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uturealhu.sharepoint.com/sites/Energy/Shared Documents/FEP/02_ONGOING_DEALS/Poland/Rock/02_Analysis/01_Financial_model/FEP model/"/>
    </mc:Choice>
  </mc:AlternateContent>
  <xr:revisionPtr revIDLastSave="19" documentId="8_{0E1619D4-18A0-40D8-844F-664BA35D51E8}" xr6:coauthVersionLast="47" xr6:coauthVersionMax="47" xr10:uidLastSave="{EB5F009D-6502-4EB5-8C29-7A0AA0279868}"/>
  <bookViews>
    <workbookView xWindow="-28920" yWindow="-120" windowWidth="29040" windowHeight="15720" tabRatio="764" activeTab="3" xr2:uid="{D77C2DB8-7022-41EF-8BCC-B29DA548DB89}"/>
  </bookViews>
  <sheets>
    <sheet name="Cover" sheetId="1" r:id="rId1"/>
    <sheet name="Summary" sheetId="19" r:id="rId2"/>
    <sheet name="Assumptions" sheetId="3" r:id="rId3"/>
    <sheet name="Time-based" sheetId="4" r:id="rId4"/>
    <sheet name="Land costs" sheetId="22" r:id="rId5"/>
    <sheet name="1" sheetId="5" r:id="rId6"/>
    <sheet name="Names" sheetId="12" r:id="rId7"/>
  </sheets>
  <externalReferences>
    <externalReference r:id="rId8"/>
  </externalReferences>
  <definedNames>
    <definedName name="_xlnm._FilterDatabase" localSheetId="4" hidden="1">'Land costs'!$A$22:$Z$76</definedName>
    <definedName name="BS_Rounding_Tolerance">Names!$E$20</definedName>
    <definedName name="Days_Yr">Names!$E$7</definedName>
    <definedName name="EURPLN">'Time-based'!$F$111</definedName>
    <definedName name="EURPLN2">'[1]Założenia czasowe'!$E$128</definedName>
    <definedName name="FundingMechanism">Names!$E$23:$E$25</definedName>
    <definedName name="GoO_Prices">'Time-based'!$D$239:$D$245</definedName>
    <definedName name="GWA_Prices">'Time-based'!$D$162:$D$179</definedName>
    <definedName name="Hours_Day">Names!$E$13</definedName>
    <definedName name="Hours_Year">Names!$E$14</definedName>
    <definedName name="Inflation_Range">'Time-based'!$D$71:$D$84</definedName>
    <definedName name="M1_Funding_Requirements_COPY">'1'!$J$718:$FR$718</definedName>
    <definedName name="M1_Funding_Requirements_Delta">'1'!$E$720</definedName>
    <definedName name="M1_Funding_Requirements_PASTE">'1'!$J$719:$FR$719</definedName>
    <definedName name="M1_IDC_Copy">'1'!$F$1207:$F$1208</definedName>
    <definedName name="M1_IDC_Paste">'1'!$E$1207:$E$1208</definedName>
    <definedName name="M1_PF_DebtService_COPY">'1'!$J$864:$FR$864</definedName>
    <definedName name="M1_PF_DebtService_Delta">'1'!$E$866</definedName>
    <definedName name="M1_PF_DebtService_PASTE">'1'!$J$865:$FR$865</definedName>
    <definedName name="M1_PF_LockUp_COPY">'1'!$J$1012:$FR$1012</definedName>
    <definedName name="M1_PF_LockUp_Delta">'1'!$E$1017</definedName>
    <definedName name="M1_PF_LockUp_PASTE">'1'!$J$1015:$FR$1015</definedName>
    <definedName name="M1_PF_PaySchedule_COPY">'1'!$J$912:$FR$912</definedName>
    <definedName name="M1_PF_PaySchedule_Delta">'1'!$E$913</definedName>
    <definedName name="M1_PF_PaySchedule_PASTE">'1'!$J$913:$FR$913</definedName>
    <definedName name="M1_Refi_DebtService_COPY">'1'!$J$1040:$FR$1040</definedName>
    <definedName name="M1_Refi_DebtService_Delta">'1'!$E$1042</definedName>
    <definedName name="M1_Refi_DebtService_PASTE">'1'!$J$1041:$FR$1041</definedName>
    <definedName name="M1_Refi_PaySchedule_COPY">'1'!$J$1064:$FR$1064</definedName>
    <definedName name="M1_Refi_PaySchedule_Delta">'1'!$E$1065</definedName>
    <definedName name="M1_Refi_PaySchedule_PASTE">'1'!$J$1065:$FR$1065</definedName>
    <definedName name="M1_Taxes_COPY">'1'!$J$1483:$FR$1486</definedName>
    <definedName name="M1_Taxes_DELTA">'1'!$E$1483</definedName>
    <definedName name="M1_Taxes_PASTE">'1'!$J$1487:$FR$1490</definedName>
    <definedName name="Master_Check">#REF!</definedName>
    <definedName name="Million">Names!$E$17</definedName>
    <definedName name="Model_Number">Assumptions!$G$9:$G$9</definedName>
    <definedName name="Months_Qtr">Names!$E$12</definedName>
    <definedName name="Months_Semian">Names!$E$10</definedName>
    <definedName name="Months_Yr">Names!$E$8</definedName>
    <definedName name="PPA_GWA">'Time-based'!$D$213:$D$225</definedName>
    <definedName name="PPA_Price">'Time-based'!$D$196:$D$208</definedName>
    <definedName name="Qtrs_Yr">Names!$E$11</definedName>
    <definedName name="Refi_sizing_switch">Assumptions!$I$599:$P$599</definedName>
    <definedName name="Rounding_Tolerance">Names!$E$19</definedName>
    <definedName name="Thousand">Names!$E$16</definedName>
    <definedName name="Verysmallnumber">Names!$E$18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4" i="19" l="1"/>
  <c r="L54" i="19" s="1"/>
  <c r="K42" i="19"/>
  <c r="FL122" i="4" l="1"/>
  <c r="I227" i="3"/>
  <c r="R59" i="4"/>
  <c r="S59" i="4" s="1"/>
  <c r="T59" i="4" s="1"/>
  <c r="U59" i="4" s="1"/>
  <c r="V59" i="4" s="1"/>
  <c r="W59" i="4" s="1"/>
  <c r="X59" i="4" s="1"/>
  <c r="Y59" i="4" s="1"/>
  <c r="Z59" i="4" s="1"/>
  <c r="AA59" i="4" s="1"/>
  <c r="AB59" i="4" s="1"/>
  <c r="AC59" i="4" s="1"/>
  <c r="AD59" i="4" s="1"/>
  <c r="AE59" i="4" s="1"/>
  <c r="AF59" i="4" s="1"/>
  <c r="AG59" i="4" s="1"/>
  <c r="AH59" i="4" s="1"/>
  <c r="AI59" i="4" s="1"/>
  <c r="AJ59" i="4" s="1"/>
  <c r="AK59" i="4" s="1"/>
  <c r="AL59" i="4" s="1"/>
  <c r="AM59" i="4" s="1"/>
  <c r="AN59" i="4" s="1"/>
  <c r="AO59" i="4" s="1"/>
  <c r="AP59" i="4" s="1"/>
  <c r="AQ59" i="4" s="1"/>
  <c r="AR59" i="4" s="1"/>
  <c r="AS59" i="4" s="1"/>
  <c r="AT59" i="4" s="1"/>
  <c r="AU59" i="4" s="1"/>
  <c r="AV59" i="4" s="1"/>
  <c r="AW59" i="4" s="1"/>
  <c r="AX59" i="4" s="1"/>
  <c r="AY59" i="4" s="1"/>
  <c r="AZ59" i="4" s="1"/>
  <c r="BA59" i="4" s="1"/>
  <c r="BB59" i="4" s="1"/>
  <c r="BC59" i="4" s="1"/>
  <c r="BD59" i="4" s="1"/>
  <c r="BE59" i="4" s="1"/>
  <c r="I153" i="3" l="1"/>
  <c r="G153" i="3" s="1" a="1"/>
  <c r="G153" i="3" s="1"/>
  <c r="E341" i="5" s="1"/>
  <c r="I154" i="3"/>
  <c r="F366" i="5"/>
  <c r="G225" i="3" a="1"/>
  <c r="G225" i="3" s="1"/>
  <c r="I228" i="3"/>
  <c r="G228" i="3" s="1" a="1"/>
  <c r="G228" i="3" s="1"/>
  <c r="G230" i="3" a="1"/>
  <c r="G230" i="3" s="1"/>
  <c r="G227" i="3" a="1"/>
  <c r="G227" i="3" s="1"/>
  <c r="E356" i="5" s="1"/>
  <c r="AR7" i="4" l="1"/>
  <c r="AS7" i="4" s="1"/>
  <c r="AT7" i="4" s="1"/>
  <c r="AU7" i="4" s="1"/>
  <c r="AV7" i="4" s="1"/>
  <c r="AW7" i="4" s="1"/>
  <c r="AX7" i="4" s="1"/>
  <c r="AY7" i="4" s="1"/>
  <c r="AZ7" i="4" s="1"/>
  <c r="BA7" i="4" s="1"/>
  <c r="BB7" i="4" s="1"/>
  <c r="BC7" i="4" s="1"/>
  <c r="BD7" i="4" s="1"/>
  <c r="BE7" i="4" s="1"/>
  <c r="I7" i="4"/>
  <c r="J7" i="4" s="1"/>
  <c r="G21" i="3" a="1"/>
  <c r="G21" i="3" s="1"/>
  <c r="H12" i="19" s="1"/>
  <c r="I19" i="3"/>
  <c r="BE72" i="4" l="1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I609" i="3" l="1"/>
  <c r="I611" i="3"/>
  <c r="I610" i="3"/>
  <c r="I615" i="3"/>
  <c r="I614" i="3"/>
  <c r="I613" i="3"/>
  <c r="I602" i="3"/>
  <c r="I601" i="3"/>
  <c r="I605" i="3" s="1"/>
  <c r="I598" i="3"/>
  <c r="CJ287" i="4" l="1"/>
  <c r="I24" i="3" l="1"/>
  <c r="G24" i="3" s="1" a="1"/>
  <c r="G24" i="3" s="1"/>
  <c r="G20" i="3" a="1"/>
  <c r="G20" i="3" s="1"/>
  <c r="G19" i="3" a="1"/>
  <c r="G19" i="3" s="1"/>
  <c r="I498" i="3"/>
  <c r="G370" i="3" a="1"/>
  <c r="G370" i="3" s="1"/>
  <c r="G360" i="3" a="1"/>
  <c r="G360" i="3" s="1"/>
  <c r="I212" i="3"/>
  <c r="I208" i="3"/>
  <c r="I204" i="3"/>
  <c r="I178" i="3" s="1"/>
  <c r="I177" i="3" s="1"/>
  <c r="G177" i="3" s="1" a="1"/>
  <c r="G177" i="3" s="1"/>
  <c r="F341" i="5" s="1"/>
  <c r="I77" i="3"/>
  <c r="G29" i="3" a="1"/>
  <c r="G29" i="3" s="1"/>
  <c r="F525" i="5" l="1"/>
  <c r="F512" i="5"/>
  <c r="I32" i="3"/>
  <c r="B4" i="22"/>
  <c r="B5" i="22" s="1"/>
  <c r="B6" i="22" s="1"/>
  <c r="B7" i="22" s="1"/>
  <c r="B8" i="22" s="1"/>
  <c r="B9" i="22" s="1"/>
  <c r="B10" i="22" s="1"/>
  <c r="B11" i="22" s="1"/>
  <c r="B12" i="22" s="1"/>
  <c r="B13" i="22" s="1"/>
  <c r="Z76" i="22"/>
  <c r="Z75" i="22"/>
  <c r="Z74" i="22"/>
  <c r="Z73" i="22"/>
  <c r="Z72" i="22"/>
  <c r="Z71" i="22"/>
  <c r="Z70" i="22"/>
  <c r="Z69" i="22"/>
  <c r="Z68" i="22"/>
  <c r="Z67" i="22"/>
  <c r="Z66" i="22"/>
  <c r="Z65" i="22"/>
  <c r="Z64" i="22"/>
  <c r="Z63" i="22"/>
  <c r="Z62" i="22"/>
  <c r="Z61" i="22"/>
  <c r="Z60" i="22"/>
  <c r="Z59" i="22"/>
  <c r="Z58" i="22"/>
  <c r="Z57" i="22"/>
  <c r="Z56" i="22"/>
  <c r="Z55" i="22"/>
  <c r="Z54" i="22"/>
  <c r="Z53" i="22"/>
  <c r="Z52" i="22"/>
  <c r="Z51" i="22"/>
  <c r="Z50" i="22"/>
  <c r="Z49" i="22"/>
  <c r="Z48" i="22"/>
  <c r="Z47" i="22"/>
  <c r="Z46" i="22"/>
  <c r="Z45" i="22"/>
  <c r="Z44" i="22"/>
  <c r="Z43" i="22"/>
  <c r="Z42" i="22"/>
  <c r="Z41" i="22"/>
  <c r="Z40" i="22"/>
  <c r="Z39" i="22"/>
  <c r="Z38" i="22"/>
  <c r="Z37" i="22"/>
  <c r="Z36" i="22"/>
  <c r="Z35" i="22"/>
  <c r="Z34" i="22"/>
  <c r="Z33" i="22"/>
  <c r="Z32" i="22"/>
  <c r="Z31" i="22"/>
  <c r="Z30" i="22"/>
  <c r="Z29" i="22"/>
  <c r="Z28" i="22"/>
  <c r="Z27" i="22"/>
  <c r="Z26" i="22"/>
  <c r="Z25" i="22"/>
  <c r="Z24" i="22"/>
  <c r="Z23" i="22"/>
  <c r="AB18" i="22"/>
  <c r="AB20" i="22" s="1"/>
  <c r="AA17" i="22" l="1"/>
  <c r="AB17" i="22"/>
  <c r="AC18" i="22"/>
  <c r="AC17" i="22" s="1"/>
  <c r="AC20" i="22" l="1"/>
  <c r="AD18" i="22"/>
  <c r="AD17" i="22" s="1"/>
  <c r="AD20" i="22" l="1"/>
  <c r="AE18" i="22"/>
  <c r="AE17" i="22" s="1"/>
  <c r="AE20" i="22" l="1"/>
  <c r="AF18" i="22"/>
  <c r="AF17" i="22" s="1"/>
  <c r="AF20" i="22" l="1"/>
  <c r="AG18" i="22"/>
  <c r="AG17" i="22" s="1"/>
  <c r="AG20" i="22" l="1"/>
  <c r="AH18" i="22"/>
  <c r="AH17" i="22" s="1"/>
  <c r="AH20" i="22" l="1"/>
  <c r="AI18" i="22"/>
  <c r="AI17" i="22" s="1"/>
  <c r="AI20" i="22" l="1"/>
  <c r="AJ20" i="22" s="1"/>
  <c r="AJ18" i="22"/>
  <c r="AJ17" i="22" s="1"/>
  <c r="AK18" i="22" l="1"/>
  <c r="AK17" i="22" s="1"/>
  <c r="AK20" i="22" l="1"/>
  <c r="AL18" i="22"/>
  <c r="AL17" i="22" s="1"/>
  <c r="AL20" i="22" l="1"/>
  <c r="AM18" i="22"/>
  <c r="AM17" i="22" s="1"/>
  <c r="AM20" i="22" l="1"/>
  <c r="AN18" i="22"/>
  <c r="AN17" i="22" s="1"/>
  <c r="AN20" i="22" l="1"/>
  <c r="AO18" i="22"/>
  <c r="AO17" i="22" s="1"/>
  <c r="AO20" i="22" l="1"/>
  <c r="AP18" i="22"/>
  <c r="AP17" i="22" s="1"/>
  <c r="AP20" i="22" l="1"/>
  <c r="AQ18" i="22"/>
  <c r="AQ17" i="22" s="1"/>
  <c r="AQ20" i="22" l="1"/>
  <c r="AR18" i="22"/>
  <c r="AR17" i="22" s="1"/>
  <c r="AR20" i="22" l="1"/>
  <c r="AS18" i="22"/>
  <c r="AS17" i="22" s="1"/>
  <c r="AS20" i="22" l="1"/>
  <c r="AT18" i="22"/>
  <c r="AT17" i="22" s="1"/>
  <c r="AT20" i="22" l="1"/>
  <c r="AU18" i="22"/>
  <c r="AU17" i="22" s="1"/>
  <c r="AU20" i="22" l="1"/>
  <c r="AV18" i="22"/>
  <c r="AV17" i="22" s="1"/>
  <c r="AV20" i="22" l="1"/>
  <c r="AW18" i="22"/>
  <c r="AW17" i="22" s="1"/>
  <c r="AW20" i="22" l="1"/>
  <c r="AX18" i="22"/>
  <c r="AX17" i="22" s="1"/>
  <c r="AX20" i="22" l="1"/>
  <c r="AY18" i="22"/>
  <c r="AY17" i="22" s="1"/>
  <c r="AY20" i="22" l="1"/>
  <c r="AZ18" i="22"/>
  <c r="AZ17" i="22" s="1"/>
  <c r="AZ20" i="22" l="1"/>
  <c r="BA18" i="22"/>
  <c r="BA17" i="22" s="1"/>
  <c r="BA20" i="22" l="1"/>
  <c r="BB18" i="22"/>
  <c r="BB17" i="22" s="1"/>
  <c r="BB20" i="22" l="1"/>
  <c r="BC18" i="22"/>
  <c r="BC17" i="22" s="1"/>
  <c r="BC20" i="22" l="1"/>
  <c r="BD18" i="22"/>
  <c r="BD17" i="22" s="1"/>
  <c r="BD20" i="22" l="1"/>
  <c r="BE18" i="22"/>
  <c r="BE17" i="22" s="1"/>
  <c r="BE20" i="22" l="1"/>
  <c r="BF18" i="22"/>
  <c r="BF17" i="22" s="1"/>
  <c r="BF20" i="22" l="1"/>
  <c r="BG18" i="22"/>
  <c r="BG17" i="22" s="1"/>
  <c r="BG20" i="22" l="1"/>
  <c r="BH18" i="22"/>
  <c r="BH17" i="22" s="1"/>
  <c r="BH20" i="22" l="1"/>
  <c r="BI18" i="22"/>
  <c r="BI17" i="22" s="1"/>
  <c r="BI20" i="22" l="1"/>
  <c r="BJ18" i="22"/>
  <c r="BJ17" i="22" s="1"/>
  <c r="BJ20" i="22" l="1"/>
  <c r="BK18" i="22"/>
  <c r="BK17" i="22" s="1"/>
  <c r="BK20" i="22" l="1"/>
  <c r="BL18" i="22"/>
  <c r="BL17" i="22" s="1"/>
  <c r="BL20" i="22" l="1"/>
  <c r="BM18" i="22"/>
  <c r="BM17" i="22" s="1"/>
  <c r="BM20" i="22" l="1"/>
  <c r="BN18" i="22"/>
  <c r="BN17" i="22" s="1"/>
  <c r="BN20" i="22" l="1"/>
  <c r="BO18" i="22"/>
  <c r="BO17" i="22" s="1"/>
  <c r="BO20" i="22" l="1"/>
  <c r="BP18" i="22"/>
  <c r="BP17" i="22" s="1"/>
  <c r="BP20" i="22" l="1"/>
  <c r="BQ18" i="22"/>
  <c r="BQ17" i="22" s="1"/>
  <c r="BQ20" i="22" l="1"/>
  <c r="BR18" i="22"/>
  <c r="BR17" i="22" s="1"/>
  <c r="BR20" i="22" l="1"/>
  <c r="BS18" i="22"/>
  <c r="BS17" i="22" s="1"/>
  <c r="BS20" i="22" l="1"/>
  <c r="BT18" i="22"/>
  <c r="BT17" i="22" s="1"/>
  <c r="BT20" i="22" l="1"/>
  <c r="BU18" i="22"/>
  <c r="BU17" i="22" s="1"/>
  <c r="BU20" i="22" l="1"/>
  <c r="BV18" i="22"/>
  <c r="BV17" i="22" s="1"/>
  <c r="BV20" i="22" l="1"/>
  <c r="BW18" i="22"/>
  <c r="BW17" i="22" s="1"/>
  <c r="BW20" i="22" l="1"/>
  <c r="BX18" i="22"/>
  <c r="BX17" i="22" s="1"/>
  <c r="BX20" i="22" l="1"/>
  <c r="BY18" i="22"/>
  <c r="BY17" i="22" s="1"/>
  <c r="BY20" i="22" l="1"/>
  <c r="BZ18" i="22"/>
  <c r="BZ17" i="22" s="1"/>
  <c r="BZ20" i="22" l="1"/>
  <c r="CA18" i="22"/>
  <c r="CA17" i="22" s="1"/>
  <c r="CA20" i="22" l="1"/>
  <c r="CB18" i="22"/>
  <c r="CB17" i="22" s="1"/>
  <c r="CB20" i="22" l="1"/>
  <c r="CC18" i="22"/>
  <c r="CC17" i="22" s="1"/>
  <c r="CC20" i="22" l="1"/>
  <c r="CD18" i="22"/>
  <c r="CD17" i="22" s="1"/>
  <c r="CD20" i="22" l="1"/>
  <c r="CE18" i="22"/>
  <c r="CE17" i="22" s="1"/>
  <c r="CE20" i="22" l="1"/>
  <c r="CF18" i="22"/>
  <c r="CF17" i="22" s="1"/>
  <c r="CF20" i="22" l="1"/>
  <c r="CG18" i="22"/>
  <c r="CG17" i="22" s="1"/>
  <c r="CG20" i="22" l="1"/>
  <c r="CH18" i="22"/>
  <c r="CH17" i="22" s="1"/>
  <c r="CH20" i="22" l="1"/>
  <c r="CI18" i="22"/>
  <c r="CI17" i="22" s="1"/>
  <c r="CI20" i="22" l="1"/>
  <c r="CJ18" i="22"/>
  <c r="CJ17" i="22" s="1"/>
  <c r="CJ20" i="22" l="1"/>
  <c r="CK18" i="22"/>
  <c r="CK17" i="22" s="1"/>
  <c r="CK20" i="22" l="1"/>
  <c r="CL18" i="22"/>
  <c r="CL17" i="22" s="1"/>
  <c r="CL20" i="22" l="1"/>
  <c r="CM18" i="22"/>
  <c r="CM17" i="22" s="1"/>
  <c r="CM20" i="22" l="1"/>
  <c r="CN18" i="22"/>
  <c r="CN17" i="22" s="1"/>
  <c r="CN20" i="22" l="1"/>
  <c r="CO18" i="22"/>
  <c r="CO17" i="22" s="1"/>
  <c r="CO20" i="22" l="1"/>
  <c r="CP18" i="22"/>
  <c r="CP17" i="22" s="1"/>
  <c r="CP20" i="22" l="1"/>
  <c r="CQ18" i="22"/>
  <c r="CQ17" i="22" s="1"/>
  <c r="CQ20" i="22" l="1"/>
  <c r="CR18" i="22"/>
  <c r="CR17" i="22" s="1"/>
  <c r="CR20" i="22" l="1"/>
  <c r="CS18" i="22"/>
  <c r="CS17" i="22" s="1"/>
  <c r="CS20" i="22" l="1"/>
  <c r="CT18" i="22"/>
  <c r="CT17" i="22" s="1"/>
  <c r="CT20" i="22" l="1"/>
  <c r="CU18" i="22"/>
  <c r="CU17" i="22" s="1"/>
  <c r="CU20" i="22" l="1"/>
  <c r="CV18" i="22"/>
  <c r="CV17" i="22" s="1"/>
  <c r="CV20" i="22" l="1"/>
  <c r="CW18" i="22"/>
  <c r="CW17" i="22" s="1"/>
  <c r="CW20" i="22" l="1"/>
  <c r="CX18" i="22"/>
  <c r="CX17" i="22" s="1"/>
  <c r="CX20" i="22" l="1"/>
  <c r="CY18" i="22"/>
  <c r="CY17" i="22" s="1"/>
  <c r="CY20" i="22" l="1"/>
  <c r="CZ18" i="22"/>
  <c r="CZ17" i="22" s="1"/>
  <c r="CZ20" i="22" l="1"/>
  <c r="DA18" i="22"/>
  <c r="DA17" i="22" s="1"/>
  <c r="DA20" i="22" l="1"/>
  <c r="DB18" i="22"/>
  <c r="DB17" i="22" s="1"/>
  <c r="DB20" i="22" l="1"/>
  <c r="DC18" i="22"/>
  <c r="DC17" i="22" s="1"/>
  <c r="DC20" i="22" l="1"/>
  <c r="DD18" i="22"/>
  <c r="DD17" i="22" s="1"/>
  <c r="DD20" i="22" l="1"/>
  <c r="DE18" i="22"/>
  <c r="DE17" i="22" s="1"/>
  <c r="DE20" i="22" l="1"/>
  <c r="DF18" i="22"/>
  <c r="DF17" i="22" s="1"/>
  <c r="DF20" i="22" l="1"/>
  <c r="DG18" i="22"/>
  <c r="DG17" i="22" s="1"/>
  <c r="DG20" i="22" l="1"/>
  <c r="DH18" i="22"/>
  <c r="DH17" i="22" s="1"/>
  <c r="DH20" i="22" l="1"/>
  <c r="DI18" i="22"/>
  <c r="DI17" i="22" s="1"/>
  <c r="DI20" i="22" l="1"/>
  <c r="DJ18" i="22"/>
  <c r="DJ17" i="22" s="1"/>
  <c r="DJ20" i="22" l="1"/>
  <c r="DK18" i="22"/>
  <c r="DK17" i="22" s="1"/>
  <c r="DK20" i="22" l="1"/>
  <c r="DL18" i="22"/>
  <c r="DL17" i="22" s="1"/>
  <c r="DL20" i="22" l="1"/>
  <c r="DM18" i="22"/>
  <c r="DM17" i="22" s="1"/>
  <c r="DM20" i="22" l="1"/>
  <c r="DN18" i="22"/>
  <c r="DN17" i="22" s="1"/>
  <c r="DN20" i="22" l="1"/>
  <c r="DO18" i="22"/>
  <c r="DO17" i="22" s="1"/>
  <c r="DO20" i="22" l="1"/>
  <c r="DP18" i="22"/>
  <c r="DP17" i="22" s="1"/>
  <c r="DP20" i="22" l="1"/>
  <c r="DQ18" i="22"/>
  <c r="DQ17" i="22" s="1"/>
  <c r="DQ20" i="22" l="1"/>
  <c r="DR18" i="22"/>
  <c r="DR17" i="22" s="1"/>
  <c r="DR20" i="22" l="1"/>
  <c r="DS18" i="22"/>
  <c r="DS17" i="22" s="1"/>
  <c r="DS20" i="22" l="1"/>
  <c r="DT18" i="22"/>
  <c r="DT17" i="22" s="1"/>
  <c r="DT20" i="22" l="1"/>
  <c r="DU18" i="22"/>
  <c r="DU17" i="22" s="1"/>
  <c r="DU20" i="22" l="1"/>
  <c r="DV18" i="22"/>
  <c r="DV17" i="22" s="1"/>
  <c r="DV20" i="22" l="1"/>
  <c r="DW18" i="22"/>
  <c r="DW17" i="22" s="1"/>
  <c r="DW20" i="22" l="1"/>
  <c r="DX18" i="22"/>
  <c r="DX17" i="22" s="1"/>
  <c r="DX20" i="22" l="1"/>
  <c r="DY18" i="22"/>
  <c r="DY17" i="22" s="1"/>
  <c r="DY20" i="22" l="1"/>
  <c r="DZ18" i="22"/>
  <c r="DZ17" i="22" s="1"/>
  <c r="DZ20" i="22" l="1"/>
  <c r="EA18" i="22"/>
  <c r="EA17" i="22" s="1"/>
  <c r="EA20" i="22" l="1"/>
  <c r="EB18" i="22"/>
  <c r="EB17" i="22" s="1"/>
  <c r="EB20" i="22" l="1"/>
  <c r="EC18" i="22"/>
  <c r="EC17" i="22" s="1"/>
  <c r="EC20" i="22" l="1"/>
  <c r="ED18" i="22"/>
  <c r="ED17" i="22" s="1"/>
  <c r="ED20" i="22" l="1"/>
  <c r="EE18" i="22"/>
  <c r="EE17" i="22" s="1"/>
  <c r="EE20" i="22" l="1"/>
  <c r="EF18" i="22"/>
  <c r="EF17" i="22" s="1"/>
  <c r="EF20" i="22" l="1"/>
  <c r="EG18" i="22"/>
  <c r="EG17" i="22" s="1"/>
  <c r="EG20" i="22" l="1"/>
  <c r="EH18" i="22"/>
  <c r="EH17" i="22" s="1"/>
  <c r="EH20" i="22" l="1"/>
  <c r="EI18" i="22"/>
  <c r="EI17" i="22" s="1"/>
  <c r="EI20" i="22" l="1"/>
  <c r="EJ18" i="22"/>
  <c r="EJ17" i="22" s="1"/>
  <c r="EJ20" i="22" l="1"/>
  <c r="EK18" i="22"/>
  <c r="EK17" i="22" s="1"/>
  <c r="EK20" i="22" l="1"/>
  <c r="EL18" i="22"/>
  <c r="EL17" i="22" s="1"/>
  <c r="EL20" i="22" l="1"/>
  <c r="EM18" i="22"/>
  <c r="EM17" i="22" s="1"/>
  <c r="EM20" i="22" l="1"/>
  <c r="EN18" i="22"/>
  <c r="EN17" i="22" s="1"/>
  <c r="EN20" i="22" l="1"/>
  <c r="EO18" i="22"/>
  <c r="EO17" i="22" s="1"/>
  <c r="EO20" i="22" l="1"/>
  <c r="EP18" i="22"/>
  <c r="EP17" i="22" s="1"/>
  <c r="EP20" i="22" l="1"/>
  <c r="EQ18" i="22"/>
  <c r="EQ17" i="22" s="1"/>
  <c r="EQ20" i="22" l="1"/>
  <c r="ER18" i="22"/>
  <c r="ER17" i="22" s="1"/>
  <c r="ER20" i="22" l="1"/>
  <c r="ES18" i="22"/>
  <c r="ES17" i="22" s="1"/>
  <c r="ES20" i="22" l="1"/>
  <c r="ET18" i="22"/>
  <c r="ET17" i="22" s="1"/>
  <c r="ET20" i="22" l="1"/>
  <c r="EU18" i="22"/>
  <c r="EU17" i="22" s="1"/>
  <c r="EU20" i="22" l="1"/>
  <c r="EV18" i="22"/>
  <c r="EV17" i="22" s="1"/>
  <c r="EV20" i="22" l="1"/>
  <c r="EW18" i="22"/>
  <c r="EW17" i="22" s="1"/>
  <c r="EW20" i="22" l="1"/>
  <c r="EX18" i="22"/>
  <c r="EX17" i="22" s="1"/>
  <c r="EX20" i="22" l="1"/>
  <c r="EY18" i="22"/>
  <c r="EY17" i="22" s="1"/>
  <c r="EY20" i="22" l="1"/>
  <c r="EZ20" i="22" s="1"/>
  <c r="EZ18" i="22"/>
  <c r="EZ17" i="22" s="1"/>
  <c r="FA18" i="22" l="1"/>
  <c r="FA17" i="22" s="1"/>
  <c r="FA20" i="22" l="1"/>
  <c r="FB18" i="22"/>
  <c r="FB17" i="22" s="1"/>
  <c r="FB20" i="22" l="1"/>
  <c r="FC18" i="22"/>
  <c r="FC17" i="22" s="1"/>
  <c r="FC20" i="22" l="1"/>
  <c r="FD18" i="22"/>
  <c r="FD17" i="22" s="1"/>
  <c r="FD20" i="22" l="1"/>
  <c r="FE18" i="22"/>
  <c r="FE17" i="22" s="1"/>
  <c r="FE20" i="22" l="1"/>
  <c r="FF18" i="22"/>
  <c r="FF17" i="22" s="1"/>
  <c r="FF20" i="22" l="1"/>
  <c r="FG18" i="22"/>
  <c r="FG17" i="22" s="1"/>
  <c r="FG20" i="22" l="1"/>
  <c r="FH18" i="22"/>
  <c r="FH17" i="22" s="1"/>
  <c r="FH20" i="22" l="1"/>
  <c r="FI18" i="22"/>
  <c r="FI17" i="22" s="1"/>
  <c r="FI20" i="22" l="1"/>
  <c r="FJ18" i="22"/>
  <c r="FJ17" i="22" s="1"/>
  <c r="FJ20" i="22" l="1"/>
  <c r="FK18" i="22"/>
  <c r="FK17" i="22" s="1"/>
  <c r="FK20" i="22" l="1"/>
  <c r="FL18" i="22"/>
  <c r="FL17" i="22" s="1"/>
  <c r="FL20" i="22" l="1"/>
  <c r="FM18" i="22"/>
  <c r="FM17" i="22" s="1"/>
  <c r="FM20" i="22" l="1"/>
  <c r="FN18" i="22"/>
  <c r="FN17" i="22" s="1"/>
  <c r="FN20" i="22" l="1"/>
  <c r="FO18" i="22"/>
  <c r="FO17" i="22" l="1"/>
  <c r="FO20" i="22" s="1"/>
  <c r="FP20" i="22" s="1"/>
  <c r="FP18" i="22"/>
  <c r="FP17" i="22" s="1"/>
  <c r="AA34" i="22"/>
  <c r="AA29" i="22"/>
  <c r="AA46" i="22"/>
  <c r="AB60" i="22"/>
  <c r="AB65" i="22"/>
  <c r="AB63" i="22"/>
  <c r="AB72" i="22"/>
  <c r="AA57" i="22"/>
  <c r="AB50" i="22"/>
  <c r="AC72" i="22"/>
  <c r="AB46" i="22"/>
  <c r="AB70" i="22"/>
  <c r="AB28" i="22"/>
  <c r="AC42" i="22"/>
  <c r="AC31" i="22"/>
  <c r="AC75" i="22"/>
  <c r="AC40" i="22"/>
  <c r="AD66" i="22"/>
  <c r="AC53" i="22"/>
  <c r="AA31" i="22"/>
  <c r="AA60" i="22"/>
  <c r="AA62" i="22"/>
  <c r="AB29" i="22"/>
  <c r="AA74" i="22"/>
  <c r="AC76" i="22"/>
  <c r="AC60" i="22"/>
  <c r="AC39" i="22"/>
  <c r="AC64" i="22"/>
  <c r="AB32" i="22"/>
  <c r="AC74" i="22"/>
  <c r="AB43" i="22"/>
  <c r="AA50" i="22"/>
  <c r="AD32" i="22"/>
  <c r="AA48" i="22"/>
  <c r="AA51" i="22"/>
  <c r="AA27" i="22"/>
  <c r="AA56" i="22"/>
  <c r="AC65" i="22"/>
  <c r="AA35" i="22"/>
  <c r="AD45" i="22"/>
  <c r="AA32" i="22"/>
  <c r="AC50" i="22"/>
  <c r="AA37" i="22"/>
  <c r="AB51" i="22"/>
  <c r="AD54" i="22"/>
  <c r="AB75" i="22"/>
  <c r="AD31" i="22"/>
  <c r="AA53" i="22"/>
  <c r="AB64" i="22"/>
  <c r="AA45" i="22"/>
  <c r="AA40" i="22"/>
  <c r="AA24" i="22"/>
  <c r="AD56" i="22"/>
  <c r="AA65" i="22"/>
  <c r="AA66" i="22"/>
  <c r="AA28" i="22"/>
  <c r="AA44" i="22"/>
  <c r="AA71" i="22"/>
  <c r="AA69" i="22"/>
  <c r="AA68" i="22"/>
  <c r="AA41" i="22"/>
  <c r="AB33" i="22"/>
  <c r="AA49" i="22"/>
  <c r="AA42" i="22"/>
  <c r="AA36" i="22"/>
  <c r="AA47" i="22"/>
  <c r="AB34" i="22"/>
  <c r="AA23" i="22"/>
  <c r="AC41" i="22"/>
  <c r="AA70" i="22"/>
  <c r="AB62" i="22"/>
  <c r="AB26" i="22"/>
  <c r="AA61" i="22"/>
  <c r="AC58" i="22"/>
  <c r="AB66" i="22"/>
  <c r="AC45" i="22"/>
  <c r="AA38" i="22"/>
  <c r="AB59" i="22"/>
  <c r="AB73" i="22"/>
  <c r="AC52" i="22"/>
  <c r="AD72" i="22"/>
  <c r="AB23" i="22"/>
  <c r="AD50" i="22"/>
  <c r="AC43" i="22"/>
  <c r="AD58" i="22"/>
  <c r="AC69" i="22"/>
  <c r="AB24" i="22"/>
  <c r="AD49" i="22"/>
  <c r="AD46" i="22"/>
  <c r="AD70" i="22"/>
  <c r="AB55" i="22"/>
  <c r="AA75" i="22"/>
  <c r="AA58" i="22"/>
  <c r="AA33" i="22"/>
  <c r="AD30" i="22"/>
  <c r="AB49" i="22"/>
  <c r="AD67" i="22"/>
  <c r="AB39" i="22"/>
  <c r="AD52" i="22"/>
  <c r="AB47" i="22"/>
  <c r="AB42" i="22"/>
  <c r="AC44" i="22"/>
  <c r="AC32" i="22"/>
  <c r="AA76" i="22"/>
  <c r="AA67" i="22"/>
  <c r="AA30" i="22"/>
  <c r="AB74" i="22"/>
  <c r="AA52" i="22"/>
  <c r="AB69" i="22"/>
  <c r="AB48" i="22"/>
  <c r="AD26" i="22"/>
  <c r="AA26" i="22"/>
  <c r="AB57" i="22"/>
  <c r="AD39" i="22"/>
  <c r="AB53" i="22"/>
  <c r="AB44" i="22"/>
  <c r="AC55" i="22"/>
  <c r="AB58" i="22"/>
  <c r="AC73" i="22"/>
  <c r="AD74" i="22"/>
  <c r="AB30" i="22"/>
  <c r="AD68" i="22"/>
  <c r="AC70" i="22"/>
  <c r="AC67" i="22"/>
  <c r="AB25" i="22"/>
  <c r="AB36" i="22"/>
  <c r="AC38" i="22"/>
  <c r="AF48" i="22"/>
  <c r="AA73" i="22"/>
  <c r="AD42" i="22"/>
  <c r="AD69" i="22"/>
  <c r="AC68" i="22"/>
  <c r="AB67" i="22"/>
  <c r="AC37" i="22"/>
  <c r="AB71" i="22"/>
  <c r="AC26" i="22"/>
  <c r="AA55" i="22"/>
  <c r="AD44" i="22"/>
  <c r="AB37" i="22"/>
  <c r="AA72" i="22"/>
  <c r="AB27" i="22"/>
  <c r="AC66" i="22"/>
  <c r="AA39" i="22"/>
  <c r="AB52" i="22"/>
  <c r="AA59" i="22"/>
  <c r="AA25" i="22"/>
  <c r="AA43" i="22"/>
  <c r="AA54" i="22"/>
  <c r="AB45" i="22"/>
  <c r="AE68" i="22"/>
  <c r="AB56" i="22"/>
  <c r="AD38" i="22"/>
  <c r="AE69" i="22"/>
  <c r="AC49" i="22"/>
  <c r="AD76" i="22"/>
  <c r="AD75" i="22"/>
  <c r="AB35" i="22"/>
  <c r="AB76" i="22"/>
  <c r="AE62" i="22"/>
  <c r="AD64" i="22"/>
  <c r="AD53" i="22"/>
  <c r="AB31" i="22"/>
  <c r="AE39" i="22"/>
  <c r="AD63" i="22"/>
  <c r="AE59" i="22"/>
  <c r="AB40" i="22"/>
  <c r="AB38" i="22"/>
  <c r="AB54" i="22"/>
  <c r="AD57" i="22"/>
  <c r="AC59" i="22"/>
  <c r="AD41" i="22"/>
  <c r="AE72" i="22"/>
  <c r="AF58" i="22"/>
  <c r="AB68" i="22"/>
  <c r="AE67" i="22"/>
  <c r="AE38" i="22"/>
  <c r="AC36" i="22"/>
  <c r="AC27" i="22"/>
  <c r="AD35" i="22"/>
  <c r="AD24" i="22"/>
  <c r="AC23" i="22"/>
  <c r="AE70" i="22"/>
  <c r="AC24" i="22"/>
  <c r="AF38" i="22"/>
  <c r="AD71" i="22"/>
  <c r="AA63" i="22"/>
  <c r="AE29" i="22"/>
  <c r="AD29" i="22"/>
  <c r="AF42" i="22"/>
  <c r="AC54" i="22"/>
  <c r="AD23" i="22"/>
  <c r="AE65" i="22"/>
  <c r="AC29" i="22"/>
  <c r="AC61" i="22"/>
  <c r="AC48" i="22"/>
  <c r="AC35" i="22"/>
  <c r="AF32" i="22"/>
  <c r="AF61" i="22"/>
  <c r="AE61" i="22"/>
  <c r="AB41" i="22"/>
  <c r="AD40" i="22"/>
  <c r="AC57" i="22"/>
  <c r="AC71" i="22"/>
  <c r="AA64" i="22"/>
  <c r="AE49" i="22"/>
  <c r="AE64" i="22"/>
  <c r="AC30" i="22"/>
  <c r="AE71" i="22"/>
  <c r="AD51" i="22"/>
  <c r="AE37" i="22"/>
  <c r="AE41" i="22"/>
  <c r="AC28" i="22"/>
  <c r="AE51" i="22"/>
  <c r="AF76" i="22"/>
  <c r="AF35" i="22"/>
  <c r="AC33" i="22"/>
  <c r="AE76" i="22"/>
  <c r="AD59" i="22"/>
  <c r="AD37" i="22"/>
  <c r="AD47" i="22"/>
  <c r="AF41" i="22"/>
  <c r="AE31" i="22"/>
  <c r="AD48" i="22"/>
  <c r="AC63" i="22"/>
  <c r="AC62" i="22"/>
  <c r="AD60" i="22"/>
  <c r="AD61" i="22"/>
  <c r="AC46" i="22"/>
  <c r="AE74" i="22"/>
  <c r="AD43" i="22"/>
  <c r="AB61" i="22"/>
  <c r="AF64" i="22"/>
  <c r="AC51" i="22"/>
  <c r="AC47" i="22"/>
  <c r="AD36" i="22"/>
  <c r="AF55" i="22"/>
  <c r="AD55" i="22"/>
  <c r="AE58" i="22"/>
  <c r="AC25" i="22"/>
  <c r="AE26" i="22"/>
  <c r="AD25" i="22"/>
  <c r="AC56" i="22"/>
  <c r="AD34" i="22"/>
  <c r="AD62" i="22"/>
  <c r="AE42" i="22"/>
  <c r="AE32" i="22"/>
  <c r="AC34" i="22"/>
  <c r="AF39" i="22"/>
  <c r="AF63" i="22"/>
  <c r="AG38" i="22"/>
  <c r="AF24" i="22"/>
  <c r="AF40" i="22"/>
  <c r="AF66" i="22"/>
  <c r="AF30" i="22"/>
  <c r="AE25" i="22"/>
  <c r="AE66" i="22"/>
  <c r="AF69" i="22"/>
  <c r="AE44" i="22"/>
  <c r="AF44" i="22"/>
  <c r="AF27" i="22"/>
  <c r="AH41" i="22"/>
  <c r="AE28" i="22"/>
  <c r="AF68" i="22"/>
  <c r="AF52" i="22"/>
  <c r="AE60" i="22"/>
  <c r="AF31" i="22"/>
  <c r="AG61" i="22"/>
  <c r="AF49" i="22"/>
  <c r="AG32" i="22"/>
  <c r="AF46" i="22"/>
  <c r="AF72" i="22"/>
  <c r="AF50" i="22"/>
  <c r="AD27" i="22"/>
  <c r="AF59" i="22"/>
  <c r="AH31" i="22"/>
  <c r="AF53" i="22"/>
  <c r="AH59" i="22"/>
  <c r="AG39" i="22"/>
  <c r="AE57" i="22"/>
  <c r="AE30" i="22"/>
  <c r="AE73" i="22"/>
  <c r="AG42" i="22"/>
  <c r="AG26" i="22"/>
  <c r="AF57" i="22"/>
  <c r="AE43" i="22"/>
  <c r="AH67" i="22"/>
  <c r="AH38" i="22"/>
  <c r="AG64" i="22"/>
  <c r="AF74" i="22"/>
  <c r="AF65" i="22"/>
  <c r="AF37" i="22"/>
  <c r="AE75" i="22"/>
  <c r="AE53" i="22"/>
  <c r="AE46" i="22"/>
  <c r="AE50" i="22"/>
  <c r="AE24" i="22"/>
  <c r="AF54" i="22"/>
  <c r="AE54" i="22"/>
  <c r="AF47" i="22"/>
  <c r="AH39" i="22"/>
  <c r="AF45" i="22"/>
  <c r="AH76" i="22"/>
  <c r="AF75" i="22"/>
  <c r="AF71" i="22"/>
  <c r="AE40" i="22"/>
  <c r="AG57" i="22"/>
  <c r="AF67" i="22"/>
  <c r="AG68" i="22"/>
  <c r="AE56" i="22"/>
  <c r="AF60" i="22"/>
  <c r="AE45" i="22"/>
  <c r="AE33" i="22"/>
  <c r="AF56" i="22"/>
  <c r="AE35" i="22"/>
  <c r="AF29" i="22"/>
  <c r="AE55" i="22"/>
  <c r="AF51" i="22"/>
  <c r="AF33" i="22"/>
  <c r="AE63" i="22"/>
  <c r="AG76" i="22"/>
  <c r="AF26" i="22"/>
  <c r="AF23" i="22"/>
  <c r="AE52" i="22"/>
  <c r="AF70" i="22"/>
  <c r="AF62" i="22"/>
  <c r="AF34" i="22"/>
  <c r="AG59" i="22"/>
  <c r="AG52" i="22"/>
  <c r="AD65" i="22"/>
  <c r="AE47" i="22"/>
  <c r="AG51" i="22"/>
  <c r="AE48" i="22"/>
  <c r="AF36" i="22"/>
  <c r="AF25" i="22"/>
  <c r="AD28" i="22"/>
  <c r="AD73" i="22"/>
  <c r="AD33" i="22"/>
  <c r="AG41" i="22"/>
  <c r="AE36" i="22"/>
  <c r="AE23" i="22"/>
  <c r="AE27" i="22"/>
  <c r="AF43" i="22"/>
  <c r="AH26" i="22"/>
  <c r="AG74" i="22"/>
  <c r="AH52" i="22"/>
  <c r="AG35" i="22"/>
  <c r="AG24" i="22"/>
  <c r="AI49" i="22"/>
  <c r="AG23" i="22"/>
  <c r="AG70" i="22"/>
  <c r="AI64" i="22"/>
  <c r="AH64" i="22"/>
  <c r="AG72" i="22"/>
  <c r="AH45" i="22"/>
  <c r="AG46" i="22"/>
  <c r="AG49" i="22"/>
  <c r="AG31" i="22"/>
  <c r="AG67" i="22"/>
  <c r="AH51" i="22"/>
  <c r="AG50" i="22"/>
  <c r="AG37" i="22"/>
  <c r="AG63" i="22"/>
  <c r="AH65" i="22"/>
  <c r="AG69" i="22"/>
  <c r="AG65" i="22"/>
  <c r="AF28" i="22"/>
  <c r="AI58" i="22"/>
  <c r="AH29" i="22"/>
  <c r="AH58" i="22"/>
  <c r="AH60" i="22"/>
  <c r="AE34" i="22"/>
  <c r="AH23" i="22"/>
  <c r="AH56" i="22"/>
  <c r="AH73" i="22"/>
  <c r="AG44" i="22"/>
  <c r="AG27" i="22"/>
  <c r="AF73" i="22"/>
  <c r="AH71" i="22"/>
  <c r="AI76" i="22"/>
  <c r="AH61" i="22"/>
  <c r="AG43" i="22"/>
  <c r="AG53" i="22"/>
  <c r="AI31" i="22"/>
  <c r="AG45" i="22"/>
  <c r="AG28" i="22"/>
  <c r="AH46" i="22"/>
  <c r="AH66" i="22"/>
  <c r="AG47" i="22"/>
  <c r="AG48" i="22"/>
  <c r="AH36" i="22"/>
  <c r="AG66" i="22"/>
  <c r="AH68" i="22"/>
  <c r="AG36" i="22"/>
  <c r="AG60" i="22"/>
  <c r="AG25" i="22"/>
  <c r="AH69" i="22"/>
  <c r="AJ74" i="22"/>
  <c r="AH75" i="22"/>
  <c r="AJ69" i="22"/>
  <c r="AG30" i="22"/>
  <c r="AH30" i="22"/>
  <c r="AG75" i="22"/>
  <c r="AH43" i="22"/>
  <c r="AG73" i="22"/>
  <c r="AG62" i="22"/>
  <c r="AI38" i="22"/>
  <c r="AH44" i="22"/>
  <c r="AI39" i="22"/>
  <c r="AH55" i="22"/>
  <c r="AI52" i="22"/>
  <c r="AJ26" i="22"/>
  <c r="AG54" i="22"/>
  <c r="AI61" i="22"/>
  <c r="AH63" i="22"/>
  <c r="AH28" i="22"/>
  <c r="AI59" i="22"/>
  <c r="AI41" i="22"/>
  <c r="AG33" i="22"/>
  <c r="AH32" i="22"/>
  <c r="AJ38" i="22"/>
  <c r="AH57" i="22"/>
  <c r="AH54" i="22"/>
  <c r="AH35" i="22"/>
  <c r="AH37" i="22"/>
  <c r="AG55" i="22"/>
  <c r="AG56" i="22"/>
  <c r="AG29" i="22"/>
  <c r="AI26" i="22"/>
  <c r="AI32" i="22"/>
  <c r="AH49" i="22"/>
  <c r="AG34" i="22"/>
  <c r="AH74" i="22"/>
  <c r="AH72" i="22"/>
  <c r="AJ51" i="22"/>
  <c r="AJ47" i="22"/>
  <c r="AJ57" i="22"/>
  <c r="AH48" i="22"/>
  <c r="AK59" i="22"/>
  <c r="AJ50" i="22"/>
  <c r="AJ73" i="22"/>
  <c r="AI27" i="22"/>
  <c r="AJ55" i="22"/>
  <c r="AG71" i="22"/>
  <c r="AJ58" i="22"/>
  <c r="AH53" i="22"/>
  <c r="AI40" i="22"/>
  <c r="AK61" i="22"/>
  <c r="AH25" i="22"/>
  <c r="AK43" i="22"/>
  <c r="AI42" i="22"/>
  <c r="AJ27" i="22"/>
  <c r="AH42" i="22"/>
  <c r="AJ61" i="22"/>
  <c r="AJ33" i="22"/>
  <c r="AI75" i="22"/>
  <c r="AJ72" i="22"/>
  <c r="AK64" i="22"/>
  <c r="AI57" i="22"/>
  <c r="AI53" i="22"/>
  <c r="AJ76" i="22"/>
  <c r="AI25" i="22"/>
  <c r="AJ66" i="22"/>
  <c r="AI24" i="22"/>
  <c r="AG58" i="22"/>
  <c r="AH24" i="22"/>
  <c r="AH34" i="22"/>
  <c r="AJ75" i="22"/>
  <c r="AH47" i="22"/>
  <c r="AH50" i="22"/>
  <c r="AJ54" i="22"/>
  <c r="AJ60" i="22"/>
  <c r="AI60" i="22"/>
  <c r="AI44" i="22"/>
  <c r="AK32" i="22"/>
  <c r="AJ71" i="22"/>
  <c r="AK30" i="22"/>
  <c r="AJ68" i="22"/>
  <c r="AI37" i="22"/>
  <c r="AH33" i="22"/>
  <c r="AK75" i="22"/>
  <c r="AG40" i="22"/>
  <c r="AI70" i="22"/>
  <c r="AK41" i="22"/>
  <c r="AL43" i="22"/>
  <c r="AI62" i="22"/>
  <c r="AJ56" i="22"/>
  <c r="AI48" i="22"/>
  <c r="AH70" i="22"/>
  <c r="AI30" i="22"/>
  <c r="AI23" i="22"/>
  <c r="AJ32" i="22"/>
  <c r="AJ40" i="22"/>
  <c r="AJ44" i="22"/>
  <c r="AI35" i="22"/>
  <c r="AI34" i="22"/>
  <c r="AI69" i="22"/>
  <c r="AI72" i="22"/>
  <c r="AI46" i="22"/>
  <c r="AI43" i="22"/>
  <c r="AI73" i="22"/>
  <c r="AJ64" i="22"/>
  <c r="AI29" i="22"/>
  <c r="AI63" i="22"/>
  <c r="AJ52" i="22"/>
  <c r="AJ31" i="22"/>
  <c r="AL65" i="22"/>
  <c r="AK31" i="22"/>
  <c r="AH27" i="22"/>
  <c r="AI45" i="22"/>
  <c r="AI51" i="22"/>
  <c r="AI65" i="22"/>
  <c r="AJ67" i="22"/>
  <c r="AI54" i="22"/>
  <c r="AI56" i="22"/>
  <c r="AI71" i="22"/>
  <c r="AJ39" i="22"/>
  <c r="AK38" i="22"/>
  <c r="AJ62" i="22"/>
  <c r="AJ41" i="22"/>
  <c r="AI67" i="22"/>
  <c r="AI68" i="22"/>
  <c r="AI47" i="22"/>
  <c r="AJ59" i="22"/>
  <c r="AH40" i="22"/>
  <c r="AL27" i="22"/>
  <c r="AI28" i="22"/>
  <c r="AK39" i="22"/>
  <c r="AJ65" i="22"/>
  <c r="AI74" i="22"/>
  <c r="AI50" i="22"/>
  <c r="AH62" i="22"/>
  <c r="AK76" i="22"/>
  <c r="AI55" i="22"/>
  <c r="AM42" i="22"/>
  <c r="AJ34" i="22"/>
  <c r="AK66" i="22"/>
  <c r="AK63" i="22"/>
  <c r="AL38" i="22"/>
  <c r="AK34" i="22"/>
  <c r="AK36" i="22"/>
  <c r="AL39" i="22"/>
  <c r="AK37" i="22"/>
  <c r="AM44" i="22"/>
  <c r="AM50" i="22"/>
  <c r="AK40" i="22"/>
  <c r="AL64" i="22"/>
  <c r="AL76" i="22"/>
  <c r="AK68" i="22"/>
  <c r="AL31" i="22"/>
  <c r="AM48" i="22"/>
  <c r="AK28" i="22"/>
  <c r="AK69" i="22"/>
  <c r="AK47" i="22"/>
  <c r="AM75" i="22"/>
  <c r="AK74" i="22"/>
  <c r="AI33" i="22"/>
  <c r="AK44" i="22"/>
  <c r="AK58" i="22"/>
  <c r="AK67" i="22"/>
  <c r="AK35" i="22"/>
  <c r="AL59" i="22"/>
  <c r="AK56" i="22"/>
  <c r="AK62" i="22"/>
  <c r="AK50" i="22"/>
  <c r="AM63" i="22"/>
  <c r="AK25" i="22"/>
  <c r="AK52" i="22"/>
  <c r="AI36" i="22"/>
  <c r="AK57" i="22"/>
  <c r="AM53" i="22"/>
  <c r="AL52" i="22"/>
  <c r="AK24" i="22"/>
  <c r="AK72" i="22"/>
  <c r="AK42" i="22"/>
  <c r="AI66" i="22"/>
  <c r="AJ63" i="22"/>
  <c r="AK33" i="22"/>
  <c r="AK70" i="22"/>
  <c r="AJ53" i="22"/>
  <c r="AL41" i="22"/>
  <c r="AJ28" i="22"/>
  <c r="AN71" i="22"/>
  <c r="AJ45" i="22"/>
  <c r="AK53" i="22"/>
  <c r="AJ46" i="22"/>
  <c r="AK45" i="22"/>
  <c r="AM73" i="22"/>
  <c r="AJ30" i="22"/>
  <c r="AJ25" i="22"/>
  <c r="AK55" i="22"/>
  <c r="AK26" i="22"/>
  <c r="AJ35" i="22"/>
  <c r="AK54" i="22"/>
  <c r="AJ37" i="22"/>
  <c r="AM51" i="22"/>
  <c r="AN63" i="22"/>
  <c r="AK73" i="22"/>
  <c r="AK27" i="22"/>
  <c r="AJ36" i="22"/>
  <c r="AL32" i="22"/>
  <c r="AJ43" i="22"/>
  <c r="AK71" i="22"/>
  <c r="AJ49" i="22"/>
  <c r="AK60" i="22"/>
  <c r="AL26" i="22"/>
  <c r="AK51" i="22"/>
  <c r="AJ23" i="22"/>
  <c r="AJ29" i="22"/>
  <c r="AJ42" i="22"/>
  <c r="AK29" i="22"/>
  <c r="AJ24" i="22"/>
  <c r="AM71" i="22"/>
  <c r="AJ48" i="22"/>
  <c r="AK23" i="22"/>
  <c r="AL61" i="22"/>
  <c r="AJ70" i="22"/>
  <c r="AM58" i="22"/>
  <c r="AL55" i="22"/>
  <c r="AL51" i="22"/>
  <c r="AL42" i="22"/>
  <c r="AL44" i="22"/>
  <c r="AM76" i="22"/>
  <c r="AM39" i="22"/>
  <c r="AL48" i="22"/>
  <c r="AL53" i="22"/>
  <c r="AL66" i="22"/>
  <c r="AL28" i="22"/>
  <c r="AK65" i="22"/>
  <c r="AL24" i="22"/>
  <c r="AN55" i="22"/>
  <c r="AM69" i="22"/>
  <c r="AL62" i="22"/>
  <c r="AL58" i="22"/>
  <c r="AL73" i="22"/>
  <c r="AL40" i="22"/>
  <c r="AL67" i="22"/>
  <c r="AL35" i="22"/>
  <c r="AL33" i="22"/>
  <c r="AN66" i="22"/>
  <c r="AL68" i="22"/>
  <c r="AL36" i="22"/>
  <c r="AM67" i="22"/>
  <c r="AL71" i="22"/>
  <c r="AO63" i="22"/>
  <c r="AL25" i="22"/>
  <c r="AM41" i="22"/>
  <c r="AM64" i="22"/>
  <c r="AL37" i="22"/>
  <c r="AM38" i="22"/>
  <c r="AL72" i="22"/>
  <c r="AM32" i="22"/>
  <c r="AK48" i="22"/>
  <c r="AN60" i="22"/>
  <c r="AN62" i="22"/>
  <c r="AL56" i="22"/>
  <c r="AM61" i="22"/>
  <c r="AK46" i="22"/>
  <c r="AL60" i="22"/>
  <c r="AL75" i="22"/>
  <c r="AL57" i="22"/>
  <c r="AK49" i="22"/>
  <c r="AL69" i="22"/>
  <c r="AM59" i="22"/>
  <c r="AL54" i="22"/>
  <c r="AL29" i="22"/>
  <c r="AL74" i="22"/>
  <c r="AM31" i="22"/>
  <c r="AL34" i="22"/>
  <c r="AL50" i="22"/>
  <c r="AN38" i="22"/>
  <c r="AN75" i="22"/>
  <c r="AL30" i="22"/>
  <c r="AL46" i="22"/>
  <c r="AM47" i="22"/>
  <c r="AN31" i="22"/>
  <c r="AN59" i="22"/>
  <c r="AL47" i="22"/>
  <c r="AN64" i="22"/>
  <c r="AL70" i="22"/>
  <c r="AN76" i="22"/>
  <c r="AN41" i="22"/>
  <c r="AP73" i="22"/>
  <c r="AL49" i="22"/>
  <c r="AO59" i="22"/>
  <c r="AP65" i="22"/>
  <c r="AN26" i="22"/>
  <c r="AM60" i="22"/>
  <c r="AL63" i="22"/>
  <c r="AN32" i="22"/>
  <c r="AN73" i="22"/>
  <c r="AN58" i="22"/>
  <c r="AL23" i="22"/>
  <c r="AN52" i="22"/>
  <c r="AN61" i="22"/>
  <c r="AN39" i="22"/>
  <c r="AP51" i="22"/>
  <c r="AL45" i="22"/>
  <c r="AO39" i="22"/>
  <c r="AN51" i="22"/>
  <c r="AM37" i="22"/>
  <c r="AO32" i="22"/>
  <c r="AM29" i="22"/>
  <c r="AN37" i="22"/>
  <c r="AM52" i="22"/>
  <c r="AM35" i="22"/>
  <c r="AM55" i="22"/>
  <c r="AM34" i="22"/>
  <c r="AP39" i="22"/>
  <c r="AO52" i="22"/>
  <c r="AM23" i="22"/>
  <c r="AN44" i="22"/>
  <c r="AQ62" i="22"/>
  <c r="AP31" i="22"/>
  <c r="AM45" i="22"/>
  <c r="AM46" i="22"/>
  <c r="AN68" i="22"/>
  <c r="AN47" i="22"/>
  <c r="AN70" i="22"/>
  <c r="AM74" i="22"/>
  <c r="AM65" i="22"/>
  <c r="AM28" i="22"/>
  <c r="AM62" i="22"/>
  <c r="AM70" i="22"/>
  <c r="AM27" i="22"/>
  <c r="AM30" i="22"/>
  <c r="AM25" i="22"/>
  <c r="AO26" i="22"/>
  <c r="AM36" i="22"/>
  <c r="AM68" i="22"/>
  <c r="AO31" i="22"/>
  <c r="AM49" i="22"/>
  <c r="AO38" i="22"/>
  <c r="AP55" i="22"/>
  <c r="AP40" i="22"/>
  <c r="AN65" i="22"/>
  <c r="AR40" i="22"/>
  <c r="AQ67" i="22"/>
  <c r="AO58" i="22"/>
  <c r="AN54" i="22"/>
  <c r="AN48" i="22"/>
  <c r="AM43" i="22"/>
  <c r="AM66" i="22"/>
  <c r="AM24" i="22"/>
  <c r="AO64" i="22"/>
  <c r="AN72" i="22"/>
  <c r="AO76" i="22"/>
  <c r="AM57" i="22"/>
  <c r="AM56" i="22"/>
  <c r="AN27" i="22"/>
  <c r="AM72" i="22"/>
  <c r="AM54" i="22"/>
  <c r="AM26" i="22"/>
  <c r="AO41" i="22"/>
  <c r="AM33" i="22"/>
  <c r="AO61" i="22"/>
  <c r="AP62" i="22"/>
  <c r="AM40" i="22"/>
  <c r="AO65" i="22"/>
  <c r="AN56" i="22"/>
  <c r="AR67" i="22"/>
  <c r="AP32" i="22"/>
  <c r="AN74" i="22"/>
  <c r="AP58" i="22"/>
  <c r="AP61" i="22"/>
  <c r="AP38" i="22"/>
  <c r="AQ74" i="22"/>
  <c r="AN40" i="22"/>
  <c r="AP76" i="22"/>
  <c r="AN57" i="22"/>
  <c r="AN36" i="22"/>
  <c r="AO27" i="22"/>
  <c r="AO67" i="22"/>
  <c r="AN67" i="22"/>
  <c r="AN53" i="22"/>
  <c r="AQ60" i="22"/>
  <c r="AN23" i="22"/>
  <c r="AN35" i="22"/>
  <c r="AP41" i="22"/>
  <c r="AP52" i="22"/>
  <c r="AN50" i="22"/>
  <c r="AN46" i="22"/>
  <c r="AO43" i="22"/>
  <c r="AO46" i="22"/>
  <c r="AO55" i="22"/>
  <c r="AQ51" i="22"/>
  <c r="AN29" i="22"/>
  <c r="AN24" i="22"/>
  <c r="AN28" i="22"/>
  <c r="AO48" i="22"/>
  <c r="AP57" i="22"/>
  <c r="AN49" i="22"/>
  <c r="AN34" i="22"/>
  <c r="AN42" i="22"/>
  <c r="AO69" i="22"/>
  <c r="AP56" i="22"/>
  <c r="AN30" i="22"/>
  <c r="AO68" i="22"/>
  <c r="AO44" i="22"/>
  <c r="AP64" i="22"/>
  <c r="AP59" i="22"/>
  <c r="AN45" i="22"/>
  <c r="AN25" i="22"/>
  <c r="AN43" i="22"/>
  <c r="AO42" i="22"/>
  <c r="AN33" i="22"/>
  <c r="AR38" i="22"/>
  <c r="AN69" i="22"/>
  <c r="AQ38" i="22"/>
  <c r="AQ31" i="22"/>
  <c r="AP63" i="22"/>
  <c r="AQ52" i="22"/>
  <c r="AO45" i="22"/>
  <c r="AO35" i="22"/>
  <c r="AS42" i="22"/>
  <c r="AP42" i="22"/>
  <c r="AO57" i="22"/>
  <c r="AP29" i="22"/>
  <c r="AP25" i="22"/>
  <c r="AO74" i="22"/>
  <c r="AO56" i="22"/>
  <c r="AP75" i="22"/>
  <c r="AQ26" i="22"/>
  <c r="AS38" i="22"/>
  <c r="AO24" i="22"/>
  <c r="AP48" i="22"/>
  <c r="AO54" i="22"/>
  <c r="AQ59" i="22"/>
  <c r="AR64" i="22"/>
  <c r="AR39" i="22"/>
  <c r="AP71" i="22"/>
  <c r="AQ61" i="22"/>
  <c r="AQ75" i="22"/>
  <c r="AO49" i="22"/>
  <c r="AP47" i="22"/>
  <c r="AP69" i="22"/>
  <c r="AP72" i="22"/>
  <c r="AO47" i="22"/>
  <c r="AO25" i="22"/>
  <c r="AR53" i="22"/>
  <c r="AQ64" i="22"/>
  <c r="AP53" i="22"/>
  <c r="AQ76" i="22"/>
  <c r="AO72" i="22"/>
  <c r="AO53" i="22"/>
  <c r="AO66" i="22"/>
  <c r="AQ50" i="22"/>
  <c r="AO29" i="22"/>
  <c r="AO40" i="22"/>
  <c r="AO34" i="22"/>
  <c r="AO50" i="22"/>
  <c r="AP68" i="22"/>
  <c r="AO36" i="22"/>
  <c r="AO75" i="22"/>
  <c r="AO23" i="22"/>
  <c r="AO73" i="22"/>
  <c r="AO51" i="22"/>
  <c r="AQ41" i="22"/>
  <c r="AP74" i="22"/>
  <c r="AQ39" i="22"/>
  <c r="AP43" i="22"/>
  <c r="AO62" i="22"/>
  <c r="AO33" i="22"/>
  <c r="AP67" i="22"/>
  <c r="AO60" i="22"/>
  <c r="AO28" i="22"/>
  <c r="AP45" i="22"/>
  <c r="AP27" i="22"/>
  <c r="AP44" i="22"/>
  <c r="AO37" i="22"/>
  <c r="AO70" i="22"/>
  <c r="AQ68" i="22"/>
  <c r="AP46" i="22"/>
  <c r="AO30" i="22"/>
  <c r="AP70" i="22"/>
  <c r="AP66" i="22"/>
  <c r="AP28" i="22"/>
  <c r="AQ32" i="22"/>
  <c r="AO71" i="22"/>
  <c r="AQ58" i="22"/>
  <c r="AP36" i="22"/>
  <c r="AS32" i="22"/>
  <c r="AQ56" i="22"/>
  <c r="AR55" i="22"/>
  <c r="AQ23" i="22"/>
  <c r="AP33" i="22"/>
  <c r="AP37" i="22"/>
  <c r="AS61" i="22"/>
  <c r="AP26" i="22"/>
  <c r="AR76" i="22"/>
  <c r="AR31" i="22"/>
  <c r="AR26" i="22"/>
  <c r="AR50" i="22"/>
  <c r="AR58" i="22"/>
  <c r="AR32" i="22"/>
  <c r="AP54" i="22"/>
  <c r="AT44" i="22"/>
  <c r="AP23" i="22"/>
  <c r="AQ72" i="22"/>
  <c r="AR59" i="22"/>
  <c r="AP34" i="22"/>
  <c r="AR62" i="22"/>
  <c r="AQ54" i="22"/>
  <c r="AR52" i="22"/>
  <c r="AS76" i="22"/>
  <c r="AQ44" i="22"/>
  <c r="AR63" i="22"/>
  <c r="AS39" i="22"/>
  <c r="AP24" i="22"/>
  <c r="AP35" i="22"/>
  <c r="AP60" i="22"/>
  <c r="AQ45" i="22"/>
  <c r="AP30" i="22"/>
  <c r="AR41" i="22"/>
  <c r="AS41" i="22"/>
  <c r="AP49" i="22"/>
  <c r="AR61" i="22"/>
  <c r="AP50" i="22"/>
  <c r="AR74" i="22"/>
  <c r="AR47" i="22"/>
  <c r="AR24" i="22"/>
  <c r="AS56" i="22"/>
  <c r="AR66" i="22"/>
  <c r="AT39" i="22"/>
  <c r="AR65" i="22"/>
  <c r="AQ35" i="22"/>
  <c r="AS26" i="22"/>
  <c r="AQ71" i="22"/>
  <c r="AR43" i="22"/>
  <c r="AQ28" i="22"/>
  <c r="AQ24" i="22"/>
  <c r="AQ34" i="22"/>
  <c r="AS59" i="22"/>
  <c r="AQ47" i="22"/>
  <c r="AQ30" i="22"/>
  <c r="AR69" i="22"/>
  <c r="AT64" i="22"/>
  <c r="AQ37" i="22"/>
  <c r="AQ65" i="22"/>
  <c r="AT31" i="22"/>
  <c r="AS51" i="22"/>
  <c r="AS58" i="22"/>
  <c r="AR23" i="22"/>
  <c r="AQ29" i="22"/>
  <c r="AT38" i="22"/>
  <c r="AT32" i="22"/>
  <c r="AQ57" i="22"/>
  <c r="AR57" i="22"/>
  <c r="AQ55" i="22"/>
  <c r="AQ66" i="22"/>
  <c r="AR70" i="22"/>
  <c r="AQ46" i="22"/>
  <c r="AR44" i="22"/>
  <c r="AS64" i="22"/>
  <c r="AQ69" i="22"/>
  <c r="AR37" i="22"/>
  <c r="AR48" i="22"/>
  <c r="AQ25" i="22"/>
  <c r="AR45" i="22"/>
  <c r="AS31" i="22"/>
  <c r="AS48" i="22"/>
  <c r="AQ33" i="22"/>
  <c r="AS55" i="22"/>
  <c r="AS52" i="22"/>
  <c r="AQ42" i="22"/>
  <c r="AS37" i="22"/>
  <c r="AQ73" i="22"/>
  <c r="AS62" i="22"/>
  <c r="AR72" i="22"/>
  <c r="AR68" i="22"/>
  <c r="AT76" i="22"/>
  <c r="AQ43" i="22"/>
  <c r="AQ70" i="22"/>
  <c r="AQ49" i="22"/>
  <c r="AQ63" i="22"/>
  <c r="AS68" i="22"/>
  <c r="AQ48" i="22"/>
  <c r="AQ36" i="22"/>
  <c r="AS67" i="22"/>
  <c r="AQ40" i="22"/>
  <c r="AS23" i="22"/>
  <c r="AQ27" i="22"/>
  <c r="AQ53" i="22"/>
  <c r="AR46" i="22"/>
  <c r="AR25" i="22"/>
  <c r="AR33" i="22"/>
  <c r="AU60" i="22"/>
  <c r="AR35" i="22"/>
  <c r="AS49" i="22"/>
  <c r="AS71" i="22"/>
  <c r="AT56" i="22"/>
  <c r="AV66" i="22"/>
  <c r="AR42" i="22"/>
  <c r="AS57" i="22"/>
  <c r="AS65" i="22"/>
  <c r="AS40" i="22"/>
  <c r="AR28" i="22"/>
  <c r="AS73" i="22"/>
  <c r="AR54" i="22"/>
  <c r="AS47" i="22"/>
  <c r="AU76" i="22"/>
  <c r="AR36" i="22"/>
  <c r="AS46" i="22"/>
  <c r="AS50" i="22"/>
  <c r="AS33" i="22"/>
  <c r="AS44" i="22"/>
  <c r="AS54" i="22"/>
  <c r="AT42" i="22"/>
  <c r="AR30" i="22"/>
  <c r="AS45" i="22"/>
  <c r="AT58" i="22"/>
  <c r="AS24" i="22"/>
  <c r="AR71" i="22"/>
  <c r="AS27" i="22"/>
  <c r="AS29" i="22"/>
  <c r="AT61" i="22"/>
  <c r="AR56" i="22"/>
  <c r="AT41" i="22"/>
  <c r="AS35" i="22"/>
  <c r="AT26" i="22"/>
  <c r="AU32" i="22"/>
  <c r="AS36" i="22"/>
  <c r="AU64" i="22"/>
  <c r="AS30" i="22"/>
  <c r="AR60" i="22"/>
  <c r="AS28" i="22"/>
  <c r="AR75" i="22"/>
  <c r="AR73" i="22"/>
  <c r="AU31" i="22"/>
  <c r="AW66" i="22"/>
  <c r="AR34" i="22"/>
  <c r="AT59" i="22"/>
  <c r="AS69" i="22"/>
  <c r="AS43" i="22"/>
  <c r="AR27" i="22"/>
  <c r="AT52" i="22"/>
  <c r="AR51" i="22"/>
  <c r="AS74" i="22"/>
  <c r="AU61" i="22"/>
  <c r="AU59" i="22"/>
  <c r="AR29" i="22"/>
  <c r="AS70" i="22"/>
  <c r="AS53" i="22"/>
  <c r="AR49" i="22"/>
  <c r="AS66" i="22"/>
  <c r="AS63" i="22"/>
  <c r="AS75" i="22"/>
  <c r="AU39" i="22"/>
  <c r="AT48" i="22"/>
  <c r="AV53" i="22"/>
  <c r="AW60" i="22"/>
  <c r="AT51" i="22"/>
  <c r="AW74" i="22"/>
  <c r="AT53" i="22"/>
  <c r="AT67" i="22"/>
  <c r="AU44" i="22"/>
  <c r="AT36" i="22"/>
  <c r="AT27" i="22"/>
  <c r="AT47" i="22"/>
  <c r="AU63" i="22"/>
  <c r="AT75" i="22"/>
  <c r="AV38" i="22"/>
  <c r="AT62" i="22"/>
  <c r="AU58" i="22"/>
  <c r="AT68" i="22"/>
  <c r="AT46" i="22"/>
  <c r="AU26" i="22"/>
  <c r="AU35" i="22"/>
  <c r="AT72" i="22"/>
  <c r="AT74" i="22"/>
  <c r="AS60" i="22"/>
  <c r="AT23" i="22"/>
  <c r="AT71" i="22"/>
  <c r="AT33" i="22"/>
  <c r="AT63" i="22"/>
  <c r="AT65" i="22"/>
  <c r="AV26" i="22"/>
  <c r="AT50" i="22"/>
  <c r="AV61" i="22"/>
  <c r="AT60" i="22"/>
  <c r="AT45" i="22"/>
  <c r="AU38" i="22"/>
  <c r="AV39" i="22"/>
  <c r="AV58" i="22"/>
  <c r="AT28" i="22"/>
  <c r="AT70" i="22"/>
  <c r="AT73" i="22"/>
  <c r="AT24" i="22"/>
  <c r="AS25" i="22"/>
  <c r="AT30" i="22"/>
  <c r="AT43" i="22"/>
  <c r="AT57" i="22"/>
  <c r="AT69" i="22"/>
  <c r="AT40" i="22"/>
  <c r="AS72" i="22"/>
  <c r="AU52" i="22"/>
  <c r="AV32" i="22"/>
  <c r="AT25" i="22"/>
  <c r="AT34" i="22"/>
  <c r="AT35" i="22"/>
  <c r="AU41" i="22"/>
  <c r="AV59" i="22"/>
  <c r="AW72" i="22"/>
  <c r="AT54" i="22"/>
  <c r="AT49" i="22"/>
  <c r="AT55" i="22"/>
  <c r="AT37" i="22"/>
  <c r="AS34" i="22"/>
  <c r="AT66" i="22"/>
  <c r="AW51" i="22"/>
  <c r="AU47" i="22"/>
  <c r="AU74" i="22"/>
  <c r="AV74" i="22"/>
  <c r="AU75" i="22"/>
  <c r="AU23" i="22"/>
  <c r="AU33" i="22"/>
  <c r="AU28" i="22"/>
  <c r="AU70" i="22"/>
  <c r="AU50" i="22"/>
  <c r="AU49" i="22"/>
  <c r="AU27" i="22"/>
  <c r="AU40" i="22"/>
  <c r="AU73" i="22"/>
  <c r="AU48" i="22"/>
  <c r="AU46" i="22"/>
  <c r="AV41" i="22"/>
  <c r="AT29" i="22"/>
  <c r="AU43" i="22"/>
  <c r="AU65" i="22"/>
  <c r="AU68" i="22"/>
  <c r="AV64" i="22"/>
  <c r="AU54" i="22"/>
  <c r="AW68" i="22"/>
  <c r="AU42" i="22"/>
  <c r="AU62" i="22"/>
  <c r="AU56" i="22"/>
  <c r="AV76" i="22"/>
  <c r="AU72" i="22"/>
  <c r="AU71" i="22"/>
  <c r="AV31" i="22"/>
  <c r="AU37" i="22"/>
  <c r="AX63" i="22"/>
  <c r="AU36" i="22"/>
  <c r="AU69" i="22"/>
  <c r="AU55" i="22"/>
  <c r="AU29" i="22"/>
  <c r="AU57" i="22"/>
  <c r="AU53" i="22"/>
  <c r="AY26" i="22"/>
  <c r="AU45" i="22"/>
  <c r="AV36" i="22"/>
  <c r="AW59" i="22"/>
  <c r="AW75" i="22"/>
  <c r="AV68" i="22"/>
  <c r="AV50" i="22"/>
  <c r="AU34" i="22"/>
  <c r="AV48" i="22"/>
  <c r="AV56" i="22"/>
  <c r="AW76" i="22"/>
  <c r="AW32" i="22"/>
  <c r="AV70" i="22"/>
  <c r="AY60" i="22"/>
  <c r="AV55" i="22"/>
  <c r="AU25" i="22"/>
  <c r="AU24" i="22"/>
  <c r="AW39" i="22"/>
  <c r="AV75" i="22"/>
  <c r="AW31" i="22"/>
  <c r="AV30" i="22"/>
  <c r="AV49" i="22"/>
  <c r="AV42" i="22"/>
  <c r="AU30" i="22"/>
  <c r="AV60" i="22"/>
  <c r="AW26" i="22"/>
  <c r="AW64" i="22"/>
  <c r="AV43" i="22"/>
  <c r="AV37" i="22"/>
  <c r="AV33" i="22"/>
  <c r="AV40" i="22"/>
  <c r="AV72" i="22"/>
  <c r="AV35" i="22"/>
  <c r="AU67" i="22"/>
  <c r="AV27" i="22"/>
  <c r="AV52" i="22"/>
  <c r="AV62" i="22"/>
  <c r="AV57" i="22"/>
  <c r="AV46" i="22"/>
  <c r="AV67" i="22"/>
  <c r="AU66" i="22"/>
  <c r="AV73" i="22"/>
  <c r="AV69" i="22"/>
  <c r="AW41" i="22"/>
  <c r="AV28" i="22"/>
  <c r="AY70" i="22"/>
  <c r="AV51" i="22"/>
  <c r="AV54" i="22"/>
  <c r="AV71" i="22"/>
  <c r="AY55" i="22"/>
  <c r="AV65" i="22"/>
  <c r="AW38" i="22"/>
  <c r="AV23" i="22"/>
  <c r="AV47" i="22"/>
  <c r="AU51" i="22"/>
  <c r="AV45" i="22"/>
  <c r="AY67" i="22"/>
  <c r="AW61" i="22"/>
  <c r="AV24" i="22"/>
  <c r="AW34" i="22"/>
  <c r="AY74" i="22"/>
  <c r="AY62" i="22"/>
  <c r="AZ63" i="22"/>
  <c r="AW70" i="22"/>
  <c r="AW36" i="22"/>
  <c r="AX59" i="22"/>
  <c r="AW24" i="22"/>
  <c r="AX70" i="22"/>
  <c r="AW43" i="22"/>
  <c r="AX67" i="22"/>
  <c r="AW67" i="22"/>
  <c r="AW63" i="22"/>
  <c r="AW56" i="22"/>
  <c r="AX66" i="22"/>
  <c r="AX52" i="22"/>
  <c r="AW46" i="22"/>
  <c r="AW23" i="22"/>
  <c r="AY64" i="22"/>
  <c r="AY65" i="22"/>
  <c r="AY57" i="22"/>
  <c r="AX64" i="22"/>
  <c r="AX61" i="22"/>
  <c r="AW35" i="22"/>
  <c r="AY50" i="22"/>
  <c r="AW58" i="22"/>
  <c r="AW53" i="22"/>
  <c r="AW49" i="22"/>
  <c r="AW44" i="22"/>
  <c r="AX41" i="22"/>
  <c r="AX76" i="22"/>
  <c r="AX39" i="22"/>
  <c r="AW57" i="22"/>
  <c r="AY75" i="22"/>
  <c r="AY66" i="22"/>
  <c r="AW52" i="22"/>
  <c r="AW65" i="22"/>
  <c r="AY31" i="22"/>
  <c r="AW29" i="22"/>
  <c r="AX25" i="22"/>
  <c r="AW55" i="22"/>
  <c r="AY41" i="22"/>
  <c r="AW50" i="22"/>
  <c r="AX31" i="22"/>
  <c r="AX38" i="22"/>
  <c r="AW45" i="22"/>
  <c r="AW27" i="22"/>
  <c r="AY38" i="22"/>
  <c r="AY40" i="22"/>
  <c r="AV34" i="22"/>
  <c r="AW47" i="22"/>
  <c r="AX69" i="22"/>
  <c r="AV63" i="22"/>
  <c r="AW62" i="22"/>
  <c r="AY58" i="22"/>
  <c r="AW71" i="22"/>
  <c r="AW54" i="22"/>
  <c r="AW28" i="22"/>
  <c r="AY61" i="22"/>
  <c r="AY39" i="22"/>
  <c r="AY49" i="22"/>
  <c r="AW33" i="22"/>
  <c r="AX65" i="22"/>
  <c r="AW42" i="22"/>
  <c r="AX73" i="22"/>
  <c r="AW25" i="22"/>
  <c r="AX71" i="22"/>
  <c r="AV25" i="22"/>
  <c r="AX58" i="22"/>
  <c r="AV29" i="22"/>
  <c r="AW37" i="22"/>
  <c r="BA65" i="22"/>
  <c r="AY32" i="22"/>
  <c r="AX32" i="22"/>
  <c r="AW69" i="22"/>
  <c r="AV44" i="22"/>
  <c r="AY76" i="22"/>
  <c r="AX48" i="22"/>
  <c r="AW30" i="22"/>
  <c r="AY48" i="22"/>
  <c r="AY56" i="22"/>
  <c r="AX47" i="22"/>
  <c r="AW48" i="22"/>
  <c r="AY44" i="22"/>
  <c r="AW40" i="22"/>
  <c r="AW73" i="22"/>
  <c r="AX46" i="22"/>
  <c r="AY42" i="22"/>
  <c r="AX42" i="22"/>
  <c r="AX33" i="22"/>
  <c r="AY72" i="22"/>
  <c r="AX74" i="22"/>
  <c r="AY30" i="22"/>
  <c r="BA39" i="22"/>
  <c r="AX55" i="22"/>
  <c r="AZ38" i="22"/>
  <c r="AX43" i="22"/>
  <c r="AZ64" i="22"/>
  <c r="AZ59" i="22"/>
  <c r="AY45" i="22"/>
  <c r="AY69" i="22"/>
  <c r="AX44" i="22"/>
  <c r="AZ60" i="22"/>
  <c r="AX49" i="22"/>
  <c r="AY73" i="22"/>
  <c r="BA26" i="22"/>
  <c r="AY25" i="22"/>
  <c r="BA73" i="22"/>
  <c r="AX60" i="22"/>
  <c r="BA71" i="22"/>
  <c r="AX54" i="22"/>
  <c r="AX72" i="22"/>
  <c r="AX35" i="22"/>
  <c r="AX50" i="22"/>
  <c r="AX68" i="22"/>
  <c r="AZ73" i="22"/>
  <c r="AY43" i="22"/>
  <c r="AY24" i="22"/>
  <c r="BA47" i="22"/>
  <c r="AY28" i="22"/>
  <c r="AY35" i="22"/>
  <c r="AX29" i="22"/>
  <c r="AZ43" i="22"/>
  <c r="BA61" i="22"/>
  <c r="AZ61" i="22"/>
  <c r="AX51" i="22"/>
  <c r="AX56" i="22"/>
  <c r="AZ71" i="22"/>
  <c r="AY46" i="22"/>
  <c r="AY33" i="22"/>
  <c r="AZ51" i="22"/>
  <c r="AX27" i="22"/>
  <c r="AY34" i="22"/>
  <c r="BA58" i="22"/>
  <c r="AZ68" i="22"/>
  <c r="AY63" i="22"/>
  <c r="BA64" i="22"/>
  <c r="AX37" i="22"/>
  <c r="AY54" i="22"/>
  <c r="AZ69" i="22"/>
  <c r="BA76" i="22"/>
  <c r="AX53" i="22"/>
  <c r="AX24" i="22"/>
  <c r="AY23" i="22"/>
  <c r="AZ34" i="22"/>
  <c r="BA38" i="22"/>
  <c r="AZ70" i="22"/>
  <c r="AY36" i="22"/>
  <c r="AZ72" i="22"/>
  <c r="AY51" i="22"/>
  <c r="AZ75" i="22"/>
  <c r="AX40" i="22"/>
  <c r="AX45" i="22"/>
  <c r="BB63" i="22"/>
  <c r="AY29" i="22"/>
  <c r="AX62" i="22"/>
  <c r="AY59" i="22"/>
  <c r="BA45" i="22"/>
  <c r="AZ41" i="22"/>
  <c r="BA74" i="22"/>
  <c r="AY68" i="22"/>
  <c r="AZ31" i="22"/>
  <c r="AX36" i="22"/>
  <c r="AY27" i="22"/>
  <c r="AZ67" i="22"/>
  <c r="BA41" i="22"/>
  <c r="AZ58" i="22"/>
  <c r="AZ32" i="22"/>
  <c r="AZ65" i="22"/>
  <c r="AX57" i="22"/>
  <c r="AZ76" i="22"/>
  <c r="AX75" i="22"/>
  <c r="AX34" i="22"/>
  <c r="BA57" i="22"/>
  <c r="AX26" i="22"/>
  <c r="AZ39" i="22"/>
  <c r="AZ26" i="22"/>
  <c r="AX23" i="22"/>
  <c r="AY71" i="22"/>
  <c r="AX30" i="22"/>
  <c r="AZ48" i="22"/>
  <c r="AY52" i="22"/>
  <c r="AX28" i="22"/>
  <c r="AZ53" i="22"/>
  <c r="AZ66" i="22"/>
  <c r="AY47" i="22"/>
  <c r="BA63" i="22"/>
  <c r="BB44" i="22"/>
  <c r="BB27" i="22"/>
  <c r="BB73" i="22"/>
  <c r="BB56" i="22"/>
  <c r="AZ42" i="22"/>
  <c r="BB52" i="22"/>
  <c r="BA42" i="22"/>
  <c r="BB43" i="22"/>
  <c r="BA53" i="22"/>
  <c r="BB69" i="22"/>
  <c r="BB32" i="22"/>
  <c r="BB70" i="22"/>
  <c r="BA28" i="22"/>
  <c r="AZ35" i="22"/>
  <c r="BA37" i="22"/>
  <c r="AZ30" i="22"/>
  <c r="BA52" i="22"/>
  <c r="BA34" i="22"/>
  <c r="AY37" i="22"/>
  <c r="AZ49" i="22"/>
  <c r="AZ27" i="22"/>
  <c r="BA30" i="22"/>
  <c r="BA27" i="22"/>
  <c r="BB55" i="22"/>
  <c r="AZ45" i="22"/>
  <c r="BA31" i="22"/>
  <c r="BA23" i="22"/>
  <c r="AZ56" i="22"/>
  <c r="BB31" i="22"/>
  <c r="BB72" i="22"/>
  <c r="BA56" i="22"/>
  <c r="BB47" i="22"/>
  <c r="BA48" i="22"/>
  <c r="BA43" i="22"/>
  <c r="BA75" i="22"/>
  <c r="BA69" i="22"/>
  <c r="AZ40" i="22"/>
  <c r="AZ25" i="22"/>
  <c r="BA32" i="22"/>
  <c r="BA72" i="22"/>
  <c r="BA35" i="22"/>
  <c r="BA25" i="22"/>
  <c r="BA60" i="22"/>
  <c r="AZ55" i="22"/>
  <c r="BB76" i="22"/>
  <c r="BA40" i="22"/>
  <c r="BA54" i="22"/>
  <c r="AZ52" i="22"/>
  <c r="BA33" i="22"/>
  <c r="AZ46" i="22"/>
  <c r="BB67" i="22"/>
  <c r="BB41" i="22"/>
  <c r="AZ29" i="22"/>
  <c r="BB71" i="22"/>
  <c r="BB65" i="22"/>
  <c r="BB61" i="22"/>
  <c r="BB66" i="22"/>
  <c r="AZ28" i="22"/>
  <c r="BB51" i="22"/>
  <c r="AY53" i="22"/>
  <c r="BA70" i="22"/>
  <c r="BB39" i="22"/>
  <c r="BB68" i="22"/>
  <c r="BB74" i="22"/>
  <c r="BA29" i="22"/>
  <c r="BA44" i="22"/>
  <c r="BB49" i="22"/>
  <c r="AZ74" i="22"/>
  <c r="BA51" i="22"/>
  <c r="BA68" i="22"/>
  <c r="AZ57" i="22"/>
  <c r="BA55" i="22"/>
  <c r="BB45" i="22"/>
  <c r="BB38" i="22"/>
  <c r="AZ50" i="22"/>
  <c r="BA66" i="22"/>
  <c r="BB24" i="22"/>
  <c r="BB59" i="22"/>
  <c r="BB29" i="22"/>
  <c r="BA59" i="22"/>
  <c r="BB53" i="22"/>
  <c r="AZ44" i="22"/>
  <c r="BA67" i="22"/>
  <c r="BA36" i="22"/>
  <c r="BA50" i="22"/>
  <c r="BA24" i="22"/>
  <c r="AZ37" i="22"/>
  <c r="BB37" i="22"/>
  <c r="AZ47" i="22"/>
  <c r="AZ36" i="22"/>
  <c r="AZ23" i="22"/>
  <c r="AZ33" i="22"/>
  <c r="BB64" i="22"/>
  <c r="BA46" i="22"/>
  <c r="BB57" i="22"/>
  <c r="BB33" i="22"/>
  <c r="BB35" i="22"/>
  <c r="BB36" i="22"/>
  <c r="BA62" i="22"/>
  <c r="BB26" i="22"/>
  <c r="AZ62" i="22"/>
  <c r="AZ54" i="22"/>
  <c r="BA49" i="22"/>
  <c r="BB54" i="22"/>
  <c r="AZ24" i="22"/>
  <c r="BB50" i="22"/>
  <c r="BB40" i="22"/>
  <c r="BB28" i="22"/>
  <c r="BB62" i="22"/>
  <c r="BB34" i="22"/>
  <c r="BB30" i="22"/>
  <c r="BB60" i="22"/>
  <c r="BB75" i="22"/>
  <c r="BB25" i="22"/>
  <c r="BB23" i="22"/>
  <c r="BB42" i="22"/>
  <c r="BB48" i="22"/>
  <c r="BB46" i="22"/>
  <c r="BB58" i="22"/>
  <c r="AD21" i="22" l="1"/>
  <c r="AY21" i="22"/>
  <c r="AV21" i="22"/>
  <c r="AN21" i="22"/>
  <c r="AL21" i="22"/>
  <c r="AB21" i="22"/>
  <c r="AH21" i="22"/>
  <c r="AX21" i="22"/>
  <c r="AR21" i="22"/>
  <c r="AI21" i="22"/>
  <c r="BA21" i="22"/>
  <c r="AG21" i="22"/>
  <c r="AZ21" i="22"/>
  <c r="AK21" i="22"/>
  <c r="AW21" i="22"/>
  <c r="AS21" i="22"/>
  <c r="AQ21" i="22"/>
  <c r="AE21" i="22"/>
  <c r="AM21" i="22"/>
  <c r="AF21" i="22"/>
  <c r="AA21" i="22"/>
  <c r="BB21" i="22"/>
  <c r="AP21" i="22"/>
  <c r="AO21" i="22"/>
  <c r="AJ21" i="22"/>
  <c r="AC21" i="22"/>
  <c r="AT21" i="22"/>
  <c r="AU21" i="22"/>
  <c r="AF22" i="22"/>
  <c r="AB22" i="22"/>
  <c r="AP22" i="22"/>
  <c r="AV22" i="22"/>
  <c r="BA22" i="22"/>
  <c r="AT22" i="22"/>
  <c r="AJ22" i="22"/>
  <c r="AD22" i="22"/>
  <c r="BB22" i="22"/>
  <c r="AZ22" i="22"/>
  <c r="AR22" i="22"/>
  <c r="AG22" i="22"/>
  <c r="AU22" i="22"/>
  <c r="AI22" i="22"/>
  <c r="AX22" i="22"/>
  <c r="AW22" i="22"/>
  <c r="AN22" i="22"/>
  <c r="AY22" i="22"/>
  <c r="AO22" i="22"/>
  <c r="AM22" i="22"/>
  <c r="AK22" i="22"/>
  <c r="AC22" i="22"/>
  <c r="AS22" i="22"/>
  <c r="AQ22" i="22"/>
  <c r="AL22" i="22"/>
  <c r="AH22" i="22"/>
  <c r="AE22" i="22"/>
  <c r="AA22" i="22"/>
  <c r="FQ18" i="22"/>
  <c r="FQ17" i="22" s="1"/>
  <c r="FQ20" i="22" l="1"/>
  <c r="FR18" i="22"/>
  <c r="FR17" i="22" s="1"/>
  <c r="FR20" i="22" l="1"/>
  <c r="FS18" i="22"/>
  <c r="FS17" i="22" s="1"/>
  <c r="FS20" i="22" l="1"/>
  <c r="FT18" i="22"/>
  <c r="FT17" i="22" s="1"/>
  <c r="FT20" i="22" l="1"/>
  <c r="FU18" i="22"/>
  <c r="FU17" i="22" s="1"/>
  <c r="FU20" i="22" l="1"/>
  <c r="FV18" i="22"/>
  <c r="FV17" i="22" s="1"/>
  <c r="FV20" i="22" l="1"/>
  <c r="FW18" i="22"/>
  <c r="FW17" i="22" s="1"/>
  <c r="FW20" i="22" l="1"/>
  <c r="FX18" i="22"/>
  <c r="FX17" i="22" s="1"/>
  <c r="FX20" i="22" l="1"/>
  <c r="FY18" i="22"/>
  <c r="FY17" i="22" s="1"/>
  <c r="FY20" i="22" l="1"/>
  <c r="FZ18" i="22"/>
  <c r="FZ17" i="22" s="1"/>
  <c r="FZ20" i="22" l="1"/>
  <c r="GA18" i="22"/>
  <c r="GA17" i="22" s="1"/>
  <c r="GA20" i="22" l="1"/>
  <c r="GB18" i="22"/>
  <c r="GB17" i="22" s="1"/>
  <c r="GB20" i="22" l="1"/>
  <c r="GC18" i="22"/>
  <c r="GC17" i="22" s="1"/>
  <c r="GC20" i="22" l="1"/>
  <c r="GD18" i="22"/>
  <c r="GD17" i="22" s="1"/>
  <c r="GD20" i="22" l="1"/>
  <c r="GE18" i="22"/>
  <c r="GE17" i="22" s="1"/>
  <c r="GE20" i="22" l="1"/>
  <c r="GF18" i="22"/>
  <c r="GF17" i="22" s="1"/>
  <c r="GF20" i="22" l="1"/>
  <c r="GG18" i="22"/>
  <c r="GG17" i="22" s="1"/>
  <c r="GG20" i="22" l="1"/>
  <c r="GH18" i="22"/>
  <c r="GH17" i="22" s="1"/>
  <c r="GH20" i="22" l="1"/>
  <c r="GI18" i="22"/>
  <c r="GI17" i="22" s="1"/>
  <c r="GI20" i="22" l="1"/>
  <c r="GJ18" i="22"/>
  <c r="GJ17" i="22" s="1"/>
  <c r="GJ20" i="22" l="1"/>
  <c r="GK18" i="22"/>
  <c r="GK17" i="22" s="1"/>
  <c r="GK20" i="22" l="1"/>
  <c r="GL18" i="22"/>
  <c r="GL17" i="22" s="1"/>
  <c r="GL20" i="22" l="1"/>
  <c r="GM18" i="22"/>
  <c r="GM17" i="22" s="1"/>
  <c r="GM20" i="22" l="1"/>
  <c r="GN18" i="22"/>
  <c r="GN17" i="22" s="1"/>
  <c r="GN20" i="22" l="1"/>
  <c r="GO18" i="22"/>
  <c r="GO17" i="22" s="1"/>
  <c r="GO20" i="22" l="1"/>
  <c r="GP18" i="22"/>
  <c r="GP17" i="22" s="1"/>
  <c r="GP20" i="22" l="1"/>
  <c r="GQ18" i="22"/>
  <c r="GQ17" i="22" s="1"/>
  <c r="GQ20" i="22" l="1"/>
  <c r="GR20" i="22" s="1"/>
  <c r="GR18" i="22"/>
  <c r="GR17" i="22" s="1"/>
  <c r="GS18" i="22" l="1"/>
  <c r="GS17" i="22" s="1"/>
  <c r="GS20" i="22" l="1"/>
  <c r="GT18" i="22"/>
  <c r="GT17" i="22" s="1"/>
  <c r="GT20" i="22" l="1"/>
  <c r="GU18" i="22"/>
  <c r="GU17" i="22" s="1"/>
  <c r="GU20" i="22" l="1"/>
  <c r="GV18" i="22"/>
  <c r="GV17" i="22" s="1"/>
  <c r="GV20" i="22" l="1"/>
  <c r="GW18" i="22"/>
  <c r="GW17" i="22" s="1"/>
  <c r="GW20" i="22" l="1"/>
  <c r="GX18" i="22"/>
  <c r="GX20" i="22" l="1"/>
  <c r="GX17" i="22"/>
  <c r="GY18" i="22"/>
  <c r="GY17" i="22" l="1"/>
  <c r="GY20" i="22" s="1"/>
  <c r="GZ20" i="22" s="1"/>
  <c r="GZ18" i="22"/>
  <c r="GZ17" i="22" l="1"/>
  <c r="HA18" i="22"/>
  <c r="HA20" i="22" s="1"/>
  <c r="HB18" i="22" l="1"/>
  <c r="HB20" i="22" s="1"/>
  <c r="HA17" i="22"/>
  <c r="C176" i="5"/>
  <c r="H296" i="4"/>
  <c r="I295" i="4" s="1"/>
  <c r="I296" i="4" s="1"/>
  <c r="J295" i="4" s="1"/>
  <c r="J296" i="4" s="1"/>
  <c r="K295" i="4" s="1"/>
  <c r="K296" i="4" s="1"/>
  <c r="L295" i="4" s="1"/>
  <c r="L296" i="4" s="1"/>
  <c r="M295" i="4" s="1"/>
  <c r="M296" i="4" s="1"/>
  <c r="N295" i="4" s="1"/>
  <c r="N296" i="4" s="1"/>
  <c r="O295" i="4" s="1"/>
  <c r="O296" i="4" s="1"/>
  <c r="P295" i="4" s="1"/>
  <c r="P296" i="4" s="1"/>
  <c r="Q295" i="4" s="1"/>
  <c r="Q296" i="4" s="1"/>
  <c r="R295" i="4" s="1"/>
  <c r="R296" i="4" s="1"/>
  <c r="S295" i="4" s="1"/>
  <c r="S296" i="4" s="1"/>
  <c r="T295" i="4" s="1"/>
  <c r="T296" i="4" s="1"/>
  <c r="U295" i="4" s="1"/>
  <c r="U296" i="4" s="1"/>
  <c r="V295" i="4" s="1"/>
  <c r="V296" i="4" s="1"/>
  <c r="W295" i="4" s="1"/>
  <c r="W296" i="4" s="1"/>
  <c r="X295" i="4" s="1"/>
  <c r="X296" i="4" s="1"/>
  <c r="Y295" i="4" s="1"/>
  <c r="Y296" i="4" s="1"/>
  <c r="Z295" i="4" s="1"/>
  <c r="Z296" i="4" s="1"/>
  <c r="AA295" i="4" s="1"/>
  <c r="AA296" i="4" s="1"/>
  <c r="AB295" i="4" s="1"/>
  <c r="AB296" i="4" s="1"/>
  <c r="AC295" i="4" s="1"/>
  <c r="AC296" i="4" s="1"/>
  <c r="AD295" i="4" s="1"/>
  <c r="AD296" i="4" s="1"/>
  <c r="AE295" i="4" s="1"/>
  <c r="AE296" i="4" s="1"/>
  <c r="AF295" i="4" s="1"/>
  <c r="AF296" i="4" s="1"/>
  <c r="AG295" i="4" s="1"/>
  <c r="AG296" i="4" s="1"/>
  <c r="AH295" i="4" s="1"/>
  <c r="AH296" i="4" s="1"/>
  <c r="AI295" i="4" s="1"/>
  <c r="AI296" i="4" s="1"/>
  <c r="AJ295" i="4" s="1"/>
  <c r="AJ296" i="4" s="1"/>
  <c r="AK295" i="4" s="1"/>
  <c r="AK296" i="4" s="1"/>
  <c r="AL295" i="4" s="1"/>
  <c r="AL296" i="4" s="1"/>
  <c r="AM295" i="4" s="1"/>
  <c r="AM296" i="4" s="1"/>
  <c r="AN295" i="4" s="1"/>
  <c r="AN296" i="4" s="1"/>
  <c r="AO295" i="4" s="1"/>
  <c r="AO296" i="4" s="1"/>
  <c r="AP295" i="4" s="1"/>
  <c r="AP296" i="4" s="1"/>
  <c r="AQ295" i="4" s="1"/>
  <c r="AQ296" i="4" s="1"/>
  <c r="AR295" i="4" s="1"/>
  <c r="AR296" i="4" s="1"/>
  <c r="AS295" i="4" s="1"/>
  <c r="AS296" i="4" s="1"/>
  <c r="AT295" i="4" s="1"/>
  <c r="AT296" i="4" s="1"/>
  <c r="AU295" i="4" s="1"/>
  <c r="AU296" i="4" s="1"/>
  <c r="AV295" i="4" s="1"/>
  <c r="AV296" i="4" s="1"/>
  <c r="AW295" i="4" s="1"/>
  <c r="AW296" i="4" s="1"/>
  <c r="AX295" i="4" s="1"/>
  <c r="AX296" i="4" s="1"/>
  <c r="AY295" i="4" s="1"/>
  <c r="AY296" i="4" s="1"/>
  <c r="AZ295" i="4" s="1"/>
  <c r="AZ296" i="4" s="1"/>
  <c r="BA295" i="4" s="1"/>
  <c r="BA296" i="4" s="1"/>
  <c r="BB295" i="4" s="1"/>
  <c r="BB296" i="4" s="1"/>
  <c r="BC295" i="4" s="1"/>
  <c r="BC296" i="4" s="1"/>
  <c r="BD295" i="4" s="1"/>
  <c r="BD296" i="4" s="1"/>
  <c r="BE295" i="4" s="1"/>
  <c r="BE296" i="4" s="1"/>
  <c r="BF295" i="4" s="1"/>
  <c r="BF296" i="4" s="1"/>
  <c r="BG295" i="4" s="1"/>
  <c r="BG296" i="4" s="1"/>
  <c r="BH295" i="4" s="1"/>
  <c r="BH296" i="4" s="1"/>
  <c r="BI295" i="4" s="1"/>
  <c r="BI296" i="4" s="1"/>
  <c r="BJ295" i="4" s="1"/>
  <c r="BJ296" i="4" s="1"/>
  <c r="BK295" i="4" s="1"/>
  <c r="BK296" i="4" s="1"/>
  <c r="BL295" i="4" s="1"/>
  <c r="BL296" i="4" s="1"/>
  <c r="BM295" i="4" s="1"/>
  <c r="BM296" i="4" s="1"/>
  <c r="BN295" i="4" s="1"/>
  <c r="BN296" i="4" s="1"/>
  <c r="BO295" i="4" s="1"/>
  <c r="BO296" i="4" s="1"/>
  <c r="BP295" i="4" s="1"/>
  <c r="BP296" i="4" s="1"/>
  <c r="BQ295" i="4" s="1"/>
  <c r="BQ296" i="4" s="1"/>
  <c r="BR295" i="4" s="1"/>
  <c r="BR296" i="4" s="1"/>
  <c r="BS295" i="4" s="1"/>
  <c r="BS296" i="4" s="1"/>
  <c r="BT295" i="4" s="1"/>
  <c r="BT296" i="4" s="1"/>
  <c r="BU295" i="4" s="1"/>
  <c r="BU296" i="4" s="1"/>
  <c r="BV295" i="4" s="1"/>
  <c r="BV296" i="4" s="1"/>
  <c r="BW295" i="4" s="1"/>
  <c r="BW296" i="4" s="1"/>
  <c r="BX295" i="4" s="1"/>
  <c r="BX296" i="4" s="1"/>
  <c r="BY295" i="4" s="1"/>
  <c r="BY296" i="4" s="1"/>
  <c r="BZ295" i="4" s="1"/>
  <c r="BZ296" i="4" s="1"/>
  <c r="CA295" i="4" s="1"/>
  <c r="CA296" i="4" s="1"/>
  <c r="CB295" i="4" s="1"/>
  <c r="CB296" i="4" s="1"/>
  <c r="CC295" i="4" s="1"/>
  <c r="CC296" i="4" s="1"/>
  <c r="CD295" i="4" s="1"/>
  <c r="CD296" i="4" s="1"/>
  <c r="CE295" i="4" s="1"/>
  <c r="CE296" i="4" s="1"/>
  <c r="CF295" i="4" s="1"/>
  <c r="CF296" i="4" s="1"/>
  <c r="CG295" i="4" s="1"/>
  <c r="CG296" i="4" s="1"/>
  <c r="CH295" i="4" s="1"/>
  <c r="CH296" i="4" s="1"/>
  <c r="CI295" i="4" s="1"/>
  <c r="CI296" i="4" s="1"/>
  <c r="CJ295" i="4" s="1"/>
  <c r="CJ296" i="4" s="1"/>
  <c r="CK295" i="4" s="1"/>
  <c r="CK296" i="4" s="1"/>
  <c r="CL295" i="4" s="1"/>
  <c r="CL296" i="4" s="1"/>
  <c r="CM295" i="4" s="1"/>
  <c r="CM296" i="4" s="1"/>
  <c r="CN295" i="4" s="1"/>
  <c r="CN296" i="4" s="1"/>
  <c r="CO295" i="4" s="1"/>
  <c r="CO296" i="4" s="1"/>
  <c r="CP295" i="4" s="1"/>
  <c r="CP296" i="4" s="1"/>
  <c r="CQ295" i="4" s="1"/>
  <c r="CQ296" i="4" s="1"/>
  <c r="CR295" i="4" s="1"/>
  <c r="CR296" i="4" s="1"/>
  <c r="CS295" i="4" s="1"/>
  <c r="CS296" i="4" s="1"/>
  <c r="CT295" i="4" s="1"/>
  <c r="CT296" i="4" s="1"/>
  <c r="CU295" i="4" s="1"/>
  <c r="CU296" i="4" s="1"/>
  <c r="CV295" i="4" s="1"/>
  <c r="CV296" i="4" s="1"/>
  <c r="CW295" i="4" s="1"/>
  <c r="CW296" i="4" s="1"/>
  <c r="CX295" i="4" s="1"/>
  <c r="CX296" i="4" s="1"/>
  <c r="CY295" i="4" s="1"/>
  <c r="CY296" i="4" s="1"/>
  <c r="CZ295" i="4" s="1"/>
  <c r="CZ296" i="4" s="1"/>
  <c r="DA295" i="4" s="1"/>
  <c r="DA296" i="4" s="1"/>
  <c r="DB295" i="4" s="1"/>
  <c r="DB296" i="4" s="1"/>
  <c r="DC295" i="4" s="1"/>
  <c r="DC296" i="4" s="1"/>
  <c r="DD295" i="4" s="1"/>
  <c r="DD296" i="4" s="1"/>
  <c r="DE295" i="4" s="1"/>
  <c r="DE296" i="4" s="1"/>
  <c r="DF295" i="4" s="1"/>
  <c r="DF296" i="4" s="1"/>
  <c r="DG295" i="4" s="1"/>
  <c r="DG296" i="4" s="1"/>
  <c r="DH295" i="4" s="1"/>
  <c r="DH296" i="4" s="1"/>
  <c r="DI295" i="4" s="1"/>
  <c r="DI296" i="4" s="1"/>
  <c r="DJ295" i="4" s="1"/>
  <c r="DJ296" i="4" s="1"/>
  <c r="DK295" i="4" s="1"/>
  <c r="DK296" i="4" s="1"/>
  <c r="DL295" i="4" s="1"/>
  <c r="DL296" i="4" s="1"/>
  <c r="DM295" i="4" s="1"/>
  <c r="DM296" i="4" s="1"/>
  <c r="DN295" i="4" s="1"/>
  <c r="DN296" i="4" s="1"/>
  <c r="DO295" i="4" s="1"/>
  <c r="DO296" i="4" s="1"/>
  <c r="DP295" i="4" s="1"/>
  <c r="DP296" i="4" s="1"/>
  <c r="DQ295" i="4" s="1"/>
  <c r="DQ296" i="4" s="1"/>
  <c r="DR295" i="4" s="1"/>
  <c r="DR296" i="4" s="1"/>
  <c r="DS295" i="4" s="1"/>
  <c r="DS296" i="4" s="1"/>
  <c r="DT295" i="4" s="1"/>
  <c r="DT296" i="4" s="1"/>
  <c r="DU295" i="4" s="1"/>
  <c r="DU296" i="4" s="1"/>
  <c r="DV295" i="4" s="1"/>
  <c r="DV296" i="4" s="1"/>
  <c r="DW295" i="4" s="1"/>
  <c r="DW296" i="4" s="1"/>
  <c r="DX295" i="4" s="1"/>
  <c r="DX296" i="4" s="1"/>
  <c r="DY295" i="4" s="1"/>
  <c r="DY296" i="4" s="1"/>
  <c r="DZ295" i="4" s="1"/>
  <c r="DZ296" i="4" s="1"/>
  <c r="EA295" i="4" s="1"/>
  <c r="EA296" i="4" s="1"/>
  <c r="EB295" i="4" s="1"/>
  <c r="EB296" i="4" s="1"/>
  <c r="EC295" i="4" s="1"/>
  <c r="EC296" i="4" s="1"/>
  <c r="ED295" i="4" s="1"/>
  <c r="ED296" i="4" s="1"/>
  <c r="EE295" i="4" s="1"/>
  <c r="EE296" i="4" s="1"/>
  <c r="EF295" i="4" s="1"/>
  <c r="EF296" i="4" s="1"/>
  <c r="EG295" i="4" s="1"/>
  <c r="EG296" i="4" s="1"/>
  <c r="EH295" i="4" s="1"/>
  <c r="EH296" i="4" s="1"/>
  <c r="EI295" i="4" s="1"/>
  <c r="EI296" i="4" s="1"/>
  <c r="EJ295" i="4" s="1"/>
  <c r="EJ296" i="4" s="1"/>
  <c r="EK295" i="4" s="1"/>
  <c r="EK296" i="4" s="1"/>
  <c r="EL295" i="4" s="1"/>
  <c r="EL296" i="4" s="1"/>
  <c r="EM295" i="4" s="1"/>
  <c r="EM296" i="4" s="1"/>
  <c r="EN295" i="4" s="1"/>
  <c r="EN296" i="4" s="1"/>
  <c r="EO295" i="4" s="1"/>
  <c r="EO296" i="4" s="1"/>
  <c r="EP295" i="4" s="1"/>
  <c r="EP296" i="4" s="1"/>
  <c r="EQ295" i="4" s="1"/>
  <c r="EQ296" i="4" s="1"/>
  <c r="ER295" i="4" s="1"/>
  <c r="ER296" i="4" s="1"/>
  <c r="ES295" i="4" s="1"/>
  <c r="ES296" i="4" s="1"/>
  <c r="ET295" i="4" s="1"/>
  <c r="ET296" i="4" s="1"/>
  <c r="EU295" i="4" s="1"/>
  <c r="EU296" i="4" s="1"/>
  <c r="EV295" i="4" s="1"/>
  <c r="EV296" i="4" s="1"/>
  <c r="EW295" i="4" s="1"/>
  <c r="EW296" i="4" s="1"/>
  <c r="EX295" i="4" s="1"/>
  <c r="EX296" i="4" s="1"/>
  <c r="EY295" i="4" s="1"/>
  <c r="EY296" i="4" s="1"/>
  <c r="EZ295" i="4" s="1"/>
  <c r="EZ296" i="4" s="1"/>
  <c r="FA295" i="4" s="1"/>
  <c r="FA296" i="4" s="1"/>
  <c r="FB295" i="4" s="1"/>
  <c r="FB296" i="4" s="1"/>
  <c r="FC295" i="4" s="1"/>
  <c r="FC296" i="4" s="1"/>
  <c r="FD295" i="4" s="1"/>
  <c r="FD296" i="4" s="1"/>
  <c r="FE295" i="4" s="1"/>
  <c r="FE296" i="4" s="1"/>
  <c r="FF295" i="4" s="1"/>
  <c r="FF296" i="4" s="1"/>
  <c r="FG295" i="4" s="1"/>
  <c r="FG296" i="4" s="1"/>
  <c r="FH295" i="4" s="1"/>
  <c r="FH296" i="4" s="1"/>
  <c r="FI295" i="4" s="1"/>
  <c r="FI296" i="4" s="1"/>
  <c r="FJ295" i="4" s="1"/>
  <c r="FJ296" i="4" s="1"/>
  <c r="FK295" i="4" s="1"/>
  <c r="FK296" i="4" s="1"/>
  <c r="FL295" i="4" s="1"/>
  <c r="FL296" i="4" s="1"/>
  <c r="FM295" i="4" s="1"/>
  <c r="FM296" i="4" s="1"/>
  <c r="FN295" i="4" s="1"/>
  <c r="FN296" i="4" s="1"/>
  <c r="FO295" i="4" s="1"/>
  <c r="FO296" i="4" s="1"/>
  <c r="FP295" i="4" s="1"/>
  <c r="FP296" i="4" s="1"/>
  <c r="FQ295" i="4" s="1"/>
  <c r="FQ296" i="4" s="1"/>
  <c r="FR295" i="4" s="1"/>
  <c r="FR296" i="4" s="1"/>
  <c r="FS295" i="4" s="1"/>
  <c r="FS296" i="4" s="1"/>
  <c r="FT295" i="4" s="1"/>
  <c r="FT296" i="4" s="1"/>
  <c r="FU295" i="4" s="1"/>
  <c r="FU296" i="4" s="1"/>
  <c r="FV295" i="4" s="1"/>
  <c r="FV296" i="4" s="1"/>
  <c r="FW295" i="4" s="1"/>
  <c r="FW296" i="4" s="1"/>
  <c r="FX295" i="4" s="1"/>
  <c r="FX296" i="4" s="1"/>
  <c r="FY295" i="4" s="1"/>
  <c r="FY296" i="4" s="1"/>
  <c r="FZ295" i="4" s="1"/>
  <c r="FZ296" i="4" s="1"/>
  <c r="GA295" i="4" s="1"/>
  <c r="GA296" i="4" s="1"/>
  <c r="GB295" i="4" s="1"/>
  <c r="GB296" i="4" s="1"/>
  <c r="GC295" i="4" s="1"/>
  <c r="GC296" i="4" s="1"/>
  <c r="GD295" i="4" s="1"/>
  <c r="GD296" i="4" s="1"/>
  <c r="GE295" i="4" s="1"/>
  <c r="GE296" i="4" s="1"/>
  <c r="GF295" i="4" s="1"/>
  <c r="GF296" i="4" s="1"/>
  <c r="GG295" i="4" s="1"/>
  <c r="GG296" i="4" s="1"/>
  <c r="GH295" i="4" s="1"/>
  <c r="GH296" i="4" s="1"/>
  <c r="GI295" i="4" s="1"/>
  <c r="GI296" i="4" s="1"/>
  <c r="GJ295" i="4" s="1"/>
  <c r="GJ296" i="4" s="1"/>
  <c r="GK295" i="4" s="1"/>
  <c r="GK296" i="4" s="1"/>
  <c r="GL295" i="4" s="1"/>
  <c r="GL296" i="4" s="1"/>
  <c r="GM295" i="4" s="1"/>
  <c r="GM296" i="4" s="1"/>
  <c r="GN295" i="4" s="1"/>
  <c r="GN296" i="4" s="1"/>
  <c r="GO295" i="4" s="1"/>
  <c r="GO296" i="4" s="1"/>
  <c r="GP295" i="4" s="1"/>
  <c r="GP296" i="4" s="1"/>
  <c r="GQ295" i="4" s="1"/>
  <c r="GQ296" i="4" s="1"/>
  <c r="GR295" i="4" s="1"/>
  <c r="GR296" i="4" s="1"/>
  <c r="GS295" i="4" s="1"/>
  <c r="GS296" i="4" s="1"/>
  <c r="GT295" i="4" s="1"/>
  <c r="GT296" i="4" s="1"/>
  <c r="GU295" i="4" s="1"/>
  <c r="GU296" i="4" s="1"/>
  <c r="GV295" i="4" s="1"/>
  <c r="GV296" i="4" s="1"/>
  <c r="GW295" i="4" s="1"/>
  <c r="GW296" i="4" s="1"/>
  <c r="GX295" i="4" s="1"/>
  <c r="GX296" i="4" s="1"/>
  <c r="GY295" i="4" s="1"/>
  <c r="GY296" i="4" s="1"/>
  <c r="GZ295" i="4" s="1"/>
  <c r="GZ296" i="4" s="1"/>
  <c r="HA295" i="4" s="1"/>
  <c r="HA296" i="4" s="1"/>
  <c r="HB295" i="4" s="1"/>
  <c r="HB296" i="4" s="1"/>
  <c r="HC295" i="4" s="1"/>
  <c r="HC296" i="4" s="1"/>
  <c r="HD295" i="4" s="1"/>
  <c r="HD296" i="4" s="1"/>
  <c r="HE295" i="4" s="1"/>
  <c r="HE296" i="4" s="1"/>
  <c r="HF295" i="4" s="1"/>
  <c r="HF296" i="4" s="1"/>
  <c r="HG295" i="4" s="1"/>
  <c r="HG296" i="4" s="1"/>
  <c r="HH295" i="4" s="1"/>
  <c r="HH296" i="4" s="1"/>
  <c r="HI295" i="4" s="1"/>
  <c r="HI296" i="4" s="1"/>
  <c r="HJ295" i="4" s="1"/>
  <c r="HJ296" i="4" s="1"/>
  <c r="HK295" i="4" s="1"/>
  <c r="HK296" i="4" s="1"/>
  <c r="HL295" i="4" s="1"/>
  <c r="HL296" i="4" s="1"/>
  <c r="HM295" i="4" s="1"/>
  <c r="HM296" i="4" s="1"/>
  <c r="HN295" i="4" s="1"/>
  <c r="HN296" i="4" s="1"/>
  <c r="HO295" i="4" s="1"/>
  <c r="HO296" i="4" s="1"/>
  <c r="HP295" i="4" s="1"/>
  <c r="HP296" i="4" s="1"/>
  <c r="HQ295" i="4" s="1"/>
  <c r="HQ296" i="4" s="1"/>
  <c r="HR295" i="4" s="1"/>
  <c r="HR296" i="4" s="1"/>
  <c r="HS295" i="4" s="1"/>
  <c r="HS296" i="4" s="1"/>
  <c r="HT295" i="4" s="1"/>
  <c r="HT296" i="4" s="1"/>
  <c r="HU295" i="4" s="1"/>
  <c r="HU296" i="4" s="1"/>
  <c r="HV295" i="4" s="1"/>
  <c r="HV296" i="4" s="1"/>
  <c r="HW295" i="4" s="1"/>
  <c r="HW296" i="4" s="1"/>
  <c r="HX295" i="4" s="1"/>
  <c r="HX296" i="4" s="1"/>
  <c r="HY295" i="4" s="1"/>
  <c r="HY296" i="4" s="1"/>
  <c r="HZ295" i="4" s="1"/>
  <c r="HZ296" i="4" s="1"/>
  <c r="IA295" i="4" s="1"/>
  <c r="IA296" i="4" s="1"/>
  <c r="IB295" i="4" s="1"/>
  <c r="IB296" i="4" s="1"/>
  <c r="IC295" i="4" s="1"/>
  <c r="IC296" i="4" s="1"/>
  <c r="ID295" i="4" s="1"/>
  <c r="ID296" i="4" s="1"/>
  <c r="IE295" i="4" s="1"/>
  <c r="IE296" i="4" s="1"/>
  <c r="IF295" i="4" s="1"/>
  <c r="IF296" i="4" s="1"/>
  <c r="IG295" i="4" s="1"/>
  <c r="IG296" i="4" s="1"/>
  <c r="IH295" i="4" s="1"/>
  <c r="IH296" i="4" s="1"/>
  <c r="II295" i="4" s="1"/>
  <c r="II296" i="4" s="1"/>
  <c r="IJ295" i="4" s="1"/>
  <c r="IJ296" i="4" s="1"/>
  <c r="IK295" i="4" s="1"/>
  <c r="IK296" i="4" s="1"/>
  <c r="IL295" i="4" s="1"/>
  <c r="IL296" i="4" s="1"/>
  <c r="IM295" i="4" s="1"/>
  <c r="IM296" i="4" s="1"/>
  <c r="IN295" i="4" s="1"/>
  <c r="IN296" i="4" s="1"/>
  <c r="IO295" i="4" s="1"/>
  <c r="IO296" i="4" s="1"/>
  <c r="IP295" i="4" s="1"/>
  <c r="IP296" i="4" s="1"/>
  <c r="IQ295" i="4" s="1"/>
  <c r="IQ296" i="4" s="1"/>
  <c r="IR295" i="4" s="1"/>
  <c r="IR296" i="4" s="1"/>
  <c r="IS295" i="4" s="1"/>
  <c r="IS296" i="4" s="1"/>
  <c r="IT295" i="4" s="1"/>
  <c r="IT296" i="4" s="1"/>
  <c r="IU295" i="4" s="1"/>
  <c r="IU296" i="4" s="1"/>
  <c r="IV295" i="4" s="1"/>
  <c r="IV296" i="4" s="1"/>
  <c r="IW295" i="4" s="1"/>
  <c r="IW296" i="4" s="1"/>
  <c r="IX295" i="4" s="1"/>
  <c r="IX296" i="4" s="1"/>
  <c r="IY295" i="4" s="1"/>
  <c r="IY296" i="4" s="1"/>
  <c r="IZ295" i="4" s="1"/>
  <c r="IZ296" i="4" s="1"/>
  <c r="JA295" i="4" s="1"/>
  <c r="JA296" i="4" s="1"/>
  <c r="JB295" i="4" s="1"/>
  <c r="JB296" i="4" s="1"/>
  <c r="JC295" i="4" s="1"/>
  <c r="JC296" i="4" s="1"/>
  <c r="JD295" i="4" s="1"/>
  <c r="JD296" i="4" s="1"/>
  <c r="JE295" i="4" s="1"/>
  <c r="JE296" i="4" s="1"/>
  <c r="JF295" i="4" s="1"/>
  <c r="JF296" i="4" s="1"/>
  <c r="JG295" i="4" s="1"/>
  <c r="JG296" i="4" s="1"/>
  <c r="JH295" i="4" s="1"/>
  <c r="JH296" i="4" s="1"/>
  <c r="JI295" i="4" s="1"/>
  <c r="JI296" i="4" s="1"/>
  <c r="JJ295" i="4" s="1"/>
  <c r="JJ296" i="4" s="1"/>
  <c r="JK295" i="4" s="1"/>
  <c r="JK296" i="4" s="1"/>
  <c r="JL295" i="4" s="1"/>
  <c r="JL296" i="4" s="1"/>
  <c r="JM295" i="4" s="1"/>
  <c r="JM296" i="4" s="1"/>
  <c r="JN295" i="4" s="1"/>
  <c r="JN296" i="4" s="1"/>
  <c r="JO295" i="4" s="1"/>
  <c r="JO296" i="4" s="1"/>
  <c r="JP295" i="4" s="1"/>
  <c r="JP296" i="4" s="1"/>
  <c r="JQ295" i="4" s="1"/>
  <c r="JQ296" i="4" s="1"/>
  <c r="JR295" i="4" s="1"/>
  <c r="JR296" i="4" s="1"/>
  <c r="JS295" i="4" s="1"/>
  <c r="JS296" i="4" s="1"/>
  <c r="JT295" i="4" s="1"/>
  <c r="JT296" i="4" s="1"/>
  <c r="JU295" i="4" s="1"/>
  <c r="JU296" i="4" s="1"/>
  <c r="JV295" i="4" s="1"/>
  <c r="JV296" i="4" s="1"/>
  <c r="JW295" i="4" s="1"/>
  <c r="JW296" i="4" s="1"/>
  <c r="JX295" i="4" s="1"/>
  <c r="JX296" i="4" s="1"/>
  <c r="JY295" i="4" s="1"/>
  <c r="JY296" i="4" s="1"/>
  <c r="JZ295" i="4" s="1"/>
  <c r="JZ296" i="4" s="1"/>
  <c r="KA295" i="4" s="1"/>
  <c r="KA296" i="4" s="1"/>
  <c r="KB295" i="4" s="1"/>
  <c r="KB296" i="4" s="1"/>
  <c r="KC295" i="4" s="1"/>
  <c r="KC296" i="4" s="1"/>
  <c r="KD295" i="4" s="1"/>
  <c r="KD296" i="4" s="1"/>
  <c r="KE295" i="4" s="1"/>
  <c r="KE296" i="4" s="1"/>
  <c r="KF295" i="4" s="1"/>
  <c r="KF296" i="4" s="1"/>
  <c r="KG295" i="4" s="1"/>
  <c r="KG296" i="4" s="1"/>
  <c r="KH295" i="4" s="1"/>
  <c r="KH296" i="4" s="1"/>
  <c r="KI295" i="4" s="1"/>
  <c r="KI296" i="4" s="1"/>
  <c r="KJ295" i="4" s="1"/>
  <c r="KJ296" i="4" s="1"/>
  <c r="KK295" i="4" s="1"/>
  <c r="KK296" i="4" s="1"/>
  <c r="KL295" i="4" s="1"/>
  <c r="KL296" i="4" s="1"/>
  <c r="KM295" i="4" s="1"/>
  <c r="KM296" i="4" s="1"/>
  <c r="KN295" i="4" s="1"/>
  <c r="KN296" i="4" s="1"/>
  <c r="KO295" i="4" s="1"/>
  <c r="KO296" i="4" s="1"/>
  <c r="KP295" i="4" s="1"/>
  <c r="KP296" i="4" s="1"/>
  <c r="KQ295" i="4" s="1"/>
  <c r="KQ296" i="4" s="1"/>
  <c r="KR295" i="4" s="1"/>
  <c r="KR296" i="4" s="1"/>
  <c r="KS295" i="4" s="1"/>
  <c r="KS296" i="4" s="1"/>
  <c r="KT295" i="4" s="1"/>
  <c r="KT296" i="4" s="1"/>
  <c r="KU295" i="4" s="1"/>
  <c r="KU296" i="4" s="1"/>
  <c r="KV295" i="4" s="1"/>
  <c r="KV296" i="4" s="1"/>
  <c r="KW295" i="4" s="1"/>
  <c r="KW296" i="4" s="1"/>
  <c r="KX295" i="4" s="1"/>
  <c r="KX296" i="4" s="1"/>
  <c r="KY295" i="4" s="1"/>
  <c r="KY296" i="4" s="1"/>
  <c r="KZ295" i="4" s="1"/>
  <c r="KZ296" i="4" s="1"/>
  <c r="LA295" i="4" s="1"/>
  <c r="LA296" i="4" s="1"/>
  <c r="LB295" i="4" s="1"/>
  <c r="LB296" i="4" s="1"/>
  <c r="LC295" i="4" s="1"/>
  <c r="LC296" i="4" s="1"/>
  <c r="LD295" i="4" s="1"/>
  <c r="LD296" i="4" s="1"/>
  <c r="LE295" i="4" s="1"/>
  <c r="LE296" i="4" s="1"/>
  <c r="LF295" i="4" s="1"/>
  <c r="LF296" i="4" s="1"/>
  <c r="LG295" i="4" s="1"/>
  <c r="LG296" i="4" s="1"/>
  <c r="LH295" i="4" s="1"/>
  <c r="LH296" i="4" s="1"/>
  <c r="LI295" i="4" s="1"/>
  <c r="LI296" i="4" s="1"/>
  <c r="LJ295" i="4" s="1"/>
  <c r="LJ296" i="4" s="1"/>
  <c r="LK295" i="4" s="1"/>
  <c r="LK296" i="4" s="1"/>
  <c r="LL295" i="4" s="1"/>
  <c r="LL296" i="4" s="1"/>
  <c r="LM295" i="4" s="1"/>
  <c r="LM296" i="4" s="1"/>
  <c r="LN295" i="4" s="1"/>
  <c r="LN296" i="4" s="1"/>
  <c r="LO295" i="4" s="1"/>
  <c r="LO296" i="4" s="1"/>
  <c r="LP295" i="4" s="1"/>
  <c r="LP296" i="4" s="1"/>
  <c r="LQ295" i="4" s="1"/>
  <c r="LQ296" i="4" s="1"/>
  <c r="LR295" i="4" s="1"/>
  <c r="LR296" i="4" s="1"/>
  <c r="LS295" i="4" s="1"/>
  <c r="LS296" i="4" s="1"/>
  <c r="LT295" i="4" s="1"/>
  <c r="LT296" i="4" s="1"/>
  <c r="LU295" i="4" s="1"/>
  <c r="LU296" i="4" s="1"/>
  <c r="LV295" i="4" s="1"/>
  <c r="LV296" i="4" s="1"/>
  <c r="LW295" i="4" s="1"/>
  <c r="LW296" i="4" s="1"/>
  <c r="LX295" i="4" s="1"/>
  <c r="LX296" i="4" s="1"/>
  <c r="LY295" i="4" s="1"/>
  <c r="LY296" i="4" s="1"/>
  <c r="LZ295" i="4" s="1"/>
  <c r="LZ296" i="4" s="1"/>
  <c r="MA295" i="4" s="1"/>
  <c r="MA296" i="4" s="1"/>
  <c r="MB295" i="4" s="1"/>
  <c r="MB296" i="4" s="1"/>
  <c r="MC295" i="4" s="1"/>
  <c r="MC296" i="4" s="1"/>
  <c r="MD295" i="4" s="1"/>
  <c r="MD296" i="4" s="1"/>
  <c r="ME295" i="4" s="1"/>
  <c r="ME296" i="4" s="1"/>
  <c r="MF295" i="4" s="1"/>
  <c r="MF296" i="4" s="1"/>
  <c r="MG295" i="4" s="1"/>
  <c r="MG296" i="4" s="1"/>
  <c r="MH295" i="4" s="1"/>
  <c r="MH296" i="4" s="1"/>
  <c r="MI295" i="4" s="1"/>
  <c r="MI296" i="4" s="1"/>
  <c r="MJ295" i="4" s="1"/>
  <c r="MJ296" i="4" s="1"/>
  <c r="MK295" i="4" s="1"/>
  <c r="MK296" i="4" s="1"/>
  <c r="ML295" i="4" s="1"/>
  <c r="ML296" i="4" s="1"/>
  <c r="MM295" i="4" s="1"/>
  <c r="MM296" i="4" s="1"/>
  <c r="MN295" i="4" s="1"/>
  <c r="MN296" i="4" s="1"/>
  <c r="MO295" i="4" s="1"/>
  <c r="MO296" i="4" s="1"/>
  <c r="MP295" i="4" s="1"/>
  <c r="MP296" i="4" s="1"/>
  <c r="MQ295" i="4" s="1"/>
  <c r="MQ296" i="4" s="1"/>
  <c r="MR295" i="4" s="1"/>
  <c r="MR296" i="4" s="1"/>
  <c r="MS295" i="4" s="1"/>
  <c r="MS296" i="4" s="1"/>
  <c r="MT295" i="4" s="1"/>
  <c r="MT296" i="4" s="1"/>
  <c r="MU295" i="4" s="1"/>
  <c r="MU296" i="4" s="1"/>
  <c r="MV295" i="4" s="1"/>
  <c r="MV296" i="4" s="1"/>
  <c r="MW295" i="4" s="1"/>
  <c r="MW296" i="4" s="1"/>
  <c r="MX295" i="4" s="1"/>
  <c r="MX296" i="4" s="1"/>
  <c r="MY295" i="4" s="1"/>
  <c r="MY296" i="4" s="1"/>
  <c r="MZ295" i="4" s="1"/>
  <c r="MZ296" i="4" s="1"/>
  <c r="NA295" i="4" s="1"/>
  <c r="NA296" i="4" s="1"/>
  <c r="NB295" i="4" s="1"/>
  <c r="NB296" i="4" s="1"/>
  <c r="NC295" i="4" s="1"/>
  <c r="NC296" i="4" s="1"/>
  <c r="ND295" i="4" s="1"/>
  <c r="ND296" i="4" s="1"/>
  <c r="NE295" i="4" s="1"/>
  <c r="NE296" i="4" s="1"/>
  <c r="NF295" i="4" s="1"/>
  <c r="NF296" i="4" s="1"/>
  <c r="NG295" i="4" s="1"/>
  <c r="NG296" i="4" s="1"/>
  <c r="NH295" i="4" s="1"/>
  <c r="NH296" i="4" s="1"/>
  <c r="NI295" i="4" s="1"/>
  <c r="NI296" i="4" s="1"/>
  <c r="NJ295" i="4" s="1"/>
  <c r="NJ296" i="4" s="1"/>
  <c r="NK295" i="4" s="1"/>
  <c r="NK296" i="4" s="1"/>
  <c r="NL295" i="4" s="1"/>
  <c r="NL296" i="4" s="1"/>
  <c r="NM295" i="4" s="1"/>
  <c r="NM296" i="4" s="1"/>
  <c r="NN295" i="4" s="1"/>
  <c r="NN296" i="4" s="1"/>
  <c r="NO295" i="4" s="1"/>
  <c r="NO296" i="4" s="1"/>
  <c r="NP295" i="4" s="1"/>
  <c r="NP296" i="4" s="1"/>
  <c r="NQ295" i="4" s="1"/>
  <c r="NQ296" i="4" s="1"/>
  <c r="NR295" i="4" s="1"/>
  <c r="NR296" i="4" s="1"/>
  <c r="NS295" i="4" s="1"/>
  <c r="NS296" i="4" s="1"/>
  <c r="NT295" i="4" s="1"/>
  <c r="NT296" i="4" s="1"/>
  <c r="NU295" i="4" s="1"/>
  <c r="NU296" i="4" s="1"/>
  <c r="NV295" i="4" s="1"/>
  <c r="NV296" i="4" s="1"/>
  <c r="NW295" i="4" s="1"/>
  <c r="NW296" i="4" s="1"/>
  <c r="NX295" i="4" s="1"/>
  <c r="NX296" i="4" s="1"/>
  <c r="NY295" i="4" s="1"/>
  <c r="NY296" i="4" s="1"/>
  <c r="NZ295" i="4" s="1"/>
  <c r="NZ296" i="4" s="1"/>
  <c r="OA295" i="4" s="1"/>
  <c r="OA296" i="4" s="1"/>
  <c r="OB295" i="4" s="1"/>
  <c r="OB296" i="4" s="1"/>
  <c r="OC295" i="4" s="1"/>
  <c r="OC296" i="4" s="1"/>
  <c r="OD295" i="4" s="1"/>
  <c r="OD296" i="4" s="1"/>
  <c r="OE295" i="4" s="1"/>
  <c r="OE296" i="4" s="1"/>
  <c r="OF295" i="4" s="1"/>
  <c r="OF296" i="4" s="1"/>
  <c r="OG295" i="4" s="1"/>
  <c r="OG296" i="4" s="1"/>
  <c r="OH295" i="4" s="1"/>
  <c r="OH296" i="4" s="1"/>
  <c r="OI295" i="4" s="1"/>
  <c r="OI296" i="4" s="1"/>
  <c r="OJ295" i="4" s="1"/>
  <c r="OJ296" i="4" s="1"/>
  <c r="OK295" i="4" s="1"/>
  <c r="OK296" i="4" s="1"/>
  <c r="OL295" i="4" s="1"/>
  <c r="OL296" i="4" s="1"/>
  <c r="OM295" i="4" s="1"/>
  <c r="OM296" i="4" s="1"/>
  <c r="ON295" i="4" s="1"/>
  <c r="ON296" i="4" s="1"/>
  <c r="OO295" i="4" s="1"/>
  <c r="OO296" i="4" s="1"/>
  <c r="OP295" i="4" s="1"/>
  <c r="OP296" i="4" s="1"/>
  <c r="OQ295" i="4" s="1"/>
  <c r="OQ296" i="4" s="1"/>
  <c r="OR295" i="4" s="1"/>
  <c r="OR296" i="4" s="1"/>
  <c r="OS295" i="4" s="1"/>
  <c r="OS296" i="4" s="1"/>
  <c r="OT295" i="4" s="1"/>
  <c r="OT296" i="4" s="1"/>
  <c r="OU295" i="4" s="1"/>
  <c r="OU296" i="4" s="1"/>
  <c r="OV295" i="4" s="1"/>
  <c r="OV296" i="4" s="1"/>
  <c r="OW295" i="4" s="1"/>
  <c r="OW296" i="4" s="1"/>
  <c r="OX295" i="4" s="1"/>
  <c r="OX296" i="4" s="1"/>
  <c r="OY295" i="4" s="1"/>
  <c r="OY296" i="4" s="1"/>
  <c r="OZ295" i="4" s="1"/>
  <c r="OZ296" i="4" s="1"/>
  <c r="PA295" i="4" s="1"/>
  <c r="PA296" i="4" s="1"/>
  <c r="PB295" i="4" s="1"/>
  <c r="PB296" i="4" s="1"/>
  <c r="PC295" i="4" s="1"/>
  <c r="PC296" i="4" s="1"/>
  <c r="PD295" i="4" s="1"/>
  <c r="PD296" i="4" s="1"/>
  <c r="PE295" i="4" s="1"/>
  <c r="PE296" i="4" s="1"/>
  <c r="PF295" i="4" s="1"/>
  <c r="PF296" i="4" s="1"/>
  <c r="PG295" i="4" s="1"/>
  <c r="PG296" i="4" s="1"/>
  <c r="PH295" i="4" s="1"/>
  <c r="PH296" i="4" s="1"/>
  <c r="PI295" i="4" s="1"/>
  <c r="PI296" i="4" s="1"/>
  <c r="PJ295" i="4" s="1"/>
  <c r="PJ296" i="4" s="1"/>
  <c r="PK295" i="4" s="1"/>
  <c r="PK296" i="4" s="1"/>
  <c r="PL295" i="4" s="1"/>
  <c r="PL296" i="4" s="1"/>
  <c r="PM295" i="4" s="1"/>
  <c r="PM296" i="4" s="1"/>
  <c r="PN295" i="4" s="1"/>
  <c r="PN296" i="4" s="1"/>
  <c r="PO295" i="4" s="1"/>
  <c r="PO296" i="4" s="1"/>
  <c r="PP295" i="4" s="1"/>
  <c r="PP296" i="4" s="1"/>
  <c r="PQ295" i="4" s="1"/>
  <c r="PQ296" i="4" s="1"/>
  <c r="PR295" i="4" s="1"/>
  <c r="PR296" i="4" s="1"/>
  <c r="PS295" i="4" s="1"/>
  <c r="PS296" i="4" s="1"/>
  <c r="PT295" i="4" s="1"/>
  <c r="PT296" i="4" s="1"/>
  <c r="PU295" i="4" s="1"/>
  <c r="PU296" i="4" s="1"/>
  <c r="PV295" i="4" s="1"/>
  <c r="PV296" i="4" s="1"/>
  <c r="PW295" i="4" s="1"/>
  <c r="PW296" i="4" s="1"/>
  <c r="PX295" i="4" s="1"/>
  <c r="PX296" i="4" s="1"/>
  <c r="PY295" i="4" s="1"/>
  <c r="PY296" i="4" s="1"/>
  <c r="PZ295" i="4" s="1"/>
  <c r="PZ296" i="4" s="1"/>
  <c r="QA295" i="4" s="1"/>
  <c r="QA296" i="4" s="1"/>
  <c r="QB295" i="4" s="1"/>
  <c r="QB296" i="4" s="1"/>
  <c r="QC295" i="4" s="1"/>
  <c r="QC296" i="4" s="1"/>
  <c r="QD295" i="4" s="1"/>
  <c r="QD296" i="4" s="1"/>
  <c r="QE295" i="4" s="1"/>
  <c r="QE296" i="4" s="1"/>
  <c r="QF295" i="4" s="1"/>
  <c r="QF296" i="4" s="1"/>
  <c r="QG295" i="4" s="1"/>
  <c r="QG296" i="4" s="1"/>
  <c r="QH295" i="4" s="1"/>
  <c r="QH296" i="4" s="1"/>
  <c r="QI295" i="4" s="1"/>
  <c r="QI296" i="4" s="1"/>
  <c r="QJ295" i="4" s="1"/>
  <c r="QJ296" i="4" s="1"/>
  <c r="QK295" i="4" s="1"/>
  <c r="QK296" i="4" s="1"/>
  <c r="QL295" i="4" s="1"/>
  <c r="QL296" i="4" s="1"/>
  <c r="QM295" i="4" s="1"/>
  <c r="QM296" i="4" s="1"/>
  <c r="QN295" i="4" s="1"/>
  <c r="QN296" i="4" s="1"/>
  <c r="QO295" i="4" s="1"/>
  <c r="QO296" i="4" s="1"/>
  <c r="QP295" i="4" s="1"/>
  <c r="QP296" i="4" s="1"/>
  <c r="QQ295" i="4" s="1"/>
  <c r="QQ296" i="4" s="1"/>
  <c r="QR295" i="4" s="1"/>
  <c r="QR296" i="4" s="1"/>
  <c r="QS295" i="4" s="1"/>
  <c r="QS296" i="4" s="1"/>
  <c r="QT295" i="4" s="1"/>
  <c r="QT296" i="4" s="1"/>
  <c r="QU295" i="4" s="1"/>
  <c r="QU296" i="4" s="1"/>
  <c r="QV295" i="4" s="1"/>
  <c r="QV296" i="4" s="1"/>
  <c r="HC18" i="22" l="1"/>
  <c r="HD18" i="22" s="1"/>
  <c r="HB17" i="22"/>
  <c r="HC17" i="22" l="1"/>
  <c r="HC20" i="22" s="1"/>
  <c r="HD20" i="22" s="1"/>
  <c r="HD17" i="22" l="1"/>
  <c r="F111" i="4" l="1"/>
  <c r="H6" i="19" s="1"/>
  <c r="D36" i="19"/>
  <c r="BE111" i="4" l="1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L111" i="4"/>
  <c r="K111" i="4"/>
  <c r="J111" i="4"/>
  <c r="FL124" i="4"/>
  <c r="FM124" i="4" s="1"/>
  <c r="FN124" i="4" s="1"/>
  <c r="FO124" i="4" s="1"/>
  <c r="FP124" i="4" s="1"/>
  <c r="FQ124" i="4" s="1"/>
  <c r="FR124" i="4" s="1"/>
  <c r="FS124" i="4" s="1"/>
  <c r="FT124" i="4" s="1"/>
  <c r="FU124" i="4" s="1"/>
  <c r="FV124" i="4" s="1"/>
  <c r="FW124" i="4" s="1"/>
  <c r="FX124" i="4" s="1"/>
  <c r="FY124" i="4" s="1"/>
  <c r="FL123" i="4"/>
  <c r="FM122" i="4"/>
  <c r="FN122" i="4" s="1"/>
  <c r="FO122" i="4" s="1"/>
  <c r="FP122" i="4" s="1"/>
  <c r="FQ122" i="4" s="1"/>
  <c r="FR122" i="4" s="1"/>
  <c r="FS122" i="4" s="1"/>
  <c r="FT122" i="4" s="1"/>
  <c r="FU122" i="4" s="1"/>
  <c r="FV122" i="4" s="1"/>
  <c r="FW122" i="4" s="1"/>
  <c r="FX122" i="4" s="1"/>
  <c r="FY122" i="4" s="1"/>
  <c r="FK125" i="4"/>
  <c r="FJ125" i="4"/>
  <c r="FI125" i="4"/>
  <c r="FH125" i="4"/>
  <c r="FG125" i="4"/>
  <c r="FF125" i="4"/>
  <c r="FE125" i="4"/>
  <c r="FD125" i="4"/>
  <c r="FC125" i="4"/>
  <c r="FB125" i="4"/>
  <c r="FA125" i="4"/>
  <c r="EZ125" i="4"/>
  <c r="EY125" i="4"/>
  <c r="EX125" i="4"/>
  <c r="EW125" i="4"/>
  <c r="EV125" i="4"/>
  <c r="EU125" i="4"/>
  <c r="ET125" i="4"/>
  <c r="ES125" i="4"/>
  <c r="ER125" i="4"/>
  <c r="EQ125" i="4"/>
  <c r="EP125" i="4"/>
  <c r="EO125" i="4"/>
  <c r="EN125" i="4"/>
  <c r="EM125" i="4"/>
  <c r="EL125" i="4"/>
  <c r="EK125" i="4"/>
  <c r="EJ125" i="4"/>
  <c r="EI125" i="4"/>
  <c r="EH125" i="4"/>
  <c r="EG125" i="4"/>
  <c r="EF125" i="4"/>
  <c r="EE125" i="4"/>
  <c r="ED125" i="4"/>
  <c r="EC125" i="4"/>
  <c r="EB125" i="4"/>
  <c r="EA125" i="4"/>
  <c r="DZ125" i="4"/>
  <c r="DY125" i="4"/>
  <c r="DX125" i="4"/>
  <c r="DW125" i="4"/>
  <c r="DV125" i="4"/>
  <c r="DU125" i="4"/>
  <c r="DT125" i="4"/>
  <c r="DS125" i="4"/>
  <c r="DR125" i="4"/>
  <c r="DQ125" i="4"/>
  <c r="DP125" i="4"/>
  <c r="DO125" i="4"/>
  <c r="DN125" i="4"/>
  <c r="DM125" i="4"/>
  <c r="DL125" i="4"/>
  <c r="DK125" i="4"/>
  <c r="DJ125" i="4"/>
  <c r="DI125" i="4"/>
  <c r="DH125" i="4"/>
  <c r="DG125" i="4"/>
  <c r="DF125" i="4"/>
  <c r="DE125" i="4"/>
  <c r="DD125" i="4"/>
  <c r="DC125" i="4"/>
  <c r="DB125" i="4"/>
  <c r="DA125" i="4"/>
  <c r="CZ125" i="4"/>
  <c r="CY125" i="4"/>
  <c r="CX125" i="4"/>
  <c r="CW125" i="4"/>
  <c r="CV125" i="4"/>
  <c r="CU125" i="4"/>
  <c r="CT125" i="4"/>
  <c r="CS125" i="4"/>
  <c r="CR125" i="4"/>
  <c r="CQ125" i="4"/>
  <c r="CP125" i="4"/>
  <c r="CO125" i="4"/>
  <c r="CN125" i="4"/>
  <c r="CM125" i="4"/>
  <c r="CL125" i="4"/>
  <c r="CK125" i="4"/>
  <c r="CJ125" i="4"/>
  <c r="CI125" i="4"/>
  <c r="CH125" i="4"/>
  <c r="CG125" i="4"/>
  <c r="CF125" i="4"/>
  <c r="CE125" i="4"/>
  <c r="CD125" i="4"/>
  <c r="CC125" i="4"/>
  <c r="CB125" i="4"/>
  <c r="CA125" i="4"/>
  <c r="BZ125" i="4"/>
  <c r="BY125" i="4"/>
  <c r="BX125" i="4"/>
  <c r="BW125" i="4"/>
  <c r="BV125" i="4"/>
  <c r="BU125" i="4"/>
  <c r="BT125" i="4"/>
  <c r="BS125" i="4"/>
  <c r="BR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FL125" i="4" l="1"/>
  <c r="FM123" i="4"/>
  <c r="FM125" i="4" l="1"/>
  <c r="FN123" i="4"/>
  <c r="FN125" i="4" l="1"/>
  <c r="FO123" i="4"/>
  <c r="FO125" i="4" l="1"/>
  <c r="FP123" i="4"/>
  <c r="FP125" i="4" l="1"/>
  <c r="FQ123" i="4"/>
  <c r="FQ125" i="4" l="1"/>
  <c r="FR123" i="4"/>
  <c r="FR125" i="4" l="1"/>
  <c r="FS123" i="4"/>
  <c r="FS125" i="4" l="1"/>
  <c r="FT123" i="4"/>
  <c r="FU123" i="4" l="1"/>
  <c r="FT125" i="4"/>
  <c r="FV123" i="4" l="1"/>
  <c r="FU125" i="4"/>
  <c r="FW123" i="4" l="1"/>
  <c r="FV125" i="4"/>
  <c r="FX123" i="4" l="1"/>
  <c r="FW125" i="4"/>
  <c r="FX125" i="4" l="1"/>
  <c r="FY123" i="4"/>
  <c r="FY125" i="4" s="1"/>
  <c r="J1252" i="5" l="1"/>
  <c r="J1246" i="5"/>
  <c r="J1240" i="5"/>
  <c r="J1258" i="5" l="1"/>
  <c r="K484" i="5"/>
  <c r="FR484" i="5"/>
  <c r="FQ484" i="5"/>
  <c r="FP484" i="5"/>
  <c r="FO484" i="5"/>
  <c r="FN484" i="5"/>
  <c r="FM484" i="5"/>
  <c r="FL484" i="5"/>
  <c r="FK484" i="5"/>
  <c r="FJ484" i="5"/>
  <c r="FI484" i="5"/>
  <c r="FH484" i="5"/>
  <c r="FG484" i="5"/>
  <c r="FF484" i="5"/>
  <c r="FE484" i="5"/>
  <c r="FD484" i="5"/>
  <c r="FC484" i="5"/>
  <c r="FB484" i="5"/>
  <c r="FA484" i="5"/>
  <c r="EZ484" i="5"/>
  <c r="EY484" i="5"/>
  <c r="EX484" i="5"/>
  <c r="EW484" i="5"/>
  <c r="EV484" i="5"/>
  <c r="EU484" i="5"/>
  <c r="ET484" i="5"/>
  <c r="ES484" i="5"/>
  <c r="ER484" i="5"/>
  <c r="EQ484" i="5"/>
  <c r="EP484" i="5"/>
  <c r="EO484" i="5"/>
  <c r="EN484" i="5"/>
  <c r="EM484" i="5"/>
  <c r="EL484" i="5"/>
  <c r="EK484" i="5"/>
  <c r="EJ484" i="5"/>
  <c r="EI484" i="5"/>
  <c r="EH484" i="5"/>
  <c r="EG484" i="5"/>
  <c r="EF484" i="5"/>
  <c r="EE484" i="5"/>
  <c r="ED484" i="5"/>
  <c r="EC484" i="5"/>
  <c r="EB484" i="5"/>
  <c r="EA484" i="5"/>
  <c r="DZ484" i="5"/>
  <c r="DY484" i="5"/>
  <c r="DX484" i="5"/>
  <c r="DW484" i="5"/>
  <c r="DV484" i="5"/>
  <c r="DU484" i="5"/>
  <c r="DT484" i="5"/>
  <c r="DS484" i="5"/>
  <c r="DR484" i="5"/>
  <c r="DQ484" i="5"/>
  <c r="DP484" i="5"/>
  <c r="DO484" i="5"/>
  <c r="DN484" i="5"/>
  <c r="DM484" i="5"/>
  <c r="DL484" i="5"/>
  <c r="DK484" i="5"/>
  <c r="DJ484" i="5"/>
  <c r="DI484" i="5"/>
  <c r="DH484" i="5"/>
  <c r="DG484" i="5"/>
  <c r="DF484" i="5"/>
  <c r="DE484" i="5"/>
  <c r="DD484" i="5"/>
  <c r="DC484" i="5"/>
  <c r="DB484" i="5"/>
  <c r="DA484" i="5"/>
  <c r="CZ484" i="5"/>
  <c r="CY484" i="5"/>
  <c r="CX484" i="5"/>
  <c r="CW484" i="5"/>
  <c r="CV484" i="5"/>
  <c r="CU484" i="5"/>
  <c r="CT484" i="5"/>
  <c r="CS484" i="5"/>
  <c r="CR484" i="5"/>
  <c r="CQ484" i="5"/>
  <c r="CP484" i="5"/>
  <c r="CO484" i="5"/>
  <c r="CN484" i="5"/>
  <c r="CM484" i="5"/>
  <c r="CL484" i="5"/>
  <c r="CK484" i="5"/>
  <c r="CJ484" i="5"/>
  <c r="CI484" i="5"/>
  <c r="CH484" i="5"/>
  <c r="CG484" i="5"/>
  <c r="CF484" i="5"/>
  <c r="CE484" i="5"/>
  <c r="CD484" i="5"/>
  <c r="CC484" i="5"/>
  <c r="CB484" i="5"/>
  <c r="CA484" i="5"/>
  <c r="BZ484" i="5"/>
  <c r="BY484" i="5"/>
  <c r="BX484" i="5"/>
  <c r="BW484" i="5"/>
  <c r="BV484" i="5"/>
  <c r="BU484" i="5"/>
  <c r="BT484" i="5"/>
  <c r="BS484" i="5"/>
  <c r="BR484" i="5"/>
  <c r="BQ484" i="5"/>
  <c r="BP484" i="5"/>
  <c r="BO484" i="5"/>
  <c r="BN484" i="5"/>
  <c r="BM484" i="5"/>
  <c r="BL484" i="5"/>
  <c r="BK484" i="5"/>
  <c r="BJ484" i="5"/>
  <c r="BI484" i="5"/>
  <c r="BH484" i="5"/>
  <c r="BG484" i="5"/>
  <c r="BF484" i="5"/>
  <c r="BE484" i="5"/>
  <c r="BD484" i="5"/>
  <c r="BC484" i="5"/>
  <c r="BB484" i="5"/>
  <c r="BA484" i="5"/>
  <c r="AZ484" i="5"/>
  <c r="AY484" i="5"/>
  <c r="AX484" i="5"/>
  <c r="AW484" i="5"/>
  <c r="AV484" i="5"/>
  <c r="AU484" i="5"/>
  <c r="AT484" i="5"/>
  <c r="AS484" i="5"/>
  <c r="AR484" i="5"/>
  <c r="AQ484" i="5"/>
  <c r="AP484" i="5"/>
  <c r="AO484" i="5"/>
  <c r="AN484" i="5"/>
  <c r="AM484" i="5"/>
  <c r="AL484" i="5"/>
  <c r="AK484" i="5"/>
  <c r="AJ484" i="5"/>
  <c r="AI484" i="5"/>
  <c r="AH484" i="5"/>
  <c r="AG484" i="5"/>
  <c r="AF484" i="5"/>
  <c r="AE484" i="5"/>
  <c r="AD484" i="5"/>
  <c r="AC484" i="5"/>
  <c r="AB484" i="5"/>
  <c r="AA484" i="5"/>
  <c r="Z484" i="5"/>
  <c r="Y484" i="5"/>
  <c r="X484" i="5"/>
  <c r="W484" i="5"/>
  <c r="V484" i="5"/>
  <c r="U484" i="5"/>
  <c r="T484" i="5"/>
  <c r="S484" i="5"/>
  <c r="R484" i="5"/>
  <c r="Q484" i="5"/>
  <c r="P484" i="5"/>
  <c r="O484" i="5"/>
  <c r="N484" i="5"/>
  <c r="M484" i="5"/>
  <c r="L484" i="5"/>
  <c r="J484" i="5"/>
  <c r="I484" i="5" l="1"/>
  <c r="T205" i="5"/>
  <c r="G1193" i="5" l="1"/>
  <c r="F1193" i="5"/>
  <c r="I865" i="5"/>
  <c r="FR1209" i="5" l="1"/>
  <c r="FQ1209" i="5"/>
  <c r="FP1209" i="5"/>
  <c r="FO1209" i="5"/>
  <c r="FN1209" i="5"/>
  <c r="FM1209" i="5"/>
  <c r="FL1209" i="5"/>
  <c r="FK1209" i="5"/>
  <c r="FJ1209" i="5"/>
  <c r="FI1209" i="5"/>
  <c r="FH1209" i="5"/>
  <c r="FG1209" i="5"/>
  <c r="FF1209" i="5"/>
  <c r="FE1209" i="5"/>
  <c r="FD1209" i="5"/>
  <c r="FC1209" i="5"/>
  <c r="FB1209" i="5"/>
  <c r="FA1209" i="5"/>
  <c r="EZ1209" i="5"/>
  <c r="EY1209" i="5"/>
  <c r="EX1209" i="5"/>
  <c r="EW1209" i="5"/>
  <c r="EV1209" i="5"/>
  <c r="EU1209" i="5"/>
  <c r="ET1209" i="5"/>
  <c r="ES1209" i="5"/>
  <c r="ER1209" i="5"/>
  <c r="EQ1209" i="5"/>
  <c r="EP1209" i="5"/>
  <c r="EO1209" i="5"/>
  <c r="EN1209" i="5"/>
  <c r="EM1209" i="5"/>
  <c r="EL1209" i="5"/>
  <c r="EK1209" i="5"/>
  <c r="EJ1209" i="5"/>
  <c r="EI1209" i="5"/>
  <c r="EH1209" i="5"/>
  <c r="EG1209" i="5"/>
  <c r="EF1209" i="5"/>
  <c r="EE1209" i="5"/>
  <c r="ED1209" i="5"/>
  <c r="EC1209" i="5"/>
  <c r="EB1209" i="5"/>
  <c r="EA1209" i="5"/>
  <c r="DZ1209" i="5"/>
  <c r="DY1209" i="5"/>
  <c r="DX1209" i="5"/>
  <c r="DW1209" i="5"/>
  <c r="DV1209" i="5"/>
  <c r="DU1209" i="5"/>
  <c r="DT1209" i="5"/>
  <c r="DS1209" i="5"/>
  <c r="DR1209" i="5"/>
  <c r="DQ1209" i="5"/>
  <c r="DP1209" i="5"/>
  <c r="DO1209" i="5"/>
  <c r="DN1209" i="5"/>
  <c r="DM1209" i="5"/>
  <c r="DL1209" i="5"/>
  <c r="DK1209" i="5"/>
  <c r="DJ1209" i="5"/>
  <c r="DI1209" i="5"/>
  <c r="DH1209" i="5"/>
  <c r="DG1209" i="5"/>
  <c r="DF1209" i="5"/>
  <c r="DE1209" i="5"/>
  <c r="DD1209" i="5"/>
  <c r="DC1209" i="5"/>
  <c r="DB1209" i="5"/>
  <c r="DA1209" i="5"/>
  <c r="CZ1209" i="5"/>
  <c r="CY1209" i="5"/>
  <c r="CX1209" i="5"/>
  <c r="CW1209" i="5"/>
  <c r="CV1209" i="5"/>
  <c r="CU1209" i="5"/>
  <c r="CT1209" i="5"/>
  <c r="CS1209" i="5"/>
  <c r="CR1209" i="5"/>
  <c r="CQ1209" i="5"/>
  <c r="CP1209" i="5"/>
  <c r="CO1209" i="5"/>
  <c r="CN1209" i="5"/>
  <c r="CM1209" i="5"/>
  <c r="CL1209" i="5"/>
  <c r="CK1209" i="5"/>
  <c r="CJ1209" i="5"/>
  <c r="CI1209" i="5"/>
  <c r="CH1209" i="5"/>
  <c r="CG1209" i="5"/>
  <c r="CF1209" i="5"/>
  <c r="CE1209" i="5"/>
  <c r="CD1209" i="5"/>
  <c r="CC1209" i="5"/>
  <c r="CB1209" i="5"/>
  <c r="CA1209" i="5"/>
  <c r="BZ1209" i="5"/>
  <c r="BY1209" i="5"/>
  <c r="BX1209" i="5"/>
  <c r="BW1209" i="5"/>
  <c r="BV1209" i="5"/>
  <c r="BU1209" i="5"/>
  <c r="BT1209" i="5"/>
  <c r="BS1209" i="5"/>
  <c r="BR1209" i="5"/>
  <c r="BQ1209" i="5"/>
  <c r="BP1209" i="5"/>
  <c r="BO1209" i="5"/>
  <c r="BN1209" i="5"/>
  <c r="BM1209" i="5"/>
  <c r="BL1209" i="5"/>
  <c r="BK1209" i="5"/>
  <c r="BJ1209" i="5"/>
  <c r="BI1209" i="5"/>
  <c r="BH1209" i="5"/>
  <c r="BG1209" i="5"/>
  <c r="BF1209" i="5"/>
  <c r="BE1209" i="5"/>
  <c r="BD1209" i="5"/>
  <c r="BC1209" i="5"/>
  <c r="BB1209" i="5"/>
  <c r="BA1209" i="5"/>
  <c r="AZ1209" i="5"/>
  <c r="AY1209" i="5"/>
  <c r="AX1209" i="5"/>
  <c r="AW1209" i="5"/>
  <c r="AV1209" i="5"/>
  <c r="AU1209" i="5"/>
  <c r="AT1209" i="5"/>
  <c r="AS1209" i="5"/>
  <c r="AR1209" i="5"/>
  <c r="AQ1209" i="5"/>
  <c r="AP1209" i="5"/>
  <c r="AO1209" i="5"/>
  <c r="AN1209" i="5"/>
  <c r="AM1209" i="5"/>
  <c r="AL1209" i="5"/>
  <c r="AK1209" i="5"/>
  <c r="AJ1209" i="5"/>
  <c r="AI1209" i="5"/>
  <c r="AH1209" i="5"/>
  <c r="AG1209" i="5"/>
  <c r="AF1209" i="5"/>
  <c r="AE1209" i="5"/>
  <c r="AD1209" i="5"/>
  <c r="AC1209" i="5"/>
  <c r="AB1209" i="5"/>
  <c r="AA1209" i="5"/>
  <c r="Z1209" i="5"/>
  <c r="Y1209" i="5"/>
  <c r="X1209" i="5"/>
  <c r="W1209" i="5"/>
  <c r="V1209" i="5"/>
  <c r="U1209" i="5"/>
  <c r="T1209" i="5"/>
  <c r="S1209" i="5"/>
  <c r="R1209" i="5"/>
  <c r="Q1209" i="5"/>
  <c r="P1209" i="5"/>
  <c r="O1209" i="5"/>
  <c r="N1209" i="5"/>
  <c r="M1209" i="5"/>
  <c r="L1209" i="5"/>
  <c r="K1209" i="5"/>
  <c r="J1209" i="5"/>
  <c r="FR86" i="5" l="1"/>
  <c r="FQ86" i="5"/>
  <c r="FP86" i="5"/>
  <c r="FO86" i="5"/>
  <c r="FN86" i="5"/>
  <c r="FM86" i="5"/>
  <c r="FL86" i="5"/>
  <c r="FK86" i="5"/>
  <c r="FJ86" i="5"/>
  <c r="FI86" i="5"/>
  <c r="FH86" i="5"/>
  <c r="FG86" i="5"/>
  <c r="FF86" i="5"/>
  <c r="FE86" i="5"/>
  <c r="FD86" i="5"/>
  <c r="FC86" i="5"/>
  <c r="FB86" i="5"/>
  <c r="FA86" i="5"/>
  <c r="EZ86" i="5"/>
  <c r="EY86" i="5"/>
  <c r="EX86" i="5"/>
  <c r="EW86" i="5"/>
  <c r="EV86" i="5"/>
  <c r="EU86" i="5"/>
  <c r="ET86" i="5"/>
  <c r="ES86" i="5"/>
  <c r="ER86" i="5"/>
  <c r="EQ86" i="5"/>
  <c r="EP86" i="5"/>
  <c r="EO86" i="5"/>
  <c r="EN86" i="5"/>
  <c r="EM86" i="5"/>
  <c r="EL86" i="5"/>
  <c r="EK86" i="5"/>
  <c r="EJ86" i="5"/>
  <c r="EI86" i="5"/>
  <c r="EH86" i="5"/>
  <c r="EG86" i="5"/>
  <c r="EF86" i="5"/>
  <c r="EE86" i="5"/>
  <c r="ED86" i="5"/>
  <c r="EC86" i="5"/>
  <c r="EB86" i="5"/>
  <c r="EA86" i="5"/>
  <c r="DZ86" i="5"/>
  <c r="DY86" i="5"/>
  <c r="DX86" i="5"/>
  <c r="DW86" i="5"/>
  <c r="DV86" i="5"/>
  <c r="DU86" i="5"/>
  <c r="DT86" i="5"/>
  <c r="DS86" i="5"/>
  <c r="DR86" i="5"/>
  <c r="DQ86" i="5"/>
  <c r="DP86" i="5"/>
  <c r="DO86" i="5"/>
  <c r="DN86" i="5"/>
  <c r="DM86" i="5"/>
  <c r="DL86" i="5"/>
  <c r="DK86" i="5"/>
  <c r="DJ86" i="5"/>
  <c r="DI86" i="5"/>
  <c r="DH86" i="5"/>
  <c r="DG86" i="5"/>
  <c r="DF86" i="5"/>
  <c r="DE86" i="5"/>
  <c r="DD86" i="5"/>
  <c r="DC86" i="5"/>
  <c r="DB86" i="5"/>
  <c r="DA86" i="5"/>
  <c r="CZ86" i="5"/>
  <c r="CY86" i="5"/>
  <c r="CX86" i="5"/>
  <c r="CW86" i="5"/>
  <c r="CV86" i="5"/>
  <c r="CU86" i="5"/>
  <c r="CT86" i="5"/>
  <c r="CS86" i="5"/>
  <c r="CR86" i="5"/>
  <c r="CQ86" i="5"/>
  <c r="CP86" i="5"/>
  <c r="CO86" i="5"/>
  <c r="CN86" i="5"/>
  <c r="CM86" i="5"/>
  <c r="CL86" i="5"/>
  <c r="CK86" i="5"/>
  <c r="CJ86" i="5"/>
  <c r="CI86" i="5"/>
  <c r="CH86" i="5"/>
  <c r="CG86" i="5"/>
  <c r="CF86" i="5"/>
  <c r="CE86" i="5"/>
  <c r="CD86" i="5"/>
  <c r="CC86" i="5"/>
  <c r="CB86" i="5"/>
  <c r="CA86" i="5"/>
  <c r="BZ86" i="5"/>
  <c r="BY86" i="5"/>
  <c r="BX86" i="5"/>
  <c r="BW86" i="5"/>
  <c r="BV86" i="5"/>
  <c r="BU86" i="5"/>
  <c r="BT86" i="5"/>
  <c r="BS86" i="5"/>
  <c r="BR86" i="5"/>
  <c r="BQ86" i="5"/>
  <c r="BP86" i="5"/>
  <c r="BO86" i="5"/>
  <c r="BN86" i="5"/>
  <c r="BM86" i="5"/>
  <c r="BL86" i="5"/>
  <c r="BK86" i="5"/>
  <c r="BJ86" i="5"/>
  <c r="BI86" i="5"/>
  <c r="BH86" i="5"/>
  <c r="BG86" i="5"/>
  <c r="BF86" i="5"/>
  <c r="BE86" i="5"/>
  <c r="BD86" i="5"/>
  <c r="BC86" i="5"/>
  <c r="BB86" i="5"/>
  <c r="BA86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N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R86" i="5"/>
  <c r="Q86" i="5"/>
  <c r="P86" i="5"/>
  <c r="O86" i="5"/>
  <c r="N86" i="5"/>
  <c r="M86" i="5"/>
  <c r="L86" i="5"/>
  <c r="K86" i="5"/>
  <c r="J86" i="5"/>
  <c r="FR208" i="5"/>
  <c r="FQ208" i="5"/>
  <c r="FP208" i="5"/>
  <c r="FO208" i="5"/>
  <c r="FN208" i="5"/>
  <c r="FM208" i="5"/>
  <c r="FL208" i="5"/>
  <c r="FK208" i="5"/>
  <c r="FJ208" i="5"/>
  <c r="FI208" i="5"/>
  <c r="FH208" i="5"/>
  <c r="FG208" i="5"/>
  <c r="FF208" i="5"/>
  <c r="FE208" i="5"/>
  <c r="FD208" i="5"/>
  <c r="FC208" i="5"/>
  <c r="FB208" i="5"/>
  <c r="FA208" i="5"/>
  <c r="EZ208" i="5"/>
  <c r="EY208" i="5"/>
  <c r="EX208" i="5"/>
  <c r="EW208" i="5"/>
  <c r="EV208" i="5"/>
  <c r="EU208" i="5"/>
  <c r="ET208" i="5"/>
  <c r="ES208" i="5"/>
  <c r="ER208" i="5"/>
  <c r="EQ208" i="5"/>
  <c r="EP208" i="5"/>
  <c r="EO208" i="5"/>
  <c r="EN208" i="5"/>
  <c r="EM208" i="5"/>
  <c r="EL208" i="5"/>
  <c r="EK208" i="5"/>
  <c r="EJ208" i="5"/>
  <c r="EI208" i="5"/>
  <c r="EH208" i="5"/>
  <c r="EG208" i="5"/>
  <c r="EF208" i="5"/>
  <c r="EE208" i="5"/>
  <c r="ED208" i="5"/>
  <c r="EC208" i="5"/>
  <c r="EB208" i="5"/>
  <c r="EA208" i="5"/>
  <c r="DZ208" i="5"/>
  <c r="DY208" i="5"/>
  <c r="DX208" i="5"/>
  <c r="DW208" i="5"/>
  <c r="DV208" i="5"/>
  <c r="DU208" i="5"/>
  <c r="DT208" i="5"/>
  <c r="DS208" i="5"/>
  <c r="DR208" i="5"/>
  <c r="DQ208" i="5"/>
  <c r="DP208" i="5"/>
  <c r="DO208" i="5"/>
  <c r="DN208" i="5"/>
  <c r="DM208" i="5"/>
  <c r="DL208" i="5"/>
  <c r="DK208" i="5"/>
  <c r="DJ208" i="5"/>
  <c r="DI208" i="5"/>
  <c r="DH208" i="5"/>
  <c r="DG208" i="5"/>
  <c r="DF208" i="5"/>
  <c r="DE208" i="5"/>
  <c r="DD208" i="5"/>
  <c r="DC208" i="5"/>
  <c r="DB208" i="5"/>
  <c r="DA208" i="5"/>
  <c r="CZ208" i="5"/>
  <c r="CY208" i="5"/>
  <c r="CX208" i="5"/>
  <c r="CW208" i="5"/>
  <c r="CV208" i="5"/>
  <c r="CU208" i="5"/>
  <c r="CT208" i="5"/>
  <c r="CS208" i="5"/>
  <c r="CR208" i="5"/>
  <c r="CQ208" i="5"/>
  <c r="CP208" i="5"/>
  <c r="CO208" i="5"/>
  <c r="CN208" i="5"/>
  <c r="CM208" i="5"/>
  <c r="CL208" i="5"/>
  <c r="CK208" i="5"/>
  <c r="CJ208" i="5"/>
  <c r="CI208" i="5"/>
  <c r="CH208" i="5"/>
  <c r="CG208" i="5"/>
  <c r="CF208" i="5"/>
  <c r="CE208" i="5"/>
  <c r="CD208" i="5"/>
  <c r="CC208" i="5"/>
  <c r="CB208" i="5"/>
  <c r="CA208" i="5"/>
  <c r="BZ208" i="5"/>
  <c r="BY208" i="5"/>
  <c r="BX208" i="5"/>
  <c r="BW208" i="5"/>
  <c r="BV208" i="5"/>
  <c r="BU208" i="5"/>
  <c r="BT208" i="5"/>
  <c r="BS208" i="5"/>
  <c r="BR208" i="5"/>
  <c r="BQ208" i="5"/>
  <c r="BP208" i="5"/>
  <c r="BO208" i="5"/>
  <c r="BN208" i="5"/>
  <c r="BM208" i="5"/>
  <c r="BL208" i="5"/>
  <c r="BK208" i="5"/>
  <c r="BJ208" i="5"/>
  <c r="BI208" i="5"/>
  <c r="BH208" i="5"/>
  <c r="BG208" i="5"/>
  <c r="BF208" i="5"/>
  <c r="BE208" i="5"/>
  <c r="BD208" i="5"/>
  <c r="BC208" i="5"/>
  <c r="BB208" i="5"/>
  <c r="BA208" i="5"/>
  <c r="AZ208" i="5"/>
  <c r="AY208" i="5"/>
  <c r="AX208" i="5"/>
  <c r="AW208" i="5"/>
  <c r="AV208" i="5"/>
  <c r="AU208" i="5"/>
  <c r="AT208" i="5"/>
  <c r="AS208" i="5"/>
  <c r="AR208" i="5"/>
  <c r="AQ208" i="5"/>
  <c r="AP208" i="5"/>
  <c r="AO208" i="5"/>
  <c r="AN208" i="5"/>
  <c r="AM208" i="5"/>
  <c r="AL208" i="5"/>
  <c r="AK208" i="5"/>
  <c r="AJ208" i="5"/>
  <c r="AI208" i="5"/>
  <c r="AH208" i="5"/>
  <c r="AG208" i="5"/>
  <c r="AF208" i="5"/>
  <c r="AE208" i="5"/>
  <c r="AD208" i="5"/>
  <c r="AC208" i="5"/>
  <c r="AB208" i="5"/>
  <c r="AA208" i="5"/>
  <c r="Z208" i="5"/>
  <c r="Y208" i="5"/>
  <c r="X208" i="5"/>
  <c r="W208" i="5"/>
  <c r="V208" i="5"/>
  <c r="U208" i="5"/>
  <c r="T208" i="5"/>
  <c r="S208" i="5"/>
  <c r="R208" i="5"/>
  <c r="Q208" i="5"/>
  <c r="P208" i="5"/>
  <c r="O208" i="5"/>
  <c r="N208" i="5"/>
  <c r="M208" i="5"/>
  <c r="L208" i="5"/>
  <c r="K208" i="5"/>
  <c r="FR207" i="5"/>
  <c r="FQ207" i="5"/>
  <c r="FP207" i="5"/>
  <c r="FO207" i="5"/>
  <c r="FN207" i="5"/>
  <c r="FM207" i="5"/>
  <c r="FL207" i="5"/>
  <c r="FK207" i="5"/>
  <c r="FJ207" i="5"/>
  <c r="FI207" i="5"/>
  <c r="FH207" i="5"/>
  <c r="FG207" i="5"/>
  <c r="FF207" i="5"/>
  <c r="FE207" i="5"/>
  <c r="FD207" i="5"/>
  <c r="FC207" i="5"/>
  <c r="FB207" i="5"/>
  <c r="FA207" i="5"/>
  <c r="EZ207" i="5"/>
  <c r="EY207" i="5"/>
  <c r="EX207" i="5"/>
  <c r="EW207" i="5"/>
  <c r="EV207" i="5"/>
  <c r="EU207" i="5"/>
  <c r="ET207" i="5"/>
  <c r="ES207" i="5"/>
  <c r="ER207" i="5"/>
  <c r="EQ207" i="5"/>
  <c r="EP207" i="5"/>
  <c r="EO207" i="5"/>
  <c r="EN207" i="5"/>
  <c r="EM207" i="5"/>
  <c r="EL207" i="5"/>
  <c r="EK207" i="5"/>
  <c r="EJ207" i="5"/>
  <c r="EI207" i="5"/>
  <c r="EH207" i="5"/>
  <c r="EG207" i="5"/>
  <c r="EF207" i="5"/>
  <c r="EE207" i="5"/>
  <c r="ED207" i="5"/>
  <c r="EC207" i="5"/>
  <c r="EB207" i="5"/>
  <c r="EA207" i="5"/>
  <c r="DZ207" i="5"/>
  <c r="DY207" i="5"/>
  <c r="DX207" i="5"/>
  <c r="DW207" i="5"/>
  <c r="DV207" i="5"/>
  <c r="DU207" i="5"/>
  <c r="DT207" i="5"/>
  <c r="DS207" i="5"/>
  <c r="DR207" i="5"/>
  <c r="DQ207" i="5"/>
  <c r="DP207" i="5"/>
  <c r="DO207" i="5"/>
  <c r="DN207" i="5"/>
  <c r="DM207" i="5"/>
  <c r="DL207" i="5"/>
  <c r="DK207" i="5"/>
  <c r="DJ207" i="5"/>
  <c r="DI207" i="5"/>
  <c r="DH207" i="5"/>
  <c r="DG207" i="5"/>
  <c r="DF207" i="5"/>
  <c r="DE207" i="5"/>
  <c r="DD207" i="5"/>
  <c r="DC207" i="5"/>
  <c r="DB207" i="5"/>
  <c r="DA207" i="5"/>
  <c r="CZ207" i="5"/>
  <c r="CY207" i="5"/>
  <c r="CX207" i="5"/>
  <c r="CW207" i="5"/>
  <c r="CV207" i="5"/>
  <c r="CU207" i="5"/>
  <c r="CT207" i="5"/>
  <c r="CS207" i="5"/>
  <c r="CR207" i="5"/>
  <c r="CQ207" i="5"/>
  <c r="CP207" i="5"/>
  <c r="CO207" i="5"/>
  <c r="CN207" i="5"/>
  <c r="CM207" i="5"/>
  <c r="CL207" i="5"/>
  <c r="CK207" i="5"/>
  <c r="CJ207" i="5"/>
  <c r="CI207" i="5"/>
  <c r="CH207" i="5"/>
  <c r="CG207" i="5"/>
  <c r="CF207" i="5"/>
  <c r="CE207" i="5"/>
  <c r="CD207" i="5"/>
  <c r="CC207" i="5"/>
  <c r="CB207" i="5"/>
  <c r="CA207" i="5"/>
  <c r="BZ207" i="5"/>
  <c r="BY207" i="5"/>
  <c r="BX207" i="5"/>
  <c r="BW207" i="5"/>
  <c r="BV207" i="5"/>
  <c r="BU207" i="5"/>
  <c r="BT207" i="5"/>
  <c r="BS207" i="5"/>
  <c r="BR207" i="5"/>
  <c r="BQ207" i="5"/>
  <c r="BP207" i="5"/>
  <c r="BO207" i="5"/>
  <c r="BN207" i="5"/>
  <c r="BM207" i="5"/>
  <c r="BL207" i="5"/>
  <c r="BK207" i="5"/>
  <c r="BJ207" i="5"/>
  <c r="BI207" i="5"/>
  <c r="BH207" i="5"/>
  <c r="BG207" i="5"/>
  <c r="BF207" i="5"/>
  <c r="BE207" i="5"/>
  <c r="BD207" i="5"/>
  <c r="BC207" i="5"/>
  <c r="BB207" i="5"/>
  <c r="BA207" i="5"/>
  <c r="AZ207" i="5"/>
  <c r="AY207" i="5"/>
  <c r="AX207" i="5"/>
  <c r="AW207" i="5"/>
  <c r="AV207" i="5"/>
  <c r="AU207" i="5"/>
  <c r="AT207" i="5"/>
  <c r="AS207" i="5"/>
  <c r="AR207" i="5"/>
  <c r="AQ207" i="5"/>
  <c r="AP207" i="5"/>
  <c r="AO207" i="5"/>
  <c r="AN207" i="5"/>
  <c r="AM207" i="5"/>
  <c r="AL207" i="5"/>
  <c r="AK207" i="5"/>
  <c r="AJ207" i="5"/>
  <c r="AI207" i="5"/>
  <c r="AH207" i="5"/>
  <c r="AG207" i="5"/>
  <c r="AF207" i="5"/>
  <c r="AE207" i="5"/>
  <c r="AD207" i="5"/>
  <c r="AC207" i="5"/>
  <c r="AB207" i="5"/>
  <c r="AA207" i="5"/>
  <c r="Z207" i="5"/>
  <c r="Y207" i="5"/>
  <c r="X207" i="5"/>
  <c r="W207" i="5"/>
  <c r="V207" i="5"/>
  <c r="U207" i="5"/>
  <c r="T207" i="5"/>
  <c r="S207" i="5"/>
  <c r="R207" i="5"/>
  <c r="Q207" i="5"/>
  <c r="P207" i="5"/>
  <c r="O207" i="5"/>
  <c r="N207" i="5"/>
  <c r="M207" i="5"/>
  <c r="L207" i="5"/>
  <c r="K207" i="5"/>
  <c r="FR206" i="5"/>
  <c r="FQ206" i="5"/>
  <c r="FP206" i="5"/>
  <c r="FO206" i="5"/>
  <c r="FN206" i="5"/>
  <c r="FM206" i="5"/>
  <c r="FL206" i="5"/>
  <c r="FK206" i="5"/>
  <c r="FJ206" i="5"/>
  <c r="FI206" i="5"/>
  <c r="FH206" i="5"/>
  <c r="FG206" i="5"/>
  <c r="FF206" i="5"/>
  <c r="FE206" i="5"/>
  <c r="FD206" i="5"/>
  <c r="FC206" i="5"/>
  <c r="FB206" i="5"/>
  <c r="FA206" i="5"/>
  <c r="EZ206" i="5"/>
  <c r="EY206" i="5"/>
  <c r="EX206" i="5"/>
  <c r="EW206" i="5"/>
  <c r="EV206" i="5"/>
  <c r="EU206" i="5"/>
  <c r="ET206" i="5"/>
  <c r="ES206" i="5"/>
  <c r="ER206" i="5"/>
  <c r="EQ206" i="5"/>
  <c r="EP206" i="5"/>
  <c r="EO206" i="5"/>
  <c r="EN206" i="5"/>
  <c r="EM206" i="5"/>
  <c r="EL206" i="5"/>
  <c r="EK206" i="5"/>
  <c r="EJ206" i="5"/>
  <c r="EI206" i="5"/>
  <c r="EH206" i="5"/>
  <c r="EG206" i="5"/>
  <c r="EF206" i="5"/>
  <c r="EE206" i="5"/>
  <c r="ED206" i="5"/>
  <c r="EC206" i="5"/>
  <c r="EB206" i="5"/>
  <c r="EA206" i="5"/>
  <c r="DZ206" i="5"/>
  <c r="DY206" i="5"/>
  <c r="DX206" i="5"/>
  <c r="DW206" i="5"/>
  <c r="DV206" i="5"/>
  <c r="DU206" i="5"/>
  <c r="DT206" i="5"/>
  <c r="DS206" i="5"/>
  <c r="DR206" i="5"/>
  <c r="DQ206" i="5"/>
  <c r="DP206" i="5"/>
  <c r="DO206" i="5"/>
  <c r="DN206" i="5"/>
  <c r="DM206" i="5"/>
  <c r="DL206" i="5"/>
  <c r="DK206" i="5"/>
  <c r="DJ206" i="5"/>
  <c r="DI206" i="5"/>
  <c r="DH206" i="5"/>
  <c r="DG206" i="5"/>
  <c r="DF206" i="5"/>
  <c r="DE206" i="5"/>
  <c r="DD206" i="5"/>
  <c r="DC206" i="5"/>
  <c r="DB206" i="5"/>
  <c r="DA206" i="5"/>
  <c r="CZ206" i="5"/>
  <c r="CY206" i="5"/>
  <c r="CX206" i="5"/>
  <c r="CW206" i="5"/>
  <c r="CV206" i="5"/>
  <c r="CU206" i="5"/>
  <c r="CT206" i="5"/>
  <c r="CS206" i="5"/>
  <c r="CR206" i="5"/>
  <c r="CQ206" i="5"/>
  <c r="CP206" i="5"/>
  <c r="CO206" i="5"/>
  <c r="CN206" i="5"/>
  <c r="CM206" i="5"/>
  <c r="CL206" i="5"/>
  <c r="CK206" i="5"/>
  <c r="CJ206" i="5"/>
  <c r="CI206" i="5"/>
  <c r="CH206" i="5"/>
  <c r="CG206" i="5"/>
  <c r="CF206" i="5"/>
  <c r="CE206" i="5"/>
  <c r="CD206" i="5"/>
  <c r="CC206" i="5"/>
  <c r="CB206" i="5"/>
  <c r="CA206" i="5"/>
  <c r="BZ206" i="5"/>
  <c r="BY206" i="5"/>
  <c r="BX206" i="5"/>
  <c r="BW206" i="5"/>
  <c r="BV206" i="5"/>
  <c r="BU206" i="5"/>
  <c r="BT206" i="5"/>
  <c r="BS206" i="5"/>
  <c r="BR206" i="5"/>
  <c r="BQ206" i="5"/>
  <c r="BP206" i="5"/>
  <c r="BO206" i="5"/>
  <c r="BN206" i="5"/>
  <c r="BM206" i="5"/>
  <c r="BL206" i="5"/>
  <c r="BK206" i="5"/>
  <c r="BJ206" i="5"/>
  <c r="BI206" i="5"/>
  <c r="BH206" i="5"/>
  <c r="BG206" i="5"/>
  <c r="BF206" i="5"/>
  <c r="BE206" i="5"/>
  <c r="BD206" i="5"/>
  <c r="BC206" i="5"/>
  <c r="BB206" i="5"/>
  <c r="BA206" i="5"/>
  <c r="AZ206" i="5"/>
  <c r="AY206" i="5"/>
  <c r="AX206" i="5"/>
  <c r="AW206" i="5"/>
  <c r="AV206" i="5"/>
  <c r="AU206" i="5"/>
  <c r="AT206" i="5"/>
  <c r="AS206" i="5"/>
  <c r="AR206" i="5"/>
  <c r="AQ206" i="5"/>
  <c r="AP206" i="5"/>
  <c r="AO206" i="5"/>
  <c r="AN206" i="5"/>
  <c r="AM206" i="5"/>
  <c r="AL206" i="5"/>
  <c r="AK206" i="5"/>
  <c r="AJ206" i="5"/>
  <c r="AI206" i="5"/>
  <c r="AH206" i="5"/>
  <c r="AG206" i="5"/>
  <c r="AF206" i="5"/>
  <c r="AE206" i="5"/>
  <c r="AD206" i="5"/>
  <c r="AC206" i="5"/>
  <c r="AB206" i="5"/>
  <c r="AA206" i="5"/>
  <c r="Z206" i="5"/>
  <c r="Y206" i="5"/>
  <c r="X206" i="5"/>
  <c r="W206" i="5"/>
  <c r="V206" i="5"/>
  <c r="U206" i="5"/>
  <c r="T206" i="5"/>
  <c r="S206" i="5"/>
  <c r="R206" i="5"/>
  <c r="Q206" i="5"/>
  <c r="P206" i="5"/>
  <c r="O206" i="5"/>
  <c r="N206" i="5"/>
  <c r="M206" i="5"/>
  <c r="L206" i="5"/>
  <c r="K206" i="5"/>
  <c r="FR205" i="5"/>
  <c r="FQ205" i="5"/>
  <c r="FP205" i="5"/>
  <c r="FO205" i="5"/>
  <c r="FN205" i="5"/>
  <c r="FM205" i="5"/>
  <c r="FL205" i="5"/>
  <c r="FK205" i="5"/>
  <c r="FJ205" i="5"/>
  <c r="FI205" i="5"/>
  <c r="FH205" i="5"/>
  <c r="FG205" i="5"/>
  <c r="FF205" i="5"/>
  <c r="FE205" i="5"/>
  <c r="FD205" i="5"/>
  <c r="FC205" i="5"/>
  <c r="FB205" i="5"/>
  <c r="FA205" i="5"/>
  <c r="EZ205" i="5"/>
  <c r="EY205" i="5"/>
  <c r="EX205" i="5"/>
  <c r="EW205" i="5"/>
  <c r="EV205" i="5"/>
  <c r="EU205" i="5"/>
  <c r="ET205" i="5"/>
  <c r="ES205" i="5"/>
  <c r="ER205" i="5"/>
  <c r="EQ205" i="5"/>
  <c r="EP205" i="5"/>
  <c r="EO205" i="5"/>
  <c r="EN205" i="5"/>
  <c r="EM205" i="5"/>
  <c r="EL205" i="5"/>
  <c r="EK205" i="5"/>
  <c r="EJ205" i="5"/>
  <c r="EI205" i="5"/>
  <c r="EH205" i="5"/>
  <c r="EG205" i="5"/>
  <c r="EF205" i="5"/>
  <c r="EE205" i="5"/>
  <c r="ED205" i="5"/>
  <c r="EC205" i="5"/>
  <c r="EB205" i="5"/>
  <c r="EA205" i="5"/>
  <c r="DZ205" i="5"/>
  <c r="DY205" i="5"/>
  <c r="DX205" i="5"/>
  <c r="DW205" i="5"/>
  <c r="DV205" i="5"/>
  <c r="DU205" i="5"/>
  <c r="DT205" i="5"/>
  <c r="DS205" i="5"/>
  <c r="DR205" i="5"/>
  <c r="DQ205" i="5"/>
  <c r="DP205" i="5"/>
  <c r="DO205" i="5"/>
  <c r="DN205" i="5"/>
  <c r="DM205" i="5"/>
  <c r="DL205" i="5"/>
  <c r="DK205" i="5"/>
  <c r="DJ205" i="5"/>
  <c r="DI205" i="5"/>
  <c r="DH205" i="5"/>
  <c r="DG205" i="5"/>
  <c r="DF205" i="5"/>
  <c r="DE205" i="5"/>
  <c r="DD205" i="5"/>
  <c r="DC205" i="5"/>
  <c r="DB205" i="5"/>
  <c r="DA205" i="5"/>
  <c r="CZ205" i="5"/>
  <c r="CY205" i="5"/>
  <c r="CX205" i="5"/>
  <c r="CW205" i="5"/>
  <c r="CV205" i="5"/>
  <c r="CU205" i="5"/>
  <c r="CT205" i="5"/>
  <c r="CS205" i="5"/>
  <c r="CR205" i="5"/>
  <c r="CQ205" i="5"/>
  <c r="CP205" i="5"/>
  <c r="CO205" i="5"/>
  <c r="CN205" i="5"/>
  <c r="CM205" i="5"/>
  <c r="CL205" i="5"/>
  <c r="CK205" i="5"/>
  <c r="CJ205" i="5"/>
  <c r="CI205" i="5"/>
  <c r="CH205" i="5"/>
  <c r="CG205" i="5"/>
  <c r="CF205" i="5"/>
  <c r="CE205" i="5"/>
  <c r="CD205" i="5"/>
  <c r="CC205" i="5"/>
  <c r="CB205" i="5"/>
  <c r="CA205" i="5"/>
  <c r="BZ205" i="5"/>
  <c r="BY205" i="5"/>
  <c r="BX205" i="5"/>
  <c r="BW205" i="5"/>
  <c r="BV205" i="5"/>
  <c r="BU205" i="5"/>
  <c r="BT205" i="5"/>
  <c r="BS205" i="5"/>
  <c r="BR205" i="5"/>
  <c r="BQ205" i="5"/>
  <c r="BP205" i="5"/>
  <c r="BO205" i="5"/>
  <c r="BN205" i="5"/>
  <c r="BM205" i="5"/>
  <c r="BL205" i="5"/>
  <c r="BK205" i="5"/>
  <c r="BJ205" i="5"/>
  <c r="BI205" i="5"/>
  <c r="BH205" i="5"/>
  <c r="BG205" i="5"/>
  <c r="BF205" i="5"/>
  <c r="BE205" i="5"/>
  <c r="BD205" i="5"/>
  <c r="BC205" i="5"/>
  <c r="BB205" i="5"/>
  <c r="BA205" i="5"/>
  <c r="AZ205" i="5"/>
  <c r="AY205" i="5"/>
  <c r="AX205" i="5"/>
  <c r="AW205" i="5"/>
  <c r="AV205" i="5"/>
  <c r="AU205" i="5"/>
  <c r="AT205" i="5"/>
  <c r="AS205" i="5"/>
  <c r="AR205" i="5"/>
  <c r="AQ205" i="5"/>
  <c r="AP205" i="5"/>
  <c r="AO205" i="5"/>
  <c r="AN205" i="5"/>
  <c r="AM205" i="5"/>
  <c r="AL205" i="5"/>
  <c r="AK205" i="5"/>
  <c r="AJ205" i="5"/>
  <c r="AI205" i="5"/>
  <c r="AH205" i="5"/>
  <c r="AG205" i="5"/>
  <c r="AF205" i="5"/>
  <c r="AE205" i="5"/>
  <c r="AD205" i="5"/>
  <c r="AC205" i="5"/>
  <c r="AB205" i="5"/>
  <c r="AA205" i="5"/>
  <c r="Z205" i="5"/>
  <c r="Y205" i="5"/>
  <c r="X205" i="5"/>
  <c r="W205" i="5"/>
  <c r="V205" i="5"/>
  <c r="U205" i="5"/>
  <c r="S205" i="5"/>
  <c r="R205" i="5"/>
  <c r="Q205" i="5"/>
  <c r="P205" i="5"/>
  <c r="O205" i="5"/>
  <c r="N205" i="5"/>
  <c r="M205" i="5"/>
  <c r="L205" i="5"/>
  <c r="K205" i="5"/>
  <c r="J208" i="5"/>
  <c r="J207" i="5"/>
  <c r="I1490" i="5"/>
  <c r="I1489" i="5"/>
  <c r="I1488" i="5"/>
  <c r="I1487" i="5"/>
  <c r="J206" i="5"/>
  <c r="J205" i="5"/>
  <c r="FS1209" i="5"/>
  <c r="FS1208" i="5"/>
  <c r="FS1207" i="5"/>
  <c r="FS1203" i="5"/>
  <c r="FS1206" i="5" s="1"/>
  <c r="J1266" i="5"/>
  <c r="Y209" i="5" l="1"/>
  <c r="Z209" i="5"/>
  <c r="J1227" i="5" l="1"/>
  <c r="J1418" i="5"/>
  <c r="J1372" i="5"/>
  <c r="J1326" i="5"/>
  <c r="J1221" i="5" l="1"/>
  <c r="J1215" i="5"/>
  <c r="J1317" i="5"/>
  <c r="J1233" i="5" l="1"/>
  <c r="K7" i="4" l="1"/>
  <c r="L7" i="4" l="1"/>
  <c r="J936" i="5"/>
  <c r="M7" i="4" l="1"/>
  <c r="N7" i="4" l="1"/>
  <c r="I1141" i="5"/>
  <c r="J1113" i="5"/>
  <c r="J1094" i="5"/>
  <c r="J1059" i="5"/>
  <c r="O7" i="4" l="1"/>
  <c r="I1065" i="5"/>
  <c r="P7" i="4" l="1"/>
  <c r="B2" i="3"/>
  <c r="C423" i="5"/>
  <c r="D197" i="3"/>
  <c r="C412" i="5"/>
  <c r="D186" i="3"/>
  <c r="Q7" i="4" l="1"/>
  <c r="R7" i="4" l="1"/>
  <c r="S7" i="4" l="1"/>
  <c r="T7" i="4" l="1"/>
  <c r="G287" i="4"/>
  <c r="G288" i="4"/>
  <c r="G289" i="4"/>
  <c r="U7" i="4" l="1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291" i="5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53" i="3"/>
  <c r="V7" i="4" l="1"/>
  <c r="G42" i="4"/>
  <c r="G41" i="4"/>
  <c r="G40" i="4"/>
  <c r="G35" i="4"/>
  <c r="G33" i="4"/>
  <c r="G28" i="4"/>
  <c r="G21" i="4"/>
  <c r="G19" i="4"/>
  <c r="G14" i="4"/>
  <c r="C276" i="5"/>
  <c r="C283" i="5"/>
  <c r="AJ915" i="5"/>
  <c r="AK915" i="5" s="1"/>
  <c r="AL915" i="5" s="1"/>
  <c r="AM915" i="5" s="1"/>
  <c r="AN915" i="5" s="1"/>
  <c r="AO915" i="5" s="1"/>
  <c r="AP915" i="5" s="1"/>
  <c r="AQ915" i="5" s="1"/>
  <c r="AR915" i="5" s="1"/>
  <c r="AS915" i="5" s="1"/>
  <c r="AT915" i="5" s="1"/>
  <c r="AU915" i="5" s="1"/>
  <c r="AV915" i="5" s="1"/>
  <c r="AW915" i="5" s="1"/>
  <c r="AX915" i="5" s="1"/>
  <c r="AY915" i="5" s="1"/>
  <c r="AZ915" i="5" s="1"/>
  <c r="BA915" i="5" s="1"/>
  <c r="BB915" i="5" s="1"/>
  <c r="BC915" i="5" s="1"/>
  <c r="BD915" i="5" s="1"/>
  <c r="BE915" i="5" s="1"/>
  <c r="BF915" i="5" s="1"/>
  <c r="BG915" i="5" s="1"/>
  <c r="BH915" i="5" s="1"/>
  <c r="BI915" i="5" s="1"/>
  <c r="BJ915" i="5" s="1"/>
  <c r="BK915" i="5" s="1"/>
  <c r="BL915" i="5" s="1"/>
  <c r="BM915" i="5" s="1"/>
  <c r="BN915" i="5" s="1"/>
  <c r="BO915" i="5" s="1"/>
  <c r="BP915" i="5" s="1"/>
  <c r="BQ915" i="5" s="1"/>
  <c r="BR915" i="5" s="1"/>
  <c r="BS915" i="5" s="1"/>
  <c r="BT915" i="5" s="1"/>
  <c r="BU915" i="5" s="1"/>
  <c r="BV915" i="5" s="1"/>
  <c r="BW915" i="5" s="1"/>
  <c r="BX915" i="5" s="1"/>
  <c r="BY915" i="5" s="1"/>
  <c r="BZ915" i="5" s="1"/>
  <c r="CA915" i="5" s="1"/>
  <c r="CB915" i="5" s="1"/>
  <c r="CC915" i="5" s="1"/>
  <c r="CD915" i="5" s="1"/>
  <c r="CE915" i="5" s="1"/>
  <c r="CF915" i="5" s="1"/>
  <c r="CG915" i="5" s="1"/>
  <c r="CH915" i="5" s="1"/>
  <c r="CI915" i="5" s="1"/>
  <c r="CJ915" i="5" s="1"/>
  <c r="CK915" i="5" s="1"/>
  <c r="CL915" i="5" s="1"/>
  <c r="CM915" i="5" s="1"/>
  <c r="CN915" i="5" s="1"/>
  <c r="CO915" i="5" s="1"/>
  <c r="CP915" i="5" s="1"/>
  <c r="CQ915" i="5" s="1"/>
  <c r="CR915" i="5" s="1"/>
  <c r="CS915" i="5" s="1"/>
  <c r="CT915" i="5" s="1"/>
  <c r="CU915" i="5" s="1"/>
  <c r="CV915" i="5" s="1"/>
  <c r="CW915" i="5" s="1"/>
  <c r="CX915" i="5" s="1"/>
  <c r="CY915" i="5" s="1"/>
  <c r="CZ915" i="5" s="1"/>
  <c r="DA915" i="5" s="1"/>
  <c r="DB915" i="5" s="1"/>
  <c r="J803" i="5"/>
  <c r="J775" i="5"/>
  <c r="W7" i="4" l="1"/>
  <c r="G26" i="4"/>
  <c r="X7" i="4" l="1"/>
  <c r="D194" i="3"/>
  <c r="D193" i="3"/>
  <c r="D192" i="3"/>
  <c r="D191" i="3"/>
  <c r="D190" i="3"/>
  <c r="D189" i="3"/>
  <c r="D188" i="3"/>
  <c r="D187" i="3"/>
  <c r="D185" i="3"/>
  <c r="D184" i="3"/>
  <c r="Y7" i="4" l="1"/>
  <c r="Z7" i="4" l="1"/>
  <c r="AA7" i="4" l="1"/>
  <c r="AB7" i="4" l="1"/>
  <c r="AC7" i="4" l="1"/>
  <c r="D178" i="3"/>
  <c r="D179" i="3"/>
  <c r="D180" i="3"/>
  <c r="D181" i="3"/>
  <c r="D182" i="3"/>
  <c r="D183" i="3"/>
  <c r="D195" i="3"/>
  <c r="D196" i="3"/>
  <c r="D176" i="3"/>
  <c r="AD7" i="4" l="1"/>
  <c r="AE7" i="4" l="1"/>
  <c r="AF7" i="4" l="1"/>
  <c r="AG7" i="4" l="1"/>
  <c r="AH7" i="4" l="1"/>
  <c r="AI7" i="4" l="1"/>
  <c r="AJ7" i="4" l="1"/>
  <c r="AK7" i="4" l="1"/>
  <c r="AL7" i="4" l="1"/>
  <c r="AM7" i="4" l="1"/>
  <c r="AN7" i="4" l="1"/>
  <c r="AO7" i="4" l="1"/>
  <c r="AP7" i="4" l="1"/>
  <c r="AQ7" i="4" l="1"/>
  <c r="G27" i="4" l="1"/>
  <c r="G34" i="4"/>
  <c r="G20" i="4"/>
  <c r="G13" i="4"/>
  <c r="D185" i="4" l="1"/>
  <c r="D186" i="4"/>
  <c r="D187" i="4"/>
  <c r="D188" i="4"/>
  <c r="FL139" i="4"/>
  <c r="FM139" i="4" s="1"/>
  <c r="FN139" i="4" s="1"/>
  <c r="FO139" i="4" s="1"/>
  <c r="FP139" i="4" s="1"/>
  <c r="FQ139" i="4" s="1"/>
  <c r="FR139" i="4" s="1"/>
  <c r="FS139" i="4" s="1"/>
  <c r="FT139" i="4" s="1"/>
  <c r="FU139" i="4" s="1"/>
  <c r="FV139" i="4" s="1"/>
  <c r="FW139" i="4" s="1"/>
  <c r="FX139" i="4" s="1"/>
  <c r="FY139" i="4" s="1"/>
  <c r="FL138" i="4"/>
  <c r="FM138" i="4" s="1"/>
  <c r="FN138" i="4" s="1"/>
  <c r="FO138" i="4" s="1"/>
  <c r="FP138" i="4" s="1"/>
  <c r="FQ138" i="4" s="1"/>
  <c r="FR138" i="4" s="1"/>
  <c r="FS138" i="4" s="1"/>
  <c r="FT138" i="4" s="1"/>
  <c r="FU138" i="4" s="1"/>
  <c r="FV138" i="4" s="1"/>
  <c r="FW138" i="4" s="1"/>
  <c r="FX138" i="4" s="1"/>
  <c r="FY138" i="4" s="1"/>
  <c r="FL137" i="4"/>
  <c r="FM137" i="4" s="1"/>
  <c r="FN137" i="4" s="1"/>
  <c r="FO137" i="4" s="1"/>
  <c r="FP137" i="4" s="1"/>
  <c r="FQ137" i="4" s="1"/>
  <c r="FR137" i="4" s="1"/>
  <c r="FS137" i="4" s="1"/>
  <c r="FT137" i="4" s="1"/>
  <c r="FU137" i="4" s="1"/>
  <c r="FV137" i="4" s="1"/>
  <c r="FW137" i="4" s="1"/>
  <c r="FX137" i="4" s="1"/>
  <c r="FY137" i="4" s="1"/>
  <c r="FL136" i="4"/>
  <c r="FM136" i="4" s="1"/>
  <c r="FN136" i="4" s="1"/>
  <c r="FO136" i="4" s="1"/>
  <c r="FP136" i="4" s="1"/>
  <c r="FQ136" i="4" s="1"/>
  <c r="FR136" i="4" s="1"/>
  <c r="FS136" i="4" s="1"/>
  <c r="FT136" i="4" s="1"/>
  <c r="FU136" i="4" s="1"/>
  <c r="FV136" i="4" s="1"/>
  <c r="FW136" i="4" s="1"/>
  <c r="FX136" i="4" s="1"/>
  <c r="FY136" i="4" s="1"/>
  <c r="FL135" i="4"/>
  <c r="FM135" i="4" s="1"/>
  <c r="FN135" i="4" s="1"/>
  <c r="FO135" i="4" s="1"/>
  <c r="FP135" i="4" s="1"/>
  <c r="FQ135" i="4" s="1"/>
  <c r="FR135" i="4" s="1"/>
  <c r="FS135" i="4" s="1"/>
  <c r="FT135" i="4" s="1"/>
  <c r="FU135" i="4" s="1"/>
  <c r="FV135" i="4" s="1"/>
  <c r="FW135" i="4" s="1"/>
  <c r="FX135" i="4" s="1"/>
  <c r="FY135" i="4" s="1"/>
  <c r="FL134" i="4"/>
  <c r="FM134" i="4" s="1"/>
  <c r="FN134" i="4" s="1"/>
  <c r="FO134" i="4" s="1"/>
  <c r="FP134" i="4" s="1"/>
  <c r="FQ134" i="4" s="1"/>
  <c r="FR134" i="4" s="1"/>
  <c r="FS134" i="4" s="1"/>
  <c r="FT134" i="4" s="1"/>
  <c r="FU134" i="4" s="1"/>
  <c r="FV134" i="4" s="1"/>
  <c r="FW134" i="4" s="1"/>
  <c r="FX134" i="4" s="1"/>
  <c r="FY134" i="4" s="1"/>
  <c r="FL133" i="4"/>
  <c r="FM133" i="4" s="1"/>
  <c r="FN133" i="4" s="1"/>
  <c r="FO133" i="4" s="1"/>
  <c r="FP133" i="4" s="1"/>
  <c r="FQ133" i="4" s="1"/>
  <c r="FR133" i="4" s="1"/>
  <c r="FS133" i="4" s="1"/>
  <c r="FT133" i="4" s="1"/>
  <c r="FU133" i="4" s="1"/>
  <c r="FV133" i="4" s="1"/>
  <c r="FW133" i="4" s="1"/>
  <c r="FX133" i="4" s="1"/>
  <c r="FY133" i="4" s="1"/>
  <c r="FL132" i="4"/>
  <c r="FM132" i="4" s="1"/>
  <c r="FN132" i="4" s="1"/>
  <c r="FO132" i="4" s="1"/>
  <c r="FP132" i="4" s="1"/>
  <c r="FQ132" i="4" s="1"/>
  <c r="FR132" i="4" s="1"/>
  <c r="FS132" i="4" s="1"/>
  <c r="FT132" i="4" s="1"/>
  <c r="FU132" i="4" s="1"/>
  <c r="FV132" i="4" s="1"/>
  <c r="FW132" i="4" s="1"/>
  <c r="FX132" i="4" s="1"/>
  <c r="FY132" i="4" s="1"/>
  <c r="FL131" i="4"/>
  <c r="FM131" i="4" s="1"/>
  <c r="FN131" i="4" s="1"/>
  <c r="FO131" i="4" s="1"/>
  <c r="FP131" i="4" s="1"/>
  <c r="FQ131" i="4" s="1"/>
  <c r="FR131" i="4" s="1"/>
  <c r="FS131" i="4" s="1"/>
  <c r="FT131" i="4" s="1"/>
  <c r="FU131" i="4" s="1"/>
  <c r="FV131" i="4" s="1"/>
  <c r="FW131" i="4" s="1"/>
  <c r="FX131" i="4" s="1"/>
  <c r="FY131" i="4" s="1"/>
  <c r="FL130" i="4"/>
  <c r="FM130" i="4" s="1"/>
  <c r="FN130" i="4" s="1"/>
  <c r="FO130" i="4" s="1"/>
  <c r="FP130" i="4" s="1"/>
  <c r="FQ130" i="4" s="1"/>
  <c r="FR130" i="4" s="1"/>
  <c r="FS130" i="4" s="1"/>
  <c r="FT130" i="4" s="1"/>
  <c r="FU130" i="4" s="1"/>
  <c r="FV130" i="4" s="1"/>
  <c r="FW130" i="4" s="1"/>
  <c r="FX130" i="4" s="1"/>
  <c r="FY130" i="4" s="1"/>
  <c r="FL129" i="4"/>
  <c r="FM129" i="4" s="1"/>
  <c r="FN129" i="4" s="1"/>
  <c r="FO129" i="4" s="1"/>
  <c r="FP129" i="4" s="1"/>
  <c r="FQ129" i="4" s="1"/>
  <c r="FR129" i="4" s="1"/>
  <c r="FS129" i="4" s="1"/>
  <c r="FT129" i="4" s="1"/>
  <c r="FU129" i="4" s="1"/>
  <c r="FV129" i="4" s="1"/>
  <c r="FW129" i="4" s="1"/>
  <c r="FX129" i="4" s="1"/>
  <c r="FY129" i="4" s="1"/>
  <c r="FL128" i="4"/>
  <c r="FM128" i="4" s="1"/>
  <c r="FN128" i="4" s="1"/>
  <c r="FO128" i="4" s="1"/>
  <c r="FP128" i="4" s="1"/>
  <c r="FQ128" i="4" s="1"/>
  <c r="FR128" i="4" s="1"/>
  <c r="FS128" i="4" s="1"/>
  <c r="FT128" i="4" s="1"/>
  <c r="FU128" i="4" s="1"/>
  <c r="FV128" i="4" s="1"/>
  <c r="FW128" i="4" s="1"/>
  <c r="FX128" i="4" s="1"/>
  <c r="FY128" i="4" s="1"/>
  <c r="FL127" i="4"/>
  <c r="FM127" i="4" s="1"/>
  <c r="FN127" i="4" s="1"/>
  <c r="FO127" i="4" s="1"/>
  <c r="FP127" i="4" s="1"/>
  <c r="FQ127" i="4" s="1"/>
  <c r="FR127" i="4" s="1"/>
  <c r="FS127" i="4" s="1"/>
  <c r="FT127" i="4" s="1"/>
  <c r="FU127" i="4" s="1"/>
  <c r="FV127" i="4" s="1"/>
  <c r="FW127" i="4" s="1"/>
  <c r="FX127" i="4" s="1"/>
  <c r="FY127" i="4" s="1"/>
  <c r="FL126" i="4"/>
  <c r="FM126" i="4" s="1"/>
  <c r="FN126" i="4" s="1"/>
  <c r="FO126" i="4" s="1"/>
  <c r="FP126" i="4" s="1"/>
  <c r="FQ126" i="4" s="1"/>
  <c r="FR126" i="4" s="1"/>
  <c r="FS126" i="4" s="1"/>
  <c r="FT126" i="4" s="1"/>
  <c r="FU126" i="4" s="1"/>
  <c r="FV126" i="4" s="1"/>
  <c r="FW126" i="4" s="1"/>
  <c r="FX126" i="4" s="1"/>
  <c r="FY126" i="4" s="1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29" i="5"/>
  <c r="D106" i="4"/>
  <c r="D94" i="4"/>
  <c r="D95" i="4"/>
  <c r="D96" i="4"/>
  <c r="D97" i="4"/>
  <c r="D98" i="4"/>
  <c r="D99" i="4"/>
  <c r="D100" i="4"/>
  <c r="D101" i="4"/>
  <c r="D102" i="4"/>
  <c r="D103" i="4"/>
  <c r="D104" i="4"/>
  <c r="D105" i="4"/>
  <c r="D93" i="4"/>
  <c r="F172" i="4" l="1"/>
  <c r="H172" i="4"/>
  <c r="I172" i="4"/>
  <c r="J172" i="4"/>
  <c r="K172" i="4"/>
  <c r="L172" i="4"/>
  <c r="M172" i="4"/>
  <c r="N172" i="4"/>
  <c r="O172" i="4"/>
  <c r="P172" i="4"/>
  <c r="Q172" i="4"/>
  <c r="R172" i="4"/>
  <c r="S172" i="4"/>
  <c r="T172" i="4"/>
  <c r="U172" i="4"/>
  <c r="V172" i="4"/>
  <c r="W172" i="4"/>
  <c r="X172" i="4"/>
  <c r="Y172" i="4"/>
  <c r="Z172" i="4"/>
  <c r="AA172" i="4"/>
  <c r="AB172" i="4"/>
  <c r="AC172" i="4"/>
  <c r="AD172" i="4"/>
  <c r="AE172" i="4"/>
  <c r="AF172" i="4"/>
  <c r="AG172" i="4"/>
  <c r="AH172" i="4"/>
  <c r="AI172" i="4"/>
  <c r="AJ172" i="4"/>
  <c r="AK172" i="4"/>
  <c r="AL172" i="4"/>
  <c r="AM172" i="4"/>
  <c r="AN172" i="4"/>
  <c r="AO172" i="4"/>
  <c r="AP172" i="4"/>
  <c r="AQ172" i="4"/>
  <c r="AR172" i="4"/>
  <c r="AS172" i="4"/>
  <c r="AT172" i="4"/>
  <c r="AU172" i="4"/>
  <c r="AV172" i="4"/>
  <c r="AW172" i="4"/>
  <c r="AX172" i="4"/>
  <c r="AY172" i="4"/>
  <c r="AZ172" i="4"/>
  <c r="BA172" i="4"/>
  <c r="BB172" i="4"/>
  <c r="BC172" i="4"/>
  <c r="BD172" i="4"/>
  <c r="BE172" i="4"/>
  <c r="BF172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BV172" i="4"/>
  <c r="BW172" i="4"/>
  <c r="BX172" i="4"/>
  <c r="BY172" i="4"/>
  <c r="BZ172" i="4"/>
  <c r="CA172" i="4"/>
  <c r="CB172" i="4"/>
  <c r="CC172" i="4"/>
  <c r="CD172" i="4"/>
  <c r="CE172" i="4"/>
  <c r="CF172" i="4"/>
  <c r="CG172" i="4"/>
  <c r="CH172" i="4"/>
  <c r="CI172" i="4"/>
  <c r="CJ172" i="4"/>
  <c r="CK172" i="4"/>
  <c r="CL172" i="4"/>
  <c r="CM172" i="4"/>
  <c r="CN172" i="4"/>
  <c r="CO172" i="4"/>
  <c r="CP172" i="4"/>
  <c r="CQ172" i="4"/>
  <c r="CR172" i="4"/>
  <c r="CS172" i="4"/>
  <c r="CT172" i="4"/>
  <c r="CU172" i="4"/>
  <c r="CV172" i="4"/>
  <c r="CW172" i="4"/>
  <c r="CX172" i="4"/>
  <c r="CY172" i="4"/>
  <c r="CZ172" i="4"/>
  <c r="DA172" i="4"/>
  <c r="DB172" i="4"/>
  <c r="DC172" i="4"/>
  <c r="DD172" i="4"/>
  <c r="DE172" i="4"/>
  <c r="DF172" i="4"/>
  <c r="DG172" i="4"/>
  <c r="DH172" i="4"/>
  <c r="DI172" i="4"/>
  <c r="DJ172" i="4"/>
  <c r="DK172" i="4"/>
  <c r="DL172" i="4"/>
  <c r="DM172" i="4"/>
  <c r="DN172" i="4"/>
  <c r="DO172" i="4"/>
  <c r="DP172" i="4"/>
  <c r="DQ172" i="4"/>
  <c r="DR172" i="4"/>
  <c r="DS172" i="4"/>
  <c r="DT172" i="4"/>
  <c r="DU172" i="4"/>
  <c r="DV172" i="4"/>
  <c r="DW172" i="4"/>
  <c r="DX172" i="4"/>
  <c r="DY172" i="4"/>
  <c r="DZ172" i="4"/>
  <c r="EA172" i="4"/>
  <c r="EB172" i="4"/>
  <c r="EC172" i="4"/>
  <c r="ED172" i="4"/>
  <c r="EE172" i="4"/>
  <c r="EF172" i="4"/>
  <c r="EG172" i="4"/>
  <c r="EH172" i="4"/>
  <c r="EI172" i="4"/>
  <c r="EJ172" i="4"/>
  <c r="EK172" i="4"/>
  <c r="EL172" i="4"/>
  <c r="EM172" i="4"/>
  <c r="EN172" i="4"/>
  <c r="EO172" i="4"/>
  <c r="EP172" i="4"/>
  <c r="EQ172" i="4"/>
  <c r="ER172" i="4"/>
  <c r="ES172" i="4"/>
  <c r="ET172" i="4"/>
  <c r="EU172" i="4"/>
  <c r="EV172" i="4"/>
  <c r="EW172" i="4"/>
  <c r="EX172" i="4"/>
  <c r="EY172" i="4"/>
  <c r="EZ172" i="4"/>
  <c r="FA172" i="4"/>
  <c r="FB172" i="4"/>
  <c r="FC172" i="4"/>
  <c r="FD172" i="4"/>
  <c r="FE172" i="4"/>
  <c r="FF172" i="4"/>
  <c r="FG172" i="4"/>
  <c r="FH172" i="4"/>
  <c r="FI172" i="4"/>
  <c r="FJ172" i="4"/>
  <c r="FK172" i="4"/>
  <c r="F173" i="4"/>
  <c r="H173" i="4"/>
  <c r="I173" i="4"/>
  <c r="J173" i="4"/>
  <c r="K173" i="4"/>
  <c r="L173" i="4"/>
  <c r="M173" i="4"/>
  <c r="N173" i="4"/>
  <c r="O173" i="4"/>
  <c r="P173" i="4"/>
  <c r="Q173" i="4"/>
  <c r="R173" i="4"/>
  <c r="S173" i="4"/>
  <c r="T173" i="4"/>
  <c r="U173" i="4"/>
  <c r="V173" i="4"/>
  <c r="W173" i="4"/>
  <c r="X173" i="4"/>
  <c r="Y173" i="4"/>
  <c r="Z173" i="4"/>
  <c r="AA173" i="4"/>
  <c r="AB173" i="4"/>
  <c r="AC173" i="4"/>
  <c r="AD173" i="4"/>
  <c r="AE173" i="4"/>
  <c r="AF173" i="4"/>
  <c r="AG173" i="4"/>
  <c r="AH173" i="4"/>
  <c r="AI173" i="4"/>
  <c r="AJ173" i="4"/>
  <c r="AK173" i="4"/>
  <c r="AL173" i="4"/>
  <c r="AM173" i="4"/>
  <c r="AN173" i="4"/>
  <c r="AO173" i="4"/>
  <c r="AP173" i="4"/>
  <c r="AQ173" i="4"/>
  <c r="AR173" i="4"/>
  <c r="AS173" i="4"/>
  <c r="AT173" i="4"/>
  <c r="AU173" i="4"/>
  <c r="AV173" i="4"/>
  <c r="AW173" i="4"/>
  <c r="AX173" i="4"/>
  <c r="AY173" i="4"/>
  <c r="AZ173" i="4"/>
  <c r="BA173" i="4"/>
  <c r="BB173" i="4"/>
  <c r="BC173" i="4"/>
  <c r="BD173" i="4"/>
  <c r="BE173" i="4"/>
  <c r="BF173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BV173" i="4"/>
  <c r="BW173" i="4"/>
  <c r="BX173" i="4"/>
  <c r="BY173" i="4"/>
  <c r="BZ173" i="4"/>
  <c r="CA173" i="4"/>
  <c r="CB173" i="4"/>
  <c r="CC173" i="4"/>
  <c r="CD173" i="4"/>
  <c r="CE173" i="4"/>
  <c r="CF173" i="4"/>
  <c r="CG173" i="4"/>
  <c r="CH173" i="4"/>
  <c r="CI173" i="4"/>
  <c r="CJ173" i="4"/>
  <c r="CK173" i="4"/>
  <c r="CL173" i="4"/>
  <c r="CM173" i="4"/>
  <c r="CN173" i="4"/>
  <c r="CO173" i="4"/>
  <c r="CP173" i="4"/>
  <c r="CQ173" i="4"/>
  <c r="CR173" i="4"/>
  <c r="CS173" i="4"/>
  <c r="CT173" i="4"/>
  <c r="CU173" i="4"/>
  <c r="CV173" i="4"/>
  <c r="CW173" i="4"/>
  <c r="CX173" i="4"/>
  <c r="CY173" i="4"/>
  <c r="CZ173" i="4"/>
  <c r="DA173" i="4"/>
  <c r="DB173" i="4"/>
  <c r="DC173" i="4"/>
  <c r="DD173" i="4"/>
  <c r="DE173" i="4"/>
  <c r="DF173" i="4"/>
  <c r="DG173" i="4"/>
  <c r="DH173" i="4"/>
  <c r="DI173" i="4"/>
  <c r="DJ173" i="4"/>
  <c r="DK173" i="4"/>
  <c r="DL173" i="4"/>
  <c r="DM173" i="4"/>
  <c r="DN173" i="4"/>
  <c r="DO173" i="4"/>
  <c r="DP173" i="4"/>
  <c r="DQ173" i="4"/>
  <c r="DR173" i="4"/>
  <c r="DS173" i="4"/>
  <c r="DT173" i="4"/>
  <c r="DU173" i="4"/>
  <c r="DV173" i="4"/>
  <c r="DW173" i="4"/>
  <c r="DX173" i="4"/>
  <c r="DY173" i="4"/>
  <c r="DZ173" i="4"/>
  <c r="EA173" i="4"/>
  <c r="EB173" i="4"/>
  <c r="EC173" i="4"/>
  <c r="ED173" i="4"/>
  <c r="EE173" i="4"/>
  <c r="EF173" i="4"/>
  <c r="EG173" i="4"/>
  <c r="EH173" i="4"/>
  <c r="EI173" i="4"/>
  <c r="EJ173" i="4"/>
  <c r="EK173" i="4"/>
  <c r="EL173" i="4"/>
  <c r="EM173" i="4"/>
  <c r="EN173" i="4"/>
  <c r="EO173" i="4"/>
  <c r="EP173" i="4"/>
  <c r="EQ173" i="4"/>
  <c r="ER173" i="4"/>
  <c r="ES173" i="4"/>
  <c r="ET173" i="4"/>
  <c r="EU173" i="4"/>
  <c r="EV173" i="4"/>
  <c r="EW173" i="4"/>
  <c r="EX173" i="4"/>
  <c r="EY173" i="4"/>
  <c r="EZ173" i="4"/>
  <c r="FA173" i="4"/>
  <c r="FB173" i="4"/>
  <c r="FC173" i="4"/>
  <c r="FD173" i="4"/>
  <c r="FE173" i="4"/>
  <c r="FF173" i="4"/>
  <c r="FG173" i="4"/>
  <c r="FH173" i="4"/>
  <c r="FI173" i="4"/>
  <c r="FJ173" i="4"/>
  <c r="FK173" i="4"/>
  <c r="F174" i="4"/>
  <c r="H174" i="4"/>
  <c r="I174" i="4"/>
  <c r="J174" i="4"/>
  <c r="K174" i="4"/>
  <c r="L174" i="4"/>
  <c r="M174" i="4"/>
  <c r="N174" i="4"/>
  <c r="O174" i="4"/>
  <c r="P174" i="4"/>
  <c r="Q174" i="4"/>
  <c r="R174" i="4"/>
  <c r="S174" i="4"/>
  <c r="T174" i="4"/>
  <c r="D152" i="4"/>
  <c r="D172" i="4" s="1"/>
  <c r="D153" i="4"/>
  <c r="D173" i="4" s="1"/>
  <c r="D154" i="4"/>
  <c r="D174" i="4" s="1"/>
  <c r="FY173" i="4"/>
  <c r="FN172" i="4"/>
  <c r="FU173" i="4" l="1"/>
  <c r="FR173" i="4"/>
  <c r="FM172" i="4"/>
  <c r="FQ173" i="4"/>
  <c r="FO173" i="4"/>
  <c r="FT173" i="4"/>
  <c r="FL172" i="4"/>
  <c r="FS173" i="4"/>
  <c r="FP173" i="4"/>
  <c r="FN173" i="4"/>
  <c r="FX173" i="4"/>
  <c r="FW173" i="4"/>
  <c r="FV173" i="4"/>
  <c r="FL173" i="4"/>
  <c r="FM173" i="4"/>
  <c r="FO172" i="4"/>
  <c r="FP172" i="4" l="1"/>
  <c r="FQ172" i="4" l="1"/>
  <c r="FK174" i="4"/>
  <c r="FJ174" i="4"/>
  <c r="FI174" i="4"/>
  <c r="FH174" i="4"/>
  <c r="FG174" i="4"/>
  <c r="FF174" i="4"/>
  <c r="FE174" i="4"/>
  <c r="FD174" i="4"/>
  <c r="FC174" i="4"/>
  <c r="FB174" i="4"/>
  <c r="FA174" i="4"/>
  <c r="EZ174" i="4"/>
  <c r="EY174" i="4"/>
  <c r="EX174" i="4"/>
  <c r="EW174" i="4"/>
  <c r="EV174" i="4"/>
  <c r="EU174" i="4"/>
  <c r="ET174" i="4"/>
  <c r="ES174" i="4"/>
  <c r="ER174" i="4"/>
  <c r="EQ174" i="4"/>
  <c r="EP174" i="4"/>
  <c r="EO174" i="4"/>
  <c r="EN174" i="4"/>
  <c r="EM174" i="4"/>
  <c r="EL174" i="4"/>
  <c r="EK174" i="4"/>
  <c r="EJ174" i="4"/>
  <c r="EI174" i="4"/>
  <c r="EH174" i="4"/>
  <c r="EG174" i="4"/>
  <c r="EF174" i="4"/>
  <c r="EE174" i="4"/>
  <c r="ED174" i="4"/>
  <c r="EC174" i="4"/>
  <c r="EB174" i="4"/>
  <c r="EA174" i="4"/>
  <c r="DZ174" i="4"/>
  <c r="DY174" i="4"/>
  <c r="DX174" i="4"/>
  <c r="DW174" i="4"/>
  <c r="DV174" i="4"/>
  <c r="DU174" i="4"/>
  <c r="DT174" i="4"/>
  <c r="DS174" i="4"/>
  <c r="DR174" i="4"/>
  <c r="DQ174" i="4"/>
  <c r="DP174" i="4"/>
  <c r="DO174" i="4"/>
  <c r="DN174" i="4"/>
  <c r="DM174" i="4"/>
  <c r="DL174" i="4"/>
  <c r="DK174" i="4"/>
  <c r="DJ174" i="4"/>
  <c r="DI174" i="4"/>
  <c r="DH174" i="4"/>
  <c r="DG174" i="4"/>
  <c r="DF174" i="4"/>
  <c r="DE174" i="4"/>
  <c r="DD174" i="4"/>
  <c r="DC174" i="4"/>
  <c r="DB174" i="4"/>
  <c r="DA174" i="4"/>
  <c r="CZ174" i="4"/>
  <c r="CY174" i="4"/>
  <c r="CX174" i="4"/>
  <c r="CW174" i="4"/>
  <c r="CV174" i="4"/>
  <c r="CU174" i="4"/>
  <c r="CT174" i="4"/>
  <c r="CS174" i="4"/>
  <c r="CR174" i="4"/>
  <c r="CQ174" i="4"/>
  <c r="CP174" i="4"/>
  <c r="CO174" i="4"/>
  <c r="CN174" i="4"/>
  <c r="CM174" i="4"/>
  <c r="CL174" i="4"/>
  <c r="CK174" i="4"/>
  <c r="CJ174" i="4"/>
  <c r="CI174" i="4"/>
  <c r="CH174" i="4"/>
  <c r="CG174" i="4"/>
  <c r="CF174" i="4"/>
  <c r="CE174" i="4"/>
  <c r="CD174" i="4"/>
  <c r="CC174" i="4"/>
  <c r="CB174" i="4"/>
  <c r="CA174" i="4"/>
  <c r="BZ174" i="4"/>
  <c r="BY174" i="4"/>
  <c r="BX174" i="4"/>
  <c r="BW174" i="4"/>
  <c r="BV174" i="4"/>
  <c r="BU174" i="4"/>
  <c r="BT174" i="4"/>
  <c r="BS174" i="4"/>
  <c r="BR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FL174" i="4"/>
  <c r="I162" i="4"/>
  <c r="J162" i="4"/>
  <c r="K162" i="4"/>
  <c r="L162" i="4"/>
  <c r="M162" i="4"/>
  <c r="N162" i="4"/>
  <c r="O162" i="4"/>
  <c r="P162" i="4"/>
  <c r="Q162" i="4"/>
  <c r="R162" i="4"/>
  <c r="S162" i="4"/>
  <c r="T162" i="4"/>
  <c r="U162" i="4"/>
  <c r="V162" i="4"/>
  <c r="W162" i="4"/>
  <c r="X162" i="4"/>
  <c r="Y162" i="4"/>
  <c r="Z162" i="4"/>
  <c r="AA162" i="4"/>
  <c r="AB162" i="4"/>
  <c r="AC162" i="4"/>
  <c r="AD162" i="4"/>
  <c r="AE162" i="4"/>
  <c r="AF162" i="4"/>
  <c r="AG162" i="4"/>
  <c r="AH162" i="4"/>
  <c r="AI162" i="4"/>
  <c r="AJ162" i="4"/>
  <c r="AK162" i="4"/>
  <c r="AL162" i="4"/>
  <c r="AM162" i="4"/>
  <c r="AN162" i="4"/>
  <c r="AO162" i="4"/>
  <c r="AP162" i="4"/>
  <c r="AQ162" i="4"/>
  <c r="AR162" i="4"/>
  <c r="AS162" i="4"/>
  <c r="AT162" i="4"/>
  <c r="AU162" i="4"/>
  <c r="AV162" i="4"/>
  <c r="AW162" i="4"/>
  <c r="AX162" i="4"/>
  <c r="AY162" i="4"/>
  <c r="AZ162" i="4"/>
  <c r="BA162" i="4"/>
  <c r="BB162" i="4"/>
  <c r="BC162" i="4"/>
  <c r="BD162" i="4"/>
  <c r="BE162" i="4"/>
  <c r="BF162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CY162" i="4"/>
  <c r="CZ162" i="4"/>
  <c r="DA162" i="4"/>
  <c r="DB162" i="4"/>
  <c r="DC162" i="4"/>
  <c r="DD162" i="4"/>
  <c r="DE162" i="4"/>
  <c r="DF162" i="4"/>
  <c r="DG162" i="4"/>
  <c r="DH162" i="4"/>
  <c r="DI162" i="4"/>
  <c r="DJ162" i="4"/>
  <c r="DK162" i="4"/>
  <c r="DL162" i="4"/>
  <c r="DM162" i="4"/>
  <c r="DN162" i="4"/>
  <c r="DO162" i="4"/>
  <c r="DP162" i="4"/>
  <c r="DQ162" i="4"/>
  <c r="DR162" i="4"/>
  <c r="DS162" i="4"/>
  <c r="DT162" i="4"/>
  <c r="DU162" i="4"/>
  <c r="DV162" i="4"/>
  <c r="DW162" i="4"/>
  <c r="DX162" i="4"/>
  <c r="DY162" i="4"/>
  <c r="DZ162" i="4"/>
  <c r="EA162" i="4"/>
  <c r="EB162" i="4"/>
  <c r="EC162" i="4"/>
  <c r="ED162" i="4"/>
  <c r="EE162" i="4"/>
  <c r="EF162" i="4"/>
  <c r="EG162" i="4"/>
  <c r="EH162" i="4"/>
  <c r="EI162" i="4"/>
  <c r="EJ162" i="4"/>
  <c r="EK162" i="4"/>
  <c r="EL162" i="4"/>
  <c r="EM162" i="4"/>
  <c r="EN162" i="4"/>
  <c r="EO162" i="4"/>
  <c r="EP162" i="4"/>
  <c r="EQ162" i="4"/>
  <c r="ER162" i="4"/>
  <c r="ES162" i="4"/>
  <c r="ET162" i="4"/>
  <c r="EU162" i="4"/>
  <c r="EV162" i="4"/>
  <c r="EW162" i="4"/>
  <c r="EX162" i="4"/>
  <c r="EY162" i="4"/>
  <c r="EZ162" i="4"/>
  <c r="FA162" i="4"/>
  <c r="FB162" i="4"/>
  <c r="FC162" i="4"/>
  <c r="FD162" i="4"/>
  <c r="FE162" i="4"/>
  <c r="FF162" i="4"/>
  <c r="FG162" i="4"/>
  <c r="FH162" i="4"/>
  <c r="FI162" i="4"/>
  <c r="FJ162" i="4"/>
  <c r="FK162" i="4"/>
  <c r="FL162" i="4"/>
  <c r="FM162" i="4"/>
  <c r="FN162" i="4"/>
  <c r="FO162" i="4"/>
  <c r="FP162" i="4"/>
  <c r="FQ162" i="4"/>
  <c r="FR162" i="4"/>
  <c r="FS162" i="4"/>
  <c r="FT162" i="4"/>
  <c r="FU162" i="4"/>
  <c r="FV162" i="4"/>
  <c r="FW162" i="4"/>
  <c r="FX162" i="4"/>
  <c r="FY162" i="4"/>
  <c r="I163" i="4"/>
  <c r="J163" i="4"/>
  <c r="K163" i="4"/>
  <c r="L163" i="4"/>
  <c r="M163" i="4"/>
  <c r="N163" i="4"/>
  <c r="O163" i="4"/>
  <c r="P163" i="4"/>
  <c r="Q163" i="4"/>
  <c r="R163" i="4"/>
  <c r="S163" i="4"/>
  <c r="T163" i="4"/>
  <c r="U163" i="4"/>
  <c r="V163" i="4"/>
  <c r="W163" i="4"/>
  <c r="X163" i="4"/>
  <c r="Y163" i="4"/>
  <c r="Z163" i="4"/>
  <c r="AA163" i="4"/>
  <c r="AB163" i="4"/>
  <c r="AC163" i="4"/>
  <c r="AD163" i="4"/>
  <c r="AE163" i="4"/>
  <c r="AF163" i="4"/>
  <c r="AG163" i="4"/>
  <c r="AH163" i="4"/>
  <c r="AI163" i="4"/>
  <c r="AJ163" i="4"/>
  <c r="AK163" i="4"/>
  <c r="AL163" i="4"/>
  <c r="AM163" i="4"/>
  <c r="AN163" i="4"/>
  <c r="AO163" i="4"/>
  <c r="AP163" i="4"/>
  <c r="AQ163" i="4"/>
  <c r="AR163" i="4"/>
  <c r="AS163" i="4"/>
  <c r="AT163" i="4"/>
  <c r="AU163" i="4"/>
  <c r="AV163" i="4"/>
  <c r="AW163" i="4"/>
  <c r="AX163" i="4"/>
  <c r="AY163" i="4"/>
  <c r="AZ163" i="4"/>
  <c r="BA163" i="4"/>
  <c r="BB163" i="4"/>
  <c r="BC163" i="4"/>
  <c r="BD163" i="4"/>
  <c r="BE163" i="4"/>
  <c r="BF163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CY163" i="4"/>
  <c r="CZ163" i="4"/>
  <c r="DA163" i="4"/>
  <c r="DB163" i="4"/>
  <c r="DC163" i="4"/>
  <c r="DD163" i="4"/>
  <c r="DE163" i="4"/>
  <c r="DF163" i="4"/>
  <c r="DG163" i="4"/>
  <c r="DH163" i="4"/>
  <c r="DI163" i="4"/>
  <c r="DJ163" i="4"/>
  <c r="DK163" i="4"/>
  <c r="DL163" i="4"/>
  <c r="DM163" i="4"/>
  <c r="DN163" i="4"/>
  <c r="DO163" i="4"/>
  <c r="DP163" i="4"/>
  <c r="DQ163" i="4"/>
  <c r="DR163" i="4"/>
  <c r="DS163" i="4"/>
  <c r="DT163" i="4"/>
  <c r="DU163" i="4"/>
  <c r="DV163" i="4"/>
  <c r="DW163" i="4"/>
  <c r="DX163" i="4"/>
  <c r="DY163" i="4"/>
  <c r="DZ163" i="4"/>
  <c r="EA163" i="4"/>
  <c r="EB163" i="4"/>
  <c r="EC163" i="4"/>
  <c r="ED163" i="4"/>
  <c r="EE163" i="4"/>
  <c r="EF163" i="4"/>
  <c r="EG163" i="4"/>
  <c r="EH163" i="4"/>
  <c r="EI163" i="4"/>
  <c r="EJ163" i="4"/>
  <c r="EK163" i="4"/>
  <c r="EL163" i="4"/>
  <c r="EM163" i="4"/>
  <c r="EN163" i="4"/>
  <c r="EO163" i="4"/>
  <c r="EP163" i="4"/>
  <c r="EQ163" i="4"/>
  <c r="ER163" i="4"/>
  <c r="ES163" i="4"/>
  <c r="ET163" i="4"/>
  <c r="EU163" i="4"/>
  <c r="EV163" i="4"/>
  <c r="EW163" i="4"/>
  <c r="EX163" i="4"/>
  <c r="EY163" i="4"/>
  <c r="EZ163" i="4"/>
  <c r="FA163" i="4"/>
  <c r="FB163" i="4"/>
  <c r="FC163" i="4"/>
  <c r="FD163" i="4"/>
  <c r="FE163" i="4"/>
  <c r="FF163" i="4"/>
  <c r="FG163" i="4"/>
  <c r="FH163" i="4"/>
  <c r="FI163" i="4"/>
  <c r="FJ163" i="4"/>
  <c r="FK163" i="4"/>
  <c r="FL163" i="4"/>
  <c r="FM163" i="4"/>
  <c r="FN163" i="4"/>
  <c r="FO163" i="4"/>
  <c r="FP163" i="4"/>
  <c r="FQ163" i="4"/>
  <c r="FR163" i="4"/>
  <c r="FS163" i="4"/>
  <c r="FT163" i="4"/>
  <c r="FU163" i="4"/>
  <c r="FV163" i="4"/>
  <c r="FW163" i="4"/>
  <c r="FX163" i="4"/>
  <c r="FY163" i="4"/>
  <c r="I165" i="4"/>
  <c r="J165" i="4"/>
  <c r="K165" i="4"/>
  <c r="L165" i="4"/>
  <c r="M165" i="4"/>
  <c r="N165" i="4"/>
  <c r="O165" i="4"/>
  <c r="P165" i="4"/>
  <c r="Q165" i="4"/>
  <c r="R165" i="4"/>
  <c r="S165" i="4"/>
  <c r="T165" i="4"/>
  <c r="U165" i="4"/>
  <c r="V165" i="4"/>
  <c r="W165" i="4"/>
  <c r="X165" i="4"/>
  <c r="Y165" i="4"/>
  <c r="Z165" i="4"/>
  <c r="AA165" i="4"/>
  <c r="AB165" i="4"/>
  <c r="AC165" i="4"/>
  <c r="AD165" i="4"/>
  <c r="AE165" i="4"/>
  <c r="AF165" i="4"/>
  <c r="AG165" i="4"/>
  <c r="AH165" i="4"/>
  <c r="AI165" i="4"/>
  <c r="AJ165" i="4"/>
  <c r="AK165" i="4"/>
  <c r="AL165" i="4"/>
  <c r="AM165" i="4"/>
  <c r="AN165" i="4"/>
  <c r="AO165" i="4"/>
  <c r="AP165" i="4"/>
  <c r="AQ165" i="4"/>
  <c r="AR165" i="4"/>
  <c r="AS165" i="4"/>
  <c r="AT165" i="4"/>
  <c r="AU165" i="4"/>
  <c r="AV165" i="4"/>
  <c r="AW165" i="4"/>
  <c r="AX165" i="4"/>
  <c r="AY165" i="4"/>
  <c r="AZ165" i="4"/>
  <c r="BA165" i="4"/>
  <c r="BB165" i="4"/>
  <c r="BC165" i="4"/>
  <c r="BD165" i="4"/>
  <c r="BE165" i="4"/>
  <c r="BF165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CX165" i="4"/>
  <c r="CY165" i="4"/>
  <c r="CZ165" i="4"/>
  <c r="DA165" i="4"/>
  <c r="DB165" i="4"/>
  <c r="DC165" i="4"/>
  <c r="DD165" i="4"/>
  <c r="DE165" i="4"/>
  <c r="DF165" i="4"/>
  <c r="DG165" i="4"/>
  <c r="DH165" i="4"/>
  <c r="DI165" i="4"/>
  <c r="DJ165" i="4"/>
  <c r="DK165" i="4"/>
  <c r="DL165" i="4"/>
  <c r="DM165" i="4"/>
  <c r="DN165" i="4"/>
  <c r="DO165" i="4"/>
  <c r="DP165" i="4"/>
  <c r="DQ165" i="4"/>
  <c r="DR165" i="4"/>
  <c r="DS165" i="4"/>
  <c r="DT165" i="4"/>
  <c r="DU165" i="4"/>
  <c r="DV165" i="4"/>
  <c r="DW165" i="4"/>
  <c r="DX165" i="4"/>
  <c r="DY165" i="4"/>
  <c r="DZ165" i="4"/>
  <c r="EA165" i="4"/>
  <c r="EB165" i="4"/>
  <c r="EC165" i="4"/>
  <c r="ED165" i="4"/>
  <c r="EE165" i="4"/>
  <c r="EF165" i="4"/>
  <c r="EG165" i="4"/>
  <c r="EH165" i="4"/>
  <c r="EI165" i="4"/>
  <c r="EJ165" i="4"/>
  <c r="EK165" i="4"/>
  <c r="EL165" i="4"/>
  <c r="EM165" i="4"/>
  <c r="EN165" i="4"/>
  <c r="EO165" i="4"/>
  <c r="EP165" i="4"/>
  <c r="EQ165" i="4"/>
  <c r="ER165" i="4"/>
  <c r="ES165" i="4"/>
  <c r="ET165" i="4"/>
  <c r="EU165" i="4"/>
  <c r="EV165" i="4"/>
  <c r="EW165" i="4"/>
  <c r="EX165" i="4"/>
  <c r="EY165" i="4"/>
  <c r="EZ165" i="4"/>
  <c r="FA165" i="4"/>
  <c r="FB165" i="4"/>
  <c r="FC165" i="4"/>
  <c r="FD165" i="4"/>
  <c r="FE165" i="4"/>
  <c r="FF165" i="4"/>
  <c r="FG165" i="4"/>
  <c r="FH165" i="4"/>
  <c r="FI165" i="4"/>
  <c r="FJ165" i="4"/>
  <c r="FK165" i="4"/>
  <c r="I166" i="4"/>
  <c r="J166" i="4"/>
  <c r="K166" i="4"/>
  <c r="L166" i="4"/>
  <c r="M166" i="4"/>
  <c r="N166" i="4"/>
  <c r="O166" i="4"/>
  <c r="P166" i="4"/>
  <c r="Q166" i="4"/>
  <c r="R166" i="4"/>
  <c r="S166" i="4"/>
  <c r="T166" i="4"/>
  <c r="U166" i="4"/>
  <c r="V166" i="4"/>
  <c r="W166" i="4"/>
  <c r="X166" i="4"/>
  <c r="Y166" i="4"/>
  <c r="Z166" i="4"/>
  <c r="AA166" i="4"/>
  <c r="AB166" i="4"/>
  <c r="AC166" i="4"/>
  <c r="AD166" i="4"/>
  <c r="AE166" i="4"/>
  <c r="AF166" i="4"/>
  <c r="AG166" i="4"/>
  <c r="AH166" i="4"/>
  <c r="AI166" i="4"/>
  <c r="AJ166" i="4"/>
  <c r="AK166" i="4"/>
  <c r="AL166" i="4"/>
  <c r="AM166" i="4"/>
  <c r="AN166" i="4"/>
  <c r="AO166" i="4"/>
  <c r="AP166" i="4"/>
  <c r="AQ166" i="4"/>
  <c r="AR166" i="4"/>
  <c r="AS166" i="4"/>
  <c r="AT166" i="4"/>
  <c r="AU166" i="4"/>
  <c r="AV166" i="4"/>
  <c r="AW166" i="4"/>
  <c r="AX166" i="4"/>
  <c r="AY166" i="4"/>
  <c r="AZ166" i="4"/>
  <c r="BA166" i="4"/>
  <c r="BB166" i="4"/>
  <c r="BC166" i="4"/>
  <c r="BD166" i="4"/>
  <c r="BE166" i="4"/>
  <c r="BF166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BV166" i="4"/>
  <c r="BW166" i="4"/>
  <c r="BX166" i="4"/>
  <c r="BY166" i="4"/>
  <c r="BZ166" i="4"/>
  <c r="CA166" i="4"/>
  <c r="CB166" i="4"/>
  <c r="CC166" i="4"/>
  <c r="CD166" i="4"/>
  <c r="CE166" i="4"/>
  <c r="CF166" i="4"/>
  <c r="CG166" i="4"/>
  <c r="CH166" i="4"/>
  <c r="CI166" i="4"/>
  <c r="CJ166" i="4"/>
  <c r="CK166" i="4"/>
  <c r="CL166" i="4"/>
  <c r="CM166" i="4"/>
  <c r="CN166" i="4"/>
  <c r="CO166" i="4"/>
  <c r="CP166" i="4"/>
  <c r="CQ166" i="4"/>
  <c r="CR166" i="4"/>
  <c r="CS166" i="4"/>
  <c r="CT166" i="4"/>
  <c r="CU166" i="4"/>
  <c r="CV166" i="4"/>
  <c r="CW166" i="4"/>
  <c r="CX166" i="4"/>
  <c r="CY166" i="4"/>
  <c r="CZ166" i="4"/>
  <c r="DA166" i="4"/>
  <c r="DB166" i="4"/>
  <c r="DC166" i="4"/>
  <c r="DD166" i="4"/>
  <c r="DE166" i="4"/>
  <c r="DF166" i="4"/>
  <c r="DG166" i="4"/>
  <c r="DH166" i="4"/>
  <c r="DI166" i="4"/>
  <c r="DJ166" i="4"/>
  <c r="DK166" i="4"/>
  <c r="DL166" i="4"/>
  <c r="DM166" i="4"/>
  <c r="DN166" i="4"/>
  <c r="DO166" i="4"/>
  <c r="DP166" i="4"/>
  <c r="DQ166" i="4"/>
  <c r="DR166" i="4"/>
  <c r="DS166" i="4"/>
  <c r="DT166" i="4"/>
  <c r="DU166" i="4"/>
  <c r="DV166" i="4"/>
  <c r="DW166" i="4"/>
  <c r="DX166" i="4"/>
  <c r="DY166" i="4"/>
  <c r="DZ166" i="4"/>
  <c r="EA166" i="4"/>
  <c r="EB166" i="4"/>
  <c r="EC166" i="4"/>
  <c r="ED166" i="4"/>
  <c r="EE166" i="4"/>
  <c r="EF166" i="4"/>
  <c r="EG166" i="4"/>
  <c r="EH166" i="4"/>
  <c r="EI166" i="4"/>
  <c r="EJ166" i="4"/>
  <c r="EK166" i="4"/>
  <c r="EL166" i="4"/>
  <c r="EM166" i="4"/>
  <c r="EN166" i="4"/>
  <c r="EO166" i="4"/>
  <c r="EP166" i="4"/>
  <c r="EQ166" i="4"/>
  <c r="ER166" i="4"/>
  <c r="ES166" i="4"/>
  <c r="ET166" i="4"/>
  <c r="EU166" i="4"/>
  <c r="EV166" i="4"/>
  <c r="EW166" i="4"/>
  <c r="EX166" i="4"/>
  <c r="EY166" i="4"/>
  <c r="EZ166" i="4"/>
  <c r="FA166" i="4"/>
  <c r="FB166" i="4"/>
  <c r="FC166" i="4"/>
  <c r="FD166" i="4"/>
  <c r="FE166" i="4"/>
  <c r="FF166" i="4"/>
  <c r="FG166" i="4"/>
  <c r="FH166" i="4"/>
  <c r="FI166" i="4"/>
  <c r="FJ166" i="4"/>
  <c r="FK166" i="4"/>
  <c r="I167" i="4"/>
  <c r="J167" i="4"/>
  <c r="K167" i="4"/>
  <c r="L167" i="4"/>
  <c r="M167" i="4"/>
  <c r="N167" i="4"/>
  <c r="O167" i="4"/>
  <c r="P167" i="4"/>
  <c r="Q167" i="4"/>
  <c r="R167" i="4"/>
  <c r="S167" i="4"/>
  <c r="I168" i="4"/>
  <c r="J168" i="4"/>
  <c r="K168" i="4"/>
  <c r="L168" i="4"/>
  <c r="M168" i="4"/>
  <c r="N168" i="4"/>
  <c r="O168" i="4"/>
  <c r="P168" i="4"/>
  <c r="Q168" i="4"/>
  <c r="R168" i="4"/>
  <c r="S168" i="4"/>
  <c r="I169" i="4"/>
  <c r="J169" i="4"/>
  <c r="K169" i="4"/>
  <c r="L169" i="4"/>
  <c r="M169" i="4"/>
  <c r="N169" i="4"/>
  <c r="O169" i="4"/>
  <c r="P169" i="4"/>
  <c r="Q169" i="4"/>
  <c r="R169" i="4"/>
  <c r="S169" i="4"/>
  <c r="T169" i="4"/>
  <c r="U169" i="4"/>
  <c r="V169" i="4"/>
  <c r="W169" i="4"/>
  <c r="X169" i="4"/>
  <c r="Y169" i="4"/>
  <c r="Z169" i="4"/>
  <c r="AA169" i="4"/>
  <c r="AB169" i="4"/>
  <c r="AC169" i="4"/>
  <c r="AD169" i="4"/>
  <c r="AE169" i="4"/>
  <c r="AF169" i="4"/>
  <c r="AG169" i="4"/>
  <c r="AH169" i="4"/>
  <c r="AI169" i="4"/>
  <c r="AJ169" i="4"/>
  <c r="AK169" i="4"/>
  <c r="AL169" i="4"/>
  <c r="AM169" i="4"/>
  <c r="AN169" i="4"/>
  <c r="AO169" i="4"/>
  <c r="AP169" i="4"/>
  <c r="AQ169" i="4"/>
  <c r="AR169" i="4"/>
  <c r="AS169" i="4"/>
  <c r="AT169" i="4"/>
  <c r="AU169" i="4"/>
  <c r="AV169" i="4"/>
  <c r="AW169" i="4"/>
  <c r="AX169" i="4"/>
  <c r="AY169" i="4"/>
  <c r="AZ169" i="4"/>
  <c r="BA169" i="4"/>
  <c r="BB169" i="4"/>
  <c r="BC169" i="4"/>
  <c r="BD169" i="4"/>
  <c r="BE169" i="4"/>
  <c r="BF169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CY169" i="4"/>
  <c r="CZ169" i="4"/>
  <c r="DA169" i="4"/>
  <c r="DB169" i="4"/>
  <c r="DC169" i="4"/>
  <c r="DD169" i="4"/>
  <c r="DE169" i="4"/>
  <c r="DF169" i="4"/>
  <c r="DG169" i="4"/>
  <c r="DH169" i="4"/>
  <c r="DI169" i="4"/>
  <c r="DJ169" i="4"/>
  <c r="DK169" i="4"/>
  <c r="DL169" i="4"/>
  <c r="DM169" i="4"/>
  <c r="DN169" i="4"/>
  <c r="DO169" i="4"/>
  <c r="DP169" i="4"/>
  <c r="DQ169" i="4"/>
  <c r="DR169" i="4"/>
  <c r="DS169" i="4"/>
  <c r="DT169" i="4"/>
  <c r="DU169" i="4"/>
  <c r="DV169" i="4"/>
  <c r="DW169" i="4"/>
  <c r="DX169" i="4"/>
  <c r="DY169" i="4"/>
  <c r="DZ169" i="4"/>
  <c r="EA169" i="4"/>
  <c r="EB169" i="4"/>
  <c r="EC169" i="4"/>
  <c r="ED169" i="4"/>
  <c r="EE169" i="4"/>
  <c r="EF169" i="4"/>
  <c r="EG169" i="4"/>
  <c r="EH169" i="4"/>
  <c r="EI169" i="4"/>
  <c r="EJ169" i="4"/>
  <c r="EK169" i="4"/>
  <c r="EL169" i="4"/>
  <c r="EM169" i="4"/>
  <c r="EN169" i="4"/>
  <c r="EO169" i="4"/>
  <c r="EP169" i="4"/>
  <c r="EQ169" i="4"/>
  <c r="ER169" i="4"/>
  <c r="ES169" i="4"/>
  <c r="ET169" i="4"/>
  <c r="EU169" i="4"/>
  <c r="EV169" i="4"/>
  <c r="EW169" i="4"/>
  <c r="EX169" i="4"/>
  <c r="EY169" i="4"/>
  <c r="EZ169" i="4"/>
  <c r="FA169" i="4"/>
  <c r="FB169" i="4"/>
  <c r="FC169" i="4"/>
  <c r="FD169" i="4"/>
  <c r="FE169" i="4"/>
  <c r="FF169" i="4"/>
  <c r="FG169" i="4"/>
  <c r="FH169" i="4"/>
  <c r="FI169" i="4"/>
  <c r="FJ169" i="4"/>
  <c r="FK169" i="4"/>
  <c r="I170" i="4"/>
  <c r="J170" i="4"/>
  <c r="K170" i="4"/>
  <c r="L170" i="4"/>
  <c r="M170" i="4"/>
  <c r="N170" i="4"/>
  <c r="O170" i="4"/>
  <c r="P170" i="4"/>
  <c r="Q170" i="4"/>
  <c r="R170" i="4"/>
  <c r="S170" i="4"/>
  <c r="T170" i="4"/>
  <c r="U170" i="4"/>
  <c r="V170" i="4"/>
  <c r="W170" i="4"/>
  <c r="X170" i="4"/>
  <c r="Y170" i="4"/>
  <c r="Z170" i="4"/>
  <c r="AA170" i="4"/>
  <c r="AB170" i="4"/>
  <c r="AC170" i="4"/>
  <c r="AD170" i="4"/>
  <c r="AE170" i="4"/>
  <c r="AF170" i="4"/>
  <c r="AG170" i="4"/>
  <c r="AH170" i="4"/>
  <c r="AI170" i="4"/>
  <c r="AJ170" i="4"/>
  <c r="AK170" i="4"/>
  <c r="AL170" i="4"/>
  <c r="AM170" i="4"/>
  <c r="AN170" i="4"/>
  <c r="AO170" i="4"/>
  <c r="AP170" i="4"/>
  <c r="AQ170" i="4"/>
  <c r="AR170" i="4"/>
  <c r="AS170" i="4"/>
  <c r="AT170" i="4"/>
  <c r="AU170" i="4"/>
  <c r="AV170" i="4"/>
  <c r="AW170" i="4"/>
  <c r="AX170" i="4"/>
  <c r="AY170" i="4"/>
  <c r="AZ170" i="4"/>
  <c r="BA170" i="4"/>
  <c r="BB170" i="4"/>
  <c r="BC170" i="4"/>
  <c r="BD170" i="4"/>
  <c r="BE170" i="4"/>
  <c r="BF170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BV170" i="4"/>
  <c r="BW170" i="4"/>
  <c r="BX170" i="4"/>
  <c r="BY170" i="4"/>
  <c r="BZ170" i="4"/>
  <c r="CA170" i="4"/>
  <c r="CB170" i="4"/>
  <c r="CC170" i="4"/>
  <c r="CD170" i="4"/>
  <c r="CE170" i="4"/>
  <c r="CF170" i="4"/>
  <c r="CG170" i="4"/>
  <c r="CH170" i="4"/>
  <c r="CI170" i="4"/>
  <c r="CJ170" i="4"/>
  <c r="CK170" i="4"/>
  <c r="CL170" i="4"/>
  <c r="CM170" i="4"/>
  <c r="CN170" i="4"/>
  <c r="CO170" i="4"/>
  <c r="CP170" i="4"/>
  <c r="CQ170" i="4"/>
  <c r="CR170" i="4"/>
  <c r="CS170" i="4"/>
  <c r="CT170" i="4"/>
  <c r="CU170" i="4"/>
  <c r="CV170" i="4"/>
  <c r="CW170" i="4"/>
  <c r="CX170" i="4"/>
  <c r="CY170" i="4"/>
  <c r="CZ170" i="4"/>
  <c r="DA170" i="4"/>
  <c r="DB170" i="4"/>
  <c r="DC170" i="4"/>
  <c r="DD170" i="4"/>
  <c r="DE170" i="4"/>
  <c r="DF170" i="4"/>
  <c r="DG170" i="4"/>
  <c r="DH170" i="4"/>
  <c r="DI170" i="4"/>
  <c r="DJ170" i="4"/>
  <c r="DK170" i="4"/>
  <c r="DL170" i="4"/>
  <c r="DM170" i="4"/>
  <c r="DN170" i="4"/>
  <c r="DO170" i="4"/>
  <c r="DP170" i="4"/>
  <c r="DQ170" i="4"/>
  <c r="DR170" i="4"/>
  <c r="DS170" i="4"/>
  <c r="DT170" i="4"/>
  <c r="DU170" i="4"/>
  <c r="DV170" i="4"/>
  <c r="DW170" i="4"/>
  <c r="DX170" i="4"/>
  <c r="DY170" i="4"/>
  <c r="DZ170" i="4"/>
  <c r="EA170" i="4"/>
  <c r="EB170" i="4"/>
  <c r="EC170" i="4"/>
  <c r="ED170" i="4"/>
  <c r="EE170" i="4"/>
  <c r="EF170" i="4"/>
  <c r="EG170" i="4"/>
  <c r="EH170" i="4"/>
  <c r="EI170" i="4"/>
  <c r="EJ170" i="4"/>
  <c r="EK170" i="4"/>
  <c r="EL170" i="4"/>
  <c r="EM170" i="4"/>
  <c r="EN170" i="4"/>
  <c r="EO170" i="4"/>
  <c r="EP170" i="4"/>
  <c r="EQ170" i="4"/>
  <c r="ER170" i="4"/>
  <c r="ES170" i="4"/>
  <c r="ET170" i="4"/>
  <c r="EU170" i="4"/>
  <c r="EV170" i="4"/>
  <c r="EW170" i="4"/>
  <c r="EX170" i="4"/>
  <c r="EY170" i="4"/>
  <c r="EZ170" i="4"/>
  <c r="FA170" i="4"/>
  <c r="FB170" i="4"/>
  <c r="FC170" i="4"/>
  <c r="FD170" i="4"/>
  <c r="FE170" i="4"/>
  <c r="FF170" i="4"/>
  <c r="FG170" i="4"/>
  <c r="FH170" i="4"/>
  <c r="FI170" i="4"/>
  <c r="FJ170" i="4"/>
  <c r="FK170" i="4"/>
  <c r="I171" i="4"/>
  <c r="J171" i="4"/>
  <c r="K171" i="4"/>
  <c r="L171" i="4"/>
  <c r="M171" i="4"/>
  <c r="N171" i="4"/>
  <c r="O171" i="4"/>
  <c r="P171" i="4"/>
  <c r="Q171" i="4"/>
  <c r="R171" i="4"/>
  <c r="S171" i="4"/>
  <c r="T171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K175" i="4"/>
  <c r="AL175" i="4"/>
  <c r="AM175" i="4"/>
  <c r="AN175" i="4"/>
  <c r="AO175" i="4"/>
  <c r="AP175" i="4"/>
  <c r="AQ175" i="4"/>
  <c r="AR175" i="4"/>
  <c r="AS175" i="4"/>
  <c r="AT175" i="4"/>
  <c r="AU175" i="4"/>
  <c r="AV175" i="4"/>
  <c r="AW175" i="4"/>
  <c r="AX175" i="4"/>
  <c r="AY175" i="4"/>
  <c r="AZ175" i="4"/>
  <c r="BA175" i="4"/>
  <c r="BB175" i="4"/>
  <c r="BC175" i="4"/>
  <c r="BD175" i="4"/>
  <c r="BE175" i="4"/>
  <c r="BF175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DI175" i="4"/>
  <c r="DJ175" i="4"/>
  <c r="DK175" i="4"/>
  <c r="DL175" i="4"/>
  <c r="DM175" i="4"/>
  <c r="DN175" i="4"/>
  <c r="DO175" i="4"/>
  <c r="DP175" i="4"/>
  <c r="DQ175" i="4"/>
  <c r="DR175" i="4"/>
  <c r="DS175" i="4"/>
  <c r="DT175" i="4"/>
  <c r="DU175" i="4"/>
  <c r="DV175" i="4"/>
  <c r="DW175" i="4"/>
  <c r="DX175" i="4"/>
  <c r="DY175" i="4"/>
  <c r="DZ175" i="4"/>
  <c r="EA175" i="4"/>
  <c r="EB175" i="4"/>
  <c r="EC175" i="4"/>
  <c r="ED175" i="4"/>
  <c r="EE175" i="4"/>
  <c r="EF175" i="4"/>
  <c r="EG175" i="4"/>
  <c r="EH175" i="4"/>
  <c r="EI175" i="4"/>
  <c r="EJ175" i="4"/>
  <c r="EK175" i="4"/>
  <c r="EL175" i="4"/>
  <c r="EM175" i="4"/>
  <c r="EN175" i="4"/>
  <c r="EO175" i="4"/>
  <c r="EP175" i="4"/>
  <c r="EQ175" i="4"/>
  <c r="ER175" i="4"/>
  <c r="ES175" i="4"/>
  <c r="ET175" i="4"/>
  <c r="EU175" i="4"/>
  <c r="EV175" i="4"/>
  <c r="EW175" i="4"/>
  <c r="EX175" i="4"/>
  <c r="EY175" i="4"/>
  <c r="EZ175" i="4"/>
  <c r="FA175" i="4"/>
  <c r="FB175" i="4"/>
  <c r="FC175" i="4"/>
  <c r="FD175" i="4"/>
  <c r="FE175" i="4"/>
  <c r="FF175" i="4"/>
  <c r="FG175" i="4"/>
  <c r="FH175" i="4"/>
  <c r="FI175" i="4"/>
  <c r="FJ175" i="4"/>
  <c r="FK175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DU176" i="4"/>
  <c r="DV176" i="4"/>
  <c r="DW176" i="4"/>
  <c r="DX176" i="4"/>
  <c r="DY176" i="4"/>
  <c r="DZ176" i="4"/>
  <c r="EA176" i="4"/>
  <c r="EB176" i="4"/>
  <c r="EC176" i="4"/>
  <c r="ED176" i="4"/>
  <c r="EE176" i="4"/>
  <c r="EF176" i="4"/>
  <c r="EG176" i="4"/>
  <c r="EH176" i="4"/>
  <c r="EI176" i="4"/>
  <c r="EJ176" i="4"/>
  <c r="EK176" i="4"/>
  <c r="EL176" i="4"/>
  <c r="EM176" i="4"/>
  <c r="EN176" i="4"/>
  <c r="EO176" i="4"/>
  <c r="EP176" i="4"/>
  <c r="EQ176" i="4"/>
  <c r="ER176" i="4"/>
  <c r="ES176" i="4"/>
  <c r="ET176" i="4"/>
  <c r="EU176" i="4"/>
  <c r="EV176" i="4"/>
  <c r="EW176" i="4"/>
  <c r="EX176" i="4"/>
  <c r="EY176" i="4"/>
  <c r="EZ176" i="4"/>
  <c r="FA176" i="4"/>
  <c r="FB176" i="4"/>
  <c r="FC176" i="4"/>
  <c r="FD176" i="4"/>
  <c r="FE176" i="4"/>
  <c r="FF176" i="4"/>
  <c r="FG176" i="4"/>
  <c r="FH176" i="4"/>
  <c r="FI176" i="4"/>
  <c r="FJ176" i="4"/>
  <c r="FK176" i="4"/>
  <c r="I177" i="4"/>
  <c r="J177" i="4"/>
  <c r="K177" i="4"/>
  <c r="L177" i="4"/>
  <c r="M177" i="4"/>
  <c r="N177" i="4"/>
  <c r="O177" i="4"/>
  <c r="P177" i="4"/>
  <c r="Q177" i="4"/>
  <c r="R177" i="4"/>
  <c r="S177" i="4"/>
  <c r="T177" i="4"/>
  <c r="I178" i="4"/>
  <c r="J178" i="4"/>
  <c r="K178" i="4"/>
  <c r="L178" i="4"/>
  <c r="M178" i="4"/>
  <c r="N178" i="4"/>
  <c r="O178" i="4"/>
  <c r="P178" i="4"/>
  <c r="Q178" i="4"/>
  <c r="R178" i="4"/>
  <c r="S178" i="4"/>
  <c r="T178" i="4"/>
  <c r="U178" i="4"/>
  <c r="V178" i="4"/>
  <c r="W178" i="4"/>
  <c r="X178" i="4"/>
  <c r="Y178" i="4"/>
  <c r="Z178" i="4"/>
  <c r="AA178" i="4"/>
  <c r="AB178" i="4"/>
  <c r="AC178" i="4"/>
  <c r="AD178" i="4"/>
  <c r="AE178" i="4"/>
  <c r="AF178" i="4"/>
  <c r="AG178" i="4"/>
  <c r="AH178" i="4"/>
  <c r="AI178" i="4"/>
  <c r="AJ178" i="4"/>
  <c r="AK178" i="4"/>
  <c r="AL178" i="4"/>
  <c r="AM178" i="4"/>
  <c r="AN178" i="4"/>
  <c r="AO178" i="4"/>
  <c r="AP178" i="4"/>
  <c r="AQ178" i="4"/>
  <c r="AR178" i="4"/>
  <c r="AS178" i="4"/>
  <c r="AT178" i="4"/>
  <c r="AU178" i="4"/>
  <c r="AV178" i="4"/>
  <c r="AW178" i="4"/>
  <c r="AX178" i="4"/>
  <c r="AY178" i="4"/>
  <c r="AZ178" i="4"/>
  <c r="BA178" i="4"/>
  <c r="BB178" i="4"/>
  <c r="BC178" i="4"/>
  <c r="BD178" i="4"/>
  <c r="BE178" i="4"/>
  <c r="BF178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CY178" i="4"/>
  <c r="CZ178" i="4"/>
  <c r="DA178" i="4"/>
  <c r="DB178" i="4"/>
  <c r="DC178" i="4"/>
  <c r="DD178" i="4"/>
  <c r="DE178" i="4"/>
  <c r="DF178" i="4"/>
  <c r="DG178" i="4"/>
  <c r="DH178" i="4"/>
  <c r="DI178" i="4"/>
  <c r="DJ178" i="4"/>
  <c r="DK178" i="4"/>
  <c r="DL178" i="4"/>
  <c r="DM178" i="4"/>
  <c r="DN178" i="4"/>
  <c r="DO178" i="4"/>
  <c r="DP178" i="4"/>
  <c r="DQ178" i="4"/>
  <c r="DR178" i="4"/>
  <c r="DS178" i="4"/>
  <c r="DT178" i="4"/>
  <c r="DU178" i="4"/>
  <c r="DV178" i="4"/>
  <c r="DW178" i="4"/>
  <c r="DX178" i="4"/>
  <c r="DY178" i="4"/>
  <c r="DZ178" i="4"/>
  <c r="EA178" i="4"/>
  <c r="EB178" i="4"/>
  <c r="EC178" i="4"/>
  <c r="ED178" i="4"/>
  <c r="EE178" i="4"/>
  <c r="EF178" i="4"/>
  <c r="EG178" i="4"/>
  <c r="EH178" i="4"/>
  <c r="EI178" i="4"/>
  <c r="EJ178" i="4"/>
  <c r="EK178" i="4"/>
  <c r="EL178" i="4"/>
  <c r="EM178" i="4"/>
  <c r="EN178" i="4"/>
  <c r="EO178" i="4"/>
  <c r="EP178" i="4"/>
  <c r="EQ178" i="4"/>
  <c r="ER178" i="4"/>
  <c r="ES178" i="4"/>
  <c r="ET178" i="4"/>
  <c r="EU178" i="4"/>
  <c r="EV178" i="4"/>
  <c r="EW178" i="4"/>
  <c r="EX178" i="4"/>
  <c r="EY178" i="4"/>
  <c r="EZ178" i="4"/>
  <c r="FA178" i="4"/>
  <c r="FB178" i="4"/>
  <c r="FC178" i="4"/>
  <c r="FD178" i="4"/>
  <c r="FE178" i="4"/>
  <c r="FF178" i="4"/>
  <c r="FG178" i="4"/>
  <c r="FH178" i="4"/>
  <c r="FI178" i="4"/>
  <c r="FJ178" i="4"/>
  <c r="FK178" i="4"/>
  <c r="FL178" i="4"/>
  <c r="FM178" i="4"/>
  <c r="FN178" i="4"/>
  <c r="FO178" i="4"/>
  <c r="FP178" i="4"/>
  <c r="FQ178" i="4"/>
  <c r="FR178" i="4"/>
  <c r="FS178" i="4"/>
  <c r="FT178" i="4"/>
  <c r="FU178" i="4"/>
  <c r="FV178" i="4"/>
  <c r="FW178" i="4"/>
  <c r="FX178" i="4"/>
  <c r="FY178" i="4"/>
  <c r="I179" i="4"/>
  <c r="J179" i="4"/>
  <c r="K179" i="4"/>
  <c r="L179" i="4"/>
  <c r="M179" i="4"/>
  <c r="N179" i="4"/>
  <c r="O179" i="4"/>
  <c r="P179" i="4"/>
  <c r="Q179" i="4"/>
  <c r="R179" i="4"/>
  <c r="S179" i="4"/>
  <c r="T179" i="4"/>
  <c r="U179" i="4"/>
  <c r="V179" i="4"/>
  <c r="W179" i="4"/>
  <c r="X179" i="4"/>
  <c r="Y179" i="4"/>
  <c r="Z179" i="4"/>
  <c r="AA179" i="4"/>
  <c r="AB179" i="4"/>
  <c r="AC179" i="4"/>
  <c r="AD179" i="4"/>
  <c r="AE179" i="4"/>
  <c r="AF179" i="4"/>
  <c r="AG179" i="4"/>
  <c r="AH179" i="4"/>
  <c r="AI179" i="4"/>
  <c r="AJ179" i="4"/>
  <c r="AK179" i="4"/>
  <c r="AL179" i="4"/>
  <c r="AM179" i="4"/>
  <c r="AN179" i="4"/>
  <c r="AO179" i="4"/>
  <c r="AP179" i="4"/>
  <c r="AQ179" i="4"/>
  <c r="AR179" i="4"/>
  <c r="AS179" i="4"/>
  <c r="AT179" i="4"/>
  <c r="AU179" i="4"/>
  <c r="AV179" i="4"/>
  <c r="AW179" i="4"/>
  <c r="AX179" i="4"/>
  <c r="AY179" i="4"/>
  <c r="AZ179" i="4"/>
  <c r="BA179" i="4"/>
  <c r="BB179" i="4"/>
  <c r="BC179" i="4"/>
  <c r="BD179" i="4"/>
  <c r="BE179" i="4"/>
  <c r="BF179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/>
  <c r="CT179" i="4"/>
  <c r="CU179" i="4"/>
  <c r="CV179" i="4"/>
  <c r="CW179" i="4"/>
  <c r="CX179" i="4"/>
  <c r="CY179" i="4"/>
  <c r="CZ179" i="4"/>
  <c r="DA179" i="4"/>
  <c r="DB179" i="4"/>
  <c r="DC179" i="4"/>
  <c r="DD179" i="4"/>
  <c r="DE179" i="4"/>
  <c r="DF179" i="4"/>
  <c r="DG179" i="4"/>
  <c r="DH179" i="4"/>
  <c r="DI179" i="4"/>
  <c r="DJ179" i="4"/>
  <c r="DK179" i="4"/>
  <c r="DL179" i="4"/>
  <c r="DM179" i="4"/>
  <c r="DN179" i="4"/>
  <c r="DO179" i="4"/>
  <c r="DP179" i="4"/>
  <c r="DQ179" i="4"/>
  <c r="DR179" i="4"/>
  <c r="DS179" i="4"/>
  <c r="DT179" i="4"/>
  <c r="DU179" i="4"/>
  <c r="DV179" i="4"/>
  <c r="DW179" i="4"/>
  <c r="H162" i="4"/>
  <c r="H163" i="4"/>
  <c r="H165" i="4"/>
  <c r="H166" i="4"/>
  <c r="H167" i="4"/>
  <c r="H168" i="4"/>
  <c r="H169" i="4"/>
  <c r="H170" i="4"/>
  <c r="H171" i="4"/>
  <c r="H175" i="4"/>
  <c r="H176" i="4"/>
  <c r="H177" i="4"/>
  <c r="H178" i="4"/>
  <c r="H179" i="4"/>
  <c r="F162" i="4"/>
  <c r="F163" i="4"/>
  <c r="F164" i="4"/>
  <c r="F165" i="4"/>
  <c r="F166" i="4"/>
  <c r="F167" i="4"/>
  <c r="F168" i="4"/>
  <c r="F169" i="4"/>
  <c r="F170" i="4"/>
  <c r="F171" i="4"/>
  <c r="F175" i="4"/>
  <c r="F176" i="4"/>
  <c r="F177" i="4"/>
  <c r="F178" i="4"/>
  <c r="F179" i="4"/>
  <c r="D159" i="4"/>
  <c r="D179" i="4" s="1"/>
  <c r="D158" i="4"/>
  <c r="D178" i="4" s="1"/>
  <c r="D151" i="4"/>
  <c r="D171" i="4" s="1"/>
  <c r="D155" i="4"/>
  <c r="D175" i="4" s="1"/>
  <c r="D156" i="4"/>
  <c r="D176" i="4" s="1"/>
  <c r="D157" i="4"/>
  <c r="D177" i="4" s="1"/>
  <c r="V171" i="4"/>
  <c r="W171" i="4"/>
  <c r="X171" i="4"/>
  <c r="Y171" i="4"/>
  <c r="Z171" i="4"/>
  <c r="AA171" i="4"/>
  <c r="AB171" i="4"/>
  <c r="AC171" i="4"/>
  <c r="AD171" i="4"/>
  <c r="AE171" i="4"/>
  <c r="AF171" i="4"/>
  <c r="AG171" i="4"/>
  <c r="AH171" i="4"/>
  <c r="AI171" i="4"/>
  <c r="AJ171" i="4"/>
  <c r="AK171" i="4"/>
  <c r="AL171" i="4"/>
  <c r="AM171" i="4"/>
  <c r="AN171" i="4"/>
  <c r="AO171" i="4"/>
  <c r="AP171" i="4"/>
  <c r="AQ171" i="4"/>
  <c r="AR171" i="4"/>
  <c r="AS171" i="4"/>
  <c r="AT171" i="4"/>
  <c r="AU171" i="4"/>
  <c r="AV171" i="4"/>
  <c r="AW171" i="4"/>
  <c r="AX171" i="4"/>
  <c r="AY171" i="4"/>
  <c r="AZ171" i="4"/>
  <c r="BA171" i="4"/>
  <c r="BB171" i="4"/>
  <c r="BC171" i="4"/>
  <c r="BD171" i="4"/>
  <c r="BE171" i="4"/>
  <c r="BF171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CY171" i="4"/>
  <c r="CZ171" i="4"/>
  <c r="DA171" i="4"/>
  <c r="DB171" i="4"/>
  <c r="DC171" i="4"/>
  <c r="DD171" i="4"/>
  <c r="DE171" i="4"/>
  <c r="DF171" i="4"/>
  <c r="DG171" i="4"/>
  <c r="DH171" i="4"/>
  <c r="DI171" i="4"/>
  <c r="DJ171" i="4"/>
  <c r="DK171" i="4"/>
  <c r="DL171" i="4"/>
  <c r="DM171" i="4"/>
  <c r="DN171" i="4"/>
  <c r="DO171" i="4"/>
  <c r="DP171" i="4"/>
  <c r="DQ171" i="4"/>
  <c r="DR171" i="4"/>
  <c r="DS171" i="4"/>
  <c r="DT171" i="4"/>
  <c r="DU171" i="4"/>
  <c r="DV171" i="4"/>
  <c r="DW171" i="4"/>
  <c r="DX171" i="4"/>
  <c r="DY171" i="4"/>
  <c r="DZ171" i="4"/>
  <c r="EA171" i="4"/>
  <c r="EB171" i="4"/>
  <c r="EC171" i="4"/>
  <c r="ED171" i="4"/>
  <c r="EE171" i="4"/>
  <c r="EF171" i="4"/>
  <c r="EG171" i="4"/>
  <c r="EH171" i="4"/>
  <c r="EI171" i="4"/>
  <c r="EJ171" i="4"/>
  <c r="EK171" i="4"/>
  <c r="EL171" i="4"/>
  <c r="EM171" i="4"/>
  <c r="EN171" i="4"/>
  <c r="EO171" i="4"/>
  <c r="EP171" i="4"/>
  <c r="EQ171" i="4"/>
  <c r="ER171" i="4"/>
  <c r="ES171" i="4"/>
  <c r="ET171" i="4"/>
  <c r="EU171" i="4"/>
  <c r="EV171" i="4"/>
  <c r="EW171" i="4"/>
  <c r="EX171" i="4"/>
  <c r="EY171" i="4"/>
  <c r="EZ171" i="4"/>
  <c r="FA171" i="4"/>
  <c r="FB171" i="4"/>
  <c r="FC171" i="4"/>
  <c r="FD171" i="4"/>
  <c r="FE171" i="4"/>
  <c r="FF171" i="4"/>
  <c r="FG171" i="4"/>
  <c r="FH171" i="4"/>
  <c r="FI171" i="4"/>
  <c r="FJ171" i="4"/>
  <c r="FK171" i="4"/>
  <c r="U171" i="4"/>
  <c r="FR172" i="4" l="1"/>
  <c r="FN174" i="4"/>
  <c r="FM174" i="4"/>
  <c r="FL171" i="4"/>
  <c r="FL169" i="4"/>
  <c r="FL170" i="4"/>
  <c r="FM169" i="4"/>
  <c r="T168" i="4"/>
  <c r="U168" i="4"/>
  <c r="V168" i="4"/>
  <c r="W168" i="4"/>
  <c r="X168" i="4"/>
  <c r="Y168" i="4"/>
  <c r="Z168" i="4"/>
  <c r="AA168" i="4"/>
  <c r="AB168" i="4"/>
  <c r="AC168" i="4"/>
  <c r="AD168" i="4"/>
  <c r="AE168" i="4"/>
  <c r="AF168" i="4"/>
  <c r="AG168" i="4"/>
  <c r="AH168" i="4"/>
  <c r="AI168" i="4"/>
  <c r="AJ168" i="4"/>
  <c r="AK168" i="4"/>
  <c r="AL168" i="4"/>
  <c r="AM168" i="4"/>
  <c r="AN168" i="4"/>
  <c r="AO168" i="4"/>
  <c r="AP168" i="4"/>
  <c r="AQ168" i="4"/>
  <c r="AR168" i="4"/>
  <c r="AS168" i="4"/>
  <c r="AT168" i="4"/>
  <c r="AU168" i="4"/>
  <c r="AV168" i="4"/>
  <c r="AW168" i="4"/>
  <c r="AX168" i="4"/>
  <c r="AY168" i="4"/>
  <c r="AZ168" i="4"/>
  <c r="BA168" i="4"/>
  <c r="BB168" i="4"/>
  <c r="BC168" i="4"/>
  <c r="BD168" i="4"/>
  <c r="BE168" i="4"/>
  <c r="BF168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BV168" i="4"/>
  <c r="BW168" i="4"/>
  <c r="BX168" i="4"/>
  <c r="BY168" i="4"/>
  <c r="BZ168" i="4"/>
  <c r="CA168" i="4"/>
  <c r="CB168" i="4"/>
  <c r="CC168" i="4"/>
  <c r="CD168" i="4"/>
  <c r="CE168" i="4"/>
  <c r="CF168" i="4"/>
  <c r="CG168" i="4"/>
  <c r="CH168" i="4"/>
  <c r="CI168" i="4"/>
  <c r="CJ168" i="4"/>
  <c r="CK168" i="4"/>
  <c r="CL168" i="4"/>
  <c r="CM168" i="4"/>
  <c r="CN168" i="4"/>
  <c r="CO168" i="4"/>
  <c r="CP168" i="4"/>
  <c r="CQ168" i="4"/>
  <c r="CR168" i="4"/>
  <c r="CS168" i="4"/>
  <c r="CT168" i="4"/>
  <c r="CU168" i="4"/>
  <c r="CV168" i="4"/>
  <c r="CW168" i="4"/>
  <c r="CX168" i="4"/>
  <c r="CY168" i="4"/>
  <c r="CZ168" i="4"/>
  <c r="DA168" i="4"/>
  <c r="DB168" i="4"/>
  <c r="DC168" i="4"/>
  <c r="DD168" i="4"/>
  <c r="DE168" i="4"/>
  <c r="DF168" i="4"/>
  <c r="DG168" i="4"/>
  <c r="DH168" i="4"/>
  <c r="DI168" i="4"/>
  <c r="DJ168" i="4"/>
  <c r="DK168" i="4"/>
  <c r="DL168" i="4"/>
  <c r="DM168" i="4"/>
  <c r="DN168" i="4"/>
  <c r="DO168" i="4"/>
  <c r="DP168" i="4"/>
  <c r="DQ168" i="4"/>
  <c r="DR168" i="4"/>
  <c r="DS168" i="4"/>
  <c r="DT168" i="4"/>
  <c r="DU168" i="4"/>
  <c r="DV168" i="4"/>
  <c r="DW168" i="4"/>
  <c r="DX168" i="4"/>
  <c r="DY168" i="4"/>
  <c r="DZ168" i="4"/>
  <c r="EA168" i="4"/>
  <c r="EB168" i="4"/>
  <c r="EC168" i="4"/>
  <c r="ED168" i="4"/>
  <c r="EE168" i="4"/>
  <c r="EF168" i="4"/>
  <c r="EG168" i="4"/>
  <c r="EH168" i="4"/>
  <c r="EI168" i="4"/>
  <c r="EJ168" i="4"/>
  <c r="EK168" i="4"/>
  <c r="EL168" i="4"/>
  <c r="EM168" i="4"/>
  <c r="EN168" i="4"/>
  <c r="EO168" i="4"/>
  <c r="EP168" i="4"/>
  <c r="EQ168" i="4"/>
  <c r="ER168" i="4"/>
  <c r="ES168" i="4"/>
  <c r="ET168" i="4"/>
  <c r="EU168" i="4"/>
  <c r="EV168" i="4"/>
  <c r="EW168" i="4"/>
  <c r="EX168" i="4"/>
  <c r="EY168" i="4"/>
  <c r="EZ168" i="4"/>
  <c r="FA168" i="4"/>
  <c r="FB168" i="4"/>
  <c r="FC168" i="4"/>
  <c r="FD168" i="4"/>
  <c r="FE168" i="4"/>
  <c r="FF168" i="4"/>
  <c r="FG168" i="4"/>
  <c r="FH168" i="4"/>
  <c r="FI168" i="4"/>
  <c r="FJ168" i="4"/>
  <c r="FK168" i="4"/>
  <c r="FS172" i="4" l="1"/>
  <c r="FO174" i="4"/>
  <c r="FM170" i="4"/>
  <c r="FN169" i="4"/>
  <c r="FM171" i="4"/>
  <c r="FT172" i="4" l="1"/>
  <c r="FP174" i="4"/>
  <c r="FN170" i="4"/>
  <c r="FO169" i="4"/>
  <c r="FN171" i="4"/>
  <c r="FU172" i="4" l="1"/>
  <c r="FQ174" i="4"/>
  <c r="FO170" i="4"/>
  <c r="FP169" i="4"/>
  <c r="FO171" i="4"/>
  <c r="FV172" i="4" l="1"/>
  <c r="FR174" i="4"/>
  <c r="FP170" i="4"/>
  <c r="FQ169" i="4"/>
  <c r="FP171" i="4"/>
  <c r="FW172" i="4" l="1"/>
  <c r="FS174" i="4"/>
  <c r="FQ170" i="4"/>
  <c r="FR169" i="4"/>
  <c r="FQ171" i="4"/>
  <c r="V177" i="4"/>
  <c r="W177" i="4"/>
  <c r="X177" i="4"/>
  <c r="Y177" i="4"/>
  <c r="Z177" i="4"/>
  <c r="AA177" i="4"/>
  <c r="AB177" i="4"/>
  <c r="AC177" i="4"/>
  <c r="AD177" i="4"/>
  <c r="AE177" i="4"/>
  <c r="AF177" i="4"/>
  <c r="AG177" i="4"/>
  <c r="AH177" i="4"/>
  <c r="AI177" i="4"/>
  <c r="AJ177" i="4"/>
  <c r="AK177" i="4"/>
  <c r="AL177" i="4"/>
  <c r="AM177" i="4"/>
  <c r="AN177" i="4"/>
  <c r="AO177" i="4"/>
  <c r="AP177" i="4"/>
  <c r="AQ177" i="4"/>
  <c r="AR177" i="4"/>
  <c r="AS177" i="4"/>
  <c r="AT177" i="4"/>
  <c r="AU177" i="4"/>
  <c r="AV177" i="4"/>
  <c r="AW177" i="4"/>
  <c r="AX177" i="4"/>
  <c r="AY177" i="4"/>
  <c r="AZ177" i="4"/>
  <c r="BA177" i="4"/>
  <c r="BB177" i="4"/>
  <c r="BC177" i="4"/>
  <c r="BD177" i="4"/>
  <c r="BE177" i="4"/>
  <c r="BF177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BV177" i="4"/>
  <c r="BW177" i="4"/>
  <c r="BX177" i="4"/>
  <c r="BY177" i="4"/>
  <c r="BZ177" i="4"/>
  <c r="CA177" i="4"/>
  <c r="CB177" i="4"/>
  <c r="CC177" i="4"/>
  <c r="CD177" i="4"/>
  <c r="CE177" i="4"/>
  <c r="CF177" i="4"/>
  <c r="CG177" i="4"/>
  <c r="CH177" i="4"/>
  <c r="CI177" i="4"/>
  <c r="CJ177" i="4"/>
  <c r="CK177" i="4"/>
  <c r="CL177" i="4"/>
  <c r="CM177" i="4"/>
  <c r="CN177" i="4"/>
  <c r="CO177" i="4"/>
  <c r="CP177" i="4"/>
  <c r="CQ177" i="4"/>
  <c r="CR177" i="4"/>
  <c r="CS177" i="4"/>
  <c r="CT177" i="4"/>
  <c r="CU177" i="4"/>
  <c r="CV177" i="4"/>
  <c r="CW177" i="4"/>
  <c r="CX177" i="4"/>
  <c r="CY177" i="4"/>
  <c r="CZ177" i="4"/>
  <c r="DA177" i="4"/>
  <c r="DB177" i="4"/>
  <c r="DC177" i="4"/>
  <c r="DD177" i="4"/>
  <c r="DE177" i="4"/>
  <c r="DF177" i="4"/>
  <c r="DG177" i="4"/>
  <c r="DH177" i="4"/>
  <c r="DI177" i="4"/>
  <c r="DJ177" i="4"/>
  <c r="DK177" i="4"/>
  <c r="DL177" i="4"/>
  <c r="DM177" i="4"/>
  <c r="DN177" i="4"/>
  <c r="DO177" i="4"/>
  <c r="DP177" i="4"/>
  <c r="DQ177" i="4"/>
  <c r="DR177" i="4"/>
  <c r="DS177" i="4"/>
  <c r="DT177" i="4"/>
  <c r="DU177" i="4"/>
  <c r="DV177" i="4"/>
  <c r="DW177" i="4"/>
  <c r="DX177" i="4"/>
  <c r="DY177" i="4"/>
  <c r="DZ177" i="4"/>
  <c r="EA177" i="4"/>
  <c r="EB177" i="4"/>
  <c r="EC177" i="4"/>
  <c r="ED177" i="4"/>
  <c r="EE177" i="4"/>
  <c r="EF177" i="4"/>
  <c r="EG177" i="4"/>
  <c r="EH177" i="4"/>
  <c r="EI177" i="4"/>
  <c r="EJ177" i="4"/>
  <c r="EK177" i="4"/>
  <c r="EL177" i="4"/>
  <c r="EM177" i="4"/>
  <c r="EN177" i="4"/>
  <c r="EO177" i="4"/>
  <c r="EP177" i="4"/>
  <c r="EQ177" i="4"/>
  <c r="ER177" i="4"/>
  <c r="ES177" i="4"/>
  <c r="ET177" i="4"/>
  <c r="EU177" i="4"/>
  <c r="EV177" i="4"/>
  <c r="EW177" i="4"/>
  <c r="EX177" i="4"/>
  <c r="EY177" i="4"/>
  <c r="EZ177" i="4"/>
  <c r="FA177" i="4"/>
  <c r="FB177" i="4"/>
  <c r="FC177" i="4"/>
  <c r="FD177" i="4"/>
  <c r="FE177" i="4"/>
  <c r="FF177" i="4"/>
  <c r="FG177" i="4"/>
  <c r="FH177" i="4"/>
  <c r="FI177" i="4"/>
  <c r="FJ177" i="4"/>
  <c r="FK177" i="4"/>
  <c r="U177" i="4"/>
  <c r="FL176" i="4"/>
  <c r="FX172" i="4" l="1"/>
  <c r="FT174" i="4"/>
  <c r="FR170" i="4"/>
  <c r="FS169" i="4"/>
  <c r="FR171" i="4"/>
  <c r="FY172" i="4" l="1"/>
  <c r="FU174" i="4"/>
  <c r="FN176" i="4"/>
  <c r="FM176" i="4"/>
  <c r="FS170" i="4"/>
  <c r="FT169" i="4"/>
  <c r="FS171" i="4"/>
  <c r="FO176" i="4"/>
  <c r="FV174" i="4" l="1"/>
  <c r="FT170" i="4"/>
  <c r="FU169" i="4"/>
  <c r="FT171" i="4"/>
  <c r="FP176" i="4"/>
  <c r="FW174" i="4" l="1"/>
  <c r="FU170" i="4"/>
  <c r="FV169" i="4"/>
  <c r="FU171" i="4"/>
  <c r="FQ176" i="4"/>
  <c r="FX174" i="4" l="1"/>
  <c r="FY174" i="4"/>
  <c r="FV170" i="4"/>
  <c r="FW169" i="4"/>
  <c r="FV171" i="4"/>
  <c r="FR176" i="4"/>
  <c r="U167" i="4"/>
  <c r="V167" i="4"/>
  <c r="W167" i="4"/>
  <c r="X167" i="4"/>
  <c r="Y167" i="4"/>
  <c r="Z167" i="4"/>
  <c r="AA167" i="4"/>
  <c r="AB167" i="4"/>
  <c r="AC167" i="4"/>
  <c r="AD167" i="4"/>
  <c r="AE167" i="4"/>
  <c r="AF167" i="4"/>
  <c r="AG167" i="4"/>
  <c r="AH167" i="4"/>
  <c r="AI167" i="4"/>
  <c r="AJ167" i="4"/>
  <c r="AK167" i="4"/>
  <c r="AL167" i="4"/>
  <c r="AM167" i="4"/>
  <c r="AN167" i="4"/>
  <c r="AO167" i="4"/>
  <c r="AP167" i="4"/>
  <c r="AQ167" i="4"/>
  <c r="AR167" i="4"/>
  <c r="AS167" i="4"/>
  <c r="AT167" i="4"/>
  <c r="AU167" i="4"/>
  <c r="AV167" i="4"/>
  <c r="AW167" i="4"/>
  <c r="AX167" i="4"/>
  <c r="AY167" i="4"/>
  <c r="AZ167" i="4"/>
  <c r="BA167" i="4"/>
  <c r="BB167" i="4"/>
  <c r="BC167" i="4"/>
  <c r="BD167" i="4"/>
  <c r="BE167" i="4"/>
  <c r="BF167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BV167" i="4"/>
  <c r="BW167" i="4"/>
  <c r="BX167" i="4"/>
  <c r="BY167" i="4"/>
  <c r="BZ167" i="4"/>
  <c r="CA167" i="4"/>
  <c r="CB167" i="4"/>
  <c r="CC167" i="4"/>
  <c r="CD167" i="4"/>
  <c r="CE167" i="4"/>
  <c r="CF167" i="4"/>
  <c r="CG167" i="4"/>
  <c r="CH167" i="4"/>
  <c r="CI167" i="4"/>
  <c r="CJ167" i="4"/>
  <c r="CK167" i="4"/>
  <c r="CL167" i="4"/>
  <c r="CM167" i="4"/>
  <c r="CN167" i="4"/>
  <c r="CO167" i="4"/>
  <c r="CP167" i="4"/>
  <c r="CQ167" i="4"/>
  <c r="CR167" i="4"/>
  <c r="CS167" i="4"/>
  <c r="CT167" i="4"/>
  <c r="CU167" i="4"/>
  <c r="CV167" i="4"/>
  <c r="CW167" i="4"/>
  <c r="CX167" i="4"/>
  <c r="CY167" i="4"/>
  <c r="CZ167" i="4"/>
  <c r="DA167" i="4"/>
  <c r="DB167" i="4"/>
  <c r="DC167" i="4"/>
  <c r="DD167" i="4"/>
  <c r="DE167" i="4"/>
  <c r="DF167" i="4"/>
  <c r="DG167" i="4"/>
  <c r="DH167" i="4"/>
  <c r="DI167" i="4"/>
  <c r="DJ167" i="4"/>
  <c r="DK167" i="4"/>
  <c r="DL167" i="4"/>
  <c r="DM167" i="4"/>
  <c r="DN167" i="4"/>
  <c r="DO167" i="4"/>
  <c r="DP167" i="4"/>
  <c r="DQ167" i="4"/>
  <c r="DR167" i="4"/>
  <c r="DS167" i="4"/>
  <c r="DT167" i="4"/>
  <c r="DU167" i="4"/>
  <c r="DV167" i="4"/>
  <c r="DW167" i="4"/>
  <c r="DX167" i="4"/>
  <c r="DY167" i="4"/>
  <c r="DZ167" i="4"/>
  <c r="EA167" i="4"/>
  <c r="EB167" i="4"/>
  <c r="EC167" i="4"/>
  <c r="ED167" i="4"/>
  <c r="EE167" i="4"/>
  <c r="EF167" i="4"/>
  <c r="EG167" i="4"/>
  <c r="EH167" i="4"/>
  <c r="EI167" i="4"/>
  <c r="EJ167" i="4"/>
  <c r="EK167" i="4"/>
  <c r="EL167" i="4"/>
  <c r="EM167" i="4"/>
  <c r="EN167" i="4"/>
  <c r="EO167" i="4"/>
  <c r="EP167" i="4"/>
  <c r="EQ167" i="4"/>
  <c r="ER167" i="4"/>
  <c r="ES167" i="4"/>
  <c r="ET167" i="4"/>
  <c r="EU167" i="4"/>
  <c r="EV167" i="4"/>
  <c r="EW167" i="4"/>
  <c r="EX167" i="4"/>
  <c r="EY167" i="4"/>
  <c r="EZ167" i="4"/>
  <c r="FA167" i="4"/>
  <c r="FB167" i="4"/>
  <c r="FC167" i="4"/>
  <c r="FD167" i="4"/>
  <c r="FE167" i="4"/>
  <c r="FF167" i="4"/>
  <c r="FG167" i="4"/>
  <c r="FH167" i="4"/>
  <c r="FI167" i="4"/>
  <c r="FJ167" i="4"/>
  <c r="FK167" i="4"/>
  <c r="T167" i="4"/>
  <c r="FL166" i="4"/>
  <c r="FL165" i="4" l="1"/>
  <c r="FW170" i="4"/>
  <c r="FX169" i="4"/>
  <c r="FW171" i="4"/>
  <c r="FL168" i="4"/>
  <c r="FS176" i="4"/>
  <c r="FM166" i="4"/>
  <c r="FL167" i="4"/>
  <c r="FM165" i="4" l="1"/>
  <c r="FY170" i="4"/>
  <c r="FX170" i="4"/>
  <c r="FX171" i="4"/>
  <c r="FM168" i="4"/>
  <c r="FT176" i="4"/>
  <c r="FN166" i="4"/>
  <c r="FN165" i="4"/>
  <c r="FM167" i="4"/>
  <c r="FY171" i="4" l="1"/>
  <c r="FY169" i="4"/>
  <c r="FN168" i="4"/>
  <c r="FU176" i="4"/>
  <c r="FO165" i="4"/>
  <c r="FN167" i="4"/>
  <c r="FO166" i="4"/>
  <c r="I164" i="4"/>
  <c r="J164" i="4"/>
  <c r="K164" i="4"/>
  <c r="L164" i="4"/>
  <c r="M164" i="4"/>
  <c r="N164" i="4"/>
  <c r="O164" i="4"/>
  <c r="P164" i="4"/>
  <c r="Q164" i="4"/>
  <c r="R164" i="4"/>
  <c r="S164" i="4"/>
  <c r="T164" i="4"/>
  <c r="U164" i="4"/>
  <c r="V164" i="4"/>
  <c r="W164" i="4"/>
  <c r="X164" i="4"/>
  <c r="Y164" i="4"/>
  <c r="Z164" i="4"/>
  <c r="AA164" i="4"/>
  <c r="AB164" i="4"/>
  <c r="AC164" i="4"/>
  <c r="AD164" i="4"/>
  <c r="AE164" i="4"/>
  <c r="AF164" i="4"/>
  <c r="AG164" i="4"/>
  <c r="AH164" i="4"/>
  <c r="AI164" i="4"/>
  <c r="AJ164" i="4"/>
  <c r="AK164" i="4"/>
  <c r="AL164" i="4"/>
  <c r="AM164" i="4"/>
  <c r="AN164" i="4"/>
  <c r="AO164" i="4"/>
  <c r="AP164" i="4"/>
  <c r="AQ164" i="4"/>
  <c r="AR164" i="4"/>
  <c r="AS164" i="4"/>
  <c r="AT164" i="4"/>
  <c r="AU164" i="4"/>
  <c r="AV164" i="4"/>
  <c r="AW164" i="4"/>
  <c r="AX164" i="4"/>
  <c r="AY164" i="4"/>
  <c r="AZ164" i="4"/>
  <c r="BA164" i="4"/>
  <c r="BB164" i="4"/>
  <c r="BC164" i="4"/>
  <c r="BD164" i="4"/>
  <c r="BE164" i="4"/>
  <c r="BF164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CY164" i="4"/>
  <c r="CZ164" i="4"/>
  <c r="DA164" i="4"/>
  <c r="DB164" i="4"/>
  <c r="DC164" i="4"/>
  <c r="DD164" i="4"/>
  <c r="DE164" i="4"/>
  <c r="DF164" i="4"/>
  <c r="DG164" i="4"/>
  <c r="DH164" i="4"/>
  <c r="DI164" i="4"/>
  <c r="DJ164" i="4"/>
  <c r="DK164" i="4"/>
  <c r="DL164" i="4"/>
  <c r="DM164" i="4"/>
  <c r="DN164" i="4"/>
  <c r="DO164" i="4"/>
  <c r="DP164" i="4"/>
  <c r="DQ164" i="4"/>
  <c r="DR164" i="4"/>
  <c r="DS164" i="4"/>
  <c r="DT164" i="4"/>
  <c r="DU164" i="4"/>
  <c r="DV164" i="4"/>
  <c r="DW164" i="4"/>
  <c r="DX164" i="4"/>
  <c r="DY164" i="4"/>
  <c r="DZ164" i="4"/>
  <c r="EA164" i="4"/>
  <c r="EB164" i="4"/>
  <c r="EC164" i="4"/>
  <c r="ED164" i="4"/>
  <c r="EE164" i="4"/>
  <c r="EF164" i="4"/>
  <c r="EG164" i="4"/>
  <c r="EH164" i="4"/>
  <c r="EI164" i="4"/>
  <c r="EJ164" i="4"/>
  <c r="EK164" i="4"/>
  <c r="EL164" i="4"/>
  <c r="EM164" i="4"/>
  <c r="EN164" i="4"/>
  <c r="EO164" i="4"/>
  <c r="EP164" i="4"/>
  <c r="EQ164" i="4"/>
  <c r="ER164" i="4"/>
  <c r="ES164" i="4"/>
  <c r="ET164" i="4"/>
  <c r="EU164" i="4"/>
  <c r="EV164" i="4"/>
  <c r="EW164" i="4"/>
  <c r="EX164" i="4"/>
  <c r="EY164" i="4"/>
  <c r="EZ164" i="4"/>
  <c r="FA164" i="4"/>
  <c r="FB164" i="4"/>
  <c r="FC164" i="4"/>
  <c r="FD164" i="4"/>
  <c r="FE164" i="4"/>
  <c r="FF164" i="4"/>
  <c r="FG164" i="4"/>
  <c r="FH164" i="4"/>
  <c r="FI164" i="4"/>
  <c r="FJ164" i="4"/>
  <c r="FK164" i="4"/>
  <c r="H164" i="4"/>
  <c r="FO168" i="4" l="1"/>
  <c r="FV176" i="4"/>
  <c r="FP166" i="4"/>
  <c r="FP165" i="4"/>
  <c r="FO167" i="4"/>
  <c r="FL164" i="4"/>
  <c r="FM164" i="4" l="1"/>
  <c r="FP168" i="4"/>
  <c r="FW176" i="4"/>
  <c r="FQ166" i="4"/>
  <c r="FP167" i="4"/>
  <c r="FN164" i="4" l="1"/>
  <c r="FQ168" i="4"/>
  <c r="FQ165" i="4"/>
  <c r="FX176" i="4"/>
  <c r="FR166" i="4"/>
  <c r="FQ167" i="4"/>
  <c r="FR168" i="4" l="1"/>
  <c r="FR165" i="4"/>
  <c r="FO164" i="4"/>
  <c r="FY176" i="4"/>
  <c r="FS165" i="4"/>
  <c r="FR167" i="4"/>
  <c r="FS166" i="4"/>
  <c r="H261" i="4"/>
  <c r="J5" i="3"/>
  <c r="I260" i="4" l="1"/>
  <c r="I261" i="4" s="1"/>
  <c r="H262" i="4"/>
  <c r="FP164" i="4"/>
  <c r="FS168" i="4"/>
  <c r="FT165" i="4"/>
  <c r="FS167" i="4"/>
  <c r="FT166" i="4"/>
  <c r="K5" i="3"/>
  <c r="J260" i="4" l="1"/>
  <c r="J261" i="4" s="1"/>
  <c r="I262" i="4"/>
  <c r="L5" i="3"/>
  <c r="FQ164" i="4"/>
  <c r="FT168" i="4"/>
  <c r="FU165" i="4"/>
  <c r="FT167" i="4"/>
  <c r="FU166" i="4"/>
  <c r="K260" i="4" l="1"/>
  <c r="K261" i="4" s="1"/>
  <c r="J262" i="4"/>
  <c r="M5" i="3"/>
  <c r="FR164" i="4"/>
  <c r="FU168" i="4"/>
  <c r="FV165" i="4"/>
  <c r="FU167" i="4"/>
  <c r="FV166" i="4"/>
  <c r="GE231" i="4"/>
  <c r="GF231" i="4"/>
  <c r="GE232" i="4"/>
  <c r="GF232" i="4"/>
  <c r="FZ231" i="4"/>
  <c r="GA231" i="4"/>
  <c r="GB231" i="4"/>
  <c r="GC231" i="4"/>
  <c r="GD231" i="4"/>
  <c r="FZ232" i="4"/>
  <c r="GA232" i="4"/>
  <c r="GB232" i="4"/>
  <c r="GC232" i="4"/>
  <c r="GD232" i="4"/>
  <c r="G527" i="3" l="1" a="1"/>
  <c r="G527" i="3" s="1"/>
  <c r="E841" i="5" s="1"/>
  <c r="G369" i="3" a="1"/>
  <c r="G369" i="3" s="1"/>
  <c r="E525" i="5" s="1"/>
  <c r="G359" i="3" a="1"/>
  <c r="G359" i="3" s="1"/>
  <c r="E512" i="5" s="1"/>
  <c r="G638" i="3" a="1"/>
  <c r="G638" i="3" s="1"/>
  <c r="F1229" i="5" s="1"/>
  <c r="G501" i="3" a="1"/>
  <c r="G501" i="3" s="1"/>
  <c r="L260" i="4"/>
  <c r="L261" i="4" s="1"/>
  <c r="K262" i="4"/>
  <c r="G414" i="3" a="1"/>
  <c r="G414" i="3" s="1"/>
  <c r="G661" i="3" a="1"/>
  <c r="G661" i="3" s="1"/>
  <c r="F1332" i="5" s="1"/>
  <c r="G410" i="3" a="1"/>
  <c r="G410" i="3" s="1"/>
  <c r="E541" i="5" s="1"/>
  <c r="G652" i="3" a="1"/>
  <c r="G652" i="3" s="1"/>
  <c r="F1327" i="5" s="1"/>
  <c r="G654" i="3" a="1"/>
  <c r="G654" i="3" s="1"/>
  <c r="F1329" i="5" s="1"/>
  <c r="G636" i="3" a="1"/>
  <c r="G636" i="3" s="1"/>
  <c r="F1217" i="5" s="1"/>
  <c r="G646" i="3" a="1"/>
  <c r="G646" i="3" s="1"/>
  <c r="G651" i="3" a="1"/>
  <c r="G651" i="3" s="1"/>
  <c r="F1299" i="5" s="1"/>
  <c r="G662" i="3" a="1"/>
  <c r="G662" i="3" s="1"/>
  <c r="F1333" i="5" s="1"/>
  <c r="G657" i="3" a="1"/>
  <c r="G657" i="3" s="1"/>
  <c r="F1330" i="5" s="1"/>
  <c r="G650" i="3" a="1"/>
  <c r="G650" i="3" s="1"/>
  <c r="F1298" i="5" s="1"/>
  <c r="G647" i="3" a="1"/>
  <c r="G647" i="3" s="1"/>
  <c r="F1289" i="5" s="1"/>
  <c r="J1289" i="5" s="1"/>
  <c r="G648" i="3" a="1"/>
  <c r="G648" i="3" s="1"/>
  <c r="F1293" i="5" s="1"/>
  <c r="G649" i="3" a="1"/>
  <c r="G649" i="3" s="1"/>
  <c r="F1297" i="5" s="1"/>
  <c r="G658" i="3" a="1"/>
  <c r="G658" i="3" s="1"/>
  <c r="F1331" i="5" s="1"/>
  <c r="G609" i="3" a="1"/>
  <c r="G609" i="3" s="1"/>
  <c r="E1034" i="5" s="1" a="1"/>
  <c r="E1034" i="5" s="1"/>
  <c r="G326" i="3" a="1"/>
  <c r="G326" i="3" s="1"/>
  <c r="E487" i="5" s="1"/>
  <c r="G143" i="3" a="1"/>
  <c r="G143" i="3" s="1"/>
  <c r="F39" i="4" s="1"/>
  <c r="G610" i="3" a="1"/>
  <c r="G610" i="3" s="1"/>
  <c r="E1035" i="5" s="1" a="1"/>
  <c r="E1035" i="5" s="1"/>
  <c r="G504" i="3" a="1"/>
  <c r="G504" i="3" s="1"/>
  <c r="G512" i="3" a="1"/>
  <c r="G512" i="3" s="1"/>
  <c r="H799" i="5" s="1"/>
  <c r="G617" i="3" a="1"/>
  <c r="G617" i="3" s="1"/>
  <c r="E1138" i="5" s="1"/>
  <c r="G367" i="3" a="1"/>
  <c r="G367" i="3" s="1"/>
  <c r="E522" i="5" s="1"/>
  <c r="G416" i="3" a="1"/>
  <c r="G416" i="3" s="1"/>
  <c r="G395" i="3" a="1"/>
  <c r="G395" i="3" s="1"/>
  <c r="E531" i="5" s="1"/>
  <c r="G142" i="3" a="1"/>
  <c r="G142" i="3" s="1"/>
  <c r="F32" i="4" s="1"/>
  <c r="G589" i="3" a="1"/>
  <c r="G589" i="3" s="1"/>
  <c r="F979" i="5" s="1" a="1"/>
  <c r="F979" i="5" s="1"/>
  <c r="G366" i="3" a="1"/>
  <c r="G366" i="3" s="1"/>
  <c r="E521" i="5" s="1"/>
  <c r="G622" i="3" a="1"/>
  <c r="G622" i="3" s="1"/>
  <c r="E1080" i="5" s="1"/>
  <c r="G324" i="3" a="1"/>
  <c r="G324" i="3" s="1"/>
  <c r="G356" i="3" a="1"/>
  <c r="G356" i="3" s="1"/>
  <c r="E508" i="5" s="1"/>
  <c r="G186" i="3" a="1"/>
  <c r="G186" i="3" s="1"/>
  <c r="F412" i="5" s="1"/>
  <c r="G334" i="3" a="1"/>
  <c r="G334" i="3" s="1"/>
  <c r="G507" i="3" a="1"/>
  <c r="G507" i="3" s="1"/>
  <c r="F799" i="5" s="1"/>
  <c r="G342" i="3" a="1"/>
  <c r="G342" i="3" s="1"/>
  <c r="G162" i="3" a="1"/>
  <c r="G162" i="3" s="1"/>
  <c r="E412" i="5" s="1"/>
  <c r="G173" i="3" a="1"/>
  <c r="G173" i="3" s="1"/>
  <c r="E423" i="5" s="1"/>
  <c r="G197" i="3" a="1"/>
  <c r="G197" i="3" s="1"/>
  <c r="F423" i="5" s="1"/>
  <c r="G402" i="3" a="1"/>
  <c r="G402" i="3" s="1"/>
  <c r="E536" i="5" s="1"/>
  <c r="G488" i="3" a="1"/>
  <c r="G488" i="3" s="1"/>
  <c r="F772" i="5" s="1"/>
  <c r="G399" i="3" a="1"/>
  <c r="G399" i="3" s="1"/>
  <c r="F532" i="5" s="1"/>
  <c r="G602" i="3" a="1"/>
  <c r="G602" i="3" s="1"/>
  <c r="G490" i="3" a="1"/>
  <c r="G490" i="3" s="1"/>
  <c r="E780" i="5" s="1"/>
  <c r="G363" i="3" a="1"/>
  <c r="G363" i="3" s="1"/>
  <c r="E518" i="5" s="1"/>
  <c r="G492" i="3" a="1"/>
  <c r="G492" i="3" s="1"/>
  <c r="E788" i="5" s="1"/>
  <c r="G618" i="3" a="1"/>
  <c r="G618" i="3" s="1"/>
  <c r="E1139" i="5" s="1"/>
  <c r="G545" i="3" a="1"/>
  <c r="G545" i="3" s="1"/>
  <c r="D265" i="4" s="1"/>
  <c r="G615" i="3" a="1"/>
  <c r="G615" i="3" s="1"/>
  <c r="E1076" i="5" s="1"/>
  <c r="G534" i="3" a="1"/>
  <c r="G534" i="3" s="1"/>
  <c r="G346" i="3" a="1"/>
  <c r="G346" i="3" s="1"/>
  <c r="E501" i="5" s="1"/>
  <c r="G568" i="3" a="1"/>
  <c r="G568" i="3" s="1"/>
  <c r="E949" i="5" s="1"/>
  <c r="G141" i="3" a="1"/>
  <c r="G141" i="3" s="1"/>
  <c r="F25" i="4" s="1"/>
  <c r="G627" i="3" a="1"/>
  <c r="G627" i="3" s="1"/>
  <c r="E1122" i="5" s="1"/>
  <c r="G364" i="3" a="1"/>
  <c r="G364" i="3" s="1"/>
  <c r="E519" i="5" s="1"/>
  <c r="G419" i="3" a="1"/>
  <c r="G419" i="3" s="1"/>
  <c r="G624" i="3" a="1"/>
  <c r="G624" i="3" s="1"/>
  <c r="E1100" i="5" s="1"/>
  <c r="N5" i="3"/>
  <c r="O5" i="3" s="1"/>
  <c r="P5" i="3" s="1"/>
  <c r="G510" i="3" s="1" a="1"/>
  <c r="G510" i="3" s="1"/>
  <c r="H797" i="5" s="1"/>
  <c r="G642" i="3" a="1"/>
  <c r="G642" i="3" s="1"/>
  <c r="F1248" i="5" s="1"/>
  <c r="G132" i="3" a="1"/>
  <c r="G132" i="3" s="1"/>
  <c r="G643" i="3" a="1"/>
  <c r="G643" i="3" s="1"/>
  <c r="F1254" i="5" s="1"/>
  <c r="G641" i="3" a="1"/>
  <c r="G641" i="3" s="1"/>
  <c r="F1242" i="5" s="1"/>
  <c r="G637" i="3" a="1"/>
  <c r="G637" i="3" s="1"/>
  <c r="F1223" i="5" s="1"/>
  <c r="G653" i="3" a="1"/>
  <c r="G653" i="3" s="1"/>
  <c r="F1328" i="5" s="1"/>
  <c r="G301" i="3" a="1"/>
  <c r="G301" i="3" s="1"/>
  <c r="E457" i="5" s="1"/>
  <c r="G291" i="3" a="1"/>
  <c r="G291" i="3" s="1"/>
  <c r="E446" i="5" s="1"/>
  <c r="G315" i="3" a="1"/>
  <c r="G315" i="3" s="1"/>
  <c r="E471" i="5" s="1"/>
  <c r="G491" i="3" a="1"/>
  <c r="G491" i="3" s="1"/>
  <c r="E785" i="5" s="1"/>
  <c r="G344" i="3" a="1"/>
  <c r="G344" i="3" s="1"/>
  <c r="G509" i="3" a="1"/>
  <c r="G509" i="3" s="1"/>
  <c r="H796" i="5" s="1"/>
  <c r="G515" i="3" a="1"/>
  <c r="G515" i="3" s="1"/>
  <c r="E809" i="5" s="1"/>
  <c r="G122" i="3" a="1"/>
  <c r="G122" i="3" s="1"/>
  <c r="G121" i="3" a="1"/>
  <c r="G121" i="3" s="1"/>
  <c r="E328" i="5" s="1" a="1"/>
  <c r="E328" i="5" s="1"/>
  <c r="G445" i="3" a="1"/>
  <c r="G445" i="3" s="1"/>
  <c r="E586" i="5" s="1"/>
  <c r="G580" i="3" a="1"/>
  <c r="G580" i="3" s="1"/>
  <c r="E940" i="5" s="1" a="1"/>
  <c r="E940" i="5" s="1"/>
  <c r="G613" i="3" a="1"/>
  <c r="G613" i="3" s="1"/>
  <c r="E1045" i="5" s="1" a="1"/>
  <c r="E1045" i="5" s="1"/>
  <c r="G577" i="3" a="1"/>
  <c r="G577" i="3" s="1"/>
  <c r="E933" i="5" s="1" a="1"/>
  <c r="E933" i="5" s="1"/>
  <c r="G598" i="3" a="1"/>
  <c r="G598" i="3" s="1"/>
  <c r="G340" i="3" a="1"/>
  <c r="G340" i="3" s="1"/>
  <c r="F498" i="5" s="1"/>
  <c r="G352" i="3" a="1"/>
  <c r="G352" i="3" s="1"/>
  <c r="G339" i="3" a="1"/>
  <c r="G339" i="3" s="1"/>
  <c r="E498" i="5" s="1"/>
  <c r="G396" i="3" a="1"/>
  <c r="G396" i="3" s="1"/>
  <c r="G354" i="3" a="1"/>
  <c r="G354" i="3" s="1"/>
  <c r="G140" i="3" a="1"/>
  <c r="G140" i="3" s="1"/>
  <c r="F18" i="4" s="1"/>
  <c r="H18" i="4" s="1"/>
  <c r="G626" i="3" a="1"/>
  <c r="G626" i="3" s="1"/>
  <c r="E1121" i="5" s="1"/>
  <c r="G493" i="3" a="1"/>
  <c r="G493" i="3" s="1"/>
  <c r="E790" i="5" s="1"/>
  <c r="G621" i="3" a="1"/>
  <c r="G621" i="3" s="1"/>
  <c r="E1079" i="5" s="1"/>
  <c r="G487" i="3" a="1"/>
  <c r="G487" i="3" s="1"/>
  <c r="E762" i="5" s="1"/>
  <c r="G514" i="3" a="1"/>
  <c r="G514" i="3" s="1"/>
  <c r="E807" i="5" s="1"/>
  <c r="G139" i="3" a="1"/>
  <c r="G139" i="3" s="1"/>
  <c r="F11" i="4" s="1"/>
  <c r="G243" i="3" a="1"/>
  <c r="G243" i="3" s="1"/>
  <c r="E477" i="5" s="1"/>
  <c r="G575" i="3" a="1"/>
  <c r="G575" i="3" s="1"/>
  <c r="E928" i="5" s="1" a="1"/>
  <c r="E928" i="5" s="1"/>
  <c r="G511" i="3" a="1"/>
  <c r="G511" i="3" s="1"/>
  <c r="G535" i="3" a="1"/>
  <c r="G535" i="3" s="1"/>
  <c r="G583" i="3" a="1"/>
  <c r="G583" i="3" s="1"/>
  <c r="E951" i="5" s="1"/>
  <c r="G401" i="3" a="1"/>
  <c r="G401" i="3" s="1"/>
  <c r="E535" i="5" s="1"/>
  <c r="G233" i="3" a="1"/>
  <c r="G233" i="3" s="1"/>
  <c r="G614" i="3" a="1"/>
  <c r="G614" i="3" s="1"/>
  <c r="E1077" i="5" s="1"/>
  <c r="G332" i="3" a="1"/>
  <c r="G332" i="3" s="1"/>
  <c r="G322" i="3" a="1"/>
  <c r="G322" i="3" s="1"/>
  <c r="G201" i="3" a="1"/>
  <c r="G201" i="3" s="1"/>
  <c r="F389" i="5" s="1"/>
  <c r="G247" i="3" a="1"/>
  <c r="G247" i="3" s="1"/>
  <c r="G524" i="3" a="1"/>
  <c r="G524" i="3" s="1"/>
  <c r="E837" i="5" s="1"/>
  <c r="G611" i="3" a="1"/>
  <c r="G611" i="3" s="1"/>
  <c r="E1036" i="5" s="1" a="1"/>
  <c r="E1036" i="5" s="1"/>
  <c r="G234" i="3" a="1"/>
  <c r="G234" i="3" s="1"/>
  <c r="G588" i="3" a="1"/>
  <c r="G588" i="3" s="1"/>
  <c r="E979" i="5" s="1" a="1"/>
  <c r="E979" i="5" s="1"/>
  <c r="G336" i="3" a="1"/>
  <c r="G336" i="3" s="1"/>
  <c r="E494" i="5" s="1"/>
  <c r="G127" i="3" a="1"/>
  <c r="G127" i="3" s="1"/>
  <c r="G607" i="3" a="1"/>
  <c r="G607" i="3" s="1"/>
  <c r="G576" i="3" a="1"/>
  <c r="G576" i="3" s="1"/>
  <c r="E929" i="5" s="1" a="1"/>
  <c r="E929" i="5" s="1"/>
  <c r="G498" i="3" a="1"/>
  <c r="G498" i="3" s="1"/>
  <c r="G500" i="3" s="1"/>
  <c r="E797" i="5" s="1"/>
  <c r="G74" i="3" a="1"/>
  <c r="G74" i="3" s="1"/>
  <c r="G536" i="3" a="1"/>
  <c r="G536" i="3" s="1"/>
  <c r="F286" i="4" s="1"/>
  <c r="G599" i="3" a="1"/>
  <c r="G599" i="3" s="1"/>
  <c r="E1061" i="5" s="1" a="1"/>
  <c r="E1061" i="5" s="1"/>
  <c r="G551" i="3" a="1"/>
  <c r="G551" i="3" s="1"/>
  <c r="E860" i="5" s="1"/>
  <c r="G280" i="3" a="1"/>
  <c r="G280" i="3" s="1"/>
  <c r="FS164" i="4"/>
  <c r="FV168" i="4"/>
  <c r="FW166" i="4"/>
  <c r="FW165" i="4"/>
  <c r="FV167" i="4"/>
  <c r="D145" i="4"/>
  <c r="D165" i="4" s="1"/>
  <c r="D144" i="4"/>
  <c r="D143" i="4"/>
  <c r="D163" i="4" s="1"/>
  <c r="D142" i="4"/>
  <c r="D162" i="4" s="1"/>
  <c r="J1036" i="5" l="1"/>
  <c r="J1035" i="5"/>
  <c r="J1034" i="5"/>
  <c r="E252" i="4"/>
  <c r="G252" i="4"/>
  <c r="F797" i="5"/>
  <c r="G503" i="3"/>
  <c r="E798" i="5" s="1"/>
  <c r="H798" i="5"/>
  <c r="G405" i="3" a="1"/>
  <c r="G405" i="3" s="1"/>
  <c r="G569" i="3" a="1"/>
  <c r="G569" i="3" s="1"/>
  <c r="E950" i="5" s="1"/>
  <c r="G408" i="3" a="1"/>
  <c r="G408" i="3" s="1"/>
  <c r="E540" i="5" s="1"/>
  <c r="M260" i="4"/>
  <c r="M261" i="4" s="1"/>
  <c r="L262" i="4"/>
  <c r="E545" i="5"/>
  <c r="G420" i="3" a="1"/>
  <c r="G420" i="3" s="1"/>
  <c r="AA39" i="4"/>
  <c r="AX39" i="4"/>
  <c r="K39" i="4"/>
  <c r="AG39" i="4"/>
  <c r="BC39" i="4"/>
  <c r="L39" i="4"/>
  <c r="M39" i="4"/>
  <c r="BD39" i="4"/>
  <c r="H39" i="4"/>
  <c r="E981" i="5"/>
  <c r="G345" i="3"/>
  <c r="E500" i="5" s="1"/>
  <c r="F1214" i="5"/>
  <c r="F1239" i="5"/>
  <c r="AW39" i="4"/>
  <c r="AR39" i="4"/>
  <c r="AB39" i="4"/>
  <c r="AT39" i="4"/>
  <c r="AL25" i="4"/>
  <c r="AG25" i="4"/>
  <c r="AA25" i="4"/>
  <c r="G335" i="3"/>
  <c r="E493" i="5" s="1"/>
  <c r="G325" i="3"/>
  <c r="E486" i="5" s="1"/>
  <c r="BA39" i="4"/>
  <c r="AO39" i="4"/>
  <c r="AY39" i="4"/>
  <c r="V39" i="4"/>
  <c r="AC39" i="4"/>
  <c r="AV39" i="4"/>
  <c r="AS39" i="4"/>
  <c r="AD39" i="4"/>
  <c r="AU39" i="4"/>
  <c r="AE39" i="4"/>
  <c r="P39" i="4"/>
  <c r="AQ39" i="4"/>
  <c r="BB39" i="4"/>
  <c r="X39" i="4"/>
  <c r="Z39" i="4"/>
  <c r="T39" i="4"/>
  <c r="R39" i="4"/>
  <c r="Y39" i="4"/>
  <c r="W39" i="4"/>
  <c r="BE39" i="4"/>
  <c r="AM39" i="4"/>
  <c r="N39" i="4"/>
  <c r="AI39" i="4"/>
  <c r="AN39" i="4"/>
  <c r="AJ39" i="4"/>
  <c r="J39" i="4"/>
  <c r="AZ39" i="4"/>
  <c r="AP39" i="4"/>
  <c r="O39" i="4"/>
  <c r="U39" i="4"/>
  <c r="AK39" i="4"/>
  <c r="AF39" i="4"/>
  <c r="AL39" i="4"/>
  <c r="S39" i="4"/>
  <c r="I39" i="4"/>
  <c r="AH39" i="4"/>
  <c r="Q39" i="4"/>
  <c r="G506" i="3"/>
  <c r="E799" i="5" s="1"/>
  <c r="F798" i="5"/>
  <c r="AL32" i="4"/>
  <c r="S32" i="4"/>
  <c r="AR32" i="4"/>
  <c r="AK32" i="4"/>
  <c r="O32" i="4"/>
  <c r="AJ32" i="4"/>
  <c r="AV32" i="4"/>
  <c r="AD32" i="4"/>
  <c r="AU32" i="4"/>
  <c r="AC32" i="4"/>
  <c r="L32" i="4"/>
  <c r="AM32" i="4"/>
  <c r="AT32" i="4"/>
  <c r="AN32" i="4"/>
  <c r="BA32" i="4"/>
  <c r="AS32" i="4"/>
  <c r="Z32" i="4"/>
  <c r="AQ32" i="4"/>
  <c r="AX32" i="4"/>
  <c r="AA32" i="4"/>
  <c r="I32" i="4"/>
  <c r="M32" i="4"/>
  <c r="V32" i="4"/>
  <c r="P32" i="4"/>
  <c r="AF32" i="4"/>
  <c r="BE32" i="4"/>
  <c r="H32" i="4"/>
  <c r="AP32" i="4"/>
  <c r="X32" i="4"/>
  <c r="AB32" i="4"/>
  <c r="U32" i="4"/>
  <c r="Y32" i="4"/>
  <c r="BD32" i="4"/>
  <c r="J32" i="4"/>
  <c r="AH32" i="4"/>
  <c r="AW32" i="4"/>
  <c r="BC32" i="4"/>
  <c r="N32" i="4"/>
  <c r="AE32" i="4"/>
  <c r="K32" i="4"/>
  <c r="AG32" i="4"/>
  <c r="AZ32" i="4"/>
  <c r="T32" i="4"/>
  <c r="AI32" i="4"/>
  <c r="AO32" i="4"/>
  <c r="BB32" i="4"/>
  <c r="W32" i="4"/>
  <c r="Q32" i="4"/>
  <c r="R32" i="4"/>
  <c r="AY32" i="4"/>
  <c r="G355" i="3"/>
  <c r="E507" i="5" s="1"/>
  <c r="L265" i="4"/>
  <c r="E1048" i="5"/>
  <c r="Q265" i="4"/>
  <c r="V265" i="4"/>
  <c r="E779" i="5"/>
  <c r="S265" i="4"/>
  <c r="H265" i="4"/>
  <c r="T265" i="4"/>
  <c r="AC265" i="4"/>
  <c r="AA265" i="4"/>
  <c r="AE265" i="4"/>
  <c r="Y265" i="4"/>
  <c r="O265" i="4"/>
  <c r="AD265" i="4"/>
  <c r="R265" i="4"/>
  <c r="W265" i="4"/>
  <c r="J265" i="4"/>
  <c r="I265" i="4"/>
  <c r="P265" i="4"/>
  <c r="U265" i="4"/>
  <c r="K265" i="4"/>
  <c r="X265" i="4"/>
  <c r="N265" i="4"/>
  <c r="Z265" i="4"/>
  <c r="M265" i="4"/>
  <c r="AB265" i="4"/>
  <c r="E918" i="5" a="1"/>
  <c r="E918" i="5" s="1"/>
  <c r="BE25" i="4"/>
  <c r="Y25" i="4"/>
  <c r="AV25" i="4"/>
  <c r="AH25" i="4"/>
  <c r="R25" i="4"/>
  <c r="AC25" i="4"/>
  <c r="M25" i="4"/>
  <c r="X25" i="4"/>
  <c r="AU25" i="4"/>
  <c r="BC25" i="4"/>
  <c r="P25" i="4"/>
  <c r="K25" i="4"/>
  <c r="AI25" i="4"/>
  <c r="O25" i="4"/>
  <c r="AK25" i="4"/>
  <c r="AY25" i="4"/>
  <c r="BB25" i="4"/>
  <c r="AN25" i="4"/>
  <c r="H25" i="4"/>
  <c r="AE25" i="4"/>
  <c r="AT25" i="4"/>
  <c r="I25" i="4"/>
  <c r="N25" i="4"/>
  <c r="BD25" i="4"/>
  <c r="Z25" i="4"/>
  <c r="U25" i="4"/>
  <c r="AW25" i="4"/>
  <c r="AF25" i="4"/>
  <c r="AM25" i="4"/>
  <c r="AB25" i="4"/>
  <c r="AX25" i="4"/>
  <c r="AP25" i="4"/>
  <c r="AJ25" i="4"/>
  <c r="AQ25" i="4"/>
  <c r="AZ25" i="4"/>
  <c r="V25" i="4"/>
  <c r="BA25" i="4"/>
  <c r="AR25" i="4"/>
  <c r="AD25" i="4"/>
  <c r="L25" i="4"/>
  <c r="J25" i="4"/>
  <c r="AS25" i="4"/>
  <c r="AO25" i="4"/>
  <c r="W25" i="4"/>
  <c r="S25" i="4"/>
  <c r="T25" i="4"/>
  <c r="Q25" i="4"/>
  <c r="G398" i="3"/>
  <c r="E532" i="5" s="1"/>
  <c r="F531" i="5"/>
  <c r="CV1089" i="5"/>
  <c r="DM1089" i="5"/>
  <c r="Y1089" i="5"/>
  <c r="EM1089" i="5"/>
  <c r="CQ1089" i="5"/>
  <c r="EZ1089" i="5"/>
  <c r="V1089" i="5"/>
  <c r="BS1089" i="5"/>
  <c r="EV1089" i="5"/>
  <c r="AG1089" i="5"/>
  <c r="CL1089" i="5"/>
  <c r="ET1089" i="5"/>
  <c r="FE1089" i="5"/>
  <c r="BN1089" i="5"/>
  <c r="BY1089" i="5"/>
  <c r="J1089" i="5"/>
  <c r="J1090" i="5" s="1"/>
  <c r="AU1089" i="5"/>
  <c r="BC1089" i="5"/>
  <c r="CB1089" i="5"/>
  <c r="BZ1089" i="5"/>
  <c r="AB1089" i="5"/>
  <c r="DG1089" i="5"/>
  <c r="CZ1089" i="5"/>
  <c r="EK1089" i="5"/>
  <c r="AN1089" i="5"/>
  <c r="BD1089" i="5"/>
  <c r="FO1089" i="5"/>
  <c r="DC1089" i="5"/>
  <c r="BI1089" i="5"/>
  <c r="DN1089" i="5"/>
  <c r="BM1089" i="5"/>
  <c r="DV1089" i="5"/>
  <c r="AJ1089" i="5"/>
  <c r="BE1089" i="5"/>
  <c r="EE1089" i="5"/>
  <c r="EH1089" i="5"/>
  <c r="AO1089" i="5"/>
  <c r="DH1089" i="5"/>
  <c r="BK1089" i="5"/>
  <c r="Q1089" i="5"/>
  <c r="E1102" i="5"/>
  <c r="FD1089" i="5"/>
  <c r="CD1089" i="5"/>
  <c r="FR1089" i="5"/>
  <c r="FQ1089" i="5"/>
  <c r="AI1089" i="5"/>
  <c r="DU1089" i="5"/>
  <c r="FP1089" i="5"/>
  <c r="BW1089" i="5"/>
  <c r="ES1089" i="5"/>
  <c r="DY1089" i="5"/>
  <c r="E1087" i="5"/>
  <c r="FN1089" i="5"/>
  <c r="EB1089" i="5"/>
  <c r="CY1089" i="5"/>
  <c r="CX1089" i="5"/>
  <c r="AK1089" i="5"/>
  <c r="EP1089" i="5"/>
  <c r="R1089" i="5"/>
  <c r="DD1089" i="5"/>
  <c r="DZ1089" i="5"/>
  <c r="EC1089" i="5"/>
  <c r="BH1089" i="5"/>
  <c r="CC1089" i="5"/>
  <c r="AV1089" i="5"/>
  <c r="BV1089" i="5"/>
  <c r="CI1089" i="5"/>
  <c r="CH1089" i="5"/>
  <c r="DW1089" i="5"/>
  <c r="CG1089" i="5"/>
  <c r="EY1089" i="5"/>
  <c r="FM1089" i="5"/>
  <c r="DO1089" i="5"/>
  <c r="FA1089" i="5"/>
  <c r="DO328" i="5"/>
  <c r="AP328" i="5"/>
  <c r="DX328" i="5"/>
  <c r="DJ328" i="5"/>
  <c r="Q328" i="5"/>
  <c r="BE328" i="5"/>
  <c r="CM328" i="5"/>
  <c r="FO328" i="5"/>
  <c r="AO328" i="5"/>
  <c r="BB328" i="5"/>
  <c r="FB328" i="5"/>
  <c r="CD328" i="5"/>
  <c r="DA328" i="5"/>
  <c r="K328" i="5"/>
  <c r="AK328" i="5"/>
  <c r="BQ328" i="5"/>
  <c r="BA328" i="5"/>
  <c r="BF328" i="5"/>
  <c r="AZ328" i="5"/>
  <c r="L328" i="5"/>
  <c r="FJ328" i="5"/>
  <c r="DE328" i="5"/>
  <c r="AL328" i="5"/>
  <c r="BR328" i="5"/>
  <c r="V328" i="5"/>
  <c r="CV328" i="5"/>
  <c r="EY328" i="5"/>
  <c r="EK328" i="5"/>
  <c r="CN328" i="5"/>
  <c r="ER328" i="5"/>
  <c r="EL328" i="5"/>
  <c r="AB328" i="5"/>
  <c r="EQ328" i="5"/>
  <c r="DI328" i="5"/>
  <c r="ET328" i="5"/>
  <c r="BV328" i="5"/>
  <c r="CC328" i="5"/>
  <c r="FI328" i="5"/>
  <c r="BD328" i="5"/>
  <c r="AF328" i="5"/>
  <c r="FC328" i="5"/>
  <c r="EI328" i="5"/>
  <c r="FK328" i="5"/>
  <c r="BC328" i="5"/>
  <c r="BP328" i="5"/>
  <c r="DL328" i="5"/>
  <c r="AU328" i="5"/>
  <c r="DM328" i="5"/>
  <c r="AH328" i="5"/>
  <c r="FM328" i="5"/>
  <c r="AS328" i="5"/>
  <c r="EA328" i="5"/>
  <c r="DT328" i="5"/>
  <c r="AC328" i="5"/>
  <c r="EP328" i="5"/>
  <c r="AW328" i="5"/>
  <c r="AV328" i="5"/>
  <c r="N328" i="5"/>
  <c r="CF328" i="5"/>
  <c r="EB328" i="5"/>
  <c r="CS328" i="5"/>
  <c r="AA328" i="5"/>
  <c r="CA328" i="5"/>
  <c r="M328" i="5"/>
  <c r="BW328" i="5"/>
  <c r="CI328" i="5"/>
  <c r="BX328" i="5"/>
  <c r="DC328" i="5"/>
  <c r="AG328" i="5"/>
  <c r="BN328" i="5"/>
  <c r="DN328" i="5"/>
  <c r="J328" i="5"/>
  <c r="EW328" i="5"/>
  <c r="FG328" i="5"/>
  <c r="U328" i="5"/>
  <c r="BJ328" i="5"/>
  <c r="ES328" i="5"/>
  <c r="BY328" i="5"/>
  <c r="FN328" i="5"/>
  <c r="CK328" i="5"/>
  <c r="CO328" i="5"/>
  <c r="X328" i="5"/>
  <c r="CU328" i="5"/>
  <c r="DG328" i="5"/>
  <c r="DD328" i="5"/>
  <c r="BO328" i="5"/>
  <c r="Z328" i="5"/>
  <c r="DB328" i="5"/>
  <c r="EM328" i="5"/>
  <c r="CH328" i="5"/>
  <c r="CT328" i="5"/>
  <c r="EV328" i="5"/>
  <c r="CR328" i="5"/>
  <c r="BT328" i="5"/>
  <c r="CX328" i="5"/>
  <c r="T328" i="5"/>
  <c r="CB328" i="5"/>
  <c r="DF328" i="5"/>
  <c r="FL328" i="5"/>
  <c r="FQ328" i="5"/>
  <c r="DY328" i="5"/>
  <c r="DP328" i="5"/>
  <c r="EH328" i="5"/>
  <c r="AQ328" i="5"/>
  <c r="AN328" i="5"/>
  <c r="ED328" i="5"/>
  <c r="AJ328" i="5"/>
  <c r="S328" i="5"/>
  <c r="DQ328" i="5"/>
  <c r="DS328" i="5"/>
  <c r="AX328" i="5"/>
  <c r="BL328" i="5"/>
  <c r="EZ328" i="5"/>
  <c r="AI328" i="5"/>
  <c r="FR328" i="5"/>
  <c r="BG328" i="5"/>
  <c r="EX328" i="5"/>
  <c r="AY328" i="5"/>
  <c r="FH328" i="5"/>
  <c r="BM328" i="5"/>
  <c r="EF328" i="5"/>
  <c r="BU328" i="5"/>
  <c r="DK328" i="5"/>
  <c r="FE328" i="5"/>
  <c r="P328" i="5"/>
  <c r="AD328" i="5"/>
  <c r="FF328" i="5"/>
  <c r="Y328" i="5"/>
  <c r="DU328" i="5"/>
  <c r="DV328" i="5"/>
  <c r="DW328" i="5"/>
  <c r="EE328" i="5"/>
  <c r="BS328" i="5"/>
  <c r="DR328" i="5"/>
  <c r="EC328" i="5"/>
  <c r="W328" i="5"/>
  <c r="CJ328" i="5"/>
  <c r="EJ328" i="5"/>
  <c r="AM328" i="5"/>
  <c r="FP328" i="5"/>
  <c r="EU328" i="5"/>
  <c r="AT328" i="5"/>
  <c r="DZ328" i="5"/>
  <c r="CE328" i="5"/>
  <c r="BI328" i="5"/>
  <c r="BH328" i="5"/>
  <c r="CG328" i="5"/>
  <c r="CP328" i="5"/>
  <c r="R328" i="5"/>
  <c r="FD328" i="5"/>
  <c r="AE328" i="5"/>
  <c r="CW328" i="5"/>
  <c r="EG328" i="5"/>
  <c r="BZ328" i="5"/>
  <c r="EN328" i="5"/>
  <c r="CY328" i="5"/>
  <c r="CL328" i="5"/>
  <c r="CQ328" i="5"/>
  <c r="FA328" i="5"/>
  <c r="EO328" i="5"/>
  <c r="CZ328" i="5"/>
  <c r="DH328" i="5"/>
  <c r="BK328" i="5"/>
  <c r="O328" i="5"/>
  <c r="AR328" i="5"/>
  <c r="E1021" i="5" a="1"/>
  <c r="E1021" i="5" s="1"/>
  <c r="F1021" i="5" a="1"/>
  <c r="F1021" i="5" s="1"/>
  <c r="AH18" i="4"/>
  <c r="AD18" i="4"/>
  <c r="AC18" i="4"/>
  <c r="AK18" i="4"/>
  <c r="AR18" i="4"/>
  <c r="AE18" i="4"/>
  <c r="W18" i="4"/>
  <c r="Q18" i="4"/>
  <c r="AX18" i="4"/>
  <c r="BA18" i="4"/>
  <c r="M18" i="4"/>
  <c r="V18" i="4"/>
  <c r="AB18" i="4"/>
  <c r="AT18" i="4"/>
  <c r="R18" i="4"/>
  <c r="AI18" i="4"/>
  <c r="AZ18" i="4"/>
  <c r="AL18" i="4"/>
  <c r="O18" i="4"/>
  <c r="AV18" i="4"/>
  <c r="Y18" i="4"/>
  <c r="P18" i="4"/>
  <c r="AF18" i="4"/>
  <c r="AP18" i="4"/>
  <c r="N18" i="4"/>
  <c r="AU18" i="4"/>
  <c r="AO18" i="4"/>
  <c r="AA18" i="4"/>
  <c r="S18" i="4"/>
  <c r="BB18" i="4"/>
  <c r="AY18" i="4"/>
  <c r="K18" i="4"/>
  <c r="BC18" i="4"/>
  <c r="T18" i="4"/>
  <c r="BE18" i="4"/>
  <c r="J18" i="4"/>
  <c r="AM18" i="4"/>
  <c r="BD18" i="4"/>
  <c r="Z18" i="4"/>
  <c r="AN18" i="4"/>
  <c r="U18" i="4"/>
  <c r="AQ18" i="4"/>
  <c r="AJ18" i="4"/>
  <c r="L18" i="4"/>
  <c r="AW18" i="4"/>
  <c r="AG18" i="4"/>
  <c r="I18" i="4"/>
  <c r="AS18" i="4"/>
  <c r="X18" i="4"/>
  <c r="DP1089" i="5"/>
  <c r="BB1089" i="5"/>
  <c r="AT1089" i="5"/>
  <c r="AE1089" i="5"/>
  <c r="CK1089" i="5"/>
  <c r="DK1089" i="5"/>
  <c r="X1089" i="5"/>
  <c r="DE1089" i="5"/>
  <c r="DX1089" i="5"/>
  <c r="FF1089" i="5"/>
  <c r="EU1089" i="5"/>
  <c r="N1089" i="5"/>
  <c r="CS1089" i="5"/>
  <c r="AH1089" i="5"/>
  <c r="FI1089" i="5"/>
  <c r="BU1089" i="5"/>
  <c r="DQ1089" i="5"/>
  <c r="CO1089" i="5"/>
  <c r="FK1089" i="5"/>
  <c r="FC1089" i="5"/>
  <c r="O1089" i="5"/>
  <c r="EX1089" i="5"/>
  <c r="T1089" i="5"/>
  <c r="CE1089" i="5"/>
  <c r="CN1089" i="5"/>
  <c r="EN1089" i="5"/>
  <c r="BG1089" i="5"/>
  <c r="ER1089" i="5"/>
  <c r="L1089" i="5"/>
  <c r="U1089" i="5"/>
  <c r="CJ1089" i="5"/>
  <c r="EI1089" i="5"/>
  <c r="AQ1089" i="5"/>
  <c r="AA1089" i="5"/>
  <c r="AD1089" i="5"/>
  <c r="BX1089" i="5"/>
  <c r="EF1089" i="5"/>
  <c r="CA1089" i="5"/>
  <c r="DA1089" i="5"/>
  <c r="EO1089" i="5"/>
  <c r="DB1089" i="5"/>
  <c r="Z1089" i="5"/>
  <c r="W1089" i="5"/>
  <c r="EG1089" i="5"/>
  <c r="EJ1089" i="5"/>
  <c r="DT1089" i="5"/>
  <c r="FH1089" i="5"/>
  <c r="DL1089" i="5"/>
  <c r="K1089" i="5"/>
  <c r="CP1089" i="5"/>
  <c r="DJ1089" i="5"/>
  <c r="AZ1089" i="5"/>
  <c r="DR1089" i="5"/>
  <c r="BO1089" i="5"/>
  <c r="AC1089" i="5"/>
  <c r="BT1089" i="5"/>
  <c r="BP1089" i="5"/>
  <c r="CF1089" i="5"/>
  <c r="DS1089" i="5"/>
  <c r="FL1089" i="5"/>
  <c r="EW1089" i="5"/>
  <c r="AF1089" i="5"/>
  <c r="S1089" i="5"/>
  <c r="DF1089" i="5"/>
  <c r="BF1089" i="5"/>
  <c r="AW1089" i="5"/>
  <c r="BA1089" i="5"/>
  <c r="AS1089" i="5"/>
  <c r="BQ1089" i="5"/>
  <c r="FG1089" i="5"/>
  <c r="BJ1089" i="5"/>
  <c r="FB1089" i="5"/>
  <c r="AX1089" i="5"/>
  <c r="M1089" i="5"/>
  <c r="EL1089" i="5"/>
  <c r="AL1089" i="5"/>
  <c r="CU1089" i="5"/>
  <c r="CM1089" i="5"/>
  <c r="CR1089" i="5"/>
  <c r="AM1089" i="5"/>
  <c r="AY1089" i="5"/>
  <c r="EA1089" i="5"/>
  <c r="CT1089" i="5"/>
  <c r="BL1089" i="5"/>
  <c r="BR1089" i="5"/>
  <c r="ED1089" i="5"/>
  <c r="EQ1089" i="5"/>
  <c r="AP1089" i="5"/>
  <c r="DI1089" i="5"/>
  <c r="FJ1089" i="5"/>
  <c r="CW1089" i="5"/>
  <c r="AR1089" i="5"/>
  <c r="P1089" i="5"/>
  <c r="E20" i="5"/>
  <c r="BH837" i="5"/>
  <c r="CU837" i="5"/>
  <c r="AI837" i="5"/>
  <c r="EE837" i="5"/>
  <c r="P837" i="5"/>
  <c r="BX837" i="5"/>
  <c r="CQ837" i="5"/>
  <c r="EU837" i="5"/>
  <c r="EA837" i="5"/>
  <c r="DI837" i="5"/>
  <c r="Y837" i="5"/>
  <c r="AN837" i="5"/>
  <c r="DT837" i="5"/>
  <c r="CR837" i="5"/>
  <c r="BE837" i="5"/>
  <c r="DY837" i="5"/>
  <c r="AY837" i="5"/>
  <c r="DB837" i="5"/>
  <c r="FC837" i="5"/>
  <c r="BD837" i="5"/>
  <c r="FO837" i="5"/>
  <c r="DM837" i="5"/>
  <c r="AZ837" i="5"/>
  <c r="BF837" i="5"/>
  <c r="EC837" i="5"/>
  <c r="EZ837" i="5"/>
  <c r="CY837" i="5"/>
  <c r="U837" i="5"/>
  <c r="AV837" i="5"/>
  <c r="FL837" i="5"/>
  <c r="FJ837" i="5"/>
  <c r="DP837" i="5"/>
  <c r="R837" i="5"/>
  <c r="BZ837" i="5"/>
  <c r="CM837" i="5"/>
  <c r="AX837" i="5"/>
  <c r="M837" i="5"/>
  <c r="BC837" i="5"/>
  <c r="DF837" i="5"/>
  <c r="BU837" i="5"/>
  <c r="FD837" i="5"/>
  <c r="DA837" i="5"/>
  <c r="AM837" i="5"/>
  <c r="N837" i="5"/>
  <c r="EY837" i="5"/>
  <c r="CC837" i="5"/>
  <c r="DD837" i="5"/>
  <c r="AW837" i="5"/>
  <c r="DS837" i="5"/>
  <c r="EI837" i="5"/>
  <c r="L837" i="5"/>
  <c r="ER837" i="5"/>
  <c r="CH837" i="5"/>
  <c r="AO837" i="5"/>
  <c r="FQ837" i="5"/>
  <c r="EO837" i="5"/>
  <c r="BK837" i="5"/>
  <c r="EX837" i="5"/>
  <c r="DC837" i="5"/>
  <c r="ES837" i="5"/>
  <c r="DO837" i="5"/>
  <c r="DZ837" i="5"/>
  <c r="DE837" i="5"/>
  <c r="BG837" i="5"/>
  <c r="J837" i="5"/>
  <c r="BQ837" i="5"/>
  <c r="DW837" i="5"/>
  <c r="AA837" i="5"/>
  <c r="ED837" i="5"/>
  <c r="CT837" i="5"/>
  <c r="CG837" i="5"/>
  <c r="AL837" i="5"/>
  <c r="CN837" i="5"/>
  <c r="BM837" i="5"/>
  <c r="CB837" i="5"/>
  <c r="BO837" i="5"/>
  <c r="CV837" i="5"/>
  <c r="EN837" i="5"/>
  <c r="AU837" i="5"/>
  <c r="DK837" i="5"/>
  <c r="CS837" i="5"/>
  <c r="BT837" i="5"/>
  <c r="V837" i="5"/>
  <c r="Q837" i="5"/>
  <c r="EM837" i="5"/>
  <c r="DU837" i="5"/>
  <c r="BR837" i="5"/>
  <c r="BB837" i="5"/>
  <c r="AQ837" i="5"/>
  <c r="CO837" i="5"/>
  <c r="DX837" i="5"/>
  <c r="CD837" i="5"/>
  <c r="CL837" i="5"/>
  <c r="AH837" i="5"/>
  <c r="BV837" i="5"/>
  <c r="EJ837" i="5"/>
  <c r="DG837" i="5"/>
  <c r="CK837" i="5"/>
  <c r="Z837" i="5"/>
  <c r="DN837" i="5"/>
  <c r="EG837" i="5"/>
  <c r="EQ837" i="5"/>
  <c r="AP837" i="5"/>
  <c r="FF837" i="5"/>
  <c r="EP837" i="5"/>
  <c r="K837" i="5"/>
  <c r="BS837" i="5"/>
  <c r="EF837" i="5"/>
  <c r="FG837" i="5"/>
  <c r="BL837" i="5"/>
  <c r="CJ837" i="5"/>
  <c r="AT837" i="5"/>
  <c r="AJ837" i="5"/>
  <c r="AE837" i="5"/>
  <c r="EK837" i="5"/>
  <c r="AB837" i="5"/>
  <c r="BP837" i="5"/>
  <c r="AS837" i="5"/>
  <c r="AK837" i="5"/>
  <c r="W837" i="5"/>
  <c r="FH837" i="5"/>
  <c r="DR837" i="5"/>
  <c r="EL837" i="5"/>
  <c r="CF837" i="5"/>
  <c r="FP837" i="5"/>
  <c r="FA837" i="5"/>
  <c r="BY837" i="5"/>
  <c r="BW837" i="5"/>
  <c r="CP837" i="5"/>
  <c r="DJ837" i="5"/>
  <c r="CA837" i="5"/>
  <c r="CZ837" i="5"/>
  <c r="CX837" i="5"/>
  <c r="FM837" i="5"/>
  <c r="DQ837" i="5"/>
  <c r="CE837" i="5"/>
  <c r="FN837" i="5"/>
  <c r="T837" i="5"/>
  <c r="FE837" i="5"/>
  <c r="EV837" i="5"/>
  <c r="EW837" i="5"/>
  <c r="AG837" i="5"/>
  <c r="FI837" i="5"/>
  <c r="BI837" i="5"/>
  <c r="CW837" i="5"/>
  <c r="AD837" i="5"/>
  <c r="EH837" i="5"/>
  <c r="FR837" i="5"/>
  <c r="O837" i="5"/>
  <c r="FB837" i="5"/>
  <c r="DL837" i="5"/>
  <c r="FK837" i="5"/>
  <c r="EB837" i="5"/>
  <c r="BJ837" i="5"/>
  <c r="X837" i="5"/>
  <c r="AR837" i="5"/>
  <c r="DH837" i="5"/>
  <c r="AF837" i="5"/>
  <c r="BA837" i="5"/>
  <c r="ET837" i="5"/>
  <c r="S837" i="5"/>
  <c r="DV837" i="5"/>
  <c r="BN837" i="5"/>
  <c r="CI837" i="5"/>
  <c r="AC837" i="5"/>
  <c r="E19" i="5"/>
  <c r="F796" i="5"/>
  <c r="I286" i="4"/>
  <c r="K923" i="5" s="1"/>
  <c r="CC286" i="4"/>
  <c r="CE923" i="5" s="1"/>
  <c r="EF286" i="4"/>
  <c r="EH923" i="5" s="1"/>
  <c r="AW286" i="4"/>
  <c r="AY923" i="5" s="1"/>
  <c r="BK286" i="4"/>
  <c r="BM923" i="5" s="1"/>
  <c r="EC286" i="4"/>
  <c r="EE923" i="5" s="1"/>
  <c r="EG286" i="4"/>
  <c r="EI923" i="5" s="1"/>
  <c r="CK286" i="4"/>
  <c r="CM923" i="5" s="1"/>
  <c r="FP286" i="4"/>
  <c r="FR923" i="5" s="1"/>
  <c r="DV286" i="4"/>
  <c r="DX923" i="5" s="1"/>
  <c r="DT286" i="4"/>
  <c r="DV923" i="5" s="1"/>
  <c r="CD286" i="4"/>
  <c r="CF923" i="5" s="1"/>
  <c r="CO286" i="4"/>
  <c r="CQ923" i="5" s="1"/>
  <c r="EM286" i="4"/>
  <c r="EO923" i="5" s="1"/>
  <c r="H286" i="4"/>
  <c r="J923" i="5" s="1"/>
  <c r="ES286" i="4"/>
  <c r="EU923" i="5" s="1"/>
  <c r="BZ286" i="4"/>
  <c r="CB923" i="5" s="1"/>
  <c r="CI286" i="4"/>
  <c r="CK923" i="5" s="1"/>
  <c r="BO286" i="4"/>
  <c r="BQ923" i="5" s="1"/>
  <c r="FG286" i="4"/>
  <c r="FI923" i="5" s="1"/>
  <c r="BM286" i="4"/>
  <c r="BO923" i="5" s="1"/>
  <c r="AQ286" i="4"/>
  <c r="AS923" i="5" s="1"/>
  <c r="CM286" i="4"/>
  <c r="CO923" i="5" s="1"/>
  <c r="DX286" i="4"/>
  <c r="DZ923" i="5" s="1"/>
  <c r="CP286" i="4"/>
  <c r="CR923" i="5" s="1"/>
  <c r="EU286" i="4"/>
  <c r="EW923" i="5" s="1"/>
  <c r="AA286" i="4"/>
  <c r="AC923" i="5" s="1"/>
  <c r="Z286" i="4"/>
  <c r="AB923" i="5" s="1"/>
  <c r="DA286" i="4"/>
  <c r="DC923" i="5" s="1"/>
  <c r="FJ286" i="4"/>
  <c r="FL923" i="5" s="1"/>
  <c r="BU286" i="4"/>
  <c r="BW923" i="5" s="1"/>
  <c r="Q286" i="4"/>
  <c r="S923" i="5" s="1"/>
  <c r="K286" i="4"/>
  <c r="M923" i="5" s="1"/>
  <c r="N286" i="4"/>
  <c r="P923" i="5" s="1"/>
  <c r="EL286" i="4"/>
  <c r="EN923" i="5" s="1"/>
  <c r="AX286" i="4"/>
  <c r="AZ923" i="5" s="1"/>
  <c r="FD286" i="4"/>
  <c r="FF923" i="5" s="1"/>
  <c r="AP286" i="4"/>
  <c r="AR923" i="5" s="1"/>
  <c r="CA286" i="4"/>
  <c r="CC923" i="5" s="1"/>
  <c r="CS286" i="4"/>
  <c r="CU923" i="5" s="1"/>
  <c r="EI286" i="4"/>
  <c r="EK923" i="5" s="1"/>
  <c r="DI286" i="4"/>
  <c r="DK923" i="5" s="1"/>
  <c r="EW286" i="4"/>
  <c r="EY923" i="5" s="1"/>
  <c r="CQ286" i="4"/>
  <c r="CS923" i="5" s="1"/>
  <c r="ET286" i="4"/>
  <c r="EV923" i="5" s="1"/>
  <c r="BT286" i="4"/>
  <c r="BV923" i="5" s="1"/>
  <c r="CB286" i="4"/>
  <c r="CD923" i="5" s="1"/>
  <c r="DD286" i="4"/>
  <c r="DF923" i="5" s="1"/>
  <c r="AU286" i="4"/>
  <c r="AW923" i="5" s="1"/>
  <c r="S286" i="4"/>
  <c r="U923" i="5" s="1"/>
  <c r="AI286" i="4"/>
  <c r="AK923" i="5" s="1"/>
  <c r="ED286" i="4"/>
  <c r="EF923" i="5" s="1"/>
  <c r="AT286" i="4"/>
  <c r="AV923" i="5" s="1"/>
  <c r="DS286" i="4"/>
  <c r="DU923" i="5" s="1"/>
  <c r="BV286" i="4"/>
  <c r="BX923" i="5" s="1"/>
  <c r="CX286" i="4"/>
  <c r="CZ923" i="5" s="1"/>
  <c r="CR286" i="4"/>
  <c r="CT923" i="5" s="1"/>
  <c r="EE286" i="4"/>
  <c r="EG923" i="5" s="1"/>
  <c r="EY286" i="4"/>
  <c r="FA923" i="5" s="1"/>
  <c r="BN286" i="4"/>
  <c r="BP923" i="5" s="1"/>
  <c r="AR286" i="4"/>
  <c r="AT923" i="5" s="1"/>
  <c r="BE286" i="4"/>
  <c r="BG923" i="5" s="1"/>
  <c r="EX286" i="4"/>
  <c r="EZ923" i="5" s="1"/>
  <c r="AM286" i="4"/>
  <c r="AO923" i="5" s="1"/>
  <c r="DN286" i="4"/>
  <c r="DP923" i="5" s="1"/>
  <c r="CH286" i="4"/>
  <c r="CJ923" i="5" s="1"/>
  <c r="DJ286" i="4"/>
  <c r="DL923" i="5" s="1"/>
  <c r="EK286" i="4"/>
  <c r="EM923" i="5" s="1"/>
  <c r="BA286" i="4"/>
  <c r="BC923" i="5" s="1"/>
  <c r="CW286" i="4"/>
  <c r="CY923" i="5" s="1"/>
  <c r="DU286" i="4"/>
  <c r="DW923" i="5" s="1"/>
  <c r="CE286" i="4"/>
  <c r="AH286" i="4"/>
  <c r="AJ923" i="5" s="1"/>
  <c r="AD286" i="4"/>
  <c r="AF923" i="5" s="1"/>
  <c r="BR286" i="4"/>
  <c r="BT923" i="5" s="1"/>
  <c r="DY286" i="4"/>
  <c r="EA923" i="5" s="1"/>
  <c r="AY286" i="4"/>
  <c r="BA923" i="5" s="1"/>
  <c r="BP286" i="4"/>
  <c r="BR923" i="5" s="1"/>
  <c r="L286" i="4"/>
  <c r="N923" i="5" s="1"/>
  <c r="AL286" i="4"/>
  <c r="AN923" i="5" s="1"/>
  <c r="BJ286" i="4"/>
  <c r="BL923" i="5" s="1"/>
  <c r="FI286" i="4"/>
  <c r="FK923" i="5" s="1"/>
  <c r="BY286" i="4"/>
  <c r="CA923" i="5" s="1"/>
  <c r="EQ286" i="4"/>
  <c r="ES923" i="5" s="1"/>
  <c r="ER286" i="4"/>
  <c r="ET923" i="5" s="1"/>
  <c r="FO286" i="4"/>
  <c r="FQ923" i="5" s="1"/>
  <c r="CT286" i="4"/>
  <c r="CV923" i="5" s="1"/>
  <c r="CJ286" i="4"/>
  <c r="CL923" i="5" s="1"/>
  <c r="EO286" i="4"/>
  <c r="EQ923" i="5" s="1"/>
  <c r="AE286" i="4"/>
  <c r="AG923" i="5" s="1"/>
  <c r="BW286" i="4"/>
  <c r="BY923" i="5" s="1"/>
  <c r="P286" i="4"/>
  <c r="R923" i="5" s="1"/>
  <c r="FC286" i="4"/>
  <c r="FE923" i="5" s="1"/>
  <c r="BG286" i="4"/>
  <c r="BI923" i="5" s="1"/>
  <c r="DW286" i="4"/>
  <c r="DY923" i="5" s="1"/>
  <c r="AO286" i="4"/>
  <c r="AQ923" i="5" s="1"/>
  <c r="AG286" i="4"/>
  <c r="AI923" i="5" s="1"/>
  <c r="CV286" i="4"/>
  <c r="CX923" i="5" s="1"/>
  <c r="DO286" i="4"/>
  <c r="DQ923" i="5" s="1"/>
  <c r="R286" i="4"/>
  <c r="T923" i="5" s="1"/>
  <c r="EB286" i="4"/>
  <c r="ED923" i="5" s="1"/>
  <c r="T286" i="4"/>
  <c r="V923" i="5" s="1"/>
  <c r="FL286" i="4"/>
  <c r="FN923" i="5" s="1"/>
  <c r="CF286" i="4"/>
  <c r="CH923" i="5" s="1"/>
  <c r="DR286" i="4"/>
  <c r="DT923" i="5" s="1"/>
  <c r="AN286" i="4"/>
  <c r="AP923" i="5" s="1"/>
  <c r="DH286" i="4"/>
  <c r="DJ923" i="5" s="1"/>
  <c r="DB286" i="4"/>
  <c r="DD923" i="5" s="1"/>
  <c r="CU286" i="4"/>
  <c r="CW923" i="5" s="1"/>
  <c r="CG286" i="4"/>
  <c r="CI923" i="5" s="1"/>
  <c r="BQ286" i="4"/>
  <c r="BS923" i="5" s="1"/>
  <c r="BH286" i="4"/>
  <c r="BJ923" i="5" s="1"/>
  <c r="X286" i="4"/>
  <c r="Z923" i="5" s="1"/>
  <c r="M286" i="4"/>
  <c r="O923" i="5" s="1"/>
  <c r="DE286" i="4"/>
  <c r="DG923" i="5" s="1"/>
  <c r="AK286" i="4"/>
  <c r="AM923" i="5" s="1"/>
  <c r="BS286" i="4"/>
  <c r="BU923" i="5" s="1"/>
  <c r="FA286" i="4"/>
  <c r="FC923" i="5" s="1"/>
  <c r="DQ286" i="4"/>
  <c r="DS923" i="5" s="1"/>
  <c r="W286" i="4"/>
  <c r="Y923" i="5" s="1"/>
  <c r="DP286" i="4"/>
  <c r="DR923" i="5" s="1"/>
  <c r="O286" i="4"/>
  <c r="Q923" i="5" s="1"/>
  <c r="AF286" i="4"/>
  <c r="AH923" i="5" s="1"/>
  <c r="AB286" i="4"/>
  <c r="AD923" i="5" s="1"/>
  <c r="EV286" i="4"/>
  <c r="EX923" i="5" s="1"/>
  <c r="FK286" i="4"/>
  <c r="FM923" i="5" s="1"/>
  <c r="FE286" i="4"/>
  <c r="FG923" i="5" s="1"/>
  <c r="DG286" i="4"/>
  <c r="DI923" i="5" s="1"/>
  <c r="BF286" i="4"/>
  <c r="BH923" i="5" s="1"/>
  <c r="FB286" i="4"/>
  <c r="FD923" i="5" s="1"/>
  <c r="DM286" i="4"/>
  <c r="DO923" i="5" s="1"/>
  <c r="BL286" i="4"/>
  <c r="BN923" i="5" s="1"/>
  <c r="CL286" i="4"/>
  <c r="CN923" i="5" s="1"/>
  <c r="EJ286" i="4"/>
  <c r="EL923" i="5" s="1"/>
  <c r="DZ286" i="4"/>
  <c r="EB923" i="5" s="1"/>
  <c r="CY286" i="4"/>
  <c r="DA923" i="5" s="1"/>
  <c r="AJ286" i="4"/>
  <c r="AL923" i="5" s="1"/>
  <c r="EA286" i="4"/>
  <c r="EC923" i="5" s="1"/>
  <c r="FF286" i="4"/>
  <c r="FH923" i="5" s="1"/>
  <c r="DF286" i="4"/>
  <c r="DH923" i="5" s="1"/>
  <c r="U286" i="4"/>
  <c r="W923" i="5" s="1"/>
  <c r="CN286" i="4"/>
  <c r="CP923" i="5" s="1"/>
  <c r="AV286" i="4"/>
  <c r="AX923" i="5" s="1"/>
  <c r="AS286" i="4"/>
  <c r="AU923" i="5" s="1"/>
  <c r="BI286" i="4"/>
  <c r="BK923" i="5" s="1"/>
  <c r="BC286" i="4"/>
  <c r="BE923" i="5" s="1"/>
  <c r="BD286" i="4"/>
  <c r="BF923" i="5" s="1"/>
  <c r="BX286" i="4"/>
  <c r="DK286" i="4"/>
  <c r="DM923" i="5" s="1"/>
  <c r="DC286" i="4"/>
  <c r="DE923" i="5" s="1"/>
  <c r="CZ286" i="4"/>
  <c r="DB923" i="5" s="1"/>
  <c r="V286" i="4"/>
  <c r="X923" i="5" s="1"/>
  <c r="EH286" i="4"/>
  <c r="EJ923" i="5" s="1"/>
  <c r="BB286" i="4"/>
  <c r="BD923" i="5" s="1"/>
  <c r="AZ286" i="4"/>
  <c r="BB923" i="5" s="1"/>
  <c r="EP286" i="4"/>
  <c r="ER923" i="5" s="1"/>
  <c r="FH286" i="4"/>
  <c r="FJ923" i="5" s="1"/>
  <c r="EZ286" i="4"/>
  <c r="FB923" i="5" s="1"/>
  <c r="Y286" i="4"/>
  <c r="AA923" i="5" s="1"/>
  <c r="DL286" i="4"/>
  <c r="DN923" i="5" s="1"/>
  <c r="EN286" i="4"/>
  <c r="EP923" i="5" s="1"/>
  <c r="FN286" i="4"/>
  <c r="FP923" i="5" s="1"/>
  <c r="FM286" i="4"/>
  <c r="FO923" i="5" s="1"/>
  <c r="J286" i="4"/>
  <c r="L923" i="5" s="1"/>
  <c r="AC286" i="4"/>
  <c r="AE923" i="5" s="1"/>
  <c r="D164" i="4"/>
  <c r="FT164" i="4"/>
  <c r="FW168" i="4"/>
  <c r="FX165" i="4"/>
  <c r="FW167" i="4"/>
  <c r="FX166" i="4"/>
  <c r="CG923" i="5" l="1"/>
  <c r="I579" i="3"/>
  <c r="G579" i="3" s="1" a="1"/>
  <c r="G579" i="3" s="1"/>
  <c r="E934" i="5" s="1" a="1"/>
  <c r="E934" i="5" s="1"/>
  <c r="N260" i="4"/>
  <c r="N261" i="4" s="1"/>
  <c r="M262" i="4"/>
  <c r="G39" i="4"/>
  <c r="BZ923" i="5"/>
  <c r="I923" i="5" s="1"/>
  <c r="G286" i="4"/>
  <c r="FU164" i="4"/>
  <c r="FX168" i="4"/>
  <c r="FY165" i="4"/>
  <c r="FX167" i="4"/>
  <c r="FY166" i="4"/>
  <c r="O260" i="4" l="1"/>
  <c r="O261" i="4" s="1"/>
  <c r="N262" i="4"/>
  <c r="FV164" i="4"/>
  <c r="FY168" i="4"/>
  <c r="FY167" i="4"/>
  <c r="P260" i="4" l="1"/>
  <c r="P261" i="4" s="1"/>
  <c r="O262" i="4"/>
  <c r="FW164" i="4"/>
  <c r="Q260" i="4" l="1"/>
  <c r="Q261" i="4" s="1"/>
  <c r="P262" i="4"/>
  <c r="FX164" i="4"/>
  <c r="R260" i="4" l="1"/>
  <c r="R261" i="4" s="1"/>
  <c r="Q262" i="4"/>
  <c r="FY164" i="4"/>
  <c r="S260" i="4" l="1"/>
  <c r="S261" i="4" s="1"/>
  <c r="R262" i="4"/>
  <c r="T260" i="4" l="1"/>
  <c r="T261" i="4" s="1"/>
  <c r="S262" i="4"/>
  <c r="U260" i="4" l="1"/>
  <c r="U261" i="4" s="1"/>
  <c r="T262" i="4"/>
  <c r="V260" i="4" l="1"/>
  <c r="V261" i="4" s="1"/>
  <c r="U262" i="4"/>
  <c r="W260" i="4" l="1"/>
  <c r="W261" i="4" s="1"/>
  <c r="V262" i="4"/>
  <c r="X260" i="4" l="1"/>
  <c r="X261" i="4" s="1"/>
  <c r="W262" i="4"/>
  <c r="Y260" i="4" l="1"/>
  <c r="Y261" i="4" s="1"/>
  <c r="X262" i="4"/>
  <c r="Z260" i="4" l="1"/>
  <c r="Z261" i="4" s="1"/>
  <c r="Y262" i="4"/>
  <c r="I48" i="4"/>
  <c r="J48" i="4" s="1"/>
  <c r="K48" i="4" s="1"/>
  <c r="L48" i="4" s="1"/>
  <c r="M48" i="4" s="1"/>
  <c r="N48" i="4" s="1"/>
  <c r="O48" i="4" s="1"/>
  <c r="P48" i="4" s="1"/>
  <c r="Q48" i="4" s="1"/>
  <c r="R48" i="4" s="1"/>
  <c r="S48" i="4" s="1"/>
  <c r="T48" i="4" s="1"/>
  <c r="U48" i="4" s="1"/>
  <c r="V48" i="4" s="1"/>
  <c r="W48" i="4" s="1"/>
  <c r="X48" i="4" s="1"/>
  <c r="Y48" i="4" s="1"/>
  <c r="Z48" i="4" s="1"/>
  <c r="AA48" i="4" s="1"/>
  <c r="AB48" i="4" s="1"/>
  <c r="AC48" i="4" s="1"/>
  <c r="AD48" i="4" s="1"/>
  <c r="AE48" i="4" s="1"/>
  <c r="AF48" i="4" s="1"/>
  <c r="AG48" i="4" s="1"/>
  <c r="AH48" i="4" s="1"/>
  <c r="AI48" i="4" s="1"/>
  <c r="AJ48" i="4" s="1"/>
  <c r="AK48" i="4" s="1"/>
  <c r="AL48" i="4" s="1"/>
  <c r="AM48" i="4" s="1"/>
  <c r="AN48" i="4" s="1"/>
  <c r="AO48" i="4" s="1"/>
  <c r="AP48" i="4" s="1"/>
  <c r="AQ48" i="4" s="1"/>
  <c r="AR48" i="4" s="1"/>
  <c r="AS48" i="4" s="1"/>
  <c r="AT48" i="4" s="1"/>
  <c r="AU48" i="4" s="1"/>
  <c r="AV48" i="4" s="1"/>
  <c r="AW48" i="4" s="1"/>
  <c r="AX48" i="4" s="1"/>
  <c r="AY48" i="4" s="1"/>
  <c r="AZ48" i="4" s="1"/>
  <c r="BA48" i="4" s="1"/>
  <c r="BB48" i="4" s="1"/>
  <c r="G75" i="3" a="1"/>
  <c r="G75" i="3" s="1"/>
  <c r="G73" i="3" a="1"/>
  <c r="G73" i="3" s="1"/>
  <c r="G72" i="3" a="1"/>
  <c r="G72" i="3" s="1"/>
  <c r="AA260" i="4" l="1"/>
  <c r="AA261" i="4" s="1"/>
  <c r="Z262" i="4"/>
  <c r="AB260" i="4" l="1"/>
  <c r="AB261" i="4" s="1"/>
  <c r="AA262" i="4"/>
  <c r="FL175" i="4"/>
  <c r="D150" i="4"/>
  <c r="D170" i="4" s="1"/>
  <c r="D149" i="4"/>
  <c r="D169" i="4" s="1"/>
  <c r="D148" i="4"/>
  <c r="D168" i="4" s="1"/>
  <c r="D147" i="4"/>
  <c r="D167" i="4" s="1"/>
  <c r="D146" i="4"/>
  <c r="D166" i="4" s="1"/>
  <c r="AC260" i="4" l="1"/>
  <c r="AC261" i="4" s="1"/>
  <c r="AB262" i="4"/>
  <c r="DX179" i="4"/>
  <c r="FM175" i="4"/>
  <c r="FL177" i="4"/>
  <c r="AD260" i="4" l="1"/>
  <c r="AD261" i="4" s="1"/>
  <c r="AC262" i="4"/>
  <c r="DY179" i="4"/>
  <c r="FN175" i="4"/>
  <c r="FM177" i="4"/>
  <c r="AE260" i="4" l="1"/>
  <c r="AE261" i="4" s="1"/>
  <c r="AD262" i="4"/>
  <c r="DZ179" i="4"/>
  <c r="FO175" i="4"/>
  <c r="FN177" i="4"/>
  <c r="C401" i="5"/>
  <c r="C402" i="5"/>
  <c r="AF260" i="4" l="1"/>
  <c r="AF261" i="4" s="1"/>
  <c r="AE262" i="4"/>
  <c r="EA179" i="4"/>
  <c r="FP175" i="4"/>
  <c r="FO177" i="4"/>
  <c r="J1182" i="5"/>
  <c r="J1150" i="5"/>
  <c r="I1015" i="5"/>
  <c r="J990" i="5"/>
  <c r="J970" i="5"/>
  <c r="I913" i="5"/>
  <c r="I906" i="5"/>
  <c r="J904" i="5"/>
  <c r="J818" i="5"/>
  <c r="J742" i="5"/>
  <c r="K742" i="5" s="1"/>
  <c r="L742" i="5" s="1"/>
  <c r="M742" i="5" s="1"/>
  <c r="N742" i="5" s="1"/>
  <c r="O742" i="5" s="1"/>
  <c r="P742" i="5" s="1"/>
  <c r="Q742" i="5" s="1"/>
  <c r="R742" i="5" s="1"/>
  <c r="S742" i="5" s="1"/>
  <c r="T742" i="5" s="1"/>
  <c r="U742" i="5" s="1"/>
  <c r="V742" i="5" s="1"/>
  <c r="W742" i="5" s="1"/>
  <c r="X742" i="5" s="1"/>
  <c r="Y742" i="5" s="1"/>
  <c r="Z742" i="5" s="1"/>
  <c r="AA742" i="5" s="1"/>
  <c r="AB742" i="5" s="1"/>
  <c r="AC742" i="5" s="1"/>
  <c r="AD742" i="5" s="1"/>
  <c r="AE742" i="5" s="1"/>
  <c r="AF742" i="5" s="1"/>
  <c r="AG742" i="5" s="1"/>
  <c r="AH742" i="5" s="1"/>
  <c r="AI742" i="5" s="1"/>
  <c r="AJ742" i="5" s="1"/>
  <c r="AK742" i="5" s="1"/>
  <c r="AL742" i="5" s="1"/>
  <c r="AM742" i="5" s="1"/>
  <c r="AN742" i="5" s="1"/>
  <c r="AO742" i="5" s="1"/>
  <c r="AP742" i="5" s="1"/>
  <c r="AQ742" i="5" s="1"/>
  <c r="AR742" i="5" s="1"/>
  <c r="AS742" i="5" s="1"/>
  <c r="AT742" i="5" s="1"/>
  <c r="AU742" i="5" s="1"/>
  <c r="AV742" i="5" s="1"/>
  <c r="AW742" i="5" s="1"/>
  <c r="AX742" i="5" s="1"/>
  <c r="AY742" i="5" s="1"/>
  <c r="AZ742" i="5" s="1"/>
  <c r="BA742" i="5" s="1"/>
  <c r="BB742" i="5" s="1"/>
  <c r="BC742" i="5" s="1"/>
  <c r="BD742" i="5" s="1"/>
  <c r="BE742" i="5" s="1"/>
  <c r="BF742" i="5" s="1"/>
  <c r="BG742" i="5" s="1"/>
  <c r="BH742" i="5" s="1"/>
  <c r="BI742" i="5" s="1"/>
  <c r="BJ742" i="5" s="1"/>
  <c r="BK742" i="5" s="1"/>
  <c r="BL742" i="5" s="1"/>
  <c r="BM742" i="5" s="1"/>
  <c r="BN742" i="5" s="1"/>
  <c r="BO742" i="5" s="1"/>
  <c r="BP742" i="5" s="1"/>
  <c r="BQ742" i="5" s="1"/>
  <c r="BR742" i="5" s="1"/>
  <c r="BS742" i="5" s="1"/>
  <c r="BT742" i="5" s="1"/>
  <c r="BU742" i="5" s="1"/>
  <c r="BV742" i="5" s="1"/>
  <c r="BW742" i="5" s="1"/>
  <c r="BX742" i="5" s="1"/>
  <c r="BY742" i="5" s="1"/>
  <c r="BZ742" i="5" s="1"/>
  <c r="CA742" i="5" s="1"/>
  <c r="CB742" i="5" s="1"/>
  <c r="CC742" i="5" s="1"/>
  <c r="CD742" i="5" s="1"/>
  <c r="CE742" i="5" s="1"/>
  <c r="CF742" i="5" s="1"/>
  <c r="CG742" i="5" s="1"/>
  <c r="CH742" i="5" s="1"/>
  <c r="CI742" i="5" s="1"/>
  <c r="CJ742" i="5" s="1"/>
  <c r="CK742" i="5" s="1"/>
  <c r="CL742" i="5" s="1"/>
  <c r="CM742" i="5" s="1"/>
  <c r="CN742" i="5" s="1"/>
  <c r="CO742" i="5" s="1"/>
  <c r="CP742" i="5" s="1"/>
  <c r="CQ742" i="5" s="1"/>
  <c r="CR742" i="5" s="1"/>
  <c r="CS742" i="5" s="1"/>
  <c r="CT742" i="5" s="1"/>
  <c r="CU742" i="5" s="1"/>
  <c r="CV742" i="5" s="1"/>
  <c r="CW742" i="5" s="1"/>
  <c r="CX742" i="5" s="1"/>
  <c r="CY742" i="5" s="1"/>
  <c r="CZ742" i="5" s="1"/>
  <c r="DA742" i="5" s="1"/>
  <c r="DB742" i="5" s="1"/>
  <c r="DC742" i="5" s="1"/>
  <c r="DD742" i="5" s="1"/>
  <c r="DE742" i="5" s="1"/>
  <c r="DF742" i="5" s="1"/>
  <c r="DG742" i="5" s="1"/>
  <c r="DH742" i="5" s="1"/>
  <c r="DI742" i="5" s="1"/>
  <c r="DJ742" i="5" s="1"/>
  <c r="DK742" i="5" s="1"/>
  <c r="DL742" i="5" s="1"/>
  <c r="DM742" i="5" s="1"/>
  <c r="DN742" i="5" s="1"/>
  <c r="DO742" i="5" s="1"/>
  <c r="DP742" i="5" s="1"/>
  <c r="DQ742" i="5" s="1"/>
  <c r="DR742" i="5" s="1"/>
  <c r="DS742" i="5" s="1"/>
  <c r="DT742" i="5" s="1"/>
  <c r="DU742" i="5" s="1"/>
  <c r="DV742" i="5" s="1"/>
  <c r="DW742" i="5" s="1"/>
  <c r="DX742" i="5" s="1"/>
  <c r="DY742" i="5" s="1"/>
  <c r="DZ742" i="5" s="1"/>
  <c r="EA742" i="5" s="1"/>
  <c r="EB742" i="5" s="1"/>
  <c r="EC742" i="5" s="1"/>
  <c r="ED742" i="5" s="1"/>
  <c r="EE742" i="5" s="1"/>
  <c r="EF742" i="5" s="1"/>
  <c r="EG742" i="5" s="1"/>
  <c r="EH742" i="5" s="1"/>
  <c r="EI742" i="5" s="1"/>
  <c r="EJ742" i="5" s="1"/>
  <c r="EK742" i="5" s="1"/>
  <c r="EL742" i="5" s="1"/>
  <c r="EM742" i="5" s="1"/>
  <c r="EN742" i="5" s="1"/>
  <c r="EO742" i="5" s="1"/>
  <c r="EP742" i="5" s="1"/>
  <c r="EQ742" i="5" s="1"/>
  <c r="ER742" i="5" s="1"/>
  <c r="ES742" i="5" s="1"/>
  <c r="ET742" i="5" s="1"/>
  <c r="EU742" i="5" s="1"/>
  <c r="EV742" i="5" s="1"/>
  <c r="EW742" i="5" s="1"/>
  <c r="EX742" i="5" s="1"/>
  <c r="EY742" i="5" s="1"/>
  <c r="EZ742" i="5" s="1"/>
  <c r="FA742" i="5" s="1"/>
  <c r="FB742" i="5" s="1"/>
  <c r="FC742" i="5" s="1"/>
  <c r="FD742" i="5" s="1"/>
  <c r="FE742" i="5" s="1"/>
  <c r="FF742" i="5" s="1"/>
  <c r="FG742" i="5" s="1"/>
  <c r="FH742" i="5" s="1"/>
  <c r="FI742" i="5" s="1"/>
  <c r="FJ742" i="5" s="1"/>
  <c r="FK742" i="5" s="1"/>
  <c r="FL742" i="5" s="1"/>
  <c r="FM742" i="5" s="1"/>
  <c r="FN742" i="5" s="1"/>
  <c r="FO742" i="5" s="1"/>
  <c r="FP742" i="5" s="1"/>
  <c r="FQ742" i="5" s="1"/>
  <c r="FR742" i="5" s="1"/>
  <c r="J728" i="5"/>
  <c r="K728" i="5" s="1"/>
  <c r="L728" i="5" s="1"/>
  <c r="M728" i="5" s="1"/>
  <c r="N728" i="5" s="1"/>
  <c r="O728" i="5" s="1"/>
  <c r="P728" i="5" s="1"/>
  <c r="Q728" i="5" s="1"/>
  <c r="R728" i="5" s="1"/>
  <c r="S728" i="5" s="1"/>
  <c r="T728" i="5" s="1"/>
  <c r="U728" i="5" s="1"/>
  <c r="V728" i="5" s="1"/>
  <c r="W728" i="5" s="1"/>
  <c r="X728" i="5" s="1"/>
  <c r="Y728" i="5" s="1"/>
  <c r="Z728" i="5" s="1"/>
  <c r="AA728" i="5" s="1"/>
  <c r="AB728" i="5" s="1"/>
  <c r="AC728" i="5" s="1"/>
  <c r="AD728" i="5" s="1"/>
  <c r="AE728" i="5" s="1"/>
  <c r="AF728" i="5" s="1"/>
  <c r="AG728" i="5" s="1"/>
  <c r="AH728" i="5" s="1"/>
  <c r="AI728" i="5" s="1"/>
  <c r="AJ728" i="5" s="1"/>
  <c r="AK728" i="5" s="1"/>
  <c r="AL728" i="5" s="1"/>
  <c r="AM728" i="5" s="1"/>
  <c r="AN728" i="5" s="1"/>
  <c r="AO728" i="5" s="1"/>
  <c r="AP728" i="5" s="1"/>
  <c r="AQ728" i="5" s="1"/>
  <c r="AR728" i="5" s="1"/>
  <c r="AS728" i="5" s="1"/>
  <c r="AT728" i="5" s="1"/>
  <c r="AU728" i="5" s="1"/>
  <c r="AV728" i="5" s="1"/>
  <c r="AW728" i="5" s="1"/>
  <c r="AX728" i="5" s="1"/>
  <c r="AY728" i="5" s="1"/>
  <c r="AZ728" i="5" s="1"/>
  <c r="BA728" i="5" s="1"/>
  <c r="BB728" i="5" s="1"/>
  <c r="BC728" i="5" s="1"/>
  <c r="BD728" i="5" s="1"/>
  <c r="BE728" i="5" s="1"/>
  <c r="BF728" i="5" s="1"/>
  <c r="BG728" i="5" s="1"/>
  <c r="BH728" i="5" s="1"/>
  <c r="BI728" i="5" s="1"/>
  <c r="BJ728" i="5" s="1"/>
  <c r="BK728" i="5" s="1"/>
  <c r="BL728" i="5" s="1"/>
  <c r="BM728" i="5" s="1"/>
  <c r="BN728" i="5" s="1"/>
  <c r="BO728" i="5" s="1"/>
  <c r="BP728" i="5" s="1"/>
  <c r="BQ728" i="5" s="1"/>
  <c r="BR728" i="5" s="1"/>
  <c r="BS728" i="5" s="1"/>
  <c r="BT728" i="5" s="1"/>
  <c r="BU728" i="5" s="1"/>
  <c r="BV728" i="5" s="1"/>
  <c r="BW728" i="5" s="1"/>
  <c r="BX728" i="5" s="1"/>
  <c r="BY728" i="5" s="1"/>
  <c r="BZ728" i="5" s="1"/>
  <c r="CA728" i="5" s="1"/>
  <c r="CB728" i="5" s="1"/>
  <c r="CC728" i="5" s="1"/>
  <c r="CD728" i="5" s="1"/>
  <c r="CE728" i="5" s="1"/>
  <c r="CF728" i="5" s="1"/>
  <c r="CG728" i="5" s="1"/>
  <c r="CH728" i="5" s="1"/>
  <c r="CI728" i="5" s="1"/>
  <c r="CJ728" i="5" s="1"/>
  <c r="CK728" i="5" s="1"/>
  <c r="CL728" i="5" s="1"/>
  <c r="CM728" i="5" s="1"/>
  <c r="CN728" i="5" s="1"/>
  <c r="CO728" i="5" s="1"/>
  <c r="CP728" i="5" s="1"/>
  <c r="CQ728" i="5" s="1"/>
  <c r="CR728" i="5" s="1"/>
  <c r="CS728" i="5" s="1"/>
  <c r="CT728" i="5" s="1"/>
  <c r="CU728" i="5" s="1"/>
  <c r="CV728" i="5" s="1"/>
  <c r="CW728" i="5" s="1"/>
  <c r="CX728" i="5" s="1"/>
  <c r="CY728" i="5" s="1"/>
  <c r="CZ728" i="5" s="1"/>
  <c r="DA728" i="5" s="1"/>
  <c r="DB728" i="5" s="1"/>
  <c r="DC728" i="5" s="1"/>
  <c r="DD728" i="5" s="1"/>
  <c r="DE728" i="5" s="1"/>
  <c r="DF728" i="5" s="1"/>
  <c r="DG728" i="5" s="1"/>
  <c r="DH728" i="5" s="1"/>
  <c r="DI728" i="5" s="1"/>
  <c r="DJ728" i="5" s="1"/>
  <c r="DK728" i="5" s="1"/>
  <c r="DL728" i="5" s="1"/>
  <c r="DM728" i="5" s="1"/>
  <c r="DN728" i="5" s="1"/>
  <c r="DO728" i="5" s="1"/>
  <c r="DP728" i="5" s="1"/>
  <c r="DQ728" i="5" s="1"/>
  <c r="DR728" i="5" s="1"/>
  <c r="DS728" i="5" s="1"/>
  <c r="DT728" i="5" s="1"/>
  <c r="DU728" i="5" s="1"/>
  <c r="DV728" i="5" s="1"/>
  <c r="DW728" i="5" s="1"/>
  <c r="DX728" i="5" s="1"/>
  <c r="DY728" i="5" s="1"/>
  <c r="DZ728" i="5" s="1"/>
  <c r="EA728" i="5" s="1"/>
  <c r="EB728" i="5" s="1"/>
  <c r="EC728" i="5" s="1"/>
  <c r="ED728" i="5" s="1"/>
  <c r="EE728" i="5" s="1"/>
  <c r="EF728" i="5" s="1"/>
  <c r="EG728" i="5" s="1"/>
  <c r="EH728" i="5" s="1"/>
  <c r="EI728" i="5" s="1"/>
  <c r="EJ728" i="5" s="1"/>
  <c r="EK728" i="5" s="1"/>
  <c r="EL728" i="5" s="1"/>
  <c r="EM728" i="5" s="1"/>
  <c r="EN728" i="5" s="1"/>
  <c r="EO728" i="5" s="1"/>
  <c r="EP728" i="5" s="1"/>
  <c r="EQ728" i="5" s="1"/>
  <c r="ER728" i="5" s="1"/>
  <c r="ES728" i="5" s="1"/>
  <c r="ET728" i="5" s="1"/>
  <c r="EU728" i="5" s="1"/>
  <c r="EV728" i="5" s="1"/>
  <c r="EW728" i="5" s="1"/>
  <c r="EX728" i="5" s="1"/>
  <c r="EY728" i="5" s="1"/>
  <c r="EZ728" i="5" s="1"/>
  <c r="FA728" i="5" s="1"/>
  <c r="FB728" i="5" s="1"/>
  <c r="FC728" i="5" s="1"/>
  <c r="FD728" i="5" s="1"/>
  <c r="FE728" i="5" s="1"/>
  <c r="FF728" i="5" s="1"/>
  <c r="FG728" i="5" s="1"/>
  <c r="FH728" i="5" s="1"/>
  <c r="FI728" i="5" s="1"/>
  <c r="FJ728" i="5" s="1"/>
  <c r="FK728" i="5" s="1"/>
  <c r="FL728" i="5" s="1"/>
  <c r="FM728" i="5" s="1"/>
  <c r="FN728" i="5" s="1"/>
  <c r="FO728" i="5" s="1"/>
  <c r="FP728" i="5" s="1"/>
  <c r="FQ728" i="5" s="1"/>
  <c r="FR728" i="5" s="1"/>
  <c r="I719" i="5"/>
  <c r="E719" i="5" s="1"/>
  <c r="I717" i="5"/>
  <c r="I693" i="5"/>
  <c r="I692" i="5"/>
  <c r="I670" i="5"/>
  <c r="I669" i="5"/>
  <c r="I624" i="5"/>
  <c r="J622" i="5"/>
  <c r="I1204" i="5"/>
  <c r="C583" i="5"/>
  <c r="C175" i="5" s="1"/>
  <c r="C582" i="5"/>
  <c r="C174" i="5" s="1"/>
  <c r="C581" i="5"/>
  <c r="C173" i="5" s="1"/>
  <c r="C580" i="5"/>
  <c r="C172" i="5" s="1"/>
  <c r="C579" i="5"/>
  <c r="C171" i="5" s="1"/>
  <c r="C578" i="5"/>
  <c r="C170" i="5" s="1"/>
  <c r="C577" i="5"/>
  <c r="C169" i="5" s="1"/>
  <c r="C576" i="5"/>
  <c r="C168" i="5" s="1"/>
  <c r="C575" i="5"/>
  <c r="C167" i="5" s="1"/>
  <c r="C574" i="5"/>
  <c r="C166" i="5" s="1"/>
  <c r="C569" i="5"/>
  <c r="C422" i="5"/>
  <c r="C421" i="5"/>
  <c r="C420" i="5"/>
  <c r="C419" i="5"/>
  <c r="C418" i="5"/>
  <c r="C417" i="5"/>
  <c r="C416" i="5"/>
  <c r="C415" i="5"/>
  <c r="C414" i="5"/>
  <c r="C413" i="5"/>
  <c r="C411" i="5"/>
  <c r="C410" i="5"/>
  <c r="C409" i="5"/>
  <c r="C408" i="5"/>
  <c r="C407" i="5"/>
  <c r="E322" i="5"/>
  <c r="E321" i="5"/>
  <c r="E320" i="5"/>
  <c r="E319" i="5"/>
  <c r="E318" i="5"/>
  <c r="E317" i="5"/>
  <c r="E316" i="5"/>
  <c r="E315" i="5"/>
  <c r="E314" i="5"/>
  <c r="E313" i="5"/>
  <c r="E312" i="5"/>
  <c r="E311" i="5"/>
  <c r="C282" i="5"/>
  <c r="C281" i="5"/>
  <c r="C280" i="5"/>
  <c r="C279" i="5"/>
  <c r="C275" i="5"/>
  <c r="C274" i="5"/>
  <c r="C273" i="5"/>
  <c r="C272" i="5"/>
  <c r="J253" i="5"/>
  <c r="J214" i="5"/>
  <c r="J1192" i="5" s="1"/>
  <c r="I188" i="5"/>
  <c r="J135" i="5"/>
  <c r="I96" i="5"/>
  <c r="I91" i="5"/>
  <c r="C46" i="5"/>
  <c r="C45" i="5"/>
  <c r="I237" i="4"/>
  <c r="J237" i="4" s="1"/>
  <c r="K237" i="4" s="1"/>
  <c r="L237" i="4" s="1"/>
  <c r="M237" i="4" s="1"/>
  <c r="N237" i="4" s="1"/>
  <c r="O237" i="4" s="1"/>
  <c r="P237" i="4" s="1"/>
  <c r="Q237" i="4" s="1"/>
  <c r="R237" i="4" s="1"/>
  <c r="S237" i="4" s="1"/>
  <c r="T237" i="4" s="1"/>
  <c r="U237" i="4" s="1"/>
  <c r="V237" i="4" s="1"/>
  <c r="W237" i="4" s="1"/>
  <c r="X237" i="4" s="1"/>
  <c r="Y237" i="4" s="1"/>
  <c r="Z237" i="4" s="1"/>
  <c r="AA237" i="4" s="1"/>
  <c r="AB237" i="4" s="1"/>
  <c r="AC237" i="4" s="1"/>
  <c r="AD237" i="4" s="1"/>
  <c r="AE237" i="4" s="1"/>
  <c r="AF237" i="4" s="1"/>
  <c r="AG237" i="4" s="1"/>
  <c r="AH237" i="4" s="1"/>
  <c r="AI237" i="4" s="1"/>
  <c r="AJ237" i="4" s="1"/>
  <c r="AK237" i="4" s="1"/>
  <c r="AL237" i="4" s="1"/>
  <c r="AM237" i="4" s="1"/>
  <c r="AN237" i="4" s="1"/>
  <c r="AO237" i="4" s="1"/>
  <c r="AP237" i="4" s="1"/>
  <c r="AQ237" i="4" s="1"/>
  <c r="AR237" i="4" s="1"/>
  <c r="AS237" i="4" s="1"/>
  <c r="AT237" i="4" s="1"/>
  <c r="AU237" i="4" s="1"/>
  <c r="AV237" i="4" s="1"/>
  <c r="AW237" i="4" s="1"/>
  <c r="AX237" i="4" s="1"/>
  <c r="AY237" i="4" s="1"/>
  <c r="AZ237" i="4" s="1"/>
  <c r="BA237" i="4" s="1"/>
  <c r="BB237" i="4" s="1"/>
  <c r="BC237" i="4" s="1"/>
  <c r="BD237" i="4" s="1"/>
  <c r="BE237" i="4" s="1"/>
  <c r="FY232" i="4"/>
  <c r="FX232" i="4"/>
  <c r="FW232" i="4"/>
  <c r="FV232" i="4"/>
  <c r="FU232" i="4"/>
  <c r="FT232" i="4"/>
  <c r="FS232" i="4"/>
  <c r="FR232" i="4"/>
  <c r="FQ232" i="4"/>
  <c r="FP232" i="4"/>
  <c r="FO232" i="4"/>
  <c r="FN232" i="4"/>
  <c r="FM232" i="4"/>
  <c r="FL232" i="4"/>
  <c r="FK232" i="4"/>
  <c r="FJ232" i="4"/>
  <c r="FI232" i="4"/>
  <c r="FH232" i="4"/>
  <c r="FG232" i="4"/>
  <c r="FF232" i="4"/>
  <c r="FE232" i="4"/>
  <c r="FD232" i="4"/>
  <c r="FC232" i="4"/>
  <c r="FB232" i="4"/>
  <c r="FA232" i="4"/>
  <c r="EZ232" i="4"/>
  <c r="EY232" i="4"/>
  <c r="EX232" i="4"/>
  <c r="EW232" i="4"/>
  <c r="EV232" i="4"/>
  <c r="EU232" i="4"/>
  <c r="ET232" i="4"/>
  <c r="ES232" i="4"/>
  <c r="ER232" i="4"/>
  <c r="EQ232" i="4"/>
  <c r="EP232" i="4"/>
  <c r="EO232" i="4"/>
  <c r="EN232" i="4"/>
  <c r="EM232" i="4"/>
  <c r="EL232" i="4"/>
  <c r="EK232" i="4"/>
  <c r="EJ232" i="4"/>
  <c r="EI232" i="4"/>
  <c r="EH232" i="4"/>
  <c r="EG232" i="4"/>
  <c r="EF232" i="4"/>
  <c r="EE232" i="4"/>
  <c r="ED232" i="4"/>
  <c r="EC232" i="4"/>
  <c r="EB232" i="4"/>
  <c r="EA232" i="4"/>
  <c r="DZ232" i="4"/>
  <c r="DY232" i="4"/>
  <c r="DX232" i="4"/>
  <c r="DW232" i="4"/>
  <c r="DV232" i="4"/>
  <c r="DU232" i="4"/>
  <c r="DT232" i="4"/>
  <c r="DS232" i="4"/>
  <c r="DR232" i="4"/>
  <c r="DQ232" i="4"/>
  <c r="DP232" i="4"/>
  <c r="DO232" i="4"/>
  <c r="DN232" i="4"/>
  <c r="DM232" i="4"/>
  <c r="DL232" i="4"/>
  <c r="DK232" i="4"/>
  <c r="DJ232" i="4"/>
  <c r="DI232" i="4"/>
  <c r="DH232" i="4"/>
  <c r="DG232" i="4"/>
  <c r="DF232" i="4"/>
  <c r="DE232" i="4"/>
  <c r="DD232" i="4"/>
  <c r="DC232" i="4"/>
  <c r="DB232" i="4"/>
  <c r="DA232" i="4"/>
  <c r="CZ232" i="4"/>
  <c r="CY232" i="4"/>
  <c r="CX232" i="4"/>
  <c r="CW232" i="4"/>
  <c r="CV232" i="4"/>
  <c r="CU232" i="4"/>
  <c r="CT232" i="4"/>
  <c r="CS232" i="4"/>
  <c r="CR232" i="4"/>
  <c r="CQ232" i="4"/>
  <c r="CP232" i="4"/>
  <c r="CO232" i="4"/>
  <c r="CN232" i="4"/>
  <c r="CM232" i="4"/>
  <c r="CL232" i="4"/>
  <c r="CK232" i="4"/>
  <c r="CJ232" i="4"/>
  <c r="CI232" i="4"/>
  <c r="CH232" i="4"/>
  <c r="CG232" i="4"/>
  <c r="CF232" i="4"/>
  <c r="CE232" i="4"/>
  <c r="CD232" i="4"/>
  <c r="CC232" i="4"/>
  <c r="CB232" i="4"/>
  <c r="CA232" i="4"/>
  <c r="BZ232" i="4"/>
  <c r="BY232" i="4"/>
  <c r="BX232" i="4"/>
  <c r="BW232" i="4"/>
  <c r="BV232" i="4"/>
  <c r="BU232" i="4"/>
  <c r="BT232" i="4"/>
  <c r="BS232" i="4"/>
  <c r="BR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R232" i="4"/>
  <c r="AQ232" i="4"/>
  <c r="AP232" i="4"/>
  <c r="AO232" i="4"/>
  <c r="AN232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L232" i="4"/>
  <c r="K232" i="4"/>
  <c r="J232" i="4"/>
  <c r="I232" i="4"/>
  <c r="H232" i="4"/>
  <c r="FY231" i="4"/>
  <c r="FX231" i="4"/>
  <c r="FW231" i="4"/>
  <c r="FV231" i="4"/>
  <c r="FU231" i="4"/>
  <c r="FT231" i="4"/>
  <c r="FS231" i="4"/>
  <c r="FR231" i="4"/>
  <c r="FQ231" i="4"/>
  <c r="FP231" i="4"/>
  <c r="FO231" i="4"/>
  <c r="FN231" i="4"/>
  <c r="FM231" i="4"/>
  <c r="FL231" i="4"/>
  <c r="FK231" i="4"/>
  <c r="FJ231" i="4"/>
  <c r="FI231" i="4"/>
  <c r="FH231" i="4"/>
  <c r="FG231" i="4"/>
  <c r="FF231" i="4"/>
  <c r="FE231" i="4"/>
  <c r="FD231" i="4"/>
  <c r="FC231" i="4"/>
  <c r="FB231" i="4"/>
  <c r="FA231" i="4"/>
  <c r="EZ231" i="4"/>
  <c r="EY231" i="4"/>
  <c r="EX231" i="4"/>
  <c r="EW231" i="4"/>
  <c r="EV231" i="4"/>
  <c r="EU231" i="4"/>
  <c r="ET231" i="4"/>
  <c r="ES231" i="4"/>
  <c r="ER231" i="4"/>
  <c r="EQ231" i="4"/>
  <c r="EP231" i="4"/>
  <c r="EO231" i="4"/>
  <c r="EN231" i="4"/>
  <c r="EM231" i="4"/>
  <c r="EL231" i="4"/>
  <c r="EK231" i="4"/>
  <c r="EJ231" i="4"/>
  <c r="EI231" i="4"/>
  <c r="EH231" i="4"/>
  <c r="EG231" i="4"/>
  <c r="EF231" i="4"/>
  <c r="EE231" i="4"/>
  <c r="ED231" i="4"/>
  <c r="EC231" i="4"/>
  <c r="EB231" i="4"/>
  <c r="EA231" i="4"/>
  <c r="DZ231" i="4"/>
  <c r="DY231" i="4"/>
  <c r="DX231" i="4"/>
  <c r="DW231" i="4"/>
  <c r="DV231" i="4"/>
  <c r="DU231" i="4"/>
  <c r="DT231" i="4"/>
  <c r="DS231" i="4"/>
  <c r="DR231" i="4"/>
  <c r="DQ231" i="4"/>
  <c r="DP231" i="4"/>
  <c r="DO231" i="4"/>
  <c r="DN231" i="4"/>
  <c r="DM231" i="4"/>
  <c r="DL231" i="4"/>
  <c r="DK231" i="4"/>
  <c r="DJ231" i="4"/>
  <c r="DI231" i="4"/>
  <c r="DH231" i="4"/>
  <c r="DG231" i="4"/>
  <c r="DF231" i="4"/>
  <c r="DE231" i="4"/>
  <c r="DD231" i="4"/>
  <c r="DC231" i="4"/>
  <c r="DB231" i="4"/>
  <c r="DA231" i="4"/>
  <c r="CZ231" i="4"/>
  <c r="CY231" i="4"/>
  <c r="CX231" i="4"/>
  <c r="CW231" i="4"/>
  <c r="CV231" i="4"/>
  <c r="CU231" i="4"/>
  <c r="CT231" i="4"/>
  <c r="CS231" i="4"/>
  <c r="CR231" i="4"/>
  <c r="CQ231" i="4"/>
  <c r="CP231" i="4"/>
  <c r="CO231" i="4"/>
  <c r="CN231" i="4"/>
  <c r="CM231" i="4"/>
  <c r="CL231" i="4"/>
  <c r="CK231" i="4"/>
  <c r="CJ231" i="4"/>
  <c r="CI231" i="4"/>
  <c r="CH231" i="4"/>
  <c r="CG231" i="4"/>
  <c r="CF231" i="4"/>
  <c r="CE231" i="4"/>
  <c r="CD231" i="4"/>
  <c r="CC231" i="4"/>
  <c r="CB231" i="4"/>
  <c r="CA231" i="4"/>
  <c r="BZ231" i="4"/>
  <c r="BY231" i="4"/>
  <c r="BX231" i="4"/>
  <c r="BW231" i="4"/>
  <c r="BV231" i="4"/>
  <c r="BU231" i="4"/>
  <c r="BT231" i="4"/>
  <c r="BS231" i="4"/>
  <c r="BR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R231" i="4"/>
  <c r="AQ231" i="4"/>
  <c r="AP231" i="4"/>
  <c r="AO231" i="4"/>
  <c r="AN231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L231" i="4"/>
  <c r="K231" i="4"/>
  <c r="J231" i="4"/>
  <c r="I231" i="4"/>
  <c r="H231" i="4"/>
  <c r="I193" i="4"/>
  <c r="J193" i="4" s="1"/>
  <c r="K193" i="4" s="1"/>
  <c r="L193" i="4" s="1"/>
  <c r="M193" i="4" s="1"/>
  <c r="N193" i="4" s="1"/>
  <c r="O193" i="4" s="1"/>
  <c r="P193" i="4" s="1"/>
  <c r="Q193" i="4" s="1"/>
  <c r="R193" i="4" s="1"/>
  <c r="S193" i="4" s="1"/>
  <c r="T193" i="4" s="1"/>
  <c r="U193" i="4" s="1"/>
  <c r="V193" i="4" s="1"/>
  <c r="W193" i="4" s="1"/>
  <c r="X193" i="4" s="1"/>
  <c r="Y193" i="4" s="1"/>
  <c r="Z193" i="4" s="1"/>
  <c r="AA193" i="4" s="1"/>
  <c r="AB193" i="4" s="1"/>
  <c r="AC193" i="4" s="1"/>
  <c r="AD193" i="4" s="1"/>
  <c r="AE193" i="4" s="1"/>
  <c r="AF193" i="4" s="1"/>
  <c r="AG193" i="4" s="1"/>
  <c r="AH193" i="4" s="1"/>
  <c r="AI193" i="4" s="1"/>
  <c r="AJ193" i="4" s="1"/>
  <c r="AK193" i="4" s="1"/>
  <c r="AL193" i="4" s="1"/>
  <c r="AM193" i="4" s="1"/>
  <c r="AN193" i="4" s="1"/>
  <c r="AO193" i="4" s="1"/>
  <c r="AP193" i="4" s="1"/>
  <c r="AQ193" i="4" s="1"/>
  <c r="AR193" i="4" s="1"/>
  <c r="AS193" i="4" s="1"/>
  <c r="AT193" i="4" s="1"/>
  <c r="AU193" i="4" s="1"/>
  <c r="AV193" i="4" s="1"/>
  <c r="AW193" i="4" s="1"/>
  <c r="AX193" i="4" s="1"/>
  <c r="AY193" i="4" s="1"/>
  <c r="AZ193" i="4" s="1"/>
  <c r="BA193" i="4" s="1"/>
  <c r="BB193" i="4" s="1"/>
  <c r="BC193" i="4" s="1"/>
  <c r="BD193" i="4" s="1"/>
  <c r="BE193" i="4" s="1"/>
  <c r="FY183" i="4"/>
  <c r="FX183" i="4"/>
  <c r="FW183" i="4"/>
  <c r="FV183" i="4"/>
  <c r="FU183" i="4"/>
  <c r="FT183" i="4"/>
  <c r="FS183" i="4"/>
  <c r="FR183" i="4"/>
  <c r="FQ183" i="4"/>
  <c r="FP183" i="4"/>
  <c r="FO183" i="4"/>
  <c r="FN183" i="4"/>
  <c r="FM183" i="4"/>
  <c r="FL183" i="4"/>
  <c r="FK183" i="4"/>
  <c r="FJ183" i="4"/>
  <c r="FI183" i="4"/>
  <c r="FH183" i="4"/>
  <c r="FG183" i="4"/>
  <c r="FF183" i="4"/>
  <c r="FE183" i="4"/>
  <c r="FD183" i="4"/>
  <c r="FC183" i="4"/>
  <c r="FB183" i="4"/>
  <c r="FA183" i="4"/>
  <c r="EZ183" i="4"/>
  <c r="EY183" i="4"/>
  <c r="EX183" i="4"/>
  <c r="EW183" i="4"/>
  <c r="EV183" i="4"/>
  <c r="EU183" i="4"/>
  <c r="ET183" i="4"/>
  <c r="ES183" i="4"/>
  <c r="ER183" i="4"/>
  <c r="EQ183" i="4"/>
  <c r="EP183" i="4"/>
  <c r="EO183" i="4"/>
  <c r="EN183" i="4"/>
  <c r="EM183" i="4"/>
  <c r="EL183" i="4"/>
  <c r="EK183" i="4"/>
  <c r="EJ183" i="4"/>
  <c r="EI183" i="4"/>
  <c r="EH183" i="4"/>
  <c r="EG183" i="4"/>
  <c r="EF183" i="4"/>
  <c r="EE183" i="4"/>
  <c r="ED183" i="4"/>
  <c r="EC183" i="4"/>
  <c r="EB183" i="4"/>
  <c r="EA183" i="4"/>
  <c r="DZ183" i="4"/>
  <c r="DY183" i="4"/>
  <c r="DX183" i="4"/>
  <c r="DW183" i="4"/>
  <c r="DV183" i="4"/>
  <c r="DU183" i="4"/>
  <c r="DT183" i="4"/>
  <c r="DS183" i="4"/>
  <c r="DR183" i="4"/>
  <c r="DQ183" i="4"/>
  <c r="DP183" i="4"/>
  <c r="DO183" i="4"/>
  <c r="DN183" i="4"/>
  <c r="DM183" i="4"/>
  <c r="DL183" i="4"/>
  <c r="DK183" i="4"/>
  <c r="DJ183" i="4"/>
  <c r="DI183" i="4"/>
  <c r="DH183" i="4"/>
  <c r="DG183" i="4"/>
  <c r="DF183" i="4"/>
  <c r="DE183" i="4"/>
  <c r="DD183" i="4"/>
  <c r="DC183" i="4"/>
  <c r="DB183" i="4"/>
  <c r="DA183" i="4"/>
  <c r="CZ183" i="4"/>
  <c r="CY183" i="4"/>
  <c r="CX183" i="4"/>
  <c r="CW183" i="4"/>
  <c r="CV183" i="4"/>
  <c r="CU183" i="4"/>
  <c r="CT183" i="4"/>
  <c r="CS183" i="4"/>
  <c r="CR183" i="4"/>
  <c r="CQ183" i="4"/>
  <c r="CP183" i="4"/>
  <c r="CO183" i="4"/>
  <c r="CN183" i="4"/>
  <c r="CM183" i="4"/>
  <c r="CL183" i="4"/>
  <c r="CK183" i="4"/>
  <c r="CJ183" i="4"/>
  <c r="CI183" i="4"/>
  <c r="CH183" i="4"/>
  <c r="CG183" i="4"/>
  <c r="CF183" i="4"/>
  <c r="CE183" i="4"/>
  <c r="CD183" i="4"/>
  <c r="CC183" i="4"/>
  <c r="CB183" i="4"/>
  <c r="CA183" i="4"/>
  <c r="BZ183" i="4"/>
  <c r="BY183" i="4"/>
  <c r="BX183" i="4"/>
  <c r="BW183" i="4"/>
  <c r="BV183" i="4"/>
  <c r="BU183" i="4"/>
  <c r="BT183" i="4"/>
  <c r="BS183" i="4"/>
  <c r="BR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P183" i="4"/>
  <c r="AO183" i="4"/>
  <c r="AN183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L183" i="4"/>
  <c r="K183" i="4"/>
  <c r="J183" i="4"/>
  <c r="I183" i="4"/>
  <c r="H183" i="4"/>
  <c r="FY182" i="4"/>
  <c r="FX182" i="4"/>
  <c r="FW182" i="4"/>
  <c r="FV182" i="4"/>
  <c r="FU182" i="4"/>
  <c r="FT182" i="4"/>
  <c r="FS182" i="4"/>
  <c r="FR182" i="4"/>
  <c r="FQ182" i="4"/>
  <c r="FP182" i="4"/>
  <c r="FO182" i="4"/>
  <c r="FN182" i="4"/>
  <c r="FM182" i="4"/>
  <c r="FL182" i="4"/>
  <c r="FK182" i="4"/>
  <c r="FJ182" i="4"/>
  <c r="FI182" i="4"/>
  <c r="FH182" i="4"/>
  <c r="FG182" i="4"/>
  <c r="FF182" i="4"/>
  <c r="FE182" i="4"/>
  <c r="FD182" i="4"/>
  <c r="FC182" i="4"/>
  <c r="FB182" i="4"/>
  <c r="FA182" i="4"/>
  <c r="EZ182" i="4"/>
  <c r="EY182" i="4"/>
  <c r="EX182" i="4"/>
  <c r="EW182" i="4"/>
  <c r="EV182" i="4"/>
  <c r="EU182" i="4"/>
  <c r="ET182" i="4"/>
  <c r="ES182" i="4"/>
  <c r="ER182" i="4"/>
  <c r="EQ182" i="4"/>
  <c r="EP182" i="4"/>
  <c r="EO182" i="4"/>
  <c r="EN182" i="4"/>
  <c r="EM182" i="4"/>
  <c r="EL182" i="4"/>
  <c r="EK182" i="4"/>
  <c r="EJ182" i="4"/>
  <c r="EI182" i="4"/>
  <c r="EH182" i="4"/>
  <c r="EG182" i="4"/>
  <c r="EF182" i="4"/>
  <c r="EE182" i="4"/>
  <c r="ED182" i="4"/>
  <c r="EC182" i="4"/>
  <c r="EB182" i="4"/>
  <c r="EA182" i="4"/>
  <c r="DZ182" i="4"/>
  <c r="DY182" i="4"/>
  <c r="DX182" i="4"/>
  <c r="DW182" i="4"/>
  <c r="DV182" i="4"/>
  <c r="DU182" i="4"/>
  <c r="DT182" i="4"/>
  <c r="DS182" i="4"/>
  <c r="DR182" i="4"/>
  <c r="DQ182" i="4"/>
  <c r="DP182" i="4"/>
  <c r="DO182" i="4"/>
  <c r="DN182" i="4"/>
  <c r="DM182" i="4"/>
  <c r="DL182" i="4"/>
  <c r="DK182" i="4"/>
  <c r="DJ182" i="4"/>
  <c r="DI182" i="4"/>
  <c r="DH182" i="4"/>
  <c r="DG182" i="4"/>
  <c r="DF182" i="4"/>
  <c r="DE182" i="4"/>
  <c r="DD182" i="4"/>
  <c r="DC182" i="4"/>
  <c r="DB182" i="4"/>
  <c r="DA182" i="4"/>
  <c r="CZ182" i="4"/>
  <c r="CY182" i="4"/>
  <c r="CX182" i="4"/>
  <c r="CW182" i="4"/>
  <c r="CV182" i="4"/>
  <c r="CU182" i="4"/>
  <c r="CT182" i="4"/>
  <c r="CS182" i="4"/>
  <c r="CR182" i="4"/>
  <c r="CQ182" i="4"/>
  <c r="CP182" i="4"/>
  <c r="CO182" i="4"/>
  <c r="CN182" i="4"/>
  <c r="CM182" i="4"/>
  <c r="CL182" i="4"/>
  <c r="CK182" i="4"/>
  <c r="CJ182" i="4"/>
  <c r="CI182" i="4"/>
  <c r="CH182" i="4"/>
  <c r="CG182" i="4"/>
  <c r="CF182" i="4"/>
  <c r="CE182" i="4"/>
  <c r="CD182" i="4"/>
  <c r="CC182" i="4"/>
  <c r="CB182" i="4"/>
  <c r="CA182" i="4"/>
  <c r="BZ182" i="4"/>
  <c r="BY182" i="4"/>
  <c r="BX182" i="4"/>
  <c r="BW182" i="4"/>
  <c r="BV182" i="4"/>
  <c r="BU182" i="4"/>
  <c r="BT182" i="4"/>
  <c r="BS182" i="4"/>
  <c r="BR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P182" i="4"/>
  <c r="AO182" i="4"/>
  <c r="AN182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L182" i="4"/>
  <c r="K182" i="4"/>
  <c r="J182" i="4"/>
  <c r="I182" i="4"/>
  <c r="H182" i="4"/>
  <c r="FY120" i="4"/>
  <c r="FX120" i="4"/>
  <c r="FW120" i="4"/>
  <c r="FV120" i="4"/>
  <c r="FU120" i="4"/>
  <c r="FT120" i="4"/>
  <c r="FS120" i="4"/>
  <c r="FR120" i="4"/>
  <c r="FQ120" i="4"/>
  <c r="FP120" i="4"/>
  <c r="FO120" i="4"/>
  <c r="FN120" i="4"/>
  <c r="FM120" i="4"/>
  <c r="FL120" i="4"/>
  <c r="FK120" i="4"/>
  <c r="FJ120" i="4"/>
  <c r="FI120" i="4"/>
  <c r="FH120" i="4"/>
  <c r="FG120" i="4"/>
  <c r="FF120" i="4"/>
  <c r="FE120" i="4"/>
  <c r="FD120" i="4"/>
  <c r="FC120" i="4"/>
  <c r="FB120" i="4"/>
  <c r="FA120" i="4"/>
  <c r="EZ120" i="4"/>
  <c r="EY120" i="4"/>
  <c r="EX120" i="4"/>
  <c r="EW120" i="4"/>
  <c r="EV120" i="4"/>
  <c r="EU120" i="4"/>
  <c r="ET120" i="4"/>
  <c r="ES120" i="4"/>
  <c r="ER120" i="4"/>
  <c r="EQ120" i="4"/>
  <c r="EP120" i="4"/>
  <c r="EO120" i="4"/>
  <c r="EN120" i="4"/>
  <c r="EM120" i="4"/>
  <c r="EL120" i="4"/>
  <c r="EK120" i="4"/>
  <c r="EJ120" i="4"/>
  <c r="EI120" i="4"/>
  <c r="EH120" i="4"/>
  <c r="EG120" i="4"/>
  <c r="EF120" i="4"/>
  <c r="EE120" i="4"/>
  <c r="ED120" i="4"/>
  <c r="EC120" i="4"/>
  <c r="EB120" i="4"/>
  <c r="EA120" i="4"/>
  <c r="DZ120" i="4"/>
  <c r="DY120" i="4"/>
  <c r="DX120" i="4"/>
  <c r="DW120" i="4"/>
  <c r="DV120" i="4"/>
  <c r="DU120" i="4"/>
  <c r="DT120" i="4"/>
  <c r="DS120" i="4"/>
  <c r="DR120" i="4"/>
  <c r="DQ120" i="4"/>
  <c r="DP120" i="4"/>
  <c r="DO120" i="4"/>
  <c r="DN120" i="4"/>
  <c r="DM120" i="4"/>
  <c r="DL120" i="4"/>
  <c r="DK120" i="4"/>
  <c r="DJ120" i="4"/>
  <c r="DI120" i="4"/>
  <c r="DH120" i="4"/>
  <c r="DG120" i="4"/>
  <c r="DF120" i="4"/>
  <c r="DE120" i="4"/>
  <c r="DD120" i="4"/>
  <c r="DC120" i="4"/>
  <c r="DB120" i="4"/>
  <c r="DA120" i="4"/>
  <c r="CZ120" i="4"/>
  <c r="CY120" i="4"/>
  <c r="CX120" i="4"/>
  <c r="CW120" i="4"/>
  <c r="CV120" i="4"/>
  <c r="CU120" i="4"/>
  <c r="CT120" i="4"/>
  <c r="CS120" i="4"/>
  <c r="CR120" i="4"/>
  <c r="CQ120" i="4"/>
  <c r="CP120" i="4"/>
  <c r="CO120" i="4"/>
  <c r="CN120" i="4"/>
  <c r="CM120" i="4"/>
  <c r="CL120" i="4"/>
  <c r="CK120" i="4"/>
  <c r="CJ120" i="4"/>
  <c r="CI120" i="4"/>
  <c r="CH120" i="4"/>
  <c r="CG120" i="4"/>
  <c r="CF120" i="4"/>
  <c r="CE120" i="4"/>
  <c r="CD120" i="4"/>
  <c r="CC120" i="4"/>
  <c r="CB120" i="4"/>
  <c r="CA120" i="4"/>
  <c r="BZ120" i="4"/>
  <c r="BY120" i="4"/>
  <c r="BX120" i="4"/>
  <c r="BW120" i="4"/>
  <c r="BV120" i="4"/>
  <c r="BU120" i="4"/>
  <c r="BT120" i="4"/>
  <c r="BS120" i="4"/>
  <c r="BR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L120" i="4"/>
  <c r="K120" i="4"/>
  <c r="J120" i="4"/>
  <c r="I120" i="4"/>
  <c r="H120" i="4"/>
  <c r="FY119" i="4"/>
  <c r="FX119" i="4"/>
  <c r="FW119" i="4"/>
  <c r="FV119" i="4"/>
  <c r="FU119" i="4"/>
  <c r="FT119" i="4"/>
  <c r="FS119" i="4"/>
  <c r="FR119" i="4"/>
  <c r="FQ119" i="4"/>
  <c r="FP119" i="4"/>
  <c r="FO119" i="4"/>
  <c r="FN119" i="4"/>
  <c r="FM119" i="4"/>
  <c r="FL119" i="4"/>
  <c r="FK119" i="4"/>
  <c r="FJ119" i="4"/>
  <c r="FI119" i="4"/>
  <c r="FH119" i="4"/>
  <c r="FG119" i="4"/>
  <c r="FF119" i="4"/>
  <c r="FE119" i="4"/>
  <c r="FD119" i="4"/>
  <c r="FC119" i="4"/>
  <c r="FB119" i="4"/>
  <c r="FA119" i="4"/>
  <c r="EZ119" i="4"/>
  <c r="EY119" i="4"/>
  <c r="EX119" i="4"/>
  <c r="EW119" i="4"/>
  <c r="EV119" i="4"/>
  <c r="EU119" i="4"/>
  <c r="ET119" i="4"/>
  <c r="ES119" i="4"/>
  <c r="ER119" i="4"/>
  <c r="EQ119" i="4"/>
  <c r="EP119" i="4"/>
  <c r="EO119" i="4"/>
  <c r="EN119" i="4"/>
  <c r="EM119" i="4"/>
  <c r="EL119" i="4"/>
  <c r="EK119" i="4"/>
  <c r="EJ119" i="4"/>
  <c r="EI119" i="4"/>
  <c r="EH119" i="4"/>
  <c r="EG119" i="4"/>
  <c r="EF119" i="4"/>
  <c r="EE119" i="4"/>
  <c r="ED119" i="4"/>
  <c r="EC119" i="4"/>
  <c r="EB119" i="4"/>
  <c r="EA119" i="4"/>
  <c r="DZ119" i="4"/>
  <c r="DY119" i="4"/>
  <c r="DX119" i="4"/>
  <c r="DW119" i="4"/>
  <c r="DV119" i="4"/>
  <c r="DU119" i="4"/>
  <c r="DT119" i="4"/>
  <c r="DS119" i="4"/>
  <c r="DR119" i="4"/>
  <c r="DQ119" i="4"/>
  <c r="DP119" i="4"/>
  <c r="DO119" i="4"/>
  <c r="DN119" i="4"/>
  <c r="DM119" i="4"/>
  <c r="DL119" i="4"/>
  <c r="DK119" i="4"/>
  <c r="DJ119" i="4"/>
  <c r="DI119" i="4"/>
  <c r="DH119" i="4"/>
  <c r="DG119" i="4"/>
  <c r="DF119" i="4"/>
  <c r="DE119" i="4"/>
  <c r="DD119" i="4"/>
  <c r="DC119" i="4"/>
  <c r="DB119" i="4"/>
  <c r="DA119" i="4"/>
  <c r="CZ119" i="4"/>
  <c r="CY119" i="4"/>
  <c r="CX119" i="4"/>
  <c r="CW119" i="4"/>
  <c r="CV119" i="4"/>
  <c r="CU119" i="4"/>
  <c r="CT119" i="4"/>
  <c r="CS119" i="4"/>
  <c r="CR119" i="4"/>
  <c r="CQ119" i="4"/>
  <c r="CP119" i="4"/>
  <c r="CO119" i="4"/>
  <c r="CN119" i="4"/>
  <c r="CM119" i="4"/>
  <c r="CL119" i="4"/>
  <c r="CK119" i="4"/>
  <c r="CJ119" i="4"/>
  <c r="CI119" i="4"/>
  <c r="CH119" i="4"/>
  <c r="CG119" i="4"/>
  <c r="CF119" i="4"/>
  <c r="CE119" i="4"/>
  <c r="CD119" i="4"/>
  <c r="CC119" i="4"/>
  <c r="CB119" i="4"/>
  <c r="CA119" i="4"/>
  <c r="BZ119" i="4"/>
  <c r="BY119" i="4"/>
  <c r="BX119" i="4"/>
  <c r="BW119" i="4"/>
  <c r="BV119" i="4"/>
  <c r="BU119" i="4"/>
  <c r="BT119" i="4"/>
  <c r="BS119" i="4"/>
  <c r="BR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L119" i="4"/>
  <c r="K119" i="4"/>
  <c r="J119" i="4"/>
  <c r="I119" i="4"/>
  <c r="H119" i="4"/>
  <c r="I110" i="4"/>
  <c r="J110" i="4" s="1"/>
  <c r="K110" i="4" s="1"/>
  <c r="L110" i="4" s="1"/>
  <c r="M110" i="4" s="1"/>
  <c r="N110" i="4" s="1"/>
  <c r="O110" i="4" s="1"/>
  <c r="P110" i="4" s="1"/>
  <c r="Q110" i="4" s="1"/>
  <c r="R110" i="4" s="1"/>
  <c r="S110" i="4" s="1"/>
  <c r="T110" i="4" s="1"/>
  <c r="U110" i="4" s="1"/>
  <c r="V110" i="4" s="1"/>
  <c r="W110" i="4" s="1"/>
  <c r="X110" i="4" s="1"/>
  <c r="Y110" i="4" s="1"/>
  <c r="Z110" i="4" s="1"/>
  <c r="AA110" i="4" s="1"/>
  <c r="AB110" i="4" s="1"/>
  <c r="AC110" i="4" s="1"/>
  <c r="AD110" i="4" s="1"/>
  <c r="AE110" i="4" s="1"/>
  <c r="AF110" i="4" s="1"/>
  <c r="AG110" i="4" s="1"/>
  <c r="AH110" i="4" s="1"/>
  <c r="AI110" i="4" s="1"/>
  <c r="AJ110" i="4" s="1"/>
  <c r="AK110" i="4" s="1"/>
  <c r="AL110" i="4" s="1"/>
  <c r="AM110" i="4" s="1"/>
  <c r="AN110" i="4" s="1"/>
  <c r="AO110" i="4" s="1"/>
  <c r="AP110" i="4" s="1"/>
  <c r="AQ110" i="4" s="1"/>
  <c r="AR110" i="4" s="1"/>
  <c r="AS110" i="4" s="1"/>
  <c r="AT110" i="4" s="1"/>
  <c r="AU110" i="4" s="1"/>
  <c r="AV110" i="4" s="1"/>
  <c r="AW110" i="4" s="1"/>
  <c r="AX110" i="4" s="1"/>
  <c r="AY110" i="4" s="1"/>
  <c r="AZ110" i="4" s="1"/>
  <c r="BA110" i="4" s="1"/>
  <c r="BB110" i="4" s="1"/>
  <c r="BC110" i="4" s="1"/>
  <c r="BD110" i="4" s="1"/>
  <c r="BE110" i="4" s="1"/>
  <c r="I69" i="4"/>
  <c r="FY90" i="4"/>
  <c r="FX90" i="4"/>
  <c r="FW90" i="4"/>
  <c r="FV90" i="4"/>
  <c r="FU90" i="4"/>
  <c r="FT90" i="4"/>
  <c r="FS90" i="4"/>
  <c r="FR90" i="4"/>
  <c r="FQ90" i="4"/>
  <c r="FP90" i="4"/>
  <c r="FO90" i="4"/>
  <c r="FN90" i="4"/>
  <c r="FM90" i="4"/>
  <c r="FL90" i="4"/>
  <c r="FK90" i="4"/>
  <c r="FJ90" i="4"/>
  <c r="FI90" i="4"/>
  <c r="FH90" i="4"/>
  <c r="FG90" i="4"/>
  <c r="FF90" i="4"/>
  <c r="FE90" i="4"/>
  <c r="FD90" i="4"/>
  <c r="FC90" i="4"/>
  <c r="FB90" i="4"/>
  <c r="FA90" i="4"/>
  <c r="EZ90" i="4"/>
  <c r="EY90" i="4"/>
  <c r="EX90" i="4"/>
  <c r="EW90" i="4"/>
  <c r="EV90" i="4"/>
  <c r="EU90" i="4"/>
  <c r="ET90" i="4"/>
  <c r="ES90" i="4"/>
  <c r="ER90" i="4"/>
  <c r="EQ90" i="4"/>
  <c r="EP90" i="4"/>
  <c r="EO90" i="4"/>
  <c r="EN90" i="4"/>
  <c r="EM90" i="4"/>
  <c r="EL90" i="4"/>
  <c r="EK90" i="4"/>
  <c r="EJ90" i="4"/>
  <c r="EI90" i="4"/>
  <c r="EH90" i="4"/>
  <c r="EG90" i="4"/>
  <c r="EF90" i="4"/>
  <c r="EE90" i="4"/>
  <c r="ED90" i="4"/>
  <c r="EC90" i="4"/>
  <c r="EB90" i="4"/>
  <c r="EA90" i="4"/>
  <c r="DZ90" i="4"/>
  <c r="DY90" i="4"/>
  <c r="DX90" i="4"/>
  <c r="DW90" i="4"/>
  <c r="DV90" i="4"/>
  <c r="DU90" i="4"/>
  <c r="DT90" i="4"/>
  <c r="DS90" i="4"/>
  <c r="DR90" i="4"/>
  <c r="DQ90" i="4"/>
  <c r="DP90" i="4"/>
  <c r="DO90" i="4"/>
  <c r="DN90" i="4"/>
  <c r="DM90" i="4"/>
  <c r="DL90" i="4"/>
  <c r="DK90" i="4"/>
  <c r="DJ90" i="4"/>
  <c r="DI90" i="4"/>
  <c r="DH90" i="4"/>
  <c r="DG90" i="4"/>
  <c r="DF90" i="4"/>
  <c r="DE90" i="4"/>
  <c r="DD90" i="4"/>
  <c r="DC90" i="4"/>
  <c r="DB90" i="4"/>
  <c r="DA90" i="4"/>
  <c r="CZ90" i="4"/>
  <c r="CY90" i="4"/>
  <c r="CX90" i="4"/>
  <c r="CW90" i="4"/>
  <c r="CV90" i="4"/>
  <c r="CU90" i="4"/>
  <c r="CT90" i="4"/>
  <c r="CS90" i="4"/>
  <c r="CR90" i="4"/>
  <c r="CQ90" i="4"/>
  <c r="CP90" i="4"/>
  <c r="CO90" i="4"/>
  <c r="CN90" i="4"/>
  <c r="CM90" i="4"/>
  <c r="CL90" i="4"/>
  <c r="CK90" i="4"/>
  <c r="CJ90" i="4"/>
  <c r="CI90" i="4"/>
  <c r="CH90" i="4"/>
  <c r="CG90" i="4"/>
  <c r="CF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S90" i="4"/>
  <c r="BR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L90" i="4"/>
  <c r="K90" i="4"/>
  <c r="J90" i="4"/>
  <c r="I90" i="4"/>
  <c r="H90" i="4"/>
  <c r="FY89" i="4"/>
  <c r="FX89" i="4"/>
  <c r="FW89" i="4"/>
  <c r="FV89" i="4"/>
  <c r="FU89" i="4"/>
  <c r="FT89" i="4"/>
  <c r="FS89" i="4"/>
  <c r="FR89" i="4"/>
  <c r="FQ89" i="4"/>
  <c r="FP89" i="4"/>
  <c r="FO89" i="4"/>
  <c r="FN89" i="4"/>
  <c r="FM89" i="4"/>
  <c r="FL89" i="4"/>
  <c r="FK89" i="4"/>
  <c r="FJ89" i="4"/>
  <c r="FI89" i="4"/>
  <c r="FH89" i="4"/>
  <c r="FG89" i="4"/>
  <c r="FF89" i="4"/>
  <c r="FE89" i="4"/>
  <c r="FD89" i="4"/>
  <c r="FC89" i="4"/>
  <c r="FB89" i="4"/>
  <c r="FA89" i="4"/>
  <c r="EZ89" i="4"/>
  <c r="EY89" i="4"/>
  <c r="EX89" i="4"/>
  <c r="EW89" i="4"/>
  <c r="EV89" i="4"/>
  <c r="EU89" i="4"/>
  <c r="ET89" i="4"/>
  <c r="ES89" i="4"/>
  <c r="ER89" i="4"/>
  <c r="EQ89" i="4"/>
  <c r="EP89" i="4"/>
  <c r="EO89" i="4"/>
  <c r="EN89" i="4"/>
  <c r="EM89" i="4"/>
  <c r="EL89" i="4"/>
  <c r="EK89" i="4"/>
  <c r="EJ89" i="4"/>
  <c r="EI89" i="4"/>
  <c r="EH89" i="4"/>
  <c r="EG89" i="4"/>
  <c r="EF89" i="4"/>
  <c r="EE89" i="4"/>
  <c r="ED89" i="4"/>
  <c r="EC89" i="4"/>
  <c r="EB89" i="4"/>
  <c r="EA89" i="4"/>
  <c r="DZ89" i="4"/>
  <c r="DY89" i="4"/>
  <c r="DX89" i="4"/>
  <c r="DW89" i="4"/>
  <c r="DV89" i="4"/>
  <c r="DU89" i="4"/>
  <c r="DT89" i="4"/>
  <c r="DS89" i="4"/>
  <c r="DR89" i="4"/>
  <c r="DQ89" i="4"/>
  <c r="DP89" i="4"/>
  <c r="DO89" i="4"/>
  <c r="DN89" i="4"/>
  <c r="DM89" i="4"/>
  <c r="DL89" i="4"/>
  <c r="DK89" i="4"/>
  <c r="DJ89" i="4"/>
  <c r="DI89" i="4"/>
  <c r="DH89" i="4"/>
  <c r="DG89" i="4"/>
  <c r="DF89" i="4"/>
  <c r="DE89" i="4"/>
  <c r="DD89" i="4"/>
  <c r="DC89" i="4"/>
  <c r="DB89" i="4"/>
  <c r="DA89" i="4"/>
  <c r="CZ89" i="4"/>
  <c r="CY89" i="4"/>
  <c r="CX89" i="4"/>
  <c r="CW89" i="4"/>
  <c r="CV89" i="4"/>
  <c r="CU89" i="4"/>
  <c r="CT89" i="4"/>
  <c r="CS89" i="4"/>
  <c r="CR89" i="4"/>
  <c r="CQ89" i="4"/>
  <c r="CP89" i="4"/>
  <c r="CO89" i="4"/>
  <c r="CN89" i="4"/>
  <c r="CM89" i="4"/>
  <c r="CL89" i="4"/>
  <c r="CK89" i="4"/>
  <c r="CJ89" i="4"/>
  <c r="CI89" i="4"/>
  <c r="CH89" i="4"/>
  <c r="CG89" i="4"/>
  <c r="CF89" i="4"/>
  <c r="CE89" i="4"/>
  <c r="CD89" i="4"/>
  <c r="CC89" i="4"/>
  <c r="CB89" i="4"/>
  <c r="CA89" i="4"/>
  <c r="BZ89" i="4"/>
  <c r="BY89" i="4"/>
  <c r="BX89" i="4"/>
  <c r="BW89" i="4"/>
  <c r="BV89" i="4"/>
  <c r="BU89" i="4"/>
  <c r="BT89" i="4"/>
  <c r="BS89" i="4"/>
  <c r="BR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L89" i="4"/>
  <c r="K89" i="4"/>
  <c r="J89" i="4"/>
  <c r="I89" i="4"/>
  <c r="H89" i="4"/>
  <c r="I47" i="4"/>
  <c r="J47" i="4" s="1"/>
  <c r="K47" i="4" s="1"/>
  <c r="L47" i="4" s="1"/>
  <c r="M47" i="4" s="1"/>
  <c r="N47" i="4" s="1"/>
  <c r="O47" i="4" s="1"/>
  <c r="P47" i="4" s="1"/>
  <c r="Q47" i="4" s="1"/>
  <c r="R47" i="4" s="1"/>
  <c r="S47" i="4" s="1"/>
  <c r="T47" i="4" s="1"/>
  <c r="U47" i="4" s="1"/>
  <c r="V47" i="4" s="1"/>
  <c r="W47" i="4" s="1"/>
  <c r="X47" i="4" s="1"/>
  <c r="Y47" i="4" s="1"/>
  <c r="Z47" i="4" s="1"/>
  <c r="AA47" i="4" s="1"/>
  <c r="AB47" i="4" s="1"/>
  <c r="AC47" i="4" s="1"/>
  <c r="AD47" i="4" s="1"/>
  <c r="AE47" i="4" s="1"/>
  <c r="AF47" i="4" s="1"/>
  <c r="AG47" i="4" s="1"/>
  <c r="AH47" i="4" s="1"/>
  <c r="AI47" i="4" s="1"/>
  <c r="AJ47" i="4" s="1"/>
  <c r="AK47" i="4" s="1"/>
  <c r="AL47" i="4" s="1"/>
  <c r="AM47" i="4" s="1"/>
  <c r="AN47" i="4" s="1"/>
  <c r="AO47" i="4" s="1"/>
  <c r="AP47" i="4" s="1"/>
  <c r="AQ47" i="4" s="1"/>
  <c r="AR47" i="4" s="1"/>
  <c r="AS47" i="4" s="1"/>
  <c r="AT47" i="4" s="1"/>
  <c r="AU47" i="4" s="1"/>
  <c r="AV47" i="4" s="1"/>
  <c r="AW47" i="4" s="1"/>
  <c r="AX47" i="4" s="1"/>
  <c r="AY47" i="4" s="1"/>
  <c r="AZ47" i="4" s="1"/>
  <c r="BA47" i="4" s="1"/>
  <c r="BB47" i="4" s="1"/>
  <c r="BC47" i="4" s="1"/>
  <c r="BD47" i="4" s="1"/>
  <c r="BE47" i="4" s="1"/>
  <c r="G32" i="4"/>
  <c r="G25" i="4"/>
  <c r="G18" i="4"/>
  <c r="B2" i="4"/>
  <c r="G8" i="3"/>
  <c r="B2" i="12"/>
  <c r="AG260" i="4" l="1"/>
  <c r="AG261" i="4" s="1"/>
  <c r="AF262" i="4"/>
  <c r="B2" i="19"/>
  <c r="EB179" i="4"/>
  <c r="FQ175" i="4"/>
  <c r="FP177" i="4"/>
  <c r="D279" i="4" a="1"/>
  <c r="D279" i="4" s="1"/>
  <c r="J69" i="4"/>
  <c r="I1209" i="5"/>
  <c r="A2" i="5"/>
  <c r="J691" i="5"/>
  <c r="AF265" i="4" l="1"/>
  <c r="AH260" i="4"/>
  <c r="AH261" i="4" s="1"/>
  <c r="AG262" i="4"/>
  <c r="E1209" i="5"/>
  <c r="EC179" i="4"/>
  <c r="FR175" i="4"/>
  <c r="FQ177" i="4"/>
  <c r="K69" i="4"/>
  <c r="AG265" i="4" l="1"/>
  <c r="AI260" i="4"/>
  <c r="AI261" i="4" s="1"/>
  <c r="AH262" i="4"/>
  <c r="J106" i="4"/>
  <c r="H106" i="4"/>
  <c r="K106" i="4"/>
  <c r="I106" i="4"/>
  <c r="ED179" i="4"/>
  <c r="FS175" i="4"/>
  <c r="FR177" i="4"/>
  <c r="J103" i="4"/>
  <c r="I101" i="4"/>
  <c r="J96" i="4"/>
  <c r="J105" i="4"/>
  <c r="I105" i="4"/>
  <c r="K93" i="4"/>
  <c r="K96" i="4"/>
  <c r="H102" i="4"/>
  <c r="J94" i="4"/>
  <c r="J104" i="4"/>
  <c r="K105" i="4"/>
  <c r="H96" i="4"/>
  <c r="J101" i="4"/>
  <c r="K103" i="4"/>
  <c r="H100" i="4"/>
  <c r="J100" i="4"/>
  <c r="K101" i="4"/>
  <c r="I96" i="4"/>
  <c r="K99" i="4"/>
  <c r="I95" i="4"/>
  <c r="K104" i="4"/>
  <c r="I104" i="4"/>
  <c r="K100" i="4"/>
  <c r="H97" i="4"/>
  <c r="H94" i="4"/>
  <c r="J99" i="4"/>
  <c r="K102" i="4"/>
  <c r="H103" i="4"/>
  <c r="J93" i="4"/>
  <c r="I93" i="4"/>
  <c r="H105" i="4"/>
  <c r="J97" i="4"/>
  <c r="H95" i="4"/>
  <c r="I94" i="4"/>
  <c r="J102" i="4"/>
  <c r="I102" i="4"/>
  <c r="I100" i="4"/>
  <c r="K98" i="4"/>
  <c r="H99" i="4"/>
  <c r="H98" i="4"/>
  <c r="I97" i="4"/>
  <c r="K95" i="4"/>
  <c r="H104" i="4"/>
  <c r="J95" i="4"/>
  <c r="I99" i="4"/>
  <c r="K97" i="4"/>
  <c r="H101" i="4"/>
  <c r="I103" i="4"/>
  <c r="J98" i="4"/>
  <c r="I98" i="4"/>
  <c r="K94" i="4"/>
  <c r="H93" i="4"/>
  <c r="L69" i="4"/>
  <c r="O106" i="4" s="1"/>
  <c r="AH265" i="4" l="1"/>
  <c r="AJ260" i="4"/>
  <c r="AJ261" i="4" s="1"/>
  <c r="AI262" i="4"/>
  <c r="L106" i="4"/>
  <c r="M106" i="4"/>
  <c r="N106" i="4"/>
  <c r="EE179" i="4"/>
  <c r="FT175" i="4"/>
  <c r="FS177" i="4"/>
  <c r="M96" i="4"/>
  <c r="L99" i="4"/>
  <c r="N98" i="4"/>
  <c r="N105" i="4"/>
  <c r="N93" i="4"/>
  <c r="N94" i="4"/>
  <c r="N101" i="4"/>
  <c r="L100" i="4"/>
  <c r="N97" i="4"/>
  <c r="N102" i="4"/>
  <c r="O96" i="4"/>
  <c r="O100" i="4"/>
  <c r="O103" i="4"/>
  <c r="M99" i="4"/>
  <c r="N103" i="4"/>
  <c r="O97" i="4"/>
  <c r="O95" i="4"/>
  <c r="O94" i="4"/>
  <c r="O101" i="4"/>
  <c r="O105" i="4"/>
  <c r="O99" i="4"/>
  <c r="L94" i="4"/>
  <c r="L101" i="4"/>
  <c r="M101" i="4"/>
  <c r="O104" i="4"/>
  <c r="L93" i="4"/>
  <c r="L104" i="4"/>
  <c r="L103" i="4"/>
  <c r="L96" i="4"/>
  <c r="L97" i="4"/>
  <c r="L105" i="4"/>
  <c r="L102" i="4"/>
  <c r="M93" i="4"/>
  <c r="M100" i="4"/>
  <c r="M97" i="4"/>
  <c r="O98" i="4"/>
  <c r="L98" i="4"/>
  <c r="M95" i="4"/>
  <c r="M94" i="4"/>
  <c r="N95" i="4"/>
  <c r="M104" i="4"/>
  <c r="M105" i="4"/>
  <c r="O102" i="4"/>
  <c r="M102" i="4"/>
  <c r="N99" i="4"/>
  <c r="L95" i="4"/>
  <c r="M103" i="4"/>
  <c r="N104" i="4"/>
  <c r="O93" i="4"/>
  <c r="N96" i="4"/>
  <c r="N100" i="4"/>
  <c r="M69" i="4"/>
  <c r="P106" i="4" s="1"/>
  <c r="AI265" i="4" l="1"/>
  <c r="AK260" i="4"/>
  <c r="AK261" i="4" s="1"/>
  <c r="AJ262" i="4"/>
  <c r="S106" i="4"/>
  <c r="R106" i="4"/>
  <c r="Q106" i="4"/>
  <c r="EF179" i="4"/>
  <c r="FU175" i="4"/>
  <c r="FT177" i="4"/>
  <c r="R103" i="4"/>
  <c r="S94" i="4"/>
  <c r="S99" i="4"/>
  <c r="R100" i="4"/>
  <c r="R101" i="4"/>
  <c r="Q96" i="4"/>
  <c r="S95" i="4"/>
  <c r="R96" i="4"/>
  <c r="R93" i="4"/>
  <c r="R104" i="4"/>
  <c r="Q97" i="4"/>
  <c r="P100" i="4"/>
  <c r="P103" i="4"/>
  <c r="S100" i="4"/>
  <c r="S93" i="4"/>
  <c r="S103" i="4"/>
  <c r="Q98" i="4"/>
  <c r="Q103" i="4"/>
  <c r="Q93" i="4"/>
  <c r="Q100" i="4"/>
  <c r="P95" i="4"/>
  <c r="S104" i="4"/>
  <c r="P98" i="4"/>
  <c r="P105" i="4"/>
  <c r="R95" i="4"/>
  <c r="R105" i="4"/>
  <c r="S101" i="4"/>
  <c r="P99" i="4"/>
  <c r="P94" i="4"/>
  <c r="P93" i="4"/>
  <c r="S98" i="4"/>
  <c r="S96" i="4"/>
  <c r="P97" i="4"/>
  <c r="P101" i="4"/>
  <c r="Q104" i="4"/>
  <c r="P102" i="4"/>
  <c r="S102" i="4"/>
  <c r="S97" i="4"/>
  <c r="P104" i="4"/>
  <c r="R97" i="4"/>
  <c r="S105" i="4"/>
  <c r="P96" i="4"/>
  <c r="R94" i="4"/>
  <c r="R102" i="4"/>
  <c r="R98" i="4"/>
  <c r="Q101" i="4"/>
  <c r="Q105" i="4"/>
  <c r="Q102" i="4"/>
  <c r="Q95" i="4"/>
  <c r="Q99" i="4"/>
  <c r="R99" i="4"/>
  <c r="Q94" i="4"/>
  <c r="N69" i="4"/>
  <c r="W106" i="4" s="1"/>
  <c r="AJ265" i="4" l="1"/>
  <c r="AL260" i="4"/>
  <c r="AL261" i="4" s="1"/>
  <c r="AK262" i="4"/>
  <c r="T106" i="4"/>
  <c r="U106" i="4"/>
  <c r="V106" i="4"/>
  <c r="EG179" i="4"/>
  <c r="FV175" i="4"/>
  <c r="FU177" i="4"/>
  <c r="V94" i="4"/>
  <c r="T95" i="4"/>
  <c r="V104" i="4"/>
  <c r="V96" i="4"/>
  <c r="T97" i="4"/>
  <c r="V95" i="4"/>
  <c r="W103" i="4"/>
  <c r="W98" i="4"/>
  <c r="T96" i="4"/>
  <c r="V98" i="4"/>
  <c r="V101" i="4"/>
  <c r="T98" i="4"/>
  <c r="W105" i="4"/>
  <c r="U94" i="4"/>
  <c r="W101" i="4"/>
  <c r="V99" i="4"/>
  <c r="W97" i="4"/>
  <c r="U97" i="4"/>
  <c r="W104" i="4"/>
  <c r="V105" i="4"/>
  <c r="T103" i="4"/>
  <c r="U101" i="4"/>
  <c r="T93" i="4"/>
  <c r="T94" i="4"/>
  <c r="V93" i="4"/>
  <c r="U93" i="4"/>
  <c r="U102" i="4"/>
  <c r="W94" i="4"/>
  <c r="W100" i="4"/>
  <c r="U105" i="4"/>
  <c r="V100" i="4"/>
  <c r="U98" i="4"/>
  <c r="U103" i="4"/>
  <c r="U100" i="4"/>
  <c r="T100" i="4"/>
  <c r="T99" i="4"/>
  <c r="V97" i="4"/>
  <c r="T105" i="4"/>
  <c r="U99" i="4"/>
  <c r="W95" i="4"/>
  <c r="W93" i="4"/>
  <c r="W96" i="4"/>
  <c r="T104" i="4"/>
  <c r="V102" i="4"/>
  <c r="T102" i="4"/>
  <c r="U96" i="4"/>
  <c r="V103" i="4"/>
  <c r="U95" i="4"/>
  <c r="W102" i="4"/>
  <c r="W99" i="4"/>
  <c r="T101" i="4"/>
  <c r="U104" i="4"/>
  <c r="O69" i="4"/>
  <c r="X106" i="4" s="1"/>
  <c r="AK265" i="4" l="1"/>
  <c r="AM260" i="4"/>
  <c r="AM261" i="4" s="1"/>
  <c r="AL262" i="4"/>
  <c r="Y106" i="4"/>
  <c r="Z106" i="4"/>
  <c r="EH179" i="4"/>
  <c r="FW175" i="4"/>
  <c r="FV177" i="4"/>
  <c r="Y104" i="4"/>
  <c r="P69" i="4"/>
  <c r="AC106" i="4" s="1"/>
  <c r="AL265" i="4" l="1"/>
  <c r="AN260" i="4"/>
  <c r="AN261" i="4" s="1"/>
  <c r="AM262" i="4"/>
  <c r="EI179" i="4"/>
  <c r="FX175" i="4"/>
  <c r="FW177" i="4"/>
  <c r="Q69" i="4"/>
  <c r="AM265" i="4" l="1"/>
  <c r="AO260" i="4"/>
  <c r="AO261" i="4" s="1"/>
  <c r="AN262" i="4"/>
  <c r="EJ179" i="4"/>
  <c r="FX177" i="4"/>
  <c r="R69" i="4"/>
  <c r="AN265" i="4" l="1"/>
  <c r="AP260" i="4"/>
  <c r="AP261" i="4" s="1"/>
  <c r="AO262" i="4"/>
  <c r="FY177" i="4"/>
  <c r="FY175" i="4"/>
  <c r="EK179" i="4"/>
  <c r="S69" i="4"/>
  <c r="AO265" i="4" l="1"/>
  <c r="AQ260" i="4"/>
  <c r="AQ261" i="4" s="1"/>
  <c r="AP262" i="4"/>
  <c r="EL179" i="4"/>
  <c r="T69" i="4"/>
  <c r="G238" i="3" a="1"/>
  <c r="G238" i="3" s="1"/>
  <c r="G268" i="3" a="1"/>
  <c r="G268" i="3" s="1"/>
  <c r="G154" i="3" a="1"/>
  <c r="G154" i="3" s="1"/>
  <c r="G182" i="3" a="1"/>
  <c r="G182" i="3" s="1"/>
  <c r="G157" i="3" a="1"/>
  <c r="G157" i="3" s="1"/>
  <c r="G284" i="3" a="1"/>
  <c r="G284" i="3" s="1"/>
  <c r="G170" i="3" a="1"/>
  <c r="G170" i="3" s="1"/>
  <c r="G422" i="3" a="1"/>
  <c r="G422" i="3" s="1"/>
  <c r="G113" i="3" a="1"/>
  <c r="G113" i="3" s="1"/>
  <c r="G112" i="3" a="1"/>
  <c r="G112" i="3" s="1"/>
  <c r="G167" i="3" a="1"/>
  <c r="G167" i="3" s="1"/>
  <c r="G189" i="3" a="1"/>
  <c r="G189" i="3" s="1"/>
  <c r="G133" i="3" a="1"/>
  <c r="G133" i="3" s="1"/>
  <c r="G166" i="3" a="1"/>
  <c r="G166" i="3" s="1"/>
  <c r="G16" i="3" a="1"/>
  <c r="G16" i="3" s="1"/>
  <c r="G87" i="3" a="1"/>
  <c r="G87" i="3" s="1"/>
  <c r="G475" i="3" a="1"/>
  <c r="G475" i="3" s="1"/>
  <c r="G591" i="3" a="1"/>
  <c r="G591" i="3" s="1"/>
  <c r="G295" i="3" a="1"/>
  <c r="G295" i="3" s="1"/>
  <c r="G473" i="3" a="1"/>
  <c r="G473" i="3" s="1"/>
  <c r="G272" i="3" a="1"/>
  <c r="G272" i="3" s="1"/>
  <c r="G185" i="3" a="1"/>
  <c r="G185" i="3" s="1"/>
  <c r="G439" i="3" a="1"/>
  <c r="G439" i="3" s="1"/>
  <c r="G116" i="3" a="1"/>
  <c r="G116" i="3" s="1"/>
  <c r="G310" i="3" a="1"/>
  <c r="G310" i="3" s="1"/>
  <c r="G437" i="3" a="1"/>
  <c r="G437" i="3" s="1"/>
  <c r="G193" i="3" a="1"/>
  <c r="G193" i="3" s="1"/>
  <c r="G215" i="3" a="1"/>
  <c r="G215" i="3" s="1"/>
  <c r="G556" i="3" a="1"/>
  <c r="G556" i="3" s="1"/>
  <c r="G520" i="3" a="1"/>
  <c r="G520" i="3" s="1"/>
  <c r="G547" i="3" a="1"/>
  <c r="G547" i="3" s="1"/>
  <c r="G298" i="3" a="1"/>
  <c r="G298" i="3" s="1"/>
  <c r="G102" i="3" a="1"/>
  <c r="G102" i="3" s="1"/>
  <c r="G451" i="3" a="1"/>
  <c r="G451" i="3" s="1"/>
  <c r="G276" i="3" a="1"/>
  <c r="G276" i="3" s="1"/>
  <c r="G148" i="3" a="1"/>
  <c r="G148" i="3" s="1"/>
  <c r="G208" i="3" a="1"/>
  <c r="G208" i="3" s="1"/>
  <c r="G288" i="3" a="1"/>
  <c r="G288" i="3" s="1"/>
  <c r="G99" i="3" a="1"/>
  <c r="G99" i="3" s="1"/>
  <c r="G158" i="3" a="1"/>
  <c r="G158" i="3" s="1"/>
  <c r="E76" i="5"/>
  <c r="G554" i="3" a="1"/>
  <c r="G554" i="3" s="1"/>
  <c r="G435" i="3" a="1"/>
  <c r="G435" i="3" s="1"/>
  <c r="G465" i="3" a="1"/>
  <c r="G465" i="3" s="1"/>
  <c r="G134" i="3" a="1"/>
  <c r="G134" i="3" s="1"/>
  <c r="E283" i="5" s="1"/>
  <c r="G171" i="3" a="1"/>
  <c r="G171" i="3" s="1"/>
  <c r="G214" i="3" a="1"/>
  <c r="G214" i="3" s="1"/>
  <c r="G632" i="3" a="1"/>
  <c r="G632" i="3" s="1"/>
  <c r="G391" i="3" a="1"/>
  <c r="G391" i="3" s="1"/>
  <c r="G165" i="3" a="1"/>
  <c r="G165" i="3" s="1"/>
  <c r="G15" i="3" a="1"/>
  <c r="G15" i="3" s="1"/>
  <c r="G299" i="3" a="1"/>
  <c r="G299" i="3" s="1"/>
  <c r="G256" i="3" a="1"/>
  <c r="G256" i="3" s="1"/>
  <c r="G553" i="3" a="1"/>
  <c r="G553" i="3" s="1"/>
  <c r="E947" i="5" s="1"/>
  <c r="G424" i="3" a="1"/>
  <c r="G424" i="3" s="1"/>
  <c r="G163" i="3" a="1"/>
  <c r="G163" i="3" s="1"/>
  <c r="G178" i="3" a="1"/>
  <c r="G178" i="3" s="1"/>
  <c r="G376" i="3" a="1"/>
  <c r="G376" i="3" s="1"/>
  <c r="G478" i="3" a="1"/>
  <c r="G478" i="3" s="1"/>
  <c r="G101" i="3" a="1"/>
  <c r="G101" i="3" s="1"/>
  <c r="G464" i="3" a="1"/>
  <c r="G464" i="3" s="1"/>
  <c r="G212" i="3" a="1"/>
  <c r="G212" i="3" s="1"/>
  <c r="G468" i="3" a="1"/>
  <c r="G468" i="3" s="1"/>
  <c r="G477" i="3" a="1"/>
  <c r="G477" i="3" s="1"/>
  <c r="G109" i="3" a="1"/>
  <c r="G109" i="3" s="1"/>
  <c r="G264" i="3" a="1"/>
  <c r="G264" i="3" s="1"/>
  <c r="G559" i="3" a="1"/>
  <c r="G559" i="3" s="1"/>
  <c r="G549" i="3" a="1"/>
  <c r="G549" i="3" s="1"/>
  <c r="G190" i="3" a="1"/>
  <c r="G190" i="3" s="1"/>
  <c r="G236" i="3" a="1"/>
  <c r="G236" i="3" s="1"/>
  <c r="G571" i="3" a="1"/>
  <c r="G571" i="3" s="1"/>
  <c r="G306" i="3" a="1"/>
  <c r="G306" i="3" s="1"/>
  <c r="G187" i="3" a="1"/>
  <c r="G187" i="3" s="1"/>
  <c r="G311" i="3" a="1"/>
  <c r="G311" i="3" s="1"/>
  <c r="G194" i="3" a="1"/>
  <c r="G194" i="3" s="1"/>
  <c r="G84" i="3" a="1"/>
  <c r="G84" i="3" s="1"/>
  <c r="E308" i="5" s="1" a="1"/>
  <c r="E308" i="5" s="1"/>
  <c r="G375" i="3" a="1"/>
  <c r="G375" i="3" s="1"/>
  <c r="G463" i="3" a="1"/>
  <c r="G463" i="3" s="1"/>
  <c r="G443" i="3" a="1"/>
  <c r="G443" i="3" s="1"/>
  <c r="G558" i="3" a="1"/>
  <c r="G558" i="3" s="1"/>
  <c r="G426" i="3" a="1"/>
  <c r="G426" i="3" s="1"/>
  <c r="G377" i="3" a="1"/>
  <c r="G377" i="3" s="1"/>
  <c r="G309" i="3" a="1"/>
  <c r="G309" i="3" s="1"/>
  <c r="G314" i="3" a="1"/>
  <c r="G314" i="3" s="1"/>
  <c r="G181" i="3" a="1"/>
  <c r="G181" i="3" s="1"/>
  <c r="G427" i="3" a="1"/>
  <c r="G427" i="3" s="1"/>
  <c r="G297" i="3" a="1"/>
  <c r="G297" i="3" s="1"/>
  <c r="G523" i="3" a="1"/>
  <c r="G523" i="3" s="1"/>
  <c r="G88" i="3" a="1"/>
  <c r="G88" i="3" s="1"/>
  <c r="G108" i="3" a="1"/>
  <c r="G108" i="3" s="1"/>
  <c r="G77" i="3" a="1"/>
  <c r="G77" i="3" s="1"/>
  <c r="G572" i="3" a="1"/>
  <c r="G572" i="3" s="1"/>
  <c r="G290" i="3" a="1"/>
  <c r="G290" i="3" s="1"/>
  <c r="G441" i="3" a="1"/>
  <c r="G441" i="3" s="1"/>
  <c r="G287" i="3" a="1"/>
  <c r="G287" i="3" s="1"/>
  <c r="G204" i="3" a="1"/>
  <c r="G204" i="3" s="1"/>
  <c r="G442" i="3" a="1"/>
  <c r="G442" i="3" s="1"/>
  <c r="G286" i="3" a="1"/>
  <c r="G286" i="3" s="1"/>
  <c r="G188" i="3" a="1"/>
  <c r="G188" i="3" s="1"/>
  <c r="G98" i="3" a="1"/>
  <c r="G98" i="3" s="1"/>
  <c r="G455" i="3" a="1"/>
  <c r="G455" i="3" s="1"/>
  <c r="G425" i="3" a="1"/>
  <c r="G425" i="3" s="1"/>
  <c r="G533" i="3" a="1"/>
  <c r="G533" i="3" s="1"/>
  <c r="E907" i="5" s="1" a="1"/>
  <c r="E907" i="5" s="1"/>
  <c r="G107" i="3" a="1"/>
  <c r="G107" i="3" s="1"/>
  <c r="G92" i="3" a="1"/>
  <c r="G92" i="3" s="1"/>
  <c r="G155" i="3" a="1"/>
  <c r="G155" i="3" s="1"/>
  <c r="G423" i="3" a="1"/>
  <c r="G423" i="3" s="1"/>
  <c r="G161" i="3" a="1"/>
  <c r="G161" i="3" s="1"/>
  <c r="G91" i="3" a="1"/>
  <c r="G91" i="3" s="1"/>
  <c r="G172" i="3" a="1"/>
  <c r="G172" i="3" s="1"/>
  <c r="G237" i="3" a="1"/>
  <c r="G237" i="3" s="1"/>
  <c r="E254" i="4" s="1"/>
  <c r="G466" i="3" a="1"/>
  <c r="G466" i="3" s="1"/>
  <c r="G525" i="3" a="1"/>
  <c r="G525" i="3" s="1"/>
  <c r="G152" i="3" a="1"/>
  <c r="G152" i="3" s="1"/>
  <c r="G220" i="3" a="1"/>
  <c r="G220" i="3" s="1"/>
  <c r="G216" i="3" a="1"/>
  <c r="G216" i="3" s="1"/>
  <c r="G378" i="3" a="1"/>
  <c r="G378" i="3" s="1"/>
  <c r="G192" i="3" a="1"/>
  <c r="G192" i="3" s="1"/>
  <c r="G168" i="3" a="1"/>
  <c r="G168" i="3" s="1"/>
  <c r="G313" i="3" a="1"/>
  <c r="G313" i="3" s="1"/>
  <c r="G300" i="3" a="1"/>
  <c r="G300" i="3" s="1"/>
  <c r="G111" i="3" a="1"/>
  <c r="G111" i="3" s="1"/>
  <c r="G94" i="3" a="1"/>
  <c r="G94" i="3" s="1"/>
  <c r="G474" i="3" a="1"/>
  <c r="G474" i="3" s="1"/>
  <c r="G285" i="3" a="1"/>
  <c r="G285" i="3" s="1"/>
  <c r="G115" i="3" a="1"/>
  <c r="G115" i="3" s="1"/>
  <c r="G191" i="3" a="1"/>
  <c r="G191" i="3" s="1"/>
  <c r="G304" i="3" a="1"/>
  <c r="G304" i="3" s="1"/>
  <c r="G289" i="3" a="1"/>
  <c r="G289" i="3" s="1"/>
  <c r="G540" i="3" a="1"/>
  <c r="G540" i="3" s="1"/>
  <c r="G433" i="3" a="1"/>
  <c r="G433" i="3" s="1"/>
  <c r="G159" i="3" a="1"/>
  <c r="G159" i="3" s="1"/>
  <c r="G156" i="3" a="1"/>
  <c r="G156" i="3" s="1"/>
  <c r="G252" i="3" a="1"/>
  <c r="G252" i="3" s="1"/>
  <c r="G82" i="3" a="1"/>
  <c r="G82" i="3" s="1"/>
  <c r="G205" i="3" a="1"/>
  <c r="G205" i="3" s="1"/>
  <c r="G305" i="3" a="1"/>
  <c r="G305" i="3" s="1"/>
  <c r="G308" i="3" a="1"/>
  <c r="G308" i="3" s="1"/>
  <c r="G110" i="3" a="1"/>
  <c r="G110" i="3" s="1"/>
  <c r="G160" i="3" a="1"/>
  <c r="G160" i="3" s="1"/>
  <c r="G586" i="3" a="1"/>
  <c r="G586" i="3" s="1"/>
  <c r="G557" i="3" a="1"/>
  <c r="G557" i="3" s="1"/>
  <c r="G294" i="3" a="1"/>
  <c r="G294" i="3" s="1"/>
  <c r="G428" i="3" a="1"/>
  <c r="G428" i="3" s="1"/>
  <c r="G296" i="3" a="1"/>
  <c r="G296" i="3" s="1"/>
  <c r="G260" i="3" a="1"/>
  <c r="G260" i="3" s="1"/>
  <c r="G32" i="3" a="1"/>
  <c r="G32" i="3" s="1"/>
  <c r="G483" i="3" a="1"/>
  <c r="G483" i="3" s="1"/>
  <c r="G14" i="3" a="1"/>
  <c r="G14" i="3" s="1"/>
  <c r="G392" i="3" a="1"/>
  <c r="G392" i="3" s="1"/>
  <c r="G217" i="3" a="1"/>
  <c r="G217" i="3" s="1"/>
  <c r="E355" i="5" s="1"/>
  <c r="G114" i="3" a="1"/>
  <c r="G114" i="3" s="1"/>
  <c r="G180" i="3" a="1"/>
  <c r="G180" i="3" s="1"/>
  <c r="G106" i="3" a="1"/>
  <c r="G106" i="3" s="1"/>
  <c r="G526" i="3" a="1"/>
  <c r="G526" i="3" s="1"/>
  <c r="G164" i="3" a="1"/>
  <c r="G164" i="3" s="1"/>
  <c r="G71" i="3" a="1"/>
  <c r="G71" i="3" s="1"/>
  <c r="G385" i="3" a="1"/>
  <c r="G385" i="3" s="1"/>
  <c r="G93" i="3" a="1"/>
  <c r="G93" i="3" s="1"/>
  <c r="G209" i="3" a="1"/>
  <c r="G209" i="3" s="1"/>
  <c r="G550" i="3" a="1"/>
  <c r="G550" i="3" s="1"/>
  <c r="G184" i="3" a="1"/>
  <c r="G184" i="3" s="1"/>
  <c r="G196" i="3" a="1"/>
  <c r="G196" i="3" s="1"/>
  <c r="G429" i="3" a="1"/>
  <c r="G429" i="3" s="1"/>
  <c r="G117" i="3" a="1"/>
  <c r="G117" i="3" s="1"/>
  <c r="G176" i="3" a="1"/>
  <c r="G176" i="3" s="1"/>
  <c r="G149" i="3" a="1"/>
  <c r="G149" i="3" s="1"/>
  <c r="G587" i="3" a="1"/>
  <c r="G587" i="3" s="1"/>
  <c r="G90" i="3" a="1"/>
  <c r="G90" i="3" s="1"/>
  <c r="G452" i="3" a="1"/>
  <c r="G452" i="3" s="1"/>
  <c r="G312" i="3" a="1"/>
  <c r="G312" i="3" s="1"/>
  <c r="G431" i="3" a="1"/>
  <c r="G431" i="3" s="1"/>
  <c r="G179" i="3" a="1"/>
  <c r="G179" i="3" s="1"/>
  <c r="G594" i="3" a="1"/>
  <c r="G594" i="3" s="1"/>
  <c r="G593" i="3" a="1"/>
  <c r="G593" i="3" s="1"/>
  <c r="G183" i="3" a="1"/>
  <c r="G183" i="3" s="1"/>
  <c r="G633" i="3" a="1"/>
  <c r="G633" i="3" s="1"/>
  <c r="G381" i="3" a="1"/>
  <c r="G381" i="3" s="1"/>
  <c r="G480" i="3" a="1"/>
  <c r="G480" i="3" s="1"/>
  <c r="G195" i="3" a="1"/>
  <c r="G195" i="3" s="1"/>
  <c r="G89" i="3" a="1"/>
  <c r="G89" i="3" s="1"/>
  <c r="G169" i="3" a="1"/>
  <c r="G169" i="3" s="1"/>
  <c r="E253" i="4" l="1"/>
  <c r="G253" i="4"/>
  <c r="G180" i="4"/>
  <c r="F226" i="4"/>
  <c r="E180" i="4"/>
  <c r="AP265" i="4"/>
  <c r="G55" i="4"/>
  <c r="E55" i="4"/>
  <c r="E61" i="4"/>
  <c r="G61" i="4"/>
  <c r="AR260" i="4"/>
  <c r="AR261" i="4" s="1"/>
  <c r="AQ262" i="4"/>
  <c r="D29" i="19"/>
  <c r="E226" i="4"/>
  <c r="E923" i="5" a="1"/>
  <c r="E923" i="5" s="1"/>
  <c r="G284" i="4"/>
  <c r="H283" i="4" s="1"/>
  <c r="H284" i="4" s="1"/>
  <c r="I283" i="4" s="1"/>
  <c r="I284" i="4" s="1"/>
  <c r="J283" i="4" s="1"/>
  <c r="J284" i="4" s="1"/>
  <c r="K283" i="4" s="1"/>
  <c r="K284" i="4" s="1"/>
  <c r="L283" i="4" s="1"/>
  <c r="L284" i="4" s="1"/>
  <c r="M283" i="4" s="1"/>
  <c r="M284" i="4" s="1"/>
  <c r="N283" i="4" s="1"/>
  <c r="N284" i="4" s="1"/>
  <c r="O283" i="4" s="1"/>
  <c r="O284" i="4" s="1"/>
  <c r="P283" i="4" s="1"/>
  <c r="P284" i="4" s="1"/>
  <c r="Q283" i="4" s="1"/>
  <c r="Q284" i="4" s="1"/>
  <c r="R283" i="4" s="1"/>
  <c r="R284" i="4" s="1"/>
  <c r="S283" i="4" s="1"/>
  <c r="S284" i="4" s="1"/>
  <c r="T283" i="4" s="1"/>
  <c r="T284" i="4" s="1"/>
  <c r="U283" i="4" s="1"/>
  <c r="U284" i="4" s="1"/>
  <c r="V283" i="4" s="1"/>
  <c r="V284" i="4" s="1"/>
  <c r="W283" i="4" s="1"/>
  <c r="W284" i="4" s="1"/>
  <c r="X283" i="4" s="1"/>
  <c r="X284" i="4" s="1"/>
  <c r="Y283" i="4" s="1"/>
  <c r="Y284" i="4" s="1"/>
  <c r="Z283" i="4" s="1"/>
  <c r="Z284" i="4" s="1"/>
  <c r="AA283" i="4" s="1"/>
  <c r="AA284" i="4" s="1"/>
  <c r="AB283" i="4" s="1"/>
  <c r="AB284" i="4" s="1"/>
  <c r="AC283" i="4" s="1"/>
  <c r="AC284" i="4" s="1"/>
  <c r="AD283" i="4" s="1"/>
  <c r="AD284" i="4" s="1"/>
  <c r="AE283" i="4" s="1"/>
  <c r="AE284" i="4" s="1"/>
  <c r="AF283" i="4" s="1"/>
  <c r="AF284" i="4" s="1"/>
  <c r="AG283" i="4" s="1"/>
  <c r="AG284" i="4" s="1"/>
  <c r="AH283" i="4" s="1"/>
  <c r="AH284" i="4" s="1"/>
  <c r="AI283" i="4" s="1"/>
  <c r="AI284" i="4" s="1"/>
  <c r="AJ283" i="4" s="1"/>
  <c r="AJ284" i="4" s="1"/>
  <c r="AK283" i="4" s="1"/>
  <c r="AK284" i="4" s="1"/>
  <c r="AL283" i="4" s="1"/>
  <c r="AL284" i="4" s="1"/>
  <c r="AM283" i="4" s="1"/>
  <c r="AM284" i="4" s="1"/>
  <c r="AN283" i="4" s="1"/>
  <c r="AN284" i="4" s="1"/>
  <c r="AO283" i="4" s="1"/>
  <c r="AO284" i="4" s="1"/>
  <c r="AP283" i="4" s="1"/>
  <c r="AP284" i="4" s="1"/>
  <c r="AQ283" i="4" s="1"/>
  <c r="AQ284" i="4" s="1"/>
  <c r="AR283" i="4" s="1"/>
  <c r="AR284" i="4" s="1"/>
  <c r="AS283" i="4" s="1"/>
  <c r="AS284" i="4" s="1"/>
  <c r="AT283" i="4" s="1"/>
  <c r="AT284" i="4" s="1"/>
  <c r="AU283" i="4" s="1"/>
  <c r="AU284" i="4" s="1"/>
  <c r="AV283" i="4" s="1"/>
  <c r="AV284" i="4" s="1"/>
  <c r="AW283" i="4" s="1"/>
  <c r="AW284" i="4" s="1"/>
  <c r="AX283" i="4" s="1"/>
  <c r="AX284" i="4" s="1"/>
  <c r="AY283" i="4" s="1"/>
  <c r="AY284" i="4" s="1"/>
  <c r="AZ283" i="4" s="1"/>
  <c r="AZ284" i="4" s="1"/>
  <c r="BA283" i="4" s="1"/>
  <c r="BA284" i="4" s="1"/>
  <c r="BB283" i="4" s="1"/>
  <c r="BB284" i="4" s="1"/>
  <c r="BC283" i="4" s="1"/>
  <c r="BC284" i="4" s="1"/>
  <c r="BD283" i="4" s="1"/>
  <c r="BD284" i="4" s="1"/>
  <c r="BE283" i="4" s="1"/>
  <c r="BE284" i="4" s="1"/>
  <c r="BF283" i="4" s="1"/>
  <c r="BF284" i="4" s="1"/>
  <c r="BG283" i="4" s="1"/>
  <c r="BG284" i="4" s="1"/>
  <c r="BH283" i="4" s="1"/>
  <c r="BH284" i="4" s="1"/>
  <c r="BI283" i="4" s="1"/>
  <c r="BI284" i="4" s="1"/>
  <c r="BJ283" i="4" s="1"/>
  <c r="BJ284" i="4" s="1"/>
  <c r="BK283" i="4" s="1"/>
  <c r="BK284" i="4" s="1"/>
  <c r="BL283" i="4" s="1"/>
  <c r="BL284" i="4" s="1"/>
  <c r="BM283" i="4" s="1"/>
  <c r="BM284" i="4" s="1"/>
  <c r="BN283" i="4" s="1"/>
  <c r="BN284" i="4" s="1"/>
  <c r="BO283" i="4" s="1"/>
  <c r="BO284" i="4" s="1"/>
  <c r="BP283" i="4" s="1"/>
  <c r="BP284" i="4" s="1"/>
  <c r="BQ283" i="4" s="1"/>
  <c r="BQ284" i="4" s="1"/>
  <c r="BR283" i="4" s="1"/>
  <c r="BR284" i="4" s="1"/>
  <c r="BS283" i="4" s="1"/>
  <c r="BS284" i="4" s="1"/>
  <c r="BT283" i="4" s="1"/>
  <c r="BT284" i="4" s="1"/>
  <c r="BU283" i="4" s="1"/>
  <c r="BU284" i="4" s="1"/>
  <c r="BV283" i="4" s="1"/>
  <c r="BV284" i="4" s="1"/>
  <c r="BW283" i="4" s="1"/>
  <c r="BW284" i="4" s="1"/>
  <c r="BX283" i="4" s="1"/>
  <c r="BX284" i="4" s="1"/>
  <c r="BY283" i="4" s="1"/>
  <c r="BY284" i="4" s="1"/>
  <c r="BZ283" i="4" s="1"/>
  <c r="BZ284" i="4" s="1"/>
  <c r="CA283" i="4" s="1"/>
  <c r="CA284" i="4" s="1"/>
  <c r="CB283" i="4" s="1"/>
  <c r="CB284" i="4" s="1"/>
  <c r="CC283" i="4" s="1"/>
  <c r="CC284" i="4" s="1"/>
  <c r="CD283" i="4" s="1"/>
  <c r="CD284" i="4" s="1"/>
  <c r="CE283" i="4" s="1"/>
  <c r="CE284" i="4" s="1"/>
  <c r="CF283" i="4" s="1"/>
  <c r="CF284" i="4" s="1"/>
  <c r="CG283" i="4" s="1"/>
  <c r="CG284" i="4" s="1"/>
  <c r="CH283" i="4" s="1"/>
  <c r="CH284" i="4" s="1"/>
  <c r="CI283" i="4" s="1"/>
  <c r="CI284" i="4" s="1"/>
  <c r="CJ283" i="4" s="1"/>
  <c r="CJ284" i="4" s="1"/>
  <c r="CK283" i="4" s="1"/>
  <c r="CK284" i="4" s="1"/>
  <c r="CL283" i="4" s="1"/>
  <c r="CL284" i="4" s="1"/>
  <c r="CM283" i="4" s="1"/>
  <c r="CM284" i="4" s="1"/>
  <c r="CN283" i="4" s="1"/>
  <c r="CN284" i="4" s="1"/>
  <c r="CO283" i="4" s="1"/>
  <c r="CO284" i="4" s="1"/>
  <c r="CP283" i="4" s="1"/>
  <c r="CP284" i="4" s="1"/>
  <c r="CQ283" i="4" s="1"/>
  <c r="CQ284" i="4" s="1"/>
  <c r="CR283" i="4" s="1"/>
  <c r="CR284" i="4" s="1"/>
  <c r="CS283" i="4" s="1"/>
  <c r="CS284" i="4" s="1"/>
  <c r="CT283" i="4" s="1"/>
  <c r="CT284" i="4" s="1"/>
  <c r="CU283" i="4" s="1"/>
  <c r="CU284" i="4" s="1"/>
  <c r="CV283" i="4" s="1"/>
  <c r="CV284" i="4" s="1"/>
  <c r="CW283" i="4" s="1"/>
  <c r="CW284" i="4" s="1"/>
  <c r="CX283" i="4" s="1"/>
  <c r="CX284" i="4" s="1"/>
  <c r="CY283" i="4" s="1"/>
  <c r="CY284" i="4" s="1"/>
  <c r="CZ283" i="4" s="1"/>
  <c r="CZ284" i="4" s="1"/>
  <c r="DA283" i="4" s="1"/>
  <c r="DA284" i="4" s="1"/>
  <c r="DB283" i="4" s="1"/>
  <c r="DB284" i="4" s="1"/>
  <c r="DC283" i="4" s="1"/>
  <c r="DC284" i="4" s="1"/>
  <c r="DD283" i="4" s="1"/>
  <c r="DD284" i="4" s="1"/>
  <c r="DE283" i="4" s="1"/>
  <c r="DE284" i="4" s="1"/>
  <c r="DF283" i="4" s="1"/>
  <c r="DF284" i="4" s="1"/>
  <c r="DG283" i="4" s="1"/>
  <c r="DG284" i="4" s="1"/>
  <c r="DH283" i="4" s="1"/>
  <c r="DH284" i="4" s="1"/>
  <c r="DI283" i="4" s="1"/>
  <c r="DI284" i="4" s="1"/>
  <c r="DJ283" i="4" s="1"/>
  <c r="DJ284" i="4" s="1"/>
  <c r="DK283" i="4" s="1"/>
  <c r="DK284" i="4" s="1"/>
  <c r="DL283" i="4" s="1"/>
  <c r="DL284" i="4" s="1"/>
  <c r="DM283" i="4" s="1"/>
  <c r="DM284" i="4" s="1"/>
  <c r="DN283" i="4" s="1"/>
  <c r="DN284" i="4" s="1"/>
  <c r="DO283" i="4" s="1"/>
  <c r="DO284" i="4" s="1"/>
  <c r="DP283" i="4" s="1"/>
  <c r="DP284" i="4" s="1"/>
  <c r="DQ283" i="4" s="1"/>
  <c r="DQ284" i="4" s="1"/>
  <c r="DR283" i="4" s="1"/>
  <c r="DR284" i="4" s="1"/>
  <c r="DS283" i="4" s="1"/>
  <c r="DS284" i="4" s="1"/>
  <c r="DT283" i="4" s="1"/>
  <c r="DT284" i="4" s="1"/>
  <c r="DU283" i="4" s="1"/>
  <c r="DU284" i="4" s="1"/>
  <c r="DV283" i="4" s="1"/>
  <c r="DV284" i="4" s="1"/>
  <c r="DW283" i="4" s="1"/>
  <c r="DW284" i="4" s="1"/>
  <c r="DX283" i="4" s="1"/>
  <c r="DX284" i="4" s="1"/>
  <c r="DY283" i="4" s="1"/>
  <c r="DY284" i="4" s="1"/>
  <c r="DZ283" i="4" s="1"/>
  <c r="DZ284" i="4" s="1"/>
  <c r="EA283" i="4" s="1"/>
  <c r="EA284" i="4" s="1"/>
  <c r="EB283" i="4" s="1"/>
  <c r="EB284" i="4" s="1"/>
  <c r="EC283" i="4" s="1"/>
  <c r="EC284" i="4" s="1"/>
  <c r="ED283" i="4" s="1"/>
  <c r="ED284" i="4" s="1"/>
  <c r="EE283" i="4" s="1"/>
  <c r="EE284" i="4" s="1"/>
  <c r="EF283" i="4" s="1"/>
  <c r="EF284" i="4" s="1"/>
  <c r="EG283" i="4" s="1"/>
  <c r="EG284" i="4" s="1"/>
  <c r="EH283" i="4" s="1"/>
  <c r="EH284" i="4" s="1"/>
  <c r="EI283" i="4" s="1"/>
  <c r="EI284" i="4" s="1"/>
  <c r="EJ283" i="4" s="1"/>
  <c r="EJ284" i="4" s="1"/>
  <c r="EK283" i="4" s="1"/>
  <c r="EK284" i="4" s="1"/>
  <c r="EL283" i="4" s="1"/>
  <c r="EL284" i="4" s="1"/>
  <c r="EM283" i="4" s="1"/>
  <c r="EM284" i="4" s="1"/>
  <c r="EN283" i="4" s="1"/>
  <c r="EN284" i="4" s="1"/>
  <c r="EO283" i="4" s="1"/>
  <c r="EO284" i="4" s="1"/>
  <c r="EP283" i="4" s="1"/>
  <c r="EP284" i="4" s="1"/>
  <c r="EQ283" i="4" s="1"/>
  <c r="EQ284" i="4" s="1"/>
  <c r="ER283" i="4" s="1"/>
  <c r="ER284" i="4" s="1"/>
  <c r="ES283" i="4" s="1"/>
  <c r="ES284" i="4" s="1"/>
  <c r="ET283" i="4" s="1"/>
  <c r="ET284" i="4" s="1"/>
  <c r="EU283" i="4" s="1"/>
  <c r="EU284" i="4" s="1"/>
  <c r="EV283" i="4" s="1"/>
  <c r="EV284" i="4" s="1"/>
  <c r="EW283" i="4" s="1"/>
  <c r="EW284" i="4" s="1"/>
  <c r="EX283" i="4" s="1"/>
  <c r="EX284" i="4" s="1"/>
  <c r="EY283" i="4" s="1"/>
  <c r="EY284" i="4" s="1"/>
  <c r="EZ283" i="4" s="1"/>
  <c r="EZ284" i="4" s="1"/>
  <c r="FA283" i="4" s="1"/>
  <c r="FA284" i="4" s="1"/>
  <c r="FB283" i="4" s="1"/>
  <c r="FB284" i="4" s="1"/>
  <c r="FC283" i="4" s="1"/>
  <c r="FC284" i="4" s="1"/>
  <c r="FD283" i="4" s="1"/>
  <c r="FD284" i="4" s="1"/>
  <c r="FE283" i="4" s="1"/>
  <c r="FE284" i="4" s="1"/>
  <c r="FF283" i="4" s="1"/>
  <c r="FF284" i="4" s="1"/>
  <c r="FG283" i="4" s="1"/>
  <c r="FG284" i="4" s="1"/>
  <c r="FH283" i="4" s="1"/>
  <c r="FH284" i="4" s="1"/>
  <c r="FI283" i="4" s="1"/>
  <c r="FI284" i="4" s="1"/>
  <c r="FJ283" i="4" s="1"/>
  <c r="FJ284" i="4" s="1"/>
  <c r="FK283" i="4" s="1"/>
  <c r="FK284" i="4" s="1"/>
  <c r="FL283" i="4" s="1"/>
  <c r="FL284" i="4" s="1"/>
  <c r="FM283" i="4" s="1"/>
  <c r="FM284" i="4" s="1"/>
  <c r="FN283" i="4" s="1"/>
  <c r="FN284" i="4" s="1"/>
  <c r="FO283" i="4" s="1"/>
  <c r="FO284" i="4" s="1"/>
  <c r="FP283" i="4" s="1"/>
  <c r="FP284" i="4" s="1"/>
  <c r="G497" i="3" a="1"/>
  <c r="G497" i="3" s="1"/>
  <c r="E796" i="5" s="1"/>
  <c r="G601" i="3" a="1"/>
  <c r="G601" i="3" s="1"/>
  <c r="E595" i="5"/>
  <c r="F343" i="5"/>
  <c r="F319" i="5"/>
  <c r="E882" i="5"/>
  <c r="E344" i="5"/>
  <c r="E832" i="5"/>
  <c r="F312" i="5"/>
  <c r="E445" i="5"/>
  <c r="F416" i="5"/>
  <c r="E551" i="5"/>
  <c r="E455" i="5"/>
  <c r="E408" i="5"/>
  <c r="E916" i="5"/>
  <c r="E282" i="5"/>
  <c r="F408" i="5"/>
  <c r="E556" i="5"/>
  <c r="E956" i="5"/>
  <c r="E452" i="5"/>
  <c r="E409" i="5"/>
  <c r="F414" i="5"/>
  <c r="F313" i="5"/>
  <c r="E465" i="5"/>
  <c r="E614" i="5"/>
  <c r="F342" i="5"/>
  <c r="E421" i="5"/>
  <c r="F579" i="5"/>
  <c r="E602" i="5"/>
  <c r="F419" i="5"/>
  <c r="F415" i="5"/>
  <c r="F318" i="5"/>
  <c r="E342" i="5"/>
  <c r="E27" i="5"/>
  <c r="E955" i="5"/>
  <c r="F578" i="5"/>
  <c r="F316" i="5"/>
  <c r="E610" i="5"/>
  <c r="F569" i="5"/>
  <c r="E550" i="5"/>
  <c r="E413" i="5"/>
  <c r="E948" i="5"/>
  <c r="E443" i="5"/>
  <c r="F580" i="5"/>
  <c r="F421" i="5"/>
  <c r="F577" i="5"/>
  <c r="F340" i="5"/>
  <c r="F410" i="5"/>
  <c r="E414" i="5"/>
  <c r="E410" i="5"/>
  <c r="F417" i="5"/>
  <c r="E456" i="5"/>
  <c r="M254" i="4"/>
  <c r="F574" i="5"/>
  <c r="E441" i="5"/>
  <c r="E825" i="5"/>
  <c r="DH825" i="5" s="1"/>
  <c r="E575" i="5"/>
  <c r="E858" i="5"/>
  <c r="E574" i="5"/>
  <c r="E415" i="5"/>
  <c r="E466" i="5"/>
  <c r="E417" i="5"/>
  <c r="E569" i="5"/>
  <c r="E468" i="5"/>
  <c r="F322" i="5"/>
  <c r="E835" i="5"/>
  <c r="E566" i="5"/>
  <c r="F315" i="5"/>
  <c r="E469" i="5"/>
  <c r="E422" i="5"/>
  <c r="E343" i="5"/>
  <c r="E583" i="5"/>
  <c r="E1013" i="5"/>
  <c r="E453" i="5"/>
  <c r="E883" i="5"/>
  <c r="F420" i="5"/>
  <c r="F413" i="5"/>
  <c r="E884" i="5"/>
  <c r="E608" i="5"/>
  <c r="E189" i="4"/>
  <c r="F321" i="5"/>
  <c r="E420" i="5"/>
  <c r="E749" i="5"/>
  <c r="E750" i="5" s="1"/>
  <c r="F409" i="5"/>
  <c r="F576" i="5"/>
  <c r="E464" i="5"/>
  <c r="F320" i="5"/>
  <c r="E418" i="5"/>
  <c r="G78" i="3"/>
  <c r="H21" i="19" s="1"/>
  <c r="F575" i="5"/>
  <c r="F583" i="5"/>
  <c r="F462" i="5"/>
  <c r="E565" i="5"/>
  <c r="F581" i="5"/>
  <c r="E451" i="5"/>
  <c r="E416" i="5"/>
  <c r="E439" i="5"/>
  <c r="E998" i="5"/>
  <c r="F422" i="5"/>
  <c r="E859" i="5"/>
  <c r="F344" i="5"/>
  <c r="E576" i="5"/>
  <c r="E440" i="5"/>
  <c r="E411" i="5"/>
  <c r="E442" i="5"/>
  <c r="F407" i="5"/>
  <c r="E607" i="5"/>
  <c r="E1012" i="5"/>
  <c r="E594" i="5"/>
  <c r="E454" i="5"/>
  <c r="E879" i="5"/>
  <c r="F411" i="5"/>
  <c r="E976" i="5"/>
  <c r="E407" i="5"/>
  <c r="E419" i="5"/>
  <c r="E999" i="5"/>
  <c r="G189" i="4"/>
  <c r="I5" i="5"/>
  <c r="E450" i="5"/>
  <c r="E444" i="5"/>
  <c r="F418" i="5"/>
  <c r="E340" i="5"/>
  <c r="F582" i="5"/>
  <c r="E470" i="5"/>
  <c r="E553" i="5"/>
  <c r="E467" i="5"/>
  <c r="F314" i="5"/>
  <c r="E1195" i="5"/>
  <c r="E609" i="5"/>
  <c r="E1157" i="5"/>
  <c r="F317" i="5"/>
  <c r="E755" i="5"/>
  <c r="EM179" i="4"/>
  <c r="U69" i="4"/>
  <c r="G213" i="3"/>
  <c r="E22" i="5"/>
  <c r="E1201" i="5"/>
  <c r="E548" i="5"/>
  <c r="E354" i="5"/>
  <c r="F603" i="5"/>
  <c r="G457" i="3"/>
  <c r="G440" i="3" a="1"/>
  <c r="G440" i="3" s="1"/>
  <c r="F5" i="5"/>
  <c r="F602" i="5"/>
  <c r="G454" i="3"/>
  <c r="F311" i="5"/>
  <c r="G118" i="3"/>
  <c r="E751" i="5"/>
  <c r="E5" i="5"/>
  <c r="E286" i="5"/>
  <c r="E870" i="5"/>
  <c r="E15" i="5"/>
  <c r="E1190" i="5"/>
  <c r="E1168" i="5"/>
  <c r="AQ265" i="4" l="1"/>
  <c r="G28" i="3"/>
  <c r="G413" i="3" s="1"/>
  <c r="G25" i="3"/>
  <c r="AS260" i="4"/>
  <c r="AS261" i="4" s="1"/>
  <c r="AR262" i="4"/>
  <c r="G409" i="3" a="1"/>
  <c r="G409" i="3" s="1"/>
  <c r="F540" i="5" s="1"/>
  <c r="FU189" i="4" a="1"/>
  <c r="FU189" i="4" s="1"/>
  <c r="FE189" i="4" a="1"/>
  <c r="FE189" i="4" s="1"/>
  <c r="EO189" i="4" a="1"/>
  <c r="EO189" i="4" s="1"/>
  <c r="DY189" i="4" a="1"/>
  <c r="DY189" i="4" s="1"/>
  <c r="DI189" i="4" a="1"/>
  <c r="DI189" i="4" s="1"/>
  <c r="CS189" i="4" a="1"/>
  <c r="CS189" i="4" s="1"/>
  <c r="CC189" i="4" a="1"/>
  <c r="CC189" i="4" s="1"/>
  <c r="BM189" i="4" a="1"/>
  <c r="BM189" i="4" s="1"/>
  <c r="AW189" i="4" a="1"/>
  <c r="AW189" i="4" s="1"/>
  <c r="AG189" i="4" a="1"/>
  <c r="AG189" i="4" s="1"/>
  <c r="Q189" i="4" a="1"/>
  <c r="Q189" i="4" s="1"/>
  <c r="FT189" i="4" a="1"/>
  <c r="FT189" i="4" s="1"/>
  <c r="FD189" i="4" a="1"/>
  <c r="FD189" i="4" s="1"/>
  <c r="EN189" i="4" a="1"/>
  <c r="EN189" i="4" s="1"/>
  <c r="DX189" i="4" a="1"/>
  <c r="DX189" i="4" s="1"/>
  <c r="DH189" i="4" a="1"/>
  <c r="DH189" i="4" s="1"/>
  <c r="CR189" i="4" a="1"/>
  <c r="CR189" i="4" s="1"/>
  <c r="CB189" i="4" a="1"/>
  <c r="CB189" i="4" s="1"/>
  <c r="BL189" i="4" a="1"/>
  <c r="BL189" i="4" s="1"/>
  <c r="AV189" i="4" a="1"/>
  <c r="AV189" i="4" s="1"/>
  <c r="AF189" i="4" a="1"/>
  <c r="AF189" i="4" s="1"/>
  <c r="P189" i="4" a="1"/>
  <c r="P189" i="4" s="1"/>
  <c r="FS189" i="4" a="1"/>
  <c r="FS189" i="4" s="1"/>
  <c r="FC189" i="4" a="1"/>
  <c r="FC189" i="4" s="1"/>
  <c r="EM189" i="4" a="1"/>
  <c r="EM189" i="4" s="1"/>
  <c r="DW189" i="4" a="1"/>
  <c r="DW189" i="4" s="1"/>
  <c r="DG189" i="4" a="1"/>
  <c r="DG189" i="4" s="1"/>
  <c r="CQ189" i="4" a="1"/>
  <c r="CQ189" i="4" s="1"/>
  <c r="CA189" i="4" a="1"/>
  <c r="CA189" i="4" s="1"/>
  <c r="BK189" i="4" a="1"/>
  <c r="BK189" i="4" s="1"/>
  <c r="AU189" i="4" a="1"/>
  <c r="AU189" i="4" s="1"/>
  <c r="AE189" i="4" a="1"/>
  <c r="AE189" i="4" s="1"/>
  <c r="O189" i="4" a="1"/>
  <c r="O189" i="4" s="1"/>
  <c r="FR189" i="4" a="1"/>
  <c r="FR189" i="4" s="1"/>
  <c r="FB189" i="4" a="1"/>
  <c r="FB189" i="4" s="1"/>
  <c r="EL189" i="4" a="1"/>
  <c r="EL189" i="4" s="1"/>
  <c r="DV189" i="4" a="1"/>
  <c r="DV189" i="4" s="1"/>
  <c r="DF189" i="4" a="1"/>
  <c r="DF189" i="4" s="1"/>
  <c r="CP189" i="4" a="1"/>
  <c r="CP189" i="4" s="1"/>
  <c r="BZ189" i="4" a="1"/>
  <c r="BZ189" i="4" s="1"/>
  <c r="BJ189" i="4" a="1"/>
  <c r="BJ189" i="4" s="1"/>
  <c r="AT189" i="4" a="1"/>
  <c r="AT189" i="4" s="1"/>
  <c r="AD189" i="4" a="1"/>
  <c r="AD189" i="4" s="1"/>
  <c r="N189" i="4" a="1"/>
  <c r="N189" i="4" s="1"/>
  <c r="FQ189" i="4" a="1"/>
  <c r="FQ189" i="4" s="1"/>
  <c r="FA189" i="4" a="1"/>
  <c r="FA189" i="4" s="1"/>
  <c r="EK189" i="4" a="1"/>
  <c r="EK189" i="4" s="1"/>
  <c r="DU189" i="4" a="1"/>
  <c r="DU189" i="4" s="1"/>
  <c r="DE189" i="4" a="1"/>
  <c r="DE189" i="4" s="1"/>
  <c r="CO189" i="4" a="1"/>
  <c r="CO189" i="4" s="1"/>
  <c r="BY189" i="4" a="1"/>
  <c r="BY189" i="4" s="1"/>
  <c r="BI189" i="4" a="1"/>
  <c r="BI189" i="4" s="1"/>
  <c r="AS189" i="4" a="1"/>
  <c r="AS189" i="4" s="1"/>
  <c r="AC189" i="4" a="1"/>
  <c r="AC189" i="4" s="1"/>
  <c r="M189" i="4" a="1"/>
  <c r="M189" i="4" s="1"/>
  <c r="FP189" i="4" a="1"/>
  <c r="FP189" i="4" s="1"/>
  <c r="EZ189" i="4" a="1"/>
  <c r="EZ189" i="4" s="1"/>
  <c r="EJ189" i="4" a="1"/>
  <c r="EJ189" i="4" s="1"/>
  <c r="DT189" i="4" a="1"/>
  <c r="DT189" i="4" s="1"/>
  <c r="DD189" i="4" a="1"/>
  <c r="DD189" i="4" s="1"/>
  <c r="CN189" i="4" a="1"/>
  <c r="CN189" i="4" s="1"/>
  <c r="BX189" i="4" a="1"/>
  <c r="BX189" i="4" s="1"/>
  <c r="BH189" i="4" a="1"/>
  <c r="BH189" i="4" s="1"/>
  <c r="AR189" i="4" a="1"/>
  <c r="AR189" i="4" s="1"/>
  <c r="AB189" i="4" a="1"/>
  <c r="AB189" i="4" s="1"/>
  <c r="L189" i="4" a="1"/>
  <c r="L189" i="4" s="1"/>
  <c r="FO189" i="4" a="1"/>
  <c r="FO189" i="4" s="1"/>
  <c r="EY189" i="4" a="1"/>
  <c r="EY189" i="4" s="1"/>
  <c r="EI189" i="4" a="1"/>
  <c r="EI189" i="4" s="1"/>
  <c r="DS189" i="4" a="1"/>
  <c r="DS189" i="4" s="1"/>
  <c r="DC189" i="4" a="1"/>
  <c r="DC189" i="4" s="1"/>
  <c r="CM189" i="4" a="1"/>
  <c r="CM189" i="4" s="1"/>
  <c r="BW189" i="4" a="1"/>
  <c r="BW189" i="4" s="1"/>
  <c r="BG189" i="4" a="1"/>
  <c r="BG189" i="4" s="1"/>
  <c r="AQ189" i="4" a="1"/>
  <c r="AQ189" i="4" s="1"/>
  <c r="AA189" i="4" a="1"/>
  <c r="AA189" i="4" s="1"/>
  <c r="K189" i="4" a="1"/>
  <c r="K189" i="4" s="1"/>
  <c r="FN189" i="4" a="1"/>
  <c r="FN189" i="4" s="1"/>
  <c r="EX189" i="4" a="1"/>
  <c r="EX189" i="4" s="1"/>
  <c r="EH189" i="4" a="1"/>
  <c r="EH189" i="4" s="1"/>
  <c r="DR189" i="4" a="1"/>
  <c r="DR189" i="4" s="1"/>
  <c r="DB189" i="4" a="1"/>
  <c r="DB189" i="4" s="1"/>
  <c r="CL189" i="4" a="1"/>
  <c r="CL189" i="4" s="1"/>
  <c r="BV189" i="4" a="1"/>
  <c r="BV189" i="4" s="1"/>
  <c r="BF189" i="4" a="1"/>
  <c r="BF189" i="4" s="1"/>
  <c r="AP189" i="4" a="1"/>
  <c r="AP189" i="4" s="1"/>
  <c r="Z189" i="4" a="1"/>
  <c r="Z189" i="4" s="1"/>
  <c r="J189" i="4" a="1"/>
  <c r="J189" i="4" s="1"/>
  <c r="FM189" i="4" a="1"/>
  <c r="FM189" i="4" s="1"/>
  <c r="EW189" i="4" a="1"/>
  <c r="EW189" i="4" s="1"/>
  <c r="EG189" i="4" a="1"/>
  <c r="EG189" i="4" s="1"/>
  <c r="DQ189" i="4" a="1"/>
  <c r="DQ189" i="4" s="1"/>
  <c r="DA189" i="4" a="1"/>
  <c r="DA189" i="4" s="1"/>
  <c r="CK189" i="4" a="1"/>
  <c r="CK189" i="4" s="1"/>
  <c r="BU189" i="4" a="1"/>
  <c r="BU189" i="4" s="1"/>
  <c r="BE189" i="4" a="1"/>
  <c r="BE189" i="4" s="1"/>
  <c r="AO189" i="4" a="1"/>
  <c r="AO189" i="4" s="1"/>
  <c r="Y189" i="4" a="1"/>
  <c r="Y189" i="4" s="1"/>
  <c r="I189" i="4" a="1"/>
  <c r="I189" i="4" s="1"/>
  <c r="FL189" i="4" a="1"/>
  <c r="FL189" i="4" s="1"/>
  <c r="EV189" i="4" a="1"/>
  <c r="EV189" i="4" s="1"/>
  <c r="EF189" i="4" a="1"/>
  <c r="EF189" i="4" s="1"/>
  <c r="DP189" i="4" a="1"/>
  <c r="DP189" i="4" s="1"/>
  <c r="CZ189" i="4" a="1"/>
  <c r="CZ189" i="4" s="1"/>
  <c r="CJ189" i="4" a="1"/>
  <c r="CJ189" i="4" s="1"/>
  <c r="BT189" i="4" a="1"/>
  <c r="BT189" i="4" s="1"/>
  <c r="BD189" i="4" a="1"/>
  <c r="BD189" i="4" s="1"/>
  <c r="AN189" i="4" a="1"/>
  <c r="AN189" i="4" s="1"/>
  <c r="X189" i="4" a="1"/>
  <c r="X189" i="4" s="1"/>
  <c r="H189" i="4" a="1"/>
  <c r="H189" i="4" s="1"/>
  <c r="AX189" i="4" a="1"/>
  <c r="AX189" i="4" s="1"/>
  <c r="FK189" i="4" a="1"/>
  <c r="FK189" i="4" s="1"/>
  <c r="EU189" i="4" a="1"/>
  <c r="EU189" i="4" s="1"/>
  <c r="EE189" i="4" a="1"/>
  <c r="EE189" i="4" s="1"/>
  <c r="DO189" i="4" a="1"/>
  <c r="DO189" i="4" s="1"/>
  <c r="CY189" i="4" a="1"/>
  <c r="CY189" i="4" s="1"/>
  <c r="CI189" i="4" a="1"/>
  <c r="CI189" i="4" s="1"/>
  <c r="BS189" i="4" a="1"/>
  <c r="BS189" i="4" s="1"/>
  <c r="BC189" i="4" a="1"/>
  <c r="BC189" i="4" s="1"/>
  <c r="AM189" i="4" a="1"/>
  <c r="AM189" i="4" s="1"/>
  <c r="W189" i="4" a="1"/>
  <c r="W189" i="4" s="1"/>
  <c r="EP189" i="4" a="1"/>
  <c r="EP189" i="4" s="1"/>
  <c r="BN189" i="4" a="1"/>
  <c r="BN189" i="4" s="1"/>
  <c r="FJ189" i="4" a="1"/>
  <c r="FJ189" i="4" s="1"/>
  <c r="ET189" i="4" a="1"/>
  <c r="ET189" i="4" s="1"/>
  <c r="ED189" i="4" a="1"/>
  <c r="ED189" i="4" s="1"/>
  <c r="DN189" i="4" a="1"/>
  <c r="DN189" i="4" s="1"/>
  <c r="CX189" i="4" a="1"/>
  <c r="CX189" i="4" s="1"/>
  <c r="CH189" i="4" a="1"/>
  <c r="CH189" i="4" s="1"/>
  <c r="BR189" i="4" a="1"/>
  <c r="BR189" i="4" s="1"/>
  <c r="BB189" i="4" a="1"/>
  <c r="BB189" i="4" s="1"/>
  <c r="AL189" i="4" a="1"/>
  <c r="AL189" i="4" s="1"/>
  <c r="V189" i="4" a="1"/>
  <c r="V189" i="4" s="1"/>
  <c r="FV189" i="4" a="1"/>
  <c r="FV189" i="4" s="1"/>
  <c r="DJ189" i="4" a="1"/>
  <c r="DJ189" i="4" s="1"/>
  <c r="AH189" i="4" a="1"/>
  <c r="AH189" i="4" s="1"/>
  <c r="FY189" i="4" a="1"/>
  <c r="FY189" i="4" s="1"/>
  <c r="FI189" i="4" a="1"/>
  <c r="FI189" i="4" s="1"/>
  <c r="ES189" i="4" a="1"/>
  <c r="ES189" i="4" s="1"/>
  <c r="EC189" i="4" a="1"/>
  <c r="EC189" i="4" s="1"/>
  <c r="DM189" i="4" a="1"/>
  <c r="DM189" i="4" s="1"/>
  <c r="CW189" i="4" a="1"/>
  <c r="CW189" i="4" s="1"/>
  <c r="CG189" i="4" a="1"/>
  <c r="CG189" i="4" s="1"/>
  <c r="BQ189" i="4" a="1"/>
  <c r="BQ189" i="4" s="1"/>
  <c r="BA189" i="4" a="1"/>
  <c r="BA189" i="4" s="1"/>
  <c r="AK189" i="4" a="1"/>
  <c r="AK189" i="4" s="1"/>
  <c r="U189" i="4" a="1"/>
  <c r="U189" i="4" s="1"/>
  <c r="CT189" i="4" a="1"/>
  <c r="CT189" i="4" s="1"/>
  <c r="FX189" i="4" a="1"/>
  <c r="FX189" i="4" s="1"/>
  <c r="FH189" i="4" a="1"/>
  <c r="FH189" i="4" s="1"/>
  <c r="ER189" i="4" a="1"/>
  <c r="ER189" i="4" s="1"/>
  <c r="EB189" i="4" a="1"/>
  <c r="EB189" i="4" s="1"/>
  <c r="DL189" i="4" a="1"/>
  <c r="DL189" i="4" s="1"/>
  <c r="CV189" i="4" a="1"/>
  <c r="CV189" i="4" s="1"/>
  <c r="CF189" i="4" a="1"/>
  <c r="CF189" i="4" s="1"/>
  <c r="BP189" i="4" a="1"/>
  <c r="BP189" i="4" s="1"/>
  <c r="AZ189" i="4" a="1"/>
  <c r="AZ189" i="4" s="1"/>
  <c r="AJ189" i="4" a="1"/>
  <c r="AJ189" i="4" s="1"/>
  <c r="T189" i="4" a="1"/>
  <c r="T189" i="4" s="1"/>
  <c r="CD189" i="4" a="1"/>
  <c r="CD189" i="4" s="1"/>
  <c r="FW189" i="4" a="1"/>
  <c r="FW189" i="4" s="1"/>
  <c r="FG189" i="4" a="1"/>
  <c r="FG189" i="4" s="1"/>
  <c r="EQ189" i="4" a="1"/>
  <c r="EQ189" i="4" s="1"/>
  <c r="EA189" i="4" a="1"/>
  <c r="EA189" i="4" s="1"/>
  <c r="DK189" i="4" a="1"/>
  <c r="DK189" i="4" s="1"/>
  <c r="CU189" i="4" a="1"/>
  <c r="CU189" i="4" s="1"/>
  <c r="CE189" i="4" a="1"/>
  <c r="CE189" i="4" s="1"/>
  <c r="BO189" i="4" a="1"/>
  <c r="BO189" i="4" s="1"/>
  <c r="AY189" i="4" a="1"/>
  <c r="AY189" i="4" s="1"/>
  <c r="AI189" i="4" a="1"/>
  <c r="AI189" i="4" s="1"/>
  <c r="S189" i="4" a="1"/>
  <c r="S189" i="4" s="1"/>
  <c r="FF189" i="4" a="1"/>
  <c r="FF189" i="4" s="1"/>
  <c r="R189" i="4" a="1"/>
  <c r="R189" i="4" s="1"/>
  <c r="DZ189" i="4" a="1"/>
  <c r="DZ189" i="4" s="1"/>
  <c r="FT180" i="4" a="1"/>
  <c r="FT180" i="4" s="1"/>
  <c r="FD180" i="4" a="1"/>
  <c r="FD180" i="4" s="1"/>
  <c r="EN180" i="4" a="1"/>
  <c r="EN180" i="4" s="1"/>
  <c r="DX180" i="4" a="1"/>
  <c r="DX180" i="4" s="1"/>
  <c r="DX279" i="4" s="1"/>
  <c r="DH180" i="4" a="1"/>
  <c r="DH180" i="4" s="1"/>
  <c r="DH279" i="4" s="1"/>
  <c r="CR180" i="4" a="1"/>
  <c r="CR180" i="4" s="1"/>
  <c r="CR279" i="4" s="1"/>
  <c r="CB180" i="4" a="1"/>
  <c r="CB180" i="4" s="1"/>
  <c r="CB279" i="4" s="1"/>
  <c r="BL180" i="4" a="1"/>
  <c r="BL180" i="4" s="1"/>
  <c r="BL279" i="4" s="1"/>
  <c r="AV180" i="4" a="1"/>
  <c r="AV180" i="4" s="1"/>
  <c r="AV279" i="4" s="1"/>
  <c r="AF180" i="4" a="1"/>
  <c r="AF180" i="4" s="1"/>
  <c r="AF279" i="4" s="1"/>
  <c r="P180" i="4" a="1"/>
  <c r="P180" i="4" s="1"/>
  <c r="FS180" i="4" a="1"/>
  <c r="FS180" i="4" s="1"/>
  <c r="FC180" i="4" a="1"/>
  <c r="FC180" i="4" s="1"/>
  <c r="EM180" i="4" a="1"/>
  <c r="EM180" i="4" s="1"/>
  <c r="DW180" i="4" a="1"/>
  <c r="DW180" i="4" s="1"/>
  <c r="DW279" i="4" s="1"/>
  <c r="DG180" i="4" a="1"/>
  <c r="DG180" i="4" s="1"/>
  <c r="DG279" i="4" s="1"/>
  <c r="CQ180" i="4" a="1"/>
  <c r="CQ180" i="4" s="1"/>
  <c r="CQ279" i="4" s="1"/>
  <c r="CA180" i="4" a="1"/>
  <c r="CA180" i="4" s="1"/>
  <c r="CA279" i="4" s="1"/>
  <c r="BK180" i="4" a="1"/>
  <c r="BK180" i="4" s="1"/>
  <c r="BK279" i="4" s="1"/>
  <c r="AU180" i="4" a="1"/>
  <c r="AU180" i="4" s="1"/>
  <c r="AU279" i="4" s="1"/>
  <c r="AE180" i="4" a="1"/>
  <c r="AE180" i="4" s="1"/>
  <c r="AE279" i="4" s="1"/>
  <c r="O180" i="4" a="1"/>
  <c r="O180" i="4" s="1"/>
  <c r="FR180" i="4" a="1"/>
  <c r="FR180" i="4" s="1"/>
  <c r="FB180" i="4" a="1"/>
  <c r="FB180" i="4" s="1"/>
  <c r="EL180" i="4" a="1"/>
  <c r="EL180" i="4" s="1"/>
  <c r="EL279" i="4" s="1"/>
  <c r="DV180" i="4" a="1"/>
  <c r="DV180" i="4" s="1"/>
  <c r="DV279" i="4" s="1"/>
  <c r="DF180" i="4" a="1"/>
  <c r="DF180" i="4" s="1"/>
  <c r="DF279" i="4" s="1"/>
  <c r="CP180" i="4" a="1"/>
  <c r="CP180" i="4" s="1"/>
  <c r="CP279" i="4" s="1"/>
  <c r="BZ180" i="4" a="1"/>
  <c r="BZ180" i="4" s="1"/>
  <c r="BZ279" i="4" s="1"/>
  <c r="BJ180" i="4" a="1"/>
  <c r="BJ180" i="4" s="1"/>
  <c r="BJ279" i="4" s="1"/>
  <c r="AT180" i="4" a="1"/>
  <c r="AT180" i="4" s="1"/>
  <c r="AT279" i="4" s="1"/>
  <c r="AD180" i="4" a="1"/>
  <c r="AD180" i="4" s="1"/>
  <c r="AD279" i="4" s="1"/>
  <c r="N180" i="4" a="1"/>
  <c r="N180" i="4" s="1"/>
  <c r="FQ180" i="4" a="1"/>
  <c r="FQ180" i="4" s="1"/>
  <c r="FA180" i="4" a="1"/>
  <c r="FA180" i="4" s="1"/>
  <c r="EK180" i="4" a="1"/>
  <c r="EK180" i="4" s="1"/>
  <c r="EK279" i="4" s="1"/>
  <c r="DU180" i="4" a="1"/>
  <c r="DU180" i="4" s="1"/>
  <c r="DU279" i="4" s="1"/>
  <c r="DE180" i="4" a="1"/>
  <c r="DE180" i="4" s="1"/>
  <c r="DE279" i="4" s="1"/>
  <c r="CO180" i="4" a="1"/>
  <c r="CO180" i="4" s="1"/>
  <c r="CO279" i="4" s="1"/>
  <c r="BY180" i="4" a="1"/>
  <c r="BY180" i="4" s="1"/>
  <c r="BY279" i="4" s="1"/>
  <c r="BI180" i="4" a="1"/>
  <c r="BI180" i="4" s="1"/>
  <c r="BI279" i="4" s="1"/>
  <c r="AS180" i="4" a="1"/>
  <c r="AS180" i="4" s="1"/>
  <c r="AS279" i="4" s="1"/>
  <c r="AC180" i="4" a="1"/>
  <c r="AC180" i="4" s="1"/>
  <c r="AC279" i="4" s="1"/>
  <c r="M180" i="4" a="1"/>
  <c r="M180" i="4" s="1"/>
  <c r="FP180" i="4" a="1"/>
  <c r="FP180" i="4" s="1"/>
  <c r="EZ180" i="4" a="1"/>
  <c r="EZ180" i="4" s="1"/>
  <c r="EJ180" i="4" a="1"/>
  <c r="EJ180" i="4" s="1"/>
  <c r="EJ279" i="4" s="1"/>
  <c r="DT180" i="4" a="1"/>
  <c r="DT180" i="4" s="1"/>
  <c r="DT279" i="4" s="1"/>
  <c r="DD180" i="4" a="1"/>
  <c r="DD180" i="4" s="1"/>
  <c r="DD279" i="4" s="1"/>
  <c r="CN180" i="4" a="1"/>
  <c r="CN180" i="4" s="1"/>
  <c r="CN279" i="4" s="1"/>
  <c r="BX180" i="4" a="1"/>
  <c r="BX180" i="4" s="1"/>
  <c r="BX279" i="4" s="1"/>
  <c r="BH180" i="4" a="1"/>
  <c r="BH180" i="4" s="1"/>
  <c r="BH279" i="4" s="1"/>
  <c r="AR180" i="4" a="1"/>
  <c r="AR180" i="4" s="1"/>
  <c r="AR279" i="4" s="1"/>
  <c r="AB180" i="4" a="1"/>
  <c r="AB180" i="4" s="1"/>
  <c r="AB279" i="4" s="1"/>
  <c r="L180" i="4" a="1"/>
  <c r="L180" i="4" s="1"/>
  <c r="FO180" i="4" a="1"/>
  <c r="FO180" i="4" s="1"/>
  <c r="EY180" i="4" a="1"/>
  <c r="EY180" i="4" s="1"/>
  <c r="EI180" i="4" a="1"/>
  <c r="EI180" i="4" s="1"/>
  <c r="EI279" i="4" s="1"/>
  <c r="DS180" i="4" a="1"/>
  <c r="DS180" i="4" s="1"/>
  <c r="DS279" i="4" s="1"/>
  <c r="DC180" i="4" a="1"/>
  <c r="DC180" i="4" s="1"/>
  <c r="DC279" i="4" s="1"/>
  <c r="CM180" i="4" a="1"/>
  <c r="CM180" i="4" s="1"/>
  <c r="CM279" i="4" s="1"/>
  <c r="BW180" i="4" a="1"/>
  <c r="BW180" i="4" s="1"/>
  <c r="BW279" i="4" s="1"/>
  <c r="BG180" i="4" a="1"/>
  <c r="BG180" i="4" s="1"/>
  <c r="BG279" i="4" s="1"/>
  <c r="AQ180" i="4" a="1"/>
  <c r="AQ180" i="4" s="1"/>
  <c r="AQ279" i="4" s="1"/>
  <c r="AA180" i="4" a="1"/>
  <c r="AA180" i="4" s="1"/>
  <c r="AA279" i="4" s="1"/>
  <c r="K180" i="4" a="1"/>
  <c r="K180" i="4" s="1"/>
  <c r="FN180" i="4" a="1"/>
  <c r="FN180" i="4" s="1"/>
  <c r="EX180" i="4" a="1"/>
  <c r="EX180" i="4" s="1"/>
  <c r="EH180" i="4" a="1"/>
  <c r="EH180" i="4" s="1"/>
  <c r="EH279" i="4" s="1"/>
  <c r="DR180" i="4" a="1"/>
  <c r="DR180" i="4" s="1"/>
  <c r="DR279" i="4" s="1"/>
  <c r="DB180" i="4" a="1"/>
  <c r="DB180" i="4" s="1"/>
  <c r="DB279" i="4" s="1"/>
  <c r="CL180" i="4" a="1"/>
  <c r="CL180" i="4" s="1"/>
  <c r="CL279" i="4" s="1"/>
  <c r="BV180" i="4" a="1"/>
  <c r="BV180" i="4" s="1"/>
  <c r="BV279" i="4" s="1"/>
  <c r="BF180" i="4" a="1"/>
  <c r="BF180" i="4" s="1"/>
  <c r="BF279" i="4" s="1"/>
  <c r="AP180" i="4" a="1"/>
  <c r="AP180" i="4" s="1"/>
  <c r="AP279" i="4" s="1"/>
  <c r="Z180" i="4" a="1"/>
  <c r="Z180" i="4" s="1"/>
  <c r="Z279" i="4" s="1"/>
  <c r="J180" i="4" a="1"/>
  <c r="J180" i="4" s="1"/>
  <c r="FM180" i="4" a="1"/>
  <c r="FM180" i="4" s="1"/>
  <c r="EW180" i="4" a="1"/>
  <c r="EW180" i="4" s="1"/>
  <c r="EG180" i="4" a="1"/>
  <c r="EG180" i="4" s="1"/>
  <c r="EG279" i="4" s="1"/>
  <c r="DQ180" i="4" a="1"/>
  <c r="DQ180" i="4" s="1"/>
  <c r="DQ279" i="4" s="1"/>
  <c r="DA180" i="4" a="1"/>
  <c r="DA180" i="4" s="1"/>
  <c r="DA279" i="4" s="1"/>
  <c r="CK180" i="4" a="1"/>
  <c r="CK180" i="4" s="1"/>
  <c r="CK279" i="4" s="1"/>
  <c r="BU180" i="4" a="1"/>
  <c r="BU180" i="4" s="1"/>
  <c r="BU279" i="4" s="1"/>
  <c r="BE180" i="4" a="1"/>
  <c r="BE180" i="4" s="1"/>
  <c r="BE279" i="4" s="1"/>
  <c r="AO180" i="4" a="1"/>
  <c r="AO180" i="4" s="1"/>
  <c r="AO279" i="4" s="1"/>
  <c r="Y180" i="4" a="1"/>
  <c r="Y180" i="4" s="1"/>
  <c r="Y279" i="4" s="1"/>
  <c r="I180" i="4" a="1"/>
  <c r="I180" i="4" s="1"/>
  <c r="FL180" i="4" a="1"/>
  <c r="FL180" i="4" s="1"/>
  <c r="EV180" i="4" a="1"/>
  <c r="EV180" i="4" s="1"/>
  <c r="EF180" i="4" a="1"/>
  <c r="EF180" i="4" s="1"/>
  <c r="EF279" i="4" s="1"/>
  <c r="DP180" i="4" a="1"/>
  <c r="DP180" i="4" s="1"/>
  <c r="DP279" i="4" s="1"/>
  <c r="CZ180" i="4" a="1"/>
  <c r="CZ180" i="4" s="1"/>
  <c r="CZ279" i="4" s="1"/>
  <c r="CJ180" i="4" a="1"/>
  <c r="CJ180" i="4" s="1"/>
  <c r="CJ279" i="4" s="1"/>
  <c r="BT180" i="4" a="1"/>
  <c r="BT180" i="4" s="1"/>
  <c r="BT279" i="4" s="1"/>
  <c r="BD180" i="4" a="1"/>
  <c r="BD180" i="4" s="1"/>
  <c r="BD279" i="4" s="1"/>
  <c r="AN180" i="4" a="1"/>
  <c r="AN180" i="4" s="1"/>
  <c r="AN279" i="4" s="1"/>
  <c r="X180" i="4" a="1"/>
  <c r="X180" i="4" s="1"/>
  <c r="X279" i="4" s="1"/>
  <c r="H180" i="4" a="1"/>
  <c r="H180" i="4" s="1"/>
  <c r="FK180" i="4" a="1"/>
  <c r="FK180" i="4" s="1"/>
  <c r="EU180" i="4" a="1"/>
  <c r="EU180" i="4" s="1"/>
  <c r="EE180" i="4" a="1"/>
  <c r="EE180" i="4" s="1"/>
  <c r="EE279" i="4" s="1"/>
  <c r="DO180" i="4" a="1"/>
  <c r="DO180" i="4" s="1"/>
  <c r="DO279" i="4" s="1"/>
  <c r="CY180" i="4" a="1"/>
  <c r="CY180" i="4" s="1"/>
  <c r="CY279" i="4" s="1"/>
  <c r="CI180" i="4" a="1"/>
  <c r="CI180" i="4" s="1"/>
  <c r="CI279" i="4" s="1"/>
  <c r="BS180" i="4" a="1"/>
  <c r="BS180" i="4" s="1"/>
  <c r="BS279" i="4" s="1"/>
  <c r="BC180" i="4" a="1"/>
  <c r="BC180" i="4" s="1"/>
  <c r="BC279" i="4" s="1"/>
  <c r="AM180" i="4" a="1"/>
  <c r="AM180" i="4" s="1"/>
  <c r="AM279" i="4" s="1"/>
  <c r="W180" i="4" a="1"/>
  <c r="W180" i="4" s="1"/>
  <c r="W279" i="4" s="1"/>
  <c r="FJ180" i="4" a="1"/>
  <c r="FJ180" i="4" s="1"/>
  <c r="ET180" i="4" a="1"/>
  <c r="ET180" i="4" s="1"/>
  <c r="ED180" i="4" a="1"/>
  <c r="ED180" i="4" s="1"/>
  <c r="ED279" i="4" s="1"/>
  <c r="DN180" i="4" a="1"/>
  <c r="DN180" i="4" s="1"/>
  <c r="DN279" i="4" s="1"/>
  <c r="CX180" i="4" a="1"/>
  <c r="CX180" i="4" s="1"/>
  <c r="CX279" i="4" s="1"/>
  <c r="CH180" i="4" a="1"/>
  <c r="CH180" i="4" s="1"/>
  <c r="CH279" i="4" s="1"/>
  <c r="BR180" i="4" a="1"/>
  <c r="BR180" i="4" s="1"/>
  <c r="BR279" i="4" s="1"/>
  <c r="BB180" i="4" a="1"/>
  <c r="BB180" i="4" s="1"/>
  <c r="BB279" i="4" s="1"/>
  <c r="AL180" i="4" a="1"/>
  <c r="AL180" i="4" s="1"/>
  <c r="AL279" i="4" s="1"/>
  <c r="V180" i="4" a="1"/>
  <c r="V180" i="4" s="1"/>
  <c r="V279" i="4" s="1"/>
  <c r="FY180" i="4" a="1"/>
  <c r="FY180" i="4" s="1"/>
  <c r="FI180" i="4" a="1"/>
  <c r="FI180" i="4" s="1"/>
  <c r="ES180" i="4" a="1"/>
  <c r="ES180" i="4" s="1"/>
  <c r="EC180" i="4" a="1"/>
  <c r="EC180" i="4" s="1"/>
  <c r="EC279" i="4" s="1"/>
  <c r="DM180" i="4" a="1"/>
  <c r="DM180" i="4" s="1"/>
  <c r="DM279" i="4" s="1"/>
  <c r="CW180" i="4" a="1"/>
  <c r="CW180" i="4" s="1"/>
  <c r="CW279" i="4" s="1"/>
  <c r="CG180" i="4" a="1"/>
  <c r="CG180" i="4" s="1"/>
  <c r="CG279" i="4" s="1"/>
  <c r="BQ180" i="4" a="1"/>
  <c r="BQ180" i="4" s="1"/>
  <c r="BQ279" i="4" s="1"/>
  <c r="BA180" i="4" a="1"/>
  <c r="BA180" i="4" s="1"/>
  <c r="BA279" i="4" s="1"/>
  <c r="AK180" i="4" a="1"/>
  <c r="AK180" i="4" s="1"/>
  <c r="AK279" i="4" s="1"/>
  <c r="U180" i="4" a="1"/>
  <c r="U180" i="4" s="1"/>
  <c r="U279" i="4" s="1"/>
  <c r="FX180" i="4" a="1"/>
  <c r="FX180" i="4" s="1"/>
  <c r="FH180" i="4" a="1"/>
  <c r="FH180" i="4" s="1"/>
  <c r="ER180" i="4" a="1"/>
  <c r="ER180" i="4" s="1"/>
  <c r="EB180" i="4" a="1"/>
  <c r="EB180" i="4" s="1"/>
  <c r="EB279" i="4" s="1"/>
  <c r="DL180" i="4" a="1"/>
  <c r="DL180" i="4" s="1"/>
  <c r="DL279" i="4" s="1"/>
  <c r="CV180" i="4" a="1"/>
  <c r="CV180" i="4" s="1"/>
  <c r="CV279" i="4" s="1"/>
  <c r="CF180" i="4" a="1"/>
  <c r="CF180" i="4" s="1"/>
  <c r="CF279" i="4" s="1"/>
  <c r="BP180" i="4" a="1"/>
  <c r="BP180" i="4" s="1"/>
  <c r="BP279" i="4" s="1"/>
  <c r="AZ180" i="4" a="1"/>
  <c r="AZ180" i="4" s="1"/>
  <c r="AZ279" i="4" s="1"/>
  <c r="AJ180" i="4" a="1"/>
  <c r="AJ180" i="4" s="1"/>
  <c r="AJ279" i="4" s="1"/>
  <c r="T180" i="4" a="1"/>
  <c r="T180" i="4" s="1"/>
  <c r="T279" i="4" s="1"/>
  <c r="FW180" i="4" a="1"/>
  <c r="FW180" i="4" s="1"/>
  <c r="FG180" i="4" a="1"/>
  <c r="FG180" i="4" s="1"/>
  <c r="EQ180" i="4" a="1"/>
  <c r="EQ180" i="4" s="1"/>
  <c r="EA180" i="4" a="1"/>
  <c r="EA180" i="4" s="1"/>
  <c r="EA279" i="4" s="1"/>
  <c r="DK180" i="4" a="1"/>
  <c r="DK180" i="4" s="1"/>
  <c r="DK279" i="4" s="1"/>
  <c r="CU180" i="4" a="1"/>
  <c r="CU180" i="4" s="1"/>
  <c r="CU279" i="4" s="1"/>
  <c r="CE180" i="4" a="1"/>
  <c r="CE180" i="4" s="1"/>
  <c r="CE279" i="4" s="1"/>
  <c r="BO180" i="4" a="1"/>
  <c r="BO180" i="4" s="1"/>
  <c r="BO279" i="4" s="1"/>
  <c r="AY180" i="4" a="1"/>
  <c r="AY180" i="4" s="1"/>
  <c r="AY279" i="4" s="1"/>
  <c r="AI180" i="4" a="1"/>
  <c r="AI180" i="4" s="1"/>
  <c r="AI279" i="4" s="1"/>
  <c r="S180" i="4" a="1"/>
  <c r="S180" i="4" s="1"/>
  <c r="S279" i="4" s="1"/>
  <c r="FV180" i="4" a="1"/>
  <c r="FV180" i="4" s="1"/>
  <c r="FF180" i="4" a="1"/>
  <c r="FF180" i="4" s="1"/>
  <c r="EP180" i="4" a="1"/>
  <c r="EP180" i="4" s="1"/>
  <c r="DZ180" i="4" a="1"/>
  <c r="DZ180" i="4" s="1"/>
  <c r="DZ279" i="4" s="1"/>
  <c r="DJ180" i="4" a="1"/>
  <c r="DJ180" i="4" s="1"/>
  <c r="DJ279" i="4" s="1"/>
  <c r="CT180" i="4" a="1"/>
  <c r="CT180" i="4" s="1"/>
  <c r="CT279" i="4" s="1"/>
  <c r="CD180" i="4" a="1"/>
  <c r="CD180" i="4" s="1"/>
  <c r="CD279" i="4" s="1"/>
  <c r="BN180" i="4" a="1"/>
  <c r="BN180" i="4" s="1"/>
  <c r="BN279" i="4" s="1"/>
  <c r="AX180" i="4" a="1"/>
  <c r="AX180" i="4" s="1"/>
  <c r="AX279" i="4" s="1"/>
  <c r="AH180" i="4" a="1"/>
  <c r="AH180" i="4" s="1"/>
  <c r="AH279" i="4" s="1"/>
  <c r="R180" i="4" a="1"/>
  <c r="R180" i="4" s="1"/>
  <c r="R279" i="4" s="1"/>
  <c r="FE180" i="4" a="1"/>
  <c r="FE180" i="4" s="1"/>
  <c r="EO180" i="4" a="1"/>
  <c r="EO180" i="4" s="1"/>
  <c r="DY180" i="4" a="1"/>
  <c r="DY180" i="4" s="1"/>
  <c r="DY279" i="4" s="1"/>
  <c r="DI180" i="4" a="1"/>
  <c r="DI180" i="4" s="1"/>
  <c r="DI279" i="4" s="1"/>
  <c r="CS180" i="4" a="1"/>
  <c r="CS180" i="4" s="1"/>
  <c r="CS279" i="4" s="1"/>
  <c r="CC180" i="4" a="1"/>
  <c r="CC180" i="4" s="1"/>
  <c r="CC279" i="4" s="1"/>
  <c r="BM180" i="4" a="1"/>
  <c r="BM180" i="4" s="1"/>
  <c r="BM279" i="4" s="1"/>
  <c r="AW180" i="4" a="1"/>
  <c r="AW180" i="4" s="1"/>
  <c r="AW279" i="4" s="1"/>
  <c r="AG180" i="4" a="1"/>
  <c r="AG180" i="4" s="1"/>
  <c r="AG279" i="4" s="1"/>
  <c r="Q180" i="4" a="1"/>
  <c r="Q180" i="4" s="1"/>
  <c r="Q279" i="4" s="1"/>
  <c r="FU180" i="4" a="1"/>
  <c r="FU180" i="4" s="1"/>
  <c r="G603" i="3"/>
  <c r="F1024" i="5" s="1" a="1"/>
  <c r="F1024" i="5" s="1"/>
  <c r="F1026" i="5" s="1"/>
  <c r="E1024" i="5" a="1"/>
  <c r="E1024" i="5" s="1"/>
  <c r="E1158" i="5"/>
  <c r="E1162" i="5"/>
  <c r="J4" i="5"/>
  <c r="E332" i="5"/>
  <c r="E327" i="5" a="1"/>
  <c r="E327" i="5" s="1"/>
  <c r="R254" i="4"/>
  <c r="AI254" i="4"/>
  <c r="BB254" i="4"/>
  <c r="BC254" i="4"/>
  <c r="AJ55" i="4" a="1"/>
  <c r="AJ55" i="4" s="1"/>
  <c r="BJ825" i="5"/>
  <c r="I254" i="4"/>
  <c r="AZ254" i="4"/>
  <c r="BA55" i="4" a="1"/>
  <c r="BA55" i="4" s="1"/>
  <c r="AP55" i="4" a="1"/>
  <c r="AP55" i="4" s="1"/>
  <c r="AN55" i="4" a="1"/>
  <c r="AN55" i="4" s="1"/>
  <c r="AY253" i="4"/>
  <c r="AT55" i="4" a="1"/>
  <c r="AT55" i="4" s="1"/>
  <c r="U55" i="4" a="1"/>
  <c r="U55" i="4" s="1"/>
  <c r="K55" i="4" a="1"/>
  <c r="K55" i="4" s="1"/>
  <c r="AA55" i="4" a="1"/>
  <c r="AA55" i="4" s="1"/>
  <c r="AL55" i="4" a="1"/>
  <c r="AL55" i="4" s="1"/>
  <c r="H55" i="4" a="1"/>
  <c r="H55" i="4" s="1"/>
  <c r="AG55" i="4" a="1"/>
  <c r="AG55" i="4" s="1"/>
  <c r="BB55" i="4" a="1"/>
  <c r="BB55" i="4" s="1"/>
  <c r="X55" i="4" a="1"/>
  <c r="X55" i="4" s="1"/>
  <c r="AK55" i="4" a="1"/>
  <c r="AK55" i="4" s="1"/>
  <c r="AM55" i="4" a="1"/>
  <c r="AM55" i="4" s="1"/>
  <c r="BD55" i="4" a="1"/>
  <c r="BD55" i="4" s="1"/>
  <c r="AQ55" i="4" a="1"/>
  <c r="AQ55" i="4" s="1"/>
  <c r="Z55" i="4" a="1"/>
  <c r="Z55" i="4" s="1"/>
  <c r="J55" i="4" a="1"/>
  <c r="J55" i="4" s="1"/>
  <c r="AT254" i="4"/>
  <c r="P254" i="4"/>
  <c r="Y254" i="4"/>
  <c r="AH254" i="4"/>
  <c r="AY254" i="4"/>
  <c r="U254" i="4"/>
  <c r="O254" i="4"/>
  <c r="X254" i="4"/>
  <c r="AG254" i="4"/>
  <c r="AP254" i="4"/>
  <c r="L254" i="4"/>
  <c r="AC254" i="4"/>
  <c r="W254" i="4"/>
  <c r="AF254" i="4"/>
  <c r="AO254" i="4"/>
  <c r="AX254" i="4"/>
  <c r="T254" i="4"/>
  <c r="AK254" i="4"/>
  <c r="N254" i="4"/>
  <c r="AE254" i="4"/>
  <c r="AN254" i="4"/>
  <c r="AW254" i="4"/>
  <c r="K254" i="4"/>
  <c r="AB254" i="4"/>
  <c r="AS254" i="4"/>
  <c r="V254" i="4"/>
  <c r="AM254" i="4"/>
  <c r="AV254" i="4"/>
  <c r="BE254" i="4"/>
  <c r="S254" i="4"/>
  <c r="AJ254" i="4"/>
  <c r="BA254" i="4"/>
  <c r="AD254" i="4"/>
  <c r="AU254" i="4"/>
  <c r="BD254" i="4"/>
  <c r="J254" i="4"/>
  <c r="AA254" i="4"/>
  <c r="AR254" i="4"/>
  <c r="AL254" i="4"/>
  <c r="H254" i="4"/>
  <c r="Q254" i="4"/>
  <c r="Z254" i="4"/>
  <c r="AQ254" i="4"/>
  <c r="AB252" i="4"/>
  <c r="AW55" i="4" a="1"/>
  <c r="AW55" i="4" s="1"/>
  <c r="AJ252" i="4"/>
  <c r="AO252" i="4"/>
  <c r="AE55" i="4" a="1"/>
  <c r="AE55" i="4" s="1"/>
  <c r="AX55" i="4" a="1"/>
  <c r="AX55" i="4" s="1"/>
  <c r="AB55" i="4" a="1"/>
  <c r="AB55" i="4" s="1"/>
  <c r="N55" i="4" a="1"/>
  <c r="N55" i="4" s="1"/>
  <c r="Y55" i="4" a="1"/>
  <c r="Y55" i="4" s="1"/>
  <c r="BE55" i="4" a="1"/>
  <c r="BE55" i="4" s="1"/>
  <c r="AW252" i="4"/>
  <c r="AD55" i="4" a="1"/>
  <c r="AD55" i="4" s="1"/>
  <c r="AI55" i="4" a="1"/>
  <c r="AI55" i="4" s="1"/>
  <c r="V55" i="4" a="1"/>
  <c r="V55" i="4" s="1"/>
  <c r="AF55" i="4" a="1"/>
  <c r="AF55" i="4" s="1"/>
  <c r="AH55" i="4" a="1"/>
  <c r="AH55" i="4" s="1"/>
  <c r="AC55" i="4" a="1"/>
  <c r="AC55" i="4" s="1"/>
  <c r="R55" i="4" a="1"/>
  <c r="R55" i="4" s="1"/>
  <c r="O55" i="4" a="1"/>
  <c r="O55" i="4" s="1"/>
  <c r="AU55" i="4" a="1"/>
  <c r="AU55" i="4" s="1"/>
  <c r="L55" i="4" a="1"/>
  <c r="L55" i="4" s="1"/>
  <c r="AR55" i="4" a="1"/>
  <c r="AR55" i="4" s="1"/>
  <c r="I55" i="4" a="1"/>
  <c r="I55" i="4" s="1"/>
  <c r="AO55" i="4" a="1"/>
  <c r="AO55" i="4" s="1"/>
  <c r="S55" i="4" a="1"/>
  <c r="S55" i="4" s="1"/>
  <c r="AY55" i="4" a="1"/>
  <c r="AY55" i="4" s="1"/>
  <c r="P55" i="4" a="1"/>
  <c r="P55" i="4" s="1"/>
  <c r="AV55" i="4" a="1"/>
  <c r="AV55" i="4" s="1"/>
  <c r="M55" i="4" a="1"/>
  <c r="M55" i="4" s="1"/>
  <c r="AS55" i="4" a="1"/>
  <c r="AS55" i="4" s="1"/>
  <c r="W55" i="4" a="1"/>
  <c r="W55" i="4" s="1"/>
  <c r="BC55" i="4" a="1"/>
  <c r="BC55" i="4" s="1"/>
  <c r="T55" i="4" a="1"/>
  <c r="T55" i="4" s="1"/>
  <c r="AZ55" i="4" a="1"/>
  <c r="AZ55" i="4" s="1"/>
  <c r="Q55" i="4" a="1"/>
  <c r="Q55" i="4" s="1"/>
  <c r="AD253" i="4"/>
  <c r="P253" i="4"/>
  <c r="BE253" i="4"/>
  <c r="L253" i="4"/>
  <c r="AL253" i="4"/>
  <c r="X253" i="4"/>
  <c r="J253" i="4"/>
  <c r="T253" i="4"/>
  <c r="U253" i="4"/>
  <c r="BB253" i="4"/>
  <c r="AF253" i="4"/>
  <c r="R253" i="4"/>
  <c r="AJ253" i="4"/>
  <c r="AC253" i="4"/>
  <c r="O253" i="4"/>
  <c r="AV253" i="4"/>
  <c r="AP253" i="4"/>
  <c r="AR253" i="4"/>
  <c r="AS253" i="4"/>
  <c r="W253" i="4"/>
  <c r="BD253" i="4"/>
  <c r="AX253" i="4"/>
  <c r="AZ253" i="4"/>
  <c r="BA253" i="4"/>
  <c r="AM253" i="4"/>
  <c r="I253" i="4"/>
  <c r="S253" i="4"/>
  <c r="M253" i="4"/>
  <c r="AU253" i="4"/>
  <c r="AG253" i="4"/>
  <c r="AA253" i="4"/>
  <c r="V253" i="4"/>
  <c r="BC253" i="4"/>
  <c r="AO253" i="4"/>
  <c r="AI253" i="4"/>
  <c r="BA61" i="4" a="1"/>
  <c r="BA61" i="4" s="1"/>
  <c r="AY825" i="5"/>
  <c r="U61" i="4" a="1"/>
  <c r="U61" i="4" s="1"/>
  <c r="DK825" i="5"/>
  <c r="DV825" i="5"/>
  <c r="L825" i="5"/>
  <c r="W825" i="5"/>
  <c r="AB61" i="4" a="1"/>
  <c r="AB61" i="4" s="1"/>
  <c r="DR825" i="5"/>
  <c r="BX825" i="5"/>
  <c r="CI825" i="5"/>
  <c r="EP825" i="5"/>
  <c r="EJ825" i="5"/>
  <c r="EU825" i="5"/>
  <c r="Y825" i="5"/>
  <c r="AK825" i="5"/>
  <c r="BD825" i="5"/>
  <c r="CK825" i="5"/>
  <c r="CW825" i="5"/>
  <c r="DP825" i="5"/>
  <c r="EW825" i="5"/>
  <c r="FI825" i="5"/>
  <c r="N253" i="4"/>
  <c r="AE253" i="4"/>
  <c r="AN253" i="4"/>
  <c r="AW253" i="4"/>
  <c r="K253" i="4"/>
  <c r="AB253" i="4"/>
  <c r="AY252" i="4"/>
  <c r="AK253" i="4"/>
  <c r="AT253" i="4"/>
  <c r="H253" i="4"/>
  <c r="Q253" i="4"/>
  <c r="Z253" i="4"/>
  <c r="AQ253" i="4"/>
  <c r="Y253" i="4"/>
  <c r="AH253" i="4"/>
  <c r="AN252" i="4"/>
  <c r="BA252" i="4"/>
  <c r="AX252" i="4"/>
  <c r="N252" i="4"/>
  <c r="K252" i="4"/>
  <c r="W252" i="4"/>
  <c r="AE252" i="4"/>
  <c r="AF252" i="4"/>
  <c r="T252" i="4"/>
  <c r="AS252" i="4"/>
  <c r="O252" i="4"/>
  <c r="X252" i="4"/>
  <c r="AG252" i="4"/>
  <c r="AP252" i="4"/>
  <c r="J61" i="4" a="1"/>
  <c r="J61" i="4" s="1"/>
  <c r="AR252" i="4"/>
  <c r="V252" i="4"/>
  <c r="AM252" i="4"/>
  <c r="AV252" i="4"/>
  <c r="BE252" i="4"/>
  <c r="S252" i="4"/>
  <c r="M252" i="4"/>
  <c r="AD252" i="4"/>
  <c r="AU252" i="4"/>
  <c r="BD252" i="4"/>
  <c r="J252" i="4"/>
  <c r="AA252" i="4"/>
  <c r="AH61" i="4" a="1"/>
  <c r="AH61" i="4" s="1"/>
  <c r="U252" i="4"/>
  <c r="AL252" i="4"/>
  <c r="BC252" i="4"/>
  <c r="I252" i="4"/>
  <c r="R252" i="4"/>
  <c r="AI252" i="4"/>
  <c r="AI61" i="4" a="1"/>
  <c r="AI61" i="4" s="1"/>
  <c r="AZ252" i="4"/>
  <c r="AC252" i="4"/>
  <c r="AT252" i="4"/>
  <c r="H252" i="4"/>
  <c r="Q252" i="4"/>
  <c r="Z252" i="4"/>
  <c r="AQ252" i="4"/>
  <c r="AT61" i="4" a="1"/>
  <c r="AT61" i="4" s="1"/>
  <c r="L252" i="4"/>
  <c r="AK252" i="4"/>
  <c r="BB252" i="4"/>
  <c r="P252" i="4"/>
  <c r="Y252" i="4"/>
  <c r="AH252" i="4"/>
  <c r="AW61" i="4" a="1"/>
  <c r="AW61" i="4" s="1"/>
  <c r="AM61" i="4" a="1"/>
  <c r="AM61" i="4" s="1"/>
  <c r="AF61" i="4" a="1"/>
  <c r="AF61" i="4" s="1"/>
  <c r="ER825" i="5"/>
  <c r="K61" i="4" a="1"/>
  <c r="K61" i="4" s="1"/>
  <c r="AQ61" i="4" a="1"/>
  <c r="AQ61" i="4" s="1"/>
  <c r="AX61" i="4" a="1"/>
  <c r="AX61" i="4" s="1"/>
  <c r="AJ61" i="4" a="1"/>
  <c r="AJ61" i="4" s="1"/>
  <c r="AP61" i="4" a="1"/>
  <c r="AP61" i="4" s="1"/>
  <c r="AC61" i="4" a="1"/>
  <c r="AC61" i="4" s="1"/>
  <c r="FN825" i="5"/>
  <c r="DZ825" i="5"/>
  <c r="CL825" i="5"/>
  <c r="AO825" i="5"/>
  <c r="DA825" i="5"/>
  <c r="FM825" i="5"/>
  <c r="BO825" i="5"/>
  <c r="EA825" i="5"/>
  <c r="AB825" i="5"/>
  <c r="CN825" i="5"/>
  <c r="EZ825" i="5"/>
  <c r="BA825" i="5"/>
  <c r="DM825" i="5"/>
  <c r="N825" i="5"/>
  <c r="BZ825" i="5"/>
  <c r="EL825" i="5"/>
  <c r="AM825" i="5"/>
  <c r="CY825" i="5"/>
  <c r="FK825" i="5"/>
  <c r="BT825" i="5"/>
  <c r="EF825" i="5"/>
  <c r="AL61" i="4" a="1"/>
  <c r="AL61" i="4" s="1"/>
  <c r="Y61" i="4" a="1"/>
  <c r="Y61" i="4" s="1"/>
  <c r="Z825" i="5"/>
  <c r="DS825" i="5"/>
  <c r="O61" i="4" a="1"/>
  <c r="O61" i="4" s="1"/>
  <c r="AU61" i="4" a="1"/>
  <c r="AU61" i="4" s="1"/>
  <c r="H61" i="4" a="1"/>
  <c r="H61" i="4" s="1"/>
  <c r="AN61" i="4" a="1"/>
  <c r="AN61" i="4" s="1"/>
  <c r="V61" i="4" a="1"/>
  <c r="V61" i="4" s="1"/>
  <c r="AG61" i="4" a="1"/>
  <c r="AG61" i="4" s="1"/>
  <c r="AP825" i="5"/>
  <c r="J825" i="5"/>
  <c r="EX825" i="5"/>
  <c r="AW825" i="5"/>
  <c r="DI825" i="5"/>
  <c r="K825" i="5"/>
  <c r="BW825" i="5"/>
  <c r="EI825" i="5"/>
  <c r="AJ825" i="5"/>
  <c r="CV825" i="5"/>
  <c r="FH825" i="5"/>
  <c r="BI825" i="5"/>
  <c r="DU825" i="5"/>
  <c r="V825" i="5"/>
  <c r="CH825" i="5"/>
  <c r="ET825" i="5"/>
  <c r="AU825" i="5"/>
  <c r="DG825" i="5"/>
  <c r="P825" i="5"/>
  <c r="CB825" i="5"/>
  <c r="EN825" i="5"/>
  <c r="BE61" i="4" a="1"/>
  <c r="BE61" i="4" s="1"/>
  <c r="AG825" i="5"/>
  <c r="FE825" i="5"/>
  <c r="T825" i="5"/>
  <c r="AS825" i="5"/>
  <c r="BR825" i="5"/>
  <c r="FC825" i="5"/>
  <c r="S61" i="4" a="1"/>
  <c r="S61" i="4" s="1"/>
  <c r="AY61" i="4" a="1"/>
  <c r="AY61" i="4" s="1"/>
  <c r="L61" i="4" a="1"/>
  <c r="L61" i="4" s="1"/>
  <c r="AR61" i="4" a="1"/>
  <c r="AR61" i="4" s="1"/>
  <c r="BB61" i="4" a="1"/>
  <c r="BB61" i="4" s="1"/>
  <c r="AK61" i="4" a="1"/>
  <c r="AK61" i="4" s="1"/>
  <c r="DB825" i="5"/>
  <c r="BV825" i="5"/>
  <c r="AH825" i="5"/>
  <c r="BE825" i="5"/>
  <c r="DQ825" i="5"/>
  <c r="S825" i="5"/>
  <c r="CE825" i="5"/>
  <c r="EQ825" i="5"/>
  <c r="AR825" i="5"/>
  <c r="DD825" i="5"/>
  <c r="FP825" i="5"/>
  <c r="BQ825" i="5"/>
  <c r="EC825" i="5"/>
  <c r="AD825" i="5"/>
  <c r="CP825" i="5"/>
  <c r="FB825" i="5"/>
  <c r="BC825" i="5"/>
  <c r="DO825" i="5"/>
  <c r="X825" i="5"/>
  <c r="CJ825" i="5"/>
  <c r="EV825" i="5"/>
  <c r="E978" i="5"/>
  <c r="AD61" i="4" a="1"/>
  <c r="AD61" i="4" s="1"/>
  <c r="CS825" i="5"/>
  <c r="DX825" i="5"/>
  <c r="E963" i="5"/>
  <c r="W61" i="4" a="1"/>
  <c r="W61" i="4" s="1"/>
  <c r="BC61" i="4" a="1"/>
  <c r="BC61" i="4" s="1"/>
  <c r="P61" i="4" a="1"/>
  <c r="P61" i="4" s="1"/>
  <c r="AV61" i="4" a="1"/>
  <c r="AV61" i="4" s="1"/>
  <c r="I61" i="4" a="1"/>
  <c r="I61" i="4" s="1"/>
  <c r="AO61" i="4" a="1"/>
  <c r="AO61" i="4" s="1"/>
  <c r="AX825" i="5"/>
  <c r="EH825" i="5"/>
  <c r="CT825" i="5"/>
  <c r="BM825" i="5"/>
  <c r="DY825" i="5"/>
  <c r="AA825" i="5"/>
  <c r="CM825" i="5"/>
  <c r="EY825" i="5"/>
  <c r="AZ825" i="5"/>
  <c r="DL825" i="5"/>
  <c r="M825" i="5"/>
  <c r="BY825" i="5"/>
  <c r="EK825" i="5"/>
  <c r="AL825" i="5"/>
  <c r="CX825" i="5"/>
  <c r="FJ825" i="5"/>
  <c r="BK825" i="5"/>
  <c r="DW825" i="5"/>
  <c r="AF825" i="5"/>
  <c r="CR825" i="5"/>
  <c r="FD825" i="5"/>
  <c r="BG825" i="5"/>
  <c r="CF825" i="5"/>
  <c r="DE825" i="5"/>
  <c r="FQ825" i="5"/>
  <c r="ED825" i="5"/>
  <c r="AE825" i="5"/>
  <c r="CQ825" i="5"/>
  <c r="BL825" i="5"/>
  <c r="FR965" i="5"/>
  <c r="AA61" i="4" a="1"/>
  <c r="AA61" i="4" s="1"/>
  <c r="N61" i="4" a="1"/>
  <c r="N61" i="4" s="1"/>
  <c r="T61" i="4" a="1"/>
  <c r="T61" i="4" s="1"/>
  <c r="AZ61" i="4" a="1"/>
  <c r="AZ61" i="4" s="1"/>
  <c r="M61" i="4" a="1"/>
  <c r="M61" i="4" s="1"/>
  <c r="AS61" i="4" a="1"/>
  <c r="AS61" i="4" s="1"/>
  <c r="DJ825" i="5"/>
  <c r="R825" i="5"/>
  <c r="FF825" i="5"/>
  <c r="BU825" i="5"/>
  <c r="EG825" i="5"/>
  <c r="AI825" i="5"/>
  <c r="CU825" i="5"/>
  <c r="FG825" i="5"/>
  <c r="BH825" i="5"/>
  <c r="DT825" i="5"/>
  <c r="U825" i="5"/>
  <c r="CG825" i="5"/>
  <c r="ES825" i="5"/>
  <c r="AT825" i="5"/>
  <c r="DF825" i="5"/>
  <c r="FR825" i="5"/>
  <c r="BS825" i="5"/>
  <c r="EE825" i="5"/>
  <c r="AN825" i="5"/>
  <c r="CZ825" i="5"/>
  <c r="FL825" i="5"/>
  <c r="R61" i="4" a="1"/>
  <c r="R61" i="4" s="1"/>
  <c r="BN825" i="5"/>
  <c r="AE61" i="4" a="1"/>
  <c r="AE61" i="4" s="1"/>
  <c r="Z61" i="4" a="1"/>
  <c r="Z61" i="4" s="1"/>
  <c r="X61" i="4" a="1"/>
  <c r="X61" i="4" s="1"/>
  <c r="BD61" i="4" a="1"/>
  <c r="BD61" i="4" s="1"/>
  <c r="Q61" i="4" a="1"/>
  <c r="Q61" i="4" s="1"/>
  <c r="BF825" i="5"/>
  <c r="CD825" i="5"/>
  <c r="Q825" i="5"/>
  <c r="CC825" i="5"/>
  <c r="EO825" i="5"/>
  <c r="AQ825" i="5"/>
  <c r="DC825" i="5"/>
  <c r="FO825" i="5"/>
  <c r="BP825" i="5"/>
  <c r="EB825" i="5"/>
  <c r="AC825" i="5"/>
  <c r="CO825" i="5"/>
  <c r="FA825" i="5"/>
  <c r="BB825" i="5"/>
  <c r="DN825" i="5"/>
  <c r="O825" i="5"/>
  <c r="CA825" i="5"/>
  <c r="EM825" i="5"/>
  <c r="AV825" i="5"/>
  <c r="E582" i="5"/>
  <c r="E603" i="5"/>
  <c r="E604" i="5"/>
  <c r="EN179" i="4"/>
  <c r="V69" i="4"/>
  <c r="AZ226" i="4"/>
  <c r="AR226" i="4"/>
  <c r="AJ226" i="4"/>
  <c r="AB226" i="4"/>
  <c r="T226" i="4"/>
  <c r="L226" i="4"/>
  <c r="AY226" i="4"/>
  <c r="AQ226" i="4"/>
  <c r="AI226" i="4"/>
  <c r="AA226" i="4"/>
  <c r="S226" i="4"/>
  <c r="K226" i="4"/>
  <c r="AX226" i="4"/>
  <c r="AP226" i="4"/>
  <c r="AH226" i="4"/>
  <c r="Z226" i="4"/>
  <c r="R226" i="4"/>
  <c r="J226" i="4"/>
  <c r="BE226" i="4"/>
  <c r="AW226" i="4"/>
  <c r="AO226" i="4"/>
  <c r="AG226" i="4"/>
  <c r="Y226" i="4"/>
  <c r="Q226" i="4"/>
  <c r="I226" i="4"/>
  <c r="BD226" i="4"/>
  <c r="AV226" i="4"/>
  <c r="AN226" i="4"/>
  <c r="AF226" i="4"/>
  <c r="X226" i="4"/>
  <c r="P226" i="4"/>
  <c r="H226" i="4"/>
  <c r="BC226" i="4"/>
  <c r="AU226" i="4"/>
  <c r="AM226" i="4"/>
  <c r="AE226" i="4"/>
  <c r="W226" i="4"/>
  <c r="O226" i="4"/>
  <c r="BB226" i="4"/>
  <c r="AT226" i="4"/>
  <c r="AL226" i="4"/>
  <c r="AD226" i="4"/>
  <c r="V226" i="4"/>
  <c r="N226" i="4"/>
  <c r="AK226" i="4"/>
  <c r="AC226" i="4"/>
  <c r="AS226" i="4"/>
  <c r="U226" i="4"/>
  <c r="M226" i="4"/>
  <c r="BA226" i="4"/>
  <c r="F870" i="5"/>
  <c r="E846" i="5"/>
  <c r="F15" i="5"/>
  <c r="E544" i="5" l="1"/>
  <c r="G415" i="3"/>
  <c r="AR265" i="4"/>
  <c r="I43" i="3"/>
  <c r="G43" i="3" s="1" a="1"/>
  <c r="G43" i="3" s="1"/>
  <c r="E298" i="5" s="1" a="1"/>
  <c r="E298" i="5" s="1"/>
  <c r="I48" i="3"/>
  <c r="G48" i="3" s="1" a="1"/>
  <c r="G48" i="3" s="1"/>
  <c r="E303" i="5" s="1" a="1"/>
  <c r="E303" i="5" s="1"/>
  <c r="I47" i="3"/>
  <c r="G47" i="3" s="1" a="1"/>
  <c r="G47" i="3" s="1"/>
  <c r="E302" i="5" s="1" a="1"/>
  <c r="E302" i="5" s="1"/>
  <c r="I42" i="3"/>
  <c r="G42" i="3" s="1" a="1"/>
  <c r="G42" i="3" s="1"/>
  <c r="E297" i="5" s="1" a="1"/>
  <c r="E297" i="5" s="1"/>
  <c r="I37" i="3"/>
  <c r="G37" i="3" s="1" a="1"/>
  <c r="G37" i="3" s="1"/>
  <c r="E292" i="5" s="1" a="1"/>
  <c r="E292" i="5" s="1"/>
  <c r="I50" i="3"/>
  <c r="G50" i="3" s="1" a="1"/>
  <c r="G50" i="3" s="1"/>
  <c r="E305" i="5" s="1" a="1"/>
  <c r="E305" i="5" s="1"/>
  <c r="I41" i="3"/>
  <c r="G41" i="3" s="1" a="1"/>
  <c r="G41" i="3" s="1"/>
  <c r="E296" i="5" s="1" a="1"/>
  <c r="E296" i="5" s="1"/>
  <c r="I40" i="3"/>
  <c r="G40" i="3" s="1" a="1"/>
  <c r="G40" i="3" s="1"/>
  <c r="E295" i="5" s="1" a="1"/>
  <c r="E295" i="5" s="1"/>
  <c r="I46" i="3"/>
  <c r="G46" i="3" s="1" a="1"/>
  <c r="G46" i="3" s="1"/>
  <c r="E301" i="5" s="1" a="1"/>
  <c r="E301" i="5" s="1"/>
  <c r="I36" i="3"/>
  <c r="G36" i="3" s="1" a="1"/>
  <c r="G36" i="3" s="1"/>
  <c r="E291" i="5" s="1" a="1"/>
  <c r="E291" i="5" s="1"/>
  <c r="I49" i="3"/>
  <c r="G49" i="3" s="1" a="1"/>
  <c r="G49" i="3" s="1"/>
  <c r="E304" i="5" s="1" a="1"/>
  <c r="E304" i="5" s="1"/>
  <c r="I45" i="3"/>
  <c r="G45" i="3" s="1" a="1"/>
  <c r="G45" i="3" s="1"/>
  <c r="E300" i="5" s="1" a="1"/>
  <c r="E300" i="5" s="1"/>
  <c r="I44" i="3"/>
  <c r="G44" i="3" s="1" a="1"/>
  <c r="G44" i="3" s="1"/>
  <c r="E299" i="5" s="1" a="1"/>
  <c r="E299" i="5" s="1"/>
  <c r="I39" i="3"/>
  <c r="G39" i="3" s="1" a="1"/>
  <c r="G39" i="3" s="1"/>
  <c r="E294" i="5" s="1" a="1"/>
  <c r="E294" i="5" s="1"/>
  <c r="I38" i="3"/>
  <c r="G38" i="3" s="1" a="1"/>
  <c r="G38" i="3" s="1"/>
  <c r="E293" i="5" s="1" a="1"/>
  <c r="E293" i="5" s="1"/>
  <c r="G30" i="3"/>
  <c r="AT260" i="4"/>
  <c r="AT261" i="4" s="1"/>
  <c r="AS262" i="4"/>
  <c r="F19" i="5"/>
  <c r="C1373" i="5"/>
  <c r="C1374" i="5" s="1"/>
  <c r="C1375" i="5" s="1"/>
  <c r="C1376" i="5" s="1"/>
  <c r="C1377" i="5" s="1"/>
  <c r="C1378" i="5" s="1"/>
  <c r="C1379" i="5" s="1"/>
  <c r="C1380" i="5" s="1"/>
  <c r="C1381" i="5" s="1"/>
  <c r="C1382" i="5" s="1"/>
  <c r="C1383" i="5" s="1"/>
  <c r="C1384" i="5" s="1"/>
  <c r="C1385" i="5" s="1"/>
  <c r="C1386" i="5" s="1"/>
  <c r="C1387" i="5" s="1"/>
  <c r="C1388" i="5" s="1"/>
  <c r="C1389" i="5" s="1"/>
  <c r="C1390" i="5" s="1"/>
  <c r="C1391" i="5" s="1"/>
  <c r="C1392" i="5" s="1"/>
  <c r="C1393" i="5" s="1"/>
  <c r="C1394" i="5" s="1"/>
  <c r="C1395" i="5" s="1"/>
  <c r="C1396" i="5" s="1"/>
  <c r="C1397" i="5" s="1"/>
  <c r="C1398" i="5" s="1"/>
  <c r="C1399" i="5" s="1"/>
  <c r="C1400" i="5" s="1"/>
  <c r="C1401" i="5" s="1"/>
  <c r="C1402" i="5" s="1"/>
  <c r="C1403" i="5" s="1"/>
  <c r="C1404" i="5" s="1"/>
  <c r="C1405" i="5" s="1"/>
  <c r="C1406" i="5" s="1"/>
  <c r="C1407" i="5" s="1"/>
  <c r="C1408" i="5" s="1"/>
  <c r="C1409" i="5" s="1"/>
  <c r="C1410" i="5" s="1"/>
  <c r="C1411" i="5" s="1"/>
  <c r="C1412" i="5" s="1"/>
  <c r="C1413" i="5" s="1"/>
  <c r="C1414" i="5" s="1"/>
  <c r="C1415" i="5" s="1"/>
  <c r="C1419" i="5"/>
  <c r="C1420" i="5" s="1"/>
  <c r="C1421" i="5" s="1"/>
  <c r="C1422" i="5" s="1"/>
  <c r="C1423" i="5" s="1"/>
  <c r="C1424" i="5" s="1"/>
  <c r="C1425" i="5" s="1"/>
  <c r="C1426" i="5" s="1"/>
  <c r="C1427" i="5" s="1"/>
  <c r="C1428" i="5" s="1"/>
  <c r="C1429" i="5" s="1"/>
  <c r="C1430" i="5" s="1"/>
  <c r="C1431" i="5" s="1"/>
  <c r="C1432" i="5" s="1"/>
  <c r="C1433" i="5" s="1"/>
  <c r="C1434" i="5" s="1"/>
  <c r="C1435" i="5" s="1"/>
  <c r="C1436" i="5" s="1"/>
  <c r="C1437" i="5" s="1"/>
  <c r="C1438" i="5" s="1"/>
  <c r="C1439" i="5" s="1"/>
  <c r="C1440" i="5" s="1"/>
  <c r="C1441" i="5" s="1"/>
  <c r="C1442" i="5" s="1"/>
  <c r="C1443" i="5" s="1"/>
  <c r="C1444" i="5" s="1"/>
  <c r="C1445" i="5" s="1"/>
  <c r="C1446" i="5" s="1"/>
  <c r="C1447" i="5" s="1"/>
  <c r="C1448" i="5" s="1"/>
  <c r="C1449" i="5" s="1"/>
  <c r="C1450" i="5" s="1"/>
  <c r="C1451" i="5" s="1"/>
  <c r="C1452" i="5" s="1"/>
  <c r="C1453" i="5" s="1"/>
  <c r="C1454" i="5" s="1"/>
  <c r="C1455" i="5" s="1"/>
  <c r="C1456" i="5" s="1"/>
  <c r="C1457" i="5" s="1"/>
  <c r="C1458" i="5" s="1"/>
  <c r="C1459" i="5" s="1"/>
  <c r="C1460" i="5" s="1"/>
  <c r="C1461" i="5" s="1"/>
  <c r="C1327" i="5"/>
  <c r="C1328" i="5" s="1"/>
  <c r="C1329" i="5" s="1"/>
  <c r="C1330" i="5" s="1"/>
  <c r="C1331" i="5" s="1"/>
  <c r="C1332" i="5" s="1"/>
  <c r="C1333" i="5" s="1"/>
  <c r="C1334" i="5" s="1"/>
  <c r="C1335" i="5" s="1"/>
  <c r="C1336" i="5" s="1"/>
  <c r="C1337" i="5" s="1"/>
  <c r="C1338" i="5" s="1"/>
  <c r="C1339" i="5" s="1"/>
  <c r="C1340" i="5" s="1"/>
  <c r="C1341" i="5" s="1"/>
  <c r="C1342" i="5" s="1"/>
  <c r="C1343" i="5" s="1"/>
  <c r="C1344" i="5" s="1"/>
  <c r="C1345" i="5" s="1"/>
  <c r="C1346" i="5" s="1"/>
  <c r="C1347" i="5" s="1"/>
  <c r="C1348" i="5" s="1"/>
  <c r="C1349" i="5" s="1"/>
  <c r="C1350" i="5" s="1"/>
  <c r="C1351" i="5" s="1"/>
  <c r="C1352" i="5" s="1"/>
  <c r="C1353" i="5" s="1"/>
  <c r="C1354" i="5" s="1"/>
  <c r="C1355" i="5" s="1"/>
  <c r="C1356" i="5" s="1"/>
  <c r="C1357" i="5" s="1"/>
  <c r="C1358" i="5" s="1"/>
  <c r="C1359" i="5" s="1"/>
  <c r="C1360" i="5" s="1"/>
  <c r="C1361" i="5" s="1"/>
  <c r="C1362" i="5" s="1"/>
  <c r="C1363" i="5" s="1"/>
  <c r="C1364" i="5" s="1"/>
  <c r="C1365" i="5" s="1"/>
  <c r="C1366" i="5" s="1"/>
  <c r="C1367" i="5" s="1"/>
  <c r="C1368" i="5" s="1"/>
  <c r="C1369" i="5" s="1"/>
  <c r="P279" i="4"/>
  <c r="G349" i="3" a="1"/>
  <c r="G349" i="3" s="1"/>
  <c r="E505" i="5" s="1"/>
  <c r="F544" i="5"/>
  <c r="G384" i="3"/>
  <c r="G386" i="3" s="1"/>
  <c r="G329" i="3" a="1"/>
  <c r="G329" i="3" s="1"/>
  <c r="E491" i="5" s="1"/>
  <c r="G319" i="3" a="1"/>
  <c r="G319" i="3" s="1"/>
  <c r="E483" i="5" s="1"/>
  <c r="EO179" i="4"/>
  <c r="W69" i="4"/>
  <c r="E17" i="5"/>
  <c r="G251" i="3" a="1"/>
  <c r="G251" i="3" s="1"/>
  <c r="G253" i="3" s="1"/>
  <c r="EM279" i="4"/>
  <c r="AS265" i="4" l="1"/>
  <c r="AU260" i="4"/>
  <c r="AU261" i="4" s="1"/>
  <c r="AT262" i="4"/>
  <c r="G53" i="3" a="1"/>
  <c r="G53" i="3" s="1"/>
  <c r="F291" i="5" s="1" a="1"/>
  <c r="F291" i="5" s="1"/>
  <c r="G56" i="3" a="1"/>
  <c r="G56" i="3" s="1"/>
  <c r="F294" i="5" s="1" a="1"/>
  <c r="F294" i="5" s="1"/>
  <c r="G57" i="3" a="1"/>
  <c r="G57" i="3" s="1"/>
  <c r="F295" i="5" s="1" a="1"/>
  <c r="F295" i="5" s="1"/>
  <c r="G54" i="3" a="1"/>
  <c r="G54" i="3" s="1"/>
  <c r="F292" i="5" s="1" a="1"/>
  <c r="F292" i="5" s="1"/>
  <c r="G55" i="3" a="1"/>
  <c r="G55" i="3" s="1"/>
  <c r="F293" i="5" s="1" a="1"/>
  <c r="F293" i="5" s="1"/>
  <c r="G58" i="3" a="1"/>
  <c r="G58" i="3" s="1"/>
  <c r="F296" i="5" s="1" a="1"/>
  <c r="F296" i="5" s="1"/>
  <c r="G255" i="3"/>
  <c r="G350" i="3" a="1"/>
  <c r="G350" i="3" s="1"/>
  <c r="G63" i="3" a="1"/>
  <c r="G63" i="3" s="1"/>
  <c r="G67" i="3" a="1"/>
  <c r="G67" i="3" s="1"/>
  <c r="G59" i="3" a="1"/>
  <c r="G59" i="3" s="1"/>
  <c r="G458" i="3" a="1"/>
  <c r="G458" i="3" s="1"/>
  <c r="G330" i="3" a="1"/>
  <c r="G330" i="3" s="1"/>
  <c r="F491" i="5" s="1"/>
  <c r="G320" i="3" a="1"/>
  <c r="G320" i="3" s="1"/>
  <c r="E561" i="5"/>
  <c r="EP179" i="4"/>
  <c r="G561" i="3" a="1"/>
  <c r="G561" i="3" s="1"/>
  <c r="X69" i="4"/>
  <c r="G219" i="3" a="1"/>
  <c r="G219" i="3" s="1"/>
  <c r="E427" i="5"/>
  <c r="G539" i="3" a="1"/>
  <c r="G539" i="3" s="1"/>
  <c r="EN279" i="4"/>
  <c r="F17" i="5"/>
  <c r="G389" i="3"/>
  <c r="AT265" i="4" l="1"/>
  <c r="G62" i="3" a="1"/>
  <c r="G62" i="3" s="1"/>
  <c r="F300" i="5" s="1" a="1"/>
  <c r="F300" i="5" s="1"/>
  <c r="G66" i="3" a="1"/>
  <c r="G66" i="3" s="1"/>
  <c r="F304" i="5" s="1" a="1"/>
  <c r="F304" i="5" s="1"/>
  <c r="G65" i="3" a="1"/>
  <c r="G65" i="3" s="1"/>
  <c r="F303" i="5" s="1" a="1"/>
  <c r="F303" i="5" s="1"/>
  <c r="G64" i="3" a="1"/>
  <c r="G64" i="3" s="1"/>
  <c r="AV260" i="4"/>
  <c r="AV261" i="4" s="1"/>
  <c r="AU262" i="4"/>
  <c r="G61" i="3" a="1"/>
  <c r="G61" i="3" s="1"/>
  <c r="F299" i="5" s="1" a="1"/>
  <c r="F299" i="5" s="1"/>
  <c r="G221" i="3"/>
  <c r="I224" i="3" s="1"/>
  <c r="G224" i="3" s="1" a="1"/>
  <c r="G224" i="3" s="1"/>
  <c r="G60" i="3" a="1"/>
  <c r="G60" i="3" s="1"/>
  <c r="F298" i="5" s="1" a="1"/>
  <c r="F298" i="5" s="1"/>
  <c r="F302" i="5" a="1"/>
  <c r="F302" i="5" s="1"/>
  <c r="F301" i="5" a="1"/>
  <c r="F301" i="5" s="1"/>
  <c r="F483" i="5"/>
  <c r="F297" i="5" a="1"/>
  <c r="F297" i="5" s="1"/>
  <c r="G257" i="3"/>
  <c r="F505" i="5"/>
  <c r="F305" i="5" a="1"/>
  <c r="F305" i="5" s="1"/>
  <c r="F561" i="5"/>
  <c r="G388" i="3"/>
  <c r="G541" i="3"/>
  <c r="EQ179" i="4"/>
  <c r="E873" i="5"/>
  <c r="G562" i="3" a="1"/>
  <c r="G562" i="3" s="1"/>
  <c r="G461" i="3" a="1"/>
  <c r="G461" i="3" s="1"/>
  <c r="G543" i="3" a="1"/>
  <c r="G543" i="3" s="1"/>
  <c r="E347" i="5"/>
  <c r="Y69" i="4"/>
  <c r="J5" i="5"/>
  <c r="J365" i="5" s="1"/>
  <c r="F604" i="5"/>
  <c r="G460" i="3"/>
  <c r="F427" i="5"/>
  <c r="E848" i="5"/>
  <c r="EO279" i="4"/>
  <c r="E348" i="5" l="1"/>
  <c r="G226" i="3"/>
  <c r="F348" i="5" s="1"/>
  <c r="J351" i="5"/>
  <c r="AU265" i="4"/>
  <c r="AW260" i="4"/>
  <c r="AW261" i="4" s="1"/>
  <c r="AV262" i="4"/>
  <c r="J1276" i="5"/>
  <c r="G259" i="3"/>
  <c r="J518" i="5"/>
  <c r="J519" i="5" s="1"/>
  <c r="J477" i="5"/>
  <c r="E605" i="5"/>
  <c r="E850" i="5"/>
  <c r="J849" i="5" s="1"/>
  <c r="F605" i="5"/>
  <c r="F347" i="5"/>
  <c r="ER179" i="4"/>
  <c r="G564" i="3" a="1"/>
  <c r="G564" i="3" s="1"/>
  <c r="F873" i="5"/>
  <c r="G563" i="3"/>
  <c r="Z69" i="4"/>
  <c r="J368" i="5"/>
  <c r="J367" i="5"/>
  <c r="E428" i="5"/>
  <c r="J556" i="5"/>
  <c r="J7" i="5"/>
  <c r="J341" i="5" s="1"/>
  <c r="J8" i="5"/>
  <c r="J348" i="5" s="1"/>
  <c r="K4" i="5"/>
  <c r="J6" i="5"/>
  <c r="J929" i="5" s="1"/>
  <c r="J22" i="5"/>
  <c r="J846" i="5"/>
  <c r="J23" i="5"/>
  <c r="J24" i="5"/>
  <c r="F848" i="5"/>
  <c r="F850" i="5"/>
  <c r="EP279" i="4"/>
  <c r="J366" i="5" l="1"/>
  <c r="J374" i="5" s="1"/>
  <c r="J347" i="5"/>
  <c r="J349" i="5" s="1"/>
  <c r="AV265" i="4"/>
  <c r="J540" i="5"/>
  <c r="J797" i="5"/>
  <c r="AX260" i="4"/>
  <c r="AX261" i="4" s="1"/>
  <c r="AW262" i="4"/>
  <c r="G261" i="3"/>
  <c r="J301" i="5"/>
  <c r="K1289" i="5"/>
  <c r="J1294" i="5"/>
  <c r="J1304" i="5"/>
  <c r="J1024" i="5"/>
  <c r="J544" i="5"/>
  <c r="J412" i="5"/>
  <c r="J423" i="5"/>
  <c r="J294" i="5"/>
  <c r="J305" i="5"/>
  <c r="J297" i="5"/>
  <c r="J295" i="5"/>
  <c r="J293" i="5"/>
  <c r="J298" i="5"/>
  <c r="J291" i="5"/>
  <c r="J296" i="5"/>
  <c r="J303" i="5"/>
  <c r="J299" i="5"/>
  <c r="J302" i="5"/>
  <c r="J300" i="5"/>
  <c r="J304" i="5"/>
  <c r="J292" i="5"/>
  <c r="J483" i="5"/>
  <c r="J798" i="5"/>
  <c r="J799" i="5"/>
  <c r="J796" i="5"/>
  <c r="J19" i="5"/>
  <c r="J531" i="5"/>
  <c r="J532" i="5"/>
  <c r="J491" i="5"/>
  <c r="J498" i="5"/>
  <c r="J505" i="5"/>
  <c r="E874" i="5"/>
  <c r="ES179" i="4"/>
  <c r="F874" i="5"/>
  <c r="G565" i="3"/>
  <c r="AA69" i="4"/>
  <c r="G566" i="3" a="1"/>
  <c r="G566" i="3" s="1"/>
  <c r="J369" i="5"/>
  <c r="J370" i="5"/>
  <c r="J1201" i="5"/>
  <c r="J548" i="5"/>
  <c r="J27" i="5"/>
  <c r="J35" i="5" s="1" a="1"/>
  <c r="J35" i="5" s="1"/>
  <c r="J310" i="5"/>
  <c r="EQ279" i="4"/>
  <c r="K5" i="5"/>
  <c r="F428" i="5"/>
  <c r="J428" i="5" s="1"/>
  <c r="J873" i="5"/>
  <c r="J870" i="5"/>
  <c r="J848" i="5"/>
  <c r="J850" i="5"/>
  <c r="J605" i="5"/>
  <c r="J610" i="5" s="1"/>
  <c r="J604" i="5"/>
  <c r="J609" i="5" s="1"/>
  <c r="J603" i="5"/>
  <c r="J608" i="5" s="1"/>
  <c r="J602" i="5"/>
  <c r="J607" i="5" s="1"/>
  <c r="J561" i="5"/>
  <c r="J15" i="5"/>
  <c r="J17" i="5"/>
  <c r="J427" i="5"/>
  <c r="J45" i="5" a="1"/>
  <c r="J45" i="5" s="1"/>
  <c r="J46" i="5" a="1"/>
  <c r="J46" i="5" s="1"/>
  <c r="J364" i="5"/>
  <c r="J10" i="5"/>
  <c r="J11" i="5" s="1"/>
  <c r="J416" i="5"/>
  <c r="J410" i="5"/>
  <c r="J413" i="5"/>
  <c r="K365" i="5" l="1"/>
  <c r="K351" i="5"/>
  <c r="K1035" i="5"/>
  <c r="K1036" i="5"/>
  <c r="K1034" i="5"/>
  <c r="AW265" i="4"/>
  <c r="AY260" i="4"/>
  <c r="AY261" i="4" s="1"/>
  <c r="AX262" i="4"/>
  <c r="K1276" i="5"/>
  <c r="J76" i="5"/>
  <c r="J1147" i="5"/>
  <c r="J1160" i="5" s="1"/>
  <c r="J1208" i="5" s="1"/>
  <c r="J1148" i="5"/>
  <c r="J1162" i="5" s="1"/>
  <c r="K1304" i="5"/>
  <c r="J1324" i="5"/>
  <c r="J1371" i="5"/>
  <c r="J1417" i="5"/>
  <c r="J1313" i="5"/>
  <c r="J306" i="5"/>
  <c r="J801" i="5"/>
  <c r="J20" i="5"/>
  <c r="J562" i="5" s="1"/>
  <c r="K518" i="5"/>
  <c r="K519" i="5" s="1"/>
  <c r="K477" i="5"/>
  <c r="J874" i="5"/>
  <c r="E875" i="5"/>
  <c r="F875" i="5"/>
  <c r="ET179" i="4"/>
  <c r="J40" i="5" a="1"/>
  <c r="J40" i="5" s="1"/>
  <c r="J39" i="5" a="1"/>
  <c r="J39" i="5" s="1"/>
  <c r="J42" i="5" a="1"/>
  <c r="J42" i="5" s="1"/>
  <c r="J34" i="5" a="1"/>
  <c r="J34" i="5" s="1"/>
  <c r="J36" i="5" a="1"/>
  <c r="J36" i="5" s="1"/>
  <c r="J38" i="5" a="1"/>
  <c r="J38" i="5" s="1"/>
  <c r="J37" i="5" a="1"/>
  <c r="J37" i="5" s="1"/>
  <c r="J33" i="5" a="1"/>
  <c r="J33" i="5" s="1"/>
  <c r="J342" i="5"/>
  <c r="J343" i="5"/>
  <c r="J377" i="5" s="1"/>
  <c r="J411" i="5"/>
  <c r="J422" i="5"/>
  <c r="J419" i="5"/>
  <c r="J409" i="5"/>
  <c r="J415" i="5"/>
  <c r="J418" i="5"/>
  <c r="J408" i="5"/>
  <c r="J407" i="5"/>
  <c r="J421" i="5"/>
  <c r="J417" i="5"/>
  <c r="J414" i="5"/>
  <c r="J31" i="5" a="1"/>
  <c r="J31" i="5" s="1"/>
  <c r="J29" i="5" a="1"/>
  <c r="J29" i="5" s="1"/>
  <c r="J30" i="5" a="1"/>
  <c r="J30" i="5" s="1"/>
  <c r="J32" i="5" a="1"/>
  <c r="J32" i="5" s="1"/>
  <c r="AB69" i="4"/>
  <c r="K367" i="5"/>
  <c r="K368" i="5"/>
  <c r="K22" i="5"/>
  <c r="K846" i="5"/>
  <c r="K23" i="5"/>
  <c r="K849" i="5"/>
  <c r="ER279" i="4"/>
  <c r="J1178" i="5"/>
  <c r="J1190" i="5" s="1"/>
  <c r="J394" i="5"/>
  <c r="J845" i="5"/>
  <c r="J16" i="5"/>
  <c r="J858" i="5"/>
  <c r="K556" i="5"/>
  <c r="K8" i="5"/>
  <c r="K348" i="5" s="1"/>
  <c r="K366" i="5" s="1"/>
  <c r="L4" i="5"/>
  <c r="K6" i="5"/>
  <c r="K7" i="5"/>
  <c r="K341" i="5" s="1"/>
  <c r="E429" i="5"/>
  <c r="G263" i="3"/>
  <c r="J9" i="5"/>
  <c r="K24" i="5"/>
  <c r="K374" i="5" l="1"/>
  <c r="AX265" i="4"/>
  <c r="K540" i="5"/>
  <c r="K797" i="5"/>
  <c r="J841" i="5"/>
  <c r="J541" i="5"/>
  <c r="J176" i="5" s="1"/>
  <c r="J545" i="5"/>
  <c r="J163" i="5" s="1"/>
  <c r="AZ260" i="4"/>
  <c r="AZ261" i="4" s="1"/>
  <c r="AY262" i="4"/>
  <c r="J486" i="5"/>
  <c r="G265" i="3"/>
  <c r="J500" i="5"/>
  <c r="J493" i="5"/>
  <c r="J507" i="5"/>
  <c r="K301" i="5"/>
  <c r="L1289" i="5"/>
  <c r="K1294" i="5"/>
  <c r="K1371" i="5"/>
  <c r="K1417" i="5"/>
  <c r="K1324" i="5"/>
  <c r="L1304" i="5"/>
  <c r="K1313" i="5"/>
  <c r="J308" i="5"/>
  <c r="J437" i="5"/>
  <c r="K548" i="5"/>
  <c r="J1100" i="5"/>
  <c r="J1083" i="5"/>
  <c r="J1084" i="5" s="1"/>
  <c r="J1048" i="5"/>
  <c r="K1024" i="5"/>
  <c r="J809" i="5"/>
  <c r="K544" i="5"/>
  <c r="K412" i="5"/>
  <c r="K423" i="5"/>
  <c r="K300" i="5"/>
  <c r="K294" i="5"/>
  <c r="K303" i="5"/>
  <c r="K302" i="5"/>
  <c r="K298" i="5"/>
  <c r="K297" i="5"/>
  <c r="K295" i="5"/>
  <c r="K296" i="5"/>
  <c r="K291" i="5"/>
  <c r="K305" i="5"/>
  <c r="K299" i="5"/>
  <c r="K293" i="5"/>
  <c r="K304" i="5"/>
  <c r="K292" i="5"/>
  <c r="J804" i="5"/>
  <c r="J805" i="5" s="1"/>
  <c r="K803" i="5" s="1"/>
  <c r="K796" i="5"/>
  <c r="K798" i="5"/>
  <c r="K799" i="5"/>
  <c r="J780" i="5"/>
  <c r="J790" i="5"/>
  <c r="J838" i="5"/>
  <c r="J779" i="5"/>
  <c r="K19" i="5"/>
  <c r="J535" i="5"/>
  <c r="J536" i="5"/>
  <c r="K532" i="5"/>
  <c r="K531" i="5"/>
  <c r="K491" i="5"/>
  <c r="K498" i="5"/>
  <c r="K505" i="5"/>
  <c r="K483" i="5"/>
  <c r="J875" i="5"/>
  <c r="J876" i="5" s="1"/>
  <c r="EU179" i="4"/>
  <c r="J375" i="5"/>
  <c r="J376" i="5"/>
  <c r="J354" i="5"/>
  <c r="J823" i="5"/>
  <c r="J888" i="5"/>
  <c r="J344" i="5"/>
  <c r="J378" i="5" s="1"/>
  <c r="J340" i="5"/>
  <c r="J420" i="5"/>
  <c r="AC69" i="4"/>
  <c r="K370" i="5"/>
  <c r="K369" i="5"/>
  <c r="K347" i="5"/>
  <c r="K349" i="5" s="1"/>
  <c r="J883" i="5"/>
  <c r="J879" i="5"/>
  <c r="J882" i="5"/>
  <c r="J18" i="5"/>
  <c r="J393" i="5" s="1"/>
  <c r="L5" i="5"/>
  <c r="F429" i="5"/>
  <c r="J429" i="5" s="1"/>
  <c r="J1152" i="5"/>
  <c r="K875" i="5"/>
  <c r="K874" i="5"/>
  <c r="K873" i="5"/>
  <c r="K870" i="5"/>
  <c r="K848" i="5"/>
  <c r="K850" i="5"/>
  <c r="K428" i="5"/>
  <c r="K605" i="5"/>
  <c r="K610" i="5" s="1"/>
  <c r="K604" i="5"/>
  <c r="K609" i="5" s="1"/>
  <c r="K603" i="5"/>
  <c r="K608" i="5" s="1"/>
  <c r="K602" i="5"/>
  <c r="K607" i="5" s="1"/>
  <c r="K561" i="5"/>
  <c r="K17" i="5"/>
  <c r="K427" i="5"/>
  <c r="K15" i="5"/>
  <c r="J1168" i="5"/>
  <c r="K46" i="5" a="1"/>
  <c r="K46" i="5" s="1"/>
  <c r="K364" i="5"/>
  <c r="K10" i="5"/>
  <c r="K11" i="5" s="1"/>
  <c r="K45" i="5" a="1"/>
  <c r="K45" i="5" s="1"/>
  <c r="J959" i="5"/>
  <c r="J960" i="5" s="1"/>
  <c r="J976" i="5"/>
  <c r="J462" i="5"/>
  <c r="J826" i="5"/>
  <c r="ES279" i="4"/>
  <c r="K1201" i="5"/>
  <c r="K27" i="5"/>
  <c r="K30" i="5" s="1" a="1"/>
  <c r="K30" i="5" s="1"/>
  <c r="K310" i="5"/>
  <c r="L365" i="5" l="1"/>
  <c r="J373" i="5"/>
  <c r="L351" i="5"/>
  <c r="L1036" i="5"/>
  <c r="L1035" i="5"/>
  <c r="L1034" i="5"/>
  <c r="J891" i="5"/>
  <c r="AY265" i="4"/>
  <c r="J678" i="5"/>
  <c r="J710" i="5"/>
  <c r="BA260" i="4"/>
  <c r="BA261" i="4" s="1"/>
  <c r="AZ262" i="4"/>
  <c r="L1276" i="5"/>
  <c r="K76" i="5"/>
  <c r="J75" i="5"/>
  <c r="J74" i="5"/>
  <c r="J440" i="5"/>
  <c r="K1148" i="5"/>
  <c r="K1162" i="5" s="1"/>
  <c r="L1371" i="5"/>
  <c r="L1417" i="5"/>
  <c r="K1147" i="5"/>
  <c r="L1324" i="5"/>
  <c r="M1304" i="5"/>
  <c r="L1313" i="5"/>
  <c r="J856" i="5"/>
  <c r="J860" i="5" s="1"/>
  <c r="J1032" i="5"/>
  <c r="K1032" i="5"/>
  <c r="J441" i="5"/>
  <c r="J439" i="5"/>
  <c r="J644" i="5"/>
  <c r="K306" i="5"/>
  <c r="J1164" i="5"/>
  <c r="J193" i="5" s="1"/>
  <c r="K20" i="5"/>
  <c r="K562" i="5" s="1"/>
  <c r="J781" i="5"/>
  <c r="J810" i="5"/>
  <c r="K801" i="5"/>
  <c r="J828" i="5"/>
  <c r="K327" i="5"/>
  <c r="K329" i="5" s="1"/>
  <c r="K360" i="5" s="1"/>
  <c r="J537" i="5"/>
  <c r="J162" i="5" s="1"/>
  <c r="L518" i="5"/>
  <c r="L519" i="5" s="1"/>
  <c r="J884" i="5"/>
  <c r="J885" i="5" s="1"/>
  <c r="J890" i="5" s="1"/>
  <c r="J893" i="5" s="1"/>
  <c r="L477" i="5"/>
  <c r="EV179" i="4"/>
  <c r="K40" i="5" a="1"/>
  <c r="K40" i="5" s="1"/>
  <c r="K42" i="5" a="1"/>
  <c r="K42" i="5" s="1"/>
  <c r="K37" i="5" a="1"/>
  <c r="K37" i="5" s="1"/>
  <c r="K38" i="5" a="1"/>
  <c r="K38" i="5" s="1"/>
  <c r="K39" i="5" a="1"/>
  <c r="K39" i="5" s="1"/>
  <c r="K34" i="5" a="1"/>
  <c r="K34" i="5" s="1"/>
  <c r="K35" i="5" a="1"/>
  <c r="K35" i="5" s="1"/>
  <c r="K36" i="5" a="1"/>
  <c r="K36" i="5" s="1"/>
  <c r="K33" i="5" a="1"/>
  <c r="K33" i="5" s="1"/>
  <c r="AD69" i="4"/>
  <c r="L367" i="5"/>
  <c r="L368" i="5"/>
  <c r="K429" i="5"/>
  <c r="L22" i="5"/>
  <c r="K32" i="5" a="1"/>
  <c r="K32" i="5" s="1"/>
  <c r="K31" i="5" a="1"/>
  <c r="K31" i="5" s="1"/>
  <c r="L849" i="5"/>
  <c r="L24" i="5"/>
  <c r="L23" i="5"/>
  <c r="K29" i="5" a="1"/>
  <c r="K29" i="5" s="1"/>
  <c r="K1178" i="5"/>
  <c r="K1190" i="5" s="1"/>
  <c r="K394" i="5"/>
  <c r="L846" i="5"/>
  <c r="ET279" i="4"/>
  <c r="K858" i="5"/>
  <c r="K845" i="5"/>
  <c r="K16" i="5"/>
  <c r="E430" i="5"/>
  <c r="G267" i="3"/>
  <c r="L556" i="5"/>
  <c r="L8" i="5"/>
  <c r="L348" i="5" s="1"/>
  <c r="L366" i="5" s="1"/>
  <c r="M4" i="5"/>
  <c r="L6" i="5"/>
  <c r="L7" i="5"/>
  <c r="L341" i="5" s="1"/>
  <c r="K876" i="5"/>
  <c r="K9" i="5"/>
  <c r="J334" i="5"/>
  <c r="J333" i="5"/>
  <c r="J551" i="5"/>
  <c r="L374" i="5" l="1"/>
  <c r="AZ265" i="4"/>
  <c r="L540" i="5"/>
  <c r="L797" i="5"/>
  <c r="K841" i="5"/>
  <c r="K541" i="5"/>
  <c r="K176" i="5" s="1"/>
  <c r="BB260" i="4"/>
  <c r="BB261" i="4" s="1"/>
  <c r="BA262" i="4"/>
  <c r="G269" i="3"/>
  <c r="L305" i="5"/>
  <c r="M1289" i="5"/>
  <c r="L1294" i="5"/>
  <c r="M1371" i="5"/>
  <c r="M1417" i="5"/>
  <c r="M1324" i="5"/>
  <c r="N1304" i="5"/>
  <c r="M1313" i="5"/>
  <c r="J859" i="5"/>
  <c r="K308" i="5"/>
  <c r="K437" i="5"/>
  <c r="L548" i="5"/>
  <c r="K1083" i="5"/>
  <c r="K1084" i="5" s="1"/>
  <c r="K1048" i="5"/>
  <c r="L1024" i="5"/>
  <c r="K809" i="5"/>
  <c r="K545" i="5"/>
  <c r="K163" i="5" s="1"/>
  <c r="L544" i="5"/>
  <c r="L412" i="5"/>
  <c r="L423" i="5"/>
  <c r="L297" i="5"/>
  <c r="L293" i="5"/>
  <c r="L292" i="5"/>
  <c r="L301" i="5"/>
  <c r="L295" i="5"/>
  <c r="L302" i="5"/>
  <c r="L291" i="5"/>
  <c r="L294" i="5"/>
  <c r="L303" i="5"/>
  <c r="L299" i="5"/>
  <c r="L298" i="5"/>
  <c r="L304" i="5"/>
  <c r="L300" i="5"/>
  <c r="L296" i="5"/>
  <c r="K804" i="5"/>
  <c r="K805" i="5" s="1"/>
  <c r="L803" i="5" s="1"/>
  <c r="L799" i="5"/>
  <c r="L798" i="5"/>
  <c r="L796" i="5"/>
  <c r="K780" i="5"/>
  <c r="K790" i="5"/>
  <c r="K361" i="5"/>
  <c r="K838" i="5"/>
  <c r="K779" i="5"/>
  <c r="L19" i="5"/>
  <c r="L532" i="5"/>
  <c r="L531" i="5"/>
  <c r="L491" i="5"/>
  <c r="L498" i="5"/>
  <c r="L505" i="5"/>
  <c r="L483" i="5"/>
  <c r="K856" i="5"/>
  <c r="EW179" i="4"/>
  <c r="K354" i="5"/>
  <c r="K888" i="5"/>
  <c r="K823" i="5"/>
  <c r="K420" i="5"/>
  <c r="K344" i="5"/>
  <c r="K378" i="5" s="1"/>
  <c r="K340" i="5"/>
  <c r="K415" i="5"/>
  <c r="K409" i="5"/>
  <c r="K486" i="5" s="1"/>
  <c r="K342" i="5"/>
  <c r="K422" i="5"/>
  <c r="K410" i="5"/>
  <c r="K418" i="5"/>
  <c r="K407" i="5"/>
  <c r="K416" i="5"/>
  <c r="K343" i="5"/>
  <c r="K414" i="5"/>
  <c r="K421" i="5"/>
  <c r="K411" i="5"/>
  <c r="K536" i="5" s="1"/>
  <c r="K413" i="5"/>
  <c r="K408" i="5"/>
  <c r="K419" i="5"/>
  <c r="K417" i="5"/>
  <c r="AE69" i="4"/>
  <c r="L370" i="5"/>
  <c r="L369" i="5"/>
  <c r="L347" i="5"/>
  <c r="L349" i="5" s="1"/>
  <c r="K959" i="5"/>
  <c r="K960" i="5" s="1"/>
  <c r="K462" i="5"/>
  <c r="K826" i="5"/>
  <c r="K18" i="5"/>
  <c r="K882" i="5"/>
  <c r="F430" i="5"/>
  <c r="J430" i="5" s="1"/>
  <c r="J442" i="5" s="1"/>
  <c r="EU279" i="4"/>
  <c r="L1201" i="5"/>
  <c r="L27" i="5"/>
  <c r="L29" i="5" s="1" a="1"/>
  <c r="L29" i="5" s="1"/>
  <c r="L310" i="5"/>
  <c r="K879" i="5"/>
  <c r="K1168" i="5"/>
  <c r="L875" i="5"/>
  <c r="L874" i="5"/>
  <c r="L873" i="5"/>
  <c r="L870" i="5"/>
  <c r="L848" i="5"/>
  <c r="L850" i="5"/>
  <c r="L429" i="5"/>
  <c r="L428" i="5"/>
  <c r="L605" i="5"/>
  <c r="L610" i="5" s="1"/>
  <c r="L604" i="5"/>
  <c r="L609" i="5" s="1"/>
  <c r="L603" i="5"/>
  <c r="L608" i="5" s="1"/>
  <c r="L602" i="5"/>
  <c r="L607" i="5" s="1"/>
  <c r="L561" i="5"/>
  <c r="L17" i="5"/>
  <c r="L427" i="5"/>
  <c r="L15" i="5"/>
  <c r="L46" i="5" a="1"/>
  <c r="L46" i="5" s="1"/>
  <c r="L364" i="5"/>
  <c r="L10" i="5"/>
  <c r="L11" i="5" s="1"/>
  <c r="L45" i="5" a="1"/>
  <c r="L45" i="5" s="1"/>
  <c r="M5" i="5"/>
  <c r="K883" i="5"/>
  <c r="K884" i="5"/>
  <c r="M365" i="5" l="1"/>
  <c r="K377" i="5"/>
  <c r="M351" i="5"/>
  <c r="K373" i="5"/>
  <c r="M1034" i="5"/>
  <c r="M1036" i="5"/>
  <c r="M1035" i="5"/>
  <c r="K891" i="5"/>
  <c r="BA265" i="4"/>
  <c r="K678" i="5"/>
  <c r="K710" i="5"/>
  <c r="BC260" i="4"/>
  <c r="BC261" i="4" s="1"/>
  <c r="BB262" i="4"/>
  <c r="M1276" i="5"/>
  <c r="L76" i="5"/>
  <c r="K75" i="5"/>
  <c r="K74" i="5"/>
  <c r="K493" i="5"/>
  <c r="K500" i="5"/>
  <c r="K507" i="5"/>
  <c r="K439" i="5"/>
  <c r="N1371" i="5"/>
  <c r="N1417" i="5"/>
  <c r="N1324" i="5"/>
  <c r="O1304" i="5"/>
  <c r="N1313" i="5"/>
  <c r="L1147" i="5"/>
  <c r="L1148" i="5"/>
  <c r="L1162" i="5" s="1"/>
  <c r="L1032" i="5"/>
  <c r="K440" i="5"/>
  <c r="K441" i="5"/>
  <c r="L306" i="5"/>
  <c r="K781" i="5"/>
  <c r="K810" i="5"/>
  <c r="L801" i="5"/>
  <c r="K390" i="5"/>
  <c r="K154" i="5" s="1"/>
  <c r="L327" i="5"/>
  <c r="L329" i="5" s="1"/>
  <c r="L360" i="5" s="1"/>
  <c r="K828" i="5"/>
  <c r="L20" i="5"/>
  <c r="L562" i="5" s="1"/>
  <c r="K535" i="5"/>
  <c r="M518" i="5"/>
  <c r="M519" i="5" s="1"/>
  <c r="M477" i="5"/>
  <c r="K860" i="5"/>
  <c r="K859" i="5"/>
  <c r="EX179" i="4"/>
  <c r="L40" i="5" a="1"/>
  <c r="L40" i="5" s="1"/>
  <c r="L39" i="5" a="1"/>
  <c r="L39" i="5" s="1"/>
  <c r="L38" i="5" a="1"/>
  <c r="L38" i="5" s="1"/>
  <c r="L37" i="5" a="1"/>
  <c r="L37" i="5" s="1"/>
  <c r="L42" i="5" a="1"/>
  <c r="L42" i="5" s="1"/>
  <c r="L35" i="5" a="1"/>
  <c r="L35" i="5" s="1"/>
  <c r="L34" i="5" a="1"/>
  <c r="L34" i="5" s="1"/>
  <c r="L36" i="5" a="1"/>
  <c r="L36" i="5" s="1"/>
  <c r="L33" i="5" a="1"/>
  <c r="L33" i="5" s="1"/>
  <c r="K376" i="5"/>
  <c r="K389" i="5" s="1"/>
  <c r="K153" i="5" s="1"/>
  <c r="K375" i="5"/>
  <c r="L430" i="5"/>
  <c r="L409" i="5"/>
  <c r="AF69" i="4"/>
  <c r="K430" i="5"/>
  <c r="K442" i="5" s="1"/>
  <c r="M367" i="5"/>
  <c r="M368" i="5"/>
  <c r="L30" i="5" a="1"/>
  <c r="L30" i="5" s="1"/>
  <c r="L32" i="5" a="1"/>
  <c r="L32" i="5" s="1"/>
  <c r="L31" i="5" a="1"/>
  <c r="L31" i="5" s="1"/>
  <c r="M22" i="5"/>
  <c r="M24" i="5"/>
  <c r="M846" i="5"/>
  <c r="M849" i="5"/>
  <c r="L876" i="5"/>
  <c r="J995" i="5"/>
  <c r="M23" i="5"/>
  <c r="L9" i="5"/>
  <c r="EV279" i="4"/>
  <c r="M556" i="5"/>
  <c r="N4" i="5"/>
  <c r="M6" i="5"/>
  <c r="M7" i="5"/>
  <c r="M341" i="5" s="1"/>
  <c r="M8" i="5"/>
  <c r="M348" i="5" s="1"/>
  <c r="M366" i="5" s="1"/>
  <c r="K885" i="5"/>
  <c r="K890" i="5" s="1"/>
  <c r="K893" i="5" s="1"/>
  <c r="K334" i="5"/>
  <c r="K333" i="5"/>
  <c r="K393" i="5"/>
  <c r="J901" i="5"/>
  <c r="L1178" i="5"/>
  <c r="L1190" i="5" s="1"/>
  <c r="L394" i="5"/>
  <c r="L858" i="5"/>
  <c r="E431" i="5"/>
  <c r="G271" i="3"/>
  <c r="L845" i="5"/>
  <c r="L16" i="5"/>
  <c r="M374" i="5" l="1"/>
  <c r="BB265" i="4"/>
  <c r="M540" i="5"/>
  <c r="M797" i="5"/>
  <c r="L841" i="5"/>
  <c r="L541" i="5"/>
  <c r="L176" i="5" s="1"/>
  <c r="BD260" i="4"/>
  <c r="BD261" i="4" s="1"/>
  <c r="BC262" i="4"/>
  <c r="L486" i="5"/>
  <c r="G273" i="3"/>
  <c r="L493" i="5"/>
  <c r="L500" i="5"/>
  <c r="L507" i="5"/>
  <c r="M305" i="5"/>
  <c r="N1289" i="5"/>
  <c r="M1294" i="5"/>
  <c r="O1371" i="5"/>
  <c r="O1417" i="5"/>
  <c r="O1324" i="5"/>
  <c r="P1304" i="5"/>
  <c r="O1313" i="5"/>
  <c r="L308" i="5"/>
  <c r="L437" i="5"/>
  <c r="M548" i="5"/>
  <c r="L1083" i="5"/>
  <c r="L1084" i="5" s="1"/>
  <c r="J996" i="5"/>
  <c r="L1048" i="5"/>
  <c r="M1024" i="5"/>
  <c r="L809" i="5"/>
  <c r="L545" i="5"/>
  <c r="L163" i="5" s="1"/>
  <c r="M544" i="5"/>
  <c r="M412" i="5"/>
  <c r="M423" i="5"/>
  <c r="M293" i="5"/>
  <c r="M303" i="5"/>
  <c r="M302" i="5"/>
  <c r="M291" i="5"/>
  <c r="M294" i="5"/>
  <c r="M299" i="5"/>
  <c r="M301" i="5"/>
  <c r="M295" i="5"/>
  <c r="M298" i="5"/>
  <c r="M300" i="5"/>
  <c r="M292" i="5"/>
  <c r="M297" i="5"/>
  <c r="M304" i="5"/>
  <c r="M296" i="5"/>
  <c r="L361" i="5"/>
  <c r="L804" i="5"/>
  <c r="L805" i="5" s="1"/>
  <c r="M803" i="5" s="1"/>
  <c r="M796" i="5"/>
  <c r="M799" i="5"/>
  <c r="M798" i="5"/>
  <c r="L780" i="5"/>
  <c r="L790" i="5"/>
  <c r="L838" i="5"/>
  <c r="L779" i="5"/>
  <c r="M19" i="5"/>
  <c r="K537" i="5"/>
  <c r="K162" i="5" s="1"/>
  <c r="M531" i="5"/>
  <c r="M532" i="5"/>
  <c r="M505" i="5"/>
  <c r="M491" i="5"/>
  <c r="M498" i="5"/>
  <c r="M483" i="5"/>
  <c r="L856" i="5"/>
  <c r="EY179" i="4"/>
  <c r="L888" i="5"/>
  <c r="L823" i="5"/>
  <c r="L420" i="5"/>
  <c r="L340" i="5"/>
  <c r="L344" i="5"/>
  <c r="L378" i="5" s="1"/>
  <c r="L422" i="5"/>
  <c r="L410" i="5"/>
  <c r="L417" i="5"/>
  <c r="L414" i="5"/>
  <c r="L342" i="5"/>
  <c r="L416" i="5"/>
  <c r="L343" i="5"/>
  <c r="L421" i="5"/>
  <c r="L411" i="5"/>
  <c r="L536" i="5" s="1"/>
  <c r="L407" i="5"/>
  <c r="L413" i="5"/>
  <c r="L418" i="5"/>
  <c r="L408" i="5"/>
  <c r="L419" i="5"/>
  <c r="L415" i="5"/>
  <c r="F431" i="5"/>
  <c r="J431" i="5" s="1"/>
  <c r="J443" i="5" s="1"/>
  <c r="AG69" i="4"/>
  <c r="M370" i="5"/>
  <c r="M369" i="5"/>
  <c r="L883" i="5"/>
  <c r="L18" i="5"/>
  <c r="L879" i="5"/>
  <c r="M347" i="5"/>
  <c r="M349" i="5" s="1"/>
  <c r="L884" i="5"/>
  <c r="L354" i="5"/>
  <c r="L882" i="5"/>
  <c r="M850" i="5"/>
  <c r="M875" i="5"/>
  <c r="M874" i="5"/>
  <c r="M873" i="5"/>
  <c r="M870" i="5"/>
  <c r="M848" i="5"/>
  <c r="M429" i="5"/>
  <c r="M427" i="5"/>
  <c r="M605" i="5"/>
  <c r="M610" i="5" s="1"/>
  <c r="M604" i="5"/>
  <c r="M609" i="5" s="1"/>
  <c r="M603" i="5"/>
  <c r="M608" i="5" s="1"/>
  <c r="M602" i="5"/>
  <c r="M607" i="5" s="1"/>
  <c r="M561" i="5"/>
  <c r="M428" i="5"/>
  <c r="M430" i="5"/>
  <c r="M15" i="5"/>
  <c r="M17" i="5"/>
  <c r="EW279" i="4"/>
  <c r="L959" i="5"/>
  <c r="L960" i="5" s="1"/>
  <c r="L462" i="5"/>
  <c r="L826" i="5"/>
  <c r="J895" i="5"/>
  <c r="M1201" i="5"/>
  <c r="M27" i="5"/>
  <c r="M30" i="5" s="1" a="1"/>
  <c r="M30" i="5" s="1"/>
  <c r="M310" i="5"/>
  <c r="L1168" i="5"/>
  <c r="J104" i="5"/>
  <c r="N5" i="5"/>
  <c r="M364" i="5"/>
  <c r="M45" i="5" a="1"/>
  <c r="M45" i="5" s="1"/>
  <c r="M10" i="5"/>
  <c r="M11" i="5" s="1"/>
  <c r="M46" i="5" a="1"/>
  <c r="M46" i="5" s="1"/>
  <c r="N365" i="5" l="1"/>
  <c r="L373" i="5"/>
  <c r="L377" i="5"/>
  <c r="L390" i="5" s="1"/>
  <c r="L154" i="5" s="1"/>
  <c r="N351" i="5"/>
  <c r="N1035" i="5"/>
  <c r="N1036" i="5"/>
  <c r="N1034" i="5"/>
  <c r="L891" i="5"/>
  <c r="BC265" i="4"/>
  <c r="L678" i="5"/>
  <c r="L710" i="5"/>
  <c r="BE260" i="4"/>
  <c r="BE261" i="4" s="1"/>
  <c r="BD262" i="4"/>
  <c r="N1276" i="5"/>
  <c r="L75" i="5"/>
  <c r="L74" i="5"/>
  <c r="M76" i="5"/>
  <c r="K995" i="5"/>
  <c r="P1371" i="5"/>
  <c r="P1417" i="5"/>
  <c r="P1324" i="5"/>
  <c r="Q1304" i="5"/>
  <c r="P1313" i="5"/>
  <c r="M1147" i="5"/>
  <c r="M1148" i="5"/>
  <c r="M1162" i="5" s="1"/>
  <c r="M1032" i="5"/>
  <c r="L439" i="5"/>
  <c r="L440" i="5"/>
  <c r="L442" i="5"/>
  <c r="L441" i="5"/>
  <c r="J194" i="5"/>
  <c r="J111" i="5"/>
  <c r="J1004" i="5"/>
  <c r="M306" i="5"/>
  <c r="L781" i="5"/>
  <c r="L810" i="5"/>
  <c r="M801" i="5"/>
  <c r="L828" i="5"/>
  <c r="M327" i="5"/>
  <c r="M329" i="5" s="1"/>
  <c r="M360" i="5" s="1"/>
  <c r="M20" i="5"/>
  <c r="M562" i="5" s="1"/>
  <c r="L535" i="5"/>
  <c r="N518" i="5"/>
  <c r="N519" i="5" s="1"/>
  <c r="N477" i="5"/>
  <c r="L860" i="5"/>
  <c r="L859" i="5"/>
  <c r="EZ179" i="4"/>
  <c r="M40" i="5" a="1"/>
  <c r="M40" i="5" s="1"/>
  <c r="M39" i="5" a="1"/>
  <c r="M39" i="5" s="1"/>
  <c r="M36" i="5" a="1"/>
  <c r="M36" i="5" s="1"/>
  <c r="M38" i="5" a="1"/>
  <c r="M38" i="5" s="1"/>
  <c r="M37" i="5" a="1"/>
  <c r="M37" i="5" s="1"/>
  <c r="M42" i="5" a="1"/>
  <c r="M42" i="5" s="1"/>
  <c r="M35" i="5" a="1"/>
  <c r="M35" i="5" s="1"/>
  <c r="M34" i="5" a="1"/>
  <c r="M34" i="5" s="1"/>
  <c r="M33" i="5" a="1"/>
  <c r="M33" i="5" s="1"/>
  <c r="L376" i="5"/>
  <c r="L389" i="5" s="1"/>
  <c r="L153" i="5" s="1"/>
  <c r="L375" i="5"/>
  <c r="M431" i="5"/>
  <c r="L431" i="5"/>
  <c r="L443" i="5" s="1"/>
  <c r="K431" i="5"/>
  <c r="K443" i="5" s="1"/>
  <c r="K895" i="5"/>
  <c r="E432" i="5"/>
  <c r="G275" i="3"/>
  <c r="AH69" i="4"/>
  <c r="N367" i="5"/>
  <c r="N368" i="5"/>
  <c r="L885" i="5"/>
  <c r="L890" i="5" s="1"/>
  <c r="L893" i="5" s="1"/>
  <c r="L333" i="5"/>
  <c r="M32" i="5" a="1"/>
  <c r="M32" i="5" s="1"/>
  <c r="M29" i="5" a="1"/>
  <c r="M29" i="5" s="1"/>
  <c r="M31" i="5" a="1"/>
  <c r="M31" i="5" s="1"/>
  <c r="L393" i="5"/>
  <c r="L334" i="5"/>
  <c r="N849" i="5"/>
  <c r="N23" i="5"/>
  <c r="N846" i="5"/>
  <c r="N22" i="5"/>
  <c r="N556" i="5"/>
  <c r="O4" i="5"/>
  <c r="N6" i="5"/>
  <c r="N7" i="5"/>
  <c r="N341" i="5" s="1"/>
  <c r="N8" i="5"/>
  <c r="N348" i="5" s="1"/>
  <c r="N366" i="5" s="1"/>
  <c r="M858" i="5"/>
  <c r="M845" i="5"/>
  <c r="M16" i="5"/>
  <c r="N24" i="5"/>
  <c r="M9" i="5"/>
  <c r="M876" i="5"/>
  <c r="M1178" i="5"/>
  <c r="M1190" i="5" s="1"/>
  <c r="M394" i="5"/>
  <c r="EX279" i="4"/>
  <c r="N374" i="5" l="1"/>
  <c r="BD265" i="4"/>
  <c r="N540" i="5"/>
  <c r="N797" i="5"/>
  <c r="M841" i="5"/>
  <c r="M541" i="5"/>
  <c r="M176" i="5" s="1"/>
  <c r="BF260" i="4"/>
  <c r="BF261" i="4" s="1"/>
  <c r="BE262" i="4"/>
  <c r="G277" i="3"/>
  <c r="N305" i="5"/>
  <c r="O1289" i="5"/>
  <c r="N1294" i="5"/>
  <c r="Q1371" i="5"/>
  <c r="Q1417" i="5"/>
  <c r="Q1324" i="5"/>
  <c r="R1304" i="5"/>
  <c r="Q1313" i="5"/>
  <c r="M308" i="5"/>
  <c r="M437" i="5"/>
  <c r="N548" i="5"/>
  <c r="M1083" i="5"/>
  <c r="M1084" i="5" s="1"/>
  <c r="M1048" i="5"/>
  <c r="N1024" i="5"/>
  <c r="M809" i="5"/>
  <c r="M545" i="5"/>
  <c r="M163" i="5" s="1"/>
  <c r="N544" i="5"/>
  <c r="N412" i="5"/>
  <c r="N423" i="5"/>
  <c r="N301" i="5"/>
  <c r="N303" i="5"/>
  <c r="N302" i="5"/>
  <c r="N295" i="5"/>
  <c r="N291" i="5"/>
  <c r="N293" i="5"/>
  <c r="N300" i="5"/>
  <c r="N296" i="5"/>
  <c r="N294" i="5"/>
  <c r="N298" i="5"/>
  <c r="N299" i="5"/>
  <c r="N292" i="5"/>
  <c r="N297" i="5"/>
  <c r="N304" i="5"/>
  <c r="M804" i="5"/>
  <c r="M805" i="5" s="1"/>
  <c r="N803" i="5" s="1"/>
  <c r="N796" i="5"/>
  <c r="N798" i="5"/>
  <c r="N799" i="5"/>
  <c r="M780" i="5"/>
  <c r="M790" i="5"/>
  <c r="M361" i="5"/>
  <c r="M838" i="5"/>
  <c r="M779" i="5"/>
  <c r="N19" i="5"/>
  <c r="L537" i="5"/>
  <c r="L162" i="5" s="1"/>
  <c r="N531" i="5"/>
  <c r="N532" i="5"/>
  <c r="N498" i="5"/>
  <c r="N491" i="5"/>
  <c r="N505" i="5"/>
  <c r="N483" i="5"/>
  <c r="M856" i="5"/>
  <c r="FA179" i="4"/>
  <c r="F432" i="5"/>
  <c r="J432" i="5" s="1"/>
  <c r="J444" i="5" s="1"/>
  <c r="M888" i="5"/>
  <c r="M823" i="5"/>
  <c r="L995" i="5"/>
  <c r="M407" i="5"/>
  <c r="M413" i="5"/>
  <c r="M342" i="5"/>
  <c r="M417" i="5"/>
  <c r="M419" i="5"/>
  <c r="M408" i="5"/>
  <c r="M411" i="5"/>
  <c r="M535" i="5" s="1"/>
  <c r="M415" i="5"/>
  <c r="M421" i="5"/>
  <c r="M422" i="5"/>
  <c r="M410" i="5"/>
  <c r="M409" i="5"/>
  <c r="M493" i="5" s="1"/>
  <c r="M416" i="5"/>
  <c r="M343" i="5"/>
  <c r="M418" i="5"/>
  <c r="M344" i="5"/>
  <c r="M378" i="5" s="1"/>
  <c r="M340" i="5"/>
  <c r="M414" i="5"/>
  <c r="M420" i="5"/>
  <c r="AI69" i="4"/>
  <c r="N370" i="5"/>
  <c r="N369" i="5"/>
  <c r="N347" i="5"/>
  <c r="N349" i="5" s="1"/>
  <c r="M354" i="5"/>
  <c r="M883" i="5"/>
  <c r="N850" i="5"/>
  <c r="N428" i="5"/>
  <c r="N873" i="5"/>
  <c r="N605" i="5"/>
  <c r="N610" i="5" s="1"/>
  <c r="N604" i="5"/>
  <c r="N609" i="5" s="1"/>
  <c r="N603" i="5"/>
  <c r="N608" i="5" s="1"/>
  <c r="N602" i="5"/>
  <c r="N607" i="5" s="1"/>
  <c r="N561" i="5"/>
  <c r="N874" i="5"/>
  <c r="N875" i="5"/>
  <c r="N431" i="5"/>
  <c r="N848" i="5"/>
  <c r="N430" i="5"/>
  <c r="N427" i="5"/>
  <c r="N15" i="5"/>
  <c r="N429" i="5"/>
  <c r="N17" i="5"/>
  <c r="N870" i="5"/>
  <c r="N45" i="5" a="1"/>
  <c r="N45" i="5" s="1"/>
  <c r="N364" i="5"/>
  <c r="N10" i="5"/>
  <c r="N11" i="5" s="1"/>
  <c r="N46" i="5" a="1"/>
  <c r="N46" i="5" s="1"/>
  <c r="M18" i="5"/>
  <c r="EY279" i="4"/>
  <c r="M884" i="5"/>
  <c r="M1168" i="5"/>
  <c r="N1201" i="5"/>
  <c r="N27" i="5"/>
  <c r="N35" i="5" s="1" a="1"/>
  <c r="N35" i="5" s="1"/>
  <c r="N310" i="5"/>
  <c r="M959" i="5"/>
  <c r="M960" i="5" s="1"/>
  <c r="M462" i="5"/>
  <c r="M826" i="5"/>
  <c r="M882" i="5"/>
  <c r="M879" i="5"/>
  <c r="O5" i="5"/>
  <c r="O365" i="5" s="1"/>
  <c r="O351" i="5" l="1"/>
  <c r="M373" i="5"/>
  <c r="M377" i="5"/>
  <c r="O1036" i="5"/>
  <c r="O1035" i="5"/>
  <c r="O1034" i="5"/>
  <c r="M891" i="5"/>
  <c r="BE265" i="4"/>
  <c r="M678" i="5"/>
  <c r="M710" i="5"/>
  <c r="BG260" i="4"/>
  <c r="BG261" i="4" s="1"/>
  <c r="BF262" i="4"/>
  <c r="O1276" i="5"/>
  <c r="M75" i="5"/>
  <c r="M74" i="5"/>
  <c r="N76" i="5"/>
  <c r="M486" i="5"/>
  <c r="M500" i="5"/>
  <c r="M507" i="5"/>
  <c r="G279" i="3"/>
  <c r="R1417" i="5"/>
  <c r="R1371" i="5"/>
  <c r="R1324" i="5"/>
  <c r="S1304" i="5"/>
  <c r="R1313" i="5"/>
  <c r="N1148" i="5"/>
  <c r="N1162" i="5" s="1"/>
  <c r="N1147" i="5"/>
  <c r="M440" i="5"/>
  <c r="M439" i="5"/>
  <c r="M443" i="5"/>
  <c r="M441" i="5"/>
  <c r="M442" i="5"/>
  <c r="N306" i="5"/>
  <c r="M781" i="5"/>
  <c r="M810" i="5"/>
  <c r="N801" i="5"/>
  <c r="M390" i="5"/>
  <c r="M154" i="5" s="1"/>
  <c r="M828" i="5"/>
  <c r="N327" i="5"/>
  <c r="N329" i="5" s="1"/>
  <c r="N361" i="5" s="1"/>
  <c r="N20" i="5"/>
  <c r="N562" i="5" s="1"/>
  <c r="M536" i="5"/>
  <c r="M537" i="5" s="1"/>
  <c r="M162" i="5" s="1"/>
  <c r="O518" i="5"/>
  <c r="O519" i="5" s="1"/>
  <c r="O477" i="5"/>
  <c r="M860" i="5"/>
  <c r="M859" i="5"/>
  <c r="FB179" i="4"/>
  <c r="N40" i="5" a="1"/>
  <c r="N40" i="5" s="1"/>
  <c r="N39" i="5" a="1"/>
  <c r="N39" i="5" s="1"/>
  <c r="N42" i="5" a="1"/>
  <c r="N42" i="5" s="1"/>
  <c r="N37" i="5" a="1"/>
  <c r="N37" i="5" s="1"/>
  <c r="N34" i="5" a="1"/>
  <c r="N34" i="5" s="1"/>
  <c r="N38" i="5" a="1"/>
  <c r="N38" i="5" s="1"/>
  <c r="N36" i="5" a="1"/>
  <c r="N36" i="5" s="1"/>
  <c r="M432" i="5"/>
  <c r="M444" i="5" s="1"/>
  <c r="L432" i="5"/>
  <c r="L444" i="5" s="1"/>
  <c r="K432" i="5"/>
  <c r="K444" i="5" s="1"/>
  <c r="N432" i="5"/>
  <c r="E433" i="5"/>
  <c r="M375" i="5"/>
  <c r="M376" i="5"/>
  <c r="M389" i="5" s="1"/>
  <c r="M153" i="5" s="1"/>
  <c r="L895" i="5"/>
  <c r="AJ69" i="4"/>
  <c r="O367" i="5"/>
  <c r="O368" i="5"/>
  <c r="O22" i="5"/>
  <c r="M885" i="5"/>
  <c r="M890" i="5" s="1"/>
  <c r="M893" i="5" s="1"/>
  <c r="O23" i="5"/>
  <c r="O1294" i="5" s="1"/>
  <c r="O846" i="5"/>
  <c r="N31" i="5" a="1"/>
  <c r="N31" i="5" s="1"/>
  <c r="O849" i="5"/>
  <c r="O24" i="5"/>
  <c r="P1289" i="5" s="1"/>
  <c r="N29" i="5" a="1"/>
  <c r="N29" i="5" s="1"/>
  <c r="N30" i="5" a="1"/>
  <c r="N30" i="5" s="1"/>
  <c r="N32" i="5" a="1"/>
  <c r="N32" i="5" s="1"/>
  <c r="N845" i="5"/>
  <c r="N16" i="5"/>
  <c r="N876" i="5"/>
  <c r="N858" i="5"/>
  <c r="EZ279" i="4"/>
  <c r="M333" i="5"/>
  <c r="M334" i="5"/>
  <c r="M393" i="5"/>
  <c r="N1178" i="5"/>
  <c r="N1190" i="5" s="1"/>
  <c r="N394" i="5"/>
  <c r="N9" i="5"/>
  <c r="O556" i="5"/>
  <c r="O6" i="5"/>
  <c r="O7" i="5"/>
  <c r="O341" i="5" s="1"/>
  <c r="O8" i="5"/>
  <c r="O348" i="5" s="1"/>
  <c r="P4" i="5"/>
  <c r="O366" i="5" l="1"/>
  <c r="O374" i="5" s="1"/>
  <c r="BF265" i="4"/>
  <c r="O540" i="5"/>
  <c r="O797" i="5"/>
  <c r="N841" i="5"/>
  <c r="N541" i="5"/>
  <c r="N176" i="5" s="1"/>
  <c r="BH260" i="4"/>
  <c r="BH261" i="4" s="1"/>
  <c r="BG262" i="4"/>
  <c r="G281" i="3"/>
  <c r="E434" i="5"/>
  <c r="O301" i="5"/>
  <c r="S1417" i="5"/>
  <c r="S1371" i="5"/>
  <c r="S1324" i="5"/>
  <c r="T1304" i="5"/>
  <c r="S1313" i="5"/>
  <c r="N308" i="5"/>
  <c r="N437" i="5"/>
  <c r="O548" i="5"/>
  <c r="N1083" i="5"/>
  <c r="N1084" i="5" s="1"/>
  <c r="N1048" i="5"/>
  <c r="O1024" i="5"/>
  <c r="N809" i="5"/>
  <c r="N545" i="5"/>
  <c r="N163" i="5" s="1"/>
  <c r="O544" i="5"/>
  <c r="O412" i="5"/>
  <c r="O423" i="5"/>
  <c r="O295" i="5"/>
  <c r="O296" i="5"/>
  <c r="O300" i="5"/>
  <c r="O302" i="5"/>
  <c r="O297" i="5"/>
  <c r="O291" i="5"/>
  <c r="O294" i="5"/>
  <c r="O303" i="5"/>
  <c r="O298" i="5"/>
  <c r="O293" i="5"/>
  <c r="O299" i="5"/>
  <c r="O292" i="5"/>
  <c r="O304" i="5"/>
  <c r="O305" i="5"/>
  <c r="N360" i="5"/>
  <c r="N804" i="5"/>
  <c r="N805" i="5" s="1"/>
  <c r="O803" i="5" s="1"/>
  <c r="O798" i="5"/>
  <c r="O799" i="5"/>
  <c r="O796" i="5"/>
  <c r="N780" i="5"/>
  <c r="N790" i="5"/>
  <c r="N838" i="5"/>
  <c r="N779" i="5"/>
  <c r="O19" i="5"/>
  <c r="O531" i="5"/>
  <c r="O532" i="5"/>
  <c r="O498" i="5"/>
  <c r="O505" i="5"/>
  <c r="O491" i="5"/>
  <c r="O483" i="5"/>
  <c r="F433" i="5"/>
  <c r="J433" i="5" s="1"/>
  <c r="J445" i="5" s="1"/>
  <c r="FC179" i="4"/>
  <c r="N18" i="5"/>
  <c r="N888" i="5"/>
  <c r="N823" i="5"/>
  <c r="N340" i="5"/>
  <c r="AK69" i="4"/>
  <c r="O370" i="5"/>
  <c r="O369" i="5"/>
  <c r="N354" i="5"/>
  <c r="O347" i="5"/>
  <c r="O349" i="5" s="1"/>
  <c r="M995" i="5"/>
  <c r="O364" i="5"/>
  <c r="O10" i="5"/>
  <c r="O11" i="5" s="1"/>
  <c r="O46" i="5" a="1"/>
  <c r="O46" i="5" s="1"/>
  <c r="O45" i="5" a="1"/>
  <c r="O45" i="5" s="1"/>
  <c r="O1201" i="5"/>
  <c r="O27" i="5"/>
  <c r="O34" i="5" s="1" a="1"/>
  <c r="O34" i="5" s="1"/>
  <c r="O310" i="5"/>
  <c r="N883" i="5"/>
  <c r="P5" i="5"/>
  <c r="P365" i="5" s="1"/>
  <c r="N1168" i="5"/>
  <c r="O875" i="5"/>
  <c r="O874" i="5"/>
  <c r="O873" i="5"/>
  <c r="O870" i="5"/>
  <c r="O848" i="5"/>
  <c r="O850" i="5"/>
  <c r="O427" i="5"/>
  <c r="O605" i="5"/>
  <c r="O610" i="5" s="1"/>
  <c r="O604" i="5"/>
  <c r="O609" i="5" s="1"/>
  <c r="O603" i="5"/>
  <c r="O608" i="5" s="1"/>
  <c r="O602" i="5"/>
  <c r="O607" i="5" s="1"/>
  <c r="O561" i="5"/>
  <c r="O432" i="5"/>
  <c r="O428" i="5"/>
  <c r="O431" i="5"/>
  <c r="O430" i="5"/>
  <c r="O15" i="5"/>
  <c r="O429" i="5"/>
  <c r="O17" i="5"/>
  <c r="N959" i="5"/>
  <c r="N960" i="5" s="1"/>
  <c r="N462" i="5"/>
  <c r="N826" i="5"/>
  <c r="N884" i="5"/>
  <c r="FA279" i="4"/>
  <c r="N882" i="5"/>
  <c r="N879" i="5"/>
  <c r="N373" i="5" l="1"/>
  <c r="P351" i="5"/>
  <c r="P1035" i="5"/>
  <c r="P1034" i="5"/>
  <c r="P1036" i="5"/>
  <c r="N891" i="5"/>
  <c r="BG265" i="4"/>
  <c r="N678" i="5"/>
  <c r="N710" i="5"/>
  <c r="BI260" i="4"/>
  <c r="BI261" i="4" s="1"/>
  <c r="BH262" i="4"/>
  <c r="P1276" i="5"/>
  <c r="O76" i="5"/>
  <c r="N334" i="5"/>
  <c r="N75" i="5"/>
  <c r="N74" i="5"/>
  <c r="F434" i="5"/>
  <c r="N434" i="5" s="1"/>
  <c r="T1417" i="5"/>
  <c r="T1371" i="5"/>
  <c r="O1147" i="5"/>
  <c r="T1324" i="5"/>
  <c r="U1304" i="5"/>
  <c r="T1313" i="5"/>
  <c r="O1148" i="5"/>
  <c r="O1162" i="5" s="1"/>
  <c r="O306" i="5"/>
  <c r="N781" i="5"/>
  <c r="N810" i="5"/>
  <c r="O801" i="5"/>
  <c r="O804" i="5" s="1"/>
  <c r="O805" i="5" s="1"/>
  <c r="P803" i="5" s="1"/>
  <c r="O327" i="5"/>
  <c r="O329" i="5" s="1"/>
  <c r="O361" i="5" s="1"/>
  <c r="N828" i="5"/>
  <c r="O20" i="5"/>
  <c r="O562" i="5" s="1"/>
  <c r="P518" i="5"/>
  <c r="P519" i="5" s="1"/>
  <c r="P477" i="5"/>
  <c r="L433" i="5"/>
  <c r="L445" i="5" s="1"/>
  <c r="K433" i="5"/>
  <c r="K445" i="5" s="1"/>
  <c r="O433" i="5"/>
  <c r="N433" i="5"/>
  <c r="M433" i="5"/>
  <c r="M445" i="5" s="1"/>
  <c r="FD179" i="4"/>
  <c r="O40" i="5" a="1"/>
  <c r="O40" i="5" s="1"/>
  <c r="O42" i="5" a="1"/>
  <c r="O42" i="5" s="1"/>
  <c r="O37" i="5" a="1"/>
  <c r="O37" i="5" s="1"/>
  <c r="O38" i="5" a="1"/>
  <c r="O38" i="5" s="1"/>
  <c r="O39" i="5" a="1"/>
  <c r="O39" i="5" s="1"/>
  <c r="O36" i="5" a="1"/>
  <c r="O36" i="5" s="1"/>
  <c r="O35" i="5" a="1"/>
  <c r="O35" i="5" s="1"/>
  <c r="N333" i="5"/>
  <c r="N393" i="5"/>
  <c r="O9" i="5"/>
  <c r="AL69" i="4"/>
  <c r="P367" i="5"/>
  <c r="P368" i="5"/>
  <c r="M895" i="5"/>
  <c r="P24" i="5"/>
  <c r="Q1289" i="5" s="1"/>
  <c r="P849" i="5"/>
  <c r="N885" i="5"/>
  <c r="N890" i="5" s="1"/>
  <c r="N893" i="5" s="1"/>
  <c r="P23" i="5"/>
  <c r="P1294" i="5" s="1"/>
  <c r="P22" i="5"/>
  <c r="P846" i="5"/>
  <c r="FB279" i="4"/>
  <c r="O29" i="5" a="1"/>
  <c r="O29" i="5" s="1"/>
  <c r="O1178" i="5"/>
  <c r="O1190" i="5" s="1"/>
  <c r="O394" i="5"/>
  <c r="P6" i="5"/>
  <c r="P556" i="5"/>
  <c r="P7" i="5"/>
  <c r="P341" i="5" s="1"/>
  <c r="P8" i="5"/>
  <c r="P348" i="5" s="1"/>
  <c r="Q4" i="5"/>
  <c r="O31" i="5" a="1"/>
  <c r="O31" i="5" s="1"/>
  <c r="O32" i="5" a="1"/>
  <c r="O32" i="5" s="1"/>
  <c r="O845" i="5"/>
  <c r="O16" i="5"/>
  <c r="O858" i="5"/>
  <c r="O30" i="5" a="1"/>
  <c r="O30" i="5" s="1"/>
  <c r="O876" i="5"/>
  <c r="P366" i="5" l="1"/>
  <c r="P374" i="5" s="1"/>
  <c r="BH265" i="4"/>
  <c r="P540" i="5"/>
  <c r="P797" i="5"/>
  <c r="O841" i="5"/>
  <c r="O541" i="5"/>
  <c r="O176" i="5" s="1"/>
  <c r="BJ260" i="4"/>
  <c r="BJ261" i="4" s="1"/>
  <c r="BI262" i="4"/>
  <c r="K434" i="5"/>
  <c r="K446" i="5" s="1"/>
  <c r="K447" i="5" s="1"/>
  <c r="M434" i="5"/>
  <c r="M446" i="5" s="1"/>
  <c r="M447" i="5" s="1"/>
  <c r="O434" i="5"/>
  <c r="L434" i="5"/>
  <c r="L446" i="5" s="1"/>
  <c r="L447" i="5" s="1"/>
  <c r="J434" i="5"/>
  <c r="J446" i="5" s="1"/>
  <c r="J447" i="5" s="1"/>
  <c r="P292" i="5"/>
  <c r="P434" i="5"/>
  <c r="U1417" i="5"/>
  <c r="U1371" i="5"/>
  <c r="U1324" i="5"/>
  <c r="V1304" i="5"/>
  <c r="U1313" i="5"/>
  <c r="O308" i="5"/>
  <c r="O437" i="5"/>
  <c r="P548" i="5"/>
  <c r="O1083" i="5"/>
  <c r="O1084" i="5" s="1"/>
  <c r="O1048" i="5"/>
  <c r="P1024" i="5"/>
  <c r="O809" i="5"/>
  <c r="O810" i="5" s="1"/>
  <c r="O545" i="5"/>
  <c r="O163" i="5" s="1"/>
  <c r="P544" i="5"/>
  <c r="P412" i="5"/>
  <c r="P423" i="5"/>
  <c r="P299" i="5"/>
  <c r="P295" i="5"/>
  <c r="P302" i="5"/>
  <c r="P301" i="5"/>
  <c r="P294" i="5"/>
  <c r="P297" i="5"/>
  <c r="P304" i="5"/>
  <c r="P303" i="5"/>
  <c r="P291" i="5"/>
  <c r="P293" i="5"/>
  <c r="P298" i="5"/>
  <c r="P300" i="5"/>
  <c r="P296" i="5"/>
  <c r="P305" i="5"/>
  <c r="O360" i="5"/>
  <c r="P347" i="5"/>
  <c r="P349" i="5" s="1"/>
  <c r="P799" i="5"/>
  <c r="P798" i="5"/>
  <c r="P796" i="5"/>
  <c r="O780" i="5"/>
  <c r="O790" i="5"/>
  <c r="O838" i="5"/>
  <c r="O779" i="5"/>
  <c r="P19" i="5"/>
  <c r="P531" i="5"/>
  <c r="P532" i="5"/>
  <c r="P498" i="5"/>
  <c r="P491" i="5"/>
  <c r="P505" i="5"/>
  <c r="P483" i="5"/>
  <c r="FE179" i="4"/>
  <c r="O888" i="5"/>
  <c r="O823" i="5"/>
  <c r="N995" i="5"/>
  <c r="O340" i="5"/>
  <c r="O826" i="5"/>
  <c r="O883" i="5"/>
  <c r="O879" i="5"/>
  <c r="O18" i="5"/>
  <c r="O884" i="5"/>
  <c r="O354" i="5"/>
  <c r="O462" i="5"/>
  <c r="O882" i="5"/>
  <c r="O959" i="5"/>
  <c r="O960" i="5" s="1"/>
  <c r="AM69" i="4"/>
  <c r="P369" i="5"/>
  <c r="P370" i="5"/>
  <c r="O1168" i="5"/>
  <c r="Q5" i="5"/>
  <c r="Q365" i="5" s="1"/>
  <c r="P1201" i="5"/>
  <c r="P27" i="5"/>
  <c r="P35" i="5" s="1" a="1"/>
  <c r="P35" i="5" s="1"/>
  <c r="P310" i="5"/>
  <c r="P875" i="5"/>
  <c r="P874" i="5"/>
  <c r="P873" i="5"/>
  <c r="P870" i="5"/>
  <c r="P848" i="5"/>
  <c r="P605" i="5"/>
  <c r="P610" i="5" s="1"/>
  <c r="P604" i="5"/>
  <c r="P609" i="5" s="1"/>
  <c r="P603" i="5"/>
  <c r="P608" i="5" s="1"/>
  <c r="P602" i="5"/>
  <c r="P607" i="5" s="1"/>
  <c r="P561" i="5"/>
  <c r="P433" i="5"/>
  <c r="P850" i="5"/>
  <c r="P432" i="5"/>
  <c r="P431" i="5"/>
  <c r="P428" i="5"/>
  <c r="P430" i="5"/>
  <c r="P15" i="5"/>
  <c r="P429" i="5"/>
  <c r="P427" i="5"/>
  <c r="P17" i="5"/>
  <c r="P364" i="5"/>
  <c r="P46" i="5" a="1"/>
  <c r="P46" i="5" s="1"/>
  <c r="P10" i="5"/>
  <c r="P11" i="5" s="1"/>
  <c r="P45" i="5" a="1"/>
  <c r="P45" i="5" s="1"/>
  <c r="FC279" i="4"/>
  <c r="O373" i="5" l="1"/>
  <c r="Q351" i="5"/>
  <c r="O891" i="5"/>
  <c r="Q1035" i="5"/>
  <c r="Q1034" i="5"/>
  <c r="Q1036" i="5"/>
  <c r="BI265" i="4"/>
  <c r="O678" i="5"/>
  <c r="O710" i="5"/>
  <c r="BK260" i="4"/>
  <c r="BK261" i="4" s="1"/>
  <c r="BJ262" i="4"/>
  <c r="Q1276" i="5"/>
  <c r="O74" i="5"/>
  <c r="O75" i="5"/>
  <c r="P76" i="5"/>
  <c r="P1147" i="5"/>
  <c r="V1371" i="5"/>
  <c r="V1417" i="5"/>
  <c r="V1324" i="5"/>
  <c r="W1304" i="5"/>
  <c r="V1313" i="5"/>
  <c r="P1148" i="5"/>
  <c r="P1162" i="5" s="1"/>
  <c r="P306" i="5"/>
  <c r="O781" i="5"/>
  <c r="P801" i="5"/>
  <c r="P804" i="5" s="1"/>
  <c r="P805" i="5" s="1"/>
  <c r="Q803" i="5" s="1"/>
  <c r="P327" i="5"/>
  <c r="P329" i="5" s="1"/>
  <c r="P361" i="5" s="1"/>
  <c r="O828" i="5"/>
  <c r="P20" i="5"/>
  <c r="P562" i="5" s="1"/>
  <c r="Q518" i="5"/>
  <c r="Q519" i="5" s="1"/>
  <c r="Q477" i="5"/>
  <c r="FF179" i="4"/>
  <c r="P40" i="5" a="1"/>
  <c r="P40" i="5" s="1"/>
  <c r="P42" i="5" a="1"/>
  <c r="P42" i="5" s="1"/>
  <c r="P36" i="5" a="1"/>
  <c r="P36" i="5" s="1"/>
  <c r="P39" i="5" a="1"/>
  <c r="P39" i="5" s="1"/>
  <c r="P38" i="5" a="1"/>
  <c r="P38" i="5" s="1"/>
  <c r="P34" i="5" a="1"/>
  <c r="P34" i="5" s="1"/>
  <c r="P37" i="5" a="1"/>
  <c r="P37" i="5" s="1"/>
  <c r="P33" i="5" a="1"/>
  <c r="P33" i="5" s="1"/>
  <c r="N895" i="5"/>
  <c r="O885" i="5"/>
  <c r="O890" i="5" s="1"/>
  <c r="O893" i="5" s="1"/>
  <c r="P29" i="5" a="1"/>
  <c r="P29" i="5" s="1"/>
  <c r="O393" i="5"/>
  <c r="O334" i="5"/>
  <c r="O333" i="5"/>
  <c r="AN69" i="4"/>
  <c r="Q367" i="5"/>
  <c r="Q368" i="5"/>
  <c r="P32" i="5" a="1"/>
  <c r="P32" i="5" s="1"/>
  <c r="P31" i="5" a="1"/>
  <c r="P31" i="5" s="1"/>
  <c r="P30" i="5" a="1"/>
  <c r="P30" i="5" s="1"/>
  <c r="P9" i="5"/>
  <c r="P876" i="5"/>
  <c r="Q22" i="5"/>
  <c r="Q556" i="5"/>
  <c r="Q7" i="5"/>
  <c r="Q341" i="5" s="1"/>
  <c r="Q8" i="5"/>
  <c r="Q348" i="5" s="1"/>
  <c r="R4" i="5"/>
  <c r="Q6" i="5"/>
  <c r="Q24" i="5"/>
  <c r="R1289" i="5" s="1"/>
  <c r="P1178" i="5"/>
  <c r="P1190" i="5" s="1"/>
  <c r="P394" i="5"/>
  <c r="FD279" i="4"/>
  <c r="Q849" i="5"/>
  <c r="P845" i="5"/>
  <c r="P16" i="5"/>
  <c r="Q23" i="5"/>
  <c r="Q1294" i="5" s="1"/>
  <c r="P858" i="5"/>
  <c r="Q846" i="5"/>
  <c r="Q366" i="5" l="1"/>
  <c r="Q374" i="5" s="1"/>
  <c r="BJ265" i="4"/>
  <c r="Q540" i="5"/>
  <c r="Q797" i="5"/>
  <c r="P841" i="5"/>
  <c r="P541" i="5"/>
  <c r="P176" i="5" s="1"/>
  <c r="BL260" i="4"/>
  <c r="BL261" i="4" s="1"/>
  <c r="BK262" i="4"/>
  <c r="Q304" i="5"/>
  <c r="Q434" i="5"/>
  <c r="W1371" i="5"/>
  <c r="W1417" i="5"/>
  <c r="W1324" i="5"/>
  <c r="X1304" i="5"/>
  <c r="W1313" i="5"/>
  <c r="P308" i="5"/>
  <c r="P437" i="5"/>
  <c r="Q548" i="5"/>
  <c r="P1083" i="5"/>
  <c r="P1084" i="5" s="1"/>
  <c r="P1048" i="5"/>
  <c r="Q1024" i="5"/>
  <c r="P809" i="5"/>
  <c r="P810" i="5" s="1"/>
  <c r="P545" i="5"/>
  <c r="P163" i="5" s="1"/>
  <c r="Q544" i="5"/>
  <c r="Q412" i="5"/>
  <c r="Q423" i="5"/>
  <c r="Q298" i="5"/>
  <c r="Q299" i="5"/>
  <c r="Q295" i="5"/>
  <c r="Q297" i="5"/>
  <c r="Q296" i="5"/>
  <c r="Q303" i="5"/>
  <c r="Q292" i="5"/>
  <c r="Q302" i="5"/>
  <c r="Q301" i="5"/>
  <c r="Q291" i="5"/>
  <c r="Q294" i="5"/>
  <c r="Q293" i="5"/>
  <c r="Q305" i="5"/>
  <c r="Q300" i="5"/>
  <c r="P360" i="5"/>
  <c r="Q796" i="5"/>
  <c r="Q799" i="5"/>
  <c r="Q798" i="5"/>
  <c r="P780" i="5"/>
  <c r="P790" i="5"/>
  <c r="P838" i="5"/>
  <c r="P779" i="5"/>
  <c r="Q19" i="5"/>
  <c r="Q531" i="5"/>
  <c r="Q532" i="5"/>
  <c r="Q491" i="5"/>
  <c r="Q498" i="5"/>
  <c r="Q505" i="5"/>
  <c r="Q483" i="5"/>
  <c r="FG179" i="4"/>
  <c r="P884" i="5"/>
  <c r="P888" i="5"/>
  <c r="P823" i="5"/>
  <c r="P826" i="5"/>
  <c r="O895" i="5"/>
  <c r="P340" i="5"/>
  <c r="P879" i="5"/>
  <c r="P462" i="5"/>
  <c r="P959" i="5"/>
  <c r="P960" i="5" s="1"/>
  <c r="P18" i="5"/>
  <c r="AO69" i="4"/>
  <c r="Q369" i="5"/>
  <c r="Q370" i="5"/>
  <c r="Q347" i="5"/>
  <c r="Q349" i="5" s="1"/>
  <c r="P354" i="5"/>
  <c r="P882" i="5"/>
  <c r="P883" i="5"/>
  <c r="Q1201" i="5"/>
  <c r="Q27" i="5"/>
  <c r="Q36" i="5" s="1" a="1"/>
  <c r="Q36" i="5" s="1"/>
  <c r="Q310" i="5"/>
  <c r="R5" i="5"/>
  <c r="R365" i="5" s="1"/>
  <c r="P1168" i="5"/>
  <c r="FE279" i="4"/>
  <c r="Q875" i="5"/>
  <c r="Q874" i="5"/>
  <c r="Q873" i="5"/>
  <c r="Q870" i="5"/>
  <c r="Q848" i="5"/>
  <c r="Q850" i="5"/>
  <c r="Q433" i="5"/>
  <c r="Q432" i="5"/>
  <c r="Q431" i="5"/>
  <c r="Q430" i="5"/>
  <c r="Q605" i="5"/>
  <c r="Q610" i="5" s="1"/>
  <c r="Q15" i="5"/>
  <c r="Q602" i="5"/>
  <c r="Q607" i="5" s="1"/>
  <c r="Q429" i="5"/>
  <c r="Q427" i="5"/>
  <c r="Q17" i="5"/>
  <c r="Q603" i="5"/>
  <c r="Q608" i="5" s="1"/>
  <c r="Q561" i="5"/>
  <c r="Q604" i="5"/>
  <c r="Q609" i="5" s="1"/>
  <c r="Q428" i="5"/>
  <c r="Q45" i="5" a="1"/>
  <c r="Q45" i="5" s="1"/>
  <c r="Q46" i="5" a="1"/>
  <c r="Q46" i="5" s="1"/>
  <c r="Q10" i="5"/>
  <c r="Q11" i="5" s="1"/>
  <c r="Q364" i="5"/>
  <c r="R351" i="5" l="1"/>
  <c r="P373" i="5"/>
  <c r="R1035" i="5"/>
  <c r="R1036" i="5"/>
  <c r="R1034" i="5"/>
  <c r="P891" i="5"/>
  <c r="BK265" i="4"/>
  <c r="P678" i="5"/>
  <c r="P710" i="5"/>
  <c r="BM260" i="4"/>
  <c r="BM261" i="4" s="1"/>
  <c r="BL262" i="4"/>
  <c r="R1276" i="5"/>
  <c r="Q76" i="5"/>
  <c r="P74" i="5"/>
  <c r="P75" i="5"/>
  <c r="X1371" i="5"/>
  <c r="X1417" i="5"/>
  <c r="Q1147" i="5"/>
  <c r="X1324" i="5"/>
  <c r="Y1304" i="5"/>
  <c r="X1313" i="5"/>
  <c r="Q1148" i="5"/>
  <c r="Q1162" i="5" s="1"/>
  <c r="Q306" i="5"/>
  <c r="P781" i="5"/>
  <c r="Q801" i="5"/>
  <c r="Q804" i="5" s="1"/>
  <c r="Q805" i="5" s="1"/>
  <c r="R803" i="5" s="1"/>
  <c r="Q327" i="5"/>
  <c r="Q329" i="5" s="1"/>
  <c r="Q360" i="5" s="1"/>
  <c r="P828" i="5"/>
  <c r="Q20" i="5"/>
  <c r="Q562" i="5" s="1"/>
  <c r="R518" i="5"/>
  <c r="R519" i="5" s="1"/>
  <c r="R477" i="5"/>
  <c r="FH179" i="4"/>
  <c r="Q40" i="5" a="1"/>
  <c r="Q40" i="5" s="1"/>
  <c r="Q35" i="5" a="1"/>
  <c r="Q35" i="5" s="1"/>
  <c r="Q39" i="5" a="1"/>
  <c r="Q39" i="5" s="1"/>
  <c r="Q42" i="5" a="1"/>
  <c r="Q42" i="5" s="1"/>
  <c r="Q38" i="5" a="1"/>
  <c r="Q38" i="5" s="1"/>
  <c r="Q37" i="5" a="1"/>
  <c r="Q37" i="5" s="1"/>
  <c r="Q34" i="5" a="1"/>
  <c r="Q34" i="5" s="1"/>
  <c r="Q33" i="5" a="1"/>
  <c r="Q33" i="5" s="1"/>
  <c r="P333" i="5"/>
  <c r="O995" i="5"/>
  <c r="P334" i="5"/>
  <c r="P393" i="5"/>
  <c r="P885" i="5"/>
  <c r="P890" i="5" s="1"/>
  <c r="P893" i="5" s="1"/>
  <c r="AP69" i="4"/>
  <c r="R367" i="5"/>
  <c r="R368" i="5"/>
  <c r="Q29" i="5" a="1"/>
  <c r="Q29" i="5" s="1"/>
  <c r="Q31" i="5" a="1"/>
  <c r="Q31" i="5" s="1"/>
  <c r="Q32" i="5" a="1"/>
  <c r="Q32" i="5" s="1"/>
  <c r="Q30" i="5" a="1"/>
  <c r="Q30" i="5" s="1"/>
  <c r="R846" i="5"/>
  <c r="R22" i="5"/>
  <c r="R23" i="5"/>
  <c r="R1294" i="5" s="1"/>
  <c r="R556" i="5"/>
  <c r="R7" i="5"/>
  <c r="R8" i="5"/>
  <c r="R348" i="5" s="1"/>
  <c r="R366" i="5" s="1"/>
  <c r="S4" i="5"/>
  <c r="R6" i="5"/>
  <c r="Q1178" i="5"/>
  <c r="Q1190" i="5" s="1"/>
  <c r="Q394" i="5"/>
  <c r="Q858" i="5"/>
  <c r="Q845" i="5"/>
  <c r="Q16" i="5"/>
  <c r="R849" i="5"/>
  <c r="Q876" i="5"/>
  <c r="Q9" i="5"/>
  <c r="FF279" i="4"/>
  <c r="R24" i="5"/>
  <c r="S1289" i="5" s="1"/>
  <c r="BL265" i="4" l="1"/>
  <c r="R540" i="5"/>
  <c r="R797" i="5"/>
  <c r="Q841" i="5"/>
  <c r="Q541" i="5"/>
  <c r="Q176" i="5" s="1"/>
  <c r="BN260" i="4"/>
  <c r="BN261" i="4" s="1"/>
  <c r="BM262" i="4"/>
  <c r="R305" i="5"/>
  <c r="R434" i="5"/>
  <c r="Y1371" i="5"/>
  <c r="Y1417" i="5"/>
  <c r="Y1324" i="5"/>
  <c r="Z1304" i="5"/>
  <c r="Y1313" i="5"/>
  <c r="Q308" i="5"/>
  <c r="Q437" i="5"/>
  <c r="R548" i="5"/>
  <c r="Q1083" i="5"/>
  <c r="Q1084" i="5" s="1"/>
  <c r="Q1048" i="5"/>
  <c r="R1024" i="5"/>
  <c r="Q809" i="5"/>
  <c r="Q810" i="5" s="1"/>
  <c r="Q545" i="5"/>
  <c r="Q163" i="5" s="1"/>
  <c r="R544" i="5"/>
  <c r="R296" i="5"/>
  <c r="R295" i="5"/>
  <c r="R294" i="5"/>
  <c r="R298" i="5"/>
  <c r="R300" i="5"/>
  <c r="R304" i="5"/>
  <c r="R291" i="5"/>
  <c r="R297" i="5"/>
  <c r="R301" i="5"/>
  <c r="R292" i="5"/>
  <c r="R302" i="5"/>
  <c r="R299" i="5"/>
  <c r="R293" i="5"/>
  <c r="R303" i="5"/>
  <c r="Q361" i="5"/>
  <c r="R798" i="5"/>
  <c r="R799" i="5"/>
  <c r="R796" i="5"/>
  <c r="Q780" i="5"/>
  <c r="Q790" i="5"/>
  <c r="Q838" i="5"/>
  <c r="Q779" i="5"/>
  <c r="R19" i="5"/>
  <c r="R531" i="5"/>
  <c r="R532" i="5"/>
  <c r="R491" i="5"/>
  <c r="R498" i="5"/>
  <c r="R505" i="5"/>
  <c r="R483" i="5"/>
  <c r="FI179" i="4"/>
  <c r="Q354" i="5"/>
  <c r="Q823" i="5"/>
  <c r="Q888" i="5"/>
  <c r="P995" i="5"/>
  <c r="Q340" i="5"/>
  <c r="AQ69" i="4"/>
  <c r="R369" i="5"/>
  <c r="R370" i="5"/>
  <c r="R347" i="5"/>
  <c r="R349" i="5" s="1"/>
  <c r="Q883" i="5"/>
  <c r="Q18" i="5"/>
  <c r="R1201" i="5"/>
  <c r="R27" i="5"/>
  <c r="R34" i="5" s="1" a="1"/>
  <c r="R34" i="5" s="1"/>
  <c r="R310" i="5"/>
  <c r="Q959" i="5"/>
  <c r="Q960" i="5" s="1"/>
  <c r="Q462" i="5"/>
  <c r="Q826" i="5"/>
  <c r="Q882" i="5"/>
  <c r="Q1168" i="5"/>
  <c r="S5" i="5"/>
  <c r="S365" i="5" s="1"/>
  <c r="Q884" i="5"/>
  <c r="Q879" i="5"/>
  <c r="R875" i="5"/>
  <c r="R874" i="5"/>
  <c r="R873" i="5"/>
  <c r="R870" i="5"/>
  <c r="R848" i="5"/>
  <c r="R850" i="5"/>
  <c r="R432" i="5"/>
  <c r="R431" i="5"/>
  <c r="R430" i="5"/>
  <c r="R429" i="5"/>
  <c r="R605" i="5"/>
  <c r="R610" i="5" s="1"/>
  <c r="R604" i="5"/>
  <c r="R609" i="5" s="1"/>
  <c r="R603" i="5"/>
  <c r="R608" i="5" s="1"/>
  <c r="R602" i="5"/>
  <c r="R607" i="5" s="1"/>
  <c r="R561" i="5"/>
  <c r="R15" i="5"/>
  <c r="R427" i="5"/>
  <c r="R17" i="5"/>
  <c r="R433" i="5"/>
  <c r="R428" i="5"/>
  <c r="FG279" i="4"/>
  <c r="R45" i="5" a="1"/>
  <c r="R45" i="5" s="1"/>
  <c r="R46" i="5" a="1"/>
  <c r="R46" i="5" s="1"/>
  <c r="R364" i="5"/>
  <c r="R10" i="5"/>
  <c r="R11" i="5" s="1"/>
  <c r="Q373" i="5" l="1"/>
  <c r="S351" i="5"/>
  <c r="S1035" i="5"/>
  <c r="S1034" i="5"/>
  <c r="S1036" i="5"/>
  <c r="Q891" i="5"/>
  <c r="BM265" i="4"/>
  <c r="Q678" i="5"/>
  <c r="Q710" i="5"/>
  <c r="BO260" i="4"/>
  <c r="BO261" i="4" s="1"/>
  <c r="BN262" i="4"/>
  <c r="S1276" i="5"/>
  <c r="R76" i="5"/>
  <c r="Q74" i="5"/>
  <c r="Q75" i="5"/>
  <c r="Z1371" i="5"/>
  <c r="Z1417" i="5"/>
  <c r="Z1324" i="5"/>
  <c r="AA1304" i="5"/>
  <c r="Z1313" i="5"/>
  <c r="R1147" i="5"/>
  <c r="R1148" i="5"/>
  <c r="R1162" i="5" s="1"/>
  <c r="R306" i="5"/>
  <c r="Q781" i="5"/>
  <c r="R20" i="5"/>
  <c r="R562" i="5" s="1"/>
  <c r="R801" i="5"/>
  <c r="R804" i="5" s="1"/>
  <c r="R805" i="5" s="1"/>
  <c r="S803" i="5" s="1"/>
  <c r="Q828" i="5"/>
  <c r="R327" i="5"/>
  <c r="R329" i="5" s="1"/>
  <c r="R360" i="5" s="1"/>
  <c r="S518" i="5"/>
  <c r="S519" i="5" s="1"/>
  <c r="S477" i="5"/>
  <c r="FJ179" i="4"/>
  <c r="R40" i="5" a="1"/>
  <c r="R40" i="5" s="1"/>
  <c r="R39" i="5" a="1"/>
  <c r="R39" i="5" s="1"/>
  <c r="R38" i="5" a="1"/>
  <c r="R38" i="5" s="1"/>
  <c r="R37" i="5" a="1"/>
  <c r="R37" i="5" s="1"/>
  <c r="R42" i="5" a="1"/>
  <c r="R42" i="5" s="1"/>
  <c r="R36" i="5" a="1"/>
  <c r="R36" i="5" s="1"/>
  <c r="R35" i="5" a="1"/>
  <c r="R35" i="5" s="1"/>
  <c r="P895" i="5"/>
  <c r="AR69" i="4"/>
  <c r="S367" i="5"/>
  <c r="S368" i="5"/>
  <c r="Q334" i="5"/>
  <c r="Q333" i="5"/>
  <c r="Q393" i="5"/>
  <c r="R29" i="5" a="1"/>
  <c r="R29" i="5" s="1"/>
  <c r="R31" i="5" a="1"/>
  <c r="R31" i="5" s="1"/>
  <c r="R30" i="5" a="1"/>
  <c r="R30" i="5" s="1"/>
  <c r="R341" i="5" s="1"/>
  <c r="R374" i="5" s="1"/>
  <c r="S22" i="5"/>
  <c r="S24" i="5"/>
  <c r="T1289" i="5" s="1"/>
  <c r="R9" i="5"/>
  <c r="S849" i="5"/>
  <c r="Q885" i="5"/>
  <c r="Q890" i="5" s="1"/>
  <c r="Q893" i="5" s="1"/>
  <c r="FH279" i="4"/>
  <c r="R845" i="5"/>
  <c r="R16" i="5"/>
  <c r="R876" i="5"/>
  <c r="R32" i="5" a="1"/>
  <c r="R32" i="5" s="1"/>
  <c r="S23" i="5"/>
  <c r="S1294" i="5" s="1"/>
  <c r="R858" i="5"/>
  <c r="S846" i="5"/>
  <c r="R1178" i="5"/>
  <c r="R1190" i="5" s="1"/>
  <c r="R394" i="5"/>
  <c r="S556" i="5"/>
  <c r="S8" i="5"/>
  <c r="S348" i="5" s="1"/>
  <c r="S366" i="5" s="1"/>
  <c r="T4" i="5"/>
  <c r="S6" i="5"/>
  <c r="S7" i="5"/>
  <c r="BN265" i="4" l="1"/>
  <c r="S540" i="5"/>
  <c r="S797" i="5"/>
  <c r="R841" i="5"/>
  <c r="R541" i="5"/>
  <c r="R176" i="5" s="1"/>
  <c r="BP260" i="4"/>
  <c r="BP261" i="4" s="1"/>
  <c r="BO262" i="4"/>
  <c r="S305" i="5"/>
  <c r="S434" i="5"/>
  <c r="AA1371" i="5"/>
  <c r="AA1417" i="5"/>
  <c r="AA1324" i="5"/>
  <c r="AB1304" i="5"/>
  <c r="AA1313" i="5"/>
  <c r="R423" i="5"/>
  <c r="R308" i="5"/>
  <c r="R437" i="5"/>
  <c r="S548" i="5"/>
  <c r="R1083" i="5"/>
  <c r="R1084" i="5" s="1"/>
  <c r="R1048" i="5"/>
  <c r="S1024" i="5"/>
  <c r="R809" i="5"/>
  <c r="R810" i="5" s="1"/>
  <c r="S544" i="5"/>
  <c r="S303" i="5"/>
  <c r="S297" i="5"/>
  <c r="S299" i="5"/>
  <c r="S295" i="5"/>
  <c r="S300" i="5"/>
  <c r="S291" i="5"/>
  <c r="S304" i="5"/>
  <c r="S294" i="5"/>
  <c r="S292" i="5"/>
  <c r="S298" i="5"/>
  <c r="S296" i="5"/>
  <c r="S302" i="5"/>
  <c r="S293" i="5"/>
  <c r="S301" i="5"/>
  <c r="S798" i="5"/>
  <c r="S796" i="5"/>
  <c r="S799" i="5"/>
  <c r="R780" i="5"/>
  <c r="R790" i="5"/>
  <c r="R838" i="5"/>
  <c r="R779" i="5"/>
  <c r="R361" i="5"/>
  <c r="S19" i="5"/>
  <c r="S531" i="5"/>
  <c r="S532" i="5"/>
  <c r="S505" i="5"/>
  <c r="S491" i="5"/>
  <c r="S498" i="5"/>
  <c r="S483" i="5"/>
  <c r="FK179" i="4"/>
  <c r="R888" i="5"/>
  <c r="R823" i="5"/>
  <c r="AS69" i="4"/>
  <c r="R340" i="5"/>
  <c r="R354" i="5"/>
  <c r="S370" i="5"/>
  <c r="S369" i="5"/>
  <c r="S347" i="5"/>
  <c r="S349" i="5" s="1"/>
  <c r="R882" i="5"/>
  <c r="R879" i="5"/>
  <c r="R18" i="5"/>
  <c r="R826" i="5"/>
  <c r="R883" i="5"/>
  <c r="R884" i="5"/>
  <c r="R462" i="5"/>
  <c r="R959" i="5"/>
  <c r="R960" i="5" s="1"/>
  <c r="T5" i="5"/>
  <c r="T365" i="5" s="1"/>
  <c r="R1168" i="5"/>
  <c r="S875" i="5"/>
  <c r="S874" i="5"/>
  <c r="S873" i="5"/>
  <c r="S870" i="5"/>
  <c r="S848" i="5"/>
  <c r="S850" i="5"/>
  <c r="S431" i="5"/>
  <c r="S430" i="5"/>
  <c r="S429" i="5"/>
  <c r="S428" i="5"/>
  <c r="S605" i="5"/>
  <c r="S610" i="5" s="1"/>
  <c r="S604" i="5"/>
  <c r="S609" i="5" s="1"/>
  <c r="S603" i="5"/>
  <c r="S608" i="5" s="1"/>
  <c r="S602" i="5"/>
  <c r="S607" i="5" s="1"/>
  <c r="S561" i="5"/>
  <c r="S427" i="5"/>
  <c r="S17" i="5"/>
  <c r="S433" i="5"/>
  <c r="S432" i="5"/>
  <c r="S15" i="5"/>
  <c r="S46" i="5" a="1"/>
  <c r="S46" i="5" s="1"/>
  <c r="S364" i="5"/>
  <c r="S10" i="5"/>
  <c r="S11" i="5" s="1"/>
  <c r="S45" i="5" a="1"/>
  <c r="S45" i="5" s="1"/>
  <c r="S1201" i="5"/>
  <c r="S27" i="5"/>
  <c r="S36" i="5" s="1" a="1"/>
  <c r="S36" i="5" s="1"/>
  <c r="S310" i="5"/>
  <c r="FI279" i="4"/>
  <c r="R373" i="5" l="1"/>
  <c r="T351" i="5"/>
  <c r="T1035" i="5"/>
  <c r="T1034" i="5"/>
  <c r="T1036" i="5"/>
  <c r="R891" i="5"/>
  <c r="BO265" i="4"/>
  <c r="R678" i="5"/>
  <c r="R710" i="5"/>
  <c r="BQ260" i="4"/>
  <c r="BQ261" i="4" s="1"/>
  <c r="BP262" i="4"/>
  <c r="T1276" i="5"/>
  <c r="R74" i="5"/>
  <c r="R75" i="5"/>
  <c r="S76" i="5"/>
  <c r="S1147" i="5"/>
  <c r="AB1371" i="5"/>
  <c r="AB1417" i="5"/>
  <c r="S1148" i="5"/>
  <c r="S1162" i="5" s="1"/>
  <c r="AB1324" i="5"/>
  <c r="AC1304" i="5"/>
  <c r="AB1313" i="5"/>
  <c r="S306" i="5"/>
  <c r="R781" i="5"/>
  <c r="R828" i="5"/>
  <c r="S801" i="5"/>
  <c r="S804" i="5" s="1"/>
  <c r="S805" i="5" s="1"/>
  <c r="T803" i="5" s="1"/>
  <c r="S327" i="5"/>
  <c r="S329" i="5" s="1"/>
  <c r="S361" i="5" s="1"/>
  <c r="S20" i="5"/>
  <c r="S562" i="5" s="1"/>
  <c r="T518" i="5"/>
  <c r="T519" i="5" s="1"/>
  <c r="T477" i="5"/>
  <c r="FL179" i="4"/>
  <c r="S40" i="5" a="1"/>
  <c r="S40" i="5" s="1"/>
  <c r="S39" i="5" a="1"/>
  <c r="S39" i="5" s="1"/>
  <c r="S38" i="5" a="1"/>
  <c r="S38" i="5" s="1"/>
  <c r="S35" i="5" a="1"/>
  <c r="S35" i="5" s="1"/>
  <c r="S37" i="5" a="1"/>
  <c r="S37" i="5" s="1"/>
  <c r="S34" i="5" a="1"/>
  <c r="S34" i="5" s="1"/>
  <c r="S42" i="5" a="1"/>
  <c r="S42" i="5" s="1"/>
  <c r="AT69" i="4"/>
  <c r="T367" i="5"/>
  <c r="T368" i="5"/>
  <c r="Q995" i="5"/>
  <c r="Q895" i="5"/>
  <c r="R393" i="5"/>
  <c r="R333" i="5"/>
  <c r="R334" i="5"/>
  <c r="R885" i="5"/>
  <c r="R890" i="5" s="1"/>
  <c r="R893" i="5" s="1"/>
  <c r="T22" i="5"/>
  <c r="T846" i="5"/>
  <c r="T24" i="5"/>
  <c r="U1289" i="5" s="1"/>
  <c r="T849" i="5"/>
  <c r="T23" i="5"/>
  <c r="T1294" i="5" s="1"/>
  <c r="S845" i="5"/>
  <c r="S16" i="5"/>
  <c r="S858" i="5"/>
  <c r="S876" i="5"/>
  <c r="S32" i="5" a="1"/>
  <c r="S32" i="5" s="1"/>
  <c r="S31" i="5" a="1"/>
  <c r="S31" i="5" s="1"/>
  <c r="S30" i="5" a="1"/>
  <c r="S30" i="5" s="1"/>
  <c r="S29" i="5" a="1"/>
  <c r="S29" i="5" s="1"/>
  <c r="S1178" i="5"/>
  <c r="S1190" i="5" s="1"/>
  <c r="S394" i="5"/>
  <c r="T556" i="5"/>
  <c r="T8" i="5"/>
  <c r="T348" i="5" s="1"/>
  <c r="U4" i="5"/>
  <c r="T6" i="5"/>
  <c r="T7" i="5"/>
  <c r="S9" i="5"/>
  <c r="FJ279" i="4"/>
  <c r="T366" i="5" l="1"/>
  <c r="S423" i="5"/>
  <c r="S341" i="5"/>
  <c r="S374" i="5" s="1"/>
  <c r="BP265" i="4"/>
  <c r="T540" i="5"/>
  <c r="T797" i="5"/>
  <c r="S841" i="5"/>
  <c r="S541" i="5"/>
  <c r="S176" i="5" s="1"/>
  <c r="BR260" i="4"/>
  <c r="BR261" i="4" s="1"/>
  <c r="BQ262" i="4"/>
  <c r="T301" i="5"/>
  <c r="T434" i="5"/>
  <c r="AC1371" i="5"/>
  <c r="AC1417" i="5"/>
  <c r="AC1324" i="5"/>
  <c r="AD1304" i="5"/>
  <c r="AC1313" i="5"/>
  <c r="S308" i="5"/>
  <c r="S437" i="5"/>
  <c r="T548" i="5"/>
  <c r="S1083" i="5"/>
  <c r="S1084" i="5" s="1"/>
  <c r="S1048" i="5"/>
  <c r="T1024" i="5"/>
  <c r="S809" i="5"/>
  <c r="S810" i="5" s="1"/>
  <c r="T544" i="5"/>
  <c r="T291" i="5"/>
  <c r="T303" i="5"/>
  <c r="T298" i="5"/>
  <c r="T296" i="5"/>
  <c r="T293" i="5"/>
  <c r="T302" i="5"/>
  <c r="T304" i="5"/>
  <c r="T295" i="5"/>
  <c r="T299" i="5"/>
  <c r="T297" i="5"/>
  <c r="T294" i="5"/>
  <c r="T305" i="5"/>
  <c r="T300" i="5"/>
  <c r="T292" i="5"/>
  <c r="T798" i="5"/>
  <c r="T799" i="5"/>
  <c r="T796" i="5"/>
  <c r="S780" i="5"/>
  <c r="S790" i="5"/>
  <c r="S360" i="5"/>
  <c r="S838" i="5"/>
  <c r="S779" i="5"/>
  <c r="T19" i="5"/>
  <c r="T531" i="5"/>
  <c r="T532" i="5"/>
  <c r="T491" i="5"/>
  <c r="T498" i="5"/>
  <c r="T505" i="5"/>
  <c r="T483" i="5"/>
  <c r="FM179" i="4"/>
  <c r="S354" i="5"/>
  <c r="S888" i="5"/>
  <c r="S823" i="5"/>
  <c r="AU69" i="4"/>
  <c r="R995" i="5"/>
  <c r="T370" i="5"/>
  <c r="T369" i="5"/>
  <c r="T347" i="5"/>
  <c r="T349" i="5" s="1"/>
  <c r="S959" i="5"/>
  <c r="S960" i="5" s="1"/>
  <c r="S462" i="5"/>
  <c r="S826" i="5"/>
  <c r="S340" i="5"/>
  <c r="S879" i="5"/>
  <c r="U5" i="5"/>
  <c r="U365" i="5" s="1"/>
  <c r="S883" i="5"/>
  <c r="S882" i="5"/>
  <c r="FK279" i="4"/>
  <c r="T875" i="5"/>
  <c r="T874" i="5"/>
  <c r="T873" i="5"/>
  <c r="T870" i="5"/>
  <c r="T848" i="5"/>
  <c r="T850" i="5"/>
  <c r="T430" i="5"/>
  <c r="T429" i="5"/>
  <c r="T428" i="5"/>
  <c r="T605" i="5"/>
  <c r="T610" i="5" s="1"/>
  <c r="T604" i="5"/>
  <c r="T609" i="5" s="1"/>
  <c r="T603" i="5"/>
  <c r="T608" i="5" s="1"/>
  <c r="T602" i="5"/>
  <c r="T607" i="5" s="1"/>
  <c r="T561" i="5"/>
  <c r="T433" i="5"/>
  <c r="T17" i="5"/>
  <c r="T431" i="5"/>
  <c r="T432" i="5"/>
  <c r="T427" i="5"/>
  <c r="T15" i="5"/>
  <c r="S884" i="5"/>
  <c r="T46" i="5" a="1"/>
  <c r="T46" i="5" s="1"/>
  <c r="T364" i="5"/>
  <c r="T10" i="5"/>
  <c r="T11" i="5" s="1"/>
  <c r="T45" i="5" a="1"/>
  <c r="T45" i="5" s="1"/>
  <c r="T1201" i="5"/>
  <c r="T27" i="5"/>
  <c r="T29" i="5" s="1" a="1"/>
  <c r="T29" i="5" s="1"/>
  <c r="T310" i="5"/>
  <c r="S18" i="5"/>
  <c r="S1168" i="5"/>
  <c r="S373" i="5" l="1"/>
  <c r="U351" i="5"/>
  <c r="U1034" i="5"/>
  <c r="U1036" i="5"/>
  <c r="U1035" i="5"/>
  <c r="S891" i="5"/>
  <c r="BQ265" i="4"/>
  <c r="S678" i="5"/>
  <c r="S710" i="5"/>
  <c r="BS260" i="4"/>
  <c r="BS261" i="4" s="1"/>
  <c r="BR262" i="4"/>
  <c r="U1276" i="5"/>
  <c r="T76" i="5"/>
  <c r="S74" i="5"/>
  <c r="S75" i="5"/>
  <c r="AD1371" i="5"/>
  <c r="AD1417" i="5"/>
  <c r="AD1324" i="5"/>
  <c r="AE1304" i="5"/>
  <c r="AD1313" i="5"/>
  <c r="T1148" i="5"/>
  <c r="T1162" i="5" s="1"/>
  <c r="T1147" i="5"/>
  <c r="T306" i="5"/>
  <c r="S781" i="5"/>
  <c r="T801" i="5"/>
  <c r="T804" i="5" s="1"/>
  <c r="T805" i="5" s="1"/>
  <c r="U803" i="5" s="1"/>
  <c r="S828" i="5"/>
  <c r="T20" i="5"/>
  <c r="T562" i="5" s="1"/>
  <c r="U518" i="5"/>
  <c r="U519" i="5" s="1"/>
  <c r="U477" i="5"/>
  <c r="FN179" i="4"/>
  <c r="T40" i="5" a="1"/>
  <c r="T40" i="5" s="1"/>
  <c r="T42" i="5" a="1"/>
  <c r="T42" i="5" s="1"/>
  <c r="T39" i="5" a="1"/>
  <c r="T39" i="5" s="1"/>
  <c r="T38" i="5" a="1"/>
  <c r="T38" i="5" s="1"/>
  <c r="T37" i="5" a="1"/>
  <c r="T37" i="5" s="1"/>
  <c r="T34" i="5" a="1"/>
  <c r="T34" i="5" s="1"/>
  <c r="T36" i="5" a="1"/>
  <c r="T36" i="5" s="1"/>
  <c r="T35" i="5" a="1"/>
  <c r="T35" i="5" s="1"/>
  <c r="R895" i="5"/>
  <c r="AV69" i="4"/>
  <c r="U367" i="5"/>
  <c r="U368" i="5"/>
  <c r="T32" i="5" a="1"/>
  <c r="T32" i="5" s="1"/>
  <c r="T30" i="5" a="1"/>
  <c r="T30" i="5" s="1"/>
  <c r="T858" i="5"/>
  <c r="FL279" i="4"/>
  <c r="T876" i="5"/>
  <c r="U556" i="5"/>
  <c r="V4" i="5"/>
  <c r="U6" i="5"/>
  <c r="U7" i="5"/>
  <c r="U8" i="5"/>
  <c r="U348" i="5" s="1"/>
  <c r="U24" i="5"/>
  <c r="V1289" i="5" s="1"/>
  <c r="T9" i="5"/>
  <c r="U849" i="5"/>
  <c r="T31" i="5" a="1"/>
  <c r="T31" i="5" s="1"/>
  <c r="S885" i="5"/>
  <c r="S890" i="5" s="1"/>
  <c r="S893" i="5" s="1"/>
  <c r="U23" i="5"/>
  <c r="U1294" i="5" s="1"/>
  <c r="T845" i="5"/>
  <c r="T16" i="5"/>
  <c r="S334" i="5"/>
  <c r="S333" i="5"/>
  <c r="S393" i="5"/>
  <c r="U846" i="5"/>
  <c r="T1178" i="5"/>
  <c r="T1190" i="5" s="1"/>
  <c r="T394" i="5"/>
  <c r="U22" i="5"/>
  <c r="T423" i="5" l="1"/>
  <c r="T341" i="5"/>
  <c r="T374" i="5" s="1"/>
  <c r="U366" i="5"/>
  <c r="BR265" i="4"/>
  <c r="U540" i="5"/>
  <c r="U797" i="5"/>
  <c r="T841" i="5"/>
  <c r="T541" i="5"/>
  <c r="T176" i="5" s="1"/>
  <c r="BT260" i="4"/>
  <c r="BT261" i="4" s="1"/>
  <c r="BS262" i="4"/>
  <c r="U305" i="5"/>
  <c r="U434" i="5"/>
  <c r="AE1371" i="5"/>
  <c r="AE1417" i="5"/>
  <c r="AE1324" i="5"/>
  <c r="AF1304" i="5"/>
  <c r="AE1313" i="5"/>
  <c r="T308" i="5"/>
  <c r="T437" i="5"/>
  <c r="U548" i="5"/>
  <c r="T1083" i="5"/>
  <c r="T1084" i="5" s="1"/>
  <c r="T1048" i="5"/>
  <c r="U1024" i="5"/>
  <c r="T809" i="5"/>
  <c r="T810" i="5" s="1"/>
  <c r="U544" i="5"/>
  <c r="U302" i="5"/>
  <c r="U297" i="5"/>
  <c r="U298" i="5"/>
  <c r="U300" i="5"/>
  <c r="U296" i="5"/>
  <c r="U294" i="5"/>
  <c r="U299" i="5"/>
  <c r="U304" i="5"/>
  <c r="U301" i="5"/>
  <c r="U291" i="5"/>
  <c r="U295" i="5"/>
  <c r="U303" i="5"/>
  <c r="U293" i="5"/>
  <c r="U292" i="5"/>
  <c r="U799" i="5"/>
  <c r="U796" i="5"/>
  <c r="U798" i="5"/>
  <c r="T780" i="5"/>
  <c r="T790" i="5"/>
  <c r="T838" i="5"/>
  <c r="T779" i="5"/>
  <c r="U19" i="5"/>
  <c r="U531" i="5"/>
  <c r="U532" i="5"/>
  <c r="U498" i="5"/>
  <c r="U491" i="5"/>
  <c r="U505" i="5"/>
  <c r="U483" i="5"/>
  <c r="FO179" i="4"/>
  <c r="T884" i="5"/>
  <c r="T888" i="5"/>
  <c r="T823" i="5"/>
  <c r="AW69" i="4"/>
  <c r="U370" i="5"/>
  <c r="U369" i="5"/>
  <c r="U347" i="5"/>
  <c r="U349" i="5" s="1"/>
  <c r="T354" i="5"/>
  <c r="T18" i="5"/>
  <c r="T879" i="5"/>
  <c r="U364" i="5"/>
  <c r="U45" i="5" a="1"/>
  <c r="U45" i="5" s="1"/>
  <c r="U10" i="5"/>
  <c r="U11" i="5" s="1"/>
  <c r="U46" i="5" a="1"/>
  <c r="U46" i="5" s="1"/>
  <c r="FM279" i="4"/>
  <c r="T883" i="5"/>
  <c r="T882" i="5"/>
  <c r="T1168" i="5"/>
  <c r="T340" i="5"/>
  <c r="U1201" i="5"/>
  <c r="U27" i="5"/>
  <c r="U30" i="5" s="1" a="1"/>
  <c r="U30" i="5" s="1"/>
  <c r="U423" i="5" s="1"/>
  <c r="U310" i="5"/>
  <c r="T959" i="5"/>
  <c r="T960" i="5" s="1"/>
  <c r="T462" i="5"/>
  <c r="T826" i="5"/>
  <c r="U850" i="5"/>
  <c r="U875" i="5"/>
  <c r="U874" i="5"/>
  <c r="U873" i="5"/>
  <c r="U870" i="5"/>
  <c r="U848" i="5"/>
  <c r="U429" i="5"/>
  <c r="U427" i="5"/>
  <c r="U605" i="5"/>
  <c r="U610" i="5" s="1"/>
  <c r="U604" i="5"/>
  <c r="U609" i="5" s="1"/>
  <c r="U603" i="5"/>
  <c r="U608" i="5" s="1"/>
  <c r="U602" i="5"/>
  <c r="U607" i="5" s="1"/>
  <c r="U561" i="5"/>
  <c r="U432" i="5"/>
  <c r="U431" i="5"/>
  <c r="U430" i="5"/>
  <c r="U433" i="5"/>
  <c r="U428" i="5"/>
  <c r="U15" i="5"/>
  <c r="U17" i="5"/>
  <c r="V5" i="5"/>
  <c r="V365" i="5" s="1"/>
  <c r="U341" i="5" l="1"/>
  <c r="U374" i="5" s="1"/>
  <c r="T373" i="5"/>
  <c r="V351" i="5"/>
  <c r="V1034" i="5"/>
  <c r="V1036" i="5"/>
  <c r="V1035" i="5"/>
  <c r="T891" i="5"/>
  <c r="BS265" i="4"/>
  <c r="T678" i="5"/>
  <c r="T710" i="5"/>
  <c r="BU260" i="4"/>
  <c r="BU261" i="4" s="1"/>
  <c r="BT262" i="4"/>
  <c r="V1276" i="5"/>
  <c r="T393" i="5"/>
  <c r="T75" i="5"/>
  <c r="T74" i="5"/>
  <c r="U76" i="5"/>
  <c r="AF1371" i="5"/>
  <c r="AF1417" i="5"/>
  <c r="AF1324" i="5"/>
  <c r="AG1304" i="5"/>
  <c r="AF1313" i="5"/>
  <c r="U1147" i="5"/>
  <c r="U1148" i="5"/>
  <c r="U1162" i="5" s="1"/>
  <c r="U306" i="5"/>
  <c r="T781" i="5"/>
  <c r="U801" i="5"/>
  <c r="U804" i="5" s="1"/>
  <c r="U805" i="5" s="1"/>
  <c r="V803" i="5" s="1"/>
  <c r="T828" i="5"/>
  <c r="U20" i="5"/>
  <c r="U562" i="5" s="1"/>
  <c r="V518" i="5"/>
  <c r="V519" i="5" s="1"/>
  <c r="V477" i="5"/>
  <c r="FP179" i="4"/>
  <c r="U40" i="5" a="1"/>
  <c r="U40" i="5" s="1"/>
  <c r="U42" i="5" a="1"/>
  <c r="U42" i="5" s="1"/>
  <c r="U39" i="5" a="1"/>
  <c r="U39" i="5" s="1"/>
  <c r="U38" i="5" a="1"/>
  <c r="U38" i="5" s="1"/>
  <c r="U37" i="5" a="1"/>
  <c r="U37" i="5" s="1"/>
  <c r="U34" i="5" a="1"/>
  <c r="U34" i="5" s="1"/>
  <c r="U36" i="5" a="1"/>
  <c r="U36" i="5" s="1"/>
  <c r="U35" i="5" a="1"/>
  <c r="U35" i="5" s="1"/>
  <c r="T334" i="5"/>
  <c r="T333" i="5"/>
  <c r="AX69" i="4"/>
  <c r="V367" i="5"/>
  <c r="V368" i="5"/>
  <c r="U9" i="5"/>
  <c r="T885" i="5"/>
  <c r="T890" i="5" s="1"/>
  <c r="T893" i="5" s="1"/>
  <c r="V22" i="5"/>
  <c r="V849" i="5"/>
  <c r="V24" i="5"/>
  <c r="W1289" i="5" s="1"/>
  <c r="V23" i="5"/>
  <c r="V1294" i="5" s="1"/>
  <c r="V846" i="5"/>
  <c r="U858" i="5"/>
  <c r="U876" i="5"/>
  <c r="V556" i="5"/>
  <c r="W4" i="5"/>
  <c r="V6" i="5"/>
  <c r="V7" i="5"/>
  <c r="V8" i="5"/>
  <c r="V348" i="5" s="1"/>
  <c r="V366" i="5" s="1"/>
  <c r="U845" i="5"/>
  <c r="U16" i="5"/>
  <c r="FN279" i="4"/>
  <c r="U32" i="5" a="1"/>
  <c r="U32" i="5" s="1"/>
  <c r="U1178" i="5"/>
  <c r="U1190" i="5" s="1"/>
  <c r="U394" i="5"/>
  <c r="S995" i="5"/>
  <c r="U29" i="5" a="1"/>
  <c r="U29" i="5" s="1"/>
  <c r="U31" i="5" a="1"/>
  <c r="U31" i="5" s="1"/>
  <c r="BT265" i="4" l="1"/>
  <c r="V540" i="5"/>
  <c r="V797" i="5"/>
  <c r="U841" i="5"/>
  <c r="U541" i="5"/>
  <c r="U176" i="5" s="1"/>
  <c r="BV260" i="4"/>
  <c r="BV261" i="4" s="1"/>
  <c r="BU262" i="4"/>
  <c r="V305" i="5"/>
  <c r="V434" i="5"/>
  <c r="AG1417" i="5"/>
  <c r="AG1371" i="5"/>
  <c r="AH1304" i="5"/>
  <c r="AG1324" i="5"/>
  <c r="AG1313" i="5"/>
  <c r="U308" i="5"/>
  <c r="U437" i="5"/>
  <c r="V548" i="5"/>
  <c r="U1083" i="5"/>
  <c r="U1084" i="5" s="1"/>
  <c r="U1048" i="5"/>
  <c r="V1024" i="5"/>
  <c r="U809" i="5"/>
  <c r="U810" i="5" s="1"/>
  <c r="V544" i="5"/>
  <c r="V293" i="5"/>
  <c r="V297" i="5"/>
  <c r="V303" i="5"/>
  <c r="V304" i="5"/>
  <c r="V292" i="5"/>
  <c r="V298" i="5"/>
  <c r="V299" i="5"/>
  <c r="V296" i="5"/>
  <c r="V291" i="5"/>
  <c r="V302" i="5"/>
  <c r="V295" i="5"/>
  <c r="V294" i="5"/>
  <c r="V300" i="5"/>
  <c r="V301" i="5"/>
  <c r="V796" i="5"/>
  <c r="V798" i="5"/>
  <c r="V799" i="5"/>
  <c r="U780" i="5"/>
  <c r="U790" i="5"/>
  <c r="U838" i="5"/>
  <c r="U779" i="5"/>
  <c r="V19" i="5"/>
  <c r="V531" i="5"/>
  <c r="V532" i="5"/>
  <c r="V491" i="5"/>
  <c r="V498" i="5"/>
  <c r="V505" i="5"/>
  <c r="V483" i="5"/>
  <c r="FQ179" i="4"/>
  <c r="U888" i="5"/>
  <c r="U823" i="5"/>
  <c r="AY69" i="4"/>
  <c r="V370" i="5"/>
  <c r="V369" i="5"/>
  <c r="U18" i="5"/>
  <c r="U354" i="5"/>
  <c r="V347" i="5"/>
  <c r="V349" i="5" s="1"/>
  <c r="U883" i="5"/>
  <c r="U879" i="5"/>
  <c r="U884" i="5"/>
  <c r="U826" i="5"/>
  <c r="U882" i="5"/>
  <c r="U462" i="5"/>
  <c r="U959" i="5"/>
  <c r="U960" i="5" s="1"/>
  <c r="T995" i="5"/>
  <c r="V1201" i="5"/>
  <c r="V27" i="5"/>
  <c r="V29" i="5" s="1" a="1"/>
  <c r="V29" i="5" s="1"/>
  <c r="V310" i="5"/>
  <c r="U1168" i="5"/>
  <c r="FO279" i="4"/>
  <c r="W5" i="5"/>
  <c r="W365" i="5" s="1"/>
  <c r="S895" i="5"/>
  <c r="V850" i="5"/>
  <c r="V873" i="5"/>
  <c r="V428" i="5"/>
  <c r="V874" i="5"/>
  <c r="V605" i="5"/>
  <c r="V610" i="5" s="1"/>
  <c r="V604" i="5"/>
  <c r="V609" i="5" s="1"/>
  <c r="V603" i="5"/>
  <c r="V608" i="5" s="1"/>
  <c r="V602" i="5"/>
  <c r="V607" i="5" s="1"/>
  <c r="V561" i="5"/>
  <c r="V433" i="5"/>
  <c r="V875" i="5"/>
  <c r="V848" i="5"/>
  <c r="V431" i="5"/>
  <c r="V870" i="5"/>
  <c r="V430" i="5"/>
  <c r="V429" i="5"/>
  <c r="V15" i="5"/>
  <c r="V432" i="5"/>
  <c r="V427" i="5"/>
  <c r="V17" i="5"/>
  <c r="V45" i="5" a="1"/>
  <c r="V45" i="5" s="1"/>
  <c r="V364" i="5"/>
  <c r="V10" i="5"/>
  <c r="V11" i="5" s="1"/>
  <c r="V46" i="5" a="1"/>
  <c r="V46" i="5" s="1"/>
  <c r="U340" i="5"/>
  <c r="W351" i="5" l="1"/>
  <c r="U373" i="5"/>
  <c r="W1036" i="5"/>
  <c r="W1035" i="5"/>
  <c r="W1034" i="5"/>
  <c r="U891" i="5"/>
  <c r="BU265" i="4"/>
  <c r="U678" i="5"/>
  <c r="U710" i="5"/>
  <c r="BW260" i="4"/>
  <c r="BW261" i="4" s="1"/>
  <c r="BV262" i="4"/>
  <c r="W1276" i="5"/>
  <c r="U393" i="5"/>
  <c r="U75" i="5"/>
  <c r="U74" i="5"/>
  <c r="V76" i="5"/>
  <c r="AH1417" i="5"/>
  <c r="AH1371" i="5"/>
  <c r="AH1324" i="5"/>
  <c r="AI1304" i="5"/>
  <c r="AH1313" i="5"/>
  <c r="V1148" i="5"/>
  <c r="V1162" i="5" s="1"/>
  <c r="V1147" i="5"/>
  <c r="V306" i="5"/>
  <c r="U781" i="5"/>
  <c r="V801" i="5"/>
  <c r="V804" i="5" s="1"/>
  <c r="V805" i="5" s="1"/>
  <c r="W803" i="5" s="1"/>
  <c r="U828" i="5"/>
  <c r="V20" i="5"/>
  <c r="V562" i="5" s="1"/>
  <c r="W518" i="5"/>
  <c r="W519" i="5" s="1"/>
  <c r="W477" i="5"/>
  <c r="FR179" i="4"/>
  <c r="V40" i="5" a="1"/>
  <c r="V40" i="5" s="1"/>
  <c r="V37" i="5" a="1"/>
  <c r="V37" i="5" s="1"/>
  <c r="V42" i="5" a="1"/>
  <c r="V42" i="5" s="1"/>
  <c r="V39" i="5" a="1"/>
  <c r="V39" i="5" s="1"/>
  <c r="V38" i="5" a="1"/>
  <c r="V38" i="5" s="1"/>
  <c r="V34" i="5" a="1"/>
  <c r="V34" i="5" s="1"/>
  <c r="V35" i="5" a="1"/>
  <c r="V35" i="5" s="1"/>
  <c r="V36" i="5" a="1"/>
  <c r="V36" i="5" s="1"/>
  <c r="U334" i="5"/>
  <c r="U333" i="5"/>
  <c r="AZ69" i="4"/>
  <c r="T895" i="5"/>
  <c r="V31" i="5" a="1"/>
  <c r="V31" i="5" s="1"/>
  <c r="W367" i="5"/>
  <c r="W368" i="5"/>
  <c r="U885" i="5"/>
  <c r="U890" i="5" s="1"/>
  <c r="U893" i="5" s="1"/>
  <c r="V30" i="5" a="1"/>
  <c r="V30" i="5" s="1"/>
  <c r="V341" i="5" s="1"/>
  <c r="V374" i="5" s="1"/>
  <c r="W846" i="5"/>
  <c r="V32" i="5" a="1"/>
  <c r="V32" i="5" s="1"/>
  <c r="W24" i="5"/>
  <c r="X1289" i="5" s="1"/>
  <c r="W23" i="5"/>
  <c r="W1294" i="5" s="1"/>
  <c r="W849" i="5"/>
  <c r="W22" i="5"/>
  <c r="V845" i="5"/>
  <c r="V16" i="5"/>
  <c r="V858" i="5"/>
  <c r="W556" i="5"/>
  <c r="W6" i="5"/>
  <c r="W7" i="5"/>
  <c r="W8" i="5"/>
  <c r="W348" i="5" s="1"/>
  <c r="W366" i="5" s="1"/>
  <c r="X4" i="5"/>
  <c r="V1178" i="5"/>
  <c r="V1190" i="5" s="1"/>
  <c r="V394" i="5"/>
  <c r="FP279" i="4"/>
  <c r="V9" i="5"/>
  <c r="V876" i="5"/>
  <c r="BV265" i="4" l="1"/>
  <c r="W540" i="5"/>
  <c r="W797" i="5"/>
  <c r="V841" i="5"/>
  <c r="V541" i="5"/>
  <c r="V176" i="5" s="1"/>
  <c r="BX260" i="4"/>
  <c r="BX261" i="4" s="1"/>
  <c r="BW262" i="4"/>
  <c r="W292" i="5"/>
  <c r="W434" i="5"/>
  <c r="AI1417" i="5"/>
  <c r="AI1371" i="5"/>
  <c r="AJ1304" i="5"/>
  <c r="AI1324" i="5"/>
  <c r="AI1313" i="5"/>
  <c r="V423" i="5"/>
  <c r="V308" i="5"/>
  <c r="V437" i="5"/>
  <c r="W548" i="5"/>
  <c r="V1083" i="5"/>
  <c r="V1084" i="5" s="1"/>
  <c r="V1048" i="5"/>
  <c r="W1024" i="5"/>
  <c r="V809" i="5"/>
  <c r="V810" i="5" s="1"/>
  <c r="W544" i="5"/>
  <c r="W303" i="5"/>
  <c r="W300" i="5"/>
  <c r="W297" i="5"/>
  <c r="W302" i="5"/>
  <c r="W298" i="5"/>
  <c r="W293" i="5"/>
  <c r="W299" i="5"/>
  <c r="W296" i="5"/>
  <c r="W291" i="5"/>
  <c r="W305" i="5"/>
  <c r="W295" i="5"/>
  <c r="W304" i="5"/>
  <c r="W294" i="5"/>
  <c r="W301" i="5"/>
  <c r="W347" i="5"/>
  <c r="W349" i="5" s="1"/>
  <c r="W798" i="5"/>
  <c r="W796" i="5"/>
  <c r="W799" i="5"/>
  <c r="V780" i="5"/>
  <c r="V790" i="5"/>
  <c r="V838" i="5"/>
  <c r="V779" i="5"/>
  <c r="W19" i="5"/>
  <c r="W531" i="5"/>
  <c r="W532" i="5"/>
  <c r="W491" i="5"/>
  <c r="W498" i="5"/>
  <c r="W505" i="5"/>
  <c r="W483" i="5"/>
  <c r="FS179" i="4"/>
  <c r="V888" i="5"/>
  <c r="V823" i="5"/>
  <c r="U995" i="5"/>
  <c r="V340" i="5"/>
  <c r="BA69" i="4"/>
  <c r="W370" i="5"/>
  <c r="W369" i="5"/>
  <c r="V883" i="5"/>
  <c r="V354" i="5"/>
  <c r="V1168" i="5"/>
  <c r="V879" i="5"/>
  <c r="V959" i="5"/>
  <c r="V960" i="5" s="1"/>
  <c r="V462" i="5"/>
  <c r="V826" i="5"/>
  <c r="V884" i="5"/>
  <c r="W364" i="5"/>
  <c r="W10" i="5"/>
  <c r="W11" i="5" s="1"/>
  <c r="W46" i="5" a="1"/>
  <c r="W46" i="5" s="1"/>
  <c r="W45" i="5" a="1"/>
  <c r="W45" i="5" s="1"/>
  <c r="X5" i="5"/>
  <c r="X365" i="5" s="1"/>
  <c r="W875" i="5"/>
  <c r="W874" i="5"/>
  <c r="W873" i="5"/>
  <c r="W870" i="5"/>
  <c r="W848" i="5"/>
  <c r="W850" i="5"/>
  <c r="W427" i="5"/>
  <c r="W605" i="5"/>
  <c r="W610" i="5" s="1"/>
  <c r="W604" i="5"/>
  <c r="W609" i="5" s="1"/>
  <c r="W603" i="5"/>
  <c r="W608" i="5" s="1"/>
  <c r="W602" i="5"/>
  <c r="W607" i="5" s="1"/>
  <c r="W561" i="5"/>
  <c r="W433" i="5"/>
  <c r="W432" i="5"/>
  <c r="W429" i="5"/>
  <c r="W15" i="5"/>
  <c r="W428" i="5"/>
  <c r="W17" i="5"/>
  <c r="W431" i="5"/>
  <c r="W430" i="5"/>
  <c r="FQ279" i="4"/>
  <c r="V882" i="5"/>
  <c r="V18" i="5"/>
  <c r="W1201" i="5"/>
  <c r="W27" i="5"/>
  <c r="W37" i="5" s="1" a="1"/>
  <c r="W37" i="5" s="1"/>
  <c r="W310" i="5"/>
  <c r="X351" i="5" l="1"/>
  <c r="V373" i="5"/>
  <c r="X1034" i="5"/>
  <c r="X1036" i="5"/>
  <c r="X1035" i="5"/>
  <c r="V891" i="5"/>
  <c r="BW265" i="4"/>
  <c r="V678" i="5"/>
  <c r="V710" i="5"/>
  <c r="BY260" i="4"/>
  <c r="BY261" i="4" s="1"/>
  <c r="BX262" i="4"/>
  <c r="X1276" i="5"/>
  <c r="V75" i="5"/>
  <c r="V74" i="5"/>
  <c r="W76" i="5"/>
  <c r="W1148" i="5"/>
  <c r="W1162" i="5" s="1"/>
  <c r="AJ1417" i="5"/>
  <c r="AJ1371" i="5"/>
  <c r="AJ1324" i="5"/>
  <c r="AK1304" i="5"/>
  <c r="AJ1313" i="5"/>
  <c r="W1147" i="5"/>
  <c r="W306" i="5"/>
  <c r="V781" i="5"/>
  <c r="V828" i="5"/>
  <c r="W801" i="5"/>
  <c r="W804" i="5" s="1"/>
  <c r="W805" i="5" s="1"/>
  <c r="X803" i="5" s="1"/>
  <c r="W20" i="5"/>
  <c r="W562" i="5" s="1"/>
  <c r="X518" i="5"/>
  <c r="X519" i="5" s="1"/>
  <c r="X477" i="5"/>
  <c r="FT179" i="4"/>
  <c r="W40" i="5" a="1"/>
  <c r="W40" i="5" s="1"/>
  <c r="W35" i="5" a="1"/>
  <c r="W35" i="5" s="1"/>
  <c r="W42" i="5" a="1"/>
  <c r="W42" i="5" s="1"/>
  <c r="W34" i="5" a="1"/>
  <c r="W34" i="5" s="1"/>
  <c r="W38" i="5" a="1"/>
  <c r="W38" i="5" s="1"/>
  <c r="W39" i="5" a="1"/>
  <c r="W39" i="5" s="1"/>
  <c r="W36" i="5" a="1"/>
  <c r="W36" i="5" s="1"/>
  <c r="U895" i="5"/>
  <c r="BB69" i="4"/>
  <c r="X367" i="5"/>
  <c r="X368" i="5"/>
  <c r="X849" i="5"/>
  <c r="X24" i="5"/>
  <c r="Y1289" i="5" s="1"/>
  <c r="X22" i="5"/>
  <c r="X846" i="5"/>
  <c r="W29" i="5" a="1"/>
  <c r="W29" i="5" s="1"/>
  <c r="X23" i="5"/>
  <c r="X1294" i="5" s="1"/>
  <c r="W31" i="5" a="1"/>
  <c r="W31" i="5" s="1"/>
  <c r="W32" i="5" a="1"/>
  <c r="W32" i="5" s="1"/>
  <c r="W858" i="5"/>
  <c r="W845" i="5"/>
  <c r="W16" i="5"/>
  <c r="W876" i="5"/>
  <c r="W30" i="5" a="1"/>
  <c r="W30" i="5" s="1"/>
  <c r="W1178" i="5"/>
  <c r="W1190" i="5" s="1"/>
  <c r="W394" i="5"/>
  <c r="FR279" i="4"/>
  <c r="W9" i="5"/>
  <c r="V333" i="5"/>
  <c r="V334" i="5"/>
  <c r="V393" i="5"/>
  <c r="V885" i="5"/>
  <c r="V890" i="5" s="1"/>
  <c r="V893" i="5" s="1"/>
  <c r="X556" i="5"/>
  <c r="X6" i="5"/>
  <c r="X7" i="5"/>
  <c r="X8" i="5"/>
  <c r="X348" i="5" s="1"/>
  <c r="X366" i="5" s="1"/>
  <c r="Y4" i="5"/>
  <c r="W341" i="5" l="1"/>
  <c r="W374" i="5" s="1"/>
  <c r="W423" i="5"/>
  <c r="BX265" i="4"/>
  <c r="X540" i="5"/>
  <c r="X797" i="5"/>
  <c r="W841" i="5"/>
  <c r="W541" i="5"/>
  <c r="W176" i="5" s="1"/>
  <c r="BZ260" i="4"/>
  <c r="BZ261" i="4" s="1"/>
  <c r="BY262" i="4"/>
  <c r="X304" i="5"/>
  <c r="X434" i="5"/>
  <c r="AK1417" i="5"/>
  <c r="AK1371" i="5"/>
  <c r="AL1304" i="5"/>
  <c r="AK1324" i="5"/>
  <c r="AK1313" i="5"/>
  <c r="W308" i="5"/>
  <c r="W437" i="5"/>
  <c r="X548" i="5"/>
  <c r="W1083" i="5"/>
  <c r="W1084" i="5" s="1"/>
  <c r="W1048" i="5"/>
  <c r="X1024" i="5"/>
  <c r="W809" i="5"/>
  <c r="W810" i="5" s="1"/>
  <c r="X544" i="5"/>
  <c r="X291" i="5"/>
  <c r="X299" i="5"/>
  <c r="X295" i="5"/>
  <c r="X300" i="5"/>
  <c r="X298" i="5"/>
  <c r="X296" i="5"/>
  <c r="X302" i="5"/>
  <c r="X293" i="5"/>
  <c r="X305" i="5"/>
  <c r="X294" i="5"/>
  <c r="X297" i="5"/>
  <c r="X303" i="5"/>
  <c r="X301" i="5"/>
  <c r="X292" i="5"/>
  <c r="X798" i="5"/>
  <c r="X796" i="5"/>
  <c r="X799" i="5"/>
  <c r="W780" i="5"/>
  <c r="W790" i="5"/>
  <c r="W838" i="5"/>
  <c r="W779" i="5"/>
  <c r="X19" i="5"/>
  <c r="X531" i="5"/>
  <c r="X532" i="5"/>
  <c r="X491" i="5"/>
  <c r="X498" i="5"/>
  <c r="X505" i="5"/>
  <c r="X483" i="5"/>
  <c r="FU179" i="4"/>
  <c r="W888" i="5"/>
  <c r="W823" i="5"/>
  <c r="BC69" i="4"/>
  <c r="X369" i="5"/>
  <c r="X370" i="5"/>
  <c r="X347" i="5"/>
  <c r="X349" i="5" s="1"/>
  <c r="W354" i="5"/>
  <c r="W884" i="5"/>
  <c r="W18" i="5"/>
  <c r="W883" i="5"/>
  <c r="W879" i="5"/>
  <c r="FS279" i="4"/>
  <c r="W882" i="5"/>
  <c r="X875" i="5"/>
  <c r="X874" i="5"/>
  <c r="X873" i="5"/>
  <c r="X870" i="5"/>
  <c r="X848" i="5"/>
  <c r="X605" i="5"/>
  <c r="X610" i="5" s="1"/>
  <c r="X604" i="5"/>
  <c r="X609" i="5" s="1"/>
  <c r="X603" i="5"/>
  <c r="X608" i="5" s="1"/>
  <c r="X602" i="5"/>
  <c r="X607" i="5" s="1"/>
  <c r="X561" i="5"/>
  <c r="X850" i="5"/>
  <c r="X433" i="5"/>
  <c r="X432" i="5"/>
  <c r="X431" i="5"/>
  <c r="X15" i="5"/>
  <c r="X428" i="5"/>
  <c r="X17" i="5"/>
  <c r="X427" i="5"/>
  <c r="X430" i="5"/>
  <c r="X429" i="5"/>
  <c r="X364" i="5"/>
  <c r="X46" i="5" a="1"/>
  <c r="X46" i="5" s="1"/>
  <c r="X10" i="5"/>
  <c r="X11" i="5" s="1"/>
  <c r="X45" i="5" a="1"/>
  <c r="X45" i="5" s="1"/>
  <c r="W959" i="5"/>
  <c r="W960" i="5" s="1"/>
  <c r="W462" i="5"/>
  <c r="W826" i="5"/>
  <c r="W340" i="5"/>
  <c r="Y5" i="5"/>
  <c r="Y365" i="5" s="1"/>
  <c r="X1201" i="5"/>
  <c r="X27" i="5"/>
  <c r="X32" i="5" s="1" a="1"/>
  <c r="X32" i="5" s="1"/>
  <c r="X310" i="5"/>
  <c r="W1168" i="5"/>
  <c r="Y351" i="5" l="1"/>
  <c r="W373" i="5"/>
  <c r="Y1036" i="5"/>
  <c r="Y1035" i="5"/>
  <c r="Y1034" i="5"/>
  <c r="W891" i="5"/>
  <c r="BY265" i="4"/>
  <c r="W678" i="5"/>
  <c r="W710" i="5"/>
  <c r="CA260" i="4"/>
  <c r="CA261" i="4" s="1"/>
  <c r="BZ262" i="4"/>
  <c r="Y1276" i="5"/>
  <c r="W333" i="5"/>
  <c r="W75" i="5"/>
  <c r="W74" i="5"/>
  <c r="X76" i="5"/>
  <c r="X1148" i="5"/>
  <c r="X1162" i="5" s="1"/>
  <c r="AL1417" i="5"/>
  <c r="AL1371" i="5"/>
  <c r="AM1304" i="5"/>
  <c r="AL1324" i="5"/>
  <c r="AL1313" i="5"/>
  <c r="X1147" i="5"/>
  <c r="X306" i="5"/>
  <c r="W781" i="5"/>
  <c r="W828" i="5"/>
  <c r="X801" i="5"/>
  <c r="X804" i="5" s="1"/>
  <c r="X805" i="5" s="1"/>
  <c r="Y803" i="5" s="1"/>
  <c r="X20" i="5"/>
  <c r="X562" i="5" s="1"/>
  <c r="Y518" i="5"/>
  <c r="Y519" i="5" s="1"/>
  <c r="Y477" i="5"/>
  <c r="FV179" i="4"/>
  <c r="X40" i="5" a="1"/>
  <c r="X40" i="5" s="1"/>
  <c r="X39" i="5" a="1"/>
  <c r="X39" i="5" s="1"/>
  <c r="X42" i="5" a="1"/>
  <c r="X42" i="5" s="1"/>
  <c r="X38" i="5" a="1"/>
  <c r="X38" i="5" s="1"/>
  <c r="X36" i="5" a="1"/>
  <c r="X36" i="5" s="1"/>
  <c r="X37" i="5" a="1"/>
  <c r="X37" i="5" s="1"/>
  <c r="X35" i="5" a="1"/>
  <c r="X35" i="5" s="1"/>
  <c r="X34" i="5" a="1"/>
  <c r="X34" i="5" s="1"/>
  <c r="BD69" i="4"/>
  <c r="Y367" i="5"/>
  <c r="Y368" i="5"/>
  <c r="Y846" i="5"/>
  <c r="W334" i="5"/>
  <c r="W885" i="5"/>
  <c r="W890" i="5" s="1"/>
  <c r="W893" i="5" s="1"/>
  <c r="W393" i="5"/>
  <c r="Y22" i="5"/>
  <c r="Y23" i="5"/>
  <c r="Y1294" i="5" s="1"/>
  <c r="X1178" i="5"/>
  <c r="X1190" i="5" s="1"/>
  <c r="X394" i="5"/>
  <c r="X31" i="5" a="1"/>
  <c r="X31" i="5" s="1"/>
  <c r="X9" i="5"/>
  <c r="X858" i="5"/>
  <c r="Y556" i="5"/>
  <c r="Y7" i="5"/>
  <c r="Y8" i="5"/>
  <c r="Y348" i="5" s="1"/>
  <c r="Y366" i="5" s="1"/>
  <c r="Z4" i="5"/>
  <c r="Y6" i="5"/>
  <c r="V995" i="5"/>
  <c r="X29" i="5" a="1"/>
  <c r="X29" i="5" s="1"/>
  <c r="X30" i="5" a="1"/>
  <c r="X30" i="5" s="1"/>
  <c r="X845" i="5"/>
  <c r="X16" i="5"/>
  <c r="X876" i="5"/>
  <c r="Y849" i="5"/>
  <c r="Y24" i="5"/>
  <c r="Z1289" i="5" s="1"/>
  <c r="FT279" i="4"/>
  <c r="X341" i="5" l="1"/>
  <c r="X374" i="5" s="1"/>
  <c r="X423" i="5"/>
  <c r="BZ265" i="4"/>
  <c r="Y540" i="5"/>
  <c r="Y797" i="5"/>
  <c r="X841" i="5"/>
  <c r="X541" i="5"/>
  <c r="X176" i="5" s="1"/>
  <c r="CB260" i="4"/>
  <c r="CB261" i="4" s="1"/>
  <c r="CA262" i="4"/>
  <c r="Y305" i="5"/>
  <c r="Y434" i="5"/>
  <c r="AM1371" i="5"/>
  <c r="AM1417" i="5"/>
  <c r="AN1304" i="5"/>
  <c r="AM1324" i="5"/>
  <c r="AM1313" i="5"/>
  <c r="X308" i="5"/>
  <c r="X437" i="5"/>
  <c r="Y548" i="5"/>
  <c r="X1083" i="5"/>
  <c r="X1084" i="5" s="1"/>
  <c r="X1048" i="5"/>
  <c r="Y1024" i="5"/>
  <c r="X809" i="5"/>
  <c r="X810" i="5" s="1"/>
  <c r="Y544" i="5"/>
  <c r="Y299" i="5"/>
  <c r="Y297" i="5"/>
  <c r="Y295" i="5"/>
  <c r="Y298" i="5"/>
  <c r="Y302" i="5"/>
  <c r="Y300" i="5"/>
  <c r="Y291" i="5"/>
  <c r="Y294" i="5"/>
  <c r="Y303" i="5"/>
  <c r="Y296" i="5"/>
  <c r="Y293" i="5"/>
  <c r="Y292" i="5"/>
  <c r="Y304" i="5"/>
  <c r="Y301" i="5"/>
  <c r="Y799" i="5"/>
  <c r="Y796" i="5"/>
  <c r="Y798" i="5"/>
  <c r="X780" i="5"/>
  <c r="X790" i="5"/>
  <c r="X838" i="5"/>
  <c r="X779" i="5"/>
  <c r="Y19" i="5"/>
  <c r="Y532" i="5"/>
  <c r="Y531" i="5"/>
  <c r="Y498" i="5"/>
  <c r="Y491" i="5"/>
  <c r="Y505" i="5"/>
  <c r="Y483" i="5"/>
  <c r="FW179" i="4"/>
  <c r="X888" i="5"/>
  <c r="X823" i="5"/>
  <c r="BE69" i="4"/>
  <c r="Y369" i="5"/>
  <c r="Y370" i="5"/>
  <c r="X354" i="5"/>
  <c r="Y347" i="5"/>
  <c r="Y349" i="5" s="1"/>
  <c r="W995" i="5"/>
  <c r="X883" i="5"/>
  <c r="X879" i="5"/>
  <c r="X884" i="5"/>
  <c r="X340" i="5"/>
  <c r="Y1201" i="5"/>
  <c r="Y27" i="5"/>
  <c r="Y30" i="5" s="1" a="1"/>
  <c r="Y30" i="5" s="1"/>
  <c r="Y310" i="5"/>
  <c r="X1168" i="5"/>
  <c r="Z5" i="5"/>
  <c r="Z365" i="5" s="1"/>
  <c r="Y45" i="5" a="1"/>
  <c r="Y45" i="5" s="1"/>
  <c r="Y46" i="5" a="1"/>
  <c r="Y46" i="5" s="1"/>
  <c r="Y10" i="5"/>
  <c r="Y11" i="5" s="1"/>
  <c r="Y364" i="5"/>
  <c r="X959" i="5"/>
  <c r="X960" i="5" s="1"/>
  <c r="X462" i="5"/>
  <c r="X826" i="5"/>
  <c r="FU279" i="4"/>
  <c r="X882" i="5"/>
  <c r="V895" i="5"/>
  <c r="Y875" i="5"/>
  <c r="Y874" i="5"/>
  <c r="Y873" i="5"/>
  <c r="Y870" i="5"/>
  <c r="Y848" i="5"/>
  <c r="Y850" i="5"/>
  <c r="Y433" i="5"/>
  <c r="Y432" i="5"/>
  <c r="Y431" i="5"/>
  <c r="Y430" i="5"/>
  <c r="Y602" i="5"/>
  <c r="Y607" i="5" s="1"/>
  <c r="Y15" i="5"/>
  <c r="Y428" i="5"/>
  <c r="Y603" i="5"/>
  <c r="Y608" i="5" s="1"/>
  <c r="Y17" i="5"/>
  <c r="Y561" i="5"/>
  <c r="Y427" i="5"/>
  <c r="Y604" i="5"/>
  <c r="Y609" i="5" s="1"/>
  <c r="Y429" i="5"/>
  <c r="Y605" i="5"/>
  <c r="Y610" i="5" s="1"/>
  <c r="X18" i="5"/>
  <c r="Z351" i="5" l="1"/>
  <c r="X373" i="5"/>
  <c r="Z1035" i="5"/>
  <c r="Z1034" i="5"/>
  <c r="Z1036" i="5"/>
  <c r="X891" i="5"/>
  <c r="CA265" i="4"/>
  <c r="X678" i="5"/>
  <c r="X710" i="5"/>
  <c r="CC260" i="4"/>
  <c r="CC261" i="4" s="1"/>
  <c r="CB262" i="4"/>
  <c r="G244" i="3" a="1"/>
  <c r="G244" i="3" s="1"/>
  <c r="E479" i="5" s="1"/>
  <c r="Z1276" i="5"/>
  <c r="Y76" i="5"/>
  <c r="X75" i="5"/>
  <c r="X74" i="5"/>
  <c r="AN1417" i="5"/>
  <c r="AN1371" i="5"/>
  <c r="AO1304" i="5"/>
  <c r="AN1324" i="5"/>
  <c r="AN1313" i="5"/>
  <c r="Y1148" i="5"/>
  <c r="Y1162" i="5" s="1"/>
  <c r="Y1147" i="5"/>
  <c r="W895" i="5"/>
  <c r="Y306" i="5"/>
  <c r="X781" i="5"/>
  <c r="Y801" i="5"/>
  <c r="Y804" i="5" s="1"/>
  <c r="Y805" i="5" s="1"/>
  <c r="Z803" i="5" s="1"/>
  <c r="X828" i="5"/>
  <c r="Y20" i="5"/>
  <c r="Y562" i="5" s="1"/>
  <c r="Z518" i="5"/>
  <c r="Z519" i="5" s="1"/>
  <c r="Z477" i="5"/>
  <c r="M98" i="4"/>
  <c r="CF106" i="4"/>
  <c r="CH106" i="4"/>
  <c r="BP106" i="4"/>
  <c r="ED106" i="4"/>
  <c r="DT106" i="4"/>
  <c r="CV106" i="4"/>
  <c r="DG106" i="4"/>
  <c r="DQ106" i="4"/>
  <c r="BH106" i="4"/>
  <c r="CN106" i="4"/>
  <c r="BR106" i="4"/>
  <c r="FH106" i="4"/>
  <c r="DK106" i="4"/>
  <c r="FJ106" i="4"/>
  <c r="AT106" i="4"/>
  <c r="EL106" i="4"/>
  <c r="EG106" i="4"/>
  <c r="CS106" i="4"/>
  <c r="BX106" i="4"/>
  <c r="EH106" i="4"/>
  <c r="BN106" i="4"/>
  <c r="AA106" i="4"/>
  <c r="DZ106" i="4"/>
  <c r="EM106" i="4"/>
  <c r="AU106" i="4"/>
  <c r="CX106" i="4"/>
  <c r="AE106" i="4"/>
  <c r="FA106" i="4"/>
  <c r="AQ106" i="4"/>
  <c r="DJ106" i="4"/>
  <c r="BB106" i="4"/>
  <c r="DV106" i="4"/>
  <c r="FQ106" i="4"/>
  <c r="BL106" i="4"/>
  <c r="ET106" i="4"/>
  <c r="CB106" i="4"/>
  <c r="FM106" i="4"/>
  <c r="EJ106" i="4"/>
  <c r="EI106" i="4"/>
  <c r="AB106" i="4"/>
  <c r="AO106" i="4"/>
  <c r="BJ106" i="4"/>
  <c r="EO106" i="4"/>
  <c r="FE106" i="4"/>
  <c r="FC106" i="4"/>
  <c r="CR106" i="4"/>
  <c r="ES106" i="4"/>
  <c r="BF106" i="4"/>
  <c r="DE106" i="4"/>
  <c r="AD106" i="4"/>
  <c r="FK106" i="4"/>
  <c r="BU106" i="4"/>
  <c r="FP106" i="4"/>
  <c r="FD106" i="4"/>
  <c r="BY106" i="4"/>
  <c r="BK106" i="4"/>
  <c r="BE106" i="4"/>
  <c r="BD106" i="4"/>
  <c r="ER106" i="4"/>
  <c r="BT106" i="4"/>
  <c r="DL106" i="4"/>
  <c r="DY106" i="4"/>
  <c r="FO106" i="4"/>
  <c r="EF106" i="4"/>
  <c r="CC106" i="4"/>
  <c r="BS106" i="4"/>
  <c r="FS106" i="4"/>
  <c r="AW106" i="4"/>
  <c r="AR106" i="4"/>
  <c r="DU106" i="4"/>
  <c r="FU106" i="4"/>
  <c r="CI106" i="4"/>
  <c r="DH106" i="4"/>
  <c r="AY106" i="4"/>
  <c r="BI106" i="4"/>
  <c r="EE106" i="4"/>
  <c r="EA106" i="4"/>
  <c r="CE106" i="4"/>
  <c r="DO106" i="4"/>
  <c r="DX106" i="4"/>
  <c r="AG106" i="4"/>
  <c r="DR106" i="4"/>
  <c r="AP106" i="4"/>
  <c r="EZ106" i="4"/>
  <c r="BA106" i="4"/>
  <c r="FB106" i="4"/>
  <c r="AF106" i="4"/>
  <c r="AJ106" i="4"/>
  <c r="DW106" i="4"/>
  <c r="FY106" i="4"/>
  <c r="BQ106" i="4"/>
  <c r="CP106" i="4"/>
  <c r="DI106" i="4"/>
  <c r="AH106" i="4"/>
  <c r="DP106" i="4"/>
  <c r="EN106" i="4"/>
  <c r="AZ106" i="4"/>
  <c r="BC106" i="4"/>
  <c r="AM106" i="4"/>
  <c r="FR106" i="4"/>
  <c r="FT106" i="4"/>
  <c r="CO106" i="4"/>
  <c r="AK106" i="4"/>
  <c r="CJ106" i="4"/>
  <c r="EV106" i="4"/>
  <c r="EW106" i="4"/>
  <c r="EP106" i="4"/>
  <c r="CM106" i="4"/>
  <c r="DC106" i="4"/>
  <c r="FN106" i="4"/>
  <c r="AN106" i="4"/>
  <c r="BO106" i="4"/>
  <c r="EY106" i="4"/>
  <c r="AV106" i="4"/>
  <c r="DM106" i="4"/>
  <c r="FW106" i="4"/>
  <c r="CQ106" i="4"/>
  <c r="EU106" i="4"/>
  <c r="CU106" i="4"/>
  <c r="DD106" i="4"/>
  <c r="CG106" i="4"/>
  <c r="AS106" i="4"/>
  <c r="BG106" i="4"/>
  <c r="EK106" i="4"/>
  <c r="FX106" i="4"/>
  <c r="FF106" i="4"/>
  <c r="DN106" i="4"/>
  <c r="BW106" i="4"/>
  <c r="CZ106" i="4"/>
  <c r="EB106" i="4"/>
  <c r="DF106" i="4"/>
  <c r="BZ106" i="4"/>
  <c r="EC106" i="4"/>
  <c r="CK106" i="4"/>
  <c r="CT106" i="4"/>
  <c r="CD106" i="4"/>
  <c r="CY106" i="4"/>
  <c r="CA106" i="4"/>
  <c r="FG106" i="4"/>
  <c r="FI106" i="4"/>
  <c r="AL106" i="4"/>
  <c r="FV106" i="4"/>
  <c r="EQ106" i="4"/>
  <c r="CW106" i="4"/>
  <c r="AI106" i="4"/>
  <c r="DB106" i="4"/>
  <c r="DS106" i="4"/>
  <c r="BM106" i="4"/>
  <c r="AX106" i="4"/>
  <c r="DA106" i="4"/>
  <c r="EX106" i="4"/>
  <c r="CL106" i="4"/>
  <c r="FL106" i="4"/>
  <c r="BV106" i="4"/>
  <c r="FY179" i="4"/>
  <c r="FX179" i="4"/>
  <c r="Y40" i="5" a="1"/>
  <c r="Y40" i="5" s="1"/>
  <c r="Y39" i="5" a="1"/>
  <c r="Y39" i="5" s="1"/>
  <c r="Y38" i="5" a="1"/>
  <c r="Y38" i="5" s="1"/>
  <c r="Y37" i="5" a="1"/>
  <c r="Y37" i="5" s="1"/>
  <c r="Y35" i="5" a="1"/>
  <c r="Y35" i="5" s="1"/>
  <c r="Y42" i="5" a="1"/>
  <c r="Y42" i="5" s="1"/>
  <c r="Y36" i="5" a="1"/>
  <c r="Y36" i="5" s="1"/>
  <c r="Y34" i="5" a="1"/>
  <c r="Y34" i="5" s="1"/>
  <c r="N33" i="5" a="1"/>
  <c r="N33" i="5" s="1"/>
  <c r="W33" i="5" a="1"/>
  <c r="W33" i="5" s="1"/>
  <c r="X33" i="5" a="1"/>
  <c r="X33" i="5" s="1"/>
  <c r="U33" i="5" a="1"/>
  <c r="U33" i="5" s="1"/>
  <c r="S33" i="5" a="1"/>
  <c r="S33" i="5" s="1"/>
  <c r="T33" i="5" a="1"/>
  <c r="T33" i="5" s="1"/>
  <c r="O33" i="5" a="1"/>
  <c r="O33" i="5" s="1"/>
  <c r="V33" i="5" a="1"/>
  <c r="V33" i="5" s="1"/>
  <c r="R33" i="5" a="1"/>
  <c r="R33" i="5" s="1"/>
  <c r="R412" i="5" s="1"/>
  <c r="Y33" i="5" a="1"/>
  <c r="Y33" i="5" s="1"/>
  <c r="FA94" i="4"/>
  <c r="CC95" i="4"/>
  <c r="CY100" i="4"/>
  <c r="DC105" i="4"/>
  <c r="FD95" i="4"/>
  <c r="CQ98" i="4"/>
  <c r="ET102" i="4"/>
  <c r="DD102" i="4"/>
  <c r="DN96" i="4"/>
  <c r="AW96" i="4"/>
  <c r="BP101" i="4"/>
  <c r="BS98" i="4"/>
  <c r="CT101" i="4"/>
  <c r="CN105" i="4"/>
  <c r="DX98" i="4"/>
  <c r="AT93" i="4"/>
  <c r="DL97" i="4"/>
  <c r="DT101" i="4"/>
  <c r="AO97" i="4"/>
  <c r="FJ101" i="4"/>
  <c r="AR93" i="4"/>
  <c r="FF101" i="4"/>
  <c r="AK93" i="4"/>
  <c r="EQ95" i="4"/>
  <c r="BO95" i="4"/>
  <c r="FS101" i="4"/>
  <c r="Z97" i="4"/>
  <c r="ED99" i="4"/>
  <c r="DX95" i="4"/>
  <c r="DG97" i="4"/>
  <c r="FB93" i="4"/>
  <c r="CH95" i="4"/>
  <c r="BI102" i="4"/>
  <c r="AU97" i="4"/>
  <c r="DH104" i="4"/>
  <c r="DA102" i="4"/>
  <c r="DX101" i="4"/>
  <c r="BL95" i="4"/>
  <c r="FD101" i="4"/>
  <c r="DN99" i="4"/>
  <c r="DD99" i="4"/>
  <c r="BM105" i="4"/>
  <c r="AQ96" i="4"/>
  <c r="FY101" i="4"/>
  <c r="DM101" i="4"/>
  <c r="FI102" i="4"/>
  <c r="EH103" i="4"/>
  <c r="DV93" i="4"/>
  <c r="X102" i="4"/>
  <c r="EF100" i="4"/>
  <c r="AO96" i="4"/>
  <c r="CC93" i="4"/>
  <c r="X101" i="4"/>
  <c r="CS101" i="4"/>
  <c r="DY96" i="4"/>
  <c r="EH98" i="4"/>
  <c r="DC94" i="4"/>
  <c r="CA98" i="4"/>
  <c r="BL105" i="4"/>
  <c r="EM95" i="4"/>
  <c r="EU93" i="4"/>
  <c r="AS101" i="4"/>
  <c r="Y100" i="4"/>
  <c r="EP94" i="4"/>
  <c r="EV101" i="4"/>
  <c r="DO97" i="4"/>
  <c r="AG93" i="4"/>
  <c r="DX102" i="4"/>
  <c r="DD105" i="4"/>
  <c r="DP99" i="4"/>
  <c r="EF102" i="4"/>
  <c r="EY101" i="4"/>
  <c r="FX95" i="4"/>
  <c r="AC104" i="4"/>
  <c r="CF100" i="4"/>
  <c r="BS102" i="4"/>
  <c r="BV99" i="4"/>
  <c r="FR99" i="4"/>
  <c r="FB105" i="4"/>
  <c r="AE100" i="4"/>
  <c r="BC102" i="4"/>
  <c r="AO95" i="4"/>
  <c r="CC105" i="4"/>
  <c r="BG94" i="4"/>
  <c r="AL100" i="4"/>
  <c r="DK102" i="4"/>
  <c r="DU104" i="4"/>
  <c r="ED94" i="4"/>
  <c r="BM101" i="4"/>
  <c r="AY102" i="4"/>
  <c r="BZ102" i="4"/>
  <c r="AO104" i="4"/>
  <c r="ES97" i="4"/>
  <c r="CN96" i="4"/>
  <c r="CB100" i="4"/>
  <c r="AR101" i="4"/>
  <c r="AV99" i="4"/>
  <c r="DS101" i="4"/>
  <c r="EH94" i="4"/>
  <c r="CB97" i="4"/>
  <c r="CS99" i="4"/>
  <c r="BB95" i="4"/>
  <c r="AC94" i="4"/>
  <c r="AQ97" i="4"/>
  <c r="AB101" i="4"/>
  <c r="BN100" i="4"/>
  <c r="AJ99" i="4"/>
  <c r="ET100" i="4"/>
  <c r="AY94" i="4"/>
  <c r="AI95" i="4"/>
  <c r="BB102" i="4"/>
  <c r="DQ101" i="4"/>
  <c r="DO100" i="4"/>
  <c r="AC96" i="4"/>
  <c r="BP97" i="4"/>
  <c r="BA104" i="4"/>
  <c r="AC103" i="4"/>
  <c r="DF95" i="4"/>
  <c r="CJ99" i="4"/>
  <c r="AF100" i="4"/>
  <c r="FR103" i="4"/>
  <c r="CG105" i="4"/>
  <c r="CB96" i="4"/>
  <c r="FD97" i="4"/>
  <c r="FB101" i="4"/>
  <c r="FT99" i="4"/>
  <c r="AN98" i="4"/>
  <c r="AT99" i="4"/>
  <c r="FW94" i="4"/>
  <c r="AK104" i="4"/>
  <c r="ET103" i="4"/>
  <c r="EX99" i="4"/>
  <c r="Z94" i="4"/>
  <c r="DP104" i="4"/>
  <c r="DE100" i="4"/>
  <c r="BP105" i="4"/>
  <c r="BF95" i="4"/>
  <c r="CQ100" i="4"/>
  <c r="DD101" i="4"/>
  <c r="AZ103" i="4"/>
  <c r="EL99" i="4"/>
  <c r="AA102" i="4"/>
  <c r="DB95" i="4"/>
  <c r="DS94" i="4"/>
  <c r="CF99" i="4"/>
  <c r="AD100" i="4"/>
  <c r="BQ96" i="4"/>
  <c r="BX94" i="4"/>
  <c r="EC105" i="4"/>
  <c r="AG96" i="4"/>
  <c r="FU99" i="4"/>
  <c r="BB101" i="4"/>
  <c r="FS100" i="4"/>
  <c r="DV94" i="4"/>
  <c r="BF102" i="4"/>
  <c r="EG104" i="4"/>
  <c r="EO104" i="4"/>
  <c r="BN102" i="4"/>
  <c r="BT99" i="4"/>
  <c r="EV97" i="4"/>
  <c r="EC103" i="4"/>
  <c r="AK105" i="4"/>
  <c r="AM95" i="4"/>
  <c r="DL103" i="4"/>
  <c r="AV96" i="4"/>
  <c r="EI98" i="4"/>
  <c r="AK103" i="4"/>
  <c r="BP100" i="4"/>
  <c r="AX96" i="4"/>
  <c r="EJ98" i="4"/>
  <c r="CS97" i="4"/>
  <c r="DT104" i="4"/>
  <c r="AY99" i="4"/>
  <c r="AV100" i="4"/>
  <c r="FM101" i="4"/>
  <c r="AR104" i="4"/>
  <c r="CV93" i="4"/>
  <c r="FQ104" i="4"/>
  <c r="ET93" i="4"/>
  <c r="FV102" i="4"/>
  <c r="CY98" i="4"/>
  <c r="EJ100" i="4"/>
  <c r="BG100" i="4"/>
  <c r="DA95" i="4"/>
  <c r="DU101" i="4"/>
  <c r="DT95" i="4"/>
  <c r="EI100" i="4"/>
  <c r="DU105" i="4"/>
  <c r="AF105" i="4"/>
  <c r="CZ101" i="4"/>
  <c r="AX103" i="4"/>
  <c r="FX94" i="4"/>
  <c r="DO98" i="4"/>
  <c r="CO99" i="4"/>
  <c r="DN98" i="4"/>
  <c r="DP95" i="4"/>
  <c r="BY95" i="4"/>
  <c r="AS102" i="4"/>
  <c r="CG98" i="4"/>
  <c r="DK104" i="4"/>
  <c r="DD100" i="4"/>
  <c r="BZ105" i="4"/>
  <c r="CI104" i="4"/>
  <c r="DM98" i="4"/>
  <c r="DQ94" i="4"/>
  <c r="AZ100" i="4"/>
  <c r="BJ101" i="4"/>
  <c r="DY104" i="4"/>
  <c r="EA98" i="4"/>
  <c r="AP93" i="4"/>
  <c r="CH99" i="4"/>
  <c r="ES100" i="4"/>
  <c r="EK97" i="4"/>
  <c r="CY94" i="4"/>
  <c r="CF98" i="4"/>
  <c r="CP102" i="4"/>
  <c r="EJ95" i="4"/>
  <c r="BK96" i="4"/>
  <c r="CB98" i="4"/>
  <c r="BV103" i="4"/>
  <c r="Y94" i="4"/>
  <c r="DR105" i="4"/>
  <c r="BP96" i="4"/>
  <c r="BL98" i="4"/>
  <c r="AT98" i="4"/>
  <c r="CT98" i="4"/>
  <c r="DZ97" i="4"/>
  <c r="BI95" i="4"/>
  <c r="AO94" i="4"/>
  <c r="DL104" i="4"/>
  <c r="EE98" i="4"/>
  <c r="CK102" i="4"/>
  <c r="CM103" i="4"/>
  <c r="FN104" i="4"/>
  <c r="ER104" i="4"/>
  <c r="CB104" i="4"/>
  <c r="DI94" i="4"/>
  <c r="CG96" i="4"/>
  <c r="FX103" i="4"/>
  <c r="AS104" i="4"/>
  <c r="AM100" i="4"/>
  <c r="FL105" i="4"/>
  <c r="DX103" i="4"/>
  <c r="CG99" i="4"/>
  <c r="FV97" i="4"/>
  <c r="BX105" i="4"/>
  <c r="EL103" i="4"/>
  <c r="AC100" i="4"/>
  <c r="AH102" i="4"/>
  <c r="CE93" i="4"/>
  <c r="AQ100" i="4"/>
  <c r="BZ95" i="4"/>
  <c r="DI103" i="4"/>
  <c r="FO103" i="4"/>
  <c r="DG100" i="4"/>
  <c r="AM94" i="4"/>
  <c r="EC99" i="4"/>
  <c r="BL101" i="4"/>
  <c r="EG94" i="4"/>
  <c r="DB94" i="4"/>
  <c r="AS95" i="4"/>
  <c r="Y98" i="4"/>
  <c r="CH94" i="4"/>
  <c r="AX95" i="4"/>
  <c r="FT100" i="4"/>
  <c r="EV98" i="4"/>
  <c r="FL97" i="4"/>
  <c r="AP101" i="4"/>
  <c r="AQ95" i="4"/>
  <c r="FB104" i="4"/>
  <c r="BO102" i="4"/>
  <c r="EJ103" i="4"/>
  <c r="CY104" i="4"/>
  <c r="EB104" i="4"/>
  <c r="FM104" i="4"/>
  <c r="EX103" i="4"/>
  <c r="FH98" i="4"/>
  <c r="FX97" i="4"/>
  <c r="EL93" i="4"/>
  <c r="EN101" i="4"/>
  <c r="AK100" i="4"/>
  <c r="EE99" i="4"/>
  <c r="DR96" i="4"/>
  <c r="CC94" i="4"/>
  <c r="AR103" i="4"/>
  <c r="BT96" i="4"/>
  <c r="FI105" i="4"/>
  <c r="EB98" i="4"/>
  <c r="CX104" i="4"/>
  <c r="BN104" i="4"/>
  <c r="BU99" i="4"/>
  <c r="BR97" i="4"/>
  <c r="BX103" i="4"/>
  <c r="BY96" i="4"/>
  <c r="EH96" i="4"/>
  <c r="CQ94" i="4"/>
  <c r="FX100" i="4"/>
  <c r="FV99" i="4"/>
  <c r="FR95" i="4"/>
  <c r="CT100" i="4"/>
  <c r="Z102" i="4"/>
  <c r="BB93" i="4"/>
  <c r="AG104" i="4"/>
  <c r="CS105" i="4"/>
  <c r="FU94" i="4"/>
  <c r="AJ103" i="4"/>
  <c r="AD95" i="4"/>
  <c r="BI94" i="4"/>
  <c r="EP97" i="4"/>
  <c r="DL96" i="4"/>
  <c r="BM97" i="4"/>
  <c r="EP101" i="4"/>
  <c r="BY97" i="4"/>
  <c r="AM93" i="4"/>
  <c r="AT100" i="4"/>
  <c r="CM97" i="4"/>
  <c r="BD96" i="4"/>
  <c r="EH97" i="4"/>
  <c r="CW96" i="4"/>
  <c r="CL101" i="4"/>
  <c r="CR105" i="4"/>
  <c r="BS103" i="4"/>
  <c r="BR105" i="4"/>
  <c r="BS101" i="4"/>
  <c r="FQ103" i="4"/>
  <c r="AW102" i="4"/>
  <c r="CK100" i="4"/>
  <c r="DC99" i="4"/>
  <c r="BG105" i="4"/>
  <c r="BM100" i="4"/>
  <c r="DE102" i="4"/>
  <c r="FK98" i="4"/>
  <c r="DU96" i="4"/>
  <c r="AE103" i="4"/>
  <c r="EZ98" i="4"/>
  <c r="AW98" i="4"/>
  <c r="BJ94" i="4"/>
  <c r="FV98" i="4"/>
  <c r="BM102" i="4"/>
  <c r="BC98" i="4"/>
  <c r="CE103" i="4"/>
  <c r="CR104" i="4"/>
  <c r="EA96" i="4"/>
  <c r="EO99" i="4"/>
  <c r="BD94" i="4"/>
  <c r="DI96" i="4"/>
  <c r="AU94" i="4"/>
  <c r="EK100" i="4"/>
  <c r="FD102" i="4"/>
  <c r="FL104" i="4"/>
  <c r="FQ99" i="4"/>
  <c r="CH97" i="4"/>
  <c r="CK103" i="4"/>
  <c r="CZ94" i="4"/>
  <c r="DW102" i="4"/>
  <c r="DV95" i="4"/>
  <c r="BA93" i="4"/>
  <c r="DD98" i="4"/>
  <c r="DT100" i="4"/>
  <c r="EL104" i="4"/>
  <c r="DJ99" i="4"/>
  <c r="DQ104" i="4"/>
  <c r="CH101" i="4"/>
  <c r="EA99" i="4"/>
  <c r="FH97" i="4"/>
  <c r="FR97" i="4"/>
  <c r="FX99" i="4"/>
  <c r="AA101" i="4"/>
  <c r="DH99" i="4"/>
  <c r="BE100" i="4"/>
  <c r="CK97" i="4"/>
  <c r="FM98" i="4"/>
  <c r="EK105" i="4"/>
  <c r="BQ101" i="4"/>
  <c r="DF102" i="4"/>
  <c r="EA101" i="4"/>
  <c r="AU99" i="4"/>
  <c r="CJ102" i="4"/>
  <c r="DG94" i="4"/>
  <c r="EK101" i="4"/>
  <c r="AW95" i="4"/>
  <c r="EQ100" i="4"/>
  <c r="FP94" i="4"/>
  <c r="ED98" i="4"/>
  <c r="DV96" i="4"/>
  <c r="CK105" i="4"/>
  <c r="CJ94" i="4"/>
  <c r="AE104" i="4"/>
  <c r="BM96" i="4"/>
  <c r="DZ101" i="4"/>
  <c r="CW94" i="4"/>
  <c r="CZ93" i="4"/>
  <c r="DU95" i="4"/>
  <c r="CI94" i="4"/>
  <c r="DG98" i="4"/>
  <c r="AJ100" i="4"/>
  <c r="BC97" i="4"/>
  <c r="EM102" i="4"/>
  <c r="DS104" i="4"/>
  <c r="AM101" i="4"/>
  <c r="AA98" i="4"/>
  <c r="BW102" i="4"/>
  <c r="BK102" i="4"/>
  <c r="CK96" i="4"/>
  <c r="AM102" i="4"/>
  <c r="EW100" i="4"/>
  <c r="CF96" i="4"/>
  <c r="AQ93" i="4"/>
  <c r="CW103" i="4"/>
  <c r="BD97" i="4"/>
  <c r="DX97" i="4"/>
  <c r="ER102" i="4"/>
  <c r="BE104" i="4"/>
  <c r="AT104" i="4"/>
  <c r="ED100" i="4"/>
  <c r="EA95" i="4"/>
  <c r="FK104" i="4"/>
  <c r="EN104" i="4"/>
  <c r="EX102" i="4"/>
  <c r="BY100" i="4"/>
  <c r="BZ99" i="4"/>
  <c r="AY97" i="4"/>
  <c r="BV97" i="4"/>
  <c r="DR94" i="4"/>
  <c r="AI94" i="4"/>
  <c r="AW104" i="4"/>
  <c r="BC94" i="4"/>
  <c r="DJ97" i="4"/>
  <c r="CQ101" i="4"/>
  <c r="BT93" i="4"/>
  <c r="CN101" i="4"/>
  <c r="CW99" i="4"/>
  <c r="EN102" i="4"/>
  <c r="EZ97" i="4"/>
  <c r="AV93" i="4"/>
  <c r="AT95" i="4"/>
  <c r="AD99" i="4"/>
  <c r="FS102" i="4"/>
  <c r="X98" i="4"/>
  <c r="BL102" i="4"/>
  <c r="BV101" i="4"/>
  <c r="AB95" i="4"/>
  <c r="CF104" i="4"/>
  <c r="DH97" i="4"/>
  <c r="CL100" i="4"/>
  <c r="DO104" i="4"/>
  <c r="EH104" i="4"/>
  <c r="DT105" i="4"/>
  <c r="EH99" i="4"/>
  <c r="EA94" i="4"/>
  <c r="BZ93" i="4"/>
  <c r="DS99" i="4"/>
  <c r="FN95" i="4"/>
  <c r="AM99" i="4"/>
  <c r="BH102" i="4"/>
  <c r="CT93" i="4"/>
  <c r="DD97" i="4"/>
  <c r="AB97" i="4"/>
  <c r="CT95" i="4"/>
  <c r="AX99" i="4"/>
  <c r="FY97" i="4"/>
  <c r="DE97" i="4"/>
  <c r="BR100" i="4"/>
  <c r="DF105" i="4"/>
  <c r="BM94" i="4"/>
  <c r="DW103" i="4"/>
  <c r="AF102" i="4"/>
  <c r="EU94" i="4"/>
  <c r="BJ103" i="4"/>
  <c r="EO94" i="4"/>
  <c r="EI103" i="4"/>
  <c r="EU101" i="4"/>
  <c r="AA100" i="4"/>
  <c r="BG103" i="4"/>
  <c r="EZ99" i="4"/>
  <c r="BS97" i="4"/>
  <c r="EW94" i="4"/>
  <c r="FF94" i="4"/>
  <c r="AH94" i="4"/>
  <c r="CJ93" i="4"/>
  <c r="EV105" i="4"/>
  <c r="DK105" i="4"/>
  <c r="CS93" i="4"/>
  <c r="AU105" i="4"/>
  <c r="FC99" i="4"/>
  <c r="EN99" i="4"/>
  <c r="FM100" i="4"/>
  <c r="AA105" i="4"/>
  <c r="DX105" i="4"/>
  <c r="DG104" i="4"/>
  <c r="CJ95" i="4"/>
  <c r="CU104" i="4"/>
  <c r="Y101" i="4"/>
  <c r="DR104" i="4"/>
  <c r="FA95" i="4"/>
  <c r="FS103" i="4"/>
  <c r="BQ98" i="4"/>
  <c r="FA98" i="4"/>
  <c r="CG97" i="4"/>
  <c r="DD93" i="4"/>
  <c r="FA103" i="4"/>
  <c r="BO105" i="4"/>
  <c r="X103" i="4"/>
  <c r="DR98" i="4"/>
  <c r="AS94" i="4"/>
  <c r="CP93" i="4"/>
  <c r="FM105" i="4"/>
  <c r="FT102" i="4"/>
  <c r="FP104" i="4"/>
  <c r="BI100" i="4"/>
  <c r="FI103" i="4"/>
  <c r="CT102" i="4"/>
  <c r="BR95" i="4"/>
  <c r="EC101" i="4"/>
  <c r="CL105" i="4"/>
  <c r="DW96" i="4"/>
  <c r="EX95" i="4"/>
  <c r="DW98" i="4"/>
  <c r="FF99" i="4"/>
  <c r="ES104" i="4"/>
  <c r="AK102" i="4"/>
  <c r="FG101" i="4"/>
  <c r="CA104" i="4"/>
  <c r="ED105" i="4"/>
  <c r="EX98" i="4"/>
  <c r="BP93" i="4"/>
  <c r="FX101" i="4"/>
  <c r="CB99" i="4"/>
  <c r="CI102" i="4"/>
  <c r="FY105" i="4"/>
  <c r="BO101" i="4"/>
  <c r="CE97" i="4"/>
  <c r="AN100" i="4"/>
  <c r="AS96" i="4"/>
  <c r="AC99" i="4"/>
  <c r="EU103" i="4"/>
  <c r="CK101" i="4"/>
  <c r="FH105" i="4"/>
  <c r="EC98" i="4"/>
  <c r="EN94" i="4"/>
  <c r="CZ102" i="4"/>
  <c r="AT103" i="4"/>
  <c r="DN97" i="4"/>
  <c r="BN95" i="4"/>
  <c r="AM105" i="4"/>
  <c r="CS94" i="4"/>
  <c r="FW99" i="4"/>
  <c r="AF96" i="4"/>
  <c r="EW101" i="4"/>
  <c r="FP101" i="4"/>
  <c r="BN97" i="4"/>
  <c r="EC94" i="4"/>
  <c r="AP99" i="4"/>
  <c r="BK105" i="4"/>
  <c r="AI93" i="4"/>
  <c r="FU101" i="4"/>
  <c r="DQ105" i="4"/>
  <c r="BQ102" i="4"/>
  <c r="DN95" i="4"/>
  <c r="FB94" i="4"/>
  <c r="CR103" i="4"/>
  <c r="CK99" i="4"/>
  <c r="FP103" i="4"/>
  <c r="AU101" i="4"/>
  <c r="AY100" i="4"/>
  <c r="AO98" i="4"/>
  <c r="BK99" i="4"/>
  <c r="FD103" i="4"/>
  <c r="BS96" i="4"/>
  <c r="CA96" i="4"/>
  <c r="BF93" i="4"/>
  <c r="AH100" i="4"/>
  <c r="EV94" i="4"/>
  <c r="AL105" i="4"/>
  <c r="EB96" i="4"/>
  <c r="ET105" i="4"/>
  <c r="EP105" i="4"/>
  <c r="DM96" i="4"/>
  <c r="FS94" i="4"/>
  <c r="DH93" i="4"/>
  <c r="CY97" i="4"/>
  <c r="AL102" i="4"/>
  <c r="FY98" i="4"/>
  <c r="CZ105" i="4"/>
  <c r="AZ98" i="4"/>
  <c r="FO99" i="4"/>
  <c r="AE99" i="4"/>
  <c r="DW93" i="4"/>
  <c r="DN100" i="4"/>
  <c r="CF97" i="4"/>
  <c r="EK102" i="4"/>
  <c r="DB100" i="4"/>
  <c r="AP104" i="4"/>
  <c r="EI97" i="4"/>
  <c r="BY104" i="4"/>
  <c r="DD96" i="4"/>
  <c r="CP103" i="4"/>
  <c r="EW103" i="4"/>
  <c r="CD100" i="4"/>
  <c r="BB98" i="4"/>
  <c r="CP98" i="4"/>
  <c r="BR103" i="4"/>
  <c r="CL97" i="4"/>
  <c r="FG103" i="4"/>
  <c r="AS105" i="4"/>
  <c r="FE93" i="4"/>
  <c r="DE96" i="4"/>
  <c r="EO100" i="4"/>
  <c r="BQ103" i="4"/>
  <c r="FM97" i="4"/>
  <c r="EW98" i="4"/>
  <c r="DQ97" i="4"/>
  <c r="CI98" i="4"/>
  <c r="EM93" i="4"/>
  <c r="AZ102" i="4"/>
  <c r="BU102" i="4"/>
  <c r="EI94" i="4"/>
  <c r="CQ95" i="4"/>
  <c r="EE101" i="4"/>
  <c r="FF104" i="4"/>
  <c r="DH105" i="4"/>
  <c r="DL93" i="4"/>
  <c r="FQ101" i="4"/>
  <c r="FQ97" i="4"/>
  <c r="BJ100" i="4"/>
  <c r="EJ96" i="4"/>
  <c r="FJ98" i="4"/>
  <c r="AG97" i="4"/>
  <c r="CC97" i="4"/>
  <c r="CG95" i="4"/>
  <c r="FW93" i="4"/>
  <c r="BF98" i="4"/>
  <c r="CX102" i="4"/>
  <c r="FB99" i="4"/>
  <c r="EI96" i="4"/>
  <c r="FF93" i="4"/>
  <c r="BE97" i="4"/>
  <c r="EW93" i="4"/>
  <c r="BU96" i="4"/>
  <c r="EW99" i="4"/>
  <c r="EM94" i="4"/>
  <c r="DY100" i="4"/>
  <c r="CJ100" i="4"/>
  <c r="FD99" i="4"/>
  <c r="DE103" i="4"/>
  <c r="DK95" i="4"/>
  <c r="EV103" i="4"/>
  <c r="AC105" i="4"/>
  <c r="BQ104" i="4"/>
  <c r="CK95" i="4"/>
  <c r="EA97" i="4"/>
  <c r="AA104" i="4"/>
  <c r="ER93" i="4"/>
  <c r="CB95" i="4"/>
  <c r="EP102" i="4"/>
  <c r="DK100" i="4"/>
  <c r="DE101" i="4"/>
  <c r="AS97" i="4"/>
  <c r="X95" i="4"/>
  <c r="CW102" i="4"/>
  <c r="DT96" i="4"/>
  <c r="BQ97" i="4"/>
  <c r="EA104" i="4"/>
  <c r="BJ99" i="4"/>
  <c r="FT93" i="4"/>
  <c r="AK101" i="4"/>
  <c r="AU98" i="4"/>
  <c r="AL101" i="4"/>
  <c r="BB105" i="4"/>
  <c r="DK99" i="4"/>
  <c r="EJ97" i="4"/>
  <c r="CD95" i="4"/>
  <c r="DA100" i="4"/>
  <c r="FI104" i="4"/>
  <c r="X100" i="4"/>
  <c r="BX98" i="4"/>
  <c r="DW100" i="4"/>
  <c r="FD98" i="4"/>
  <c r="CK93" i="4"/>
  <c r="ET99" i="4"/>
  <c r="EQ102" i="4"/>
  <c r="CW93" i="4"/>
  <c r="EW104" i="4"/>
  <c r="AI98" i="4"/>
  <c r="BB94" i="4"/>
  <c r="DV105" i="4"/>
  <c r="CQ96" i="4"/>
  <c r="BW101" i="4"/>
  <c r="DY93" i="4"/>
  <c r="AT97" i="4"/>
  <c r="AY98" i="4"/>
  <c r="BD103" i="4"/>
  <c r="FK93" i="4"/>
  <c r="BR99" i="4"/>
  <c r="FT95" i="4"/>
  <c r="BC100" i="4"/>
  <c r="Z103" i="4"/>
  <c r="FQ95" i="4"/>
  <c r="AB105" i="4"/>
  <c r="CV101" i="4"/>
  <c r="ED102" i="4"/>
  <c r="EY98" i="4"/>
  <c r="FR100" i="4"/>
  <c r="EJ102" i="4"/>
  <c r="ED96" i="4"/>
  <c r="ES94" i="4"/>
  <c r="ES93" i="4"/>
  <c r="EZ95" i="4"/>
  <c r="DF98" i="4"/>
  <c r="ER95" i="4"/>
  <c r="CE98" i="4"/>
  <c r="BG99" i="4"/>
  <c r="EP100" i="4"/>
  <c r="DA98" i="4"/>
  <c r="BC103" i="4"/>
  <c r="AR95" i="4"/>
  <c r="CA93" i="4"/>
  <c r="BT103" i="4"/>
  <c r="AQ94" i="4"/>
  <c r="EN95" i="4"/>
  <c r="CQ99" i="4"/>
  <c r="BR94" i="4"/>
  <c r="EN103" i="4"/>
  <c r="FW95" i="4"/>
  <c r="BL104" i="4"/>
  <c r="FM94" i="4"/>
  <c r="CK94" i="4"/>
  <c r="CH93" i="4"/>
  <c r="AW100" i="4"/>
  <c r="AU102" i="4"/>
  <c r="DS103" i="4"/>
  <c r="BD101" i="4"/>
  <c r="CS104" i="4"/>
  <c r="EE105" i="4"/>
  <c r="EF95" i="4"/>
  <c r="DG99" i="4"/>
  <c r="BV104" i="4"/>
  <c r="ET98" i="4"/>
  <c r="EU95" i="4"/>
  <c r="AE102" i="4"/>
  <c r="BU105" i="4"/>
  <c r="FV101" i="4"/>
  <c r="FH104" i="4"/>
  <c r="BT105" i="4"/>
  <c r="AT105" i="4"/>
  <c r="DO99" i="4"/>
  <c r="DJ95" i="4"/>
  <c r="BA100" i="4"/>
  <c r="DR99" i="4"/>
  <c r="Z95" i="4"/>
  <c r="FM103" i="4"/>
  <c r="FG95" i="4"/>
  <c r="FX98" i="4"/>
  <c r="BX100" i="4"/>
  <c r="BI93" i="4"/>
  <c r="CQ97" i="4"/>
  <c r="DI104" i="4"/>
  <c r="EU97" i="4"/>
  <c r="DO94" i="4"/>
  <c r="AE94" i="4"/>
  <c r="DE94" i="4"/>
  <c r="EH101" i="4"/>
  <c r="BV105" i="4"/>
  <c r="Z101" i="4"/>
  <c r="CV97" i="4"/>
  <c r="AL98" i="4"/>
  <c r="EU105" i="4"/>
  <c r="CS96" i="4"/>
  <c r="BD105" i="4"/>
  <c r="EK94" i="4"/>
  <c r="EM105" i="4"/>
  <c r="BR104" i="4"/>
  <c r="FC100" i="4"/>
  <c r="CY103" i="4"/>
  <c r="AZ99" i="4"/>
  <c r="DI98" i="4"/>
  <c r="AX101" i="4"/>
  <c r="AE95" i="4"/>
  <c r="DC93" i="4"/>
  <c r="AX98" i="4"/>
  <c r="CD94" i="4"/>
  <c r="AO93" i="4"/>
  <c r="FD93" i="4"/>
  <c r="DL100" i="4"/>
  <c r="EC96" i="4"/>
  <c r="FV104" i="4"/>
  <c r="AK95" i="4"/>
  <c r="CP104" i="4"/>
  <c r="FO94" i="4"/>
  <c r="FS93" i="4"/>
  <c r="AN97" i="4"/>
  <c r="EM104" i="4"/>
  <c r="CU95" i="4"/>
  <c r="AL95" i="4"/>
  <c r="FO102" i="4"/>
  <c r="BO96" i="4"/>
  <c r="EZ104" i="4"/>
  <c r="CI93" i="4"/>
  <c r="BY98" i="4"/>
  <c r="BG98" i="4"/>
  <c r="BS104" i="4"/>
  <c r="EJ105" i="4"/>
  <c r="DH102" i="4"/>
  <c r="Z100" i="4"/>
  <c r="BR98" i="4"/>
  <c r="EF105" i="4"/>
  <c r="EH102" i="4"/>
  <c r="DW94" i="4"/>
  <c r="EY103" i="4"/>
  <c r="DU103" i="4"/>
  <c r="DV103" i="4"/>
  <c r="CV98" i="4"/>
  <c r="EE97" i="4"/>
  <c r="CQ102" i="4"/>
  <c r="DT94" i="4"/>
  <c r="EN93" i="4"/>
  <c r="CG94" i="4"/>
  <c r="EZ101" i="4"/>
  <c r="EB95" i="4"/>
  <c r="ET97" i="4"/>
  <c r="EQ98" i="4"/>
  <c r="CG104" i="4"/>
  <c r="DR97" i="4"/>
  <c r="AI104" i="4"/>
  <c r="CI96" i="4"/>
  <c r="AB104" i="4"/>
  <c r="DU97" i="4"/>
  <c r="DZ96" i="4"/>
  <c r="AQ99" i="4"/>
  <c r="CM93" i="4"/>
  <c r="DM104" i="4"/>
  <c r="AN104" i="4"/>
  <c r="DS93" i="4"/>
  <c r="CR99" i="4"/>
  <c r="EO101" i="4"/>
  <c r="BX95" i="4"/>
  <c r="CP96" i="4"/>
  <c r="EE100" i="4"/>
  <c r="FE100" i="4"/>
  <c r="BZ98" i="4"/>
  <c r="AP105" i="4"/>
  <c r="BO100" i="4"/>
  <c r="BG102" i="4"/>
  <c r="AD97" i="4"/>
  <c r="BM95" i="4"/>
  <c r="EI104" i="4"/>
  <c r="DY101" i="4"/>
  <c r="BW95" i="4"/>
  <c r="EP95" i="4"/>
  <c r="FR104" i="4"/>
  <c r="AQ101" i="4"/>
  <c r="DI100" i="4"/>
  <c r="FU95" i="4"/>
  <c r="EB100" i="4"/>
  <c r="CL104" i="4"/>
  <c r="AW105" i="4"/>
  <c r="DQ96" i="4"/>
  <c r="FQ93" i="4"/>
  <c r="CD103" i="4"/>
  <c r="BQ95" i="4"/>
  <c r="CM99" i="4"/>
  <c r="EX93" i="4"/>
  <c r="BO93" i="4"/>
  <c r="AN95" i="4"/>
  <c r="EU102" i="4"/>
  <c r="BB97" i="4"/>
  <c r="BK100" i="4"/>
  <c r="AN94" i="4"/>
  <c r="AY105" i="4"/>
  <c r="AU93" i="4"/>
  <c r="EQ97" i="4"/>
  <c r="BL103" i="4"/>
  <c r="DK94" i="4"/>
  <c r="AA93" i="4"/>
  <c r="AX105" i="4"/>
  <c r="CR100" i="4"/>
  <c r="X99" i="4"/>
  <c r="FO95" i="4"/>
  <c r="AP98" i="4"/>
  <c r="CO100" i="4"/>
  <c r="BO94" i="4"/>
  <c r="AF101" i="4"/>
  <c r="EK98" i="4"/>
  <c r="AQ103" i="4"/>
  <c r="DK98" i="4"/>
  <c r="EB93" i="4"/>
  <c r="EY104" i="4"/>
  <c r="AJ98" i="4"/>
  <c r="BK98" i="4"/>
  <c r="ER101" i="4"/>
  <c r="DD94" i="4"/>
  <c r="AR105" i="4"/>
  <c r="AB103" i="4"/>
  <c r="AE93" i="4"/>
  <c r="FN94" i="4"/>
  <c r="DP100" i="4"/>
  <c r="DA94" i="4"/>
  <c r="AD93" i="4"/>
  <c r="FK94" i="4"/>
  <c r="DY99" i="4"/>
  <c r="DE95" i="4"/>
  <c r="EC100" i="4"/>
  <c r="CW104" i="4"/>
  <c r="FQ102" i="4"/>
  <c r="CF102" i="4"/>
  <c r="EA103" i="4"/>
  <c r="DM94" i="4"/>
  <c r="EH100" i="4"/>
  <c r="CZ99" i="4"/>
  <c r="FE105" i="4"/>
  <c r="BA95" i="4"/>
  <c r="CM98" i="4"/>
  <c r="BY105" i="4"/>
  <c r="Y99" i="4"/>
  <c r="FQ105" i="4"/>
  <c r="CL99" i="4"/>
  <c r="CX100" i="4"/>
  <c r="AF104" i="4"/>
  <c r="DJ104" i="4"/>
  <c r="BF99" i="4"/>
  <c r="AP102" i="4"/>
  <c r="CL94" i="4"/>
  <c r="AD102" i="4"/>
  <c r="CP95" i="4"/>
  <c r="BI104" i="4"/>
  <c r="EP103" i="4"/>
  <c r="AB94" i="4"/>
  <c r="EB102" i="4"/>
  <c r="EG98" i="4"/>
  <c r="FO97" i="4"/>
  <c r="FN103" i="4"/>
  <c r="DM95" i="4"/>
  <c r="DF96" i="4"/>
  <c r="BK95" i="4"/>
  <c r="BT100" i="4"/>
  <c r="FO104" i="4"/>
  <c r="FT104" i="4"/>
  <c r="ES98" i="4"/>
  <c r="DM97" i="4"/>
  <c r="BV95" i="4"/>
  <c r="FG93" i="4"/>
  <c r="FB102" i="4"/>
  <c r="CR94" i="4"/>
  <c r="CC98" i="4"/>
  <c r="CX105" i="4"/>
  <c r="AG100" i="4"/>
  <c r="AL104" i="4"/>
  <c r="CS98" i="4"/>
  <c r="DK103" i="4"/>
  <c r="BR93" i="4"/>
  <c r="CI99" i="4"/>
  <c r="EZ94" i="4"/>
  <c r="EW97" i="4"/>
  <c r="DF101" i="4"/>
  <c r="EG100" i="4"/>
  <c r="BT94" i="4"/>
  <c r="AO103" i="4"/>
  <c r="CN103" i="4"/>
  <c r="DZ105" i="4"/>
  <c r="BT101" i="4"/>
  <c r="AF98" i="4"/>
  <c r="AK94" i="4"/>
  <c r="FN105" i="4"/>
  <c r="CJ104" i="4"/>
  <c r="Y105" i="4"/>
  <c r="DW105" i="4"/>
  <c r="DV104" i="4"/>
  <c r="FM95" i="4"/>
  <c r="BW98" i="4"/>
  <c r="FT94" i="4"/>
  <c r="CL95" i="4"/>
  <c r="AP95" i="4"/>
  <c r="FY99" i="4"/>
  <c r="DN93" i="4"/>
  <c r="AP97" i="4"/>
  <c r="CR95" i="4"/>
  <c r="DB102" i="4"/>
  <c r="CU103" i="4"/>
  <c r="DH94" i="4"/>
  <c r="DJ98" i="4"/>
  <c r="BV102" i="4"/>
  <c r="BX93" i="4"/>
  <c r="FX93" i="4"/>
  <c r="FI93" i="4"/>
  <c r="CH103" i="4"/>
  <c r="CE99" i="4"/>
  <c r="BH94" i="4"/>
  <c r="EQ103" i="4"/>
  <c r="EB94" i="4"/>
  <c r="EQ99" i="4"/>
  <c r="CX95" i="4"/>
  <c r="DH98" i="4"/>
  <c r="DV102" i="4"/>
  <c r="CC104" i="4"/>
  <c r="BN101" i="4"/>
  <c r="AV98" i="4"/>
  <c r="BH96" i="4"/>
  <c r="AY93" i="4"/>
  <c r="FY95" i="4"/>
  <c r="CA103" i="4"/>
  <c r="DL94" i="4"/>
  <c r="BW100" i="4"/>
  <c r="FU97" i="4"/>
  <c r="BH99" i="4"/>
  <c r="CM96" i="4"/>
  <c r="AO105" i="4"/>
  <c r="AG101" i="4"/>
  <c r="AL94" i="4"/>
  <c r="ES95" i="4"/>
  <c r="AS99" i="4"/>
  <c r="DS105" i="4"/>
  <c r="ES99" i="4"/>
  <c r="CI100" i="4"/>
  <c r="CO104" i="4"/>
  <c r="FL100" i="4"/>
  <c r="AY95" i="4"/>
  <c r="EW105" i="4"/>
  <c r="CX93" i="4"/>
  <c r="EF98" i="4"/>
  <c r="FL101" i="4"/>
  <c r="CD105" i="4"/>
  <c r="DT98" i="4"/>
  <c r="BX101" i="4"/>
  <c r="BP95" i="4"/>
  <c r="CC100" i="4"/>
  <c r="BQ100" i="4"/>
  <c r="AJ101" i="4"/>
  <c r="DT103" i="4"/>
  <c r="DU100" i="4"/>
  <c r="BU98" i="4"/>
  <c r="CV103" i="4"/>
  <c r="CJ97" i="4"/>
  <c r="BA96" i="4"/>
  <c r="DY98" i="4"/>
  <c r="DP96" i="4"/>
  <c r="DU98" i="4"/>
  <c r="DU94" i="4"/>
  <c r="CE104" i="4"/>
  <c r="FU100" i="4"/>
  <c r="FT105" i="4"/>
  <c r="BU95" i="4"/>
  <c r="CD98" i="4"/>
  <c r="EY97" i="4"/>
  <c r="CM95" i="4"/>
  <c r="AL93" i="4"/>
  <c r="EO97" i="4"/>
  <c r="AF103" i="4"/>
  <c r="AD105" i="4"/>
  <c r="BE105" i="4"/>
  <c r="Y93" i="4"/>
  <c r="EP93" i="4"/>
  <c r="DC104" i="4"/>
  <c r="CZ95" i="4"/>
  <c r="BI96" i="4"/>
  <c r="CZ104" i="4"/>
  <c r="EH93" i="4"/>
  <c r="CC103" i="4"/>
  <c r="FR98" i="4"/>
  <c r="DP94" i="4"/>
  <c r="AY96" i="4"/>
  <c r="FI99" i="4"/>
  <c r="FY103" i="4"/>
  <c r="AI96" i="4"/>
  <c r="DB104" i="4"/>
  <c r="AU96" i="4"/>
  <c r="EA102" i="4"/>
  <c r="DQ93" i="4"/>
  <c r="EV93" i="4"/>
  <c r="BS94" i="4"/>
  <c r="DH96" i="4"/>
  <c r="X94" i="4"/>
  <c r="BU104" i="4"/>
  <c r="EN98" i="4"/>
  <c r="AY101" i="4"/>
  <c r="DU102" i="4"/>
  <c r="FD105" i="4"/>
  <c r="AV97" i="4"/>
  <c r="AG94" i="4"/>
  <c r="AD94" i="4"/>
  <c r="EQ101" i="4"/>
  <c r="FS95" i="4"/>
  <c r="BY93" i="4"/>
  <c r="EI95" i="4"/>
  <c r="BS105" i="4"/>
  <c r="CP105" i="4"/>
  <c r="Y103" i="4"/>
  <c r="FC98" i="4"/>
  <c r="AF99" i="4"/>
  <c r="EM97" i="4"/>
  <c r="CN97" i="4"/>
  <c r="BA99" i="4"/>
  <c r="FQ100" i="4"/>
  <c r="DB98" i="4"/>
  <c r="DG103" i="4"/>
  <c r="AC101" i="4"/>
  <c r="DG101" i="4"/>
  <c r="FR102" i="4"/>
  <c r="AB99" i="4"/>
  <c r="Y95" i="4"/>
  <c r="BB103" i="4"/>
  <c r="CO98" i="4"/>
  <c r="DJ96" i="4"/>
  <c r="DM105" i="4"/>
  <c r="BF105" i="4"/>
  <c r="EF94" i="4"/>
  <c r="EC104" i="4"/>
  <c r="DK101" i="4"/>
  <c r="FJ94" i="4"/>
  <c r="BV98" i="4"/>
  <c r="AY103" i="4"/>
  <c r="EI102" i="4"/>
  <c r="ER103" i="4"/>
  <c r="FG105" i="4"/>
  <c r="BH97" i="4"/>
  <c r="BB100" i="4"/>
  <c r="EU98" i="4"/>
  <c r="FH103" i="4"/>
  <c r="BY99" i="4"/>
  <c r="BA97" i="4"/>
  <c r="ES103" i="4"/>
  <c r="AA103" i="4"/>
  <c r="CR98" i="4"/>
  <c r="CZ97" i="4"/>
  <c r="EF93" i="4"/>
  <c r="CO93" i="4"/>
  <c r="BF96" i="4"/>
  <c r="CJ101" i="4"/>
  <c r="CY93" i="4"/>
  <c r="DJ94" i="4"/>
  <c r="AZ93" i="4"/>
  <c r="AW99" i="4"/>
  <c r="CN95" i="4"/>
  <c r="DD104" i="4"/>
  <c r="CU100" i="4"/>
  <c r="EG97" i="4"/>
  <c r="FW98" i="4"/>
  <c r="FA102" i="4"/>
  <c r="DG93" i="4"/>
  <c r="EO103" i="4"/>
  <c r="BG101" i="4"/>
  <c r="CD102" i="4"/>
  <c r="AB98" i="4"/>
  <c r="DS96" i="4"/>
  <c r="AJ105" i="4"/>
  <c r="CY99" i="4"/>
  <c r="AW94" i="4"/>
  <c r="AJ95" i="4"/>
  <c r="DC97" i="4"/>
  <c r="Z105" i="4"/>
  <c r="EV95" i="4"/>
  <c r="BN98" i="4"/>
  <c r="FF103" i="4"/>
  <c r="FP97" i="4"/>
  <c r="FA93" i="4"/>
  <c r="EG99" i="4"/>
  <c r="DR95" i="4"/>
  <c r="BP98" i="4"/>
  <c r="CC99" i="4"/>
  <c r="AJ96" i="4"/>
  <c r="BE102" i="4"/>
  <c r="FN93" i="4"/>
  <c r="CR97" i="4"/>
  <c r="CL98" i="4"/>
  <c r="DP98" i="4"/>
  <c r="FQ94" i="4"/>
  <c r="DU99" i="4"/>
  <c r="BZ96" i="4"/>
  <c r="ES105" i="4"/>
  <c r="FK101" i="4"/>
  <c r="FH99" i="4"/>
  <c r="BP104" i="4"/>
  <c r="FK100" i="4"/>
  <c r="AH105" i="4"/>
  <c r="FI97" i="4"/>
  <c r="BC93" i="4"/>
  <c r="CS103" i="4"/>
  <c r="DA104" i="4"/>
  <c r="CK104" i="4"/>
  <c r="AI105" i="4"/>
  <c r="BK103" i="4"/>
  <c r="AM104" i="4"/>
  <c r="ER94" i="4"/>
  <c r="BF101" i="4"/>
  <c r="AE97" i="4"/>
  <c r="DI97" i="4"/>
  <c r="DP103" i="4"/>
  <c r="AQ98" i="4"/>
  <c r="CU98" i="4"/>
  <c r="EB97" i="4"/>
  <c r="EX105" i="4"/>
  <c r="AW103" i="4"/>
  <c r="EY94" i="4"/>
  <c r="DF94" i="4"/>
  <c r="EA93" i="4"/>
  <c r="AZ95" i="4"/>
  <c r="CH96" i="4"/>
  <c r="EL95" i="4"/>
  <c r="BK93" i="4"/>
  <c r="DZ100" i="4"/>
  <c r="AV104" i="4"/>
  <c r="FA105" i="4"/>
  <c r="FA97" i="4"/>
  <c r="EL94" i="4"/>
  <c r="CA100" i="4"/>
  <c r="CM101" i="4"/>
  <c r="CI105" i="4"/>
  <c r="DS102" i="4"/>
  <c r="BY94" i="4"/>
  <c r="BW104" i="4"/>
  <c r="FN99" i="4"/>
  <c r="EQ104" i="4"/>
  <c r="CW98" i="4"/>
  <c r="DT99" i="4"/>
  <c r="CF94" i="4"/>
  <c r="BU103" i="4"/>
  <c r="DH103" i="4"/>
  <c r="FW97" i="4"/>
  <c r="EF104" i="4"/>
  <c r="CH105" i="4"/>
  <c r="EM103" i="4"/>
  <c r="AJ102" i="4"/>
  <c r="CG100" i="4"/>
  <c r="EC93" i="4"/>
  <c r="CO105" i="4"/>
  <c r="BY102" i="4"/>
  <c r="CA95" i="4"/>
  <c r="DO93" i="4"/>
  <c r="BR101" i="4"/>
  <c r="AG99" i="4"/>
  <c r="DP93" i="4"/>
  <c r="FV103" i="4"/>
  <c r="AL103" i="4"/>
  <c r="DZ98" i="4"/>
  <c r="AE98" i="4"/>
  <c r="FC95" i="4"/>
  <c r="AS100" i="4"/>
  <c r="AN102" i="4"/>
  <c r="BJ104" i="4"/>
  <c r="DF100" i="4"/>
  <c r="AP100" i="4"/>
  <c r="DJ93" i="4"/>
  <c r="DW99" i="4"/>
  <c r="CB101" i="4"/>
  <c r="BL93" i="4"/>
  <c r="BW94" i="4"/>
  <c r="BP99" i="4"/>
  <c r="FY102" i="4"/>
  <c r="CF103" i="4"/>
  <c r="EH95" i="4"/>
  <c r="DT102" i="4"/>
  <c r="EJ104" i="4"/>
  <c r="X93" i="4"/>
  <c r="FG98" i="4"/>
  <c r="Y102" i="4"/>
  <c r="EG93" i="4"/>
  <c r="EC95" i="4"/>
  <c r="BO97" i="4"/>
  <c r="FX102" i="4"/>
  <c r="DX96" i="4"/>
  <c r="AA96" i="4"/>
  <c r="FP98" i="4"/>
  <c r="DZ102" i="4"/>
  <c r="AM97" i="4"/>
  <c r="ET94" i="4"/>
  <c r="AG102" i="4"/>
  <c r="AH98" i="4"/>
  <c r="AF93" i="4"/>
  <c r="CK98" i="4"/>
  <c r="BD93" i="4"/>
  <c r="AV102" i="4"/>
  <c r="FW100" i="4"/>
  <c r="DA101" i="4"/>
  <c r="AL96" i="4"/>
  <c r="FJ105" i="4"/>
  <c r="BW93" i="4"/>
  <c r="BU93" i="4"/>
  <c r="CA101" i="4"/>
  <c r="FI100" i="4"/>
  <c r="BL100" i="4"/>
  <c r="DC103" i="4"/>
  <c r="DV97" i="4"/>
  <c r="CI103" i="4"/>
  <c r="AK99" i="4"/>
  <c r="AE101" i="4"/>
  <c r="EZ93" i="4"/>
  <c r="FP95" i="4"/>
  <c r="BC104" i="4"/>
  <c r="FD100" i="4"/>
  <c r="AC102" i="4"/>
  <c r="AX100" i="4"/>
  <c r="CH98" i="4"/>
  <c r="CG103" i="4"/>
  <c r="AI103" i="4"/>
  <c r="BC101" i="4"/>
  <c r="CZ96" i="4"/>
  <c r="EE103" i="4"/>
  <c r="BQ99" i="4"/>
  <c r="BI101" i="4"/>
  <c r="EW102" i="4"/>
  <c r="FA100" i="4"/>
  <c r="ER98" i="4"/>
  <c r="AC93" i="4"/>
  <c r="DQ95" i="4"/>
  <c r="FB98" i="4"/>
  <c r="FM102" i="4"/>
  <c r="FJ93" i="4"/>
  <c r="DV99" i="4"/>
  <c r="BC95" i="4"/>
  <c r="CY101" i="4"/>
  <c r="DJ103" i="4"/>
  <c r="FH101" i="4"/>
  <c r="AD103" i="4"/>
  <c r="AB100" i="4"/>
  <c r="AE96" i="4"/>
  <c r="CR96" i="4"/>
  <c r="AL97" i="4"/>
  <c r="DF93" i="4"/>
  <c r="CE102" i="4"/>
  <c r="BV100" i="4"/>
  <c r="FH100" i="4"/>
  <c r="FX105" i="4"/>
  <c r="CE96" i="4"/>
  <c r="CF93" i="4"/>
  <c r="AQ105" i="4"/>
  <c r="FG104" i="4"/>
  <c r="FN102" i="4"/>
  <c r="DI93" i="4"/>
  <c r="EK99" i="4"/>
  <c r="BS99" i="4"/>
  <c r="FJ103" i="4"/>
  <c r="BK97" i="4"/>
  <c r="AB96" i="4"/>
  <c r="EL98" i="4"/>
  <c r="FO93" i="4"/>
  <c r="FR105" i="4"/>
  <c r="AU95" i="4"/>
  <c r="FH95" i="4"/>
  <c r="BA98" i="4"/>
  <c r="EV102" i="4"/>
  <c r="DV100" i="4"/>
  <c r="EY100" i="4"/>
  <c r="X104" i="4"/>
  <c r="CF95" i="4"/>
  <c r="AJ97" i="4"/>
  <c r="CX94" i="4"/>
  <c r="CC96" i="4"/>
  <c r="AP103" i="4"/>
  <c r="CM100" i="4"/>
  <c r="AX97" i="4"/>
  <c r="CN98" i="4"/>
  <c r="FL98" i="4"/>
  <c r="CY95" i="4"/>
  <c r="FP100" i="4"/>
  <c r="FC97" i="4"/>
  <c r="EL102" i="4"/>
  <c r="CV100" i="4"/>
  <c r="AO101" i="4"/>
  <c r="Z93" i="4"/>
  <c r="DK96" i="4"/>
  <c r="CO103" i="4"/>
  <c r="AW93" i="4"/>
  <c r="FS99" i="4"/>
  <c r="AC95" i="4"/>
  <c r="AR98" i="4"/>
  <c r="EE102" i="4"/>
  <c r="CY105" i="4"/>
  <c r="FJ95" i="4"/>
  <c r="DB97" i="4"/>
  <c r="EY95" i="4"/>
  <c r="BK94" i="4"/>
  <c r="DO102" i="4"/>
  <c r="CX96" i="4"/>
  <c r="AV101" i="4"/>
  <c r="AK97" i="4"/>
  <c r="AH95" i="4"/>
  <c r="BM93" i="4"/>
  <c r="CO95" i="4"/>
  <c r="FJ97" i="4"/>
  <c r="DD95" i="4"/>
  <c r="DA97" i="4"/>
  <c r="AR96" i="4"/>
  <c r="CE101" i="4"/>
  <c r="AH93" i="4"/>
  <c r="DO96" i="4"/>
  <c r="FA99" i="4"/>
  <c r="DM103" i="4"/>
  <c r="DX93" i="4"/>
  <c r="FL103" i="4"/>
  <c r="BP94" i="4"/>
  <c r="EE95" i="4"/>
  <c r="EL100" i="4"/>
  <c r="CP100" i="4"/>
  <c r="FA101" i="4"/>
  <c r="DL95" i="4"/>
  <c r="CN99" i="4"/>
  <c r="BF97" i="4"/>
  <c r="CJ96" i="4"/>
  <c r="BA101" i="4"/>
  <c r="CV105" i="4"/>
  <c r="CW101" i="4"/>
  <c r="AV103" i="4"/>
  <c r="CJ105" i="4"/>
  <c r="ES101" i="4"/>
  <c r="FE95" i="4"/>
  <c r="BI98" i="4"/>
  <c r="EL105" i="4"/>
  <c r="BW96" i="4"/>
  <c r="Z99" i="4"/>
  <c r="FU102" i="4"/>
  <c r="EK104" i="4"/>
  <c r="CF101" i="4"/>
  <c r="AJ104" i="4"/>
  <c r="EI105" i="4"/>
  <c r="ER97" i="4"/>
  <c r="EM100" i="4"/>
  <c r="CN93" i="4"/>
  <c r="ER100" i="4"/>
  <c r="CB105" i="4"/>
  <c r="EC97" i="4"/>
  <c r="ER105" i="4"/>
  <c r="FG100" i="4"/>
  <c r="CJ98" i="4"/>
  <c r="BU94" i="4"/>
  <c r="EP104" i="4"/>
  <c r="DR103" i="4"/>
  <c r="BI99" i="4"/>
  <c r="DX100" i="4"/>
  <c r="BZ94" i="4"/>
  <c r="DN105" i="4"/>
  <c r="EJ99" i="4"/>
  <c r="FB95" i="4"/>
  <c r="EF96" i="4"/>
  <c r="BU101" i="4"/>
  <c r="CB93" i="4"/>
  <c r="DT93" i="4"/>
  <c r="FU105" i="4"/>
  <c r="DF99" i="4"/>
  <c r="BW105" i="4"/>
  <c r="EE96" i="4"/>
  <c r="CZ103" i="4"/>
  <c r="DS95" i="4"/>
  <c r="AA95" i="4"/>
  <c r="CI101" i="4"/>
  <c r="EE94" i="4"/>
  <c r="BE103" i="4"/>
  <c r="BA103" i="4"/>
  <c r="CW100" i="4"/>
  <c r="CD101" i="4"/>
  <c r="EN100" i="4"/>
  <c r="DC100" i="4"/>
  <c r="BD98" i="4"/>
  <c r="AT101" i="4"/>
  <c r="EM101" i="4"/>
  <c r="FC103" i="4"/>
  <c r="BN105" i="4"/>
  <c r="FG97" i="4"/>
  <c r="ET101" i="4"/>
  <c r="AM96" i="4"/>
  <c r="DA96" i="4"/>
  <c r="DN103" i="4"/>
  <c r="CV96" i="4"/>
  <c r="DZ99" i="4"/>
  <c r="X105" i="4"/>
  <c r="DM93" i="4"/>
  <c r="BJ95" i="4"/>
  <c r="EC102" i="4"/>
  <c r="CH100" i="4"/>
  <c r="CT96" i="4"/>
  <c r="CA94" i="4"/>
  <c r="AN101" i="4"/>
  <c r="DC102" i="4"/>
  <c r="DZ104" i="4"/>
  <c r="AR100" i="4"/>
  <c r="BU97" i="4"/>
  <c r="FI95" i="4"/>
  <c r="CZ100" i="4"/>
  <c r="CD99" i="4"/>
  <c r="ED95" i="4"/>
  <c r="AJ94" i="4"/>
  <c r="AM98" i="4"/>
  <c r="Y96" i="4"/>
  <c r="AN103" i="4"/>
  <c r="BC96" i="4"/>
  <c r="DS97" i="4"/>
  <c r="EG103" i="4"/>
  <c r="AB102" i="4"/>
  <c r="EF103" i="4"/>
  <c r="FP105" i="4"/>
  <c r="FC93" i="4"/>
  <c r="CN102" i="4"/>
  <c r="CW105" i="4"/>
  <c r="FC94" i="4"/>
  <c r="DB93" i="4"/>
  <c r="DP105" i="4"/>
  <c r="BY103" i="4"/>
  <c r="BO99" i="4"/>
  <c r="DX94" i="4"/>
  <c r="EG102" i="4"/>
  <c r="EY102" i="4"/>
  <c r="DH95" i="4"/>
  <c r="BJ97" i="4"/>
  <c r="BQ105" i="4"/>
  <c r="AB93" i="4"/>
  <c r="DC95" i="4"/>
  <c r="EE93" i="4"/>
  <c r="DA99" i="4"/>
  <c r="BH100" i="4"/>
  <c r="CU97" i="4"/>
  <c r="BB99" i="4"/>
  <c r="BX102" i="4"/>
  <c r="FQ98" i="4"/>
  <c r="FW101" i="4"/>
  <c r="CU94" i="4"/>
  <c r="FE103" i="4"/>
  <c r="CR93" i="4"/>
  <c r="AD96" i="4"/>
  <c r="EB105" i="4"/>
  <c r="CT99" i="4"/>
  <c r="DF103" i="4"/>
  <c r="EX101" i="4"/>
  <c r="AG105" i="4"/>
  <c r="BE98" i="4"/>
  <c r="BG97" i="4"/>
  <c r="FB100" i="4"/>
  <c r="BN94" i="4"/>
  <c r="FJ102" i="4"/>
  <c r="FY94" i="4"/>
  <c r="AU104" i="4"/>
  <c r="DG102" i="4"/>
  <c r="EY99" i="4"/>
  <c r="DQ102" i="4"/>
  <c r="CQ93" i="4"/>
  <c r="DB99" i="4"/>
  <c r="Y97" i="4"/>
  <c r="DR100" i="4"/>
  <c r="FR101" i="4"/>
  <c r="FI101" i="4"/>
  <c r="DQ98" i="4"/>
  <c r="BA94" i="4"/>
  <c r="FM99" i="4"/>
  <c r="DP101" i="4"/>
  <c r="BT102" i="4"/>
  <c r="CL103" i="4"/>
  <c r="DI102" i="4"/>
  <c r="BO103" i="4"/>
  <c r="EM99" i="4"/>
  <c r="FK97" i="4"/>
  <c r="FW102" i="4"/>
  <c r="DE104" i="4"/>
  <c r="DG96" i="4"/>
  <c r="FC102" i="4"/>
  <c r="FK95" i="4"/>
  <c r="BA105" i="4"/>
  <c r="BR96" i="4"/>
  <c r="Z104" i="4"/>
  <c r="AK98" i="4"/>
  <c r="DK93" i="4"/>
  <c r="CX98" i="4"/>
  <c r="AX94" i="4"/>
  <c r="DY105" i="4"/>
  <c r="DO101" i="4"/>
  <c r="CH102" i="4"/>
  <c r="DI105" i="4"/>
  <c r="CV102" i="4"/>
  <c r="EX100" i="4"/>
  <c r="AZ97" i="4"/>
  <c r="Z96" i="4"/>
  <c r="FH94" i="4"/>
  <c r="FJ104" i="4"/>
  <c r="CI97" i="4"/>
  <c r="CO97" i="4"/>
  <c r="AD104" i="4"/>
  <c r="DU93" i="4"/>
  <c r="FF100" i="4"/>
  <c r="ED93" i="4"/>
  <c r="CX101" i="4"/>
  <c r="CO96" i="4"/>
  <c r="CB102" i="4"/>
  <c r="FK103" i="4"/>
  <c r="FI94" i="4"/>
  <c r="CX97" i="4"/>
  <c r="BM98" i="4"/>
  <c r="CT103" i="4"/>
  <c r="DL102" i="4"/>
  <c r="FF95" i="4"/>
  <c r="BP102" i="4"/>
  <c r="BD95" i="4"/>
  <c r="AZ96" i="4"/>
  <c r="BB96" i="4"/>
  <c r="EO105" i="4"/>
  <c r="FW103" i="4"/>
  <c r="CU99" i="4"/>
  <c r="EO98" i="4"/>
  <c r="AW97" i="4"/>
  <c r="BQ94" i="4"/>
  <c r="EJ101" i="4"/>
  <c r="EZ100" i="4"/>
  <c r="DE99" i="4"/>
  <c r="DE98" i="4"/>
  <c r="FM93" i="4"/>
  <c r="CM102" i="4"/>
  <c r="FW104" i="4"/>
  <c r="FI98" i="4"/>
  <c r="BG96" i="4"/>
  <c r="DQ100" i="4"/>
  <c r="ED104" i="4"/>
  <c r="DL101" i="4"/>
  <c r="CP97" i="4"/>
  <c r="EZ105" i="4"/>
  <c r="AV94" i="4"/>
  <c r="CD104" i="4"/>
  <c r="DR102" i="4"/>
  <c r="DB103" i="4"/>
  <c r="FS97" i="4"/>
  <c r="DK97" i="4"/>
  <c r="CA99" i="4"/>
  <c r="BT97" i="4"/>
  <c r="AU100" i="4"/>
  <c r="CM94" i="4"/>
  <c r="BL97" i="4"/>
  <c r="BU100" i="4"/>
  <c r="CN94" i="4"/>
  <c r="FF105" i="4"/>
  <c r="BM103" i="4"/>
  <c r="DO105" i="4"/>
  <c r="DA105" i="4"/>
  <c r="EO95" i="4"/>
  <c r="EH105" i="4"/>
  <c r="DO95" i="4"/>
  <c r="DB105" i="4"/>
  <c r="FO105" i="4"/>
  <c r="AI102" i="4"/>
  <c r="DL98" i="4"/>
  <c r="FG94" i="4"/>
  <c r="AD101" i="4"/>
  <c r="BC105" i="4"/>
  <c r="BO98" i="4"/>
  <c r="DZ94" i="4"/>
  <c r="BT98" i="4"/>
  <c r="DY95" i="4"/>
  <c r="CZ98" i="4"/>
  <c r="CY102" i="4"/>
  <c r="AQ102" i="4"/>
  <c r="DI99" i="4"/>
  <c r="DC98" i="4"/>
  <c r="BE93" i="4"/>
  <c r="FJ99" i="4"/>
  <c r="EI93" i="4"/>
  <c r="ET95" i="4"/>
  <c r="DY102" i="4"/>
  <c r="CY96" i="4"/>
  <c r="CE95" i="4"/>
  <c r="FT97" i="4"/>
  <c r="AP94" i="4"/>
  <c r="BN103" i="4"/>
  <c r="CO94" i="4"/>
  <c r="EJ94" i="4"/>
  <c r="BB104" i="4"/>
  <c r="DN94" i="4"/>
  <c r="CN100" i="4"/>
  <c r="EU104" i="4"/>
  <c r="EG105" i="4"/>
  <c r="FV105" i="4"/>
  <c r="BG93" i="4"/>
  <c r="EG101" i="4"/>
  <c r="CV99" i="4"/>
  <c r="AS103" i="4"/>
  <c r="FL95" i="4"/>
  <c r="CS100" i="4"/>
  <c r="BF103" i="4"/>
  <c r="EF101" i="4"/>
  <c r="CQ104" i="4"/>
  <c r="CO102" i="4"/>
  <c r="AO99" i="4"/>
  <c r="BK101" i="4"/>
  <c r="CO101" i="4"/>
  <c r="FV94" i="4"/>
  <c r="FL99" i="4"/>
  <c r="EJ93" i="4"/>
  <c r="DO103" i="4"/>
  <c r="FF102" i="4"/>
  <c r="AI100" i="4"/>
  <c r="FX104" i="4"/>
  <c r="BH103" i="4"/>
  <c r="DI95" i="4"/>
  <c r="FC101" i="4"/>
  <c r="AR97" i="4"/>
  <c r="BQ93" i="4"/>
  <c r="AG98" i="4"/>
  <c r="FE98" i="4"/>
  <c r="EK103" i="4"/>
  <c r="FY100" i="4"/>
  <c r="EM98" i="4"/>
  <c r="EX104" i="4"/>
  <c r="EX97" i="4"/>
  <c r="DL99" i="4"/>
  <c r="EI101" i="4"/>
  <c r="AJ93" i="4"/>
  <c r="EG95" i="4"/>
  <c r="CP94" i="4"/>
  <c r="CA97" i="4"/>
  <c r="FH102" i="4"/>
  <c r="AH104" i="4"/>
  <c r="CW97" i="4"/>
  <c r="AI97" i="4"/>
  <c r="AN105" i="4"/>
  <c r="AT96" i="4"/>
  <c r="CD93" i="4"/>
  <c r="FH93" i="4"/>
  <c r="DG105" i="4"/>
  <c r="AZ94" i="4"/>
  <c r="ET104" i="4"/>
  <c r="AY104" i="4"/>
  <c r="BA102" i="4"/>
  <c r="FV93" i="4"/>
  <c r="BE95" i="4"/>
  <c r="BI103" i="4"/>
  <c r="FE104" i="4"/>
  <c r="FL93" i="4"/>
  <c r="AS98" i="4"/>
  <c r="BX97" i="4"/>
  <c r="CI95" i="4"/>
  <c r="EV99" i="4"/>
  <c r="AD98" i="4"/>
  <c r="AR102" i="4"/>
  <c r="DX99" i="4"/>
  <c r="EX94" i="4"/>
  <c r="CE100" i="4"/>
  <c r="AG103" i="4"/>
  <c r="FU98" i="4"/>
  <c r="DN104" i="4"/>
  <c r="CT104" i="4"/>
  <c r="FE97" i="4"/>
  <c r="EB101" i="4"/>
  <c r="BW99" i="4"/>
  <c r="AA94" i="4"/>
  <c r="FP93" i="4"/>
  <c r="CU102" i="4"/>
  <c r="DQ103" i="4"/>
  <c r="DZ93" i="4"/>
  <c r="BN96" i="4"/>
  <c r="AR99" i="4"/>
  <c r="AT102" i="4"/>
  <c r="AF95" i="4"/>
  <c r="FP102" i="4"/>
  <c r="EY105" i="4"/>
  <c r="BJ93" i="4"/>
  <c r="BY101" i="4"/>
  <c r="AF97" i="4"/>
  <c r="CP101" i="4"/>
  <c r="DT97" i="4"/>
  <c r="EK95" i="4"/>
  <c r="CA105" i="4"/>
  <c r="FU93" i="4"/>
  <c r="DP102" i="4"/>
  <c r="BL99" i="4"/>
  <c r="BS93" i="4"/>
  <c r="EW95" i="4"/>
  <c r="AO100" i="4"/>
  <c r="BZ100" i="4"/>
  <c r="AZ105" i="4"/>
  <c r="FP99" i="4"/>
  <c r="CA102" i="4"/>
  <c r="DD103" i="4"/>
  <c r="EP98" i="4"/>
  <c r="EQ93" i="4"/>
  <c r="CQ105" i="4"/>
  <c r="AO102" i="4"/>
  <c r="CS102" i="4"/>
  <c r="AT94" i="4"/>
  <c r="BD102" i="4"/>
  <c r="CL96" i="4"/>
  <c r="EF97" i="4"/>
  <c r="EO102" i="4"/>
  <c r="CJ103" i="4"/>
  <c r="BH98" i="4"/>
  <c r="DW97" i="4"/>
  <c r="DX104" i="4"/>
  <c r="FY104" i="4"/>
  <c r="BR102" i="4"/>
  <c r="AX102" i="4"/>
  <c r="FS98" i="4"/>
  <c r="DQ99" i="4"/>
  <c r="ES102" i="4"/>
  <c r="BW103" i="4"/>
  <c r="FE94" i="4"/>
  <c r="FS104" i="4"/>
  <c r="ED101" i="4"/>
  <c r="AL99" i="4"/>
  <c r="AF94" i="4"/>
  <c r="BH105" i="4"/>
  <c r="CE105" i="4"/>
  <c r="FJ100" i="4"/>
  <c r="FU104" i="4"/>
  <c r="BV93" i="4"/>
  <c r="BV94" i="4"/>
  <c r="FA104" i="4"/>
  <c r="FR93" i="4"/>
  <c r="CV95" i="4"/>
  <c r="AC97" i="4"/>
  <c r="EY93" i="4"/>
  <c r="BF104" i="4"/>
  <c r="FT103" i="4"/>
  <c r="EZ103" i="4"/>
  <c r="AN96" i="4"/>
  <c r="FD94" i="4"/>
  <c r="DJ101" i="4"/>
  <c r="EP99" i="4"/>
  <c r="EV100" i="4"/>
  <c r="AX104" i="4"/>
  <c r="X96" i="4"/>
  <c r="DJ102" i="4"/>
  <c r="ER99" i="4"/>
  <c r="EN105" i="4"/>
  <c r="BF100" i="4"/>
  <c r="DY103" i="4"/>
  <c r="FN100" i="4"/>
  <c r="FW105" i="4"/>
  <c r="AP96" i="4"/>
  <c r="CU96" i="4"/>
  <c r="DJ100" i="4"/>
  <c r="CD96" i="4"/>
  <c r="BX104" i="4"/>
  <c r="DM99" i="4"/>
  <c r="DZ103" i="4"/>
  <c r="AH96" i="4"/>
  <c r="AU103" i="4"/>
  <c r="FR94" i="4"/>
  <c r="DL105" i="4"/>
  <c r="BC99" i="4"/>
  <c r="AH103" i="4"/>
  <c r="DZ95" i="4"/>
  <c r="FY93" i="4"/>
  <c r="EL101" i="4"/>
  <c r="BG104" i="4"/>
  <c r="DB101" i="4"/>
  <c r="EO93" i="4"/>
  <c r="AI101" i="4"/>
  <c r="BZ103" i="4"/>
  <c r="BF94" i="4"/>
  <c r="AZ104" i="4"/>
  <c r="FE101" i="4"/>
  <c r="DM100" i="4"/>
  <c r="BJ102" i="4"/>
  <c r="AM103" i="4"/>
  <c r="FV95" i="4"/>
  <c r="CE94" i="4"/>
  <c r="DB96" i="4"/>
  <c r="DN101" i="4"/>
  <c r="BJ98" i="4"/>
  <c r="AI99" i="4"/>
  <c r="CP99" i="4"/>
  <c r="FV100" i="4"/>
  <c r="BI105" i="4"/>
  <c r="BL94" i="4"/>
  <c r="BJ96" i="4"/>
  <c r="EQ94" i="4"/>
  <c r="EI99" i="4"/>
  <c r="BZ97" i="4"/>
  <c r="BV96" i="4"/>
  <c r="DN102" i="4"/>
  <c r="FC105" i="4"/>
  <c r="BX96" i="4"/>
  <c r="DS100" i="4"/>
  <c r="FO98" i="4"/>
  <c r="AA99" i="4"/>
  <c r="BL96" i="4"/>
  <c r="DF97" i="4"/>
  <c r="CU105" i="4"/>
  <c r="EU99" i="4"/>
  <c r="BE101" i="4"/>
  <c r="CL93" i="4"/>
  <c r="BG95" i="4"/>
  <c r="DH101" i="4"/>
  <c r="AK96" i="4"/>
  <c r="CT97" i="4"/>
  <c r="BS95" i="4"/>
  <c r="CU101" i="4"/>
  <c r="EA105" i="4"/>
  <c r="Z98" i="4"/>
  <c r="AW101" i="4"/>
  <c r="X97" i="4"/>
  <c r="AH101" i="4"/>
  <c r="BH93" i="4"/>
  <c r="FF98" i="4"/>
  <c r="EK93" i="4"/>
  <c r="AG95" i="4"/>
  <c r="AA97" i="4"/>
  <c r="CG93" i="4"/>
  <c r="FN98" i="4"/>
  <c r="BP103" i="4"/>
  <c r="DC96" i="4"/>
  <c r="FT98" i="4"/>
  <c r="DW101" i="4"/>
  <c r="CC101" i="4"/>
  <c r="DV98" i="4"/>
  <c r="DR101" i="4"/>
  <c r="CT94" i="4"/>
  <c r="ED97" i="4"/>
  <c r="CM105" i="4"/>
  <c r="CR102" i="4"/>
  <c r="DG95" i="4"/>
  <c r="CG102" i="4"/>
  <c r="AX93" i="4"/>
  <c r="DW104" i="4"/>
  <c r="BH104" i="4"/>
  <c r="FK105" i="4"/>
  <c r="AN99" i="4"/>
  <c r="CU93" i="4"/>
  <c r="EE104" i="4"/>
  <c r="BE96" i="4"/>
  <c r="BH101" i="4"/>
  <c r="FB103" i="4"/>
  <c r="DE93" i="4"/>
  <c r="ED103" i="4"/>
  <c r="AH97" i="4"/>
  <c r="FG99" i="4"/>
  <c r="FU103" i="4"/>
  <c r="AV95" i="4"/>
  <c r="CC102" i="4"/>
  <c r="AZ101" i="4"/>
  <c r="FN97" i="4"/>
  <c r="DE105" i="4"/>
  <c r="FF97" i="4"/>
  <c r="CB103" i="4"/>
  <c r="FO101" i="4"/>
  <c r="DF104" i="4"/>
  <c r="AS93" i="4"/>
  <c r="AE105" i="4"/>
  <c r="BM99" i="4"/>
  <c r="BH95" i="4"/>
  <c r="FK102" i="4"/>
  <c r="CF105" i="4"/>
  <c r="AR94" i="4"/>
  <c r="EB103" i="4"/>
  <c r="DP97" i="4"/>
  <c r="FK99" i="4"/>
  <c r="AC98" i="4"/>
  <c r="EZ102" i="4"/>
  <c r="EA100" i="4"/>
  <c r="FE99" i="4"/>
  <c r="FS105" i="4"/>
  <c r="BE94" i="4"/>
  <c r="BN93" i="4"/>
  <c r="CX103" i="4"/>
  <c r="EU100" i="4"/>
  <c r="DY94" i="4"/>
  <c r="BD100" i="4"/>
  <c r="CW95" i="4"/>
  <c r="DC101" i="4"/>
  <c r="CT105" i="4"/>
  <c r="FC104" i="4"/>
  <c r="EF99" i="4"/>
  <c r="FL94" i="4"/>
  <c r="CM104" i="4"/>
  <c r="CV94" i="4"/>
  <c r="FD104" i="4"/>
  <c r="AH99" i="4"/>
  <c r="BD104" i="4"/>
  <c r="BX99" i="4"/>
  <c r="CL102" i="4"/>
  <c r="DY97" i="4"/>
  <c r="DV101" i="4"/>
  <c r="BD99" i="4"/>
  <c r="DJ105" i="4"/>
  <c r="BE99" i="4"/>
  <c r="DS98" i="4"/>
  <c r="BS100" i="4"/>
  <c r="FT101" i="4"/>
  <c r="FO100" i="4"/>
  <c r="CH104" i="4"/>
  <c r="BZ104" i="4"/>
  <c r="BN99" i="4"/>
  <c r="FE102" i="4"/>
  <c r="BM104" i="4"/>
  <c r="BZ101" i="4"/>
  <c r="BK104" i="4"/>
  <c r="EO96" i="4"/>
  <c r="FL102" i="4"/>
  <c r="DA103" i="4"/>
  <c r="EV104" i="4"/>
  <c r="DM102" i="4"/>
  <c r="EN96" i="4"/>
  <c r="CD97" i="4"/>
  <c r="AV105" i="4"/>
  <c r="DW95" i="4"/>
  <c r="AQ104" i="4"/>
  <c r="CS95" i="4"/>
  <c r="BI97" i="4"/>
  <c r="CN104" i="4"/>
  <c r="CB94" i="4"/>
  <c r="CV104" i="4"/>
  <c r="BT95" i="4"/>
  <c r="EN97" i="4"/>
  <c r="DI101" i="4"/>
  <c r="CQ103" i="4"/>
  <c r="BO104" i="4"/>
  <c r="EQ96" i="4"/>
  <c r="EL97" i="4"/>
  <c r="EK96" i="4"/>
  <c r="AN93" i="4"/>
  <c r="EL96" i="4"/>
  <c r="CX99" i="4"/>
  <c r="EQ105" i="4"/>
  <c r="BJ105" i="4"/>
  <c r="EG96" i="4"/>
  <c r="DR93" i="4"/>
  <c r="FN101" i="4"/>
  <c r="EB99" i="4"/>
  <c r="DH100" i="4"/>
  <c r="FG102" i="4"/>
  <c r="CG101" i="4"/>
  <c r="BW97" i="4"/>
  <c r="EM96" i="4"/>
  <c r="CR101" i="4"/>
  <c r="DA93" i="4"/>
  <c r="BT104" i="4"/>
  <c r="FB97" i="4"/>
  <c r="EP96" i="4"/>
  <c r="ER96" i="4"/>
  <c r="EV96" i="4"/>
  <c r="FB96" i="4"/>
  <c r="EY96" i="4"/>
  <c r="ES96" i="4"/>
  <c r="FA96" i="4"/>
  <c r="EX96" i="4"/>
  <c r="ET96" i="4"/>
  <c r="EU96" i="4"/>
  <c r="EW96" i="4"/>
  <c r="FC96" i="4"/>
  <c r="FD96" i="4"/>
  <c r="FH96" i="4"/>
  <c r="FK96" i="4"/>
  <c r="EZ96" i="4"/>
  <c r="FG96" i="4"/>
  <c r="FE96" i="4"/>
  <c r="FL96" i="4"/>
  <c r="FF96" i="4"/>
  <c r="FW96" i="4"/>
  <c r="FI96" i="4"/>
  <c r="FM96" i="4"/>
  <c r="FO96" i="4"/>
  <c r="FN96" i="4"/>
  <c r="FS96" i="4"/>
  <c r="FJ96" i="4"/>
  <c r="FT96" i="4"/>
  <c r="FQ96" i="4"/>
  <c r="FR96" i="4"/>
  <c r="FU96" i="4"/>
  <c r="FV96" i="4"/>
  <c r="FP96" i="4"/>
  <c r="FY96" i="4"/>
  <c r="FX96" i="4"/>
  <c r="Z367" i="5"/>
  <c r="Z368" i="5"/>
  <c r="Y31" i="5" a="1"/>
  <c r="Y31" i="5" s="1"/>
  <c r="X885" i="5"/>
  <c r="X890" i="5" s="1"/>
  <c r="X893" i="5" s="1"/>
  <c r="Y9" i="5"/>
  <c r="Y32" i="5" a="1"/>
  <c r="Y32" i="5" s="1"/>
  <c r="Z22" i="5"/>
  <c r="Y29" i="5" a="1"/>
  <c r="Y29" i="5" s="1"/>
  <c r="Z846" i="5"/>
  <c r="Z23" i="5"/>
  <c r="Z1294" i="5" s="1"/>
  <c r="Y1178" i="5"/>
  <c r="Y1190" i="5" s="1"/>
  <c r="Y394" i="5"/>
  <c r="Z24" i="5"/>
  <c r="AA1289" i="5" s="1"/>
  <c r="Y876" i="5"/>
  <c r="X333" i="5"/>
  <c r="X334" i="5"/>
  <c r="X393" i="5"/>
  <c r="Z556" i="5"/>
  <c r="Z7" i="5"/>
  <c r="Z8" i="5"/>
  <c r="Z348" i="5" s="1"/>
  <c r="Z366" i="5" s="1"/>
  <c r="AA4" i="5"/>
  <c r="Z6" i="5"/>
  <c r="Y845" i="5"/>
  <c r="Y16" i="5"/>
  <c r="Y858" i="5"/>
  <c r="FV279" i="4"/>
  <c r="Z849" i="5"/>
  <c r="Y423" i="5" l="1"/>
  <c r="Y341" i="5"/>
  <c r="CB265" i="4"/>
  <c r="Z540" i="5"/>
  <c r="Z797" i="5"/>
  <c r="Y841" i="5"/>
  <c r="Y541" i="5"/>
  <c r="Y176" i="5" s="1"/>
  <c r="CD260" i="4"/>
  <c r="CD261" i="4" s="1"/>
  <c r="CC262" i="4"/>
  <c r="R545" i="5"/>
  <c r="R163" i="5" s="1"/>
  <c r="J479" i="5"/>
  <c r="J159" i="5" s="1"/>
  <c r="K479" i="5"/>
  <c r="K159" i="5" s="1"/>
  <c r="L479" i="5"/>
  <c r="L159" i="5" s="1"/>
  <c r="M479" i="5"/>
  <c r="M159" i="5" s="1"/>
  <c r="Z304" i="5"/>
  <c r="Z434" i="5"/>
  <c r="AO1417" i="5"/>
  <c r="AO1371" i="5"/>
  <c r="AP1304" i="5"/>
  <c r="AO1324" i="5"/>
  <c r="AO1313" i="5"/>
  <c r="Y308" i="5"/>
  <c r="Y437" i="5"/>
  <c r="Z548" i="5"/>
  <c r="Y1083" i="5"/>
  <c r="Y1084" i="5" s="1"/>
  <c r="Y1048" i="5"/>
  <c r="Z1024" i="5"/>
  <c r="Y809" i="5"/>
  <c r="Y810" i="5" s="1"/>
  <c r="Z544" i="5"/>
  <c r="S412" i="5"/>
  <c r="Z305" i="5"/>
  <c r="Z298" i="5"/>
  <c r="Z292" i="5"/>
  <c r="Z299" i="5"/>
  <c r="Z301" i="5"/>
  <c r="Z303" i="5"/>
  <c r="Z302" i="5"/>
  <c r="Z296" i="5"/>
  <c r="Z294" i="5"/>
  <c r="Z295" i="5"/>
  <c r="Z300" i="5"/>
  <c r="Z291" i="5"/>
  <c r="Z293" i="5"/>
  <c r="Z297" i="5"/>
  <c r="Z347" i="5"/>
  <c r="Z349" i="5" s="1"/>
  <c r="Z796" i="5"/>
  <c r="Z799" i="5"/>
  <c r="Z798" i="5"/>
  <c r="Y780" i="5"/>
  <c r="Y790" i="5"/>
  <c r="Y838" i="5"/>
  <c r="Y779" i="5"/>
  <c r="Z19" i="5"/>
  <c r="Z532" i="5"/>
  <c r="Z531" i="5"/>
  <c r="N344" i="5"/>
  <c r="O344" i="5" s="1"/>
  <c r="N420" i="5"/>
  <c r="O420" i="5" s="1"/>
  <c r="P420" i="5" s="1"/>
  <c r="Q420" i="5" s="1"/>
  <c r="R420" i="5" s="1"/>
  <c r="S420" i="5" s="1"/>
  <c r="T420" i="5" s="1"/>
  <c r="U420" i="5" s="1"/>
  <c r="V420" i="5" s="1"/>
  <c r="W420" i="5" s="1"/>
  <c r="X420" i="5" s="1"/>
  <c r="Y420" i="5" s="1"/>
  <c r="Z491" i="5"/>
  <c r="Z498" i="5"/>
  <c r="Z505" i="5"/>
  <c r="Z483" i="5"/>
  <c r="Y340" i="5"/>
  <c r="N422" i="5"/>
  <c r="O422" i="5" s="1"/>
  <c r="P422" i="5" s="1"/>
  <c r="Q422" i="5" s="1"/>
  <c r="R422" i="5" s="1"/>
  <c r="S422" i="5" s="1"/>
  <c r="T422" i="5" s="1"/>
  <c r="U422" i="5" s="1"/>
  <c r="V422" i="5" s="1"/>
  <c r="W422" i="5" s="1"/>
  <c r="X422" i="5" s="1"/>
  <c r="Y422" i="5" s="1"/>
  <c r="N418" i="5"/>
  <c r="O418" i="5" s="1"/>
  <c r="P418" i="5" s="1"/>
  <c r="Q418" i="5" s="1"/>
  <c r="R418" i="5" s="1"/>
  <c r="S418" i="5" s="1"/>
  <c r="T418" i="5" s="1"/>
  <c r="U418" i="5" s="1"/>
  <c r="V418" i="5" s="1"/>
  <c r="W418" i="5" s="1"/>
  <c r="X418" i="5" s="1"/>
  <c r="Y418" i="5" s="1"/>
  <c r="N415" i="5"/>
  <c r="O415" i="5" s="1"/>
  <c r="P415" i="5" s="1"/>
  <c r="Q415" i="5" s="1"/>
  <c r="R415" i="5" s="1"/>
  <c r="S415" i="5" s="1"/>
  <c r="T415" i="5" s="1"/>
  <c r="U415" i="5" s="1"/>
  <c r="V415" i="5" s="1"/>
  <c r="W415" i="5" s="1"/>
  <c r="X415" i="5" s="1"/>
  <c r="Y415" i="5" s="1"/>
  <c r="N413" i="5"/>
  <c r="N410" i="5"/>
  <c r="N342" i="5"/>
  <c r="N421" i="5"/>
  <c r="O421" i="5" s="1"/>
  <c r="P421" i="5" s="1"/>
  <c r="Q421" i="5" s="1"/>
  <c r="R421" i="5" s="1"/>
  <c r="S421" i="5" s="1"/>
  <c r="T421" i="5" s="1"/>
  <c r="U421" i="5" s="1"/>
  <c r="V421" i="5" s="1"/>
  <c r="W421" i="5" s="1"/>
  <c r="X421" i="5" s="1"/>
  <c r="Y421" i="5" s="1"/>
  <c r="N411" i="5"/>
  <c r="N414" i="5"/>
  <c r="O414" i="5" s="1"/>
  <c r="P414" i="5" s="1"/>
  <c r="Q414" i="5" s="1"/>
  <c r="R414" i="5" s="1"/>
  <c r="S414" i="5" s="1"/>
  <c r="T414" i="5" s="1"/>
  <c r="U414" i="5" s="1"/>
  <c r="V414" i="5" s="1"/>
  <c r="W414" i="5" s="1"/>
  <c r="X414" i="5" s="1"/>
  <c r="Y414" i="5" s="1"/>
  <c r="N416" i="5"/>
  <c r="O416" i="5" s="1"/>
  <c r="P416" i="5" s="1"/>
  <c r="Q416" i="5" s="1"/>
  <c r="R416" i="5" s="1"/>
  <c r="S416" i="5" s="1"/>
  <c r="T416" i="5" s="1"/>
  <c r="U416" i="5" s="1"/>
  <c r="V416" i="5" s="1"/>
  <c r="W416" i="5" s="1"/>
  <c r="X416" i="5" s="1"/>
  <c r="Y416" i="5" s="1"/>
  <c r="N408" i="5"/>
  <c r="N479" i="5" s="1"/>
  <c r="N159" i="5" s="1"/>
  <c r="N407" i="5"/>
  <c r="N446" i="5" s="1"/>
  <c r="N419" i="5"/>
  <c r="O419" i="5" s="1"/>
  <c r="P419" i="5" s="1"/>
  <c r="Q419" i="5" s="1"/>
  <c r="R419" i="5" s="1"/>
  <c r="S419" i="5" s="1"/>
  <c r="T419" i="5" s="1"/>
  <c r="U419" i="5" s="1"/>
  <c r="V419" i="5" s="1"/>
  <c r="W419" i="5" s="1"/>
  <c r="X419" i="5" s="1"/>
  <c r="Y419" i="5" s="1"/>
  <c r="N417" i="5"/>
  <c r="O417" i="5" s="1"/>
  <c r="P417" i="5" s="1"/>
  <c r="Q417" i="5" s="1"/>
  <c r="R417" i="5" s="1"/>
  <c r="S417" i="5" s="1"/>
  <c r="T417" i="5" s="1"/>
  <c r="U417" i="5" s="1"/>
  <c r="V417" i="5" s="1"/>
  <c r="W417" i="5" s="1"/>
  <c r="X417" i="5" s="1"/>
  <c r="Y417" i="5" s="1"/>
  <c r="N409" i="5"/>
  <c r="N486" i="5" s="1"/>
  <c r="N343" i="5"/>
  <c r="Y823" i="5"/>
  <c r="Y888" i="5"/>
  <c r="Y959" i="5"/>
  <c r="Y960" i="5" s="1"/>
  <c r="X895" i="5"/>
  <c r="Z369" i="5"/>
  <c r="Z370" i="5"/>
  <c r="Y462" i="5"/>
  <c r="Y882" i="5"/>
  <c r="Y884" i="5"/>
  <c r="Y879" i="5"/>
  <c r="Y354" i="5"/>
  <c r="Y883" i="5"/>
  <c r="Y18" i="5"/>
  <c r="Y826" i="5"/>
  <c r="Y1168" i="5"/>
  <c r="AA5" i="5"/>
  <c r="AA365" i="5" s="1"/>
  <c r="FW279" i="4"/>
  <c r="Z1201" i="5"/>
  <c r="Z27" i="5"/>
  <c r="Z35" i="5" s="1" a="1"/>
  <c r="Z35" i="5" s="1"/>
  <c r="Z310" i="5"/>
  <c r="Z875" i="5"/>
  <c r="Z874" i="5"/>
  <c r="Z873" i="5"/>
  <c r="Z870" i="5"/>
  <c r="Z848" i="5"/>
  <c r="Z850" i="5"/>
  <c r="Z432" i="5"/>
  <c r="Z431" i="5"/>
  <c r="Z430" i="5"/>
  <c r="Z429" i="5"/>
  <c r="Z605" i="5"/>
  <c r="Z610" i="5" s="1"/>
  <c r="Z604" i="5"/>
  <c r="Z609" i="5" s="1"/>
  <c r="Z603" i="5"/>
  <c r="Z608" i="5" s="1"/>
  <c r="Z602" i="5"/>
  <c r="Z607" i="5" s="1"/>
  <c r="Z561" i="5"/>
  <c r="Z15" i="5"/>
  <c r="Z428" i="5"/>
  <c r="Z433" i="5"/>
  <c r="Z17" i="5"/>
  <c r="Z427" i="5"/>
  <c r="Z45" i="5" a="1"/>
  <c r="Z45" i="5" s="1"/>
  <c r="Z46" i="5" a="1"/>
  <c r="Z46" i="5" s="1"/>
  <c r="Z364" i="5"/>
  <c r="Z10" i="5"/>
  <c r="Z11" i="5" s="1"/>
  <c r="Y374" i="5" l="1"/>
  <c r="AA351" i="5"/>
  <c r="Y373" i="5"/>
  <c r="AA1034" i="5"/>
  <c r="AA1035" i="5"/>
  <c r="AA1036" i="5"/>
  <c r="Y891" i="5"/>
  <c r="CC265" i="4"/>
  <c r="Y678" i="5"/>
  <c r="Y710" i="5"/>
  <c r="CE260" i="4"/>
  <c r="CE261" i="4" s="1"/>
  <c r="CD262" i="4"/>
  <c r="AA1276" i="5"/>
  <c r="Y75" i="5"/>
  <c r="Y74" i="5"/>
  <c r="Z76" i="5"/>
  <c r="N493" i="5"/>
  <c r="N507" i="5"/>
  <c r="N500" i="5"/>
  <c r="AP1371" i="5"/>
  <c r="AP1417" i="5"/>
  <c r="AQ1304" i="5"/>
  <c r="AP1324" i="5"/>
  <c r="AP1313" i="5"/>
  <c r="Z1147" i="5"/>
  <c r="Z1148" i="5"/>
  <c r="Z1162" i="5" s="1"/>
  <c r="N440" i="5"/>
  <c r="N441" i="5"/>
  <c r="N439" i="5"/>
  <c r="N445" i="5"/>
  <c r="N443" i="5"/>
  <c r="N444" i="5"/>
  <c r="N442" i="5"/>
  <c r="T412" i="5"/>
  <c r="S545" i="5"/>
  <c r="S163" i="5" s="1"/>
  <c r="Z306" i="5"/>
  <c r="Y781" i="5"/>
  <c r="Z801" i="5"/>
  <c r="Z804" i="5" s="1"/>
  <c r="Z805" i="5" s="1"/>
  <c r="AA803" i="5" s="1"/>
  <c r="Y828" i="5"/>
  <c r="Z20" i="5"/>
  <c r="Z562" i="5" s="1"/>
  <c r="N378" i="5"/>
  <c r="N536" i="5"/>
  <c r="N535" i="5"/>
  <c r="AA518" i="5"/>
  <c r="AA519" i="5" s="1"/>
  <c r="O413" i="5"/>
  <c r="O408" i="5"/>
  <c r="O479" i="5" s="1"/>
  <c r="O159" i="5" s="1"/>
  <c r="AA477" i="5"/>
  <c r="O378" i="5"/>
  <c r="P344" i="5"/>
  <c r="Z40" i="5" a="1"/>
  <c r="Z40" i="5" s="1"/>
  <c r="Z42" i="5" a="1"/>
  <c r="Z42" i="5" s="1"/>
  <c r="Z39" i="5" a="1"/>
  <c r="Z39" i="5" s="1"/>
  <c r="Z38" i="5" a="1"/>
  <c r="Z38" i="5" s="1"/>
  <c r="Z34" i="5" a="1"/>
  <c r="Z34" i="5" s="1"/>
  <c r="Z37" i="5" a="1"/>
  <c r="Z37" i="5" s="1"/>
  <c r="Z36" i="5" a="1"/>
  <c r="Z36" i="5" s="1"/>
  <c r="Z33" i="5" a="1"/>
  <c r="Z33" i="5" s="1"/>
  <c r="N377" i="5"/>
  <c r="N390" i="5" s="1"/>
  <c r="N154" i="5" s="1"/>
  <c r="O343" i="5"/>
  <c r="O411" i="5"/>
  <c r="O409" i="5"/>
  <c r="O486" i="5" s="1"/>
  <c r="N376" i="5"/>
  <c r="N389" i="5" s="1"/>
  <c r="N153" i="5" s="1"/>
  <c r="N375" i="5"/>
  <c r="O342" i="5"/>
  <c r="O410" i="5"/>
  <c r="O407" i="5"/>
  <c r="O446" i="5" s="1"/>
  <c r="Y393" i="5"/>
  <c r="Y334" i="5"/>
  <c r="X995" i="5"/>
  <c r="Y333" i="5"/>
  <c r="AA367" i="5"/>
  <c r="AA368" i="5"/>
  <c r="Y885" i="5"/>
  <c r="Y890" i="5" s="1"/>
  <c r="Y893" i="5" s="1"/>
  <c r="Z29" i="5" a="1"/>
  <c r="Z29" i="5" s="1"/>
  <c r="Z30" i="5" a="1"/>
  <c r="Z30" i="5" s="1"/>
  <c r="Z31" i="5" a="1"/>
  <c r="Z31" i="5" s="1"/>
  <c r="Z32" i="5" a="1"/>
  <c r="Z32" i="5" s="1"/>
  <c r="AA849" i="5"/>
  <c r="AA24" i="5"/>
  <c r="AB1289" i="5" s="1"/>
  <c r="AA846" i="5"/>
  <c r="AA893" i="5" s="1"/>
  <c r="AA22" i="5"/>
  <c r="AA23" i="5"/>
  <c r="AA1294" i="5" s="1"/>
  <c r="Z1178" i="5"/>
  <c r="Z1190" i="5" s="1"/>
  <c r="Z394" i="5"/>
  <c r="FX279" i="4"/>
  <c r="Z9" i="5"/>
  <c r="Z858" i="5"/>
  <c r="Z845" i="5"/>
  <c r="Z16" i="5"/>
  <c r="AA556" i="5"/>
  <c r="AA8" i="5"/>
  <c r="AB4" i="5"/>
  <c r="AA6" i="5"/>
  <c r="AA7" i="5"/>
  <c r="Z876" i="5"/>
  <c r="Z341" i="5" l="1"/>
  <c r="Z374" i="5" s="1"/>
  <c r="AA15" i="5"/>
  <c r="AA348" i="5"/>
  <c r="AA366" i="5" s="1"/>
  <c r="CD265" i="4"/>
  <c r="AA540" i="5"/>
  <c r="AA797" i="5"/>
  <c r="Z841" i="5"/>
  <c r="Z541" i="5"/>
  <c r="Z176" i="5" s="1"/>
  <c r="CF260" i="4"/>
  <c r="CF261" i="4" s="1"/>
  <c r="CE262" i="4"/>
  <c r="O493" i="5"/>
  <c r="O500" i="5"/>
  <c r="O507" i="5"/>
  <c r="N447" i="5"/>
  <c r="AA305" i="5"/>
  <c r="AA434" i="5"/>
  <c r="AQ1371" i="5"/>
  <c r="AQ1417" i="5"/>
  <c r="AQ1324" i="5"/>
  <c r="AR1304" i="5"/>
  <c r="AQ1313" i="5"/>
  <c r="Z423" i="5"/>
  <c r="Z308" i="5"/>
  <c r="Z437" i="5"/>
  <c r="O442" i="5"/>
  <c r="O440" i="5"/>
  <c r="O441" i="5"/>
  <c r="O443" i="5"/>
  <c r="O445" i="5"/>
  <c r="O444" i="5"/>
  <c r="O439" i="5"/>
  <c r="AA548" i="5"/>
  <c r="Z1083" i="5"/>
  <c r="Z1084" i="5" s="1"/>
  <c r="Z1048" i="5"/>
  <c r="AA1024" i="5"/>
  <c r="Z809" i="5"/>
  <c r="Z810" i="5" s="1"/>
  <c r="U412" i="5"/>
  <c r="T545" i="5"/>
  <c r="T163" i="5" s="1"/>
  <c r="AA544" i="5"/>
  <c r="AA292" i="5"/>
  <c r="AA300" i="5"/>
  <c r="AA296" i="5"/>
  <c r="AA298" i="5"/>
  <c r="AA294" i="5"/>
  <c r="AA299" i="5"/>
  <c r="AA302" i="5"/>
  <c r="AA297" i="5"/>
  <c r="AA303" i="5"/>
  <c r="AA293" i="5"/>
  <c r="AA295" i="5"/>
  <c r="AA291" i="5"/>
  <c r="AA301" i="5"/>
  <c r="AA304" i="5"/>
  <c r="AA798" i="5"/>
  <c r="AA799" i="5"/>
  <c r="AA796" i="5"/>
  <c r="Z780" i="5"/>
  <c r="Z790" i="5"/>
  <c r="Z838" i="5"/>
  <c r="Z779" i="5"/>
  <c r="AA19" i="5"/>
  <c r="O536" i="5"/>
  <c r="O535" i="5"/>
  <c r="N537" i="5"/>
  <c r="N162" i="5" s="1"/>
  <c r="AA532" i="5"/>
  <c r="AA531" i="5"/>
  <c r="P413" i="5"/>
  <c r="AA505" i="5"/>
  <c r="AA498" i="5"/>
  <c r="AA491" i="5"/>
  <c r="P408" i="5"/>
  <c r="P479" i="5" s="1"/>
  <c r="P159" i="5" s="1"/>
  <c r="AA483" i="5"/>
  <c r="P378" i="5"/>
  <c r="Q344" i="5"/>
  <c r="P411" i="5"/>
  <c r="P407" i="5"/>
  <c r="P446" i="5" s="1"/>
  <c r="O377" i="5"/>
  <c r="O390" i="5" s="1"/>
  <c r="O154" i="5" s="1"/>
  <c r="P343" i="5"/>
  <c r="P409" i="5"/>
  <c r="P486" i="5" s="1"/>
  <c r="P410" i="5"/>
  <c r="O376" i="5"/>
  <c r="O389" i="5" s="1"/>
  <c r="O153" i="5" s="1"/>
  <c r="O375" i="5"/>
  <c r="P342" i="5"/>
  <c r="Z823" i="5"/>
  <c r="Z888" i="5"/>
  <c r="Y995" i="5"/>
  <c r="Z419" i="5"/>
  <c r="Z414" i="5"/>
  <c r="Z418" i="5"/>
  <c r="Z421" i="5"/>
  <c r="Z422" i="5"/>
  <c r="Z415" i="5"/>
  <c r="Z416" i="5"/>
  <c r="Z417" i="5"/>
  <c r="AA370" i="5"/>
  <c r="AA369" i="5"/>
  <c r="Z340" i="5"/>
  <c r="Z420" i="5"/>
  <c r="AA347" i="5"/>
  <c r="AA349" i="5" s="1"/>
  <c r="Z354" i="5"/>
  <c r="Z879" i="5"/>
  <c r="Z882" i="5"/>
  <c r="Z883" i="5"/>
  <c r="AA875" i="5"/>
  <c r="AA874" i="5"/>
  <c r="AA873" i="5"/>
  <c r="AA870" i="5"/>
  <c r="AA848" i="5"/>
  <c r="AA850" i="5"/>
  <c r="AA431" i="5"/>
  <c r="AA430" i="5"/>
  <c r="AA429" i="5"/>
  <c r="AA428" i="5"/>
  <c r="AA605" i="5"/>
  <c r="AA610" i="5" s="1"/>
  <c r="AA604" i="5"/>
  <c r="AA609" i="5" s="1"/>
  <c r="AA603" i="5"/>
  <c r="AA608" i="5" s="1"/>
  <c r="AA602" i="5"/>
  <c r="AA607" i="5" s="1"/>
  <c r="AA561" i="5"/>
  <c r="AA433" i="5"/>
  <c r="AA17" i="5"/>
  <c r="AA427" i="5"/>
  <c r="AA432" i="5"/>
  <c r="Z884" i="5"/>
  <c r="AA46" i="5" a="1"/>
  <c r="AA46" i="5" s="1"/>
  <c r="AA364" i="5"/>
  <c r="AA10" i="5"/>
  <c r="AA11" i="5" s="1"/>
  <c r="AA45" i="5" a="1"/>
  <c r="AA45" i="5" s="1"/>
  <c r="FY279" i="4"/>
  <c r="Z18" i="5"/>
  <c r="Z1168" i="5"/>
  <c r="AB5" i="5"/>
  <c r="AB365" i="5" s="1"/>
  <c r="AA1201" i="5"/>
  <c r="AA27" i="5"/>
  <c r="AA32" i="5" s="1" a="1"/>
  <c r="AA32" i="5" s="1"/>
  <c r="AA310" i="5"/>
  <c r="Z959" i="5"/>
  <c r="Z960" i="5" s="1"/>
  <c r="Z462" i="5"/>
  <c r="Z826" i="5"/>
  <c r="AB351" i="5" l="1"/>
  <c r="Z373" i="5"/>
  <c r="AB1034" i="5"/>
  <c r="AB1036" i="5"/>
  <c r="AB1035" i="5"/>
  <c r="Z891" i="5"/>
  <c r="CE265" i="4"/>
  <c r="Z678" i="5"/>
  <c r="Z710" i="5"/>
  <c r="CG260" i="4"/>
  <c r="CG261" i="4" s="1"/>
  <c r="CF262" i="4"/>
  <c r="AB1276" i="5"/>
  <c r="AA76" i="5"/>
  <c r="Z75" i="5"/>
  <c r="Z74" i="5"/>
  <c r="P507" i="5"/>
  <c r="P500" i="5"/>
  <c r="P493" i="5"/>
  <c r="O447" i="5"/>
  <c r="AR1371" i="5"/>
  <c r="AR1417" i="5"/>
  <c r="AS1304" i="5"/>
  <c r="AR1324" i="5"/>
  <c r="AR1313" i="5"/>
  <c r="AA1148" i="5"/>
  <c r="AA1162" i="5" s="1"/>
  <c r="AA1147" i="5"/>
  <c r="P442" i="5"/>
  <c r="P440" i="5"/>
  <c r="P443" i="5"/>
  <c r="P444" i="5"/>
  <c r="P445" i="5"/>
  <c r="P441" i="5"/>
  <c r="P439" i="5"/>
  <c r="AB8" i="5"/>
  <c r="AB348" i="5" s="1"/>
  <c r="AB366" i="5" s="1"/>
  <c r="V412" i="5"/>
  <c r="U545" i="5"/>
  <c r="U163" i="5" s="1"/>
  <c r="AA306" i="5"/>
  <c r="Z781" i="5"/>
  <c r="Z828" i="5"/>
  <c r="AA801" i="5"/>
  <c r="AA804" i="5" s="1"/>
  <c r="AA805" i="5" s="1"/>
  <c r="AB803" i="5" s="1"/>
  <c r="AA20" i="5"/>
  <c r="AA562" i="5" s="1"/>
  <c r="P535" i="5"/>
  <c r="P536" i="5"/>
  <c r="O537" i="5"/>
  <c r="O162" i="5" s="1"/>
  <c r="AB518" i="5"/>
  <c r="AB519" i="5" s="1"/>
  <c r="Q413" i="5"/>
  <c r="Q408" i="5"/>
  <c r="Q479" i="5" s="1"/>
  <c r="Q159" i="5" s="1"/>
  <c r="AB477" i="5"/>
  <c r="Q378" i="5"/>
  <c r="R344" i="5"/>
  <c r="AA40" i="5" a="1"/>
  <c r="AA40" i="5" s="1"/>
  <c r="AA38" i="5" a="1"/>
  <c r="AA38" i="5" s="1"/>
  <c r="AA42" i="5" a="1"/>
  <c r="AA42" i="5" s="1"/>
  <c r="AA39" i="5" a="1"/>
  <c r="AA39" i="5" s="1"/>
  <c r="AA34" i="5" a="1"/>
  <c r="AA34" i="5" s="1"/>
  <c r="AA37" i="5" a="1"/>
  <c r="AA37" i="5" s="1"/>
  <c r="AA35" i="5" a="1"/>
  <c r="AA35" i="5" s="1"/>
  <c r="AA36" i="5" a="1"/>
  <c r="AA36" i="5" s="1"/>
  <c r="AA33" i="5" a="1"/>
  <c r="AA33" i="5" s="1"/>
  <c r="Q407" i="5"/>
  <c r="Q446" i="5" s="1"/>
  <c r="Q409" i="5"/>
  <c r="Q486" i="5" s="1"/>
  <c r="P376" i="5"/>
  <c r="P389" i="5" s="1"/>
  <c r="P153" i="5" s="1"/>
  <c r="P375" i="5"/>
  <c r="Q342" i="5"/>
  <c r="Q411" i="5"/>
  <c r="P377" i="5"/>
  <c r="P390" i="5" s="1"/>
  <c r="P154" i="5" s="1"/>
  <c r="Q343" i="5"/>
  <c r="Q410" i="5"/>
  <c r="Y895" i="5"/>
  <c r="AB367" i="5"/>
  <c r="AB368" i="5"/>
  <c r="Z885" i="5"/>
  <c r="Z890" i="5" s="1"/>
  <c r="Z893" i="5" s="1"/>
  <c r="AB22" i="5"/>
  <c r="AA29" i="5" a="1"/>
  <c r="AA29" i="5" s="1"/>
  <c r="AB556" i="5"/>
  <c r="AC4" i="5"/>
  <c r="AB6" i="5"/>
  <c r="AB7" i="5"/>
  <c r="AB846" i="5"/>
  <c r="AA845" i="5"/>
  <c r="AA16" i="5"/>
  <c r="AA858" i="5"/>
  <c r="AA31" i="5" a="1"/>
  <c r="AA31" i="5" s="1"/>
  <c r="AB24" i="5"/>
  <c r="AC1289" i="5" s="1"/>
  <c r="AA9" i="5"/>
  <c r="AA876" i="5"/>
  <c r="AA1178" i="5"/>
  <c r="AA1190" i="5" s="1"/>
  <c r="AA394" i="5"/>
  <c r="AB849" i="5"/>
  <c r="Z334" i="5"/>
  <c r="Z333" i="5"/>
  <c r="Z393" i="5"/>
  <c r="AB23" i="5"/>
  <c r="AB1294" i="5" s="1"/>
  <c r="AA30" i="5" a="1"/>
  <c r="AA30" i="5" s="1"/>
  <c r="AA341" i="5" l="1"/>
  <c r="AA374" i="5" s="1"/>
  <c r="AA423" i="5"/>
  <c r="CF265" i="4"/>
  <c r="AB540" i="5"/>
  <c r="AB797" i="5"/>
  <c r="AA841" i="5"/>
  <c r="AA541" i="5"/>
  <c r="AA176" i="5" s="1"/>
  <c r="CH260" i="4"/>
  <c r="CH261" i="4" s="1"/>
  <c r="CG262" i="4"/>
  <c r="Q507" i="5"/>
  <c r="Q500" i="5"/>
  <c r="Q493" i="5"/>
  <c r="P447" i="5"/>
  <c r="AB305" i="5"/>
  <c r="AB434" i="5"/>
  <c r="AS1371" i="5"/>
  <c r="AS1417" i="5"/>
  <c r="AT1304" i="5"/>
  <c r="AS1324" i="5"/>
  <c r="AS1313" i="5"/>
  <c r="AA308" i="5"/>
  <c r="AA437" i="5"/>
  <c r="Q444" i="5"/>
  <c r="Q443" i="5"/>
  <c r="Q440" i="5"/>
  <c r="Q445" i="5"/>
  <c r="Q441" i="5"/>
  <c r="Q439" i="5"/>
  <c r="Q442" i="5"/>
  <c r="AB548" i="5"/>
  <c r="AA1083" i="5"/>
  <c r="AA1084" i="5" s="1"/>
  <c r="AA1048" i="5"/>
  <c r="AB1024" i="5"/>
  <c r="AA809" i="5"/>
  <c r="AA810" i="5" s="1"/>
  <c r="W412" i="5"/>
  <c r="V545" i="5"/>
  <c r="V163" i="5" s="1"/>
  <c r="AB544" i="5"/>
  <c r="AB303" i="5"/>
  <c r="AB304" i="5"/>
  <c r="AB297" i="5"/>
  <c r="AB296" i="5"/>
  <c r="AB292" i="5"/>
  <c r="AB301" i="5"/>
  <c r="AB302" i="5"/>
  <c r="AB300" i="5"/>
  <c r="AB294" i="5"/>
  <c r="AB295" i="5"/>
  <c r="AB299" i="5"/>
  <c r="AB298" i="5"/>
  <c r="AB291" i="5"/>
  <c r="AB293" i="5"/>
  <c r="AB347" i="5"/>
  <c r="AB349" i="5" s="1"/>
  <c r="AB796" i="5"/>
  <c r="AB798" i="5"/>
  <c r="AB799" i="5"/>
  <c r="AA780" i="5"/>
  <c r="AA790" i="5"/>
  <c r="AA838" i="5"/>
  <c r="AA779" i="5"/>
  <c r="AB19" i="5"/>
  <c r="Q535" i="5"/>
  <c r="Q536" i="5"/>
  <c r="P537" i="5"/>
  <c r="P162" i="5" s="1"/>
  <c r="AB531" i="5"/>
  <c r="AB532" i="5"/>
  <c r="R413" i="5"/>
  <c r="AB491" i="5"/>
  <c r="AB498" i="5"/>
  <c r="AB505" i="5"/>
  <c r="R408" i="5"/>
  <c r="R479" i="5" s="1"/>
  <c r="R159" i="5" s="1"/>
  <c r="AB483" i="5"/>
  <c r="R378" i="5"/>
  <c r="S344" i="5"/>
  <c r="R407" i="5"/>
  <c r="R446" i="5" s="1"/>
  <c r="R411" i="5"/>
  <c r="R410" i="5"/>
  <c r="R409" i="5"/>
  <c r="R486" i="5" s="1"/>
  <c r="Q377" i="5"/>
  <c r="Q390" i="5" s="1"/>
  <c r="Q154" i="5" s="1"/>
  <c r="R343" i="5"/>
  <c r="Q375" i="5"/>
  <c r="Q376" i="5"/>
  <c r="Q389" i="5" s="1"/>
  <c r="Q153" i="5" s="1"/>
  <c r="R342" i="5"/>
  <c r="AA888" i="5"/>
  <c r="AA823" i="5"/>
  <c r="AA419" i="5"/>
  <c r="AA416" i="5"/>
  <c r="AA418" i="5"/>
  <c r="AA417" i="5"/>
  <c r="AA421" i="5"/>
  <c r="AA414" i="5"/>
  <c r="AA415" i="5"/>
  <c r="AA422" i="5"/>
  <c r="AB370" i="5"/>
  <c r="AB369" i="5"/>
  <c r="AA354" i="5"/>
  <c r="AA884" i="5"/>
  <c r="AA18" i="5"/>
  <c r="AA883" i="5"/>
  <c r="AA882" i="5"/>
  <c r="AA879" i="5"/>
  <c r="AA1168" i="5"/>
  <c r="AA420" i="5"/>
  <c r="AA340" i="5"/>
  <c r="AB46" i="5" a="1"/>
  <c r="AB46" i="5" s="1"/>
  <c r="AB364" i="5"/>
  <c r="AB10" i="5"/>
  <c r="AB11" i="5" s="1"/>
  <c r="AB45" i="5" a="1"/>
  <c r="AB45" i="5" s="1"/>
  <c r="AB875" i="5"/>
  <c r="AB874" i="5"/>
  <c r="AB873" i="5"/>
  <c r="AB870" i="5"/>
  <c r="AB848" i="5"/>
  <c r="AB850" i="5"/>
  <c r="AB430" i="5"/>
  <c r="AB429" i="5"/>
  <c r="AB428" i="5"/>
  <c r="AB605" i="5"/>
  <c r="AB610" i="5" s="1"/>
  <c r="AB604" i="5"/>
  <c r="AB609" i="5" s="1"/>
  <c r="AB603" i="5"/>
  <c r="AB608" i="5" s="1"/>
  <c r="AB602" i="5"/>
  <c r="AB607" i="5" s="1"/>
  <c r="AB561" i="5"/>
  <c r="AB433" i="5"/>
  <c r="AB17" i="5"/>
  <c r="AB427" i="5"/>
  <c r="AB432" i="5"/>
  <c r="AB431" i="5"/>
  <c r="AB15" i="5"/>
  <c r="AA959" i="5"/>
  <c r="AA960" i="5" s="1"/>
  <c r="AA462" i="5"/>
  <c r="AA826" i="5"/>
  <c r="AC5" i="5"/>
  <c r="AC365" i="5" s="1"/>
  <c r="AB1201" i="5"/>
  <c r="AB27" i="5"/>
  <c r="AB29" i="5" s="1" a="1"/>
  <c r="AB29" i="5" s="1"/>
  <c r="AB310" i="5"/>
  <c r="AA373" i="5" l="1"/>
  <c r="AC351" i="5"/>
  <c r="AC1036" i="5"/>
  <c r="AC1035" i="5"/>
  <c r="AC1034" i="5"/>
  <c r="AA891" i="5"/>
  <c r="AA828" i="5"/>
  <c r="CG265" i="4"/>
  <c r="AA678" i="5"/>
  <c r="AA710" i="5"/>
  <c r="CI260" i="4"/>
  <c r="CI261" i="4" s="1"/>
  <c r="CH262" i="4"/>
  <c r="AC1276" i="5"/>
  <c r="AA75" i="5"/>
  <c r="AA74" i="5"/>
  <c r="AB76" i="5"/>
  <c r="R507" i="5"/>
  <c r="R500" i="5"/>
  <c r="R493" i="5"/>
  <c r="Q447" i="5"/>
  <c r="AB1148" i="5"/>
  <c r="AB1162" i="5" s="1"/>
  <c r="AT1371" i="5"/>
  <c r="AT1417" i="5"/>
  <c r="AU1304" i="5"/>
  <c r="AT1324" i="5"/>
  <c r="AT1313" i="5"/>
  <c r="AB1147" i="5"/>
  <c r="R444" i="5"/>
  <c r="R443" i="5"/>
  <c r="R440" i="5"/>
  <c r="R445" i="5"/>
  <c r="R441" i="5"/>
  <c r="R442" i="5"/>
  <c r="R439" i="5"/>
  <c r="AB9" i="5"/>
  <c r="X412" i="5"/>
  <c r="W545" i="5"/>
  <c r="W163" i="5" s="1"/>
  <c r="AB306" i="5"/>
  <c r="AA781" i="5"/>
  <c r="AB801" i="5"/>
  <c r="AB804" i="5" s="1"/>
  <c r="AB805" i="5" s="1"/>
  <c r="AC803" i="5" s="1"/>
  <c r="AB20" i="5"/>
  <c r="AB562" i="5" s="1"/>
  <c r="Q537" i="5"/>
  <c r="Q162" i="5" s="1"/>
  <c r="R535" i="5"/>
  <c r="R536" i="5"/>
  <c r="AC518" i="5"/>
  <c r="AC519" i="5" s="1"/>
  <c r="S413" i="5"/>
  <c r="S408" i="5"/>
  <c r="S479" i="5" s="1"/>
  <c r="S159" i="5" s="1"/>
  <c r="AC477" i="5"/>
  <c r="S378" i="5"/>
  <c r="T344" i="5"/>
  <c r="AB40" i="5" a="1"/>
  <c r="AB40" i="5" s="1"/>
  <c r="AB42" i="5" a="1"/>
  <c r="AB42" i="5" s="1"/>
  <c r="AB39" i="5" a="1"/>
  <c r="AB39" i="5" s="1"/>
  <c r="AB37" i="5" a="1"/>
  <c r="AB37" i="5" s="1"/>
  <c r="AB38" i="5" a="1"/>
  <c r="AB38" i="5" s="1"/>
  <c r="AB34" i="5" a="1"/>
  <c r="AB34" i="5" s="1"/>
  <c r="AB36" i="5" a="1"/>
  <c r="AB36" i="5" s="1"/>
  <c r="AB35" i="5" a="1"/>
  <c r="AB35" i="5" s="1"/>
  <c r="AB33" i="5" a="1"/>
  <c r="AB33" i="5" s="1"/>
  <c r="S411" i="5"/>
  <c r="R376" i="5"/>
  <c r="R389" i="5" s="1"/>
  <c r="R153" i="5" s="1"/>
  <c r="R375" i="5"/>
  <c r="S342" i="5"/>
  <c r="S410" i="5"/>
  <c r="R377" i="5"/>
  <c r="R390" i="5" s="1"/>
  <c r="R154" i="5" s="1"/>
  <c r="S343" i="5"/>
  <c r="S409" i="5"/>
  <c r="S486" i="5" s="1"/>
  <c r="S407" i="5"/>
  <c r="S446" i="5" s="1"/>
  <c r="AA333" i="5"/>
  <c r="AA393" i="5"/>
  <c r="AC367" i="5"/>
  <c r="AC368" i="5"/>
  <c r="AA334" i="5"/>
  <c r="Z995" i="5"/>
  <c r="Z895" i="5"/>
  <c r="AC22" i="5"/>
  <c r="AC849" i="5"/>
  <c r="AA885" i="5"/>
  <c r="AA890" i="5" s="1"/>
  <c r="AC23" i="5"/>
  <c r="AC1294" i="5" s="1"/>
  <c r="AB31" i="5" a="1"/>
  <c r="AB31" i="5" s="1"/>
  <c r="AC846" i="5"/>
  <c r="AC556" i="5"/>
  <c r="AD4" i="5"/>
  <c r="AC6" i="5"/>
  <c r="AC7" i="5"/>
  <c r="AC8" i="5"/>
  <c r="AC348" i="5" s="1"/>
  <c r="AC366" i="5" s="1"/>
  <c r="AB1178" i="5"/>
  <c r="AB1190" i="5" s="1"/>
  <c r="AB394" i="5"/>
  <c r="AB858" i="5"/>
  <c r="AB32" i="5" a="1"/>
  <c r="AB32" i="5" s="1"/>
  <c r="AB845" i="5"/>
  <c r="AB16" i="5"/>
  <c r="AB30" i="5" a="1"/>
  <c r="AB30" i="5" s="1"/>
  <c r="AB423" i="5" s="1"/>
  <c r="AB876" i="5"/>
  <c r="AC24" i="5"/>
  <c r="AD1289" i="5" s="1"/>
  <c r="AB341" i="5" l="1"/>
  <c r="AB374" i="5" s="1"/>
  <c r="CH265" i="4"/>
  <c r="AC540" i="5"/>
  <c r="AC797" i="5"/>
  <c r="AB841" i="5"/>
  <c r="AB541" i="5"/>
  <c r="AB176" i="5" s="1"/>
  <c r="CJ260" i="4"/>
  <c r="CJ261" i="4" s="1"/>
  <c r="CI262" i="4"/>
  <c r="S507" i="5"/>
  <c r="S493" i="5"/>
  <c r="S500" i="5"/>
  <c r="R447" i="5"/>
  <c r="AC295" i="5"/>
  <c r="AC434" i="5"/>
  <c r="AU1371" i="5"/>
  <c r="AU1417" i="5"/>
  <c r="AU1324" i="5"/>
  <c r="AV1304" i="5"/>
  <c r="AU1313" i="5"/>
  <c r="AB308" i="5"/>
  <c r="AB437" i="5"/>
  <c r="S443" i="5"/>
  <c r="S440" i="5"/>
  <c r="S441" i="5"/>
  <c r="S444" i="5"/>
  <c r="S445" i="5"/>
  <c r="S439" i="5"/>
  <c r="S442" i="5"/>
  <c r="AC548" i="5"/>
  <c r="AB1083" i="5"/>
  <c r="AB1084" i="5" s="1"/>
  <c r="AB1048" i="5"/>
  <c r="AC1024" i="5"/>
  <c r="AB809" i="5"/>
  <c r="AB810" i="5" s="1"/>
  <c r="Y412" i="5"/>
  <c r="X545" i="5"/>
  <c r="X163" i="5" s="1"/>
  <c r="AC544" i="5"/>
  <c r="AC299" i="5"/>
  <c r="AC291" i="5"/>
  <c r="AC300" i="5"/>
  <c r="AC292" i="5"/>
  <c r="AC303" i="5"/>
  <c r="AC293" i="5"/>
  <c r="AC294" i="5"/>
  <c r="AC302" i="5"/>
  <c r="AC304" i="5"/>
  <c r="AC298" i="5"/>
  <c r="AC301" i="5"/>
  <c r="AC305" i="5"/>
  <c r="AC297" i="5"/>
  <c r="AC296" i="5"/>
  <c r="AC798" i="5"/>
  <c r="AC799" i="5"/>
  <c r="AC796" i="5"/>
  <c r="AB780" i="5"/>
  <c r="AB790" i="5"/>
  <c r="AB838" i="5"/>
  <c r="AB779" i="5"/>
  <c r="AC19" i="5"/>
  <c r="R537" i="5"/>
  <c r="R162" i="5" s="1"/>
  <c r="S536" i="5"/>
  <c r="S535" i="5"/>
  <c r="AC531" i="5"/>
  <c r="AC532" i="5"/>
  <c r="T413" i="5"/>
  <c r="AC491" i="5"/>
  <c r="AC498" i="5"/>
  <c r="AC505" i="5"/>
  <c r="T408" i="5"/>
  <c r="T479" i="5" s="1"/>
  <c r="T159" i="5" s="1"/>
  <c r="AC483" i="5"/>
  <c r="T378" i="5"/>
  <c r="U344" i="5"/>
  <c r="S377" i="5"/>
  <c r="S390" i="5" s="1"/>
  <c r="S154" i="5" s="1"/>
  <c r="T343" i="5"/>
  <c r="T407" i="5"/>
  <c r="T446" i="5" s="1"/>
  <c r="T410" i="5"/>
  <c r="S375" i="5"/>
  <c r="S376" i="5"/>
  <c r="S389" i="5" s="1"/>
  <c r="S153" i="5" s="1"/>
  <c r="T342" i="5"/>
  <c r="T411" i="5"/>
  <c r="T535" i="5" s="1"/>
  <c r="T409" i="5"/>
  <c r="T486" i="5" s="1"/>
  <c r="AB354" i="5"/>
  <c r="AB888" i="5"/>
  <c r="AB823" i="5"/>
  <c r="AB959" i="5"/>
  <c r="AB960" i="5" s="1"/>
  <c r="AC370" i="5"/>
  <c r="AC369" i="5"/>
  <c r="AB18" i="5"/>
  <c r="AB826" i="5"/>
  <c r="AB883" i="5"/>
  <c r="AB879" i="5"/>
  <c r="AB891" i="5" s="1"/>
  <c r="AB882" i="5"/>
  <c r="AB884" i="5"/>
  <c r="AA995" i="5"/>
  <c r="AB462" i="5"/>
  <c r="AC347" i="5"/>
  <c r="AC349" i="5" s="1"/>
  <c r="AB418" i="5"/>
  <c r="AB414" i="5"/>
  <c r="AB417" i="5"/>
  <c r="AB415" i="5"/>
  <c r="AB416" i="5"/>
  <c r="AB421" i="5"/>
  <c r="AB419" i="5"/>
  <c r="AB422" i="5"/>
  <c r="AC364" i="5"/>
  <c r="AC45" i="5" a="1"/>
  <c r="AC45" i="5" s="1"/>
  <c r="AC10" i="5"/>
  <c r="AC11" i="5" s="1"/>
  <c r="AC46" i="5" a="1"/>
  <c r="AC46" i="5" s="1"/>
  <c r="AC850" i="5"/>
  <c r="AC875" i="5"/>
  <c r="AC874" i="5"/>
  <c r="AC873" i="5"/>
  <c r="AC870" i="5"/>
  <c r="AC848" i="5"/>
  <c r="AC429" i="5"/>
  <c r="AC427" i="5"/>
  <c r="AC605" i="5"/>
  <c r="AC610" i="5" s="1"/>
  <c r="AC604" i="5"/>
  <c r="AC609" i="5" s="1"/>
  <c r="AC603" i="5"/>
  <c r="AC608" i="5" s="1"/>
  <c r="AC602" i="5"/>
  <c r="AC607" i="5" s="1"/>
  <c r="AC561" i="5"/>
  <c r="AC432" i="5"/>
  <c r="AC433" i="5"/>
  <c r="AC428" i="5"/>
  <c r="AC431" i="5"/>
  <c r="AC430" i="5"/>
  <c r="AC15" i="5"/>
  <c r="AC17" i="5"/>
  <c r="AB1168" i="5"/>
  <c r="AC1201" i="5"/>
  <c r="AC27" i="5"/>
  <c r="AC34" i="5" s="1" a="1"/>
  <c r="AC34" i="5" s="1"/>
  <c r="AC310" i="5"/>
  <c r="AD5" i="5"/>
  <c r="AD365" i="5" s="1"/>
  <c r="AB420" i="5"/>
  <c r="AB340" i="5"/>
  <c r="AD351" i="5" l="1"/>
  <c r="AB373" i="5"/>
  <c r="AD1035" i="5"/>
  <c r="AD1036" i="5"/>
  <c r="AD1034" i="5"/>
  <c r="CI265" i="4"/>
  <c r="AB678" i="5"/>
  <c r="AB710" i="5"/>
  <c r="CK260" i="4"/>
  <c r="CK261" i="4" s="1"/>
  <c r="CJ262" i="4"/>
  <c r="AD1276" i="5"/>
  <c r="AB393" i="5"/>
  <c r="AB75" i="5"/>
  <c r="AB74" i="5"/>
  <c r="AC76" i="5"/>
  <c r="T507" i="5"/>
  <c r="T493" i="5"/>
  <c r="T500" i="5"/>
  <c r="S447" i="5"/>
  <c r="AV1371" i="5"/>
  <c r="AV1417" i="5"/>
  <c r="AW1304" i="5"/>
  <c r="AV1324" i="5"/>
  <c r="AV1313" i="5"/>
  <c r="AC1148" i="5"/>
  <c r="AC1162" i="5" s="1"/>
  <c r="AC1147" i="5"/>
  <c r="T442" i="5"/>
  <c r="T439" i="5"/>
  <c r="T443" i="5"/>
  <c r="T440" i="5"/>
  <c r="T441" i="5"/>
  <c r="T444" i="5"/>
  <c r="T445" i="5"/>
  <c r="Y545" i="5"/>
  <c r="Y163" i="5" s="1"/>
  <c r="Z412" i="5"/>
  <c r="AC306" i="5"/>
  <c r="AB781" i="5"/>
  <c r="AC801" i="5"/>
  <c r="AC804" i="5" s="1"/>
  <c r="AC805" i="5" s="1"/>
  <c r="AD803" i="5" s="1"/>
  <c r="AC20" i="5"/>
  <c r="AC562" i="5" s="1"/>
  <c r="AC327" i="5"/>
  <c r="AC329" i="5" s="1"/>
  <c r="AC361" i="5" s="1"/>
  <c r="AB828" i="5"/>
  <c r="T536" i="5"/>
  <c r="S537" i="5"/>
  <c r="S162" i="5" s="1"/>
  <c r="AD518" i="5"/>
  <c r="AD519" i="5" s="1"/>
  <c r="U413" i="5"/>
  <c r="U408" i="5"/>
  <c r="U479" i="5" s="1"/>
  <c r="U159" i="5" s="1"/>
  <c r="AD477" i="5"/>
  <c r="U378" i="5"/>
  <c r="V344" i="5"/>
  <c r="AC40" i="5" a="1"/>
  <c r="AC40" i="5" s="1"/>
  <c r="AC42" i="5" a="1"/>
  <c r="AC42" i="5" s="1"/>
  <c r="AC39" i="5" a="1"/>
  <c r="AC39" i="5" s="1"/>
  <c r="AC36" i="5" a="1"/>
  <c r="AC36" i="5" s="1"/>
  <c r="AC37" i="5" a="1"/>
  <c r="AC37" i="5" s="1"/>
  <c r="AC38" i="5" a="1"/>
  <c r="AC38" i="5" s="1"/>
  <c r="AC35" i="5" a="1"/>
  <c r="AC35" i="5" s="1"/>
  <c r="AC33" i="5" a="1"/>
  <c r="AC33" i="5" s="1"/>
  <c r="U407" i="5"/>
  <c r="U446" i="5" s="1"/>
  <c r="U411" i="5"/>
  <c r="U535" i="5" s="1"/>
  <c r="U409" i="5"/>
  <c r="U486" i="5" s="1"/>
  <c r="T375" i="5"/>
  <c r="T376" i="5"/>
  <c r="U342" i="5"/>
  <c r="U410" i="5"/>
  <c r="T377" i="5"/>
  <c r="U343" i="5"/>
  <c r="AB334" i="5"/>
  <c r="AB333" i="5"/>
  <c r="AD367" i="5"/>
  <c r="AD368" i="5"/>
  <c r="AA895" i="5"/>
  <c r="AB885" i="5"/>
  <c r="AB890" i="5" s="1"/>
  <c r="AB893" i="5" s="1"/>
  <c r="AC9" i="5"/>
  <c r="AC32" i="5" a="1"/>
  <c r="AC32" i="5" s="1"/>
  <c r="AD849" i="5"/>
  <c r="AD24" i="5"/>
  <c r="AE1289" i="5" s="1"/>
  <c r="AC845" i="5"/>
  <c r="AC16" i="5"/>
  <c r="AD23" i="5"/>
  <c r="AD1294" i="5" s="1"/>
  <c r="AD846" i="5"/>
  <c r="AC858" i="5"/>
  <c r="AD22" i="5"/>
  <c r="AC29" i="5" a="1"/>
  <c r="AC29" i="5" s="1"/>
  <c r="AC30" i="5" a="1"/>
  <c r="AC30" i="5" s="1"/>
  <c r="AC1178" i="5"/>
  <c r="AC1190" i="5" s="1"/>
  <c r="AC394" i="5"/>
  <c r="AC876" i="5"/>
  <c r="AC31" i="5" a="1"/>
  <c r="AC31" i="5" s="1"/>
  <c r="AD556" i="5"/>
  <c r="AE4" i="5"/>
  <c r="AD6" i="5"/>
  <c r="AD7" i="5"/>
  <c r="AD8" i="5"/>
  <c r="AD348" i="5" s="1"/>
  <c r="AD366" i="5" s="1"/>
  <c r="AC341" i="5" l="1"/>
  <c r="AC374" i="5" s="1"/>
  <c r="AC423" i="5"/>
  <c r="CJ265" i="4"/>
  <c r="AD540" i="5"/>
  <c r="AD797" i="5"/>
  <c r="AC841" i="5"/>
  <c r="AC541" i="5"/>
  <c r="AC176" i="5" s="1"/>
  <c r="CL260" i="4"/>
  <c r="CL261" i="4" s="1"/>
  <c r="CK262" i="4"/>
  <c r="U507" i="5"/>
  <c r="U500" i="5"/>
  <c r="U493" i="5"/>
  <c r="T447" i="5"/>
  <c r="AD298" i="5"/>
  <c r="AD434" i="5"/>
  <c r="AW1417" i="5"/>
  <c r="AW1371" i="5"/>
  <c r="AX1304" i="5"/>
  <c r="AW1324" i="5"/>
  <c r="AW1313" i="5"/>
  <c r="AC308" i="5"/>
  <c r="AC437" i="5"/>
  <c r="U442" i="5"/>
  <c r="U444" i="5"/>
  <c r="U441" i="5"/>
  <c r="U440" i="5"/>
  <c r="U445" i="5"/>
  <c r="U439" i="5"/>
  <c r="U443" i="5"/>
  <c r="AD548" i="5"/>
  <c r="AC1083" i="5"/>
  <c r="AC1084" i="5" s="1"/>
  <c r="AC1048" i="5"/>
  <c r="AD1024" i="5"/>
  <c r="Z545" i="5"/>
  <c r="Z163" i="5" s="1"/>
  <c r="AA412" i="5"/>
  <c r="AC809" i="5"/>
  <c r="AC810" i="5" s="1"/>
  <c r="AD544" i="5"/>
  <c r="AD303" i="5"/>
  <c r="AD297" i="5"/>
  <c r="AD304" i="5"/>
  <c r="AD292" i="5"/>
  <c r="AD294" i="5"/>
  <c r="AD302" i="5"/>
  <c r="AD301" i="5"/>
  <c r="AD293" i="5"/>
  <c r="AD295" i="5"/>
  <c r="AD299" i="5"/>
  <c r="AD296" i="5"/>
  <c r="AD300" i="5"/>
  <c r="AD291" i="5"/>
  <c r="AD305" i="5"/>
  <c r="AC360" i="5"/>
  <c r="AD796" i="5"/>
  <c r="AD798" i="5"/>
  <c r="AD799" i="5"/>
  <c r="AC780" i="5"/>
  <c r="AC790" i="5"/>
  <c r="AC838" i="5"/>
  <c r="AC779" i="5"/>
  <c r="AD19" i="5"/>
  <c r="U536" i="5"/>
  <c r="T537" i="5"/>
  <c r="T162" i="5" s="1"/>
  <c r="AD531" i="5"/>
  <c r="AD532" i="5"/>
  <c r="V413" i="5"/>
  <c r="AD491" i="5"/>
  <c r="AD498" i="5"/>
  <c r="AD505" i="5"/>
  <c r="V408" i="5"/>
  <c r="V479" i="5" s="1"/>
  <c r="V159" i="5" s="1"/>
  <c r="AD483" i="5"/>
  <c r="V378" i="5"/>
  <c r="W344" i="5"/>
  <c r="V409" i="5"/>
  <c r="V486" i="5" s="1"/>
  <c r="V407" i="5"/>
  <c r="V446" i="5" s="1"/>
  <c r="U377" i="5"/>
  <c r="V343" i="5"/>
  <c r="V411" i="5"/>
  <c r="V535" i="5" s="1"/>
  <c r="U375" i="5"/>
  <c r="U376" i="5"/>
  <c r="V342" i="5"/>
  <c r="V410" i="5"/>
  <c r="AC888" i="5"/>
  <c r="AC823" i="5"/>
  <c r="AC414" i="5"/>
  <c r="AC884" i="5"/>
  <c r="AC959" i="5"/>
  <c r="AC960" i="5" s="1"/>
  <c r="AB895" i="5"/>
  <c r="AD370" i="5"/>
  <c r="AD369" i="5"/>
  <c r="AC462" i="5"/>
  <c r="AC882" i="5"/>
  <c r="AC879" i="5"/>
  <c r="AC18" i="5"/>
  <c r="AC826" i="5"/>
  <c r="AC422" i="5"/>
  <c r="AC415" i="5"/>
  <c r="AC417" i="5"/>
  <c r="AC883" i="5"/>
  <c r="AC354" i="5"/>
  <c r="AC421" i="5"/>
  <c r="AC416" i="5"/>
  <c r="AC418" i="5"/>
  <c r="AD347" i="5"/>
  <c r="AD349" i="5" s="1"/>
  <c r="AC419" i="5"/>
  <c r="AE5" i="5"/>
  <c r="AE365" i="5" s="1"/>
  <c r="AC1168" i="5"/>
  <c r="AD850" i="5"/>
  <c r="AD428" i="5"/>
  <c r="AD874" i="5"/>
  <c r="AD605" i="5"/>
  <c r="AD610" i="5" s="1"/>
  <c r="AD604" i="5"/>
  <c r="AD609" i="5" s="1"/>
  <c r="AD603" i="5"/>
  <c r="AD608" i="5" s="1"/>
  <c r="AD602" i="5"/>
  <c r="AD607" i="5" s="1"/>
  <c r="AD561" i="5"/>
  <c r="AD875" i="5"/>
  <c r="AD433" i="5"/>
  <c r="AD848" i="5"/>
  <c r="AD870" i="5"/>
  <c r="AD431" i="5"/>
  <c r="AD427" i="5"/>
  <c r="AD432" i="5"/>
  <c r="AD873" i="5"/>
  <c r="AD430" i="5"/>
  <c r="AD15" i="5"/>
  <c r="AD429" i="5"/>
  <c r="AD17" i="5"/>
  <c r="AC340" i="5"/>
  <c r="AD45" i="5" a="1"/>
  <c r="AD45" i="5" s="1"/>
  <c r="AD364" i="5"/>
  <c r="AD10" i="5"/>
  <c r="AD11" i="5" s="1"/>
  <c r="AD46" i="5" a="1"/>
  <c r="AD46" i="5" s="1"/>
  <c r="AC420" i="5"/>
  <c r="AD1201" i="5"/>
  <c r="AD27" i="5"/>
  <c r="AD34" i="5" s="1" a="1"/>
  <c r="AD34" i="5" s="1"/>
  <c r="AD310" i="5"/>
  <c r="AE351" i="5" l="1"/>
  <c r="AC373" i="5"/>
  <c r="AE1036" i="5"/>
  <c r="AE1035" i="5"/>
  <c r="AE1034" i="5"/>
  <c r="AC891" i="5"/>
  <c r="CK265" i="4"/>
  <c r="AC678" i="5"/>
  <c r="AC710" i="5"/>
  <c r="CM260" i="4"/>
  <c r="CM261" i="4" s="1"/>
  <c r="CL262" i="4"/>
  <c r="AE1276" i="5"/>
  <c r="AC393" i="5"/>
  <c r="AC75" i="5"/>
  <c r="AC74" i="5"/>
  <c r="AD76" i="5"/>
  <c r="V493" i="5"/>
  <c r="V507" i="5"/>
  <c r="V500" i="5"/>
  <c r="U447" i="5"/>
  <c r="AD1148" i="5"/>
  <c r="AD1162" i="5" s="1"/>
  <c r="AX1417" i="5"/>
  <c r="AX1371" i="5"/>
  <c r="AD1147" i="5"/>
  <c r="AX1324" i="5"/>
  <c r="AY1304" i="5"/>
  <c r="AX1313" i="5"/>
  <c r="V444" i="5"/>
  <c r="V441" i="5"/>
  <c r="V443" i="5"/>
  <c r="V440" i="5"/>
  <c r="V442" i="5"/>
  <c r="V439" i="5"/>
  <c r="V445" i="5"/>
  <c r="AA545" i="5"/>
  <c r="AA163" i="5" s="1"/>
  <c r="AB412" i="5"/>
  <c r="AD306" i="5"/>
  <c r="AC781" i="5"/>
  <c r="AD801" i="5"/>
  <c r="AD804" i="5" s="1"/>
  <c r="AD805" i="5" s="1"/>
  <c r="AE803" i="5" s="1"/>
  <c r="AC828" i="5"/>
  <c r="AD327" i="5"/>
  <c r="AD329" i="5" s="1"/>
  <c r="AD361" i="5" s="1"/>
  <c r="AD20" i="5"/>
  <c r="AD562" i="5" s="1"/>
  <c r="U537" i="5"/>
  <c r="U162" i="5" s="1"/>
  <c r="V536" i="5"/>
  <c r="AE518" i="5"/>
  <c r="AE519" i="5" s="1"/>
  <c r="W413" i="5"/>
  <c r="W408" i="5"/>
  <c r="W479" i="5" s="1"/>
  <c r="W159" i="5" s="1"/>
  <c r="AE477" i="5"/>
  <c r="W378" i="5"/>
  <c r="X344" i="5"/>
  <c r="AD40" i="5" a="1"/>
  <c r="AD40" i="5" s="1"/>
  <c r="AD42" i="5" a="1"/>
  <c r="AD42" i="5" s="1"/>
  <c r="AD39" i="5" a="1"/>
  <c r="AD39" i="5" s="1"/>
  <c r="AD37" i="5" a="1"/>
  <c r="AD37" i="5" s="1"/>
  <c r="AD35" i="5" a="1"/>
  <c r="AD35" i="5" s="1"/>
  <c r="AD38" i="5" a="1"/>
  <c r="AD38" i="5" s="1"/>
  <c r="AD36" i="5" a="1"/>
  <c r="AD36" i="5" s="1"/>
  <c r="AD33" i="5" a="1"/>
  <c r="AD33" i="5" s="1"/>
  <c r="W411" i="5"/>
  <c r="W535" i="5" s="1"/>
  <c r="V375" i="5"/>
  <c r="V376" i="5"/>
  <c r="W342" i="5"/>
  <c r="W407" i="5"/>
  <c r="W446" i="5" s="1"/>
  <c r="W410" i="5"/>
  <c r="W409" i="5"/>
  <c r="W486" i="5" s="1"/>
  <c r="V377" i="5"/>
  <c r="W343" i="5"/>
  <c r="AC885" i="5"/>
  <c r="AC890" i="5" s="1"/>
  <c r="AC893" i="5" s="1"/>
  <c r="AB995" i="5"/>
  <c r="AE367" i="5"/>
  <c r="AE368" i="5"/>
  <c r="AC333" i="5"/>
  <c r="AC334" i="5"/>
  <c r="AE556" i="5"/>
  <c r="AE6" i="5"/>
  <c r="AE7" i="5"/>
  <c r="AE8" i="5"/>
  <c r="AE348" i="5" s="1"/>
  <c r="AE366" i="5" s="1"/>
  <c r="AF4" i="5"/>
  <c r="AD876" i="5"/>
  <c r="AD1178" i="5"/>
  <c r="AD1190" i="5" s="1"/>
  <c r="AD394" i="5"/>
  <c r="AD858" i="5"/>
  <c r="AE849" i="5"/>
  <c r="AD29" i="5" a="1"/>
  <c r="AD29" i="5" s="1"/>
  <c r="AE24" i="5"/>
  <c r="AF1289" i="5" s="1"/>
  <c r="AD31" i="5" a="1"/>
  <c r="AD31" i="5" s="1"/>
  <c r="AD9" i="5"/>
  <c r="AE23" i="5"/>
  <c r="AE1294" i="5" s="1"/>
  <c r="AD30" i="5" a="1"/>
  <c r="AD30" i="5" s="1"/>
  <c r="AD423" i="5" s="1"/>
  <c r="AD32" i="5" a="1"/>
  <c r="AD32" i="5" s="1"/>
  <c r="AE846" i="5"/>
  <c r="AD845" i="5"/>
  <c r="AD16" i="5"/>
  <c r="AE22" i="5"/>
  <c r="AD341" i="5" l="1"/>
  <c r="AD374" i="5" s="1"/>
  <c r="CL265" i="4"/>
  <c r="AE540" i="5"/>
  <c r="AE797" i="5"/>
  <c r="AD841" i="5"/>
  <c r="AD541" i="5"/>
  <c r="AD176" i="5" s="1"/>
  <c r="CN260" i="4"/>
  <c r="CN261" i="4" s="1"/>
  <c r="CM262" i="4"/>
  <c r="W500" i="5"/>
  <c r="W493" i="5"/>
  <c r="W507" i="5"/>
  <c r="V447" i="5"/>
  <c r="AE300" i="5"/>
  <c r="AE434" i="5"/>
  <c r="AY1417" i="5"/>
  <c r="AY1371" i="5"/>
  <c r="AZ1304" i="5"/>
  <c r="AY1324" i="5"/>
  <c r="AY1313" i="5"/>
  <c r="AD308" i="5"/>
  <c r="AD437" i="5"/>
  <c r="W443" i="5"/>
  <c r="W441" i="5"/>
  <c r="W439" i="5"/>
  <c r="W440" i="5"/>
  <c r="W444" i="5"/>
  <c r="W445" i="5"/>
  <c r="W442" i="5"/>
  <c r="AE548" i="5"/>
  <c r="AD1083" i="5"/>
  <c r="AD1084" i="5" s="1"/>
  <c r="AD1048" i="5"/>
  <c r="AE1024" i="5"/>
  <c r="AD809" i="5"/>
  <c r="AD810" i="5" s="1"/>
  <c r="AB545" i="5"/>
  <c r="AB163" i="5" s="1"/>
  <c r="AC412" i="5"/>
  <c r="AE544" i="5"/>
  <c r="AE302" i="5"/>
  <c r="AE298" i="5"/>
  <c r="AE295" i="5"/>
  <c r="AE304" i="5"/>
  <c r="AE292" i="5"/>
  <c r="AE297" i="5"/>
  <c r="AE296" i="5"/>
  <c r="AE291" i="5"/>
  <c r="AE303" i="5"/>
  <c r="AE293" i="5"/>
  <c r="AE294" i="5"/>
  <c r="AE301" i="5"/>
  <c r="AE305" i="5"/>
  <c r="AE299" i="5"/>
  <c r="AE798" i="5"/>
  <c r="AE799" i="5"/>
  <c r="AE796" i="5"/>
  <c r="AD780" i="5"/>
  <c r="AD790" i="5"/>
  <c r="AD360" i="5"/>
  <c r="AD838" i="5"/>
  <c r="AD779" i="5"/>
  <c r="AE19" i="5"/>
  <c r="V537" i="5"/>
  <c r="V162" i="5" s="1"/>
  <c r="W536" i="5"/>
  <c r="AE531" i="5"/>
  <c r="AE532" i="5"/>
  <c r="X413" i="5"/>
  <c r="AE491" i="5"/>
  <c r="AE498" i="5"/>
  <c r="AE505" i="5"/>
  <c r="X408" i="5"/>
  <c r="X479" i="5" s="1"/>
  <c r="X159" i="5" s="1"/>
  <c r="AE483" i="5"/>
  <c r="X378" i="5"/>
  <c r="Y344" i="5"/>
  <c r="X410" i="5"/>
  <c r="X409" i="5"/>
  <c r="X486" i="5" s="1"/>
  <c r="X407" i="5"/>
  <c r="X446" i="5" s="1"/>
  <c r="W377" i="5"/>
  <c r="X343" i="5"/>
  <c r="W376" i="5"/>
  <c r="W375" i="5"/>
  <c r="X342" i="5"/>
  <c r="X411" i="5"/>
  <c r="X535" i="5" s="1"/>
  <c r="AD354" i="5"/>
  <c r="AD888" i="5"/>
  <c r="AD823" i="5"/>
  <c r="AC895" i="5"/>
  <c r="AE370" i="5"/>
  <c r="AE369" i="5"/>
  <c r="AE347" i="5"/>
  <c r="AE349" i="5" s="1"/>
  <c r="AE875" i="5"/>
  <c r="AE874" i="5"/>
  <c r="AE873" i="5"/>
  <c r="AE870" i="5"/>
  <c r="AE848" i="5"/>
  <c r="AE850" i="5"/>
  <c r="AE427" i="5"/>
  <c r="AE605" i="5"/>
  <c r="AE610" i="5" s="1"/>
  <c r="AE604" i="5"/>
  <c r="AE609" i="5" s="1"/>
  <c r="AE603" i="5"/>
  <c r="AE608" i="5" s="1"/>
  <c r="AE602" i="5"/>
  <c r="AE607" i="5" s="1"/>
  <c r="AE561" i="5"/>
  <c r="AE433" i="5"/>
  <c r="AE432" i="5"/>
  <c r="AE430" i="5"/>
  <c r="AE15" i="5"/>
  <c r="AE431" i="5"/>
  <c r="AE429" i="5"/>
  <c r="AE17" i="5"/>
  <c r="AE428" i="5"/>
  <c r="AD882" i="5"/>
  <c r="AE364" i="5"/>
  <c r="AE10" i="5"/>
  <c r="AE11" i="5" s="1"/>
  <c r="AE46" i="5" a="1"/>
  <c r="AE46" i="5" s="1"/>
  <c r="AE45" i="5" a="1"/>
  <c r="AE45" i="5" s="1"/>
  <c r="AD18" i="5"/>
  <c r="AD879" i="5"/>
  <c r="AD340" i="5"/>
  <c r="AD884" i="5"/>
  <c r="AD1168" i="5"/>
  <c r="AE1201" i="5"/>
  <c r="AE27" i="5"/>
  <c r="AE32" i="5" s="1" a="1"/>
  <c r="AE32" i="5" s="1"/>
  <c r="AE310" i="5"/>
  <c r="AD959" i="5"/>
  <c r="AD960" i="5" s="1"/>
  <c r="AD462" i="5"/>
  <c r="AD826" i="5"/>
  <c r="AD420" i="5"/>
  <c r="AD422" i="5"/>
  <c r="AD416" i="5"/>
  <c r="AD419" i="5"/>
  <c r="AD415" i="5"/>
  <c r="AD418" i="5"/>
  <c r="AD421" i="5"/>
  <c r="AD414" i="5"/>
  <c r="AD417" i="5"/>
  <c r="AD883" i="5"/>
  <c r="AF5" i="5"/>
  <c r="AF365" i="5" s="1"/>
  <c r="AF351" i="5" l="1"/>
  <c r="AD373" i="5"/>
  <c r="AF1036" i="5"/>
  <c r="AF1035" i="5"/>
  <c r="AF1034" i="5"/>
  <c r="AD891" i="5"/>
  <c r="CM265" i="4"/>
  <c r="AD678" i="5"/>
  <c r="AD710" i="5"/>
  <c r="CO260" i="4"/>
  <c r="CO261" i="4" s="1"/>
  <c r="CN262" i="4"/>
  <c r="AC545" i="5"/>
  <c r="AC163" i="5" s="1"/>
  <c r="AD75" i="5"/>
  <c r="AD74" i="5"/>
  <c r="AE76" i="5"/>
  <c r="X500" i="5"/>
  <c r="X507" i="5"/>
  <c r="X493" i="5"/>
  <c r="W447" i="5"/>
  <c r="AD1476" i="5"/>
  <c r="AF1476" i="5"/>
  <c r="AF1276" i="5"/>
  <c r="AE1476" i="5"/>
  <c r="AZ1417" i="5"/>
  <c r="AZ1371" i="5"/>
  <c r="S1476" i="5"/>
  <c r="T1476" i="5"/>
  <c r="U1476" i="5"/>
  <c r="V1476" i="5"/>
  <c r="W1476" i="5"/>
  <c r="X1476" i="5"/>
  <c r="Y1476" i="5"/>
  <c r="Z1476" i="5"/>
  <c r="AA1476" i="5"/>
  <c r="AB1476" i="5"/>
  <c r="AC1476" i="5"/>
  <c r="AZ1324" i="5"/>
  <c r="AZ1313" i="5"/>
  <c r="AE1148" i="5"/>
  <c r="AE1162" i="5" s="1"/>
  <c r="AE1147" i="5"/>
  <c r="X443" i="5"/>
  <c r="X441" i="5"/>
  <c r="X439" i="5"/>
  <c r="X442" i="5"/>
  <c r="X440" i="5"/>
  <c r="X445" i="5"/>
  <c r="X444" i="5"/>
  <c r="AD412" i="5"/>
  <c r="AE306" i="5"/>
  <c r="AD781" i="5"/>
  <c r="AE801" i="5"/>
  <c r="AE804" i="5" s="1"/>
  <c r="AE805" i="5" s="1"/>
  <c r="AF803" i="5" s="1"/>
  <c r="AE20" i="5"/>
  <c r="AE562" i="5" s="1"/>
  <c r="AE327" i="5"/>
  <c r="AE329" i="5" s="1"/>
  <c r="AE361" i="5" s="1"/>
  <c r="AD828" i="5"/>
  <c r="X536" i="5"/>
  <c r="W537" i="5"/>
  <c r="W162" i="5" s="1"/>
  <c r="AF518" i="5"/>
  <c r="AF519" i="5" s="1"/>
  <c r="Y413" i="5"/>
  <c r="Y408" i="5"/>
  <c r="Y479" i="5" s="1"/>
  <c r="Y159" i="5" s="1"/>
  <c r="AF477" i="5"/>
  <c r="Y378" i="5"/>
  <c r="Z344" i="5"/>
  <c r="AE40" i="5" a="1"/>
  <c r="AE40" i="5" s="1"/>
  <c r="AE42" i="5" a="1"/>
  <c r="AE42" i="5" s="1"/>
  <c r="AE39" i="5" a="1"/>
  <c r="AE39" i="5" s="1"/>
  <c r="AE35" i="5" a="1"/>
  <c r="AE35" i="5" s="1"/>
  <c r="AE38" i="5" a="1"/>
  <c r="AE38" i="5" s="1"/>
  <c r="AE37" i="5" a="1"/>
  <c r="AE37" i="5" s="1"/>
  <c r="AE36" i="5" a="1"/>
  <c r="AE36" i="5" s="1"/>
  <c r="AE34" i="5" a="1"/>
  <c r="AE34" i="5" s="1"/>
  <c r="AE33" i="5" a="1"/>
  <c r="AE33" i="5" s="1"/>
  <c r="Y411" i="5"/>
  <c r="Y407" i="5"/>
  <c r="Y446" i="5" s="1"/>
  <c r="X375" i="5"/>
  <c r="X376" i="5"/>
  <c r="Y342" i="5"/>
  <c r="Y409" i="5"/>
  <c r="Y486" i="5" s="1"/>
  <c r="Y410" i="5"/>
  <c r="X377" i="5"/>
  <c r="Y343" i="5"/>
  <c r="AC995" i="5"/>
  <c r="AF367" i="5"/>
  <c r="AF368" i="5"/>
  <c r="AF23" i="5"/>
  <c r="AF1294" i="5" s="1"/>
  <c r="AF846" i="5"/>
  <c r="AF22" i="5"/>
  <c r="AF849" i="5"/>
  <c r="AE31" i="5" a="1"/>
  <c r="AE31" i="5" s="1"/>
  <c r="AD333" i="5"/>
  <c r="AD334" i="5"/>
  <c r="AD393" i="5"/>
  <c r="AD885" i="5"/>
  <c r="AD890" i="5" s="1"/>
  <c r="AD893" i="5" s="1"/>
  <c r="AE858" i="5"/>
  <c r="AF6" i="5"/>
  <c r="AF7" i="5"/>
  <c r="AF8" i="5"/>
  <c r="AF348" i="5" s="1"/>
  <c r="AF366" i="5" s="1"/>
  <c r="AG4" i="5"/>
  <c r="AF556" i="5"/>
  <c r="AE29" i="5" a="1"/>
  <c r="AE29" i="5" s="1"/>
  <c r="AE9" i="5"/>
  <c r="AE845" i="5"/>
  <c r="AE16" i="5"/>
  <c r="AE876" i="5"/>
  <c r="AF24" i="5"/>
  <c r="AG1289" i="5" s="1"/>
  <c r="AE30" i="5" a="1"/>
  <c r="AE30" i="5" s="1"/>
  <c r="AE1178" i="5"/>
  <c r="AE1190" i="5" s="1"/>
  <c r="AE394" i="5"/>
  <c r="AE341" i="5" l="1"/>
  <c r="AE374" i="5" s="1"/>
  <c r="CN265" i="4"/>
  <c r="AF540" i="5"/>
  <c r="AF797" i="5"/>
  <c r="AE841" i="5"/>
  <c r="AE541" i="5"/>
  <c r="AE176" i="5" s="1"/>
  <c r="CP260" i="4"/>
  <c r="CP261" i="4" s="1"/>
  <c r="CO262" i="4"/>
  <c r="AD545" i="5"/>
  <c r="AD163" i="5" s="1"/>
  <c r="Y500" i="5"/>
  <c r="Y507" i="5"/>
  <c r="Y493" i="5"/>
  <c r="X447" i="5"/>
  <c r="AF302" i="5"/>
  <c r="AF434" i="5"/>
  <c r="AE423" i="5"/>
  <c r="AE308" i="5"/>
  <c r="AE437" i="5"/>
  <c r="Y441" i="5"/>
  <c r="Y443" i="5"/>
  <c r="Y439" i="5"/>
  <c r="Y442" i="5"/>
  <c r="Y440" i="5"/>
  <c r="Y444" i="5"/>
  <c r="Y445" i="5"/>
  <c r="AF548" i="5"/>
  <c r="AE1083" i="5"/>
  <c r="AE1084" i="5" s="1"/>
  <c r="AE1048" i="5"/>
  <c r="AF1024" i="5"/>
  <c r="AE412" i="5"/>
  <c r="AE545" i="5" s="1"/>
  <c r="AE163" i="5" s="1"/>
  <c r="AE809" i="5"/>
  <c r="AE810" i="5" s="1"/>
  <c r="AF544" i="5"/>
  <c r="AF300" i="5"/>
  <c r="AF292" i="5"/>
  <c r="AF303" i="5"/>
  <c r="AF297" i="5"/>
  <c r="AF295" i="5"/>
  <c r="AF294" i="5"/>
  <c r="AF299" i="5"/>
  <c r="AF296" i="5"/>
  <c r="AF301" i="5"/>
  <c r="AF293" i="5"/>
  <c r="AF305" i="5"/>
  <c r="AF291" i="5"/>
  <c r="AF304" i="5"/>
  <c r="AF298" i="5"/>
  <c r="AE360" i="5"/>
  <c r="AF796" i="5"/>
  <c r="AF799" i="5"/>
  <c r="AF798" i="5"/>
  <c r="AE780" i="5"/>
  <c r="AE790" i="5"/>
  <c r="AE838" i="5"/>
  <c r="AE779" i="5"/>
  <c r="AF19" i="5"/>
  <c r="Y536" i="5"/>
  <c r="Y535" i="5"/>
  <c r="X537" i="5"/>
  <c r="X162" i="5" s="1"/>
  <c r="AF531" i="5"/>
  <c r="AF532" i="5"/>
  <c r="Z413" i="5"/>
  <c r="AF491" i="5"/>
  <c r="AF498" i="5"/>
  <c r="AF505" i="5"/>
  <c r="Z408" i="5"/>
  <c r="Z479" i="5" s="1"/>
  <c r="Z159" i="5" s="1"/>
  <c r="AF483" i="5"/>
  <c r="Z378" i="5"/>
  <c r="AA344" i="5"/>
  <c r="AE415" i="5"/>
  <c r="Y377" i="5"/>
  <c r="Z343" i="5"/>
  <c r="Z411" i="5"/>
  <c r="Z410" i="5"/>
  <c r="Y376" i="5"/>
  <c r="Y375" i="5"/>
  <c r="Z342" i="5"/>
  <c r="Z407" i="5"/>
  <c r="Z446" i="5" s="1"/>
  <c r="Z409" i="5"/>
  <c r="Z486" i="5" s="1"/>
  <c r="AE884" i="5"/>
  <c r="AE888" i="5"/>
  <c r="AE823" i="5"/>
  <c r="AE421" i="5"/>
  <c r="AD995" i="5"/>
  <c r="AE416" i="5"/>
  <c r="AE419" i="5"/>
  <c r="AE422" i="5"/>
  <c r="AE414" i="5"/>
  <c r="AE418" i="5"/>
  <c r="AE417" i="5"/>
  <c r="AE18" i="5"/>
  <c r="AF369" i="5"/>
  <c r="AF370" i="5"/>
  <c r="AE340" i="5"/>
  <c r="AF347" i="5"/>
  <c r="AF349" i="5" s="1"/>
  <c r="AE354" i="5"/>
  <c r="AE883" i="5"/>
  <c r="AE882" i="5"/>
  <c r="AE879" i="5"/>
  <c r="AE420" i="5"/>
  <c r="AE1168" i="5"/>
  <c r="AF875" i="5"/>
  <c r="AF874" i="5"/>
  <c r="AF873" i="5"/>
  <c r="AF870" i="5"/>
  <c r="AF848" i="5"/>
  <c r="AF850" i="5"/>
  <c r="AF605" i="5"/>
  <c r="AF610" i="5" s="1"/>
  <c r="AF604" i="5"/>
  <c r="AF609" i="5" s="1"/>
  <c r="AF603" i="5"/>
  <c r="AF608" i="5" s="1"/>
  <c r="AF602" i="5"/>
  <c r="AF607" i="5" s="1"/>
  <c r="AF561" i="5"/>
  <c r="AF433" i="5"/>
  <c r="AF432" i="5"/>
  <c r="AF431" i="5"/>
  <c r="AF430" i="5"/>
  <c r="AF15" i="5"/>
  <c r="AF429" i="5"/>
  <c r="AF17" i="5"/>
  <c r="AF428" i="5"/>
  <c r="AF427" i="5"/>
  <c r="AF364" i="5"/>
  <c r="AF46" i="5" a="1"/>
  <c r="AF46" i="5" s="1"/>
  <c r="AF10" i="5"/>
  <c r="AF11" i="5" s="1"/>
  <c r="AF45" i="5" a="1"/>
  <c r="AF45" i="5" s="1"/>
  <c r="AE959" i="5"/>
  <c r="AE960" i="5" s="1"/>
  <c r="AE462" i="5"/>
  <c r="AE826" i="5"/>
  <c r="AF1201" i="5"/>
  <c r="AF27" i="5"/>
  <c r="AF36" i="5" s="1" a="1"/>
  <c r="AF36" i="5" s="1"/>
  <c r="AF310" i="5"/>
  <c r="AG5" i="5"/>
  <c r="AG365" i="5" s="1"/>
  <c r="AG351" i="5" l="1"/>
  <c r="AE373" i="5"/>
  <c r="AG1036" i="5"/>
  <c r="AG1035" i="5"/>
  <c r="AG1034" i="5"/>
  <c r="AE891" i="5"/>
  <c r="CO265" i="4"/>
  <c r="AE678" i="5"/>
  <c r="AE710" i="5"/>
  <c r="CQ260" i="4"/>
  <c r="CQ261" i="4" s="1"/>
  <c r="CP262" i="4"/>
  <c r="AF76" i="5"/>
  <c r="AE74" i="5"/>
  <c r="AE75" i="5"/>
  <c r="Z376" i="5"/>
  <c r="Z500" i="5"/>
  <c r="Z493" i="5"/>
  <c r="Z507" i="5"/>
  <c r="Y447" i="5"/>
  <c r="AG1476" i="5"/>
  <c r="AG1276" i="5"/>
  <c r="AF1148" i="5"/>
  <c r="AF1162" i="5" s="1"/>
  <c r="AF1147" i="5"/>
  <c r="Z441" i="5"/>
  <c r="Z443" i="5"/>
  <c r="Z439" i="5"/>
  <c r="Z442" i="5"/>
  <c r="Z440" i="5"/>
  <c r="Z444" i="5"/>
  <c r="Z445" i="5"/>
  <c r="AF306" i="5"/>
  <c r="AE781" i="5"/>
  <c r="AF801" i="5"/>
  <c r="AF804" i="5" s="1"/>
  <c r="AF805" i="5" s="1"/>
  <c r="AG803" i="5" s="1"/>
  <c r="AE828" i="5"/>
  <c r="AF327" i="5"/>
  <c r="AF329" i="5" s="1"/>
  <c r="AF360" i="5" s="1"/>
  <c r="AF20" i="5"/>
  <c r="AF562" i="5" s="1"/>
  <c r="Z536" i="5"/>
  <c r="Z535" i="5"/>
  <c r="Y537" i="5"/>
  <c r="Y162" i="5" s="1"/>
  <c r="AG518" i="5"/>
  <c r="AG519" i="5" s="1"/>
  <c r="AA413" i="5"/>
  <c r="AA408" i="5"/>
  <c r="AA479" i="5" s="1"/>
  <c r="AA159" i="5" s="1"/>
  <c r="AG477" i="5"/>
  <c r="AA378" i="5"/>
  <c r="AB344" i="5"/>
  <c r="AF40" i="5" a="1"/>
  <c r="AF40" i="5" s="1"/>
  <c r="AF39" i="5" a="1"/>
  <c r="AF39" i="5" s="1"/>
  <c r="AF38" i="5" a="1"/>
  <c r="AF38" i="5" s="1"/>
  <c r="AF34" i="5" a="1"/>
  <c r="AF34" i="5" s="1"/>
  <c r="AF42" i="5" a="1"/>
  <c r="AF42" i="5" s="1"/>
  <c r="AF37" i="5" a="1"/>
  <c r="AF37" i="5" s="1"/>
  <c r="AF35" i="5" a="1"/>
  <c r="AF35" i="5" s="1"/>
  <c r="AF33" i="5" a="1"/>
  <c r="AF33" i="5" s="1"/>
  <c r="AA409" i="5"/>
  <c r="AA486" i="5" s="1"/>
  <c r="AA410" i="5"/>
  <c r="Z377" i="5"/>
  <c r="AA343" i="5"/>
  <c r="AA411" i="5"/>
  <c r="Z375" i="5"/>
  <c r="AA342" i="5"/>
  <c r="AA407" i="5"/>
  <c r="AA446" i="5" s="1"/>
  <c r="AE333" i="5"/>
  <c r="AD895" i="5"/>
  <c r="AE393" i="5"/>
  <c r="AE334" i="5"/>
  <c r="AG367" i="5"/>
  <c r="AG368" i="5"/>
  <c r="AE885" i="5"/>
  <c r="AE890" i="5" s="1"/>
  <c r="AE893" i="5" s="1"/>
  <c r="AG22" i="5"/>
  <c r="AF845" i="5"/>
  <c r="AF16" i="5"/>
  <c r="AG849" i="5"/>
  <c r="AF1178" i="5"/>
  <c r="AF1190" i="5" s="1"/>
  <c r="AF394" i="5"/>
  <c r="AF876" i="5"/>
  <c r="AG24" i="5"/>
  <c r="AH1289" i="5" s="1"/>
  <c r="AF29" i="5" a="1"/>
  <c r="AF29" i="5" s="1"/>
  <c r="AF31" i="5" a="1"/>
  <c r="AF31" i="5" s="1"/>
  <c r="AG556" i="5"/>
  <c r="AG7" i="5"/>
  <c r="AG8" i="5"/>
  <c r="AG348" i="5" s="1"/>
  <c r="AG366" i="5" s="1"/>
  <c r="AH4" i="5"/>
  <c r="AG6" i="5"/>
  <c r="AG23" i="5"/>
  <c r="AG1294" i="5" s="1"/>
  <c r="AF30" i="5" a="1"/>
  <c r="AF30" i="5" s="1"/>
  <c r="AF32" i="5" a="1"/>
  <c r="AF32" i="5" s="1"/>
  <c r="AG846" i="5"/>
  <c r="AF9" i="5"/>
  <c r="AF858" i="5"/>
  <c r="AF341" i="5" l="1"/>
  <c r="AF374" i="5"/>
  <c r="AF412" i="5"/>
  <c r="AF545" i="5" s="1"/>
  <c r="AF163" i="5" s="1"/>
  <c r="AF423" i="5"/>
  <c r="CP265" i="4"/>
  <c r="AG540" i="5"/>
  <c r="AG797" i="5"/>
  <c r="AF841" i="5"/>
  <c r="AF541" i="5"/>
  <c r="AF176" i="5" s="1"/>
  <c r="CR260" i="4"/>
  <c r="CR261" i="4" s="1"/>
  <c r="CQ262" i="4"/>
  <c r="AA507" i="5"/>
  <c r="AA493" i="5"/>
  <c r="AA500" i="5"/>
  <c r="Z447" i="5"/>
  <c r="AG293" i="5"/>
  <c r="AG434" i="5"/>
  <c r="AF308" i="5"/>
  <c r="AF437" i="5"/>
  <c r="AA443" i="5"/>
  <c r="AA439" i="5"/>
  <c r="AA441" i="5"/>
  <c r="AA444" i="5"/>
  <c r="AA442" i="5"/>
  <c r="AA445" i="5"/>
  <c r="AA440" i="5"/>
  <c r="AG548" i="5"/>
  <c r="AF1083" i="5"/>
  <c r="AF1084" i="5" s="1"/>
  <c r="AF1048" i="5"/>
  <c r="AG1024" i="5"/>
  <c r="AF809" i="5"/>
  <c r="AF810" i="5" s="1"/>
  <c r="AG544" i="5"/>
  <c r="AG299" i="5"/>
  <c r="AG301" i="5"/>
  <c r="AG304" i="5"/>
  <c r="AG303" i="5"/>
  <c r="AG296" i="5"/>
  <c r="AG300" i="5"/>
  <c r="AG305" i="5"/>
  <c r="AG294" i="5"/>
  <c r="AG292" i="5"/>
  <c r="AG297" i="5"/>
  <c r="AG298" i="5"/>
  <c r="AG295" i="5"/>
  <c r="AG302" i="5"/>
  <c r="AG291" i="5"/>
  <c r="AF361" i="5"/>
  <c r="AG798" i="5"/>
  <c r="AG799" i="5"/>
  <c r="AG796" i="5"/>
  <c r="AF780" i="5"/>
  <c r="AF790" i="5"/>
  <c r="AF838" i="5"/>
  <c r="AF779" i="5"/>
  <c r="AG19" i="5"/>
  <c r="Z537" i="5"/>
  <c r="Z162" i="5" s="1"/>
  <c r="AA536" i="5"/>
  <c r="AA535" i="5"/>
  <c r="AG532" i="5"/>
  <c r="AG531" i="5"/>
  <c r="AB413" i="5"/>
  <c r="AG491" i="5"/>
  <c r="AG498" i="5"/>
  <c r="AG505" i="5"/>
  <c r="AB408" i="5"/>
  <c r="AB479" i="5" s="1"/>
  <c r="AB159" i="5" s="1"/>
  <c r="AG483" i="5"/>
  <c r="AB378" i="5"/>
  <c r="AC344" i="5"/>
  <c r="AB407" i="5"/>
  <c r="AB446" i="5" s="1"/>
  <c r="AA377" i="5"/>
  <c r="AB343" i="5"/>
  <c r="AA375" i="5"/>
  <c r="AA376" i="5"/>
  <c r="AB342" i="5"/>
  <c r="AB411" i="5"/>
  <c r="AB409" i="5"/>
  <c r="AB486" i="5" s="1"/>
  <c r="AB410" i="5"/>
  <c r="AF888" i="5"/>
  <c r="AF823" i="5"/>
  <c r="AG369" i="5"/>
  <c r="AG370" i="5"/>
  <c r="AE895" i="5"/>
  <c r="AF354" i="5"/>
  <c r="AG347" i="5"/>
  <c r="AG349" i="5" s="1"/>
  <c r="AF1168" i="5"/>
  <c r="AF959" i="5"/>
  <c r="AF960" i="5" s="1"/>
  <c r="AF462" i="5"/>
  <c r="AF826" i="5"/>
  <c r="AG45" i="5" a="1"/>
  <c r="AG45" i="5" s="1"/>
  <c r="AG46" i="5" a="1"/>
  <c r="AG46" i="5" s="1"/>
  <c r="AG10" i="5"/>
  <c r="AG11" i="5" s="1"/>
  <c r="AG364" i="5"/>
  <c r="AF340" i="5"/>
  <c r="AF420" i="5"/>
  <c r="AF884" i="5"/>
  <c r="AF422" i="5"/>
  <c r="AF421" i="5"/>
  <c r="AF419" i="5"/>
  <c r="AF415" i="5"/>
  <c r="AF417" i="5"/>
  <c r="AF416" i="5"/>
  <c r="AF418" i="5"/>
  <c r="AF414" i="5"/>
  <c r="AG1201" i="5"/>
  <c r="AG27" i="5"/>
  <c r="AG35" i="5" s="1" a="1"/>
  <c r="AG35" i="5" s="1"/>
  <c r="AG310" i="5"/>
  <c r="AF883" i="5"/>
  <c r="AH5" i="5"/>
  <c r="AH365" i="5" s="1"/>
  <c r="AF882" i="5"/>
  <c r="AF879" i="5"/>
  <c r="AG875" i="5"/>
  <c r="AG874" i="5"/>
  <c r="AG873" i="5"/>
  <c r="AG870" i="5"/>
  <c r="AG848" i="5"/>
  <c r="AG850" i="5"/>
  <c r="AG433" i="5"/>
  <c r="AG432" i="5"/>
  <c r="AG431" i="5"/>
  <c r="AG430" i="5"/>
  <c r="AG602" i="5"/>
  <c r="AG607" i="5" s="1"/>
  <c r="AG15" i="5"/>
  <c r="AG603" i="5"/>
  <c r="AG608" i="5" s="1"/>
  <c r="AG429" i="5"/>
  <c r="AG561" i="5"/>
  <c r="AG17" i="5"/>
  <c r="AG604" i="5"/>
  <c r="AG609" i="5" s="1"/>
  <c r="AG428" i="5"/>
  <c r="AG605" i="5"/>
  <c r="AG610" i="5" s="1"/>
  <c r="AG427" i="5"/>
  <c r="AF18" i="5"/>
  <c r="AH351" i="5" l="1"/>
  <c r="AF373" i="5"/>
  <c r="AH1034" i="5"/>
  <c r="AH1036" i="5"/>
  <c r="AH1035" i="5"/>
  <c r="AF891" i="5"/>
  <c r="CQ265" i="4"/>
  <c r="AF678" i="5"/>
  <c r="AF710" i="5"/>
  <c r="CS260" i="4"/>
  <c r="CS261" i="4" s="1"/>
  <c r="CR262" i="4"/>
  <c r="AF74" i="5"/>
  <c r="AF75" i="5"/>
  <c r="AG76" i="5"/>
  <c r="AB493" i="5"/>
  <c r="AB507" i="5"/>
  <c r="AB500" i="5"/>
  <c r="AA447" i="5"/>
  <c r="AH1476" i="5"/>
  <c r="AH1276" i="5"/>
  <c r="AG1147" i="5"/>
  <c r="AG1148" i="5"/>
  <c r="AG1162" i="5" s="1"/>
  <c r="AB443" i="5"/>
  <c r="AB445" i="5"/>
  <c r="AB439" i="5"/>
  <c r="AB441" i="5"/>
  <c r="AB444" i="5"/>
  <c r="AB442" i="5"/>
  <c r="AB440" i="5"/>
  <c r="AG306" i="5"/>
  <c r="AF781" i="5"/>
  <c r="AG20" i="5"/>
  <c r="AG562" i="5" s="1"/>
  <c r="AG801" i="5"/>
  <c r="AG804" i="5" s="1"/>
  <c r="AG805" i="5" s="1"/>
  <c r="AH803" i="5" s="1"/>
  <c r="AG327" i="5"/>
  <c r="AG329" i="5" s="1"/>
  <c r="AG360" i="5" s="1"/>
  <c r="AF828" i="5"/>
  <c r="AA537" i="5"/>
  <c r="AA162" i="5" s="1"/>
  <c r="AB535" i="5"/>
  <c r="AB536" i="5"/>
  <c r="AH518" i="5"/>
  <c r="AH519" i="5" s="1"/>
  <c r="AC413" i="5"/>
  <c r="AC408" i="5"/>
  <c r="AC479" i="5" s="1"/>
  <c r="AC159" i="5" s="1"/>
  <c r="AH477" i="5"/>
  <c r="AC378" i="5"/>
  <c r="AD344" i="5"/>
  <c r="AG40" i="5" a="1"/>
  <c r="AG40" i="5" s="1"/>
  <c r="AG42" i="5" a="1"/>
  <c r="AG42" i="5" s="1"/>
  <c r="AG34" i="5" a="1"/>
  <c r="AG34" i="5" s="1"/>
  <c r="AG36" i="5" a="1"/>
  <c r="AG36" i="5" s="1"/>
  <c r="AG39" i="5" a="1"/>
  <c r="AG39" i="5" s="1"/>
  <c r="AG38" i="5" a="1"/>
  <c r="AG38" i="5" s="1"/>
  <c r="AG37" i="5" a="1"/>
  <c r="AG37" i="5" s="1"/>
  <c r="AG33" i="5" a="1"/>
  <c r="AG33" i="5" s="1"/>
  <c r="AC411" i="5"/>
  <c r="AC409" i="5"/>
  <c r="AC486" i="5" s="1"/>
  <c r="AC410" i="5"/>
  <c r="AB377" i="5"/>
  <c r="AC343" i="5"/>
  <c r="AB376" i="5"/>
  <c r="AB375" i="5"/>
  <c r="AC342" i="5"/>
  <c r="AC407" i="5"/>
  <c r="AC446" i="5" s="1"/>
  <c r="AE995" i="5"/>
  <c r="AG9" i="5"/>
  <c r="AH367" i="5"/>
  <c r="AH368" i="5"/>
  <c r="AH24" i="5"/>
  <c r="AI1289" i="5" s="1"/>
  <c r="AH22" i="5"/>
  <c r="AH846" i="5"/>
  <c r="AF885" i="5"/>
  <c r="AF890" i="5" s="1"/>
  <c r="AF893" i="5" s="1"/>
  <c r="AG29" i="5" a="1"/>
  <c r="AG29" i="5" s="1"/>
  <c r="AG31" i="5" a="1"/>
  <c r="AG31" i="5" s="1"/>
  <c r="AG845" i="5"/>
  <c r="AG16" i="5"/>
  <c r="AH849" i="5"/>
  <c r="AG1178" i="5"/>
  <c r="AG1190" i="5" s="1"/>
  <c r="AG394" i="5"/>
  <c r="AG858" i="5"/>
  <c r="AH23" i="5"/>
  <c r="AH1294" i="5" s="1"/>
  <c r="AG32" i="5" a="1"/>
  <c r="AG32" i="5" s="1"/>
  <c r="AG876" i="5"/>
  <c r="AG30" i="5" a="1"/>
  <c r="AG30" i="5" s="1"/>
  <c r="AF333" i="5"/>
  <c r="AF334" i="5"/>
  <c r="AF393" i="5"/>
  <c r="AH556" i="5"/>
  <c r="AH7" i="5"/>
  <c r="AH8" i="5"/>
  <c r="AH348" i="5" s="1"/>
  <c r="AH366" i="5" s="1"/>
  <c r="AI4" i="5"/>
  <c r="AH6" i="5"/>
  <c r="AG341" i="5" l="1"/>
  <c r="AG374" i="5" s="1"/>
  <c r="AG412" i="5"/>
  <c r="AG545" i="5" s="1"/>
  <c r="AG163" i="5" s="1"/>
  <c r="CR265" i="4"/>
  <c r="AH540" i="5"/>
  <c r="AH797" i="5"/>
  <c r="AG841" i="5"/>
  <c r="AG541" i="5"/>
  <c r="AG176" i="5" s="1"/>
  <c r="CT260" i="4"/>
  <c r="CT261" i="4" s="1"/>
  <c r="CS262" i="4"/>
  <c r="AC493" i="5"/>
  <c r="AC507" i="5"/>
  <c r="AC500" i="5"/>
  <c r="AB447" i="5"/>
  <c r="AH301" i="5"/>
  <c r="AH434" i="5"/>
  <c r="AG423" i="5"/>
  <c r="AG308" i="5"/>
  <c r="AG437" i="5"/>
  <c r="AC445" i="5"/>
  <c r="AC442" i="5"/>
  <c r="AC444" i="5"/>
  <c r="AC439" i="5"/>
  <c r="AC441" i="5"/>
  <c r="AC443" i="5"/>
  <c r="AC440" i="5"/>
  <c r="AH548" i="5"/>
  <c r="AG1083" i="5"/>
  <c r="AG1084" i="5" s="1"/>
  <c r="AG1048" i="5"/>
  <c r="AH1024" i="5"/>
  <c r="AG809" i="5"/>
  <c r="AG810" i="5" s="1"/>
  <c r="AH544" i="5"/>
  <c r="AH294" i="5"/>
  <c r="AH303" i="5"/>
  <c r="AH295" i="5"/>
  <c r="AH291" i="5"/>
  <c r="AH298" i="5"/>
  <c r="AH297" i="5"/>
  <c r="AH300" i="5"/>
  <c r="AH304" i="5"/>
  <c r="AH302" i="5"/>
  <c r="AH299" i="5"/>
  <c r="AH292" i="5"/>
  <c r="AH293" i="5"/>
  <c r="AH305" i="5"/>
  <c r="AH296" i="5"/>
  <c r="AG361" i="5"/>
  <c r="AH799" i="5"/>
  <c r="AH798" i="5"/>
  <c r="AH796" i="5"/>
  <c r="AG780" i="5"/>
  <c r="AG790" i="5"/>
  <c r="AG838" i="5"/>
  <c r="AG779" i="5"/>
  <c r="AH19" i="5"/>
  <c r="AC535" i="5"/>
  <c r="AC536" i="5"/>
  <c r="AB537" i="5"/>
  <c r="AB162" i="5" s="1"/>
  <c r="AH532" i="5"/>
  <c r="AH531" i="5"/>
  <c r="AD413" i="5"/>
  <c r="AH491" i="5"/>
  <c r="AH505" i="5"/>
  <c r="AH498" i="5"/>
  <c r="AD408" i="5"/>
  <c r="AD479" i="5" s="1"/>
  <c r="AD159" i="5" s="1"/>
  <c r="AH483" i="5"/>
  <c r="AD378" i="5"/>
  <c r="AE344" i="5"/>
  <c r="AD410" i="5"/>
  <c r="AD409" i="5"/>
  <c r="AD486" i="5" s="1"/>
  <c r="AC375" i="5"/>
  <c r="AC376" i="5"/>
  <c r="AC389" i="5" s="1"/>
  <c r="AC153" i="5" s="1"/>
  <c r="AD342" i="5"/>
  <c r="AD411" i="5"/>
  <c r="AD407" i="5"/>
  <c r="AD446" i="5" s="1"/>
  <c r="AC377" i="5"/>
  <c r="AC390" i="5" s="1"/>
  <c r="AC154" i="5" s="1"/>
  <c r="AD343" i="5"/>
  <c r="AG823" i="5"/>
  <c r="AG888" i="5"/>
  <c r="AG879" i="5"/>
  <c r="AG462" i="5"/>
  <c r="AG959" i="5"/>
  <c r="AG960" i="5" s="1"/>
  <c r="AG882" i="5"/>
  <c r="AG18" i="5"/>
  <c r="AG826" i="5"/>
  <c r="AG884" i="5"/>
  <c r="AG418" i="5"/>
  <c r="AG883" i="5"/>
  <c r="AG354" i="5"/>
  <c r="AH369" i="5"/>
  <c r="AH370" i="5"/>
  <c r="AH347" i="5"/>
  <c r="AH349" i="5" s="1"/>
  <c r="AG340" i="5"/>
  <c r="AG419" i="5"/>
  <c r="AG1168" i="5"/>
  <c r="AG417" i="5"/>
  <c r="AG414" i="5"/>
  <c r="AI5" i="5"/>
  <c r="AI365" i="5" s="1"/>
  <c r="AH875" i="5"/>
  <c r="AH874" i="5"/>
  <c r="AH873" i="5"/>
  <c r="AH870" i="5"/>
  <c r="AH848" i="5"/>
  <c r="AH850" i="5"/>
  <c r="AH432" i="5"/>
  <c r="AH431" i="5"/>
  <c r="AH430" i="5"/>
  <c r="AH429" i="5"/>
  <c r="AH605" i="5"/>
  <c r="AH610" i="5" s="1"/>
  <c r="AH604" i="5"/>
  <c r="AH609" i="5" s="1"/>
  <c r="AH603" i="5"/>
  <c r="AH608" i="5" s="1"/>
  <c r="AH602" i="5"/>
  <c r="AH607" i="5" s="1"/>
  <c r="AH561" i="5"/>
  <c r="AH15" i="5"/>
  <c r="AH17" i="5"/>
  <c r="AH428" i="5"/>
  <c r="AH427" i="5"/>
  <c r="AH433" i="5"/>
  <c r="AG420" i="5"/>
  <c r="AG421" i="5"/>
  <c r="AG415" i="5"/>
  <c r="AG416" i="5"/>
  <c r="AG422" i="5"/>
  <c r="AH45" i="5" a="1"/>
  <c r="AH45" i="5" s="1"/>
  <c r="AH46" i="5" a="1"/>
  <c r="AH46" i="5" s="1"/>
  <c r="AH364" i="5"/>
  <c r="AH10" i="5"/>
  <c r="AH11" i="5" s="1"/>
  <c r="AH1201" i="5"/>
  <c r="AH27" i="5"/>
  <c r="AH31" i="5" s="1" a="1"/>
  <c r="AH31" i="5" s="1"/>
  <c r="AH310" i="5"/>
  <c r="AG373" i="5" l="1"/>
  <c r="AI351" i="5"/>
  <c r="AI1036" i="5"/>
  <c r="AI1035" i="5"/>
  <c r="AI1034" i="5"/>
  <c r="AG891" i="5"/>
  <c r="CS265" i="4"/>
  <c r="AG678" i="5"/>
  <c r="AG710" i="5"/>
  <c r="CU260" i="4"/>
  <c r="CU261" i="4" s="1"/>
  <c r="CT262" i="4"/>
  <c r="AG74" i="5"/>
  <c r="AG75" i="5"/>
  <c r="AH76" i="5"/>
  <c r="AD493" i="5"/>
  <c r="AD507" i="5"/>
  <c r="AD500" i="5"/>
  <c r="AC447" i="5"/>
  <c r="AI1476" i="5"/>
  <c r="AI1276" i="5"/>
  <c r="AH1148" i="5"/>
  <c r="AH1162" i="5" s="1"/>
  <c r="AH1147" i="5"/>
  <c r="AD444" i="5"/>
  <c r="AD445" i="5"/>
  <c r="AD442" i="5"/>
  <c r="AD439" i="5"/>
  <c r="AD441" i="5"/>
  <c r="AD443" i="5"/>
  <c r="AD440" i="5"/>
  <c r="AH306" i="5"/>
  <c r="AG781" i="5"/>
  <c r="AG828" i="5"/>
  <c r="AH801" i="5"/>
  <c r="AH804" i="5" s="1"/>
  <c r="AH805" i="5" s="1"/>
  <c r="AI803" i="5" s="1"/>
  <c r="AH327" i="5"/>
  <c r="AH329" i="5" s="1"/>
  <c r="AH360" i="5" s="1"/>
  <c r="AH20" i="5"/>
  <c r="AH562" i="5" s="1"/>
  <c r="AD535" i="5"/>
  <c r="AD536" i="5"/>
  <c r="AC537" i="5"/>
  <c r="AC162" i="5" s="1"/>
  <c r="AI518" i="5"/>
  <c r="AI519" i="5" s="1"/>
  <c r="AE413" i="5"/>
  <c r="AE408" i="5"/>
  <c r="AE479" i="5" s="1"/>
  <c r="AE159" i="5" s="1"/>
  <c r="AI477" i="5"/>
  <c r="AE378" i="5"/>
  <c r="AF344" i="5"/>
  <c r="AH40" i="5" a="1"/>
  <c r="AH40" i="5" s="1"/>
  <c r="AH42" i="5" a="1"/>
  <c r="AH42" i="5" s="1"/>
  <c r="AH35" i="5" a="1"/>
  <c r="AH35" i="5" s="1"/>
  <c r="AH37" i="5" a="1"/>
  <c r="AH37" i="5" s="1"/>
  <c r="AH39" i="5" a="1"/>
  <c r="AH39" i="5" s="1"/>
  <c r="AH38" i="5" a="1"/>
  <c r="AH38" i="5" s="1"/>
  <c r="AH34" i="5" a="1"/>
  <c r="AH34" i="5" s="1"/>
  <c r="AH36" i="5" a="1"/>
  <c r="AH36" i="5" s="1"/>
  <c r="AH33" i="5" a="1"/>
  <c r="AH33" i="5" s="1"/>
  <c r="AH412" i="5" s="1"/>
  <c r="AE407" i="5"/>
  <c r="AE446" i="5" s="1"/>
  <c r="AE410" i="5"/>
  <c r="AD377" i="5"/>
  <c r="AD390" i="5" s="1"/>
  <c r="AD154" i="5" s="1"/>
  <c r="AE343" i="5"/>
  <c r="AE411" i="5"/>
  <c r="AE409" i="5"/>
  <c r="AE486" i="5" s="1"/>
  <c r="AD375" i="5"/>
  <c r="AD376" i="5"/>
  <c r="AD389" i="5" s="1"/>
  <c r="AD153" i="5" s="1"/>
  <c r="AE342" i="5"/>
  <c r="AG334" i="5"/>
  <c r="AG885" i="5"/>
  <c r="AG890" i="5" s="1"/>
  <c r="AG893" i="5" s="1"/>
  <c r="AG333" i="5"/>
  <c r="AG393" i="5"/>
  <c r="AF995" i="5"/>
  <c r="AI367" i="5"/>
  <c r="AI368" i="5"/>
  <c r="AI22" i="5"/>
  <c r="AH30" i="5" a="1"/>
  <c r="AH30" i="5" s="1"/>
  <c r="AI849" i="5"/>
  <c r="AI24" i="5"/>
  <c r="AJ1289" i="5" s="1"/>
  <c r="AI846" i="5"/>
  <c r="AH32" i="5" a="1"/>
  <c r="AH32" i="5" s="1"/>
  <c r="AH9" i="5"/>
  <c r="AH876" i="5"/>
  <c r="AH1178" i="5"/>
  <c r="AH1190" i="5" s="1"/>
  <c r="AH394" i="5"/>
  <c r="AI23" i="5"/>
  <c r="AI1294" i="5" s="1"/>
  <c r="AH858" i="5"/>
  <c r="AH29" i="5" a="1"/>
  <c r="AH29" i="5" s="1"/>
  <c r="AF895" i="5"/>
  <c r="AH845" i="5"/>
  <c r="AH16" i="5"/>
  <c r="AI556" i="5"/>
  <c r="AI8" i="5"/>
  <c r="AI348" i="5" s="1"/>
  <c r="AI366" i="5" s="1"/>
  <c r="AJ4" i="5"/>
  <c r="AI6" i="5"/>
  <c r="AI7" i="5"/>
  <c r="AH341" i="5" l="1"/>
  <c r="AH374" i="5" s="1"/>
  <c r="CT265" i="4"/>
  <c r="AI540" i="5"/>
  <c r="AI797" i="5"/>
  <c r="AH841" i="5"/>
  <c r="AH541" i="5"/>
  <c r="AH176" i="5" s="1"/>
  <c r="CV260" i="4"/>
  <c r="CV261" i="4" s="1"/>
  <c r="CU262" i="4"/>
  <c r="AH354" i="5"/>
  <c r="AE493" i="5"/>
  <c r="AE500" i="5"/>
  <c r="AE507" i="5"/>
  <c r="AD447" i="5"/>
  <c r="AI292" i="5"/>
  <c r="AI434" i="5"/>
  <c r="AH308" i="5"/>
  <c r="AH437" i="5"/>
  <c r="AE444" i="5"/>
  <c r="AE439" i="5"/>
  <c r="AE441" i="5"/>
  <c r="AE443" i="5"/>
  <c r="AE440" i="5"/>
  <c r="AE442" i="5"/>
  <c r="AE445" i="5"/>
  <c r="AI548" i="5"/>
  <c r="AH1083" i="5"/>
  <c r="AH1084" i="5" s="1"/>
  <c r="AH1048" i="5"/>
  <c r="AI1024" i="5"/>
  <c r="AH809" i="5"/>
  <c r="AH810" i="5" s="1"/>
  <c r="AH545" i="5"/>
  <c r="AH163" i="5" s="1"/>
  <c r="AI544" i="5"/>
  <c r="AH423" i="5"/>
  <c r="AI295" i="5"/>
  <c r="AI299" i="5"/>
  <c r="AI293" i="5"/>
  <c r="AI301" i="5"/>
  <c r="AI296" i="5"/>
  <c r="AI297" i="5"/>
  <c r="AI298" i="5"/>
  <c r="AI303" i="5"/>
  <c r="AI291" i="5"/>
  <c r="AI300" i="5"/>
  <c r="AI302" i="5"/>
  <c r="AI294" i="5"/>
  <c r="AI305" i="5"/>
  <c r="AI304" i="5"/>
  <c r="AH361" i="5"/>
  <c r="AI799" i="5"/>
  <c r="AI798" i="5"/>
  <c r="AI796" i="5"/>
  <c r="AH780" i="5"/>
  <c r="AH790" i="5"/>
  <c r="AH838" i="5"/>
  <c r="AH779" i="5"/>
  <c r="AI19" i="5"/>
  <c r="AE536" i="5"/>
  <c r="AE535" i="5"/>
  <c r="AD537" i="5"/>
  <c r="AD162" i="5" s="1"/>
  <c r="AI531" i="5"/>
  <c r="AI532" i="5"/>
  <c r="AF413" i="5"/>
  <c r="AI491" i="5"/>
  <c r="AI505" i="5"/>
  <c r="AI498" i="5"/>
  <c r="AF408" i="5"/>
  <c r="AF479" i="5" s="1"/>
  <c r="AF159" i="5" s="1"/>
  <c r="AI483" i="5"/>
  <c r="AF378" i="5"/>
  <c r="AG344" i="5"/>
  <c r="AG378" i="5" s="1"/>
  <c r="AH420" i="5"/>
  <c r="AH340" i="5"/>
  <c r="AF409" i="5"/>
  <c r="AF486" i="5" s="1"/>
  <c r="AF411" i="5"/>
  <c r="AF407" i="5"/>
  <c r="AF446" i="5" s="1"/>
  <c r="AE375" i="5"/>
  <c r="AE376" i="5"/>
  <c r="AE389" i="5" s="1"/>
  <c r="AE153" i="5" s="1"/>
  <c r="AF342" i="5"/>
  <c r="AF410" i="5"/>
  <c r="AE377" i="5"/>
  <c r="AE390" i="5" s="1"/>
  <c r="AE154" i="5" s="1"/>
  <c r="AF343" i="5"/>
  <c r="AH823" i="5"/>
  <c r="AH888" i="5"/>
  <c r="AG995" i="5"/>
  <c r="AI370" i="5"/>
  <c r="AI369" i="5"/>
  <c r="AH415" i="5"/>
  <c r="AH414" i="5"/>
  <c r="AH419" i="5"/>
  <c r="AH418" i="5"/>
  <c r="AH421" i="5"/>
  <c r="AI347" i="5"/>
  <c r="AI349" i="5" s="1"/>
  <c r="AH882" i="5"/>
  <c r="AH826" i="5"/>
  <c r="AH18" i="5"/>
  <c r="AH462" i="5"/>
  <c r="AH884" i="5"/>
  <c r="AH883" i="5"/>
  <c r="AH959" i="5"/>
  <c r="AH960" i="5" s="1"/>
  <c r="AH879" i="5"/>
  <c r="AH417" i="5"/>
  <c r="AH422" i="5"/>
  <c r="AH416" i="5"/>
  <c r="AJ5" i="5"/>
  <c r="AJ365" i="5" s="1"/>
  <c r="AH1168" i="5"/>
  <c r="AI46" i="5" a="1"/>
  <c r="AI46" i="5" s="1"/>
  <c r="AI364" i="5"/>
  <c r="AI10" i="5"/>
  <c r="AI11" i="5" s="1"/>
  <c r="AI45" i="5" a="1"/>
  <c r="AI45" i="5" s="1"/>
  <c r="AI1201" i="5"/>
  <c r="AI27" i="5"/>
  <c r="AI29" i="5" s="1" a="1"/>
  <c r="AI29" i="5" s="1"/>
  <c r="AI310" i="5"/>
  <c r="AI875" i="5"/>
  <c r="AI874" i="5"/>
  <c r="AI873" i="5"/>
  <c r="AI870" i="5"/>
  <c r="AI848" i="5"/>
  <c r="AI850" i="5"/>
  <c r="AI431" i="5"/>
  <c r="AI430" i="5"/>
  <c r="AI429" i="5"/>
  <c r="AI428" i="5"/>
  <c r="AI605" i="5"/>
  <c r="AI610" i="5" s="1"/>
  <c r="AI604" i="5"/>
  <c r="AI609" i="5" s="1"/>
  <c r="AI603" i="5"/>
  <c r="AI608" i="5" s="1"/>
  <c r="AI602" i="5"/>
  <c r="AI607" i="5" s="1"/>
  <c r="AI561" i="5"/>
  <c r="AI432" i="5"/>
  <c r="AI17" i="5"/>
  <c r="AI427" i="5"/>
  <c r="AI433" i="5"/>
  <c r="AI15" i="5"/>
  <c r="AJ351" i="5" l="1"/>
  <c r="AH373" i="5"/>
  <c r="AJ1036" i="5"/>
  <c r="AJ1035" i="5"/>
  <c r="AJ1034" i="5"/>
  <c r="AH891" i="5"/>
  <c r="CU265" i="4"/>
  <c r="AH678" i="5"/>
  <c r="AH710" i="5"/>
  <c r="CW260" i="4"/>
  <c r="CW261" i="4" s="1"/>
  <c r="CV262" i="4"/>
  <c r="AH74" i="5"/>
  <c r="AH75" i="5"/>
  <c r="AI76" i="5"/>
  <c r="AF507" i="5"/>
  <c r="AF500" i="5"/>
  <c r="AF493" i="5"/>
  <c r="AE447" i="5"/>
  <c r="AJ1476" i="5"/>
  <c r="AJ1276" i="5"/>
  <c r="AI1148" i="5"/>
  <c r="AI1162" i="5" s="1"/>
  <c r="AI1147" i="5"/>
  <c r="AF440" i="5"/>
  <c r="AF444" i="5"/>
  <c r="AF445" i="5"/>
  <c r="AF439" i="5"/>
  <c r="AF441" i="5"/>
  <c r="AF443" i="5"/>
  <c r="AF442" i="5"/>
  <c r="AI306" i="5"/>
  <c r="AH781" i="5"/>
  <c r="AI20" i="5"/>
  <c r="AI562" i="5" s="1"/>
  <c r="AI801" i="5"/>
  <c r="AI804" i="5" s="1"/>
  <c r="AI805" i="5" s="1"/>
  <c r="AJ803" i="5" s="1"/>
  <c r="AH828" i="5"/>
  <c r="AI327" i="5"/>
  <c r="AI329" i="5" s="1"/>
  <c r="AI360" i="5" s="1"/>
  <c r="AE537" i="5"/>
  <c r="AE162" i="5" s="1"/>
  <c r="AF535" i="5"/>
  <c r="AF536" i="5"/>
  <c r="AJ518" i="5"/>
  <c r="AJ519" i="5" s="1"/>
  <c r="AG413" i="5"/>
  <c r="AG408" i="5"/>
  <c r="AG479" i="5" s="1"/>
  <c r="AG159" i="5" s="1"/>
  <c r="AJ477" i="5"/>
  <c r="AH344" i="5"/>
  <c r="AH378" i="5" s="1"/>
  <c r="AI40" i="5" a="1"/>
  <c r="AI40" i="5" s="1"/>
  <c r="AI39" i="5" a="1"/>
  <c r="AI39" i="5" s="1"/>
  <c r="AI35" i="5" a="1"/>
  <c r="AI35" i="5" s="1"/>
  <c r="AI42" i="5" a="1"/>
  <c r="AI42" i="5" s="1"/>
  <c r="AI34" i="5" a="1"/>
  <c r="AI34" i="5" s="1"/>
  <c r="AI38" i="5" a="1"/>
  <c r="AI38" i="5" s="1"/>
  <c r="AI37" i="5" a="1"/>
  <c r="AI37" i="5" s="1"/>
  <c r="AI36" i="5" a="1"/>
  <c r="AI36" i="5" s="1"/>
  <c r="AI33" i="5" a="1"/>
  <c r="AI33" i="5" s="1"/>
  <c r="AG410" i="5"/>
  <c r="AG411" i="5"/>
  <c r="AF377" i="5"/>
  <c r="AF390" i="5" s="1"/>
  <c r="AF154" i="5" s="1"/>
  <c r="AG343" i="5"/>
  <c r="AF376" i="5"/>
  <c r="AF389" i="5" s="1"/>
  <c r="AF153" i="5" s="1"/>
  <c r="AF375" i="5"/>
  <c r="AG342" i="5"/>
  <c r="AG407" i="5"/>
  <c r="AG446" i="5" s="1"/>
  <c r="AG409" i="5"/>
  <c r="AG486" i="5" s="1"/>
  <c r="AG895" i="5"/>
  <c r="AI9" i="5"/>
  <c r="AH333" i="5"/>
  <c r="AH393" i="5"/>
  <c r="AH334" i="5"/>
  <c r="AJ367" i="5"/>
  <c r="AJ368" i="5"/>
  <c r="AJ22" i="5"/>
  <c r="AH885" i="5"/>
  <c r="AH890" i="5" s="1"/>
  <c r="AH893" i="5" s="1"/>
  <c r="AJ24" i="5"/>
  <c r="AK1289" i="5" s="1"/>
  <c r="AJ849" i="5"/>
  <c r="AJ23" i="5"/>
  <c r="AJ1294" i="5" s="1"/>
  <c r="AJ846" i="5"/>
  <c r="AI845" i="5"/>
  <c r="AI16" i="5"/>
  <c r="AI858" i="5"/>
  <c r="AI876" i="5"/>
  <c r="AI30" i="5" a="1"/>
  <c r="AI30" i="5" s="1"/>
  <c r="AI341" i="5" s="1"/>
  <c r="AI374" i="5" s="1"/>
  <c r="AI32" i="5" a="1"/>
  <c r="AI32" i="5" s="1"/>
  <c r="AI31" i="5" a="1"/>
  <c r="AI31" i="5" s="1"/>
  <c r="AJ556" i="5"/>
  <c r="AJ8" i="5"/>
  <c r="AJ348" i="5" s="1"/>
  <c r="AJ366" i="5" s="1"/>
  <c r="AK4" i="5"/>
  <c r="AJ6" i="5"/>
  <c r="AJ7" i="5"/>
  <c r="AI1178" i="5"/>
  <c r="AI1190" i="5" s="1"/>
  <c r="AI394" i="5"/>
  <c r="AI412" i="5" l="1"/>
  <c r="AI545" i="5" s="1"/>
  <c r="AI163" i="5" s="1"/>
  <c r="CV265" i="4"/>
  <c r="AJ540" i="5"/>
  <c r="AJ797" i="5"/>
  <c r="AI841" i="5"/>
  <c r="AI541" i="5"/>
  <c r="AI176" i="5" s="1"/>
  <c r="CX260" i="4"/>
  <c r="CX261" i="4" s="1"/>
  <c r="CW262" i="4"/>
  <c r="AG507" i="5"/>
  <c r="AG500" i="5"/>
  <c r="AG493" i="5"/>
  <c r="AF447" i="5"/>
  <c r="AJ305" i="5"/>
  <c r="AJ434" i="5"/>
  <c r="AI423" i="5"/>
  <c r="AI308" i="5"/>
  <c r="AI437" i="5"/>
  <c r="AG440" i="5"/>
  <c r="AG441" i="5"/>
  <c r="AG444" i="5"/>
  <c r="AG442" i="5"/>
  <c r="AG445" i="5"/>
  <c r="AG443" i="5"/>
  <c r="AG439" i="5"/>
  <c r="AJ548" i="5"/>
  <c r="AI1083" i="5"/>
  <c r="AI1084" i="5" s="1"/>
  <c r="AI1048" i="5"/>
  <c r="AJ1024" i="5"/>
  <c r="AI809" i="5"/>
  <c r="AI810" i="5" s="1"/>
  <c r="AJ544" i="5"/>
  <c r="AJ294" i="5"/>
  <c r="AJ299" i="5"/>
  <c r="AJ303" i="5"/>
  <c r="AJ301" i="5"/>
  <c r="AJ292" i="5"/>
  <c r="AJ297" i="5"/>
  <c r="AJ298" i="5"/>
  <c r="AJ295" i="5"/>
  <c r="AJ296" i="5"/>
  <c r="AJ293" i="5"/>
  <c r="AJ304" i="5"/>
  <c r="AJ300" i="5"/>
  <c r="AJ291" i="5"/>
  <c r="AJ302" i="5"/>
  <c r="AI361" i="5"/>
  <c r="AJ799" i="5"/>
  <c r="AJ796" i="5"/>
  <c r="AJ798" i="5"/>
  <c r="AI780" i="5"/>
  <c r="AI790" i="5"/>
  <c r="AI838" i="5"/>
  <c r="AI779" i="5"/>
  <c r="AJ19" i="5"/>
  <c r="AF537" i="5"/>
  <c r="AF162" i="5" s="1"/>
  <c r="AH411" i="5"/>
  <c r="AI411" i="5" s="1"/>
  <c r="AI535" i="5" s="1"/>
  <c r="AG535" i="5"/>
  <c r="AG536" i="5"/>
  <c r="AJ531" i="5"/>
  <c r="AJ532" i="5"/>
  <c r="AH413" i="5"/>
  <c r="AI413" i="5" s="1"/>
  <c r="AJ505" i="5"/>
  <c r="AJ491" i="5"/>
  <c r="AH410" i="5"/>
  <c r="AJ498" i="5"/>
  <c r="AH408" i="5"/>
  <c r="AH479" i="5" s="1"/>
  <c r="AH159" i="5" s="1"/>
  <c r="AJ483" i="5"/>
  <c r="AH409" i="5"/>
  <c r="AH486" i="5" s="1"/>
  <c r="AH407" i="5"/>
  <c r="AG375" i="5"/>
  <c r="AG376" i="5"/>
  <c r="AG389" i="5" s="1"/>
  <c r="AG153" i="5" s="1"/>
  <c r="AH342" i="5"/>
  <c r="AG377" i="5"/>
  <c r="AG390" i="5" s="1"/>
  <c r="AG154" i="5" s="1"/>
  <c r="AH343" i="5"/>
  <c r="AH377" i="5" s="1"/>
  <c r="AH390" i="5" s="1"/>
  <c r="AH154" i="5" s="1"/>
  <c r="AI879" i="5"/>
  <c r="AI888" i="5"/>
  <c r="AI823" i="5"/>
  <c r="AI18" i="5"/>
  <c r="AI882" i="5"/>
  <c r="AI884" i="5"/>
  <c r="AI883" i="5"/>
  <c r="AI826" i="5"/>
  <c r="AI462" i="5"/>
  <c r="AI959" i="5"/>
  <c r="AI960" i="5" s="1"/>
  <c r="AI354" i="5"/>
  <c r="AJ370" i="5"/>
  <c r="AJ369" i="5"/>
  <c r="AJ347" i="5"/>
  <c r="AJ349" i="5" s="1"/>
  <c r="AJ875" i="5"/>
  <c r="AJ874" i="5"/>
  <c r="AJ873" i="5"/>
  <c r="AJ870" i="5"/>
  <c r="AJ848" i="5"/>
  <c r="AJ850" i="5"/>
  <c r="AJ430" i="5"/>
  <c r="AJ429" i="5"/>
  <c r="AJ428" i="5"/>
  <c r="AJ605" i="5"/>
  <c r="AJ610" i="5" s="1"/>
  <c r="AJ604" i="5"/>
  <c r="AJ609" i="5" s="1"/>
  <c r="AJ603" i="5"/>
  <c r="AJ608" i="5" s="1"/>
  <c r="AJ602" i="5"/>
  <c r="AJ607" i="5" s="1"/>
  <c r="AJ561" i="5"/>
  <c r="AJ433" i="5"/>
  <c r="AJ432" i="5"/>
  <c r="AJ17" i="5"/>
  <c r="AJ431" i="5"/>
  <c r="AJ427" i="5"/>
  <c r="AJ15" i="5"/>
  <c r="AI340" i="5"/>
  <c r="AI344" i="5"/>
  <c r="AI378" i="5" s="1"/>
  <c r="AI420" i="5"/>
  <c r="AJ1201" i="5"/>
  <c r="AJ27" i="5"/>
  <c r="AJ30" i="5" s="1" a="1"/>
  <c r="AJ30" i="5" s="1"/>
  <c r="AJ310" i="5"/>
  <c r="AI414" i="5"/>
  <c r="AI421" i="5"/>
  <c r="AI422" i="5"/>
  <c r="AI417" i="5"/>
  <c r="AI419" i="5"/>
  <c r="AI416" i="5"/>
  <c r="AI415" i="5"/>
  <c r="AI418" i="5"/>
  <c r="AI1168" i="5"/>
  <c r="AK5" i="5"/>
  <c r="AK365" i="5" s="1"/>
  <c r="AJ46" i="5" a="1"/>
  <c r="AJ46" i="5" s="1"/>
  <c r="AJ364" i="5"/>
  <c r="AJ10" i="5"/>
  <c r="AJ11" i="5" s="1"/>
  <c r="AJ45" i="5" a="1"/>
  <c r="AJ45" i="5" s="1"/>
  <c r="AI373" i="5" l="1"/>
  <c r="AK351" i="5"/>
  <c r="AK1034" i="5"/>
  <c r="AK1036" i="5"/>
  <c r="AK1035" i="5"/>
  <c r="AI891" i="5"/>
  <c r="CW265" i="4"/>
  <c r="AI678" i="5"/>
  <c r="AI710" i="5"/>
  <c r="CY260" i="4"/>
  <c r="CY261" i="4" s="1"/>
  <c r="CX262" i="4"/>
  <c r="AJ76" i="5"/>
  <c r="AI74" i="5"/>
  <c r="AI75" i="5"/>
  <c r="AH507" i="5"/>
  <c r="AH500" i="5"/>
  <c r="AH493" i="5"/>
  <c r="AG447" i="5"/>
  <c r="AH446" i="5"/>
  <c r="AH440" i="5"/>
  <c r="AK1476" i="5"/>
  <c r="AK1276" i="5"/>
  <c r="AJ1148" i="5"/>
  <c r="AJ1162" i="5" s="1"/>
  <c r="AJ1147" i="5"/>
  <c r="AI342" i="5"/>
  <c r="AI407" i="5"/>
  <c r="AI446" i="5" s="1"/>
  <c r="AH441" i="5"/>
  <c r="AH445" i="5"/>
  <c r="AH444" i="5"/>
  <c r="AH442" i="5"/>
  <c r="AH439" i="5"/>
  <c r="AH443" i="5"/>
  <c r="AJ306" i="5"/>
  <c r="AI781" i="5"/>
  <c r="AJ801" i="5"/>
  <c r="AJ804" i="5" s="1"/>
  <c r="AJ805" i="5" s="1"/>
  <c r="AK803" i="5" s="1"/>
  <c r="AJ327" i="5"/>
  <c r="AJ329" i="5" s="1"/>
  <c r="AJ361" i="5" s="1"/>
  <c r="AI828" i="5"/>
  <c r="AJ20" i="5"/>
  <c r="AJ562" i="5" s="1"/>
  <c r="AI536" i="5"/>
  <c r="AI537" i="5" s="1"/>
  <c r="AI162" i="5" s="1"/>
  <c r="AG537" i="5"/>
  <c r="AG162" i="5" s="1"/>
  <c r="AH535" i="5"/>
  <c r="AH536" i="5"/>
  <c r="AK518" i="5"/>
  <c r="AK519" i="5" s="1"/>
  <c r="AI410" i="5"/>
  <c r="AI408" i="5"/>
  <c r="AI479" i="5" s="1"/>
  <c r="AI159" i="5" s="1"/>
  <c r="AK477" i="5"/>
  <c r="AI409" i="5"/>
  <c r="AI486" i="5" s="1"/>
  <c r="AJ40" i="5" a="1"/>
  <c r="AJ40" i="5" s="1"/>
  <c r="AJ39" i="5" a="1"/>
  <c r="AJ39" i="5" s="1"/>
  <c r="AJ42" i="5" a="1"/>
  <c r="AJ42" i="5" s="1"/>
  <c r="AJ38" i="5" a="1"/>
  <c r="AJ38" i="5" s="1"/>
  <c r="AJ37" i="5" a="1"/>
  <c r="AJ37" i="5" s="1"/>
  <c r="AJ36" i="5" a="1"/>
  <c r="AJ36" i="5" s="1"/>
  <c r="AJ35" i="5" a="1"/>
  <c r="AJ35" i="5" s="1"/>
  <c r="AJ34" i="5" a="1"/>
  <c r="AJ34" i="5" s="1"/>
  <c r="AI343" i="5"/>
  <c r="AI377" i="5" s="1"/>
  <c r="AI390" i="5" s="1"/>
  <c r="AI154" i="5" s="1"/>
  <c r="AJ33" i="5" a="1"/>
  <c r="AJ33" i="5" s="1"/>
  <c r="AH375" i="5"/>
  <c r="AH376" i="5"/>
  <c r="AH389" i="5" s="1"/>
  <c r="AH153" i="5" s="1"/>
  <c r="AI393" i="5"/>
  <c r="AI333" i="5"/>
  <c r="AI334" i="5"/>
  <c r="AI885" i="5"/>
  <c r="AI890" i="5" s="1"/>
  <c r="AI893" i="5" s="1"/>
  <c r="AK367" i="5"/>
  <c r="AK368" i="5"/>
  <c r="AK22" i="5"/>
  <c r="AH895" i="5"/>
  <c r="AH995" i="5"/>
  <c r="AJ31" i="5" a="1"/>
  <c r="AJ31" i="5" s="1"/>
  <c r="AJ32" i="5" a="1"/>
  <c r="AJ32" i="5" s="1"/>
  <c r="AJ29" i="5" a="1"/>
  <c r="AJ29" i="5" s="1"/>
  <c r="AK849" i="5"/>
  <c r="AJ9" i="5"/>
  <c r="AK23" i="5"/>
  <c r="AK1294" i="5" s="1"/>
  <c r="AK846" i="5"/>
  <c r="AK556" i="5"/>
  <c r="AL4" i="5"/>
  <c r="AK6" i="5"/>
  <c r="AK7" i="5"/>
  <c r="AK8" i="5"/>
  <c r="AK348" i="5" s="1"/>
  <c r="AK366" i="5" s="1"/>
  <c r="AJ1178" i="5"/>
  <c r="AJ1190" i="5" s="1"/>
  <c r="AJ394" i="5"/>
  <c r="AJ858" i="5"/>
  <c r="AJ845" i="5"/>
  <c r="AJ16" i="5"/>
  <c r="AK24" i="5"/>
  <c r="AL1289" i="5" s="1"/>
  <c r="AJ876" i="5"/>
  <c r="AJ412" i="5" l="1"/>
  <c r="AJ423" i="5"/>
  <c r="AJ341" i="5"/>
  <c r="CX265" i="4"/>
  <c r="AK540" i="5"/>
  <c r="AK797" i="5"/>
  <c r="AJ841" i="5"/>
  <c r="AJ541" i="5"/>
  <c r="AJ176" i="5" s="1"/>
  <c r="CZ260" i="4"/>
  <c r="CZ261" i="4" s="1"/>
  <c r="CY262" i="4"/>
  <c r="AI507" i="5"/>
  <c r="AI500" i="5"/>
  <c r="AI493" i="5"/>
  <c r="AI376" i="5"/>
  <c r="AI389" i="5" s="1"/>
  <c r="AI153" i="5" s="1"/>
  <c r="AI375" i="5"/>
  <c r="AH447" i="5"/>
  <c r="AK291" i="5"/>
  <c r="AK434" i="5"/>
  <c r="AJ308" i="5"/>
  <c r="AJ437" i="5"/>
  <c r="AI440" i="5"/>
  <c r="AI439" i="5"/>
  <c r="AI442" i="5"/>
  <c r="AI445" i="5"/>
  <c r="AI441" i="5"/>
  <c r="AI443" i="5"/>
  <c r="AI444" i="5"/>
  <c r="AK548" i="5"/>
  <c r="AJ1083" i="5"/>
  <c r="AJ1084" i="5" s="1"/>
  <c r="AJ1048" i="5"/>
  <c r="AK1024" i="5"/>
  <c r="AJ809" i="5"/>
  <c r="AJ810" i="5" s="1"/>
  <c r="AJ545" i="5"/>
  <c r="AJ163" i="5" s="1"/>
  <c r="AK544" i="5"/>
  <c r="AK294" i="5"/>
  <c r="AK298" i="5"/>
  <c r="AK295" i="5"/>
  <c r="AK300" i="5"/>
  <c r="AK296" i="5"/>
  <c r="AK297" i="5"/>
  <c r="AK302" i="5"/>
  <c r="AK304" i="5"/>
  <c r="AK303" i="5"/>
  <c r="AK301" i="5"/>
  <c r="AK293" i="5"/>
  <c r="AK299" i="5"/>
  <c r="AK305" i="5"/>
  <c r="AK292" i="5"/>
  <c r="AJ360" i="5"/>
  <c r="AK798" i="5"/>
  <c r="AK799" i="5"/>
  <c r="AK796" i="5"/>
  <c r="AJ780" i="5"/>
  <c r="AJ790" i="5"/>
  <c r="AJ838" i="5"/>
  <c r="AJ779" i="5"/>
  <c r="AK19" i="5"/>
  <c r="AH537" i="5"/>
  <c r="AH162" i="5" s="1"/>
  <c r="AK531" i="5"/>
  <c r="AK532" i="5"/>
  <c r="AK505" i="5"/>
  <c r="AK491" i="5"/>
  <c r="AK498" i="5"/>
  <c r="AK483" i="5"/>
  <c r="AJ344" i="5"/>
  <c r="AJ378" i="5" s="1"/>
  <c r="AJ354" i="5"/>
  <c r="AJ888" i="5"/>
  <c r="AJ823" i="5"/>
  <c r="AI995" i="5"/>
  <c r="AJ18" i="5"/>
  <c r="AJ409" i="5"/>
  <c r="AJ507" i="5" s="1"/>
  <c r="AK370" i="5"/>
  <c r="AK369" i="5"/>
  <c r="AJ884" i="5"/>
  <c r="AJ882" i="5"/>
  <c r="AJ879" i="5"/>
  <c r="AJ826" i="5"/>
  <c r="AJ462" i="5"/>
  <c r="AJ959" i="5"/>
  <c r="AJ960" i="5" s="1"/>
  <c r="AJ883" i="5"/>
  <c r="AJ420" i="5"/>
  <c r="AJ340" i="5"/>
  <c r="AJ416" i="5"/>
  <c r="AK347" i="5"/>
  <c r="AK349" i="5" s="1"/>
  <c r="AJ408" i="5"/>
  <c r="AJ479" i="5" s="1"/>
  <c r="AJ159" i="5" s="1"/>
  <c r="AJ422" i="5"/>
  <c r="AJ419" i="5"/>
  <c r="AJ415" i="5"/>
  <c r="AJ421" i="5"/>
  <c r="AJ342" i="5"/>
  <c r="AJ343" i="5"/>
  <c r="AJ377" i="5" s="1"/>
  <c r="AJ390" i="5" s="1"/>
  <c r="AJ154" i="5" s="1"/>
  <c r="AJ418" i="5"/>
  <c r="AJ414" i="5"/>
  <c r="AJ407" i="5"/>
  <c r="AJ410" i="5"/>
  <c r="AJ411" i="5"/>
  <c r="AJ535" i="5" s="1"/>
  <c r="AJ417" i="5"/>
  <c r="AJ413" i="5"/>
  <c r="AL5" i="5"/>
  <c r="AL365" i="5" s="1"/>
  <c r="AK850" i="5"/>
  <c r="AK875" i="5"/>
  <c r="AK874" i="5"/>
  <c r="AK873" i="5"/>
  <c r="AK870" i="5"/>
  <c r="AK848" i="5"/>
  <c r="AK429" i="5"/>
  <c r="AK427" i="5"/>
  <c r="AK605" i="5"/>
  <c r="AK610" i="5" s="1"/>
  <c r="AK604" i="5"/>
  <c r="AK609" i="5" s="1"/>
  <c r="AK603" i="5"/>
  <c r="AK608" i="5" s="1"/>
  <c r="AK602" i="5"/>
  <c r="AK607" i="5" s="1"/>
  <c r="AK561" i="5"/>
  <c r="AK432" i="5"/>
  <c r="AK430" i="5"/>
  <c r="AK431" i="5"/>
  <c r="AK428" i="5"/>
  <c r="AK433" i="5"/>
  <c r="AK15" i="5"/>
  <c r="AK17" i="5"/>
  <c r="AK364" i="5"/>
  <c r="AK45" i="5" a="1"/>
  <c r="AK45" i="5" s="1"/>
  <c r="AK10" i="5"/>
  <c r="AK11" i="5" s="1"/>
  <c r="AK46" i="5" a="1"/>
  <c r="AK46" i="5" s="1"/>
  <c r="AJ1168" i="5"/>
  <c r="AK1201" i="5"/>
  <c r="AK27" i="5"/>
  <c r="AK36" i="5" s="1" a="1"/>
  <c r="AK36" i="5" s="1"/>
  <c r="AK310" i="5"/>
  <c r="AJ374" i="5" l="1"/>
  <c r="AJ373" i="5"/>
  <c r="AL351" i="5"/>
  <c r="AL1034" i="5"/>
  <c r="AL1036" i="5"/>
  <c r="AL1035" i="5"/>
  <c r="AJ891" i="5"/>
  <c r="CY265" i="4"/>
  <c r="AJ678" i="5"/>
  <c r="AJ710" i="5"/>
  <c r="DA260" i="4"/>
  <c r="DA261" i="4" s="1"/>
  <c r="CZ262" i="4"/>
  <c r="AJ393" i="5"/>
  <c r="AJ75" i="5"/>
  <c r="AJ74" i="5"/>
  <c r="AK76" i="5"/>
  <c r="AJ486" i="5"/>
  <c r="AJ500" i="5"/>
  <c r="AJ493" i="5"/>
  <c r="AI447" i="5"/>
  <c r="AJ446" i="5"/>
  <c r="AL1476" i="5"/>
  <c r="AL1276" i="5"/>
  <c r="AK1148" i="5"/>
  <c r="AK1162" i="5" s="1"/>
  <c r="AK1147" i="5"/>
  <c r="AJ440" i="5"/>
  <c r="AJ445" i="5"/>
  <c r="AJ442" i="5"/>
  <c r="AJ441" i="5"/>
  <c r="AJ444" i="5"/>
  <c r="AJ439" i="5"/>
  <c r="AJ443" i="5"/>
  <c r="AK306" i="5"/>
  <c r="AJ781" i="5"/>
  <c r="AK801" i="5"/>
  <c r="AK804" i="5" s="1"/>
  <c r="AK805" i="5" s="1"/>
  <c r="AL803" i="5" s="1"/>
  <c r="AJ828" i="5"/>
  <c r="AK327" i="5"/>
  <c r="AK329" i="5" s="1"/>
  <c r="AK361" i="5" s="1"/>
  <c r="AK20" i="5"/>
  <c r="AK562" i="5" s="1"/>
  <c r="AJ536" i="5"/>
  <c r="AJ537" i="5" s="1"/>
  <c r="AJ162" i="5" s="1"/>
  <c r="AL518" i="5"/>
  <c r="AL519" i="5" s="1"/>
  <c r="AL477" i="5"/>
  <c r="AK40" i="5" a="1"/>
  <c r="AK40" i="5" s="1"/>
  <c r="AK42" i="5" a="1"/>
  <c r="AK42" i="5" s="1"/>
  <c r="AK39" i="5" a="1"/>
  <c r="AK39" i="5" s="1"/>
  <c r="AK38" i="5" a="1"/>
  <c r="AK38" i="5" s="1"/>
  <c r="AK37" i="5" a="1"/>
  <c r="AK37" i="5" s="1"/>
  <c r="AK34" i="5" a="1"/>
  <c r="AK34" i="5" s="1"/>
  <c r="AK35" i="5" a="1"/>
  <c r="AK35" i="5" s="1"/>
  <c r="AK33" i="5" a="1"/>
  <c r="AK33" i="5" s="1"/>
  <c r="AJ375" i="5"/>
  <c r="AJ376" i="5"/>
  <c r="AJ389" i="5" s="1"/>
  <c r="AJ153" i="5" s="1"/>
  <c r="AI895" i="5"/>
  <c r="AJ334" i="5"/>
  <c r="AJ333" i="5"/>
  <c r="AJ885" i="5"/>
  <c r="AJ890" i="5" s="1"/>
  <c r="AJ893" i="5" s="1"/>
  <c r="AL367" i="5"/>
  <c r="AL368" i="5"/>
  <c r="AL556" i="5"/>
  <c r="AM4" i="5"/>
  <c r="AL6" i="5"/>
  <c r="AL7" i="5"/>
  <c r="AL8" i="5"/>
  <c r="AL348" i="5" s="1"/>
  <c r="AL366" i="5" s="1"/>
  <c r="AK29" i="5" a="1"/>
  <c r="AK29" i="5" s="1"/>
  <c r="AK31" i="5" a="1"/>
  <c r="AK31" i="5" s="1"/>
  <c r="AK845" i="5"/>
  <c r="AK16" i="5"/>
  <c r="AK30" i="5" a="1"/>
  <c r="AK30" i="5" s="1"/>
  <c r="AL24" i="5"/>
  <c r="AM1289" i="5" s="1"/>
  <c r="AL849" i="5"/>
  <c r="AK858" i="5"/>
  <c r="AL23" i="5"/>
  <c r="AL1294" i="5" s="1"/>
  <c r="AK32" i="5" a="1"/>
  <c r="AK32" i="5" s="1"/>
  <c r="AK9" i="5"/>
  <c r="AL846" i="5"/>
  <c r="AK1178" i="5"/>
  <c r="AK1190" i="5" s="1"/>
  <c r="AK394" i="5"/>
  <c r="AK876" i="5"/>
  <c r="AL22" i="5"/>
  <c r="AK341" i="5" l="1"/>
  <c r="AK374" i="5" s="1"/>
  <c r="AK412" i="5"/>
  <c r="CZ265" i="4"/>
  <c r="AL540" i="5"/>
  <c r="AL797" i="5"/>
  <c r="AK841" i="5"/>
  <c r="AK541" i="5"/>
  <c r="AK176" i="5" s="1"/>
  <c r="DB260" i="4"/>
  <c r="DB261" i="4" s="1"/>
  <c r="DA262" i="4"/>
  <c r="AJ447" i="5"/>
  <c r="AL301" i="5"/>
  <c r="AL434" i="5"/>
  <c r="AK423" i="5"/>
  <c r="AK308" i="5"/>
  <c r="AK437" i="5"/>
  <c r="AL548" i="5"/>
  <c r="AK1083" i="5"/>
  <c r="AK1084" i="5" s="1"/>
  <c r="AK1048" i="5"/>
  <c r="AL1024" i="5"/>
  <c r="AK809" i="5"/>
  <c r="AK810" i="5" s="1"/>
  <c r="AK545" i="5"/>
  <c r="AK163" i="5" s="1"/>
  <c r="AL544" i="5"/>
  <c r="AL304" i="5"/>
  <c r="AL303" i="5"/>
  <c r="AL294" i="5"/>
  <c r="AL295" i="5"/>
  <c r="AL305" i="5"/>
  <c r="AL296" i="5"/>
  <c r="AL297" i="5"/>
  <c r="AL293" i="5"/>
  <c r="AL300" i="5"/>
  <c r="AL291" i="5"/>
  <c r="AL299" i="5"/>
  <c r="AL298" i="5"/>
  <c r="AL292" i="5"/>
  <c r="AL302" i="5"/>
  <c r="AL347" i="5"/>
  <c r="AL349" i="5" s="1"/>
  <c r="AK360" i="5"/>
  <c r="AL796" i="5"/>
  <c r="AL798" i="5"/>
  <c r="AL799" i="5"/>
  <c r="AK780" i="5"/>
  <c r="AK790" i="5"/>
  <c r="AK838" i="5"/>
  <c r="AK779" i="5"/>
  <c r="AL19" i="5"/>
  <c r="AL531" i="5"/>
  <c r="AL532" i="5"/>
  <c r="AL491" i="5"/>
  <c r="AL505" i="5"/>
  <c r="AL498" i="5"/>
  <c r="AL483" i="5"/>
  <c r="AK354" i="5"/>
  <c r="AK888" i="5"/>
  <c r="AK823" i="5"/>
  <c r="AJ895" i="5"/>
  <c r="AL370" i="5"/>
  <c r="AL369" i="5"/>
  <c r="AK18" i="5"/>
  <c r="AK879" i="5"/>
  <c r="AK419" i="5"/>
  <c r="AK342" i="5"/>
  <c r="AK413" i="5"/>
  <c r="AK416" i="5"/>
  <c r="AK415" i="5"/>
  <c r="AK409" i="5"/>
  <c r="AK507" i="5" s="1"/>
  <c r="AK411" i="5"/>
  <c r="AK536" i="5" s="1"/>
  <c r="AK410" i="5"/>
  <c r="AK418" i="5"/>
  <c r="AK417" i="5"/>
  <c r="AK407" i="5"/>
  <c r="AK414" i="5"/>
  <c r="AK422" i="5"/>
  <c r="AK343" i="5"/>
  <c r="AK421" i="5"/>
  <c r="AL1201" i="5"/>
  <c r="AL27" i="5"/>
  <c r="AL35" i="5" s="1" a="1"/>
  <c r="AL35" i="5" s="1"/>
  <c r="AL310" i="5"/>
  <c r="AK884" i="5"/>
  <c r="AK420" i="5"/>
  <c r="AK408" i="5"/>
  <c r="AK479" i="5" s="1"/>
  <c r="AK159" i="5" s="1"/>
  <c r="AK340" i="5"/>
  <c r="AK344" i="5"/>
  <c r="AK378" i="5" s="1"/>
  <c r="AM5" i="5"/>
  <c r="AM365" i="5" s="1"/>
  <c r="AK883" i="5"/>
  <c r="AL850" i="5"/>
  <c r="AL874" i="5"/>
  <c r="AL428" i="5"/>
  <c r="AL875" i="5"/>
  <c r="AL605" i="5"/>
  <c r="AL610" i="5" s="1"/>
  <c r="AL604" i="5"/>
  <c r="AL609" i="5" s="1"/>
  <c r="AL603" i="5"/>
  <c r="AL608" i="5" s="1"/>
  <c r="AL602" i="5"/>
  <c r="AL607" i="5" s="1"/>
  <c r="AL561" i="5"/>
  <c r="AL848" i="5"/>
  <c r="AL433" i="5"/>
  <c r="AL870" i="5"/>
  <c r="AL431" i="5"/>
  <c r="AL873" i="5"/>
  <c r="AL430" i="5"/>
  <c r="AL429" i="5"/>
  <c r="AL427" i="5"/>
  <c r="AL15" i="5"/>
  <c r="AL17" i="5"/>
  <c r="AL432" i="5"/>
  <c r="AK1168" i="5"/>
  <c r="AK882" i="5"/>
  <c r="AL45" i="5" a="1"/>
  <c r="AL45" i="5" s="1"/>
  <c r="AL364" i="5"/>
  <c r="AL10" i="5"/>
  <c r="AL11" i="5" s="1"/>
  <c r="AL46" i="5" a="1"/>
  <c r="AL46" i="5" s="1"/>
  <c r="AK959" i="5"/>
  <c r="AK960" i="5" s="1"/>
  <c r="AK462" i="5"/>
  <c r="AK826" i="5"/>
  <c r="AK377" i="5" l="1"/>
  <c r="AK390" i="5" s="1"/>
  <c r="AK154" i="5" s="1"/>
  <c r="AK373" i="5"/>
  <c r="AM351" i="5"/>
  <c r="AM1036" i="5"/>
  <c r="AM1035" i="5"/>
  <c r="AM1034" i="5"/>
  <c r="AK891" i="5"/>
  <c r="DA265" i="4"/>
  <c r="AK678" i="5"/>
  <c r="AK710" i="5"/>
  <c r="DC260" i="4"/>
  <c r="DC261" i="4" s="1"/>
  <c r="DB262" i="4"/>
  <c r="AK393" i="5"/>
  <c r="AK75" i="5"/>
  <c r="AK74" i="5"/>
  <c r="AL76" i="5"/>
  <c r="AK486" i="5"/>
  <c r="AK493" i="5"/>
  <c r="AK500" i="5"/>
  <c r="AK446" i="5"/>
  <c r="AM1476" i="5"/>
  <c r="AM1276" i="5"/>
  <c r="AL1148" i="5"/>
  <c r="AL1162" i="5" s="1"/>
  <c r="AL1147" i="5"/>
  <c r="AK442" i="5"/>
  <c r="AK439" i="5"/>
  <c r="AK445" i="5"/>
  <c r="AK441" i="5"/>
  <c r="AK444" i="5"/>
  <c r="AK440" i="5"/>
  <c r="AK443" i="5"/>
  <c r="AL306" i="5"/>
  <c r="AK781" i="5"/>
  <c r="AL801" i="5"/>
  <c r="AL804" i="5" s="1"/>
  <c r="AL805" i="5" s="1"/>
  <c r="AM803" i="5" s="1"/>
  <c r="AL327" i="5"/>
  <c r="AL329" i="5" s="1"/>
  <c r="AL360" i="5" s="1"/>
  <c r="AK828" i="5"/>
  <c r="AL20" i="5"/>
  <c r="AL562" i="5" s="1"/>
  <c r="AK535" i="5"/>
  <c r="AK537" i="5" s="1"/>
  <c r="AK162" i="5" s="1"/>
  <c r="AM518" i="5"/>
  <c r="AM519" i="5" s="1"/>
  <c r="AM477" i="5"/>
  <c r="AL40" i="5" a="1"/>
  <c r="AL40" i="5" s="1"/>
  <c r="AL34" i="5" a="1"/>
  <c r="AL34" i="5" s="1"/>
  <c r="AL38" i="5" a="1"/>
  <c r="AL38" i="5" s="1"/>
  <c r="AL37" i="5" a="1"/>
  <c r="AL37" i="5" s="1"/>
  <c r="AL39" i="5" a="1"/>
  <c r="AL39" i="5" s="1"/>
  <c r="AL36" i="5" a="1"/>
  <c r="AL36" i="5" s="1"/>
  <c r="AL42" i="5" a="1"/>
  <c r="AL42" i="5" s="1"/>
  <c r="AL33" i="5" a="1"/>
  <c r="AL33" i="5" s="1"/>
  <c r="AK376" i="5"/>
  <c r="AK389" i="5" s="1"/>
  <c r="AK153" i="5" s="1"/>
  <c r="AK375" i="5"/>
  <c r="AL30" i="5" a="1"/>
  <c r="AL30" i="5" s="1"/>
  <c r="AK334" i="5"/>
  <c r="AJ995" i="5"/>
  <c r="AL29" i="5" a="1"/>
  <c r="AL29" i="5" s="1"/>
  <c r="AM367" i="5"/>
  <c r="AM368" i="5"/>
  <c r="AK333" i="5"/>
  <c r="AL31" i="5" a="1"/>
  <c r="AL31" i="5" s="1"/>
  <c r="AL32" i="5" a="1"/>
  <c r="AL32" i="5" s="1"/>
  <c r="AK885" i="5"/>
  <c r="AK890" i="5" s="1"/>
  <c r="AK893" i="5" s="1"/>
  <c r="AM22" i="5"/>
  <c r="AM24" i="5"/>
  <c r="AN1289" i="5" s="1"/>
  <c r="AM23" i="5"/>
  <c r="AM1294" i="5" s="1"/>
  <c r="AM846" i="5"/>
  <c r="AM849" i="5"/>
  <c r="AM556" i="5"/>
  <c r="AM6" i="5"/>
  <c r="AM7" i="5"/>
  <c r="AM8" i="5"/>
  <c r="AM348" i="5" s="1"/>
  <c r="AM366" i="5" s="1"/>
  <c r="AN4" i="5"/>
  <c r="AL1178" i="5"/>
  <c r="AL1190" i="5" s="1"/>
  <c r="AL394" i="5"/>
  <c r="AL9" i="5"/>
  <c r="AL858" i="5"/>
  <c r="AL845" i="5"/>
  <c r="AL16" i="5"/>
  <c r="AL876" i="5"/>
  <c r="AL341" i="5" l="1"/>
  <c r="AL374" i="5" s="1"/>
  <c r="AL412" i="5"/>
  <c r="AL423" i="5"/>
  <c r="DB265" i="4"/>
  <c r="AM540" i="5"/>
  <c r="AM797" i="5"/>
  <c r="AL841" i="5"/>
  <c r="AL541" i="5"/>
  <c r="AL176" i="5" s="1"/>
  <c r="DD260" i="4"/>
  <c r="DD261" i="4" s="1"/>
  <c r="DC262" i="4"/>
  <c r="AK447" i="5"/>
  <c r="AM301" i="5"/>
  <c r="AM434" i="5"/>
  <c r="AL308" i="5"/>
  <c r="AL437" i="5"/>
  <c r="AM548" i="5"/>
  <c r="AL1083" i="5"/>
  <c r="AL1084" i="5" s="1"/>
  <c r="AL1048" i="5"/>
  <c r="AM1024" i="5"/>
  <c r="AL809" i="5"/>
  <c r="AL810" i="5" s="1"/>
  <c r="AL545" i="5"/>
  <c r="AL163" i="5" s="1"/>
  <c r="AM544" i="5"/>
  <c r="AM303" i="5"/>
  <c r="AM304" i="5"/>
  <c r="AM296" i="5"/>
  <c r="AM292" i="5"/>
  <c r="AM299" i="5"/>
  <c r="AM293" i="5"/>
  <c r="AM300" i="5"/>
  <c r="AM298" i="5"/>
  <c r="AM297" i="5"/>
  <c r="AM295" i="5"/>
  <c r="AM291" i="5"/>
  <c r="AM294" i="5"/>
  <c r="AM302" i="5"/>
  <c r="AM305" i="5"/>
  <c r="AL361" i="5"/>
  <c r="AM799" i="5"/>
  <c r="AM798" i="5"/>
  <c r="AM796" i="5"/>
  <c r="AL780" i="5"/>
  <c r="AL790" i="5"/>
  <c r="AL838" i="5"/>
  <c r="AL779" i="5"/>
  <c r="AM19" i="5"/>
  <c r="AM532" i="5"/>
  <c r="AM531" i="5"/>
  <c r="AM491" i="5"/>
  <c r="AM498" i="5"/>
  <c r="AM505" i="5"/>
  <c r="AM483" i="5"/>
  <c r="AL823" i="5"/>
  <c r="AL888" i="5"/>
  <c r="AL413" i="5"/>
  <c r="AL411" i="5"/>
  <c r="AL535" i="5" s="1"/>
  <c r="AL407" i="5"/>
  <c r="AL420" i="5"/>
  <c r="AL344" i="5"/>
  <c r="AL378" i="5" s="1"/>
  <c r="AL340" i="5"/>
  <c r="AL408" i="5"/>
  <c r="AL479" i="5" s="1"/>
  <c r="AL159" i="5" s="1"/>
  <c r="AL410" i="5"/>
  <c r="AL882" i="5"/>
  <c r="AL414" i="5"/>
  <c r="AL415" i="5"/>
  <c r="AL422" i="5"/>
  <c r="AM370" i="5"/>
  <c r="AM369" i="5"/>
  <c r="AL418" i="5"/>
  <c r="AL342" i="5"/>
  <c r="AL417" i="5"/>
  <c r="AL409" i="5"/>
  <c r="AL500" i="5" s="1"/>
  <c r="AL419" i="5"/>
  <c r="AL416" i="5"/>
  <c r="AL343" i="5"/>
  <c r="AL421" i="5"/>
  <c r="AL883" i="5"/>
  <c r="AL884" i="5"/>
  <c r="AL354" i="5"/>
  <c r="AM347" i="5"/>
  <c r="AM349" i="5" s="1"/>
  <c r="AL18" i="5"/>
  <c r="AN5" i="5"/>
  <c r="AN365" i="5" s="1"/>
  <c r="AL959" i="5"/>
  <c r="AL960" i="5" s="1"/>
  <c r="AL462" i="5"/>
  <c r="AL826" i="5"/>
  <c r="AM875" i="5"/>
  <c r="AM874" i="5"/>
  <c r="AM873" i="5"/>
  <c r="AM870" i="5"/>
  <c r="AM848" i="5"/>
  <c r="AM850" i="5"/>
  <c r="AM427" i="5"/>
  <c r="AM605" i="5"/>
  <c r="AM610" i="5" s="1"/>
  <c r="AM604" i="5"/>
  <c r="AM609" i="5" s="1"/>
  <c r="AM603" i="5"/>
  <c r="AM608" i="5" s="1"/>
  <c r="AM602" i="5"/>
  <c r="AM607" i="5" s="1"/>
  <c r="AM561" i="5"/>
  <c r="AM433" i="5"/>
  <c r="AM432" i="5"/>
  <c r="AM429" i="5"/>
  <c r="AM431" i="5"/>
  <c r="AM428" i="5"/>
  <c r="AM15" i="5"/>
  <c r="AM17" i="5"/>
  <c r="AM430" i="5"/>
  <c r="AL1168" i="5"/>
  <c r="AM364" i="5"/>
  <c r="AM10" i="5"/>
  <c r="AM11" i="5" s="1"/>
  <c r="AM46" i="5" a="1"/>
  <c r="AM46" i="5" s="1"/>
  <c r="AM45" i="5" a="1"/>
  <c r="AM45" i="5" s="1"/>
  <c r="AM1201" i="5"/>
  <c r="AM27" i="5"/>
  <c r="AM29" i="5" s="1" a="1"/>
  <c r="AM29" i="5" s="1"/>
  <c r="AM310" i="5"/>
  <c r="AL879" i="5"/>
  <c r="AN351" i="5" l="1"/>
  <c r="AL377" i="5"/>
  <c r="AL390" i="5" s="1"/>
  <c r="AL154" i="5" s="1"/>
  <c r="AL373" i="5"/>
  <c r="AN1036" i="5"/>
  <c r="AN1035" i="5"/>
  <c r="AN1034" i="5"/>
  <c r="AL891" i="5"/>
  <c r="DC265" i="4"/>
  <c r="AL678" i="5"/>
  <c r="AL710" i="5"/>
  <c r="DE260" i="4"/>
  <c r="DE261" i="4" s="1"/>
  <c r="DD262" i="4"/>
  <c r="AL333" i="5"/>
  <c r="AL75" i="5"/>
  <c r="AL74" i="5"/>
  <c r="AM76" i="5"/>
  <c r="AL486" i="5"/>
  <c r="AL493" i="5"/>
  <c r="AL507" i="5"/>
  <c r="AL446" i="5"/>
  <c r="AN1476" i="5"/>
  <c r="AN1276" i="5"/>
  <c r="AM1148" i="5"/>
  <c r="AM1162" i="5" s="1"/>
  <c r="AM1147" i="5"/>
  <c r="AL442" i="5"/>
  <c r="AL441" i="5"/>
  <c r="AL439" i="5"/>
  <c r="AL445" i="5"/>
  <c r="AL444" i="5"/>
  <c r="AL440" i="5"/>
  <c r="AL443" i="5"/>
  <c r="AM306" i="5"/>
  <c r="AL781" i="5"/>
  <c r="AM20" i="5"/>
  <c r="AM562" i="5" s="1"/>
  <c r="AM801" i="5"/>
  <c r="AM804" i="5" s="1"/>
  <c r="AM805" i="5" s="1"/>
  <c r="AN803" i="5" s="1"/>
  <c r="AM327" i="5"/>
  <c r="AM329" i="5" s="1"/>
  <c r="AM360" i="5" s="1"/>
  <c r="AL828" i="5"/>
  <c r="AL536" i="5"/>
  <c r="AL537" i="5" s="1"/>
  <c r="AL162" i="5" s="1"/>
  <c r="AN518" i="5"/>
  <c r="AN519" i="5" s="1"/>
  <c r="AN477" i="5"/>
  <c r="AM40" i="5" a="1"/>
  <c r="AM40" i="5" s="1"/>
  <c r="AM42" i="5" a="1"/>
  <c r="AM42" i="5" s="1"/>
  <c r="AM36" i="5" a="1"/>
  <c r="AM36" i="5" s="1"/>
  <c r="AM39" i="5" a="1"/>
  <c r="AM39" i="5" s="1"/>
  <c r="AM35" i="5" a="1"/>
  <c r="AM35" i="5" s="1"/>
  <c r="AM38" i="5" a="1"/>
  <c r="AM38" i="5" s="1"/>
  <c r="AM37" i="5" a="1"/>
  <c r="AM37" i="5" s="1"/>
  <c r="AM34" i="5" a="1"/>
  <c r="AM34" i="5" s="1"/>
  <c r="AM33" i="5" a="1"/>
  <c r="AM33" i="5" s="1"/>
  <c r="AL375" i="5"/>
  <c r="AL376" i="5"/>
  <c r="AL389" i="5" s="1"/>
  <c r="AL153" i="5" s="1"/>
  <c r="AN367" i="5"/>
  <c r="AN368" i="5"/>
  <c r="AL885" i="5"/>
  <c r="AL890" i="5" s="1"/>
  <c r="AL893" i="5" s="1"/>
  <c r="AL334" i="5"/>
  <c r="AN22" i="5"/>
  <c r="AM30" i="5" a="1"/>
  <c r="AM30" i="5" s="1"/>
  <c r="AM423" i="5" s="1"/>
  <c r="AL393" i="5"/>
  <c r="AN849" i="5"/>
  <c r="AN24" i="5"/>
  <c r="AO1289" i="5" s="1"/>
  <c r="AN23" i="5"/>
  <c r="AN1294" i="5" s="1"/>
  <c r="AN846" i="5"/>
  <c r="AM32" i="5" a="1"/>
  <c r="AM32" i="5" s="1"/>
  <c r="AM9" i="5"/>
  <c r="AM876" i="5"/>
  <c r="AM31" i="5" a="1"/>
  <c r="AM31" i="5" s="1"/>
  <c r="AM1178" i="5"/>
  <c r="AM1190" i="5" s="1"/>
  <c r="AM394" i="5"/>
  <c r="AK995" i="5"/>
  <c r="AN6" i="5"/>
  <c r="AN7" i="5"/>
  <c r="AN8" i="5"/>
  <c r="AN348" i="5" s="1"/>
  <c r="AN366" i="5" s="1"/>
  <c r="AN556" i="5"/>
  <c r="AO4" i="5"/>
  <c r="AM845" i="5"/>
  <c r="AM16" i="5"/>
  <c r="AM858" i="5"/>
  <c r="AM341" i="5" l="1"/>
  <c r="AM374" i="5" s="1"/>
  <c r="AM412" i="5"/>
  <c r="AM545" i="5" s="1"/>
  <c r="AM163" i="5" s="1"/>
  <c r="DD265" i="4"/>
  <c r="AN540" i="5"/>
  <c r="AN797" i="5"/>
  <c r="AM841" i="5"/>
  <c r="AM541" i="5"/>
  <c r="AM176" i="5" s="1"/>
  <c r="DF260" i="4"/>
  <c r="DF261" i="4" s="1"/>
  <c r="DE262" i="4"/>
  <c r="AL447" i="5"/>
  <c r="AN305" i="5"/>
  <c r="AN434" i="5"/>
  <c r="AM308" i="5"/>
  <c r="AM437" i="5"/>
  <c r="AN548" i="5"/>
  <c r="AM1083" i="5"/>
  <c r="AM1084" i="5" s="1"/>
  <c r="AM1048" i="5"/>
  <c r="AN1024" i="5"/>
  <c r="AM809" i="5"/>
  <c r="AM810" i="5" s="1"/>
  <c r="AN544" i="5"/>
  <c r="AN294" i="5"/>
  <c r="AN299" i="5"/>
  <c r="AN291" i="5"/>
  <c r="AN304" i="5"/>
  <c r="AN303" i="5"/>
  <c r="AN296" i="5"/>
  <c r="AN295" i="5"/>
  <c r="AN300" i="5"/>
  <c r="AN297" i="5"/>
  <c r="AN301" i="5"/>
  <c r="AN293" i="5"/>
  <c r="AN298" i="5"/>
  <c r="AN292" i="5"/>
  <c r="AN302" i="5"/>
  <c r="AM361" i="5"/>
  <c r="AN796" i="5"/>
  <c r="AN799" i="5"/>
  <c r="AN798" i="5"/>
  <c r="AM780" i="5"/>
  <c r="AM790" i="5"/>
  <c r="AM838" i="5"/>
  <c r="AM779" i="5"/>
  <c r="AN19" i="5"/>
  <c r="AN532" i="5"/>
  <c r="AN531" i="5"/>
  <c r="AN491" i="5"/>
  <c r="AN498" i="5"/>
  <c r="AN505" i="5"/>
  <c r="AN483" i="5"/>
  <c r="AM883" i="5"/>
  <c r="AM888" i="5"/>
  <c r="AM823" i="5"/>
  <c r="AL995" i="5"/>
  <c r="AN369" i="5"/>
  <c r="AN370" i="5"/>
  <c r="AN347" i="5"/>
  <c r="AN349" i="5" s="1"/>
  <c r="AM354" i="5"/>
  <c r="AM884" i="5"/>
  <c r="AM879" i="5"/>
  <c r="AM18" i="5"/>
  <c r="AM1168" i="5"/>
  <c r="AO5" i="5"/>
  <c r="AO365" i="5" s="1"/>
  <c r="AN1201" i="5"/>
  <c r="AN27" i="5"/>
  <c r="AN35" i="5" s="1" a="1"/>
  <c r="AN35" i="5" s="1"/>
  <c r="AN310" i="5"/>
  <c r="AM959" i="5"/>
  <c r="AM960" i="5" s="1"/>
  <c r="AM462" i="5"/>
  <c r="AM826" i="5"/>
  <c r="AM410" i="5"/>
  <c r="AM418" i="5"/>
  <c r="AM413" i="5"/>
  <c r="AM414" i="5"/>
  <c r="AM343" i="5"/>
  <c r="AM409" i="5"/>
  <c r="AM500" i="5" s="1"/>
  <c r="AM411" i="5"/>
  <c r="AM535" i="5" s="1"/>
  <c r="AM422" i="5"/>
  <c r="AM342" i="5"/>
  <c r="AM421" i="5"/>
  <c r="AM416" i="5"/>
  <c r="AM419" i="5"/>
  <c r="AM415" i="5"/>
  <c r="AM417" i="5"/>
  <c r="AM407" i="5"/>
  <c r="AM882" i="5"/>
  <c r="AN875" i="5"/>
  <c r="AN874" i="5"/>
  <c r="AN873" i="5"/>
  <c r="AN870" i="5"/>
  <c r="AN848" i="5"/>
  <c r="AN605" i="5"/>
  <c r="AN610" i="5" s="1"/>
  <c r="AN604" i="5"/>
  <c r="AN609" i="5" s="1"/>
  <c r="AN603" i="5"/>
  <c r="AN608" i="5" s="1"/>
  <c r="AN602" i="5"/>
  <c r="AN607" i="5" s="1"/>
  <c r="AN561" i="5"/>
  <c r="AN433" i="5"/>
  <c r="AN432" i="5"/>
  <c r="AN431" i="5"/>
  <c r="AN428" i="5"/>
  <c r="AN427" i="5"/>
  <c r="AN15" i="5"/>
  <c r="AN850" i="5"/>
  <c r="AN17" i="5"/>
  <c r="AN430" i="5"/>
  <c r="AN429" i="5"/>
  <c r="AK895" i="5"/>
  <c r="AN364" i="5"/>
  <c r="AN46" i="5" a="1"/>
  <c r="AN46" i="5" s="1"/>
  <c r="AN10" i="5"/>
  <c r="AN11" i="5" s="1"/>
  <c r="AN45" i="5" a="1"/>
  <c r="AN45" i="5" s="1"/>
  <c r="AM420" i="5"/>
  <c r="AM408" i="5"/>
  <c r="AM479" i="5" s="1"/>
  <c r="AM159" i="5" s="1"/>
  <c r="AM344" i="5"/>
  <c r="AM378" i="5" s="1"/>
  <c r="AM340" i="5"/>
  <c r="AM377" i="5" l="1"/>
  <c r="AM373" i="5"/>
  <c r="AO351" i="5"/>
  <c r="AO1036" i="5"/>
  <c r="AO1035" i="5"/>
  <c r="AO1034" i="5"/>
  <c r="AM891" i="5"/>
  <c r="DE265" i="4"/>
  <c r="AM678" i="5"/>
  <c r="AM710" i="5"/>
  <c r="DG260" i="4"/>
  <c r="DG261" i="4" s="1"/>
  <c r="DF262" i="4"/>
  <c r="AM75" i="5"/>
  <c r="AM74" i="5"/>
  <c r="AN76" i="5"/>
  <c r="AM486" i="5"/>
  <c r="AM507" i="5"/>
  <c r="AM493" i="5"/>
  <c r="AN1148" i="5"/>
  <c r="AN1162" i="5" s="1"/>
  <c r="AM446" i="5"/>
  <c r="AN1147" i="5"/>
  <c r="AO1476" i="5"/>
  <c r="AO1276" i="5"/>
  <c r="AM444" i="5"/>
  <c r="AM441" i="5"/>
  <c r="AM440" i="5"/>
  <c r="AM442" i="5"/>
  <c r="AM445" i="5"/>
  <c r="AM439" i="5"/>
  <c r="AM443" i="5"/>
  <c r="AN306" i="5"/>
  <c r="AM390" i="5"/>
  <c r="AM154" i="5" s="1"/>
  <c r="AM781" i="5"/>
  <c r="AM828" i="5"/>
  <c r="AN801" i="5"/>
  <c r="AN804" i="5" s="1"/>
  <c r="AN805" i="5" s="1"/>
  <c r="AO803" i="5" s="1"/>
  <c r="AN327" i="5"/>
  <c r="AN329" i="5" s="1"/>
  <c r="AN361" i="5" s="1"/>
  <c r="AN20" i="5"/>
  <c r="AN562" i="5" s="1"/>
  <c r="AM536" i="5"/>
  <c r="AM537" i="5" s="1"/>
  <c r="AM162" i="5" s="1"/>
  <c r="AO518" i="5"/>
  <c r="AO519" i="5" s="1"/>
  <c r="AO477" i="5"/>
  <c r="AN40" i="5" a="1"/>
  <c r="AN40" i="5" s="1"/>
  <c r="AN42" i="5" a="1"/>
  <c r="AN42" i="5" s="1"/>
  <c r="AN39" i="5" a="1"/>
  <c r="AN39" i="5" s="1"/>
  <c r="AN38" i="5" a="1"/>
  <c r="AN38" i="5" s="1"/>
  <c r="AN37" i="5" a="1"/>
  <c r="AN37" i="5" s="1"/>
  <c r="AN36" i="5" a="1"/>
  <c r="AN36" i="5" s="1"/>
  <c r="AN34" i="5" a="1"/>
  <c r="AN34" i="5" s="1"/>
  <c r="AN33" i="5" a="1"/>
  <c r="AN33" i="5" s="1"/>
  <c r="AM375" i="5"/>
  <c r="AM376" i="5"/>
  <c r="AM389" i="5" s="1"/>
  <c r="AM153" i="5" s="1"/>
  <c r="AL895" i="5"/>
  <c r="AO367" i="5"/>
  <c r="AO368" i="5"/>
  <c r="AM334" i="5"/>
  <c r="AM333" i="5"/>
  <c r="AM393" i="5"/>
  <c r="AN29" i="5" a="1"/>
  <c r="AN29" i="5" s="1"/>
  <c r="AN30" i="5" a="1"/>
  <c r="AN30" i="5" s="1"/>
  <c r="AN31" i="5" a="1"/>
  <c r="AN31" i="5" s="1"/>
  <c r="AN32" i="5" a="1"/>
  <c r="AN32" i="5" s="1"/>
  <c r="AM885" i="5"/>
  <c r="AM890" i="5" s="1"/>
  <c r="AM893" i="5" s="1"/>
  <c r="AO22" i="5"/>
  <c r="AO24" i="5"/>
  <c r="AP1289" i="5" s="1"/>
  <c r="AO23" i="5"/>
  <c r="AO1294" i="5" s="1"/>
  <c r="AN858" i="5"/>
  <c r="AN9" i="5"/>
  <c r="AN845" i="5"/>
  <c r="AN16" i="5"/>
  <c r="AO556" i="5"/>
  <c r="AO7" i="5"/>
  <c r="AO8" i="5"/>
  <c r="AO348" i="5" s="1"/>
  <c r="AO366" i="5" s="1"/>
  <c r="AP4" i="5"/>
  <c r="AO6" i="5"/>
  <c r="AN876" i="5"/>
  <c r="AN1178" i="5"/>
  <c r="AN1190" i="5" s="1"/>
  <c r="AN394" i="5"/>
  <c r="AO849" i="5"/>
  <c r="AO846" i="5"/>
  <c r="AN341" i="5" l="1"/>
  <c r="AN374" i="5" s="1"/>
  <c r="AN412" i="5"/>
  <c r="AN545" i="5" s="1"/>
  <c r="AN163" i="5" s="1"/>
  <c r="AN423" i="5"/>
  <c r="DF265" i="4"/>
  <c r="AO540" i="5"/>
  <c r="AO797" i="5"/>
  <c r="AN841" i="5"/>
  <c r="AN541" i="5"/>
  <c r="AN176" i="5" s="1"/>
  <c r="DH260" i="4"/>
  <c r="DH261" i="4" s="1"/>
  <c r="DG262" i="4"/>
  <c r="AM447" i="5"/>
  <c r="AO304" i="5"/>
  <c r="AO434" i="5"/>
  <c r="AN308" i="5"/>
  <c r="AN437" i="5"/>
  <c r="AO548" i="5"/>
  <c r="AN1083" i="5"/>
  <c r="AN1084" i="5" s="1"/>
  <c r="AN1048" i="5"/>
  <c r="AO1024" i="5"/>
  <c r="AN809" i="5"/>
  <c r="AN810" i="5" s="1"/>
  <c r="AO544" i="5"/>
  <c r="AO297" i="5"/>
  <c r="AO291" i="5"/>
  <c r="AO302" i="5"/>
  <c r="AO300" i="5"/>
  <c r="AO295" i="5"/>
  <c r="AO303" i="5"/>
  <c r="AO298" i="5"/>
  <c r="AO293" i="5"/>
  <c r="AO299" i="5"/>
  <c r="AO294" i="5"/>
  <c r="AO296" i="5"/>
  <c r="AO301" i="5"/>
  <c r="AO292" i="5"/>
  <c r="AO305" i="5"/>
  <c r="AN360" i="5"/>
  <c r="AO798" i="5"/>
  <c r="AO799" i="5"/>
  <c r="AO796" i="5"/>
  <c r="AN780" i="5"/>
  <c r="AN790" i="5"/>
  <c r="AN838" i="5"/>
  <c r="AN779" i="5"/>
  <c r="AO19" i="5"/>
  <c r="AO532" i="5"/>
  <c r="AO531" i="5"/>
  <c r="AO491" i="5"/>
  <c r="AO498" i="5"/>
  <c r="AO505" i="5"/>
  <c r="AO483" i="5"/>
  <c r="AN888" i="5"/>
  <c r="AN823" i="5"/>
  <c r="AN415" i="5"/>
  <c r="AN408" i="5"/>
  <c r="AN479" i="5" s="1"/>
  <c r="AN159" i="5" s="1"/>
  <c r="AN422" i="5"/>
  <c r="AO369" i="5"/>
  <c r="AO370" i="5"/>
  <c r="AN413" i="5"/>
  <c r="AN417" i="5"/>
  <c r="AN421" i="5"/>
  <c r="AN410" i="5"/>
  <c r="AN418" i="5"/>
  <c r="AN411" i="5"/>
  <c r="AN535" i="5" s="1"/>
  <c r="AN342" i="5"/>
  <c r="AN343" i="5"/>
  <c r="AN414" i="5"/>
  <c r="AN407" i="5"/>
  <c r="AN409" i="5"/>
  <c r="AN500" i="5" s="1"/>
  <c r="AN416" i="5"/>
  <c r="AN419" i="5"/>
  <c r="AN344" i="5"/>
  <c r="AN378" i="5" s="1"/>
  <c r="AN340" i="5"/>
  <c r="AN420" i="5"/>
  <c r="AO347" i="5"/>
  <c r="AO349" i="5" s="1"/>
  <c r="AN354" i="5"/>
  <c r="AM895" i="5"/>
  <c r="AN18" i="5"/>
  <c r="AN884" i="5"/>
  <c r="AN883" i="5"/>
  <c r="AN882" i="5"/>
  <c r="AN1168" i="5"/>
  <c r="AO1201" i="5"/>
  <c r="AO27" i="5"/>
  <c r="AO34" i="5" s="1" a="1"/>
  <c r="AO34" i="5" s="1"/>
  <c r="AO310" i="5"/>
  <c r="AP5" i="5"/>
  <c r="AP365" i="5" s="1"/>
  <c r="AO875" i="5"/>
  <c r="AO874" i="5"/>
  <c r="AO873" i="5"/>
  <c r="AO870" i="5"/>
  <c r="AO848" i="5"/>
  <c r="AO850" i="5"/>
  <c r="AO433" i="5"/>
  <c r="AO432" i="5"/>
  <c r="AO431" i="5"/>
  <c r="AO430" i="5"/>
  <c r="AO428" i="5"/>
  <c r="AO427" i="5"/>
  <c r="AO603" i="5"/>
  <c r="AO608" i="5" s="1"/>
  <c r="AO15" i="5"/>
  <c r="AO561" i="5"/>
  <c r="AO604" i="5"/>
  <c r="AO609" i="5" s="1"/>
  <c r="AO17" i="5"/>
  <c r="AO605" i="5"/>
  <c r="AO610" i="5" s="1"/>
  <c r="AO429" i="5"/>
  <c r="AO602" i="5"/>
  <c r="AO607" i="5" s="1"/>
  <c r="AO45" i="5" a="1"/>
  <c r="AO45" i="5" s="1"/>
  <c r="AO46" i="5" a="1"/>
  <c r="AO46" i="5" s="1"/>
  <c r="AO10" i="5"/>
  <c r="AO11" i="5" s="1"/>
  <c r="AO364" i="5"/>
  <c r="AN959" i="5"/>
  <c r="AN960" i="5" s="1"/>
  <c r="AN462" i="5"/>
  <c r="AN826" i="5"/>
  <c r="AN879" i="5"/>
  <c r="AN373" i="5" l="1"/>
  <c r="AN377" i="5"/>
  <c r="AN390" i="5" s="1"/>
  <c r="AN154" i="5" s="1"/>
  <c r="AP351" i="5"/>
  <c r="AP1036" i="5"/>
  <c r="AP1035" i="5"/>
  <c r="AP1034" i="5"/>
  <c r="AN891" i="5"/>
  <c r="DG265" i="4"/>
  <c r="AN678" i="5"/>
  <c r="AN710" i="5"/>
  <c r="DI260" i="4"/>
  <c r="DI261" i="4" s="1"/>
  <c r="DH262" i="4"/>
  <c r="AN75" i="5"/>
  <c r="AN74" i="5"/>
  <c r="AO76" i="5"/>
  <c r="AN486" i="5"/>
  <c r="AN507" i="5"/>
  <c r="AN493" i="5"/>
  <c r="AN446" i="5"/>
  <c r="AP1476" i="5"/>
  <c r="AP1276" i="5"/>
  <c r="AO1147" i="5"/>
  <c r="AO1148" i="5"/>
  <c r="AO1162" i="5" s="1"/>
  <c r="AN444" i="5"/>
  <c r="AN440" i="5"/>
  <c r="AN442" i="5"/>
  <c r="AN441" i="5"/>
  <c r="AN439" i="5"/>
  <c r="AN443" i="5"/>
  <c r="AN445" i="5"/>
  <c r="AO306" i="5"/>
  <c r="AN781" i="5"/>
  <c r="AO20" i="5"/>
  <c r="AO562" i="5" s="1"/>
  <c r="AO801" i="5"/>
  <c r="AO804" i="5" s="1"/>
  <c r="AO805" i="5" s="1"/>
  <c r="AP803" i="5" s="1"/>
  <c r="AO327" i="5"/>
  <c r="AO329" i="5" s="1"/>
  <c r="AO360" i="5" s="1"/>
  <c r="AN828" i="5"/>
  <c r="AN536" i="5"/>
  <c r="AN537" i="5" s="1"/>
  <c r="AN162" i="5" s="1"/>
  <c r="AP518" i="5"/>
  <c r="AP519" i="5" s="1"/>
  <c r="AP477" i="5"/>
  <c r="AO40" i="5" a="1"/>
  <c r="AO40" i="5" s="1"/>
  <c r="AO39" i="5" a="1"/>
  <c r="AO39" i="5" s="1"/>
  <c r="AO42" i="5" a="1"/>
  <c r="AO42" i="5" s="1"/>
  <c r="AO38" i="5" a="1"/>
  <c r="AO38" i="5" s="1"/>
  <c r="AO35" i="5" a="1"/>
  <c r="AO35" i="5" s="1"/>
  <c r="AO37" i="5" a="1"/>
  <c r="AO37" i="5" s="1"/>
  <c r="AO36" i="5" a="1"/>
  <c r="AO36" i="5" s="1"/>
  <c r="AO33" i="5" a="1"/>
  <c r="AO33" i="5" s="1"/>
  <c r="AN376" i="5"/>
  <c r="AN389" i="5" s="1"/>
  <c r="AN153" i="5" s="1"/>
  <c r="AN375" i="5"/>
  <c r="AO31" i="5" a="1"/>
  <c r="AO31" i="5" s="1"/>
  <c r="AO32" i="5" a="1"/>
  <c r="AO32" i="5" s="1"/>
  <c r="AO29" i="5" a="1"/>
  <c r="AO29" i="5" s="1"/>
  <c r="AO30" i="5" a="1"/>
  <c r="AO30" i="5" s="1"/>
  <c r="AP367" i="5"/>
  <c r="AP368" i="5"/>
  <c r="AN393" i="5"/>
  <c r="AN334" i="5"/>
  <c r="AP22" i="5"/>
  <c r="AN333" i="5"/>
  <c r="AM995" i="5"/>
  <c r="AN885" i="5"/>
  <c r="AN890" i="5" s="1"/>
  <c r="AN893" i="5" s="1"/>
  <c r="AP849" i="5"/>
  <c r="AP24" i="5"/>
  <c r="AQ1289" i="5" s="1"/>
  <c r="AP23" i="5"/>
  <c r="AP1294" i="5" s="1"/>
  <c r="AP846" i="5"/>
  <c r="AO1178" i="5"/>
  <c r="AO1190" i="5" s="1"/>
  <c r="AO394" i="5"/>
  <c r="AO858" i="5"/>
  <c r="AP556" i="5"/>
  <c r="AP7" i="5"/>
  <c r="AP8" i="5"/>
  <c r="AP348" i="5" s="1"/>
  <c r="AP366" i="5" s="1"/>
  <c r="AQ4" i="5"/>
  <c r="AP6" i="5"/>
  <c r="AO9" i="5"/>
  <c r="AO876" i="5"/>
  <c r="AO845" i="5"/>
  <c r="AO16" i="5"/>
  <c r="AO341" i="5" l="1"/>
  <c r="AO374" i="5" s="1"/>
  <c r="AO412" i="5"/>
  <c r="AO423" i="5"/>
  <c r="DH265" i="4"/>
  <c r="AP540" i="5"/>
  <c r="AP797" i="5"/>
  <c r="AO841" i="5"/>
  <c r="AO541" i="5"/>
  <c r="AO176" i="5" s="1"/>
  <c r="DJ260" i="4"/>
  <c r="DJ261" i="4" s="1"/>
  <c r="DI262" i="4"/>
  <c r="AN447" i="5"/>
  <c r="AP301" i="5"/>
  <c r="AP434" i="5"/>
  <c r="AO308" i="5"/>
  <c r="AO437" i="5"/>
  <c r="AP548" i="5"/>
  <c r="AO1083" i="5"/>
  <c r="AO1084" i="5" s="1"/>
  <c r="AO1048" i="5"/>
  <c r="AP1024" i="5"/>
  <c r="AO809" i="5"/>
  <c r="AO810" i="5" s="1"/>
  <c r="AO545" i="5"/>
  <c r="AO163" i="5" s="1"/>
  <c r="AP544" i="5"/>
  <c r="AP294" i="5"/>
  <c r="AP300" i="5"/>
  <c r="AP302" i="5"/>
  <c r="AP304" i="5"/>
  <c r="AP295" i="5"/>
  <c r="AP291" i="5"/>
  <c r="AP293" i="5"/>
  <c r="AP303" i="5"/>
  <c r="AP296" i="5"/>
  <c r="AP299" i="5"/>
  <c r="AP297" i="5"/>
  <c r="AP292" i="5"/>
  <c r="AP305" i="5"/>
  <c r="AP298" i="5"/>
  <c r="AO361" i="5"/>
  <c r="AP798" i="5"/>
  <c r="AP796" i="5"/>
  <c r="AP799" i="5"/>
  <c r="AO780" i="5"/>
  <c r="AO790" i="5"/>
  <c r="AO838" i="5"/>
  <c r="AO779" i="5"/>
  <c r="AP19" i="5"/>
  <c r="AP532" i="5"/>
  <c r="AP531" i="5"/>
  <c r="AP498" i="5"/>
  <c r="AP505" i="5"/>
  <c r="AP491" i="5"/>
  <c r="AP483" i="5"/>
  <c r="AO888" i="5"/>
  <c r="AO823" i="5"/>
  <c r="AO408" i="5"/>
  <c r="AO479" i="5" s="1"/>
  <c r="AO159" i="5" s="1"/>
  <c r="AO340" i="5"/>
  <c r="AO420" i="5"/>
  <c r="AO344" i="5"/>
  <c r="AO378" i="5" s="1"/>
  <c r="AO342" i="5"/>
  <c r="AO410" i="5"/>
  <c r="AO415" i="5"/>
  <c r="AO421" i="5"/>
  <c r="AO414" i="5"/>
  <c r="AO422" i="5"/>
  <c r="AO407" i="5"/>
  <c r="AO418" i="5"/>
  <c r="AO416" i="5"/>
  <c r="AO419" i="5"/>
  <c r="AO413" i="5"/>
  <c r="AO343" i="5"/>
  <c r="AO417" i="5"/>
  <c r="AO409" i="5"/>
  <c r="AO486" i="5" s="1"/>
  <c r="AO411" i="5"/>
  <c r="AO536" i="5" s="1"/>
  <c r="AP369" i="5"/>
  <c r="AP370" i="5"/>
  <c r="AN895" i="5"/>
  <c r="AP347" i="5"/>
  <c r="AP349" i="5" s="1"/>
  <c r="AO354" i="5"/>
  <c r="AO884" i="5"/>
  <c r="AO883" i="5"/>
  <c r="AO879" i="5"/>
  <c r="AO882" i="5"/>
  <c r="AO1168" i="5"/>
  <c r="AQ5" i="5"/>
  <c r="AQ365" i="5" s="1"/>
  <c r="AO959" i="5"/>
  <c r="AO960" i="5" s="1"/>
  <c r="AO462" i="5"/>
  <c r="AO826" i="5"/>
  <c r="AP875" i="5"/>
  <c r="AP874" i="5"/>
  <c r="AP873" i="5"/>
  <c r="AP870" i="5"/>
  <c r="AP848" i="5"/>
  <c r="AP850" i="5"/>
  <c r="AP432" i="5"/>
  <c r="AP431" i="5"/>
  <c r="AP430" i="5"/>
  <c r="AP429" i="5"/>
  <c r="AP605" i="5"/>
  <c r="AP610" i="5" s="1"/>
  <c r="AP604" i="5"/>
  <c r="AP609" i="5" s="1"/>
  <c r="AP603" i="5"/>
  <c r="AP608" i="5" s="1"/>
  <c r="AP602" i="5"/>
  <c r="AP607" i="5" s="1"/>
  <c r="AP561" i="5"/>
  <c r="AP15" i="5"/>
  <c r="AP17" i="5"/>
  <c r="AP433" i="5"/>
  <c r="AP427" i="5"/>
  <c r="AP428" i="5"/>
  <c r="AP45" i="5" a="1"/>
  <c r="AP45" i="5" s="1"/>
  <c r="AP46" i="5" a="1"/>
  <c r="AP46" i="5" s="1"/>
  <c r="AP364" i="5"/>
  <c r="AP10" i="5"/>
  <c r="AP11" i="5" s="1"/>
  <c r="AP1201" i="5"/>
  <c r="AP27" i="5"/>
  <c r="AP32" i="5" s="1" a="1"/>
  <c r="AP32" i="5" s="1"/>
  <c r="AP310" i="5"/>
  <c r="AO18" i="5"/>
  <c r="AO377" i="5" l="1"/>
  <c r="AO373" i="5"/>
  <c r="AQ351" i="5"/>
  <c r="AQ1035" i="5"/>
  <c r="AQ1036" i="5"/>
  <c r="AQ1034" i="5"/>
  <c r="AO891" i="5"/>
  <c r="DI265" i="4"/>
  <c r="AO678" i="5"/>
  <c r="AO710" i="5"/>
  <c r="DK260" i="4"/>
  <c r="DK261" i="4" s="1"/>
  <c r="DJ262" i="4"/>
  <c r="AO75" i="5"/>
  <c r="AO74" i="5"/>
  <c r="AP76" i="5"/>
  <c r="AO493" i="5"/>
  <c r="AO507" i="5"/>
  <c r="AO500" i="5"/>
  <c r="AO446" i="5"/>
  <c r="AQ1476" i="5"/>
  <c r="AQ1276" i="5"/>
  <c r="AP1148" i="5"/>
  <c r="AP1162" i="5" s="1"/>
  <c r="AP1147" i="5"/>
  <c r="AO440" i="5"/>
  <c r="AO442" i="5"/>
  <c r="AO441" i="5"/>
  <c r="AO439" i="5"/>
  <c r="AO444" i="5"/>
  <c r="AO443" i="5"/>
  <c r="AO445" i="5"/>
  <c r="AP306" i="5"/>
  <c r="AO781" i="5"/>
  <c r="AO390" i="5"/>
  <c r="AO154" i="5" s="1"/>
  <c r="AP801" i="5"/>
  <c r="AP804" i="5" s="1"/>
  <c r="AP805" i="5" s="1"/>
  <c r="AQ803" i="5" s="1"/>
  <c r="AP327" i="5"/>
  <c r="AP329" i="5" s="1"/>
  <c r="AP361" i="5" s="1"/>
  <c r="AO828" i="5"/>
  <c r="AP20" i="5"/>
  <c r="AP562" i="5" s="1"/>
  <c r="AO535" i="5"/>
  <c r="AO537" i="5" s="1"/>
  <c r="AO162" i="5" s="1"/>
  <c r="AQ518" i="5"/>
  <c r="AQ519" i="5" s="1"/>
  <c r="AQ477" i="5"/>
  <c r="AP40" i="5" a="1"/>
  <c r="AP40" i="5" s="1"/>
  <c r="AP39" i="5" a="1"/>
  <c r="AP39" i="5" s="1"/>
  <c r="AP42" i="5" a="1"/>
  <c r="AP42" i="5" s="1"/>
  <c r="AP38" i="5" a="1"/>
  <c r="AP38" i="5" s="1"/>
  <c r="AP35" i="5" a="1"/>
  <c r="AP35" i="5" s="1"/>
  <c r="AP37" i="5" a="1"/>
  <c r="AP37" i="5" s="1"/>
  <c r="AP36" i="5" a="1"/>
  <c r="AP36" i="5" s="1"/>
  <c r="AP34" i="5" a="1"/>
  <c r="AP34" i="5" s="1"/>
  <c r="AP33" i="5" a="1"/>
  <c r="AP33" i="5" s="1"/>
  <c r="AO375" i="5"/>
  <c r="AO376" i="5"/>
  <c r="AO389" i="5" s="1"/>
  <c r="AO153" i="5" s="1"/>
  <c r="AN995" i="5"/>
  <c r="AQ368" i="5"/>
  <c r="AQ367" i="5"/>
  <c r="AQ22" i="5"/>
  <c r="AO885" i="5"/>
  <c r="AO890" i="5" s="1"/>
  <c r="AO893" i="5" s="1"/>
  <c r="AP29" i="5" a="1"/>
  <c r="AP29" i="5" s="1"/>
  <c r="AP1178" i="5"/>
  <c r="AP1190" i="5" s="1"/>
  <c r="AP394" i="5"/>
  <c r="AQ849" i="5"/>
  <c r="AP858" i="5"/>
  <c r="AQ24" i="5"/>
  <c r="AR1289" i="5" s="1"/>
  <c r="AP845" i="5"/>
  <c r="AP16" i="5"/>
  <c r="AQ23" i="5"/>
  <c r="AQ1294" i="5" s="1"/>
  <c r="AP9" i="5"/>
  <c r="AP876" i="5"/>
  <c r="AQ846" i="5"/>
  <c r="AP31" i="5" a="1"/>
  <c r="AP31" i="5" s="1"/>
  <c r="AO333" i="5"/>
  <c r="AO334" i="5"/>
  <c r="AO393" i="5"/>
  <c r="AP30" i="5" a="1"/>
  <c r="AP30" i="5" s="1"/>
  <c r="AQ556" i="5"/>
  <c r="AQ8" i="5"/>
  <c r="AQ348" i="5" s="1"/>
  <c r="AQ366" i="5" s="1"/>
  <c r="AR4" i="5"/>
  <c r="AQ6" i="5"/>
  <c r="AQ7" i="5"/>
  <c r="AP341" i="5" l="1"/>
  <c r="AP374" i="5" s="1"/>
  <c r="AP412" i="5"/>
  <c r="AP545" i="5" s="1"/>
  <c r="AP163" i="5" s="1"/>
  <c r="AP423" i="5"/>
  <c r="DJ265" i="4"/>
  <c r="AQ540" i="5"/>
  <c r="AQ797" i="5"/>
  <c r="AP841" i="5"/>
  <c r="AP541" i="5"/>
  <c r="AP176" i="5" s="1"/>
  <c r="DL260" i="4"/>
  <c r="DL261" i="4" s="1"/>
  <c r="DK262" i="4"/>
  <c r="AO447" i="5"/>
  <c r="AQ305" i="5"/>
  <c r="AQ434" i="5"/>
  <c r="AP308" i="5"/>
  <c r="AP437" i="5"/>
  <c r="AQ548" i="5"/>
  <c r="AP1083" i="5"/>
  <c r="AP1084" i="5" s="1"/>
  <c r="AP1048" i="5"/>
  <c r="AQ1024" i="5"/>
  <c r="AP809" i="5"/>
  <c r="AP810" i="5" s="1"/>
  <c r="AQ544" i="5"/>
  <c r="AQ295" i="5"/>
  <c r="AQ297" i="5"/>
  <c r="AQ294" i="5"/>
  <c r="AQ298" i="5"/>
  <c r="AQ293" i="5"/>
  <c r="AQ299" i="5"/>
  <c r="AQ304" i="5"/>
  <c r="AQ303" i="5"/>
  <c r="AQ300" i="5"/>
  <c r="AQ291" i="5"/>
  <c r="AQ301" i="5"/>
  <c r="AQ292" i="5"/>
  <c r="AQ302" i="5"/>
  <c r="AQ296" i="5"/>
  <c r="AP360" i="5"/>
  <c r="AQ796" i="5"/>
  <c r="AQ799" i="5"/>
  <c r="AQ798" i="5"/>
  <c r="AP780" i="5"/>
  <c r="AP790" i="5"/>
  <c r="AP838" i="5"/>
  <c r="AP779" i="5"/>
  <c r="AQ19" i="5"/>
  <c r="AQ532" i="5"/>
  <c r="AQ531" i="5"/>
  <c r="AQ505" i="5"/>
  <c r="AQ491" i="5"/>
  <c r="AQ498" i="5"/>
  <c r="AQ483" i="5"/>
  <c r="AP354" i="5"/>
  <c r="AP888" i="5"/>
  <c r="AP823" i="5"/>
  <c r="AP415" i="5"/>
  <c r="AP418" i="5"/>
  <c r="AP417" i="5"/>
  <c r="AP411" i="5"/>
  <c r="AP536" i="5" s="1"/>
  <c r="AP342" i="5"/>
  <c r="AP409" i="5"/>
  <c r="AP500" i="5" s="1"/>
  <c r="AP421" i="5"/>
  <c r="AP419" i="5"/>
  <c r="AP422" i="5"/>
  <c r="AP416" i="5"/>
  <c r="AP343" i="5"/>
  <c r="AP413" i="5"/>
  <c r="AP410" i="5"/>
  <c r="AP414" i="5"/>
  <c r="AP407" i="5"/>
  <c r="AQ370" i="5"/>
  <c r="AQ369" i="5"/>
  <c r="AQ347" i="5"/>
  <c r="AQ349" i="5" s="1"/>
  <c r="AP884" i="5"/>
  <c r="AP883" i="5"/>
  <c r="AP879" i="5"/>
  <c r="AP882" i="5"/>
  <c r="AQ46" i="5" a="1"/>
  <c r="AQ46" i="5" s="1"/>
  <c r="AQ364" i="5"/>
  <c r="AQ10" i="5"/>
  <c r="AQ11" i="5" s="1"/>
  <c r="AQ45" i="5" a="1"/>
  <c r="AQ45" i="5" s="1"/>
  <c r="AP344" i="5"/>
  <c r="AP378" i="5" s="1"/>
  <c r="AP420" i="5"/>
  <c r="AP408" i="5"/>
  <c r="AP479" i="5" s="1"/>
  <c r="AP159" i="5" s="1"/>
  <c r="AP340" i="5"/>
  <c r="AQ1201" i="5"/>
  <c r="AQ27" i="5"/>
  <c r="AQ36" i="5" s="1" a="1"/>
  <c r="AQ36" i="5" s="1"/>
  <c r="AQ310" i="5"/>
  <c r="AP18" i="5"/>
  <c r="AP1168" i="5"/>
  <c r="AR5" i="5"/>
  <c r="AR365" i="5" s="1"/>
  <c r="AQ875" i="5"/>
  <c r="AQ874" i="5"/>
  <c r="AQ873" i="5"/>
  <c r="AQ870" i="5"/>
  <c r="AQ848" i="5"/>
  <c r="AQ850" i="5"/>
  <c r="AQ431" i="5"/>
  <c r="AQ430" i="5"/>
  <c r="AQ429" i="5"/>
  <c r="AQ428" i="5"/>
  <c r="AQ605" i="5"/>
  <c r="AQ610" i="5" s="1"/>
  <c r="AQ604" i="5"/>
  <c r="AQ609" i="5" s="1"/>
  <c r="AQ603" i="5"/>
  <c r="AQ608" i="5" s="1"/>
  <c r="AQ602" i="5"/>
  <c r="AQ607" i="5" s="1"/>
  <c r="AQ561" i="5"/>
  <c r="AQ17" i="5"/>
  <c r="AQ433" i="5"/>
  <c r="AQ432" i="5"/>
  <c r="AQ427" i="5"/>
  <c r="AQ15" i="5"/>
  <c r="AP959" i="5"/>
  <c r="AP960" i="5" s="1"/>
  <c r="AP462" i="5"/>
  <c r="AP826" i="5"/>
  <c r="AR351" i="5" l="1"/>
  <c r="AP373" i="5"/>
  <c r="AP377" i="5"/>
  <c r="AP390" i="5" s="1"/>
  <c r="AP154" i="5" s="1"/>
  <c r="AR1035" i="5"/>
  <c r="AR1036" i="5"/>
  <c r="AR1034" i="5"/>
  <c r="AP891" i="5"/>
  <c r="DK265" i="4"/>
  <c r="AP678" i="5"/>
  <c r="AP710" i="5"/>
  <c r="DM260" i="4"/>
  <c r="DM261" i="4" s="1"/>
  <c r="DL262" i="4"/>
  <c r="AP74" i="5"/>
  <c r="AP75" i="5"/>
  <c r="AQ76" i="5"/>
  <c r="AP486" i="5"/>
  <c r="AP507" i="5"/>
  <c r="AP493" i="5"/>
  <c r="AP446" i="5"/>
  <c r="AQ1147" i="5"/>
  <c r="AR1476" i="5"/>
  <c r="AR1276" i="5"/>
  <c r="AQ1148" i="5"/>
  <c r="AQ1162" i="5" s="1"/>
  <c r="AP440" i="5"/>
  <c r="AP442" i="5"/>
  <c r="AP441" i="5"/>
  <c r="AP439" i="5"/>
  <c r="AP444" i="5"/>
  <c r="AP443" i="5"/>
  <c r="AP445" i="5"/>
  <c r="AQ306" i="5"/>
  <c r="AP781" i="5"/>
  <c r="AQ801" i="5"/>
  <c r="AQ804" i="5" s="1"/>
  <c r="AQ805" i="5" s="1"/>
  <c r="AR803" i="5" s="1"/>
  <c r="AQ20" i="5"/>
  <c r="AQ562" i="5" s="1"/>
  <c r="AP828" i="5"/>
  <c r="AQ327" i="5"/>
  <c r="AQ329" i="5" s="1"/>
  <c r="AQ360" i="5" s="1"/>
  <c r="AP535" i="5"/>
  <c r="AP537" i="5" s="1"/>
  <c r="AP162" i="5" s="1"/>
  <c r="AR518" i="5"/>
  <c r="AR519" i="5" s="1"/>
  <c r="AR477" i="5"/>
  <c r="AQ40" i="5" a="1"/>
  <c r="AQ40" i="5" s="1"/>
  <c r="AQ42" i="5" a="1"/>
  <c r="AQ42" i="5" s="1"/>
  <c r="AQ39" i="5" a="1"/>
  <c r="AQ39" i="5" s="1"/>
  <c r="AQ38" i="5" a="1"/>
  <c r="AQ38" i="5" s="1"/>
  <c r="AQ37" i="5" a="1"/>
  <c r="AQ37" i="5" s="1"/>
  <c r="AQ34" i="5" a="1"/>
  <c r="AQ34" i="5" s="1"/>
  <c r="AQ35" i="5" a="1"/>
  <c r="AQ35" i="5" s="1"/>
  <c r="AQ33" i="5" a="1"/>
  <c r="AQ33" i="5" s="1"/>
  <c r="AQ412" i="5" s="1"/>
  <c r="AP375" i="5"/>
  <c r="AP376" i="5"/>
  <c r="AP389" i="5" s="1"/>
  <c r="AP153" i="5" s="1"/>
  <c r="AO995" i="5"/>
  <c r="AP885" i="5"/>
  <c r="AP890" i="5" s="1"/>
  <c r="AP893" i="5" s="1"/>
  <c r="AR367" i="5"/>
  <c r="AR368" i="5"/>
  <c r="AQ9" i="5"/>
  <c r="AR24" i="5"/>
  <c r="AS1289" i="5" s="1"/>
  <c r="AR849" i="5"/>
  <c r="AQ30" i="5" a="1"/>
  <c r="AQ30" i="5" s="1"/>
  <c r="AR23" i="5"/>
  <c r="AR1294" i="5" s="1"/>
  <c r="AR22" i="5"/>
  <c r="AQ31" i="5" a="1"/>
  <c r="AQ31" i="5" s="1"/>
  <c r="AQ32" i="5" a="1"/>
  <c r="AQ32" i="5" s="1"/>
  <c r="AO895" i="5"/>
  <c r="AR846" i="5"/>
  <c r="AR556" i="5"/>
  <c r="AR8" i="5"/>
  <c r="AR348" i="5" s="1"/>
  <c r="AR366" i="5" s="1"/>
  <c r="AS4" i="5"/>
  <c r="AR6" i="5"/>
  <c r="AR7" i="5"/>
  <c r="AQ1178" i="5"/>
  <c r="AQ1190" i="5" s="1"/>
  <c r="AQ394" i="5"/>
  <c r="AQ29" i="5" a="1"/>
  <c r="AQ29" i="5" s="1"/>
  <c r="AQ845" i="5"/>
  <c r="AQ16" i="5"/>
  <c r="AQ858" i="5"/>
  <c r="AP334" i="5"/>
  <c r="AP333" i="5"/>
  <c r="AP393" i="5"/>
  <c r="AQ876" i="5"/>
  <c r="AQ341" i="5" l="1"/>
  <c r="AQ374" i="5" s="1"/>
  <c r="AQ423" i="5"/>
  <c r="DL265" i="4"/>
  <c r="AR540" i="5"/>
  <c r="AR797" i="5"/>
  <c r="AQ841" i="5"/>
  <c r="AQ541" i="5"/>
  <c r="AQ176" i="5" s="1"/>
  <c r="DN260" i="4"/>
  <c r="DN261" i="4" s="1"/>
  <c r="DM262" i="4"/>
  <c r="AP447" i="5"/>
  <c r="AR301" i="5"/>
  <c r="AR434" i="5"/>
  <c r="AQ308" i="5"/>
  <c r="AQ437" i="5"/>
  <c r="AR548" i="5"/>
  <c r="AQ1083" i="5"/>
  <c r="AQ1084" i="5" s="1"/>
  <c r="AQ1048" i="5"/>
  <c r="AR1024" i="5"/>
  <c r="AQ809" i="5"/>
  <c r="AQ810" i="5" s="1"/>
  <c r="AQ545" i="5"/>
  <c r="AQ163" i="5" s="1"/>
  <c r="AR544" i="5"/>
  <c r="AR294" i="5"/>
  <c r="AR293" i="5"/>
  <c r="AR291" i="5"/>
  <c r="AR300" i="5"/>
  <c r="AR302" i="5"/>
  <c r="AR297" i="5"/>
  <c r="AR299" i="5"/>
  <c r="AR303" i="5"/>
  <c r="AR296" i="5"/>
  <c r="AR298" i="5"/>
  <c r="AR292" i="5"/>
  <c r="AR295" i="5"/>
  <c r="AR304" i="5"/>
  <c r="AR305" i="5"/>
  <c r="AR347" i="5"/>
  <c r="AR349" i="5" s="1"/>
  <c r="AQ361" i="5"/>
  <c r="AR798" i="5"/>
  <c r="AR796" i="5"/>
  <c r="AR799" i="5"/>
  <c r="AQ780" i="5"/>
  <c r="AQ790" i="5"/>
  <c r="AQ838" i="5"/>
  <c r="AQ779" i="5"/>
  <c r="AR19" i="5"/>
  <c r="AR531" i="5"/>
  <c r="AR532" i="5"/>
  <c r="AR498" i="5"/>
  <c r="AR491" i="5"/>
  <c r="AR505" i="5"/>
  <c r="AR483" i="5"/>
  <c r="AQ823" i="5"/>
  <c r="AQ888" i="5"/>
  <c r="AQ410" i="5"/>
  <c r="AQ407" i="5"/>
  <c r="AQ416" i="5"/>
  <c r="AQ419" i="5"/>
  <c r="AQ415" i="5"/>
  <c r="AQ409" i="5"/>
  <c r="AQ486" i="5" s="1"/>
  <c r="AQ418" i="5"/>
  <c r="AQ411" i="5"/>
  <c r="AQ535" i="5" s="1"/>
  <c r="AQ343" i="5"/>
  <c r="AQ413" i="5"/>
  <c r="AR370" i="5"/>
  <c r="AR369" i="5"/>
  <c r="AQ344" i="5"/>
  <c r="AQ378" i="5" s="1"/>
  <c r="AQ879" i="5"/>
  <c r="AQ414" i="5"/>
  <c r="AQ417" i="5"/>
  <c r="AQ421" i="5"/>
  <c r="AQ18" i="5"/>
  <c r="AQ462" i="5"/>
  <c r="AQ826" i="5"/>
  <c r="AQ354" i="5"/>
  <c r="AQ884" i="5"/>
  <c r="AQ959" i="5"/>
  <c r="AQ960" i="5" s="1"/>
  <c r="AQ882" i="5"/>
  <c r="AQ883" i="5"/>
  <c r="AQ340" i="5"/>
  <c r="AQ422" i="5"/>
  <c r="AQ342" i="5"/>
  <c r="AQ408" i="5"/>
  <c r="AQ479" i="5" s="1"/>
  <c r="AQ159" i="5" s="1"/>
  <c r="AQ420" i="5"/>
  <c r="AR1201" i="5"/>
  <c r="AR27" i="5"/>
  <c r="AR35" i="5" s="1" a="1"/>
  <c r="AR35" i="5" s="1"/>
  <c r="AR310" i="5"/>
  <c r="AS5" i="5"/>
  <c r="AS365" i="5" s="1"/>
  <c r="AQ1168" i="5"/>
  <c r="AR46" i="5" a="1"/>
  <c r="AR46" i="5" s="1"/>
  <c r="AR364" i="5"/>
  <c r="AR10" i="5"/>
  <c r="AR11" i="5" s="1"/>
  <c r="AR45" i="5" a="1"/>
  <c r="AR45" i="5" s="1"/>
  <c r="AR875" i="5"/>
  <c r="AR874" i="5"/>
  <c r="AR873" i="5"/>
  <c r="AR870" i="5"/>
  <c r="AR848" i="5"/>
  <c r="AR850" i="5"/>
  <c r="AR430" i="5"/>
  <c r="AR429" i="5"/>
  <c r="AR428" i="5"/>
  <c r="AR605" i="5"/>
  <c r="AR610" i="5" s="1"/>
  <c r="AR604" i="5"/>
  <c r="AR609" i="5" s="1"/>
  <c r="AR603" i="5"/>
  <c r="AR608" i="5" s="1"/>
  <c r="AR602" i="5"/>
  <c r="AR607" i="5" s="1"/>
  <c r="AR561" i="5"/>
  <c r="AR433" i="5"/>
  <c r="AR431" i="5"/>
  <c r="AR17" i="5"/>
  <c r="AR432" i="5"/>
  <c r="AR427" i="5"/>
  <c r="AR15" i="5"/>
  <c r="AS351" i="5" l="1"/>
  <c r="AQ373" i="5"/>
  <c r="AQ377" i="5"/>
  <c r="AQ390" i="5" s="1"/>
  <c r="AQ154" i="5" s="1"/>
  <c r="AS1034" i="5"/>
  <c r="AS1036" i="5"/>
  <c r="AS1035" i="5"/>
  <c r="AQ891" i="5"/>
  <c r="DM265" i="4"/>
  <c r="AQ678" i="5"/>
  <c r="AQ710" i="5"/>
  <c r="DO260" i="4"/>
  <c r="DO261" i="4" s="1"/>
  <c r="DN262" i="4"/>
  <c r="AQ75" i="5"/>
  <c r="AQ74" i="5"/>
  <c r="AR76" i="5"/>
  <c r="AQ493" i="5"/>
  <c r="AQ500" i="5"/>
  <c r="AQ507" i="5"/>
  <c r="AQ446" i="5"/>
  <c r="AS1476" i="5"/>
  <c r="AS1276" i="5"/>
  <c r="AR1147" i="5"/>
  <c r="AR1148" i="5"/>
  <c r="AR1162" i="5" s="1"/>
  <c r="AQ439" i="5"/>
  <c r="AQ440" i="5"/>
  <c r="AQ443" i="5"/>
  <c r="AQ442" i="5"/>
  <c r="AQ441" i="5"/>
  <c r="AQ444" i="5"/>
  <c r="AQ445" i="5"/>
  <c r="AR306" i="5"/>
  <c r="AQ781" i="5"/>
  <c r="AQ828" i="5"/>
  <c r="AR801" i="5"/>
  <c r="AR804" i="5" s="1"/>
  <c r="AR805" i="5" s="1"/>
  <c r="AS803" i="5" s="1"/>
  <c r="AR327" i="5"/>
  <c r="AR329" i="5" s="1"/>
  <c r="AR361" i="5" s="1"/>
  <c r="AR20" i="5"/>
  <c r="AR562" i="5" s="1"/>
  <c r="AQ536" i="5"/>
  <c r="AQ537" i="5" s="1"/>
  <c r="AQ162" i="5" s="1"/>
  <c r="AS518" i="5"/>
  <c r="AS519" i="5" s="1"/>
  <c r="AS477" i="5"/>
  <c r="AR40" i="5" a="1"/>
  <c r="AR40" i="5" s="1"/>
  <c r="AR39" i="5" a="1"/>
  <c r="AR39" i="5" s="1"/>
  <c r="AR38" i="5" a="1"/>
  <c r="AR38" i="5" s="1"/>
  <c r="AR42" i="5" a="1"/>
  <c r="AR42" i="5" s="1"/>
  <c r="AR37" i="5" a="1"/>
  <c r="AR37" i="5" s="1"/>
  <c r="AR36" i="5" a="1"/>
  <c r="AR36" i="5" s="1"/>
  <c r="AR34" i="5" a="1"/>
  <c r="AR34" i="5" s="1"/>
  <c r="AR33" i="5" a="1"/>
  <c r="AR33" i="5" s="1"/>
  <c r="AQ375" i="5"/>
  <c r="AQ376" i="5"/>
  <c r="AQ389" i="5" s="1"/>
  <c r="AQ153" i="5" s="1"/>
  <c r="AR29" i="5" a="1"/>
  <c r="AR29" i="5" s="1"/>
  <c r="AR30" i="5" a="1"/>
  <c r="AR30" i="5" s="1"/>
  <c r="AR31" i="5" a="1"/>
  <c r="AR31" i="5" s="1"/>
  <c r="AR32" i="5" a="1"/>
  <c r="AR32" i="5" s="1"/>
  <c r="AS367" i="5"/>
  <c r="AS368" i="5"/>
  <c r="AQ334" i="5"/>
  <c r="AQ393" i="5"/>
  <c r="AQ333" i="5"/>
  <c r="AQ885" i="5"/>
  <c r="AQ890" i="5" s="1"/>
  <c r="AQ893" i="5" s="1"/>
  <c r="AR858" i="5"/>
  <c r="AS849" i="5"/>
  <c r="AR845" i="5"/>
  <c r="AR16" i="5"/>
  <c r="AS23" i="5"/>
  <c r="AS1294" i="5" s="1"/>
  <c r="AR876" i="5"/>
  <c r="AP995" i="5"/>
  <c r="AS846" i="5"/>
  <c r="AS22" i="5"/>
  <c r="AR9" i="5"/>
  <c r="AS556" i="5"/>
  <c r="AT4" i="5"/>
  <c r="AS6" i="5"/>
  <c r="AS7" i="5"/>
  <c r="AS8" i="5"/>
  <c r="AS348" i="5" s="1"/>
  <c r="AS366" i="5" s="1"/>
  <c r="AR1178" i="5"/>
  <c r="AR1190" i="5" s="1"/>
  <c r="AR394" i="5"/>
  <c r="AS24" i="5"/>
  <c r="AT1289" i="5" s="1"/>
  <c r="AR341" i="5" l="1"/>
  <c r="AR374" i="5" s="1"/>
  <c r="AR412" i="5"/>
  <c r="DN265" i="4"/>
  <c r="AS540" i="5"/>
  <c r="AS797" i="5"/>
  <c r="AR841" i="5"/>
  <c r="AR541" i="5"/>
  <c r="AR176" i="5" s="1"/>
  <c r="DP260" i="4"/>
  <c r="DP261" i="4" s="1"/>
  <c r="DO262" i="4"/>
  <c r="AQ447" i="5"/>
  <c r="AS305" i="5"/>
  <c r="AS434" i="5"/>
  <c r="AR423" i="5"/>
  <c r="AR308" i="5"/>
  <c r="AR437" i="5"/>
  <c r="AS548" i="5"/>
  <c r="AR1083" i="5"/>
  <c r="AR1084" i="5" s="1"/>
  <c r="AR1048" i="5"/>
  <c r="AS1024" i="5"/>
  <c r="AR809" i="5"/>
  <c r="AR810" i="5" s="1"/>
  <c r="AR545" i="5"/>
  <c r="AR163" i="5" s="1"/>
  <c r="AS544" i="5"/>
  <c r="AS298" i="5"/>
  <c r="AS300" i="5"/>
  <c r="AS295" i="5"/>
  <c r="AS304" i="5"/>
  <c r="AS292" i="5"/>
  <c r="AS294" i="5"/>
  <c r="AS303" i="5"/>
  <c r="AS299" i="5"/>
  <c r="AS302" i="5"/>
  <c r="AS291" i="5"/>
  <c r="AS293" i="5"/>
  <c r="AS296" i="5"/>
  <c r="AS297" i="5"/>
  <c r="AS301" i="5"/>
  <c r="AR360" i="5"/>
  <c r="AS798" i="5"/>
  <c r="AS796" i="5"/>
  <c r="AS799" i="5"/>
  <c r="AR780" i="5"/>
  <c r="AR790" i="5"/>
  <c r="AR838" i="5"/>
  <c r="AR779" i="5"/>
  <c r="AS19" i="5"/>
  <c r="AS531" i="5"/>
  <c r="AS532" i="5"/>
  <c r="AS491" i="5"/>
  <c r="AS505" i="5"/>
  <c r="AS498" i="5"/>
  <c r="AS483" i="5"/>
  <c r="AR344" i="5"/>
  <c r="AR378" i="5" s="1"/>
  <c r="AR413" i="5"/>
  <c r="AR888" i="5"/>
  <c r="AR823" i="5"/>
  <c r="AR422" i="5"/>
  <c r="AR414" i="5"/>
  <c r="AR415" i="5"/>
  <c r="AR410" i="5"/>
  <c r="AR419" i="5"/>
  <c r="AR418" i="5"/>
  <c r="AR409" i="5"/>
  <c r="AR486" i="5" s="1"/>
  <c r="AR407" i="5"/>
  <c r="AR421" i="5"/>
  <c r="AR417" i="5"/>
  <c r="AR408" i="5"/>
  <c r="AR479" i="5" s="1"/>
  <c r="AR159" i="5" s="1"/>
  <c r="AR342" i="5"/>
  <c r="AR416" i="5"/>
  <c r="AR411" i="5"/>
  <c r="AR535" i="5" s="1"/>
  <c r="AR343" i="5"/>
  <c r="AR420" i="5"/>
  <c r="AR340" i="5"/>
  <c r="AS370" i="5"/>
  <c r="AS369" i="5"/>
  <c r="AS347" i="5"/>
  <c r="AS349" i="5" s="1"/>
  <c r="AR884" i="5"/>
  <c r="AR354" i="5"/>
  <c r="AR18" i="5"/>
  <c r="AP895" i="5"/>
  <c r="AS364" i="5"/>
  <c r="AS45" i="5" a="1"/>
  <c r="AS45" i="5" s="1"/>
  <c r="AS10" i="5"/>
  <c r="AS11" i="5" s="1"/>
  <c r="AS46" i="5" a="1"/>
  <c r="AS46" i="5" s="1"/>
  <c r="AS1201" i="5"/>
  <c r="AS27" i="5"/>
  <c r="AS31" i="5" s="1" a="1"/>
  <c r="AS31" i="5" s="1"/>
  <c r="AS310" i="5"/>
  <c r="AR882" i="5"/>
  <c r="AR1168" i="5"/>
  <c r="AT5" i="5"/>
  <c r="AT365" i="5" s="1"/>
  <c r="AR959" i="5"/>
  <c r="AR960" i="5" s="1"/>
  <c r="AR462" i="5"/>
  <c r="AR826" i="5"/>
  <c r="AS850" i="5"/>
  <c r="AS875" i="5"/>
  <c r="AS874" i="5"/>
  <c r="AS873" i="5"/>
  <c r="AS870" i="5"/>
  <c r="AS848" i="5"/>
  <c r="AS429" i="5"/>
  <c r="AS427" i="5"/>
  <c r="AS605" i="5"/>
  <c r="AS610" i="5" s="1"/>
  <c r="AS604" i="5"/>
  <c r="AS609" i="5" s="1"/>
  <c r="AS603" i="5"/>
  <c r="AS608" i="5" s="1"/>
  <c r="AS602" i="5"/>
  <c r="AS607" i="5" s="1"/>
  <c r="AS561" i="5"/>
  <c r="AS432" i="5"/>
  <c r="AS433" i="5"/>
  <c r="AS430" i="5"/>
  <c r="AS15" i="5"/>
  <c r="AS428" i="5"/>
  <c r="AS17" i="5"/>
  <c r="AS431" i="5"/>
  <c r="AR883" i="5"/>
  <c r="AR879" i="5"/>
  <c r="AR373" i="5" l="1"/>
  <c r="AT351" i="5"/>
  <c r="AR377" i="5"/>
  <c r="AR390" i="5" s="1"/>
  <c r="AR154" i="5" s="1"/>
  <c r="AT1036" i="5"/>
  <c r="AT1034" i="5"/>
  <c r="AT1035" i="5"/>
  <c r="AR891" i="5"/>
  <c r="DO265" i="4"/>
  <c r="AR678" i="5"/>
  <c r="AR710" i="5"/>
  <c r="DQ260" i="4"/>
  <c r="DQ261" i="4" s="1"/>
  <c r="DP262" i="4"/>
  <c r="AR75" i="5"/>
  <c r="AR74" i="5"/>
  <c r="AS76" i="5"/>
  <c r="AR500" i="5"/>
  <c r="AR507" i="5"/>
  <c r="AR493" i="5"/>
  <c r="AR446" i="5"/>
  <c r="AT1476" i="5"/>
  <c r="AT1276" i="5"/>
  <c r="AS1148" i="5"/>
  <c r="AS1162" i="5" s="1"/>
  <c r="AS1147" i="5"/>
  <c r="AR442" i="5"/>
  <c r="AR440" i="5"/>
  <c r="AR443" i="5"/>
  <c r="AR439" i="5"/>
  <c r="AR444" i="5"/>
  <c r="AR441" i="5"/>
  <c r="AR445" i="5"/>
  <c r="AS306" i="5"/>
  <c r="AR781" i="5"/>
  <c r="AS20" i="5"/>
  <c r="AS562" i="5" s="1"/>
  <c r="AS801" i="5"/>
  <c r="AS804" i="5" s="1"/>
  <c r="AS805" i="5" s="1"/>
  <c r="AT803" i="5" s="1"/>
  <c r="AR828" i="5"/>
  <c r="AS327" i="5"/>
  <c r="AS329" i="5" s="1"/>
  <c r="AS360" i="5" s="1"/>
  <c r="AR536" i="5"/>
  <c r="AR537" i="5" s="1"/>
  <c r="AR162" i="5" s="1"/>
  <c r="AT518" i="5"/>
  <c r="AT519" i="5" s="1"/>
  <c r="AT477" i="5"/>
  <c r="AS40" i="5" a="1"/>
  <c r="AS40" i="5" s="1"/>
  <c r="AS37" i="5" a="1"/>
  <c r="AS37" i="5" s="1"/>
  <c r="AS36" i="5" a="1"/>
  <c r="AS36" i="5" s="1"/>
  <c r="AS34" i="5" a="1"/>
  <c r="AS34" i="5" s="1"/>
  <c r="AS42" i="5" a="1"/>
  <c r="AS42" i="5" s="1"/>
  <c r="AS39" i="5" a="1"/>
  <c r="AS39" i="5" s="1"/>
  <c r="AS38" i="5" a="1"/>
  <c r="AS38" i="5" s="1"/>
  <c r="AS35" i="5" a="1"/>
  <c r="AS35" i="5" s="1"/>
  <c r="AS33" i="5" a="1"/>
  <c r="AS33" i="5" s="1"/>
  <c r="AS412" i="5" s="1"/>
  <c r="AR375" i="5"/>
  <c r="AR376" i="5"/>
  <c r="AR389" i="5" s="1"/>
  <c r="AR153" i="5" s="1"/>
  <c r="AQ995" i="5"/>
  <c r="AT367" i="5"/>
  <c r="AT368" i="5"/>
  <c r="AS9" i="5"/>
  <c r="AT22" i="5"/>
  <c r="AT846" i="5"/>
  <c r="AR334" i="5"/>
  <c r="AR333" i="5"/>
  <c r="AR393" i="5"/>
  <c r="AS30" i="5" a="1"/>
  <c r="AS30" i="5" s="1"/>
  <c r="AS1178" i="5"/>
  <c r="AS1190" i="5" s="1"/>
  <c r="AS394" i="5"/>
  <c r="AQ895" i="5"/>
  <c r="AT556" i="5"/>
  <c r="AU4" i="5"/>
  <c r="AT6" i="5"/>
  <c r="AT7" i="5"/>
  <c r="AT8" i="5"/>
  <c r="AT348" i="5" s="1"/>
  <c r="AT366" i="5" s="1"/>
  <c r="AS858" i="5"/>
  <c r="AS32" i="5" a="1"/>
  <c r="AS32" i="5" s="1"/>
  <c r="AS845" i="5"/>
  <c r="AS16" i="5"/>
  <c r="AS876" i="5"/>
  <c r="AT24" i="5"/>
  <c r="AU1289" i="5" s="1"/>
  <c r="AT849" i="5"/>
  <c r="AT23" i="5"/>
  <c r="AT1294" i="5" s="1"/>
  <c r="AR885" i="5"/>
  <c r="AR890" i="5" s="1"/>
  <c r="AR893" i="5" s="1"/>
  <c r="AS29" i="5" a="1"/>
  <c r="AS29" i="5" s="1"/>
  <c r="AS341" i="5" l="1"/>
  <c r="AS374" i="5" s="1"/>
  <c r="DP265" i="4"/>
  <c r="AT540" i="5"/>
  <c r="AT797" i="5"/>
  <c r="AS841" i="5"/>
  <c r="AS541" i="5"/>
  <c r="AS176" i="5" s="1"/>
  <c r="DR260" i="4"/>
  <c r="DR261" i="4" s="1"/>
  <c r="DQ262" i="4"/>
  <c r="AR447" i="5"/>
  <c r="AT305" i="5"/>
  <c r="AT434" i="5"/>
  <c r="AS308" i="5"/>
  <c r="AS437" i="5"/>
  <c r="AT548" i="5"/>
  <c r="AS1083" i="5"/>
  <c r="AS1084" i="5" s="1"/>
  <c r="AS1048" i="5"/>
  <c r="AT1024" i="5"/>
  <c r="AS809" i="5"/>
  <c r="AS810" i="5" s="1"/>
  <c r="AS545" i="5"/>
  <c r="AS163" i="5" s="1"/>
  <c r="AT544" i="5"/>
  <c r="AS423" i="5"/>
  <c r="AT298" i="5"/>
  <c r="AT295" i="5"/>
  <c r="AT300" i="5"/>
  <c r="AT294" i="5"/>
  <c r="AT296" i="5"/>
  <c r="AT302" i="5"/>
  <c r="AT293" i="5"/>
  <c r="AT299" i="5"/>
  <c r="AT303" i="5"/>
  <c r="AT297" i="5"/>
  <c r="AT301" i="5"/>
  <c r="AT292" i="5"/>
  <c r="AT304" i="5"/>
  <c r="AT291" i="5"/>
  <c r="AT798" i="5"/>
  <c r="AT796" i="5"/>
  <c r="AT799" i="5"/>
  <c r="AS780" i="5"/>
  <c r="AS790" i="5"/>
  <c r="AS361" i="5"/>
  <c r="AS838" i="5"/>
  <c r="AS779" i="5"/>
  <c r="AT19" i="5"/>
  <c r="AT491" i="5"/>
  <c r="AT531" i="5"/>
  <c r="AT532" i="5"/>
  <c r="AT505" i="5"/>
  <c r="AT498" i="5"/>
  <c r="AT483" i="5"/>
  <c r="AS344" i="5"/>
  <c r="AS378" i="5" s="1"/>
  <c r="AS420" i="5"/>
  <c r="AS340" i="5"/>
  <c r="AS888" i="5"/>
  <c r="AS823" i="5"/>
  <c r="AS959" i="5"/>
  <c r="AS960" i="5" s="1"/>
  <c r="AS408" i="5"/>
  <c r="AS479" i="5" s="1"/>
  <c r="AS159" i="5" s="1"/>
  <c r="AS462" i="5"/>
  <c r="AT370" i="5"/>
  <c r="AT369" i="5"/>
  <c r="AT347" i="5"/>
  <c r="AT349" i="5" s="1"/>
  <c r="AS884" i="5"/>
  <c r="AS882" i="5"/>
  <c r="AS879" i="5"/>
  <c r="AS354" i="5"/>
  <c r="AS18" i="5"/>
  <c r="AS826" i="5"/>
  <c r="AS883" i="5"/>
  <c r="AT1201" i="5"/>
  <c r="AT27" i="5"/>
  <c r="AT34" i="5" s="1" a="1"/>
  <c r="AT34" i="5" s="1"/>
  <c r="AT310" i="5"/>
  <c r="AU5" i="5"/>
  <c r="AU365" i="5" s="1"/>
  <c r="AT850" i="5"/>
  <c r="AT428" i="5"/>
  <c r="AT875" i="5"/>
  <c r="AT848" i="5"/>
  <c r="AT605" i="5"/>
  <c r="AT610" i="5" s="1"/>
  <c r="AT604" i="5"/>
  <c r="AT609" i="5" s="1"/>
  <c r="AT603" i="5"/>
  <c r="AT608" i="5" s="1"/>
  <c r="AT602" i="5"/>
  <c r="AT607" i="5" s="1"/>
  <c r="AT561" i="5"/>
  <c r="AT870" i="5"/>
  <c r="AT433" i="5"/>
  <c r="AT873" i="5"/>
  <c r="AT431" i="5"/>
  <c r="AT874" i="5"/>
  <c r="AT432" i="5"/>
  <c r="AT430" i="5"/>
  <c r="AT427" i="5"/>
  <c r="AT15" i="5"/>
  <c r="AT429" i="5"/>
  <c r="AT17" i="5"/>
  <c r="AT45" i="5" a="1"/>
  <c r="AT45" i="5" s="1"/>
  <c r="AT364" i="5"/>
  <c r="AT10" i="5"/>
  <c r="AT11" i="5" s="1"/>
  <c r="AT46" i="5" a="1"/>
  <c r="AT46" i="5" s="1"/>
  <c r="AS422" i="5"/>
  <c r="AS417" i="5"/>
  <c r="AS421" i="5"/>
  <c r="AS419" i="5"/>
  <c r="AS342" i="5"/>
  <c r="AS416" i="5"/>
  <c r="AS415" i="5"/>
  <c r="AS411" i="5"/>
  <c r="AS535" i="5" s="1"/>
  <c r="AS410" i="5"/>
  <c r="AS418" i="5"/>
  <c r="AS407" i="5"/>
  <c r="AS414" i="5"/>
  <c r="AS343" i="5"/>
  <c r="AS409" i="5"/>
  <c r="AS493" i="5" s="1"/>
  <c r="AS413" i="5"/>
  <c r="AS1168" i="5"/>
  <c r="AS377" i="5" l="1"/>
  <c r="AS373" i="5"/>
  <c r="AU351" i="5"/>
  <c r="AU1036" i="5"/>
  <c r="AU1035" i="5"/>
  <c r="AU1034" i="5"/>
  <c r="AS891" i="5"/>
  <c r="DQ265" i="4"/>
  <c r="AS678" i="5"/>
  <c r="AS710" i="5"/>
  <c r="DS260" i="4"/>
  <c r="DS261" i="4" s="1"/>
  <c r="DR262" i="4"/>
  <c r="AT76" i="5"/>
  <c r="AS393" i="5"/>
  <c r="AS75" i="5"/>
  <c r="AS74" i="5"/>
  <c r="AS486" i="5"/>
  <c r="AS500" i="5"/>
  <c r="AS507" i="5"/>
  <c r="AS446" i="5"/>
  <c r="AT1148" i="5"/>
  <c r="AT1162" i="5" s="1"/>
  <c r="AT1147" i="5"/>
  <c r="AU1476" i="5"/>
  <c r="AU1276" i="5"/>
  <c r="AS442" i="5"/>
  <c r="AS443" i="5"/>
  <c r="AS440" i="5"/>
  <c r="AS439" i="5"/>
  <c r="AS441" i="5"/>
  <c r="AS445" i="5"/>
  <c r="AS444" i="5"/>
  <c r="AT306" i="5"/>
  <c r="AS781" i="5"/>
  <c r="AT801" i="5"/>
  <c r="AT804" i="5" s="1"/>
  <c r="AT805" i="5" s="1"/>
  <c r="AU803" i="5" s="1"/>
  <c r="AS390" i="5"/>
  <c r="AS154" i="5" s="1"/>
  <c r="AS828" i="5"/>
  <c r="AT327" i="5"/>
  <c r="AT329" i="5" s="1"/>
  <c r="AT361" i="5" s="1"/>
  <c r="AT20" i="5"/>
  <c r="AT562" i="5" s="1"/>
  <c r="AS536" i="5"/>
  <c r="AS537" i="5" s="1"/>
  <c r="AS162" i="5" s="1"/>
  <c r="AU518" i="5"/>
  <c r="AU519" i="5" s="1"/>
  <c r="AU477" i="5"/>
  <c r="AT40" i="5" a="1"/>
  <c r="AT40" i="5" s="1"/>
  <c r="AT42" i="5" a="1"/>
  <c r="AT42" i="5" s="1"/>
  <c r="AT37" i="5" a="1"/>
  <c r="AT37" i="5" s="1"/>
  <c r="AT36" i="5" a="1"/>
  <c r="AT36" i="5" s="1"/>
  <c r="AT35" i="5" a="1"/>
  <c r="AT35" i="5" s="1"/>
  <c r="AT39" i="5" a="1"/>
  <c r="AT39" i="5" s="1"/>
  <c r="AT38" i="5" a="1"/>
  <c r="AT38" i="5" s="1"/>
  <c r="AT33" i="5" a="1"/>
  <c r="AT33" i="5" s="1"/>
  <c r="AS376" i="5"/>
  <c r="AS389" i="5" s="1"/>
  <c r="AS153" i="5" s="1"/>
  <c r="AS375" i="5"/>
  <c r="AT30" i="5" a="1"/>
  <c r="AT30" i="5" s="1"/>
  <c r="AT29" i="5" a="1"/>
  <c r="AT29" i="5" s="1"/>
  <c r="AT31" i="5" a="1"/>
  <c r="AT31" i="5" s="1"/>
  <c r="AT32" i="5" a="1"/>
  <c r="AT32" i="5" s="1"/>
  <c r="AU367" i="5"/>
  <c r="AU368" i="5"/>
  <c r="AS333" i="5"/>
  <c r="AS334" i="5"/>
  <c r="AS885" i="5"/>
  <c r="AS890" i="5" s="1"/>
  <c r="AS893" i="5" s="1"/>
  <c r="AR995" i="5"/>
  <c r="AU22" i="5"/>
  <c r="AU23" i="5"/>
  <c r="AU1294" i="5" s="1"/>
  <c r="AU24" i="5"/>
  <c r="AV1289" i="5" s="1"/>
  <c r="AT845" i="5"/>
  <c r="AT16" i="5"/>
  <c r="AU849" i="5"/>
  <c r="AT876" i="5"/>
  <c r="AT858" i="5"/>
  <c r="AU846" i="5"/>
  <c r="AR895" i="5"/>
  <c r="AT1178" i="5"/>
  <c r="AT1190" i="5" s="1"/>
  <c r="AT394" i="5"/>
  <c r="AU556" i="5"/>
  <c r="AU6" i="5"/>
  <c r="AU7" i="5"/>
  <c r="AU8" i="5"/>
  <c r="AU348" i="5" s="1"/>
  <c r="AU366" i="5" s="1"/>
  <c r="AV4" i="5"/>
  <c r="AT9" i="5"/>
  <c r="AT341" i="5" l="1"/>
  <c r="AT374" i="5" s="1"/>
  <c r="AT412" i="5"/>
  <c r="DR265" i="4"/>
  <c r="AU540" i="5"/>
  <c r="AU797" i="5"/>
  <c r="AT841" i="5"/>
  <c r="AT541" i="5"/>
  <c r="AT176" i="5" s="1"/>
  <c r="DT260" i="4"/>
  <c r="DT261" i="4" s="1"/>
  <c r="DS262" i="4"/>
  <c r="AS447" i="5"/>
  <c r="AU299" i="5"/>
  <c r="AU434" i="5"/>
  <c r="AT423" i="5"/>
  <c r="AT308" i="5"/>
  <c r="AT437" i="5"/>
  <c r="AU548" i="5"/>
  <c r="AT1083" i="5"/>
  <c r="AT1084" i="5" s="1"/>
  <c r="AT1048" i="5"/>
  <c r="AU1024" i="5"/>
  <c r="AT809" i="5"/>
  <c r="AT810" i="5" s="1"/>
  <c r="AT545" i="5"/>
  <c r="AT163" i="5" s="1"/>
  <c r="AU544" i="5"/>
  <c r="AU302" i="5"/>
  <c r="AU298" i="5"/>
  <c r="AU300" i="5"/>
  <c r="AU303" i="5"/>
  <c r="AU295" i="5"/>
  <c r="AU291" i="5"/>
  <c r="AU297" i="5"/>
  <c r="AU292" i="5"/>
  <c r="AU294" i="5"/>
  <c r="AU304" i="5"/>
  <c r="AU301" i="5"/>
  <c r="AU296" i="5"/>
  <c r="AU305" i="5"/>
  <c r="AU293" i="5"/>
  <c r="AU799" i="5"/>
  <c r="AU798" i="5"/>
  <c r="AU796" i="5"/>
  <c r="AT780" i="5"/>
  <c r="AT790" i="5"/>
  <c r="AT360" i="5"/>
  <c r="AT838" i="5"/>
  <c r="AT779" i="5"/>
  <c r="AU19" i="5"/>
  <c r="AU532" i="5"/>
  <c r="AU531" i="5"/>
  <c r="AU498" i="5"/>
  <c r="AU491" i="5"/>
  <c r="AU505" i="5"/>
  <c r="AU483" i="5"/>
  <c r="AT344" i="5"/>
  <c r="AT378" i="5" s="1"/>
  <c r="AT415" i="5"/>
  <c r="AT418" i="5"/>
  <c r="AT408" i="5"/>
  <c r="AT479" i="5" s="1"/>
  <c r="AT159" i="5" s="1"/>
  <c r="AT340" i="5"/>
  <c r="AT420" i="5"/>
  <c r="AT419" i="5"/>
  <c r="AT413" i="5"/>
  <c r="AT417" i="5"/>
  <c r="AT411" i="5"/>
  <c r="AT536" i="5" s="1"/>
  <c r="AT343" i="5"/>
  <c r="AT342" i="5"/>
  <c r="AT407" i="5"/>
  <c r="AT414" i="5"/>
  <c r="AT416" i="5"/>
  <c r="AT422" i="5"/>
  <c r="AT409" i="5"/>
  <c r="AT493" i="5" s="1"/>
  <c r="AT421" i="5"/>
  <c r="AT410" i="5"/>
  <c r="AT888" i="5"/>
  <c r="AT823" i="5"/>
  <c r="AS995" i="5"/>
  <c r="AU370" i="5"/>
  <c r="AU369" i="5"/>
  <c r="AU347" i="5"/>
  <c r="AU349" i="5" s="1"/>
  <c r="AT354" i="5"/>
  <c r="AV5" i="5"/>
  <c r="AV365" i="5" s="1"/>
  <c r="AT884" i="5"/>
  <c r="AU875" i="5"/>
  <c r="AU874" i="5"/>
  <c r="AU873" i="5"/>
  <c r="AU870" i="5"/>
  <c r="AU848" i="5"/>
  <c r="AU850" i="5"/>
  <c r="AU427" i="5"/>
  <c r="AU605" i="5"/>
  <c r="AU610" i="5" s="1"/>
  <c r="AU604" i="5"/>
  <c r="AU609" i="5" s="1"/>
  <c r="AU603" i="5"/>
  <c r="AU608" i="5" s="1"/>
  <c r="AU602" i="5"/>
  <c r="AU607" i="5" s="1"/>
  <c r="AU561" i="5"/>
  <c r="AU433" i="5"/>
  <c r="AU432" i="5"/>
  <c r="AU430" i="5"/>
  <c r="AU15" i="5"/>
  <c r="AU429" i="5"/>
  <c r="AU428" i="5"/>
  <c r="AU17" i="5"/>
  <c r="AU431" i="5"/>
  <c r="AT883" i="5"/>
  <c r="AT879" i="5"/>
  <c r="AT882" i="5"/>
  <c r="AT18" i="5"/>
  <c r="AU364" i="5"/>
  <c r="AU10" i="5"/>
  <c r="AU11" i="5" s="1"/>
  <c r="AU46" i="5" a="1"/>
  <c r="AU46" i="5" s="1"/>
  <c r="AU45" i="5" a="1"/>
  <c r="AU45" i="5" s="1"/>
  <c r="AT1168" i="5"/>
  <c r="AT959" i="5"/>
  <c r="AT960" i="5" s="1"/>
  <c r="AT462" i="5"/>
  <c r="AT826" i="5"/>
  <c r="AU1201" i="5"/>
  <c r="AU27" i="5"/>
  <c r="AU30" i="5" s="1" a="1"/>
  <c r="AU30" i="5" s="1"/>
  <c r="AU310" i="5"/>
  <c r="AT373" i="5" l="1"/>
  <c r="AV351" i="5"/>
  <c r="AT377" i="5"/>
  <c r="AT390" i="5" s="1"/>
  <c r="AT154" i="5" s="1"/>
  <c r="AV1036" i="5"/>
  <c r="AV1035" i="5"/>
  <c r="AV1034" i="5"/>
  <c r="AT891" i="5"/>
  <c r="DS265" i="4"/>
  <c r="AT678" i="5"/>
  <c r="AT710" i="5"/>
  <c r="DU260" i="4"/>
  <c r="DU261" i="4" s="1"/>
  <c r="DT262" i="4"/>
  <c r="AU76" i="5"/>
  <c r="AT75" i="5"/>
  <c r="AT74" i="5"/>
  <c r="AU1148" i="5"/>
  <c r="AU1162" i="5" s="1"/>
  <c r="AU1147" i="5"/>
  <c r="AT486" i="5"/>
  <c r="AT500" i="5"/>
  <c r="AT507" i="5"/>
  <c r="AT446" i="5"/>
  <c r="AV1476" i="5"/>
  <c r="AV1276" i="5"/>
  <c r="AT443" i="5"/>
  <c r="AT440" i="5"/>
  <c r="AT442" i="5"/>
  <c r="AT439" i="5"/>
  <c r="AT445" i="5"/>
  <c r="AT441" i="5"/>
  <c r="AT444" i="5"/>
  <c r="AU306" i="5"/>
  <c r="AT781" i="5"/>
  <c r="AU20" i="5"/>
  <c r="AU562" i="5" s="1"/>
  <c r="AU801" i="5"/>
  <c r="AU804" i="5" s="1"/>
  <c r="AU805" i="5" s="1"/>
  <c r="AV803" i="5" s="1"/>
  <c r="AT828" i="5"/>
  <c r="AU327" i="5"/>
  <c r="AU329" i="5" s="1"/>
  <c r="AU361" i="5" s="1"/>
  <c r="AT535" i="5"/>
  <c r="AT537" i="5" s="1"/>
  <c r="AT162" i="5" s="1"/>
  <c r="AV518" i="5"/>
  <c r="AV519" i="5" s="1"/>
  <c r="AV477" i="5"/>
  <c r="AU40" i="5" a="1"/>
  <c r="AU40" i="5" s="1"/>
  <c r="AU42" i="5" a="1"/>
  <c r="AU42" i="5" s="1"/>
  <c r="AU35" i="5" a="1"/>
  <c r="AU35" i="5" s="1"/>
  <c r="AU36" i="5" a="1"/>
  <c r="AU36" i="5" s="1"/>
  <c r="AU39" i="5" a="1"/>
  <c r="AU39" i="5" s="1"/>
  <c r="AU38" i="5" a="1"/>
  <c r="AU38" i="5" s="1"/>
  <c r="AU37" i="5" a="1"/>
  <c r="AU37" i="5" s="1"/>
  <c r="AU34" i="5" a="1"/>
  <c r="AU34" i="5" s="1"/>
  <c r="AU33" i="5" a="1"/>
  <c r="AU33" i="5" s="1"/>
  <c r="AT376" i="5"/>
  <c r="AT389" i="5" s="1"/>
  <c r="AT153" i="5" s="1"/>
  <c r="AT375" i="5"/>
  <c r="AS895" i="5"/>
  <c r="AV367" i="5"/>
  <c r="AV368" i="5"/>
  <c r="AV24" i="5"/>
  <c r="AW1289" i="5" s="1"/>
  <c r="AV6" i="5"/>
  <c r="AV7" i="5"/>
  <c r="AV8" i="5"/>
  <c r="AV348" i="5" s="1"/>
  <c r="AV366" i="5" s="1"/>
  <c r="AV556" i="5"/>
  <c r="AW4" i="5"/>
  <c r="AU31" i="5" a="1"/>
  <c r="AU31" i="5" s="1"/>
  <c r="AU29" i="5" a="1"/>
  <c r="AU29" i="5" s="1"/>
  <c r="AT333" i="5"/>
  <c r="AT334" i="5"/>
  <c r="AT393" i="5"/>
  <c r="AV849" i="5"/>
  <c r="AU858" i="5"/>
  <c r="AT885" i="5"/>
  <c r="AT890" i="5" s="1"/>
  <c r="AT893" i="5" s="1"/>
  <c r="AV23" i="5"/>
  <c r="AV1294" i="5" s="1"/>
  <c r="AU32" i="5" a="1"/>
  <c r="AU32" i="5" s="1"/>
  <c r="AU9" i="5"/>
  <c r="AU845" i="5"/>
  <c r="AU16" i="5"/>
  <c r="AU876" i="5"/>
  <c r="AV846" i="5"/>
  <c r="AU1178" i="5"/>
  <c r="AU1190" i="5" s="1"/>
  <c r="AU394" i="5"/>
  <c r="AV22" i="5"/>
  <c r="AU423" i="5" l="1"/>
  <c r="AU341" i="5"/>
  <c r="AU412" i="5"/>
  <c r="AU545" i="5" s="1"/>
  <c r="AU163" i="5" s="1"/>
  <c r="DT265" i="4"/>
  <c r="AV540" i="5"/>
  <c r="AV797" i="5"/>
  <c r="AU841" i="5"/>
  <c r="AU541" i="5"/>
  <c r="AU176" i="5" s="1"/>
  <c r="DV260" i="4"/>
  <c r="DV261" i="4" s="1"/>
  <c r="DU262" i="4"/>
  <c r="AT447" i="5"/>
  <c r="AV302" i="5"/>
  <c r="AV434" i="5"/>
  <c r="AU308" i="5"/>
  <c r="AU437" i="5"/>
  <c r="AV548" i="5"/>
  <c r="AU1083" i="5"/>
  <c r="AU1084" i="5" s="1"/>
  <c r="AU1048" i="5"/>
  <c r="AV1024" i="5"/>
  <c r="AU809" i="5"/>
  <c r="AU810" i="5" s="1"/>
  <c r="AV544" i="5"/>
  <c r="AV298" i="5"/>
  <c r="AV301" i="5"/>
  <c r="AV300" i="5"/>
  <c r="AV293" i="5"/>
  <c r="AV304" i="5"/>
  <c r="AV294" i="5"/>
  <c r="AV305" i="5"/>
  <c r="AV303" i="5"/>
  <c r="AV295" i="5"/>
  <c r="AV297" i="5"/>
  <c r="AV296" i="5"/>
  <c r="AV291" i="5"/>
  <c r="AV299" i="5"/>
  <c r="AV292" i="5"/>
  <c r="AU360" i="5"/>
  <c r="AV799" i="5"/>
  <c r="AV798" i="5"/>
  <c r="AV796" i="5"/>
  <c r="AU780" i="5"/>
  <c r="AU790" i="5"/>
  <c r="AU838" i="5"/>
  <c r="AU779" i="5"/>
  <c r="AV19" i="5"/>
  <c r="AV532" i="5"/>
  <c r="AV531" i="5"/>
  <c r="AV491" i="5"/>
  <c r="AV498" i="5"/>
  <c r="AV505" i="5"/>
  <c r="AV483" i="5"/>
  <c r="AU884" i="5"/>
  <c r="AU888" i="5"/>
  <c r="AU823" i="5"/>
  <c r="AV369" i="5"/>
  <c r="AV370" i="5"/>
  <c r="AT995" i="5"/>
  <c r="AU354" i="5"/>
  <c r="AV347" i="5"/>
  <c r="AV349" i="5" s="1"/>
  <c r="AU883" i="5"/>
  <c r="AU18" i="5"/>
  <c r="AU882" i="5"/>
  <c r="AU1168" i="5"/>
  <c r="AV364" i="5"/>
  <c r="AV46" i="5" a="1"/>
  <c r="AV46" i="5" s="1"/>
  <c r="AV10" i="5"/>
  <c r="AV11" i="5" s="1"/>
  <c r="AV45" i="5" a="1"/>
  <c r="AV45" i="5" s="1"/>
  <c r="AU879" i="5"/>
  <c r="AU419" i="5"/>
  <c r="AU415" i="5"/>
  <c r="AU417" i="5"/>
  <c r="AU416" i="5"/>
  <c r="AU410" i="5"/>
  <c r="AU418" i="5"/>
  <c r="AU413" i="5"/>
  <c r="AU421" i="5"/>
  <c r="AU414" i="5"/>
  <c r="AU411" i="5"/>
  <c r="AU535" i="5" s="1"/>
  <c r="AU343" i="5"/>
  <c r="AU409" i="5"/>
  <c r="AU493" i="5" s="1"/>
  <c r="AU422" i="5"/>
  <c r="AU342" i="5"/>
  <c r="AU407" i="5"/>
  <c r="AU420" i="5"/>
  <c r="AU344" i="5"/>
  <c r="AU378" i="5" s="1"/>
  <c r="AU408" i="5"/>
  <c r="AU479" i="5" s="1"/>
  <c r="AU159" i="5" s="1"/>
  <c r="AU340" i="5"/>
  <c r="AW5" i="5"/>
  <c r="AW365" i="5" s="1"/>
  <c r="AV1201" i="5"/>
  <c r="AV27" i="5"/>
  <c r="AV36" i="5" s="1" a="1"/>
  <c r="AV36" i="5" s="1"/>
  <c r="AV310" i="5"/>
  <c r="AU959" i="5"/>
  <c r="AU960" i="5" s="1"/>
  <c r="AU462" i="5"/>
  <c r="AU826" i="5"/>
  <c r="AV875" i="5"/>
  <c r="AV874" i="5"/>
  <c r="AV873" i="5"/>
  <c r="AV870" i="5"/>
  <c r="AV848" i="5"/>
  <c r="AV605" i="5"/>
  <c r="AV610" i="5" s="1"/>
  <c r="AV604" i="5"/>
  <c r="AV609" i="5" s="1"/>
  <c r="AV603" i="5"/>
  <c r="AV608" i="5" s="1"/>
  <c r="AV602" i="5"/>
  <c r="AV607" i="5" s="1"/>
  <c r="AV561" i="5"/>
  <c r="AV433" i="5"/>
  <c r="AV432" i="5"/>
  <c r="AV431" i="5"/>
  <c r="AV850" i="5"/>
  <c r="AV430" i="5"/>
  <c r="AV15" i="5"/>
  <c r="AV429" i="5"/>
  <c r="AV427" i="5"/>
  <c r="AV428" i="5"/>
  <c r="AV17" i="5"/>
  <c r="AU374" i="5" l="1"/>
  <c r="AW351" i="5"/>
  <c r="AU373" i="5"/>
  <c r="AU377" i="5"/>
  <c r="AU390" i="5" s="1"/>
  <c r="AU154" i="5" s="1"/>
  <c r="AW1036" i="5"/>
  <c r="AW1035" i="5"/>
  <c r="AW1034" i="5"/>
  <c r="AU891" i="5"/>
  <c r="DU265" i="4"/>
  <c r="AU678" i="5"/>
  <c r="AU710" i="5"/>
  <c r="DW260" i="4"/>
  <c r="DW261" i="4" s="1"/>
  <c r="DV262" i="4"/>
  <c r="AV76" i="5"/>
  <c r="AU74" i="5"/>
  <c r="AU75" i="5"/>
  <c r="AU486" i="5"/>
  <c r="AU507" i="5"/>
  <c r="AU500" i="5"/>
  <c r="AU446" i="5"/>
  <c r="AW1476" i="5"/>
  <c r="AW1276" i="5"/>
  <c r="AV1147" i="5"/>
  <c r="AV1148" i="5"/>
  <c r="AV1162" i="5" s="1"/>
  <c r="AU441" i="5"/>
  <c r="AU444" i="5"/>
  <c r="AU443" i="5"/>
  <c r="AU440" i="5"/>
  <c r="AU445" i="5"/>
  <c r="AU442" i="5"/>
  <c r="AU439" i="5"/>
  <c r="AV306" i="5"/>
  <c r="AU781" i="5"/>
  <c r="AU828" i="5"/>
  <c r="AV801" i="5"/>
  <c r="AV804" i="5" s="1"/>
  <c r="AV805" i="5" s="1"/>
  <c r="AW803" i="5" s="1"/>
  <c r="AV20" i="5"/>
  <c r="AV562" i="5" s="1"/>
  <c r="AV327" i="5"/>
  <c r="AV329" i="5" s="1"/>
  <c r="AV361" i="5" s="1"/>
  <c r="AU536" i="5"/>
  <c r="AU537" i="5" s="1"/>
  <c r="AU162" i="5" s="1"/>
  <c r="AW518" i="5"/>
  <c r="AW519" i="5" s="1"/>
  <c r="AW477" i="5"/>
  <c r="AV40" i="5" a="1"/>
  <c r="AV40" i="5" s="1"/>
  <c r="AV42" i="5" a="1"/>
  <c r="AV42" i="5" s="1"/>
  <c r="AV38" i="5" a="1"/>
  <c r="AV38" i="5" s="1"/>
  <c r="AV37" i="5" a="1"/>
  <c r="AV37" i="5" s="1"/>
  <c r="AV35" i="5" a="1"/>
  <c r="AV35" i="5" s="1"/>
  <c r="AV39" i="5" a="1"/>
  <c r="AV39" i="5" s="1"/>
  <c r="AV34" i="5" a="1"/>
  <c r="AV34" i="5" s="1"/>
  <c r="AV33" i="5" a="1"/>
  <c r="AV33" i="5" s="1"/>
  <c r="AU375" i="5"/>
  <c r="AU376" i="5"/>
  <c r="AU389" i="5" s="1"/>
  <c r="AU153" i="5" s="1"/>
  <c r="AW367" i="5"/>
  <c r="AW368" i="5"/>
  <c r="AU885" i="5"/>
  <c r="AU890" i="5" s="1"/>
  <c r="AU893" i="5" s="1"/>
  <c r="AT895" i="5"/>
  <c r="AV9" i="5"/>
  <c r="AU393" i="5"/>
  <c r="AU334" i="5"/>
  <c r="AU333" i="5"/>
  <c r="AW22" i="5"/>
  <c r="AW849" i="5"/>
  <c r="AV1178" i="5"/>
  <c r="AV1190" i="5" s="1"/>
  <c r="AV394" i="5"/>
  <c r="AV858" i="5"/>
  <c r="AW23" i="5"/>
  <c r="AW1294" i="5" s="1"/>
  <c r="AV845" i="5"/>
  <c r="AV16" i="5"/>
  <c r="AW846" i="5"/>
  <c r="AV876" i="5"/>
  <c r="AV31" i="5" a="1"/>
  <c r="AV31" i="5" s="1"/>
  <c r="AW556" i="5"/>
  <c r="AW7" i="5"/>
  <c r="AW8" i="5"/>
  <c r="AW348" i="5" s="1"/>
  <c r="AW366" i="5" s="1"/>
  <c r="AX4" i="5"/>
  <c r="AW6" i="5"/>
  <c r="AV29" i="5" a="1"/>
  <c r="AV29" i="5" s="1"/>
  <c r="AV30" i="5" a="1"/>
  <c r="AV30" i="5" s="1"/>
  <c r="AV32" i="5" a="1"/>
  <c r="AV32" i="5" s="1"/>
  <c r="AW24" i="5"/>
  <c r="AX1289" i="5" s="1"/>
  <c r="AV341" i="5" l="1"/>
  <c r="AV374" i="5" s="1"/>
  <c r="AV412" i="5"/>
  <c r="DV265" i="4"/>
  <c r="AW540" i="5"/>
  <c r="AW797" i="5"/>
  <c r="AV841" i="5"/>
  <c r="AV541" i="5"/>
  <c r="AV176" i="5" s="1"/>
  <c r="DX260" i="4"/>
  <c r="DX261" i="4" s="1"/>
  <c r="DW262" i="4"/>
  <c r="AU447" i="5"/>
  <c r="AW294" i="5"/>
  <c r="AW434" i="5"/>
  <c r="AV423" i="5"/>
  <c r="AV308" i="5"/>
  <c r="AV437" i="5"/>
  <c r="AW548" i="5"/>
  <c r="AV1083" i="5"/>
  <c r="AV1084" i="5" s="1"/>
  <c r="AV1048" i="5"/>
  <c r="AW1024" i="5"/>
  <c r="AV809" i="5"/>
  <c r="AV810" i="5" s="1"/>
  <c r="AV545" i="5"/>
  <c r="AV163" i="5" s="1"/>
  <c r="AW544" i="5"/>
  <c r="AW303" i="5"/>
  <c r="AW296" i="5"/>
  <c r="AW299" i="5"/>
  <c r="AW297" i="5"/>
  <c r="AW291" i="5"/>
  <c r="AW295" i="5"/>
  <c r="AW300" i="5"/>
  <c r="AW298" i="5"/>
  <c r="AW301" i="5"/>
  <c r="AW302" i="5"/>
  <c r="AW293" i="5"/>
  <c r="AW292" i="5"/>
  <c r="AW304" i="5"/>
  <c r="AW305" i="5"/>
  <c r="AW798" i="5"/>
  <c r="AW799" i="5"/>
  <c r="AW796" i="5"/>
  <c r="AV360" i="5"/>
  <c r="AV780" i="5"/>
  <c r="AV790" i="5"/>
  <c r="AV838" i="5"/>
  <c r="AV779" i="5"/>
  <c r="AW19" i="5"/>
  <c r="AW532" i="5"/>
  <c r="AW531" i="5"/>
  <c r="AW498" i="5"/>
  <c r="AW491" i="5"/>
  <c r="AW505" i="5"/>
  <c r="AW483" i="5"/>
  <c r="AV888" i="5"/>
  <c r="AV823" i="5"/>
  <c r="AV884" i="5"/>
  <c r="AV826" i="5"/>
  <c r="AV418" i="5"/>
  <c r="AV882" i="5"/>
  <c r="AV462" i="5"/>
  <c r="AV354" i="5"/>
  <c r="AV879" i="5"/>
  <c r="AV959" i="5"/>
  <c r="AV960" i="5" s="1"/>
  <c r="AV18" i="5"/>
  <c r="AV883" i="5"/>
  <c r="AW369" i="5"/>
  <c r="AW370" i="5"/>
  <c r="AW347" i="5"/>
  <c r="AW349" i="5" s="1"/>
  <c r="AV407" i="5"/>
  <c r="AV409" i="5"/>
  <c r="AV507" i="5" s="1"/>
  <c r="AV343" i="5"/>
  <c r="AX5" i="5"/>
  <c r="AX365" i="5" s="1"/>
  <c r="AV340" i="5"/>
  <c r="AV421" i="5"/>
  <c r="AV419" i="5"/>
  <c r="AV414" i="5"/>
  <c r="AV417" i="5"/>
  <c r="AV344" i="5"/>
  <c r="AV378" i="5" s="1"/>
  <c r="AV408" i="5"/>
  <c r="AV479" i="5" s="1"/>
  <c r="AV159" i="5" s="1"/>
  <c r="AV416" i="5"/>
  <c r="AW875" i="5"/>
  <c r="AW874" i="5"/>
  <c r="AW873" i="5"/>
  <c r="AW870" i="5"/>
  <c r="AW848" i="5"/>
  <c r="AW850" i="5"/>
  <c r="AW433" i="5"/>
  <c r="AW432" i="5"/>
  <c r="AW431" i="5"/>
  <c r="AW430" i="5"/>
  <c r="AW603" i="5"/>
  <c r="AW608" i="5" s="1"/>
  <c r="AW561" i="5"/>
  <c r="AW15" i="5"/>
  <c r="AW604" i="5"/>
  <c r="AW609" i="5" s="1"/>
  <c r="AW429" i="5"/>
  <c r="AW427" i="5"/>
  <c r="AW428" i="5"/>
  <c r="AW17" i="5"/>
  <c r="AW605" i="5"/>
  <c r="AW610" i="5" s="1"/>
  <c r="AW602" i="5"/>
  <c r="AW607" i="5" s="1"/>
  <c r="AV413" i="5"/>
  <c r="AV410" i="5"/>
  <c r="AW45" i="5" a="1"/>
  <c r="AW45" i="5" s="1"/>
  <c r="AW46" i="5" a="1"/>
  <c r="AW46" i="5" s="1"/>
  <c r="AW364" i="5"/>
  <c r="AW10" i="5"/>
  <c r="AW11" i="5" s="1"/>
  <c r="AV420" i="5"/>
  <c r="AV415" i="5"/>
  <c r="AV422" i="5"/>
  <c r="AV342" i="5"/>
  <c r="AV411" i="5"/>
  <c r="AV536" i="5" s="1"/>
  <c r="AW1201" i="5"/>
  <c r="AW27" i="5"/>
  <c r="AW30" i="5" s="1" a="1"/>
  <c r="AW30" i="5" s="1"/>
  <c r="AW310" i="5"/>
  <c r="AV1168" i="5"/>
  <c r="AX351" i="5" l="1"/>
  <c r="AV373" i="5"/>
  <c r="AV377" i="5"/>
  <c r="AV390" i="5" s="1"/>
  <c r="AV154" i="5" s="1"/>
  <c r="AX1036" i="5"/>
  <c r="AX1034" i="5"/>
  <c r="AX1035" i="5"/>
  <c r="AV891" i="5"/>
  <c r="DW265" i="4"/>
  <c r="AV678" i="5"/>
  <c r="AV710" i="5"/>
  <c r="DY260" i="4"/>
  <c r="DY261" i="4" s="1"/>
  <c r="DX262" i="4"/>
  <c r="AV74" i="5"/>
  <c r="AV75" i="5"/>
  <c r="AW76" i="5"/>
  <c r="AW1148" i="5"/>
  <c r="AW1162" i="5" s="1"/>
  <c r="AW1147" i="5"/>
  <c r="AV486" i="5"/>
  <c r="AV493" i="5"/>
  <c r="AV500" i="5"/>
  <c r="AV446" i="5"/>
  <c r="AX1476" i="5"/>
  <c r="AX1276" i="5"/>
  <c r="AV441" i="5"/>
  <c r="AV443" i="5"/>
  <c r="AV444" i="5"/>
  <c r="AV445" i="5"/>
  <c r="AV442" i="5"/>
  <c r="AV440" i="5"/>
  <c r="AV439" i="5"/>
  <c r="AW306" i="5"/>
  <c r="AV781" i="5"/>
  <c r="AW20" i="5"/>
  <c r="AW562" i="5" s="1"/>
  <c r="AW801" i="5"/>
  <c r="AW804" i="5" s="1"/>
  <c r="AW805" i="5" s="1"/>
  <c r="AX803" i="5" s="1"/>
  <c r="AW327" i="5"/>
  <c r="AW329" i="5" s="1"/>
  <c r="AW360" i="5" s="1"/>
  <c r="AV828" i="5"/>
  <c r="AV535" i="5"/>
  <c r="AV537" i="5" s="1"/>
  <c r="AV162" i="5" s="1"/>
  <c r="AX518" i="5"/>
  <c r="AX519" i="5" s="1"/>
  <c r="AX477" i="5"/>
  <c r="AW40" i="5" a="1"/>
  <c r="AW40" i="5" s="1"/>
  <c r="AW39" i="5" a="1"/>
  <c r="AW39" i="5" s="1"/>
  <c r="AW42" i="5" a="1"/>
  <c r="AW42" i="5" s="1"/>
  <c r="AW38" i="5" a="1"/>
  <c r="AW38" i="5" s="1"/>
  <c r="AW37" i="5" a="1"/>
  <c r="AW37" i="5" s="1"/>
  <c r="AW34" i="5" a="1"/>
  <c r="AW34" i="5" s="1"/>
  <c r="AW36" i="5" a="1"/>
  <c r="AW36" i="5" s="1"/>
  <c r="AW35" i="5" a="1"/>
  <c r="AW35" i="5" s="1"/>
  <c r="AW33" i="5" a="1"/>
  <c r="AW33" i="5" s="1"/>
  <c r="AV375" i="5"/>
  <c r="AV376" i="5"/>
  <c r="AV389" i="5" s="1"/>
  <c r="AV153" i="5" s="1"/>
  <c r="AV333" i="5"/>
  <c r="AV393" i="5"/>
  <c r="AV334" i="5"/>
  <c r="AV885" i="5"/>
  <c r="AV890" i="5" s="1"/>
  <c r="AV893" i="5" s="1"/>
  <c r="AU995" i="5"/>
  <c r="AX367" i="5"/>
  <c r="AX368" i="5"/>
  <c r="AX22" i="5"/>
  <c r="AW1178" i="5"/>
  <c r="AW1190" i="5" s="1"/>
  <c r="AW394" i="5"/>
  <c r="AX556" i="5"/>
  <c r="AX7" i="5"/>
  <c r="AX8" i="5"/>
  <c r="AX348" i="5" s="1"/>
  <c r="AX366" i="5" s="1"/>
  <c r="AY4" i="5"/>
  <c r="AX6" i="5"/>
  <c r="AW31" i="5" a="1"/>
  <c r="AW31" i="5" s="1"/>
  <c r="AW29" i="5" a="1"/>
  <c r="AW29" i="5" s="1"/>
  <c r="AW858" i="5"/>
  <c r="AW845" i="5"/>
  <c r="AW16" i="5"/>
  <c r="AW9" i="5"/>
  <c r="AX24" i="5"/>
  <c r="AY1289" i="5" s="1"/>
  <c r="AU895" i="5"/>
  <c r="AW876" i="5"/>
  <c r="AX849" i="5"/>
  <c r="AX23" i="5"/>
  <c r="AX1294" i="5" s="1"/>
  <c r="AW32" i="5" a="1"/>
  <c r="AW32" i="5" s="1"/>
  <c r="AX846" i="5"/>
  <c r="AW423" i="5" l="1"/>
  <c r="AW341" i="5"/>
  <c r="AW412" i="5"/>
  <c r="AW545" i="5" s="1"/>
  <c r="AW163" i="5" s="1"/>
  <c r="DX265" i="4"/>
  <c r="AX540" i="5"/>
  <c r="AX797" i="5"/>
  <c r="AW841" i="5"/>
  <c r="AW541" i="5"/>
  <c r="AW176" i="5" s="1"/>
  <c r="DZ260" i="4"/>
  <c r="DZ261" i="4" s="1"/>
  <c r="DY262" i="4"/>
  <c r="AV447" i="5"/>
  <c r="AX305" i="5"/>
  <c r="AX434" i="5"/>
  <c r="AW308" i="5"/>
  <c r="AW437" i="5"/>
  <c r="AX548" i="5"/>
  <c r="AW1083" i="5"/>
  <c r="AW1084" i="5" s="1"/>
  <c r="AW1048" i="5"/>
  <c r="AX1024" i="5"/>
  <c r="AW809" i="5"/>
  <c r="AW810" i="5" s="1"/>
  <c r="AX544" i="5"/>
  <c r="AX299" i="5"/>
  <c r="AX298" i="5"/>
  <c r="AX293" i="5"/>
  <c r="AX302" i="5"/>
  <c r="AX296" i="5"/>
  <c r="AX295" i="5"/>
  <c r="AX301" i="5"/>
  <c r="AX300" i="5"/>
  <c r="AX303" i="5"/>
  <c r="AX297" i="5"/>
  <c r="AX304" i="5"/>
  <c r="AX291" i="5"/>
  <c r="AX294" i="5"/>
  <c r="AX292" i="5"/>
  <c r="AW361" i="5"/>
  <c r="AX798" i="5"/>
  <c r="AX799" i="5"/>
  <c r="AX796" i="5"/>
  <c r="AW780" i="5"/>
  <c r="AW790" i="5"/>
  <c r="AW838" i="5"/>
  <c r="AW779" i="5"/>
  <c r="AX19" i="5"/>
  <c r="AX531" i="5"/>
  <c r="AX532" i="5"/>
  <c r="AX498" i="5"/>
  <c r="AX491" i="5"/>
  <c r="AX505" i="5"/>
  <c r="AX483" i="5"/>
  <c r="AW823" i="5"/>
  <c r="AW888" i="5"/>
  <c r="AV995" i="5"/>
  <c r="AW411" i="5"/>
  <c r="AW535" i="5" s="1"/>
  <c r="AX369" i="5"/>
  <c r="AX370" i="5"/>
  <c r="AX347" i="5"/>
  <c r="AX349" i="5" s="1"/>
  <c r="AW354" i="5"/>
  <c r="AW882" i="5"/>
  <c r="AW884" i="5"/>
  <c r="AW883" i="5"/>
  <c r="AW879" i="5"/>
  <c r="AX875" i="5"/>
  <c r="AX874" i="5"/>
  <c r="AX873" i="5"/>
  <c r="AX870" i="5"/>
  <c r="AX848" i="5"/>
  <c r="AX850" i="5"/>
  <c r="AX432" i="5"/>
  <c r="AX431" i="5"/>
  <c r="AX430" i="5"/>
  <c r="AX429" i="5"/>
  <c r="AX605" i="5"/>
  <c r="AX610" i="5" s="1"/>
  <c r="AX604" i="5"/>
  <c r="AX609" i="5" s="1"/>
  <c r="AX603" i="5"/>
  <c r="AX608" i="5" s="1"/>
  <c r="AX602" i="5"/>
  <c r="AX607" i="5" s="1"/>
  <c r="AX561" i="5"/>
  <c r="AX15" i="5"/>
  <c r="AX433" i="5"/>
  <c r="AX427" i="5"/>
  <c r="AX428" i="5"/>
  <c r="AX17" i="5"/>
  <c r="AW422" i="5"/>
  <c r="AX1201" i="5"/>
  <c r="AX27" i="5"/>
  <c r="AX35" i="5" s="1" a="1"/>
  <c r="AX35" i="5" s="1"/>
  <c r="AX310" i="5"/>
  <c r="AW340" i="5"/>
  <c r="AX45" i="5" a="1"/>
  <c r="AX45" i="5" s="1"/>
  <c r="AX46" i="5" a="1"/>
  <c r="AX46" i="5" s="1"/>
  <c r="AX364" i="5"/>
  <c r="AX10" i="5"/>
  <c r="AX11" i="5" s="1"/>
  <c r="AW959" i="5"/>
  <c r="AW960" i="5" s="1"/>
  <c r="AW462" i="5"/>
  <c r="AW826" i="5"/>
  <c r="AW408" i="5"/>
  <c r="AW479" i="5" s="1"/>
  <c r="AW159" i="5" s="1"/>
  <c r="AW420" i="5"/>
  <c r="AW344" i="5"/>
  <c r="AW378" i="5" s="1"/>
  <c r="AW417" i="5"/>
  <c r="AW416" i="5"/>
  <c r="AW418" i="5"/>
  <c r="AW413" i="5"/>
  <c r="AW419" i="5"/>
  <c r="AW414" i="5"/>
  <c r="AW407" i="5"/>
  <c r="AW415" i="5"/>
  <c r="AW409" i="5"/>
  <c r="AW507" i="5" s="1"/>
  <c r="AW343" i="5"/>
  <c r="AW421" i="5"/>
  <c r="AW410" i="5"/>
  <c r="AY5" i="5"/>
  <c r="AY365" i="5" s="1"/>
  <c r="AW342" i="5"/>
  <c r="AW18" i="5"/>
  <c r="AW1168" i="5"/>
  <c r="AW374" i="5" l="1"/>
  <c r="AW373" i="5"/>
  <c r="AW377" i="5"/>
  <c r="AW390" i="5" s="1"/>
  <c r="AW154" i="5" s="1"/>
  <c r="AY351" i="5"/>
  <c r="AY1036" i="5"/>
  <c r="AY1035" i="5"/>
  <c r="AY1034" i="5"/>
  <c r="AW891" i="5"/>
  <c r="DY265" i="4"/>
  <c r="AW678" i="5"/>
  <c r="AW710" i="5"/>
  <c r="EA260" i="4"/>
  <c r="EA261" i="4" s="1"/>
  <c r="DZ262" i="4"/>
  <c r="AW74" i="5"/>
  <c r="AW75" i="5"/>
  <c r="AX76" i="5"/>
  <c r="AW486" i="5"/>
  <c r="AW493" i="5"/>
  <c r="AW500" i="5"/>
  <c r="AW446" i="5"/>
  <c r="AX1147" i="5"/>
  <c r="AY1476" i="5"/>
  <c r="AY1276" i="5"/>
  <c r="AX1148" i="5"/>
  <c r="AX1162" i="5" s="1"/>
  <c r="AW443" i="5"/>
  <c r="AW445" i="5"/>
  <c r="AW442" i="5"/>
  <c r="AW440" i="5"/>
  <c r="AW439" i="5"/>
  <c r="AW444" i="5"/>
  <c r="AW441" i="5"/>
  <c r="AX306" i="5"/>
  <c r="AW781" i="5"/>
  <c r="AX801" i="5"/>
  <c r="AX804" i="5" s="1"/>
  <c r="AX805" i="5" s="1"/>
  <c r="AY803" i="5" s="1"/>
  <c r="AX327" i="5"/>
  <c r="AX329" i="5" s="1"/>
  <c r="AX361" i="5" s="1"/>
  <c r="AW828" i="5"/>
  <c r="AX20" i="5"/>
  <c r="AX562" i="5" s="1"/>
  <c r="AW536" i="5"/>
  <c r="AW537" i="5" s="1"/>
  <c r="AW162" i="5" s="1"/>
  <c r="AY518" i="5"/>
  <c r="AY519" i="5" s="1"/>
  <c r="AY477" i="5"/>
  <c r="AX40" i="5" a="1"/>
  <c r="AX40" i="5" s="1"/>
  <c r="AX42" i="5" a="1"/>
  <c r="AX42" i="5" s="1"/>
  <c r="AX34" i="5" a="1"/>
  <c r="AX34" i="5" s="1"/>
  <c r="AX38" i="5" a="1"/>
  <c r="AX38" i="5" s="1"/>
  <c r="AX37" i="5" a="1"/>
  <c r="AX37" i="5" s="1"/>
  <c r="AX36" i="5" a="1"/>
  <c r="AX36" i="5" s="1"/>
  <c r="AX39" i="5" a="1"/>
  <c r="AX39" i="5" s="1"/>
  <c r="AX33" i="5" a="1"/>
  <c r="AX33" i="5" s="1"/>
  <c r="AW376" i="5"/>
  <c r="AW389" i="5" s="1"/>
  <c r="AW153" i="5" s="1"/>
  <c r="AW375" i="5"/>
  <c r="AV895" i="5"/>
  <c r="AY367" i="5"/>
  <c r="AY368" i="5"/>
  <c r="AW885" i="5"/>
  <c r="AW890" i="5" s="1"/>
  <c r="AW893" i="5" s="1"/>
  <c r="AX31" i="5" a="1"/>
  <c r="AX31" i="5" s="1"/>
  <c r="AY24" i="5"/>
  <c r="AZ1289" i="5" s="1"/>
  <c r="AY846" i="5"/>
  <c r="AY22" i="5"/>
  <c r="AX30" i="5" a="1"/>
  <c r="AX30" i="5" s="1"/>
  <c r="AX876" i="5"/>
  <c r="AY556" i="5"/>
  <c r="AY8" i="5"/>
  <c r="AY348" i="5" s="1"/>
  <c r="AY366" i="5" s="1"/>
  <c r="AZ4" i="5"/>
  <c r="AY6" i="5"/>
  <c r="AY7" i="5"/>
  <c r="AX29" i="5" a="1"/>
  <c r="AX29" i="5" s="1"/>
  <c r="AX1178" i="5"/>
  <c r="AX1190" i="5" s="1"/>
  <c r="AX394" i="5"/>
  <c r="AW333" i="5"/>
  <c r="AW334" i="5"/>
  <c r="AW393" i="5"/>
  <c r="AX32" i="5" a="1"/>
  <c r="AX32" i="5" s="1"/>
  <c r="AX845" i="5"/>
  <c r="AX16" i="5"/>
  <c r="AY849" i="5"/>
  <c r="AY23" i="5"/>
  <c r="AY1294" i="5" s="1"/>
  <c r="AX9" i="5"/>
  <c r="AX858" i="5"/>
  <c r="AX341" i="5" l="1"/>
  <c r="AX374" i="5" s="1"/>
  <c r="AX412" i="5"/>
  <c r="AX545" i="5" s="1"/>
  <c r="AX163" i="5" s="1"/>
  <c r="DZ265" i="4"/>
  <c r="AX823" i="5" s="1"/>
  <c r="AY540" i="5"/>
  <c r="AY797" i="5"/>
  <c r="AX841" i="5"/>
  <c r="AX541" i="5"/>
  <c r="AX176" i="5" s="1"/>
  <c r="EB260" i="4"/>
  <c r="EB261" i="4" s="1"/>
  <c r="EA262" i="4"/>
  <c r="AW447" i="5"/>
  <c r="AY305" i="5"/>
  <c r="AY434" i="5"/>
  <c r="AX423" i="5"/>
  <c r="AX308" i="5"/>
  <c r="AX437" i="5"/>
  <c r="AY548" i="5"/>
  <c r="AX1083" i="5"/>
  <c r="AX1084" i="5" s="1"/>
  <c r="AY1024" i="5"/>
  <c r="AX809" i="5"/>
  <c r="AX810" i="5" s="1"/>
  <c r="AY544" i="5"/>
  <c r="AY292" i="5"/>
  <c r="AY293" i="5"/>
  <c r="AY302" i="5"/>
  <c r="AY299" i="5"/>
  <c r="AY303" i="5"/>
  <c r="AY298" i="5"/>
  <c r="AY300" i="5"/>
  <c r="AY294" i="5"/>
  <c r="AY301" i="5"/>
  <c r="AY297" i="5"/>
  <c r="AY291" i="5"/>
  <c r="AY304" i="5"/>
  <c r="AY296" i="5"/>
  <c r="AY295" i="5"/>
  <c r="AX360" i="5"/>
  <c r="AY799" i="5"/>
  <c r="AY798" i="5"/>
  <c r="AY796" i="5"/>
  <c r="AX780" i="5"/>
  <c r="AX790" i="5"/>
  <c r="AX838" i="5"/>
  <c r="AX779" i="5"/>
  <c r="AY19" i="5"/>
  <c r="AY531" i="5"/>
  <c r="AY532" i="5"/>
  <c r="AY491" i="5"/>
  <c r="AY505" i="5"/>
  <c r="AY498" i="5"/>
  <c r="AY483" i="5"/>
  <c r="AX888" i="5"/>
  <c r="AX417" i="5"/>
  <c r="AX408" i="5"/>
  <c r="AX479" i="5" s="1"/>
  <c r="AX159" i="5" s="1"/>
  <c r="AX420" i="5"/>
  <c r="AX407" i="5"/>
  <c r="AX342" i="5"/>
  <c r="AY370" i="5"/>
  <c r="AY369" i="5"/>
  <c r="AX344" i="5"/>
  <c r="AX378" i="5" s="1"/>
  <c r="AX410" i="5"/>
  <c r="AX340" i="5"/>
  <c r="AY347" i="5"/>
  <c r="AY349" i="5" s="1"/>
  <c r="AX354" i="5"/>
  <c r="AX419" i="5"/>
  <c r="AX414" i="5"/>
  <c r="AX18" i="5"/>
  <c r="AX1168" i="5"/>
  <c r="AX415" i="5"/>
  <c r="AY875" i="5"/>
  <c r="AY874" i="5"/>
  <c r="AY873" i="5"/>
  <c r="AY870" i="5"/>
  <c r="AY848" i="5"/>
  <c r="AY850" i="5"/>
  <c r="AY431" i="5"/>
  <c r="AY430" i="5"/>
  <c r="AY429" i="5"/>
  <c r="AY428" i="5"/>
  <c r="AY605" i="5"/>
  <c r="AY610" i="5" s="1"/>
  <c r="AY604" i="5"/>
  <c r="AY609" i="5" s="1"/>
  <c r="AY603" i="5"/>
  <c r="AY608" i="5" s="1"/>
  <c r="AY602" i="5"/>
  <c r="AY607" i="5" s="1"/>
  <c r="AY561" i="5"/>
  <c r="AY433" i="5"/>
  <c r="AY427" i="5"/>
  <c r="AY17" i="5"/>
  <c r="AY432" i="5"/>
  <c r="AY15" i="5"/>
  <c r="AX959" i="5"/>
  <c r="AX960" i="5" s="1"/>
  <c r="AX462" i="5"/>
  <c r="AX826" i="5"/>
  <c r="AX413" i="5"/>
  <c r="AX879" i="5"/>
  <c r="AY46" i="5" a="1"/>
  <c r="AY46" i="5" s="1"/>
  <c r="AY364" i="5"/>
  <c r="AY10" i="5"/>
  <c r="AY11" i="5" s="1"/>
  <c r="AY45" i="5" a="1"/>
  <c r="AY45" i="5" s="1"/>
  <c r="AX418" i="5"/>
  <c r="AX884" i="5"/>
  <c r="AX411" i="5"/>
  <c r="AX536" i="5" s="1"/>
  <c r="AX422" i="5"/>
  <c r="AX416" i="5"/>
  <c r="AY1201" i="5"/>
  <c r="AY27" i="5"/>
  <c r="AY35" i="5" s="1" a="1"/>
  <c r="AY35" i="5" s="1"/>
  <c r="AY310" i="5"/>
  <c r="AX409" i="5"/>
  <c r="AX507" i="5" s="1"/>
  <c r="AZ5" i="5"/>
  <c r="AZ365" i="5" s="1"/>
  <c r="AX883" i="5"/>
  <c r="AX343" i="5"/>
  <c r="AX882" i="5"/>
  <c r="AX421" i="5"/>
  <c r="AX377" i="5" l="1"/>
  <c r="AX390" i="5" s="1"/>
  <c r="AX154" i="5" s="1"/>
  <c r="AZ351" i="5"/>
  <c r="AX373" i="5"/>
  <c r="AZ1036" i="5"/>
  <c r="AZ1035" i="5"/>
  <c r="AZ1034" i="5"/>
  <c r="AX891" i="5"/>
  <c r="AX1048" i="5"/>
  <c r="EA265" i="4"/>
  <c r="AX678" i="5"/>
  <c r="AX710" i="5"/>
  <c r="EC260" i="4"/>
  <c r="EC261" i="4" s="1"/>
  <c r="EB262" i="4"/>
  <c r="AX74" i="5"/>
  <c r="AX75" i="5"/>
  <c r="AY76" i="5"/>
  <c r="AX486" i="5"/>
  <c r="AX493" i="5"/>
  <c r="AX500" i="5"/>
  <c r="AX446" i="5"/>
  <c r="AZ1476" i="5"/>
  <c r="AZ1276" i="5"/>
  <c r="AY1147" i="5"/>
  <c r="AY1148" i="5"/>
  <c r="AY1162" i="5" s="1"/>
  <c r="AX443" i="5"/>
  <c r="AX439" i="5"/>
  <c r="AX445" i="5"/>
  <c r="AX442" i="5"/>
  <c r="AX440" i="5"/>
  <c r="AX444" i="5"/>
  <c r="AX441" i="5"/>
  <c r="AY306" i="5"/>
  <c r="AX781" i="5"/>
  <c r="AY801" i="5"/>
  <c r="AY804" i="5" s="1"/>
  <c r="AY805" i="5" s="1"/>
  <c r="AZ803" i="5" s="1"/>
  <c r="AY20" i="5"/>
  <c r="AY562" i="5" s="1"/>
  <c r="AY327" i="5"/>
  <c r="AY329" i="5" s="1"/>
  <c r="AY361" i="5" s="1"/>
  <c r="AX828" i="5"/>
  <c r="AX535" i="5"/>
  <c r="AX537" i="5" s="1"/>
  <c r="AX162" i="5" s="1"/>
  <c r="AZ518" i="5"/>
  <c r="AZ519" i="5" s="1"/>
  <c r="AZ477" i="5"/>
  <c r="AY40" i="5" a="1"/>
  <c r="AY40" i="5" s="1"/>
  <c r="AY38" i="5" a="1"/>
  <c r="AY38" i="5" s="1"/>
  <c r="AY36" i="5" a="1"/>
  <c r="AY36" i="5" s="1"/>
  <c r="AY42" i="5" a="1"/>
  <c r="AY42" i="5" s="1"/>
  <c r="AY39" i="5" a="1"/>
  <c r="AY39" i="5" s="1"/>
  <c r="AY37" i="5" a="1"/>
  <c r="AY37" i="5" s="1"/>
  <c r="AY34" i="5" a="1"/>
  <c r="AY34" i="5" s="1"/>
  <c r="AY33" i="5" a="1"/>
  <c r="AY33" i="5" s="1"/>
  <c r="AX376" i="5"/>
  <c r="AX389" i="5" s="1"/>
  <c r="AX153" i="5" s="1"/>
  <c r="AX375" i="5"/>
  <c r="AZ367" i="5"/>
  <c r="AZ368" i="5"/>
  <c r="AZ22" i="5"/>
  <c r="AY32" i="5" a="1"/>
  <c r="AY32" i="5" s="1"/>
  <c r="AZ846" i="5"/>
  <c r="AY30" i="5" a="1"/>
  <c r="AY30" i="5" s="1"/>
  <c r="AZ556" i="5"/>
  <c r="AZ8" i="5"/>
  <c r="AZ348" i="5" s="1"/>
  <c r="AZ366" i="5" s="1"/>
  <c r="BA4" i="5"/>
  <c r="AZ6" i="5"/>
  <c r="AZ7" i="5"/>
  <c r="AY9" i="5"/>
  <c r="AY876" i="5"/>
  <c r="AY31" i="5" a="1"/>
  <c r="AY31" i="5" s="1"/>
  <c r="AY845" i="5"/>
  <c r="AY16" i="5"/>
  <c r="AX885" i="5"/>
  <c r="AX890" i="5" s="1"/>
  <c r="AX893" i="5" s="1"/>
  <c r="AZ849" i="5"/>
  <c r="AY29" i="5" a="1"/>
  <c r="AY29" i="5" s="1"/>
  <c r="AW995" i="5"/>
  <c r="AY858" i="5"/>
  <c r="AZ24" i="5"/>
  <c r="BA1289" i="5" s="1"/>
  <c r="AY1178" i="5"/>
  <c r="AY1190" i="5" s="1"/>
  <c r="AY394" i="5"/>
  <c r="AX334" i="5"/>
  <c r="AX333" i="5"/>
  <c r="AX393" i="5"/>
  <c r="AZ23" i="5"/>
  <c r="AZ1294" i="5" s="1"/>
  <c r="AY341" i="5" l="1"/>
  <c r="AY374" i="5" s="1"/>
  <c r="AY423" i="5"/>
  <c r="AY412" i="5"/>
  <c r="AY545" i="5" s="1"/>
  <c r="AY163" i="5" s="1"/>
  <c r="EB265" i="4"/>
  <c r="AZ540" i="5"/>
  <c r="AZ797" i="5"/>
  <c r="AY841" i="5"/>
  <c r="AY541" i="5"/>
  <c r="AY176" i="5" s="1"/>
  <c r="ED260" i="4"/>
  <c r="ED261" i="4" s="1"/>
  <c r="EC262" i="4"/>
  <c r="AX447" i="5"/>
  <c r="AZ291" i="5"/>
  <c r="AZ434" i="5"/>
  <c r="AY308" i="5"/>
  <c r="AY437" i="5"/>
  <c r="AZ548" i="5"/>
  <c r="AY1083" i="5"/>
  <c r="AY1084" i="5" s="1"/>
  <c r="AZ1024" i="5"/>
  <c r="AY809" i="5"/>
  <c r="AY810" i="5" s="1"/>
  <c r="AZ544" i="5"/>
  <c r="AZ298" i="5"/>
  <c r="AZ297" i="5"/>
  <c r="AZ299" i="5"/>
  <c r="AZ293" i="5"/>
  <c r="AZ302" i="5"/>
  <c r="AZ296" i="5"/>
  <c r="AZ301" i="5"/>
  <c r="AZ295" i="5"/>
  <c r="AZ300" i="5"/>
  <c r="AZ304" i="5"/>
  <c r="AZ292" i="5"/>
  <c r="AZ303" i="5"/>
  <c r="AZ294" i="5"/>
  <c r="AZ305" i="5"/>
  <c r="AY360" i="5"/>
  <c r="AZ798" i="5"/>
  <c r="AZ796" i="5"/>
  <c r="AZ799" i="5"/>
  <c r="AY780" i="5"/>
  <c r="AY790" i="5"/>
  <c r="AY838" i="5"/>
  <c r="AZ19" i="5"/>
  <c r="AZ532" i="5"/>
  <c r="AZ531" i="5"/>
  <c r="AZ505" i="5"/>
  <c r="AZ498" i="5"/>
  <c r="AZ491" i="5"/>
  <c r="AY18" i="5"/>
  <c r="AZ483" i="5"/>
  <c r="AY354" i="5"/>
  <c r="AY343" i="5"/>
  <c r="AZ370" i="5"/>
  <c r="AZ369" i="5"/>
  <c r="AY884" i="5"/>
  <c r="AY883" i="5"/>
  <c r="AY407" i="5"/>
  <c r="AY419" i="5"/>
  <c r="AY415" i="5"/>
  <c r="AZ347" i="5"/>
  <c r="AZ349" i="5" s="1"/>
  <c r="AY409" i="5"/>
  <c r="AY507" i="5" s="1"/>
  <c r="AY410" i="5"/>
  <c r="AY882" i="5"/>
  <c r="AY413" i="5"/>
  <c r="AY414" i="5"/>
  <c r="AY417" i="5"/>
  <c r="AY342" i="5"/>
  <c r="AY416" i="5"/>
  <c r="AY421" i="5"/>
  <c r="AY422" i="5"/>
  <c r="AY411" i="5"/>
  <c r="AY536" i="5" s="1"/>
  <c r="AY418" i="5"/>
  <c r="AZ46" i="5" a="1"/>
  <c r="AZ46" i="5" s="1"/>
  <c r="AZ364" i="5"/>
  <c r="AZ10" i="5"/>
  <c r="AZ11" i="5" s="1"/>
  <c r="AZ45" i="5" a="1"/>
  <c r="AZ45" i="5" s="1"/>
  <c r="AY1168" i="5"/>
  <c r="AZ875" i="5"/>
  <c r="AZ874" i="5"/>
  <c r="AZ873" i="5"/>
  <c r="AZ870" i="5"/>
  <c r="AZ848" i="5"/>
  <c r="AZ850" i="5"/>
  <c r="AZ430" i="5"/>
  <c r="AZ429" i="5"/>
  <c r="AZ428" i="5"/>
  <c r="AZ605" i="5"/>
  <c r="AZ610" i="5" s="1"/>
  <c r="AZ604" i="5"/>
  <c r="AZ609" i="5" s="1"/>
  <c r="AZ603" i="5"/>
  <c r="AZ608" i="5" s="1"/>
  <c r="AZ602" i="5"/>
  <c r="AZ607" i="5" s="1"/>
  <c r="AZ561" i="5"/>
  <c r="AZ433" i="5"/>
  <c r="AZ17" i="5"/>
  <c r="AZ432" i="5"/>
  <c r="AZ431" i="5"/>
  <c r="AZ427" i="5"/>
  <c r="AZ15" i="5"/>
  <c r="AW895" i="5"/>
  <c r="AY408" i="5"/>
  <c r="AY479" i="5" s="1"/>
  <c r="AY159" i="5" s="1"/>
  <c r="AY340" i="5"/>
  <c r="AY344" i="5"/>
  <c r="AY378" i="5" s="1"/>
  <c r="AY420" i="5"/>
  <c r="AY959" i="5"/>
  <c r="AY960" i="5" s="1"/>
  <c r="AY462" i="5"/>
  <c r="AY826" i="5"/>
  <c r="AZ1201" i="5"/>
  <c r="AZ27" i="5"/>
  <c r="AZ31" i="5" s="1" a="1"/>
  <c r="AZ31" i="5" s="1"/>
  <c r="AZ310" i="5"/>
  <c r="AY879" i="5"/>
  <c r="BA5" i="5"/>
  <c r="BA365" i="5" s="1"/>
  <c r="AY377" i="5" l="1"/>
  <c r="AY390" i="5" s="1"/>
  <c r="AY154" i="5" s="1"/>
  <c r="AY373" i="5"/>
  <c r="BA351" i="5"/>
  <c r="BA1036" i="5"/>
  <c r="BA1035" i="5"/>
  <c r="BA1034" i="5"/>
  <c r="EC265" i="4"/>
  <c r="AY678" i="5"/>
  <c r="AY710" i="5"/>
  <c r="EE260" i="4"/>
  <c r="EE261" i="4" s="1"/>
  <c r="ED262" i="4"/>
  <c r="AZ76" i="5"/>
  <c r="AY74" i="5"/>
  <c r="AY75" i="5"/>
  <c r="AZ1148" i="5"/>
  <c r="AZ1162" i="5" s="1"/>
  <c r="AZ1147" i="5"/>
  <c r="AY486" i="5"/>
  <c r="AY446" i="5"/>
  <c r="AY493" i="5"/>
  <c r="AY500" i="5"/>
  <c r="BA1476" i="5"/>
  <c r="BA1276" i="5"/>
  <c r="AY445" i="5"/>
  <c r="AY443" i="5"/>
  <c r="AY441" i="5"/>
  <c r="AY439" i="5"/>
  <c r="AY440" i="5"/>
  <c r="AY442" i="5"/>
  <c r="AY444" i="5"/>
  <c r="AZ306" i="5"/>
  <c r="AZ20" i="5"/>
  <c r="AZ562" i="5" s="1"/>
  <c r="AZ801" i="5"/>
  <c r="AZ804" i="5" s="1"/>
  <c r="AZ805" i="5" s="1"/>
  <c r="BA803" i="5" s="1"/>
  <c r="AZ327" i="5"/>
  <c r="AZ329" i="5" s="1"/>
  <c r="AZ361" i="5" s="1"/>
  <c r="AY535" i="5"/>
  <c r="AY537" i="5" s="1"/>
  <c r="AY162" i="5" s="1"/>
  <c r="BA518" i="5"/>
  <c r="BA519" i="5" s="1"/>
  <c r="AY393" i="5"/>
  <c r="AY333" i="5"/>
  <c r="AY334" i="5"/>
  <c r="BA477" i="5"/>
  <c r="AZ40" i="5" a="1"/>
  <c r="AZ40" i="5" s="1"/>
  <c r="AZ42" i="5" a="1"/>
  <c r="AZ42" i="5" s="1"/>
  <c r="AZ39" i="5" a="1"/>
  <c r="AZ39" i="5" s="1"/>
  <c r="AZ37" i="5" a="1"/>
  <c r="AZ37" i="5" s="1"/>
  <c r="AZ38" i="5" a="1"/>
  <c r="AZ38" i="5" s="1"/>
  <c r="AZ35" i="5" a="1"/>
  <c r="AZ35" i="5" s="1"/>
  <c r="AZ34" i="5" a="1"/>
  <c r="AZ34" i="5" s="1"/>
  <c r="AZ36" i="5" a="1"/>
  <c r="AZ36" i="5" s="1"/>
  <c r="AZ33" i="5" a="1"/>
  <c r="AZ33" i="5" s="1"/>
  <c r="AZ412" i="5" s="1"/>
  <c r="AX995" i="5"/>
  <c r="AY376" i="5"/>
  <c r="AY389" i="5" s="1"/>
  <c r="AY153" i="5" s="1"/>
  <c r="AY375" i="5"/>
  <c r="BA367" i="5"/>
  <c r="BA368" i="5"/>
  <c r="AY885" i="5"/>
  <c r="AZ9" i="5"/>
  <c r="BA22" i="5"/>
  <c r="BA24" i="5"/>
  <c r="BB1289" i="5" s="1"/>
  <c r="AZ29" i="5" a="1"/>
  <c r="AZ29" i="5" s="1"/>
  <c r="BA849" i="5"/>
  <c r="AZ845" i="5"/>
  <c r="AZ16" i="5"/>
  <c r="AZ1178" i="5"/>
  <c r="AZ1190" i="5" s="1"/>
  <c r="AZ394" i="5"/>
  <c r="AZ858" i="5"/>
  <c r="BA23" i="5"/>
  <c r="BA1294" i="5" s="1"/>
  <c r="BA846" i="5"/>
  <c r="AZ876" i="5"/>
  <c r="AZ32" i="5" a="1"/>
  <c r="AZ32" i="5" s="1"/>
  <c r="AZ30" i="5" a="1"/>
  <c r="AZ30" i="5" s="1"/>
  <c r="BA556" i="5"/>
  <c r="BB4" i="5"/>
  <c r="BA6" i="5"/>
  <c r="BA7" i="5"/>
  <c r="BA8" i="5"/>
  <c r="BA348" i="5" s="1"/>
  <c r="BA366" i="5" s="1"/>
  <c r="AX895" i="5"/>
  <c r="AZ341" i="5" l="1"/>
  <c r="AZ374" i="5" s="1"/>
  <c r="ED265" i="4"/>
  <c r="AY779" i="5"/>
  <c r="AY781" i="5" s="1"/>
  <c r="AY1048" i="5"/>
  <c r="AY888" i="5"/>
  <c r="AY823" i="5"/>
  <c r="AY828" i="5" s="1"/>
  <c r="BA540" i="5"/>
  <c r="BA797" i="5"/>
  <c r="AZ841" i="5"/>
  <c r="AZ541" i="5"/>
  <c r="AZ176" i="5" s="1"/>
  <c r="EF260" i="4"/>
  <c r="EF261" i="4" s="1"/>
  <c r="EE262" i="4"/>
  <c r="AY447" i="5"/>
  <c r="BA305" i="5"/>
  <c r="BA434" i="5"/>
  <c r="AZ308" i="5"/>
  <c r="AZ437" i="5"/>
  <c r="BA548" i="5"/>
  <c r="AZ1083" i="5"/>
  <c r="AZ1084" i="5" s="1"/>
  <c r="BA1024" i="5"/>
  <c r="AZ809" i="5"/>
  <c r="AZ810" i="5" s="1"/>
  <c r="AZ545" i="5"/>
  <c r="AZ163" i="5" s="1"/>
  <c r="BA544" i="5"/>
  <c r="AZ423" i="5"/>
  <c r="BA298" i="5"/>
  <c r="BA297" i="5"/>
  <c r="BA300" i="5"/>
  <c r="BA291" i="5"/>
  <c r="BA302" i="5"/>
  <c r="BA292" i="5"/>
  <c r="BA293" i="5"/>
  <c r="BA299" i="5"/>
  <c r="BA296" i="5"/>
  <c r="BA301" i="5"/>
  <c r="BA295" i="5"/>
  <c r="BA304" i="5"/>
  <c r="BA294" i="5"/>
  <c r="BA303" i="5"/>
  <c r="BA799" i="5"/>
  <c r="BA798" i="5"/>
  <c r="BA796" i="5"/>
  <c r="AZ780" i="5"/>
  <c r="AZ790" i="5"/>
  <c r="AZ838" i="5"/>
  <c r="AZ360" i="5"/>
  <c r="BA19" i="5"/>
  <c r="BA532" i="5"/>
  <c r="BA531" i="5"/>
  <c r="BA491" i="5"/>
  <c r="BA505" i="5"/>
  <c r="BA498" i="5"/>
  <c r="AZ18" i="5"/>
  <c r="BA483" i="5"/>
  <c r="AZ340" i="5"/>
  <c r="AZ344" i="5"/>
  <c r="AZ378" i="5" s="1"/>
  <c r="AZ420" i="5"/>
  <c r="AZ354" i="5"/>
  <c r="AZ883" i="5"/>
  <c r="AZ408" i="5"/>
  <c r="AZ479" i="5" s="1"/>
  <c r="AZ159" i="5" s="1"/>
  <c r="AZ882" i="5"/>
  <c r="AZ879" i="5"/>
  <c r="AZ826" i="5"/>
  <c r="AZ884" i="5"/>
  <c r="AZ462" i="5"/>
  <c r="AZ959" i="5"/>
  <c r="AZ960" i="5" s="1"/>
  <c r="BA370" i="5"/>
  <c r="BA369" i="5"/>
  <c r="BA347" i="5"/>
  <c r="BA349" i="5" s="1"/>
  <c r="BA1201" i="5"/>
  <c r="BA27" i="5"/>
  <c r="BA34" i="5" s="1" a="1"/>
  <c r="BA34" i="5" s="1"/>
  <c r="BA310" i="5"/>
  <c r="BB5" i="5"/>
  <c r="BB365" i="5" s="1"/>
  <c r="AZ407" i="5"/>
  <c r="AZ415" i="5"/>
  <c r="AZ410" i="5"/>
  <c r="AZ418" i="5"/>
  <c r="AZ414" i="5"/>
  <c r="AZ421" i="5"/>
  <c r="AZ343" i="5"/>
  <c r="AZ409" i="5"/>
  <c r="AZ507" i="5" s="1"/>
  <c r="AZ413" i="5"/>
  <c r="AZ417" i="5"/>
  <c r="AZ416" i="5"/>
  <c r="AZ422" i="5"/>
  <c r="AZ342" i="5"/>
  <c r="AZ411" i="5"/>
  <c r="AZ536" i="5" s="1"/>
  <c r="AZ419" i="5"/>
  <c r="BA850" i="5"/>
  <c r="BA875" i="5"/>
  <c r="BA874" i="5"/>
  <c r="BA873" i="5"/>
  <c r="BA870" i="5"/>
  <c r="BA848" i="5"/>
  <c r="BA429" i="5"/>
  <c r="BA428" i="5"/>
  <c r="BA427" i="5"/>
  <c r="BA605" i="5"/>
  <c r="BA610" i="5" s="1"/>
  <c r="BA604" i="5"/>
  <c r="BA609" i="5" s="1"/>
  <c r="BA603" i="5"/>
  <c r="BA608" i="5" s="1"/>
  <c r="BA602" i="5"/>
  <c r="BA607" i="5" s="1"/>
  <c r="BA561" i="5"/>
  <c r="BA432" i="5"/>
  <c r="BA430" i="5"/>
  <c r="BA431" i="5"/>
  <c r="BA15" i="5"/>
  <c r="BA433" i="5"/>
  <c r="BA17" i="5"/>
  <c r="AZ1168" i="5"/>
  <c r="BA364" i="5"/>
  <c r="BA45" i="5" a="1"/>
  <c r="BA45" i="5" s="1"/>
  <c r="BA10" i="5"/>
  <c r="BA11" i="5" s="1"/>
  <c r="BA46" i="5" a="1"/>
  <c r="BA46" i="5" s="1"/>
  <c r="BB351" i="5" l="1"/>
  <c r="AZ373" i="5"/>
  <c r="AZ377" i="5"/>
  <c r="AZ390" i="5" s="1"/>
  <c r="AZ154" i="5" s="1"/>
  <c r="BB1036" i="5"/>
  <c r="BB1034" i="5"/>
  <c r="BB1035" i="5"/>
  <c r="AY890" i="5"/>
  <c r="AY893" i="5" s="1"/>
  <c r="AY895" i="5" s="1"/>
  <c r="AY891" i="5"/>
  <c r="AY995" i="5"/>
  <c r="EE265" i="4"/>
  <c r="AZ678" i="5"/>
  <c r="AZ710" i="5"/>
  <c r="EG260" i="4"/>
  <c r="EG261" i="4" s="1"/>
  <c r="EF262" i="4"/>
  <c r="AZ393" i="5"/>
  <c r="AZ75" i="5"/>
  <c r="AZ74" i="5"/>
  <c r="BA1148" i="5"/>
  <c r="BA1162" i="5" s="1"/>
  <c r="BA76" i="5"/>
  <c r="BA1147" i="5"/>
  <c r="AZ486" i="5"/>
  <c r="AZ500" i="5"/>
  <c r="AZ493" i="5"/>
  <c r="AZ446" i="5"/>
  <c r="BB1476" i="5"/>
  <c r="BB1276" i="5"/>
  <c r="AZ445" i="5"/>
  <c r="AZ439" i="5"/>
  <c r="AZ443" i="5"/>
  <c r="AZ441" i="5"/>
  <c r="AZ444" i="5"/>
  <c r="AZ440" i="5"/>
  <c r="AZ442" i="5"/>
  <c r="BA306" i="5"/>
  <c r="BA801" i="5"/>
  <c r="BA804" i="5" s="1"/>
  <c r="BA805" i="5" s="1"/>
  <c r="BB803" i="5" s="1"/>
  <c r="BA20" i="5"/>
  <c r="BA562" i="5" s="1"/>
  <c r="BA327" i="5"/>
  <c r="BA329" i="5" s="1"/>
  <c r="BA361" i="5" s="1"/>
  <c r="AZ333" i="5"/>
  <c r="AZ535" i="5"/>
  <c r="AZ537" i="5" s="1"/>
  <c r="AZ162" i="5" s="1"/>
  <c r="BB518" i="5"/>
  <c r="BB519" i="5" s="1"/>
  <c r="AZ334" i="5"/>
  <c r="BB477" i="5"/>
  <c r="BA40" i="5" a="1"/>
  <c r="BA40" i="5" s="1"/>
  <c r="BA39" i="5" a="1"/>
  <c r="BA39" i="5" s="1"/>
  <c r="BA42" i="5" a="1"/>
  <c r="BA42" i="5" s="1"/>
  <c r="BA35" i="5" a="1"/>
  <c r="BA35" i="5" s="1"/>
  <c r="BA38" i="5" a="1"/>
  <c r="BA38" i="5" s="1"/>
  <c r="BA36" i="5" a="1"/>
  <c r="BA36" i="5" s="1"/>
  <c r="BA37" i="5" a="1"/>
  <c r="BA37" i="5" s="1"/>
  <c r="BA33" i="5" a="1"/>
  <c r="BA33" i="5" s="1"/>
  <c r="AZ376" i="5"/>
  <c r="AZ389" i="5" s="1"/>
  <c r="AZ153" i="5" s="1"/>
  <c r="AZ375" i="5"/>
  <c r="BA31" i="5" a="1"/>
  <c r="BA31" i="5" s="1"/>
  <c r="BA32" i="5" a="1"/>
  <c r="BA32" i="5" s="1"/>
  <c r="BA29" i="5" a="1"/>
  <c r="BA29" i="5" s="1"/>
  <c r="BA30" i="5" a="1"/>
  <c r="BA30" i="5" s="1"/>
  <c r="AZ885" i="5"/>
  <c r="BB367" i="5"/>
  <c r="BB368" i="5"/>
  <c r="BB846" i="5"/>
  <c r="BB23" i="5"/>
  <c r="BB1294" i="5" s="1"/>
  <c r="BB24" i="5"/>
  <c r="BC1289" i="5" s="1"/>
  <c r="BB22" i="5"/>
  <c r="BA845" i="5"/>
  <c r="BA16" i="5"/>
  <c r="BB849" i="5"/>
  <c r="BA9" i="5"/>
  <c r="BA858" i="5"/>
  <c r="BA1178" i="5"/>
  <c r="BA1190" i="5" s="1"/>
  <c r="BA394" i="5"/>
  <c r="BA876" i="5"/>
  <c r="BB556" i="5"/>
  <c r="BC4" i="5"/>
  <c r="BB6" i="5"/>
  <c r="BB7" i="5"/>
  <c r="BB8" i="5"/>
  <c r="BB348" i="5" s="1"/>
  <c r="BB366" i="5" s="1"/>
  <c r="BA341" i="5" l="1"/>
  <c r="BA374" i="5" s="1"/>
  <c r="BA412" i="5"/>
  <c r="BA545" i="5" s="1"/>
  <c r="BA163" i="5" s="1"/>
  <c r="EF265" i="4"/>
  <c r="BB540" i="5"/>
  <c r="BB797" i="5"/>
  <c r="BA841" i="5"/>
  <c r="BA541" i="5"/>
  <c r="BA176" i="5" s="1"/>
  <c r="EH260" i="4"/>
  <c r="EH261" i="4" s="1"/>
  <c r="EG262" i="4"/>
  <c r="AZ447" i="5"/>
  <c r="BB305" i="5"/>
  <c r="BB434" i="5"/>
  <c r="BA423" i="5"/>
  <c r="BA308" i="5"/>
  <c r="BA437" i="5"/>
  <c r="BB548" i="5"/>
  <c r="BA1083" i="5"/>
  <c r="BA1084" i="5" s="1"/>
  <c r="BB1024" i="5"/>
  <c r="BA809" i="5"/>
  <c r="BA810" i="5" s="1"/>
  <c r="BB544" i="5"/>
  <c r="BB299" i="5"/>
  <c r="BB294" i="5"/>
  <c r="BB298" i="5"/>
  <c r="BB302" i="5"/>
  <c r="BB296" i="5"/>
  <c r="BB301" i="5"/>
  <c r="BB293" i="5"/>
  <c r="BB292" i="5"/>
  <c r="BB300" i="5"/>
  <c r="BB297" i="5"/>
  <c r="BB304" i="5"/>
  <c r="BB291" i="5"/>
  <c r="BB303" i="5"/>
  <c r="BB295" i="5"/>
  <c r="BA360" i="5"/>
  <c r="BB799" i="5"/>
  <c r="BB798" i="5"/>
  <c r="BB796" i="5"/>
  <c r="BA780" i="5"/>
  <c r="BA790" i="5"/>
  <c r="BA838" i="5"/>
  <c r="BB19" i="5"/>
  <c r="BB532" i="5"/>
  <c r="BB531" i="5"/>
  <c r="BB491" i="5"/>
  <c r="BB505" i="5"/>
  <c r="BB498" i="5"/>
  <c r="BB483" i="5"/>
  <c r="BA344" i="5"/>
  <c r="BA378" i="5" s="1"/>
  <c r="BA410" i="5"/>
  <c r="BA418" i="5"/>
  <c r="BA408" i="5"/>
  <c r="BA479" i="5" s="1"/>
  <c r="BA159" i="5" s="1"/>
  <c r="BA413" i="5"/>
  <c r="BA417" i="5"/>
  <c r="BA409" i="5"/>
  <c r="BA507" i="5" s="1"/>
  <c r="BA414" i="5"/>
  <c r="BA421" i="5"/>
  <c r="BA407" i="5"/>
  <c r="BA416" i="5"/>
  <c r="BA411" i="5"/>
  <c r="BA535" i="5" s="1"/>
  <c r="BA415" i="5"/>
  <c r="BA343" i="5"/>
  <c r="BA422" i="5"/>
  <c r="BA419" i="5"/>
  <c r="BA342" i="5"/>
  <c r="BA340" i="5"/>
  <c r="BA420" i="5"/>
  <c r="BB370" i="5"/>
  <c r="BB369" i="5"/>
  <c r="BA884" i="5"/>
  <c r="BA882" i="5"/>
  <c r="BA18" i="5"/>
  <c r="BA883" i="5"/>
  <c r="BB347" i="5"/>
  <c r="BB349" i="5" s="1"/>
  <c r="BA354" i="5"/>
  <c r="BA879" i="5"/>
  <c r="BB45" i="5" a="1"/>
  <c r="BB45" i="5" s="1"/>
  <c r="BB364" i="5"/>
  <c r="BB10" i="5"/>
  <c r="BB11" i="5" s="1"/>
  <c r="BB46" i="5" a="1"/>
  <c r="BB46" i="5" s="1"/>
  <c r="BA1168" i="5"/>
  <c r="BB1201" i="5"/>
  <c r="BB27" i="5"/>
  <c r="BB35" i="5" s="1" a="1"/>
  <c r="BB35" i="5" s="1"/>
  <c r="BB310" i="5"/>
  <c r="BA959" i="5"/>
  <c r="BA960" i="5" s="1"/>
  <c r="BA462" i="5"/>
  <c r="BA826" i="5"/>
  <c r="BB850" i="5"/>
  <c r="BB875" i="5"/>
  <c r="BB428" i="5"/>
  <c r="BB848" i="5"/>
  <c r="BB870" i="5"/>
  <c r="BB605" i="5"/>
  <c r="BB610" i="5" s="1"/>
  <c r="BB604" i="5"/>
  <c r="BB609" i="5" s="1"/>
  <c r="BB603" i="5"/>
  <c r="BB608" i="5" s="1"/>
  <c r="BB602" i="5"/>
  <c r="BB607" i="5" s="1"/>
  <c r="BB561" i="5"/>
  <c r="BB433" i="5"/>
  <c r="BB873" i="5"/>
  <c r="BB431" i="5"/>
  <c r="BB874" i="5"/>
  <c r="BB430" i="5"/>
  <c r="BB432" i="5"/>
  <c r="BB429" i="5"/>
  <c r="BB15" i="5"/>
  <c r="BB427" i="5"/>
  <c r="BB17" i="5"/>
  <c r="BC5" i="5"/>
  <c r="BC365" i="5" s="1"/>
  <c r="BC351" i="5" l="1"/>
  <c r="BA373" i="5"/>
  <c r="BA377" i="5"/>
  <c r="BA390" i="5" s="1"/>
  <c r="BA154" i="5" s="1"/>
  <c r="BC1036" i="5"/>
  <c r="BC1034" i="5"/>
  <c r="BC1035" i="5"/>
  <c r="EG265" i="4"/>
  <c r="AZ823" i="5"/>
  <c r="AZ828" i="5" s="1"/>
  <c r="AZ779" i="5"/>
  <c r="AZ781" i="5" s="1"/>
  <c r="AZ888" i="5"/>
  <c r="AZ1048" i="5"/>
  <c r="BA678" i="5"/>
  <c r="BA710" i="5"/>
  <c r="EI260" i="4"/>
  <c r="EI261" i="4" s="1"/>
  <c r="EH262" i="4"/>
  <c r="BB76" i="5"/>
  <c r="BA393" i="5"/>
  <c r="BA75" i="5"/>
  <c r="BA74" i="5"/>
  <c r="BA486" i="5"/>
  <c r="BA493" i="5"/>
  <c r="BA500" i="5"/>
  <c r="BB1148" i="5"/>
  <c r="BB1162" i="5" s="1"/>
  <c r="BA446" i="5"/>
  <c r="BB1147" i="5"/>
  <c r="BC1476" i="5"/>
  <c r="BC1276" i="5"/>
  <c r="BA445" i="5"/>
  <c r="BA443" i="5"/>
  <c r="BA441" i="5"/>
  <c r="BA439" i="5"/>
  <c r="BA440" i="5"/>
  <c r="BA444" i="5"/>
  <c r="BA442" i="5"/>
  <c r="BB306" i="5"/>
  <c r="BB801" i="5"/>
  <c r="BB804" i="5" s="1"/>
  <c r="BB805" i="5" s="1"/>
  <c r="BC803" i="5" s="1"/>
  <c r="BB327" i="5"/>
  <c r="BB329" i="5" s="1"/>
  <c r="BB360" i="5" s="1"/>
  <c r="BB20" i="5"/>
  <c r="BB562" i="5" s="1"/>
  <c r="BA536" i="5"/>
  <c r="BA537" i="5" s="1"/>
  <c r="BA162" i="5" s="1"/>
  <c r="BC518" i="5"/>
  <c r="BC519" i="5" s="1"/>
  <c r="BC477" i="5"/>
  <c r="BB40" i="5" a="1"/>
  <c r="BB40" i="5" s="1"/>
  <c r="BB42" i="5" a="1"/>
  <c r="BB42" i="5" s="1"/>
  <c r="BB39" i="5" a="1"/>
  <c r="BB39" i="5" s="1"/>
  <c r="BB37" i="5" a="1"/>
  <c r="BB37" i="5" s="1"/>
  <c r="BB36" i="5" a="1"/>
  <c r="BB36" i="5" s="1"/>
  <c r="BB38" i="5" a="1"/>
  <c r="BB38" i="5" s="1"/>
  <c r="BB34" i="5" a="1"/>
  <c r="BB34" i="5" s="1"/>
  <c r="BB33" i="5" a="1"/>
  <c r="BB33" i="5" s="1"/>
  <c r="BA375" i="5"/>
  <c r="BA376" i="5"/>
  <c r="BA389" i="5" s="1"/>
  <c r="BA153" i="5" s="1"/>
  <c r="BA334" i="5"/>
  <c r="BA333" i="5"/>
  <c r="BC367" i="5"/>
  <c r="BC368" i="5"/>
  <c r="BA885" i="5"/>
  <c r="BB9" i="5"/>
  <c r="BC849" i="5"/>
  <c r="BC22" i="5"/>
  <c r="BC556" i="5"/>
  <c r="BC6" i="5"/>
  <c r="BC7" i="5"/>
  <c r="BC8" i="5"/>
  <c r="BC348" i="5" s="1"/>
  <c r="BC366" i="5" s="1"/>
  <c r="BD4" i="5"/>
  <c r="BC24" i="5"/>
  <c r="BD1289" i="5" s="1"/>
  <c r="BB29" i="5" a="1"/>
  <c r="BB29" i="5" s="1"/>
  <c r="BB845" i="5"/>
  <c r="BB16" i="5"/>
  <c r="BB31" i="5" a="1"/>
  <c r="BB31" i="5" s="1"/>
  <c r="BC23" i="5"/>
  <c r="BC1294" i="5" s="1"/>
  <c r="BB876" i="5"/>
  <c r="BB32" i="5" a="1"/>
  <c r="BB32" i="5" s="1"/>
  <c r="BC846" i="5"/>
  <c r="BB1178" i="5"/>
  <c r="BB1190" i="5" s="1"/>
  <c r="BB394" i="5"/>
  <c r="BB858" i="5"/>
  <c r="BB30" i="5" a="1"/>
  <c r="BB30" i="5" s="1"/>
  <c r="BB341" i="5" l="1"/>
  <c r="BB374" i="5" s="1"/>
  <c r="BB423" i="5"/>
  <c r="AZ890" i="5"/>
  <c r="AZ893" i="5" s="1"/>
  <c r="AZ891" i="5"/>
  <c r="BB412" i="5"/>
  <c r="BB545" i="5" s="1"/>
  <c r="BB163" i="5" s="1"/>
  <c r="EH265" i="4"/>
  <c r="BC540" i="5"/>
  <c r="BC797" i="5"/>
  <c r="BB841" i="5"/>
  <c r="BB541" i="5"/>
  <c r="BB176" i="5" s="1"/>
  <c r="EJ260" i="4"/>
  <c r="EJ261" i="4" s="1"/>
  <c r="EI262" i="4"/>
  <c r="BA447" i="5"/>
  <c r="BC305" i="5"/>
  <c r="BC434" i="5"/>
  <c r="BB308" i="5"/>
  <c r="BB437" i="5"/>
  <c r="BC548" i="5"/>
  <c r="BB1083" i="5"/>
  <c r="BB1084" i="5" s="1"/>
  <c r="BC1024" i="5"/>
  <c r="BB809" i="5"/>
  <c r="BB810" i="5" s="1"/>
  <c r="BC544" i="5"/>
  <c r="BC293" i="5"/>
  <c r="BC304" i="5"/>
  <c r="BC297" i="5"/>
  <c r="BC295" i="5"/>
  <c r="BC296" i="5"/>
  <c r="BC303" i="5"/>
  <c r="BC294" i="5"/>
  <c r="BC301" i="5"/>
  <c r="BC298" i="5"/>
  <c r="BC292" i="5"/>
  <c r="BC302" i="5"/>
  <c r="BC300" i="5"/>
  <c r="BC299" i="5"/>
  <c r="BC291" i="5"/>
  <c r="BC347" i="5"/>
  <c r="BC349" i="5" s="1"/>
  <c r="BB361" i="5"/>
  <c r="BC796" i="5"/>
  <c r="BC799" i="5"/>
  <c r="BC798" i="5"/>
  <c r="BB780" i="5"/>
  <c r="BB790" i="5"/>
  <c r="BB838" i="5"/>
  <c r="BC19" i="5"/>
  <c r="BC532" i="5"/>
  <c r="BC531" i="5"/>
  <c r="BC491" i="5"/>
  <c r="BC505" i="5"/>
  <c r="BC498" i="5"/>
  <c r="BC483" i="5"/>
  <c r="BB879" i="5"/>
  <c r="BC370" i="5"/>
  <c r="BC369" i="5"/>
  <c r="BB882" i="5"/>
  <c r="BB826" i="5"/>
  <c r="BB883" i="5"/>
  <c r="BB18" i="5"/>
  <c r="BB462" i="5"/>
  <c r="BB959" i="5"/>
  <c r="BB960" i="5" s="1"/>
  <c r="BB884" i="5"/>
  <c r="BB354" i="5"/>
  <c r="BC1201" i="5"/>
  <c r="BC27" i="5"/>
  <c r="BC32" i="5" s="1" a="1"/>
  <c r="BC32" i="5" s="1"/>
  <c r="BC310" i="5"/>
  <c r="BC364" i="5"/>
  <c r="BC10" i="5"/>
  <c r="BC11" i="5" s="1"/>
  <c r="BC46" i="5" a="1"/>
  <c r="BC46" i="5" s="1"/>
  <c r="BC45" i="5" a="1"/>
  <c r="BC45" i="5" s="1"/>
  <c r="BB343" i="5"/>
  <c r="BB421" i="5"/>
  <c r="BB416" i="5"/>
  <c r="BB342" i="5"/>
  <c r="BB411" i="5"/>
  <c r="BB535" i="5" s="1"/>
  <c r="BB419" i="5"/>
  <c r="BB407" i="5"/>
  <c r="BB415" i="5"/>
  <c r="BB418" i="5"/>
  <c r="BB417" i="5"/>
  <c r="BB410" i="5"/>
  <c r="BB414" i="5"/>
  <c r="BB413" i="5"/>
  <c r="BB422" i="5"/>
  <c r="BB409" i="5"/>
  <c r="BB493" i="5" s="1"/>
  <c r="BD5" i="5"/>
  <c r="BD365" i="5" s="1"/>
  <c r="BB1168" i="5"/>
  <c r="BC875" i="5"/>
  <c r="BC874" i="5"/>
  <c r="BC873" i="5"/>
  <c r="BC870" i="5"/>
  <c r="BC848" i="5"/>
  <c r="BC850" i="5"/>
  <c r="BC427" i="5"/>
  <c r="BC605" i="5"/>
  <c r="BC610" i="5" s="1"/>
  <c r="BC604" i="5"/>
  <c r="BC609" i="5" s="1"/>
  <c r="BC603" i="5"/>
  <c r="BC608" i="5" s="1"/>
  <c r="BC602" i="5"/>
  <c r="BC607" i="5" s="1"/>
  <c r="BC561" i="5"/>
  <c r="BC433" i="5"/>
  <c r="BC432" i="5"/>
  <c r="BC429" i="5"/>
  <c r="BC428" i="5"/>
  <c r="BC431" i="5"/>
  <c r="BC15" i="5"/>
  <c r="BC17" i="5"/>
  <c r="BC430" i="5"/>
  <c r="BB344" i="5"/>
  <c r="BB378" i="5" s="1"/>
  <c r="BB420" i="5"/>
  <c r="BB340" i="5"/>
  <c r="BB408" i="5"/>
  <c r="BB479" i="5" s="1"/>
  <c r="BB159" i="5" s="1"/>
  <c r="BB373" i="5" l="1"/>
  <c r="BB377" i="5"/>
  <c r="BB390" i="5" s="1"/>
  <c r="BB154" i="5" s="1"/>
  <c r="BD351" i="5"/>
  <c r="BD1036" i="5"/>
  <c r="BD1035" i="5"/>
  <c r="BD1034" i="5"/>
  <c r="EI265" i="4"/>
  <c r="AZ895" i="5"/>
  <c r="AZ995" i="5"/>
  <c r="BB678" i="5"/>
  <c r="BB710" i="5"/>
  <c r="EK260" i="4"/>
  <c r="EK261" i="4" s="1"/>
  <c r="EJ262" i="4"/>
  <c r="BB75" i="5"/>
  <c r="BB74" i="5"/>
  <c r="BC76" i="5"/>
  <c r="BB486" i="5"/>
  <c r="BB500" i="5"/>
  <c r="BB507" i="5"/>
  <c r="BB446" i="5"/>
  <c r="BD1476" i="5"/>
  <c r="BD1276" i="5"/>
  <c r="BC1148" i="5"/>
  <c r="BC1162" i="5" s="1"/>
  <c r="BC1147" i="5"/>
  <c r="BB444" i="5"/>
  <c r="BB443" i="5"/>
  <c r="BB441" i="5"/>
  <c r="BB439" i="5"/>
  <c r="BB445" i="5"/>
  <c r="BB440" i="5"/>
  <c r="BB442" i="5"/>
  <c r="BC306" i="5"/>
  <c r="BC20" i="5"/>
  <c r="BC562" i="5" s="1"/>
  <c r="BC801" i="5"/>
  <c r="BC804" i="5" s="1"/>
  <c r="BC805" i="5" s="1"/>
  <c r="BD803" i="5" s="1"/>
  <c r="BC327" i="5"/>
  <c r="BC329" i="5" s="1"/>
  <c r="BC360" i="5" s="1"/>
  <c r="BB536" i="5"/>
  <c r="BB537" i="5" s="1"/>
  <c r="BB162" i="5" s="1"/>
  <c r="BD518" i="5"/>
  <c r="BD519" i="5" s="1"/>
  <c r="BD477" i="5"/>
  <c r="BC40" i="5" a="1"/>
  <c r="BC40" i="5" s="1"/>
  <c r="BC37" i="5" a="1"/>
  <c r="BC37" i="5" s="1"/>
  <c r="BC42" i="5" a="1"/>
  <c r="BC42" i="5" s="1"/>
  <c r="BC39" i="5" a="1"/>
  <c r="BC39" i="5" s="1"/>
  <c r="BC38" i="5" a="1"/>
  <c r="BC38" i="5" s="1"/>
  <c r="BC35" i="5" a="1"/>
  <c r="BC35" i="5" s="1"/>
  <c r="BC34" i="5" a="1"/>
  <c r="BC34" i="5" s="1"/>
  <c r="BC36" i="5" a="1"/>
  <c r="BC36" i="5" s="1"/>
  <c r="BC33" i="5" a="1"/>
  <c r="BC33" i="5" s="1"/>
  <c r="BB376" i="5"/>
  <c r="BB389" i="5" s="1"/>
  <c r="BB153" i="5" s="1"/>
  <c r="BB375" i="5"/>
  <c r="BB885" i="5"/>
  <c r="BB334" i="5"/>
  <c r="BB333" i="5"/>
  <c r="BB393" i="5"/>
  <c r="BD367" i="5"/>
  <c r="BD368" i="5"/>
  <c r="BC30" i="5" a="1"/>
  <c r="BC30" i="5" s="1"/>
  <c r="BD22" i="5"/>
  <c r="BC31" i="5" a="1"/>
  <c r="BC31" i="5" s="1"/>
  <c r="BC29" i="5" a="1"/>
  <c r="BC29" i="5" s="1"/>
  <c r="BD23" i="5"/>
  <c r="BD1294" i="5" s="1"/>
  <c r="BC9" i="5"/>
  <c r="BD24" i="5"/>
  <c r="BE1289" i="5" s="1"/>
  <c r="BD849" i="5"/>
  <c r="BC1178" i="5"/>
  <c r="BC1190" i="5" s="1"/>
  <c r="BC394" i="5"/>
  <c r="BD846" i="5"/>
  <c r="BC876" i="5"/>
  <c r="BC845" i="5"/>
  <c r="BC16" i="5"/>
  <c r="BC858" i="5"/>
  <c r="BD6" i="5"/>
  <c r="BD7" i="5"/>
  <c r="BD556" i="5"/>
  <c r="BD8" i="5"/>
  <c r="BD348" i="5" s="1"/>
  <c r="BD366" i="5" s="1"/>
  <c r="BE4" i="5"/>
  <c r="BC341" i="5" l="1"/>
  <c r="BC374" i="5" s="1"/>
  <c r="BC412" i="5"/>
  <c r="BC423" i="5"/>
  <c r="EJ265" i="4"/>
  <c r="BA779" i="5"/>
  <c r="BA781" i="5" s="1"/>
  <c r="BA888" i="5"/>
  <c r="BA823" i="5"/>
  <c r="BA828" i="5" s="1"/>
  <c r="BA1048" i="5"/>
  <c r="BD540" i="5"/>
  <c r="BD797" i="5"/>
  <c r="BC841" i="5"/>
  <c r="BC541" i="5"/>
  <c r="BC176" i="5" s="1"/>
  <c r="EL260" i="4"/>
  <c r="EL261" i="4" s="1"/>
  <c r="EK262" i="4"/>
  <c r="BB447" i="5"/>
  <c r="BD297" i="5"/>
  <c r="BD434" i="5"/>
  <c r="BC308" i="5"/>
  <c r="BC437" i="5"/>
  <c r="BD548" i="5"/>
  <c r="BC1083" i="5"/>
  <c r="BC1084" i="5" s="1"/>
  <c r="BD1024" i="5"/>
  <c r="BC809" i="5"/>
  <c r="BC810" i="5" s="1"/>
  <c r="BC545" i="5"/>
  <c r="BC163" i="5" s="1"/>
  <c r="BD544" i="5"/>
  <c r="BD298" i="5"/>
  <c r="BD291" i="5"/>
  <c r="BD300" i="5"/>
  <c r="BD296" i="5"/>
  <c r="BD294" i="5"/>
  <c r="BD295" i="5"/>
  <c r="BD293" i="5"/>
  <c r="BD304" i="5"/>
  <c r="BD305" i="5"/>
  <c r="BD302" i="5"/>
  <c r="BD301" i="5"/>
  <c r="BD292" i="5"/>
  <c r="BD299" i="5"/>
  <c r="BD303" i="5"/>
  <c r="BD347" i="5"/>
  <c r="BD349" i="5" s="1"/>
  <c r="BC361" i="5"/>
  <c r="BD796" i="5"/>
  <c r="BD798" i="5"/>
  <c r="BD799" i="5"/>
  <c r="BC780" i="5"/>
  <c r="BC790" i="5"/>
  <c r="BC838" i="5"/>
  <c r="BD19" i="5"/>
  <c r="BD532" i="5"/>
  <c r="BD531" i="5"/>
  <c r="BD491" i="5"/>
  <c r="BD505" i="5"/>
  <c r="BD498" i="5"/>
  <c r="BD483" i="5"/>
  <c r="BC416" i="5"/>
  <c r="BC342" i="5"/>
  <c r="BC410" i="5"/>
  <c r="BC415" i="5"/>
  <c r="BC417" i="5"/>
  <c r="BC343" i="5"/>
  <c r="BC422" i="5"/>
  <c r="BC354" i="5"/>
  <c r="BC409" i="5"/>
  <c r="BC500" i="5" s="1"/>
  <c r="BC411" i="5"/>
  <c r="BC535" i="5" s="1"/>
  <c r="BC414" i="5"/>
  <c r="BC421" i="5"/>
  <c r="BC419" i="5"/>
  <c r="BC418" i="5"/>
  <c r="BC407" i="5"/>
  <c r="BC408" i="5"/>
  <c r="BC479" i="5" s="1"/>
  <c r="BC159" i="5" s="1"/>
  <c r="BC413" i="5"/>
  <c r="BD369" i="5"/>
  <c r="BD370" i="5"/>
  <c r="BC420" i="5"/>
  <c r="BC344" i="5"/>
  <c r="BC378" i="5" s="1"/>
  <c r="BC340" i="5"/>
  <c r="BC959" i="5"/>
  <c r="BC960" i="5" s="1"/>
  <c r="BC462" i="5"/>
  <c r="BC826" i="5"/>
  <c r="BC18" i="5"/>
  <c r="BE5" i="5"/>
  <c r="BE365" i="5" s="1"/>
  <c r="BD875" i="5"/>
  <c r="BD874" i="5"/>
  <c r="BD873" i="5"/>
  <c r="BD870" i="5"/>
  <c r="BD848" i="5"/>
  <c r="BD605" i="5"/>
  <c r="BD610" i="5" s="1"/>
  <c r="BD604" i="5"/>
  <c r="BD609" i="5" s="1"/>
  <c r="BD603" i="5"/>
  <c r="BD608" i="5" s="1"/>
  <c r="BD602" i="5"/>
  <c r="BD607" i="5" s="1"/>
  <c r="BD561" i="5"/>
  <c r="BD433" i="5"/>
  <c r="BD432" i="5"/>
  <c r="BD431" i="5"/>
  <c r="BD850" i="5"/>
  <c r="BD428" i="5"/>
  <c r="BD15" i="5"/>
  <c r="BD17" i="5"/>
  <c r="BD427" i="5"/>
  <c r="BD430" i="5"/>
  <c r="BD429" i="5"/>
  <c r="BC882" i="5"/>
  <c r="BC1168" i="5"/>
  <c r="BC884" i="5"/>
  <c r="BD364" i="5"/>
  <c r="BD46" i="5" a="1"/>
  <c r="BD46" i="5" s="1"/>
  <c r="BD10" i="5"/>
  <c r="BD11" i="5" s="1"/>
  <c r="BD45" i="5" a="1"/>
  <c r="BD45" i="5" s="1"/>
  <c r="BC883" i="5"/>
  <c r="BC879" i="5"/>
  <c r="BD1201" i="5"/>
  <c r="BD27" i="5"/>
  <c r="BD35" i="5" s="1" a="1"/>
  <c r="BD35" i="5" s="1"/>
  <c r="BD310" i="5"/>
  <c r="BC377" i="5" l="1"/>
  <c r="BC373" i="5"/>
  <c r="BE351" i="5"/>
  <c r="BE1036" i="5"/>
  <c r="BE1035" i="5"/>
  <c r="BE1034" i="5"/>
  <c r="BA890" i="5"/>
  <c r="BA893" i="5" s="1"/>
  <c r="BA891" i="5"/>
  <c r="EK265" i="4"/>
  <c r="BC678" i="5"/>
  <c r="BC710" i="5"/>
  <c r="EM260" i="4"/>
  <c r="EM261" i="4" s="1"/>
  <c r="EL262" i="4"/>
  <c r="BD76" i="5"/>
  <c r="BC75" i="5"/>
  <c r="BC74" i="5"/>
  <c r="BC486" i="5"/>
  <c r="BC507" i="5"/>
  <c r="BC493" i="5"/>
  <c r="BC446" i="5"/>
  <c r="BD1148" i="5"/>
  <c r="BD1162" i="5" s="1"/>
  <c r="BE1476" i="5"/>
  <c r="BE1276" i="5"/>
  <c r="BD1147" i="5"/>
  <c r="BC375" i="5"/>
  <c r="BC444" i="5"/>
  <c r="BC442" i="5"/>
  <c r="BC441" i="5"/>
  <c r="BC439" i="5"/>
  <c r="BC440" i="5"/>
  <c r="BC445" i="5"/>
  <c r="BC443" i="5"/>
  <c r="BC390" i="5"/>
  <c r="BC154" i="5" s="1"/>
  <c r="BD306" i="5"/>
  <c r="BD801" i="5"/>
  <c r="BD804" i="5" s="1"/>
  <c r="BD805" i="5" s="1"/>
  <c r="BE803" i="5" s="1"/>
  <c r="BD327" i="5"/>
  <c r="BD329" i="5" s="1"/>
  <c r="BD360" i="5" s="1"/>
  <c r="BD20" i="5"/>
  <c r="BD562" i="5" s="1"/>
  <c r="BC536" i="5"/>
  <c r="BC537" i="5" s="1"/>
  <c r="BC162" i="5" s="1"/>
  <c r="BE518" i="5"/>
  <c r="BE519" i="5" s="1"/>
  <c r="BE477" i="5"/>
  <c r="BD40" i="5" a="1"/>
  <c r="BD40" i="5" s="1"/>
  <c r="BD42" i="5" a="1"/>
  <c r="BD42" i="5" s="1"/>
  <c r="BD38" i="5" a="1"/>
  <c r="BD38" i="5" s="1"/>
  <c r="BD36" i="5" a="1"/>
  <c r="BD36" i="5" s="1"/>
  <c r="BD34" i="5" a="1"/>
  <c r="BD34" i="5" s="1"/>
  <c r="BD39" i="5" a="1"/>
  <c r="BD39" i="5" s="1"/>
  <c r="BD37" i="5" a="1"/>
  <c r="BD37" i="5" s="1"/>
  <c r="BC376" i="5"/>
  <c r="BC389" i="5" s="1"/>
  <c r="BC153" i="5" s="1"/>
  <c r="BD33" i="5" a="1"/>
  <c r="BD33" i="5" s="1"/>
  <c r="BE367" i="5"/>
  <c r="BE368" i="5"/>
  <c r="BE23" i="5"/>
  <c r="BE1294" i="5" s="1"/>
  <c r="BE846" i="5"/>
  <c r="BE22" i="5"/>
  <c r="BE849" i="5"/>
  <c r="BD30" i="5" a="1"/>
  <c r="BD30" i="5" s="1"/>
  <c r="BE24" i="5"/>
  <c r="BF1289" i="5" s="1"/>
  <c r="BD29" i="5" a="1"/>
  <c r="BD29" i="5" s="1"/>
  <c r="BD32" i="5" a="1"/>
  <c r="BD32" i="5" s="1"/>
  <c r="BD31" i="5" a="1"/>
  <c r="BD31" i="5" s="1"/>
  <c r="BD1178" i="5"/>
  <c r="BD1190" i="5" s="1"/>
  <c r="BD394" i="5"/>
  <c r="BE556" i="5"/>
  <c r="BE7" i="5"/>
  <c r="BE8" i="5"/>
  <c r="BE348" i="5" s="1"/>
  <c r="BE366" i="5" s="1"/>
  <c r="BF4" i="5"/>
  <c r="BE6" i="5"/>
  <c r="BC885" i="5"/>
  <c r="BD858" i="5"/>
  <c r="BD9" i="5"/>
  <c r="BD845" i="5"/>
  <c r="BD16" i="5"/>
  <c r="BC333" i="5"/>
  <c r="BC334" i="5"/>
  <c r="BC393" i="5"/>
  <c r="BD876" i="5"/>
  <c r="BD341" i="5" l="1"/>
  <c r="BD374" i="5" s="1"/>
  <c r="BD412" i="5"/>
  <c r="BD423" i="5"/>
  <c r="EL265" i="4"/>
  <c r="BA895" i="5"/>
  <c r="BA995" i="5"/>
  <c r="BE540" i="5"/>
  <c r="BE797" i="5"/>
  <c r="BD841" i="5"/>
  <c r="BD541" i="5"/>
  <c r="BD176" i="5" s="1"/>
  <c r="EN260" i="4"/>
  <c r="EN261" i="4" s="1"/>
  <c r="EM262" i="4"/>
  <c r="BC447" i="5"/>
  <c r="BE305" i="5"/>
  <c r="BE434" i="5"/>
  <c r="J1322" i="5"/>
  <c r="BD308" i="5"/>
  <c r="BD437" i="5"/>
  <c r="BE548" i="5"/>
  <c r="BD1083" i="5"/>
  <c r="BD1084" i="5" s="1"/>
  <c r="BE1024" i="5"/>
  <c r="BD809" i="5"/>
  <c r="BD810" i="5" s="1"/>
  <c r="BD545" i="5"/>
  <c r="BD163" i="5" s="1"/>
  <c r="BE544" i="5"/>
  <c r="BE298" i="5"/>
  <c r="BE292" i="5"/>
  <c r="BE299" i="5"/>
  <c r="BE291" i="5"/>
  <c r="BE295" i="5"/>
  <c r="BE302" i="5"/>
  <c r="BE294" i="5"/>
  <c r="BE300" i="5"/>
  <c r="BE293" i="5"/>
  <c r="BE297" i="5"/>
  <c r="BE296" i="5"/>
  <c r="BE303" i="5"/>
  <c r="BE304" i="5"/>
  <c r="BE301" i="5"/>
  <c r="BE347" i="5"/>
  <c r="BE349" i="5" s="1"/>
  <c r="BD361" i="5"/>
  <c r="BE796" i="5"/>
  <c r="BE799" i="5"/>
  <c r="BE798" i="5"/>
  <c r="BD780" i="5"/>
  <c r="BD790" i="5"/>
  <c r="BD838" i="5"/>
  <c r="BE19" i="5"/>
  <c r="BE531" i="5"/>
  <c r="BE532" i="5"/>
  <c r="BE491" i="5"/>
  <c r="BE505" i="5"/>
  <c r="BE498" i="5"/>
  <c r="BE483" i="5"/>
  <c r="BD342" i="5"/>
  <c r="BD409" i="5"/>
  <c r="BD500" i="5" s="1"/>
  <c r="BD414" i="5"/>
  <c r="BD410" i="5"/>
  <c r="BD407" i="5"/>
  <c r="BD418" i="5"/>
  <c r="BD422" i="5"/>
  <c r="BD415" i="5"/>
  <c r="BD417" i="5"/>
  <c r="BD413" i="5"/>
  <c r="BD416" i="5"/>
  <c r="BD411" i="5"/>
  <c r="BD535" i="5" s="1"/>
  <c r="BD343" i="5"/>
  <c r="BE369" i="5"/>
  <c r="BE370" i="5"/>
  <c r="BD408" i="5"/>
  <c r="BD479" i="5" s="1"/>
  <c r="BD159" i="5" s="1"/>
  <c r="BD354" i="5"/>
  <c r="BD420" i="5"/>
  <c r="BD344" i="5"/>
  <c r="BD378" i="5" s="1"/>
  <c r="BD340" i="5"/>
  <c r="BD419" i="5"/>
  <c r="BD421" i="5"/>
  <c r="BD883" i="5"/>
  <c r="BF5" i="5"/>
  <c r="BF365" i="5" s="1"/>
  <c r="BD884" i="5"/>
  <c r="BE875" i="5"/>
  <c r="BE874" i="5"/>
  <c r="BE873" i="5"/>
  <c r="BE870" i="5"/>
  <c r="BE848" i="5"/>
  <c r="BE850" i="5"/>
  <c r="BE433" i="5"/>
  <c r="BE432" i="5"/>
  <c r="BE431" i="5"/>
  <c r="BE430" i="5"/>
  <c r="BE561" i="5"/>
  <c r="BE604" i="5"/>
  <c r="BE609" i="5" s="1"/>
  <c r="BE15" i="5"/>
  <c r="BE605" i="5"/>
  <c r="BE610" i="5" s="1"/>
  <c r="BE17" i="5"/>
  <c r="BE427" i="5"/>
  <c r="BE602" i="5"/>
  <c r="BE607" i="5" s="1"/>
  <c r="BE429" i="5"/>
  <c r="BE428" i="5"/>
  <c r="BE603" i="5"/>
  <c r="BE608" i="5" s="1"/>
  <c r="BD18" i="5"/>
  <c r="BE45" i="5" a="1"/>
  <c r="BE45" i="5" s="1"/>
  <c r="BE46" i="5" a="1"/>
  <c r="BE46" i="5" s="1"/>
  <c r="BE364" i="5"/>
  <c r="BE10" i="5"/>
  <c r="BE11" i="5" s="1"/>
  <c r="BD959" i="5"/>
  <c r="BD960" i="5" s="1"/>
  <c r="BD462" i="5"/>
  <c r="BD826" i="5"/>
  <c r="BD1168" i="5"/>
  <c r="BD879" i="5"/>
  <c r="BE1201" i="5"/>
  <c r="BE27" i="5"/>
  <c r="BE29" i="5" s="1" a="1"/>
  <c r="BE29" i="5" s="1"/>
  <c r="BE310" i="5"/>
  <c r="BD882" i="5"/>
  <c r="BD377" i="5" l="1"/>
  <c r="BF351" i="5"/>
  <c r="BD373" i="5"/>
  <c r="BF1036" i="5"/>
  <c r="BF1035" i="5"/>
  <c r="BF1034" i="5"/>
  <c r="EM265" i="4"/>
  <c r="BB779" i="5"/>
  <c r="BB781" i="5" s="1"/>
  <c r="BB888" i="5"/>
  <c r="BB823" i="5"/>
  <c r="BB828" i="5" s="1"/>
  <c r="BB1048" i="5"/>
  <c r="BD678" i="5"/>
  <c r="BD710" i="5"/>
  <c r="EO260" i="4"/>
  <c r="EO261" i="4" s="1"/>
  <c r="EN262" i="4"/>
  <c r="BE76" i="5"/>
  <c r="BD75" i="5"/>
  <c r="BD74" i="5"/>
  <c r="BD486" i="5"/>
  <c r="BD493" i="5"/>
  <c r="BD507" i="5"/>
  <c r="BD446" i="5"/>
  <c r="BF1476" i="5"/>
  <c r="BF1276" i="5"/>
  <c r="BE1148" i="5"/>
  <c r="BE1162" i="5" s="1"/>
  <c r="BE1147" i="5"/>
  <c r="BD440" i="5"/>
  <c r="BD442" i="5"/>
  <c r="BD441" i="5"/>
  <c r="BD444" i="5"/>
  <c r="BD445" i="5"/>
  <c r="BD439" i="5"/>
  <c r="BD443" i="5"/>
  <c r="BE306" i="5"/>
  <c r="BD390" i="5"/>
  <c r="BD154" i="5" s="1"/>
  <c r="BE801" i="5"/>
  <c r="BE804" i="5" s="1"/>
  <c r="BE805" i="5" s="1"/>
  <c r="BF803" i="5" s="1"/>
  <c r="BE327" i="5"/>
  <c r="BE329" i="5" s="1"/>
  <c r="BE361" i="5" s="1"/>
  <c r="BE20" i="5"/>
  <c r="BE562" i="5" s="1"/>
  <c r="BD536" i="5"/>
  <c r="BD537" i="5" s="1"/>
  <c r="BD162" i="5" s="1"/>
  <c r="BF518" i="5"/>
  <c r="BF519" i="5" s="1"/>
  <c r="BF477" i="5"/>
  <c r="BE40" i="5" a="1"/>
  <c r="BE40" i="5" s="1"/>
  <c r="BE42" i="5" a="1"/>
  <c r="BE42" i="5" s="1"/>
  <c r="BE35" i="5" a="1"/>
  <c r="BE35" i="5" s="1"/>
  <c r="BE39" i="5" a="1"/>
  <c r="BE39" i="5" s="1"/>
  <c r="BE38" i="5" a="1"/>
  <c r="BE38" i="5" s="1"/>
  <c r="BE37" i="5" a="1"/>
  <c r="BE37" i="5" s="1"/>
  <c r="BE36" i="5" a="1"/>
  <c r="BE36" i="5" s="1"/>
  <c r="BE34" i="5" a="1"/>
  <c r="BE34" i="5" s="1"/>
  <c r="BE33" i="5" a="1"/>
  <c r="BE33" i="5" s="1"/>
  <c r="BD376" i="5"/>
  <c r="BD389" i="5" s="1"/>
  <c r="BD153" i="5" s="1"/>
  <c r="BD375" i="5"/>
  <c r="BF367" i="5"/>
  <c r="BF368" i="5"/>
  <c r="BD885" i="5"/>
  <c r="BF22" i="5"/>
  <c r="BE9" i="5"/>
  <c r="BF556" i="5"/>
  <c r="BF7" i="5"/>
  <c r="BF8" i="5"/>
  <c r="BF348" i="5" s="1"/>
  <c r="BF366" i="5" s="1"/>
  <c r="BG4" i="5"/>
  <c r="BF6" i="5"/>
  <c r="BE32" i="5" a="1"/>
  <c r="BE32" i="5" s="1"/>
  <c r="BE30" i="5" a="1"/>
  <c r="BE30" i="5" s="1"/>
  <c r="BE423" i="5" s="1"/>
  <c r="BD333" i="5"/>
  <c r="BD334" i="5"/>
  <c r="BD393" i="5"/>
  <c r="BE845" i="5"/>
  <c r="BE16" i="5"/>
  <c r="BE31" i="5" a="1"/>
  <c r="BE31" i="5" s="1"/>
  <c r="BF24" i="5"/>
  <c r="BG1289" i="5" s="1"/>
  <c r="BE876" i="5"/>
  <c r="BF849" i="5"/>
  <c r="BE1178" i="5"/>
  <c r="BE1190" i="5" s="1"/>
  <c r="BE394" i="5"/>
  <c r="BE858" i="5"/>
  <c r="BF23" i="5"/>
  <c r="BF1294" i="5" s="1"/>
  <c r="BF846" i="5"/>
  <c r="BE341" i="5" l="1"/>
  <c r="BE374" i="5" s="1"/>
  <c r="BB890" i="5"/>
  <c r="BB893" i="5" s="1"/>
  <c r="BB891" i="5"/>
  <c r="BE412" i="5"/>
  <c r="BE545" i="5" s="1"/>
  <c r="BE163" i="5" s="1"/>
  <c r="EN265" i="4"/>
  <c r="BF540" i="5"/>
  <c r="BF797" i="5"/>
  <c r="BE841" i="5"/>
  <c r="BE541" i="5"/>
  <c r="BE176" i="5" s="1"/>
  <c r="EP260" i="4"/>
  <c r="EP261" i="4" s="1"/>
  <c r="EO262" i="4"/>
  <c r="BD447" i="5"/>
  <c r="BF305" i="5"/>
  <c r="BF434" i="5"/>
  <c r="BE308" i="5"/>
  <c r="BE437" i="5"/>
  <c r="BF548" i="5"/>
  <c r="BE1083" i="5"/>
  <c r="BE1084" i="5" s="1"/>
  <c r="BF1024" i="5"/>
  <c r="BE809" i="5"/>
  <c r="BE810" i="5" s="1"/>
  <c r="BF544" i="5"/>
  <c r="BF298" i="5"/>
  <c r="BF297" i="5"/>
  <c r="BF303" i="5"/>
  <c r="BF302" i="5"/>
  <c r="BF299" i="5"/>
  <c r="BF301" i="5"/>
  <c r="BF304" i="5"/>
  <c r="BF295" i="5"/>
  <c r="BF291" i="5"/>
  <c r="BF293" i="5"/>
  <c r="BF300" i="5"/>
  <c r="BF296" i="5"/>
  <c r="BF294" i="5"/>
  <c r="BF292" i="5"/>
  <c r="BE360" i="5"/>
  <c r="BF796" i="5"/>
  <c r="BF798" i="5"/>
  <c r="BF799" i="5"/>
  <c r="BE780" i="5"/>
  <c r="BE790" i="5"/>
  <c r="BE838" i="5"/>
  <c r="BF19" i="5"/>
  <c r="BF531" i="5"/>
  <c r="BF532" i="5"/>
  <c r="BF491" i="5"/>
  <c r="BF505" i="5"/>
  <c r="BF498" i="5"/>
  <c r="BF483" i="5"/>
  <c r="BE879" i="5"/>
  <c r="BF369" i="5"/>
  <c r="BF370" i="5"/>
  <c r="BF347" i="5"/>
  <c r="BF349" i="5" s="1"/>
  <c r="BE883" i="5"/>
  <c r="BE354" i="5"/>
  <c r="BE884" i="5"/>
  <c r="BE18" i="5"/>
  <c r="BE882" i="5"/>
  <c r="BF45" i="5" a="1"/>
  <c r="BF45" i="5" s="1"/>
  <c r="BF46" i="5" a="1"/>
  <c r="BF46" i="5" s="1"/>
  <c r="BF364" i="5"/>
  <c r="BF10" i="5"/>
  <c r="BF11" i="5" s="1"/>
  <c r="BF1201" i="5"/>
  <c r="BF27" i="5"/>
  <c r="BF34" i="5" s="1" a="1"/>
  <c r="BF34" i="5" s="1"/>
  <c r="BF310" i="5"/>
  <c r="BE408" i="5"/>
  <c r="BE479" i="5" s="1"/>
  <c r="BE159" i="5" s="1"/>
  <c r="BE344" i="5"/>
  <c r="BE378" i="5" s="1"/>
  <c r="BE340" i="5"/>
  <c r="BE420" i="5"/>
  <c r="BG5" i="5"/>
  <c r="BG365" i="5" s="1"/>
  <c r="BE959" i="5"/>
  <c r="BE960" i="5" s="1"/>
  <c r="BE462" i="5"/>
  <c r="BE826" i="5"/>
  <c r="BE1168" i="5"/>
  <c r="BE414" i="5"/>
  <c r="BE407" i="5"/>
  <c r="BE410" i="5"/>
  <c r="BE409" i="5"/>
  <c r="BE486" i="5" s="1"/>
  <c r="BE418" i="5"/>
  <c r="BE415" i="5"/>
  <c r="BE411" i="5"/>
  <c r="BE536" i="5" s="1"/>
  <c r="BE421" i="5"/>
  <c r="BE342" i="5"/>
  <c r="BE419" i="5"/>
  <c r="BE422" i="5"/>
  <c r="BE417" i="5"/>
  <c r="BE416" i="5"/>
  <c r="BE343" i="5"/>
  <c r="BE413" i="5"/>
  <c r="BF875" i="5"/>
  <c r="BF874" i="5"/>
  <c r="BF873" i="5"/>
  <c r="BF870" i="5"/>
  <c r="BF848" i="5"/>
  <c r="BF850" i="5"/>
  <c r="BF432" i="5"/>
  <c r="BF431" i="5"/>
  <c r="BF430" i="5"/>
  <c r="BF429" i="5"/>
  <c r="BF605" i="5"/>
  <c r="BF610" i="5" s="1"/>
  <c r="BF604" i="5"/>
  <c r="BF609" i="5" s="1"/>
  <c r="BF603" i="5"/>
  <c r="BF608" i="5" s="1"/>
  <c r="BF602" i="5"/>
  <c r="BF607" i="5" s="1"/>
  <c r="BF561" i="5"/>
  <c r="BF15" i="5"/>
  <c r="BF17" i="5"/>
  <c r="BF427" i="5"/>
  <c r="BF433" i="5"/>
  <c r="BF428" i="5"/>
  <c r="BE377" i="5" l="1"/>
  <c r="BE390" i="5" s="1"/>
  <c r="BE154" i="5" s="1"/>
  <c r="BG351" i="5"/>
  <c r="BE373" i="5"/>
  <c r="BG1035" i="5"/>
  <c r="BG1036" i="5"/>
  <c r="BG1034" i="5"/>
  <c r="EO265" i="4"/>
  <c r="BB895" i="5"/>
  <c r="BB995" i="5"/>
  <c r="BE678" i="5"/>
  <c r="BE710" i="5"/>
  <c r="EQ260" i="4"/>
  <c r="EQ261" i="4" s="1"/>
  <c r="EP262" i="4"/>
  <c r="BF1147" i="5"/>
  <c r="BF76" i="5"/>
  <c r="BE75" i="5"/>
  <c r="BE74" i="5"/>
  <c r="BE493" i="5"/>
  <c r="BE507" i="5"/>
  <c r="BE500" i="5"/>
  <c r="BF1148" i="5"/>
  <c r="BF1162" i="5" s="1"/>
  <c r="BE446" i="5"/>
  <c r="BG1476" i="5"/>
  <c r="BG1276" i="5"/>
  <c r="BE440" i="5"/>
  <c r="BE439" i="5"/>
  <c r="BE441" i="5"/>
  <c r="BE444" i="5"/>
  <c r="BE445" i="5"/>
  <c r="BE442" i="5"/>
  <c r="BE443" i="5"/>
  <c r="BF306" i="5"/>
  <c r="BF20" i="5"/>
  <c r="BF562" i="5" s="1"/>
  <c r="BF801" i="5"/>
  <c r="BF804" i="5" s="1"/>
  <c r="BF805" i="5" s="1"/>
  <c r="BG803" i="5" s="1"/>
  <c r="BF327" i="5"/>
  <c r="BF329" i="5" s="1"/>
  <c r="BF360" i="5" s="1"/>
  <c r="BE535" i="5"/>
  <c r="BE537" i="5" s="1"/>
  <c r="BE162" i="5" s="1"/>
  <c r="BG518" i="5"/>
  <c r="BG519" i="5" s="1"/>
  <c r="BG477" i="5"/>
  <c r="BF40" i="5" a="1"/>
  <c r="BF40" i="5" s="1"/>
  <c r="BF42" i="5" a="1"/>
  <c r="BF42" i="5" s="1"/>
  <c r="BF39" i="5" a="1"/>
  <c r="BF39" i="5" s="1"/>
  <c r="BF35" i="5" a="1"/>
  <c r="BF35" i="5" s="1"/>
  <c r="BF37" i="5" a="1"/>
  <c r="BF37" i="5" s="1"/>
  <c r="BF38" i="5" a="1"/>
  <c r="BF38" i="5" s="1"/>
  <c r="BF36" i="5" a="1"/>
  <c r="BF36" i="5" s="1"/>
  <c r="BF33" i="5" a="1"/>
  <c r="BF33" i="5" s="1"/>
  <c r="BE376" i="5"/>
  <c r="BE389" i="5" s="1"/>
  <c r="BE153" i="5" s="1"/>
  <c r="BE375" i="5"/>
  <c r="BE393" i="5"/>
  <c r="BG367" i="5"/>
  <c r="BG368" i="5"/>
  <c r="BE334" i="5"/>
  <c r="BE333" i="5"/>
  <c r="BE885" i="5"/>
  <c r="BG22" i="5"/>
  <c r="BG846" i="5"/>
  <c r="BF9" i="5"/>
  <c r="BG556" i="5"/>
  <c r="BG8" i="5"/>
  <c r="BG348" i="5" s="1"/>
  <c r="BG366" i="5" s="1"/>
  <c r="BH4" i="5"/>
  <c r="BG6" i="5"/>
  <c r="BG7" i="5"/>
  <c r="BF31" i="5" a="1"/>
  <c r="BF31" i="5" s="1"/>
  <c r="BF858" i="5"/>
  <c r="BF845" i="5"/>
  <c r="BF16" i="5"/>
  <c r="BF1178" i="5"/>
  <c r="BF1190" i="5" s="1"/>
  <c r="BF394" i="5"/>
  <c r="BG849" i="5"/>
  <c r="BF29" i="5" a="1"/>
  <c r="BF29" i="5" s="1"/>
  <c r="BG24" i="5"/>
  <c r="BH1289" i="5" s="1"/>
  <c r="BF30" i="5" a="1"/>
  <c r="BF30" i="5" s="1"/>
  <c r="BF423" i="5" s="1"/>
  <c r="BF32" i="5" a="1"/>
  <c r="BF32" i="5" s="1"/>
  <c r="BF876" i="5"/>
  <c r="BG23" i="5"/>
  <c r="BG1294" i="5" s="1"/>
  <c r="BF341" i="5" l="1"/>
  <c r="BF374" i="5" s="1"/>
  <c r="BF412" i="5"/>
  <c r="EP265" i="4"/>
  <c r="BC823" i="5"/>
  <c r="BC828" i="5" s="1"/>
  <c r="BC1048" i="5"/>
  <c r="BC779" i="5"/>
  <c r="BC781" i="5" s="1"/>
  <c r="BC888" i="5"/>
  <c r="BG540" i="5"/>
  <c r="BG797" i="5"/>
  <c r="BF841" i="5"/>
  <c r="BF541" i="5"/>
  <c r="BF176" i="5" s="1"/>
  <c r="ER260" i="4"/>
  <c r="ER261" i="4" s="1"/>
  <c r="EQ262" i="4"/>
  <c r="BE447" i="5"/>
  <c r="BG305" i="5"/>
  <c r="BG434" i="5"/>
  <c r="BF308" i="5"/>
  <c r="BF437" i="5"/>
  <c r="BG548" i="5"/>
  <c r="BF1083" i="5"/>
  <c r="BF1084" i="5" s="1"/>
  <c r="BG1024" i="5"/>
  <c r="BF809" i="5"/>
  <c r="BF810" i="5" s="1"/>
  <c r="BF545" i="5"/>
  <c r="BF163" i="5" s="1"/>
  <c r="BG544" i="5"/>
  <c r="BG298" i="5"/>
  <c r="BG296" i="5"/>
  <c r="BG291" i="5"/>
  <c r="BG299" i="5"/>
  <c r="BG297" i="5"/>
  <c r="BG304" i="5"/>
  <c r="BG293" i="5"/>
  <c r="BG302" i="5"/>
  <c r="BG294" i="5"/>
  <c r="BG292" i="5"/>
  <c r="BG301" i="5"/>
  <c r="BG303" i="5"/>
  <c r="BG300" i="5"/>
  <c r="BG295" i="5"/>
  <c r="BF361" i="5"/>
  <c r="BG799" i="5"/>
  <c r="BG796" i="5"/>
  <c r="BG798" i="5"/>
  <c r="BF780" i="5"/>
  <c r="BF790" i="5"/>
  <c r="BF838" i="5"/>
  <c r="BG19" i="5"/>
  <c r="BG531" i="5"/>
  <c r="BG532" i="5"/>
  <c r="BG505" i="5"/>
  <c r="BG491" i="5"/>
  <c r="BG498" i="5"/>
  <c r="BG483" i="5"/>
  <c r="BF344" i="5"/>
  <c r="BF378" i="5" s="1"/>
  <c r="BF409" i="5"/>
  <c r="BF500" i="5" s="1"/>
  <c r="BG370" i="5"/>
  <c r="BG369" i="5"/>
  <c r="BF959" i="5"/>
  <c r="BF960" i="5" s="1"/>
  <c r="BF462" i="5"/>
  <c r="BF883" i="5"/>
  <c r="BG347" i="5"/>
  <c r="BG349" i="5" s="1"/>
  <c r="BF354" i="5"/>
  <c r="BF18" i="5"/>
  <c r="BF826" i="5"/>
  <c r="BF343" i="5"/>
  <c r="BF884" i="5"/>
  <c r="BF882" i="5"/>
  <c r="BF879" i="5"/>
  <c r="BF340" i="5"/>
  <c r="BF417" i="5"/>
  <c r="BF414" i="5"/>
  <c r="BG1201" i="5"/>
  <c r="BG27" i="5"/>
  <c r="BG29" i="5" s="1" a="1"/>
  <c r="BG29" i="5" s="1"/>
  <c r="BG310" i="5"/>
  <c r="BF1168" i="5"/>
  <c r="BF411" i="5"/>
  <c r="BF536" i="5" s="1"/>
  <c r="BF342" i="5"/>
  <c r="BH5" i="5"/>
  <c r="BH365" i="5" s="1"/>
  <c r="BF413" i="5"/>
  <c r="BF407" i="5"/>
  <c r="BF408" i="5"/>
  <c r="BF479" i="5" s="1"/>
  <c r="BF159" i="5" s="1"/>
  <c r="BF410" i="5"/>
  <c r="BF419" i="5"/>
  <c r="BG875" i="5"/>
  <c r="BG874" i="5"/>
  <c r="BG873" i="5"/>
  <c r="BG870" i="5"/>
  <c r="BG848" i="5"/>
  <c r="BG850" i="5"/>
  <c r="BG431" i="5"/>
  <c r="BG430" i="5"/>
  <c r="BG429" i="5"/>
  <c r="BG428" i="5"/>
  <c r="BG605" i="5"/>
  <c r="BG610" i="5" s="1"/>
  <c r="BG604" i="5"/>
  <c r="BG609" i="5" s="1"/>
  <c r="BG603" i="5"/>
  <c r="BG608" i="5" s="1"/>
  <c r="BG602" i="5"/>
  <c r="BG607" i="5" s="1"/>
  <c r="BG561" i="5"/>
  <c r="BG432" i="5"/>
  <c r="BG17" i="5"/>
  <c r="BG427" i="5"/>
  <c r="BG433" i="5"/>
  <c r="BG15" i="5"/>
  <c r="BF418" i="5"/>
  <c r="BG46" i="5" a="1"/>
  <c r="BG46" i="5" s="1"/>
  <c r="BG364" i="5"/>
  <c r="BG10" i="5"/>
  <c r="BG11" i="5" s="1"/>
  <c r="BG45" i="5" a="1"/>
  <c r="BG45" i="5" s="1"/>
  <c r="BF415" i="5"/>
  <c r="BF421" i="5"/>
  <c r="BF416" i="5"/>
  <c r="BF422" i="5"/>
  <c r="BF420" i="5"/>
  <c r="BH351" i="5" l="1"/>
  <c r="BF373" i="5"/>
  <c r="BF377" i="5"/>
  <c r="BF390" i="5" s="1"/>
  <c r="BF154" i="5" s="1"/>
  <c r="BH1034" i="5"/>
  <c r="BH1035" i="5"/>
  <c r="BH1036" i="5"/>
  <c r="BC890" i="5"/>
  <c r="BC893" i="5" s="1"/>
  <c r="BC891" i="5"/>
  <c r="EQ265" i="4"/>
  <c r="BF678" i="5"/>
  <c r="BF710" i="5"/>
  <c r="ES260" i="4"/>
  <c r="ES261" i="4" s="1"/>
  <c r="ER262" i="4"/>
  <c r="BF75" i="5"/>
  <c r="BF74" i="5"/>
  <c r="BG76" i="5"/>
  <c r="BF486" i="5"/>
  <c r="BF507" i="5"/>
  <c r="BF493" i="5"/>
  <c r="BG1148" i="5"/>
  <c r="BG1162" i="5" s="1"/>
  <c r="BF446" i="5"/>
  <c r="BH1476" i="5"/>
  <c r="BH1276" i="5"/>
  <c r="BG1147" i="5"/>
  <c r="BF440" i="5"/>
  <c r="BF444" i="5"/>
  <c r="BF445" i="5"/>
  <c r="BF442" i="5"/>
  <c r="BF441" i="5"/>
  <c r="BF439" i="5"/>
  <c r="BF443" i="5"/>
  <c r="BG306" i="5"/>
  <c r="BG801" i="5"/>
  <c r="BG804" i="5" s="1"/>
  <c r="BG805" i="5" s="1"/>
  <c r="BH803" i="5" s="1"/>
  <c r="BG327" i="5"/>
  <c r="BG329" i="5" s="1"/>
  <c r="BG360" i="5" s="1"/>
  <c r="BG20" i="5"/>
  <c r="BG562" i="5" s="1"/>
  <c r="BF535" i="5"/>
  <c r="BF537" i="5" s="1"/>
  <c r="BF162" i="5" s="1"/>
  <c r="BH518" i="5"/>
  <c r="BH519" i="5" s="1"/>
  <c r="BH477" i="5"/>
  <c r="BG40" i="5" a="1"/>
  <c r="BG40" i="5" s="1"/>
  <c r="BG35" i="5" a="1"/>
  <c r="BG35" i="5" s="1"/>
  <c r="BG42" i="5" a="1"/>
  <c r="BG42" i="5" s="1"/>
  <c r="BG38" i="5" a="1"/>
  <c r="BG38" i="5" s="1"/>
  <c r="BG39" i="5" a="1"/>
  <c r="BG39" i="5" s="1"/>
  <c r="BG36" i="5" a="1"/>
  <c r="BG36" i="5" s="1"/>
  <c r="BG37" i="5" a="1"/>
  <c r="BG37" i="5" s="1"/>
  <c r="BG34" i="5" a="1"/>
  <c r="BG34" i="5" s="1"/>
  <c r="BG33" i="5" a="1"/>
  <c r="BG33" i="5" s="1"/>
  <c r="BF376" i="5"/>
  <c r="BF389" i="5" s="1"/>
  <c r="BF153" i="5" s="1"/>
  <c r="BF375" i="5"/>
  <c r="BF393" i="5"/>
  <c r="BF333" i="5"/>
  <c r="BF334" i="5"/>
  <c r="BH367" i="5"/>
  <c r="BH368" i="5"/>
  <c r="BF885" i="5"/>
  <c r="BG30" i="5" a="1"/>
  <c r="BG30" i="5" s="1"/>
  <c r="BG423" i="5" s="1"/>
  <c r="BH22" i="5"/>
  <c r="BG32" i="5" a="1"/>
  <c r="BG32" i="5" s="1"/>
  <c r="BG9" i="5"/>
  <c r="BH24" i="5"/>
  <c r="BI1289" i="5" s="1"/>
  <c r="BH23" i="5"/>
  <c r="BH1294" i="5" s="1"/>
  <c r="BG876" i="5"/>
  <c r="BH846" i="5"/>
  <c r="BG1178" i="5"/>
  <c r="BG1190" i="5" s="1"/>
  <c r="BG394" i="5"/>
  <c r="BH556" i="5"/>
  <c r="BH8" i="5"/>
  <c r="BH348" i="5" s="1"/>
  <c r="BH366" i="5" s="1"/>
  <c r="BI4" i="5"/>
  <c r="BH6" i="5"/>
  <c r="BH7" i="5"/>
  <c r="BG31" i="5" a="1"/>
  <c r="BG31" i="5" s="1"/>
  <c r="BG845" i="5"/>
  <c r="BG16" i="5"/>
  <c r="BG858" i="5"/>
  <c r="BH849" i="5"/>
  <c r="BG341" i="5" l="1"/>
  <c r="BG374" i="5" s="1"/>
  <c r="BG412" i="5"/>
  <c r="BG545" i="5" s="1"/>
  <c r="BG163" i="5" s="1"/>
  <c r="ER265" i="4"/>
  <c r="BC895" i="5"/>
  <c r="BC995" i="5"/>
  <c r="BH540" i="5"/>
  <c r="BH797" i="5"/>
  <c r="BG841" i="5"/>
  <c r="BG541" i="5"/>
  <c r="BG176" i="5" s="1"/>
  <c r="ET260" i="4"/>
  <c r="ET261" i="4" s="1"/>
  <c r="ES262" i="4"/>
  <c r="BF447" i="5"/>
  <c r="BH305" i="5"/>
  <c r="BH434" i="5"/>
  <c r="BG308" i="5"/>
  <c r="BG437" i="5"/>
  <c r="BH548" i="5"/>
  <c r="BG1083" i="5"/>
  <c r="BG1084" i="5" s="1"/>
  <c r="BH1024" i="5"/>
  <c r="BG809" i="5"/>
  <c r="BG810" i="5" s="1"/>
  <c r="BH544" i="5"/>
  <c r="BH300" i="5"/>
  <c r="BH299" i="5"/>
  <c r="BH295" i="5"/>
  <c r="BH298" i="5"/>
  <c r="BH304" i="5"/>
  <c r="BH292" i="5"/>
  <c r="BH303" i="5"/>
  <c r="BH297" i="5"/>
  <c r="BH296" i="5"/>
  <c r="BH293" i="5"/>
  <c r="BH291" i="5"/>
  <c r="BH301" i="5"/>
  <c r="BH294" i="5"/>
  <c r="BH302" i="5"/>
  <c r="BG361" i="5"/>
  <c r="BH798" i="5"/>
  <c r="BH796" i="5"/>
  <c r="BH799" i="5"/>
  <c r="BG780" i="5"/>
  <c r="BG790" i="5"/>
  <c r="BG838" i="5"/>
  <c r="BH19" i="5"/>
  <c r="BG420" i="5"/>
  <c r="BH531" i="5"/>
  <c r="BH532" i="5"/>
  <c r="BH491" i="5"/>
  <c r="BH505" i="5"/>
  <c r="BH498" i="5"/>
  <c r="BH483" i="5"/>
  <c r="BG826" i="5"/>
  <c r="BG342" i="5"/>
  <c r="BG410" i="5"/>
  <c r="BG418" i="5"/>
  <c r="BG422" i="5"/>
  <c r="BG409" i="5"/>
  <c r="BG486" i="5" s="1"/>
  <c r="BG414" i="5"/>
  <c r="BG343" i="5"/>
  <c r="BG419" i="5"/>
  <c r="BG417" i="5"/>
  <c r="BH370" i="5"/>
  <c r="BH369" i="5"/>
  <c r="BG416" i="5"/>
  <c r="BH347" i="5"/>
  <c r="BH349" i="5" s="1"/>
  <c r="BG354" i="5"/>
  <c r="BG884" i="5"/>
  <c r="BG18" i="5"/>
  <c r="BG883" i="5"/>
  <c r="BG462" i="5"/>
  <c r="BG879" i="5"/>
  <c r="BG882" i="5"/>
  <c r="BG959" i="5"/>
  <c r="BG960" i="5" s="1"/>
  <c r="BG421" i="5"/>
  <c r="BG407" i="5"/>
  <c r="BG415" i="5"/>
  <c r="BG413" i="5"/>
  <c r="BG411" i="5"/>
  <c r="BG536" i="5" s="1"/>
  <c r="BH46" i="5" a="1"/>
  <c r="BH46" i="5" s="1"/>
  <c r="BH364" i="5"/>
  <c r="BH10" i="5"/>
  <c r="BH11" i="5" s="1"/>
  <c r="BH45" i="5" a="1"/>
  <c r="BH45" i="5" s="1"/>
  <c r="BH875" i="5"/>
  <c r="BH874" i="5"/>
  <c r="BH873" i="5"/>
  <c r="BH870" i="5"/>
  <c r="BH848" i="5"/>
  <c r="BH850" i="5"/>
  <c r="BH430" i="5"/>
  <c r="BH429" i="5"/>
  <c r="BH428" i="5"/>
  <c r="BH605" i="5"/>
  <c r="BH610" i="5" s="1"/>
  <c r="BH604" i="5"/>
  <c r="BH609" i="5" s="1"/>
  <c r="BH603" i="5"/>
  <c r="BH608" i="5" s="1"/>
  <c r="BH602" i="5"/>
  <c r="BH607" i="5" s="1"/>
  <c r="BH561" i="5"/>
  <c r="BH433" i="5"/>
  <c r="BH17" i="5"/>
  <c r="BH427" i="5"/>
  <c r="BH431" i="5"/>
  <c r="BH432" i="5"/>
  <c r="BH15" i="5"/>
  <c r="BH1201" i="5"/>
  <c r="BH27" i="5"/>
  <c r="BH30" i="5" s="1" a="1"/>
  <c r="BH30" i="5" s="1"/>
  <c r="BH310" i="5"/>
  <c r="BG1168" i="5"/>
  <c r="BG408" i="5"/>
  <c r="BG479" i="5" s="1"/>
  <c r="BG159" i="5" s="1"/>
  <c r="BG340" i="5"/>
  <c r="BG344" i="5"/>
  <c r="BG378" i="5" s="1"/>
  <c r="BI5" i="5"/>
  <c r="BI365" i="5" s="1"/>
  <c r="BG377" i="5" l="1"/>
  <c r="BG373" i="5"/>
  <c r="BI351" i="5"/>
  <c r="BI1034" i="5"/>
  <c r="BI1036" i="5"/>
  <c r="BI1035" i="5"/>
  <c r="ES265" i="4"/>
  <c r="BD823" i="5"/>
  <c r="BD828" i="5" s="1"/>
  <c r="BD779" i="5"/>
  <c r="BD781" i="5" s="1"/>
  <c r="BD888" i="5"/>
  <c r="BD1048" i="5"/>
  <c r="BG678" i="5"/>
  <c r="BG710" i="5"/>
  <c r="EU260" i="4"/>
  <c r="EU261" i="4" s="1"/>
  <c r="ET262" i="4"/>
  <c r="BG393" i="5"/>
  <c r="BG75" i="5"/>
  <c r="BG74" i="5"/>
  <c r="BH76" i="5"/>
  <c r="BH1148" i="5"/>
  <c r="BH1162" i="5" s="1"/>
  <c r="BG500" i="5"/>
  <c r="BG493" i="5"/>
  <c r="BG507" i="5"/>
  <c r="BG446" i="5"/>
  <c r="BI1476" i="5"/>
  <c r="BI1276" i="5"/>
  <c r="BH1147" i="5"/>
  <c r="BG442" i="5"/>
  <c r="BG440" i="5"/>
  <c r="BG441" i="5"/>
  <c r="BG444" i="5"/>
  <c r="BG445" i="5"/>
  <c r="BG439" i="5"/>
  <c r="BG443" i="5"/>
  <c r="BH306" i="5"/>
  <c r="BG390" i="5"/>
  <c r="BG154" i="5" s="1"/>
  <c r="BH801" i="5"/>
  <c r="BH804" i="5" s="1"/>
  <c r="BH805" i="5" s="1"/>
  <c r="BI803" i="5" s="1"/>
  <c r="BH327" i="5"/>
  <c r="BH329" i="5" s="1"/>
  <c r="BH360" i="5" s="1"/>
  <c r="BH20" i="5"/>
  <c r="BH562" i="5" s="1"/>
  <c r="BG535" i="5"/>
  <c r="BG537" i="5" s="1"/>
  <c r="BG162" i="5" s="1"/>
  <c r="BI518" i="5"/>
  <c r="BI519" i="5" s="1"/>
  <c r="BI477" i="5"/>
  <c r="BH40" i="5" a="1"/>
  <c r="BH40" i="5" s="1"/>
  <c r="BH42" i="5" a="1"/>
  <c r="BH42" i="5" s="1"/>
  <c r="BH39" i="5" a="1"/>
  <c r="BH39" i="5" s="1"/>
  <c r="BH37" i="5" a="1"/>
  <c r="BH37" i="5" s="1"/>
  <c r="BH34" i="5" a="1"/>
  <c r="BH34" i="5" s="1"/>
  <c r="BH38" i="5" a="1"/>
  <c r="BH38" i="5" s="1"/>
  <c r="BH36" i="5" a="1"/>
  <c r="BH36" i="5" s="1"/>
  <c r="BH35" i="5" a="1"/>
  <c r="BH35" i="5" s="1"/>
  <c r="BH33" i="5" a="1"/>
  <c r="BH33" i="5" s="1"/>
  <c r="BG375" i="5"/>
  <c r="BG376" i="5"/>
  <c r="BG389" i="5" s="1"/>
  <c r="BG153" i="5" s="1"/>
  <c r="BH9" i="5"/>
  <c r="BI367" i="5"/>
  <c r="BI368" i="5"/>
  <c r="BG885" i="5"/>
  <c r="BG333" i="5"/>
  <c r="BG334" i="5"/>
  <c r="BI22" i="5"/>
  <c r="BI849" i="5"/>
  <c r="BI23" i="5"/>
  <c r="BI1294" i="5" s="1"/>
  <c r="BI24" i="5"/>
  <c r="BJ1289" i="5" s="1"/>
  <c r="BH29" i="5" a="1"/>
  <c r="BH29" i="5" s="1"/>
  <c r="BH31" i="5" a="1"/>
  <c r="BH31" i="5" s="1"/>
  <c r="BI846" i="5"/>
  <c r="BH845" i="5"/>
  <c r="BH16" i="5"/>
  <c r="BH1178" i="5"/>
  <c r="BH1190" i="5" s="1"/>
  <c r="BH394" i="5"/>
  <c r="BH858" i="5"/>
  <c r="BH32" i="5" a="1"/>
  <c r="BH32" i="5" s="1"/>
  <c r="BI556" i="5"/>
  <c r="BJ4" i="5"/>
  <c r="BI6" i="5"/>
  <c r="BI7" i="5"/>
  <c r="BI8" i="5"/>
  <c r="BI348" i="5" s="1"/>
  <c r="BI366" i="5" s="1"/>
  <c r="BH876" i="5"/>
  <c r="BH423" i="5" l="1"/>
  <c r="BH341" i="5"/>
  <c r="BD890" i="5"/>
  <c r="BD893" i="5" s="1"/>
  <c r="BD891" i="5"/>
  <c r="BH412" i="5"/>
  <c r="BH545" i="5" s="1"/>
  <c r="BH163" i="5" s="1"/>
  <c r="ET265" i="4"/>
  <c r="BI540" i="5"/>
  <c r="BI797" i="5"/>
  <c r="BH841" i="5"/>
  <c r="BH541" i="5"/>
  <c r="BH176" i="5" s="1"/>
  <c r="EV260" i="4"/>
  <c r="EV261" i="4" s="1"/>
  <c r="EU262" i="4"/>
  <c r="BG447" i="5"/>
  <c r="BI301" i="5"/>
  <c r="BI434" i="5"/>
  <c r="BH308" i="5"/>
  <c r="BH437" i="5"/>
  <c r="BI548" i="5"/>
  <c r="BH1083" i="5"/>
  <c r="BH1084" i="5" s="1"/>
  <c r="BI1024" i="5"/>
  <c r="BH809" i="5"/>
  <c r="BH810" i="5" s="1"/>
  <c r="BI544" i="5"/>
  <c r="BI300" i="5"/>
  <c r="BI299" i="5"/>
  <c r="BI304" i="5"/>
  <c r="BI294" i="5"/>
  <c r="BI297" i="5"/>
  <c r="BI298" i="5"/>
  <c r="BI293" i="5"/>
  <c r="BI305" i="5"/>
  <c r="BI303" i="5"/>
  <c r="BI291" i="5"/>
  <c r="BI295" i="5"/>
  <c r="BI302" i="5"/>
  <c r="BI292" i="5"/>
  <c r="BI296" i="5"/>
  <c r="BH361" i="5"/>
  <c r="BI796" i="5"/>
  <c r="BI799" i="5"/>
  <c r="BI798" i="5"/>
  <c r="BH780" i="5"/>
  <c r="BH790" i="5"/>
  <c r="BH838" i="5"/>
  <c r="BI19" i="5"/>
  <c r="BI531" i="5"/>
  <c r="BI532" i="5"/>
  <c r="BI491" i="5"/>
  <c r="BI498" i="5"/>
  <c r="BI505" i="5"/>
  <c r="BH462" i="5"/>
  <c r="BI483" i="5"/>
  <c r="BH959" i="5"/>
  <c r="BH960" i="5" s="1"/>
  <c r="BH18" i="5"/>
  <c r="BH884" i="5"/>
  <c r="BH879" i="5"/>
  <c r="BH882" i="5"/>
  <c r="BH826" i="5"/>
  <c r="BH354" i="5"/>
  <c r="BH883" i="5"/>
  <c r="BH408" i="5"/>
  <c r="BH479" i="5" s="1"/>
  <c r="BH159" i="5" s="1"/>
  <c r="BI370" i="5"/>
  <c r="BI369" i="5"/>
  <c r="BI347" i="5"/>
  <c r="BI349" i="5" s="1"/>
  <c r="BH344" i="5"/>
  <c r="BH378" i="5" s="1"/>
  <c r="BJ5" i="5"/>
  <c r="BJ365" i="5" s="1"/>
  <c r="BI850" i="5"/>
  <c r="BI875" i="5"/>
  <c r="BI874" i="5"/>
  <c r="BI873" i="5"/>
  <c r="BI870" i="5"/>
  <c r="BI848" i="5"/>
  <c r="BI429" i="5"/>
  <c r="BI428" i="5"/>
  <c r="BI427" i="5"/>
  <c r="BI605" i="5"/>
  <c r="BI610" i="5" s="1"/>
  <c r="BI604" i="5"/>
  <c r="BI609" i="5" s="1"/>
  <c r="BI603" i="5"/>
  <c r="BI608" i="5" s="1"/>
  <c r="BI602" i="5"/>
  <c r="BI607" i="5" s="1"/>
  <c r="BI561" i="5"/>
  <c r="BI432" i="5"/>
  <c r="BI431" i="5"/>
  <c r="BI433" i="5"/>
  <c r="BI430" i="5"/>
  <c r="BI15" i="5"/>
  <c r="BI17" i="5"/>
  <c r="BH1168" i="5"/>
  <c r="BH340" i="5"/>
  <c r="BH420" i="5"/>
  <c r="BI364" i="5"/>
  <c r="BI45" i="5" a="1"/>
  <c r="BI45" i="5" s="1"/>
  <c r="BI10" i="5"/>
  <c r="BI11" i="5" s="1"/>
  <c r="BI46" i="5" a="1"/>
  <c r="BI46" i="5" s="1"/>
  <c r="BI1201" i="5"/>
  <c r="BI27" i="5"/>
  <c r="BI34" i="5" s="1" a="1"/>
  <c r="BI34" i="5" s="1"/>
  <c r="BI310" i="5"/>
  <c r="BH414" i="5"/>
  <c r="BH416" i="5"/>
  <c r="BH409" i="5"/>
  <c r="BH486" i="5" s="1"/>
  <c r="BH417" i="5"/>
  <c r="BH421" i="5"/>
  <c r="BH419" i="5"/>
  <c r="BH342" i="5"/>
  <c r="BH415" i="5"/>
  <c r="BH413" i="5"/>
  <c r="BH411" i="5"/>
  <c r="BH536" i="5" s="1"/>
  <c r="BH410" i="5"/>
  <c r="BH343" i="5"/>
  <c r="BH407" i="5"/>
  <c r="BH422" i="5"/>
  <c r="BH418" i="5"/>
  <c r="BH374" i="5" l="1"/>
  <c r="BJ351" i="5"/>
  <c r="BH377" i="5"/>
  <c r="BH373" i="5"/>
  <c r="BJ1036" i="5"/>
  <c r="BJ1035" i="5"/>
  <c r="BJ1034" i="5"/>
  <c r="EU265" i="4"/>
  <c r="BD895" i="5"/>
  <c r="BD995" i="5"/>
  <c r="BH678" i="5"/>
  <c r="BH710" i="5"/>
  <c r="EW260" i="4"/>
  <c r="EW261" i="4" s="1"/>
  <c r="EV262" i="4"/>
  <c r="BH393" i="5"/>
  <c r="BH75" i="5"/>
  <c r="BH74" i="5"/>
  <c r="BI76" i="5"/>
  <c r="BH500" i="5"/>
  <c r="BH507" i="5"/>
  <c r="BH493" i="5"/>
  <c r="BH446" i="5"/>
  <c r="BJ1476" i="5"/>
  <c r="BJ1276" i="5"/>
  <c r="BI1147" i="5"/>
  <c r="BI1148" i="5"/>
  <c r="BI1162" i="5" s="1"/>
  <c r="BH442" i="5"/>
  <c r="BH441" i="5"/>
  <c r="BH444" i="5"/>
  <c r="BH445" i="5"/>
  <c r="BH440" i="5"/>
  <c r="BH443" i="5"/>
  <c r="BH439" i="5"/>
  <c r="BI306" i="5"/>
  <c r="BH390" i="5"/>
  <c r="BH154" i="5" s="1"/>
  <c r="BI801" i="5"/>
  <c r="BI804" i="5" s="1"/>
  <c r="BI805" i="5" s="1"/>
  <c r="BJ803" i="5" s="1"/>
  <c r="BI327" i="5"/>
  <c r="BI329" i="5" s="1"/>
  <c r="BI360" i="5" s="1"/>
  <c r="BI20" i="5"/>
  <c r="BI562" i="5" s="1"/>
  <c r="BH535" i="5"/>
  <c r="BH537" i="5" s="1"/>
  <c r="BH162" i="5" s="1"/>
  <c r="BJ518" i="5"/>
  <c r="BJ519" i="5" s="1"/>
  <c r="BJ477" i="5"/>
  <c r="BI40" i="5" a="1"/>
  <c r="BI40" i="5" s="1"/>
  <c r="BI39" i="5" a="1"/>
  <c r="BI39" i="5" s="1"/>
  <c r="BI37" i="5" a="1"/>
  <c r="BI37" i="5" s="1"/>
  <c r="BI42" i="5" a="1"/>
  <c r="BI42" i="5" s="1"/>
  <c r="BI38" i="5" a="1"/>
  <c r="BI38" i="5" s="1"/>
  <c r="BI36" i="5" a="1"/>
  <c r="BI36" i="5" s="1"/>
  <c r="BI35" i="5" a="1"/>
  <c r="BI35" i="5" s="1"/>
  <c r="BI33" i="5" a="1"/>
  <c r="BI33" i="5" s="1"/>
  <c r="BH334" i="5"/>
  <c r="BH333" i="5"/>
  <c r="BH376" i="5"/>
  <c r="BH389" i="5" s="1"/>
  <c r="BH153" i="5" s="1"/>
  <c r="BH375" i="5"/>
  <c r="BH885" i="5"/>
  <c r="BJ367" i="5"/>
  <c r="BJ368" i="5"/>
  <c r="BJ22" i="5"/>
  <c r="BJ849" i="5"/>
  <c r="BI9" i="5"/>
  <c r="BJ24" i="5"/>
  <c r="BK1289" i="5" s="1"/>
  <c r="BJ23" i="5"/>
  <c r="BJ1294" i="5" s="1"/>
  <c r="BI858" i="5"/>
  <c r="BI29" i="5" a="1"/>
  <c r="BI29" i="5" s="1"/>
  <c r="BI30" i="5" a="1"/>
  <c r="BI30" i="5" s="1"/>
  <c r="BI876" i="5"/>
  <c r="BJ846" i="5"/>
  <c r="BI31" i="5" a="1"/>
  <c r="BI31" i="5" s="1"/>
  <c r="BI1178" i="5"/>
  <c r="BI1190" i="5" s="1"/>
  <c r="BI394" i="5"/>
  <c r="BI32" i="5" a="1"/>
  <c r="BI32" i="5" s="1"/>
  <c r="BJ556" i="5"/>
  <c r="BK4" i="5"/>
  <c r="BJ6" i="5"/>
  <c r="BJ7" i="5"/>
  <c r="BJ8" i="5"/>
  <c r="BJ348" i="5" s="1"/>
  <c r="BJ366" i="5" s="1"/>
  <c r="BI845" i="5"/>
  <c r="BI16" i="5"/>
  <c r="BI341" i="5" l="1"/>
  <c r="BI374" i="5" s="1"/>
  <c r="BI412" i="5"/>
  <c r="BI545" i="5" s="1"/>
  <c r="BI163" i="5" s="1"/>
  <c r="EV265" i="4"/>
  <c r="BE1048" i="5"/>
  <c r="BE888" i="5"/>
  <c r="BE779" i="5"/>
  <c r="BE781" i="5" s="1"/>
  <c r="BE823" i="5"/>
  <c r="BE828" i="5" s="1"/>
  <c r="BJ540" i="5"/>
  <c r="BJ797" i="5"/>
  <c r="BI841" i="5"/>
  <c r="BI541" i="5"/>
  <c r="BI176" i="5" s="1"/>
  <c r="EX260" i="4"/>
  <c r="EX261" i="4" s="1"/>
  <c r="EW262" i="4"/>
  <c r="BH447" i="5"/>
  <c r="BJ293" i="5"/>
  <c r="BJ434" i="5"/>
  <c r="BI423" i="5"/>
  <c r="BI308" i="5"/>
  <c r="BI437" i="5"/>
  <c r="BJ548" i="5"/>
  <c r="BI1083" i="5"/>
  <c r="BI1084" i="5" s="1"/>
  <c r="BJ1024" i="5"/>
  <c r="BI809" i="5"/>
  <c r="BI810" i="5" s="1"/>
  <c r="BJ544" i="5"/>
  <c r="BJ297" i="5"/>
  <c r="BJ292" i="5"/>
  <c r="BJ296" i="5"/>
  <c r="BJ299" i="5"/>
  <c r="BJ295" i="5"/>
  <c r="BJ298" i="5"/>
  <c r="BJ301" i="5"/>
  <c r="BJ294" i="5"/>
  <c r="BJ302" i="5"/>
  <c r="BJ304" i="5"/>
  <c r="BJ300" i="5"/>
  <c r="BJ291" i="5"/>
  <c r="BJ305" i="5"/>
  <c r="BJ303" i="5"/>
  <c r="BI361" i="5"/>
  <c r="BJ796" i="5"/>
  <c r="BJ798" i="5"/>
  <c r="BJ799" i="5"/>
  <c r="BI780" i="5"/>
  <c r="BI790" i="5"/>
  <c r="BI838" i="5"/>
  <c r="BJ19" i="5"/>
  <c r="BJ532" i="5"/>
  <c r="BJ531" i="5"/>
  <c r="BJ491" i="5"/>
  <c r="BJ498" i="5"/>
  <c r="BJ505" i="5"/>
  <c r="BJ483" i="5"/>
  <c r="BI884" i="5"/>
  <c r="BI418" i="5"/>
  <c r="BI959" i="5"/>
  <c r="BI960" i="5" s="1"/>
  <c r="BJ370" i="5"/>
  <c r="BJ369" i="5"/>
  <c r="BI826" i="5"/>
  <c r="BI462" i="5"/>
  <c r="BI882" i="5"/>
  <c r="BI883" i="5"/>
  <c r="BI879" i="5"/>
  <c r="BI18" i="5"/>
  <c r="BJ347" i="5"/>
  <c r="BJ349" i="5" s="1"/>
  <c r="BI354" i="5"/>
  <c r="BI343" i="5"/>
  <c r="BI416" i="5"/>
  <c r="BI420" i="5"/>
  <c r="BI411" i="5"/>
  <c r="BI535" i="5" s="1"/>
  <c r="BK5" i="5"/>
  <c r="BK365" i="5" s="1"/>
  <c r="BI414" i="5"/>
  <c r="BI421" i="5"/>
  <c r="BJ850" i="5"/>
  <c r="BJ848" i="5"/>
  <c r="BJ428" i="5"/>
  <c r="BJ870" i="5"/>
  <c r="BJ605" i="5"/>
  <c r="BJ610" i="5" s="1"/>
  <c r="BJ604" i="5"/>
  <c r="BJ609" i="5" s="1"/>
  <c r="BJ603" i="5"/>
  <c r="BJ608" i="5" s="1"/>
  <c r="BJ602" i="5"/>
  <c r="BJ607" i="5" s="1"/>
  <c r="BJ561" i="5"/>
  <c r="BJ873" i="5"/>
  <c r="BJ433" i="5"/>
  <c r="BJ874" i="5"/>
  <c r="BJ431" i="5"/>
  <c r="BJ427" i="5"/>
  <c r="BJ430" i="5"/>
  <c r="BJ15" i="5"/>
  <c r="BJ429" i="5"/>
  <c r="BJ875" i="5"/>
  <c r="BJ432" i="5"/>
  <c r="BJ17" i="5"/>
  <c r="BI413" i="5"/>
  <c r="BI410" i="5"/>
  <c r="BI419" i="5"/>
  <c r="BI1168" i="5"/>
  <c r="BI415" i="5"/>
  <c r="BI342" i="5"/>
  <c r="BJ45" i="5" a="1"/>
  <c r="BJ45" i="5" s="1"/>
  <c r="BJ364" i="5"/>
  <c r="BJ10" i="5"/>
  <c r="BJ11" i="5" s="1"/>
  <c r="BJ46" i="5" a="1"/>
  <c r="BJ46" i="5" s="1"/>
  <c r="BI344" i="5"/>
  <c r="BI378" i="5" s="1"/>
  <c r="BI408" i="5"/>
  <c r="BI479" i="5" s="1"/>
  <c r="BI159" i="5" s="1"/>
  <c r="BI340" i="5"/>
  <c r="BI417" i="5"/>
  <c r="BJ1201" i="5"/>
  <c r="BJ27" i="5"/>
  <c r="BJ31" i="5" s="1" a="1"/>
  <c r="BJ31" i="5" s="1"/>
  <c r="BJ310" i="5"/>
  <c r="BI409" i="5"/>
  <c r="BI493" i="5" s="1"/>
  <c r="BI422" i="5"/>
  <c r="BI407" i="5"/>
  <c r="BI373" i="5" l="1"/>
  <c r="BI377" i="5"/>
  <c r="BK351" i="5"/>
  <c r="BK1036" i="5"/>
  <c r="BK1034" i="5"/>
  <c r="BK1035" i="5"/>
  <c r="BE890" i="5"/>
  <c r="BE893" i="5" s="1"/>
  <c r="BE891" i="5"/>
  <c r="EW265" i="4"/>
  <c r="BI678" i="5"/>
  <c r="BI710" i="5"/>
  <c r="EY260" i="4"/>
  <c r="EY261" i="4" s="1"/>
  <c r="EX262" i="4"/>
  <c r="BJ76" i="5"/>
  <c r="BI393" i="5"/>
  <c r="BI75" i="5"/>
  <c r="BI74" i="5"/>
  <c r="BJ1148" i="5"/>
  <c r="BJ1162" i="5" s="1"/>
  <c r="BI486" i="5"/>
  <c r="BI500" i="5"/>
  <c r="BI507" i="5"/>
  <c r="BI446" i="5"/>
  <c r="BK1476" i="5"/>
  <c r="BK1276" i="5"/>
  <c r="BJ1147" i="5"/>
  <c r="BI444" i="5"/>
  <c r="BI445" i="5"/>
  <c r="BI439" i="5"/>
  <c r="BI440" i="5"/>
  <c r="BI442" i="5"/>
  <c r="BI443" i="5"/>
  <c r="BI441" i="5"/>
  <c r="BJ306" i="5"/>
  <c r="BI390" i="5"/>
  <c r="BI154" i="5" s="1"/>
  <c r="BJ801" i="5"/>
  <c r="BJ804" i="5" s="1"/>
  <c r="BJ805" i="5" s="1"/>
  <c r="BK803" i="5" s="1"/>
  <c r="BJ327" i="5"/>
  <c r="BJ329" i="5" s="1"/>
  <c r="BJ360" i="5" s="1"/>
  <c r="BJ20" i="5"/>
  <c r="BJ562" i="5" s="1"/>
  <c r="BI536" i="5"/>
  <c r="BI537" i="5" s="1"/>
  <c r="BI162" i="5" s="1"/>
  <c r="BK518" i="5"/>
  <c r="BK519" i="5" s="1"/>
  <c r="BK477" i="5"/>
  <c r="BJ40" i="5" a="1"/>
  <c r="BJ40" i="5" s="1"/>
  <c r="BJ42" i="5" a="1"/>
  <c r="BJ42" i="5" s="1"/>
  <c r="BJ34" i="5" a="1"/>
  <c r="BJ34" i="5" s="1"/>
  <c r="BJ38" i="5" a="1"/>
  <c r="BJ38" i="5" s="1"/>
  <c r="BJ36" i="5" a="1"/>
  <c r="BJ36" i="5" s="1"/>
  <c r="BJ39" i="5" a="1"/>
  <c r="BJ39" i="5" s="1"/>
  <c r="BJ37" i="5" a="1"/>
  <c r="BJ37" i="5" s="1"/>
  <c r="BJ35" i="5" a="1"/>
  <c r="BJ35" i="5" s="1"/>
  <c r="BJ33" i="5" a="1"/>
  <c r="BJ33" i="5" s="1"/>
  <c r="BJ412" i="5" s="1"/>
  <c r="BI375" i="5"/>
  <c r="BI376" i="5"/>
  <c r="BI389" i="5" s="1"/>
  <c r="BI153" i="5" s="1"/>
  <c r="BI334" i="5"/>
  <c r="BI333" i="5"/>
  <c r="BK367" i="5"/>
  <c r="BK368" i="5"/>
  <c r="BI885" i="5"/>
  <c r="BK22" i="5"/>
  <c r="BK846" i="5"/>
  <c r="BK23" i="5"/>
  <c r="BK1294" i="5" s="1"/>
  <c r="BJ30" i="5" a="1"/>
  <c r="BJ30" i="5" s="1"/>
  <c r="BJ876" i="5"/>
  <c r="BJ858" i="5"/>
  <c r="BJ9" i="5"/>
  <c r="BK556" i="5"/>
  <c r="BK6" i="5"/>
  <c r="BK7" i="5"/>
  <c r="BK8" i="5"/>
  <c r="BK348" i="5" s="1"/>
  <c r="BK366" i="5" s="1"/>
  <c r="BL4" i="5"/>
  <c r="BJ1178" i="5"/>
  <c r="BJ1190" i="5" s="1"/>
  <c r="BJ394" i="5"/>
  <c r="BJ845" i="5"/>
  <c r="BJ16" i="5"/>
  <c r="BJ29" i="5" a="1"/>
  <c r="BJ29" i="5" s="1"/>
  <c r="BK849" i="5"/>
  <c r="BK24" i="5"/>
  <c r="BL1289" i="5" s="1"/>
  <c r="BJ32" i="5" a="1"/>
  <c r="BJ32" i="5" s="1"/>
  <c r="BJ341" i="5" l="1"/>
  <c r="BJ374" i="5" s="1"/>
  <c r="EX265" i="4"/>
  <c r="BE995" i="5"/>
  <c r="BK540" i="5"/>
  <c r="BK797" i="5"/>
  <c r="BJ841" i="5"/>
  <c r="BJ541" i="5"/>
  <c r="BJ176" i="5" s="1"/>
  <c r="EZ260" i="4"/>
  <c r="EZ261" i="4" s="1"/>
  <c r="EY262" i="4"/>
  <c r="BI447" i="5"/>
  <c r="BK301" i="5"/>
  <c r="BK434" i="5"/>
  <c r="BJ308" i="5"/>
  <c r="BJ437" i="5"/>
  <c r="BK548" i="5"/>
  <c r="BJ1083" i="5"/>
  <c r="BJ1084" i="5" s="1"/>
  <c r="BK1024" i="5"/>
  <c r="BJ809" i="5"/>
  <c r="BJ810" i="5" s="1"/>
  <c r="BJ545" i="5"/>
  <c r="BJ163" i="5" s="1"/>
  <c r="BK544" i="5"/>
  <c r="BJ423" i="5"/>
  <c r="BK292" i="5"/>
  <c r="BK304" i="5"/>
  <c r="BK298" i="5"/>
  <c r="BK297" i="5"/>
  <c r="BK300" i="5"/>
  <c r="BK303" i="5"/>
  <c r="BK302" i="5"/>
  <c r="BK293" i="5"/>
  <c r="BK295" i="5"/>
  <c r="BK291" i="5"/>
  <c r="BK299" i="5"/>
  <c r="BK296" i="5"/>
  <c r="BK294" i="5"/>
  <c r="BK305" i="5"/>
  <c r="BJ361" i="5"/>
  <c r="BK798" i="5"/>
  <c r="BK796" i="5"/>
  <c r="BK799" i="5"/>
  <c r="BJ780" i="5"/>
  <c r="BJ790" i="5"/>
  <c r="BJ838" i="5"/>
  <c r="BK19" i="5"/>
  <c r="BK532" i="5"/>
  <c r="BK531" i="5"/>
  <c r="BK498" i="5"/>
  <c r="BK491" i="5"/>
  <c r="BK505" i="5"/>
  <c r="BK483" i="5"/>
  <c r="BJ420" i="5"/>
  <c r="BJ340" i="5"/>
  <c r="BJ344" i="5"/>
  <c r="BJ378" i="5" s="1"/>
  <c r="BJ882" i="5"/>
  <c r="BJ415" i="5"/>
  <c r="BJ408" i="5"/>
  <c r="BJ479" i="5" s="1"/>
  <c r="BJ159" i="5" s="1"/>
  <c r="BK370" i="5"/>
  <c r="BK369" i="5"/>
  <c r="BJ884" i="5"/>
  <c r="BJ883" i="5"/>
  <c r="BJ18" i="5"/>
  <c r="BJ879" i="5"/>
  <c r="BK347" i="5"/>
  <c r="BK349" i="5" s="1"/>
  <c r="BJ354" i="5"/>
  <c r="BJ417" i="5"/>
  <c r="BJ1168" i="5"/>
  <c r="BK875" i="5"/>
  <c r="BK874" i="5"/>
  <c r="BK873" i="5"/>
  <c r="BK870" i="5"/>
  <c r="BK848" i="5"/>
  <c r="BK850" i="5"/>
  <c r="BK427" i="5"/>
  <c r="BK605" i="5"/>
  <c r="BK610" i="5" s="1"/>
  <c r="BK604" i="5"/>
  <c r="BK609" i="5" s="1"/>
  <c r="BK603" i="5"/>
  <c r="BK608" i="5" s="1"/>
  <c r="BK602" i="5"/>
  <c r="BK607" i="5" s="1"/>
  <c r="BK561" i="5"/>
  <c r="BK433" i="5"/>
  <c r="BK432" i="5"/>
  <c r="BK431" i="5"/>
  <c r="BK430" i="5"/>
  <c r="BK15" i="5"/>
  <c r="BK429" i="5"/>
  <c r="BK428" i="5"/>
  <c r="BK17" i="5"/>
  <c r="BJ421" i="5"/>
  <c r="BJ416" i="5"/>
  <c r="BJ419" i="5"/>
  <c r="BJ342" i="5"/>
  <c r="BJ411" i="5"/>
  <c r="BJ535" i="5" s="1"/>
  <c r="BJ410" i="5"/>
  <c r="BJ418" i="5"/>
  <c r="BJ414" i="5"/>
  <c r="BJ413" i="5"/>
  <c r="BJ343" i="5"/>
  <c r="BJ407" i="5"/>
  <c r="BK364" i="5"/>
  <c r="BK10" i="5"/>
  <c r="BK11" i="5" s="1"/>
  <c r="BK46" i="5" a="1"/>
  <c r="BK46" i="5" s="1"/>
  <c r="BK45" i="5" a="1"/>
  <c r="BK45" i="5" s="1"/>
  <c r="BJ422" i="5"/>
  <c r="BL5" i="5"/>
  <c r="BL365" i="5" s="1"/>
  <c r="BK1201" i="5"/>
  <c r="BK27" i="5"/>
  <c r="BK34" i="5" s="1" a="1"/>
  <c r="BK34" i="5" s="1"/>
  <c r="BK310" i="5"/>
  <c r="BJ959" i="5"/>
  <c r="BJ960" i="5" s="1"/>
  <c r="BJ462" i="5"/>
  <c r="BJ826" i="5"/>
  <c r="BJ409" i="5"/>
  <c r="BJ493" i="5" s="1"/>
  <c r="BJ373" i="5" l="1"/>
  <c r="BL351" i="5"/>
  <c r="BJ377" i="5"/>
  <c r="BL1035" i="5"/>
  <c r="BL1034" i="5"/>
  <c r="BL1036" i="5"/>
  <c r="EY265" i="4"/>
  <c r="BE895" i="5"/>
  <c r="BF779" i="5"/>
  <c r="BF781" i="5" s="1"/>
  <c r="BF888" i="5"/>
  <c r="BF1048" i="5"/>
  <c r="BF823" i="5"/>
  <c r="BF828" i="5" s="1"/>
  <c r="BJ678" i="5"/>
  <c r="BJ710" i="5"/>
  <c r="FA260" i="4"/>
  <c r="FA261" i="4" s="1"/>
  <c r="EZ262" i="4"/>
  <c r="BJ75" i="5"/>
  <c r="BJ74" i="5"/>
  <c r="BK76" i="5"/>
  <c r="BJ486" i="5"/>
  <c r="BJ500" i="5"/>
  <c r="BJ507" i="5"/>
  <c r="BK1147" i="5"/>
  <c r="BJ446" i="5"/>
  <c r="BL1476" i="5"/>
  <c r="BL1276" i="5"/>
  <c r="BK1148" i="5"/>
  <c r="BK1162" i="5" s="1"/>
  <c r="BJ441" i="5"/>
  <c r="BJ445" i="5"/>
  <c r="BJ444" i="5"/>
  <c r="BJ442" i="5"/>
  <c r="BJ443" i="5"/>
  <c r="BJ440" i="5"/>
  <c r="BJ439" i="5"/>
  <c r="BK306" i="5"/>
  <c r="BJ390" i="5"/>
  <c r="BJ154" i="5" s="1"/>
  <c r="BK801" i="5"/>
  <c r="BK804" i="5" s="1"/>
  <c r="BK805" i="5" s="1"/>
  <c r="BL803" i="5" s="1"/>
  <c r="BK327" i="5"/>
  <c r="BK329" i="5" s="1"/>
  <c r="BK360" i="5" s="1"/>
  <c r="BK20" i="5"/>
  <c r="BK562" i="5" s="1"/>
  <c r="BJ536" i="5"/>
  <c r="BJ537" i="5" s="1"/>
  <c r="BJ162" i="5" s="1"/>
  <c r="BL518" i="5"/>
  <c r="BL519" i="5" s="1"/>
  <c r="BL477" i="5"/>
  <c r="BK40" i="5" a="1"/>
  <c r="BK40" i="5" s="1"/>
  <c r="BK42" i="5" a="1"/>
  <c r="BK42" i="5" s="1"/>
  <c r="BK39" i="5" a="1"/>
  <c r="BK39" i="5" s="1"/>
  <c r="BK38" i="5" a="1"/>
  <c r="BK38" i="5" s="1"/>
  <c r="BK35" i="5" a="1"/>
  <c r="BK35" i="5" s="1"/>
  <c r="BK37" i="5" a="1"/>
  <c r="BK37" i="5" s="1"/>
  <c r="BK36" i="5" a="1"/>
  <c r="BK36" i="5" s="1"/>
  <c r="BK33" i="5" a="1"/>
  <c r="BK33" i="5" s="1"/>
  <c r="BJ375" i="5"/>
  <c r="BJ376" i="5"/>
  <c r="BJ389" i="5" s="1"/>
  <c r="BJ153" i="5" s="1"/>
  <c r="BJ333" i="5"/>
  <c r="BJ334" i="5"/>
  <c r="BJ885" i="5"/>
  <c r="BL367" i="5"/>
  <c r="BL368" i="5"/>
  <c r="BJ393" i="5"/>
  <c r="BL22" i="5"/>
  <c r="BL24" i="5"/>
  <c r="BM1289" i="5" s="1"/>
  <c r="BL849" i="5"/>
  <c r="BK31" i="5" a="1"/>
  <c r="BK31" i="5" s="1"/>
  <c r="BL23" i="5"/>
  <c r="BL1294" i="5" s="1"/>
  <c r="BK29" i="5" a="1"/>
  <c r="BK29" i="5" s="1"/>
  <c r="BL846" i="5"/>
  <c r="BK858" i="5"/>
  <c r="BK9" i="5"/>
  <c r="BK845" i="5"/>
  <c r="BK16" i="5"/>
  <c r="BL6" i="5"/>
  <c r="BL7" i="5"/>
  <c r="BL556" i="5"/>
  <c r="BL8" i="5"/>
  <c r="BL348" i="5" s="1"/>
  <c r="BL366" i="5" s="1"/>
  <c r="BM4" i="5"/>
  <c r="BK30" i="5" a="1"/>
  <c r="BK30" i="5" s="1"/>
  <c r="BK32" i="5" a="1"/>
  <c r="BK32" i="5" s="1"/>
  <c r="BK876" i="5"/>
  <c r="BK1178" i="5"/>
  <c r="BK1190" i="5" s="1"/>
  <c r="BK394" i="5"/>
  <c r="BK341" i="5" l="1"/>
  <c r="BK374" i="5" s="1"/>
  <c r="BF890" i="5"/>
  <c r="BF893" i="5" s="1"/>
  <c r="BF891" i="5"/>
  <c r="BK412" i="5"/>
  <c r="BK545" i="5" s="1"/>
  <c r="BK163" i="5" s="1"/>
  <c r="EZ265" i="4"/>
  <c r="BL540" i="5"/>
  <c r="BL797" i="5"/>
  <c r="BK841" i="5"/>
  <c r="BK541" i="5"/>
  <c r="BK176" i="5" s="1"/>
  <c r="FB260" i="4"/>
  <c r="FB261" i="4" s="1"/>
  <c r="FA262" i="4"/>
  <c r="BJ447" i="5"/>
  <c r="BL291" i="5"/>
  <c r="BL434" i="5"/>
  <c r="BK423" i="5"/>
  <c r="BK308" i="5"/>
  <c r="BK437" i="5"/>
  <c r="BL548" i="5"/>
  <c r="BK1083" i="5"/>
  <c r="BK1084" i="5" s="1"/>
  <c r="BL1024" i="5"/>
  <c r="BK809" i="5"/>
  <c r="BK810" i="5" s="1"/>
  <c r="BL544" i="5"/>
  <c r="BL303" i="5"/>
  <c r="BL299" i="5"/>
  <c r="BL302" i="5"/>
  <c r="BL298" i="5"/>
  <c r="BL292" i="5"/>
  <c r="BL300" i="5"/>
  <c r="BL304" i="5"/>
  <c r="BL295" i="5"/>
  <c r="BL297" i="5"/>
  <c r="BL294" i="5"/>
  <c r="BL293" i="5"/>
  <c r="BL305" i="5"/>
  <c r="BL301" i="5"/>
  <c r="BL296" i="5"/>
  <c r="BK361" i="5"/>
  <c r="BL799" i="5"/>
  <c r="BL796" i="5"/>
  <c r="BL798" i="5"/>
  <c r="BK780" i="5"/>
  <c r="BK790" i="5"/>
  <c r="BK838" i="5"/>
  <c r="BL19" i="5"/>
  <c r="BL532" i="5"/>
  <c r="BL531" i="5"/>
  <c r="BL491" i="5"/>
  <c r="BL505" i="5"/>
  <c r="BL498" i="5"/>
  <c r="BL483" i="5"/>
  <c r="BK416" i="5"/>
  <c r="BL369" i="5"/>
  <c r="BL370" i="5"/>
  <c r="BL347" i="5"/>
  <c r="BL349" i="5" s="1"/>
  <c r="BK882" i="5"/>
  <c r="BK354" i="5"/>
  <c r="BK884" i="5"/>
  <c r="BK879" i="5"/>
  <c r="BK18" i="5"/>
  <c r="BK883" i="5"/>
  <c r="BL875" i="5"/>
  <c r="BL874" i="5"/>
  <c r="BL873" i="5"/>
  <c r="BL870" i="5"/>
  <c r="BL848" i="5"/>
  <c r="BL605" i="5"/>
  <c r="BL610" i="5" s="1"/>
  <c r="BL604" i="5"/>
  <c r="BL609" i="5" s="1"/>
  <c r="BL603" i="5"/>
  <c r="BL608" i="5" s="1"/>
  <c r="BL602" i="5"/>
  <c r="BL607" i="5" s="1"/>
  <c r="BL561" i="5"/>
  <c r="BL433" i="5"/>
  <c r="BL432" i="5"/>
  <c r="BL431" i="5"/>
  <c r="BL850" i="5"/>
  <c r="BL430" i="5"/>
  <c r="BL15" i="5"/>
  <c r="BL429" i="5"/>
  <c r="BL428" i="5"/>
  <c r="BL17" i="5"/>
  <c r="BL427" i="5"/>
  <c r="BK340" i="5"/>
  <c r="BK408" i="5"/>
  <c r="BK479" i="5" s="1"/>
  <c r="BK159" i="5" s="1"/>
  <c r="BK344" i="5"/>
  <c r="BK378" i="5" s="1"/>
  <c r="BK420" i="5"/>
  <c r="BL364" i="5"/>
  <c r="BL46" i="5" a="1"/>
  <c r="BL46" i="5" s="1"/>
  <c r="BL10" i="5"/>
  <c r="BL11" i="5" s="1"/>
  <c r="BL45" i="5" a="1"/>
  <c r="BL45" i="5" s="1"/>
  <c r="BK959" i="5"/>
  <c r="BK960" i="5" s="1"/>
  <c r="BK462" i="5"/>
  <c r="BK826" i="5"/>
  <c r="BK343" i="5"/>
  <c r="BL1201" i="5"/>
  <c r="BL27" i="5"/>
  <c r="BL32" i="5" s="1" a="1"/>
  <c r="BL32" i="5" s="1"/>
  <c r="BL310" i="5"/>
  <c r="BK409" i="5"/>
  <c r="BK493" i="5" s="1"/>
  <c r="BK1168" i="5"/>
  <c r="BK419" i="5"/>
  <c r="BK342" i="5"/>
  <c r="BK415" i="5"/>
  <c r="BK411" i="5"/>
  <c r="BK535" i="5" s="1"/>
  <c r="BK410" i="5"/>
  <c r="BK418" i="5"/>
  <c r="BK417" i="5"/>
  <c r="BK414" i="5"/>
  <c r="BK413" i="5"/>
  <c r="BK407" i="5"/>
  <c r="BK421" i="5"/>
  <c r="BM5" i="5"/>
  <c r="BM365" i="5" s="1"/>
  <c r="BK422" i="5"/>
  <c r="BK377" i="5" l="1"/>
  <c r="BK373" i="5"/>
  <c r="BM351" i="5"/>
  <c r="BM1036" i="5"/>
  <c r="BM1035" i="5"/>
  <c r="BM1034" i="5"/>
  <c r="BF995" i="5"/>
  <c r="BF895" i="5"/>
  <c r="BK678" i="5"/>
  <c r="BK710" i="5"/>
  <c r="FC260" i="4"/>
  <c r="FC261" i="4" s="1"/>
  <c r="FB262" i="4"/>
  <c r="BL1147" i="5"/>
  <c r="BK74" i="5"/>
  <c r="BK75" i="5"/>
  <c r="BL76" i="5"/>
  <c r="BL1148" i="5"/>
  <c r="BL1162" i="5" s="1"/>
  <c r="BK486" i="5"/>
  <c r="BK507" i="5"/>
  <c r="BK500" i="5"/>
  <c r="BK446" i="5"/>
  <c r="BM1476" i="5"/>
  <c r="BM1276" i="5"/>
  <c r="BK441" i="5"/>
  <c r="BK445" i="5"/>
  <c r="BK444" i="5"/>
  <c r="BK442" i="5"/>
  <c r="BK439" i="5"/>
  <c r="BK443" i="5"/>
  <c r="BK440" i="5"/>
  <c r="BL306" i="5"/>
  <c r="BK390" i="5"/>
  <c r="BK154" i="5" s="1"/>
  <c r="BL801" i="5"/>
  <c r="BL804" i="5" s="1"/>
  <c r="BL805" i="5" s="1"/>
  <c r="BM803" i="5" s="1"/>
  <c r="BL20" i="5"/>
  <c r="BL562" i="5" s="1"/>
  <c r="BL327" i="5"/>
  <c r="BL329" i="5" s="1"/>
  <c r="BL360" i="5" s="1"/>
  <c r="BK536" i="5"/>
  <c r="BK537" i="5" s="1"/>
  <c r="BK162" i="5" s="1"/>
  <c r="BM518" i="5"/>
  <c r="BM519" i="5" s="1"/>
  <c r="BM477" i="5"/>
  <c r="BL40" i="5" a="1"/>
  <c r="BL40" i="5" s="1"/>
  <c r="BL39" i="5" a="1"/>
  <c r="BL39" i="5" s="1"/>
  <c r="BL34" i="5" a="1"/>
  <c r="BL34" i="5" s="1"/>
  <c r="BL36" i="5" a="1"/>
  <c r="BL36" i="5" s="1"/>
  <c r="BL42" i="5" a="1"/>
  <c r="BL42" i="5" s="1"/>
  <c r="BL38" i="5" a="1"/>
  <c r="BL38" i="5" s="1"/>
  <c r="BL37" i="5" a="1"/>
  <c r="BL37" i="5" s="1"/>
  <c r="BL35" i="5" a="1"/>
  <c r="BL35" i="5" s="1"/>
  <c r="BL33" i="5" a="1"/>
  <c r="BL33" i="5" s="1"/>
  <c r="BK376" i="5"/>
  <c r="BK389" i="5" s="1"/>
  <c r="BK153" i="5" s="1"/>
  <c r="BK375" i="5"/>
  <c r="BK334" i="5"/>
  <c r="BM367" i="5"/>
  <c r="BM368" i="5"/>
  <c r="BK885" i="5"/>
  <c r="BK333" i="5"/>
  <c r="BM22" i="5"/>
  <c r="BM849" i="5"/>
  <c r="BM24" i="5"/>
  <c r="BN1289" i="5" s="1"/>
  <c r="BM23" i="5"/>
  <c r="BM1294" i="5" s="1"/>
  <c r="BK393" i="5"/>
  <c r="BL858" i="5"/>
  <c r="BM846" i="5"/>
  <c r="BL9" i="5"/>
  <c r="BL845" i="5"/>
  <c r="BL16" i="5"/>
  <c r="BL876" i="5"/>
  <c r="BM556" i="5"/>
  <c r="BM7" i="5"/>
  <c r="BM8" i="5"/>
  <c r="BM348" i="5" s="1"/>
  <c r="BM366" i="5" s="1"/>
  <c r="BN4" i="5"/>
  <c r="BM6" i="5"/>
  <c r="BL29" i="5" a="1"/>
  <c r="BL29" i="5" s="1"/>
  <c r="BL31" i="5" a="1"/>
  <c r="BL31" i="5" s="1"/>
  <c r="BL30" i="5" a="1"/>
  <c r="BL30" i="5" s="1"/>
  <c r="BL423" i="5" s="1"/>
  <c r="BL1178" i="5"/>
  <c r="BL1190" i="5" s="1"/>
  <c r="BL394" i="5"/>
  <c r="BL341" i="5" l="1"/>
  <c r="BL374" i="5" s="1"/>
  <c r="BL412" i="5"/>
  <c r="FA265" i="4"/>
  <c r="BM540" i="5"/>
  <c r="BM797" i="5"/>
  <c r="BL841" i="5"/>
  <c r="BL541" i="5"/>
  <c r="BL176" i="5" s="1"/>
  <c r="FD260" i="4"/>
  <c r="FD261" i="4" s="1"/>
  <c r="FC262" i="4"/>
  <c r="BK447" i="5"/>
  <c r="BM291" i="5"/>
  <c r="BM434" i="5"/>
  <c r="BL308" i="5"/>
  <c r="BL437" i="5"/>
  <c r="BM548" i="5"/>
  <c r="BL1083" i="5"/>
  <c r="BL1084" i="5" s="1"/>
  <c r="BM1024" i="5"/>
  <c r="BL809" i="5"/>
  <c r="BL810" i="5" s="1"/>
  <c r="BL545" i="5"/>
  <c r="BL163" i="5" s="1"/>
  <c r="BM544" i="5"/>
  <c r="BM294" i="5"/>
  <c r="BM293" i="5"/>
  <c r="BM300" i="5"/>
  <c r="BM301" i="5"/>
  <c r="BM295" i="5"/>
  <c r="BM304" i="5"/>
  <c r="BM302" i="5"/>
  <c r="BM298" i="5"/>
  <c r="BM303" i="5"/>
  <c r="BM299" i="5"/>
  <c r="BM297" i="5"/>
  <c r="BM292" i="5"/>
  <c r="BM296" i="5"/>
  <c r="BM305" i="5"/>
  <c r="BL361" i="5"/>
  <c r="BM799" i="5"/>
  <c r="BM796" i="5"/>
  <c r="BM798" i="5"/>
  <c r="BL780" i="5"/>
  <c r="BL790" i="5"/>
  <c r="BL838" i="5"/>
  <c r="BM19" i="5"/>
  <c r="BM532" i="5"/>
  <c r="BM531" i="5"/>
  <c r="BM498" i="5"/>
  <c r="BM491" i="5"/>
  <c r="BM505" i="5"/>
  <c r="BM483" i="5"/>
  <c r="BL411" i="5"/>
  <c r="BL536" i="5" s="1"/>
  <c r="BL342" i="5"/>
  <c r="BL416" i="5"/>
  <c r="BL410" i="5"/>
  <c r="BL415" i="5"/>
  <c r="BL422" i="5"/>
  <c r="BL421" i="5"/>
  <c r="BL407" i="5"/>
  <c r="BL343" i="5"/>
  <c r="BL409" i="5"/>
  <c r="BL507" i="5" s="1"/>
  <c r="BL418" i="5"/>
  <c r="BL414" i="5"/>
  <c r="BL417" i="5"/>
  <c r="BL413" i="5"/>
  <c r="BL419" i="5"/>
  <c r="BM369" i="5"/>
  <c r="BM370" i="5"/>
  <c r="BL354" i="5"/>
  <c r="BM347" i="5"/>
  <c r="BM349" i="5" s="1"/>
  <c r="BL883" i="5"/>
  <c r="BL879" i="5"/>
  <c r="BL882" i="5"/>
  <c r="BL884" i="5"/>
  <c r="BL18" i="5"/>
  <c r="BN5" i="5"/>
  <c r="BN365" i="5" s="1"/>
  <c r="BL344" i="5"/>
  <c r="BL378" i="5" s="1"/>
  <c r="BL340" i="5"/>
  <c r="BL420" i="5"/>
  <c r="BL408" i="5"/>
  <c r="BL479" i="5" s="1"/>
  <c r="BL159" i="5" s="1"/>
  <c r="BM875" i="5"/>
  <c r="BM874" i="5"/>
  <c r="BM873" i="5"/>
  <c r="BM870" i="5"/>
  <c r="BM848" i="5"/>
  <c r="BM850" i="5"/>
  <c r="BM433" i="5"/>
  <c r="BM432" i="5"/>
  <c r="BM431" i="5"/>
  <c r="BM430" i="5"/>
  <c r="BM604" i="5"/>
  <c r="BM609" i="5" s="1"/>
  <c r="BM15" i="5"/>
  <c r="BM605" i="5"/>
  <c r="BM610" i="5" s="1"/>
  <c r="BM429" i="5"/>
  <c r="BM428" i="5"/>
  <c r="BM17" i="5"/>
  <c r="BM602" i="5"/>
  <c r="BM607" i="5" s="1"/>
  <c r="BM603" i="5"/>
  <c r="BM608" i="5" s="1"/>
  <c r="BM427" i="5"/>
  <c r="BM561" i="5"/>
  <c r="BM45" i="5" a="1"/>
  <c r="BM45" i="5" s="1"/>
  <c r="BM46" i="5" a="1"/>
  <c r="BM46" i="5" s="1"/>
  <c r="BM364" i="5"/>
  <c r="BM10" i="5"/>
  <c r="BM11" i="5" s="1"/>
  <c r="BL959" i="5"/>
  <c r="BL960" i="5" s="1"/>
  <c r="BL462" i="5"/>
  <c r="BL826" i="5"/>
  <c r="BL1168" i="5"/>
  <c r="BM1201" i="5"/>
  <c r="BM27" i="5"/>
  <c r="BM34" i="5" s="1" a="1"/>
  <c r="BM34" i="5" s="1"/>
  <c r="BM310" i="5"/>
  <c r="BL373" i="5" l="1"/>
  <c r="BN351" i="5"/>
  <c r="BL377" i="5"/>
  <c r="BN1034" i="5"/>
  <c r="BN1035" i="5"/>
  <c r="BN1036" i="5"/>
  <c r="BG1048" i="5"/>
  <c r="BG779" i="5"/>
  <c r="BG781" i="5" s="1"/>
  <c r="BG888" i="5"/>
  <c r="BG823" i="5"/>
  <c r="BG828" i="5" s="1"/>
  <c r="FB265" i="4"/>
  <c r="BL678" i="5"/>
  <c r="BL710" i="5"/>
  <c r="FE260" i="4"/>
  <c r="FE261" i="4" s="1"/>
  <c r="FD262" i="4"/>
  <c r="BM76" i="5"/>
  <c r="BL74" i="5"/>
  <c r="BL75" i="5"/>
  <c r="BL486" i="5"/>
  <c r="BL493" i="5"/>
  <c r="BL500" i="5"/>
  <c r="BL446" i="5"/>
  <c r="BN1476" i="5"/>
  <c r="BN1276" i="5"/>
  <c r="BM1148" i="5"/>
  <c r="BM1162" i="5" s="1"/>
  <c r="BM1147" i="5"/>
  <c r="BL445" i="5"/>
  <c r="BL442" i="5"/>
  <c r="BL444" i="5"/>
  <c r="BL439" i="5"/>
  <c r="BL443" i="5"/>
  <c r="BL440" i="5"/>
  <c r="BL441" i="5"/>
  <c r="BM306" i="5"/>
  <c r="BL390" i="5"/>
  <c r="BL154" i="5" s="1"/>
  <c r="BM801" i="5"/>
  <c r="BM804" i="5" s="1"/>
  <c r="BM805" i="5" s="1"/>
  <c r="BN803" i="5" s="1"/>
  <c r="BM327" i="5"/>
  <c r="BM329" i="5" s="1"/>
  <c r="BM360" i="5" s="1"/>
  <c r="BM20" i="5"/>
  <c r="BM562" i="5" s="1"/>
  <c r="BL535" i="5"/>
  <c r="BL537" i="5" s="1"/>
  <c r="BL162" i="5" s="1"/>
  <c r="BN518" i="5"/>
  <c r="BN519" i="5" s="1"/>
  <c r="BN477" i="5"/>
  <c r="BM40" i="5" a="1"/>
  <c r="BM40" i="5" s="1"/>
  <c r="BM42" i="5" a="1"/>
  <c r="BM42" i="5" s="1"/>
  <c r="BM39" i="5" a="1"/>
  <c r="BM39" i="5" s="1"/>
  <c r="BM36" i="5" a="1"/>
  <c r="BM36" i="5" s="1"/>
  <c r="BM35" i="5" a="1"/>
  <c r="BM35" i="5" s="1"/>
  <c r="BM38" i="5" a="1"/>
  <c r="BM38" i="5" s="1"/>
  <c r="BM37" i="5" a="1"/>
  <c r="BM37" i="5" s="1"/>
  <c r="BM33" i="5" a="1"/>
  <c r="BM33" i="5" s="1"/>
  <c r="BL376" i="5"/>
  <c r="BL389" i="5" s="1"/>
  <c r="BL153" i="5" s="1"/>
  <c r="BL375" i="5"/>
  <c r="BN367" i="5"/>
  <c r="BN368" i="5"/>
  <c r="BN22" i="5"/>
  <c r="BL334" i="5"/>
  <c r="BL333" i="5"/>
  <c r="BN24" i="5"/>
  <c r="BO1289" i="5" s="1"/>
  <c r="BN849" i="5"/>
  <c r="BN23" i="5"/>
  <c r="BN1294" i="5" s="1"/>
  <c r="BM32" i="5" a="1"/>
  <c r="BM32" i="5" s="1"/>
  <c r="BL393" i="5"/>
  <c r="BL885" i="5"/>
  <c r="BM858" i="5"/>
  <c r="BM30" i="5" a="1"/>
  <c r="BM30" i="5" s="1"/>
  <c r="BM876" i="5"/>
  <c r="BM31" i="5" a="1"/>
  <c r="BM31" i="5" s="1"/>
  <c r="BM9" i="5"/>
  <c r="BM29" i="5" a="1"/>
  <c r="BM29" i="5" s="1"/>
  <c r="BN846" i="5"/>
  <c r="BM845" i="5"/>
  <c r="BM16" i="5"/>
  <c r="BN556" i="5"/>
  <c r="BN7" i="5"/>
  <c r="BN8" i="5"/>
  <c r="BN348" i="5" s="1"/>
  <c r="BO4" i="5"/>
  <c r="BN6" i="5"/>
  <c r="BM1178" i="5"/>
  <c r="BM1190" i="5" s="1"/>
  <c r="BM394" i="5"/>
  <c r="BM341" i="5" l="1"/>
  <c r="BM374" i="5" s="1"/>
  <c r="BG890" i="5"/>
  <c r="BG893" i="5" s="1"/>
  <c r="BG891" i="5"/>
  <c r="BM412" i="5"/>
  <c r="BM423" i="5"/>
  <c r="FC265" i="4"/>
  <c r="BN540" i="5"/>
  <c r="BN797" i="5"/>
  <c r="BM841" i="5"/>
  <c r="BM541" i="5"/>
  <c r="BM176" i="5" s="1"/>
  <c r="FF260" i="4"/>
  <c r="FF261" i="4" s="1"/>
  <c r="FE262" i="4"/>
  <c r="BL447" i="5"/>
  <c r="BN305" i="5"/>
  <c r="BN434" i="5"/>
  <c r="BM308" i="5"/>
  <c r="BM437" i="5"/>
  <c r="BN548" i="5"/>
  <c r="BM1083" i="5"/>
  <c r="BM1084" i="5" s="1"/>
  <c r="BN1024" i="5"/>
  <c r="BM809" i="5"/>
  <c r="BM810" i="5" s="1"/>
  <c r="BM545" i="5"/>
  <c r="BM163" i="5" s="1"/>
  <c r="BN544" i="5"/>
  <c r="BN300" i="5"/>
  <c r="BN298" i="5"/>
  <c r="BN292" i="5"/>
  <c r="BN303" i="5"/>
  <c r="BN295" i="5"/>
  <c r="BN301" i="5"/>
  <c r="BN296" i="5"/>
  <c r="BN291" i="5"/>
  <c r="BN293" i="5"/>
  <c r="BN297" i="5"/>
  <c r="BN294" i="5"/>
  <c r="BN302" i="5"/>
  <c r="BN304" i="5"/>
  <c r="BN299" i="5"/>
  <c r="BN798" i="5"/>
  <c r="BN796" i="5"/>
  <c r="BN799" i="5"/>
  <c r="BM780" i="5"/>
  <c r="BM790" i="5"/>
  <c r="BM361" i="5"/>
  <c r="BM838" i="5"/>
  <c r="BN19" i="5"/>
  <c r="BN531" i="5"/>
  <c r="BN532" i="5"/>
  <c r="BN498" i="5"/>
  <c r="BN491" i="5"/>
  <c r="BN505" i="5"/>
  <c r="BN483" i="5"/>
  <c r="BM354" i="5"/>
  <c r="BM18" i="5"/>
  <c r="BM409" i="5"/>
  <c r="BM507" i="5" s="1"/>
  <c r="BM414" i="5"/>
  <c r="BM407" i="5"/>
  <c r="BN369" i="5"/>
  <c r="BN370" i="5"/>
  <c r="BM418" i="5"/>
  <c r="BM415" i="5"/>
  <c r="BM413" i="5"/>
  <c r="BM342" i="5"/>
  <c r="BM421" i="5"/>
  <c r="BM422" i="5"/>
  <c r="BM343" i="5"/>
  <c r="BM411" i="5"/>
  <c r="BM535" i="5" s="1"/>
  <c r="BM419" i="5"/>
  <c r="BM417" i="5"/>
  <c r="BM416" i="5"/>
  <c r="BM410" i="5"/>
  <c r="BN347" i="5"/>
  <c r="BN349" i="5" s="1"/>
  <c r="BM884" i="5"/>
  <c r="BM883" i="5"/>
  <c r="BM1168" i="5"/>
  <c r="BN875" i="5"/>
  <c r="BN874" i="5"/>
  <c r="BN873" i="5"/>
  <c r="BN870" i="5"/>
  <c r="BN848" i="5"/>
  <c r="BN850" i="5"/>
  <c r="BN432" i="5"/>
  <c r="BN431" i="5"/>
  <c r="BN430" i="5"/>
  <c r="BN429" i="5"/>
  <c r="BN605" i="5"/>
  <c r="BN610" i="5" s="1"/>
  <c r="BN604" i="5"/>
  <c r="BN609" i="5" s="1"/>
  <c r="BN603" i="5"/>
  <c r="BN608" i="5" s="1"/>
  <c r="BN602" i="5"/>
  <c r="BN607" i="5" s="1"/>
  <c r="BN561" i="5"/>
  <c r="BN15" i="5"/>
  <c r="BN428" i="5"/>
  <c r="BN17" i="5"/>
  <c r="BN433" i="5"/>
  <c r="BN427" i="5"/>
  <c r="BM879" i="5"/>
  <c r="BN45" i="5" a="1"/>
  <c r="BN45" i="5" s="1"/>
  <c r="BN46" i="5" a="1"/>
  <c r="BN46" i="5" s="1"/>
  <c r="BN364" i="5"/>
  <c r="BN10" i="5"/>
  <c r="BN11" i="5" s="1"/>
  <c r="BN1201" i="5"/>
  <c r="BN27" i="5"/>
  <c r="BN35" i="5" s="1" a="1"/>
  <c r="BN35" i="5" s="1"/>
  <c r="BN310" i="5"/>
  <c r="BM408" i="5"/>
  <c r="BM479" i="5" s="1"/>
  <c r="BM159" i="5" s="1"/>
  <c r="BM340" i="5"/>
  <c r="BM420" i="5"/>
  <c r="BM959" i="5"/>
  <c r="BM960" i="5" s="1"/>
  <c r="BM462" i="5"/>
  <c r="BM826" i="5"/>
  <c r="BM344" i="5"/>
  <c r="BM378" i="5" s="1"/>
  <c r="BM882" i="5"/>
  <c r="BO5" i="5"/>
  <c r="BO365" i="5" s="1"/>
  <c r="BM373" i="5" l="1"/>
  <c r="BM377" i="5"/>
  <c r="BM390" i="5" s="1"/>
  <c r="BM154" i="5" s="1"/>
  <c r="BO351" i="5"/>
  <c r="BO1034" i="5"/>
  <c r="BO1035" i="5"/>
  <c r="BO1036" i="5"/>
  <c r="BG995" i="5"/>
  <c r="FD265" i="4"/>
  <c r="BM678" i="5"/>
  <c r="BM710" i="5"/>
  <c r="FG260" i="4"/>
  <c r="FG261" i="4" s="1"/>
  <c r="FF262" i="4"/>
  <c r="BM74" i="5"/>
  <c r="BM75" i="5"/>
  <c r="BN76" i="5"/>
  <c r="BM486" i="5"/>
  <c r="BM500" i="5"/>
  <c r="BM493" i="5"/>
  <c r="BM446" i="5"/>
  <c r="BN1148" i="5"/>
  <c r="BN1162" i="5" s="1"/>
  <c r="BO1476" i="5"/>
  <c r="BO1276" i="5"/>
  <c r="BN1147" i="5"/>
  <c r="BM440" i="5"/>
  <c r="BM442" i="5"/>
  <c r="BM445" i="5"/>
  <c r="BM444" i="5"/>
  <c r="BM439" i="5"/>
  <c r="BM443" i="5"/>
  <c r="BM441" i="5"/>
  <c r="BN306" i="5"/>
  <c r="BN801" i="5"/>
  <c r="BN804" i="5" s="1"/>
  <c r="BN805" i="5" s="1"/>
  <c r="BO803" i="5" s="1"/>
  <c r="BN20" i="5"/>
  <c r="BN562" i="5" s="1"/>
  <c r="BN327" i="5"/>
  <c r="BN329" i="5" s="1"/>
  <c r="BN360" i="5" s="1"/>
  <c r="BM536" i="5"/>
  <c r="BM537" i="5" s="1"/>
  <c r="BM162" i="5" s="1"/>
  <c r="BO518" i="5"/>
  <c r="BO519" i="5" s="1"/>
  <c r="BO477" i="5"/>
  <c r="BN40" i="5" a="1"/>
  <c r="BN40" i="5" s="1"/>
  <c r="BN36" i="5" a="1"/>
  <c r="BN36" i="5" s="1"/>
  <c r="BN39" i="5" a="1"/>
  <c r="BN39" i="5" s="1"/>
  <c r="BN42" i="5" a="1"/>
  <c r="BN42" i="5" s="1"/>
  <c r="BN38" i="5" a="1"/>
  <c r="BN38" i="5" s="1"/>
  <c r="BN37" i="5" a="1"/>
  <c r="BN37" i="5" s="1"/>
  <c r="BN34" i="5" a="1"/>
  <c r="BN34" i="5" s="1"/>
  <c r="BN33" i="5" a="1"/>
  <c r="BN33" i="5" s="1"/>
  <c r="BM375" i="5"/>
  <c r="BM376" i="5"/>
  <c r="BM389" i="5" s="1"/>
  <c r="BM153" i="5" s="1"/>
  <c r="BM393" i="5"/>
  <c r="BM333" i="5"/>
  <c r="BM334" i="5"/>
  <c r="BO367" i="5"/>
  <c r="BO368" i="5"/>
  <c r="BM885" i="5"/>
  <c r="BO22" i="5"/>
  <c r="BO23" i="5"/>
  <c r="BO1294" i="5" s="1"/>
  <c r="BO24" i="5"/>
  <c r="BP1289" i="5" s="1"/>
  <c r="BO849" i="5"/>
  <c r="BO846" i="5"/>
  <c r="BN30" i="5" a="1"/>
  <c r="BN30" i="5" s="1"/>
  <c r="BN342" i="5" s="1"/>
  <c r="BN31" i="5" a="1"/>
  <c r="BN31" i="5" s="1"/>
  <c r="BN32" i="5" a="1"/>
  <c r="BN32" i="5" s="1"/>
  <c r="BN29" i="5" a="1"/>
  <c r="BN29" i="5" s="1"/>
  <c r="BN341" i="5" s="1"/>
  <c r="BN1178" i="5"/>
  <c r="BN1190" i="5" s="1"/>
  <c r="BN394" i="5"/>
  <c r="BN858" i="5"/>
  <c r="BO556" i="5"/>
  <c r="BO8" i="5"/>
  <c r="BO348" i="5" s="1"/>
  <c r="BP4" i="5"/>
  <c r="BO6" i="5"/>
  <c r="BO7" i="5"/>
  <c r="BN9" i="5"/>
  <c r="BN845" i="5"/>
  <c r="BN16" i="5"/>
  <c r="BN876" i="5"/>
  <c r="BN423" i="5" l="1"/>
  <c r="BN412" i="5"/>
  <c r="BN545" i="5" s="1"/>
  <c r="BN163" i="5" s="1"/>
  <c r="BH1048" i="5"/>
  <c r="BH888" i="5"/>
  <c r="BH779" i="5"/>
  <c r="BH781" i="5" s="1"/>
  <c r="BH823" i="5"/>
  <c r="BH828" i="5" s="1"/>
  <c r="FE265" i="4"/>
  <c r="BG895" i="5"/>
  <c r="BO540" i="5"/>
  <c r="BO797" i="5"/>
  <c r="BN841" i="5"/>
  <c r="BN541" i="5"/>
  <c r="BN176" i="5" s="1"/>
  <c r="FH260" i="4"/>
  <c r="FH261" i="4" s="1"/>
  <c r="FG262" i="4"/>
  <c r="BM447" i="5"/>
  <c r="BO304" i="5"/>
  <c r="BO434" i="5"/>
  <c r="BN308" i="5"/>
  <c r="BN437" i="5"/>
  <c r="BO548" i="5"/>
  <c r="BN1083" i="5"/>
  <c r="BN1084" i="5" s="1"/>
  <c r="BO1024" i="5"/>
  <c r="BN809" i="5"/>
  <c r="BN810" i="5" s="1"/>
  <c r="BO544" i="5"/>
  <c r="BO298" i="5"/>
  <c r="BO302" i="5"/>
  <c r="BO297" i="5"/>
  <c r="BO303" i="5"/>
  <c r="BO296" i="5"/>
  <c r="BO292" i="5"/>
  <c r="BO300" i="5"/>
  <c r="BO295" i="5"/>
  <c r="BO299" i="5"/>
  <c r="BO291" i="5"/>
  <c r="BO293" i="5"/>
  <c r="BO294" i="5"/>
  <c r="BO305" i="5"/>
  <c r="BO301" i="5"/>
  <c r="BO347" i="5"/>
  <c r="BO349" i="5" s="1"/>
  <c r="BN361" i="5"/>
  <c r="BO799" i="5"/>
  <c r="BO796" i="5"/>
  <c r="BO798" i="5"/>
  <c r="BN780" i="5"/>
  <c r="BN790" i="5"/>
  <c r="BN838" i="5"/>
  <c r="BO19" i="5"/>
  <c r="BO531" i="5"/>
  <c r="BO532" i="5"/>
  <c r="BO491" i="5"/>
  <c r="BO498" i="5"/>
  <c r="BO505" i="5"/>
  <c r="BO483" i="5"/>
  <c r="BN883" i="5"/>
  <c r="BN416" i="5"/>
  <c r="BN408" i="5"/>
  <c r="BN479" i="5" s="1"/>
  <c r="BN159" i="5" s="1"/>
  <c r="BN417" i="5"/>
  <c r="BN411" i="5"/>
  <c r="BN536" i="5" s="1"/>
  <c r="BN415" i="5"/>
  <c r="BO370" i="5"/>
  <c r="BO369" i="5"/>
  <c r="BN418" i="5"/>
  <c r="BN419" i="5"/>
  <c r="BN409" i="5"/>
  <c r="BN507" i="5" s="1"/>
  <c r="BN413" i="5"/>
  <c r="BN407" i="5"/>
  <c r="BN410" i="5"/>
  <c r="BN343" i="5"/>
  <c r="BN422" i="5"/>
  <c r="BN354" i="5"/>
  <c r="BN344" i="5"/>
  <c r="BN378" i="5" s="1"/>
  <c r="BN882" i="5"/>
  <c r="BN340" i="5"/>
  <c r="BN879" i="5"/>
  <c r="BN420" i="5"/>
  <c r="BN414" i="5"/>
  <c r="BN421" i="5"/>
  <c r="BN884" i="5"/>
  <c r="BN959" i="5"/>
  <c r="BN960" i="5" s="1"/>
  <c r="BN462" i="5"/>
  <c r="BN826" i="5"/>
  <c r="BP5" i="5"/>
  <c r="BP365" i="5" s="1"/>
  <c r="BO875" i="5"/>
  <c r="BO874" i="5"/>
  <c r="BO873" i="5"/>
  <c r="BO870" i="5"/>
  <c r="BO848" i="5"/>
  <c r="BO850" i="5"/>
  <c r="BO431" i="5"/>
  <c r="BO430" i="5"/>
  <c r="BO429" i="5"/>
  <c r="BO428" i="5"/>
  <c r="BO605" i="5"/>
  <c r="BO610" i="5" s="1"/>
  <c r="BO604" i="5"/>
  <c r="BO609" i="5" s="1"/>
  <c r="BO603" i="5"/>
  <c r="BO608" i="5" s="1"/>
  <c r="BO602" i="5"/>
  <c r="BO607" i="5" s="1"/>
  <c r="BO561" i="5"/>
  <c r="BO17" i="5"/>
  <c r="BO433" i="5"/>
  <c r="BO427" i="5"/>
  <c r="BO432" i="5"/>
  <c r="BO15" i="5"/>
  <c r="BO46" i="5" a="1"/>
  <c r="BO46" i="5" s="1"/>
  <c r="BO364" i="5"/>
  <c r="BO10" i="5"/>
  <c r="BO11" i="5" s="1"/>
  <c r="BO45" i="5" a="1"/>
  <c r="BO45" i="5" s="1"/>
  <c r="BN18" i="5"/>
  <c r="BN1168" i="5"/>
  <c r="BO1201" i="5"/>
  <c r="BO27" i="5"/>
  <c r="BO30" i="5" s="1" a="1"/>
  <c r="BO30" i="5" s="1"/>
  <c r="BO342" i="5" s="1"/>
  <c r="BO310" i="5"/>
  <c r="BP351" i="5" l="1"/>
  <c r="BN377" i="5"/>
  <c r="BN390" i="5" s="1"/>
  <c r="BN154" i="5" s="1"/>
  <c r="BN373" i="5"/>
  <c r="BP1036" i="5"/>
  <c r="BP1035" i="5"/>
  <c r="BP1034" i="5"/>
  <c r="BH890" i="5"/>
  <c r="BH893" i="5" s="1"/>
  <c r="BH891" i="5"/>
  <c r="FF265" i="4"/>
  <c r="BN678" i="5"/>
  <c r="BN710" i="5"/>
  <c r="FI260" i="4"/>
  <c r="FI261" i="4" s="1"/>
  <c r="FH262" i="4"/>
  <c r="BN74" i="5"/>
  <c r="BN75" i="5"/>
  <c r="BO76" i="5"/>
  <c r="BN486" i="5"/>
  <c r="BN493" i="5"/>
  <c r="BN500" i="5"/>
  <c r="BN446" i="5"/>
  <c r="BO1148" i="5"/>
  <c r="BO1162" i="5" s="1"/>
  <c r="BP1476" i="5"/>
  <c r="BP1276" i="5"/>
  <c r="BO1147" i="5"/>
  <c r="BN439" i="5"/>
  <c r="BN440" i="5"/>
  <c r="BN442" i="5"/>
  <c r="BN445" i="5"/>
  <c r="BN444" i="5"/>
  <c r="BN441" i="5"/>
  <c r="BN443" i="5"/>
  <c r="BO306" i="5"/>
  <c r="BO801" i="5"/>
  <c r="BO804" i="5" s="1"/>
  <c r="BO805" i="5" s="1"/>
  <c r="BP803" i="5" s="1"/>
  <c r="BO327" i="5"/>
  <c r="BO329" i="5" s="1"/>
  <c r="BO360" i="5" s="1"/>
  <c r="BO20" i="5"/>
  <c r="BO562" i="5" s="1"/>
  <c r="BN535" i="5"/>
  <c r="BN537" i="5" s="1"/>
  <c r="BN162" i="5" s="1"/>
  <c r="BP518" i="5"/>
  <c r="BP519" i="5" s="1"/>
  <c r="BP477" i="5"/>
  <c r="BO40" i="5" a="1"/>
  <c r="BO40" i="5" s="1"/>
  <c r="BO42" i="5" a="1"/>
  <c r="BO42" i="5" s="1"/>
  <c r="BO39" i="5" a="1"/>
  <c r="BO39" i="5" s="1"/>
  <c r="BO38" i="5" a="1"/>
  <c r="BO38" i="5" s="1"/>
  <c r="BO37" i="5" a="1"/>
  <c r="BO37" i="5" s="1"/>
  <c r="BO35" i="5" a="1"/>
  <c r="BO35" i="5" s="1"/>
  <c r="BO36" i="5" a="1"/>
  <c r="BO36" i="5" s="1"/>
  <c r="BO34" i="5" a="1"/>
  <c r="BO34" i="5" s="1"/>
  <c r="BO33" i="5" a="1"/>
  <c r="BO33" i="5" s="1"/>
  <c r="BN375" i="5"/>
  <c r="BN376" i="5"/>
  <c r="BN389" i="5" s="1"/>
  <c r="BN153" i="5" s="1"/>
  <c r="BP367" i="5"/>
  <c r="BP368" i="5"/>
  <c r="BP22" i="5"/>
  <c r="BN885" i="5"/>
  <c r="BP846" i="5"/>
  <c r="BP849" i="5"/>
  <c r="BP24" i="5"/>
  <c r="BQ1289" i="5" s="1"/>
  <c r="BO32" i="5" a="1"/>
  <c r="BO32" i="5" s="1"/>
  <c r="BO31" i="5" a="1"/>
  <c r="BO31" i="5" s="1"/>
  <c r="BO29" i="5" a="1"/>
  <c r="BO29" i="5" s="1"/>
  <c r="BO1178" i="5"/>
  <c r="BO1190" i="5" s="1"/>
  <c r="BO394" i="5"/>
  <c r="BP23" i="5"/>
  <c r="BP1294" i="5" s="1"/>
  <c r="BO845" i="5"/>
  <c r="BO16" i="5"/>
  <c r="BO858" i="5"/>
  <c r="BN334" i="5"/>
  <c r="BN333" i="5"/>
  <c r="BN393" i="5"/>
  <c r="BO876" i="5"/>
  <c r="BP556" i="5"/>
  <c r="BP8" i="5"/>
  <c r="BP348" i="5" s="1"/>
  <c r="BQ4" i="5"/>
  <c r="BP6" i="5"/>
  <c r="BP7" i="5"/>
  <c r="BO9" i="5"/>
  <c r="BO423" i="5" l="1"/>
  <c r="BO341" i="5"/>
  <c r="BO412" i="5"/>
  <c r="BO545" i="5" s="1"/>
  <c r="BO163" i="5" s="1"/>
  <c r="BH995" i="5"/>
  <c r="BH895" i="5"/>
  <c r="FG265" i="4"/>
  <c r="BP540" i="5"/>
  <c r="BP797" i="5"/>
  <c r="BO841" i="5"/>
  <c r="BO541" i="5"/>
  <c r="BO176" i="5" s="1"/>
  <c r="FJ260" i="4"/>
  <c r="FJ261" i="4" s="1"/>
  <c r="FI262" i="4"/>
  <c r="BN447" i="5"/>
  <c r="BP305" i="5"/>
  <c r="BP434" i="5"/>
  <c r="BO308" i="5"/>
  <c r="BO437" i="5"/>
  <c r="BP548" i="5"/>
  <c r="BO1083" i="5"/>
  <c r="BO1084" i="5" s="1"/>
  <c r="BP1024" i="5"/>
  <c r="BO809" i="5"/>
  <c r="BO810" i="5" s="1"/>
  <c r="BP544" i="5"/>
  <c r="BP302" i="5"/>
  <c r="BP297" i="5"/>
  <c r="BP299" i="5"/>
  <c r="BP292" i="5"/>
  <c r="BP303" i="5"/>
  <c r="BP291" i="5"/>
  <c r="BP295" i="5"/>
  <c r="BP304" i="5"/>
  <c r="BP300" i="5"/>
  <c r="BP296" i="5"/>
  <c r="BP294" i="5"/>
  <c r="BP293" i="5"/>
  <c r="BP298" i="5"/>
  <c r="BP301" i="5"/>
  <c r="BO361" i="5"/>
  <c r="BP798" i="5"/>
  <c r="BP796" i="5"/>
  <c r="BP799" i="5"/>
  <c r="BO780" i="5"/>
  <c r="BO790" i="5"/>
  <c r="BO838" i="5"/>
  <c r="BP19" i="5"/>
  <c r="BP531" i="5"/>
  <c r="BP532" i="5"/>
  <c r="BP498" i="5"/>
  <c r="BP491" i="5"/>
  <c r="BP505" i="5"/>
  <c r="BP483" i="5"/>
  <c r="BO340" i="5"/>
  <c r="BO884" i="5"/>
  <c r="BO408" i="5"/>
  <c r="BO479" i="5" s="1"/>
  <c r="BO159" i="5" s="1"/>
  <c r="BO413" i="5"/>
  <c r="BP370" i="5"/>
  <c r="BP369" i="5"/>
  <c r="BO411" i="5"/>
  <c r="BO535" i="5" s="1"/>
  <c r="BO421" i="5"/>
  <c r="BO414" i="5"/>
  <c r="BO410" i="5"/>
  <c r="BO415" i="5"/>
  <c r="BO417" i="5"/>
  <c r="BO343" i="5"/>
  <c r="BP347" i="5"/>
  <c r="BP349" i="5" s="1"/>
  <c r="BO416" i="5"/>
  <c r="BO418" i="5"/>
  <c r="BO419" i="5"/>
  <c r="BO407" i="5"/>
  <c r="BO18" i="5"/>
  <c r="BO354" i="5"/>
  <c r="BO422" i="5"/>
  <c r="BO409" i="5"/>
  <c r="BO507" i="5" s="1"/>
  <c r="BO883" i="5"/>
  <c r="BO420" i="5"/>
  <c r="BO344" i="5"/>
  <c r="BO378" i="5" s="1"/>
  <c r="BP1201" i="5"/>
  <c r="BP27" i="5"/>
  <c r="BP35" i="5" s="1" a="1"/>
  <c r="BP35" i="5" s="1"/>
  <c r="BP310" i="5"/>
  <c r="BQ5" i="5"/>
  <c r="BQ365" i="5" s="1"/>
  <c r="BO879" i="5"/>
  <c r="BO1168" i="5"/>
  <c r="BO959" i="5"/>
  <c r="BO960" i="5" s="1"/>
  <c r="BO462" i="5"/>
  <c r="BO826" i="5"/>
  <c r="BO882" i="5"/>
  <c r="BP46" i="5" a="1"/>
  <c r="BP46" i="5" s="1"/>
  <c r="BP364" i="5"/>
  <c r="BP10" i="5"/>
  <c r="BP11" i="5" s="1"/>
  <c r="BP45" i="5" a="1"/>
  <c r="BP45" i="5" s="1"/>
  <c r="BP875" i="5"/>
  <c r="BP874" i="5"/>
  <c r="BP873" i="5"/>
  <c r="BP870" i="5"/>
  <c r="BP848" i="5"/>
  <c r="BP850" i="5"/>
  <c r="BP430" i="5"/>
  <c r="BP429" i="5"/>
  <c r="BP428" i="5"/>
  <c r="BP605" i="5"/>
  <c r="BP610" i="5" s="1"/>
  <c r="BP604" i="5"/>
  <c r="BP609" i="5" s="1"/>
  <c r="BP603" i="5"/>
  <c r="BP608" i="5" s="1"/>
  <c r="BP602" i="5"/>
  <c r="BP607" i="5" s="1"/>
  <c r="BP561" i="5"/>
  <c r="BP433" i="5"/>
  <c r="BP17" i="5"/>
  <c r="BP427" i="5"/>
  <c r="BP432" i="5"/>
  <c r="BP431" i="5"/>
  <c r="BP15" i="5"/>
  <c r="BO373" i="5" l="1"/>
  <c r="BQ351" i="5"/>
  <c r="BO377" i="5"/>
  <c r="BQ1036" i="5"/>
  <c r="BQ1034" i="5"/>
  <c r="BQ1035" i="5"/>
  <c r="BI1048" i="5"/>
  <c r="BI779" i="5"/>
  <c r="BI781" i="5" s="1"/>
  <c r="BI823" i="5"/>
  <c r="BI828" i="5" s="1"/>
  <c r="BI888" i="5"/>
  <c r="FH265" i="4"/>
  <c r="BO678" i="5"/>
  <c r="BO710" i="5"/>
  <c r="FK260" i="4"/>
  <c r="FK261" i="4" s="1"/>
  <c r="FJ262" i="4"/>
  <c r="BO74" i="5"/>
  <c r="BO75" i="5"/>
  <c r="BP76" i="5"/>
  <c r="BP1148" i="5"/>
  <c r="BP1162" i="5" s="1"/>
  <c r="BO486" i="5"/>
  <c r="BO493" i="5"/>
  <c r="BO500" i="5"/>
  <c r="BO446" i="5"/>
  <c r="BQ1476" i="5"/>
  <c r="BQ1276" i="5"/>
  <c r="BP1147" i="5"/>
  <c r="BO442" i="5"/>
  <c r="BO441" i="5"/>
  <c r="BO439" i="5"/>
  <c r="BO444" i="5"/>
  <c r="BO443" i="5"/>
  <c r="BO440" i="5"/>
  <c r="BO445" i="5"/>
  <c r="BP306" i="5"/>
  <c r="BO390" i="5"/>
  <c r="BO154" i="5" s="1"/>
  <c r="BP801" i="5"/>
  <c r="BP804" i="5" s="1"/>
  <c r="BP805" i="5" s="1"/>
  <c r="BQ803" i="5" s="1"/>
  <c r="BP20" i="5"/>
  <c r="BP562" i="5" s="1"/>
  <c r="BP327" i="5"/>
  <c r="BP329" i="5" s="1"/>
  <c r="BP361" i="5" s="1"/>
  <c r="BO536" i="5"/>
  <c r="BO537" i="5" s="1"/>
  <c r="BO162" i="5" s="1"/>
  <c r="BQ518" i="5"/>
  <c r="BQ519" i="5" s="1"/>
  <c r="BQ477" i="5"/>
  <c r="BP40" i="5" a="1"/>
  <c r="BP40" i="5" s="1"/>
  <c r="BP42" i="5" a="1"/>
  <c r="BP42" i="5" s="1"/>
  <c r="BP38" i="5" a="1"/>
  <c r="BP38" i="5" s="1"/>
  <c r="BP37" i="5" a="1"/>
  <c r="BP37" i="5" s="1"/>
  <c r="BP34" i="5" a="1"/>
  <c r="BP34" i="5" s="1"/>
  <c r="BP39" i="5" a="1"/>
  <c r="BP39" i="5" s="1"/>
  <c r="BP36" i="5" a="1"/>
  <c r="BP36" i="5" s="1"/>
  <c r="BP33" i="5" a="1"/>
  <c r="BP33" i="5" s="1"/>
  <c r="BO376" i="5"/>
  <c r="BO389" i="5" s="1"/>
  <c r="BO153" i="5" s="1"/>
  <c r="BO375" i="5"/>
  <c r="BP30" i="5" a="1"/>
  <c r="BP30" i="5" s="1"/>
  <c r="BP342" i="5" s="1"/>
  <c r="BP29" i="5" a="1"/>
  <c r="BP29" i="5" s="1"/>
  <c r="BQ367" i="5"/>
  <c r="BQ368" i="5"/>
  <c r="BO333" i="5"/>
  <c r="BO393" i="5"/>
  <c r="BO334" i="5"/>
  <c r="BO885" i="5"/>
  <c r="BP31" i="5" a="1"/>
  <c r="BP31" i="5" s="1"/>
  <c r="BP32" i="5" a="1"/>
  <c r="BP32" i="5" s="1"/>
  <c r="BQ22" i="5"/>
  <c r="BP876" i="5"/>
  <c r="BQ24" i="5"/>
  <c r="BR1289" i="5" s="1"/>
  <c r="BP858" i="5"/>
  <c r="BQ849" i="5"/>
  <c r="BQ23" i="5"/>
  <c r="BQ1294" i="5" s="1"/>
  <c r="BP845" i="5"/>
  <c r="BP16" i="5"/>
  <c r="BP9" i="5"/>
  <c r="BQ846" i="5"/>
  <c r="BQ556" i="5"/>
  <c r="BR4" i="5"/>
  <c r="BQ6" i="5"/>
  <c r="BQ7" i="5"/>
  <c r="BQ8" i="5"/>
  <c r="BQ348" i="5" s="1"/>
  <c r="BP1178" i="5"/>
  <c r="BP1190" i="5" s="1"/>
  <c r="BP394" i="5"/>
  <c r="BP341" i="5" l="1"/>
  <c r="BI890" i="5"/>
  <c r="BI893" i="5" s="1"/>
  <c r="BI891" i="5"/>
  <c r="BP412" i="5"/>
  <c r="BP545" i="5" s="1"/>
  <c r="BP163" i="5" s="1"/>
  <c r="FI265" i="4"/>
  <c r="BQ540" i="5"/>
  <c r="BQ797" i="5"/>
  <c r="BP841" i="5"/>
  <c r="BP541" i="5"/>
  <c r="BP176" i="5" s="1"/>
  <c r="FL260" i="4"/>
  <c r="FL261" i="4" s="1"/>
  <c r="FK262" i="4"/>
  <c r="BO447" i="5"/>
  <c r="BQ305" i="5"/>
  <c r="BQ434" i="5"/>
  <c r="BP423" i="5"/>
  <c r="BP308" i="5"/>
  <c r="BP437" i="5"/>
  <c r="BQ548" i="5"/>
  <c r="BP1083" i="5"/>
  <c r="BP1084" i="5" s="1"/>
  <c r="BQ1024" i="5"/>
  <c r="BP809" i="5"/>
  <c r="BP810" i="5" s="1"/>
  <c r="BQ544" i="5"/>
  <c r="BQ304" i="5"/>
  <c r="BQ303" i="5"/>
  <c r="BQ294" i="5"/>
  <c r="BQ301" i="5"/>
  <c r="BQ296" i="5"/>
  <c r="BQ295" i="5"/>
  <c r="BQ302" i="5"/>
  <c r="BQ299" i="5"/>
  <c r="BQ293" i="5"/>
  <c r="BQ298" i="5"/>
  <c r="BQ291" i="5"/>
  <c r="BQ292" i="5"/>
  <c r="BQ300" i="5"/>
  <c r="BQ297" i="5"/>
  <c r="BP360" i="5"/>
  <c r="BQ799" i="5"/>
  <c r="BQ798" i="5"/>
  <c r="BQ796" i="5"/>
  <c r="BP780" i="5"/>
  <c r="BP790" i="5"/>
  <c r="BP838" i="5"/>
  <c r="BQ19" i="5"/>
  <c r="BQ532" i="5"/>
  <c r="BQ531" i="5"/>
  <c r="BQ491" i="5"/>
  <c r="BQ498" i="5"/>
  <c r="BQ505" i="5"/>
  <c r="BQ483" i="5"/>
  <c r="BP420" i="5"/>
  <c r="BP354" i="5"/>
  <c r="BQ370" i="5"/>
  <c r="BQ369" i="5"/>
  <c r="BP411" i="5"/>
  <c r="BP536" i="5" s="1"/>
  <c r="BP421" i="5"/>
  <c r="BP419" i="5"/>
  <c r="BP407" i="5"/>
  <c r="BP343" i="5"/>
  <c r="BP18" i="5"/>
  <c r="BP410" i="5"/>
  <c r="BP344" i="5"/>
  <c r="BP378" i="5" s="1"/>
  <c r="BP422" i="5"/>
  <c r="BP418" i="5"/>
  <c r="BP408" i="5"/>
  <c r="BP479" i="5" s="1"/>
  <c r="BP159" i="5" s="1"/>
  <c r="BP340" i="5"/>
  <c r="BP417" i="5"/>
  <c r="BP414" i="5"/>
  <c r="BP409" i="5"/>
  <c r="BP507" i="5" s="1"/>
  <c r="BP416" i="5"/>
  <c r="BP415" i="5"/>
  <c r="BP413" i="5"/>
  <c r="BQ347" i="5"/>
  <c r="BQ349" i="5" s="1"/>
  <c r="BP959" i="5"/>
  <c r="BP960" i="5" s="1"/>
  <c r="BP462" i="5"/>
  <c r="BP826" i="5"/>
  <c r="BQ1201" i="5"/>
  <c r="BQ27" i="5"/>
  <c r="BQ31" i="5" s="1" a="1"/>
  <c r="BQ31" i="5" s="1"/>
  <c r="BQ310" i="5"/>
  <c r="BQ364" i="5"/>
  <c r="BQ45" i="5" a="1"/>
  <c r="BQ45" i="5" s="1"/>
  <c r="BQ10" i="5"/>
  <c r="BQ11" i="5" s="1"/>
  <c r="BQ46" i="5" a="1"/>
  <c r="BQ46" i="5" s="1"/>
  <c r="BP1168" i="5"/>
  <c r="BR5" i="5"/>
  <c r="BR365" i="5" s="1"/>
  <c r="BP884" i="5"/>
  <c r="BP879" i="5"/>
  <c r="BQ850" i="5"/>
  <c r="BQ875" i="5"/>
  <c r="BQ874" i="5"/>
  <c r="BQ873" i="5"/>
  <c r="BQ870" i="5"/>
  <c r="BQ848" i="5"/>
  <c r="BQ429" i="5"/>
  <c r="BQ428" i="5"/>
  <c r="BQ427" i="5"/>
  <c r="BQ605" i="5"/>
  <c r="BQ610" i="5" s="1"/>
  <c r="BQ604" i="5"/>
  <c r="BQ609" i="5" s="1"/>
  <c r="BQ603" i="5"/>
  <c r="BQ608" i="5" s="1"/>
  <c r="BQ602" i="5"/>
  <c r="BQ607" i="5" s="1"/>
  <c r="BQ561" i="5"/>
  <c r="BQ432" i="5"/>
  <c r="BQ433" i="5"/>
  <c r="BQ430" i="5"/>
  <c r="BQ15" i="5"/>
  <c r="BQ431" i="5"/>
  <c r="BQ17" i="5"/>
  <c r="BP883" i="5"/>
  <c r="BP882" i="5"/>
  <c r="BP377" i="5" l="1"/>
  <c r="BP390" i="5" s="1"/>
  <c r="BP154" i="5" s="1"/>
  <c r="BP373" i="5"/>
  <c r="BR351" i="5"/>
  <c r="BR1034" i="5"/>
  <c r="BR1035" i="5"/>
  <c r="BR1036" i="5"/>
  <c r="BI995" i="5"/>
  <c r="FJ265" i="4"/>
  <c r="BP678" i="5"/>
  <c r="BP710" i="5"/>
  <c r="FM260" i="4"/>
  <c r="FM261" i="4" s="1"/>
  <c r="FL262" i="4"/>
  <c r="BP376" i="5"/>
  <c r="BP389" i="5" s="1"/>
  <c r="BP153" i="5" s="1"/>
  <c r="BQ76" i="5"/>
  <c r="BP75" i="5"/>
  <c r="BP74" i="5"/>
  <c r="BQ1147" i="5"/>
  <c r="BP486" i="5"/>
  <c r="BP500" i="5"/>
  <c r="BP493" i="5"/>
  <c r="BP446" i="5"/>
  <c r="BR1476" i="5"/>
  <c r="BR1276" i="5"/>
  <c r="BQ1148" i="5"/>
  <c r="BQ1162" i="5" s="1"/>
  <c r="BP442" i="5"/>
  <c r="BP441" i="5"/>
  <c r="BP439" i="5"/>
  <c r="BP443" i="5"/>
  <c r="BP440" i="5"/>
  <c r="BP444" i="5"/>
  <c r="BP445" i="5"/>
  <c r="BQ306" i="5"/>
  <c r="BQ801" i="5"/>
  <c r="BQ804" i="5" s="1"/>
  <c r="BQ805" i="5" s="1"/>
  <c r="BR803" i="5" s="1"/>
  <c r="BQ327" i="5"/>
  <c r="BQ329" i="5" s="1"/>
  <c r="BQ361" i="5" s="1"/>
  <c r="BQ20" i="5"/>
  <c r="BQ562" i="5" s="1"/>
  <c r="BP535" i="5"/>
  <c r="BP537" i="5" s="1"/>
  <c r="BP162" i="5" s="1"/>
  <c r="BR518" i="5"/>
  <c r="BR519" i="5" s="1"/>
  <c r="BR477" i="5"/>
  <c r="BQ40" i="5" a="1"/>
  <c r="BQ40" i="5" s="1"/>
  <c r="BQ38" i="5" a="1"/>
  <c r="BQ38" i="5" s="1"/>
  <c r="BQ42" i="5" a="1"/>
  <c r="BQ42" i="5" s="1"/>
  <c r="BQ37" i="5" a="1"/>
  <c r="BQ37" i="5" s="1"/>
  <c r="BQ35" i="5" a="1"/>
  <c r="BQ35" i="5" s="1"/>
  <c r="BQ34" i="5" a="1"/>
  <c r="BQ34" i="5" s="1"/>
  <c r="BQ39" i="5" a="1"/>
  <c r="BQ39" i="5" s="1"/>
  <c r="BQ36" i="5" a="1"/>
  <c r="BQ36" i="5" s="1"/>
  <c r="BQ33" i="5" a="1"/>
  <c r="BQ33" i="5" s="1"/>
  <c r="BQ412" i="5" s="1"/>
  <c r="BP375" i="5"/>
  <c r="BQ9" i="5"/>
  <c r="BP334" i="5"/>
  <c r="BR367" i="5"/>
  <c r="BR368" i="5"/>
  <c r="BQ32" i="5" a="1"/>
  <c r="BQ32" i="5" s="1"/>
  <c r="BQ29" i="5" a="1"/>
  <c r="BQ29" i="5" s="1"/>
  <c r="BQ30" i="5" a="1"/>
  <c r="BQ30" i="5" s="1"/>
  <c r="BQ342" i="5" s="1"/>
  <c r="BP333" i="5"/>
  <c r="BP393" i="5"/>
  <c r="BR22" i="5"/>
  <c r="BQ858" i="5"/>
  <c r="BQ876" i="5"/>
  <c r="BR556" i="5"/>
  <c r="BS4" i="5"/>
  <c r="BR6" i="5"/>
  <c r="BR7" i="5"/>
  <c r="BR8" i="5"/>
  <c r="BR348" i="5" s="1"/>
  <c r="BQ1178" i="5"/>
  <c r="BQ1190" i="5" s="1"/>
  <c r="BQ394" i="5"/>
  <c r="BP885" i="5"/>
  <c r="BR24" i="5"/>
  <c r="BS1289" i="5" s="1"/>
  <c r="BQ845" i="5"/>
  <c r="BQ16" i="5"/>
  <c r="BR849" i="5"/>
  <c r="BR23" i="5"/>
  <c r="BR1294" i="5" s="1"/>
  <c r="BR846" i="5"/>
  <c r="BQ341" i="5" l="1"/>
  <c r="BJ888" i="5"/>
  <c r="BJ823" i="5"/>
  <c r="BJ828" i="5" s="1"/>
  <c r="BJ1048" i="5"/>
  <c r="BJ779" i="5"/>
  <c r="BJ781" i="5" s="1"/>
  <c r="FK265" i="4"/>
  <c r="BI895" i="5"/>
  <c r="BR540" i="5"/>
  <c r="BR797" i="5"/>
  <c r="BQ841" i="5"/>
  <c r="BQ541" i="5"/>
  <c r="BQ176" i="5" s="1"/>
  <c r="FN260" i="4"/>
  <c r="FN261" i="4" s="1"/>
  <c r="FM262" i="4"/>
  <c r="BP447" i="5"/>
  <c r="BR292" i="5"/>
  <c r="BR434" i="5"/>
  <c r="BQ308" i="5"/>
  <c r="BQ437" i="5"/>
  <c r="BR548" i="5"/>
  <c r="BQ1083" i="5"/>
  <c r="BQ1084" i="5" s="1"/>
  <c r="BR1024" i="5"/>
  <c r="BQ809" i="5"/>
  <c r="BQ810" i="5" s="1"/>
  <c r="BQ545" i="5"/>
  <c r="BQ163" i="5" s="1"/>
  <c r="BR544" i="5"/>
  <c r="BQ423" i="5"/>
  <c r="BR302" i="5"/>
  <c r="BR291" i="5"/>
  <c r="BR300" i="5"/>
  <c r="BR298" i="5"/>
  <c r="BR294" i="5"/>
  <c r="BR301" i="5"/>
  <c r="BR305" i="5"/>
  <c r="BR296" i="5"/>
  <c r="BR299" i="5"/>
  <c r="BR304" i="5"/>
  <c r="BR297" i="5"/>
  <c r="BR303" i="5"/>
  <c r="BR293" i="5"/>
  <c r="BR295" i="5"/>
  <c r="BQ360" i="5"/>
  <c r="BR796" i="5"/>
  <c r="BR799" i="5"/>
  <c r="BR798" i="5"/>
  <c r="BQ780" i="5"/>
  <c r="BQ790" i="5"/>
  <c r="BQ838" i="5"/>
  <c r="BR19" i="5"/>
  <c r="BR532" i="5"/>
  <c r="BR531" i="5"/>
  <c r="BR491" i="5"/>
  <c r="BR498" i="5"/>
  <c r="BR505" i="5"/>
  <c r="BR483" i="5"/>
  <c r="BQ344" i="5"/>
  <c r="BQ378" i="5" s="1"/>
  <c r="BQ340" i="5"/>
  <c r="BQ420" i="5"/>
  <c r="BQ882" i="5"/>
  <c r="BQ826" i="5"/>
  <c r="BQ462" i="5"/>
  <c r="BQ883" i="5"/>
  <c r="BQ18" i="5"/>
  <c r="BQ879" i="5"/>
  <c r="BQ959" i="5"/>
  <c r="BQ960" i="5" s="1"/>
  <c r="BQ884" i="5"/>
  <c r="BQ354" i="5"/>
  <c r="BQ417" i="5"/>
  <c r="BQ408" i="5"/>
  <c r="BQ479" i="5" s="1"/>
  <c r="BQ159" i="5" s="1"/>
  <c r="BQ407" i="5"/>
  <c r="BQ411" i="5"/>
  <c r="BQ536" i="5" s="1"/>
  <c r="BQ414" i="5"/>
  <c r="BQ419" i="5"/>
  <c r="BQ410" i="5"/>
  <c r="BQ416" i="5"/>
  <c r="BQ418" i="5"/>
  <c r="BQ422" i="5"/>
  <c r="BQ415" i="5"/>
  <c r="BQ413" i="5"/>
  <c r="BQ343" i="5"/>
  <c r="BQ409" i="5"/>
  <c r="BQ507" i="5" s="1"/>
  <c r="BQ421" i="5"/>
  <c r="BR370" i="5"/>
  <c r="BR369" i="5"/>
  <c r="BR347" i="5"/>
  <c r="BR349" i="5" s="1"/>
  <c r="BR850" i="5"/>
  <c r="BR870" i="5"/>
  <c r="BR428" i="5"/>
  <c r="BR873" i="5"/>
  <c r="BR605" i="5"/>
  <c r="BR610" i="5" s="1"/>
  <c r="BR604" i="5"/>
  <c r="BR609" i="5" s="1"/>
  <c r="BR603" i="5"/>
  <c r="BR608" i="5" s="1"/>
  <c r="BR602" i="5"/>
  <c r="BR607" i="5" s="1"/>
  <c r="BR561" i="5"/>
  <c r="BR433" i="5"/>
  <c r="BR874" i="5"/>
  <c r="BR431" i="5"/>
  <c r="BR875" i="5"/>
  <c r="BR848" i="5"/>
  <c r="BR430" i="5"/>
  <c r="BR429" i="5"/>
  <c r="BR427" i="5"/>
  <c r="BR432" i="5"/>
  <c r="BR15" i="5"/>
  <c r="BR17" i="5"/>
  <c r="BQ1168" i="5"/>
  <c r="BR45" i="5" a="1"/>
  <c r="BR45" i="5" s="1"/>
  <c r="BR364" i="5"/>
  <c r="BR10" i="5"/>
  <c r="BR11" i="5" s="1"/>
  <c r="BR46" i="5" a="1"/>
  <c r="BR46" i="5" s="1"/>
  <c r="BS5" i="5"/>
  <c r="BS365" i="5" s="1"/>
  <c r="BR1201" i="5"/>
  <c r="BR27" i="5"/>
  <c r="BR32" i="5" s="1" a="1"/>
  <c r="BR32" i="5" s="1"/>
  <c r="BR310" i="5"/>
  <c r="BQ373" i="5" l="1"/>
  <c r="BQ377" i="5"/>
  <c r="BQ390" i="5" s="1"/>
  <c r="BQ154" i="5" s="1"/>
  <c r="BS351" i="5"/>
  <c r="BS1036" i="5"/>
  <c r="BS1034" i="5"/>
  <c r="BS1035" i="5"/>
  <c r="BJ890" i="5"/>
  <c r="BJ893" i="5" s="1"/>
  <c r="BJ891" i="5"/>
  <c r="FL265" i="4"/>
  <c r="BQ678" i="5"/>
  <c r="BQ710" i="5"/>
  <c r="FO260" i="4"/>
  <c r="FO261" i="4" s="1"/>
  <c r="FN262" i="4"/>
  <c r="BR76" i="5"/>
  <c r="BQ393" i="5"/>
  <c r="BQ75" i="5"/>
  <c r="BQ74" i="5"/>
  <c r="BQ486" i="5"/>
  <c r="BQ493" i="5"/>
  <c r="BQ500" i="5"/>
  <c r="BQ446" i="5"/>
  <c r="BS1476" i="5"/>
  <c r="BS1276" i="5"/>
  <c r="BR1148" i="5"/>
  <c r="BR1162" i="5" s="1"/>
  <c r="BR1147" i="5"/>
  <c r="BQ441" i="5"/>
  <c r="BQ442" i="5"/>
  <c r="BQ440" i="5"/>
  <c r="BQ439" i="5"/>
  <c r="BQ444" i="5"/>
  <c r="BQ443" i="5"/>
  <c r="BQ445" i="5"/>
  <c r="BR306" i="5"/>
  <c r="BR20" i="5"/>
  <c r="BR562" i="5" s="1"/>
  <c r="BR801" i="5"/>
  <c r="BR804" i="5" s="1"/>
  <c r="BR805" i="5" s="1"/>
  <c r="BS803" i="5" s="1"/>
  <c r="BR327" i="5"/>
  <c r="BR329" i="5" s="1"/>
  <c r="BR360" i="5" s="1"/>
  <c r="BQ535" i="5"/>
  <c r="BQ537" i="5" s="1"/>
  <c r="BQ162" i="5" s="1"/>
  <c r="BS518" i="5"/>
  <c r="BS519" i="5" s="1"/>
  <c r="BS477" i="5"/>
  <c r="BR40" i="5" a="1"/>
  <c r="BR40" i="5" s="1"/>
  <c r="BR39" i="5" a="1"/>
  <c r="BR39" i="5" s="1"/>
  <c r="BR35" i="5" a="1"/>
  <c r="BR35" i="5" s="1"/>
  <c r="BR42" i="5" a="1"/>
  <c r="BR42" i="5" s="1"/>
  <c r="BR38" i="5" a="1"/>
  <c r="BR38" i="5" s="1"/>
  <c r="BR37" i="5" a="1"/>
  <c r="BR37" i="5" s="1"/>
  <c r="BR34" i="5" a="1"/>
  <c r="BR34" i="5" s="1"/>
  <c r="BR36" i="5" a="1"/>
  <c r="BR36" i="5" s="1"/>
  <c r="BR33" i="5" a="1"/>
  <c r="BR33" i="5" s="1"/>
  <c r="BQ333" i="5"/>
  <c r="BQ885" i="5"/>
  <c r="BQ334" i="5"/>
  <c r="BQ375" i="5"/>
  <c r="BQ376" i="5"/>
  <c r="BQ389" i="5" s="1"/>
  <c r="BQ153" i="5" s="1"/>
  <c r="BS367" i="5"/>
  <c r="BS368" i="5"/>
  <c r="BS24" i="5"/>
  <c r="BT1289" i="5" s="1"/>
  <c r="BS23" i="5"/>
  <c r="BS1294" i="5" s="1"/>
  <c r="BS846" i="5"/>
  <c r="BS22" i="5"/>
  <c r="BR9" i="5"/>
  <c r="BR1178" i="5"/>
  <c r="BR1190" i="5" s="1"/>
  <c r="BR394" i="5"/>
  <c r="BS849" i="5"/>
  <c r="BR845" i="5"/>
  <c r="BR16" i="5"/>
  <c r="BR858" i="5"/>
  <c r="BR29" i="5" a="1"/>
  <c r="BR29" i="5" s="1"/>
  <c r="BR31" i="5" a="1"/>
  <c r="BR31" i="5" s="1"/>
  <c r="BS556" i="5"/>
  <c r="BS6" i="5"/>
  <c r="BS7" i="5"/>
  <c r="BS8" i="5"/>
  <c r="BS348" i="5" s="1"/>
  <c r="BT4" i="5"/>
  <c r="BR30" i="5" a="1"/>
  <c r="BR30" i="5" s="1"/>
  <c r="BR342" i="5" s="1"/>
  <c r="BR876" i="5"/>
  <c r="BR341" i="5" l="1"/>
  <c r="BR412" i="5"/>
  <c r="BR545" i="5" s="1"/>
  <c r="BR163" i="5" s="1"/>
  <c r="BJ995" i="5"/>
  <c r="BJ895" i="5"/>
  <c r="FM265" i="4"/>
  <c r="BS540" i="5"/>
  <c r="BS797" i="5"/>
  <c r="BR841" i="5"/>
  <c r="BR541" i="5"/>
  <c r="BR176" i="5" s="1"/>
  <c r="FP260" i="4"/>
  <c r="FP261" i="4" s="1"/>
  <c r="FO262" i="4"/>
  <c r="BQ447" i="5"/>
  <c r="BS305" i="5"/>
  <c r="BS434" i="5"/>
  <c r="BR423" i="5"/>
  <c r="BR308" i="5"/>
  <c r="BR437" i="5"/>
  <c r="BS548" i="5"/>
  <c r="BR1083" i="5"/>
  <c r="BR1084" i="5" s="1"/>
  <c r="BS1024" i="5"/>
  <c r="BR809" i="5"/>
  <c r="BR810" i="5" s="1"/>
  <c r="BS544" i="5"/>
  <c r="BS299" i="5"/>
  <c r="BS303" i="5"/>
  <c r="BS292" i="5"/>
  <c r="BS301" i="5"/>
  <c r="BS294" i="5"/>
  <c r="BS295" i="5"/>
  <c r="BS302" i="5"/>
  <c r="BS291" i="5"/>
  <c r="BS300" i="5"/>
  <c r="BS298" i="5"/>
  <c r="BS297" i="5"/>
  <c r="BS293" i="5"/>
  <c r="BS304" i="5"/>
  <c r="BS296" i="5"/>
  <c r="BS347" i="5"/>
  <c r="BS349" i="5" s="1"/>
  <c r="BR361" i="5"/>
  <c r="BS798" i="5"/>
  <c r="BS796" i="5"/>
  <c r="BS799" i="5"/>
  <c r="BR780" i="5"/>
  <c r="BR790" i="5"/>
  <c r="BR838" i="5"/>
  <c r="BS19" i="5"/>
  <c r="BS532" i="5"/>
  <c r="BS531" i="5"/>
  <c r="BS498" i="5"/>
  <c r="BS491" i="5"/>
  <c r="BS505" i="5"/>
  <c r="BS483" i="5"/>
  <c r="BR411" i="5"/>
  <c r="BR535" i="5" s="1"/>
  <c r="BR410" i="5"/>
  <c r="BR409" i="5"/>
  <c r="BR500" i="5" s="1"/>
  <c r="BR417" i="5"/>
  <c r="BR416" i="5"/>
  <c r="BR419" i="5"/>
  <c r="BR414" i="5"/>
  <c r="BR421" i="5"/>
  <c r="BR407" i="5"/>
  <c r="BR343" i="5"/>
  <c r="BR418" i="5"/>
  <c r="BR422" i="5"/>
  <c r="BR415" i="5"/>
  <c r="BR413" i="5"/>
  <c r="BS370" i="5"/>
  <c r="BS369" i="5"/>
  <c r="BR882" i="5"/>
  <c r="BR826" i="5"/>
  <c r="BR462" i="5"/>
  <c r="BR883" i="5"/>
  <c r="BR959" i="5"/>
  <c r="BR960" i="5" s="1"/>
  <c r="BR18" i="5"/>
  <c r="BR879" i="5"/>
  <c r="BR884" i="5"/>
  <c r="BR354" i="5"/>
  <c r="BS875" i="5"/>
  <c r="BS874" i="5"/>
  <c r="BS873" i="5"/>
  <c r="BS870" i="5"/>
  <c r="BS848" i="5"/>
  <c r="BS850" i="5"/>
  <c r="BS427" i="5"/>
  <c r="BS605" i="5"/>
  <c r="BS610" i="5" s="1"/>
  <c r="BS604" i="5"/>
  <c r="BS609" i="5" s="1"/>
  <c r="BS603" i="5"/>
  <c r="BS608" i="5" s="1"/>
  <c r="BS602" i="5"/>
  <c r="BS607" i="5" s="1"/>
  <c r="BS561" i="5"/>
  <c r="BS433" i="5"/>
  <c r="BS432" i="5"/>
  <c r="BS430" i="5"/>
  <c r="BS429" i="5"/>
  <c r="BS428" i="5"/>
  <c r="BS15" i="5"/>
  <c r="BS431" i="5"/>
  <c r="BS17" i="5"/>
  <c r="BS364" i="5"/>
  <c r="BS10" i="5"/>
  <c r="BS11" i="5" s="1"/>
  <c r="BS46" i="5" a="1"/>
  <c r="BS46" i="5" s="1"/>
  <c r="BS45" i="5" a="1"/>
  <c r="BS45" i="5" s="1"/>
  <c r="BR1168" i="5"/>
  <c r="BR420" i="5"/>
  <c r="BR340" i="5"/>
  <c r="BR408" i="5"/>
  <c r="BR479" i="5" s="1"/>
  <c r="BR159" i="5" s="1"/>
  <c r="BR344" i="5"/>
  <c r="BR378" i="5" s="1"/>
  <c r="BS1201" i="5"/>
  <c r="BS27" i="5"/>
  <c r="BS32" i="5" s="1" a="1"/>
  <c r="BS32" i="5" s="1"/>
  <c r="BS310" i="5"/>
  <c r="BT5" i="5"/>
  <c r="BT365" i="5" s="1"/>
  <c r="BR373" i="5" l="1"/>
  <c r="BT351" i="5"/>
  <c r="BR377" i="5"/>
  <c r="BT1036" i="5"/>
  <c r="BT1035" i="5"/>
  <c r="BT1034" i="5"/>
  <c r="FN265" i="4"/>
  <c r="BR678" i="5"/>
  <c r="BR710" i="5"/>
  <c r="FQ260" i="4"/>
  <c r="FQ261" i="4" s="1"/>
  <c r="FP262" i="4"/>
  <c r="BS76" i="5"/>
  <c r="BR75" i="5"/>
  <c r="BR74" i="5"/>
  <c r="BS1148" i="5"/>
  <c r="BS1162" i="5" s="1"/>
  <c r="BS1147" i="5"/>
  <c r="BR486" i="5"/>
  <c r="BR493" i="5"/>
  <c r="BR507" i="5"/>
  <c r="BR446" i="5"/>
  <c r="BT1476" i="5"/>
  <c r="BT1276" i="5"/>
  <c r="BR441" i="5"/>
  <c r="BR442" i="5"/>
  <c r="BR440" i="5"/>
  <c r="BR439" i="5"/>
  <c r="BR444" i="5"/>
  <c r="BR443" i="5"/>
  <c r="BR445" i="5"/>
  <c r="BS306" i="5"/>
  <c r="BR390" i="5"/>
  <c r="BR154" i="5" s="1"/>
  <c r="BS801" i="5"/>
  <c r="BS804" i="5" s="1"/>
  <c r="BS805" i="5" s="1"/>
  <c r="BT803" i="5" s="1"/>
  <c r="BS327" i="5"/>
  <c r="BS329" i="5" s="1"/>
  <c r="BS360" i="5" s="1"/>
  <c r="BS20" i="5"/>
  <c r="BS562" i="5" s="1"/>
  <c r="BR536" i="5"/>
  <c r="BR537" i="5" s="1"/>
  <c r="BR162" i="5" s="1"/>
  <c r="BT518" i="5"/>
  <c r="BT519" i="5" s="1"/>
  <c r="BT477" i="5"/>
  <c r="BS40" i="5" a="1"/>
  <c r="BS40" i="5" s="1"/>
  <c r="BS39" i="5" a="1"/>
  <c r="BS39" i="5" s="1"/>
  <c r="BS35" i="5" a="1"/>
  <c r="BS35" i="5" s="1"/>
  <c r="BS42" i="5" a="1"/>
  <c r="BS42" i="5" s="1"/>
  <c r="BS38" i="5" a="1"/>
  <c r="BS38" i="5" s="1"/>
  <c r="BS37" i="5" a="1"/>
  <c r="BS37" i="5" s="1"/>
  <c r="BS36" i="5" a="1"/>
  <c r="BS36" i="5" s="1"/>
  <c r="BS34" i="5" a="1"/>
  <c r="BS34" i="5" s="1"/>
  <c r="BS33" i="5" a="1"/>
  <c r="BS33" i="5" s="1"/>
  <c r="BR376" i="5"/>
  <c r="BR389" i="5" s="1"/>
  <c r="BR153" i="5" s="1"/>
  <c r="BR375" i="5"/>
  <c r="BR334" i="5"/>
  <c r="BR333" i="5"/>
  <c r="BR393" i="5"/>
  <c r="BT367" i="5"/>
  <c r="BT368" i="5"/>
  <c r="BR885" i="5"/>
  <c r="BT846" i="5"/>
  <c r="BT849" i="5"/>
  <c r="BT24" i="5"/>
  <c r="BU1289" i="5" s="1"/>
  <c r="BT22" i="5"/>
  <c r="BS845" i="5"/>
  <c r="BS16" i="5"/>
  <c r="BS858" i="5"/>
  <c r="BS31" i="5" a="1"/>
  <c r="BS31" i="5" s="1"/>
  <c r="BS9" i="5"/>
  <c r="BS29" i="5" a="1"/>
  <c r="BS29" i="5" s="1"/>
  <c r="BS341" i="5" s="1"/>
  <c r="BS876" i="5"/>
  <c r="BT23" i="5"/>
  <c r="BT1294" i="5" s="1"/>
  <c r="BS1178" i="5"/>
  <c r="BS1190" i="5" s="1"/>
  <c r="BS394" i="5"/>
  <c r="BT6" i="5"/>
  <c r="BT556" i="5"/>
  <c r="BT7" i="5"/>
  <c r="BT8" i="5"/>
  <c r="BT348" i="5" s="1"/>
  <c r="BU4" i="5"/>
  <c r="BS30" i="5" a="1"/>
  <c r="BS30" i="5" s="1"/>
  <c r="BS342" i="5" s="1"/>
  <c r="BS423" i="5" l="1"/>
  <c r="BS412" i="5"/>
  <c r="FO265" i="4"/>
  <c r="BT540" i="5"/>
  <c r="BT797" i="5"/>
  <c r="BS841" i="5"/>
  <c r="BS541" i="5"/>
  <c r="BS176" i="5" s="1"/>
  <c r="FR260" i="4"/>
  <c r="FR261" i="4" s="1"/>
  <c r="FQ262" i="4"/>
  <c r="BR447" i="5"/>
  <c r="BT293" i="5"/>
  <c r="BT434" i="5"/>
  <c r="BS308" i="5"/>
  <c r="BS437" i="5"/>
  <c r="BT548" i="5"/>
  <c r="BS1083" i="5"/>
  <c r="BS1084" i="5" s="1"/>
  <c r="BT1024" i="5"/>
  <c r="BS809" i="5"/>
  <c r="BS810" i="5" s="1"/>
  <c r="BS545" i="5"/>
  <c r="BS163" i="5" s="1"/>
  <c r="BT544" i="5"/>
  <c r="BT298" i="5"/>
  <c r="BT300" i="5"/>
  <c r="BT292" i="5"/>
  <c r="BT304" i="5"/>
  <c r="BT302" i="5"/>
  <c r="BT294" i="5"/>
  <c r="BT297" i="5"/>
  <c r="BT301" i="5"/>
  <c r="BT291" i="5"/>
  <c r="BT296" i="5"/>
  <c r="BT299" i="5"/>
  <c r="BT295" i="5"/>
  <c r="BT305" i="5"/>
  <c r="BT303" i="5"/>
  <c r="BS361" i="5"/>
  <c r="BT796" i="5"/>
  <c r="BT798" i="5"/>
  <c r="BT799" i="5"/>
  <c r="BS780" i="5"/>
  <c r="BS790" i="5"/>
  <c r="BS838" i="5"/>
  <c r="BT19" i="5"/>
  <c r="BT532" i="5"/>
  <c r="BT531" i="5"/>
  <c r="BT491" i="5"/>
  <c r="BT498" i="5"/>
  <c r="BT505" i="5"/>
  <c r="BT483" i="5"/>
  <c r="BS340" i="5"/>
  <c r="BS354" i="5"/>
  <c r="BS422" i="5"/>
  <c r="BS414" i="5"/>
  <c r="BS421" i="5"/>
  <c r="BS417" i="5"/>
  <c r="BS418" i="5"/>
  <c r="BS407" i="5"/>
  <c r="BS410" i="5"/>
  <c r="BS409" i="5"/>
  <c r="BS500" i="5" s="1"/>
  <c r="BS419" i="5"/>
  <c r="BS343" i="5"/>
  <c r="BS411" i="5"/>
  <c r="BS536" i="5" s="1"/>
  <c r="BS416" i="5"/>
  <c r="BS415" i="5"/>
  <c r="BS413" i="5"/>
  <c r="BT369" i="5"/>
  <c r="BT370" i="5"/>
  <c r="BT347" i="5"/>
  <c r="BT349" i="5" s="1"/>
  <c r="BU5" i="5"/>
  <c r="BU365" i="5" s="1"/>
  <c r="BT1201" i="5"/>
  <c r="BT27" i="5"/>
  <c r="BT35" i="5" s="1" a="1"/>
  <c r="BT35" i="5" s="1"/>
  <c r="BT310" i="5"/>
  <c r="BS883" i="5"/>
  <c r="BS420" i="5"/>
  <c r="BS959" i="5"/>
  <c r="BS960" i="5" s="1"/>
  <c r="BS462" i="5"/>
  <c r="BS826" i="5"/>
  <c r="BT364" i="5"/>
  <c r="BT46" i="5" a="1"/>
  <c r="BT46" i="5" s="1"/>
  <c r="BT10" i="5"/>
  <c r="BT11" i="5" s="1"/>
  <c r="BT45" i="5" a="1"/>
  <c r="BT45" i="5" s="1"/>
  <c r="BS884" i="5"/>
  <c r="BS18" i="5"/>
  <c r="BT875" i="5"/>
  <c r="BT874" i="5"/>
  <c r="BT873" i="5"/>
  <c r="BT870" i="5"/>
  <c r="BT848" i="5"/>
  <c r="BT605" i="5"/>
  <c r="BT610" i="5" s="1"/>
  <c r="BT604" i="5"/>
  <c r="BT609" i="5" s="1"/>
  <c r="BT603" i="5"/>
  <c r="BT608" i="5" s="1"/>
  <c r="BT602" i="5"/>
  <c r="BT607" i="5" s="1"/>
  <c r="BT561" i="5"/>
  <c r="BT433" i="5"/>
  <c r="BT432" i="5"/>
  <c r="BT850" i="5"/>
  <c r="BT431" i="5"/>
  <c r="BT428" i="5"/>
  <c r="BT427" i="5"/>
  <c r="BT15" i="5"/>
  <c r="BT17" i="5"/>
  <c r="BT430" i="5"/>
  <c r="BT429" i="5"/>
  <c r="BS1168" i="5"/>
  <c r="BS882" i="5"/>
  <c r="BS879" i="5"/>
  <c r="BS344" i="5"/>
  <c r="BS378" i="5" s="1"/>
  <c r="BS408" i="5"/>
  <c r="BS479" i="5" s="1"/>
  <c r="BS159" i="5" s="1"/>
  <c r="BS373" i="5" l="1"/>
  <c r="BU351" i="5"/>
  <c r="BS377" i="5"/>
  <c r="BU1036" i="5"/>
  <c r="BU1035" i="5"/>
  <c r="BU1034" i="5"/>
  <c r="FP265" i="4"/>
  <c r="BS678" i="5"/>
  <c r="BS710" i="5"/>
  <c r="FS260" i="4"/>
  <c r="FS261" i="4" s="1"/>
  <c r="FR262" i="4"/>
  <c r="BT76" i="5"/>
  <c r="BS75" i="5"/>
  <c r="BS74" i="5"/>
  <c r="BS486" i="5"/>
  <c r="BS507" i="5"/>
  <c r="BS493" i="5"/>
  <c r="BS446" i="5"/>
  <c r="BU1476" i="5"/>
  <c r="BU1276" i="5"/>
  <c r="BT1148" i="5"/>
  <c r="BT1162" i="5" s="1"/>
  <c r="BT1147" i="5"/>
  <c r="BS443" i="5"/>
  <c r="BS440" i="5"/>
  <c r="BS442" i="5"/>
  <c r="BS441" i="5"/>
  <c r="BS439" i="5"/>
  <c r="BS445" i="5"/>
  <c r="BS444" i="5"/>
  <c r="BT306" i="5"/>
  <c r="BS390" i="5"/>
  <c r="BS154" i="5" s="1"/>
  <c r="BT20" i="5"/>
  <c r="BT562" i="5" s="1"/>
  <c r="BT801" i="5"/>
  <c r="BT804" i="5" s="1"/>
  <c r="BT805" i="5" s="1"/>
  <c r="BU803" i="5" s="1"/>
  <c r="BT327" i="5"/>
  <c r="BT329" i="5" s="1"/>
  <c r="BT360" i="5" s="1"/>
  <c r="BS535" i="5"/>
  <c r="BS537" i="5" s="1"/>
  <c r="BS162" i="5" s="1"/>
  <c r="BU518" i="5"/>
  <c r="BU519" i="5" s="1"/>
  <c r="BU477" i="5"/>
  <c r="BT40" i="5" a="1"/>
  <c r="BT40" i="5" s="1"/>
  <c r="BT42" i="5" a="1"/>
  <c r="BT42" i="5" s="1"/>
  <c r="BT39" i="5" a="1"/>
  <c r="BT39" i="5" s="1"/>
  <c r="BT34" i="5" a="1"/>
  <c r="BT34" i="5" s="1"/>
  <c r="BT38" i="5" a="1"/>
  <c r="BT38" i="5" s="1"/>
  <c r="BT37" i="5" a="1"/>
  <c r="BT37" i="5" s="1"/>
  <c r="BT36" i="5" a="1"/>
  <c r="BT36" i="5" s="1"/>
  <c r="BT33" i="5" a="1"/>
  <c r="BT33" i="5" s="1"/>
  <c r="BS375" i="5"/>
  <c r="BS376" i="5"/>
  <c r="BS389" i="5" s="1"/>
  <c r="BS153" i="5" s="1"/>
  <c r="BT30" i="5" a="1"/>
  <c r="BT30" i="5" s="1"/>
  <c r="BT342" i="5" s="1"/>
  <c r="BT32" i="5" a="1"/>
  <c r="BT32" i="5" s="1"/>
  <c r="BT29" i="5" a="1"/>
  <c r="BT29" i="5" s="1"/>
  <c r="BT9" i="5"/>
  <c r="BT31" i="5" a="1"/>
  <c r="BT31" i="5" s="1"/>
  <c r="BU367" i="5"/>
  <c r="BU368" i="5"/>
  <c r="BU22" i="5"/>
  <c r="BU849" i="5"/>
  <c r="BU24" i="5"/>
  <c r="BV1289" i="5" s="1"/>
  <c r="BU846" i="5"/>
  <c r="BS885" i="5"/>
  <c r="BS333" i="5"/>
  <c r="BS334" i="5"/>
  <c r="BS393" i="5"/>
  <c r="BT845" i="5"/>
  <c r="BT16" i="5"/>
  <c r="BT876" i="5"/>
  <c r="BT858" i="5"/>
  <c r="BU23" i="5"/>
  <c r="BU1294" i="5" s="1"/>
  <c r="BT1178" i="5"/>
  <c r="BT1190" i="5" s="1"/>
  <c r="BT394" i="5"/>
  <c r="BU556" i="5"/>
  <c r="BU7" i="5"/>
  <c r="BU8" i="5"/>
  <c r="BU348" i="5" s="1"/>
  <c r="BV4" i="5"/>
  <c r="BU6" i="5"/>
  <c r="BT341" i="5" l="1"/>
  <c r="BT412" i="5"/>
  <c r="BT545" i="5" s="1"/>
  <c r="BT163" i="5" s="1"/>
  <c r="BT423" i="5"/>
  <c r="FQ265" i="4"/>
  <c r="BU540" i="5"/>
  <c r="BU797" i="5"/>
  <c r="BT841" i="5"/>
  <c r="BT541" i="5"/>
  <c r="BT176" i="5" s="1"/>
  <c r="FT260" i="4"/>
  <c r="FT261" i="4" s="1"/>
  <c r="FS262" i="4"/>
  <c r="BS447" i="5"/>
  <c r="BU292" i="5"/>
  <c r="BU434" i="5"/>
  <c r="BT308" i="5"/>
  <c r="BT437" i="5"/>
  <c r="BU548" i="5"/>
  <c r="BT1083" i="5"/>
  <c r="BT1084" i="5" s="1"/>
  <c r="BU1024" i="5"/>
  <c r="BT809" i="5"/>
  <c r="BT810" i="5" s="1"/>
  <c r="BU544" i="5"/>
  <c r="BU294" i="5"/>
  <c r="BU291" i="5"/>
  <c r="BU300" i="5"/>
  <c r="BU295" i="5"/>
  <c r="BU304" i="5"/>
  <c r="BU296" i="5"/>
  <c r="BU303" i="5"/>
  <c r="BU293" i="5"/>
  <c r="BU301" i="5"/>
  <c r="BU299" i="5"/>
  <c r="BU302" i="5"/>
  <c r="BU298" i="5"/>
  <c r="BU297" i="5"/>
  <c r="BU305" i="5"/>
  <c r="BT361" i="5"/>
  <c r="BU799" i="5"/>
  <c r="BU796" i="5"/>
  <c r="BU798" i="5"/>
  <c r="BT780" i="5"/>
  <c r="BT790" i="5"/>
  <c r="BT838" i="5"/>
  <c r="BU19" i="5"/>
  <c r="BU532" i="5"/>
  <c r="BU531" i="5"/>
  <c r="BU505" i="5"/>
  <c r="BU491" i="5"/>
  <c r="BU498" i="5"/>
  <c r="BU483" i="5"/>
  <c r="BT340" i="5"/>
  <c r="BT354" i="5"/>
  <c r="BT18" i="5"/>
  <c r="BT879" i="5"/>
  <c r="BT826" i="5"/>
  <c r="BT421" i="5"/>
  <c r="BT462" i="5"/>
  <c r="BT884" i="5"/>
  <c r="BT883" i="5"/>
  <c r="BT959" i="5"/>
  <c r="BT960" i="5" s="1"/>
  <c r="BT344" i="5"/>
  <c r="BT378" i="5" s="1"/>
  <c r="BT882" i="5"/>
  <c r="BT343" i="5"/>
  <c r="BT415" i="5"/>
  <c r="BT419" i="5"/>
  <c r="BT413" i="5"/>
  <c r="BT410" i="5"/>
  <c r="BT407" i="5"/>
  <c r="BT420" i="5"/>
  <c r="BT417" i="5"/>
  <c r="BT408" i="5"/>
  <c r="BT479" i="5" s="1"/>
  <c r="BT159" i="5" s="1"/>
  <c r="BT411" i="5"/>
  <c r="BT536" i="5" s="1"/>
  <c r="BT418" i="5"/>
  <c r="BT409" i="5"/>
  <c r="BT500" i="5" s="1"/>
  <c r="BT414" i="5"/>
  <c r="BT422" i="5"/>
  <c r="BT416" i="5"/>
  <c r="BU369" i="5"/>
  <c r="BU370" i="5"/>
  <c r="BU347" i="5"/>
  <c r="BU349" i="5" s="1"/>
  <c r="BU45" i="5" a="1"/>
  <c r="BU45" i="5" s="1"/>
  <c r="BU46" i="5" a="1"/>
  <c r="BU46" i="5" s="1"/>
  <c r="BU364" i="5"/>
  <c r="BU10" i="5"/>
  <c r="BU11" i="5" s="1"/>
  <c r="BV5" i="5"/>
  <c r="BV365" i="5" s="1"/>
  <c r="BT1168" i="5"/>
  <c r="BU875" i="5"/>
  <c r="BU874" i="5"/>
  <c r="BU873" i="5"/>
  <c r="BU870" i="5"/>
  <c r="BU848" i="5"/>
  <c r="BU850" i="5"/>
  <c r="BU433" i="5"/>
  <c r="BU432" i="5"/>
  <c r="BU431" i="5"/>
  <c r="BU430" i="5"/>
  <c r="BU427" i="5"/>
  <c r="BU605" i="5"/>
  <c r="BU610" i="5" s="1"/>
  <c r="BU15" i="5"/>
  <c r="BU602" i="5"/>
  <c r="BU607" i="5" s="1"/>
  <c r="BU17" i="5"/>
  <c r="BU603" i="5"/>
  <c r="BU608" i="5" s="1"/>
  <c r="BU561" i="5"/>
  <c r="BU429" i="5"/>
  <c r="BU604" i="5"/>
  <c r="BU609" i="5" s="1"/>
  <c r="BU428" i="5"/>
  <c r="BU1201" i="5"/>
  <c r="BU27" i="5"/>
  <c r="BU35" i="5" s="1" a="1"/>
  <c r="BU35" i="5" s="1"/>
  <c r="BU310" i="5"/>
  <c r="BV351" i="5" l="1"/>
  <c r="BT373" i="5"/>
  <c r="BT377" i="5"/>
  <c r="BV1036" i="5"/>
  <c r="BV1035" i="5"/>
  <c r="BV1034" i="5"/>
  <c r="FR265" i="4"/>
  <c r="BT678" i="5"/>
  <c r="BT710" i="5"/>
  <c r="FU260" i="4"/>
  <c r="FU261" i="4" s="1"/>
  <c r="FT262" i="4"/>
  <c r="BU76" i="5"/>
  <c r="BT75" i="5"/>
  <c r="BT74" i="5"/>
  <c r="BT486" i="5"/>
  <c r="BT493" i="5"/>
  <c r="BT507" i="5"/>
  <c r="BT446" i="5"/>
  <c r="BV1476" i="5"/>
  <c r="BV1276" i="5"/>
  <c r="BU1148" i="5"/>
  <c r="BU1162" i="5" s="1"/>
  <c r="BU1147" i="5"/>
  <c r="BT443" i="5"/>
  <c r="BT444" i="5"/>
  <c r="BT440" i="5"/>
  <c r="BT442" i="5"/>
  <c r="BT441" i="5"/>
  <c r="BT439" i="5"/>
  <c r="BT445" i="5"/>
  <c r="BU306" i="5"/>
  <c r="BT390" i="5"/>
  <c r="BT154" i="5" s="1"/>
  <c r="BU801" i="5"/>
  <c r="BU804" i="5" s="1"/>
  <c r="BU805" i="5" s="1"/>
  <c r="BV803" i="5" s="1"/>
  <c r="BU327" i="5"/>
  <c r="BU329" i="5" s="1"/>
  <c r="BU360" i="5" s="1"/>
  <c r="BU20" i="5"/>
  <c r="BU562" i="5" s="1"/>
  <c r="BT535" i="5"/>
  <c r="BT537" i="5" s="1"/>
  <c r="BT162" i="5" s="1"/>
  <c r="BV518" i="5"/>
  <c r="BV519" i="5" s="1"/>
  <c r="BV477" i="5"/>
  <c r="BU40" i="5" a="1"/>
  <c r="BU40" i="5" s="1"/>
  <c r="BU42" i="5" a="1"/>
  <c r="BU42" i="5" s="1"/>
  <c r="BU39" i="5" a="1"/>
  <c r="BU39" i="5" s="1"/>
  <c r="BU34" i="5" a="1"/>
  <c r="BU34" i="5" s="1"/>
  <c r="BU38" i="5" a="1"/>
  <c r="BU38" i="5" s="1"/>
  <c r="BU36" i="5" a="1"/>
  <c r="BU36" i="5" s="1"/>
  <c r="BU37" i="5" a="1"/>
  <c r="BU37" i="5" s="1"/>
  <c r="BU33" i="5" a="1"/>
  <c r="BU33" i="5" s="1"/>
  <c r="BU412" i="5" s="1"/>
  <c r="BT375" i="5"/>
  <c r="BT376" i="5"/>
  <c r="BT389" i="5" s="1"/>
  <c r="BT153" i="5" s="1"/>
  <c r="BT334" i="5"/>
  <c r="BT333" i="5"/>
  <c r="BT393" i="5"/>
  <c r="BT885" i="5"/>
  <c r="BV367" i="5"/>
  <c r="BV368" i="5"/>
  <c r="BV22" i="5"/>
  <c r="BV849" i="5"/>
  <c r="BU30" i="5" a="1"/>
  <c r="BU30" i="5" s="1"/>
  <c r="BU342" i="5" s="1"/>
  <c r="BV24" i="5"/>
  <c r="BW1289" i="5" s="1"/>
  <c r="BV23" i="5"/>
  <c r="BV1294" i="5" s="1"/>
  <c r="BV846" i="5"/>
  <c r="BU9" i="5"/>
  <c r="BU845" i="5"/>
  <c r="BU16" i="5"/>
  <c r="BU32" i="5" a="1"/>
  <c r="BU32" i="5" s="1"/>
  <c r="BU1178" i="5"/>
  <c r="BU1190" i="5" s="1"/>
  <c r="BU394" i="5"/>
  <c r="BU858" i="5"/>
  <c r="BV556" i="5"/>
  <c r="BV7" i="5"/>
  <c r="BV8" i="5"/>
  <c r="BV348" i="5" s="1"/>
  <c r="BW4" i="5"/>
  <c r="BV6" i="5"/>
  <c r="BU29" i="5" a="1"/>
  <c r="BU29" i="5" s="1"/>
  <c r="BU31" i="5" a="1"/>
  <c r="BU31" i="5" s="1"/>
  <c r="BU876" i="5"/>
  <c r="BU341" i="5" l="1"/>
  <c r="BU423" i="5"/>
  <c r="FS265" i="4"/>
  <c r="BV540" i="5"/>
  <c r="BV797" i="5"/>
  <c r="BU841" i="5"/>
  <c r="BU541" i="5"/>
  <c r="BU176" i="5" s="1"/>
  <c r="FV260" i="4"/>
  <c r="FV261" i="4" s="1"/>
  <c r="FU262" i="4"/>
  <c r="BT447" i="5"/>
  <c r="BV304" i="5"/>
  <c r="BV434" i="5"/>
  <c r="BU308" i="5"/>
  <c r="BU437" i="5"/>
  <c r="BV548" i="5"/>
  <c r="BU1083" i="5"/>
  <c r="BU1084" i="5" s="1"/>
  <c r="BV1024" i="5"/>
  <c r="BU809" i="5"/>
  <c r="BU810" i="5" s="1"/>
  <c r="BU545" i="5"/>
  <c r="BU163" i="5" s="1"/>
  <c r="BV544" i="5"/>
  <c r="BV296" i="5"/>
  <c r="BV299" i="5"/>
  <c r="BV295" i="5"/>
  <c r="BV294" i="5"/>
  <c r="BV301" i="5"/>
  <c r="BV300" i="5"/>
  <c r="BV303" i="5"/>
  <c r="BV298" i="5"/>
  <c r="BV297" i="5"/>
  <c r="BV302" i="5"/>
  <c r="BV291" i="5"/>
  <c r="BV305" i="5"/>
  <c r="BV292" i="5"/>
  <c r="BV293" i="5"/>
  <c r="BU361" i="5"/>
  <c r="BV799" i="5"/>
  <c r="BV796" i="5"/>
  <c r="BV798" i="5"/>
  <c r="BU780" i="5"/>
  <c r="BU790" i="5"/>
  <c r="BU838" i="5"/>
  <c r="BV19" i="5"/>
  <c r="BV532" i="5"/>
  <c r="BV531" i="5"/>
  <c r="BV491" i="5"/>
  <c r="BV505" i="5"/>
  <c r="BV498" i="5"/>
  <c r="BV483" i="5"/>
  <c r="BV369" i="5"/>
  <c r="BV370" i="5"/>
  <c r="BU884" i="5"/>
  <c r="BV347" i="5"/>
  <c r="BV349" i="5" s="1"/>
  <c r="BU354" i="5"/>
  <c r="BU344" i="5"/>
  <c r="BU378" i="5" s="1"/>
  <c r="BU340" i="5"/>
  <c r="BU420" i="5"/>
  <c r="BU408" i="5"/>
  <c r="BU479" i="5" s="1"/>
  <c r="BU159" i="5" s="1"/>
  <c r="BU959" i="5"/>
  <c r="BU960" i="5" s="1"/>
  <c r="BU462" i="5"/>
  <c r="BU826" i="5"/>
  <c r="BU883" i="5"/>
  <c r="BU882" i="5"/>
  <c r="BU879" i="5"/>
  <c r="BW5" i="5"/>
  <c r="BW365" i="5" s="1"/>
  <c r="BV1201" i="5"/>
  <c r="BV27" i="5"/>
  <c r="BV36" i="5" s="1" a="1"/>
  <c r="BV36" i="5" s="1"/>
  <c r="BV310" i="5"/>
  <c r="BV875" i="5"/>
  <c r="BV874" i="5"/>
  <c r="BV873" i="5"/>
  <c r="BV870" i="5"/>
  <c r="BV848" i="5"/>
  <c r="BV850" i="5"/>
  <c r="BV432" i="5"/>
  <c r="BV431" i="5"/>
  <c r="BV430" i="5"/>
  <c r="BV429" i="5"/>
  <c r="BV605" i="5"/>
  <c r="BV610" i="5" s="1"/>
  <c r="BV604" i="5"/>
  <c r="BV609" i="5" s="1"/>
  <c r="BV603" i="5"/>
  <c r="BV608" i="5" s="1"/>
  <c r="BV602" i="5"/>
  <c r="BV607" i="5" s="1"/>
  <c r="BV561" i="5"/>
  <c r="BV433" i="5"/>
  <c r="BV15" i="5"/>
  <c r="BV17" i="5"/>
  <c r="BV428" i="5"/>
  <c r="BV427" i="5"/>
  <c r="BU18" i="5"/>
  <c r="BU407" i="5"/>
  <c r="BU415" i="5"/>
  <c r="BU343" i="5"/>
  <c r="BU410" i="5"/>
  <c r="BU422" i="5"/>
  <c r="BU419" i="5"/>
  <c r="BU418" i="5"/>
  <c r="BU417" i="5"/>
  <c r="BU409" i="5"/>
  <c r="BU486" i="5" s="1"/>
  <c r="BU421" i="5"/>
  <c r="BU414" i="5"/>
  <c r="BU413" i="5"/>
  <c r="BU416" i="5"/>
  <c r="BU411" i="5"/>
  <c r="BU536" i="5" s="1"/>
  <c r="BV45" i="5" a="1"/>
  <c r="BV45" i="5" s="1"/>
  <c r="BV46" i="5" a="1"/>
  <c r="BV46" i="5" s="1"/>
  <c r="BV364" i="5"/>
  <c r="BV10" i="5"/>
  <c r="BV11" i="5" s="1"/>
  <c r="BU1168" i="5"/>
  <c r="BU373" i="5" l="1"/>
  <c r="BW351" i="5"/>
  <c r="BU377" i="5"/>
  <c r="BW1035" i="5"/>
  <c r="BW1036" i="5"/>
  <c r="BW1034" i="5"/>
  <c r="FT265" i="4"/>
  <c r="BU678" i="5"/>
  <c r="BU710" i="5"/>
  <c r="FW260" i="4"/>
  <c r="FW261" i="4" s="1"/>
  <c r="FV262" i="4"/>
  <c r="BU74" i="5"/>
  <c r="BU75" i="5"/>
  <c r="BV76" i="5"/>
  <c r="BU493" i="5"/>
  <c r="BU507" i="5"/>
  <c r="BU500" i="5"/>
  <c r="BU446" i="5"/>
  <c r="BV1148" i="5"/>
  <c r="BV1162" i="5" s="1"/>
  <c r="BW1476" i="5"/>
  <c r="BW1276" i="5"/>
  <c r="BV1147" i="5"/>
  <c r="BU445" i="5"/>
  <c r="BU444" i="5"/>
  <c r="BU440" i="5"/>
  <c r="BU443" i="5"/>
  <c r="BU442" i="5"/>
  <c r="BU441" i="5"/>
  <c r="BU439" i="5"/>
  <c r="BV306" i="5"/>
  <c r="BU390" i="5"/>
  <c r="BU154" i="5" s="1"/>
  <c r="BV801" i="5"/>
  <c r="BV804" i="5" s="1"/>
  <c r="BV805" i="5" s="1"/>
  <c r="BW803" i="5" s="1"/>
  <c r="BV327" i="5"/>
  <c r="BV329" i="5" s="1"/>
  <c r="BV360" i="5" s="1"/>
  <c r="BV20" i="5"/>
  <c r="BV562" i="5" s="1"/>
  <c r="BU535" i="5"/>
  <c r="BU537" i="5" s="1"/>
  <c r="BU162" i="5" s="1"/>
  <c r="BW518" i="5"/>
  <c r="BW519" i="5" s="1"/>
  <c r="BW477" i="5"/>
  <c r="BV40" i="5" a="1"/>
  <c r="BV40" i="5" s="1"/>
  <c r="BV42" i="5" a="1"/>
  <c r="BV42" i="5" s="1"/>
  <c r="BV34" i="5" a="1"/>
  <c r="BV34" i="5" s="1"/>
  <c r="BV38" i="5" a="1"/>
  <c r="BV38" i="5" s="1"/>
  <c r="BV37" i="5" a="1"/>
  <c r="BV37" i="5" s="1"/>
  <c r="BV39" i="5" a="1"/>
  <c r="BV39" i="5" s="1"/>
  <c r="BV35" i="5" a="1"/>
  <c r="BV35" i="5" s="1"/>
  <c r="BV33" i="5" a="1"/>
  <c r="BV33" i="5" s="1"/>
  <c r="BV412" i="5" s="1"/>
  <c r="BU375" i="5"/>
  <c r="BU376" i="5"/>
  <c r="BU389" i="5" s="1"/>
  <c r="BU153" i="5" s="1"/>
  <c r="BW367" i="5"/>
  <c r="BW368" i="5"/>
  <c r="BW22" i="5"/>
  <c r="BU885" i="5"/>
  <c r="BV30" i="5" a="1"/>
  <c r="BV30" i="5" s="1"/>
  <c r="BV29" i="5" a="1"/>
  <c r="BV29" i="5" s="1"/>
  <c r="BW24" i="5"/>
  <c r="BX1289" i="5" s="1"/>
  <c r="BV32" i="5" a="1"/>
  <c r="BV32" i="5" s="1"/>
  <c r="BV31" i="5" a="1"/>
  <c r="BV31" i="5" s="1"/>
  <c r="BV1178" i="5"/>
  <c r="BV1190" i="5" s="1"/>
  <c r="BV394" i="5"/>
  <c r="BW849" i="5"/>
  <c r="BW23" i="5"/>
  <c r="BW1294" i="5" s="1"/>
  <c r="BW846" i="5"/>
  <c r="BV845" i="5"/>
  <c r="BV16" i="5"/>
  <c r="BV858" i="5"/>
  <c r="BW556" i="5"/>
  <c r="BW8" i="5"/>
  <c r="BW348" i="5" s="1"/>
  <c r="BX4" i="5"/>
  <c r="BW6" i="5"/>
  <c r="BW7" i="5"/>
  <c r="BV9" i="5"/>
  <c r="BV876" i="5"/>
  <c r="BU333" i="5"/>
  <c r="BU334" i="5"/>
  <c r="BU393" i="5"/>
  <c r="BV341" i="5" l="1"/>
  <c r="BV423" i="5"/>
  <c r="FU265" i="4"/>
  <c r="BW540" i="5"/>
  <c r="BW797" i="5"/>
  <c r="BV841" i="5"/>
  <c r="BV541" i="5"/>
  <c r="BV176" i="5" s="1"/>
  <c r="FX260" i="4"/>
  <c r="FX261" i="4" s="1"/>
  <c r="FW262" i="4"/>
  <c r="BU447" i="5"/>
  <c r="BW301" i="5"/>
  <c r="BW434" i="5"/>
  <c r="BV308" i="5"/>
  <c r="BV437" i="5"/>
  <c r="BW548" i="5"/>
  <c r="BV1083" i="5"/>
  <c r="BV1084" i="5" s="1"/>
  <c r="BW1024" i="5"/>
  <c r="BV545" i="5"/>
  <c r="BV163" i="5" s="1"/>
  <c r="BV809" i="5"/>
  <c r="BV810" i="5" s="1"/>
  <c r="BW544" i="5"/>
  <c r="BW294" i="5"/>
  <c r="BW296" i="5"/>
  <c r="BW295" i="5"/>
  <c r="BW293" i="5"/>
  <c r="BW302" i="5"/>
  <c r="BW304" i="5"/>
  <c r="BW297" i="5"/>
  <c r="BW291" i="5"/>
  <c r="BW299" i="5"/>
  <c r="BW303" i="5"/>
  <c r="BW300" i="5"/>
  <c r="BW298" i="5"/>
  <c r="BW292" i="5"/>
  <c r="BW305" i="5"/>
  <c r="BW347" i="5"/>
  <c r="BW349" i="5" s="1"/>
  <c r="BV361" i="5"/>
  <c r="BW798" i="5"/>
  <c r="BW799" i="5"/>
  <c r="BW796" i="5"/>
  <c r="BV780" i="5"/>
  <c r="BV790" i="5"/>
  <c r="BV838" i="5"/>
  <c r="BW19" i="5"/>
  <c r="BW531" i="5"/>
  <c r="BW532" i="5"/>
  <c r="BW505" i="5"/>
  <c r="BW498" i="5"/>
  <c r="BW491" i="5"/>
  <c r="BW483" i="5"/>
  <c r="BV340" i="5"/>
  <c r="BV882" i="5"/>
  <c r="BV422" i="5"/>
  <c r="BW370" i="5"/>
  <c r="BW369" i="5"/>
  <c r="BV416" i="5"/>
  <c r="BV411" i="5"/>
  <c r="BV536" i="5" s="1"/>
  <c r="BV419" i="5"/>
  <c r="BV415" i="5"/>
  <c r="BV409" i="5"/>
  <c r="BV500" i="5" s="1"/>
  <c r="BV410" i="5"/>
  <c r="BV354" i="5"/>
  <c r="BV421" i="5"/>
  <c r="BV342" i="5"/>
  <c r="BV414" i="5"/>
  <c r="BV418" i="5"/>
  <c r="BV413" i="5"/>
  <c r="BV343" i="5"/>
  <c r="BV407" i="5"/>
  <c r="BV417" i="5"/>
  <c r="BV883" i="5"/>
  <c r="BV408" i="5"/>
  <c r="BV479" i="5" s="1"/>
  <c r="BV159" i="5" s="1"/>
  <c r="BV344" i="5"/>
  <c r="BV378" i="5" s="1"/>
  <c r="BV420" i="5"/>
  <c r="BV884" i="5"/>
  <c r="BV959" i="5"/>
  <c r="BV960" i="5" s="1"/>
  <c r="BV462" i="5"/>
  <c r="BV826" i="5"/>
  <c r="BW875" i="5"/>
  <c r="BW874" i="5"/>
  <c r="BW873" i="5"/>
  <c r="BW870" i="5"/>
  <c r="BW848" i="5"/>
  <c r="BW850" i="5"/>
  <c r="BW431" i="5"/>
  <c r="BW430" i="5"/>
  <c r="BW429" i="5"/>
  <c r="BW428" i="5"/>
  <c r="BW605" i="5"/>
  <c r="BW610" i="5" s="1"/>
  <c r="BW604" i="5"/>
  <c r="BW609" i="5" s="1"/>
  <c r="BW603" i="5"/>
  <c r="BW608" i="5" s="1"/>
  <c r="BW602" i="5"/>
  <c r="BW607" i="5" s="1"/>
  <c r="BW561" i="5"/>
  <c r="BW17" i="5"/>
  <c r="BW432" i="5"/>
  <c r="BW427" i="5"/>
  <c r="BW433" i="5"/>
  <c r="BW15" i="5"/>
  <c r="BW1201" i="5"/>
  <c r="BW27" i="5"/>
  <c r="BW36" i="5" s="1" a="1"/>
  <c r="BW36" i="5" s="1"/>
  <c r="BW310" i="5"/>
  <c r="BW46" i="5" a="1"/>
  <c r="BW46" i="5" s="1"/>
  <c r="BW364" i="5"/>
  <c r="BW10" i="5"/>
  <c r="BW11" i="5" s="1"/>
  <c r="BW45" i="5" a="1"/>
  <c r="BW45" i="5" s="1"/>
  <c r="BX5" i="5"/>
  <c r="BX365" i="5" s="1"/>
  <c r="BV18" i="5"/>
  <c r="BV1168" i="5"/>
  <c r="BV879" i="5"/>
  <c r="BX351" i="5" l="1"/>
  <c r="BV373" i="5"/>
  <c r="BV377" i="5"/>
  <c r="BX1035" i="5"/>
  <c r="BX1036" i="5"/>
  <c r="BX1034" i="5"/>
  <c r="FV265" i="4"/>
  <c r="BV678" i="5"/>
  <c r="BV710" i="5"/>
  <c r="FY260" i="4"/>
  <c r="FY261" i="4" s="1"/>
  <c r="FX262" i="4"/>
  <c r="BV75" i="5"/>
  <c r="BV74" i="5"/>
  <c r="BW76" i="5"/>
  <c r="BW1147" i="5"/>
  <c r="BV486" i="5"/>
  <c r="BV507" i="5"/>
  <c r="BV493" i="5"/>
  <c r="BW1148" i="5"/>
  <c r="BW1162" i="5" s="1"/>
  <c r="BV446" i="5"/>
  <c r="BX1476" i="5"/>
  <c r="BX1276" i="5"/>
  <c r="BV443" i="5"/>
  <c r="BV440" i="5"/>
  <c r="BV444" i="5"/>
  <c r="BV439" i="5"/>
  <c r="BV442" i="5"/>
  <c r="BV441" i="5"/>
  <c r="BV445" i="5"/>
  <c r="BW306" i="5"/>
  <c r="BW20" i="5"/>
  <c r="BW562" i="5" s="1"/>
  <c r="BV390" i="5"/>
  <c r="BV154" i="5" s="1"/>
  <c r="BW801" i="5"/>
  <c r="BW804" i="5" s="1"/>
  <c r="BW805" i="5" s="1"/>
  <c r="BX803" i="5" s="1"/>
  <c r="BW327" i="5"/>
  <c r="BW329" i="5" s="1"/>
  <c r="BW360" i="5" s="1"/>
  <c r="BV535" i="5"/>
  <c r="BV537" i="5" s="1"/>
  <c r="BV162" i="5" s="1"/>
  <c r="BX518" i="5"/>
  <c r="BX519" i="5" s="1"/>
  <c r="BX477" i="5"/>
  <c r="BW40" i="5" a="1"/>
  <c r="BW40" i="5" s="1"/>
  <c r="BW39" i="5" a="1"/>
  <c r="BW39" i="5" s="1"/>
  <c r="BW42" i="5" a="1"/>
  <c r="BW42" i="5" s="1"/>
  <c r="BW38" i="5" a="1"/>
  <c r="BW38" i="5" s="1"/>
  <c r="BW37" i="5" a="1"/>
  <c r="BW37" i="5" s="1"/>
  <c r="BW35" i="5" a="1"/>
  <c r="BW35" i="5" s="1"/>
  <c r="BW34" i="5" a="1"/>
  <c r="BW34" i="5" s="1"/>
  <c r="BW33" i="5" a="1"/>
  <c r="BW33" i="5" s="1"/>
  <c r="BW412" i="5" s="1"/>
  <c r="BV375" i="5"/>
  <c r="BV376" i="5"/>
  <c r="BV389" i="5" s="1"/>
  <c r="BV153" i="5" s="1"/>
  <c r="BX367" i="5"/>
  <c r="BX368" i="5"/>
  <c r="BV885" i="5"/>
  <c r="BX849" i="5"/>
  <c r="BX22" i="5"/>
  <c r="BW30" i="5" a="1"/>
  <c r="BW30" i="5" s="1"/>
  <c r="BW31" i="5" a="1"/>
  <c r="BW31" i="5" s="1"/>
  <c r="BX556" i="5"/>
  <c r="BX8" i="5"/>
  <c r="BX348" i="5" s="1"/>
  <c r="BY4" i="5"/>
  <c r="BX6" i="5"/>
  <c r="BX7" i="5"/>
  <c r="BW1178" i="5"/>
  <c r="BW1190" i="5" s="1"/>
  <c r="BW394" i="5"/>
  <c r="BW29" i="5" a="1"/>
  <c r="BW29" i="5" s="1"/>
  <c r="BW341" i="5" s="1"/>
  <c r="BW845" i="5"/>
  <c r="BW16" i="5"/>
  <c r="BW858" i="5"/>
  <c r="BV334" i="5"/>
  <c r="BV333" i="5"/>
  <c r="BV393" i="5"/>
  <c r="BW876" i="5"/>
  <c r="BX24" i="5"/>
  <c r="BY1289" i="5" s="1"/>
  <c r="BW9" i="5"/>
  <c r="BX23" i="5"/>
  <c r="BX1294" i="5" s="1"/>
  <c r="BX846" i="5"/>
  <c r="BW32" i="5" a="1"/>
  <c r="BW32" i="5" s="1"/>
  <c r="BW423" i="5" l="1"/>
  <c r="FW265" i="4"/>
  <c r="BX540" i="5"/>
  <c r="BX797" i="5"/>
  <c r="BW841" i="5"/>
  <c r="BW541" i="5"/>
  <c r="BW176" i="5" s="1"/>
  <c r="FZ260" i="4"/>
  <c r="FZ261" i="4" s="1"/>
  <c r="FY262" i="4"/>
  <c r="BV447" i="5"/>
  <c r="BX305" i="5"/>
  <c r="BX434" i="5"/>
  <c r="BW308" i="5"/>
  <c r="BW437" i="5"/>
  <c r="BX548" i="5"/>
  <c r="BW1083" i="5"/>
  <c r="BW1084" i="5" s="1"/>
  <c r="BX1024" i="5"/>
  <c r="BW545" i="5"/>
  <c r="BW163" i="5" s="1"/>
  <c r="BW809" i="5"/>
  <c r="BW810" i="5" s="1"/>
  <c r="BX544" i="5"/>
  <c r="BX302" i="5"/>
  <c r="BX304" i="5"/>
  <c r="BX301" i="5"/>
  <c r="BX294" i="5"/>
  <c r="BX295" i="5"/>
  <c r="BX292" i="5"/>
  <c r="BX300" i="5"/>
  <c r="BX297" i="5"/>
  <c r="BX296" i="5"/>
  <c r="BX299" i="5"/>
  <c r="BX298" i="5"/>
  <c r="BX293" i="5"/>
  <c r="BX303" i="5"/>
  <c r="BX291" i="5"/>
  <c r="BW361" i="5"/>
  <c r="BX796" i="5"/>
  <c r="BX799" i="5"/>
  <c r="BX798" i="5"/>
  <c r="BW780" i="5"/>
  <c r="BW790" i="5"/>
  <c r="BW838" i="5"/>
  <c r="BX19" i="5"/>
  <c r="BX531" i="5"/>
  <c r="BX532" i="5"/>
  <c r="BX498" i="5"/>
  <c r="BX491" i="5"/>
  <c r="BX505" i="5"/>
  <c r="BX483" i="5"/>
  <c r="BX370" i="5"/>
  <c r="BX369" i="5"/>
  <c r="BW354" i="5"/>
  <c r="BX347" i="5"/>
  <c r="BX349" i="5" s="1"/>
  <c r="BW408" i="5"/>
  <c r="BW479" i="5" s="1"/>
  <c r="BW159" i="5" s="1"/>
  <c r="BW344" i="5"/>
  <c r="BW378" i="5" s="1"/>
  <c r="BW420" i="5"/>
  <c r="BW340" i="5"/>
  <c r="BY5" i="5"/>
  <c r="BY365" i="5" s="1"/>
  <c r="BW884" i="5"/>
  <c r="BW882" i="5"/>
  <c r="BW417" i="5"/>
  <c r="BW409" i="5"/>
  <c r="BW486" i="5" s="1"/>
  <c r="BW343" i="5"/>
  <c r="BW413" i="5"/>
  <c r="BW422" i="5"/>
  <c r="BW342" i="5"/>
  <c r="BW419" i="5"/>
  <c r="BW418" i="5"/>
  <c r="BW416" i="5"/>
  <c r="BW415" i="5"/>
  <c r="BW414" i="5"/>
  <c r="BW411" i="5"/>
  <c r="BW535" i="5" s="1"/>
  <c r="BW410" i="5"/>
  <c r="BW421" i="5"/>
  <c r="BW407" i="5"/>
  <c r="BX46" i="5" a="1"/>
  <c r="BX46" i="5" s="1"/>
  <c r="BX364" i="5"/>
  <c r="BX10" i="5"/>
  <c r="BX11" i="5" s="1"/>
  <c r="BX45" i="5" a="1"/>
  <c r="BX45" i="5" s="1"/>
  <c r="BX875" i="5"/>
  <c r="BX874" i="5"/>
  <c r="BX873" i="5"/>
  <c r="BX870" i="5"/>
  <c r="BX848" i="5"/>
  <c r="BX850" i="5"/>
  <c r="BX430" i="5"/>
  <c r="BX429" i="5"/>
  <c r="BX428" i="5"/>
  <c r="BX605" i="5"/>
  <c r="BX610" i="5" s="1"/>
  <c r="BX604" i="5"/>
  <c r="BX609" i="5" s="1"/>
  <c r="BX603" i="5"/>
  <c r="BX608" i="5" s="1"/>
  <c r="BX602" i="5"/>
  <c r="BX607" i="5" s="1"/>
  <c r="BX561" i="5"/>
  <c r="BX433" i="5"/>
  <c r="BX17" i="5"/>
  <c r="BX432" i="5"/>
  <c r="BX431" i="5"/>
  <c r="BX427" i="5"/>
  <c r="BX15" i="5"/>
  <c r="BW959" i="5"/>
  <c r="BW960" i="5" s="1"/>
  <c r="BW462" i="5"/>
  <c r="BW826" i="5"/>
  <c r="BW879" i="5"/>
  <c r="BW18" i="5"/>
  <c r="BW1168" i="5"/>
  <c r="BW883" i="5"/>
  <c r="BX1201" i="5"/>
  <c r="BX27" i="5"/>
  <c r="BX30" i="5" s="1" a="1"/>
  <c r="BX30" i="5" s="1"/>
  <c r="BX310" i="5"/>
  <c r="BW373" i="5" l="1"/>
  <c r="BY351" i="5"/>
  <c r="BW377" i="5"/>
  <c r="BY1034" i="5"/>
  <c r="BY1036" i="5"/>
  <c r="BY1035" i="5"/>
  <c r="FX265" i="4"/>
  <c r="BW678" i="5"/>
  <c r="BW710" i="5"/>
  <c r="GA260" i="4"/>
  <c r="GA261" i="4" s="1"/>
  <c r="FZ262" i="4"/>
  <c r="BX76" i="5"/>
  <c r="BW75" i="5"/>
  <c r="BW74" i="5"/>
  <c r="BX1148" i="5"/>
  <c r="BX1162" i="5" s="1"/>
  <c r="BW500" i="5"/>
  <c r="BW493" i="5"/>
  <c r="BW507" i="5"/>
  <c r="BX1147" i="5"/>
  <c r="BW446" i="5"/>
  <c r="BY1476" i="5"/>
  <c r="BY1276" i="5"/>
  <c r="BW445" i="5"/>
  <c r="BW443" i="5"/>
  <c r="BW440" i="5"/>
  <c r="BW439" i="5"/>
  <c r="BW442" i="5"/>
  <c r="BW441" i="5"/>
  <c r="BW444" i="5"/>
  <c r="BX306" i="5"/>
  <c r="BW390" i="5"/>
  <c r="BW154" i="5" s="1"/>
  <c r="BX801" i="5"/>
  <c r="BX804" i="5" s="1"/>
  <c r="BX805" i="5" s="1"/>
  <c r="BY803" i="5" s="1"/>
  <c r="BX327" i="5"/>
  <c r="BX329" i="5" s="1"/>
  <c r="BX360" i="5" s="1"/>
  <c r="BX20" i="5"/>
  <c r="BX562" i="5" s="1"/>
  <c r="BW536" i="5"/>
  <c r="BW537" i="5" s="1"/>
  <c r="BW162" i="5" s="1"/>
  <c r="BY518" i="5"/>
  <c r="BY519" i="5" s="1"/>
  <c r="BY477" i="5"/>
  <c r="BX40" i="5" a="1"/>
  <c r="BX40" i="5" s="1"/>
  <c r="BX39" i="5" a="1"/>
  <c r="BX39" i="5" s="1"/>
  <c r="BX34" i="5" a="1"/>
  <c r="BX34" i="5" s="1"/>
  <c r="BX42" i="5" a="1"/>
  <c r="BX42" i="5" s="1"/>
  <c r="BX36" i="5" a="1"/>
  <c r="BX36" i="5" s="1"/>
  <c r="BX35" i="5" a="1"/>
  <c r="BX35" i="5" s="1"/>
  <c r="BX38" i="5" a="1"/>
  <c r="BX38" i="5" s="1"/>
  <c r="BX37" i="5" a="1"/>
  <c r="BX37" i="5" s="1"/>
  <c r="BX33" i="5" a="1"/>
  <c r="BX33" i="5" s="1"/>
  <c r="BW375" i="5"/>
  <c r="BW376" i="5"/>
  <c r="BW389" i="5" s="1"/>
  <c r="BW153" i="5" s="1"/>
  <c r="BY367" i="5"/>
  <c r="BY368" i="5"/>
  <c r="BX9" i="5"/>
  <c r="BY22" i="5"/>
  <c r="BX32" i="5" a="1"/>
  <c r="BX32" i="5" s="1"/>
  <c r="BW334" i="5"/>
  <c r="BW333" i="5"/>
  <c r="BW393" i="5"/>
  <c r="BX876" i="5"/>
  <c r="BY556" i="5"/>
  <c r="BZ4" i="5"/>
  <c r="BY6" i="5"/>
  <c r="BY7" i="5"/>
  <c r="BY8" i="5"/>
  <c r="BY348" i="5" s="1"/>
  <c r="BX845" i="5"/>
  <c r="BX16" i="5"/>
  <c r="BW885" i="5"/>
  <c r="BX31" i="5" a="1"/>
  <c r="BX31" i="5" s="1"/>
  <c r="BX29" i="5" a="1"/>
  <c r="BX29" i="5" s="1"/>
  <c r="BY24" i="5"/>
  <c r="BZ1289" i="5" s="1"/>
  <c r="BY849" i="5"/>
  <c r="BY23" i="5"/>
  <c r="BY1294" i="5" s="1"/>
  <c r="BX1178" i="5"/>
  <c r="BX1190" i="5" s="1"/>
  <c r="BX394" i="5"/>
  <c r="BX858" i="5"/>
  <c r="BY846" i="5"/>
  <c r="BX412" i="5" l="1"/>
  <c r="BX545" i="5" s="1"/>
  <c r="BX163" i="5" s="1"/>
  <c r="BX423" i="5"/>
  <c r="BX341" i="5"/>
  <c r="FY265" i="4"/>
  <c r="BY540" i="5"/>
  <c r="BY797" i="5"/>
  <c r="BX841" i="5"/>
  <c r="BX541" i="5"/>
  <c r="BX176" i="5" s="1"/>
  <c r="GB260" i="4"/>
  <c r="GB261" i="4" s="1"/>
  <c r="GA262" i="4"/>
  <c r="BW447" i="5"/>
  <c r="BY305" i="5"/>
  <c r="BY434" i="5"/>
  <c r="BX308" i="5"/>
  <c r="BX437" i="5"/>
  <c r="BY548" i="5"/>
  <c r="BX1083" i="5"/>
  <c r="BX1084" i="5" s="1"/>
  <c r="BY1024" i="5"/>
  <c r="BX809" i="5"/>
  <c r="BX810" i="5" s="1"/>
  <c r="BY544" i="5"/>
  <c r="BY293" i="5"/>
  <c r="BY297" i="5"/>
  <c r="BY292" i="5"/>
  <c r="BY295" i="5"/>
  <c r="BY299" i="5"/>
  <c r="BY300" i="5"/>
  <c r="BY302" i="5"/>
  <c r="BY301" i="5"/>
  <c r="BY291" i="5"/>
  <c r="BY298" i="5"/>
  <c r="BY296" i="5"/>
  <c r="BY304" i="5"/>
  <c r="BY303" i="5"/>
  <c r="BY294" i="5"/>
  <c r="BX361" i="5"/>
  <c r="BY799" i="5"/>
  <c r="BY798" i="5"/>
  <c r="BY796" i="5"/>
  <c r="BX780" i="5"/>
  <c r="BX790" i="5"/>
  <c r="BX838" i="5"/>
  <c r="BY19" i="5"/>
  <c r="BY532" i="5"/>
  <c r="BY531" i="5"/>
  <c r="BY491" i="5"/>
  <c r="BY505" i="5"/>
  <c r="BY498" i="5"/>
  <c r="BY483" i="5"/>
  <c r="BX416" i="5"/>
  <c r="BY370" i="5"/>
  <c r="BY369" i="5"/>
  <c r="BX879" i="5"/>
  <c r="BX18" i="5"/>
  <c r="BX884" i="5"/>
  <c r="BX882" i="5"/>
  <c r="BX826" i="5"/>
  <c r="BX354" i="5"/>
  <c r="BX462" i="5"/>
  <c r="BX959" i="5"/>
  <c r="BX960" i="5" s="1"/>
  <c r="BX883" i="5"/>
  <c r="BX411" i="5"/>
  <c r="BX535" i="5" s="1"/>
  <c r="BY347" i="5"/>
  <c r="BY349" i="5" s="1"/>
  <c r="BX422" i="5"/>
  <c r="BX410" i="5"/>
  <c r="BX343" i="5"/>
  <c r="BX415" i="5"/>
  <c r="BX418" i="5"/>
  <c r="BX342" i="5"/>
  <c r="BX413" i="5"/>
  <c r="BX419" i="5"/>
  <c r="BX407" i="5"/>
  <c r="BX414" i="5"/>
  <c r="BX417" i="5"/>
  <c r="BX421" i="5"/>
  <c r="BX409" i="5"/>
  <c r="BX486" i="5" s="1"/>
  <c r="BX344" i="5"/>
  <c r="BX378" i="5" s="1"/>
  <c r="BX340" i="5"/>
  <c r="BX420" i="5"/>
  <c r="BX408" i="5"/>
  <c r="BX479" i="5" s="1"/>
  <c r="BX159" i="5" s="1"/>
  <c r="BZ5" i="5"/>
  <c r="BZ365" i="5" s="1"/>
  <c r="BY850" i="5"/>
  <c r="BY875" i="5"/>
  <c r="BY874" i="5"/>
  <c r="BY873" i="5"/>
  <c r="BY870" i="5"/>
  <c r="BY848" i="5"/>
  <c r="BY429" i="5"/>
  <c r="BY428" i="5"/>
  <c r="BY427" i="5"/>
  <c r="BY605" i="5"/>
  <c r="BY610" i="5" s="1"/>
  <c r="BY604" i="5"/>
  <c r="BY609" i="5" s="1"/>
  <c r="BY603" i="5"/>
  <c r="BY608" i="5" s="1"/>
  <c r="BY602" i="5"/>
  <c r="BY607" i="5" s="1"/>
  <c r="BY561" i="5"/>
  <c r="BY432" i="5"/>
  <c r="BY431" i="5"/>
  <c r="BY15" i="5"/>
  <c r="BY433" i="5"/>
  <c r="BY430" i="5"/>
  <c r="BY17" i="5"/>
  <c r="BY364" i="5"/>
  <c r="BY45" i="5" a="1"/>
  <c r="BY45" i="5" s="1"/>
  <c r="BY10" i="5"/>
  <c r="BY11" i="5" s="1"/>
  <c r="BY46" i="5" a="1"/>
  <c r="BY46" i="5" s="1"/>
  <c r="BX1168" i="5"/>
  <c r="BY1201" i="5"/>
  <c r="BY27" i="5"/>
  <c r="BY34" i="5" s="1" a="1"/>
  <c r="BY34" i="5" s="1"/>
  <c r="BY310" i="5"/>
  <c r="BX377" i="5" l="1"/>
  <c r="BZ351" i="5"/>
  <c r="BX373" i="5"/>
  <c r="BZ1036" i="5"/>
  <c r="BZ1034" i="5"/>
  <c r="BZ1035" i="5"/>
  <c r="FZ265" i="4"/>
  <c r="BX678" i="5"/>
  <c r="BX710" i="5"/>
  <c r="GC260" i="4"/>
  <c r="GC261" i="4" s="1"/>
  <c r="GB262" i="4"/>
  <c r="BX75" i="5"/>
  <c r="BX74" i="5"/>
  <c r="BY76" i="5"/>
  <c r="BX500" i="5"/>
  <c r="BX507" i="5"/>
  <c r="BX493" i="5"/>
  <c r="BX446" i="5"/>
  <c r="BZ1476" i="5"/>
  <c r="BZ1276" i="5"/>
  <c r="BY1147" i="5"/>
  <c r="BY1148" i="5"/>
  <c r="BY1162" i="5" s="1"/>
  <c r="BX445" i="5"/>
  <c r="BX443" i="5"/>
  <c r="BX439" i="5"/>
  <c r="BX441" i="5"/>
  <c r="BX444" i="5"/>
  <c r="BX442" i="5"/>
  <c r="BX440" i="5"/>
  <c r="BY306" i="5"/>
  <c r="BX390" i="5"/>
  <c r="BX154" i="5" s="1"/>
  <c r="BY20" i="5"/>
  <c r="BY562" i="5" s="1"/>
  <c r="BY801" i="5"/>
  <c r="BY804" i="5" s="1"/>
  <c r="BY805" i="5" s="1"/>
  <c r="BZ803" i="5" s="1"/>
  <c r="BY327" i="5"/>
  <c r="BY329" i="5" s="1"/>
  <c r="BY361" i="5" s="1"/>
  <c r="BX536" i="5"/>
  <c r="BX537" i="5" s="1"/>
  <c r="BX162" i="5" s="1"/>
  <c r="BZ518" i="5"/>
  <c r="BZ519" i="5" s="1"/>
  <c r="BZ477" i="5"/>
  <c r="BY40" i="5" a="1"/>
  <c r="BY40" i="5" s="1"/>
  <c r="BY39" i="5" a="1"/>
  <c r="BY39" i="5" s="1"/>
  <c r="BY37" i="5" a="1"/>
  <c r="BY37" i="5" s="1"/>
  <c r="BY42" i="5" a="1"/>
  <c r="BY42" i="5" s="1"/>
  <c r="BY38" i="5" a="1"/>
  <c r="BY38" i="5" s="1"/>
  <c r="BY36" i="5" a="1"/>
  <c r="BY36" i="5" s="1"/>
  <c r="BY35" i="5" a="1"/>
  <c r="BY35" i="5" s="1"/>
  <c r="BY33" i="5" a="1"/>
  <c r="BY33" i="5" s="1"/>
  <c r="BY412" i="5" s="1"/>
  <c r="BX376" i="5"/>
  <c r="BX389" i="5" s="1"/>
  <c r="BX153" i="5" s="1"/>
  <c r="BX375" i="5"/>
  <c r="BZ367" i="5"/>
  <c r="BZ368" i="5"/>
  <c r="BX333" i="5"/>
  <c r="BX393" i="5"/>
  <c r="BX334" i="5"/>
  <c r="BX885" i="5"/>
  <c r="BZ22" i="5"/>
  <c r="BZ849" i="5"/>
  <c r="BZ24" i="5"/>
  <c r="CA1289" i="5" s="1"/>
  <c r="BZ23" i="5"/>
  <c r="BZ1294" i="5" s="1"/>
  <c r="BY876" i="5"/>
  <c r="BY29" i="5" a="1"/>
  <c r="BY29" i="5" s="1"/>
  <c r="BY31" i="5" a="1"/>
  <c r="BY31" i="5" s="1"/>
  <c r="BY30" i="5" a="1"/>
  <c r="BY30" i="5" s="1"/>
  <c r="BY1178" i="5"/>
  <c r="BY1190" i="5" s="1"/>
  <c r="BY394" i="5"/>
  <c r="BY845" i="5"/>
  <c r="BY16" i="5"/>
  <c r="BZ846" i="5"/>
  <c r="BY32" i="5" a="1"/>
  <c r="BY32" i="5" s="1"/>
  <c r="BY858" i="5"/>
  <c r="BY9" i="5"/>
  <c r="BZ556" i="5"/>
  <c r="CA4" i="5"/>
  <c r="BZ6" i="5"/>
  <c r="BZ7" i="5"/>
  <c r="BZ8" i="5"/>
  <c r="BZ348" i="5" s="1"/>
  <c r="BY341" i="5" l="1"/>
  <c r="GA265" i="4"/>
  <c r="BZ540" i="5"/>
  <c r="BZ797" i="5"/>
  <c r="BY841" i="5"/>
  <c r="BY541" i="5"/>
  <c r="BY176" i="5" s="1"/>
  <c r="GD260" i="4"/>
  <c r="GD261" i="4" s="1"/>
  <c r="GC262" i="4"/>
  <c r="BX447" i="5"/>
  <c r="BZ304" i="5"/>
  <c r="BZ434" i="5"/>
  <c r="BY423" i="5"/>
  <c r="BY308" i="5"/>
  <c r="BY437" i="5"/>
  <c r="BZ548" i="5"/>
  <c r="BY1083" i="5"/>
  <c r="BY1084" i="5" s="1"/>
  <c r="BZ1024" i="5"/>
  <c r="BY809" i="5"/>
  <c r="BY810" i="5" s="1"/>
  <c r="BY545" i="5"/>
  <c r="BY163" i="5" s="1"/>
  <c r="BZ544" i="5"/>
  <c r="BZ303" i="5"/>
  <c r="BZ300" i="5"/>
  <c r="BZ296" i="5"/>
  <c r="BZ292" i="5"/>
  <c r="BZ302" i="5"/>
  <c r="BZ299" i="5"/>
  <c r="BZ291" i="5"/>
  <c r="BZ298" i="5"/>
  <c r="BZ297" i="5"/>
  <c r="BZ301" i="5"/>
  <c r="BZ293" i="5"/>
  <c r="BZ295" i="5"/>
  <c r="BZ305" i="5"/>
  <c r="BZ294" i="5"/>
  <c r="BZ798" i="5"/>
  <c r="BZ796" i="5"/>
  <c r="BZ799" i="5"/>
  <c r="BY780" i="5"/>
  <c r="BY790" i="5"/>
  <c r="BY360" i="5"/>
  <c r="BY838" i="5"/>
  <c r="BZ19" i="5"/>
  <c r="BZ532" i="5"/>
  <c r="BZ531" i="5"/>
  <c r="BZ491" i="5"/>
  <c r="BZ498" i="5"/>
  <c r="BZ505" i="5"/>
  <c r="BZ483" i="5"/>
  <c r="BZ370" i="5"/>
  <c r="BZ369" i="5"/>
  <c r="BY354" i="5"/>
  <c r="BZ347" i="5"/>
  <c r="BZ349" i="5" s="1"/>
  <c r="BZ1201" i="5"/>
  <c r="BZ27" i="5"/>
  <c r="BZ30" i="5" s="1" a="1"/>
  <c r="BZ30" i="5" s="1"/>
  <c r="BZ310" i="5"/>
  <c r="CA5" i="5"/>
  <c r="CA365" i="5" s="1"/>
  <c r="BY18" i="5"/>
  <c r="BZ850" i="5"/>
  <c r="BZ428" i="5"/>
  <c r="BZ873" i="5"/>
  <c r="BZ605" i="5"/>
  <c r="BZ610" i="5" s="1"/>
  <c r="BZ604" i="5"/>
  <c r="BZ609" i="5" s="1"/>
  <c r="BZ603" i="5"/>
  <c r="BZ608" i="5" s="1"/>
  <c r="BZ602" i="5"/>
  <c r="BZ607" i="5" s="1"/>
  <c r="BZ561" i="5"/>
  <c r="BZ874" i="5"/>
  <c r="BZ433" i="5"/>
  <c r="BZ875" i="5"/>
  <c r="BZ431" i="5"/>
  <c r="BZ848" i="5"/>
  <c r="BZ432" i="5"/>
  <c r="BZ427" i="5"/>
  <c r="BZ15" i="5"/>
  <c r="BZ430" i="5"/>
  <c r="BZ429" i="5"/>
  <c r="BZ870" i="5"/>
  <c r="BZ17" i="5"/>
  <c r="BY879" i="5"/>
  <c r="BY419" i="5"/>
  <c r="BY342" i="5"/>
  <c r="BY416" i="5"/>
  <c r="BY415" i="5"/>
  <c r="BY411" i="5"/>
  <c r="BY536" i="5" s="1"/>
  <c r="BY410" i="5"/>
  <c r="BY418" i="5"/>
  <c r="BY413" i="5"/>
  <c r="BY407" i="5"/>
  <c r="BY414" i="5"/>
  <c r="BY422" i="5"/>
  <c r="BY343" i="5"/>
  <c r="BY409" i="5"/>
  <c r="BY493" i="5" s="1"/>
  <c r="BY417" i="5"/>
  <c r="BY421" i="5"/>
  <c r="BY1168" i="5"/>
  <c r="BY959" i="5"/>
  <c r="BY960" i="5" s="1"/>
  <c r="BY462" i="5"/>
  <c r="BY826" i="5"/>
  <c r="BY883" i="5"/>
  <c r="BY882" i="5"/>
  <c r="BZ45" i="5" a="1"/>
  <c r="BZ45" i="5" s="1"/>
  <c r="BZ364" i="5"/>
  <c r="BZ10" i="5"/>
  <c r="BZ11" i="5" s="1"/>
  <c r="BZ46" i="5" a="1"/>
  <c r="BZ46" i="5" s="1"/>
  <c r="BY884" i="5"/>
  <c r="BY420" i="5"/>
  <c r="BY340" i="5"/>
  <c r="BY408" i="5"/>
  <c r="BY479" i="5" s="1"/>
  <c r="BY159" i="5" s="1"/>
  <c r="BY344" i="5"/>
  <c r="BY378" i="5" s="1"/>
  <c r="BY373" i="5" l="1"/>
  <c r="CA351" i="5"/>
  <c r="BY377" i="5"/>
  <c r="BY390" i="5" s="1"/>
  <c r="BY154" i="5" s="1"/>
  <c r="CA1034" i="5"/>
  <c r="CA1036" i="5"/>
  <c r="CA1035" i="5"/>
  <c r="GB265" i="4"/>
  <c r="BY678" i="5"/>
  <c r="BY710" i="5"/>
  <c r="GE260" i="4"/>
  <c r="GE261" i="4" s="1"/>
  <c r="GD262" i="4"/>
  <c r="BY75" i="5"/>
  <c r="BY74" i="5"/>
  <c r="BZ76" i="5"/>
  <c r="BY486" i="5"/>
  <c r="BY500" i="5"/>
  <c r="BY507" i="5"/>
  <c r="BZ1148" i="5"/>
  <c r="BZ1162" i="5" s="1"/>
  <c r="BY446" i="5"/>
  <c r="CA1476" i="5"/>
  <c r="CA1276" i="5"/>
  <c r="BZ1147" i="5"/>
  <c r="BY444" i="5"/>
  <c r="BY443" i="5"/>
  <c r="BY439" i="5"/>
  <c r="BY442" i="5"/>
  <c r="BY441" i="5"/>
  <c r="BY440" i="5"/>
  <c r="BY445" i="5"/>
  <c r="BZ306" i="5"/>
  <c r="BZ801" i="5"/>
  <c r="BZ804" i="5" s="1"/>
  <c r="BZ805" i="5" s="1"/>
  <c r="CA803" i="5" s="1"/>
  <c r="BZ327" i="5"/>
  <c r="BZ329" i="5" s="1"/>
  <c r="BZ360" i="5" s="1"/>
  <c r="BZ20" i="5"/>
  <c r="BZ562" i="5" s="1"/>
  <c r="BY535" i="5"/>
  <c r="BY537" i="5" s="1"/>
  <c r="BY162" i="5" s="1"/>
  <c r="CA518" i="5"/>
  <c r="CA519" i="5" s="1"/>
  <c r="CA477" i="5"/>
  <c r="BZ40" i="5" a="1"/>
  <c r="BZ40" i="5" s="1"/>
  <c r="BZ39" i="5" a="1"/>
  <c r="BZ39" i="5" s="1"/>
  <c r="BZ42" i="5" a="1"/>
  <c r="BZ42" i="5" s="1"/>
  <c r="BZ38" i="5" a="1"/>
  <c r="BZ38" i="5" s="1"/>
  <c r="BZ36" i="5" a="1"/>
  <c r="BZ36" i="5" s="1"/>
  <c r="BZ37" i="5" a="1"/>
  <c r="BZ37" i="5" s="1"/>
  <c r="BZ35" i="5" a="1"/>
  <c r="BZ35" i="5" s="1"/>
  <c r="BZ34" i="5" a="1"/>
  <c r="BZ34" i="5" s="1"/>
  <c r="BZ33" i="5" a="1"/>
  <c r="BZ33" i="5" s="1"/>
  <c r="BY376" i="5"/>
  <c r="BY389" i="5" s="1"/>
  <c r="BY153" i="5" s="1"/>
  <c r="BY375" i="5"/>
  <c r="CA367" i="5"/>
  <c r="CA368" i="5"/>
  <c r="CA22" i="5"/>
  <c r="BZ32" i="5" a="1"/>
  <c r="BZ32" i="5" s="1"/>
  <c r="BZ31" i="5" a="1"/>
  <c r="BZ31" i="5" s="1"/>
  <c r="BZ29" i="5" a="1"/>
  <c r="BZ29" i="5" s="1"/>
  <c r="CA849" i="5"/>
  <c r="BZ858" i="5"/>
  <c r="CA24" i="5"/>
  <c r="CB1289" i="5" s="1"/>
  <c r="BZ845" i="5"/>
  <c r="BZ16" i="5"/>
  <c r="CA23" i="5"/>
  <c r="CA1294" i="5" s="1"/>
  <c r="BZ1178" i="5"/>
  <c r="BZ1190" i="5" s="1"/>
  <c r="BZ394" i="5"/>
  <c r="BZ876" i="5"/>
  <c r="CA846" i="5"/>
  <c r="BY885" i="5"/>
  <c r="BZ9" i="5"/>
  <c r="BY333" i="5"/>
  <c r="BY334" i="5"/>
  <c r="BY393" i="5"/>
  <c r="CA556" i="5"/>
  <c r="CA6" i="5"/>
  <c r="CA7" i="5"/>
  <c r="CA8" i="5"/>
  <c r="CA348" i="5" s="1"/>
  <c r="CB4" i="5"/>
  <c r="BZ412" i="5" l="1"/>
  <c r="BZ545" i="5" s="1"/>
  <c r="BZ163" i="5" s="1"/>
  <c r="BZ423" i="5"/>
  <c r="BZ341" i="5"/>
  <c r="GC265" i="4"/>
  <c r="CA540" i="5"/>
  <c r="CA797" i="5"/>
  <c r="BZ841" i="5"/>
  <c r="BZ541" i="5"/>
  <c r="BZ176" i="5" s="1"/>
  <c r="GF260" i="4"/>
  <c r="GF261" i="4" s="1"/>
  <c r="GE262" i="4"/>
  <c r="BY447" i="5"/>
  <c r="CA296" i="5"/>
  <c r="CA434" i="5"/>
  <c r="BZ308" i="5"/>
  <c r="BZ437" i="5"/>
  <c r="CA548" i="5"/>
  <c r="BZ1083" i="5"/>
  <c r="BZ1084" i="5" s="1"/>
  <c r="CA1024" i="5"/>
  <c r="BZ809" i="5"/>
  <c r="BZ810" i="5" s="1"/>
  <c r="CA544" i="5"/>
  <c r="CA297" i="5"/>
  <c r="CA299" i="5"/>
  <c r="CA293" i="5"/>
  <c r="CA300" i="5"/>
  <c r="CA303" i="5"/>
  <c r="CA295" i="5"/>
  <c r="CA294" i="5"/>
  <c r="CA291" i="5"/>
  <c r="CA302" i="5"/>
  <c r="CA305" i="5"/>
  <c r="CA304" i="5"/>
  <c r="CA298" i="5"/>
  <c r="CA292" i="5"/>
  <c r="CA301" i="5"/>
  <c r="BZ361" i="5"/>
  <c r="CA798" i="5"/>
  <c r="CA799" i="5"/>
  <c r="CA796" i="5"/>
  <c r="BZ780" i="5"/>
  <c r="BZ790" i="5"/>
  <c r="BZ838" i="5"/>
  <c r="CA19" i="5"/>
  <c r="CA531" i="5"/>
  <c r="CA532" i="5"/>
  <c r="CA505" i="5"/>
  <c r="CA491" i="5"/>
  <c r="CA498" i="5"/>
  <c r="CA483" i="5"/>
  <c r="BZ422" i="5"/>
  <c r="BZ409" i="5"/>
  <c r="BZ493" i="5" s="1"/>
  <c r="BZ418" i="5"/>
  <c r="CA370" i="5"/>
  <c r="CA369" i="5"/>
  <c r="BZ407" i="5"/>
  <c r="BZ416" i="5"/>
  <c r="BZ342" i="5"/>
  <c r="BZ343" i="5"/>
  <c r="BZ411" i="5"/>
  <c r="BZ535" i="5" s="1"/>
  <c r="BZ414" i="5"/>
  <c r="BZ415" i="5"/>
  <c r="BZ410" i="5"/>
  <c r="BZ417" i="5"/>
  <c r="CA347" i="5"/>
  <c r="CA349" i="5" s="1"/>
  <c r="BZ354" i="5"/>
  <c r="BZ419" i="5"/>
  <c r="BZ413" i="5"/>
  <c r="BZ421" i="5"/>
  <c r="BZ420" i="5"/>
  <c r="BZ408" i="5"/>
  <c r="BZ479" i="5" s="1"/>
  <c r="BZ159" i="5" s="1"/>
  <c r="BZ340" i="5"/>
  <c r="BZ344" i="5"/>
  <c r="BZ378" i="5" s="1"/>
  <c r="CA875" i="5"/>
  <c r="CA874" i="5"/>
  <c r="CA873" i="5"/>
  <c r="CA870" i="5"/>
  <c r="CA848" i="5"/>
  <c r="CA850" i="5"/>
  <c r="CA427" i="5"/>
  <c r="CA605" i="5"/>
  <c r="CA610" i="5" s="1"/>
  <c r="CA604" i="5"/>
  <c r="CA609" i="5" s="1"/>
  <c r="CA603" i="5"/>
  <c r="CA608" i="5" s="1"/>
  <c r="CA602" i="5"/>
  <c r="CA607" i="5" s="1"/>
  <c r="CA561" i="5"/>
  <c r="CA433" i="5"/>
  <c r="CA432" i="5"/>
  <c r="CA430" i="5"/>
  <c r="CA431" i="5"/>
  <c r="CA15" i="5"/>
  <c r="CA429" i="5"/>
  <c r="CA428" i="5"/>
  <c r="CA17" i="5"/>
  <c r="BZ879" i="5"/>
  <c r="CA364" i="5"/>
  <c r="CA10" i="5"/>
  <c r="CA11" i="5" s="1"/>
  <c r="CA46" i="5" a="1"/>
  <c r="CA46" i="5" s="1"/>
  <c r="CA45" i="5" a="1"/>
  <c r="CA45" i="5" s="1"/>
  <c r="BZ883" i="5"/>
  <c r="BZ18" i="5"/>
  <c r="CA1201" i="5"/>
  <c r="CA27" i="5"/>
  <c r="CA29" i="5" s="1" a="1"/>
  <c r="CA29" i="5" s="1"/>
  <c r="CA310" i="5"/>
  <c r="BZ1168" i="5"/>
  <c r="BZ959" i="5"/>
  <c r="BZ960" i="5" s="1"/>
  <c r="BZ462" i="5"/>
  <c r="BZ826" i="5"/>
  <c r="BZ882" i="5"/>
  <c r="CB5" i="5"/>
  <c r="CB365" i="5" s="1"/>
  <c r="BZ884" i="5"/>
  <c r="CB351" i="5" l="1"/>
  <c r="BZ377" i="5"/>
  <c r="BZ373" i="5"/>
  <c r="CB1035" i="5"/>
  <c r="CB1034" i="5"/>
  <c r="CB1036" i="5"/>
  <c r="GD265" i="4"/>
  <c r="BZ678" i="5"/>
  <c r="BZ710" i="5"/>
  <c r="GG260" i="4"/>
  <c r="GG261" i="4" s="1"/>
  <c r="GF262" i="4"/>
  <c r="BZ75" i="5"/>
  <c r="BZ74" i="5"/>
  <c r="CA76" i="5"/>
  <c r="BZ486" i="5"/>
  <c r="BZ500" i="5"/>
  <c r="BZ507" i="5"/>
  <c r="BZ446" i="5"/>
  <c r="CA1148" i="5"/>
  <c r="CA1162" i="5" s="1"/>
  <c r="CB1476" i="5"/>
  <c r="CB1276" i="5"/>
  <c r="CA1147" i="5"/>
  <c r="BZ444" i="5"/>
  <c r="BZ443" i="5"/>
  <c r="BZ439" i="5"/>
  <c r="BZ441" i="5"/>
  <c r="BZ442" i="5"/>
  <c r="BZ440" i="5"/>
  <c r="BZ445" i="5"/>
  <c r="BZ390" i="5"/>
  <c r="BZ154" i="5" s="1"/>
  <c r="CA306" i="5"/>
  <c r="CA801" i="5"/>
  <c r="CA804" i="5" s="1"/>
  <c r="CA805" i="5" s="1"/>
  <c r="CB803" i="5" s="1"/>
  <c r="CA327" i="5"/>
  <c r="CA329" i="5" s="1"/>
  <c r="CA360" i="5" s="1"/>
  <c r="CA20" i="5"/>
  <c r="CA562" i="5" s="1"/>
  <c r="BZ536" i="5"/>
  <c r="BZ537" i="5" s="1"/>
  <c r="BZ162" i="5" s="1"/>
  <c r="CB518" i="5"/>
  <c r="CB519" i="5" s="1"/>
  <c r="CB477" i="5"/>
  <c r="CA40" i="5" a="1"/>
  <c r="CA40" i="5" s="1"/>
  <c r="CA39" i="5" a="1"/>
  <c r="CA39" i="5" s="1"/>
  <c r="CA42" i="5" a="1"/>
  <c r="CA42" i="5" s="1"/>
  <c r="CA38" i="5" a="1"/>
  <c r="CA38" i="5" s="1"/>
  <c r="CA37" i="5" a="1"/>
  <c r="CA37" i="5" s="1"/>
  <c r="CA34" i="5" a="1"/>
  <c r="CA34" i="5" s="1"/>
  <c r="CA36" i="5" a="1"/>
  <c r="CA36" i="5" s="1"/>
  <c r="CA35" i="5" a="1"/>
  <c r="CA35" i="5" s="1"/>
  <c r="CA33" i="5" a="1"/>
  <c r="CA33" i="5" s="1"/>
  <c r="CA412" i="5" s="1"/>
  <c r="BZ376" i="5"/>
  <c r="BZ389" i="5" s="1"/>
  <c r="BZ153" i="5" s="1"/>
  <c r="BZ375" i="5"/>
  <c r="CB367" i="5"/>
  <c r="CB368" i="5"/>
  <c r="CB22" i="5"/>
  <c r="CB24" i="5"/>
  <c r="CC1289" i="5" s="1"/>
  <c r="CA32" i="5" a="1"/>
  <c r="CA32" i="5" s="1"/>
  <c r="CB849" i="5"/>
  <c r="CB23" i="5"/>
  <c r="CB1294" i="5" s="1"/>
  <c r="CB846" i="5"/>
  <c r="CA1178" i="5"/>
  <c r="CA1190" i="5" s="1"/>
  <c r="CA394" i="5"/>
  <c r="BZ885" i="5"/>
  <c r="CA31" i="5" a="1"/>
  <c r="CA31" i="5" s="1"/>
  <c r="CA30" i="5" a="1"/>
  <c r="CA30" i="5" s="1"/>
  <c r="CA341" i="5" s="1"/>
  <c r="CA858" i="5"/>
  <c r="CA9" i="5"/>
  <c r="CA845" i="5"/>
  <c r="CA16" i="5"/>
  <c r="CB6" i="5"/>
  <c r="CB556" i="5"/>
  <c r="CB7" i="5"/>
  <c r="CB8" i="5"/>
  <c r="CB348" i="5" s="1"/>
  <c r="CC4" i="5"/>
  <c r="BZ333" i="5"/>
  <c r="BZ334" i="5"/>
  <c r="BZ393" i="5"/>
  <c r="CA876" i="5"/>
  <c r="GE265" i="4" l="1"/>
  <c r="CB540" i="5"/>
  <c r="CB797" i="5"/>
  <c r="CA841" i="5"/>
  <c r="CA541" i="5"/>
  <c r="CA176" i="5" s="1"/>
  <c r="GH260" i="4"/>
  <c r="GH261" i="4" s="1"/>
  <c r="GG262" i="4"/>
  <c r="BZ447" i="5"/>
  <c r="CB302" i="5"/>
  <c r="CB434" i="5"/>
  <c r="CA423" i="5"/>
  <c r="CA308" i="5"/>
  <c r="CA437" i="5"/>
  <c r="CB548" i="5"/>
  <c r="CA1083" i="5"/>
  <c r="CA1084" i="5" s="1"/>
  <c r="CB1024" i="5"/>
  <c r="CA809" i="5"/>
  <c r="CA810" i="5" s="1"/>
  <c r="CA545" i="5"/>
  <c r="CA163" i="5" s="1"/>
  <c r="CB544" i="5"/>
  <c r="CB298" i="5"/>
  <c r="CB303" i="5"/>
  <c r="CB300" i="5"/>
  <c r="CB297" i="5"/>
  <c r="CB296" i="5"/>
  <c r="CB304" i="5"/>
  <c r="CB299" i="5"/>
  <c r="CB292" i="5"/>
  <c r="CB301" i="5"/>
  <c r="CB294" i="5"/>
  <c r="CB305" i="5"/>
  <c r="CB295" i="5"/>
  <c r="CB293" i="5"/>
  <c r="CB291" i="5"/>
  <c r="CA361" i="5"/>
  <c r="CB799" i="5"/>
  <c r="CB796" i="5"/>
  <c r="CB798" i="5"/>
  <c r="CA780" i="5"/>
  <c r="CA790" i="5"/>
  <c r="CA838" i="5"/>
  <c r="CB19" i="5"/>
  <c r="CB531" i="5"/>
  <c r="CB532" i="5"/>
  <c r="CB491" i="5"/>
  <c r="CB498" i="5"/>
  <c r="CB505" i="5"/>
  <c r="CB483" i="5"/>
  <c r="CA410" i="5"/>
  <c r="CA419" i="5"/>
  <c r="CB369" i="5"/>
  <c r="CB370" i="5"/>
  <c r="CA407" i="5"/>
  <c r="CB347" i="5"/>
  <c r="CB349" i="5" s="1"/>
  <c r="CA882" i="5"/>
  <c r="CA354" i="5"/>
  <c r="CA409" i="5"/>
  <c r="CA493" i="5" s="1"/>
  <c r="CA422" i="5"/>
  <c r="CA413" i="5"/>
  <c r="CA411" i="5"/>
  <c r="CA536" i="5" s="1"/>
  <c r="CA421" i="5"/>
  <c r="CA342" i="5"/>
  <c r="CA343" i="5"/>
  <c r="CA418" i="5"/>
  <c r="CA879" i="5"/>
  <c r="CA414" i="5"/>
  <c r="CA415" i="5"/>
  <c r="CA416" i="5"/>
  <c r="CA417" i="5"/>
  <c r="CA1168" i="5"/>
  <c r="CB875" i="5"/>
  <c r="CB874" i="5"/>
  <c r="CB873" i="5"/>
  <c r="CB870" i="5"/>
  <c r="CB848" i="5"/>
  <c r="CB605" i="5"/>
  <c r="CB610" i="5" s="1"/>
  <c r="CB604" i="5"/>
  <c r="CB609" i="5" s="1"/>
  <c r="CB603" i="5"/>
  <c r="CB608" i="5" s="1"/>
  <c r="CB602" i="5"/>
  <c r="CB607" i="5" s="1"/>
  <c r="CB561" i="5"/>
  <c r="CB433" i="5"/>
  <c r="CB850" i="5"/>
  <c r="CB432" i="5"/>
  <c r="CB431" i="5"/>
  <c r="CB15" i="5"/>
  <c r="CB429" i="5"/>
  <c r="CB427" i="5"/>
  <c r="CB430" i="5"/>
  <c r="CB428" i="5"/>
  <c r="CB17" i="5"/>
  <c r="CB364" i="5"/>
  <c r="CB46" i="5" a="1"/>
  <c r="CB46" i="5" s="1"/>
  <c r="CB10" i="5"/>
  <c r="CB11" i="5" s="1"/>
  <c r="CB45" i="5" a="1"/>
  <c r="CB45" i="5" s="1"/>
  <c r="CA959" i="5"/>
  <c r="CA960" i="5" s="1"/>
  <c r="CA462" i="5"/>
  <c r="CA826" i="5"/>
  <c r="CA883" i="5"/>
  <c r="CA884" i="5"/>
  <c r="CA408" i="5"/>
  <c r="CA479" i="5" s="1"/>
  <c r="CA159" i="5" s="1"/>
  <c r="CA420" i="5"/>
  <c r="CA344" i="5"/>
  <c r="CA378" i="5" s="1"/>
  <c r="CA340" i="5"/>
  <c r="CC5" i="5"/>
  <c r="CC365" i="5" s="1"/>
  <c r="CB1201" i="5"/>
  <c r="CB27" i="5"/>
  <c r="CB35" i="5" s="1" a="1"/>
  <c r="CB35" i="5" s="1"/>
  <c r="CB310" i="5"/>
  <c r="CA18" i="5"/>
  <c r="CA373" i="5" l="1"/>
  <c r="CA377" i="5"/>
  <c r="CC351" i="5"/>
  <c r="CC1035" i="5"/>
  <c r="CC1034" i="5"/>
  <c r="CC1036" i="5"/>
  <c r="GF265" i="4"/>
  <c r="CA678" i="5"/>
  <c r="CA710" i="5"/>
  <c r="GI260" i="4"/>
  <c r="GI261" i="4" s="1"/>
  <c r="GH262" i="4"/>
  <c r="CB76" i="5"/>
  <c r="CA74" i="5"/>
  <c r="CA75" i="5"/>
  <c r="CB1148" i="5"/>
  <c r="CB1162" i="5" s="1"/>
  <c r="CA486" i="5"/>
  <c r="CA507" i="5"/>
  <c r="CA500" i="5"/>
  <c r="CA446" i="5"/>
  <c r="CC1476" i="5"/>
  <c r="CC1276" i="5"/>
  <c r="CB1147" i="5"/>
  <c r="CA440" i="5"/>
  <c r="CA439" i="5"/>
  <c r="CA443" i="5"/>
  <c r="CA441" i="5"/>
  <c r="CA444" i="5"/>
  <c r="CA442" i="5"/>
  <c r="CA445" i="5"/>
  <c r="CB306" i="5"/>
  <c r="CA390" i="5"/>
  <c r="CA154" i="5" s="1"/>
  <c r="CB801" i="5"/>
  <c r="CB804" i="5" s="1"/>
  <c r="CB805" i="5" s="1"/>
  <c r="CC803" i="5" s="1"/>
  <c r="CB327" i="5"/>
  <c r="CB329" i="5" s="1"/>
  <c r="CB360" i="5" s="1"/>
  <c r="CB20" i="5"/>
  <c r="CB562" i="5" s="1"/>
  <c r="CA535" i="5"/>
  <c r="CA537" i="5" s="1"/>
  <c r="CA162" i="5" s="1"/>
  <c r="CC518" i="5"/>
  <c r="CC519" i="5" s="1"/>
  <c r="CC477" i="5"/>
  <c r="CB40" i="5" a="1"/>
  <c r="CB40" i="5" s="1"/>
  <c r="CB42" i="5" a="1"/>
  <c r="CB42" i="5" s="1"/>
  <c r="CB38" i="5" a="1"/>
  <c r="CB38" i="5" s="1"/>
  <c r="CB36" i="5" a="1"/>
  <c r="CB36" i="5" s="1"/>
  <c r="CB39" i="5" a="1"/>
  <c r="CB39" i="5" s="1"/>
  <c r="CB37" i="5" a="1"/>
  <c r="CB37" i="5" s="1"/>
  <c r="CB34" i="5" a="1"/>
  <c r="CB34" i="5" s="1"/>
  <c r="CB33" i="5" a="1"/>
  <c r="CB33" i="5" s="1"/>
  <c r="CA375" i="5"/>
  <c r="CA376" i="5"/>
  <c r="CA389" i="5" s="1"/>
  <c r="CA153" i="5" s="1"/>
  <c r="CC367" i="5"/>
  <c r="CC368" i="5"/>
  <c r="CA885" i="5"/>
  <c r="CB9" i="5"/>
  <c r="CB845" i="5"/>
  <c r="CB16" i="5"/>
  <c r="CB876" i="5"/>
  <c r="CC556" i="5"/>
  <c r="CC7" i="5"/>
  <c r="CC8" i="5"/>
  <c r="CC348" i="5" s="1"/>
  <c r="CD4" i="5"/>
  <c r="CC6" i="5"/>
  <c r="CC24" i="5"/>
  <c r="CD1289" i="5" s="1"/>
  <c r="CB1178" i="5"/>
  <c r="CB1190" i="5" s="1"/>
  <c r="CB394" i="5"/>
  <c r="CB858" i="5"/>
  <c r="CC849" i="5"/>
  <c r="CB31" i="5" a="1"/>
  <c r="CB31" i="5" s="1"/>
  <c r="CC23" i="5"/>
  <c r="CC1294" i="5" s="1"/>
  <c r="CB29" i="5" a="1"/>
  <c r="CB29" i="5" s="1"/>
  <c r="CB30" i="5" a="1"/>
  <c r="CB30" i="5" s="1"/>
  <c r="CB32" i="5" a="1"/>
  <c r="CB32" i="5" s="1"/>
  <c r="CC846" i="5"/>
  <c r="CA333" i="5"/>
  <c r="CA334" i="5"/>
  <c r="CA393" i="5"/>
  <c r="CC22" i="5"/>
  <c r="CB341" i="5" l="1"/>
  <c r="CB412" i="5"/>
  <c r="CB545" i="5" s="1"/>
  <c r="CB163" i="5" s="1"/>
  <c r="CB423" i="5"/>
  <c r="GG265" i="4"/>
  <c r="CC540" i="5"/>
  <c r="CC797" i="5"/>
  <c r="CB841" i="5"/>
  <c r="CB541" i="5"/>
  <c r="CB176" i="5" s="1"/>
  <c r="GJ260" i="4"/>
  <c r="GJ261" i="4" s="1"/>
  <c r="GI262" i="4"/>
  <c r="CA447" i="5"/>
  <c r="CC305" i="5"/>
  <c r="CC434" i="5"/>
  <c r="CB308" i="5"/>
  <c r="CB437" i="5"/>
  <c r="CC548" i="5"/>
  <c r="CB1083" i="5"/>
  <c r="CB1084" i="5" s="1"/>
  <c r="CC1024" i="5"/>
  <c r="CB809" i="5"/>
  <c r="CB810" i="5" s="1"/>
  <c r="CC544" i="5"/>
  <c r="CC303" i="5"/>
  <c r="CC291" i="5"/>
  <c r="CC298" i="5"/>
  <c r="CC302" i="5"/>
  <c r="CC299" i="5"/>
  <c r="CC304" i="5"/>
  <c r="CC300" i="5"/>
  <c r="CC292" i="5"/>
  <c r="CC297" i="5"/>
  <c r="CC296" i="5"/>
  <c r="CC295" i="5"/>
  <c r="CC301" i="5"/>
  <c r="CC293" i="5"/>
  <c r="CC294" i="5"/>
  <c r="CB361" i="5"/>
  <c r="CC799" i="5"/>
  <c r="CC798" i="5"/>
  <c r="CC796" i="5"/>
  <c r="CB780" i="5"/>
  <c r="CB790" i="5"/>
  <c r="CB838" i="5"/>
  <c r="CC19" i="5"/>
  <c r="CC531" i="5"/>
  <c r="CC532" i="5"/>
  <c r="CC498" i="5"/>
  <c r="CC505" i="5"/>
  <c r="CC491" i="5"/>
  <c r="CC483" i="5"/>
  <c r="CB882" i="5"/>
  <c r="CB959" i="5"/>
  <c r="CB960" i="5" s="1"/>
  <c r="CB408" i="5"/>
  <c r="CB479" i="5" s="1"/>
  <c r="CB159" i="5" s="1"/>
  <c r="CB18" i="5"/>
  <c r="CB826" i="5"/>
  <c r="CB884" i="5"/>
  <c r="CB462" i="5"/>
  <c r="CC369" i="5"/>
  <c r="CC370" i="5"/>
  <c r="CB879" i="5"/>
  <c r="CB883" i="5"/>
  <c r="CB354" i="5"/>
  <c r="CC347" i="5"/>
  <c r="CC349" i="5" s="1"/>
  <c r="CB420" i="5"/>
  <c r="CB340" i="5"/>
  <c r="CB344" i="5"/>
  <c r="CB378" i="5" s="1"/>
  <c r="CC875" i="5"/>
  <c r="CC874" i="5"/>
  <c r="CC873" i="5"/>
  <c r="CC870" i="5"/>
  <c r="CC848" i="5"/>
  <c r="CC850" i="5"/>
  <c r="CC433" i="5"/>
  <c r="CC432" i="5"/>
  <c r="CC431" i="5"/>
  <c r="CC430" i="5"/>
  <c r="CC605" i="5"/>
  <c r="CC610" i="5" s="1"/>
  <c r="CC15" i="5"/>
  <c r="CC602" i="5"/>
  <c r="CC607" i="5" s="1"/>
  <c r="CC429" i="5"/>
  <c r="CC427" i="5"/>
  <c r="CC428" i="5"/>
  <c r="CC17" i="5"/>
  <c r="CC603" i="5"/>
  <c r="CC608" i="5" s="1"/>
  <c r="CC561" i="5"/>
  <c r="CC604" i="5"/>
  <c r="CC609" i="5" s="1"/>
  <c r="CC45" i="5" a="1"/>
  <c r="CC45" i="5" s="1"/>
  <c r="CC46" i="5" a="1"/>
  <c r="CC46" i="5" s="1"/>
  <c r="CC364" i="5"/>
  <c r="CC10" i="5"/>
  <c r="CC11" i="5" s="1"/>
  <c r="CB343" i="5"/>
  <c r="CB409" i="5"/>
  <c r="CB507" i="5" s="1"/>
  <c r="CB422" i="5"/>
  <c r="CB407" i="5"/>
  <c r="CB421" i="5"/>
  <c r="CB419" i="5"/>
  <c r="CB342" i="5"/>
  <c r="CB415" i="5"/>
  <c r="CB417" i="5"/>
  <c r="CB416" i="5"/>
  <c r="CB410" i="5"/>
  <c r="CB418" i="5"/>
  <c r="CB413" i="5"/>
  <c r="CB411" i="5"/>
  <c r="CB536" i="5" s="1"/>
  <c r="CB414" i="5"/>
  <c r="CB1168" i="5"/>
  <c r="CC1201" i="5"/>
  <c r="CC27" i="5"/>
  <c r="CC30" i="5" s="1" a="1"/>
  <c r="CC30" i="5" s="1"/>
  <c r="CC310" i="5"/>
  <c r="CD5" i="5"/>
  <c r="CD365" i="5" s="1"/>
  <c r="CB377" i="5" l="1"/>
  <c r="CB373" i="5"/>
  <c r="CD351" i="5"/>
  <c r="CD1036" i="5"/>
  <c r="CD1035" i="5"/>
  <c r="CD1034" i="5"/>
  <c r="GH265" i="4"/>
  <c r="CB678" i="5"/>
  <c r="CB710" i="5"/>
  <c r="GK260" i="4"/>
  <c r="GK261" i="4" s="1"/>
  <c r="GJ262" i="4"/>
  <c r="CC1147" i="5"/>
  <c r="CB74" i="5"/>
  <c r="CB75" i="5"/>
  <c r="CC76" i="5"/>
  <c r="CB486" i="5"/>
  <c r="CB493" i="5"/>
  <c r="CB500" i="5"/>
  <c r="CC1148" i="5"/>
  <c r="CC1162" i="5" s="1"/>
  <c r="CB446" i="5"/>
  <c r="CD1476" i="5"/>
  <c r="CD1276" i="5"/>
  <c r="CB440" i="5"/>
  <c r="CB443" i="5"/>
  <c r="CB439" i="5"/>
  <c r="CB441" i="5"/>
  <c r="CB444" i="5"/>
  <c r="CB442" i="5"/>
  <c r="CB445" i="5"/>
  <c r="CC306" i="5"/>
  <c r="CB390" i="5"/>
  <c r="CB154" i="5" s="1"/>
  <c r="CC20" i="5"/>
  <c r="CC562" i="5" s="1"/>
  <c r="CC801" i="5"/>
  <c r="CC804" i="5" s="1"/>
  <c r="CC805" i="5" s="1"/>
  <c r="CD803" i="5" s="1"/>
  <c r="CC327" i="5"/>
  <c r="CC329" i="5" s="1"/>
  <c r="CC360" i="5" s="1"/>
  <c r="CB535" i="5"/>
  <c r="CB537" i="5" s="1"/>
  <c r="CB162" i="5" s="1"/>
  <c r="CD518" i="5"/>
  <c r="CD519" i="5" s="1"/>
  <c r="CD477" i="5"/>
  <c r="CC40" i="5" a="1"/>
  <c r="CC40" i="5" s="1"/>
  <c r="CC39" i="5" a="1"/>
  <c r="CC39" i="5" s="1"/>
  <c r="CC42" i="5" a="1"/>
  <c r="CC42" i="5" s="1"/>
  <c r="CC38" i="5" a="1"/>
  <c r="CC38" i="5" s="1"/>
  <c r="CC35" i="5" a="1"/>
  <c r="CC35" i="5" s="1"/>
  <c r="CC37" i="5" a="1"/>
  <c r="CC37" i="5" s="1"/>
  <c r="CC34" i="5" a="1"/>
  <c r="CC34" i="5" s="1"/>
  <c r="CC36" i="5" a="1"/>
  <c r="CC36" i="5" s="1"/>
  <c r="CC33" i="5" a="1"/>
  <c r="CC33" i="5" s="1"/>
  <c r="CC412" i="5" s="1"/>
  <c r="CB375" i="5"/>
  <c r="CB376" i="5"/>
  <c r="CB389" i="5" s="1"/>
  <c r="CB153" i="5" s="1"/>
  <c r="CB334" i="5"/>
  <c r="CB333" i="5"/>
  <c r="CB393" i="5"/>
  <c r="CB885" i="5"/>
  <c r="CD367" i="5"/>
  <c r="CD368" i="5"/>
  <c r="CC29" i="5" a="1"/>
  <c r="CC29" i="5" s="1"/>
  <c r="CC31" i="5" a="1"/>
  <c r="CC31" i="5" s="1"/>
  <c r="CC845" i="5"/>
  <c r="CC16" i="5"/>
  <c r="CD556" i="5"/>
  <c r="CD7" i="5"/>
  <c r="CD8" i="5"/>
  <c r="CD348" i="5" s="1"/>
  <c r="CE4" i="5"/>
  <c r="CD6" i="5"/>
  <c r="CC1178" i="5"/>
  <c r="CC1190" i="5" s="1"/>
  <c r="CC394" i="5"/>
  <c r="CD849" i="5"/>
  <c r="CC858" i="5"/>
  <c r="CD846" i="5"/>
  <c r="CC9" i="5"/>
  <c r="CC876" i="5"/>
  <c r="CD24" i="5"/>
  <c r="CE1289" i="5" s="1"/>
  <c r="CD23" i="5"/>
  <c r="CD1294" i="5" s="1"/>
  <c r="CD22" i="5"/>
  <c r="CC32" i="5" a="1"/>
  <c r="CC32" i="5" s="1"/>
  <c r="CC423" i="5" l="1"/>
  <c r="CC341" i="5"/>
  <c r="GI265" i="4"/>
  <c r="CD540" i="5"/>
  <c r="CD797" i="5"/>
  <c r="CC841" i="5"/>
  <c r="CC541" i="5"/>
  <c r="CC176" i="5" s="1"/>
  <c r="GL260" i="4"/>
  <c r="GL261" i="4" s="1"/>
  <c r="GK262" i="4"/>
  <c r="CB447" i="5"/>
  <c r="CD305" i="5"/>
  <c r="CD434" i="5"/>
  <c r="CC308" i="5"/>
  <c r="CC437" i="5"/>
  <c r="CD548" i="5"/>
  <c r="CC1083" i="5"/>
  <c r="CC1084" i="5" s="1"/>
  <c r="CD1024" i="5"/>
  <c r="CC809" i="5"/>
  <c r="CC810" i="5" s="1"/>
  <c r="CC545" i="5"/>
  <c r="CC163" i="5" s="1"/>
  <c r="CD544" i="5"/>
  <c r="CD296" i="5"/>
  <c r="CD299" i="5"/>
  <c r="CD301" i="5"/>
  <c r="CD292" i="5"/>
  <c r="CD294" i="5"/>
  <c r="CD302" i="5"/>
  <c r="CD293" i="5"/>
  <c r="CD303" i="5"/>
  <c r="CD300" i="5"/>
  <c r="CD297" i="5"/>
  <c r="CD304" i="5"/>
  <c r="CD295" i="5"/>
  <c r="CD291" i="5"/>
  <c r="CD298" i="5"/>
  <c r="CC361" i="5"/>
  <c r="CD796" i="5"/>
  <c r="CD798" i="5"/>
  <c r="CD799" i="5"/>
  <c r="CC780" i="5"/>
  <c r="CC790" i="5"/>
  <c r="CC838" i="5"/>
  <c r="CD19" i="5"/>
  <c r="CD531" i="5"/>
  <c r="CD532" i="5"/>
  <c r="CD498" i="5"/>
  <c r="CD505" i="5"/>
  <c r="CD491" i="5"/>
  <c r="CD483" i="5"/>
  <c r="CC354" i="5"/>
  <c r="CC416" i="5"/>
  <c r="CD369" i="5"/>
  <c r="CD370" i="5"/>
  <c r="CD347" i="5"/>
  <c r="CD349" i="5" s="1"/>
  <c r="CC413" i="5"/>
  <c r="CD1201" i="5"/>
  <c r="CD27" i="5"/>
  <c r="CD31" i="5" s="1" a="1"/>
  <c r="CD31" i="5" s="1"/>
  <c r="CD310" i="5"/>
  <c r="CC418" i="5"/>
  <c r="CC419" i="5"/>
  <c r="CC414" i="5"/>
  <c r="CD45" i="5" a="1"/>
  <c r="CD45" i="5" s="1"/>
  <c r="CD46" i="5" a="1"/>
  <c r="CD46" i="5" s="1"/>
  <c r="CD364" i="5"/>
  <c r="CD10" i="5"/>
  <c r="CD11" i="5" s="1"/>
  <c r="CC407" i="5"/>
  <c r="CC409" i="5"/>
  <c r="CC507" i="5" s="1"/>
  <c r="CC415" i="5"/>
  <c r="CC411" i="5"/>
  <c r="CC536" i="5" s="1"/>
  <c r="CC417" i="5"/>
  <c r="CC18" i="5"/>
  <c r="CC882" i="5"/>
  <c r="CC1168" i="5"/>
  <c r="CE5" i="5"/>
  <c r="CE365" i="5" s="1"/>
  <c r="CC420" i="5"/>
  <c r="CC408" i="5"/>
  <c r="CC479" i="5" s="1"/>
  <c r="CC159" i="5" s="1"/>
  <c r="CC340" i="5"/>
  <c r="CC344" i="5"/>
  <c r="CC378" i="5" s="1"/>
  <c r="CC959" i="5"/>
  <c r="CC960" i="5" s="1"/>
  <c r="CC462" i="5"/>
  <c r="CC826" i="5"/>
  <c r="CC421" i="5"/>
  <c r="CC342" i="5"/>
  <c r="CC343" i="5"/>
  <c r="CC422" i="5"/>
  <c r="CC883" i="5"/>
  <c r="CC884" i="5"/>
  <c r="CC410" i="5"/>
  <c r="CC879" i="5"/>
  <c r="CD875" i="5"/>
  <c r="CD874" i="5"/>
  <c r="CD873" i="5"/>
  <c r="CD870" i="5"/>
  <c r="CD848" i="5"/>
  <c r="CD850" i="5"/>
  <c r="CD432" i="5"/>
  <c r="CD431" i="5"/>
  <c r="CD430" i="5"/>
  <c r="CD429" i="5"/>
  <c r="CD605" i="5"/>
  <c r="CD610" i="5" s="1"/>
  <c r="CD604" i="5"/>
  <c r="CD609" i="5" s="1"/>
  <c r="CD603" i="5"/>
  <c r="CD608" i="5" s="1"/>
  <c r="CD602" i="5"/>
  <c r="CD607" i="5" s="1"/>
  <c r="CD561" i="5"/>
  <c r="CD15" i="5"/>
  <c r="CD427" i="5"/>
  <c r="CD428" i="5"/>
  <c r="CD17" i="5"/>
  <c r="CD433" i="5"/>
  <c r="CE351" i="5" l="1"/>
  <c r="CC377" i="5"/>
  <c r="CC373" i="5"/>
  <c r="CE1035" i="5"/>
  <c r="CE1034" i="5"/>
  <c r="CE1036" i="5"/>
  <c r="GJ265" i="4"/>
  <c r="CC678" i="5"/>
  <c r="CC710" i="5"/>
  <c r="GM260" i="4"/>
  <c r="GM261" i="4" s="1"/>
  <c r="GL262" i="4"/>
  <c r="CC74" i="5"/>
  <c r="CC75" i="5"/>
  <c r="CD76" i="5"/>
  <c r="CC486" i="5"/>
  <c r="CC500" i="5"/>
  <c r="CC493" i="5"/>
  <c r="CC446" i="5"/>
  <c r="CD1148" i="5"/>
  <c r="CD1162" i="5" s="1"/>
  <c r="CD1147" i="5"/>
  <c r="CE1476" i="5"/>
  <c r="CE1276" i="5"/>
  <c r="CC442" i="5"/>
  <c r="CC441" i="5"/>
  <c r="CC443" i="5"/>
  <c r="CC439" i="5"/>
  <c r="CC445" i="5"/>
  <c r="CC440" i="5"/>
  <c r="CC444" i="5"/>
  <c r="CD306" i="5"/>
  <c r="CC390" i="5"/>
  <c r="CC154" i="5" s="1"/>
  <c r="CD20" i="5"/>
  <c r="CD562" i="5" s="1"/>
  <c r="CD801" i="5"/>
  <c r="CD804" i="5" s="1"/>
  <c r="CD805" i="5" s="1"/>
  <c r="CE803" i="5" s="1"/>
  <c r="CD327" i="5"/>
  <c r="CD329" i="5" s="1"/>
  <c r="CD360" i="5" s="1"/>
  <c r="CC535" i="5"/>
  <c r="CC537" i="5" s="1"/>
  <c r="CC162" i="5" s="1"/>
  <c r="CE518" i="5"/>
  <c r="CE519" i="5" s="1"/>
  <c r="CE477" i="5"/>
  <c r="CD40" i="5" a="1"/>
  <c r="CD40" i="5" s="1"/>
  <c r="CD42" i="5" a="1"/>
  <c r="CD42" i="5" s="1"/>
  <c r="CD38" i="5" a="1"/>
  <c r="CD38" i="5" s="1"/>
  <c r="CD39" i="5" a="1"/>
  <c r="CD39" i="5" s="1"/>
  <c r="CD37" i="5" a="1"/>
  <c r="CD37" i="5" s="1"/>
  <c r="CD36" i="5" a="1"/>
  <c r="CD36" i="5" s="1"/>
  <c r="CD35" i="5" a="1"/>
  <c r="CD35" i="5" s="1"/>
  <c r="CD34" i="5" a="1"/>
  <c r="CD34" i="5" s="1"/>
  <c r="CD33" i="5" a="1"/>
  <c r="CD33" i="5" s="1"/>
  <c r="CD412" i="5" s="1"/>
  <c r="CC375" i="5"/>
  <c r="CC376" i="5"/>
  <c r="CC389" i="5" s="1"/>
  <c r="CC153" i="5" s="1"/>
  <c r="CE367" i="5"/>
  <c r="CE368" i="5"/>
  <c r="CD9" i="5"/>
  <c r="CE22" i="5"/>
  <c r="CE24" i="5"/>
  <c r="CF1289" i="5" s="1"/>
  <c r="CD32" i="5" a="1"/>
  <c r="CD32" i="5" s="1"/>
  <c r="CD30" i="5" a="1"/>
  <c r="CD30" i="5" s="1"/>
  <c r="CD29" i="5" a="1"/>
  <c r="CD29" i="5" s="1"/>
  <c r="CE846" i="5"/>
  <c r="CD876" i="5"/>
  <c r="CE849" i="5"/>
  <c r="CE23" i="5"/>
  <c r="CE1294" i="5" s="1"/>
  <c r="CD845" i="5"/>
  <c r="CD16" i="5"/>
  <c r="CC885" i="5"/>
  <c r="CC333" i="5"/>
  <c r="CC334" i="5"/>
  <c r="CC393" i="5"/>
  <c r="CE556" i="5"/>
  <c r="CE8" i="5"/>
  <c r="CE348" i="5" s="1"/>
  <c r="CF4" i="5"/>
  <c r="CE6" i="5"/>
  <c r="CE7" i="5"/>
  <c r="CD1178" i="5"/>
  <c r="CD1190" i="5" s="1"/>
  <c r="CD394" i="5"/>
  <c r="CD858" i="5"/>
  <c r="CD341" i="5" l="1"/>
  <c r="GK265" i="4"/>
  <c r="CE540" i="5"/>
  <c r="CE797" i="5"/>
  <c r="CD841" i="5"/>
  <c r="CD541" i="5"/>
  <c r="CD176" i="5" s="1"/>
  <c r="GN260" i="4"/>
  <c r="GN261" i="4" s="1"/>
  <c r="GM262" i="4"/>
  <c r="CC447" i="5"/>
  <c r="CE305" i="5"/>
  <c r="CE434" i="5"/>
  <c r="CD308" i="5"/>
  <c r="CD437" i="5"/>
  <c r="CE548" i="5"/>
  <c r="CD1083" i="5"/>
  <c r="CD1084" i="5" s="1"/>
  <c r="CE1024" i="5"/>
  <c r="CD809" i="5"/>
  <c r="CD810" i="5" s="1"/>
  <c r="CD545" i="5"/>
  <c r="CD163" i="5" s="1"/>
  <c r="CE544" i="5"/>
  <c r="CD423" i="5"/>
  <c r="CE295" i="5"/>
  <c r="CE304" i="5"/>
  <c r="CE299" i="5"/>
  <c r="CE293" i="5"/>
  <c r="CE294" i="5"/>
  <c r="CE291" i="5"/>
  <c r="CE297" i="5"/>
  <c r="CE298" i="5"/>
  <c r="CE303" i="5"/>
  <c r="CE301" i="5"/>
  <c r="CE292" i="5"/>
  <c r="CE296" i="5"/>
  <c r="CE302" i="5"/>
  <c r="CE300" i="5"/>
  <c r="CD361" i="5"/>
  <c r="CE799" i="5"/>
  <c r="CE796" i="5"/>
  <c r="CE798" i="5"/>
  <c r="CD780" i="5"/>
  <c r="CD790" i="5"/>
  <c r="CD838" i="5"/>
  <c r="CE19" i="5"/>
  <c r="CE531" i="5"/>
  <c r="CE532" i="5"/>
  <c r="CE491" i="5"/>
  <c r="CE505" i="5"/>
  <c r="CE498" i="5"/>
  <c r="CE483" i="5"/>
  <c r="CD340" i="5"/>
  <c r="CD344" i="5"/>
  <c r="CD378" i="5" s="1"/>
  <c r="CD420" i="5"/>
  <c r="CD882" i="5"/>
  <c r="CD826" i="5"/>
  <c r="CD462" i="5"/>
  <c r="CD959" i="5"/>
  <c r="CD960" i="5" s="1"/>
  <c r="CD18" i="5"/>
  <c r="CD884" i="5"/>
  <c r="CD883" i="5"/>
  <c r="CD879" i="5"/>
  <c r="CD416" i="5"/>
  <c r="CD408" i="5"/>
  <c r="CD479" i="5" s="1"/>
  <c r="CD159" i="5" s="1"/>
  <c r="CD413" i="5"/>
  <c r="CD410" i="5"/>
  <c r="CD407" i="5"/>
  <c r="CD343" i="5"/>
  <c r="CE370" i="5"/>
  <c r="CE369" i="5"/>
  <c r="CD354" i="5"/>
  <c r="CD409" i="5"/>
  <c r="CD507" i="5" s="1"/>
  <c r="CD414" i="5"/>
  <c r="CD419" i="5"/>
  <c r="CE347" i="5"/>
  <c r="CE349" i="5" s="1"/>
  <c r="CD411" i="5"/>
  <c r="CD535" i="5" s="1"/>
  <c r="CD418" i="5"/>
  <c r="CD422" i="5"/>
  <c r="CD342" i="5"/>
  <c r="CD417" i="5"/>
  <c r="CD415" i="5"/>
  <c r="CD421" i="5"/>
  <c r="CE875" i="5"/>
  <c r="CE874" i="5"/>
  <c r="CE873" i="5"/>
  <c r="CE870" i="5"/>
  <c r="CE848" i="5"/>
  <c r="CE850" i="5"/>
  <c r="CE431" i="5"/>
  <c r="CE430" i="5"/>
  <c r="CE429" i="5"/>
  <c r="CE428" i="5"/>
  <c r="CE605" i="5"/>
  <c r="CE610" i="5" s="1"/>
  <c r="CE604" i="5"/>
  <c r="CE609" i="5" s="1"/>
  <c r="CE603" i="5"/>
  <c r="CE608" i="5" s="1"/>
  <c r="CE602" i="5"/>
  <c r="CE607" i="5" s="1"/>
  <c r="CE561" i="5"/>
  <c r="CE427" i="5"/>
  <c r="CE17" i="5"/>
  <c r="CE433" i="5"/>
  <c r="CE432" i="5"/>
  <c r="CE15" i="5"/>
  <c r="CE1201" i="5"/>
  <c r="CE27" i="5"/>
  <c r="CE29" i="5" s="1" a="1"/>
  <c r="CE29" i="5" s="1"/>
  <c r="CE310" i="5"/>
  <c r="CE46" i="5" a="1"/>
  <c r="CE46" i="5" s="1"/>
  <c r="CE364" i="5"/>
  <c r="CE10" i="5"/>
  <c r="CE11" i="5" s="1"/>
  <c r="CE45" i="5" a="1"/>
  <c r="CE45" i="5" s="1"/>
  <c r="CD1168" i="5"/>
  <c r="CF5" i="5"/>
  <c r="CF365" i="5" s="1"/>
  <c r="CF351" i="5" l="1"/>
  <c r="CD377" i="5"/>
  <c r="CD373" i="5"/>
  <c r="CF1036" i="5"/>
  <c r="CF1035" i="5"/>
  <c r="CF1034" i="5"/>
  <c r="GL265" i="4"/>
  <c r="CD678" i="5"/>
  <c r="CD710" i="5"/>
  <c r="GO260" i="4"/>
  <c r="GO261" i="4" s="1"/>
  <c r="GN262" i="4"/>
  <c r="CD74" i="5"/>
  <c r="CD75" i="5"/>
  <c r="CE76" i="5"/>
  <c r="CE1148" i="5"/>
  <c r="CE1162" i="5" s="1"/>
  <c r="CD486" i="5"/>
  <c r="CD493" i="5"/>
  <c r="CD500" i="5"/>
  <c r="CE1147" i="5"/>
  <c r="CD446" i="5"/>
  <c r="CF1476" i="5"/>
  <c r="CF1276" i="5"/>
  <c r="CD442" i="5"/>
  <c r="CD440" i="5"/>
  <c r="CD441" i="5"/>
  <c r="CD443" i="5"/>
  <c r="CD445" i="5"/>
  <c r="CD439" i="5"/>
  <c r="CD444" i="5"/>
  <c r="CE306" i="5"/>
  <c r="CD390" i="5"/>
  <c r="CD154" i="5" s="1"/>
  <c r="CE801" i="5"/>
  <c r="CE804" i="5" s="1"/>
  <c r="CE805" i="5" s="1"/>
  <c r="CF803" i="5" s="1"/>
  <c r="CE327" i="5"/>
  <c r="CE329" i="5" s="1"/>
  <c r="CE360" i="5" s="1"/>
  <c r="CE20" i="5"/>
  <c r="CE562" i="5" s="1"/>
  <c r="CD536" i="5"/>
  <c r="CD537" i="5" s="1"/>
  <c r="CD162" i="5" s="1"/>
  <c r="CF518" i="5"/>
  <c r="CF519" i="5" s="1"/>
  <c r="CF477" i="5"/>
  <c r="CE40" i="5" a="1"/>
  <c r="CE40" i="5" s="1"/>
  <c r="CE39" i="5" a="1"/>
  <c r="CE39" i="5" s="1"/>
  <c r="CE35" i="5" a="1"/>
  <c r="CE35" i="5" s="1"/>
  <c r="CE37" i="5" a="1"/>
  <c r="CE37" i="5" s="1"/>
  <c r="CE36" i="5" a="1"/>
  <c r="CE36" i="5" s="1"/>
  <c r="CE34" i="5" a="1"/>
  <c r="CE34" i="5" s="1"/>
  <c r="CE42" i="5" a="1"/>
  <c r="CE42" i="5" s="1"/>
  <c r="CE38" i="5" a="1"/>
  <c r="CE38" i="5" s="1"/>
  <c r="CE33" i="5" a="1"/>
  <c r="CE33" i="5" s="1"/>
  <c r="CE412" i="5" s="1"/>
  <c r="CD375" i="5"/>
  <c r="CD376" i="5"/>
  <c r="CD389" i="5" s="1"/>
  <c r="CD153" i="5" s="1"/>
  <c r="CD333" i="5"/>
  <c r="CD334" i="5"/>
  <c r="CD393" i="5"/>
  <c r="CD885" i="5"/>
  <c r="CF367" i="5"/>
  <c r="CF368" i="5"/>
  <c r="CE30" i="5" a="1"/>
  <c r="CE30" i="5" s="1"/>
  <c r="CE341" i="5" s="1"/>
  <c r="CE31" i="5" a="1"/>
  <c r="CE31" i="5" s="1"/>
  <c r="CE32" i="5" a="1"/>
  <c r="CE32" i="5" s="1"/>
  <c r="CF22" i="5"/>
  <c r="CF846" i="5"/>
  <c r="CE1178" i="5"/>
  <c r="CE1190" i="5" s="1"/>
  <c r="CE394" i="5"/>
  <c r="CE845" i="5"/>
  <c r="CE16" i="5"/>
  <c r="CE876" i="5"/>
  <c r="CF556" i="5"/>
  <c r="CF8" i="5"/>
  <c r="CF348" i="5" s="1"/>
  <c r="CG4" i="5"/>
  <c r="CF6" i="5"/>
  <c r="CF7" i="5"/>
  <c r="CF849" i="5"/>
  <c r="CE9" i="5"/>
  <c r="CE858" i="5"/>
  <c r="CF24" i="5"/>
  <c r="CG1289" i="5" s="1"/>
  <c r="CF23" i="5"/>
  <c r="CF1294" i="5" s="1"/>
  <c r="GM265" i="4" l="1"/>
  <c r="CF540" i="5"/>
  <c r="CF797" i="5"/>
  <c r="CE841" i="5"/>
  <c r="CE541" i="5"/>
  <c r="CE176" i="5" s="1"/>
  <c r="GP260" i="4"/>
  <c r="GP261" i="4" s="1"/>
  <c r="GO262" i="4"/>
  <c r="CD447" i="5"/>
  <c r="CF292" i="5"/>
  <c r="CF434" i="5"/>
  <c r="CE423" i="5"/>
  <c r="CE308" i="5"/>
  <c r="CE437" i="5"/>
  <c r="CF548" i="5"/>
  <c r="CE1083" i="5"/>
  <c r="CE1084" i="5" s="1"/>
  <c r="CF1024" i="5"/>
  <c r="CE809" i="5"/>
  <c r="CE810" i="5" s="1"/>
  <c r="CE545" i="5"/>
  <c r="CE163" i="5" s="1"/>
  <c r="CF544" i="5"/>
  <c r="CF295" i="5"/>
  <c r="CF293" i="5"/>
  <c r="CF291" i="5"/>
  <c r="CF298" i="5"/>
  <c r="CF294" i="5"/>
  <c r="CF305" i="5"/>
  <c r="CF303" i="5"/>
  <c r="CF300" i="5"/>
  <c r="CF297" i="5"/>
  <c r="CF302" i="5"/>
  <c r="CF301" i="5"/>
  <c r="CF299" i="5"/>
  <c r="CF304" i="5"/>
  <c r="CF296" i="5"/>
  <c r="CE361" i="5"/>
  <c r="CF798" i="5"/>
  <c r="CF799" i="5"/>
  <c r="CF796" i="5"/>
  <c r="CE780" i="5"/>
  <c r="CE790" i="5"/>
  <c r="CE838" i="5"/>
  <c r="CF19" i="5"/>
  <c r="CF531" i="5"/>
  <c r="CF532" i="5"/>
  <c r="CF491" i="5"/>
  <c r="CF498" i="5"/>
  <c r="CF505" i="5"/>
  <c r="CF483" i="5"/>
  <c r="CE340" i="5"/>
  <c r="CE420" i="5"/>
  <c r="CE883" i="5"/>
  <c r="CE344" i="5"/>
  <c r="CE378" i="5" s="1"/>
  <c r="CE413" i="5"/>
  <c r="CE408" i="5"/>
  <c r="CE479" i="5" s="1"/>
  <c r="CE159" i="5" s="1"/>
  <c r="CE407" i="5"/>
  <c r="CE415" i="5"/>
  <c r="CE411" i="5"/>
  <c r="CE536" i="5" s="1"/>
  <c r="CE414" i="5"/>
  <c r="CE419" i="5"/>
  <c r="CE410" i="5"/>
  <c r="CE421" i="5"/>
  <c r="CE417" i="5"/>
  <c r="CE416" i="5"/>
  <c r="CE422" i="5"/>
  <c r="CE342" i="5"/>
  <c r="CE343" i="5"/>
  <c r="CE409" i="5"/>
  <c r="CE507" i="5" s="1"/>
  <c r="CF370" i="5"/>
  <c r="CF369" i="5"/>
  <c r="CE884" i="5"/>
  <c r="CE418" i="5"/>
  <c r="CF347" i="5"/>
  <c r="CF349" i="5" s="1"/>
  <c r="CE354" i="5"/>
  <c r="CF46" i="5" a="1"/>
  <c r="CF46" i="5" s="1"/>
  <c r="CF364" i="5"/>
  <c r="CF10" i="5"/>
  <c r="CF11" i="5" s="1"/>
  <c r="CF45" i="5" a="1"/>
  <c r="CF45" i="5" s="1"/>
  <c r="CF1201" i="5"/>
  <c r="CF27" i="5"/>
  <c r="CF31" i="5" s="1" a="1"/>
  <c r="CF31" i="5" s="1"/>
  <c r="CF310" i="5"/>
  <c r="CE18" i="5"/>
  <c r="CE1168" i="5"/>
  <c r="CF875" i="5"/>
  <c r="CF874" i="5"/>
  <c r="CF873" i="5"/>
  <c r="CF870" i="5"/>
  <c r="CF848" i="5"/>
  <c r="CF850" i="5"/>
  <c r="CF430" i="5"/>
  <c r="CF429" i="5"/>
  <c r="CF428" i="5"/>
  <c r="CF605" i="5"/>
  <c r="CF610" i="5" s="1"/>
  <c r="CF604" i="5"/>
  <c r="CF609" i="5" s="1"/>
  <c r="CF603" i="5"/>
  <c r="CF608" i="5" s="1"/>
  <c r="CF602" i="5"/>
  <c r="CF607" i="5" s="1"/>
  <c r="CF561" i="5"/>
  <c r="CF433" i="5"/>
  <c r="CF17" i="5"/>
  <c r="CF431" i="5"/>
  <c r="CF432" i="5"/>
  <c r="CF427" i="5"/>
  <c r="CF15" i="5"/>
  <c r="CG5" i="5"/>
  <c r="CG365" i="5" s="1"/>
  <c r="CE959" i="5"/>
  <c r="CE960" i="5" s="1"/>
  <c r="CE462" i="5"/>
  <c r="CE826" i="5"/>
  <c r="CE882" i="5"/>
  <c r="CE879" i="5"/>
  <c r="CG351" i="5" l="1"/>
  <c r="CE377" i="5"/>
  <c r="CE373" i="5"/>
  <c r="CG1035" i="5"/>
  <c r="CG1036" i="5"/>
  <c r="CG1034" i="5"/>
  <c r="GN265" i="4"/>
  <c r="CE678" i="5"/>
  <c r="CE710" i="5"/>
  <c r="GQ260" i="4"/>
  <c r="GQ261" i="4" s="1"/>
  <c r="GP262" i="4"/>
  <c r="CF76" i="5"/>
  <c r="CE74" i="5"/>
  <c r="CE75" i="5"/>
  <c r="CE486" i="5"/>
  <c r="CE493" i="5"/>
  <c r="CE500" i="5"/>
  <c r="CE446" i="5"/>
  <c r="CG1476" i="5"/>
  <c r="CG1276" i="5"/>
  <c r="CF1147" i="5"/>
  <c r="CF1148" i="5"/>
  <c r="CF1162" i="5" s="1"/>
  <c r="CE444" i="5"/>
  <c r="CE440" i="5"/>
  <c r="CE442" i="5"/>
  <c r="CE441" i="5"/>
  <c r="CE445" i="5"/>
  <c r="CE443" i="5"/>
  <c r="CE439" i="5"/>
  <c r="CF306" i="5"/>
  <c r="CE390" i="5"/>
  <c r="CE154" i="5" s="1"/>
  <c r="CF20" i="5"/>
  <c r="CF562" i="5" s="1"/>
  <c r="CF801" i="5"/>
  <c r="CF804" i="5" s="1"/>
  <c r="CF805" i="5" s="1"/>
  <c r="CG803" i="5" s="1"/>
  <c r="CF327" i="5"/>
  <c r="CF329" i="5" s="1"/>
  <c r="CF361" i="5" s="1"/>
  <c r="CE535" i="5"/>
  <c r="CE537" i="5" s="1"/>
  <c r="CE162" i="5" s="1"/>
  <c r="CG518" i="5"/>
  <c r="CG519" i="5" s="1"/>
  <c r="CG477" i="5"/>
  <c r="CF40" i="5" a="1"/>
  <c r="CF40" i="5" s="1"/>
  <c r="CF39" i="5" a="1"/>
  <c r="CF39" i="5" s="1"/>
  <c r="CF37" i="5" a="1"/>
  <c r="CF37" i="5" s="1"/>
  <c r="CF42" i="5" a="1"/>
  <c r="CF42" i="5" s="1"/>
  <c r="CF34" i="5" a="1"/>
  <c r="CF34" i="5" s="1"/>
  <c r="CF38" i="5" a="1"/>
  <c r="CF38" i="5" s="1"/>
  <c r="CF36" i="5" a="1"/>
  <c r="CF36" i="5" s="1"/>
  <c r="CF35" i="5" a="1"/>
  <c r="CF35" i="5" s="1"/>
  <c r="CF33" i="5" a="1"/>
  <c r="CF33" i="5" s="1"/>
  <c r="CF412" i="5" s="1"/>
  <c r="CE375" i="5"/>
  <c r="CE376" i="5"/>
  <c r="CE389" i="5" s="1"/>
  <c r="CE153" i="5" s="1"/>
  <c r="CE885" i="5"/>
  <c r="CG367" i="5"/>
  <c r="CG368" i="5"/>
  <c r="CF9" i="5"/>
  <c r="CG23" i="5"/>
  <c r="CG1294" i="5" s="1"/>
  <c r="CG22" i="5"/>
  <c r="CG846" i="5"/>
  <c r="CF29" i="5" a="1"/>
  <c r="CF29" i="5" s="1"/>
  <c r="CF1178" i="5"/>
  <c r="CF1190" i="5" s="1"/>
  <c r="CF394" i="5"/>
  <c r="CF876" i="5"/>
  <c r="CE334" i="5"/>
  <c r="CE333" i="5"/>
  <c r="CE393" i="5"/>
  <c r="CG556" i="5"/>
  <c r="CH4" i="5"/>
  <c r="CG6" i="5"/>
  <c r="CG7" i="5"/>
  <c r="CG8" i="5"/>
  <c r="CG348" i="5" s="1"/>
  <c r="CF32" i="5" a="1"/>
  <c r="CF32" i="5" s="1"/>
  <c r="CF845" i="5"/>
  <c r="CF16" i="5"/>
  <c r="CF30" i="5" a="1"/>
  <c r="CF30" i="5" s="1"/>
  <c r="CF858" i="5"/>
  <c r="CG24" i="5"/>
  <c r="CH1289" i="5" s="1"/>
  <c r="CG849" i="5"/>
  <c r="CF341" i="5" l="1"/>
  <c r="GO265" i="4"/>
  <c r="CG540" i="5"/>
  <c r="CG797" i="5"/>
  <c r="CF841" i="5"/>
  <c r="CF541" i="5"/>
  <c r="CF176" i="5" s="1"/>
  <c r="GR260" i="4"/>
  <c r="GR261" i="4" s="1"/>
  <c r="GQ262" i="4"/>
  <c r="CE447" i="5"/>
  <c r="CG305" i="5"/>
  <c r="CG434" i="5"/>
  <c r="CF308" i="5"/>
  <c r="CF437" i="5"/>
  <c r="CG548" i="5"/>
  <c r="CF1083" i="5"/>
  <c r="CF1084" i="5" s="1"/>
  <c r="CG1024" i="5"/>
  <c r="CF809" i="5"/>
  <c r="CF810" i="5" s="1"/>
  <c r="CF545" i="5"/>
  <c r="CF163" i="5" s="1"/>
  <c r="CG544" i="5"/>
  <c r="CF423" i="5"/>
  <c r="CG299" i="5"/>
  <c r="CG291" i="5"/>
  <c r="CG294" i="5"/>
  <c r="CG292" i="5"/>
  <c r="CG302" i="5"/>
  <c r="CG297" i="5"/>
  <c r="CG298" i="5"/>
  <c r="CG296" i="5"/>
  <c r="CG300" i="5"/>
  <c r="CG303" i="5"/>
  <c r="CG295" i="5"/>
  <c r="CG304" i="5"/>
  <c r="CG301" i="5"/>
  <c r="CG293" i="5"/>
  <c r="CG347" i="5"/>
  <c r="CG349" i="5" s="1"/>
  <c r="CF360" i="5"/>
  <c r="CG798" i="5"/>
  <c r="CG799" i="5"/>
  <c r="CG796" i="5"/>
  <c r="CF780" i="5"/>
  <c r="CF790" i="5"/>
  <c r="CF838" i="5"/>
  <c r="CG19" i="5"/>
  <c r="CG531" i="5"/>
  <c r="CG532" i="5"/>
  <c r="CG491" i="5"/>
  <c r="CG505" i="5"/>
  <c r="CG498" i="5"/>
  <c r="CG483" i="5"/>
  <c r="CF344" i="5"/>
  <c r="CF378" i="5" s="1"/>
  <c r="CF340" i="5"/>
  <c r="CF420" i="5"/>
  <c r="CF826" i="5"/>
  <c r="CF408" i="5"/>
  <c r="CF479" i="5" s="1"/>
  <c r="CF159" i="5" s="1"/>
  <c r="CF959" i="5"/>
  <c r="CF960" i="5" s="1"/>
  <c r="CF354" i="5"/>
  <c r="CF879" i="5"/>
  <c r="CF462" i="5"/>
  <c r="CF882" i="5"/>
  <c r="CF883" i="5"/>
  <c r="CF18" i="5"/>
  <c r="CF884" i="5"/>
  <c r="CG370" i="5"/>
  <c r="CG369" i="5"/>
  <c r="CG1201" i="5"/>
  <c r="CG27" i="5"/>
  <c r="CG35" i="5" s="1" a="1"/>
  <c r="CG35" i="5" s="1"/>
  <c r="CG310" i="5"/>
  <c r="CF1168" i="5"/>
  <c r="CH5" i="5"/>
  <c r="CH365" i="5" s="1"/>
  <c r="CF407" i="5"/>
  <c r="CF415" i="5"/>
  <c r="CF410" i="5"/>
  <c r="CF418" i="5"/>
  <c r="CF419" i="5"/>
  <c r="CF414" i="5"/>
  <c r="CF411" i="5"/>
  <c r="CF536" i="5" s="1"/>
  <c r="CF421" i="5"/>
  <c r="CF343" i="5"/>
  <c r="CF409" i="5"/>
  <c r="CF507" i="5" s="1"/>
  <c r="CF413" i="5"/>
  <c r="CF417" i="5"/>
  <c r="CF416" i="5"/>
  <c r="CF422" i="5"/>
  <c r="CF342" i="5"/>
  <c r="CG364" i="5"/>
  <c r="CG45" i="5" a="1"/>
  <c r="CG45" i="5" s="1"/>
  <c r="CG10" i="5"/>
  <c r="CG11" i="5" s="1"/>
  <c r="CG46" i="5" a="1"/>
  <c r="CG46" i="5" s="1"/>
  <c r="CG850" i="5"/>
  <c r="CG875" i="5"/>
  <c r="CG874" i="5"/>
  <c r="CG873" i="5"/>
  <c r="CG870" i="5"/>
  <c r="CG848" i="5"/>
  <c r="CG429" i="5"/>
  <c r="CG428" i="5"/>
  <c r="CG427" i="5"/>
  <c r="CG605" i="5"/>
  <c r="CG610" i="5" s="1"/>
  <c r="CG604" i="5"/>
  <c r="CG609" i="5" s="1"/>
  <c r="CG603" i="5"/>
  <c r="CG608" i="5" s="1"/>
  <c r="CG602" i="5"/>
  <c r="CG607" i="5" s="1"/>
  <c r="CG561" i="5"/>
  <c r="CG432" i="5"/>
  <c r="CG431" i="5"/>
  <c r="CG433" i="5"/>
  <c r="CG430" i="5"/>
  <c r="CG15" i="5"/>
  <c r="CG17" i="5"/>
  <c r="CF373" i="5" l="1"/>
  <c r="CH351" i="5"/>
  <c r="CF377" i="5"/>
  <c r="CF390" i="5" s="1"/>
  <c r="CF154" i="5" s="1"/>
  <c r="CH1034" i="5"/>
  <c r="CH1035" i="5"/>
  <c r="CH1036" i="5"/>
  <c r="GP265" i="4"/>
  <c r="CF678" i="5"/>
  <c r="CF710" i="5"/>
  <c r="GS260" i="4"/>
  <c r="GS261" i="4" s="1"/>
  <c r="GR262" i="4"/>
  <c r="CF393" i="5"/>
  <c r="CF75" i="5"/>
  <c r="CF74" i="5"/>
  <c r="CG76" i="5"/>
  <c r="CF486" i="5"/>
  <c r="CF500" i="5"/>
  <c r="CF493" i="5"/>
  <c r="CG1148" i="5"/>
  <c r="CG1162" i="5" s="1"/>
  <c r="CG1147" i="5"/>
  <c r="CF446" i="5"/>
  <c r="CH1476" i="5"/>
  <c r="CH1276" i="5"/>
  <c r="CF442" i="5"/>
  <c r="CF441" i="5"/>
  <c r="CF445" i="5"/>
  <c r="CF443" i="5"/>
  <c r="CF439" i="5"/>
  <c r="CF440" i="5"/>
  <c r="CF444" i="5"/>
  <c r="CG306" i="5"/>
  <c r="CG801" i="5"/>
  <c r="CG804" i="5" s="1"/>
  <c r="CG805" i="5" s="1"/>
  <c r="CH803" i="5" s="1"/>
  <c r="CG327" i="5"/>
  <c r="CG329" i="5" s="1"/>
  <c r="CG360" i="5" s="1"/>
  <c r="CG20" i="5"/>
  <c r="CG562" i="5" s="1"/>
  <c r="CF535" i="5"/>
  <c r="CF537" i="5" s="1"/>
  <c r="CF162" i="5" s="1"/>
  <c r="CH518" i="5"/>
  <c r="CH519" i="5" s="1"/>
  <c r="CH477" i="5"/>
  <c r="CG40" i="5" a="1"/>
  <c r="CG40" i="5" s="1"/>
  <c r="CG42" i="5" a="1"/>
  <c r="CG42" i="5" s="1"/>
  <c r="CG34" i="5" a="1"/>
  <c r="CG34" i="5" s="1"/>
  <c r="CG38" i="5" a="1"/>
  <c r="CG38" i="5" s="1"/>
  <c r="CG39" i="5" a="1"/>
  <c r="CG39" i="5" s="1"/>
  <c r="CG37" i="5" a="1"/>
  <c r="CG37" i="5" s="1"/>
  <c r="CG36" i="5" a="1"/>
  <c r="CG36" i="5" s="1"/>
  <c r="CG33" i="5" a="1"/>
  <c r="CG33" i="5" s="1"/>
  <c r="CF376" i="5"/>
  <c r="CF389" i="5" s="1"/>
  <c r="CF153" i="5" s="1"/>
  <c r="CF375" i="5"/>
  <c r="CF334" i="5"/>
  <c r="CF333" i="5"/>
  <c r="CF885" i="5"/>
  <c r="CG30" i="5" a="1"/>
  <c r="CG30" i="5" s="1"/>
  <c r="CH367" i="5"/>
  <c r="CH368" i="5"/>
  <c r="CH22" i="5"/>
  <c r="CH846" i="5"/>
  <c r="CH849" i="5"/>
  <c r="CG32" i="5" a="1"/>
  <c r="CG32" i="5" s="1"/>
  <c r="CG9" i="5"/>
  <c r="CG858" i="5"/>
  <c r="CH24" i="5"/>
  <c r="CI1289" i="5" s="1"/>
  <c r="CG1178" i="5"/>
  <c r="CG1190" i="5" s="1"/>
  <c r="CG394" i="5"/>
  <c r="CG876" i="5"/>
  <c r="CG29" i="5" a="1"/>
  <c r="CG29" i="5" s="1"/>
  <c r="CG31" i="5" a="1"/>
  <c r="CG31" i="5" s="1"/>
  <c r="CH23" i="5"/>
  <c r="CH1294" i="5" s="1"/>
  <c r="CG845" i="5"/>
  <c r="CG16" i="5"/>
  <c r="CH556" i="5"/>
  <c r="CI4" i="5"/>
  <c r="CH6" i="5"/>
  <c r="CH7" i="5"/>
  <c r="CH8" i="5"/>
  <c r="CH348" i="5" s="1"/>
  <c r="CG341" i="5" l="1"/>
  <c r="CG412" i="5"/>
  <c r="CG545" i="5" s="1"/>
  <c r="CG163" i="5" s="1"/>
  <c r="GQ265" i="4"/>
  <c r="CH540" i="5"/>
  <c r="CH797" i="5"/>
  <c r="CG841" i="5"/>
  <c r="CG541" i="5"/>
  <c r="CG176" i="5" s="1"/>
  <c r="GT260" i="4"/>
  <c r="GT261" i="4" s="1"/>
  <c r="GS262" i="4"/>
  <c r="CF447" i="5"/>
  <c r="CH301" i="5"/>
  <c r="CH434" i="5"/>
  <c r="CG423" i="5"/>
  <c r="CG308" i="5"/>
  <c r="CG437" i="5"/>
  <c r="CH548" i="5"/>
  <c r="CG1083" i="5"/>
  <c r="CG1084" i="5" s="1"/>
  <c r="CH1024" i="5"/>
  <c r="CG809" i="5"/>
  <c r="CG810" i="5" s="1"/>
  <c r="CH544" i="5"/>
  <c r="CH291" i="5"/>
  <c r="CH302" i="5"/>
  <c r="CH298" i="5"/>
  <c r="CH296" i="5"/>
  <c r="CH299" i="5"/>
  <c r="CH305" i="5"/>
  <c r="CH304" i="5"/>
  <c r="CH293" i="5"/>
  <c r="CH297" i="5"/>
  <c r="CH292" i="5"/>
  <c r="CH294" i="5"/>
  <c r="CH303" i="5"/>
  <c r="CH300" i="5"/>
  <c r="CH295" i="5"/>
  <c r="CG361" i="5"/>
  <c r="CH799" i="5"/>
  <c r="CH798" i="5"/>
  <c r="CH796" i="5"/>
  <c r="CG780" i="5"/>
  <c r="CG790" i="5"/>
  <c r="CG838" i="5"/>
  <c r="CH19" i="5"/>
  <c r="CH531" i="5"/>
  <c r="CH532" i="5"/>
  <c r="CH491" i="5"/>
  <c r="CH498" i="5"/>
  <c r="CH505" i="5"/>
  <c r="CH483" i="5"/>
  <c r="CG882" i="5"/>
  <c r="CG883" i="5"/>
  <c r="CG884" i="5"/>
  <c r="CG879" i="5"/>
  <c r="CG415" i="5"/>
  <c r="CG343" i="5"/>
  <c r="CH370" i="5"/>
  <c r="CH369" i="5"/>
  <c r="CG18" i="5"/>
  <c r="CG354" i="5"/>
  <c r="CH347" i="5"/>
  <c r="CH349" i="5" s="1"/>
  <c r="CG344" i="5"/>
  <c r="CG378" i="5" s="1"/>
  <c r="CG408" i="5"/>
  <c r="CG479" i="5" s="1"/>
  <c r="CG159" i="5" s="1"/>
  <c r="CG340" i="5"/>
  <c r="CG420" i="5"/>
  <c r="CG421" i="5"/>
  <c r="CG409" i="5"/>
  <c r="CG507" i="5" s="1"/>
  <c r="CG422" i="5"/>
  <c r="CG416" i="5"/>
  <c r="CG411" i="5"/>
  <c r="CG535" i="5" s="1"/>
  <c r="CG419" i="5"/>
  <c r="CG342" i="5"/>
  <c r="CG410" i="5"/>
  <c r="CG418" i="5"/>
  <c r="CH850" i="5"/>
  <c r="CH873" i="5"/>
  <c r="CH428" i="5"/>
  <c r="CH874" i="5"/>
  <c r="CH605" i="5"/>
  <c r="CH610" i="5" s="1"/>
  <c r="CH604" i="5"/>
  <c r="CH609" i="5" s="1"/>
  <c r="CH603" i="5"/>
  <c r="CH608" i="5" s="1"/>
  <c r="CH602" i="5"/>
  <c r="CH607" i="5" s="1"/>
  <c r="CH561" i="5"/>
  <c r="CH433" i="5"/>
  <c r="CH875" i="5"/>
  <c r="CH848" i="5"/>
  <c r="CH431" i="5"/>
  <c r="CH870" i="5"/>
  <c r="CH429" i="5"/>
  <c r="CH430" i="5"/>
  <c r="CH15" i="5"/>
  <c r="CH432" i="5"/>
  <c r="CH427" i="5"/>
  <c r="CH17" i="5"/>
  <c r="CG1168" i="5"/>
  <c r="CG959" i="5"/>
  <c r="CG960" i="5" s="1"/>
  <c r="CG462" i="5"/>
  <c r="CG826" i="5"/>
  <c r="CH45" i="5" a="1"/>
  <c r="CH45" i="5" s="1"/>
  <c r="CH364" i="5"/>
  <c r="CH10" i="5"/>
  <c r="CH11" i="5" s="1"/>
  <c r="CH46" i="5" a="1"/>
  <c r="CH46" i="5" s="1"/>
  <c r="CG417" i="5"/>
  <c r="CG407" i="5"/>
  <c r="CG413" i="5"/>
  <c r="CG414" i="5"/>
  <c r="CI5" i="5"/>
  <c r="CI365" i="5" s="1"/>
  <c r="CH1201" i="5"/>
  <c r="CH27" i="5"/>
  <c r="CH32" i="5" s="1" a="1"/>
  <c r="CH32" i="5" s="1"/>
  <c r="CH310" i="5"/>
  <c r="CG377" i="5" l="1"/>
  <c r="CI351" i="5"/>
  <c r="CG373" i="5"/>
  <c r="CI1035" i="5"/>
  <c r="CI1036" i="5"/>
  <c r="CI1034" i="5"/>
  <c r="GR265" i="4"/>
  <c r="CG678" i="5"/>
  <c r="CG710" i="5"/>
  <c r="GU260" i="4"/>
  <c r="GU261" i="4" s="1"/>
  <c r="GT262" i="4"/>
  <c r="CH76" i="5"/>
  <c r="CG393" i="5"/>
  <c r="CG75" i="5"/>
  <c r="CG74" i="5"/>
  <c r="CH1147" i="5"/>
  <c r="CH1148" i="5"/>
  <c r="CH1162" i="5" s="1"/>
  <c r="CG486" i="5"/>
  <c r="CG493" i="5"/>
  <c r="CG500" i="5"/>
  <c r="CG446" i="5"/>
  <c r="CI1476" i="5"/>
  <c r="CI1276" i="5"/>
  <c r="CG441" i="5"/>
  <c r="CG439" i="5"/>
  <c r="CG444" i="5"/>
  <c r="CG445" i="5"/>
  <c r="CG443" i="5"/>
  <c r="CG442" i="5"/>
  <c r="CG440" i="5"/>
  <c r="CH306" i="5"/>
  <c r="CG390" i="5"/>
  <c r="CG154" i="5" s="1"/>
  <c r="CH801" i="5"/>
  <c r="CH804" i="5" s="1"/>
  <c r="CH805" i="5" s="1"/>
  <c r="CI803" i="5" s="1"/>
  <c r="CH327" i="5"/>
  <c r="CH329" i="5" s="1"/>
  <c r="CH361" i="5" s="1"/>
  <c r="CH20" i="5"/>
  <c r="CH562" i="5" s="1"/>
  <c r="CG536" i="5"/>
  <c r="CG537" i="5" s="1"/>
  <c r="CG162" i="5" s="1"/>
  <c r="CI518" i="5"/>
  <c r="CI519" i="5" s="1"/>
  <c r="CI477" i="5"/>
  <c r="CH40" i="5" a="1"/>
  <c r="CH40" i="5" s="1"/>
  <c r="CH42" i="5" a="1"/>
  <c r="CH42" i="5" s="1"/>
  <c r="CH38" i="5" a="1"/>
  <c r="CH38" i="5" s="1"/>
  <c r="CH39" i="5" a="1"/>
  <c r="CH39" i="5" s="1"/>
  <c r="CH37" i="5" a="1"/>
  <c r="CH37" i="5" s="1"/>
  <c r="CH35" i="5" a="1"/>
  <c r="CH35" i="5" s="1"/>
  <c r="CH34" i="5" a="1"/>
  <c r="CH34" i="5" s="1"/>
  <c r="CH36" i="5" a="1"/>
  <c r="CH36" i="5" s="1"/>
  <c r="CH33" i="5" a="1"/>
  <c r="CH33" i="5" s="1"/>
  <c r="CH412" i="5" s="1"/>
  <c r="CG376" i="5"/>
  <c r="CG389" i="5" s="1"/>
  <c r="CG153" i="5" s="1"/>
  <c r="CG375" i="5"/>
  <c r="CG334" i="5"/>
  <c r="CG885" i="5"/>
  <c r="CG333" i="5"/>
  <c r="CI367" i="5"/>
  <c r="CI368" i="5"/>
  <c r="CI846" i="5"/>
  <c r="CI22" i="5"/>
  <c r="CI24" i="5"/>
  <c r="CJ1289" i="5" s="1"/>
  <c r="CH30" i="5" a="1"/>
  <c r="CH30" i="5" s="1"/>
  <c r="CH423" i="5" s="1"/>
  <c r="CI849" i="5"/>
  <c r="CI23" i="5"/>
  <c r="CI1294" i="5" s="1"/>
  <c r="CH845" i="5"/>
  <c r="CH16" i="5"/>
  <c r="CH858" i="5"/>
  <c r="CH1178" i="5"/>
  <c r="CH1190" i="5" s="1"/>
  <c r="CH394" i="5"/>
  <c r="CI556" i="5"/>
  <c r="CI6" i="5"/>
  <c r="CI7" i="5"/>
  <c r="CI8" i="5"/>
  <c r="CI348" i="5" s="1"/>
  <c r="CI366" i="5" s="1"/>
  <c r="CJ4" i="5"/>
  <c r="CH29" i="5" a="1"/>
  <c r="CH29" i="5" s="1"/>
  <c r="CH31" i="5" a="1"/>
  <c r="CH31" i="5" s="1"/>
  <c r="CH876" i="5"/>
  <c r="CH9" i="5"/>
  <c r="CH341" i="5" l="1"/>
  <c r="GS265" i="4"/>
  <c r="CI540" i="5"/>
  <c r="CI797" i="5"/>
  <c r="CH841" i="5"/>
  <c r="CH541" i="5"/>
  <c r="CH176" i="5" s="1"/>
  <c r="GV260" i="4"/>
  <c r="GV261" i="4" s="1"/>
  <c r="GU262" i="4"/>
  <c r="CG447" i="5"/>
  <c r="CI291" i="5"/>
  <c r="CI434" i="5"/>
  <c r="CH308" i="5"/>
  <c r="CH437" i="5"/>
  <c r="CI548" i="5"/>
  <c r="CH1083" i="5"/>
  <c r="CH1084" i="5" s="1"/>
  <c r="CI1024" i="5"/>
  <c r="CH809" i="5"/>
  <c r="CH810" i="5" s="1"/>
  <c r="CH545" i="5"/>
  <c r="CH163" i="5" s="1"/>
  <c r="CI544" i="5"/>
  <c r="CI297" i="5"/>
  <c r="CI298" i="5"/>
  <c r="CI303" i="5"/>
  <c r="CI294" i="5"/>
  <c r="CI305" i="5"/>
  <c r="CI301" i="5"/>
  <c r="CI299" i="5"/>
  <c r="CI304" i="5"/>
  <c r="CI295" i="5"/>
  <c r="CI293" i="5"/>
  <c r="CI302" i="5"/>
  <c r="CH360" i="5"/>
  <c r="CI292" i="5"/>
  <c r="CI300" i="5"/>
  <c r="CI296" i="5"/>
  <c r="CI347" i="5"/>
  <c r="CI349" i="5" s="1"/>
  <c r="CI798" i="5"/>
  <c r="CI799" i="5"/>
  <c r="CI796" i="5"/>
  <c r="CH780" i="5"/>
  <c r="CH790" i="5"/>
  <c r="CH838" i="5"/>
  <c r="CI19" i="5"/>
  <c r="CI531" i="5"/>
  <c r="CI532" i="5"/>
  <c r="CI491" i="5"/>
  <c r="CI505" i="5"/>
  <c r="CI498" i="5"/>
  <c r="CI483" i="5"/>
  <c r="CH419" i="5"/>
  <c r="CH407" i="5"/>
  <c r="CH421" i="5"/>
  <c r="CH416" i="5"/>
  <c r="CH343" i="5"/>
  <c r="CH342" i="5"/>
  <c r="CH422" i="5"/>
  <c r="CH409" i="5"/>
  <c r="CH500" i="5" s="1"/>
  <c r="CH417" i="5"/>
  <c r="CH410" i="5"/>
  <c r="CH413" i="5"/>
  <c r="CH418" i="5"/>
  <c r="CH414" i="5"/>
  <c r="CH415" i="5"/>
  <c r="CH411" i="5"/>
  <c r="CH535" i="5" s="1"/>
  <c r="CI370" i="5"/>
  <c r="CI369" i="5"/>
  <c r="CH354" i="5"/>
  <c r="CH882" i="5"/>
  <c r="CH884" i="5"/>
  <c r="CI1201" i="5"/>
  <c r="CI27" i="5"/>
  <c r="CI30" i="5" s="1" a="1"/>
  <c r="CI30" i="5" s="1"/>
  <c r="CI310" i="5"/>
  <c r="CH883" i="5"/>
  <c r="CI364" i="5"/>
  <c r="CI10" i="5"/>
  <c r="CI11" i="5" s="1"/>
  <c r="CI46" i="5" a="1"/>
  <c r="CI46" i="5" s="1"/>
  <c r="CI45" i="5" a="1"/>
  <c r="CI45" i="5" s="1"/>
  <c r="CH959" i="5"/>
  <c r="CH960" i="5" s="1"/>
  <c r="CH462" i="5"/>
  <c r="CH826" i="5"/>
  <c r="CJ5" i="5"/>
  <c r="CJ365" i="5" s="1"/>
  <c r="CH879" i="5"/>
  <c r="CH1168" i="5"/>
  <c r="CI875" i="5"/>
  <c r="CI874" i="5"/>
  <c r="CI873" i="5"/>
  <c r="CI870" i="5"/>
  <c r="CI848" i="5"/>
  <c r="CI850" i="5"/>
  <c r="CI427" i="5"/>
  <c r="CI605" i="5"/>
  <c r="CI610" i="5" s="1"/>
  <c r="CI604" i="5"/>
  <c r="CI609" i="5" s="1"/>
  <c r="CI603" i="5"/>
  <c r="CI608" i="5" s="1"/>
  <c r="CI602" i="5"/>
  <c r="CI607" i="5" s="1"/>
  <c r="CI561" i="5"/>
  <c r="CI433" i="5"/>
  <c r="CI432" i="5"/>
  <c r="CI430" i="5"/>
  <c r="CI429" i="5"/>
  <c r="CI428" i="5"/>
  <c r="CI15" i="5"/>
  <c r="CI17" i="5"/>
  <c r="CI431" i="5"/>
  <c r="CH420" i="5"/>
  <c r="CH340" i="5"/>
  <c r="CH408" i="5"/>
  <c r="CH479" i="5" s="1"/>
  <c r="CH159" i="5" s="1"/>
  <c r="CH344" i="5"/>
  <c r="CH378" i="5" s="1"/>
  <c r="CH18" i="5"/>
  <c r="CH373" i="5" l="1"/>
  <c r="CH377" i="5"/>
  <c r="CH390" i="5" s="1"/>
  <c r="CH154" i="5" s="1"/>
  <c r="CJ351" i="5"/>
  <c r="CJ1036" i="5"/>
  <c r="CJ1035" i="5"/>
  <c r="CJ1034" i="5"/>
  <c r="GT265" i="4"/>
  <c r="CH678" i="5"/>
  <c r="CH710" i="5"/>
  <c r="GW260" i="4"/>
  <c r="GW261" i="4" s="1"/>
  <c r="GV262" i="4"/>
  <c r="CI76" i="5"/>
  <c r="CH75" i="5"/>
  <c r="CH74" i="5"/>
  <c r="CH486" i="5"/>
  <c r="CH507" i="5"/>
  <c r="CH493" i="5"/>
  <c r="CH446" i="5"/>
  <c r="CI1147" i="5"/>
  <c r="CJ1476" i="5"/>
  <c r="CJ1276" i="5"/>
  <c r="CI1148" i="5"/>
  <c r="CI1162" i="5" s="1"/>
  <c r="CH441" i="5"/>
  <c r="CH445" i="5"/>
  <c r="CH444" i="5"/>
  <c r="CH442" i="5"/>
  <c r="CH443" i="5"/>
  <c r="CH440" i="5"/>
  <c r="CH439" i="5"/>
  <c r="CI306" i="5"/>
  <c r="CI801" i="5"/>
  <c r="CI804" i="5" s="1"/>
  <c r="CI805" i="5" s="1"/>
  <c r="CJ803" i="5" s="1"/>
  <c r="CI327" i="5"/>
  <c r="CI329" i="5" s="1"/>
  <c r="CI360" i="5" s="1"/>
  <c r="CI20" i="5"/>
  <c r="CI562" i="5" s="1"/>
  <c r="CH536" i="5"/>
  <c r="CH537" i="5" s="1"/>
  <c r="CH162" i="5" s="1"/>
  <c r="CJ518" i="5"/>
  <c r="CJ519" i="5" s="1"/>
  <c r="CJ477" i="5"/>
  <c r="CI40" i="5" a="1"/>
  <c r="CI40" i="5" s="1"/>
  <c r="CI39" i="5" a="1"/>
  <c r="CI39" i="5" s="1"/>
  <c r="CI42" i="5" a="1"/>
  <c r="CI42" i="5" s="1"/>
  <c r="CI38" i="5" a="1"/>
  <c r="CI38" i="5" s="1"/>
  <c r="CI34" i="5" a="1"/>
  <c r="CI34" i="5" s="1"/>
  <c r="CI35" i="5" a="1"/>
  <c r="CI35" i="5" s="1"/>
  <c r="CI36" i="5" a="1"/>
  <c r="CI36" i="5" s="1"/>
  <c r="CI37" i="5" a="1"/>
  <c r="CI37" i="5" s="1"/>
  <c r="CI33" i="5" a="1"/>
  <c r="CI33" i="5" s="1"/>
  <c r="CH375" i="5"/>
  <c r="CH376" i="5"/>
  <c r="CH389" i="5" s="1"/>
  <c r="CH153" i="5" s="1"/>
  <c r="CH885" i="5"/>
  <c r="CJ367" i="5"/>
  <c r="CJ368" i="5"/>
  <c r="CJ22" i="5"/>
  <c r="CI9" i="5"/>
  <c r="CJ849" i="5"/>
  <c r="CJ24" i="5"/>
  <c r="CK1289" i="5" s="1"/>
  <c r="CI858" i="5"/>
  <c r="CI876" i="5"/>
  <c r="CH333" i="5"/>
  <c r="CH334" i="5"/>
  <c r="CH393" i="5"/>
  <c r="CJ23" i="5"/>
  <c r="CJ1294" i="5" s="1"/>
  <c r="CI1178" i="5"/>
  <c r="CI1190" i="5" s="1"/>
  <c r="CI394" i="5"/>
  <c r="CJ846" i="5"/>
  <c r="CI32" i="5" a="1"/>
  <c r="CI32" i="5" s="1"/>
  <c r="CI29" i="5" a="1"/>
  <c r="CI29" i="5" s="1"/>
  <c r="CI31" i="5" a="1"/>
  <c r="CI31" i="5" s="1"/>
  <c r="CI845" i="5"/>
  <c r="CI16" i="5"/>
  <c r="CJ556" i="5"/>
  <c r="CJ6" i="5"/>
  <c r="CJ7" i="5"/>
  <c r="CJ8" i="5"/>
  <c r="CJ348" i="5" s="1"/>
  <c r="CJ366" i="5" s="1"/>
  <c r="CK4" i="5"/>
  <c r="CI412" i="5" l="1"/>
  <c r="CI423" i="5"/>
  <c r="CI341" i="5"/>
  <c r="GU265" i="4"/>
  <c r="CJ540" i="5"/>
  <c r="CJ797" i="5"/>
  <c r="CI841" i="5"/>
  <c r="CI541" i="5"/>
  <c r="CI176" i="5" s="1"/>
  <c r="GX260" i="4"/>
  <c r="GX261" i="4" s="1"/>
  <c r="GW262" i="4"/>
  <c r="CH447" i="5"/>
  <c r="CJ305" i="5"/>
  <c r="CJ434" i="5"/>
  <c r="CI308" i="5"/>
  <c r="CI437" i="5"/>
  <c r="CJ548" i="5"/>
  <c r="CI1083" i="5"/>
  <c r="CI1084" i="5" s="1"/>
  <c r="CJ1024" i="5"/>
  <c r="CI809" i="5"/>
  <c r="CI810" i="5" s="1"/>
  <c r="CI545" i="5"/>
  <c r="CI163" i="5" s="1"/>
  <c r="CJ544" i="5"/>
  <c r="CJ291" i="5"/>
  <c r="CJ297" i="5"/>
  <c r="CJ303" i="5"/>
  <c r="CJ296" i="5"/>
  <c r="CJ299" i="5"/>
  <c r="CJ304" i="5"/>
  <c r="CJ295" i="5"/>
  <c r="CJ293" i="5"/>
  <c r="CJ300" i="5"/>
  <c r="CJ301" i="5"/>
  <c r="CJ302" i="5"/>
  <c r="CJ292" i="5"/>
  <c r="CJ294" i="5"/>
  <c r="CJ298" i="5"/>
  <c r="CI361" i="5"/>
  <c r="CJ796" i="5"/>
  <c r="CJ798" i="5"/>
  <c r="CJ799" i="5"/>
  <c r="CI780" i="5"/>
  <c r="CI790" i="5"/>
  <c r="CI838" i="5"/>
  <c r="CJ19" i="5"/>
  <c r="CJ531" i="5"/>
  <c r="CJ532" i="5"/>
  <c r="CJ491" i="5"/>
  <c r="CJ505" i="5"/>
  <c r="CJ498" i="5"/>
  <c r="CJ483" i="5"/>
  <c r="CI420" i="5"/>
  <c r="CI959" i="5"/>
  <c r="CI960" i="5" s="1"/>
  <c r="CI883" i="5"/>
  <c r="CJ369" i="5"/>
  <c r="CJ370" i="5"/>
  <c r="CI882" i="5"/>
  <c r="CI18" i="5"/>
  <c r="CI879" i="5"/>
  <c r="CI884" i="5"/>
  <c r="CI826" i="5"/>
  <c r="CI462" i="5"/>
  <c r="CJ347" i="5"/>
  <c r="CJ349" i="5" s="1"/>
  <c r="CI354" i="5"/>
  <c r="CK5" i="5"/>
  <c r="CK365" i="5" s="1"/>
  <c r="CJ364" i="5"/>
  <c r="CJ46" i="5" a="1"/>
  <c r="CJ46" i="5" s="1"/>
  <c r="CJ10" i="5"/>
  <c r="CJ11" i="5" s="1"/>
  <c r="CJ45" i="5" a="1"/>
  <c r="CJ45" i="5" s="1"/>
  <c r="CI1168" i="5"/>
  <c r="CI408" i="5"/>
  <c r="CI479" i="5" s="1"/>
  <c r="CI159" i="5" s="1"/>
  <c r="CI344" i="5"/>
  <c r="CI378" i="5" s="1"/>
  <c r="CJ875" i="5"/>
  <c r="CJ874" i="5"/>
  <c r="CJ873" i="5"/>
  <c r="CJ870" i="5"/>
  <c r="CJ848" i="5"/>
  <c r="CJ605" i="5"/>
  <c r="CJ610" i="5" s="1"/>
  <c r="CJ604" i="5"/>
  <c r="CJ609" i="5" s="1"/>
  <c r="CJ603" i="5"/>
  <c r="CJ608" i="5" s="1"/>
  <c r="CJ602" i="5"/>
  <c r="CJ607" i="5" s="1"/>
  <c r="CJ561" i="5"/>
  <c r="CJ850" i="5"/>
  <c r="CJ433" i="5"/>
  <c r="CJ432" i="5"/>
  <c r="CJ431" i="5"/>
  <c r="CJ428" i="5"/>
  <c r="CJ430" i="5"/>
  <c r="CJ15" i="5"/>
  <c r="CJ17" i="5"/>
  <c r="CJ427" i="5"/>
  <c r="CJ429" i="5"/>
  <c r="CI340" i="5"/>
  <c r="CI419" i="5"/>
  <c r="CI342" i="5"/>
  <c r="CI416" i="5"/>
  <c r="CI421" i="5"/>
  <c r="CI415" i="5"/>
  <c r="CI343" i="5"/>
  <c r="CI410" i="5"/>
  <c r="CI417" i="5"/>
  <c r="CI407" i="5"/>
  <c r="CI409" i="5"/>
  <c r="CI500" i="5" s="1"/>
  <c r="CI418" i="5"/>
  <c r="CI413" i="5"/>
  <c r="CI414" i="5"/>
  <c r="CI411" i="5"/>
  <c r="CI536" i="5" s="1"/>
  <c r="CI422" i="5"/>
  <c r="CJ1201" i="5"/>
  <c r="CJ27" i="5"/>
  <c r="CJ34" i="5" s="1" a="1"/>
  <c r="CJ34" i="5" s="1"/>
  <c r="CJ310" i="5"/>
  <c r="CI374" i="5" l="1"/>
  <c r="CI373" i="5"/>
  <c r="CK351" i="5"/>
  <c r="CI377" i="5"/>
  <c r="CK1036" i="5"/>
  <c r="CK1035" i="5"/>
  <c r="CK1034" i="5"/>
  <c r="GV265" i="4"/>
  <c r="CI678" i="5"/>
  <c r="CI710" i="5"/>
  <c r="GY260" i="4"/>
  <c r="GY261" i="4" s="1"/>
  <c r="GX262" i="4"/>
  <c r="CJ76" i="5"/>
  <c r="CI75" i="5"/>
  <c r="CI74" i="5"/>
  <c r="CI486" i="5"/>
  <c r="CI507" i="5"/>
  <c r="CI493" i="5"/>
  <c r="CI446" i="5"/>
  <c r="CJ1148" i="5"/>
  <c r="CJ1162" i="5" s="1"/>
  <c r="CJ1147" i="5"/>
  <c r="CK1476" i="5"/>
  <c r="CK1276" i="5"/>
  <c r="CI441" i="5"/>
  <c r="CI445" i="5"/>
  <c r="CI444" i="5"/>
  <c r="CI442" i="5"/>
  <c r="CI443" i="5"/>
  <c r="CI440" i="5"/>
  <c r="CI439" i="5"/>
  <c r="CI390" i="5"/>
  <c r="CI154" i="5" s="1"/>
  <c r="CJ306" i="5"/>
  <c r="CJ801" i="5"/>
  <c r="CJ804" i="5" s="1"/>
  <c r="CJ805" i="5" s="1"/>
  <c r="CK803" i="5" s="1"/>
  <c r="CJ327" i="5"/>
  <c r="CJ329" i="5" s="1"/>
  <c r="CJ360" i="5" s="1"/>
  <c r="CJ20" i="5"/>
  <c r="CJ562" i="5" s="1"/>
  <c r="CI535" i="5"/>
  <c r="CI537" i="5" s="1"/>
  <c r="CI162" i="5" s="1"/>
  <c r="CK518" i="5"/>
  <c r="CK519" i="5" s="1"/>
  <c r="CK477" i="5"/>
  <c r="CJ40" i="5" a="1"/>
  <c r="CJ40" i="5" s="1"/>
  <c r="CJ42" i="5" a="1"/>
  <c r="CJ42" i="5" s="1"/>
  <c r="CJ39" i="5" a="1"/>
  <c r="CJ39" i="5" s="1"/>
  <c r="CJ37" i="5" a="1"/>
  <c r="CJ37" i="5" s="1"/>
  <c r="CJ35" i="5" a="1"/>
  <c r="CJ35" i="5" s="1"/>
  <c r="CJ36" i="5" a="1"/>
  <c r="CJ36" i="5" s="1"/>
  <c r="CJ38" i="5" a="1"/>
  <c r="CJ38" i="5" s="1"/>
  <c r="CJ33" i="5" a="1"/>
  <c r="CJ33" i="5" s="1"/>
  <c r="CJ412" i="5" s="1"/>
  <c r="CI376" i="5"/>
  <c r="CI389" i="5" s="1"/>
  <c r="CI153" i="5" s="1"/>
  <c r="CI375" i="5"/>
  <c r="CI393" i="5"/>
  <c r="CI334" i="5"/>
  <c r="CI333" i="5"/>
  <c r="CI885" i="5"/>
  <c r="CK367" i="5"/>
  <c r="CK368" i="5"/>
  <c r="CJ9" i="5"/>
  <c r="CJ31" i="5" a="1"/>
  <c r="CJ31" i="5" s="1"/>
  <c r="CK849" i="5"/>
  <c r="CK23" i="5"/>
  <c r="CK1294" i="5" s="1"/>
  <c r="CK22" i="5"/>
  <c r="CJ858" i="5"/>
  <c r="CJ876" i="5"/>
  <c r="CJ29" i="5" a="1"/>
  <c r="CJ29" i="5" s="1"/>
  <c r="CJ30" i="5" a="1"/>
  <c r="CJ30" i="5" s="1"/>
  <c r="CJ32" i="5" a="1"/>
  <c r="CJ32" i="5" s="1"/>
  <c r="CK846" i="5"/>
  <c r="CJ845" i="5"/>
  <c r="CJ16" i="5"/>
  <c r="CK556" i="5"/>
  <c r="CK7" i="5"/>
  <c r="CK8" i="5"/>
  <c r="CK348" i="5" s="1"/>
  <c r="CK366" i="5" s="1"/>
  <c r="CL4" i="5"/>
  <c r="CK6" i="5"/>
  <c r="CJ1178" i="5"/>
  <c r="CJ1190" i="5" s="1"/>
  <c r="CJ394" i="5"/>
  <c r="CK24" i="5"/>
  <c r="CL1289" i="5" s="1"/>
  <c r="CJ341" i="5" l="1"/>
  <c r="CJ374" i="5" s="1"/>
  <c r="GW265" i="4"/>
  <c r="CK540" i="5"/>
  <c r="CK797" i="5"/>
  <c r="CJ841" i="5"/>
  <c r="CJ541" i="5"/>
  <c r="CJ176" i="5" s="1"/>
  <c r="GZ260" i="4"/>
  <c r="GZ261" i="4" s="1"/>
  <c r="GY262" i="4"/>
  <c r="CI447" i="5"/>
  <c r="CK305" i="5"/>
  <c r="CK434" i="5"/>
  <c r="CJ423" i="5"/>
  <c r="CJ308" i="5"/>
  <c r="CJ437" i="5"/>
  <c r="CK548" i="5"/>
  <c r="CJ1083" i="5"/>
  <c r="CJ1084" i="5" s="1"/>
  <c r="CK1024" i="5"/>
  <c r="CJ809" i="5"/>
  <c r="CJ810" i="5" s="1"/>
  <c r="CJ545" i="5"/>
  <c r="CJ163" i="5" s="1"/>
  <c r="CK544" i="5"/>
  <c r="CK291" i="5"/>
  <c r="CK295" i="5"/>
  <c r="CK300" i="5"/>
  <c r="CK303" i="5"/>
  <c r="CK298" i="5"/>
  <c r="CK293" i="5"/>
  <c r="CK302" i="5"/>
  <c r="CK301" i="5"/>
  <c r="CK299" i="5"/>
  <c r="CK294" i="5"/>
  <c r="CK304" i="5"/>
  <c r="CK296" i="5"/>
  <c r="CK292" i="5"/>
  <c r="CK297" i="5"/>
  <c r="CJ361" i="5"/>
  <c r="CK347" i="5"/>
  <c r="CK349" i="5" s="1"/>
  <c r="CK799" i="5"/>
  <c r="CK798" i="5"/>
  <c r="CK796" i="5"/>
  <c r="CJ780" i="5"/>
  <c r="CJ790" i="5"/>
  <c r="CJ838" i="5"/>
  <c r="CK19" i="5"/>
  <c r="CK531" i="5"/>
  <c r="CK532" i="5"/>
  <c r="CK491" i="5"/>
  <c r="CK505" i="5"/>
  <c r="CK498" i="5"/>
  <c r="CK483" i="5"/>
  <c r="CJ18" i="5"/>
  <c r="CJ411" i="5"/>
  <c r="CJ535" i="5" s="1"/>
  <c r="CJ410" i="5"/>
  <c r="CJ407" i="5"/>
  <c r="CK369" i="5"/>
  <c r="CK370" i="5"/>
  <c r="CJ826" i="5"/>
  <c r="CJ340" i="5"/>
  <c r="CJ344" i="5"/>
  <c r="CJ378" i="5" s="1"/>
  <c r="CJ409" i="5"/>
  <c r="CJ500" i="5" s="1"/>
  <c r="CJ879" i="5"/>
  <c r="CJ462" i="5"/>
  <c r="CJ959" i="5"/>
  <c r="CJ960" i="5" s="1"/>
  <c r="CJ883" i="5"/>
  <c r="CJ884" i="5"/>
  <c r="CJ882" i="5"/>
  <c r="CJ354" i="5"/>
  <c r="CJ420" i="5"/>
  <c r="CJ408" i="5"/>
  <c r="CJ479" i="5" s="1"/>
  <c r="CJ159" i="5" s="1"/>
  <c r="CJ416" i="5"/>
  <c r="CJ1168" i="5"/>
  <c r="CK875" i="5"/>
  <c r="CK874" i="5"/>
  <c r="CK873" i="5"/>
  <c r="CK870" i="5"/>
  <c r="CK848" i="5"/>
  <c r="CK850" i="5"/>
  <c r="CK433" i="5"/>
  <c r="CK432" i="5"/>
  <c r="CK431" i="5"/>
  <c r="CK430" i="5"/>
  <c r="CK602" i="5"/>
  <c r="CK607" i="5" s="1"/>
  <c r="CK15" i="5"/>
  <c r="CK603" i="5"/>
  <c r="CK608" i="5" s="1"/>
  <c r="CK17" i="5"/>
  <c r="CK561" i="5"/>
  <c r="CK427" i="5"/>
  <c r="CK604" i="5"/>
  <c r="CK609" i="5" s="1"/>
  <c r="CK429" i="5"/>
  <c r="CK605" i="5"/>
  <c r="CK610" i="5" s="1"/>
  <c r="CK428" i="5"/>
  <c r="CJ343" i="5"/>
  <c r="CJ413" i="5"/>
  <c r="CJ417" i="5"/>
  <c r="CK45" i="5" a="1"/>
  <c r="CK45" i="5" s="1"/>
  <c r="CK46" i="5" a="1"/>
  <c r="CK46" i="5" s="1"/>
  <c r="CK10" i="5"/>
  <c r="CK11" i="5" s="1"/>
  <c r="CK364" i="5"/>
  <c r="CJ419" i="5"/>
  <c r="CJ342" i="5"/>
  <c r="CJ422" i="5"/>
  <c r="CK1201" i="5"/>
  <c r="CK27" i="5"/>
  <c r="CK29" i="5" s="1" a="1"/>
  <c r="CK29" i="5" s="1"/>
  <c r="CK310" i="5"/>
  <c r="CJ415" i="5"/>
  <c r="CJ418" i="5"/>
  <c r="CL5" i="5"/>
  <c r="CL365" i="5" s="1"/>
  <c r="CJ414" i="5"/>
  <c r="CJ421" i="5"/>
  <c r="CL351" i="5" l="1"/>
  <c r="CJ377" i="5"/>
  <c r="CJ390" i="5" s="1"/>
  <c r="CJ154" i="5" s="1"/>
  <c r="CJ373" i="5"/>
  <c r="CL1036" i="5"/>
  <c r="CL1035" i="5"/>
  <c r="CL1034" i="5"/>
  <c r="GX265" i="4"/>
  <c r="CJ678" i="5"/>
  <c r="CJ710" i="5"/>
  <c r="HA260" i="4"/>
  <c r="HA261" i="4" s="1"/>
  <c r="GZ262" i="4"/>
  <c r="CJ75" i="5"/>
  <c r="CJ74" i="5"/>
  <c r="CK76" i="5"/>
  <c r="CJ486" i="5"/>
  <c r="CJ493" i="5"/>
  <c r="CJ507" i="5"/>
  <c r="CK1148" i="5"/>
  <c r="CK1162" i="5" s="1"/>
  <c r="CK1147" i="5"/>
  <c r="CJ446" i="5"/>
  <c r="CL1476" i="5"/>
  <c r="CL1276" i="5"/>
  <c r="CJ441" i="5"/>
  <c r="CJ444" i="5"/>
  <c r="CJ445" i="5"/>
  <c r="CJ443" i="5"/>
  <c r="CJ442" i="5"/>
  <c r="CJ440" i="5"/>
  <c r="CJ439" i="5"/>
  <c r="CK306" i="5"/>
  <c r="CK801" i="5"/>
  <c r="CK804" i="5" s="1"/>
  <c r="CK805" i="5" s="1"/>
  <c r="CL803" i="5" s="1"/>
  <c r="CK327" i="5"/>
  <c r="CK329" i="5" s="1"/>
  <c r="CK361" i="5" s="1"/>
  <c r="CK20" i="5"/>
  <c r="CK562" i="5" s="1"/>
  <c r="CJ536" i="5"/>
  <c r="CJ537" i="5" s="1"/>
  <c r="CJ162" i="5" s="1"/>
  <c r="CL518" i="5"/>
  <c r="CL519" i="5" s="1"/>
  <c r="CL477" i="5"/>
  <c r="CK40" i="5" a="1"/>
  <c r="CK40" i="5" s="1"/>
  <c r="CK39" i="5" a="1"/>
  <c r="CK39" i="5" s="1"/>
  <c r="CK42" i="5" a="1"/>
  <c r="CK42" i="5" s="1"/>
  <c r="CK37" i="5" a="1"/>
  <c r="CK37" i="5" s="1"/>
  <c r="CK36" i="5" a="1"/>
  <c r="CK36" i="5" s="1"/>
  <c r="CK38" i="5" a="1"/>
  <c r="CK38" i="5" s="1"/>
  <c r="CK35" i="5" a="1"/>
  <c r="CK35" i="5" s="1"/>
  <c r="CK34" i="5" a="1"/>
  <c r="CK34" i="5" s="1"/>
  <c r="CK33" i="5" a="1"/>
  <c r="CK33" i="5" s="1"/>
  <c r="CJ393" i="5"/>
  <c r="CJ376" i="5"/>
  <c r="CJ389" i="5" s="1"/>
  <c r="CJ153" i="5" s="1"/>
  <c r="CJ375" i="5"/>
  <c r="CJ334" i="5"/>
  <c r="CJ333" i="5"/>
  <c r="CL367" i="5"/>
  <c r="CL368" i="5"/>
  <c r="CJ885" i="5"/>
  <c r="CL22" i="5"/>
  <c r="CL849" i="5"/>
  <c r="CL24" i="5"/>
  <c r="CM1289" i="5" s="1"/>
  <c r="CK30" i="5" a="1"/>
  <c r="CK30" i="5" s="1"/>
  <c r="CK423" i="5" s="1"/>
  <c r="CL846" i="5"/>
  <c r="CK32" i="5" a="1"/>
  <c r="CK32" i="5" s="1"/>
  <c r="CK858" i="5"/>
  <c r="CL23" i="5"/>
  <c r="CL1294" i="5" s="1"/>
  <c r="CK31" i="5" a="1"/>
  <c r="CK31" i="5" s="1"/>
  <c r="CK1178" i="5"/>
  <c r="CK1190" i="5" s="1"/>
  <c r="CK394" i="5"/>
  <c r="CL556" i="5"/>
  <c r="CL7" i="5"/>
  <c r="CL8" i="5"/>
  <c r="CL348" i="5" s="1"/>
  <c r="CL366" i="5" s="1"/>
  <c r="CM4" i="5"/>
  <c r="CL6" i="5"/>
  <c r="CK9" i="5"/>
  <c r="CK876" i="5"/>
  <c r="CK845" i="5"/>
  <c r="CK16" i="5"/>
  <c r="CK341" i="5" l="1"/>
  <c r="CK374" i="5" s="1"/>
  <c r="CK412" i="5"/>
  <c r="CK545" i="5" s="1"/>
  <c r="CK163" i="5" s="1"/>
  <c r="GY265" i="4"/>
  <c r="CL540" i="5"/>
  <c r="CL797" i="5"/>
  <c r="CK841" i="5"/>
  <c r="CK541" i="5"/>
  <c r="CK176" i="5" s="1"/>
  <c r="HB260" i="4"/>
  <c r="HB261" i="4" s="1"/>
  <c r="HA262" i="4"/>
  <c r="CJ447" i="5"/>
  <c r="CL305" i="5"/>
  <c r="CL434" i="5"/>
  <c r="CK308" i="5"/>
  <c r="CK437" i="5"/>
  <c r="CL548" i="5"/>
  <c r="CK1083" i="5"/>
  <c r="CK1084" i="5" s="1"/>
  <c r="CL1024" i="5"/>
  <c r="CK809" i="5"/>
  <c r="CK810" i="5" s="1"/>
  <c r="CL544" i="5"/>
  <c r="CL303" i="5"/>
  <c r="CL292" i="5"/>
  <c r="CL304" i="5"/>
  <c r="CL297" i="5"/>
  <c r="CL293" i="5"/>
  <c r="CL296" i="5"/>
  <c r="CL300" i="5"/>
  <c r="CL294" i="5"/>
  <c r="CL302" i="5"/>
  <c r="CL295" i="5"/>
  <c r="CL298" i="5"/>
  <c r="CL299" i="5"/>
  <c r="CL301" i="5"/>
  <c r="CL291" i="5"/>
  <c r="CK360" i="5"/>
  <c r="CL799" i="5"/>
  <c r="CL796" i="5"/>
  <c r="CL798" i="5"/>
  <c r="CK780" i="5"/>
  <c r="CK790" i="5"/>
  <c r="CK838" i="5"/>
  <c r="CL19" i="5"/>
  <c r="CL531" i="5"/>
  <c r="CL532" i="5"/>
  <c r="CL498" i="5"/>
  <c r="CL505" i="5"/>
  <c r="CL491" i="5"/>
  <c r="CL483" i="5"/>
  <c r="CK354" i="5"/>
  <c r="CK422" i="5"/>
  <c r="CL369" i="5"/>
  <c r="CL370" i="5"/>
  <c r="CK409" i="5"/>
  <c r="CK486" i="5" s="1"/>
  <c r="CK417" i="5"/>
  <c r="CK416" i="5"/>
  <c r="CK407" i="5"/>
  <c r="CK411" i="5"/>
  <c r="CK535" i="5" s="1"/>
  <c r="CK343" i="5"/>
  <c r="CK410" i="5"/>
  <c r="CL347" i="5"/>
  <c r="CL349" i="5" s="1"/>
  <c r="CK413" i="5"/>
  <c r="CK342" i="5"/>
  <c r="CK419" i="5"/>
  <c r="CK418" i="5"/>
  <c r="CK415" i="5"/>
  <c r="CK414" i="5"/>
  <c r="CK421" i="5"/>
  <c r="CK959" i="5"/>
  <c r="CK960" i="5" s="1"/>
  <c r="CK462" i="5"/>
  <c r="CK826" i="5"/>
  <c r="CK340" i="5"/>
  <c r="CK408" i="5"/>
  <c r="CK479" i="5" s="1"/>
  <c r="CK159" i="5" s="1"/>
  <c r="CK420" i="5"/>
  <c r="CK344" i="5"/>
  <c r="CK378" i="5" s="1"/>
  <c r="CM5" i="5"/>
  <c r="CM365" i="5" s="1"/>
  <c r="CK879" i="5"/>
  <c r="CK882" i="5"/>
  <c r="CL45" i="5" a="1"/>
  <c r="CL45" i="5" s="1"/>
  <c r="CL46" i="5" a="1"/>
  <c r="CL46" i="5" s="1"/>
  <c r="CL364" i="5"/>
  <c r="CL10" i="5"/>
  <c r="CL11" i="5" s="1"/>
  <c r="CK18" i="5"/>
  <c r="CL875" i="5"/>
  <c r="CL874" i="5"/>
  <c r="CL873" i="5"/>
  <c r="CL870" i="5"/>
  <c r="CL848" i="5"/>
  <c r="CL850" i="5"/>
  <c r="CL432" i="5"/>
  <c r="CL431" i="5"/>
  <c r="CL430" i="5"/>
  <c r="CL429" i="5"/>
  <c r="CL605" i="5"/>
  <c r="CL610" i="5" s="1"/>
  <c r="CL604" i="5"/>
  <c r="CL609" i="5" s="1"/>
  <c r="CL603" i="5"/>
  <c r="CL608" i="5" s="1"/>
  <c r="CL602" i="5"/>
  <c r="CL607" i="5" s="1"/>
  <c r="CL561" i="5"/>
  <c r="CL15" i="5"/>
  <c r="CL433" i="5"/>
  <c r="CL17" i="5"/>
  <c r="CL427" i="5"/>
  <c r="CL428" i="5"/>
  <c r="CK884" i="5"/>
  <c r="CL1201" i="5"/>
  <c r="CL27" i="5"/>
  <c r="CL35" i="5" s="1" a="1"/>
  <c r="CL35" i="5" s="1"/>
  <c r="CL310" i="5"/>
  <c r="CK1168" i="5"/>
  <c r="CK883" i="5"/>
  <c r="CM351" i="5" l="1"/>
  <c r="CK377" i="5"/>
  <c r="CK390" i="5" s="1"/>
  <c r="CK154" i="5" s="1"/>
  <c r="CK373" i="5"/>
  <c r="CM1035" i="5"/>
  <c r="CM1036" i="5"/>
  <c r="CM1034" i="5"/>
  <c r="GZ265" i="4"/>
  <c r="CK678" i="5"/>
  <c r="CK710" i="5"/>
  <c r="HC260" i="4"/>
  <c r="HC261" i="4" s="1"/>
  <c r="HB262" i="4"/>
  <c r="CK74" i="5"/>
  <c r="CK75" i="5"/>
  <c r="CL76" i="5"/>
  <c r="CK493" i="5"/>
  <c r="CK507" i="5"/>
  <c r="CK500" i="5"/>
  <c r="CK446" i="5"/>
  <c r="CL1147" i="5"/>
  <c r="CM1476" i="5"/>
  <c r="CM1276" i="5"/>
  <c r="CL1148" i="5"/>
  <c r="CL1162" i="5" s="1"/>
  <c r="CK439" i="5"/>
  <c r="CK444" i="5"/>
  <c r="CK441" i="5"/>
  <c r="CK445" i="5"/>
  <c r="CK442" i="5"/>
  <c r="CK440" i="5"/>
  <c r="CK443" i="5"/>
  <c r="CL306" i="5"/>
  <c r="CL20" i="5"/>
  <c r="CL562" i="5" s="1"/>
  <c r="CL801" i="5"/>
  <c r="CL804" i="5" s="1"/>
  <c r="CL805" i="5" s="1"/>
  <c r="CM803" i="5" s="1"/>
  <c r="CL327" i="5"/>
  <c r="CL329" i="5" s="1"/>
  <c r="CL360" i="5" s="1"/>
  <c r="CK536" i="5"/>
  <c r="CK537" i="5" s="1"/>
  <c r="CK162" i="5" s="1"/>
  <c r="CM518" i="5"/>
  <c r="CM519" i="5" s="1"/>
  <c r="CM477" i="5"/>
  <c r="CL40" i="5" a="1"/>
  <c r="CL40" i="5" s="1"/>
  <c r="CL42" i="5" a="1"/>
  <c r="CL42" i="5" s="1"/>
  <c r="CL39" i="5" a="1"/>
  <c r="CL39" i="5" s="1"/>
  <c r="CL38" i="5" a="1"/>
  <c r="CL38" i="5" s="1"/>
  <c r="CL37" i="5" a="1"/>
  <c r="CL37" i="5" s="1"/>
  <c r="CL34" i="5" a="1"/>
  <c r="CL34" i="5" s="1"/>
  <c r="CL36" i="5" a="1"/>
  <c r="CL36" i="5" s="1"/>
  <c r="CL33" i="5" a="1"/>
  <c r="CL33" i="5" s="1"/>
  <c r="CK376" i="5"/>
  <c r="CK389" i="5" s="1"/>
  <c r="CK153" i="5" s="1"/>
  <c r="CK375" i="5"/>
  <c r="CM367" i="5"/>
  <c r="CM368" i="5"/>
  <c r="CM22" i="5"/>
  <c r="CL9" i="5"/>
  <c r="CM849" i="5"/>
  <c r="CM24" i="5"/>
  <c r="CN1289" i="5" s="1"/>
  <c r="CM23" i="5"/>
  <c r="CM1294" i="5" s="1"/>
  <c r="CM846" i="5"/>
  <c r="CL1178" i="5"/>
  <c r="CL1190" i="5" s="1"/>
  <c r="CL394" i="5"/>
  <c r="CM556" i="5"/>
  <c r="CM8" i="5"/>
  <c r="CM348" i="5" s="1"/>
  <c r="CM366" i="5" s="1"/>
  <c r="CN4" i="5"/>
  <c r="CM6" i="5"/>
  <c r="CM7" i="5"/>
  <c r="CL31" i="5" a="1"/>
  <c r="CL31" i="5" s="1"/>
  <c r="CL858" i="5"/>
  <c r="CL29" i="5" a="1"/>
  <c r="CL29" i="5" s="1"/>
  <c r="CL845" i="5"/>
  <c r="CL16" i="5"/>
  <c r="CL30" i="5" a="1"/>
  <c r="CL30" i="5" s="1"/>
  <c r="CL32" i="5" a="1"/>
  <c r="CL32" i="5" s="1"/>
  <c r="CK885" i="5"/>
  <c r="CL876" i="5"/>
  <c r="CK333" i="5"/>
  <c r="CK334" i="5"/>
  <c r="CK393" i="5"/>
  <c r="CL341" i="5" l="1"/>
  <c r="CL374" i="5" s="1"/>
  <c r="CL423" i="5"/>
  <c r="CL412" i="5"/>
  <c r="CL545" i="5" s="1"/>
  <c r="CL163" i="5" s="1"/>
  <c r="HA265" i="4"/>
  <c r="CM540" i="5"/>
  <c r="CM797" i="5"/>
  <c r="CL841" i="5"/>
  <c r="CL541" i="5"/>
  <c r="CL176" i="5" s="1"/>
  <c r="HD260" i="4"/>
  <c r="HD261" i="4" s="1"/>
  <c r="HC262" i="4"/>
  <c r="CK447" i="5"/>
  <c r="CM305" i="5"/>
  <c r="CM434" i="5"/>
  <c r="CL308" i="5"/>
  <c r="CL437" i="5"/>
  <c r="CM548" i="5"/>
  <c r="CL1083" i="5"/>
  <c r="CL1084" i="5" s="1"/>
  <c r="CM1024" i="5"/>
  <c r="CL809" i="5"/>
  <c r="CL810" i="5" s="1"/>
  <c r="CM544" i="5"/>
  <c r="CM296" i="5"/>
  <c r="CM294" i="5"/>
  <c r="CM304" i="5"/>
  <c r="CM300" i="5"/>
  <c r="CM297" i="5"/>
  <c r="CM293" i="5"/>
  <c r="CM295" i="5"/>
  <c r="CM299" i="5"/>
  <c r="CM292" i="5"/>
  <c r="CM302" i="5"/>
  <c r="CM291" i="5"/>
  <c r="CM298" i="5"/>
  <c r="CM301" i="5"/>
  <c r="CM303" i="5"/>
  <c r="CL361" i="5"/>
  <c r="CM798" i="5"/>
  <c r="CM799" i="5"/>
  <c r="CM796" i="5"/>
  <c r="CL780" i="5"/>
  <c r="CL790" i="5"/>
  <c r="CL838" i="5"/>
  <c r="CM19" i="5"/>
  <c r="CM532" i="5"/>
  <c r="CM531" i="5"/>
  <c r="CM491" i="5"/>
  <c r="CM498" i="5"/>
  <c r="CM505" i="5"/>
  <c r="CM483" i="5"/>
  <c r="CL883" i="5"/>
  <c r="CL959" i="5"/>
  <c r="CL960" i="5" s="1"/>
  <c r="CM370" i="5"/>
  <c r="CM369" i="5"/>
  <c r="CL879" i="5"/>
  <c r="CL882" i="5"/>
  <c r="CL884" i="5"/>
  <c r="CL826" i="5"/>
  <c r="CL18" i="5"/>
  <c r="CL462" i="5"/>
  <c r="CL354" i="5"/>
  <c r="CM347" i="5"/>
  <c r="CM349" i="5" s="1"/>
  <c r="CM46" i="5" a="1"/>
  <c r="CM46" i="5" s="1"/>
  <c r="CM364" i="5"/>
  <c r="CM10" i="5"/>
  <c r="CM11" i="5" s="1"/>
  <c r="CM45" i="5" a="1"/>
  <c r="CM45" i="5" s="1"/>
  <c r="CL343" i="5"/>
  <c r="CL421" i="5"/>
  <c r="CL342" i="5"/>
  <c r="CL422" i="5"/>
  <c r="CL416" i="5"/>
  <c r="CL419" i="5"/>
  <c r="CL418" i="5"/>
  <c r="CL417" i="5"/>
  <c r="CL411" i="5"/>
  <c r="CL536" i="5" s="1"/>
  <c r="CL415" i="5"/>
  <c r="CL409" i="5"/>
  <c r="CL500" i="5" s="1"/>
  <c r="CL414" i="5"/>
  <c r="CL413" i="5"/>
  <c r="CL407" i="5"/>
  <c r="CL410" i="5"/>
  <c r="CL340" i="5"/>
  <c r="CL344" i="5"/>
  <c r="CL378" i="5" s="1"/>
  <c r="CL408" i="5"/>
  <c r="CL479" i="5" s="1"/>
  <c r="CL159" i="5" s="1"/>
  <c r="CL420" i="5"/>
  <c r="CM875" i="5"/>
  <c r="CM874" i="5"/>
  <c r="CM873" i="5"/>
  <c r="CM870" i="5"/>
  <c r="CM848" i="5"/>
  <c r="CM850" i="5"/>
  <c r="CM431" i="5"/>
  <c r="CM430" i="5"/>
  <c r="CM429" i="5"/>
  <c r="CM428" i="5"/>
  <c r="CM605" i="5"/>
  <c r="CM610" i="5" s="1"/>
  <c r="CM604" i="5"/>
  <c r="CM609" i="5" s="1"/>
  <c r="CM603" i="5"/>
  <c r="CM608" i="5" s="1"/>
  <c r="CM602" i="5"/>
  <c r="CM607" i="5" s="1"/>
  <c r="CM561" i="5"/>
  <c r="CM433" i="5"/>
  <c r="CM17" i="5"/>
  <c r="CM427" i="5"/>
  <c r="CM432" i="5"/>
  <c r="CM15" i="5"/>
  <c r="CM1201" i="5"/>
  <c r="CM27" i="5"/>
  <c r="CM31" i="5" s="1" a="1"/>
  <c r="CM31" i="5" s="1"/>
  <c r="CM310" i="5"/>
  <c r="CN5" i="5"/>
  <c r="CN365" i="5" s="1"/>
  <c r="CL1168" i="5"/>
  <c r="CN351" i="5" l="1"/>
  <c r="CL377" i="5"/>
  <c r="CL373" i="5"/>
  <c r="CN1035" i="5"/>
  <c r="CN1036" i="5"/>
  <c r="CN1034" i="5"/>
  <c r="HB265" i="4"/>
  <c r="CL678" i="5"/>
  <c r="CL710" i="5"/>
  <c r="HE260" i="4"/>
  <c r="HE261" i="4" s="1"/>
  <c r="HD262" i="4"/>
  <c r="CL75" i="5"/>
  <c r="CL74" i="5"/>
  <c r="CM76" i="5"/>
  <c r="CM1147" i="5"/>
  <c r="CL486" i="5"/>
  <c r="CL507" i="5"/>
  <c r="CL493" i="5"/>
  <c r="CM1148" i="5"/>
  <c r="CM1162" i="5" s="1"/>
  <c r="CL446" i="5"/>
  <c r="CN1476" i="5"/>
  <c r="CN1276" i="5"/>
  <c r="CL445" i="5"/>
  <c r="CL444" i="5"/>
  <c r="CL441" i="5"/>
  <c r="CL443" i="5"/>
  <c r="CL442" i="5"/>
  <c r="CL440" i="5"/>
  <c r="CL439" i="5"/>
  <c r="CM306" i="5"/>
  <c r="CL390" i="5"/>
  <c r="CL154" i="5" s="1"/>
  <c r="CM801" i="5"/>
  <c r="CM804" i="5" s="1"/>
  <c r="CM805" i="5" s="1"/>
  <c r="CN803" i="5" s="1"/>
  <c r="CM327" i="5"/>
  <c r="CM329" i="5" s="1"/>
  <c r="CM360" i="5" s="1"/>
  <c r="CM20" i="5"/>
  <c r="CM562" i="5" s="1"/>
  <c r="CL535" i="5"/>
  <c r="CL537" i="5" s="1"/>
  <c r="CL162" i="5" s="1"/>
  <c r="CN518" i="5"/>
  <c r="CN519" i="5" s="1"/>
  <c r="CN477" i="5"/>
  <c r="CM40" i="5" a="1"/>
  <c r="CM40" i="5" s="1"/>
  <c r="CM42" i="5" a="1"/>
  <c r="CM42" i="5" s="1"/>
  <c r="CM37" i="5" a="1"/>
  <c r="CM37" i="5" s="1"/>
  <c r="CM38" i="5" a="1"/>
  <c r="CM38" i="5" s="1"/>
  <c r="CM34" i="5" a="1"/>
  <c r="CM34" i="5" s="1"/>
  <c r="CM39" i="5" a="1"/>
  <c r="CM39" i="5" s="1"/>
  <c r="CM35" i="5" a="1"/>
  <c r="CM35" i="5" s="1"/>
  <c r="CM36" i="5" a="1"/>
  <c r="CM36" i="5" s="1"/>
  <c r="CM33" i="5" a="1"/>
  <c r="CM33" i="5" s="1"/>
  <c r="CM412" i="5" s="1"/>
  <c r="CL376" i="5"/>
  <c r="CL389" i="5" s="1"/>
  <c r="CL153" i="5" s="1"/>
  <c r="CL375" i="5"/>
  <c r="CL333" i="5"/>
  <c r="CL334" i="5"/>
  <c r="CN367" i="5"/>
  <c r="CN368" i="5"/>
  <c r="CL885" i="5"/>
  <c r="CL393" i="5"/>
  <c r="CN22" i="5"/>
  <c r="CN23" i="5"/>
  <c r="CN1294" i="5" s="1"/>
  <c r="CN846" i="5"/>
  <c r="CM1178" i="5"/>
  <c r="CM1190" i="5" s="1"/>
  <c r="CM394" i="5"/>
  <c r="CN556" i="5"/>
  <c r="CN8" i="5"/>
  <c r="CN348" i="5" s="1"/>
  <c r="CN366" i="5" s="1"/>
  <c r="CO4" i="5"/>
  <c r="CN6" i="5"/>
  <c r="CN7" i="5"/>
  <c r="CM30" i="5" a="1"/>
  <c r="CM30" i="5" s="1"/>
  <c r="CM32" i="5" a="1"/>
  <c r="CM32" i="5" s="1"/>
  <c r="CM845" i="5"/>
  <c r="CM16" i="5"/>
  <c r="CM29" i="5" a="1"/>
  <c r="CM29" i="5" s="1"/>
  <c r="CM341" i="5" s="1"/>
  <c r="CM858" i="5"/>
  <c r="CN24" i="5"/>
  <c r="CO1289" i="5" s="1"/>
  <c r="CM9" i="5"/>
  <c r="CM876" i="5"/>
  <c r="CN849" i="5"/>
  <c r="CM374" i="5" l="1"/>
  <c r="HC265" i="4"/>
  <c r="CN540" i="5"/>
  <c r="CN797" i="5"/>
  <c r="CM841" i="5"/>
  <c r="CM541" i="5"/>
  <c r="CM176" i="5" s="1"/>
  <c r="HF260" i="4"/>
  <c r="HF261" i="4" s="1"/>
  <c r="HE262" i="4"/>
  <c r="CL447" i="5"/>
  <c r="CN302" i="5"/>
  <c r="CN434" i="5"/>
  <c r="CM308" i="5"/>
  <c r="CM437" i="5"/>
  <c r="CN548" i="5"/>
  <c r="CM1083" i="5"/>
  <c r="CM1084" i="5" s="1"/>
  <c r="CN1024" i="5"/>
  <c r="CM545" i="5"/>
  <c r="CM163" i="5" s="1"/>
  <c r="CM809" i="5"/>
  <c r="CM810" i="5" s="1"/>
  <c r="CN544" i="5"/>
  <c r="CM423" i="5"/>
  <c r="CN304" i="5"/>
  <c r="CN295" i="5"/>
  <c r="CN296" i="5"/>
  <c r="CN293" i="5"/>
  <c r="CN294" i="5"/>
  <c r="CN291" i="5"/>
  <c r="CN298" i="5"/>
  <c r="CN292" i="5"/>
  <c r="CN297" i="5"/>
  <c r="CN299" i="5"/>
  <c r="CN300" i="5"/>
  <c r="CN305" i="5"/>
  <c r="CN301" i="5"/>
  <c r="CN303" i="5"/>
  <c r="CM361" i="5"/>
  <c r="CN796" i="5"/>
  <c r="CN799" i="5"/>
  <c r="CN798" i="5"/>
  <c r="CM780" i="5"/>
  <c r="CM790" i="5"/>
  <c r="CM838" i="5"/>
  <c r="CN19" i="5"/>
  <c r="CN532" i="5"/>
  <c r="CN531" i="5"/>
  <c r="CN491" i="5"/>
  <c r="CN498" i="5"/>
  <c r="CN505" i="5"/>
  <c r="CN483" i="5"/>
  <c r="CM344" i="5"/>
  <c r="CM378" i="5" s="1"/>
  <c r="CM420" i="5"/>
  <c r="CM340" i="5"/>
  <c r="CM417" i="5"/>
  <c r="CM408" i="5"/>
  <c r="CM479" i="5" s="1"/>
  <c r="CM159" i="5" s="1"/>
  <c r="CN370" i="5"/>
  <c r="CN369" i="5"/>
  <c r="CM407" i="5"/>
  <c r="CN347" i="5"/>
  <c r="CN349" i="5" s="1"/>
  <c r="CM883" i="5"/>
  <c r="CM354" i="5"/>
  <c r="CM343" i="5"/>
  <c r="CM421" i="5"/>
  <c r="CM409" i="5"/>
  <c r="CM486" i="5" s="1"/>
  <c r="CM416" i="5"/>
  <c r="CM18" i="5"/>
  <c r="CM414" i="5"/>
  <c r="CM415" i="5"/>
  <c r="CM419" i="5"/>
  <c r="CM882" i="5"/>
  <c r="CM884" i="5"/>
  <c r="CM413" i="5"/>
  <c r="CM418" i="5"/>
  <c r="CN1201" i="5"/>
  <c r="CN27" i="5"/>
  <c r="CN30" i="5" s="1" a="1"/>
  <c r="CN30" i="5" s="1"/>
  <c r="CN310" i="5"/>
  <c r="CM1168" i="5"/>
  <c r="CM959" i="5"/>
  <c r="CM960" i="5" s="1"/>
  <c r="CM462" i="5"/>
  <c r="CM826" i="5"/>
  <c r="CM879" i="5"/>
  <c r="CN46" i="5" a="1"/>
  <c r="CN46" i="5" s="1"/>
  <c r="CN364" i="5"/>
  <c r="CN10" i="5"/>
  <c r="CN11" i="5" s="1"/>
  <c r="CN45" i="5" a="1"/>
  <c r="CN45" i="5" s="1"/>
  <c r="CN875" i="5"/>
  <c r="CN874" i="5"/>
  <c r="CN873" i="5"/>
  <c r="CN870" i="5"/>
  <c r="CN848" i="5"/>
  <c r="CN850" i="5"/>
  <c r="CN430" i="5"/>
  <c r="CN429" i="5"/>
  <c r="CN428" i="5"/>
  <c r="CN605" i="5"/>
  <c r="CN610" i="5" s="1"/>
  <c r="CN604" i="5"/>
  <c r="CN609" i="5" s="1"/>
  <c r="CN603" i="5"/>
  <c r="CN608" i="5" s="1"/>
  <c r="CN602" i="5"/>
  <c r="CN607" i="5" s="1"/>
  <c r="CN561" i="5"/>
  <c r="CN433" i="5"/>
  <c r="CN17" i="5"/>
  <c r="CN427" i="5"/>
  <c r="CN432" i="5"/>
  <c r="CN431" i="5"/>
  <c r="CN15" i="5"/>
  <c r="CO5" i="5"/>
  <c r="CO365" i="5" s="1"/>
  <c r="CM422" i="5"/>
  <c r="CM410" i="5"/>
  <c r="CM411" i="5"/>
  <c r="CM535" i="5" s="1"/>
  <c r="CM342" i="5"/>
  <c r="CO351" i="5" l="1"/>
  <c r="CM373" i="5"/>
  <c r="CM377" i="5"/>
  <c r="CO1036" i="5"/>
  <c r="CO1035" i="5"/>
  <c r="CO1034" i="5"/>
  <c r="HD265" i="4"/>
  <c r="CM678" i="5"/>
  <c r="CM710" i="5"/>
  <c r="HG260" i="4"/>
  <c r="HG261" i="4" s="1"/>
  <c r="HF262" i="4"/>
  <c r="CN76" i="5"/>
  <c r="CM393" i="5"/>
  <c r="CM75" i="5"/>
  <c r="CM74" i="5"/>
  <c r="CM493" i="5"/>
  <c r="CM500" i="5"/>
  <c r="CM507" i="5"/>
  <c r="CM446" i="5"/>
  <c r="CO1476" i="5"/>
  <c r="CO1276" i="5"/>
  <c r="CN1147" i="5"/>
  <c r="CN1148" i="5"/>
  <c r="CN1162" i="5" s="1"/>
  <c r="CM441" i="5"/>
  <c r="CM440" i="5"/>
  <c r="CM445" i="5"/>
  <c r="CM442" i="5"/>
  <c r="CM443" i="5"/>
  <c r="CM439" i="5"/>
  <c r="CM444" i="5"/>
  <c r="CN306" i="5"/>
  <c r="CM390" i="5"/>
  <c r="CM154" i="5" s="1"/>
  <c r="CN801" i="5"/>
  <c r="CN804" i="5" s="1"/>
  <c r="CN805" i="5" s="1"/>
  <c r="CO803" i="5" s="1"/>
  <c r="CN327" i="5"/>
  <c r="CN329" i="5" s="1"/>
  <c r="CN360" i="5" s="1"/>
  <c r="CN20" i="5"/>
  <c r="CN562" i="5" s="1"/>
  <c r="CM536" i="5"/>
  <c r="CM537" i="5" s="1"/>
  <c r="CM162" i="5" s="1"/>
  <c r="CO518" i="5"/>
  <c r="CO519" i="5" s="1"/>
  <c r="CO477" i="5"/>
  <c r="CN40" i="5" a="1"/>
  <c r="CN40" i="5" s="1"/>
  <c r="CN42" i="5" a="1"/>
  <c r="CN42" i="5" s="1"/>
  <c r="CN39" i="5" a="1"/>
  <c r="CN39" i="5" s="1"/>
  <c r="CN38" i="5" a="1"/>
  <c r="CN38" i="5" s="1"/>
  <c r="CN37" i="5" a="1"/>
  <c r="CN37" i="5" s="1"/>
  <c r="CN36" i="5" a="1"/>
  <c r="CN36" i="5" s="1"/>
  <c r="CN35" i="5" a="1"/>
  <c r="CN35" i="5" s="1"/>
  <c r="CN34" i="5" a="1"/>
  <c r="CN34" i="5" s="1"/>
  <c r="CN33" i="5" a="1"/>
  <c r="CN33" i="5" s="1"/>
  <c r="CM375" i="5"/>
  <c r="CM376" i="5"/>
  <c r="CM389" i="5" s="1"/>
  <c r="CM153" i="5" s="1"/>
  <c r="CO367" i="5"/>
  <c r="CO368" i="5"/>
  <c r="CM885" i="5"/>
  <c r="CM333" i="5"/>
  <c r="CM334" i="5"/>
  <c r="CN9" i="5"/>
  <c r="CO22" i="5"/>
  <c r="CO24" i="5"/>
  <c r="CP1289" i="5" s="1"/>
  <c r="CO556" i="5"/>
  <c r="CP4" i="5"/>
  <c r="CO6" i="5"/>
  <c r="CO7" i="5"/>
  <c r="CO8" i="5"/>
  <c r="CO348" i="5" s="1"/>
  <c r="CO366" i="5" s="1"/>
  <c r="CN29" i="5" a="1"/>
  <c r="CN29" i="5" s="1"/>
  <c r="CO849" i="5"/>
  <c r="CN1178" i="5"/>
  <c r="CN1190" i="5" s="1"/>
  <c r="CN394" i="5"/>
  <c r="CN858" i="5"/>
  <c r="CO23" i="5"/>
  <c r="CO1294" i="5" s="1"/>
  <c r="CN845" i="5"/>
  <c r="CN16" i="5"/>
  <c r="CN32" i="5" a="1"/>
  <c r="CN32" i="5" s="1"/>
  <c r="CN31" i="5" a="1"/>
  <c r="CN31" i="5" s="1"/>
  <c r="CO846" i="5"/>
  <c r="CN876" i="5"/>
  <c r="CN423" i="5" l="1"/>
  <c r="CN341" i="5"/>
  <c r="CN412" i="5"/>
  <c r="CN545" i="5" s="1"/>
  <c r="CN163" i="5" s="1"/>
  <c r="HE265" i="4"/>
  <c r="CO540" i="5"/>
  <c r="CO797" i="5"/>
  <c r="CN841" i="5"/>
  <c r="CN541" i="5"/>
  <c r="CN176" i="5" s="1"/>
  <c r="HH260" i="4"/>
  <c r="HH261" i="4" s="1"/>
  <c r="HG262" i="4"/>
  <c r="CM447" i="5"/>
  <c r="CO301" i="5"/>
  <c r="CO434" i="5"/>
  <c r="CN308" i="5"/>
  <c r="CN437" i="5"/>
  <c r="CO548" i="5"/>
  <c r="CN1083" i="5"/>
  <c r="CN1084" i="5" s="1"/>
  <c r="CO1024" i="5"/>
  <c r="CN809" i="5"/>
  <c r="CN810" i="5" s="1"/>
  <c r="CO544" i="5"/>
  <c r="CO296" i="5"/>
  <c r="CO292" i="5"/>
  <c r="CO303" i="5"/>
  <c r="CO294" i="5"/>
  <c r="CO291" i="5"/>
  <c r="CO293" i="5"/>
  <c r="CO300" i="5"/>
  <c r="CO298" i="5"/>
  <c r="CO295" i="5"/>
  <c r="CO304" i="5"/>
  <c r="CO299" i="5"/>
  <c r="CO297" i="5"/>
  <c r="CO302" i="5"/>
  <c r="CO305" i="5"/>
  <c r="CO347" i="5"/>
  <c r="CO349" i="5" s="1"/>
  <c r="CN361" i="5"/>
  <c r="CO799" i="5"/>
  <c r="CO798" i="5"/>
  <c r="CO796" i="5"/>
  <c r="CN780" i="5"/>
  <c r="CN790" i="5"/>
  <c r="CN838" i="5"/>
  <c r="CO19" i="5"/>
  <c r="CO532" i="5"/>
  <c r="CO531" i="5"/>
  <c r="CO498" i="5"/>
  <c r="CO491" i="5"/>
  <c r="CO505" i="5"/>
  <c r="CO483" i="5"/>
  <c r="CN826" i="5"/>
  <c r="CO370" i="5"/>
  <c r="CO369" i="5"/>
  <c r="CN959" i="5"/>
  <c r="CN960" i="5" s="1"/>
  <c r="CN354" i="5"/>
  <c r="CN884" i="5"/>
  <c r="CN462" i="5"/>
  <c r="CN883" i="5"/>
  <c r="CN879" i="5"/>
  <c r="CN882" i="5"/>
  <c r="CN18" i="5"/>
  <c r="CO364" i="5"/>
  <c r="CO45" i="5" a="1"/>
  <c r="CO45" i="5" s="1"/>
  <c r="CO10" i="5"/>
  <c r="CO11" i="5" s="1"/>
  <c r="CO46" i="5" a="1"/>
  <c r="CO46" i="5" s="1"/>
  <c r="CO850" i="5"/>
  <c r="CO875" i="5"/>
  <c r="CO874" i="5"/>
  <c r="CO873" i="5"/>
  <c r="CO870" i="5"/>
  <c r="CO848" i="5"/>
  <c r="CO429" i="5"/>
  <c r="CO428" i="5"/>
  <c r="CO427" i="5"/>
  <c r="CO605" i="5"/>
  <c r="CO610" i="5" s="1"/>
  <c r="CO604" i="5"/>
  <c r="CO609" i="5" s="1"/>
  <c r="CO603" i="5"/>
  <c r="CO608" i="5" s="1"/>
  <c r="CO602" i="5"/>
  <c r="CO607" i="5" s="1"/>
  <c r="CO561" i="5"/>
  <c r="CO432" i="5"/>
  <c r="CO433" i="5"/>
  <c r="CO430" i="5"/>
  <c r="CO431" i="5"/>
  <c r="CO15" i="5"/>
  <c r="CO17" i="5"/>
  <c r="CN414" i="5"/>
  <c r="CN422" i="5"/>
  <c r="CN409" i="5"/>
  <c r="CN486" i="5" s="1"/>
  <c r="CN421" i="5"/>
  <c r="CN411" i="5"/>
  <c r="CN536" i="5" s="1"/>
  <c r="CN407" i="5"/>
  <c r="CN419" i="5"/>
  <c r="CN413" i="5"/>
  <c r="CN417" i="5"/>
  <c r="CN416" i="5"/>
  <c r="CN415" i="5"/>
  <c r="CN343" i="5"/>
  <c r="CN410" i="5"/>
  <c r="CN344" i="5"/>
  <c r="CN378" i="5" s="1"/>
  <c r="CN420" i="5"/>
  <c r="CN340" i="5"/>
  <c r="CN408" i="5"/>
  <c r="CN479" i="5" s="1"/>
  <c r="CN159" i="5" s="1"/>
  <c r="CO1201" i="5"/>
  <c r="CO27" i="5"/>
  <c r="CO34" i="5" s="1" a="1"/>
  <c r="CO34" i="5" s="1"/>
  <c r="CO310" i="5"/>
  <c r="CN1168" i="5"/>
  <c r="CN342" i="5"/>
  <c r="CP5" i="5"/>
  <c r="CP365" i="5" s="1"/>
  <c r="CN418" i="5"/>
  <c r="CN374" i="5" l="1"/>
  <c r="CP351" i="5"/>
  <c r="CN377" i="5"/>
  <c r="CN390" i="5" s="1"/>
  <c r="CN154" i="5" s="1"/>
  <c r="CN373" i="5"/>
  <c r="CP1036" i="5"/>
  <c r="CP1035" i="5"/>
  <c r="CP1034" i="5"/>
  <c r="HF265" i="4"/>
  <c r="CN678" i="5"/>
  <c r="CN710" i="5"/>
  <c r="HI260" i="4"/>
  <c r="HI261" i="4" s="1"/>
  <c r="HH262" i="4"/>
  <c r="CO76" i="5"/>
  <c r="CN393" i="5"/>
  <c r="CN75" i="5"/>
  <c r="CN74" i="5"/>
  <c r="CN500" i="5"/>
  <c r="CN507" i="5"/>
  <c r="CN493" i="5"/>
  <c r="CN446" i="5"/>
  <c r="CP1476" i="5"/>
  <c r="CP1276" i="5"/>
  <c r="CO1147" i="5"/>
  <c r="CO1148" i="5"/>
  <c r="CO1162" i="5" s="1"/>
  <c r="CN441" i="5"/>
  <c r="CN442" i="5"/>
  <c r="CN440" i="5"/>
  <c r="CN445" i="5"/>
  <c r="CN444" i="5"/>
  <c r="CN443" i="5"/>
  <c r="CN439" i="5"/>
  <c r="CO306" i="5"/>
  <c r="CO801" i="5"/>
  <c r="CO804" i="5" s="1"/>
  <c r="CO805" i="5" s="1"/>
  <c r="CP803" i="5" s="1"/>
  <c r="CO20" i="5"/>
  <c r="CO562" i="5" s="1"/>
  <c r="CO327" i="5"/>
  <c r="CO329" i="5" s="1"/>
  <c r="CO361" i="5" s="1"/>
  <c r="CN535" i="5"/>
  <c r="CN537" i="5" s="1"/>
  <c r="CN162" i="5" s="1"/>
  <c r="CP518" i="5"/>
  <c r="CP519" i="5" s="1"/>
  <c r="CP477" i="5"/>
  <c r="CO40" i="5" a="1"/>
  <c r="CO40" i="5" s="1"/>
  <c r="CO42" i="5" a="1"/>
  <c r="CO42" i="5" s="1"/>
  <c r="CO39" i="5" a="1"/>
  <c r="CO39" i="5" s="1"/>
  <c r="CO38" i="5" a="1"/>
  <c r="CO38" i="5" s="1"/>
  <c r="CO36" i="5" a="1"/>
  <c r="CO36" i="5" s="1"/>
  <c r="CO35" i="5" a="1"/>
  <c r="CO35" i="5" s="1"/>
  <c r="CO37" i="5" a="1"/>
  <c r="CO37" i="5" s="1"/>
  <c r="CO33" i="5" a="1"/>
  <c r="CO33" i="5" s="1"/>
  <c r="CO412" i="5" s="1"/>
  <c r="CN375" i="5"/>
  <c r="CN376" i="5"/>
  <c r="CN389" i="5" s="1"/>
  <c r="CN153" i="5" s="1"/>
  <c r="CP367" i="5"/>
  <c r="CP368" i="5"/>
  <c r="CN334" i="5"/>
  <c r="CN885" i="5"/>
  <c r="CO9" i="5"/>
  <c r="CN333" i="5"/>
  <c r="CO31" i="5" a="1"/>
  <c r="CO31" i="5" s="1"/>
  <c r="CO1178" i="5"/>
  <c r="CO1190" i="5" s="1"/>
  <c r="CO394" i="5"/>
  <c r="CO876" i="5"/>
  <c r="CO29" i="5" a="1"/>
  <c r="CO29" i="5" s="1"/>
  <c r="CO30" i="5" a="1"/>
  <c r="CO30" i="5" s="1"/>
  <c r="CP24" i="5"/>
  <c r="CQ1289" i="5" s="1"/>
  <c r="CP849" i="5"/>
  <c r="CP23" i="5"/>
  <c r="CP1294" i="5" s="1"/>
  <c r="CO845" i="5"/>
  <c r="CO16" i="5"/>
  <c r="CP846" i="5"/>
  <c r="CO858" i="5"/>
  <c r="CO32" i="5" a="1"/>
  <c r="CO32" i="5" s="1"/>
  <c r="CP556" i="5"/>
  <c r="CQ4" i="5"/>
  <c r="CP6" i="5"/>
  <c r="CP7" i="5"/>
  <c r="CP8" i="5"/>
  <c r="CP348" i="5" s="1"/>
  <c r="CP366" i="5" s="1"/>
  <c r="CP22" i="5"/>
  <c r="CO341" i="5" l="1"/>
  <c r="CO374" i="5" s="1"/>
  <c r="HG265" i="4"/>
  <c r="CP540" i="5"/>
  <c r="CP797" i="5"/>
  <c r="CO841" i="5"/>
  <c r="CO541" i="5"/>
  <c r="CO176" i="5" s="1"/>
  <c r="HJ260" i="4"/>
  <c r="HJ261" i="4" s="1"/>
  <c r="HI262" i="4"/>
  <c r="CN447" i="5"/>
  <c r="CP296" i="5"/>
  <c r="CP434" i="5"/>
  <c r="CO423" i="5"/>
  <c r="CO308" i="5"/>
  <c r="CO437" i="5"/>
  <c r="CP548" i="5"/>
  <c r="CO1083" i="5"/>
  <c r="CO1084" i="5" s="1"/>
  <c r="CP1024" i="5"/>
  <c r="CO809" i="5"/>
  <c r="CO810" i="5" s="1"/>
  <c r="CO545" i="5"/>
  <c r="CO163" i="5" s="1"/>
  <c r="CP544" i="5"/>
  <c r="CP295" i="5"/>
  <c r="CP304" i="5"/>
  <c r="CP299" i="5"/>
  <c r="CP292" i="5"/>
  <c r="CP293" i="5"/>
  <c r="CP301" i="5"/>
  <c r="CP303" i="5"/>
  <c r="CP300" i="5"/>
  <c r="CP298" i="5"/>
  <c r="CP294" i="5"/>
  <c r="CP291" i="5"/>
  <c r="CP305" i="5"/>
  <c r="CP297" i="5"/>
  <c r="CP302" i="5"/>
  <c r="CO360" i="5"/>
  <c r="CP798" i="5"/>
  <c r="CP796" i="5"/>
  <c r="CP799" i="5"/>
  <c r="CO780" i="5"/>
  <c r="CO790" i="5"/>
  <c r="CO838" i="5"/>
  <c r="CP19" i="5"/>
  <c r="CP531" i="5"/>
  <c r="CP532" i="5"/>
  <c r="CP498" i="5"/>
  <c r="CP505" i="5"/>
  <c r="CP491" i="5"/>
  <c r="CP483" i="5"/>
  <c r="CO344" i="5"/>
  <c r="CO378" i="5" s="1"/>
  <c r="CO416" i="5"/>
  <c r="CO18" i="5"/>
  <c r="CO462" i="5"/>
  <c r="CO879" i="5"/>
  <c r="CO884" i="5"/>
  <c r="CO826" i="5"/>
  <c r="CO959" i="5"/>
  <c r="CO960" i="5" s="1"/>
  <c r="CO882" i="5"/>
  <c r="CO883" i="5"/>
  <c r="CP370" i="5"/>
  <c r="CP369" i="5"/>
  <c r="CO354" i="5"/>
  <c r="CP347" i="5"/>
  <c r="CP349" i="5" s="1"/>
  <c r="CO340" i="5"/>
  <c r="CO410" i="5"/>
  <c r="CO407" i="5"/>
  <c r="CO420" i="5"/>
  <c r="CO408" i="5"/>
  <c r="CO479" i="5" s="1"/>
  <c r="CO159" i="5" s="1"/>
  <c r="CO342" i="5"/>
  <c r="CO1168" i="5"/>
  <c r="CO418" i="5"/>
  <c r="CP45" i="5" a="1"/>
  <c r="CP45" i="5" s="1"/>
  <c r="CP364" i="5"/>
  <c r="CP10" i="5"/>
  <c r="CP11" i="5" s="1"/>
  <c r="CP46" i="5" a="1"/>
  <c r="CP46" i="5" s="1"/>
  <c r="CO419" i="5"/>
  <c r="CO413" i="5"/>
  <c r="CP850" i="5"/>
  <c r="CP428" i="5"/>
  <c r="CP874" i="5"/>
  <c r="CP605" i="5"/>
  <c r="CP610" i="5" s="1"/>
  <c r="CP604" i="5"/>
  <c r="CP609" i="5" s="1"/>
  <c r="CP603" i="5"/>
  <c r="CP608" i="5" s="1"/>
  <c r="CP602" i="5"/>
  <c r="CP607" i="5" s="1"/>
  <c r="CP561" i="5"/>
  <c r="CP875" i="5"/>
  <c r="CP433" i="5"/>
  <c r="CP848" i="5"/>
  <c r="CP870" i="5"/>
  <c r="CP431" i="5"/>
  <c r="CP427" i="5"/>
  <c r="CP432" i="5"/>
  <c r="CP873" i="5"/>
  <c r="CP15" i="5"/>
  <c r="CP429" i="5"/>
  <c r="CP430" i="5"/>
  <c r="CP17" i="5"/>
  <c r="CO409" i="5"/>
  <c r="CO493" i="5" s="1"/>
  <c r="CO343" i="5"/>
  <c r="CP1201" i="5"/>
  <c r="CP27" i="5"/>
  <c r="CP29" i="5" s="1" a="1"/>
  <c r="CP29" i="5" s="1"/>
  <c r="CP310" i="5"/>
  <c r="CO414" i="5"/>
  <c r="CO417" i="5"/>
  <c r="CO415" i="5"/>
  <c r="CQ5" i="5"/>
  <c r="CQ365" i="5" s="1"/>
  <c r="CO411" i="5"/>
  <c r="CO535" i="5" s="1"/>
  <c r="CO422" i="5"/>
  <c r="CO421" i="5"/>
  <c r="CQ351" i="5" l="1"/>
  <c r="CO377" i="5"/>
  <c r="CO390" i="5" s="1"/>
  <c r="CO154" i="5" s="1"/>
  <c r="CO373" i="5"/>
  <c r="CQ1036" i="5"/>
  <c r="CQ1035" i="5"/>
  <c r="CQ1034" i="5"/>
  <c r="HH265" i="4"/>
  <c r="CO678" i="5"/>
  <c r="CO710" i="5"/>
  <c r="HK260" i="4"/>
  <c r="HK261" i="4" s="1"/>
  <c r="HJ262" i="4"/>
  <c r="CO333" i="5"/>
  <c r="CO75" i="5"/>
  <c r="CO74" i="5"/>
  <c r="CP76" i="5"/>
  <c r="CP1147" i="5"/>
  <c r="CO486" i="5"/>
  <c r="CO500" i="5"/>
  <c r="CO507" i="5"/>
  <c r="CP1148" i="5"/>
  <c r="CP1162" i="5" s="1"/>
  <c r="CO446" i="5"/>
  <c r="CQ1476" i="5"/>
  <c r="CQ1276" i="5"/>
  <c r="CO443" i="5"/>
  <c r="CO442" i="5"/>
  <c r="CO445" i="5"/>
  <c r="CO441" i="5"/>
  <c r="CO439" i="5"/>
  <c r="CO444" i="5"/>
  <c r="CO440" i="5"/>
  <c r="CP306" i="5"/>
  <c r="CP801" i="5"/>
  <c r="CP804" i="5" s="1"/>
  <c r="CP805" i="5" s="1"/>
  <c r="CQ803" i="5" s="1"/>
  <c r="CP327" i="5"/>
  <c r="CP329" i="5" s="1"/>
  <c r="CP361" i="5" s="1"/>
  <c r="CP20" i="5"/>
  <c r="CP562" i="5" s="1"/>
  <c r="CO536" i="5"/>
  <c r="CO537" i="5" s="1"/>
  <c r="CO162" i="5" s="1"/>
  <c r="CQ518" i="5"/>
  <c r="CQ519" i="5" s="1"/>
  <c r="CQ477" i="5"/>
  <c r="CP40" i="5" a="1"/>
  <c r="CP40" i="5" s="1"/>
  <c r="CP39" i="5" a="1"/>
  <c r="CP39" i="5" s="1"/>
  <c r="CP42" i="5" a="1"/>
  <c r="CP42" i="5" s="1"/>
  <c r="CP38" i="5" a="1"/>
  <c r="CP38" i="5" s="1"/>
  <c r="CP35" i="5" a="1"/>
  <c r="CP35" i="5" s="1"/>
  <c r="CP36" i="5" a="1"/>
  <c r="CP36" i="5" s="1"/>
  <c r="CP37" i="5" a="1"/>
  <c r="CP37" i="5" s="1"/>
  <c r="CP34" i="5" a="1"/>
  <c r="CP34" i="5" s="1"/>
  <c r="CP33" i="5" a="1"/>
  <c r="CP33" i="5" s="1"/>
  <c r="CP412" i="5" s="1"/>
  <c r="CO376" i="5"/>
  <c r="CO389" i="5" s="1"/>
  <c r="CO153" i="5" s="1"/>
  <c r="CO375" i="5"/>
  <c r="CO334" i="5"/>
  <c r="CO393" i="5"/>
  <c r="CO885" i="5"/>
  <c r="CP9" i="5"/>
  <c r="CQ367" i="5"/>
  <c r="CQ368" i="5"/>
  <c r="CQ22" i="5"/>
  <c r="CP31" i="5" a="1"/>
  <c r="CP31" i="5" s="1"/>
  <c r="CP32" i="5" a="1"/>
  <c r="CP32" i="5" s="1"/>
  <c r="CP845" i="5"/>
  <c r="CP16" i="5"/>
  <c r="CQ556" i="5"/>
  <c r="CQ6" i="5"/>
  <c r="CQ7" i="5"/>
  <c r="CQ8" i="5"/>
  <c r="CQ348" i="5" s="1"/>
  <c r="CQ366" i="5" s="1"/>
  <c r="CR4" i="5"/>
  <c r="CP30" i="5" a="1"/>
  <c r="CP30" i="5" s="1"/>
  <c r="CP423" i="5" s="1"/>
  <c r="CP1178" i="5"/>
  <c r="CP1190" i="5" s="1"/>
  <c r="CP394" i="5"/>
  <c r="CP876" i="5"/>
  <c r="CP858" i="5"/>
  <c r="CQ849" i="5"/>
  <c r="CQ24" i="5"/>
  <c r="CR1289" i="5" s="1"/>
  <c r="CQ23" i="5"/>
  <c r="CQ1294" i="5" s="1"/>
  <c r="CQ846" i="5"/>
  <c r="CP341" i="5" l="1"/>
  <c r="CP374" i="5" s="1"/>
  <c r="HI265" i="4"/>
  <c r="CQ540" i="5"/>
  <c r="CQ797" i="5"/>
  <c r="CP841" i="5"/>
  <c r="CP541" i="5"/>
  <c r="CP176" i="5" s="1"/>
  <c r="HL260" i="4"/>
  <c r="HL261" i="4" s="1"/>
  <c r="HK262" i="4"/>
  <c r="CO447" i="5"/>
  <c r="CQ305" i="5"/>
  <c r="CQ434" i="5"/>
  <c r="CP308" i="5"/>
  <c r="CP437" i="5"/>
  <c r="CQ548" i="5"/>
  <c r="CP1083" i="5"/>
  <c r="CP1084" i="5" s="1"/>
  <c r="CQ1024" i="5"/>
  <c r="CP809" i="5"/>
  <c r="CP810" i="5" s="1"/>
  <c r="CP545" i="5"/>
  <c r="CP163" i="5" s="1"/>
  <c r="CQ544" i="5"/>
  <c r="CQ297" i="5"/>
  <c r="CQ303" i="5"/>
  <c r="CQ300" i="5"/>
  <c r="CQ298" i="5"/>
  <c r="CQ295" i="5"/>
  <c r="CQ301" i="5"/>
  <c r="CQ304" i="5"/>
  <c r="CQ299" i="5"/>
  <c r="CQ296" i="5"/>
  <c r="CQ302" i="5"/>
  <c r="CQ293" i="5"/>
  <c r="CQ291" i="5"/>
  <c r="CQ294" i="5"/>
  <c r="CQ292" i="5"/>
  <c r="CP360" i="5"/>
  <c r="CQ796" i="5"/>
  <c r="CQ799" i="5"/>
  <c r="CQ798" i="5"/>
  <c r="CP780" i="5"/>
  <c r="CP790" i="5"/>
  <c r="CP838" i="5"/>
  <c r="CQ19" i="5"/>
  <c r="CQ531" i="5"/>
  <c r="CQ532" i="5"/>
  <c r="CQ491" i="5"/>
  <c r="CQ498" i="5"/>
  <c r="CQ505" i="5"/>
  <c r="CQ483" i="5"/>
  <c r="CP340" i="5"/>
  <c r="CP342" i="5"/>
  <c r="CP409" i="5"/>
  <c r="CP493" i="5" s="1"/>
  <c r="CP407" i="5"/>
  <c r="CP343" i="5"/>
  <c r="CP410" i="5"/>
  <c r="CP418" i="5"/>
  <c r="CP416" i="5"/>
  <c r="CP883" i="5"/>
  <c r="CP882" i="5"/>
  <c r="CP826" i="5"/>
  <c r="CP462" i="5"/>
  <c r="CP879" i="5"/>
  <c r="CP354" i="5"/>
  <c r="CP959" i="5"/>
  <c r="CP960" i="5" s="1"/>
  <c r="CP884" i="5"/>
  <c r="CP18" i="5"/>
  <c r="CQ370" i="5"/>
  <c r="CQ369" i="5"/>
  <c r="CP421" i="5"/>
  <c r="CQ347" i="5"/>
  <c r="CQ349" i="5" s="1"/>
  <c r="CP417" i="5"/>
  <c r="CP420" i="5"/>
  <c r="CP414" i="5"/>
  <c r="CP408" i="5"/>
  <c r="CP479" i="5" s="1"/>
  <c r="CP159" i="5" s="1"/>
  <c r="CP344" i="5"/>
  <c r="CP378" i="5" s="1"/>
  <c r="CP422" i="5"/>
  <c r="CP413" i="5"/>
  <c r="CP411" i="5"/>
  <c r="CP535" i="5" s="1"/>
  <c r="CP415" i="5"/>
  <c r="CP419" i="5"/>
  <c r="CQ364" i="5"/>
  <c r="CQ10" i="5"/>
  <c r="CQ11" i="5" s="1"/>
  <c r="CQ46" i="5" a="1"/>
  <c r="CQ46" i="5" s="1"/>
  <c r="CQ45" i="5" a="1"/>
  <c r="CQ45" i="5" s="1"/>
  <c r="CP1168" i="5"/>
  <c r="CQ1201" i="5"/>
  <c r="CQ27" i="5"/>
  <c r="CQ35" i="5" s="1" a="1"/>
  <c r="CQ35" i="5" s="1"/>
  <c r="CQ310" i="5"/>
  <c r="CR5" i="5"/>
  <c r="CR365" i="5" s="1"/>
  <c r="CQ875" i="5"/>
  <c r="CQ874" i="5"/>
  <c r="CQ873" i="5"/>
  <c r="CQ870" i="5"/>
  <c r="CQ848" i="5"/>
  <c r="CQ850" i="5"/>
  <c r="CQ427" i="5"/>
  <c r="CQ605" i="5"/>
  <c r="CQ610" i="5" s="1"/>
  <c r="CQ604" i="5"/>
  <c r="CQ609" i="5" s="1"/>
  <c r="CQ603" i="5"/>
  <c r="CQ608" i="5" s="1"/>
  <c r="CQ602" i="5"/>
  <c r="CQ607" i="5" s="1"/>
  <c r="CQ561" i="5"/>
  <c r="CQ433" i="5"/>
  <c r="CQ432" i="5"/>
  <c r="CQ430" i="5"/>
  <c r="CQ15" i="5"/>
  <c r="CQ431" i="5"/>
  <c r="CQ429" i="5"/>
  <c r="CQ428" i="5"/>
  <c r="CQ17" i="5"/>
  <c r="CP377" i="5" l="1"/>
  <c r="CP390" i="5" s="1"/>
  <c r="CP154" i="5" s="1"/>
  <c r="CR351" i="5"/>
  <c r="CP373" i="5"/>
  <c r="CR1034" i="5"/>
  <c r="CR1036" i="5"/>
  <c r="CR1035" i="5"/>
  <c r="HJ265" i="4"/>
  <c r="CP678" i="5"/>
  <c r="CP710" i="5"/>
  <c r="HM260" i="4"/>
  <c r="HM261" i="4" s="1"/>
  <c r="HL262" i="4"/>
  <c r="CP75" i="5"/>
  <c r="CP74" i="5"/>
  <c r="CQ76" i="5"/>
  <c r="CP486" i="5"/>
  <c r="CP500" i="5"/>
  <c r="CP507" i="5"/>
  <c r="CP446" i="5"/>
  <c r="CQ1147" i="5"/>
  <c r="CR1476" i="5"/>
  <c r="CR1276" i="5"/>
  <c r="CQ1148" i="5"/>
  <c r="CQ1162" i="5" s="1"/>
  <c r="CP443" i="5"/>
  <c r="CP442" i="5"/>
  <c r="CP445" i="5"/>
  <c r="CP441" i="5"/>
  <c r="CP440" i="5"/>
  <c r="CP444" i="5"/>
  <c r="CP439" i="5"/>
  <c r="CQ306" i="5"/>
  <c r="CQ20" i="5"/>
  <c r="CQ562" i="5" s="1"/>
  <c r="CQ801" i="5"/>
  <c r="CQ804" i="5" s="1"/>
  <c r="CQ805" i="5" s="1"/>
  <c r="CR803" i="5" s="1"/>
  <c r="CQ327" i="5"/>
  <c r="CQ329" i="5" s="1"/>
  <c r="CQ361" i="5" s="1"/>
  <c r="CP536" i="5"/>
  <c r="CP537" i="5" s="1"/>
  <c r="CP162" i="5" s="1"/>
  <c r="CR518" i="5"/>
  <c r="CR519" i="5" s="1"/>
  <c r="CR477" i="5"/>
  <c r="CQ40" i="5" a="1"/>
  <c r="CQ40" i="5" s="1"/>
  <c r="CQ38" i="5" a="1"/>
  <c r="CQ38" i="5" s="1"/>
  <c r="CQ42" i="5" a="1"/>
  <c r="CQ42" i="5" s="1"/>
  <c r="CQ36" i="5" a="1"/>
  <c r="CQ36" i="5" s="1"/>
  <c r="CQ39" i="5" a="1"/>
  <c r="CQ39" i="5" s="1"/>
  <c r="CQ34" i="5" a="1"/>
  <c r="CQ34" i="5" s="1"/>
  <c r="CQ37" i="5" a="1"/>
  <c r="CQ37" i="5" s="1"/>
  <c r="CQ33" i="5" a="1"/>
  <c r="CQ33" i="5" s="1"/>
  <c r="CQ412" i="5" s="1"/>
  <c r="CP376" i="5"/>
  <c r="CP389" i="5" s="1"/>
  <c r="CP153" i="5" s="1"/>
  <c r="CP375" i="5"/>
  <c r="CP885" i="5"/>
  <c r="CQ9" i="5"/>
  <c r="CP393" i="5"/>
  <c r="CP334" i="5"/>
  <c r="CP333" i="5"/>
  <c r="CR367" i="5"/>
  <c r="CR368" i="5"/>
  <c r="CR22" i="5"/>
  <c r="CQ31" i="5" a="1"/>
  <c r="CQ31" i="5" s="1"/>
  <c r="CR846" i="5"/>
  <c r="CR6" i="5"/>
  <c r="CR7" i="5"/>
  <c r="CR8" i="5"/>
  <c r="CR348" i="5" s="1"/>
  <c r="CR366" i="5" s="1"/>
  <c r="CR556" i="5"/>
  <c r="CS4" i="5"/>
  <c r="CQ29" i="5" a="1"/>
  <c r="CQ29" i="5" s="1"/>
  <c r="CQ845" i="5"/>
  <c r="CQ16" i="5"/>
  <c r="CQ876" i="5"/>
  <c r="CQ1178" i="5"/>
  <c r="CQ1190" i="5" s="1"/>
  <c r="CQ394" i="5"/>
  <c r="CR849" i="5"/>
  <c r="CQ30" i="5" a="1"/>
  <c r="CQ30" i="5" s="1"/>
  <c r="CQ32" i="5" a="1"/>
  <c r="CQ32" i="5" s="1"/>
  <c r="CR24" i="5"/>
  <c r="CS1289" i="5" s="1"/>
  <c r="CQ858" i="5"/>
  <c r="CR23" i="5"/>
  <c r="CR1294" i="5" s="1"/>
  <c r="CQ341" i="5" l="1"/>
  <c r="CQ374" i="5" s="1"/>
  <c r="CQ423" i="5"/>
  <c r="HK265" i="4"/>
  <c r="CR540" i="5"/>
  <c r="CR797" i="5"/>
  <c r="CQ841" i="5"/>
  <c r="CQ541" i="5"/>
  <c r="CQ176" i="5" s="1"/>
  <c r="HN260" i="4"/>
  <c r="HN261" i="4" s="1"/>
  <c r="HM262" i="4"/>
  <c r="CP447" i="5"/>
  <c r="CR292" i="5"/>
  <c r="CR434" i="5"/>
  <c r="CQ308" i="5"/>
  <c r="CQ437" i="5"/>
  <c r="CR548" i="5"/>
  <c r="CQ1083" i="5"/>
  <c r="CQ1084" i="5" s="1"/>
  <c r="CR1024" i="5"/>
  <c r="CQ809" i="5"/>
  <c r="CQ810" i="5" s="1"/>
  <c r="CQ545" i="5"/>
  <c r="CQ163" i="5" s="1"/>
  <c r="CR544" i="5"/>
  <c r="CR296" i="5"/>
  <c r="CR294" i="5"/>
  <c r="CR299" i="5"/>
  <c r="CR298" i="5"/>
  <c r="CR295" i="5"/>
  <c r="CR291" i="5"/>
  <c r="CR305" i="5"/>
  <c r="CR303" i="5"/>
  <c r="CR297" i="5"/>
  <c r="CR304" i="5"/>
  <c r="CR302" i="5"/>
  <c r="CR301" i="5"/>
  <c r="CR300" i="5"/>
  <c r="CR293" i="5"/>
  <c r="CQ360" i="5"/>
  <c r="CR799" i="5"/>
  <c r="CR798" i="5"/>
  <c r="CR796" i="5"/>
  <c r="CQ780" i="5"/>
  <c r="CQ790" i="5"/>
  <c r="CQ838" i="5"/>
  <c r="CR19" i="5"/>
  <c r="CR531" i="5"/>
  <c r="CR532" i="5"/>
  <c r="CR498" i="5"/>
  <c r="CR505" i="5"/>
  <c r="CR491" i="5"/>
  <c r="CR483" i="5"/>
  <c r="CQ340" i="5"/>
  <c r="CQ879" i="5"/>
  <c r="CQ18" i="5"/>
  <c r="CQ884" i="5"/>
  <c r="CQ354" i="5"/>
  <c r="CQ883" i="5"/>
  <c r="CQ826" i="5"/>
  <c r="CQ882" i="5"/>
  <c r="CQ462" i="5"/>
  <c r="CQ959" i="5"/>
  <c r="CQ960" i="5" s="1"/>
  <c r="CR369" i="5"/>
  <c r="CR370" i="5"/>
  <c r="CQ420" i="5"/>
  <c r="CQ408" i="5"/>
  <c r="CQ479" i="5" s="1"/>
  <c r="CQ159" i="5" s="1"/>
  <c r="CQ344" i="5"/>
  <c r="CQ378" i="5" s="1"/>
  <c r="CR347" i="5"/>
  <c r="CR349" i="5" s="1"/>
  <c r="CR1201" i="5"/>
  <c r="CR27" i="5"/>
  <c r="CR35" i="5" s="1" a="1"/>
  <c r="CR35" i="5" s="1"/>
  <c r="CR310" i="5"/>
  <c r="CQ1168" i="5"/>
  <c r="CS5" i="5"/>
  <c r="CS365" i="5" s="1"/>
  <c r="CR875" i="5"/>
  <c r="CR874" i="5"/>
  <c r="CR873" i="5"/>
  <c r="CR870" i="5"/>
  <c r="CR848" i="5"/>
  <c r="CR850" i="5"/>
  <c r="CR605" i="5"/>
  <c r="CR610" i="5" s="1"/>
  <c r="CR604" i="5"/>
  <c r="CR609" i="5" s="1"/>
  <c r="CR603" i="5"/>
  <c r="CR608" i="5" s="1"/>
  <c r="CR602" i="5"/>
  <c r="CR607" i="5" s="1"/>
  <c r="CR561" i="5"/>
  <c r="CR433" i="5"/>
  <c r="CR432" i="5"/>
  <c r="CR431" i="5"/>
  <c r="CR15" i="5"/>
  <c r="CR429" i="5"/>
  <c r="CR428" i="5"/>
  <c r="CR17" i="5"/>
  <c r="CR430" i="5"/>
  <c r="CR427" i="5"/>
  <c r="CQ419" i="5"/>
  <c r="CQ342" i="5"/>
  <c r="CQ422" i="5"/>
  <c r="CQ421" i="5"/>
  <c r="CQ415" i="5"/>
  <c r="CQ416" i="5"/>
  <c r="CQ410" i="5"/>
  <c r="CQ407" i="5"/>
  <c r="CQ418" i="5"/>
  <c r="CQ417" i="5"/>
  <c r="CQ343" i="5"/>
  <c r="CQ414" i="5"/>
  <c r="CQ413" i="5"/>
  <c r="CQ411" i="5"/>
  <c r="CQ535" i="5" s="1"/>
  <c r="CQ409" i="5"/>
  <c r="CQ493" i="5" s="1"/>
  <c r="CR364" i="5"/>
  <c r="CR46" i="5" a="1"/>
  <c r="CR46" i="5" s="1"/>
  <c r="CR10" i="5"/>
  <c r="CR11" i="5" s="1"/>
  <c r="CR45" i="5" a="1"/>
  <c r="CR45" i="5" s="1"/>
  <c r="CQ377" i="5" l="1"/>
  <c r="CQ390" i="5" s="1"/>
  <c r="CQ154" i="5" s="1"/>
  <c r="CQ373" i="5"/>
  <c r="CS351" i="5"/>
  <c r="CS1036" i="5"/>
  <c r="CS1035" i="5"/>
  <c r="CS1034" i="5"/>
  <c r="HL265" i="4"/>
  <c r="CQ678" i="5"/>
  <c r="CQ710" i="5"/>
  <c r="HO260" i="4"/>
  <c r="HO261" i="4" s="1"/>
  <c r="HN262" i="4"/>
  <c r="CQ74" i="5"/>
  <c r="CQ75" i="5"/>
  <c r="CR76" i="5"/>
  <c r="CQ486" i="5"/>
  <c r="CQ507" i="5"/>
  <c r="CQ500" i="5"/>
  <c r="CQ446" i="5"/>
  <c r="CS1476" i="5"/>
  <c r="CS1276" i="5"/>
  <c r="CR1148" i="5"/>
  <c r="CR1162" i="5" s="1"/>
  <c r="CR1147" i="5"/>
  <c r="CQ445" i="5"/>
  <c r="CQ442" i="5"/>
  <c r="CQ439" i="5"/>
  <c r="CQ441" i="5"/>
  <c r="CQ440" i="5"/>
  <c r="CQ444" i="5"/>
  <c r="CQ443" i="5"/>
  <c r="CR306" i="5"/>
  <c r="CR801" i="5"/>
  <c r="CR804" i="5" s="1"/>
  <c r="CR805" i="5" s="1"/>
  <c r="CS803" i="5" s="1"/>
  <c r="CR327" i="5"/>
  <c r="CR329" i="5" s="1"/>
  <c r="CR361" i="5" s="1"/>
  <c r="CR20" i="5"/>
  <c r="CR562" i="5" s="1"/>
  <c r="CQ536" i="5"/>
  <c r="CQ537" i="5" s="1"/>
  <c r="CQ162" i="5" s="1"/>
  <c r="CS518" i="5"/>
  <c r="CS519" i="5" s="1"/>
  <c r="CS477" i="5"/>
  <c r="CR40" i="5" a="1"/>
  <c r="CR40" i="5" s="1"/>
  <c r="CR39" i="5" a="1"/>
  <c r="CR39" i="5" s="1"/>
  <c r="CR42" i="5" a="1"/>
  <c r="CR42" i="5" s="1"/>
  <c r="CR37" i="5" a="1"/>
  <c r="CR37" i="5" s="1"/>
  <c r="CR38" i="5" a="1"/>
  <c r="CR38" i="5" s="1"/>
  <c r="CR34" i="5" a="1"/>
  <c r="CR34" i="5" s="1"/>
  <c r="CR36" i="5" a="1"/>
  <c r="CR36" i="5" s="1"/>
  <c r="CR33" i="5" a="1"/>
  <c r="CR33" i="5" s="1"/>
  <c r="CQ334" i="5"/>
  <c r="CQ333" i="5"/>
  <c r="CQ393" i="5"/>
  <c r="CQ375" i="5"/>
  <c r="CQ376" i="5"/>
  <c r="CQ389" i="5" s="1"/>
  <c r="CQ153" i="5" s="1"/>
  <c r="CQ885" i="5"/>
  <c r="CS367" i="5"/>
  <c r="CS368" i="5"/>
  <c r="CS22" i="5"/>
  <c r="CS849" i="5"/>
  <c r="CS846" i="5"/>
  <c r="CR1178" i="5"/>
  <c r="CR1190" i="5" s="1"/>
  <c r="CR394" i="5"/>
  <c r="CS24" i="5"/>
  <c r="CT1289" i="5" s="1"/>
  <c r="CR29" i="5" a="1"/>
  <c r="CR29" i="5" s="1"/>
  <c r="CR31" i="5" a="1"/>
  <c r="CR31" i="5" s="1"/>
  <c r="CS23" i="5"/>
  <c r="CS1294" i="5" s="1"/>
  <c r="CR30" i="5" a="1"/>
  <c r="CR30" i="5" s="1"/>
  <c r="CR32" i="5" a="1"/>
  <c r="CR32" i="5" s="1"/>
  <c r="CR9" i="5"/>
  <c r="CR858" i="5"/>
  <c r="CR845" i="5"/>
  <c r="CR16" i="5"/>
  <c r="CR876" i="5"/>
  <c r="CS556" i="5"/>
  <c r="CS7" i="5"/>
  <c r="CS8" i="5"/>
  <c r="CS348" i="5" s="1"/>
  <c r="CS366" i="5" s="1"/>
  <c r="CT4" i="5"/>
  <c r="CS6" i="5"/>
  <c r="CR341" i="5" l="1"/>
  <c r="CR374" i="5" s="1"/>
  <c r="CR412" i="5"/>
  <c r="CR545" i="5" s="1"/>
  <c r="CR163" i="5" s="1"/>
  <c r="CR423" i="5"/>
  <c r="HM265" i="4"/>
  <c r="CS540" i="5"/>
  <c r="CS797" i="5"/>
  <c r="CR841" i="5"/>
  <c r="CR541" i="5"/>
  <c r="CR176" i="5" s="1"/>
  <c r="HP260" i="4"/>
  <c r="HP261" i="4" s="1"/>
  <c r="HO262" i="4"/>
  <c r="CQ447" i="5"/>
  <c r="CS298" i="5"/>
  <c r="CS434" i="5"/>
  <c r="CR308" i="5"/>
  <c r="CR437" i="5"/>
  <c r="CS548" i="5"/>
  <c r="CR1083" i="5"/>
  <c r="CR1084" i="5" s="1"/>
  <c r="CS1024" i="5"/>
  <c r="CR809" i="5"/>
  <c r="CR810" i="5" s="1"/>
  <c r="CS544" i="5"/>
  <c r="CS303" i="5"/>
  <c r="CS297" i="5"/>
  <c r="CS299" i="5"/>
  <c r="CS292" i="5"/>
  <c r="CS301" i="5"/>
  <c r="CS294" i="5"/>
  <c r="CS296" i="5"/>
  <c r="CS300" i="5"/>
  <c r="CS304" i="5"/>
  <c r="CS293" i="5"/>
  <c r="CS295" i="5"/>
  <c r="CS302" i="5"/>
  <c r="CS305" i="5"/>
  <c r="CS291" i="5"/>
  <c r="CS347" i="5"/>
  <c r="CS349" i="5" s="1"/>
  <c r="CR360" i="5"/>
  <c r="CS798" i="5"/>
  <c r="CS796" i="5"/>
  <c r="CS799" i="5"/>
  <c r="CR780" i="5"/>
  <c r="CR790" i="5"/>
  <c r="CR838" i="5"/>
  <c r="CS19" i="5"/>
  <c r="CS531" i="5"/>
  <c r="CS532" i="5"/>
  <c r="CS505" i="5"/>
  <c r="CS498" i="5"/>
  <c r="CS491" i="5"/>
  <c r="CS483" i="5"/>
  <c r="CR421" i="5"/>
  <c r="CS369" i="5"/>
  <c r="CS370" i="5"/>
  <c r="CR18" i="5"/>
  <c r="CR354" i="5"/>
  <c r="CR882" i="5"/>
  <c r="CR879" i="5"/>
  <c r="CR883" i="5"/>
  <c r="CR884" i="5"/>
  <c r="CT5" i="5"/>
  <c r="CT365" i="5" s="1"/>
  <c r="CS45" i="5" a="1"/>
  <c r="CS45" i="5" s="1"/>
  <c r="CS46" i="5" a="1"/>
  <c r="CS46" i="5" s="1"/>
  <c r="CS10" i="5"/>
  <c r="CS11" i="5" s="1"/>
  <c r="CS364" i="5"/>
  <c r="CR343" i="5"/>
  <c r="CR409" i="5"/>
  <c r="CR507" i="5" s="1"/>
  <c r="CR422" i="5"/>
  <c r="CR414" i="5"/>
  <c r="CR419" i="5"/>
  <c r="CR342" i="5"/>
  <c r="CR415" i="5"/>
  <c r="CR417" i="5"/>
  <c r="CR416" i="5"/>
  <c r="CR407" i="5"/>
  <c r="CR410" i="5"/>
  <c r="CR418" i="5"/>
  <c r="CR413" i="5"/>
  <c r="CR411" i="5"/>
  <c r="CR536" i="5" s="1"/>
  <c r="CR344" i="5"/>
  <c r="CR378" i="5" s="1"/>
  <c r="CR408" i="5"/>
  <c r="CR479" i="5" s="1"/>
  <c r="CR159" i="5" s="1"/>
  <c r="CR340" i="5"/>
  <c r="CR420" i="5"/>
  <c r="CS875" i="5"/>
  <c r="CS874" i="5"/>
  <c r="CS873" i="5"/>
  <c r="CS870" i="5"/>
  <c r="CS848" i="5"/>
  <c r="CS850" i="5"/>
  <c r="CS433" i="5"/>
  <c r="CS432" i="5"/>
  <c r="CS431" i="5"/>
  <c r="CS430" i="5"/>
  <c r="CS602" i="5"/>
  <c r="CS607" i="5" s="1"/>
  <c r="CS15" i="5"/>
  <c r="CS603" i="5"/>
  <c r="CS608" i="5" s="1"/>
  <c r="CS429" i="5"/>
  <c r="CS561" i="5"/>
  <c r="CS428" i="5"/>
  <c r="CS17" i="5"/>
  <c r="CS604" i="5"/>
  <c r="CS609" i="5" s="1"/>
  <c r="CS605" i="5"/>
  <c r="CS610" i="5" s="1"/>
  <c r="CS427" i="5"/>
  <c r="CR959" i="5"/>
  <c r="CR960" i="5" s="1"/>
  <c r="CR462" i="5"/>
  <c r="CR826" i="5"/>
  <c r="CS1201" i="5"/>
  <c r="CS27" i="5"/>
  <c r="CS32" i="5" s="1" a="1"/>
  <c r="CS32" i="5" s="1"/>
  <c r="CS310" i="5"/>
  <c r="CR1168" i="5"/>
  <c r="CR373" i="5" l="1"/>
  <c r="CR377" i="5"/>
  <c r="CR390" i="5" s="1"/>
  <c r="CR154" i="5" s="1"/>
  <c r="CT351" i="5"/>
  <c r="CT1035" i="5"/>
  <c r="CT1034" i="5"/>
  <c r="CT1036" i="5"/>
  <c r="HN265" i="4"/>
  <c r="CR678" i="5"/>
  <c r="CR710" i="5"/>
  <c r="HQ260" i="4"/>
  <c r="HQ261" i="4" s="1"/>
  <c r="HP262" i="4"/>
  <c r="CS76" i="5"/>
  <c r="CR333" i="5"/>
  <c r="CR74" i="5"/>
  <c r="CR75" i="5"/>
  <c r="CS1147" i="5"/>
  <c r="CR486" i="5"/>
  <c r="CR493" i="5"/>
  <c r="CR500" i="5"/>
  <c r="CS1148" i="5"/>
  <c r="CS1162" i="5" s="1"/>
  <c r="CR446" i="5"/>
  <c r="CT1476" i="5"/>
  <c r="CT1276" i="5"/>
  <c r="CR442" i="5"/>
  <c r="CR440" i="5"/>
  <c r="CR444" i="5"/>
  <c r="CR439" i="5"/>
  <c r="CR441" i="5"/>
  <c r="CR443" i="5"/>
  <c r="CR445" i="5"/>
  <c r="CS306" i="5"/>
  <c r="CS20" i="5"/>
  <c r="CS562" i="5" s="1"/>
  <c r="CS801" i="5"/>
  <c r="CS804" i="5" s="1"/>
  <c r="CS805" i="5" s="1"/>
  <c r="CT803" i="5" s="1"/>
  <c r="CS327" i="5"/>
  <c r="CS329" i="5" s="1"/>
  <c r="CS360" i="5" s="1"/>
  <c r="CR535" i="5"/>
  <c r="CR537" i="5" s="1"/>
  <c r="CR162" i="5" s="1"/>
  <c r="CT518" i="5"/>
  <c r="CT519" i="5" s="1"/>
  <c r="CT477" i="5"/>
  <c r="CS40" i="5" a="1"/>
  <c r="CS40" i="5" s="1"/>
  <c r="CS42" i="5" a="1"/>
  <c r="CS42" i="5" s="1"/>
  <c r="CS38" i="5" a="1"/>
  <c r="CS38" i="5" s="1"/>
  <c r="CS34" i="5" a="1"/>
  <c r="CS34" i="5" s="1"/>
  <c r="CS39" i="5" a="1"/>
  <c r="CS39" i="5" s="1"/>
  <c r="CS36" i="5" a="1"/>
  <c r="CS36" i="5" s="1"/>
  <c r="CS35" i="5" a="1"/>
  <c r="CS35" i="5" s="1"/>
  <c r="CS37" i="5" a="1"/>
  <c r="CS37" i="5" s="1"/>
  <c r="CS33" i="5" a="1"/>
  <c r="CS33" i="5" s="1"/>
  <c r="CR376" i="5"/>
  <c r="CR389" i="5" s="1"/>
  <c r="CR153" i="5" s="1"/>
  <c r="CR375" i="5"/>
  <c r="CS9" i="5"/>
  <c r="CT367" i="5"/>
  <c r="CT368" i="5"/>
  <c r="CR393" i="5"/>
  <c r="CR885" i="5"/>
  <c r="CR334" i="5"/>
  <c r="CS845" i="5"/>
  <c r="CS16" i="5"/>
  <c r="CT556" i="5"/>
  <c r="CT7" i="5"/>
  <c r="CT8" i="5"/>
  <c r="CT348" i="5" s="1"/>
  <c r="CT366" i="5" s="1"/>
  <c r="CU4" i="5"/>
  <c r="CT6" i="5"/>
  <c r="CS858" i="5"/>
  <c r="CS30" i="5" a="1"/>
  <c r="CS30" i="5" s="1"/>
  <c r="CS31" i="5" a="1"/>
  <c r="CS31" i="5" s="1"/>
  <c r="CT24" i="5"/>
  <c r="CU1289" i="5" s="1"/>
  <c r="CS1178" i="5"/>
  <c r="CS1190" i="5" s="1"/>
  <c r="CS394" i="5"/>
  <c r="CS876" i="5"/>
  <c r="CS29" i="5" a="1"/>
  <c r="CS29" i="5" s="1"/>
  <c r="CT849" i="5"/>
  <c r="CT23" i="5"/>
  <c r="CT1294" i="5" s="1"/>
  <c r="CT846" i="5"/>
  <c r="CT22" i="5"/>
  <c r="CS341" i="5" l="1"/>
  <c r="CS374" i="5" s="1"/>
  <c r="CS423" i="5"/>
  <c r="CS412" i="5"/>
  <c r="CS545" i="5" s="1"/>
  <c r="CS163" i="5" s="1"/>
  <c r="HO265" i="4"/>
  <c r="CT540" i="5"/>
  <c r="CT797" i="5"/>
  <c r="CS841" i="5"/>
  <c r="CS541" i="5"/>
  <c r="CS176" i="5" s="1"/>
  <c r="HR260" i="4"/>
  <c r="HR261" i="4" s="1"/>
  <c r="HQ262" i="4"/>
  <c r="CR447" i="5"/>
  <c r="CT305" i="5"/>
  <c r="CT434" i="5"/>
  <c r="CS308" i="5"/>
  <c r="CS437" i="5"/>
  <c r="CT548" i="5"/>
  <c r="CS1083" i="5"/>
  <c r="CS1084" i="5" s="1"/>
  <c r="CT1024" i="5"/>
  <c r="CS809" i="5"/>
  <c r="CS810" i="5" s="1"/>
  <c r="CT544" i="5"/>
  <c r="CT298" i="5"/>
  <c r="CT300" i="5"/>
  <c r="CT295" i="5"/>
  <c r="CT293" i="5"/>
  <c r="CT302" i="5"/>
  <c r="CT299" i="5"/>
  <c r="CT297" i="5"/>
  <c r="CT294" i="5"/>
  <c r="CT291" i="5"/>
  <c r="CT301" i="5"/>
  <c r="CT303" i="5"/>
  <c r="CT304" i="5"/>
  <c r="CT296" i="5"/>
  <c r="CT292" i="5"/>
  <c r="CS361" i="5"/>
  <c r="CT799" i="5"/>
  <c r="CT798" i="5"/>
  <c r="CT796" i="5"/>
  <c r="CS780" i="5"/>
  <c r="CS790" i="5"/>
  <c r="CS838" i="5"/>
  <c r="CT19" i="5"/>
  <c r="CT531" i="5"/>
  <c r="CT532" i="5"/>
  <c r="CT498" i="5"/>
  <c r="CT505" i="5"/>
  <c r="CT491" i="5"/>
  <c r="CS879" i="5"/>
  <c r="CT483" i="5"/>
  <c r="CS420" i="5"/>
  <c r="CS882" i="5"/>
  <c r="CS18" i="5"/>
  <c r="CS883" i="5"/>
  <c r="CS826" i="5"/>
  <c r="CS462" i="5"/>
  <c r="CS884" i="5"/>
  <c r="CS959" i="5"/>
  <c r="CS960" i="5" s="1"/>
  <c r="CS354" i="5"/>
  <c r="CS342" i="5"/>
  <c r="CS414" i="5"/>
  <c r="CS407" i="5"/>
  <c r="CS418" i="5"/>
  <c r="CS411" i="5"/>
  <c r="CS536" i="5" s="1"/>
  <c r="CS415" i="5"/>
  <c r="CS419" i="5"/>
  <c r="CS417" i="5"/>
  <c r="CS416" i="5"/>
  <c r="CS413" i="5"/>
  <c r="CS343" i="5"/>
  <c r="CS421" i="5"/>
  <c r="CS410" i="5"/>
  <c r="CS422" i="5"/>
  <c r="CS409" i="5"/>
  <c r="CS507" i="5" s="1"/>
  <c r="CT369" i="5"/>
  <c r="CT370" i="5"/>
  <c r="CT347" i="5"/>
  <c r="CT349" i="5" s="1"/>
  <c r="CS408" i="5"/>
  <c r="CS479" i="5" s="1"/>
  <c r="CS159" i="5" s="1"/>
  <c r="CS1168" i="5"/>
  <c r="CT45" i="5" a="1"/>
  <c r="CT45" i="5" s="1"/>
  <c r="CT46" i="5" a="1"/>
  <c r="CT46" i="5" s="1"/>
  <c r="CT364" i="5"/>
  <c r="CT10" i="5"/>
  <c r="CT11" i="5" s="1"/>
  <c r="CT1201" i="5"/>
  <c r="CT27" i="5"/>
  <c r="CT34" i="5" s="1" a="1"/>
  <c r="CT34" i="5" s="1"/>
  <c r="CT310" i="5"/>
  <c r="CU5" i="5"/>
  <c r="CU365" i="5" s="1"/>
  <c r="CS340" i="5"/>
  <c r="CS344" i="5"/>
  <c r="CS378" i="5" s="1"/>
  <c r="CT875" i="5"/>
  <c r="CT874" i="5"/>
  <c r="CT873" i="5"/>
  <c r="CT870" i="5"/>
  <c r="CT848" i="5"/>
  <c r="CT850" i="5"/>
  <c r="CT432" i="5"/>
  <c r="CT431" i="5"/>
  <c r="CT430" i="5"/>
  <c r="CT429" i="5"/>
  <c r="CT605" i="5"/>
  <c r="CT610" i="5" s="1"/>
  <c r="CT604" i="5"/>
  <c r="CT609" i="5" s="1"/>
  <c r="CT603" i="5"/>
  <c r="CT608" i="5" s="1"/>
  <c r="CT602" i="5"/>
  <c r="CT607" i="5" s="1"/>
  <c r="CT561" i="5"/>
  <c r="CT15" i="5"/>
  <c r="CT428" i="5"/>
  <c r="CT17" i="5"/>
  <c r="CT427" i="5"/>
  <c r="CT433" i="5"/>
  <c r="CS373" i="5" l="1"/>
  <c r="CU351" i="5"/>
  <c r="CS377" i="5"/>
  <c r="CU1035" i="5"/>
  <c r="CU1034" i="5"/>
  <c r="CU1036" i="5"/>
  <c r="HP265" i="4"/>
  <c r="CS678" i="5"/>
  <c r="CS710" i="5"/>
  <c r="HS260" i="4"/>
  <c r="HS261" i="4" s="1"/>
  <c r="HR262" i="4"/>
  <c r="CS74" i="5"/>
  <c r="CS75" i="5"/>
  <c r="CT76" i="5"/>
  <c r="CS486" i="5"/>
  <c r="CS493" i="5"/>
  <c r="CS500" i="5"/>
  <c r="CS446" i="5"/>
  <c r="CU1476" i="5"/>
  <c r="CU1276" i="5"/>
  <c r="CT1148" i="5"/>
  <c r="CT1162" i="5" s="1"/>
  <c r="CT1147" i="5"/>
  <c r="CS444" i="5"/>
  <c r="CS442" i="5"/>
  <c r="CS440" i="5"/>
  <c r="CS439" i="5"/>
  <c r="CS443" i="5"/>
  <c r="CS445" i="5"/>
  <c r="CS441" i="5"/>
  <c r="CT306" i="5"/>
  <c r="CS390" i="5"/>
  <c r="CS154" i="5" s="1"/>
  <c r="CT801" i="5"/>
  <c r="CT804" i="5" s="1"/>
  <c r="CT805" i="5" s="1"/>
  <c r="CU803" i="5" s="1"/>
  <c r="CT327" i="5"/>
  <c r="CT329" i="5" s="1"/>
  <c r="CT360" i="5" s="1"/>
  <c r="CT20" i="5"/>
  <c r="CT562" i="5" s="1"/>
  <c r="CS535" i="5"/>
  <c r="CS537" i="5" s="1"/>
  <c r="CS162" i="5" s="1"/>
  <c r="CU518" i="5"/>
  <c r="CU519" i="5" s="1"/>
  <c r="CU477" i="5"/>
  <c r="CT40" i="5" a="1"/>
  <c r="CT40" i="5" s="1"/>
  <c r="CT38" i="5" a="1"/>
  <c r="CT38" i="5" s="1"/>
  <c r="CT37" i="5" a="1"/>
  <c r="CT37" i="5" s="1"/>
  <c r="CT42" i="5" a="1"/>
  <c r="CT42" i="5" s="1"/>
  <c r="CT39" i="5" a="1"/>
  <c r="CT39" i="5" s="1"/>
  <c r="CT36" i="5" a="1"/>
  <c r="CT36" i="5" s="1"/>
  <c r="CT35" i="5" a="1"/>
  <c r="CT35" i="5" s="1"/>
  <c r="CT33" i="5" a="1"/>
  <c r="CT33" i="5" s="1"/>
  <c r="CS334" i="5"/>
  <c r="CS333" i="5"/>
  <c r="CS885" i="5"/>
  <c r="CS393" i="5"/>
  <c r="CS376" i="5"/>
  <c r="CS389" i="5" s="1"/>
  <c r="CS153" i="5" s="1"/>
  <c r="CS375" i="5"/>
  <c r="CU367" i="5"/>
  <c r="CU368" i="5"/>
  <c r="CU22" i="5"/>
  <c r="CU23" i="5"/>
  <c r="CU1294" i="5" s="1"/>
  <c r="CU24" i="5"/>
  <c r="CV1289" i="5" s="1"/>
  <c r="CT9" i="5"/>
  <c r="CU849" i="5"/>
  <c r="CU846" i="5"/>
  <c r="CT858" i="5"/>
  <c r="CU556" i="5"/>
  <c r="CU8" i="5"/>
  <c r="CU348" i="5" s="1"/>
  <c r="CU366" i="5" s="1"/>
  <c r="CV4" i="5"/>
  <c r="CU6" i="5"/>
  <c r="CU7" i="5"/>
  <c r="CT31" i="5" a="1"/>
  <c r="CT31" i="5" s="1"/>
  <c r="CT845" i="5"/>
  <c r="CT16" i="5"/>
  <c r="CT29" i="5" a="1"/>
  <c r="CT29" i="5" s="1"/>
  <c r="CT876" i="5"/>
  <c r="CT30" i="5" a="1"/>
  <c r="CT30" i="5" s="1"/>
  <c r="CT32" i="5" a="1"/>
  <c r="CT32" i="5" s="1"/>
  <c r="CT1178" i="5"/>
  <c r="CT1190" i="5" s="1"/>
  <c r="CT394" i="5"/>
  <c r="CT341" i="5" l="1"/>
  <c r="CT374" i="5" s="1"/>
  <c r="CT412" i="5"/>
  <c r="CT545" i="5" s="1"/>
  <c r="CT163" i="5" s="1"/>
  <c r="CT423" i="5"/>
  <c r="HQ265" i="4"/>
  <c r="CU540" i="5"/>
  <c r="CU797" i="5"/>
  <c r="CT841" i="5"/>
  <c r="CT541" i="5"/>
  <c r="CT176" i="5" s="1"/>
  <c r="HT260" i="4"/>
  <c r="HT261" i="4" s="1"/>
  <c r="HS262" i="4"/>
  <c r="CS447" i="5"/>
  <c r="CU292" i="5"/>
  <c r="CU434" i="5"/>
  <c r="CT308" i="5"/>
  <c r="CT437" i="5"/>
  <c r="CU548" i="5"/>
  <c r="CT1083" i="5"/>
  <c r="CT1084" i="5" s="1"/>
  <c r="CU1024" i="5"/>
  <c r="CT809" i="5"/>
  <c r="CT810" i="5" s="1"/>
  <c r="CU544" i="5"/>
  <c r="CU298" i="5"/>
  <c r="CU299" i="5"/>
  <c r="CU304" i="5"/>
  <c r="CU303" i="5"/>
  <c r="CU295" i="5"/>
  <c r="CU296" i="5"/>
  <c r="CU291" i="5"/>
  <c r="CU302" i="5"/>
  <c r="CU300" i="5"/>
  <c r="CU301" i="5"/>
  <c r="CU297" i="5"/>
  <c r="CU293" i="5"/>
  <c r="CU294" i="5"/>
  <c r="CU305" i="5"/>
  <c r="CU799" i="5"/>
  <c r="CU798" i="5"/>
  <c r="CU796" i="5"/>
  <c r="CT780" i="5"/>
  <c r="CT790" i="5"/>
  <c r="CT361" i="5"/>
  <c r="CT838" i="5"/>
  <c r="CU19" i="5"/>
  <c r="CU532" i="5"/>
  <c r="CU531" i="5"/>
  <c r="CU505" i="5"/>
  <c r="CU498" i="5"/>
  <c r="CU491" i="5"/>
  <c r="CU483" i="5"/>
  <c r="CT344" i="5"/>
  <c r="CT378" i="5" s="1"/>
  <c r="CT879" i="5"/>
  <c r="CT826" i="5"/>
  <c r="CU370" i="5"/>
  <c r="CU369" i="5"/>
  <c r="CT883" i="5"/>
  <c r="CU347" i="5"/>
  <c r="CU349" i="5" s="1"/>
  <c r="CT354" i="5"/>
  <c r="CT462" i="5"/>
  <c r="CT959" i="5"/>
  <c r="CT960" i="5" s="1"/>
  <c r="CT884" i="5"/>
  <c r="CT882" i="5"/>
  <c r="CT18" i="5"/>
  <c r="CT340" i="5"/>
  <c r="CT1168" i="5"/>
  <c r="CU46" i="5" a="1"/>
  <c r="CU46" i="5" s="1"/>
  <c r="CU364" i="5"/>
  <c r="CU10" i="5"/>
  <c r="CU11" i="5" s="1"/>
  <c r="CU45" i="5" a="1"/>
  <c r="CU45" i="5" s="1"/>
  <c r="CT409" i="5"/>
  <c r="CT507" i="5" s="1"/>
  <c r="CT413" i="5"/>
  <c r="CT407" i="5"/>
  <c r="CT410" i="5"/>
  <c r="CT343" i="5"/>
  <c r="CT418" i="5"/>
  <c r="CT342" i="5"/>
  <c r="CT421" i="5"/>
  <c r="CT422" i="5"/>
  <c r="CT419" i="5"/>
  <c r="CT414" i="5"/>
  <c r="CT417" i="5"/>
  <c r="CT411" i="5"/>
  <c r="CT535" i="5" s="1"/>
  <c r="CT415" i="5"/>
  <c r="CT416" i="5"/>
  <c r="CU1201" i="5"/>
  <c r="CU27" i="5"/>
  <c r="CU29" i="5" s="1" a="1"/>
  <c r="CU29" i="5" s="1"/>
  <c r="CU310" i="5"/>
  <c r="CU875" i="5"/>
  <c r="CU874" i="5"/>
  <c r="CU873" i="5"/>
  <c r="CU870" i="5"/>
  <c r="CU848" i="5"/>
  <c r="CU850" i="5"/>
  <c r="CU431" i="5"/>
  <c r="CU430" i="5"/>
  <c r="CU429" i="5"/>
  <c r="CU428" i="5"/>
  <c r="CU605" i="5"/>
  <c r="CU610" i="5" s="1"/>
  <c r="CU604" i="5"/>
  <c r="CU609" i="5" s="1"/>
  <c r="CU603" i="5"/>
  <c r="CU608" i="5" s="1"/>
  <c r="CU602" i="5"/>
  <c r="CU607" i="5" s="1"/>
  <c r="CU561" i="5"/>
  <c r="CU432" i="5"/>
  <c r="CU17" i="5"/>
  <c r="CU427" i="5"/>
  <c r="CU433" i="5"/>
  <c r="CU15" i="5"/>
  <c r="CT408" i="5"/>
  <c r="CT479" i="5" s="1"/>
  <c r="CT159" i="5" s="1"/>
  <c r="CT420" i="5"/>
  <c r="CV5" i="5"/>
  <c r="CV365" i="5" s="1"/>
  <c r="CV351" i="5" l="1"/>
  <c r="CT377" i="5"/>
  <c r="CT390" i="5" s="1"/>
  <c r="CT154" i="5" s="1"/>
  <c r="CT373" i="5"/>
  <c r="CV1036" i="5"/>
  <c r="CV1035" i="5"/>
  <c r="CV1034" i="5"/>
  <c r="HR265" i="4"/>
  <c r="CT678" i="5"/>
  <c r="CT710" i="5"/>
  <c r="HU260" i="4"/>
  <c r="HU261" i="4" s="1"/>
  <c r="HT262" i="4"/>
  <c r="CT393" i="5"/>
  <c r="CT74" i="5"/>
  <c r="CT75" i="5"/>
  <c r="CU76" i="5"/>
  <c r="CT486" i="5"/>
  <c r="CT493" i="5"/>
  <c r="CT500" i="5"/>
  <c r="CT446" i="5"/>
  <c r="CV1476" i="5"/>
  <c r="CV1276" i="5"/>
  <c r="CU1147" i="5"/>
  <c r="CU1148" i="5"/>
  <c r="CU1162" i="5" s="1"/>
  <c r="CT443" i="5"/>
  <c r="CT445" i="5"/>
  <c r="CT444" i="5"/>
  <c r="CT442" i="5"/>
  <c r="CT440" i="5"/>
  <c r="CT439" i="5"/>
  <c r="CT441" i="5"/>
  <c r="CU306" i="5"/>
  <c r="CU801" i="5"/>
  <c r="CU804" i="5" s="1"/>
  <c r="CU805" i="5" s="1"/>
  <c r="CV803" i="5" s="1"/>
  <c r="CU327" i="5"/>
  <c r="CU329" i="5" s="1"/>
  <c r="CU360" i="5" s="1"/>
  <c r="CU20" i="5"/>
  <c r="CU562" i="5" s="1"/>
  <c r="CT536" i="5"/>
  <c r="CT537" i="5" s="1"/>
  <c r="CT162" i="5" s="1"/>
  <c r="CV518" i="5"/>
  <c r="CV519" i="5" s="1"/>
  <c r="CV477" i="5"/>
  <c r="CU40" i="5" a="1"/>
  <c r="CU40" i="5" s="1"/>
  <c r="CU39" i="5" a="1"/>
  <c r="CU39" i="5" s="1"/>
  <c r="CU42" i="5" a="1"/>
  <c r="CU42" i="5" s="1"/>
  <c r="CU38" i="5" a="1"/>
  <c r="CU38" i="5" s="1"/>
  <c r="CU36" i="5" a="1"/>
  <c r="CU36" i="5" s="1"/>
  <c r="CU35" i="5" a="1"/>
  <c r="CU35" i="5" s="1"/>
  <c r="CU37" i="5" a="1"/>
  <c r="CU37" i="5" s="1"/>
  <c r="CU34" i="5" a="1"/>
  <c r="CU34" i="5" s="1"/>
  <c r="CU33" i="5" a="1"/>
  <c r="CU33" i="5" s="1"/>
  <c r="CU412" i="5" s="1"/>
  <c r="CT375" i="5"/>
  <c r="CT376" i="5"/>
  <c r="CT389" i="5" s="1"/>
  <c r="CT153" i="5" s="1"/>
  <c r="CV367" i="5"/>
  <c r="CV368" i="5"/>
  <c r="CV22" i="5"/>
  <c r="CT333" i="5"/>
  <c r="CT334" i="5"/>
  <c r="CT885" i="5"/>
  <c r="CV24" i="5"/>
  <c r="CW1289" i="5" s="1"/>
  <c r="CU9" i="5"/>
  <c r="CV849" i="5"/>
  <c r="CU1178" i="5"/>
  <c r="CU1190" i="5" s="1"/>
  <c r="CU394" i="5"/>
  <c r="CV23" i="5"/>
  <c r="CV1294" i="5" s="1"/>
  <c r="CV846" i="5"/>
  <c r="CU845" i="5"/>
  <c r="CU16" i="5"/>
  <c r="CU858" i="5"/>
  <c r="CV556" i="5"/>
  <c r="CV8" i="5"/>
  <c r="CV348" i="5" s="1"/>
  <c r="CV366" i="5" s="1"/>
  <c r="CW4" i="5"/>
  <c r="CV6" i="5"/>
  <c r="CV7" i="5"/>
  <c r="CU876" i="5"/>
  <c r="CU30" i="5" a="1"/>
  <c r="CU30" i="5" s="1"/>
  <c r="CU423" i="5" s="1"/>
  <c r="CU32" i="5" a="1"/>
  <c r="CU32" i="5" s="1"/>
  <c r="CU31" i="5" a="1"/>
  <c r="CU31" i="5" s="1"/>
  <c r="CU341" i="5" l="1"/>
  <c r="CU374" i="5" s="1"/>
  <c r="HS265" i="4"/>
  <c r="CV540" i="5"/>
  <c r="CV797" i="5"/>
  <c r="CU841" i="5"/>
  <c r="CU541" i="5"/>
  <c r="CU176" i="5" s="1"/>
  <c r="HV260" i="4"/>
  <c r="HV261" i="4" s="1"/>
  <c r="HU262" i="4"/>
  <c r="CT447" i="5"/>
  <c r="CV292" i="5"/>
  <c r="CV434" i="5"/>
  <c r="CU308" i="5"/>
  <c r="CU437" i="5"/>
  <c r="CV548" i="5"/>
  <c r="CU1083" i="5"/>
  <c r="CU1084" i="5" s="1"/>
  <c r="CV1024" i="5"/>
  <c r="CU809" i="5"/>
  <c r="CU810" i="5" s="1"/>
  <c r="CU545" i="5"/>
  <c r="CU163" i="5" s="1"/>
  <c r="CV544" i="5"/>
  <c r="CV299" i="5"/>
  <c r="CV301" i="5"/>
  <c r="CV300" i="5"/>
  <c r="CV298" i="5"/>
  <c r="CV303" i="5"/>
  <c r="CV304" i="5"/>
  <c r="CV295" i="5"/>
  <c r="CV293" i="5"/>
  <c r="CV296" i="5"/>
  <c r="CV294" i="5"/>
  <c r="CV302" i="5"/>
  <c r="CV291" i="5"/>
  <c r="CV305" i="5"/>
  <c r="CV297" i="5"/>
  <c r="CU361" i="5"/>
  <c r="CV798" i="5"/>
  <c r="CV796" i="5"/>
  <c r="CV799" i="5"/>
  <c r="CU780" i="5"/>
  <c r="CU790" i="5"/>
  <c r="CU838" i="5"/>
  <c r="CV19" i="5"/>
  <c r="CV532" i="5"/>
  <c r="CV531" i="5"/>
  <c r="CU420" i="5"/>
  <c r="CV498" i="5"/>
  <c r="CV505" i="5"/>
  <c r="CV491" i="5"/>
  <c r="CV483" i="5"/>
  <c r="CU413" i="5"/>
  <c r="CV370" i="5"/>
  <c r="CV369" i="5"/>
  <c r="CU354" i="5"/>
  <c r="CV347" i="5"/>
  <c r="CV349" i="5" s="1"/>
  <c r="CU883" i="5"/>
  <c r="CU826" i="5"/>
  <c r="CU884" i="5"/>
  <c r="CU462" i="5"/>
  <c r="CU959" i="5"/>
  <c r="CU960" i="5" s="1"/>
  <c r="CU882" i="5"/>
  <c r="CU18" i="5"/>
  <c r="CU879" i="5"/>
  <c r="CU342" i="5"/>
  <c r="CU410" i="5"/>
  <c r="CW5" i="5"/>
  <c r="CW365" i="5" s="1"/>
  <c r="CU416" i="5"/>
  <c r="CU421" i="5"/>
  <c r="CU407" i="5"/>
  <c r="CU1168" i="5"/>
  <c r="CU411" i="5"/>
  <c r="CU536" i="5" s="1"/>
  <c r="CU409" i="5"/>
  <c r="CU507" i="5" s="1"/>
  <c r="CU422" i="5"/>
  <c r="CV46" i="5" a="1"/>
  <c r="CV46" i="5" s="1"/>
  <c r="CV364" i="5"/>
  <c r="CV10" i="5"/>
  <c r="CV11" i="5" s="1"/>
  <c r="CV45" i="5" a="1"/>
  <c r="CV45" i="5" s="1"/>
  <c r="CV875" i="5"/>
  <c r="CV874" i="5"/>
  <c r="CV873" i="5"/>
  <c r="CV870" i="5"/>
  <c r="CV848" i="5"/>
  <c r="CV850" i="5"/>
  <c r="CV430" i="5"/>
  <c r="CV429" i="5"/>
  <c r="CV428" i="5"/>
  <c r="CV605" i="5"/>
  <c r="CV610" i="5" s="1"/>
  <c r="CV604" i="5"/>
  <c r="CV609" i="5" s="1"/>
  <c r="CV603" i="5"/>
  <c r="CV608" i="5" s="1"/>
  <c r="CV602" i="5"/>
  <c r="CV607" i="5" s="1"/>
  <c r="CV561" i="5"/>
  <c r="CV433" i="5"/>
  <c r="CV432" i="5"/>
  <c r="CV17" i="5"/>
  <c r="CV431" i="5"/>
  <c r="CV427" i="5"/>
  <c r="CV15" i="5"/>
  <c r="CU418" i="5"/>
  <c r="CU417" i="5"/>
  <c r="CU415" i="5"/>
  <c r="CU340" i="5"/>
  <c r="CU344" i="5"/>
  <c r="CU378" i="5" s="1"/>
  <c r="CU343" i="5"/>
  <c r="CU414" i="5"/>
  <c r="CU419" i="5"/>
  <c r="CV1201" i="5"/>
  <c r="CV27" i="5"/>
  <c r="CV30" i="5" s="1" a="1"/>
  <c r="CV30" i="5" s="1"/>
  <c r="CV310" i="5"/>
  <c r="CU408" i="5"/>
  <c r="CU479" i="5" s="1"/>
  <c r="CU159" i="5" s="1"/>
  <c r="CU373" i="5" l="1"/>
  <c r="CU377" i="5"/>
  <c r="CW351" i="5"/>
  <c r="CW1036" i="5"/>
  <c r="CW1034" i="5"/>
  <c r="CW1035" i="5"/>
  <c r="HT265" i="4"/>
  <c r="CU678" i="5"/>
  <c r="CU710" i="5"/>
  <c r="HW260" i="4"/>
  <c r="HW261" i="4" s="1"/>
  <c r="HV262" i="4"/>
  <c r="CV76" i="5"/>
  <c r="CU74" i="5"/>
  <c r="CU75" i="5"/>
  <c r="CU486" i="5"/>
  <c r="CU493" i="5"/>
  <c r="CU500" i="5"/>
  <c r="CV1147" i="5"/>
  <c r="CV1148" i="5"/>
  <c r="CV1162" i="5" s="1"/>
  <c r="CU446" i="5"/>
  <c r="CW1476" i="5"/>
  <c r="CW1276" i="5"/>
  <c r="CU443" i="5"/>
  <c r="CU440" i="5"/>
  <c r="CU444" i="5"/>
  <c r="CU439" i="5"/>
  <c r="CU445" i="5"/>
  <c r="CU442" i="5"/>
  <c r="CU441" i="5"/>
  <c r="CV306" i="5"/>
  <c r="CU390" i="5"/>
  <c r="CU154" i="5" s="1"/>
  <c r="CV20" i="5"/>
  <c r="CV562" i="5" s="1"/>
  <c r="CV801" i="5"/>
  <c r="CV804" i="5" s="1"/>
  <c r="CV805" i="5" s="1"/>
  <c r="CW803" i="5" s="1"/>
  <c r="CV327" i="5"/>
  <c r="CV329" i="5" s="1"/>
  <c r="CV360" i="5" s="1"/>
  <c r="CU535" i="5"/>
  <c r="CU537" i="5" s="1"/>
  <c r="CU162" i="5" s="1"/>
  <c r="CW518" i="5"/>
  <c r="CW519" i="5" s="1"/>
  <c r="CW477" i="5"/>
  <c r="CV40" i="5" a="1"/>
  <c r="CV40" i="5" s="1"/>
  <c r="CV39" i="5" a="1"/>
  <c r="CV39" i="5" s="1"/>
  <c r="CV38" i="5" a="1"/>
  <c r="CV38" i="5" s="1"/>
  <c r="CV42" i="5" a="1"/>
  <c r="CV42" i="5" s="1"/>
  <c r="CV37" i="5" a="1"/>
  <c r="CV37" i="5" s="1"/>
  <c r="CV36" i="5" a="1"/>
  <c r="CV36" i="5" s="1"/>
  <c r="CV35" i="5" a="1"/>
  <c r="CV35" i="5" s="1"/>
  <c r="CV34" i="5" a="1"/>
  <c r="CV34" i="5" s="1"/>
  <c r="CV33" i="5" a="1"/>
  <c r="CV33" i="5" s="1"/>
  <c r="CV412" i="5" s="1"/>
  <c r="CU376" i="5"/>
  <c r="CU389" i="5" s="1"/>
  <c r="CU153" i="5" s="1"/>
  <c r="CU375" i="5"/>
  <c r="CW367" i="5"/>
  <c r="CW368" i="5"/>
  <c r="CU885" i="5"/>
  <c r="CU333" i="5"/>
  <c r="CU393" i="5"/>
  <c r="CU334" i="5"/>
  <c r="CW849" i="5"/>
  <c r="CV29" i="5" a="1"/>
  <c r="CV29" i="5" s="1"/>
  <c r="CV31" i="5" a="1"/>
  <c r="CV31" i="5" s="1"/>
  <c r="CW22" i="5"/>
  <c r="CV9" i="5"/>
  <c r="CW24" i="5"/>
  <c r="CX1289" i="5" s="1"/>
  <c r="CV1178" i="5"/>
  <c r="CV1190" i="5" s="1"/>
  <c r="CV394" i="5"/>
  <c r="CV858" i="5"/>
  <c r="CV32" i="5" a="1"/>
  <c r="CV32" i="5" s="1"/>
  <c r="CW23" i="5"/>
  <c r="CW1294" i="5" s="1"/>
  <c r="CV845" i="5"/>
  <c r="CV16" i="5"/>
  <c r="CW846" i="5"/>
  <c r="CV876" i="5"/>
  <c r="CW556" i="5"/>
  <c r="CX4" i="5"/>
  <c r="CW6" i="5"/>
  <c r="CW7" i="5"/>
  <c r="CW8" i="5"/>
  <c r="CW348" i="5" s="1"/>
  <c r="CW366" i="5" s="1"/>
  <c r="CV423" i="5" l="1"/>
  <c r="CV341" i="5"/>
  <c r="HU265" i="4"/>
  <c r="CW540" i="5"/>
  <c r="CW797" i="5"/>
  <c r="CV841" i="5"/>
  <c r="CV541" i="5"/>
  <c r="CV176" i="5" s="1"/>
  <c r="HX260" i="4"/>
  <c r="HX261" i="4" s="1"/>
  <c r="HW262" i="4"/>
  <c r="CU447" i="5"/>
  <c r="CW300" i="5"/>
  <c r="CW434" i="5"/>
  <c r="CV308" i="5"/>
  <c r="CV437" i="5"/>
  <c r="CW548" i="5"/>
  <c r="CV1083" i="5"/>
  <c r="CV1084" i="5" s="1"/>
  <c r="CW1024" i="5"/>
  <c r="CV809" i="5"/>
  <c r="CV810" i="5" s="1"/>
  <c r="CV545" i="5"/>
  <c r="CV163" i="5" s="1"/>
  <c r="CW544" i="5"/>
  <c r="CW302" i="5"/>
  <c r="CW294" i="5"/>
  <c r="CW292" i="5"/>
  <c r="CW298" i="5"/>
  <c r="CW291" i="5"/>
  <c r="CW297" i="5"/>
  <c r="CW301" i="5"/>
  <c r="CW296" i="5"/>
  <c r="CW295" i="5"/>
  <c r="CW304" i="5"/>
  <c r="CW303" i="5"/>
  <c r="CW293" i="5"/>
  <c r="CW305" i="5"/>
  <c r="CW299" i="5"/>
  <c r="CV361" i="5"/>
  <c r="CW798" i="5"/>
  <c r="CW796" i="5"/>
  <c r="CW799" i="5"/>
  <c r="CV780" i="5"/>
  <c r="CV790" i="5"/>
  <c r="CV838" i="5"/>
  <c r="CW19" i="5"/>
  <c r="CW531" i="5"/>
  <c r="CW532" i="5"/>
  <c r="CW505" i="5"/>
  <c r="CW498" i="5"/>
  <c r="CW491" i="5"/>
  <c r="CW483" i="5"/>
  <c r="CV411" i="5"/>
  <c r="CV536" i="5" s="1"/>
  <c r="CV826" i="5"/>
  <c r="CW370" i="5"/>
  <c r="CW369" i="5"/>
  <c r="CV354" i="5"/>
  <c r="CW347" i="5"/>
  <c r="CW349" i="5" s="1"/>
  <c r="CV959" i="5"/>
  <c r="CV960" i="5" s="1"/>
  <c r="CV18" i="5"/>
  <c r="CV462" i="5"/>
  <c r="CV343" i="5"/>
  <c r="CV879" i="5"/>
  <c r="CV882" i="5"/>
  <c r="CV408" i="5"/>
  <c r="CV479" i="5" s="1"/>
  <c r="CV159" i="5" s="1"/>
  <c r="CV344" i="5"/>
  <c r="CV378" i="5" s="1"/>
  <c r="CV420" i="5"/>
  <c r="CV340" i="5"/>
  <c r="CV884" i="5"/>
  <c r="CV883" i="5"/>
  <c r="CX5" i="5"/>
  <c r="CX365" i="5" s="1"/>
  <c r="CV1168" i="5"/>
  <c r="CV419" i="5"/>
  <c r="CV407" i="5"/>
  <c r="CV409" i="5"/>
  <c r="CV507" i="5" s="1"/>
  <c r="CV415" i="5"/>
  <c r="CV342" i="5"/>
  <c r="CV421" i="5"/>
  <c r="CV416" i="5"/>
  <c r="CV413" i="5"/>
  <c r="CV410" i="5"/>
  <c r="CV422" i="5"/>
  <c r="CV417" i="5"/>
  <c r="CW364" i="5"/>
  <c r="CW45" i="5" a="1"/>
  <c r="CW45" i="5" s="1"/>
  <c r="CW10" i="5"/>
  <c r="CW11" i="5" s="1"/>
  <c r="CW46" i="5" a="1"/>
  <c r="CW46" i="5" s="1"/>
  <c r="CV418" i="5"/>
  <c r="CW850" i="5"/>
  <c r="CW875" i="5"/>
  <c r="CW874" i="5"/>
  <c r="CW873" i="5"/>
  <c r="CW870" i="5"/>
  <c r="CW848" i="5"/>
  <c r="CW429" i="5"/>
  <c r="CW428" i="5"/>
  <c r="CW427" i="5"/>
  <c r="CW605" i="5"/>
  <c r="CW610" i="5" s="1"/>
  <c r="CW604" i="5"/>
  <c r="CW609" i="5" s="1"/>
  <c r="CW603" i="5"/>
  <c r="CW608" i="5" s="1"/>
  <c r="CW602" i="5"/>
  <c r="CW607" i="5" s="1"/>
  <c r="CW561" i="5"/>
  <c r="CW432" i="5"/>
  <c r="CW431" i="5"/>
  <c r="CW433" i="5"/>
  <c r="CW430" i="5"/>
  <c r="CW15" i="5"/>
  <c r="CW17" i="5"/>
  <c r="CV414" i="5"/>
  <c r="CW1201" i="5"/>
  <c r="CW27" i="5"/>
  <c r="CW31" i="5" s="1" a="1"/>
  <c r="CW31" i="5" s="1"/>
  <c r="CW310" i="5"/>
  <c r="CV374" i="5" l="1"/>
  <c r="CV377" i="5"/>
  <c r="CX351" i="5"/>
  <c r="CV373" i="5"/>
  <c r="CX1035" i="5"/>
  <c r="CX1034" i="5"/>
  <c r="CX1036" i="5"/>
  <c r="HV265" i="4"/>
  <c r="CV678" i="5"/>
  <c r="CV710" i="5"/>
  <c r="HY260" i="4"/>
  <c r="HY261" i="4" s="1"/>
  <c r="HX262" i="4"/>
  <c r="CV393" i="5"/>
  <c r="CV75" i="5"/>
  <c r="CV74" i="5"/>
  <c r="CW1148" i="5"/>
  <c r="CW1162" i="5" s="1"/>
  <c r="CW76" i="5"/>
  <c r="CV486" i="5"/>
  <c r="CV500" i="5"/>
  <c r="CV493" i="5"/>
  <c r="CV446" i="5"/>
  <c r="CX1476" i="5"/>
  <c r="CX1276" i="5"/>
  <c r="CW1147" i="5"/>
  <c r="CV444" i="5"/>
  <c r="CV440" i="5"/>
  <c r="CV439" i="5"/>
  <c r="CV443" i="5"/>
  <c r="CV445" i="5"/>
  <c r="CV442" i="5"/>
  <c r="CV441" i="5"/>
  <c r="CV390" i="5"/>
  <c r="CV154" i="5" s="1"/>
  <c r="CW306" i="5"/>
  <c r="CW801" i="5"/>
  <c r="CW804" i="5" s="1"/>
  <c r="CW805" i="5" s="1"/>
  <c r="CX803" i="5" s="1"/>
  <c r="CW327" i="5"/>
  <c r="CW329" i="5" s="1"/>
  <c r="CW360" i="5" s="1"/>
  <c r="CW20" i="5"/>
  <c r="CW562" i="5" s="1"/>
  <c r="CV535" i="5"/>
  <c r="CV537" i="5" s="1"/>
  <c r="CV162" i="5" s="1"/>
  <c r="CX518" i="5"/>
  <c r="CX519" i="5" s="1"/>
  <c r="CX477" i="5"/>
  <c r="CW40" i="5" a="1"/>
  <c r="CW40" i="5" s="1"/>
  <c r="CW42" i="5" a="1"/>
  <c r="CW42" i="5" s="1"/>
  <c r="CW39" i="5" a="1"/>
  <c r="CW39" i="5" s="1"/>
  <c r="CW34" i="5" a="1"/>
  <c r="CW34" i="5" s="1"/>
  <c r="CW36" i="5" a="1"/>
  <c r="CW36" i="5" s="1"/>
  <c r="CW37" i="5" a="1"/>
  <c r="CW37" i="5" s="1"/>
  <c r="CW38" i="5" a="1"/>
  <c r="CW38" i="5" s="1"/>
  <c r="CW35" i="5" a="1"/>
  <c r="CW35" i="5" s="1"/>
  <c r="CW33" i="5" a="1"/>
  <c r="CW33" i="5" s="1"/>
  <c r="CW412" i="5" s="1"/>
  <c r="CV376" i="5"/>
  <c r="CV389" i="5" s="1"/>
  <c r="CV153" i="5" s="1"/>
  <c r="CV375" i="5"/>
  <c r="CX367" i="5"/>
  <c r="CX368" i="5"/>
  <c r="CV885" i="5"/>
  <c r="CV334" i="5"/>
  <c r="CX22" i="5"/>
  <c r="CX24" i="5"/>
  <c r="CY1289" i="5" s="1"/>
  <c r="CX23" i="5"/>
  <c r="CX1294" i="5" s="1"/>
  <c r="CV333" i="5"/>
  <c r="CW9" i="5"/>
  <c r="CX849" i="5"/>
  <c r="CW32" i="5" a="1"/>
  <c r="CW32" i="5" s="1"/>
  <c r="CW845" i="5"/>
  <c r="CW16" i="5"/>
  <c r="CW858" i="5"/>
  <c r="CX846" i="5"/>
  <c r="CW1178" i="5"/>
  <c r="CW1190" i="5" s="1"/>
  <c r="CW394" i="5"/>
  <c r="CW876" i="5"/>
  <c r="CW30" i="5" a="1"/>
  <c r="CW30" i="5" s="1"/>
  <c r="CX556" i="5"/>
  <c r="CY4" i="5"/>
  <c r="CX6" i="5"/>
  <c r="CX7" i="5"/>
  <c r="CX8" i="5"/>
  <c r="CX348" i="5" s="1"/>
  <c r="CX366" i="5" s="1"/>
  <c r="CW29" i="5" a="1"/>
  <c r="CW29" i="5" s="1"/>
  <c r="CW341" i="5" l="1"/>
  <c r="CW374" i="5" s="1"/>
  <c r="HW265" i="4"/>
  <c r="CX540" i="5"/>
  <c r="CX797" i="5"/>
  <c r="CW841" i="5"/>
  <c r="CW541" i="5"/>
  <c r="CW176" i="5" s="1"/>
  <c r="HZ260" i="4"/>
  <c r="HZ261" i="4" s="1"/>
  <c r="HY262" i="4"/>
  <c r="CV447" i="5"/>
  <c r="CX300" i="5"/>
  <c r="CX434" i="5"/>
  <c r="CW308" i="5"/>
  <c r="CW437" i="5"/>
  <c r="CX548" i="5"/>
  <c r="CW1083" i="5"/>
  <c r="CW1084" i="5" s="1"/>
  <c r="CX1024" i="5"/>
  <c r="CW809" i="5"/>
  <c r="CW810" i="5" s="1"/>
  <c r="CW545" i="5"/>
  <c r="CW163" i="5" s="1"/>
  <c r="CX544" i="5"/>
  <c r="CW423" i="5"/>
  <c r="CX305" i="5"/>
  <c r="CX297" i="5"/>
  <c r="CX299" i="5"/>
  <c r="CX304" i="5"/>
  <c r="CX293" i="5"/>
  <c r="CX302" i="5"/>
  <c r="CX295" i="5"/>
  <c r="CX291" i="5"/>
  <c r="CX298" i="5"/>
  <c r="CX296" i="5"/>
  <c r="CX303" i="5"/>
  <c r="CX292" i="5"/>
  <c r="CX301" i="5"/>
  <c r="CX294" i="5"/>
  <c r="CW361" i="5"/>
  <c r="CX799" i="5"/>
  <c r="CX796" i="5"/>
  <c r="CX798" i="5"/>
  <c r="CW780" i="5"/>
  <c r="CW790" i="5"/>
  <c r="CW838" i="5"/>
  <c r="CX19" i="5"/>
  <c r="CX531" i="5"/>
  <c r="CX532" i="5"/>
  <c r="CX498" i="5"/>
  <c r="CX491" i="5"/>
  <c r="CX505" i="5"/>
  <c r="CX483" i="5"/>
  <c r="CW344" i="5"/>
  <c r="CW378" i="5" s="1"/>
  <c r="CW420" i="5"/>
  <c r="CW340" i="5"/>
  <c r="CW882" i="5"/>
  <c r="CW408" i="5"/>
  <c r="CW479" i="5" s="1"/>
  <c r="CW159" i="5" s="1"/>
  <c r="CW414" i="5"/>
  <c r="CX370" i="5"/>
  <c r="CX369" i="5"/>
  <c r="CW883" i="5"/>
  <c r="CX347" i="5"/>
  <c r="CX349" i="5" s="1"/>
  <c r="CW354" i="5"/>
  <c r="CW879" i="5"/>
  <c r="CW18" i="5"/>
  <c r="CW826" i="5"/>
  <c r="CW462" i="5"/>
  <c r="CW959" i="5"/>
  <c r="CW960" i="5" s="1"/>
  <c r="CW884" i="5"/>
  <c r="CW421" i="5"/>
  <c r="CW419" i="5"/>
  <c r="CW342" i="5"/>
  <c r="CW416" i="5"/>
  <c r="CW415" i="5"/>
  <c r="CW343" i="5"/>
  <c r="CW411" i="5"/>
  <c r="CW536" i="5" s="1"/>
  <c r="CW407" i="5"/>
  <c r="CW417" i="5"/>
  <c r="CW409" i="5"/>
  <c r="CW507" i="5" s="1"/>
  <c r="CW1168" i="5"/>
  <c r="CX850" i="5"/>
  <c r="CX874" i="5"/>
  <c r="CX428" i="5"/>
  <c r="CX875" i="5"/>
  <c r="CX605" i="5"/>
  <c r="CX610" i="5" s="1"/>
  <c r="CX604" i="5"/>
  <c r="CX609" i="5" s="1"/>
  <c r="CX603" i="5"/>
  <c r="CX608" i="5" s="1"/>
  <c r="CX602" i="5"/>
  <c r="CX607" i="5" s="1"/>
  <c r="CX561" i="5"/>
  <c r="CX848" i="5"/>
  <c r="CX433" i="5"/>
  <c r="CX870" i="5"/>
  <c r="CX431" i="5"/>
  <c r="CX873" i="5"/>
  <c r="CX429" i="5"/>
  <c r="CX427" i="5"/>
  <c r="CX430" i="5"/>
  <c r="CX15" i="5"/>
  <c r="CX432" i="5"/>
  <c r="CX17" i="5"/>
  <c r="CX45" i="5" a="1"/>
  <c r="CX45" i="5" s="1"/>
  <c r="CX364" i="5"/>
  <c r="CX10" i="5"/>
  <c r="CX11" i="5" s="1"/>
  <c r="CX46" i="5" a="1"/>
  <c r="CX46" i="5" s="1"/>
  <c r="CW422" i="5"/>
  <c r="CW413" i="5"/>
  <c r="CX1201" i="5"/>
  <c r="CX27" i="5"/>
  <c r="CX32" i="5" s="1" a="1"/>
  <c r="CX32" i="5" s="1"/>
  <c r="CX310" i="5"/>
  <c r="CW418" i="5"/>
  <c r="CY5" i="5"/>
  <c r="CY365" i="5" s="1"/>
  <c r="CW410" i="5"/>
  <c r="CY351" i="5" l="1"/>
  <c r="CW377" i="5"/>
  <c r="CW373" i="5"/>
  <c r="CY1034" i="5"/>
  <c r="CY1035" i="5"/>
  <c r="CY1036" i="5"/>
  <c r="HX265" i="4"/>
  <c r="CW678" i="5"/>
  <c r="CW710" i="5"/>
  <c r="IA260" i="4"/>
  <c r="IA261" i="4" s="1"/>
  <c r="HZ262" i="4"/>
  <c r="CX76" i="5"/>
  <c r="CW393" i="5"/>
  <c r="CW75" i="5"/>
  <c r="CW74" i="5"/>
  <c r="CX1147" i="5"/>
  <c r="CW486" i="5"/>
  <c r="CW493" i="5"/>
  <c r="CW500" i="5"/>
  <c r="CX1148" i="5"/>
  <c r="CX1162" i="5" s="1"/>
  <c r="CW446" i="5"/>
  <c r="CY1476" i="5"/>
  <c r="CY1276" i="5"/>
  <c r="CW440" i="5"/>
  <c r="CW439" i="5"/>
  <c r="CW444" i="5"/>
  <c r="CW443" i="5"/>
  <c r="CW445" i="5"/>
  <c r="CW442" i="5"/>
  <c r="CW441" i="5"/>
  <c r="CX306" i="5"/>
  <c r="CW390" i="5"/>
  <c r="CW154" i="5" s="1"/>
  <c r="CX801" i="5"/>
  <c r="CX804" i="5" s="1"/>
  <c r="CX805" i="5" s="1"/>
  <c r="CY803" i="5" s="1"/>
  <c r="CX327" i="5"/>
  <c r="CX329" i="5" s="1"/>
  <c r="CX360" i="5" s="1"/>
  <c r="CX20" i="5"/>
  <c r="CX562" i="5" s="1"/>
  <c r="CW535" i="5"/>
  <c r="CW537" i="5" s="1"/>
  <c r="CW162" i="5" s="1"/>
  <c r="CY518" i="5"/>
  <c r="CY519" i="5" s="1"/>
  <c r="CY477" i="5"/>
  <c r="CX40" i="5" a="1"/>
  <c r="CX40" i="5" s="1"/>
  <c r="CX42" i="5" a="1"/>
  <c r="CX42" i="5" s="1"/>
  <c r="CX39" i="5" a="1"/>
  <c r="CX39" i="5" s="1"/>
  <c r="CX38" i="5" a="1"/>
  <c r="CX38" i="5" s="1"/>
  <c r="CX34" i="5" a="1"/>
  <c r="CX34" i="5" s="1"/>
  <c r="CX37" i="5" a="1"/>
  <c r="CX37" i="5" s="1"/>
  <c r="CX36" i="5" a="1"/>
  <c r="CX36" i="5" s="1"/>
  <c r="CX35" i="5" a="1"/>
  <c r="CX35" i="5" s="1"/>
  <c r="CX33" i="5" a="1"/>
  <c r="CX33" i="5" s="1"/>
  <c r="CW375" i="5"/>
  <c r="CW376" i="5"/>
  <c r="CW389" i="5" s="1"/>
  <c r="CW153" i="5" s="1"/>
  <c r="CY367" i="5"/>
  <c r="CY368" i="5"/>
  <c r="CW885" i="5"/>
  <c r="CY22" i="5"/>
  <c r="CW334" i="5"/>
  <c r="CW333" i="5"/>
  <c r="CY24" i="5"/>
  <c r="CZ1289" i="5" s="1"/>
  <c r="CX9" i="5"/>
  <c r="CY23" i="5"/>
  <c r="CY1294" i="5" s="1"/>
  <c r="CY846" i="5"/>
  <c r="CX1178" i="5"/>
  <c r="CX1190" i="5" s="1"/>
  <c r="CX394" i="5"/>
  <c r="CX858" i="5"/>
  <c r="CY556" i="5"/>
  <c r="CY6" i="5"/>
  <c r="CY7" i="5"/>
  <c r="CY8" i="5"/>
  <c r="CY348" i="5" s="1"/>
  <c r="CY366" i="5" s="1"/>
  <c r="CZ4" i="5"/>
  <c r="CX29" i="5" a="1"/>
  <c r="CX29" i="5" s="1"/>
  <c r="CX31" i="5" a="1"/>
  <c r="CX31" i="5" s="1"/>
  <c r="CY849" i="5"/>
  <c r="CX30" i="5" a="1"/>
  <c r="CX30" i="5" s="1"/>
  <c r="CX845" i="5"/>
  <c r="CX16" i="5"/>
  <c r="CX876" i="5"/>
  <c r="CX341" i="5" l="1"/>
  <c r="CX374" i="5" s="1"/>
  <c r="CX412" i="5"/>
  <c r="CX545" i="5" s="1"/>
  <c r="CX163" i="5" s="1"/>
  <c r="HY265" i="4"/>
  <c r="CY540" i="5"/>
  <c r="CY797" i="5"/>
  <c r="CX841" i="5"/>
  <c r="CX541" i="5"/>
  <c r="CX176" i="5" s="1"/>
  <c r="IB260" i="4"/>
  <c r="IB261" i="4" s="1"/>
  <c r="IA262" i="4"/>
  <c r="CW447" i="5"/>
  <c r="CY305" i="5"/>
  <c r="CY434" i="5"/>
  <c r="CX423" i="5"/>
  <c r="CX308" i="5"/>
  <c r="CX437" i="5"/>
  <c r="CY548" i="5"/>
  <c r="CX1083" i="5"/>
  <c r="CX1084" i="5" s="1"/>
  <c r="CY1024" i="5"/>
  <c r="CX809" i="5"/>
  <c r="CX810" i="5" s="1"/>
  <c r="CY544" i="5"/>
  <c r="CY296" i="5"/>
  <c r="CY299" i="5"/>
  <c r="CY294" i="5"/>
  <c r="CY300" i="5"/>
  <c r="CY297" i="5"/>
  <c r="CY295" i="5"/>
  <c r="CY298" i="5"/>
  <c r="CY304" i="5"/>
  <c r="CY293" i="5"/>
  <c r="CY302" i="5"/>
  <c r="CY303" i="5"/>
  <c r="CY291" i="5"/>
  <c r="CY301" i="5"/>
  <c r="CY292" i="5"/>
  <c r="CX361" i="5"/>
  <c r="CY798" i="5"/>
  <c r="CY799" i="5"/>
  <c r="CY796" i="5"/>
  <c r="CX780" i="5"/>
  <c r="CX790" i="5"/>
  <c r="CX838" i="5"/>
  <c r="CY19" i="5"/>
  <c r="CY531" i="5"/>
  <c r="CY532" i="5"/>
  <c r="CY498" i="5"/>
  <c r="CY491" i="5"/>
  <c r="CY505" i="5"/>
  <c r="CY483" i="5"/>
  <c r="CX343" i="5"/>
  <c r="CX419" i="5"/>
  <c r="CX409" i="5"/>
  <c r="CX500" i="5" s="1"/>
  <c r="CX342" i="5"/>
  <c r="CX416" i="5"/>
  <c r="CX421" i="5"/>
  <c r="CX410" i="5"/>
  <c r="CX417" i="5"/>
  <c r="CX422" i="5"/>
  <c r="CX418" i="5"/>
  <c r="CX414" i="5"/>
  <c r="CX407" i="5"/>
  <c r="CX415" i="5"/>
  <c r="CX411" i="5"/>
  <c r="CX535" i="5" s="1"/>
  <c r="CX413" i="5"/>
  <c r="CY370" i="5"/>
  <c r="CY369" i="5"/>
  <c r="CX354" i="5"/>
  <c r="CY347" i="5"/>
  <c r="CY349" i="5" s="1"/>
  <c r="CX18" i="5"/>
  <c r="CX462" i="5"/>
  <c r="CX959" i="5"/>
  <c r="CX960" i="5" s="1"/>
  <c r="CX882" i="5"/>
  <c r="CX883" i="5"/>
  <c r="CX884" i="5"/>
  <c r="CX879" i="5"/>
  <c r="CX826" i="5"/>
  <c r="CZ5" i="5"/>
  <c r="CZ365" i="5" s="1"/>
  <c r="CY875" i="5"/>
  <c r="CY874" i="5"/>
  <c r="CY873" i="5"/>
  <c r="CY870" i="5"/>
  <c r="CY848" i="5"/>
  <c r="CY850" i="5"/>
  <c r="CY427" i="5"/>
  <c r="CY605" i="5"/>
  <c r="CY610" i="5" s="1"/>
  <c r="CY604" i="5"/>
  <c r="CY609" i="5" s="1"/>
  <c r="CY603" i="5"/>
  <c r="CY608" i="5" s="1"/>
  <c r="CY602" i="5"/>
  <c r="CY607" i="5" s="1"/>
  <c r="CY561" i="5"/>
  <c r="CY433" i="5"/>
  <c r="CY432" i="5"/>
  <c r="CY430" i="5"/>
  <c r="CY429" i="5"/>
  <c r="CY431" i="5"/>
  <c r="CY428" i="5"/>
  <c r="CY15" i="5"/>
  <c r="CY17" i="5"/>
  <c r="CX1168" i="5"/>
  <c r="CY364" i="5"/>
  <c r="CY10" i="5"/>
  <c r="CY11" i="5" s="1"/>
  <c r="CY46" i="5" a="1"/>
  <c r="CY46" i="5" s="1"/>
  <c r="CY45" i="5" a="1"/>
  <c r="CY45" i="5" s="1"/>
  <c r="CX420" i="5"/>
  <c r="CX340" i="5"/>
  <c r="CX408" i="5"/>
  <c r="CX479" i="5" s="1"/>
  <c r="CX159" i="5" s="1"/>
  <c r="CX344" i="5"/>
  <c r="CX378" i="5" s="1"/>
  <c r="CY1201" i="5"/>
  <c r="CY27" i="5"/>
  <c r="CY29" i="5" s="1" a="1"/>
  <c r="CY29" i="5" s="1"/>
  <c r="CY310" i="5"/>
  <c r="CX377" i="5" l="1"/>
  <c r="CX373" i="5"/>
  <c r="CZ351" i="5"/>
  <c r="CZ1036" i="5"/>
  <c r="CZ1035" i="5"/>
  <c r="CZ1034" i="5"/>
  <c r="HZ265" i="4"/>
  <c r="CX678" i="5"/>
  <c r="CX710" i="5"/>
  <c r="IC260" i="4"/>
  <c r="IC261" i="4" s="1"/>
  <c r="IB262" i="4"/>
  <c r="CX75" i="5"/>
  <c r="CX74" i="5"/>
  <c r="CY76" i="5"/>
  <c r="CX486" i="5"/>
  <c r="CX493" i="5"/>
  <c r="CX507" i="5"/>
  <c r="CX446" i="5"/>
  <c r="CZ1476" i="5"/>
  <c r="CZ1276" i="5"/>
  <c r="CY1148" i="5"/>
  <c r="CY1162" i="5" s="1"/>
  <c r="CY1147" i="5"/>
  <c r="CX440" i="5"/>
  <c r="CX439" i="5"/>
  <c r="CX443" i="5"/>
  <c r="CX444" i="5"/>
  <c r="CX445" i="5"/>
  <c r="CX441" i="5"/>
  <c r="CX442" i="5"/>
  <c r="CY306" i="5"/>
  <c r="CX390" i="5"/>
  <c r="CX154" i="5" s="1"/>
  <c r="CY801" i="5"/>
  <c r="CY804" i="5" s="1"/>
  <c r="CY805" i="5" s="1"/>
  <c r="CZ803" i="5" s="1"/>
  <c r="CY327" i="5"/>
  <c r="CY329" i="5" s="1"/>
  <c r="CY361" i="5" s="1"/>
  <c r="CY20" i="5"/>
  <c r="CY562" i="5" s="1"/>
  <c r="CX536" i="5"/>
  <c r="CX537" i="5" s="1"/>
  <c r="CX162" i="5" s="1"/>
  <c r="CZ518" i="5"/>
  <c r="CZ519" i="5" s="1"/>
  <c r="CZ477" i="5"/>
  <c r="CY40" i="5" a="1"/>
  <c r="CY40" i="5" s="1"/>
  <c r="CY42" i="5" a="1"/>
  <c r="CY42" i="5" s="1"/>
  <c r="CY37" i="5" a="1"/>
  <c r="CY37" i="5" s="1"/>
  <c r="CY36" i="5" a="1"/>
  <c r="CY36" i="5" s="1"/>
  <c r="CY38" i="5" a="1"/>
  <c r="CY38" i="5" s="1"/>
  <c r="CY39" i="5" a="1"/>
  <c r="CY39" i="5" s="1"/>
  <c r="CY34" i="5" a="1"/>
  <c r="CY34" i="5" s="1"/>
  <c r="CY35" i="5" a="1"/>
  <c r="CY35" i="5" s="1"/>
  <c r="CY33" i="5" a="1"/>
  <c r="CY33" i="5" s="1"/>
  <c r="CX375" i="5"/>
  <c r="CX376" i="5"/>
  <c r="CX389" i="5" s="1"/>
  <c r="CX153" i="5" s="1"/>
  <c r="CX334" i="5"/>
  <c r="CZ367" i="5"/>
  <c r="CZ368" i="5"/>
  <c r="CX393" i="5"/>
  <c r="CX333" i="5"/>
  <c r="CX885" i="5"/>
  <c r="CZ22" i="5"/>
  <c r="CY30" i="5" a="1"/>
  <c r="CY30" i="5" s="1"/>
  <c r="CY423" i="5" s="1"/>
  <c r="CY32" i="5" a="1"/>
  <c r="CY32" i="5" s="1"/>
  <c r="CY845" i="5"/>
  <c r="CY16" i="5"/>
  <c r="CZ846" i="5"/>
  <c r="CZ6" i="5"/>
  <c r="CZ7" i="5"/>
  <c r="CZ8" i="5"/>
  <c r="CZ348" i="5" s="1"/>
  <c r="CZ366" i="5" s="1"/>
  <c r="CZ556" i="5"/>
  <c r="DA4" i="5"/>
  <c r="CY9" i="5"/>
  <c r="CY876" i="5"/>
  <c r="CY31" i="5" a="1"/>
  <c r="CY31" i="5" s="1"/>
  <c r="CY858" i="5"/>
  <c r="CY1178" i="5"/>
  <c r="CY1190" i="5" s="1"/>
  <c r="CY394" i="5"/>
  <c r="CZ24" i="5"/>
  <c r="DA1289" i="5" s="1"/>
  <c r="CZ849" i="5"/>
  <c r="CZ23" i="5"/>
  <c r="CZ1294" i="5" s="1"/>
  <c r="CY341" i="5" l="1"/>
  <c r="CY374" i="5" s="1"/>
  <c r="CY412" i="5"/>
  <c r="CY545" i="5" s="1"/>
  <c r="CY163" i="5" s="1"/>
  <c r="IA265" i="4"/>
  <c r="CZ540" i="5"/>
  <c r="CZ797" i="5"/>
  <c r="CY841" i="5"/>
  <c r="CY541" i="5"/>
  <c r="CY176" i="5" s="1"/>
  <c r="ID260" i="4"/>
  <c r="ID261" i="4" s="1"/>
  <c r="IC262" i="4"/>
  <c r="CX447" i="5"/>
  <c r="CZ302" i="5"/>
  <c r="CZ434" i="5"/>
  <c r="CY308" i="5"/>
  <c r="CY437" i="5"/>
  <c r="CZ548" i="5"/>
  <c r="CY1083" i="5"/>
  <c r="CY1084" i="5" s="1"/>
  <c r="CZ1024" i="5"/>
  <c r="CY809" i="5"/>
  <c r="CY810" i="5" s="1"/>
  <c r="CZ544" i="5"/>
  <c r="CZ300" i="5"/>
  <c r="CZ295" i="5"/>
  <c r="CZ303" i="5"/>
  <c r="CZ297" i="5"/>
  <c r="CZ301" i="5"/>
  <c r="CZ299" i="5"/>
  <c r="CZ291" i="5"/>
  <c r="CZ294" i="5"/>
  <c r="CZ304" i="5"/>
  <c r="CZ298" i="5"/>
  <c r="CZ292" i="5"/>
  <c r="CZ296" i="5"/>
  <c r="CZ293" i="5"/>
  <c r="CZ305" i="5"/>
  <c r="CY360" i="5"/>
  <c r="CZ796" i="5"/>
  <c r="CZ798" i="5"/>
  <c r="CZ799" i="5"/>
  <c r="CY780" i="5"/>
  <c r="CY790" i="5"/>
  <c r="CY838" i="5"/>
  <c r="CZ19" i="5"/>
  <c r="CZ531" i="5"/>
  <c r="CZ532" i="5"/>
  <c r="CZ491" i="5"/>
  <c r="CZ505" i="5"/>
  <c r="CZ498" i="5"/>
  <c r="CZ483" i="5"/>
  <c r="CY409" i="5"/>
  <c r="CY500" i="5" s="1"/>
  <c r="CY343" i="5"/>
  <c r="CY411" i="5"/>
  <c r="CY535" i="5" s="1"/>
  <c r="CY342" i="5"/>
  <c r="CY414" i="5"/>
  <c r="CY407" i="5"/>
  <c r="CY422" i="5"/>
  <c r="CY416" i="5"/>
  <c r="CY415" i="5"/>
  <c r="CY408" i="5"/>
  <c r="CY479" i="5" s="1"/>
  <c r="CY159" i="5" s="1"/>
  <c r="CY413" i="5"/>
  <c r="CY421" i="5"/>
  <c r="CZ369" i="5"/>
  <c r="CZ370" i="5"/>
  <c r="CY884" i="5"/>
  <c r="CY18" i="5"/>
  <c r="CY419" i="5"/>
  <c r="CZ347" i="5"/>
  <c r="CZ349" i="5" s="1"/>
  <c r="CY354" i="5"/>
  <c r="CY883" i="5"/>
  <c r="CY418" i="5"/>
  <c r="CY417" i="5"/>
  <c r="CY344" i="5"/>
  <c r="CY378" i="5" s="1"/>
  <c r="CY410" i="5"/>
  <c r="DA5" i="5"/>
  <c r="DA365" i="5" s="1"/>
  <c r="CZ1201" i="5"/>
  <c r="CZ27" i="5"/>
  <c r="CZ36" i="5" s="1" a="1"/>
  <c r="CZ36" i="5" s="1"/>
  <c r="CZ310" i="5"/>
  <c r="CY1168" i="5"/>
  <c r="CY959" i="5"/>
  <c r="CY960" i="5" s="1"/>
  <c r="CY462" i="5"/>
  <c r="CY826" i="5"/>
  <c r="CY420" i="5"/>
  <c r="CZ875" i="5"/>
  <c r="CZ874" i="5"/>
  <c r="CZ873" i="5"/>
  <c r="CZ870" i="5"/>
  <c r="CZ848" i="5"/>
  <c r="CZ605" i="5"/>
  <c r="CZ610" i="5" s="1"/>
  <c r="CZ604" i="5"/>
  <c r="CZ609" i="5" s="1"/>
  <c r="CZ603" i="5"/>
  <c r="CZ608" i="5" s="1"/>
  <c r="CZ602" i="5"/>
  <c r="CZ607" i="5" s="1"/>
  <c r="CZ561" i="5"/>
  <c r="CZ433" i="5"/>
  <c r="CZ432" i="5"/>
  <c r="CZ431" i="5"/>
  <c r="CZ428" i="5"/>
  <c r="CZ427" i="5"/>
  <c r="CZ850" i="5"/>
  <c r="CZ15" i="5"/>
  <c r="CZ430" i="5"/>
  <c r="CZ17" i="5"/>
  <c r="CZ429" i="5"/>
  <c r="CY882" i="5"/>
  <c r="CZ364" i="5"/>
  <c r="CZ46" i="5" a="1"/>
  <c r="CZ46" i="5" s="1"/>
  <c r="CZ10" i="5"/>
  <c r="CZ11" i="5" s="1"/>
  <c r="CZ45" i="5" a="1"/>
  <c r="CZ45" i="5" s="1"/>
  <c r="CY879" i="5"/>
  <c r="CY340" i="5"/>
  <c r="CY373" i="5" l="1"/>
  <c r="CY377" i="5"/>
  <c r="CY390" i="5" s="1"/>
  <c r="CY154" i="5" s="1"/>
  <c r="DA351" i="5"/>
  <c r="DA1034" i="5"/>
  <c r="DA1036" i="5"/>
  <c r="DA1035" i="5"/>
  <c r="IB265" i="4"/>
  <c r="CY678" i="5"/>
  <c r="CY710" i="5"/>
  <c r="IE260" i="4"/>
  <c r="IE261" i="4" s="1"/>
  <c r="ID262" i="4"/>
  <c r="CY75" i="5"/>
  <c r="CY74" i="5"/>
  <c r="CZ76" i="5"/>
  <c r="CY486" i="5"/>
  <c r="CY507" i="5"/>
  <c r="CY493" i="5"/>
  <c r="CY446" i="5"/>
  <c r="DA1476" i="5"/>
  <c r="DA1276" i="5"/>
  <c r="CZ1148" i="5"/>
  <c r="CZ1162" i="5" s="1"/>
  <c r="CZ1147" i="5"/>
  <c r="CY442" i="5"/>
  <c r="CY439" i="5"/>
  <c r="CY440" i="5"/>
  <c r="CY443" i="5"/>
  <c r="CY444" i="5"/>
  <c r="CY445" i="5"/>
  <c r="CY441" i="5"/>
  <c r="CZ306" i="5"/>
  <c r="CZ801" i="5"/>
  <c r="CZ804" i="5" s="1"/>
  <c r="CZ805" i="5" s="1"/>
  <c r="DA803" i="5" s="1"/>
  <c r="CZ20" i="5"/>
  <c r="CZ562" i="5" s="1"/>
  <c r="CZ327" i="5"/>
  <c r="CZ329" i="5" s="1"/>
  <c r="CZ361" i="5" s="1"/>
  <c r="CY536" i="5"/>
  <c r="CY537" i="5" s="1"/>
  <c r="CY162" i="5" s="1"/>
  <c r="DA518" i="5"/>
  <c r="DA519" i="5" s="1"/>
  <c r="DA477" i="5"/>
  <c r="CZ40" i="5" a="1"/>
  <c r="CZ40" i="5" s="1"/>
  <c r="CZ42" i="5" a="1"/>
  <c r="CZ42" i="5" s="1"/>
  <c r="CZ39" i="5" a="1"/>
  <c r="CZ39" i="5" s="1"/>
  <c r="CZ38" i="5" a="1"/>
  <c r="CZ38" i="5" s="1"/>
  <c r="CZ37" i="5" a="1"/>
  <c r="CZ37" i="5" s="1"/>
  <c r="CZ35" i="5" a="1"/>
  <c r="CZ35" i="5" s="1"/>
  <c r="CZ34" i="5" a="1"/>
  <c r="CZ34" i="5" s="1"/>
  <c r="CZ33" i="5" a="1"/>
  <c r="CZ33" i="5" s="1"/>
  <c r="CZ412" i="5" s="1"/>
  <c r="CY376" i="5"/>
  <c r="CY389" i="5" s="1"/>
  <c r="CY153" i="5" s="1"/>
  <c r="CY375" i="5"/>
  <c r="CY333" i="5"/>
  <c r="CY334" i="5"/>
  <c r="CY885" i="5"/>
  <c r="DA367" i="5"/>
  <c r="DA368" i="5"/>
  <c r="CY393" i="5"/>
  <c r="CZ30" i="5" a="1"/>
  <c r="CZ30" i="5" s="1"/>
  <c r="DA22" i="5"/>
  <c r="CZ31" i="5" a="1"/>
  <c r="CZ31" i="5" s="1"/>
  <c r="CZ29" i="5" a="1"/>
  <c r="CZ29" i="5" s="1"/>
  <c r="CZ32" i="5" a="1"/>
  <c r="CZ32" i="5" s="1"/>
  <c r="DA23" i="5"/>
  <c r="DA1294" i="5" s="1"/>
  <c r="CZ1178" i="5"/>
  <c r="CZ1190" i="5" s="1"/>
  <c r="CZ394" i="5"/>
  <c r="DA846" i="5"/>
  <c r="DA556" i="5"/>
  <c r="DA7" i="5"/>
  <c r="DA8" i="5"/>
  <c r="DA348" i="5" s="1"/>
  <c r="DA366" i="5" s="1"/>
  <c r="DB4" i="5"/>
  <c r="DA6" i="5"/>
  <c r="CZ9" i="5"/>
  <c r="CZ845" i="5"/>
  <c r="CZ16" i="5"/>
  <c r="CZ858" i="5"/>
  <c r="DA24" i="5"/>
  <c r="DB1289" i="5" s="1"/>
  <c r="CZ876" i="5"/>
  <c r="DA849" i="5"/>
  <c r="CZ341" i="5" l="1"/>
  <c r="CZ374" i="5" s="1"/>
  <c r="CZ423" i="5"/>
  <c r="IC265" i="4"/>
  <c r="DA540" i="5"/>
  <c r="DA797" i="5"/>
  <c r="CZ841" i="5"/>
  <c r="CZ541" i="5"/>
  <c r="CZ176" i="5" s="1"/>
  <c r="IF260" i="4"/>
  <c r="IF261" i="4" s="1"/>
  <c r="IE262" i="4"/>
  <c r="CY447" i="5"/>
  <c r="DA305" i="5"/>
  <c r="DA434" i="5"/>
  <c r="CZ308" i="5"/>
  <c r="CZ437" i="5"/>
  <c r="DA548" i="5"/>
  <c r="CZ1083" i="5"/>
  <c r="CZ1084" i="5" s="1"/>
  <c r="DA1024" i="5"/>
  <c r="CZ809" i="5"/>
  <c r="CZ810" i="5" s="1"/>
  <c r="CZ545" i="5"/>
  <c r="CZ163" i="5" s="1"/>
  <c r="DA544" i="5"/>
  <c r="DA299" i="5"/>
  <c r="DA301" i="5"/>
  <c r="DA300" i="5"/>
  <c r="DA297" i="5"/>
  <c r="DA295" i="5"/>
  <c r="DA294" i="5"/>
  <c r="DA296" i="5"/>
  <c r="DA292" i="5"/>
  <c r="DA303" i="5"/>
  <c r="DA298" i="5"/>
  <c r="DA293" i="5"/>
  <c r="DA302" i="5"/>
  <c r="DA304" i="5"/>
  <c r="DA291" i="5"/>
  <c r="CZ360" i="5"/>
  <c r="DA799" i="5"/>
  <c r="DA798" i="5"/>
  <c r="DA796" i="5"/>
  <c r="CZ780" i="5"/>
  <c r="CZ790" i="5"/>
  <c r="CZ838" i="5"/>
  <c r="DA19" i="5"/>
  <c r="DA531" i="5"/>
  <c r="DA532" i="5"/>
  <c r="DA498" i="5"/>
  <c r="DA505" i="5"/>
  <c r="DA491" i="5"/>
  <c r="DA483" i="5"/>
  <c r="CZ340" i="5"/>
  <c r="CZ883" i="5"/>
  <c r="CZ410" i="5"/>
  <c r="CZ414" i="5"/>
  <c r="CZ421" i="5"/>
  <c r="CZ418" i="5"/>
  <c r="CZ407" i="5"/>
  <c r="CZ413" i="5"/>
  <c r="CZ411" i="5"/>
  <c r="CZ535" i="5" s="1"/>
  <c r="CZ422" i="5"/>
  <c r="CZ417" i="5"/>
  <c r="CZ342" i="5"/>
  <c r="CZ416" i="5"/>
  <c r="CZ419" i="5"/>
  <c r="DA369" i="5"/>
  <c r="DA370" i="5"/>
  <c r="CZ343" i="5"/>
  <c r="DA347" i="5"/>
  <c r="DA349" i="5" s="1"/>
  <c r="CZ354" i="5"/>
  <c r="CZ882" i="5"/>
  <c r="CZ415" i="5"/>
  <c r="CZ409" i="5"/>
  <c r="CZ500" i="5" s="1"/>
  <c r="CZ408" i="5"/>
  <c r="CZ479" i="5" s="1"/>
  <c r="CZ159" i="5" s="1"/>
  <c r="CZ344" i="5"/>
  <c r="CZ378" i="5" s="1"/>
  <c r="CZ420" i="5"/>
  <c r="CZ18" i="5"/>
  <c r="DB5" i="5"/>
  <c r="DB365" i="5" s="1"/>
  <c r="CZ1168" i="5"/>
  <c r="CZ959" i="5"/>
  <c r="CZ960" i="5" s="1"/>
  <c r="CZ462" i="5"/>
  <c r="CZ826" i="5"/>
  <c r="DA875" i="5"/>
  <c r="DA874" i="5"/>
  <c r="DA873" i="5"/>
  <c r="DA870" i="5"/>
  <c r="DA848" i="5"/>
  <c r="DA850" i="5"/>
  <c r="DA433" i="5"/>
  <c r="DA432" i="5"/>
  <c r="DA431" i="5"/>
  <c r="DA430" i="5"/>
  <c r="DA427" i="5"/>
  <c r="DA603" i="5"/>
  <c r="DA608" i="5" s="1"/>
  <c r="DA15" i="5"/>
  <c r="DA561" i="5"/>
  <c r="DA604" i="5"/>
  <c r="DA609" i="5" s="1"/>
  <c r="DA17" i="5"/>
  <c r="DA605" i="5"/>
  <c r="DA610" i="5" s="1"/>
  <c r="DA429" i="5"/>
  <c r="DA602" i="5"/>
  <c r="DA607" i="5" s="1"/>
  <c r="DA428" i="5"/>
  <c r="DA45" i="5" a="1"/>
  <c r="DA45" i="5" s="1"/>
  <c r="DA46" i="5" a="1"/>
  <c r="DA46" i="5" s="1"/>
  <c r="DA10" i="5"/>
  <c r="DA11" i="5" s="1"/>
  <c r="DA364" i="5"/>
  <c r="CZ884" i="5"/>
  <c r="CZ879" i="5"/>
  <c r="DA1201" i="5"/>
  <c r="DA27" i="5"/>
  <c r="DA34" i="5" s="1" a="1"/>
  <c r="DA34" i="5" s="1"/>
  <c r="DA310" i="5"/>
  <c r="DB351" i="5" l="1"/>
  <c r="CZ377" i="5"/>
  <c r="CZ390" i="5" s="1"/>
  <c r="CZ154" i="5" s="1"/>
  <c r="CZ373" i="5"/>
  <c r="DB1034" i="5"/>
  <c r="DB1035" i="5"/>
  <c r="DB1036" i="5"/>
  <c r="ID265" i="4"/>
  <c r="CZ678" i="5"/>
  <c r="CZ710" i="5"/>
  <c r="IG260" i="4"/>
  <c r="IG261" i="4" s="1"/>
  <c r="IF262" i="4"/>
  <c r="DA76" i="5"/>
  <c r="CZ75" i="5"/>
  <c r="CZ74" i="5"/>
  <c r="DA1147" i="5"/>
  <c r="CZ486" i="5"/>
  <c r="CZ507" i="5"/>
  <c r="CZ493" i="5"/>
  <c r="DA1148" i="5"/>
  <c r="DA1162" i="5" s="1"/>
  <c r="CZ446" i="5"/>
  <c r="DB1476" i="5"/>
  <c r="DB1276" i="5"/>
  <c r="CZ442" i="5"/>
  <c r="CZ439" i="5"/>
  <c r="CZ440" i="5"/>
  <c r="CZ443" i="5"/>
  <c r="CZ441" i="5"/>
  <c r="CZ444" i="5"/>
  <c r="CZ445" i="5"/>
  <c r="DA306" i="5"/>
  <c r="DA801" i="5"/>
  <c r="DA804" i="5" s="1"/>
  <c r="DA805" i="5" s="1"/>
  <c r="DB803" i="5" s="1"/>
  <c r="DA327" i="5"/>
  <c r="DA329" i="5" s="1"/>
  <c r="DA361" i="5" s="1"/>
  <c r="DA20" i="5"/>
  <c r="DA562" i="5" s="1"/>
  <c r="CZ536" i="5"/>
  <c r="CZ537" i="5" s="1"/>
  <c r="CZ162" i="5" s="1"/>
  <c r="DB518" i="5"/>
  <c r="DB519" i="5" s="1"/>
  <c r="DB477" i="5"/>
  <c r="DA40" i="5" a="1"/>
  <c r="DA40" i="5" s="1"/>
  <c r="DA38" i="5" a="1"/>
  <c r="DA38" i="5" s="1"/>
  <c r="DA37" i="5" a="1"/>
  <c r="DA37" i="5" s="1"/>
  <c r="DA39" i="5" a="1"/>
  <c r="DA39" i="5" s="1"/>
  <c r="DA42" i="5" a="1"/>
  <c r="DA42" i="5" s="1"/>
  <c r="DA35" i="5" a="1"/>
  <c r="DA35" i="5" s="1"/>
  <c r="DA36" i="5" a="1"/>
  <c r="DA36" i="5" s="1"/>
  <c r="DA33" i="5" a="1"/>
  <c r="DA33" i="5" s="1"/>
  <c r="CZ375" i="5"/>
  <c r="CZ376" i="5"/>
  <c r="CZ389" i="5" s="1"/>
  <c r="CZ153" i="5" s="1"/>
  <c r="DB367" i="5"/>
  <c r="DB368" i="5"/>
  <c r="CZ885" i="5"/>
  <c r="DA31" i="5" a="1"/>
  <c r="DA31" i="5" s="1"/>
  <c r="DB22" i="5"/>
  <c r="DA29" i="5" a="1"/>
  <c r="DA29" i="5" s="1"/>
  <c r="DA876" i="5"/>
  <c r="CZ333" i="5"/>
  <c r="CZ334" i="5"/>
  <c r="CZ393" i="5"/>
  <c r="DA9" i="5"/>
  <c r="DA32" i="5" a="1"/>
  <c r="DA32" i="5" s="1"/>
  <c r="DA845" i="5"/>
  <c r="DA16" i="5"/>
  <c r="DB556" i="5"/>
  <c r="DB7" i="5"/>
  <c r="DB8" i="5"/>
  <c r="DB348" i="5" s="1"/>
  <c r="DB366" i="5" s="1"/>
  <c r="DC4" i="5"/>
  <c r="DB6" i="5"/>
  <c r="DA30" i="5" a="1"/>
  <c r="DA30" i="5" s="1"/>
  <c r="DB24" i="5"/>
  <c r="DC1289" i="5" s="1"/>
  <c r="DB849" i="5"/>
  <c r="DA1178" i="5"/>
  <c r="DA1190" i="5" s="1"/>
  <c r="DA394" i="5"/>
  <c r="DA858" i="5"/>
  <c r="DB23" i="5"/>
  <c r="DB1294" i="5" s="1"/>
  <c r="DB846" i="5"/>
  <c r="DA341" i="5" l="1"/>
  <c r="DA374" i="5"/>
  <c r="DA412" i="5"/>
  <c r="DA545" i="5" s="1"/>
  <c r="DA163" i="5" s="1"/>
  <c r="DA423" i="5"/>
  <c r="IE265" i="4"/>
  <c r="DB540" i="5"/>
  <c r="DB797" i="5"/>
  <c r="DA841" i="5"/>
  <c r="DA541" i="5"/>
  <c r="DA176" i="5" s="1"/>
  <c r="IH260" i="4"/>
  <c r="IH261" i="4" s="1"/>
  <c r="IG262" i="4"/>
  <c r="CZ447" i="5"/>
  <c r="DB305" i="5"/>
  <c r="DB434" i="5"/>
  <c r="DA308" i="5"/>
  <c r="DA437" i="5"/>
  <c r="DB548" i="5"/>
  <c r="DA1083" i="5"/>
  <c r="DA1084" i="5" s="1"/>
  <c r="DB1024" i="5"/>
  <c r="DA809" i="5"/>
  <c r="DA810" i="5" s="1"/>
  <c r="DB544" i="5"/>
  <c r="DB303" i="5"/>
  <c r="DB300" i="5"/>
  <c r="DB299" i="5"/>
  <c r="DB298" i="5"/>
  <c r="DB304" i="5"/>
  <c r="DB295" i="5"/>
  <c r="DB297" i="5"/>
  <c r="DB294" i="5"/>
  <c r="DB292" i="5"/>
  <c r="DB296" i="5"/>
  <c r="DB293" i="5"/>
  <c r="DB302" i="5"/>
  <c r="DB291" i="5"/>
  <c r="DB301" i="5"/>
  <c r="DA360" i="5"/>
  <c r="DB796" i="5"/>
  <c r="DB799" i="5"/>
  <c r="DB798" i="5"/>
  <c r="DA780" i="5"/>
  <c r="DA790" i="5"/>
  <c r="DA838" i="5"/>
  <c r="DB19" i="5"/>
  <c r="DB532" i="5"/>
  <c r="DB531" i="5"/>
  <c r="DB505" i="5"/>
  <c r="DB498" i="5"/>
  <c r="DB491" i="5"/>
  <c r="DB483" i="5"/>
  <c r="DA344" i="5"/>
  <c r="DA378" i="5" s="1"/>
  <c r="DA884" i="5"/>
  <c r="DB369" i="5"/>
  <c r="DB370" i="5"/>
  <c r="DB347" i="5"/>
  <c r="DB349" i="5" s="1"/>
  <c r="DA883" i="5"/>
  <c r="DA354" i="5"/>
  <c r="DA420" i="5"/>
  <c r="DA18" i="5"/>
  <c r="DA879" i="5"/>
  <c r="DA882" i="5"/>
  <c r="DA340" i="5"/>
  <c r="DA408" i="5"/>
  <c r="DA479" i="5" s="1"/>
  <c r="DA159" i="5" s="1"/>
  <c r="DC5" i="5"/>
  <c r="DC365" i="5" s="1"/>
  <c r="DB875" i="5"/>
  <c r="DB874" i="5"/>
  <c r="DB873" i="5"/>
  <c r="DB870" i="5"/>
  <c r="DB848" i="5"/>
  <c r="DB850" i="5"/>
  <c r="DB432" i="5"/>
  <c r="DB431" i="5"/>
  <c r="DB430" i="5"/>
  <c r="DB429" i="5"/>
  <c r="DB605" i="5"/>
  <c r="DB610" i="5" s="1"/>
  <c r="DB604" i="5"/>
  <c r="DB609" i="5" s="1"/>
  <c r="DB603" i="5"/>
  <c r="DB608" i="5" s="1"/>
  <c r="DB602" i="5"/>
  <c r="DB607" i="5" s="1"/>
  <c r="DB561" i="5"/>
  <c r="DB15" i="5"/>
  <c r="DB17" i="5"/>
  <c r="DB433" i="5"/>
  <c r="DB428" i="5"/>
  <c r="DB427" i="5"/>
  <c r="DB45" i="5" a="1"/>
  <c r="DB45" i="5" s="1"/>
  <c r="DB46" i="5" a="1"/>
  <c r="DB46" i="5" s="1"/>
  <c r="DB364" i="5"/>
  <c r="DB10" i="5"/>
  <c r="DB11" i="5" s="1"/>
  <c r="DB1201" i="5"/>
  <c r="DB27" i="5"/>
  <c r="DB31" i="5" s="1" a="1"/>
  <c r="DB31" i="5" s="1"/>
  <c r="DB310" i="5"/>
  <c r="DA959" i="5"/>
  <c r="DA960" i="5" s="1"/>
  <c r="DA462" i="5"/>
  <c r="DA826" i="5"/>
  <c r="DA1168" i="5"/>
  <c r="DA410" i="5"/>
  <c r="DA342" i="5"/>
  <c r="DA407" i="5"/>
  <c r="DA421" i="5"/>
  <c r="DA422" i="5"/>
  <c r="DA415" i="5"/>
  <c r="DA418" i="5"/>
  <c r="DA417" i="5"/>
  <c r="DA343" i="5"/>
  <c r="DA414" i="5"/>
  <c r="DA413" i="5"/>
  <c r="DA416" i="5"/>
  <c r="DA419" i="5"/>
  <c r="DA409" i="5"/>
  <c r="DA486" i="5" s="1"/>
  <c r="DA411" i="5"/>
  <c r="DA536" i="5" s="1"/>
  <c r="DA373" i="5" l="1"/>
  <c r="DC351" i="5"/>
  <c r="DA377" i="5"/>
  <c r="DA390" i="5" s="1"/>
  <c r="DA154" i="5" s="1"/>
  <c r="DC1035" i="5"/>
  <c r="DC1036" i="5"/>
  <c r="DC1034" i="5"/>
  <c r="IF265" i="4"/>
  <c r="DA678" i="5"/>
  <c r="DA710" i="5"/>
  <c r="II260" i="4"/>
  <c r="II261" i="4" s="1"/>
  <c r="IH262" i="4"/>
  <c r="DA75" i="5"/>
  <c r="DA74" i="5"/>
  <c r="DB76" i="5"/>
  <c r="DA493" i="5"/>
  <c r="DA507" i="5"/>
  <c r="DA500" i="5"/>
  <c r="DA446" i="5"/>
  <c r="DC1476" i="5"/>
  <c r="DC1276" i="5"/>
  <c r="DB1148" i="5"/>
  <c r="DB1162" i="5" s="1"/>
  <c r="DB1147" i="5"/>
  <c r="DA444" i="5"/>
  <c r="DA443" i="5"/>
  <c r="DA439" i="5"/>
  <c r="DA440" i="5"/>
  <c r="DA441" i="5"/>
  <c r="DA445" i="5"/>
  <c r="DA442" i="5"/>
  <c r="DB306" i="5"/>
  <c r="DB801" i="5"/>
  <c r="DB804" i="5" s="1"/>
  <c r="DB805" i="5" s="1"/>
  <c r="DC803" i="5" s="1"/>
  <c r="DB20" i="5"/>
  <c r="DB562" i="5" s="1"/>
  <c r="DB327" i="5"/>
  <c r="DB329" i="5" s="1"/>
  <c r="DB361" i="5" s="1"/>
  <c r="DA535" i="5"/>
  <c r="DA537" i="5" s="1"/>
  <c r="DA162" i="5" s="1"/>
  <c r="DC518" i="5"/>
  <c r="DC519" i="5" s="1"/>
  <c r="DC477" i="5"/>
  <c r="DB40" i="5" a="1"/>
  <c r="DB40" i="5" s="1"/>
  <c r="DB39" i="5" a="1"/>
  <c r="DB39" i="5" s="1"/>
  <c r="DB42" i="5" a="1"/>
  <c r="DB42" i="5" s="1"/>
  <c r="DB36" i="5" a="1"/>
  <c r="DB36" i="5" s="1"/>
  <c r="DB38" i="5" a="1"/>
  <c r="DB38" i="5" s="1"/>
  <c r="DB37" i="5" a="1"/>
  <c r="DB37" i="5" s="1"/>
  <c r="DB35" i="5" a="1"/>
  <c r="DB35" i="5" s="1"/>
  <c r="DB34" i="5" a="1"/>
  <c r="DB34" i="5" s="1"/>
  <c r="DB33" i="5" a="1"/>
  <c r="DB33" i="5" s="1"/>
  <c r="DB412" i="5" s="1"/>
  <c r="DA375" i="5"/>
  <c r="DA376" i="5"/>
  <c r="DA389" i="5" s="1"/>
  <c r="DA153" i="5" s="1"/>
  <c r="DA393" i="5"/>
  <c r="DA885" i="5"/>
  <c r="DC368" i="5"/>
  <c r="DC367" i="5"/>
  <c r="DA334" i="5"/>
  <c r="DA333" i="5"/>
  <c r="DB30" i="5" a="1"/>
  <c r="DB30" i="5" s="1"/>
  <c r="DB29" i="5" a="1"/>
  <c r="DB29" i="5" s="1"/>
  <c r="DC23" i="5"/>
  <c r="DC1294" i="5" s="1"/>
  <c r="DB32" i="5" a="1"/>
  <c r="DB32" i="5" s="1"/>
  <c r="DB845" i="5"/>
  <c r="DB16" i="5"/>
  <c r="DB9" i="5"/>
  <c r="DB876" i="5"/>
  <c r="DC846" i="5"/>
  <c r="DC22" i="5"/>
  <c r="DB1178" i="5"/>
  <c r="DB1190" i="5" s="1"/>
  <c r="DB394" i="5"/>
  <c r="DC556" i="5"/>
  <c r="DC8" i="5"/>
  <c r="DC348" i="5" s="1"/>
  <c r="DC366" i="5" s="1"/>
  <c r="DD4" i="5"/>
  <c r="DC6" i="5"/>
  <c r="DC7" i="5"/>
  <c r="DC849" i="5"/>
  <c r="DB858" i="5"/>
  <c r="DC24" i="5"/>
  <c r="DD1289" i="5" s="1"/>
  <c r="DB341" i="5" l="1"/>
  <c r="DB374" i="5" s="1"/>
  <c r="IG265" i="4"/>
  <c r="DC540" i="5"/>
  <c r="DC797" i="5"/>
  <c r="DB841" i="5"/>
  <c r="DB541" i="5"/>
  <c r="DB176" i="5" s="1"/>
  <c r="IJ260" i="4"/>
  <c r="IJ261" i="4" s="1"/>
  <c r="II262" i="4"/>
  <c r="DA447" i="5"/>
  <c r="DC304" i="5"/>
  <c r="DC434" i="5"/>
  <c r="DB308" i="5"/>
  <c r="DB437" i="5"/>
  <c r="DC548" i="5"/>
  <c r="DB1083" i="5"/>
  <c r="DB1084" i="5" s="1"/>
  <c r="DC1024" i="5"/>
  <c r="DB545" i="5"/>
  <c r="DB163" i="5" s="1"/>
  <c r="DB809" i="5"/>
  <c r="DB810" i="5" s="1"/>
  <c r="DC544" i="5"/>
  <c r="DB423" i="5"/>
  <c r="DC291" i="5"/>
  <c r="DC294" i="5"/>
  <c r="DC297" i="5"/>
  <c r="DC305" i="5"/>
  <c r="DC296" i="5"/>
  <c r="DC299" i="5"/>
  <c r="DC295" i="5"/>
  <c r="DC293" i="5"/>
  <c r="DC300" i="5"/>
  <c r="DC292" i="5"/>
  <c r="DC302" i="5"/>
  <c r="DC303" i="5"/>
  <c r="DC301" i="5"/>
  <c r="DC298" i="5"/>
  <c r="DB360" i="5"/>
  <c r="DC799" i="5"/>
  <c r="DC796" i="5"/>
  <c r="DC798" i="5"/>
  <c r="DB780" i="5"/>
  <c r="DB790" i="5"/>
  <c r="DB838" i="5"/>
  <c r="DC19" i="5"/>
  <c r="DC532" i="5"/>
  <c r="DC531" i="5"/>
  <c r="DC491" i="5"/>
  <c r="DC498" i="5"/>
  <c r="DC505" i="5"/>
  <c r="DC483" i="5"/>
  <c r="DB340" i="5"/>
  <c r="DB344" i="5"/>
  <c r="DB378" i="5" s="1"/>
  <c r="DB420" i="5"/>
  <c r="DB882" i="5"/>
  <c r="DB884" i="5"/>
  <c r="DB408" i="5"/>
  <c r="DB479" i="5" s="1"/>
  <c r="DB159" i="5" s="1"/>
  <c r="DB18" i="5"/>
  <c r="DB409" i="5"/>
  <c r="DB500" i="5" s="1"/>
  <c r="DB410" i="5"/>
  <c r="DC370" i="5"/>
  <c r="DC369" i="5"/>
  <c r="DB407" i="5"/>
  <c r="DB343" i="5"/>
  <c r="DB342" i="5"/>
  <c r="DB883" i="5"/>
  <c r="DC347" i="5"/>
  <c r="DC349" i="5" s="1"/>
  <c r="DB354" i="5"/>
  <c r="DB417" i="5"/>
  <c r="DB413" i="5"/>
  <c r="DB416" i="5"/>
  <c r="DB421" i="5"/>
  <c r="DB418" i="5"/>
  <c r="DB419" i="5"/>
  <c r="DB411" i="5"/>
  <c r="DB535" i="5" s="1"/>
  <c r="DB414" i="5"/>
  <c r="DB415" i="5"/>
  <c r="DB422" i="5"/>
  <c r="DD5" i="5"/>
  <c r="DD365" i="5" s="1"/>
  <c r="DC875" i="5"/>
  <c r="DC874" i="5"/>
  <c r="DC873" i="5"/>
  <c r="DC870" i="5"/>
  <c r="DC848" i="5"/>
  <c r="DC850" i="5"/>
  <c r="DC431" i="5"/>
  <c r="DC430" i="5"/>
  <c r="DC429" i="5"/>
  <c r="DC428" i="5"/>
  <c r="DC605" i="5"/>
  <c r="DC610" i="5" s="1"/>
  <c r="DC604" i="5"/>
  <c r="DC609" i="5" s="1"/>
  <c r="DC603" i="5"/>
  <c r="DC608" i="5" s="1"/>
  <c r="DC602" i="5"/>
  <c r="DC607" i="5" s="1"/>
  <c r="DC561" i="5"/>
  <c r="DC17" i="5"/>
  <c r="DC433" i="5"/>
  <c r="DC432" i="5"/>
  <c r="DC427" i="5"/>
  <c r="DC15" i="5"/>
  <c r="DB959" i="5"/>
  <c r="DB960" i="5" s="1"/>
  <c r="DB462" i="5"/>
  <c r="DB826" i="5"/>
  <c r="DB1168" i="5"/>
  <c r="DB879" i="5"/>
  <c r="DC46" i="5" a="1"/>
  <c r="DC46" i="5" s="1"/>
  <c r="DC364" i="5"/>
  <c r="DC10" i="5"/>
  <c r="DC11" i="5" s="1"/>
  <c r="DC45" i="5" a="1"/>
  <c r="DC45" i="5" s="1"/>
  <c r="DC1201" i="5"/>
  <c r="DC27" i="5"/>
  <c r="DC29" i="5" s="1" a="1"/>
  <c r="DC29" i="5" s="1"/>
  <c r="DC310" i="5"/>
  <c r="DD351" i="5" l="1"/>
  <c r="DB373" i="5"/>
  <c r="DB377" i="5"/>
  <c r="DB390" i="5" s="1"/>
  <c r="DB154" i="5" s="1"/>
  <c r="DD1035" i="5"/>
  <c r="DD1036" i="5"/>
  <c r="DD1034" i="5"/>
  <c r="IH265" i="4"/>
  <c r="DB678" i="5"/>
  <c r="DB710" i="5"/>
  <c r="IK260" i="4"/>
  <c r="IK261" i="4" s="1"/>
  <c r="IJ262" i="4"/>
  <c r="DB75" i="5"/>
  <c r="DB74" i="5"/>
  <c r="DC76" i="5"/>
  <c r="DC1148" i="5"/>
  <c r="DC1162" i="5" s="1"/>
  <c r="DB486" i="5"/>
  <c r="DB507" i="5"/>
  <c r="DB493" i="5"/>
  <c r="DC1147" i="5"/>
  <c r="DB446" i="5"/>
  <c r="DD1476" i="5"/>
  <c r="DD1276" i="5"/>
  <c r="DB440" i="5"/>
  <c r="DB443" i="5"/>
  <c r="DB439" i="5"/>
  <c r="DB442" i="5"/>
  <c r="DB441" i="5"/>
  <c r="DB444" i="5"/>
  <c r="DB445" i="5"/>
  <c r="DC306" i="5"/>
  <c r="DC801" i="5"/>
  <c r="DC804" i="5" s="1"/>
  <c r="DC805" i="5" s="1"/>
  <c r="DD803" i="5" s="1"/>
  <c r="DC327" i="5"/>
  <c r="DC329" i="5" s="1"/>
  <c r="DC361" i="5" s="1"/>
  <c r="DC20" i="5"/>
  <c r="DC562" i="5" s="1"/>
  <c r="DB536" i="5"/>
  <c r="DB537" i="5" s="1"/>
  <c r="DB162" i="5" s="1"/>
  <c r="DD518" i="5"/>
  <c r="DD519" i="5" s="1"/>
  <c r="DD477" i="5"/>
  <c r="DC40" i="5" a="1"/>
  <c r="DC40" i="5" s="1"/>
  <c r="DC42" i="5" a="1"/>
  <c r="DC42" i="5" s="1"/>
  <c r="DC38" i="5" a="1"/>
  <c r="DC38" i="5" s="1"/>
  <c r="DC39" i="5" a="1"/>
  <c r="DC39" i="5" s="1"/>
  <c r="DC35" i="5" a="1"/>
  <c r="DC35" i="5" s="1"/>
  <c r="DC34" i="5" a="1"/>
  <c r="DC34" i="5" s="1"/>
  <c r="DC37" i="5" a="1"/>
  <c r="DC37" i="5" s="1"/>
  <c r="DC36" i="5" a="1"/>
  <c r="DC36" i="5" s="1"/>
  <c r="DC33" i="5" a="1"/>
  <c r="DC33" i="5" s="1"/>
  <c r="DB376" i="5"/>
  <c r="DB389" i="5" s="1"/>
  <c r="DB153" i="5" s="1"/>
  <c r="DB375" i="5"/>
  <c r="DB333" i="5"/>
  <c r="DB334" i="5"/>
  <c r="DB393" i="5"/>
  <c r="DB885" i="5"/>
  <c r="DD367" i="5"/>
  <c r="DD368" i="5"/>
  <c r="DD22" i="5"/>
  <c r="DD23" i="5"/>
  <c r="DD1294" i="5" s="1"/>
  <c r="DC30" i="5" a="1"/>
  <c r="DC30" i="5" s="1"/>
  <c r="DC341" i="5" s="1"/>
  <c r="DC374" i="5" s="1"/>
  <c r="DC1178" i="5"/>
  <c r="DC1190" i="5" s="1"/>
  <c r="DC394" i="5"/>
  <c r="DC32" i="5" a="1"/>
  <c r="DC32" i="5" s="1"/>
  <c r="DC845" i="5"/>
  <c r="DC16" i="5"/>
  <c r="DC858" i="5"/>
  <c r="DD849" i="5"/>
  <c r="DC31" i="5" a="1"/>
  <c r="DC31" i="5" s="1"/>
  <c r="DD24" i="5"/>
  <c r="DE1289" i="5" s="1"/>
  <c r="DC876" i="5"/>
  <c r="DC9" i="5"/>
  <c r="DD846" i="5"/>
  <c r="DD556" i="5"/>
  <c r="DD8" i="5"/>
  <c r="DD348" i="5" s="1"/>
  <c r="DD366" i="5" s="1"/>
  <c r="DE4" i="5"/>
  <c r="DD6" i="5"/>
  <c r="DD7" i="5"/>
  <c r="DC412" i="5" l="1"/>
  <c r="DC545" i="5" s="1"/>
  <c r="DC163" i="5" s="1"/>
  <c r="II265" i="4"/>
  <c r="DD540" i="5"/>
  <c r="DD797" i="5"/>
  <c r="DC841" i="5"/>
  <c r="DC541" i="5"/>
  <c r="DC176" i="5" s="1"/>
  <c r="IL260" i="4"/>
  <c r="IL261" i="4" s="1"/>
  <c r="IK262" i="4"/>
  <c r="DB447" i="5"/>
  <c r="DD305" i="5"/>
  <c r="DD434" i="5"/>
  <c r="DC423" i="5"/>
  <c r="DC308" i="5"/>
  <c r="DC437" i="5"/>
  <c r="DD548" i="5"/>
  <c r="DC1083" i="5"/>
  <c r="DC1084" i="5" s="1"/>
  <c r="DD1024" i="5"/>
  <c r="DC809" i="5"/>
  <c r="DC810" i="5" s="1"/>
  <c r="DD544" i="5"/>
  <c r="DD298" i="5"/>
  <c r="DD291" i="5"/>
  <c r="DD301" i="5"/>
  <c r="DD300" i="5"/>
  <c r="DD296" i="5"/>
  <c r="DD293" i="5"/>
  <c r="DD294" i="5"/>
  <c r="DD302" i="5"/>
  <c r="DD295" i="5"/>
  <c r="DD292" i="5"/>
  <c r="DD304" i="5"/>
  <c r="DD297" i="5"/>
  <c r="DD299" i="5"/>
  <c r="DD303" i="5"/>
  <c r="DD798" i="5"/>
  <c r="DD796" i="5"/>
  <c r="DD799" i="5"/>
  <c r="DC780" i="5"/>
  <c r="DC790" i="5"/>
  <c r="DC360" i="5"/>
  <c r="DC838" i="5"/>
  <c r="DD19" i="5"/>
  <c r="DD532" i="5"/>
  <c r="DD531" i="5"/>
  <c r="DD498" i="5"/>
  <c r="DD505" i="5"/>
  <c r="DD491" i="5"/>
  <c r="DD483" i="5"/>
  <c r="DD370" i="5"/>
  <c r="DD369" i="5"/>
  <c r="DD347" i="5"/>
  <c r="DD349" i="5" s="1"/>
  <c r="DC354" i="5"/>
  <c r="DC884" i="5"/>
  <c r="DD1201" i="5"/>
  <c r="DD27" i="5"/>
  <c r="DD35" i="5" s="1" a="1"/>
  <c r="DD35" i="5" s="1"/>
  <c r="DD310" i="5"/>
  <c r="DE5" i="5"/>
  <c r="DE365" i="5" s="1"/>
  <c r="DC882" i="5"/>
  <c r="DC416" i="5"/>
  <c r="DC415" i="5"/>
  <c r="DC411" i="5"/>
  <c r="DC535" i="5" s="1"/>
  <c r="DC410" i="5"/>
  <c r="DC418" i="5"/>
  <c r="DC407" i="5"/>
  <c r="DC409" i="5"/>
  <c r="DC486" i="5" s="1"/>
  <c r="DC419" i="5"/>
  <c r="DC421" i="5"/>
  <c r="DC343" i="5"/>
  <c r="DC413" i="5"/>
  <c r="DC414" i="5"/>
  <c r="DC417" i="5"/>
  <c r="DC422" i="5"/>
  <c r="DC342" i="5"/>
  <c r="DC883" i="5"/>
  <c r="DC879" i="5"/>
  <c r="DD46" i="5" a="1"/>
  <c r="DD46" i="5" s="1"/>
  <c r="DD364" i="5"/>
  <c r="DD10" i="5"/>
  <c r="DD11" i="5" s="1"/>
  <c r="DD45" i="5" a="1"/>
  <c r="DD45" i="5" s="1"/>
  <c r="DD875" i="5"/>
  <c r="DD874" i="5"/>
  <c r="DD873" i="5"/>
  <c r="DD870" i="5"/>
  <c r="DD848" i="5"/>
  <c r="DD850" i="5"/>
  <c r="DD430" i="5"/>
  <c r="DD429" i="5"/>
  <c r="DD428" i="5"/>
  <c r="DD605" i="5"/>
  <c r="DD610" i="5" s="1"/>
  <c r="DD604" i="5"/>
  <c r="DD609" i="5" s="1"/>
  <c r="DD603" i="5"/>
  <c r="DD608" i="5" s="1"/>
  <c r="DD602" i="5"/>
  <c r="DD607" i="5" s="1"/>
  <c r="DD561" i="5"/>
  <c r="DD433" i="5"/>
  <c r="DD431" i="5"/>
  <c r="DD17" i="5"/>
  <c r="DD432" i="5"/>
  <c r="DD427" i="5"/>
  <c r="DD15" i="5"/>
  <c r="DC959" i="5"/>
  <c r="DC960" i="5" s="1"/>
  <c r="DC462" i="5"/>
  <c r="DC826" i="5"/>
  <c r="DC18" i="5"/>
  <c r="DC1168" i="5"/>
  <c r="DC408" i="5"/>
  <c r="DC479" i="5" s="1"/>
  <c r="DC159" i="5" s="1"/>
  <c r="DC340" i="5"/>
  <c r="DC420" i="5"/>
  <c r="DC344" i="5"/>
  <c r="DC378" i="5" s="1"/>
  <c r="DC373" i="5" l="1"/>
  <c r="DC377" i="5"/>
  <c r="DC390" i="5" s="1"/>
  <c r="DC154" i="5" s="1"/>
  <c r="DE351" i="5"/>
  <c r="DE1036" i="5"/>
  <c r="DE1035" i="5"/>
  <c r="DE1034" i="5"/>
  <c r="IJ265" i="4"/>
  <c r="DC678" i="5"/>
  <c r="DC710" i="5"/>
  <c r="IM260" i="4"/>
  <c r="IM261" i="4" s="1"/>
  <c r="IL262" i="4"/>
  <c r="DC75" i="5"/>
  <c r="DC74" i="5"/>
  <c r="DD76" i="5"/>
  <c r="DC500" i="5"/>
  <c r="DC493" i="5"/>
  <c r="DC507" i="5"/>
  <c r="DC446" i="5"/>
  <c r="DD1148" i="5"/>
  <c r="DD1162" i="5" s="1"/>
  <c r="DE1476" i="5"/>
  <c r="DE1276" i="5"/>
  <c r="DD1147" i="5"/>
  <c r="DC440" i="5"/>
  <c r="DC443" i="5"/>
  <c r="DC441" i="5"/>
  <c r="DC442" i="5"/>
  <c r="DC439" i="5"/>
  <c r="DC444" i="5"/>
  <c r="DC445" i="5"/>
  <c r="DD306" i="5"/>
  <c r="DD20" i="5"/>
  <c r="DD562" i="5" s="1"/>
  <c r="DD801" i="5"/>
  <c r="DD804" i="5" s="1"/>
  <c r="DD805" i="5" s="1"/>
  <c r="DE803" i="5" s="1"/>
  <c r="DD327" i="5"/>
  <c r="DD329" i="5" s="1"/>
  <c r="DD360" i="5" s="1"/>
  <c r="DC536" i="5"/>
  <c r="DC537" i="5" s="1"/>
  <c r="DC162" i="5" s="1"/>
  <c r="DE518" i="5"/>
  <c r="DE519" i="5" s="1"/>
  <c r="DE477" i="5"/>
  <c r="DD40" i="5" a="1"/>
  <c r="DD40" i="5" s="1"/>
  <c r="DD39" i="5" a="1"/>
  <c r="DD39" i="5" s="1"/>
  <c r="DD42" i="5" a="1"/>
  <c r="DD42" i="5" s="1"/>
  <c r="DD38" i="5" a="1"/>
  <c r="DD38" i="5" s="1"/>
  <c r="DD36" i="5" a="1"/>
  <c r="DD36" i="5" s="1"/>
  <c r="DD37" i="5" a="1"/>
  <c r="DD37" i="5" s="1"/>
  <c r="DD34" i="5" a="1"/>
  <c r="DD34" i="5" s="1"/>
  <c r="DD33" i="5" a="1"/>
  <c r="DD33" i="5" s="1"/>
  <c r="DC376" i="5"/>
  <c r="DC389" i="5" s="1"/>
  <c r="DC153" i="5" s="1"/>
  <c r="DC375" i="5"/>
  <c r="DD29" i="5" a="1"/>
  <c r="DD29" i="5" s="1"/>
  <c r="DD30" i="5" a="1"/>
  <c r="DD30" i="5" s="1"/>
  <c r="DD31" i="5" a="1"/>
  <c r="DD31" i="5" s="1"/>
  <c r="DD32" i="5" a="1"/>
  <c r="DD32" i="5" s="1"/>
  <c r="DE367" i="5"/>
  <c r="DE368" i="5"/>
  <c r="DD9" i="5"/>
  <c r="DE22" i="5"/>
  <c r="DE24" i="5"/>
  <c r="DF1289" i="5" s="1"/>
  <c r="DE849" i="5"/>
  <c r="DE23" i="5"/>
  <c r="DE1294" i="5" s="1"/>
  <c r="DE846" i="5"/>
  <c r="DD845" i="5"/>
  <c r="DD16" i="5"/>
  <c r="DD876" i="5"/>
  <c r="DC334" i="5"/>
  <c r="DC333" i="5"/>
  <c r="DC393" i="5"/>
  <c r="DC885" i="5"/>
  <c r="DE556" i="5"/>
  <c r="DF4" i="5"/>
  <c r="DE6" i="5"/>
  <c r="DE7" i="5"/>
  <c r="DE8" i="5"/>
  <c r="DE348" i="5" s="1"/>
  <c r="DE366" i="5" s="1"/>
  <c r="DD1178" i="5"/>
  <c r="DD1190" i="5" s="1"/>
  <c r="DD394" i="5"/>
  <c r="DD858" i="5"/>
  <c r="DD341" i="5" l="1"/>
  <c r="DD374" i="5" s="1"/>
  <c r="DD412" i="5"/>
  <c r="DD423" i="5"/>
  <c r="IK265" i="4"/>
  <c r="DE540" i="5"/>
  <c r="DE797" i="5"/>
  <c r="DD841" i="5"/>
  <c r="DD541" i="5"/>
  <c r="DD176" i="5" s="1"/>
  <c r="IN260" i="4"/>
  <c r="IN261" i="4" s="1"/>
  <c r="IM262" i="4"/>
  <c r="DC447" i="5"/>
  <c r="DE297" i="5"/>
  <c r="DE434" i="5"/>
  <c r="DD308" i="5"/>
  <c r="DD437" i="5"/>
  <c r="DE548" i="5"/>
  <c r="DD1083" i="5"/>
  <c r="DD1084" i="5" s="1"/>
  <c r="DE1024" i="5"/>
  <c r="DD809" i="5"/>
  <c r="DD810" i="5" s="1"/>
  <c r="DD545" i="5"/>
  <c r="DD163" i="5" s="1"/>
  <c r="DE544" i="5"/>
  <c r="DE300" i="5"/>
  <c r="DE299" i="5"/>
  <c r="DE295" i="5"/>
  <c r="DE296" i="5"/>
  <c r="DE292" i="5"/>
  <c r="DE305" i="5"/>
  <c r="DE303" i="5"/>
  <c r="DE293" i="5"/>
  <c r="DE301" i="5"/>
  <c r="DE304" i="5"/>
  <c r="DE298" i="5"/>
  <c r="DE294" i="5"/>
  <c r="DE302" i="5"/>
  <c r="DE291" i="5"/>
  <c r="DD361" i="5"/>
  <c r="DE796" i="5"/>
  <c r="DE799" i="5"/>
  <c r="DE798" i="5"/>
  <c r="DD780" i="5"/>
  <c r="DD790" i="5"/>
  <c r="DD838" i="5"/>
  <c r="DE19" i="5"/>
  <c r="DE531" i="5"/>
  <c r="DE532" i="5"/>
  <c r="DE498" i="5"/>
  <c r="DE505" i="5"/>
  <c r="DE491" i="5"/>
  <c r="DE483" i="5"/>
  <c r="DD410" i="5"/>
  <c r="DD417" i="5"/>
  <c r="DD408" i="5"/>
  <c r="DD479" i="5" s="1"/>
  <c r="DD159" i="5" s="1"/>
  <c r="DD416" i="5"/>
  <c r="DD422" i="5"/>
  <c r="DD420" i="5"/>
  <c r="DD342" i="5"/>
  <c r="DD415" i="5"/>
  <c r="DD411" i="5"/>
  <c r="DD536" i="5" s="1"/>
  <c r="DD413" i="5"/>
  <c r="DD343" i="5"/>
  <c r="DD407" i="5"/>
  <c r="DD419" i="5"/>
  <c r="DD414" i="5"/>
  <c r="DD344" i="5"/>
  <c r="DD378" i="5" s="1"/>
  <c r="DD340" i="5"/>
  <c r="DD418" i="5"/>
  <c r="DD409" i="5"/>
  <c r="DD486" i="5" s="1"/>
  <c r="DD421" i="5"/>
  <c r="DE370" i="5"/>
  <c r="DE369" i="5"/>
  <c r="DD884" i="5"/>
  <c r="DD879" i="5"/>
  <c r="DD826" i="5"/>
  <c r="DD462" i="5"/>
  <c r="DD882" i="5"/>
  <c r="DD959" i="5"/>
  <c r="DD960" i="5" s="1"/>
  <c r="DD883" i="5"/>
  <c r="DD18" i="5"/>
  <c r="DD354" i="5"/>
  <c r="DE347" i="5"/>
  <c r="DE349" i="5" s="1"/>
  <c r="DE364" i="5"/>
  <c r="DE45" i="5" a="1"/>
  <c r="DE45" i="5" s="1"/>
  <c r="DE10" i="5"/>
  <c r="DE11" i="5" s="1"/>
  <c r="DE46" i="5" a="1"/>
  <c r="DE46" i="5" s="1"/>
  <c r="DE1201" i="5"/>
  <c r="DE27" i="5"/>
  <c r="DE39" i="5" s="1" a="1"/>
  <c r="DE39" i="5" s="1"/>
  <c r="DE310" i="5"/>
  <c r="DF5" i="5"/>
  <c r="DF365" i="5" s="1"/>
  <c r="DD1168" i="5"/>
  <c r="DE850" i="5"/>
  <c r="DE875" i="5"/>
  <c r="DE874" i="5"/>
  <c r="DE873" i="5"/>
  <c r="DE870" i="5"/>
  <c r="DE848" i="5"/>
  <c r="DE429" i="5"/>
  <c r="DE428" i="5"/>
  <c r="DE427" i="5"/>
  <c r="DE605" i="5"/>
  <c r="DE610" i="5" s="1"/>
  <c r="DE604" i="5"/>
  <c r="DE609" i="5" s="1"/>
  <c r="DE603" i="5"/>
  <c r="DE608" i="5" s="1"/>
  <c r="DE602" i="5"/>
  <c r="DE607" i="5" s="1"/>
  <c r="DE561" i="5"/>
  <c r="DE432" i="5"/>
  <c r="DE433" i="5"/>
  <c r="DE430" i="5"/>
  <c r="DE15" i="5"/>
  <c r="DE431" i="5"/>
  <c r="DE17" i="5"/>
  <c r="DD377" i="5" l="1"/>
  <c r="DF351" i="5"/>
  <c r="DD373" i="5"/>
  <c r="DF1035" i="5"/>
  <c r="DF1034" i="5"/>
  <c r="DF1036" i="5"/>
  <c r="IL265" i="4"/>
  <c r="DD678" i="5"/>
  <c r="DD710" i="5"/>
  <c r="IO260" i="4"/>
  <c r="IO261" i="4" s="1"/>
  <c r="IN262" i="4"/>
  <c r="DD75" i="5"/>
  <c r="DD74" i="5"/>
  <c r="DE76" i="5"/>
  <c r="DD500" i="5"/>
  <c r="DD507" i="5"/>
  <c r="DD493" i="5"/>
  <c r="DD446" i="5"/>
  <c r="DF1476" i="5"/>
  <c r="DF1276" i="5"/>
  <c r="DE1147" i="5"/>
  <c r="DE1148" i="5"/>
  <c r="DE1162" i="5" s="1"/>
  <c r="DD443" i="5"/>
  <c r="DD441" i="5"/>
  <c r="DD440" i="5"/>
  <c r="DD442" i="5"/>
  <c r="DD439" i="5"/>
  <c r="DD444" i="5"/>
  <c r="DD445" i="5"/>
  <c r="DE306" i="5"/>
  <c r="DD390" i="5"/>
  <c r="DD154" i="5" s="1"/>
  <c r="DE801" i="5"/>
  <c r="DE804" i="5" s="1"/>
  <c r="DE805" i="5" s="1"/>
  <c r="DF803" i="5" s="1"/>
  <c r="DE327" i="5"/>
  <c r="DE329" i="5" s="1"/>
  <c r="DE360" i="5" s="1"/>
  <c r="DE20" i="5"/>
  <c r="DE562" i="5" s="1"/>
  <c r="DD535" i="5"/>
  <c r="DD537" i="5" s="1"/>
  <c r="DD162" i="5" s="1"/>
  <c r="DF518" i="5"/>
  <c r="DF519" i="5" s="1"/>
  <c r="DF477" i="5"/>
  <c r="DE40" i="5" a="1"/>
  <c r="DE40" i="5" s="1"/>
  <c r="DE42" i="5" a="1"/>
  <c r="DE42" i="5" s="1"/>
  <c r="DE35" i="5" a="1"/>
  <c r="DE35" i="5" s="1"/>
  <c r="DE34" i="5" a="1"/>
  <c r="DE34" i="5" s="1"/>
  <c r="DE38" i="5" a="1"/>
  <c r="DE38" i="5" s="1"/>
  <c r="DE37" i="5" a="1"/>
  <c r="DE37" i="5" s="1"/>
  <c r="DE36" i="5" a="1"/>
  <c r="DE36" i="5" s="1"/>
  <c r="DE33" i="5" a="1"/>
  <c r="DE33" i="5" s="1"/>
  <c r="DD334" i="5"/>
  <c r="DD376" i="5"/>
  <c r="DD389" i="5" s="1"/>
  <c r="DD153" i="5" s="1"/>
  <c r="DD375" i="5"/>
  <c r="DD333" i="5"/>
  <c r="DF367" i="5"/>
  <c r="DF368" i="5"/>
  <c r="DD393" i="5"/>
  <c r="DD885" i="5"/>
  <c r="DF22" i="5"/>
  <c r="DF849" i="5"/>
  <c r="DF24" i="5"/>
  <c r="DG1289" i="5" s="1"/>
  <c r="DF23" i="5"/>
  <c r="DF1294" i="5" s="1"/>
  <c r="DE32" i="5" a="1"/>
  <c r="DE32" i="5" s="1"/>
  <c r="DE858" i="5"/>
  <c r="DE29" i="5" a="1"/>
  <c r="DE29" i="5" s="1"/>
  <c r="DE31" i="5" a="1"/>
  <c r="DE31" i="5" s="1"/>
  <c r="DE30" i="5" a="1"/>
  <c r="DE30" i="5" s="1"/>
  <c r="DE423" i="5" s="1"/>
  <c r="DE9" i="5"/>
  <c r="DF846" i="5"/>
  <c r="DE1178" i="5"/>
  <c r="DE1190" i="5" s="1"/>
  <c r="DE394" i="5"/>
  <c r="DE876" i="5"/>
  <c r="DF556" i="5"/>
  <c r="DG4" i="5"/>
  <c r="DF6" i="5"/>
  <c r="DF7" i="5"/>
  <c r="DF8" i="5"/>
  <c r="DF348" i="5" s="1"/>
  <c r="DF366" i="5" s="1"/>
  <c r="DE845" i="5"/>
  <c r="DE16" i="5"/>
  <c r="DE341" i="5" l="1"/>
  <c r="DE374" i="5" s="1"/>
  <c r="DE412" i="5"/>
  <c r="DE545" i="5" s="1"/>
  <c r="DE163" i="5" s="1"/>
  <c r="IM265" i="4"/>
  <c r="DF540" i="5"/>
  <c r="DF797" i="5"/>
  <c r="DE841" i="5"/>
  <c r="DE541" i="5"/>
  <c r="DE176" i="5" s="1"/>
  <c r="IP260" i="4"/>
  <c r="IP261" i="4" s="1"/>
  <c r="IO262" i="4"/>
  <c r="DD447" i="5"/>
  <c r="DF304" i="5"/>
  <c r="DF434" i="5"/>
  <c r="DE308" i="5"/>
  <c r="DE437" i="5"/>
  <c r="DF548" i="5"/>
  <c r="DE1083" i="5"/>
  <c r="DE1084" i="5" s="1"/>
  <c r="DF1024" i="5"/>
  <c r="DE809" i="5"/>
  <c r="DE810" i="5" s="1"/>
  <c r="DF544" i="5"/>
  <c r="DF297" i="5"/>
  <c r="DF299" i="5"/>
  <c r="DF296" i="5"/>
  <c r="DF292" i="5"/>
  <c r="DF291" i="5"/>
  <c r="DF295" i="5"/>
  <c r="DF294" i="5"/>
  <c r="DF298" i="5"/>
  <c r="DF305" i="5"/>
  <c r="DF302" i="5"/>
  <c r="DF303" i="5"/>
  <c r="DF301" i="5"/>
  <c r="DF300" i="5"/>
  <c r="DF293" i="5"/>
  <c r="DE361" i="5"/>
  <c r="DF798" i="5"/>
  <c r="DF796" i="5"/>
  <c r="DF799" i="5"/>
  <c r="DE780" i="5"/>
  <c r="DE790" i="5"/>
  <c r="DE838" i="5"/>
  <c r="DF19" i="5"/>
  <c r="DF531" i="5"/>
  <c r="DF532" i="5"/>
  <c r="DF491" i="5"/>
  <c r="DF498" i="5"/>
  <c r="DF505" i="5"/>
  <c r="DF483" i="5"/>
  <c r="DE18" i="5"/>
  <c r="DE884" i="5"/>
  <c r="DE883" i="5"/>
  <c r="DF370" i="5"/>
  <c r="DF369" i="5"/>
  <c r="DE354" i="5"/>
  <c r="DF347" i="5"/>
  <c r="DF349" i="5" s="1"/>
  <c r="DE879" i="5"/>
  <c r="DE882" i="5"/>
  <c r="DF1201" i="5"/>
  <c r="DF27" i="5"/>
  <c r="DF35" i="5" s="1" a="1"/>
  <c r="DF35" i="5" s="1"/>
  <c r="DF310" i="5"/>
  <c r="DG5" i="5"/>
  <c r="DG365" i="5" s="1"/>
  <c r="DE411" i="5"/>
  <c r="DE536" i="5" s="1"/>
  <c r="DE410" i="5"/>
  <c r="DE418" i="5"/>
  <c r="DE407" i="5"/>
  <c r="DE414" i="5"/>
  <c r="DE343" i="5"/>
  <c r="DE409" i="5"/>
  <c r="DE493" i="5" s="1"/>
  <c r="DE421" i="5"/>
  <c r="DE413" i="5"/>
  <c r="DE422" i="5"/>
  <c r="DE417" i="5"/>
  <c r="DE342" i="5"/>
  <c r="DE416" i="5"/>
  <c r="DE415" i="5"/>
  <c r="DE419" i="5"/>
  <c r="DE1168" i="5"/>
  <c r="DE959" i="5"/>
  <c r="DE960" i="5" s="1"/>
  <c r="DE462" i="5"/>
  <c r="DE826" i="5"/>
  <c r="DF45" i="5" a="1"/>
  <c r="DF45" i="5" s="1"/>
  <c r="DF364" i="5"/>
  <c r="DF10" i="5"/>
  <c r="DF11" i="5" s="1"/>
  <c r="DF46" i="5" a="1"/>
  <c r="DF46" i="5" s="1"/>
  <c r="DF850" i="5"/>
  <c r="DF428" i="5"/>
  <c r="DF875" i="5"/>
  <c r="DF848" i="5"/>
  <c r="DF605" i="5"/>
  <c r="DF610" i="5" s="1"/>
  <c r="DF604" i="5"/>
  <c r="DF609" i="5" s="1"/>
  <c r="DF603" i="5"/>
  <c r="DF608" i="5" s="1"/>
  <c r="DF602" i="5"/>
  <c r="DF607" i="5" s="1"/>
  <c r="DF561" i="5"/>
  <c r="DF870" i="5"/>
  <c r="DF433" i="5"/>
  <c r="DF873" i="5"/>
  <c r="DF431" i="5"/>
  <c r="DF874" i="5"/>
  <c r="DF430" i="5"/>
  <c r="DF432" i="5"/>
  <c r="DF427" i="5"/>
  <c r="DF15" i="5"/>
  <c r="DF429" i="5"/>
  <c r="DF17" i="5"/>
  <c r="DE408" i="5"/>
  <c r="DE479" i="5" s="1"/>
  <c r="DE159" i="5" s="1"/>
  <c r="DE420" i="5"/>
  <c r="DE344" i="5"/>
  <c r="DE378" i="5" s="1"/>
  <c r="DE340" i="5"/>
  <c r="DE373" i="5" l="1"/>
  <c r="DE377" i="5"/>
  <c r="DG351" i="5"/>
  <c r="DG1036" i="5"/>
  <c r="DG1034" i="5"/>
  <c r="DG1035" i="5"/>
  <c r="IN265" i="4"/>
  <c r="DE678" i="5"/>
  <c r="DE710" i="5"/>
  <c r="IQ260" i="4"/>
  <c r="IQ261" i="4" s="1"/>
  <c r="IP262" i="4"/>
  <c r="DF76" i="5"/>
  <c r="DE75" i="5"/>
  <c r="DE74" i="5"/>
  <c r="DE486" i="5"/>
  <c r="DE500" i="5"/>
  <c r="DE507" i="5"/>
  <c r="DE446" i="5"/>
  <c r="DG1476" i="5"/>
  <c r="DG1276" i="5"/>
  <c r="DF1148" i="5"/>
  <c r="DF1162" i="5" s="1"/>
  <c r="DF1147" i="5"/>
  <c r="DE442" i="5"/>
  <c r="DE439" i="5"/>
  <c r="DE441" i="5"/>
  <c r="DE443" i="5"/>
  <c r="DE440" i="5"/>
  <c r="DE444" i="5"/>
  <c r="DE445" i="5"/>
  <c r="DF306" i="5"/>
  <c r="DE390" i="5"/>
  <c r="DE154" i="5" s="1"/>
  <c r="DF801" i="5"/>
  <c r="DF804" i="5" s="1"/>
  <c r="DF805" i="5" s="1"/>
  <c r="DG803" i="5" s="1"/>
  <c r="DF20" i="5"/>
  <c r="DF562" i="5" s="1"/>
  <c r="DF327" i="5"/>
  <c r="DF329" i="5" s="1"/>
  <c r="DF360" i="5" s="1"/>
  <c r="DE535" i="5"/>
  <c r="DE537" i="5" s="1"/>
  <c r="DE162" i="5" s="1"/>
  <c r="DG518" i="5"/>
  <c r="DG519" i="5" s="1"/>
  <c r="DG477" i="5"/>
  <c r="DF40" i="5" a="1"/>
  <c r="DF40" i="5" s="1"/>
  <c r="DF42" i="5" a="1"/>
  <c r="DF42" i="5" s="1"/>
  <c r="DF38" i="5" a="1"/>
  <c r="DF38" i="5" s="1"/>
  <c r="DF34" i="5" a="1"/>
  <c r="DF34" i="5" s="1"/>
  <c r="DF37" i="5" a="1"/>
  <c r="DF37" i="5" s="1"/>
  <c r="DF36" i="5" a="1"/>
  <c r="DF36" i="5" s="1"/>
  <c r="DF39" i="5" a="1"/>
  <c r="DF39" i="5" s="1"/>
  <c r="DF33" i="5" a="1"/>
  <c r="DF33" i="5" s="1"/>
  <c r="DF412" i="5" s="1"/>
  <c r="DE334" i="5"/>
  <c r="DE333" i="5"/>
  <c r="DE393" i="5"/>
  <c r="DE375" i="5"/>
  <c r="DE376" i="5"/>
  <c r="DE389" i="5" s="1"/>
  <c r="DE153" i="5" s="1"/>
  <c r="DE885" i="5"/>
  <c r="DG367" i="5"/>
  <c r="DG368" i="5"/>
  <c r="DF29" i="5" a="1"/>
  <c r="DF29" i="5" s="1"/>
  <c r="DF30" i="5" a="1"/>
  <c r="DF30" i="5" s="1"/>
  <c r="DF31" i="5" a="1"/>
  <c r="DF31" i="5" s="1"/>
  <c r="DF32" i="5" a="1"/>
  <c r="DF32" i="5" s="1"/>
  <c r="DG22" i="5"/>
  <c r="DF9" i="5"/>
  <c r="DG24" i="5"/>
  <c r="DH1289" i="5" s="1"/>
  <c r="DG23" i="5"/>
  <c r="DG1294" i="5" s="1"/>
  <c r="DF845" i="5"/>
  <c r="DF16" i="5"/>
  <c r="DF876" i="5"/>
  <c r="DG849" i="5"/>
  <c r="DF858" i="5"/>
  <c r="DF1178" i="5"/>
  <c r="DF1190" i="5" s="1"/>
  <c r="DF394" i="5"/>
  <c r="DG846" i="5"/>
  <c r="DG556" i="5"/>
  <c r="DG6" i="5"/>
  <c r="DG7" i="5"/>
  <c r="DG8" i="5"/>
  <c r="DG348" i="5" s="1"/>
  <c r="DG366" i="5" s="1"/>
  <c r="DH4" i="5"/>
  <c r="DF341" i="5" l="1"/>
  <c r="DF374" i="5" s="1"/>
  <c r="DF423" i="5"/>
  <c r="IO265" i="4"/>
  <c r="DG540" i="5"/>
  <c r="DG797" i="5"/>
  <c r="DF841" i="5"/>
  <c r="DF541" i="5"/>
  <c r="DF176" i="5" s="1"/>
  <c r="IR260" i="4"/>
  <c r="IR261" i="4" s="1"/>
  <c r="IQ262" i="4"/>
  <c r="DE447" i="5"/>
  <c r="DG291" i="5"/>
  <c r="DG434" i="5"/>
  <c r="DF308" i="5"/>
  <c r="DF437" i="5"/>
  <c r="DG548" i="5"/>
  <c r="DF1083" i="5"/>
  <c r="DF1084" i="5" s="1"/>
  <c r="DG1024" i="5"/>
  <c r="DF809" i="5"/>
  <c r="DF810" i="5" s="1"/>
  <c r="DF545" i="5"/>
  <c r="DF163" i="5" s="1"/>
  <c r="DG544" i="5"/>
  <c r="DG299" i="5"/>
  <c r="DG303" i="5"/>
  <c r="DG296" i="5"/>
  <c r="DG292" i="5"/>
  <c r="DG302" i="5"/>
  <c r="DG293" i="5"/>
  <c r="DG304" i="5"/>
  <c r="DG301" i="5"/>
  <c r="DG298" i="5"/>
  <c r="DG297" i="5"/>
  <c r="DG294" i="5"/>
  <c r="DG305" i="5"/>
  <c r="DG295" i="5"/>
  <c r="DG300" i="5"/>
  <c r="DG347" i="5"/>
  <c r="DG349" i="5" s="1"/>
  <c r="DF361" i="5"/>
  <c r="DG796" i="5"/>
  <c r="DG798" i="5"/>
  <c r="DG799" i="5"/>
  <c r="DF780" i="5"/>
  <c r="DF790" i="5"/>
  <c r="DF838" i="5"/>
  <c r="DG19" i="5"/>
  <c r="DG531" i="5"/>
  <c r="DG532" i="5"/>
  <c r="DG505" i="5"/>
  <c r="DG498" i="5"/>
  <c r="DG491" i="5"/>
  <c r="DG483" i="5"/>
  <c r="DF344" i="5"/>
  <c r="DF378" i="5" s="1"/>
  <c r="DF407" i="5"/>
  <c r="DF415" i="5"/>
  <c r="DF342" i="5"/>
  <c r="DF419" i="5"/>
  <c r="DF417" i="5"/>
  <c r="DF422" i="5"/>
  <c r="DF411" i="5"/>
  <c r="DF535" i="5" s="1"/>
  <c r="DF418" i="5"/>
  <c r="DF410" i="5"/>
  <c r="DF414" i="5"/>
  <c r="DF409" i="5"/>
  <c r="DF493" i="5" s="1"/>
  <c r="DF343" i="5"/>
  <c r="DF413" i="5"/>
  <c r="DF416" i="5"/>
  <c r="DF421" i="5"/>
  <c r="DG370" i="5"/>
  <c r="DG369" i="5"/>
  <c r="DF420" i="5"/>
  <c r="DF408" i="5"/>
  <c r="DF479" i="5" s="1"/>
  <c r="DF159" i="5" s="1"/>
  <c r="DF340" i="5"/>
  <c r="DF882" i="5"/>
  <c r="DF462" i="5"/>
  <c r="DF354" i="5"/>
  <c r="DF959" i="5"/>
  <c r="DF960" i="5" s="1"/>
  <c r="DF879" i="5"/>
  <c r="DF18" i="5"/>
  <c r="DF826" i="5"/>
  <c r="DF884" i="5"/>
  <c r="DF883" i="5"/>
  <c r="DG1201" i="5"/>
  <c r="DG27" i="5"/>
  <c r="DG29" i="5" s="1" a="1"/>
  <c r="DG29" i="5" s="1"/>
  <c r="DG310" i="5"/>
  <c r="DH5" i="5"/>
  <c r="DH365" i="5" s="1"/>
  <c r="DF1168" i="5"/>
  <c r="DG875" i="5"/>
  <c r="DG874" i="5"/>
  <c r="DG873" i="5"/>
  <c r="DG870" i="5"/>
  <c r="DG848" i="5"/>
  <c r="DG850" i="5"/>
  <c r="DG427" i="5"/>
  <c r="DG605" i="5"/>
  <c r="DG610" i="5" s="1"/>
  <c r="DG604" i="5"/>
  <c r="DG609" i="5" s="1"/>
  <c r="DG603" i="5"/>
  <c r="DG608" i="5" s="1"/>
  <c r="DG602" i="5"/>
  <c r="DG607" i="5" s="1"/>
  <c r="DG561" i="5"/>
  <c r="DG433" i="5"/>
  <c r="DG432" i="5"/>
  <c r="DG430" i="5"/>
  <c r="DG15" i="5"/>
  <c r="DG429" i="5"/>
  <c r="DG428" i="5"/>
  <c r="DG17" i="5"/>
  <c r="DG431" i="5"/>
  <c r="DG364" i="5"/>
  <c r="DG10" i="5"/>
  <c r="DG11" i="5" s="1"/>
  <c r="DG46" i="5" a="1"/>
  <c r="DG46" i="5" s="1"/>
  <c r="DG45" i="5" a="1"/>
  <c r="DG45" i="5" s="1"/>
  <c r="DF373" i="5" l="1"/>
  <c r="DH351" i="5"/>
  <c r="DF377" i="5"/>
  <c r="DF390" i="5" s="1"/>
  <c r="DF154" i="5" s="1"/>
  <c r="DH1036" i="5"/>
  <c r="DH1035" i="5"/>
  <c r="DH1034" i="5"/>
  <c r="IP265" i="4"/>
  <c r="DF678" i="5"/>
  <c r="DF710" i="5"/>
  <c r="IS260" i="4"/>
  <c r="IS261" i="4" s="1"/>
  <c r="IR262" i="4"/>
  <c r="DG76" i="5"/>
  <c r="DF75" i="5"/>
  <c r="DF74" i="5"/>
  <c r="DF486" i="5"/>
  <c r="DF446" i="5"/>
  <c r="DF500" i="5"/>
  <c r="DF507" i="5"/>
  <c r="DH1476" i="5"/>
  <c r="DH1276" i="5"/>
  <c r="DG1148" i="5"/>
  <c r="DG1162" i="5" s="1"/>
  <c r="DG1147" i="5"/>
  <c r="DF441" i="5"/>
  <c r="DF445" i="5"/>
  <c r="DF442" i="5"/>
  <c r="DF443" i="5"/>
  <c r="DF440" i="5"/>
  <c r="DF439" i="5"/>
  <c r="DF444" i="5"/>
  <c r="DG306" i="5"/>
  <c r="DG801" i="5"/>
  <c r="DG804" i="5" s="1"/>
  <c r="DG805" i="5" s="1"/>
  <c r="DH803" i="5" s="1"/>
  <c r="DG327" i="5"/>
  <c r="DG329" i="5" s="1"/>
  <c r="DG360" i="5" s="1"/>
  <c r="DG20" i="5"/>
  <c r="DG562" i="5" s="1"/>
  <c r="DF536" i="5"/>
  <c r="DF537" i="5" s="1"/>
  <c r="DF162" i="5" s="1"/>
  <c r="DH518" i="5"/>
  <c r="DH519" i="5" s="1"/>
  <c r="DH477" i="5"/>
  <c r="DG40" i="5" a="1"/>
  <c r="DG40" i="5" s="1"/>
  <c r="DG42" i="5" a="1"/>
  <c r="DG42" i="5" s="1"/>
  <c r="DG39" i="5" a="1"/>
  <c r="DG39" i="5" s="1"/>
  <c r="DG38" i="5" a="1"/>
  <c r="DG38" i="5" s="1"/>
  <c r="DG37" i="5" a="1"/>
  <c r="DG37" i="5" s="1"/>
  <c r="DG35" i="5" a="1"/>
  <c r="DG35" i="5" s="1"/>
  <c r="DG36" i="5" a="1"/>
  <c r="DG36" i="5" s="1"/>
  <c r="DG34" i="5" a="1"/>
  <c r="DG34" i="5" s="1"/>
  <c r="DG33" i="5" a="1"/>
  <c r="DG33" i="5" s="1"/>
  <c r="DG412" i="5" s="1"/>
  <c r="DF376" i="5"/>
  <c r="DF389" i="5" s="1"/>
  <c r="DF153" i="5" s="1"/>
  <c r="DF375" i="5"/>
  <c r="DH367" i="5"/>
  <c r="DH368" i="5"/>
  <c r="DF334" i="5"/>
  <c r="DF333" i="5"/>
  <c r="DF885" i="5"/>
  <c r="DF393" i="5"/>
  <c r="DH22" i="5"/>
  <c r="DG30" i="5" a="1"/>
  <c r="DG30" i="5" s="1"/>
  <c r="DG423" i="5" s="1"/>
  <c r="DG31" i="5" a="1"/>
  <c r="DG31" i="5" s="1"/>
  <c r="DG32" i="5" a="1"/>
  <c r="DG32" i="5" s="1"/>
  <c r="DH24" i="5"/>
  <c r="DI1289" i="5" s="1"/>
  <c r="DH23" i="5"/>
  <c r="DH1294" i="5" s="1"/>
  <c r="DG858" i="5"/>
  <c r="DH849" i="5"/>
  <c r="DH846" i="5"/>
  <c r="DG9" i="5"/>
  <c r="DG876" i="5"/>
  <c r="DG1178" i="5"/>
  <c r="DG1190" i="5" s="1"/>
  <c r="DG394" i="5"/>
  <c r="DG845" i="5"/>
  <c r="DG16" i="5"/>
  <c r="DH6" i="5"/>
  <c r="DH7" i="5"/>
  <c r="DH8" i="5"/>
  <c r="DH348" i="5" s="1"/>
  <c r="DH366" i="5" s="1"/>
  <c r="DH556" i="5"/>
  <c r="DI4" i="5"/>
  <c r="DG341" i="5" l="1"/>
  <c r="DG374" i="5" s="1"/>
  <c r="IQ265" i="4"/>
  <c r="DH540" i="5"/>
  <c r="DH797" i="5"/>
  <c r="DG841" i="5"/>
  <c r="DG541" i="5"/>
  <c r="DG176" i="5" s="1"/>
  <c r="IT260" i="4"/>
  <c r="IT261" i="4" s="1"/>
  <c r="IS262" i="4"/>
  <c r="DF447" i="5"/>
  <c r="DH305" i="5"/>
  <c r="DH434" i="5"/>
  <c r="DG308" i="5"/>
  <c r="DG437" i="5"/>
  <c r="DH548" i="5"/>
  <c r="DG1083" i="5"/>
  <c r="DG1084" i="5" s="1"/>
  <c r="DH1024" i="5"/>
  <c r="DG545" i="5"/>
  <c r="DG163" i="5" s="1"/>
  <c r="DG809" i="5"/>
  <c r="DG810" i="5" s="1"/>
  <c r="DH544" i="5"/>
  <c r="DH298" i="5"/>
  <c r="DH294" i="5"/>
  <c r="DH296" i="5"/>
  <c r="DH299" i="5"/>
  <c r="DH292" i="5"/>
  <c r="DH295" i="5"/>
  <c r="DH297" i="5"/>
  <c r="DH291" i="5"/>
  <c r="DH301" i="5"/>
  <c r="DH302" i="5"/>
  <c r="DH303" i="5"/>
  <c r="DH293" i="5"/>
  <c r="DH304" i="5"/>
  <c r="DH300" i="5"/>
  <c r="DG361" i="5"/>
  <c r="DH347" i="5"/>
  <c r="DH349" i="5" s="1"/>
  <c r="DH799" i="5"/>
  <c r="DH798" i="5"/>
  <c r="DH796" i="5"/>
  <c r="DG780" i="5"/>
  <c r="DG790" i="5"/>
  <c r="DG838" i="5"/>
  <c r="DH19" i="5"/>
  <c r="DH531" i="5"/>
  <c r="DH532" i="5"/>
  <c r="DH491" i="5"/>
  <c r="DH505" i="5"/>
  <c r="DH498" i="5"/>
  <c r="DH483" i="5"/>
  <c r="DG415" i="5"/>
  <c r="DG342" i="5"/>
  <c r="DG421" i="5"/>
  <c r="DG408" i="5"/>
  <c r="DG479" i="5" s="1"/>
  <c r="DG159" i="5" s="1"/>
  <c r="DG417" i="5"/>
  <c r="DG419" i="5"/>
  <c r="DG418" i="5"/>
  <c r="DG413" i="5"/>
  <c r="DG343" i="5"/>
  <c r="DG407" i="5"/>
  <c r="DG409" i="5"/>
  <c r="DG493" i="5" s="1"/>
  <c r="DG414" i="5"/>
  <c r="DG411" i="5"/>
  <c r="DG535" i="5" s="1"/>
  <c r="DG422" i="5"/>
  <c r="DH369" i="5"/>
  <c r="DH370" i="5"/>
  <c r="DG344" i="5"/>
  <c r="DG378" i="5" s="1"/>
  <c r="DG340" i="5"/>
  <c r="DG354" i="5"/>
  <c r="DG420" i="5"/>
  <c r="DG410" i="5"/>
  <c r="DG416" i="5"/>
  <c r="DG884" i="5"/>
  <c r="DG879" i="5"/>
  <c r="DH875" i="5"/>
  <c r="DH874" i="5"/>
  <c r="DH873" i="5"/>
  <c r="DH870" i="5"/>
  <c r="DH848" i="5"/>
  <c r="DH605" i="5"/>
  <c r="DH610" i="5" s="1"/>
  <c r="DH604" i="5"/>
  <c r="DH609" i="5" s="1"/>
  <c r="DH603" i="5"/>
  <c r="DH608" i="5" s="1"/>
  <c r="DH602" i="5"/>
  <c r="DH607" i="5" s="1"/>
  <c r="DH561" i="5"/>
  <c r="DH433" i="5"/>
  <c r="DH432" i="5"/>
  <c r="DH431" i="5"/>
  <c r="DH850" i="5"/>
  <c r="DH430" i="5"/>
  <c r="DH15" i="5"/>
  <c r="DH429" i="5"/>
  <c r="DH427" i="5"/>
  <c r="DH428" i="5"/>
  <c r="DH17" i="5"/>
  <c r="DH364" i="5"/>
  <c r="DH46" i="5" a="1"/>
  <c r="DH46" i="5" s="1"/>
  <c r="DH10" i="5"/>
  <c r="DH11" i="5" s="1"/>
  <c r="DH45" i="5" a="1"/>
  <c r="DH45" i="5" s="1"/>
  <c r="DG18" i="5"/>
  <c r="DG883" i="5"/>
  <c r="DG959" i="5"/>
  <c r="DG960" i="5" s="1"/>
  <c r="DG462" i="5"/>
  <c r="DG826" i="5"/>
  <c r="DG1168" i="5"/>
  <c r="DI5" i="5"/>
  <c r="DI365" i="5" s="1"/>
  <c r="DH1201" i="5"/>
  <c r="DH27" i="5"/>
  <c r="DH37" i="5" s="1" a="1"/>
  <c r="DH37" i="5" s="1"/>
  <c r="DH310" i="5"/>
  <c r="DG882" i="5"/>
  <c r="DG373" i="5" l="1"/>
  <c r="DG377" i="5"/>
  <c r="DI351" i="5"/>
  <c r="DI1036" i="5"/>
  <c r="DI1035" i="5"/>
  <c r="DI1034" i="5"/>
  <c r="IR265" i="4"/>
  <c r="DG678" i="5"/>
  <c r="DG710" i="5"/>
  <c r="IU260" i="4"/>
  <c r="IU261" i="4" s="1"/>
  <c r="IT262" i="4"/>
  <c r="DH76" i="5"/>
  <c r="DG74" i="5"/>
  <c r="DG75" i="5"/>
  <c r="DH1147" i="5"/>
  <c r="DH1148" i="5"/>
  <c r="DH1162" i="5" s="1"/>
  <c r="DG486" i="5"/>
  <c r="DG507" i="5"/>
  <c r="DG500" i="5"/>
  <c r="DG446" i="5"/>
  <c r="DI1476" i="5"/>
  <c r="DI1276" i="5"/>
  <c r="DG441" i="5"/>
  <c r="DG445" i="5"/>
  <c r="DG442" i="5"/>
  <c r="DG443" i="5"/>
  <c r="DG440" i="5"/>
  <c r="DG439" i="5"/>
  <c r="DG444" i="5"/>
  <c r="DH306" i="5"/>
  <c r="DG390" i="5"/>
  <c r="DG154" i="5" s="1"/>
  <c r="DH20" i="5"/>
  <c r="DH562" i="5" s="1"/>
  <c r="DH801" i="5"/>
  <c r="DH804" i="5" s="1"/>
  <c r="DH805" i="5" s="1"/>
  <c r="DI803" i="5" s="1"/>
  <c r="DH327" i="5"/>
  <c r="DH329" i="5" s="1"/>
  <c r="DH360" i="5" s="1"/>
  <c r="DG536" i="5"/>
  <c r="DG537" i="5" s="1"/>
  <c r="DG162" i="5" s="1"/>
  <c r="DI518" i="5"/>
  <c r="DI519" i="5" s="1"/>
  <c r="DI477" i="5"/>
  <c r="DH40" i="5" a="1"/>
  <c r="DH40" i="5" s="1"/>
  <c r="DH39" i="5" a="1"/>
  <c r="DH39" i="5" s="1"/>
  <c r="DH42" i="5" a="1"/>
  <c r="DH42" i="5" s="1"/>
  <c r="DH38" i="5" a="1"/>
  <c r="DH38" i="5" s="1"/>
  <c r="DH34" i="5" a="1"/>
  <c r="DH34" i="5" s="1"/>
  <c r="DH36" i="5" a="1"/>
  <c r="DH36" i="5" s="1"/>
  <c r="DH35" i="5" a="1"/>
  <c r="DH35" i="5" s="1"/>
  <c r="DH33" i="5" a="1"/>
  <c r="DH33" i="5" s="1"/>
  <c r="DG376" i="5"/>
  <c r="DG389" i="5" s="1"/>
  <c r="DG153" i="5" s="1"/>
  <c r="DG375" i="5"/>
  <c r="DI367" i="5"/>
  <c r="DI368" i="5"/>
  <c r="DI22" i="5"/>
  <c r="DI24" i="5"/>
  <c r="DJ1289" i="5" s="1"/>
  <c r="DI849" i="5"/>
  <c r="DH31" i="5" a="1"/>
  <c r="DH31" i="5" s="1"/>
  <c r="DG885" i="5"/>
  <c r="DI23" i="5"/>
  <c r="DI1294" i="5" s="1"/>
  <c r="DH29" i="5" a="1"/>
  <c r="DH29" i="5" s="1"/>
  <c r="DH30" i="5" a="1"/>
  <c r="DH30" i="5" s="1"/>
  <c r="DH32" i="5" a="1"/>
  <c r="DH32" i="5" s="1"/>
  <c r="DH9" i="5"/>
  <c r="DH858" i="5"/>
  <c r="DI846" i="5"/>
  <c r="DH845" i="5"/>
  <c r="DH16" i="5"/>
  <c r="DH876" i="5"/>
  <c r="DI556" i="5"/>
  <c r="DI7" i="5"/>
  <c r="DI8" i="5"/>
  <c r="DI348" i="5" s="1"/>
  <c r="DI366" i="5" s="1"/>
  <c r="DJ4" i="5"/>
  <c r="DI6" i="5"/>
  <c r="DH1178" i="5"/>
  <c r="DH1190" i="5" s="1"/>
  <c r="DH394" i="5"/>
  <c r="DG333" i="5"/>
  <c r="DG334" i="5"/>
  <c r="DG393" i="5"/>
  <c r="DH341" i="5" l="1"/>
  <c r="DH374" i="5" s="1"/>
  <c r="DH412" i="5"/>
  <c r="DH545" i="5" s="1"/>
  <c r="DH163" i="5" s="1"/>
  <c r="DH423" i="5"/>
  <c r="IS265" i="4"/>
  <c r="DI540" i="5"/>
  <c r="DI797" i="5"/>
  <c r="DH841" i="5"/>
  <c r="DH541" i="5"/>
  <c r="DH176" i="5" s="1"/>
  <c r="IV260" i="4"/>
  <c r="IV261" i="4" s="1"/>
  <c r="IU262" i="4"/>
  <c r="DG447" i="5"/>
  <c r="DI294" i="5"/>
  <c r="DI434" i="5"/>
  <c r="DH308" i="5"/>
  <c r="DH437" i="5"/>
  <c r="DI548" i="5"/>
  <c r="DH1083" i="5"/>
  <c r="DH1084" i="5" s="1"/>
  <c r="DI1024" i="5"/>
  <c r="DH809" i="5"/>
  <c r="DH810" i="5" s="1"/>
  <c r="DI544" i="5"/>
  <c r="DI295" i="5"/>
  <c r="DI297" i="5"/>
  <c r="DI293" i="5"/>
  <c r="DI302" i="5"/>
  <c r="DI291" i="5"/>
  <c r="DI299" i="5"/>
  <c r="DI296" i="5"/>
  <c r="DI298" i="5"/>
  <c r="DI300" i="5"/>
  <c r="DI292" i="5"/>
  <c r="DI303" i="5"/>
  <c r="DI301" i="5"/>
  <c r="DI304" i="5"/>
  <c r="DI305" i="5"/>
  <c r="DH361" i="5"/>
  <c r="DI799" i="5"/>
  <c r="DI796" i="5"/>
  <c r="DI798" i="5"/>
  <c r="DH780" i="5"/>
  <c r="DH790" i="5"/>
  <c r="DH838" i="5"/>
  <c r="DI19" i="5"/>
  <c r="DI532" i="5"/>
  <c r="DI531" i="5"/>
  <c r="DI491" i="5"/>
  <c r="DI498" i="5"/>
  <c r="DI505" i="5"/>
  <c r="DI483" i="5"/>
  <c r="DH354" i="5"/>
  <c r="DI369" i="5"/>
  <c r="DI370" i="5"/>
  <c r="DH883" i="5"/>
  <c r="DI347" i="5"/>
  <c r="DI349" i="5" s="1"/>
  <c r="DH959" i="5"/>
  <c r="DH960" i="5" s="1"/>
  <c r="DH462" i="5"/>
  <c r="DH826" i="5"/>
  <c r="DH408" i="5"/>
  <c r="DH479" i="5" s="1"/>
  <c r="DH159" i="5" s="1"/>
  <c r="DH340" i="5"/>
  <c r="DH344" i="5"/>
  <c r="DH378" i="5" s="1"/>
  <c r="DH420" i="5"/>
  <c r="DH884" i="5"/>
  <c r="DI875" i="5"/>
  <c r="DI874" i="5"/>
  <c r="DI873" i="5"/>
  <c r="DI870" i="5"/>
  <c r="DI848" i="5"/>
  <c r="DI850" i="5"/>
  <c r="DI433" i="5"/>
  <c r="DI432" i="5"/>
  <c r="DI431" i="5"/>
  <c r="DI430" i="5"/>
  <c r="DI603" i="5"/>
  <c r="DI608" i="5" s="1"/>
  <c r="DI561" i="5"/>
  <c r="DI15" i="5"/>
  <c r="DI604" i="5"/>
  <c r="DI609" i="5" s="1"/>
  <c r="DI429" i="5"/>
  <c r="DI427" i="5"/>
  <c r="DI428" i="5"/>
  <c r="DI17" i="5"/>
  <c r="DI605" i="5"/>
  <c r="DI610" i="5" s="1"/>
  <c r="DI602" i="5"/>
  <c r="DI607" i="5" s="1"/>
  <c r="DH410" i="5"/>
  <c r="DH418" i="5"/>
  <c r="DH413" i="5"/>
  <c r="DH411" i="5"/>
  <c r="DH536" i="5" s="1"/>
  <c r="DH414" i="5"/>
  <c r="DH407" i="5"/>
  <c r="DH415" i="5"/>
  <c r="DH416" i="5"/>
  <c r="DH343" i="5"/>
  <c r="DH409" i="5"/>
  <c r="DH507" i="5" s="1"/>
  <c r="DH422" i="5"/>
  <c r="DH417" i="5"/>
  <c r="DH421" i="5"/>
  <c r="DH419" i="5"/>
  <c r="DH342" i="5"/>
  <c r="DI45" i="5" a="1"/>
  <c r="DI45" i="5" s="1"/>
  <c r="DI46" i="5" a="1"/>
  <c r="DI46" i="5" s="1"/>
  <c r="DI364" i="5"/>
  <c r="DI10" i="5"/>
  <c r="DI11" i="5" s="1"/>
  <c r="DI1201" i="5"/>
  <c r="DI27" i="5"/>
  <c r="DI36" i="5" s="1" a="1"/>
  <c r="DI36" i="5" s="1"/>
  <c r="DI310" i="5"/>
  <c r="DH1168" i="5"/>
  <c r="DH18" i="5"/>
  <c r="DJ5" i="5"/>
  <c r="DJ365" i="5" s="1"/>
  <c r="DH879" i="5"/>
  <c r="DH882" i="5"/>
  <c r="DH373" i="5" l="1"/>
  <c r="DH377" i="5"/>
  <c r="DJ351" i="5"/>
  <c r="DJ1035" i="5"/>
  <c r="DJ1034" i="5"/>
  <c r="DJ1036" i="5"/>
  <c r="IT265" i="4"/>
  <c r="DH678" i="5"/>
  <c r="DH710" i="5"/>
  <c r="IW260" i="4"/>
  <c r="IW261" i="4" s="1"/>
  <c r="IV262" i="4"/>
  <c r="DH74" i="5"/>
  <c r="DH75" i="5"/>
  <c r="DI76" i="5"/>
  <c r="DI1147" i="5"/>
  <c r="DI1148" i="5"/>
  <c r="DI1162" i="5" s="1"/>
  <c r="DH486" i="5"/>
  <c r="DH493" i="5"/>
  <c r="DH500" i="5"/>
  <c r="DH446" i="5"/>
  <c r="DJ1476" i="5"/>
  <c r="DJ1276" i="5"/>
  <c r="DH439" i="5"/>
  <c r="DH441" i="5"/>
  <c r="DH444" i="5"/>
  <c r="DH442" i="5"/>
  <c r="DH443" i="5"/>
  <c r="DH440" i="5"/>
  <c r="DH445" i="5"/>
  <c r="DI306" i="5"/>
  <c r="DH390" i="5"/>
  <c r="DH154" i="5" s="1"/>
  <c r="DI801" i="5"/>
  <c r="DI804" i="5" s="1"/>
  <c r="DI805" i="5" s="1"/>
  <c r="DJ803" i="5" s="1"/>
  <c r="DI327" i="5"/>
  <c r="DI329" i="5" s="1"/>
  <c r="DI360" i="5" s="1"/>
  <c r="DI20" i="5"/>
  <c r="DI562" i="5" s="1"/>
  <c r="DH535" i="5"/>
  <c r="DH537" i="5" s="1"/>
  <c r="DH162" i="5" s="1"/>
  <c r="DJ518" i="5"/>
  <c r="DJ519" i="5" s="1"/>
  <c r="DJ477" i="5"/>
  <c r="DI40" i="5" a="1"/>
  <c r="DI40" i="5" s="1"/>
  <c r="DI37" i="5" a="1"/>
  <c r="DI37" i="5" s="1"/>
  <c r="DI42" i="5" a="1"/>
  <c r="DI42" i="5" s="1"/>
  <c r="DI38" i="5" a="1"/>
  <c r="DI38" i="5" s="1"/>
  <c r="DI39" i="5" a="1"/>
  <c r="DI39" i="5" s="1"/>
  <c r="DI35" i="5" a="1"/>
  <c r="DI35" i="5" s="1"/>
  <c r="DI34" i="5" a="1"/>
  <c r="DI34" i="5" s="1"/>
  <c r="DI33" i="5" a="1"/>
  <c r="DI33" i="5" s="1"/>
  <c r="DI412" i="5" s="1"/>
  <c r="DH375" i="5"/>
  <c r="DH376" i="5"/>
  <c r="DH389" i="5" s="1"/>
  <c r="DH153" i="5" s="1"/>
  <c r="DJ367" i="5"/>
  <c r="DJ368" i="5"/>
  <c r="DH333" i="5"/>
  <c r="DH334" i="5"/>
  <c r="DH393" i="5"/>
  <c r="DI1178" i="5"/>
  <c r="DI1190" i="5" s="1"/>
  <c r="DI394" i="5"/>
  <c r="DI845" i="5"/>
  <c r="DI16" i="5"/>
  <c r="DJ556" i="5"/>
  <c r="DJ7" i="5"/>
  <c r="DJ8" i="5"/>
  <c r="DJ348" i="5" s="1"/>
  <c r="DJ366" i="5" s="1"/>
  <c r="DK4" i="5"/>
  <c r="DJ6" i="5"/>
  <c r="DI32" i="5" a="1"/>
  <c r="DI32" i="5" s="1"/>
  <c r="DI30" i="5" a="1"/>
  <c r="DI30" i="5" s="1"/>
  <c r="DJ24" i="5"/>
  <c r="DK1289" i="5" s="1"/>
  <c r="DJ849" i="5"/>
  <c r="DI858" i="5"/>
  <c r="DH885" i="5"/>
  <c r="DJ23" i="5"/>
  <c r="DJ1294" i="5" s="1"/>
  <c r="DI29" i="5" a="1"/>
  <c r="DI29" i="5" s="1"/>
  <c r="DI31" i="5" a="1"/>
  <c r="DI31" i="5" s="1"/>
  <c r="DI9" i="5"/>
  <c r="DJ846" i="5"/>
  <c r="DI876" i="5"/>
  <c r="DJ22" i="5"/>
  <c r="DI341" i="5" l="1"/>
  <c r="DI374" i="5" s="1"/>
  <c r="DI423" i="5"/>
  <c r="IU265" i="4"/>
  <c r="DJ540" i="5"/>
  <c r="DJ797" i="5"/>
  <c r="DI841" i="5"/>
  <c r="DI541" i="5"/>
  <c r="DI176" i="5" s="1"/>
  <c r="IX260" i="4"/>
  <c r="IX261" i="4" s="1"/>
  <c r="IW262" i="4"/>
  <c r="DH447" i="5"/>
  <c r="DJ304" i="5"/>
  <c r="DJ434" i="5"/>
  <c r="DI308" i="5"/>
  <c r="DI437" i="5"/>
  <c r="DJ548" i="5"/>
  <c r="DI1083" i="5"/>
  <c r="DI1084" i="5" s="1"/>
  <c r="DJ1024" i="5"/>
  <c r="DI809" i="5"/>
  <c r="DI810" i="5" s="1"/>
  <c r="DI545" i="5"/>
  <c r="DI163" i="5" s="1"/>
  <c r="DJ544" i="5"/>
  <c r="DJ295" i="5"/>
  <c r="DJ298" i="5"/>
  <c r="DJ297" i="5"/>
  <c r="DJ299" i="5"/>
  <c r="DJ291" i="5"/>
  <c r="DJ301" i="5"/>
  <c r="DJ302" i="5"/>
  <c r="DJ293" i="5"/>
  <c r="DJ294" i="5"/>
  <c r="DJ305" i="5"/>
  <c r="DJ296" i="5"/>
  <c r="DJ303" i="5"/>
  <c r="DJ292" i="5"/>
  <c r="DJ300" i="5"/>
  <c r="DI361" i="5"/>
  <c r="DJ796" i="5"/>
  <c r="DJ799" i="5"/>
  <c r="DJ798" i="5"/>
  <c r="DI780" i="5"/>
  <c r="DI790" i="5"/>
  <c r="DI838" i="5"/>
  <c r="DJ19" i="5"/>
  <c r="DJ532" i="5"/>
  <c r="DJ531" i="5"/>
  <c r="DJ498" i="5"/>
  <c r="DJ505" i="5"/>
  <c r="DJ491" i="5"/>
  <c r="DJ483" i="5"/>
  <c r="DI340" i="5"/>
  <c r="DI884" i="5"/>
  <c r="DI418" i="5"/>
  <c r="DJ369" i="5"/>
  <c r="DJ370" i="5"/>
  <c r="DI409" i="5"/>
  <c r="DI507" i="5" s="1"/>
  <c r="DJ347" i="5"/>
  <c r="DJ349" i="5" s="1"/>
  <c r="DI354" i="5"/>
  <c r="DI882" i="5"/>
  <c r="DI883" i="5"/>
  <c r="DI879" i="5"/>
  <c r="DK5" i="5"/>
  <c r="DK365" i="5" s="1"/>
  <c r="DI1168" i="5"/>
  <c r="DJ875" i="5"/>
  <c r="DJ874" i="5"/>
  <c r="DJ873" i="5"/>
  <c r="DJ870" i="5"/>
  <c r="DJ848" i="5"/>
  <c r="DJ850" i="5"/>
  <c r="DJ432" i="5"/>
  <c r="DJ431" i="5"/>
  <c r="DJ430" i="5"/>
  <c r="DJ429" i="5"/>
  <c r="DJ605" i="5"/>
  <c r="DJ610" i="5" s="1"/>
  <c r="DJ604" i="5"/>
  <c r="DJ609" i="5" s="1"/>
  <c r="DJ603" i="5"/>
  <c r="DJ608" i="5" s="1"/>
  <c r="DJ602" i="5"/>
  <c r="DJ607" i="5" s="1"/>
  <c r="DJ561" i="5"/>
  <c r="DJ15" i="5"/>
  <c r="DJ433" i="5"/>
  <c r="DJ427" i="5"/>
  <c r="DJ428" i="5"/>
  <c r="DJ17" i="5"/>
  <c r="DI959" i="5"/>
  <c r="DI960" i="5" s="1"/>
  <c r="DI462" i="5"/>
  <c r="DI826" i="5"/>
  <c r="DI407" i="5"/>
  <c r="DI342" i="5"/>
  <c r="DI421" i="5"/>
  <c r="DI410" i="5"/>
  <c r="DI422" i="5"/>
  <c r="DI415" i="5"/>
  <c r="DI417" i="5"/>
  <c r="DI414" i="5"/>
  <c r="DI411" i="5"/>
  <c r="DI535" i="5" s="1"/>
  <c r="DI343" i="5"/>
  <c r="DI413" i="5"/>
  <c r="DI416" i="5"/>
  <c r="DI419" i="5"/>
  <c r="DJ45" i="5" a="1"/>
  <c r="DJ45" i="5" s="1"/>
  <c r="DJ46" i="5" a="1"/>
  <c r="DJ46" i="5" s="1"/>
  <c r="DJ364" i="5"/>
  <c r="DJ10" i="5"/>
  <c r="DJ11" i="5" s="1"/>
  <c r="DI344" i="5"/>
  <c r="DI378" i="5" s="1"/>
  <c r="DI420" i="5"/>
  <c r="DI408" i="5"/>
  <c r="DI479" i="5" s="1"/>
  <c r="DI159" i="5" s="1"/>
  <c r="DJ1201" i="5"/>
  <c r="DJ27" i="5"/>
  <c r="DJ29" i="5" s="1" a="1"/>
  <c r="DJ29" i="5" s="1"/>
  <c r="DJ310" i="5"/>
  <c r="DI18" i="5"/>
  <c r="DK351" i="5" l="1"/>
  <c r="DI373" i="5"/>
  <c r="DI377" i="5"/>
  <c r="DI390" i="5" s="1"/>
  <c r="DI154" i="5" s="1"/>
  <c r="DK1035" i="5"/>
  <c r="DK1034" i="5"/>
  <c r="DK1036" i="5"/>
  <c r="IV265" i="4"/>
  <c r="DI678" i="5"/>
  <c r="DI710" i="5"/>
  <c r="IY260" i="4"/>
  <c r="IY261" i="4" s="1"/>
  <c r="IX262" i="4"/>
  <c r="DI74" i="5"/>
  <c r="DI75" i="5"/>
  <c r="DJ76" i="5"/>
  <c r="DI486" i="5"/>
  <c r="DI500" i="5"/>
  <c r="DI493" i="5"/>
  <c r="DJ1147" i="5"/>
  <c r="DI446" i="5"/>
  <c r="DK1476" i="5"/>
  <c r="DK1276" i="5"/>
  <c r="DJ1148" i="5"/>
  <c r="DJ1162" i="5" s="1"/>
  <c r="DI441" i="5"/>
  <c r="DI444" i="5"/>
  <c r="DI442" i="5"/>
  <c r="DI440" i="5"/>
  <c r="DI443" i="5"/>
  <c r="DI439" i="5"/>
  <c r="DI445" i="5"/>
  <c r="DJ306" i="5"/>
  <c r="DJ801" i="5"/>
  <c r="DJ804" i="5" s="1"/>
  <c r="DJ805" i="5" s="1"/>
  <c r="DK803" i="5" s="1"/>
  <c r="DJ327" i="5"/>
  <c r="DJ329" i="5" s="1"/>
  <c r="DJ361" i="5" s="1"/>
  <c r="DJ20" i="5"/>
  <c r="DJ562" i="5" s="1"/>
  <c r="DI536" i="5"/>
  <c r="DI537" i="5" s="1"/>
  <c r="DI162" i="5" s="1"/>
  <c r="DK518" i="5"/>
  <c r="DK519" i="5" s="1"/>
  <c r="DK477" i="5"/>
  <c r="DJ40" i="5" a="1"/>
  <c r="DJ40" i="5" s="1"/>
  <c r="DJ42" i="5" a="1"/>
  <c r="DJ42" i="5" s="1"/>
  <c r="DJ39" i="5" a="1"/>
  <c r="DJ39" i="5" s="1"/>
  <c r="DJ38" i="5" a="1"/>
  <c r="DJ38" i="5" s="1"/>
  <c r="DJ37" i="5" a="1"/>
  <c r="DJ37" i="5" s="1"/>
  <c r="DJ34" i="5" a="1"/>
  <c r="DJ34" i="5" s="1"/>
  <c r="DJ35" i="5" a="1"/>
  <c r="DJ35" i="5" s="1"/>
  <c r="DJ36" i="5" a="1"/>
  <c r="DJ36" i="5" s="1"/>
  <c r="DJ33" i="5" a="1"/>
  <c r="DJ33" i="5" s="1"/>
  <c r="DI375" i="5"/>
  <c r="DI376" i="5"/>
  <c r="DI389" i="5" s="1"/>
  <c r="DI153" i="5" s="1"/>
  <c r="DK367" i="5"/>
  <c r="DK368" i="5"/>
  <c r="DI885" i="5"/>
  <c r="DJ876" i="5"/>
  <c r="DJ1178" i="5"/>
  <c r="DJ1190" i="5" s="1"/>
  <c r="DJ394" i="5"/>
  <c r="DJ32" i="5" a="1"/>
  <c r="DJ32" i="5" s="1"/>
  <c r="DJ845" i="5"/>
  <c r="DJ16" i="5"/>
  <c r="DK556" i="5"/>
  <c r="DK8" i="5"/>
  <c r="DK348" i="5" s="1"/>
  <c r="DK366" i="5" s="1"/>
  <c r="DL4" i="5"/>
  <c r="DK6" i="5"/>
  <c r="DK7" i="5"/>
  <c r="DK24" i="5"/>
  <c r="DL1289" i="5" s="1"/>
  <c r="DK849" i="5"/>
  <c r="DI333" i="5"/>
  <c r="DI334" i="5"/>
  <c r="DI393" i="5"/>
  <c r="DJ31" i="5" a="1"/>
  <c r="DJ31" i="5" s="1"/>
  <c r="DK23" i="5"/>
  <c r="DK1294" i="5" s="1"/>
  <c r="DK846" i="5"/>
  <c r="DJ30" i="5" a="1"/>
  <c r="DJ30" i="5" s="1"/>
  <c r="DJ423" i="5" s="1"/>
  <c r="DJ9" i="5"/>
  <c r="DJ858" i="5"/>
  <c r="DK22" i="5"/>
  <c r="DJ341" i="5" l="1"/>
  <c r="DJ374" i="5" s="1"/>
  <c r="DJ412" i="5"/>
  <c r="DJ545" i="5" s="1"/>
  <c r="DJ163" i="5" s="1"/>
  <c r="IW265" i="4"/>
  <c r="DK540" i="5"/>
  <c r="DK797" i="5"/>
  <c r="DJ841" i="5"/>
  <c r="DJ541" i="5"/>
  <c r="DJ176" i="5" s="1"/>
  <c r="IZ260" i="4"/>
  <c r="IZ261" i="4" s="1"/>
  <c r="IY262" i="4"/>
  <c r="DI447" i="5"/>
  <c r="DK305" i="5"/>
  <c r="DK434" i="5"/>
  <c r="DJ308" i="5"/>
  <c r="DJ437" i="5"/>
  <c r="DK548" i="5"/>
  <c r="DJ1083" i="5"/>
  <c r="DJ1084" i="5" s="1"/>
  <c r="DK1024" i="5"/>
  <c r="DJ809" i="5"/>
  <c r="DJ810" i="5" s="1"/>
  <c r="DK544" i="5"/>
  <c r="DK296" i="5"/>
  <c r="DK297" i="5"/>
  <c r="DK295" i="5"/>
  <c r="DK291" i="5"/>
  <c r="DK292" i="5"/>
  <c r="DK303" i="5"/>
  <c r="DK294" i="5"/>
  <c r="DK293" i="5"/>
  <c r="DK299" i="5"/>
  <c r="DK301" i="5"/>
  <c r="DK298" i="5"/>
  <c r="DK300" i="5"/>
  <c r="DK304" i="5"/>
  <c r="DK302" i="5"/>
  <c r="DJ360" i="5"/>
  <c r="DK796" i="5"/>
  <c r="DK799" i="5"/>
  <c r="DK798" i="5"/>
  <c r="DJ780" i="5"/>
  <c r="DJ790" i="5"/>
  <c r="DJ838" i="5"/>
  <c r="DK19" i="5"/>
  <c r="DK532" i="5"/>
  <c r="DK531" i="5"/>
  <c r="DK498" i="5"/>
  <c r="DK505" i="5"/>
  <c r="DK491" i="5"/>
  <c r="DK483" i="5"/>
  <c r="DJ344" i="5"/>
  <c r="DJ378" i="5" s="1"/>
  <c r="DJ883" i="5"/>
  <c r="DJ419" i="5"/>
  <c r="DK370" i="5"/>
  <c r="DK369" i="5"/>
  <c r="DK347" i="5"/>
  <c r="DK349" i="5" s="1"/>
  <c r="DJ354" i="5"/>
  <c r="DJ882" i="5"/>
  <c r="DK1201" i="5"/>
  <c r="DK27" i="5"/>
  <c r="DK31" i="5" s="1" a="1"/>
  <c r="DK31" i="5" s="1"/>
  <c r="DK310" i="5"/>
  <c r="DJ879" i="5"/>
  <c r="DJ415" i="5"/>
  <c r="DJ340" i="5"/>
  <c r="DJ420" i="5"/>
  <c r="DJ959" i="5"/>
  <c r="DJ960" i="5" s="1"/>
  <c r="DJ462" i="5"/>
  <c r="DJ826" i="5"/>
  <c r="DJ884" i="5"/>
  <c r="DL5" i="5"/>
  <c r="DL365" i="5" s="1"/>
  <c r="DJ422" i="5"/>
  <c r="DK875" i="5"/>
  <c r="DK874" i="5"/>
  <c r="DK873" i="5"/>
  <c r="DK870" i="5"/>
  <c r="DK848" i="5"/>
  <c r="DK850" i="5"/>
  <c r="DK431" i="5"/>
  <c r="DK430" i="5"/>
  <c r="DK429" i="5"/>
  <c r="DK428" i="5"/>
  <c r="DK605" i="5"/>
  <c r="DK610" i="5" s="1"/>
  <c r="DK604" i="5"/>
  <c r="DK609" i="5" s="1"/>
  <c r="DK603" i="5"/>
  <c r="DK608" i="5" s="1"/>
  <c r="DK602" i="5"/>
  <c r="DK607" i="5" s="1"/>
  <c r="DK561" i="5"/>
  <c r="DK433" i="5"/>
  <c r="DK427" i="5"/>
  <c r="DK17" i="5"/>
  <c r="DK432" i="5"/>
  <c r="DK15" i="5"/>
  <c r="DJ18" i="5"/>
  <c r="DJ1168" i="5"/>
  <c r="DJ408" i="5"/>
  <c r="DJ479" i="5" s="1"/>
  <c r="DJ159" i="5" s="1"/>
  <c r="DK46" i="5" a="1"/>
  <c r="DK46" i="5" s="1"/>
  <c r="DK364" i="5"/>
  <c r="DK10" i="5"/>
  <c r="DK11" i="5" s="1"/>
  <c r="DK45" i="5" a="1"/>
  <c r="DK45" i="5" s="1"/>
  <c r="DJ421" i="5"/>
  <c r="DJ416" i="5"/>
  <c r="DJ418" i="5"/>
  <c r="DJ417" i="5"/>
  <c r="DJ411" i="5"/>
  <c r="DJ535" i="5" s="1"/>
  <c r="DJ342" i="5"/>
  <c r="DJ413" i="5"/>
  <c r="DJ407" i="5"/>
  <c r="DJ409" i="5"/>
  <c r="DJ507" i="5" s="1"/>
  <c r="DJ410" i="5"/>
  <c r="DJ343" i="5"/>
  <c r="DJ414" i="5"/>
  <c r="DJ377" i="5" l="1"/>
  <c r="DJ390" i="5" s="1"/>
  <c r="DJ154" i="5" s="1"/>
  <c r="DL351" i="5"/>
  <c r="DJ373" i="5"/>
  <c r="DL1036" i="5"/>
  <c r="DL1035" i="5"/>
  <c r="DL1034" i="5"/>
  <c r="IX265" i="4"/>
  <c r="DJ678" i="5"/>
  <c r="DJ710" i="5"/>
  <c r="JA260" i="4"/>
  <c r="JA261" i="4" s="1"/>
  <c r="IZ262" i="4"/>
  <c r="DK76" i="5"/>
  <c r="DJ74" i="5"/>
  <c r="DJ75" i="5"/>
  <c r="DJ486" i="5"/>
  <c r="DJ493" i="5"/>
  <c r="DJ500" i="5"/>
  <c r="DJ446" i="5"/>
  <c r="DK1147" i="5"/>
  <c r="DL1476" i="5"/>
  <c r="DL1276" i="5"/>
  <c r="DK1148" i="5"/>
  <c r="DK1162" i="5" s="1"/>
  <c r="DJ441" i="5"/>
  <c r="DJ444" i="5"/>
  <c r="DJ445" i="5"/>
  <c r="DJ442" i="5"/>
  <c r="DJ443" i="5"/>
  <c r="DJ440" i="5"/>
  <c r="DJ439" i="5"/>
  <c r="DK306" i="5"/>
  <c r="DK20" i="5"/>
  <c r="DK562" i="5" s="1"/>
  <c r="DK801" i="5"/>
  <c r="DK804" i="5" s="1"/>
  <c r="DK805" i="5" s="1"/>
  <c r="DL803" i="5" s="1"/>
  <c r="DK327" i="5"/>
  <c r="DK329" i="5" s="1"/>
  <c r="DK361" i="5" s="1"/>
  <c r="DJ536" i="5"/>
  <c r="DJ537" i="5" s="1"/>
  <c r="DJ162" i="5" s="1"/>
  <c r="DL518" i="5"/>
  <c r="DL519" i="5" s="1"/>
  <c r="DL477" i="5"/>
  <c r="DK40" i="5" a="1"/>
  <c r="DK40" i="5" s="1"/>
  <c r="DK39" i="5" a="1"/>
  <c r="DK39" i="5" s="1"/>
  <c r="DK42" i="5" a="1"/>
  <c r="DK42" i="5" s="1"/>
  <c r="DK35" i="5" a="1"/>
  <c r="DK35" i="5" s="1"/>
  <c r="DK38" i="5" a="1"/>
  <c r="DK38" i="5" s="1"/>
  <c r="DK37" i="5" a="1"/>
  <c r="DK37" i="5" s="1"/>
  <c r="DK36" i="5" a="1"/>
  <c r="DK36" i="5" s="1"/>
  <c r="DK34" i="5" a="1"/>
  <c r="DK34" i="5" s="1"/>
  <c r="DK33" i="5" a="1"/>
  <c r="DK33" i="5" s="1"/>
  <c r="DK412" i="5" s="1"/>
  <c r="DJ375" i="5"/>
  <c r="DJ376" i="5"/>
  <c r="DJ389" i="5" s="1"/>
  <c r="DJ153" i="5" s="1"/>
  <c r="DL367" i="5"/>
  <c r="DL368" i="5"/>
  <c r="DK32" i="5" a="1"/>
  <c r="DK32" i="5" s="1"/>
  <c r="DK29" i="5" a="1"/>
  <c r="DK29" i="5" s="1"/>
  <c r="DK30" i="5" a="1"/>
  <c r="DK30" i="5" s="1"/>
  <c r="DJ885" i="5"/>
  <c r="DL849" i="5"/>
  <c r="DK9" i="5"/>
  <c r="DL24" i="5"/>
  <c r="DM1289" i="5" s="1"/>
  <c r="DL22" i="5"/>
  <c r="DL23" i="5"/>
  <c r="DL1294" i="5" s="1"/>
  <c r="DK1178" i="5"/>
  <c r="DK1190" i="5" s="1"/>
  <c r="DK394" i="5"/>
  <c r="DL846" i="5"/>
  <c r="DK876" i="5"/>
  <c r="DL556" i="5"/>
  <c r="DL8" i="5"/>
  <c r="DL348" i="5" s="1"/>
  <c r="DL366" i="5" s="1"/>
  <c r="DM4" i="5"/>
  <c r="DL6" i="5"/>
  <c r="DL7" i="5"/>
  <c r="DK845" i="5"/>
  <c r="DK16" i="5"/>
  <c r="DK858" i="5"/>
  <c r="DJ334" i="5"/>
  <c r="DJ333" i="5"/>
  <c r="DJ393" i="5"/>
  <c r="DK341" i="5" l="1"/>
  <c r="DK374" i="5" s="1"/>
  <c r="IY265" i="4"/>
  <c r="DL540" i="5"/>
  <c r="DL797" i="5"/>
  <c r="DK841" i="5"/>
  <c r="DK541" i="5"/>
  <c r="DK176" i="5" s="1"/>
  <c r="JB260" i="4"/>
  <c r="JB261" i="4" s="1"/>
  <c r="JA262" i="4"/>
  <c r="DJ447" i="5"/>
  <c r="DL301" i="5"/>
  <c r="DL434" i="5"/>
  <c r="DK308" i="5"/>
  <c r="DK437" i="5"/>
  <c r="DL548" i="5"/>
  <c r="DK1083" i="5"/>
  <c r="DK1084" i="5" s="1"/>
  <c r="DL1024" i="5"/>
  <c r="DK809" i="5"/>
  <c r="DK810" i="5" s="1"/>
  <c r="DK545" i="5"/>
  <c r="DK163" i="5" s="1"/>
  <c r="DL544" i="5"/>
  <c r="DK423" i="5"/>
  <c r="DL303" i="5"/>
  <c r="DL304" i="5"/>
  <c r="DL298" i="5"/>
  <c r="DL296" i="5"/>
  <c r="DL297" i="5"/>
  <c r="DL294" i="5"/>
  <c r="DL291" i="5"/>
  <c r="DL295" i="5"/>
  <c r="DL299" i="5"/>
  <c r="DL300" i="5"/>
  <c r="DL293" i="5"/>
  <c r="DL302" i="5"/>
  <c r="DL305" i="5"/>
  <c r="DL292" i="5"/>
  <c r="DK360" i="5"/>
  <c r="DL798" i="5"/>
  <c r="DL796" i="5"/>
  <c r="DL799" i="5"/>
  <c r="DK780" i="5"/>
  <c r="DK790" i="5"/>
  <c r="DK838" i="5"/>
  <c r="DL19" i="5"/>
  <c r="DL531" i="5"/>
  <c r="DL532" i="5"/>
  <c r="DL498" i="5"/>
  <c r="DL491" i="5"/>
  <c r="DL505" i="5"/>
  <c r="DL483" i="5"/>
  <c r="DK340" i="5"/>
  <c r="DK420" i="5"/>
  <c r="DK344" i="5"/>
  <c r="DK378" i="5" s="1"/>
  <c r="DK414" i="5"/>
  <c r="DK408" i="5"/>
  <c r="DK479" i="5" s="1"/>
  <c r="DK159" i="5" s="1"/>
  <c r="DK418" i="5"/>
  <c r="DL370" i="5"/>
  <c r="DL369" i="5"/>
  <c r="DK354" i="5"/>
  <c r="DL347" i="5"/>
  <c r="DL349" i="5" s="1"/>
  <c r="DK422" i="5"/>
  <c r="DK343" i="5"/>
  <c r="DK416" i="5"/>
  <c r="DK18" i="5"/>
  <c r="DK415" i="5"/>
  <c r="DK879" i="5"/>
  <c r="DK882" i="5"/>
  <c r="DK884" i="5"/>
  <c r="DK419" i="5"/>
  <c r="DK826" i="5"/>
  <c r="DK409" i="5"/>
  <c r="DK507" i="5" s="1"/>
  <c r="DK417" i="5"/>
  <c r="DK462" i="5"/>
  <c r="DK959" i="5"/>
  <c r="DK960" i="5" s="1"/>
  <c r="DK410" i="5"/>
  <c r="DK421" i="5"/>
  <c r="DK342" i="5"/>
  <c r="DK407" i="5"/>
  <c r="DK411" i="5"/>
  <c r="DK536" i="5" s="1"/>
  <c r="DK413" i="5"/>
  <c r="DK883" i="5"/>
  <c r="DL46" i="5" a="1"/>
  <c r="DL46" i="5" s="1"/>
  <c r="DL364" i="5"/>
  <c r="DL10" i="5"/>
  <c r="DL11" i="5" s="1"/>
  <c r="DL45" i="5" a="1"/>
  <c r="DL45" i="5" s="1"/>
  <c r="DL875" i="5"/>
  <c r="DL874" i="5"/>
  <c r="DL873" i="5"/>
  <c r="DL870" i="5"/>
  <c r="DL848" i="5"/>
  <c r="DL850" i="5"/>
  <c r="DL430" i="5"/>
  <c r="DL429" i="5"/>
  <c r="DL428" i="5"/>
  <c r="DL427" i="5"/>
  <c r="DL605" i="5"/>
  <c r="DL610" i="5" s="1"/>
  <c r="DL604" i="5"/>
  <c r="DL609" i="5" s="1"/>
  <c r="DL603" i="5"/>
  <c r="DL608" i="5" s="1"/>
  <c r="DL602" i="5"/>
  <c r="DL607" i="5" s="1"/>
  <c r="DL561" i="5"/>
  <c r="DL433" i="5"/>
  <c r="DL17" i="5"/>
  <c r="DL432" i="5"/>
  <c r="DL431" i="5"/>
  <c r="DL15" i="5"/>
  <c r="DL1201" i="5"/>
  <c r="DL27" i="5"/>
  <c r="DL34" i="5" s="1" a="1"/>
  <c r="DL34" i="5" s="1"/>
  <c r="DL310" i="5"/>
  <c r="DK1168" i="5"/>
  <c r="DM5" i="5"/>
  <c r="DM365" i="5" s="1"/>
  <c r="DK377" i="5" l="1"/>
  <c r="DK390" i="5" s="1"/>
  <c r="DK154" i="5" s="1"/>
  <c r="DM351" i="5"/>
  <c r="DK373" i="5"/>
  <c r="DM1036" i="5"/>
  <c r="DM1034" i="5"/>
  <c r="DM1035" i="5"/>
  <c r="IZ265" i="4"/>
  <c r="DK678" i="5"/>
  <c r="DK710" i="5"/>
  <c r="JC260" i="4"/>
  <c r="JC261" i="4" s="1"/>
  <c r="JB262" i="4"/>
  <c r="DK74" i="5"/>
  <c r="DK75" i="5"/>
  <c r="DL76" i="5"/>
  <c r="DK486" i="5"/>
  <c r="DK493" i="5"/>
  <c r="DK500" i="5"/>
  <c r="DK446" i="5"/>
  <c r="DL1147" i="5"/>
  <c r="DL1148" i="5"/>
  <c r="DL1162" i="5" s="1"/>
  <c r="DM1476" i="5"/>
  <c r="DM1276" i="5"/>
  <c r="DK443" i="5"/>
  <c r="DK441" i="5"/>
  <c r="DK444" i="5"/>
  <c r="DK445" i="5"/>
  <c r="DK440" i="5"/>
  <c r="DK439" i="5"/>
  <c r="DK442" i="5"/>
  <c r="DL306" i="5"/>
  <c r="DL801" i="5"/>
  <c r="DL804" i="5" s="1"/>
  <c r="DL805" i="5" s="1"/>
  <c r="DM803" i="5" s="1"/>
  <c r="DL327" i="5"/>
  <c r="DL329" i="5" s="1"/>
  <c r="DL360" i="5" s="1"/>
  <c r="DL20" i="5"/>
  <c r="DL562" i="5" s="1"/>
  <c r="DK535" i="5"/>
  <c r="DK537" i="5" s="1"/>
  <c r="DK162" i="5" s="1"/>
  <c r="DM518" i="5"/>
  <c r="DM519" i="5" s="1"/>
  <c r="DM477" i="5"/>
  <c r="DL40" i="5" a="1"/>
  <c r="DL40" i="5" s="1"/>
  <c r="DL39" i="5" a="1"/>
  <c r="DL39" i="5" s="1"/>
  <c r="DL42" i="5" a="1"/>
  <c r="DL42" i="5" s="1"/>
  <c r="DL36" i="5" a="1"/>
  <c r="DL36" i="5" s="1"/>
  <c r="DL35" i="5" a="1"/>
  <c r="DL35" i="5" s="1"/>
  <c r="DL37" i="5" a="1"/>
  <c r="DL37" i="5" s="1"/>
  <c r="DL38" i="5" a="1"/>
  <c r="DL38" i="5" s="1"/>
  <c r="DL33" i="5" a="1"/>
  <c r="DL33" i="5" s="1"/>
  <c r="DK375" i="5"/>
  <c r="DK376" i="5"/>
  <c r="DK389" i="5" s="1"/>
  <c r="DK153" i="5" s="1"/>
  <c r="DL9" i="5"/>
  <c r="DM367" i="5"/>
  <c r="DM368" i="5"/>
  <c r="DK393" i="5"/>
  <c r="DK333" i="5"/>
  <c r="DK334" i="5"/>
  <c r="DK885" i="5"/>
  <c r="DM846" i="5"/>
  <c r="DM849" i="5"/>
  <c r="DM22" i="5"/>
  <c r="DL32" i="5" a="1"/>
  <c r="DL32" i="5" s="1"/>
  <c r="DM23" i="5"/>
  <c r="DM1294" i="5" s="1"/>
  <c r="DL30" i="5" a="1"/>
  <c r="DL30" i="5" s="1"/>
  <c r="DL31" i="5" a="1"/>
  <c r="DL31" i="5" s="1"/>
  <c r="DM556" i="5"/>
  <c r="DN4" i="5"/>
  <c r="DM6" i="5"/>
  <c r="DM7" i="5"/>
  <c r="DM8" i="5"/>
  <c r="DM348" i="5" s="1"/>
  <c r="DM366" i="5" s="1"/>
  <c r="DL1178" i="5"/>
  <c r="DL1190" i="5" s="1"/>
  <c r="DL394" i="5"/>
  <c r="DL845" i="5"/>
  <c r="DL16" i="5"/>
  <c r="DL858" i="5"/>
  <c r="DL29" i="5" a="1"/>
  <c r="DL29" i="5" s="1"/>
  <c r="DM24" i="5"/>
  <c r="DN1289" i="5" s="1"/>
  <c r="DL876" i="5"/>
  <c r="DL341" i="5" l="1"/>
  <c r="DL374" i="5" s="1"/>
  <c r="DL412" i="5"/>
  <c r="JA265" i="4"/>
  <c r="DM540" i="5"/>
  <c r="DM797" i="5"/>
  <c r="DL841" i="5"/>
  <c r="DL541" i="5"/>
  <c r="DL176" i="5" s="1"/>
  <c r="JD260" i="4"/>
  <c r="JD261" i="4" s="1"/>
  <c r="JC262" i="4"/>
  <c r="DK447" i="5"/>
  <c r="DM304" i="5"/>
  <c r="DM434" i="5"/>
  <c r="DL423" i="5"/>
  <c r="DL308" i="5"/>
  <c r="DL437" i="5"/>
  <c r="DM548" i="5"/>
  <c r="DL1083" i="5"/>
  <c r="DL1084" i="5" s="1"/>
  <c r="DM1024" i="5"/>
  <c r="DL809" i="5"/>
  <c r="DL810" i="5" s="1"/>
  <c r="DL545" i="5"/>
  <c r="DL163" i="5" s="1"/>
  <c r="DM544" i="5"/>
  <c r="DM299" i="5"/>
  <c r="DM297" i="5"/>
  <c r="DM300" i="5"/>
  <c r="DM298" i="5"/>
  <c r="DM301" i="5"/>
  <c r="DM294" i="5"/>
  <c r="DM302" i="5"/>
  <c r="DM303" i="5"/>
  <c r="DM296" i="5"/>
  <c r="DM293" i="5"/>
  <c r="DM295" i="5"/>
  <c r="DM291" i="5"/>
  <c r="DM292" i="5"/>
  <c r="DM305" i="5"/>
  <c r="DL361" i="5"/>
  <c r="DM796" i="5"/>
  <c r="DM799" i="5"/>
  <c r="DM798" i="5"/>
  <c r="DL780" i="5"/>
  <c r="DL790" i="5"/>
  <c r="DL838" i="5"/>
  <c r="DM19" i="5"/>
  <c r="DM531" i="5"/>
  <c r="DM532" i="5"/>
  <c r="DM491" i="5"/>
  <c r="DM498" i="5"/>
  <c r="DM505" i="5"/>
  <c r="DL354" i="5"/>
  <c r="DM483" i="5"/>
  <c r="DL462" i="5"/>
  <c r="DL882" i="5"/>
  <c r="DL884" i="5"/>
  <c r="DL879" i="5"/>
  <c r="DL18" i="5"/>
  <c r="DL883" i="5"/>
  <c r="DL826" i="5"/>
  <c r="DL959" i="5"/>
  <c r="DL960" i="5" s="1"/>
  <c r="DL343" i="5"/>
  <c r="DM370" i="5"/>
  <c r="DM369" i="5"/>
  <c r="DL342" i="5"/>
  <c r="DL407" i="5"/>
  <c r="DL411" i="5"/>
  <c r="DL535" i="5" s="1"/>
  <c r="DL410" i="5"/>
  <c r="DL413" i="5"/>
  <c r="DL418" i="5"/>
  <c r="DL419" i="5"/>
  <c r="DL415" i="5"/>
  <c r="DL417" i="5"/>
  <c r="DL416" i="5"/>
  <c r="DL422" i="5"/>
  <c r="DL421" i="5"/>
  <c r="DM347" i="5"/>
  <c r="DM349" i="5" s="1"/>
  <c r="DL414" i="5"/>
  <c r="DL409" i="5"/>
  <c r="DL507" i="5" s="1"/>
  <c r="DN5" i="5"/>
  <c r="DN365" i="5" s="1"/>
  <c r="DL344" i="5"/>
  <c r="DL378" i="5" s="1"/>
  <c r="DL420" i="5"/>
  <c r="DL340" i="5"/>
  <c r="DL408" i="5"/>
  <c r="DL479" i="5" s="1"/>
  <c r="DL159" i="5" s="1"/>
  <c r="DM850" i="5"/>
  <c r="DM875" i="5"/>
  <c r="DM874" i="5"/>
  <c r="DM873" i="5"/>
  <c r="DM870" i="5"/>
  <c r="DM848" i="5"/>
  <c r="DM429" i="5"/>
  <c r="DM428" i="5"/>
  <c r="DM427" i="5"/>
  <c r="DM605" i="5"/>
  <c r="DM610" i="5" s="1"/>
  <c r="DM604" i="5"/>
  <c r="DM609" i="5" s="1"/>
  <c r="DM603" i="5"/>
  <c r="DM608" i="5" s="1"/>
  <c r="DM602" i="5"/>
  <c r="DM607" i="5" s="1"/>
  <c r="DM561" i="5"/>
  <c r="DM432" i="5"/>
  <c r="DM431" i="5"/>
  <c r="DM15" i="5"/>
  <c r="DM430" i="5"/>
  <c r="DM433" i="5"/>
  <c r="DM17" i="5"/>
  <c r="DL1168" i="5"/>
  <c r="DM364" i="5"/>
  <c r="DM45" i="5" a="1"/>
  <c r="DM45" i="5" s="1"/>
  <c r="DM10" i="5"/>
  <c r="DM11" i="5" s="1"/>
  <c r="DM46" i="5" a="1"/>
  <c r="DM46" i="5" s="1"/>
  <c r="DM1201" i="5"/>
  <c r="DM27" i="5"/>
  <c r="DM34" i="5" s="1" a="1"/>
  <c r="DM34" i="5" s="1"/>
  <c r="DM310" i="5"/>
  <c r="DL377" i="5" l="1"/>
  <c r="DN351" i="5"/>
  <c r="DL373" i="5"/>
  <c r="DN1034" i="5"/>
  <c r="DN1035" i="5"/>
  <c r="DN1036" i="5"/>
  <c r="JB265" i="4"/>
  <c r="DL678" i="5"/>
  <c r="DL710" i="5"/>
  <c r="JE260" i="4"/>
  <c r="JE261" i="4" s="1"/>
  <c r="JD262" i="4"/>
  <c r="DL393" i="5"/>
  <c r="DL75" i="5"/>
  <c r="DL74" i="5"/>
  <c r="DM76" i="5"/>
  <c r="DL486" i="5"/>
  <c r="DL500" i="5"/>
  <c r="DL493" i="5"/>
  <c r="DL446" i="5"/>
  <c r="DN1476" i="5"/>
  <c r="DN1276" i="5"/>
  <c r="DM1148" i="5"/>
  <c r="DM1162" i="5" s="1"/>
  <c r="DM1147" i="5"/>
  <c r="DL443" i="5"/>
  <c r="DL442" i="5"/>
  <c r="DL441" i="5"/>
  <c r="DL445" i="5"/>
  <c r="DL444" i="5"/>
  <c r="DL440" i="5"/>
  <c r="DL439" i="5"/>
  <c r="DM306" i="5"/>
  <c r="DL390" i="5"/>
  <c r="DL154" i="5" s="1"/>
  <c r="DM801" i="5"/>
  <c r="DM804" i="5" s="1"/>
  <c r="DM805" i="5" s="1"/>
  <c r="DN803" i="5" s="1"/>
  <c r="DM327" i="5"/>
  <c r="DM329" i="5" s="1"/>
  <c r="DM361" i="5" s="1"/>
  <c r="DM20" i="5"/>
  <c r="DM562" i="5" s="1"/>
  <c r="DL536" i="5"/>
  <c r="DL537" i="5" s="1"/>
  <c r="DL162" i="5" s="1"/>
  <c r="DN518" i="5"/>
  <c r="DN519" i="5" s="1"/>
  <c r="DN477" i="5"/>
  <c r="DM40" i="5" a="1"/>
  <c r="DM40" i="5" s="1"/>
  <c r="DM42" i="5" a="1"/>
  <c r="DM42" i="5" s="1"/>
  <c r="DM39" i="5" a="1"/>
  <c r="DM39" i="5" s="1"/>
  <c r="DM38" i="5" a="1"/>
  <c r="DM38" i="5" s="1"/>
  <c r="DM36" i="5" a="1"/>
  <c r="DM36" i="5" s="1"/>
  <c r="DM37" i="5" a="1"/>
  <c r="DM37" i="5" s="1"/>
  <c r="DM35" i="5" a="1"/>
  <c r="DM35" i="5" s="1"/>
  <c r="DM33" i="5" a="1"/>
  <c r="DM33" i="5" s="1"/>
  <c r="DM412" i="5" s="1"/>
  <c r="DL375" i="5"/>
  <c r="DL376" i="5"/>
  <c r="DL389" i="5" s="1"/>
  <c r="DL153" i="5" s="1"/>
  <c r="DL334" i="5"/>
  <c r="DL885" i="5"/>
  <c r="DL333" i="5"/>
  <c r="DN367" i="5"/>
  <c r="DN368" i="5"/>
  <c r="DN22" i="5"/>
  <c r="DM30" i="5" a="1"/>
  <c r="DM30" i="5" s="1"/>
  <c r="DN556" i="5"/>
  <c r="DO4" i="5"/>
  <c r="DN6" i="5"/>
  <c r="DN7" i="5"/>
  <c r="DN8" i="5"/>
  <c r="DN348" i="5" s="1"/>
  <c r="DN366" i="5" s="1"/>
  <c r="DM845" i="5"/>
  <c r="DM16" i="5"/>
  <c r="DM32" i="5" a="1"/>
  <c r="DM32" i="5" s="1"/>
  <c r="DM858" i="5"/>
  <c r="DN24" i="5"/>
  <c r="DO1289" i="5" s="1"/>
  <c r="DM9" i="5"/>
  <c r="DN849" i="5"/>
  <c r="DM1178" i="5"/>
  <c r="DM1190" i="5" s="1"/>
  <c r="DM394" i="5"/>
  <c r="DM876" i="5"/>
  <c r="DN23" i="5"/>
  <c r="DN1294" i="5" s="1"/>
  <c r="DM29" i="5" a="1"/>
  <c r="DM29" i="5" s="1"/>
  <c r="DM31" i="5" a="1"/>
  <c r="DM31" i="5" s="1"/>
  <c r="DN846" i="5"/>
  <c r="DM341" i="5" l="1"/>
  <c r="DM374" i="5" s="1"/>
  <c r="DM423" i="5"/>
  <c r="JC265" i="4"/>
  <c r="DN540" i="5"/>
  <c r="DN797" i="5"/>
  <c r="DM841" i="5"/>
  <c r="DM541" i="5"/>
  <c r="DM176" i="5" s="1"/>
  <c r="JF260" i="4"/>
  <c r="JF261" i="4" s="1"/>
  <c r="JE262" i="4"/>
  <c r="DL447" i="5"/>
  <c r="DN295" i="5"/>
  <c r="DN434" i="5"/>
  <c r="DM308" i="5"/>
  <c r="DM437" i="5"/>
  <c r="DN548" i="5"/>
  <c r="DM1083" i="5"/>
  <c r="DM1084" i="5" s="1"/>
  <c r="DN1024" i="5"/>
  <c r="DM809" i="5"/>
  <c r="DM810" i="5" s="1"/>
  <c r="DM545" i="5"/>
  <c r="DM163" i="5" s="1"/>
  <c r="DN544" i="5"/>
  <c r="DN297" i="5"/>
  <c r="DN302" i="5"/>
  <c r="DN293" i="5"/>
  <c r="DN291" i="5"/>
  <c r="DN292" i="5"/>
  <c r="DN296" i="5"/>
  <c r="DN300" i="5"/>
  <c r="DN294" i="5"/>
  <c r="DN303" i="5"/>
  <c r="DN301" i="5"/>
  <c r="DN299" i="5"/>
  <c r="DN298" i="5"/>
  <c r="DN304" i="5"/>
  <c r="DN305" i="5"/>
  <c r="DN347" i="5"/>
  <c r="DN349" i="5" s="1"/>
  <c r="DM360" i="5"/>
  <c r="DN796" i="5"/>
  <c r="DN798" i="5"/>
  <c r="DN799" i="5"/>
  <c r="DM780" i="5"/>
  <c r="DM790" i="5"/>
  <c r="DM838" i="5"/>
  <c r="DN19" i="5"/>
  <c r="DN531" i="5"/>
  <c r="DN532" i="5"/>
  <c r="DN491" i="5"/>
  <c r="DN498" i="5"/>
  <c r="DN505" i="5"/>
  <c r="DN483" i="5"/>
  <c r="DM340" i="5"/>
  <c r="DN370" i="5"/>
  <c r="DN369" i="5"/>
  <c r="DM18" i="5"/>
  <c r="DM354" i="5"/>
  <c r="DM882" i="5"/>
  <c r="DM883" i="5"/>
  <c r="DM879" i="5"/>
  <c r="DN45" i="5" a="1"/>
  <c r="DN45" i="5" s="1"/>
  <c r="DN364" i="5"/>
  <c r="DN10" i="5"/>
  <c r="DN11" i="5" s="1"/>
  <c r="DN46" i="5" a="1"/>
  <c r="DN46" i="5" s="1"/>
  <c r="DN1201" i="5"/>
  <c r="DN27" i="5"/>
  <c r="DN31" i="5" s="1" a="1"/>
  <c r="DN31" i="5" s="1"/>
  <c r="DN310" i="5"/>
  <c r="DM1168" i="5"/>
  <c r="DN850" i="5"/>
  <c r="DN875" i="5"/>
  <c r="DN428" i="5"/>
  <c r="DN848" i="5"/>
  <c r="DN870" i="5"/>
  <c r="DN605" i="5"/>
  <c r="DN610" i="5" s="1"/>
  <c r="DN604" i="5"/>
  <c r="DN609" i="5" s="1"/>
  <c r="DN603" i="5"/>
  <c r="DN608" i="5" s="1"/>
  <c r="DN602" i="5"/>
  <c r="DN607" i="5" s="1"/>
  <c r="DN561" i="5"/>
  <c r="DN433" i="5"/>
  <c r="DN873" i="5"/>
  <c r="DN431" i="5"/>
  <c r="DN874" i="5"/>
  <c r="DN432" i="5"/>
  <c r="DN429" i="5"/>
  <c r="DN15" i="5"/>
  <c r="DN430" i="5"/>
  <c r="DN427" i="5"/>
  <c r="DN17" i="5"/>
  <c r="DM420" i="5"/>
  <c r="DM408" i="5"/>
  <c r="DM479" i="5" s="1"/>
  <c r="DM159" i="5" s="1"/>
  <c r="DM344" i="5"/>
  <c r="DM378" i="5" s="1"/>
  <c r="DM959" i="5"/>
  <c r="DM960" i="5" s="1"/>
  <c r="DM462" i="5"/>
  <c r="DM826" i="5"/>
  <c r="DM417" i="5"/>
  <c r="DM416" i="5"/>
  <c r="DM422" i="5"/>
  <c r="DM413" i="5"/>
  <c r="DM411" i="5"/>
  <c r="DM535" i="5" s="1"/>
  <c r="DM419" i="5"/>
  <c r="DM342" i="5"/>
  <c r="DM407" i="5"/>
  <c r="DM415" i="5"/>
  <c r="DM410" i="5"/>
  <c r="DM418" i="5"/>
  <c r="DM414" i="5"/>
  <c r="DM421" i="5"/>
  <c r="DM343" i="5"/>
  <c r="DM409" i="5"/>
  <c r="DM507" i="5" s="1"/>
  <c r="DM884" i="5"/>
  <c r="DO5" i="5"/>
  <c r="DO365" i="5" s="1"/>
  <c r="DO351" i="5" l="1"/>
  <c r="DM377" i="5"/>
  <c r="DM390" i="5" s="1"/>
  <c r="DM154" i="5" s="1"/>
  <c r="DM373" i="5"/>
  <c r="DO1034" i="5"/>
  <c r="DO1035" i="5"/>
  <c r="DO1036" i="5"/>
  <c r="JD265" i="4"/>
  <c r="DM678" i="5"/>
  <c r="DM710" i="5"/>
  <c r="JG260" i="4"/>
  <c r="JG261" i="4" s="1"/>
  <c r="JF262" i="4"/>
  <c r="DN76" i="5"/>
  <c r="DM393" i="5"/>
  <c r="DM75" i="5"/>
  <c r="DM74" i="5"/>
  <c r="DN1148" i="5"/>
  <c r="DN1162" i="5" s="1"/>
  <c r="DM486" i="5"/>
  <c r="DM493" i="5"/>
  <c r="DM500" i="5"/>
  <c r="DN1147" i="5"/>
  <c r="DM446" i="5"/>
  <c r="DO1476" i="5"/>
  <c r="DO1276" i="5"/>
  <c r="DM445" i="5"/>
  <c r="DM442" i="5"/>
  <c r="DM440" i="5"/>
  <c r="DM441" i="5"/>
  <c r="DM444" i="5"/>
  <c r="DM443" i="5"/>
  <c r="DM439" i="5"/>
  <c r="DN306" i="5"/>
  <c r="DN801" i="5"/>
  <c r="DN804" i="5" s="1"/>
  <c r="DN805" i="5" s="1"/>
  <c r="DO803" i="5" s="1"/>
  <c r="DN327" i="5"/>
  <c r="DN329" i="5" s="1"/>
  <c r="DN361" i="5" s="1"/>
  <c r="DN20" i="5"/>
  <c r="DN562" i="5" s="1"/>
  <c r="DM536" i="5"/>
  <c r="DM537" i="5" s="1"/>
  <c r="DM162" i="5" s="1"/>
  <c r="DO518" i="5"/>
  <c r="DO519" i="5" s="1"/>
  <c r="DO477" i="5"/>
  <c r="DN40" i="5" a="1"/>
  <c r="DN40" i="5" s="1"/>
  <c r="DN39" i="5" a="1"/>
  <c r="DN39" i="5" s="1"/>
  <c r="DN38" i="5" a="1"/>
  <c r="DN38" i="5" s="1"/>
  <c r="DN42" i="5" a="1"/>
  <c r="DN42" i="5" s="1"/>
  <c r="DN37" i="5" a="1"/>
  <c r="DN37" i="5" s="1"/>
  <c r="DN36" i="5" a="1"/>
  <c r="DN36" i="5" s="1"/>
  <c r="DN35" i="5" a="1"/>
  <c r="DN35" i="5" s="1"/>
  <c r="DN34" i="5" a="1"/>
  <c r="DN34" i="5" s="1"/>
  <c r="DN33" i="5" a="1"/>
  <c r="DN33" i="5" s="1"/>
  <c r="DN412" i="5" s="1"/>
  <c r="DM375" i="5"/>
  <c r="DM376" i="5"/>
  <c r="DM389" i="5" s="1"/>
  <c r="DM153" i="5" s="1"/>
  <c r="DM334" i="5"/>
  <c r="DM333" i="5"/>
  <c r="DO367" i="5"/>
  <c r="DO368" i="5"/>
  <c r="DM885" i="5"/>
  <c r="DO849" i="5"/>
  <c r="DO23" i="5"/>
  <c r="DO1294" i="5" s="1"/>
  <c r="DO846" i="5"/>
  <c r="DO22" i="5"/>
  <c r="DN32" i="5" a="1"/>
  <c r="DN32" i="5" s="1"/>
  <c r="DN30" i="5" a="1"/>
  <c r="DN30" i="5" s="1"/>
  <c r="DN858" i="5"/>
  <c r="DO24" i="5"/>
  <c r="DP1289" i="5" s="1"/>
  <c r="DN9" i="5"/>
  <c r="DO556" i="5"/>
  <c r="DO6" i="5"/>
  <c r="DO7" i="5"/>
  <c r="DO8" i="5"/>
  <c r="DO348" i="5" s="1"/>
  <c r="DO366" i="5" s="1"/>
  <c r="DP4" i="5"/>
  <c r="DN29" i="5" a="1"/>
  <c r="DN29" i="5" s="1"/>
  <c r="DN1178" i="5"/>
  <c r="DN1190" i="5" s="1"/>
  <c r="DN394" i="5"/>
  <c r="DN845" i="5"/>
  <c r="DN16" i="5"/>
  <c r="DN876" i="5"/>
  <c r="DN341" i="5" l="1"/>
  <c r="DN374" i="5" s="1"/>
  <c r="JE265" i="4"/>
  <c r="DO540" i="5"/>
  <c r="DO797" i="5"/>
  <c r="DN841" i="5"/>
  <c r="DN541" i="5"/>
  <c r="DN176" i="5" s="1"/>
  <c r="JH260" i="4"/>
  <c r="JH261" i="4" s="1"/>
  <c r="JG262" i="4"/>
  <c r="DM447" i="5"/>
  <c r="DO305" i="5"/>
  <c r="DO434" i="5"/>
  <c r="DN308" i="5"/>
  <c r="DN437" i="5"/>
  <c r="DO548" i="5"/>
  <c r="DN1083" i="5"/>
  <c r="DN1084" i="5" s="1"/>
  <c r="DO1024" i="5"/>
  <c r="DN809" i="5"/>
  <c r="DN810" i="5" s="1"/>
  <c r="DN545" i="5"/>
  <c r="DN163" i="5" s="1"/>
  <c r="DO544" i="5"/>
  <c r="DN423" i="5"/>
  <c r="DO302" i="5"/>
  <c r="DO298" i="5"/>
  <c r="DO294" i="5"/>
  <c r="DO293" i="5"/>
  <c r="DO300" i="5"/>
  <c r="DO295" i="5"/>
  <c r="DO291" i="5"/>
  <c r="DO299" i="5"/>
  <c r="DO303" i="5"/>
  <c r="DO297" i="5"/>
  <c r="DO304" i="5"/>
  <c r="DO292" i="5"/>
  <c r="DO296" i="5"/>
  <c r="DO301" i="5"/>
  <c r="DN360" i="5"/>
  <c r="DO799" i="5"/>
  <c r="DO796" i="5"/>
  <c r="DO798" i="5"/>
  <c r="DN780" i="5"/>
  <c r="DN790" i="5"/>
  <c r="DN838" i="5"/>
  <c r="DO19" i="5"/>
  <c r="DO531" i="5"/>
  <c r="DO532" i="5"/>
  <c r="DO491" i="5"/>
  <c r="DO498" i="5"/>
  <c r="DO505" i="5"/>
  <c r="DO483" i="5"/>
  <c r="DN344" i="5"/>
  <c r="DN378" i="5" s="1"/>
  <c r="DN420" i="5"/>
  <c r="DN340" i="5"/>
  <c r="DN354" i="5"/>
  <c r="DN408" i="5"/>
  <c r="DN479" i="5" s="1"/>
  <c r="DN159" i="5" s="1"/>
  <c r="DN413" i="5"/>
  <c r="DO370" i="5"/>
  <c r="DO369" i="5"/>
  <c r="DN342" i="5"/>
  <c r="DN407" i="5"/>
  <c r="DN343" i="5"/>
  <c r="DN410" i="5"/>
  <c r="DN18" i="5"/>
  <c r="DN879" i="5"/>
  <c r="DN882" i="5"/>
  <c r="DN883" i="5"/>
  <c r="DO347" i="5"/>
  <c r="DO349" i="5" s="1"/>
  <c r="DN884" i="5"/>
  <c r="DN417" i="5"/>
  <c r="DN415" i="5"/>
  <c r="DN418" i="5"/>
  <c r="DN416" i="5"/>
  <c r="DN414" i="5"/>
  <c r="DN419" i="5"/>
  <c r="DN411" i="5"/>
  <c r="DN535" i="5" s="1"/>
  <c r="DN421" i="5"/>
  <c r="DN409" i="5"/>
  <c r="DN500" i="5" s="1"/>
  <c r="DN422" i="5"/>
  <c r="DP5" i="5"/>
  <c r="DP365" i="5" s="1"/>
  <c r="DO364" i="5"/>
  <c r="DO10" i="5"/>
  <c r="DO11" i="5" s="1"/>
  <c r="DO46" i="5" a="1"/>
  <c r="DO46" i="5" s="1"/>
  <c r="DO45" i="5" a="1"/>
  <c r="DO45" i="5" s="1"/>
  <c r="DN1168" i="5"/>
  <c r="DO1201" i="5"/>
  <c r="DO27" i="5"/>
  <c r="DO29" i="5" s="1" a="1"/>
  <c r="DO29" i="5" s="1"/>
  <c r="DO310" i="5"/>
  <c r="DN959" i="5"/>
  <c r="DN960" i="5" s="1"/>
  <c r="DN462" i="5"/>
  <c r="DN826" i="5"/>
  <c r="DO875" i="5"/>
  <c r="DO874" i="5"/>
  <c r="DO873" i="5"/>
  <c r="DO870" i="5"/>
  <c r="DO848" i="5"/>
  <c r="DO850" i="5"/>
  <c r="DO427" i="5"/>
  <c r="DO605" i="5"/>
  <c r="DO610" i="5" s="1"/>
  <c r="DO604" i="5"/>
  <c r="DO609" i="5" s="1"/>
  <c r="DO603" i="5"/>
  <c r="DO608" i="5" s="1"/>
  <c r="DO602" i="5"/>
  <c r="DO607" i="5" s="1"/>
  <c r="DO561" i="5"/>
  <c r="DO433" i="5"/>
  <c r="DO432" i="5"/>
  <c r="DO430" i="5"/>
  <c r="DO429" i="5"/>
  <c r="DO428" i="5"/>
  <c r="DO431" i="5"/>
  <c r="DO15" i="5"/>
  <c r="DO17" i="5"/>
  <c r="DN373" i="5" l="1"/>
  <c r="DN377" i="5"/>
  <c r="DN390" i="5" s="1"/>
  <c r="DN154" i="5" s="1"/>
  <c r="DP351" i="5"/>
  <c r="DP1036" i="5"/>
  <c r="DP1035" i="5"/>
  <c r="DP1034" i="5"/>
  <c r="JF265" i="4"/>
  <c r="DN678" i="5"/>
  <c r="DN710" i="5"/>
  <c r="JI260" i="4"/>
  <c r="JI261" i="4" s="1"/>
  <c r="JH262" i="4"/>
  <c r="DO76" i="5"/>
  <c r="DN75" i="5"/>
  <c r="DN74" i="5"/>
  <c r="DN486" i="5"/>
  <c r="DN507" i="5"/>
  <c r="DN493" i="5"/>
  <c r="DN446" i="5"/>
  <c r="DO1148" i="5"/>
  <c r="DO1162" i="5" s="1"/>
  <c r="DP1476" i="5"/>
  <c r="DP1276" i="5"/>
  <c r="DO1147" i="5"/>
  <c r="DN440" i="5"/>
  <c r="DN445" i="5"/>
  <c r="DN441" i="5"/>
  <c r="DN442" i="5"/>
  <c r="DN443" i="5"/>
  <c r="DN444" i="5"/>
  <c r="DN439" i="5"/>
  <c r="DO306" i="5"/>
  <c r="DO801" i="5"/>
  <c r="DO804" i="5" s="1"/>
  <c r="DO805" i="5" s="1"/>
  <c r="DP803" i="5" s="1"/>
  <c r="DO327" i="5"/>
  <c r="DO329" i="5" s="1"/>
  <c r="DO361" i="5" s="1"/>
  <c r="DO20" i="5"/>
  <c r="DO562" i="5" s="1"/>
  <c r="DN536" i="5"/>
  <c r="DN537" i="5" s="1"/>
  <c r="DN162" i="5" s="1"/>
  <c r="DP518" i="5"/>
  <c r="DP519" i="5" s="1"/>
  <c r="DP477" i="5"/>
  <c r="DO40" i="5" a="1"/>
  <c r="DO40" i="5" s="1"/>
  <c r="DO38" i="5" a="1"/>
  <c r="DO38" i="5" s="1"/>
  <c r="DO42" i="5" a="1"/>
  <c r="DO42" i="5" s="1"/>
  <c r="DO39" i="5" a="1"/>
  <c r="DO39" i="5" s="1"/>
  <c r="DO34" i="5" a="1"/>
  <c r="DO34" i="5" s="1"/>
  <c r="DO36" i="5" a="1"/>
  <c r="DO36" i="5" s="1"/>
  <c r="DO37" i="5" a="1"/>
  <c r="DO37" i="5" s="1"/>
  <c r="DO35" i="5" a="1"/>
  <c r="DO35" i="5" s="1"/>
  <c r="DO33" i="5" a="1"/>
  <c r="DO33" i="5" s="1"/>
  <c r="DN376" i="5"/>
  <c r="DN389" i="5" s="1"/>
  <c r="DN153" i="5" s="1"/>
  <c r="DN375" i="5"/>
  <c r="DP367" i="5"/>
  <c r="DP368" i="5"/>
  <c r="DN334" i="5"/>
  <c r="DN333" i="5"/>
  <c r="DN393" i="5"/>
  <c r="DN885" i="5"/>
  <c r="DO9" i="5"/>
  <c r="DP846" i="5"/>
  <c r="DP22" i="5"/>
  <c r="DO32" i="5" a="1"/>
  <c r="DO32" i="5" s="1"/>
  <c r="DP6" i="5"/>
  <c r="DP7" i="5"/>
  <c r="DP556" i="5"/>
  <c r="DP8" i="5"/>
  <c r="DP348" i="5" s="1"/>
  <c r="DP366" i="5" s="1"/>
  <c r="DQ4" i="5"/>
  <c r="DO1178" i="5"/>
  <c r="DO1190" i="5" s="1"/>
  <c r="DO394" i="5"/>
  <c r="DO31" i="5" a="1"/>
  <c r="DO31" i="5" s="1"/>
  <c r="DO30" i="5" a="1"/>
  <c r="DO30" i="5" s="1"/>
  <c r="DO341" i="5" s="1"/>
  <c r="DO374" i="5" s="1"/>
  <c r="DO876" i="5"/>
  <c r="DP24" i="5"/>
  <c r="DQ1289" i="5" s="1"/>
  <c r="DO845" i="5"/>
  <c r="DO16" i="5"/>
  <c r="DP849" i="5"/>
  <c r="DO858" i="5"/>
  <c r="DP23" i="5"/>
  <c r="DP1294" i="5" s="1"/>
  <c r="DO412" i="5" l="1"/>
  <c r="DO545" i="5" s="1"/>
  <c r="DO163" i="5" s="1"/>
  <c r="JG265" i="4"/>
  <c r="DP540" i="5"/>
  <c r="DP797" i="5"/>
  <c r="DO841" i="5"/>
  <c r="DO541" i="5"/>
  <c r="DO176" i="5" s="1"/>
  <c r="JJ260" i="4"/>
  <c r="JJ261" i="4" s="1"/>
  <c r="JI262" i="4"/>
  <c r="DN447" i="5"/>
  <c r="DP305" i="5"/>
  <c r="DP434" i="5"/>
  <c r="DO423" i="5"/>
  <c r="DO308" i="5"/>
  <c r="DO437" i="5"/>
  <c r="DP548" i="5"/>
  <c r="DO1083" i="5"/>
  <c r="DO1084" i="5" s="1"/>
  <c r="DP1024" i="5"/>
  <c r="DO809" i="5"/>
  <c r="DO810" i="5" s="1"/>
  <c r="DP544" i="5"/>
  <c r="DP292" i="5"/>
  <c r="DP297" i="5"/>
  <c r="DP293" i="5"/>
  <c r="DP299" i="5"/>
  <c r="DP304" i="5"/>
  <c r="DP295" i="5"/>
  <c r="DP298" i="5"/>
  <c r="DP291" i="5"/>
  <c r="DP303" i="5"/>
  <c r="DP294" i="5"/>
  <c r="DP302" i="5"/>
  <c r="DP301" i="5"/>
  <c r="DP300" i="5"/>
  <c r="DP296" i="5"/>
  <c r="DO360" i="5"/>
  <c r="DP347" i="5"/>
  <c r="DP349" i="5" s="1"/>
  <c r="DP796" i="5"/>
  <c r="DP798" i="5"/>
  <c r="DP799" i="5"/>
  <c r="DO780" i="5"/>
  <c r="DO790" i="5"/>
  <c r="DO838" i="5"/>
  <c r="DP19" i="5"/>
  <c r="DP531" i="5"/>
  <c r="DP532" i="5"/>
  <c r="DP505" i="5"/>
  <c r="DP491" i="5"/>
  <c r="DP498" i="5"/>
  <c r="DP483" i="5"/>
  <c r="DO18" i="5"/>
  <c r="DO959" i="5"/>
  <c r="DO960" i="5" s="1"/>
  <c r="DO883" i="5"/>
  <c r="DO882" i="5"/>
  <c r="DO884" i="5"/>
  <c r="DO826" i="5"/>
  <c r="DO879" i="5"/>
  <c r="DO462" i="5"/>
  <c r="DP369" i="5"/>
  <c r="DP370" i="5"/>
  <c r="DO354" i="5"/>
  <c r="DP364" i="5"/>
  <c r="DP46" i="5" a="1"/>
  <c r="DP46" i="5" s="1"/>
  <c r="DP10" i="5"/>
  <c r="DP11" i="5" s="1"/>
  <c r="DP45" i="5" a="1"/>
  <c r="DP45" i="5" s="1"/>
  <c r="DO344" i="5"/>
  <c r="DO378" i="5" s="1"/>
  <c r="DO340" i="5"/>
  <c r="DO420" i="5"/>
  <c r="DO408" i="5"/>
  <c r="DO479" i="5" s="1"/>
  <c r="DO159" i="5" s="1"/>
  <c r="DQ5" i="5"/>
  <c r="DQ365" i="5" s="1"/>
  <c r="DP1201" i="5"/>
  <c r="DP27" i="5"/>
  <c r="DP32" i="5" s="1" a="1"/>
  <c r="DP32" i="5" s="1"/>
  <c r="DP310" i="5"/>
  <c r="DP875" i="5"/>
  <c r="DP874" i="5"/>
  <c r="DP873" i="5"/>
  <c r="DP870" i="5"/>
  <c r="DP848" i="5"/>
  <c r="DP605" i="5"/>
  <c r="DP610" i="5" s="1"/>
  <c r="DP604" i="5"/>
  <c r="DP609" i="5" s="1"/>
  <c r="DP603" i="5"/>
  <c r="DP608" i="5" s="1"/>
  <c r="DP602" i="5"/>
  <c r="DP607" i="5" s="1"/>
  <c r="DP561" i="5"/>
  <c r="DP433" i="5"/>
  <c r="DP432" i="5"/>
  <c r="DP431" i="5"/>
  <c r="DP850" i="5"/>
  <c r="DP428" i="5"/>
  <c r="DP15" i="5"/>
  <c r="DP17" i="5"/>
  <c r="DP430" i="5"/>
  <c r="DP427" i="5"/>
  <c r="DP429" i="5"/>
  <c r="DO421" i="5"/>
  <c r="DO409" i="5"/>
  <c r="DO500" i="5" s="1"/>
  <c r="DO407" i="5"/>
  <c r="DO414" i="5"/>
  <c r="DO422" i="5"/>
  <c r="DO419" i="5"/>
  <c r="DO342" i="5"/>
  <c r="DO415" i="5"/>
  <c r="DO418" i="5"/>
  <c r="DO416" i="5"/>
  <c r="DO410" i="5"/>
  <c r="DO417" i="5"/>
  <c r="DO411" i="5"/>
  <c r="DO536" i="5" s="1"/>
  <c r="DO343" i="5"/>
  <c r="DO413" i="5"/>
  <c r="DO1168" i="5"/>
  <c r="DO377" i="5" l="1"/>
  <c r="DO390" i="5" s="1"/>
  <c r="DO154" i="5" s="1"/>
  <c r="DQ351" i="5"/>
  <c r="DO373" i="5"/>
  <c r="DQ1036" i="5"/>
  <c r="DQ1035" i="5"/>
  <c r="DQ1034" i="5"/>
  <c r="JH265" i="4"/>
  <c r="DO678" i="5"/>
  <c r="DO710" i="5"/>
  <c r="JK260" i="4"/>
  <c r="JK261" i="4" s="1"/>
  <c r="JJ262" i="4"/>
  <c r="DP76" i="5"/>
  <c r="DO75" i="5"/>
  <c r="DO74" i="5"/>
  <c r="DP1147" i="5"/>
  <c r="DO486" i="5"/>
  <c r="DO507" i="5"/>
  <c r="DO493" i="5"/>
  <c r="DP1148" i="5"/>
  <c r="DP1162" i="5" s="1"/>
  <c r="DO446" i="5"/>
  <c r="DQ1476" i="5"/>
  <c r="DQ1276" i="5"/>
  <c r="DO445" i="5"/>
  <c r="DO441" i="5"/>
  <c r="DO442" i="5"/>
  <c r="DO443" i="5"/>
  <c r="DO440" i="5"/>
  <c r="DO444" i="5"/>
  <c r="DO439" i="5"/>
  <c r="DP306" i="5"/>
  <c r="DP20" i="5"/>
  <c r="DP562" i="5" s="1"/>
  <c r="DP801" i="5"/>
  <c r="DP804" i="5" s="1"/>
  <c r="DP805" i="5" s="1"/>
  <c r="DQ803" i="5" s="1"/>
  <c r="DP327" i="5"/>
  <c r="DP329" i="5" s="1"/>
  <c r="DP360" i="5" s="1"/>
  <c r="DO535" i="5"/>
  <c r="DO537" i="5" s="1"/>
  <c r="DO162" i="5" s="1"/>
  <c r="DQ518" i="5"/>
  <c r="DQ519" i="5" s="1"/>
  <c r="DQ477" i="5"/>
  <c r="DP40" i="5" a="1"/>
  <c r="DP40" i="5" s="1"/>
  <c r="DP37" i="5" a="1"/>
  <c r="DP37" i="5" s="1"/>
  <c r="DP42" i="5" a="1"/>
  <c r="DP42" i="5" s="1"/>
  <c r="DP35" i="5" a="1"/>
  <c r="DP35" i="5" s="1"/>
  <c r="DP34" i="5" a="1"/>
  <c r="DP34" i="5" s="1"/>
  <c r="DP38" i="5" a="1"/>
  <c r="DP38" i="5" s="1"/>
  <c r="DP39" i="5" a="1"/>
  <c r="DP39" i="5" s="1"/>
  <c r="DP36" i="5" a="1"/>
  <c r="DP36" i="5" s="1"/>
  <c r="DP33" i="5" a="1"/>
  <c r="DP33" i="5" s="1"/>
  <c r="DP412" i="5" s="1"/>
  <c r="DO375" i="5"/>
  <c r="DO376" i="5"/>
  <c r="DO389" i="5" s="1"/>
  <c r="DO153" i="5" s="1"/>
  <c r="DO885" i="5"/>
  <c r="DO393" i="5"/>
  <c r="DO334" i="5"/>
  <c r="DO333" i="5"/>
  <c r="DQ367" i="5"/>
  <c r="DQ368" i="5"/>
  <c r="DP9" i="5"/>
  <c r="DQ556" i="5"/>
  <c r="DQ7" i="5"/>
  <c r="DQ8" i="5"/>
  <c r="DQ348" i="5" s="1"/>
  <c r="DQ366" i="5" s="1"/>
  <c r="DR4" i="5"/>
  <c r="DQ6" i="5"/>
  <c r="DP845" i="5"/>
  <c r="DP16" i="5"/>
  <c r="DP876" i="5"/>
  <c r="DP858" i="5"/>
  <c r="DQ24" i="5"/>
  <c r="DR1289" i="5" s="1"/>
  <c r="DQ849" i="5"/>
  <c r="DQ23" i="5"/>
  <c r="DQ1294" i="5" s="1"/>
  <c r="DP1178" i="5"/>
  <c r="DP1190" i="5" s="1"/>
  <c r="DP394" i="5"/>
  <c r="DQ846" i="5"/>
  <c r="DP31" i="5" a="1"/>
  <c r="DP31" i="5" s="1"/>
  <c r="DQ22" i="5"/>
  <c r="DP29" i="5" a="1"/>
  <c r="DP29" i="5" s="1"/>
  <c r="DP30" i="5" a="1"/>
  <c r="DP30" i="5" s="1"/>
  <c r="DP341" i="5" l="1"/>
  <c r="DP374" i="5" s="1"/>
  <c r="DP423" i="5"/>
  <c r="JI265" i="4"/>
  <c r="DQ540" i="5"/>
  <c r="DQ797" i="5"/>
  <c r="DP841" i="5"/>
  <c r="DP541" i="5"/>
  <c r="DP176" i="5" s="1"/>
  <c r="JL260" i="4"/>
  <c r="JL261" i="4" s="1"/>
  <c r="JK262" i="4"/>
  <c r="DO447" i="5"/>
  <c r="DQ301" i="5"/>
  <c r="DQ434" i="5"/>
  <c r="DP308" i="5"/>
  <c r="DP437" i="5"/>
  <c r="DQ548" i="5"/>
  <c r="DP1083" i="5"/>
  <c r="DP1084" i="5" s="1"/>
  <c r="DQ1024" i="5"/>
  <c r="DP809" i="5"/>
  <c r="DP810" i="5" s="1"/>
  <c r="DP545" i="5"/>
  <c r="DP163" i="5" s="1"/>
  <c r="DQ544" i="5"/>
  <c r="DQ293" i="5"/>
  <c r="DQ291" i="5"/>
  <c r="DQ297" i="5"/>
  <c r="DQ298" i="5"/>
  <c r="DQ292" i="5"/>
  <c r="DQ302" i="5"/>
  <c r="DQ294" i="5"/>
  <c r="DQ295" i="5"/>
  <c r="DQ296" i="5"/>
  <c r="DQ304" i="5"/>
  <c r="DQ299" i="5"/>
  <c r="DQ305" i="5"/>
  <c r="DQ300" i="5"/>
  <c r="DQ303" i="5"/>
  <c r="DQ799" i="5"/>
  <c r="DQ796" i="5"/>
  <c r="DQ798" i="5"/>
  <c r="DP361" i="5"/>
  <c r="DP780" i="5"/>
  <c r="DP790" i="5"/>
  <c r="DP838" i="5"/>
  <c r="DQ19" i="5"/>
  <c r="DQ532" i="5"/>
  <c r="DQ531" i="5"/>
  <c r="DQ498" i="5"/>
  <c r="DQ491" i="5"/>
  <c r="DQ505" i="5"/>
  <c r="DQ483" i="5"/>
  <c r="DP342" i="5"/>
  <c r="DP354" i="5"/>
  <c r="DP415" i="5"/>
  <c r="DP343" i="5"/>
  <c r="DP422" i="5"/>
  <c r="DP409" i="5"/>
  <c r="DP500" i="5" s="1"/>
  <c r="DP419" i="5"/>
  <c r="DP416" i="5"/>
  <c r="DP421" i="5"/>
  <c r="DP407" i="5"/>
  <c r="DP418" i="5"/>
  <c r="DP414" i="5"/>
  <c r="DP413" i="5"/>
  <c r="DP417" i="5"/>
  <c r="DP410" i="5"/>
  <c r="DP411" i="5"/>
  <c r="DP535" i="5" s="1"/>
  <c r="DP883" i="5"/>
  <c r="DP882" i="5"/>
  <c r="DP826" i="5"/>
  <c r="DP462" i="5"/>
  <c r="DP959" i="5"/>
  <c r="DP960" i="5" s="1"/>
  <c r="DP879" i="5"/>
  <c r="DP18" i="5"/>
  <c r="DP884" i="5"/>
  <c r="DQ369" i="5"/>
  <c r="DQ370" i="5"/>
  <c r="DQ347" i="5"/>
  <c r="DQ349" i="5" s="1"/>
  <c r="DP340" i="5"/>
  <c r="DP344" i="5"/>
  <c r="DP378" i="5" s="1"/>
  <c r="DQ1201" i="5"/>
  <c r="DQ27" i="5"/>
  <c r="DQ29" i="5" s="1" a="1"/>
  <c r="DQ29" i="5" s="1"/>
  <c r="DQ310" i="5"/>
  <c r="DP408" i="5"/>
  <c r="DP479" i="5" s="1"/>
  <c r="DP159" i="5" s="1"/>
  <c r="DR5" i="5"/>
  <c r="DR365" i="5" s="1"/>
  <c r="DQ875" i="5"/>
  <c r="DQ874" i="5"/>
  <c r="DQ873" i="5"/>
  <c r="DQ870" i="5"/>
  <c r="DQ848" i="5"/>
  <c r="DQ850" i="5"/>
  <c r="DQ433" i="5"/>
  <c r="DQ432" i="5"/>
  <c r="DQ431" i="5"/>
  <c r="DQ430" i="5"/>
  <c r="DQ561" i="5"/>
  <c r="DQ604" i="5"/>
  <c r="DQ609" i="5" s="1"/>
  <c r="DQ15" i="5"/>
  <c r="DQ605" i="5"/>
  <c r="DQ610" i="5" s="1"/>
  <c r="DQ17" i="5"/>
  <c r="DQ602" i="5"/>
  <c r="DQ607" i="5" s="1"/>
  <c r="DQ427" i="5"/>
  <c r="DQ429" i="5"/>
  <c r="DQ603" i="5"/>
  <c r="DQ608" i="5" s="1"/>
  <c r="DQ428" i="5"/>
  <c r="DP420" i="5"/>
  <c r="DP1168" i="5"/>
  <c r="DQ45" i="5" a="1"/>
  <c r="DQ45" i="5" s="1"/>
  <c r="DQ46" i="5" a="1"/>
  <c r="DQ46" i="5" s="1"/>
  <c r="DQ364" i="5"/>
  <c r="DQ10" i="5"/>
  <c r="DQ11" i="5" s="1"/>
  <c r="DP377" i="5" l="1"/>
  <c r="DP390" i="5" s="1"/>
  <c r="DP154" i="5" s="1"/>
  <c r="DR351" i="5"/>
  <c r="DP373" i="5"/>
  <c r="DR1034" i="5"/>
  <c r="DR1035" i="5"/>
  <c r="DR1036" i="5"/>
  <c r="JJ265" i="4"/>
  <c r="DP678" i="5"/>
  <c r="DP710" i="5"/>
  <c r="JM260" i="4"/>
  <c r="JM261" i="4" s="1"/>
  <c r="JL262" i="4"/>
  <c r="DP75" i="5"/>
  <c r="DP74" i="5"/>
  <c r="DQ76" i="5"/>
  <c r="DP486" i="5"/>
  <c r="DP507" i="5"/>
  <c r="DP493" i="5"/>
  <c r="DP446" i="5"/>
  <c r="DR1476" i="5"/>
  <c r="DR1276" i="5"/>
  <c r="DQ1148" i="5"/>
  <c r="DQ1162" i="5" s="1"/>
  <c r="DQ1147" i="5"/>
  <c r="DP376" i="5"/>
  <c r="DP389" i="5" s="1"/>
  <c r="DP153" i="5" s="1"/>
  <c r="DP445" i="5"/>
  <c r="DP441" i="5"/>
  <c r="DP442" i="5"/>
  <c r="DP443" i="5"/>
  <c r="DP440" i="5"/>
  <c r="DP444" i="5"/>
  <c r="DP439" i="5"/>
  <c r="DQ306" i="5"/>
  <c r="DQ801" i="5"/>
  <c r="DQ804" i="5" s="1"/>
  <c r="DQ805" i="5" s="1"/>
  <c r="DR803" i="5" s="1"/>
  <c r="DQ327" i="5"/>
  <c r="DQ329" i="5" s="1"/>
  <c r="DQ360" i="5" s="1"/>
  <c r="DQ20" i="5"/>
  <c r="DQ562" i="5" s="1"/>
  <c r="DP536" i="5"/>
  <c r="DP537" i="5" s="1"/>
  <c r="DP162" i="5" s="1"/>
  <c r="DR518" i="5"/>
  <c r="DR519" i="5" s="1"/>
  <c r="DR477" i="5"/>
  <c r="DQ40" i="5" a="1"/>
  <c r="DQ40" i="5" s="1"/>
  <c r="DQ35" i="5" a="1"/>
  <c r="DQ35" i="5" s="1"/>
  <c r="DQ42" i="5" a="1"/>
  <c r="DQ42" i="5" s="1"/>
  <c r="DQ34" i="5" a="1"/>
  <c r="DQ34" i="5" s="1"/>
  <c r="DQ36" i="5" a="1"/>
  <c r="DQ36" i="5" s="1"/>
  <c r="DQ38" i="5" a="1"/>
  <c r="DQ38" i="5" s="1"/>
  <c r="DQ39" i="5" a="1"/>
  <c r="DQ39" i="5" s="1"/>
  <c r="DQ37" i="5" a="1"/>
  <c r="DQ37" i="5" s="1"/>
  <c r="DQ33" i="5" a="1"/>
  <c r="DQ33" i="5" s="1"/>
  <c r="DP375" i="5"/>
  <c r="DP885" i="5"/>
  <c r="DP334" i="5"/>
  <c r="DP333" i="5"/>
  <c r="DP393" i="5"/>
  <c r="DR367" i="5"/>
  <c r="DR368" i="5"/>
  <c r="DQ32" i="5" a="1"/>
  <c r="DQ32" i="5" s="1"/>
  <c r="DQ30" i="5" a="1"/>
  <c r="DQ30" i="5" s="1"/>
  <c r="DQ423" i="5" s="1"/>
  <c r="DR22" i="5"/>
  <c r="DR23" i="5"/>
  <c r="DR1294" i="5" s="1"/>
  <c r="DQ9" i="5"/>
  <c r="DR24" i="5"/>
  <c r="DS1289" i="5" s="1"/>
  <c r="DQ31" i="5" a="1"/>
  <c r="DQ31" i="5" s="1"/>
  <c r="DQ845" i="5"/>
  <c r="DQ16" i="5"/>
  <c r="DR849" i="5"/>
  <c r="DR846" i="5"/>
  <c r="DQ1178" i="5"/>
  <c r="DQ1190" i="5" s="1"/>
  <c r="DQ394" i="5"/>
  <c r="DQ858" i="5"/>
  <c r="DR556" i="5"/>
  <c r="DR7" i="5"/>
  <c r="DR8" i="5"/>
  <c r="DR348" i="5" s="1"/>
  <c r="DR366" i="5" s="1"/>
  <c r="DS4" i="5"/>
  <c r="DR6" i="5"/>
  <c r="DQ876" i="5"/>
  <c r="DQ341" i="5" l="1"/>
  <c r="DQ374" i="5" s="1"/>
  <c r="DQ412" i="5"/>
  <c r="DQ545" i="5" s="1"/>
  <c r="DQ163" i="5" s="1"/>
  <c r="JK265" i="4"/>
  <c r="DR540" i="5"/>
  <c r="DR797" i="5"/>
  <c r="DQ841" i="5"/>
  <c r="DQ541" i="5"/>
  <c r="DQ176" i="5" s="1"/>
  <c r="JN260" i="4"/>
  <c r="JN261" i="4" s="1"/>
  <c r="JM262" i="4"/>
  <c r="DP447" i="5"/>
  <c r="DR305" i="5"/>
  <c r="DR434" i="5"/>
  <c r="DQ308" i="5"/>
  <c r="DQ437" i="5"/>
  <c r="DR548" i="5"/>
  <c r="DQ1083" i="5"/>
  <c r="DQ1084" i="5" s="1"/>
  <c r="DR1024" i="5"/>
  <c r="DQ809" i="5"/>
  <c r="DQ810" i="5" s="1"/>
  <c r="DR544" i="5"/>
  <c r="DR297" i="5"/>
  <c r="DR299" i="5"/>
  <c r="DR300" i="5"/>
  <c r="DR294" i="5"/>
  <c r="DR302" i="5"/>
  <c r="DR295" i="5"/>
  <c r="DR292" i="5"/>
  <c r="DR298" i="5"/>
  <c r="DR303" i="5"/>
  <c r="DR293" i="5"/>
  <c r="DR296" i="5"/>
  <c r="DR301" i="5"/>
  <c r="DR291" i="5"/>
  <c r="DR304" i="5"/>
  <c r="DQ361" i="5"/>
  <c r="DR798" i="5"/>
  <c r="DR796" i="5"/>
  <c r="DR799" i="5"/>
  <c r="DQ780" i="5"/>
  <c r="DQ790" i="5"/>
  <c r="DQ838" i="5"/>
  <c r="DR19" i="5"/>
  <c r="DR532" i="5"/>
  <c r="DR531" i="5"/>
  <c r="DR505" i="5"/>
  <c r="DR491" i="5"/>
  <c r="DR498" i="5"/>
  <c r="DR483" i="5"/>
  <c r="DQ354" i="5"/>
  <c r="DQ411" i="5"/>
  <c r="DQ535" i="5" s="1"/>
  <c r="DQ415" i="5"/>
  <c r="DQ416" i="5"/>
  <c r="DQ407" i="5"/>
  <c r="DQ342" i="5"/>
  <c r="DQ418" i="5"/>
  <c r="DQ409" i="5"/>
  <c r="DQ486" i="5" s="1"/>
  <c r="DQ417" i="5"/>
  <c r="DQ413" i="5"/>
  <c r="DQ414" i="5"/>
  <c r="DQ421" i="5"/>
  <c r="DQ343" i="5"/>
  <c r="DQ410" i="5"/>
  <c r="DQ422" i="5"/>
  <c r="DQ419" i="5"/>
  <c r="DR369" i="5"/>
  <c r="DR370" i="5"/>
  <c r="DQ959" i="5"/>
  <c r="DQ960" i="5" s="1"/>
  <c r="DQ882" i="5"/>
  <c r="DQ884" i="5"/>
  <c r="DQ883" i="5"/>
  <c r="DQ879" i="5"/>
  <c r="DQ18" i="5"/>
  <c r="DQ826" i="5"/>
  <c r="DQ462" i="5"/>
  <c r="DR347" i="5"/>
  <c r="DR349" i="5" s="1"/>
  <c r="DQ1168" i="5"/>
  <c r="DS5" i="5"/>
  <c r="DS365" i="5" s="1"/>
  <c r="DR45" i="5" a="1"/>
  <c r="DR45" i="5" s="1"/>
  <c r="DR46" i="5" a="1"/>
  <c r="DR46" i="5" s="1"/>
  <c r="DR364" i="5"/>
  <c r="DR10" i="5"/>
  <c r="DR11" i="5" s="1"/>
  <c r="DQ408" i="5"/>
  <c r="DQ479" i="5" s="1"/>
  <c r="DQ159" i="5" s="1"/>
  <c r="DQ344" i="5"/>
  <c r="DQ378" i="5" s="1"/>
  <c r="DQ340" i="5"/>
  <c r="DQ420" i="5"/>
  <c r="DR1201" i="5"/>
  <c r="DR27" i="5"/>
  <c r="DR36" i="5" s="1" a="1"/>
  <c r="DR36" i="5" s="1"/>
  <c r="DR310" i="5"/>
  <c r="DR875" i="5"/>
  <c r="DR874" i="5"/>
  <c r="DR873" i="5"/>
  <c r="DR870" i="5"/>
  <c r="DR848" i="5"/>
  <c r="DR850" i="5"/>
  <c r="DR432" i="5"/>
  <c r="DR431" i="5"/>
  <c r="DR430" i="5"/>
  <c r="DR429" i="5"/>
  <c r="DR605" i="5"/>
  <c r="DR610" i="5" s="1"/>
  <c r="DR604" i="5"/>
  <c r="DR609" i="5" s="1"/>
  <c r="DR603" i="5"/>
  <c r="DR608" i="5" s="1"/>
  <c r="DR602" i="5"/>
  <c r="DR607" i="5" s="1"/>
  <c r="DR561" i="5"/>
  <c r="DR15" i="5"/>
  <c r="DR17" i="5"/>
  <c r="DR427" i="5"/>
  <c r="DR433" i="5"/>
  <c r="DR428" i="5"/>
  <c r="DQ377" i="5" l="1"/>
  <c r="DQ373" i="5"/>
  <c r="DS351" i="5"/>
  <c r="DS1035" i="5"/>
  <c r="DS1036" i="5"/>
  <c r="DS1034" i="5"/>
  <c r="JL265" i="4"/>
  <c r="DQ678" i="5"/>
  <c r="DQ710" i="5"/>
  <c r="JO260" i="4"/>
  <c r="JO261" i="4" s="1"/>
  <c r="JN262" i="4"/>
  <c r="DQ74" i="5"/>
  <c r="DQ75" i="5"/>
  <c r="DR76" i="5"/>
  <c r="DR1148" i="5"/>
  <c r="DR1162" i="5" s="1"/>
  <c r="DQ493" i="5"/>
  <c r="DQ507" i="5"/>
  <c r="DQ500" i="5"/>
  <c r="DQ446" i="5"/>
  <c r="DS1476" i="5"/>
  <c r="DS1276" i="5"/>
  <c r="DR1147" i="5"/>
  <c r="DQ445" i="5"/>
  <c r="DQ442" i="5"/>
  <c r="DQ441" i="5"/>
  <c r="DQ443" i="5"/>
  <c r="DQ440" i="5"/>
  <c r="DQ444" i="5"/>
  <c r="DQ439" i="5"/>
  <c r="DQ390" i="5"/>
  <c r="DQ154" i="5" s="1"/>
  <c r="DR306" i="5"/>
  <c r="DR801" i="5"/>
  <c r="DR804" i="5" s="1"/>
  <c r="DR805" i="5" s="1"/>
  <c r="DS803" i="5" s="1"/>
  <c r="DR327" i="5"/>
  <c r="DR329" i="5" s="1"/>
  <c r="DR361" i="5" s="1"/>
  <c r="DR20" i="5"/>
  <c r="DR562" i="5" s="1"/>
  <c r="DQ536" i="5"/>
  <c r="DQ537" i="5" s="1"/>
  <c r="DQ162" i="5" s="1"/>
  <c r="DS518" i="5"/>
  <c r="DS519" i="5" s="1"/>
  <c r="DS477" i="5"/>
  <c r="DR40" i="5" a="1"/>
  <c r="DR40" i="5" s="1"/>
  <c r="DR42" i="5" a="1"/>
  <c r="DR42" i="5" s="1"/>
  <c r="DR38" i="5" a="1"/>
  <c r="DR38" i="5" s="1"/>
  <c r="DR39" i="5" a="1"/>
  <c r="DR39" i="5" s="1"/>
  <c r="DR34" i="5" a="1"/>
  <c r="DR34" i="5" s="1"/>
  <c r="DR35" i="5" a="1"/>
  <c r="DR35" i="5" s="1"/>
  <c r="DR37" i="5" a="1"/>
  <c r="DR37" i="5" s="1"/>
  <c r="DR33" i="5" a="1"/>
  <c r="DR33" i="5" s="1"/>
  <c r="DR412" i="5" s="1"/>
  <c r="DQ375" i="5"/>
  <c r="DQ376" i="5"/>
  <c r="DQ389" i="5" s="1"/>
  <c r="DQ153" i="5" s="1"/>
  <c r="DQ885" i="5"/>
  <c r="DS367" i="5"/>
  <c r="DS368" i="5"/>
  <c r="DQ393" i="5"/>
  <c r="DQ334" i="5"/>
  <c r="DQ333" i="5"/>
  <c r="DR9" i="5"/>
  <c r="DS22" i="5"/>
  <c r="DR31" i="5" a="1"/>
  <c r="DR31" i="5" s="1"/>
  <c r="DS24" i="5"/>
  <c r="DT1289" i="5" s="1"/>
  <c r="DS23" i="5"/>
  <c r="DS1294" i="5" s="1"/>
  <c r="DR858" i="5"/>
  <c r="DS849" i="5"/>
  <c r="DR845" i="5"/>
  <c r="DR16" i="5"/>
  <c r="DR876" i="5"/>
  <c r="DS846" i="5"/>
  <c r="DR29" i="5" a="1"/>
  <c r="DR29" i="5" s="1"/>
  <c r="DR30" i="5" a="1"/>
  <c r="DR30" i="5" s="1"/>
  <c r="DR32" i="5" a="1"/>
  <c r="DR32" i="5" s="1"/>
  <c r="DS556" i="5"/>
  <c r="DS8" i="5"/>
  <c r="DS348" i="5" s="1"/>
  <c r="DS366" i="5" s="1"/>
  <c r="DT4" i="5"/>
  <c r="DS6" i="5"/>
  <c r="DS7" i="5"/>
  <c r="DR1178" i="5"/>
  <c r="DR1190" i="5" s="1"/>
  <c r="DR394" i="5"/>
  <c r="DR341" i="5" l="1"/>
  <c r="DR374" i="5" s="1"/>
  <c r="DR423" i="5"/>
  <c r="JM265" i="4"/>
  <c r="DS540" i="5"/>
  <c r="DS797" i="5"/>
  <c r="DR841" i="5"/>
  <c r="DR541" i="5"/>
  <c r="DR176" i="5" s="1"/>
  <c r="JP260" i="4"/>
  <c r="JP261" i="4" s="1"/>
  <c r="JO262" i="4"/>
  <c r="DQ447" i="5"/>
  <c r="DS301" i="5"/>
  <c r="DS434" i="5"/>
  <c r="DR308" i="5"/>
  <c r="DR437" i="5"/>
  <c r="DS548" i="5"/>
  <c r="DR1083" i="5"/>
  <c r="DR1084" i="5" s="1"/>
  <c r="DS1024" i="5"/>
  <c r="DR545" i="5"/>
  <c r="DR163" i="5" s="1"/>
  <c r="DR809" i="5"/>
  <c r="DR810" i="5" s="1"/>
  <c r="DS544" i="5"/>
  <c r="DS296" i="5"/>
  <c r="DS298" i="5"/>
  <c r="DS292" i="5"/>
  <c r="DS293" i="5"/>
  <c r="DS303" i="5"/>
  <c r="DS299" i="5"/>
  <c r="DS295" i="5"/>
  <c r="DS297" i="5"/>
  <c r="DS302" i="5"/>
  <c r="DS300" i="5"/>
  <c r="DS305" i="5"/>
  <c r="DS291" i="5"/>
  <c r="DS294" i="5"/>
  <c r="DS304" i="5"/>
  <c r="DR360" i="5"/>
  <c r="DS798" i="5"/>
  <c r="DS799" i="5"/>
  <c r="DS796" i="5"/>
  <c r="DR780" i="5"/>
  <c r="DR790" i="5"/>
  <c r="DR838" i="5"/>
  <c r="DS19" i="5"/>
  <c r="DS531" i="5"/>
  <c r="DS532" i="5"/>
  <c r="DS491" i="5"/>
  <c r="DS498" i="5"/>
  <c r="DS505" i="5"/>
  <c r="DS483" i="5"/>
  <c r="DR354" i="5"/>
  <c r="DR959" i="5"/>
  <c r="DR960" i="5" s="1"/>
  <c r="DR408" i="5"/>
  <c r="DR479" i="5" s="1"/>
  <c r="DR159" i="5" s="1"/>
  <c r="DR18" i="5"/>
  <c r="DR879" i="5"/>
  <c r="DR882" i="5"/>
  <c r="DR883" i="5"/>
  <c r="DR826" i="5"/>
  <c r="DR462" i="5"/>
  <c r="DS370" i="5"/>
  <c r="DS369" i="5"/>
  <c r="DR884" i="5"/>
  <c r="DR340" i="5"/>
  <c r="DR344" i="5"/>
  <c r="DR378" i="5" s="1"/>
  <c r="DS347" i="5"/>
  <c r="DS349" i="5" s="1"/>
  <c r="DR420" i="5"/>
  <c r="DS46" i="5" a="1"/>
  <c r="DS46" i="5" s="1"/>
  <c r="DS364" i="5"/>
  <c r="DS10" i="5"/>
  <c r="DS11" i="5" s="1"/>
  <c r="DS45" i="5" a="1"/>
  <c r="DS45" i="5" s="1"/>
  <c r="DR1168" i="5"/>
  <c r="DS1201" i="5"/>
  <c r="DS27" i="5"/>
  <c r="DS32" i="5" s="1" a="1"/>
  <c r="DS32" i="5" s="1"/>
  <c r="DS310" i="5"/>
  <c r="DS875" i="5"/>
  <c r="DS874" i="5"/>
  <c r="DS873" i="5"/>
  <c r="DS870" i="5"/>
  <c r="DS848" i="5"/>
  <c r="DS850" i="5"/>
  <c r="DS431" i="5"/>
  <c r="DS430" i="5"/>
  <c r="DS429" i="5"/>
  <c r="DS428" i="5"/>
  <c r="DS605" i="5"/>
  <c r="DS610" i="5" s="1"/>
  <c r="DS604" i="5"/>
  <c r="DS609" i="5" s="1"/>
  <c r="DS603" i="5"/>
  <c r="DS608" i="5" s="1"/>
  <c r="DS602" i="5"/>
  <c r="DS607" i="5" s="1"/>
  <c r="DS561" i="5"/>
  <c r="DS432" i="5"/>
  <c r="DS17" i="5"/>
  <c r="DS427" i="5"/>
  <c r="DS433" i="5"/>
  <c r="DS15" i="5"/>
  <c r="DR343" i="5"/>
  <c r="DR421" i="5"/>
  <c r="DR422" i="5"/>
  <c r="DR416" i="5"/>
  <c r="DR419" i="5"/>
  <c r="DR342" i="5"/>
  <c r="DR418" i="5"/>
  <c r="DR417" i="5"/>
  <c r="DR411" i="5"/>
  <c r="DR536" i="5" s="1"/>
  <c r="DR415" i="5"/>
  <c r="DR409" i="5"/>
  <c r="DR500" i="5" s="1"/>
  <c r="DR414" i="5"/>
  <c r="DR413" i="5"/>
  <c r="DR407" i="5"/>
  <c r="DR410" i="5"/>
  <c r="DT5" i="5"/>
  <c r="DT365" i="5" s="1"/>
  <c r="DT351" i="5" l="1"/>
  <c r="DR373" i="5"/>
  <c r="DR377" i="5"/>
  <c r="DR390" i="5" s="1"/>
  <c r="DR154" i="5" s="1"/>
  <c r="DT1035" i="5"/>
  <c r="DT1036" i="5"/>
  <c r="DT1034" i="5"/>
  <c r="JN265" i="4"/>
  <c r="DR678" i="5"/>
  <c r="DR710" i="5"/>
  <c r="JQ260" i="4"/>
  <c r="JQ261" i="4" s="1"/>
  <c r="JP262" i="4"/>
  <c r="DR75" i="5"/>
  <c r="DR74" i="5"/>
  <c r="DS76" i="5"/>
  <c r="DR486" i="5"/>
  <c r="DR507" i="5"/>
  <c r="DR493" i="5"/>
  <c r="DR446" i="5"/>
  <c r="DS1148" i="5"/>
  <c r="DS1162" i="5" s="1"/>
  <c r="DT1476" i="5"/>
  <c r="DT1276" i="5"/>
  <c r="DS1147" i="5"/>
  <c r="DR443" i="5"/>
  <c r="DR444" i="5"/>
  <c r="DR442" i="5"/>
  <c r="DR440" i="5"/>
  <c r="DR441" i="5"/>
  <c r="DR439" i="5"/>
  <c r="DR445" i="5"/>
  <c r="DS306" i="5"/>
  <c r="DS801" i="5"/>
  <c r="DS804" i="5" s="1"/>
  <c r="DS805" i="5" s="1"/>
  <c r="DT803" i="5" s="1"/>
  <c r="DS327" i="5"/>
  <c r="DS329" i="5" s="1"/>
  <c r="DS360" i="5" s="1"/>
  <c r="DS20" i="5"/>
  <c r="DS562" i="5" s="1"/>
  <c r="DR535" i="5"/>
  <c r="DR537" i="5" s="1"/>
  <c r="DR162" i="5" s="1"/>
  <c r="DT518" i="5"/>
  <c r="DT519" i="5" s="1"/>
  <c r="DT477" i="5"/>
  <c r="DS40" i="5" a="1"/>
  <c r="DS40" i="5" s="1"/>
  <c r="DS42" i="5" a="1"/>
  <c r="DS42" i="5" s="1"/>
  <c r="DS38" i="5" a="1"/>
  <c r="DS38" i="5" s="1"/>
  <c r="DS39" i="5" a="1"/>
  <c r="DS39" i="5" s="1"/>
  <c r="DS36" i="5" a="1"/>
  <c r="DS36" i="5" s="1"/>
  <c r="DS37" i="5" a="1"/>
  <c r="DS37" i="5" s="1"/>
  <c r="DS35" i="5" a="1"/>
  <c r="DS35" i="5" s="1"/>
  <c r="DS34" i="5" a="1"/>
  <c r="DS34" i="5" s="1"/>
  <c r="DS33" i="5" a="1"/>
  <c r="DS33" i="5" s="1"/>
  <c r="DR376" i="5"/>
  <c r="DR389" i="5" s="1"/>
  <c r="DR153" i="5" s="1"/>
  <c r="DR375" i="5"/>
  <c r="DR333" i="5"/>
  <c r="DR334" i="5"/>
  <c r="DR393" i="5"/>
  <c r="DR885" i="5"/>
  <c r="DT367" i="5"/>
  <c r="DT368" i="5"/>
  <c r="DS9" i="5"/>
  <c r="DT22" i="5"/>
  <c r="DT846" i="5"/>
  <c r="DT23" i="5"/>
  <c r="DT1294" i="5" s="1"/>
  <c r="DS29" i="5" a="1"/>
  <c r="DS29" i="5" s="1"/>
  <c r="DS31" i="5" a="1"/>
  <c r="DS31" i="5" s="1"/>
  <c r="DT556" i="5"/>
  <c r="DT8" i="5"/>
  <c r="DT348" i="5" s="1"/>
  <c r="DT366" i="5" s="1"/>
  <c r="DU4" i="5"/>
  <c r="DT6" i="5"/>
  <c r="DT7" i="5"/>
  <c r="DS845" i="5"/>
  <c r="DS16" i="5"/>
  <c r="DS858" i="5"/>
  <c r="DS1178" i="5"/>
  <c r="DS1190" i="5" s="1"/>
  <c r="DS394" i="5"/>
  <c r="DS876" i="5"/>
  <c r="DT849" i="5"/>
  <c r="DT24" i="5"/>
  <c r="DU1289" i="5" s="1"/>
  <c r="DS30" i="5" a="1"/>
  <c r="DS30" i="5" s="1"/>
  <c r="DS341" i="5" l="1"/>
  <c r="DS374" i="5" s="1"/>
  <c r="DS412" i="5"/>
  <c r="DS545" i="5" s="1"/>
  <c r="DS163" i="5" s="1"/>
  <c r="DS423" i="5"/>
  <c r="JO265" i="4"/>
  <c r="DT540" i="5"/>
  <c r="DT797" i="5"/>
  <c r="DS841" i="5"/>
  <c r="DS541" i="5"/>
  <c r="DS176" i="5" s="1"/>
  <c r="JR260" i="4"/>
  <c r="JR261" i="4" s="1"/>
  <c r="JQ262" i="4"/>
  <c r="DR447" i="5"/>
  <c r="DT305" i="5"/>
  <c r="DT434" i="5"/>
  <c r="DS308" i="5"/>
  <c r="DS437" i="5"/>
  <c r="DT548" i="5"/>
  <c r="DS1083" i="5"/>
  <c r="DS1084" i="5" s="1"/>
  <c r="DT1024" i="5"/>
  <c r="DS809" i="5"/>
  <c r="DS810" i="5" s="1"/>
  <c r="DT544" i="5"/>
  <c r="DT296" i="5"/>
  <c r="DT302" i="5"/>
  <c r="DT301" i="5"/>
  <c r="DT291" i="5"/>
  <c r="DT298" i="5"/>
  <c r="DT299" i="5"/>
  <c r="DT293" i="5"/>
  <c r="DT303" i="5"/>
  <c r="DT297" i="5"/>
  <c r="DT304" i="5"/>
  <c r="DT294" i="5"/>
  <c r="DT300" i="5"/>
  <c r="DT295" i="5"/>
  <c r="DT292" i="5"/>
  <c r="DS361" i="5"/>
  <c r="DT796" i="5"/>
  <c r="DT799" i="5"/>
  <c r="DT798" i="5"/>
  <c r="DS780" i="5"/>
  <c r="DS790" i="5"/>
  <c r="DS838" i="5"/>
  <c r="DT19" i="5"/>
  <c r="DT531" i="5"/>
  <c r="DT532" i="5"/>
  <c r="DT491" i="5"/>
  <c r="DT505" i="5"/>
  <c r="DT498" i="5"/>
  <c r="DT483" i="5"/>
  <c r="DS417" i="5"/>
  <c r="DS409" i="5"/>
  <c r="DS486" i="5" s="1"/>
  <c r="DS343" i="5"/>
  <c r="DS342" i="5"/>
  <c r="DS419" i="5"/>
  <c r="DS416" i="5"/>
  <c r="DS410" i="5"/>
  <c r="DS411" i="5"/>
  <c r="DS535" i="5" s="1"/>
  <c r="DS414" i="5"/>
  <c r="DS421" i="5"/>
  <c r="DS422" i="5"/>
  <c r="DS413" i="5"/>
  <c r="DS462" i="5"/>
  <c r="DS415" i="5"/>
  <c r="DS418" i="5"/>
  <c r="DS407" i="5"/>
  <c r="DS959" i="5"/>
  <c r="DS960" i="5" s="1"/>
  <c r="DS18" i="5"/>
  <c r="DS884" i="5"/>
  <c r="DS883" i="5"/>
  <c r="DS882" i="5"/>
  <c r="DS826" i="5"/>
  <c r="DS879" i="5"/>
  <c r="DT370" i="5"/>
  <c r="DT369" i="5"/>
  <c r="DS354" i="5"/>
  <c r="DT347" i="5"/>
  <c r="DT349" i="5" s="1"/>
  <c r="DS1168" i="5"/>
  <c r="DT46" i="5" a="1"/>
  <c r="DT46" i="5" s="1"/>
  <c r="DT364" i="5"/>
  <c r="DT10" i="5"/>
  <c r="DT11" i="5" s="1"/>
  <c r="DT45" i="5" a="1"/>
  <c r="DT45" i="5" s="1"/>
  <c r="DT875" i="5"/>
  <c r="DT874" i="5"/>
  <c r="DT873" i="5"/>
  <c r="DT870" i="5"/>
  <c r="DT848" i="5"/>
  <c r="DT850" i="5"/>
  <c r="DT430" i="5"/>
  <c r="DT429" i="5"/>
  <c r="DT428" i="5"/>
  <c r="DT427" i="5"/>
  <c r="DT605" i="5"/>
  <c r="DT610" i="5" s="1"/>
  <c r="DT604" i="5"/>
  <c r="DT609" i="5" s="1"/>
  <c r="DT603" i="5"/>
  <c r="DT608" i="5" s="1"/>
  <c r="DT602" i="5"/>
  <c r="DT607" i="5" s="1"/>
  <c r="DT561" i="5"/>
  <c r="DT433" i="5"/>
  <c r="DT17" i="5"/>
  <c r="DT431" i="5"/>
  <c r="DT15" i="5"/>
  <c r="DT432" i="5"/>
  <c r="DU5" i="5"/>
  <c r="DU365" i="5" s="1"/>
  <c r="DS340" i="5"/>
  <c r="DS420" i="5"/>
  <c r="DS344" i="5"/>
  <c r="DS378" i="5" s="1"/>
  <c r="DS408" i="5"/>
  <c r="DS479" i="5" s="1"/>
  <c r="DS159" i="5" s="1"/>
  <c r="DT1201" i="5"/>
  <c r="DT27" i="5"/>
  <c r="DT32" i="5" s="1" a="1"/>
  <c r="DT32" i="5" s="1"/>
  <c r="DT310" i="5"/>
  <c r="DU351" i="5" l="1"/>
  <c r="DS373" i="5"/>
  <c r="DS377" i="5"/>
  <c r="DU1036" i="5"/>
  <c r="DU1035" i="5"/>
  <c r="DU1034" i="5"/>
  <c r="JP265" i="4"/>
  <c r="DS678" i="5"/>
  <c r="DS710" i="5"/>
  <c r="JS260" i="4"/>
  <c r="JS261" i="4" s="1"/>
  <c r="JR262" i="4"/>
  <c r="DT76" i="5"/>
  <c r="DS75" i="5"/>
  <c r="DS74" i="5"/>
  <c r="DS500" i="5"/>
  <c r="DS493" i="5"/>
  <c r="DS507" i="5"/>
  <c r="DS446" i="5"/>
  <c r="DU1476" i="5"/>
  <c r="DU1276" i="5"/>
  <c r="DT1147" i="5"/>
  <c r="DT1148" i="5"/>
  <c r="DT1162" i="5" s="1"/>
  <c r="DS440" i="5"/>
  <c r="DS439" i="5"/>
  <c r="DS444" i="5"/>
  <c r="DS443" i="5"/>
  <c r="DS442" i="5"/>
  <c r="DS445" i="5"/>
  <c r="DS441" i="5"/>
  <c r="DT306" i="5"/>
  <c r="DS390" i="5"/>
  <c r="DS154" i="5" s="1"/>
  <c r="DT801" i="5"/>
  <c r="DT804" i="5" s="1"/>
  <c r="DT805" i="5" s="1"/>
  <c r="DU803" i="5" s="1"/>
  <c r="DT20" i="5"/>
  <c r="DT562" i="5" s="1"/>
  <c r="DT327" i="5"/>
  <c r="DT329" i="5" s="1"/>
  <c r="DT360" i="5" s="1"/>
  <c r="DS536" i="5"/>
  <c r="DS537" i="5" s="1"/>
  <c r="DS162" i="5" s="1"/>
  <c r="DU518" i="5"/>
  <c r="DU519" i="5" s="1"/>
  <c r="DU477" i="5"/>
  <c r="DT40" i="5" a="1"/>
  <c r="DT40" i="5" s="1"/>
  <c r="DT42" i="5" a="1"/>
  <c r="DT42" i="5" s="1"/>
  <c r="DT38" i="5" a="1"/>
  <c r="DT38" i="5" s="1"/>
  <c r="DT39" i="5" a="1"/>
  <c r="DT39" i="5" s="1"/>
  <c r="DT35" i="5" a="1"/>
  <c r="DT35" i="5" s="1"/>
  <c r="DT34" i="5" a="1"/>
  <c r="DT34" i="5" s="1"/>
  <c r="DT37" i="5" a="1"/>
  <c r="DT37" i="5" s="1"/>
  <c r="DT36" i="5" a="1"/>
  <c r="DT36" i="5" s="1"/>
  <c r="DT33" i="5" a="1"/>
  <c r="DT33" i="5" s="1"/>
  <c r="DS375" i="5"/>
  <c r="DS376" i="5"/>
  <c r="DS389" i="5" s="1"/>
  <c r="DS153" i="5" s="1"/>
  <c r="DS333" i="5"/>
  <c r="DS334" i="5"/>
  <c r="DS393" i="5"/>
  <c r="DS885" i="5"/>
  <c r="DU367" i="5"/>
  <c r="DU368" i="5"/>
  <c r="DU22" i="5"/>
  <c r="DT9" i="5"/>
  <c r="DT30" i="5" a="1"/>
  <c r="DT30" i="5" s="1"/>
  <c r="DU849" i="5"/>
  <c r="DU24" i="5"/>
  <c r="DV1289" i="5" s="1"/>
  <c r="DU23" i="5"/>
  <c r="DU1294" i="5" s="1"/>
  <c r="DT29" i="5" a="1"/>
  <c r="DT29" i="5" s="1"/>
  <c r="DT31" i="5" a="1"/>
  <c r="DT31" i="5" s="1"/>
  <c r="DT876" i="5"/>
  <c r="DU846" i="5"/>
  <c r="DT1178" i="5"/>
  <c r="DT1190" i="5" s="1"/>
  <c r="DT394" i="5"/>
  <c r="DU556" i="5"/>
  <c r="DV4" i="5"/>
  <c r="DU6" i="5"/>
  <c r="DU7" i="5"/>
  <c r="DU8" i="5"/>
  <c r="DU348" i="5" s="1"/>
  <c r="DU366" i="5" s="1"/>
  <c r="DT858" i="5"/>
  <c r="DT845" i="5"/>
  <c r="DT16" i="5"/>
  <c r="DT341" i="5" l="1"/>
  <c r="DT374" i="5" s="1"/>
  <c r="DT412" i="5"/>
  <c r="DT545" i="5" s="1"/>
  <c r="DT163" i="5" s="1"/>
  <c r="DT423" i="5"/>
  <c r="JQ265" i="4"/>
  <c r="DU540" i="5"/>
  <c r="DU797" i="5"/>
  <c r="DT841" i="5"/>
  <c r="DT541" i="5"/>
  <c r="DT176" i="5" s="1"/>
  <c r="JT260" i="4"/>
  <c r="JT261" i="4" s="1"/>
  <c r="JS262" i="4"/>
  <c r="DS447" i="5"/>
  <c r="DU292" i="5"/>
  <c r="DU434" i="5"/>
  <c r="DT308" i="5"/>
  <c r="DT437" i="5"/>
  <c r="DU548" i="5"/>
  <c r="DT1083" i="5"/>
  <c r="DT1084" i="5" s="1"/>
  <c r="DU1024" i="5"/>
  <c r="DT809" i="5"/>
  <c r="DT810" i="5" s="1"/>
  <c r="DU544" i="5"/>
  <c r="DU296" i="5"/>
  <c r="DU300" i="5"/>
  <c r="DU291" i="5"/>
  <c r="DU297" i="5"/>
  <c r="DU293" i="5"/>
  <c r="DU299" i="5"/>
  <c r="DU302" i="5"/>
  <c r="DU298" i="5"/>
  <c r="DU304" i="5"/>
  <c r="DU295" i="5"/>
  <c r="DU305" i="5"/>
  <c r="DU294" i="5"/>
  <c r="DU303" i="5"/>
  <c r="DU301" i="5"/>
  <c r="DT361" i="5"/>
  <c r="DU799" i="5"/>
  <c r="DU796" i="5"/>
  <c r="DU798" i="5"/>
  <c r="DT780" i="5"/>
  <c r="DT790" i="5"/>
  <c r="DT838" i="5"/>
  <c r="DU19" i="5"/>
  <c r="DU531" i="5"/>
  <c r="DU532" i="5"/>
  <c r="DU498" i="5"/>
  <c r="DU491" i="5"/>
  <c r="DU505" i="5"/>
  <c r="DU483" i="5"/>
  <c r="DT420" i="5"/>
  <c r="DT354" i="5"/>
  <c r="DT879" i="5"/>
  <c r="DT883" i="5"/>
  <c r="DT462" i="5"/>
  <c r="DT18" i="5"/>
  <c r="DT882" i="5"/>
  <c r="DT416" i="5"/>
  <c r="DT422" i="5"/>
  <c r="DT884" i="5"/>
  <c r="DT417" i="5"/>
  <c r="DT410" i="5"/>
  <c r="DT419" i="5"/>
  <c r="DT421" i="5"/>
  <c r="DT413" i="5"/>
  <c r="DT409" i="5"/>
  <c r="DT486" i="5" s="1"/>
  <c r="DT407" i="5"/>
  <c r="DT411" i="5"/>
  <c r="DT536" i="5" s="1"/>
  <c r="DT414" i="5"/>
  <c r="DT342" i="5"/>
  <c r="DT418" i="5"/>
  <c r="DT415" i="5"/>
  <c r="DT343" i="5"/>
  <c r="DT826" i="5"/>
  <c r="DT959" i="5"/>
  <c r="DT960" i="5" s="1"/>
  <c r="DU370" i="5"/>
  <c r="DU369" i="5"/>
  <c r="DT344" i="5"/>
  <c r="DT378" i="5" s="1"/>
  <c r="DU347" i="5"/>
  <c r="DU349" i="5" s="1"/>
  <c r="DT340" i="5"/>
  <c r="DV5" i="5"/>
  <c r="DV365" i="5" s="1"/>
  <c r="DT408" i="5"/>
  <c r="DT479" i="5" s="1"/>
  <c r="DT159" i="5" s="1"/>
  <c r="DT1168" i="5"/>
  <c r="DU850" i="5"/>
  <c r="DU875" i="5"/>
  <c r="DU874" i="5"/>
  <c r="DU873" i="5"/>
  <c r="DU870" i="5"/>
  <c r="DU848" i="5"/>
  <c r="DU429" i="5"/>
  <c r="DU428" i="5"/>
  <c r="DU427" i="5"/>
  <c r="DU605" i="5"/>
  <c r="DU610" i="5" s="1"/>
  <c r="DU604" i="5"/>
  <c r="DU609" i="5" s="1"/>
  <c r="DU603" i="5"/>
  <c r="DU608" i="5" s="1"/>
  <c r="DU602" i="5"/>
  <c r="DU607" i="5" s="1"/>
  <c r="DU561" i="5"/>
  <c r="DU432" i="5"/>
  <c r="DU431" i="5"/>
  <c r="DU433" i="5"/>
  <c r="DU430" i="5"/>
  <c r="DU15" i="5"/>
  <c r="DU17" i="5"/>
  <c r="DU364" i="5"/>
  <c r="DU45" i="5" a="1"/>
  <c r="DU45" i="5" s="1"/>
  <c r="DU10" i="5"/>
  <c r="DU11" i="5" s="1"/>
  <c r="DU46" i="5" a="1"/>
  <c r="DU46" i="5" s="1"/>
  <c r="DU1201" i="5"/>
  <c r="DU27" i="5"/>
  <c r="DU29" i="5" s="1" a="1"/>
  <c r="DU29" i="5" s="1"/>
  <c r="DU310" i="5"/>
  <c r="DT377" i="5" l="1"/>
  <c r="DT390" i="5" s="1"/>
  <c r="DT154" i="5" s="1"/>
  <c r="DV351" i="5"/>
  <c r="DT373" i="5"/>
  <c r="DV1035" i="5"/>
  <c r="DV1034" i="5"/>
  <c r="DV1036" i="5"/>
  <c r="JR265" i="4"/>
  <c r="DT678" i="5"/>
  <c r="DT710" i="5"/>
  <c r="JU260" i="4"/>
  <c r="JU261" i="4" s="1"/>
  <c r="JT262" i="4"/>
  <c r="DT393" i="5"/>
  <c r="DT75" i="5"/>
  <c r="DT74" i="5"/>
  <c r="DU76" i="5"/>
  <c r="DT500" i="5"/>
  <c r="DT507" i="5"/>
  <c r="DT493" i="5"/>
  <c r="DT446" i="5"/>
  <c r="DV1476" i="5"/>
  <c r="DV1276" i="5"/>
  <c r="DU1148" i="5"/>
  <c r="DU1162" i="5" s="1"/>
  <c r="DU1147" i="5"/>
  <c r="DT440" i="5"/>
  <c r="DT444" i="5"/>
  <c r="DT442" i="5"/>
  <c r="DT443" i="5"/>
  <c r="DT445" i="5"/>
  <c r="DT441" i="5"/>
  <c r="DT439" i="5"/>
  <c r="DU306" i="5"/>
  <c r="DU801" i="5"/>
  <c r="DU804" i="5" s="1"/>
  <c r="DU805" i="5" s="1"/>
  <c r="DV803" i="5" s="1"/>
  <c r="DU327" i="5"/>
  <c r="DU329" i="5" s="1"/>
  <c r="DU361" i="5" s="1"/>
  <c r="DU20" i="5"/>
  <c r="DU562" i="5" s="1"/>
  <c r="DT535" i="5"/>
  <c r="DT537" i="5" s="1"/>
  <c r="DT162" i="5" s="1"/>
  <c r="DV518" i="5"/>
  <c r="DV519" i="5" s="1"/>
  <c r="DV477" i="5"/>
  <c r="DU40" i="5" a="1"/>
  <c r="DU40" i="5" s="1"/>
  <c r="DU34" i="5" a="1"/>
  <c r="DU34" i="5" s="1"/>
  <c r="DU39" i="5" a="1"/>
  <c r="DU39" i="5" s="1"/>
  <c r="DU42" i="5" a="1"/>
  <c r="DU42" i="5" s="1"/>
  <c r="DU38" i="5" a="1"/>
  <c r="DU38" i="5" s="1"/>
  <c r="DU36" i="5" a="1"/>
  <c r="DU36" i="5" s="1"/>
  <c r="DU37" i="5" a="1"/>
  <c r="DU37" i="5" s="1"/>
  <c r="DU35" i="5" a="1"/>
  <c r="DU35" i="5" s="1"/>
  <c r="DU33" i="5" a="1"/>
  <c r="DU33" i="5" s="1"/>
  <c r="DU412" i="5" s="1"/>
  <c r="DT375" i="5"/>
  <c r="DT376" i="5"/>
  <c r="DT389" i="5" s="1"/>
  <c r="DT153" i="5" s="1"/>
  <c r="DT334" i="5"/>
  <c r="DT333" i="5"/>
  <c r="DT885" i="5"/>
  <c r="DV367" i="5"/>
  <c r="DV368" i="5"/>
  <c r="DV22" i="5"/>
  <c r="DU30" i="5" a="1"/>
  <c r="DU30" i="5" s="1"/>
  <c r="DU341" i="5" s="1"/>
  <c r="DU374" i="5" s="1"/>
  <c r="DV846" i="5"/>
  <c r="DU31" i="5" a="1"/>
  <c r="DU31" i="5" s="1"/>
  <c r="DU845" i="5"/>
  <c r="DU16" i="5"/>
  <c r="DV556" i="5"/>
  <c r="DW4" i="5"/>
  <c r="DV6" i="5"/>
  <c r="DV7" i="5"/>
  <c r="DV8" i="5"/>
  <c r="DV348" i="5" s="1"/>
  <c r="DV366" i="5" s="1"/>
  <c r="DU32" i="5" a="1"/>
  <c r="DU32" i="5" s="1"/>
  <c r="DU9" i="5"/>
  <c r="DU858" i="5"/>
  <c r="DV24" i="5"/>
  <c r="DW1289" i="5" s="1"/>
  <c r="DV849" i="5"/>
  <c r="DU1178" i="5"/>
  <c r="DU1190" i="5" s="1"/>
  <c r="DU394" i="5"/>
  <c r="DU876" i="5"/>
  <c r="DV23" i="5"/>
  <c r="DV1294" i="5" s="1"/>
  <c r="JS265" i="4" l="1"/>
  <c r="DV540" i="5"/>
  <c r="DV797" i="5"/>
  <c r="DU841" i="5"/>
  <c r="DU541" i="5"/>
  <c r="DU176" i="5" s="1"/>
  <c r="JV260" i="4"/>
  <c r="JV261" i="4" s="1"/>
  <c r="JU262" i="4"/>
  <c r="DT447" i="5"/>
  <c r="DV301" i="5"/>
  <c r="DV434" i="5"/>
  <c r="DU423" i="5"/>
  <c r="DU308" i="5"/>
  <c r="DU437" i="5"/>
  <c r="DV548" i="5"/>
  <c r="DU1083" i="5"/>
  <c r="DU1084" i="5" s="1"/>
  <c r="DV1024" i="5"/>
  <c r="DU809" i="5"/>
  <c r="DU810" i="5" s="1"/>
  <c r="DU545" i="5"/>
  <c r="DU163" i="5" s="1"/>
  <c r="DV544" i="5"/>
  <c r="DV291" i="5"/>
  <c r="DV302" i="5"/>
  <c r="DV292" i="5"/>
  <c r="DV293" i="5"/>
  <c r="DV298" i="5"/>
  <c r="DV299" i="5"/>
  <c r="DV296" i="5"/>
  <c r="DV303" i="5"/>
  <c r="DV294" i="5"/>
  <c r="DV300" i="5"/>
  <c r="DV297" i="5"/>
  <c r="DV295" i="5"/>
  <c r="DV304" i="5"/>
  <c r="DV305" i="5"/>
  <c r="DU360" i="5"/>
  <c r="DV796" i="5"/>
  <c r="DV798" i="5"/>
  <c r="DV799" i="5"/>
  <c r="DU780" i="5"/>
  <c r="DU790" i="5"/>
  <c r="DU838" i="5"/>
  <c r="DV19" i="5"/>
  <c r="DV531" i="5"/>
  <c r="DV532" i="5"/>
  <c r="DV491" i="5"/>
  <c r="DV498" i="5"/>
  <c r="DV505" i="5"/>
  <c r="DV483" i="5"/>
  <c r="DU884" i="5"/>
  <c r="DV370" i="5"/>
  <c r="DV369" i="5"/>
  <c r="DV347" i="5"/>
  <c r="DV349" i="5" s="1"/>
  <c r="DU354" i="5"/>
  <c r="DU18" i="5"/>
  <c r="DU879" i="5"/>
  <c r="DU882" i="5"/>
  <c r="DU883" i="5"/>
  <c r="DV45" i="5" a="1"/>
  <c r="DV45" i="5" s="1"/>
  <c r="DV364" i="5"/>
  <c r="DV10" i="5"/>
  <c r="DV11" i="5" s="1"/>
  <c r="DV46" i="5" a="1"/>
  <c r="DV46" i="5" s="1"/>
  <c r="DU959" i="5"/>
  <c r="DU960" i="5" s="1"/>
  <c r="DU462" i="5"/>
  <c r="DU826" i="5"/>
  <c r="DV1201" i="5"/>
  <c r="DV27" i="5"/>
  <c r="DV36" i="5" s="1" a="1"/>
  <c r="DV36" i="5" s="1"/>
  <c r="DV310" i="5"/>
  <c r="DU420" i="5"/>
  <c r="DU340" i="5"/>
  <c r="DU408" i="5"/>
  <c r="DU479" i="5" s="1"/>
  <c r="DU159" i="5" s="1"/>
  <c r="DU344" i="5"/>
  <c r="DU378" i="5" s="1"/>
  <c r="DW5" i="5"/>
  <c r="DW365" i="5" s="1"/>
  <c r="DU1168" i="5"/>
  <c r="DU419" i="5"/>
  <c r="DU421" i="5"/>
  <c r="DU416" i="5"/>
  <c r="DU415" i="5"/>
  <c r="DU342" i="5"/>
  <c r="DU411" i="5"/>
  <c r="DU535" i="5" s="1"/>
  <c r="DU410" i="5"/>
  <c r="DU407" i="5"/>
  <c r="DU422" i="5"/>
  <c r="DU343" i="5"/>
  <c r="DU418" i="5"/>
  <c r="DU413" i="5"/>
  <c r="DU414" i="5"/>
  <c r="DU417" i="5"/>
  <c r="DU409" i="5"/>
  <c r="DU493" i="5" s="1"/>
  <c r="DV850" i="5"/>
  <c r="DV848" i="5"/>
  <c r="DV428" i="5"/>
  <c r="DV870" i="5"/>
  <c r="DV605" i="5"/>
  <c r="DV610" i="5" s="1"/>
  <c r="DV604" i="5"/>
  <c r="DV609" i="5" s="1"/>
  <c r="DV603" i="5"/>
  <c r="DV608" i="5" s="1"/>
  <c r="DV602" i="5"/>
  <c r="DV607" i="5" s="1"/>
  <c r="DV561" i="5"/>
  <c r="DV873" i="5"/>
  <c r="DV433" i="5"/>
  <c r="DV874" i="5"/>
  <c r="DV431" i="5"/>
  <c r="DV427" i="5"/>
  <c r="DV430" i="5"/>
  <c r="DV15" i="5"/>
  <c r="DV875" i="5"/>
  <c r="DV429" i="5"/>
  <c r="DV432" i="5"/>
  <c r="DV17" i="5"/>
  <c r="DW351" i="5" l="1"/>
  <c r="DU377" i="5"/>
  <c r="DU390" i="5" s="1"/>
  <c r="DU154" i="5" s="1"/>
  <c r="DU373" i="5"/>
  <c r="DW1036" i="5"/>
  <c r="DW1034" i="5"/>
  <c r="DW1035" i="5"/>
  <c r="JT265" i="4"/>
  <c r="DU678" i="5"/>
  <c r="DU710" i="5"/>
  <c r="JW260" i="4"/>
  <c r="JW261" i="4" s="1"/>
  <c r="JV262" i="4"/>
  <c r="DV76" i="5"/>
  <c r="DU393" i="5"/>
  <c r="DU75" i="5"/>
  <c r="DU74" i="5"/>
  <c r="DU486" i="5"/>
  <c r="DU500" i="5"/>
  <c r="DU507" i="5"/>
  <c r="DU446" i="5"/>
  <c r="DW1476" i="5"/>
  <c r="DW1276" i="5"/>
  <c r="DV1148" i="5"/>
  <c r="DV1162" i="5" s="1"/>
  <c r="DV1147" i="5"/>
  <c r="DU442" i="5"/>
  <c r="DU444" i="5"/>
  <c r="DU445" i="5"/>
  <c r="DU443" i="5"/>
  <c r="DU440" i="5"/>
  <c r="DU439" i="5"/>
  <c r="DU441" i="5"/>
  <c r="DV306" i="5"/>
  <c r="DV801" i="5"/>
  <c r="DV804" i="5" s="1"/>
  <c r="DV805" i="5" s="1"/>
  <c r="DW803" i="5" s="1"/>
  <c r="DV327" i="5"/>
  <c r="DV329" i="5" s="1"/>
  <c r="DV361" i="5" s="1"/>
  <c r="DV20" i="5"/>
  <c r="DV562" i="5" s="1"/>
  <c r="DU536" i="5"/>
  <c r="DU537" i="5" s="1"/>
  <c r="DU162" i="5" s="1"/>
  <c r="DW518" i="5"/>
  <c r="DW519" i="5" s="1"/>
  <c r="DW477" i="5"/>
  <c r="DV40" i="5" a="1"/>
  <c r="DV40" i="5" s="1"/>
  <c r="DV42" i="5" a="1"/>
  <c r="DV42" i="5" s="1"/>
  <c r="DV38" i="5" a="1"/>
  <c r="DV38" i="5" s="1"/>
  <c r="DV37" i="5" a="1"/>
  <c r="DV37" i="5" s="1"/>
  <c r="DV35" i="5" a="1"/>
  <c r="DV35" i="5" s="1"/>
  <c r="DV39" i="5" a="1"/>
  <c r="DV39" i="5" s="1"/>
  <c r="DV34" i="5" a="1"/>
  <c r="DV34" i="5" s="1"/>
  <c r="DV33" i="5" a="1"/>
  <c r="DV33" i="5" s="1"/>
  <c r="DU375" i="5"/>
  <c r="DU376" i="5"/>
  <c r="DU389" i="5" s="1"/>
  <c r="DU153" i="5" s="1"/>
  <c r="DW367" i="5"/>
  <c r="DW368" i="5"/>
  <c r="DV9" i="5"/>
  <c r="DU885" i="5"/>
  <c r="DU333" i="5"/>
  <c r="DW22" i="5"/>
  <c r="DU334" i="5"/>
  <c r="DW24" i="5"/>
  <c r="DX1289" i="5" s="1"/>
  <c r="DW846" i="5"/>
  <c r="DV29" i="5" a="1"/>
  <c r="DV29" i="5" s="1"/>
  <c r="DW556" i="5"/>
  <c r="DW6" i="5"/>
  <c r="DW7" i="5"/>
  <c r="DW8" i="5"/>
  <c r="DW348" i="5" s="1"/>
  <c r="DW366" i="5" s="1"/>
  <c r="DX4" i="5"/>
  <c r="DV32" i="5" a="1"/>
  <c r="DV32" i="5" s="1"/>
  <c r="DV31" i="5" a="1"/>
  <c r="DV31" i="5" s="1"/>
  <c r="DV30" i="5" a="1"/>
  <c r="DV30" i="5" s="1"/>
  <c r="DV1178" i="5"/>
  <c r="DV1190" i="5" s="1"/>
  <c r="DV394" i="5"/>
  <c r="DV845" i="5"/>
  <c r="DV16" i="5"/>
  <c r="DV876" i="5"/>
  <c r="DW849" i="5"/>
  <c r="DV858" i="5"/>
  <c r="DW23" i="5"/>
  <c r="DW1294" i="5" s="1"/>
  <c r="DV341" i="5" l="1"/>
  <c r="DV374" i="5" s="1"/>
  <c r="DV412" i="5"/>
  <c r="DV423" i="5"/>
  <c r="JU265" i="4"/>
  <c r="DW540" i="5"/>
  <c r="DW797" i="5"/>
  <c r="DV841" i="5"/>
  <c r="DV541" i="5"/>
  <c r="DV176" i="5" s="1"/>
  <c r="JX260" i="4"/>
  <c r="JX261" i="4" s="1"/>
  <c r="JW262" i="4"/>
  <c r="DU447" i="5"/>
  <c r="DW304" i="5"/>
  <c r="DW434" i="5"/>
  <c r="DV308" i="5"/>
  <c r="DV437" i="5"/>
  <c r="DW548" i="5"/>
  <c r="DV1083" i="5"/>
  <c r="DV1084" i="5" s="1"/>
  <c r="DW1024" i="5"/>
  <c r="DV809" i="5"/>
  <c r="DV810" i="5" s="1"/>
  <c r="DV545" i="5"/>
  <c r="DV163" i="5" s="1"/>
  <c r="DW544" i="5"/>
  <c r="DW297" i="5"/>
  <c r="DW301" i="5"/>
  <c r="DW292" i="5"/>
  <c r="DW300" i="5"/>
  <c r="DW299" i="5"/>
  <c r="DW296" i="5"/>
  <c r="DW298" i="5"/>
  <c r="DW295" i="5"/>
  <c r="DW293" i="5"/>
  <c r="DW294" i="5"/>
  <c r="DW291" i="5"/>
  <c r="DW305" i="5"/>
  <c r="DW302" i="5"/>
  <c r="DW303" i="5"/>
  <c r="DV360" i="5"/>
  <c r="DW799" i="5"/>
  <c r="DW798" i="5"/>
  <c r="DW796" i="5"/>
  <c r="DV780" i="5"/>
  <c r="DV790" i="5"/>
  <c r="DV838" i="5"/>
  <c r="DW19" i="5"/>
  <c r="DW531" i="5"/>
  <c r="DW532" i="5"/>
  <c r="DW505" i="5"/>
  <c r="DW491" i="5"/>
  <c r="DW498" i="5"/>
  <c r="DW483" i="5"/>
  <c r="DV354" i="5"/>
  <c r="DV882" i="5"/>
  <c r="DV826" i="5"/>
  <c r="DV959" i="5"/>
  <c r="DV960" i="5" s="1"/>
  <c r="DV18" i="5"/>
  <c r="DV879" i="5"/>
  <c r="DV883" i="5"/>
  <c r="DV462" i="5"/>
  <c r="DV409" i="5"/>
  <c r="DV493" i="5" s="1"/>
  <c r="DV884" i="5"/>
  <c r="DW370" i="5"/>
  <c r="DW369" i="5"/>
  <c r="DV343" i="5"/>
  <c r="DW347" i="5"/>
  <c r="DW349" i="5" s="1"/>
  <c r="DW1201" i="5"/>
  <c r="DW27" i="5"/>
  <c r="DW36" i="5" s="1" a="1"/>
  <c r="DW36" i="5" s="1"/>
  <c r="DW310" i="5"/>
  <c r="DV417" i="5"/>
  <c r="DV410" i="5"/>
  <c r="DV407" i="5"/>
  <c r="DV415" i="5"/>
  <c r="DV411" i="5"/>
  <c r="DV535" i="5" s="1"/>
  <c r="DV413" i="5"/>
  <c r="DV408" i="5"/>
  <c r="DV479" i="5" s="1"/>
  <c r="DV159" i="5" s="1"/>
  <c r="DV1168" i="5"/>
  <c r="DX5" i="5"/>
  <c r="DX365" i="5" s="1"/>
  <c r="DV342" i="5"/>
  <c r="DV420" i="5"/>
  <c r="DV421" i="5"/>
  <c r="DW875" i="5"/>
  <c r="DW874" i="5"/>
  <c r="DW873" i="5"/>
  <c r="DW870" i="5"/>
  <c r="DW848" i="5"/>
  <c r="DW850" i="5"/>
  <c r="DW427" i="5"/>
  <c r="DW605" i="5"/>
  <c r="DW610" i="5" s="1"/>
  <c r="DW604" i="5"/>
  <c r="DW609" i="5" s="1"/>
  <c r="DW603" i="5"/>
  <c r="DW608" i="5" s="1"/>
  <c r="DW602" i="5"/>
  <c r="DW607" i="5" s="1"/>
  <c r="DW561" i="5"/>
  <c r="DW433" i="5"/>
  <c r="DW432" i="5"/>
  <c r="DW430" i="5"/>
  <c r="DW431" i="5"/>
  <c r="DW15" i="5"/>
  <c r="DW429" i="5"/>
  <c r="DW428" i="5"/>
  <c r="DW17" i="5"/>
  <c r="DV414" i="5"/>
  <c r="DV416" i="5"/>
  <c r="DV418" i="5"/>
  <c r="DV344" i="5"/>
  <c r="DV378" i="5" s="1"/>
  <c r="DV340" i="5"/>
  <c r="DW364" i="5"/>
  <c r="DW10" i="5"/>
  <c r="DW11" i="5" s="1"/>
  <c r="DW46" i="5" a="1"/>
  <c r="DW46" i="5" s="1"/>
  <c r="DW45" i="5" a="1"/>
  <c r="DW45" i="5" s="1"/>
  <c r="DV419" i="5"/>
  <c r="DV422" i="5"/>
  <c r="DV373" i="5" l="1"/>
  <c r="DX351" i="5"/>
  <c r="DV377" i="5"/>
  <c r="DV390" i="5" s="1"/>
  <c r="DV154" i="5" s="1"/>
  <c r="DX1036" i="5"/>
  <c r="DX1035" i="5"/>
  <c r="DX1034" i="5"/>
  <c r="JV265" i="4"/>
  <c r="DV678" i="5"/>
  <c r="DV710" i="5"/>
  <c r="JY260" i="4"/>
  <c r="JY261" i="4" s="1"/>
  <c r="JX262" i="4"/>
  <c r="DV75" i="5"/>
  <c r="DV74" i="5"/>
  <c r="DW76" i="5"/>
  <c r="DW1147" i="5"/>
  <c r="DV486" i="5"/>
  <c r="DV500" i="5"/>
  <c r="DV507" i="5"/>
  <c r="DW1148" i="5"/>
  <c r="DW1162" i="5" s="1"/>
  <c r="DV446" i="5"/>
  <c r="DX1476" i="5"/>
  <c r="DX1276" i="5"/>
  <c r="DV442" i="5"/>
  <c r="DV439" i="5"/>
  <c r="DV445" i="5"/>
  <c r="DV441" i="5"/>
  <c r="DV443" i="5"/>
  <c r="DV444" i="5"/>
  <c r="DV440" i="5"/>
  <c r="DW306" i="5"/>
  <c r="DW20" i="5"/>
  <c r="DW562" i="5" s="1"/>
  <c r="DW801" i="5"/>
  <c r="DW804" i="5" s="1"/>
  <c r="DW805" i="5" s="1"/>
  <c r="DX803" i="5" s="1"/>
  <c r="DW327" i="5"/>
  <c r="DW329" i="5" s="1"/>
  <c r="DW360" i="5" s="1"/>
  <c r="DV536" i="5"/>
  <c r="DV537" i="5" s="1"/>
  <c r="DV162" i="5" s="1"/>
  <c r="DX518" i="5"/>
  <c r="DX519" i="5" s="1"/>
  <c r="DX477" i="5"/>
  <c r="DW40" i="5" a="1"/>
  <c r="DW40" i="5" s="1"/>
  <c r="DW39" i="5" a="1"/>
  <c r="DW39" i="5" s="1"/>
  <c r="DW42" i="5" a="1"/>
  <c r="DW42" i="5" s="1"/>
  <c r="DW35" i="5" a="1"/>
  <c r="DW35" i="5" s="1"/>
  <c r="DW38" i="5" a="1"/>
  <c r="DW38" i="5" s="1"/>
  <c r="DW34" i="5" a="1"/>
  <c r="DW34" i="5" s="1"/>
  <c r="DW37" i="5" a="1"/>
  <c r="DW37" i="5" s="1"/>
  <c r="DW33" i="5" a="1"/>
  <c r="DW33" i="5" s="1"/>
  <c r="DW412" i="5" s="1"/>
  <c r="DV393" i="5"/>
  <c r="DV334" i="5"/>
  <c r="DV333" i="5"/>
  <c r="DV376" i="5"/>
  <c r="DV389" i="5" s="1"/>
  <c r="DV153" i="5" s="1"/>
  <c r="DV375" i="5"/>
  <c r="DV885" i="5"/>
  <c r="DX367" i="5"/>
  <c r="DX368" i="5"/>
  <c r="DW32" i="5" a="1"/>
  <c r="DW32" i="5" s="1"/>
  <c r="DW31" i="5" a="1"/>
  <c r="DW31" i="5" s="1"/>
  <c r="DX22" i="5"/>
  <c r="DW29" i="5" a="1"/>
  <c r="DW29" i="5" s="1"/>
  <c r="DW30" i="5" a="1"/>
  <c r="DW30" i="5" s="1"/>
  <c r="DX6" i="5"/>
  <c r="DX7" i="5"/>
  <c r="DX556" i="5"/>
  <c r="DX8" i="5"/>
  <c r="DX348" i="5" s="1"/>
  <c r="DX366" i="5" s="1"/>
  <c r="DY4" i="5"/>
  <c r="DW858" i="5"/>
  <c r="DW9" i="5"/>
  <c r="DW845" i="5"/>
  <c r="DW16" i="5"/>
  <c r="DW876" i="5"/>
  <c r="DX24" i="5"/>
  <c r="DY1289" i="5" s="1"/>
  <c r="DX849" i="5"/>
  <c r="DW1178" i="5"/>
  <c r="DW1190" i="5" s="1"/>
  <c r="DW394" i="5"/>
  <c r="DX23" i="5"/>
  <c r="DX1294" i="5" s="1"/>
  <c r="DX846" i="5"/>
  <c r="DW341" i="5" l="1"/>
  <c r="DW374" i="5" s="1"/>
  <c r="DW423" i="5"/>
  <c r="JW265" i="4"/>
  <c r="DX540" i="5"/>
  <c r="DX797" i="5"/>
  <c r="DW841" i="5"/>
  <c r="DW541" i="5"/>
  <c r="DW176" i="5" s="1"/>
  <c r="JZ260" i="4"/>
  <c r="JZ261" i="4" s="1"/>
  <c r="JY262" i="4"/>
  <c r="DV447" i="5"/>
  <c r="DX294" i="5"/>
  <c r="DX434" i="5"/>
  <c r="DW308" i="5"/>
  <c r="DW437" i="5"/>
  <c r="DX548" i="5"/>
  <c r="DW1083" i="5"/>
  <c r="DW1084" i="5" s="1"/>
  <c r="DX1024" i="5"/>
  <c r="DW809" i="5"/>
  <c r="DW810" i="5" s="1"/>
  <c r="DW545" i="5"/>
  <c r="DW163" i="5" s="1"/>
  <c r="DX544" i="5"/>
  <c r="DX291" i="5"/>
  <c r="DX297" i="5"/>
  <c r="DX298" i="5"/>
  <c r="DX293" i="5"/>
  <c r="DX296" i="5"/>
  <c r="DX300" i="5"/>
  <c r="DX301" i="5"/>
  <c r="DX304" i="5"/>
  <c r="DX295" i="5"/>
  <c r="DX292" i="5"/>
  <c r="DX302" i="5"/>
  <c r="DX305" i="5"/>
  <c r="DX299" i="5"/>
  <c r="DX303" i="5"/>
  <c r="DW361" i="5"/>
  <c r="DX799" i="5"/>
  <c r="DX798" i="5"/>
  <c r="DX796" i="5"/>
  <c r="DW780" i="5"/>
  <c r="DW790" i="5"/>
  <c r="DW838" i="5"/>
  <c r="DX19" i="5"/>
  <c r="DX532" i="5"/>
  <c r="DX531" i="5"/>
  <c r="DX505" i="5"/>
  <c r="DX498" i="5"/>
  <c r="DX491" i="5"/>
  <c r="DX483" i="5"/>
  <c r="DW420" i="5"/>
  <c r="DW421" i="5"/>
  <c r="DW344" i="5"/>
  <c r="DW378" i="5" s="1"/>
  <c r="DW409" i="5"/>
  <c r="DW493" i="5" s="1"/>
  <c r="DW407" i="5"/>
  <c r="DW416" i="5"/>
  <c r="DW414" i="5"/>
  <c r="DW413" i="5"/>
  <c r="DW417" i="5"/>
  <c r="DW343" i="5"/>
  <c r="DW410" i="5"/>
  <c r="DW408" i="5"/>
  <c r="DW479" i="5" s="1"/>
  <c r="DW159" i="5" s="1"/>
  <c r="DW418" i="5"/>
  <c r="DW415" i="5"/>
  <c r="DW422" i="5"/>
  <c r="DW419" i="5"/>
  <c r="DW342" i="5"/>
  <c r="DW411" i="5"/>
  <c r="DW535" i="5" s="1"/>
  <c r="DW340" i="5"/>
  <c r="DX369" i="5"/>
  <c r="DX370" i="5"/>
  <c r="DW354" i="5"/>
  <c r="DX347" i="5"/>
  <c r="DX349" i="5" s="1"/>
  <c r="DW959" i="5"/>
  <c r="DW960" i="5" s="1"/>
  <c r="DW462" i="5"/>
  <c r="DW826" i="5"/>
  <c r="DY5" i="5"/>
  <c r="DY365" i="5" s="1"/>
  <c r="DX875" i="5"/>
  <c r="DX874" i="5"/>
  <c r="DX873" i="5"/>
  <c r="DX870" i="5"/>
  <c r="DX848" i="5"/>
  <c r="DX605" i="5"/>
  <c r="DX610" i="5" s="1"/>
  <c r="DX604" i="5"/>
  <c r="DX609" i="5" s="1"/>
  <c r="DX603" i="5"/>
  <c r="DX608" i="5" s="1"/>
  <c r="DX602" i="5"/>
  <c r="DX607" i="5" s="1"/>
  <c r="DX561" i="5"/>
  <c r="DX433" i="5"/>
  <c r="DX432" i="5"/>
  <c r="DX431" i="5"/>
  <c r="DX850" i="5"/>
  <c r="DX427" i="5"/>
  <c r="DX430" i="5"/>
  <c r="DX15" i="5"/>
  <c r="DX429" i="5"/>
  <c r="DX428" i="5"/>
  <c r="DX17" i="5"/>
  <c r="DW879" i="5"/>
  <c r="DW883" i="5"/>
  <c r="DX364" i="5"/>
  <c r="DX46" i="5" a="1"/>
  <c r="DX46" i="5" s="1"/>
  <c r="DX10" i="5"/>
  <c r="DX11" i="5" s="1"/>
  <c r="DX45" i="5" a="1"/>
  <c r="DX45" i="5" s="1"/>
  <c r="DW884" i="5"/>
  <c r="DW882" i="5"/>
  <c r="DW18" i="5"/>
  <c r="DW1168" i="5"/>
  <c r="DX1201" i="5"/>
  <c r="DX27" i="5"/>
  <c r="DX34" i="5" s="1" a="1"/>
  <c r="DX34" i="5" s="1"/>
  <c r="DX310" i="5"/>
  <c r="DY351" i="5" l="1"/>
  <c r="DW377" i="5"/>
  <c r="DW373" i="5"/>
  <c r="DY1035" i="5"/>
  <c r="DY1034" i="5"/>
  <c r="DY1036" i="5"/>
  <c r="JX265" i="4"/>
  <c r="DW678" i="5"/>
  <c r="DW710" i="5"/>
  <c r="KA260" i="4"/>
  <c r="KA261" i="4" s="1"/>
  <c r="JZ262" i="4"/>
  <c r="DW74" i="5"/>
  <c r="DW75" i="5"/>
  <c r="DX76" i="5"/>
  <c r="DX1147" i="5"/>
  <c r="DW486" i="5"/>
  <c r="DW507" i="5"/>
  <c r="DW500" i="5"/>
  <c r="DW446" i="5"/>
  <c r="DY1476" i="5"/>
  <c r="DY1276" i="5"/>
  <c r="DX1148" i="5"/>
  <c r="DX1162" i="5" s="1"/>
  <c r="DW444" i="5"/>
  <c r="DW442" i="5"/>
  <c r="DW440" i="5"/>
  <c r="DW439" i="5"/>
  <c r="DW445" i="5"/>
  <c r="DW441" i="5"/>
  <c r="DW443" i="5"/>
  <c r="DX306" i="5"/>
  <c r="DW390" i="5"/>
  <c r="DW154" i="5" s="1"/>
  <c r="DX801" i="5"/>
  <c r="DX804" i="5" s="1"/>
  <c r="DX805" i="5" s="1"/>
  <c r="DY803" i="5" s="1"/>
  <c r="DX327" i="5"/>
  <c r="DX329" i="5" s="1"/>
  <c r="DX360" i="5" s="1"/>
  <c r="DX20" i="5"/>
  <c r="DX562" i="5" s="1"/>
  <c r="DW536" i="5"/>
  <c r="DW537" i="5" s="1"/>
  <c r="DW162" i="5" s="1"/>
  <c r="DY518" i="5"/>
  <c r="DY519" i="5" s="1"/>
  <c r="DY477" i="5"/>
  <c r="DX40" i="5" a="1"/>
  <c r="DX40" i="5" s="1"/>
  <c r="DX39" i="5" a="1"/>
  <c r="DX39" i="5" s="1"/>
  <c r="DX42" i="5" a="1"/>
  <c r="DX42" i="5" s="1"/>
  <c r="DX38" i="5" a="1"/>
  <c r="DX38" i="5" s="1"/>
  <c r="DX37" i="5" a="1"/>
  <c r="DX37" i="5" s="1"/>
  <c r="DX36" i="5" a="1"/>
  <c r="DX36" i="5" s="1"/>
  <c r="DX35" i="5" a="1"/>
  <c r="DX35" i="5" s="1"/>
  <c r="DX33" i="5" a="1"/>
  <c r="DX33" i="5" s="1"/>
  <c r="DX412" i="5" s="1"/>
  <c r="DW375" i="5"/>
  <c r="DW376" i="5"/>
  <c r="DW389" i="5" s="1"/>
  <c r="DW153" i="5" s="1"/>
  <c r="DY367" i="5"/>
  <c r="DY368" i="5"/>
  <c r="DY22" i="5"/>
  <c r="DX32" i="5" a="1"/>
  <c r="DX32" i="5" s="1"/>
  <c r="DY846" i="5"/>
  <c r="DX30" i="5" a="1"/>
  <c r="DX30" i="5" s="1"/>
  <c r="DW333" i="5"/>
  <c r="DW334" i="5"/>
  <c r="DW393" i="5"/>
  <c r="DX29" i="5" a="1"/>
  <c r="DX29" i="5" s="1"/>
  <c r="DX31" i="5" a="1"/>
  <c r="DX31" i="5" s="1"/>
  <c r="DX9" i="5"/>
  <c r="DX845" i="5"/>
  <c r="DX16" i="5"/>
  <c r="DX858" i="5"/>
  <c r="DY556" i="5"/>
  <c r="DY7" i="5"/>
  <c r="DY8" i="5"/>
  <c r="DY348" i="5" s="1"/>
  <c r="DY366" i="5" s="1"/>
  <c r="DZ4" i="5"/>
  <c r="DY6" i="5"/>
  <c r="DW885" i="5"/>
  <c r="DX876" i="5"/>
  <c r="DX1178" i="5"/>
  <c r="DX1190" i="5" s="1"/>
  <c r="DX394" i="5"/>
  <c r="DY24" i="5"/>
  <c r="DZ1289" i="5" s="1"/>
  <c r="DY849" i="5"/>
  <c r="DY23" i="5"/>
  <c r="DY1294" i="5" s="1"/>
  <c r="DX341" i="5" l="1"/>
  <c r="DX374" i="5" s="1"/>
  <c r="DX423" i="5"/>
  <c r="JY265" i="4"/>
  <c r="DY540" i="5"/>
  <c r="DY797" i="5"/>
  <c r="DX841" i="5"/>
  <c r="DX541" i="5"/>
  <c r="DX176" i="5" s="1"/>
  <c r="KB260" i="4"/>
  <c r="KB261" i="4" s="1"/>
  <c r="KA262" i="4"/>
  <c r="DW447" i="5"/>
  <c r="DY305" i="5"/>
  <c r="DY434" i="5"/>
  <c r="DX308" i="5"/>
  <c r="DX437" i="5"/>
  <c r="DY548" i="5"/>
  <c r="DX1083" i="5"/>
  <c r="DX1084" i="5" s="1"/>
  <c r="DY1024" i="5"/>
  <c r="DX809" i="5"/>
  <c r="DX810" i="5" s="1"/>
  <c r="DX545" i="5"/>
  <c r="DX163" i="5" s="1"/>
  <c r="DY544" i="5"/>
  <c r="DY296" i="5"/>
  <c r="DY291" i="5"/>
  <c r="DY304" i="5"/>
  <c r="DY301" i="5"/>
  <c r="DY294" i="5"/>
  <c r="DY303" i="5"/>
  <c r="DY299" i="5"/>
  <c r="DY292" i="5"/>
  <c r="DY293" i="5"/>
  <c r="DY297" i="5"/>
  <c r="DY302" i="5"/>
  <c r="DY295" i="5"/>
  <c r="DY298" i="5"/>
  <c r="DY300" i="5"/>
  <c r="DX361" i="5"/>
  <c r="DY799" i="5"/>
  <c r="DY798" i="5"/>
  <c r="DY796" i="5"/>
  <c r="DX780" i="5"/>
  <c r="DX790" i="5"/>
  <c r="DX838" i="5"/>
  <c r="DY19" i="5"/>
  <c r="DY532" i="5"/>
  <c r="DY531" i="5"/>
  <c r="DY491" i="5"/>
  <c r="DY505" i="5"/>
  <c r="DY498" i="5"/>
  <c r="DY483" i="5"/>
  <c r="DX354" i="5"/>
  <c r="DX342" i="5"/>
  <c r="DX343" i="5"/>
  <c r="DX884" i="5"/>
  <c r="DX18" i="5"/>
  <c r="DX879" i="5"/>
  <c r="DX883" i="5"/>
  <c r="DX409" i="5"/>
  <c r="DX507" i="5" s="1"/>
  <c r="DX421" i="5"/>
  <c r="DX414" i="5"/>
  <c r="DX418" i="5"/>
  <c r="DX407" i="5"/>
  <c r="DX413" i="5"/>
  <c r="DX411" i="5"/>
  <c r="DX536" i="5" s="1"/>
  <c r="DX422" i="5"/>
  <c r="DY369" i="5"/>
  <c r="DY370" i="5"/>
  <c r="DX882" i="5"/>
  <c r="DX419" i="5"/>
  <c r="DY347" i="5"/>
  <c r="DY349" i="5" s="1"/>
  <c r="DX410" i="5"/>
  <c r="DX415" i="5"/>
  <c r="DX417" i="5"/>
  <c r="DX416" i="5"/>
  <c r="DX1168" i="5"/>
  <c r="DY1201" i="5"/>
  <c r="DY27" i="5"/>
  <c r="DY34" i="5" s="1" a="1"/>
  <c r="DY34" i="5" s="1"/>
  <c r="DY310" i="5"/>
  <c r="DZ5" i="5"/>
  <c r="DZ365" i="5" s="1"/>
  <c r="DX408" i="5"/>
  <c r="DX479" i="5" s="1"/>
  <c r="DX159" i="5" s="1"/>
  <c r="DX344" i="5"/>
  <c r="DX378" i="5" s="1"/>
  <c r="DX340" i="5"/>
  <c r="DX420" i="5"/>
  <c r="DY875" i="5"/>
  <c r="DY874" i="5"/>
  <c r="DY873" i="5"/>
  <c r="DY870" i="5"/>
  <c r="DY848" i="5"/>
  <c r="DY850" i="5"/>
  <c r="DY433" i="5"/>
  <c r="DY432" i="5"/>
  <c r="DY431" i="5"/>
  <c r="DY430" i="5"/>
  <c r="DY604" i="5"/>
  <c r="DY609" i="5" s="1"/>
  <c r="DY427" i="5"/>
  <c r="DY15" i="5"/>
  <c r="DY605" i="5"/>
  <c r="DY610" i="5" s="1"/>
  <c r="DY429" i="5"/>
  <c r="DY428" i="5"/>
  <c r="DY17" i="5"/>
  <c r="DY602" i="5"/>
  <c r="DY607" i="5" s="1"/>
  <c r="DY603" i="5"/>
  <c r="DY608" i="5" s="1"/>
  <c r="DY561" i="5"/>
  <c r="DY45" i="5" a="1"/>
  <c r="DY45" i="5" s="1"/>
  <c r="DY46" i="5" a="1"/>
  <c r="DY46" i="5" s="1"/>
  <c r="DY364" i="5"/>
  <c r="DY10" i="5"/>
  <c r="DY11" i="5" s="1"/>
  <c r="DX959" i="5"/>
  <c r="DX960" i="5" s="1"/>
  <c r="DX462" i="5"/>
  <c r="DX826" i="5"/>
  <c r="DX377" i="5" l="1"/>
  <c r="DZ351" i="5"/>
  <c r="DX373" i="5"/>
  <c r="DZ1035" i="5"/>
  <c r="DZ1034" i="5"/>
  <c r="DZ1036" i="5"/>
  <c r="JZ265" i="4"/>
  <c r="DX678" i="5"/>
  <c r="DX710" i="5"/>
  <c r="KC260" i="4"/>
  <c r="KC261" i="4" s="1"/>
  <c r="KB262" i="4"/>
  <c r="DX74" i="5"/>
  <c r="DX75" i="5"/>
  <c r="DY76" i="5"/>
  <c r="DX486" i="5"/>
  <c r="DX493" i="5"/>
  <c r="DX500" i="5"/>
  <c r="DX446" i="5"/>
  <c r="DZ1476" i="5"/>
  <c r="DZ1276" i="5"/>
  <c r="DY1147" i="5"/>
  <c r="DY1148" i="5"/>
  <c r="DY1162" i="5" s="1"/>
  <c r="DX439" i="5"/>
  <c r="DX442" i="5"/>
  <c r="DX440" i="5"/>
  <c r="DX445" i="5"/>
  <c r="DX441" i="5"/>
  <c r="DX444" i="5"/>
  <c r="DX443" i="5"/>
  <c r="DY306" i="5"/>
  <c r="DX390" i="5"/>
  <c r="DX154" i="5" s="1"/>
  <c r="DY20" i="5"/>
  <c r="DY562" i="5" s="1"/>
  <c r="DY801" i="5"/>
  <c r="DY804" i="5" s="1"/>
  <c r="DY805" i="5" s="1"/>
  <c r="DZ803" i="5" s="1"/>
  <c r="DY327" i="5"/>
  <c r="DY329" i="5" s="1"/>
  <c r="DY361" i="5" s="1"/>
  <c r="DX535" i="5"/>
  <c r="DX537" i="5" s="1"/>
  <c r="DX162" i="5" s="1"/>
  <c r="DZ518" i="5"/>
  <c r="DZ519" i="5" s="1"/>
  <c r="DZ477" i="5"/>
  <c r="DY40" i="5" a="1"/>
  <c r="DY40" i="5" s="1"/>
  <c r="DY42" i="5" a="1"/>
  <c r="DY42" i="5" s="1"/>
  <c r="DY38" i="5" a="1"/>
  <c r="DY38" i="5" s="1"/>
  <c r="DY39" i="5" a="1"/>
  <c r="DY39" i="5" s="1"/>
  <c r="DY36" i="5" a="1"/>
  <c r="DY36" i="5" s="1"/>
  <c r="DY37" i="5" a="1"/>
  <c r="DY37" i="5" s="1"/>
  <c r="DY35" i="5" a="1"/>
  <c r="DY35" i="5" s="1"/>
  <c r="DY33" i="5" a="1"/>
  <c r="DY33" i="5" s="1"/>
  <c r="DX376" i="5"/>
  <c r="DX389" i="5" s="1"/>
  <c r="DX153" i="5" s="1"/>
  <c r="DX375" i="5"/>
  <c r="DX393" i="5"/>
  <c r="DX334" i="5"/>
  <c r="DX333" i="5"/>
  <c r="DX885" i="5"/>
  <c r="DZ367" i="5"/>
  <c r="DZ368" i="5"/>
  <c r="DY32" i="5" a="1"/>
  <c r="DY32" i="5" s="1"/>
  <c r="DZ22" i="5"/>
  <c r="DY9" i="5"/>
  <c r="DY30" i="5" a="1"/>
  <c r="DY30" i="5" s="1"/>
  <c r="DY845" i="5"/>
  <c r="DY16" i="5"/>
  <c r="DY31" i="5" a="1"/>
  <c r="DY31" i="5" s="1"/>
  <c r="DY29" i="5" a="1"/>
  <c r="DY29" i="5" s="1"/>
  <c r="DY1178" i="5"/>
  <c r="DY1190" i="5" s="1"/>
  <c r="DY394" i="5"/>
  <c r="DZ24" i="5"/>
  <c r="EA1289" i="5" s="1"/>
  <c r="DZ849" i="5"/>
  <c r="DY876" i="5"/>
  <c r="DZ556" i="5"/>
  <c r="DZ7" i="5"/>
  <c r="DZ8" i="5"/>
  <c r="DZ348" i="5" s="1"/>
  <c r="DZ366" i="5" s="1"/>
  <c r="EA4" i="5"/>
  <c r="DZ6" i="5"/>
  <c r="DY858" i="5"/>
  <c r="DZ23" i="5"/>
  <c r="DZ1294" i="5" s="1"/>
  <c r="DZ846" i="5"/>
  <c r="DY341" i="5" l="1"/>
  <c r="DY374" i="5" s="1"/>
  <c r="DY412" i="5"/>
  <c r="DY545" i="5" s="1"/>
  <c r="DY163" i="5" s="1"/>
  <c r="DY423" i="5"/>
  <c r="KA265" i="4"/>
  <c r="DZ540" i="5"/>
  <c r="DZ797" i="5"/>
  <c r="DY841" i="5"/>
  <c r="DY541" i="5"/>
  <c r="DY176" i="5" s="1"/>
  <c r="KD260" i="4"/>
  <c r="KD261" i="4" s="1"/>
  <c r="KC262" i="4"/>
  <c r="DX447" i="5"/>
  <c r="DZ300" i="5"/>
  <c r="DZ434" i="5"/>
  <c r="DY308" i="5"/>
  <c r="DY437" i="5"/>
  <c r="DZ548" i="5"/>
  <c r="DY1083" i="5"/>
  <c r="DY1084" i="5" s="1"/>
  <c r="DZ1024" i="5"/>
  <c r="DY809" i="5"/>
  <c r="DY810" i="5" s="1"/>
  <c r="DZ544" i="5"/>
  <c r="DZ296" i="5"/>
  <c r="DZ292" i="5"/>
  <c r="DZ294" i="5"/>
  <c r="DZ298" i="5"/>
  <c r="DZ302" i="5"/>
  <c r="DZ304" i="5"/>
  <c r="DZ303" i="5"/>
  <c r="DZ305" i="5"/>
  <c r="DZ301" i="5"/>
  <c r="DZ293" i="5"/>
  <c r="DZ295" i="5"/>
  <c r="DZ299" i="5"/>
  <c r="DZ291" i="5"/>
  <c r="DZ297" i="5"/>
  <c r="DY360" i="5"/>
  <c r="DZ798" i="5"/>
  <c r="DZ799" i="5"/>
  <c r="DZ796" i="5"/>
  <c r="DY780" i="5"/>
  <c r="DY790" i="5"/>
  <c r="DY838" i="5"/>
  <c r="DZ19" i="5"/>
  <c r="DZ532" i="5"/>
  <c r="DZ531" i="5"/>
  <c r="DZ498" i="5"/>
  <c r="DZ491" i="5"/>
  <c r="DZ505" i="5"/>
  <c r="DZ483" i="5"/>
  <c r="DY344" i="5"/>
  <c r="DY378" i="5" s="1"/>
  <c r="DY414" i="5"/>
  <c r="DY959" i="5"/>
  <c r="DY960" i="5" s="1"/>
  <c r="DY879" i="5"/>
  <c r="DZ369" i="5"/>
  <c r="DZ370" i="5"/>
  <c r="DY343" i="5"/>
  <c r="DY882" i="5"/>
  <c r="DY826" i="5"/>
  <c r="DY884" i="5"/>
  <c r="DY462" i="5"/>
  <c r="DY883" i="5"/>
  <c r="DY18" i="5"/>
  <c r="DY422" i="5"/>
  <c r="DY419" i="5"/>
  <c r="DY413" i="5"/>
  <c r="DY411" i="5"/>
  <c r="DY535" i="5" s="1"/>
  <c r="DY421" i="5"/>
  <c r="DY409" i="5"/>
  <c r="DY507" i="5" s="1"/>
  <c r="DY407" i="5"/>
  <c r="DY418" i="5"/>
  <c r="DY415" i="5"/>
  <c r="DY342" i="5"/>
  <c r="DZ347" i="5"/>
  <c r="DZ349" i="5" s="1"/>
  <c r="DY354" i="5"/>
  <c r="DY410" i="5"/>
  <c r="DY416" i="5"/>
  <c r="DY417" i="5"/>
  <c r="DZ875" i="5"/>
  <c r="DZ874" i="5"/>
  <c r="DZ873" i="5"/>
  <c r="DZ870" i="5"/>
  <c r="DZ848" i="5"/>
  <c r="DZ850" i="5"/>
  <c r="DZ432" i="5"/>
  <c r="DZ431" i="5"/>
  <c r="DZ430" i="5"/>
  <c r="DZ429" i="5"/>
  <c r="DZ605" i="5"/>
  <c r="DZ610" i="5" s="1"/>
  <c r="DZ604" i="5"/>
  <c r="DZ609" i="5" s="1"/>
  <c r="DZ603" i="5"/>
  <c r="DZ608" i="5" s="1"/>
  <c r="DZ602" i="5"/>
  <c r="DZ607" i="5" s="1"/>
  <c r="DZ561" i="5"/>
  <c r="DZ15" i="5"/>
  <c r="DZ428" i="5"/>
  <c r="DZ17" i="5"/>
  <c r="DZ433" i="5"/>
  <c r="DZ427" i="5"/>
  <c r="DZ45" i="5" a="1"/>
  <c r="DZ45" i="5" s="1"/>
  <c r="DZ46" i="5" a="1"/>
  <c r="DZ46" i="5" s="1"/>
  <c r="DZ364" i="5"/>
  <c r="DZ10" i="5"/>
  <c r="DZ11" i="5" s="1"/>
  <c r="DZ1201" i="5"/>
  <c r="DZ27" i="5"/>
  <c r="DZ36" i="5" s="1" a="1"/>
  <c r="DZ36" i="5" s="1"/>
  <c r="DZ310" i="5"/>
  <c r="DY1168" i="5"/>
  <c r="DY408" i="5"/>
  <c r="DY479" i="5" s="1"/>
  <c r="DY159" i="5" s="1"/>
  <c r="DY340" i="5"/>
  <c r="DY420" i="5"/>
  <c r="EA5" i="5"/>
  <c r="EA365" i="5" s="1"/>
  <c r="EA351" i="5" l="1"/>
  <c r="DY377" i="5"/>
  <c r="DY390" i="5" s="1"/>
  <c r="DY154" i="5" s="1"/>
  <c r="DY373" i="5"/>
  <c r="EA1035" i="5"/>
  <c r="EA1034" i="5"/>
  <c r="EA1036" i="5"/>
  <c r="KB265" i="4"/>
  <c r="DY678" i="5"/>
  <c r="DY710" i="5"/>
  <c r="KE260" i="4"/>
  <c r="KE261" i="4" s="1"/>
  <c r="KD262" i="4"/>
  <c r="DZ76" i="5"/>
  <c r="DY74" i="5"/>
  <c r="DY75" i="5"/>
  <c r="DY486" i="5"/>
  <c r="DY500" i="5"/>
  <c r="DY493" i="5"/>
  <c r="DY446" i="5"/>
  <c r="EA1476" i="5"/>
  <c r="EA1276" i="5"/>
  <c r="DZ1148" i="5"/>
  <c r="DZ1162" i="5" s="1"/>
  <c r="DZ1147" i="5"/>
  <c r="DY440" i="5"/>
  <c r="DY439" i="5"/>
  <c r="DY445" i="5"/>
  <c r="DY442" i="5"/>
  <c r="DY441" i="5"/>
  <c r="DY444" i="5"/>
  <c r="DY443" i="5"/>
  <c r="DZ306" i="5"/>
  <c r="DZ20" i="5"/>
  <c r="DZ562" i="5" s="1"/>
  <c r="DZ801" i="5"/>
  <c r="DZ804" i="5" s="1"/>
  <c r="DZ805" i="5" s="1"/>
  <c r="EA803" i="5" s="1"/>
  <c r="DZ327" i="5"/>
  <c r="DZ329" i="5" s="1"/>
  <c r="DZ360" i="5" s="1"/>
  <c r="DY536" i="5"/>
  <c r="DY537" i="5" s="1"/>
  <c r="DY162" i="5" s="1"/>
  <c r="EA518" i="5"/>
  <c r="EA519" i="5" s="1"/>
  <c r="EA477" i="5"/>
  <c r="DZ40" i="5" a="1"/>
  <c r="DZ40" i="5" s="1"/>
  <c r="DZ38" i="5" a="1"/>
  <c r="DZ38" i="5" s="1"/>
  <c r="DZ39" i="5" a="1"/>
  <c r="DZ39" i="5" s="1"/>
  <c r="DZ42" i="5" a="1"/>
  <c r="DZ42" i="5" s="1"/>
  <c r="DZ35" i="5" a="1"/>
  <c r="DZ35" i="5" s="1"/>
  <c r="DZ37" i="5" a="1"/>
  <c r="DZ37" i="5" s="1"/>
  <c r="DZ34" i="5" a="1"/>
  <c r="DZ34" i="5" s="1"/>
  <c r="DZ33" i="5" a="1"/>
  <c r="DZ33" i="5" s="1"/>
  <c r="DY376" i="5"/>
  <c r="DY389" i="5" s="1"/>
  <c r="DY153" i="5" s="1"/>
  <c r="DY375" i="5"/>
  <c r="DY393" i="5"/>
  <c r="DY334" i="5"/>
  <c r="DY333" i="5"/>
  <c r="DY885" i="5"/>
  <c r="EA367" i="5"/>
  <c r="EA368" i="5"/>
  <c r="DZ31" i="5" a="1"/>
  <c r="DZ31" i="5" s="1"/>
  <c r="DZ1178" i="5"/>
  <c r="DZ1190" i="5" s="1"/>
  <c r="DZ394" i="5"/>
  <c r="EA556" i="5"/>
  <c r="EA8" i="5"/>
  <c r="EA348" i="5" s="1"/>
  <c r="EA366" i="5" s="1"/>
  <c r="EB4" i="5"/>
  <c r="EA6" i="5"/>
  <c r="EA7" i="5"/>
  <c r="EA849" i="5"/>
  <c r="DZ29" i="5" a="1"/>
  <c r="DZ29" i="5" s="1"/>
  <c r="DZ858" i="5"/>
  <c r="EA24" i="5"/>
  <c r="EB1289" i="5" s="1"/>
  <c r="EA23" i="5"/>
  <c r="EA1294" i="5" s="1"/>
  <c r="DZ30" i="5" a="1"/>
  <c r="DZ30" i="5" s="1"/>
  <c r="DZ32" i="5" a="1"/>
  <c r="DZ32" i="5" s="1"/>
  <c r="DZ9" i="5"/>
  <c r="DZ845" i="5"/>
  <c r="DZ16" i="5"/>
  <c r="EA846" i="5"/>
  <c r="DZ876" i="5"/>
  <c r="EA22" i="5"/>
  <c r="DZ341" i="5" l="1"/>
  <c r="DZ374" i="5" s="1"/>
  <c r="DZ412" i="5"/>
  <c r="DZ545" i="5" s="1"/>
  <c r="DZ163" i="5" s="1"/>
  <c r="DZ423" i="5"/>
  <c r="KC265" i="4"/>
  <c r="EA540" i="5"/>
  <c r="EA797" i="5"/>
  <c r="DZ841" i="5"/>
  <c r="DZ541" i="5"/>
  <c r="DZ176" i="5" s="1"/>
  <c r="KF260" i="4"/>
  <c r="KF261" i="4" s="1"/>
  <c r="KE262" i="4"/>
  <c r="DY447" i="5"/>
  <c r="EA301" i="5"/>
  <c r="EA434" i="5"/>
  <c r="DZ308" i="5"/>
  <c r="DZ437" i="5"/>
  <c r="EA548" i="5"/>
  <c r="DZ1083" i="5"/>
  <c r="DZ1084" i="5" s="1"/>
  <c r="EA1024" i="5"/>
  <c r="DZ809" i="5"/>
  <c r="DZ810" i="5" s="1"/>
  <c r="EA544" i="5"/>
  <c r="EA291" i="5"/>
  <c r="EA297" i="5"/>
  <c r="EA302" i="5"/>
  <c r="EA298" i="5"/>
  <c r="EA304" i="5"/>
  <c r="EA300" i="5"/>
  <c r="EA293" i="5"/>
  <c r="EA292" i="5"/>
  <c r="EA295" i="5"/>
  <c r="EA303" i="5"/>
  <c r="EA305" i="5"/>
  <c r="EA299" i="5"/>
  <c r="EA294" i="5"/>
  <c r="EA296" i="5"/>
  <c r="DZ361" i="5"/>
  <c r="EA799" i="5"/>
  <c r="EA798" i="5"/>
  <c r="EA796" i="5"/>
  <c r="DZ780" i="5"/>
  <c r="DZ790" i="5"/>
  <c r="DZ838" i="5"/>
  <c r="EA19" i="5"/>
  <c r="EA532" i="5"/>
  <c r="EA531" i="5"/>
  <c r="EA498" i="5"/>
  <c r="EA491" i="5"/>
  <c r="EA505" i="5"/>
  <c r="EA483" i="5"/>
  <c r="EA370" i="5"/>
  <c r="EA369" i="5"/>
  <c r="DZ883" i="5"/>
  <c r="EA347" i="5"/>
  <c r="EA349" i="5" s="1"/>
  <c r="DZ354" i="5"/>
  <c r="DZ344" i="5"/>
  <c r="DZ378" i="5" s="1"/>
  <c r="DZ340" i="5"/>
  <c r="DZ879" i="5"/>
  <c r="DZ882" i="5"/>
  <c r="DZ420" i="5"/>
  <c r="DZ408" i="5"/>
  <c r="DZ479" i="5" s="1"/>
  <c r="DZ159" i="5" s="1"/>
  <c r="DZ959" i="5"/>
  <c r="DZ960" i="5" s="1"/>
  <c r="DZ462" i="5"/>
  <c r="DZ826" i="5"/>
  <c r="EB5" i="5"/>
  <c r="EB365" i="5" s="1"/>
  <c r="DZ18" i="5"/>
  <c r="DZ1168" i="5"/>
  <c r="EA875" i="5"/>
  <c r="EA874" i="5"/>
  <c r="EA873" i="5"/>
  <c r="EA870" i="5"/>
  <c r="EA848" i="5"/>
  <c r="EA850" i="5"/>
  <c r="EA431" i="5"/>
  <c r="EA430" i="5"/>
  <c r="EA429" i="5"/>
  <c r="EA428" i="5"/>
  <c r="EA605" i="5"/>
  <c r="EA610" i="5" s="1"/>
  <c r="EA604" i="5"/>
  <c r="EA609" i="5" s="1"/>
  <c r="EA603" i="5"/>
  <c r="EA608" i="5" s="1"/>
  <c r="EA602" i="5"/>
  <c r="EA607" i="5" s="1"/>
  <c r="EA561" i="5"/>
  <c r="EA17" i="5"/>
  <c r="EA433" i="5"/>
  <c r="EA432" i="5"/>
  <c r="EA427" i="5"/>
  <c r="EA15" i="5"/>
  <c r="DZ884" i="5"/>
  <c r="DZ409" i="5"/>
  <c r="DZ507" i="5" s="1"/>
  <c r="DZ343" i="5"/>
  <c r="DZ421" i="5"/>
  <c r="DZ342" i="5"/>
  <c r="DZ407" i="5"/>
  <c r="DZ413" i="5"/>
  <c r="DZ418" i="5"/>
  <c r="DZ422" i="5"/>
  <c r="DZ416" i="5"/>
  <c r="DZ419" i="5"/>
  <c r="DZ414" i="5"/>
  <c r="DZ417" i="5"/>
  <c r="DZ411" i="5"/>
  <c r="DZ535" i="5" s="1"/>
  <c r="DZ415" i="5"/>
  <c r="DZ410" i="5"/>
  <c r="EA46" i="5" a="1"/>
  <c r="EA46" i="5" s="1"/>
  <c r="EA364" i="5"/>
  <c r="EA10" i="5"/>
  <c r="EA11" i="5" s="1"/>
  <c r="EA45" i="5" a="1"/>
  <c r="EA45" i="5" s="1"/>
  <c r="EA1201" i="5"/>
  <c r="EA27" i="5"/>
  <c r="EA29" i="5" s="1" a="1"/>
  <c r="EA29" i="5" s="1"/>
  <c r="EA310" i="5"/>
  <c r="DZ373" i="5" l="1"/>
  <c r="EB351" i="5"/>
  <c r="DZ377" i="5"/>
  <c r="DZ390" i="5" s="1"/>
  <c r="DZ154" i="5" s="1"/>
  <c r="EB1036" i="5"/>
  <c r="EB1035" i="5"/>
  <c r="EB1034" i="5"/>
  <c r="KD265" i="4"/>
  <c r="DZ678" i="5"/>
  <c r="DZ710" i="5"/>
  <c r="KG260" i="4"/>
  <c r="KG261" i="4" s="1"/>
  <c r="KF262" i="4"/>
  <c r="EA76" i="5"/>
  <c r="DZ74" i="5"/>
  <c r="DZ75" i="5"/>
  <c r="DZ486" i="5"/>
  <c r="DZ493" i="5"/>
  <c r="DZ500" i="5"/>
  <c r="EA1147" i="5"/>
  <c r="DZ446" i="5"/>
  <c r="EB1476" i="5"/>
  <c r="EB1276" i="5"/>
  <c r="EA1148" i="5"/>
  <c r="EA1162" i="5" s="1"/>
  <c r="DZ440" i="5"/>
  <c r="DZ439" i="5"/>
  <c r="DZ445" i="5"/>
  <c r="DZ442" i="5"/>
  <c r="DZ441" i="5"/>
  <c r="DZ444" i="5"/>
  <c r="DZ443" i="5"/>
  <c r="EA306" i="5"/>
  <c r="EA20" i="5"/>
  <c r="EA562" i="5" s="1"/>
  <c r="EA801" i="5"/>
  <c r="EA804" i="5" s="1"/>
  <c r="EA805" i="5" s="1"/>
  <c r="EB803" i="5" s="1"/>
  <c r="EA327" i="5"/>
  <c r="EA329" i="5" s="1"/>
  <c r="EA360" i="5" s="1"/>
  <c r="DZ536" i="5"/>
  <c r="DZ537" i="5" s="1"/>
  <c r="DZ162" i="5" s="1"/>
  <c r="EB518" i="5"/>
  <c r="EB519" i="5" s="1"/>
  <c r="EB477" i="5"/>
  <c r="EA40" i="5" a="1"/>
  <c r="EA40" i="5" s="1"/>
  <c r="EA38" i="5" a="1"/>
  <c r="EA38" i="5" s="1"/>
  <c r="EA42" i="5" a="1"/>
  <c r="EA42" i="5" s="1"/>
  <c r="EA39" i="5" a="1"/>
  <c r="EA39" i="5" s="1"/>
  <c r="EA37" i="5" a="1"/>
  <c r="EA37" i="5" s="1"/>
  <c r="EA34" i="5" a="1"/>
  <c r="EA34" i="5" s="1"/>
  <c r="EA36" i="5" a="1"/>
  <c r="EA36" i="5" s="1"/>
  <c r="EA35" i="5" a="1"/>
  <c r="EA35" i="5" s="1"/>
  <c r="EA33" i="5" a="1"/>
  <c r="EA33" i="5" s="1"/>
  <c r="DZ376" i="5"/>
  <c r="DZ389" i="5" s="1"/>
  <c r="DZ153" i="5" s="1"/>
  <c r="DZ375" i="5"/>
  <c r="EB367" i="5"/>
  <c r="EB368" i="5"/>
  <c r="DZ885" i="5"/>
  <c r="EB23" i="5"/>
  <c r="EB1294" i="5" s="1"/>
  <c r="EB24" i="5"/>
  <c r="EC1289" i="5" s="1"/>
  <c r="EB22" i="5"/>
  <c r="EB846" i="5"/>
  <c r="EB849" i="5"/>
  <c r="EA30" i="5" a="1"/>
  <c r="EA30" i="5" s="1"/>
  <c r="EA423" i="5" s="1"/>
  <c r="EA9" i="5"/>
  <c r="DZ334" i="5"/>
  <c r="DZ333" i="5"/>
  <c r="DZ393" i="5"/>
  <c r="EA32" i="5" a="1"/>
  <c r="EA32" i="5" s="1"/>
  <c r="EA31" i="5" a="1"/>
  <c r="EA31" i="5" s="1"/>
  <c r="EB556" i="5"/>
  <c r="EB8" i="5"/>
  <c r="EB348" i="5" s="1"/>
  <c r="EB366" i="5" s="1"/>
  <c r="EC4" i="5"/>
  <c r="EB6" i="5"/>
  <c r="EB7" i="5"/>
  <c r="EA876" i="5"/>
  <c r="EA1178" i="5"/>
  <c r="EA1190" i="5" s="1"/>
  <c r="EA394" i="5"/>
  <c r="EA845" i="5"/>
  <c r="EA16" i="5"/>
  <c r="EA858" i="5"/>
  <c r="EA341" i="5" l="1"/>
  <c r="EA374" i="5" s="1"/>
  <c r="EA412" i="5"/>
  <c r="EA545" i="5" s="1"/>
  <c r="EA163" i="5" s="1"/>
  <c r="KE265" i="4"/>
  <c r="EB540" i="5"/>
  <c r="EB797" i="5"/>
  <c r="EA841" i="5"/>
  <c r="EA541" i="5"/>
  <c r="EA176" i="5" s="1"/>
  <c r="KH260" i="4"/>
  <c r="KH261" i="4" s="1"/>
  <c r="KG262" i="4"/>
  <c r="DZ447" i="5"/>
  <c r="EB305" i="5"/>
  <c r="EB434" i="5"/>
  <c r="EA308" i="5"/>
  <c r="EA437" i="5"/>
  <c r="EB548" i="5"/>
  <c r="EA1083" i="5"/>
  <c r="EA1084" i="5" s="1"/>
  <c r="EB1024" i="5"/>
  <c r="EA809" i="5"/>
  <c r="EA810" i="5" s="1"/>
  <c r="EB544" i="5"/>
  <c r="EB294" i="5"/>
  <c r="EB291" i="5"/>
  <c r="EB303" i="5"/>
  <c r="EB295" i="5"/>
  <c r="EB304" i="5"/>
  <c r="EB299" i="5"/>
  <c r="EB302" i="5"/>
  <c r="EB297" i="5"/>
  <c r="EB296" i="5"/>
  <c r="EB293" i="5"/>
  <c r="EB298" i="5"/>
  <c r="EB301" i="5"/>
  <c r="EB300" i="5"/>
  <c r="EB292" i="5"/>
  <c r="EB798" i="5"/>
  <c r="EB799" i="5"/>
  <c r="EB796" i="5"/>
  <c r="EA780" i="5"/>
  <c r="EA790" i="5"/>
  <c r="EA838" i="5"/>
  <c r="EA361" i="5"/>
  <c r="EB19" i="5"/>
  <c r="EB531" i="5"/>
  <c r="EB532" i="5"/>
  <c r="EB505" i="5"/>
  <c r="EB498" i="5"/>
  <c r="EB491" i="5"/>
  <c r="EB483" i="5"/>
  <c r="EA883" i="5"/>
  <c r="EA884" i="5"/>
  <c r="EA414" i="5"/>
  <c r="EB370" i="5"/>
  <c r="EB369" i="5"/>
  <c r="EA18" i="5"/>
  <c r="EA879" i="5"/>
  <c r="EA882" i="5"/>
  <c r="EA354" i="5"/>
  <c r="EB347" i="5"/>
  <c r="EB349" i="5" s="1"/>
  <c r="EA343" i="5"/>
  <c r="EA418" i="5"/>
  <c r="EA959" i="5"/>
  <c r="EA960" i="5" s="1"/>
  <c r="EA462" i="5"/>
  <c r="EA826" i="5"/>
  <c r="EA1168" i="5"/>
  <c r="EB46" i="5" a="1"/>
  <c r="EB46" i="5" s="1"/>
  <c r="EB364" i="5"/>
  <c r="EB10" i="5"/>
  <c r="EB11" i="5" s="1"/>
  <c r="EB45" i="5" a="1"/>
  <c r="EB45" i="5" s="1"/>
  <c r="EB875" i="5"/>
  <c r="EB874" i="5"/>
  <c r="EB873" i="5"/>
  <c r="EB870" i="5"/>
  <c r="EB848" i="5"/>
  <c r="EB850" i="5"/>
  <c r="EB430" i="5"/>
  <c r="EB429" i="5"/>
  <c r="EB428" i="5"/>
  <c r="EB427" i="5"/>
  <c r="EB605" i="5"/>
  <c r="EB610" i="5" s="1"/>
  <c r="EB604" i="5"/>
  <c r="EB609" i="5" s="1"/>
  <c r="EB603" i="5"/>
  <c r="EB608" i="5" s="1"/>
  <c r="EB602" i="5"/>
  <c r="EB607" i="5" s="1"/>
  <c r="EB561" i="5"/>
  <c r="EB433" i="5"/>
  <c r="EB17" i="5"/>
  <c r="EB432" i="5"/>
  <c r="EB15" i="5"/>
  <c r="EB431" i="5"/>
  <c r="EA408" i="5"/>
  <c r="EA479" i="5" s="1"/>
  <c r="EA159" i="5" s="1"/>
  <c r="EA340" i="5"/>
  <c r="EA344" i="5"/>
  <c r="EA378" i="5" s="1"/>
  <c r="EA420" i="5"/>
  <c r="EB1201" i="5"/>
  <c r="EB27" i="5"/>
  <c r="EB32" i="5" s="1" a="1"/>
  <c r="EB32" i="5" s="1"/>
  <c r="EB310" i="5"/>
  <c r="EA411" i="5"/>
  <c r="EA536" i="5" s="1"/>
  <c r="EA407" i="5"/>
  <c r="EA410" i="5"/>
  <c r="EA416" i="5"/>
  <c r="EA417" i="5"/>
  <c r="EA409" i="5"/>
  <c r="EA507" i="5" s="1"/>
  <c r="EA342" i="5"/>
  <c r="EA419" i="5"/>
  <c r="EA422" i="5"/>
  <c r="EA421" i="5"/>
  <c r="EA415" i="5"/>
  <c r="EC5" i="5"/>
  <c r="EC365" i="5" s="1"/>
  <c r="EA413" i="5"/>
  <c r="EA377" i="5" l="1"/>
  <c r="EA373" i="5"/>
  <c r="EC351" i="5"/>
  <c r="EC1035" i="5"/>
  <c r="EC1036" i="5"/>
  <c r="EC1034" i="5"/>
  <c r="KF265" i="4"/>
  <c r="EA678" i="5"/>
  <c r="EA710" i="5"/>
  <c r="KI260" i="4"/>
  <c r="KI261" i="4" s="1"/>
  <c r="KH262" i="4"/>
  <c r="EB76" i="5"/>
  <c r="EA74" i="5"/>
  <c r="EA75" i="5"/>
  <c r="EA486" i="5"/>
  <c r="EA493" i="5"/>
  <c r="EA500" i="5"/>
  <c r="EA446" i="5"/>
  <c r="EB1148" i="5"/>
  <c r="EB1162" i="5" s="1"/>
  <c r="EC1476" i="5"/>
  <c r="EC1276" i="5"/>
  <c r="EB1147" i="5"/>
  <c r="EA440" i="5"/>
  <c r="EA443" i="5"/>
  <c r="EA439" i="5"/>
  <c r="EA445" i="5"/>
  <c r="EA442" i="5"/>
  <c r="EA444" i="5"/>
  <c r="EA441" i="5"/>
  <c r="EB306" i="5"/>
  <c r="EB801" i="5"/>
  <c r="EB804" i="5" s="1"/>
  <c r="EB805" i="5" s="1"/>
  <c r="EC803" i="5" s="1"/>
  <c r="EA390" i="5"/>
  <c r="EA154" i="5" s="1"/>
  <c r="EB327" i="5"/>
  <c r="EB329" i="5" s="1"/>
  <c r="EB361" i="5" s="1"/>
  <c r="EB20" i="5"/>
  <c r="EB562" i="5" s="1"/>
  <c r="EA535" i="5"/>
  <c r="EA537" i="5" s="1"/>
  <c r="EA162" i="5" s="1"/>
  <c r="EC518" i="5"/>
  <c r="EC519" i="5" s="1"/>
  <c r="EC477" i="5"/>
  <c r="EB40" i="5" a="1"/>
  <c r="EB40" i="5" s="1"/>
  <c r="EB42" i="5" a="1"/>
  <c r="EB42" i="5" s="1"/>
  <c r="EB35" i="5" a="1"/>
  <c r="EB35" i="5" s="1"/>
  <c r="EB37" i="5" a="1"/>
  <c r="EB37" i="5" s="1"/>
  <c r="EB39" i="5" a="1"/>
  <c r="EB39" i="5" s="1"/>
  <c r="EB38" i="5" a="1"/>
  <c r="EB38" i="5" s="1"/>
  <c r="EB34" i="5" a="1"/>
  <c r="EB34" i="5" s="1"/>
  <c r="EB36" i="5" a="1"/>
  <c r="EB36" i="5" s="1"/>
  <c r="EB33" i="5" a="1"/>
  <c r="EB33" i="5" s="1"/>
  <c r="EA375" i="5"/>
  <c r="EA376" i="5"/>
  <c r="EA389" i="5" s="1"/>
  <c r="EA153" i="5" s="1"/>
  <c r="EA885" i="5"/>
  <c r="EC367" i="5"/>
  <c r="EC368" i="5"/>
  <c r="EA393" i="5"/>
  <c r="EA333" i="5"/>
  <c r="EA334" i="5"/>
  <c r="EC22" i="5"/>
  <c r="EB9" i="5"/>
  <c r="EC23" i="5"/>
  <c r="EC1294" i="5" s="1"/>
  <c r="EB30" i="5" a="1"/>
  <c r="EB30" i="5" s="1"/>
  <c r="EC24" i="5"/>
  <c r="ED1289" i="5" s="1"/>
  <c r="EB876" i="5"/>
  <c r="EB845" i="5"/>
  <c r="EB16" i="5"/>
  <c r="EC849" i="5"/>
  <c r="EC846" i="5"/>
  <c r="EB29" i="5" a="1"/>
  <c r="EB29" i="5" s="1"/>
  <c r="EB31" i="5" a="1"/>
  <c r="EB31" i="5" s="1"/>
  <c r="EC556" i="5"/>
  <c r="ED4" i="5"/>
  <c r="EC6" i="5"/>
  <c r="EC7" i="5"/>
  <c r="EC8" i="5"/>
  <c r="EC348" i="5" s="1"/>
  <c r="EC366" i="5" s="1"/>
  <c r="EB1178" i="5"/>
  <c r="EB1190" i="5" s="1"/>
  <c r="EB394" i="5"/>
  <c r="EB858" i="5"/>
  <c r="EB341" i="5" l="1"/>
  <c r="EB374" i="5" s="1"/>
  <c r="EB412" i="5"/>
  <c r="EB545" i="5" s="1"/>
  <c r="EB163" i="5" s="1"/>
  <c r="EB423" i="5"/>
  <c r="KG265" i="4"/>
  <c r="EC540" i="5"/>
  <c r="EC797" i="5"/>
  <c r="EB841" i="5"/>
  <c r="EB541" i="5"/>
  <c r="EB176" i="5" s="1"/>
  <c r="KJ260" i="4"/>
  <c r="KJ261" i="4" s="1"/>
  <c r="KI262" i="4"/>
  <c r="EA447" i="5"/>
  <c r="EC305" i="5"/>
  <c r="EC434" i="5"/>
  <c r="EB308" i="5"/>
  <c r="EB437" i="5"/>
  <c r="EC548" i="5"/>
  <c r="EB1083" i="5"/>
  <c r="EB1084" i="5" s="1"/>
  <c r="EC1024" i="5"/>
  <c r="EB809" i="5"/>
  <c r="EB810" i="5" s="1"/>
  <c r="EC544" i="5"/>
  <c r="EC296" i="5"/>
  <c r="EC293" i="5"/>
  <c r="EC294" i="5"/>
  <c r="EC299" i="5"/>
  <c r="EC302" i="5"/>
  <c r="EC291" i="5"/>
  <c r="EC301" i="5"/>
  <c r="EC292" i="5"/>
  <c r="EC303" i="5"/>
  <c r="EC304" i="5"/>
  <c r="EC297" i="5"/>
  <c r="EC295" i="5"/>
  <c r="EC300" i="5"/>
  <c r="EC298" i="5"/>
  <c r="EB360" i="5"/>
  <c r="EC799" i="5"/>
  <c r="EC798" i="5"/>
  <c r="EC796" i="5"/>
  <c r="EB780" i="5"/>
  <c r="EB790" i="5"/>
  <c r="EB838" i="5"/>
  <c r="EC19" i="5"/>
  <c r="EC531" i="5"/>
  <c r="EC532" i="5"/>
  <c r="EC498" i="5"/>
  <c r="EC505" i="5"/>
  <c r="EC491" i="5"/>
  <c r="EC483" i="5"/>
  <c r="EB340" i="5"/>
  <c r="EB342" i="5"/>
  <c r="EB417" i="5"/>
  <c r="EB422" i="5"/>
  <c r="EB343" i="5"/>
  <c r="EB409" i="5"/>
  <c r="EB507" i="5" s="1"/>
  <c r="EB414" i="5"/>
  <c r="EB421" i="5"/>
  <c r="EB418" i="5"/>
  <c r="EB407" i="5"/>
  <c r="EB410" i="5"/>
  <c r="EB415" i="5"/>
  <c r="EB411" i="5"/>
  <c r="EB536" i="5" s="1"/>
  <c r="EB416" i="5"/>
  <c r="EB413" i="5"/>
  <c r="EB419" i="5"/>
  <c r="EB462" i="5"/>
  <c r="EC370" i="5"/>
  <c r="EC369" i="5"/>
  <c r="EB354" i="5"/>
  <c r="EB344" i="5"/>
  <c r="EB378" i="5" s="1"/>
  <c r="EC347" i="5"/>
  <c r="EC349" i="5" s="1"/>
  <c r="EB959" i="5"/>
  <c r="EB960" i="5" s="1"/>
  <c r="EB882" i="5"/>
  <c r="EB879" i="5"/>
  <c r="EB884" i="5"/>
  <c r="EB18" i="5"/>
  <c r="EB826" i="5"/>
  <c r="EB883" i="5"/>
  <c r="EC364" i="5"/>
  <c r="EC45" i="5" a="1"/>
  <c r="EC45" i="5" s="1"/>
  <c r="EC10" i="5"/>
  <c r="EC11" i="5" s="1"/>
  <c r="EC46" i="5" a="1"/>
  <c r="EC46" i="5" s="1"/>
  <c r="EC1201" i="5"/>
  <c r="EC27" i="5"/>
  <c r="EC40" i="5" s="1" a="1"/>
  <c r="EC40" i="5" s="1"/>
  <c r="EC310" i="5"/>
  <c r="EB420" i="5"/>
  <c r="EB1168" i="5"/>
  <c r="EB408" i="5"/>
  <c r="EB479" i="5" s="1"/>
  <c r="EB159" i="5" s="1"/>
  <c r="ED5" i="5"/>
  <c r="ED365" i="5" s="1"/>
  <c r="EC850" i="5"/>
  <c r="EC875" i="5"/>
  <c r="EC874" i="5"/>
  <c r="EC873" i="5"/>
  <c r="EC870" i="5"/>
  <c r="EC848" i="5"/>
  <c r="EC429" i="5"/>
  <c r="EC428" i="5"/>
  <c r="EC427" i="5"/>
  <c r="EC605" i="5"/>
  <c r="EC610" i="5" s="1"/>
  <c r="EC604" i="5"/>
  <c r="EC609" i="5" s="1"/>
  <c r="EC603" i="5"/>
  <c r="EC608" i="5" s="1"/>
  <c r="EC602" i="5"/>
  <c r="EC607" i="5" s="1"/>
  <c r="EC561" i="5"/>
  <c r="EC432" i="5"/>
  <c r="EC433" i="5"/>
  <c r="EC430" i="5"/>
  <c r="EC15" i="5"/>
  <c r="EC431" i="5"/>
  <c r="EC17" i="5"/>
  <c r="EB373" i="5" l="1"/>
  <c r="ED351" i="5"/>
  <c r="EB377" i="5"/>
  <c r="EB390" i="5" s="1"/>
  <c r="EB154" i="5" s="1"/>
  <c r="ED1035" i="5"/>
  <c r="ED1034" i="5"/>
  <c r="ED1036" i="5"/>
  <c r="KH265" i="4"/>
  <c r="EB678" i="5"/>
  <c r="EB710" i="5"/>
  <c r="KK260" i="4"/>
  <c r="KK261" i="4" s="1"/>
  <c r="KJ262" i="4"/>
  <c r="EC76" i="5"/>
  <c r="EB334" i="5"/>
  <c r="EB75" i="5"/>
  <c r="EB74" i="5"/>
  <c r="EB486" i="5"/>
  <c r="EB500" i="5"/>
  <c r="EB493" i="5"/>
  <c r="EB446" i="5"/>
  <c r="EC1147" i="5"/>
  <c r="EC1148" i="5"/>
  <c r="EC1162" i="5" s="1"/>
  <c r="ED1476" i="5"/>
  <c r="ED1276" i="5"/>
  <c r="EB375" i="5"/>
  <c r="EB443" i="5"/>
  <c r="EB440" i="5"/>
  <c r="EB445" i="5"/>
  <c r="EB442" i="5"/>
  <c r="EB444" i="5"/>
  <c r="EB439" i="5"/>
  <c r="EB441" i="5"/>
  <c r="EC306" i="5"/>
  <c r="EC801" i="5"/>
  <c r="EC804" i="5" s="1"/>
  <c r="EC805" i="5" s="1"/>
  <c r="ED803" i="5" s="1"/>
  <c r="EC327" i="5"/>
  <c r="EC329" i="5" s="1"/>
  <c r="EC361" i="5" s="1"/>
  <c r="EC20" i="5"/>
  <c r="EC562" i="5" s="1"/>
  <c r="EB535" i="5"/>
  <c r="EB537" i="5" s="1"/>
  <c r="EB162" i="5" s="1"/>
  <c r="ED518" i="5"/>
  <c r="ED519" i="5" s="1"/>
  <c r="ED477" i="5"/>
  <c r="EB376" i="5"/>
  <c r="EB389" i="5" s="1"/>
  <c r="EB153" i="5" s="1"/>
  <c r="EC35" i="5" a="1"/>
  <c r="EC35" i="5" s="1"/>
  <c r="EC42" i="5" a="1"/>
  <c r="EC42" i="5" s="1"/>
  <c r="EC37" i="5" a="1"/>
  <c r="EC37" i="5" s="1"/>
  <c r="EC36" i="5" a="1"/>
  <c r="EC36" i="5" s="1"/>
  <c r="EC34" i="5" a="1"/>
  <c r="EC34" i="5" s="1"/>
  <c r="EC39" i="5" a="1"/>
  <c r="EC39" i="5" s="1"/>
  <c r="EC38" i="5" a="1"/>
  <c r="EC38" i="5" s="1"/>
  <c r="EC33" i="5" a="1"/>
  <c r="EC33" i="5" s="1"/>
  <c r="EB393" i="5"/>
  <c r="EC9" i="5"/>
  <c r="ED367" i="5"/>
  <c r="ED368" i="5"/>
  <c r="EB885" i="5"/>
  <c r="EB333" i="5"/>
  <c r="ED24" i="5"/>
  <c r="EE1289" i="5" s="1"/>
  <c r="EC32" i="5" a="1"/>
  <c r="EC32" i="5" s="1"/>
  <c r="ED23" i="5"/>
  <c r="ED1294" i="5" s="1"/>
  <c r="ED846" i="5"/>
  <c r="ED22" i="5"/>
  <c r="ED849" i="5"/>
  <c r="EC845" i="5"/>
  <c r="EC16" i="5"/>
  <c r="EC30" i="5" a="1"/>
  <c r="EC30" i="5" s="1"/>
  <c r="EC858" i="5"/>
  <c r="EC29" i="5" a="1"/>
  <c r="EC29" i="5" s="1"/>
  <c r="EC31" i="5" a="1"/>
  <c r="EC31" i="5" s="1"/>
  <c r="ED556" i="5"/>
  <c r="EE4" i="5"/>
  <c r="ED6" i="5"/>
  <c r="ED7" i="5"/>
  <c r="ED8" i="5"/>
  <c r="ED348" i="5" s="1"/>
  <c r="ED366" i="5" s="1"/>
  <c r="EC876" i="5"/>
  <c r="EC1178" i="5"/>
  <c r="EC1190" i="5" s="1"/>
  <c r="EC394" i="5"/>
  <c r="EC341" i="5" l="1"/>
  <c r="EC374" i="5" s="1"/>
  <c r="EC412" i="5"/>
  <c r="EC545" i="5" s="1"/>
  <c r="EC163" i="5" s="1"/>
  <c r="EC423" i="5"/>
  <c r="KI265" i="4"/>
  <c r="ED540" i="5"/>
  <c r="ED797" i="5"/>
  <c r="EC841" i="5"/>
  <c r="EC541" i="5"/>
  <c r="EC176" i="5" s="1"/>
  <c r="KL260" i="4"/>
  <c r="KL261" i="4" s="1"/>
  <c r="KK262" i="4"/>
  <c r="EB447" i="5"/>
  <c r="ED305" i="5"/>
  <c r="ED434" i="5"/>
  <c r="EC308" i="5"/>
  <c r="EC437" i="5"/>
  <c r="ED548" i="5"/>
  <c r="EC1083" i="5"/>
  <c r="EC1084" i="5" s="1"/>
  <c r="ED1024" i="5"/>
  <c r="EC809" i="5"/>
  <c r="EC810" i="5" s="1"/>
  <c r="ED544" i="5"/>
  <c r="ED295" i="5"/>
  <c r="ED291" i="5"/>
  <c r="ED303" i="5"/>
  <c r="ED304" i="5"/>
  <c r="ED302" i="5"/>
  <c r="ED297" i="5"/>
  <c r="ED294" i="5"/>
  <c r="ED296" i="5"/>
  <c r="ED293" i="5"/>
  <c r="ED300" i="5"/>
  <c r="ED298" i="5"/>
  <c r="ED292" i="5"/>
  <c r="ED301" i="5"/>
  <c r="ED299" i="5"/>
  <c r="EC360" i="5"/>
  <c r="ED798" i="5"/>
  <c r="ED796" i="5"/>
  <c r="ED799" i="5"/>
  <c r="EC780" i="5"/>
  <c r="EC790" i="5"/>
  <c r="EC838" i="5"/>
  <c r="ED19" i="5"/>
  <c r="ED531" i="5"/>
  <c r="ED532" i="5"/>
  <c r="ED498" i="5"/>
  <c r="ED491" i="5"/>
  <c r="ED505" i="5"/>
  <c r="ED483" i="5"/>
  <c r="EC408" i="5"/>
  <c r="EC479" i="5" s="1"/>
  <c r="EC159" i="5" s="1"/>
  <c r="EC413" i="5"/>
  <c r="EC407" i="5"/>
  <c r="EC354" i="5"/>
  <c r="EC884" i="5"/>
  <c r="EC882" i="5"/>
  <c r="EC879" i="5"/>
  <c r="EC826" i="5"/>
  <c r="EC883" i="5"/>
  <c r="EC462" i="5"/>
  <c r="EC18" i="5"/>
  <c r="EC959" i="5"/>
  <c r="EC960" i="5" s="1"/>
  <c r="ED370" i="5"/>
  <c r="ED369" i="5"/>
  <c r="EC419" i="5"/>
  <c r="ED347" i="5"/>
  <c r="ED349" i="5" s="1"/>
  <c r="EC342" i="5"/>
  <c r="EC417" i="5"/>
  <c r="EC411" i="5"/>
  <c r="EC536" i="5" s="1"/>
  <c r="EC418" i="5"/>
  <c r="EC414" i="5"/>
  <c r="EC416" i="5"/>
  <c r="EC410" i="5"/>
  <c r="EC343" i="5"/>
  <c r="EC415" i="5"/>
  <c r="EC422" i="5"/>
  <c r="EC409" i="5"/>
  <c r="EC507" i="5" s="1"/>
  <c r="EC421" i="5"/>
  <c r="ED1201" i="5"/>
  <c r="ED27" i="5"/>
  <c r="ED34" i="5" s="1" a="1"/>
  <c r="ED34" i="5" s="1"/>
  <c r="ED310" i="5"/>
  <c r="EE5" i="5"/>
  <c r="EE365" i="5" s="1"/>
  <c r="ED850" i="5"/>
  <c r="ED870" i="5"/>
  <c r="ED428" i="5"/>
  <c r="ED873" i="5"/>
  <c r="ED605" i="5"/>
  <c r="ED610" i="5" s="1"/>
  <c r="ED604" i="5"/>
  <c r="ED609" i="5" s="1"/>
  <c r="ED603" i="5"/>
  <c r="ED608" i="5" s="1"/>
  <c r="ED602" i="5"/>
  <c r="ED607" i="5" s="1"/>
  <c r="ED561" i="5"/>
  <c r="ED433" i="5"/>
  <c r="ED874" i="5"/>
  <c r="ED431" i="5"/>
  <c r="ED875" i="5"/>
  <c r="ED430" i="5"/>
  <c r="ED429" i="5"/>
  <c r="ED432" i="5"/>
  <c r="ED15" i="5"/>
  <c r="ED427" i="5"/>
  <c r="ED17" i="5"/>
  <c r="ED848" i="5"/>
  <c r="EC420" i="5"/>
  <c r="EC1168" i="5"/>
  <c r="ED45" i="5" a="1"/>
  <c r="ED45" i="5" s="1"/>
  <c r="ED364" i="5"/>
  <c r="ED10" i="5"/>
  <c r="ED11" i="5" s="1"/>
  <c r="ED46" i="5" a="1"/>
  <c r="ED46" i="5" s="1"/>
  <c r="EC344" i="5"/>
  <c r="EC378" i="5" s="1"/>
  <c r="EC340" i="5"/>
  <c r="EC373" i="5" l="1"/>
  <c r="EE351" i="5"/>
  <c r="EC377" i="5"/>
  <c r="EC390" i="5" s="1"/>
  <c r="EC154" i="5" s="1"/>
  <c r="EE1035" i="5"/>
  <c r="EE1036" i="5"/>
  <c r="EE1034" i="5"/>
  <c r="KJ265" i="4"/>
  <c r="EC678" i="5"/>
  <c r="EC710" i="5"/>
  <c r="KM260" i="4"/>
  <c r="KM261" i="4" s="1"/>
  <c r="KL262" i="4"/>
  <c r="ED76" i="5"/>
  <c r="EC393" i="5"/>
  <c r="EC75" i="5"/>
  <c r="EC74" i="5"/>
  <c r="EC486" i="5"/>
  <c r="EC493" i="5"/>
  <c r="EC500" i="5"/>
  <c r="ED1148" i="5"/>
  <c r="ED1162" i="5" s="1"/>
  <c r="ED1147" i="5"/>
  <c r="EC446" i="5"/>
  <c r="EE1476" i="5"/>
  <c r="EE1276" i="5"/>
  <c r="EC439" i="5"/>
  <c r="EC440" i="5"/>
  <c r="EC443" i="5"/>
  <c r="EC445" i="5"/>
  <c r="EC444" i="5"/>
  <c r="EC442" i="5"/>
  <c r="EC441" i="5"/>
  <c r="ED306" i="5"/>
  <c r="ED801" i="5"/>
  <c r="ED804" i="5" s="1"/>
  <c r="ED805" i="5" s="1"/>
  <c r="EE803" i="5" s="1"/>
  <c r="ED327" i="5"/>
  <c r="ED329" i="5" s="1"/>
  <c r="ED360" i="5" s="1"/>
  <c r="ED20" i="5"/>
  <c r="ED562" i="5" s="1"/>
  <c r="EC535" i="5"/>
  <c r="EC537" i="5" s="1"/>
  <c r="EC162" i="5" s="1"/>
  <c r="EE518" i="5"/>
  <c r="EE519" i="5" s="1"/>
  <c r="EE477" i="5"/>
  <c r="ED40" i="5" a="1"/>
  <c r="ED40" i="5" s="1"/>
  <c r="ED38" i="5" a="1"/>
  <c r="ED38" i="5" s="1"/>
  <c r="ED39" i="5" a="1"/>
  <c r="ED39" i="5" s="1"/>
  <c r="ED42" i="5" a="1"/>
  <c r="ED42" i="5" s="1"/>
  <c r="ED36" i="5" a="1"/>
  <c r="ED36" i="5" s="1"/>
  <c r="ED35" i="5" a="1"/>
  <c r="ED35" i="5" s="1"/>
  <c r="ED37" i="5" a="1"/>
  <c r="ED37" i="5" s="1"/>
  <c r="ED33" i="5" a="1"/>
  <c r="ED33" i="5" s="1"/>
  <c r="EC376" i="5"/>
  <c r="EC389" i="5" s="1"/>
  <c r="EC153" i="5" s="1"/>
  <c r="EC375" i="5"/>
  <c r="EC334" i="5"/>
  <c r="EC333" i="5"/>
  <c r="EC885" i="5"/>
  <c r="ED30" i="5" a="1"/>
  <c r="ED30" i="5" s="1"/>
  <c r="ED31" i="5" a="1"/>
  <c r="ED31" i="5" s="1"/>
  <c r="ED32" i="5" a="1"/>
  <c r="ED32" i="5" s="1"/>
  <c r="ED29" i="5" a="1"/>
  <c r="ED29" i="5" s="1"/>
  <c r="EE367" i="5"/>
  <c r="EE368" i="5"/>
  <c r="EE22" i="5"/>
  <c r="EE556" i="5"/>
  <c r="EE6" i="5"/>
  <c r="EE7" i="5"/>
  <c r="EE8" i="5"/>
  <c r="EE348" i="5" s="1"/>
  <c r="EE366" i="5" s="1"/>
  <c r="EF4" i="5"/>
  <c r="ED858" i="5"/>
  <c r="ED1178" i="5"/>
  <c r="ED1190" i="5" s="1"/>
  <c r="ED394" i="5"/>
  <c r="ED9" i="5"/>
  <c r="EE849" i="5"/>
  <c r="EE24" i="5"/>
  <c r="EF1289" i="5" s="1"/>
  <c r="ED876" i="5"/>
  <c r="EE23" i="5"/>
  <c r="EE1294" i="5" s="1"/>
  <c r="ED845" i="5"/>
  <c r="ED16" i="5"/>
  <c r="EE846" i="5"/>
  <c r="ED341" i="5" l="1"/>
  <c r="ED374" i="5" s="1"/>
  <c r="ED412" i="5"/>
  <c r="ED423" i="5"/>
  <c r="KK265" i="4"/>
  <c r="EE540" i="5"/>
  <c r="EE797" i="5"/>
  <c r="ED841" i="5"/>
  <c r="ED541" i="5"/>
  <c r="ED176" i="5" s="1"/>
  <c r="KN260" i="4"/>
  <c r="KN261" i="4" s="1"/>
  <c r="KM262" i="4"/>
  <c r="EC447" i="5"/>
  <c r="EE305" i="5"/>
  <c r="EE434" i="5"/>
  <c r="ED308" i="5"/>
  <c r="ED437" i="5"/>
  <c r="EE548" i="5"/>
  <c r="ED1083" i="5"/>
  <c r="ED1084" i="5" s="1"/>
  <c r="EE1024" i="5"/>
  <c r="ED809" i="5"/>
  <c r="ED810" i="5" s="1"/>
  <c r="ED545" i="5"/>
  <c r="ED163" i="5" s="1"/>
  <c r="EE544" i="5"/>
  <c r="EE297" i="5"/>
  <c r="EE299" i="5"/>
  <c r="EE298" i="5"/>
  <c r="EE291" i="5"/>
  <c r="EE303" i="5"/>
  <c r="EE296" i="5"/>
  <c r="EE295" i="5"/>
  <c r="EE302" i="5"/>
  <c r="EE301" i="5"/>
  <c r="EE304" i="5"/>
  <c r="EE293" i="5"/>
  <c r="EE300" i="5"/>
  <c r="EE292" i="5"/>
  <c r="EE294" i="5"/>
  <c r="ED361" i="5"/>
  <c r="EE798" i="5"/>
  <c r="EE796" i="5"/>
  <c r="EE799" i="5"/>
  <c r="ED780" i="5"/>
  <c r="ED790" i="5"/>
  <c r="ED838" i="5"/>
  <c r="EE19" i="5"/>
  <c r="EE532" i="5"/>
  <c r="EE531" i="5"/>
  <c r="EE491" i="5"/>
  <c r="EE498" i="5"/>
  <c r="EE505" i="5"/>
  <c r="EE483" i="5"/>
  <c r="ED340" i="5"/>
  <c r="ED417" i="5"/>
  <c r="ED419" i="5"/>
  <c r="ED409" i="5"/>
  <c r="ED500" i="5" s="1"/>
  <c r="ED411" i="5"/>
  <c r="ED535" i="5" s="1"/>
  <c r="ED413" i="5"/>
  <c r="ED415" i="5"/>
  <c r="ED418" i="5"/>
  <c r="ED407" i="5"/>
  <c r="ED410" i="5"/>
  <c r="ED408" i="5"/>
  <c r="ED479" i="5" s="1"/>
  <c r="ED159" i="5" s="1"/>
  <c r="ED422" i="5"/>
  <c r="ED421" i="5"/>
  <c r="ED416" i="5"/>
  <c r="ED414" i="5"/>
  <c r="ED342" i="5"/>
  <c r="ED343" i="5"/>
  <c r="ED344" i="5"/>
  <c r="ED378" i="5" s="1"/>
  <c r="ED420" i="5"/>
  <c r="EE370" i="5"/>
  <c r="EE369" i="5"/>
  <c r="ED882" i="5"/>
  <c r="ED883" i="5"/>
  <c r="ED884" i="5"/>
  <c r="EE347" i="5"/>
  <c r="EE349" i="5" s="1"/>
  <c r="ED354" i="5"/>
  <c r="ED18" i="5"/>
  <c r="ED959" i="5"/>
  <c r="ED960" i="5" s="1"/>
  <c r="ED462" i="5"/>
  <c r="ED826" i="5"/>
  <c r="EF5" i="5"/>
  <c r="EF365" i="5" s="1"/>
  <c r="ED1168" i="5"/>
  <c r="EE875" i="5"/>
  <c r="EE874" i="5"/>
  <c r="EE873" i="5"/>
  <c r="EE870" i="5"/>
  <c r="EE848" i="5"/>
  <c r="EE850" i="5"/>
  <c r="EE427" i="5"/>
  <c r="EE605" i="5"/>
  <c r="EE610" i="5" s="1"/>
  <c r="EE604" i="5"/>
  <c r="EE609" i="5" s="1"/>
  <c r="EE603" i="5"/>
  <c r="EE608" i="5" s="1"/>
  <c r="EE602" i="5"/>
  <c r="EE607" i="5" s="1"/>
  <c r="EE561" i="5"/>
  <c r="EE433" i="5"/>
  <c r="EE432" i="5"/>
  <c r="EE430" i="5"/>
  <c r="EE429" i="5"/>
  <c r="EE428" i="5"/>
  <c r="EE15" i="5"/>
  <c r="EE431" i="5"/>
  <c r="EE17" i="5"/>
  <c r="ED879" i="5"/>
  <c r="EE364" i="5"/>
  <c r="EE10" i="5"/>
  <c r="EE11" i="5" s="1"/>
  <c r="EE46" i="5" a="1"/>
  <c r="EE46" i="5" s="1"/>
  <c r="EE45" i="5" a="1"/>
  <c r="EE45" i="5" s="1"/>
  <c r="EE1201" i="5"/>
  <c r="EE27" i="5"/>
  <c r="EE36" i="5" s="1" a="1"/>
  <c r="EE36" i="5" s="1"/>
  <c r="EE310" i="5"/>
  <c r="ED377" i="5" l="1"/>
  <c r="ED373" i="5"/>
  <c r="EF351" i="5"/>
  <c r="EF1036" i="5"/>
  <c r="EF1035" i="5"/>
  <c r="EF1034" i="5"/>
  <c r="KL265" i="4"/>
  <c r="ED678" i="5"/>
  <c r="ED710" i="5"/>
  <c r="KO260" i="4"/>
  <c r="KO261" i="4" s="1"/>
  <c r="KN262" i="4"/>
  <c r="ED334" i="5"/>
  <c r="ED75" i="5"/>
  <c r="ED74" i="5"/>
  <c r="EE76" i="5"/>
  <c r="ED486" i="5"/>
  <c r="ED493" i="5"/>
  <c r="ED507" i="5"/>
  <c r="ED446" i="5"/>
  <c r="EF1476" i="5"/>
  <c r="EF1276" i="5"/>
  <c r="EE1148" i="5"/>
  <c r="EE1162" i="5" s="1"/>
  <c r="EE1147" i="5"/>
  <c r="ED441" i="5"/>
  <c r="ED445" i="5"/>
  <c r="ED440" i="5"/>
  <c r="ED443" i="5"/>
  <c r="ED444" i="5"/>
  <c r="ED439" i="5"/>
  <c r="ED442" i="5"/>
  <c r="EE306" i="5"/>
  <c r="ED390" i="5"/>
  <c r="ED154" i="5" s="1"/>
  <c r="EE20" i="5"/>
  <c r="EE562" i="5" s="1"/>
  <c r="EE801" i="5"/>
  <c r="EE804" i="5" s="1"/>
  <c r="EE805" i="5" s="1"/>
  <c r="EF803" i="5" s="1"/>
  <c r="EE327" i="5"/>
  <c r="EE329" i="5" s="1"/>
  <c r="EE361" i="5" s="1"/>
  <c r="ED536" i="5"/>
  <c r="ED537" i="5" s="1"/>
  <c r="ED162" i="5" s="1"/>
  <c r="EF518" i="5"/>
  <c r="EF519" i="5" s="1"/>
  <c r="EF477" i="5"/>
  <c r="EE40" i="5" a="1"/>
  <c r="EE40" i="5" s="1"/>
  <c r="EE42" i="5" a="1"/>
  <c r="EE42" i="5" s="1"/>
  <c r="EE39" i="5" a="1"/>
  <c r="EE39" i="5" s="1"/>
  <c r="EE38" i="5" a="1"/>
  <c r="EE38" i="5" s="1"/>
  <c r="EE34" i="5" a="1"/>
  <c r="EE34" i="5" s="1"/>
  <c r="EE37" i="5" a="1"/>
  <c r="EE37" i="5" s="1"/>
  <c r="EE35" i="5" a="1"/>
  <c r="EE35" i="5" s="1"/>
  <c r="EE33" i="5" a="1"/>
  <c r="EE33" i="5" s="1"/>
  <c r="EE412" i="5" s="1"/>
  <c r="ED375" i="5"/>
  <c r="ED376" i="5"/>
  <c r="ED389" i="5" s="1"/>
  <c r="ED153" i="5" s="1"/>
  <c r="ED393" i="5"/>
  <c r="ED333" i="5"/>
  <c r="EF367" i="5"/>
  <c r="EF368" i="5"/>
  <c r="ED885" i="5"/>
  <c r="EF22" i="5"/>
  <c r="EE29" i="5" a="1"/>
  <c r="EE29" i="5" s="1"/>
  <c r="EE1178" i="5"/>
  <c r="EE1190" i="5" s="1"/>
  <c r="EE394" i="5"/>
  <c r="EF6" i="5"/>
  <c r="EF556" i="5"/>
  <c r="EF7" i="5"/>
  <c r="EF8" i="5"/>
  <c r="EF348" i="5" s="1"/>
  <c r="EF366" i="5" s="1"/>
  <c r="EG4" i="5"/>
  <c r="EE30" i="5" a="1"/>
  <c r="EE30" i="5" s="1"/>
  <c r="EE32" i="5" a="1"/>
  <c r="EE32" i="5" s="1"/>
  <c r="EF24" i="5"/>
  <c r="EG1289" i="5" s="1"/>
  <c r="EE845" i="5"/>
  <c r="EE16" i="5"/>
  <c r="EE858" i="5"/>
  <c r="EF849" i="5"/>
  <c r="EE9" i="5"/>
  <c r="EF23" i="5"/>
  <c r="EF1294" i="5" s="1"/>
  <c r="EE31" i="5" a="1"/>
  <c r="EE31" i="5" s="1"/>
  <c r="EE876" i="5"/>
  <c r="EF846" i="5"/>
  <c r="EE341" i="5" l="1"/>
  <c r="EE374" i="5" s="1"/>
  <c r="KM265" i="4"/>
  <c r="EF540" i="5"/>
  <c r="EF797" i="5"/>
  <c r="EE841" i="5"/>
  <c r="EE541" i="5"/>
  <c r="EE176" i="5" s="1"/>
  <c r="KP260" i="4"/>
  <c r="KP261" i="4" s="1"/>
  <c r="KO262" i="4"/>
  <c r="ED447" i="5"/>
  <c r="EF292" i="5"/>
  <c r="EF434" i="5"/>
  <c r="EE423" i="5"/>
  <c r="EE308" i="5"/>
  <c r="EE437" i="5"/>
  <c r="EF548" i="5"/>
  <c r="EE1083" i="5"/>
  <c r="EE1084" i="5" s="1"/>
  <c r="EF1024" i="5"/>
  <c r="EE809" i="5"/>
  <c r="EE810" i="5" s="1"/>
  <c r="EE545" i="5"/>
  <c r="EE163" i="5" s="1"/>
  <c r="EF544" i="5"/>
  <c r="EF298" i="5"/>
  <c r="EF294" i="5"/>
  <c r="EF296" i="5"/>
  <c r="EF295" i="5"/>
  <c r="EF301" i="5"/>
  <c r="EF302" i="5"/>
  <c r="EF305" i="5"/>
  <c r="EF299" i="5"/>
  <c r="EF300" i="5"/>
  <c r="EF297" i="5"/>
  <c r="EF303" i="5"/>
  <c r="EF293" i="5"/>
  <c r="EF291" i="5"/>
  <c r="EF304" i="5"/>
  <c r="EE360" i="5"/>
  <c r="EF799" i="5"/>
  <c r="EF798" i="5"/>
  <c r="EF796" i="5"/>
  <c r="EE780" i="5"/>
  <c r="EE790" i="5"/>
  <c r="EE838" i="5"/>
  <c r="EF19" i="5"/>
  <c r="EF532" i="5"/>
  <c r="EF531" i="5"/>
  <c r="EF498" i="5"/>
  <c r="EF505" i="5"/>
  <c r="EF491" i="5"/>
  <c r="EF483" i="5"/>
  <c r="EF369" i="5"/>
  <c r="EF370" i="5"/>
  <c r="EE18" i="5"/>
  <c r="EE354" i="5"/>
  <c r="EF347" i="5"/>
  <c r="EF349" i="5" s="1"/>
  <c r="EE883" i="5"/>
  <c r="EG5" i="5"/>
  <c r="EG365" i="5" s="1"/>
  <c r="EF1201" i="5"/>
  <c r="EF27" i="5"/>
  <c r="EF35" i="5" s="1" a="1"/>
  <c r="EF35" i="5" s="1"/>
  <c r="EF310" i="5"/>
  <c r="EE1168" i="5"/>
  <c r="EF875" i="5"/>
  <c r="EF874" i="5"/>
  <c r="EF873" i="5"/>
  <c r="EF870" i="5"/>
  <c r="EF848" i="5"/>
  <c r="EF605" i="5"/>
  <c r="EF610" i="5" s="1"/>
  <c r="EF604" i="5"/>
  <c r="EF609" i="5" s="1"/>
  <c r="EF603" i="5"/>
  <c r="EF608" i="5" s="1"/>
  <c r="EF602" i="5"/>
  <c r="EF607" i="5" s="1"/>
  <c r="EF561" i="5"/>
  <c r="EF433" i="5"/>
  <c r="EF432" i="5"/>
  <c r="EF850" i="5"/>
  <c r="EF431" i="5"/>
  <c r="EF428" i="5"/>
  <c r="EF15" i="5"/>
  <c r="EF427" i="5"/>
  <c r="EF17" i="5"/>
  <c r="EF429" i="5"/>
  <c r="EF430" i="5"/>
  <c r="EE959" i="5"/>
  <c r="EE960" i="5" s="1"/>
  <c r="EE462" i="5"/>
  <c r="EE826" i="5"/>
  <c r="EF364" i="5"/>
  <c r="EF46" i="5" a="1"/>
  <c r="EF46" i="5" s="1"/>
  <c r="EF10" i="5"/>
  <c r="EF11" i="5" s="1"/>
  <c r="EF45" i="5" a="1"/>
  <c r="EF45" i="5" s="1"/>
  <c r="EE879" i="5"/>
  <c r="EE418" i="5"/>
  <c r="EE342" i="5"/>
  <c r="EE421" i="5"/>
  <c r="EE422" i="5"/>
  <c r="EE417" i="5"/>
  <c r="EE419" i="5"/>
  <c r="EE410" i="5"/>
  <c r="EE415" i="5"/>
  <c r="EE411" i="5"/>
  <c r="EE535" i="5" s="1"/>
  <c r="EE414" i="5"/>
  <c r="EE413" i="5"/>
  <c r="EE416" i="5"/>
  <c r="EE407" i="5"/>
  <c r="EE343" i="5"/>
  <c r="EE409" i="5"/>
  <c r="EE500" i="5" s="1"/>
  <c r="EE882" i="5"/>
  <c r="EE344" i="5"/>
  <c r="EE378" i="5" s="1"/>
  <c r="EE420" i="5"/>
  <c r="EE340" i="5"/>
  <c r="EE408" i="5"/>
  <c r="EE479" i="5" s="1"/>
  <c r="EE159" i="5" s="1"/>
  <c r="EE884" i="5"/>
  <c r="EG351" i="5" l="1"/>
  <c r="EE377" i="5"/>
  <c r="EE390" i="5" s="1"/>
  <c r="EE154" i="5" s="1"/>
  <c r="EE373" i="5"/>
  <c r="EG1036" i="5"/>
  <c r="EG1035" i="5"/>
  <c r="EG1034" i="5"/>
  <c r="KN265" i="4"/>
  <c r="EE678" i="5"/>
  <c r="EE710" i="5"/>
  <c r="KQ260" i="4"/>
  <c r="KQ261" i="4" s="1"/>
  <c r="KP262" i="4"/>
  <c r="EF1147" i="5"/>
  <c r="EE75" i="5"/>
  <c r="EE74" i="5"/>
  <c r="EF76" i="5"/>
  <c r="EF1148" i="5"/>
  <c r="EF1162" i="5" s="1"/>
  <c r="EE486" i="5"/>
  <c r="EE507" i="5"/>
  <c r="EE493" i="5"/>
  <c r="EE446" i="5"/>
  <c r="EG1476" i="5"/>
  <c r="EG1276" i="5"/>
  <c r="EE441" i="5"/>
  <c r="EE439" i="5"/>
  <c r="EE442" i="5"/>
  <c r="EE445" i="5"/>
  <c r="EE443" i="5"/>
  <c r="EE440" i="5"/>
  <c r="EE444" i="5"/>
  <c r="EF306" i="5"/>
  <c r="EF801" i="5"/>
  <c r="EF804" i="5" s="1"/>
  <c r="EF805" i="5" s="1"/>
  <c r="EG803" i="5" s="1"/>
  <c r="EF327" i="5"/>
  <c r="EF329" i="5" s="1"/>
  <c r="EF361" i="5" s="1"/>
  <c r="EF20" i="5"/>
  <c r="EF562" i="5" s="1"/>
  <c r="EE536" i="5"/>
  <c r="EE537" i="5" s="1"/>
  <c r="EE162" i="5" s="1"/>
  <c r="EG518" i="5"/>
  <c r="EG519" i="5" s="1"/>
  <c r="EG477" i="5"/>
  <c r="EF40" i="5" a="1"/>
  <c r="EF40" i="5" s="1"/>
  <c r="EF42" i="5" a="1"/>
  <c r="EF42" i="5" s="1"/>
  <c r="EF38" i="5" a="1"/>
  <c r="EF38" i="5" s="1"/>
  <c r="EF39" i="5" a="1"/>
  <c r="EF39" i="5" s="1"/>
  <c r="EF36" i="5" a="1"/>
  <c r="EF36" i="5" s="1"/>
  <c r="EF37" i="5" a="1"/>
  <c r="EF37" i="5" s="1"/>
  <c r="EF34" i="5" a="1"/>
  <c r="EF34" i="5" s="1"/>
  <c r="EF33" i="5" a="1"/>
  <c r="EF33" i="5" s="1"/>
  <c r="EF412" i="5" s="1"/>
  <c r="EE375" i="5"/>
  <c r="EE376" i="5"/>
  <c r="EE389" i="5" s="1"/>
  <c r="EE153" i="5" s="1"/>
  <c r="EG367" i="5"/>
  <c r="EG368" i="5"/>
  <c r="EE333" i="5"/>
  <c r="EE334" i="5"/>
  <c r="EE393" i="5"/>
  <c r="EF29" i="5" a="1"/>
  <c r="EF29" i="5" s="1"/>
  <c r="EF30" i="5" a="1"/>
  <c r="EF30" i="5" s="1"/>
  <c r="EF423" i="5" s="1"/>
  <c r="EF31" i="5" a="1"/>
  <c r="EF31" i="5" s="1"/>
  <c r="EF32" i="5" a="1"/>
  <c r="EF32" i="5" s="1"/>
  <c r="EG22" i="5"/>
  <c r="EG849" i="5"/>
  <c r="EG24" i="5"/>
  <c r="EH1289" i="5" s="1"/>
  <c r="EG23" i="5"/>
  <c r="EG1294" i="5" s="1"/>
  <c r="EG846" i="5"/>
  <c r="EF1178" i="5"/>
  <c r="EF1190" i="5" s="1"/>
  <c r="EF394" i="5"/>
  <c r="EF858" i="5"/>
  <c r="EE885" i="5"/>
  <c r="EF9" i="5"/>
  <c r="EF845" i="5"/>
  <c r="EF16" i="5"/>
  <c r="EF876" i="5"/>
  <c r="EG556" i="5"/>
  <c r="EG7" i="5"/>
  <c r="EG8" i="5"/>
  <c r="EG348" i="5" s="1"/>
  <c r="EG366" i="5" s="1"/>
  <c r="EH4" i="5"/>
  <c r="EG6" i="5"/>
  <c r="EF341" i="5" l="1"/>
  <c r="EF374" i="5" s="1"/>
  <c r="KO265" i="4"/>
  <c r="EG540" i="5"/>
  <c r="EG797" i="5"/>
  <c r="EF841" i="5"/>
  <c r="EF541" i="5"/>
  <c r="EF176" i="5" s="1"/>
  <c r="KR260" i="4"/>
  <c r="KR261" i="4" s="1"/>
  <c r="KQ262" i="4"/>
  <c r="EE447" i="5"/>
  <c r="EG301" i="5"/>
  <c r="EG434" i="5"/>
  <c r="EF308" i="5"/>
  <c r="EF437" i="5"/>
  <c r="EG548" i="5"/>
  <c r="EF1083" i="5"/>
  <c r="EF1084" i="5" s="1"/>
  <c r="EG1024" i="5"/>
  <c r="EF809" i="5"/>
  <c r="EF810" i="5" s="1"/>
  <c r="EF545" i="5"/>
  <c r="EF163" i="5" s="1"/>
  <c r="EG544" i="5"/>
  <c r="EG298" i="5"/>
  <c r="EG296" i="5"/>
  <c r="EG291" i="5"/>
  <c r="EG292" i="5"/>
  <c r="EG299" i="5"/>
  <c r="EG294" i="5"/>
  <c r="EG302" i="5"/>
  <c r="EG293" i="5"/>
  <c r="EG304" i="5"/>
  <c r="EG300" i="5"/>
  <c r="EG305" i="5"/>
  <c r="EG297" i="5"/>
  <c r="EG295" i="5"/>
  <c r="EG303" i="5"/>
  <c r="EF360" i="5"/>
  <c r="EG798" i="5"/>
  <c r="EG799" i="5"/>
  <c r="EG796" i="5"/>
  <c r="EF780" i="5"/>
  <c r="EF790" i="5"/>
  <c r="EF838" i="5"/>
  <c r="EG19" i="5"/>
  <c r="EG532" i="5"/>
  <c r="EG531" i="5"/>
  <c r="EG491" i="5"/>
  <c r="EG498" i="5"/>
  <c r="EG505" i="5"/>
  <c r="EG483" i="5"/>
  <c r="EF420" i="5"/>
  <c r="EF354" i="5"/>
  <c r="EF416" i="5"/>
  <c r="EF344" i="5"/>
  <c r="EF378" i="5" s="1"/>
  <c r="EF407" i="5"/>
  <c r="EG369" i="5"/>
  <c r="EG370" i="5"/>
  <c r="EF414" i="5"/>
  <c r="EF340" i="5"/>
  <c r="EF408" i="5"/>
  <c r="EF479" i="5" s="1"/>
  <c r="EF159" i="5" s="1"/>
  <c r="EF411" i="5"/>
  <c r="EF535" i="5" s="1"/>
  <c r="EF342" i="5"/>
  <c r="EF410" i="5"/>
  <c r="EF343" i="5"/>
  <c r="EF421" i="5"/>
  <c r="EF415" i="5"/>
  <c r="EF409" i="5"/>
  <c r="EF500" i="5" s="1"/>
  <c r="EF417" i="5"/>
  <c r="EF418" i="5"/>
  <c r="EF419" i="5"/>
  <c r="EF413" i="5"/>
  <c r="EF422" i="5"/>
  <c r="EG347" i="5"/>
  <c r="EG349" i="5" s="1"/>
  <c r="EF959" i="5"/>
  <c r="EF960" i="5" s="1"/>
  <c r="EF462" i="5"/>
  <c r="EF826" i="5"/>
  <c r="EH5" i="5"/>
  <c r="EH365" i="5" s="1"/>
  <c r="EF879" i="5"/>
  <c r="EF884" i="5"/>
  <c r="EG875" i="5"/>
  <c r="EG874" i="5"/>
  <c r="EG873" i="5"/>
  <c r="EG870" i="5"/>
  <c r="EG848" i="5"/>
  <c r="EG850" i="5"/>
  <c r="EG433" i="5"/>
  <c r="EG432" i="5"/>
  <c r="EG431" i="5"/>
  <c r="EG430" i="5"/>
  <c r="EG605" i="5"/>
  <c r="EG610" i="5" s="1"/>
  <c r="EG15" i="5"/>
  <c r="EG602" i="5"/>
  <c r="EG607" i="5" s="1"/>
  <c r="EG427" i="5"/>
  <c r="EG17" i="5"/>
  <c r="EG603" i="5"/>
  <c r="EG608" i="5" s="1"/>
  <c r="EG561" i="5"/>
  <c r="EG429" i="5"/>
  <c r="EG428" i="5"/>
  <c r="EG604" i="5"/>
  <c r="EG609" i="5" s="1"/>
  <c r="EF18" i="5"/>
  <c r="EG45" i="5" a="1"/>
  <c r="EG45" i="5" s="1"/>
  <c r="EG46" i="5" a="1"/>
  <c r="EG46" i="5" s="1"/>
  <c r="EG364" i="5"/>
  <c r="EG10" i="5"/>
  <c r="EG11" i="5" s="1"/>
  <c r="EF882" i="5"/>
  <c r="EF1168" i="5"/>
  <c r="EG1201" i="5"/>
  <c r="EG27" i="5"/>
  <c r="EG35" i="5" s="1" a="1"/>
  <c r="EG35" i="5" s="1"/>
  <c r="EG310" i="5"/>
  <c r="EF883" i="5"/>
  <c r="EF377" i="5" l="1"/>
  <c r="EF390" i="5" s="1"/>
  <c r="EF154" i="5" s="1"/>
  <c r="EH351" i="5"/>
  <c r="EF373" i="5"/>
  <c r="EH1035" i="5"/>
  <c r="EH1034" i="5"/>
  <c r="EH1036" i="5"/>
  <c r="KP265" i="4"/>
  <c r="EF678" i="5"/>
  <c r="EF710" i="5"/>
  <c r="KS260" i="4"/>
  <c r="KS261" i="4" s="1"/>
  <c r="KR262" i="4"/>
  <c r="EG76" i="5"/>
  <c r="EF75" i="5"/>
  <c r="EF74" i="5"/>
  <c r="EF486" i="5"/>
  <c r="EF493" i="5"/>
  <c r="EF507" i="5"/>
  <c r="EF446" i="5"/>
  <c r="EG1148" i="5"/>
  <c r="EG1162" i="5" s="1"/>
  <c r="EG1147" i="5"/>
  <c r="EH1476" i="5"/>
  <c r="EH1276" i="5"/>
  <c r="EF441" i="5"/>
  <c r="EF442" i="5"/>
  <c r="EF443" i="5"/>
  <c r="EF439" i="5"/>
  <c r="EF444" i="5"/>
  <c r="EF445" i="5"/>
  <c r="EF440" i="5"/>
  <c r="EG306" i="5"/>
  <c r="EG801" i="5"/>
  <c r="EG804" i="5" s="1"/>
  <c r="EG805" i="5" s="1"/>
  <c r="EH803" i="5" s="1"/>
  <c r="EG327" i="5"/>
  <c r="EG329" i="5" s="1"/>
  <c r="EG361" i="5" s="1"/>
  <c r="EG20" i="5"/>
  <c r="EG562" i="5" s="1"/>
  <c r="EF536" i="5"/>
  <c r="EF537" i="5" s="1"/>
  <c r="EF162" i="5" s="1"/>
  <c r="EH518" i="5"/>
  <c r="EH519" i="5" s="1"/>
  <c r="EH477" i="5"/>
  <c r="EG40" i="5" a="1"/>
  <c r="EG40" i="5" s="1"/>
  <c r="EG39" i="5" a="1"/>
  <c r="EG39" i="5" s="1"/>
  <c r="EG36" i="5" a="1"/>
  <c r="EG36" i="5" s="1"/>
  <c r="EG42" i="5" a="1"/>
  <c r="EG42" i="5" s="1"/>
  <c r="EG38" i="5" a="1"/>
  <c r="EG38" i="5" s="1"/>
  <c r="EG34" i="5" a="1"/>
  <c r="EG34" i="5" s="1"/>
  <c r="EG37" i="5" a="1"/>
  <c r="EG37" i="5" s="1"/>
  <c r="EG33" i="5" a="1"/>
  <c r="EG33" i="5" s="1"/>
  <c r="EF375" i="5"/>
  <c r="EF376" i="5"/>
  <c r="EF389" i="5" s="1"/>
  <c r="EF153" i="5" s="1"/>
  <c r="EH367" i="5"/>
  <c r="EH368" i="5"/>
  <c r="EH22" i="5"/>
  <c r="EF885" i="5"/>
  <c r="EG876" i="5"/>
  <c r="EG32" i="5" a="1"/>
  <c r="EG32" i="5" s="1"/>
  <c r="EG9" i="5"/>
  <c r="EH849" i="5"/>
  <c r="EG30" i="5" a="1"/>
  <c r="EG30" i="5" s="1"/>
  <c r="EG845" i="5"/>
  <c r="EG16" i="5"/>
  <c r="EH24" i="5"/>
  <c r="EI1289" i="5" s="1"/>
  <c r="EH23" i="5"/>
  <c r="EH1294" i="5" s="1"/>
  <c r="EG29" i="5" a="1"/>
  <c r="EG29" i="5" s="1"/>
  <c r="EG31" i="5" a="1"/>
  <c r="EG31" i="5" s="1"/>
  <c r="EF333" i="5"/>
  <c r="EF334" i="5"/>
  <c r="EF393" i="5"/>
  <c r="EH846" i="5"/>
  <c r="EG1178" i="5"/>
  <c r="EG1190" i="5" s="1"/>
  <c r="EG394" i="5"/>
  <c r="EG858" i="5"/>
  <c r="EH556" i="5"/>
  <c r="EH7" i="5"/>
  <c r="EH8" i="5"/>
  <c r="EH348" i="5" s="1"/>
  <c r="EH366" i="5" s="1"/>
  <c r="EI4" i="5"/>
  <c r="EH6" i="5"/>
  <c r="EG341" i="5" l="1"/>
  <c r="EG374" i="5" s="1"/>
  <c r="EG412" i="5"/>
  <c r="EG545" i="5" s="1"/>
  <c r="EG163" i="5" s="1"/>
  <c r="EG423" i="5"/>
  <c r="KQ265" i="4"/>
  <c r="EH540" i="5"/>
  <c r="EH797" i="5"/>
  <c r="EG841" i="5"/>
  <c r="EG541" i="5"/>
  <c r="EG176" i="5" s="1"/>
  <c r="KT260" i="4"/>
  <c r="KT261" i="4" s="1"/>
  <c r="KS262" i="4"/>
  <c r="EF447" i="5"/>
  <c r="EH305" i="5"/>
  <c r="EH434" i="5"/>
  <c r="EG308" i="5"/>
  <c r="EG437" i="5"/>
  <c r="EH548" i="5"/>
  <c r="EG1083" i="5"/>
  <c r="EG1084" i="5" s="1"/>
  <c r="EH1024" i="5"/>
  <c r="EG809" i="5"/>
  <c r="EG810" i="5" s="1"/>
  <c r="EH544" i="5"/>
  <c r="EH302" i="5"/>
  <c r="EH294" i="5"/>
  <c r="EH299" i="5"/>
  <c r="EH303" i="5"/>
  <c r="EH301" i="5"/>
  <c r="EH295" i="5"/>
  <c r="EH304" i="5"/>
  <c r="EH293" i="5"/>
  <c r="EH300" i="5"/>
  <c r="EH297" i="5"/>
  <c r="EH292" i="5"/>
  <c r="EH298" i="5"/>
  <c r="EH291" i="5"/>
  <c r="EH296" i="5"/>
  <c r="EG360" i="5"/>
  <c r="EH799" i="5"/>
  <c r="EH796" i="5"/>
  <c r="EH798" i="5"/>
  <c r="EG780" i="5"/>
  <c r="EG790" i="5"/>
  <c r="EG838" i="5"/>
  <c r="EH19" i="5"/>
  <c r="EH532" i="5"/>
  <c r="EH531" i="5"/>
  <c r="EH491" i="5"/>
  <c r="EH505" i="5"/>
  <c r="EH498" i="5"/>
  <c r="EH483" i="5"/>
  <c r="EG354" i="5"/>
  <c r="EH369" i="5"/>
  <c r="EH370" i="5"/>
  <c r="EG883" i="5"/>
  <c r="EG18" i="5"/>
  <c r="EG879" i="5"/>
  <c r="EH347" i="5"/>
  <c r="EH349" i="5" s="1"/>
  <c r="EG884" i="5"/>
  <c r="EI5" i="5"/>
  <c r="EI365" i="5" s="1"/>
  <c r="EG340" i="5"/>
  <c r="EG344" i="5"/>
  <c r="EG378" i="5" s="1"/>
  <c r="EG420" i="5"/>
  <c r="EG408" i="5"/>
  <c r="EG479" i="5" s="1"/>
  <c r="EG159" i="5" s="1"/>
  <c r="EG959" i="5"/>
  <c r="EG960" i="5" s="1"/>
  <c r="EG462" i="5"/>
  <c r="EG826" i="5"/>
  <c r="EG407" i="5"/>
  <c r="EG415" i="5"/>
  <c r="EG413" i="5"/>
  <c r="EG419" i="5"/>
  <c r="EG342" i="5"/>
  <c r="EG343" i="5"/>
  <c r="EG414" i="5"/>
  <c r="EG416" i="5"/>
  <c r="EG421" i="5"/>
  <c r="EG422" i="5"/>
  <c r="EG410" i="5"/>
  <c r="EG418" i="5"/>
  <c r="EG417" i="5"/>
  <c r="EG409" i="5"/>
  <c r="EG486" i="5" s="1"/>
  <c r="EG411" i="5"/>
  <c r="EG536" i="5" s="1"/>
  <c r="EH875" i="5"/>
  <c r="EH874" i="5"/>
  <c r="EH873" i="5"/>
  <c r="EH870" i="5"/>
  <c r="EH848" i="5"/>
  <c r="EH850" i="5"/>
  <c r="EH432" i="5"/>
  <c r="EH431" i="5"/>
  <c r="EH430" i="5"/>
  <c r="EH429" i="5"/>
  <c r="EH605" i="5"/>
  <c r="EH610" i="5" s="1"/>
  <c r="EH604" i="5"/>
  <c r="EH609" i="5" s="1"/>
  <c r="EH603" i="5"/>
  <c r="EH608" i="5" s="1"/>
  <c r="EH602" i="5"/>
  <c r="EH607" i="5" s="1"/>
  <c r="EH561" i="5"/>
  <c r="EH433" i="5"/>
  <c r="EH15" i="5"/>
  <c r="EH427" i="5"/>
  <c r="EH17" i="5"/>
  <c r="EH428" i="5"/>
  <c r="EG1168" i="5"/>
  <c r="EH45" i="5" a="1"/>
  <c r="EH45" i="5" s="1"/>
  <c r="EH46" i="5" a="1"/>
  <c r="EH46" i="5" s="1"/>
  <c r="EH364" i="5"/>
  <c r="EH10" i="5"/>
  <c r="EH11" i="5" s="1"/>
  <c r="EH1201" i="5"/>
  <c r="EH27" i="5"/>
  <c r="EH31" i="5" s="1" a="1"/>
  <c r="EH31" i="5" s="1"/>
  <c r="EH310" i="5"/>
  <c r="EG882" i="5"/>
  <c r="EI351" i="5" l="1"/>
  <c r="EG377" i="5"/>
  <c r="EG390" i="5" s="1"/>
  <c r="EG154" i="5" s="1"/>
  <c r="EG373" i="5"/>
  <c r="EI1035" i="5"/>
  <c r="EI1036" i="5"/>
  <c r="EI1034" i="5"/>
  <c r="KR265" i="4"/>
  <c r="EG678" i="5"/>
  <c r="EG710" i="5"/>
  <c r="KU260" i="4"/>
  <c r="KU261" i="4" s="1"/>
  <c r="KT262" i="4"/>
  <c r="EG393" i="5"/>
  <c r="EG74" i="5"/>
  <c r="EG75" i="5"/>
  <c r="EH76" i="5"/>
  <c r="EG493" i="5"/>
  <c r="EG507" i="5"/>
  <c r="EG500" i="5"/>
  <c r="EG446" i="5"/>
  <c r="EI1476" i="5"/>
  <c r="EI1276" i="5"/>
  <c r="EH1148" i="5"/>
  <c r="EH1162" i="5" s="1"/>
  <c r="EH1147" i="5"/>
  <c r="EG443" i="5"/>
  <c r="EG441" i="5"/>
  <c r="EG439" i="5"/>
  <c r="EG444" i="5"/>
  <c r="EG445" i="5"/>
  <c r="EG442" i="5"/>
  <c r="EG440" i="5"/>
  <c r="EH306" i="5"/>
  <c r="EH20" i="5"/>
  <c r="EH562" i="5" s="1"/>
  <c r="EH801" i="5"/>
  <c r="EH804" i="5" s="1"/>
  <c r="EH805" i="5" s="1"/>
  <c r="EI803" i="5" s="1"/>
  <c r="EH327" i="5"/>
  <c r="EH329" i="5" s="1"/>
  <c r="EH361" i="5" s="1"/>
  <c r="EG535" i="5"/>
  <c r="EG537" i="5" s="1"/>
  <c r="EG162" i="5" s="1"/>
  <c r="EI518" i="5"/>
  <c r="EI519" i="5" s="1"/>
  <c r="EI477" i="5"/>
  <c r="EH40" i="5" a="1"/>
  <c r="EH40" i="5" s="1"/>
  <c r="EH34" i="5" a="1"/>
  <c r="EH34" i="5" s="1"/>
  <c r="EH38" i="5" a="1"/>
  <c r="EH38" i="5" s="1"/>
  <c r="EH42" i="5" a="1"/>
  <c r="EH42" i="5" s="1"/>
  <c r="EH37" i="5" a="1"/>
  <c r="EH37" i="5" s="1"/>
  <c r="EH39" i="5" a="1"/>
  <c r="EH39" i="5" s="1"/>
  <c r="EH36" i="5" a="1"/>
  <c r="EH36" i="5" s="1"/>
  <c r="EH35" i="5" a="1"/>
  <c r="EH35" i="5" s="1"/>
  <c r="EH33" i="5" a="1"/>
  <c r="EH33" i="5" s="1"/>
  <c r="EH412" i="5" s="1"/>
  <c r="EG375" i="5"/>
  <c r="EG376" i="5"/>
  <c r="EG389" i="5" s="1"/>
  <c r="EG153" i="5" s="1"/>
  <c r="EG334" i="5"/>
  <c r="EG333" i="5"/>
  <c r="EI367" i="5"/>
  <c r="EI368" i="5"/>
  <c r="EI22" i="5"/>
  <c r="EG885" i="5"/>
  <c r="EH32" i="5" a="1"/>
  <c r="EH32" i="5" s="1"/>
  <c r="EH29" i="5" a="1"/>
  <c r="EH29" i="5" s="1"/>
  <c r="EI849" i="5"/>
  <c r="EH30" i="5" a="1"/>
  <c r="EH30" i="5" s="1"/>
  <c r="EI23" i="5"/>
  <c r="EI1294" i="5" s="1"/>
  <c r="EH876" i="5"/>
  <c r="EI24" i="5"/>
  <c r="EJ1289" i="5" s="1"/>
  <c r="EH1178" i="5"/>
  <c r="EH1190" i="5" s="1"/>
  <c r="EH394" i="5"/>
  <c r="EI846" i="5"/>
  <c r="EI556" i="5"/>
  <c r="EI8" i="5"/>
  <c r="EI348" i="5" s="1"/>
  <c r="EI366" i="5" s="1"/>
  <c r="EJ4" i="5"/>
  <c r="EI6" i="5"/>
  <c r="EI7" i="5"/>
  <c r="EH845" i="5"/>
  <c r="EH16" i="5"/>
  <c r="EH858" i="5"/>
  <c r="EH9" i="5"/>
  <c r="EH341" i="5" l="1"/>
  <c r="EH374" i="5" s="1"/>
  <c r="KS265" i="4"/>
  <c r="EI540" i="5"/>
  <c r="EI797" i="5"/>
  <c r="EH841" i="5"/>
  <c r="EH541" i="5"/>
  <c r="EH176" i="5" s="1"/>
  <c r="KV260" i="4"/>
  <c r="KV261" i="4" s="1"/>
  <c r="KU262" i="4"/>
  <c r="EG447" i="5"/>
  <c r="EI305" i="5"/>
  <c r="EI434" i="5"/>
  <c r="EH308" i="5"/>
  <c r="EH437" i="5"/>
  <c r="EI548" i="5"/>
  <c r="EH1083" i="5"/>
  <c r="EH1084" i="5" s="1"/>
  <c r="EI1024" i="5"/>
  <c r="EH809" i="5"/>
  <c r="EH810" i="5" s="1"/>
  <c r="EH545" i="5"/>
  <c r="EH163" i="5" s="1"/>
  <c r="EI544" i="5"/>
  <c r="EH423" i="5"/>
  <c r="EI296" i="5"/>
  <c r="EI294" i="5"/>
  <c r="EI302" i="5"/>
  <c r="EI295" i="5"/>
  <c r="EI300" i="5"/>
  <c r="EI301" i="5"/>
  <c r="EI293" i="5"/>
  <c r="EI297" i="5"/>
  <c r="EI299" i="5"/>
  <c r="EI304" i="5"/>
  <c r="EI298" i="5"/>
  <c r="EI303" i="5"/>
  <c r="EI291" i="5"/>
  <c r="EI292" i="5"/>
  <c r="EI347" i="5"/>
  <c r="EI349" i="5" s="1"/>
  <c r="EI796" i="5"/>
  <c r="EI799" i="5"/>
  <c r="EI798" i="5"/>
  <c r="EH780" i="5"/>
  <c r="EH790" i="5"/>
  <c r="EH360" i="5"/>
  <c r="EH838" i="5"/>
  <c r="EI19" i="5"/>
  <c r="EI532" i="5"/>
  <c r="EI531" i="5"/>
  <c r="EH420" i="5"/>
  <c r="EI491" i="5"/>
  <c r="EI498" i="5"/>
  <c r="EI505" i="5"/>
  <c r="EI483" i="5"/>
  <c r="EH344" i="5"/>
  <c r="EH378" i="5" s="1"/>
  <c r="EH340" i="5"/>
  <c r="EH408" i="5"/>
  <c r="EH479" i="5" s="1"/>
  <c r="EH159" i="5" s="1"/>
  <c r="EH421" i="5"/>
  <c r="EH416" i="5"/>
  <c r="EH413" i="5"/>
  <c r="EI370" i="5"/>
  <c r="EI369" i="5"/>
  <c r="EH354" i="5"/>
  <c r="EH411" i="5"/>
  <c r="EH536" i="5" s="1"/>
  <c r="EH415" i="5"/>
  <c r="EH342" i="5"/>
  <c r="EH422" i="5"/>
  <c r="EH409" i="5"/>
  <c r="EH500" i="5" s="1"/>
  <c r="EH407" i="5"/>
  <c r="EH343" i="5"/>
  <c r="EH417" i="5"/>
  <c r="EH414" i="5"/>
  <c r="EH410" i="5"/>
  <c r="EH419" i="5"/>
  <c r="EH418" i="5"/>
  <c r="EI1201" i="5"/>
  <c r="EI27" i="5"/>
  <c r="EI30" i="5" s="1" a="1"/>
  <c r="EI30" i="5" s="1"/>
  <c r="EI310" i="5"/>
  <c r="EH959" i="5"/>
  <c r="EH960" i="5" s="1"/>
  <c r="EH462" i="5"/>
  <c r="EH826" i="5"/>
  <c r="EH18" i="5"/>
  <c r="EH882" i="5"/>
  <c r="EI46" i="5" a="1"/>
  <c r="EI46" i="5" s="1"/>
  <c r="EI364" i="5"/>
  <c r="EI10" i="5"/>
  <c r="EI11" i="5" s="1"/>
  <c r="EI45" i="5" a="1"/>
  <c r="EI45" i="5" s="1"/>
  <c r="EH1168" i="5"/>
  <c r="EJ5" i="5"/>
  <c r="EJ365" i="5" s="1"/>
  <c r="EH879" i="5"/>
  <c r="EH883" i="5"/>
  <c r="EI875" i="5"/>
  <c r="EI874" i="5"/>
  <c r="EI873" i="5"/>
  <c r="EI870" i="5"/>
  <c r="EI848" i="5"/>
  <c r="EI850" i="5"/>
  <c r="EI431" i="5"/>
  <c r="EI430" i="5"/>
  <c r="EI429" i="5"/>
  <c r="EI428" i="5"/>
  <c r="EI605" i="5"/>
  <c r="EI610" i="5" s="1"/>
  <c r="EI604" i="5"/>
  <c r="EI609" i="5" s="1"/>
  <c r="EI603" i="5"/>
  <c r="EI608" i="5" s="1"/>
  <c r="EI602" i="5"/>
  <c r="EI607" i="5" s="1"/>
  <c r="EI561" i="5"/>
  <c r="EI427" i="5"/>
  <c r="EI17" i="5"/>
  <c r="EI432" i="5"/>
  <c r="EI15" i="5"/>
  <c r="EI433" i="5"/>
  <c r="EH884" i="5"/>
  <c r="EJ351" i="5" l="1"/>
  <c r="EH373" i="5"/>
  <c r="EH377" i="5"/>
  <c r="EH390" i="5" s="1"/>
  <c r="EH154" i="5" s="1"/>
  <c r="EJ1035" i="5"/>
  <c r="EJ1036" i="5"/>
  <c r="EJ1034" i="5"/>
  <c r="KT265" i="4"/>
  <c r="EH678" i="5"/>
  <c r="EH710" i="5"/>
  <c r="KW260" i="4"/>
  <c r="KW261" i="4" s="1"/>
  <c r="KV262" i="4"/>
  <c r="EH75" i="5"/>
  <c r="EH74" i="5"/>
  <c r="EI76" i="5"/>
  <c r="EH486" i="5"/>
  <c r="EH507" i="5"/>
  <c r="EH493" i="5"/>
  <c r="EH446" i="5"/>
  <c r="EI1147" i="5"/>
  <c r="EI1148" i="5"/>
  <c r="EI1162" i="5" s="1"/>
  <c r="EJ1476" i="5"/>
  <c r="EJ1276" i="5"/>
  <c r="EH443" i="5"/>
  <c r="EH439" i="5"/>
  <c r="EH445" i="5"/>
  <c r="EH444" i="5"/>
  <c r="EH442" i="5"/>
  <c r="EH440" i="5"/>
  <c r="EH441" i="5"/>
  <c r="EI306" i="5"/>
  <c r="EI20" i="5"/>
  <c r="EI562" i="5" s="1"/>
  <c r="EI801" i="5"/>
  <c r="EI804" i="5" s="1"/>
  <c r="EI805" i="5" s="1"/>
  <c r="EJ803" i="5" s="1"/>
  <c r="EI327" i="5"/>
  <c r="EI329" i="5" s="1"/>
  <c r="EI360" i="5" s="1"/>
  <c r="EH535" i="5"/>
  <c r="EH537" i="5" s="1"/>
  <c r="EH162" i="5" s="1"/>
  <c r="EJ518" i="5"/>
  <c r="EJ519" i="5" s="1"/>
  <c r="EJ477" i="5"/>
  <c r="EI40" i="5" a="1"/>
  <c r="EI40" i="5" s="1"/>
  <c r="EI42" i="5" a="1"/>
  <c r="EI42" i="5" s="1"/>
  <c r="EI39" i="5" a="1"/>
  <c r="EI39" i="5" s="1"/>
  <c r="EI37" i="5" a="1"/>
  <c r="EI37" i="5" s="1"/>
  <c r="EI35" i="5" a="1"/>
  <c r="EI35" i="5" s="1"/>
  <c r="EI36" i="5" a="1"/>
  <c r="EI36" i="5" s="1"/>
  <c r="EI38" i="5" a="1"/>
  <c r="EI38" i="5" s="1"/>
  <c r="EI34" i="5" a="1"/>
  <c r="EI34" i="5" s="1"/>
  <c r="EI33" i="5" a="1"/>
  <c r="EI33" i="5" s="1"/>
  <c r="EH376" i="5"/>
  <c r="EH389" i="5" s="1"/>
  <c r="EH153" i="5" s="1"/>
  <c r="EH375" i="5"/>
  <c r="EI32" i="5" a="1"/>
  <c r="EI32" i="5" s="1"/>
  <c r="EI31" i="5" a="1"/>
  <c r="EI31" i="5" s="1"/>
  <c r="EJ367" i="5"/>
  <c r="EJ368" i="5"/>
  <c r="EI9" i="5"/>
  <c r="EJ23" i="5"/>
  <c r="EJ1294" i="5" s="1"/>
  <c r="EJ846" i="5"/>
  <c r="EJ22" i="5"/>
  <c r="EI876" i="5"/>
  <c r="EJ556" i="5"/>
  <c r="EJ8" i="5"/>
  <c r="EJ348" i="5" s="1"/>
  <c r="EJ366" i="5" s="1"/>
  <c r="EK4" i="5"/>
  <c r="EJ6" i="5"/>
  <c r="EJ7" i="5"/>
  <c r="EI29" i="5" a="1"/>
  <c r="EI29" i="5" s="1"/>
  <c r="EH885" i="5"/>
  <c r="EI1178" i="5"/>
  <c r="EI1190" i="5" s="1"/>
  <c r="EI394" i="5"/>
  <c r="EI858" i="5"/>
  <c r="EJ849" i="5"/>
  <c r="EH334" i="5"/>
  <c r="EH333" i="5"/>
  <c r="EH393" i="5"/>
  <c r="EI845" i="5"/>
  <c r="EI16" i="5"/>
  <c r="EJ24" i="5"/>
  <c r="EK1289" i="5" s="1"/>
  <c r="EI423" i="5" l="1"/>
  <c r="EI341" i="5"/>
  <c r="EI412" i="5"/>
  <c r="EI545" i="5" s="1"/>
  <c r="EI163" i="5" s="1"/>
  <c r="KU265" i="4"/>
  <c r="EJ540" i="5"/>
  <c r="EJ797" i="5"/>
  <c r="EI841" i="5"/>
  <c r="EI541" i="5"/>
  <c r="EI176" i="5" s="1"/>
  <c r="KX260" i="4"/>
  <c r="KX261" i="4" s="1"/>
  <c r="KW262" i="4"/>
  <c r="EH447" i="5"/>
  <c r="EJ302" i="5"/>
  <c r="EJ434" i="5"/>
  <c r="EI308" i="5"/>
  <c r="EI437" i="5"/>
  <c r="EJ548" i="5"/>
  <c r="EI1083" i="5"/>
  <c r="EI1084" i="5" s="1"/>
  <c r="EJ1024" i="5"/>
  <c r="EI809" i="5"/>
  <c r="EI810" i="5" s="1"/>
  <c r="EJ544" i="5"/>
  <c r="EJ296" i="5"/>
  <c r="EJ291" i="5"/>
  <c r="EJ298" i="5"/>
  <c r="EJ299" i="5"/>
  <c r="EJ301" i="5"/>
  <c r="EJ303" i="5"/>
  <c r="EJ300" i="5"/>
  <c r="EJ304" i="5"/>
  <c r="EJ293" i="5"/>
  <c r="EJ294" i="5"/>
  <c r="EJ292" i="5"/>
  <c r="EJ295" i="5"/>
  <c r="EJ297" i="5"/>
  <c r="EJ305" i="5"/>
  <c r="EI361" i="5"/>
  <c r="EJ798" i="5"/>
  <c r="EJ799" i="5"/>
  <c r="EJ796" i="5"/>
  <c r="EI780" i="5"/>
  <c r="EI790" i="5"/>
  <c r="EI838" i="5"/>
  <c r="EJ19" i="5"/>
  <c r="EJ531" i="5"/>
  <c r="EJ532" i="5"/>
  <c r="EJ498" i="5"/>
  <c r="EJ505" i="5"/>
  <c r="EJ491" i="5"/>
  <c r="EJ483" i="5"/>
  <c r="EI344" i="5"/>
  <c r="EI378" i="5" s="1"/>
  <c r="EI354" i="5"/>
  <c r="EI413" i="5"/>
  <c r="EI421" i="5"/>
  <c r="EI422" i="5"/>
  <c r="EI418" i="5"/>
  <c r="EI343" i="5"/>
  <c r="EI407" i="5"/>
  <c r="EI416" i="5"/>
  <c r="EI411" i="5"/>
  <c r="EI535" i="5" s="1"/>
  <c r="EI415" i="5"/>
  <c r="EI410" i="5"/>
  <c r="EI342" i="5"/>
  <c r="EI414" i="5"/>
  <c r="EI409" i="5"/>
  <c r="EI486" i="5" s="1"/>
  <c r="EI419" i="5"/>
  <c r="EI417" i="5"/>
  <c r="EI408" i="5"/>
  <c r="EI479" i="5" s="1"/>
  <c r="EI159" i="5" s="1"/>
  <c r="EI420" i="5"/>
  <c r="EI340" i="5"/>
  <c r="EJ370" i="5"/>
  <c r="EJ369" i="5"/>
  <c r="EI884" i="5"/>
  <c r="EI879" i="5"/>
  <c r="EI883" i="5"/>
  <c r="EI882" i="5"/>
  <c r="EI826" i="5"/>
  <c r="EI18" i="5"/>
  <c r="EI462" i="5"/>
  <c r="EI959" i="5"/>
  <c r="EI960" i="5" s="1"/>
  <c r="EJ347" i="5"/>
  <c r="EJ349" i="5" s="1"/>
  <c r="EJ46" i="5" a="1"/>
  <c r="EJ46" i="5" s="1"/>
  <c r="EJ364" i="5"/>
  <c r="EJ10" i="5"/>
  <c r="EJ11" i="5" s="1"/>
  <c r="EJ45" i="5" a="1"/>
  <c r="EJ45" i="5" s="1"/>
  <c r="EJ875" i="5"/>
  <c r="EJ874" i="5"/>
  <c r="EJ873" i="5"/>
  <c r="EJ870" i="5"/>
  <c r="EJ848" i="5"/>
  <c r="EJ850" i="5"/>
  <c r="EJ430" i="5"/>
  <c r="EJ429" i="5"/>
  <c r="EJ428" i="5"/>
  <c r="EJ427" i="5"/>
  <c r="EJ605" i="5"/>
  <c r="EJ610" i="5" s="1"/>
  <c r="EJ604" i="5"/>
  <c r="EJ609" i="5" s="1"/>
  <c r="EJ603" i="5"/>
  <c r="EJ608" i="5" s="1"/>
  <c r="EJ602" i="5"/>
  <c r="EJ607" i="5" s="1"/>
  <c r="EJ561" i="5"/>
  <c r="EJ433" i="5"/>
  <c r="EJ17" i="5"/>
  <c r="EJ432" i="5"/>
  <c r="EJ431" i="5"/>
  <c r="EJ15" i="5"/>
  <c r="EJ1201" i="5"/>
  <c r="EJ27" i="5"/>
  <c r="EJ31" i="5" s="1" a="1"/>
  <c r="EJ31" i="5" s="1"/>
  <c r="EJ310" i="5"/>
  <c r="EI1168" i="5"/>
  <c r="EK5" i="5"/>
  <c r="EK365" i="5" s="1"/>
  <c r="EI374" i="5" l="1"/>
  <c r="EI377" i="5"/>
  <c r="EI373" i="5"/>
  <c r="EK351" i="5"/>
  <c r="EK1036" i="5"/>
  <c r="EK1035" i="5"/>
  <c r="EK1034" i="5"/>
  <c r="KV265" i="4"/>
  <c r="EI678" i="5"/>
  <c r="EI710" i="5"/>
  <c r="KY260" i="4"/>
  <c r="KY261" i="4" s="1"/>
  <c r="KX262" i="4"/>
  <c r="EJ76" i="5"/>
  <c r="EI75" i="5"/>
  <c r="EI74" i="5"/>
  <c r="EI493" i="5"/>
  <c r="EI500" i="5"/>
  <c r="EI507" i="5"/>
  <c r="EI446" i="5"/>
  <c r="EJ1147" i="5"/>
  <c r="EJ1148" i="5"/>
  <c r="EJ1162" i="5" s="1"/>
  <c r="EK1476" i="5"/>
  <c r="EK1276" i="5"/>
  <c r="EI445" i="5"/>
  <c r="EI443" i="5"/>
  <c r="EI441" i="5"/>
  <c r="EI444" i="5"/>
  <c r="EI439" i="5"/>
  <c r="EI442" i="5"/>
  <c r="EI440" i="5"/>
  <c r="EJ306" i="5"/>
  <c r="EI390" i="5"/>
  <c r="EI154" i="5" s="1"/>
  <c r="EJ801" i="5"/>
  <c r="EJ804" i="5" s="1"/>
  <c r="EJ805" i="5" s="1"/>
  <c r="EK803" i="5" s="1"/>
  <c r="EJ327" i="5"/>
  <c r="EJ329" i="5" s="1"/>
  <c r="EJ361" i="5" s="1"/>
  <c r="EJ20" i="5"/>
  <c r="EJ562" i="5" s="1"/>
  <c r="EI536" i="5"/>
  <c r="EI537" i="5" s="1"/>
  <c r="EI162" i="5" s="1"/>
  <c r="EK518" i="5"/>
  <c r="EK519" i="5" s="1"/>
  <c r="EK477" i="5"/>
  <c r="EJ40" i="5" a="1"/>
  <c r="EJ40" i="5" s="1"/>
  <c r="EJ42" i="5" a="1"/>
  <c r="EJ42" i="5" s="1"/>
  <c r="EJ38" i="5" a="1"/>
  <c r="EJ38" i="5" s="1"/>
  <c r="EJ39" i="5" a="1"/>
  <c r="EJ39" i="5" s="1"/>
  <c r="EJ35" i="5" a="1"/>
  <c r="EJ35" i="5" s="1"/>
  <c r="EJ36" i="5" a="1"/>
  <c r="EJ36" i="5" s="1"/>
  <c r="EJ37" i="5" a="1"/>
  <c r="EJ37" i="5" s="1"/>
  <c r="EJ34" i="5" a="1"/>
  <c r="EJ34" i="5" s="1"/>
  <c r="EJ33" i="5" a="1"/>
  <c r="EJ33" i="5" s="1"/>
  <c r="EJ412" i="5" s="1"/>
  <c r="EI376" i="5"/>
  <c r="EI389" i="5" s="1"/>
  <c r="EI153" i="5" s="1"/>
  <c r="EI375" i="5"/>
  <c r="EK367" i="5"/>
  <c r="EK368" i="5"/>
  <c r="EI885" i="5"/>
  <c r="EI393" i="5"/>
  <c r="EI333" i="5"/>
  <c r="EI334" i="5"/>
  <c r="EK22" i="5"/>
  <c r="EK23" i="5"/>
  <c r="EK1294" i="5" s="1"/>
  <c r="EK846" i="5"/>
  <c r="EJ29" i="5" a="1"/>
  <c r="EJ29" i="5" s="1"/>
  <c r="EK849" i="5"/>
  <c r="EJ1178" i="5"/>
  <c r="EJ1190" i="5" s="1"/>
  <c r="EJ394" i="5"/>
  <c r="EK24" i="5"/>
  <c r="EL1289" i="5" s="1"/>
  <c r="EJ858" i="5"/>
  <c r="EJ30" i="5" a="1"/>
  <c r="EJ30" i="5" s="1"/>
  <c r="EJ845" i="5"/>
  <c r="EJ16" i="5"/>
  <c r="EJ32" i="5" a="1"/>
  <c r="EJ32" i="5" s="1"/>
  <c r="EJ876" i="5"/>
  <c r="EJ9" i="5"/>
  <c r="EK556" i="5"/>
  <c r="EL4" i="5"/>
  <c r="EK6" i="5"/>
  <c r="EK7" i="5"/>
  <c r="EK8" i="5"/>
  <c r="EK348" i="5" s="1"/>
  <c r="EK366" i="5" s="1"/>
  <c r="EJ341" i="5" l="1"/>
  <c r="EJ374" i="5" s="1"/>
  <c r="KW265" i="4"/>
  <c r="EK540" i="5"/>
  <c r="EK797" i="5"/>
  <c r="EJ841" i="5"/>
  <c r="EJ541" i="5"/>
  <c r="EJ176" i="5" s="1"/>
  <c r="KZ260" i="4"/>
  <c r="KZ261" i="4" s="1"/>
  <c r="KY262" i="4"/>
  <c r="EI447" i="5"/>
  <c r="EK305" i="5"/>
  <c r="EK434" i="5"/>
  <c r="EJ308" i="5"/>
  <c r="EJ437" i="5"/>
  <c r="EK548" i="5"/>
  <c r="EJ1083" i="5"/>
  <c r="EJ1084" i="5" s="1"/>
  <c r="EK1024" i="5"/>
  <c r="EJ809" i="5"/>
  <c r="EJ810" i="5" s="1"/>
  <c r="EJ545" i="5"/>
  <c r="EJ163" i="5" s="1"/>
  <c r="EK544" i="5"/>
  <c r="EJ423" i="5"/>
  <c r="EK303" i="5"/>
  <c r="EK295" i="5"/>
  <c r="EK301" i="5"/>
  <c r="EK304" i="5"/>
  <c r="EK296" i="5"/>
  <c r="EK291" i="5"/>
  <c r="EK297" i="5"/>
  <c r="EK299" i="5"/>
  <c r="EK302" i="5"/>
  <c r="EK292" i="5"/>
  <c r="EK298" i="5"/>
  <c r="EK294" i="5"/>
  <c r="EK293" i="5"/>
  <c r="EK300" i="5"/>
  <c r="EJ360" i="5"/>
  <c r="EK796" i="5"/>
  <c r="EK799" i="5"/>
  <c r="EK798" i="5"/>
  <c r="EJ780" i="5"/>
  <c r="EJ790" i="5"/>
  <c r="EJ838" i="5"/>
  <c r="EK19" i="5"/>
  <c r="EK531" i="5"/>
  <c r="EK532" i="5"/>
  <c r="EK498" i="5"/>
  <c r="EK505" i="5"/>
  <c r="EK491" i="5"/>
  <c r="EK483" i="5"/>
  <c r="EJ344" i="5"/>
  <c r="EJ378" i="5" s="1"/>
  <c r="EJ420" i="5"/>
  <c r="EJ340" i="5"/>
  <c r="EJ354" i="5"/>
  <c r="EJ408" i="5"/>
  <c r="EJ479" i="5" s="1"/>
  <c r="EJ159" i="5" s="1"/>
  <c r="EK370" i="5"/>
  <c r="EK369" i="5"/>
  <c r="EK347" i="5"/>
  <c r="EK349" i="5" s="1"/>
  <c r="EJ883" i="5"/>
  <c r="EJ18" i="5"/>
  <c r="EL5" i="5"/>
  <c r="EL365" i="5" s="1"/>
  <c r="EJ959" i="5"/>
  <c r="EJ960" i="5" s="1"/>
  <c r="EJ462" i="5"/>
  <c r="EJ826" i="5"/>
  <c r="EJ879" i="5"/>
  <c r="EK850" i="5"/>
  <c r="EK875" i="5"/>
  <c r="EK874" i="5"/>
  <c r="EK873" i="5"/>
  <c r="EK870" i="5"/>
  <c r="EK848" i="5"/>
  <c r="EK429" i="5"/>
  <c r="EK428" i="5"/>
  <c r="EK427" i="5"/>
  <c r="EK605" i="5"/>
  <c r="EK610" i="5" s="1"/>
  <c r="EK604" i="5"/>
  <c r="EK609" i="5" s="1"/>
  <c r="EK603" i="5"/>
  <c r="EK608" i="5" s="1"/>
  <c r="EK602" i="5"/>
  <c r="EK607" i="5" s="1"/>
  <c r="EK561" i="5"/>
  <c r="EK432" i="5"/>
  <c r="EK431" i="5"/>
  <c r="EK15" i="5"/>
  <c r="EK433" i="5"/>
  <c r="EK430" i="5"/>
  <c r="EK17" i="5"/>
  <c r="EJ1168" i="5"/>
  <c r="EJ884" i="5"/>
  <c r="EK364" i="5"/>
  <c r="EK45" i="5" a="1"/>
  <c r="EK45" i="5" s="1"/>
  <c r="EK10" i="5"/>
  <c r="EK11" i="5" s="1"/>
  <c r="EK46" i="5" a="1"/>
  <c r="EK46" i="5" s="1"/>
  <c r="EJ882" i="5"/>
  <c r="EK1201" i="5"/>
  <c r="EK27" i="5"/>
  <c r="EK36" i="5" s="1" a="1"/>
  <c r="EK36" i="5" s="1"/>
  <c r="EK310" i="5"/>
  <c r="EJ416" i="5"/>
  <c r="EJ415" i="5"/>
  <c r="EJ411" i="5"/>
  <c r="EJ535" i="5" s="1"/>
  <c r="EJ410" i="5"/>
  <c r="EJ418" i="5"/>
  <c r="EJ417" i="5"/>
  <c r="EJ407" i="5"/>
  <c r="EJ414" i="5"/>
  <c r="EJ419" i="5"/>
  <c r="EJ343" i="5"/>
  <c r="EJ409" i="5"/>
  <c r="EJ486" i="5" s="1"/>
  <c r="EJ421" i="5"/>
  <c r="EJ342" i="5"/>
  <c r="EJ413" i="5"/>
  <c r="EJ422" i="5"/>
  <c r="EL351" i="5" l="1"/>
  <c r="EJ377" i="5"/>
  <c r="EJ390" i="5" s="1"/>
  <c r="EJ154" i="5" s="1"/>
  <c r="EJ373" i="5"/>
  <c r="EL1034" i="5"/>
  <c r="EL1035" i="5"/>
  <c r="EL1036" i="5"/>
  <c r="KX265" i="4"/>
  <c r="EJ678" i="5"/>
  <c r="EJ710" i="5"/>
  <c r="LA260" i="4"/>
  <c r="LA261" i="4" s="1"/>
  <c r="KZ262" i="4"/>
  <c r="EK76" i="5"/>
  <c r="EJ75" i="5"/>
  <c r="EJ74" i="5"/>
  <c r="EJ500" i="5"/>
  <c r="EJ507" i="5"/>
  <c r="EJ493" i="5"/>
  <c r="EK1147" i="5"/>
  <c r="EJ446" i="5"/>
  <c r="EL1476" i="5"/>
  <c r="EL1276" i="5"/>
  <c r="EK1148" i="5"/>
  <c r="EK1162" i="5" s="1"/>
  <c r="EJ442" i="5"/>
  <c r="EJ443" i="5"/>
  <c r="EJ441" i="5"/>
  <c r="EJ444" i="5"/>
  <c r="EJ440" i="5"/>
  <c r="EJ439" i="5"/>
  <c r="EJ445" i="5"/>
  <c r="EK306" i="5"/>
  <c r="EK801" i="5"/>
  <c r="EK804" i="5" s="1"/>
  <c r="EK805" i="5" s="1"/>
  <c r="EL803" i="5" s="1"/>
  <c r="EK327" i="5"/>
  <c r="EK329" i="5" s="1"/>
  <c r="EK361" i="5" s="1"/>
  <c r="EK20" i="5"/>
  <c r="EK562" i="5" s="1"/>
  <c r="EJ536" i="5"/>
  <c r="EJ537" i="5" s="1"/>
  <c r="EJ162" i="5" s="1"/>
  <c r="EL518" i="5"/>
  <c r="EL519" i="5" s="1"/>
  <c r="EL477" i="5"/>
  <c r="EK40" i="5" a="1"/>
  <c r="EK40" i="5" s="1"/>
  <c r="EK38" i="5" a="1"/>
  <c r="EK38" i="5" s="1"/>
  <c r="EK42" i="5" a="1"/>
  <c r="EK42" i="5" s="1"/>
  <c r="EK39" i="5" a="1"/>
  <c r="EK39" i="5" s="1"/>
  <c r="EK37" i="5" a="1"/>
  <c r="EK37" i="5" s="1"/>
  <c r="EK35" i="5" a="1"/>
  <c r="EK35" i="5" s="1"/>
  <c r="EK34" i="5" a="1"/>
  <c r="EK34" i="5" s="1"/>
  <c r="EK33" i="5" a="1"/>
  <c r="EK33" i="5" s="1"/>
  <c r="EK412" i="5" s="1"/>
  <c r="EJ375" i="5"/>
  <c r="EJ376" i="5"/>
  <c r="EJ389" i="5" s="1"/>
  <c r="EJ153" i="5" s="1"/>
  <c r="EJ393" i="5"/>
  <c r="EL367" i="5"/>
  <c r="EL368" i="5"/>
  <c r="EJ334" i="5"/>
  <c r="EL22" i="5"/>
  <c r="EJ333" i="5"/>
  <c r="EJ885" i="5"/>
  <c r="EL846" i="5"/>
  <c r="EK31" i="5" a="1"/>
  <c r="EK31" i="5" s="1"/>
  <c r="EL23" i="5"/>
  <c r="EL1294" i="5" s="1"/>
  <c r="EK30" i="5" a="1"/>
  <c r="EK30" i="5" s="1"/>
  <c r="EK29" i="5" a="1"/>
  <c r="EK29" i="5" s="1"/>
  <c r="EK876" i="5"/>
  <c r="EK1178" i="5"/>
  <c r="EK1190" i="5" s="1"/>
  <c r="EK394" i="5"/>
  <c r="EK9" i="5"/>
  <c r="EL556" i="5"/>
  <c r="EM4" i="5"/>
  <c r="EL6" i="5"/>
  <c r="EL7" i="5"/>
  <c r="EL8" i="5"/>
  <c r="EL348" i="5" s="1"/>
  <c r="EL366" i="5" s="1"/>
  <c r="EK32" i="5" a="1"/>
  <c r="EK32" i="5" s="1"/>
  <c r="EK845" i="5"/>
  <c r="EK16" i="5"/>
  <c r="EL849" i="5"/>
  <c r="EK858" i="5"/>
  <c r="EL24" i="5"/>
  <c r="EM1289" i="5" s="1"/>
  <c r="EK341" i="5" l="1"/>
  <c r="EK374" i="5" s="1"/>
  <c r="KY265" i="4"/>
  <c r="EL540" i="5"/>
  <c r="EL797" i="5"/>
  <c r="EK841" i="5"/>
  <c r="EK541" i="5"/>
  <c r="EK176" i="5" s="1"/>
  <c r="LB260" i="4"/>
  <c r="LB261" i="4" s="1"/>
  <c r="LA262" i="4"/>
  <c r="EJ447" i="5"/>
  <c r="EL296" i="5"/>
  <c r="EL434" i="5"/>
  <c r="EK423" i="5"/>
  <c r="EK308" i="5"/>
  <c r="EK437" i="5"/>
  <c r="EL548" i="5"/>
  <c r="EK1083" i="5"/>
  <c r="EK1084" i="5" s="1"/>
  <c r="EL1024" i="5"/>
  <c r="EK809" i="5"/>
  <c r="EK810" i="5" s="1"/>
  <c r="EK545" i="5"/>
  <c r="EK163" i="5" s="1"/>
  <c r="EL544" i="5"/>
  <c r="EL303" i="5"/>
  <c r="EL298" i="5"/>
  <c r="EL295" i="5"/>
  <c r="EL300" i="5"/>
  <c r="EL293" i="5"/>
  <c r="EL292" i="5"/>
  <c r="EL302" i="5"/>
  <c r="EL301" i="5"/>
  <c r="EL294" i="5"/>
  <c r="EL297" i="5"/>
  <c r="EL304" i="5"/>
  <c r="EL291" i="5"/>
  <c r="EL299" i="5"/>
  <c r="EL305" i="5"/>
  <c r="EK360" i="5"/>
  <c r="EL796" i="5"/>
  <c r="EL798" i="5"/>
  <c r="EL799" i="5"/>
  <c r="EK780" i="5"/>
  <c r="EK790" i="5"/>
  <c r="EK838" i="5"/>
  <c r="EL19" i="5"/>
  <c r="EL531" i="5"/>
  <c r="EL532" i="5"/>
  <c r="EL491" i="5"/>
  <c r="EL498" i="5"/>
  <c r="EL505" i="5"/>
  <c r="EL483" i="5"/>
  <c r="EK344" i="5"/>
  <c r="EK378" i="5" s="1"/>
  <c r="EK883" i="5"/>
  <c r="EK422" i="5"/>
  <c r="EL370" i="5"/>
  <c r="EL369" i="5"/>
  <c r="EK408" i="5"/>
  <c r="EK479" i="5" s="1"/>
  <c r="EK159" i="5" s="1"/>
  <c r="EK342" i="5"/>
  <c r="EL347" i="5"/>
  <c r="EL349" i="5" s="1"/>
  <c r="EK354" i="5"/>
  <c r="EK410" i="5"/>
  <c r="EK411" i="5"/>
  <c r="EK535" i="5" s="1"/>
  <c r="EK415" i="5"/>
  <c r="EK420" i="5"/>
  <c r="EK340" i="5"/>
  <c r="EL45" i="5" a="1"/>
  <c r="EL45" i="5" s="1"/>
  <c r="EL364" i="5"/>
  <c r="EL10" i="5"/>
  <c r="EL11" i="5" s="1"/>
  <c r="EL46" i="5" a="1"/>
  <c r="EL46" i="5" s="1"/>
  <c r="EK959" i="5"/>
  <c r="EK960" i="5" s="1"/>
  <c r="EK462" i="5"/>
  <c r="EK826" i="5"/>
  <c r="EK421" i="5"/>
  <c r="EK882" i="5"/>
  <c r="EK413" i="5"/>
  <c r="EK414" i="5"/>
  <c r="EL1201" i="5"/>
  <c r="EL27" i="5"/>
  <c r="EL31" i="5" s="1" a="1"/>
  <c r="EL31" i="5" s="1"/>
  <c r="EL310" i="5"/>
  <c r="EK418" i="5"/>
  <c r="EK343" i="5"/>
  <c r="EK18" i="5"/>
  <c r="EK879" i="5"/>
  <c r="EK416" i="5"/>
  <c r="EL850" i="5"/>
  <c r="EL428" i="5"/>
  <c r="EL873" i="5"/>
  <c r="EL605" i="5"/>
  <c r="EL610" i="5" s="1"/>
  <c r="EL604" i="5"/>
  <c r="EL609" i="5" s="1"/>
  <c r="EL603" i="5"/>
  <c r="EL608" i="5" s="1"/>
  <c r="EL602" i="5"/>
  <c r="EL607" i="5" s="1"/>
  <c r="EL561" i="5"/>
  <c r="EL874" i="5"/>
  <c r="EL433" i="5"/>
  <c r="EL875" i="5"/>
  <c r="EL431" i="5"/>
  <c r="EL848" i="5"/>
  <c r="EL432" i="5"/>
  <c r="EL427" i="5"/>
  <c r="EL15" i="5"/>
  <c r="EL870" i="5"/>
  <c r="EL430" i="5"/>
  <c r="EL429" i="5"/>
  <c r="EL17" i="5"/>
  <c r="EM5" i="5"/>
  <c r="EM365" i="5" s="1"/>
  <c r="EK884" i="5"/>
  <c r="EK409" i="5"/>
  <c r="EK493" i="5" s="1"/>
  <c r="EK1168" i="5"/>
  <c r="EK407" i="5"/>
  <c r="EK419" i="5"/>
  <c r="EK417" i="5"/>
  <c r="EM351" i="5" l="1"/>
  <c r="EK377" i="5"/>
  <c r="EK390" i="5" s="1"/>
  <c r="EK154" i="5" s="1"/>
  <c r="EK373" i="5"/>
  <c r="EM1036" i="5"/>
  <c r="EM1034" i="5"/>
  <c r="EM1035" i="5"/>
  <c r="KZ265" i="4"/>
  <c r="EK678" i="5"/>
  <c r="EK710" i="5"/>
  <c r="LC260" i="4"/>
  <c r="LC261" i="4" s="1"/>
  <c r="LB262" i="4"/>
  <c r="EL76" i="5"/>
  <c r="EK75" i="5"/>
  <c r="EK74" i="5"/>
  <c r="EK486" i="5"/>
  <c r="EK500" i="5"/>
  <c r="EK507" i="5"/>
  <c r="EK446" i="5"/>
  <c r="EM1476" i="5"/>
  <c r="EM1276" i="5"/>
  <c r="EL1148" i="5"/>
  <c r="EL1162" i="5" s="1"/>
  <c r="EL1147" i="5"/>
  <c r="EK442" i="5"/>
  <c r="EK441" i="5"/>
  <c r="EK444" i="5"/>
  <c r="EK445" i="5"/>
  <c r="EK439" i="5"/>
  <c r="EK440" i="5"/>
  <c r="EK443" i="5"/>
  <c r="EL306" i="5"/>
  <c r="EL20" i="5"/>
  <c r="EL562" i="5" s="1"/>
  <c r="EL801" i="5"/>
  <c r="EL804" i="5" s="1"/>
  <c r="EL805" i="5" s="1"/>
  <c r="EM803" i="5" s="1"/>
  <c r="EL327" i="5"/>
  <c r="EL329" i="5" s="1"/>
  <c r="EL361" i="5" s="1"/>
  <c r="EK536" i="5"/>
  <c r="EK537" i="5" s="1"/>
  <c r="EK162" i="5" s="1"/>
  <c r="EM518" i="5"/>
  <c r="EM519" i="5" s="1"/>
  <c r="EM477" i="5"/>
  <c r="EL40" i="5" a="1"/>
  <c r="EL40" i="5" s="1"/>
  <c r="EL42" i="5" a="1"/>
  <c r="EL42" i="5" s="1"/>
  <c r="EL38" i="5" a="1"/>
  <c r="EL38" i="5" s="1"/>
  <c r="EL39" i="5" a="1"/>
  <c r="EL39" i="5" s="1"/>
  <c r="EL37" i="5" a="1"/>
  <c r="EL37" i="5" s="1"/>
  <c r="EL34" i="5" a="1"/>
  <c r="EL34" i="5" s="1"/>
  <c r="EL36" i="5" a="1"/>
  <c r="EL36" i="5" s="1"/>
  <c r="EL35" i="5" a="1"/>
  <c r="EL35" i="5" s="1"/>
  <c r="EL33" i="5" a="1"/>
  <c r="EL33" i="5" s="1"/>
  <c r="EL412" i="5" s="1"/>
  <c r="EK375" i="5"/>
  <c r="EK376" i="5"/>
  <c r="EK389" i="5" s="1"/>
  <c r="EK153" i="5" s="1"/>
  <c r="EL9" i="5"/>
  <c r="EM367" i="5"/>
  <c r="EM368" i="5"/>
  <c r="EM22" i="5"/>
  <c r="EM849" i="5"/>
  <c r="EL32" i="5" a="1"/>
  <c r="EL32" i="5" s="1"/>
  <c r="EM23" i="5"/>
  <c r="EM1294" i="5" s="1"/>
  <c r="EM846" i="5"/>
  <c r="EL30" i="5" a="1"/>
  <c r="EL30" i="5" s="1"/>
  <c r="EK333" i="5"/>
  <c r="EK334" i="5"/>
  <c r="EK393" i="5"/>
  <c r="EK885" i="5"/>
  <c r="EM556" i="5"/>
  <c r="EM6" i="5"/>
  <c r="EM7" i="5"/>
  <c r="EM8" i="5"/>
  <c r="EM348" i="5" s="1"/>
  <c r="EM366" i="5" s="1"/>
  <c r="EN4" i="5"/>
  <c r="EL858" i="5"/>
  <c r="EL845" i="5"/>
  <c r="EL16" i="5"/>
  <c r="EL29" i="5" a="1"/>
  <c r="EL29" i="5" s="1"/>
  <c r="EM24" i="5"/>
  <c r="EN1289" i="5" s="1"/>
  <c r="EL1178" i="5"/>
  <c r="EL1190" i="5" s="1"/>
  <c r="EL394" i="5"/>
  <c r="EL876" i="5"/>
  <c r="EL341" i="5" l="1"/>
  <c r="EL374" i="5" s="1"/>
  <c r="LA265" i="4"/>
  <c r="EM540" i="5"/>
  <c r="EM797" i="5"/>
  <c r="EL841" i="5"/>
  <c r="EL541" i="5"/>
  <c r="EL176" i="5" s="1"/>
  <c r="LD260" i="4"/>
  <c r="LD261" i="4" s="1"/>
  <c r="LC262" i="4"/>
  <c r="EK447" i="5"/>
  <c r="EM305" i="5"/>
  <c r="EM434" i="5"/>
  <c r="EL308" i="5"/>
  <c r="EL437" i="5"/>
  <c r="EM548" i="5"/>
  <c r="EL1083" i="5"/>
  <c r="EL1084" i="5" s="1"/>
  <c r="EM1024" i="5"/>
  <c r="EL545" i="5"/>
  <c r="EL163" i="5" s="1"/>
  <c r="EL809" i="5"/>
  <c r="EL810" i="5" s="1"/>
  <c r="EM544" i="5"/>
  <c r="EL423" i="5"/>
  <c r="EM296" i="5"/>
  <c r="EM297" i="5"/>
  <c r="EM300" i="5"/>
  <c r="EM303" i="5"/>
  <c r="EM299" i="5"/>
  <c r="EM293" i="5"/>
  <c r="EM295" i="5"/>
  <c r="EM302" i="5"/>
  <c r="EM292" i="5"/>
  <c r="EM301" i="5"/>
  <c r="EM298" i="5"/>
  <c r="EM304" i="5"/>
  <c r="EM291" i="5"/>
  <c r="EM294" i="5"/>
  <c r="EM347" i="5"/>
  <c r="EM349" i="5" s="1"/>
  <c r="EL360" i="5"/>
  <c r="EM798" i="5"/>
  <c r="EM799" i="5"/>
  <c r="EM796" i="5"/>
  <c r="EL780" i="5"/>
  <c r="EL790" i="5"/>
  <c r="EL838" i="5"/>
  <c r="EM19" i="5"/>
  <c r="EM532" i="5"/>
  <c r="EM531" i="5"/>
  <c r="EM505" i="5"/>
  <c r="EM498" i="5"/>
  <c r="EM491" i="5"/>
  <c r="EM483" i="5"/>
  <c r="EL420" i="5"/>
  <c r="EL344" i="5"/>
  <c r="EL378" i="5" s="1"/>
  <c r="EL340" i="5"/>
  <c r="EL959" i="5"/>
  <c r="EL960" i="5" s="1"/>
  <c r="EL18" i="5"/>
  <c r="EL354" i="5"/>
  <c r="EL883" i="5"/>
  <c r="EL826" i="5"/>
  <c r="EL462" i="5"/>
  <c r="EL879" i="5"/>
  <c r="EL882" i="5"/>
  <c r="EL884" i="5"/>
  <c r="EL408" i="5"/>
  <c r="EL479" i="5" s="1"/>
  <c r="EL159" i="5" s="1"/>
  <c r="EL411" i="5"/>
  <c r="EL536" i="5" s="1"/>
  <c r="EL415" i="5"/>
  <c r="EL342" i="5"/>
  <c r="EL410" i="5"/>
  <c r="EL343" i="5"/>
  <c r="EM370" i="5"/>
  <c r="EM369" i="5"/>
  <c r="EL422" i="5"/>
  <c r="EL413" i="5"/>
  <c r="EL407" i="5"/>
  <c r="EL419" i="5"/>
  <c r="EL416" i="5"/>
  <c r="EL417" i="5"/>
  <c r="EL418" i="5"/>
  <c r="EL414" i="5"/>
  <c r="EL409" i="5"/>
  <c r="EL493" i="5" s="1"/>
  <c r="EL421" i="5"/>
  <c r="EL1168" i="5"/>
  <c r="EN5" i="5"/>
  <c r="EN365" i="5" s="1"/>
  <c r="EM875" i="5"/>
  <c r="EM874" i="5"/>
  <c r="EM873" i="5"/>
  <c r="EM870" i="5"/>
  <c r="EM848" i="5"/>
  <c r="EM850" i="5"/>
  <c r="EM427" i="5"/>
  <c r="EM605" i="5"/>
  <c r="EM610" i="5" s="1"/>
  <c r="EM604" i="5"/>
  <c r="EM609" i="5" s="1"/>
  <c r="EM603" i="5"/>
  <c r="EM608" i="5" s="1"/>
  <c r="EM602" i="5"/>
  <c r="EM607" i="5" s="1"/>
  <c r="EM561" i="5"/>
  <c r="EM433" i="5"/>
  <c r="EM432" i="5"/>
  <c r="EM430" i="5"/>
  <c r="EM431" i="5"/>
  <c r="EM15" i="5"/>
  <c r="EM429" i="5"/>
  <c r="EM428" i="5"/>
  <c r="EM17" i="5"/>
  <c r="EM364" i="5"/>
  <c r="EM10" i="5"/>
  <c r="EM11" i="5" s="1"/>
  <c r="EM46" i="5" a="1"/>
  <c r="EM46" i="5" s="1"/>
  <c r="EM45" i="5" a="1"/>
  <c r="EM45" i="5" s="1"/>
  <c r="EM1201" i="5"/>
  <c r="EM27" i="5"/>
  <c r="EM29" i="5" s="1" a="1"/>
  <c r="EM29" i="5" s="1"/>
  <c r="EM310" i="5"/>
  <c r="EL373" i="5" l="1"/>
  <c r="EL377" i="5"/>
  <c r="EL390" i="5" s="1"/>
  <c r="EL154" i="5" s="1"/>
  <c r="EN351" i="5"/>
  <c r="EN1036" i="5"/>
  <c r="EN1035" i="5"/>
  <c r="EN1034" i="5"/>
  <c r="LB265" i="4"/>
  <c r="EL678" i="5"/>
  <c r="EL710" i="5"/>
  <c r="LE260" i="4"/>
  <c r="LE261" i="4" s="1"/>
  <c r="LD262" i="4"/>
  <c r="EL393" i="5"/>
  <c r="EL75" i="5"/>
  <c r="EL74" i="5"/>
  <c r="EM76" i="5"/>
  <c r="EL486" i="5"/>
  <c r="EL500" i="5"/>
  <c r="EL507" i="5"/>
  <c r="EM1148" i="5"/>
  <c r="EM1162" i="5" s="1"/>
  <c r="EL446" i="5"/>
  <c r="EN1476" i="5"/>
  <c r="EN1276" i="5"/>
  <c r="EM1147" i="5"/>
  <c r="EL441" i="5"/>
  <c r="EL444" i="5"/>
  <c r="EL445" i="5"/>
  <c r="EL440" i="5"/>
  <c r="EL439" i="5"/>
  <c r="EL442" i="5"/>
  <c r="EL443" i="5"/>
  <c r="EM306" i="5"/>
  <c r="EM801" i="5"/>
  <c r="EM804" i="5" s="1"/>
  <c r="EM805" i="5" s="1"/>
  <c r="EN803" i="5" s="1"/>
  <c r="EM327" i="5"/>
  <c r="EM329" i="5" s="1"/>
  <c r="EM360" i="5" s="1"/>
  <c r="EM20" i="5"/>
  <c r="EM562" i="5" s="1"/>
  <c r="EL535" i="5"/>
  <c r="EL537" i="5" s="1"/>
  <c r="EL162" i="5" s="1"/>
  <c r="EN518" i="5"/>
  <c r="EN519" i="5" s="1"/>
  <c r="EN477" i="5"/>
  <c r="EM40" i="5" a="1"/>
  <c r="EM40" i="5" s="1"/>
  <c r="EM39" i="5" a="1"/>
  <c r="EM39" i="5" s="1"/>
  <c r="EM42" i="5" a="1"/>
  <c r="EM42" i="5" s="1"/>
  <c r="EM38" i="5" a="1"/>
  <c r="EM38" i="5" s="1"/>
  <c r="EM36" i="5" a="1"/>
  <c r="EM36" i="5" s="1"/>
  <c r="EM34" i="5" a="1"/>
  <c r="EM34" i="5" s="1"/>
  <c r="EM37" i="5" a="1"/>
  <c r="EM37" i="5" s="1"/>
  <c r="EM35" i="5" a="1"/>
  <c r="EM35" i="5" s="1"/>
  <c r="EM33" i="5" a="1"/>
  <c r="EM33" i="5" s="1"/>
  <c r="EM412" i="5" s="1"/>
  <c r="EL375" i="5"/>
  <c r="EL376" i="5"/>
  <c r="EL389" i="5" s="1"/>
  <c r="EL153" i="5" s="1"/>
  <c r="EL334" i="5"/>
  <c r="EL333" i="5"/>
  <c r="EL885" i="5"/>
  <c r="EN368" i="5"/>
  <c r="EN367" i="5"/>
  <c r="EN22" i="5"/>
  <c r="EN849" i="5"/>
  <c r="EM31" i="5" a="1"/>
  <c r="EM31" i="5" s="1"/>
  <c r="EM32" i="5" a="1"/>
  <c r="EM32" i="5" s="1"/>
  <c r="EM858" i="5"/>
  <c r="EN23" i="5"/>
  <c r="EN1294" i="5" s="1"/>
  <c r="EM30" i="5" a="1"/>
  <c r="EM30" i="5" s="1"/>
  <c r="EM341" i="5" s="1"/>
  <c r="EM374" i="5" s="1"/>
  <c r="EM9" i="5"/>
  <c r="EM845" i="5"/>
  <c r="EM16" i="5"/>
  <c r="EN846" i="5"/>
  <c r="EM876" i="5"/>
  <c r="EN6" i="5"/>
  <c r="EN556" i="5"/>
  <c r="EN7" i="5"/>
  <c r="EN8" i="5"/>
  <c r="EN348" i="5" s="1"/>
  <c r="EN366" i="5" s="1"/>
  <c r="EO4" i="5"/>
  <c r="EM1178" i="5"/>
  <c r="EM1190" i="5" s="1"/>
  <c r="EM394" i="5"/>
  <c r="EN24" i="5"/>
  <c r="EO1289" i="5" s="1"/>
  <c r="LC265" i="4" l="1"/>
  <c r="EN540" i="5"/>
  <c r="EN797" i="5"/>
  <c r="EM841" i="5"/>
  <c r="EM541" i="5"/>
  <c r="EM176" i="5" s="1"/>
  <c r="LF260" i="4"/>
  <c r="LF261" i="4" s="1"/>
  <c r="LE262" i="4"/>
  <c r="EL447" i="5"/>
  <c r="EN305" i="5"/>
  <c r="EN434" i="5"/>
  <c r="EM423" i="5"/>
  <c r="EM308" i="5"/>
  <c r="EM437" i="5"/>
  <c r="EN548" i="5"/>
  <c r="EM1083" i="5"/>
  <c r="EM1084" i="5" s="1"/>
  <c r="EN1024" i="5"/>
  <c r="EM809" i="5"/>
  <c r="EM810" i="5" s="1"/>
  <c r="EM545" i="5"/>
  <c r="EM163" i="5" s="1"/>
  <c r="EN544" i="5"/>
  <c r="EN297" i="5"/>
  <c r="EN295" i="5"/>
  <c r="EN302" i="5"/>
  <c r="EN291" i="5"/>
  <c r="EN298" i="5"/>
  <c r="EN303" i="5"/>
  <c r="EN294" i="5"/>
  <c r="EN299" i="5"/>
  <c r="EN301" i="5"/>
  <c r="EN293" i="5"/>
  <c r="EN300" i="5"/>
  <c r="EN292" i="5"/>
  <c r="EN304" i="5"/>
  <c r="EN296" i="5"/>
  <c r="EN799" i="5"/>
  <c r="EN796" i="5"/>
  <c r="EN798" i="5"/>
  <c r="EM361" i="5"/>
  <c r="EM780" i="5"/>
  <c r="EM790" i="5"/>
  <c r="EM838" i="5"/>
  <c r="EN19" i="5"/>
  <c r="EN532" i="5"/>
  <c r="EN531" i="5"/>
  <c r="EN498" i="5"/>
  <c r="EN505" i="5"/>
  <c r="EN491" i="5"/>
  <c r="EN483" i="5"/>
  <c r="EM408" i="5"/>
  <c r="EM479" i="5" s="1"/>
  <c r="EM159" i="5" s="1"/>
  <c r="EM18" i="5"/>
  <c r="EM884" i="5"/>
  <c r="EN369" i="5"/>
  <c r="EN370" i="5"/>
  <c r="EM340" i="5"/>
  <c r="EM344" i="5"/>
  <c r="EM378" i="5" s="1"/>
  <c r="EM420" i="5"/>
  <c r="EM879" i="5"/>
  <c r="EM354" i="5"/>
  <c r="EN347" i="5"/>
  <c r="EN349" i="5" s="1"/>
  <c r="EM882" i="5"/>
  <c r="EM883" i="5"/>
  <c r="EM1168" i="5"/>
  <c r="EM414" i="5"/>
  <c r="EM407" i="5"/>
  <c r="EM418" i="5"/>
  <c r="EM413" i="5"/>
  <c r="EM343" i="5"/>
  <c r="EM409" i="5"/>
  <c r="EM493" i="5" s="1"/>
  <c r="EM410" i="5"/>
  <c r="EM422" i="5"/>
  <c r="EM421" i="5"/>
  <c r="EM411" i="5"/>
  <c r="EM536" i="5" s="1"/>
  <c r="EM342" i="5"/>
  <c r="EM419" i="5"/>
  <c r="EM415" i="5"/>
  <c r="EM417" i="5"/>
  <c r="EM416" i="5"/>
  <c r="EO5" i="5"/>
  <c r="EO365" i="5" s="1"/>
  <c r="EN875" i="5"/>
  <c r="EN874" i="5"/>
  <c r="EN873" i="5"/>
  <c r="EN870" i="5"/>
  <c r="EN848" i="5"/>
  <c r="EN605" i="5"/>
  <c r="EN610" i="5" s="1"/>
  <c r="EN604" i="5"/>
  <c r="EN609" i="5" s="1"/>
  <c r="EN603" i="5"/>
  <c r="EN608" i="5" s="1"/>
  <c r="EN602" i="5"/>
  <c r="EN607" i="5" s="1"/>
  <c r="EN561" i="5"/>
  <c r="EN433" i="5"/>
  <c r="EN850" i="5"/>
  <c r="EN432" i="5"/>
  <c r="EN431" i="5"/>
  <c r="EN15" i="5"/>
  <c r="EN429" i="5"/>
  <c r="EN430" i="5"/>
  <c r="EN428" i="5"/>
  <c r="EN17" i="5"/>
  <c r="EN427" i="5"/>
  <c r="EN1201" i="5"/>
  <c r="EN27" i="5"/>
  <c r="EN34" i="5" s="1" a="1"/>
  <c r="EN34" i="5" s="1"/>
  <c r="EN310" i="5"/>
  <c r="EN364" i="5"/>
  <c r="EN46" i="5" a="1"/>
  <c r="EN46" i="5" s="1"/>
  <c r="EN10" i="5"/>
  <c r="EN11" i="5" s="1"/>
  <c r="EN45" i="5" a="1"/>
  <c r="EN45" i="5" s="1"/>
  <c r="EM959" i="5"/>
  <c r="EM960" i="5" s="1"/>
  <c r="EM462" i="5"/>
  <c r="EM826" i="5"/>
  <c r="EM377" i="5" l="1"/>
  <c r="EM373" i="5"/>
  <c r="EO351" i="5"/>
  <c r="EO1035" i="5"/>
  <c r="EO1034" i="5"/>
  <c r="EO1036" i="5"/>
  <c r="LD265" i="4"/>
  <c r="EM678" i="5"/>
  <c r="EM710" i="5"/>
  <c r="LG260" i="4"/>
  <c r="LG261" i="4" s="1"/>
  <c r="LF262" i="4"/>
  <c r="EN76" i="5"/>
  <c r="EM74" i="5"/>
  <c r="EM75" i="5"/>
  <c r="EM486" i="5"/>
  <c r="EM507" i="5"/>
  <c r="EM500" i="5"/>
  <c r="EN1148" i="5"/>
  <c r="EN1162" i="5" s="1"/>
  <c r="EM446" i="5"/>
  <c r="EO1476" i="5"/>
  <c r="EO1276" i="5"/>
  <c r="EN1147" i="5"/>
  <c r="EM440" i="5"/>
  <c r="EM441" i="5"/>
  <c r="EM445" i="5"/>
  <c r="EM444" i="5"/>
  <c r="EM442" i="5"/>
  <c r="EM443" i="5"/>
  <c r="EM439" i="5"/>
  <c r="EN306" i="5"/>
  <c r="EM390" i="5"/>
  <c r="EM154" i="5" s="1"/>
  <c r="EN20" i="5"/>
  <c r="EN562" i="5" s="1"/>
  <c r="EN801" i="5"/>
  <c r="EN804" i="5" s="1"/>
  <c r="EN805" i="5" s="1"/>
  <c r="EO803" i="5" s="1"/>
  <c r="EN327" i="5"/>
  <c r="EN329" i="5" s="1"/>
  <c r="EN361" i="5" s="1"/>
  <c r="EM535" i="5"/>
  <c r="EM537" i="5" s="1"/>
  <c r="EM162" i="5" s="1"/>
  <c r="EO518" i="5"/>
  <c r="EO519" i="5" s="1"/>
  <c r="EO477" i="5"/>
  <c r="EN40" i="5" a="1"/>
  <c r="EN40" i="5" s="1"/>
  <c r="EN42" i="5" a="1"/>
  <c r="EN42" i="5" s="1"/>
  <c r="EN38" i="5" a="1"/>
  <c r="EN38" i="5" s="1"/>
  <c r="EN36" i="5" a="1"/>
  <c r="EN36" i="5" s="1"/>
  <c r="EN39" i="5" a="1"/>
  <c r="EN39" i="5" s="1"/>
  <c r="EN37" i="5" a="1"/>
  <c r="EN37" i="5" s="1"/>
  <c r="EN35" i="5" a="1"/>
  <c r="EN35" i="5" s="1"/>
  <c r="EN33" i="5" a="1"/>
  <c r="EN33" i="5" s="1"/>
  <c r="EN412" i="5" s="1"/>
  <c r="EM376" i="5"/>
  <c r="EM389" i="5" s="1"/>
  <c r="EM153" i="5" s="1"/>
  <c r="EM375" i="5"/>
  <c r="EM393" i="5"/>
  <c r="EM334" i="5"/>
  <c r="EM333" i="5"/>
  <c r="EO367" i="5"/>
  <c r="EO368" i="5"/>
  <c r="EM885" i="5"/>
  <c r="EO849" i="5"/>
  <c r="EO23" i="5"/>
  <c r="EO1294" i="5" s="1"/>
  <c r="EO846" i="5"/>
  <c r="EN31" i="5" a="1"/>
  <c r="EN31" i="5" s="1"/>
  <c r="EO22" i="5"/>
  <c r="EO24" i="5"/>
  <c r="EP1289" i="5" s="1"/>
  <c r="EN29" i="5" a="1"/>
  <c r="EN29" i="5" s="1"/>
  <c r="EN30" i="5" a="1"/>
  <c r="EN30" i="5" s="1"/>
  <c r="EN32" i="5" a="1"/>
  <c r="EN32" i="5" s="1"/>
  <c r="EN9" i="5"/>
  <c r="EN858" i="5"/>
  <c r="EO556" i="5"/>
  <c r="EO7" i="5"/>
  <c r="EO8" i="5"/>
  <c r="EO348" i="5" s="1"/>
  <c r="EO366" i="5" s="1"/>
  <c r="EP4" i="5"/>
  <c r="EO6" i="5"/>
  <c r="EN845" i="5"/>
  <c r="EN16" i="5"/>
  <c r="EN876" i="5"/>
  <c r="EN1178" i="5"/>
  <c r="EN1190" i="5" s="1"/>
  <c r="EN394" i="5"/>
  <c r="EN341" i="5" l="1"/>
  <c r="EN374" i="5" s="1"/>
  <c r="EN423" i="5"/>
  <c r="LE265" i="4"/>
  <c r="EO540" i="5"/>
  <c r="EO797" i="5"/>
  <c r="EN841" i="5"/>
  <c r="EN541" i="5"/>
  <c r="EN176" i="5" s="1"/>
  <c r="LH260" i="4"/>
  <c r="LH261" i="4" s="1"/>
  <c r="LG262" i="4"/>
  <c r="EM447" i="5"/>
  <c r="EO305" i="5"/>
  <c r="EO434" i="5"/>
  <c r="EN308" i="5"/>
  <c r="EN437" i="5"/>
  <c r="EO548" i="5"/>
  <c r="EN1083" i="5"/>
  <c r="EN1084" i="5" s="1"/>
  <c r="EO1024" i="5"/>
  <c r="EN809" i="5"/>
  <c r="EN810" i="5" s="1"/>
  <c r="EN545" i="5"/>
  <c r="EN163" i="5" s="1"/>
  <c r="EO544" i="5"/>
  <c r="EO296" i="5"/>
  <c r="EO297" i="5"/>
  <c r="EO299" i="5"/>
  <c r="EO300" i="5"/>
  <c r="EO295" i="5"/>
  <c r="EO304" i="5"/>
  <c r="EO302" i="5"/>
  <c r="EO301" i="5"/>
  <c r="EO303" i="5"/>
  <c r="EO298" i="5"/>
  <c r="EO293" i="5"/>
  <c r="EO294" i="5"/>
  <c r="EO291" i="5"/>
  <c r="EO292" i="5"/>
  <c r="EO796" i="5"/>
  <c r="EO798" i="5"/>
  <c r="EO799" i="5"/>
  <c r="EN780" i="5"/>
  <c r="EN790" i="5"/>
  <c r="EN838" i="5"/>
  <c r="EN360" i="5"/>
  <c r="EO19" i="5"/>
  <c r="EO531" i="5"/>
  <c r="EO532" i="5"/>
  <c r="EO505" i="5"/>
  <c r="EO498" i="5"/>
  <c r="EO491" i="5"/>
  <c r="EO483" i="5"/>
  <c r="EN340" i="5"/>
  <c r="EN18" i="5"/>
  <c r="EN422" i="5"/>
  <c r="EO369" i="5"/>
  <c r="EO370" i="5"/>
  <c r="EN410" i="5"/>
  <c r="EN879" i="5"/>
  <c r="EN882" i="5"/>
  <c r="EN883" i="5"/>
  <c r="EN884" i="5"/>
  <c r="EO347" i="5"/>
  <c r="EO349" i="5" s="1"/>
  <c r="EN354" i="5"/>
  <c r="EN408" i="5"/>
  <c r="EN479" i="5" s="1"/>
  <c r="EN159" i="5" s="1"/>
  <c r="EN420" i="5"/>
  <c r="EN344" i="5"/>
  <c r="EN378" i="5" s="1"/>
  <c r="EO875" i="5"/>
  <c r="EO874" i="5"/>
  <c r="EO873" i="5"/>
  <c r="EO870" i="5"/>
  <c r="EO848" i="5"/>
  <c r="EO850" i="5"/>
  <c r="EO433" i="5"/>
  <c r="EO432" i="5"/>
  <c r="EO431" i="5"/>
  <c r="EO430" i="5"/>
  <c r="EO605" i="5"/>
  <c r="EO610" i="5" s="1"/>
  <c r="EO15" i="5"/>
  <c r="EO602" i="5"/>
  <c r="EO607" i="5" s="1"/>
  <c r="EO429" i="5"/>
  <c r="EO428" i="5"/>
  <c r="EO17" i="5"/>
  <c r="EO603" i="5"/>
  <c r="EO608" i="5" s="1"/>
  <c r="EO561" i="5"/>
  <c r="EO604" i="5"/>
  <c r="EO609" i="5" s="1"/>
  <c r="EO427" i="5"/>
  <c r="EO45" i="5" a="1"/>
  <c r="EO45" i="5" s="1"/>
  <c r="EO46" i="5" a="1"/>
  <c r="EO46" i="5" s="1"/>
  <c r="EO10" i="5"/>
  <c r="EO11" i="5" s="1"/>
  <c r="EO364" i="5"/>
  <c r="EN959" i="5"/>
  <c r="EN960" i="5" s="1"/>
  <c r="EN462" i="5"/>
  <c r="EN826" i="5"/>
  <c r="EO1201" i="5"/>
  <c r="EO27" i="5"/>
  <c r="EO34" i="5" s="1" a="1"/>
  <c r="EO34" i="5" s="1"/>
  <c r="EO310" i="5"/>
  <c r="EN1168" i="5"/>
  <c r="EP5" i="5"/>
  <c r="EP365" i="5" s="1"/>
  <c r="EN418" i="5"/>
  <c r="EN413" i="5"/>
  <c r="EN411" i="5"/>
  <c r="EN535" i="5" s="1"/>
  <c r="EN414" i="5"/>
  <c r="EN407" i="5"/>
  <c r="EN342" i="5"/>
  <c r="EN343" i="5"/>
  <c r="EN409" i="5"/>
  <c r="EN507" i="5" s="1"/>
  <c r="EN417" i="5"/>
  <c r="EN416" i="5"/>
  <c r="EN419" i="5"/>
  <c r="EN421" i="5"/>
  <c r="EN415" i="5"/>
  <c r="EN377" i="5" l="1"/>
  <c r="EN390" i="5" s="1"/>
  <c r="EN154" i="5" s="1"/>
  <c r="EN373" i="5"/>
  <c r="EP351" i="5"/>
  <c r="EP1034" i="5"/>
  <c r="EP1036" i="5"/>
  <c r="EP1035" i="5"/>
  <c r="LF265" i="4"/>
  <c r="EN678" i="5"/>
  <c r="EN710" i="5"/>
  <c r="LI260" i="4"/>
  <c r="LI261" i="4" s="1"/>
  <c r="LH262" i="4"/>
  <c r="EO76" i="5"/>
  <c r="EN74" i="5"/>
  <c r="EN75" i="5"/>
  <c r="EN486" i="5"/>
  <c r="EN493" i="5"/>
  <c r="EN500" i="5"/>
  <c r="EN446" i="5"/>
  <c r="EP1476" i="5"/>
  <c r="EP1276" i="5"/>
  <c r="EO1148" i="5"/>
  <c r="EO1162" i="5" s="1"/>
  <c r="EO1147" i="5"/>
  <c r="EN445" i="5"/>
  <c r="EN440" i="5"/>
  <c r="EN441" i="5"/>
  <c r="EN444" i="5"/>
  <c r="EN442" i="5"/>
  <c r="EN443" i="5"/>
  <c r="EN439" i="5"/>
  <c r="EO306" i="5"/>
  <c r="EO801" i="5"/>
  <c r="EO804" i="5" s="1"/>
  <c r="EO805" i="5" s="1"/>
  <c r="EP803" i="5" s="1"/>
  <c r="EO327" i="5"/>
  <c r="EO329" i="5" s="1"/>
  <c r="EO360" i="5" s="1"/>
  <c r="EO20" i="5"/>
  <c r="EO562" i="5" s="1"/>
  <c r="EN536" i="5"/>
  <c r="EN537" i="5" s="1"/>
  <c r="EN162" i="5" s="1"/>
  <c r="EP518" i="5"/>
  <c r="EP519" i="5" s="1"/>
  <c r="EP477" i="5"/>
  <c r="EO40" i="5" a="1"/>
  <c r="EO40" i="5" s="1"/>
  <c r="EO39" i="5" a="1"/>
  <c r="EO39" i="5" s="1"/>
  <c r="EO35" i="5" a="1"/>
  <c r="EO35" i="5" s="1"/>
  <c r="EO42" i="5" a="1"/>
  <c r="EO42" i="5" s="1"/>
  <c r="EO37" i="5" a="1"/>
  <c r="EO37" i="5" s="1"/>
  <c r="EO38" i="5" a="1"/>
  <c r="EO38" i="5" s="1"/>
  <c r="EO36" i="5" a="1"/>
  <c r="EO36" i="5" s="1"/>
  <c r="EO33" i="5" a="1"/>
  <c r="EO33" i="5" s="1"/>
  <c r="EO412" i="5" s="1"/>
  <c r="EN376" i="5"/>
  <c r="EN389" i="5" s="1"/>
  <c r="EN153" i="5" s="1"/>
  <c r="EN375" i="5"/>
  <c r="EN393" i="5"/>
  <c r="EN334" i="5"/>
  <c r="EN333" i="5"/>
  <c r="EN885" i="5"/>
  <c r="EP367" i="5"/>
  <c r="EP368" i="5"/>
  <c r="EP22" i="5"/>
  <c r="EP849" i="5"/>
  <c r="EP24" i="5"/>
  <c r="EQ1289" i="5" s="1"/>
  <c r="EP846" i="5"/>
  <c r="EO1178" i="5"/>
  <c r="EO1190" i="5" s="1"/>
  <c r="EO394" i="5"/>
  <c r="EO858" i="5"/>
  <c r="EO32" i="5" a="1"/>
  <c r="EO32" i="5" s="1"/>
  <c r="EO30" i="5" a="1"/>
  <c r="EO30" i="5" s="1"/>
  <c r="EP556" i="5"/>
  <c r="EP7" i="5"/>
  <c r="EP8" i="5"/>
  <c r="EP348" i="5" s="1"/>
  <c r="EP366" i="5" s="1"/>
  <c r="EQ4" i="5"/>
  <c r="EP6" i="5"/>
  <c r="EO876" i="5"/>
  <c r="EO9" i="5"/>
  <c r="EO29" i="5" a="1"/>
  <c r="EO29" i="5" s="1"/>
  <c r="EO31" i="5" a="1"/>
  <c r="EO31" i="5" s="1"/>
  <c r="EO845" i="5"/>
  <c r="EO16" i="5"/>
  <c r="EP23" i="5"/>
  <c r="EP1294" i="5" s="1"/>
  <c r="EO341" i="5" l="1"/>
  <c r="EO374" i="5" s="1"/>
  <c r="EO423" i="5"/>
  <c r="LG265" i="4"/>
  <c r="EP540" i="5"/>
  <c r="EP797" i="5"/>
  <c r="EO841" i="5"/>
  <c r="EO541" i="5"/>
  <c r="EO176" i="5" s="1"/>
  <c r="LJ260" i="4"/>
  <c r="LJ261" i="4" s="1"/>
  <c r="LI262" i="4"/>
  <c r="EN447" i="5"/>
  <c r="EP292" i="5"/>
  <c r="EP434" i="5"/>
  <c r="EO308" i="5"/>
  <c r="EO437" i="5"/>
  <c r="EP548" i="5"/>
  <c r="EO1083" i="5"/>
  <c r="EO1084" i="5" s="1"/>
  <c r="EP1024" i="5"/>
  <c r="EO809" i="5"/>
  <c r="EO810" i="5" s="1"/>
  <c r="EO545" i="5"/>
  <c r="EO163" i="5" s="1"/>
  <c r="EP544" i="5"/>
  <c r="EP291" i="5"/>
  <c r="EP303" i="5"/>
  <c r="EP300" i="5"/>
  <c r="EP295" i="5"/>
  <c r="EP297" i="5"/>
  <c r="EP293" i="5"/>
  <c r="EP302" i="5"/>
  <c r="EP296" i="5"/>
  <c r="EP298" i="5"/>
  <c r="EP305" i="5"/>
  <c r="EP294" i="5"/>
  <c r="EP301" i="5"/>
  <c r="EP299" i="5"/>
  <c r="EP304" i="5"/>
  <c r="EP796" i="5"/>
  <c r="EP799" i="5"/>
  <c r="EP798" i="5"/>
  <c r="EO780" i="5"/>
  <c r="EO790" i="5"/>
  <c r="EO838" i="5"/>
  <c r="EO361" i="5"/>
  <c r="EP19" i="5"/>
  <c r="EP531" i="5"/>
  <c r="EP532" i="5"/>
  <c r="EP491" i="5"/>
  <c r="EP505" i="5"/>
  <c r="EP498" i="5"/>
  <c r="EP483" i="5"/>
  <c r="EO879" i="5"/>
  <c r="EO415" i="5"/>
  <c r="EO409" i="5"/>
  <c r="EO507" i="5" s="1"/>
  <c r="EO884" i="5"/>
  <c r="EP369" i="5"/>
  <c r="EP370" i="5"/>
  <c r="EO407" i="5"/>
  <c r="EO343" i="5"/>
  <c r="EO354" i="5"/>
  <c r="EP347" i="5"/>
  <c r="EP349" i="5" s="1"/>
  <c r="EO883" i="5"/>
  <c r="EO411" i="5"/>
  <c r="EO535" i="5" s="1"/>
  <c r="EO408" i="5"/>
  <c r="EO479" i="5" s="1"/>
  <c r="EO159" i="5" s="1"/>
  <c r="EO340" i="5"/>
  <c r="EO344" i="5"/>
  <c r="EO378" i="5" s="1"/>
  <c r="EO420" i="5"/>
  <c r="EO1168" i="5"/>
  <c r="EQ5" i="5"/>
  <c r="EQ365" i="5" s="1"/>
  <c r="EO413" i="5"/>
  <c r="EO410" i="5"/>
  <c r="EO418" i="5"/>
  <c r="EO416" i="5"/>
  <c r="EO422" i="5"/>
  <c r="EO419" i="5"/>
  <c r="EO414" i="5"/>
  <c r="EP875" i="5"/>
  <c r="EP874" i="5"/>
  <c r="EP873" i="5"/>
  <c r="EP870" i="5"/>
  <c r="EP848" i="5"/>
  <c r="EP850" i="5"/>
  <c r="EP432" i="5"/>
  <c r="EP431" i="5"/>
  <c r="EP430" i="5"/>
  <c r="EP429" i="5"/>
  <c r="EP605" i="5"/>
  <c r="EP610" i="5" s="1"/>
  <c r="EP604" i="5"/>
  <c r="EP609" i="5" s="1"/>
  <c r="EP603" i="5"/>
  <c r="EP608" i="5" s="1"/>
  <c r="EP602" i="5"/>
  <c r="EP607" i="5" s="1"/>
  <c r="EP561" i="5"/>
  <c r="EP15" i="5"/>
  <c r="EP428" i="5"/>
  <c r="EP17" i="5"/>
  <c r="EP433" i="5"/>
  <c r="EP427" i="5"/>
  <c r="EO421" i="5"/>
  <c r="EO959" i="5"/>
  <c r="EO960" i="5" s="1"/>
  <c r="EO462" i="5"/>
  <c r="EO826" i="5"/>
  <c r="EO882" i="5"/>
  <c r="EP45" i="5" a="1"/>
  <c r="EP45" i="5" s="1"/>
  <c r="EP46" i="5" a="1"/>
  <c r="EP46" i="5" s="1"/>
  <c r="EP364" i="5"/>
  <c r="EP10" i="5"/>
  <c r="EP11" i="5" s="1"/>
  <c r="EO342" i="5"/>
  <c r="EP1201" i="5"/>
  <c r="EP27" i="5"/>
  <c r="EP31" i="5" s="1" a="1"/>
  <c r="EP31" i="5" s="1"/>
  <c r="EP310" i="5"/>
  <c r="EO417" i="5"/>
  <c r="EO18" i="5"/>
  <c r="EO377" i="5" l="1"/>
  <c r="EQ351" i="5"/>
  <c r="EO373" i="5"/>
  <c r="EQ1035" i="5"/>
  <c r="EQ1034" i="5"/>
  <c r="EQ1036" i="5"/>
  <c r="LH265" i="4"/>
  <c r="EO678" i="5"/>
  <c r="EO710" i="5"/>
  <c r="LK260" i="4"/>
  <c r="LK261" i="4" s="1"/>
  <c r="LJ262" i="4"/>
  <c r="EP76" i="5"/>
  <c r="EO74" i="5"/>
  <c r="EO75" i="5"/>
  <c r="EO486" i="5"/>
  <c r="EO493" i="5"/>
  <c r="EO500" i="5"/>
  <c r="EP1148" i="5"/>
  <c r="EP1162" i="5" s="1"/>
  <c r="EP1147" i="5"/>
  <c r="EO446" i="5"/>
  <c r="EQ1476" i="5"/>
  <c r="EQ1276" i="5"/>
  <c r="EO440" i="5"/>
  <c r="EO439" i="5"/>
  <c r="EO445" i="5"/>
  <c r="EO441" i="5"/>
  <c r="EO442" i="5"/>
  <c r="EO443" i="5"/>
  <c r="EO444" i="5"/>
  <c r="EP306" i="5"/>
  <c r="EO390" i="5"/>
  <c r="EO154" i="5" s="1"/>
  <c r="EP801" i="5"/>
  <c r="EP804" i="5" s="1"/>
  <c r="EP805" i="5" s="1"/>
  <c r="EQ803" i="5" s="1"/>
  <c r="EP20" i="5"/>
  <c r="EP562" i="5" s="1"/>
  <c r="EP327" i="5"/>
  <c r="EP329" i="5" s="1"/>
  <c r="EP360" i="5" s="1"/>
  <c r="EO536" i="5"/>
  <c r="EO537" i="5" s="1"/>
  <c r="EO162" i="5" s="1"/>
  <c r="EQ518" i="5"/>
  <c r="EQ519" i="5" s="1"/>
  <c r="EQ477" i="5"/>
  <c r="EP40" i="5" a="1"/>
  <c r="EP40" i="5" s="1"/>
  <c r="EP39" i="5" a="1"/>
  <c r="EP39" i="5" s="1"/>
  <c r="EP36" i="5" a="1"/>
  <c r="EP36" i="5" s="1"/>
  <c r="EP42" i="5" a="1"/>
  <c r="EP42" i="5" s="1"/>
  <c r="EP37" i="5" a="1"/>
  <c r="EP37" i="5" s="1"/>
  <c r="EP38" i="5" a="1"/>
  <c r="EP38" i="5" s="1"/>
  <c r="EP35" i="5" a="1"/>
  <c r="EP35" i="5" s="1"/>
  <c r="EP34" i="5" a="1"/>
  <c r="EP34" i="5" s="1"/>
  <c r="EP33" i="5" a="1"/>
  <c r="EP33" i="5" s="1"/>
  <c r="EP412" i="5" s="1"/>
  <c r="EO375" i="5"/>
  <c r="EO376" i="5"/>
  <c r="EO389" i="5" s="1"/>
  <c r="EO153" i="5" s="1"/>
  <c r="EQ367" i="5"/>
  <c r="EQ368" i="5"/>
  <c r="EO885" i="5"/>
  <c r="EQ22" i="5"/>
  <c r="EP32" i="5" a="1"/>
  <c r="EP32" i="5" s="1"/>
  <c r="EQ23" i="5"/>
  <c r="EQ1294" i="5" s="1"/>
  <c r="EP30" i="5" a="1"/>
  <c r="EP30" i="5" s="1"/>
  <c r="EP29" i="5" a="1"/>
  <c r="EP29" i="5" s="1"/>
  <c r="EP9" i="5"/>
  <c r="EP1178" i="5"/>
  <c r="EP1190" i="5" s="1"/>
  <c r="EP394" i="5"/>
  <c r="EQ846" i="5"/>
  <c r="EQ556" i="5"/>
  <c r="EQ8" i="5"/>
  <c r="EQ348" i="5" s="1"/>
  <c r="EQ366" i="5" s="1"/>
  <c r="ER4" i="5"/>
  <c r="EQ6" i="5"/>
  <c r="EQ7" i="5"/>
  <c r="EO333" i="5"/>
  <c r="EO334" i="5"/>
  <c r="EO393" i="5"/>
  <c r="EP858" i="5"/>
  <c r="EP845" i="5"/>
  <c r="EP16" i="5"/>
  <c r="EP876" i="5"/>
  <c r="EQ24" i="5"/>
  <c r="ER1289" i="5" s="1"/>
  <c r="EQ849" i="5"/>
  <c r="EP341" i="5" l="1"/>
  <c r="EP374" i="5" s="1"/>
  <c r="LI265" i="4"/>
  <c r="EQ540" i="5"/>
  <c r="EQ797" i="5"/>
  <c r="EP841" i="5"/>
  <c r="EP541" i="5"/>
  <c r="EP176" i="5" s="1"/>
  <c r="LL260" i="4"/>
  <c r="LL261" i="4" s="1"/>
  <c r="LK262" i="4"/>
  <c r="EO447" i="5"/>
  <c r="EQ305" i="5"/>
  <c r="EQ434" i="5"/>
  <c r="EP308" i="5"/>
  <c r="EP437" i="5"/>
  <c r="EQ548" i="5"/>
  <c r="EP1083" i="5"/>
  <c r="EP1084" i="5" s="1"/>
  <c r="EQ1024" i="5"/>
  <c r="EP545" i="5"/>
  <c r="EP163" i="5" s="1"/>
  <c r="EP809" i="5"/>
  <c r="EP810" i="5" s="1"/>
  <c r="EQ544" i="5"/>
  <c r="EP423" i="5"/>
  <c r="EQ293" i="5"/>
  <c r="EQ291" i="5"/>
  <c r="EQ296" i="5"/>
  <c r="EQ295" i="5"/>
  <c r="EQ302" i="5"/>
  <c r="EQ298" i="5"/>
  <c r="EQ303" i="5"/>
  <c r="EQ300" i="5"/>
  <c r="EQ297" i="5"/>
  <c r="EQ304" i="5"/>
  <c r="EQ299" i="5"/>
  <c r="EQ294" i="5"/>
  <c r="EQ292" i="5"/>
  <c r="EQ301" i="5"/>
  <c r="EQ799" i="5"/>
  <c r="EQ798" i="5"/>
  <c r="EQ796" i="5"/>
  <c r="EP780" i="5"/>
  <c r="EP790" i="5"/>
  <c r="EP838" i="5"/>
  <c r="EP361" i="5"/>
  <c r="EQ19" i="5"/>
  <c r="EQ531" i="5"/>
  <c r="EQ532" i="5"/>
  <c r="EQ491" i="5"/>
  <c r="EQ505" i="5"/>
  <c r="EQ498" i="5"/>
  <c r="EQ483" i="5"/>
  <c r="EP340" i="5"/>
  <c r="EP420" i="5"/>
  <c r="EP344" i="5"/>
  <c r="EP378" i="5" s="1"/>
  <c r="EP408" i="5"/>
  <c r="EP479" i="5" s="1"/>
  <c r="EP159" i="5" s="1"/>
  <c r="EP879" i="5"/>
  <c r="EP422" i="5"/>
  <c r="EP418" i="5"/>
  <c r="EP411" i="5"/>
  <c r="EP535" i="5" s="1"/>
  <c r="EP414" i="5"/>
  <c r="EP342" i="5"/>
  <c r="EP413" i="5"/>
  <c r="EP882" i="5"/>
  <c r="EQ370" i="5"/>
  <c r="EQ369" i="5"/>
  <c r="EP407" i="5"/>
  <c r="EP415" i="5"/>
  <c r="EP421" i="5"/>
  <c r="EP826" i="5"/>
  <c r="EP462" i="5"/>
  <c r="EP959" i="5"/>
  <c r="EP960" i="5" s="1"/>
  <c r="EP18" i="5"/>
  <c r="EQ347" i="5"/>
  <c r="EQ349" i="5" s="1"/>
  <c r="EP354" i="5"/>
  <c r="EP343" i="5"/>
  <c r="EP419" i="5"/>
  <c r="EP416" i="5"/>
  <c r="EP883" i="5"/>
  <c r="EP417" i="5"/>
  <c r="EP410" i="5"/>
  <c r="EP409" i="5"/>
  <c r="EP507" i="5" s="1"/>
  <c r="EP884" i="5"/>
  <c r="ER5" i="5"/>
  <c r="ER365" i="5" s="1"/>
  <c r="EQ875" i="5"/>
  <c r="EQ874" i="5"/>
  <c r="EQ873" i="5"/>
  <c r="EQ870" i="5"/>
  <c r="EQ848" i="5"/>
  <c r="EQ850" i="5"/>
  <c r="EQ431" i="5"/>
  <c r="EQ430" i="5"/>
  <c r="EQ429" i="5"/>
  <c r="EQ428" i="5"/>
  <c r="EQ605" i="5"/>
  <c r="EQ610" i="5" s="1"/>
  <c r="EQ604" i="5"/>
  <c r="EQ609" i="5" s="1"/>
  <c r="EQ603" i="5"/>
  <c r="EQ608" i="5" s="1"/>
  <c r="EQ602" i="5"/>
  <c r="EQ607" i="5" s="1"/>
  <c r="EQ561" i="5"/>
  <c r="EQ17" i="5"/>
  <c r="EQ433" i="5"/>
  <c r="EQ427" i="5"/>
  <c r="EQ432" i="5"/>
  <c r="EQ15" i="5"/>
  <c r="EQ46" i="5" a="1"/>
  <c r="EQ46" i="5" s="1"/>
  <c r="EQ364" i="5"/>
  <c r="EQ10" i="5"/>
  <c r="EQ11" i="5" s="1"/>
  <c r="EQ45" i="5" a="1"/>
  <c r="EQ45" i="5" s="1"/>
  <c r="EQ1201" i="5"/>
  <c r="EQ27" i="5"/>
  <c r="EQ29" i="5" s="1" a="1"/>
  <c r="EQ29" i="5" s="1"/>
  <c r="EQ310" i="5"/>
  <c r="EP1168" i="5"/>
  <c r="EP377" i="5" l="1"/>
  <c r="EP373" i="5"/>
  <c r="ER351" i="5"/>
  <c r="ER1035" i="5"/>
  <c r="ER1034" i="5"/>
  <c r="ER1036" i="5"/>
  <c r="LJ265" i="4"/>
  <c r="EP678" i="5"/>
  <c r="EP710" i="5"/>
  <c r="LM260" i="4"/>
  <c r="LM261" i="4" s="1"/>
  <c r="LL262" i="4"/>
  <c r="EQ76" i="5"/>
  <c r="EP74" i="5"/>
  <c r="EP75" i="5"/>
  <c r="EQ1148" i="5"/>
  <c r="EQ1162" i="5" s="1"/>
  <c r="EP486" i="5"/>
  <c r="EP493" i="5"/>
  <c r="EP500" i="5"/>
  <c r="EP446" i="5"/>
  <c r="ER1476" i="5"/>
  <c r="ER1276" i="5"/>
  <c r="EQ1147" i="5"/>
  <c r="EP440" i="5"/>
  <c r="EP443" i="5"/>
  <c r="EP444" i="5"/>
  <c r="EP445" i="5"/>
  <c r="EP441" i="5"/>
  <c r="EP442" i="5"/>
  <c r="EP439" i="5"/>
  <c r="EQ306" i="5"/>
  <c r="EP390" i="5"/>
  <c r="EP154" i="5" s="1"/>
  <c r="EQ801" i="5"/>
  <c r="EQ804" i="5" s="1"/>
  <c r="EQ805" i="5" s="1"/>
  <c r="ER803" i="5" s="1"/>
  <c r="EQ327" i="5"/>
  <c r="EQ329" i="5" s="1"/>
  <c r="EQ360" i="5" s="1"/>
  <c r="EQ20" i="5"/>
  <c r="EQ562" i="5" s="1"/>
  <c r="EP536" i="5"/>
  <c r="EP537" i="5" s="1"/>
  <c r="EP162" i="5" s="1"/>
  <c r="ER518" i="5"/>
  <c r="ER519" i="5" s="1"/>
  <c r="ER477" i="5"/>
  <c r="EQ40" i="5" a="1"/>
  <c r="EQ40" i="5" s="1"/>
  <c r="EQ42" i="5" a="1"/>
  <c r="EQ42" i="5" s="1"/>
  <c r="EQ38" i="5" a="1"/>
  <c r="EQ38" i="5" s="1"/>
  <c r="EQ39" i="5" a="1"/>
  <c r="EQ39" i="5" s="1"/>
  <c r="EQ37" i="5" a="1"/>
  <c r="EQ37" i="5" s="1"/>
  <c r="EQ34" i="5" a="1"/>
  <c r="EQ34" i="5" s="1"/>
  <c r="EQ36" i="5" a="1"/>
  <c r="EQ36" i="5" s="1"/>
  <c r="EQ35" i="5" a="1"/>
  <c r="EQ35" i="5" s="1"/>
  <c r="EQ33" i="5" a="1"/>
  <c r="EQ33" i="5" s="1"/>
  <c r="EQ412" i="5" s="1"/>
  <c r="EP375" i="5"/>
  <c r="EP376" i="5"/>
  <c r="EP389" i="5" s="1"/>
  <c r="EP153" i="5" s="1"/>
  <c r="ER367" i="5"/>
  <c r="ER368" i="5"/>
  <c r="EP333" i="5"/>
  <c r="EP334" i="5"/>
  <c r="EP393" i="5"/>
  <c r="EP885" i="5"/>
  <c r="ER22" i="5"/>
  <c r="EQ31" i="5" a="1"/>
  <c r="EQ31" i="5" s="1"/>
  <c r="ER849" i="5"/>
  <c r="ER23" i="5"/>
  <c r="ER1294" i="5" s="1"/>
  <c r="ER846" i="5"/>
  <c r="EQ30" i="5" a="1"/>
  <c r="EQ30" i="5" s="1"/>
  <c r="EQ341" i="5" s="1"/>
  <c r="EQ374" i="5" s="1"/>
  <c r="EQ876" i="5"/>
  <c r="EQ32" i="5" a="1"/>
  <c r="EQ32" i="5" s="1"/>
  <c r="EQ9" i="5"/>
  <c r="ER556" i="5"/>
  <c r="ER8" i="5"/>
  <c r="ER348" i="5" s="1"/>
  <c r="ER366" i="5" s="1"/>
  <c r="ES4" i="5"/>
  <c r="ER6" i="5"/>
  <c r="ER7" i="5"/>
  <c r="EQ1178" i="5"/>
  <c r="EQ1190" i="5" s="1"/>
  <c r="EQ394" i="5"/>
  <c r="EQ845" i="5"/>
  <c r="EQ16" i="5"/>
  <c r="EQ858" i="5"/>
  <c r="ER24" i="5"/>
  <c r="ES1289" i="5" s="1"/>
  <c r="LK265" i="4" l="1"/>
  <c r="ER540" i="5"/>
  <c r="ER797" i="5"/>
  <c r="EQ841" i="5"/>
  <c r="EQ541" i="5"/>
  <c r="EQ176" i="5" s="1"/>
  <c r="LN260" i="4"/>
  <c r="LN261" i="4" s="1"/>
  <c r="LM262" i="4"/>
  <c r="EP447" i="5"/>
  <c r="ER292" i="5"/>
  <c r="ER434" i="5"/>
  <c r="EQ423" i="5"/>
  <c r="EQ308" i="5"/>
  <c r="EQ437" i="5"/>
  <c r="ER548" i="5"/>
  <c r="EQ1083" i="5"/>
  <c r="EQ1084" i="5" s="1"/>
  <c r="ER1024" i="5"/>
  <c r="EQ809" i="5"/>
  <c r="EQ810" i="5" s="1"/>
  <c r="EQ545" i="5"/>
  <c r="EQ163" i="5" s="1"/>
  <c r="ER544" i="5"/>
  <c r="ER305" i="5"/>
  <c r="ER291" i="5"/>
  <c r="ER302" i="5"/>
  <c r="ER293" i="5"/>
  <c r="ER294" i="5"/>
  <c r="ER298" i="5"/>
  <c r="ER303" i="5"/>
  <c r="ER295" i="5"/>
  <c r="ER301" i="5"/>
  <c r="ER299" i="5"/>
  <c r="ER297" i="5"/>
  <c r="ER304" i="5"/>
  <c r="ER296" i="5"/>
  <c r="ER300" i="5"/>
  <c r="EQ361" i="5"/>
  <c r="ER347" i="5"/>
  <c r="ER349" i="5" s="1"/>
  <c r="ER796" i="5"/>
  <c r="ER798" i="5"/>
  <c r="ER799" i="5"/>
  <c r="EQ780" i="5"/>
  <c r="EQ790" i="5"/>
  <c r="EQ838" i="5"/>
  <c r="ER19" i="5"/>
  <c r="ER531" i="5"/>
  <c r="ER532" i="5"/>
  <c r="ER498" i="5"/>
  <c r="ER491" i="5"/>
  <c r="ER505" i="5"/>
  <c r="ER483" i="5"/>
  <c r="EQ344" i="5"/>
  <c r="EQ378" i="5" s="1"/>
  <c r="EQ879" i="5"/>
  <c r="ER370" i="5"/>
  <c r="ER369" i="5"/>
  <c r="EQ420" i="5"/>
  <c r="EQ354" i="5"/>
  <c r="EQ340" i="5"/>
  <c r="EQ408" i="5"/>
  <c r="EQ479" i="5" s="1"/>
  <c r="EQ159" i="5" s="1"/>
  <c r="EQ18" i="5"/>
  <c r="EQ1168" i="5"/>
  <c r="EQ407" i="5"/>
  <c r="EQ415" i="5"/>
  <c r="EQ414" i="5"/>
  <c r="EQ421" i="5"/>
  <c r="EQ413" i="5"/>
  <c r="EQ342" i="5"/>
  <c r="EQ411" i="5"/>
  <c r="EQ535" i="5" s="1"/>
  <c r="EQ410" i="5"/>
  <c r="EQ343" i="5"/>
  <c r="EQ416" i="5"/>
  <c r="EQ419" i="5"/>
  <c r="EQ418" i="5"/>
  <c r="EQ422" i="5"/>
  <c r="EQ417" i="5"/>
  <c r="EQ409" i="5"/>
  <c r="EQ507" i="5" s="1"/>
  <c r="EQ882" i="5"/>
  <c r="ER875" i="5"/>
  <c r="ER874" i="5"/>
  <c r="ER873" i="5"/>
  <c r="ER870" i="5"/>
  <c r="ER848" i="5"/>
  <c r="ER850" i="5"/>
  <c r="ER430" i="5"/>
  <c r="ER429" i="5"/>
  <c r="ER428" i="5"/>
  <c r="ER427" i="5"/>
  <c r="ER605" i="5"/>
  <c r="ER610" i="5" s="1"/>
  <c r="ER604" i="5"/>
  <c r="ER609" i="5" s="1"/>
  <c r="ER603" i="5"/>
  <c r="ER608" i="5" s="1"/>
  <c r="ER602" i="5"/>
  <c r="ER607" i="5" s="1"/>
  <c r="ER561" i="5"/>
  <c r="ER433" i="5"/>
  <c r="ER17" i="5"/>
  <c r="ER431" i="5"/>
  <c r="ER432" i="5"/>
  <c r="ER15" i="5"/>
  <c r="EQ883" i="5"/>
  <c r="EQ959" i="5"/>
  <c r="EQ960" i="5" s="1"/>
  <c r="EQ462" i="5"/>
  <c r="EQ826" i="5"/>
  <c r="ER1201" i="5"/>
  <c r="ER27" i="5"/>
  <c r="ER29" i="5" s="1" a="1"/>
  <c r="ER29" i="5" s="1"/>
  <c r="ER310" i="5"/>
  <c r="EQ884" i="5"/>
  <c r="ES5" i="5"/>
  <c r="ES365" i="5" s="1"/>
  <c r="ER46" i="5" a="1"/>
  <c r="ER46" i="5" s="1"/>
  <c r="ER364" i="5"/>
  <c r="ER10" i="5"/>
  <c r="ER11" i="5" s="1"/>
  <c r="ER45" i="5" a="1"/>
  <c r="ER45" i="5" s="1"/>
  <c r="ES351" i="5" l="1"/>
  <c r="EQ373" i="5"/>
  <c r="EQ377" i="5"/>
  <c r="EQ390" i="5" s="1"/>
  <c r="EQ154" i="5" s="1"/>
  <c r="ES1035" i="5"/>
  <c r="ES1036" i="5"/>
  <c r="ES1034" i="5"/>
  <c r="LL265" i="4"/>
  <c r="EQ678" i="5"/>
  <c r="EQ710" i="5"/>
  <c r="LO260" i="4"/>
  <c r="LO261" i="4" s="1"/>
  <c r="LN262" i="4"/>
  <c r="ER76" i="5"/>
  <c r="EQ74" i="5"/>
  <c r="EQ75" i="5"/>
  <c r="ER1148" i="5"/>
  <c r="ER1162" i="5" s="1"/>
  <c r="EQ486" i="5"/>
  <c r="EQ493" i="5"/>
  <c r="EQ500" i="5"/>
  <c r="ER1147" i="5"/>
  <c r="EQ446" i="5"/>
  <c r="ES1476" i="5"/>
  <c r="ES1276" i="5"/>
  <c r="EQ442" i="5"/>
  <c r="EQ443" i="5"/>
  <c r="EQ444" i="5"/>
  <c r="EQ445" i="5"/>
  <c r="EQ440" i="5"/>
  <c r="EQ439" i="5"/>
  <c r="EQ441" i="5"/>
  <c r="ER306" i="5"/>
  <c r="ER801" i="5"/>
  <c r="ER804" i="5" s="1"/>
  <c r="ER805" i="5" s="1"/>
  <c r="ES803" i="5" s="1"/>
  <c r="ER327" i="5"/>
  <c r="ER329" i="5" s="1"/>
  <c r="ER360" i="5" s="1"/>
  <c r="ER20" i="5"/>
  <c r="ER562" i="5" s="1"/>
  <c r="EQ536" i="5"/>
  <c r="EQ537" i="5" s="1"/>
  <c r="EQ162" i="5" s="1"/>
  <c r="ES518" i="5"/>
  <c r="ES519" i="5" s="1"/>
  <c r="ES477" i="5"/>
  <c r="ER40" i="5" a="1"/>
  <c r="ER40" i="5" s="1"/>
  <c r="ER42" i="5" a="1"/>
  <c r="ER42" i="5" s="1"/>
  <c r="ER37" i="5" a="1"/>
  <c r="ER37" i="5" s="1"/>
  <c r="ER38" i="5" a="1"/>
  <c r="ER38" i="5" s="1"/>
  <c r="ER39" i="5" a="1"/>
  <c r="ER39" i="5" s="1"/>
  <c r="ER34" i="5" a="1"/>
  <c r="ER34" i="5" s="1"/>
  <c r="ER36" i="5" a="1"/>
  <c r="ER36" i="5" s="1"/>
  <c r="ER35" i="5" a="1"/>
  <c r="ER35" i="5" s="1"/>
  <c r="ER33" i="5" a="1"/>
  <c r="ER33" i="5" s="1"/>
  <c r="ER412" i="5" s="1"/>
  <c r="EQ375" i="5"/>
  <c r="EQ376" i="5"/>
  <c r="EQ389" i="5" s="1"/>
  <c r="EQ153" i="5" s="1"/>
  <c r="ES368" i="5"/>
  <c r="ES367" i="5"/>
  <c r="ES22" i="5"/>
  <c r="ER9" i="5"/>
  <c r="ER32" i="5" a="1"/>
  <c r="ER32" i="5" s="1"/>
  <c r="ES24" i="5"/>
  <c r="ET1289" i="5" s="1"/>
  <c r="ER1178" i="5"/>
  <c r="ER1190" i="5" s="1"/>
  <c r="ER394" i="5"/>
  <c r="EQ334" i="5"/>
  <c r="EQ333" i="5"/>
  <c r="EQ393" i="5"/>
  <c r="ER31" i="5" a="1"/>
  <c r="ER31" i="5" s="1"/>
  <c r="ES849" i="5"/>
  <c r="ER845" i="5"/>
  <c r="ER16" i="5"/>
  <c r="ER858" i="5"/>
  <c r="ER30" i="5" a="1"/>
  <c r="ER30" i="5" s="1"/>
  <c r="ER423" i="5" s="1"/>
  <c r="ES23" i="5"/>
  <c r="ES1294" i="5" s="1"/>
  <c r="EQ885" i="5"/>
  <c r="ES556" i="5"/>
  <c r="ET4" i="5"/>
  <c r="ES6" i="5"/>
  <c r="ES7" i="5"/>
  <c r="ES8" i="5"/>
  <c r="ES348" i="5" s="1"/>
  <c r="ES366" i="5" s="1"/>
  <c r="ES846" i="5"/>
  <c r="ER876" i="5"/>
  <c r="ER341" i="5" l="1"/>
  <c r="ER374" i="5" s="1"/>
  <c r="LM265" i="4"/>
  <c r="ES540" i="5"/>
  <c r="ES797" i="5"/>
  <c r="ER841" i="5"/>
  <c r="ER541" i="5"/>
  <c r="ER176" i="5" s="1"/>
  <c r="LP260" i="4"/>
  <c r="LP261" i="4" s="1"/>
  <c r="LO262" i="4"/>
  <c r="EQ447" i="5"/>
  <c r="ES305" i="5"/>
  <c r="ES434" i="5"/>
  <c r="ER308" i="5"/>
  <c r="ER437" i="5"/>
  <c r="ES548" i="5"/>
  <c r="ER1083" i="5"/>
  <c r="ER1084" i="5" s="1"/>
  <c r="ES1024" i="5"/>
  <c r="ER809" i="5"/>
  <c r="ER810" i="5" s="1"/>
  <c r="ER545" i="5"/>
  <c r="ER163" i="5" s="1"/>
  <c r="ES544" i="5"/>
  <c r="ES294" i="5"/>
  <c r="ES297" i="5"/>
  <c r="ES300" i="5"/>
  <c r="ES299" i="5"/>
  <c r="ES298" i="5"/>
  <c r="ES291" i="5"/>
  <c r="ES302" i="5"/>
  <c r="ES296" i="5"/>
  <c r="ES293" i="5"/>
  <c r="ES303" i="5"/>
  <c r="ES292" i="5"/>
  <c r="ES301" i="5"/>
  <c r="ES295" i="5"/>
  <c r="ES304" i="5"/>
  <c r="ER361" i="5"/>
  <c r="ES799" i="5"/>
  <c r="ES798" i="5"/>
  <c r="ES796" i="5"/>
  <c r="ER780" i="5"/>
  <c r="ER790" i="5"/>
  <c r="ER838" i="5"/>
  <c r="ES19" i="5"/>
  <c r="ES531" i="5"/>
  <c r="ES532" i="5"/>
  <c r="ES498" i="5"/>
  <c r="ES491" i="5"/>
  <c r="ES505" i="5"/>
  <c r="ES483" i="5"/>
  <c r="ER882" i="5"/>
  <c r="ER18" i="5"/>
  <c r="ER879" i="5"/>
  <c r="ER884" i="5"/>
  <c r="ER422" i="5"/>
  <c r="ES370" i="5"/>
  <c r="ES369" i="5"/>
  <c r="ER883" i="5"/>
  <c r="ER354" i="5"/>
  <c r="ES347" i="5"/>
  <c r="ES349" i="5" s="1"/>
  <c r="ES1201" i="5"/>
  <c r="ES27" i="5"/>
  <c r="ES36" i="5" s="1" a="1"/>
  <c r="ES36" i="5" s="1"/>
  <c r="ES310" i="5"/>
  <c r="ER1168" i="5"/>
  <c r="ER959" i="5"/>
  <c r="ER960" i="5" s="1"/>
  <c r="ER462" i="5"/>
  <c r="ER826" i="5"/>
  <c r="ET5" i="5"/>
  <c r="ET365" i="5" s="1"/>
  <c r="ER413" i="5"/>
  <c r="ER417" i="5"/>
  <c r="ER416" i="5"/>
  <c r="ER342" i="5"/>
  <c r="ER411" i="5"/>
  <c r="ER535" i="5" s="1"/>
  <c r="ER419" i="5"/>
  <c r="ER407" i="5"/>
  <c r="ER415" i="5"/>
  <c r="ER414" i="5"/>
  <c r="ER410" i="5"/>
  <c r="ER418" i="5"/>
  <c r="ER421" i="5"/>
  <c r="ER343" i="5"/>
  <c r="ER409" i="5"/>
  <c r="ER507" i="5" s="1"/>
  <c r="ES850" i="5"/>
  <c r="ES875" i="5"/>
  <c r="ES874" i="5"/>
  <c r="ES873" i="5"/>
  <c r="ES870" i="5"/>
  <c r="ES848" i="5"/>
  <c r="ES429" i="5"/>
  <c r="ES428" i="5"/>
  <c r="ES427" i="5"/>
  <c r="ES605" i="5"/>
  <c r="ES610" i="5" s="1"/>
  <c r="ES604" i="5"/>
  <c r="ES609" i="5" s="1"/>
  <c r="ES603" i="5"/>
  <c r="ES608" i="5" s="1"/>
  <c r="ES602" i="5"/>
  <c r="ES607" i="5" s="1"/>
  <c r="ES561" i="5"/>
  <c r="ES432" i="5"/>
  <c r="ES431" i="5"/>
  <c r="ES433" i="5"/>
  <c r="ES430" i="5"/>
  <c r="ES15" i="5"/>
  <c r="ES17" i="5"/>
  <c r="ES364" i="5"/>
  <c r="ES45" i="5" a="1"/>
  <c r="ES45" i="5" s="1"/>
  <c r="ES10" i="5"/>
  <c r="ES11" i="5" s="1"/>
  <c r="ES46" i="5" a="1"/>
  <c r="ES46" i="5" s="1"/>
  <c r="ER408" i="5"/>
  <c r="ER479" i="5" s="1"/>
  <c r="ER159" i="5" s="1"/>
  <c r="ER340" i="5"/>
  <c r="ER344" i="5"/>
  <c r="ER378" i="5" s="1"/>
  <c r="ER420" i="5"/>
  <c r="ER373" i="5" l="1"/>
  <c r="ET351" i="5"/>
  <c r="ER377" i="5"/>
  <c r="ET1034" i="5"/>
  <c r="ET1035" i="5"/>
  <c r="ET1036" i="5"/>
  <c r="LN265" i="4"/>
  <c r="ER678" i="5"/>
  <c r="ER710" i="5"/>
  <c r="LQ260" i="4"/>
  <c r="LQ261" i="4" s="1"/>
  <c r="LP262" i="4"/>
  <c r="ER393" i="5"/>
  <c r="ER75" i="5"/>
  <c r="ER74" i="5"/>
  <c r="ES76" i="5"/>
  <c r="ER486" i="5"/>
  <c r="ER500" i="5"/>
  <c r="ER493" i="5"/>
  <c r="ES1147" i="5"/>
  <c r="ES1148" i="5"/>
  <c r="ES1162" i="5" s="1"/>
  <c r="ER446" i="5"/>
  <c r="ET1476" i="5"/>
  <c r="ET1276" i="5"/>
  <c r="ER442" i="5"/>
  <c r="ER440" i="5"/>
  <c r="ER443" i="5"/>
  <c r="ER439" i="5"/>
  <c r="ER445" i="5"/>
  <c r="ER441" i="5"/>
  <c r="ER444" i="5"/>
  <c r="ES306" i="5"/>
  <c r="ER390" i="5"/>
  <c r="ER154" i="5" s="1"/>
  <c r="ES801" i="5"/>
  <c r="ES804" i="5" s="1"/>
  <c r="ES805" i="5" s="1"/>
  <c r="ET803" i="5" s="1"/>
  <c r="ES327" i="5"/>
  <c r="ES329" i="5" s="1"/>
  <c r="ES361" i="5" s="1"/>
  <c r="ES20" i="5"/>
  <c r="ES562" i="5" s="1"/>
  <c r="ER536" i="5"/>
  <c r="ER537" i="5" s="1"/>
  <c r="ER162" i="5" s="1"/>
  <c r="ET518" i="5"/>
  <c r="ET519" i="5" s="1"/>
  <c r="ET477" i="5"/>
  <c r="ES40" i="5" a="1"/>
  <c r="ES40" i="5" s="1"/>
  <c r="ES42" i="5" a="1"/>
  <c r="ES42" i="5" s="1"/>
  <c r="ES38" i="5" a="1"/>
  <c r="ES38" i="5" s="1"/>
  <c r="ES34" i="5" a="1"/>
  <c r="ES34" i="5" s="1"/>
  <c r="ES35" i="5" a="1"/>
  <c r="ES35" i="5" s="1"/>
  <c r="ES39" i="5" a="1"/>
  <c r="ES39" i="5" s="1"/>
  <c r="ES37" i="5" a="1"/>
  <c r="ES37" i="5" s="1"/>
  <c r="ES33" i="5" a="1"/>
  <c r="ES33" i="5" s="1"/>
  <c r="ES412" i="5" s="1"/>
  <c r="ER376" i="5"/>
  <c r="ER389" i="5" s="1"/>
  <c r="ER153" i="5" s="1"/>
  <c r="ER375" i="5"/>
  <c r="ER885" i="5"/>
  <c r="ER334" i="5"/>
  <c r="ER333" i="5"/>
  <c r="ET368" i="5"/>
  <c r="ET367" i="5"/>
  <c r="ES30" i="5" a="1"/>
  <c r="ES30" i="5" s="1"/>
  <c r="ES32" i="5" a="1"/>
  <c r="ES32" i="5" s="1"/>
  <c r="ES29" i="5" a="1"/>
  <c r="ES29" i="5" s="1"/>
  <c r="ES31" i="5" a="1"/>
  <c r="ES31" i="5" s="1"/>
  <c r="ET846" i="5"/>
  <c r="ET22" i="5"/>
  <c r="ET24" i="5"/>
  <c r="EU1289" i="5" s="1"/>
  <c r="ET849" i="5"/>
  <c r="ET23" i="5"/>
  <c r="ET1294" i="5" s="1"/>
  <c r="ES1178" i="5"/>
  <c r="ES1190" i="5" s="1"/>
  <c r="ES394" i="5"/>
  <c r="ES876" i="5"/>
  <c r="ES845" i="5"/>
  <c r="ES16" i="5"/>
  <c r="ES9" i="5"/>
  <c r="ES858" i="5"/>
  <c r="ET556" i="5"/>
  <c r="EU4" i="5"/>
  <c r="ET6" i="5"/>
  <c r="ET7" i="5"/>
  <c r="ET8" i="5"/>
  <c r="ET348" i="5" s="1"/>
  <c r="ET366" i="5" s="1"/>
  <c r="ES341" i="5" l="1"/>
  <c r="ES374" i="5" s="1"/>
  <c r="ES423" i="5"/>
  <c r="LO265" i="4"/>
  <c r="ET540" i="5"/>
  <c r="ET797" i="5"/>
  <c r="ES841" i="5"/>
  <c r="ES541" i="5"/>
  <c r="ES176" i="5" s="1"/>
  <c r="LR260" i="4"/>
  <c r="LR261" i="4" s="1"/>
  <c r="LQ262" i="4"/>
  <c r="ER447" i="5"/>
  <c r="ET302" i="5"/>
  <c r="ET434" i="5"/>
  <c r="ES308" i="5"/>
  <c r="ES437" i="5"/>
  <c r="ET548" i="5"/>
  <c r="ES1083" i="5"/>
  <c r="ES1084" i="5" s="1"/>
  <c r="ET1024" i="5"/>
  <c r="ES809" i="5"/>
  <c r="ES810" i="5" s="1"/>
  <c r="ES545" i="5"/>
  <c r="ES163" i="5" s="1"/>
  <c r="ET544" i="5"/>
  <c r="ET299" i="5"/>
  <c r="ET297" i="5"/>
  <c r="ET291" i="5"/>
  <c r="ET301" i="5"/>
  <c r="ET293" i="5"/>
  <c r="ET298" i="5"/>
  <c r="ET300" i="5"/>
  <c r="ET295" i="5"/>
  <c r="ET304" i="5"/>
  <c r="ET296" i="5"/>
  <c r="ET294" i="5"/>
  <c r="ET305" i="5"/>
  <c r="ET303" i="5"/>
  <c r="ET292" i="5"/>
  <c r="ES360" i="5"/>
  <c r="ET799" i="5"/>
  <c r="ET796" i="5"/>
  <c r="ET798" i="5"/>
  <c r="ES780" i="5"/>
  <c r="ES790" i="5"/>
  <c r="ES838" i="5"/>
  <c r="ET19" i="5"/>
  <c r="ET531" i="5"/>
  <c r="ET532" i="5"/>
  <c r="ET498" i="5"/>
  <c r="ET491" i="5"/>
  <c r="ET505" i="5"/>
  <c r="ET483" i="5"/>
  <c r="ES883" i="5"/>
  <c r="ES422" i="5"/>
  <c r="ES343" i="5"/>
  <c r="ES408" i="5"/>
  <c r="ES479" i="5" s="1"/>
  <c r="ES159" i="5" s="1"/>
  <c r="ES413" i="5"/>
  <c r="ES407" i="5"/>
  <c r="ES410" i="5"/>
  <c r="ES416" i="5"/>
  <c r="ES415" i="5"/>
  <c r="ES418" i="5"/>
  <c r="ES417" i="5"/>
  <c r="ES411" i="5"/>
  <c r="ES536" i="5" s="1"/>
  <c r="ES421" i="5"/>
  <c r="ES419" i="5"/>
  <c r="ES414" i="5"/>
  <c r="ES409" i="5"/>
  <c r="ES507" i="5" s="1"/>
  <c r="ES342" i="5"/>
  <c r="ET370" i="5"/>
  <c r="ET369" i="5"/>
  <c r="ET347" i="5"/>
  <c r="ET349" i="5" s="1"/>
  <c r="ES340" i="5"/>
  <c r="ES420" i="5"/>
  <c r="ES354" i="5"/>
  <c r="ES344" i="5"/>
  <c r="ES378" i="5" s="1"/>
  <c r="ES879" i="5"/>
  <c r="ET45" i="5" a="1"/>
  <c r="ET45" i="5" s="1"/>
  <c r="ET364" i="5"/>
  <c r="ET10" i="5"/>
  <c r="ET11" i="5" s="1"/>
  <c r="ET46" i="5" a="1"/>
  <c r="ET46" i="5" s="1"/>
  <c r="ES884" i="5"/>
  <c r="ET1201" i="5"/>
  <c r="ET27" i="5"/>
  <c r="ET29" i="5" s="1" a="1"/>
  <c r="ET29" i="5" s="1"/>
  <c r="ET310" i="5"/>
  <c r="ES18" i="5"/>
  <c r="ES1168" i="5"/>
  <c r="EU5" i="5"/>
  <c r="EU365" i="5" s="1"/>
  <c r="ES959" i="5"/>
  <c r="ES960" i="5" s="1"/>
  <c r="ES462" i="5"/>
  <c r="ES826" i="5"/>
  <c r="ET850" i="5"/>
  <c r="ET873" i="5"/>
  <c r="ET428" i="5"/>
  <c r="ET874" i="5"/>
  <c r="ET605" i="5"/>
  <c r="ET610" i="5" s="1"/>
  <c r="ET604" i="5"/>
  <c r="ET609" i="5" s="1"/>
  <c r="ET603" i="5"/>
  <c r="ET608" i="5" s="1"/>
  <c r="ET602" i="5"/>
  <c r="ET607" i="5" s="1"/>
  <c r="ET561" i="5"/>
  <c r="ET433" i="5"/>
  <c r="ET875" i="5"/>
  <c r="ET848" i="5"/>
  <c r="ET431" i="5"/>
  <c r="ET870" i="5"/>
  <c r="ET429" i="5"/>
  <c r="ET430" i="5"/>
  <c r="ET427" i="5"/>
  <c r="ET15" i="5"/>
  <c r="ET432" i="5"/>
  <c r="ET17" i="5"/>
  <c r="ES882" i="5"/>
  <c r="ES373" i="5" l="1"/>
  <c r="ES377" i="5"/>
  <c r="ES390" i="5" s="1"/>
  <c r="ES154" i="5" s="1"/>
  <c r="EU351" i="5"/>
  <c r="EU1034" i="5"/>
  <c r="EU1035" i="5"/>
  <c r="EU1036" i="5"/>
  <c r="LP265" i="4"/>
  <c r="ES678" i="5"/>
  <c r="ES710" i="5"/>
  <c r="LS260" i="4"/>
  <c r="LS261" i="4" s="1"/>
  <c r="LR262" i="4"/>
  <c r="ET76" i="5"/>
  <c r="ES75" i="5"/>
  <c r="ES74" i="5"/>
  <c r="ET1147" i="5"/>
  <c r="ES486" i="5"/>
  <c r="ES493" i="5"/>
  <c r="ES500" i="5"/>
  <c r="ET1148" i="5"/>
  <c r="ET1162" i="5" s="1"/>
  <c r="ES446" i="5"/>
  <c r="EU1476" i="5"/>
  <c r="EU1276" i="5"/>
  <c r="ES444" i="5"/>
  <c r="ES440" i="5"/>
  <c r="ES442" i="5"/>
  <c r="ES443" i="5"/>
  <c r="ES439" i="5"/>
  <c r="ES441" i="5"/>
  <c r="ES445" i="5"/>
  <c r="ET306" i="5"/>
  <c r="ET801" i="5"/>
  <c r="ET804" i="5" s="1"/>
  <c r="ET805" i="5" s="1"/>
  <c r="EU803" i="5" s="1"/>
  <c r="ET327" i="5"/>
  <c r="ET329" i="5" s="1"/>
  <c r="ET360" i="5" s="1"/>
  <c r="ET20" i="5"/>
  <c r="ET562" i="5" s="1"/>
  <c r="ES535" i="5"/>
  <c r="ES537" i="5" s="1"/>
  <c r="ES162" i="5" s="1"/>
  <c r="EU518" i="5"/>
  <c r="EU519" i="5" s="1"/>
  <c r="EU477" i="5"/>
  <c r="ET40" i="5" a="1"/>
  <c r="ET40" i="5" s="1"/>
  <c r="ET42" i="5" a="1"/>
  <c r="ET42" i="5" s="1"/>
  <c r="ET34" i="5" a="1"/>
  <c r="ET34" i="5" s="1"/>
  <c r="ET38" i="5" a="1"/>
  <c r="ET38" i="5" s="1"/>
  <c r="ET35" i="5" a="1"/>
  <c r="ET35" i="5" s="1"/>
  <c r="ET39" i="5" a="1"/>
  <c r="ET39" i="5" s="1"/>
  <c r="ET37" i="5" a="1"/>
  <c r="ET37" i="5" s="1"/>
  <c r="ET36" i="5" a="1"/>
  <c r="ET36" i="5" s="1"/>
  <c r="ET33" i="5" a="1"/>
  <c r="ET33" i="5" s="1"/>
  <c r="ET412" i="5" s="1"/>
  <c r="ES375" i="5"/>
  <c r="ES376" i="5"/>
  <c r="ES389" i="5" s="1"/>
  <c r="ES153" i="5" s="1"/>
  <c r="EU368" i="5"/>
  <c r="EU367" i="5"/>
  <c r="ES885" i="5"/>
  <c r="ET32" i="5" a="1"/>
  <c r="ET32" i="5" s="1"/>
  <c r="ET876" i="5"/>
  <c r="EU22" i="5"/>
  <c r="ET31" i="5" a="1"/>
  <c r="ET31" i="5" s="1"/>
  <c r="ET9" i="5"/>
  <c r="ET30" i="5" a="1"/>
  <c r="ET30" i="5" s="1"/>
  <c r="ET423" i="5" s="1"/>
  <c r="ET845" i="5"/>
  <c r="ET16" i="5"/>
  <c r="EU24" i="5"/>
  <c r="EV1289" i="5" s="1"/>
  <c r="EU849" i="5"/>
  <c r="ET858" i="5"/>
  <c r="EU23" i="5"/>
  <c r="EU1294" i="5" s="1"/>
  <c r="EU556" i="5"/>
  <c r="EU6" i="5"/>
  <c r="EU7" i="5"/>
  <c r="EU8" i="5"/>
  <c r="EU348" i="5" s="1"/>
  <c r="EU366" i="5" s="1"/>
  <c r="EV4" i="5"/>
  <c r="ET1178" i="5"/>
  <c r="ET1190" i="5" s="1"/>
  <c r="ET394" i="5"/>
  <c r="EU846" i="5"/>
  <c r="ES333" i="5"/>
  <c r="ES334" i="5"/>
  <c r="ES393" i="5"/>
  <c r="ET341" i="5" l="1"/>
  <c r="ET374" i="5" s="1"/>
  <c r="LQ265" i="4"/>
  <c r="EU540" i="5"/>
  <c r="EU797" i="5"/>
  <c r="ET841" i="5"/>
  <c r="ET541" i="5"/>
  <c r="ET176" i="5" s="1"/>
  <c r="LT260" i="4"/>
  <c r="LT261" i="4" s="1"/>
  <c r="LS262" i="4"/>
  <c r="ES447" i="5"/>
  <c r="EU294" i="5"/>
  <c r="EU434" i="5"/>
  <c r="ET308" i="5"/>
  <c r="ET437" i="5"/>
  <c r="EU548" i="5"/>
  <c r="ET1083" i="5"/>
  <c r="ET1084" i="5" s="1"/>
  <c r="EU1024" i="5"/>
  <c r="ET809" i="5"/>
  <c r="ET810" i="5" s="1"/>
  <c r="ET545" i="5"/>
  <c r="ET163" i="5" s="1"/>
  <c r="EU544" i="5"/>
  <c r="EU295" i="5"/>
  <c r="EU298" i="5"/>
  <c r="EU304" i="5"/>
  <c r="EU296" i="5"/>
  <c r="EU300" i="5"/>
  <c r="EU301" i="5"/>
  <c r="EU299" i="5"/>
  <c r="EU292" i="5"/>
  <c r="EU302" i="5"/>
  <c r="EU291" i="5"/>
  <c r="EU303" i="5"/>
  <c r="EU297" i="5"/>
  <c r="EU293" i="5"/>
  <c r="EU305" i="5"/>
  <c r="ET361" i="5"/>
  <c r="EU799" i="5"/>
  <c r="EU798" i="5"/>
  <c r="EU796" i="5"/>
  <c r="ET780" i="5"/>
  <c r="ET790" i="5"/>
  <c r="ET838" i="5"/>
  <c r="EU19" i="5"/>
  <c r="EU531" i="5"/>
  <c r="EU532" i="5"/>
  <c r="EU491" i="5"/>
  <c r="EU498" i="5"/>
  <c r="EU505" i="5"/>
  <c r="EU483" i="5"/>
  <c r="ET882" i="5"/>
  <c r="ET411" i="5"/>
  <c r="ET536" i="5" s="1"/>
  <c r="ET413" i="5"/>
  <c r="ET419" i="5"/>
  <c r="ET883" i="5"/>
  <c r="ET879" i="5"/>
  <c r="ET407" i="5"/>
  <c r="ET409" i="5"/>
  <c r="ET500" i="5" s="1"/>
  <c r="ET415" i="5"/>
  <c r="ET417" i="5"/>
  <c r="ET422" i="5"/>
  <c r="ET418" i="5"/>
  <c r="ET343" i="5"/>
  <c r="ET410" i="5"/>
  <c r="ET414" i="5"/>
  <c r="ET884" i="5"/>
  <c r="ET18" i="5"/>
  <c r="ET421" i="5"/>
  <c r="EU370" i="5"/>
  <c r="EU369" i="5"/>
  <c r="ET416" i="5"/>
  <c r="ET342" i="5"/>
  <c r="EU347" i="5"/>
  <c r="EU349" i="5" s="1"/>
  <c r="ET354" i="5"/>
  <c r="EV5" i="5"/>
  <c r="EV365" i="5" s="1"/>
  <c r="ET420" i="5"/>
  <c r="ET408" i="5"/>
  <c r="ET479" i="5" s="1"/>
  <c r="ET159" i="5" s="1"/>
  <c r="ET344" i="5"/>
  <c r="ET378" i="5" s="1"/>
  <c r="ET340" i="5"/>
  <c r="EU875" i="5"/>
  <c r="EU874" i="5"/>
  <c r="EU873" i="5"/>
  <c r="EU870" i="5"/>
  <c r="EU848" i="5"/>
  <c r="EU850" i="5"/>
  <c r="EU427" i="5"/>
  <c r="EU605" i="5"/>
  <c r="EU610" i="5" s="1"/>
  <c r="EU604" i="5"/>
  <c r="EU609" i="5" s="1"/>
  <c r="EU603" i="5"/>
  <c r="EU608" i="5" s="1"/>
  <c r="EU602" i="5"/>
  <c r="EU607" i="5" s="1"/>
  <c r="EU561" i="5"/>
  <c r="EU433" i="5"/>
  <c r="EU432" i="5"/>
  <c r="EU430" i="5"/>
  <c r="EU429" i="5"/>
  <c r="EU428" i="5"/>
  <c r="EU15" i="5"/>
  <c r="EU17" i="5"/>
  <c r="EU431" i="5"/>
  <c r="ET1168" i="5"/>
  <c r="EU364" i="5"/>
  <c r="EU10" i="5"/>
  <c r="EU11" i="5" s="1"/>
  <c r="EU46" i="5" a="1"/>
  <c r="EU46" i="5" s="1"/>
  <c r="EU45" i="5" a="1"/>
  <c r="EU45" i="5" s="1"/>
  <c r="ET959" i="5"/>
  <c r="ET960" i="5" s="1"/>
  <c r="ET462" i="5"/>
  <c r="ET826" i="5"/>
  <c r="EU1201" i="5"/>
  <c r="EU27" i="5"/>
  <c r="EU29" i="5" s="1" a="1"/>
  <c r="EU29" i="5" s="1"/>
  <c r="EU310" i="5"/>
  <c r="ET377" i="5" l="1"/>
  <c r="EV351" i="5"/>
  <c r="ET373" i="5"/>
  <c r="EV1036" i="5"/>
  <c r="EV1035" i="5"/>
  <c r="EV1034" i="5"/>
  <c r="LR265" i="4"/>
  <c r="ET678" i="5"/>
  <c r="ET710" i="5"/>
  <c r="LU260" i="4"/>
  <c r="LU261" i="4" s="1"/>
  <c r="LT262" i="4"/>
  <c r="ET75" i="5"/>
  <c r="ET74" i="5"/>
  <c r="EU76" i="5"/>
  <c r="ET486" i="5"/>
  <c r="ET507" i="5"/>
  <c r="ET493" i="5"/>
  <c r="EU1148" i="5"/>
  <c r="EU1162" i="5" s="1"/>
  <c r="EU1147" i="5"/>
  <c r="ET446" i="5"/>
  <c r="EV1476" i="5"/>
  <c r="EV1276" i="5"/>
  <c r="ET444" i="5"/>
  <c r="ET441" i="5"/>
  <c r="ET440" i="5"/>
  <c r="ET442" i="5"/>
  <c r="ET443" i="5"/>
  <c r="ET445" i="5"/>
  <c r="ET439" i="5"/>
  <c r="EU306" i="5"/>
  <c r="ET390" i="5"/>
  <c r="ET154" i="5" s="1"/>
  <c r="EU20" i="5"/>
  <c r="EU562" i="5" s="1"/>
  <c r="EU801" i="5"/>
  <c r="EU804" i="5" s="1"/>
  <c r="EU805" i="5" s="1"/>
  <c r="EV803" i="5" s="1"/>
  <c r="EU327" i="5"/>
  <c r="EU329" i="5" s="1"/>
  <c r="EU360" i="5" s="1"/>
  <c r="ET535" i="5"/>
  <c r="ET537" i="5" s="1"/>
  <c r="ET162" i="5" s="1"/>
  <c r="EV518" i="5"/>
  <c r="EV519" i="5" s="1"/>
  <c r="EV477" i="5"/>
  <c r="EU40" i="5" a="1"/>
  <c r="EU40" i="5" s="1"/>
  <c r="EU39" i="5" a="1"/>
  <c r="EU39" i="5" s="1"/>
  <c r="EU42" i="5" a="1"/>
  <c r="EU42" i="5" s="1"/>
  <c r="EU36" i="5" a="1"/>
  <c r="EU36" i="5" s="1"/>
  <c r="EU35" i="5" a="1"/>
  <c r="EU35" i="5" s="1"/>
  <c r="EU38" i="5" a="1"/>
  <c r="EU38" i="5" s="1"/>
  <c r="EU34" i="5" a="1"/>
  <c r="EU34" i="5" s="1"/>
  <c r="EU37" i="5" a="1"/>
  <c r="EU37" i="5" s="1"/>
  <c r="EU33" i="5" a="1"/>
  <c r="EU33" i="5" s="1"/>
  <c r="EU412" i="5" s="1"/>
  <c r="ET376" i="5"/>
  <c r="ET389" i="5" s="1"/>
  <c r="ET153" i="5" s="1"/>
  <c r="ET375" i="5"/>
  <c r="ET393" i="5"/>
  <c r="ET334" i="5"/>
  <c r="ET885" i="5"/>
  <c r="ET333" i="5"/>
  <c r="EV368" i="5"/>
  <c r="EV367" i="5"/>
  <c r="EV22" i="5"/>
  <c r="EV23" i="5"/>
  <c r="EV1294" i="5" s="1"/>
  <c r="EU32" i="5" a="1"/>
  <c r="EU32" i="5" s="1"/>
  <c r="EU31" i="5" a="1"/>
  <c r="EU31" i="5" s="1"/>
  <c r="EU30" i="5" a="1"/>
  <c r="EU30" i="5" s="1"/>
  <c r="EU423" i="5" s="1"/>
  <c r="EV846" i="5"/>
  <c r="EU845" i="5"/>
  <c r="EU16" i="5"/>
  <c r="EU858" i="5"/>
  <c r="EV556" i="5"/>
  <c r="EV6" i="5"/>
  <c r="EV7" i="5"/>
  <c r="EV8" i="5"/>
  <c r="EV348" i="5" s="1"/>
  <c r="EV366" i="5" s="1"/>
  <c r="EW4" i="5"/>
  <c r="EU9" i="5"/>
  <c r="EU876" i="5"/>
  <c r="EV849" i="5"/>
  <c r="EU1178" i="5"/>
  <c r="EU1190" i="5" s="1"/>
  <c r="EU394" i="5"/>
  <c r="EV24" i="5"/>
  <c r="EW1289" i="5" s="1"/>
  <c r="EU341" i="5" l="1"/>
  <c r="EU374" i="5" s="1"/>
  <c r="LS265" i="4"/>
  <c r="EV540" i="5"/>
  <c r="EV797" i="5"/>
  <c r="EU841" i="5"/>
  <c r="EU541" i="5"/>
  <c r="EU176" i="5" s="1"/>
  <c r="LV260" i="4"/>
  <c r="LV261" i="4" s="1"/>
  <c r="LU262" i="4"/>
  <c r="ET447" i="5"/>
  <c r="EV295" i="5"/>
  <c r="EV434" i="5"/>
  <c r="EU308" i="5"/>
  <c r="EU437" i="5"/>
  <c r="EV548" i="5"/>
  <c r="EU1083" i="5"/>
  <c r="EU1084" i="5" s="1"/>
  <c r="EV1024" i="5"/>
  <c r="EU809" i="5"/>
  <c r="EU810" i="5" s="1"/>
  <c r="EU545" i="5"/>
  <c r="EU163" i="5" s="1"/>
  <c r="EV544" i="5"/>
  <c r="EV304" i="5"/>
  <c r="EV291" i="5"/>
  <c r="EV299" i="5"/>
  <c r="EV296" i="5"/>
  <c r="EV292" i="5"/>
  <c r="EV298" i="5"/>
  <c r="EV297" i="5"/>
  <c r="EV301" i="5"/>
  <c r="EV300" i="5"/>
  <c r="EV294" i="5"/>
  <c r="EV293" i="5"/>
  <c r="EV303" i="5"/>
  <c r="EV302" i="5"/>
  <c r="EV305" i="5"/>
  <c r="EU361" i="5"/>
  <c r="EV796" i="5"/>
  <c r="EV798" i="5"/>
  <c r="EV799" i="5"/>
  <c r="EU780" i="5"/>
  <c r="EU790" i="5"/>
  <c r="EU838" i="5"/>
  <c r="EV19" i="5"/>
  <c r="EV531" i="5"/>
  <c r="EV532" i="5"/>
  <c r="EV491" i="5"/>
  <c r="EV498" i="5"/>
  <c r="EV505" i="5"/>
  <c r="EV483" i="5"/>
  <c r="EU410" i="5"/>
  <c r="EV369" i="5"/>
  <c r="EV370" i="5"/>
  <c r="EU413" i="5"/>
  <c r="EU343" i="5"/>
  <c r="EU414" i="5"/>
  <c r="EU411" i="5"/>
  <c r="EU536" i="5" s="1"/>
  <c r="EU416" i="5"/>
  <c r="EU409" i="5"/>
  <c r="EU500" i="5" s="1"/>
  <c r="EU421" i="5"/>
  <c r="EU422" i="5"/>
  <c r="EV347" i="5"/>
  <c r="EV349" i="5" s="1"/>
  <c r="EU879" i="5"/>
  <c r="EU354" i="5"/>
  <c r="EU342" i="5"/>
  <c r="EU415" i="5"/>
  <c r="EU419" i="5"/>
  <c r="EU18" i="5"/>
  <c r="EU884" i="5"/>
  <c r="EU883" i="5"/>
  <c r="EU418" i="5"/>
  <c r="EU417" i="5"/>
  <c r="EU407" i="5"/>
  <c r="EW5" i="5"/>
  <c r="EW365" i="5" s="1"/>
  <c r="EU420" i="5"/>
  <c r="EU408" i="5"/>
  <c r="EU479" i="5" s="1"/>
  <c r="EU159" i="5" s="1"/>
  <c r="EU344" i="5"/>
  <c r="EU378" i="5" s="1"/>
  <c r="EU340" i="5"/>
  <c r="EV875" i="5"/>
  <c r="EV874" i="5"/>
  <c r="EV873" i="5"/>
  <c r="EV870" i="5"/>
  <c r="EV848" i="5"/>
  <c r="EV605" i="5"/>
  <c r="EV610" i="5" s="1"/>
  <c r="EV604" i="5"/>
  <c r="EV609" i="5" s="1"/>
  <c r="EV603" i="5"/>
  <c r="EV608" i="5" s="1"/>
  <c r="EV602" i="5"/>
  <c r="EV607" i="5" s="1"/>
  <c r="EV561" i="5"/>
  <c r="EV850" i="5"/>
  <c r="EV433" i="5"/>
  <c r="EV432" i="5"/>
  <c r="EV431" i="5"/>
  <c r="EV428" i="5"/>
  <c r="EV430" i="5"/>
  <c r="EV427" i="5"/>
  <c r="EV15" i="5"/>
  <c r="EV17" i="5"/>
  <c r="EV429" i="5"/>
  <c r="EU959" i="5"/>
  <c r="EU960" i="5" s="1"/>
  <c r="EU462" i="5"/>
  <c r="EU826" i="5"/>
  <c r="EV364" i="5"/>
  <c r="EV46" i="5" a="1"/>
  <c r="EV46" i="5" s="1"/>
  <c r="EV10" i="5"/>
  <c r="EV11" i="5" s="1"/>
  <c r="EV45" i="5" a="1"/>
  <c r="EV45" i="5" s="1"/>
  <c r="EU1168" i="5"/>
  <c r="EU882" i="5"/>
  <c r="EV1201" i="5"/>
  <c r="EV27" i="5"/>
  <c r="EV34" i="5" s="1" a="1"/>
  <c r="EV34" i="5" s="1"/>
  <c r="EV310" i="5"/>
  <c r="EU373" i="5" l="1"/>
  <c r="EW351" i="5"/>
  <c r="EU377" i="5"/>
  <c r="EW1034" i="5"/>
  <c r="EW1036" i="5"/>
  <c r="EW1035" i="5"/>
  <c r="LT265" i="4"/>
  <c r="EU678" i="5"/>
  <c r="EU710" i="5"/>
  <c r="LW260" i="4"/>
  <c r="LW261" i="4" s="1"/>
  <c r="LV262" i="4"/>
  <c r="EU75" i="5"/>
  <c r="EU74" i="5"/>
  <c r="EV76" i="5"/>
  <c r="EU486" i="5"/>
  <c r="EU507" i="5"/>
  <c r="EU493" i="5"/>
  <c r="EU446" i="5"/>
  <c r="EW1476" i="5"/>
  <c r="EW1276" i="5"/>
  <c r="EV1147" i="5"/>
  <c r="EV1148" i="5"/>
  <c r="EV1162" i="5" s="1"/>
  <c r="EU444" i="5"/>
  <c r="EU442" i="5"/>
  <c r="EU439" i="5"/>
  <c r="EU441" i="5"/>
  <c r="EU440" i="5"/>
  <c r="EU443" i="5"/>
  <c r="EU445" i="5"/>
  <c r="EV306" i="5"/>
  <c r="EU390" i="5"/>
  <c r="EU154" i="5" s="1"/>
  <c r="EV20" i="5"/>
  <c r="EV562" i="5" s="1"/>
  <c r="EV801" i="5"/>
  <c r="EV804" i="5" s="1"/>
  <c r="EV805" i="5" s="1"/>
  <c r="EW803" i="5" s="1"/>
  <c r="EV327" i="5"/>
  <c r="EV329" i="5" s="1"/>
  <c r="EV360" i="5" s="1"/>
  <c r="EU535" i="5"/>
  <c r="EU537" i="5" s="1"/>
  <c r="EU162" i="5" s="1"/>
  <c r="EW518" i="5"/>
  <c r="EW519" i="5" s="1"/>
  <c r="EW477" i="5"/>
  <c r="EV40" i="5" a="1"/>
  <c r="EV40" i="5" s="1"/>
  <c r="EV42" i="5" a="1"/>
  <c r="EV42" i="5" s="1"/>
  <c r="EV38" i="5" a="1"/>
  <c r="EV38" i="5" s="1"/>
  <c r="EV39" i="5" a="1"/>
  <c r="EV39" i="5" s="1"/>
  <c r="EV37" i="5" a="1"/>
  <c r="EV37" i="5" s="1"/>
  <c r="EV36" i="5" a="1"/>
  <c r="EV36" i="5" s="1"/>
  <c r="EV35" i="5" a="1"/>
  <c r="EV35" i="5" s="1"/>
  <c r="EV33" i="5" a="1"/>
  <c r="EV33" i="5" s="1"/>
  <c r="EU376" i="5"/>
  <c r="EU389" i="5" s="1"/>
  <c r="EU153" i="5" s="1"/>
  <c r="EU375" i="5"/>
  <c r="EW368" i="5"/>
  <c r="EW367" i="5"/>
  <c r="EU885" i="5"/>
  <c r="EU334" i="5"/>
  <c r="EU393" i="5"/>
  <c r="EU333" i="5"/>
  <c r="EW24" i="5"/>
  <c r="EX1289" i="5" s="1"/>
  <c r="EW849" i="5"/>
  <c r="EW23" i="5"/>
  <c r="EW1294" i="5" s="1"/>
  <c r="EW22" i="5"/>
  <c r="EV9" i="5"/>
  <c r="EV858" i="5"/>
  <c r="EV876" i="5"/>
  <c r="EW846" i="5"/>
  <c r="EV31" i="5" a="1"/>
  <c r="EV31" i="5" s="1"/>
  <c r="EV29" i="5" a="1"/>
  <c r="EV29" i="5" s="1"/>
  <c r="EV30" i="5" a="1"/>
  <c r="EV30" i="5" s="1"/>
  <c r="EV32" i="5" a="1"/>
  <c r="EV32" i="5" s="1"/>
  <c r="EV1178" i="5"/>
  <c r="EV1190" i="5" s="1"/>
  <c r="EV394" i="5"/>
  <c r="EW556" i="5"/>
  <c r="EW7" i="5"/>
  <c r="EW8" i="5"/>
  <c r="EW348" i="5" s="1"/>
  <c r="EW366" i="5" s="1"/>
  <c r="EX4" i="5"/>
  <c r="EW6" i="5"/>
  <c r="EV845" i="5"/>
  <c r="EV16" i="5"/>
  <c r="EV341" i="5" l="1"/>
  <c r="EV374" i="5" s="1"/>
  <c r="EV412" i="5"/>
  <c r="EV545" i="5" s="1"/>
  <c r="EV163" i="5" s="1"/>
  <c r="EV423" i="5"/>
  <c r="LU265" i="4"/>
  <c r="EW540" i="5"/>
  <c r="EW797" i="5"/>
  <c r="EV841" i="5"/>
  <c r="EV541" i="5"/>
  <c r="EV176" i="5" s="1"/>
  <c r="LX260" i="4"/>
  <c r="LX261" i="4" s="1"/>
  <c r="LW262" i="4"/>
  <c r="EU447" i="5"/>
  <c r="EW291" i="5"/>
  <c r="EW434" i="5"/>
  <c r="EV308" i="5"/>
  <c r="EV437" i="5"/>
  <c r="EW548" i="5"/>
  <c r="EV1083" i="5"/>
  <c r="EV1084" i="5" s="1"/>
  <c r="EW1024" i="5"/>
  <c r="EV809" i="5"/>
  <c r="EV810" i="5" s="1"/>
  <c r="EW544" i="5"/>
  <c r="EW295" i="5"/>
  <c r="EW292" i="5"/>
  <c r="EW296" i="5"/>
  <c r="EW294" i="5"/>
  <c r="EW304" i="5"/>
  <c r="EW299" i="5"/>
  <c r="EW303" i="5"/>
  <c r="EW302" i="5"/>
  <c r="EW298" i="5"/>
  <c r="EW297" i="5"/>
  <c r="EW300" i="5"/>
  <c r="EW305" i="5"/>
  <c r="EW293" i="5"/>
  <c r="EW301" i="5"/>
  <c r="EW798" i="5"/>
  <c r="EW796" i="5"/>
  <c r="EW799" i="5"/>
  <c r="EV780" i="5"/>
  <c r="EV790" i="5"/>
  <c r="EV838" i="5"/>
  <c r="EV361" i="5"/>
  <c r="EW19" i="5"/>
  <c r="EW531" i="5"/>
  <c r="EW532" i="5"/>
  <c r="EW505" i="5"/>
  <c r="EW498" i="5"/>
  <c r="EW491" i="5"/>
  <c r="EW483" i="5"/>
  <c r="EW369" i="5"/>
  <c r="EW370" i="5"/>
  <c r="EW347" i="5"/>
  <c r="EW349" i="5" s="1"/>
  <c r="EV354" i="5"/>
  <c r="EW875" i="5"/>
  <c r="EW874" i="5"/>
  <c r="EW873" i="5"/>
  <c r="EW870" i="5"/>
  <c r="EW848" i="5"/>
  <c r="EW850" i="5"/>
  <c r="EW433" i="5"/>
  <c r="EW432" i="5"/>
  <c r="EW431" i="5"/>
  <c r="EW430" i="5"/>
  <c r="EW602" i="5"/>
  <c r="EW607" i="5" s="1"/>
  <c r="EW427" i="5"/>
  <c r="EW15" i="5"/>
  <c r="EW603" i="5"/>
  <c r="EW608" i="5" s="1"/>
  <c r="EW17" i="5"/>
  <c r="EW561" i="5"/>
  <c r="EW604" i="5"/>
  <c r="EW609" i="5" s="1"/>
  <c r="EW429" i="5"/>
  <c r="EW428" i="5"/>
  <c r="EW605" i="5"/>
  <c r="EW610" i="5" s="1"/>
  <c r="EV884" i="5"/>
  <c r="EV883" i="5"/>
  <c r="EV882" i="5"/>
  <c r="EV18" i="5"/>
  <c r="EV408" i="5"/>
  <c r="EV479" i="5" s="1"/>
  <c r="EV159" i="5" s="1"/>
  <c r="EV340" i="5"/>
  <c r="EV344" i="5"/>
  <c r="EV378" i="5" s="1"/>
  <c r="EV420" i="5"/>
  <c r="EW45" i="5" a="1"/>
  <c r="EW45" i="5" s="1"/>
  <c r="EW46" i="5" a="1"/>
  <c r="EW46" i="5" s="1"/>
  <c r="EW10" i="5"/>
  <c r="EW11" i="5" s="1"/>
  <c r="EW364" i="5"/>
  <c r="EX5" i="5"/>
  <c r="EX365" i="5" s="1"/>
  <c r="EV1168" i="5"/>
  <c r="EV414" i="5"/>
  <c r="EV407" i="5"/>
  <c r="EV415" i="5"/>
  <c r="EV343" i="5"/>
  <c r="EV409" i="5"/>
  <c r="EV500" i="5" s="1"/>
  <c r="EV422" i="5"/>
  <c r="EV421" i="5"/>
  <c r="EV419" i="5"/>
  <c r="EV342" i="5"/>
  <c r="EV417" i="5"/>
  <c r="EV410" i="5"/>
  <c r="EV418" i="5"/>
  <c r="EV413" i="5"/>
  <c r="EV411" i="5"/>
  <c r="EV536" i="5" s="1"/>
  <c r="EV416" i="5"/>
  <c r="EV959" i="5"/>
  <c r="EV960" i="5" s="1"/>
  <c r="EV462" i="5"/>
  <c r="EV826" i="5"/>
  <c r="EW1201" i="5"/>
  <c r="EW27" i="5"/>
  <c r="EW29" i="5" s="1" a="1"/>
  <c r="EW29" i="5" s="1"/>
  <c r="EW310" i="5"/>
  <c r="EV879" i="5"/>
  <c r="EV377" i="5" l="1"/>
  <c r="EV390" i="5" s="1"/>
  <c r="EV154" i="5" s="1"/>
  <c r="EX351" i="5"/>
  <c r="EV373" i="5"/>
  <c r="EX1035" i="5"/>
  <c r="EX1034" i="5"/>
  <c r="EX1036" i="5"/>
  <c r="LV265" i="4"/>
  <c r="EV678" i="5"/>
  <c r="EV710" i="5"/>
  <c r="LY260" i="4"/>
  <c r="LY261" i="4" s="1"/>
  <c r="LX262" i="4"/>
  <c r="EW76" i="5"/>
  <c r="EV75" i="5"/>
  <c r="EV74" i="5"/>
  <c r="EV486" i="5"/>
  <c r="EV493" i="5"/>
  <c r="EV507" i="5"/>
  <c r="EV446" i="5"/>
  <c r="EW1148" i="5"/>
  <c r="EW1162" i="5" s="1"/>
  <c r="EW1147" i="5"/>
  <c r="EX1476" i="5"/>
  <c r="EX1276" i="5"/>
  <c r="EV442" i="5"/>
  <c r="EV439" i="5"/>
  <c r="EV441" i="5"/>
  <c r="EV440" i="5"/>
  <c r="EV444" i="5"/>
  <c r="EV443" i="5"/>
  <c r="EV445" i="5"/>
  <c r="EW306" i="5"/>
  <c r="EW801" i="5"/>
  <c r="EW804" i="5" s="1"/>
  <c r="EW805" i="5" s="1"/>
  <c r="EX803" i="5" s="1"/>
  <c r="EW327" i="5"/>
  <c r="EW329" i="5" s="1"/>
  <c r="EW360" i="5" s="1"/>
  <c r="EW20" i="5"/>
  <c r="EW562" i="5" s="1"/>
  <c r="EV535" i="5"/>
  <c r="EV537" i="5" s="1"/>
  <c r="EV162" i="5" s="1"/>
  <c r="EX518" i="5"/>
  <c r="EX519" i="5" s="1"/>
  <c r="EX477" i="5"/>
  <c r="EW40" i="5" a="1"/>
  <c r="EW40" i="5" s="1"/>
  <c r="EW42" i="5" a="1"/>
  <c r="EW42" i="5" s="1"/>
  <c r="EW38" i="5" a="1"/>
  <c r="EW38" i="5" s="1"/>
  <c r="EW39" i="5" a="1"/>
  <c r="EW39" i="5" s="1"/>
  <c r="EW37" i="5" a="1"/>
  <c r="EW37" i="5" s="1"/>
  <c r="EW36" i="5" a="1"/>
  <c r="EW36" i="5" s="1"/>
  <c r="EW35" i="5" a="1"/>
  <c r="EW35" i="5" s="1"/>
  <c r="EW34" i="5" a="1"/>
  <c r="EW34" i="5" s="1"/>
  <c r="EW33" i="5" a="1"/>
  <c r="EW33" i="5" s="1"/>
  <c r="EV376" i="5"/>
  <c r="EV389" i="5" s="1"/>
  <c r="EV153" i="5" s="1"/>
  <c r="EV375" i="5"/>
  <c r="EX367" i="5"/>
  <c r="EX368" i="5"/>
  <c r="EV885" i="5"/>
  <c r="EW31" i="5" a="1"/>
  <c r="EW31" i="5" s="1"/>
  <c r="EW1178" i="5"/>
  <c r="EW1190" i="5" s="1"/>
  <c r="EW394" i="5"/>
  <c r="EX22" i="5"/>
  <c r="EW32" i="5" a="1"/>
  <c r="EW32" i="5" s="1"/>
  <c r="EW30" i="5" a="1"/>
  <c r="EW30" i="5" s="1"/>
  <c r="EW423" i="5" s="1"/>
  <c r="EV333" i="5"/>
  <c r="EV334" i="5"/>
  <c r="EV393" i="5"/>
  <c r="EW876" i="5"/>
  <c r="EX556" i="5"/>
  <c r="EX7" i="5"/>
  <c r="EX8" i="5"/>
  <c r="EX348" i="5" s="1"/>
  <c r="EX366" i="5" s="1"/>
  <c r="EY4" i="5"/>
  <c r="EX6" i="5"/>
  <c r="EX849" i="5"/>
  <c r="EW858" i="5"/>
  <c r="EX24" i="5"/>
  <c r="EY1289" i="5" s="1"/>
  <c r="EW9" i="5"/>
  <c r="EX23" i="5"/>
  <c r="EX1294" i="5" s="1"/>
  <c r="EW845" i="5"/>
  <c r="EW16" i="5"/>
  <c r="EX846" i="5"/>
  <c r="EW341" i="5" l="1"/>
  <c r="EW374" i="5" s="1"/>
  <c r="EW412" i="5"/>
  <c r="EW545" i="5" s="1"/>
  <c r="EW163" i="5" s="1"/>
  <c r="LW265" i="4"/>
  <c r="EX540" i="5"/>
  <c r="EX797" i="5"/>
  <c r="EW841" i="5"/>
  <c r="EW541" i="5"/>
  <c r="EW176" i="5" s="1"/>
  <c r="LZ260" i="4"/>
  <c r="LZ261" i="4" s="1"/>
  <c r="LY262" i="4"/>
  <c r="EV447" i="5"/>
  <c r="EX305" i="5"/>
  <c r="EX434" i="5"/>
  <c r="EW308" i="5"/>
  <c r="EW437" i="5"/>
  <c r="EX548" i="5"/>
  <c r="EW1083" i="5"/>
  <c r="EW1084" i="5" s="1"/>
  <c r="EX1024" i="5"/>
  <c r="EW809" i="5"/>
  <c r="EW810" i="5" s="1"/>
  <c r="EX544" i="5"/>
  <c r="EX299" i="5"/>
  <c r="EX301" i="5"/>
  <c r="EX297" i="5"/>
  <c r="EX303" i="5"/>
  <c r="EX296" i="5"/>
  <c r="EX295" i="5"/>
  <c r="EX302" i="5"/>
  <c r="EX292" i="5"/>
  <c r="EX300" i="5"/>
  <c r="EX298" i="5"/>
  <c r="EX294" i="5"/>
  <c r="EX291" i="5"/>
  <c r="EX293" i="5"/>
  <c r="EX304" i="5"/>
  <c r="EW361" i="5"/>
  <c r="EX799" i="5"/>
  <c r="EX796" i="5"/>
  <c r="EX798" i="5"/>
  <c r="EW780" i="5"/>
  <c r="EW790" i="5"/>
  <c r="EW838" i="5"/>
  <c r="EX19" i="5"/>
  <c r="EW420" i="5"/>
  <c r="EX531" i="5"/>
  <c r="EX532" i="5"/>
  <c r="EX491" i="5"/>
  <c r="EX498" i="5"/>
  <c r="EX505" i="5"/>
  <c r="EX483" i="5"/>
  <c r="EW415" i="5"/>
  <c r="EX369" i="5"/>
  <c r="EX370" i="5"/>
  <c r="EW354" i="5"/>
  <c r="EW342" i="5"/>
  <c r="EW408" i="5"/>
  <c r="EW479" i="5" s="1"/>
  <c r="EW159" i="5" s="1"/>
  <c r="EX347" i="5"/>
  <c r="EX349" i="5" s="1"/>
  <c r="EW344" i="5"/>
  <c r="EW378" i="5" s="1"/>
  <c r="EW340" i="5"/>
  <c r="EW882" i="5"/>
  <c r="EW884" i="5"/>
  <c r="EW418" i="5"/>
  <c r="EW417" i="5"/>
  <c r="EW409" i="5"/>
  <c r="EW486" i="5" s="1"/>
  <c r="EW413" i="5"/>
  <c r="EW879" i="5"/>
  <c r="EW411" i="5"/>
  <c r="EW535" i="5" s="1"/>
  <c r="EX1201" i="5"/>
  <c r="EX27" i="5"/>
  <c r="EX35" i="5" s="1" a="1"/>
  <c r="EX35" i="5" s="1"/>
  <c r="EX310" i="5"/>
  <c r="EY5" i="5"/>
  <c r="EY365" i="5" s="1"/>
  <c r="EW18" i="5"/>
  <c r="EW883" i="5"/>
  <c r="EW407" i="5"/>
  <c r="EW343" i="5"/>
  <c r="EW410" i="5"/>
  <c r="EW1168" i="5"/>
  <c r="EW419" i="5"/>
  <c r="EX875" i="5"/>
  <c r="EX874" i="5"/>
  <c r="EX873" i="5"/>
  <c r="EX870" i="5"/>
  <c r="EX848" i="5"/>
  <c r="EX850" i="5"/>
  <c r="EX432" i="5"/>
  <c r="EX431" i="5"/>
  <c r="EX430" i="5"/>
  <c r="EX429" i="5"/>
  <c r="EX605" i="5"/>
  <c r="EX610" i="5" s="1"/>
  <c r="EX604" i="5"/>
  <c r="EX609" i="5" s="1"/>
  <c r="EX603" i="5"/>
  <c r="EX608" i="5" s="1"/>
  <c r="EX602" i="5"/>
  <c r="EX607" i="5" s="1"/>
  <c r="EX561" i="5"/>
  <c r="EX427" i="5"/>
  <c r="EX15" i="5"/>
  <c r="EX433" i="5"/>
  <c r="EX17" i="5"/>
  <c r="EX428" i="5"/>
  <c r="EW421" i="5"/>
  <c r="EW422" i="5"/>
  <c r="EW959" i="5"/>
  <c r="EW960" i="5" s="1"/>
  <c r="EW462" i="5"/>
  <c r="EW826" i="5"/>
  <c r="EX45" i="5" a="1"/>
  <c r="EX45" i="5" s="1"/>
  <c r="EX46" i="5" a="1"/>
  <c r="EX46" i="5" s="1"/>
  <c r="EX364" i="5"/>
  <c r="EX10" i="5"/>
  <c r="EX11" i="5" s="1"/>
  <c r="EW416" i="5"/>
  <c r="EW414" i="5"/>
  <c r="EY351" i="5" l="1"/>
  <c r="EW373" i="5"/>
  <c r="EW377" i="5"/>
  <c r="EY1036" i="5"/>
  <c r="EY1034" i="5"/>
  <c r="EY1035" i="5"/>
  <c r="LX265" i="4"/>
  <c r="EW678" i="5"/>
  <c r="EW710" i="5"/>
  <c r="MA260" i="4"/>
  <c r="MA261" i="4" s="1"/>
  <c r="LZ262" i="4"/>
  <c r="EW75" i="5"/>
  <c r="EW74" i="5"/>
  <c r="EX76" i="5"/>
  <c r="EW493" i="5"/>
  <c r="EW507" i="5"/>
  <c r="EW500" i="5"/>
  <c r="EW446" i="5"/>
  <c r="EY1476" i="5"/>
  <c r="EY1276" i="5"/>
  <c r="EX1148" i="5"/>
  <c r="EX1162" i="5" s="1"/>
  <c r="EX1147" i="5"/>
  <c r="EW442" i="5"/>
  <c r="EW439" i="5"/>
  <c r="EW441" i="5"/>
  <c r="EW440" i="5"/>
  <c r="EW444" i="5"/>
  <c r="EW443" i="5"/>
  <c r="EW445" i="5"/>
  <c r="EX306" i="5"/>
  <c r="EW390" i="5"/>
  <c r="EW154" i="5" s="1"/>
  <c r="EX20" i="5"/>
  <c r="EX562" i="5" s="1"/>
  <c r="EX801" i="5"/>
  <c r="EX804" i="5" s="1"/>
  <c r="EX805" i="5" s="1"/>
  <c r="EY803" i="5" s="1"/>
  <c r="EX327" i="5"/>
  <c r="EX329" i="5" s="1"/>
  <c r="EX361" i="5" s="1"/>
  <c r="EW536" i="5"/>
  <c r="EW537" i="5" s="1"/>
  <c r="EW162" i="5" s="1"/>
  <c r="EY518" i="5"/>
  <c r="EY519" i="5" s="1"/>
  <c r="EY477" i="5"/>
  <c r="EX40" i="5" a="1"/>
  <c r="EX40" i="5" s="1"/>
  <c r="EX42" i="5" a="1"/>
  <c r="EX42" i="5" s="1"/>
  <c r="EX39" i="5" a="1"/>
  <c r="EX39" i="5" s="1"/>
  <c r="EX38" i="5" a="1"/>
  <c r="EX38" i="5" s="1"/>
  <c r="EX37" i="5" a="1"/>
  <c r="EX37" i="5" s="1"/>
  <c r="EX34" i="5" a="1"/>
  <c r="EX34" i="5" s="1"/>
  <c r="EX36" i="5" a="1"/>
  <c r="EX36" i="5" s="1"/>
  <c r="EX33" i="5" a="1"/>
  <c r="EX33" i="5" s="1"/>
  <c r="EW375" i="5"/>
  <c r="EW376" i="5"/>
  <c r="EW389" i="5" s="1"/>
  <c r="EW153" i="5" s="1"/>
  <c r="EW885" i="5"/>
  <c r="EY367" i="5"/>
  <c r="EY368" i="5"/>
  <c r="EX31" i="5" a="1"/>
  <c r="EX31" i="5" s="1"/>
  <c r="EY22" i="5"/>
  <c r="EY23" i="5"/>
  <c r="EY1294" i="5" s="1"/>
  <c r="EY24" i="5"/>
  <c r="EZ1289" i="5" s="1"/>
  <c r="EY846" i="5"/>
  <c r="EW333" i="5"/>
  <c r="EW334" i="5"/>
  <c r="EW393" i="5"/>
  <c r="EX29" i="5" a="1"/>
  <c r="EX29" i="5" s="1"/>
  <c r="EX30" i="5" a="1"/>
  <c r="EX30" i="5" s="1"/>
  <c r="EX32" i="5" a="1"/>
  <c r="EX32" i="5" s="1"/>
  <c r="EX845" i="5"/>
  <c r="EX16" i="5"/>
  <c r="EX858" i="5"/>
  <c r="EY556" i="5"/>
  <c r="EY8" i="5"/>
  <c r="EY348" i="5" s="1"/>
  <c r="EY366" i="5" s="1"/>
  <c r="EZ4" i="5"/>
  <c r="EY6" i="5"/>
  <c r="EY7" i="5"/>
  <c r="EX1178" i="5"/>
  <c r="EX1190" i="5" s="1"/>
  <c r="EX394" i="5"/>
  <c r="EX9" i="5"/>
  <c r="EX876" i="5"/>
  <c r="EY849" i="5"/>
  <c r="EX341" i="5" l="1"/>
  <c r="EX374" i="5" s="1"/>
  <c r="EX412" i="5"/>
  <c r="EX423" i="5"/>
  <c r="LY265" i="4"/>
  <c r="EY540" i="5"/>
  <c r="EY797" i="5"/>
  <c r="EX841" i="5"/>
  <c r="EX541" i="5"/>
  <c r="EX176" i="5" s="1"/>
  <c r="MB260" i="4"/>
  <c r="MB261" i="4" s="1"/>
  <c r="MA262" i="4"/>
  <c r="EW447" i="5"/>
  <c r="EY301" i="5"/>
  <c r="EY434" i="5"/>
  <c r="EX308" i="5"/>
  <c r="EX437" i="5"/>
  <c r="EY548" i="5"/>
  <c r="EX1083" i="5"/>
  <c r="EX1084" i="5" s="1"/>
  <c r="EY1024" i="5"/>
  <c r="EX809" i="5"/>
  <c r="EX810" i="5" s="1"/>
  <c r="EX545" i="5"/>
  <c r="EX163" i="5" s="1"/>
  <c r="EY544" i="5"/>
  <c r="EY300" i="5"/>
  <c r="EY296" i="5"/>
  <c r="EY303" i="5"/>
  <c r="EY293" i="5"/>
  <c r="EY304" i="5"/>
  <c r="EY295" i="5"/>
  <c r="EY292" i="5"/>
  <c r="EY294" i="5"/>
  <c r="EY298" i="5"/>
  <c r="EY297" i="5"/>
  <c r="EY291" i="5"/>
  <c r="EY299" i="5"/>
  <c r="EY305" i="5"/>
  <c r="EY302" i="5"/>
  <c r="EX360" i="5"/>
  <c r="EY799" i="5"/>
  <c r="EY798" i="5"/>
  <c r="EY796" i="5"/>
  <c r="EX780" i="5"/>
  <c r="EX790" i="5"/>
  <c r="EX838" i="5"/>
  <c r="EY19" i="5"/>
  <c r="EY531" i="5"/>
  <c r="EY532" i="5"/>
  <c r="EY491" i="5"/>
  <c r="EY498" i="5"/>
  <c r="EY505" i="5"/>
  <c r="EY483" i="5"/>
  <c r="EX354" i="5"/>
  <c r="EX408" i="5"/>
  <c r="EX479" i="5" s="1"/>
  <c r="EX159" i="5" s="1"/>
  <c r="EX420" i="5"/>
  <c r="EX344" i="5"/>
  <c r="EX378" i="5" s="1"/>
  <c r="EX340" i="5"/>
  <c r="EY370" i="5"/>
  <c r="EY369" i="5"/>
  <c r="EY347" i="5"/>
  <c r="EY349" i="5" s="1"/>
  <c r="EX884" i="5"/>
  <c r="EY875" i="5"/>
  <c r="EY874" i="5"/>
  <c r="EY873" i="5"/>
  <c r="EY870" i="5"/>
  <c r="EY848" i="5"/>
  <c r="EY850" i="5"/>
  <c r="EY431" i="5"/>
  <c r="EY430" i="5"/>
  <c r="EY429" i="5"/>
  <c r="EY428" i="5"/>
  <c r="EY605" i="5"/>
  <c r="EY610" i="5" s="1"/>
  <c r="EY604" i="5"/>
  <c r="EY609" i="5" s="1"/>
  <c r="EY603" i="5"/>
  <c r="EY608" i="5" s="1"/>
  <c r="EY602" i="5"/>
  <c r="EY607" i="5" s="1"/>
  <c r="EY561" i="5"/>
  <c r="EY433" i="5"/>
  <c r="EY17" i="5"/>
  <c r="EY432" i="5"/>
  <c r="EY15" i="5"/>
  <c r="EY427" i="5"/>
  <c r="EX413" i="5"/>
  <c r="EX407" i="5"/>
  <c r="EX410" i="5"/>
  <c r="EX409" i="5"/>
  <c r="EX500" i="5" s="1"/>
  <c r="EX343" i="5"/>
  <c r="EX421" i="5"/>
  <c r="EX342" i="5"/>
  <c r="EX422" i="5"/>
  <c r="EX419" i="5"/>
  <c r="EX418" i="5"/>
  <c r="EX417" i="5"/>
  <c r="EX411" i="5"/>
  <c r="EX536" i="5" s="1"/>
  <c r="EX415" i="5"/>
  <c r="EX416" i="5"/>
  <c r="EY46" i="5" a="1"/>
  <c r="EY46" i="5" s="1"/>
  <c r="EY364" i="5"/>
  <c r="EY10" i="5"/>
  <c r="EY11" i="5" s="1"/>
  <c r="EY45" i="5" a="1"/>
  <c r="EY45" i="5" s="1"/>
  <c r="EX959" i="5"/>
  <c r="EX960" i="5" s="1"/>
  <c r="EX462" i="5"/>
  <c r="EX826" i="5"/>
  <c r="EX882" i="5"/>
  <c r="EY1201" i="5"/>
  <c r="EY27" i="5"/>
  <c r="EY35" i="5" s="1" a="1"/>
  <c r="EY35" i="5" s="1"/>
  <c r="EY310" i="5"/>
  <c r="EX883" i="5"/>
  <c r="EZ5" i="5"/>
  <c r="EZ365" i="5" s="1"/>
  <c r="EX414" i="5"/>
  <c r="EX879" i="5"/>
  <c r="EX18" i="5"/>
  <c r="EX1168" i="5"/>
  <c r="EX373" i="5" l="1"/>
  <c r="EX377" i="5"/>
  <c r="EX390" i="5" s="1"/>
  <c r="EX154" i="5" s="1"/>
  <c r="EZ351" i="5"/>
  <c r="EZ1035" i="5"/>
  <c r="EZ1036" i="5"/>
  <c r="EZ1034" i="5"/>
  <c r="LZ265" i="4"/>
  <c r="EX678" i="5"/>
  <c r="EX710" i="5"/>
  <c r="MC260" i="4"/>
  <c r="MC261" i="4" s="1"/>
  <c r="MB262" i="4"/>
  <c r="EY76" i="5"/>
  <c r="EX75" i="5"/>
  <c r="EX74" i="5"/>
  <c r="EX486" i="5"/>
  <c r="EX507" i="5"/>
  <c r="EX493" i="5"/>
  <c r="EX446" i="5"/>
  <c r="EZ1476" i="5"/>
  <c r="EZ1276" i="5"/>
  <c r="EY1147" i="5"/>
  <c r="EY1148" i="5"/>
  <c r="EY1162" i="5" s="1"/>
  <c r="EX440" i="5"/>
  <c r="EX442" i="5"/>
  <c r="EX439" i="5"/>
  <c r="EX441" i="5"/>
  <c r="EX443" i="5"/>
  <c r="EX444" i="5"/>
  <c r="EX445" i="5"/>
  <c r="EY306" i="5"/>
  <c r="EY801" i="5"/>
  <c r="EY804" i="5" s="1"/>
  <c r="EY805" i="5" s="1"/>
  <c r="EZ803" i="5" s="1"/>
  <c r="EY20" i="5"/>
  <c r="EY562" i="5" s="1"/>
  <c r="EY327" i="5"/>
  <c r="EY329" i="5" s="1"/>
  <c r="EY361" i="5" s="1"/>
  <c r="EX535" i="5"/>
  <c r="EX537" i="5" s="1"/>
  <c r="EX162" i="5" s="1"/>
  <c r="EZ518" i="5"/>
  <c r="EZ519" i="5" s="1"/>
  <c r="EZ477" i="5"/>
  <c r="EY40" i="5" a="1"/>
  <c r="EY40" i="5" s="1"/>
  <c r="EY42" i="5" a="1"/>
  <c r="EY42" i="5" s="1"/>
  <c r="EY38" i="5" a="1"/>
  <c r="EY38" i="5" s="1"/>
  <c r="EY37" i="5" a="1"/>
  <c r="EY37" i="5" s="1"/>
  <c r="EY36" i="5" a="1"/>
  <c r="EY36" i="5" s="1"/>
  <c r="EY34" i="5" a="1"/>
  <c r="EY34" i="5" s="1"/>
  <c r="EY39" i="5" a="1"/>
  <c r="EY39" i="5" s="1"/>
  <c r="EY33" i="5" a="1"/>
  <c r="EY33" i="5" s="1"/>
  <c r="EY412" i="5" s="1"/>
  <c r="EX375" i="5"/>
  <c r="EX376" i="5"/>
  <c r="EX389" i="5" s="1"/>
  <c r="EX153" i="5" s="1"/>
  <c r="EZ367" i="5"/>
  <c r="EZ368" i="5"/>
  <c r="EY9" i="5"/>
  <c r="EZ22" i="5"/>
  <c r="EY876" i="5"/>
  <c r="EY32" i="5" a="1"/>
  <c r="EY32" i="5" s="1"/>
  <c r="EX334" i="5"/>
  <c r="EX333" i="5"/>
  <c r="EX393" i="5"/>
  <c r="EZ849" i="5"/>
  <c r="EY31" i="5" a="1"/>
  <c r="EY31" i="5" s="1"/>
  <c r="EZ556" i="5"/>
  <c r="EZ8" i="5"/>
  <c r="EZ348" i="5" s="1"/>
  <c r="EZ366" i="5" s="1"/>
  <c r="FA4" i="5"/>
  <c r="EZ6" i="5"/>
  <c r="EZ7" i="5"/>
  <c r="EY1178" i="5"/>
  <c r="EY1190" i="5" s="1"/>
  <c r="EY394" i="5"/>
  <c r="EZ23" i="5"/>
  <c r="EZ1294" i="5" s="1"/>
  <c r="EX885" i="5"/>
  <c r="EY858" i="5"/>
  <c r="EY30" i="5" a="1"/>
  <c r="EY30" i="5" s="1"/>
  <c r="EY29" i="5" a="1"/>
  <c r="EY29" i="5" s="1"/>
  <c r="EZ24" i="5"/>
  <c r="FA1289" i="5" s="1"/>
  <c r="EZ846" i="5"/>
  <c r="EY845" i="5"/>
  <c r="EY16" i="5"/>
  <c r="EY341" i="5" l="1"/>
  <c r="EY374" i="5" s="1"/>
  <c r="EY423" i="5"/>
  <c r="MA265" i="4"/>
  <c r="EZ540" i="5"/>
  <c r="EZ797" i="5"/>
  <c r="EY841" i="5"/>
  <c r="EY541" i="5"/>
  <c r="EY176" i="5" s="1"/>
  <c r="MD260" i="4"/>
  <c r="MD261" i="4" s="1"/>
  <c r="MC262" i="4"/>
  <c r="EX447" i="5"/>
  <c r="EZ301" i="5"/>
  <c r="EZ434" i="5"/>
  <c r="EY308" i="5"/>
  <c r="EY437" i="5"/>
  <c r="EZ548" i="5"/>
  <c r="EY1083" i="5"/>
  <c r="EY1084" i="5" s="1"/>
  <c r="EZ1024" i="5"/>
  <c r="EY545" i="5"/>
  <c r="EY163" i="5" s="1"/>
  <c r="EY809" i="5"/>
  <c r="EY810" i="5" s="1"/>
  <c r="EZ544" i="5"/>
  <c r="EZ302" i="5"/>
  <c r="EZ299" i="5"/>
  <c r="EZ296" i="5"/>
  <c r="EZ292" i="5"/>
  <c r="EZ295" i="5"/>
  <c r="EZ294" i="5"/>
  <c r="EZ298" i="5"/>
  <c r="EZ300" i="5"/>
  <c r="EZ303" i="5"/>
  <c r="EZ297" i="5"/>
  <c r="EZ293" i="5"/>
  <c r="EZ291" i="5"/>
  <c r="EZ305" i="5"/>
  <c r="EZ304" i="5"/>
  <c r="EY360" i="5"/>
  <c r="EZ796" i="5"/>
  <c r="EZ798" i="5"/>
  <c r="EZ799" i="5"/>
  <c r="EY780" i="5"/>
  <c r="EY790" i="5"/>
  <c r="EY838" i="5"/>
  <c r="EZ19" i="5"/>
  <c r="EZ531" i="5"/>
  <c r="EZ532" i="5"/>
  <c r="EZ491" i="5"/>
  <c r="EZ505" i="5"/>
  <c r="EZ498" i="5"/>
  <c r="EZ483" i="5"/>
  <c r="EY354" i="5"/>
  <c r="EY879" i="5"/>
  <c r="EY418" i="5"/>
  <c r="EZ370" i="5"/>
  <c r="EZ369" i="5"/>
  <c r="EY884" i="5"/>
  <c r="EY883" i="5"/>
  <c r="EY826" i="5"/>
  <c r="EY462" i="5"/>
  <c r="EY959" i="5"/>
  <c r="EY960" i="5" s="1"/>
  <c r="EY882" i="5"/>
  <c r="EY18" i="5"/>
  <c r="EZ347" i="5"/>
  <c r="EZ349" i="5" s="1"/>
  <c r="EY407" i="5"/>
  <c r="FA5" i="5"/>
  <c r="FA365" i="5" s="1"/>
  <c r="EZ1201" i="5"/>
  <c r="EZ27" i="5"/>
  <c r="EZ32" i="5" s="1" a="1"/>
  <c r="EZ32" i="5" s="1"/>
  <c r="EZ310" i="5"/>
  <c r="EY417" i="5"/>
  <c r="EY415" i="5"/>
  <c r="EY343" i="5"/>
  <c r="EY409" i="5"/>
  <c r="EY486" i="5" s="1"/>
  <c r="EY342" i="5"/>
  <c r="EY411" i="5"/>
  <c r="EY535" i="5" s="1"/>
  <c r="EY410" i="5"/>
  <c r="EY422" i="5"/>
  <c r="EY419" i="5"/>
  <c r="EY414" i="5"/>
  <c r="EY421" i="5"/>
  <c r="EY416" i="5"/>
  <c r="EY1168" i="5"/>
  <c r="EZ46" i="5" a="1"/>
  <c r="EZ46" i="5" s="1"/>
  <c r="EZ364" i="5"/>
  <c r="EZ10" i="5"/>
  <c r="EZ11" i="5" s="1"/>
  <c r="EZ45" i="5" a="1"/>
  <c r="EZ45" i="5" s="1"/>
  <c r="EZ875" i="5"/>
  <c r="EZ874" i="5"/>
  <c r="EZ873" i="5"/>
  <c r="EZ870" i="5"/>
  <c r="EZ848" i="5"/>
  <c r="EZ850" i="5"/>
  <c r="EZ430" i="5"/>
  <c r="EZ429" i="5"/>
  <c r="EZ428" i="5"/>
  <c r="EZ427" i="5"/>
  <c r="EZ605" i="5"/>
  <c r="EZ610" i="5" s="1"/>
  <c r="EZ604" i="5"/>
  <c r="EZ609" i="5" s="1"/>
  <c r="EZ603" i="5"/>
  <c r="EZ608" i="5" s="1"/>
  <c r="EZ602" i="5"/>
  <c r="EZ607" i="5" s="1"/>
  <c r="EZ561" i="5"/>
  <c r="EZ433" i="5"/>
  <c r="EZ17" i="5"/>
  <c r="EZ432" i="5"/>
  <c r="EZ431" i="5"/>
  <c r="EZ15" i="5"/>
  <c r="EY420" i="5"/>
  <c r="EY408" i="5"/>
  <c r="EY479" i="5" s="1"/>
  <c r="EY159" i="5" s="1"/>
  <c r="EY340" i="5"/>
  <c r="EY344" i="5"/>
  <c r="EY378" i="5" s="1"/>
  <c r="EY413" i="5"/>
  <c r="EY373" i="5" l="1"/>
  <c r="EY377" i="5"/>
  <c r="EY390" i="5" s="1"/>
  <c r="EY154" i="5" s="1"/>
  <c r="FA351" i="5"/>
  <c r="FA1036" i="5"/>
  <c r="FA1035" i="5"/>
  <c r="FA1034" i="5"/>
  <c r="MB265" i="4"/>
  <c r="EY678" i="5"/>
  <c r="EY710" i="5"/>
  <c r="ME260" i="4"/>
  <c r="ME261" i="4" s="1"/>
  <c r="MD262" i="4"/>
  <c r="EZ76" i="5"/>
  <c r="EY75" i="5"/>
  <c r="EY74" i="5"/>
  <c r="EY500" i="5"/>
  <c r="EY493" i="5"/>
  <c r="EY507" i="5"/>
  <c r="EY446" i="5"/>
  <c r="EZ1148" i="5"/>
  <c r="EZ1162" i="5" s="1"/>
  <c r="FA1476" i="5"/>
  <c r="FA1276" i="5"/>
  <c r="EZ1147" i="5"/>
  <c r="EY440" i="5"/>
  <c r="EY442" i="5"/>
  <c r="EY439" i="5"/>
  <c r="EY441" i="5"/>
  <c r="EY444" i="5"/>
  <c r="EY445" i="5"/>
  <c r="EY443" i="5"/>
  <c r="EZ306" i="5"/>
  <c r="EZ20" i="5"/>
  <c r="EZ562" i="5" s="1"/>
  <c r="EZ801" i="5"/>
  <c r="EZ804" i="5" s="1"/>
  <c r="EZ805" i="5" s="1"/>
  <c r="FA803" i="5" s="1"/>
  <c r="EZ327" i="5"/>
  <c r="EZ329" i="5" s="1"/>
  <c r="EZ361" i="5" s="1"/>
  <c r="EY536" i="5"/>
  <c r="EY537" i="5" s="1"/>
  <c r="EY162" i="5" s="1"/>
  <c r="FA518" i="5"/>
  <c r="FA519" i="5" s="1"/>
  <c r="FA477" i="5"/>
  <c r="EZ40" i="5" a="1"/>
  <c r="EZ40" i="5" s="1"/>
  <c r="EZ36" i="5" a="1"/>
  <c r="EZ36" i="5" s="1"/>
  <c r="EZ42" i="5" a="1"/>
  <c r="EZ42" i="5" s="1"/>
  <c r="EZ39" i="5" a="1"/>
  <c r="EZ39" i="5" s="1"/>
  <c r="EZ38" i="5" a="1"/>
  <c r="EZ38" i="5" s="1"/>
  <c r="EZ35" i="5" a="1"/>
  <c r="EZ35" i="5" s="1"/>
  <c r="EZ37" i="5" a="1"/>
  <c r="EZ37" i="5" s="1"/>
  <c r="EZ34" i="5" a="1"/>
  <c r="EZ34" i="5" s="1"/>
  <c r="EZ33" i="5" a="1"/>
  <c r="EZ33" i="5" s="1"/>
  <c r="EY376" i="5"/>
  <c r="EY389" i="5" s="1"/>
  <c r="EY153" i="5" s="1"/>
  <c r="EY375" i="5"/>
  <c r="EY885" i="5"/>
  <c r="FA368" i="5"/>
  <c r="FA367" i="5"/>
  <c r="EZ29" i="5" a="1"/>
  <c r="EZ29" i="5" s="1"/>
  <c r="EZ30" i="5" a="1"/>
  <c r="EZ30" i="5" s="1"/>
  <c r="EZ31" i="5" a="1"/>
  <c r="EZ31" i="5" s="1"/>
  <c r="EY334" i="5"/>
  <c r="EY393" i="5"/>
  <c r="EY333" i="5"/>
  <c r="EZ9" i="5"/>
  <c r="FA22" i="5"/>
  <c r="FA24" i="5"/>
  <c r="FB1289" i="5" s="1"/>
  <c r="EZ1178" i="5"/>
  <c r="EZ1190" i="5" s="1"/>
  <c r="EZ394" i="5"/>
  <c r="FA849" i="5"/>
  <c r="EZ858" i="5"/>
  <c r="FA23" i="5"/>
  <c r="FA1294" i="5" s="1"/>
  <c r="EZ845" i="5"/>
  <c r="EZ16" i="5"/>
  <c r="FA846" i="5"/>
  <c r="EZ876" i="5"/>
  <c r="FA556" i="5"/>
  <c r="FB4" i="5"/>
  <c r="FA6" i="5"/>
  <c r="FA7" i="5"/>
  <c r="FA8" i="5"/>
  <c r="FA348" i="5" s="1"/>
  <c r="FA366" i="5" s="1"/>
  <c r="EZ341" i="5" l="1"/>
  <c r="EZ374" i="5" s="1"/>
  <c r="EZ412" i="5"/>
  <c r="EZ545" i="5" s="1"/>
  <c r="EZ163" i="5" s="1"/>
  <c r="EZ423" i="5"/>
  <c r="MC265" i="4"/>
  <c r="FA540" i="5"/>
  <c r="FA797" i="5"/>
  <c r="EZ841" i="5"/>
  <c r="EZ541" i="5"/>
  <c r="EZ176" i="5" s="1"/>
  <c r="MF260" i="4"/>
  <c r="MF261" i="4" s="1"/>
  <c r="ME262" i="4"/>
  <c r="EY447" i="5"/>
  <c r="FA305" i="5"/>
  <c r="FA434" i="5"/>
  <c r="EZ308" i="5"/>
  <c r="EZ437" i="5"/>
  <c r="FA548" i="5"/>
  <c r="EZ1083" i="5"/>
  <c r="EZ1084" i="5" s="1"/>
  <c r="FA1024" i="5"/>
  <c r="EZ809" i="5"/>
  <c r="EZ810" i="5" s="1"/>
  <c r="FA544" i="5"/>
  <c r="FA303" i="5"/>
  <c r="FA292" i="5"/>
  <c r="FA301" i="5"/>
  <c r="FA291" i="5"/>
  <c r="FA304" i="5"/>
  <c r="FA293" i="5"/>
  <c r="FA296" i="5"/>
  <c r="FA294" i="5"/>
  <c r="FA298" i="5"/>
  <c r="FA297" i="5"/>
  <c r="FA295" i="5"/>
  <c r="FA302" i="5"/>
  <c r="FA300" i="5"/>
  <c r="FA299" i="5"/>
  <c r="EZ360" i="5"/>
  <c r="FA798" i="5"/>
  <c r="FA796" i="5"/>
  <c r="FA799" i="5"/>
  <c r="EZ780" i="5"/>
  <c r="EZ790" i="5"/>
  <c r="EZ838" i="5"/>
  <c r="FA19" i="5"/>
  <c r="FA532" i="5"/>
  <c r="FA531" i="5"/>
  <c r="FA491" i="5"/>
  <c r="FA505" i="5"/>
  <c r="FA498" i="5"/>
  <c r="EZ882" i="5"/>
  <c r="FA483" i="5"/>
  <c r="EZ420" i="5"/>
  <c r="EZ411" i="5"/>
  <c r="EZ536" i="5" s="1"/>
  <c r="EZ418" i="5"/>
  <c r="EZ354" i="5"/>
  <c r="EZ879" i="5"/>
  <c r="EZ883" i="5"/>
  <c r="EZ421" i="5"/>
  <c r="EZ409" i="5"/>
  <c r="EZ486" i="5" s="1"/>
  <c r="EZ413" i="5"/>
  <c r="EZ342" i="5"/>
  <c r="EZ417" i="5"/>
  <c r="EZ415" i="5"/>
  <c r="EZ416" i="5"/>
  <c r="EZ826" i="5"/>
  <c r="EZ343" i="5"/>
  <c r="EZ419" i="5"/>
  <c r="EZ410" i="5"/>
  <c r="EZ422" i="5"/>
  <c r="EZ414" i="5"/>
  <c r="EZ407" i="5"/>
  <c r="EZ344" i="5"/>
  <c r="EZ378" i="5" s="1"/>
  <c r="EZ408" i="5"/>
  <c r="EZ479" i="5" s="1"/>
  <c r="EZ159" i="5" s="1"/>
  <c r="EZ340" i="5"/>
  <c r="FA370" i="5"/>
  <c r="FA369" i="5"/>
  <c r="EZ462" i="5"/>
  <c r="EZ959" i="5"/>
  <c r="EZ960" i="5" s="1"/>
  <c r="EZ884" i="5"/>
  <c r="EZ18" i="5"/>
  <c r="FA347" i="5"/>
  <c r="FA349" i="5" s="1"/>
  <c r="FA850" i="5"/>
  <c r="FA875" i="5"/>
  <c r="FA874" i="5"/>
  <c r="FA873" i="5"/>
  <c r="FA870" i="5"/>
  <c r="FA848" i="5"/>
  <c r="FA429" i="5"/>
  <c r="FA428" i="5"/>
  <c r="FA427" i="5"/>
  <c r="FA605" i="5"/>
  <c r="FA610" i="5" s="1"/>
  <c r="FA604" i="5"/>
  <c r="FA609" i="5" s="1"/>
  <c r="FA603" i="5"/>
  <c r="FA608" i="5" s="1"/>
  <c r="FA602" i="5"/>
  <c r="FA607" i="5" s="1"/>
  <c r="FA561" i="5"/>
  <c r="FA432" i="5"/>
  <c r="FA433" i="5"/>
  <c r="FA430" i="5"/>
  <c r="FA431" i="5"/>
  <c r="FA15" i="5"/>
  <c r="FA17" i="5"/>
  <c r="FB5" i="5"/>
  <c r="FB365" i="5" s="1"/>
  <c r="EZ1168" i="5"/>
  <c r="FA364" i="5"/>
  <c r="FA45" i="5" a="1"/>
  <c r="FA45" i="5" s="1"/>
  <c r="FA10" i="5"/>
  <c r="FA11" i="5" s="1"/>
  <c r="FA46" i="5" a="1"/>
  <c r="FA46" i="5" s="1"/>
  <c r="FA1201" i="5"/>
  <c r="FA27" i="5"/>
  <c r="FA32" i="5" s="1" a="1"/>
  <c r="FA32" i="5" s="1"/>
  <c r="FA310" i="5"/>
  <c r="EZ373" i="5" l="1"/>
  <c r="FB351" i="5"/>
  <c r="EZ377" i="5"/>
  <c r="EZ390" i="5" s="1"/>
  <c r="EZ154" i="5" s="1"/>
  <c r="FB1035" i="5"/>
  <c r="FB1034" i="5"/>
  <c r="FB1036" i="5"/>
  <c r="MD265" i="4"/>
  <c r="EZ678" i="5"/>
  <c r="EZ710" i="5"/>
  <c r="MG260" i="4"/>
  <c r="MG261" i="4" s="1"/>
  <c r="MF262" i="4"/>
  <c r="FA76" i="5"/>
  <c r="EZ393" i="5"/>
  <c r="EZ75" i="5"/>
  <c r="EZ74" i="5"/>
  <c r="EZ500" i="5"/>
  <c r="EZ507" i="5"/>
  <c r="EZ493" i="5"/>
  <c r="FA1148" i="5"/>
  <c r="FA1162" i="5" s="1"/>
  <c r="FA1147" i="5"/>
  <c r="EZ446" i="5"/>
  <c r="FB1476" i="5"/>
  <c r="FB1276" i="5"/>
  <c r="EZ442" i="5"/>
  <c r="EZ439" i="5"/>
  <c r="EZ441" i="5"/>
  <c r="EZ444" i="5"/>
  <c r="EZ445" i="5"/>
  <c r="EZ440" i="5"/>
  <c r="EZ443" i="5"/>
  <c r="FA306" i="5"/>
  <c r="FA20" i="5"/>
  <c r="FA562" i="5" s="1"/>
  <c r="FA801" i="5"/>
  <c r="FA804" i="5" s="1"/>
  <c r="FA805" i="5" s="1"/>
  <c r="FB803" i="5" s="1"/>
  <c r="FA327" i="5"/>
  <c r="FA329" i="5" s="1"/>
  <c r="FA360" i="5" s="1"/>
  <c r="EZ535" i="5"/>
  <c r="EZ537" i="5" s="1"/>
  <c r="EZ162" i="5" s="1"/>
  <c r="FB518" i="5"/>
  <c r="FB519" i="5" s="1"/>
  <c r="FB477" i="5"/>
  <c r="FA40" i="5" a="1"/>
  <c r="FA40" i="5" s="1"/>
  <c r="FA38" i="5" a="1"/>
  <c r="FA38" i="5" s="1"/>
  <c r="FA42" i="5" a="1"/>
  <c r="FA42" i="5" s="1"/>
  <c r="FA39" i="5" a="1"/>
  <c r="FA39" i="5" s="1"/>
  <c r="FA35" i="5" a="1"/>
  <c r="FA35" i="5" s="1"/>
  <c r="FA37" i="5" a="1"/>
  <c r="FA37" i="5" s="1"/>
  <c r="FA36" i="5" a="1"/>
  <c r="FA36" i="5" s="1"/>
  <c r="FA34" i="5" a="1"/>
  <c r="FA34" i="5" s="1"/>
  <c r="EZ885" i="5"/>
  <c r="FA33" i="5" a="1"/>
  <c r="FA33" i="5" s="1"/>
  <c r="EZ375" i="5"/>
  <c r="EZ376" i="5"/>
  <c r="EZ389" i="5" s="1"/>
  <c r="EZ153" i="5" s="1"/>
  <c r="EZ333" i="5"/>
  <c r="FB368" i="5"/>
  <c r="FB367" i="5"/>
  <c r="EZ334" i="5"/>
  <c r="FB556" i="5"/>
  <c r="FC4" i="5"/>
  <c r="FB6" i="5"/>
  <c r="FB7" i="5"/>
  <c r="FB8" i="5"/>
  <c r="FB348" i="5" s="1"/>
  <c r="FB366" i="5" s="1"/>
  <c r="FA9" i="5"/>
  <c r="FA29" i="5" a="1"/>
  <c r="FA29" i="5" s="1"/>
  <c r="FA858" i="5"/>
  <c r="FA30" i="5" a="1"/>
  <c r="FA30" i="5" s="1"/>
  <c r="FA423" i="5" s="1"/>
  <c r="FB849" i="5"/>
  <c r="FA31" i="5" a="1"/>
  <c r="FA31" i="5" s="1"/>
  <c r="FB24" i="5"/>
  <c r="FC1289" i="5" s="1"/>
  <c r="FA1178" i="5"/>
  <c r="FA1190" i="5" s="1"/>
  <c r="FA394" i="5"/>
  <c r="FA876" i="5"/>
  <c r="FB23" i="5"/>
  <c r="FB1294" i="5" s="1"/>
  <c r="FB846" i="5"/>
  <c r="FB22" i="5"/>
  <c r="FA845" i="5"/>
  <c r="FA16" i="5"/>
  <c r="FA341" i="5" l="1"/>
  <c r="FA374" i="5" s="1"/>
  <c r="FA412" i="5"/>
  <c r="ME265" i="4"/>
  <c r="FB540" i="5"/>
  <c r="FB797" i="5"/>
  <c r="FA841" i="5"/>
  <c r="FA541" i="5"/>
  <c r="FA176" i="5" s="1"/>
  <c r="MH260" i="4"/>
  <c r="MH261" i="4" s="1"/>
  <c r="MG262" i="4"/>
  <c r="EZ447" i="5"/>
  <c r="FB304" i="5"/>
  <c r="FB434" i="5"/>
  <c r="FA308" i="5"/>
  <c r="FA437" i="5"/>
  <c r="FB548" i="5"/>
  <c r="FA1083" i="5"/>
  <c r="FA1084" i="5" s="1"/>
  <c r="FB1024" i="5"/>
  <c r="FA545" i="5"/>
  <c r="FA163" i="5" s="1"/>
  <c r="FA809" i="5"/>
  <c r="FA810" i="5" s="1"/>
  <c r="FB544" i="5"/>
  <c r="FB295" i="5"/>
  <c r="FB303" i="5"/>
  <c r="FB301" i="5"/>
  <c r="FB297" i="5"/>
  <c r="FB291" i="5"/>
  <c r="FB293" i="5"/>
  <c r="FB299" i="5"/>
  <c r="FB294" i="5"/>
  <c r="FB302" i="5"/>
  <c r="FB296" i="5"/>
  <c r="FB300" i="5"/>
  <c r="FB292" i="5"/>
  <c r="FB305" i="5"/>
  <c r="FB298" i="5"/>
  <c r="FA361" i="5"/>
  <c r="FB796" i="5"/>
  <c r="FB799" i="5"/>
  <c r="FB798" i="5"/>
  <c r="FA780" i="5"/>
  <c r="FA790" i="5"/>
  <c r="FA838" i="5"/>
  <c r="FB19" i="5"/>
  <c r="FB532" i="5"/>
  <c r="FB531" i="5"/>
  <c r="FB491" i="5"/>
  <c r="FB505" i="5"/>
  <c r="FB498" i="5"/>
  <c r="FB483" i="5"/>
  <c r="FA411" i="5"/>
  <c r="FA536" i="5" s="1"/>
  <c r="FA354" i="5"/>
  <c r="FA343" i="5"/>
  <c r="FA419" i="5"/>
  <c r="FA413" i="5"/>
  <c r="FA409" i="5"/>
  <c r="FA493" i="5" s="1"/>
  <c r="FA407" i="5"/>
  <c r="FA422" i="5"/>
  <c r="FA414" i="5"/>
  <c r="FA342" i="5"/>
  <c r="FA415" i="5"/>
  <c r="FA417" i="5"/>
  <c r="FA416" i="5"/>
  <c r="FA418" i="5"/>
  <c r="FA410" i="5"/>
  <c r="FA421" i="5"/>
  <c r="FB370" i="5"/>
  <c r="FB369" i="5"/>
  <c r="FB347" i="5"/>
  <c r="FB349" i="5" s="1"/>
  <c r="FB1201" i="5"/>
  <c r="FB27" i="5"/>
  <c r="FB34" i="5" s="1" a="1"/>
  <c r="FB34" i="5" s="1"/>
  <c r="FB310" i="5"/>
  <c r="FA882" i="5"/>
  <c r="FC5" i="5"/>
  <c r="FC365" i="5" s="1"/>
  <c r="FB850" i="5"/>
  <c r="FB428" i="5"/>
  <c r="FB874" i="5"/>
  <c r="FB605" i="5"/>
  <c r="FB610" i="5" s="1"/>
  <c r="FB604" i="5"/>
  <c r="FB609" i="5" s="1"/>
  <c r="FB603" i="5"/>
  <c r="FB608" i="5" s="1"/>
  <c r="FB602" i="5"/>
  <c r="FB607" i="5" s="1"/>
  <c r="FB561" i="5"/>
  <c r="FB875" i="5"/>
  <c r="FB433" i="5"/>
  <c r="FB848" i="5"/>
  <c r="FB870" i="5"/>
  <c r="FB431" i="5"/>
  <c r="FB873" i="5"/>
  <c r="FB432" i="5"/>
  <c r="FB15" i="5"/>
  <c r="FB429" i="5"/>
  <c r="FB427" i="5"/>
  <c r="FB17" i="5"/>
  <c r="FB430" i="5"/>
  <c r="FA879" i="5"/>
  <c r="FA884" i="5"/>
  <c r="FA18" i="5"/>
  <c r="FA408" i="5"/>
  <c r="FA479" i="5" s="1"/>
  <c r="FA159" i="5" s="1"/>
  <c r="FA344" i="5"/>
  <c r="FA378" i="5" s="1"/>
  <c r="FA420" i="5"/>
  <c r="FA340" i="5"/>
  <c r="FB45" i="5" a="1"/>
  <c r="FB45" i="5" s="1"/>
  <c r="FB364" i="5"/>
  <c r="FB10" i="5"/>
  <c r="FB11" i="5" s="1"/>
  <c r="FB46" i="5" a="1"/>
  <c r="FB46" i="5" s="1"/>
  <c r="FA959" i="5"/>
  <c r="FA960" i="5" s="1"/>
  <c r="FA462" i="5"/>
  <c r="FA826" i="5"/>
  <c r="FA883" i="5"/>
  <c r="FA1168" i="5"/>
  <c r="FA377" i="5" l="1"/>
  <c r="FA390" i="5" s="1"/>
  <c r="FA154" i="5" s="1"/>
  <c r="FC351" i="5"/>
  <c r="FA373" i="5"/>
  <c r="FC1036" i="5"/>
  <c r="FC1034" i="5"/>
  <c r="FC1035" i="5"/>
  <c r="MF265" i="4"/>
  <c r="FA678" i="5"/>
  <c r="FA710" i="5"/>
  <c r="MI260" i="4"/>
  <c r="MI261" i="4" s="1"/>
  <c r="MH262" i="4"/>
  <c r="FA75" i="5"/>
  <c r="FA74" i="5"/>
  <c r="FB76" i="5"/>
  <c r="FB1147" i="5"/>
  <c r="FB1148" i="5"/>
  <c r="FB1162" i="5" s="1"/>
  <c r="FA486" i="5"/>
  <c r="FA500" i="5"/>
  <c r="FA507" i="5"/>
  <c r="FA446" i="5"/>
  <c r="FC1476" i="5"/>
  <c r="FC1276" i="5"/>
  <c r="FA441" i="5"/>
  <c r="FA443" i="5"/>
  <c r="FA439" i="5"/>
  <c r="FA440" i="5"/>
  <c r="FA445" i="5"/>
  <c r="FA444" i="5"/>
  <c r="FA442" i="5"/>
  <c r="FB306" i="5"/>
  <c r="FB20" i="5"/>
  <c r="FB562" i="5" s="1"/>
  <c r="FB801" i="5"/>
  <c r="FB804" i="5" s="1"/>
  <c r="FB805" i="5" s="1"/>
  <c r="FC803" i="5" s="1"/>
  <c r="FB327" i="5"/>
  <c r="FB329" i="5" s="1"/>
  <c r="FB360" i="5" s="1"/>
  <c r="FA535" i="5"/>
  <c r="FA537" i="5" s="1"/>
  <c r="FA162" i="5" s="1"/>
  <c r="FC518" i="5"/>
  <c r="FC519" i="5" s="1"/>
  <c r="FC477" i="5"/>
  <c r="FB40" i="5" a="1"/>
  <c r="FB40" i="5" s="1"/>
  <c r="FB42" i="5" a="1"/>
  <c r="FB42" i="5" s="1"/>
  <c r="FB39" i="5" a="1"/>
  <c r="FB39" i="5" s="1"/>
  <c r="FB37" i="5" a="1"/>
  <c r="FB37" i="5" s="1"/>
  <c r="FB38" i="5" a="1"/>
  <c r="FB38" i="5" s="1"/>
  <c r="FB36" i="5" a="1"/>
  <c r="FB36" i="5" s="1"/>
  <c r="FB35" i="5" a="1"/>
  <c r="FB35" i="5" s="1"/>
  <c r="FB33" i="5" a="1"/>
  <c r="FB33" i="5" s="1"/>
  <c r="FA376" i="5"/>
  <c r="FA389" i="5" s="1"/>
  <c r="FA153" i="5" s="1"/>
  <c r="FA375" i="5"/>
  <c r="FC368" i="5"/>
  <c r="FC367" i="5"/>
  <c r="FB29" i="5" a="1"/>
  <c r="FB29" i="5" s="1"/>
  <c r="FB30" i="5" a="1"/>
  <c r="FB30" i="5" s="1"/>
  <c r="FB31" i="5" a="1"/>
  <c r="FB31" i="5" s="1"/>
  <c r="FB32" i="5" a="1"/>
  <c r="FB32" i="5" s="1"/>
  <c r="FC23" i="5"/>
  <c r="FC1294" i="5" s="1"/>
  <c r="FC22" i="5"/>
  <c r="FA333" i="5"/>
  <c r="FA334" i="5"/>
  <c r="FA393" i="5"/>
  <c r="FC846" i="5"/>
  <c r="FA885" i="5"/>
  <c r="FB9" i="5"/>
  <c r="FB876" i="5"/>
  <c r="FC556" i="5"/>
  <c r="FC6" i="5"/>
  <c r="FC7" i="5"/>
  <c r="FC8" i="5"/>
  <c r="FC348" i="5" s="1"/>
  <c r="FC366" i="5" s="1"/>
  <c r="FD4" i="5"/>
  <c r="FB845" i="5"/>
  <c r="FB16" i="5"/>
  <c r="FB858" i="5"/>
  <c r="FC849" i="5"/>
  <c r="FB1178" i="5"/>
  <c r="FB1190" i="5" s="1"/>
  <c r="FB394" i="5"/>
  <c r="FC24" i="5"/>
  <c r="FD1289" i="5" s="1"/>
  <c r="FB341" i="5" l="1"/>
  <c r="FB374" i="5" s="1"/>
  <c r="FB412" i="5"/>
  <c r="FB545" i="5" s="1"/>
  <c r="FB163" i="5" s="1"/>
  <c r="FB423" i="5"/>
  <c r="MG265" i="4"/>
  <c r="FC540" i="5"/>
  <c r="FC797" i="5"/>
  <c r="FB841" i="5"/>
  <c r="FB541" i="5"/>
  <c r="FB176" i="5" s="1"/>
  <c r="MJ260" i="4"/>
  <c r="MJ261" i="4" s="1"/>
  <c r="MI262" i="4"/>
  <c r="FA447" i="5"/>
  <c r="FC305" i="5"/>
  <c r="FC434" i="5"/>
  <c r="FB308" i="5"/>
  <c r="FB437" i="5"/>
  <c r="FC548" i="5"/>
  <c r="FB1083" i="5"/>
  <c r="FB1084" i="5" s="1"/>
  <c r="FC1024" i="5"/>
  <c r="FB809" i="5"/>
  <c r="FB810" i="5" s="1"/>
  <c r="FC544" i="5"/>
  <c r="FC293" i="5"/>
  <c r="FC298" i="5"/>
  <c r="FC300" i="5"/>
  <c r="FC302" i="5"/>
  <c r="FC294" i="5"/>
  <c r="FC299" i="5"/>
  <c r="FC292" i="5"/>
  <c r="FC303" i="5"/>
  <c r="FC297" i="5"/>
  <c r="FC295" i="5"/>
  <c r="FC301" i="5"/>
  <c r="FC304" i="5"/>
  <c r="FC296" i="5"/>
  <c r="FC291" i="5"/>
  <c r="FC799" i="5"/>
  <c r="FC798" i="5"/>
  <c r="FC796" i="5"/>
  <c r="FB361" i="5"/>
  <c r="FB780" i="5"/>
  <c r="FB790" i="5"/>
  <c r="FB838" i="5"/>
  <c r="FC19" i="5"/>
  <c r="FC532" i="5"/>
  <c r="FC531" i="5"/>
  <c r="FC491" i="5"/>
  <c r="FC498" i="5"/>
  <c r="FC505" i="5"/>
  <c r="FC483" i="5"/>
  <c r="FB344" i="5"/>
  <c r="FB378" i="5" s="1"/>
  <c r="FB354" i="5"/>
  <c r="FB340" i="5"/>
  <c r="FB342" i="5"/>
  <c r="FB420" i="5"/>
  <c r="FB421" i="5"/>
  <c r="FB879" i="5"/>
  <c r="FB419" i="5"/>
  <c r="FB416" i="5"/>
  <c r="FB418" i="5"/>
  <c r="FB415" i="5"/>
  <c r="FB417" i="5"/>
  <c r="FB422" i="5"/>
  <c r="FB414" i="5"/>
  <c r="FB407" i="5"/>
  <c r="FB410" i="5"/>
  <c r="FB409" i="5"/>
  <c r="FB493" i="5" s="1"/>
  <c r="FB413" i="5"/>
  <c r="FC370" i="5"/>
  <c r="FC369" i="5"/>
  <c r="FB411" i="5"/>
  <c r="FB536" i="5" s="1"/>
  <c r="FB408" i="5"/>
  <c r="FB479" i="5" s="1"/>
  <c r="FB159" i="5" s="1"/>
  <c r="FB18" i="5"/>
  <c r="FB343" i="5"/>
  <c r="FB883" i="5"/>
  <c r="FB882" i="5"/>
  <c r="FC347" i="5"/>
  <c r="FC349" i="5" s="1"/>
  <c r="FB884" i="5"/>
  <c r="FD5" i="5"/>
  <c r="FD365" i="5" s="1"/>
  <c r="FC875" i="5"/>
  <c r="FC874" i="5"/>
  <c r="FC873" i="5"/>
  <c r="FC870" i="5"/>
  <c r="FC848" i="5"/>
  <c r="FC850" i="5"/>
  <c r="FC427" i="5"/>
  <c r="FC605" i="5"/>
  <c r="FC610" i="5" s="1"/>
  <c r="FC604" i="5"/>
  <c r="FC609" i="5" s="1"/>
  <c r="FC603" i="5"/>
  <c r="FC608" i="5" s="1"/>
  <c r="FC602" i="5"/>
  <c r="FC607" i="5" s="1"/>
  <c r="FC561" i="5"/>
  <c r="FC433" i="5"/>
  <c r="FC432" i="5"/>
  <c r="FC430" i="5"/>
  <c r="FC15" i="5"/>
  <c r="FC431" i="5"/>
  <c r="FC429" i="5"/>
  <c r="FC428" i="5"/>
  <c r="FC17" i="5"/>
  <c r="FC364" i="5"/>
  <c r="FC10" i="5"/>
  <c r="FC11" i="5" s="1"/>
  <c r="FC46" i="5" a="1"/>
  <c r="FC46" i="5" s="1"/>
  <c r="FC45" i="5" a="1"/>
  <c r="FC45" i="5" s="1"/>
  <c r="FB959" i="5"/>
  <c r="FB960" i="5" s="1"/>
  <c r="FB462" i="5"/>
  <c r="FB826" i="5"/>
  <c r="FC1201" i="5"/>
  <c r="FC27" i="5"/>
  <c r="FC35" i="5" s="1" a="1"/>
  <c r="FC35" i="5" s="1"/>
  <c r="FC310" i="5"/>
  <c r="FB1168" i="5"/>
  <c r="FB373" i="5" l="1"/>
  <c r="FB377" i="5"/>
  <c r="FB390" i="5" s="1"/>
  <c r="FB154" i="5" s="1"/>
  <c r="FD351" i="5"/>
  <c r="FD1036" i="5"/>
  <c r="FD1035" i="5"/>
  <c r="FD1034" i="5"/>
  <c r="MH265" i="4"/>
  <c r="FB678" i="5"/>
  <c r="FB710" i="5"/>
  <c r="MK260" i="4"/>
  <c r="MK261" i="4" s="1"/>
  <c r="MJ262" i="4"/>
  <c r="FB75" i="5"/>
  <c r="FB74" i="5"/>
  <c r="FC76" i="5"/>
  <c r="FB486" i="5"/>
  <c r="FB500" i="5"/>
  <c r="FB507" i="5"/>
  <c r="FB446" i="5"/>
  <c r="FC1148" i="5"/>
  <c r="FC1162" i="5" s="1"/>
  <c r="FD1476" i="5"/>
  <c r="FD1276" i="5"/>
  <c r="FC1147" i="5"/>
  <c r="FB441" i="5"/>
  <c r="FB439" i="5"/>
  <c r="FB445" i="5"/>
  <c r="FB443" i="5"/>
  <c r="FB440" i="5"/>
  <c r="FB442" i="5"/>
  <c r="FB444" i="5"/>
  <c r="FC306" i="5"/>
  <c r="FC801" i="5"/>
  <c r="FC804" i="5" s="1"/>
  <c r="FC805" i="5" s="1"/>
  <c r="FD803" i="5" s="1"/>
  <c r="FC327" i="5"/>
  <c r="FC329" i="5" s="1"/>
  <c r="FC360" i="5" s="1"/>
  <c r="FC20" i="5"/>
  <c r="FC562" i="5" s="1"/>
  <c r="FB535" i="5"/>
  <c r="FB537" i="5" s="1"/>
  <c r="FB162" i="5" s="1"/>
  <c r="FD518" i="5"/>
  <c r="FD519" i="5" s="1"/>
  <c r="FD477" i="5"/>
  <c r="FC40" i="5" a="1"/>
  <c r="FC40" i="5" s="1"/>
  <c r="FC39" i="5" a="1"/>
  <c r="FC39" i="5" s="1"/>
  <c r="FC42" i="5" a="1"/>
  <c r="FC42" i="5" s="1"/>
  <c r="FC34" i="5" a="1"/>
  <c r="FC34" i="5" s="1"/>
  <c r="FC37" i="5" a="1"/>
  <c r="FC37" i="5" s="1"/>
  <c r="FC38" i="5" a="1"/>
  <c r="FC38" i="5" s="1"/>
  <c r="FC36" i="5" a="1"/>
  <c r="FC36" i="5" s="1"/>
  <c r="FC33" i="5" a="1"/>
  <c r="FC33" i="5" s="1"/>
  <c r="FC412" i="5" s="1"/>
  <c r="FB375" i="5"/>
  <c r="FB376" i="5"/>
  <c r="FB389" i="5" s="1"/>
  <c r="FB153" i="5" s="1"/>
  <c r="FD368" i="5"/>
  <c r="FD367" i="5"/>
  <c r="FB334" i="5"/>
  <c r="FB333" i="5"/>
  <c r="FB885" i="5"/>
  <c r="FB393" i="5"/>
  <c r="FC29" i="5" a="1"/>
  <c r="FC29" i="5" s="1"/>
  <c r="FD24" i="5"/>
  <c r="FE1289" i="5" s="1"/>
  <c r="FD846" i="5"/>
  <c r="FD22" i="5"/>
  <c r="FD849" i="5"/>
  <c r="FD23" i="5"/>
  <c r="FD1294" i="5" s="1"/>
  <c r="FD6" i="5"/>
  <c r="FD7" i="5"/>
  <c r="FD8" i="5"/>
  <c r="FD348" i="5" s="1"/>
  <c r="FD366" i="5" s="1"/>
  <c r="FE4" i="5"/>
  <c r="FD556" i="5"/>
  <c r="FC30" i="5" a="1"/>
  <c r="FC30" i="5" s="1"/>
  <c r="FC32" i="5" a="1"/>
  <c r="FC32" i="5" s="1"/>
  <c r="FC858" i="5"/>
  <c r="FC9" i="5"/>
  <c r="FC845" i="5"/>
  <c r="FC16" i="5"/>
  <c r="FC876" i="5"/>
  <c r="FC31" i="5" a="1"/>
  <c r="FC31" i="5" s="1"/>
  <c r="FC1178" i="5"/>
  <c r="FC1190" i="5" s="1"/>
  <c r="FC394" i="5"/>
  <c r="FC341" i="5" l="1"/>
  <c r="FC374" i="5" s="1"/>
  <c r="FC423" i="5"/>
  <c r="MI265" i="4"/>
  <c r="FD540" i="5"/>
  <c r="FD797" i="5"/>
  <c r="FC841" i="5"/>
  <c r="FC541" i="5"/>
  <c r="FC176" i="5" s="1"/>
  <c r="ML260" i="4"/>
  <c r="ML261" i="4" s="1"/>
  <c r="MK262" i="4"/>
  <c r="FB447" i="5"/>
  <c r="FD302" i="5"/>
  <c r="FD434" i="5"/>
  <c r="FC308" i="5"/>
  <c r="FC437" i="5"/>
  <c r="FD548" i="5"/>
  <c r="FC1083" i="5"/>
  <c r="FC1084" i="5" s="1"/>
  <c r="FD1024" i="5"/>
  <c r="FC809" i="5"/>
  <c r="FC810" i="5" s="1"/>
  <c r="FC545" i="5"/>
  <c r="FC163" i="5" s="1"/>
  <c r="FD544" i="5"/>
  <c r="FD303" i="5"/>
  <c r="FD301" i="5"/>
  <c r="FD291" i="5"/>
  <c r="FD298" i="5"/>
  <c r="FD292" i="5"/>
  <c r="FD299" i="5"/>
  <c r="FD297" i="5"/>
  <c r="FD300" i="5"/>
  <c r="FD294" i="5"/>
  <c r="FD304" i="5"/>
  <c r="FD293" i="5"/>
  <c r="FD295" i="5"/>
  <c r="FD296" i="5"/>
  <c r="FD305" i="5"/>
  <c r="FC361" i="5"/>
  <c r="FD798" i="5"/>
  <c r="FD799" i="5"/>
  <c r="FD796" i="5"/>
  <c r="FC780" i="5"/>
  <c r="FC790" i="5"/>
  <c r="FC838" i="5"/>
  <c r="FD19" i="5"/>
  <c r="FD531" i="5"/>
  <c r="FD532" i="5"/>
  <c r="FD491" i="5"/>
  <c r="FD505" i="5"/>
  <c r="FD498" i="5"/>
  <c r="FD483" i="5"/>
  <c r="FC18" i="5"/>
  <c r="FD369" i="5"/>
  <c r="FD370" i="5"/>
  <c r="FC883" i="5"/>
  <c r="FC884" i="5"/>
  <c r="FC354" i="5"/>
  <c r="FD347" i="5"/>
  <c r="FD349" i="5" s="1"/>
  <c r="FC882" i="5"/>
  <c r="FE5" i="5"/>
  <c r="FE365" i="5" s="1"/>
  <c r="FC421" i="5"/>
  <c r="FC419" i="5"/>
  <c r="FC342" i="5"/>
  <c r="FC422" i="5"/>
  <c r="FC415" i="5"/>
  <c r="FC416" i="5"/>
  <c r="FC410" i="5"/>
  <c r="FC407" i="5"/>
  <c r="FC418" i="5"/>
  <c r="FC417" i="5"/>
  <c r="FC409" i="5"/>
  <c r="FC493" i="5" s="1"/>
  <c r="FC343" i="5"/>
  <c r="FC414" i="5"/>
  <c r="FC413" i="5"/>
  <c r="FC411" i="5"/>
  <c r="FC535" i="5" s="1"/>
  <c r="FD875" i="5"/>
  <c r="FD874" i="5"/>
  <c r="FD873" i="5"/>
  <c r="FD870" i="5"/>
  <c r="FD848" i="5"/>
  <c r="FD850" i="5"/>
  <c r="FD605" i="5"/>
  <c r="FD610" i="5" s="1"/>
  <c r="FD604" i="5"/>
  <c r="FD609" i="5" s="1"/>
  <c r="FD603" i="5"/>
  <c r="FD608" i="5" s="1"/>
  <c r="FD602" i="5"/>
  <c r="FD607" i="5" s="1"/>
  <c r="FD561" i="5"/>
  <c r="FD433" i="5"/>
  <c r="FD432" i="5"/>
  <c r="FD431" i="5"/>
  <c r="FD15" i="5"/>
  <c r="FD429" i="5"/>
  <c r="FD428" i="5"/>
  <c r="FD17" i="5"/>
  <c r="FD427" i="5"/>
  <c r="FD430" i="5"/>
  <c r="FC344" i="5"/>
  <c r="FC378" i="5" s="1"/>
  <c r="FC408" i="5"/>
  <c r="FC479" i="5" s="1"/>
  <c r="FC159" i="5" s="1"/>
  <c r="FC340" i="5"/>
  <c r="FC420" i="5"/>
  <c r="FD364" i="5"/>
  <c r="FD46" i="5" a="1"/>
  <c r="FD46" i="5" s="1"/>
  <c r="FD10" i="5"/>
  <c r="FD11" i="5" s="1"/>
  <c r="FD45" i="5" a="1"/>
  <c r="FD45" i="5" s="1"/>
  <c r="FC959" i="5"/>
  <c r="FC960" i="5" s="1"/>
  <c r="FC462" i="5"/>
  <c r="FC826" i="5"/>
  <c r="FD1201" i="5"/>
  <c r="FD27" i="5"/>
  <c r="FD36" i="5" s="1" a="1"/>
  <c r="FD36" i="5" s="1"/>
  <c r="FD310" i="5"/>
  <c r="FC1168" i="5"/>
  <c r="FC879" i="5"/>
  <c r="FC377" i="5" l="1"/>
  <c r="FE351" i="5"/>
  <c r="FC373" i="5"/>
  <c r="FE1036" i="5"/>
  <c r="FE1035" i="5"/>
  <c r="FE1034" i="5"/>
  <c r="MJ265" i="4"/>
  <c r="FC678" i="5"/>
  <c r="FC710" i="5"/>
  <c r="MM260" i="4"/>
  <c r="MM261" i="4" s="1"/>
  <c r="ML262" i="4"/>
  <c r="FD76" i="5"/>
  <c r="FC74" i="5"/>
  <c r="FC75" i="5"/>
  <c r="FC486" i="5"/>
  <c r="FC507" i="5"/>
  <c r="FC500" i="5"/>
  <c r="FC446" i="5"/>
  <c r="FE1476" i="5"/>
  <c r="FE1276" i="5"/>
  <c r="FD1148" i="5"/>
  <c r="FD1162" i="5" s="1"/>
  <c r="FD1147" i="5"/>
  <c r="FC443" i="5"/>
  <c r="FC445" i="5"/>
  <c r="FC440" i="5"/>
  <c r="FC441" i="5"/>
  <c r="FC442" i="5"/>
  <c r="FC444" i="5"/>
  <c r="FC439" i="5"/>
  <c r="FD306" i="5"/>
  <c r="FC390" i="5"/>
  <c r="FC154" i="5" s="1"/>
  <c r="FD801" i="5"/>
  <c r="FD804" i="5" s="1"/>
  <c r="FD805" i="5" s="1"/>
  <c r="FE803" i="5" s="1"/>
  <c r="FD327" i="5"/>
  <c r="FD329" i="5" s="1"/>
  <c r="FD361" i="5" s="1"/>
  <c r="FD20" i="5"/>
  <c r="FD562" i="5" s="1"/>
  <c r="FC536" i="5"/>
  <c r="FC537" i="5" s="1"/>
  <c r="FC162" i="5" s="1"/>
  <c r="FE518" i="5"/>
  <c r="FE519" i="5" s="1"/>
  <c r="FE477" i="5"/>
  <c r="FD40" i="5" a="1"/>
  <c r="FD40" i="5" s="1"/>
  <c r="FD42" i="5" a="1"/>
  <c r="FD42" i="5" s="1"/>
  <c r="FD38" i="5" a="1"/>
  <c r="FD38" i="5" s="1"/>
  <c r="FD39" i="5" a="1"/>
  <c r="FD39" i="5" s="1"/>
  <c r="FD37" i="5" a="1"/>
  <c r="FD37" i="5" s="1"/>
  <c r="FD34" i="5" a="1"/>
  <c r="FD34" i="5" s="1"/>
  <c r="FD35" i="5" a="1"/>
  <c r="FD35" i="5" s="1"/>
  <c r="FD33" i="5" a="1"/>
  <c r="FD33" i="5" s="1"/>
  <c r="FC375" i="5"/>
  <c r="FC376" i="5"/>
  <c r="FC389" i="5" s="1"/>
  <c r="FC153" i="5" s="1"/>
  <c r="FC334" i="5"/>
  <c r="FC333" i="5"/>
  <c r="FC393" i="5"/>
  <c r="FE368" i="5"/>
  <c r="FE367" i="5"/>
  <c r="FC885" i="5"/>
  <c r="FE22" i="5"/>
  <c r="FE23" i="5"/>
  <c r="FE1294" i="5" s="1"/>
  <c r="FE846" i="5"/>
  <c r="FD9" i="5"/>
  <c r="FD845" i="5"/>
  <c r="FD16" i="5"/>
  <c r="FD876" i="5"/>
  <c r="FE556" i="5"/>
  <c r="FE7" i="5"/>
  <c r="FE8" i="5"/>
  <c r="FE348" i="5" s="1"/>
  <c r="FE366" i="5" s="1"/>
  <c r="FF4" i="5"/>
  <c r="FE6" i="5"/>
  <c r="FD29" i="5" a="1"/>
  <c r="FD29" i="5" s="1"/>
  <c r="FD31" i="5" a="1"/>
  <c r="FD31" i="5" s="1"/>
  <c r="FD30" i="5" a="1"/>
  <c r="FD30" i="5" s="1"/>
  <c r="FD423" i="5" s="1"/>
  <c r="FD32" i="5" a="1"/>
  <c r="FD32" i="5" s="1"/>
  <c r="FD1178" i="5"/>
  <c r="FD1190" i="5" s="1"/>
  <c r="FD394" i="5"/>
  <c r="FE849" i="5"/>
  <c r="FD858" i="5"/>
  <c r="FE24" i="5"/>
  <c r="FF1289" i="5" s="1"/>
  <c r="FD341" i="5" l="1"/>
  <c r="FD374" i="5" s="1"/>
  <c r="FD412" i="5"/>
  <c r="FD545" i="5" s="1"/>
  <c r="FD163" i="5" s="1"/>
  <c r="MK265" i="4"/>
  <c r="FE540" i="5"/>
  <c r="FE797" i="5"/>
  <c r="FD841" i="5"/>
  <c r="FD541" i="5"/>
  <c r="FD176" i="5" s="1"/>
  <c r="MN260" i="4"/>
  <c r="MN261" i="4" s="1"/>
  <c r="MM262" i="4"/>
  <c r="FC447" i="5"/>
  <c r="FE305" i="5"/>
  <c r="FE434" i="5"/>
  <c r="FD308" i="5"/>
  <c r="FD437" i="5"/>
  <c r="FE548" i="5"/>
  <c r="FD1083" i="5"/>
  <c r="FD1084" i="5" s="1"/>
  <c r="FE1024" i="5"/>
  <c r="FD809" i="5"/>
  <c r="FD810" i="5" s="1"/>
  <c r="FE544" i="5"/>
  <c r="FE294" i="5"/>
  <c r="FE300" i="5"/>
  <c r="FE296" i="5"/>
  <c r="FE299" i="5"/>
  <c r="FE298" i="5"/>
  <c r="FE301" i="5"/>
  <c r="FE291" i="5"/>
  <c r="FE295" i="5"/>
  <c r="FE304" i="5"/>
  <c r="FE303" i="5"/>
  <c r="FE293" i="5"/>
  <c r="FE297" i="5"/>
  <c r="FD360" i="5"/>
  <c r="FE302" i="5"/>
  <c r="FE292" i="5"/>
  <c r="FE799" i="5"/>
  <c r="FE796" i="5"/>
  <c r="FE798" i="5"/>
  <c r="FD780" i="5"/>
  <c r="FD790" i="5"/>
  <c r="FD838" i="5"/>
  <c r="FE19" i="5"/>
  <c r="FE532" i="5"/>
  <c r="FE531" i="5"/>
  <c r="FE498" i="5"/>
  <c r="FE491" i="5"/>
  <c r="FE505" i="5"/>
  <c r="FE483" i="5"/>
  <c r="FD354" i="5"/>
  <c r="FD417" i="5"/>
  <c r="FE369" i="5"/>
  <c r="FE370" i="5"/>
  <c r="FD18" i="5"/>
  <c r="FD879" i="5"/>
  <c r="FD826" i="5"/>
  <c r="FD883" i="5"/>
  <c r="FD462" i="5"/>
  <c r="FD959" i="5"/>
  <c r="FD960" i="5" s="1"/>
  <c r="FD884" i="5"/>
  <c r="FD882" i="5"/>
  <c r="FE347" i="5"/>
  <c r="FE349" i="5" s="1"/>
  <c r="FD419" i="5"/>
  <c r="FE1201" i="5"/>
  <c r="FE27" i="5"/>
  <c r="FE35" i="5" s="1" a="1"/>
  <c r="FE35" i="5" s="1"/>
  <c r="FE310" i="5"/>
  <c r="FF5" i="5"/>
  <c r="FF365" i="5" s="1"/>
  <c r="FD344" i="5"/>
  <c r="FD378" i="5" s="1"/>
  <c r="FD340" i="5"/>
  <c r="FD420" i="5"/>
  <c r="FD408" i="5"/>
  <c r="FD479" i="5" s="1"/>
  <c r="FD159" i="5" s="1"/>
  <c r="FD343" i="5"/>
  <c r="FD409" i="5"/>
  <c r="FD507" i="5" s="1"/>
  <c r="FD422" i="5"/>
  <c r="FD407" i="5"/>
  <c r="FD421" i="5"/>
  <c r="FD342" i="5"/>
  <c r="FD415" i="5"/>
  <c r="FD416" i="5"/>
  <c r="FD414" i="5"/>
  <c r="FD410" i="5"/>
  <c r="FD418" i="5"/>
  <c r="FD413" i="5"/>
  <c r="FD411" i="5"/>
  <c r="FD536" i="5" s="1"/>
  <c r="FE875" i="5"/>
  <c r="FE874" i="5"/>
  <c r="FE873" i="5"/>
  <c r="FE870" i="5"/>
  <c r="FE848" i="5"/>
  <c r="FE850" i="5"/>
  <c r="FE433" i="5"/>
  <c r="FE432" i="5"/>
  <c r="FE431" i="5"/>
  <c r="FE430" i="5"/>
  <c r="FE602" i="5"/>
  <c r="FE607" i="5" s="1"/>
  <c r="FE15" i="5"/>
  <c r="FE603" i="5"/>
  <c r="FE608" i="5" s="1"/>
  <c r="FE429" i="5"/>
  <c r="FE561" i="5"/>
  <c r="FE428" i="5"/>
  <c r="FE17" i="5"/>
  <c r="FE604" i="5"/>
  <c r="FE609" i="5" s="1"/>
  <c r="FE427" i="5"/>
  <c r="FE605" i="5"/>
  <c r="FE610" i="5" s="1"/>
  <c r="FD1168" i="5"/>
  <c r="FE45" i="5" a="1"/>
  <c r="FE45" i="5" s="1"/>
  <c r="FE46" i="5" a="1"/>
  <c r="FE46" i="5" s="1"/>
  <c r="FE10" i="5"/>
  <c r="FE11" i="5" s="1"/>
  <c r="FE364" i="5"/>
  <c r="FD377" i="5" l="1"/>
  <c r="FD390" i="5" s="1"/>
  <c r="FD154" i="5" s="1"/>
  <c r="FD373" i="5"/>
  <c r="FF351" i="5"/>
  <c r="FF1036" i="5"/>
  <c r="FF1035" i="5"/>
  <c r="FF1034" i="5"/>
  <c r="ML265" i="4"/>
  <c r="FD678" i="5"/>
  <c r="FD710" i="5"/>
  <c r="MO260" i="4"/>
  <c r="MO261" i="4" s="1"/>
  <c r="MN262" i="4"/>
  <c r="FD74" i="5"/>
  <c r="FD75" i="5"/>
  <c r="FE76" i="5"/>
  <c r="FD486" i="5"/>
  <c r="FD493" i="5"/>
  <c r="FD500" i="5"/>
  <c r="FD446" i="5"/>
  <c r="FE1148" i="5"/>
  <c r="FE1162" i="5" s="1"/>
  <c r="FF1476" i="5"/>
  <c r="FF1276" i="5"/>
  <c r="FE1147" i="5"/>
  <c r="FD443" i="5"/>
  <c r="FD441" i="5"/>
  <c r="FD440" i="5"/>
  <c r="FD445" i="5"/>
  <c r="FD442" i="5"/>
  <c r="FD444" i="5"/>
  <c r="FD439" i="5"/>
  <c r="FE306" i="5"/>
  <c r="FE20" i="5"/>
  <c r="FE562" i="5" s="1"/>
  <c r="FE801" i="5"/>
  <c r="FE804" i="5" s="1"/>
  <c r="FE805" i="5" s="1"/>
  <c r="FF803" i="5" s="1"/>
  <c r="FE327" i="5"/>
  <c r="FE329" i="5" s="1"/>
  <c r="FE361" i="5" s="1"/>
  <c r="FD535" i="5"/>
  <c r="FD537" i="5" s="1"/>
  <c r="FD162" i="5" s="1"/>
  <c r="FF518" i="5"/>
  <c r="FF519" i="5" s="1"/>
  <c r="FF477" i="5"/>
  <c r="FE40" i="5" a="1"/>
  <c r="FE40" i="5" s="1"/>
  <c r="FE42" i="5" a="1"/>
  <c r="FE42" i="5" s="1"/>
  <c r="FE38" i="5" a="1"/>
  <c r="FE38" i="5" s="1"/>
  <c r="FE39" i="5" a="1"/>
  <c r="FE39" i="5" s="1"/>
  <c r="FE34" i="5" a="1"/>
  <c r="FE34" i="5" s="1"/>
  <c r="FE37" i="5" a="1"/>
  <c r="FE37" i="5" s="1"/>
  <c r="FE36" i="5" a="1"/>
  <c r="FE36" i="5" s="1"/>
  <c r="FE33" i="5" a="1"/>
  <c r="FE33" i="5" s="1"/>
  <c r="FD375" i="5"/>
  <c r="FD376" i="5"/>
  <c r="FD389" i="5" s="1"/>
  <c r="FD153" i="5" s="1"/>
  <c r="FE31" i="5" a="1"/>
  <c r="FE31" i="5" s="1"/>
  <c r="FF367" i="5"/>
  <c r="FF368" i="5"/>
  <c r="FD334" i="5"/>
  <c r="FD333" i="5"/>
  <c r="FE32" i="5" a="1"/>
  <c r="FE32" i="5" s="1"/>
  <c r="FE30" i="5" a="1"/>
  <c r="FE30" i="5" s="1"/>
  <c r="FD393" i="5"/>
  <c r="FD885" i="5"/>
  <c r="FF22" i="5"/>
  <c r="FF24" i="5"/>
  <c r="FG1289" i="5" s="1"/>
  <c r="FE9" i="5"/>
  <c r="FE29" i="5" a="1"/>
  <c r="FE29" i="5" s="1"/>
  <c r="FE876" i="5"/>
  <c r="FF849" i="5"/>
  <c r="FF23" i="5"/>
  <c r="FF1294" i="5" s="1"/>
  <c r="FE845" i="5"/>
  <c r="FE16" i="5"/>
  <c r="FF846" i="5"/>
  <c r="FE1178" i="5"/>
  <c r="FE1190" i="5" s="1"/>
  <c r="FE394" i="5"/>
  <c r="FE858" i="5"/>
  <c r="FF556" i="5"/>
  <c r="FF7" i="5"/>
  <c r="FF8" i="5"/>
  <c r="FF348" i="5" s="1"/>
  <c r="FF366" i="5" s="1"/>
  <c r="FG4" i="5"/>
  <c r="FF6" i="5"/>
  <c r="FE341" i="5" l="1"/>
  <c r="FE374" i="5" s="1"/>
  <c r="FE412" i="5"/>
  <c r="FE545" i="5" s="1"/>
  <c r="FE163" i="5" s="1"/>
  <c r="FE423" i="5"/>
  <c r="MM265" i="4"/>
  <c r="FF540" i="5"/>
  <c r="FF797" i="5"/>
  <c r="FE841" i="5"/>
  <c r="FE541" i="5"/>
  <c r="FE176" i="5" s="1"/>
  <c r="MP260" i="4"/>
  <c r="MP261" i="4" s="1"/>
  <c r="MO262" i="4"/>
  <c r="FD447" i="5"/>
  <c r="FF305" i="5"/>
  <c r="FF434" i="5"/>
  <c r="FE308" i="5"/>
  <c r="FE437" i="5"/>
  <c r="FF548" i="5"/>
  <c r="FE1083" i="5"/>
  <c r="FE1084" i="5" s="1"/>
  <c r="FF1024" i="5"/>
  <c r="FE809" i="5"/>
  <c r="FE810" i="5" s="1"/>
  <c r="FF544" i="5"/>
  <c r="FF292" i="5"/>
  <c r="FF297" i="5"/>
  <c r="FF294" i="5"/>
  <c r="FF293" i="5"/>
  <c r="FF299" i="5"/>
  <c r="FF295" i="5"/>
  <c r="FF298" i="5"/>
  <c r="FF302" i="5"/>
  <c r="FF300" i="5"/>
  <c r="FF304" i="5"/>
  <c r="FF301" i="5"/>
  <c r="FF291" i="5"/>
  <c r="FF303" i="5"/>
  <c r="FF296" i="5"/>
  <c r="FF798" i="5"/>
  <c r="FF799" i="5"/>
  <c r="FF796" i="5"/>
  <c r="FE780" i="5"/>
  <c r="FE790" i="5"/>
  <c r="FE360" i="5"/>
  <c r="FE838" i="5"/>
  <c r="FF19" i="5"/>
  <c r="FF532" i="5"/>
  <c r="FF531" i="5"/>
  <c r="FF491" i="5"/>
  <c r="FF498" i="5"/>
  <c r="FF505" i="5"/>
  <c r="FF483" i="5"/>
  <c r="FE462" i="5"/>
  <c r="FE344" i="5"/>
  <c r="FE378" i="5" s="1"/>
  <c r="FE420" i="5"/>
  <c r="FE340" i="5"/>
  <c r="FE408" i="5"/>
  <c r="FE479" i="5" s="1"/>
  <c r="FE159" i="5" s="1"/>
  <c r="FE421" i="5"/>
  <c r="FF369" i="5"/>
  <c r="FF370" i="5"/>
  <c r="FE415" i="5"/>
  <c r="FE422" i="5"/>
  <c r="FE418" i="5"/>
  <c r="FE409" i="5"/>
  <c r="FE507" i="5" s="1"/>
  <c r="FE410" i="5"/>
  <c r="FE414" i="5"/>
  <c r="FE411" i="5"/>
  <c r="FE535" i="5" s="1"/>
  <c r="FE407" i="5"/>
  <c r="FE342" i="5"/>
  <c r="FE417" i="5"/>
  <c r="FE343" i="5"/>
  <c r="FE416" i="5"/>
  <c r="FE419" i="5"/>
  <c r="FE413" i="5"/>
  <c r="FE354" i="5"/>
  <c r="FF347" i="5"/>
  <c r="FF349" i="5" s="1"/>
  <c r="FE959" i="5"/>
  <c r="FE960" i="5" s="1"/>
  <c r="FE883" i="5"/>
  <c r="FE18" i="5"/>
  <c r="FE884" i="5"/>
  <c r="FE879" i="5"/>
  <c r="FE882" i="5"/>
  <c r="FE826" i="5"/>
  <c r="FG5" i="5"/>
  <c r="FG365" i="5" s="1"/>
  <c r="FE1168" i="5"/>
  <c r="FF875" i="5"/>
  <c r="FF874" i="5"/>
  <c r="FF873" i="5"/>
  <c r="FF870" i="5"/>
  <c r="FF848" i="5"/>
  <c r="FF850" i="5"/>
  <c r="FF432" i="5"/>
  <c r="FF431" i="5"/>
  <c r="FF430" i="5"/>
  <c r="FF429" i="5"/>
  <c r="FF605" i="5"/>
  <c r="FF610" i="5" s="1"/>
  <c r="FF604" i="5"/>
  <c r="FF609" i="5" s="1"/>
  <c r="FF603" i="5"/>
  <c r="FF608" i="5" s="1"/>
  <c r="FF602" i="5"/>
  <c r="FF607" i="5" s="1"/>
  <c r="FF561" i="5"/>
  <c r="FF15" i="5"/>
  <c r="FF428" i="5"/>
  <c r="FF17" i="5"/>
  <c r="FF427" i="5"/>
  <c r="FF433" i="5"/>
  <c r="FF45" i="5" a="1"/>
  <c r="FF45" i="5" s="1"/>
  <c r="FF46" i="5" a="1"/>
  <c r="FF46" i="5" s="1"/>
  <c r="FF364" i="5"/>
  <c r="FF10" i="5"/>
  <c r="FF11" i="5" s="1"/>
  <c r="FF1201" i="5"/>
  <c r="FF27" i="5"/>
  <c r="FF34" i="5" s="1" a="1"/>
  <c r="FF34" i="5" s="1"/>
  <c r="FF310" i="5"/>
  <c r="FE377" i="5" l="1"/>
  <c r="FE390" i="5" s="1"/>
  <c r="FE154" i="5" s="1"/>
  <c r="FE373" i="5"/>
  <c r="FG351" i="5"/>
  <c r="FG1035" i="5"/>
  <c r="FG1034" i="5"/>
  <c r="FG1036" i="5"/>
  <c r="MN265" i="4"/>
  <c r="FE678" i="5"/>
  <c r="FE710" i="5"/>
  <c r="MQ260" i="4"/>
  <c r="MQ261" i="4" s="1"/>
  <c r="MP262" i="4"/>
  <c r="FE74" i="5"/>
  <c r="FE75" i="5"/>
  <c r="FF76" i="5"/>
  <c r="FE486" i="5"/>
  <c r="FE500" i="5"/>
  <c r="FE493" i="5"/>
  <c r="FF1148" i="5"/>
  <c r="FF1162" i="5" s="1"/>
  <c r="FF1147" i="5"/>
  <c r="FE446" i="5"/>
  <c r="FG1476" i="5"/>
  <c r="FG1276" i="5"/>
  <c r="FE445" i="5"/>
  <c r="FE441" i="5"/>
  <c r="FE442" i="5"/>
  <c r="FE440" i="5"/>
  <c r="FE443" i="5"/>
  <c r="FE444" i="5"/>
  <c r="FE439" i="5"/>
  <c r="FF306" i="5"/>
  <c r="FF20" i="5"/>
  <c r="FF562" i="5" s="1"/>
  <c r="FF801" i="5"/>
  <c r="FF804" i="5" s="1"/>
  <c r="FF805" i="5" s="1"/>
  <c r="FG803" i="5" s="1"/>
  <c r="FF327" i="5"/>
  <c r="FF329" i="5" s="1"/>
  <c r="FF361" i="5" s="1"/>
  <c r="FE536" i="5"/>
  <c r="FE537" i="5" s="1"/>
  <c r="FE162" i="5" s="1"/>
  <c r="FG518" i="5"/>
  <c r="FG519" i="5" s="1"/>
  <c r="FG477" i="5"/>
  <c r="FF40" i="5" a="1"/>
  <c r="FF40" i="5" s="1"/>
  <c r="FF39" i="5" a="1"/>
  <c r="FF39" i="5" s="1"/>
  <c r="FF42" i="5" a="1"/>
  <c r="FF42" i="5" s="1"/>
  <c r="FF38" i="5" a="1"/>
  <c r="FF38" i="5" s="1"/>
  <c r="FF37" i="5" a="1"/>
  <c r="FF37" i="5" s="1"/>
  <c r="FF36" i="5" a="1"/>
  <c r="FF36" i="5" s="1"/>
  <c r="FF35" i="5" a="1"/>
  <c r="FF35" i="5" s="1"/>
  <c r="FF33" i="5" a="1"/>
  <c r="FF33" i="5" s="1"/>
  <c r="FE375" i="5"/>
  <c r="FE376" i="5"/>
  <c r="FE389" i="5" s="1"/>
  <c r="FE153" i="5" s="1"/>
  <c r="FE333" i="5"/>
  <c r="FE334" i="5"/>
  <c r="FG367" i="5"/>
  <c r="FG368" i="5"/>
  <c r="FE885" i="5"/>
  <c r="FE393" i="5"/>
  <c r="FF1178" i="5"/>
  <c r="FF1190" i="5" s="1"/>
  <c r="FF394" i="5"/>
  <c r="FG22" i="5"/>
  <c r="FF858" i="5"/>
  <c r="FF9" i="5"/>
  <c r="FF845" i="5"/>
  <c r="FF16" i="5"/>
  <c r="FG849" i="5"/>
  <c r="FF31" i="5" a="1"/>
  <c r="FF31" i="5" s="1"/>
  <c r="FF876" i="5"/>
  <c r="FG24" i="5"/>
  <c r="FH1289" i="5" s="1"/>
  <c r="FG556" i="5"/>
  <c r="FG8" i="5"/>
  <c r="FG348" i="5" s="1"/>
  <c r="FG366" i="5" s="1"/>
  <c r="FH4" i="5"/>
  <c r="FG6" i="5"/>
  <c r="FG7" i="5"/>
  <c r="FF29" i="5" a="1"/>
  <c r="FF29" i="5" s="1"/>
  <c r="FG23" i="5"/>
  <c r="FG1294" i="5" s="1"/>
  <c r="FF30" i="5" a="1"/>
  <c r="FF30" i="5" s="1"/>
  <c r="FF32" i="5" a="1"/>
  <c r="FF32" i="5" s="1"/>
  <c r="FG846" i="5"/>
  <c r="FF341" i="5" l="1"/>
  <c r="FF374" i="5" s="1"/>
  <c r="FF423" i="5"/>
  <c r="FF412" i="5"/>
  <c r="FF545" i="5" s="1"/>
  <c r="FF163" i="5" s="1"/>
  <c r="MO265" i="4"/>
  <c r="FG540" i="5"/>
  <c r="FG797" i="5"/>
  <c r="FF841" i="5"/>
  <c r="FF541" i="5"/>
  <c r="FF176" i="5" s="1"/>
  <c r="MR260" i="4"/>
  <c r="MR261" i="4" s="1"/>
  <c r="MQ262" i="4"/>
  <c r="FE447" i="5"/>
  <c r="FG303" i="5"/>
  <c r="FG434" i="5"/>
  <c r="FF308" i="5"/>
  <c r="FF437" i="5"/>
  <c r="FG548" i="5"/>
  <c r="FF1083" i="5"/>
  <c r="FF1084" i="5" s="1"/>
  <c r="FG1024" i="5"/>
  <c r="FF809" i="5"/>
  <c r="FF810" i="5" s="1"/>
  <c r="FG544" i="5"/>
  <c r="FG299" i="5"/>
  <c r="FG291" i="5"/>
  <c r="FG296" i="5"/>
  <c r="FG293" i="5"/>
  <c r="FG301" i="5"/>
  <c r="FG300" i="5"/>
  <c r="FG294" i="5"/>
  <c r="FG297" i="5"/>
  <c r="FG302" i="5"/>
  <c r="FG295" i="5"/>
  <c r="FG298" i="5"/>
  <c r="FG292" i="5"/>
  <c r="FG304" i="5"/>
  <c r="FG305" i="5"/>
  <c r="FF360" i="5"/>
  <c r="FG796" i="5"/>
  <c r="FG799" i="5"/>
  <c r="FG798" i="5"/>
  <c r="FF780" i="5"/>
  <c r="FF790" i="5"/>
  <c r="FF838" i="5"/>
  <c r="FG19" i="5"/>
  <c r="FG532" i="5"/>
  <c r="FG531" i="5"/>
  <c r="FG505" i="5"/>
  <c r="FG498" i="5"/>
  <c r="FG491" i="5"/>
  <c r="FG483" i="5"/>
  <c r="FF882" i="5"/>
  <c r="FF883" i="5"/>
  <c r="FF884" i="5"/>
  <c r="FG370" i="5"/>
  <c r="FG369" i="5"/>
  <c r="FF354" i="5"/>
  <c r="FG347" i="5"/>
  <c r="FG349" i="5" s="1"/>
  <c r="FF959" i="5"/>
  <c r="FF960" i="5" s="1"/>
  <c r="FF462" i="5"/>
  <c r="FF826" i="5"/>
  <c r="FG875" i="5"/>
  <c r="FG874" i="5"/>
  <c r="FG873" i="5"/>
  <c r="FG870" i="5"/>
  <c r="FG848" i="5"/>
  <c r="FG850" i="5"/>
  <c r="FG431" i="5"/>
  <c r="FG430" i="5"/>
  <c r="FG429" i="5"/>
  <c r="FG428" i="5"/>
  <c r="FG605" i="5"/>
  <c r="FG610" i="5" s="1"/>
  <c r="FG604" i="5"/>
  <c r="FG609" i="5" s="1"/>
  <c r="FG603" i="5"/>
  <c r="FG608" i="5" s="1"/>
  <c r="FG602" i="5"/>
  <c r="FG607" i="5" s="1"/>
  <c r="FG561" i="5"/>
  <c r="FG432" i="5"/>
  <c r="FG17" i="5"/>
  <c r="FG427" i="5"/>
  <c r="FG433" i="5"/>
  <c r="FG15" i="5"/>
  <c r="FG46" i="5" a="1"/>
  <c r="FG46" i="5" s="1"/>
  <c r="FG364" i="5"/>
  <c r="FG10" i="5"/>
  <c r="FG11" i="5" s="1"/>
  <c r="FG45" i="5" a="1"/>
  <c r="FG45" i="5" s="1"/>
  <c r="FF18" i="5"/>
  <c r="FF1168" i="5"/>
  <c r="FF879" i="5"/>
  <c r="FH5" i="5"/>
  <c r="FH365" i="5" s="1"/>
  <c r="FF342" i="5"/>
  <c r="FF421" i="5"/>
  <c r="FF418" i="5"/>
  <c r="FF422" i="5"/>
  <c r="FF416" i="5"/>
  <c r="FF419" i="5"/>
  <c r="FF414" i="5"/>
  <c r="FF417" i="5"/>
  <c r="FF411" i="5"/>
  <c r="FF535" i="5" s="1"/>
  <c r="FF415" i="5"/>
  <c r="FF409" i="5"/>
  <c r="FF507" i="5" s="1"/>
  <c r="FF413" i="5"/>
  <c r="FF407" i="5"/>
  <c r="FF410" i="5"/>
  <c r="FF343" i="5"/>
  <c r="FG1201" i="5"/>
  <c r="FG27" i="5"/>
  <c r="FG29" i="5" s="1" a="1"/>
  <c r="FG29" i="5" s="1"/>
  <c r="FG310" i="5"/>
  <c r="FF340" i="5"/>
  <c r="FF344" i="5"/>
  <c r="FF378" i="5" s="1"/>
  <c r="FF408" i="5"/>
  <c r="FF479" i="5" s="1"/>
  <c r="FF159" i="5" s="1"/>
  <c r="FF420" i="5"/>
  <c r="FF373" i="5" l="1"/>
  <c r="FH351" i="5"/>
  <c r="FF377" i="5"/>
  <c r="FF390" i="5" s="1"/>
  <c r="FF154" i="5" s="1"/>
  <c r="FH1035" i="5"/>
  <c r="FH1034" i="5"/>
  <c r="FH1036" i="5"/>
  <c r="MP265" i="4"/>
  <c r="FF678" i="5"/>
  <c r="FF710" i="5"/>
  <c r="MS260" i="4"/>
  <c r="MS261" i="4" s="1"/>
  <c r="MR262" i="4"/>
  <c r="FG1148" i="5"/>
  <c r="FG1162" i="5" s="1"/>
  <c r="FG76" i="5"/>
  <c r="FF74" i="5"/>
  <c r="FF75" i="5"/>
  <c r="FG1147" i="5"/>
  <c r="FF486" i="5"/>
  <c r="FF493" i="5"/>
  <c r="FF500" i="5"/>
  <c r="FF446" i="5"/>
  <c r="FH1476" i="5"/>
  <c r="FH1276" i="5"/>
  <c r="FF442" i="5"/>
  <c r="FF440" i="5"/>
  <c r="FF445" i="5"/>
  <c r="FF441" i="5"/>
  <c r="FF443" i="5"/>
  <c r="FF439" i="5"/>
  <c r="FF444" i="5"/>
  <c r="FG306" i="5"/>
  <c r="FG20" i="5"/>
  <c r="FG562" i="5" s="1"/>
  <c r="FG801" i="5"/>
  <c r="FG804" i="5" s="1"/>
  <c r="FG805" i="5" s="1"/>
  <c r="FH803" i="5" s="1"/>
  <c r="FG327" i="5"/>
  <c r="FG329" i="5" s="1"/>
  <c r="FG361" i="5" s="1"/>
  <c r="FF536" i="5"/>
  <c r="FF537" i="5" s="1"/>
  <c r="FF162" i="5" s="1"/>
  <c r="FH518" i="5"/>
  <c r="FH519" i="5" s="1"/>
  <c r="FH477" i="5"/>
  <c r="FG40" i="5" a="1"/>
  <c r="FG40" i="5" s="1"/>
  <c r="FG39" i="5" a="1"/>
  <c r="FG39" i="5" s="1"/>
  <c r="FG37" i="5" a="1"/>
  <c r="FG37" i="5" s="1"/>
  <c r="FG42" i="5" a="1"/>
  <c r="FG42" i="5" s="1"/>
  <c r="FG36" i="5" a="1"/>
  <c r="FG36" i="5" s="1"/>
  <c r="FG35" i="5" a="1"/>
  <c r="FG35" i="5" s="1"/>
  <c r="FG38" i="5" a="1"/>
  <c r="FG38" i="5" s="1"/>
  <c r="FG34" i="5" a="1"/>
  <c r="FG34" i="5" s="1"/>
  <c r="FG33" i="5" a="1"/>
  <c r="FG33" i="5" s="1"/>
  <c r="FF375" i="5"/>
  <c r="FF376" i="5"/>
  <c r="FF389" i="5" s="1"/>
  <c r="FF153" i="5" s="1"/>
  <c r="FF885" i="5"/>
  <c r="FH367" i="5"/>
  <c r="FH368" i="5"/>
  <c r="FH849" i="5"/>
  <c r="FH23" i="5"/>
  <c r="FH1294" i="5" s="1"/>
  <c r="FH22" i="5"/>
  <c r="FH24" i="5"/>
  <c r="FI1289" i="5" s="1"/>
  <c r="FG9" i="5"/>
  <c r="FH846" i="5"/>
  <c r="FH556" i="5"/>
  <c r="FH8" i="5"/>
  <c r="FH348" i="5" s="1"/>
  <c r="FH366" i="5" s="1"/>
  <c r="FI4" i="5"/>
  <c r="FH6" i="5"/>
  <c r="FH7" i="5"/>
  <c r="FG876" i="5"/>
  <c r="FG30" i="5" a="1"/>
  <c r="FG30" i="5" s="1"/>
  <c r="FG423" i="5" s="1"/>
  <c r="FG32" i="5" a="1"/>
  <c r="FG32" i="5" s="1"/>
  <c r="FG31" i="5" a="1"/>
  <c r="FG31" i="5" s="1"/>
  <c r="FG1178" i="5"/>
  <c r="FG1190" i="5" s="1"/>
  <c r="FG394" i="5"/>
  <c r="FF334" i="5"/>
  <c r="FF333" i="5"/>
  <c r="FF393" i="5"/>
  <c r="FG845" i="5"/>
  <c r="FG16" i="5"/>
  <c r="FG858" i="5"/>
  <c r="FG341" i="5" l="1"/>
  <c r="FG374" i="5" s="1"/>
  <c r="FG412" i="5"/>
  <c r="FG545" i="5" s="1"/>
  <c r="FG163" i="5" s="1"/>
  <c r="MQ265" i="4"/>
  <c r="FH540" i="5"/>
  <c r="FH797" i="5"/>
  <c r="FG841" i="5"/>
  <c r="FG541" i="5"/>
  <c r="FG176" i="5" s="1"/>
  <c r="MT260" i="4"/>
  <c r="MT261" i="4" s="1"/>
  <c r="MS262" i="4"/>
  <c r="FF447" i="5"/>
  <c r="FH301" i="5"/>
  <c r="FH434" i="5"/>
  <c r="FG308" i="5"/>
  <c r="FG437" i="5"/>
  <c r="FH548" i="5"/>
  <c r="FG1083" i="5"/>
  <c r="FG1084" i="5" s="1"/>
  <c r="FH1024" i="5"/>
  <c r="FG809" i="5"/>
  <c r="FG810" i="5" s="1"/>
  <c r="FH544" i="5"/>
  <c r="FH303" i="5"/>
  <c r="FH297" i="5"/>
  <c r="FH298" i="5"/>
  <c r="FH294" i="5"/>
  <c r="FH292" i="5"/>
  <c r="FH296" i="5"/>
  <c r="FH293" i="5"/>
  <c r="FH304" i="5"/>
  <c r="FH295" i="5"/>
  <c r="FH305" i="5"/>
  <c r="FH302" i="5"/>
  <c r="FH291" i="5"/>
  <c r="FH300" i="5"/>
  <c r="FH299" i="5"/>
  <c r="FG360" i="5"/>
  <c r="FH796" i="5"/>
  <c r="FH799" i="5"/>
  <c r="FH798" i="5"/>
  <c r="FG780" i="5"/>
  <c r="FG790" i="5"/>
  <c r="FG838" i="5"/>
  <c r="FH19" i="5"/>
  <c r="FH532" i="5"/>
  <c r="FH531" i="5"/>
  <c r="FH498" i="5"/>
  <c r="FH491" i="5"/>
  <c r="FH505" i="5"/>
  <c r="FH483" i="5"/>
  <c r="FG422" i="5"/>
  <c r="FG884" i="5"/>
  <c r="FG826" i="5"/>
  <c r="FG407" i="5"/>
  <c r="FG343" i="5"/>
  <c r="FH370" i="5"/>
  <c r="FH369" i="5"/>
  <c r="FG883" i="5"/>
  <c r="FG462" i="5"/>
  <c r="FG959" i="5"/>
  <c r="FG960" i="5" s="1"/>
  <c r="FG879" i="5"/>
  <c r="FG18" i="5"/>
  <c r="FG882" i="5"/>
  <c r="FG354" i="5"/>
  <c r="FH347" i="5"/>
  <c r="FH349" i="5" s="1"/>
  <c r="FG342" i="5"/>
  <c r="FG420" i="5"/>
  <c r="FH1201" i="5"/>
  <c r="FH27" i="5"/>
  <c r="FH34" i="5" s="1" a="1"/>
  <c r="FH34" i="5" s="1"/>
  <c r="FH310" i="5"/>
  <c r="FG340" i="5"/>
  <c r="FG418" i="5"/>
  <c r="FG419" i="5"/>
  <c r="FG344" i="5"/>
  <c r="FG378" i="5" s="1"/>
  <c r="FI5" i="5"/>
  <c r="FI365" i="5" s="1"/>
  <c r="FG409" i="5"/>
  <c r="FG507" i="5" s="1"/>
  <c r="FG410" i="5"/>
  <c r="FG408" i="5"/>
  <c r="FG479" i="5" s="1"/>
  <c r="FG159" i="5" s="1"/>
  <c r="FG1168" i="5"/>
  <c r="FG414" i="5"/>
  <c r="FH46" i="5" a="1"/>
  <c r="FH46" i="5" s="1"/>
  <c r="FH364" i="5"/>
  <c r="FH10" i="5"/>
  <c r="FH11" i="5" s="1"/>
  <c r="FH45" i="5" a="1"/>
  <c r="FH45" i="5" s="1"/>
  <c r="FH875" i="5"/>
  <c r="FH874" i="5"/>
  <c r="FH873" i="5"/>
  <c r="FH870" i="5"/>
  <c r="FH848" i="5"/>
  <c r="FH850" i="5"/>
  <c r="FH430" i="5"/>
  <c r="FH429" i="5"/>
  <c r="FH428" i="5"/>
  <c r="FH427" i="5"/>
  <c r="FH605" i="5"/>
  <c r="FH610" i="5" s="1"/>
  <c r="FH604" i="5"/>
  <c r="FH609" i="5" s="1"/>
  <c r="FH603" i="5"/>
  <c r="FH608" i="5" s="1"/>
  <c r="FH602" i="5"/>
  <c r="FH607" i="5" s="1"/>
  <c r="FH561" i="5"/>
  <c r="FH433" i="5"/>
  <c r="FH432" i="5"/>
  <c r="FH17" i="5"/>
  <c r="FH431" i="5"/>
  <c r="FH15" i="5"/>
  <c r="FG415" i="5"/>
  <c r="FG416" i="5"/>
  <c r="FG417" i="5"/>
  <c r="FG411" i="5"/>
  <c r="FG535" i="5" s="1"/>
  <c r="FG421" i="5"/>
  <c r="FG413" i="5"/>
  <c r="FG377" i="5" l="1"/>
  <c r="FG390" i="5" s="1"/>
  <c r="FG154" i="5" s="1"/>
  <c r="FI351" i="5"/>
  <c r="FG373" i="5"/>
  <c r="FI1036" i="5"/>
  <c r="FI1034" i="5"/>
  <c r="FI1035" i="5"/>
  <c r="MR265" i="4"/>
  <c r="FG678" i="5"/>
  <c r="FG710" i="5"/>
  <c r="MU260" i="4"/>
  <c r="MU261" i="4" s="1"/>
  <c r="MT262" i="4"/>
  <c r="FH76" i="5"/>
  <c r="FG74" i="5"/>
  <c r="FG75" i="5"/>
  <c r="FH1148" i="5"/>
  <c r="FH1162" i="5" s="1"/>
  <c r="FH1147" i="5"/>
  <c r="FG486" i="5"/>
  <c r="FG493" i="5"/>
  <c r="FG500" i="5"/>
  <c r="FG446" i="5"/>
  <c r="FI1476" i="5"/>
  <c r="FI1276" i="5"/>
  <c r="FG440" i="5"/>
  <c r="FG443" i="5"/>
  <c r="FG445" i="5"/>
  <c r="FG441" i="5"/>
  <c r="FG442" i="5"/>
  <c r="FG439" i="5"/>
  <c r="FG444" i="5"/>
  <c r="FH306" i="5"/>
  <c r="FH801" i="5"/>
  <c r="FH804" i="5" s="1"/>
  <c r="FH805" i="5" s="1"/>
  <c r="FI803" i="5" s="1"/>
  <c r="FH20" i="5"/>
  <c r="FH562" i="5" s="1"/>
  <c r="FH327" i="5"/>
  <c r="FH329" i="5" s="1"/>
  <c r="FH361" i="5" s="1"/>
  <c r="FG536" i="5"/>
  <c r="FG537" i="5" s="1"/>
  <c r="FG162" i="5" s="1"/>
  <c r="FI518" i="5"/>
  <c r="FI519" i="5" s="1"/>
  <c r="FI477" i="5"/>
  <c r="FH40" i="5" a="1"/>
  <c r="FH40" i="5" s="1"/>
  <c r="FH42" i="5" a="1"/>
  <c r="FH42" i="5" s="1"/>
  <c r="FH39" i="5" a="1"/>
  <c r="FH39" i="5" s="1"/>
  <c r="FH38" i="5" a="1"/>
  <c r="FH38" i="5" s="1"/>
  <c r="FH37" i="5" a="1"/>
  <c r="FH37" i="5" s="1"/>
  <c r="FH36" i="5" a="1"/>
  <c r="FH36" i="5" s="1"/>
  <c r="FH35" i="5" a="1"/>
  <c r="FH35" i="5" s="1"/>
  <c r="FH33" i="5" a="1"/>
  <c r="FH33" i="5" s="1"/>
  <c r="FH412" i="5" s="1"/>
  <c r="FG376" i="5"/>
  <c r="FG389" i="5" s="1"/>
  <c r="FG153" i="5" s="1"/>
  <c r="FG375" i="5"/>
  <c r="FG393" i="5"/>
  <c r="FG885" i="5"/>
  <c r="FG333" i="5"/>
  <c r="FG334" i="5"/>
  <c r="FI368" i="5"/>
  <c r="FI367" i="5"/>
  <c r="FI846" i="5"/>
  <c r="FH29" i="5" a="1"/>
  <c r="FH29" i="5" s="1"/>
  <c r="FH30" i="5" a="1"/>
  <c r="FH30" i="5" s="1"/>
  <c r="FH31" i="5" a="1"/>
  <c r="FH31" i="5" s="1"/>
  <c r="FH32" i="5" a="1"/>
  <c r="FH32" i="5" s="1"/>
  <c r="FI24" i="5"/>
  <c r="FJ1289" i="5" s="1"/>
  <c r="FI23" i="5"/>
  <c r="FI1294" i="5" s="1"/>
  <c r="FI22" i="5"/>
  <c r="FH858" i="5"/>
  <c r="FI849" i="5"/>
  <c r="FH845" i="5"/>
  <c r="FH16" i="5"/>
  <c r="FH876" i="5"/>
  <c r="FH9" i="5"/>
  <c r="FI556" i="5"/>
  <c r="FJ4" i="5"/>
  <c r="FI6" i="5"/>
  <c r="FI7" i="5"/>
  <c r="FI8" i="5"/>
  <c r="FI348" i="5" s="1"/>
  <c r="FI366" i="5" s="1"/>
  <c r="FH1178" i="5"/>
  <c r="FH1190" i="5" s="1"/>
  <c r="FH394" i="5"/>
  <c r="FH341" i="5" l="1"/>
  <c r="FH374" i="5" s="1"/>
  <c r="FH423" i="5"/>
  <c r="MS265" i="4"/>
  <c r="FI540" i="5"/>
  <c r="FI797" i="5"/>
  <c r="FH841" i="5"/>
  <c r="FH541" i="5"/>
  <c r="FH176" i="5" s="1"/>
  <c r="MV260" i="4"/>
  <c r="MV261" i="4" s="1"/>
  <c r="MU262" i="4"/>
  <c r="FG447" i="5"/>
  <c r="FI301" i="5"/>
  <c r="FI434" i="5"/>
  <c r="FH308" i="5"/>
  <c r="FH437" i="5"/>
  <c r="FI548" i="5"/>
  <c r="FH1083" i="5"/>
  <c r="FH1084" i="5" s="1"/>
  <c r="FI1024" i="5"/>
  <c r="FH809" i="5"/>
  <c r="FH810" i="5" s="1"/>
  <c r="FH545" i="5"/>
  <c r="FH163" i="5" s="1"/>
  <c r="FI544" i="5"/>
  <c r="FI291" i="5"/>
  <c r="FI295" i="5"/>
  <c r="FI298" i="5"/>
  <c r="FI300" i="5"/>
  <c r="FI294" i="5"/>
  <c r="FI293" i="5"/>
  <c r="FI292" i="5"/>
  <c r="FI303" i="5"/>
  <c r="FI299" i="5"/>
  <c r="FI297" i="5"/>
  <c r="FI296" i="5"/>
  <c r="FI302" i="5"/>
  <c r="FI305" i="5"/>
  <c r="FI304" i="5"/>
  <c r="FH360" i="5"/>
  <c r="FI798" i="5"/>
  <c r="FI799" i="5"/>
  <c r="FI796" i="5"/>
  <c r="FH780" i="5"/>
  <c r="FH790" i="5"/>
  <c r="FH838" i="5"/>
  <c r="FI19" i="5"/>
  <c r="FI532" i="5"/>
  <c r="FI531" i="5"/>
  <c r="FI491" i="5"/>
  <c r="FI505" i="5"/>
  <c r="FI498" i="5"/>
  <c r="FI483" i="5"/>
  <c r="FH422" i="5"/>
  <c r="FH418" i="5"/>
  <c r="FI370" i="5"/>
  <c r="FI369" i="5"/>
  <c r="FH354" i="5"/>
  <c r="FH420" i="5"/>
  <c r="FI347" i="5"/>
  <c r="FI349" i="5" s="1"/>
  <c r="FH408" i="5"/>
  <c r="FH479" i="5" s="1"/>
  <c r="FH159" i="5" s="1"/>
  <c r="FH344" i="5"/>
  <c r="FH378" i="5" s="1"/>
  <c r="FH340" i="5"/>
  <c r="FH410" i="5"/>
  <c r="FH342" i="5"/>
  <c r="FH415" i="5"/>
  <c r="FH343" i="5"/>
  <c r="FH411" i="5"/>
  <c r="FH535" i="5" s="1"/>
  <c r="FH416" i="5"/>
  <c r="FH417" i="5"/>
  <c r="FH413" i="5"/>
  <c r="FH407" i="5"/>
  <c r="FH419" i="5"/>
  <c r="FH414" i="5"/>
  <c r="FH409" i="5"/>
  <c r="FH507" i="5" s="1"/>
  <c r="FH421" i="5"/>
  <c r="FH884" i="5"/>
  <c r="FH18" i="5"/>
  <c r="FH959" i="5"/>
  <c r="FH960" i="5" s="1"/>
  <c r="FH462" i="5"/>
  <c r="FH826" i="5"/>
  <c r="FI1201" i="5"/>
  <c r="FI27" i="5"/>
  <c r="FI35" i="5" s="1" a="1"/>
  <c r="FI35" i="5" s="1"/>
  <c r="FI310" i="5"/>
  <c r="FH1168" i="5"/>
  <c r="FH879" i="5"/>
  <c r="FJ5" i="5"/>
  <c r="FJ365" i="5" s="1"/>
  <c r="FI850" i="5"/>
  <c r="FI875" i="5"/>
  <c r="FI874" i="5"/>
  <c r="FI873" i="5"/>
  <c r="FI870" i="5"/>
  <c r="FI848" i="5"/>
  <c r="FI429" i="5"/>
  <c r="FI428" i="5"/>
  <c r="FI427" i="5"/>
  <c r="FI605" i="5"/>
  <c r="FI610" i="5" s="1"/>
  <c r="FI604" i="5"/>
  <c r="FI609" i="5" s="1"/>
  <c r="FI603" i="5"/>
  <c r="FI608" i="5" s="1"/>
  <c r="FI602" i="5"/>
  <c r="FI607" i="5" s="1"/>
  <c r="FI561" i="5"/>
  <c r="FI432" i="5"/>
  <c r="FI431" i="5"/>
  <c r="FI433" i="5"/>
  <c r="FI430" i="5"/>
  <c r="FI15" i="5"/>
  <c r="FI17" i="5"/>
  <c r="FH882" i="5"/>
  <c r="FI364" i="5"/>
  <c r="FI45" i="5" a="1"/>
  <c r="FI45" i="5" s="1"/>
  <c r="FI10" i="5"/>
  <c r="FI11" i="5" s="1"/>
  <c r="FI46" i="5" a="1"/>
  <c r="FI46" i="5" s="1"/>
  <c r="FH883" i="5"/>
  <c r="FH373" i="5" l="1"/>
  <c r="FJ351" i="5"/>
  <c r="FH377" i="5"/>
  <c r="FH390" i="5" s="1"/>
  <c r="FH154" i="5" s="1"/>
  <c r="FJ1035" i="5"/>
  <c r="FJ1036" i="5"/>
  <c r="FJ1034" i="5"/>
  <c r="MT265" i="4"/>
  <c r="FH678" i="5"/>
  <c r="FH710" i="5"/>
  <c r="MW260" i="4"/>
  <c r="MW261" i="4" s="1"/>
  <c r="MV262" i="4"/>
  <c r="FH334" i="5"/>
  <c r="FH75" i="5"/>
  <c r="FH74" i="5"/>
  <c r="FI76" i="5"/>
  <c r="FI1147" i="5"/>
  <c r="FI1148" i="5"/>
  <c r="FI1162" i="5" s="1"/>
  <c r="FH486" i="5"/>
  <c r="FH500" i="5"/>
  <c r="FH493" i="5"/>
  <c r="FH446" i="5"/>
  <c r="FJ1476" i="5"/>
  <c r="FJ1276" i="5"/>
  <c r="FH442" i="5"/>
  <c r="FH443" i="5"/>
  <c r="FH445" i="5"/>
  <c r="FH440" i="5"/>
  <c r="FH441" i="5"/>
  <c r="FH439" i="5"/>
  <c r="FH444" i="5"/>
  <c r="FI306" i="5"/>
  <c r="FI801" i="5"/>
  <c r="FI804" i="5" s="1"/>
  <c r="FI805" i="5" s="1"/>
  <c r="FJ803" i="5" s="1"/>
  <c r="FI20" i="5"/>
  <c r="FI562" i="5" s="1"/>
  <c r="FI327" i="5"/>
  <c r="FI329" i="5" s="1"/>
  <c r="FI360" i="5" s="1"/>
  <c r="FH536" i="5"/>
  <c r="FH537" i="5" s="1"/>
  <c r="FH162" i="5" s="1"/>
  <c r="FJ518" i="5"/>
  <c r="FJ519" i="5" s="1"/>
  <c r="FJ477" i="5"/>
  <c r="FI40" i="5" a="1"/>
  <c r="FI40" i="5" s="1"/>
  <c r="FI36" i="5" a="1"/>
  <c r="FI36" i="5" s="1"/>
  <c r="FI42" i="5" a="1"/>
  <c r="FI42" i="5" s="1"/>
  <c r="FI39" i="5" a="1"/>
  <c r="FI39" i="5" s="1"/>
  <c r="FI38" i="5" a="1"/>
  <c r="FI38" i="5" s="1"/>
  <c r="FI37" i="5" a="1"/>
  <c r="FI37" i="5" s="1"/>
  <c r="FI34" i="5" a="1"/>
  <c r="FI34" i="5" s="1"/>
  <c r="FI33" i="5" a="1"/>
  <c r="FI33" i="5" s="1"/>
  <c r="FH376" i="5"/>
  <c r="FH389" i="5" s="1"/>
  <c r="FH153" i="5" s="1"/>
  <c r="FH375" i="5"/>
  <c r="FI30" i="5" a="1"/>
  <c r="FI30" i="5" s="1"/>
  <c r="FI29" i="5" a="1"/>
  <c r="FI29" i="5" s="1"/>
  <c r="FI31" i="5" a="1"/>
  <c r="FI31" i="5" s="1"/>
  <c r="FI32" i="5" a="1"/>
  <c r="FI32" i="5" s="1"/>
  <c r="FJ368" i="5"/>
  <c r="FJ367" i="5"/>
  <c r="FH333" i="5"/>
  <c r="FJ22" i="5"/>
  <c r="FH393" i="5"/>
  <c r="FJ24" i="5"/>
  <c r="FK1289" i="5" s="1"/>
  <c r="FJ849" i="5"/>
  <c r="FI845" i="5"/>
  <c r="FI16" i="5"/>
  <c r="FH885" i="5"/>
  <c r="FJ23" i="5"/>
  <c r="FJ1294" i="5" s="1"/>
  <c r="FJ846" i="5"/>
  <c r="FI858" i="5"/>
  <c r="FI9" i="5"/>
  <c r="FJ556" i="5"/>
  <c r="FK4" i="5"/>
  <c r="FJ6" i="5"/>
  <c r="FJ7" i="5"/>
  <c r="FJ8" i="5"/>
  <c r="FJ348" i="5" s="1"/>
  <c r="FJ366" i="5" s="1"/>
  <c r="FI1178" i="5"/>
  <c r="FI1190" i="5" s="1"/>
  <c r="FI394" i="5"/>
  <c r="FI876" i="5"/>
  <c r="FI341" i="5" l="1"/>
  <c r="FI374" i="5" s="1"/>
  <c r="FI412" i="5"/>
  <c r="FI423" i="5"/>
  <c r="MU265" i="4"/>
  <c r="FJ540" i="5"/>
  <c r="FJ797" i="5"/>
  <c r="FI841" i="5"/>
  <c r="FI541" i="5"/>
  <c r="FI176" i="5" s="1"/>
  <c r="MX260" i="4"/>
  <c r="MX261" i="4" s="1"/>
  <c r="MW262" i="4"/>
  <c r="FH447" i="5"/>
  <c r="FJ292" i="5"/>
  <c r="FJ434" i="5"/>
  <c r="FI308" i="5"/>
  <c r="FI437" i="5"/>
  <c r="FJ548" i="5"/>
  <c r="FI1083" i="5"/>
  <c r="FI1084" i="5" s="1"/>
  <c r="FJ1024" i="5"/>
  <c r="FI809" i="5"/>
  <c r="FI810" i="5" s="1"/>
  <c r="FI545" i="5"/>
  <c r="FI163" i="5" s="1"/>
  <c r="FJ544" i="5"/>
  <c r="FJ293" i="5"/>
  <c r="FJ294" i="5"/>
  <c r="FJ297" i="5"/>
  <c r="FJ298" i="5"/>
  <c r="FJ301" i="5"/>
  <c r="FJ299" i="5"/>
  <c r="FJ291" i="5"/>
  <c r="FJ296" i="5"/>
  <c r="FJ302" i="5"/>
  <c r="FJ295" i="5"/>
  <c r="FJ300" i="5"/>
  <c r="FJ305" i="5"/>
  <c r="FJ304" i="5"/>
  <c r="FJ303" i="5"/>
  <c r="FI361" i="5"/>
  <c r="FJ796" i="5"/>
  <c r="FJ798" i="5"/>
  <c r="FJ799" i="5"/>
  <c r="FI780" i="5"/>
  <c r="FI790" i="5"/>
  <c r="FI838" i="5"/>
  <c r="FJ19" i="5"/>
  <c r="FJ532" i="5"/>
  <c r="FJ531" i="5"/>
  <c r="FJ491" i="5"/>
  <c r="FJ505" i="5"/>
  <c r="FJ498" i="5"/>
  <c r="FJ483" i="5"/>
  <c r="FI413" i="5"/>
  <c r="FI419" i="5"/>
  <c r="FI883" i="5"/>
  <c r="FI408" i="5"/>
  <c r="FI479" i="5" s="1"/>
  <c r="FI159" i="5" s="1"/>
  <c r="FI407" i="5"/>
  <c r="FI415" i="5"/>
  <c r="FI414" i="5"/>
  <c r="FI416" i="5"/>
  <c r="FI411" i="5"/>
  <c r="FI536" i="5" s="1"/>
  <c r="FI417" i="5"/>
  <c r="FI342" i="5"/>
  <c r="FI410" i="5"/>
  <c r="FI421" i="5"/>
  <c r="FI409" i="5"/>
  <c r="FI507" i="5" s="1"/>
  <c r="FI418" i="5"/>
  <c r="FI422" i="5"/>
  <c r="FI343" i="5"/>
  <c r="FI344" i="5"/>
  <c r="FI378" i="5" s="1"/>
  <c r="FI340" i="5"/>
  <c r="FI420" i="5"/>
  <c r="FJ370" i="5"/>
  <c r="FJ369" i="5"/>
  <c r="FJ347" i="5"/>
  <c r="FJ349" i="5" s="1"/>
  <c r="FI354" i="5"/>
  <c r="FI18" i="5"/>
  <c r="FI882" i="5"/>
  <c r="FI884" i="5"/>
  <c r="FI1168" i="5"/>
  <c r="FK5" i="5"/>
  <c r="FK365" i="5" s="1"/>
  <c r="FI879" i="5"/>
  <c r="FJ850" i="5"/>
  <c r="FJ874" i="5"/>
  <c r="FJ428" i="5"/>
  <c r="FJ875" i="5"/>
  <c r="FJ605" i="5"/>
  <c r="FJ610" i="5" s="1"/>
  <c r="FJ604" i="5"/>
  <c r="FJ609" i="5" s="1"/>
  <c r="FJ603" i="5"/>
  <c r="FJ608" i="5" s="1"/>
  <c r="FJ602" i="5"/>
  <c r="FJ607" i="5" s="1"/>
  <c r="FJ561" i="5"/>
  <c r="FJ848" i="5"/>
  <c r="FJ433" i="5"/>
  <c r="FJ870" i="5"/>
  <c r="FJ431" i="5"/>
  <c r="FJ873" i="5"/>
  <c r="FJ429" i="5"/>
  <c r="FJ427" i="5"/>
  <c r="FJ430" i="5"/>
  <c r="FJ15" i="5"/>
  <c r="FJ17" i="5"/>
  <c r="FJ432" i="5"/>
  <c r="FI959" i="5"/>
  <c r="FI960" i="5" s="1"/>
  <c r="FI462" i="5"/>
  <c r="FI826" i="5"/>
  <c r="FJ1201" i="5"/>
  <c r="FJ27" i="5"/>
  <c r="FJ35" i="5" s="1" a="1"/>
  <c r="FJ35" i="5" s="1"/>
  <c r="FJ310" i="5"/>
  <c r="FJ45" i="5" a="1"/>
  <c r="FJ45" i="5" s="1"/>
  <c r="FJ364" i="5"/>
  <c r="FJ10" i="5"/>
  <c r="FJ11" i="5" s="1"/>
  <c r="FJ46" i="5" a="1"/>
  <c r="FJ46" i="5" s="1"/>
  <c r="FI373" i="5" l="1"/>
  <c r="FI377" i="5"/>
  <c r="FK351" i="5"/>
  <c r="FK1034" i="5"/>
  <c r="FK1035" i="5"/>
  <c r="FK1036" i="5"/>
  <c r="MV265" i="4"/>
  <c r="FI678" i="5"/>
  <c r="FI710" i="5"/>
  <c r="MY260" i="4"/>
  <c r="MY261" i="4" s="1"/>
  <c r="MX262" i="4"/>
  <c r="FJ76" i="5"/>
  <c r="FI75" i="5"/>
  <c r="FI74" i="5"/>
  <c r="FI486" i="5"/>
  <c r="FI493" i="5"/>
  <c r="FI500" i="5"/>
  <c r="FI446" i="5"/>
  <c r="FK1476" i="5"/>
  <c r="FK1276" i="5"/>
  <c r="FJ1148" i="5"/>
  <c r="FJ1162" i="5" s="1"/>
  <c r="FJ1147" i="5"/>
  <c r="FI442" i="5"/>
  <c r="FI443" i="5"/>
  <c r="FI445" i="5"/>
  <c r="FI440" i="5"/>
  <c r="FI441" i="5"/>
  <c r="FI444" i="5"/>
  <c r="FI439" i="5"/>
  <c r="FJ306" i="5"/>
  <c r="FI390" i="5"/>
  <c r="FI154" i="5" s="1"/>
  <c r="FJ20" i="5"/>
  <c r="FJ562" i="5" s="1"/>
  <c r="FJ801" i="5"/>
  <c r="FJ804" i="5" s="1"/>
  <c r="FJ805" i="5" s="1"/>
  <c r="FK803" i="5" s="1"/>
  <c r="FJ327" i="5"/>
  <c r="FJ329" i="5" s="1"/>
  <c r="FJ360" i="5" s="1"/>
  <c r="FI535" i="5"/>
  <c r="FI537" i="5" s="1"/>
  <c r="FI162" i="5" s="1"/>
  <c r="FK518" i="5"/>
  <c r="FK519" i="5" s="1"/>
  <c r="FK477" i="5"/>
  <c r="FJ40" i="5" a="1"/>
  <c r="FJ40" i="5" s="1"/>
  <c r="FJ42" i="5" a="1"/>
  <c r="FJ42" i="5" s="1"/>
  <c r="FJ38" i="5" a="1"/>
  <c r="FJ38" i="5" s="1"/>
  <c r="FJ37" i="5" a="1"/>
  <c r="FJ37" i="5" s="1"/>
  <c r="FJ39" i="5" a="1"/>
  <c r="FJ39" i="5" s="1"/>
  <c r="FJ34" i="5" a="1"/>
  <c r="FJ34" i="5" s="1"/>
  <c r="FJ36" i="5" a="1"/>
  <c r="FJ36" i="5" s="1"/>
  <c r="FJ33" i="5" a="1"/>
  <c r="FJ33" i="5" s="1"/>
  <c r="FJ412" i="5" s="1"/>
  <c r="FI375" i="5"/>
  <c r="FI376" i="5"/>
  <c r="FI389" i="5" s="1"/>
  <c r="FI153" i="5" s="1"/>
  <c r="FI885" i="5"/>
  <c r="FK368" i="5"/>
  <c r="FK367" i="5"/>
  <c r="FI334" i="5"/>
  <c r="FK22" i="5"/>
  <c r="FI333" i="5"/>
  <c r="FJ29" i="5" a="1"/>
  <c r="FJ29" i="5" s="1"/>
  <c r="FJ30" i="5" a="1"/>
  <c r="FJ30" i="5" s="1"/>
  <c r="FJ31" i="5" a="1"/>
  <c r="FJ31" i="5" s="1"/>
  <c r="FJ32" i="5" a="1"/>
  <c r="FJ32" i="5" s="1"/>
  <c r="FK23" i="5"/>
  <c r="FK1294" i="5" s="1"/>
  <c r="FI393" i="5"/>
  <c r="FJ1178" i="5"/>
  <c r="FJ1190" i="5" s="1"/>
  <c r="FJ394" i="5"/>
  <c r="FJ858" i="5"/>
  <c r="FK849" i="5"/>
  <c r="FJ9" i="5"/>
  <c r="FK24" i="5"/>
  <c r="FL1289" i="5" s="1"/>
  <c r="FK846" i="5"/>
  <c r="FJ845" i="5"/>
  <c r="FJ16" i="5"/>
  <c r="FJ876" i="5"/>
  <c r="FK556" i="5"/>
  <c r="FK6" i="5"/>
  <c r="FK7" i="5"/>
  <c r="FK8" i="5"/>
  <c r="FK348" i="5" s="1"/>
  <c r="FK366" i="5" s="1"/>
  <c r="FL4" i="5"/>
  <c r="FJ341" i="5" l="1"/>
  <c r="FJ374" i="5" s="1"/>
  <c r="FJ423" i="5"/>
  <c r="MW265" i="4"/>
  <c r="FK540" i="5"/>
  <c r="FK797" i="5"/>
  <c r="FJ841" i="5"/>
  <c r="FJ541" i="5"/>
  <c r="FJ176" i="5" s="1"/>
  <c r="MZ260" i="4"/>
  <c r="MZ261" i="4" s="1"/>
  <c r="MY262" i="4"/>
  <c r="FI447" i="5"/>
  <c r="FK301" i="5"/>
  <c r="FK434" i="5"/>
  <c r="FJ308" i="5"/>
  <c r="FJ437" i="5"/>
  <c r="FK548" i="5"/>
  <c r="FJ1083" i="5"/>
  <c r="FJ1084" i="5" s="1"/>
  <c r="FK1024" i="5"/>
  <c r="FJ809" i="5"/>
  <c r="FJ810" i="5" s="1"/>
  <c r="FJ545" i="5"/>
  <c r="FJ163" i="5" s="1"/>
  <c r="FK544" i="5"/>
  <c r="FK303" i="5"/>
  <c r="FK291" i="5"/>
  <c r="FK297" i="5"/>
  <c r="FK293" i="5"/>
  <c r="FK294" i="5"/>
  <c r="FK305" i="5"/>
  <c r="FK298" i="5"/>
  <c r="FK295" i="5"/>
  <c r="FK302" i="5"/>
  <c r="FK292" i="5"/>
  <c r="FK304" i="5"/>
  <c r="FK296" i="5"/>
  <c r="FK299" i="5"/>
  <c r="FK300" i="5"/>
  <c r="FJ361" i="5"/>
  <c r="FK796" i="5"/>
  <c r="FK799" i="5"/>
  <c r="FK798" i="5"/>
  <c r="FJ780" i="5"/>
  <c r="FJ790" i="5"/>
  <c r="FJ838" i="5"/>
  <c r="FK19" i="5"/>
  <c r="FK531" i="5"/>
  <c r="FK532" i="5"/>
  <c r="FK491" i="5"/>
  <c r="FK505" i="5"/>
  <c r="FK498" i="5"/>
  <c r="FK483" i="5"/>
  <c r="FJ344" i="5"/>
  <c r="FJ378" i="5" s="1"/>
  <c r="FJ420" i="5"/>
  <c r="FJ421" i="5"/>
  <c r="FJ422" i="5"/>
  <c r="FJ419" i="5"/>
  <c r="FJ418" i="5"/>
  <c r="FJ416" i="5"/>
  <c r="FJ413" i="5"/>
  <c r="FJ342" i="5"/>
  <c r="FJ411" i="5"/>
  <c r="FJ535" i="5" s="1"/>
  <c r="FJ415" i="5"/>
  <c r="FJ407" i="5"/>
  <c r="FJ414" i="5"/>
  <c r="FJ417" i="5"/>
  <c r="FJ410" i="5"/>
  <c r="FJ409" i="5"/>
  <c r="FJ500" i="5" s="1"/>
  <c r="FJ343" i="5"/>
  <c r="FK370" i="5"/>
  <c r="FK369" i="5"/>
  <c r="FJ408" i="5"/>
  <c r="FJ479" i="5" s="1"/>
  <c r="FJ159" i="5" s="1"/>
  <c r="FJ884" i="5"/>
  <c r="FK347" i="5"/>
  <c r="FK349" i="5" s="1"/>
  <c r="FJ354" i="5"/>
  <c r="FJ883" i="5"/>
  <c r="FJ340" i="5"/>
  <c r="FJ882" i="5"/>
  <c r="FJ879" i="5"/>
  <c r="FK1201" i="5"/>
  <c r="FK27" i="5"/>
  <c r="FK32" i="5" s="1" a="1"/>
  <c r="FK32" i="5" s="1"/>
  <c r="FK310" i="5"/>
  <c r="FK364" i="5"/>
  <c r="FK10" i="5"/>
  <c r="FK11" i="5" s="1"/>
  <c r="FK46" i="5" a="1"/>
  <c r="FK46" i="5" s="1"/>
  <c r="FK45" i="5" a="1"/>
  <c r="FK45" i="5" s="1"/>
  <c r="FJ1168" i="5"/>
  <c r="FK875" i="5"/>
  <c r="FK874" i="5"/>
  <c r="FK873" i="5"/>
  <c r="FK870" i="5"/>
  <c r="FK848" i="5"/>
  <c r="FK850" i="5"/>
  <c r="FK427" i="5"/>
  <c r="FK605" i="5"/>
  <c r="FK610" i="5" s="1"/>
  <c r="FK604" i="5"/>
  <c r="FK609" i="5" s="1"/>
  <c r="FK603" i="5"/>
  <c r="FK608" i="5" s="1"/>
  <c r="FK602" i="5"/>
  <c r="FK607" i="5" s="1"/>
  <c r="FK561" i="5"/>
  <c r="FK433" i="5"/>
  <c r="FK432" i="5"/>
  <c r="FK430" i="5"/>
  <c r="FK429" i="5"/>
  <c r="FK431" i="5"/>
  <c r="FK428" i="5"/>
  <c r="FK15" i="5"/>
  <c r="FK17" i="5"/>
  <c r="FL5" i="5"/>
  <c r="FL365" i="5" s="1"/>
  <c r="FJ959" i="5"/>
  <c r="FJ960" i="5" s="1"/>
  <c r="FJ462" i="5"/>
  <c r="FJ826" i="5"/>
  <c r="FJ18" i="5"/>
  <c r="FL351" i="5" l="1"/>
  <c r="FJ377" i="5"/>
  <c r="FJ373" i="5"/>
  <c r="FL1035" i="5"/>
  <c r="FL1034" i="5"/>
  <c r="FL1036" i="5"/>
  <c r="MX265" i="4"/>
  <c r="FJ678" i="5"/>
  <c r="FJ710" i="5"/>
  <c r="NA260" i="4"/>
  <c r="NA261" i="4" s="1"/>
  <c r="MZ262" i="4"/>
  <c r="FJ75" i="5"/>
  <c r="FJ74" i="5"/>
  <c r="FK76" i="5"/>
  <c r="FK1148" i="5"/>
  <c r="FK1162" i="5" s="1"/>
  <c r="FK1147" i="5"/>
  <c r="FJ486" i="5"/>
  <c r="FJ493" i="5"/>
  <c r="FJ507" i="5"/>
  <c r="FJ446" i="5"/>
  <c r="FL1476" i="5"/>
  <c r="FL1276" i="5"/>
  <c r="FJ443" i="5"/>
  <c r="FJ444" i="5"/>
  <c r="FJ439" i="5"/>
  <c r="FJ445" i="5"/>
  <c r="FJ442" i="5"/>
  <c r="FJ440" i="5"/>
  <c r="FJ441" i="5"/>
  <c r="FK306" i="5"/>
  <c r="FJ390" i="5"/>
  <c r="FJ154" i="5" s="1"/>
  <c r="FK20" i="5"/>
  <c r="FK562" i="5" s="1"/>
  <c r="FK801" i="5"/>
  <c r="FK804" i="5" s="1"/>
  <c r="FK805" i="5" s="1"/>
  <c r="FL803" i="5" s="1"/>
  <c r="FK327" i="5"/>
  <c r="FK329" i="5" s="1"/>
  <c r="FK360" i="5" s="1"/>
  <c r="FJ536" i="5"/>
  <c r="FJ537" i="5" s="1"/>
  <c r="FJ162" i="5" s="1"/>
  <c r="FL518" i="5"/>
  <c r="FL519" i="5" s="1"/>
  <c r="FL477" i="5"/>
  <c r="FK40" i="5" a="1"/>
  <c r="FK40" i="5" s="1"/>
  <c r="FK42" i="5" a="1"/>
  <c r="FK42" i="5" s="1"/>
  <c r="FK38" i="5" a="1"/>
  <c r="FK38" i="5" s="1"/>
  <c r="FK39" i="5" a="1"/>
  <c r="FK39" i="5" s="1"/>
  <c r="FK37" i="5" a="1"/>
  <c r="FK37" i="5" s="1"/>
  <c r="FK35" i="5" a="1"/>
  <c r="FK35" i="5" s="1"/>
  <c r="FK34" i="5" a="1"/>
  <c r="FK34" i="5" s="1"/>
  <c r="FK36" i="5" a="1"/>
  <c r="FK36" i="5" s="1"/>
  <c r="FK33" i="5" a="1"/>
  <c r="FK33" i="5" s="1"/>
  <c r="FJ375" i="5"/>
  <c r="FJ376" i="5"/>
  <c r="FJ389" i="5" s="1"/>
  <c r="FJ153" i="5" s="1"/>
  <c r="FL368" i="5"/>
  <c r="FL367" i="5"/>
  <c r="FK29" i="5" a="1"/>
  <c r="FK29" i="5" s="1"/>
  <c r="FK30" i="5" a="1"/>
  <c r="FK30" i="5" s="1"/>
  <c r="FK31" i="5" a="1"/>
  <c r="FK31" i="5" s="1"/>
  <c r="FJ885" i="5"/>
  <c r="FL846" i="5"/>
  <c r="FL23" i="5"/>
  <c r="FL1294" i="5" s="1"/>
  <c r="FL22" i="5"/>
  <c r="FK9" i="5"/>
  <c r="FL849" i="5"/>
  <c r="FL24" i="5"/>
  <c r="FM1289" i="5" s="1"/>
  <c r="FK845" i="5"/>
  <c r="FK16" i="5"/>
  <c r="FK858" i="5"/>
  <c r="FK876" i="5"/>
  <c r="FJ333" i="5"/>
  <c r="FJ334" i="5"/>
  <c r="FJ393" i="5"/>
  <c r="FL6" i="5"/>
  <c r="FL7" i="5"/>
  <c r="FL8" i="5"/>
  <c r="FL556" i="5"/>
  <c r="FM4" i="5"/>
  <c r="FK1178" i="5"/>
  <c r="FK1190" i="5" s="1"/>
  <c r="FK394" i="5"/>
  <c r="FK341" i="5" l="1"/>
  <c r="FK374" i="5" s="1"/>
  <c r="FK412" i="5"/>
  <c r="FK423" i="5"/>
  <c r="FL512" i="5"/>
  <c r="FL348" i="5"/>
  <c r="FL366" i="5" s="1"/>
  <c r="MY265" i="4"/>
  <c r="FL525" i="5"/>
  <c r="FL540" i="5"/>
  <c r="FL797" i="5"/>
  <c r="FK841" i="5"/>
  <c r="FK541" i="5"/>
  <c r="FK176" i="5" s="1"/>
  <c r="NB260" i="4"/>
  <c r="NB261" i="4" s="1"/>
  <c r="NA262" i="4"/>
  <c r="FJ447" i="5"/>
  <c r="FL292" i="5"/>
  <c r="FL434" i="5"/>
  <c r="FK308" i="5"/>
  <c r="FK437" i="5"/>
  <c r="FL548" i="5"/>
  <c r="FK1083" i="5"/>
  <c r="FK1084" i="5" s="1"/>
  <c r="FL1024" i="5"/>
  <c r="FK545" i="5"/>
  <c r="FK163" i="5" s="1"/>
  <c r="FK809" i="5"/>
  <c r="FK810" i="5" s="1"/>
  <c r="FL544" i="5"/>
  <c r="FL296" i="5"/>
  <c r="FL298" i="5"/>
  <c r="FL297" i="5"/>
  <c r="FL299" i="5"/>
  <c r="FL302" i="5"/>
  <c r="FL295" i="5"/>
  <c r="FL301" i="5"/>
  <c r="FL304" i="5"/>
  <c r="FL293" i="5"/>
  <c r="FL303" i="5"/>
  <c r="FL300" i="5"/>
  <c r="FL294" i="5"/>
  <c r="FL305" i="5"/>
  <c r="FL291" i="5"/>
  <c r="FK361" i="5"/>
  <c r="FL798" i="5"/>
  <c r="FL799" i="5"/>
  <c r="FL796" i="5"/>
  <c r="FK780" i="5"/>
  <c r="FK790" i="5"/>
  <c r="FK838" i="5"/>
  <c r="FL19" i="5"/>
  <c r="FL531" i="5"/>
  <c r="FL532" i="5"/>
  <c r="FL498" i="5"/>
  <c r="FL491" i="5"/>
  <c r="FL505" i="5"/>
  <c r="FL483" i="5"/>
  <c r="FK344" i="5"/>
  <c r="FK378" i="5" s="1"/>
  <c r="FK421" i="5"/>
  <c r="FK882" i="5"/>
  <c r="FK418" i="5"/>
  <c r="FK417" i="5"/>
  <c r="FK343" i="5"/>
  <c r="FK414" i="5"/>
  <c r="FK422" i="5"/>
  <c r="FK416" i="5"/>
  <c r="FK407" i="5"/>
  <c r="FK419" i="5"/>
  <c r="FK411" i="5"/>
  <c r="FK535" i="5" s="1"/>
  <c r="FK413" i="5"/>
  <c r="FK409" i="5"/>
  <c r="FK500" i="5" s="1"/>
  <c r="FK342" i="5"/>
  <c r="FK410" i="5"/>
  <c r="FK415" i="5"/>
  <c r="FK884" i="5"/>
  <c r="FL369" i="5"/>
  <c r="FL370" i="5"/>
  <c r="FL347" i="5"/>
  <c r="FL349" i="5" s="1"/>
  <c r="FK340" i="5"/>
  <c r="FK354" i="5"/>
  <c r="FK408" i="5"/>
  <c r="FK479" i="5" s="1"/>
  <c r="FK159" i="5" s="1"/>
  <c r="FK420" i="5"/>
  <c r="FK879" i="5"/>
  <c r="FK826" i="5"/>
  <c r="FK462" i="5"/>
  <c r="FK959" i="5"/>
  <c r="FK960" i="5" s="1"/>
  <c r="FK18" i="5"/>
  <c r="FK883" i="5"/>
  <c r="FL364" i="5"/>
  <c r="FL46" i="5" a="1"/>
  <c r="FL46" i="5" s="1"/>
  <c r="FL10" i="5"/>
  <c r="FL11" i="5" s="1"/>
  <c r="FL45" i="5" a="1"/>
  <c r="FL45" i="5" s="1"/>
  <c r="FL875" i="5"/>
  <c r="FL874" i="5"/>
  <c r="FL873" i="5"/>
  <c r="FL870" i="5"/>
  <c r="FL848" i="5"/>
  <c r="FL605" i="5"/>
  <c r="FL610" i="5" s="1"/>
  <c r="FL604" i="5"/>
  <c r="FL609" i="5" s="1"/>
  <c r="FL603" i="5"/>
  <c r="FL608" i="5" s="1"/>
  <c r="FL602" i="5"/>
  <c r="FL607" i="5" s="1"/>
  <c r="FL561" i="5"/>
  <c r="FL433" i="5"/>
  <c r="FL432" i="5"/>
  <c r="FL431" i="5"/>
  <c r="FL428" i="5"/>
  <c r="FL427" i="5"/>
  <c r="FL850" i="5"/>
  <c r="FL15" i="5"/>
  <c r="FL430" i="5"/>
  <c r="FL17" i="5"/>
  <c r="FL429" i="5"/>
  <c r="FM5" i="5"/>
  <c r="FM365" i="5" s="1"/>
  <c r="FL1201" i="5"/>
  <c r="FL27" i="5"/>
  <c r="FL34" i="5" s="1" a="1"/>
  <c r="FL34" i="5" s="1"/>
  <c r="FL310" i="5"/>
  <c r="FK1168" i="5"/>
  <c r="FK373" i="5" l="1"/>
  <c r="FM351" i="5"/>
  <c r="FK377" i="5"/>
  <c r="FM1036" i="5"/>
  <c r="FM1035" i="5"/>
  <c r="FM1034" i="5"/>
  <c r="MZ265" i="4"/>
  <c r="FK678" i="5"/>
  <c r="FK710" i="5"/>
  <c r="NC260" i="4"/>
  <c r="NC261" i="4" s="1"/>
  <c r="NB262" i="4"/>
  <c r="FL76" i="5"/>
  <c r="FK75" i="5"/>
  <c r="FK74" i="5"/>
  <c r="FK486" i="5"/>
  <c r="FK507" i="5"/>
  <c r="FK493" i="5"/>
  <c r="FK446" i="5"/>
  <c r="FM1476" i="5"/>
  <c r="FM1276" i="5"/>
  <c r="FL1148" i="5"/>
  <c r="FL1162" i="5" s="1"/>
  <c r="FL1147" i="5"/>
  <c r="FK440" i="5"/>
  <c r="FK439" i="5"/>
  <c r="FK445" i="5"/>
  <c r="FK441" i="5"/>
  <c r="FK443" i="5"/>
  <c r="FK444" i="5"/>
  <c r="FK442" i="5"/>
  <c r="FL306" i="5"/>
  <c r="FK390" i="5"/>
  <c r="FK154" i="5" s="1"/>
  <c r="FL20" i="5"/>
  <c r="FL562" i="5" s="1"/>
  <c r="FL801" i="5"/>
  <c r="FL804" i="5" s="1"/>
  <c r="FL805" i="5" s="1"/>
  <c r="FM803" i="5" s="1"/>
  <c r="FL327" i="5"/>
  <c r="FL329" i="5" s="1"/>
  <c r="FL360" i="5" s="1"/>
  <c r="FK536" i="5"/>
  <c r="FK537" i="5" s="1"/>
  <c r="FK162" i="5" s="1"/>
  <c r="FM518" i="5"/>
  <c r="FM519" i="5" s="1"/>
  <c r="FM477" i="5"/>
  <c r="FL40" i="5" a="1"/>
  <c r="FL40" i="5" s="1"/>
  <c r="FL42" i="5" a="1"/>
  <c r="FL42" i="5" s="1"/>
  <c r="FL37" i="5" a="1"/>
  <c r="FL37" i="5" s="1"/>
  <c r="FL38" i="5" a="1"/>
  <c r="FL38" i="5" s="1"/>
  <c r="FL39" i="5" a="1"/>
  <c r="FL39" i="5" s="1"/>
  <c r="FL35" i="5" a="1"/>
  <c r="FL35" i="5" s="1"/>
  <c r="FL36" i="5" a="1"/>
  <c r="FL36" i="5" s="1"/>
  <c r="FL33" i="5" a="1"/>
  <c r="FL33" i="5" s="1"/>
  <c r="FK375" i="5"/>
  <c r="FK376" i="5"/>
  <c r="FK389" i="5" s="1"/>
  <c r="FK153" i="5" s="1"/>
  <c r="FK885" i="5"/>
  <c r="FM368" i="5"/>
  <c r="FM367" i="5"/>
  <c r="FM22" i="5"/>
  <c r="FK393" i="5"/>
  <c r="FK333" i="5"/>
  <c r="FK334" i="5"/>
  <c r="FM23" i="5"/>
  <c r="FM1294" i="5" s="1"/>
  <c r="FM846" i="5"/>
  <c r="FL845" i="5"/>
  <c r="FL16" i="5"/>
  <c r="FL9" i="5"/>
  <c r="FM556" i="5"/>
  <c r="FM7" i="5"/>
  <c r="FM8" i="5"/>
  <c r="FN4" i="5"/>
  <c r="FM6" i="5"/>
  <c r="FL29" i="5" a="1"/>
  <c r="FL29" i="5" s="1"/>
  <c r="FL31" i="5" a="1"/>
  <c r="FL31" i="5" s="1"/>
  <c r="FL30" i="5" a="1"/>
  <c r="FL30" i="5" s="1"/>
  <c r="FL32" i="5" a="1"/>
  <c r="FL32" i="5" s="1"/>
  <c r="FL876" i="5"/>
  <c r="FL1178" i="5"/>
  <c r="FL1190" i="5" s="1"/>
  <c r="FL394" i="5"/>
  <c r="FL858" i="5"/>
  <c r="FM24" i="5"/>
  <c r="FN1289" i="5" s="1"/>
  <c r="FM849" i="5"/>
  <c r="FL341" i="5" l="1"/>
  <c r="FL374" i="5" s="1"/>
  <c r="FL412" i="5"/>
  <c r="FL545" i="5" s="1"/>
  <c r="FL163" i="5" s="1"/>
  <c r="FM512" i="5"/>
  <c r="FM348" i="5"/>
  <c r="FM366" i="5" s="1"/>
  <c r="FL423" i="5"/>
  <c r="NA265" i="4"/>
  <c r="FM525" i="5"/>
  <c r="FM540" i="5"/>
  <c r="FM797" i="5"/>
  <c r="FL841" i="5"/>
  <c r="FL541" i="5"/>
  <c r="FL176" i="5" s="1"/>
  <c r="ND260" i="4"/>
  <c r="ND261" i="4" s="1"/>
  <c r="NC262" i="4"/>
  <c r="FK447" i="5"/>
  <c r="FM301" i="5"/>
  <c r="FM434" i="5"/>
  <c r="FL308" i="5"/>
  <c r="FL437" i="5"/>
  <c r="FM548" i="5"/>
  <c r="FL1083" i="5"/>
  <c r="FL1084" i="5" s="1"/>
  <c r="FM1024" i="5"/>
  <c r="FL809" i="5"/>
  <c r="FL810" i="5" s="1"/>
  <c r="FM544" i="5"/>
  <c r="FM304" i="5"/>
  <c r="FM295" i="5"/>
  <c r="FM297" i="5"/>
  <c r="FM294" i="5"/>
  <c r="FM296" i="5"/>
  <c r="FM300" i="5"/>
  <c r="FM291" i="5"/>
  <c r="FM299" i="5"/>
  <c r="FM302" i="5"/>
  <c r="FM298" i="5"/>
  <c r="FM303" i="5"/>
  <c r="FM293" i="5"/>
  <c r="FM305" i="5"/>
  <c r="FM292" i="5"/>
  <c r="FL361" i="5"/>
  <c r="FM799" i="5"/>
  <c r="FM796" i="5"/>
  <c r="FM798" i="5"/>
  <c r="FL780" i="5"/>
  <c r="FL790" i="5"/>
  <c r="FL838" i="5"/>
  <c r="FM19" i="5"/>
  <c r="FM531" i="5"/>
  <c r="FM532" i="5"/>
  <c r="FM505" i="5"/>
  <c r="FM498" i="5"/>
  <c r="FM491" i="5"/>
  <c r="FM483" i="5"/>
  <c r="FM369" i="5"/>
  <c r="FM370" i="5"/>
  <c r="FL18" i="5"/>
  <c r="FL882" i="5"/>
  <c r="FL884" i="5"/>
  <c r="FL354" i="5"/>
  <c r="FM347" i="5"/>
  <c r="FM349" i="5" s="1"/>
  <c r="FL883" i="5"/>
  <c r="FL1168" i="5"/>
  <c r="FN5" i="5"/>
  <c r="FN365" i="5" s="1"/>
  <c r="FL414" i="5"/>
  <c r="FL407" i="5"/>
  <c r="FL343" i="5"/>
  <c r="FL409" i="5"/>
  <c r="FL500" i="5" s="1"/>
  <c r="FL422" i="5"/>
  <c r="FL421" i="5"/>
  <c r="FL410" i="5"/>
  <c r="FL418" i="5"/>
  <c r="FL413" i="5"/>
  <c r="FL411" i="5"/>
  <c r="FL535" i="5" s="1"/>
  <c r="FL419" i="5"/>
  <c r="FL342" i="5"/>
  <c r="FL415" i="5"/>
  <c r="FL417" i="5"/>
  <c r="FL416" i="5"/>
  <c r="FM1201" i="5"/>
  <c r="FM27" i="5"/>
  <c r="FM34" i="5" s="1" a="1"/>
  <c r="FM34" i="5" s="1"/>
  <c r="FM310" i="5"/>
  <c r="FM875" i="5"/>
  <c r="FM874" i="5"/>
  <c r="FM873" i="5"/>
  <c r="FM870" i="5"/>
  <c r="FM848" i="5"/>
  <c r="FM850" i="5"/>
  <c r="FM433" i="5"/>
  <c r="FM432" i="5"/>
  <c r="FM431" i="5"/>
  <c r="FM430" i="5"/>
  <c r="FM603" i="5"/>
  <c r="FM608" i="5" s="1"/>
  <c r="FM15" i="5"/>
  <c r="FM561" i="5"/>
  <c r="FM604" i="5"/>
  <c r="FM609" i="5" s="1"/>
  <c r="FM17" i="5"/>
  <c r="FM605" i="5"/>
  <c r="FM610" i="5" s="1"/>
  <c r="FM429" i="5"/>
  <c r="FM428" i="5"/>
  <c r="FM602" i="5"/>
  <c r="FM607" i="5" s="1"/>
  <c r="FM427" i="5"/>
  <c r="FL959" i="5"/>
  <c r="FL960" i="5" s="1"/>
  <c r="FL462" i="5"/>
  <c r="FL826" i="5"/>
  <c r="FL408" i="5"/>
  <c r="FL479" i="5" s="1"/>
  <c r="FL159" i="5" s="1"/>
  <c r="FL340" i="5"/>
  <c r="FL344" i="5"/>
  <c r="FL378" i="5" s="1"/>
  <c r="FL420" i="5"/>
  <c r="FM45" i="5" a="1"/>
  <c r="FM45" i="5" s="1"/>
  <c r="FM46" i="5" a="1"/>
  <c r="FM46" i="5" s="1"/>
  <c r="FM10" i="5"/>
  <c r="FM11" i="5" s="1"/>
  <c r="FM364" i="5"/>
  <c r="FL879" i="5"/>
  <c r="FL373" i="5" l="1"/>
  <c r="FL377" i="5"/>
  <c r="FL390" i="5" s="1"/>
  <c r="FL154" i="5" s="1"/>
  <c r="FN351" i="5"/>
  <c r="FN1034" i="5"/>
  <c r="FN1036" i="5"/>
  <c r="FN1035" i="5"/>
  <c r="NB265" i="4"/>
  <c r="FL678" i="5"/>
  <c r="FL710" i="5"/>
  <c r="NE260" i="4"/>
  <c r="NE261" i="4" s="1"/>
  <c r="ND262" i="4"/>
  <c r="FL75" i="5"/>
  <c r="FL74" i="5"/>
  <c r="FM76" i="5"/>
  <c r="FM1148" i="5"/>
  <c r="FM1162" i="5" s="1"/>
  <c r="FM1147" i="5"/>
  <c r="FL486" i="5"/>
  <c r="FL507" i="5"/>
  <c r="FL493" i="5"/>
  <c r="FL446" i="5"/>
  <c r="FN1476" i="5"/>
  <c r="FN1276" i="5"/>
  <c r="FL440" i="5"/>
  <c r="FL441" i="5"/>
  <c r="FL444" i="5"/>
  <c r="FL443" i="5"/>
  <c r="FL445" i="5"/>
  <c r="FL439" i="5"/>
  <c r="FL442" i="5"/>
  <c r="FM306" i="5"/>
  <c r="FM801" i="5"/>
  <c r="FM804" i="5" s="1"/>
  <c r="FM805" i="5" s="1"/>
  <c r="FN803" i="5" s="1"/>
  <c r="FM327" i="5"/>
  <c r="FM329" i="5" s="1"/>
  <c r="FM360" i="5" s="1"/>
  <c r="FM20" i="5"/>
  <c r="FM562" i="5" s="1"/>
  <c r="FL536" i="5"/>
  <c r="FL537" i="5" s="1"/>
  <c r="FL162" i="5" s="1"/>
  <c r="FN518" i="5"/>
  <c r="FN519" i="5" s="1"/>
  <c r="FN477" i="5"/>
  <c r="FM40" i="5" a="1"/>
  <c r="FM40" i="5" s="1"/>
  <c r="FM39" i="5" a="1"/>
  <c r="FM39" i="5" s="1"/>
  <c r="FM38" i="5" a="1"/>
  <c r="FM38" i="5" s="1"/>
  <c r="FM42" i="5" a="1"/>
  <c r="FM42" i="5" s="1"/>
  <c r="FM36" i="5" a="1"/>
  <c r="FM36" i="5" s="1"/>
  <c r="FM37" i="5" a="1"/>
  <c r="FM37" i="5" s="1"/>
  <c r="FM35" i="5" a="1"/>
  <c r="FM35" i="5" s="1"/>
  <c r="FM33" i="5" a="1"/>
  <c r="FM33" i="5" s="1"/>
  <c r="FM412" i="5" s="1"/>
  <c r="FL375" i="5"/>
  <c r="FL376" i="5"/>
  <c r="FL389" i="5" s="1"/>
  <c r="FL153" i="5" s="1"/>
  <c r="FL333" i="5"/>
  <c r="FL393" i="5"/>
  <c r="FL334" i="5"/>
  <c r="FL885" i="5"/>
  <c r="FN367" i="5"/>
  <c r="FN368" i="5"/>
  <c r="FM29" i="5" a="1"/>
  <c r="FM29" i="5" s="1"/>
  <c r="FM32" i="5" a="1"/>
  <c r="FM32" i="5" s="1"/>
  <c r="FM31" i="5" a="1"/>
  <c r="FM31" i="5" s="1"/>
  <c r="FM30" i="5" a="1"/>
  <c r="FM30" i="5" s="1"/>
  <c r="FN24" i="5"/>
  <c r="FO1289" i="5" s="1"/>
  <c r="FN849" i="5"/>
  <c r="FN22" i="5"/>
  <c r="FM858" i="5"/>
  <c r="FM1178" i="5"/>
  <c r="FM1190" i="5" s="1"/>
  <c r="FM394" i="5"/>
  <c r="FN23" i="5"/>
  <c r="FN1294" i="5" s="1"/>
  <c r="FM876" i="5"/>
  <c r="FN846" i="5"/>
  <c r="FM9" i="5"/>
  <c r="FN556" i="5"/>
  <c r="FN7" i="5"/>
  <c r="FN8" i="5"/>
  <c r="FO4" i="5"/>
  <c r="FN6" i="5"/>
  <c r="FM845" i="5"/>
  <c r="FM16" i="5"/>
  <c r="FM341" i="5" l="1"/>
  <c r="FM374" i="5" s="1"/>
  <c r="FM423" i="5"/>
  <c r="FN525" i="5"/>
  <c r="FN348" i="5"/>
  <c r="FN366" i="5" s="1"/>
  <c r="NC265" i="4"/>
  <c r="FN512" i="5"/>
  <c r="FN540" i="5"/>
  <c r="FN797" i="5"/>
  <c r="FM841" i="5"/>
  <c r="FM541" i="5"/>
  <c r="FM176" i="5" s="1"/>
  <c r="NF260" i="4"/>
  <c r="NF261" i="4" s="1"/>
  <c r="NE262" i="4"/>
  <c r="FM522" i="5"/>
  <c r="FL447" i="5"/>
  <c r="FN305" i="5"/>
  <c r="FN434" i="5"/>
  <c r="FM308" i="5"/>
  <c r="FM437" i="5"/>
  <c r="FN548" i="5"/>
  <c r="FM1083" i="5"/>
  <c r="FM1084" i="5" s="1"/>
  <c r="FN1024" i="5"/>
  <c r="FM809" i="5"/>
  <c r="FM810" i="5" s="1"/>
  <c r="FM545" i="5"/>
  <c r="FM163" i="5" s="1"/>
  <c r="FN544" i="5"/>
  <c r="FN294" i="5"/>
  <c r="FN302" i="5"/>
  <c r="FN297" i="5"/>
  <c r="FN300" i="5"/>
  <c r="FN304" i="5"/>
  <c r="FN291" i="5"/>
  <c r="FN303" i="5"/>
  <c r="FN293" i="5"/>
  <c r="FN299" i="5"/>
  <c r="FN295" i="5"/>
  <c r="FN292" i="5"/>
  <c r="FN298" i="5"/>
  <c r="FN301" i="5"/>
  <c r="FN296" i="5"/>
  <c r="FM361" i="5"/>
  <c r="FN347" i="5"/>
  <c r="FN349" i="5" s="1"/>
  <c r="FN796" i="5"/>
  <c r="FN799" i="5"/>
  <c r="FN798" i="5"/>
  <c r="FM780" i="5"/>
  <c r="FM790" i="5"/>
  <c r="FM838" i="5"/>
  <c r="FN19" i="5"/>
  <c r="FN531" i="5"/>
  <c r="FN532" i="5"/>
  <c r="FN491" i="5"/>
  <c r="FN505" i="5"/>
  <c r="FN498" i="5"/>
  <c r="FM344" i="5"/>
  <c r="FM378" i="5" s="1"/>
  <c r="FN483" i="5"/>
  <c r="FM421" i="5"/>
  <c r="FM414" i="5"/>
  <c r="FM422" i="5"/>
  <c r="FM415" i="5"/>
  <c r="FM418" i="5"/>
  <c r="FM417" i="5"/>
  <c r="FM413" i="5"/>
  <c r="FN369" i="5"/>
  <c r="FN370" i="5"/>
  <c r="FM420" i="5"/>
  <c r="FM408" i="5"/>
  <c r="FM479" i="5" s="1"/>
  <c r="FM159" i="5" s="1"/>
  <c r="FM340" i="5"/>
  <c r="FM354" i="5"/>
  <c r="FM342" i="5"/>
  <c r="FM419" i="5"/>
  <c r="FM416" i="5"/>
  <c r="FM409" i="5"/>
  <c r="FM486" i="5" s="1"/>
  <c r="FM411" i="5"/>
  <c r="FM535" i="5" s="1"/>
  <c r="FM343" i="5"/>
  <c r="FM407" i="5"/>
  <c r="FM410" i="5"/>
  <c r="FM521" i="5" s="1"/>
  <c r="FM884" i="5"/>
  <c r="FO5" i="5"/>
  <c r="FO365" i="5" s="1"/>
  <c r="FN875" i="5"/>
  <c r="FN874" i="5"/>
  <c r="FN873" i="5"/>
  <c r="FN870" i="5"/>
  <c r="FN848" i="5"/>
  <c r="FN850" i="5"/>
  <c r="FN432" i="5"/>
  <c r="FN431" i="5"/>
  <c r="FN430" i="5"/>
  <c r="FN429" i="5"/>
  <c r="FN605" i="5"/>
  <c r="FN610" i="5" s="1"/>
  <c r="FN604" i="5"/>
  <c r="FN609" i="5" s="1"/>
  <c r="FN603" i="5"/>
  <c r="FN608" i="5" s="1"/>
  <c r="FN602" i="5"/>
  <c r="FN607" i="5" s="1"/>
  <c r="FN561" i="5"/>
  <c r="FN15" i="5"/>
  <c r="FN17" i="5"/>
  <c r="FN433" i="5"/>
  <c r="FN428" i="5"/>
  <c r="FN427" i="5"/>
  <c r="FM959" i="5"/>
  <c r="FM960" i="5" s="1"/>
  <c r="FM462" i="5"/>
  <c r="FM826" i="5"/>
  <c r="FM879" i="5"/>
  <c r="FN45" i="5" a="1"/>
  <c r="FN45" i="5" s="1"/>
  <c r="FN46" i="5" a="1"/>
  <c r="FN46" i="5" s="1"/>
  <c r="FN364" i="5"/>
  <c r="FN10" i="5"/>
  <c r="FN11" i="5" s="1"/>
  <c r="FM883" i="5"/>
  <c r="FN1201" i="5"/>
  <c r="FN27" i="5"/>
  <c r="FN29" i="5" s="1" a="1"/>
  <c r="FN29" i="5" s="1"/>
  <c r="FN310" i="5"/>
  <c r="FM18" i="5"/>
  <c r="FM1168" i="5"/>
  <c r="FM882" i="5"/>
  <c r="FM373" i="5" l="1"/>
  <c r="FO351" i="5"/>
  <c r="FM377" i="5"/>
  <c r="FM390" i="5" s="1"/>
  <c r="FM154" i="5" s="1"/>
  <c r="FO1036" i="5"/>
  <c r="FO1034" i="5"/>
  <c r="FO1035" i="5"/>
  <c r="FM527" i="5"/>
  <c r="ND265" i="4"/>
  <c r="FM678" i="5"/>
  <c r="FM710" i="5"/>
  <c r="NG260" i="4"/>
  <c r="NG261" i="4" s="1"/>
  <c r="NF262" i="4"/>
  <c r="FM75" i="5"/>
  <c r="FM74" i="5"/>
  <c r="FN76" i="5"/>
  <c r="FN1148" i="5"/>
  <c r="FN1162" i="5" s="1"/>
  <c r="FN1147" i="5"/>
  <c r="FM493" i="5"/>
  <c r="FM507" i="5"/>
  <c r="FM500" i="5"/>
  <c r="FM446" i="5"/>
  <c r="FO1476" i="5"/>
  <c r="FO1276" i="5"/>
  <c r="FM442" i="5"/>
  <c r="FM444" i="5"/>
  <c r="FM441" i="5"/>
  <c r="FM445" i="5"/>
  <c r="FM439" i="5"/>
  <c r="FM440" i="5"/>
  <c r="FM443" i="5"/>
  <c r="FN306" i="5"/>
  <c r="FN20" i="5"/>
  <c r="FN562" i="5" s="1"/>
  <c r="FN801" i="5"/>
  <c r="FN804" i="5" s="1"/>
  <c r="FN805" i="5" s="1"/>
  <c r="FO803" i="5" s="1"/>
  <c r="FN327" i="5"/>
  <c r="FN329" i="5" s="1"/>
  <c r="FN361" i="5" s="1"/>
  <c r="FM536" i="5"/>
  <c r="FM537" i="5" s="1"/>
  <c r="FM162" i="5" s="1"/>
  <c r="FO518" i="5"/>
  <c r="FO519" i="5" s="1"/>
  <c r="FO477" i="5"/>
  <c r="FN40" i="5" a="1"/>
  <c r="FN40" i="5" s="1"/>
  <c r="FN39" i="5" a="1"/>
  <c r="FN39" i="5" s="1"/>
  <c r="FN42" i="5" a="1"/>
  <c r="FN42" i="5" s="1"/>
  <c r="FN37" i="5" a="1"/>
  <c r="FN37" i="5" s="1"/>
  <c r="FN38" i="5" a="1"/>
  <c r="FN38" i="5" s="1"/>
  <c r="FN36" i="5" a="1"/>
  <c r="FN36" i="5" s="1"/>
  <c r="FN34" i="5" a="1"/>
  <c r="FN34" i="5" s="1"/>
  <c r="FN35" i="5" a="1"/>
  <c r="FN35" i="5" s="1"/>
  <c r="FN33" i="5" a="1"/>
  <c r="FN33" i="5" s="1"/>
  <c r="FM375" i="5"/>
  <c r="FM376" i="5"/>
  <c r="FM389" i="5" s="1"/>
  <c r="FM153" i="5" s="1"/>
  <c r="FO367" i="5"/>
  <c r="FO368" i="5"/>
  <c r="FO22" i="5"/>
  <c r="FM885" i="5"/>
  <c r="FO849" i="5"/>
  <c r="FM333" i="5"/>
  <c r="FM334" i="5"/>
  <c r="FM393" i="5"/>
  <c r="FO846" i="5"/>
  <c r="FN858" i="5"/>
  <c r="FN845" i="5"/>
  <c r="FN16" i="5"/>
  <c r="FO556" i="5"/>
  <c r="FO8" i="5"/>
  <c r="FP4" i="5"/>
  <c r="FO6" i="5"/>
  <c r="FO7" i="5"/>
  <c r="FN9" i="5"/>
  <c r="FN876" i="5"/>
  <c r="FN31" i="5" a="1"/>
  <c r="FN31" i="5" s="1"/>
  <c r="FN30" i="5" a="1"/>
  <c r="FN30" i="5" s="1"/>
  <c r="FN423" i="5" s="1"/>
  <c r="FN32" i="5" a="1"/>
  <c r="FN32" i="5" s="1"/>
  <c r="FO24" i="5"/>
  <c r="FP1289" i="5" s="1"/>
  <c r="FN1178" i="5"/>
  <c r="FN1190" i="5" s="1"/>
  <c r="FN394" i="5"/>
  <c r="FO23" i="5"/>
  <c r="FO1294" i="5" s="1"/>
  <c r="FN341" i="5" l="1"/>
  <c r="FN374" i="5" s="1"/>
  <c r="FN412" i="5"/>
  <c r="FN545" i="5" s="1"/>
  <c r="FN163" i="5" s="1"/>
  <c r="FO525" i="5"/>
  <c r="FO348" i="5"/>
  <c r="FO366" i="5" s="1"/>
  <c r="NE265" i="4"/>
  <c r="FO512" i="5"/>
  <c r="FO540" i="5"/>
  <c r="FO797" i="5"/>
  <c r="FN841" i="5"/>
  <c r="FN541" i="5"/>
  <c r="FN176" i="5" s="1"/>
  <c r="NH260" i="4"/>
  <c r="NH261" i="4" s="1"/>
  <c r="NG262" i="4"/>
  <c r="FM161" i="5"/>
  <c r="FN522" i="5"/>
  <c r="FM447" i="5"/>
  <c r="FO301" i="5"/>
  <c r="FO434" i="5"/>
  <c r="FN308" i="5"/>
  <c r="FN437" i="5"/>
  <c r="FO548" i="5"/>
  <c r="FN1083" i="5"/>
  <c r="FN1084" i="5" s="1"/>
  <c r="FO1024" i="5"/>
  <c r="FN809" i="5"/>
  <c r="FN810" i="5" s="1"/>
  <c r="FO544" i="5"/>
  <c r="FO298" i="5"/>
  <c r="FO291" i="5"/>
  <c r="FO304" i="5"/>
  <c r="FO297" i="5"/>
  <c r="FO292" i="5"/>
  <c r="FO302" i="5"/>
  <c r="FO293" i="5"/>
  <c r="FO300" i="5"/>
  <c r="FO305" i="5"/>
  <c r="FO299" i="5"/>
  <c r="FO294" i="5"/>
  <c r="FO295" i="5"/>
  <c r="FO296" i="5"/>
  <c r="FO303" i="5"/>
  <c r="FN360" i="5"/>
  <c r="FO347" i="5"/>
  <c r="FO349" i="5" s="1"/>
  <c r="FO799" i="5"/>
  <c r="FO798" i="5"/>
  <c r="FO796" i="5"/>
  <c r="FN780" i="5"/>
  <c r="FN790" i="5"/>
  <c r="FN838" i="5"/>
  <c r="FO19" i="5"/>
  <c r="FO532" i="5"/>
  <c r="FO531" i="5"/>
  <c r="FO491" i="5"/>
  <c r="FO505" i="5"/>
  <c r="FO498" i="5"/>
  <c r="FO483" i="5"/>
  <c r="FN354" i="5"/>
  <c r="FO370" i="5"/>
  <c r="FO369" i="5"/>
  <c r="FN884" i="5"/>
  <c r="FN18" i="5"/>
  <c r="FN883" i="5"/>
  <c r="FO875" i="5"/>
  <c r="FO874" i="5"/>
  <c r="FO873" i="5"/>
  <c r="FO870" i="5"/>
  <c r="FO848" i="5"/>
  <c r="FO850" i="5"/>
  <c r="FO431" i="5"/>
  <c r="FO430" i="5"/>
  <c r="FO429" i="5"/>
  <c r="FO428" i="5"/>
  <c r="FO605" i="5"/>
  <c r="FO610" i="5" s="1"/>
  <c r="FO604" i="5"/>
  <c r="FO609" i="5" s="1"/>
  <c r="FO603" i="5"/>
  <c r="FO608" i="5" s="1"/>
  <c r="FO602" i="5"/>
  <c r="FO607" i="5" s="1"/>
  <c r="FO561" i="5"/>
  <c r="FO17" i="5"/>
  <c r="FO433" i="5"/>
  <c r="FO427" i="5"/>
  <c r="FO432" i="5"/>
  <c r="FO15" i="5"/>
  <c r="FN343" i="5"/>
  <c r="FN422" i="5"/>
  <c r="FN342" i="5"/>
  <c r="FN421" i="5"/>
  <c r="FN418" i="5"/>
  <c r="FN417" i="5"/>
  <c r="FN416" i="5"/>
  <c r="FN419" i="5"/>
  <c r="FN414" i="5"/>
  <c r="FN413" i="5"/>
  <c r="FN411" i="5"/>
  <c r="FN536" i="5" s="1"/>
  <c r="FN415" i="5"/>
  <c r="FN409" i="5"/>
  <c r="FN500" i="5" s="1"/>
  <c r="FN407" i="5"/>
  <c r="FN410" i="5"/>
  <c r="FN521" i="5" s="1"/>
  <c r="FN879" i="5"/>
  <c r="FN959" i="5"/>
  <c r="FN960" i="5" s="1"/>
  <c r="FN462" i="5"/>
  <c r="FN826" i="5"/>
  <c r="FO46" i="5" a="1"/>
  <c r="FO46" i="5" s="1"/>
  <c r="FO364" i="5"/>
  <c r="FO10" i="5"/>
  <c r="FO11" i="5" s="1"/>
  <c r="FO45" i="5" a="1"/>
  <c r="FO45" i="5" s="1"/>
  <c r="FO1201" i="5"/>
  <c r="FO27" i="5"/>
  <c r="FO29" i="5" s="1" a="1"/>
  <c r="FO29" i="5" s="1"/>
  <c r="FO310" i="5"/>
  <c r="FN340" i="5"/>
  <c r="FN344" i="5"/>
  <c r="FN378" i="5" s="1"/>
  <c r="FN420" i="5"/>
  <c r="FN408" i="5"/>
  <c r="FN479" i="5" s="1"/>
  <c r="FN159" i="5" s="1"/>
  <c r="FN1168" i="5"/>
  <c r="FN882" i="5"/>
  <c r="FP5" i="5"/>
  <c r="FP365" i="5" s="1"/>
  <c r="FP351" i="5" l="1"/>
  <c r="FN373" i="5"/>
  <c r="FN377" i="5"/>
  <c r="FN390" i="5" s="1"/>
  <c r="FN154" i="5" s="1"/>
  <c r="FP1035" i="5"/>
  <c r="FP1036" i="5"/>
  <c r="FP1034" i="5"/>
  <c r="FN527" i="5"/>
  <c r="NF265" i="4"/>
  <c r="FN678" i="5"/>
  <c r="FN710" i="5"/>
  <c r="NI260" i="4"/>
  <c r="NI261" i="4" s="1"/>
  <c r="NH262" i="4"/>
  <c r="FO76" i="5"/>
  <c r="FN74" i="5"/>
  <c r="FN75" i="5"/>
  <c r="FO1147" i="5"/>
  <c r="FN486" i="5"/>
  <c r="FN507" i="5"/>
  <c r="FN493" i="5"/>
  <c r="FN446" i="5"/>
  <c r="FP1476" i="5"/>
  <c r="FP1276" i="5"/>
  <c r="FO1148" i="5"/>
  <c r="FO1162" i="5" s="1"/>
  <c r="FN442" i="5"/>
  <c r="FN443" i="5"/>
  <c r="FN444" i="5"/>
  <c r="FN445" i="5"/>
  <c r="FN441" i="5"/>
  <c r="FN439" i="5"/>
  <c r="FN440" i="5"/>
  <c r="FO306" i="5"/>
  <c r="FO801" i="5"/>
  <c r="FO804" i="5" s="1"/>
  <c r="FO805" i="5" s="1"/>
  <c r="FP803" i="5" s="1"/>
  <c r="FO327" i="5"/>
  <c r="FO329" i="5" s="1"/>
  <c r="FO360" i="5" s="1"/>
  <c r="FO256" i="5"/>
  <c r="FO20" i="5"/>
  <c r="FO562" i="5" s="1"/>
  <c r="FN535" i="5"/>
  <c r="FN537" i="5" s="1"/>
  <c r="FN162" i="5" s="1"/>
  <c r="FP518" i="5"/>
  <c r="FP519" i="5" s="1"/>
  <c r="FP477" i="5"/>
  <c r="FO40" i="5" a="1"/>
  <c r="FO40" i="5" s="1"/>
  <c r="FO42" i="5" a="1"/>
  <c r="FO42" i="5" s="1"/>
  <c r="FO36" i="5" a="1"/>
  <c r="FO36" i="5" s="1"/>
  <c r="FO37" i="5" a="1"/>
  <c r="FO37" i="5" s="1"/>
  <c r="FO38" i="5" a="1"/>
  <c r="FO38" i="5" s="1"/>
  <c r="FO39" i="5" a="1"/>
  <c r="FO39" i="5" s="1"/>
  <c r="FO34" i="5" a="1"/>
  <c r="FO34" i="5" s="1"/>
  <c r="FO35" i="5" a="1"/>
  <c r="FO35" i="5" s="1"/>
  <c r="FO33" i="5" a="1"/>
  <c r="FO33" i="5" s="1"/>
  <c r="FN376" i="5"/>
  <c r="FN389" i="5" s="1"/>
  <c r="FN153" i="5" s="1"/>
  <c r="FN375" i="5"/>
  <c r="FP367" i="5"/>
  <c r="FP368" i="5"/>
  <c r="FN885" i="5"/>
  <c r="FN393" i="5"/>
  <c r="FN333" i="5"/>
  <c r="FN334" i="5"/>
  <c r="FP22" i="5"/>
  <c r="FP24" i="5"/>
  <c r="FQ1289" i="5" s="1"/>
  <c r="FP846" i="5"/>
  <c r="FP849" i="5"/>
  <c r="FP23" i="5"/>
  <c r="FP1294" i="5" s="1"/>
  <c r="FO1178" i="5"/>
  <c r="FO1190" i="5" s="1"/>
  <c r="FO394" i="5"/>
  <c r="FO30" i="5" a="1"/>
  <c r="FO30" i="5" s="1"/>
  <c r="FO423" i="5" s="1"/>
  <c r="FO845" i="5"/>
  <c r="FO16" i="5"/>
  <c r="FO858" i="5"/>
  <c r="FO32" i="5" a="1"/>
  <c r="FO32" i="5" s="1"/>
  <c r="FP556" i="5"/>
  <c r="FP8" i="5"/>
  <c r="FQ4" i="5"/>
  <c r="FP6" i="5"/>
  <c r="FP7" i="5"/>
  <c r="FO876" i="5"/>
  <c r="FO31" i="5" a="1"/>
  <c r="FO31" i="5" s="1"/>
  <c r="FO9" i="5"/>
  <c r="FO412" i="5" l="1"/>
  <c r="FO545" i="5" s="1"/>
  <c r="FO163" i="5" s="1"/>
  <c r="FO341" i="5"/>
  <c r="FO374" i="5" s="1"/>
  <c r="FP525" i="5"/>
  <c r="FP348" i="5"/>
  <c r="FP366" i="5" s="1"/>
  <c r="NG265" i="4"/>
  <c r="FP512" i="5"/>
  <c r="FP540" i="5"/>
  <c r="FP797" i="5"/>
  <c r="FO841" i="5"/>
  <c r="FO541" i="5"/>
  <c r="FO176" i="5" s="1"/>
  <c r="NJ260" i="4"/>
  <c r="NJ261" i="4" s="1"/>
  <c r="NI262" i="4"/>
  <c r="FN161" i="5"/>
  <c r="FO522" i="5"/>
  <c r="FN447" i="5"/>
  <c r="FP305" i="5"/>
  <c r="FP434" i="5"/>
  <c r="FO308" i="5"/>
  <c r="FO437" i="5"/>
  <c r="FP548" i="5"/>
  <c r="FO1083" i="5"/>
  <c r="FO1084" i="5" s="1"/>
  <c r="FP1024" i="5"/>
  <c r="FO809" i="5"/>
  <c r="FO810" i="5" s="1"/>
  <c r="FP544" i="5"/>
  <c r="FP302" i="5"/>
  <c r="FP291" i="5"/>
  <c r="FP293" i="5"/>
  <c r="FP299" i="5"/>
  <c r="FP300" i="5"/>
  <c r="FP295" i="5"/>
  <c r="FP296" i="5"/>
  <c r="FP301" i="5"/>
  <c r="FP303" i="5"/>
  <c r="FP292" i="5"/>
  <c r="FP294" i="5"/>
  <c r="FP298" i="5"/>
  <c r="FP304" i="5"/>
  <c r="FP297" i="5"/>
  <c r="FO361" i="5"/>
  <c r="FP798" i="5"/>
  <c r="FP796" i="5"/>
  <c r="FP799" i="5"/>
  <c r="FO780" i="5"/>
  <c r="FO790" i="5"/>
  <c r="FO838" i="5"/>
  <c r="FP19" i="5"/>
  <c r="FP531" i="5"/>
  <c r="FP532" i="5"/>
  <c r="FP491" i="5"/>
  <c r="FP498" i="5"/>
  <c r="FP505" i="5"/>
  <c r="FP483" i="5"/>
  <c r="FO354" i="5"/>
  <c r="FO408" i="5"/>
  <c r="FO479" i="5" s="1"/>
  <c r="FO159" i="5" s="1"/>
  <c r="FP370" i="5"/>
  <c r="FP369" i="5"/>
  <c r="FP347" i="5"/>
  <c r="FP349" i="5" s="1"/>
  <c r="FO884" i="5"/>
  <c r="FO879" i="5"/>
  <c r="FO340" i="5"/>
  <c r="FQ5" i="5"/>
  <c r="FQ365" i="5" s="1"/>
  <c r="FO407" i="5"/>
  <c r="FO421" i="5"/>
  <c r="FO343" i="5"/>
  <c r="FO414" i="5"/>
  <c r="FO417" i="5"/>
  <c r="FO422" i="5"/>
  <c r="FO413" i="5"/>
  <c r="FO419" i="5"/>
  <c r="FO416" i="5"/>
  <c r="FO415" i="5"/>
  <c r="FO418" i="5"/>
  <c r="FO410" i="5"/>
  <c r="FO521" i="5" s="1"/>
  <c r="FO409" i="5"/>
  <c r="FO486" i="5" s="1"/>
  <c r="FP46" i="5" a="1"/>
  <c r="FP46" i="5" s="1"/>
  <c r="FP364" i="5"/>
  <c r="FP10" i="5"/>
  <c r="FP11" i="5" s="1"/>
  <c r="FP45" i="5" a="1"/>
  <c r="FP45" i="5" s="1"/>
  <c r="FP875" i="5"/>
  <c r="FP874" i="5"/>
  <c r="FP873" i="5"/>
  <c r="FP870" i="5"/>
  <c r="FP848" i="5"/>
  <c r="FP850" i="5"/>
  <c r="FP430" i="5"/>
  <c r="FP429" i="5"/>
  <c r="FP428" i="5"/>
  <c r="FP427" i="5"/>
  <c r="FP605" i="5"/>
  <c r="FP610" i="5" s="1"/>
  <c r="FP604" i="5"/>
  <c r="FP609" i="5" s="1"/>
  <c r="FP603" i="5"/>
  <c r="FP608" i="5" s="1"/>
  <c r="FP602" i="5"/>
  <c r="FP607" i="5" s="1"/>
  <c r="FP561" i="5"/>
  <c r="FP433" i="5"/>
  <c r="FP431" i="5"/>
  <c r="FP17" i="5"/>
  <c r="FP432" i="5"/>
  <c r="FP15" i="5"/>
  <c r="FO344" i="5"/>
  <c r="FO378" i="5" s="1"/>
  <c r="FO342" i="5"/>
  <c r="FO18" i="5"/>
  <c r="FO1168" i="5"/>
  <c r="FO882" i="5"/>
  <c r="FO883" i="5"/>
  <c r="FP1201" i="5"/>
  <c r="FP27" i="5"/>
  <c r="FP31" i="5" s="1" a="1"/>
  <c r="FP31" i="5" s="1"/>
  <c r="FP310" i="5"/>
  <c r="FO420" i="5"/>
  <c r="FO959" i="5"/>
  <c r="FO960" i="5" s="1"/>
  <c r="FO462" i="5"/>
  <c r="FO826" i="5"/>
  <c r="FO411" i="5"/>
  <c r="FO535" i="5" s="1"/>
  <c r="FQ351" i="5" l="1"/>
  <c r="FO373" i="5"/>
  <c r="FO377" i="5"/>
  <c r="FO390" i="5" s="1"/>
  <c r="FO154" i="5" s="1"/>
  <c r="FQ1036" i="5"/>
  <c r="FQ1035" i="5"/>
  <c r="FQ1034" i="5"/>
  <c r="NH265" i="4"/>
  <c r="FO527" i="5"/>
  <c r="FO678" i="5"/>
  <c r="FO710" i="5"/>
  <c r="NK260" i="4"/>
  <c r="NK261" i="4" s="1"/>
  <c r="NJ262" i="4"/>
  <c r="FP76" i="5"/>
  <c r="FO75" i="5"/>
  <c r="FO74" i="5"/>
  <c r="FO500" i="5"/>
  <c r="FO493" i="5"/>
  <c r="FO507" i="5"/>
  <c r="FO446" i="5"/>
  <c r="FQ1476" i="5"/>
  <c r="FQ1276" i="5"/>
  <c r="FP1147" i="5"/>
  <c r="FP1148" i="5"/>
  <c r="FP1162" i="5" s="1"/>
  <c r="FO444" i="5"/>
  <c r="FO443" i="5"/>
  <c r="FO440" i="5"/>
  <c r="FO441" i="5"/>
  <c r="FO445" i="5"/>
  <c r="FO439" i="5"/>
  <c r="FO442" i="5"/>
  <c r="FP306" i="5"/>
  <c r="FP801" i="5"/>
  <c r="FP804" i="5" s="1"/>
  <c r="FP805" i="5" s="1"/>
  <c r="FQ803" i="5" s="1"/>
  <c r="FP327" i="5"/>
  <c r="FP329" i="5" s="1"/>
  <c r="FP360" i="5" s="1"/>
  <c r="FP256" i="5"/>
  <c r="FP20" i="5"/>
  <c r="FP562" i="5" s="1"/>
  <c r="FO536" i="5"/>
  <c r="FO537" i="5" s="1"/>
  <c r="FO162" i="5" s="1"/>
  <c r="FQ518" i="5"/>
  <c r="FQ519" i="5" s="1"/>
  <c r="FQ477" i="5"/>
  <c r="FP40" i="5" a="1"/>
  <c r="FP40" i="5" s="1"/>
  <c r="FP38" i="5" a="1"/>
  <c r="FP38" i="5" s="1"/>
  <c r="FP42" i="5" a="1"/>
  <c r="FP42" i="5" s="1"/>
  <c r="FP37" i="5" a="1"/>
  <c r="FP37" i="5" s="1"/>
  <c r="FP34" i="5" a="1"/>
  <c r="FP34" i="5" s="1"/>
  <c r="FP39" i="5" a="1"/>
  <c r="FP39" i="5" s="1"/>
  <c r="FP35" i="5" a="1"/>
  <c r="FP35" i="5" s="1"/>
  <c r="FP36" i="5" a="1"/>
  <c r="FP36" i="5" s="1"/>
  <c r="FP33" i="5" a="1"/>
  <c r="FP33" i="5" s="1"/>
  <c r="FP412" i="5" s="1"/>
  <c r="FO375" i="5"/>
  <c r="FO376" i="5"/>
  <c r="FO389" i="5" s="1"/>
  <c r="FO153" i="5" s="1"/>
  <c r="FQ368" i="5"/>
  <c r="FQ367" i="5"/>
  <c r="FQ22" i="5"/>
  <c r="FP9" i="5"/>
  <c r="FQ846" i="5"/>
  <c r="FP1178" i="5"/>
  <c r="FP1190" i="5" s="1"/>
  <c r="FP394" i="5"/>
  <c r="FP29" i="5" a="1"/>
  <c r="FP29" i="5" s="1"/>
  <c r="FP858" i="5"/>
  <c r="FP30" i="5" a="1"/>
  <c r="FP30" i="5" s="1"/>
  <c r="FQ556" i="5"/>
  <c r="FR4" i="5"/>
  <c r="FQ6" i="5"/>
  <c r="FQ7" i="5"/>
  <c r="FQ8" i="5"/>
  <c r="FP845" i="5"/>
  <c r="FP16" i="5"/>
  <c r="FP32" i="5" a="1"/>
  <c r="FP32" i="5" s="1"/>
  <c r="FP876" i="5"/>
  <c r="FO885" i="5"/>
  <c r="FQ24" i="5"/>
  <c r="FR1289" i="5" s="1"/>
  <c r="FQ849" i="5"/>
  <c r="FO334" i="5"/>
  <c r="FO333" i="5"/>
  <c r="FO393" i="5"/>
  <c r="FQ23" i="5"/>
  <c r="FQ1294" i="5" s="1"/>
  <c r="FP341" i="5" l="1"/>
  <c r="FP374" i="5" s="1"/>
  <c r="FQ525" i="5"/>
  <c r="FQ348" i="5"/>
  <c r="FQ366" i="5" s="1"/>
  <c r="NI265" i="4"/>
  <c r="FQ512" i="5"/>
  <c r="FQ540" i="5"/>
  <c r="FQ797" i="5"/>
  <c r="FP841" i="5"/>
  <c r="FP541" i="5"/>
  <c r="FP176" i="5" s="1"/>
  <c r="NL260" i="4"/>
  <c r="NL261" i="4" s="1"/>
  <c r="NK262" i="4"/>
  <c r="FO161" i="5"/>
  <c r="FP522" i="5"/>
  <c r="FO447" i="5"/>
  <c r="FQ305" i="5"/>
  <c r="FQ434" i="5"/>
  <c r="FP308" i="5"/>
  <c r="FP437" i="5"/>
  <c r="FQ548" i="5"/>
  <c r="FP1083" i="5"/>
  <c r="FP1084" i="5" s="1"/>
  <c r="FQ1024" i="5"/>
  <c r="FP545" i="5"/>
  <c r="FP163" i="5" s="1"/>
  <c r="FP809" i="5"/>
  <c r="FP810" i="5" s="1"/>
  <c r="FQ544" i="5"/>
  <c r="FP423" i="5"/>
  <c r="FQ291" i="5"/>
  <c r="FQ296" i="5"/>
  <c r="FQ299" i="5"/>
  <c r="FQ300" i="5"/>
  <c r="FQ302" i="5"/>
  <c r="FQ297" i="5"/>
  <c r="FQ301" i="5"/>
  <c r="FQ294" i="5"/>
  <c r="FQ298" i="5"/>
  <c r="FQ293" i="5"/>
  <c r="FQ303" i="5"/>
  <c r="FQ295" i="5"/>
  <c r="FQ292" i="5"/>
  <c r="FQ304" i="5"/>
  <c r="FQ799" i="5"/>
  <c r="FQ796" i="5"/>
  <c r="FQ798" i="5"/>
  <c r="FP361" i="5"/>
  <c r="FP780" i="5"/>
  <c r="FP790" i="5"/>
  <c r="FP838" i="5"/>
  <c r="FQ19" i="5"/>
  <c r="FQ532" i="5"/>
  <c r="FQ531" i="5"/>
  <c r="FQ491" i="5"/>
  <c r="FQ498" i="5"/>
  <c r="FQ505" i="5"/>
  <c r="FQ483" i="5"/>
  <c r="FP420" i="5"/>
  <c r="FP340" i="5"/>
  <c r="FP344" i="5"/>
  <c r="FP378" i="5" s="1"/>
  <c r="FP408" i="5"/>
  <c r="FP479" i="5" s="1"/>
  <c r="FP159" i="5" s="1"/>
  <c r="FQ370" i="5"/>
  <c r="FQ369" i="5"/>
  <c r="FP882" i="5"/>
  <c r="FP879" i="5"/>
  <c r="FP883" i="5"/>
  <c r="FP826" i="5"/>
  <c r="FP18" i="5"/>
  <c r="FP884" i="5"/>
  <c r="FP462" i="5"/>
  <c r="FP959" i="5"/>
  <c r="FP960" i="5" s="1"/>
  <c r="FP354" i="5"/>
  <c r="FQ347" i="5"/>
  <c r="FQ349" i="5" s="1"/>
  <c r="FQ1201" i="5"/>
  <c r="FQ27" i="5"/>
  <c r="FQ35" i="5" s="1" a="1"/>
  <c r="FQ35" i="5" s="1"/>
  <c r="FQ310" i="5"/>
  <c r="FP1168" i="5"/>
  <c r="FP413" i="5"/>
  <c r="FP419" i="5"/>
  <c r="FP416" i="5"/>
  <c r="FP415" i="5"/>
  <c r="FP410" i="5"/>
  <c r="FP521" i="5" s="1"/>
  <c r="FP418" i="5"/>
  <c r="FP407" i="5"/>
  <c r="FP414" i="5"/>
  <c r="FP343" i="5"/>
  <c r="FP409" i="5"/>
  <c r="FP486" i="5" s="1"/>
  <c r="FP421" i="5"/>
  <c r="FP417" i="5"/>
  <c r="FP422" i="5"/>
  <c r="FP342" i="5"/>
  <c r="FR5" i="5"/>
  <c r="FQ850" i="5"/>
  <c r="FQ875" i="5"/>
  <c r="FQ874" i="5"/>
  <c r="FQ873" i="5"/>
  <c r="FQ870" i="5"/>
  <c r="FQ848" i="5"/>
  <c r="FQ429" i="5"/>
  <c r="FQ428" i="5"/>
  <c r="FQ427" i="5"/>
  <c r="FQ605" i="5"/>
  <c r="FQ610" i="5" s="1"/>
  <c r="FQ604" i="5"/>
  <c r="FQ609" i="5" s="1"/>
  <c r="FQ603" i="5"/>
  <c r="FQ608" i="5" s="1"/>
  <c r="FQ602" i="5"/>
  <c r="FQ607" i="5" s="1"/>
  <c r="FQ561" i="5"/>
  <c r="FQ433" i="5"/>
  <c r="FQ432" i="5"/>
  <c r="FQ430" i="5"/>
  <c r="FQ15" i="5"/>
  <c r="FQ17" i="5"/>
  <c r="FQ431" i="5"/>
  <c r="FQ364" i="5"/>
  <c r="FQ45" i="5" a="1"/>
  <c r="FQ45" i="5" s="1"/>
  <c r="FQ10" i="5"/>
  <c r="FQ11" i="5" s="1"/>
  <c r="FQ46" i="5" a="1"/>
  <c r="FQ46" i="5" s="1"/>
  <c r="FP411" i="5"/>
  <c r="FP535" i="5" s="1"/>
  <c r="FR365" i="5" l="1"/>
  <c r="FP377" i="5"/>
  <c r="FP373" i="5"/>
  <c r="H6" i="4"/>
  <c r="I6" i="4" s="1"/>
  <c r="FR351" i="5"/>
  <c r="FR1034" i="5"/>
  <c r="FR1035" i="5"/>
  <c r="FR1036" i="5"/>
  <c r="FP527" i="5"/>
  <c r="NJ265" i="4"/>
  <c r="FP678" i="5"/>
  <c r="FP710" i="5"/>
  <c r="NM260" i="4"/>
  <c r="NM261" i="4" s="1"/>
  <c r="NL262" i="4"/>
  <c r="FQ76" i="5"/>
  <c r="FP333" i="5"/>
  <c r="FP75" i="5"/>
  <c r="FP74" i="5"/>
  <c r="FQ1147" i="5"/>
  <c r="FP500" i="5"/>
  <c r="FP507" i="5"/>
  <c r="FP493" i="5"/>
  <c r="FP446" i="5"/>
  <c r="FR1476" i="5"/>
  <c r="FR1276" i="5"/>
  <c r="FQ1148" i="5"/>
  <c r="FQ1162" i="5" s="1"/>
  <c r="FP440" i="5"/>
  <c r="FP441" i="5"/>
  <c r="FP444" i="5"/>
  <c r="FP445" i="5"/>
  <c r="FP439" i="5"/>
  <c r="FP442" i="5"/>
  <c r="FP443" i="5"/>
  <c r="FQ306" i="5"/>
  <c r="FP390" i="5"/>
  <c r="FP154" i="5" s="1"/>
  <c r="FQ20" i="5"/>
  <c r="FQ562" i="5" s="1"/>
  <c r="FQ801" i="5"/>
  <c r="FQ804" i="5" s="1"/>
  <c r="FQ805" i="5" s="1"/>
  <c r="FR803" i="5" s="1"/>
  <c r="FQ327" i="5"/>
  <c r="FQ329" i="5" s="1"/>
  <c r="FQ361" i="5" s="1"/>
  <c r="FP536" i="5"/>
  <c r="FP537" i="5" s="1"/>
  <c r="FP162" i="5" s="1"/>
  <c r="FR518" i="5"/>
  <c r="FR519" i="5" s="1"/>
  <c r="FR477" i="5"/>
  <c r="I477" i="5" s="1"/>
  <c r="FQ40" i="5" a="1"/>
  <c r="FQ40" i="5" s="1"/>
  <c r="FQ38" i="5" a="1"/>
  <c r="FQ38" i="5" s="1"/>
  <c r="FQ39" i="5" a="1"/>
  <c r="FQ39" i="5" s="1"/>
  <c r="FQ42" i="5" a="1"/>
  <c r="FQ42" i="5" s="1"/>
  <c r="FQ36" i="5" a="1"/>
  <c r="FQ36" i="5" s="1"/>
  <c r="FQ37" i="5" a="1"/>
  <c r="FQ37" i="5" s="1"/>
  <c r="FQ34" i="5" a="1"/>
  <c r="FQ34" i="5" s="1"/>
  <c r="FQ33" i="5" a="1"/>
  <c r="FQ33" i="5" s="1"/>
  <c r="FP376" i="5"/>
  <c r="FP389" i="5" s="1"/>
  <c r="FP153" i="5" s="1"/>
  <c r="FP375" i="5"/>
  <c r="FR368" i="5"/>
  <c r="FR367" i="5"/>
  <c r="FQ31" i="5" a="1"/>
  <c r="FQ31" i="5" s="1"/>
  <c r="FQ30" i="5" a="1"/>
  <c r="FQ30" i="5" s="1"/>
  <c r="FQ29" i="5" a="1"/>
  <c r="FQ29" i="5" s="1"/>
  <c r="FP393" i="5"/>
  <c r="FP334" i="5"/>
  <c r="FQ32" i="5" a="1"/>
  <c r="FQ32" i="5" s="1"/>
  <c r="FP885" i="5"/>
  <c r="FQ256" i="5"/>
  <c r="FR23" i="5"/>
  <c r="FR1294" i="5" s="1"/>
  <c r="FR846" i="5"/>
  <c r="FR22" i="5"/>
  <c r="J70" i="5" s="1"/>
  <c r="FR24" i="5"/>
  <c r="FR849" i="5"/>
  <c r="FQ845" i="5"/>
  <c r="FQ16" i="5"/>
  <c r="FR556" i="5"/>
  <c r="FR6" i="5"/>
  <c r="FR7" i="5"/>
  <c r="FR8" i="5"/>
  <c r="FQ9" i="5"/>
  <c r="FQ858" i="5"/>
  <c r="FQ876" i="5"/>
  <c r="FQ1178" i="5"/>
  <c r="FQ1190" i="5" s="1"/>
  <c r="FQ394" i="5"/>
  <c r="FQ341" i="5" l="1"/>
  <c r="BN366" i="5"/>
  <c r="BO366" i="5"/>
  <c r="BP366" i="5"/>
  <c r="BQ366" i="5"/>
  <c r="BR366" i="5"/>
  <c r="BS366" i="5"/>
  <c r="BT366" i="5"/>
  <c r="BU366" i="5"/>
  <c r="BV366" i="5"/>
  <c r="BW366" i="5"/>
  <c r="BX366" i="5"/>
  <c r="BZ366" i="5"/>
  <c r="BY366" i="5"/>
  <c r="CA366" i="5"/>
  <c r="CB366" i="5"/>
  <c r="CC366" i="5"/>
  <c r="CD366" i="5"/>
  <c r="CE366" i="5"/>
  <c r="CF366" i="5"/>
  <c r="CG366" i="5"/>
  <c r="CH366" i="5"/>
  <c r="I351" i="5"/>
  <c r="FQ374" i="5"/>
  <c r="J6" i="4"/>
  <c r="K6" i="4" s="1"/>
  <c r="L6" i="4" s="1"/>
  <c r="M6" i="4" s="1"/>
  <c r="N6" i="4" s="1"/>
  <c r="O6" i="4" s="1"/>
  <c r="P6" i="4" s="1"/>
  <c r="Q6" i="4" s="1"/>
  <c r="R6" i="4" s="1"/>
  <c r="S6" i="4" s="1"/>
  <c r="T6" i="4" s="1"/>
  <c r="U6" i="4" s="1"/>
  <c r="V6" i="4" s="1"/>
  <c r="W6" i="4" s="1"/>
  <c r="X6" i="4" s="1"/>
  <c r="Y6" i="4" s="1"/>
  <c r="Z6" i="4" s="1"/>
  <c r="AA6" i="4" s="1"/>
  <c r="AB6" i="4" s="1"/>
  <c r="AC6" i="4" s="1"/>
  <c r="AD6" i="4" s="1"/>
  <c r="AE6" i="4" s="1"/>
  <c r="AF6" i="4" s="1"/>
  <c r="AG6" i="4" s="1"/>
  <c r="AH6" i="4" s="1"/>
  <c r="AI6" i="4" s="1"/>
  <c r="AJ6" i="4" s="1"/>
  <c r="AK6" i="4" s="1"/>
  <c r="AL6" i="4" s="1"/>
  <c r="AM6" i="4" s="1"/>
  <c r="AN6" i="4" s="1"/>
  <c r="AO6" i="4" s="1"/>
  <c r="AP6" i="4" s="1"/>
  <c r="AQ6" i="4" s="1"/>
  <c r="AR6" i="4" s="1"/>
  <c r="AS6" i="4" s="1"/>
  <c r="AT6" i="4" s="1"/>
  <c r="AU6" i="4" s="1"/>
  <c r="AV6" i="4" s="1"/>
  <c r="AW6" i="4" s="1"/>
  <c r="AX6" i="4" s="1"/>
  <c r="AY6" i="4" s="1"/>
  <c r="AZ6" i="4" s="1"/>
  <c r="BA6" i="4" s="1"/>
  <c r="BB6" i="4" s="1"/>
  <c r="BC6" i="4" s="1"/>
  <c r="BD6" i="4" s="1"/>
  <c r="BE6" i="4" s="1"/>
  <c r="CW272" i="5" s="1"/>
  <c r="CZ274" i="5"/>
  <c r="CP274" i="5"/>
  <c r="DP273" i="5"/>
  <c r="EC273" i="5"/>
  <c r="BN272" i="5"/>
  <c r="CD276" i="5"/>
  <c r="CD283" i="5" s="1"/>
  <c r="CJ272" i="5"/>
  <c r="CM272" i="5"/>
  <c r="CQ272" i="5"/>
  <c r="ES272" i="5"/>
  <c r="EY273" i="5"/>
  <c r="FM276" i="5"/>
  <c r="FM283" i="5" s="1"/>
  <c r="DI275" i="5"/>
  <c r="DI282" i="5" s="1"/>
  <c r="FE272" i="5"/>
  <c r="CG272" i="5"/>
  <c r="CN276" i="5"/>
  <c r="CN283" i="5" s="1"/>
  <c r="CT272" i="5"/>
  <c r="CW273" i="5"/>
  <c r="CZ275" i="5"/>
  <c r="CZ282" i="5" s="1"/>
  <c r="EF272" i="5"/>
  <c r="EM276" i="5"/>
  <c r="EM283" i="5" s="1"/>
  <c r="ES273" i="5"/>
  <c r="EV272" i="5"/>
  <c r="EZ276" i="5"/>
  <c r="EZ283" i="5" s="1"/>
  <c r="AE272" i="5"/>
  <c r="AK275" i="5"/>
  <c r="AK282" i="5" s="1"/>
  <c r="AR273" i="5"/>
  <c r="AU272" i="5"/>
  <c r="AX275" i="5"/>
  <c r="AX282" i="5" s="1"/>
  <c r="CD272" i="5"/>
  <c r="CK275" i="5"/>
  <c r="CK282" i="5" s="1"/>
  <c r="CQ274" i="5"/>
  <c r="CT273" i="5"/>
  <c r="CW275" i="5"/>
  <c r="CW282" i="5" s="1"/>
  <c r="EC275" i="5"/>
  <c r="EC282" i="5" s="1"/>
  <c r="EJ273" i="5"/>
  <c r="EP275" i="5"/>
  <c r="EP282" i="5" s="1"/>
  <c r="ES275" i="5"/>
  <c r="ES282" i="5" s="1"/>
  <c r="EW276" i="5"/>
  <c r="EW283" i="5" s="1"/>
  <c r="AR276" i="5"/>
  <c r="AR283" i="5" s="1"/>
  <c r="AX274" i="5"/>
  <c r="BE272" i="5"/>
  <c r="BH276" i="5"/>
  <c r="BH283" i="5" s="1"/>
  <c r="BK274" i="5"/>
  <c r="CN275" i="5"/>
  <c r="CN282" i="5" s="1"/>
  <c r="CQ273" i="5"/>
  <c r="CX272" i="5"/>
  <c r="DD274" i="5"/>
  <c r="DG272" i="5"/>
  <c r="DJ272" i="5"/>
  <c r="EM274" i="5"/>
  <c r="EP273" i="5"/>
  <c r="EW274" i="5"/>
  <c r="FC274" i="5"/>
  <c r="FF274" i="5"/>
  <c r="FJ275" i="5"/>
  <c r="FJ282" i="5" s="1"/>
  <c r="AU274" i="5"/>
  <c r="AY274" i="5"/>
  <c r="BE274" i="5"/>
  <c r="BK273" i="5"/>
  <c r="BO272" i="5"/>
  <c r="BR275" i="5"/>
  <c r="BR282" i="5" s="1"/>
  <c r="CU276" i="5"/>
  <c r="CU283" i="5" s="1"/>
  <c r="CX276" i="5"/>
  <c r="CX283" i="5" s="1"/>
  <c r="DD276" i="5"/>
  <c r="DD283" i="5" s="1"/>
  <c r="DK275" i="5"/>
  <c r="DK282" i="5" s="1"/>
  <c r="DN273" i="5"/>
  <c r="DQ272" i="5"/>
  <c r="ET276" i="5"/>
  <c r="ET283" i="5" s="1"/>
  <c r="EW273" i="5"/>
  <c r="FC272" i="5"/>
  <c r="FJ276" i="5"/>
  <c r="FJ283" i="5" s="1"/>
  <c r="FM275" i="5"/>
  <c r="FM282" i="5" s="1"/>
  <c r="FN274" i="5"/>
  <c r="AI275" i="5"/>
  <c r="AI282" i="5" s="1"/>
  <c r="AL274" i="5"/>
  <c r="AR272" i="5"/>
  <c r="AY272" i="5"/>
  <c r="BB275" i="5"/>
  <c r="BB282" i="5" s="1"/>
  <c r="BE276" i="5"/>
  <c r="BE283" i="5" s="1"/>
  <c r="CH273" i="5"/>
  <c r="CK274" i="5"/>
  <c r="CR274" i="5"/>
  <c r="CX274" i="5"/>
  <c r="DA272" i="5"/>
  <c r="DD272" i="5"/>
  <c r="EG273" i="5"/>
  <c r="EJ272" i="5"/>
  <c r="EQ272" i="5"/>
  <c r="EW275" i="5"/>
  <c r="EW282" i="5" s="1"/>
  <c r="EZ272" i="5"/>
  <c r="FD272" i="5"/>
  <c r="AI273" i="5"/>
  <c r="AL275" i="5"/>
  <c r="AL282" i="5" s="1"/>
  <c r="AS275" i="5"/>
  <c r="AS282" i="5" s="1"/>
  <c r="AY273" i="5"/>
  <c r="BB272" i="5"/>
  <c r="BE275" i="5"/>
  <c r="BE282" i="5" s="1"/>
  <c r="CH272" i="5"/>
  <c r="CK273" i="5"/>
  <c r="CR273" i="5"/>
  <c r="CX273" i="5"/>
  <c r="DA275" i="5"/>
  <c r="DA282" i="5" s="1"/>
  <c r="DE275" i="5"/>
  <c r="DE282" i="5" s="1"/>
  <c r="EG274" i="5"/>
  <c r="EK275" i="5"/>
  <c r="EK282" i="5" s="1"/>
  <c r="EQ274" i="5"/>
  <c r="EW272" i="5"/>
  <c r="FA273" i="5"/>
  <c r="FD275" i="5"/>
  <c r="FD282" i="5" s="1"/>
  <c r="AI272" i="5"/>
  <c r="AL273" i="5"/>
  <c r="AS276" i="5"/>
  <c r="AS283" i="5" s="1"/>
  <c r="AY276" i="5"/>
  <c r="AY283" i="5" s="1"/>
  <c r="BB274" i="5"/>
  <c r="BF275" i="5"/>
  <c r="BF282" i="5" s="1"/>
  <c r="CH274" i="5"/>
  <c r="CL274" i="5"/>
  <c r="CR276" i="5"/>
  <c r="CR283" i="5" s="1"/>
  <c r="CX275" i="5"/>
  <c r="CX282" i="5" s="1"/>
  <c r="DB273" i="5"/>
  <c r="DE276" i="5"/>
  <c r="DE283" i="5" s="1"/>
  <c r="EH276" i="5"/>
  <c r="EH283" i="5" s="1"/>
  <c r="EK276" i="5"/>
  <c r="EK283" i="5" s="1"/>
  <c r="EQ273" i="5"/>
  <c r="EX274" i="5"/>
  <c r="FA276" i="5"/>
  <c r="FA283" i="5" s="1"/>
  <c r="FD273" i="5"/>
  <c r="AC275" i="5"/>
  <c r="AC282" i="5" s="1"/>
  <c r="AF272" i="5"/>
  <c r="AM276" i="5"/>
  <c r="AM283" i="5" s="1"/>
  <c r="AS274" i="5"/>
  <c r="AV272" i="5"/>
  <c r="AY275" i="5"/>
  <c r="AY282" i="5" s="1"/>
  <c r="CB273" i="5"/>
  <c r="CE274" i="5"/>
  <c r="CL273" i="5"/>
  <c r="CR272" i="5"/>
  <c r="CU275" i="5"/>
  <c r="CU282" i="5" s="1"/>
  <c r="CY272" i="5"/>
  <c r="EA274" i="5"/>
  <c r="EE273" i="5"/>
  <c r="EK273" i="5"/>
  <c r="EQ275" i="5"/>
  <c r="EQ282" i="5" s="1"/>
  <c r="EU274" i="5"/>
  <c r="EX276" i="5"/>
  <c r="EX283" i="5" s="1"/>
  <c r="U274" i="5"/>
  <c r="Y276" i="5"/>
  <c r="Y283" i="5" s="1"/>
  <c r="AF274" i="5"/>
  <c r="AM275" i="5"/>
  <c r="AM282" i="5" s="1"/>
  <c r="AP274" i="5"/>
  <c r="AS272" i="5"/>
  <c r="BV274" i="5"/>
  <c r="BY275" i="5"/>
  <c r="BY282" i="5" s="1"/>
  <c r="CF276" i="5"/>
  <c r="CF283" i="5" s="1"/>
  <c r="CL276" i="5"/>
  <c r="CL283" i="5" s="1"/>
  <c r="CO274" i="5"/>
  <c r="CR275" i="5"/>
  <c r="CR282" i="5" s="1"/>
  <c r="DU275" i="5"/>
  <c r="DU282" i="5" s="1"/>
  <c r="DX273" i="5"/>
  <c r="EE276" i="5"/>
  <c r="EE283" i="5" s="1"/>
  <c r="EK272" i="5"/>
  <c r="EN274" i="5"/>
  <c r="ER272" i="5"/>
  <c r="EB275" i="5"/>
  <c r="EB282" i="5" s="1"/>
  <c r="Q275" i="5"/>
  <c r="Q282" i="5" s="1"/>
  <c r="Y274" i="5"/>
  <c r="AF276" i="5"/>
  <c r="AF283" i="5" s="1"/>
  <c r="AJ274" i="5"/>
  <c r="AM274" i="5"/>
  <c r="BP275" i="5"/>
  <c r="BP282" i="5" s="1"/>
  <c r="BS273" i="5"/>
  <c r="BY273" i="5"/>
  <c r="CF275" i="5"/>
  <c r="CF282" i="5" s="1"/>
  <c r="CI273" i="5"/>
  <c r="CL275" i="5"/>
  <c r="CL282" i="5" s="1"/>
  <c r="DO276" i="5"/>
  <c r="DO283" i="5" s="1"/>
  <c r="DR275" i="5"/>
  <c r="DR282" i="5" s="1"/>
  <c r="DY273" i="5"/>
  <c r="EE275" i="5"/>
  <c r="EE282" i="5" s="1"/>
  <c r="EH274" i="5"/>
  <c r="EK274" i="5"/>
  <c r="FN273" i="5"/>
  <c r="Q276" i="5"/>
  <c r="Q283" i="5" s="1"/>
  <c r="CY275" i="5"/>
  <c r="CY282" i="5" s="1"/>
  <c r="U273" i="5"/>
  <c r="Y273" i="5"/>
  <c r="AC273" i="5"/>
  <c r="BF273" i="5"/>
  <c r="BJ274" i="5"/>
  <c r="BP274" i="5"/>
  <c r="BV275" i="5"/>
  <c r="BV282" i="5" s="1"/>
  <c r="BZ275" i="5"/>
  <c r="BZ282" i="5" s="1"/>
  <c r="CC276" i="5"/>
  <c r="CC283" i="5" s="1"/>
  <c r="DF276" i="5"/>
  <c r="DF283" i="5" s="1"/>
  <c r="DI276" i="5"/>
  <c r="DI283" i="5" s="1"/>
  <c r="DO272" i="5"/>
  <c r="DV272" i="5"/>
  <c r="DY274" i="5"/>
  <c r="EB272" i="5"/>
  <c r="FE276" i="5"/>
  <c r="FE283" i="5" s="1"/>
  <c r="FH273" i="5"/>
  <c r="FN275" i="5"/>
  <c r="FN282" i="5" s="1"/>
  <c r="DF275" i="5"/>
  <c r="DF282" i="5" s="1"/>
  <c r="FB276" i="5"/>
  <c r="FB283" i="5" s="1"/>
  <c r="Q272" i="5"/>
  <c r="N274" i="5"/>
  <c r="AI274" i="5"/>
  <c r="AB276" i="5"/>
  <c r="AB283" i="5" s="1"/>
  <c r="S276" i="5"/>
  <c r="S283" i="5" s="1"/>
  <c r="M274" i="5"/>
  <c r="AO273" i="5"/>
  <c r="W273" i="5"/>
  <c r="S272" i="5"/>
  <c r="BA273" i="5"/>
  <c r="AU276" i="5"/>
  <c r="AU283" i="5" s="1"/>
  <c r="AR275" i="5"/>
  <c r="AR282" i="5" s="1"/>
  <c r="AN272" i="5"/>
  <c r="AU273" i="5"/>
  <c r="AQ273" i="5"/>
  <c r="AK273" i="5"/>
  <c r="AD274" i="5"/>
  <c r="AA273" i="5"/>
  <c r="W274" i="5"/>
  <c r="V274" i="5"/>
  <c r="R276" i="5"/>
  <c r="R283" i="5" s="1"/>
  <c r="AT272" i="5"/>
  <c r="AN276" i="5"/>
  <c r="AN283" i="5" s="1"/>
  <c r="AK276" i="5"/>
  <c r="AK283" i="5" s="1"/>
  <c r="AG276" i="5"/>
  <c r="AG283" i="5" s="1"/>
  <c r="AJ276" i="5"/>
  <c r="AJ283" i="5" s="1"/>
  <c r="AG275" i="5"/>
  <c r="AG282" i="5" s="1"/>
  <c r="Z275" i="5"/>
  <c r="Z282" i="5" s="1"/>
  <c r="Q274" i="5"/>
  <c r="K275" i="5"/>
  <c r="K282" i="5" s="1"/>
  <c r="P272" i="5"/>
  <c r="FR525" i="5"/>
  <c r="FR348" i="5"/>
  <c r="FR366" i="5" s="1"/>
  <c r="R272" i="5"/>
  <c r="N276" i="5"/>
  <c r="N283" i="5" s="1"/>
  <c r="FQ412" i="5"/>
  <c r="FQ545" i="5" s="1"/>
  <c r="FQ163" i="5" s="1"/>
  <c r="N275" i="5"/>
  <c r="N282" i="5" s="1"/>
  <c r="J274" i="5"/>
  <c r="M276" i="5"/>
  <c r="M283" i="5" s="1"/>
  <c r="J273" i="5"/>
  <c r="L276" i="5"/>
  <c r="L283" i="5" s="1"/>
  <c r="FP275" i="5"/>
  <c r="FP282" i="5" s="1"/>
  <c r="AD273" i="5"/>
  <c r="Z274" i="5"/>
  <c r="V275" i="5"/>
  <c r="V282" i="5" s="1"/>
  <c r="S273" i="5"/>
  <c r="O276" i="5"/>
  <c r="O283" i="5" s="1"/>
  <c r="NK265" i="4"/>
  <c r="FR512" i="5"/>
  <c r="FR540" i="5"/>
  <c r="FR797" i="5"/>
  <c r="FQ841" i="5"/>
  <c r="FQ541" i="5"/>
  <c r="FQ176" i="5" s="1"/>
  <c r="NN260" i="4"/>
  <c r="NN261" i="4" s="1"/>
  <c r="NM262" i="4"/>
  <c r="FP161" i="5"/>
  <c r="K70" i="5"/>
  <c r="FQ522" i="5"/>
  <c r="FP447" i="5"/>
  <c r="FR305" i="5"/>
  <c r="FR434" i="5"/>
  <c r="H1298" i="5"/>
  <c r="AZ1308" i="5"/>
  <c r="AZ1310" i="5"/>
  <c r="AZ1311" i="5"/>
  <c r="AZ1307" i="5"/>
  <c r="AZ1306" i="5"/>
  <c r="FQ423" i="5"/>
  <c r="FQ308" i="5"/>
  <c r="FQ437" i="5"/>
  <c r="FR548" i="5"/>
  <c r="FQ1083" i="5"/>
  <c r="FQ1084" i="5" s="1"/>
  <c r="FR1024" i="5"/>
  <c r="FQ809" i="5"/>
  <c r="FQ810" i="5" s="1"/>
  <c r="FR544" i="5"/>
  <c r="FR299" i="5"/>
  <c r="FR298" i="5"/>
  <c r="FR294" i="5"/>
  <c r="FR295" i="5"/>
  <c r="FR297" i="5"/>
  <c r="FR300" i="5"/>
  <c r="FR291" i="5"/>
  <c r="FR303" i="5"/>
  <c r="FR296" i="5"/>
  <c r="FR302" i="5"/>
  <c r="FR292" i="5"/>
  <c r="FR301" i="5"/>
  <c r="FR293" i="5"/>
  <c r="FR304" i="5"/>
  <c r="FQ276" i="5"/>
  <c r="FQ283" i="5" s="1"/>
  <c r="FQ360" i="5"/>
  <c r="FR798" i="5"/>
  <c r="FR799" i="5"/>
  <c r="FR796" i="5"/>
  <c r="FQ780" i="5"/>
  <c r="FQ790" i="5"/>
  <c r="FQ838" i="5"/>
  <c r="I518" i="5"/>
  <c r="FR19" i="5"/>
  <c r="FR531" i="5"/>
  <c r="FR532" i="5"/>
  <c r="I519" i="5"/>
  <c r="FR498" i="5"/>
  <c r="FR491" i="5"/>
  <c r="FR505" i="5"/>
  <c r="FR483" i="5"/>
  <c r="FQ272" i="5"/>
  <c r="FQ274" i="5"/>
  <c r="FQ273" i="5"/>
  <c r="FQ344" i="5"/>
  <c r="FQ378" i="5" s="1"/>
  <c r="FQ354" i="5"/>
  <c r="FQ417" i="5"/>
  <c r="FQ418" i="5"/>
  <c r="FQ407" i="5"/>
  <c r="FQ343" i="5"/>
  <c r="FR370" i="5"/>
  <c r="FR369" i="5"/>
  <c r="FQ342" i="5"/>
  <c r="FQ340" i="5"/>
  <c r="FQ408" i="5"/>
  <c r="FQ479" i="5" s="1"/>
  <c r="FQ159" i="5" s="1"/>
  <c r="FQ420" i="5"/>
  <c r="FQ413" i="5"/>
  <c r="FQ415" i="5"/>
  <c r="FQ421" i="5"/>
  <c r="FQ414" i="5"/>
  <c r="FQ416" i="5"/>
  <c r="FQ419" i="5"/>
  <c r="FQ422" i="5"/>
  <c r="FQ411" i="5"/>
  <c r="FQ535" i="5" s="1"/>
  <c r="FQ409" i="5"/>
  <c r="FQ493" i="5" s="1"/>
  <c r="FQ410" i="5"/>
  <c r="FQ521" i="5" s="1"/>
  <c r="FR347" i="5"/>
  <c r="FR349" i="5" s="1"/>
  <c r="FQ879" i="5"/>
  <c r="FQ883" i="5"/>
  <c r="FQ18" i="5"/>
  <c r="FQ882" i="5"/>
  <c r="FQ884" i="5"/>
  <c r="FR850" i="5"/>
  <c r="FR428" i="5"/>
  <c r="FR875" i="5"/>
  <c r="FR848" i="5"/>
  <c r="FR605" i="5"/>
  <c r="FR610" i="5" s="1"/>
  <c r="FR604" i="5"/>
  <c r="FR609" i="5" s="1"/>
  <c r="FR603" i="5"/>
  <c r="FR608" i="5" s="1"/>
  <c r="FR602" i="5"/>
  <c r="FR607" i="5" s="1"/>
  <c r="FR561" i="5"/>
  <c r="FR870" i="5"/>
  <c r="FR433" i="5"/>
  <c r="FR873" i="5"/>
  <c r="FR431" i="5"/>
  <c r="FR430" i="5"/>
  <c r="FR432" i="5"/>
  <c r="FR427" i="5"/>
  <c r="FR15" i="5"/>
  <c r="FR429" i="5"/>
  <c r="FR874" i="5"/>
  <c r="FR17" i="5"/>
  <c r="FR45" i="5" a="1"/>
  <c r="FR45" i="5" s="1"/>
  <c r="FR364" i="5"/>
  <c r="FR10" i="5"/>
  <c r="FR11" i="5" s="1"/>
  <c r="FR46" i="5" a="1"/>
  <c r="FR46" i="5" s="1"/>
  <c r="FR1201" i="5"/>
  <c r="FR27" i="5"/>
  <c r="FR34" i="5" s="1" a="1"/>
  <c r="FR34" i="5" s="1"/>
  <c r="FR310" i="5"/>
  <c r="FQ1168" i="5"/>
  <c r="FQ959" i="5"/>
  <c r="FQ960" i="5" s="1"/>
  <c r="FQ462" i="5"/>
  <c r="FQ826" i="5"/>
  <c r="J276" i="5" l="1"/>
  <c r="J283" i="5" s="1"/>
  <c r="V276" i="5"/>
  <c r="V283" i="5" s="1"/>
  <c r="AQ275" i="5"/>
  <c r="AQ282" i="5" s="1"/>
  <c r="AH273" i="5"/>
  <c r="AX272" i="5"/>
  <c r="X273" i="5"/>
  <c r="AZ274" i="5"/>
  <c r="DR273" i="5"/>
  <c r="BS272" i="5"/>
  <c r="ER275" i="5"/>
  <c r="ER282" i="5" s="1"/>
  <c r="EB276" i="5"/>
  <c r="EB283" i="5" s="1"/>
  <c r="CC272" i="5"/>
  <c r="AC276" i="5"/>
  <c r="AC283" i="5" s="1"/>
  <c r="EH275" i="5"/>
  <c r="EH282" i="5" s="1"/>
  <c r="CI276" i="5"/>
  <c r="CI283" i="5" s="1"/>
  <c r="AJ272" i="5"/>
  <c r="EN273" i="5"/>
  <c r="CO272" i="5"/>
  <c r="AP276" i="5"/>
  <c r="AP283" i="5" s="1"/>
  <c r="ET275" i="5"/>
  <c r="ET282" i="5" s="1"/>
  <c r="CU273" i="5"/>
  <c r="AV275" i="5"/>
  <c r="AV282" i="5" s="1"/>
  <c r="ET273" i="5"/>
  <c r="CU272" i="5"/>
  <c r="AV273" i="5"/>
  <c r="ET272" i="5"/>
  <c r="CU274" i="5"/>
  <c r="AV276" i="5"/>
  <c r="AV283" i="5" s="1"/>
  <c r="FG275" i="5"/>
  <c r="FG282" i="5" s="1"/>
  <c r="DG274" i="5"/>
  <c r="BH273" i="5"/>
  <c r="EZ275" i="5"/>
  <c r="EZ282" i="5" s="1"/>
  <c r="DA273" i="5"/>
  <c r="BB273" i="5"/>
  <c r="EM272" i="5"/>
  <c r="CN273" i="5"/>
  <c r="AO276" i="5"/>
  <c r="AO283" i="5" s="1"/>
  <c r="EP274" i="5"/>
  <c r="CQ276" i="5"/>
  <c r="CQ283" i="5" s="1"/>
  <c r="FO273" i="5"/>
  <c r="CG273" i="5"/>
  <c r="BQ275" i="5"/>
  <c r="BQ282" i="5" s="1"/>
  <c r="CI274" i="5"/>
  <c r="AG272" i="5"/>
  <c r="AD276" i="5"/>
  <c r="AD283" i="5" s="1"/>
  <c r="K273" i="5"/>
  <c r="AN274" i="5"/>
  <c r="L274" i="5"/>
  <c r="AE274" i="5"/>
  <c r="FK273" i="5"/>
  <c r="DL275" i="5"/>
  <c r="DL282" i="5" s="1"/>
  <c r="BM275" i="5"/>
  <c r="BM282" i="5" s="1"/>
  <c r="BP272" i="5"/>
  <c r="DU273" i="5"/>
  <c r="BV273" i="5"/>
  <c r="U276" i="5"/>
  <c r="U283" i="5" s="1"/>
  <c r="EB273" i="5"/>
  <c r="CB275" i="5"/>
  <c r="CB282" i="5" s="1"/>
  <c r="AC274" i="5"/>
  <c r="EH273" i="5"/>
  <c r="CI275" i="5"/>
  <c r="CI282" i="5" s="1"/>
  <c r="AI276" i="5"/>
  <c r="AI283" i="5" s="1"/>
  <c r="EN275" i="5"/>
  <c r="EN282" i="5" s="1"/>
  <c r="CO276" i="5"/>
  <c r="CO283" i="5" s="1"/>
  <c r="AP275" i="5"/>
  <c r="AP282" i="5" s="1"/>
  <c r="EN276" i="5"/>
  <c r="EN283" i="5" s="1"/>
  <c r="CO275" i="5"/>
  <c r="CO282" i="5" s="1"/>
  <c r="AO274" i="5"/>
  <c r="EN272" i="5"/>
  <c r="CN272" i="5"/>
  <c r="AO275" i="5"/>
  <c r="AO282" i="5" s="1"/>
  <c r="EZ274" i="5"/>
  <c r="DA276" i="5"/>
  <c r="DA283" i="5" s="1"/>
  <c r="BB276" i="5"/>
  <c r="BB283" i="5" s="1"/>
  <c r="ET274" i="5"/>
  <c r="CT275" i="5"/>
  <c r="CT282" i="5" s="1"/>
  <c r="AU275" i="5"/>
  <c r="AU282" i="5" s="1"/>
  <c r="EG272" i="5"/>
  <c r="CG274" i="5"/>
  <c r="AH276" i="5"/>
  <c r="AH283" i="5" s="1"/>
  <c r="EJ275" i="5"/>
  <c r="EJ282" i="5" s="1"/>
  <c r="CJ274" i="5"/>
  <c r="EV273" i="5"/>
  <c r="CA274" i="5"/>
  <c r="ER274" i="5"/>
  <c r="P273" i="5"/>
  <c r="N272" i="5"/>
  <c r="AN275" i="5"/>
  <c r="AN282" i="5" s="1"/>
  <c r="AA276" i="5"/>
  <c r="AA283" i="5" s="1"/>
  <c r="AX273" i="5"/>
  <c r="AA274" i="5"/>
  <c r="T275" i="5"/>
  <c r="T282" i="5" s="1"/>
  <c r="FB273" i="5"/>
  <c r="DB275" i="5"/>
  <c r="DB282" i="5" s="1"/>
  <c r="BC276" i="5"/>
  <c r="BC283" i="5" s="1"/>
  <c r="FK275" i="5"/>
  <c r="FK282" i="5" s="1"/>
  <c r="DL276" i="5"/>
  <c r="DL283" i="5" s="1"/>
  <c r="BM276" i="5"/>
  <c r="BM283" i="5" s="1"/>
  <c r="CF274" i="5"/>
  <c r="DR272" i="5"/>
  <c r="BS276" i="5"/>
  <c r="BS283" i="5" s="1"/>
  <c r="Q273" i="5"/>
  <c r="DX272" i="5"/>
  <c r="BY274" i="5"/>
  <c r="Y275" i="5"/>
  <c r="Y282" i="5" s="1"/>
  <c r="ED272" i="5"/>
  <c r="CE272" i="5"/>
  <c r="AF275" i="5"/>
  <c r="AF282" i="5" s="1"/>
  <c r="ED274" i="5"/>
  <c r="CE275" i="5"/>
  <c r="CE282" i="5" s="1"/>
  <c r="AF273" i="5"/>
  <c r="ED275" i="5"/>
  <c r="ED282" i="5" s="1"/>
  <c r="CE276" i="5"/>
  <c r="CE283" i="5" s="1"/>
  <c r="AE276" i="5"/>
  <c r="AE283" i="5" s="1"/>
  <c r="EQ276" i="5"/>
  <c r="EQ283" i="5" s="1"/>
  <c r="CQ275" i="5"/>
  <c r="CQ282" i="5" s="1"/>
  <c r="AR274" i="5"/>
  <c r="EJ276" i="5"/>
  <c r="EJ283" i="5" s="1"/>
  <c r="CK276" i="5"/>
  <c r="CK283" i="5" s="1"/>
  <c r="DL272" i="5"/>
  <c r="DW272" i="5"/>
  <c r="BX276" i="5"/>
  <c r="BX283" i="5" s="1"/>
  <c r="DS274" i="5"/>
  <c r="DZ276" i="5"/>
  <c r="DZ283" i="5" s="1"/>
  <c r="CA276" i="5"/>
  <c r="CA283" i="5" s="1"/>
  <c r="EM275" i="5"/>
  <c r="EM282" i="5" s="1"/>
  <c r="EV276" i="5"/>
  <c r="EV283" i="5" s="1"/>
  <c r="S274" i="5"/>
  <c r="O274" i="5"/>
  <c r="AQ276" i="5"/>
  <c r="AQ283" i="5" s="1"/>
  <c r="AD275" i="5"/>
  <c r="AD282" i="5" s="1"/>
  <c r="L275" i="5"/>
  <c r="L282" i="5" s="1"/>
  <c r="L272" i="5"/>
  <c r="X274" i="5"/>
  <c r="EX272" i="5"/>
  <c r="CY273" i="5"/>
  <c r="AZ276" i="5"/>
  <c r="AZ283" i="5" s="1"/>
  <c r="FH276" i="5"/>
  <c r="FH283" i="5" s="1"/>
  <c r="DI273" i="5"/>
  <c r="BI272" i="5"/>
  <c r="AQ272" i="5"/>
  <c r="DO275" i="5"/>
  <c r="DO282" i="5" s="1"/>
  <c r="BP276" i="5"/>
  <c r="BP283" i="5" s="1"/>
  <c r="DV274" i="5"/>
  <c r="DU274" i="5"/>
  <c r="BV276" i="5"/>
  <c r="BV283" i="5" s="1"/>
  <c r="EO272" i="5"/>
  <c r="EA275" i="5"/>
  <c r="EA282" i="5" s="1"/>
  <c r="CB274" i="5"/>
  <c r="AB274" i="5"/>
  <c r="EA273" i="5"/>
  <c r="CB276" i="5"/>
  <c r="CB283" i="5" s="1"/>
  <c r="EL276" i="5"/>
  <c r="EL283" i="5" s="1"/>
  <c r="EA276" i="5"/>
  <c r="EA283" i="5" s="1"/>
  <c r="CB272" i="5"/>
  <c r="AB273" i="5"/>
  <c r="EM273" i="5"/>
  <c r="CN274" i="5"/>
  <c r="AO272" i="5"/>
  <c r="EG275" i="5"/>
  <c r="EG282" i="5" s="1"/>
  <c r="CH275" i="5"/>
  <c r="CH282" i="5" s="1"/>
  <c r="BW275" i="5"/>
  <c r="BW282" i="5" s="1"/>
  <c r="DT272" i="5"/>
  <c r="BU272" i="5"/>
  <c r="BZ276" i="5"/>
  <c r="BZ283" i="5" s="1"/>
  <c r="DW276" i="5"/>
  <c r="DW283" i="5" s="1"/>
  <c r="BX272" i="5"/>
  <c r="EI272" i="5"/>
  <c r="ES276" i="5"/>
  <c r="ES283" i="5" s="1"/>
  <c r="CD275" i="5"/>
  <c r="CD282" i="5" s="1"/>
  <c r="J275" i="5"/>
  <c r="J282" i="5" s="1"/>
  <c r="K276" i="5"/>
  <c r="K283" i="5" s="1"/>
  <c r="AT273" i="5"/>
  <c r="AH275" i="5"/>
  <c r="AH282" i="5" s="1"/>
  <c r="R274" i="5"/>
  <c r="S275" i="5"/>
  <c r="S282" i="5" s="1"/>
  <c r="AB272" i="5"/>
  <c r="EU273" i="5"/>
  <c r="CV276" i="5"/>
  <c r="CV283" i="5" s="1"/>
  <c r="AW276" i="5"/>
  <c r="AW283" i="5" s="1"/>
  <c r="FE273" i="5"/>
  <c r="DE274" i="5"/>
  <c r="BF276" i="5"/>
  <c r="BF283" i="5" s="1"/>
  <c r="FK276" i="5"/>
  <c r="FK283" i="5" s="1"/>
  <c r="DL273" i="5"/>
  <c r="BL273" i="5"/>
  <c r="BM274" i="5"/>
  <c r="DR276" i="5"/>
  <c r="DR283" i="5" s="1"/>
  <c r="BS274" i="5"/>
  <c r="CV273" i="5"/>
  <c r="DX275" i="5"/>
  <c r="DX282" i="5" s="1"/>
  <c r="BY276" i="5"/>
  <c r="BY283" i="5" s="1"/>
  <c r="EY274" i="5"/>
  <c r="DX276" i="5"/>
  <c r="DX283" i="5" s="1"/>
  <c r="BY272" i="5"/>
  <c r="CS274" i="5"/>
  <c r="DX274" i="5"/>
  <c r="BX273" i="5"/>
  <c r="X275" i="5"/>
  <c r="X282" i="5" s="1"/>
  <c r="EJ274" i="5"/>
  <c r="CK272" i="5"/>
  <c r="AL276" i="5"/>
  <c r="AL283" i="5" s="1"/>
  <c r="ED273" i="5"/>
  <c r="CD274" i="5"/>
  <c r="Z276" i="5"/>
  <c r="Z283" i="5" s="1"/>
  <c r="DQ274" i="5"/>
  <c r="BQ272" i="5"/>
  <c r="U275" i="5"/>
  <c r="U282" i="5" s="1"/>
  <c r="DT274" i="5"/>
  <c r="BT275" i="5"/>
  <c r="BT282" i="5" s="1"/>
  <c r="EF274" i="5"/>
  <c r="EP272" i="5"/>
  <c r="W275" i="5"/>
  <c r="W282" i="5" s="1"/>
  <c r="ER273" i="5"/>
  <c r="CS276" i="5"/>
  <c r="CS283" i="5" s="1"/>
  <c r="AT274" i="5"/>
  <c r="FA272" i="5"/>
  <c r="DB272" i="5"/>
  <c r="BC274" i="5"/>
  <c r="FH275" i="5"/>
  <c r="FH282" i="5" s="1"/>
  <c r="DH272" i="5"/>
  <c r="BI276" i="5"/>
  <c r="BI283" i="5" s="1"/>
  <c r="FN276" i="5"/>
  <c r="FN283" i="5" s="1"/>
  <c r="DO273" i="5"/>
  <c r="BO274" i="5"/>
  <c r="BG273" i="5"/>
  <c r="DU276" i="5"/>
  <c r="DU283" i="5" s="1"/>
  <c r="BV272" i="5"/>
  <c r="DC273" i="5"/>
  <c r="DU272" i="5"/>
  <c r="BU275" i="5"/>
  <c r="BU282" i="5" s="1"/>
  <c r="BS275" i="5"/>
  <c r="BS282" i="5" s="1"/>
  <c r="DT273" i="5"/>
  <c r="BU273" i="5"/>
  <c r="T274" i="5"/>
  <c r="EG276" i="5"/>
  <c r="EG283" i="5" s="1"/>
  <c r="CH276" i="5"/>
  <c r="CH283" i="5" s="1"/>
  <c r="DY276" i="5"/>
  <c r="DY283" i="5" s="1"/>
  <c r="DZ272" i="5"/>
  <c r="CA272" i="5"/>
  <c r="FP276" i="5"/>
  <c r="FP283" i="5" s="1"/>
  <c r="DM274" i="5"/>
  <c r="BN273" i="5"/>
  <c r="FP274" i="5"/>
  <c r="DP274" i="5"/>
  <c r="BQ276" i="5"/>
  <c r="BQ283" i="5" s="1"/>
  <c r="EC274" i="5"/>
  <c r="EL272" i="5"/>
  <c r="DZ275" i="5"/>
  <c r="DZ282" i="5" s="1"/>
  <c r="EY272" i="5"/>
  <c r="M275" i="5"/>
  <c r="M282" i="5" s="1"/>
  <c r="AK272" i="5"/>
  <c r="N273" i="5"/>
  <c r="P274" i="5"/>
  <c r="R275" i="5"/>
  <c r="R282" i="5" s="1"/>
  <c r="AN273" i="5"/>
  <c r="AA275" i="5"/>
  <c r="AA282" i="5" s="1"/>
  <c r="AB275" i="5"/>
  <c r="AB282" i="5" s="1"/>
  <c r="T276" i="5"/>
  <c r="T283" i="5" s="1"/>
  <c r="EO276" i="5"/>
  <c r="EO283" i="5" s="1"/>
  <c r="CP273" i="5"/>
  <c r="AP272" i="5"/>
  <c r="EX273" i="5"/>
  <c r="CY274" i="5"/>
  <c r="AZ272" i="5"/>
  <c r="FD274" i="5"/>
  <c r="DE272" i="5"/>
  <c r="BF274" i="5"/>
  <c r="FK274" i="5"/>
  <c r="DK272" i="5"/>
  <c r="BL274" i="5"/>
  <c r="AC272" i="5"/>
  <c r="DR274" i="5"/>
  <c r="BR272" i="5"/>
  <c r="BC275" i="5"/>
  <c r="BC282" i="5" s="1"/>
  <c r="DQ273" i="5"/>
  <c r="BR273" i="5"/>
  <c r="AG274" i="5"/>
  <c r="DQ276" i="5"/>
  <c r="DQ283" i="5" s="1"/>
  <c r="BR276" i="5"/>
  <c r="BR283" i="5" s="1"/>
  <c r="M272" i="5"/>
  <c r="ED276" i="5"/>
  <c r="ED283" i="5" s="1"/>
  <c r="CE273" i="5"/>
  <c r="CC274" i="5"/>
  <c r="DW275" i="5"/>
  <c r="DW282" i="5" s="1"/>
  <c r="BX275" i="5"/>
  <c r="BX282" i="5" s="1"/>
  <c r="FI272" i="5"/>
  <c r="DJ274" i="5"/>
  <c r="BK276" i="5"/>
  <c r="BK283" i="5" s="1"/>
  <c r="FL275" i="5"/>
  <c r="FL282" i="5" s="1"/>
  <c r="DM272" i="5"/>
  <c r="BN275" i="5"/>
  <c r="BN282" i="5" s="1"/>
  <c r="DS273" i="5"/>
  <c r="EI274" i="5"/>
  <c r="CA275" i="5"/>
  <c r="CA282" i="5" s="1"/>
  <c r="K272" i="5"/>
  <c r="W276" i="5"/>
  <c r="W283" i="5" s="1"/>
  <c r="J272" i="5"/>
  <c r="O273" i="5"/>
  <c r="V273" i="5"/>
  <c r="AQ274" i="5"/>
  <c r="AE273" i="5"/>
  <c r="AE275" i="5"/>
  <c r="AE282" i="5" s="1"/>
  <c r="X276" i="5"/>
  <c r="X283" i="5" s="1"/>
  <c r="EL273" i="5"/>
  <c r="CL272" i="5"/>
  <c r="AM273" i="5"/>
  <c r="EU272" i="5"/>
  <c r="CV272" i="5"/>
  <c r="AW272" i="5"/>
  <c r="FA274" i="5"/>
  <c r="DB276" i="5"/>
  <c r="DB283" i="5" s="1"/>
  <c r="BC272" i="5"/>
  <c r="FG274" i="5"/>
  <c r="DH274" i="5"/>
  <c r="BI275" i="5"/>
  <c r="BI282" i="5" s="1"/>
  <c r="FN272" i="5"/>
  <c r="DN274" i="5"/>
  <c r="BO275" i="5"/>
  <c r="BO282" i="5" s="1"/>
  <c r="FM273" i="5"/>
  <c r="DN276" i="5"/>
  <c r="DN283" i="5" s="1"/>
  <c r="BO276" i="5"/>
  <c r="BO283" i="5" s="1"/>
  <c r="FM274" i="5"/>
  <c r="DN272" i="5"/>
  <c r="BO273" i="5"/>
  <c r="EE272" i="5"/>
  <c r="EA272" i="5"/>
  <c r="CA273" i="5"/>
  <c r="AJ273" i="5"/>
  <c r="DT276" i="5"/>
  <c r="DT283" i="5" s="1"/>
  <c r="BU276" i="5"/>
  <c r="BU283" i="5" s="1"/>
  <c r="FF272" i="5"/>
  <c r="DG273" i="5"/>
  <c r="BH272" i="5"/>
  <c r="FI274" i="5"/>
  <c r="DJ275" i="5"/>
  <c r="DJ282" i="5" s="1"/>
  <c r="BK275" i="5"/>
  <c r="BK282" i="5" s="1"/>
  <c r="DP275" i="5"/>
  <c r="DP282" i="5" s="1"/>
  <c r="EC276" i="5"/>
  <c r="EC283" i="5" s="1"/>
  <c r="FH272" i="5"/>
  <c r="FK272" i="5"/>
  <c r="EP276" i="5"/>
  <c r="EP283" i="5" s="1"/>
  <c r="FP273" i="5"/>
  <c r="M273" i="5"/>
  <c r="O275" i="5"/>
  <c r="O282" i="5" s="1"/>
  <c r="Z273" i="5"/>
  <c r="K274" i="5"/>
  <c r="AH272" i="5"/>
  <c r="AH274" i="5"/>
  <c r="P276" i="5"/>
  <c r="P283" i="5" s="1"/>
  <c r="EH272" i="5"/>
  <c r="CI272" i="5"/>
  <c r="AJ275" i="5"/>
  <c r="AJ282" i="5" s="1"/>
  <c r="ER276" i="5"/>
  <c r="ER283" i="5" s="1"/>
  <c r="CS275" i="5"/>
  <c r="CS282" i="5" s="1"/>
  <c r="AS273" i="5"/>
  <c r="EX275" i="5"/>
  <c r="EX282" i="5" s="1"/>
  <c r="CY276" i="5"/>
  <c r="CY283" i="5" s="1"/>
  <c r="AZ273" i="5"/>
  <c r="FD276" i="5"/>
  <c r="FD283" i="5" s="1"/>
  <c r="DE273" i="5"/>
  <c r="BF272" i="5"/>
  <c r="FJ272" i="5"/>
  <c r="DK274" i="5"/>
  <c r="BL272" i="5"/>
  <c r="FJ274" i="5"/>
  <c r="DK273" i="5"/>
  <c r="BL276" i="5"/>
  <c r="BL283" i="5" s="1"/>
  <c r="FJ273" i="5"/>
  <c r="DK276" i="5"/>
  <c r="DK283" i="5" s="1"/>
  <c r="BL275" i="5"/>
  <c r="BL282" i="5" s="1"/>
  <c r="CP276" i="5"/>
  <c r="CP283" i="5" s="1"/>
  <c r="DW273" i="5"/>
  <c r="BX274" i="5"/>
  <c r="FP272" i="5"/>
  <c r="DQ275" i="5"/>
  <c r="DQ282" i="5" s="1"/>
  <c r="BR274" i="5"/>
  <c r="FC273" i="5"/>
  <c r="DD273" i="5"/>
  <c r="BE273" i="5"/>
  <c r="FF273" i="5"/>
  <c r="DG276" i="5"/>
  <c r="DG283" i="5" s="1"/>
  <c r="BH275" i="5"/>
  <c r="BH282" i="5" s="1"/>
  <c r="CZ272" i="5"/>
  <c r="DC272" i="5"/>
  <c r="EC272" i="5"/>
  <c r="FQ275" i="5"/>
  <c r="L273" i="5"/>
  <c r="P275" i="5"/>
  <c r="P282" i="5" s="1"/>
  <c r="O272" i="5"/>
  <c r="AD272" i="5"/>
  <c r="R273" i="5"/>
  <c r="AK274" i="5"/>
  <c r="AL272" i="5"/>
  <c r="T273" i="5"/>
  <c r="EE274" i="5"/>
  <c r="CF273" i="5"/>
  <c r="AG273" i="5"/>
  <c r="EO274" i="5"/>
  <c r="CO273" i="5"/>
  <c r="AP273" i="5"/>
  <c r="EU276" i="5"/>
  <c r="EU283" i="5" s="1"/>
  <c r="CV274" i="5"/>
  <c r="AV274" i="5"/>
  <c r="FA275" i="5"/>
  <c r="FA282" i="5" s="1"/>
  <c r="DB274" i="5"/>
  <c r="BC273" i="5"/>
  <c r="FG272" i="5"/>
  <c r="DH275" i="5"/>
  <c r="DH282" i="5" s="1"/>
  <c r="BI273" i="5"/>
  <c r="FG273" i="5"/>
  <c r="DH276" i="5"/>
  <c r="DH283" i="5" s="1"/>
  <c r="BI274" i="5"/>
  <c r="FG276" i="5"/>
  <c r="FG283" i="5" s="1"/>
  <c r="DH273" i="5"/>
  <c r="BH274" i="5"/>
  <c r="AW274" i="5"/>
  <c r="DT275" i="5"/>
  <c r="DT282" i="5" s="1"/>
  <c r="BU274" i="5"/>
  <c r="FM272" i="5"/>
  <c r="DN275" i="5"/>
  <c r="DN282" i="5" s="1"/>
  <c r="BN276" i="5"/>
  <c r="BN283" i="5" s="1"/>
  <c r="EZ273" i="5"/>
  <c r="DA274" i="5"/>
  <c r="BA275" i="5"/>
  <c r="BA282" i="5" s="1"/>
  <c r="FC276" i="5"/>
  <c r="FC283" i="5" s="1"/>
  <c r="DD275" i="5"/>
  <c r="DD282" i="5" s="1"/>
  <c r="BD272" i="5"/>
  <c r="CT276" i="5"/>
  <c r="CT283" i="5" s="1"/>
  <c r="CP275" i="5"/>
  <c r="CP282" i="5" s="1"/>
  <c r="DZ274" i="5"/>
  <c r="BW273" i="5"/>
  <c r="CZ273" i="5"/>
  <c r="AT276" i="5"/>
  <c r="AT283" i="5" s="1"/>
  <c r="DW274" i="5"/>
  <c r="BT274" i="5"/>
  <c r="CW276" i="5"/>
  <c r="CW283" i="5" s="1"/>
  <c r="BQ273" i="5"/>
  <c r="CT274" i="5"/>
  <c r="FL274" i="5"/>
  <c r="DM273" i="5"/>
  <c r="BK272" i="5"/>
  <c r="CD273" i="5"/>
  <c r="FI273" i="5"/>
  <c r="DJ276" i="5"/>
  <c r="DJ283" i="5" s="1"/>
  <c r="BG275" i="5"/>
  <c r="BG282" i="5" s="1"/>
  <c r="BD273" i="5"/>
  <c r="FF276" i="5"/>
  <c r="FF283" i="5" s="1"/>
  <c r="DG275" i="5"/>
  <c r="DG282" i="5" s="1"/>
  <c r="BD276" i="5"/>
  <c r="BD283" i="5" s="1"/>
  <c r="BA276" i="5"/>
  <c r="BA283" i="5" s="1"/>
  <c r="FC275" i="5"/>
  <c r="FC282" i="5" s="1"/>
  <c r="DC275" i="5"/>
  <c r="DC282" i="5" s="1"/>
  <c r="FB272" i="5"/>
  <c r="FO272" i="5"/>
  <c r="AX276" i="5"/>
  <c r="AX283" i="5" s="1"/>
  <c r="AT275" i="5"/>
  <c r="AT282" i="5" s="1"/>
  <c r="FO274" i="5"/>
  <c r="EO275" i="5"/>
  <c r="EO282" i="5" s="1"/>
  <c r="EL274" i="5"/>
  <c r="EI276" i="5"/>
  <c r="EI283" i="5" s="1"/>
  <c r="EF276" i="5"/>
  <c r="EF283" i="5" s="1"/>
  <c r="CM275" i="5"/>
  <c r="CM282" i="5" s="1"/>
  <c r="FO276" i="5"/>
  <c r="FO283" i="5" s="1"/>
  <c r="CV275" i="5"/>
  <c r="CV282" i="5" s="1"/>
  <c r="CJ276" i="5"/>
  <c r="CJ283" i="5" s="1"/>
  <c r="FL272" i="5"/>
  <c r="CS272" i="5"/>
  <c r="CG275" i="5"/>
  <c r="CG282" i="5" s="1"/>
  <c r="FH274" i="5"/>
  <c r="BT273" i="5"/>
  <c r="CC275" i="5"/>
  <c r="CC282" i="5" s="1"/>
  <c r="FE275" i="5"/>
  <c r="FE282" i="5" s="1"/>
  <c r="BP273" i="5"/>
  <c r="CM274" i="5"/>
  <c r="DO274" i="5"/>
  <c r="DY272" i="5"/>
  <c r="BZ272" i="5"/>
  <c r="FB275" i="5"/>
  <c r="FB282" i="5" s="1"/>
  <c r="BM273" i="5"/>
  <c r="CJ275" i="5"/>
  <c r="CJ282" i="5" s="1"/>
  <c r="BJ275" i="5"/>
  <c r="BJ282" i="5" s="1"/>
  <c r="DV275" i="5"/>
  <c r="DV282" i="5" s="1"/>
  <c r="BW276" i="5"/>
  <c r="BW283" i="5" s="1"/>
  <c r="EY276" i="5"/>
  <c r="EY283" i="5" s="1"/>
  <c r="BJ276" i="5"/>
  <c r="BJ283" i="5" s="1"/>
  <c r="EF275" i="5"/>
  <c r="EF282" i="5" s="1"/>
  <c r="CG276" i="5"/>
  <c r="CG283" i="5" s="1"/>
  <c r="FL273" i="5"/>
  <c r="DS272" i="5"/>
  <c r="BT276" i="5"/>
  <c r="BT283" i="5" s="1"/>
  <c r="EV275" i="5"/>
  <c r="EV282" i="5" s="1"/>
  <c r="BG272" i="5"/>
  <c r="BA274" i="5"/>
  <c r="DZ273" i="5"/>
  <c r="BZ274" i="5"/>
  <c r="FL276" i="5"/>
  <c r="FL283" i="5" s="1"/>
  <c r="DM276" i="5"/>
  <c r="DM283" i="5" s="1"/>
  <c r="BM272" i="5"/>
  <c r="EL275" i="5"/>
  <c r="EL282" i="5" s="1"/>
  <c r="EI275" i="5"/>
  <c r="EI282" i="5" s="1"/>
  <c r="DV273" i="5"/>
  <c r="BW274" i="5"/>
  <c r="FI275" i="5"/>
  <c r="FI282" i="5" s="1"/>
  <c r="DI272" i="5"/>
  <c r="BJ273" i="5"/>
  <c r="DS276" i="5"/>
  <c r="DS283" i="5" s="1"/>
  <c r="CM273" i="5"/>
  <c r="DS275" i="5"/>
  <c r="DS282" i="5" s="1"/>
  <c r="BT272" i="5"/>
  <c r="FE274" i="5"/>
  <c r="DF272" i="5"/>
  <c r="BG276" i="5"/>
  <c r="BG283" i="5" s="1"/>
  <c r="DP272" i="5"/>
  <c r="AM272" i="5"/>
  <c r="DP276" i="5"/>
  <c r="DP283" i="5" s="1"/>
  <c r="BQ274" i="5"/>
  <c r="FB274" i="5"/>
  <c r="DC274" i="5"/>
  <c r="BD274" i="5"/>
  <c r="DL274" i="5"/>
  <c r="FO275" i="5"/>
  <c r="FO282" i="5" s="1"/>
  <c r="DM275" i="5"/>
  <c r="DM282" i="5" s="1"/>
  <c r="BN274" i="5"/>
  <c r="EY275" i="5"/>
  <c r="EY282" i="5" s="1"/>
  <c r="CZ276" i="5"/>
  <c r="CZ283" i="5" s="1"/>
  <c r="BA272" i="5"/>
  <c r="DI274" i="5"/>
  <c r="FI276" i="5"/>
  <c r="FI283" i="5" s="1"/>
  <c r="DJ273" i="5"/>
  <c r="BJ272" i="5"/>
  <c r="EV274" i="5"/>
  <c r="CW274" i="5"/>
  <c r="AW273" i="5"/>
  <c r="DF273" i="5"/>
  <c r="FF275" i="5"/>
  <c r="FF282" i="5" s="1"/>
  <c r="DF274" i="5"/>
  <c r="BG274" i="5"/>
  <c r="ES274" i="5"/>
  <c r="CS273" i="5"/>
  <c r="EU275" i="5"/>
  <c r="EU282" i="5" s="1"/>
  <c r="DC276" i="5"/>
  <c r="DC283" i="5" s="1"/>
  <c r="BD275" i="5"/>
  <c r="BD282" i="5" s="1"/>
  <c r="AZ275" i="5"/>
  <c r="AZ282" i="5" s="1"/>
  <c r="AW275" i="5"/>
  <c r="AW282" i="5" s="1"/>
  <c r="EO273" i="5"/>
  <c r="CP272" i="5"/>
  <c r="CM276" i="5"/>
  <c r="CM283" i="5" s="1"/>
  <c r="EI273" i="5"/>
  <c r="CJ273" i="5"/>
  <c r="EF273" i="5"/>
  <c r="CF272" i="5"/>
  <c r="EB274" i="5"/>
  <c r="CC273" i="5"/>
  <c r="DY275" i="5"/>
  <c r="DY282" i="5" s="1"/>
  <c r="BZ273" i="5"/>
  <c r="DV276" i="5"/>
  <c r="DV283" i="5" s="1"/>
  <c r="BW272" i="5"/>
  <c r="FQ373" i="5"/>
  <c r="FQ377" i="5"/>
  <c r="FQ390" i="5" s="1"/>
  <c r="FQ154" i="5" s="1"/>
  <c r="I348" i="5"/>
  <c r="NL265" i="4"/>
  <c r="FQ527" i="5"/>
  <c r="FQ678" i="5"/>
  <c r="FQ710" i="5"/>
  <c r="NO260" i="4"/>
  <c r="NO261" i="4" s="1"/>
  <c r="NN262" i="4"/>
  <c r="FR76" i="5"/>
  <c r="FQ333" i="5"/>
  <c r="FQ75" i="5"/>
  <c r="FQ74" i="5"/>
  <c r="L70" i="5"/>
  <c r="FQ486" i="5"/>
  <c r="FQ500" i="5"/>
  <c r="FQ507" i="5"/>
  <c r="FQ446" i="5"/>
  <c r="I434" i="5"/>
  <c r="FR1147" i="5"/>
  <c r="AZ1312" i="5"/>
  <c r="AZ1309" i="5" s="1"/>
  <c r="AZ1305" i="5" s="1"/>
  <c r="FR1148" i="5"/>
  <c r="FR1162" i="5" s="1"/>
  <c r="FQ441" i="5"/>
  <c r="FQ444" i="5"/>
  <c r="FQ445" i="5"/>
  <c r="FQ439" i="5"/>
  <c r="FQ440" i="5"/>
  <c r="FQ443" i="5"/>
  <c r="FQ442" i="5"/>
  <c r="FR306" i="5"/>
  <c r="FR801" i="5"/>
  <c r="FR327" i="5"/>
  <c r="FR329" i="5" s="1"/>
  <c r="FR361" i="5" s="1"/>
  <c r="FR256" i="5"/>
  <c r="FR20" i="5"/>
  <c r="FR562" i="5" s="1"/>
  <c r="FQ536" i="5"/>
  <c r="FQ537" i="5" s="1"/>
  <c r="FQ162" i="5" s="1"/>
  <c r="FR40" i="5" a="1"/>
  <c r="FR40" i="5" s="1"/>
  <c r="FR42" i="5" a="1"/>
  <c r="FR42" i="5" s="1"/>
  <c r="FR37" i="5" a="1"/>
  <c r="FR37" i="5" s="1"/>
  <c r="FR39" i="5" a="1"/>
  <c r="FR39" i="5" s="1"/>
  <c r="FR38" i="5" a="1"/>
  <c r="FR38" i="5" s="1"/>
  <c r="FR36" i="5" a="1"/>
  <c r="FR36" i="5" s="1"/>
  <c r="FR35" i="5" a="1"/>
  <c r="FR35" i="5" s="1"/>
  <c r="FQ282" i="5"/>
  <c r="FR33" i="5" a="1"/>
  <c r="FR33" i="5" s="1"/>
  <c r="FQ376" i="5"/>
  <c r="FQ375" i="5"/>
  <c r="FQ334" i="5"/>
  <c r="FQ885" i="5"/>
  <c r="FQ393" i="5"/>
  <c r="FR32" i="5" a="1"/>
  <c r="FR32" i="5" s="1"/>
  <c r="FR845" i="5"/>
  <c r="FR16" i="5"/>
  <c r="FR876" i="5"/>
  <c r="FR858" i="5"/>
  <c r="FR29" i="5" a="1"/>
  <c r="FR29" i="5" s="1"/>
  <c r="FR1178" i="5"/>
  <c r="FR1190" i="5" s="1"/>
  <c r="FR394" i="5"/>
  <c r="FR31" i="5" a="1"/>
  <c r="FR31" i="5" s="1"/>
  <c r="FR9" i="5"/>
  <c r="FR30" i="5" a="1"/>
  <c r="FR30" i="5" s="1"/>
  <c r="FR423" i="5" s="1"/>
  <c r="FR341" i="5" l="1"/>
  <c r="FR374" i="5" s="1"/>
  <c r="CC374" i="5"/>
  <c r="BN374" i="5"/>
  <c r="G229" i="3" s="1"/>
  <c r="CD374" i="5"/>
  <c r="CB374" i="5"/>
  <c r="BO374" i="5"/>
  <c r="CE374" i="5"/>
  <c r="BP374" i="5"/>
  <c r="CF374" i="5"/>
  <c r="BQ374" i="5"/>
  <c r="CG374" i="5"/>
  <c r="BR374" i="5"/>
  <c r="CH374" i="5"/>
  <c r="BS374" i="5"/>
  <c r="BT374" i="5"/>
  <c r="BU374" i="5"/>
  <c r="BV374" i="5"/>
  <c r="BW374" i="5"/>
  <c r="BX374" i="5"/>
  <c r="BY374" i="5"/>
  <c r="BZ374" i="5"/>
  <c r="CA374" i="5"/>
  <c r="FR412" i="5"/>
  <c r="FR545" i="5" s="1"/>
  <c r="NM265" i="4"/>
  <c r="FR841" i="5"/>
  <c r="I841" i="5" s="1"/>
  <c r="FR541" i="5"/>
  <c r="FR176" i="5" s="1"/>
  <c r="I176" i="5" s="1"/>
  <c r="NP260" i="4"/>
  <c r="NP261" i="4" s="1"/>
  <c r="NO262" i="4"/>
  <c r="FQ161" i="5"/>
  <c r="M70" i="5"/>
  <c r="FR522" i="5"/>
  <c r="FQ447" i="5"/>
  <c r="AZ1325" i="5"/>
  <c r="AZ1316" i="5"/>
  <c r="FQ389" i="5"/>
  <c r="FQ153" i="5" s="1"/>
  <c r="FR308" i="5"/>
  <c r="FR437" i="5"/>
  <c r="FR1083" i="5"/>
  <c r="FR1084" i="5" s="1"/>
  <c r="FR1045" i="5"/>
  <c r="FR809" i="5"/>
  <c r="FR276" i="5"/>
  <c r="I276" i="5" s="1"/>
  <c r="FR804" i="5"/>
  <c r="FR805" i="5" s="1"/>
  <c r="F801" i="5"/>
  <c r="FR360" i="5"/>
  <c r="FR780" i="5"/>
  <c r="FR790" i="5"/>
  <c r="FR838" i="5"/>
  <c r="FR274" i="5"/>
  <c r="FR272" i="5"/>
  <c r="FR273" i="5"/>
  <c r="FR275" i="5"/>
  <c r="FR354" i="5"/>
  <c r="FR343" i="5"/>
  <c r="FR410" i="5"/>
  <c r="FR521" i="5" s="1"/>
  <c r="FR417" i="5"/>
  <c r="FR414" i="5"/>
  <c r="FR418" i="5"/>
  <c r="FR407" i="5"/>
  <c r="FR413" i="5"/>
  <c r="FR416" i="5"/>
  <c r="FR409" i="5"/>
  <c r="FR493" i="5" s="1"/>
  <c r="FR422" i="5"/>
  <c r="FR419" i="5"/>
  <c r="FR342" i="5"/>
  <c r="FR421" i="5"/>
  <c r="FR411" i="5"/>
  <c r="FR536" i="5" s="1"/>
  <c r="FR415" i="5"/>
  <c r="FR959" i="5"/>
  <c r="FR960" i="5" s="1"/>
  <c r="FR462" i="5"/>
  <c r="FR826" i="5"/>
  <c r="FR882" i="5"/>
  <c r="FR344" i="5"/>
  <c r="FR378" i="5" s="1"/>
  <c r="FR420" i="5"/>
  <c r="FR340" i="5"/>
  <c r="FR408" i="5"/>
  <c r="FR479" i="5" s="1"/>
  <c r="FR159" i="5" s="1"/>
  <c r="I159" i="5" s="1"/>
  <c r="FR884" i="5"/>
  <c r="FR879" i="5"/>
  <c r="FR883" i="5"/>
  <c r="FR18" i="5"/>
  <c r="FR1168" i="5"/>
  <c r="FR377" i="5" l="1"/>
  <c r="FR390" i="5" s="1"/>
  <c r="FR154" i="5" s="1"/>
  <c r="FR373" i="5"/>
  <c r="I541" i="5"/>
  <c r="FR527" i="5"/>
  <c r="NN265" i="4"/>
  <c r="FR678" i="5"/>
  <c r="I678" i="5" s="1"/>
  <c r="FR710" i="5"/>
  <c r="I710" i="5" s="1"/>
  <c r="NQ260" i="4"/>
  <c r="NQ261" i="4" s="1"/>
  <c r="NP262" i="4"/>
  <c r="FR75" i="5"/>
  <c r="FR74" i="5"/>
  <c r="N70" i="5"/>
  <c r="FR486" i="5"/>
  <c r="FR500" i="5"/>
  <c r="FR507" i="5"/>
  <c r="FR446" i="5"/>
  <c r="I446" i="5" s="1"/>
  <c r="I545" i="5"/>
  <c r="FR163" i="5"/>
  <c r="I163" i="5" s="1"/>
  <c r="K15" i="19" s="1"/>
  <c r="L15" i="19" s="1"/>
  <c r="FR441" i="5"/>
  <c r="FR444" i="5"/>
  <c r="FR439" i="5"/>
  <c r="FR445" i="5"/>
  <c r="FR443" i="5"/>
  <c r="FR442" i="5"/>
  <c r="FR440" i="5"/>
  <c r="FR283" i="5"/>
  <c r="I283" i="5" s="1"/>
  <c r="FR810" i="5"/>
  <c r="J807" i="5"/>
  <c r="K807" i="5"/>
  <c r="L807" i="5"/>
  <c r="M807" i="5"/>
  <c r="N807" i="5"/>
  <c r="O807" i="5"/>
  <c r="P807" i="5"/>
  <c r="Q807" i="5"/>
  <c r="R807" i="5"/>
  <c r="S807" i="5"/>
  <c r="T807" i="5"/>
  <c r="U807" i="5"/>
  <c r="V807" i="5"/>
  <c r="W807" i="5"/>
  <c r="X807" i="5"/>
  <c r="Y807" i="5"/>
  <c r="Z807" i="5"/>
  <c r="AA807" i="5"/>
  <c r="AB807" i="5"/>
  <c r="AC807" i="5"/>
  <c r="AD807" i="5"/>
  <c r="AD124" i="5" s="1"/>
  <c r="AE807" i="5"/>
  <c r="AF807" i="5"/>
  <c r="AG807" i="5"/>
  <c r="AH807" i="5"/>
  <c r="AI807" i="5"/>
  <c r="AJ807" i="5"/>
  <c r="AK807" i="5"/>
  <c r="AL807" i="5"/>
  <c r="AM807" i="5"/>
  <c r="AN807" i="5"/>
  <c r="AO807" i="5"/>
  <c r="AP807" i="5"/>
  <c r="AQ807" i="5"/>
  <c r="AR807" i="5"/>
  <c r="AS807" i="5"/>
  <c r="AT807" i="5"/>
  <c r="AU807" i="5"/>
  <c r="AV807" i="5"/>
  <c r="AW807" i="5"/>
  <c r="AX807" i="5"/>
  <c r="AY807" i="5"/>
  <c r="AZ807" i="5"/>
  <c r="BA807" i="5"/>
  <c r="BB807" i="5"/>
  <c r="BC807" i="5"/>
  <c r="BD807" i="5"/>
  <c r="BE807" i="5"/>
  <c r="BF807" i="5"/>
  <c r="BG807" i="5"/>
  <c r="BH807" i="5"/>
  <c r="BI807" i="5"/>
  <c r="BJ807" i="5"/>
  <c r="BK807" i="5"/>
  <c r="BL807" i="5"/>
  <c r="BM807" i="5"/>
  <c r="BN807" i="5"/>
  <c r="BO807" i="5"/>
  <c r="BP807" i="5"/>
  <c r="BQ807" i="5"/>
  <c r="BR807" i="5"/>
  <c r="BS807" i="5"/>
  <c r="BT807" i="5"/>
  <c r="BU807" i="5"/>
  <c r="BV807" i="5"/>
  <c r="BW807" i="5"/>
  <c r="BX807" i="5"/>
  <c r="BY807" i="5"/>
  <c r="BZ807" i="5"/>
  <c r="CA807" i="5"/>
  <c r="CB807" i="5"/>
  <c r="CC807" i="5"/>
  <c r="CD807" i="5"/>
  <c r="CE807" i="5"/>
  <c r="CF807" i="5"/>
  <c r="CG807" i="5"/>
  <c r="CH807" i="5"/>
  <c r="CI807" i="5"/>
  <c r="CJ807" i="5"/>
  <c r="CK807" i="5"/>
  <c r="CL807" i="5"/>
  <c r="CM807" i="5"/>
  <c r="CN807" i="5"/>
  <c r="CO807" i="5"/>
  <c r="CP807" i="5"/>
  <c r="CQ807" i="5"/>
  <c r="CR807" i="5"/>
  <c r="CS807" i="5"/>
  <c r="CT807" i="5"/>
  <c r="CU807" i="5"/>
  <c r="CV807" i="5"/>
  <c r="CW807" i="5"/>
  <c r="CX807" i="5"/>
  <c r="CY807" i="5"/>
  <c r="CZ807" i="5"/>
  <c r="DA807" i="5"/>
  <c r="DB807" i="5"/>
  <c r="DC807" i="5"/>
  <c r="DD807" i="5"/>
  <c r="DE807" i="5"/>
  <c r="DF807" i="5"/>
  <c r="DG807" i="5"/>
  <c r="DH807" i="5"/>
  <c r="DI807" i="5"/>
  <c r="DJ807" i="5"/>
  <c r="DK807" i="5"/>
  <c r="DL807" i="5"/>
  <c r="DM807" i="5"/>
  <c r="DN807" i="5"/>
  <c r="DO807" i="5"/>
  <c r="DP807" i="5"/>
  <c r="DQ807" i="5"/>
  <c r="DR807" i="5"/>
  <c r="DS807" i="5"/>
  <c r="DT807" i="5"/>
  <c r="DU807" i="5"/>
  <c r="DV807" i="5"/>
  <c r="DW807" i="5"/>
  <c r="DX807" i="5"/>
  <c r="DY807" i="5"/>
  <c r="DZ807" i="5"/>
  <c r="EA807" i="5"/>
  <c r="EB807" i="5"/>
  <c r="EC807" i="5"/>
  <c r="ED807" i="5"/>
  <c r="EE807" i="5"/>
  <c r="EF807" i="5"/>
  <c r="EG807" i="5"/>
  <c r="EH807" i="5"/>
  <c r="EI807" i="5"/>
  <c r="EJ807" i="5"/>
  <c r="EK807" i="5"/>
  <c r="EL807" i="5"/>
  <c r="EM807" i="5"/>
  <c r="EN807" i="5"/>
  <c r="EO807" i="5"/>
  <c r="EP807" i="5"/>
  <c r="EQ807" i="5"/>
  <c r="ER807" i="5"/>
  <c r="ES807" i="5"/>
  <c r="ET807" i="5"/>
  <c r="EU807" i="5"/>
  <c r="EV807" i="5"/>
  <c r="EW807" i="5"/>
  <c r="EX807" i="5"/>
  <c r="EY807" i="5"/>
  <c r="EZ807" i="5"/>
  <c r="FA807" i="5"/>
  <c r="FB807" i="5"/>
  <c r="FC807" i="5"/>
  <c r="FD807" i="5"/>
  <c r="FE807" i="5"/>
  <c r="FF807" i="5"/>
  <c r="FG807" i="5"/>
  <c r="FH807" i="5"/>
  <c r="FI807" i="5"/>
  <c r="FJ807" i="5"/>
  <c r="FK807" i="5"/>
  <c r="FL807" i="5"/>
  <c r="FM807" i="5"/>
  <c r="FN807" i="5"/>
  <c r="FO807" i="5"/>
  <c r="FP807" i="5"/>
  <c r="FQ807" i="5"/>
  <c r="FR807" i="5"/>
  <c r="I536" i="5"/>
  <c r="FR535" i="5"/>
  <c r="I535" i="5" s="1"/>
  <c r="I479" i="5"/>
  <c r="FR282" i="5"/>
  <c r="FR375" i="5"/>
  <c r="FR376" i="5"/>
  <c r="FR885" i="5"/>
  <c r="FR333" i="5"/>
  <c r="FR334" i="5"/>
  <c r="FR393" i="5"/>
  <c r="NO265" i="4" l="1"/>
  <c r="NR260" i="4"/>
  <c r="NR261" i="4" s="1"/>
  <c r="NQ262" i="4"/>
  <c r="O70" i="5"/>
  <c r="FR447" i="5"/>
  <c r="FR161" i="5"/>
  <c r="FR389" i="5"/>
  <c r="FR153" i="5" s="1"/>
  <c r="AT196" i="5"/>
  <c r="AT711" i="5"/>
  <c r="AT680" i="5"/>
  <c r="Y196" i="5"/>
  <c r="Y680" i="5"/>
  <c r="Y711" i="5"/>
  <c r="EY196" i="5"/>
  <c r="EY680" i="5"/>
  <c r="EY711" i="5"/>
  <c r="U196" i="5"/>
  <c r="U711" i="5"/>
  <c r="U680" i="5"/>
  <c r="S196" i="5"/>
  <c r="S711" i="5"/>
  <c r="S680" i="5"/>
  <c r="M196" i="5"/>
  <c r="M711" i="5"/>
  <c r="M680" i="5"/>
  <c r="FA196" i="5"/>
  <c r="FA680" i="5"/>
  <c r="FA711" i="5"/>
  <c r="T196" i="5"/>
  <c r="T711" i="5"/>
  <c r="T680" i="5"/>
  <c r="AN196" i="5"/>
  <c r="AN680" i="5"/>
  <c r="AN711" i="5"/>
  <c r="L196" i="5"/>
  <c r="L711" i="5"/>
  <c r="L680" i="5"/>
  <c r="X196" i="5"/>
  <c r="X680" i="5"/>
  <c r="X711" i="5"/>
  <c r="EX196" i="5"/>
  <c r="EX711" i="5"/>
  <c r="EX680" i="5"/>
  <c r="FP196" i="5"/>
  <c r="FP711" i="5"/>
  <c r="FP680" i="5"/>
  <c r="Q196" i="5"/>
  <c r="Q711" i="5"/>
  <c r="Q680" i="5"/>
  <c r="AK196" i="5"/>
  <c r="AK711" i="5"/>
  <c r="AK680" i="5"/>
  <c r="K196" i="5"/>
  <c r="K680" i="5"/>
  <c r="K711" i="5"/>
  <c r="ED196" i="5"/>
  <c r="ED680" i="5"/>
  <c r="ED711" i="5"/>
  <c r="EC196" i="5"/>
  <c r="EC680" i="5"/>
  <c r="EC711" i="5"/>
  <c r="EB196" i="5"/>
  <c r="EB680" i="5"/>
  <c r="EB711" i="5"/>
  <c r="EA196" i="5"/>
  <c r="EA711" i="5"/>
  <c r="EA680" i="5"/>
  <c r="FR196" i="5"/>
  <c r="FR680" i="5"/>
  <c r="FR711" i="5"/>
  <c r="DY196" i="5"/>
  <c r="DY711" i="5"/>
  <c r="DY680" i="5"/>
  <c r="R196" i="5"/>
  <c r="R680" i="5"/>
  <c r="R711" i="5"/>
  <c r="P196" i="5"/>
  <c r="P680" i="5"/>
  <c r="P711" i="5"/>
  <c r="BX196" i="5"/>
  <c r="BX711" i="5"/>
  <c r="BX680" i="5"/>
  <c r="EE196" i="5"/>
  <c r="EE680" i="5"/>
  <c r="EE711" i="5"/>
  <c r="W196" i="5"/>
  <c r="W711" i="5"/>
  <c r="W680" i="5"/>
  <c r="AP196" i="5"/>
  <c r="AP680" i="5"/>
  <c r="AP711" i="5"/>
  <c r="N196" i="5"/>
  <c r="N680" i="5"/>
  <c r="N711" i="5"/>
  <c r="CK196" i="5"/>
  <c r="CK680" i="5"/>
  <c r="CK711" i="5"/>
  <c r="V196" i="5"/>
  <c r="V711" i="5"/>
  <c r="V680" i="5"/>
  <c r="CI196" i="5"/>
  <c r="CI711" i="5"/>
  <c r="CI680" i="5"/>
  <c r="CH196" i="5"/>
  <c r="CH680" i="5"/>
  <c r="CH711" i="5"/>
  <c r="BK196" i="5"/>
  <c r="BK711" i="5"/>
  <c r="BK680" i="5"/>
  <c r="DB196" i="5"/>
  <c r="DB680" i="5"/>
  <c r="DB711" i="5"/>
  <c r="AM196" i="5"/>
  <c r="AM711" i="5"/>
  <c r="AM680" i="5"/>
  <c r="DV196" i="5"/>
  <c r="DV711" i="5"/>
  <c r="DV680" i="5"/>
  <c r="EQ196" i="5"/>
  <c r="EQ680" i="5"/>
  <c r="EQ711" i="5"/>
  <c r="O196" i="5"/>
  <c r="O711" i="5"/>
  <c r="O680" i="5"/>
  <c r="FL196" i="5"/>
  <c r="FL711" i="5"/>
  <c r="FL680" i="5"/>
  <c r="CX196" i="5"/>
  <c r="CX680" i="5"/>
  <c r="CX711" i="5"/>
  <c r="AI196" i="5"/>
  <c r="AI711" i="5"/>
  <c r="AI680" i="5"/>
  <c r="EM196" i="5"/>
  <c r="EM711" i="5"/>
  <c r="EM680" i="5"/>
  <c r="BC196" i="5"/>
  <c r="BC680" i="5"/>
  <c r="BC711" i="5"/>
  <c r="EL196" i="5"/>
  <c r="EL711" i="5"/>
  <c r="EL680" i="5"/>
  <c r="CR196" i="5"/>
  <c r="CR711" i="5"/>
  <c r="CR680" i="5"/>
  <c r="AZ196" i="5"/>
  <c r="AZ711" i="5"/>
  <c r="AZ680" i="5"/>
  <c r="AD196" i="5"/>
  <c r="AD711" i="5"/>
  <c r="AD680" i="5"/>
  <c r="AU196" i="5"/>
  <c r="AU711" i="5"/>
  <c r="AU680" i="5"/>
  <c r="EZ196" i="5"/>
  <c r="EZ680" i="5"/>
  <c r="EZ711" i="5"/>
  <c r="BP196" i="5"/>
  <c r="BP680" i="5"/>
  <c r="BP711" i="5"/>
  <c r="AS196" i="5"/>
  <c r="AS680" i="5"/>
  <c r="AS711" i="5"/>
  <c r="DF196" i="5"/>
  <c r="DF680" i="5"/>
  <c r="DF711" i="5"/>
  <c r="DE196" i="5"/>
  <c r="DE680" i="5"/>
  <c r="DE711" i="5"/>
  <c r="BL196" i="5"/>
  <c r="BL680" i="5"/>
  <c r="BL711" i="5"/>
  <c r="EU196" i="5"/>
  <c r="EU711" i="5"/>
  <c r="EU680" i="5"/>
  <c r="CE196" i="5"/>
  <c r="CE711" i="5"/>
  <c r="CE680" i="5"/>
  <c r="AL196" i="5"/>
  <c r="AL711" i="5"/>
  <c r="AL680" i="5"/>
  <c r="CY196" i="5"/>
  <c r="CY680" i="5"/>
  <c r="CY711" i="5"/>
  <c r="CB196" i="5"/>
  <c r="CB711" i="5"/>
  <c r="CB680" i="5"/>
  <c r="DS196" i="5"/>
  <c r="DS711" i="5"/>
  <c r="DS680" i="5"/>
  <c r="AH196" i="5"/>
  <c r="AH711" i="5"/>
  <c r="AH680" i="5"/>
  <c r="CT196" i="5"/>
  <c r="CT711" i="5"/>
  <c r="CT680" i="5"/>
  <c r="AF196" i="5"/>
  <c r="AF680" i="5"/>
  <c r="AF711" i="5"/>
  <c r="FG196" i="5"/>
  <c r="FG711" i="5"/>
  <c r="FG680" i="5"/>
  <c r="BW196" i="5"/>
  <c r="BW711" i="5"/>
  <c r="BW680" i="5"/>
  <c r="AE196" i="5"/>
  <c r="AE680" i="5"/>
  <c r="AE711" i="5"/>
  <c r="EJ196" i="5"/>
  <c r="EJ711" i="5"/>
  <c r="EJ680" i="5"/>
  <c r="FE196" i="5"/>
  <c r="FE711" i="5"/>
  <c r="FE680" i="5"/>
  <c r="EI196" i="5"/>
  <c r="EI711" i="5"/>
  <c r="EI680" i="5"/>
  <c r="DM196" i="5"/>
  <c r="DM711" i="5"/>
  <c r="DM680" i="5"/>
  <c r="CQ196" i="5"/>
  <c r="CQ711" i="5"/>
  <c r="CQ680" i="5"/>
  <c r="BU196" i="5"/>
  <c r="BU711" i="5"/>
  <c r="BU680" i="5"/>
  <c r="AY196" i="5"/>
  <c r="AY711" i="5"/>
  <c r="AY680" i="5"/>
  <c r="AC196" i="5"/>
  <c r="AC711" i="5"/>
  <c r="AC680" i="5"/>
  <c r="CM196" i="5"/>
  <c r="CM680" i="5"/>
  <c r="CM711" i="5"/>
  <c r="CL196" i="5"/>
  <c r="CL711" i="5"/>
  <c r="CL680" i="5"/>
  <c r="BO196" i="5"/>
  <c r="BO711" i="5"/>
  <c r="BO680" i="5"/>
  <c r="BN196" i="5"/>
  <c r="BN711" i="5"/>
  <c r="BN680" i="5"/>
  <c r="BM196" i="5"/>
  <c r="BM680" i="5"/>
  <c r="BM711" i="5"/>
  <c r="DZ196" i="5"/>
  <c r="DZ711" i="5"/>
  <c r="DZ680" i="5"/>
  <c r="CG196" i="5"/>
  <c r="CG711" i="5"/>
  <c r="CG680" i="5"/>
  <c r="ET196" i="5"/>
  <c r="ET711" i="5"/>
  <c r="ET680" i="5"/>
  <c r="BJ196" i="5"/>
  <c r="BJ711" i="5"/>
  <c r="BJ680" i="5"/>
  <c r="ES196" i="5"/>
  <c r="ES711" i="5"/>
  <c r="ES680" i="5"/>
  <c r="DA196" i="5"/>
  <c r="DA711" i="5"/>
  <c r="DA680" i="5"/>
  <c r="ER196" i="5"/>
  <c r="ER680" i="5"/>
  <c r="ER711" i="5"/>
  <c r="CD196" i="5"/>
  <c r="CD711" i="5"/>
  <c r="CD680" i="5"/>
  <c r="FM196" i="5"/>
  <c r="FM711" i="5"/>
  <c r="FM680" i="5"/>
  <c r="BG196" i="5"/>
  <c r="BG711" i="5"/>
  <c r="BG680" i="5"/>
  <c r="EP196" i="5"/>
  <c r="EP711" i="5"/>
  <c r="EP680" i="5"/>
  <c r="DT196" i="5"/>
  <c r="DT711" i="5"/>
  <c r="DT680" i="5"/>
  <c r="FK196" i="5"/>
  <c r="FK711" i="5"/>
  <c r="FK680" i="5"/>
  <c r="BE196" i="5"/>
  <c r="BE711" i="5"/>
  <c r="BE680" i="5"/>
  <c r="EN196" i="5"/>
  <c r="EN680" i="5"/>
  <c r="EN711" i="5"/>
  <c r="CV196" i="5"/>
  <c r="CV711" i="5"/>
  <c r="CV680" i="5"/>
  <c r="DQ196" i="5"/>
  <c r="DQ680" i="5"/>
  <c r="DQ711" i="5"/>
  <c r="BY196" i="5"/>
  <c r="BY680" i="5"/>
  <c r="BY711" i="5"/>
  <c r="DP196" i="5"/>
  <c r="DP680" i="5"/>
  <c r="DP711" i="5"/>
  <c r="BB196" i="5"/>
  <c r="BB680" i="5"/>
  <c r="BB711" i="5"/>
  <c r="CS196" i="5"/>
  <c r="CS711" i="5"/>
  <c r="CS680" i="5"/>
  <c r="FD196" i="5"/>
  <c r="FD680" i="5"/>
  <c r="FD711" i="5"/>
  <c r="DL196" i="5"/>
  <c r="DL711" i="5"/>
  <c r="DL680" i="5"/>
  <c r="BT196" i="5"/>
  <c r="BT680" i="5"/>
  <c r="BT711" i="5"/>
  <c r="AX196" i="5"/>
  <c r="AX711" i="5"/>
  <c r="AX680" i="5"/>
  <c r="AB196" i="5"/>
  <c r="AB711" i="5"/>
  <c r="AB680" i="5"/>
  <c r="BQ196" i="5"/>
  <c r="BQ680" i="5"/>
  <c r="BQ711" i="5"/>
  <c r="AR196" i="5"/>
  <c r="AR680" i="5"/>
  <c r="AR711" i="5"/>
  <c r="AQ196" i="5"/>
  <c r="AQ680" i="5"/>
  <c r="AQ711" i="5"/>
  <c r="DD196" i="5"/>
  <c r="DD711" i="5"/>
  <c r="DD680" i="5"/>
  <c r="DC196" i="5"/>
  <c r="DC680" i="5"/>
  <c r="DC711" i="5"/>
  <c r="DX196" i="5"/>
  <c r="DX680" i="5"/>
  <c r="DX711" i="5"/>
  <c r="FO196" i="5"/>
  <c r="FO711" i="5"/>
  <c r="FO680" i="5"/>
  <c r="BI196" i="5"/>
  <c r="BI711" i="5"/>
  <c r="BI680" i="5"/>
  <c r="CZ196" i="5"/>
  <c r="CZ680" i="5"/>
  <c r="CZ711" i="5"/>
  <c r="DU196" i="5"/>
  <c r="DU711" i="5"/>
  <c r="DU680" i="5"/>
  <c r="CC196" i="5"/>
  <c r="CC711" i="5"/>
  <c r="CC680" i="5"/>
  <c r="BF196" i="5"/>
  <c r="BF711" i="5"/>
  <c r="BF680" i="5"/>
  <c r="EO196" i="5"/>
  <c r="EO680" i="5"/>
  <c r="EO711" i="5"/>
  <c r="CA196" i="5"/>
  <c r="CA711" i="5"/>
  <c r="CA680" i="5"/>
  <c r="DR196" i="5"/>
  <c r="DR711" i="5"/>
  <c r="DR680" i="5"/>
  <c r="BD196" i="5"/>
  <c r="BD711" i="5"/>
  <c r="BD680" i="5"/>
  <c r="FI196" i="5"/>
  <c r="FI711" i="5"/>
  <c r="FI680" i="5"/>
  <c r="CU196" i="5"/>
  <c r="CU711" i="5"/>
  <c r="CU680" i="5"/>
  <c r="AG196" i="5"/>
  <c r="AG711" i="5"/>
  <c r="AG680" i="5"/>
  <c r="FH196" i="5"/>
  <c r="FH680" i="5"/>
  <c r="FH711" i="5"/>
  <c r="DO196" i="5"/>
  <c r="DO680" i="5"/>
  <c r="DO711" i="5"/>
  <c r="BA196" i="5"/>
  <c r="BA711" i="5"/>
  <c r="BA680" i="5"/>
  <c r="FF196" i="5"/>
  <c r="FF711" i="5"/>
  <c r="FF680" i="5"/>
  <c r="DN196" i="5"/>
  <c r="DN711" i="5"/>
  <c r="DN680" i="5"/>
  <c r="CP196" i="5"/>
  <c r="CP680" i="5"/>
  <c r="CP711" i="5"/>
  <c r="FC196" i="5"/>
  <c r="FC680" i="5"/>
  <c r="FC711" i="5"/>
  <c r="EG196" i="5"/>
  <c r="EG711" i="5"/>
  <c r="EG680" i="5"/>
  <c r="DK196" i="5"/>
  <c r="DK680" i="5"/>
  <c r="DK711" i="5"/>
  <c r="CO196" i="5"/>
  <c r="CO711" i="5"/>
  <c r="CO680" i="5"/>
  <c r="BS196" i="5"/>
  <c r="BS680" i="5"/>
  <c r="BS711" i="5"/>
  <c r="AW196" i="5"/>
  <c r="AW680" i="5"/>
  <c r="AW711" i="5"/>
  <c r="AA196" i="5"/>
  <c r="AA711" i="5"/>
  <c r="AA680" i="5"/>
  <c r="DI196" i="5"/>
  <c r="DI680" i="5"/>
  <c r="DI711" i="5"/>
  <c r="DH196" i="5"/>
  <c r="DH680" i="5"/>
  <c r="DH711" i="5"/>
  <c r="DG196" i="5"/>
  <c r="DG680" i="5"/>
  <c r="DG711" i="5"/>
  <c r="CJ196" i="5"/>
  <c r="CJ680" i="5"/>
  <c r="CJ711" i="5"/>
  <c r="EW196" i="5"/>
  <c r="EW711" i="5"/>
  <c r="EW680" i="5"/>
  <c r="EV196" i="5"/>
  <c r="EV711" i="5"/>
  <c r="EV680" i="5"/>
  <c r="FQ196" i="5"/>
  <c r="FQ711" i="5"/>
  <c r="FQ680" i="5"/>
  <c r="AO196" i="5"/>
  <c r="AO680" i="5"/>
  <c r="AO711" i="5"/>
  <c r="CF196" i="5"/>
  <c r="CF680" i="5"/>
  <c r="CF711" i="5"/>
  <c r="DW196" i="5"/>
  <c r="DW711" i="5"/>
  <c r="DW680" i="5"/>
  <c r="FN196" i="5"/>
  <c r="FN711" i="5"/>
  <c r="FN680" i="5"/>
  <c r="BH196" i="5"/>
  <c r="BH680" i="5"/>
  <c r="BH711" i="5"/>
  <c r="AJ196" i="5"/>
  <c r="AJ711" i="5"/>
  <c r="AJ680" i="5"/>
  <c r="CW196" i="5"/>
  <c r="CW680" i="5"/>
  <c r="CW711" i="5"/>
  <c r="FJ196" i="5"/>
  <c r="FJ711" i="5"/>
  <c r="FJ680" i="5"/>
  <c r="BZ196" i="5"/>
  <c r="BZ711" i="5"/>
  <c r="BZ680" i="5"/>
  <c r="J680" i="5"/>
  <c r="J711" i="5"/>
  <c r="EK196" i="5"/>
  <c r="EK711" i="5"/>
  <c r="EK680" i="5"/>
  <c r="BV196" i="5"/>
  <c r="BV711" i="5"/>
  <c r="BV680" i="5"/>
  <c r="EH196" i="5"/>
  <c r="EH680" i="5"/>
  <c r="EH711" i="5"/>
  <c r="FB196" i="5"/>
  <c r="FB680" i="5"/>
  <c r="FB711" i="5"/>
  <c r="EF196" i="5"/>
  <c r="EF680" i="5"/>
  <c r="EF711" i="5"/>
  <c r="DJ196" i="5"/>
  <c r="DJ711" i="5"/>
  <c r="DJ680" i="5"/>
  <c r="CN196" i="5"/>
  <c r="CN711" i="5"/>
  <c r="CN680" i="5"/>
  <c r="BR196" i="5"/>
  <c r="BR680" i="5"/>
  <c r="BR711" i="5"/>
  <c r="AV196" i="5"/>
  <c r="AV680" i="5"/>
  <c r="AV711" i="5"/>
  <c r="Z196" i="5"/>
  <c r="Z711" i="5"/>
  <c r="Z680" i="5"/>
  <c r="J631" i="5"/>
  <c r="J196" i="5"/>
  <c r="EI124" i="5"/>
  <c r="EI631" i="5"/>
  <c r="AY124" i="5"/>
  <c r="AY631" i="5"/>
  <c r="DL124" i="5"/>
  <c r="DL631" i="5"/>
  <c r="AB124" i="5"/>
  <c r="AB631" i="5"/>
  <c r="DK124" i="5"/>
  <c r="DK631" i="5"/>
  <c r="AW124" i="5"/>
  <c r="AW631" i="5"/>
  <c r="DJ124" i="5"/>
  <c r="DJ631" i="5"/>
  <c r="Z124" i="5"/>
  <c r="Z631" i="5"/>
  <c r="CM124" i="5"/>
  <c r="CM631" i="5"/>
  <c r="DH124" i="5"/>
  <c r="DH631" i="5"/>
  <c r="AT124" i="5"/>
  <c r="AT631" i="5"/>
  <c r="EY124" i="5"/>
  <c r="EY631" i="5"/>
  <c r="CK124" i="5"/>
  <c r="CK631" i="5"/>
  <c r="W124" i="5"/>
  <c r="W631" i="5"/>
  <c r="EA124" i="5"/>
  <c r="EA631" i="5"/>
  <c r="AQ124" i="5"/>
  <c r="AQ631" i="5"/>
  <c r="FR124" i="5"/>
  <c r="FR631" i="5"/>
  <c r="DD124" i="5"/>
  <c r="DD631" i="5"/>
  <c r="AP124" i="5"/>
  <c r="AP631" i="5"/>
  <c r="DY124" i="5"/>
  <c r="DY631" i="5"/>
  <c r="AO124" i="5"/>
  <c r="AO631" i="5"/>
  <c r="DX124" i="5"/>
  <c r="DX631" i="5"/>
  <c r="R124" i="5"/>
  <c r="R631" i="5"/>
  <c r="DW124" i="5"/>
  <c r="DW631" i="5"/>
  <c r="Q124" i="5"/>
  <c r="Q631" i="5"/>
  <c r="ER124" i="5"/>
  <c r="ER631" i="5"/>
  <c r="P124" i="5"/>
  <c r="P631" i="5"/>
  <c r="DU124" i="5"/>
  <c r="DU631" i="5"/>
  <c r="AK124" i="5"/>
  <c r="AK631" i="5"/>
  <c r="EP124" i="5"/>
  <c r="EP631" i="5"/>
  <c r="BF124" i="5"/>
  <c r="BF631" i="5"/>
  <c r="M124" i="5"/>
  <c r="M631" i="5"/>
  <c r="EM124" i="5"/>
  <c r="EM631" i="5"/>
  <c r="CU124" i="5"/>
  <c r="CU631" i="5"/>
  <c r="BC124" i="5"/>
  <c r="BC631" i="5"/>
  <c r="AG124" i="5"/>
  <c r="AG631" i="5"/>
  <c r="K124" i="5"/>
  <c r="K631" i="5"/>
  <c r="BR124" i="5"/>
  <c r="BR631" i="5"/>
  <c r="Y124" i="5"/>
  <c r="Y631" i="5"/>
  <c r="U124" i="5"/>
  <c r="U631" i="5"/>
  <c r="CG124" i="5"/>
  <c r="CG631" i="5"/>
  <c r="BJ124" i="5"/>
  <c r="BJ631" i="5"/>
  <c r="CE124" i="5"/>
  <c r="CE631" i="5"/>
  <c r="CD124" i="5"/>
  <c r="CD631" i="5"/>
  <c r="EQ124" i="5"/>
  <c r="EQ631" i="5"/>
  <c r="CB124" i="5"/>
  <c r="CB631" i="5"/>
  <c r="DP124" i="5"/>
  <c r="DP631" i="5"/>
  <c r="CT124" i="5"/>
  <c r="CT631" i="5"/>
  <c r="BX124" i="5"/>
  <c r="BX631" i="5"/>
  <c r="BB124" i="5"/>
  <c r="BB631" i="5"/>
  <c r="AF124" i="5"/>
  <c r="AF631" i="5"/>
  <c r="J124" i="5"/>
  <c r="FE124" i="5"/>
  <c r="FE631" i="5"/>
  <c r="BU124" i="5"/>
  <c r="BU631" i="5"/>
  <c r="FD124" i="5"/>
  <c r="FD631" i="5"/>
  <c r="CP124" i="5"/>
  <c r="CP631" i="5"/>
  <c r="AX124" i="5"/>
  <c r="AX631" i="5"/>
  <c r="FC124" i="5"/>
  <c r="FC631" i="5"/>
  <c r="CO124" i="5"/>
  <c r="CO631" i="5"/>
  <c r="AA124" i="5"/>
  <c r="AA631" i="5"/>
  <c r="FB124" i="5"/>
  <c r="FB631" i="5"/>
  <c r="EE124" i="5"/>
  <c r="EE631" i="5"/>
  <c r="AU124" i="5"/>
  <c r="AU631" i="5"/>
  <c r="EZ124" i="5"/>
  <c r="EZ631" i="5"/>
  <c r="CL124" i="5"/>
  <c r="CL631" i="5"/>
  <c r="BP124" i="5"/>
  <c r="BP631" i="5"/>
  <c r="DG124" i="5"/>
  <c r="DG631" i="5"/>
  <c r="AS124" i="5"/>
  <c r="AS631" i="5"/>
  <c r="EB124" i="5"/>
  <c r="EB631" i="5"/>
  <c r="DF124" i="5"/>
  <c r="DF631" i="5"/>
  <c r="BN124" i="5"/>
  <c r="BN631" i="5"/>
  <c r="AR124" i="5"/>
  <c r="AR631" i="5"/>
  <c r="DE124" i="5"/>
  <c r="DE631" i="5"/>
  <c r="BM124" i="5"/>
  <c r="BM631" i="5"/>
  <c r="EV124" i="5"/>
  <c r="EV631" i="5"/>
  <c r="CH124" i="5"/>
  <c r="CH631" i="5"/>
  <c r="BL124" i="5"/>
  <c r="BL631" i="5"/>
  <c r="EU124" i="5"/>
  <c r="EU631" i="5"/>
  <c r="BK124" i="5"/>
  <c r="BK631" i="5"/>
  <c r="FP124" i="5"/>
  <c r="FP631" i="5"/>
  <c r="DB124" i="5"/>
  <c r="DB631" i="5"/>
  <c r="FO124" i="5"/>
  <c r="FO631" i="5"/>
  <c r="DA124" i="5"/>
  <c r="DA631" i="5"/>
  <c r="BI124" i="5"/>
  <c r="BI631" i="5"/>
  <c r="FN124" i="5"/>
  <c r="FN631" i="5"/>
  <c r="CZ124" i="5"/>
  <c r="CZ631" i="5"/>
  <c r="AL124" i="5"/>
  <c r="AL631" i="5"/>
  <c r="FM124" i="5"/>
  <c r="FM631" i="5"/>
  <c r="CY124" i="5"/>
  <c r="CY631" i="5"/>
  <c r="BG124" i="5"/>
  <c r="BG631" i="5"/>
  <c r="O124" i="5"/>
  <c r="O631" i="5"/>
  <c r="FL124" i="5"/>
  <c r="FL631" i="5"/>
  <c r="CX124" i="5"/>
  <c r="CX631" i="5"/>
  <c r="N124" i="5"/>
  <c r="N631" i="5"/>
  <c r="FK124" i="5"/>
  <c r="FK631" i="5"/>
  <c r="EO124" i="5"/>
  <c r="EO631" i="5"/>
  <c r="CW124" i="5"/>
  <c r="CW631" i="5"/>
  <c r="CA124" i="5"/>
  <c r="CA631" i="5"/>
  <c r="BE124" i="5"/>
  <c r="BE631" i="5"/>
  <c r="DR124" i="5"/>
  <c r="DR631" i="5"/>
  <c r="BZ124" i="5"/>
  <c r="BZ631" i="5"/>
  <c r="AH124" i="5"/>
  <c r="AH631" i="5"/>
  <c r="DQ124" i="5"/>
  <c r="DQ631" i="5"/>
  <c r="EL124" i="5"/>
  <c r="EL631" i="5"/>
  <c r="FG124" i="5"/>
  <c r="FG631" i="5"/>
  <c r="EK124" i="5"/>
  <c r="EK631" i="5"/>
  <c r="DO124" i="5"/>
  <c r="DO631" i="5"/>
  <c r="CS124" i="5"/>
  <c r="CS631" i="5"/>
  <c r="BW124" i="5"/>
  <c r="BW631" i="5"/>
  <c r="BA124" i="5"/>
  <c r="BA631" i="5"/>
  <c r="AE124" i="5"/>
  <c r="AE631" i="5"/>
  <c r="DM124" i="5"/>
  <c r="DM631" i="5"/>
  <c r="CQ124" i="5"/>
  <c r="CQ631" i="5"/>
  <c r="AC124" i="5"/>
  <c r="AC631" i="5"/>
  <c r="EH124" i="5"/>
  <c r="EH631" i="5"/>
  <c r="BT124" i="5"/>
  <c r="BT631" i="5"/>
  <c r="EG124" i="5"/>
  <c r="EG631" i="5"/>
  <c r="BS124" i="5"/>
  <c r="BS631" i="5"/>
  <c r="EF124" i="5"/>
  <c r="EF631" i="5"/>
  <c r="CN124" i="5"/>
  <c r="CN631" i="5"/>
  <c r="AV124" i="5"/>
  <c r="AV631" i="5"/>
  <c r="FA124" i="5"/>
  <c r="FA631" i="5"/>
  <c r="DI124" i="5"/>
  <c r="DI631" i="5"/>
  <c r="BQ124" i="5"/>
  <c r="BQ631" i="5"/>
  <c r="ED124" i="5"/>
  <c r="ED631" i="5"/>
  <c r="X124" i="5"/>
  <c r="X631" i="5"/>
  <c r="EC124" i="5"/>
  <c r="EC631" i="5"/>
  <c r="BO124" i="5"/>
  <c r="BO631" i="5"/>
  <c r="EX124" i="5"/>
  <c r="EX631" i="5"/>
  <c r="CJ124" i="5"/>
  <c r="CJ631" i="5"/>
  <c r="V124" i="5"/>
  <c r="V631" i="5"/>
  <c r="EW124" i="5"/>
  <c r="EW631" i="5"/>
  <c r="CI124" i="5"/>
  <c r="CI631" i="5"/>
  <c r="DZ124" i="5"/>
  <c r="DZ631" i="5"/>
  <c r="T124" i="5"/>
  <c r="T631" i="5"/>
  <c r="FQ124" i="5"/>
  <c r="FQ631" i="5"/>
  <c r="DC124" i="5"/>
  <c r="DC631" i="5"/>
  <c r="S124" i="5"/>
  <c r="S631" i="5"/>
  <c r="ET124" i="5"/>
  <c r="ET631" i="5"/>
  <c r="CF124" i="5"/>
  <c r="CF631" i="5"/>
  <c r="AN124" i="5"/>
  <c r="AN631" i="5"/>
  <c r="ES124" i="5"/>
  <c r="ES631" i="5"/>
  <c r="AM124" i="5"/>
  <c r="AM631" i="5"/>
  <c r="DV124" i="5"/>
  <c r="DV631" i="5"/>
  <c r="BH124" i="5"/>
  <c r="BH631" i="5"/>
  <c r="CC124" i="5"/>
  <c r="CC631" i="5"/>
  <c r="DT124" i="5"/>
  <c r="DT631" i="5"/>
  <c r="AJ124" i="5"/>
  <c r="AJ631" i="5"/>
  <c r="DS124" i="5"/>
  <c r="DS631" i="5"/>
  <c r="AI124" i="5"/>
  <c r="AI631" i="5"/>
  <c r="FJ124" i="5"/>
  <c r="FJ631" i="5"/>
  <c r="EN124" i="5"/>
  <c r="EN631" i="5"/>
  <c r="CV124" i="5"/>
  <c r="CV631" i="5"/>
  <c r="BD124" i="5"/>
  <c r="BD631" i="5"/>
  <c r="L124" i="5"/>
  <c r="L631" i="5"/>
  <c r="FI124" i="5"/>
  <c r="FI631" i="5"/>
  <c r="BY124" i="5"/>
  <c r="BY631" i="5"/>
  <c r="FH124" i="5"/>
  <c r="FH631" i="5"/>
  <c r="FF124" i="5"/>
  <c r="FF631" i="5"/>
  <c r="EJ124" i="5"/>
  <c r="EJ631" i="5"/>
  <c r="DN124" i="5"/>
  <c r="DN631" i="5"/>
  <c r="CR124" i="5"/>
  <c r="CR631" i="5"/>
  <c r="BV124" i="5"/>
  <c r="BV631" i="5"/>
  <c r="AZ124" i="5"/>
  <c r="AZ631" i="5"/>
  <c r="AD631" i="5"/>
  <c r="I807" i="5"/>
  <c r="FR537" i="5"/>
  <c r="FR162" i="5" s="1"/>
  <c r="I162" i="5" s="1"/>
  <c r="K14" i="19" s="1"/>
  <c r="L14" i="19" s="1"/>
  <c r="NP265" i="4" l="1"/>
  <c r="NS260" i="4"/>
  <c r="NS261" i="4" s="1"/>
  <c r="NR262" i="4"/>
  <c r="P70" i="5"/>
  <c r="I196" i="5"/>
  <c r="I124" i="5"/>
  <c r="I680" i="5"/>
  <c r="I711" i="5"/>
  <c r="I537" i="5"/>
  <c r="NQ265" i="4" l="1"/>
  <c r="NT260" i="4"/>
  <c r="NT261" i="4" s="1"/>
  <c r="NS262" i="4"/>
  <c r="Q70" i="5"/>
  <c r="NR265" i="4" l="1"/>
  <c r="NU260" i="4"/>
  <c r="NU261" i="4" s="1"/>
  <c r="NT262" i="4"/>
  <c r="R70" i="5"/>
  <c r="NS265" i="4" l="1"/>
  <c r="NV260" i="4"/>
  <c r="NV261" i="4" s="1"/>
  <c r="NU262" i="4"/>
  <c r="S70" i="5"/>
  <c r="NT265" i="4" l="1"/>
  <c r="NW260" i="4"/>
  <c r="NW261" i="4" s="1"/>
  <c r="NV262" i="4"/>
  <c r="T70" i="5"/>
  <c r="NU265" i="4" l="1"/>
  <c r="NX260" i="4"/>
  <c r="NX261" i="4" s="1"/>
  <c r="NW262" i="4"/>
  <c r="U70" i="5"/>
  <c r="NV265" i="4" l="1"/>
  <c r="NY260" i="4"/>
  <c r="NY261" i="4" s="1"/>
  <c r="NX262" i="4"/>
  <c r="V70" i="5"/>
  <c r="NW265" i="4" l="1"/>
  <c r="NZ260" i="4"/>
  <c r="NZ261" i="4" s="1"/>
  <c r="NY262" i="4"/>
  <c r="W70" i="5"/>
  <c r="NX265" i="4" l="1"/>
  <c r="OA260" i="4"/>
  <c r="OA261" i="4" s="1"/>
  <c r="NZ262" i="4"/>
  <c r="X70" i="5"/>
  <c r="NY265" i="4" l="1"/>
  <c r="OB260" i="4"/>
  <c r="OB261" i="4" s="1"/>
  <c r="OA262" i="4"/>
  <c r="Y70" i="5"/>
  <c r="NZ265" i="4" l="1"/>
  <c r="OC260" i="4"/>
  <c r="OC261" i="4" s="1"/>
  <c r="OB262" i="4"/>
  <c r="Z70" i="5"/>
  <c r="OA265" i="4" l="1"/>
  <c r="OD260" i="4"/>
  <c r="OD261" i="4" s="1"/>
  <c r="OC262" i="4"/>
  <c r="AA70" i="5"/>
  <c r="OB265" i="4" l="1"/>
  <c r="OE260" i="4"/>
  <c r="OE261" i="4" s="1"/>
  <c r="OD262" i="4"/>
  <c r="AB70" i="5"/>
  <c r="OC265" i="4" l="1"/>
  <c r="OF260" i="4"/>
  <c r="OF261" i="4" s="1"/>
  <c r="OE262" i="4"/>
  <c r="AC70" i="5"/>
  <c r="OD265" i="4" l="1"/>
  <c r="OG260" i="4"/>
  <c r="OG261" i="4" s="1"/>
  <c r="OF262" i="4"/>
  <c r="AD70" i="5"/>
  <c r="I430" i="5"/>
  <c r="I462" i="5"/>
  <c r="I432" i="5"/>
  <c r="I427" i="5"/>
  <c r="I428" i="5"/>
  <c r="I429" i="5"/>
  <c r="I433" i="5"/>
  <c r="I347" i="5"/>
  <c r="I431" i="5"/>
  <c r="OE265" i="4" l="1"/>
  <c r="OH260" i="4"/>
  <c r="OH261" i="4" s="1"/>
  <c r="OG262" i="4"/>
  <c r="AE70" i="5"/>
  <c r="I354" i="5"/>
  <c r="OF265" i="4" l="1"/>
  <c r="OI260" i="4"/>
  <c r="OI261" i="4" s="1"/>
  <c r="OH262" i="4"/>
  <c r="AF70" i="5"/>
  <c r="I273" i="5"/>
  <c r="I274" i="5"/>
  <c r="I282" i="5"/>
  <c r="I275" i="5"/>
  <c r="OG265" i="4" l="1"/>
  <c r="OJ260" i="4"/>
  <c r="OJ261" i="4" s="1"/>
  <c r="OI262" i="4"/>
  <c r="AG70" i="5"/>
  <c r="OH265" i="4" l="1"/>
  <c r="OK260" i="4"/>
  <c r="OK261" i="4" s="1"/>
  <c r="OJ262" i="4"/>
  <c r="AH70" i="5"/>
  <c r="OI265" i="4" l="1"/>
  <c r="OL260" i="4"/>
  <c r="OL261" i="4" s="1"/>
  <c r="OK262" i="4"/>
  <c r="AI70" i="5"/>
  <c r="OJ265" i="4" l="1"/>
  <c r="OM260" i="4"/>
  <c r="OM261" i="4" s="1"/>
  <c r="OL262" i="4"/>
  <c r="AJ70" i="5"/>
  <c r="OK265" i="4" l="1"/>
  <c r="ON260" i="4"/>
  <c r="ON261" i="4" s="1"/>
  <c r="OM262" i="4"/>
  <c r="AK70" i="5"/>
  <c r="OL265" i="4" l="1"/>
  <c r="OO260" i="4"/>
  <c r="OO261" i="4" s="1"/>
  <c r="ON262" i="4"/>
  <c r="AL70" i="5"/>
  <c r="OM265" i="4" l="1"/>
  <c r="OP260" i="4"/>
  <c r="OP261" i="4" s="1"/>
  <c r="OO262" i="4"/>
  <c r="AM70" i="5"/>
  <c r="ON265" i="4" l="1"/>
  <c r="OQ260" i="4"/>
  <c r="OQ261" i="4" s="1"/>
  <c r="OP262" i="4"/>
  <c r="AN70" i="5"/>
  <c r="OO265" i="4" l="1"/>
  <c r="OR260" i="4"/>
  <c r="OR261" i="4" s="1"/>
  <c r="OQ262" i="4"/>
  <c r="AO70" i="5"/>
  <c r="OP265" i="4" l="1"/>
  <c r="OS260" i="4"/>
  <c r="OS261" i="4" s="1"/>
  <c r="OR262" i="4"/>
  <c r="AP70" i="5"/>
  <c r="OQ265" i="4" l="1"/>
  <c r="OT260" i="4"/>
  <c r="OT261" i="4" s="1"/>
  <c r="OS262" i="4"/>
  <c r="AQ70" i="5"/>
  <c r="OR265" i="4" l="1"/>
  <c r="OU260" i="4"/>
  <c r="OU261" i="4" s="1"/>
  <c r="OT262" i="4"/>
  <c r="AR70" i="5"/>
  <c r="OS265" i="4" l="1"/>
  <c r="OV260" i="4"/>
  <c r="OV261" i="4" s="1"/>
  <c r="OU262" i="4"/>
  <c r="AS70" i="5"/>
  <c r="OT265" i="4" l="1"/>
  <c r="OW260" i="4"/>
  <c r="OW261" i="4" s="1"/>
  <c r="OV262" i="4"/>
  <c r="AT70" i="5"/>
  <c r="OU265" i="4" l="1"/>
  <c r="OX260" i="4"/>
  <c r="OX261" i="4" s="1"/>
  <c r="OW262" i="4"/>
  <c r="AU70" i="5"/>
  <c r="G85" i="3" a="1"/>
  <c r="G85" i="3" s="1"/>
  <c r="G374" i="3" a="1"/>
  <c r="G374" i="3" s="1"/>
  <c r="I81" i="3"/>
  <c r="OV265" i="4" l="1"/>
  <c r="OY260" i="4"/>
  <c r="OY261" i="4" s="1"/>
  <c r="OX262" i="4"/>
  <c r="AV70" i="5"/>
  <c r="G323" i="3"/>
  <c r="F487" i="5" s="1"/>
  <c r="G333" i="3"/>
  <c r="F494" i="5" s="1"/>
  <c r="G353" i="3"/>
  <c r="F508" i="5" s="1"/>
  <c r="G343" i="3"/>
  <c r="F501" i="5" s="1"/>
  <c r="G86" i="3" a="1"/>
  <c r="G86" i="3" s="1"/>
  <c r="G438" i="3" a="1"/>
  <c r="G438" i="3" s="1"/>
  <c r="E581" i="5" s="1"/>
  <c r="G436" i="3" a="1"/>
  <c r="G436" i="3" s="1"/>
  <c r="E580" i="5" s="1"/>
  <c r="G434" i="3" a="1"/>
  <c r="G434" i="3" s="1"/>
  <c r="G432" i="3" a="1"/>
  <c r="G432" i="3" s="1"/>
  <c r="E578" i="5" s="1"/>
  <c r="G430" i="3" a="1"/>
  <c r="G430" i="3" s="1"/>
  <c r="E577" i="5" s="1"/>
  <c r="E549" i="5"/>
  <c r="ET549" i="5" s="1"/>
  <c r="ET551" i="5" s="1"/>
  <c r="G81" i="3" a="1"/>
  <c r="G81" i="3" s="1"/>
  <c r="G449" i="3" a="1"/>
  <c r="G449" i="3" s="1"/>
  <c r="OW265" i="4" l="1"/>
  <c r="OZ260" i="4"/>
  <c r="OZ261" i="4" s="1"/>
  <c r="OY262" i="4"/>
  <c r="AW70" i="5"/>
  <c r="FM549" i="5"/>
  <c r="FM551" i="5" s="1"/>
  <c r="FA549" i="5"/>
  <c r="FA551" i="5" s="1"/>
  <c r="AK549" i="5"/>
  <c r="AK551" i="5" s="1"/>
  <c r="EI549" i="5"/>
  <c r="EI551" i="5" s="1"/>
  <c r="EU549" i="5"/>
  <c r="EU551" i="5" s="1"/>
  <c r="FQ549" i="5"/>
  <c r="FQ551" i="5" s="1"/>
  <c r="K549" i="5"/>
  <c r="K551" i="5" s="1"/>
  <c r="EW549" i="5"/>
  <c r="EW551" i="5" s="1"/>
  <c r="AF549" i="5"/>
  <c r="AF551" i="5" s="1"/>
  <c r="CM549" i="5"/>
  <c r="CM551" i="5" s="1"/>
  <c r="DP549" i="5"/>
  <c r="DP551" i="5" s="1"/>
  <c r="AJ549" i="5"/>
  <c r="AJ551" i="5" s="1"/>
  <c r="DL549" i="5"/>
  <c r="DL551" i="5" s="1"/>
  <c r="EG549" i="5"/>
  <c r="EG551" i="5" s="1"/>
  <c r="ED549" i="5"/>
  <c r="ED551" i="5" s="1"/>
  <c r="U549" i="5"/>
  <c r="U551" i="5" s="1"/>
  <c r="EJ549" i="5"/>
  <c r="EJ551" i="5" s="1"/>
  <c r="DJ549" i="5"/>
  <c r="DJ551" i="5" s="1"/>
  <c r="AV549" i="5"/>
  <c r="AV551" i="5" s="1"/>
  <c r="DV549" i="5"/>
  <c r="DV551" i="5" s="1"/>
  <c r="EE549" i="5"/>
  <c r="EE551" i="5" s="1"/>
  <c r="EK549" i="5"/>
  <c r="EK551" i="5" s="1"/>
  <c r="EP549" i="5"/>
  <c r="EP551" i="5" s="1"/>
  <c r="FD549" i="5"/>
  <c r="FD551" i="5" s="1"/>
  <c r="Y549" i="5"/>
  <c r="Y551" i="5" s="1"/>
  <c r="BA549" i="5"/>
  <c r="BA551" i="5" s="1"/>
  <c r="CD549" i="5"/>
  <c r="CD551" i="5" s="1"/>
  <c r="DE549" i="5"/>
  <c r="DE551" i="5" s="1"/>
  <c r="AP549" i="5"/>
  <c r="AP551" i="5" s="1"/>
  <c r="AU549" i="5"/>
  <c r="AU551" i="5" s="1"/>
  <c r="L549" i="5"/>
  <c r="L551" i="5" s="1"/>
  <c r="EY549" i="5"/>
  <c r="EY551" i="5" s="1"/>
  <c r="AO549" i="5"/>
  <c r="AO551" i="5" s="1"/>
  <c r="O549" i="5"/>
  <c r="O551" i="5" s="1"/>
  <c r="DZ549" i="5"/>
  <c r="DZ551" i="5" s="1"/>
  <c r="AX549" i="5"/>
  <c r="AX551" i="5" s="1"/>
  <c r="AE549" i="5"/>
  <c r="AE551" i="5" s="1"/>
  <c r="CC549" i="5"/>
  <c r="CC551" i="5" s="1"/>
  <c r="AS549" i="5"/>
  <c r="AS551" i="5" s="1"/>
  <c r="BX549" i="5"/>
  <c r="BX551" i="5" s="1"/>
  <c r="CL549" i="5"/>
  <c r="CL551" i="5" s="1"/>
  <c r="AL549" i="5"/>
  <c r="AL551" i="5" s="1"/>
  <c r="DF549" i="5"/>
  <c r="DF551" i="5" s="1"/>
  <c r="CW549" i="5"/>
  <c r="CW551" i="5" s="1"/>
  <c r="FC549" i="5"/>
  <c r="FC551" i="5" s="1"/>
  <c r="FL549" i="5"/>
  <c r="FL551" i="5" s="1"/>
  <c r="CQ549" i="5"/>
  <c r="CQ551" i="5" s="1"/>
  <c r="M549" i="5"/>
  <c r="M551" i="5" s="1"/>
  <c r="CV549" i="5"/>
  <c r="CV551" i="5" s="1"/>
  <c r="DN549" i="5"/>
  <c r="DN551" i="5" s="1"/>
  <c r="DC549" i="5"/>
  <c r="DC551" i="5" s="1"/>
  <c r="DU549" i="5"/>
  <c r="DU551" i="5" s="1"/>
  <c r="AY549" i="5"/>
  <c r="AY551" i="5" s="1"/>
  <c r="EX549" i="5"/>
  <c r="EX551" i="5" s="1"/>
  <c r="CB549" i="5"/>
  <c r="CB551" i="5" s="1"/>
  <c r="FF549" i="5"/>
  <c r="FF551" i="5" s="1"/>
  <c r="AZ549" i="5"/>
  <c r="AZ551" i="5" s="1"/>
  <c r="BH549" i="5"/>
  <c r="BH551" i="5" s="1"/>
  <c r="BQ549" i="5"/>
  <c r="BQ551" i="5" s="1"/>
  <c r="BG549" i="5"/>
  <c r="BG551" i="5" s="1"/>
  <c r="BO549" i="5"/>
  <c r="BO551" i="5" s="1"/>
  <c r="BV549" i="5"/>
  <c r="BV551" i="5" s="1"/>
  <c r="BM549" i="5"/>
  <c r="BM551" i="5" s="1"/>
  <c r="DR549" i="5"/>
  <c r="DR551" i="5" s="1"/>
  <c r="Q549" i="5"/>
  <c r="Q551" i="5" s="1"/>
  <c r="BN549" i="5"/>
  <c r="BN551" i="5" s="1"/>
  <c r="EM549" i="5"/>
  <c r="EM551" i="5" s="1"/>
  <c r="AG549" i="5"/>
  <c r="AG551" i="5" s="1"/>
  <c r="AN549" i="5"/>
  <c r="AN551" i="5" s="1"/>
  <c r="ER549" i="5"/>
  <c r="ER551" i="5" s="1"/>
  <c r="DA549" i="5"/>
  <c r="DA551" i="5" s="1"/>
  <c r="BK549" i="5"/>
  <c r="BK551" i="5" s="1"/>
  <c r="FB549" i="5"/>
  <c r="FB551" i="5" s="1"/>
  <c r="CO549" i="5"/>
  <c r="CO551" i="5" s="1"/>
  <c r="BI549" i="5"/>
  <c r="BI551" i="5" s="1"/>
  <c r="FK549" i="5"/>
  <c r="FK551" i="5" s="1"/>
  <c r="W549" i="5"/>
  <c r="W551" i="5" s="1"/>
  <c r="EA549" i="5"/>
  <c r="EA551" i="5" s="1"/>
  <c r="EF549" i="5"/>
  <c r="EF551" i="5" s="1"/>
  <c r="FE549" i="5"/>
  <c r="FE551" i="5" s="1"/>
  <c r="N549" i="5"/>
  <c r="N551" i="5" s="1"/>
  <c r="BY549" i="5"/>
  <c r="BY551" i="5" s="1"/>
  <c r="AW549" i="5"/>
  <c r="AW551" i="5" s="1"/>
  <c r="CA549" i="5"/>
  <c r="CA551" i="5" s="1"/>
  <c r="EQ549" i="5"/>
  <c r="EQ551" i="5" s="1"/>
  <c r="AC549" i="5"/>
  <c r="AC551" i="5" s="1"/>
  <c r="AM549" i="5"/>
  <c r="AM551" i="5" s="1"/>
  <c r="DM549" i="5"/>
  <c r="DM551" i="5" s="1"/>
  <c r="AH549" i="5"/>
  <c r="AH551" i="5" s="1"/>
  <c r="CE549" i="5"/>
  <c r="CE551" i="5" s="1"/>
  <c r="EN549" i="5"/>
  <c r="EN551" i="5" s="1"/>
  <c r="AQ549" i="5"/>
  <c r="AQ551" i="5" s="1"/>
  <c r="DT549" i="5"/>
  <c r="DT551" i="5" s="1"/>
  <c r="BE549" i="5"/>
  <c r="BE551" i="5" s="1"/>
  <c r="CH549" i="5"/>
  <c r="CH551" i="5" s="1"/>
  <c r="FH549" i="5"/>
  <c r="FH551" i="5" s="1"/>
  <c r="FN549" i="5"/>
  <c r="FN551" i="5" s="1"/>
  <c r="BB549" i="5"/>
  <c r="BB551" i="5" s="1"/>
  <c r="EB549" i="5"/>
  <c r="EB551" i="5" s="1"/>
  <c r="CR549" i="5"/>
  <c r="CR551" i="5" s="1"/>
  <c r="CK549" i="5"/>
  <c r="CK551" i="5" s="1"/>
  <c r="BP549" i="5"/>
  <c r="BP551" i="5" s="1"/>
  <c r="F550" i="5"/>
  <c r="BJ549" i="5"/>
  <c r="BJ551" i="5" s="1"/>
  <c r="FG549" i="5"/>
  <c r="FG551" i="5" s="1"/>
  <c r="DQ549" i="5"/>
  <c r="DQ551" i="5" s="1"/>
  <c r="DD549" i="5"/>
  <c r="DD551" i="5" s="1"/>
  <c r="BZ549" i="5"/>
  <c r="BZ551" i="5" s="1"/>
  <c r="AT549" i="5"/>
  <c r="AT551" i="5" s="1"/>
  <c r="CI549" i="5"/>
  <c r="CI551" i="5" s="1"/>
  <c r="BC549" i="5"/>
  <c r="BC551" i="5" s="1"/>
  <c r="EL549" i="5"/>
  <c r="EL551" i="5" s="1"/>
  <c r="DX549" i="5"/>
  <c r="DX551" i="5" s="1"/>
  <c r="CU549" i="5"/>
  <c r="CU551" i="5" s="1"/>
  <c r="FP549" i="5"/>
  <c r="FP551" i="5" s="1"/>
  <c r="P549" i="5"/>
  <c r="P551" i="5" s="1"/>
  <c r="CJ549" i="5"/>
  <c r="CJ551" i="5" s="1"/>
  <c r="Z549" i="5"/>
  <c r="Z551" i="5" s="1"/>
  <c r="DH549" i="5"/>
  <c r="DH551" i="5" s="1"/>
  <c r="BF549" i="5"/>
  <c r="BF551" i="5" s="1"/>
  <c r="T549" i="5"/>
  <c r="T551" i="5" s="1"/>
  <c r="DI549" i="5"/>
  <c r="DI551" i="5" s="1"/>
  <c r="AD549" i="5"/>
  <c r="AD551" i="5" s="1"/>
  <c r="EV549" i="5"/>
  <c r="EV551" i="5" s="1"/>
  <c r="BR549" i="5"/>
  <c r="BR551" i="5" s="1"/>
  <c r="X549" i="5"/>
  <c r="X551" i="5" s="1"/>
  <c r="EO549" i="5"/>
  <c r="EO551" i="5" s="1"/>
  <c r="AI549" i="5"/>
  <c r="AI551" i="5" s="1"/>
  <c r="R549" i="5"/>
  <c r="R551" i="5" s="1"/>
  <c r="BW549" i="5"/>
  <c r="BW551" i="5" s="1"/>
  <c r="AB549" i="5"/>
  <c r="AB551" i="5" s="1"/>
  <c r="FI549" i="5"/>
  <c r="FI551" i="5" s="1"/>
  <c r="FO549" i="5"/>
  <c r="FO551" i="5" s="1"/>
  <c r="BS549" i="5"/>
  <c r="BS551" i="5" s="1"/>
  <c r="BU549" i="5"/>
  <c r="BU551" i="5" s="1"/>
  <c r="CF549" i="5"/>
  <c r="CF551" i="5" s="1"/>
  <c r="CP549" i="5"/>
  <c r="CP551" i="5" s="1"/>
  <c r="AR549" i="5"/>
  <c r="AR551" i="5" s="1"/>
  <c r="BT549" i="5"/>
  <c r="BT551" i="5" s="1"/>
  <c r="FJ549" i="5"/>
  <c r="FJ551" i="5" s="1"/>
  <c r="CN549" i="5"/>
  <c r="CN551" i="5" s="1"/>
  <c r="CS549" i="5"/>
  <c r="CS551" i="5" s="1"/>
  <c r="CG549" i="5"/>
  <c r="CG551" i="5" s="1"/>
  <c r="V549" i="5"/>
  <c r="V551" i="5" s="1"/>
  <c r="BD549" i="5"/>
  <c r="BD551" i="5" s="1"/>
  <c r="DK549" i="5"/>
  <c r="DK551" i="5" s="1"/>
  <c r="BL549" i="5"/>
  <c r="BL551" i="5" s="1"/>
  <c r="CT549" i="5"/>
  <c r="CT551" i="5" s="1"/>
  <c r="ES549" i="5"/>
  <c r="ES551" i="5" s="1"/>
  <c r="DO549" i="5"/>
  <c r="DO551" i="5" s="1"/>
  <c r="AA549" i="5"/>
  <c r="AA551" i="5" s="1"/>
  <c r="S549" i="5"/>
  <c r="S551" i="5" s="1"/>
  <c r="CZ549" i="5"/>
  <c r="CZ551" i="5" s="1"/>
  <c r="DS549" i="5"/>
  <c r="DS551" i="5" s="1"/>
  <c r="DG549" i="5"/>
  <c r="DG551" i="5" s="1"/>
  <c r="CY549" i="5"/>
  <c r="CY551" i="5" s="1"/>
  <c r="EH549" i="5"/>
  <c r="EH551" i="5" s="1"/>
  <c r="DY549" i="5"/>
  <c r="DY551" i="5" s="1"/>
  <c r="DB549" i="5"/>
  <c r="DB551" i="5" s="1"/>
  <c r="EZ549" i="5"/>
  <c r="EZ551" i="5" s="1"/>
  <c r="FR549" i="5"/>
  <c r="FR551" i="5" s="1"/>
  <c r="CX549" i="5"/>
  <c r="CX551" i="5" s="1"/>
  <c r="DW549" i="5"/>
  <c r="DW551" i="5" s="1"/>
  <c r="EC549" i="5"/>
  <c r="EC551" i="5" s="1"/>
  <c r="E579" i="5"/>
  <c r="G95" i="3"/>
  <c r="E612" i="5"/>
  <c r="G83" i="3"/>
  <c r="OX265" i="4" l="1"/>
  <c r="PA260" i="4"/>
  <c r="PA261" i="4" s="1"/>
  <c r="OZ262" i="4"/>
  <c r="AX70" i="5"/>
  <c r="M550" i="5"/>
  <c r="M552" i="5" s="1"/>
  <c r="M553" i="5" s="1"/>
  <c r="M164" i="5" s="1"/>
  <c r="AI550" i="5"/>
  <c r="AI552" i="5" s="1"/>
  <c r="AI553" i="5" s="1"/>
  <c r="AI164" i="5" s="1"/>
  <c r="BE550" i="5"/>
  <c r="BE552" i="5" s="1"/>
  <c r="BE553" i="5" s="1"/>
  <c r="BE164" i="5" s="1"/>
  <c r="CA550" i="5"/>
  <c r="CA552" i="5" s="1"/>
  <c r="CA553" i="5" s="1"/>
  <c r="CA164" i="5" s="1"/>
  <c r="CW550" i="5"/>
  <c r="CW552" i="5" s="1"/>
  <c r="CW553" i="5" s="1"/>
  <c r="CW164" i="5" s="1"/>
  <c r="DS550" i="5"/>
  <c r="DS552" i="5" s="1"/>
  <c r="DS553" i="5" s="1"/>
  <c r="DS164" i="5" s="1"/>
  <c r="EO550" i="5"/>
  <c r="EO552" i="5" s="1"/>
  <c r="EO553" i="5" s="1"/>
  <c r="EO164" i="5" s="1"/>
  <c r="FK550" i="5"/>
  <c r="FK552" i="5" s="1"/>
  <c r="FK553" i="5" s="1"/>
  <c r="FK164" i="5" s="1"/>
  <c r="Y550" i="5"/>
  <c r="Y552" i="5" s="1"/>
  <c r="Y553" i="5" s="1"/>
  <c r="Y164" i="5" s="1"/>
  <c r="AV550" i="5"/>
  <c r="AV552" i="5" s="1"/>
  <c r="AV553" i="5" s="1"/>
  <c r="AV164" i="5" s="1"/>
  <c r="BS550" i="5"/>
  <c r="BS552" i="5" s="1"/>
  <c r="BS553" i="5" s="1"/>
  <c r="BS164" i="5" s="1"/>
  <c r="CP550" i="5"/>
  <c r="CP552" i="5" s="1"/>
  <c r="CP553" i="5" s="1"/>
  <c r="CP164" i="5" s="1"/>
  <c r="DM550" i="5"/>
  <c r="DM552" i="5" s="1"/>
  <c r="DM553" i="5" s="1"/>
  <c r="DM164" i="5" s="1"/>
  <c r="EJ550" i="5"/>
  <c r="EJ552" i="5" s="1"/>
  <c r="EJ553" i="5" s="1"/>
  <c r="EJ164" i="5" s="1"/>
  <c r="FG550" i="5"/>
  <c r="FG552" i="5" s="1"/>
  <c r="FG553" i="5" s="1"/>
  <c r="FG164" i="5" s="1"/>
  <c r="Z550" i="5"/>
  <c r="Z552" i="5" s="1"/>
  <c r="Z553" i="5" s="1"/>
  <c r="Z164" i="5" s="1"/>
  <c r="AW550" i="5"/>
  <c r="AW552" i="5" s="1"/>
  <c r="AW553" i="5" s="1"/>
  <c r="AW164" i="5" s="1"/>
  <c r="BT550" i="5"/>
  <c r="BT552" i="5" s="1"/>
  <c r="BT553" i="5" s="1"/>
  <c r="BT164" i="5" s="1"/>
  <c r="CQ550" i="5"/>
  <c r="CQ552" i="5" s="1"/>
  <c r="CQ553" i="5" s="1"/>
  <c r="CQ164" i="5" s="1"/>
  <c r="DN550" i="5"/>
  <c r="DN552" i="5" s="1"/>
  <c r="DN553" i="5" s="1"/>
  <c r="DN164" i="5" s="1"/>
  <c r="EK550" i="5"/>
  <c r="EK552" i="5" s="1"/>
  <c r="EK553" i="5" s="1"/>
  <c r="EK164" i="5" s="1"/>
  <c r="FH550" i="5"/>
  <c r="FH552" i="5" s="1"/>
  <c r="FH553" i="5" s="1"/>
  <c r="FH164" i="5" s="1"/>
  <c r="AA550" i="5"/>
  <c r="AA552" i="5" s="1"/>
  <c r="AA553" i="5" s="1"/>
  <c r="AA164" i="5" s="1"/>
  <c r="AX550" i="5"/>
  <c r="AX552" i="5" s="1"/>
  <c r="AX553" i="5" s="1"/>
  <c r="AX164" i="5" s="1"/>
  <c r="BU550" i="5"/>
  <c r="BU552" i="5" s="1"/>
  <c r="BU553" i="5" s="1"/>
  <c r="BU164" i="5" s="1"/>
  <c r="CR550" i="5"/>
  <c r="CR552" i="5" s="1"/>
  <c r="CR553" i="5" s="1"/>
  <c r="CR164" i="5" s="1"/>
  <c r="DO550" i="5"/>
  <c r="DO552" i="5" s="1"/>
  <c r="DO553" i="5" s="1"/>
  <c r="DO164" i="5" s="1"/>
  <c r="EL550" i="5"/>
  <c r="EL552" i="5" s="1"/>
  <c r="EL553" i="5" s="1"/>
  <c r="EL164" i="5" s="1"/>
  <c r="FI550" i="5"/>
  <c r="FI552" i="5" s="1"/>
  <c r="FI553" i="5" s="1"/>
  <c r="FI164" i="5" s="1"/>
  <c r="T550" i="5"/>
  <c r="T552" i="5" s="1"/>
  <c r="T553" i="5" s="1"/>
  <c r="T164" i="5" s="1"/>
  <c r="AT550" i="5"/>
  <c r="AT552" i="5" s="1"/>
  <c r="AT553" i="5" s="1"/>
  <c r="AT164" i="5" s="1"/>
  <c r="BW550" i="5"/>
  <c r="BW552" i="5" s="1"/>
  <c r="BW553" i="5" s="1"/>
  <c r="BW164" i="5" s="1"/>
  <c r="CX550" i="5"/>
  <c r="CX552" i="5" s="1"/>
  <c r="CX553" i="5" s="1"/>
  <c r="CX164" i="5" s="1"/>
  <c r="DX550" i="5"/>
  <c r="DX552" i="5" s="1"/>
  <c r="DX553" i="5" s="1"/>
  <c r="DX164" i="5" s="1"/>
  <c r="EX550" i="5"/>
  <c r="EX552" i="5" s="1"/>
  <c r="EX553" i="5" s="1"/>
  <c r="EX164" i="5" s="1"/>
  <c r="U550" i="5"/>
  <c r="U552" i="5" s="1"/>
  <c r="U553" i="5" s="1"/>
  <c r="U164" i="5" s="1"/>
  <c r="AU550" i="5"/>
  <c r="AU552" i="5" s="1"/>
  <c r="AU553" i="5" s="1"/>
  <c r="AU164" i="5" s="1"/>
  <c r="BX550" i="5"/>
  <c r="BX552" i="5" s="1"/>
  <c r="BX553" i="5" s="1"/>
  <c r="BX164" i="5" s="1"/>
  <c r="CY550" i="5"/>
  <c r="CY552" i="5" s="1"/>
  <c r="CY553" i="5" s="1"/>
  <c r="CY164" i="5" s="1"/>
  <c r="DY550" i="5"/>
  <c r="DY552" i="5" s="1"/>
  <c r="DY553" i="5" s="1"/>
  <c r="DY164" i="5" s="1"/>
  <c r="EY550" i="5"/>
  <c r="EY552" i="5" s="1"/>
  <c r="EY553" i="5" s="1"/>
  <c r="EY164" i="5" s="1"/>
  <c r="V550" i="5"/>
  <c r="V552" i="5" s="1"/>
  <c r="V553" i="5" s="1"/>
  <c r="V164" i="5" s="1"/>
  <c r="AY550" i="5"/>
  <c r="AY552" i="5" s="1"/>
  <c r="AY553" i="5" s="1"/>
  <c r="AY164" i="5" s="1"/>
  <c r="BY550" i="5"/>
  <c r="BY552" i="5" s="1"/>
  <c r="BY553" i="5" s="1"/>
  <c r="BY164" i="5" s="1"/>
  <c r="CZ550" i="5"/>
  <c r="CZ552" i="5" s="1"/>
  <c r="CZ553" i="5" s="1"/>
  <c r="CZ164" i="5" s="1"/>
  <c r="DZ550" i="5"/>
  <c r="DZ552" i="5" s="1"/>
  <c r="DZ553" i="5" s="1"/>
  <c r="DZ164" i="5" s="1"/>
  <c r="EZ550" i="5"/>
  <c r="EZ552" i="5" s="1"/>
  <c r="EZ553" i="5" s="1"/>
  <c r="EZ164" i="5" s="1"/>
  <c r="W550" i="5"/>
  <c r="W552" i="5" s="1"/>
  <c r="W553" i="5" s="1"/>
  <c r="W164" i="5" s="1"/>
  <c r="AZ550" i="5"/>
  <c r="AZ552" i="5" s="1"/>
  <c r="AZ553" i="5" s="1"/>
  <c r="AZ164" i="5" s="1"/>
  <c r="BZ550" i="5"/>
  <c r="BZ552" i="5" s="1"/>
  <c r="BZ553" i="5" s="1"/>
  <c r="BZ164" i="5" s="1"/>
  <c r="DA550" i="5"/>
  <c r="DA552" i="5" s="1"/>
  <c r="DA553" i="5" s="1"/>
  <c r="DA164" i="5" s="1"/>
  <c r="EA550" i="5"/>
  <c r="EA552" i="5" s="1"/>
  <c r="EA553" i="5" s="1"/>
  <c r="EA164" i="5" s="1"/>
  <c r="FA550" i="5"/>
  <c r="FA552" i="5" s="1"/>
  <c r="FA553" i="5" s="1"/>
  <c r="FA164" i="5" s="1"/>
  <c r="X550" i="5"/>
  <c r="X552" i="5" s="1"/>
  <c r="X553" i="5" s="1"/>
  <c r="X164" i="5" s="1"/>
  <c r="BA550" i="5"/>
  <c r="BA552" i="5" s="1"/>
  <c r="BA553" i="5" s="1"/>
  <c r="BA164" i="5" s="1"/>
  <c r="CB550" i="5"/>
  <c r="CB552" i="5" s="1"/>
  <c r="CB553" i="5" s="1"/>
  <c r="CB164" i="5" s="1"/>
  <c r="DB550" i="5"/>
  <c r="DB552" i="5" s="1"/>
  <c r="DB553" i="5" s="1"/>
  <c r="DB164" i="5" s="1"/>
  <c r="EB550" i="5"/>
  <c r="EB552" i="5" s="1"/>
  <c r="EB553" i="5" s="1"/>
  <c r="EB164" i="5" s="1"/>
  <c r="FB550" i="5"/>
  <c r="FB552" i="5" s="1"/>
  <c r="FB553" i="5" s="1"/>
  <c r="FB164" i="5" s="1"/>
  <c r="AB550" i="5"/>
  <c r="AB552" i="5" s="1"/>
  <c r="AB553" i="5" s="1"/>
  <c r="AB164" i="5" s="1"/>
  <c r="BB550" i="5"/>
  <c r="BB552" i="5" s="1"/>
  <c r="BB553" i="5" s="1"/>
  <c r="BB164" i="5" s="1"/>
  <c r="CC550" i="5"/>
  <c r="CC552" i="5" s="1"/>
  <c r="CC553" i="5" s="1"/>
  <c r="CC164" i="5" s="1"/>
  <c r="DC550" i="5"/>
  <c r="DC552" i="5" s="1"/>
  <c r="DC553" i="5" s="1"/>
  <c r="DC164" i="5" s="1"/>
  <c r="EC550" i="5"/>
  <c r="EC552" i="5" s="1"/>
  <c r="EC553" i="5" s="1"/>
  <c r="EC164" i="5" s="1"/>
  <c r="FC550" i="5"/>
  <c r="FC552" i="5" s="1"/>
  <c r="FC553" i="5" s="1"/>
  <c r="FC164" i="5" s="1"/>
  <c r="AC550" i="5"/>
  <c r="AC552" i="5" s="1"/>
  <c r="AC553" i="5" s="1"/>
  <c r="AC164" i="5" s="1"/>
  <c r="BC550" i="5"/>
  <c r="BC552" i="5" s="1"/>
  <c r="BC553" i="5" s="1"/>
  <c r="BC164" i="5" s="1"/>
  <c r="CD550" i="5"/>
  <c r="CD552" i="5" s="1"/>
  <c r="CD553" i="5" s="1"/>
  <c r="CD164" i="5" s="1"/>
  <c r="DD550" i="5"/>
  <c r="DD552" i="5" s="1"/>
  <c r="DD553" i="5" s="1"/>
  <c r="DD164" i="5" s="1"/>
  <c r="ED550" i="5"/>
  <c r="ED552" i="5" s="1"/>
  <c r="ED553" i="5" s="1"/>
  <c r="ED164" i="5" s="1"/>
  <c r="FD550" i="5"/>
  <c r="FD552" i="5" s="1"/>
  <c r="FD553" i="5" s="1"/>
  <c r="FD164" i="5" s="1"/>
  <c r="AD550" i="5"/>
  <c r="AD552" i="5" s="1"/>
  <c r="AD553" i="5" s="1"/>
  <c r="AD164" i="5" s="1"/>
  <c r="BD550" i="5"/>
  <c r="BD552" i="5" s="1"/>
  <c r="BD553" i="5" s="1"/>
  <c r="BD164" i="5" s="1"/>
  <c r="CE550" i="5"/>
  <c r="CE552" i="5" s="1"/>
  <c r="CE553" i="5" s="1"/>
  <c r="CE164" i="5" s="1"/>
  <c r="DE550" i="5"/>
  <c r="DE552" i="5" s="1"/>
  <c r="DE553" i="5" s="1"/>
  <c r="DE164" i="5" s="1"/>
  <c r="EE550" i="5"/>
  <c r="EE552" i="5" s="1"/>
  <c r="EE553" i="5" s="1"/>
  <c r="EE164" i="5" s="1"/>
  <c r="FE550" i="5"/>
  <c r="FE552" i="5" s="1"/>
  <c r="FE553" i="5" s="1"/>
  <c r="FE164" i="5" s="1"/>
  <c r="AM550" i="5"/>
  <c r="AM552" i="5" s="1"/>
  <c r="AM553" i="5" s="1"/>
  <c r="AM164" i="5" s="1"/>
  <c r="CG550" i="5"/>
  <c r="CG552" i="5" s="1"/>
  <c r="CG553" i="5" s="1"/>
  <c r="CG164" i="5" s="1"/>
  <c r="DR550" i="5"/>
  <c r="DR552" i="5" s="1"/>
  <c r="DR553" i="5" s="1"/>
  <c r="DR164" i="5" s="1"/>
  <c r="FM550" i="5"/>
  <c r="FM552" i="5" s="1"/>
  <c r="FM553" i="5" s="1"/>
  <c r="FM164" i="5" s="1"/>
  <c r="AN550" i="5"/>
  <c r="AN552" i="5" s="1"/>
  <c r="AN553" i="5" s="1"/>
  <c r="AN164" i="5" s="1"/>
  <c r="CH550" i="5"/>
  <c r="CH552" i="5" s="1"/>
  <c r="CH553" i="5" s="1"/>
  <c r="CH164" i="5" s="1"/>
  <c r="DT550" i="5"/>
  <c r="DT552" i="5" s="1"/>
  <c r="DT553" i="5" s="1"/>
  <c r="DT164" i="5" s="1"/>
  <c r="FN550" i="5"/>
  <c r="FN552" i="5" s="1"/>
  <c r="FN553" i="5" s="1"/>
  <c r="FN164" i="5" s="1"/>
  <c r="AO550" i="5"/>
  <c r="AO552" i="5" s="1"/>
  <c r="AO553" i="5" s="1"/>
  <c r="AO164" i="5" s="1"/>
  <c r="CI550" i="5"/>
  <c r="CI552" i="5" s="1"/>
  <c r="CI553" i="5" s="1"/>
  <c r="CI164" i="5" s="1"/>
  <c r="DU550" i="5"/>
  <c r="DU552" i="5" s="1"/>
  <c r="DU553" i="5" s="1"/>
  <c r="DU164" i="5" s="1"/>
  <c r="FO550" i="5"/>
  <c r="FO552" i="5" s="1"/>
  <c r="FO553" i="5" s="1"/>
  <c r="FO164" i="5" s="1"/>
  <c r="AP550" i="5"/>
  <c r="AP552" i="5" s="1"/>
  <c r="AP553" i="5" s="1"/>
  <c r="AP164" i="5" s="1"/>
  <c r="CJ550" i="5"/>
  <c r="CJ552" i="5" s="1"/>
  <c r="CJ553" i="5" s="1"/>
  <c r="CJ164" i="5" s="1"/>
  <c r="DV550" i="5"/>
  <c r="DV552" i="5" s="1"/>
  <c r="DV553" i="5" s="1"/>
  <c r="DV164" i="5" s="1"/>
  <c r="FP550" i="5"/>
  <c r="FP552" i="5" s="1"/>
  <c r="FP553" i="5" s="1"/>
  <c r="FP164" i="5" s="1"/>
  <c r="AQ550" i="5"/>
  <c r="AQ552" i="5" s="1"/>
  <c r="AQ553" i="5" s="1"/>
  <c r="AQ164" i="5" s="1"/>
  <c r="CK550" i="5"/>
  <c r="CK552" i="5" s="1"/>
  <c r="CK553" i="5" s="1"/>
  <c r="CK164" i="5" s="1"/>
  <c r="DW550" i="5"/>
  <c r="DW552" i="5" s="1"/>
  <c r="DW553" i="5" s="1"/>
  <c r="DW164" i="5" s="1"/>
  <c r="FQ550" i="5"/>
  <c r="FQ552" i="5" s="1"/>
  <c r="FQ553" i="5" s="1"/>
  <c r="FQ164" i="5" s="1"/>
  <c r="AR550" i="5"/>
  <c r="AR552" i="5" s="1"/>
  <c r="AR553" i="5" s="1"/>
  <c r="AR164" i="5" s="1"/>
  <c r="CL550" i="5"/>
  <c r="CL552" i="5" s="1"/>
  <c r="CL553" i="5" s="1"/>
  <c r="CL164" i="5" s="1"/>
  <c r="EF550" i="5"/>
  <c r="EF552" i="5" s="1"/>
  <c r="EF553" i="5" s="1"/>
  <c r="EF164" i="5" s="1"/>
  <c r="FR550" i="5"/>
  <c r="FR552" i="5" s="1"/>
  <c r="FR553" i="5" s="1"/>
  <c r="FR164" i="5" s="1"/>
  <c r="AS550" i="5"/>
  <c r="AS552" i="5" s="1"/>
  <c r="AS553" i="5" s="1"/>
  <c r="AS164" i="5" s="1"/>
  <c r="CM550" i="5"/>
  <c r="CM552" i="5" s="1"/>
  <c r="CM553" i="5" s="1"/>
  <c r="CM164" i="5" s="1"/>
  <c r="EG550" i="5"/>
  <c r="EG552" i="5" s="1"/>
  <c r="EG553" i="5" s="1"/>
  <c r="EG164" i="5" s="1"/>
  <c r="J550" i="5"/>
  <c r="J552" i="5" s="1"/>
  <c r="K550" i="5"/>
  <c r="K552" i="5" s="1"/>
  <c r="K553" i="5" s="1"/>
  <c r="K164" i="5" s="1"/>
  <c r="BF550" i="5"/>
  <c r="BF552" i="5" s="1"/>
  <c r="BF553" i="5" s="1"/>
  <c r="BF164" i="5" s="1"/>
  <c r="CN550" i="5"/>
  <c r="CN552" i="5" s="1"/>
  <c r="CN553" i="5" s="1"/>
  <c r="CN164" i="5" s="1"/>
  <c r="EH550" i="5"/>
  <c r="EH552" i="5" s="1"/>
  <c r="EH553" i="5" s="1"/>
  <c r="EH164" i="5" s="1"/>
  <c r="L550" i="5"/>
  <c r="L552" i="5" s="1"/>
  <c r="L553" i="5" s="1"/>
  <c r="L164" i="5" s="1"/>
  <c r="BG550" i="5"/>
  <c r="BG552" i="5" s="1"/>
  <c r="BG553" i="5" s="1"/>
  <c r="BG164" i="5" s="1"/>
  <c r="CO550" i="5"/>
  <c r="CO552" i="5" s="1"/>
  <c r="CO553" i="5" s="1"/>
  <c r="CO164" i="5" s="1"/>
  <c r="EI550" i="5"/>
  <c r="EI552" i="5" s="1"/>
  <c r="EI553" i="5" s="1"/>
  <c r="EI164" i="5" s="1"/>
  <c r="N550" i="5"/>
  <c r="N552" i="5" s="1"/>
  <c r="N553" i="5" s="1"/>
  <c r="N164" i="5" s="1"/>
  <c r="BH550" i="5"/>
  <c r="BH552" i="5" s="1"/>
  <c r="BH553" i="5" s="1"/>
  <c r="BH164" i="5" s="1"/>
  <c r="CS550" i="5"/>
  <c r="CS552" i="5" s="1"/>
  <c r="CS553" i="5" s="1"/>
  <c r="CS164" i="5" s="1"/>
  <c r="EM550" i="5"/>
  <c r="EM552" i="5" s="1"/>
  <c r="EM553" i="5" s="1"/>
  <c r="EM164" i="5" s="1"/>
  <c r="O550" i="5"/>
  <c r="O552" i="5" s="1"/>
  <c r="O553" i="5" s="1"/>
  <c r="O164" i="5" s="1"/>
  <c r="BI550" i="5"/>
  <c r="BI552" i="5" s="1"/>
  <c r="BI553" i="5" s="1"/>
  <c r="BI164" i="5" s="1"/>
  <c r="CT550" i="5"/>
  <c r="CT552" i="5" s="1"/>
  <c r="CT553" i="5" s="1"/>
  <c r="CT164" i="5" s="1"/>
  <c r="EN550" i="5"/>
  <c r="EN552" i="5" s="1"/>
  <c r="EN553" i="5" s="1"/>
  <c r="EN164" i="5" s="1"/>
  <c r="P550" i="5"/>
  <c r="P552" i="5" s="1"/>
  <c r="P553" i="5" s="1"/>
  <c r="P164" i="5" s="1"/>
  <c r="BJ550" i="5"/>
  <c r="BJ552" i="5" s="1"/>
  <c r="BJ553" i="5" s="1"/>
  <c r="BJ164" i="5" s="1"/>
  <c r="CU550" i="5"/>
  <c r="CU552" i="5" s="1"/>
  <c r="CU553" i="5" s="1"/>
  <c r="CU164" i="5" s="1"/>
  <c r="EP550" i="5"/>
  <c r="EP552" i="5" s="1"/>
  <c r="EP553" i="5" s="1"/>
  <c r="EP164" i="5" s="1"/>
  <c r="Q550" i="5"/>
  <c r="Q552" i="5" s="1"/>
  <c r="Q553" i="5" s="1"/>
  <c r="Q164" i="5" s="1"/>
  <c r="BK550" i="5"/>
  <c r="BK552" i="5" s="1"/>
  <c r="BK553" i="5" s="1"/>
  <c r="BK164" i="5" s="1"/>
  <c r="CV550" i="5"/>
  <c r="CV552" i="5" s="1"/>
  <c r="CV553" i="5" s="1"/>
  <c r="CV164" i="5" s="1"/>
  <c r="EQ550" i="5"/>
  <c r="EQ552" i="5" s="1"/>
  <c r="EQ553" i="5" s="1"/>
  <c r="EQ164" i="5" s="1"/>
  <c r="R550" i="5"/>
  <c r="R552" i="5" s="1"/>
  <c r="R553" i="5" s="1"/>
  <c r="R164" i="5" s="1"/>
  <c r="BL550" i="5"/>
  <c r="BL552" i="5" s="1"/>
  <c r="BL553" i="5" s="1"/>
  <c r="BL164" i="5" s="1"/>
  <c r="DF550" i="5"/>
  <c r="DF552" i="5" s="1"/>
  <c r="DF553" i="5" s="1"/>
  <c r="DF164" i="5" s="1"/>
  <c r="ER550" i="5"/>
  <c r="ER552" i="5" s="1"/>
  <c r="ER553" i="5" s="1"/>
  <c r="ER164" i="5" s="1"/>
  <c r="S550" i="5"/>
  <c r="S552" i="5" s="1"/>
  <c r="S553" i="5" s="1"/>
  <c r="S164" i="5" s="1"/>
  <c r="BM550" i="5"/>
  <c r="BM552" i="5" s="1"/>
  <c r="BM553" i="5" s="1"/>
  <c r="BM164" i="5" s="1"/>
  <c r="DG550" i="5"/>
  <c r="DG552" i="5" s="1"/>
  <c r="DG553" i="5" s="1"/>
  <c r="DG164" i="5" s="1"/>
  <c r="ES550" i="5"/>
  <c r="ES552" i="5" s="1"/>
  <c r="ES553" i="5" s="1"/>
  <c r="ES164" i="5" s="1"/>
  <c r="AE550" i="5"/>
  <c r="AE552" i="5" s="1"/>
  <c r="AE553" i="5" s="1"/>
  <c r="AE164" i="5" s="1"/>
  <c r="BN550" i="5"/>
  <c r="BN552" i="5" s="1"/>
  <c r="BN553" i="5" s="1"/>
  <c r="BN164" i="5" s="1"/>
  <c r="DH550" i="5"/>
  <c r="DH552" i="5" s="1"/>
  <c r="DH553" i="5" s="1"/>
  <c r="DH164" i="5" s="1"/>
  <c r="ET550" i="5"/>
  <c r="ET552" i="5" s="1"/>
  <c r="ET553" i="5" s="1"/>
  <c r="ET164" i="5" s="1"/>
  <c r="AF550" i="5"/>
  <c r="AF552" i="5" s="1"/>
  <c r="AF553" i="5" s="1"/>
  <c r="AF164" i="5" s="1"/>
  <c r="BO550" i="5"/>
  <c r="BO552" i="5" s="1"/>
  <c r="BO553" i="5" s="1"/>
  <c r="BO164" i="5" s="1"/>
  <c r="DI550" i="5"/>
  <c r="DI552" i="5" s="1"/>
  <c r="DI553" i="5" s="1"/>
  <c r="DI164" i="5" s="1"/>
  <c r="EU550" i="5"/>
  <c r="EU552" i="5" s="1"/>
  <c r="EU553" i="5" s="1"/>
  <c r="EU164" i="5" s="1"/>
  <c r="AG550" i="5"/>
  <c r="AG552" i="5" s="1"/>
  <c r="AG553" i="5" s="1"/>
  <c r="AG164" i="5" s="1"/>
  <c r="BP550" i="5"/>
  <c r="BP552" i="5" s="1"/>
  <c r="BP553" i="5" s="1"/>
  <c r="BP164" i="5" s="1"/>
  <c r="DJ550" i="5"/>
  <c r="DJ552" i="5" s="1"/>
  <c r="DJ553" i="5" s="1"/>
  <c r="DJ164" i="5" s="1"/>
  <c r="EV550" i="5"/>
  <c r="EV552" i="5" s="1"/>
  <c r="EV553" i="5" s="1"/>
  <c r="EV164" i="5" s="1"/>
  <c r="AH550" i="5"/>
  <c r="AH552" i="5" s="1"/>
  <c r="AH553" i="5" s="1"/>
  <c r="AH164" i="5" s="1"/>
  <c r="BQ550" i="5"/>
  <c r="BQ552" i="5" s="1"/>
  <c r="BQ553" i="5" s="1"/>
  <c r="BQ164" i="5" s="1"/>
  <c r="DK550" i="5"/>
  <c r="DK552" i="5" s="1"/>
  <c r="DK553" i="5" s="1"/>
  <c r="DK164" i="5" s="1"/>
  <c r="EW550" i="5"/>
  <c r="EW552" i="5" s="1"/>
  <c r="EW553" i="5" s="1"/>
  <c r="EW164" i="5" s="1"/>
  <c r="AJ550" i="5"/>
  <c r="AJ552" i="5" s="1"/>
  <c r="AJ553" i="5" s="1"/>
  <c r="AJ164" i="5" s="1"/>
  <c r="BR550" i="5"/>
  <c r="BR552" i="5" s="1"/>
  <c r="BR553" i="5" s="1"/>
  <c r="BR164" i="5" s="1"/>
  <c r="DL550" i="5"/>
  <c r="DL552" i="5" s="1"/>
  <c r="DL553" i="5" s="1"/>
  <c r="DL164" i="5" s="1"/>
  <c r="FF550" i="5"/>
  <c r="FF552" i="5" s="1"/>
  <c r="FF553" i="5" s="1"/>
  <c r="FF164" i="5" s="1"/>
  <c r="AK550" i="5"/>
  <c r="AK552" i="5" s="1"/>
  <c r="AK553" i="5" s="1"/>
  <c r="AK164" i="5" s="1"/>
  <c r="BV550" i="5"/>
  <c r="BV552" i="5" s="1"/>
  <c r="BV553" i="5" s="1"/>
  <c r="BV164" i="5" s="1"/>
  <c r="DP550" i="5"/>
  <c r="DP552" i="5" s="1"/>
  <c r="DP553" i="5" s="1"/>
  <c r="DP164" i="5" s="1"/>
  <c r="FJ550" i="5"/>
  <c r="FJ552" i="5" s="1"/>
  <c r="FJ553" i="5" s="1"/>
  <c r="FJ164" i="5" s="1"/>
  <c r="AL550" i="5"/>
  <c r="AL552" i="5" s="1"/>
  <c r="AL553" i="5" s="1"/>
  <c r="AL164" i="5" s="1"/>
  <c r="CF550" i="5"/>
  <c r="CF552" i="5" s="1"/>
  <c r="CF553" i="5" s="1"/>
  <c r="CF164" i="5" s="1"/>
  <c r="DQ550" i="5"/>
  <c r="DQ552" i="5" s="1"/>
  <c r="DQ553" i="5" s="1"/>
  <c r="DQ164" i="5" s="1"/>
  <c r="FL550" i="5"/>
  <c r="FL552" i="5" s="1"/>
  <c r="FL553" i="5" s="1"/>
  <c r="FL164" i="5" s="1"/>
  <c r="I439" i="5"/>
  <c r="I551" i="5"/>
  <c r="I549" i="5"/>
  <c r="I442" i="5"/>
  <c r="I445" i="5"/>
  <c r="I443" i="5"/>
  <c r="I444" i="5"/>
  <c r="I440" i="5"/>
  <c r="I441" i="5"/>
  <c r="F612" i="5"/>
  <c r="OY265" i="4" l="1"/>
  <c r="PB260" i="4"/>
  <c r="PB261" i="4" s="1"/>
  <c r="PA262" i="4"/>
  <c r="AY70" i="5"/>
  <c r="I550" i="5"/>
  <c r="I447" i="5"/>
  <c r="G131" i="3" a="1"/>
  <c r="G131" i="3" s="1"/>
  <c r="J553" i="5"/>
  <c r="I552" i="5"/>
  <c r="EY612" i="5"/>
  <c r="EY614" i="5" s="1"/>
  <c r="CU612" i="5"/>
  <c r="CU614" i="5" s="1"/>
  <c r="CH612" i="5"/>
  <c r="CH614" i="5" s="1"/>
  <c r="DG612" i="5"/>
  <c r="DG614" i="5" s="1"/>
  <c r="EP612" i="5"/>
  <c r="EP614" i="5" s="1"/>
  <c r="CR612" i="5"/>
  <c r="CR614" i="5" s="1"/>
  <c r="DK612" i="5"/>
  <c r="DK614" i="5" s="1"/>
  <c r="EL612" i="5"/>
  <c r="EL614" i="5" s="1"/>
  <c r="DH612" i="5"/>
  <c r="DH614" i="5" s="1"/>
  <c r="ED612" i="5"/>
  <c r="ED614" i="5" s="1"/>
  <c r="FJ612" i="5"/>
  <c r="FJ614" i="5" s="1"/>
  <c r="CP612" i="5"/>
  <c r="CP614" i="5" s="1"/>
  <c r="BJ612" i="5"/>
  <c r="BJ614" i="5" s="1"/>
  <c r="AA612" i="5"/>
  <c r="AA614" i="5" s="1"/>
  <c r="BF612" i="5"/>
  <c r="BF614" i="5" s="1"/>
  <c r="AX612" i="5"/>
  <c r="AX614" i="5" s="1"/>
  <c r="BQ612" i="5"/>
  <c r="BQ614" i="5" s="1"/>
  <c r="BR612" i="5"/>
  <c r="BR614" i="5" s="1"/>
  <c r="L612" i="5"/>
  <c r="L614" i="5" s="1"/>
  <c r="U612" i="5"/>
  <c r="U614" i="5" s="1"/>
  <c r="O612" i="5"/>
  <c r="O614" i="5" s="1"/>
  <c r="DF612" i="5"/>
  <c r="DF614" i="5" s="1"/>
  <c r="CV612" i="5"/>
  <c r="CV614" i="5" s="1"/>
  <c r="AB612" i="5"/>
  <c r="AB614" i="5" s="1"/>
  <c r="AL612" i="5"/>
  <c r="AL614" i="5" s="1"/>
  <c r="EX612" i="5"/>
  <c r="EX614" i="5" s="1"/>
  <c r="CQ612" i="5"/>
  <c r="CQ614" i="5" s="1"/>
  <c r="CD612" i="5"/>
  <c r="CD614" i="5" s="1"/>
  <c r="DE612" i="5"/>
  <c r="DE614" i="5" s="1"/>
  <c r="EH612" i="5"/>
  <c r="EH614" i="5" s="1"/>
  <c r="CO612" i="5"/>
  <c r="CO614" i="5" s="1"/>
  <c r="DD612" i="5"/>
  <c r="DD614" i="5" s="1"/>
  <c r="EG612" i="5"/>
  <c r="EG614" i="5" s="1"/>
  <c r="CX612" i="5"/>
  <c r="CX614" i="5" s="1"/>
  <c r="EA612" i="5"/>
  <c r="EA614" i="5" s="1"/>
  <c r="FD612" i="5"/>
  <c r="FD614" i="5" s="1"/>
  <c r="CL612" i="5"/>
  <c r="CL614" i="5" s="1"/>
  <c r="BD612" i="5"/>
  <c r="BD614" i="5" s="1"/>
  <c r="S612" i="5"/>
  <c r="S614" i="5" s="1"/>
  <c r="AP612" i="5"/>
  <c r="AP614" i="5" s="1"/>
  <c r="AW612" i="5"/>
  <c r="AW614" i="5" s="1"/>
  <c r="BN612" i="5"/>
  <c r="BN614" i="5" s="1"/>
  <c r="BL612" i="5"/>
  <c r="BL614" i="5" s="1"/>
  <c r="BY612" i="5"/>
  <c r="BY614" i="5" s="1"/>
  <c r="T612" i="5"/>
  <c r="T614" i="5" s="1"/>
  <c r="N612" i="5"/>
  <c r="N614" i="5" s="1"/>
  <c r="DP612" i="5"/>
  <c r="DP614" i="5" s="1"/>
  <c r="DJ612" i="5"/>
  <c r="DJ614" i="5" s="1"/>
  <c r="BE612" i="5"/>
  <c r="BE614" i="5" s="1"/>
  <c r="EW612" i="5"/>
  <c r="EW614" i="5" s="1"/>
  <c r="FL612" i="5"/>
  <c r="FL614" i="5" s="1"/>
  <c r="FB612" i="5"/>
  <c r="FB614" i="5" s="1"/>
  <c r="CY612" i="5"/>
  <c r="CY614" i="5" s="1"/>
  <c r="EC612" i="5"/>
  <c r="EC614" i="5" s="1"/>
  <c r="CA612" i="5"/>
  <c r="CA614" i="5" s="1"/>
  <c r="DA612" i="5"/>
  <c r="DA614" i="5" s="1"/>
  <c r="DZ612" i="5"/>
  <c r="DZ614" i="5" s="1"/>
  <c r="FR612" i="5"/>
  <c r="FR614" i="5" s="1"/>
  <c r="DY612" i="5"/>
  <c r="DY614" i="5" s="1"/>
  <c r="EU612" i="5"/>
  <c r="EU614" i="5" s="1"/>
  <c r="CJ612" i="5"/>
  <c r="CJ614" i="5" s="1"/>
  <c r="AT612" i="5"/>
  <c r="AT614" i="5" s="1"/>
  <c r="CC612" i="5"/>
  <c r="CC614" i="5" s="1"/>
  <c r="Y612" i="5"/>
  <c r="Y614" i="5" s="1"/>
  <c r="AS612" i="5"/>
  <c r="AS614" i="5" s="1"/>
  <c r="BI612" i="5"/>
  <c r="BI614" i="5" s="1"/>
  <c r="BH612" i="5"/>
  <c r="BH614" i="5" s="1"/>
  <c r="BW612" i="5"/>
  <c r="BW614" i="5" s="1"/>
  <c r="P612" i="5"/>
  <c r="P614" i="5" s="1"/>
  <c r="K612" i="5"/>
  <c r="K614" i="5" s="1"/>
  <c r="FQ612" i="5"/>
  <c r="FQ614" i="5" s="1"/>
  <c r="W612" i="5"/>
  <c r="W614" i="5" s="1"/>
  <c r="EO612" i="5"/>
  <c r="EO614" i="5" s="1"/>
  <c r="EF612" i="5"/>
  <c r="EF614" i="5" s="1"/>
  <c r="EI612" i="5"/>
  <c r="EI614" i="5" s="1"/>
  <c r="CS612" i="5"/>
  <c r="CS614" i="5" s="1"/>
  <c r="EB612" i="5"/>
  <c r="EB614" i="5" s="1"/>
  <c r="BZ612" i="5"/>
  <c r="BZ614" i="5" s="1"/>
  <c r="CB612" i="5"/>
  <c r="CB614" i="5" s="1"/>
  <c r="DX612" i="5"/>
  <c r="DX614" i="5" s="1"/>
  <c r="FK612" i="5"/>
  <c r="FK614" i="5" s="1"/>
  <c r="DQ612" i="5"/>
  <c r="DQ614" i="5" s="1"/>
  <c r="ET612" i="5"/>
  <c r="ET614" i="5" s="1"/>
  <c r="CF612" i="5"/>
  <c r="CF614" i="5" s="1"/>
  <c r="AR612" i="5"/>
  <c r="AR614" i="5" s="1"/>
  <c r="BK612" i="5"/>
  <c r="BK614" i="5" s="1"/>
  <c r="V612" i="5"/>
  <c r="V614" i="5" s="1"/>
  <c r="AM612" i="5"/>
  <c r="AM614" i="5" s="1"/>
  <c r="AZ612" i="5"/>
  <c r="AZ614" i="5" s="1"/>
  <c r="BC612" i="5"/>
  <c r="BC614" i="5" s="1"/>
  <c r="BG612" i="5"/>
  <c r="BG614" i="5" s="1"/>
  <c r="CG612" i="5"/>
  <c r="CG614" i="5" s="1"/>
  <c r="ER612" i="5"/>
  <c r="ER614" i="5" s="1"/>
  <c r="BU612" i="5"/>
  <c r="BU614" i="5" s="1"/>
  <c r="EK612" i="5"/>
  <c r="EK614" i="5" s="1"/>
  <c r="DT612" i="5"/>
  <c r="DT614" i="5" s="1"/>
  <c r="EE612" i="5"/>
  <c r="EE614" i="5" s="1"/>
  <c r="CK612" i="5"/>
  <c r="CK614" i="5" s="1"/>
  <c r="DN612" i="5"/>
  <c r="DN614" i="5" s="1"/>
  <c r="FE612" i="5"/>
  <c r="FE614" i="5" s="1"/>
  <c r="FN612" i="5"/>
  <c r="FN614" i="5" s="1"/>
  <c r="DV612" i="5"/>
  <c r="DV614" i="5" s="1"/>
  <c r="FF612" i="5"/>
  <c r="FF614" i="5" s="1"/>
  <c r="DL612" i="5"/>
  <c r="DL614" i="5" s="1"/>
  <c r="EN612" i="5"/>
  <c r="EN614" i="5" s="1"/>
  <c r="CE612" i="5"/>
  <c r="CE614" i="5" s="1"/>
  <c r="AJ612" i="5"/>
  <c r="AJ614" i="5" s="1"/>
  <c r="AH612" i="5"/>
  <c r="AH614" i="5" s="1"/>
  <c r="R612" i="5"/>
  <c r="R614" i="5" s="1"/>
  <c r="AK612" i="5"/>
  <c r="AK614" i="5" s="1"/>
  <c r="AQ612" i="5"/>
  <c r="AQ614" i="5" s="1"/>
  <c r="BB612" i="5"/>
  <c r="BB614" i="5" s="1"/>
  <c r="AY612" i="5"/>
  <c r="AY614" i="5" s="1"/>
  <c r="BT612" i="5"/>
  <c r="BT614" i="5" s="1"/>
  <c r="CI612" i="5"/>
  <c r="CI614" i="5" s="1"/>
  <c r="EQ612" i="5"/>
  <c r="EQ614" i="5" s="1"/>
  <c r="BP612" i="5"/>
  <c r="BP614" i="5" s="1"/>
  <c r="AF612" i="5"/>
  <c r="AF614" i="5" s="1"/>
  <c r="DS612" i="5"/>
  <c r="DS614" i="5" s="1"/>
  <c r="CT612" i="5"/>
  <c r="CT614" i="5" s="1"/>
  <c r="DW612" i="5"/>
  <c r="DW614" i="5" s="1"/>
  <c r="FP612" i="5"/>
  <c r="FP614" i="5" s="1"/>
  <c r="DB612" i="5"/>
  <c r="DB614" i="5" s="1"/>
  <c r="EZ612" i="5"/>
  <c r="EZ614" i="5" s="1"/>
  <c r="FM612" i="5"/>
  <c r="FM614" i="5" s="1"/>
  <c r="DO612" i="5"/>
  <c r="DO614" i="5" s="1"/>
  <c r="FC612" i="5"/>
  <c r="FC614" i="5" s="1"/>
  <c r="CW612" i="5"/>
  <c r="CW614" i="5" s="1"/>
  <c r="EJ612" i="5"/>
  <c r="EJ614" i="5" s="1"/>
  <c r="BX612" i="5"/>
  <c r="BX614" i="5" s="1"/>
  <c r="AG612" i="5"/>
  <c r="AG614" i="5" s="1"/>
  <c r="X612" i="5"/>
  <c r="X614" i="5" s="1"/>
  <c r="BO612" i="5"/>
  <c r="BO614" i="5" s="1"/>
  <c r="AI612" i="5"/>
  <c r="AI614" i="5" s="1"/>
  <c r="AN612" i="5"/>
  <c r="AN614" i="5" s="1"/>
  <c r="BA612" i="5"/>
  <c r="BA614" i="5" s="1"/>
  <c r="AV612" i="5"/>
  <c r="AV614" i="5" s="1"/>
  <c r="BS612" i="5"/>
  <c r="BS614" i="5" s="1"/>
  <c r="FG612" i="5"/>
  <c r="FG614" i="5" s="1"/>
  <c r="EM612" i="5"/>
  <c r="EM614" i="5" s="1"/>
  <c r="J612" i="5"/>
  <c r="J614" i="5" s="1"/>
  <c r="FO612" i="5"/>
  <c r="FO614" i="5" s="1"/>
  <c r="DI612" i="5"/>
  <c r="DI614" i="5" s="1"/>
  <c r="CM612" i="5"/>
  <c r="CM614" i="5" s="1"/>
  <c r="DU612" i="5"/>
  <c r="DU614" i="5" s="1"/>
  <c r="FH612" i="5"/>
  <c r="FH614" i="5" s="1"/>
  <c r="CZ612" i="5"/>
  <c r="CZ614" i="5" s="1"/>
  <c r="ES612" i="5"/>
  <c r="ES614" i="5" s="1"/>
  <c r="EV612" i="5"/>
  <c r="EV614" i="5" s="1"/>
  <c r="DM612" i="5"/>
  <c r="DM614" i="5" s="1"/>
  <c r="FA612" i="5"/>
  <c r="FA614" i="5" s="1"/>
  <c r="CN612" i="5"/>
  <c r="CN614" i="5" s="1"/>
  <c r="DR612" i="5"/>
  <c r="DR614" i="5" s="1"/>
  <c r="BV612" i="5"/>
  <c r="BV614" i="5" s="1"/>
  <c r="AC612" i="5"/>
  <c r="AC614" i="5" s="1"/>
  <c r="Q612" i="5"/>
  <c r="Q614" i="5" s="1"/>
  <c r="BM612" i="5"/>
  <c r="BM614" i="5" s="1"/>
  <c r="M612" i="5"/>
  <c r="M614" i="5" s="1"/>
  <c r="AE612" i="5"/>
  <c r="AE614" i="5" s="1"/>
  <c r="AU612" i="5"/>
  <c r="AU614" i="5" s="1"/>
  <c r="AO612" i="5"/>
  <c r="AO614" i="5" s="1"/>
  <c r="Z612" i="5"/>
  <c r="Z614" i="5" s="1"/>
  <c r="FI612" i="5"/>
  <c r="FI614" i="5" s="1"/>
  <c r="DC612" i="5"/>
  <c r="DC614" i="5" s="1"/>
  <c r="AD612" i="5"/>
  <c r="AD614" i="5" s="1"/>
  <c r="OZ265" i="4" l="1"/>
  <c r="PC260" i="4"/>
  <c r="PC261" i="4" s="1"/>
  <c r="PB262" i="4"/>
  <c r="AZ70" i="5"/>
  <c r="I553" i="5"/>
  <c r="J164" i="5"/>
  <c r="E281" i="5"/>
  <c r="J281" i="5" s="1"/>
  <c r="E280" i="5"/>
  <c r="FK280" i="5" s="1"/>
  <c r="FK1222" i="5" s="1"/>
  <c r="FK1247" i="5" s="1"/>
  <c r="AO85" i="5"/>
  <c r="AO187" i="5"/>
  <c r="DR187" i="5"/>
  <c r="DR85" i="5"/>
  <c r="DU85" i="5"/>
  <c r="DU187" i="5"/>
  <c r="AV187" i="5"/>
  <c r="AV85" i="5"/>
  <c r="EJ187" i="5"/>
  <c r="EJ85" i="5"/>
  <c r="DW85" i="5"/>
  <c r="DW187" i="5"/>
  <c r="AY85" i="5"/>
  <c r="AY187" i="5"/>
  <c r="EN187" i="5"/>
  <c r="EN85" i="5"/>
  <c r="EE85" i="5"/>
  <c r="EE187" i="5"/>
  <c r="AZ187" i="5"/>
  <c r="AZ85" i="5"/>
  <c r="FK187" i="5"/>
  <c r="FK85" i="5"/>
  <c r="EO187" i="5"/>
  <c r="EO85" i="5"/>
  <c r="AS187" i="5"/>
  <c r="AS85" i="5"/>
  <c r="DZ85" i="5"/>
  <c r="DZ187" i="5"/>
  <c r="BE187" i="5"/>
  <c r="BE85" i="5"/>
  <c r="AW85" i="5"/>
  <c r="AW187" i="5"/>
  <c r="EG187" i="5"/>
  <c r="EG85" i="5"/>
  <c r="AL187" i="5"/>
  <c r="AL85" i="5"/>
  <c r="BQ85" i="5"/>
  <c r="BQ187" i="5"/>
  <c r="DH85" i="5"/>
  <c r="DH187" i="5"/>
  <c r="EY187" i="5"/>
  <c r="EY85" i="5"/>
  <c r="BB85" i="5"/>
  <c r="BB187" i="5"/>
  <c r="DD187" i="5"/>
  <c r="DD85" i="5"/>
  <c r="CT85" i="5"/>
  <c r="CT187" i="5"/>
  <c r="DJ85" i="5"/>
  <c r="DJ187" i="5"/>
  <c r="AE85" i="5"/>
  <c r="AE187" i="5"/>
  <c r="FA85" i="5"/>
  <c r="FA187" i="5"/>
  <c r="DI187" i="5"/>
  <c r="DI85" i="5"/>
  <c r="AN187" i="5"/>
  <c r="AN85" i="5"/>
  <c r="FC85" i="5"/>
  <c r="FC187" i="5"/>
  <c r="DS187" i="5"/>
  <c r="DS85" i="5"/>
  <c r="AQ187" i="5"/>
  <c r="AQ85" i="5"/>
  <c r="FF85" i="5"/>
  <c r="FF187" i="5"/>
  <c r="EK187" i="5"/>
  <c r="EK85" i="5"/>
  <c r="V187" i="5"/>
  <c r="V85" i="5"/>
  <c r="CB85" i="5"/>
  <c r="CB187" i="5"/>
  <c r="FQ187" i="5"/>
  <c r="FQ85" i="5"/>
  <c r="CC85" i="5"/>
  <c r="CC187" i="5"/>
  <c r="CA85" i="5"/>
  <c r="CA187" i="5"/>
  <c r="DP187" i="5"/>
  <c r="DP85" i="5"/>
  <c r="S85" i="5"/>
  <c r="S187" i="5"/>
  <c r="CO187" i="5"/>
  <c r="CO85" i="5"/>
  <c r="CV85" i="5"/>
  <c r="CV187" i="5"/>
  <c r="BF187" i="5"/>
  <c r="BF85" i="5"/>
  <c r="DK187" i="5"/>
  <c r="DK85" i="5"/>
  <c r="BA187" i="5"/>
  <c r="BA85" i="5"/>
  <c r="AP187" i="5"/>
  <c r="AP85" i="5"/>
  <c r="M187" i="5"/>
  <c r="M85" i="5"/>
  <c r="FO85" i="5"/>
  <c r="FO187" i="5"/>
  <c r="DO85" i="5"/>
  <c r="DO187" i="5"/>
  <c r="AK85" i="5"/>
  <c r="AK187" i="5"/>
  <c r="DV187" i="5"/>
  <c r="DV85" i="5"/>
  <c r="BU187" i="5"/>
  <c r="BU85" i="5"/>
  <c r="BK85" i="5"/>
  <c r="BK187" i="5"/>
  <c r="BZ85" i="5"/>
  <c r="BZ187" i="5"/>
  <c r="K85" i="5"/>
  <c r="K187" i="5"/>
  <c r="AT187" i="5"/>
  <c r="AT85" i="5"/>
  <c r="EC85" i="5"/>
  <c r="EC187" i="5"/>
  <c r="N85" i="5"/>
  <c r="N187" i="5"/>
  <c r="BD187" i="5"/>
  <c r="BD85" i="5"/>
  <c r="EH85" i="5"/>
  <c r="EH187" i="5"/>
  <c r="DF85" i="5"/>
  <c r="DF187" i="5"/>
  <c r="AA187" i="5"/>
  <c r="AA85" i="5"/>
  <c r="CR187" i="5"/>
  <c r="CR85" i="5"/>
  <c r="CW187" i="5"/>
  <c r="CW85" i="5"/>
  <c r="DX187" i="5"/>
  <c r="DX85" i="5"/>
  <c r="DA187" i="5"/>
  <c r="DA85" i="5"/>
  <c r="AX85" i="5"/>
  <c r="AX187" i="5"/>
  <c r="DM187" i="5"/>
  <c r="DM85" i="5"/>
  <c r="AI85" i="5"/>
  <c r="AI187" i="5"/>
  <c r="AF85" i="5"/>
  <c r="AF187" i="5"/>
  <c r="AD85" i="5"/>
  <c r="AD187" i="5"/>
  <c r="BM187" i="5"/>
  <c r="BM85" i="5"/>
  <c r="EV85" i="5"/>
  <c r="EV187" i="5"/>
  <c r="J85" i="5"/>
  <c r="J187" i="5"/>
  <c r="I614" i="5"/>
  <c r="BO187" i="5"/>
  <c r="BO85" i="5"/>
  <c r="FM187" i="5"/>
  <c r="FM85" i="5"/>
  <c r="BP187" i="5"/>
  <c r="BP85" i="5"/>
  <c r="R187" i="5"/>
  <c r="R85" i="5"/>
  <c r="FN85" i="5"/>
  <c r="FN187" i="5"/>
  <c r="ER187" i="5"/>
  <c r="ER85" i="5"/>
  <c r="AR187" i="5"/>
  <c r="AR85" i="5"/>
  <c r="EB187" i="5"/>
  <c r="EB85" i="5"/>
  <c r="P187" i="5"/>
  <c r="P85" i="5"/>
  <c r="CJ85" i="5"/>
  <c r="CJ187" i="5"/>
  <c r="CY187" i="5"/>
  <c r="CY85" i="5"/>
  <c r="T85" i="5"/>
  <c r="T187" i="5"/>
  <c r="CL187" i="5"/>
  <c r="CL85" i="5"/>
  <c r="DE187" i="5"/>
  <c r="DE85" i="5"/>
  <c r="O187" i="5"/>
  <c r="O85" i="5"/>
  <c r="BJ187" i="5"/>
  <c r="BJ85" i="5"/>
  <c r="EP85" i="5"/>
  <c r="EP187" i="5"/>
  <c r="CM85" i="5"/>
  <c r="CM187" i="5"/>
  <c r="AM85" i="5"/>
  <c r="AM187" i="5"/>
  <c r="Y85" i="5"/>
  <c r="Y187" i="5"/>
  <c r="AB85" i="5"/>
  <c r="AB187" i="5"/>
  <c r="DC85" i="5"/>
  <c r="DC187" i="5"/>
  <c r="Q85" i="5"/>
  <c r="Q187" i="5"/>
  <c r="ES187" i="5"/>
  <c r="ES85" i="5"/>
  <c r="EM187" i="5"/>
  <c r="EM85" i="5"/>
  <c r="X85" i="5"/>
  <c r="X187" i="5"/>
  <c r="EZ187" i="5"/>
  <c r="EZ85" i="5"/>
  <c r="EQ85" i="5"/>
  <c r="EQ187" i="5"/>
  <c r="AH187" i="5"/>
  <c r="AH85" i="5"/>
  <c r="FE187" i="5"/>
  <c r="FE85" i="5"/>
  <c r="CG187" i="5"/>
  <c r="CG85" i="5"/>
  <c r="CF187" i="5"/>
  <c r="CF85" i="5"/>
  <c r="CS85" i="5"/>
  <c r="CS187" i="5"/>
  <c r="BW187" i="5"/>
  <c r="BW85" i="5"/>
  <c r="EU187" i="5"/>
  <c r="EU85" i="5"/>
  <c r="FB187" i="5"/>
  <c r="FB85" i="5"/>
  <c r="BY85" i="5"/>
  <c r="BY187" i="5"/>
  <c r="FD187" i="5"/>
  <c r="FD85" i="5"/>
  <c r="CD85" i="5"/>
  <c r="CD187" i="5"/>
  <c r="U85" i="5"/>
  <c r="U187" i="5"/>
  <c r="CP187" i="5"/>
  <c r="CP85" i="5"/>
  <c r="DG85" i="5"/>
  <c r="DG187" i="5"/>
  <c r="CN187" i="5"/>
  <c r="CN85" i="5"/>
  <c r="DL85" i="5"/>
  <c r="DL187" i="5"/>
  <c r="W85" i="5"/>
  <c r="W187" i="5"/>
  <c r="EL85" i="5"/>
  <c r="EL187" i="5"/>
  <c r="FI85" i="5"/>
  <c r="FI187" i="5"/>
  <c r="AC85" i="5"/>
  <c r="AC187" i="5"/>
  <c r="CZ85" i="5"/>
  <c r="CZ187" i="5"/>
  <c r="FG85" i="5"/>
  <c r="FG187" i="5"/>
  <c r="AG187" i="5"/>
  <c r="AG85" i="5"/>
  <c r="DB187" i="5"/>
  <c r="DB85" i="5"/>
  <c r="CI85" i="5"/>
  <c r="CI187" i="5"/>
  <c r="AJ187" i="5"/>
  <c r="AJ85" i="5"/>
  <c r="DN187" i="5"/>
  <c r="DN85" i="5"/>
  <c r="BG187" i="5"/>
  <c r="BG85" i="5"/>
  <c r="ET85" i="5"/>
  <c r="ET187" i="5"/>
  <c r="EI85" i="5"/>
  <c r="EI187" i="5"/>
  <c r="BH187" i="5"/>
  <c r="BH85" i="5"/>
  <c r="DY187" i="5"/>
  <c r="DY85" i="5"/>
  <c r="FL85" i="5"/>
  <c r="FL187" i="5"/>
  <c r="BL187" i="5"/>
  <c r="BL85" i="5"/>
  <c r="EA187" i="5"/>
  <c r="EA85" i="5"/>
  <c r="CQ187" i="5"/>
  <c r="CQ85" i="5"/>
  <c r="L85" i="5"/>
  <c r="L187" i="5"/>
  <c r="FJ187" i="5"/>
  <c r="FJ85" i="5"/>
  <c r="CH85" i="5"/>
  <c r="CH187" i="5"/>
  <c r="AU85" i="5"/>
  <c r="AU187" i="5"/>
  <c r="DT187" i="5"/>
  <c r="DT85" i="5"/>
  <c r="Z85" i="5"/>
  <c r="Z187" i="5"/>
  <c r="BV187" i="5"/>
  <c r="BV85" i="5"/>
  <c r="FH85" i="5"/>
  <c r="FH187" i="5"/>
  <c r="BS85" i="5"/>
  <c r="BS187" i="5"/>
  <c r="BX187" i="5"/>
  <c r="BX85" i="5"/>
  <c r="FP187" i="5"/>
  <c r="FP85" i="5"/>
  <c r="BT85" i="5"/>
  <c r="BT187" i="5"/>
  <c r="CE187" i="5"/>
  <c r="CE85" i="5"/>
  <c r="CK187" i="5"/>
  <c r="CK85" i="5"/>
  <c r="BC85" i="5"/>
  <c r="BC187" i="5"/>
  <c r="DQ85" i="5"/>
  <c r="DQ187" i="5"/>
  <c r="EF85" i="5"/>
  <c r="EF187" i="5"/>
  <c r="BI187" i="5"/>
  <c r="BI85" i="5"/>
  <c r="FR187" i="5"/>
  <c r="FR85" i="5"/>
  <c r="EW187" i="5"/>
  <c r="EW85" i="5"/>
  <c r="BN85" i="5"/>
  <c r="BN187" i="5"/>
  <c r="CX187" i="5"/>
  <c r="CX85" i="5"/>
  <c r="EX85" i="5"/>
  <c r="EX187" i="5"/>
  <c r="BR85" i="5"/>
  <c r="BR187" i="5"/>
  <c r="ED187" i="5"/>
  <c r="ED85" i="5"/>
  <c r="CU187" i="5"/>
  <c r="CU85" i="5"/>
  <c r="PA265" i="4" l="1"/>
  <c r="PD260" i="4"/>
  <c r="PD261" i="4" s="1"/>
  <c r="PC262" i="4"/>
  <c r="BA70" i="5"/>
  <c r="I164" i="5"/>
  <c r="FQ281" i="5"/>
  <c r="FM281" i="5"/>
  <c r="FK281" i="5"/>
  <c r="FJ281" i="5"/>
  <c r="FP281" i="5"/>
  <c r="FG281" i="5"/>
  <c r="FF281" i="5"/>
  <c r="FE281" i="5"/>
  <c r="FD281" i="5"/>
  <c r="FA281" i="5"/>
  <c r="EZ281" i="5"/>
  <c r="EY281" i="5"/>
  <c r="EX281" i="5"/>
  <c r="EW281" i="5"/>
  <c r="EV281" i="5"/>
  <c r="EU281" i="5"/>
  <c r="ET281" i="5"/>
  <c r="ES281" i="5"/>
  <c r="EJ281" i="5"/>
  <c r="EI281" i="5"/>
  <c r="EH281" i="5"/>
  <c r="EG281" i="5"/>
  <c r="EF281" i="5"/>
  <c r="EE281" i="5"/>
  <c r="FL281" i="5"/>
  <c r="ED281" i="5"/>
  <c r="EA281" i="5"/>
  <c r="DZ281" i="5"/>
  <c r="DY281" i="5"/>
  <c r="DV281" i="5"/>
  <c r="DU281" i="5"/>
  <c r="DT281" i="5"/>
  <c r="DO281" i="5"/>
  <c r="DM281" i="5"/>
  <c r="DL281" i="5"/>
  <c r="DI281" i="5"/>
  <c r="DH281" i="5"/>
  <c r="DF281" i="5"/>
  <c r="DG281" i="5"/>
  <c r="ER281" i="5"/>
  <c r="DC281" i="5"/>
  <c r="EK281" i="5"/>
  <c r="DB281" i="5"/>
  <c r="CY281" i="5"/>
  <c r="CX281" i="5"/>
  <c r="CW281" i="5"/>
  <c r="CV281" i="5"/>
  <c r="CS281" i="5"/>
  <c r="CR281" i="5"/>
  <c r="CO281" i="5"/>
  <c r="CL281" i="5"/>
  <c r="CK281" i="5"/>
  <c r="CJ281" i="5"/>
  <c r="CI281" i="5"/>
  <c r="CH281" i="5"/>
  <c r="CC281" i="5"/>
  <c r="DN281" i="5"/>
  <c r="CB281" i="5"/>
  <c r="CA281" i="5"/>
  <c r="BZ281" i="5"/>
  <c r="BU281" i="5"/>
  <c r="BS281" i="5"/>
  <c r="BT281" i="5"/>
  <c r="BR281" i="5"/>
  <c r="BO281" i="5"/>
  <c r="BN281" i="5"/>
  <c r="BM281" i="5"/>
  <c r="BL281" i="5"/>
  <c r="BK281" i="5"/>
  <c r="BJ281" i="5"/>
  <c r="BG281" i="5"/>
  <c r="BD281" i="5"/>
  <c r="BA281" i="5"/>
  <c r="AZ281" i="5"/>
  <c r="AW281" i="5"/>
  <c r="AV281" i="5"/>
  <c r="AS281" i="5"/>
  <c r="AR281" i="5"/>
  <c r="AO281" i="5"/>
  <c r="AN281" i="5"/>
  <c r="AM281" i="5"/>
  <c r="AL281" i="5"/>
  <c r="AI281" i="5"/>
  <c r="AH281" i="5"/>
  <c r="AE281" i="5"/>
  <c r="AD281" i="5"/>
  <c r="AC281" i="5"/>
  <c r="AB281" i="5"/>
  <c r="AA281" i="5"/>
  <c r="Z281" i="5"/>
  <c r="Y281" i="5"/>
  <c r="DX281" i="5"/>
  <c r="CN281" i="5"/>
  <c r="BF281" i="5"/>
  <c r="X281" i="5"/>
  <c r="DW281" i="5"/>
  <c r="CM281" i="5"/>
  <c r="BE281" i="5"/>
  <c r="W281" i="5"/>
  <c r="V281" i="5"/>
  <c r="EO281" i="5"/>
  <c r="DK281" i="5"/>
  <c r="CE281" i="5"/>
  <c r="AY281" i="5"/>
  <c r="U281" i="5"/>
  <c r="FR281" i="5"/>
  <c r="EN281" i="5"/>
  <c r="DJ281" i="5"/>
  <c r="CD281" i="5"/>
  <c r="AX281" i="5"/>
  <c r="T281" i="5"/>
  <c r="FC281" i="5"/>
  <c r="EC281" i="5"/>
  <c r="DA281" i="5"/>
  <c r="BW281" i="5"/>
  <c r="AU281" i="5"/>
  <c r="S281" i="5"/>
  <c r="FB281" i="5"/>
  <c r="EB281" i="5"/>
  <c r="CZ281" i="5"/>
  <c r="BV281" i="5"/>
  <c r="AT281" i="5"/>
  <c r="R281" i="5"/>
  <c r="FO281" i="5"/>
  <c r="EQ281" i="5"/>
  <c r="DS281" i="5"/>
  <c r="CQ281" i="5"/>
  <c r="BQ281" i="5"/>
  <c r="AQ281" i="5"/>
  <c r="Q281" i="5"/>
  <c r="FN281" i="5"/>
  <c r="EP281" i="5"/>
  <c r="DR281" i="5"/>
  <c r="CP281" i="5"/>
  <c r="BP281" i="5"/>
  <c r="AP281" i="5"/>
  <c r="P281" i="5"/>
  <c r="O281" i="5"/>
  <c r="N281" i="5"/>
  <c r="DE281" i="5"/>
  <c r="CG281" i="5"/>
  <c r="BI281" i="5"/>
  <c r="AK281" i="5"/>
  <c r="M281" i="5"/>
  <c r="DD281" i="5"/>
  <c r="CF281" i="5"/>
  <c r="BH281" i="5"/>
  <c r="AJ281" i="5"/>
  <c r="L281" i="5"/>
  <c r="FI281" i="5"/>
  <c r="EM281" i="5"/>
  <c r="DQ281" i="5"/>
  <c r="CU281" i="5"/>
  <c r="BY281" i="5"/>
  <c r="BC281" i="5"/>
  <c r="AG281" i="5"/>
  <c r="K281" i="5"/>
  <c r="FH281" i="5"/>
  <c r="EL281" i="5"/>
  <c r="DP281" i="5"/>
  <c r="CT281" i="5"/>
  <c r="BX281" i="5"/>
  <c r="BB281" i="5"/>
  <c r="AF281" i="5"/>
  <c r="CN280" i="5"/>
  <c r="CN1222" i="5" s="1"/>
  <c r="CN1247" i="5" s="1"/>
  <c r="AS280" i="5"/>
  <c r="AS1222" i="5" s="1"/>
  <c r="AS1247" i="5" s="1"/>
  <c r="CJ280" i="5"/>
  <c r="CJ1222" i="5" s="1"/>
  <c r="CJ1247" i="5" s="1"/>
  <c r="FI280" i="5"/>
  <c r="FI1222" i="5" s="1"/>
  <c r="FI1247" i="5" s="1"/>
  <c r="BA280" i="5"/>
  <c r="BA1222" i="5" s="1"/>
  <c r="BA1247" i="5" s="1"/>
  <c r="EZ280" i="5"/>
  <c r="EZ1222" i="5" s="1"/>
  <c r="EZ1247" i="5" s="1"/>
  <c r="CD280" i="5"/>
  <c r="CD1222" i="5" s="1"/>
  <c r="CD1247" i="5" s="1"/>
  <c r="CK280" i="5"/>
  <c r="CK1222" i="5" s="1"/>
  <c r="CK1247" i="5" s="1"/>
  <c r="DI280" i="5"/>
  <c r="DI1222" i="5" s="1"/>
  <c r="DI1247" i="5" s="1"/>
  <c r="G522" i="3" a="1"/>
  <c r="G522" i="3" s="1"/>
  <c r="E816" i="5" s="1"/>
  <c r="J839" i="5" s="1"/>
  <c r="X280" i="5"/>
  <c r="X1222" i="5" s="1"/>
  <c r="X1247" i="5" s="1"/>
  <c r="ED280" i="5"/>
  <c r="ED1222" i="5" s="1"/>
  <c r="ED1247" i="5" s="1"/>
  <c r="R280" i="5"/>
  <c r="R1222" i="5" s="1"/>
  <c r="R1247" i="5" s="1"/>
  <c r="DS280" i="5"/>
  <c r="DS1222" i="5" s="1"/>
  <c r="DS1247" i="5" s="1"/>
  <c r="DN280" i="5"/>
  <c r="DN1222" i="5" s="1"/>
  <c r="DN1247" i="5" s="1"/>
  <c r="CY280" i="5"/>
  <c r="CY1222" i="5" s="1"/>
  <c r="CY1247" i="5" s="1"/>
  <c r="BG280" i="5"/>
  <c r="BG1222" i="5" s="1"/>
  <c r="BG1247" i="5" s="1"/>
  <c r="EB280" i="5"/>
  <c r="EB1222" i="5" s="1"/>
  <c r="EB1247" i="5" s="1"/>
  <c r="N280" i="5"/>
  <c r="N1222" i="5" s="1"/>
  <c r="N1247" i="5" s="1"/>
  <c r="CT280" i="5"/>
  <c r="CT1222" i="5" s="1"/>
  <c r="CT1247" i="5" s="1"/>
  <c r="CQ280" i="5"/>
  <c r="CQ1222" i="5" s="1"/>
  <c r="CQ1247" i="5" s="1"/>
  <c r="CF280" i="5"/>
  <c r="CF1222" i="5" s="1"/>
  <c r="CF1247" i="5" s="1"/>
  <c r="CS280" i="5"/>
  <c r="CS1222" i="5" s="1"/>
  <c r="CS1247" i="5" s="1"/>
  <c r="DV280" i="5"/>
  <c r="DV1222" i="5" s="1"/>
  <c r="DV1247" i="5" s="1"/>
  <c r="AY280" i="5"/>
  <c r="AY1222" i="5" s="1"/>
  <c r="AY1247" i="5" s="1"/>
  <c r="O280" i="5"/>
  <c r="O1222" i="5" s="1"/>
  <c r="O1247" i="5" s="1"/>
  <c r="CO280" i="5"/>
  <c r="CO1222" i="5" s="1"/>
  <c r="CO1247" i="5" s="1"/>
  <c r="AH280" i="5"/>
  <c r="AH1222" i="5" s="1"/>
  <c r="AH1247" i="5" s="1"/>
  <c r="AE280" i="5"/>
  <c r="AE1222" i="5" s="1"/>
  <c r="AE1247" i="5" s="1"/>
  <c r="T280" i="5"/>
  <c r="T1222" i="5" s="1"/>
  <c r="T1247" i="5" s="1"/>
  <c r="EV280" i="5"/>
  <c r="EV1222" i="5" s="1"/>
  <c r="EV1247" i="5" s="1"/>
  <c r="BJ280" i="5"/>
  <c r="BJ1222" i="5" s="1"/>
  <c r="BJ1247" i="5" s="1"/>
  <c r="EP280" i="5"/>
  <c r="EP1222" i="5" s="1"/>
  <c r="EP1247" i="5" s="1"/>
  <c r="M280" i="5"/>
  <c r="M1222" i="5" s="1"/>
  <c r="M1247" i="5" s="1"/>
  <c r="AM280" i="5"/>
  <c r="AM1222" i="5" s="1"/>
  <c r="AM1247" i="5" s="1"/>
  <c r="AB280" i="5"/>
  <c r="AB1222" i="5" s="1"/>
  <c r="AB1247" i="5" s="1"/>
  <c r="FD280" i="5"/>
  <c r="FD1222" i="5" s="1"/>
  <c r="FD1247" i="5" s="1"/>
  <c r="BR280" i="5"/>
  <c r="BR1222" i="5" s="1"/>
  <c r="BR1247" i="5" s="1"/>
  <c r="EX280" i="5"/>
  <c r="EX1222" i="5" s="1"/>
  <c r="EX1247" i="5" s="1"/>
  <c r="EU280" i="5"/>
  <c r="EU1222" i="5" s="1"/>
  <c r="EU1247" i="5" s="1"/>
  <c r="EJ280" i="5"/>
  <c r="EJ1222" i="5" s="1"/>
  <c r="EJ1247" i="5" s="1"/>
  <c r="BE280" i="5"/>
  <c r="BE1222" i="5" s="1"/>
  <c r="BE1247" i="5" s="1"/>
  <c r="BP280" i="5"/>
  <c r="BP1222" i="5" s="1"/>
  <c r="BP1247" i="5" s="1"/>
  <c r="BI280" i="5"/>
  <c r="BI1222" i="5" s="1"/>
  <c r="BI1247" i="5" s="1"/>
  <c r="EA280" i="5"/>
  <c r="EA1222" i="5" s="1"/>
  <c r="EA1247" i="5" s="1"/>
  <c r="CR280" i="5"/>
  <c r="CR1222" i="5" s="1"/>
  <c r="CR1247" i="5" s="1"/>
  <c r="FQ280" i="5"/>
  <c r="FQ1222" i="5" s="1"/>
  <c r="FQ1247" i="5" s="1"/>
  <c r="CL280" i="5"/>
  <c r="CL1222" i="5" s="1"/>
  <c r="CL1247" i="5" s="1"/>
  <c r="CI280" i="5"/>
  <c r="CI1222" i="5" s="1"/>
  <c r="CI1247" i="5" s="1"/>
  <c r="BX280" i="5"/>
  <c r="BX1222" i="5" s="1"/>
  <c r="BX1247" i="5" s="1"/>
  <c r="CC280" i="5"/>
  <c r="CC1222" i="5" s="1"/>
  <c r="CC1247" i="5" s="1"/>
  <c r="FO280" i="5"/>
  <c r="FO1222" i="5" s="1"/>
  <c r="FO1247" i="5" s="1"/>
  <c r="EL280" i="5"/>
  <c r="EL1222" i="5" s="1"/>
  <c r="EL1247" i="5" s="1"/>
  <c r="BO280" i="5"/>
  <c r="BO1222" i="5" s="1"/>
  <c r="BO1247" i="5" s="1"/>
  <c r="AF280" i="5"/>
  <c r="AF1222" i="5" s="1"/>
  <c r="AF1247" i="5" s="1"/>
  <c r="BQ280" i="5"/>
  <c r="BQ1222" i="5" s="1"/>
  <c r="BQ1247" i="5" s="1"/>
  <c r="Z280" i="5"/>
  <c r="Z1222" i="5" s="1"/>
  <c r="Z1247" i="5" s="1"/>
  <c r="W280" i="5"/>
  <c r="W1222" i="5" s="1"/>
  <c r="W1247" i="5" s="1"/>
  <c r="L280" i="5"/>
  <c r="L1222" i="5" s="1"/>
  <c r="L1247" i="5" s="1"/>
  <c r="EM280" i="5"/>
  <c r="EM1222" i="5" s="1"/>
  <c r="EM1247" i="5" s="1"/>
  <c r="DC280" i="5"/>
  <c r="DC1222" i="5" s="1"/>
  <c r="DC1247" i="5" s="1"/>
  <c r="BZ280" i="5"/>
  <c r="BZ1222" i="5" s="1"/>
  <c r="BZ1247" i="5" s="1"/>
  <c r="FF280" i="5"/>
  <c r="FF1222" i="5" s="1"/>
  <c r="FF1247" i="5" s="1"/>
  <c r="FC280" i="5"/>
  <c r="FC1222" i="5" s="1"/>
  <c r="FC1247" i="5" s="1"/>
  <c r="ER280" i="5"/>
  <c r="ER1222" i="5" s="1"/>
  <c r="ER1247" i="5" s="1"/>
  <c r="BU280" i="5"/>
  <c r="BU1222" i="5" s="1"/>
  <c r="BU1247" i="5" s="1"/>
  <c r="AC280" i="5"/>
  <c r="AC1222" i="5" s="1"/>
  <c r="AC1247" i="5" s="1"/>
  <c r="DK280" i="5"/>
  <c r="DK1222" i="5" s="1"/>
  <c r="DK1247" i="5" s="1"/>
  <c r="CA280" i="5"/>
  <c r="CA1222" i="5" s="1"/>
  <c r="CA1247" i="5" s="1"/>
  <c r="FM280" i="5"/>
  <c r="FM1222" i="5" s="1"/>
  <c r="FM1247" i="5" s="1"/>
  <c r="EN280" i="5"/>
  <c r="EN1222" i="5" s="1"/>
  <c r="EN1247" i="5" s="1"/>
  <c r="BB280" i="5"/>
  <c r="BB1222" i="5" s="1"/>
  <c r="BB1247" i="5" s="1"/>
  <c r="BT280" i="5"/>
  <c r="BT1222" i="5" s="1"/>
  <c r="BT1247" i="5" s="1"/>
  <c r="CB280" i="5"/>
  <c r="CB1222" i="5" s="1"/>
  <c r="CB1247" i="5" s="1"/>
  <c r="FA280" i="5"/>
  <c r="FA1222" i="5" s="1"/>
  <c r="FA1247" i="5" s="1"/>
  <c r="K280" i="5"/>
  <c r="K1222" i="5" s="1"/>
  <c r="K1247" i="5" s="1"/>
  <c r="P280" i="5"/>
  <c r="P1222" i="5" s="1"/>
  <c r="P1247" i="5" s="1"/>
  <c r="AK280" i="5"/>
  <c r="AK1222" i="5" s="1"/>
  <c r="AK1247" i="5" s="1"/>
  <c r="EE280" i="5"/>
  <c r="EE1222" i="5" s="1"/>
  <c r="EE1247" i="5" s="1"/>
  <c r="EF280" i="5"/>
  <c r="EF1222" i="5" s="1"/>
  <c r="EF1247" i="5" s="1"/>
  <c r="AQ280" i="5"/>
  <c r="AQ1222" i="5" s="1"/>
  <c r="AQ1247" i="5" s="1"/>
  <c r="BS280" i="5"/>
  <c r="BS1222" i="5" s="1"/>
  <c r="BS1247" i="5" s="1"/>
  <c r="EH280" i="5"/>
  <c r="EH1222" i="5" s="1"/>
  <c r="EH1247" i="5" s="1"/>
  <c r="EK280" i="5"/>
  <c r="EK1222" i="5" s="1"/>
  <c r="EK1247" i="5" s="1"/>
  <c r="BV280" i="5"/>
  <c r="BV1222" i="5" s="1"/>
  <c r="BV1247" i="5" s="1"/>
  <c r="AT280" i="5"/>
  <c r="AT1222" i="5" s="1"/>
  <c r="AT1247" i="5" s="1"/>
  <c r="AO280" i="5"/>
  <c r="AO1222" i="5" s="1"/>
  <c r="AO1247" i="5" s="1"/>
  <c r="FR280" i="5"/>
  <c r="FR1222" i="5" s="1"/>
  <c r="FR1247" i="5" s="1"/>
  <c r="BM280" i="5"/>
  <c r="BM1222" i="5" s="1"/>
  <c r="BM1247" i="5" s="1"/>
  <c r="DF280" i="5"/>
  <c r="DF1222" i="5" s="1"/>
  <c r="DF1247" i="5" s="1"/>
  <c r="DW280" i="5"/>
  <c r="DW1222" i="5" s="1"/>
  <c r="DW1247" i="5" s="1"/>
  <c r="ES280" i="5"/>
  <c r="ES1222" i="5" s="1"/>
  <c r="ES1247" i="5" s="1"/>
  <c r="U280" i="5"/>
  <c r="U1222" i="5" s="1"/>
  <c r="U1247" i="5" s="1"/>
  <c r="DT280" i="5"/>
  <c r="DT1222" i="5" s="1"/>
  <c r="DT1247" i="5" s="1"/>
  <c r="BH280" i="5"/>
  <c r="BH1222" i="5" s="1"/>
  <c r="BH1247" i="5" s="1"/>
  <c r="FG280" i="5"/>
  <c r="FG1222" i="5" s="1"/>
  <c r="FG1247" i="5" s="1"/>
  <c r="DZ280" i="5"/>
  <c r="DZ1222" i="5" s="1"/>
  <c r="DZ1247" i="5" s="1"/>
  <c r="BN280" i="5"/>
  <c r="BN1222" i="5" s="1"/>
  <c r="BN1247" i="5" s="1"/>
  <c r="DX280" i="5"/>
  <c r="DX1222" i="5" s="1"/>
  <c r="DX1247" i="5" s="1"/>
  <c r="AG280" i="5"/>
  <c r="AG1222" i="5" s="1"/>
  <c r="AG1247" i="5" s="1"/>
  <c r="AW280" i="5"/>
  <c r="AW1222" i="5" s="1"/>
  <c r="AW1247" i="5" s="1"/>
  <c r="BK280" i="5"/>
  <c r="BK1222" i="5" s="1"/>
  <c r="BK1247" i="5" s="1"/>
  <c r="CU280" i="5"/>
  <c r="CU1222" i="5" s="1"/>
  <c r="CU1247" i="5" s="1"/>
  <c r="DM280" i="5"/>
  <c r="DM1222" i="5" s="1"/>
  <c r="DM1247" i="5" s="1"/>
  <c r="AI280" i="5"/>
  <c r="AI1222" i="5" s="1"/>
  <c r="AI1247" i="5" s="1"/>
  <c r="EC280" i="5"/>
  <c r="EC1222" i="5" s="1"/>
  <c r="EC1247" i="5" s="1"/>
  <c r="EW280" i="5"/>
  <c r="EW1222" i="5" s="1"/>
  <c r="EW1247" i="5" s="1"/>
  <c r="AZ280" i="5"/>
  <c r="AZ1222" i="5" s="1"/>
  <c r="AZ1247" i="5" s="1"/>
  <c r="Y280" i="5"/>
  <c r="Y1222" i="5" s="1"/>
  <c r="Y1247" i="5" s="1"/>
  <c r="EY280" i="5"/>
  <c r="EY1222" i="5" s="1"/>
  <c r="EY1247" i="5" s="1"/>
  <c r="AL280" i="5"/>
  <c r="AL1222" i="5" s="1"/>
  <c r="AL1247" i="5" s="1"/>
  <c r="BL280" i="5"/>
  <c r="BL1222" i="5" s="1"/>
  <c r="BL1247" i="5" s="1"/>
  <c r="CM280" i="5"/>
  <c r="CM1222" i="5" s="1"/>
  <c r="CM1247" i="5" s="1"/>
  <c r="AA280" i="5"/>
  <c r="AA1222" i="5" s="1"/>
  <c r="AA1247" i="5" s="1"/>
  <c r="FJ280" i="5"/>
  <c r="FJ1222" i="5" s="1"/>
  <c r="FJ1247" i="5" s="1"/>
  <c r="DR280" i="5"/>
  <c r="DR1222" i="5" s="1"/>
  <c r="DR1247" i="5" s="1"/>
  <c r="CX280" i="5"/>
  <c r="CX1222" i="5" s="1"/>
  <c r="CX1247" i="5" s="1"/>
  <c r="BF280" i="5"/>
  <c r="BF1222" i="5" s="1"/>
  <c r="BF1247" i="5" s="1"/>
  <c r="BY280" i="5"/>
  <c r="BY1222" i="5" s="1"/>
  <c r="BY1247" i="5" s="1"/>
  <c r="EG280" i="5"/>
  <c r="EG1222" i="5" s="1"/>
  <c r="EG1247" i="5" s="1"/>
  <c r="DL280" i="5"/>
  <c r="DL1222" i="5" s="1"/>
  <c r="DL1247" i="5" s="1"/>
  <c r="FE280" i="5"/>
  <c r="FE1222" i="5" s="1"/>
  <c r="FE1247" i="5" s="1"/>
  <c r="CW280" i="5"/>
  <c r="CW1222" i="5" s="1"/>
  <c r="CW1247" i="5" s="1"/>
  <c r="DO280" i="5"/>
  <c r="DO1222" i="5" s="1"/>
  <c r="DO1247" i="5" s="1"/>
  <c r="BC280" i="5"/>
  <c r="BC1222" i="5" s="1"/>
  <c r="BC1247" i="5" s="1"/>
  <c r="EO280" i="5"/>
  <c r="EO1222" i="5" s="1"/>
  <c r="EO1247" i="5" s="1"/>
  <c r="FB280" i="5"/>
  <c r="FB1222" i="5" s="1"/>
  <c r="FB1247" i="5" s="1"/>
  <c r="DD280" i="5"/>
  <c r="DD1222" i="5" s="1"/>
  <c r="DD1247" i="5" s="1"/>
  <c r="AR280" i="5"/>
  <c r="AR1222" i="5" s="1"/>
  <c r="AR1247" i="5" s="1"/>
  <c r="S280" i="5"/>
  <c r="S1222" i="5" s="1"/>
  <c r="S1247" i="5" s="1"/>
  <c r="AX280" i="5"/>
  <c r="AX1222" i="5" s="1"/>
  <c r="AX1247" i="5" s="1"/>
  <c r="DQ280" i="5"/>
  <c r="DQ1222" i="5" s="1"/>
  <c r="DQ1247" i="5" s="1"/>
  <c r="DB280" i="5"/>
  <c r="DB1222" i="5" s="1"/>
  <c r="DB1247" i="5" s="1"/>
  <c r="CP280" i="5"/>
  <c r="CP1222" i="5" s="1"/>
  <c r="CP1247" i="5" s="1"/>
  <c r="AJ280" i="5"/>
  <c r="AJ1222" i="5" s="1"/>
  <c r="AJ1247" i="5" s="1"/>
  <c r="AD280" i="5"/>
  <c r="AD1222" i="5" s="1"/>
  <c r="AD1247" i="5" s="1"/>
  <c r="CG280" i="5"/>
  <c r="CG1222" i="5" s="1"/>
  <c r="CG1247" i="5" s="1"/>
  <c r="BW280" i="5"/>
  <c r="BW1222" i="5" s="1"/>
  <c r="BW1247" i="5" s="1"/>
  <c r="AN280" i="5"/>
  <c r="AN1222" i="5" s="1"/>
  <c r="AN1247" i="5" s="1"/>
  <c r="CV280" i="5"/>
  <c r="CV1222" i="5" s="1"/>
  <c r="CV1247" i="5" s="1"/>
  <c r="DP280" i="5"/>
  <c r="DP1222" i="5" s="1"/>
  <c r="DP1247" i="5" s="1"/>
  <c r="DU280" i="5"/>
  <c r="DU1222" i="5" s="1"/>
  <c r="DU1247" i="5" s="1"/>
  <c r="Q280" i="5"/>
  <c r="Q1222" i="5" s="1"/>
  <c r="Q1247" i="5" s="1"/>
  <c r="DE280" i="5"/>
  <c r="DE1222" i="5" s="1"/>
  <c r="DE1247" i="5" s="1"/>
  <c r="BD280" i="5"/>
  <c r="BD1222" i="5" s="1"/>
  <c r="BD1247" i="5" s="1"/>
  <c r="FP280" i="5"/>
  <c r="FP1222" i="5" s="1"/>
  <c r="FP1247" i="5" s="1"/>
  <c r="DG280" i="5"/>
  <c r="DG1222" i="5" s="1"/>
  <c r="DG1247" i="5" s="1"/>
  <c r="DY280" i="5"/>
  <c r="DY1222" i="5" s="1"/>
  <c r="DY1247" i="5" s="1"/>
  <c r="AP280" i="5"/>
  <c r="AP1222" i="5" s="1"/>
  <c r="AP1247" i="5" s="1"/>
  <c r="DJ280" i="5"/>
  <c r="DJ1222" i="5" s="1"/>
  <c r="DJ1247" i="5" s="1"/>
  <c r="AU280" i="5"/>
  <c r="AU1222" i="5" s="1"/>
  <c r="AU1247" i="5" s="1"/>
  <c r="ET280" i="5"/>
  <c r="ET1222" i="5" s="1"/>
  <c r="ET1247" i="5" s="1"/>
  <c r="EQ280" i="5"/>
  <c r="EQ1222" i="5" s="1"/>
  <c r="EQ1247" i="5" s="1"/>
  <c r="DH280" i="5"/>
  <c r="DH1222" i="5" s="1"/>
  <c r="DH1247" i="5" s="1"/>
  <c r="EI280" i="5"/>
  <c r="EI1222" i="5" s="1"/>
  <c r="EI1247" i="5" s="1"/>
  <c r="DA280" i="5"/>
  <c r="DA1222" i="5" s="1"/>
  <c r="DA1247" i="5" s="1"/>
  <c r="CE280" i="5"/>
  <c r="CE1222" i="5" s="1"/>
  <c r="CE1247" i="5" s="1"/>
  <c r="AV280" i="5"/>
  <c r="AV1222" i="5" s="1"/>
  <c r="AV1247" i="5" s="1"/>
  <c r="CZ280" i="5"/>
  <c r="CZ1222" i="5" s="1"/>
  <c r="CZ1247" i="5" s="1"/>
  <c r="V280" i="5"/>
  <c r="V1222" i="5" s="1"/>
  <c r="V1247" i="5" s="1"/>
  <c r="FH280" i="5"/>
  <c r="FH1222" i="5" s="1"/>
  <c r="FH1247" i="5" s="1"/>
  <c r="CH280" i="5"/>
  <c r="CH1222" i="5" s="1"/>
  <c r="CH1247" i="5" s="1"/>
  <c r="FL280" i="5"/>
  <c r="FL1222" i="5" s="1"/>
  <c r="FL1247" i="5" s="1"/>
  <c r="FN280" i="5"/>
  <c r="FN1222" i="5" s="1"/>
  <c r="FN1247" i="5" s="1"/>
  <c r="J280" i="5"/>
  <c r="J1222" i="5" s="1"/>
  <c r="J1247" i="5" s="1"/>
  <c r="J1248" i="5" s="1"/>
  <c r="I187" i="5"/>
  <c r="I85" i="5"/>
  <c r="PB265" i="4" l="1"/>
  <c r="PE260" i="4"/>
  <c r="PE261" i="4" s="1"/>
  <c r="PD262" i="4"/>
  <c r="BB70" i="5"/>
  <c r="J1223" i="5"/>
  <c r="J709" i="5"/>
  <c r="J677" i="5"/>
  <c r="E723" i="5"/>
  <c r="K839" i="5"/>
  <c r="L839" i="5"/>
  <c r="M839" i="5"/>
  <c r="N839" i="5"/>
  <c r="O839" i="5"/>
  <c r="P839" i="5"/>
  <c r="Q839" i="5"/>
  <c r="R839" i="5"/>
  <c r="S839" i="5"/>
  <c r="T839" i="5"/>
  <c r="U839" i="5"/>
  <c r="V839" i="5"/>
  <c r="W839" i="5"/>
  <c r="X839" i="5"/>
  <c r="Y839" i="5"/>
  <c r="Z839" i="5"/>
  <c r="AA839" i="5"/>
  <c r="AB839" i="5"/>
  <c r="AC839" i="5"/>
  <c r="AD839" i="5"/>
  <c r="AE839" i="5"/>
  <c r="AF839" i="5"/>
  <c r="AG839" i="5"/>
  <c r="AH839" i="5"/>
  <c r="AI839" i="5"/>
  <c r="AJ839" i="5"/>
  <c r="AK839" i="5"/>
  <c r="AL839" i="5"/>
  <c r="AM839" i="5"/>
  <c r="AN839" i="5"/>
  <c r="AO839" i="5"/>
  <c r="AP839" i="5"/>
  <c r="AQ839" i="5"/>
  <c r="AR839" i="5"/>
  <c r="AS839" i="5"/>
  <c r="AT839" i="5"/>
  <c r="AU839" i="5"/>
  <c r="AV839" i="5"/>
  <c r="AW839" i="5"/>
  <c r="AX839" i="5"/>
  <c r="AY839" i="5"/>
  <c r="AZ839" i="5"/>
  <c r="BA839" i="5"/>
  <c r="BB839" i="5"/>
  <c r="BC839" i="5"/>
  <c r="BD839" i="5"/>
  <c r="BE839" i="5"/>
  <c r="BF839" i="5"/>
  <c r="BG839" i="5"/>
  <c r="BH839" i="5"/>
  <c r="BI839" i="5"/>
  <c r="BJ839" i="5"/>
  <c r="BK839" i="5"/>
  <c r="BL839" i="5"/>
  <c r="BM839" i="5"/>
  <c r="BN839" i="5"/>
  <c r="BO839" i="5"/>
  <c r="BP839" i="5"/>
  <c r="BQ839" i="5"/>
  <c r="BR839" i="5"/>
  <c r="BS839" i="5"/>
  <c r="BT839" i="5"/>
  <c r="BU839" i="5"/>
  <c r="BV839" i="5"/>
  <c r="BW839" i="5"/>
  <c r="BX839" i="5"/>
  <c r="BY839" i="5"/>
  <c r="BZ839" i="5"/>
  <c r="CA839" i="5"/>
  <c r="CB839" i="5"/>
  <c r="CC839" i="5"/>
  <c r="CD839" i="5"/>
  <c r="CE839" i="5"/>
  <c r="CF839" i="5"/>
  <c r="CG839" i="5"/>
  <c r="CH839" i="5"/>
  <c r="CI839" i="5"/>
  <c r="CJ839" i="5"/>
  <c r="CK839" i="5"/>
  <c r="CL839" i="5"/>
  <c r="CM839" i="5"/>
  <c r="CN839" i="5"/>
  <c r="CO839" i="5"/>
  <c r="CP839" i="5"/>
  <c r="CQ839" i="5"/>
  <c r="CR839" i="5"/>
  <c r="CS839" i="5"/>
  <c r="CT839" i="5"/>
  <c r="CU839" i="5"/>
  <c r="CV839" i="5"/>
  <c r="CW839" i="5"/>
  <c r="CX839" i="5"/>
  <c r="CY839" i="5"/>
  <c r="CZ839" i="5"/>
  <c r="DA839" i="5"/>
  <c r="DB839" i="5"/>
  <c r="DC839" i="5"/>
  <c r="DD839" i="5"/>
  <c r="DE839" i="5"/>
  <c r="DF839" i="5"/>
  <c r="DG839" i="5"/>
  <c r="DH839" i="5"/>
  <c r="DI839" i="5"/>
  <c r="DJ839" i="5"/>
  <c r="DK839" i="5"/>
  <c r="DL839" i="5"/>
  <c r="DM839" i="5"/>
  <c r="DN839" i="5"/>
  <c r="DO839" i="5"/>
  <c r="DP839" i="5"/>
  <c r="DQ839" i="5"/>
  <c r="DR839" i="5"/>
  <c r="DS839" i="5"/>
  <c r="DT839" i="5"/>
  <c r="DU839" i="5"/>
  <c r="DV839" i="5"/>
  <c r="DW839" i="5"/>
  <c r="DX839" i="5"/>
  <c r="DY839" i="5"/>
  <c r="DZ839" i="5"/>
  <c r="EA839" i="5"/>
  <c r="EB839" i="5"/>
  <c r="EC839" i="5"/>
  <c r="ED839" i="5"/>
  <c r="EE839" i="5"/>
  <c r="EF839" i="5"/>
  <c r="EG839" i="5"/>
  <c r="EH839" i="5"/>
  <c r="EI839" i="5"/>
  <c r="EJ839" i="5"/>
  <c r="EK839" i="5"/>
  <c r="EL839" i="5"/>
  <c r="EM839" i="5"/>
  <c r="EN839" i="5"/>
  <c r="EO839" i="5"/>
  <c r="EP839" i="5"/>
  <c r="EQ839" i="5"/>
  <c r="ER839" i="5"/>
  <c r="ES839" i="5"/>
  <c r="ET839" i="5"/>
  <c r="EU839" i="5"/>
  <c r="EV839" i="5"/>
  <c r="EW839" i="5"/>
  <c r="EX839" i="5"/>
  <c r="EY839" i="5"/>
  <c r="EZ839" i="5"/>
  <c r="FA839" i="5"/>
  <c r="FB839" i="5"/>
  <c r="FC839" i="5"/>
  <c r="FD839" i="5"/>
  <c r="FE839" i="5"/>
  <c r="FF839" i="5"/>
  <c r="FG839" i="5"/>
  <c r="FH839" i="5"/>
  <c r="FI839" i="5"/>
  <c r="FJ839" i="5"/>
  <c r="FK839" i="5"/>
  <c r="FL839" i="5"/>
  <c r="FM839" i="5"/>
  <c r="FN839" i="5"/>
  <c r="FO839" i="5"/>
  <c r="FP839" i="5"/>
  <c r="FQ839" i="5"/>
  <c r="FR839" i="5"/>
  <c r="I281" i="5"/>
  <c r="I280" i="5"/>
  <c r="PC265" i="4" l="1"/>
  <c r="PF260" i="4"/>
  <c r="PF261" i="4" s="1"/>
  <c r="PE262" i="4"/>
  <c r="BC70" i="5"/>
  <c r="J1224" i="5"/>
  <c r="K1221" i="5" s="1"/>
  <c r="K1223" i="5" s="1"/>
  <c r="K1224" i="5" s="1"/>
  <c r="L1221" i="5" s="1"/>
  <c r="I839" i="5"/>
  <c r="CL677" i="5"/>
  <c r="CL709" i="5"/>
  <c r="T709" i="5"/>
  <c r="T677" i="5"/>
  <c r="BM677" i="5"/>
  <c r="BM709" i="5"/>
  <c r="FQ709" i="5"/>
  <c r="FQ677" i="5"/>
  <c r="CG709" i="5"/>
  <c r="CG677" i="5"/>
  <c r="S709" i="5"/>
  <c r="S677" i="5"/>
  <c r="Y709" i="5"/>
  <c r="Y677" i="5"/>
  <c r="CI709" i="5"/>
  <c r="CI677" i="5"/>
  <c r="AO709" i="5"/>
  <c r="AO677" i="5"/>
  <c r="EY677" i="5"/>
  <c r="EY709" i="5"/>
  <c r="AQ677" i="5"/>
  <c r="AQ709" i="5"/>
  <c r="DC709" i="5"/>
  <c r="DC677" i="5"/>
  <c r="Q677" i="5"/>
  <c r="Q709" i="5"/>
  <c r="O677" i="5"/>
  <c r="O709" i="5"/>
  <c r="CM677" i="5"/>
  <c r="CM709" i="5"/>
  <c r="DG709" i="5"/>
  <c r="DG677" i="5"/>
  <c r="DF709" i="5"/>
  <c r="DF677" i="5"/>
  <c r="BL709" i="5"/>
  <c r="BL677" i="5"/>
  <c r="ET709" i="5"/>
  <c r="ET677" i="5"/>
  <c r="DW677" i="5"/>
  <c r="DW709" i="5"/>
  <c r="FN677" i="5"/>
  <c r="FN709" i="5"/>
  <c r="FL677" i="5"/>
  <c r="FL709" i="5"/>
  <c r="EP677" i="5"/>
  <c r="EP709" i="5"/>
  <c r="DT709" i="5"/>
  <c r="DT677" i="5"/>
  <c r="CX677" i="5"/>
  <c r="CX709" i="5"/>
  <c r="CB677" i="5"/>
  <c r="CB709" i="5"/>
  <c r="BF677" i="5"/>
  <c r="BF709" i="5"/>
  <c r="AJ709" i="5"/>
  <c r="AJ677" i="5"/>
  <c r="N677" i="5"/>
  <c r="N709" i="5"/>
  <c r="FA709" i="5"/>
  <c r="FA677" i="5"/>
  <c r="ED709" i="5"/>
  <c r="ED677" i="5"/>
  <c r="EX677" i="5"/>
  <c r="EX709" i="5"/>
  <c r="CH709" i="5"/>
  <c r="CH677" i="5"/>
  <c r="FO677" i="5"/>
  <c r="FO709" i="5"/>
  <c r="ER677" i="5"/>
  <c r="ER709" i="5"/>
  <c r="FK677" i="5"/>
  <c r="FK709" i="5"/>
  <c r="EO677" i="5"/>
  <c r="EO709" i="5"/>
  <c r="DS709" i="5"/>
  <c r="DS677" i="5"/>
  <c r="CW709" i="5"/>
  <c r="CW677" i="5"/>
  <c r="CA709" i="5"/>
  <c r="CA677" i="5"/>
  <c r="BE677" i="5"/>
  <c r="BE709" i="5"/>
  <c r="AI677" i="5"/>
  <c r="AI709" i="5"/>
  <c r="M677" i="5"/>
  <c r="M709" i="5"/>
  <c r="X709" i="5"/>
  <c r="X677" i="5"/>
  <c r="BN677" i="5"/>
  <c r="BN709" i="5"/>
  <c r="DB709" i="5"/>
  <c r="DB677" i="5"/>
  <c r="DV677" i="5"/>
  <c r="DV709" i="5"/>
  <c r="FM677" i="5"/>
  <c r="FM709" i="5"/>
  <c r="FJ677" i="5"/>
  <c r="FJ709" i="5"/>
  <c r="EN677" i="5"/>
  <c r="EN709" i="5"/>
  <c r="DR677" i="5"/>
  <c r="DR709" i="5"/>
  <c r="CV709" i="5"/>
  <c r="CV677" i="5"/>
  <c r="BZ709" i="5"/>
  <c r="BZ677" i="5"/>
  <c r="BD677" i="5"/>
  <c r="BD709" i="5"/>
  <c r="AH677" i="5"/>
  <c r="AH709" i="5"/>
  <c r="L709" i="5"/>
  <c r="L677" i="5"/>
  <c r="BP677" i="5"/>
  <c r="BP709" i="5"/>
  <c r="AR709" i="5"/>
  <c r="AR677" i="5"/>
  <c r="AP709" i="5"/>
  <c r="AP677" i="5"/>
  <c r="BJ709" i="5"/>
  <c r="BJ677" i="5"/>
  <c r="P677" i="5"/>
  <c r="P709" i="5"/>
  <c r="FI677" i="5"/>
  <c r="FI709" i="5"/>
  <c r="EM677" i="5"/>
  <c r="EM709" i="5"/>
  <c r="DQ677" i="5"/>
  <c r="DQ709" i="5"/>
  <c r="CU709" i="5"/>
  <c r="CU677" i="5"/>
  <c r="BY677" i="5"/>
  <c r="BY709" i="5"/>
  <c r="BC709" i="5"/>
  <c r="BC677" i="5"/>
  <c r="AG677" i="5"/>
  <c r="AG709" i="5"/>
  <c r="K709" i="5"/>
  <c r="K677" i="5"/>
  <c r="DH709" i="5"/>
  <c r="DH677" i="5"/>
  <c r="EB709" i="5"/>
  <c r="EB677" i="5"/>
  <c r="DZ677" i="5"/>
  <c r="DZ709" i="5"/>
  <c r="CF709" i="5"/>
  <c r="CF677" i="5"/>
  <c r="BH709" i="5"/>
  <c r="BH677" i="5"/>
  <c r="FH709" i="5"/>
  <c r="FH677" i="5"/>
  <c r="EL677" i="5"/>
  <c r="EL709" i="5"/>
  <c r="DP709" i="5"/>
  <c r="DP677" i="5"/>
  <c r="CT677" i="5"/>
  <c r="CT709" i="5"/>
  <c r="BX709" i="5"/>
  <c r="BX677" i="5"/>
  <c r="BB677" i="5"/>
  <c r="BB709" i="5"/>
  <c r="AF677" i="5"/>
  <c r="AF709" i="5"/>
  <c r="AT677" i="5"/>
  <c r="AT709" i="5"/>
  <c r="V709" i="5"/>
  <c r="V677" i="5"/>
  <c r="EV677" i="5"/>
  <c r="EV709" i="5"/>
  <c r="R709" i="5"/>
  <c r="R677" i="5"/>
  <c r="CY709" i="5"/>
  <c r="CY677" i="5"/>
  <c r="FG709" i="5"/>
  <c r="FG677" i="5"/>
  <c r="EK709" i="5"/>
  <c r="EK677" i="5"/>
  <c r="DO677" i="5"/>
  <c r="DO709" i="5"/>
  <c r="CS709" i="5"/>
  <c r="CS677" i="5"/>
  <c r="BW709" i="5"/>
  <c r="BW677" i="5"/>
  <c r="BA677" i="5"/>
  <c r="BA709" i="5"/>
  <c r="AE677" i="5"/>
  <c r="AE709" i="5"/>
  <c r="CK709" i="5"/>
  <c r="CK677" i="5"/>
  <c r="U677" i="5"/>
  <c r="U709" i="5"/>
  <c r="DY709" i="5"/>
  <c r="DY677" i="5"/>
  <c r="FP709" i="5"/>
  <c r="FP677" i="5"/>
  <c r="CE677" i="5"/>
  <c r="CE709" i="5"/>
  <c r="AL709" i="5"/>
  <c r="AL677" i="5"/>
  <c r="EQ677" i="5"/>
  <c r="EQ709" i="5"/>
  <c r="FF677" i="5"/>
  <c r="FF709" i="5"/>
  <c r="EJ677" i="5"/>
  <c r="EJ709" i="5"/>
  <c r="DN677" i="5"/>
  <c r="DN709" i="5"/>
  <c r="CR677" i="5"/>
  <c r="CR709" i="5"/>
  <c r="BV677" i="5"/>
  <c r="BV709" i="5"/>
  <c r="AZ677" i="5"/>
  <c r="AZ709" i="5"/>
  <c r="AD709" i="5"/>
  <c r="AD677" i="5"/>
  <c r="DI677" i="5"/>
  <c r="DI709" i="5"/>
  <c r="BO677" i="5"/>
  <c r="BO709" i="5"/>
  <c r="EW677" i="5"/>
  <c r="EW709" i="5"/>
  <c r="FR677" i="5"/>
  <c r="FR709" i="5"/>
  <c r="BK709" i="5"/>
  <c r="BK677" i="5"/>
  <c r="AM709" i="5"/>
  <c r="AM677" i="5"/>
  <c r="CZ677" i="5"/>
  <c r="CZ709" i="5"/>
  <c r="CC709" i="5"/>
  <c r="CC677" i="5"/>
  <c r="FE709" i="5"/>
  <c r="FE677" i="5"/>
  <c r="EI677" i="5"/>
  <c r="EI709" i="5"/>
  <c r="DM709" i="5"/>
  <c r="DM677" i="5"/>
  <c r="CQ677" i="5"/>
  <c r="CQ709" i="5"/>
  <c r="BU709" i="5"/>
  <c r="BU677" i="5"/>
  <c r="AY677" i="5"/>
  <c r="AY709" i="5"/>
  <c r="AC677" i="5"/>
  <c r="AC709" i="5"/>
  <c r="BQ709" i="5"/>
  <c r="BQ677" i="5"/>
  <c r="EZ677" i="5"/>
  <c r="EZ709" i="5"/>
  <c r="EC677" i="5"/>
  <c r="EC709" i="5"/>
  <c r="CJ709" i="5"/>
  <c r="CJ677" i="5"/>
  <c r="DD677" i="5"/>
  <c r="DD709" i="5"/>
  <c r="BI709" i="5"/>
  <c r="BI677" i="5"/>
  <c r="DU709" i="5"/>
  <c r="DU677" i="5"/>
  <c r="FD709" i="5"/>
  <c r="FD677" i="5"/>
  <c r="EH677" i="5"/>
  <c r="EH709" i="5"/>
  <c r="DL709" i="5"/>
  <c r="DL677" i="5"/>
  <c r="CP677" i="5"/>
  <c r="CP709" i="5"/>
  <c r="BT677" i="5"/>
  <c r="BT709" i="5"/>
  <c r="AX709" i="5"/>
  <c r="AX677" i="5"/>
  <c r="AB677" i="5"/>
  <c r="AB709" i="5"/>
  <c r="EE709" i="5"/>
  <c r="EE677" i="5"/>
  <c r="AS709" i="5"/>
  <c r="AS677" i="5"/>
  <c r="EA677" i="5"/>
  <c r="EA709" i="5"/>
  <c r="EU709" i="5"/>
  <c r="EU677" i="5"/>
  <c r="DX709" i="5"/>
  <c r="DX677" i="5"/>
  <c r="DA677" i="5"/>
  <c r="DA709" i="5"/>
  <c r="CD677" i="5"/>
  <c r="CD709" i="5"/>
  <c r="BG677" i="5"/>
  <c r="BG709" i="5"/>
  <c r="FC709" i="5"/>
  <c r="FC677" i="5"/>
  <c r="EG709" i="5"/>
  <c r="EG677" i="5"/>
  <c r="DK709" i="5"/>
  <c r="DK677" i="5"/>
  <c r="CO709" i="5"/>
  <c r="CO677" i="5"/>
  <c r="BS709" i="5"/>
  <c r="BS677" i="5"/>
  <c r="AW709" i="5"/>
  <c r="AW677" i="5"/>
  <c r="AA709" i="5"/>
  <c r="AA677" i="5"/>
  <c r="AU709" i="5"/>
  <c r="AU677" i="5"/>
  <c r="W677" i="5"/>
  <c r="W709" i="5"/>
  <c r="DE677" i="5"/>
  <c r="DE709" i="5"/>
  <c r="AN709" i="5"/>
  <c r="AN677" i="5"/>
  <c r="ES709" i="5"/>
  <c r="ES677" i="5"/>
  <c r="AK709" i="5"/>
  <c r="AK677" i="5"/>
  <c r="FB709" i="5"/>
  <c r="FB677" i="5"/>
  <c r="EF709" i="5"/>
  <c r="EF677" i="5"/>
  <c r="DJ709" i="5"/>
  <c r="DJ677" i="5"/>
  <c r="CN677" i="5"/>
  <c r="CN709" i="5"/>
  <c r="BR709" i="5"/>
  <c r="BR677" i="5"/>
  <c r="AV677" i="5"/>
  <c r="AV709" i="5"/>
  <c r="Z677" i="5"/>
  <c r="Z709" i="5"/>
  <c r="AC743" i="5"/>
  <c r="AY743" i="5"/>
  <c r="BU743" i="5"/>
  <c r="CQ743" i="5"/>
  <c r="DM743" i="5"/>
  <c r="EI743" i="5"/>
  <c r="FE743" i="5"/>
  <c r="AD743" i="5"/>
  <c r="AZ743" i="5"/>
  <c r="BV743" i="5"/>
  <c r="CR743" i="5"/>
  <c r="DN743" i="5"/>
  <c r="EJ743" i="5"/>
  <c r="FF743" i="5"/>
  <c r="AE743" i="5"/>
  <c r="BA743" i="5"/>
  <c r="BW743" i="5"/>
  <c r="CS743" i="5"/>
  <c r="DO743" i="5"/>
  <c r="EK743" i="5"/>
  <c r="FG743" i="5"/>
  <c r="AF743" i="5"/>
  <c r="BB743" i="5"/>
  <c r="BX743" i="5"/>
  <c r="CT743" i="5"/>
  <c r="DP743" i="5"/>
  <c r="EL743" i="5"/>
  <c r="FH743" i="5"/>
  <c r="K743" i="5"/>
  <c r="AG743" i="5"/>
  <c r="BC743" i="5"/>
  <c r="BY743" i="5"/>
  <c r="CU743" i="5"/>
  <c r="DQ743" i="5"/>
  <c r="EM743" i="5"/>
  <c r="FI743" i="5"/>
  <c r="L743" i="5"/>
  <c r="AH743" i="5"/>
  <c r="BD743" i="5"/>
  <c r="BZ743" i="5"/>
  <c r="CV743" i="5"/>
  <c r="DR743" i="5"/>
  <c r="EN743" i="5"/>
  <c r="FJ743" i="5"/>
  <c r="M743" i="5"/>
  <c r="AI743" i="5"/>
  <c r="BE743" i="5"/>
  <c r="CA743" i="5"/>
  <c r="CW743" i="5"/>
  <c r="DS743" i="5"/>
  <c r="EO743" i="5"/>
  <c r="FK743" i="5"/>
  <c r="N743" i="5"/>
  <c r="AJ743" i="5"/>
  <c r="W743" i="5"/>
  <c r="BH743" i="5"/>
  <c r="CK743" i="5"/>
  <c r="DU743" i="5"/>
  <c r="EX743" i="5"/>
  <c r="X743" i="5"/>
  <c r="BI743" i="5"/>
  <c r="CL743" i="5"/>
  <c r="DV743" i="5"/>
  <c r="EY743" i="5"/>
  <c r="AP743" i="5"/>
  <c r="Y743" i="5"/>
  <c r="BJ743" i="5"/>
  <c r="CM743" i="5"/>
  <c r="DW743" i="5"/>
  <c r="EZ743" i="5"/>
  <c r="Z743" i="5"/>
  <c r="BK743" i="5"/>
  <c r="CN743" i="5"/>
  <c r="DX743" i="5"/>
  <c r="FA743" i="5"/>
  <c r="AA743" i="5"/>
  <c r="BL743" i="5"/>
  <c r="CO743" i="5"/>
  <c r="DY743" i="5"/>
  <c r="FB743" i="5"/>
  <c r="AB743" i="5"/>
  <c r="BM743" i="5"/>
  <c r="CP743" i="5"/>
  <c r="DZ743" i="5"/>
  <c r="FC743" i="5"/>
  <c r="AK743" i="5"/>
  <c r="BN743" i="5"/>
  <c r="CX743" i="5"/>
  <c r="EA743" i="5"/>
  <c r="FD743" i="5"/>
  <c r="AL743" i="5"/>
  <c r="BO743" i="5"/>
  <c r="CY743" i="5"/>
  <c r="EB743" i="5"/>
  <c r="FL743" i="5"/>
  <c r="AM743" i="5"/>
  <c r="BP743" i="5"/>
  <c r="CZ743" i="5"/>
  <c r="EC743" i="5"/>
  <c r="FM743" i="5"/>
  <c r="AN743" i="5"/>
  <c r="BQ743" i="5"/>
  <c r="DA743" i="5"/>
  <c r="ED743" i="5"/>
  <c r="FN743" i="5"/>
  <c r="AO743" i="5"/>
  <c r="BR743" i="5"/>
  <c r="DB743" i="5"/>
  <c r="EE743" i="5"/>
  <c r="FO743" i="5"/>
  <c r="BS743" i="5"/>
  <c r="DC743" i="5"/>
  <c r="EF743" i="5"/>
  <c r="FP743" i="5"/>
  <c r="AQ743" i="5"/>
  <c r="BT743" i="5"/>
  <c r="CF743" i="5"/>
  <c r="EU743" i="5"/>
  <c r="P743" i="5"/>
  <c r="CH743" i="5"/>
  <c r="EW743" i="5"/>
  <c r="Q743" i="5"/>
  <c r="CI743" i="5"/>
  <c r="FQ743" i="5"/>
  <c r="R743" i="5"/>
  <c r="CJ743" i="5"/>
  <c r="FR743" i="5"/>
  <c r="S743" i="5"/>
  <c r="DD743" i="5"/>
  <c r="J743" i="5"/>
  <c r="J746" i="5" s="1"/>
  <c r="J745" i="5" s="1"/>
  <c r="T743" i="5"/>
  <c r="DE743" i="5"/>
  <c r="U743" i="5"/>
  <c r="DF743" i="5"/>
  <c r="V743" i="5"/>
  <c r="DG743" i="5"/>
  <c r="AR743" i="5"/>
  <c r="DH743" i="5"/>
  <c r="AS743" i="5"/>
  <c r="DI743" i="5"/>
  <c r="AT743" i="5"/>
  <c r="DJ743" i="5"/>
  <c r="AU743" i="5"/>
  <c r="DK743" i="5"/>
  <c r="AV743" i="5"/>
  <c r="DL743" i="5"/>
  <c r="AW743" i="5"/>
  <c r="DT743" i="5"/>
  <c r="AX743" i="5"/>
  <c r="EG743" i="5"/>
  <c r="BF743" i="5"/>
  <c r="EH743" i="5"/>
  <c r="BG743" i="5"/>
  <c r="EP743" i="5"/>
  <c r="CB743" i="5"/>
  <c r="EQ743" i="5"/>
  <c r="CC743" i="5"/>
  <c r="ER743" i="5"/>
  <c r="CD743" i="5"/>
  <c r="ES743" i="5"/>
  <c r="CE743" i="5"/>
  <c r="ET743" i="5"/>
  <c r="O743" i="5"/>
  <c r="CG743" i="5"/>
  <c r="EV743" i="5"/>
  <c r="E736" i="5"/>
  <c r="BC739" i="5" s="1"/>
  <c r="E725" i="5"/>
  <c r="CR729" i="5" l="1"/>
  <c r="PD265" i="4"/>
  <c r="PG260" i="4"/>
  <c r="PG261" i="4" s="1"/>
  <c r="PF262" i="4"/>
  <c r="BD70" i="5"/>
  <c r="L1223" i="5"/>
  <c r="L1224" i="5" s="1"/>
  <c r="M1221" i="5" s="1"/>
  <c r="EP739" i="5"/>
  <c r="FL729" i="5"/>
  <c r="FO729" i="5"/>
  <c r="Z729" i="5"/>
  <c r="FM729" i="5"/>
  <c r="CC729" i="5"/>
  <c r="BH739" i="5"/>
  <c r="AW729" i="5"/>
  <c r="BJ729" i="5"/>
  <c r="DU729" i="5"/>
  <c r="CA739" i="5"/>
  <c r="BA739" i="5"/>
  <c r="CX739" i="5"/>
  <c r="L739" i="5"/>
  <c r="ER739" i="5"/>
  <c r="FR739" i="5"/>
  <c r="EL739" i="5"/>
  <c r="CJ739" i="5"/>
  <c r="CY739" i="5"/>
  <c r="DT739" i="5"/>
  <c r="CD739" i="5"/>
  <c r="AG739" i="5"/>
  <c r="AY739" i="5"/>
  <c r="CU729" i="5"/>
  <c r="ES739" i="5"/>
  <c r="BE739" i="5"/>
  <c r="FO739" i="5"/>
  <c r="FK739" i="5"/>
  <c r="EK739" i="5"/>
  <c r="EW739" i="5"/>
  <c r="FG739" i="5"/>
  <c r="DJ729" i="5"/>
  <c r="DD739" i="5"/>
  <c r="CE739" i="5"/>
  <c r="DZ739" i="5"/>
  <c r="FD739" i="5"/>
  <c r="CG739" i="5"/>
  <c r="DH739" i="5"/>
  <c r="DY729" i="5"/>
  <c r="FE729" i="5"/>
  <c r="EU739" i="5"/>
  <c r="AR739" i="5"/>
  <c r="AF739" i="5"/>
  <c r="AA739" i="5"/>
  <c r="DM739" i="5"/>
  <c r="O739" i="5"/>
  <c r="R739" i="5"/>
  <c r="X739" i="5"/>
  <c r="Y739" i="5"/>
  <c r="CQ739" i="5"/>
  <c r="BL739" i="5"/>
  <c r="ET739" i="5"/>
  <c r="ES729" i="5"/>
  <c r="S739" i="5"/>
  <c r="AC739" i="5"/>
  <c r="J739" i="5"/>
  <c r="CT739" i="5"/>
  <c r="DQ739" i="5"/>
  <c r="AT739" i="5"/>
  <c r="EE739" i="5"/>
  <c r="AI729" i="5"/>
  <c r="AN739" i="5"/>
  <c r="CZ729" i="5"/>
  <c r="CS739" i="5"/>
  <c r="DE729" i="5"/>
  <c r="CV739" i="5"/>
  <c r="DX729" i="5"/>
  <c r="BO739" i="5"/>
  <c r="DS739" i="5"/>
  <c r="FJ739" i="5"/>
  <c r="BJ739" i="5"/>
  <c r="DR739" i="5"/>
  <c r="U729" i="5"/>
  <c r="AU729" i="5"/>
  <c r="BQ729" i="5"/>
  <c r="AS739" i="5"/>
  <c r="EG729" i="5"/>
  <c r="M729" i="5"/>
  <c r="EZ729" i="5"/>
  <c r="AJ729" i="5"/>
  <c r="DG739" i="5"/>
  <c r="DL729" i="5"/>
  <c r="CN729" i="5"/>
  <c r="BQ739" i="5"/>
  <c r="FP739" i="5"/>
  <c r="CO739" i="5"/>
  <c r="BT739" i="5"/>
  <c r="BV739" i="5"/>
  <c r="DB729" i="5"/>
  <c r="V729" i="5"/>
  <c r="CK729" i="5"/>
  <c r="V739" i="5"/>
  <c r="CP729" i="5"/>
  <c r="CX729" i="5"/>
  <c r="CS729" i="5"/>
  <c r="CZ739" i="5"/>
  <c r="BZ739" i="5"/>
  <c r="CA729" i="5"/>
  <c r="AZ729" i="5"/>
  <c r="P729" i="5"/>
  <c r="AX729" i="5"/>
  <c r="FP729" i="5"/>
  <c r="N729" i="5"/>
  <c r="BR729" i="5"/>
  <c r="BD729" i="5"/>
  <c r="FM739" i="5"/>
  <c r="AU739" i="5"/>
  <c r="CH729" i="5"/>
  <c r="CG729" i="5"/>
  <c r="FF739" i="5"/>
  <c r="AB729" i="5"/>
  <c r="AK739" i="5"/>
  <c r="EB729" i="5"/>
  <c r="EI729" i="5"/>
  <c r="EC729" i="5"/>
  <c r="FQ729" i="5"/>
  <c r="BU729" i="5"/>
  <c r="FN739" i="5"/>
  <c r="DM729" i="5"/>
  <c r="AY729" i="5"/>
  <c r="FA739" i="5"/>
  <c r="EF739" i="5"/>
  <c r="DR729" i="5"/>
  <c r="EJ739" i="5"/>
  <c r="CK739" i="5"/>
  <c r="BH729" i="5"/>
  <c r="BY729" i="5"/>
  <c r="AQ729" i="5"/>
  <c r="AZ739" i="5"/>
  <c r="T729" i="5"/>
  <c r="CL729" i="5"/>
  <c r="EP729" i="5"/>
  <c r="EJ729" i="5"/>
  <c r="EF729" i="5"/>
  <c r="CN739" i="5"/>
  <c r="CE729" i="5"/>
  <c r="BF729" i="5"/>
  <c r="EV739" i="5"/>
  <c r="FG729" i="5"/>
  <c r="DT729" i="5"/>
  <c r="W729" i="5"/>
  <c r="BC729" i="5"/>
  <c r="CT729" i="5"/>
  <c r="CJ729" i="5"/>
  <c r="DQ729" i="5"/>
  <c r="DB739" i="5"/>
  <c r="AM729" i="5"/>
  <c r="DF739" i="5"/>
  <c r="BK729" i="5"/>
  <c r="BI729" i="5"/>
  <c r="AE739" i="5"/>
  <c r="CB729" i="5"/>
  <c r="DO739" i="5"/>
  <c r="DA729" i="5"/>
  <c r="CB739" i="5"/>
  <c r="EK729" i="5"/>
  <c r="EY739" i="5"/>
  <c r="BE729" i="5"/>
  <c r="DW739" i="5"/>
  <c r="CW739" i="5"/>
  <c r="BN729" i="5"/>
  <c r="BP729" i="5"/>
  <c r="AI739" i="5"/>
  <c r="AA729" i="5"/>
  <c r="CR739" i="5"/>
  <c r="BB729" i="5"/>
  <c r="DI729" i="5"/>
  <c r="DL739" i="5"/>
  <c r="DC729" i="5"/>
  <c r="EX739" i="5"/>
  <c r="AF729" i="5"/>
  <c r="P739" i="5"/>
  <c r="AN729" i="5"/>
  <c r="AD739" i="5"/>
  <c r="BL729" i="5"/>
  <c r="FH729" i="5"/>
  <c r="FR729" i="5"/>
  <c r="K746" i="5"/>
  <c r="K745" i="5" s="1"/>
  <c r="BT729" i="5"/>
  <c r="DV739" i="5"/>
  <c r="AR729" i="5"/>
  <c r="BU739" i="5"/>
  <c r="FJ729" i="5"/>
  <c r="FI739" i="5"/>
  <c r="BS729" i="5"/>
  <c r="N739" i="5"/>
  <c r="L729" i="5"/>
  <c r="CU739" i="5"/>
  <c r="EM729" i="5"/>
  <c r="DN739" i="5"/>
  <c r="BF739" i="5"/>
  <c r="BB739" i="5"/>
  <c r="ED739" i="5"/>
  <c r="T739" i="5"/>
  <c r="EH729" i="5"/>
  <c r="BW729" i="5"/>
  <c r="CV729" i="5"/>
  <c r="EC739" i="5"/>
  <c r="BG729" i="5"/>
  <c r="CH739" i="5"/>
  <c r="DN729" i="5"/>
  <c r="CL739" i="5"/>
  <c r="ED729" i="5"/>
  <c r="DK739" i="5"/>
  <c r="EW729" i="5"/>
  <c r="BW739" i="5"/>
  <c r="Z739" i="5"/>
  <c r="CI729" i="5"/>
  <c r="DE739" i="5"/>
  <c r="EQ729" i="5"/>
  <c r="AQ739" i="5"/>
  <c r="AG729" i="5"/>
  <c r="FB739" i="5"/>
  <c r="AO729" i="5"/>
  <c r="BM739" i="5"/>
  <c r="X729" i="5"/>
  <c r="R729" i="5"/>
  <c r="AW739" i="5"/>
  <c r="EG739" i="5"/>
  <c r="AX739" i="5"/>
  <c r="DH729" i="5"/>
  <c r="BX729" i="5"/>
  <c r="EN739" i="5"/>
  <c r="S729" i="5"/>
  <c r="BN739" i="5"/>
  <c r="CY729" i="5"/>
  <c r="BD739" i="5"/>
  <c r="BA729" i="5"/>
  <c r="AH739" i="5"/>
  <c r="EU729" i="5"/>
  <c r="AM739" i="5"/>
  <c r="DD729" i="5"/>
  <c r="AP729" i="5"/>
  <c r="K729" i="5"/>
  <c r="Q739" i="5"/>
  <c r="DJ739" i="5"/>
  <c r="CP739" i="5"/>
  <c r="CI739" i="5"/>
  <c r="AE729" i="5"/>
  <c r="AL739" i="5"/>
  <c r="BZ729" i="5"/>
  <c r="EH739" i="5"/>
  <c r="ET729" i="5"/>
  <c r="EM739" i="5"/>
  <c r="DG729" i="5"/>
  <c r="M739" i="5"/>
  <c r="DW729" i="5"/>
  <c r="AJ739" i="5"/>
  <c r="EE729" i="5"/>
  <c r="DK729" i="5"/>
  <c r="AH729" i="5"/>
  <c r="FC729" i="5"/>
  <c r="BO729" i="5"/>
  <c r="DU739" i="5"/>
  <c r="J729" i="5"/>
  <c r="J731" i="5" s="1"/>
  <c r="DP729" i="5"/>
  <c r="EI739" i="5"/>
  <c r="EB739" i="5"/>
  <c r="EQ739" i="5"/>
  <c r="E735" i="5"/>
  <c r="CQ738" i="5" s="1"/>
  <c r="U739" i="5"/>
  <c r="DO729" i="5"/>
  <c r="BY739" i="5"/>
  <c r="AD729" i="5"/>
  <c r="W739" i="5"/>
  <c r="EL729" i="5"/>
  <c r="FQ739" i="5"/>
  <c r="EY729" i="5"/>
  <c r="K739" i="5"/>
  <c r="CF739" i="5"/>
  <c r="CQ729" i="5"/>
  <c r="FD729" i="5"/>
  <c r="CD729" i="5"/>
  <c r="FN729" i="5"/>
  <c r="AS729" i="5"/>
  <c r="BP739" i="5"/>
  <c r="BS739" i="5"/>
  <c r="DP739" i="5"/>
  <c r="ER729" i="5"/>
  <c r="EO739" i="5"/>
  <c r="AV729" i="5"/>
  <c r="FH739" i="5"/>
  <c r="EV729" i="5"/>
  <c r="CC739" i="5"/>
  <c r="AT729" i="5"/>
  <c r="FE739" i="5"/>
  <c r="FK729" i="5"/>
  <c r="AP739" i="5"/>
  <c r="CW729" i="5"/>
  <c r="DS729" i="5"/>
  <c r="EX729" i="5"/>
  <c r="AC729" i="5"/>
  <c r="CF729" i="5"/>
  <c r="EN729" i="5"/>
  <c r="AV739" i="5"/>
  <c r="Q729" i="5"/>
  <c r="DC739" i="5"/>
  <c r="DX739" i="5"/>
  <c r="BG739" i="5"/>
  <c r="FF729" i="5"/>
  <c r="EZ739" i="5"/>
  <c r="FA729" i="5"/>
  <c r="DY739" i="5"/>
  <c r="O729" i="5"/>
  <c r="BR739" i="5"/>
  <c r="EA729" i="5"/>
  <c r="BI739" i="5"/>
  <c r="CO729" i="5"/>
  <c r="FB729" i="5"/>
  <c r="BV729" i="5"/>
  <c r="BK739" i="5"/>
  <c r="BM729" i="5"/>
  <c r="DA739" i="5"/>
  <c r="DZ729" i="5"/>
  <c r="EA739" i="5"/>
  <c r="AB739" i="5"/>
  <c r="CM739" i="5"/>
  <c r="AK729" i="5"/>
  <c r="FC739" i="5"/>
  <c r="DF729" i="5"/>
  <c r="AO739" i="5"/>
  <c r="FI729" i="5"/>
  <c r="BX739" i="5"/>
  <c r="DV729" i="5"/>
  <c r="DI739" i="5"/>
  <c r="EO729" i="5"/>
  <c r="AL729" i="5"/>
  <c r="CM729" i="5"/>
  <c r="FL739" i="5"/>
  <c r="Y729" i="5"/>
  <c r="I677" i="5"/>
  <c r="I709" i="5"/>
  <c r="PE265" i="4" l="1"/>
  <c r="PH260" i="4"/>
  <c r="PH261" i="4" s="1"/>
  <c r="PG262" i="4"/>
  <c r="BE70" i="5"/>
  <c r="J732" i="5"/>
  <c r="J755" i="5" s="1"/>
  <c r="J694" i="5" s="1"/>
  <c r="J819" i="5" s="1"/>
  <c r="M1223" i="5"/>
  <c r="FM738" i="5"/>
  <c r="AJ738" i="5"/>
  <c r="I739" i="5"/>
  <c r="U738" i="5"/>
  <c r="CT738" i="5"/>
  <c r="EB738" i="5"/>
  <c r="EN738" i="5"/>
  <c r="DO738" i="5"/>
  <c r="DR738" i="5"/>
  <c r="CD738" i="5"/>
  <c r="FJ738" i="5"/>
  <c r="CZ738" i="5"/>
  <c r="ES738" i="5"/>
  <c r="J738" i="5"/>
  <c r="DQ738" i="5"/>
  <c r="CI738" i="5"/>
  <c r="FD738" i="5"/>
  <c r="M738" i="5"/>
  <c r="CK738" i="5"/>
  <c r="L746" i="5"/>
  <c r="L745" i="5" s="1"/>
  <c r="FH738" i="5"/>
  <c r="CA738" i="5"/>
  <c r="V738" i="5"/>
  <c r="EI738" i="5"/>
  <c r="EE738" i="5"/>
  <c r="DJ738" i="5"/>
  <c r="AQ738" i="5"/>
  <c r="ED738" i="5"/>
  <c r="DB738" i="5"/>
  <c r="P738" i="5"/>
  <c r="DN738" i="5"/>
  <c r="CW738" i="5"/>
  <c r="AL738" i="5"/>
  <c r="CH738" i="5"/>
  <c r="BG738" i="5"/>
  <c r="AU738" i="5"/>
  <c r="AX738" i="5"/>
  <c r="BO738" i="5"/>
  <c r="BB738" i="5"/>
  <c r="FC738" i="5"/>
  <c r="DX738" i="5"/>
  <c r="AV738" i="5"/>
  <c r="BV738" i="5"/>
  <c r="BA738" i="5"/>
  <c r="CF738" i="5"/>
  <c r="BW738" i="5"/>
  <c r="EL738" i="5"/>
  <c r="BZ738" i="5"/>
  <c r="BM738" i="5"/>
  <c r="BI738" i="5"/>
  <c r="CE738" i="5"/>
  <c r="R738" i="5"/>
  <c r="FQ738" i="5"/>
  <c r="CR738" i="5"/>
  <c r="FK738" i="5"/>
  <c r="X738" i="5"/>
  <c r="CU738" i="5"/>
  <c r="BX738" i="5"/>
  <c r="Z738" i="5"/>
  <c r="BN738" i="5"/>
  <c r="AD738" i="5"/>
  <c r="AA738" i="5"/>
  <c r="AR738" i="5"/>
  <c r="DV738" i="5"/>
  <c r="DG738" i="5"/>
  <c r="FN738" i="5"/>
  <c r="BD738" i="5"/>
  <c r="DL738" i="5"/>
  <c r="EC738" i="5"/>
  <c r="BH738" i="5"/>
  <c r="DY738" i="5"/>
  <c r="AP738" i="5"/>
  <c r="FE738" i="5"/>
  <c r="Q738" i="5"/>
  <c r="CM738" i="5"/>
  <c r="CO738" i="5"/>
  <c r="CS738" i="5"/>
  <c r="Y738" i="5"/>
  <c r="CY738" i="5"/>
  <c r="BC738" i="5"/>
  <c r="AG738" i="5"/>
  <c r="EX738" i="5"/>
  <c r="BF738" i="5"/>
  <c r="CL738" i="5"/>
  <c r="DE738" i="5"/>
  <c r="CJ738" i="5"/>
  <c r="FR738" i="5"/>
  <c r="EF738" i="5"/>
  <c r="AS738" i="5"/>
  <c r="EM738" i="5"/>
  <c r="DC738" i="5"/>
  <c r="EP738" i="5"/>
  <c r="FP738" i="5"/>
  <c r="FI738" i="5"/>
  <c r="DD738" i="5"/>
  <c r="DM738" i="5"/>
  <c r="FF738" i="5"/>
  <c r="AI738" i="5"/>
  <c r="DK738" i="5"/>
  <c r="AE738" i="5"/>
  <c r="EK738" i="5"/>
  <c r="AF738" i="5"/>
  <c r="EG738" i="5"/>
  <c r="DA738" i="5"/>
  <c r="AC738" i="5"/>
  <c r="K731" i="5"/>
  <c r="K732" i="5" s="1"/>
  <c r="K755" i="5" s="1"/>
  <c r="K694" i="5" s="1"/>
  <c r="K819" i="5" s="1"/>
  <c r="K94" i="5" s="1"/>
  <c r="EY738" i="5"/>
  <c r="BY738" i="5"/>
  <c r="AY738" i="5"/>
  <c r="DU738" i="5"/>
  <c r="CP738" i="5"/>
  <c r="CC738" i="5"/>
  <c r="ET738" i="5"/>
  <c r="AK738" i="5"/>
  <c r="BE738" i="5"/>
  <c r="AH738" i="5"/>
  <c r="T738" i="5"/>
  <c r="EV738" i="5"/>
  <c r="FA738" i="5"/>
  <c r="S738" i="5"/>
  <c r="EQ738" i="5"/>
  <c r="BQ738" i="5"/>
  <c r="DZ738" i="5"/>
  <c r="EZ738" i="5"/>
  <c r="FG738" i="5"/>
  <c r="EH738" i="5"/>
  <c r="FB738" i="5"/>
  <c r="CB738" i="5"/>
  <c r="DP738" i="5"/>
  <c r="N738" i="5"/>
  <c r="AB738" i="5"/>
  <c r="FL738" i="5"/>
  <c r="W738" i="5"/>
  <c r="CN738" i="5"/>
  <c r="AW738" i="5"/>
  <c r="ER738" i="5"/>
  <c r="AT738" i="5"/>
  <c r="K738" i="5"/>
  <c r="EU738" i="5"/>
  <c r="DW738" i="5"/>
  <c r="EJ738" i="5"/>
  <c r="BK738" i="5"/>
  <c r="BJ738" i="5"/>
  <c r="DT738" i="5"/>
  <c r="L738" i="5"/>
  <c r="AN738" i="5"/>
  <c r="EW738" i="5"/>
  <c r="O738" i="5"/>
  <c r="EA738" i="5"/>
  <c r="AO738" i="5"/>
  <c r="CX738" i="5"/>
  <c r="CG738" i="5"/>
  <c r="DH738" i="5"/>
  <c r="AZ738" i="5"/>
  <c r="BS738" i="5"/>
  <c r="DI738" i="5"/>
  <c r="FO738" i="5"/>
  <c r="DF738" i="5"/>
  <c r="DS738" i="5"/>
  <c r="EO738" i="5"/>
  <c r="CV738" i="5"/>
  <c r="BL738" i="5"/>
  <c r="BU738" i="5"/>
  <c r="AM738" i="5"/>
  <c r="BP738" i="5"/>
  <c r="BT738" i="5"/>
  <c r="BR738" i="5"/>
  <c r="PF265" i="4" l="1"/>
  <c r="J820" i="5"/>
  <c r="K998" i="5"/>
  <c r="PI260" i="4"/>
  <c r="PI261" i="4" s="1"/>
  <c r="PH262" i="4"/>
  <c r="BF70" i="5"/>
  <c r="J829" i="5"/>
  <c r="J1207" i="5" s="1"/>
  <c r="J834" i="5"/>
  <c r="J835" i="5" s="1"/>
  <c r="J94" i="5"/>
  <c r="M1224" i="5"/>
  <c r="N1221" i="5" s="1"/>
  <c r="N1223" i="5" s="1"/>
  <c r="N1224" i="5" s="1"/>
  <c r="O1221" i="5" s="1"/>
  <c r="I738" i="5"/>
  <c r="L731" i="5"/>
  <c r="L732" i="5" s="1"/>
  <c r="L755" i="5" s="1"/>
  <c r="L694" i="5" s="1"/>
  <c r="L819" i="5" s="1"/>
  <c r="M746" i="5"/>
  <c r="N746" i="5" s="1"/>
  <c r="N745" i="5" s="1"/>
  <c r="K834" i="5"/>
  <c r="K835" i="5" s="1"/>
  <c r="PG265" i="4" l="1"/>
  <c r="L998" i="5"/>
  <c r="PJ260" i="4"/>
  <c r="PJ261" i="4" s="1"/>
  <c r="PI262" i="4"/>
  <c r="BG70" i="5"/>
  <c r="J97" i="5"/>
  <c r="J676" i="5"/>
  <c r="J706" i="5"/>
  <c r="O1223" i="5"/>
  <c r="O1224" i="5" s="1"/>
  <c r="P1221" i="5" s="1"/>
  <c r="M731" i="5"/>
  <c r="N731" i="5" s="1"/>
  <c r="N732" i="5" s="1"/>
  <c r="N755" i="5" s="1"/>
  <c r="N694" i="5" s="1"/>
  <c r="N819" i="5" s="1"/>
  <c r="N94" i="5" s="1"/>
  <c r="O746" i="5"/>
  <c r="P746" i="5" s="1"/>
  <c r="M745" i="5"/>
  <c r="L94" i="5"/>
  <c r="L834" i="5"/>
  <c r="L835" i="5" s="1"/>
  <c r="PH265" i="4" l="1"/>
  <c r="PK260" i="4"/>
  <c r="PK261" i="4" s="1"/>
  <c r="PJ262" i="4"/>
  <c r="BH70" i="5"/>
  <c r="P1223" i="5"/>
  <c r="P1224" i="5" s="1"/>
  <c r="Q1221" i="5" s="1"/>
  <c r="O731" i="5"/>
  <c r="P731" i="5" s="1"/>
  <c r="P732" i="5" s="1"/>
  <c r="P755" i="5" s="1"/>
  <c r="P694" i="5" s="1"/>
  <c r="M732" i="5"/>
  <c r="M755" i="5" s="1"/>
  <c r="M694" i="5" s="1"/>
  <c r="M819" i="5" s="1"/>
  <c r="Q746" i="5"/>
  <c r="R746" i="5" s="1"/>
  <c r="P745" i="5"/>
  <c r="O745" i="5"/>
  <c r="PI265" i="4" l="1"/>
  <c r="M998" i="5"/>
  <c r="N998" i="5"/>
  <c r="PL260" i="4"/>
  <c r="PL261" i="4" s="1"/>
  <c r="PK262" i="4"/>
  <c r="R745" i="5"/>
  <c r="BI70" i="5"/>
  <c r="Q1223" i="5"/>
  <c r="Q1224" i="5" s="1"/>
  <c r="R1221" i="5" s="1"/>
  <c r="O732" i="5"/>
  <c r="O755" i="5" s="1"/>
  <c r="O694" i="5" s="1"/>
  <c r="O819" i="5" s="1"/>
  <c r="O94" i="5" s="1"/>
  <c r="Q731" i="5"/>
  <c r="R731" i="5" s="1"/>
  <c r="R732" i="5" s="1"/>
  <c r="R755" i="5" s="1"/>
  <c r="R694" i="5" s="1"/>
  <c r="R819" i="5" s="1"/>
  <c r="R94" i="5" s="1"/>
  <c r="S746" i="5"/>
  <c r="T746" i="5" s="1"/>
  <c r="T745" i="5" s="1"/>
  <c r="Q745" i="5"/>
  <c r="M834" i="5"/>
  <c r="M835" i="5" s="1"/>
  <c r="M94" i="5"/>
  <c r="N834" i="5"/>
  <c r="N835" i="5" s="1"/>
  <c r="P819" i="5"/>
  <c r="PJ265" i="4" l="1"/>
  <c r="O998" i="5"/>
  <c r="P998" i="5"/>
  <c r="PM260" i="4"/>
  <c r="PM261" i="4" s="1"/>
  <c r="PL262" i="4"/>
  <c r="BJ70" i="5"/>
  <c r="R1223" i="5"/>
  <c r="R1224" i="5" s="1"/>
  <c r="S1221" i="5" s="1"/>
  <c r="Q732" i="5"/>
  <c r="Q755" i="5" s="1"/>
  <c r="Q694" i="5" s="1"/>
  <c r="Q819" i="5" s="1"/>
  <c r="R998" i="5" s="1"/>
  <c r="S731" i="5"/>
  <c r="S745" i="5"/>
  <c r="U746" i="5"/>
  <c r="O834" i="5"/>
  <c r="O835" i="5" s="1"/>
  <c r="P94" i="5"/>
  <c r="P834" i="5"/>
  <c r="P835" i="5" s="1"/>
  <c r="PK265" i="4" l="1"/>
  <c r="Q998" i="5"/>
  <c r="Q94" i="5"/>
  <c r="PN260" i="4"/>
  <c r="PN261" i="4" s="1"/>
  <c r="PM262" i="4"/>
  <c r="V746" i="5"/>
  <c r="BK70" i="5"/>
  <c r="T731" i="5"/>
  <c r="R834" i="5"/>
  <c r="R835" i="5" s="1"/>
  <c r="S1223" i="5"/>
  <c r="S1224" i="5" s="1"/>
  <c r="T1221" i="5" s="1"/>
  <c r="Q834" i="5"/>
  <c r="Q835" i="5" s="1"/>
  <c r="S732" i="5"/>
  <c r="S755" i="5" s="1"/>
  <c r="S694" i="5" s="1"/>
  <c r="S819" i="5" s="1"/>
  <c r="U745" i="5"/>
  <c r="PL265" i="4" l="1"/>
  <c r="S998" i="5"/>
  <c r="PO260" i="4"/>
  <c r="PO261" i="4" s="1"/>
  <c r="PN262" i="4"/>
  <c r="W746" i="5"/>
  <c r="V745" i="5"/>
  <c r="T732" i="5"/>
  <c r="T755" i="5" s="1"/>
  <c r="T694" i="5" s="1"/>
  <c r="T819" i="5" s="1"/>
  <c r="U731" i="5"/>
  <c r="BL70" i="5"/>
  <c r="T1223" i="5"/>
  <c r="T1224" i="5" s="1"/>
  <c r="U1221" i="5" s="1"/>
  <c r="S94" i="5"/>
  <c r="S834" i="5"/>
  <c r="S835" i="5" s="1"/>
  <c r="PM265" i="4" l="1"/>
  <c r="T998" i="5"/>
  <c r="PP260" i="4"/>
  <c r="PP261" i="4" s="1"/>
  <c r="PO262" i="4"/>
  <c r="X746" i="5"/>
  <c r="W745" i="5"/>
  <c r="V731" i="5"/>
  <c r="U732" i="5"/>
  <c r="U755" i="5" s="1"/>
  <c r="U694" i="5" s="1"/>
  <c r="U819" i="5" s="1"/>
  <c r="T94" i="5"/>
  <c r="T834" i="5"/>
  <c r="T835" i="5" s="1"/>
  <c r="BM70" i="5"/>
  <c r="U1223" i="5"/>
  <c r="U1224" i="5" s="1"/>
  <c r="V1221" i="5" s="1"/>
  <c r="PN265" i="4" l="1"/>
  <c r="U998" i="5"/>
  <c r="PQ260" i="4"/>
  <c r="PQ261" i="4" s="1"/>
  <c r="PP262" i="4"/>
  <c r="Y746" i="5"/>
  <c r="X745" i="5"/>
  <c r="U94" i="5"/>
  <c r="U834" i="5"/>
  <c r="U835" i="5" s="1"/>
  <c r="V732" i="5"/>
  <c r="V755" i="5" s="1"/>
  <c r="V694" i="5" s="1"/>
  <c r="V819" i="5" s="1"/>
  <c r="W731" i="5"/>
  <c r="BN70" i="5"/>
  <c r="V1223" i="5"/>
  <c r="V1224" i="5" s="1"/>
  <c r="W1221" i="5" s="1"/>
  <c r="PO265" i="4" l="1"/>
  <c r="V998" i="5"/>
  <c r="PR260" i="4"/>
  <c r="PR261" i="4" s="1"/>
  <c r="PQ262" i="4"/>
  <c r="Z746" i="5"/>
  <c r="Y745" i="5"/>
  <c r="V94" i="5"/>
  <c r="V834" i="5"/>
  <c r="V835" i="5" s="1"/>
  <c r="W732" i="5"/>
  <c r="W755" i="5" s="1"/>
  <c r="W694" i="5" s="1"/>
  <c r="W819" i="5" s="1"/>
  <c r="X731" i="5"/>
  <c r="BO70" i="5"/>
  <c r="W1223" i="5"/>
  <c r="W1224" i="5" s="1"/>
  <c r="X1221" i="5" s="1"/>
  <c r="AA746" i="5" l="1"/>
  <c r="AB746" i="5" s="1"/>
  <c r="AC746" i="5" s="1"/>
  <c r="AD746" i="5" s="1"/>
  <c r="AE746" i="5" s="1"/>
  <c r="AF746" i="5" s="1"/>
  <c r="AG746" i="5" s="1"/>
  <c r="AH746" i="5" s="1"/>
  <c r="AI746" i="5" s="1"/>
  <c r="AJ746" i="5" s="1"/>
  <c r="AK746" i="5" s="1"/>
  <c r="AL746" i="5" s="1"/>
  <c r="AM746" i="5" s="1"/>
  <c r="AN746" i="5" s="1"/>
  <c r="AO746" i="5" s="1"/>
  <c r="AP746" i="5" s="1"/>
  <c r="AQ746" i="5" s="1"/>
  <c r="AR746" i="5" s="1"/>
  <c r="AS746" i="5" s="1"/>
  <c r="AT746" i="5" s="1"/>
  <c r="AU746" i="5" s="1"/>
  <c r="AV746" i="5" s="1"/>
  <c r="AW746" i="5" s="1"/>
  <c r="AX746" i="5" s="1"/>
  <c r="AY746" i="5" s="1"/>
  <c r="AZ746" i="5" s="1"/>
  <c r="BA746" i="5" s="1"/>
  <c r="BB746" i="5" s="1"/>
  <c r="BC746" i="5" s="1"/>
  <c r="BD746" i="5" s="1"/>
  <c r="BE746" i="5" s="1"/>
  <c r="BF746" i="5" s="1"/>
  <c r="BG746" i="5" s="1"/>
  <c r="BH746" i="5" s="1"/>
  <c r="BI746" i="5" s="1"/>
  <c r="BJ746" i="5" s="1"/>
  <c r="BK746" i="5" s="1"/>
  <c r="BL746" i="5" s="1"/>
  <c r="BM746" i="5" s="1"/>
  <c r="BN746" i="5" s="1"/>
  <c r="BO746" i="5" s="1"/>
  <c r="BP746" i="5" s="1"/>
  <c r="BQ746" i="5" s="1"/>
  <c r="BR746" i="5" s="1"/>
  <c r="BS746" i="5" s="1"/>
  <c r="BT746" i="5" s="1"/>
  <c r="BU746" i="5" s="1"/>
  <c r="BV746" i="5" s="1"/>
  <c r="BW746" i="5" s="1"/>
  <c r="BX746" i="5" s="1"/>
  <c r="BY746" i="5" s="1"/>
  <c r="BZ746" i="5" s="1"/>
  <c r="CA746" i="5" s="1"/>
  <c r="CB746" i="5" s="1"/>
  <c r="CC746" i="5" s="1"/>
  <c r="CD746" i="5" s="1"/>
  <c r="CE746" i="5" s="1"/>
  <c r="CF746" i="5" s="1"/>
  <c r="CG746" i="5" s="1"/>
  <c r="CH746" i="5" s="1"/>
  <c r="CI746" i="5" s="1"/>
  <c r="CJ746" i="5" s="1"/>
  <c r="CK746" i="5" s="1"/>
  <c r="CL746" i="5" s="1"/>
  <c r="CM746" i="5" s="1"/>
  <c r="CN746" i="5" s="1"/>
  <c r="CO746" i="5" s="1"/>
  <c r="CP746" i="5" s="1"/>
  <c r="CQ746" i="5" s="1"/>
  <c r="CR746" i="5" s="1"/>
  <c r="CS746" i="5" s="1"/>
  <c r="CT746" i="5" s="1"/>
  <c r="CU746" i="5" s="1"/>
  <c r="CV746" i="5" s="1"/>
  <c r="CW746" i="5" s="1"/>
  <c r="CX746" i="5" s="1"/>
  <c r="CY746" i="5" s="1"/>
  <c r="CZ746" i="5" s="1"/>
  <c r="DA746" i="5" s="1"/>
  <c r="DB746" i="5" s="1"/>
  <c r="DC746" i="5" s="1"/>
  <c r="DD746" i="5" s="1"/>
  <c r="DE746" i="5" s="1"/>
  <c r="DF746" i="5" s="1"/>
  <c r="DG746" i="5" s="1"/>
  <c r="DH746" i="5" s="1"/>
  <c r="DI746" i="5" s="1"/>
  <c r="DJ746" i="5" s="1"/>
  <c r="DK746" i="5" s="1"/>
  <c r="DL746" i="5" s="1"/>
  <c r="DM746" i="5" s="1"/>
  <c r="DN746" i="5" s="1"/>
  <c r="DO746" i="5" s="1"/>
  <c r="DP746" i="5" s="1"/>
  <c r="DQ746" i="5" s="1"/>
  <c r="DR746" i="5" s="1"/>
  <c r="DS746" i="5" s="1"/>
  <c r="DT746" i="5" s="1"/>
  <c r="DU746" i="5" s="1"/>
  <c r="DV746" i="5" s="1"/>
  <c r="DW746" i="5" s="1"/>
  <c r="DX746" i="5" s="1"/>
  <c r="DY746" i="5" s="1"/>
  <c r="DZ746" i="5" s="1"/>
  <c r="EA746" i="5" s="1"/>
  <c r="EB746" i="5" s="1"/>
  <c r="EC746" i="5" s="1"/>
  <c r="ED746" i="5" s="1"/>
  <c r="EE746" i="5" s="1"/>
  <c r="EF746" i="5" s="1"/>
  <c r="EG746" i="5" s="1"/>
  <c r="EH746" i="5" s="1"/>
  <c r="EI746" i="5" s="1"/>
  <c r="EJ746" i="5" s="1"/>
  <c r="EK746" i="5" s="1"/>
  <c r="EL746" i="5" s="1"/>
  <c r="EM746" i="5" s="1"/>
  <c r="EN746" i="5" s="1"/>
  <c r="EO746" i="5" s="1"/>
  <c r="EP746" i="5" s="1"/>
  <c r="EQ746" i="5" s="1"/>
  <c r="ER746" i="5" s="1"/>
  <c r="ES746" i="5" s="1"/>
  <c r="ET746" i="5" s="1"/>
  <c r="EU746" i="5" s="1"/>
  <c r="EV746" i="5" s="1"/>
  <c r="EW746" i="5" s="1"/>
  <c r="EX746" i="5" s="1"/>
  <c r="EY746" i="5" s="1"/>
  <c r="EZ746" i="5" s="1"/>
  <c r="FA746" i="5" s="1"/>
  <c r="FB746" i="5" s="1"/>
  <c r="FC746" i="5" s="1"/>
  <c r="FD746" i="5" s="1"/>
  <c r="FE746" i="5" s="1"/>
  <c r="FF746" i="5" s="1"/>
  <c r="FG746" i="5" s="1"/>
  <c r="FH746" i="5" s="1"/>
  <c r="FI746" i="5" s="1"/>
  <c r="FJ746" i="5" s="1"/>
  <c r="FK746" i="5" s="1"/>
  <c r="FL746" i="5" s="1"/>
  <c r="FM746" i="5" s="1"/>
  <c r="FN746" i="5" s="1"/>
  <c r="FO746" i="5" s="1"/>
  <c r="FP746" i="5" s="1"/>
  <c r="FQ746" i="5" s="1"/>
  <c r="FR746" i="5" s="1"/>
  <c r="Z745" i="5"/>
  <c r="PP265" i="4"/>
  <c r="W998" i="5"/>
  <c r="PS260" i="4"/>
  <c r="PS261" i="4" s="1"/>
  <c r="PR262" i="4"/>
  <c r="W834" i="5"/>
  <c r="W835" i="5" s="1"/>
  <c r="W94" i="5"/>
  <c r="X732" i="5"/>
  <c r="X755" i="5" s="1"/>
  <c r="X694" i="5" s="1"/>
  <c r="X819" i="5" s="1"/>
  <c r="Y731" i="5"/>
  <c r="BP70" i="5"/>
  <c r="X1223" i="5"/>
  <c r="X1224" i="5" s="1"/>
  <c r="Y1221" i="5" s="1"/>
  <c r="AA745" i="5" l="1"/>
  <c r="PQ265" i="4"/>
  <c r="X998" i="5"/>
  <c r="PT260" i="4"/>
  <c r="PT261" i="4" s="1"/>
  <c r="PS262" i="4"/>
  <c r="X94" i="5"/>
  <c r="Z731" i="5"/>
  <c r="Y732" i="5"/>
  <c r="Y755" i="5" s="1"/>
  <c r="Y694" i="5" s="1"/>
  <c r="Y819" i="5" s="1"/>
  <c r="X834" i="5"/>
  <c r="X835" i="5" s="1"/>
  <c r="BQ70" i="5"/>
  <c r="Y1223" i="5"/>
  <c r="Y1224" i="5" s="1"/>
  <c r="Z1221" i="5" s="1"/>
  <c r="AB745" i="5"/>
  <c r="PR265" i="4" l="1"/>
  <c r="Y998" i="5"/>
  <c r="PU260" i="4"/>
  <c r="PU261" i="4" s="1"/>
  <c r="PT262" i="4"/>
  <c r="Z732" i="5"/>
  <c r="Z755" i="5" s="1"/>
  <c r="Z694" i="5" s="1"/>
  <c r="Z819" i="5" s="1"/>
  <c r="AA731" i="5"/>
  <c r="Y94" i="5"/>
  <c r="Y834" i="5"/>
  <c r="Y835" i="5" s="1"/>
  <c r="BR70" i="5"/>
  <c r="Z1223" i="5"/>
  <c r="Z1224" i="5" s="1"/>
  <c r="AA1221" i="5" s="1"/>
  <c r="AC745" i="5"/>
  <c r="PS265" i="4" l="1"/>
  <c r="Z998" i="5"/>
  <c r="PV260" i="4"/>
  <c r="PV261" i="4" s="1"/>
  <c r="PU262" i="4"/>
  <c r="Z94" i="5"/>
  <c r="Z834" i="5"/>
  <c r="Z835" i="5" s="1"/>
  <c r="AA732" i="5"/>
  <c r="AA755" i="5" s="1"/>
  <c r="AA694" i="5" s="1"/>
  <c r="AA819" i="5" s="1"/>
  <c r="AB731" i="5"/>
  <c r="BS70" i="5"/>
  <c r="AA1223" i="5"/>
  <c r="AA1224" i="5" s="1"/>
  <c r="AB1221" i="5" s="1"/>
  <c r="AD745" i="5"/>
  <c r="PT265" i="4" l="1"/>
  <c r="AA998" i="5"/>
  <c r="PW260" i="4"/>
  <c r="PW261" i="4" s="1"/>
  <c r="PV262" i="4"/>
  <c r="AA834" i="5"/>
  <c r="AA835" i="5" s="1"/>
  <c r="AA94" i="5"/>
  <c r="AB732" i="5"/>
  <c r="AB755" i="5" s="1"/>
  <c r="AB694" i="5" s="1"/>
  <c r="AB819" i="5" s="1"/>
  <c r="AC731" i="5"/>
  <c r="BT70" i="5"/>
  <c r="AB1223" i="5"/>
  <c r="AB1224" i="5" s="1"/>
  <c r="AC1221" i="5" s="1"/>
  <c r="AE745" i="5"/>
  <c r="PU265" i="4" l="1"/>
  <c r="AB834" i="5"/>
  <c r="AB835" i="5" s="1"/>
  <c r="AB998" i="5"/>
  <c r="PX260" i="4"/>
  <c r="PX261" i="4" s="1"/>
  <c r="PW262" i="4"/>
  <c r="AB94" i="5"/>
  <c r="AC732" i="5"/>
  <c r="AC755" i="5" s="1"/>
  <c r="AC694" i="5" s="1"/>
  <c r="AC819" i="5" s="1"/>
  <c r="AD731" i="5"/>
  <c r="BU70" i="5"/>
  <c r="AC1223" i="5"/>
  <c r="AC1224" i="5" s="1"/>
  <c r="AD1221" i="5" s="1"/>
  <c r="AF745" i="5"/>
  <c r="PV265" i="4" l="1"/>
  <c r="AC834" i="5"/>
  <c r="AC835" i="5" s="1"/>
  <c r="AC998" i="5"/>
  <c r="PY260" i="4"/>
  <c r="PY261" i="4" s="1"/>
  <c r="PX262" i="4"/>
  <c r="AC94" i="5"/>
  <c r="AD732" i="5"/>
  <c r="AD755" i="5" s="1"/>
  <c r="AD694" i="5" s="1"/>
  <c r="AD819" i="5" s="1"/>
  <c r="AE731" i="5"/>
  <c r="BV70" i="5"/>
  <c r="AD1223" i="5"/>
  <c r="AD1224" i="5" s="1"/>
  <c r="AE1221" i="5" s="1"/>
  <c r="AG745" i="5"/>
  <c r="PW265" i="4" l="1"/>
  <c r="AD834" i="5"/>
  <c r="AD835" i="5" s="1"/>
  <c r="AD998" i="5"/>
  <c r="PZ260" i="4"/>
  <c r="PZ261" i="4" s="1"/>
  <c r="PY262" i="4"/>
  <c r="AD94" i="5"/>
  <c r="AE732" i="5"/>
  <c r="AE755" i="5" s="1"/>
  <c r="AE694" i="5" s="1"/>
  <c r="AE819" i="5" s="1"/>
  <c r="AE998" i="5" s="1"/>
  <c r="AF731" i="5"/>
  <c r="BW70" i="5"/>
  <c r="AE1223" i="5"/>
  <c r="AE1224" i="5" s="1"/>
  <c r="AF1221" i="5" s="1"/>
  <c r="AH745" i="5"/>
  <c r="PX265" i="4" l="1"/>
  <c r="QA260" i="4"/>
  <c r="QA261" i="4" s="1"/>
  <c r="PZ262" i="4"/>
  <c r="AE94" i="5"/>
  <c r="AE834" i="5"/>
  <c r="AE835" i="5" s="1"/>
  <c r="AG731" i="5"/>
  <c r="AH731" i="5" s="1"/>
  <c r="AF732" i="5"/>
  <c r="AF755" i="5" s="1"/>
  <c r="AF694" i="5" s="1"/>
  <c r="AF819" i="5" s="1"/>
  <c r="BX70" i="5"/>
  <c r="AF1223" i="5"/>
  <c r="AF1224" i="5" s="1"/>
  <c r="AG1221" i="5" s="1"/>
  <c r="AI745" i="5"/>
  <c r="PY265" i="4" l="1"/>
  <c r="AF998" i="5"/>
  <c r="QB260" i="4"/>
  <c r="QB261" i="4" s="1"/>
  <c r="QA262" i="4"/>
  <c r="AG732" i="5"/>
  <c r="AG755" i="5" s="1"/>
  <c r="AG694" i="5" s="1"/>
  <c r="AG819" i="5" s="1"/>
  <c r="AF834" i="5"/>
  <c r="AF835" i="5" s="1"/>
  <c r="AF94" i="5"/>
  <c r="AH732" i="5"/>
  <c r="AH755" i="5" s="1"/>
  <c r="AH694" i="5" s="1"/>
  <c r="AH819" i="5" s="1"/>
  <c r="AI731" i="5"/>
  <c r="BY70" i="5"/>
  <c r="AG1223" i="5"/>
  <c r="AG1224" i="5" s="1"/>
  <c r="AH1221" i="5" s="1"/>
  <c r="AJ745" i="5"/>
  <c r="PZ265" i="4" l="1"/>
  <c r="AG834" i="5"/>
  <c r="AG835" i="5" s="1"/>
  <c r="AH998" i="5"/>
  <c r="AH94" i="5"/>
  <c r="AG998" i="5"/>
  <c r="QC260" i="4"/>
  <c r="QC261" i="4" s="1"/>
  <c r="QB262" i="4"/>
  <c r="AH834" i="5"/>
  <c r="AH835" i="5" s="1"/>
  <c r="AG94" i="5"/>
  <c r="AI732" i="5"/>
  <c r="AI755" i="5" s="1"/>
  <c r="AI694" i="5" s="1"/>
  <c r="AI819" i="5" s="1"/>
  <c r="AJ731" i="5"/>
  <c r="BZ70" i="5"/>
  <c r="AH1223" i="5"/>
  <c r="AH1224" i="5" s="1"/>
  <c r="AI1221" i="5" s="1"/>
  <c r="AK745" i="5"/>
  <c r="QA265" i="4" l="1"/>
  <c r="AI998" i="5"/>
  <c r="QD260" i="4"/>
  <c r="QD261" i="4" s="1"/>
  <c r="QC262" i="4"/>
  <c r="AI834" i="5"/>
  <c r="AI835" i="5" s="1"/>
  <c r="AI94" i="5"/>
  <c r="AJ732" i="5"/>
  <c r="AJ755" i="5" s="1"/>
  <c r="AJ694" i="5" s="1"/>
  <c r="AJ819" i="5" s="1"/>
  <c r="AK731" i="5"/>
  <c r="AL731" i="5" s="1"/>
  <c r="CA70" i="5"/>
  <c r="AI1223" i="5"/>
  <c r="AI1224" i="5" s="1"/>
  <c r="AJ1221" i="5" s="1"/>
  <c r="AL745" i="5"/>
  <c r="QB265" i="4" l="1"/>
  <c r="AJ998" i="5"/>
  <c r="QE260" i="4"/>
  <c r="QE261" i="4" s="1"/>
  <c r="QD262" i="4"/>
  <c r="AM731" i="5"/>
  <c r="AL732" i="5"/>
  <c r="AL755" i="5" s="1"/>
  <c r="AL694" i="5" s="1"/>
  <c r="AL819" i="5" s="1"/>
  <c r="AJ94" i="5"/>
  <c r="AJ834" i="5"/>
  <c r="AJ835" i="5" s="1"/>
  <c r="AK732" i="5"/>
  <c r="AK755" i="5" s="1"/>
  <c r="AK694" i="5" s="1"/>
  <c r="AK819" i="5" s="1"/>
  <c r="CB70" i="5"/>
  <c r="AJ1223" i="5"/>
  <c r="AJ1224" i="5" s="1"/>
  <c r="AK1221" i="5" s="1"/>
  <c r="AM745" i="5"/>
  <c r="AL998" i="5" l="1"/>
  <c r="QC265" i="4"/>
  <c r="AL94" i="5"/>
  <c r="AK998" i="5"/>
  <c r="QF260" i="4"/>
  <c r="QF261" i="4" s="1"/>
  <c r="QE262" i="4"/>
  <c r="AL834" i="5"/>
  <c r="AL835" i="5" s="1"/>
  <c r="AM732" i="5"/>
  <c r="AM755" i="5" s="1"/>
  <c r="AM694" i="5" s="1"/>
  <c r="AM819" i="5" s="1"/>
  <c r="AM998" i="5" s="1"/>
  <c r="AN731" i="5"/>
  <c r="AK834" i="5"/>
  <c r="AK835" i="5" s="1"/>
  <c r="AK94" i="5"/>
  <c r="CC70" i="5"/>
  <c r="AK1223" i="5"/>
  <c r="AK1224" i="5" s="1"/>
  <c r="AL1221" i="5" s="1"/>
  <c r="AN745" i="5"/>
  <c r="QD265" i="4" l="1"/>
  <c r="QG260" i="4"/>
  <c r="QG261" i="4" s="1"/>
  <c r="QF262" i="4"/>
  <c r="AM834" i="5"/>
  <c r="AM835" i="5" s="1"/>
  <c r="AM94" i="5"/>
  <c r="AN732" i="5"/>
  <c r="AN755" i="5" s="1"/>
  <c r="AN694" i="5" s="1"/>
  <c r="AN819" i="5" s="1"/>
  <c r="AO731" i="5"/>
  <c r="AP731" i="5" s="1"/>
  <c r="CD70" i="5"/>
  <c r="AL1223" i="5"/>
  <c r="AL1224" i="5" s="1"/>
  <c r="AM1221" i="5" s="1"/>
  <c r="AO745" i="5"/>
  <c r="QE265" i="4" l="1"/>
  <c r="AN998" i="5"/>
  <c r="AO732" i="5"/>
  <c r="AO755" i="5" s="1"/>
  <c r="AO694" i="5" s="1"/>
  <c r="AO819" i="5" s="1"/>
  <c r="QH260" i="4"/>
  <c r="QH261" i="4" s="1"/>
  <c r="QG262" i="4"/>
  <c r="AN94" i="5"/>
  <c r="AN834" i="5"/>
  <c r="AN835" i="5" s="1"/>
  <c r="AQ731" i="5"/>
  <c r="AP732" i="5"/>
  <c r="AP755" i="5" s="1"/>
  <c r="AP694" i="5" s="1"/>
  <c r="AP819" i="5" s="1"/>
  <c r="CE70" i="5"/>
  <c r="AM1223" i="5"/>
  <c r="AM1224" i="5" s="1"/>
  <c r="AN1221" i="5" s="1"/>
  <c r="AP745" i="5"/>
  <c r="AO94" i="5" l="1"/>
  <c r="AO834" i="5"/>
  <c r="AO835" i="5" s="1"/>
  <c r="QF265" i="4"/>
  <c r="AP998" i="5"/>
  <c r="AO998" i="5"/>
  <c r="QI260" i="4"/>
  <c r="QI261" i="4" s="1"/>
  <c r="QH262" i="4"/>
  <c r="AR731" i="5"/>
  <c r="AQ732" i="5"/>
  <c r="AQ755" i="5" s="1"/>
  <c r="AQ694" i="5" s="1"/>
  <c r="AQ819" i="5" s="1"/>
  <c r="CF70" i="5"/>
  <c r="AN1223" i="5"/>
  <c r="AN1224" i="5" s="1"/>
  <c r="AO1221" i="5" s="1"/>
  <c r="AP94" i="5"/>
  <c r="AP834" i="5"/>
  <c r="AP835" i="5" s="1"/>
  <c r="AQ745" i="5"/>
  <c r="QG265" i="4" l="1"/>
  <c r="AQ998" i="5"/>
  <c r="QJ260" i="4"/>
  <c r="QJ261" i="4" s="1"/>
  <c r="QI262" i="4"/>
  <c r="AS731" i="5"/>
  <c r="AR732" i="5"/>
  <c r="AR755" i="5" s="1"/>
  <c r="AR694" i="5" s="1"/>
  <c r="AR819" i="5" s="1"/>
  <c r="CG70" i="5"/>
  <c r="AO1223" i="5"/>
  <c r="AO1224" i="5" s="1"/>
  <c r="AP1221" i="5" s="1"/>
  <c r="AR745" i="5"/>
  <c r="AQ94" i="5"/>
  <c r="AQ834" i="5"/>
  <c r="AQ835" i="5" s="1"/>
  <c r="QH265" i="4" l="1"/>
  <c r="AR998" i="5"/>
  <c r="QK260" i="4"/>
  <c r="QK261" i="4" s="1"/>
  <c r="QJ262" i="4"/>
  <c r="AS732" i="5"/>
  <c r="AS755" i="5" s="1"/>
  <c r="AS694" i="5" s="1"/>
  <c r="AS819" i="5" s="1"/>
  <c r="AT731" i="5"/>
  <c r="CH70" i="5"/>
  <c r="AP1223" i="5"/>
  <c r="AP1224" i="5" s="1"/>
  <c r="AQ1221" i="5" s="1"/>
  <c r="AS745" i="5"/>
  <c r="AR94" i="5"/>
  <c r="AR834" i="5"/>
  <c r="AR835" i="5" s="1"/>
  <c r="QI265" i="4" l="1"/>
  <c r="AS998" i="5"/>
  <c r="QL260" i="4"/>
  <c r="QL261" i="4" s="1"/>
  <c r="QK262" i="4"/>
  <c r="AT732" i="5"/>
  <c r="AT755" i="5" s="1"/>
  <c r="AT694" i="5" s="1"/>
  <c r="AT819" i="5" s="1"/>
  <c r="AU731" i="5"/>
  <c r="CI70" i="5"/>
  <c r="AQ1223" i="5"/>
  <c r="AQ1224" i="5" s="1"/>
  <c r="AR1221" i="5" s="1"/>
  <c r="AT745" i="5"/>
  <c r="AS94" i="5"/>
  <c r="AS834" i="5"/>
  <c r="AS835" i="5" s="1"/>
  <c r="QJ265" i="4" l="1"/>
  <c r="AT998" i="5"/>
  <c r="QM260" i="4"/>
  <c r="QM261" i="4" s="1"/>
  <c r="QL262" i="4"/>
  <c r="AU732" i="5"/>
  <c r="AU755" i="5" s="1"/>
  <c r="AU694" i="5" s="1"/>
  <c r="AU819" i="5" s="1"/>
  <c r="AV731" i="5"/>
  <c r="CJ70" i="5"/>
  <c r="AR1223" i="5"/>
  <c r="AR1224" i="5" s="1"/>
  <c r="AS1221" i="5" s="1"/>
  <c r="AU745" i="5"/>
  <c r="AT94" i="5"/>
  <c r="AT834" i="5"/>
  <c r="AT835" i="5" s="1"/>
  <c r="QK265" i="4" l="1"/>
  <c r="AU998" i="5"/>
  <c r="QN260" i="4"/>
  <c r="QN261" i="4" s="1"/>
  <c r="QM262" i="4"/>
  <c r="AV732" i="5"/>
  <c r="AV755" i="5" s="1"/>
  <c r="AV694" i="5" s="1"/>
  <c r="AV819" i="5" s="1"/>
  <c r="AW731" i="5"/>
  <c r="CK70" i="5"/>
  <c r="AS1223" i="5"/>
  <c r="AS1224" i="5" s="1"/>
  <c r="AT1221" i="5" s="1"/>
  <c r="AV745" i="5"/>
  <c r="AU94" i="5"/>
  <c r="AU834" i="5"/>
  <c r="AU835" i="5" s="1"/>
  <c r="QL265" i="4" l="1"/>
  <c r="AV998" i="5"/>
  <c r="QO260" i="4"/>
  <c r="QO261" i="4" s="1"/>
  <c r="QN262" i="4"/>
  <c r="AW732" i="5"/>
  <c r="AW755" i="5" s="1"/>
  <c r="AW694" i="5" s="1"/>
  <c r="AW819" i="5" s="1"/>
  <c r="AX731" i="5"/>
  <c r="CL70" i="5"/>
  <c r="AT1223" i="5"/>
  <c r="AT1224" i="5" s="1"/>
  <c r="AU1221" i="5" s="1"/>
  <c r="AW745" i="5"/>
  <c r="AV94" i="5"/>
  <c r="AV834" i="5"/>
  <c r="AV835" i="5" s="1"/>
  <c r="QM265" i="4" l="1"/>
  <c r="AW998" i="5"/>
  <c r="QP260" i="4"/>
  <c r="QP261" i="4" s="1"/>
  <c r="QO262" i="4"/>
  <c r="AY731" i="5"/>
  <c r="AX732" i="5"/>
  <c r="AX755" i="5" s="1"/>
  <c r="AX694" i="5" s="1"/>
  <c r="AX819" i="5" s="1"/>
  <c r="CM70" i="5"/>
  <c r="AU1223" i="5"/>
  <c r="AU1224" i="5" s="1"/>
  <c r="AV1221" i="5" s="1"/>
  <c r="AW94" i="5"/>
  <c r="AW834" i="5"/>
  <c r="AW835" i="5" s="1"/>
  <c r="AX745" i="5"/>
  <c r="QN265" i="4" l="1"/>
  <c r="AX998" i="5"/>
  <c r="QQ260" i="4"/>
  <c r="QQ261" i="4" s="1"/>
  <c r="QP262" i="4"/>
  <c r="AY732" i="5"/>
  <c r="AY755" i="5" s="1"/>
  <c r="AY694" i="5" s="1"/>
  <c r="AY819" i="5" s="1"/>
  <c r="AZ731" i="5"/>
  <c r="CN70" i="5"/>
  <c r="AV1223" i="5"/>
  <c r="AV1224" i="5" s="1"/>
  <c r="AW1221" i="5" s="1"/>
  <c r="AY745" i="5"/>
  <c r="AX94" i="5"/>
  <c r="AX834" i="5"/>
  <c r="AX835" i="5" s="1"/>
  <c r="QO265" i="4" l="1"/>
  <c r="AY998" i="5"/>
  <c r="QR260" i="4"/>
  <c r="QR261" i="4" s="1"/>
  <c r="QQ262" i="4"/>
  <c r="AZ732" i="5"/>
  <c r="AZ755" i="5" s="1"/>
  <c r="AZ694" i="5" s="1"/>
  <c r="AZ819" i="5" s="1"/>
  <c r="BA731" i="5"/>
  <c r="CO70" i="5"/>
  <c r="AW1223" i="5"/>
  <c r="AW1224" i="5" s="1"/>
  <c r="AX1221" i="5" s="1"/>
  <c r="AZ745" i="5"/>
  <c r="AY94" i="5"/>
  <c r="AY834" i="5"/>
  <c r="AY835" i="5" s="1"/>
  <c r="QP265" i="4" l="1"/>
  <c r="AZ998" i="5"/>
  <c r="QS260" i="4"/>
  <c r="QS261" i="4" s="1"/>
  <c r="QR262" i="4"/>
  <c r="BB731" i="5"/>
  <c r="BA732" i="5"/>
  <c r="BA755" i="5" s="1"/>
  <c r="BA694" i="5" s="1"/>
  <c r="BA819" i="5" s="1"/>
  <c r="CP70" i="5"/>
  <c r="AX1223" i="5"/>
  <c r="AX1224" i="5" s="1"/>
  <c r="AY1221" i="5" s="1"/>
  <c r="BA745" i="5"/>
  <c r="AZ94" i="5"/>
  <c r="AZ834" i="5"/>
  <c r="AZ835" i="5" s="1"/>
  <c r="QQ265" i="4" l="1"/>
  <c r="BA998" i="5"/>
  <c r="QT260" i="4"/>
  <c r="QT261" i="4" s="1"/>
  <c r="QS262" i="4"/>
  <c r="BB732" i="5"/>
  <c r="BB755" i="5" s="1"/>
  <c r="BB694" i="5" s="1"/>
  <c r="BB819" i="5" s="1"/>
  <c r="BC731" i="5"/>
  <c r="CQ70" i="5"/>
  <c r="AY1223" i="5"/>
  <c r="AY1224" i="5" s="1"/>
  <c r="AZ1221" i="5" s="1"/>
  <c r="BB745" i="5"/>
  <c r="BA94" i="5"/>
  <c r="BA834" i="5"/>
  <c r="BA835" i="5" s="1"/>
  <c r="QR265" i="4" l="1"/>
  <c r="BB998" i="5"/>
  <c r="QU260" i="4"/>
  <c r="QU261" i="4" s="1"/>
  <c r="QT262" i="4"/>
  <c r="BD731" i="5"/>
  <c r="BC732" i="5"/>
  <c r="BC755" i="5" s="1"/>
  <c r="BC694" i="5" s="1"/>
  <c r="BC819" i="5" s="1"/>
  <c r="CR70" i="5"/>
  <c r="AZ1223" i="5"/>
  <c r="AZ1224" i="5" s="1"/>
  <c r="BA1221" i="5" s="1"/>
  <c r="BC745" i="5"/>
  <c r="BB94" i="5"/>
  <c r="BB834" i="5"/>
  <c r="BB835" i="5" s="1"/>
  <c r="QS265" i="4" l="1"/>
  <c r="BC998" i="5"/>
  <c r="QV260" i="4"/>
  <c r="QV261" i="4" s="1"/>
  <c r="QU262" i="4"/>
  <c r="BD732" i="5"/>
  <c r="BD755" i="5" s="1"/>
  <c r="BD694" i="5" s="1"/>
  <c r="BD819" i="5" s="1"/>
  <c r="BE731" i="5"/>
  <c r="CS70" i="5"/>
  <c r="BA1223" i="5"/>
  <c r="BA1224" i="5" s="1"/>
  <c r="BB1221" i="5" s="1"/>
  <c r="BD745" i="5"/>
  <c r="BC94" i="5"/>
  <c r="BC834" i="5"/>
  <c r="BC835" i="5" s="1"/>
  <c r="QT265" i="4" l="1"/>
  <c r="BD998" i="5"/>
  <c r="QV262" i="4"/>
  <c r="BK888" i="5"/>
  <c r="BK1048" i="5"/>
  <c r="BK823" i="5"/>
  <c r="BK828" i="5" s="1"/>
  <c r="BK779" i="5"/>
  <c r="BK781" i="5" s="1"/>
  <c r="BL823" i="5"/>
  <c r="BL828" i="5" s="1"/>
  <c r="BL1048" i="5"/>
  <c r="BL888" i="5"/>
  <c r="BL779" i="5"/>
  <c r="BL781" i="5" s="1"/>
  <c r="BM823" i="5"/>
  <c r="BM828" i="5" s="1"/>
  <c r="BM1048" i="5"/>
  <c r="BM779" i="5"/>
  <c r="BM781" i="5" s="1"/>
  <c r="BM888" i="5"/>
  <c r="BN779" i="5"/>
  <c r="BN781" i="5" s="1"/>
  <c r="BN888" i="5"/>
  <c r="BN1048" i="5"/>
  <c r="BN823" i="5"/>
  <c r="BN828" i="5" s="1"/>
  <c r="BO823" i="5"/>
  <c r="BO828" i="5" s="1"/>
  <c r="BO779" i="5"/>
  <c r="BO781" i="5" s="1"/>
  <c r="BO888" i="5"/>
  <c r="BQ1048" i="5"/>
  <c r="BO1048" i="5"/>
  <c r="BP1048" i="5"/>
  <c r="BP888" i="5"/>
  <c r="BP823" i="5"/>
  <c r="BP828" i="5" s="1"/>
  <c r="BP779" i="5"/>
  <c r="BP781" i="5" s="1"/>
  <c r="BQ823" i="5"/>
  <c r="BQ828" i="5" s="1"/>
  <c r="BQ888" i="5"/>
  <c r="BQ779" i="5"/>
  <c r="BQ781" i="5" s="1"/>
  <c r="BR823" i="5"/>
  <c r="BR828" i="5" s="1"/>
  <c r="BR779" i="5"/>
  <c r="BR781" i="5" s="1"/>
  <c r="BR1048" i="5"/>
  <c r="BR888" i="5"/>
  <c r="BS1048" i="5"/>
  <c r="BS888" i="5"/>
  <c r="BS779" i="5"/>
  <c r="BS781" i="5" s="1"/>
  <c r="BS823" i="5"/>
  <c r="BS828" i="5" s="1"/>
  <c r="BT888" i="5"/>
  <c r="BT1048" i="5"/>
  <c r="BT779" i="5"/>
  <c r="BT781" i="5" s="1"/>
  <c r="BT823" i="5"/>
  <c r="BT828" i="5" s="1"/>
  <c r="BU888" i="5"/>
  <c r="BU823" i="5"/>
  <c r="BU828" i="5" s="1"/>
  <c r="BU1048" i="5"/>
  <c r="BU779" i="5"/>
  <c r="BU781" i="5" s="1"/>
  <c r="BV1048" i="5"/>
  <c r="BV823" i="5"/>
  <c r="BV828" i="5" s="1"/>
  <c r="BV888" i="5"/>
  <c r="BV779" i="5"/>
  <c r="BV781" i="5" s="1"/>
  <c r="BW779" i="5"/>
  <c r="BW781" i="5" s="1"/>
  <c r="BW823" i="5"/>
  <c r="BW828" i="5" s="1"/>
  <c r="BW1048" i="5"/>
  <c r="BW888" i="5"/>
  <c r="BX823" i="5"/>
  <c r="BX828" i="5" s="1"/>
  <c r="BX888" i="5"/>
  <c r="BX779" i="5"/>
  <c r="BX781" i="5" s="1"/>
  <c r="BX1048" i="5"/>
  <c r="BY823" i="5"/>
  <c r="BY828" i="5" s="1"/>
  <c r="BY888" i="5"/>
  <c r="BY779" i="5"/>
  <c r="BY781" i="5" s="1"/>
  <c r="BY1048" i="5"/>
  <c r="BZ1048" i="5"/>
  <c r="BZ779" i="5"/>
  <c r="BZ781" i="5" s="1"/>
  <c r="BZ888" i="5"/>
  <c r="BZ823" i="5"/>
  <c r="BZ828" i="5" s="1"/>
  <c r="CA1048" i="5"/>
  <c r="CA888" i="5"/>
  <c r="CA779" i="5"/>
  <c r="CA781" i="5" s="1"/>
  <c r="CA823" i="5"/>
  <c r="CA828" i="5" s="1"/>
  <c r="CB1048" i="5"/>
  <c r="CB888" i="5"/>
  <c r="CB779" i="5"/>
  <c r="CB781" i="5" s="1"/>
  <c r="CB823" i="5"/>
  <c r="CB828" i="5" s="1"/>
  <c r="CC779" i="5"/>
  <c r="CC781" i="5" s="1"/>
  <c r="CC888" i="5"/>
  <c r="CC823" i="5"/>
  <c r="CC828" i="5" s="1"/>
  <c r="CC1048" i="5"/>
  <c r="CD888" i="5"/>
  <c r="CD1048" i="5"/>
  <c r="CD779" i="5"/>
  <c r="CD781" i="5" s="1"/>
  <c r="CD823" i="5"/>
  <c r="CD828" i="5" s="1"/>
  <c r="CE823" i="5"/>
  <c r="CE828" i="5" s="1"/>
  <c r="CE888" i="5"/>
  <c r="CE1048" i="5"/>
  <c r="CE779" i="5"/>
  <c r="CE781" i="5" s="1"/>
  <c r="CF823" i="5"/>
  <c r="CF828" i="5" s="1"/>
  <c r="CF779" i="5"/>
  <c r="CF781" i="5" s="1"/>
  <c r="CF888" i="5"/>
  <c r="CF1048" i="5"/>
  <c r="CG888" i="5"/>
  <c r="CG779" i="5"/>
  <c r="CG781" i="5" s="1"/>
  <c r="CG1048" i="5"/>
  <c r="CG823" i="5"/>
  <c r="CG828" i="5" s="1"/>
  <c r="CH779" i="5"/>
  <c r="CH781" i="5" s="1"/>
  <c r="CH1048" i="5"/>
  <c r="CH823" i="5"/>
  <c r="CH828" i="5" s="1"/>
  <c r="CH888" i="5"/>
  <c r="CI779" i="5"/>
  <c r="CI781" i="5" s="1"/>
  <c r="CI1048" i="5"/>
  <c r="CI888" i="5"/>
  <c r="CI823" i="5"/>
  <c r="CI828" i="5" s="1"/>
  <c r="CJ779" i="5"/>
  <c r="CJ781" i="5" s="1"/>
  <c r="CJ1048" i="5"/>
  <c r="CJ888" i="5"/>
  <c r="CJ823" i="5"/>
  <c r="CJ828" i="5" s="1"/>
  <c r="CK888" i="5"/>
  <c r="CK1048" i="5"/>
  <c r="CK779" i="5"/>
  <c r="CK781" i="5" s="1"/>
  <c r="CK823" i="5"/>
  <c r="CK828" i="5" s="1"/>
  <c r="CL1048" i="5"/>
  <c r="CL888" i="5"/>
  <c r="CL823" i="5"/>
  <c r="CL828" i="5" s="1"/>
  <c r="CL779" i="5"/>
  <c r="CL781" i="5" s="1"/>
  <c r="CM1048" i="5"/>
  <c r="CN1048" i="5"/>
  <c r="CM779" i="5"/>
  <c r="CM781" i="5" s="1"/>
  <c r="CM823" i="5"/>
  <c r="CM828" i="5" s="1"/>
  <c r="CM888" i="5"/>
  <c r="CN779" i="5"/>
  <c r="CN781" i="5" s="1"/>
  <c r="CN823" i="5"/>
  <c r="CN828" i="5" s="1"/>
  <c r="CN888" i="5"/>
  <c r="CQ888" i="5"/>
  <c r="CO823" i="5"/>
  <c r="CO828" i="5" s="1"/>
  <c r="CO779" i="5"/>
  <c r="CO781" i="5" s="1"/>
  <c r="CO1048" i="5"/>
  <c r="CO888" i="5"/>
  <c r="CP1048" i="5"/>
  <c r="CP823" i="5"/>
  <c r="CP828" i="5" s="1"/>
  <c r="CP779" i="5"/>
  <c r="CP781" i="5" s="1"/>
  <c r="CP888" i="5"/>
  <c r="CQ779" i="5"/>
  <c r="CQ781" i="5" s="1"/>
  <c r="CQ823" i="5"/>
  <c r="CQ828" i="5" s="1"/>
  <c r="CQ1048" i="5"/>
  <c r="CR1048" i="5"/>
  <c r="CR779" i="5"/>
  <c r="CR781" i="5" s="1"/>
  <c r="CR823" i="5"/>
  <c r="CR828" i="5" s="1"/>
  <c r="CR888" i="5"/>
  <c r="CS823" i="5"/>
  <c r="CS828" i="5" s="1"/>
  <c r="CS888" i="5"/>
  <c r="CS779" i="5"/>
  <c r="CS781" i="5" s="1"/>
  <c r="CS1048" i="5"/>
  <c r="CT888" i="5"/>
  <c r="CT779" i="5"/>
  <c r="CT781" i="5" s="1"/>
  <c r="CT823" i="5"/>
  <c r="CT828" i="5" s="1"/>
  <c r="CT1048" i="5"/>
  <c r="CU888" i="5"/>
  <c r="CU823" i="5"/>
  <c r="CU828" i="5" s="1"/>
  <c r="CU1048" i="5"/>
  <c r="CU779" i="5"/>
  <c r="CU781" i="5" s="1"/>
  <c r="CV1048" i="5"/>
  <c r="CV779" i="5"/>
  <c r="CV781" i="5" s="1"/>
  <c r="CV823" i="5"/>
  <c r="CV828" i="5" s="1"/>
  <c r="CV888" i="5"/>
  <c r="CW779" i="5"/>
  <c r="CW781" i="5" s="1"/>
  <c r="CW888" i="5"/>
  <c r="CW1048" i="5"/>
  <c r="CW823" i="5"/>
  <c r="CW828" i="5" s="1"/>
  <c r="CX823" i="5"/>
  <c r="CX828" i="5" s="1"/>
  <c r="CX1048" i="5"/>
  <c r="CX888" i="5"/>
  <c r="CX779" i="5"/>
  <c r="CX781" i="5" s="1"/>
  <c r="CY779" i="5"/>
  <c r="CY781" i="5" s="1"/>
  <c r="CY1048" i="5"/>
  <c r="CY888" i="5"/>
  <c r="CY823" i="5"/>
  <c r="CY828" i="5" s="1"/>
  <c r="CZ1048" i="5"/>
  <c r="CZ888" i="5"/>
  <c r="CZ823" i="5"/>
  <c r="CZ828" i="5" s="1"/>
  <c r="CZ779" i="5"/>
  <c r="CZ781" i="5" s="1"/>
  <c r="DA888" i="5"/>
  <c r="DA823" i="5"/>
  <c r="DA828" i="5" s="1"/>
  <c r="DA779" i="5"/>
  <c r="DA781" i="5" s="1"/>
  <c r="DA1048" i="5"/>
  <c r="DB823" i="5"/>
  <c r="DB828" i="5" s="1"/>
  <c r="DB1048" i="5"/>
  <c r="DB888" i="5"/>
  <c r="DB779" i="5"/>
  <c r="DB781" i="5" s="1"/>
  <c r="DD888" i="5"/>
  <c r="DC888" i="5"/>
  <c r="DC1048" i="5"/>
  <c r="DC823" i="5"/>
  <c r="DC828" i="5" s="1"/>
  <c r="DC779" i="5"/>
  <c r="DC781" i="5" s="1"/>
  <c r="DD779" i="5"/>
  <c r="DD781" i="5" s="1"/>
  <c r="DD1048" i="5"/>
  <c r="DD823" i="5"/>
  <c r="DD828" i="5" s="1"/>
  <c r="DE888" i="5"/>
  <c r="DE823" i="5"/>
  <c r="DE828" i="5" s="1"/>
  <c r="DE1048" i="5"/>
  <c r="DE779" i="5"/>
  <c r="DE781" i="5" s="1"/>
  <c r="DF823" i="5"/>
  <c r="DF828" i="5" s="1"/>
  <c r="DF1048" i="5"/>
  <c r="DF888" i="5"/>
  <c r="DF779" i="5"/>
  <c r="DF781" i="5" s="1"/>
  <c r="DG779" i="5"/>
  <c r="DG781" i="5" s="1"/>
  <c r="DG823" i="5"/>
  <c r="DG828" i="5" s="1"/>
  <c r="DG1048" i="5"/>
  <c r="DG888" i="5"/>
  <c r="DH888" i="5"/>
  <c r="DH779" i="5"/>
  <c r="DH781" i="5" s="1"/>
  <c r="DH823" i="5"/>
  <c r="DH828" i="5" s="1"/>
  <c r="DH1048" i="5"/>
  <c r="DI888" i="5"/>
  <c r="DI1048" i="5"/>
  <c r="DI823" i="5"/>
  <c r="DI828" i="5" s="1"/>
  <c r="DI779" i="5"/>
  <c r="DI781" i="5" s="1"/>
  <c r="DJ823" i="5"/>
  <c r="DJ828" i="5" s="1"/>
  <c r="DJ1048" i="5"/>
  <c r="DJ779" i="5"/>
  <c r="DJ781" i="5" s="1"/>
  <c r="DJ888" i="5"/>
  <c r="DK888" i="5"/>
  <c r="DK779" i="5"/>
  <c r="DK781" i="5" s="1"/>
  <c r="DK1048" i="5"/>
  <c r="DK823" i="5"/>
  <c r="DK828" i="5" s="1"/>
  <c r="DL888" i="5"/>
  <c r="DL823" i="5"/>
  <c r="DL828" i="5" s="1"/>
  <c r="DL779" i="5"/>
  <c r="DL781" i="5" s="1"/>
  <c r="DL1048" i="5"/>
  <c r="DM888" i="5"/>
  <c r="DM779" i="5"/>
  <c r="DM781" i="5" s="1"/>
  <c r="DM1048" i="5"/>
  <c r="DM823" i="5"/>
  <c r="DM828" i="5" s="1"/>
  <c r="DN888" i="5"/>
  <c r="DN823" i="5"/>
  <c r="DN828" i="5" s="1"/>
  <c r="DN779" i="5"/>
  <c r="DN781" i="5" s="1"/>
  <c r="DN1048" i="5"/>
  <c r="DO779" i="5"/>
  <c r="DO781" i="5" s="1"/>
  <c r="DO823" i="5"/>
  <c r="DO828" i="5" s="1"/>
  <c r="DO1048" i="5"/>
  <c r="DO888" i="5"/>
  <c r="DP1048" i="5"/>
  <c r="DP779" i="5"/>
  <c r="DP781" i="5" s="1"/>
  <c r="DP888" i="5"/>
  <c r="DP823" i="5"/>
  <c r="DP828" i="5" s="1"/>
  <c r="DQ823" i="5"/>
  <c r="DQ828" i="5" s="1"/>
  <c r="DQ1048" i="5"/>
  <c r="DQ779" i="5"/>
  <c r="DQ781" i="5" s="1"/>
  <c r="DQ888" i="5"/>
  <c r="DR1048" i="5"/>
  <c r="DR888" i="5"/>
  <c r="DR779" i="5"/>
  <c r="DR781" i="5" s="1"/>
  <c r="DR823" i="5"/>
  <c r="DR828" i="5" s="1"/>
  <c r="DS779" i="5"/>
  <c r="DS781" i="5" s="1"/>
  <c r="DS888" i="5"/>
  <c r="DS823" i="5"/>
  <c r="DS828" i="5" s="1"/>
  <c r="DS1048" i="5"/>
  <c r="DT779" i="5"/>
  <c r="DT781" i="5" s="1"/>
  <c r="DT823" i="5"/>
  <c r="DT828" i="5" s="1"/>
  <c r="DT1048" i="5"/>
  <c r="DT888" i="5"/>
  <c r="DU1048" i="5"/>
  <c r="DU779" i="5"/>
  <c r="DU781" i="5" s="1"/>
  <c r="DU888" i="5"/>
  <c r="DU823" i="5"/>
  <c r="DU828" i="5" s="1"/>
  <c r="DV888" i="5"/>
  <c r="DV779" i="5"/>
  <c r="DV781" i="5" s="1"/>
  <c r="DV1048" i="5"/>
  <c r="DV823" i="5"/>
  <c r="DV828" i="5" s="1"/>
  <c r="DW888" i="5"/>
  <c r="DW1048" i="5"/>
  <c r="DW779" i="5"/>
  <c r="DW781" i="5" s="1"/>
  <c r="DW823" i="5"/>
  <c r="DW828" i="5" s="1"/>
  <c r="DX823" i="5"/>
  <c r="DX828" i="5" s="1"/>
  <c r="DX1048" i="5"/>
  <c r="DX779" i="5"/>
  <c r="DX781" i="5" s="1"/>
  <c r="DX888" i="5"/>
  <c r="DY779" i="5"/>
  <c r="DY781" i="5" s="1"/>
  <c r="DY823" i="5"/>
  <c r="DY828" i="5" s="1"/>
  <c r="DY1048" i="5"/>
  <c r="DY888" i="5"/>
  <c r="DZ779" i="5"/>
  <c r="DZ781" i="5" s="1"/>
  <c r="DZ888" i="5"/>
  <c r="DZ823" i="5"/>
  <c r="DZ828" i="5" s="1"/>
  <c r="DZ1048" i="5"/>
  <c r="EA779" i="5"/>
  <c r="EA781" i="5" s="1"/>
  <c r="EA823" i="5"/>
  <c r="EA828" i="5" s="1"/>
  <c r="EA1048" i="5"/>
  <c r="EA888" i="5"/>
  <c r="EB823" i="5"/>
  <c r="EB828" i="5" s="1"/>
  <c r="EB1048" i="5"/>
  <c r="EB888" i="5"/>
  <c r="EB779" i="5"/>
  <c r="EB781" i="5" s="1"/>
  <c r="EC823" i="5"/>
  <c r="EC828" i="5" s="1"/>
  <c r="EC779" i="5"/>
  <c r="EC781" i="5" s="1"/>
  <c r="EC888" i="5"/>
  <c r="EC1048" i="5"/>
  <c r="ED1048" i="5"/>
  <c r="ED823" i="5"/>
  <c r="ED828" i="5" s="1"/>
  <c r="ED779" i="5"/>
  <c r="ED781" i="5" s="1"/>
  <c r="ED888" i="5"/>
  <c r="EE823" i="5"/>
  <c r="EE828" i="5" s="1"/>
  <c r="EE779" i="5"/>
  <c r="EE781" i="5" s="1"/>
  <c r="EE888" i="5"/>
  <c r="EE1048" i="5"/>
  <c r="EF888" i="5"/>
  <c r="EF823" i="5"/>
  <c r="EF828" i="5" s="1"/>
  <c r="EF779" i="5"/>
  <c r="EF781" i="5" s="1"/>
  <c r="EF1048" i="5"/>
  <c r="EH888" i="5"/>
  <c r="EG1048" i="5"/>
  <c r="EG823" i="5"/>
  <c r="EG828" i="5" s="1"/>
  <c r="EG779" i="5"/>
  <c r="EG781" i="5" s="1"/>
  <c r="EG888" i="5"/>
  <c r="EH779" i="5"/>
  <c r="EH781" i="5" s="1"/>
  <c r="EH1048" i="5"/>
  <c r="EH823" i="5"/>
  <c r="EH828" i="5" s="1"/>
  <c r="EI1048" i="5"/>
  <c r="EI888" i="5"/>
  <c r="EI779" i="5"/>
  <c r="EI781" i="5" s="1"/>
  <c r="EI823" i="5"/>
  <c r="EI828" i="5" s="1"/>
  <c r="EJ779" i="5"/>
  <c r="EJ781" i="5" s="1"/>
  <c r="EJ823" i="5"/>
  <c r="EJ828" i="5" s="1"/>
  <c r="EJ1048" i="5"/>
  <c r="EJ888" i="5"/>
  <c r="EK779" i="5"/>
  <c r="EK781" i="5" s="1"/>
  <c r="EK888" i="5"/>
  <c r="EK823" i="5"/>
  <c r="EK828" i="5" s="1"/>
  <c r="EK1048" i="5"/>
  <c r="EL779" i="5"/>
  <c r="EL781" i="5" s="1"/>
  <c r="EL888" i="5"/>
  <c r="EL823" i="5"/>
  <c r="EL828" i="5" s="1"/>
  <c r="EL1048" i="5"/>
  <c r="EM779" i="5"/>
  <c r="EM781" i="5" s="1"/>
  <c r="EM888" i="5"/>
  <c r="EM823" i="5"/>
  <c r="EM828" i="5" s="1"/>
  <c r="EM1048" i="5"/>
  <c r="EN779" i="5"/>
  <c r="EN781" i="5" s="1"/>
  <c r="EN888" i="5"/>
  <c r="EN823" i="5"/>
  <c r="EN828" i="5" s="1"/>
  <c r="EN1048" i="5"/>
  <c r="EO1048" i="5"/>
  <c r="EO779" i="5"/>
  <c r="EO781" i="5" s="1"/>
  <c r="EO888" i="5"/>
  <c r="EO823" i="5"/>
  <c r="EO828" i="5" s="1"/>
  <c r="EP888" i="5"/>
  <c r="EP779" i="5"/>
  <c r="EP781" i="5" s="1"/>
  <c r="EP1048" i="5"/>
  <c r="EP823" i="5"/>
  <c r="EP828" i="5" s="1"/>
  <c r="EQ888" i="5"/>
  <c r="EQ823" i="5"/>
  <c r="EQ828" i="5" s="1"/>
  <c r="EQ1048" i="5"/>
  <c r="EQ779" i="5"/>
  <c r="EQ781" i="5" s="1"/>
  <c r="ER779" i="5"/>
  <c r="ER781" i="5" s="1"/>
  <c r="ER823" i="5"/>
  <c r="ER828" i="5" s="1"/>
  <c r="ER888" i="5"/>
  <c r="ER1048" i="5"/>
  <c r="ET1048" i="5"/>
  <c r="ES1048" i="5"/>
  <c r="ES779" i="5"/>
  <c r="ES781" i="5" s="1"/>
  <c r="ES823" i="5"/>
  <c r="ES828" i="5" s="1"/>
  <c r="ES888" i="5"/>
  <c r="ET779" i="5"/>
  <c r="ET781" i="5" s="1"/>
  <c r="ET888" i="5"/>
  <c r="ET823" i="5"/>
  <c r="ET828" i="5" s="1"/>
  <c r="EU823" i="5"/>
  <c r="EU828" i="5" s="1"/>
  <c r="EU779" i="5"/>
  <c r="EU781" i="5" s="1"/>
  <c r="EU888" i="5"/>
  <c r="EU1048" i="5"/>
  <c r="EV888" i="5"/>
  <c r="EV779" i="5"/>
  <c r="EV781" i="5" s="1"/>
  <c r="EV823" i="5"/>
  <c r="EV828" i="5" s="1"/>
  <c r="EV1048" i="5"/>
  <c r="EW888" i="5"/>
  <c r="EW779" i="5"/>
  <c r="EW781" i="5" s="1"/>
  <c r="EW823" i="5"/>
  <c r="EW828" i="5" s="1"/>
  <c r="EW1048" i="5"/>
  <c r="EX823" i="5"/>
  <c r="EX828" i="5" s="1"/>
  <c r="EX888" i="5"/>
  <c r="EX1048" i="5"/>
  <c r="EZ823" i="5"/>
  <c r="EZ828" i="5" s="1"/>
  <c r="EX779" i="5"/>
  <c r="EX781" i="5" s="1"/>
  <c r="EY779" i="5"/>
  <c r="EY781" i="5" s="1"/>
  <c r="EY1048" i="5"/>
  <c r="EY888" i="5"/>
  <c r="EY823" i="5"/>
  <c r="EY828" i="5" s="1"/>
  <c r="EZ1048" i="5"/>
  <c r="EZ779" i="5"/>
  <c r="EZ781" i="5" s="1"/>
  <c r="EZ888" i="5"/>
  <c r="FA888" i="5"/>
  <c r="FA1048" i="5"/>
  <c r="FA823" i="5"/>
  <c r="FA828" i="5" s="1"/>
  <c r="FA779" i="5"/>
  <c r="FA781" i="5" s="1"/>
  <c r="FB1048" i="5"/>
  <c r="FB823" i="5"/>
  <c r="FB828" i="5" s="1"/>
  <c r="FB888" i="5"/>
  <c r="FB779" i="5"/>
  <c r="FB781" i="5" s="1"/>
  <c r="FC888" i="5"/>
  <c r="FC823" i="5"/>
  <c r="FC828" i="5" s="1"/>
  <c r="FC1048" i="5"/>
  <c r="FC779" i="5"/>
  <c r="FC781" i="5" s="1"/>
  <c r="FD1048" i="5"/>
  <c r="FD779" i="5"/>
  <c r="FD781" i="5" s="1"/>
  <c r="FD888" i="5"/>
  <c r="FD823" i="5"/>
  <c r="FD828" i="5" s="1"/>
  <c r="FF823" i="5"/>
  <c r="FF828" i="5" s="1"/>
  <c r="FF888" i="5"/>
  <c r="FF779" i="5"/>
  <c r="FF781" i="5" s="1"/>
  <c r="FF1048" i="5"/>
  <c r="FG779" i="5"/>
  <c r="FG781" i="5" s="1"/>
  <c r="FG1048" i="5"/>
  <c r="FG888" i="5"/>
  <c r="FG823" i="5"/>
  <c r="FG828" i="5" s="1"/>
  <c r="FH823" i="5"/>
  <c r="FH828" i="5" s="1"/>
  <c r="FH779" i="5"/>
  <c r="FH781" i="5" s="1"/>
  <c r="FH1048" i="5"/>
  <c r="FH888" i="5"/>
  <c r="FI823" i="5"/>
  <c r="FI828" i="5" s="1"/>
  <c r="FI779" i="5"/>
  <c r="FI781" i="5" s="1"/>
  <c r="FI1048" i="5"/>
  <c r="FI888" i="5"/>
  <c r="FJ823" i="5"/>
  <c r="FJ828" i="5" s="1"/>
  <c r="FJ888" i="5"/>
  <c r="FJ1048" i="5"/>
  <c r="FJ779" i="5"/>
  <c r="FJ781" i="5" s="1"/>
  <c r="FK888" i="5"/>
  <c r="FK1048" i="5"/>
  <c r="FK779" i="5"/>
  <c r="FK781" i="5" s="1"/>
  <c r="FK823" i="5"/>
  <c r="FK828" i="5" s="1"/>
  <c r="FL1048" i="5"/>
  <c r="FL823" i="5"/>
  <c r="FL828" i="5" s="1"/>
  <c r="FL888" i="5"/>
  <c r="FL779" i="5"/>
  <c r="FL781" i="5" s="1"/>
  <c r="FM888" i="5"/>
  <c r="FM1048" i="5"/>
  <c r="FM779" i="5"/>
  <c r="FM781" i="5" s="1"/>
  <c r="FM823" i="5"/>
  <c r="FM828" i="5" s="1"/>
  <c r="FN1048" i="5"/>
  <c r="FN779" i="5"/>
  <c r="FN781" i="5" s="1"/>
  <c r="FN823" i="5"/>
  <c r="FN828" i="5" s="1"/>
  <c r="FN888" i="5"/>
  <c r="FO823" i="5"/>
  <c r="FO828" i="5" s="1"/>
  <c r="FO1048" i="5"/>
  <c r="FO779" i="5"/>
  <c r="FO781" i="5" s="1"/>
  <c r="FO888" i="5"/>
  <c r="FP1048" i="5"/>
  <c r="FP779" i="5"/>
  <c r="FP781" i="5" s="1"/>
  <c r="FP888" i="5"/>
  <c r="FP823" i="5"/>
  <c r="FP828" i="5" s="1"/>
  <c r="FQ779" i="5"/>
  <c r="FQ781" i="5" s="1"/>
  <c r="FQ1048" i="5"/>
  <c r="FQ823" i="5"/>
  <c r="FQ828" i="5" s="1"/>
  <c r="FQ888" i="5"/>
  <c r="FR1048" i="5"/>
  <c r="FR823" i="5"/>
  <c r="FR828" i="5" s="1"/>
  <c r="FR888" i="5"/>
  <c r="FR779" i="5"/>
  <c r="FR781" i="5" s="1"/>
  <c r="BE732" i="5"/>
  <c r="BE755" i="5" s="1"/>
  <c r="BE694" i="5" s="1"/>
  <c r="BE819" i="5" s="1"/>
  <c r="BF731" i="5"/>
  <c r="CT70" i="5"/>
  <c r="BB1223" i="5"/>
  <c r="BB1224" i="5" s="1"/>
  <c r="BC1221" i="5" s="1"/>
  <c r="BE745" i="5"/>
  <c r="BD94" i="5"/>
  <c r="BD834" i="5"/>
  <c r="BD835" i="5" s="1"/>
  <c r="FR1050" i="5" l="1"/>
  <c r="FR1118" i="5" s="1"/>
  <c r="FK890" i="5"/>
  <c r="FK891" i="5"/>
  <c r="ES890" i="5"/>
  <c r="ES891" i="5"/>
  <c r="EP890" i="5"/>
  <c r="EP891" i="5"/>
  <c r="EG890" i="5"/>
  <c r="EG995" i="5" s="1"/>
  <c r="EG891" i="5"/>
  <c r="DV890" i="5"/>
  <c r="DV995" i="5" s="1"/>
  <c r="DV891" i="5"/>
  <c r="DN890" i="5"/>
  <c r="DN891" i="5"/>
  <c r="CT890" i="5"/>
  <c r="CT891" i="5"/>
  <c r="CO890" i="5"/>
  <c r="CO995" i="5" s="1"/>
  <c r="CO891" i="5"/>
  <c r="CD890" i="5"/>
  <c r="CD891" i="5"/>
  <c r="DY890" i="5"/>
  <c r="DY891" i="5"/>
  <c r="DQ890" i="5"/>
  <c r="DQ891" i="5"/>
  <c r="BM890" i="5"/>
  <c r="BM891" i="5"/>
  <c r="EO890" i="5"/>
  <c r="EO891" i="5"/>
  <c r="EC890" i="5"/>
  <c r="EC995" i="5" s="1"/>
  <c r="EC891" i="5"/>
  <c r="DU890" i="5"/>
  <c r="DU995" i="5" s="1"/>
  <c r="DU891" i="5"/>
  <c r="BQ890" i="5"/>
  <c r="BQ891" i="5"/>
  <c r="FN890" i="5"/>
  <c r="FN891" i="5"/>
  <c r="FJ890" i="5"/>
  <c r="FJ891" i="5"/>
  <c r="FF890" i="5"/>
  <c r="FF891" i="5"/>
  <c r="EK890" i="5"/>
  <c r="EK891" i="5"/>
  <c r="CW890" i="5"/>
  <c r="CW995" i="5" s="1"/>
  <c r="CW891" i="5"/>
  <c r="CS890" i="5"/>
  <c r="CS995" i="5" s="1"/>
  <c r="CS891" i="5"/>
  <c r="CC890" i="5"/>
  <c r="CC891" i="5"/>
  <c r="BY890" i="5"/>
  <c r="BY891" i="5"/>
  <c r="FA890" i="5"/>
  <c r="FA891" i="5"/>
  <c r="EW890" i="5"/>
  <c r="EW891" i="5"/>
  <c r="EH890" i="5"/>
  <c r="EH891" i="5"/>
  <c r="DM890" i="5"/>
  <c r="DM995" i="5" s="1"/>
  <c r="DM891" i="5"/>
  <c r="DI890" i="5"/>
  <c r="DI995" i="5" s="1"/>
  <c r="DI891" i="5"/>
  <c r="DE890" i="5"/>
  <c r="DE995" i="5" s="1"/>
  <c r="DE891" i="5"/>
  <c r="DA890" i="5"/>
  <c r="DA995" i="5" s="1"/>
  <c r="DA891" i="5"/>
  <c r="CQ890" i="5"/>
  <c r="CQ995" i="5" s="1"/>
  <c r="CQ891" i="5"/>
  <c r="CK890" i="5"/>
  <c r="CK891" i="5"/>
  <c r="CG890" i="5"/>
  <c r="CG891" i="5"/>
  <c r="BU890" i="5"/>
  <c r="BU995" i="5" s="1"/>
  <c r="BU891" i="5"/>
  <c r="FI890" i="5"/>
  <c r="FI891" i="5"/>
  <c r="EZ890" i="5"/>
  <c r="EZ891" i="5"/>
  <c r="EJ890" i="5"/>
  <c r="EJ891" i="5"/>
  <c r="DX890" i="5"/>
  <c r="DX891" i="5"/>
  <c r="DT890" i="5"/>
  <c r="DT891" i="5"/>
  <c r="CV890" i="5"/>
  <c r="CV891" i="5"/>
  <c r="CR890" i="5"/>
  <c r="CR891" i="5"/>
  <c r="CN890" i="5"/>
  <c r="CN891" i="5"/>
  <c r="FD890" i="5"/>
  <c r="FD995" i="5" s="1"/>
  <c r="FD891" i="5"/>
  <c r="ER890" i="5"/>
  <c r="ER995" i="5" s="1"/>
  <c r="ER891" i="5"/>
  <c r="EB890" i="5"/>
  <c r="EB995" i="5" s="1"/>
  <c r="EB891" i="5"/>
  <c r="DP890" i="5"/>
  <c r="DP995" i="5" s="1"/>
  <c r="DP891" i="5"/>
  <c r="CJ890" i="5"/>
  <c r="CJ891" i="5"/>
  <c r="CF890" i="5"/>
  <c r="CF891" i="5"/>
  <c r="BP890" i="5"/>
  <c r="BP891" i="5"/>
  <c r="BL890" i="5"/>
  <c r="BL995" i="5" s="1"/>
  <c r="BL891" i="5"/>
  <c r="FR890" i="5"/>
  <c r="FR891" i="5"/>
  <c r="EN890" i="5"/>
  <c r="EN995" i="5" s="1"/>
  <c r="EN891" i="5"/>
  <c r="CZ890" i="5"/>
  <c r="CZ995" i="5" s="1"/>
  <c r="CZ891" i="5"/>
  <c r="CB890" i="5"/>
  <c r="CB891" i="5"/>
  <c r="BX890" i="5"/>
  <c r="BX995" i="5" s="1"/>
  <c r="BX891" i="5"/>
  <c r="FM890" i="5"/>
  <c r="FM891" i="5"/>
  <c r="EV890" i="5"/>
  <c r="EV891" i="5"/>
  <c r="EF890" i="5"/>
  <c r="EF891" i="5"/>
  <c r="DL890" i="5"/>
  <c r="DL891" i="5"/>
  <c r="DH890" i="5"/>
  <c r="DH995" i="5" s="1"/>
  <c r="DH891" i="5"/>
  <c r="CM890" i="5"/>
  <c r="CM891" i="5"/>
  <c r="BT890" i="5"/>
  <c r="BT995" i="5" s="1"/>
  <c r="BT891" i="5"/>
  <c r="FH890" i="5"/>
  <c r="FH995" i="5" s="1"/>
  <c r="FH891" i="5"/>
  <c r="EY890" i="5"/>
  <c r="EY891" i="5"/>
  <c r="EA890" i="5"/>
  <c r="EA891" i="5"/>
  <c r="DO890" i="5"/>
  <c r="DO891" i="5"/>
  <c r="DG890" i="5"/>
  <c r="DG995" i="5" s="1"/>
  <c r="DG891" i="5"/>
  <c r="BW890" i="5"/>
  <c r="BW995" i="5" s="1"/>
  <c r="BW891" i="5"/>
  <c r="FP890" i="5"/>
  <c r="FP891" i="5"/>
  <c r="FL890" i="5"/>
  <c r="FL995" i="5" s="1"/>
  <c r="FL891" i="5"/>
  <c r="EU890" i="5"/>
  <c r="EU891" i="5"/>
  <c r="EE890" i="5"/>
  <c r="EE891" i="5"/>
  <c r="CY890" i="5"/>
  <c r="CY891" i="5"/>
  <c r="CI890" i="5"/>
  <c r="CI995" i="5" s="1"/>
  <c r="CI891" i="5"/>
  <c r="BO890" i="5"/>
  <c r="BO995" i="5" s="1"/>
  <c r="BO891" i="5"/>
  <c r="FQ890" i="5"/>
  <c r="FQ891" i="5"/>
  <c r="EM890" i="5"/>
  <c r="EM995" i="5" s="1"/>
  <c r="EM891" i="5"/>
  <c r="EI890" i="5"/>
  <c r="EI891" i="5"/>
  <c r="DS890" i="5"/>
  <c r="DS891" i="5"/>
  <c r="DC890" i="5"/>
  <c r="DC891" i="5"/>
  <c r="CE890" i="5"/>
  <c r="CE891" i="5"/>
  <c r="CA890" i="5"/>
  <c r="CA891" i="5"/>
  <c r="BS890" i="5"/>
  <c r="BS995" i="5" s="1"/>
  <c r="BS891" i="5"/>
  <c r="FC890" i="5"/>
  <c r="FC995" i="5" s="1"/>
  <c r="FC891" i="5"/>
  <c r="EQ890" i="5"/>
  <c r="EQ995" i="5" s="1"/>
  <c r="EQ891" i="5"/>
  <c r="DW890" i="5"/>
  <c r="DW891" i="5"/>
  <c r="DK890" i="5"/>
  <c r="DK891" i="5"/>
  <c r="DD890" i="5"/>
  <c r="DD891" i="5"/>
  <c r="CU890" i="5"/>
  <c r="CU891" i="5"/>
  <c r="CP890" i="5"/>
  <c r="CP891" i="5"/>
  <c r="BK890" i="5"/>
  <c r="BK893" i="5" s="1"/>
  <c r="BL893" i="5" s="1"/>
  <c r="BM893" i="5" s="1"/>
  <c r="BK891" i="5"/>
  <c r="FO890" i="5"/>
  <c r="FO995" i="5" s="1"/>
  <c r="FO891" i="5"/>
  <c r="ED890" i="5"/>
  <c r="ED995" i="5" s="1"/>
  <c r="ED891" i="5"/>
  <c r="DJ890" i="5"/>
  <c r="DJ891" i="5"/>
  <c r="CH890" i="5"/>
  <c r="CH995" i="5" s="1"/>
  <c r="CH891" i="5"/>
  <c r="BR890" i="5"/>
  <c r="BR891" i="5"/>
  <c r="FG890" i="5"/>
  <c r="FG891" i="5"/>
  <c r="FB890" i="5"/>
  <c r="FB891" i="5"/>
  <c r="ET890" i="5"/>
  <c r="ET995" i="5" s="1"/>
  <c r="ET891" i="5"/>
  <c r="DF890" i="5"/>
  <c r="DF995" i="5" s="1"/>
  <c r="DF891" i="5"/>
  <c r="DB890" i="5"/>
  <c r="DB891" i="5"/>
  <c r="CX890" i="5"/>
  <c r="CX995" i="5" s="1"/>
  <c r="CX891" i="5"/>
  <c r="BZ890" i="5"/>
  <c r="BZ891" i="5"/>
  <c r="BV890" i="5"/>
  <c r="BV891" i="5"/>
  <c r="EX890" i="5"/>
  <c r="EX891" i="5"/>
  <c r="EL890" i="5"/>
  <c r="EL995" i="5" s="1"/>
  <c r="EL891" i="5"/>
  <c r="DZ890" i="5"/>
  <c r="DZ891" i="5"/>
  <c r="DR890" i="5"/>
  <c r="DR995" i="5" s="1"/>
  <c r="DR891" i="5"/>
  <c r="CL890" i="5"/>
  <c r="CL995" i="5" s="1"/>
  <c r="CL891" i="5"/>
  <c r="BN890" i="5"/>
  <c r="BN995" i="5" s="1"/>
  <c r="BN891" i="5"/>
  <c r="QV265" i="4"/>
  <c r="QU265" i="4"/>
  <c r="BE998" i="5"/>
  <c r="ES995" i="5"/>
  <c r="EP995" i="5"/>
  <c r="FJ995" i="5"/>
  <c r="EX995" i="5"/>
  <c r="FA995" i="5"/>
  <c r="EW995" i="5"/>
  <c r="EH995" i="5"/>
  <c r="CK995" i="5"/>
  <c r="BV995" i="5"/>
  <c r="CV995" i="5"/>
  <c r="CR995" i="5"/>
  <c r="CF995" i="5"/>
  <c r="EV995" i="5"/>
  <c r="EY995" i="5"/>
  <c r="EA995" i="5"/>
  <c r="FG995" i="5"/>
  <c r="EE995" i="5"/>
  <c r="CY995" i="5"/>
  <c r="DC995" i="5"/>
  <c r="CE995" i="5"/>
  <c r="CA995" i="5"/>
  <c r="FB995" i="5"/>
  <c r="FK995" i="5"/>
  <c r="CU995" i="5"/>
  <c r="BF732" i="5"/>
  <c r="BF755" i="5" s="1"/>
  <c r="BF694" i="5" s="1"/>
  <c r="BF819" i="5" s="1"/>
  <c r="BG731" i="5"/>
  <c r="CU70" i="5"/>
  <c r="BC1223" i="5"/>
  <c r="BC1224" i="5" s="1"/>
  <c r="BD1221" i="5" s="1"/>
  <c r="BF745" i="5"/>
  <c r="BE94" i="5"/>
  <c r="BE834" i="5"/>
  <c r="BE835" i="5" s="1"/>
  <c r="BN893" i="5" l="1"/>
  <c r="BO893" i="5" s="1"/>
  <c r="BP893" i="5" s="1"/>
  <c r="BQ893" i="5" s="1"/>
  <c r="BR893" i="5" s="1"/>
  <c r="BS893" i="5" s="1"/>
  <c r="BT893" i="5" s="1"/>
  <c r="BU893" i="5" s="1"/>
  <c r="BV893" i="5" s="1"/>
  <c r="BW893" i="5" s="1"/>
  <c r="BX893" i="5" s="1"/>
  <c r="BY893" i="5" s="1"/>
  <c r="BZ893" i="5" s="1"/>
  <c r="CA893" i="5" s="1"/>
  <c r="CB893" i="5" s="1"/>
  <c r="CC893" i="5" s="1"/>
  <c r="CD893" i="5" s="1"/>
  <c r="CE893" i="5" s="1"/>
  <c r="CF893" i="5" s="1"/>
  <c r="CG893" i="5" s="1"/>
  <c r="CH893" i="5" s="1"/>
  <c r="CI893" i="5" s="1"/>
  <c r="CJ893" i="5" s="1"/>
  <c r="CK893" i="5" s="1"/>
  <c r="CL893" i="5" s="1"/>
  <c r="CM893" i="5" s="1"/>
  <c r="CN893" i="5" s="1"/>
  <c r="CO893" i="5" s="1"/>
  <c r="CP893" i="5" s="1"/>
  <c r="CQ893" i="5" s="1"/>
  <c r="CR893" i="5" s="1"/>
  <c r="CS893" i="5" s="1"/>
  <c r="CT893" i="5" s="1"/>
  <c r="CU893" i="5" s="1"/>
  <c r="CV893" i="5" s="1"/>
  <c r="CW893" i="5" s="1"/>
  <c r="CX893" i="5" s="1"/>
  <c r="CY893" i="5" s="1"/>
  <c r="CZ893" i="5" s="1"/>
  <c r="DA893" i="5" s="1"/>
  <c r="DB893" i="5" s="1"/>
  <c r="DC893" i="5" s="1"/>
  <c r="DD893" i="5" s="1"/>
  <c r="DE893" i="5" s="1"/>
  <c r="DF893" i="5" s="1"/>
  <c r="DG893" i="5" s="1"/>
  <c r="DH893" i="5" s="1"/>
  <c r="DI893" i="5" s="1"/>
  <c r="DJ893" i="5" s="1"/>
  <c r="DK893" i="5" s="1"/>
  <c r="DL893" i="5" s="1"/>
  <c r="DM893" i="5" s="1"/>
  <c r="DN893" i="5" s="1"/>
  <c r="DO893" i="5" s="1"/>
  <c r="DP893" i="5" s="1"/>
  <c r="DQ893" i="5" s="1"/>
  <c r="DR893" i="5" s="1"/>
  <c r="DS893" i="5" s="1"/>
  <c r="DT893" i="5" s="1"/>
  <c r="DU893" i="5" s="1"/>
  <c r="DV893" i="5" s="1"/>
  <c r="DW893" i="5" s="1"/>
  <c r="DX893" i="5" s="1"/>
  <c r="DY893" i="5" s="1"/>
  <c r="DZ893" i="5" s="1"/>
  <c r="EA893" i="5" s="1"/>
  <c r="EB893" i="5" s="1"/>
  <c r="EC893" i="5" s="1"/>
  <c r="ED893" i="5" s="1"/>
  <c r="EE893" i="5" s="1"/>
  <c r="EF893" i="5" s="1"/>
  <c r="EG893" i="5" s="1"/>
  <c r="EH893" i="5" s="1"/>
  <c r="EI893" i="5" s="1"/>
  <c r="EJ893" i="5" s="1"/>
  <c r="EK893" i="5" s="1"/>
  <c r="EL893" i="5" s="1"/>
  <c r="EM893" i="5" s="1"/>
  <c r="EN893" i="5" s="1"/>
  <c r="EO893" i="5" s="1"/>
  <c r="EP893" i="5" s="1"/>
  <c r="EQ893" i="5" s="1"/>
  <c r="ER893" i="5" s="1"/>
  <c r="ES893" i="5" s="1"/>
  <c r="ET893" i="5" s="1"/>
  <c r="EU893" i="5" s="1"/>
  <c r="EV893" i="5" s="1"/>
  <c r="EW893" i="5" s="1"/>
  <c r="EX893" i="5" s="1"/>
  <c r="EY893" i="5" s="1"/>
  <c r="EZ893" i="5" s="1"/>
  <c r="FA893" i="5" s="1"/>
  <c r="FB893" i="5" s="1"/>
  <c r="FC893" i="5" s="1"/>
  <c r="FD893" i="5" s="1"/>
  <c r="FE1048" i="5"/>
  <c r="FE888" i="5"/>
  <c r="FE823" i="5"/>
  <c r="FE828" i="5" s="1"/>
  <c r="FE779" i="5"/>
  <c r="FE781" i="5" s="1"/>
  <c r="BF998" i="5"/>
  <c r="BY995" i="5"/>
  <c r="EO995" i="5"/>
  <c r="CD995" i="5"/>
  <c r="BM995" i="5"/>
  <c r="CT995" i="5"/>
  <c r="CP995" i="5"/>
  <c r="EI995" i="5"/>
  <c r="CJ995" i="5"/>
  <c r="DJ995" i="5"/>
  <c r="DT995" i="5"/>
  <c r="DQ995" i="5"/>
  <c r="DN995" i="5"/>
  <c r="DL995" i="5"/>
  <c r="DX995" i="5"/>
  <c r="EK995" i="5"/>
  <c r="DY995" i="5"/>
  <c r="CG995" i="5"/>
  <c r="EF995" i="5"/>
  <c r="DW995" i="5"/>
  <c r="BZ995" i="5"/>
  <c r="EJ995" i="5"/>
  <c r="FM995" i="5"/>
  <c r="BQ995" i="5"/>
  <c r="CN995" i="5"/>
  <c r="CB995" i="5"/>
  <c r="CC995" i="5"/>
  <c r="DD995" i="5"/>
  <c r="FI995" i="5"/>
  <c r="BR995" i="5"/>
  <c r="DO995" i="5"/>
  <c r="CM995" i="5"/>
  <c r="DZ995" i="5"/>
  <c r="FF995" i="5"/>
  <c r="EZ995" i="5"/>
  <c r="BP995" i="5"/>
  <c r="FR995" i="5"/>
  <c r="FQ995" i="5"/>
  <c r="DK995" i="5"/>
  <c r="FN995" i="5"/>
  <c r="DB995" i="5"/>
  <c r="BK995" i="5"/>
  <c r="DS995" i="5"/>
  <c r="FP995" i="5"/>
  <c r="EU995" i="5"/>
  <c r="BH731" i="5"/>
  <c r="BG732" i="5"/>
  <c r="BG755" i="5" s="1"/>
  <c r="BG694" i="5" s="1"/>
  <c r="BG819" i="5" s="1"/>
  <c r="CV70" i="5"/>
  <c r="BD1223" i="5"/>
  <c r="BD1224" i="5" s="1"/>
  <c r="BE1221" i="5" s="1"/>
  <c r="BG745" i="5"/>
  <c r="BF94" i="5"/>
  <c r="BF834" i="5"/>
  <c r="BF835" i="5" s="1"/>
  <c r="FE890" i="5" l="1"/>
  <c r="FE891" i="5"/>
  <c r="FE893" i="5"/>
  <c r="FF893" i="5" s="1"/>
  <c r="FG893" i="5" s="1"/>
  <c r="FH893" i="5" s="1"/>
  <c r="FI893" i="5" s="1"/>
  <c r="FJ893" i="5" s="1"/>
  <c r="FK893" i="5" s="1"/>
  <c r="FL893" i="5" s="1"/>
  <c r="FM893" i="5" s="1"/>
  <c r="FN893" i="5" s="1"/>
  <c r="FO893" i="5" s="1"/>
  <c r="FP893" i="5" s="1"/>
  <c r="FQ893" i="5" s="1"/>
  <c r="FR893" i="5" s="1"/>
  <c r="FE995" i="5"/>
  <c r="BG998" i="5"/>
  <c r="BK895" i="5"/>
  <c r="BI731" i="5"/>
  <c r="BH732" i="5"/>
  <c r="BH755" i="5" s="1"/>
  <c r="BH694" i="5" s="1"/>
  <c r="BH819" i="5" s="1"/>
  <c r="CW70" i="5"/>
  <c r="BE1223" i="5"/>
  <c r="BE1224" i="5" s="1"/>
  <c r="BF1221" i="5" s="1"/>
  <c r="BH745" i="5"/>
  <c r="BG94" i="5"/>
  <c r="BG834" i="5"/>
  <c r="BG835" i="5" s="1"/>
  <c r="BH998" i="5" l="1"/>
  <c r="BL895" i="5"/>
  <c r="BJ731" i="5"/>
  <c r="BI732" i="5"/>
  <c r="BI755" i="5" s="1"/>
  <c r="BI694" i="5" s="1"/>
  <c r="BI819" i="5" s="1"/>
  <c r="CX70" i="5"/>
  <c r="BF1223" i="5"/>
  <c r="BF1224" i="5" s="1"/>
  <c r="BG1221" i="5" s="1"/>
  <c r="BH94" i="5"/>
  <c r="BH834" i="5"/>
  <c r="BH835" i="5" s="1"/>
  <c r="BI745" i="5"/>
  <c r="BI998" i="5" l="1"/>
  <c r="BM895" i="5"/>
  <c r="BK731" i="5"/>
  <c r="BJ732" i="5"/>
  <c r="BJ755" i="5" s="1"/>
  <c r="BJ694" i="5" s="1"/>
  <c r="BJ819" i="5" s="1"/>
  <c r="CY70" i="5"/>
  <c r="BG1223" i="5"/>
  <c r="BG1224" i="5" s="1"/>
  <c r="BH1221" i="5" s="1"/>
  <c r="BJ745" i="5"/>
  <c r="BI94" i="5"/>
  <c r="BI834" i="5"/>
  <c r="BI835" i="5" s="1"/>
  <c r="BJ998" i="5" l="1"/>
  <c r="BN895" i="5"/>
  <c r="BK732" i="5"/>
  <c r="BK755" i="5" s="1"/>
  <c r="BK694" i="5" s="1"/>
  <c r="BK819" i="5" s="1"/>
  <c r="BL731" i="5"/>
  <c r="CZ70" i="5"/>
  <c r="BH1223" i="5"/>
  <c r="BH1224" i="5" s="1"/>
  <c r="BI1221" i="5" s="1"/>
  <c r="BK745" i="5"/>
  <c r="BJ94" i="5"/>
  <c r="BJ834" i="5"/>
  <c r="BJ835" i="5" s="1"/>
  <c r="BK998" i="5" l="1"/>
  <c r="BO895" i="5"/>
  <c r="BL732" i="5"/>
  <c r="BL755" i="5" s="1"/>
  <c r="BL694" i="5" s="1"/>
  <c r="BL819" i="5" s="1"/>
  <c r="BM731" i="5"/>
  <c r="DA70" i="5"/>
  <c r="BI1223" i="5"/>
  <c r="BI1224" i="5" s="1"/>
  <c r="BJ1221" i="5" s="1"/>
  <c r="BL745" i="5"/>
  <c r="BK94" i="5"/>
  <c r="BK834" i="5"/>
  <c r="BK835" i="5" s="1"/>
  <c r="BL998" i="5" l="1"/>
  <c r="BP895" i="5"/>
  <c r="BN731" i="5"/>
  <c r="BM732" i="5"/>
  <c r="BM755" i="5" s="1"/>
  <c r="BM694" i="5" s="1"/>
  <c r="BM819" i="5" s="1"/>
  <c r="DB70" i="5"/>
  <c r="BJ1223" i="5"/>
  <c r="BJ1224" i="5" s="1"/>
  <c r="BK1221" i="5" s="1"/>
  <c r="BM745" i="5"/>
  <c r="BL94" i="5"/>
  <c r="BL834" i="5"/>
  <c r="BL835" i="5" s="1"/>
  <c r="BM998" i="5" l="1"/>
  <c r="BQ895" i="5"/>
  <c r="BN732" i="5"/>
  <c r="BN755" i="5" s="1"/>
  <c r="BN694" i="5" s="1"/>
  <c r="BN819" i="5" s="1"/>
  <c r="BO731" i="5"/>
  <c r="DC70" i="5"/>
  <c r="BK1223" i="5"/>
  <c r="BK1224" i="5" s="1"/>
  <c r="BL1221" i="5" s="1"/>
  <c r="BN745" i="5"/>
  <c r="BM94" i="5"/>
  <c r="BM834" i="5"/>
  <c r="BM835" i="5" s="1"/>
  <c r="BN998" i="5" l="1"/>
  <c r="BR895" i="5"/>
  <c r="BO732" i="5"/>
  <c r="BO755" i="5" s="1"/>
  <c r="BO694" i="5" s="1"/>
  <c r="BO819" i="5" s="1"/>
  <c r="BP731" i="5"/>
  <c r="DD70" i="5"/>
  <c r="BL1223" i="5"/>
  <c r="BL1224" i="5" s="1"/>
  <c r="BM1221" i="5" s="1"/>
  <c r="BN94" i="5"/>
  <c r="BN834" i="5"/>
  <c r="BN835" i="5" s="1"/>
  <c r="BO745" i="5"/>
  <c r="BO998" i="5" l="1"/>
  <c r="BS895" i="5"/>
  <c r="BP732" i="5"/>
  <c r="BP755" i="5" s="1"/>
  <c r="BP694" i="5" s="1"/>
  <c r="BP819" i="5" s="1"/>
  <c r="BQ731" i="5"/>
  <c r="DE70" i="5"/>
  <c r="BM1223" i="5"/>
  <c r="BM1224" i="5" s="1"/>
  <c r="BN1221" i="5" s="1"/>
  <c r="BP745" i="5"/>
  <c r="BO94" i="5"/>
  <c r="BO834" i="5"/>
  <c r="BO835" i="5" s="1"/>
  <c r="BP998" i="5" l="1"/>
  <c r="BT895" i="5"/>
  <c r="BR731" i="5"/>
  <c r="BR732" i="5" s="1"/>
  <c r="BQ732" i="5"/>
  <c r="DF70" i="5"/>
  <c r="BN1223" i="5"/>
  <c r="BN1224" i="5" s="1"/>
  <c r="BO1221" i="5" s="1"/>
  <c r="BP94" i="5"/>
  <c r="BP834" i="5"/>
  <c r="BP835" i="5" s="1"/>
  <c r="BQ745" i="5"/>
  <c r="BQ755" i="5"/>
  <c r="BQ694" i="5" s="1"/>
  <c r="BQ819" i="5" s="1"/>
  <c r="BS731" i="5" l="1"/>
  <c r="BQ998" i="5"/>
  <c r="BU895" i="5"/>
  <c r="DG70" i="5"/>
  <c r="BO1223" i="5"/>
  <c r="BO1224" i="5" s="1"/>
  <c r="BP1221" i="5" s="1"/>
  <c r="BR755" i="5"/>
  <c r="BR694" i="5" s="1"/>
  <c r="BR819" i="5" s="1"/>
  <c r="BR745" i="5"/>
  <c r="BQ94" i="5"/>
  <c r="BQ834" i="5"/>
  <c r="BQ835" i="5" s="1"/>
  <c r="BT731" i="5" l="1"/>
  <c r="BS732" i="5"/>
  <c r="BS755" i="5" s="1"/>
  <c r="BS694" i="5" s="1"/>
  <c r="BS819" i="5" s="1"/>
  <c r="BR998" i="5"/>
  <c r="BV895" i="5"/>
  <c r="DH70" i="5"/>
  <c r="BP1223" i="5"/>
  <c r="BP1224" i="5" s="1"/>
  <c r="BQ1221" i="5" s="1"/>
  <c r="BS745" i="5"/>
  <c r="BR94" i="5"/>
  <c r="BR834" i="5"/>
  <c r="BR835" i="5" s="1"/>
  <c r="BT732" i="5" l="1"/>
  <c r="BT755" i="5" s="1"/>
  <c r="BT694" i="5" s="1"/>
  <c r="BT819" i="5" s="1"/>
  <c r="BU731" i="5"/>
  <c r="BS998" i="5"/>
  <c r="BW895" i="5"/>
  <c r="DI70" i="5"/>
  <c r="BQ1223" i="5"/>
  <c r="BQ1224" i="5" s="1"/>
  <c r="BR1221" i="5" s="1"/>
  <c r="BT745" i="5"/>
  <c r="BS94" i="5"/>
  <c r="BS834" i="5"/>
  <c r="BS835" i="5" s="1"/>
  <c r="BV731" i="5" l="1"/>
  <c r="BU732" i="5"/>
  <c r="BU755" i="5" s="1"/>
  <c r="BU694" i="5" s="1"/>
  <c r="BU819" i="5" s="1"/>
  <c r="BT998" i="5"/>
  <c r="BX895" i="5"/>
  <c r="DJ70" i="5"/>
  <c r="BR1223" i="5"/>
  <c r="BR1224" i="5" s="1"/>
  <c r="BS1221" i="5" s="1"/>
  <c r="BU745" i="5"/>
  <c r="BT94" i="5"/>
  <c r="BT834" i="5"/>
  <c r="BT835" i="5" s="1"/>
  <c r="BV732" i="5" l="1"/>
  <c r="BV755" i="5" s="1"/>
  <c r="BV694" i="5" s="1"/>
  <c r="BV819" i="5" s="1"/>
  <c r="BW731" i="5"/>
  <c r="BU998" i="5"/>
  <c r="BY895" i="5"/>
  <c r="DK70" i="5"/>
  <c r="BS1223" i="5"/>
  <c r="BS1224" i="5" s="1"/>
  <c r="BT1221" i="5" s="1"/>
  <c r="BU94" i="5"/>
  <c r="BU834" i="5"/>
  <c r="BU835" i="5" s="1"/>
  <c r="BV745" i="5"/>
  <c r="BW732" i="5" l="1"/>
  <c r="BW755" i="5" s="1"/>
  <c r="BW694" i="5" s="1"/>
  <c r="BW819" i="5" s="1"/>
  <c r="BX731" i="5"/>
  <c r="BV998" i="5"/>
  <c r="BZ895" i="5"/>
  <c r="DL70" i="5"/>
  <c r="BT1223" i="5"/>
  <c r="BT1224" i="5" s="1"/>
  <c r="BU1221" i="5" s="1"/>
  <c r="BV94" i="5"/>
  <c r="BV834" i="5"/>
  <c r="BV835" i="5" s="1"/>
  <c r="BW745" i="5"/>
  <c r="BX732" i="5" l="1"/>
  <c r="BX755" i="5" s="1"/>
  <c r="BX694" i="5" s="1"/>
  <c r="BX819" i="5" s="1"/>
  <c r="BY731" i="5"/>
  <c r="BW998" i="5"/>
  <c r="CA895" i="5"/>
  <c r="DM70" i="5"/>
  <c r="BU1223" i="5"/>
  <c r="BU1224" i="5" s="1"/>
  <c r="BV1221" i="5" s="1"/>
  <c r="BW94" i="5"/>
  <c r="BW834" i="5"/>
  <c r="BW835" i="5" s="1"/>
  <c r="BX745" i="5"/>
  <c r="BY732" i="5" l="1"/>
  <c r="BY755" i="5" s="1"/>
  <c r="BY694" i="5" s="1"/>
  <c r="BY819" i="5" s="1"/>
  <c r="BZ731" i="5"/>
  <c r="BX998" i="5"/>
  <c r="CB895" i="5"/>
  <c r="DN70" i="5"/>
  <c r="BV1223" i="5"/>
  <c r="BV1224" i="5" s="1"/>
  <c r="BW1221" i="5" s="1"/>
  <c r="BX94" i="5"/>
  <c r="BX834" i="5"/>
  <c r="BX835" i="5" s="1"/>
  <c r="BY745" i="5"/>
  <c r="CA731" i="5" l="1"/>
  <c r="BZ732" i="5"/>
  <c r="BZ755" i="5" s="1"/>
  <c r="BZ694" i="5" s="1"/>
  <c r="BZ819" i="5" s="1"/>
  <c r="BY998" i="5"/>
  <c r="CC895" i="5"/>
  <c r="DO70" i="5"/>
  <c r="BW1223" i="5"/>
  <c r="BW1224" i="5" s="1"/>
  <c r="BX1221" i="5" s="1"/>
  <c r="BZ745" i="5"/>
  <c r="BY94" i="5"/>
  <c r="BY834" i="5"/>
  <c r="BY835" i="5" s="1"/>
  <c r="CA732" i="5" l="1"/>
  <c r="CA755" i="5" s="1"/>
  <c r="CA694" i="5" s="1"/>
  <c r="CA819" i="5" s="1"/>
  <c r="CB731" i="5"/>
  <c r="BZ998" i="5"/>
  <c r="CD895" i="5"/>
  <c r="DP70" i="5"/>
  <c r="BX1223" i="5"/>
  <c r="BX1224" i="5" s="1"/>
  <c r="BY1221" i="5" s="1"/>
  <c r="CA745" i="5"/>
  <c r="BZ94" i="5"/>
  <c r="BZ834" i="5"/>
  <c r="BZ835" i="5" s="1"/>
  <c r="CB732" i="5" l="1"/>
  <c r="CB755" i="5" s="1"/>
  <c r="CB694" i="5" s="1"/>
  <c r="CB819" i="5" s="1"/>
  <c r="CC731" i="5"/>
  <c r="CA998" i="5"/>
  <c r="CE895" i="5"/>
  <c r="DQ70" i="5"/>
  <c r="BY1223" i="5"/>
  <c r="BY1224" i="5" s="1"/>
  <c r="BZ1221" i="5" s="1"/>
  <c r="CB745" i="5"/>
  <c r="CA94" i="5"/>
  <c r="CA834" i="5"/>
  <c r="CA835" i="5" s="1"/>
  <c r="CD731" i="5" l="1"/>
  <c r="CC732" i="5"/>
  <c r="CC755" i="5" s="1"/>
  <c r="CC694" i="5" s="1"/>
  <c r="CC819" i="5" s="1"/>
  <c r="CB998" i="5"/>
  <c r="CF895" i="5"/>
  <c r="DR70" i="5"/>
  <c r="BZ1223" i="5"/>
  <c r="BZ1224" i="5" s="1"/>
  <c r="CA1221" i="5" s="1"/>
  <c r="CB94" i="5"/>
  <c r="CB834" i="5"/>
  <c r="CB835" i="5" s="1"/>
  <c r="CC745" i="5"/>
  <c r="CD732" i="5" l="1"/>
  <c r="CE731" i="5"/>
  <c r="CC998" i="5"/>
  <c r="CG895" i="5"/>
  <c r="DS70" i="5"/>
  <c r="CA1223" i="5"/>
  <c r="CA1224" i="5" s="1"/>
  <c r="CB1221" i="5" s="1"/>
  <c r="CC94" i="5"/>
  <c r="CC834" i="5"/>
  <c r="CC835" i="5" s="1"/>
  <c r="CD745" i="5"/>
  <c r="CD755" i="5"/>
  <c r="CD694" i="5" s="1"/>
  <c r="CD819" i="5" s="1"/>
  <c r="CE732" i="5" l="1"/>
  <c r="CE755" i="5" s="1"/>
  <c r="CE694" i="5" s="1"/>
  <c r="CE819" i="5" s="1"/>
  <c r="CF731" i="5"/>
  <c r="CD998" i="5"/>
  <c r="CH895" i="5"/>
  <c r="DT70" i="5"/>
  <c r="CB1223" i="5"/>
  <c r="CB1224" i="5" s="1"/>
  <c r="CC1221" i="5" s="1"/>
  <c r="CD94" i="5"/>
  <c r="CD834" i="5"/>
  <c r="CD835" i="5" s="1"/>
  <c r="CE745" i="5"/>
  <c r="CF732" i="5" l="1"/>
  <c r="CF755" i="5" s="1"/>
  <c r="CF694" i="5" s="1"/>
  <c r="CF819" i="5" s="1"/>
  <c r="CG731" i="5"/>
  <c r="CE998" i="5"/>
  <c r="CI895" i="5"/>
  <c r="DU70" i="5"/>
  <c r="CC1223" i="5"/>
  <c r="CC1224" i="5" s="1"/>
  <c r="CD1221" i="5" s="1"/>
  <c r="CF745" i="5"/>
  <c r="CE94" i="5"/>
  <c r="CE834" i="5"/>
  <c r="CE835" i="5" s="1"/>
  <c r="CG732" i="5" l="1"/>
  <c r="CH731" i="5"/>
  <c r="CF998" i="5"/>
  <c r="CJ895" i="5"/>
  <c r="DV70" i="5"/>
  <c r="CD1223" i="5"/>
  <c r="CD1224" i="5" s="1"/>
  <c r="CE1221" i="5" s="1"/>
  <c r="CF94" i="5"/>
  <c r="CF834" i="5"/>
  <c r="CF835" i="5" s="1"/>
  <c r="CG745" i="5"/>
  <c r="CG755" i="5"/>
  <c r="CG694" i="5" s="1"/>
  <c r="CG819" i="5" s="1"/>
  <c r="CH732" i="5" l="1"/>
  <c r="CH755" i="5" s="1"/>
  <c r="CH694" i="5" s="1"/>
  <c r="CH819" i="5" s="1"/>
  <c r="CI731" i="5"/>
  <c r="CG998" i="5"/>
  <c r="CK895" i="5"/>
  <c r="DW70" i="5"/>
  <c r="CE1223" i="5"/>
  <c r="CE1224" i="5" s="1"/>
  <c r="CF1221" i="5" s="1"/>
  <c r="CH745" i="5"/>
  <c r="CG94" i="5"/>
  <c r="CG834" i="5"/>
  <c r="CG835" i="5" s="1"/>
  <c r="CJ731" i="5" l="1"/>
  <c r="CI732" i="5"/>
  <c r="CI755" i="5" s="1"/>
  <c r="CI694" i="5" s="1"/>
  <c r="CI819" i="5" s="1"/>
  <c r="CH998" i="5"/>
  <c r="CL895" i="5"/>
  <c r="DX70" i="5"/>
  <c r="CF1223" i="5"/>
  <c r="CF1224" i="5" s="1"/>
  <c r="CG1221" i="5" s="1"/>
  <c r="CI745" i="5"/>
  <c r="CH94" i="5"/>
  <c r="CH834" i="5"/>
  <c r="CH835" i="5" s="1"/>
  <c r="CJ732" i="5" l="1"/>
  <c r="CJ755" i="5" s="1"/>
  <c r="CJ694" i="5" s="1"/>
  <c r="CJ819" i="5" s="1"/>
  <c r="CK731" i="5"/>
  <c r="CI998" i="5"/>
  <c r="CM895" i="5"/>
  <c r="DY70" i="5"/>
  <c r="CG1223" i="5"/>
  <c r="CG1224" i="5" s="1"/>
  <c r="CH1221" i="5" s="1"/>
  <c r="CI94" i="5"/>
  <c r="CI834" i="5"/>
  <c r="CI835" i="5" s="1"/>
  <c r="CJ745" i="5"/>
  <c r="CK732" i="5" l="1"/>
  <c r="CK755" i="5" s="1"/>
  <c r="CK694" i="5" s="1"/>
  <c r="CK819" i="5" s="1"/>
  <c r="CL731" i="5"/>
  <c r="CJ998" i="5"/>
  <c r="CN895" i="5"/>
  <c r="DZ70" i="5"/>
  <c r="CH1223" i="5"/>
  <c r="CH1224" i="5" s="1"/>
  <c r="CI1221" i="5" s="1"/>
  <c r="CK745" i="5"/>
  <c r="CJ94" i="5"/>
  <c r="CJ834" i="5"/>
  <c r="CJ835" i="5" s="1"/>
  <c r="CM731" i="5" l="1"/>
  <c r="CL732" i="5"/>
  <c r="CL755" i="5" s="1"/>
  <c r="CL694" i="5" s="1"/>
  <c r="CL819" i="5" s="1"/>
  <c r="CK998" i="5"/>
  <c r="CO895" i="5"/>
  <c r="EA70" i="5"/>
  <c r="CI1223" i="5"/>
  <c r="CI1224" i="5" s="1"/>
  <c r="CJ1221" i="5" s="1"/>
  <c r="CL745" i="5"/>
  <c r="CK94" i="5"/>
  <c r="CK834" i="5"/>
  <c r="CK835" i="5" s="1"/>
  <c r="CM732" i="5" l="1"/>
  <c r="CM755" i="5" s="1"/>
  <c r="CM694" i="5" s="1"/>
  <c r="CM819" i="5" s="1"/>
  <c r="CN731" i="5"/>
  <c r="CL998" i="5"/>
  <c r="CP895" i="5"/>
  <c r="EB70" i="5"/>
  <c r="CJ1223" i="5"/>
  <c r="CJ1224" i="5" s="1"/>
  <c r="CK1221" i="5" s="1"/>
  <c r="CL94" i="5"/>
  <c r="CL834" i="5"/>
  <c r="CL835" i="5" s="1"/>
  <c r="CM745" i="5"/>
  <c r="CO731" i="5" l="1"/>
  <c r="CN732" i="5"/>
  <c r="CN755" i="5" s="1"/>
  <c r="CN694" i="5" s="1"/>
  <c r="CN819" i="5" s="1"/>
  <c r="CM998" i="5"/>
  <c r="CQ895" i="5"/>
  <c r="EC70" i="5"/>
  <c r="CK1223" i="5"/>
  <c r="CK1224" i="5" s="1"/>
  <c r="CL1221" i="5" s="1"/>
  <c r="CN745" i="5"/>
  <c r="CM94" i="5"/>
  <c r="CM834" i="5"/>
  <c r="CM835" i="5" s="1"/>
  <c r="CO732" i="5" l="1"/>
  <c r="CO755" i="5" s="1"/>
  <c r="CO694" i="5" s="1"/>
  <c r="CO819" i="5" s="1"/>
  <c r="CP731" i="5"/>
  <c r="CN998" i="5"/>
  <c r="CR895" i="5"/>
  <c r="ED70" i="5"/>
  <c r="CL1223" i="5"/>
  <c r="CL1224" i="5" s="1"/>
  <c r="CM1221" i="5" s="1"/>
  <c r="CO745" i="5"/>
  <c r="CN94" i="5"/>
  <c r="CN834" i="5"/>
  <c r="CN835" i="5" s="1"/>
  <c r="CP732" i="5" l="1"/>
  <c r="CP755" i="5" s="1"/>
  <c r="CP694" i="5" s="1"/>
  <c r="CP819" i="5" s="1"/>
  <c r="CQ731" i="5"/>
  <c r="CO998" i="5"/>
  <c r="CS895" i="5"/>
  <c r="EE70" i="5"/>
  <c r="CM1223" i="5"/>
  <c r="CM1224" i="5" s="1"/>
  <c r="CN1221" i="5" s="1"/>
  <c r="CP745" i="5"/>
  <c r="CO94" i="5"/>
  <c r="CO834" i="5"/>
  <c r="CO835" i="5" s="1"/>
  <c r="CQ732" i="5" l="1"/>
  <c r="CQ755" i="5" s="1"/>
  <c r="CQ694" i="5" s="1"/>
  <c r="CQ819" i="5" s="1"/>
  <c r="CR731" i="5"/>
  <c r="CP998" i="5"/>
  <c r="CT895" i="5"/>
  <c r="EF70" i="5"/>
  <c r="CN1223" i="5"/>
  <c r="CN1224" i="5" s="1"/>
  <c r="CO1221" i="5" s="1"/>
  <c r="CQ745" i="5"/>
  <c r="CP94" i="5"/>
  <c r="CP834" i="5"/>
  <c r="CP835" i="5" s="1"/>
  <c r="CR732" i="5" l="1"/>
  <c r="CR755" i="5" s="1"/>
  <c r="CR694" i="5" s="1"/>
  <c r="CR819" i="5" s="1"/>
  <c r="CS731" i="5"/>
  <c r="CQ998" i="5"/>
  <c r="CU895" i="5"/>
  <c r="EG70" i="5"/>
  <c r="CO1223" i="5"/>
  <c r="CO1224" i="5" s="1"/>
  <c r="CP1221" i="5" s="1"/>
  <c r="CQ94" i="5"/>
  <c r="CQ834" i="5"/>
  <c r="CQ835" i="5" s="1"/>
  <c r="CR745" i="5"/>
  <c r="CS732" i="5" l="1"/>
  <c r="CS755" i="5" s="1"/>
  <c r="CS694" i="5" s="1"/>
  <c r="CS819" i="5" s="1"/>
  <c r="CT731" i="5"/>
  <c r="CR998" i="5"/>
  <c r="CV895" i="5"/>
  <c r="EH70" i="5"/>
  <c r="CP1223" i="5"/>
  <c r="CP1224" i="5" s="1"/>
  <c r="CQ1221" i="5" s="1"/>
  <c r="CS745" i="5"/>
  <c r="CR94" i="5"/>
  <c r="CR834" i="5"/>
  <c r="CR835" i="5" s="1"/>
  <c r="CU731" i="5" l="1"/>
  <c r="CT732" i="5"/>
  <c r="CT755" i="5" s="1"/>
  <c r="CT694" i="5" s="1"/>
  <c r="CT819" i="5" s="1"/>
  <c r="CS998" i="5"/>
  <c r="CW895" i="5"/>
  <c r="EI70" i="5"/>
  <c r="CQ1223" i="5"/>
  <c r="CQ1224" i="5" s="1"/>
  <c r="CR1221" i="5" s="1"/>
  <c r="CT745" i="5"/>
  <c r="CS94" i="5"/>
  <c r="CS834" i="5"/>
  <c r="CS835" i="5" s="1"/>
  <c r="CU732" i="5" l="1"/>
  <c r="CV731" i="5"/>
  <c r="CT998" i="5"/>
  <c r="CX895" i="5"/>
  <c r="EJ70" i="5"/>
  <c r="CR1223" i="5"/>
  <c r="CR1224" i="5" s="1"/>
  <c r="CS1221" i="5" s="1"/>
  <c r="CU755" i="5"/>
  <c r="CU694" i="5" s="1"/>
  <c r="CU819" i="5" s="1"/>
  <c r="CU745" i="5"/>
  <c r="CT94" i="5"/>
  <c r="CT834" i="5"/>
  <c r="CT835" i="5" s="1"/>
  <c r="CV732" i="5" l="1"/>
  <c r="CV755" i="5" s="1"/>
  <c r="CV694" i="5" s="1"/>
  <c r="CV819" i="5" s="1"/>
  <c r="CW731" i="5"/>
  <c r="CU998" i="5"/>
  <c r="CY895" i="5"/>
  <c r="EK70" i="5"/>
  <c r="CS1223" i="5"/>
  <c r="CS1224" i="5" s="1"/>
  <c r="CT1221" i="5" s="1"/>
  <c r="CV745" i="5"/>
  <c r="CU94" i="5"/>
  <c r="CU834" i="5"/>
  <c r="CU835" i="5" s="1"/>
  <c r="CW732" i="5" l="1"/>
  <c r="CX731" i="5"/>
  <c r="CX732" i="5" s="1"/>
  <c r="CV998" i="5"/>
  <c r="CZ895" i="5"/>
  <c r="EL70" i="5"/>
  <c r="CT1223" i="5"/>
  <c r="CT1224" i="5" s="1"/>
  <c r="CU1221" i="5" s="1"/>
  <c r="CY731" i="5"/>
  <c r="CY732" i="5" s="1"/>
  <c r="CW755" i="5"/>
  <c r="CW694" i="5" s="1"/>
  <c r="CW819" i="5" s="1"/>
  <c r="CW745" i="5"/>
  <c r="CV94" i="5"/>
  <c r="CV834" i="5"/>
  <c r="CV835" i="5" s="1"/>
  <c r="CW998" i="5" l="1"/>
  <c r="DA895" i="5"/>
  <c r="EM70" i="5"/>
  <c r="CU1223" i="5"/>
  <c r="CU1224" i="5" s="1"/>
  <c r="CV1221" i="5" s="1"/>
  <c r="CZ731" i="5"/>
  <c r="CW94" i="5"/>
  <c r="CW834" i="5"/>
  <c r="CW835" i="5" s="1"/>
  <c r="CX755" i="5"/>
  <c r="CX694" i="5" s="1"/>
  <c r="CX819" i="5" s="1"/>
  <c r="CX745" i="5"/>
  <c r="CX998" i="5" l="1"/>
  <c r="DB895" i="5"/>
  <c r="EN70" i="5"/>
  <c r="CV1223" i="5"/>
  <c r="CV1224" i="5" s="1"/>
  <c r="CW1221" i="5" s="1"/>
  <c r="CZ732" i="5"/>
  <c r="DA731" i="5"/>
  <c r="CY745" i="5"/>
  <c r="CY755" i="5"/>
  <c r="CY694" i="5" s="1"/>
  <c r="CY819" i="5" s="1"/>
  <c r="CX94" i="5"/>
  <c r="CX834" i="5"/>
  <c r="CX835" i="5" s="1"/>
  <c r="CY998" i="5" l="1"/>
  <c r="DC895" i="5"/>
  <c r="EO70" i="5"/>
  <c r="CW1223" i="5"/>
  <c r="CW1224" i="5" s="1"/>
  <c r="CX1221" i="5" s="1"/>
  <c r="DB731" i="5"/>
  <c r="DA732" i="5"/>
  <c r="CZ755" i="5"/>
  <c r="CZ694" i="5" s="1"/>
  <c r="CZ819" i="5" s="1"/>
  <c r="CZ745" i="5"/>
  <c r="CY94" i="5"/>
  <c r="CY834" i="5"/>
  <c r="CY835" i="5" s="1"/>
  <c r="CZ998" i="5" l="1"/>
  <c r="DD895" i="5"/>
  <c r="EP70" i="5"/>
  <c r="CX1223" i="5"/>
  <c r="CX1224" i="5" s="1"/>
  <c r="CY1221" i="5" s="1"/>
  <c r="DB732" i="5"/>
  <c r="DC731" i="5"/>
  <c r="DA755" i="5"/>
  <c r="DA694" i="5" s="1"/>
  <c r="DA819" i="5" s="1"/>
  <c r="DA745" i="5"/>
  <c r="CZ94" i="5"/>
  <c r="CZ834" i="5"/>
  <c r="CZ835" i="5" s="1"/>
  <c r="DA998" i="5" l="1"/>
  <c r="DE895" i="5"/>
  <c r="EQ70" i="5"/>
  <c r="CY1223" i="5"/>
  <c r="CY1224" i="5" s="1"/>
  <c r="CZ1221" i="5" s="1"/>
  <c r="DC732" i="5"/>
  <c r="DD731" i="5"/>
  <c r="DB745" i="5"/>
  <c r="DB755" i="5"/>
  <c r="DB694" i="5" s="1"/>
  <c r="DB819" i="5" s="1"/>
  <c r="DA94" i="5"/>
  <c r="DA834" i="5"/>
  <c r="DA835" i="5" s="1"/>
  <c r="DB998" i="5" l="1"/>
  <c r="DF895" i="5"/>
  <c r="ER70" i="5"/>
  <c r="CZ1223" i="5"/>
  <c r="CZ1224" i="5" s="1"/>
  <c r="DA1221" i="5" s="1"/>
  <c r="DD732" i="5"/>
  <c r="DE731" i="5"/>
  <c r="DC755" i="5"/>
  <c r="DC694" i="5" s="1"/>
  <c r="DC819" i="5" s="1"/>
  <c r="DC745" i="5"/>
  <c r="DB94" i="5"/>
  <c r="DB834" i="5"/>
  <c r="DB835" i="5" s="1"/>
  <c r="DC998" i="5" l="1"/>
  <c r="DG895" i="5"/>
  <c r="ES70" i="5"/>
  <c r="DA1223" i="5"/>
  <c r="DA1224" i="5" s="1"/>
  <c r="DB1221" i="5" s="1"/>
  <c r="DF731" i="5"/>
  <c r="DE732" i="5"/>
  <c r="DD745" i="5"/>
  <c r="DD755" i="5"/>
  <c r="DD694" i="5" s="1"/>
  <c r="DD819" i="5" s="1"/>
  <c r="DC94" i="5"/>
  <c r="DC834" i="5"/>
  <c r="DC835" i="5" s="1"/>
  <c r="DD998" i="5" l="1"/>
  <c r="DH895" i="5"/>
  <c r="ET70" i="5"/>
  <c r="DB1223" i="5"/>
  <c r="DB1224" i="5" s="1"/>
  <c r="DC1221" i="5" s="1"/>
  <c r="DF732" i="5"/>
  <c r="DG731" i="5"/>
  <c r="DE755" i="5"/>
  <c r="DE694" i="5" s="1"/>
  <c r="DE819" i="5" s="1"/>
  <c r="DE745" i="5"/>
  <c r="DD94" i="5"/>
  <c r="DD834" i="5"/>
  <c r="DD835" i="5" s="1"/>
  <c r="DE998" i="5" l="1"/>
  <c r="DI895" i="5"/>
  <c r="EU70" i="5"/>
  <c r="DC1223" i="5"/>
  <c r="DC1224" i="5" s="1"/>
  <c r="DD1221" i="5" s="1"/>
  <c r="DH731" i="5"/>
  <c r="DG732" i="5"/>
  <c r="DF755" i="5"/>
  <c r="DF694" i="5" s="1"/>
  <c r="DF819" i="5" s="1"/>
  <c r="DF745" i="5"/>
  <c r="DE94" i="5"/>
  <c r="DE834" i="5"/>
  <c r="DE835" i="5" s="1"/>
  <c r="DF998" i="5" l="1"/>
  <c r="DJ895" i="5"/>
  <c r="EV70" i="5"/>
  <c r="DD1223" i="5"/>
  <c r="DD1224" i="5" s="1"/>
  <c r="DE1221" i="5" s="1"/>
  <c r="DI731" i="5"/>
  <c r="DH732" i="5"/>
  <c r="DF94" i="5"/>
  <c r="DF834" i="5"/>
  <c r="DF835" i="5" s="1"/>
  <c r="DG755" i="5"/>
  <c r="DG694" i="5" s="1"/>
  <c r="DG819" i="5" s="1"/>
  <c r="DG745" i="5"/>
  <c r="DG998" i="5" l="1"/>
  <c r="DK895" i="5"/>
  <c r="EW70" i="5"/>
  <c r="DE1223" i="5"/>
  <c r="DE1224" i="5" s="1"/>
  <c r="DF1221" i="5" s="1"/>
  <c r="DI732" i="5"/>
  <c r="DJ731" i="5"/>
  <c r="DH755" i="5"/>
  <c r="DH694" i="5" s="1"/>
  <c r="DH819" i="5" s="1"/>
  <c r="DH745" i="5"/>
  <c r="DG94" i="5"/>
  <c r="DG834" i="5"/>
  <c r="DG835" i="5" s="1"/>
  <c r="DH998" i="5" l="1"/>
  <c r="DL895" i="5"/>
  <c r="EX70" i="5"/>
  <c r="DF1223" i="5"/>
  <c r="DF1224" i="5" s="1"/>
  <c r="DG1221" i="5" s="1"/>
  <c r="DJ732" i="5"/>
  <c r="DK731" i="5"/>
  <c r="DI745" i="5"/>
  <c r="DI755" i="5"/>
  <c r="DI694" i="5" s="1"/>
  <c r="DI819" i="5" s="1"/>
  <c r="DH94" i="5"/>
  <c r="DH834" i="5"/>
  <c r="DH835" i="5" s="1"/>
  <c r="DI998" i="5" l="1"/>
  <c r="DM895" i="5"/>
  <c r="EY70" i="5"/>
  <c r="DG1223" i="5"/>
  <c r="DG1224" i="5" s="1"/>
  <c r="DH1221" i="5" s="1"/>
  <c r="DK732" i="5"/>
  <c r="DL731" i="5"/>
  <c r="DJ755" i="5"/>
  <c r="DJ694" i="5" s="1"/>
  <c r="DJ819" i="5" s="1"/>
  <c r="DJ745" i="5"/>
  <c r="DI94" i="5"/>
  <c r="DI834" i="5"/>
  <c r="DI835" i="5" s="1"/>
  <c r="DJ998" i="5" l="1"/>
  <c r="DN895" i="5"/>
  <c r="EZ70" i="5"/>
  <c r="DH1223" i="5"/>
  <c r="DH1224" i="5" s="1"/>
  <c r="DI1221" i="5" s="1"/>
  <c r="DL732" i="5"/>
  <c r="DM731" i="5"/>
  <c r="DK755" i="5"/>
  <c r="DK694" i="5" s="1"/>
  <c r="DK819" i="5" s="1"/>
  <c r="DK745" i="5"/>
  <c r="DJ94" i="5"/>
  <c r="DJ834" i="5"/>
  <c r="DJ835" i="5" s="1"/>
  <c r="DK998" i="5" l="1"/>
  <c r="DO895" i="5"/>
  <c r="FA70" i="5"/>
  <c r="DI1223" i="5"/>
  <c r="DI1224" i="5" s="1"/>
  <c r="DJ1221" i="5" s="1"/>
  <c r="DM732" i="5"/>
  <c r="DN731" i="5"/>
  <c r="DL755" i="5"/>
  <c r="DL694" i="5" s="1"/>
  <c r="DL819" i="5" s="1"/>
  <c r="DL745" i="5"/>
  <c r="DK94" i="5"/>
  <c r="DK834" i="5"/>
  <c r="DK835" i="5" s="1"/>
  <c r="DL998" i="5" l="1"/>
  <c r="DP895" i="5"/>
  <c r="FB70" i="5"/>
  <c r="DJ1223" i="5"/>
  <c r="DJ1224" i="5" s="1"/>
  <c r="DK1221" i="5" s="1"/>
  <c r="DN732" i="5"/>
  <c r="DO731" i="5"/>
  <c r="DL94" i="5"/>
  <c r="DL834" i="5"/>
  <c r="DL835" i="5" s="1"/>
  <c r="DM755" i="5"/>
  <c r="DM694" i="5" s="1"/>
  <c r="DM819" i="5" s="1"/>
  <c r="DM745" i="5"/>
  <c r="DM998" i="5" l="1"/>
  <c r="DQ895" i="5"/>
  <c r="FC70" i="5"/>
  <c r="DK1223" i="5"/>
  <c r="DK1224" i="5" s="1"/>
  <c r="DL1221" i="5" s="1"/>
  <c r="DP731" i="5"/>
  <c r="DO732" i="5"/>
  <c r="DN755" i="5"/>
  <c r="DN694" i="5" s="1"/>
  <c r="DN819" i="5" s="1"/>
  <c r="DN745" i="5"/>
  <c r="DM94" i="5"/>
  <c r="DM834" i="5"/>
  <c r="DM835" i="5" s="1"/>
  <c r="DN998" i="5" l="1"/>
  <c r="DR895" i="5"/>
  <c r="FD70" i="5"/>
  <c r="DL1223" i="5"/>
  <c r="DL1224" i="5" s="1"/>
  <c r="DM1221" i="5" s="1"/>
  <c r="DP732" i="5"/>
  <c r="DQ731" i="5"/>
  <c r="DN94" i="5"/>
  <c r="DN834" i="5"/>
  <c r="DN835" i="5" s="1"/>
  <c r="DO745" i="5"/>
  <c r="DO755" i="5"/>
  <c r="DO694" i="5" s="1"/>
  <c r="DO819" i="5" s="1"/>
  <c r="DO998" i="5" l="1"/>
  <c r="DS895" i="5"/>
  <c r="FE70" i="5"/>
  <c r="DM1223" i="5"/>
  <c r="DM1224" i="5" s="1"/>
  <c r="DN1221" i="5" s="1"/>
  <c r="DR731" i="5"/>
  <c r="DQ732" i="5"/>
  <c r="DP745" i="5"/>
  <c r="DP755" i="5"/>
  <c r="DP694" i="5" s="1"/>
  <c r="DP819" i="5" s="1"/>
  <c r="DO94" i="5"/>
  <c r="DO834" i="5"/>
  <c r="DO835" i="5" s="1"/>
  <c r="DP998" i="5" l="1"/>
  <c r="DT895" i="5"/>
  <c r="FF70" i="5"/>
  <c r="DN1223" i="5"/>
  <c r="DN1224" i="5" s="1"/>
  <c r="DO1221" i="5" s="1"/>
  <c r="DS731" i="5"/>
  <c r="DR732" i="5"/>
  <c r="DQ755" i="5"/>
  <c r="DQ694" i="5" s="1"/>
  <c r="DQ819" i="5" s="1"/>
  <c r="DQ745" i="5"/>
  <c r="DP94" i="5"/>
  <c r="DP834" i="5"/>
  <c r="DP835" i="5" s="1"/>
  <c r="DQ998" i="5" l="1"/>
  <c r="DU895" i="5"/>
  <c r="FG70" i="5"/>
  <c r="DO1223" i="5"/>
  <c r="DO1224" i="5" s="1"/>
  <c r="DP1221" i="5" s="1"/>
  <c r="DS732" i="5"/>
  <c r="DT731" i="5"/>
  <c r="DR755" i="5"/>
  <c r="DR694" i="5" s="1"/>
  <c r="DR819" i="5" s="1"/>
  <c r="DR745" i="5"/>
  <c r="DQ94" i="5"/>
  <c r="DQ834" i="5"/>
  <c r="DQ835" i="5" s="1"/>
  <c r="DR998" i="5" l="1"/>
  <c r="DV895" i="5"/>
  <c r="FH70" i="5"/>
  <c r="DP1223" i="5"/>
  <c r="DP1224" i="5" s="1"/>
  <c r="DQ1221" i="5" s="1"/>
  <c r="DT732" i="5"/>
  <c r="DU731" i="5"/>
  <c r="DS745" i="5"/>
  <c r="DS755" i="5"/>
  <c r="DS694" i="5" s="1"/>
  <c r="DS819" i="5" s="1"/>
  <c r="DR94" i="5"/>
  <c r="DR834" i="5"/>
  <c r="DR835" i="5" s="1"/>
  <c r="DS998" i="5" l="1"/>
  <c r="DW895" i="5"/>
  <c r="FI70" i="5"/>
  <c r="DQ1223" i="5"/>
  <c r="DQ1224" i="5" s="1"/>
  <c r="DR1221" i="5" s="1"/>
  <c r="DU732" i="5"/>
  <c r="DV731" i="5"/>
  <c r="DT745" i="5"/>
  <c r="DT755" i="5"/>
  <c r="DT694" i="5" s="1"/>
  <c r="DT819" i="5" s="1"/>
  <c r="DS94" i="5"/>
  <c r="DS834" i="5"/>
  <c r="DS835" i="5" s="1"/>
  <c r="DT998" i="5" l="1"/>
  <c r="DX895" i="5"/>
  <c r="FJ70" i="5"/>
  <c r="DR1223" i="5"/>
  <c r="DR1224" i="5" s="1"/>
  <c r="DS1221" i="5" s="1"/>
  <c r="DV732" i="5"/>
  <c r="DW731" i="5"/>
  <c r="DU755" i="5"/>
  <c r="DU694" i="5" s="1"/>
  <c r="DU819" i="5" s="1"/>
  <c r="DU745" i="5"/>
  <c r="DT94" i="5"/>
  <c r="DT834" i="5"/>
  <c r="DT835" i="5" s="1"/>
  <c r="DU998" i="5" l="1"/>
  <c r="DY895" i="5"/>
  <c r="FK70" i="5"/>
  <c r="DS1223" i="5"/>
  <c r="DS1224" i="5" s="1"/>
  <c r="DT1221" i="5" s="1"/>
  <c r="DW732" i="5"/>
  <c r="DX731" i="5"/>
  <c r="DX732" i="5" s="1"/>
  <c r="DU94" i="5"/>
  <c r="DU834" i="5"/>
  <c r="DU835" i="5" s="1"/>
  <c r="DV745" i="5"/>
  <c r="DV755" i="5"/>
  <c r="DV694" i="5" s="1"/>
  <c r="DV819" i="5" s="1"/>
  <c r="DV998" i="5" l="1"/>
  <c r="DZ895" i="5"/>
  <c r="FL70" i="5"/>
  <c r="DT1223" i="5"/>
  <c r="DT1224" i="5" s="1"/>
  <c r="DU1221" i="5" s="1"/>
  <c r="DY731" i="5"/>
  <c r="DV94" i="5"/>
  <c r="DV834" i="5"/>
  <c r="DV835" i="5" s="1"/>
  <c r="DW755" i="5"/>
  <c r="DW694" i="5" s="1"/>
  <c r="DW819" i="5" s="1"/>
  <c r="DW745" i="5"/>
  <c r="DW998" i="5" l="1"/>
  <c r="EA895" i="5"/>
  <c r="FM70" i="5"/>
  <c r="DU1223" i="5"/>
  <c r="DU1224" i="5" s="1"/>
  <c r="DV1221" i="5" s="1"/>
  <c r="DY732" i="5"/>
  <c r="DZ731" i="5"/>
  <c r="DW94" i="5"/>
  <c r="DW834" i="5"/>
  <c r="DW835" i="5" s="1"/>
  <c r="DX755" i="5"/>
  <c r="DX694" i="5" s="1"/>
  <c r="DX819" i="5" s="1"/>
  <c r="DX745" i="5"/>
  <c r="DX998" i="5" l="1"/>
  <c r="EB895" i="5"/>
  <c r="FN70" i="5"/>
  <c r="DV1223" i="5"/>
  <c r="DV1224" i="5" s="1"/>
  <c r="DW1221" i="5" s="1"/>
  <c r="DZ732" i="5"/>
  <c r="EA731" i="5"/>
  <c r="DY745" i="5"/>
  <c r="DY755" i="5"/>
  <c r="DY694" i="5" s="1"/>
  <c r="DY819" i="5" s="1"/>
  <c r="DX94" i="5"/>
  <c r="DX834" i="5"/>
  <c r="DX835" i="5" s="1"/>
  <c r="DY998" i="5" l="1"/>
  <c r="EC895" i="5"/>
  <c r="FO70" i="5"/>
  <c r="DW1223" i="5"/>
  <c r="DW1224" i="5" s="1"/>
  <c r="DX1221" i="5" s="1"/>
  <c r="EB731" i="5"/>
  <c r="EA732" i="5"/>
  <c r="DZ745" i="5"/>
  <c r="DZ755" i="5"/>
  <c r="DZ694" i="5" s="1"/>
  <c r="DZ819" i="5" s="1"/>
  <c r="DY94" i="5"/>
  <c r="DY834" i="5"/>
  <c r="DY835" i="5" s="1"/>
  <c r="DZ998" i="5" l="1"/>
  <c r="ED895" i="5"/>
  <c r="FP70" i="5"/>
  <c r="DX1223" i="5"/>
  <c r="DX1224" i="5" s="1"/>
  <c r="DY1221" i="5" s="1"/>
  <c r="EB732" i="5"/>
  <c r="EC731" i="5"/>
  <c r="DZ94" i="5"/>
  <c r="DZ834" i="5"/>
  <c r="DZ835" i="5" s="1"/>
  <c r="EA755" i="5"/>
  <c r="EA694" i="5" s="1"/>
  <c r="EA819" i="5" s="1"/>
  <c r="EA745" i="5"/>
  <c r="EA998" i="5" l="1"/>
  <c r="EE895" i="5"/>
  <c r="FQ70" i="5"/>
  <c r="DY1223" i="5"/>
  <c r="DY1224" i="5" s="1"/>
  <c r="DZ1221" i="5" s="1"/>
  <c r="EC732" i="5"/>
  <c r="ED731" i="5"/>
  <c r="EA94" i="5"/>
  <c r="EA834" i="5"/>
  <c r="EA835" i="5" s="1"/>
  <c r="EB755" i="5"/>
  <c r="EB694" i="5" s="1"/>
  <c r="EB819" i="5" s="1"/>
  <c r="EB745" i="5"/>
  <c r="EB998" i="5" l="1"/>
  <c r="EF895" i="5"/>
  <c r="FR70" i="5"/>
  <c r="DZ1223" i="5"/>
  <c r="DZ1224" i="5" s="1"/>
  <c r="EA1221" i="5" s="1"/>
  <c r="ED732" i="5"/>
  <c r="EE731" i="5"/>
  <c r="EC745" i="5"/>
  <c r="EC755" i="5"/>
  <c r="EC694" i="5" s="1"/>
  <c r="EC819" i="5" s="1"/>
  <c r="EB94" i="5"/>
  <c r="EB834" i="5"/>
  <c r="EB835" i="5" s="1"/>
  <c r="EC998" i="5" l="1"/>
  <c r="EG895" i="5"/>
  <c r="EA1223" i="5"/>
  <c r="EA1224" i="5" s="1"/>
  <c r="EB1221" i="5" s="1"/>
  <c r="EE732" i="5"/>
  <c r="EF731" i="5"/>
  <c r="EC94" i="5"/>
  <c r="EC834" i="5"/>
  <c r="EC835" i="5" s="1"/>
  <c r="ED755" i="5"/>
  <c r="ED694" i="5" s="1"/>
  <c r="ED819" i="5" s="1"/>
  <c r="ED745" i="5"/>
  <c r="ED998" i="5" l="1"/>
  <c r="EH895" i="5"/>
  <c r="EB1223" i="5"/>
  <c r="EB1224" i="5" s="1"/>
  <c r="EC1221" i="5" s="1"/>
  <c r="EF732" i="5"/>
  <c r="EG731" i="5"/>
  <c r="EE745" i="5"/>
  <c r="EE755" i="5"/>
  <c r="EE694" i="5" s="1"/>
  <c r="EE819" i="5" s="1"/>
  <c r="ED94" i="5"/>
  <c r="ED834" i="5"/>
  <c r="ED835" i="5" s="1"/>
  <c r="EE998" i="5" l="1"/>
  <c r="EI895" i="5"/>
  <c r="EC1223" i="5"/>
  <c r="EC1224" i="5" s="1"/>
  <c r="ED1221" i="5" s="1"/>
  <c r="EG732" i="5"/>
  <c r="EH731" i="5"/>
  <c r="EF745" i="5"/>
  <c r="EF755" i="5"/>
  <c r="EF694" i="5" s="1"/>
  <c r="EF819" i="5" s="1"/>
  <c r="EE94" i="5"/>
  <c r="EE834" i="5"/>
  <c r="EE835" i="5" s="1"/>
  <c r="EF998" i="5" l="1"/>
  <c r="EJ895" i="5"/>
  <c r="ED1223" i="5"/>
  <c r="ED1224" i="5" s="1"/>
  <c r="EE1221" i="5" s="1"/>
  <c r="EI731" i="5"/>
  <c r="EH732" i="5"/>
  <c r="EG745" i="5"/>
  <c r="EG755" i="5"/>
  <c r="EG694" i="5" s="1"/>
  <c r="EG819" i="5" s="1"/>
  <c r="EF94" i="5"/>
  <c r="EF834" i="5"/>
  <c r="EF835" i="5" s="1"/>
  <c r="EG998" i="5" l="1"/>
  <c r="EK895" i="5"/>
  <c r="EE1223" i="5"/>
  <c r="EE1224" i="5" s="1"/>
  <c r="EF1221" i="5" s="1"/>
  <c r="EJ731" i="5"/>
  <c r="EI732" i="5"/>
  <c r="EH745" i="5"/>
  <c r="EH755" i="5"/>
  <c r="EH694" i="5" s="1"/>
  <c r="EH819" i="5" s="1"/>
  <c r="EG94" i="5"/>
  <c r="EG834" i="5"/>
  <c r="EG835" i="5" s="1"/>
  <c r="EH998" i="5" l="1"/>
  <c r="EL895" i="5"/>
  <c r="EF1223" i="5"/>
  <c r="EF1224" i="5" s="1"/>
  <c r="EG1221" i="5" s="1"/>
  <c r="EJ732" i="5"/>
  <c r="EK731" i="5"/>
  <c r="EH94" i="5"/>
  <c r="EH834" i="5"/>
  <c r="EH835" i="5" s="1"/>
  <c r="EI745" i="5"/>
  <c r="EI755" i="5"/>
  <c r="EI694" i="5" s="1"/>
  <c r="EI819" i="5" s="1"/>
  <c r="EI998" i="5" l="1"/>
  <c r="EM895" i="5"/>
  <c r="EG1223" i="5"/>
  <c r="EG1224" i="5" s="1"/>
  <c r="EH1221" i="5" s="1"/>
  <c r="EK732" i="5"/>
  <c r="EL731" i="5"/>
  <c r="EJ755" i="5"/>
  <c r="EJ694" i="5" s="1"/>
  <c r="EJ819" i="5" s="1"/>
  <c r="EJ745" i="5"/>
  <c r="EI94" i="5"/>
  <c r="EI834" i="5"/>
  <c r="EI835" i="5" s="1"/>
  <c r="EJ998" i="5" l="1"/>
  <c r="EN895" i="5"/>
  <c r="EH1223" i="5"/>
  <c r="EH1224" i="5" s="1"/>
  <c r="EI1221" i="5" s="1"/>
  <c r="EL732" i="5"/>
  <c r="EM731" i="5"/>
  <c r="EJ94" i="5"/>
  <c r="EJ834" i="5"/>
  <c r="EJ835" i="5" s="1"/>
  <c r="EK755" i="5"/>
  <c r="EK694" i="5" s="1"/>
  <c r="EK819" i="5" s="1"/>
  <c r="EK745" i="5"/>
  <c r="EK998" i="5" l="1"/>
  <c r="EO895" i="5"/>
  <c r="EI1223" i="5"/>
  <c r="EI1224" i="5" s="1"/>
  <c r="EJ1221" i="5" s="1"/>
  <c r="EM732" i="5"/>
  <c r="EN731" i="5"/>
  <c r="EL745" i="5"/>
  <c r="EL755" i="5"/>
  <c r="EL694" i="5" s="1"/>
  <c r="EL819" i="5" s="1"/>
  <c r="EK94" i="5"/>
  <c r="EK834" i="5"/>
  <c r="EK835" i="5" s="1"/>
  <c r="EL998" i="5" l="1"/>
  <c r="EP895" i="5"/>
  <c r="EJ1223" i="5"/>
  <c r="EJ1224" i="5" s="1"/>
  <c r="EK1221" i="5" s="1"/>
  <c r="EN732" i="5"/>
  <c r="EO731" i="5"/>
  <c r="EM755" i="5"/>
  <c r="EM694" i="5" s="1"/>
  <c r="EM819" i="5" s="1"/>
  <c r="EM745" i="5"/>
  <c r="EL94" i="5"/>
  <c r="EL834" i="5"/>
  <c r="EL835" i="5" s="1"/>
  <c r="EM998" i="5" l="1"/>
  <c r="EQ895" i="5"/>
  <c r="EK1223" i="5"/>
  <c r="EK1224" i="5" s="1"/>
  <c r="EL1221" i="5" s="1"/>
  <c r="EO732" i="5"/>
  <c r="EP731" i="5"/>
  <c r="EM94" i="5"/>
  <c r="EM834" i="5"/>
  <c r="EM835" i="5" s="1"/>
  <c r="EN755" i="5"/>
  <c r="EN694" i="5" s="1"/>
  <c r="EN819" i="5" s="1"/>
  <c r="EN745" i="5"/>
  <c r="EN998" i="5" l="1"/>
  <c r="ER895" i="5"/>
  <c r="EL1223" i="5"/>
  <c r="EL1224" i="5" s="1"/>
  <c r="EM1221" i="5" s="1"/>
  <c r="EP732" i="5"/>
  <c r="EQ731" i="5"/>
  <c r="EO755" i="5"/>
  <c r="EO694" i="5" s="1"/>
  <c r="EO819" i="5" s="1"/>
  <c r="EO745" i="5"/>
  <c r="EN94" i="5"/>
  <c r="EN834" i="5"/>
  <c r="EN835" i="5" s="1"/>
  <c r="EO998" i="5" l="1"/>
  <c r="ES895" i="5"/>
  <c r="EM1223" i="5"/>
  <c r="EM1224" i="5" s="1"/>
  <c r="EN1221" i="5" s="1"/>
  <c r="EQ732" i="5"/>
  <c r="ER731" i="5"/>
  <c r="ER732" i="5" s="1"/>
  <c r="EP755" i="5"/>
  <c r="EP694" i="5" s="1"/>
  <c r="EP819" i="5" s="1"/>
  <c r="EP745" i="5"/>
  <c r="EO94" i="5"/>
  <c r="EO834" i="5"/>
  <c r="EO835" i="5" s="1"/>
  <c r="EP998" i="5" l="1"/>
  <c r="ET895" i="5"/>
  <c r="EN1223" i="5"/>
  <c r="EN1224" i="5" s="1"/>
  <c r="EO1221" i="5" s="1"/>
  <c r="ES731" i="5"/>
  <c r="EP94" i="5"/>
  <c r="EP834" i="5"/>
  <c r="EP835" i="5" s="1"/>
  <c r="EQ755" i="5"/>
  <c r="EQ694" i="5" s="1"/>
  <c r="EQ819" i="5" s="1"/>
  <c r="EQ745" i="5"/>
  <c r="EQ998" i="5" l="1"/>
  <c r="EU895" i="5"/>
  <c r="EO1223" i="5"/>
  <c r="EO1224" i="5" s="1"/>
  <c r="EP1221" i="5" s="1"/>
  <c r="ES732" i="5"/>
  <c r="ET731" i="5"/>
  <c r="ER755" i="5"/>
  <c r="ER694" i="5" s="1"/>
  <c r="ER819" i="5" s="1"/>
  <c r="ER745" i="5"/>
  <c r="EQ94" i="5"/>
  <c r="EQ834" i="5"/>
  <c r="EQ835" i="5" s="1"/>
  <c r="ER998" i="5" l="1"/>
  <c r="EV895" i="5"/>
  <c r="EP1223" i="5"/>
  <c r="EP1224" i="5" s="1"/>
  <c r="EQ1221" i="5" s="1"/>
  <c r="ET732" i="5"/>
  <c r="EU731" i="5"/>
  <c r="ES745" i="5"/>
  <c r="ES755" i="5"/>
  <c r="ES694" i="5" s="1"/>
  <c r="ES819" i="5" s="1"/>
  <c r="ER94" i="5"/>
  <c r="ER834" i="5"/>
  <c r="ER835" i="5" s="1"/>
  <c r="ES998" i="5" l="1"/>
  <c r="EW895" i="5"/>
  <c r="EQ1223" i="5"/>
  <c r="EQ1224" i="5" s="1"/>
  <c r="ER1221" i="5" s="1"/>
  <c r="EV731" i="5"/>
  <c r="EU732" i="5"/>
  <c r="ES94" i="5"/>
  <c r="ES834" i="5"/>
  <c r="ES835" i="5" s="1"/>
  <c r="ET755" i="5"/>
  <c r="ET694" i="5" s="1"/>
  <c r="ET819" i="5" s="1"/>
  <c r="ET745" i="5"/>
  <c r="ET998" i="5" l="1"/>
  <c r="EX895" i="5"/>
  <c r="ER1223" i="5"/>
  <c r="ER1224" i="5" s="1"/>
  <c r="ES1221" i="5" s="1"/>
  <c r="EV732" i="5"/>
  <c r="EW731" i="5"/>
  <c r="ET94" i="5"/>
  <c r="ET834" i="5"/>
  <c r="ET835" i="5" s="1"/>
  <c r="EU755" i="5"/>
  <c r="EU694" i="5" s="1"/>
  <c r="EU819" i="5" s="1"/>
  <c r="EU745" i="5"/>
  <c r="EU998" i="5" l="1"/>
  <c r="EY895" i="5"/>
  <c r="ES1223" i="5"/>
  <c r="ES1224" i="5" s="1"/>
  <c r="ET1221" i="5" s="1"/>
  <c r="EW732" i="5"/>
  <c r="EX731" i="5"/>
  <c r="EV755" i="5"/>
  <c r="EV694" i="5" s="1"/>
  <c r="EV819" i="5" s="1"/>
  <c r="EV745" i="5"/>
  <c r="EU94" i="5"/>
  <c r="EU834" i="5"/>
  <c r="EU835" i="5" s="1"/>
  <c r="EV998" i="5" l="1"/>
  <c r="EZ895" i="5"/>
  <c r="ET1223" i="5"/>
  <c r="ET1224" i="5" s="1"/>
  <c r="EU1221" i="5" s="1"/>
  <c r="EY731" i="5"/>
  <c r="EX732" i="5"/>
  <c r="EV94" i="5"/>
  <c r="EV834" i="5"/>
  <c r="EV835" i="5" s="1"/>
  <c r="EW755" i="5"/>
  <c r="EW694" i="5" s="1"/>
  <c r="EW819" i="5" s="1"/>
  <c r="EW745" i="5"/>
  <c r="EW998" i="5" l="1"/>
  <c r="FA895" i="5"/>
  <c r="EU1223" i="5"/>
  <c r="EU1224" i="5" s="1"/>
  <c r="EV1221" i="5" s="1"/>
  <c r="EY732" i="5"/>
  <c r="EZ731" i="5"/>
  <c r="EW94" i="5"/>
  <c r="EW834" i="5"/>
  <c r="EW835" i="5" s="1"/>
  <c r="EX745" i="5"/>
  <c r="EX755" i="5"/>
  <c r="EX694" i="5" s="1"/>
  <c r="EX819" i="5" s="1"/>
  <c r="EX998" i="5" l="1"/>
  <c r="FB895" i="5"/>
  <c r="EV1223" i="5"/>
  <c r="EV1224" i="5" s="1"/>
  <c r="EW1221" i="5" s="1"/>
  <c r="FA731" i="5"/>
  <c r="EZ732" i="5"/>
  <c r="EX94" i="5"/>
  <c r="EX834" i="5"/>
  <c r="EX835" i="5" s="1"/>
  <c r="EY745" i="5"/>
  <c r="EY755" i="5"/>
  <c r="EY694" i="5" s="1"/>
  <c r="EY819" i="5" s="1"/>
  <c r="EY998" i="5" l="1"/>
  <c r="FC895" i="5"/>
  <c r="EW1223" i="5"/>
  <c r="EW1224" i="5" s="1"/>
  <c r="EX1221" i="5" s="1"/>
  <c r="FA732" i="5"/>
  <c r="FB731" i="5"/>
  <c r="EZ755" i="5"/>
  <c r="EZ694" i="5" s="1"/>
  <c r="EZ819" i="5" s="1"/>
  <c r="EZ745" i="5"/>
  <c r="EY94" i="5"/>
  <c r="EY834" i="5"/>
  <c r="EY835" i="5" s="1"/>
  <c r="EZ998" i="5" l="1"/>
  <c r="FD895" i="5"/>
  <c r="EX1223" i="5"/>
  <c r="EX1224" i="5" s="1"/>
  <c r="EY1221" i="5" s="1"/>
  <c r="FB732" i="5"/>
  <c r="FC731" i="5"/>
  <c r="FA745" i="5"/>
  <c r="FA755" i="5"/>
  <c r="FA694" i="5" s="1"/>
  <c r="FA819" i="5" s="1"/>
  <c r="EZ94" i="5"/>
  <c r="EZ834" i="5"/>
  <c r="EZ835" i="5" s="1"/>
  <c r="FA998" i="5" l="1"/>
  <c r="FE895" i="5"/>
  <c r="EY1223" i="5"/>
  <c r="EY1224" i="5" s="1"/>
  <c r="EZ1221" i="5" s="1"/>
  <c r="FC732" i="5"/>
  <c r="FD731" i="5"/>
  <c r="FD732" i="5" s="1"/>
  <c r="FB745" i="5"/>
  <c r="FB755" i="5"/>
  <c r="FB694" i="5" s="1"/>
  <c r="FB819" i="5" s="1"/>
  <c r="FA94" i="5"/>
  <c r="FA834" i="5"/>
  <c r="FA835" i="5" s="1"/>
  <c r="FB998" i="5" l="1"/>
  <c r="FF895" i="5"/>
  <c r="EZ1223" i="5"/>
  <c r="EZ1224" i="5" s="1"/>
  <c r="FA1221" i="5" s="1"/>
  <c r="FE731" i="5"/>
  <c r="FC755" i="5"/>
  <c r="FC694" i="5" s="1"/>
  <c r="FC819" i="5" s="1"/>
  <c r="FC745" i="5"/>
  <c r="FB94" i="5"/>
  <c r="FB834" i="5"/>
  <c r="FB835" i="5" s="1"/>
  <c r="FC998" i="5" l="1"/>
  <c r="FG895" i="5"/>
  <c r="FA1223" i="5"/>
  <c r="FA1224" i="5" s="1"/>
  <c r="FB1221" i="5" s="1"/>
  <c r="FE732" i="5"/>
  <c r="FF731" i="5"/>
  <c r="FD745" i="5"/>
  <c r="FD755" i="5"/>
  <c r="FD694" i="5" s="1"/>
  <c r="FD819" i="5" s="1"/>
  <c r="FC94" i="5"/>
  <c r="FC834" i="5"/>
  <c r="FC835" i="5" s="1"/>
  <c r="FD998" i="5" l="1"/>
  <c r="FH895" i="5"/>
  <c r="FB1223" i="5"/>
  <c r="FB1224" i="5" s="1"/>
  <c r="FC1221" i="5" s="1"/>
  <c r="FG731" i="5"/>
  <c r="FF732" i="5"/>
  <c r="FE755" i="5"/>
  <c r="FE694" i="5" s="1"/>
  <c r="FE819" i="5" s="1"/>
  <c r="FE745" i="5"/>
  <c r="FD94" i="5"/>
  <c r="FD834" i="5"/>
  <c r="FD835" i="5" s="1"/>
  <c r="FE998" i="5" l="1"/>
  <c r="FI895" i="5"/>
  <c r="FC1223" i="5"/>
  <c r="FC1224" i="5" s="1"/>
  <c r="FD1221" i="5" s="1"/>
  <c r="FH731" i="5"/>
  <c r="FG732" i="5"/>
  <c r="FF745" i="5"/>
  <c r="FF755" i="5"/>
  <c r="FF694" i="5" s="1"/>
  <c r="FF819" i="5" s="1"/>
  <c r="FE94" i="5"/>
  <c r="FE834" i="5"/>
  <c r="FE835" i="5" s="1"/>
  <c r="FF998" i="5" l="1"/>
  <c r="FJ895" i="5"/>
  <c r="FD1223" i="5"/>
  <c r="FD1224" i="5" s="1"/>
  <c r="FE1221" i="5" s="1"/>
  <c r="FH732" i="5"/>
  <c r="FI731" i="5"/>
  <c r="FF94" i="5"/>
  <c r="FF834" i="5"/>
  <c r="FF835" i="5" s="1"/>
  <c r="FG745" i="5"/>
  <c r="FG755" i="5"/>
  <c r="FG694" i="5" s="1"/>
  <c r="FG819" i="5" s="1"/>
  <c r="FG998" i="5" l="1"/>
  <c r="FK895" i="5"/>
  <c r="FE1223" i="5"/>
  <c r="FE1224" i="5" s="1"/>
  <c r="FF1221" i="5" s="1"/>
  <c r="FI732" i="5"/>
  <c r="FJ731" i="5"/>
  <c r="FH755" i="5"/>
  <c r="FH694" i="5" s="1"/>
  <c r="FH819" i="5" s="1"/>
  <c r="FH745" i="5"/>
  <c r="FG94" i="5"/>
  <c r="FG834" i="5"/>
  <c r="FG835" i="5" s="1"/>
  <c r="FH998" i="5" l="1"/>
  <c r="FL895" i="5"/>
  <c r="FF1223" i="5"/>
  <c r="FF1224" i="5" s="1"/>
  <c r="FG1221" i="5" s="1"/>
  <c r="FJ732" i="5"/>
  <c r="FK731" i="5"/>
  <c r="FH94" i="5"/>
  <c r="FH834" i="5"/>
  <c r="FH835" i="5" s="1"/>
  <c r="FI745" i="5"/>
  <c r="FI755" i="5"/>
  <c r="FI694" i="5" s="1"/>
  <c r="FI819" i="5" s="1"/>
  <c r="FI998" i="5" l="1"/>
  <c r="FM895" i="5"/>
  <c r="FG1223" i="5"/>
  <c r="FG1224" i="5" s="1"/>
  <c r="FH1221" i="5" s="1"/>
  <c r="FL731" i="5"/>
  <c r="FK732" i="5"/>
  <c r="FI94" i="5"/>
  <c r="FI834" i="5"/>
  <c r="FI835" i="5" s="1"/>
  <c r="FJ755" i="5"/>
  <c r="FJ694" i="5" s="1"/>
  <c r="FJ819" i="5" s="1"/>
  <c r="FJ745" i="5"/>
  <c r="FJ998" i="5" l="1"/>
  <c r="FN895" i="5"/>
  <c r="FH1223" i="5"/>
  <c r="FH1224" i="5" s="1"/>
  <c r="FI1221" i="5" s="1"/>
  <c r="FL732" i="5"/>
  <c r="FM731" i="5"/>
  <c r="FJ94" i="5"/>
  <c r="FJ834" i="5"/>
  <c r="FJ835" i="5" s="1"/>
  <c r="FK755" i="5"/>
  <c r="FK694" i="5" s="1"/>
  <c r="FK819" i="5" s="1"/>
  <c r="FK745" i="5"/>
  <c r="FK998" i="5" l="1"/>
  <c r="FO895" i="5"/>
  <c r="FI1223" i="5"/>
  <c r="FI1224" i="5" s="1"/>
  <c r="FJ1221" i="5" s="1"/>
  <c r="FN731" i="5"/>
  <c r="FM732" i="5"/>
  <c r="FL755" i="5"/>
  <c r="FL694" i="5" s="1"/>
  <c r="FL819" i="5" s="1"/>
  <c r="FL745" i="5"/>
  <c r="FK94" i="5"/>
  <c r="FK834" i="5"/>
  <c r="FK835" i="5" s="1"/>
  <c r="FL998" i="5" l="1"/>
  <c r="FP895" i="5"/>
  <c r="FJ1223" i="5"/>
  <c r="FJ1224" i="5" s="1"/>
  <c r="FK1221" i="5" s="1"/>
  <c r="FN732" i="5"/>
  <c r="FO731" i="5"/>
  <c r="FL94" i="5"/>
  <c r="FL834" i="5"/>
  <c r="FL835" i="5" s="1"/>
  <c r="FM745" i="5"/>
  <c r="FM755" i="5"/>
  <c r="FM694" i="5" s="1"/>
  <c r="FM819" i="5" s="1"/>
  <c r="FM998" i="5" l="1"/>
  <c r="FQ895" i="5"/>
  <c r="FR895" i="5"/>
  <c r="I895" i="5" s="1"/>
  <c r="F895" i="5" s="1"/>
  <c r="E919" i="5" s="1"/>
  <c r="E920" i="5" s="1"/>
  <c r="E925" i="5" s="1"/>
  <c r="FK1223" i="5"/>
  <c r="FK1224" i="5" s="1"/>
  <c r="FL1221" i="5" s="1"/>
  <c r="F308" i="5"/>
  <c r="FO732" i="5"/>
  <c r="FP731" i="5"/>
  <c r="FN745" i="5"/>
  <c r="FN755" i="5"/>
  <c r="FN694" i="5" s="1"/>
  <c r="FN819" i="5" s="1"/>
  <c r="FM94" i="5"/>
  <c r="FM834" i="5"/>
  <c r="FM835" i="5" s="1"/>
  <c r="AB327" i="5" l="1"/>
  <c r="AB329" i="5" s="1"/>
  <c r="FL522" i="5"/>
  <c r="FL521" i="5"/>
  <c r="FL527" i="5" s="1"/>
  <c r="FL161" i="5" s="1"/>
  <c r="J521" i="5"/>
  <c r="J522" i="5"/>
  <c r="J327" i="5"/>
  <c r="J329" i="5" s="1"/>
  <c r="K522" i="5"/>
  <c r="K521" i="5"/>
  <c r="L522" i="5"/>
  <c r="L521" i="5"/>
  <c r="M522" i="5"/>
  <c r="M521" i="5"/>
  <c r="N522" i="5"/>
  <c r="O522" i="5"/>
  <c r="P522" i="5"/>
  <c r="Q522" i="5"/>
  <c r="R522" i="5"/>
  <c r="S522" i="5"/>
  <c r="T522" i="5"/>
  <c r="U522" i="5"/>
  <c r="V522" i="5"/>
  <c r="W522" i="5"/>
  <c r="X522" i="5"/>
  <c r="Y522" i="5"/>
  <c r="N521" i="5"/>
  <c r="O521" i="5"/>
  <c r="Z522" i="5"/>
  <c r="P521" i="5"/>
  <c r="Q521" i="5"/>
  <c r="R521" i="5"/>
  <c r="S521" i="5"/>
  <c r="T521" i="5"/>
  <c r="U521" i="5"/>
  <c r="V521" i="5"/>
  <c r="W521" i="5"/>
  <c r="X521" i="5"/>
  <c r="Y521" i="5"/>
  <c r="Z521" i="5"/>
  <c r="H18" i="19"/>
  <c r="H7" i="19" s="1"/>
  <c r="AA522" i="5"/>
  <c r="AA521" i="5"/>
  <c r="FN998" i="5"/>
  <c r="AC925" i="5"/>
  <c r="DV925" i="5"/>
  <c r="EY925" i="5"/>
  <c r="AL925" i="5"/>
  <c r="FL925" i="5"/>
  <c r="AM925" i="5"/>
  <c r="BJ925" i="5"/>
  <c r="BK925" i="5"/>
  <c r="DL925" i="5"/>
  <c r="FA925" i="5"/>
  <c r="CT925" i="5"/>
  <c r="W947" i="5"/>
  <c r="DA947" i="5"/>
  <c r="CK905" i="5"/>
  <c r="CW947" i="5"/>
  <c r="AM905" i="5"/>
  <c r="AY905" i="5"/>
  <c r="ES905" i="5"/>
  <c r="AT905" i="5"/>
  <c r="AD947" i="5"/>
  <c r="BX947" i="5"/>
  <c r="AA905" i="5"/>
  <c r="AK905" i="5"/>
  <c r="EU905" i="5"/>
  <c r="BU905" i="5"/>
  <c r="BO905" i="5"/>
  <c r="CQ905" i="5"/>
  <c r="DP905" i="5"/>
  <c r="EU947" i="5"/>
  <c r="FM947" i="5"/>
  <c r="AP947" i="5"/>
  <c r="DA905" i="5"/>
  <c r="DM947" i="5"/>
  <c r="AQ905" i="5"/>
  <c r="BK947" i="5"/>
  <c r="EB947" i="5"/>
  <c r="AQ947" i="5"/>
  <c r="DS905" i="5"/>
  <c r="AU947" i="5"/>
  <c r="CF905" i="5"/>
  <c r="AW947" i="5"/>
  <c r="CS905" i="5"/>
  <c r="FQ905" i="5"/>
  <c r="EJ905" i="5"/>
  <c r="CY925" i="5"/>
  <c r="EB905" i="5"/>
  <c r="CM925" i="5"/>
  <c r="DD947" i="5"/>
  <c r="R925" i="5"/>
  <c r="EQ905" i="5"/>
  <c r="AK947" i="5"/>
  <c r="CI925" i="5"/>
  <c r="CN925" i="5"/>
  <c r="ER925" i="5"/>
  <c r="BG925" i="5"/>
  <c r="BI925" i="5"/>
  <c r="CF925" i="5"/>
  <c r="CG925" i="5"/>
  <c r="AY925" i="5"/>
  <c r="Z925" i="5"/>
  <c r="DP925" i="5"/>
  <c r="CP947" i="5"/>
  <c r="AG947" i="5"/>
  <c r="DB947" i="5"/>
  <c r="DS947" i="5"/>
  <c r="L947" i="5"/>
  <c r="BJ905" i="5"/>
  <c r="FD947" i="5"/>
  <c r="AB947" i="5"/>
  <c r="FM905" i="5"/>
  <c r="BA947" i="5"/>
  <c r="AS905" i="5"/>
  <c r="DG905" i="5"/>
  <c r="CC905" i="5"/>
  <c r="EF905" i="5"/>
  <c r="R905" i="5"/>
  <c r="DB905" i="5"/>
  <c r="FK947" i="5"/>
  <c r="FG905" i="5"/>
  <c r="EA905" i="5"/>
  <c r="BG905" i="5"/>
  <c r="DM925" i="5"/>
  <c r="DZ947" i="5"/>
  <c r="CL947" i="5"/>
  <c r="DL947" i="5"/>
  <c r="CZ947" i="5"/>
  <c r="FM925" i="5"/>
  <c r="BE905" i="5"/>
  <c r="T905" i="5"/>
  <c r="DF925" i="5"/>
  <c r="BS925" i="5"/>
  <c r="DE925" i="5"/>
  <c r="CZ925" i="5"/>
  <c r="CE925" i="5"/>
  <c r="DB925" i="5"/>
  <c r="DC925" i="5"/>
  <c r="BV925" i="5"/>
  <c r="AV925" i="5"/>
  <c r="EL925" i="5"/>
  <c r="EZ905" i="5"/>
  <c r="CW905" i="5"/>
  <c r="CG947" i="5"/>
  <c r="CK947" i="5"/>
  <c r="BI947" i="5"/>
  <c r="FI947" i="5"/>
  <c r="AZ947" i="5"/>
  <c r="DH947" i="5"/>
  <c r="BB947" i="5"/>
  <c r="EO947" i="5"/>
  <c r="DF905" i="5"/>
  <c r="EV947" i="5"/>
  <c r="DK947" i="5"/>
  <c r="FN947" i="5"/>
  <c r="FH905" i="5"/>
  <c r="FL947" i="5"/>
  <c r="P905" i="5"/>
  <c r="CJ947" i="5"/>
  <c r="EX905" i="5"/>
  <c r="DI947" i="5"/>
  <c r="DO947" i="5"/>
  <c r="EC925" i="5"/>
  <c r="AX905" i="5"/>
  <c r="BX905" i="5"/>
  <c r="AA925" i="5"/>
  <c r="BQ947" i="5"/>
  <c r="EK905" i="5"/>
  <c r="DJ905" i="5"/>
  <c r="Q947" i="5"/>
  <c r="W905" i="5"/>
  <c r="L925" i="5"/>
  <c r="CP925" i="5"/>
  <c r="CJ925" i="5"/>
  <c r="EW925" i="5"/>
  <c r="DA925" i="5"/>
  <c r="DX925" i="5"/>
  <c r="DY925" i="5"/>
  <c r="X925" i="5"/>
  <c r="EF925" i="5"/>
  <c r="FH925" i="5"/>
  <c r="DW905" i="5"/>
  <c r="EE947" i="5"/>
  <c r="ES947" i="5"/>
  <c r="EI905" i="5"/>
  <c r="CX947" i="5"/>
  <c r="CB947" i="5"/>
  <c r="AI905" i="5"/>
  <c r="FE947" i="5"/>
  <c r="AO947" i="5"/>
  <c r="DC905" i="5"/>
  <c r="O947" i="5"/>
  <c r="CV947" i="5"/>
  <c r="BH905" i="5"/>
  <c r="BF905" i="5"/>
  <c r="EE905" i="5"/>
  <c r="BL947" i="5"/>
  <c r="BT905" i="5"/>
  <c r="AR905" i="5"/>
  <c r="FC905" i="5"/>
  <c r="DO905" i="5"/>
  <c r="EN905" i="5"/>
  <c r="CA905" i="5"/>
  <c r="CZ905" i="5"/>
  <c r="BR905" i="5"/>
  <c r="AC947" i="5"/>
  <c r="FO947" i="5"/>
  <c r="FA905" i="5"/>
  <c r="FJ905" i="5"/>
  <c r="CS925" i="5"/>
  <c r="DY947" i="5"/>
  <c r="BI905" i="5"/>
  <c r="CB925" i="5"/>
  <c r="EP947" i="5"/>
  <c r="BR925" i="5"/>
  <c r="CP905" i="5"/>
  <c r="AF905" i="5"/>
  <c r="DT925" i="5"/>
  <c r="BV905" i="5"/>
  <c r="K925" i="5"/>
  <c r="AH925" i="5"/>
  <c r="CQ925" i="5"/>
  <c r="DG925" i="5"/>
  <c r="EB925" i="5"/>
  <c r="DW925" i="5"/>
  <c r="ET925" i="5"/>
  <c r="EU925" i="5"/>
  <c r="AT925" i="5"/>
  <c r="AB925" i="5"/>
  <c r="AS925" i="5"/>
  <c r="DE947" i="5"/>
  <c r="BW947" i="5"/>
  <c r="AL947" i="5"/>
  <c r="AD905" i="5"/>
  <c r="CT905" i="5"/>
  <c r="EL947" i="5"/>
  <c r="CO905" i="5"/>
  <c r="FN905" i="5"/>
  <c r="CH947" i="5"/>
  <c r="CI905" i="5"/>
  <c r="EI947" i="5"/>
  <c r="CI947" i="5"/>
  <c r="AE905" i="5"/>
  <c r="AJ947" i="5"/>
  <c r="CA947" i="5"/>
  <c r="Z905" i="5"/>
  <c r="AN905" i="5"/>
  <c r="DZ905" i="5"/>
  <c r="CF947" i="5"/>
  <c r="EO905" i="5"/>
  <c r="EV905" i="5"/>
  <c r="CL905" i="5"/>
  <c r="FJ947" i="5"/>
  <c r="AV905" i="5"/>
  <c r="DQ947" i="5"/>
  <c r="EN947" i="5"/>
  <c r="DF947" i="5"/>
  <c r="AJ905" i="5"/>
  <c r="BR947" i="5"/>
  <c r="EZ947" i="5"/>
  <c r="EG947" i="5"/>
  <c r="CH905" i="5"/>
  <c r="N947" i="5"/>
  <c r="CE947" i="5"/>
  <c r="DU925" i="5"/>
  <c r="AN947" i="5"/>
  <c r="S925" i="5"/>
  <c r="BN905" i="5"/>
  <c r="AF947" i="5"/>
  <c r="AG925" i="5"/>
  <c r="BD925" i="5"/>
  <c r="AD925" i="5"/>
  <c r="DJ925" i="5"/>
  <c r="BO925" i="5"/>
  <c r="ES925" i="5"/>
  <c r="FP925" i="5"/>
  <c r="FQ925" i="5"/>
  <c r="BP925" i="5"/>
  <c r="FF925" i="5"/>
  <c r="BT925" i="5"/>
  <c r="DR947" i="5"/>
  <c r="DJ947" i="5"/>
  <c r="K905" i="5"/>
  <c r="CR947" i="5"/>
  <c r="BZ905" i="5"/>
  <c r="AT947" i="5"/>
  <c r="FR905" i="5"/>
  <c r="CB905" i="5"/>
  <c r="U947" i="5"/>
  <c r="EY947" i="5"/>
  <c r="CM905" i="5"/>
  <c r="BZ947" i="5"/>
  <c r="R947" i="5"/>
  <c r="CM947" i="5"/>
  <c r="EC947" i="5"/>
  <c r="ED905" i="5"/>
  <c r="DY905" i="5"/>
  <c r="CX905" i="5"/>
  <c r="FP947" i="5"/>
  <c r="BM905" i="5"/>
  <c r="T947" i="5"/>
  <c r="AX947" i="5"/>
  <c r="FC947" i="5"/>
  <c r="EQ947" i="5"/>
  <c r="X947" i="5"/>
  <c r="FP905" i="5"/>
  <c r="DN947" i="5"/>
  <c r="EZ925" i="5"/>
  <c r="P947" i="5"/>
  <c r="DE905" i="5"/>
  <c r="EO925" i="5"/>
  <c r="AE947" i="5"/>
  <c r="AZ925" i="5"/>
  <c r="CS947" i="5"/>
  <c r="J905" i="5"/>
  <c r="CC925" i="5"/>
  <c r="DV947" i="5"/>
  <c r="BC925" i="5"/>
  <c r="BZ925" i="5"/>
  <c r="M925" i="5"/>
  <c r="CO925" i="5"/>
  <c r="AW925" i="5"/>
  <c r="FO925" i="5"/>
  <c r="AP925" i="5"/>
  <c r="T925" i="5"/>
  <c r="CL925" i="5"/>
  <c r="AE925" i="5"/>
  <c r="FE925" i="5"/>
  <c r="BT947" i="5"/>
  <c r="AH905" i="5"/>
  <c r="BW905" i="5"/>
  <c r="FF947" i="5"/>
  <c r="FA947" i="5"/>
  <c r="AH947" i="5"/>
  <c r="BJ947" i="5"/>
  <c r="BL905" i="5"/>
  <c r="FB947" i="5"/>
  <c r="AM947" i="5"/>
  <c r="BA905" i="5"/>
  <c r="S905" i="5"/>
  <c r="BY947" i="5"/>
  <c r="EY905" i="5"/>
  <c r="AL905" i="5"/>
  <c r="DR905" i="5"/>
  <c r="CD947" i="5"/>
  <c r="U905" i="5"/>
  <c r="CU905" i="5"/>
  <c r="BY905" i="5"/>
  <c r="DP947" i="5"/>
  <c r="J947" i="5"/>
  <c r="Q905" i="5"/>
  <c r="AO905" i="5"/>
  <c r="EK947" i="5"/>
  <c r="S947" i="5"/>
  <c r="FG925" i="5"/>
  <c r="X905" i="5"/>
  <c r="DL905" i="5"/>
  <c r="FN925" i="5"/>
  <c r="FD905" i="5"/>
  <c r="AU905" i="5"/>
  <c r="FB925" i="5"/>
  <c r="K947" i="5"/>
  <c r="BY925" i="5"/>
  <c r="CV925" i="5"/>
  <c r="AI925" i="5"/>
  <c r="AX925" i="5"/>
  <c r="BU925" i="5"/>
  <c r="BL925" i="5"/>
  <c r="DZ925" i="5"/>
  <c r="DD925" i="5"/>
  <c r="DH925" i="5"/>
  <c r="BA925" i="5"/>
  <c r="EJ925" i="5"/>
  <c r="EH905" i="5"/>
  <c r="N905" i="5"/>
  <c r="FL905" i="5"/>
  <c r="CE905" i="5"/>
  <c r="DU947" i="5"/>
  <c r="EW947" i="5"/>
  <c r="CY947" i="5"/>
  <c r="CJ905" i="5"/>
  <c r="DK905" i="5"/>
  <c r="FO905" i="5"/>
  <c r="DU905" i="5"/>
  <c r="FE905" i="5"/>
  <c r="DD905" i="5"/>
  <c r="DH905" i="5"/>
  <c r="BM947" i="5"/>
  <c r="Y905" i="5"/>
  <c r="FQ947" i="5"/>
  <c r="BP905" i="5"/>
  <c r="L905" i="5"/>
  <c r="ER947" i="5"/>
  <c r="DW947" i="5"/>
  <c r="BQ925" i="5"/>
  <c r="BV947" i="5"/>
  <c r="EC905" i="5"/>
  <c r="FK925" i="5"/>
  <c r="BD905" i="5"/>
  <c r="BD947" i="5"/>
  <c r="P925" i="5"/>
  <c r="EG905" i="5"/>
  <c r="BO947" i="5"/>
  <c r="CU925" i="5"/>
  <c r="DR925" i="5"/>
  <c r="BE925" i="5"/>
  <c r="CR925" i="5"/>
  <c r="O925" i="5"/>
  <c r="CH925" i="5"/>
  <c r="AQ925" i="5"/>
  <c r="FR925" i="5"/>
  <c r="ED925" i="5"/>
  <c r="BW925" i="5"/>
  <c r="BN947" i="5"/>
  <c r="CG905" i="5"/>
  <c r="FG947" i="5"/>
  <c r="CN947" i="5"/>
  <c r="DQ905" i="5"/>
  <c r="EM947" i="5"/>
  <c r="AR947" i="5"/>
  <c r="CD925" i="5"/>
  <c r="DC947" i="5"/>
  <c r="DV905" i="5"/>
  <c r="V947" i="5"/>
  <c r="CC947" i="5"/>
  <c r="AR925" i="5"/>
  <c r="DT947" i="5"/>
  <c r="DQ925" i="5"/>
  <c r="EN925" i="5"/>
  <c r="CA925" i="5"/>
  <c r="N925" i="5"/>
  <c r="V925" i="5"/>
  <c r="EV925" i="5"/>
  <c r="W925" i="5"/>
  <c r="U925" i="5"/>
  <c r="AI947" i="5"/>
  <c r="O905" i="5"/>
  <c r="AB905" i="5"/>
  <c r="BP947" i="5"/>
  <c r="EI925" i="5"/>
  <c r="AV947" i="5"/>
  <c r="BK905" i="5"/>
  <c r="CX925" i="5"/>
  <c r="BC947" i="5"/>
  <c r="CV905" i="5"/>
  <c r="FF905" i="5"/>
  <c r="DM905" i="5"/>
  <c r="EM925" i="5"/>
  <c r="FJ925" i="5"/>
  <c r="CW925" i="5"/>
  <c r="AJ925" i="5"/>
  <c r="FC925" i="5"/>
  <c r="BM925" i="5"/>
  <c r="DK925" i="5"/>
  <c r="EA925" i="5"/>
  <c r="Y925" i="5"/>
  <c r="DO925" i="5"/>
  <c r="BU947" i="5"/>
  <c r="CQ947" i="5"/>
  <c r="Y947" i="5"/>
  <c r="EX947" i="5"/>
  <c r="FR947" i="5"/>
  <c r="ET905" i="5"/>
  <c r="Z947" i="5"/>
  <c r="CY905" i="5"/>
  <c r="AG905" i="5"/>
  <c r="BS905" i="5"/>
  <c r="BE947" i="5"/>
  <c r="DI905" i="5"/>
  <c r="CU947" i="5"/>
  <c r="DG947" i="5"/>
  <c r="EM905" i="5"/>
  <c r="M905" i="5"/>
  <c r="CK925" i="5"/>
  <c r="ER905" i="5"/>
  <c r="AF925" i="5"/>
  <c r="CN905" i="5"/>
  <c r="DN905" i="5"/>
  <c r="DI925" i="5"/>
  <c r="M947" i="5"/>
  <c r="FI925" i="5"/>
  <c r="AK925" i="5"/>
  <c r="DS925" i="5"/>
  <c r="BF925" i="5"/>
  <c r="FD925" i="5"/>
  <c r="J925" i="5"/>
  <c r="J907" i="5" s="1"/>
  <c r="EH925" i="5"/>
  <c r="BN925" i="5"/>
  <c r="AU925" i="5"/>
  <c r="EK925" i="5"/>
  <c r="EJ947" i="5"/>
  <c r="EF947" i="5"/>
  <c r="AP905" i="5"/>
  <c r="BG947" i="5"/>
  <c r="AC905" i="5"/>
  <c r="DX905" i="5"/>
  <c r="EH947" i="5"/>
  <c r="AS947" i="5"/>
  <c r="EP905" i="5"/>
  <c r="BH947" i="5"/>
  <c r="EA947" i="5"/>
  <c r="DN925" i="5"/>
  <c r="FK905" i="5"/>
  <c r="BB925" i="5"/>
  <c r="BS947" i="5"/>
  <c r="BB905" i="5"/>
  <c r="BH925" i="5"/>
  <c r="EX925" i="5"/>
  <c r="EQ925" i="5"/>
  <c r="EP925" i="5"/>
  <c r="Q925" i="5"/>
  <c r="AN925" i="5"/>
  <c r="AO925" i="5"/>
  <c r="EG925" i="5"/>
  <c r="EE925" i="5"/>
  <c r="BX925" i="5"/>
  <c r="AA947" i="5"/>
  <c r="BF947" i="5"/>
  <c r="CR905" i="5"/>
  <c r="BQ905" i="5"/>
  <c r="FI905" i="5"/>
  <c r="EW905" i="5"/>
  <c r="ET947" i="5"/>
  <c r="EL905" i="5"/>
  <c r="DX947" i="5"/>
  <c r="FB905" i="5"/>
  <c r="AY947" i="5"/>
  <c r="CD905" i="5"/>
  <c r="AZ905" i="5"/>
  <c r="AW905" i="5"/>
  <c r="CT947" i="5"/>
  <c r="DT905" i="5"/>
  <c r="BC905" i="5"/>
  <c r="FH947" i="5"/>
  <c r="CO947" i="5"/>
  <c r="ED947" i="5"/>
  <c r="V905" i="5"/>
  <c r="AB522" i="5"/>
  <c r="AC522" i="5"/>
  <c r="AD522" i="5"/>
  <c r="AE522" i="5"/>
  <c r="AF522" i="5"/>
  <c r="AB521" i="5"/>
  <c r="AC521" i="5"/>
  <c r="AG522" i="5"/>
  <c r="AD521" i="5"/>
  <c r="AE521" i="5"/>
  <c r="AH522" i="5"/>
  <c r="AF521" i="5"/>
  <c r="AG521" i="5"/>
  <c r="AI522" i="5"/>
  <c r="AH521" i="5"/>
  <c r="AI521" i="5"/>
  <c r="AJ522" i="5"/>
  <c r="AJ521" i="5"/>
  <c r="AK521" i="5"/>
  <c r="AK522" i="5"/>
  <c r="AL521" i="5"/>
  <c r="AL522" i="5"/>
  <c r="AM521" i="5"/>
  <c r="AM522" i="5"/>
  <c r="AN522" i="5"/>
  <c r="AN521" i="5"/>
  <c r="AO521" i="5"/>
  <c r="AO522" i="5"/>
  <c r="AP522" i="5"/>
  <c r="AP521" i="5"/>
  <c r="AQ521" i="5"/>
  <c r="AQ522" i="5"/>
  <c r="AR522" i="5"/>
  <c r="AR521" i="5"/>
  <c r="AS522" i="5"/>
  <c r="AS521" i="5"/>
  <c r="AT522" i="5"/>
  <c r="AT521" i="5"/>
  <c r="AU521" i="5"/>
  <c r="AU522" i="5"/>
  <c r="AV521" i="5"/>
  <c r="AV522" i="5"/>
  <c r="AW522" i="5"/>
  <c r="AW521" i="5"/>
  <c r="AX521" i="5"/>
  <c r="AX522" i="5"/>
  <c r="AY521" i="5"/>
  <c r="AY522" i="5"/>
  <c r="AZ522" i="5"/>
  <c r="AZ521" i="5"/>
  <c r="BA522" i="5"/>
  <c r="BA521" i="5"/>
  <c r="BB521" i="5"/>
  <c r="BB522" i="5"/>
  <c r="BC522" i="5"/>
  <c r="BC521" i="5"/>
  <c r="BD521" i="5"/>
  <c r="BD522" i="5"/>
  <c r="BE521" i="5"/>
  <c r="BE522" i="5"/>
  <c r="BF522" i="5"/>
  <c r="BF521" i="5"/>
  <c r="BG521" i="5"/>
  <c r="BG522" i="5"/>
  <c r="BH521" i="5"/>
  <c r="BH522" i="5"/>
  <c r="BI521" i="5"/>
  <c r="BI522" i="5"/>
  <c r="BJ521" i="5"/>
  <c r="BJ522" i="5"/>
  <c r="BK522" i="5"/>
  <c r="BK521" i="5"/>
  <c r="BL522" i="5"/>
  <c r="BL521" i="5"/>
  <c r="BM521" i="5"/>
  <c r="BM522" i="5"/>
  <c r="BN522" i="5"/>
  <c r="BN521" i="5"/>
  <c r="BO522" i="5"/>
  <c r="BO521" i="5"/>
  <c r="BP522" i="5"/>
  <c r="BP521" i="5"/>
  <c r="BQ521" i="5"/>
  <c r="BQ522" i="5"/>
  <c r="BR521" i="5"/>
  <c r="BR522" i="5"/>
  <c r="BS521" i="5"/>
  <c r="BS522" i="5"/>
  <c r="BT522" i="5"/>
  <c r="BT521" i="5"/>
  <c r="BU521" i="5"/>
  <c r="BU522" i="5"/>
  <c r="BV522" i="5"/>
  <c r="BV521" i="5"/>
  <c r="BW522" i="5"/>
  <c r="BW521" i="5"/>
  <c r="BX522" i="5"/>
  <c r="BX521" i="5"/>
  <c r="BY521" i="5"/>
  <c r="BY522" i="5"/>
  <c r="BZ522" i="5"/>
  <c r="BZ521" i="5"/>
  <c r="CA521" i="5"/>
  <c r="CA522" i="5"/>
  <c r="CB521" i="5"/>
  <c r="CB522" i="5"/>
  <c r="CC521" i="5"/>
  <c r="CC522" i="5"/>
  <c r="CD521" i="5"/>
  <c r="CD522" i="5"/>
  <c r="CE522" i="5"/>
  <c r="CE521" i="5"/>
  <c r="CF521" i="5"/>
  <c r="CF522" i="5"/>
  <c r="CG522" i="5"/>
  <c r="CG521" i="5"/>
  <c r="CH521" i="5"/>
  <c r="CH522" i="5"/>
  <c r="CI521" i="5"/>
  <c r="CI522" i="5"/>
  <c r="CJ522" i="5"/>
  <c r="CJ521" i="5"/>
  <c r="CK521" i="5"/>
  <c r="CK522" i="5"/>
  <c r="CL521" i="5"/>
  <c r="CL522" i="5"/>
  <c r="CM521" i="5"/>
  <c r="CM522" i="5"/>
  <c r="CN521" i="5"/>
  <c r="CN522" i="5"/>
  <c r="CO521" i="5"/>
  <c r="CO522" i="5"/>
  <c r="CP521" i="5"/>
  <c r="CP522" i="5"/>
  <c r="CQ521" i="5"/>
  <c r="CQ522" i="5"/>
  <c r="CR522" i="5"/>
  <c r="CR521" i="5"/>
  <c r="CS521" i="5"/>
  <c r="CS522" i="5"/>
  <c r="CT521" i="5"/>
  <c r="CT522" i="5"/>
  <c r="CU521" i="5"/>
  <c r="CU522" i="5"/>
  <c r="CV521" i="5"/>
  <c r="CV522" i="5"/>
  <c r="CW521" i="5"/>
  <c r="CW522" i="5"/>
  <c r="CX522" i="5"/>
  <c r="CX521" i="5"/>
  <c r="CY522" i="5"/>
  <c r="CY521" i="5"/>
  <c r="CZ521" i="5"/>
  <c r="CZ522" i="5"/>
  <c r="DA521" i="5"/>
  <c r="DA522" i="5"/>
  <c r="DB521" i="5"/>
  <c r="DB522" i="5"/>
  <c r="DC521" i="5"/>
  <c r="DC522" i="5"/>
  <c r="DD522" i="5"/>
  <c r="DD521" i="5"/>
  <c r="DE521" i="5"/>
  <c r="DE522" i="5"/>
  <c r="DF521" i="5"/>
  <c r="DF522" i="5"/>
  <c r="DG522" i="5"/>
  <c r="DG521" i="5"/>
  <c r="DH521" i="5"/>
  <c r="DH522" i="5"/>
  <c r="DI521" i="5"/>
  <c r="DI522" i="5"/>
  <c r="DJ522" i="5"/>
  <c r="DJ521" i="5"/>
  <c r="DK522" i="5"/>
  <c r="DK521" i="5"/>
  <c r="DL521" i="5"/>
  <c r="DL522" i="5"/>
  <c r="DM522" i="5"/>
  <c r="DM521" i="5"/>
  <c r="DN522" i="5"/>
  <c r="DN521" i="5"/>
  <c r="DO521" i="5"/>
  <c r="DO522" i="5"/>
  <c r="DP522" i="5"/>
  <c r="DP521" i="5"/>
  <c r="DQ522" i="5"/>
  <c r="DQ521" i="5"/>
  <c r="DR521" i="5"/>
  <c r="DR522" i="5"/>
  <c r="DS521" i="5"/>
  <c r="DS522" i="5"/>
  <c r="DT522" i="5"/>
  <c r="DT521" i="5"/>
  <c r="DU522" i="5"/>
  <c r="DU521" i="5"/>
  <c r="DV521" i="5"/>
  <c r="DV522" i="5"/>
  <c r="DW522" i="5"/>
  <c r="DW521" i="5"/>
  <c r="DX522" i="5"/>
  <c r="DX521" i="5"/>
  <c r="DY522" i="5"/>
  <c r="DY521" i="5"/>
  <c r="DZ521" i="5"/>
  <c r="DZ522" i="5"/>
  <c r="EA521" i="5"/>
  <c r="EA522" i="5"/>
  <c r="EB521" i="5"/>
  <c r="EB522" i="5"/>
  <c r="EC521" i="5"/>
  <c r="EC522" i="5"/>
  <c r="ED521" i="5"/>
  <c r="ED522" i="5"/>
  <c r="EE521" i="5"/>
  <c r="EE522" i="5"/>
  <c r="EF522" i="5"/>
  <c r="EF521" i="5"/>
  <c r="EG521" i="5"/>
  <c r="EG522" i="5"/>
  <c r="EH521" i="5"/>
  <c r="EH522" i="5"/>
  <c r="EI521" i="5"/>
  <c r="EI522" i="5"/>
  <c r="EJ522" i="5"/>
  <c r="EJ521" i="5"/>
  <c r="EK522" i="5"/>
  <c r="EK521" i="5"/>
  <c r="EL521" i="5"/>
  <c r="EL522" i="5"/>
  <c r="EM522" i="5"/>
  <c r="EM521" i="5"/>
  <c r="EN522" i="5"/>
  <c r="EN521" i="5"/>
  <c r="EO522" i="5"/>
  <c r="EO521" i="5"/>
  <c r="EP522" i="5"/>
  <c r="EP521" i="5"/>
  <c r="EQ521" i="5"/>
  <c r="EQ522" i="5"/>
  <c r="ER521" i="5"/>
  <c r="ER522" i="5"/>
  <c r="ES521" i="5"/>
  <c r="ES522" i="5"/>
  <c r="ET522" i="5"/>
  <c r="ET521" i="5"/>
  <c r="EU522" i="5"/>
  <c r="EU521" i="5"/>
  <c r="EV522" i="5"/>
  <c r="EV521" i="5"/>
  <c r="EW521" i="5"/>
  <c r="EW522" i="5"/>
  <c r="EX521" i="5"/>
  <c r="EX522" i="5"/>
  <c r="EY522" i="5"/>
  <c r="EY521" i="5"/>
  <c r="EZ522" i="5"/>
  <c r="EZ521" i="5"/>
  <c r="FA522" i="5"/>
  <c r="FA521" i="5"/>
  <c r="FB522" i="5"/>
  <c r="FB521" i="5"/>
  <c r="FC521" i="5"/>
  <c r="FC522" i="5"/>
  <c r="FD522" i="5"/>
  <c r="FD521" i="5"/>
  <c r="FE522" i="5"/>
  <c r="FE521" i="5"/>
  <c r="FF522" i="5"/>
  <c r="FF521" i="5"/>
  <c r="FG521" i="5"/>
  <c r="FG522" i="5"/>
  <c r="FH522" i="5"/>
  <c r="FH521" i="5"/>
  <c r="FI522" i="5"/>
  <c r="FI521" i="5"/>
  <c r="FJ522" i="5"/>
  <c r="FJ521" i="5"/>
  <c r="FK522" i="5"/>
  <c r="FK521" i="5"/>
  <c r="FL1223" i="5"/>
  <c r="FL1224" i="5" s="1"/>
  <c r="FM1221" i="5" s="1"/>
  <c r="J332" i="5"/>
  <c r="K332" i="5"/>
  <c r="K335" i="5" s="1"/>
  <c r="L332" i="5"/>
  <c r="L335" i="5" s="1"/>
  <c r="M332" i="5"/>
  <c r="M335" i="5" s="1"/>
  <c r="N332" i="5"/>
  <c r="N335" i="5" s="1"/>
  <c r="O332" i="5"/>
  <c r="O335" i="5" s="1"/>
  <c r="P332" i="5"/>
  <c r="P335" i="5" s="1"/>
  <c r="Q332" i="5"/>
  <c r="Q335" i="5" s="1"/>
  <c r="R332" i="5"/>
  <c r="R335" i="5" s="1"/>
  <c r="S332" i="5"/>
  <c r="S335" i="5" s="1"/>
  <c r="T332" i="5"/>
  <c r="T335" i="5" s="1"/>
  <c r="U332" i="5"/>
  <c r="U335" i="5" s="1"/>
  <c r="V332" i="5"/>
  <c r="V335" i="5" s="1"/>
  <c r="W332" i="5"/>
  <c r="W335" i="5" s="1"/>
  <c r="X332" i="5"/>
  <c r="X335" i="5" s="1"/>
  <c r="Y332" i="5"/>
  <c r="Y335" i="5" s="1"/>
  <c r="Z332" i="5"/>
  <c r="Z335" i="5" s="1"/>
  <c r="AA332" i="5"/>
  <c r="AA335" i="5" s="1"/>
  <c r="AB332" i="5"/>
  <c r="AB335" i="5" s="1"/>
  <c r="AC332" i="5"/>
  <c r="AC335" i="5" s="1"/>
  <c r="AD332" i="5"/>
  <c r="AD335" i="5" s="1"/>
  <c r="AE332" i="5"/>
  <c r="AE335" i="5" s="1"/>
  <c r="AF332" i="5"/>
  <c r="AF335" i="5" s="1"/>
  <c r="AG332" i="5"/>
  <c r="AG335" i="5" s="1"/>
  <c r="AH332" i="5"/>
  <c r="AH335" i="5" s="1"/>
  <c r="AI332" i="5"/>
  <c r="AI335" i="5" s="1"/>
  <c r="AJ332" i="5"/>
  <c r="AJ335" i="5" s="1"/>
  <c r="AK332" i="5"/>
  <c r="AK335" i="5" s="1"/>
  <c r="AL332" i="5"/>
  <c r="AL335" i="5" s="1"/>
  <c r="AM332" i="5"/>
  <c r="AM335" i="5" s="1"/>
  <c r="AN332" i="5"/>
  <c r="AN335" i="5" s="1"/>
  <c r="AO332" i="5"/>
  <c r="AO335" i="5" s="1"/>
  <c r="AP332" i="5"/>
  <c r="AP335" i="5" s="1"/>
  <c r="AQ332" i="5"/>
  <c r="AQ335" i="5" s="1"/>
  <c r="AR332" i="5"/>
  <c r="AR335" i="5" s="1"/>
  <c r="AS332" i="5"/>
  <c r="AS335" i="5" s="1"/>
  <c r="AT332" i="5"/>
  <c r="AT335" i="5" s="1"/>
  <c r="AU332" i="5"/>
  <c r="AU335" i="5" s="1"/>
  <c r="AV332" i="5"/>
  <c r="AV335" i="5" s="1"/>
  <c r="AW332" i="5"/>
  <c r="AW335" i="5" s="1"/>
  <c r="AX332" i="5"/>
  <c r="AX335" i="5" s="1"/>
  <c r="AY332" i="5"/>
  <c r="AY335" i="5" s="1"/>
  <c r="AZ332" i="5"/>
  <c r="AZ335" i="5" s="1"/>
  <c r="BA332" i="5"/>
  <c r="BA335" i="5" s="1"/>
  <c r="BB332" i="5"/>
  <c r="BB335" i="5" s="1"/>
  <c r="BC332" i="5"/>
  <c r="BC335" i="5" s="1"/>
  <c r="BD332" i="5"/>
  <c r="BD335" i="5" s="1"/>
  <c r="BE332" i="5"/>
  <c r="BE335" i="5" s="1"/>
  <c r="BF332" i="5"/>
  <c r="BF335" i="5" s="1"/>
  <c r="BG332" i="5"/>
  <c r="BG335" i="5" s="1"/>
  <c r="BH332" i="5"/>
  <c r="BH335" i="5" s="1"/>
  <c r="BI332" i="5"/>
  <c r="BI335" i="5" s="1"/>
  <c r="BJ332" i="5"/>
  <c r="BJ335" i="5" s="1"/>
  <c r="BK332" i="5"/>
  <c r="BK335" i="5" s="1"/>
  <c r="BL332" i="5"/>
  <c r="BL335" i="5" s="1"/>
  <c r="BM332" i="5"/>
  <c r="BM335" i="5" s="1"/>
  <c r="BN332" i="5"/>
  <c r="BN335" i="5" s="1"/>
  <c r="BO332" i="5"/>
  <c r="BO335" i="5" s="1"/>
  <c r="BP332" i="5"/>
  <c r="BP335" i="5" s="1"/>
  <c r="BQ332" i="5"/>
  <c r="BQ335" i="5" s="1"/>
  <c r="BR332" i="5"/>
  <c r="BR335" i="5" s="1"/>
  <c r="BS332" i="5"/>
  <c r="BS335" i="5" s="1"/>
  <c r="BT332" i="5"/>
  <c r="BT335" i="5" s="1"/>
  <c r="BU332" i="5"/>
  <c r="BU335" i="5" s="1"/>
  <c r="BV332" i="5"/>
  <c r="BV335" i="5" s="1"/>
  <c r="BW332" i="5"/>
  <c r="BW335" i="5" s="1"/>
  <c r="BX332" i="5"/>
  <c r="BX335" i="5" s="1"/>
  <c r="BY332" i="5"/>
  <c r="BY335" i="5" s="1"/>
  <c r="BZ332" i="5"/>
  <c r="BZ335" i="5" s="1"/>
  <c r="CA332" i="5"/>
  <c r="CA335" i="5" s="1"/>
  <c r="CB332" i="5"/>
  <c r="CB335" i="5" s="1"/>
  <c r="CC332" i="5"/>
  <c r="CC335" i="5" s="1"/>
  <c r="CD332" i="5"/>
  <c r="CD335" i="5" s="1"/>
  <c r="CE332" i="5"/>
  <c r="CE335" i="5" s="1"/>
  <c r="CF332" i="5"/>
  <c r="CF335" i="5" s="1"/>
  <c r="CG332" i="5"/>
  <c r="CG335" i="5" s="1"/>
  <c r="CH332" i="5"/>
  <c r="CH335" i="5" s="1"/>
  <c r="CI332" i="5"/>
  <c r="CI335" i="5" s="1"/>
  <c r="CJ332" i="5"/>
  <c r="CJ335" i="5" s="1"/>
  <c r="CK332" i="5"/>
  <c r="CK335" i="5" s="1"/>
  <c r="CL332" i="5"/>
  <c r="CL335" i="5" s="1"/>
  <c r="CM332" i="5"/>
  <c r="CM335" i="5" s="1"/>
  <c r="CN332" i="5"/>
  <c r="CN335" i="5" s="1"/>
  <c r="CO332" i="5"/>
  <c r="CO335" i="5" s="1"/>
  <c r="CP332" i="5"/>
  <c r="CP335" i="5" s="1"/>
  <c r="CQ332" i="5"/>
  <c r="CQ335" i="5" s="1"/>
  <c r="CR332" i="5"/>
  <c r="CR335" i="5" s="1"/>
  <c r="CS332" i="5"/>
  <c r="CS335" i="5" s="1"/>
  <c r="CT332" i="5"/>
  <c r="CT335" i="5" s="1"/>
  <c r="CU332" i="5"/>
  <c r="CU335" i="5" s="1"/>
  <c r="CV332" i="5"/>
  <c r="CV335" i="5" s="1"/>
  <c r="CW332" i="5"/>
  <c r="CW335" i="5" s="1"/>
  <c r="CX332" i="5"/>
  <c r="CX335" i="5" s="1"/>
  <c r="CY332" i="5"/>
  <c r="CY335" i="5" s="1"/>
  <c r="CZ332" i="5"/>
  <c r="CZ335" i="5" s="1"/>
  <c r="DA332" i="5"/>
  <c r="DA335" i="5" s="1"/>
  <c r="DB332" i="5"/>
  <c r="DB335" i="5" s="1"/>
  <c r="DC332" i="5"/>
  <c r="DC335" i="5" s="1"/>
  <c r="DD332" i="5"/>
  <c r="DD335" i="5" s="1"/>
  <c r="DE332" i="5"/>
  <c r="DE335" i="5" s="1"/>
  <c r="DF332" i="5"/>
  <c r="DF335" i="5" s="1"/>
  <c r="DG332" i="5"/>
  <c r="DG335" i="5" s="1"/>
  <c r="DH332" i="5"/>
  <c r="DH335" i="5" s="1"/>
  <c r="DI332" i="5"/>
  <c r="DI335" i="5" s="1"/>
  <c r="DJ332" i="5"/>
  <c r="DJ335" i="5" s="1"/>
  <c r="DK332" i="5"/>
  <c r="DK335" i="5" s="1"/>
  <c r="DL332" i="5"/>
  <c r="DL335" i="5" s="1"/>
  <c r="DM332" i="5"/>
  <c r="DM335" i="5" s="1"/>
  <c r="DN332" i="5"/>
  <c r="DN335" i="5" s="1"/>
  <c r="DO332" i="5"/>
  <c r="DO335" i="5" s="1"/>
  <c r="DP332" i="5"/>
  <c r="DP335" i="5" s="1"/>
  <c r="DQ332" i="5"/>
  <c r="DQ335" i="5" s="1"/>
  <c r="DR332" i="5"/>
  <c r="DR335" i="5" s="1"/>
  <c r="DS332" i="5"/>
  <c r="DS335" i="5" s="1"/>
  <c r="DT332" i="5"/>
  <c r="DT335" i="5" s="1"/>
  <c r="DU332" i="5"/>
  <c r="DU335" i="5" s="1"/>
  <c r="DV332" i="5"/>
  <c r="DV335" i="5" s="1"/>
  <c r="DW332" i="5"/>
  <c r="DW335" i="5" s="1"/>
  <c r="DX332" i="5"/>
  <c r="DX335" i="5" s="1"/>
  <c r="DY332" i="5"/>
  <c r="DY335" i="5" s="1"/>
  <c r="DZ332" i="5"/>
  <c r="DZ335" i="5" s="1"/>
  <c r="EA332" i="5"/>
  <c r="EA335" i="5" s="1"/>
  <c r="EB332" i="5"/>
  <c r="EB335" i="5" s="1"/>
  <c r="EC332" i="5"/>
  <c r="EC335" i="5" s="1"/>
  <c r="ED332" i="5"/>
  <c r="ED335" i="5" s="1"/>
  <c r="EE332" i="5"/>
  <c r="EE335" i="5" s="1"/>
  <c r="EF332" i="5"/>
  <c r="EF335" i="5" s="1"/>
  <c r="EG332" i="5"/>
  <c r="EG335" i="5" s="1"/>
  <c r="EH332" i="5"/>
  <c r="EH335" i="5" s="1"/>
  <c r="EI332" i="5"/>
  <c r="EI335" i="5" s="1"/>
  <c r="EJ332" i="5"/>
  <c r="EJ335" i="5" s="1"/>
  <c r="EK332" i="5"/>
  <c r="EK335" i="5" s="1"/>
  <c r="EL332" i="5"/>
  <c r="EL335" i="5" s="1"/>
  <c r="EM332" i="5"/>
  <c r="EM335" i="5" s="1"/>
  <c r="EN332" i="5"/>
  <c r="EN335" i="5" s="1"/>
  <c r="EO332" i="5"/>
  <c r="EO335" i="5" s="1"/>
  <c r="EP332" i="5"/>
  <c r="EP335" i="5" s="1"/>
  <c r="EQ332" i="5"/>
  <c r="EQ335" i="5" s="1"/>
  <c r="ER332" i="5"/>
  <c r="ER335" i="5" s="1"/>
  <c r="ES332" i="5"/>
  <c r="ES335" i="5" s="1"/>
  <c r="ET332" i="5"/>
  <c r="ET335" i="5" s="1"/>
  <c r="EU332" i="5"/>
  <c r="EU335" i="5" s="1"/>
  <c r="EV332" i="5"/>
  <c r="EV335" i="5" s="1"/>
  <c r="EW332" i="5"/>
  <c r="EW335" i="5" s="1"/>
  <c r="EX332" i="5"/>
  <c r="EX335" i="5" s="1"/>
  <c r="EY332" i="5"/>
  <c r="EY335" i="5" s="1"/>
  <c r="EZ332" i="5"/>
  <c r="EZ335" i="5" s="1"/>
  <c r="FA332" i="5"/>
  <c r="FA335" i="5" s="1"/>
  <c r="FB332" i="5"/>
  <c r="FB335" i="5" s="1"/>
  <c r="FC332" i="5"/>
  <c r="FC335" i="5" s="1"/>
  <c r="FD332" i="5"/>
  <c r="FD335" i="5" s="1"/>
  <c r="FE332" i="5"/>
  <c r="FE335" i="5" s="1"/>
  <c r="FF332" i="5"/>
  <c r="FF335" i="5" s="1"/>
  <c r="FG332" i="5"/>
  <c r="FG335" i="5" s="1"/>
  <c r="FH332" i="5"/>
  <c r="FH335" i="5" s="1"/>
  <c r="FI332" i="5"/>
  <c r="FI335" i="5" s="1"/>
  <c r="FJ332" i="5"/>
  <c r="FJ335" i="5" s="1"/>
  <c r="FK332" i="5"/>
  <c r="FK335" i="5" s="1"/>
  <c r="FL332" i="5"/>
  <c r="FL335" i="5" s="1"/>
  <c r="FM332" i="5"/>
  <c r="FM335" i="5" s="1"/>
  <c r="FN332" i="5"/>
  <c r="FN335" i="5" s="1"/>
  <c r="FO332" i="5"/>
  <c r="FO335" i="5" s="1"/>
  <c r="FP332" i="5"/>
  <c r="FP335" i="5" s="1"/>
  <c r="FQ332" i="5"/>
  <c r="FQ335" i="5" s="1"/>
  <c r="FR332" i="5"/>
  <c r="FR335" i="5" s="1"/>
  <c r="T327" i="5"/>
  <c r="T329" i="5" s="1"/>
  <c r="U327" i="5"/>
  <c r="U329" i="5" s="1"/>
  <c r="V327" i="5"/>
  <c r="V329" i="5" s="1"/>
  <c r="W327" i="5"/>
  <c r="W329" i="5" s="1"/>
  <c r="X327" i="5"/>
  <c r="X329" i="5" s="1"/>
  <c r="Y327" i="5"/>
  <c r="Y329" i="5" s="1"/>
  <c r="Z327" i="5"/>
  <c r="Z329" i="5" s="1"/>
  <c r="AA327" i="5"/>
  <c r="AA329" i="5" s="1"/>
  <c r="F332" i="5"/>
  <c r="FQ731" i="5"/>
  <c r="FP732" i="5"/>
  <c r="FO755" i="5"/>
  <c r="FO694" i="5" s="1"/>
  <c r="FO819" i="5" s="1"/>
  <c r="FO745" i="5"/>
  <c r="FN94" i="5"/>
  <c r="FN834" i="5"/>
  <c r="FN835" i="5" s="1"/>
  <c r="AM356" i="5" l="1"/>
  <c r="CX356" i="5"/>
  <c r="CH356" i="5"/>
  <c r="BR356" i="5"/>
  <c r="BB356" i="5"/>
  <c r="AL356" i="5"/>
  <c r="V356" i="5"/>
  <c r="BS356" i="5"/>
  <c r="CW356" i="5"/>
  <c r="CG356" i="5"/>
  <c r="BQ356" i="5"/>
  <c r="BQ384" i="5" s="1"/>
  <c r="BQ149" i="5" s="1"/>
  <c r="BA356" i="5"/>
  <c r="AK356" i="5"/>
  <c r="U356" i="5"/>
  <c r="CI356" i="5"/>
  <c r="ED356" i="5"/>
  <c r="DL356" i="5"/>
  <c r="CF356" i="5"/>
  <c r="BP356" i="5"/>
  <c r="AZ356" i="5"/>
  <c r="AJ356" i="5"/>
  <c r="T356" i="5"/>
  <c r="FK356" i="5"/>
  <c r="FJ356" i="5"/>
  <c r="ER356" i="5"/>
  <c r="FG356" i="5"/>
  <c r="EQ356" i="5"/>
  <c r="EA356" i="5"/>
  <c r="DK356" i="5"/>
  <c r="CU356" i="5"/>
  <c r="CE356" i="5"/>
  <c r="BO356" i="5"/>
  <c r="AY356" i="5"/>
  <c r="AI356" i="5"/>
  <c r="S356" i="5"/>
  <c r="EU356" i="5"/>
  <c r="EB356" i="5"/>
  <c r="FF356" i="5"/>
  <c r="EP356" i="5"/>
  <c r="DZ356" i="5"/>
  <c r="DJ356" i="5"/>
  <c r="CT356" i="5"/>
  <c r="CD356" i="5"/>
  <c r="BN356" i="5"/>
  <c r="AX356" i="5"/>
  <c r="AH356" i="5"/>
  <c r="R356" i="5"/>
  <c r="DO356" i="5"/>
  <c r="DN356" i="5"/>
  <c r="FH356" i="5"/>
  <c r="FE356" i="5"/>
  <c r="EO356" i="5"/>
  <c r="DY356" i="5"/>
  <c r="DI356" i="5"/>
  <c r="CS356" i="5"/>
  <c r="CC356" i="5"/>
  <c r="BM356" i="5"/>
  <c r="AW356" i="5"/>
  <c r="AG356" i="5"/>
  <c r="Q356" i="5"/>
  <c r="ES356" i="5"/>
  <c r="CV356" i="5"/>
  <c r="FD356" i="5"/>
  <c r="EN356" i="5"/>
  <c r="DX356" i="5"/>
  <c r="DH356" i="5"/>
  <c r="CR356" i="5"/>
  <c r="CB356" i="5"/>
  <c r="BL356" i="5"/>
  <c r="AV356" i="5"/>
  <c r="AF356" i="5"/>
  <c r="P356" i="5"/>
  <c r="FI356" i="5"/>
  <c r="FC356" i="5"/>
  <c r="EM356" i="5"/>
  <c r="DW356" i="5"/>
  <c r="DG356" i="5"/>
  <c r="CQ356" i="5"/>
  <c r="CA356" i="5"/>
  <c r="BK356" i="5"/>
  <c r="AU356" i="5"/>
  <c r="AE356" i="5"/>
  <c r="O356" i="5"/>
  <c r="EE356" i="5"/>
  <c r="DV356" i="5"/>
  <c r="BZ356" i="5"/>
  <c r="AT356" i="5"/>
  <c r="AD356" i="5"/>
  <c r="N356" i="5"/>
  <c r="CY356" i="5"/>
  <c r="ET356" i="5"/>
  <c r="FB356" i="5"/>
  <c r="CP356" i="5"/>
  <c r="FA356" i="5"/>
  <c r="EK356" i="5"/>
  <c r="DU356" i="5"/>
  <c r="DE356" i="5"/>
  <c r="CO356" i="5"/>
  <c r="BY356" i="5"/>
  <c r="BI356" i="5"/>
  <c r="AS356" i="5"/>
  <c r="AC356" i="5"/>
  <c r="M356" i="5"/>
  <c r="W356" i="5"/>
  <c r="EL356" i="5"/>
  <c r="BJ356" i="5"/>
  <c r="EJ356" i="5"/>
  <c r="DT356" i="5"/>
  <c r="DD356" i="5"/>
  <c r="CN356" i="5"/>
  <c r="BX356" i="5"/>
  <c r="BH356" i="5"/>
  <c r="AR356" i="5"/>
  <c r="AB356" i="5"/>
  <c r="L356" i="5"/>
  <c r="DF356" i="5"/>
  <c r="FQ356" i="5"/>
  <c r="FQ384" i="5" s="1"/>
  <c r="FQ149" i="5" s="1"/>
  <c r="EZ356" i="5"/>
  <c r="FO356" i="5"/>
  <c r="FO384" i="5" s="1"/>
  <c r="FO149" i="5" s="1"/>
  <c r="EY356" i="5"/>
  <c r="EI356" i="5"/>
  <c r="DS356" i="5"/>
  <c r="DC356" i="5"/>
  <c r="CM356" i="5"/>
  <c r="BW356" i="5"/>
  <c r="BG356" i="5"/>
  <c r="AQ356" i="5"/>
  <c r="AA356" i="5"/>
  <c r="K356" i="5"/>
  <c r="EC356" i="5"/>
  <c r="FR356" i="5"/>
  <c r="FR384" i="5" s="1"/>
  <c r="FR149" i="5" s="1"/>
  <c r="FP356" i="5"/>
  <c r="FP384" i="5" s="1"/>
  <c r="FP149" i="5" s="1"/>
  <c r="FN356" i="5"/>
  <c r="FN384" i="5" s="1"/>
  <c r="FN149" i="5" s="1"/>
  <c r="EX356" i="5"/>
  <c r="EH356" i="5"/>
  <c r="DR356" i="5"/>
  <c r="DB356" i="5"/>
  <c r="CL356" i="5"/>
  <c r="BV356" i="5"/>
  <c r="BF356" i="5"/>
  <c r="AP356" i="5"/>
  <c r="Z356" i="5"/>
  <c r="DM356" i="5"/>
  <c r="FM356" i="5"/>
  <c r="EW356" i="5"/>
  <c r="EG356" i="5"/>
  <c r="DQ356" i="5"/>
  <c r="DA356" i="5"/>
  <c r="CK356" i="5"/>
  <c r="BU356" i="5"/>
  <c r="BE356" i="5"/>
  <c r="AO356" i="5"/>
  <c r="Y356" i="5"/>
  <c r="BC356" i="5"/>
  <c r="FL356" i="5"/>
  <c r="EV356" i="5"/>
  <c r="EF356" i="5"/>
  <c r="DP356" i="5"/>
  <c r="CZ356" i="5"/>
  <c r="CJ356" i="5"/>
  <c r="BT356" i="5"/>
  <c r="BD356" i="5"/>
  <c r="AN356" i="5"/>
  <c r="X356" i="5"/>
  <c r="F261" i="5"/>
  <c r="J950" i="5"/>
  <c r="J103" i="5" s="1"/>
  <c r="J898" i="5"/>
  <c r="AA355" i="5"/>
  <c r="CI457" i="5"/>
  <c r="CI355" i="5"/>
  <c r="AL457" i="5"/>
  <c r="AL355" i="5"/>
  <c r="AL359" i="5" s="1"/>
  <c r="U457" i="5"/>
  <c r="U355" i="5"/>
  <c r="EB457" i="5"/>
  <c r="EB355" i="5"/>
  <c r="DL457" i="5"/>
  <c r="DL355" i="5"/>
  <c r="DL359" i="5" s="1"/>
  <c r="CV457" i="5"/>
  <c r="CV355" i="5"/>
  <c r="CF457" i="5"/>
  <c r="CF355" i="5"/>
  <c r="CF359" i="5" s="1"/>
  <c r="BP457" i="5"/>
  <c r="BP355" i="5"/>
  <c r="BP359" i="5" s="1"/>
  <c r="AZ457" i="5"/>
  <c r="AZ355" i="5"/>
  <c r="AZ359" i="5" s="1"/>
  <c r="AJ457" i="5"/>
  <c r="AJ355" i="5"/>
  <c r="AJ359" i="5" s="1"/>
  <c r="T457" i="5"/>
  <c r="T355" i="5"/>
  <c r="T357" i="5" s="1"/>
  <c r="T380" i="5" s="1"/>
  <c r="FK457" i="5"/>
  <c r="FK355" i="5"/>
  <c r="FK357" i="5" s="1"/>
  <c r="FK380" i="5" s="1"/>
  <c r="FJ457" i="5"/>
  <c r="FJ355" i="5"/>
  <c r="EC457" i="5"/>
  <c r="EC355" i="5"/>
  <c r="EC359" i="5" s="1"/>
  <c r="FG457" i="5"/>
  <c r="FG355" i="5"/>
  <c r="DK457" i="5"/>
  <c r="DK355" i="5"/>
  <c r="CU457" i="5"/>
  <c r="CU355" i="5"/>
  <c r="CE457" i="5"/>
  <c r="CE355" i="5"/>
  <c r="BO457" i="5"/>
  <c r="BO355" i="5"/>
  <c r="AY457" i="5"/>
  <c r="AY355" i="5"/>
  <c r="AY359" i="5" s="1"/>
  <c r="AI457" i="5"/>
  <c r="AI355" i="5"/>
  <c r="AI359" i="5" s="1"/>
  <c r="S457" i="5"/>
  <c r="S355" i="5"/>
  <c r="S359" i="5" s="1"/>
  <c r="BC457" i="5"/>
  <c r="BC355" i="5"/>
  <c r="BN457" i="5"/>
  <c r="BN355" i="5"/>
  <c r="AH457" i="5"/>
  <c r="AH355" i="5"/>
  <c r="R457" i="5"/>
  <c r="R355" i="5"/>
  <c r="AM457" i="5"/>
  <c r="AM355" i="5"/>
  <c r="AM359" i="5" s="1"/>
  <c r="ED457" i="5"/>
  <c r="ED355" i="5"/>
  <c r="DM457" i="5"/>
  <c r="DM355" i="5"/>
  <c r="CT457" i="5"/>
  <c r="CT355" i="5"/>
  <c r="DY457" i="5"/>
  <c r="DY355" i="5"/>
  <c r="DY359" i="5" s="1"/>
  <c r="CC457" i="5"/>
  <c r="CC355" i="5"/>
  <c r="BM457" i="5"/>
  <c r="BM355" i="5"/>
  <c r="BM359" i="5" s="1"/>
  <c r="AW457" i="5"/>
  <c r="AW355" i="5"/>
  <c r="AW359" i="5" s="1"/>
  <c r="AG457" i="5"/>
  <c r="AG355" i="5"/>
  <c r="Q457" i="5"/>
  <c r="Q355" i="5"/>
  <c r="W457" i="5"/>
  <c r="W355" i="5"/>
  <c r="CG457" i="5"/>
  <c r="CG355" i="5"/>
  <c r="DZ457" i="5"/>
  <c r="DZ355" i="5"/>
  <c r="DZ359" i="5" s="1"/>
  <c r="EO457" i="5"/>
  <c r="EO355" i="5"/>
  <c r="EO359" i="5" s="1"/>
  <c r="CS457" i="5"/>
  <c r="CS355" i="5"/>
  <c r="FD457" i="5"/>
  <c r="FD355" i="5"/>
  <c r="EN457" i="5"/>
  <c r="EN355" i="5"/>
  <c r="DX457" i="5"/>
  <c r="DX355" i="5"/>
  <c r="DX359" i="5" s="1"/>
  <c r="DH457" i="5"/>
  <c r="DH355" i="5"/>
  <c r="CR457" i="5"/>
  <c r="CR355" i="5"/>
  <c r="CB457" i="5"/>
  <c r="CB355" i="5"/>
  <c r="CB359" i="5" s="1"/>
  <c r="BL457" i="5"/>
  <c r="BL355" i="5"/>
  <c r="AV457" i="5"/>
  <c r="AV355" i="5"/>
  <c r="AF457" i="5"/>
  <c r="AF355" i="5"/>
  <c r="AF359" i="5" s="1"/>
  <c r="P457" i="5"/>
  <c r="P355" i="5"/>
  <c r="EE457" i="5"/>
  <c r="EE355" i="5"/>
  <c r="BR457" i="5"/>
  <c r="BR355" i="5"/>
  <c r="BR359" i="5" s="1"/>
  <c r="AK457" i="5"/>
  <c r="AK355" i="5"/>
  <c r="FH457" i="5"/>
  <c r="FH355" i="5"/>
  <c r="FH359" i="5" s="1"/>
  <c r="EP457" i="5"/>
  <c r="EP355" i="5"/>
  <c r="EP359" i="5" s="1"/>
  <c r="FE457" i="5"/>
  <c r="FE355" i="5"/>
  <c r="FE359" i="5" s="1"/>
  <c r="DI457" i="5"/>
  <c r="DI355" i="5"/>
  <c r="DI359" i="5" s="1"/>
  <c r="FC457" i="5"/>
  <c r="FC355" i="5"/>
  <c r="EM457" i="5"/>
  <c r="EM355" i="5"/>
  <c r="DW457" i="5"/>
  <c r="DW355" i="5"/>
  <c r="DG457" i="5"/>
  <c r="DG355" i="5"/>
  <c r="CQ457" i="5"/>
  <c r="CQ355" i="5"/>
  <c r="CA457" i="5"/>
  <c r="CA355" i="5"/>
  <c r="BK457" i="5"/>
  <c r="BK355" i="5"/>
  <c r="AU457" i="5"/>
  <c r="AU355" i="5"/>
  <c r="AU359" i="5" s="1"/>
  <c r="AE457" i="5"/>
  <c r="AE355" i="5"/>
  <c r="AE359" i="5" s="1"/>
  <c r="O457" i="5"/>
  <c r="O355" i="5"/>
  <c r="ET457" i="5"/>
  <c r="ET355" i="5"/>
  <c r="BA457" i="5"/>
  <c r="BA355" i="5"/>
  <c r="FF457" i="5"/>
  <c r="FF355" i="5"/>
  <c r="FF359" i="5" s="1"/>
  <c r="EL457" i="5"/>
  <c r="EL355" i="5"/>
  <c r="EL359" i="5" s="1"/>
  <c r="DV457" i="5"/>
  <c r="DV355" i="5"/>
  <c r="DV359" i="5" s="1"/>
  <c r="DF457" i="5"/>
  <c r="DF355" i="5"/>
  <c r="DF359" i="5" s="1"/>
  <c r="CP457" i="5"/>
  <c r="CP355" i="5"/>
  <c r="BZ457" i="5"/>
  <c r="BZ355" i="5"/>
  <c r="BJ457" i="5"/>
  <c r="BJ355" i="5"/>
  <c r="AT457" i="5"/>
  <c r="AT355" i="5"/>
  <c r="AT359" i="5" s="1"/>
  <c r="AD457" i="5"/>
  <c r="AD355" i="5"/>
  <c r="N457" i="5"/>
  <c r="N355" i="5"/>
  <c r="N359" i="5" s="1"/>
  <c r="CY457" i="5"/>
  <c r="CY355" i="5"/>
  <c r="CY359" i="5" s="1"/>
  <c r="BB457" i="5"/>
  <c r="BB355" i="5"/>
  <c r="BB359" i="5" s="1"/>
  <c r="FI457" i="5"/>
  <c r="FI355" i="5"/>
  <c r="FI359" i="5" s="1"/>
  <c r="EQ457" i="5"/>
  <c r="EQ355" i="5"/>
  <c r="FR457" i="5"/>
  <c r="FR355" i="5"/>
  <c r="FR359" i="5" s="1"/>
  <c r="FA457" i="5"/>
  <c r="FA355" i="5"/>
  <c r="DE457" i="5"/>
  <c r="DE355" i="5"/>
  <c r="BY457" i="5"/>
  <c r="BY355" i="5"/>
  <c r="BY359" i="5" s="1"/>
  <c r="BI457" i="5"/>
  <c r="BI355" i="5"/>
  <c r="BI359" i="5" s="1"/>
  <c r="AS457" i="5"/>
  <c r="AS355" i="5"/>
  <c r="AS359" i="5" s="1"/>
  <c r="AC457" i="5"/>
  <c r="AC355" i="5"/>
  <c r="AC357" i="5" s="1"/>
  <c r="AC380" i="5" s="1"/>
  <c r="M457" i="5"/>
  <c r="M355" i="5"/>
  <c r="ES457" i="5"/>
  <c r="ES355" i="5"/>
  <c r="EA457" i="5"/>
  <c r="EA355" i="5"/>
  <c r="FQ457" i="5"/>
  <c r="FQ355" i="5"/>
  <c r="FQ359" i="5" s="1"/>
  <c r="EK457" i="5"/>
  <c r="EK355" i="5"/>
  <c r="DU457" i="5"/>
  <c r="DU355" i="5"/>
  <c r="CO457" i="5"/>
  <c r="CO355" i="5"/>
  <c r="FP457" i="5"/>
  <c r="FP355" i="5"/>
  <c r="FP357" i="5" s="1"/>
  <c r="FP380" i="5" s="1"/>
  <c r="EZ457" i="5"/>
  <c r="EZ355" i="5"/>
  <c r="EZ357" i="5" s="1"/>
  <c r="EZ380" i="5" s="1"/>
  <c r="EJ457" i="5"/>
  <c r="EJ355" i="5"/>
  <c r="DT457" i="5"/>
  <c r="DT355" i="5"/>
  <c r="DD457" i="5"/>
  <c r="DD355" i="5"/>
  <c r="CN457" i="5"/>
  <c r="CN355" i="5"/>
  <c r="BX457" i="5"/>
  <c r="BX355" i="5"/>
  <c r="BH457" i="5"/>
  <c r="BH355" i="5"/>
  <c r="AR457" i="5"/>
  <c r="AR355" i="5"/>
  <c r="AB457" i="5"/>
  <c r="AB355" i="5"/>
  <c r="AB359" i="5" s="1"/>
  <c r="L457" i="5"/>
  <c r="L355" i="5"/>
  <c r="L359" i="5" s="1"/>
  <c r="EU457" i="5"/>
  <c r="EU355" i="5"/>
  <c r="EU359" i="5" s="1"/>
  <c r="DN457" i="5"/>
  <c r="DN355" i="5"/>
  <c r="DN359" i="5" s="1"/>
  <c r="CW457" i="5"/>
  <c r="CW355" i="5"/>
  <c r="CW359" i="5" s="1"/>
  <c r="AX457" i="5"/>
  <c r="AX355" i="5"/>
  <c r="EI457" i="5"/>
  <c r="EI355" i="5"/>
  <c r="EI359" i="5" s="1"/>
  <c r="DC457" i="5"/>
  <c r="DC355" i="5"/>
  <c r="CM457" i="5"/>
  <c r="CM355" i="5"/>
  <c r="CM359" i="5" s="1"/>
  <c r="BW457" i="5"/>
  <c r="BW355" i="5"/>
  <c r="BG457" i="5"/>
  <c r="BG355" i="5"/>
  <c r="AQ457" i="5"/>
  <c r="AQ355" i="5"/>
  <c r="K457" i="5"/>
  <c r="K355" i="5"/>
  <c r="K359" i="5" s="1"/>
  <c r="DO457" i="5"/>
  <c r="DO355" i="5"/>
  <c r="CX457" i="5"/>
  <c r="CX355" i="5"/>
  <c r="CX359" i="5" s="1"/>
  <c r="ER457" i="5"/>
  <c r="ER355" i="5"/>
  <c r="FB457" i="5"/>
  <c r="FB355" i="5"/>
  <c r="FB359" i="5" s="1"/>
  <c r="FN457" i="5"/>
  <c r="FN355" i="5"/>
  <c r="DR457" i="5"/>
  <c r="DR355" i="5"/>
  <c r="BV457" i="5"/>
  <c r="BV355" i="5"/>
  <c r="AP457" i="5"/>
  <c r="AP355" i="5"/>
  <c r="Z457" i="5"/>
  <c r="Z355" i="5"/>
  <c r="BS457" i="5"/>
  <c r="BS355" i="5"/>
  <c r="BS359" i="5" s="1"/>
  <c r="V457" i="5"/>
  <c r="V355" i="5"/>
  <c r="V359" i="5" s="1"/>
  <c r="DJ457" i="5"/>
  <c r="DJ355" i="5"/>
  <c r="FO457" i="5"/>
  <c r="FO355" i="5"/>
  <c r="FO359" i="5" s="1"/>
  <c r="DS457" i="5"/>
  <c r="DS355" i="5"/>
  <c r="DS359" i="5" s="1"/>
  <c r="EX457" i="5"/>
  <c r="EX355" i="5"/>
  <c r="EX359" i="5" s="1"/>
  <c r="DB457" i="5"/>
  <c r="DB355" i="5"/>
  <c r="DB359" i="5" s="1"/>
  <c r="BF457" i="5"/>
  <c r="BF355" i="5"/>
  <c r="FM457" i="5"/>
  <c r="FM355" i="5"/>
  <c r="EW457" i="5"/>
  <c r="EW355" i="5"/>
  <c r="EW359" i="5" s="1"/>
  <c r="EG457" i="5"/>
  <c r="EG355" i="5"/>
  <c r="EG359" i="5" s="1"/>
  <c r="DQ457" i="5"/>
  <c r="DQ355" i="5"/>
  <c r="DQ359" i="5" s="1"/>
  <c r="DA457" i="5"/>
  <c r="DA355" i="5"/>
  <c r="DA359" i="5" s="1"/>
  <c r="CK457" i="5"/>
  <c r="CK355" i="5"/>
  <c r="CK359" i="5" s="1"/>
  <c r="BU457" i="5"/>
  <c r="BU355" i="5"/>
  <c r="BU359" i="5" s="1"/>
  <c r="BE457" i="5"/>
  <c r="BE355" i="5"/>
  <c r="BE359" i="5" s="1"/>
  <c r="AO457" i="5"/>
  <c r="AO355" i="5"/>
  <c r="Y457" i="5"/>
  <c r="Y355" i="5"/>
  <c r="Y359" i="5" s="1"/>
  <c r="CH457" i="5"/>
  <c r="CH355" i="5"/>
  <c r="CH359" i="5" s="1"/>
  <c r="BQ457" i="5"/>
  <c r="BQ355" i="5"/>
  <c r="CD457" i="5"/>
  <c r="CD355" i="5"/>
  <c r="EY457" i="5"/>
  <c r="EY355" i="5"/>
  <c r="EH457" i="5"/>
  <c r="EH355" i="5"/>
  <c r="EH359" i="5" s="1"/>
  <c r="CL457" i="5"/>
  <c r="CL355" i="5"/>
  <c r="CL359" i="5" s="1"/>
  <c r="FL457" i="5"/>
  <c r="FL355" i="5"/>
  <c r="FL359" i="5" s="1"/>
  <c r="EV457" i="5"/>
  <c r="EV355" i="5"/>
  <c r="EF457" i="5"/>
  <c r="EF355" i="5"/>
  <c r="DP457" i="5"/>
  <c r="DP355" i="5"/>
  <c r="CZ457" i="5"/>
  <c r="CZ355" i="5"/>
  <c r="CJ457" i="5"/>
  <c r="CJ355" i="5"/>
  <c r="BT457" i="5"/>
  <c r="BT355" i="5"/>
  <c r="BT359" i="5" s="1"/>
  <c r="BD457" i="5"/>
  <c r="BD355" i="5"/>
  <c r="BD359" i="5" s="1"/>
  <c r="AN457" i="5"/>
  <c r="AN355" i="5"/>
  <c r="AN359" i="5" s="1"/>
  <c r="X457" i="5"/>
  <c r="X355" i="5"/>
  <c r="X359" i="5" s="1"/>
  <c r="AB361" i="5"/>
  <c r="AB390" i="5" s="1"/>
  <c r="AB154" i="5" s="1"/>
  <c r="AB360" i="5"/>
  <c r="AB389" i="5" s="1"/>
  <c r="AB153" i="5" s="1"/>
  <c r="J361" i="5"/>
  <c r="J390" i="5" s="1"/>
  <c r="J154" i="5" s="1"/>
  <c r="J360" i="5"/>
  <c r="J389" i="5" s="1"/>
  <c r="J153" i="5" s="1"/>
  <c r="AA457" i="5"/>
  <c r="I130" i="3"/>
  <c r="G130" i="3" s="1" a="1"/>
  <c r="G130" i="3" s="1"/>
  <c r="J945" i="5"/>
  <c r="J948" i="5" s="1"/>
  <c r="J675" i="5" s="1"/>
  <c r="K945" i="5"/>
  <c r="K948" i="5" s="1"/>
  <c r="K675" i="5" s="1"/>
  <c r="FO998" i="5"/>
  <c r="FF945" i="5"/>
  <c r="FF948" i="5" s="1"/>
  <c r="FF675" i="5" s="1"/>
  <c r="DH945" i="5"/>
  <c r="DH948" i="5" s="1"/>
  <c r="DH708" i="5" s="1"/>
  <c r="ES945" i="5"/>
  <c r="ES948" i="5" s="1"/>
  <c r="ES675" i="5" s="1"/>
  <c r="DM945" i="5"/>
  <c r="DM948" i="5" s="1"/>
  <c r="DM708" i="5" s="1"/>
  <c r="BG945" i="5"/>
  <c r="BG948" i="5" s="1"/>
  <c r="BG708" i="5" s="1"/>
  <c r="FI945" i="5"/>
  <c r="FI948" i="5" s="1"/>
  <c r="FI675" i="5" s="1"/>
  <c r="EU945" i="5"/>
  <c r="EU948" i="5" s="1"/>
  <c r="EU675" i="5" s="1"/>
  <c r="L945" i="5"/>
  <c r="L948" i="5" s="1"/>
  <c r="L675" i="5" s="1"/>
  <c r="EQ945" i="5"/>
  <c r="EQ948" i="5" s="1"/>
  <c r="EQ708" i="5" s="1"/>
  <c r="BJ945" i="5"/>
  <c r="BJ948" i="5" s="1"/>
  <c r="BJ708" i="5" s="1"/>
  <c r="T945" i="5"/>
  <c r="T948" i="5" s="1"/>
  <c r="T708" i="5" s="1"/>
  <c r="AA945" i="5"/>
  <c r="AA948" i="5" s="1"/>
  <c r="AS945" i="5"/>
  <c r="AS948" i="5" s="1"/>
  <c r="FL945" i="5"/>
  <c r="FL948" i="5" s="1"/>
  <c r="AV945" i="5"/>
  <c r="AV948" i="5" s="1"/>
  <c r="EG945" i="5"/>
  <c r="EG948" i="5" s="1"/>
  <c r="ED945" i="5"/>
  <c r="ED948" i="5" s="1"/>
  <c r="CO945" i="5"/>
  <c r="CO948" i="5" s="1"/>
  <c r="CW945" i="5"/>
  <c r="CW948" i="5" s="1"/>
  <c r="CZ945" i="5"/>
  <c r="CZ948" i="5" s="1"/>
  <c r="AR945" i="5"/>
  <c r="AR948" i="5" s="1"/>
  <c r="Y945" i="5"/>
  <c r="Y948" i="5" s="1"/>
  <c r="EW637" i="5"/>
  <c r="EW99" i="5"/>
  <c r="BB99" i="5"/>
  <c r="BB637" i="5"/>
  <c r="BK637" i="5"/>
  <c r="BK99" i="5"/>
  <c r="U99" i="5"/>
  <c r="U637" i="5"/>
  <c r="AH637" i="5"/>
  <c r="AH99" i="5"/>
  <c r="CX637" i="5"/>
  <c r="CX99" i="5"/>
  <c r="EO99" i="5"/>
  <c r="EO637" i="5"/>
  <c r="AD637" i="5"/>
  <c r="AD99" i="5"/>
  <c r="EN637" i="5"/>
  <c r="EN99" i="5"/>
  <c r="EA637" i="5"/>
  <c r="EA99" i="5"/>
  <c r="DA637" i="5"/>
  <c r="DA99" i="5"/>
  <c r="AM99" i="5"/>
  <c r="AM637" i="5"/>
  <c r="BS945" i="5"/>
  <c r="BS948" i="5" s="1"/>
  <c r="DY945" i="5"/>
  <c r="DY948" i="5" s="1"/>
  <c r="AX945" i="5"/>
  <c r="AX948" i="5" s="1"/>
  <c r="AN945" i="5"/>
  <c r="AN948" i="5" s="1"/>
  <c r="CH945" i="5"/>
  <c r="CH948" i="5" s="1"/>
  <c r="DA945" i="5"/>
  <c r="DA948" i="5" s="1"/>
  <c r="AQ945" i="5"/>
  <c r="AQ948" i="5" s="1"/>
  <c r="CC945" i="5"/>
  <c r="CC948" i="5" s="1"/>
  <c r="AM945" i="5"/>
  <c r="AM948" i="5" s="1"/>
  <c r="BQ637" i="5"/>
  <c r="BQ99" i="5"/>
  <c r="EM99" i="5"/>
  <c r="EM637" i="5"/>
  <c r="L99" i="5"/>
  <c r="L637" i="5"/>
  <c r="FL637" i="5"/>
  <c r="FL99" i="5"/>
  <c r="AU637" i="5"/>
  <c r="AU99" i="5"/>
  <c r="DR637" i="5"/>
  <c r="DR99" i="5"/>
  <c r="ED637" i="5"/>
  <c r="ED99" i="5"/>
  <c r="DZ99" i="5"/>
  <c r="DZ637" i="5"/>
  <c r="CP99" i="5"/>
  <c r="CP637" i="5"/>
  <c r="FC99" i="5"/>
  <c r="FC637" i="5"/>
  <c r="EK637" i="5"/>
  <c r="EK99" i="5"/>
  <c r="DF637" i="5"/>
  <c r="DF99" i="5"/>
  <c r="EB637" i="5"/>
  <c r="EB99" i="5"/>
  <c r="CK99" i="5"/>
  <c r="CK637" i="5"/>
  <c r="M637" i="5"/>
  <c r="M99" i="5"/>
  <c r="DJ637" i="5"/>
  <c r="DJ99" i="5"/>
  <c r="EF945" i="5"/>
  <c r="EF948" i="5" s="1"/>
  <c r="S945" i="5"/>
  <c r="S948" i="5" s="1"/>
  <c r="BL945" i="5"/>
  <c r="BL948" i="5" s="1"/>
  <c r="EM945" i="5"/>
  <c r="EM948" i="5" s="1"/>
  <c r="BI945" i="5"/>
  <c r="BI948" i="5" s="1"/>
  <c r="AY945" i="5"/>
  <c r="AY948" i="5" s="1"/>
  <c r="BT945" i="5"/>
  <c r="BT948" i="5" s="1"/>
  <c r="EZ945" i="5"/>
  <c r="EZ948" i="5" s="1"/>
  <c r="DD945" i="5"/>
  <c r="DD948" i="5" s="1"/>
  <c r="CR637" i="5"/>
  <c r="CR99" i="5"/>
  <c r="FK637" i="5"/>
  <c r="FK99" i="5"/>
  <c r="DV637" i="5"/>
  <c r="DV99" i="5"/>
  <c r="BP99" i="5"/>
  <c r="BP637" i="5"/>
  <c r="N637" i="5"/>
  <c r="N99" i="5"/>
  <c r="FD99" i="5"/>
  <c r="FD637" i="5"/>
  <c r="AL637" i="5"/>
  <c r="AL99" i="5"/>
  <c r="AN637" i="5"/>
  <c r="AN99" i="5"/>
  <c r="AR99" i="5"/>
  <c r="AR637" i="5"/>
  <c r="DB637" i="5"/>
  <c r="DB99" i="5"/>
  <c r="FI637" i="5"/>
  <c r="FI99" i="5"/>
  <c r="DZ945" i="5"/>
  <c r="DZ948" i="5" s="1"/>
  <c r="CM945" i="5"/>
  <c r="CM948" i="5" s="1"/>
  <c r="CB945" i="5"/>
  <c r="CB948" i="5" s="1"/>
  <c r="EX945" i="5"/>
  <c r="EX948" i="5" s="1"/>
  <c r="P945" i="5"/>
  <c r="P948" i="5" s="1"/>
  <c r="BX945" i="5"/>
  <c r="BX948" i="5" s="1"/>
  <c r="DV945" i="5"/>
  <c r="DV948" i="5" s="1"/>
  <c r="FO945" i="5"/>
  <c r="FO948" i="5" s="1"/>
  <c r="DX945" i="5"/>
  <c r="DX948" i="5" s="1"/>
  <c r="J958" i="5"/>
  <c r="J961" i="5" s="1"/>
  <c r="J1003" i="5"/>
  <c r="AB99" i="5"/>
  <c r="AB637" i="5"/>
  <c r="EH637" i="5"/>
  <c r="EH99" i="5"/>
  <c r="EY637" i="5"/>
  <c r="EY99" i="5"/>
  <c r="DE637" i="5"/>
  <c r="DE99" i="5"/>
  <c r="CH637" i="5"/>
  <c r="CH99" i="5"/>
  <c r="Z637" i="5"/>
  <c r="Z99" i="5"/>
  <c r="BT637" i="5"/>
  <c r="BT99" i="5"/>
  <c r="DW99" i="5"/>
  <c r="DW637" i="5"/>
  <c r="R637" i="5"/>
  <c r="R99" i="5"/>
  <c r="EJ637" i="5"/>
  <c r="EJ99" i="5"/>
  <c r="DP637" i="5"/>
  <c r="DP99" i="5"/>
  <c r="DT945" i="5"/>
  <c r="DT948" i="5" s="1"/>
  <c r="BO945" i="5"/>
  <c r="BO948" i="5" s="1"/>
  <c r="CV945" i="5"/>
  <c r="CV948" i="5" s="1"/>
  <c r="CU945" i="5"/>
  <c r="CU948" i="5" s="1"/>
  <c r="DW945" i="5"/>
  <c r="DW948" i="5" s="1"/>
  <c r="DG945" i="5"/>
  <c r="DG948" i="5" s="1"/>
  <c r="BM945" i="5"/>
  <c r="BM948" i="5" s="1"/>
  <c r="AI945" i="5"/>
  <c r="AI948" i="5" s="1"/>
  <c r="DL945" i="5"/>
  <c r="DL948" i="5" s="1"/>
  <c r="W945" i="5"/>
  <c r="W948" i="5" s="1"/>
  <c r="BC99" i="5"/>
  <c r="BC637" i="5"/>
  <c r="DI637" i="5"/>
  <c r="DI99" i="5"/>
  <c r="O99" i="5"/>
  <c r="O637" i="5"/>
  <c r="Y637" i="5"/>
  <c r="Y99" i="5"/>
  <c r="DL637" i="5"/>
  <c r="DL99" i="5"/>
  <c r="BX637" i="5"/>
  <c r="BX99" i="5"/>
  <c r="EF637" i="5"/>
  <c r="EF99" i="5"/>
  <c r="FQ99" i="5"/>
  <c r="FQ637" i="5"/>
  <c r="CQ99" i="5"/>
  <c r="CQ637" i="5"/>
  <c r="V99" i="5"/>
  <c r="V637" i="5"/>
  <c r="CE637" i="5"/>
  <c r="CE99" i="5"/>
  <c r="AF637" i="5"/>
  <c r="AF99" i="5"/>
  <c r="CL945" i="5"/>
  <c r="CL948" i="5" s="1"/>
  <c r="DO945" i="5"/>
  <c r="DO948" i="5" s="1"/>
  <c r="EN945" i="5"/>
  <c r="EN948" i="5" s="1"/>
  <c r="EC945" i="5"/>
  <c r="EC948" i="5" s="1"/>
  <c r="AD945" i="5"/>
  <c r="AD948" i="5" s="1"/>
  <c r="BC945" i="5"/>
  <c r="BC948" i="5" s="1"/>
  <c r="DP945" i="5"/>
  <c r="DP948" i="5" s="1"/>
  <c r="FB945" i="5"/>
  <c r="FB948" i="5" s="1"/>
  <c r="AB945" i="5"/>
  <c r="AB948" i="5" s="1"/>
  <c r="EV945" i="5"/>
  <c r="EV948" i="5" s="1"/>
  <c r="DT637" i="5"/>
  <c r="DT99" i="5"/>
  <c r="X637" i="5"/>
  <c r="X99" i="5"/>
  <c r="S637" i="5"/>
  <c r="S99" i="5"/>
  <c r="BI99" i="5"/>
  <c r="BI637" i="5"/>
  <c r="EE637" i="5"/>
  <c r="EE99" i="5"/>
  <c r="AX637" i="5"/>
  <c r="AX99" i="5"/>
  <c r="CC637" i="5"/>
  <c r="CC99" i="5"/>
  <c r="CS637" i="5"/>
  <c r="CS99" i="5"/>
  <c r="BO637" i="5"/>
  <c r="BO99" i="5"/>
  <c r="CI945" i="5"/>
  <c r="CI948" i="5" s="1"/>
  <c r="DE945" i="5"/>
  <c r="DE948" i="5" s="1"/>
  <c r="CA945" i="5"/>
  <c r="CA948" i="5" s="1"/>
  <c r="CD945" i="5"/>
  <c r="CD948" i="5" s="1"/>
  <c r="DF945" i="5"/>
  <c r="DF948" i="5" s="1"/>
  <c r="EO945" i="5"/>
  <c r="EO948" i="5" s="1"/>
  <c r="DR945" i="5"/>
  <c r="DR948" i="5" s="1"/>
  <c r="DB945" i="5"/>
  <c r="DB948" i="5" s="1"/>
  <c r="BQ945" i="5"/>
  <c r="BQ948" i="5" s="1"/>
  <c r="DN945" i="5"/>
  <c r="DN948" i="5" s="1"/>
  <c r="EP637" i="5"/>
  <c r="EP99" i="5"/>
  <c r="BS637" i="5"/>
  <c r="BS99" i="5"/>
  <c r="DH637" i="5"/>
  <c r="DH99" i="5"/>
  <c r="BA99" i="5"/>
  <c r="BA637" i="5"/>
  <c r="CM637" i="5"/>
  <c r="CM99" i="5"/>
  <c r="AE99" i="5"/>
  <c r="AE637" i="5"/>
  <c r="BF99" i="5"/>
  <c r="BF637" i="5"/>
  <c r="T637" i="5"/>
  <c r="T99" i="5"/>
  <c r="DG99" i="5"/>
  <c r="DG637" i="5"/>
  <c r="BU637" i="5"/>
  <c r="BU99" i="5"/>
  <c r="FG637" i="5"/>
  <c r="FG99" i="5"/>
  <c r="Q945" i="5"/>
  <c r="Q948" i="5" s="1"/>
  <c r="EY945" i="5"/>
  <c r="EY948" i="5" s="1"/>
  <c r="BY945" i="5"/>
  <c r="BY948" i="5" s="1"/>
  <c r="R945" i="5"/>
  <c r="R948" i="5" s="1"/>
  <c r="FG945" i="5"/>
  <c r="FG948" i="5" s="1"/>
  <c r="EK945" i="5"/>
  <c r="EK948" i="5" s="1"/>
  <c r="CY945" i="5"/>
  <c r="CY948" i="5" s="1"/>
  <c r="BA945" i="5"/>
  <c r="BA948" i="5" s="1"/>
  <c r="AL945" i="5"/>
  <c r="AL948" i="5" s="1"/>
  <c r="Z945" i="5"/>
  <c r="Z948" i="5" s="1"/>
  <c r="AW637" i="5"/>
  <c r="AW99" i="5"/>
  <c r="AG637" i="5"/>
  <c r="AG99" i="5"/>
  <c r="DQ99" i="5"/>
  <c r="DQ637" i="5"/>
  <c r="EG637" i="5"/>
  <c r="EG99" i="5"/>
  <c r="DD637" i="5"/>
  <c r="DD99" i="5"/>
  <c r="FP99" i="5"/>
  <c r="FP637" i="5"/>
  <c r="AJ637" i="5"/>
  <c r="AJ99" i="5"/>
  <c r="BH99" i="5"/>
  <c r="BH637" i="5"/>
  <c r="BE637" i="5"/>
  <c r="BE99" i="5"/>
  <c r="AS99" i="5"/>
  <c r="AS637" i="5"/>
  <c r="CF637" i="5"/>
  <c r="CF99" i="5"/>
  <c r="EU637" i="5"/>
  <c r="EU99" i="5"/>
  <c r="EI637" i="5"/>
  <c r="EI99" i="5"/>
  <c r="BR945" i="5"/>
  <c r="BR948" i="5" s="1"/>
  <c r="BB945" i="5"/>
  <c r="BB948" i="5" s="1"/>
  <c r="EW945" i="5"/>
  <c r="EW948" i="5" s="1"/>
  <c r="FC945" i="5"/>
  <c r="FC948" i="5" s="1"/>
  <c r="AO945" i="5"/>
  <c r="AO948" i="5" s="1"/>
  <c r="BK945" i="5"/>
  <c r="BK948" i="5" s="1"/>
  <c r="DQ945" i="5"/>
  <c r="DQ948" i="5" s="1"/>
  <c r="CQ945" i="5"/>
  <c r="CQ948" i="5" s="1"/>
  <c r="EL945" i="5"/>
  <c r="EL948" i="5" s="1"/>
  <c r="BN945" i="5"/>
  <c r="BN948" i="5" s="1"/>
  <c r="AZ637" i="5"/>
  <c r="AZ99" i="5"/>
  <c r="CY637" i="5"/>
  <c r="CY99" i="5"/>
  <c r="FE637" i="5"/>
  <c r="FE99" i="5"/>
  <c r="FJ637" i="5"/>
  <c r="FJ99" i="5"/>
  <c r="AK637" i="5"/>
  <c r="AK99" i="5"/>
  <c r="BV945" i="5"/>
  <c r="BV948" i="5" s="1"/>
  <c r="BD945" i="5"/>
  <c r="BD948" i="5" s="1"/>
  <c r="AJ945" i="5"/>
  <c r="AJ948" i="5" s="1"/>
  <c r="BW945" i="5"/>
  <c r="BW948" i="5" s="1"/>
  <c r="DS945" i="5"/>
  <c r="DS948" i="5" s="1"/>
  <c r="N945" i="5"/>
  <c r="N948" i="5" s="1"/>
  <c r="M945" i="5"/>
  <c r="M948" i="5" s="1"/>
  <c r="FJ945" i="5"/>
  <c r="FJ948" i="5" s="1"/>
  <c r="ET945" i="5"/>
  <c r="ET948" i="5" s="1"/>
  <c r="CE945" i="5"/>
  <c r="CE948" i="5" s="1"/>
  <c r="AF945" i="5"/>
  <c r="AF948" i="5" s="1"/>
  <c r="CD637" i="5"/>
  <c r="CD99" i="5"/>
  <c r="DX637" i="5"/>
  <c r="DX99" i="5"/>
  <c r="DU637" i="5"/>
  <c r="DU99" i="5"/>
  <c r="AO637" i="5"/>
  <c r="AO99" i="5"/>
  <c r="BL99" i="5"/>
  <c r="BL637" i="5"/>
  <c r="CB637" i="5"/>
  <c r="CB99" i="5"/>
  <c r="CI99" i="5"/>
  <c r="CI637" i="5"/>
  <c r="FA637" i="5"/>
  <c r="FA99" i="5"/>
  <c r="EX637" i="5"/>
  <c r="EX99" i="5"/>
  <c r="FM637" i="5"/>
  <c r="FM99" i="5"/>
  <c r="DS99" i="5"/>
  <c r="DS637" i="5"/>
  <c r="AA637" i="5"/>
  <c r="AA99" i="5"/>
  <c r="DY637" i="5"/>
  <c r="DY99" i="5"/>
  <c r="DO99" i="5"/>
  <c r="DO637" i="5"/>
  <c r="FH945" i="5"/>
  <c r="FH948" i="5" s="1"/>
  <c r="DJ945" i="5"/>
  <c r="DJ948" i="5" s="1"/>
  <c r="AT945" i="5"/>
  <c r="AT948" i="5" s="1"/>
  <c r="FP945" i="5"/>
  <c r="FP948" i="5" s="1"/>
  <c r="FK945" i="5"/>
  <c r="FK948" i="5" s="1"/>
  <c r="CS945" i="5"/>
  <c r="CS948" i="5" s="1"/>
  <c r="EB945" i="5"/>
  <c r="EB948" i="5" s="1"/>
  <c r="O945" i="5"/>
  <c r="O948" i="5" s="1"/>
  <c r="BF945" i="5"/>
  <c r="BF948" i="5" s="1"/>
  <c r="FA945" i="5"/>
  <c r="FA948" i="5" s="1"/>
  <c r="AC637" i="5"/>
  <c r="AC99" i="5"/>
  <c r="ET99" i="5"/>
  <c r="ET637" i="5"/>
  <c r="DM637" i="5"/>
  <c r="DM99" i="5"/>
  <c r="CG637" i="5"/>
  <c r="CG99" i="5"/>
  <c r="BD99" i="5"/>
  <c r="BD637" i="5"/>
  <c r="FO99" i="5"/>
  <c r="FO637" i="5"/>
  <c r="Q99" i="5"/>
  <c r="Q637" i="5"/>
  <c r="FR637" i="5"/>
  <c r="FR99" i="5"/>
  <c r="DC99" i="5"/>
  <c r="DC637" i="5"/>
  <c r="CW637" i="5"/>
  <c r="CW99" i="5"/>
  <c r="DK99" i="5"/>
  <c r="DK637" i="5"/>
  <c r="I947" i="5"/>
  <c r="AV637" i="5"/>
  <c r="AV99" i="5"/>
  <c r="FN99" i="5"/>
  <c r="FN637" i="5"/>
  <c r="P99" i="5"/>
  <c r="P637" i="5"/>
  <c r="EZ637" i="5"/>
  <c r="EZ99" i="5"/>
  <c r="AG945" i="5"/>
  <c r="AG948" i="5" s="1"/>
  <c r="CF945" i="5"/>
  <c r="CF948" i="5" s="1"/>
  <c r="X945" i="5"/>
  <c r="X948" i="5" s="1"/>
  <c r="BH945" i="5"/>
  <c r="BH948" i="5" s="1"/>
  <c r="CT945" i="5"/>
  <c r="CT948" i="5" s="1"/>
  <c r="DN637" i="5"/>
  <c r="DN99" i="5"/>
  <c r="V945" i="5"/>
  <c r="V948" i="5" s="1"/>
  <c r="U945" i="5"/>
  <c r="U948" i="5" s="1"/>
  <c r="DI945" i="5"/>
  <c r="DI948" i="5" s="1"/>
  <c r="FR945" i="5"/>
  <c r="FR948" i="5" s="1"/>
  <c r="BE945" i="5"/>
  <c r="BE948" i="5" s="1"/>
  <c r="AZ945" i="5"/>
  <c r="AZ948" i="5" s="1"/>
  <c r="BP945" i="5"/>
  <c r="BP948" i="5" s="1"/>
  <c r="DU945" i="5"/>
  <c r="DU948" i="5" s="1"/>
  <c r="AH945" i="5"/>
  <c r="AH948" i="5" s="1"/>
  <c r="AE945" i="5"/>
  <c r="AE948" i="5" s="1"/>
  <c r="DK945" i="5"/>
  <c r="DK948" i="5" s="1"/>
  <c r="AP637" i="5"/>
  <c r="AP99" i="5"/>
  <c r="CN637" i="5"/>
  <c r="CN99" i="5"/>
  <c r="CV637" i="5"/>
  <c r="CV99" i="5"/>
  <c r="EC637" i="5"/>
  <c r="EC99" i="5"/>
  <c r="CJ99" i="5"/>
  <c r="CJ637" i="5"/>
  <c r="BZ99" i="5"/>
  <c r="BZ637" i="5"/>
  <c r="CO637" i="5"/>
  <c r="CO99" i="5"/>
  <c r="BR637" i="5"/>
  <c r="BR99" i="5"/>
  <c r="BJ637" i="5"/>
  <c r="BJ99" i="5"/>
  <c r="AT99" i="5"/>
  <c r="AT637" i="5"/>
  <c r="EE945" i="5"/>
  <c r="EE948" i="5" s="1"/>
  <c r="CK945" i="5"/>
  <c r="CK948" i="5" s="1"/>
  <c r="DC945" i="5"/>
  <c r="DC948" i="5" s="1"/>
  <c r="AW945" i="5"/>
  <c r="AW948" i="5" s="1"/>
  <c r="FB99" i="5"/>
  <c r="FB637" i="5"/>
  <c r="FF637" i="5"/>
  <c r="FF99" i="5"/>
  <c r="AK945" i="5"/>
  <c r="AK948" i="5" s="1"/>
  <c r="ER945" i="5"/>
  <c r="ER948" i="5" s="1"/>
  <c r="FE945" i="5"/>
  <c r="FE948" i="5" s="1"/>
  <c r="AP945" i="5"/>
  <c r="AP948" i="5" s="1"/>
  <c r="EI945" i="5"/>
  <c r="EI948" i="5" s="1"/>
  <c r="EH945" i="5"/>
  <c r="EH948" i="5" s="1"/>
  <c r="AU945" i="5"/>
  <c r="AU948" i="5" s="1"/>
  <c r="FM945" i="5"/>
  <c r="FM948" i="5" s="1"/>
  <c r="CN945" i="5"/>
  <c r="CN948" i="5" s="1"/>
  <c r="CJ945" i="5"/>
  <c r="CJ948" i="5" s="1"/>
  <c r="EL637" i="5"/>
  <c r="EL99" i="5"/>
  <c r="BY637" i="5"/>
  <c r="BY99" i="5"/>
  <c r="BM637" i="5"/>
  <c r="BM99" i="5"/>
  <c r="BN637" i="5"/>
  <c r="BN99" i="5"/>
  <c r="CL637" i="5"/>
  <c r="CL99" i="5"/>
  <c r="CZ637" i="5"/>
  <c r="CZ99" i="5"/>
  <c r="AI637" i="5"/>
  <c r="AI99" i="5"/>
  <c r="FH99" i="5"/>
  <c r="FH637" i="5"/>
  <c r="EQ637" i="5"/>
  <c r="EQ99" i="5"/>
  <c r="AQ637" i="5"/>
  <c r="AQ99" i="5"/>
  <c r="ES99" i="5"/>
  <c r="ES637" i="5"/>
  <c r="FQ945" i="5"/>
  <c r="FQ948" i="5" s="1"/>
  <c r="BU945" i="5"/>
  <c r="BU948" i="5" s="1"/>
  <c r="FD945" i="5"/>
  <c r="FD948" i="5" s="1"/>
  <c r="EA945" i="5"/>
  <c r="EA948" i="5" s="1"/>
  <c r="CP945" i="5"/>
  <c r="CP948" i="5" s="1"/>
  <c r="CR945" i="5"/>
  <c r="CR948" i="5" s="1"/>
  <c r="AC945" i="5"/>
  <c r="AC948" i="5" s="1"/>
  <c r="CG945" i="5"/>
  <c r="CG948" i="5" s="1"/>
  <c r="EJ945" i="5"/>
  <c r="EJ948" i="5" s="1"/>
  <c r="BZ945" i="5"/>
  <c r="BZ948" i="5" s="1"/>
  <c r="FN945" i="5"/>
  <c r="FN948" i="5" s="1"/>
  <c r="FN675" i="5" s="1"/>
  <c r="EP945" i="5"/>
  <c r="EP948" i="5" s="1"/>
  <c r="CX945" i="5"/>
  <c r="CX948" i="5" s="1"/>
  <c r="ER99" i="5"/>
  <c r="ER637" i="5"/>
  <c r="CU637" i="5"/>
  <c r="CU99" i="5"/>
  <c r="BW637" i="5"/>
  <c r="BW99" i="5"/>
  <c r="J99" i="5"/>
  <c r="I905" i="5"/>
  <c r="J949" i="5" s="1"/>
  <c r="J637" i="5"/>
  <c r="K99" i="5"/>
  <c r="K637" i="5"/>
  <c r="EV637" i="5"/>
  <c r="EV99" i="5"/>
  <c r="CT637" i="5"/>
  <c r="CT99" i="5"/>
  <c r="BV637" i="5"/>
  <c r="BV99" i="5"/>
  <c r="CA637" i="5"/>
  <c r="CA99" i="5"/>
  <c r="W99" i="5"/>
  <c r="W637" i="5"/>
  <c r="BG99" i="5"/>
  <c r="BG637" i="5"/>
  <c r="AY99" i="5"/>
  <c r="AY637" i="5"/>
  <c r="H19" i="19"/>
  <c r="I521" i="5"/>
  <c r="I522" i="5"/>
  <c r="FM1223" i="5"/>
  <c r="FM1224" i="5" s="1"/>
  <c r="FN1221" i="5" s="1"/>
  <c r="DO461" i="5"/>
  <c r="DO471" i="5" s="1"/>
  <c r="DO450" i="5"/>
  <c r="DO455" i="5"/>
  <c r="DO453" i="5"/>
  <c r="DO452" i="5"/>
  <c r="DO565" i="5"/>
  <c r="DO454" i="5"/>
  <c r="DO451" i="5"/>
  <c r="DO456" i="5"/>
  <c r="DO566" i="5"/>
  <c r="DO558" i="5"/>
  <c r="BA461" i="5"/>
  <c r="BA471" i="5" s="1"/>
  <c r="BA451" i="5"/>
  <c r="BA565" i="5"/>
  <c r="BA452" i="5"/>
  <c r="BA450" i="5"/>
  <c r="BA453" i="5"/>
  <c r="BA454" i="5"/>
  <c r="BA456" i="5"/>
  <c r="BA558" i="5"/>
  <c r="BA455" i="5"/>
  <c r="BA566" i="5"/>
  <c r="AE566" i="5"/>
  <c r="AE461" i="5"/>
  <c r="AE471" i="5" s="1"/>
  <c r="AE558" i="5"/>
  <c r="AE453" i="5"/>
  <c r="AE455" i="5"/>
  <c r="AE450" i="5"/>
  <c r="AE454" i="5"/>
  <c r="AE452" i="5"/>
  <c r="AE451" i="5"/>
  <c r="AE565" i="5"/>
  <c r="AE456" i="5"/>
  <c r="CP455" i="5"/>
  <c r="CP451" i="5"/>
  <c r="CP452" i="5"/>
  <c r="CP461" i="5"/>
  <c r="CP471" i="5" s="1"/>
  <c r="CP450" i="5"/>
  <c r="CP456" i="5"/>
  <c r="CP566" i="5"/>
  <c r="CP558" i="5"/>
  <c r="CP453" i="5"/>
  <c r="CP454" i="5"/>
  <c r="CP565" i="5"/>
  <c r="FC452" i="5"/>
  <c r="FC450" i="5"/>
  <c r="FC558" i="5"/>
  <c r="FC451" i="5"/>
  <c r="FC456" i="5"/>
  <c r="FC455" i="5"/>
  <c r="FC454" i="5"/>
  <c r="FC453" i="5"/>
  <c r="FC565" i="5"/>
  <c r="FC461" i="5"/>
  <c r="FC471" i="5" s="1"/>
  <c r="FC566" i="5"/>
  <c r="AA461" i="5"/>
  <c r="AA471" i="5" s="1"/>
  <c r="AA566" i="5"/>
  <c r="AA454" i="5"/>
  <c r="AA450" i="5"/>
  <c r="AA558" i="5"/>
  <c r="AA565" i="5"/>
  <c r="AA453" i="5"/>
  <c r="AA455" i="5"/>
  <c r="AA452" i="5"/>
  <c r="AA456" i="5"/>
  <c r="AA451" i="5"/>
  <c r="FB450" i="5"/>
  <c r="FB456" i="5"/>
  <c r="FB453" i="5"/>
  <c r="FB461" i="5"/>
  <c r="FB471" i="5" s="1"/>
  <c r="FB454" i="5"/>
  <c r="FB451" i="5"/>
  <c r="FB565" i="5"/>
  <c r="FB452" i="5"/>
  <c r="FB566" i="5"/>
  <c r="FB455" i="5"/>
  <c r="FB558" i="5"/>
  <c r="CN456" i="5"/>
  <c r="CN461" i="5"/>
  <c r="CN471" i="5" s="1"/>
  <c r="CN451" i="5"/>
  <c r="CN455" i="5"/>
  <c r="CN566" i="5"/>
  <c r="CN452" i="5"/>
  <c r="CN558" i="5"/>
  <c r="CN450" i="5"/>
  <c r="CN454" i="5"/>
  <c r="CN565" i="5"/>
  <c r="CN453" i="5"/>
  <c r="BQ461" i="5"/>
  <c r="BQ471" i="5" s="1"/>
  <c r="BQ450" i="5"/>
  <c r="BQ452" i="5"/>
  <c r="BQ454" i="5"/>
  <c r="BQ455" i="5"/>
  <c r="BQ456" i="5"/>
  <c r="BQ566" i="5"/>
  <c r="BQ453" i="5"/>
  <c r="BQ558" i="5"/>
  <c r="BQ565" i="5"/>
  <c r="BQ451" i="5"/>
  <c r="DH455" i="5"/>
  <c r="DH454" i="5"/>
  <c r="DH450" i="5"/>
  <c r="DH558" i="5"/>
  <c r="DH451" i="5"/>
  <c r="DH565" i="5"/>
  <c r="DH566" i="5"/>
  <c r="DH461" i="5"/>
  <c r="DH471" i="5" s="1"/>
  <c r="DH452" i="5"/>
  <c r="DH456" i="5"/>
  <c r="DH453" i="5"/>
  <c r="EY566" i="5"/>
  <c r="EY456" i="5"/>
  <c r="EY461" i="5"/>
  <c r="EY471" i="5" s="1"/>
  <c r="EY450" i="5"/>
  <c r="EY452" i="5"/>
  <c r="EY455" i="5"/>
  <c r="EY454" i="5"/>
  <c r="EY453" i="5"/>
  <c r="EY451" i="5"/>
  <c r="EY558" i="5"/>
  <c r="EY565" i="5"/>
  <c r="W566" i="5"/>
  <c r="W461" i="5"/>
  <c r="W471" i="5" s="1"/>
  <c r="W558" i="5"/>
  <c r="W451" i="5"/>
  <c r="W454" i="5"/>
  <c r="W450" i="5"/>
  <c r="W455" i="5"/>
  <c r="W452" i="5"/>
  <c r="W453" i="5"/>
  <c r="W456" i="5"/>
  <c r="W565" i="5"/>
  <c r="DF456" i="5"/>
  <c r="DF451" i="5"/>
  <c r="DF453" i="5"/>
  <c r="DF450" i="5"/>
  <c r="DF558" i="5"/>
  <c r="DF454" i="5"/>
  <c r="DF455" i="5"/>
  <c r="DF452" i="5"/>
  <c r="DF565" i="5"/>
  <c r="DF461" i="5"/>
  <c r="DF471" i="5" s="1"/>
  <c r="DF566" i="5"/>
  <c r="EW454" i="5"/>
  <c r="EW450" i="5"/>
  <c r="EW565" i="5"/>
  <c r="EW452" i="5"/>
  <c r="EW453" i="5"/>
  <c r="EW451" i="5"/>
  <c r="EW461" i="5"/>
  <c r="EW471" i="5" s="1"/>
  <c r="EW455" i="5"/>
  <c r="EW566" i="5"/>
  <c r="EW558" i="5"/>
  <c r="EW456" i="5"/>
  <c r="U566" i="5"/>
  <c r="U461" i="5"/>
  <c r="U471" i="5" s="1"/>
  <c r="U456" i="5"/>
  <c r="U558" i="5"/>
  <c r="U453" i="5"/>
  <c r="U450" i="5"/>
  <c r="U455" i="5"/>
  <c r="U451" i="5"/>
  <c r="U565" i="5"/>
  <c r="U452" i="5"/>
  <c r="U454" i="5"/>
  <c r="BL455" i="5"/>
  <c r="BL450" i="5"/>
  <c r="BL451" i="5"/>
  <c r="BL456" i="5"/>
  <c r="BL558" i="5"/>
  <c r="BL565" i="5"/>
  <c r="BL454" i="5"/>
  <c r="BL452" i="5"/>
  <c r="BL566" i="5"/>
  <c r="BL461" i="5"/>
  <c r="BL471" i="5" s="1"/>
  <c r="BL453" i="5"/>
  <c r="FQ558" i="5"/>
  <c r="FQ456" i="5"/>
  <c r="FQ454" i="5"/>
  <c r="FQ461" i="5"/>
  <c r="FQ471" i="5" s="1"/>
  <c r="FQ450" i="5"/>
  <c r="FQ452" i="5"/>
  <c r="FQ455" i="5"/>
  <c r="FQ566" i="5"/>
  <c r="FQ565" i="5"/>
  <c r="FQ451" i="5"/>
  <c r="FQ453" i="5"/>
  <c r="S461" i="5"/>
  <c r="S471" i="5" s="1"/>
  <c r="S566" i="5"/>
  <c r="S453" i="5"/>
  <c r="S452" i="5"/>
  <c r="S451" i="5"/>
  <c r="S558" i="5"/>
  <c r="S455" i="5"/>
  <c r="S454" i="5"/>
  <c r="S565" i="5"/>
  <c r="S456" i="5"/>
  <c r="S450" i="5"/>
  <c r="DB452" i="5"/>
  <c r="DB451" i="5"/>
  <c r="DB456" i="5"/>
  <c r="DB455" i="5"/>
  <c r="DB461" i="5"/>
  <c r="DB471" i="5" s="1"/>
  <c r="DB453" i="5"/>
  <c r="DB558" i="5"/>
  <c r="DB566" i="5"/>
  <c r="DB454" i="5"/>
  <c r="DB450" i="5"/>
  <c r="DB565" i="5"/>
  <c r="AN452" i="5"/>
  <c r="AN454" i="5"/>
  <c r="AN461" i="5"/>
  <c r="AN471" i="5" s="1"/>
  <c r="AN450" i="5"/>
  <c r="AN456" i="5"/>
  <c r="AN451" i="5"/>
  <c r="AN558" i="5"/>
  <c r="AN453" i="5"/>
  <c r="AN566" i="5"/>
  <c r="AN565" i="5"/>
  <c r="AN455" i="5"/>
  <c r="CE455" i="5"/>
  <c r="CE451" i="5"/>
  <c r="CE558" i="5"/>
  <c r="CE454" i="5"/>
  <c r="CE452" i="5"/>
  <c r="CE566" i="5"/>
  <c r="CE461" i="5"/>
  <c r="CE471" i="5" s="1"/>
  <c r="CE450" i="5"/>
  <c r="CE456" i="5"/>
  <c r="CE453" i="5"/>
  <c r="CE565" i="5"/>
  <c r="CZ456" i="5"/>
  <c r="CZ451" i="5"/>
  <c r="CZ461" i="5"/>
  <c r="CZ471" i="5" s="1"/>
  <c r="CZ455" i="5"/>
  <c r="CZ452" i="5"/>
  <c r="CZ454" i="5"/>
  <c r="CZ566" i="5"/>
  <c r="CZ558" i="5"/>
  <c r="CZ453" i="5"/>
  <c r="CZ450" i="5"/>
  <c r="CZ565" i="5"/>
  <c r="AL451" i="5"/>
  <c r="AL461" i="5"/>
  <c r="AL471" i="5" s="1"/>
  <c r="AL452" i="5"/>
  <c r="AL566" i="5"/>
  <c r="AL453" i="5"/>
  <c r="AL558" i="5"/>
  <c r="AL456" i="5"/>
  <c r="AL454" i="5"/>
  <c r="AL450" i="5"/>
  <c r="AL565" i="5"/>
  <c r="AL455" i="5"/>
  <c r="P461" i="5"/>
  <c r="P471" i="5" s="1"/>
  <c r="P566" i="5"/>
  <c r="P454" i="5"/>
  <c r="P456" i="5"/>
  <c r="P558" i="5"/>
  <c r="P452" i="5"/>
  <c r="P453" i="5"/>
  <c r="P565" i="5"/>
  <c r="P451" i="5"/>
  <c r="P455" i="5"/>
  <c r="P450" i="5"/>
  <c r="BV461" i="5"/>
  <c r="BV471" i="5" s="1"/>
  <c r="BV455" i="5"/>
  <c r="BV452" i="5"/>
  <c r="BV566" i="5"/>
  <c r="BV558" i="5"/>
  <c r="BV450" i="5"/>
  <c r="BV456" i="5"/>
  <c r="BV454" i="5"/>
  <c r="BV453" i="5"/>
  <c r="BV451" i="5"/>
  <c r="BV565" i="5"/>
  <c r="Z461" i="5"/>
  <c r="Z471" i="5" s="1"/>
  <c r="Z566" i="5"/>
  <c r="Z456" i="5"/>
  <c r="Z451" i="5"/>
  <c r="Z454" i="5"/>
  <c r="Z452" i="5"/>
  <c r="Z453" i="5"/>
  <c r="Z455" i="5"/>
  <c r="Z450" i="5"/>
  <c r="Z565" i="5"/>
  <c r="Z558" i="5"/>
  <c r="EQ454" i="5"/>
  <c r="EQ452" i="5"/>
  <c r="EQ455" i="5"/>
  <c r="EQ451" i="5"/>
  <c r="EQ450" i="5"/>
  <c r="EQ453" i="5"/>
  <c r="EQ566" i="5"/>
  <c r="EQ558" i="5"/>
  <c r="EQ565" i="5"/>
  <c r="EQ461" i="5"/>
  <c r="EQ471" i="5" s="1"/>
  <c r="EQ456" i="5"/>
  <c r="CR558" i="5"/>
  <c r="CR451" i="5"/>
  <c r="CR455" i="5"/>
  <c r="CR566" i="5"/>
  <c r="CR454" i="5"/>
  <c r="CR453" i="5"/>
  <c r="CR452" i="5"/>
  <c r="CR450" i="5"/>
  <c r="CR565" i="5"/>
  <c r="CR461" i="5"/>
  <c r="CR471" i="5" s="1"/>
  <c r="CR456" i="5"/>
  <c r="BU451" i="5"/>
  <c r="BU566" i="5"/>
  <c r="BU461" i="5"/>
  <c r="BU471" i="5" s="1"/>
  <c r="BU565" i="5"/>
  <c r="BU450" i="5"/>
  <c r="BU452" i="5"/>
  <c r="BU454" i="5"/>
  <c r="BU558" i="5"/>
  <c r="BU453" i="5"/>
  <c r="BU456" i="5"/>
  <c r="BU455" i="5"/>
  <c r="DL452" i="5"/>
  <c r="DL566" i="5"/>
  <c r="DL456" i="5"/>
  <c r="DL455" i="5"/>
  <c r="DL450" i="5"/>
  <c r="DL558" i="5"/>
  <c r="DL565" i="5"/>
  <c r="DL454" i="5"/>
  <c r="DL461" i="5"/>
  <c r="DL471" i="5" s="1"/>
  <c r="DL453" i="5"/>
  <c r="DL451" i="5"/>
  <c r="CO558" i="5"/>
  <c r="CO454" i="5"/>
  <c r="CO456" i="5"/>
  <c r="CO451" i="5"/>
  <c r="CO453" i="5"/>
  <c r="CO455" i="5"/>
  <c r="CO450" i="5"/>
  <c r="CO566" i="5"/>
  <c r="CO452" i="5"/>
  <c r="CO461" i="5"/>
  <c r="CO471" i="5" s="1"/>
  <c r="CO565" i="5"/>
  <c r="AU451" i="5"/>
  <c r="AU454" i="5"/>
  <c r="AU453" i="5"/>
  <c r="AU452" i="5"/>
  <c r="AU565" i="5"/>
  <c r="AU461" i="5"/>
  <c r="AU471" i="5" s="1"/>
  <c r="AU566" i="5"/>
  <c r="AU558" i="5"/>
  <c r="AU455" i="5"/>
  <c r="AU456" i="5"/>
  <c r="AU450" i="5"/>
  <c r="ED558" i="5"/>
  <c r="ED566" i="5"/>
  <c r="ED455" i="5"/>
  <c r="ED452" i="5"/>
  <c r="ED461" i="5"/>
  <c r="ED471" i="5" s="1"/>
  <c r="ED453" i="5"/>
  <c r="ED450" i="5"/>
  <c r="ED451" i="5"/>
  <c r="ED456" i="5"/>
  <c r="ED454" i="5"/>
  <c r="ED565" i="5"/>
  <c r="DG454" i="5"/>
  <c r="DG461" i="5"/>
  <c r="DG471" i="5" s="1"/>
  <c r="DG452" i="5"/>
  <c r="DG455" i="5"/>
  <c r="DG456" i="5"/>
  <c r="DG565" i="5"/>
  <c r="DG566" i="5"/>
  <c r="DG453" i="5"/>
  <c r="DG451" i="5"/>
  <c r="DG450" i="5"/>
  <c r="DG558" i="5"/>
  <c r="EB558" i="5"/>
  <c r="EB565" i="5"/>
  <c r="EB450" i="5"/>
  <c r="EB566" i="5"/>
  <c r="EB452" i="5"/>
  <c r="EB455" i="5"/>
  <c r="EB454" i="5"/>
  <c r="EB461" i="5"/>
  <c r="EB471" i="5" s="1"/>
  <c r="EB456" i="5"/>
  <c r="EB453" i="5"/>
  <c r="EB451" i="5"/>
  <c r="EA461" i="5"/>
  <c r="EA471" i="5" s="1"/>
  <c r="EA454" i="5"/>
  <c r="EA566" i="5"/>
  <c r="EA452" i="5"/>
  <c r="EA456" i="5"/>
  <c r="EA558" i="5"/>
  <c r="EA565" i="5"/>
  <c r="EA450" i="5"/>
  <c r="EA455" i="5"/>
  <c r="EA451" i="5"/>
  <c r="EA453" i="5"/>
  <c r="DD461" i="5"/>
  <c r="DD471" i="5" s="1"/>
  <c r="DD455" i="5"/>
  <c r="DD450" i="5"/>
  <c r="DD453" i="5"/>
  <c r="DD452" i="5"/>
  <c r="DD566" i="5"/>
  <c r="DD451" i="5"/>
  <c r="DD456" i="5"/>
  <c r="DD558" i="5"/>
  <c r="DD454" i="5"/>
  <c r="DD565" i="5"/>
  <c r="CG453" i="5"/>
  <c r="CG566" i="5"/>
  <c r="CG565" i="5"/>
  <c r="CG461" i="5"/>
  <c r="CG471" i="5" s="1"/>
  <c r="CG456" i="5"/>
  <c r="CG455" i="5"/>
  <c r="CG451" i="5"/>
  <c r="CG452" i="5"/>
  <c r="CG454" i="5"/>
  <c r="CG558" i="5"/>
  <c r="CG450" i="5"/>
  <c r="BI451" i="5"/>
  <c r="BI454" i="5"/>
  <c r="BI558" i="5"/>
  <c r="BI565" i="5"/>
  <c r="BI456" i="5"/>
  <c r="BI566" i="5"/>
  <c r="BI455" i="5"/>
  <c r="BI453" i="5"/>
  <c r="BI450" i="5"/>
  <c r="BI461" i="5"/>
  <c r="BI471" i="5" s="1"/>
  <c r="BI452" i="5"/>
  <c r="N461" i="5"/>
  <c r="N471" i="5" s="1"/>
  <c r="N566" i="5"/>
  <c r="N455" i="5"/>
  <c r="N452" i="5"/>
  <c r="N454" i="5"/>
  <c r="N450" i="5"/>
  <c r="N456" i="5"/>
  <c r="N451" i="5"/>
  <c r="N453" i="5"/>
  <c r="N558" i="5"/>
  <c r="N565" i="5"/>
  <c r="DN450" i="5"/>
  <c r="DN566" i="5"/>
  <c r="DN461" i="5"/>
  <c r="DN471" i="5" s="1"/>
  <c r="DN451" i="5"/>
  <c r="DN558" i="5"/>
  <c r="DN455" i="5"/>
  <c r="DN453" i="5"/>
  <c r="DN454" i="5"/>
  <c r="DN565" i="5"/>
  <c r="DN452" i="5"/>
  <c r="DN456" i="5"/>
  <c r="EI450" i="5"/>
  <c r="EI451" i="5"/>
  <c r="EI461" i="5"/>
  <c r="EI471" i="5" s="1"/>
  <c r="EI453" i="5"/>
  <c r="EI566" i="5"/>
  <c r="EI456" i="5"/>
  <c r="EI452" i="5"/>
  <c r="EI558" i="5"/>
  <c r="EI565" i="5"/>
  <c r="EI455" i="5"/>
  <c r="EI454" i="5"/>
  <c r="AB566" i="5"/>
  <c r="AB461" i="5"/>
  <c r="AB471" i="5" s="1"/>
  <c r="AB558" i="5"/>
  <c r="AB452" i="5"/>
  <c r="AB451" i="5"/>
  <c r="AB455" i="5"/>
  <c r="AB450" i="5"/>
  <c r="AB453" i="5"/>
  <c r="AB456" i="5"/>
  <c r="AB565" i="5"/>
  <c r="AB454" i="5"/>
  <c r="DJ461" i="5"/>
  <c r="DJ471" i="5" s="1"/>
  <c r="DJ452" i="5"/>
  <c r="DJ453" i="5"/>
  <c r="DJ455" i="5"/>
  <c r="DJ454" i="5"/>
  <c r="DJ450" i="5"/>
  <c r="DJ566" i="5"/>
  <c r="DJ456" i="5"/>
  <c r="DJ558" i="5"/>
  <c r="DJ451" i="5"/>
  <c r="DJ565" i="5"/>
  <c r="EE461" i="5"/>
  <c r="EE471" i="5" s="1"/>
  <c r="EE451" i="5"/>
  <c r="EE565" i="5"/>
  <c r="EE453" i="5"/>
  <c r="EE456" i="5"/>
  <c r="EE454" i="5"/>
  <c r="EE452" i="5"/>
  <c r="EE450" i="5"/>
  <c r="EE566" i="5"/>
  <c r="EE558" i="5"/>
  <c r="EE455" i="5"/>
  <c r="X461" i="5"/>
  <c r="X471" i="5" s="1"/>
  <c r="X566" i="5"/>
  <c r="X453" i="5"/>
  <c r="X456" i="5"/>
  <c r="X454" i="5"/>
  <c r="X558" i="5"/>
  <c r="X451" i="5"/>
  <c r="X450" i="5"/>
  <c r="X565" i="5"/>
  <c r="X455" i="5"/>
  <c r="X452" i="5"/>
  <c r="EC566" i="5"/>
  <c r="EC454" i="5"/>
  <c r="EC456" i="5"/>
  <c r="EC565" i="5"/>
  <c r="EC452" i="5"/>
  <c r="EC451" i="5"/>
  <c r="EC450" i="5"/>
  <c r="EC455" i="5"/>
  <c r="EC453" i="5"/>
  <c r="EC461" i="5"/>
  <c r="EC471" i="5" s="1"/>
  <c r="EC558" i="5"/>
  <c r="BN566" i="5"/>
  <c r="BN455" i="5"/>
  <c r="BN453" i="5"/>
  <c r="BN451" i="5"/>
  <c r="BN454" i="5"/>
  <c r="BN461" i="5"/>
  <c r="BN471" i="5" s="1"/>
  <c r="BN450" i="5"/>
  <c r="BN558" i="5"/>
  <c r="BN565" i="5"/>
  <c r="BN452" i="5"/>
  <c r="BN456" i="5"/>
  <c r="DE566" i="5"/>
  <c r="DE455" i="5"/>
  <c r="DE450" i="5"/>
  <c r="DE456" i="5"/>
  <c r="DE461" i="5"/>
  <c r="DE471" i="5" s="1"/>
  <c r="DE454" i="5"/>
  <c r="DE453" i="5"/>
  <c r="DE558" i="5"/>
  <c r="DE565" i="5"/>
  <c r="DE452" i="5"/>
  <c r="DE451" i="5"/>
  <c r="DZ461" i="5"/>
  <c r="DZ471" i="5" s="1"/>
  <c r="DZ450" i="5"/>
  <c r="DZ452" i="5"/>
  <c r="DZ566" i="5"/>
  <c r="DZ453" i="5"/>
  <c r="DZ451" i="5"/>
  <c r="DZ565" i="5"/>
  <c r="DZ455" i="5"/>
  <c r="DZ558" i="5"/>
  <c r="DZ454" i="5"/>
  <c r="DZ456" i="5"/>
  <c r="DC453" i="5"/>
  <c r="DC450" i="5"/>
  <c r="DC565" i="5"/>
  <c r="DC454" i="5"/>
  <c r="DC566" i="5"/>
  <c r="DC456" i="5"/>
  <c r="DC558" i="5"/>
  <c r="DC452" i="5"/>
  <c r="DC461" i="5"/>
  <c r="DC471" i="5" s="1"/>
  <c r="DC455" i="5"/>
  <c r="DC451" i="5"/>
  <c r="ET455" i="5"/>
  <c r="ET452" i="5"/>
  <c r="ET453" i="5"/>
  <c r="ET456" i="5"/>
  <c r="ET558" i="5"/>
  <c r="ET450" i="5"/>
  <c r="ET461" i="5"/>
  <c r="ET471" i="5" s="1"/>
  <c r="ET451" i="5"/>
  <c r="ET565" i="5"/>
  <c r="ET454" i="5"/>
  <c r="ET566" i="5"/>
  <c r="ES451" i="5"/>
  <c r="ES461" i="5"/>
  <c r="ES471" i="5" s="1"/>
  <c r="ES452" i="5"/>
  <c r="ES456" i="5"/>
  <c r="ES455" i="5"/>
  <c r="ES454" i="5"/>
  <c r="ES566" i="5"/>
  <c r="ES450" i="5"/>
  <c r="ES558" i="5"/>
  <c r="ES453" i="5"/>
  <c r="ES565" i="5"/>
  <c r="FN451" i="5"/>
  <c r="FN461" i="5"/>
  <c r="FN471" i="5" s="1"/>
  <c r="FN452" i="5"/>
  <c r="FN558" i="5"/>
  <c r="FN565" i="5"/>
  <c r="FN456" i="5"/>
  <c r="FN455" i="5"/>
  <c r="FN566" i="5"/>
  <c r="FN453" i="5"/>
  <c r="FN454" i="5"/>
  <c r="FN450" i="5"/>
  <c r="CA558" i="5"/>
  <c r="CA453" i="5"/>
  <c r="CA565" i="5"/>
  <c r="CA450" i="5"/>
  <c r="CA454" i="5"/>
  <c r="CA461" i="5"/>
  <c r="CA471" i="5" s="1"/>
  <c r="CA452" i="5"/>
  <c r="CA566" i="5"/>
  <c r="CA451" i="5"/>
  <c r="CA456" i="5"/>
  <c r="CA455" i="5"/>
  <c r="FG450" i="5"/>
  <c r="FG456" i="5"/>
  <c r="FG455" i="5"/>
  <c r="FG461" i="5"/>
  <c r="FG471" i="5" s="1"/>
  <c r="FG452" i="5"/>
  <c r="FG454" i="5"/>
  <c r="FG566" i="5"/>
  <c r="FG451" i="5"/>
  <c r="FG565" i="5"/>
  <c r="FG558" i="5"/>
  <c r="FG453" i="5"/>
  <c r="CS566" i="5"/>
  <c r="CS450" i="5"/>
  <c r="CS558" i="5"/>
  <c r="CS452" i="5"/>
  <c r="CS455" i="5"/>
  <c r="CS461" i="5"/>
  <c r="CS471" i="5" s="1"/>
  <c r="CS565" i="5"/>
  <c r="CS454" i="5"/>
  <c r="CS451" i="5"/>
  <c r="CS453" i="5"/>
  <c r="CS456" i="5"/>
  <c r="FF453" i="5"/>
  <c r="FF455" i="5"/>
  <c r="FF456" i="5"/>
  <c r="FF565" i="5"/>
  <c r="FF452" i="5"/>
  <c r="FF451" i="5"/>
  <c r="FF454" i="5"/>
  <c r="FF450" i="5"/>
  <c r="FF558" i="5"/>
  <c r="FF461" i="5"/>
  <c r="FF471" i="5" s="1"/>
  <c r="FF566" i="5"/>
  <c r="AD566" i="5"/>
  <c r="AD461" i="5"/>
  <c r="AD471" i="5" s="1"/>
  <c r="AD558" i="5"/>
  <c r="AD450" i="5"/>
  <c r="AD456" i="5"/>
  <c r="AD454" i="5"/>
  <c r="AD453" i="5"/>
  <c r="AD565" i="5"/>
  <c r="AD451" i="5"/>
  <c r="AD455" i="5"/>
  <c r="AD452" i="5"/>
  <c r="CQ566" i="5"/>
  <c r="CQ455" i="5"/>
  <c r="CQ454" i="5"/>
  <c r="CQ450" i="5"/>
  <c r="CQ452" i="5"/>
  <c r="CQ558" i="5"/>
  <c r="CQ565" i="5"/>
  <c r="CQ453" i="5"/>
  <c r="CQ456" i="5"/>
  <c r="CQ461" i="5"/>
  <c r="CQ471" i="5" s="1"/>
  <c r="CQ451" i="5"/>
  <c r="BT452" i="5"/>
  <c r="BT453" i="5"/>
  <c r="BT455" i="5"/>
  <c r="BT456" i="5"/>
  <c r="BT450" i="5"/>
  <c r="BT454" i="5"/>
  <c r="BT566" i="5"/>
  <c r="BT451" i="5"/>
  <c r="BT461" i="5"/>
  <c r="BT471" i="5" s="1"/>
  <c r="BT558" i="5"/>
  <c r="BT565" i="5"/>
  <c r="EG461" i="5"/>
  <c r="EG471" i="5" s="1"/>
  <c r="EG455" i="5"/>
  <c r="EG450" i="5"/>
  <c r="EG566" i="5"/>
  <c r="EG452" i="5"/>
  <c r="EG454" i="5"/>
  <c r="EG456" i="5"/>
  <c r="EG558" i="5"/>
  <c r="EG453" i="5"/>
  <c r="EG451" i="5"/>
  <c r="EG565" i="5"/>
  <c r="AW450" i="5"/>
  <c r="AW451" i="5"/>
  <c r="AW558" i="5"/>
  <c r="AW453" i="5"/>
  <c r="AW566" i="5"/>
  <c r="AW565" i="5"/>
  <c r="AW452" i="5"/>
  <c r="AW455" i="5"/>
  <c r="AW454" i="5"/>
  <c r="AW461" i="5"/>
  <c r="AW471" i="5" s="1"/>
  <c r="AW456" i="5"/>
  <c r="AV565" i="5"/>
  <c r="AV566" i="5"/>
  <c r="AV451" i="5"/>
  <c r="AV456" i="5"/>
  <c r="AV452" i="5"/>
  <c r="AV450" i="5"/>
  <c r="AV454" i="5"/>
  <c r="AV455" i="5"/>
  <c r="AV453" i="5"/>
  <c r="AV461" i="5"/>
  <c r="AV471" i="5" s="1"/>
  <c r="AV558" i="5"/>
  <c r="FA454" i="5"/>
  <c r="FA565" i="5"/>
  <c r="FA456" i="5"/>
  <c r="FA566" i="5"/>
  <c r="FA451" i="5"/>
  <c r="FA461" i="5"/>
  <c r="FA471" i="5" s="1"/>
  <c r="FA455" i="5"/>
  <c r="FA453" i="5"/>
  <c r="FA452" i="5"/>
  <c r="FA450" i="5"/>
  <c r="FA558" i="5"/>
  <c r="CM566" i="5"/>
  <c r="CM454" i="5"/>
  <c r="CM456" i="5"/>
  <c r="CM565" i="5"/>
  <c r="CM450" i="5"/>
  <c r="CM452" i="5"/>
  <c r="CM461" i="5"/>
  <c r="CM471" i="5" s="1"/>
  <c r="CM558" i="5"/>
  <c r="CM453" i="5"/>
  <c r="CM455" i="5"/>
  <c r="CM451" i="5"/>
  <c r="EZ566" i="5"/>
  <c r="EZ454" i="5"/>
  <c r="EZ450" i="5"/>
  <c r="EZ565" i="5"/>
  <c r="EZ453" i="5"/>
  <c r="EZ455" i="5"/>
  <c r="EZ452" i="5"/>
  <c r="EZ461" i="5"/>
  <c r="EZ471" i="5" s="1"/>
  <c r="EZ456" i="5"/>
  <c r="EZ558" i="5"/>
  <c r="EZ451" i="5"/>
  <c r="AT456" i="5"/>
  <c r="AT451" i="5"/>
  <c r="AT453" i="5"/>
  <c r="AT461" i="5"/>
  <c r="AT471" i="5" s="1"/>
  <c r="AT450" i="5"/>
  <c r="AT452" i="5"/>
  <c r="AT566" i="5"/>
  <c r="AT454" i="5"/>
  <c r="AT565" i="5"/>
  <c r="AT455" i="5"/>
  <c r="AT558" i="5"/>
  <c r="BO451" i="5"/>
  <c r="BO566" i="5"/>
  <c r="BO455" i="5"/>
  <c r="BO454" i="5"/>
  <c r="BO461" i="5"/>
  <c r="BO471" i="5" s="1"/>
  <c r="BO452" i="5"/>
  <c r="BO453" i="5"/>
  <c r="BO558" i="5"/>
  <c r="BO565" i="5"/>
  <c r="BO456" i="5"/>
  <c r="BO450" i="5"/>
  <c r="V566" i="5"/>
  <c r="V461" i="5"/>
  <c r="V471" i="5" s="1"/>
  <c r="V456" i="5"/>
  <c r="V450" i="5"/>
  <c r="V455" i="5"/>
  <c r="V452" i="5"/>
  <c r="V453" i="5"/>
  <c r="V558" i="5"/>
  <c r="V454" i="5"/>
  <c r="V565" i="5"/>
  <c r="V451" i="5"/>
  <c r="AQ455" i="5"/>
  <c r="AQ461" i="5"/>
  <c r="AQ471" i="5" s="1"/>
  <c r="AQ452" i="5"/>
  <c r="AQ450" i="5"/>
  <c r="AQ566" i="5"/>
  <c r="AQ456" i="5"/>
  <c r="AQ454" i="5"/>
  <c r="AQ453" i="5"/>
  <c r="AQ451" i="5"/>
  <c r="AQ558" i="5"/>
  <c r="AQ565" i="5"/>
  <c r="FR566" i="5"/>
  <c r="FR453" i="5"/>
  <c r="FR558" i="5"/>
  <c r="FR565" i="5"/>
  <c r="FR455" i="5"/>
  <c r="FR452" i="5"/>
  <c r="FR456" i="5"/>
  <c r="FR450" i="5"/>
  <c r="FR451" i="5"/>
  <c r="FR454" i="5"/>
  <c r="FR461" i="5"/>
  <c r="FR471" i="5" s="1"/>
  <c r="CH461" i="5"/>
  <c r="CH471" i="5" s="1"/>
  <c r="CH451" i="5"/>
  <c r="CH565" i="5"/>
  <c r="CH450" i="5"/>
  <c r="CH455" i="5"/>
  <c r="CH566" i="5"/>
  <c r="CH456" i="5"/>
  <c r="CH558" i="5"/>
  <c r="CH454" i="5"/>
  <c r="CH452" i="5"/>
  <c r="CH453" i="5"/>
  <c r="BK454" i="5"/>
  <c r="BK456" i="5"/>
  <c r="BK451" i="5"/>
  <c r="BK450" i="5"/>
  <c r="BK453" i="5"/>
  <c r="BK452" i="5"/>
  <c r="BK565" i="5"/>
  <c r="BK455" i="5"/>
  <c r="BK566" i="5"/>
  <c r="BK558" i="5"/>
  <c r="BK461" i="5"/>
  <c r="BK471" i="5" s="1"/>
  <c r="FP558" i="5"/>
  <c r="FP566" i="5"/>
  <c r="FP452" i="5"/>
  <c r="FP565" i="5"/>
  <c r="FP461" i="5"/>
  <c r="FP471" i="5" s="1"/>
  <c r="FP450" i="5"/>
  <c r="FP455" i="5"/>
  <c r="FP456" i="5"/>
  <c r="FP454" i="5"/>
  <c r="FP451" i="5"/>
  <c r="FP453" i="5"/>
  <c r="CC451" i="5"/>
  <c r="CC450" i="5"/>
  <c r="CC452" i="5"/>
  <c r="CC461" i="5"/>
  <c r="CC471" i="5" s="1"/>
  <c r="CC566" i="5"/>
  <c r="CC453" i="5"/>
  <c r="CC558" i="5"/>
  <c r="CC565" i="5"/>
  <c r="CC454" i="5"/>
  <c r="CC455" i="5"/>
  <c r="CC456" i="5"/>
  <c r="AK456" i="5"/>
  <c r="AK566" i="5"/>
  <c r="AK452" i="5"/>
  <c r="AK451" i="5"/>
  <c r="AK450" i="5"/>
  <c r="AK454" i="5"/>
  <c r="AK453" i="5"/>
  <c r="AK455" i="5"/>
  <c r="AK461" i="5"/>
  <c r="AK471" i="5" s="1"/>
  <c r="AK565" i="5"/>
  <c r="AK558" i="5"/>
  <c r="DT452" i="5"/>
  <c r="DT450" i="5"/>
  <c r="DT455" i="5"/>
  <c r="DT453" i="5"/>
  <c r="DT461" i="5"/>
  <c r="DT471" i="5" s="1"/>
  <c r="DT454" i="5"/>
  <c r="DT456" i="5"/>
  <c r="DT566" i="5"/>
  <c r="DT565" i="5"/>
  <c r="DT558" i="5"/>
  <c r="DT451" i="5"/>
  <c r="BF558" i="5"/>
  <c r="BF455" i="5"/>
  <c r="BF453" i="5"/>
  <c r="BF450" i="5"/>
  <c r="BF565" i="5"/>
  <c r="BF461" i="5"/>
  <c r="BF471" i="5" s="1"/>
  <c r="BF456" i="5"/>
  <c r="BF454" i="5"/>
  <c r="BF566" i="5"/>
  <c r="BF452" i="5"/>
  <c r="BF451" i="5"/>
  <c r="DS461" i="5"/>
  <c r="DS471" i="5" s="1"/>
  <c r="DS450" i="5"/>
  <c r="DS453" i="5"/>
  <c r="DS558" i="5"/>
  <c r="DS454" i="5"/>
  <c r="DS456" i="5"/>
  <c r="DS451" i="5"/>
  <c r="DS565" i="5"/>
  <c r="DS455" i="5"/>
  <c r="DS566" i="5"/>
  <c r="DS452" i="5"/>
  <c r="M450" i="5"/>
  <c r="M454" i="5"/>
  <c r="M452" i="5"/>
  <c r="M558" i="5"/>
  <c r="M455" i="5"/>
  <c r="M566" i="5"/>
  <c r="M565" i="5"/>
  <c r="M451" i="5"/>
  <c r="M461" i="5"/>
  <c r="M471" i="5" s="1"/>
  <c r="M453" i="5"/>
  <c r="M456" i="5"/>
  <c r="FJ452" i="5"/>
  <c r="FJ450" i="5"/>
  <c r="FJ454" i="5"/>
  <c r="FJ566" i="5"/>
  <c r="FJ455" i="5"/>
  <c r="FJ558" i="5"/>
  <c r="FJ461" i="5"/>
  <c r="FJ471" i="5" s="1"/>
  <c r="FJ453" i="5"/>
  <c r="FJ451" i="5"/>
  <c r="FJ456" i="5"/>
  <c r="FJ565" i="5"/>
  <c r="EN450" i="5"/>
  <c r="EN454" i="5"/>
  <c r="EN451" i="5"/>
  <c r="EN452" i="5"/>
  <c r="EN456" i="5"/>
  <c r="EN455" i="5"/>
  <c r="EN566" i="5"/>
  <c r="EN558" i="5"/>
  <c r="EN565" i="5"/>
  <c r="EN453" i="5"/>
  <c r="EN461" i="5"/>
  <c r="EN471" i="5" s="1"/>
  <c r="DR450" i="5"/>
  <c r="DR453" i="5"/>
  <c r="DR451" i="5"/>
  <c r="DR454" i="5"/>
  <c r="DR455" i="5"/>
  <c r="DR558" i="5"/>
  <c r="DR452" i="5"/>
  <c r="DR456" i="5"/>
  <c r="DR566" i="5"/>
  <c r="DR565" i="5"/>
  <c r="DR461" i="5"/>
  <c r="DR471" i="5" s="1"/>
  <c r="CV566" i="5"/>
  <c r="CV456" i="5"/>
  <c r="CV453" i="5"/>
  <c r="CV451" i="5"/>
  <c r="CV450" i="5"/>
  <c r="CV565" i="5"/>
  <c r="CV452" i="5"/>
  <c r="CV461" i="5"/>
  <c r="CV471" i="5" s="1"/>
  <c r="CV455" i="5"/>
  <c r="CV454" i="5"/>
  <c r="CV558" i="5"/>
  <c r="BZ461" i="5"/>
  <c r="BZ471" i="5" s="1"/>
  <c r="BZ456" i="5"/>
  <c r="BZ455" i="5"/>
  <c r="BZ565" i="5"/>
  <c r="BZ566" i="5"/>
  <c r="BZ453" i="5"/>
  <c r="BZ558" i="5"/>
  <c r="BZ451" i="5"/>
  <c r="BZ454" i="5"/>
  <c r="BZ452" i="5"/>
  <c r="BZ450" i="5"/>
  <c r="BD454" i="5"/>
  <c r="BD452" i="5"/>
  <c r="BD566" i="5"/>
  <c r="BD451" i="5"/>
  <c r="BD450" i="5"/>
  <c r="BD461" i="5"/>
  <c r="BD471" i="5" s="1"/>
  <c r="BD455" i="5"/>
  <c r="BD565" i="5"/>
  <c r="BD453" i="5"/>
  <c r="BD456" i="5"/>
  <c r="BD558" i="5"/>
  <c r="AH565" i="5"/>
  <c r="AH456" i="5"/>
  <c r="AH461" i="5"/>
  <c r="AH471" i="5" s="1"/>
  <c r="AH451" i="5"/>
  <c r="AH566" i="5"/>
  <c r="AH452" i="5"/>
  <c r="AH454" i="5"/>
  <c r="AH455" i="5"/>
  <c r="AH450" i="5"/>
  <c r="AH453" i="5"/>
  <c r="AH558" i="5"/>
  <c r="L451" i="5"/>
  <c r="L566" i="5"/>
  <c r="L454" i="5"/>
  <c r="L453" i="5"/>
  <c r="L452" i="5"/>
  <c r="L450" i="5"/>
  <c r="L565" i="5"/>
  <c r="L461" i="5"/>
  <c r="L471" i="5" s="1"/>
  <c r="L558" i="5"/>
  <c r="L455" i="5"/>
  <c r="L456" i="5"/>
  <c r="DM566" i="5"/>
  <c r="DM461" i="5"/>
  <c r="DM471" i="5" s="1"/>
  <c r="DM455" i="5"/>
  <c r="DM453" i="5"/>
  <c r="DM558" i="5"/>
  <c r="DM456" i="5"/>
  <c r="DM451" i="5"/>
  <c r="DM565" i="5"/>
  <c r="DM452" i="5"/>
  <c r="DM450" i="5"/>
  <c r="DM454" i="5"/>
  <c r="AY452" i="5"/>
  <c r="AY453" i="5"/>
  <c r="AY454" i="5"/>
  <c r="AY558" i="5"/>
  <c r="AY451" i="5"/>
  <c r="AY450" i="5"/>
  <c r="AY565" i="5"/>
  <c r="AY461" i="5"/>
  <c r="AY471" i="5" s="1"/>
  <c r="AY566" i="5"/>
  <c r="AY456" i="5"/>
  <c r="AY455" i="5"/>
  <c r="EH461" i="5"/>
  <c r="EH471" i="5" s="1"/>
  <c r="EH453" i="5"/>
  <c r="EH565" i="5"/>
  <c r="EH456" i="5"/>
  <c r="EH455" i="5"/>
  <c r="EH451" i="5"/>
  <c r="EH452" i="5"/>
  <c r="EH566" i="5"/>
  <c r="EH454" i="5"/>
  <c r="EH450" i="5"/>
  <c r="EH558" i="5"/>
  <c r="AX451" i="5"/>
  <c r="AX565" i="5"/>
  <c r="AX452" i="5"/>
  <c r="AX566" i="5"/>
  <c r="AX455" i="5"/>
  <c r="AX461" i="5"/>
  <c r="AX471" i="5" s="1"/>
  <c r="AX453" i="5"/>
  <c r="AX454" i="5"/>
  <c r="AX456" i="5"/>
  <c r="AX450" i="5"/>
  <c r="AX558" i="5"/>
  <c r="BP566" i="5"/>
  <c r="BP558" i="5"/>
  <c r="BP451" i="5"/>
  <c r="BP461" i="5"/>
  <c r="BP471" i="5" s="1"/>
  <c r="BP456" i="5"/>
  <c r="BP455" i="5"/>
  <c r="BP565" i="5"/>
  <c r="BP450" i="5"/>
  <c r="BP454" i="5"/>
  <c r="BP452" i="5"/>
  <c r="BP453" i="5"/>
  <c r="CK456" i="5"/>
  <c r="CK566" i="5"/>
  <c r="CK455" i="5"/>
  <c r="CK452" i="5"/>
  <c r="CK565" i="5"/>
  <c r="CK451" i="5"/>
  <c r="CK461" i="5"/>
  <c r="CK471" i="5" s="1"/>
  <c r="CK558" i="5"/>
  <c r="CK453" i="5"/>
  <c r="CK450" i="5"/>
  <c r="CK454" i="5"/>
  <c r="EX454" i="5"/>
  <c r="EX453" i="5"/>
  <c r="EX558" i="5"/>
  <c r="EX565" i="5"/>
  <c r="EX450" i="5"/>
  <c r="EX566" i="5"/>
  <c r="EX461" i="5"/>
  <c r="EX471" i="5" s="1"/>
  <c r="EX452" i="5"/>
  <c r="EX456" i="5"/>
  <c r="EX455" i="5"/>
  <c r="EX451" i="5"/>
  <c r="AR453" i="5"/>
  <c r="AR450" i="5"/>
  <c r="AR566" i="5"/>
  <c r="AR452" i="5"/>
  <c r="AR456" i="5"/>
  <c r="AR455" i="5"/>
  <c r="AR558" i="5"/>
  <c r="AR565" i="5"/>
  <c r="AR461" i="5"/>
  <c r="AR471" i="5" s="1"/>
  <c r="AR454" i="5"/>
  <c r="AR451" i="5"/>
  <c r="CI455" i="5"/>
  <c r="CI566" i="5"/>
  <c r="CI454" i="5"/>
  <c r="CI451" i="5"/>
  <c r="CI461" i="5"/>
  <c r="CI471" i="5" s="1"/>
  <c r="CI452" i="5"/>
  <c r="CI453" i="5"/>
  <c r="CI558" i="5"/>
  <c r="CI456" i="5"/>
  <c r="CI565" i="5"/>
  <c r="CI450" i="5"/>
  <c r="AP451" i="5"/>
  <c r="AP450" i="5"/>
  <c r="AP566" i="5"/>
  <c r="AP452" i="5"/>
  <c r="AP455" i="5"/>
  <c r="AP453" i="5"/>
  <c r="AP565" i="5"/>
  <c r="AP461" i="5"/>
  <c r="AP471" i="5" s="1"/>
  <c r="AP558" i="5"/>
  <c r="AP454" i="5"/>
  <c r="AP456" i="5"/>
  <c r="DY461" i="5"/>
  <c r="DY471" i="5" s="1"/>
  <c r="DY450" i="5"/>
  <c r="DY558" i="5"/>
  <c r="DY452" i="5"/>
  <c r="DY456" i="5"/>
  <c r="DY565" i="5"/>
  <c r="DY453" i="5"/>
  <c r="DY451" i="5"/>
  <c r="DY454" i="5"/>
  <c r="DY566" i="5"/>
  <c r="DY455" i="5"/>
  <c r="DX453" i="5"/>
  <c r="DX558" i="5"/>
  <c r="DX565" i="5"/>
  <c r="DX450" i="5"/>
  <c r="DX455" i="5"/>
  <c r="DX451" i="5"/>
  <c r="DX452" i="5"/>
  <c r="DX456" i="5"/>
  <c r="DX461" i="5"/>
  <c r="DX471" i="5" s="1"/>
  <c r="DX454" i="5"/>
  <c r="DX566" i="5"/>
  <c r="R461" i="5"/>
  <c r="R471" i="5" s="1"/>
  <c r="R566" i="5"/>
  <c r="R454" i="5"/>
  <c r="R453" i="5"/>
  <c r="R451" i="5"/>
  <c r="R456" i="5"/>
  <c r="R565" i="5"/>
  <c r="R455" i="5"/>
  <c r="R450" i="5"/>
  <c r="R452" i="5"/>
  <c r="R558" i="5"/>
  <c r="DW453" i="5"/>
  <c r="DW451" i="5"/>
  <c r="DW461" i="5"/>
  <c r="DW471" i="5" s="1"/>
  <c r="DW565" i="5"/>
  <c r="DW454" i="5"/>
  <c r="DW455" i="5"/>
  <c r="DW456" i="5"/>
  <c r="DW566" i="5"/>
  <c r="DW452" i="5"/>
  <c r="DW450" i="5"/>
  <c r="DW558" i="5"/>
  <c r="Q461" i="5"/>
  <c r="Q471" i="5" s="1"/>
  <c r="Q566" i="5"/>
  <c r="Q454" i="5"/>
  <c r="Q452" i="5"/>
  <c r="Q450" i="5"/>
  <c r="Q453" i="5"/>
  <c r="Q456" i="5"/>
  <c r="Q455" i="5"/>
  <c r="Q558" i="5"/>
  <c r="Q451" i="5"/>
  <c r="Q565" i="5"/>
  <c r="DV450" i="5"/>
  <c r="DV452" i="5"/>
  <c r="DV565" i="5"/>
  <c r="DV456" i="5"/>
  <c r="DV461" i="5"/>
  <c r="DV471" i="5" s="1"/>
  <c r="DV455" i="5"/>
  <c r="DV454" i="5"/>
  <c r="DV558" i="5"/>
  <c r="DV451" i="5"/>
  <c r="DV566" i="5"/>
  <c r="DV453" i="5"/>
  <c r="BH451" i="5"/>
  <c r="BH566" i="5"/>
  <c r="BH454" i="5"/>
  <c r="BH453" i="5"/>
  <c r="BH461" i="5"/>
  <c r="BH471" i="5" s="1"/>
  <c r="BH450" i="5"/>
  <c r="BH558" i="5"/>
  <c r="BH455" i="5"/>
  <c r="BH456" i="5"/>
  <c r="BH565" i="5"/>
  <c r="BH452" i="5"/>
  <c r="DU461" i="5"/>
  <c r="DU471" i="5" s="1"/>
  <c r="DU456" i="5"/>
  <c r="DU455" i="5"/>
  <c r="DU565" i="5"/>
  <c r="DU566" i="5"/>
  <c r="DU454" i="5"/>
  <c r="DU453" i="5"/>
  <c r="DU450" i="5"/>
  <c r="DU558" i="5"/>
  <c r="DU451" i="5"/>
  <c r="DU452" i="5"/>
  <c r="O566" i="5"/>
  <c r="O461" i="5"/>
  <c r="O471" i="5" s="1"/>
  <c r="O452" i="5"/>
  <c r="O565" i="5"/>
  <c r="O451" i="5"/>
  <c r="O456" i="5"/>
  <c r="O454" i="5"/>
  <c r="O453" i="5"/>
  <c r="O558" i="5"/>
  <c r="O455" i="5"/>
  <c r="O450" i="5"/>
  <c r="EP450" i="5"/>
  <c r="EP453" i="5"/>
  <c r="EP454" i="5"/>
  <c r="EP455" i="5"/>
  <c r="EP456" i="5"/>
  <c r="EP558" i="5"/>
  <c r="EP566" i="5"/>
  <c r="EP461" i="5"/>
  <c r="EP471" i="5" s="1"/>
  <c r="EP452" i="5"/>
  <c r="EP565" i="5"/>
  <c r="EP451" i="5"/>
  <c r="CX451" i="5"/>
  <c r="CX461" i="5"/>
  <c r="CX471" i="5" s="1"/>
  <c r="CX450" i="5"/>
  <c r="CX456" i="5"/>
  <c r="CX454" i="5"/>
  <c r="CX452" i="5"/>
  <c r="CX566" i="5"/>
  <c r="CX453" i="5"/>
  <c r="CX558" i="5"/>
  <c r="CX455" i="5"/>
  <c r="CX565" i="5"/>
  <c r="EO451" i="5"/>
  <c r="EO453" i="5"/>
  <c r="EO455" i="5"/>
  <c r="EO452" i="5"/>
  <c r="EO558" i="5"/>
  <c r="EO456" i="5"/>
  <c r="EO565" i="5"/>
  <c r="EO454" i="5"/>
  <c r="EO450" i="5"/>
  <c r="EO566" i="5"/>
  <c r="EO461" i="5"/>
  <c r="EO471" i="5" s="1"/>
  <c r="BE558" i="5"/>
  <c r="BE452" i="5"/>
  <c r="BE454" i="5"/>
  <c r="BE453" i="5"/>
  <c r="BE450" i="5"/>
  <c r="BE456" i="5"/>
  <c r="BE455" i="5"/>
  <c r="BE566" i="5"/>
  <c r="BE461" i="5"/>
  <c r="BE471" i="5" s="1"/>
  <c r="BE565" i="5"/>
  <c r="BE451" i="5"/>
  <c r="FI566" i="5"/>
  <c r="FI452" i="5"/>
  <c r="FI450" i="5"/>
  <c r="FI451" i="5"/>
  <c r="FI455" i="5"/>
  <c r="FI461" i="5"/>
  <c r="FI471" i="5" s="1"/>
  <c r="FI456" i="5"/>
  <c r="FI453" i="5"/>
  <c r="FI454" i="5"/>
  <c r="FI565" i="5"/>
  <c r="FI558" i="5"/>
  <c r="EM454" i="5"/>
  <c r="EM450" i="5"/>
  <c r="EM452" i="5"/>
  <c r="EM558" i="5"/>
  <c r="EM455" i="5"/>
  <c r="EM461" i="5"/>
  <c r="EM471" i="5" s="1"/>
  <c r="EM565" i="5"/>
  <c r="EM456" i="5"/>
  <c r="EM566" i="5"/>
  <c r="EM453" i="5"/>
  <c r="EM451" i="5"/>
  <c r="DQ456" i="5"/>
  <c r="DQ452" i="5"/>
  <c r="DQ565" i="5"/>
  <c r="DQ450" i="5"/>
  <c r="DQ453" i="5"/>
  <c r="DQ451" i="5"/>
  <c r="DQ461" i="5"/>
  <c r="DQ471" i="5" s="1"/>
  <c r="DQ454" i="5"/>
  <c r="DQ566" i="5"/>
  <c r="DQ558" i="5"/>
  <c r="DQ455" i="5"/>
  <c r="CU558" i="5"/>
  <c r="CU565" i="5"/>
  <c r="CU452" i="5"/>
  <c r="CU451" i="5"/>
  <c r="CU455" i="5"/>
  <c r="CU453" i="5"/>
  <c r="CU566" i="5"/>
  <c r="CU450" i="5"/>
  <c r="CU456" i="5"/>
  <c r="CU454" i="5"/>
  <c r="CU461" i="5"/>
  <c r="CU471" i="5" s="1"/>
  <c r="BY450" i="5"/>
  <c r="BY454" i="5"/>
  <c r="BY452" i="5"/>
  <c r="BY455" i="5"/>
  <c r="BY456" i="5"/>
  <c r="BY453" i="5"/>
  <c r="BY451" i="5"/>
  <c r="BY565" i="5"/>
  <c r="BY566" i="5"/>
  <c r="BY558" i="5"/>
  <c r="BY461" i="5"/>
  <c r="BY471" i="5" s="1"/>
  <c r="BC456" i="5"/>
  <c r="BC451" i="5"/>
  <c r="BC454" i="5"/>
  <c r="BC461" i="5"/>
  <c r="BC471" i="5" s="1"/>
  <c r="BC455" i="5"/>
  <c r="BC450" i="5"/>
  <c r="BC566" i="5"/>
  <c r="BC565" i="5"/>
  <c r="BC452" i="5"/>
  <c r="BC453" i="5"/>
  <c r="BC558" i="5"/>
  <c r="AG566" i="5"/>
  <c r="AG461" i="5"/>
  <c r="AG471" i="5" s="1"/>
  <c r="AG450" i="5"/>
  <c r="AG451" i="5"/>
  <c r="AG454" i="5"/>
  <c r="AG453" i="5"/>
  <c r="AG456" i="5"/>
  <c r="AG455" i="5"/>
  <c r="AG558" i="5"/>
  <c r="AG452" i="5"/>
  <c r="AG565" i="5"/>
  <c r="K450" i="5"/>
  <c r="K451" i="5"/>
  <c r="K461" i="5"/>
  <c r="K471" i="5" s="1"/>
  <c r="K452" i="5"/>
  <c r="K566" i="5"/>
  <c r="K453" i="5"/>
  <c r="K558" i="5"/>
  <c r="K565" i="5"/>
  <c r="K454" i="5"/>
  <c r="K455" i="5"/>
  <c r="K456" i="5"/>
  <c r="EK456" i="5"/>
  <c r="EK558" i="5"/>
  <c r="EK461" i="5"/>
  <c r="EK471" i="5" s="1"/>
  <c r="EK565" i="5"/>
  <c r="EK451" i="5"/>
  <c r="EK452" i="5"/>
  <c r="EK454" i="5"/>
  <c r="EK566" i="5"/>
  <c r="EK453" i="5"/>
  <c r="EK450" i="5"/>
  <c r="EK455" i="5"/>
  <c r="BW451" i="5"/>
  <c r="BW558" i="5"/>
  <c r="BW453" i="5"/>
  <c r="BW565" i="5"/>
  <c r="BW456" i="5"/>
  <c r="BW455" i="5"/>
  <c r="BW452" i="5"/>
  <c r="BW566" i="5"/>
  <c r="BW461" i="5"/>
  <c r="BW471" i="5" s="1"/>
  <c r="BW454" i="5"/>
  <c r="BW450" i="5"/>
  <c r="EJ451" i="5"/>
  <c r="EJ456" i="5"/>
  <c r="EJ454" i="5"/>
  <c r="EJ452" i="5"/>
  <c r="EJ566" i="5"/>
  <c r="EJ453" i="5"/>
  <c r="EJ461" i="5"/>
  <c r="EJ471" i="5" s="1"/>
  <c r="EJ455" i="5"/>
  <c r="EJ558" i="5"/>
  <c r="EJ450" i="5"/>
  <c r="EJ565" i="5"/>
  <c r="AZ558" i="5"/>
  <c r="AZ461" i="5"/>
  <c r="AZ471" i="5" s="1"/>
  <c r="AZ456" i="5"/>
  <c r="AZ451" i="5"/>
  <c r="AZ453" i="5"/>
  <c r="AZ454" i="5"/>
  <c r="AZ450" i="5"/>
  <c r="AZ566" i="5"/>
  <c r="AZ455" i="5"/>
  <c r="AZ565" i="5"/>
  <c r="AZ452" i="5"/>
  <c r="FE455" i="5"/>
  <c r="FE461" i="5"/>
  <c r="FE471" i="5" s="1"/>
  <c r="FE566" i="5"/>
  <c r="FE558" i="5"/>
  <c r="FE453" i="5"/>
  <c r="FE450" i="5"/>
  <c r="FE456" i="5"/>
  <c r="FE454" i="5"/>
  <c r="FE451" i="5"/>
  <c r="FE565" i="5"/>
  <c r="FE452" i="5"/>
  <c r="AC566" i="5"/>
  <c r="AC461" i="5"/>
  <c r="AC471" i="5" s="1"/>
  <c r="AC455" i="5"/>
  <c r="AC565" i="5"/>
  <c r="AC451" i="5"/>
  <c r="AC454" i="5"/>
  <c r="AC453" i="5"/>
  <c r="AC450" i="5"/>
  <c r="AC452" i="5"/>
  <c r="AC558" i="5"/>
  <c r="AC456" i="5"/>
  <c r="FD454" i="5"/>
  <c r="FD566" i="5"/>
  <c r="FD456" i="5"/>
  <c r="FD565" i="5"/>
  <c r="FD452" i="5"/>
  <c r="FD461" i="5"/>
  <c r="FD471" i="5" s="1"/>
  <c r="FD558" i="5"/>
  <c r="FD453" i="5"/>
  <c r="FD455" i="5"/>
  <c r="FD451" i="5"/>
  <c r="FD450" i="5"/>
  <c r="DK453" i="5"/>
  <c r="DK450" i="5"/>
  <c r="DK566" i="5"/>
  <c r="DK565" i="5"/>
  <c r="DK452" i="5"/>
  <c r="DK451" i="5"/>
  <c r="DK461" i="5"/>
  <c r="DK471" i="5" s="1"/>
  <c r="DK454" i="5"/>
  <c r="DK455" i="5"/>
  <c r="DK558" i="5"/>
  <c r="DK456" i="5"/>
  <c r="BS455" i="5"/>
  <c r="BS452" i="5"/>
  <c r="BS451" i="5"/>
  <c r="BS461" i="5"/>
  <c r="BS471" i="5" s="1"/>
  <c r="BS566" i="5"/>
  <c r="BS456" i="5"/>
  <c r="BS565" i="5"/>
  <c r="BS450" i="5"/>
  <c r="BS558" i="5"/>
  <c r="BS453" i="5"/>
  <c r="BS454" i="5"/>
  <c r="EF455" i="5"/>
  <c r="EF452" i="5"/>
  <c r="EF453" i="5"/>
  <c r="EF461" i="5"/>
  <c r="EF471" i="5" s="1"/>
  <c r="EF451" i="5"/>
  <c r="EF450" i="5"/>
  <c r="EF454" i="5"/>
  <c r="EF566" i="5"/>
  <c r="EF456" i="5"/>
  <c r="EF558" i="5"/>
  <c r="EF565" i="5"/>
  <c r="BR452" i="5"/>
  <c r="BR454" i="5"/>
  <c r="BR451" i="5"/>
  <c r="BR566" i="5"/>
  <c r="BR565" i="5"/>
  <c r="BR455" i="5"/>
  <c r="BR450" i="5"/>
  <c r="BR456" i="5"/>
  <c r="BR453" i="5"/>
  <c r="BR558" i="5"/>
  <c r="BR461" i="5"/>
  <c r="BR471" i="5" s="1"/>
  <c r="DI454" i="5"/>
  <c r="DI452" i="5"/>
  <c r="DI566" i="5"/>
  <c r="DI456" i="5"/>
  <c r="DI451" i="5"/>
  <c r="DI558" i="5"/>
  <c r="DI450" i="5"/>
  <c r="DI453" i="5"/>
  <c r="DI455" i="5"/>
  <c r="DI461" i="5"/>
  <c r="DI471" i="5" s="1"/>
  <c r="DI565" i="5"/>
  <c r="Y461" i="5"/>
  <c r="Y471" i="5" s="1"/>
  <c r="Y566" i="5"/>
  <c r="Y450" i="5"/>
  <c r="Y451" i="5"/>
  <c r="Y565" i="5"/>
  <c r="Y558" i="5"/>
  <c r="Y452" i="5"/>
  <c r="Y455" i="5"/>
  <c r="Y454" i="5"/>
  <c r="Y453" i="5"/>
  <c r="Y456" i="5"/>
  <c r="CL453" i="5"/>
  <c r="CL558" i="5"/>
  <c r="CL565" i="5"/>
  <c r="CL456" i="5"/>
  <c r="CL451" i="5"/>
  <c r="CL461" i="5"/>
  <c r="CL471" i="5" s="1"/>
  <c r="CL452" i="5"/>
  <c r="CL566" i="5"/>
  <c r="CL454" i="5"/>
  <c r="CL455" i="5"/>
  <c r="CL450" i="5"/>
  <c r="AS456" i="5"/>
  <c r="AS566" i="5"/>
  <c r="AS455" i="5"/>
  <c r="AS454" i="5"/>
  <c r="AS565" i="5"/>
  <c r="AS450" i="5"/>
  <c r="AS452" i="5"/>
  <c r="AS453" i="5"/>
  <c r="AS558" i="5"/>
  <c r="AS461" i="5"/>
  <c r="AS471" i="5" s="1"/>
  <c r="AS451" i="5"/>
  <c r="CJ566" i="5"/>
  <c r="CJ452" i="5"/>
  <c r="CJ453" i="5"/>
  <c r="CJ461" i="5"/>
  <c r="CJ471" i="5" s="1"/>
  <c r="CJ456" i="5"/>
  <c r="CJ451" i="5"/>
  <c r="CJ454" i="5"/>
  <c r="CJ455" i="5"/>
  <c r="CJ558" i="5"/>
  <c r="CJ565" i="5"/>
  <c r="CJ450" i="5"/>
  <c r="BM452" i="5"/>
  <c r="BM558" i="5"/>
  <c r="BM455" i="5"/>
  <c r="BM450" i="5"/>
  <c r="BM453" i="5"/>
  <c r="BM454" i="5"/>
  <c r="BM566" i="5"/>
  <c r="BM451" i="5"/>
  <c r="BM565" i="5"/>
  <c r="BM461" i="5"/>
  <c r="BM471" i="5" s="1"/>
  <c r="BM456" i="5"/>
  <c r="EV451" i="5"/>
  <c r="EV452" i="5"/>
  <c r="EV453" i="5"/>
  <c r="EV456" i="5"/>
  <c r="EV450" i="5"/>
  <c r="EV454" i="5"/>
  <c r="EV455" i="5"/>
  <c r="EV461" i="5"/>
  <c r="EV471" i="5" s="1"/>
  <c r="EV565" i="5"/>
  <c r="EV558" i="5"/>
  <c r="EV566" i="5"/>
  <c r="T566" i="5"/>
  <c r="T461" i="5"/>
  <c r="T471" i="5" s="1"/>
  <c r="T450" i="5"/>
  <c r="T453" i="5"/>
  <c r="T452" i="5"/>
  <c r="T565" i="5"/>
  <c r="T455" i="5"/>
  <c r="T451" i="5"/>
  <c r="T456" i="5"/>
  <c r="T454" i="5"/>
  <c r="T558" i="5"/>
  <c r="EU450" i="5"/>
  <c r="EU461" i="5"/>
  <c r="EU471" i="5" s="1"/>
  <c r="EU452" i="5"/>
  <c r="EU565" i="5"/>
  <c r="EU454" i="5"/>
  <c r="EU566" i="5"/>
  <c r="EU456" i="5"/>
  <c r="EU451" i="5"/>
  <c r="EU455" i="5"/>
  <c r="EU558" i="5"/>
  <c r="EU453" i="5"/>
  <c r="AO455" i="5"/>
  <c r="AO566" i="5"/>
  <c r="AO451" i="5"/>
  <c r="AO461" i="5"/>
  <c r="AO471" i="5" s="1"/>
  <c r="AO558" i="5"/>
  <c r="AO454" i="5"/>
  <c r="AO452" i="5"/>
  <c r="AO456" i="5"/>
  <c r="AO565" i="5"/>
  <c r="AO453" i="5"/>
  <c r="AO450" i="5"/>
  <c r="CF452" i="5"/>
  <c r="CF565" i="5"/>
  <c r="CF455" i="5"/>
  <c r="CF451" i="5"/>
  <c r="CF558" i="5"/>
  <c r="CF461" i="5"/>
  <c r="CF471" i="5" s="1"/>
  <c r="CF456" i="5"/>
  <c r="CF566" i="5"/>
  <c r="CF454" i="5"/>
  <c r="CF453" i="5"/>
  <c r="CF450" i="5"/>
  <c r="BJ455" i="5"/>
  <c r="BJ558" i="5"/>
  <c r="BJ454" i="5"/>
  <c r="BJ565" i="5"/>
  <c r="BJ450" i="5"/>
  <c r="BJ453" i="5"/>
  <c r="BJ456" i="5"/>
  <c r="BJ452" i="5"/>
  <c r="BJ566" i="5"/>
  <c r="BJ451" i="5"/>
  <c r="BJ461" i="5"/>
  <c r="BJ471" i="5" s="1"/>
  <c r="FO456" i="5"/>
  <c r="FO451" i="5"/>
  <c r="FO454" i="5"/>
  <c r="FO565" i="5"/>
  <c r="FO566" i="5"/>
  <c r="FO450" i="5"/>
  <c r="FO461" i="5"/>
  <c r="FO471" i="5" s="1"/>
  <c r="FO455" i="5"/>
  <c r="FO558" i="5"/>
  <c r="FO452" i="5"/>
  <c r="FO453" i="5"/>
  <c r="DA450" i="5"/>
  <c r="DA558" i="5"/>
  <c r="DA451" i="5"/>
  <c r="DA452" i="5"/>
  <c r="DA454" i="5"/>
  <c r="DA461" i="5"/>
  <c r="DA471" i="5" s="1"/>
  <c r="DA453" i="5"/>
  <c r="DA456" i="5"/>
  <c r="DA565" i="5"/>
  <c r="DA455" i="5"/>
  <c r="DA566" i="5"/>
  <c r="AM455" i="5"/>
  <c r="AM456" i="5"/>
  <c r="AM566" i="5"/>
  <c r="AM461" i="5"/>
  <c r="AM471" i="5" s="1"/>
  <c r="AM565" i="5"/>
  <c r="AM451" i="5"/>
  <c r="AM453" i="5"/>
  <c r="AM452" i="5"/>
  <c r="AM558" i="5"/>
  <c r="AM454" i="5"/>
  <c r="AM450" i="5"/>
  <c r="ER452" i="5"/>
  <c r="ER454" i="5"/>
  <c r="ER456" i="5"/>
  <c r="ER455" i="5"/>
  <c r="ER558" i="5"/>
  <c r="ER565" i="5"/>
  <c r="ER453" i="5"/>
  <c r="ER450" i="5"/>
  <c r="ER451" i="5"/>
  <c r="ER566" i="5"/>
  <c r="ER461" i="5"/>
  <c r="ER471" i="5" s="1"/>
  <c r="CD558" i="5"/>
  <c r="CD451" i="5"/>
  <c r="CD452" i="5"/>
  <c r="CD455" i="5"/>
  <c r="CD461" i="5"/>
  <c r="CD471" i="5" s="1"/>
  <c r="CD566" i="5"/>
  <c r="CD450" i="5"/>
  <c r="CD456" i="5"/>
  <c r="CD565" i="5"/>
  <c r="CD453" i="5"/>
  <c r="CD454" i="5"/>
  <c r="FM452" i="5"/>
  <c r="FM558" i="5"/>
  <c r="FM565" i="5"/>
  <c r="FM453" i="5"/>
  <c r="FM455" i="5"/>
  <c r="FM450" i="5"/>
  <c r="FM454" i="5"/>
  <c r="FM456" i="5"/>
  <c r="FM461" i="5"/>
  <c r="FM471" i="5" s="1"/>
  <c r="FM566" i="5"/>
  <c r="FM451" i="5"/>
  <c r="CY456" i="5"/>
  <c r="CY450" i="5"/>
  <c r="CY453" i="5"/>
  <c r="CY558" i="5"/>
  <c r="CY566" i="5"/>
  <c r="CY461" i="5"/>
  <c r="CY471" i="5" s="1"/>
  <c r="CY455" i="5"/>
  <c r="CY565" i="5"/>
  <c r="CY451" i="5"/>
  <c r="CY452" i="5"/>
  <c r="CY454" i="5"/>
  <c r="BG558" i="5"/>
  <c r="BG454" i="5"/>
  <c r="BG453" i="5"/>
  <c r="BG565" i="5"/>
  <c r="BG455" i="5"/>
  <c r="BG451" i="5"/>
  <c r="BG461" i="5"/>
  <c r="BG471" i="5" s="1"/>
  <c r="BG450" i="5"/>
  <c r="BG566" i="5"/>
  <c r="BG456" i="5"/>
  <c r="BG452" i="5"/>
  <c r="FL456" i="5"/>
  <c r="FL455" i="5"/>
  <c r="FL454" i="5"/>
  <c r="FL461" i="5"/>
  <c r="FL471" i="5" s="1"/>
  <c r="FL566" i="5"/>
  <c r="FL453" i="5"/>
  <c r="FL558" i="5"/>
  <c r="FL450" i="5"/>
  <c r="FL451" i="5"/>
  <c r="FL452" i="5"/>
  <c r="FL565" i="5"/>
  <c r="CB452" i="5"/>
  <c r="CB565" i="5"/>
  <c r="CB451" i="5"/>
  <c r="CB453" i="5"/>
  <c r="CB455" i="5"/>
  <c r="CB461" i="5"/>
  <c r="CB471" i="5" s="1"/>
  <c r="CB456" i="5"/>
  <c r="CB450" i="5"/>
  <c r="CB558" i="5"/>
  <c r="CB566" i="5"/>
  <c r="CB454" i="5"/>
  <c r="AJ453" i="5"/>
  <c r="AJ565" i="5"/>
  <c r="AJ451" i="5"/>
  <c r="AJ454" i="5"/>
  <c r="AJ455" i="5"/>
  <c r="AJ461" i="5"/>
  <c r="AJ471" i="5" s="1"/>
  <c r="AJ450" i="5"/>
  <c r="AJ566" i="5"/>
  <c r="AJ456" i="5"/>
  <c r="AJ452" i="5"/>
  <c r="AJ558" i="5"/>
  <c r="FK453" i="5"/>
  <c r="FK454" i="5"/>
  <c r="FK455" i="5"/>
  <c r="FK461" i="5"/>
  <c r="FK471" i="5" s="1"/>
  <c r="FK456" i="5"/>
  <c r="FK566" i="5"/>
  <c r="FK450" i="5"/>
  <c r="FK452" i="5"/>
  <c r="FK451" i="5"/>
  <c r="FK558" i="5"/>
  <c r="FK565" i="5"/>
  <c r="CW450" i="5"/>
  <c r="CW451" i="5"/>
  <c r="CW453" i="5"/>
  <c r="CW455" i="5"/>
  <c r="CW461" i="5"/>
  <c r="CW471" i="5" s="1"/>
  <c r="CW566" i="5"/>
  <c r="CW452" i="5"/>
  <c r="CW558" i="5"/>
  <c r="CW565" i="5"/>
  <c r="CW456" i="5"/>
  <c r="CW454" i="5"/>
  <c r="AI455" i="5"/>
  <c r="AI454" i="5"/>
  <c r="AI461" i="5"/>
  <c r="AI471" i="5" s="1"/>
  <c r="AI450" i="5"/>
  <c r="AI566" i="5"/>
  <c r="AI452" i="5"/>
  <c r="AI456" i="5"/>
  <c r="AI451" i="5"/>
  <c r="AI453" i="5"/>
  <c r="AI558" i="5"/>
  <c r="AI565" i="5"/>
  <c r="FH461" i="5"/>
  <c r="FH471" i="5" s="1"/>
  <c r="FH456" i="5"/>
  <c r="FH451" i="5"/>
  <c r="FH450" i="5"/>
  <c r="FH566" i="5"/>
  <c r="FH453" i="5"/>
  <c r="FH455" i="5"/>
  <c r="FH558" i="5"/>
  <c r="FH565" i="5"/>
  <c r="FH452" i="5"/>
  <c r="FH454" i="5"/>
  <c r="EL454" i="5"/>
  <c r="EL456" i="5"/>
  <c r="EL453" i="5"/>
  <c r="EL452" i="5"/>
  <c r="EL565" i="5"/>
  <c r="EL566" i="5"/>
  <c r="EL450" i="5"/>
  <c r="EL461" i="5"/>
  <c r="EL471" i="5" s="1"/>
  <c r="EL558" i="5"/>
  <c r="EL451" i="5"/>
  <c r="EL455" i="5"/>
  <c r="DP461" i="5"/>
  <c r="DP471" i="5" s="1"/>
  <c r="DP452" i="5"/>
  <c r="DP566" i="5"/>
  <c r="DP558" i="5"/>
  <c r="DP453" i="5"/>
  <c r="DP455" i="5"/>
  <c r="DP454" i="5"/>
  <c r="DP456" i="5"/>
  <c r="DP450" i="5"/>
  <c r="DP451" i="5"/>
  <c r="DP565" i="5"/>
  <c r="CT456" i="5"/>
  <c r="CT454" i="5"/>
  <c r="CT566" i="5"/>
  <c r="CT451" i="5"/>
  <c r="CT558" i="5"/>
  <c r="CT455" i="5"/>
  <c r="CT450" i="5"/>
  <c r="CT452" i="5"/>
  <c r="CT461" i="5"/>
  <c r="CT471" i="5" s="1"/>
  <c r="CT453" i="5"/>
  <c r="CT565" i="5"/>
  <c r="BX453" i="5"/>
  <c r="BX454" i="5"/>
  <c r="BX451" i="5"/>
  <c r="BX461" i="5"/>
  <c r="BX471" i="5" s="1"/>
  <c r="BX450" i="5"/>
  <c r="BX452" i="5"/>
  <c r="BX558" i="5"/>
  <c r="BX565" i="5"/>
  <c r="BX566" i="5"/>
  <c r="BX456" i="5"/>
  <c r="BX455" i="5"/>
  <c r="BB566" i="5"/>
  <c r="BB461" i="5"/>
  <c r="BB471" i="5" s="1"/>
  <c r="BB451" i="5"/>
  <c r="BB456" i="5"/>
  <c r="BB455" i="5"/>
  <c r="BB558" i="5"/>
  <c r="BB565" i="5"/>
  <c r="BB452" i="5"/>
  <c r="BB453" i="5"/>
  <c r="BB454" i="5"/>
  <c r="BB450" i="5"/>
  <c r="AF566" i="5"/>
  <c r="AF461" i="5"/>
  <c r="AF471" i="5" s="1"/>
  <c r="AF453" i="5"/>
  <c r="AF454" i="5"/>
  <c r="AF451" i="5"/>
  <c r="AF450" i="5"/>
  <c r="AF452" i="5"/>
  <c r="AF455" i="5"/>
  <c r="AF558" i="5"/>
  <c r="AF456" i="5"/>
  <c r="AF565" i="5"/>
  <c r="J335" i="5"/>
  <c r="I332" i="5"/>
  <c r="AA360" i="5"/>
  <c r="AA389" i="5" s="1"/>
  <c r="AA153" i="5" s="1"/>
  <c r="AA361" i="5"/>
  <c r="AA390" i="5" s="1"/>
  <c r="AA154" i="5" s="1"/>
  <c r="Z360" i="5"/>
  <c r="Z389" i="5" s="1"/>
  <c r="Z153" i="5" s="1"/>
  <c r="Z361" i="5"/>
  <c r="Z390" i="5" s="1"/>
  <c r="Z154" i="5" s="1"/>
  <c r="V360" i="5"/>
  <c r="V389" i="5" s="1"/>
  <c r="V153" i="5" s="1"/>
  <c r="V361" i="5"/>
  <c r="V390" i="5" s="1"/>
  <c r="V154" i="5" s="1"/>
  <c r="X360" i="5"/>
  <c r="X389" i="5" s="1"/>
  <c r="X153" i="5" s="1"/>
  <c r="X361" i="5"/>
  <c r="X390" i="5" s="1"/>
  <c r="X154" i="5" s="1"/>
  <c r="U360" i="5"/>
  <c r="U389" i="5" s="1"/>
  <c r="U153" i="5" s="1"/>
  <c r="U361" i="5"/>
  <c r="U390" i="5" s="1"/>
  <c r="U154" i="5" s="1"/>
  <c r="Y360" i="5"/>
  <c r="Y389" i="5" s="1"/>
  <c r="Y153" i="5" s="1"/>
  <c r="Y361" i="5"/>
  <c r="Y390" i="5" s="1"/>
  <c r="Y154" i="5" s="1"/>
  <c r="W361" i="5"/>
  <c r="W390" i="5" s="1"/>
  <c r="W154" i="5" s="1"/>
  <c r="W360" i="5"/>
  <c r="W389" i="5" s="1"/>
  <c r="W153" i="5" s="1"/>
  <c r="T361" i="5"/>
  <c r="T360" i="5"/>
  <c r="I329" i="5"/>
  <c r="I327" i="5"/>
  <c r="FR731" i="5"/>
  <c r="FR732" i="5" s="1"/>
  <c r="FQ732" i="5"/>
  <c r="FP755" i="5"/>
  <c r="FP694" i="5" s="1"/>
  <c r="FP819" i="5" s="1"/>
  <c r="FP745" i="5"/>
  <c r="FO94" i="5"/>
  <c r="FO834" i="5"/>
  <c r="FO835" i="5" s="1"/>
  <c r="EV359" i="5" l="1"/>
  <c r="FD359" i="5"/>
  <c r="BF359" i="5"/>
  <c r="R359" i="5"/>
  <c r="CZ359" i="5"/>
  <c r="CD359" i="5"/>
  <c r="EA359" i="5"/>
  <c r="AK359" i="5"/>
  <c r="CG359" i="5"/>
  <c r="CT359" i="5"/>
  <c r="FN359" i="5"/>
  <c r="BJ359" i="5"/>
  <c r="BX359" i="5"/>
  <c r="EK359" i="5"/>
  <c r="BV359" i="5"/>
  <c r="AQ359" i="5"/>
  <c r="DT359" i="5"/>
  <c r="EJ359" i="5"/>
  <c r="CA359" i="5"/>
  <c r="EN357" i="5"/>
  <c r="EN380" i="5" s="1"/>
  <c r="BO357" i="5"/>
  <c r="BO380" i="5" s="1"/>
  <c r="BO385" i="5" s="1"/>
  <c r="FM359" i="5"/>
  <c r="BH359" i="5"/>
  <c r="DO359" i="5"/>
  <c r="DU359" i="5"/>
  <c r="BK359" i="5"/>
  <c r="BN359" i="5"/>
  <c r="DK359" i="5"/>
  <c r="AA357" i="5"/>
  <c r="AA380" i="5" s="1"/>
  <c r="AA385" i="5" s="1"/>
  <c r="CJ359" i="5"/>
  <c r="J192" i="5"/>
  <c r="CE359" i="5"/>
  <c r="U357" i="5"/>
  <c r="U380" i="5" s="1"/>
  <c r="U385" i="5" s="1"/>
  <c r="AH359" i="5"/>
  <c r="CN359" i="5"/>
  <c r="DZ357" i="5"/>
  <c r="DZ380" i="5" s="1"/>
  <c r="CQ359" i="5"/>
  <c r="BC359" i="5"/>
  <c r="BG359" i="5"/>
  <c r="FA359" i="5"/>
  <c r="BQ359" i="5"/>
  <c r="BQ383" i="5"/>
  <c r="BQ148" i="5" s="1"/>
  <c r="ED357" i="5"/>
  <c r="ED380" i="5" s="1"/>
  <c r="AX359" i="5"/>
  <c r="CU359" i="5"/>
  <c r="AP359" i="5"/>
  <c r="DD359" i="5"/>
  <c r="DG359" i="5"/>
  <c r="BW359" i="5"/>
  <c r="ES359" i="5"/>
  <c r="DW359" i="5"/>
  <c r="FJ357" i="5"/>
  <c r="FJ380" i="5" s="1"/>
  <c r="BZ357" i="5"/>
  <c r="BZ380" i="5" s="1"/>
  <c r="BZ385" i="5" s="1"/>
  <c r="CP357" i="5"/>
  <c r="CP380" i="5" s="1"/>
  <c r="AO359" i="5"/>
  <c r="EV384" i="5"/>
  <c r="EV149" i="5" s="1"/>
  <c r="BF384" i="5"/>
  <c r="BF149" i="5" s="1"/>
  <c r="CM384" i="5"/>
  <c r="CM149" i="5" s="1"/>
  <c r="DT384" i="5"/>
  <c r="DT149" i="5" s="1"/>
  <c r="FB384" i="5"/>
  <c r="FB149" i="5" s="1"/>
  <c r="DW384" i="5"/>
  <c r="DW149" i="5" s="1"/>
  <c r="Q384" i="5"/>
  <c r="Q149" i="5" s="1"/>
  <c r="BN384" i="5"/>
  <c r="BN149" i="5" s="1"/>
  <c r="DK384" i="5"/>
  <c r="DK149" i="5" s="1"/>
  <c r="CI384" i="5"/>
  <c r="CI149" i="5" s="1"/>
  <c r="FL384" i="5"/>
  <c r="FL149" i="5" s="1"/>
  <c r="BV384" i="5"/>
  <c r="BV149" i="5" s="1"/>
  <c r="DC384" i="5"/>
  <c r="DC149" i="5" s="1"/>
  <c r="EJ384" i="5"/>
  <c r="EJ149" i="5" s="1"/>
  <c r="ET384" i="5"/>
  <c r="ET149" i="5" s="1"/>
  <c r="EM384" i="5"/>
  <c r="EM149" i="5" s="1"/>
  <c r="AG384" i="5"/>
  <c r="AG149" i="5" s="1"/>
  <c r="CD384" i="5"/>
  <c r="CD149" i="5" s="1"/>
  <c r="EA384" i="5"/>
  <c r="EA149" i="5" s="1"/>
  <c r="BC384" i="5"/>
  <c r="BC149" i="5" s="1"/>
  <c r="CL384" i="5"/>
  <c r="CL149" i="5" s="1"/>
  <c r="DS384" i="5"/>
  <c r="DS149" i="5" s="1"/>
  <c r="BJ384" i="5"/>
  <c r="BJ149" i="5" s="1"/>
  <c r="CY384" i="5"/>
  <c r="CY149" i="5" s="1"/>
  <c r="FC384" i="5"/>
  <c r="FC149" i="5" s="1"/>
  <c r="AW384" i="5"/>
  <c r="AW149" i="5" s="1"/>
  <c r="CT384" i="5"/>
  <c r="CT149" i="5" s="1"/>
  <c r="EQ384" i="5"/>
  <c r="EQ149" i="5" s="1"/>
  <c r="U384" i="5"/>
  <c r="U149" i="5" s="1"/>
  <c r="Y384" i="5"/>
  <c r="Y149" i="5" s="1"/>
  <c r="DB384" i="5"/>
  <c r="DB149" i="5" s="1"/>
  <c r="EI384" i="5"/>
  <c r="EI149" i="5" s="1"/>
  <c r="EL384" i="5"/>
  <c r="EL149" i="5" s="1"/>
  <c r="N384" i="5"/>
  <c r="N149" i="5" s="1"/>
  <c r="FI384" i="5"/>
  <c r="FI149" i="5" s="1"/>
  <c r="BM384" i="5"/>
  <c r="BM149" i="5" s="1"/>
  <c r="DJ384" i="5"/>
  <c r="DJ149" i="5" s="1"/>
  <c r="FG384" i="5"/>
  <c r="FG149" i="5" s="1"/>
  <c r="AK384" i="5"/>
  <c r="AK149" i="5" s="1"/>
  <c r="P384" i="5"/>
  <c r="P149" i="5" s="1"/>
  <c r="BE384" i="5"/>
  <c r="BE149" i="5" s="1"/>
  <c r="EH384" i="5"/>
  <c r="EH149" i="5" s="1"/>
  <c r="M384" i="5"/>
  <c r="M149" i="5" s="1"/>
  <c r="AT384" i="5"/>
  <c r="AT149" i="5" s="1"/>
  <c r="AF384" i="5"/>
  <c r="AF149" i="5" s="1"/>
  <c r="CS384" i="5"/>
  <c r="CS149" i="5" s="1"/>
  <c r="DZ384" i="5"/>
  <c r="DZ149" i="5" s="1"/>
  <c r="ER384" i="5"/>
  <c r="ER149" i="5" s="1"/>
  <c r="EY359" i="5"/>
  <c r="AD359" i="5"/>
  <c r="BU384" i="5"/>
  <c r="BU149" i="5" s="1"/>
  <c r="EX384" i="5"/>
  <c r="EX149" i="5" s="1"/>
  <c r="EZ384" i="5"/>
  <c r="EZ149" i="5" s="1"/>
  <c r="AC384" i="5"/>
  <c r="AC149" i="5" s="1"/>
  <c r="BZ384" i="5"/>
  <c r="BZ149" i="5" s="1"/>
  <c r="AV384" i="5"/>
  <c r="AV149" i="5" s="1"/>
  <c r="DI384" i="5"/>
  <c r="DI149" i="5" s="1"/>
  <c r="EP384" i="5"/>
  <c r="EP149" i="5" s="1"/>
  <c r="FJ384" i="5"/>
  <c r="FJ149" i="5" s="1"/>
  <c r="CG384" i="5"/>
  <c r="CG149" i="5" s="1"/>
  <c r="BA384" i="5"/>
  <c r="BA149" i="5" s="1"/>
  <c r="CK384" i="5"/>
  <c r="CK149" i="5" s="1"/>
  <c r="AS384" i="5"/>
  <c r="AS149" i="5" s="1"/>
  <c r="DV384" i="5"/>
  <c r="DV149" i="5" s="1"/>
  <c r="BL384" i="5"/>
  <c r="BL149" i="5" s="1"/>
  <c r="DY384" i="5"/>
  <c r="DY149" i="5" s="1"/>
  <c r="FF384" i="5"/>
  <c r="FF149" i="5" s="1"/>
  <c r="CW384" i="5"/>
  <c r="CW149" i="5" s="1"/>
  <c r="FD856" i="5"/>
  <c r="EY384" i="5"/>
  <c r="EY149" i="5" s="1"/>
  <c r="DR359" i="5"/>
  <c r="BA359" i="5"/>
  <c r="X384" i="5"/>
  <c r="X149" i="5" s="1"/>
  <c r="DA384" i="5"/>
  <c r="DA149" i="5" s="1"/>
  <c r="DF384" i="5"/>
  <c r="DF149" i="5" s="1"/>
  <c r="BI384" i="5"/>
  <c r="BI149" i="5" s="1"/>
  <c r="EE384" i="5"/>
  <c r="EE149" i="5" s="1"/>
  <c r="CB384" i="5"/>
  <c r="CB149" i="5" s="1"/>
  <c r="EO384" i="5"/>
  <c r="EO149" i="5" s="1"/>
  <c r="EB384" i="5"/>
  <c r="EB149" i="5" s="1"/>
  <c r="FP856" i="5"/>
  <c r="FK384" i="5"/>
  <c r="FK149" i="5" s="1"/>
  <c r="BS384" i="5"/>
  <c r="BS149" i="5" s="1"/>
  <c r="CC384" i="5"/>
  <c r="CC149" i="5" s="1"/>
  <c r="AN384" i="5"/>
  <c r="AN149" i="5" s="1"/>
  <c r="DQ384" i="5"/>
  <c r="DQ149" i="5" s="1"/>
  <c r="L384" i="5"/>
  <c r="L149" i="5" s="1"/>
  <c r="BY384" i="5"/>
  <c r="BY149" i="5" s="1"/>
  <c r="O384" i="5"/>
  <c r="O149" i="5" s="1"/>
  <c r="CR384" i="5"/>
  <c r="CR149" i="5" s="1"/>
  <c r="FE384" i="5"/>
  <c r="FE149" i="5" s="1"/>
  <c r="EU384" i="5"/>
  <c r="EU149" i="5" s="1"/>
  <c r="T384" i="5"/>
  <c r="T149" i="5" s="1"/>
  <c r="V384" i="5"/>
  <c r="V149" i="5" s="1"/>
  <c r="W384" i="5"/>
  <c r="W149" i="5" s="1"/>
  <c r="ET359" i="5"/>
  <c r="W357" i="5"/>
  <c r="W380" i="5" s="1"/>
  <c r="W385" i="5" s="1"/>
  <c r="BD384" i="5"/>
  <c r="BD149" i="5" s="1"/>
  <c r="EG384" i="5"/>
  <c r="EG149" i="5" s="1"/>
  <c r="EC384" i="5"/>
  <c r="EC149" i="5" s="1"/>
  <c r="AB384" i="5"/>
  <c r="AB149" i="5" s="1"/>
  <c r="CO384" i="5"/>
  <c r="CO149" i="5" s="1"/>
  <c r="AE384" i="5"/>
  <c r="AE149" i="5" s="1"/>
  <c r="DH384" i="5"/>
  <c r="DH149" i="5" s="1"/>
  <c r="FH384" i="5"/>
  <c r="FH149" i="5" s="1"/>
  <c r="S384" i="5"/>
  <c r="S149" i="5" s="1"/>
  <c r="AJ384" i="5"/>
  <c r="AJ149" i="5" s="1"/>
  <c r="AL384" i="5"/>
  <c r="AL149" i="5" s="1"/>
  <c r="AD384" i="5"/>
  <c r="AD149" i="5" s="1"/>
  <c r="BT384" i="5"/>
  <c r="BT149" i="5" s="1"/>
  <c r="EW384" i="5"/>
  <c r="EW149" i="5" s="1"/>
  <c r="K384" i="5"/>
  <c r="K149" i="5" s="1"/>
  <c r="AR384" i="5"/>
  <c r="AR149" i="5" s="1"/>
  <c r="DE384" i="5"/>
  <c r="DE149" i="5" s="1"/>
  <c r="AU384" i="5"/>
  <c r="AU149" i="5" s="1"/>
  <c r="DX384" i="5"/>
  <c r="DX149" i="5" s="1"/>
  <c r="DN384" i="5"/>
  <c r="DN149" i="5" s="1"/>
  <c r="AI384" i="5"/>
  <c r="AI149" i="5" s="1"/>
  <c r="AZ384" i="5"/>
  <c r="AZ149" i="5" s="1"/>
  <c r="BB384" i="5"/>
  <c r="BB149" i="5" s="1"/>
  <c r="EM359" i="5"/>
  <c r="Q359" i="5"/>
  <c r="CO1032" i="5"/>
  <c r="CJ384" i="5"/>
  <c r="CJ149" i="5" s="1"/>
  <c r="FR1032" i="5"/>
  <c r="FM384" i="5"/>
  <c r="FM149" i="5" s="1"/>
  <c r="AA384" i="5"/>
  <c r="AA149" i="5" s="1"/>
  <c r="BH384" i="5"/>
  <c r="BH149" i="5" s="1"/>
  <c r="DU384" i="5"/>
  <c r="DU149" i="5" s="1"/>
  <c r="BK384" i="5"/>
  <c r="BK149" i="5" s="1"/>
  <c r="EN384" i="5"/>
  <c r="EN149" i="5" s="1"/>
  <c r="DT856" i="5"/>
  <c r="DO384" i="5"/>
  <c r="DO149" i="5" s="1"/>
  <c r="AY384" i="5"/>
  <c r="AY149" i="5" s="1"/>
  <c r="BP384" i="5"/>
  <c r="BP149" i="5" s="1"/>
  <c r="BR384" i="5"/>
  <c r="BR149" i="5" s="1"/>
  <c r="AO384" i="5"/>
  <c r="AO149" i="5" s="1"/>
  <c r="CZ384" i="5"/>
  <c r="CZ149" i="5" s="1"/>
  <c r="DM384" i="5"/>
  <c r="DM149" i="5" s="1"/>
  <c r="AQ384" i="5"/>
  <c r="AQ149" i="5" s="1"/>
  <c r="BX384" i="5"/>
  <c r="BX149" i="5" s="1"/>
  <c r="EP1032" i="5"/>
  <c r="EK384" i="5"/>
  <c r="EK149" i="5" s="1"/>
  <c r="CF856" i="5"/>
  <c r="CA384" i="5"/>
  <c r="CA149" i="5" s="1"/>
  <c r="FI856" i="5"/>
  <c r="FD384" i="5"/>
  <c r="FD149" i="5" s="1"/>
  <c r="R384" i="5"/>
  <c r="R149" i="5" s="1"/>
  <c r="BO384" i="5"/>
  <c r="BO149" i="5" s="1"/>
  <c r="CF384" i="5"/>
  <c r="CF149" i="5" s="1"/>
  <c r="CH384" i="5"/>
  <c r="CH149" i="5" s="1"/>
  <c r="ER359" i="5"/>
  <c r="DC359" i="5"/>
  <c r="FC359" i="5"/>
  <c r="P357" i="5"/>
  <c r="P380" i="5" s="1"/>
  <c r="P385" i="5" s="1"/>
  <c r="AG359" i="5"/>
  <c r="DU856" i="5"/>
  <c r="DP384" i="5"/>
  <c r="DP149" i="5" s="1"/>
  <c r="Z384" i="5"/>
  <c r="Z149" i="5" s="1"/>
  <c r="BG384" i="5"/>
  <c r="BG149" i="5" s="1"/>
  <c r="CN384" i="5"/>
  <c r="CN149" i="5" s="1"/>
  <c r="FA384" i="5"/>
  <c r="FA149" i="5" s="1"/>
  <c r="CQ384" i="5"/>
  <c r="CQ149" i="5" s="1"/>
  <c r="CV384" i="5"/>
  <c r="CV149" i="5" s="1"/>
  <c r="AM856" i="5"/>
  <c r="AH384" i="5"/>
  <c r="AH149" i="5" s="1"/>
  <c r="CJ1032" i="5"/>
  <c r="CE384" i="5"/>
  <c r="CE149" i="5" s="1"/>
  <c r="DL384" i="5"/>
  <c r="DL149" i="5" s="1"/>
  <c r="CX384" i="5"/>
  <c r="CX149" i="5" s="1"/>
  <c r="DR384" i="5"/>
  <c r="DR149" i="5" s="1"/>
  <c r="EF384" i="5"/>
  <c r="EF149" i="5" s="1"/>
  <c r="AP384" i="5"/>
  <c r="AP149" i="5" s="1"/>
  <c r="BW384" i="5"/>
  <c r="BW149" i="5" s="1"/>
  <c r="DD384" i="5"/>
  <c r="DD149" i="5" s="1"/>
  <c r="CP384" i="5"/>
  <c r="CP149" i="5" s="1"/>
  <c r="DG384" i="5"/>
  <c r="DG149" i="5" s="1"/>
  <c r="ES384" i="5"/>
  <c r="ES149" i="5" s="1"/>
  <c r="AX384" i="5"/>
  <c r="AX149" i="5" s="1"/>
  <c r="CU384" i="5"/>
  <c r="CU149" i="5" s="1"/>
  <c r="ED384" i="5"/>
  <c r="ED149" i="5" s="1"/>
  <c r="AM384" i="5"/>
  <c r="AM149" i="5" s="1"/>
  <c r="CO359" i="5"/>
  <c r="DU357" i="5"/>
  <c r="DU380" i="5" s="1"/>
  <c r="DU385" i="5" s="1"/>
  <c r="Z359" i="5"/>
  <c r="AV359" i="5"/>
  <c r="CS359" i="5"/>
  <c r="CI359" i="5"/>
  <c r="BK357" i="5"/>
  <c r="BK380" i="5" s="1"/>
  <c r="BK385" i="5" s="1"/>
  <c r="BL359" i="5"/>
  <c r="CC359" i="5"/>
  <c r="DR357" i="5"/>
  <c r="DR380" i="5" s="1"/>
  <c r="DR385" i="5" s="1"/>
  <c r="DE359" i="5"/>
  <c r="FG359" i="5"/>
  <c r="EY357" i="5"/>
  <c r="EY380" i="5" s="1"/>
  <c r="EY385" i="5" s="1"/>
  <c r="DO357" i="5"/>
  <c r="DO380" i="5" s="1"/>
  <c r="DO385" i="5" s="1"/>
  <c r="CR359" i="5"/>
  <c r="DP357" i="5"/>
  <c r="DH359" i="5"/>
  <c r="AD357" i="5"/>
  <c r="AD380" i="5" s="1"/>
  <c r="AD385" i="5" s="1"/>
  <c r="EF359" i="5"/>
  <c r="DJ359" i="5"/>
  <c r="EQ359" i="5"/>
  <c r="O359" i="5"/>
  <c r="EE357" i="5"/>
  <c r="EE380" i="5" s="1"/>
  <c r="EE385" i="5" s="1"/>
  <c r="CJ357" i="5"/>
  <c r="CJ380" i="5" s="1"/>
  <c r="CJ385" i="5" s="1"/>
  <c r="AR359" i="5"/>
  <c r="CC357" i="5"/>
  <c r="CC380" i="5" s="1"/>
  <c r="CC385" i="5" s="1"/>
  <c r="CO856" i="5"/>
  <c r="AT856" i="5"/>
  <c r="AT1032" i="5"/>
  <c r="FR856" i="5"/>
  <c r="DW856" i="5"/>
  <c r="DW1032" i="5"/>
  <c r="AF1032" i="5"/>
  <c r="AF856" i="5"/>
  <c r="FD1032" i="5"/>
  <c r="BM856" i="5"/>
  <c r="BM1032" i="5"/>
  <c r="AB856" i="5"/>
  <c r="AB1032" i="5"/>
  <c r="DZ856" i="5"/>
  <c r="DZ1032" i="5"/>
  <c r="AI1032" i="5"/>
  <c r="AI856" i="5"/>
  <c r="BP856" i="5"/>
  <c r="BP1032" i="5"/>
  <c r="U856" i="5"/>
  <c r="U1032" i="5"/>
  <c r="ES856" i="5"/>
  <c r="ES1032" i="5"/>
  <c r="CH856" i="5"/>
  <c r="CH1032" i="5"/>
  <c r="EE856" i="5"/>
  <c r="EE1032" i="5"/>
  <c r="BT856" i="5"/>
  <c r="BT1032" i="5"/>
  <c r="FO856" i="5"/>
  <c r="FO1032" i="5"/>
  <c r="EI856" i="5"/>
  <c r="EI1032" i="5"/>
  <c r="BX856" i="5"/>
  <c r="BX1032" i="5"/>
  <c r="CZ357" i="5"/>
  <c r="CZ380" i="5" s="1"/>
  <c r="CZ385" i="5" s="1"/>
  <c r="BE357" i="5"/>
  <c r="BE380" i="5" s="1"/>
  <c r="BE385" i="5" s="1"/>
  <c r="DM357" i="5"/>
  <c r="DM380" i="5" s="1"/>
  <c r="DM385" i="5" s="1"/>
  <c r="EH357" i="5"/>
  <c r="EH380" i="5" s="1"/>
  <c r="EH385" i="5" s="1"/>
  <c r="AQ357" i="5"/>
  <c r="AQ380" i="5" s="1"/>
  <c r="AQ385" i="5" s="1"/>
  <c r="FO357" i="5"/>
  <c r="FO380" i="5" s="1"/>
  <c r="FO385" i="5" s="1"/>
  <c r="BX357" i="5"/>
  <c r="BX380" i="5" s="1"/>
  <c r="BX385" i="5" s="1"/>
  <c r="M357" i="5"/>
  <c r="EK357" i="5"/>
  <c r="EK380" i="5" s="1"/>
  <c r="EK385" i="5" s="1"/>
  <c r="AT357" i="5"/>
  <c r="AT380" i="5" s="1"/>
  <c r="AT385" i="5" s="1"/>
  <c r="CA357" i="5"/>
  <c r="CA380" i="5" s="1"/>
  <c r="CA385" i="5" s="1"/>
  <c r="AF357" i="5"/>
  <c r="AF380" i="5" s="1"/>
  <c r="AF385" i="5" s="1"/>
  <c r="FD357" i="5"/>
  <c r="FD380" i="5" s="1"/>
  <c r="FD385" i="5" s="1"/>
  <c r="CS357" i="5"/>
  <c r="R357" i="5"/>
  <c r="R380" i="5" s="1"/>
  <c r="R385" i="5" s="1"/>
  <c r="EP357" i="5"/>
  <c r="EP380" i="5" s="1"/>
  <c r="EP385" i="5" s="1"/>
  <c r="CE357" i="5"/>
  <c r="CE380" i="5" s="1"/>
  <c r="CE385" i="5" s="1"/>
  <c r="CI357" i="5"/>
  <c r="CI380" i="5" s="1"/>
  <c r="CI385" i="5" s="1"/>
  <c r="V357" i="5"/>
  <c r="V380" i="5" s="1"/>
  <c r="V385" i="5" s="1"/>
  <c r="DE856" i="5"/>
  <c r="DE1032" i="5"/>
  <c r="BJ856" i="5"/>
  <c r="BJ1032" i="5"/>
  <c r="DR856" i="5"/>
  <c r="DR1032" i="5"/>
  <c r="EM856" i="5"/>
  <c r="EM1032" i="5"/>
  <c r="AV856" i="5"/>
  <c r="AV1032" i="5"/>
  <c r="CC856" i="5"/>
  <c r="CC1032" i="5"/>
  <c r="R856" i="5"/>
  <c r="R1032" i="5"/>
  <c r="EP856" i="5"/>
  <c r="AY856" i="5"/>
  <c r="AY1032" i="5"/>
  <c r="AK856" i="5"/>
  <c r="AK1032" i="5"/>
  <c r="CX856" i="5"/>
  <c r="CX1032" i="5"/>
  <c r="W856" i="5"/>
  <c r="W1032" i="5"/>
  <c r="EU856" i="5"/>
  <c r="EU1032" i="5"/>
  <c r="CJ856" i="5"/>
  <c r="CN856" i="5"/>
  <c r="CN1032" i="5"/>
  <c r="AA1032" i="5"/>
  <c r="AA856" i="5"/>
  <c r="AA359" i="5"/>
  <c r="BU357" i="5"/>
  <c r="BU380" i="5" s="1"/>
  <c r="BU385" i="5" s="1"/>
  <c r="Z357" i="5"/>
  <c r="Z380" i="5" s="1"/>
  <c r="Z385" i="5" s="1"/>
  <c r="EX357" i="5"/>
  <c r="EX380" i="5" s="1"/>
  <c r="EX385" i="5" s="1"/>
  <c r="BG357" i="5"/>
  <c r="CN357" i="5"/>
  <c r="CN380" i="5" s="1"/>
  <c r="CN385" i="5" s="1"/>
  <c r="FA357" i="5"/>
  <c r="FA380" i="5" s="1"/>
  <c r="FA385" i="5" s="1"/>
  <c r="CQ357" i="5"/>
  <c r="CQ380" i="5" s="1"/>
  <c r="CQ385" i="5" s="1"/>
  <c r="AV357" i="5"/>
  <c r="AV380" i="5" s="1"/>
  <c r="AV385" i="5" s="1"/>
  <c r="CV357" i="5"/>
  <c r="CV380" i="5" s="1"/>
  <c r="CV385" i="5" s="1"/>
  <c r="DI357" i="5"/>
  <c r="DI380" i="5" s="1"/>
  <c r="DI385" i="5" s="1"/>
  <c r="AH357" i="5"/>
  <c r="AH380" i="5" s="1"/>
  <c r="AH385" i="5" s="1"/>
  <c r="FF357" i="5"/>
  <c r="FF380" i="5" s="1"/>
  <c r="FF385" i="5" s="1"/>
  <c r="CU357" i="5"/>
  <c r="CU380" i="5" s="1"/>
  <c r="CU385" i="5" s="1"/>
  <c r="AL357" i="5"/>
  <c r="BZ856" i="5"/>
  <c r="BZ1032" i="5"/>
  <c r="AE1032" i="5"/>
  <c r="AE856" i="5"/>
  <c r="FC856" i="5"/>
  <c r="FC1032" i="5"/>
  <c r="BL856" i="5"/>
  <c r="BL1032" i="5"/>
  <c r="FE856" i="5"/>
  <c r="FE1032" i="5"/>
  <c r="CS856" i="5"/>
  <c r="CS1032" i="5"/>
  <c r="AH1032" i="5"/>
  <c r="AH856" i="5"/>
  <c r="FF856" i="5"/>
  <c r="FF1032" i="5"/>
  <c r="CE856" i="5"/>
  <c r="CE1032" i="5"/>
  <c r="CV856" i="5"/>
  <c r="CV1032" i="5"/>
  <c r="BA856" i="5"/>
  <c r="BA1032" i="5"/>
  <c r="DA856" i="5"/>
  <c r="DA1032" i="5"/>
  <c r="DN856" i="5"/>
  <c r="DN1032" i="5"/>
  <c r="FK856" i="5"/>
  <c r="FK1032" i="5"/>
  <c r="CZ856" i="5"/>
  <c r="CZ1032" i="5"/>
  <c r="Y856" i="5"/>
  <c r="Y1032" i="5"/>
  <c r="Z856" i="5"/>
  <c r="Z1032" i="5"/>
  <c r="AQ856" i="5"/>
  <c r="AQ1032" i="5"/>
  <c r="FM357" i="5"/>
  <c r="FM380" i="5" s="1"/>
  <c r="FM385" i="5" s="1"/>
  <c r="EF357" i="5"/>
  <c r="EF380" i="5" s="1"/>
  <c r="EF385" i="5" s="1"/>
  <c r="CK357" i="5"/>
  <c r="CK380" i="5" s="1"/>
  <c r="CK385" i="5" s="1"/>
  <c r="AP357" i="5"/>
  <c r="AP380" i="5" s="1"/>
  <c r="AP385" i="5" s="1"/>
  <c r="FN357" i="5"/>
  <c r="FN380" i="5" s="1"/>
  <c r="FN385" i="5" s="1"/>
  <c r="BW357" i="5"/>
  <c r="BW380" i="5" s="1"/>
  <c r="BW385" i="5" s="1"/>
  <c r="FQ357" i="5"/>
  <c r="FQ380" i="5" s="1"/>
  <c r="FQ385" i="5" s="1"/>
  <c r="DD357" i="5"/>
  <c r="AS357" i="5"/>
  <c r="AS380" i="5" s="1"/>
  <c r="AS385" i="5" s="1"/>
  <c r="DV357" i="5"/>
  <c r="DV380" i="5" s="1"/>
  <c r="DV385" i="5" s="1"/>
  <c r="DG357" i="5"/>
  <c r="DG380" i="5" s="1"/>
  <c r="DG385" i="5" s="1"/>
  <c r="BL357" i="5"/>
  <c r="BL380" i="5" s="1"/>
  <c r="BL385" i="5" s="1"/>
  <c r="ES357" i="5"/>
  <c r="ES380" i="5" s="1"/>
  <c r="ES385" i="5" s="1"/>
  <c r="DY357" i="5"/>
  <c r="AX357" i="5"/>
  <c r="AX380" i="5" s="1"/>
  <c r="AX385" i="5" s="1"/>
  <c r="EB357" i="5"/>
  <c r="EB380" i="5" s="1"/>
  <c r="EB385" i="5" s="1"/>
  <c r="DK357" i="5"/>
  <c r="DK380" i="5" s="1"/>
  <c r="DK385" i="5" s="1"/>
  <c r="AJ357" i="5"/>
  <c r="AJ380" i="5" s="1"/>
  <c r="AJ385" i="5" s="1"/>
  <c r="AK357" i="5"/>
  <c r="AK380" i="5" s="1"/>
  <c r="AK385" i="5" s="1"/>
  <c r="BB357" i="5"/>
  <c r="BB380" i="5" s="1"/>
  <c r="BB385" i="5" s="1"/>
  <c r="EK856" i="5"/>
  <c r="EK1032" i="5"/>
  <c r="CP856" i="5"/>
  <c r="CP1032" i="5"/>
  <c r="AU856" i="5"/>
  <c r="AU1032" i="5"/>
  <c r="CB856" i="5"/>
  <c r="CB1032" i="5"/>
  <c r="DI856" i="5"/>
  <c r="DI1032" i="5"/>
  <c r="AX856" i="5"/>
  <c r="AX1032" i="5"/>
  <c r="CU856" i="5"/>
  <c r="CU1032" i="5"/>
  <c r="EA856" i="5"/>
  <c r="EA1032" i="5"/>
  <c r="DL856" i="5"/>
  <c r="DL1032" i="5"/>
  <c r="BQ856" i="5"/>
  <c r="BQ1032" i="5"/>
  <c r="EX856" i="5"/>
  <c r="EX1032" i="5"/>
  <c r="ED856" i="5"/>
  <c r="ED1032" i="5"/>
  <c r="BC856" i="5"/>
  <c r="BC1032" i="5"/>
  <c r="EG856" i="5"/>
  <c r="EG1032" i="5"/>
  <c r="DP856" i="5"/>
  <c r="DP1032" i="5"/>
  <c r="AO856" i="5"/>
  <c r="AO1032" i="5"/>
  <c r="AP856" i="5"/>
  <c r="AP1032" i="5"/>
  <c r="BG856" i="5"/>
  <c r="BG1032" i="5"/>
  <c r="J356" i="5"/>
  <c r="J384" i="5" s="1"/>
  <c r="J149" i="5" s="1"/>
  <c r="CV359" i="5"/>
  <c r="X357" i="5"/>
  <c r="X380" i="5" s="1"/>
  <c r="X385" i="5" s="1"/>
  <c r="EV357" i="5"/>
  <c r="EV380" i="5" s="1"/>
  <c r="EV385" i="5" s="1"/>
  <c r="DA357" i="5"/>
  <c r="DA380" i="5" s="1"/>
  <c r="DA385" i="5" s="1"/>
  <c r="BF357" i="5"/>
  <c r="CM357" i="5"/>
  <c r="CM380" i="5" s="1"/>
  <c r="CM385" i="5" s="1"/>
  <c r="DF357" i="5"/>
  <c r="DT357" i="5"/>
  <c r="DT380" i="5" s="1"/>
  <c r="DT385" i="5" s="1"/>
  <c r="BI357" i="5"/>
  <c r="BI380" i="5" s="1"/>
  <c r="BI385" i="5" s="1"/>
  <c r="FB357" i="5"/>
  <c r="FB380" i="5" s="1"/>
  <c r="FB385" i="5" s="1"/>
  <c r="DW357" i="5"/>
  <c r="DW380" i="5" s="1"/>
  <c r="DW385" i="5" s="1"/>
  <c r="CB357" i="5"/>
  <c r="CB380" i="5" s="1"/>
  <c r="CB385" i="5" s="1"/>
  <c r="Q357" i="5"/>
  <c r="Q380" i="5" s="1"/>
  <c r="Q385" i="5" s="1"/>
  <c r="EO357" i="5"/>
  <c r="BN357" i="5"/>
  <c r="EU357" i="5"/>
  <c r="EU380" i="5" s="1"/>
  <c r="EU385" i="5" s="1"/>
  <c r="EA357" i="5"/>
  <c r="EA380" i="5" s="1"/>
  <c r="EA385" i="5" s="1"/>
  <c r="AZ357" i="5"/>
  <c r="AZ380" i="5" s="1"/>
  <c r="AZ385" i="5" s="1"/>
  <c r="BA357" i="5"/>
  <c r="BA380" i="5" s="1"/>
  <c r="BA385" i="5" s="1"/>
  <c r="BR357" i="5"/>
  <c r="BR380" i="5" s="1"/>
  <c r="BR385" i="5" s="1"/>
  <c r="AC856" i="5"/>
  <c r="AC1032" i="5"/>
  <c r="FA856" i="5"/>
  <c r="FA1032" i="5"/>
  <c r="DF856" i="5"/>
  <c r="DF1032" i="5"/>
  <c r="BK856" i="5"/>
  <c r="BK1032" i="5"/>
  <c r="CR856" i="5"/>
  <c r="CR1032" i="5"/>
  <c r="DK856" i="5"/>
  <c r="DK1032" i="5"/>
  <c r="DY856" i="5"/>
  <c r="DY1032" i="5"/>
  <c r="BN856" i="5"/>
  <c r="BN1032" i="5"/>
  <c r="FG856" i="5"/>
  <c r="FG1032" i="5"/>
  <c r="EJ856" i="5"/>
  <c r="EJ1032" i="5"/>
  <c r="EB856" i="5"/>
  <c r="EB1032" i="5"/>
  <c r="CG856" i="5"/>
  <c r="CG1032" i="5"/>
  <c r="V856" i="5"/>
  <c r="V1032" i="5"/>
  <c r="ET856" i="5"/>
  <c r="ET1032" i="5"/>
  <c r="BS856" i="5"/>
  <c r="BS1032" i="5"/>
  <c r="EZ856" i="5"/>
  <c r="EZ1032" i="5"/>
  <c r="EF856" i="5"/>
  <c r="EF1032" i="5"/>
  <c r="BE856" i="5"/>
  <c r="BE1032" i="5"/>
  <c r="BF856" i="5"/>
  <c r="BF1032" i="5"/>
  <c r="BW856" i="5"/>
  <c r="BW1032" i="5"/>
  <c r="DP359" i="5"/>
  <c r="W359" i="5"/>
  <c r="DM359" i="5"/>
  <c r="FJ359" i="5"/>
  <c r="AN357" i="5"/>
  <c r="AN380" i="5" s="1"/>
  <c r="AN385" i="5" s="1"/>
  <c r="FL357" i="5"/>
  <c r="FL380" i="5" s="1"/>
  <c r="FL385" i="5" s="1"/>
  <c r="DQ357" i="5"/>
  <c r="DQ380" i="5" s="1"/>
  <c r="DQ385" i="5" s="1"/>
  <c r="BV357" i="5"/>
  <c r="BV380" i="5" s="1"/>
  <c r="BV385" i="5" s="1"/>
  <c r="FR357" i="5"/>
  <c r="FR380" i="5" s="1"/>
  <c r="FR385" i="5" s="1"/>
  <c r="DC357" i="5"/>
  <c r="DC380" i="5" s="1"/>
  <c r="DC385" i="5" s="1"/>
  <c r="L357" i="5"/>
  <c r="L380" i="5" s="1"/>
  <c r="L385" i="5" s="1"/>
  <c r="EJ357" i="5"/>
  <c r="EJ380" i="5" s="1"/>
  <c r="EJ385" i="5" s="1"/>
  <c r="BY357" i="5"/>
  <c r="BY380" i="5" s="1"/>
  <c r="BY385" i="5" s="1"/>
  <c r="ET357" i="5"/>
  <c r="ET380" i="5" s="1"/>
  <c r="ET385" i="5" s="1"/>
  <c r="O357" i="5"/>
  <c r="O380" i="5" s="1"/>
  <c r="O385" i="5" s="1"/>
  <c r="EM357" i="5"/>
  <c r="EM380" i="5" s="1"/>
  <c r="EM385" i="5" s="1"/>
  <c r="CR357" i="5"/>
  <c r="CR380" i="5" s="1"/>
  <c r="CR385" i="5" s="1"/>
  <c r="AG357" i="5"/>
  <c r="FE357" i="5"/>
  <c r="CD357" i="5"/>
  <c r="CD380" i="5" s="1"/>
  <c r="CD385" i="5" s="1"/>
  <c r="S357" i="5"/>
  <c r="S380" i="5" s="1"/>
  <c r="S385" i="5" s="1"/>
  <c r="EQ357" i="5"/>
  <c r="EQ380" i="5" s="1"/>
  <c r="EQ385" i="5" s="1"/>
  <c r="BP357" i="5"/>
  <c r="BP380" i="5" s="1"/>
  <c r="BP385" i="5" s="1"/>
  <c r="BQ357" i="5"/>
  <c r="BQ380" i="5" s="1"/>
  <c r="BQ385" i="5" s="1"/>
  <c r="CH357" i="5"/>
  <c r="AS856" i="5"/>
  <c r="AS1032" i="5"/>
  <c r="FQ856" i="5"/>
  <c r="FQ1032" i="5"/>
  <c r="DV856" i="5"/>
  <c r="DV1032" i="5"/>
  <c r="CA856" i="5"/>
  <c r="CA1032" i="5"/>
  <c r="DH856" i="5"/>
  <c r="DH1032" i="5"/>
  <c r="Q856" i="5"/>
  <c r="Q1032" i="5"/>
  <c r="EO856" i="5"/>
  <c r="EO1032" i="5"/>
  <c r="CD856" i="5"/>
  <c r="CD1032" i="5"/>
  <c r="EY856" i="5"/>
  <c r="EY1032" i="5"/>
  <c r="T856" i="5"/>
  <c r="T1032" i="5"/>
  <c r="ER856" i="5"/>
  <c r="ER1032" i="5"/>
  <c r="CW856" i="5"/>
  <c r="CW1032" i="5"/>
  <c r="AL856" i="5"/>
  <c r="AL1032" i="5"/>
  <c r="FJ856" i="5"/>
  <c r="FJ1032" i="5"/>
  <c r="CI856" i="5"/>
  <c r="CI1032" i="5"/>
  <c r="X856" i="5"/>
  <c r="X1032" i="5"/>
  <c r="EV856" i="5"/>
  <c r="EV1032" i="5"/>
  <c r="BU856" i="5"/>
  <c r="BU1032" i="5"/>
  <c r="BV856" i="5"/>
  <c r="BV1032" i="5"/>
  <c r="CM856" i="5"/>
  <c r="CM1032" i="5"/>
  <c r="EZ359" i="5"/>
  <c r="M359" i="5"/>
  <c r="BZ359" i="5"/>
  <c r="EE359" i="5"/>
  <c r="ED359" i="5"/>
  <c r="FK359" i="5"/>
  <c r="EB359" i="5"/>
  <c r="BD357" i="5"/>
  <c r="BC357" i="5"/>
  <c r="BC380" i="5" s="1"/>
  <c r="BC385" i="5" s="1"/>
  <c r="EG357" i="5"/>
  <c r="EG380" i="5" s="1"/>
  <c r="EG385" i="5" s="1"/>
  <c r="CL357" i="5"/>
  <c r="CL380" i="5" s="1"/>
  <c r="CL385" i="5" s="1"/>
  <c r="EC357" i="5"/>
  <c r="EC380" i="5" s="1"/>
  <c r="EC385" i="5" s="1"/>
  <c r="DS357" i="5"/>
  <c r="DS380" i="5" s="1"/>
  <c r="DS385" i="5" s="1"/>
  <c r="AB357" i="5"/>
  <c r="AB380" i="5" s="1"/>
  <c r="AB385" i="5" s="1"/>
  <c r="BJ357" i="5"/>
  <c r="BJ380" i="5" s="1"/>
  <c r="BJ385" i="5" s="1"/>
  <c r="CO357" i="5"/>
  <c r="CO380" i="5" s="1"/>
  <c r="CO385" i="5" s="1"/>
  <c r="CY357" i="5"/>
  <c r="CY380" i="5" s="1"/>
  <c r="CY385" i="5" s="1"/>
  <c r="AE357" i="5"/>
  <c r="AE380" i="5" s="1"/>
  <c r="AE385" i="5" s="1"/>
  <c r="FC357" i="5"/>
  <c r="FC380" i="5" s="1"/>
  <c r="FC385" i="5" s="1"/>
  <c r="DH357" i="5"/>
  <c r="DH380" i="5" s="1"/>
  <c r="DH385" i="5" s="1"/>
  <c r="AW357" i="5"/>
  <c r="AW380" i="5" s="1"/>
  <c r="AW385" i="5" s="1"/>
  <c r="FH357" i="5"/>
  <c r="FH380" i="5" s="1"/>
  <c r="FH385" i="5" s="1"/>
  <c r="CT357" i="5"/>
  <c r="CT380" i="5" s="1"/>
  <c r="CT385" i="5" s="1"/>
  <c r="AI357" i="5"/>
  <c r="FG357" i="5"/>
  <c r="FG380" i="5" s="1"/>
  <c r="FG385" i="5" s="1"/>
  <c r="CF357" i="5"/>
  <c r="CF380" i="5" s="1"/>
  <c r="CF385" i="5" s="1"/>
  <c r="CG357" i="5"/>
  <c r="CG380" i="5" s="1"/>
  <c r="CG385" i="5" s="1"/>
  <c r="CX357" i="5"/>
  <c r="CX380" i="5" s="1"/>
  <c r="CX385" i="5" s="1"/>
  <c r="BI856" i="5"/>
  <c r="BI1032" i="5"/>
  <c r="BH856" i="5"/>
  <c r="BH1032" i="5"/>
  <c r="EL856" i="5"/>
  <c r="EL1032" i="5"/>
  <c r="CQ856" i="5"/>
  <c r="CQ1032" i="5"/>
  <c r="EH856" i="5"/>
  <c r="EH1032" i="5"/>
  <c r="DX856" i="5"/>
  <c r="DX1032" i="5"/>
  <c r="AG1032" i="5"/>
  <c r="AG856" i="5"/>
  <c r="BO856" i="5"/>
  <c r="BO1032" i="5"/>
  <c r="CT856" i="5"/>
  <c r="CT1032" i="5"/>
  <c r="DD856" i="5"/>
  <c r="DD1032" i="5"/>
  <c r="AJ856" i="5"/>
  <c r="AJ1032" i="5"/>
  <c r="FH856" i="5"/>
  <c r="FH1032" i="5"/>
  <c r="DM856" i="5"/>
  <c r="DM1032" i="5"/>
  <c r="BB856" i="5"/>
  <c r="BB1032" i="5"/>
  <c r="FM856" i="5"/>
  <c r="FM1032" i="5"/>
  <c r="CY856" i="5"/>
  <c r="CY1032" i="5"/>
  <c r="AN856" i="5"/>
  <c r="AN1032" i="5"/>
  <c r="FL856" i="5"/>
  <c r="FL1032" i="5"/>
  <c r="CK856" i="5"/>
  <c r="CK1032" i="5"/>
  <c r="CL856" i="5"/>
  <c r="CL1032" i="5"/>
  <c r="DC856" i="5"/>
  <c r="DC1032" i="5"/>
  <c r="AO357" i="5"/>
  <c r="AO380" i="5" s="1"/>
  <c r="AO385" i="5" s="1"/>
  <c r="BS357" i="5"/>
  <c r="FP359" i="5"/>
  <c r="AC359" i="5"/>
  <c r="CP359" i="5"/>
  <c r="P359" i="5"/>
  <c r="EN359" i="5"/>
  <c r="BO359" i="5"/>
  <c r="T359" i="5"/>
  <c r="U359" i="5"/>
  <c r="BT357" i="5"/>
  <c r="Y357" i="5"/>
  <c r="Y380" i="5" s="1"/>
  <c r="Y385" i="5" s="1"/>
  <c r="EW357" i="5"/>
  <c r="EW380" i="5" s="1"/>
  <c r="EW385" i="5" s="1"/>
  <c r="DB357" i="5"/>
  <c r="DB380" i="5" s="1"/>
  <c r="DB385" i="5" s="1"/>
  <c r="K357" i="5"/>
  <c r="EI357" i="5"/>
  <c r="EI380" i="5" s="1"/>
  <c r="EI385" i="5" s="1"/>
  <c r="AR357" i="5"/>
  <c r="AR380" i="5" s="1"/>
  <c r="AR385" i="5" s="1"/>
  <c r="EL357" i="5"/>
  <c r="DE357" i="5"/>
  <c r="DE380" i="5" s="1"/>
  <c r="DE385" i="5" s="1"/>
  <c r="N357" i="5"/>
  <c r="N380" i="5" s="1"/>
  <c r="N385" i="5" s="1"/>
  <c r="AU357" i="5"/>
  <c r="FI357" i="5"/>
  <c r="FI380" i="5" s="1"/>
  <c r="FI385" i="5" s="1"/>
  <c r="DX357" i="5"/>
  <c r="DX380" i="5" s="1"/>
  <c r="DX385" i="5" s="1"/>
  <c r="BM357" i="5"/>
  <c r="BM380" i="5" s="1"/>
  <c r="BM385" i="5" s="1"/>
  <c r="DN357" i="5"/>
  <c r="DN380" i="5" s="1"/>
  <c r="DN385" i="5" s="1"/>
  <c r="DJ357" i="5"/>
  <c r="AY357" i="5"/>
  <c r="ER357" i="5"/>
  <c r="ER380" i="5" s="1"/>
  <c r="ER385" i="5" s="1"/>
  <c r="DL357" i="5"/>
  <c r="DL380" i="5" s="1"/>
  <c r="DL385" i="5" s="1"/>
  <c r="CW357" i="5"/>
  <c r="AM357" i="5"/>
  <c r="AM380" i="5" s="1"/>
  <c r="AM385" i="5" s="1"/>
  <c r="BH357" i="5"/>
  <c r="BH380" i="5" s="1"/>
  <c r="BH385" i="5" s="1"/>
  <c r="BY856" i="5"/>
  <c r="BY1032" i="5"/>
  <c r="AD856" i="5"/>
  <c r="AD1032" i="5"/>
  <c r="FB856" i="5"/>
  <c r="FB1032" i="5"/>
  <c r="DG856" i="5"/>
  <c r="DG1032" i="5"/>
  <c r="P856" i="5"/>
  <c r="P1032" i="5"/>
  <c r="EN856" i="5"/>
  <c r="EN1032" i="5"/>
  <c r="AW856" i="5"/>
  <c r="AW1032" i="5"/>
  <c r="EQ856" i="5"/>
  <c r="EQ1032" i="5"/>
  <c r="DJ856" i="5"/>
  <c r="DJ1032" i="5"/>
  <c r="S856" i="5"/>
  <c r="S1032" i="5"/>
  <c r="AZ856" i="5"/>
  <c r="AZ1032" i="5"/>
  <c r="FN856" i="5"/>
  <c r="FN1032" i="5"/>
  <c r="EC856" i="5"/>
  <c r="EC1032" i="5"/>
  <c r="BR856" i="5"/>
  <c r="BR1032" i="5"/>
  <c r="DS856" i="5"/>
  <c r="DS1032" i="5"/>
  <c r="DO856" i="5"/>
  <c r="DO1032" i="5"/>
  <c r="BD856" i="5"/>
  <c r="BD1032" i="5"/>
  <c r="EW856" i="5"/>
  <c r="EW1032" i="5"/>
  <c r="DQ856" i="5"/>
  <c r="DQ1032" i="5"/>
  <c r="DB856" i="5"/>
  <c r="DB1032" i="5"/>
  <c r="AR856" i="5"/>
  <c r="AR1032" i="5"/>
  <c r="AN383" i="5"/>
  <c r="AN148" i="5" s="1"/>
  <c r="FL383" i="5"/>
  <c r="AO383" i="5"/>
  <c r="FM383" i="5"/>
  <c r="BS383" i="5"/>
  <c r="BS148" i="5" s="1"/>
  <c r="CX383" i="5"/>
  <c r="EI383" i="5"/>
  <c r="EI148" i="5" s="1"/>
  <c r="BH383" i="5"/>
  <c r="BH148" i="5" s="1"/>
  <c r="CO383" i="5"/>
  <c r="AS383" i="5"/>
  <c r="AS148" i="5" s="1"/>
  <c r="BB383" i="5"/>
  <c r="BB148" i="5" s="1"/>
  <c r="DF383" i="5"/>
  <c r="DF148" i="5" s="1"/>
  <c r="AU383" i="5"/>
  <c r="AU148" i="5" s="1"/>
  <c r="DI383" i="5"/>
  <c r="DI148" i="5" s="1"/>
  <c r="AF383" i="5"/>
  <c r="FD383" i="5"/>
  <c r="AW383" i="5"/>
  <c r="AW148" i="5" s="1"/>
  <c r="R383" i="5"/>
  <c r="CE383" i="5"/>
  <c r="CE148" i="5" s="1"/>
  <c r="AJ383" i="5"/>
  <c r="AL383" i="5"/>
  <c r="BD383" i="5"/>
  <c r="BD148" i="5" s="1"/>
  <c r="CL383" i="5"/>
  <c r="CL148" i="5" s="1"/>
  <c r="BE383" i="5"/>
  <c r="BE148" i="5" s="1"/>
  <c r="BF383" i="5"/>
  <c r="Z383" i="5"/>
  <c r="Z148" i="5" s="1"/>
  <c r="DO383" i="5"/>
  <c r="DO148" i="5" s="1"/>
  <c r="AX383" i="5"/>
  <c r="AX148" i="5" s="1"/>
  <c r="BX383" i="5"/>
  <c r="BX148" i="5" s="1"/>
  <c r="DU383" i="5"/>
  <c r="BI383" i="5"/>
  <c r="CY383" i="5"/>
  <c r="DV383" i="5"/>
  <c r="BK383" i="5"/>
  <c r="BK148" i="5" s="1"/>
  <c r="FE383" i="5"/>
  <c r="AV383" i="5"/>
  <c r="CS383" i="5"/>
  <c r="BM383" i="5"/>
  <c r="BM148" i="5" s="1"/>
  <c r="AH383" i="5"/>
  <c r="AH148" i="5" s="1"/>
  <c r="CU383" i="5"/>
  <c r="CU148" i="5" s="1"/>
  <c r="AZ383" i="5"/>
  <c r="AZ148" i="5" s="1"/>
  <c r="CI383" i="5"/>
  <c r="BT383" i="5"/>
  <c r="BT148" i="5" s="1"/>
  <c r="EH383" i="5"/>
  <c r="EH148" i="5" s="1"/>
  <c r="BU383" i="5"/>
  <c r="BU148" i="5" s="1"/>
  <c r="DB383" i="5"/>
  <c r="AP383" i="5"/>
  <c r="K383" i="5"/>
  <c r="CW383" i="5"/>
  <c r="CN383" i="5"/>
  <c r="CN148" i="5" s="1"/>
  <c r="EK383" i="5"/>
  <c r="EK148" i="5" s="1"/>
  <c r="BY383" i="5"/>
  <c r="BY148" i="5" s="1"/>
  <c r="N383" i="5"/>
  <c r="N148" i="5" s="1"/>
  <c r="EL383" i="5"/>
  <c r="CA383" i="5"/>
  <c r="CA148" i="5" s="1"/>
  <c r="EP383" i="5"/>
  <c r="EP148" i="5" s="1"/>
  <c r="BL383" i="5"/>
  <c r="BL148" i="5" s="1"/>
  <c r="EO383" i="5"/>
  <c r="EO148" i="5" s="1"/>
  <c r="CC383" i="5"/>
  <c r="CC148" i="5" s="1"/>
  <c r="BN383" i="5"/>
  <c r="DK383" i="5"/>
  <c r="DK148" i="5" s="1"/>
  <c r="BP383" i="5"/>
  <c r="BP148" i="5" s="1"/>
  <c r="CJ383" i="5"/>
  <c r="CJ148" i="5" s="1"/>
  <c r="EY383" i="5"/>
  <c r="EY148" i="5" s="1"/>
  <c r="CK383" i="5"/>
  <c r="CK148" i="5" s="1"/>
  <c r="EX383" i="5"/>
  <c r="BV383" i="5"/>
  <c r="BV148" i="5" s="1"/>
  <c r="AQ383" i="5"/>
  <c r="DN383" i="5"/>
  <c r="DD383" i="5"/>
  <c r="DD148" i="5" s="1"/>
  <c r="FQ383" i="5"/>
  <c r="FQ148" i="5" s="1"/>
  <c r="DE383" i="5"/>
  <c r="AD383" i="5"/>
  <c r="AD148" i="5" s="1"/>
  <c r="FF383" i="5"/>
  <c r="FF148" i="5" s="1"/>
  <c r="CQ383" i="5"/>
  <c r="CQ148" i="5" s="1"/>
  <c r="FH383" i="5"/>
  <c r="FH148" i="5" s="1"/>
  <c r="CB383" i="5"/>
  <c r="DZ385" i="5"/>
  <c r="DZ383" i="5"/>
  <c r="DY383" i="5"/>
  <c r="BC383" i="5"/>
  <c r="FG383" i="5"/>
  <c r="CF383" i="5"/>
  <c r="CF148" i="5" s="1"/>
  <c r="AA383" i="5"/>
  <c r="CZ383" i="5"/>
  <c r="CD383" i="5"/>
  <c r="CD148" i="5" s="1"/>
  <c r="DA383" i="5"/>
  <c r="DA148" i="5" s="1"/>
  <c r="DS383" i="5"/>
  <c r="DS148" i="5" s="1"/>
  <c r="DR383" i="5"/>
  <c r="DR148" i="5" s="1"/>
  <c r="BG383" i="5"/>
  <c r="BG148" i="5" s="1"/>
  <c r="EU383" i="5"/>
  <c r="DT383" i="5"/>
  <c r="EA383" i="5"/>
  <c r="FA383" i="5"/>
  <c r="FA148" i="5" s="1"/>
  <c r="AT383" i="5"/>
  <c r="BA383" i="5"/>
  <c r="BA148" i="5" s="1"/>
  <c r="DG383" i="5"/>
  <c r="DG148" i="5" s="1"/>
  <c r="AK383" i="5"/>
  <c r="CR383" i="5"/>
  <c r="CG383" i="5"/>
  <c r="CG148" i="5" s="1"/>
  <c r="CT383" i="5"/>
  <c r="CT148" i="5" s="1"/>
  <c r="S383" i="5"/>
  <c r="S148" i="5" s="1"/>
  <c r="EC383" i="5"/>
  <c r="EC148" i="5" s="1"/>
  <c r="CV383" i="5"/>
  <c r="DP383" i="5"/>
  <c r="DQ383" i="5"/>
  <c r="FO383" i="5"/>
  <c r="FO148" i="5" s="1"/>
  <c r="FN383" i="5"/>
  <c r="FN148" i="5" s="1"/>
  <c r="BW383" i="5"/>
  <c r="L383" i="5"/>
  <c r="EJ383" i="5"/>
  <c r="EJ148" i="5" s="1"/>
  <c r="ES383" i="5"/>
  <c r="FR383" i="5"/>
  <c r="FR148" i="5" s="1"/>
  <c r="BJ383" i="5"/>
  <c r="ET383" i="5"/>
  <c r="DW383" i="5"/>
  <c r="DW148" i="5" s="1"/>
  <c r="BR383" i="5"/>
  <c r="DH383" i="5"/>
  <c r="W383" i="5"/>
  <c r="W148" i="5" s="1"/>
  <c r="DM383" i="5"/>
  <c r="DM148" i="5" s="1"/>
  <c r="AI383" i="5"/>
  <c r="FJ383" i="5"/>
  <c r="FJ148" i="5" s="1"/>
  <c r="DL383" i="5"/>
  <c r="DL148" i="5" s="1"/>
  <c r="EF383" i="5"/>
  <c r="EF148" i="5" s="1"/>
  <c r="CH383" i="5"/>
  <c r="CH148" i="5" s="1"/>
  <c r="EG383" i="5"/>
  <c r="EG148" i="5" s="1"/>
  <c r="DJ383" i="5"/>
  <c r="FB383" i="5"/>
  <c r="CM383" i="5"/>
  <c r="CM148" i="5" s="1"/>
  <c r="AB383" i="5"/>
  <c r="AB148" i="5" s="1"/>
  <c r="EZ383" i="5"/>
  <c r="M383" i="5"/>
  <c r="M148" i="5" s="1"/>
  <c r="EQ383" i="5"/>
  <c r="EQ148" i="5" s="1"/>
  <c r="BZ383" i="5"/>
  <c r="O383" i="5"/>
  <c r="O148" i="5" s="1"/>
  <c r="EM383" i="5"/>
  <c r="EM148" i="5" s="1"/>
  <c r="EE383" i="5"/>
  <c r="DX383" i="5"/>
  <c r="DX148" i="5" s="1"/>
  <c r="Q383" i="5"/>
  <c r="Q148" i="5" s="1"/>
  <c r="ED383" i="5"/>
  <c r="ED148" i="5" s="1"/>
  <c r="AY383" i="5"/>
  <c r="FK385" i="5"/>
  <c r="FK383" i="5"/>
  <c r="FK148" i="5" s="1"/>
  <c r="EB383" i="5"/>
  <c r="EB148" i="5" s="1"/>
  <c r="X383" i="5"/>
  <c r="EV383" i="5"/>
  <c r="Y383" i="5"/>
  <c r="Y148" i="5" s="1"/>
  <c r="EW383" i="5"/>
  <c r="V383" i="5"/>
  <c r="V148" i="5" s="1"/>
  <c r="ER383" i="5"/>
  <c r="ER148" i="5" s="1"/>
  <c r="DC383" i="5"/>
  <c r="DC148" i="5" s="1"/>
  <c r="AR383" i="5"/>
  <c r="AR148" i="5" s="1"/>
  <c r="FP383" i="5"/>
  <c r="FP148" i="5" s="1"/>
  <c r="AC383" i="5"/>
  <c r="AC148" i="5" s="1"/>
  <c r="FI383" i="5"/>
  <c r="FI148" i="5" s="1"/>
  <c r="CP385" i="5"/>
  <c r="CP383" i="5"/>
  <c r="AE383" i="5"/>
  <c r="AE148" i="5" s="1"/>
  <c r="FC383" i="5"/>
  <c r="P383" i="5"/>
  <c r="P148" i="5" s="1"/>
  <c r="EN385" i="5"/>
  <c r="EN383" i="5"/>
  <c r="EN148" i="5" s="1"/>
  <c r="AG383" i="5"/>
  <c r="AM383" i="5"/>
  <c r="AM148" i="5" s="1"/>
  <c r="BO383" i="5"/>
  <c r="BO148" i="5" s="1"/>
  <c r="T383" i="5"/>
  <c r="T148" i="5" s="1"/>
  <c r="U383" i="5"/>
  <c r="U148" i="5" s="1"/>
  <c r="ED385" i="5"/>
  <c r="J457" i="5"/>
  <c r="I457" i="5" s="1"/>
  <c r="J355" i="5"/>
  <c r="J359" i="5" s="1"/>
  <c r="J708" i="5"/>
  <c r="K708" i="5"/>
  <c r="E279" i="5"/>
  <c r="G135" i="3"/>
  <c r="FF708" i="5"/>
  <c r="FI708" i="5"/>
  <c r="DM675" i="5"/>
  <c r="FP998" i="5"/>
  <c r="BG675" i="5"/>
  <c r="EU708" i="5"/>
  <c r="DH675" i="5"/>
  <c r="L708" i="5"/>
  <c r="T675" i="5"/>
  <c r="FN708" i="5"/>
  <c r="BJ675" i="5"/>
  <c r="EQ675" i="5"/>
  <c r="ES708" i="5"/>
  <c r="AP708" i="5"/>
  <c r="AP675" i="5"/>
  <c r="DK708" i="5"/>
  <c r="DK675" i="5"/>
  <c r="CF708" i="5"/>
  <c r="CF675" i="5"/>
  <c r="BW708" i="5"/>
  <c r="BW675" i="5"/>
  <c r="BN708" i="5"/>
  <c r="BN675" i="5"/>
  <c r="CD708" i="5"/>
  <c r="CD675" i="5"/>
  <c r="DO708" i="5"/>
  <c r="DO675" i="5"/>
  <c r="DG708" i="5"/>
  <c r="DG675" i="5"/>
  <c r="AM675" i="5"/>
  <c r="AM708" i="5"/>
  <c r="FE708" i="5"/>
  <c r="FE675" i="5"/>
  <c r="AE675" i="5"/>
  <c r="AE708" i="5"/>
  <c r="AG708" i="5"/>
  <c r="AG675" i="5"/>
  <c r="FA708" i="5"/>
  <c r="FA675" i="5"/>
  <c r="AJ708" i="5"/>
  <c r="AJ675" i="5"/>
  <c r="EL708" i="5"/>
  <c r="EL675" i="5"/>
  <c r="CA708" i="5"/>
  <c r="CA675" i="5"/>
  <c r="CL675" i="5"/>
  <c r="CL708" i="5"/>
  <c r="DW708" i="5"/>
  <c r="DW675" i="5"/>
  <c r="CC708" i="5"/>
  <c r="CC675" i="5"/>
  <c r="ER675" i="5"/>
  <c r="ER708" i="5"/>
  <c r="AH708" i="5"/>
  <c r="AH675" i="5"/>
  <c r="BF708" i="5"/>
  <c r="BF675" i="5"/>
  <c r="BD675" i="5"/>
  <c r="BD708" i="5"/>
  <c r="CQ708" i="5"/>
  <c r="CQ675" i="5"/>
  <c r="DE708" i="5"/>
  <c r="DE675" i="5"/>
  <c r="CU708" i="5"/>
  <c r="CU675" i="5"/>
  <c r="DX708" i="5"/>
  <c r="DX675" i="5"/>
  <c r="AQ708" i="5"/>
  <c r="AQ675" i="5"/>
  <c r="AK708" i="5"/>
  <c r="AK675" i="5"/>
  <c r="DU708" i="5"/>
  <c r="DU675" i="5"/>
  <c r="O675" i="5"/>
  <c r="O708" i="5"/>
  <c r="BV708" i="5"/>
  <c r="BV675" i="5"/>
  <c r="DQ708" i="5"/>
  <c r="DQ675" i="5"/>
  <c r="CI708" i="5"/>
  <c r="CI675" i="5"/>
  <c r="CV708" i="5"/>
  <c r="CV675" i="5"/>
  <c r="DD708" i="5"/>
  <c r="DD675" i="5"/>
  <c r="DA708" i="5"/>
  <c r="DA675" i="5"/>
  <c r="Y675" i="5"/>
  <c r="Y708" i="5"/>
  <c r="CX708" i="5"/>
  <c r="CX675" i="5"/>
  <c r="BP708" i="5"/>
  <c r="BP675" i="5"/>
  <c r="EB708" i="5"/>
  <c r="EB675" i="5"/>
  <c r="BK675" i="5"/>
  <c r="BK708" i="5"/>
  <c r="BO708" i="5"/>
  <c r="BO675" i="5"/>
  <c r="DV708" i="5"/>
  <c r="DV675" i="5"/>
  <c r="EZ708" i="5"/>
  <c r="EZ675" i="5"/>
  <c r="CH708" i="5"/>
  <c r="CH675" i="5"/>
  <c r="AR708" i="5"/>
  <c r="AR675" i="5"/>
  <c r="EP708" i="5"/>
  <c r="EP675" i="5"/>
  <c r="AZ708" i="5"/>
  <c r="AZ675" i="5"/>
  <c r="CS708" i="5"/>
  <c r="CS675" i="5"/>
  <c r="AO708" i="5"/>
  <c r="AO675" i="5"/>
  <c r="DT708" i="5"/>
  <c r="DT675" i="5"/>
  <c r="BX675" i="5"/>
  <c r="BX708" i="5"/>
  <c r="BT708" i="5"/>
  <c r="BT675" i="5"/>
  <c r="AN675" i="5"/>
  <c r="AN708" i="5"/>
  <c r="CZ708" i="5"/>
  <c r="CZ675" i="5"/>
  <c r="BE708" i="5"/>
  <c r="BE675" i="5"/>
  <c r="FK708" i="5"/>
  <c r="FK675" i="5"/>
  <c r="FC708" i="5"/>
  <c r="FC675" i="5"/>
  <c r="Z675" i="5"/>
  <c r="Z708" i="5"/>
  <c r="P708" i="5"/>
  <c r="P675" i="5"/>
  <c r="AY675" i="5"/>
  <c r="AY708" i="5"/>
  <c r="AX708" i="5"/>
  <c r="AX675" i="5"/>
  <c r="CW708" i="5"/>
  <c r="CW675" i="5"/>
  <c r="BZ708" i="5"/>
  <c r="BZ675" i="5"/>
  <c r="CJ708" i="5"/>
  <c r="CJ675" i="5"/>
  <c r="EW708" i="5"/>
  <c r="EW675" i="5"/>
  <c r="AL675" i="5"/>
  <c r="AL708" i="5"/>
  <c r="EX708" i="5"/>
  <c r="EX675" i="5"/>
  <c r="BI708" i="5"/>
  <c r="BI675" i="5"/>
  <c r="DY708" i="5"/>
  <c r="DY675" i="5"/>
  <c r="CO708" i="5"/>
  <c r="CO675" i="5"/>
  <c r="EJ675" i="5"/>
  <c r="EJ708" i="5"/>
  <c r="CN708" i="5"/>
  <c r="CN675" i="5"/>
  <c r="AW708" i="5"/>
  <c r="AW675" i="5"/>
  <c r="DI708" i="5"/>
  <c r="DI675" i="5"/>
  <c r="AT708" i="5"/>
  <c r="AT675" i="5"/>
  <c r="BB708" i="5"/>
  <c r="BB675" i="5"/>
  <c r="BA708" i="5"/>
  <c r="BA675" i="5"/>
  <c r="EV708" i="5"/>
  <c r="EV675" i="5"/>
  <c r="CB708" i="5"/>
  <c r="CB675" i="5"/>
  <c r="EM708" i="5"/>
  <c r="EM675" i="5"/>
  <c r="BS708" i="5"/>
  <c r="BS675" i="5"/>
  <c r="ED708" i="5"/>
  <c r="ED675" i="5"/>
  <c r="CG708" i="5"/>
  <c r="CG675" i="5"/>
  <c r="FM675" i="5"/>
  <c r="FM708" i="5"/>
  <c r="DC708" i="5"/>
  <c r="DC675" i="5"/>
  <c r="U675" i="5"/>
  <c r="U708" i="5"/>
  <c r="DJ708" i="5"/>
  <c r="DJ675" i="5"/>
  <c r="AF675" i="5"/>
  <c r="AF708" i="5"/>
  <c r="BR708" i="5"/>
  <c r="BR675" i="5"/>
  <c r="CY708" i="5"/>
  <c r="CY675" i="5"/>
  <c r="AB675" i="5"/>
  <c r="AB708" i="5"/>
  <c r="CM708" i="5"/>
  <c r="CM675" i="5"/>
  <c r="BL708" i="5"/>
  <c r="BL675" i="5"/>
  <c r="EG708" i="5"/>
  <c r="EG675" i="5"/>
  <c r="I637" i="5"/>
  <c r="AC708" i="5"/>
  <c r="AC675" i="5"/>
  <c r="AU675" i="5"/>
  <c r="AU708" i="5"/>
  <c r="CK675" i="5"/>
  <c r="CK708" i="5"/>
  <c r="V708" i="5"/>
  <c r="V675" i="5"/>
  <c r="FH708" i="5"/>
  <c r="FH675" i="5"/>
  <c r="CE708" i="5"/>
  <c r="CE675" i="5"/>
  <c r="EK708" i="5"/>
  <c r="EK675" i="5"/>
  <c r="DN708" i="5"/>
  <c r="DN675" i="5"/>
  <c r="FB675" i="5"/>
  <c r="FB708" i="5"/>
  <c r="DZ708" i="5"/>
  <c r="DZ675" i="5"/>
  <c r="S708" i="5"/>
  <c r="S675" i="5"/>
  <c r="AV708" i="5"/>
  <c r="AV675" i="5"/>
  <c r="CR675" i="5"/>
  <c r="CR708" i="5"/>
  <c r="EE708" i="5"/>
  <c r="EE675" i="5"/>
  <c r="ET708" i="5"/>
  <c r="ET675" i="5"/>
  <c r="FG708" i="5"/>
  <c r="FG675" i="5"/>
  <c r="BQ708" i="5"/>
  <c r="BQ675" i="5"/>
  <c r="DP708" i="5"/>
  <c r="DP675" i="5"/>
  <c r="EF675" i="5"/>
  <c r="EF708" i="5"/>
  <c r="FL708" i="5"/>
  <c r="FL675" i="5"/>
  <c r="I99" i="5"/>
  <c r="K36" i="19" s="1"/>
  <c r="L36" i="19" s="1"/>
  <c r="CP708" i="5"/>
  <c r="CP675" i="5"/>
  <c r="FJ675" i="5"/>
  <c r="FJ708" i="5"/>
  <c r="R1107" i="5"/>
  <c r="R675" i="5"/>
  <c r="R708" i="5"/>
  <c r="DB708" i="5"/>
  <c r="DB675" i="5"/>
  <c r="BC708" i="5"/>
  <c r="BC675" i="5"/>
  <c r="W675" i="5"/>
  <c r="W708" i="5"/>
  <c r="AS708" i="5"/>
  <c r="AS675" i="5"/>
  <c r="J626" i="5"/>
  <c r="J1002" i="5"/>
  <c r="J189" i="5"/>
  <c r="J105" i="5"/>
  <c r="EA708" i="5"/>
  <c r="EA675" i="5"/>
  <c r="I948" i="5"/>
  <c r="CT708" i="5"/>
  <c r="CT675" i="5"/>
  <c r="M675" i="5"/>
  <c r="M708" i="5"/>
  <c r="BY675" i="5"/>
  <c r="BY708" i="5"/>
  <c r="DR708" i="5"/>
  <c r="DR675" i="5"/>
  <c r="AD708" i="5"/>
  <c r="AD675" i="5"/>
  <c r="DL708" i="5"/>
  <c r="DL675" i="5"/>
  <c r="AA708" i="5"/>
  <c r="AA675" i="5"/>
  <c r="FD708" i="5"/>
  <c r="FD675" i="5"/>
  <c r="EH708" i="5"/>
  <c r="EH675" i="5"/>
  <c r="BH708" i="5"/>
  <c r="BH675" i="5"/>
  <c r="N675" i="5"/>
  <c r="N708" i="5"/>
  <c r="EY708" i="5"/>
  <c r="EY675" i="5"/>
  <c r="EO708" i="5"/>
  <c r="EO675" i="5"/>
  <c r="EC708" i="5"/>
  <c r="EC675" i="5"/>
  <c r="AI708" i="5"/>
  <c r="AI675" i="5"/>
  <c r="BU708" i="5"/>
  <c r="BU675" i="5"/>
  <c r="EI708" i="5"/>
  <c r="EI675" i="5"/>
  <c r="X675" i="5"/>
  <c r="X708" i="5"/>
  <c r="DS708" i="5"/>
  <c r="DS675" i="5"/>
  <c r="Q708" i="5"/>
  <c r="Q675" i="5"/>
  <c r="DF708" i="5"/>
  <c r="DF675" i="5"/>
  <c r="EN708" i="5"/>
  <c r="EN675" i="5"/>
  <c r="BM708" i="5"/>
  <c r="BM675" i="5"/>
  <c r="J912" i="5"/>
  <c r="AA458" i="5"/>
  <c r="BX458" i="5"/>
  <c r="AF458" i="5"/>
  <c r="AJ458" i="5"/>
  <c r="CR458" i="5"/>
  <c r="EC458" i="5"/>
  <c r="ED458" i="5"/>
  <c r="BN458" i="5"/>
  <c r="BZ458" i="5"/>
  <c r="BV458" i="5"/>
  <c r="CO458" i="5"/>
  <c r="EQ458" i="5"/>
  <c r="AV458" i="5"/>
  <c r="FP458" i="5"/>
  <c r="BK458" i="5"/>
  <c r="DA458" i="5"/>
  <c r="EU458" i="5"/>
  <c r="K458" i="5"/>
  <c r="BY458" i="5"/>
  <c r="EP458" i="5"/>
  <c r="DV458" i="5"/>
  <c r="DR458" i="5"/>
  <c r="EN458" i="5"/>
  <c r="M458" i="5"/>
  <c r="AW458" i="5"/>
  <c r="CW458" i="5"/>
  <c r="CJ458" i="5"/>
  <c r="BW458" i="5"/>
  <c r="O458" i="5"/>
  <c r="DG458" i="5"/>
  <c r="AU458" i="5"/>
  <c r="AK458" i="5"/>
  <c r="R458" i="5"/>
  <c r="EH458" i="5"/>
  <c r="FO458" i="5"/>
  <c r="DI458" i="5"/>
  <c r="BS458" i="5"/>
  <c r="Q458" i="5"/>
  <c r="L458" i="5"/>
  <c r="W458" i="5"/>
  <c r="AE458" i="5"/>
  <c r="EL458" i="5"/>
  <c r="AZ458" i="5"/>
  <c r="BC458" i="5"/>
  <c r="BE458" i="5"/>
  <c r="CV458" i="5"/>
  <c r="V458" i="5"/>
  <c r="CA458" i="5"/>
  <c r="DJ458" i="5"/>
  <c r="EY458" i="5"/>
  <c r="CP458" i="5"/>
  <c r="CB458" i="5"/>
  <c r="T458" i="5"/>
  <c r="AS458" i="5"/>
  <c r="FE458" i="5"/>
  <c r="BH458" i="5"/>
  <c r="AY458" i="5"/>
  <c r="AD458" i="5"/>
  <c r="EA458" i="5"/>
  <c r="FM458" i="5"/>
  <c r="BJ458" i="5"/>
  <c r="EV458" i="5"/>
  <c r="Y458" i="5"/>
  <c r="EF458" i="5"/>
  <c r="AG458" i="5"/>
  <c r="CH458" i="5"/>
  <c r="AT458" i="5"/>
  <c r="CM458" i="5"/>
  <c r="CQ458" i="5"/>
  <c r="ET458" i="5"/>
  <c r="BU458" i="5"/>
  <c r="BM458" i="5"/>
  <c r="DQ458" i="5"/>
  <c r="DX458" i="5"/>
  <c r="EX458" i="5"/>
  <c r="BD458" i="5"/>
  <c r="BT458" i="5"/>
  <c r="DZ458" i="5"/>
  <c r="DL458" i="5"/>
  <c r="FQ458" i="5"/>
  <c r="DF458" i="5"/>
  <c r="AI458" i="5"/>
  <c r="BF458" i="5"/>
  <c r="AQ458" i="5"/>
  <c r="EG458" i="5"/>
  <c r="DE458" i="5"/>
  <c r="AN458" i="5"/>
  <c r="DH458" i="5"/>
  <c r="BA458" i="5"/>
  <c r="EM458" i="5"/>
  <c r="FI458" i="5"/>
  <c r="CX458" i="5"/>
  <c r="DD458" i="5"/>
  <c r="EW458" i="5"/>
  <c r="FC458" i="5"/>
  <c r="FH458" i="5"/>
  <c r="CY458" i="5"/>
  <c r="DY458" i="5"/>
  <c r="DS458" i="5"/>
  <c r="DT458" i="5"/>
  <c r="CC458" i="5"/>
  <c r="EZ458" i="5"/>
  <c r="EB458" i="5"/>
  <c r="DO458" i="5"/>
  <c r="CT458" i="5"/>
  <c r="DK458" i="5"/>
  <c r="AP458" i="5"/>
  <c r="AR458" i="5"/>
  <c r="FJ458" i="5"/>
  <c r="CS458" i="5"/>
  <c r="FG458" i="5"/>
  <c r="DC458" i="5"/>
  <c r="BL458" i="5"/>
  <c r="BQ458" i="5"/>
  <c r="EI458" i="5"/>
  <c r="DN458" i="5"/>
  <c r="FB458" i="5"/>
  <c r="CL458" i="5"/>
  <c r="FD458" i="5"/>
  <c r="CI458" i="5"/>
  <c r="CG458" i="5"/>
  <c r="P458" i="5"/>
  <c r="S458" i="5"/>
  <c r="AM458" i="5"/>
  <c r="AO458" i="5"/>
  <c r="EJ458" i="5"/>
  <c r="EK458" i="5"/>
  <c r="DW458" i="5"/>
  <c r="DM458" i="5"/>
  <c r="BO458" i="5"/>
  <c r="FA458" i="5"/>
  <c r="FN458" i="5"/>
  <c r="CF458" i="5"/>
  <c r="EO458" i="5"/>
  <c r="BB458" i="5"/>
  <c r="DP458" i="5"/>
  <c r="ER458" i="5"/>
  <c r="AX458" i="5"/>
  <c r="ES458" i="5"/>
  <c r="Z458" i="5"/>
  <c r="DB458" i="5"/>
  <c r="CN458" i="5"/>
  <c r="FL458" i="5"/>
  <c r="AC458" i="5"/>
  <c r="CU458" i="5"/>
  <c r="DU458" i="5"/>
  <c r="CK458" i="5"/>
  <c r="BP458" i="5"/>
  <c r="FR458" i="5"/>
  <c r="X458" i="5"/>
  <c r="EE458" i="5"/>
  <c r="AL458" i="5"/>
  <c r="CZ458" i="5"/>
  <c r="CE458" i="5"/>
  <c r="FK458" i="5"/>
  <c r="BG458" i="5"/>
  <c r="CD458" i="5"/>
  <c r="BR458" i="5"/>
  <c r="AH458" i="5"/>
  <c r="FF458" i="5"/>
  <c r="AB458" i="5"/>
  <c r="N458" i="5"/>
  <c r="BI458" i="5"/>
  <c r="U458" i="5"/>
  <c r="FN1223" i="5"/>
  <c r="FN1224" i="5" s="1"/>
  <c r="FO1221" i="5" s="1"/>
  <c r="AC385" i="5"/>
  <c r="EZ385" i="5"/>
  <c r="FP385" i="5"/>
  <c r="T385" i="5"/>
  <c r="T150" i="5" s="1"/>
  <c r="FJ385" i="5"/>
  <c r="EF468" i="5"/>
  <c r="EF470" i="5"/>
  <c r="EF464" i="5"/>
  <c r="EF467" i="5"/>
  <c r="EF466" i="5"/>
  <c r="EF465" i="5"/>
  <c r="EF469" i="5"/>
  <c r="FE469" i="5"/>
  <c r="FE467" i="5"/>
  <c r="FE464" i="5"/>
  <c r="FE468" i="5"/>
  <c r="FE465" i="5"/>
  <c r="FE466" i="5"/>
  <c r="FE470" i="5"/>
  <c r="DV148" i="5"/>
  <c r="V470" i="5"/>
  <c r="V464" i="5"/>
  <c r="V466" i="5"/>
  <c r="V465" i="5"/>
  <c r="V467" i="5"/>
  <c r="V468" i="5"/>
  <c r="V469" i="5"/>
  <c r="AE466" i="5"/>
  <c r="AE467" i="5"/>
  <c r="AE464" i="5"/>
  <c r="AE470" i="5"/>
  <c r="AE465" i="5"/>
  <c r="AE469" i="5"/>
  <c r="AE468" i="5"/>
  <c r="EM466" i="5"/>
  <c r="EM467" i="5"/>
  <c r="EM470" i="5"/>
  <c r="EM468" i="5"/>
  <c r="EM464" i="5"/>
  <c r="EM469" i="5"/>
  <c r="EM465" i="5"/>
  <c r="EO467" i="5"/>
  <c r="EO465" i="5"/>
  <c r="EO464" i="5"/>
  <c r="EO470" i="5"/>
  <c r="EO469" i="5"/>
  <c r="EO468" i="5"/>
  <c r="EO466" i="5"/>
  <c r="FR466" i="5"/>
  <c r="FR470" i="5"/>
  <c r="FR464" i="5"/>
  <c r="FR467" i="5"/>
  <c r="FR468" i="5"/>
  <c r="FR465" i="5"/>
  <c r="FR469" i="5"/>
  <c r="FC469" i="5"/>
  <c r="FC466" i="5"/>
  <c r="FC467" i="5"/>
  <c r="FC470" i="5"/>
  <c r="FC468" i="5"/>
  <c r="FC465" i="5"/>
  <c r="FC464" i="5"/>
  <c r="CP470" i="5"/>
  <c r="CP467" i="5"/>
  <c r="CP465" i="5"/>
  <c r="CP468" i="5"/>
  <c r="CP464" i="5"/>
  <c r="CP469" i="5"/>
  <c r="CP466" i="5"/>
  <c r="FP466" i="5"/>
  <c r="FP468" i="5"/>
  <c r="FP470" i="5"/>
  <c r="FP469" i="5"/>
  <c r="FP465" i="5"/>
  <c r="FP467" i="5"/>
  <c r="FP464" i="5"/>
  <c r="AT148" i="5"/>
  <c r="AQ148" i="5"/>
  <c r="AF467" i="5"/>
  <c r="AF470" i="5"/>
  <c r="AF466" i="5"/>
  <c r="AF465" i="5"/>
  <c r="AF464" i="5"/>
  <c r="AF468" i="5"/>
  <c r="AF469" i="5"/>
  <c r="DI465" i="5"/>
  <c r="DI466" i="5"/>
  <c r="DI470" i="5"/>
  <c r="DI464" i="5"/>
  <c r="DI467" i="5"/>
  <c r="DI469" i="5"/>
  <c r="DI468" i="5"/>
  <c r="CE470" i="5"/>
  <c r="CE468" i="5"/>
  <c r="CE467" i="5"/>
  <c r="CE466" i="5"/>
  <c r="CE469" i="5"/>
  <c r="CE464" i="5"/>
  <c r="CE465" i="5"/>
  <c r="FE148" i="5"/>
  <c r="O467" i="5"/>
  <c r="O469" i="5"/>
  <c r="O468" i="5"/>
  <c r="O470" i="5"/>
  <c r="O464" i="5"/>
  <c r="O466" i="5"/>
  <c r="O465" i="5"/>
  <c r="CM468" i="5"/>
  <c r="CM469" i="5"/>
  <c r="CM465" i="5"/>
  <c r="CM467" i="5"/>
  <c r="CM466" i="5"/>
  <c r="CM464" i="5"/>
  <c r="CM470" i="5"/>
  <c r="BA470" i="5"/>
  <c r="BA466" i="5"/>
  <c r="BA468" i="5"/>
  <c r="BA469" i="5"/>
  <c r="BA465" i="5"/>
  <c r="BA467" i="5"/>
  <c r="BA464" i="5"/>
  <c r="DN467" i="5"/>
  <c r="DN469" i="5"/>
  <c r="DN466" i="5"/>
  <c r="DN464" i="5"/>
  <c r="DN470" i="5"/>
  <c r="DN465" i="5"/>
  <c r="DN468" i="5"/>
  <c r="FL470" i="5"/>
  <c r="FL468" i="5"/>
  <c r="FL465" i="5"/>
  <c r="FL467" i="5"/>
  <c r="FL469" i="5"/>
  <c r="FL464" i="5"/>
  <c r="FL466" i="5"/>
  <c r="DS466" i="5"/>
  <c r="DS464" i="5"/>
  <c r="DS465" i="5"/>
  <c r="DS467" i="5"/>
  <c r="DS470" i="5"/>
  <c r="DS469" i="5"/>
  <c r="DS468" i="5"/>
  <c r="CJ470" i="5"/>
  <c r="CJ464" i="5"/>
  <c r="CJ468" i="5"/>
  <c r="CJ469" i="5"/>
  <c r="CJ465" i="5"/>
  <c r="CJ466" i="5"/>
  <c r="CJ467" i="5"/>
  <c r="K467" i="5"/>
  <c r="K466" i="5"/>
  <c r="K465" i="5"/>
  <c r="K468" i="5"/>
  <c r="K464" i="5"/>
  <c r="K469" i="5"/>
  <c r="K470" i="5"/>
  <c r="AD468" i="5"/>
  <c r="AD465" i="5"/>
  <c r="AD467" i="5"/>
  <c r="AD470" i="5"/>
  <c r="AD464" i="5"/>
  <c r="AD469" i="5"/>
  <c r="AD466" i="5"/>
  <c r="AK468" i="5"/>
  <c r="AK467" i="5"/>
  <c r="AK470" i="5"/>
  <c r="AK466" i="5"/>
  <c r="AK464" i="5"/>
  <c r="AK469" i="5"/>
  <c r="AK465" i="5"/>
  <c r="CB148" i="5"/>
  <c r="X465" i="5"/>
  <c r="X464" i="5"/>
  <c r="X467" i="5"/>
  <c r="X466" i="5"/>
  <c r="X469" i="5"/>
  <c r="X470" i="5"/>
  <c r="X468" i="5"/>
  <c r="EI470" i="5"/>
  <c r="EI469" i="5"/>
  <c r="EI467" i="5"/>
  <c r="EI464" i="5"/>
  <c r="EI466" i="5"/>
  <c r="EI465" i="5"/>
  <c r="EI468" i="5"/>
  <c r="BI148" i="5"/>
  <c r="AO469" i="5"/>
  <c r="AO464" i="5"/>
  <c r="AO467" i="5"/>
  <c r="AO468" i="5"/>
  <c r="AO465" i="5"/>
  <c r="AO466" i="5"/>
  <c r="AO470" i="5"/>
  <c r="BO465" i="5"/>
  <c r="BO466" i="5"/>
  <c r="BO470" i="5"/>
  <c r="BO468" i="5"/>
  <c r="BO469" i="5"/>
  <c r="BO467" i="5"/>
  <c r="BO464" i="5"/>
  <c r="AM464" i="5"/>
  <c r="AM468" i="5"/>
  <c r="AM467" i="5"/>
  <c r="AM465" i="5"/>
  <c r="AM470" i="5"/>
  <c r="AM466" i="5"/>
  <c r="AM469" i="5"/>
  <c r="Z466" i="5"/>
  <c r="Z468" i="5"/>
  <c r="Z464" i="5"/>
  <c r="Z469" i="5"/>
  <c r="Z470" i="5"/>
  <c r="Z465" i="5"/>
  <c r="Z467" i="5"/>
  <c r="BL469" i="5"/>
  <c r="BL468" i="5"/>
  <c r="BL470" i="5"/>
  <c r="BL464" i="5"/>
  <c r="BL466" i="5"/>
  <c r="BL465" i="5"/>
  <c r="BL467" i="5"/>
  <c r="BJ148" i="5"/>
  <c r="ES469" i="5"/>
  <c r="ES466" i="5"/>
  <c r="ES464" i="5"/>
  <c r="ES467" i="5"/>
  <c r="ES468" i="5"/>
  <c r="ES465" i="5"/>
  <c r="ES470" i="5"/>
  <c r="EA470" i="5"/>
  <c r="EA467" i="5"/>
  <c r="EA469" i="5"/>
  <c r="EA465" i="5"/>
  <c r="EA466" i="5"/>
  <c r="EA464" i="5"/>
  <c r="EA468" i="5"/>
  <c r="AN465" i="5"/>
  <c r="AN467" i="5"/>
  <c r="AN470" i="5"/>
  <c r="AN468" i="5"/>
  <c r="AN466" i="5"/>
  <c r="AN469" i="5"/>
  <c r="AN464" i="5"/>
  <c r="AG470" i="5"/>
  <c r="AG469" i="5"/>
  <c r="AG464" i="5"/>
  <c r="AG465" i="5"/>
  <c r="AG468" i="5"/>
  <c r="AG466" i="5"/>
  <c r="AG467" i="5"/>
  <c r="EH470" i="5"/>
  <c r="EH465" i="5"/>
  <c r="EH466" i="5"/>
  <c r="EH469" i="5"/>
  <c r="EH468" i="5"/>
  <c r="EH467" i="5"/>
  <c r="EH464" i="5"/>
  <c r="CN464" i="5"/>
  <c r="CN469" i="5"/>
  <c r="CN465" i="5"/>
  <c r="CN466" i="5"/>
  <c r="CN470" i="5"/>
  <c r="CN467" i="5"/>
  <c r="CN468" i="5"/>
  <c r="DH467" i="5"/>
  <c r="DH464" i="5"/>
  <c r="DH468" i="5"/>
  <c r="DH465" i="5"/>
  <c r="DH466" i="5"/>
  <c r="DH470" i="5"/>
  <c r="DH469" i="5"/>
  <c r="FL148" i="5"/>
  <c r="AO148" i="5"/>
  <c r="EN465" i="5"/>
  <c r="EN470" i="5"/>
  <c r="EN464" i="5"/>
  <c r="EN468" i="5"/>
  <c r="EN469" i="5"/>
  <c r="EN466" i="5"/>
  <c r="EN467" i="5"/>
  <c r="BT464" i="5"/>
  <c r="BT468" i="5"/>
  <c r="BT467" i="5"/>
  <c r="BT469" i="5"/>
  <c r="BT470" i="5"/>
  <c r="BT465" i="5"/>
  <c r="BT466" i="5"/>
  <c r="BV470" i="5"/>
  <c r="BV464" i="5"/>
  <c r="BV466" i="5"/>
  <c r="BV465" i="5"/>
  <c r="BV467" i="5"/>
  <c r="BV468" i="5"/>
  <c r="BV469" i="5"/>
  <c r="EL470" i="5"/>
  <c r="EL468" i="5"/>
  <c r="EL467" i="5"/>
  <c r="EL466" i="5"/>
  <c r="EL469" i="5"/>
  <c r="EL465" i="5"/>
  <c r="EL464" i="5"/>
  <c r="BS465" i="5"/>
  <c r="BS470" i="5"/>
  <c r="BS467" i="5"/>
  <c r="BS466" i="5"/>
  <c r="BS469" i="5"/>
  <c r="BS468" i="5"/>
  <c r="BS464" i="5"/>
  <c r="BN468" i="5"/>
  <c r="BN466" i="5"/>
  <c r="BN470" i="5"/>
  <c r="BN465" i="5"/>
  <c r="BN467" i="5"/>
  <c r="BN464" i="5"/>
  <c r="BN469" i="5"/>
  <c r="EV466" i="5"/>
  <c r="EV469" i="5"/>
  <c r="EV467" i="5"/>
  <c r="EV465" i="5"/>
  <c r="EV464" i="5"/>
  <c r="EV468" i="5"/>
  <c r="EV470" i="5"/>
  <c r="BD469" i="5"/>
  <c r="BD467" i="5"/>
  <c r="BD468" i="5"/>
  <c r="BD464" i="5"/>
  <c r="BD465" i="5"/>
  <c r="BD466" i="5"/>
  <c r="BD470" i="5"/>
  <c r="AU465" i="5"/>
  <c r="AU469" i="5"/>
  <c r="AU464" i="5"/>
  <c r="AU470" i="5"/>
  <c r="AU468" i="5"/>
  <c r="AU466" i="5"/>
  <c r="AU467" i="5"/>
  <c r="DC467" i="5"/>
  <c r="DC464" i="5"/>
  <c r="DC466" i="5"/>
  <c r="DC465" i="5"/>
  <c r="DC470" i="5"/>
  <c r="DC469" i="5"/>
  <c r="DC468" i="5"/>
  <c r="CA469" i="5"/>
  <c r="CA468" i="5"/>
  <c r="CA464" i="5"/>
  <c r="CA470" i="5"/>
  <c r="CA467" i="5"/>
  <c r="CA465" i="5"/>
  <c r="CA466" i="5"/>
  <c r="CI466" i="5"/>
  <c r="CI468" i="5"/>
  <c r="CI465" i="5"/>
  <c r="CI469" i="5"/>
  <c r="CI470" i="5"/>
  <c r="CI467" i="5"/>
  <c r="CI464" i="5"/>
  <c r="AI148" i="5"/>
  <c r="BM470" i="5"/>
  <c r="BM468" i="5"/>
  <c r="BM466" i="5"/>
  <c r="BM467" i="5"/>
  <c r="BM464" i="5"/>
  <c r="BM465" i="5"/>
  <c r="BM469" i="5"/>
  <c r="AJ465" i="5"/>
  <c r="AJ467" i="5"/>
  <c r="AJ469" i="5"/>
  <c r="AJ466" i="5"/>
  <c r="AJ464" i="5"/>
  <c r="AJ470" i="5"/>
  <c r="AJ468" i="5"/>
  <c r="EU467" i="5"/>
  <c r="EU468" i="5"/>
  <c r="EU464" i="5"/>
  <c r="EU465" i="5"/>
  <c r="EU466" i="5"/>
  <c r="EU470" i="5"/>
  <c r="EU469" i="5"/>
  <c r="EV148" i="5"/>
  <c r="AZ470" i="5"/>
  <c r="AZ464" i="5"/>
  <c r="AZ468" i="5"/>
  <c r="AZ465" i="5"/>
  <c r="AZ466" i="5"/>
  <c r="AZ469" i="5"/>
  <c r="AZ467" i="5"/>
  <c r="DU466" i="5"/>
  <c r="DU464" i="5"/>
  <c r="DU470" i="5"/>
  <c r="DU467" i="5"/>
  <c r="DU465" i="5"/>
  <c r="DU469" i="5"/>
  <c r="DU468" i="5"/>
  <c r="R467" i="5"/>
  <c r="R469" i="5"/>
  <c r="R470" i="5"/>
  <c r="R464" i="5"/>
  <c r="R466" i="5"/>
  <c r="R468" i="5"/>
  <c r="R465" i="5"/>
  <c r="FJ468" i="5"/>
  <c r="FJ466" i="5"/>
  <c r="FJ470" i="5"/>
  <c r="FJ465" i="5"/>
  <c r="FJ467" i="5"/>
  <c r="FJ469" i="5"/>
  <c r="FJ464" i="5"/>
  <c r="FA466" i="5"/>
  <c r="FA469" i="5"/>
  <c r="FA468" i="5"/>
  <c r="FA464" i="5"/>
  <c r="FA465" i="5"/>
  <c r="FA467" i="5"/>
  <c r="FA470" i="5"/>
  <c r="EP467" i="5"/>
  <c r="EP466" i="5"/>
  <c r="EP464" i="5"/>
  <c r="EP469" i="5"/>
  <c r="EP465" i="5"/>
  <c r="EP470" i="5"/>
  <c r="EP468" i="5"/>
  <c r="BJ470" i="5"/>
  <c r="BJ469" i="5"/>
  <c r="BJ467" i="5"/>
  <c r="BJ468" i="5"/>
  <c r="BJ464" i="5"/>
  <c r="BJ465" i="5"/>
  <c r="BJ466" i="5"/>
  <c r="CR470" i="5"/>
  <c r="CR464" i="5"/>
  <c r="CR466" i="5"/>
  <c r="CR469" i="5"/>
  <c r="CR467" i="5"/>
  <c r="CR465" i="5"/>
  <c r="CR468" i="5"/>
  <c r="DQ466" i="5"/>
  <c r="DQ465" i="5"/>
  <c r="DQ467" i="5"/>
  <c r="DQ468" i="5"/>
  <c r="DQ469" i="5"/>
  <c r="DQ464" i="5"/>
  <c r="DQ470" i="5"/>
  <c r="AX470" i="5"/>
  <c r="AX466" i="5"/>
  <c r="AX465" i="5"/>
  <c r="AX468" i="5"/>
  <c r="AX469" i="5"/>
  <c r="AX464" i="5"/>
  <c r="AX467" i="5"/>
  <c r="CU464" i="5"/>
  <c r="CU468" i="5"/>
  <c r="CU466" i="5"/>
  <c r="CU470" i="5"/>
  <c r="CU467" i="5"/>
  <c r="CU465" i="5"/>
  <c r="CU469" i="5"/>
  <c r="AI468" i="5"/>
  <c r="AI466" i="5"/>
  <c r="AI467" i="5"/>
  <c r="AI465" i="5"/>
  <c r="AI464" i="5"/>
  <c r="AI470" i="5"/>
  <c r="AI469" i="5"/>
  <c r="CR148" i="5"/>
  <c r="CH465" i="5"/>
  <c r="CH466" i="5"/>
  <c r="CH469" i="5"/>
  <c r="CH467" i="5"/>
  <c r="CH468" i="5"/>
  <c r="CH470" i="5"/>
  <c r="CH464" i="5"/>
  <c r="DB468" i="5"/>
  <c r="DB464" i="5"/>
  <c r="DB467" i="5"/>
  <c r="DB465" i="5"/>
  <c r="DB469" i="5"/>
  <c r="DB470" i="5"/>
  <c r="DB466" i="5"/>
  <c r="CY148" i="5"/>
  <c r="BC148" i="5"/>
  <c r="FI467" i="5"/>
  <c r="FI469" i="5"/>
  <c r="FI468" i="5"/>
  <c r="FI470" i="5"/>
  <c r="FI465" i="5"/>
  <c r="FI464" i="5"/>
  <c r="FI466" i="5"/>
  <c r="DM465" i="5"/>
  <c r="DM466" i="5"/>
  <c r="DM469" i="5"/>
  <c r="DM467" i="5"/>
  <c r="DM464" i="5"/>
  <c r="DM470" i="5"/>
  <c r="DM468" i="5"/>
  <c r="BF148" i="5"/>
  <c r="EG466" i="5"/>
  <c r="EG465" i="5"/>
  <c r="EG469" i="5"/>
  <c r="EG468" i="5"/>
  <c r="EG470" i="5"/>
  <c r="EG464" i="5"/>
  <c r="EG467" i="5"/>
  <c r="CQ464" i="5"/>
  <c r="CQ470" i="5"/>
  <c r="CQ465" i="5"/>
  <c r="CQ469" i="5"/>
  <c r="CQ468" i="5"/>
  <c r="CQ466" i="5"/>
  <c r="CQ467" i="5"/>
  <c r="EQ467" i="5"/>
  <c r="EQ470" i="5"/>
  <c r="EQ466" i="5"/>
  <c r="EQ465" i="5"/>
  <c r="EQ464" i="5"/>
  <c r="EQ468" i="5"/>
  <c r="EQ469" i="5"/>
  <c r="P467" i="5"/>
  <c r="P466" i="5"/>
  <c r="P469" i="5"/>
  <c r="P468" i="5"/>
  <c r="P464" i="5"/>
  <c r="P465" i="5"/>
  <c r="P470" i="5"/>
  <c r="S469" i="5"/>
  <c r="S470" i="5"/>
  <c r="S468" i="5"/>
  <c r="S464" i="5"/>
  <c r="S467" i="5"/>
  <c r="S465" i="5"/>
  <c r="S466" i="5"/>
  <c r="FM465" i="5"/>
  <c r="FM469" i="5"/>
  <c r="FM470" i="5"/>
  <c r="FM467" i="5"/>
  <c r="FM468" i="5"/>
  <c r="FM466" i="5"/>
  <c r="FM464" i="5"/>
  <c r="CD469" i="5"/>
  <c r="CD464" i="5"/>
  <c r="CD468" i="5"/>
  <c r="CD467" i="5"/>
  <c r="CD465" i="5"/>
  <c r="CD470" i="5"/>
  <c r="CD466" i="5"/>
  <c r="CF464" i="5"/>
  <c r="CF465" i="5"/>
  <c r="CF467" i="5"/>
  <c r="CF469" i="5"/>
  <c r="CF470" i="5"/>
  <c r="CF466" i="5"/>
  <c r="CF468" i="5"/>
  <c r="BW467" i="5"/>
  <c r="BW465" i="5"/>
  <c r="BW468" i="5"/>
  <c r="BW470" i="5"/>
  <c r="BW464" i="5"/>
  <c r="BW466" i="5"/>
  <c r="BW469" i="5"/>
  <c r="BY470" i="5"/>
  <c r="BY467" i="5"/>
  <c r="BY464" i="5"/>
  <c r="BY466" i="5"/>
  <c r="BY465" i="5"/>
  <c r="BY468" i="5"/>
  <c r="BY469" i="5"/>
  <c r="AB469" i="5"/>
  <c r="AB467" i="5"/>
  <c r="AB470" i="5"/>
  <c r="AB464" i="5"/>
  <c r="AB468" i="5"/>
  <c r="AB466" i="5"/>
  <c r="AB465" i="5"/>
  <c r="BI465" i="5"/>
  <c r="BI464" i="5"/>
  <c r="BI466" i="5"/>
  <c r="BI467" i="5"/>
  <c r="BI469" i="5"/>
  <c r="BI468" i="5"/>
  <c r="BI470" i="5"/>
  <c r="U467" i="5"/>
  <c r="U464" i="5"/>
  <c r="U466" i="5"/>
  <c r="U470" i="5"/>
  <c r="U468" i="5"/>
  <c r="U469" i="5"/>
  <c r="U465" i="5"/>
  <c r="FC148" i="5"/>
  <c r="BB465" i="5"/>
  <c r="BB468" i="5"/>
  <c r="BB469" i="5"/>
  <c r="BB464" i="5"/>
  <c r="BB467" i="5"/>
  <c r="BB470" i="5"/>
  <c r="BB466" i="5"/>
  <c r="CB466" i="5"/>
  <c r="CB470" i="5"/>
  <c r="CB469" i="5"/>
  <c r="CB467" i="5"/>
  <c r="CB464" i="5"/>
  <c r="CB465" i="5"/>
  <c r="CB468" i="5"/>
  <c r="DW468" i="5"/>
  <c r="DW467" i="5"/>
  <c r="DW466" i="5"/>
  <c r="DW465" i="5"/>
  <c r="DW470" i="5"/>
  <c r="DW464" i="5"/>
  <c r="DW469" i="5"/>
  <c r="DY148" i="5"/>
  <c r="AP469" i="5"/>
  <c r="AP467" i="5"/>
  <c r="AP468" i="5"/>
  <c r="AP465" i="5"/>
  <c r="AP464" i="5"/>
  <c r="AP470" i="5"/>
  <c r="AP466" i="5"/>
  <c r="L464" i="5"/>
  <c r="L465" i="5"/>
  <c r="L469" i="5"/>
  <c r="L466" i="5"/>
  <c r="L467" i="5"/>
  <c r="L468" i="5"/>
  <c r="L470" i="5"/>
  <c r="BZ469" i="5"/>
  <c r="BZ470" i="5"/>
  <c r="BZ465" i="5"/>
  <c r="BZ468" i="5"/>
  <c r="BZ466" i="5"/>
  <c r="BZ467" i="5"/>
  <c r="BZ464" i="5"/>
  <c r="DR465" i="5"/>
  <c r="DR468" i="5"/>
  <c r="DR467" i="5"/>
  <c r="DR470" i="5"/>
  <c r="DR464" i="5"/>
  <c r="DR469" i="5"/>
  <c r="DR466" i="5"/>
  <c r="CC465" i="5"/>
  <c r="CC468" i="5"/>
  <c r="CC464" i="5"/>
  <c r="CC467" i="5"/>
  <c r="CC466" i="5"/>
  <c r="CC470" i="5"/>
  <c r="CC469" i="5"/>
  <c r="DE464" i="5"/>
  <c r="DE470" i="5"/>
  <c r="DE469" i="5"/>
  <c r="DE468" i="5"/>
  <c r="DE467" i="5"/>
  <c r="DE465" i="5"/>
  <c r="DE466" i="5"/>
  <c r="CG470" i="5"/>
  <c r="CG466" i="5"/>
  <c r="CG467" i="5"/>
  <c r="CG465" i="5"/>
  <c r="CG468" i="5"/>
  <c r="CG469" i="5"/>
  <c r="CG464" i="5"/>
  <c r="BQ470" i="5"/>
  <c r="BQ469" i="5"/>
  <c r="BQ468" i="5"/>
  <c r="BQ466" i="5"/>
  <c r="BQ464" i="5"/>
  <c r="BQ465" i="5"/>
  <c r="BQ467" i="5"/>
  <c r="FG148" i="5"/>
  <c r="DD468" i="5"/>
  <c r="DD465" i="5"/>
  <c r="DD466" i="5"/>
  <c r="DD469" i="5"/>
  <c r="DD467" i="5"/>
  <c r="DD470" i="5"/>
  <c r="DD464" i="5"/>
  <c r="DP148" i="5"/>
  <c r="AC469" i="5"/>
  <c r="AC468" i="5"/>
  <c r="AC465" i="5"/>
  <c r="AC464" i="5"/>
  <c r="AC470" i="5"/>
  <c r="AC466" i="5"/>
  <c r="AC467" i="5"/>
  <c r="EZ466" i="5"/>
  <c r="EZ468" i="5"/>
  <c r="EZ470" i="5"/>
  <c r="EZ465" i="5"/>
  <c r="EZ469" i="5"/>
  <c r="EZ464" i="5"/>
  <c r="EZ467" i="5"/>
  <c r="FM148" i="5"/>
  <c r="BK464" i="5"/>
  <c r="BK470" i="5"/>
  <c r="BK468" i="5"/>
  <c r="BK466" i="5"/>
  <c r="BK469" i="5"/>
  <c r="BK467" i="5"/>
  <c r="BK465" i="5"/>
  <c r="DB148" i="5"/>
  <c r="EY469" i="5"/>
  <c r="EY467" i="5"/>
  <c r="EY465" i="5"/>
  <c r="EY466" i="5"/>
  <c r="EY470" i="5"/>
  <c r="EY464" i="5"/>
  <c r="EY468" i="5"/>
  <c r="DT465" i="5"/>
  <c r="DT464" i="5"/>
  <c r="DT470" i="5"/>
  <c r="DT466" i="5"/>
  <c r="DT469" i="5"/>
  <c r="DT468" i="5"/>
  <c r="DT467" i="5"/>
  <c r="AQ467" i="5"/>
  <c r="AQ465" i="5"/>
  <c r="AQ466" i="5"/>
  <c r="AQ464" i="5"/>
  <c r="AQ469" i="5"/>
  <c r="AQ468" i="5"/>
  <c r="AQ470" i="5"/>
  <c r="AW470" i="5"/>
  <c r="AW465" i="5"/>
  <c r="AW469" i="5"/>
  <c r="AW464" i="5"/>
  <c r="AW468" i="5"/>
  <c r="AW467" i="5"/>
  <c r="AW466" i="5"/>
  <c r="CZ470" i="5"/>
  <c r="CZ468" i="5"/>
  <c r="CZ467" i="5"/>
  <c r="CZ466" i="5"/>
  <c r="CZ465" i="5"/>
  <c r="CZ469" i="5"/>
  <c r="CZ464" i="5"/>
  <c r="DF470" i="5"/>
  <c r="DF465" i="5"/>
  <c r="DF467" i="5"/>
  <c r="DF466" i="5"/>
  <c r="DF464" i="5"/>
  <c r="DF469" i="5"/>
  <c r="DF468" i="5"/>
  <c r="AA148" i="5"/>
  <c r="FK469" i="5"/>
  <c r="FK468" i="5"/>
  <c r="FK467" i="5"/>
  <c r="FK466" i="5"/>
  <c r="FK465" i="5"/>
  <c r="FK464" i="5"/>
  <c r="FK470" i="5"/>
  <c r="Q466" i="5"/>
  <c r="Q468" i="5"/>
  <c r="Q470" i="5"/>
  <c r="Q465" i="5"/>
  <c r="Q467" i="5"/>
  <c r="Q464" i="5"/>
  <c r="Q469" i="5"/>
  <c r="AP148" i="5"/>
  <c r="CK470" i="5"/>
  <c r="CK465" i="5"/>
  <c r="CK468" i="5"/>
  <c r="CK466" i="5"/>
  <c r="CK467" i="5"/>
  <c r="CK469" i="5"/>
  <c r="CK464" i="5"/>
  <c r="L148" i="5"/>
  <c r="AH468" i="5"/>
  <c r="AH465" i="5"/>
  <c r="AH470" i="5"/>
  <c r="AH469" i="5"/>
  <c r="AH466" i="5"/>
  <c r="AH464" i="5"/>
  <c r="AH467" i="5"/>
  <c r="ET148" i="5"/>
  <c r="EC467" i="5"/>
  <c r="EC466" i="5"/>
  <c r="EC468" i="5"/>
  <c r="EC464" i="5"/>
  <c r="EC469" i="5"/>
  <c r="EC470" i="5"/>
  <c r="EC465" i="5"/>
  <c r="DN148" i="5"/>
  <c r="AL148" i="5"/>
  <c r="FQ469" i="5"/>
  <c r="FQ466" i="5"/>
  <c r="FQ468" i="5"/>
  <c r="FQ470" i="5"/>
  <c r="FQ465" i="5"/>
  <c r="FQ467" i="5"/>
  <c r="FQ464" i="5"/>
  <c r="EJ465" i="5"/>
  <c r="EJ470" i="5"/>
  <c r="EJ469" i="5"/>
  <c r="EJ466" i="5"/>
  <c r="EJ467" i="5"/>
  <c r="EJ464" i="5"/>
  <c r="EJ468" i="5"/>
  <c r="CX466" i="5"/>
  <c r="CX467" i="5"/>
  <c r="CX470" i="5"/>
  <c r="CX464" i="5"/>
  <c r="CX468" i="5"/>
  <c r="CX469" i="5"/>
  <c r="CX465" i="5"/>
  <c r="EX470" i="5"/>
  <c r="EX469" i="5"/>
  <c r="EX467" i="5"/>
  <c r="EX465" i="5"/>
  <c r="EX464" i="5"/>
  <c r="EX468" i="5"/>
  <c r="EX466" i="5"/>
  <c r="CV465" i="5"/>
  <c r="CV467" i="5"/>
  <c r="CV464" i="5"/>
  <c r="CV470" i="5"/>
  <c r="CV466" i="5"/>
  <c r="CV469" i="5"/>
  <c r="CV468" i="5"/>
  <c r="FF468" i="5"/>
  <c r="FF464" i="5"/>
  <c r="FF469" i="5"/>
  <c r="FF467" i="5"/>
  <c r="FF465" i="5"/>
  <c r="FF466" i="5"/>
  <c r="FF470" i="5"/>
  <c r="DJ469" i="5"/>
  <c r="DJ464" i="5"/>
  <c r="DJ467" i="5"/>
  <c r="DJ466" i="5"/>
  <c r="DJ465" i="5"/>
  <c r="DJ470" i="5"/>
  <c r="DJ468" i="5"/>
  <c r="EB468" i="5"/>
  <c r="EB466" i="5"/>
  <c r="EB469" i="5"/>
  <c r="EB464" i="5"/>
  <c r="EB465" i="5"/>
  <c r="EB470" i="5"/>
  <c r="EB467" i="5"/>
  <c r="CT464" i="5"/>
  <c r="CT468" i="5"/>
  <c r="CT467" i="5"/>
  <c r="CT465" i="5"/>
  <c r="CT466" i="5"/>
  <c r="CT470" i="5"/>
  <c r="CT469" i="5"/>
  <c r="DK465" i="5"/>
  <c r="DK470" i="5"/>
  <c r="DK468" i="5"/>
  <c r="DK467" i="5"/>
  <c r="DK469" i="5"/>
  <c r="DK466" i="5"/>
  <c r="DK464" i="5"/>
  <c r="BH465" i="5"/>
  <c r="BH469" i="5"/>
  <c r="BH464" i="5"/>
  <c r="BH466" i="5"/>
  <c r="BH467" i="5"/>
  <c r="BH468" i="5"/>
  <c r="BH470" i="5"/>
  <c r="EZ148" i="5"/>
  <c r="CS467" i="5"/>
  <c r="CS465" i="5"/>
  <c r="CS469" i="5"/>
  <c r="CS464" i="5"/>
  <c r="CS466" i="5"/>
  <c r="CS470" i="5"/>
  <c r="CS468" i="5"/>
  <c r="FG468" i="5"/>
  <c r="FG467" i="5"/>
  <c r="FG465" i="5"/>
  <c r="FG466" i="5"/>
  <c r="FG469" i="5"/>
  <c r="FG464" i="5"/>
  <c r="FG470" i="5"/>
  <c r="DL469" i="5"/>
  <c r="DL466" i="5"/>
  <c r="DL465" i="5"/>
  <c r="DL468" i="5"/>
  <c r="DL467" i="5"/>
  <c r="DL470" i="5"/>
  <c r="DL464" i="5"/>
  <c r="FB470" i="5"/>
  <c r="FB469" i="5"/>
  <c r="FB468" i="5"/>
  <c r="FB467" i="5"/>
  <c r="FB464" i="5"/>
  <c r="FB465" i="5"/>
  <c r="FB466" i="5"/>
  <c r="AY469" i="5"/>
  <c r="AY467" i="5"/>
  <c r="AY465" i="5"/>
  <c r="AY464" i="5"/>
  <c r="AY466" i="5"/>
  <c r="AY468" i="5"/>
  <c r="AY470" i="5"/>
  <c r="DZ466" i="5"/>
  <c r="DZ468" i="5"/>
  <c r="DZ469" i="5"/>
  <c r="DZ467" i="5"/>
  <c r="DZ465" i="5"/>
  <c r="DZ470" i="5"/>
  <c r="DZ464" i="5"/>
  <c r="DG470" i="5"/>
  <c r="DG466" i="5"/>
  <c r="DG464" i="5"/>
  <c r="DG469" i="5"/>
  <c r="DG467" i="5"/>
  <c r="DG465" i="5"/>
  <c r="DG468" i="5"/>
  <c r="EW468" i="5"/>
  <c r="EW467" i="5"/>
  <c r="EW466" i="5"/>
  <c r="EW464" i="5"/>
  <c r="EW470" i="5"/>
  <c r="EW469" i="5"/>
  <c r="EW465" i="5"/>
  <c r="DV470" i="5"/>
  <c r="DV468" i="5"/>
  <c r="DV465" i="5"/>
  <c r="DV464" i="5"/>
  <c r="DV466" i="5"/>
  <c r="DV467" i="5"/>
  <c r="DV469" i="5"/>
  <c r="CY470" i="5"/>
  <c r="CY468" i="5"/>
  <c r="CY467" i="5"/>
  <c r="CY466" i="5"/>
  <c r="CY464" i="5"/>
  <c r="CY465" i="5"/>
  <c r="CY469" i="5"/>
  <c r="CW148" i="5"/>
  <c r="BG466" i="5"/>
  <c r="BG467" i="5"/>
  <c r="BG470" i="5"/>
  <c r="BG469" i="5"/>
  <c r="BG464" i="5"/>
  <c r="BG465" i="5"/>
  <c r="BG468" i="5"/>
  <c r="ER464" i="5"/>
  <c r="ER467" i="5"/>
  <c r="ER466" i="5"/>
  <c r="ER470" i="5"/>
  <c r="ER465" i="5"/>
  <c r="ER468" i="5"/>
  <c r="ER469" i="5"/>
  <c r="DA468" i="5"/>
  <c r="DA469" i="5"/>
  <c r="DA464" i="5"/>
  <c r="DA470" i="5"/>
  <c r="DA467" i="5"/>
  <c r="DA465" i="5"/>
  <c r="DA466" i="5"/>
  <c r="AS470" i="5"/>
  <c r="AS467" i="5"/>
  <c r="AS465" i="5"/>
  <c r="AS466" i="5"/>
  <c r="AS469" i="5"/>
  <c r="AS468" i="5"/>
  <c r="AS464" i="5"/>
  <c r="BF464" i="5"/>
  <c r="BF470" i="5"/>
  <c r="BF466" i="5"/>
  <c r="BF468" i="5"/>
  <c r="BF467" i="5"/>
  <c r="BF469" i="5"/>
  <c r="BF465" i="5"/>
  <c r="AV470" i="5"/>
  <c r="AV465" i="5"/>
  <c r="AV464" i="5"/>
  <c r="AV468" i="5"/>
  <c r="AV467" i="5"/>
  <c r="AV469" i="5"/>
  <c r="AV466" i="5"/>
  <c r="ET468" i="5"/>
  <c r="ET466" i="5"/>
  <c r="ET465" i="5"/>
  <c r="ET464" i="5"/>
  <c r="ET470" i="5"/>
  <c r="ET469" i="5"/>
  <c r="ET467" i="5"/>
  <c r="N468" i="5"/>
  <c r="N464" i="5"/>
  <c r="N467" i="5"/>
  <c r="N469" i="5"/>
  <c r="N470" i="5"/>
  <c r="N465" i="5"/>
  <c r="N466" i="5"/>
  <c r="CO148" i="5"/>
  <c r="AA470" i="5"/>
  <c r="AA467" i="5"/>
  <c r="AA466" i="5"/>
  <c r="AA464" i="5"/>
  <c r="AA469" i="5"/>
  <c r="AA465" i="5"/>
  <c r="AA468" i="5"/>
  <c r="ED470" i="5"/>
  <c r="ED466" i="5"/>
  <c r="ED468" i="5"/>
  <c r="ED469" i="5"/>
  <c r="ED464" i="5"/>
  <c r="ED465" i="5"/>
  <c r="ED467" i="5"/>
  <c r="AF148" i="5"/>
  <c r="FH469" i="5"/>
  <c r="FH470" i="5"/>
  <c r="FH466" i="5"/>
  <c r="FH464" i="5"/>
  <c r="FH467" i="5"/>
  <c r="FH468" i="5"/>
  <c r="FH465" i="5"/>
  <c r="FD470" i="5"/>
  <c r="FD466" i="5"/>
  <c r="FD467" i="5"/>
  <c r="FD468" i="5"/>
  <c r="FD465" i="5"/>
  <c r="FD464" i="5"/>
  <c r="FD469" i="5"/>
  <c r="BE469" i="5"/>
  <c r="BE467" i="5"/>
  <c r="BE465" i="5"/>
  <c r="BE466" i="5"/>
  <c r="BE470" i="5"/>
  <c r="BE464" i="5"/>
  <c r="BE468" i="5"/>
  <c r="EK470" i="5"/>
  <c r="EK466" i="5"/>
  <c r="EK465" i="5"/>
  <c r="EK464" i="5"/>
  <c r="EK467" i="5"/>
  <c r="EK469" i="5"/>
  <c r="EK468" i="5"/>
  <c r="J453" i="5"/>
  <c r="I453" i="5" s="1"/>
  <c r="J461" i="5"/>
  <c r="J471" i="5" s="1"/>
  <c r="I471" i="5" s="1"/>
  <c r="J565" i="5"/>
  <c r="I565" i="5" s="1"/>
  <c r="J450" i="5"/>
  <c r="J451" i="5"/>
  <c r="I451" i="5" s="1"/>
  <c r="J566" i="5"/>
  <c r="I566" i="5" s="1"/>
  <c r="J558" i="5"/>
  <c r="I558" i="5" s="1"/>
  <c r="J452" i="5"/>
  <c r="I452" i="5" s="1"/>
  <c r="J454" i="5"/>
  <c r="I454" i="5" s="1"/>
  <c r="J455" i="5"/>
  <c r="I455" i="5" s="1"/>
  <c r="J456" i="5"/>
  <c r="I335" i="5"/>
  <c r="AJ148" i="5"/>
  <c r="BX466" i="5"/>
  <c r="BX469" i="5"/>
  <c r="BX467" i="5"/>
  <c r="BX470" i="5"/>
  <c r="BX465" i="5"/>
  <c r="BX468" i="5"/>
  <c r="BX464" i="5"/>
  <c r="DP470" i="5"/>
  <c r="DP468" i="5"/>
  <c r="DP465" i="5"/>
  <c r="DP467" i="5"/>
  <c r="DP469" i="5"/>
  <c r="DP466" i="5"/>
  <c r="DP464" i="5"/>
  <c r="T465" i="5"/>
  <c r="T464" i="5"/>
  <c r="T467" i="5"/>
  <c r="T468" i="5"/>
  <c r="T466" i="5"/>
  <c r="T469" i="5"/>
  <c r="T470" i="5"/>
  <c r="CL469" i="5"/>
  <c r="CL468" i="5"/>
  <c r="CL466" i="5"/>
  <c r="CL470" i="5"/>
  <c r="CL465" i="5"/>
  <c r="CL467" i="5"/>
  <c r="CL464" i="5"/>
  <c r="DY469" i="5"/>
  <c r="DY468" i="5"/>
  <c r="DY464" i="5"/>
  <c r="DY467" i="5"/>
  <c r="DY466" i="5"/>
  <c r="DY470" i="5"/>
  <c r="DY465" i="5"/>
  <c r="M466" i="5"/>
  <c r="M469" i="5"/>
  <c r="M470" i="5"/>
  <c r="M465" i="5"/>
  <c r="M468" i="5"/>
  <c r="M467" i="5"/>
  <c r="M464" i="5"/>
  <c r="AT469" i="5"/>
  <c r="AT464" i="5"/>
  <c r="AT466" i="5"/>
  <c r="AT467" i="5"/>
  <c r="AT468" i="5"/>
  <c r="AT470" i="5"/>
  <c r="AT465" i="5"/>
  <c r="CO467" i="5"/>
  <c r="CO470" i="5"/>
  <c r="CO464" i="5"/>
  <c r="CO465" i="5"/>
  <c r="CO466" i="5"/>
  <c r="CO468" i="5"/>
  <c r="CO469" i="5"/>
  <c r="BU470" i="5"/>
  <c r="BU469" i="5"/>
  <c r="BU468" i="5"/>
  <c r="BU465" i="5"/>
  <c r="BU466" i="5"/>
  <c r="BU467" i="5"/>
  <c r="BU464" i="5"/>
  <c r="AL468" i="5"/>
  <c r="AL467" i="5"/>
  <c r="AL466" i="5"/>
  <c r="AL464" i="5"/>
  <c r="AL465" i="5"/>
  <c r="AL469" i="5"/>
  <c r="AL470" i="5"/>
  <c r="W465" i="5"/>
  <c r="W467" i="5"/>
  <c r="W469" i="5"/>
  <c r="W464" i="5"/>
  <c r="W468" i="5"/>
  <c r="W470" i="5"/>
  <c r="W466" i="5"/>
  <c r="CS148" i="5"/>
  <c r="FO470" i="5"/>
  <c r="FO469" i="5"/>
  <c r="FO466" i="5"/>
  <c r="FO467" i="5"/>
  <c r="FO465" i="5"/>
  <c r="FO464" i="5"/>
  <c r="FO468" i="5"/>
  <c r="DX470" i="5"/>
  <c r="DX465" i="5"/>
  <c r="DX466" i="5"/>
  <c r="DX469" i="5"/>
  <c r="DX467" i="5"/>
  <c r="DX468" i="5"/>
  <c r="DX464" i="5"/>
  <c r="FN467" i="5"/>
  <c r="FN464" i="5"/>
  <c r="FN465" i="5"/>
  <c r="FN468" i="5"/>
  <c r="FN469" i="5"/>
  <c r="FN466" i="5"/>
  <c r="FN470" i="5"/>
  <c r="EE148" i="5"/>
  <c r="BP467" i="5"/>
  <c r="BP466" i="5"/>
  <c r="BP469" i="5"/>
  <c r="BP464" i="5"/>
  <c r="BP470" i="5"/>
  <c r="BP468" i="5"/>
  <c r="BP465" i="5"/>
  <c r="FD148" i="5"/>
  <c r="CW467" i="5"/>
  <c r="CW469" i="5"/>
  <c r="CW466" i="5"/>
  <c r="CW468" i="5"/>
  <c r="CW465" i="5"/>
  <c r="CW470" i="5"/>
  <c r="CW464" i="5"/>
  <c r="Y470" i="5"/>
  <c r="Y464" i="5"/>
  <c r="Y468" i="5"/>
  <c r="Y465" i="5"/>
  <c r="Y466" i="5"/>
  <c r="Y469" i="5"/>
  <c r="Y467" i="5"/>
  <c r="BR470" i="5"/>
  <c r="BR468" i="5"/>
  <c r="BR465" i="5"/>
  <c r="BR469" i="5"/>
  <c r="BR466" i="5"/>
  <c r="BR467" i="5"/>
  <c r="BR464" i="5"/>
  <c r="BW148" i="5"/>
  <c r="BC467" i="5"/>
  <c r="BC470" i="5"/>
  <c r="BC464" i="5"/>
  <c r="BC469" i="5"/>
  <c r="BC468" i="5"/>
  <c r="BC466" i="5"/>
  <c r="BC465" i="5"/>
  <c r="AR464" i="5"/>
  <c r="AR467" i="5"/>
  <c r="AR469" i="5"/>
  <c r="AR466" i="5"/>
  <c r="AR470" i="5"/>
  <c r="AR468" i="5"/>
  <c r="AR465" i="5"/>
  <c r="EE468" i="5"/>
  <c r="EE470" i="5"/>
  <c r="EE465" i="5"/>
  <c r="EE466" i="5"/>
  <c r="EE467" i="5"/>
  <c r="EE464" i="5"/>
  <c r="EE469" i="5"/>
  <c r="EA148" i="5"/>
  <c r="EW148" i="5"/>
  <c r="DO464" i="5"/>
  <c r="DO468" i="5"/>
  <c r="DO466" i="5"/>
  <c r="DO467" i="5"/>
  <c r="DO469" i="5"/>
  <c r="DO465" i="5"/>
  <c r="DO470" i="5"/>
  <c r="FO708" i="5"/>
  <c r="FO675" i="5"/>
  <c r="T389" i="5"/>
  <c r="T153" i="5" s="1"/>
  <c r="I360" i="5"/>
  <c r="T390" i="5"/>
  <c r="I361" i="5"/>
  <c r="I732" i="5"/>
  <c r="FQ755" i="5"/>
  <c r="FQ694" i="5" s="1"/>
  <c r="FQ819" i="5" s="1"/>
  <c r="FQ745" i="5"/>
  <c r="FP94" i="5"/>
  <c r="FP834" i="5"/>
  <c r="FP835" i="5" s="1"/>
  <c r="AL380" i="5" l="1"/>
  <c r="AL385" i="5" s="1"/>
  <c r="K380" i="5"/>
  <c r="K385" i="5" s="1"/>
  <c r="CW380" i="5"/>
  <c r="CW385" i="5" s="1"/>
  <c r="CS380" i="5"/>
  <c r="CS385" i="5" s="1"/>
  <c r="FE380" i="5"/>
  <c r="FE385" i="5" s="1"/>
  <c r="BN380" i="5"/>
  <c r="BN385" i="5" s="1"/>
  <c r="DD380" i="5"/>
  <c r="DD385" i="5" s="1"/>
  <c r="AY380" i="5"/>
  <c r="AY385" i="5" s="1"/>
  <c r="BT380" i="5"/>
  <c r="BT385" i="5" s="1"/>
  <c r="AG380" i="5"/>
  <c r="AG385" i="5" s="1"/>
  <c r="EO380" i="5"/>
  <c r="EO385" i="5" s="1"/>
  <c r="DJ380" i="5"/>
  <c r="DJ385" i="5" s="1"/>
  <c r="M380" i="5"/>
  <c r="M385" i="5" s="1"/>
  <c r="BG380" i="5"/>
  <c r="BG385" i="5" s="1"/>
  <c r="AU380" i="5"/>
  <c r="AU385" i="5" s="1"/>
  <c r="DF380" i="5"/>
  <c r="DF385" i="5" s="1"/>
  <c r="DP380" i="5"/>
  <c r="DP385" i="5" s="1"/>
  <c r="EL380" i="5"/>
  <c r="EL385" i="5" s="1"/>
  <c r="BS380" i="5"/>
  <c r="BS385" i="5" s="1"/>
  <c r="AI380" i="5"/>
  <c r="AI385" i="5" s="1"/>
  <c r="BD380" i="5"/>
  <c r="BD385" i="5" s="1"/>
  <c r="CH380" i="5"/>
  <c r="CH385" i="5" s="1"/>
  <c r="BF380" i="5"/>
  <c r="BF385" i="5" s="1"/>
  <c r="DY380" i="5"/>
  <c r="DY385" i="5" s="1"/>
  <c r="I149" i="5"/>
  <c r="I384" i="5"/>
  <c r="FI1032" i="5"/>
  <c r="DU1032" i="5"/>
  <c r="CF1032" i="5"/>
  <c r="AM1032" i="5"/>
  <c r="DT1032" i="5"/>
  <c r="FP1032" i="5"/>
  <c r="V860" i="5"/>
  <c r="V859" i="5"/>
  <c r="CR860" i="5"/>
  <c r="CR859" i="5"/>
  <c r="BG860" i="5"/>
  <c r="BG859" i="5"/>
  <c r="BQ859" i="5"/>
  <c r="BQ860" i="5"/>
  <c r="CP860" i="5"/>
  <c r="CP859" i="5"/>
  <c r="FK859" i="5"/>
  <c r="FK860" i="5"/>
  <c r="EE859" i="5"/>
  <c r="EE860" i="5"/>
  <c r="AB860" i="5"/>
  <c r="AB859" i="5"/>
  <c r="AR860" i="5"/>
  <c r="AR859" i="5"/>
  <c r="EC860" i="5"/>
  <c r="EC859" i="5"/>
  <c r="P860" i="5"/>
  <c r="P859" i="5"/>
  <c r="FL860" i="5"/>
  <c r="FL859" i="5"/>
  <c r="DD860" i="5"/>
  <c r="DD859" i="5"/>
  <c r="BH860" i="5"/>
  <c r="BH859" i="5"/>
  <c r="CM860" i="5"/>
  <c r="CM859" i="5"/>
  <c r="CW860" i="5"/>
  <c r="CW859" i="5"/>
  <c r="CA860" i="5"/>
  <c r="CA859" i="5"/>
  <c r="CN860" i="5"/>
  <c r="CN859" i="5"/>
  <c r="CF860" i="5"/>
  <c r="CF859" i="5"/>
  <c r="BJ860" i="5"/>
  <c r="BJ859" i="5"/>
  <c r="EL860" i="5"/>
  <c r="EL859" i="5"/>
  <c r="BW860" i="5"/>
  <c r="BW859" i="5"/>
  <c r="CG860" i="5"/>
  <c r="CG859" i="5"/>
  <c r="BK860" i="5"/>
  <c r="BK859" i="5"/>
  <c r="AP859" i="5"/>
  <c r="AP860" i="5"/>
  <c r="DL860" i="5"/>
  <c r="DL859" i="5"/>
  <c r="EK860" i="5"/>
  <c r="EK859" i="5"/>
  <c r="AM860" i="5"/>
  <c r="AM859" i="5"/>
  <c r="CS860" i="5"/>
  <c r="CS859" i="5"/>
  <c r="DT859" i="5"/>
  <c r="DT860" i="5"/>
  <c r="BM860" i="5"/>
  <c r="BM859" i="5"/>
  <c r="DB860" i="5"/>
  <c r="DB859" i="5"/>
  <c r="FN860" i="5"/>
  <c r="FN859" i="5"/>
  <c r="DG860" i="5"/>
  <c r="DG859" i="5"/>
  <c r="AN859" i="5"/>
  <c r="AN860" i="5"/>
  <c r="CT860" i="5"/>
  <c r="CT859" i="5"/>
  <c r="BI860" i="5"/>
  <c r="BI859" i="5"/>
  <c r="BV860" i="5"/>
  <c r="BV859" i="5"/>
  <c r="ER860" i="5"/>
  <c r="ER859" i="5"/>
  <c r="DV860" i="5"/>
  <c r="DV859" i="5"/>
  <c r="FP860" i="5"/>
  <c r="FP859" i="5"/>
  <c r="AY860" i="5"/>
  <c r="AY859" i="5"/>
  <c r="DE860" i="5"/>
  <c r="DE859" i="5"/>
  <c r="DR859" i="5"/>
  <c r="DR860" i="5"/>
  <c r="BF859" i="5"/>
  <c r="BF860" i="5"/>
  <c r="EB860" i="5"/>
  <c r="EB859" i="5"/>
  <c r="DF860" i="5"/>
  <c r="DF859" i="5"/>
  <c r="AO860" i="5"/>
  <c r="AO859" i="5"/>
  <c r="EA860" i="5"/>
  <c r="EA859" i="5"/>
  <c r="DN860" i="5"/>
  <c r="DN859" i="5"/>
  <c r="FE859" i="5"/>
  <c r="FE860" i="5"/>
  <c r="CH860" i="5"/>
  <c r="CH859" i="5"/>
  <c r="FD860" i="5"/>
  <c r="FD859" i="5"/>
  <c r="DQ860" i="5"/>
  <c r="DQ859" i="5"/>
  <c r="AZ860" i="5"/>
  <c r="AZ859" i="5"/>
  <c r="FB859" i="5"/>
  <c r="FB860" i="5"/>
  <c r="CY860" i="5"/>
  <c r="CY859" i="5"/>
  <c r="BO860" i="5"/>
  <c r="BO859" i="5"/>
  <c r="BU860" i="5"/>
  <c r="BU859" i="5"/>
  <c r="T860" i="5"/>
  <c r="T859" i="5"/>
  <c r="FQ860" i="5"/>
  <c r="FQ859" i="5"/>
  <c r="CJ859" i="5"/>
  <c r="CJ860" i="5"/>
  <c r="EP860" i="5"/>
  <c r="EP859" i="5"/>
  <c r="AF860" i="5"/>
  <c r="AF859" i="5"/>
  <c r="AH860" i="5"/>
  <c r="AH859" i="5"/>
  <c r="AG860" i="5"/>
  <c r="AG859" i="5"/>
  <c r="BE860" i="5"/>
  <c r="BE859" i="5"/>
  <c r="EJ860" i="5"/>
  <c r="EJ859" i="5"/>
  <c r="FA860" i="5"/>
  <c r="FA859" i="5"/>
  <c r="DP860" i="5"/>
  <c r="DP859" i="5"/>
  <c r="CU860" i="5"/>
  <c r="CU859" i="5"/>
  <c r="DA860" i="5"/>
  <c r="DA859" i="5"/>
  <c r="BL860" i="5"/>
  <c r="BL859" i="5"/>
  <c r="ES860" i="5"/>
  <c r="ES859" i="5"/>
  <c r="BR859" i="5"/>
  <c r="BR860" i="5"/>
  <c r="CK860" i="5"/>
  <c r="CK859" i="5"/>
  <c r="DH860" i="5"/>
  <c r="DH859" i="5"/>
  <c r="EW860" i="5"/>
  <c r="EW859" i="5"/>
  <c r="S860" i="5"/>
  <c r="S859" i="5"/>
  <c r="AD860" i="5"/>
  <c r="AD859" i="5"/>
  <c r="FM860" i="5"/>
  <c r="FM859" i="5"/>
  <c r="EV860" i="5"/>
  <c r="EV859" i="5"/>
  <c r="EY860" i="5"/>
  <c r="EY859" i="5"/>
  <c r="AS859" i="5"/>
  <c r="AS860" i="5"/>
  <c r="EU859" i="5"/>
  <c r="EU860" i="5"/>
  <c r="R860" i="5"/>
  <c r="R859" i="5"/>
  <c r="AJ860" i="5"/>
  <c r="AJ859" i="5"/>
  <c r="EF860" i="5"/>
  <c r="EF859" i="5"/>
  <c r="FG860" i="5"/>
  <c r="FG859" i="5"/>
  <c r="AC860" i="5"/>
  <c r="AC859" i="5"/>
  <c r="EG859" i="5"/>
  <c r="EG860" i="5"/>
  <c r="AX860" i="5"/>
  <c r="AX859" i="5"/>
  <c r="AQ860" i="5"/>
  <c r="AQ859" i="5"/>
  <c r="BA860" i="5"/>
  <c r="BA859" i="5"/>
  <c r="FC860" i="5"/>
  <c r="FC859" i="5"/>
  <c r="BX860" i="5"/>
  <c r="BX859" i="5"/>
  <c r="U860" i="5"/>
  <c r="U859" i="5"/>
  <c r="DW860" i="5"/>
  <c r="DW859" i="5"/>
  <c r="BD860" i="5"/>
  <c r="BD859" i="5"/>
  <c r="DJ859" i="5"/>
  <c r="DJ860" i="5"/>
  <c r="BY859" i="5"/>
  <c r="BY860" i="5"/>
  <c r="BB860" i="5"/>
  <c r="BB859" i="5"/>
  <c r="DX860" i="5"/>
  <c r="DX859" i="5"/>
  <c r="X860" i="5"/>
  <c r="X859" i="5"/>
  <c r="CD860" i="5"/>
  <c r="CD859" i="5"/>
  <c r="AE860" i="5"/>
  <c r="AE859" i="5"/>
  <c r="W860" i="5"/>
  <c r="W859" i="5"/>
  <c r="CC860" i="5"/>
  <c r="CC859" i="5"/>
  <c r="FR860" i="5"/>
  <c r="FR859" i="5"/>
  <c r="AL860" i="5"/>
  <c r="AL859" i="5"/>
  <c r="EZ859" i="5"/>
  <c r="EZ860" i="5"/>
  <c r="BN859" i="5"/>
  <c r="BN860" i="5"/>
  <c r="BC860" i="5"/>
  <c r="BC859" i="5"/>
  <c r="DI860" i="5"/>
  <c r="DI859" i="5"/>
  <c r="Z860" i="5"/>
  <c r="Z859" i="5"/>
  <c r="CV859" i="5"/>
  <c r="CV860" i="5"/>
  <c r="EI860" i="5"/>
  <c r="EI859" i="5"/>
  <c r="BP860" i="5"/>
  <c r="BP859" i="5"/>
  <c r="DO860" i="5"/>
  <c r="DO859" i="5"/>
  <c r="EQ860" i="5"/>
  <c r="EQ859" i="5"/>
  <c r="DC860" i="5"/>
  <c r="DC859" i="5"/>
  <c r="DM860" i="5"/>
  <c r="DM859" i="5"/>
  <c r="EH860" i="5"/>
  <c r="EH859" i="5"/>
  <c r="CI860" i="5"/>
  <c r="CI859" i="5"/>
  <c r="EO860" i="5"/>
  <c r="EO859" i="5"/>
  <c r="CX860" i="5"/>
  <c r="CX859" i="5"/>
  <c r="AV860" i="5"/>
  <c r="AV859" i="5"/>
  <c r="AI860" i="5"/>
  <c r="AI859" i="5"/>
  <c r="AK859" i="5"/>
  <c r="AK860" i="5"/>
  <c r="BS860" i="5"/>
  <c r="BS859" i="5"/>
  <c r="DY860" i="5"/>
  <c r="DY859" i="5"/>
  <c r="ED860" i="5"/>
  <c r="ED859" i="5"/>
  <c r="CB860" i="5"/>
  <c r="CB859" i="5"/>
  <c r="Y860" i="5"/>
  <c r="Y859" i="5"/>
  <c r="CE860" i="5"/>
  <c r="CE859" i="5"/>
  <c r="BZ860" i="5"/>
  <c r="BZ859" i="5"/>
  <c r="FO860" i="5"/>
  <c r="FO859" i="5"/>
  <c r="AT860" i="5"/>
  <c r="AT859" i="5"/>
  <c r="DS859" i="5"/>
  <c r="DS860" i="5"/>
  <c r="AW860" i="5"/>
  <c r="AW859" i="5"/>
  <c r="CL860" i="5"/>
  <c r="CL859" i="5"/>
  <c r="FH860" i="5"/>
  <c r="FH859" i="5"/>
  <c r="CQ860" i="5"/>
  <c r="CQ859" i="5"/>
  <c r="FJ860" i="5"/>
  <c r="FJ859" i="5"/>
  <c r="Q860" i="5"/>
  <c r="Q859" i="5"/>
  <c r="J357" i="5"/>
  <c r="J380" i="5" s="1"/>
  <c r="FI860" i="5"/>
  <c r="FI859" i="5"/>
  <c r="EM860" i="5"/>
  <c r="EM859" i="5"/>
  <c r="EN860" i="5"/>
  <c r="EN859" i="5"/>
  <c r="ET860" i="5"/>
  <c r="ET859" i="5"/>
  <c r="DK860" i="5"/>
  <c r="DK859" i="5"/>
  <c r="I356" i="5"/>
  <c r="EX860" i="5"/>
  <c r="EX859" i="5"/>
  <c r="AU860" i="5"/>
  <c r="AU859" i="5"/>
  <c r="CZ860" i="5"/>
  <c r="CZ859" i="5"/>
  <c r="FF860" i="5"/>
  <c r="FF859" i="5"/>
  <c r="DU860" i="5"/>
  <c r="DU859" i="5"/>
  <c r="AA860" i="5"/>
  <c r="AA859" i="5"/>
  <c r="BT859" i="5"/>
  <c r="BT860" i="5"/>
  <c r="DZ860" i="5"/>
  <c r="DZ859" i="5"/>
  <c r="CO860" i="5"/>
  <c r="CO859" i="5"/>
  <c r="CP148" i="5"/>
  <c r="X148" i="5"/>
  <c r="DH148" i="5"/>
  <c r="ES148" i="5"/>
  <c r="AK148" i="5"/>
  <c r="DT148" i="5"/>
  <c r="CZ148" i="5"/>
  <c r="DZ148" i="5"/>
  <c r="EX148" i="5"/>
  <c r="AV148" i="5"/>
  <c r="AG148" i="5"/>
  <c r="AY148" i="5"/>
  <c r="BZ148" i="5"/>
  <c r="FB148" i="5"/>
  <c r="DQ148" i="5"/>
  <c r="CV148" i="5"/>
  <c r="DE148" i="5"/>
  <c r="BN148" i="5"/>
  <c r="EL148" i="5"/>
  <c r="CI148" i="5"/>
  <c r="DU148" i="5"/>
  <c r="R148" i="5"/>
  <c r="CX148" i="5"/>
  <c r="EU148" i="5"/>
  <c r="K148" i="5"/>
  <c r="BR148" i="5"/>
  <c r="DJ148" i="5"/>
  <c r="I355" i="5"/>
  <c r="J383" i="5"/>
  <c r="G136" i="3"/>
  <c r="CJ279" i="5"/>
  <c r="CG279" i="5"/>
  <c r="FF279" i="5"/>
  <c r="EJ279" i="5"/>
  <c r="EC279" i="5"/>
  <c r="FH279" i="5"/>
  <c r="BH279" i="5"/>
  <c r="BR279" i="5"/>
  <c r="O279" i="5"/>
  <c r="BS279" i="5"/>
  <c r="CE279" i="5"/>
  <c r="FC279" i="5"/>
  <c r="EG279" i="5"/>
  <c r="DO279" i="5"/>
  <c r="BG279" i="5"/>
  <c r="BQ279" i="5"/>
  <c r="CA279" i="5"/>
  <c r="BF279" i="5"/>
  <c r="FB279" i="5"/>
  <c r="CX279" i="5"/>
  <c r="EO279" i="5"/>
  <c r="AL279" i="5"/>
  <c r="BI279" i="5"/>
  <c r="AS279" i="5"/>
  <c r="AR279" i="5"/>
  <c r="AE279" i="5"/>
  <c r="AD279" i="5"/>
  <c r="FE279" i="5"/>
  <c r="DK279" i="5"/>
  <c r="ES279" i="5"/>
  <c r="DD279" i="5"/>
  <c r="CH279" i="5"/>
  <c r="AU279" i="5"/>
  <c r="AM279" i="5"/>
  <c r="FA279" i="5"/>
  <c r="CI279" i="5"/>
  <c r="EU279" i="5"/>
  <c r="BJ279" i="5"/>
  <c r="CM279" i="5"/>
  <c r="EN279" i="5"/>
  <c r="AV279" i="5"/>
  <c r="CQ279" i="5"/>
  <c r="BY279" i="5"/>
  <c r="FR279" i="5"/>
  <c r="CB279" i="5"/>
  <c r="EB279" i="5"/>
  <c r="AW279" i="5"/>
  <c r="BM279" i="5"/>
  <c r="EP279" i="5"/>
  <c r="DN279" i="5"/>
  <c r="EW279" i="5"/>
  <c r="ET279" i="5"/>
  <c r="DH279" i="5"/>
  <c r="AC279" i="5"/>
  <c r="FO279" i="5"/>
  <c r="FN279" i="5"/>
  <c r="EM279" i="5"/>
  <c r="DQ279" i="5"/>
  <c r="CU279" i="5"/>
  <c r="DZ279" i="5"/>
  <c r="BE279" i="5"/>
  <c r="BC279" i="5"/>
  <c r="DV279" i="5"/>
  <c r="AF279" i="5"/>
  <c r="EZ279" i="5"/>
  <c r="ER279" i="5"/>
  <c r="EK279" i="5"/>
  <c r="DM279" i="5"/>
  <c r="CL279" i="5"/>
  <c r="DY279" i="5"/>
  <c r="AJ279" i="5"/>
  <c r="AB279" i="5"/>
  <c r="AT279" i="5"/>
  <c r="N279" i="5"/>
  <c r="EI279" i="5"/>
  <c r="DI279" i="5"/>
  <c r="DX279" i="5"/>
  <c r="AN279" i="5"/>
  <c r="EX279" i="5"/>
  <c r="DF279" i="5"/>
  <c r="DA279" i="5"/>
  <c r="J279" i="5"/>
  <c r="BL279" i="5"/>
  <c r="FL279" i="5"/>
  <c r="CT279" i="5"/>
  <c r="BO279" i="5"/>
  <c r="AZ279" i="5"/>
  <c r="DR279" i="5"/>
  <c r="CD279" i="5"/>
  <c r="DL279" i="5"/>
  <c r="CC279" i="5"/>
  <c r="M279" i="5"/>
  <c r="CO279" i="5"/>
  <c r="EY279" i="5"/>
  <c r="DW279" i="5"/>
  <c r="CK279" i="5"/>
  <c r="R279" i="5"/>
  <c r="EH279" i="5"/>
  <c r="DU279" i="5"/>
  <c r="FK279" i="5"/>
  <c r="K279" i="5"/>
  <c r="AH279" i="5"/>
  <c r="L279" i="5"/>
  <c r="FM279" i="5"/>
  <c r="FJ279" i="5"/>
  <c r="CY279" i="5"/>
  <c r="AO279" i="5"/>
  <c r="AX279" i="5"/>
  <c r="CV279" i="5"/>
  <c r="EF279" i="5"/>
  <c r="DJ279" i="5"/>
  <c r="AQ279" i="5"/>
  <c r="FQ279" i="5"/>
  <c r="EV279" i="5"/>
  <c r="EE279" i="5"/>
  <c r="DB279" i="5"/>
  <c r="DC279" i="5"/>
  <c r="FI279" i="5"/>
  <c r="CP279" i="5"/>
  <c r="BT279" i="5"/>
  <c r="BK279" i="5"/>
  <c r="P279" i="5"/>
  <c r="ED279" i="5"/>
  <c r="CF279" i="5"/>
  <c r="CZ279" i="5"/>
  <c r="BP279" i="5"/>
  <c r="BN279" i="5"/>
  <c r="FD279" i="5"/>
  <c r="AY279" i="5"/>
  <c r="DT279" i="5"/>
  <c r="DG279" i="5"/>
  <c r="CS279" i="5"/>
  <c r="EL279" i="5"/>
  <c r="FP279" i="5"/>
  <c r="DS279" i="5"/>
  <c r="BD279" i="5"/>
  <c r="BA279" i="5"/>
  <c r="Q279" i="5"/>
  <c r="EA279" i="5"/>
  <c r="DE279" i="5"/>
  <c r="BB279" i="5"/>
  <c r="AK279" i="5"/>
  <c r="CN279" i="5"/>
  <c r="CW279" i="5"/>
  <c r="S279" i="5"/>
  <c r="AI279" i="5"/>
  <c r="AG279" i="5"/>
  <c r="BW279" i="5"/>
  <c r="DP279" i="5"/>
  <c r="FG279" i="5"/>
  <c r="BX279" i="5"/>
  <c r="BV279" i="5"/>
  <c r="AP279" i="5"/>
  <c r="EQ279" i="5"/>
  <c r="CR279" i="5"/>
  <c r="BZ279" i="5"/>
  <c r="BU279" i="5"/>
  <c r="FQ998" i="5"/>
  <c r="H28" i="19"/>
  <c r="H8" i="19" s="1"/>
  <c r="I153" i="5"/>
  <c r="CK472" i="5"/>
  <c r="CK474" i="5" s="1"/>
  <c r="DI472" i="5"/>
  <c r="DI474" i="5" s="1"/>
  <c r="DF472" i="5"/>
  <c r="DF474" i="5" s="1"/>
  <c r="CY472" i="5"/>
  <c r="CY474" i="5" s="1"/>
  <c r="BH472" i="5"/>
  <c r="BH474" i="5" s="1"/>
  <c r="CX472" i="5"/>
  <c r="CX474" i="5" s="1"/>
  <c r="FF472" i="5"/>
  <c r="FF474" i="5" s="1"/>
  <c r="BC472" i="5"/>
  <c r="BC474" i="5" s="1"/>
  <c r="AU472" i="5"/>
  <c r="AU474" i="5" s="1"/>
  <c r="AO472" i="5"/>
  <c r="AO474" i="5" s="1"/>
  <c r="DE472" i="5"/>
  <c r="DE474" i="5" s="1"/>
  <c r="T472" i="5"/>
  <c r="T474" i="5" s="1"/>
  <c r="AQ472" i="5"/>
  <c r="AQ474" i="5" s="1"/>
  <c r="CC472" i="5"/>
  <c r="CC474" i="5" s="1"/>
  <c r="CB472" i="5"/>
  <c r="CB474" i="5" s="1"/>
  <c r="FA472" i="5"/>
  <c r="FA474" i="5" s="1"/>
  <c r="AZ472" i="5"/>
  <c r="AZ474" i="5" s="1"/>
  <c r="AJ472" i="5"/>
  <c r="AJ474" i="5" s="1"/>
  <c r="BN472" i="5"/>
  <c r="BN474" i="5" s="1"/>
  <c r="BT472" i="5"/>
  <c r="BT474" i="5" s="1"/>
  <c r="CN472" i="5"/>
  <c r="CN474" i="5" s="1"/>
  <c r="BL472" i="5"/>
  <c r="BL474" i="5" s="1"/>
  <c r="DK472" i="5"/>
  <c r="DK474" i="5" s="1"/>
  <c r="AC472" i="5"/>
  <c r="AC474" i="5" s="1"/>
  <c r="DD472" i="5"/>
  <c r="DD474" i="5" s="1"/>
  <c r="CG472" i="5"/>
  <c r="CG474" i="5" s="1"/>
  <c r="AF472" i="5"/>
  <c r="AF474" i="5" s="1"/>
  <c r="DV472" i="5"/>
  <c r="DV474" i="5" s="1"/>
  <c r="DZ472" i="5"/>
  <c r="DZ474" i="5" s="1"/>
  <c r="CT472" i="5"/>
  <c r="CT474" i="5" s="1"/>
  <c r="DT472" i="5"/>
  <c r="DT474" i="5" s="1"/>
  <c r="CD472" i="5"/>
  <c r="CD474" i="5" s="1"/>
  <c r="EG472" i="5"/>
  <c r="EG474" i="5" s="1"/>
  <c r="CR472" i="5"/>
  <c r="CR474" i="5" s="1"/>
  <c r="DC472" i="5"/>
  <c r="DC474" i="5" s="1"/>
  <c r="BS472" i="5"/>
  <c r="BS474" i="5" s="1"/>
  <c r="EN472" i="5"/>
  <c r="EN474" i="5" s="1"/>
  <c r="V472" i="5"/>
  <c r="V474" i="5" s="1"/>
  <c r="AT472" i="5"/>
  <c r="AT474" i="5" s="1"/>
  <c r="FB472" i="5"/>
  <c r="FB474" i="5" s="1"/>
  <c r="CZ472" i="5"/>
  <c r="CZ474" i="5" s="1"/>
  <c r="BE472" i="5"/>
  <c r="BE474" i="5" s="1"/>
  <c r="FD472" i="5"/>
  <c r="FD474" i="5" s="1"/>
  <c r="AA472" i="5"/>
  <c r="AA474" i="5" s="1"/>
  <c r="ET472" i="5"/>
  <c r="ET474" i="5" s="1"/>
  <c r="ER472" i="5"/>
  <c r="ER474" i="5" s="1"/>
  <c r="CS472" i="5"/>
  <c r="CS474" i="5" s="1"/>
  <c r="L472" i="5"/>
  <c r="L474" i="5" s="1"/>
  <c r="FM472" i="5"/>
  <c r="FM474" i="5" s="1"/>
  <c r="P472" i="5"/>
  <c r="P474" i="5" s="1"/>
  <c r="BM472" i="5"/>
  <c r="BM474" i="5" s="1"/>
  <c r="CJ472" i="5"/>
  <c r="CJ474" i="5" s="1"/>
  <c r="EO472" i="5"/>
  <c r="EO474" i="5" s="1"/>
  <c r="FE472" i="5"/>
  <c r="FE474" i="5" s="1"/>
  <c r="Y472" i="5"/>
  <c r="Y474" i="5" s="1"/>
  <c r="BX472" i="5"/>
  <c r="BX474" i="5" s="1"/>
  <c r="AY472" i="5"/>
  <c r="AY474" i="5" s="1"/>
  <c r="FQ472" i="5"/>
  <c r="FQ474" i="5" s="1"/>
  <c r="Q472" i="5"/>
  <c r="Q474" i="5" s="1"/>
  <c r="BZ472" i="5"/>
  <c r="BZ474" i="5" s="1"/>
  <c r="BW472" i="5"/>
  <c r="BW474" i="5" s="1"/>
  <c r="DQ472" i="5"/>
  <c r="DQ474" i="5" s="1"/>
  <c r="R472" i="5"/>
  <c r="R474" i="5" s="1"/>
  <c r="BO472" i="5"/>
  <c r="BO474" i="5" s="1"/>
  <c r="CP472" i="5"/>
  <c r="CP474" i="5" s="1"/>
  <c r="BP472" i="5"/>
  <c r="BP474" i="5" s="1"/>
  <c r="DX472" i="5"/>
  <c r="DX474" i="5" s="1"/>
  <c r="ED472" i="5"/>
  <c r="ED474" i="5" s="1"/>
  <c r="EB472" i="5"/>
  <c r="EB474" i="5" s="1"/>
  <c r="EX472" i="5"/>
  <c r="EX474" i="5" s="1"/>
  <c r="EJ472" i="5"/>
  <c r="EJ474" i="5" s="1"/>
  <c r="FI472" i="5"/>
  <c r="FI474" i="5" s="1"/>
  <c r="DB472" i="5"/>
  <c r="DB474" i="5" s="1"/>
  <c r="CH472" i="5"/>
  <c r="CH474" i="5" s="1"/>
  <c r="CM472" i="5"/>
  <c r="CM474" i="5" s="1"/>
  <c r="AG472" i="5"/>
  <c r="AG474" i="5" s="1"/>
  <c r="BQ472" i="5"/>
  <c r="BQ474" i="5" s="1"/>
  <c r="EI472" i="5"/>
  <c r="EI474" i="5" s="1"/>
  <c r="K472" i="5"/>
  <c r="K474" i="5" s="1"/>
  <c r="AE472" i="5"/>
  <c r="AE474" i="5" s="1"/>
  <c r="AR472" i="5"/>
  <c r="AR474" i="5" s="1"/>
  <c r="BR472" i="5"/>
  <c r="BR474" i="5" s="1"/>
  <c r="CL472" i="5"/>
  <c r="CL474" i="5" s="1"/>
  <c r="BF472" i="5"/>
  <c r="BF474" i="5" s="1"/>
  <c r="BG472" i="5"/>
  <c r="BG474" i="5" s="1"/>
  <c r="EZ472" i="5"/>
  <c r="EZ474" i="5" s="1"/>
  <c r="DM472" i="5"/>
  <c r="DM474" i="5" s="1"/>
  <c r="BD472" i="5"/>
  <c r="BD474" i="5" s="1"/>
  <c r="DN472" i="5"/>
  <c r="DN474" i="5" s="1"/>
  <c r="EM472" i="5"/>
  <c r="EM474" i="5" s="1"/>
  <c r="AL472" i="5"/>
  <c r="AL474" i="5" s="1"/>
  <c r="AP472" i="5"/>
  <c r="AP474" i="5" s="1"/>
  <c r="CF472" i="5"/>
  <c r="CF474" i="5" s="1"/>
  <c r="CU472" i="5"/>
  <c r="CU474" i="5" s="1"/>
  <c r="CA472" i="5"/>
  <c r="CA474" i="5" s="1"/>
  <c r="EA472" i="5"/>
  <c r="EA474" i="5" s="1"/>
  <c r="ES472" i="5"/>
  <c r="ES474" i="5" s="1"/>
  <c r="AD472" i="5"/>
  <c r="AD474" i="5" s="1"/>
  <c r="FC472" i="5"/>
  <c r="FC474" i="5" s="1"/>
  <c r="CO472" i="5"/>
  <c r="CO474" i="5" s="1"/>
  <c r="M472" i="5"/>
  <c r="M474" i="5" s="1"/>
  <c r="DY472" i="5"/>
  <c r="DY474" i="5" s="1"/>
  <c r="N472" i="5"/>
  <c r="N474" i="5" s="1"/>
  <c r="DA472" i="5"/>
  <c r="DA474" i="5" s="1"/>
  <c r="DG472" i="5"/>
  <c r="DG474" i="5" s="1"/>
  <c r="FG472" i="5"/>
  <c r="FG474" i="5" s="1"/>
  <c r="EQ472" i="5"/>
  <c r="EQ474" i="5" s="1"/>
  <c r="EP472" i="5"/>
  <c r="EP474" i="5" s="1"/>
  <c r="FJ472" i="5"/>
  <c r="FJ474" i="5" s="1"/>
  <c r="DH472" i="5"/>
  <c r="DH474" i="5" s="1"/>
  <c r="AK472" i="5"/>
  <c r="AK474" i="5" s="1"/>
  <c r="EF472" i="5"/>
  <c r="EF474" i="5" s="1"/>
  <c r="EE472" i="5"/>
  <c r="EE474" i="5" s="1"/>
  <c r="FN472" i="5"/>
  <c r="FN474" i="5" s="1"/>
  <c r="DL472" i="5"/>
  <c r="DL474" i="5" s="1"/>
  <c r="FK472" i="5"/>
  <c r="FK474" i="5" s="1"/>
  <c r="BK472" i="5"/>
  <c r="BK474" i="5" s="1"/>
  <c r="BI472" i="5"/>
  <c r="BI474" i="5" s="1"/>
  <c r="S472" i="5"/>
  <c r="S474" i="5" s="1"/>
  <c r="AX472" i="5"/>
  <c r="AX474" i="5" s="1"/>
  <c r="EH472" i="5"/>
  <c r="EH474" i="5" s="1"/>
  <c r="AN472" i="5"/>
  <c r="AN474" i="5" s="1"/>
  <c r="BA472" i="5"/>
  <c r="BA474" i="5" s="1"/>
  <c r="FR472" i="5"/>
  <c r="FR474" i="5" s="1"/>
  <c r="DO472" i="5"/>
  <c r="DO474" i="5" s="1"/>
  <c r="FH472" i="5"/>
  <c r="FH474" i="5" s="1"/>
  <c r="AS472" i="5"/>
  <c r="AS474" i="5" s="1"/>
  <c r="AW472" i="5"/>
  <c r="AW474" i="5" s="1"/>
  <c r="EY472" i="5"/>
  <c r="EY474" i="5" s="1"/>
  <c r="BY472" i="5"/>
  <c r="BY474" i="5" s="1"/>
  <c r="AI472" i="5"/>
  <c r="AI474" i="5" s="1"/>
  <c r="BV472" i="5"/>
  <c r="BV474" i="5" s="1"/>
  <c r="FO472" i="5"/>
  <c r="FO474" i="5" s="1"/>
  <c r="BU472" i="5"/>
  <c r="BU474" i="5" s="1"/>
  <c r="DP472" i="5"/>
  <c r="DP474" i="5" s="1"/>
  <c r="AV472" i="5"/>
  <c r="AV474" i="5" s="1"/>
  <c r="CI472" i="5"/>
  <c r="CI474" i="5" s="1"/>
  <c r="CW472" i="5"/>
  <c r="CW474" i="5" s="1"/>
  <c r="W472" i="5"/>
  <c r="W474" i="5" s="1"/>
  <c r="I450" i="5"/>
  <c r="J458" i="5"/>
  <c r="I458" i="5" s="1"/>
  <c r="EW472" i="5"/>
  <c r="EW474" i="5" s="1"/>
  <c r="CV472" i="5"/>
  <c r="CV474" i="5" s="1"/>
  <c r="EC472" i="5"/>
  <c r="EC474" i="5" s="1"/>
  <c r="BB472" i="5"/>
  <c r="BB474" i="5" s="1"/>
  <c r="U472" i="5"/>
  <c r="U474" i="5" s="1"/>
  <c r="BJ472" i="5"/>
  <c r="BJ474" i="5" s="1"/>
  <c r="Z472" i="5"/>
  <c r="Z474" i="5" s="1"/>
  <c r="AM472" i="5"/>
  <c r="AM474" i="5" s="1"/>
  <c r="CE472" i="5"/>
  <c r="CE474" i="5" s="1"/>
  <c r="DR472" i="5"/>
  <c r="DR474" i="5" s="1"/>
  <c r="CQ472" i="5"/>
  <c r="CQ474" i="5" s="1"/>
  <c r="DU472" i="5"/>
  <c r="DU474" i="5" s="1"/>
  <c r="EU472" i="5"/>
  <c r="EU474" i="5" s="1"/>
  <c r="DS472" i="5"/>
  <c r="DS474" i="5" s="1"/>
  <c r="FL472" i="5"/>
  <c r="FL474" i="5" s="1"/>
  <c r="O472" i="5"/>
  <c r="O474" i="5" s="1"/>
  <c r="FP472" i="5"/>
  <c r="FP474" i="5" s="1"/>
  <c r="EK472" i="5"/>
  <c r="EK474" i="5" s="1"/>
  <c r="DJ472" i="5"/>
  <c r="DJ474" i="5" s="1"/>
  <c r="AH472" i="5"/>
  <c r="AH474" i="5" s="1"/>
  <c r="DW472" i="5"/>
  <c r="DW474" i="5" s="1"/>
  <c r="AB472" i="5"/>
  <c r="AB474" i="5" s="1"/>
  <c r="EV472" i="5"/>
  <c r="EV474" i="5" s="1"/>
  <c r="EL472" i="5"/>
  <c r="EL474" i="5" s="1"/>
  <c r="X472" i="5"/>
  <c r="X474" i="5" s="1"/>
  <c r="FO1223" i="5"/>
  <c r="FO1224" i="5" s="1"/>
  <c r="FP1221" i="5" s="1"/>
  <c r="R569" i="5"/>
  <c r="R571" i="5" s="1"/>
  <c r="R165" i="5" s="1"/>
  <c r="R150" i="5"/>
  <c r="DH569" i="5"/>
  <c r="DH571" i="5" s="1"/>
  <c r="DH165" i="5" s="1"/>
  <c r="DH150" i="5"/>
  <c r="EP569" i="5"/>
  <c r="EP571" i="5" s="1"/>
  <c r="EP165" i="5" s="1"/>
  <c r="EP150" i="5"/>
  <c r="EM569" i="5"/>
  <c r="EM571" i="5" s="1"/>
  <c r="EM165" i="5" s="1"/>
  <c r="EM150" i="5"/>
  <c r="CC569" i="5"/>
  <c r="CC571" i="5" s="1"/>
  <c r="CC165" i="5" s="1"/>
  <c r="CC150" i="5"/>
  <c r="AE569" i="5"/>
  <c r="AE571" i="5" s="1"/>
  <c r="AE165" i="5" s="1"/>
  <c r="AE150" i="5"/>
  <c r="BH569" i="5"/>
  <c r="BH571" i="5" s="1"/>
  <c r="BH165" i="5" s="1"/>
  <c r="BH150" i="5"/>
  <c r="EW569" i="5"/>
  <c r="EW571" i="5" s="1"/>
  <c r="EW165" i="5" s="1"/>
  <c r="EW150" i="5"/>
  <c r="Y569" i="5"/>
  <c r="Y571" i="5" s="1"/>
  <c r="Y165" i="5" s="1"/>
  <c r="Y150" i="5"/>
  <c r="EX569" i="5"/>
  <c r="EX571" i="5" s="1"/>
  <c r="EX165" i="5" s="1"/>
  <c r="EX150" i="5"/>
  <c r="EI569" i="5"/>
  <c r="EI571" i="5" s="1"/>
  <c r="EI165" i="5" s="1"/>
  <c r="EI150" i="5"/>
  <c r="BI569" i="5"/>
  <c r="BI571" i="5" s="1"/>
  <c r="BI165" i="5" s="1"/>
  <c r="BI150" i="5"/>
  <c r="DR569" i="5"/>
  <c r="DR571" i="5" s="1"/>
  <c r="DR165" i="5" s="1"/>
  <c r="DR150" i="5"/>
  <c r="DU569" i="5"/>
  <c r="DU571" i="5" s="1"/>
  <c r="DU165" i="5" s="1"/>
  <c r="DU150" i="5"/>
  <c r="AK569" i="5"/>
  <c r="AK571" i="5" s="1"/>
  <c r="AK165" i="5" s="1"/>
  <c r="AK150" i="5"/>
  <c r="AX569" i="5"/>
  <c r="AX571" i="5" s="1"/>
  <c r="AX165" i="5" s="1"/>
  <c r="AX150" i="5"/>
  <c r="CT569" i="5"/>
  <c r="CT571" i="5" s="1"/>
  <c r="CT165" i="5" s="1"/>
  <c r="CT150" i="5"/>
  <c r="Q569" i="5"/>
  <c r="Q571" i="5" s="1"/>
  <c r="Q165" i="5" s="1"/>
  <c r="Q150" i="5"/>
  <c r="BK569" i="5"/>
  <c r="BK571" i="5" s="1"/>
  <c r="BK165" i="5" s="1"/>
  <c r="BK150" i="5"/>
  <c r="BO569" i="5"/>
  <c r="BO571" i="5" s="1"/>
  <c r="BO165" i="5" s="1"/>
  <c r="BO150" i="5"/>
  <c r="BJ569" i="5"/>
  <c r="BJ571" i="5" s="1"/>
  <c r="BJ165" i="5" s="1"/>
  <c r="BJ150" i="5"/>
  <c r="EA569" i="5"/>
  <c r="EA571" i="5" s="1"/>
  <c r="EA165" i="5" s="1"/>
  <c r="EA150" i="5"/>
  <c r="BX569" i="5"/>
  <c r="BX571" i="5" s="1"/>
  <c r="BX165" i="5" s="1"/>
  <c r="BX150" i="5"/>
  <c r="CL569" i="5"/>
  <c r="CL571" i="5" s="1"/>
  <c r="CL165" i="5" s="1"/>
  <c r="CL150" i="5"/>
  <c r="DB569" i="5"/>
  <c r="DB571" i="5" s="1"/>
  <c r="DB165" i="5" s="1"/>
  <c r="DB150" i="5"/>
  <c r="DX569" i="5"/>
  <c r="DX571" i="5" s="1"/>
  <c r="DX165" i="5" s="1"/>
  <c r="DX150" i="5"/>
  <c r="FP569" i="5"/>
  <c r="FP571" i="5" s="1"/>
  <c r="FP165" i="5" s="1"/>
  <c r="FP150" i="5"/>
  <c r="FM569" i="5"/>
  <c r="FM571" i="5" s="1"/>
  <c r="FM165" i="5" s="1"/>
  <c r="FM150" i="5"/>
  <c r="U569" i="5"/>
  <c r="U571" i="5" s="1"/>
  <c r="U165" i="5" s="1"/>
  <c r="U150" i="5"/>
  <c r="AN569" i="5"/>
  <c r="AN571" i="5" s="1"/>
  <c r="AN165" i="5" s="1"/>
  <c r="AN150" i="5"/>
  <c r="FN569" i="5"/>
  <c r="FN571" i="5" s="1"/>
  <c r="FN165" i="5" s="1"/>
  <c r="FN150" i="5"/>
  <c r="DZ569" i="5"/>
  <c r="DZ571" i="5" s="1"/>
  <c r="DZ165" i="5" s="1"/>
  <c r="DZ150" i="5"/>
  <c r="DV569" i="5"/>
  <c r="DV571" i="5" s="1"/>
  <c r="DV165" i="5" s="1"/>
  <c r="DV150" i="5"/>
  <c r="AC569" i="5"/>
  <c r="AC571" i="5" s="1"/>
  <c r="AC165" i="5" s="1"/>
  <c r="AC150" i="5"/>
  <c r="EK569" i="5"/>
  <c r="EK571" i="5" s="1"/>
  <c r="EK165" i="5" s="1"/>
  <c r="EK150" i="5"/>
  <c r="CQ569" i="5"/>
  <c r="CQ571" i="5" s="1"/>
  <c r="CQ165" i="5" s="1"/>
  <c r="CQ150" i="5"/>
  <c r="CA569" i="5"/>
  <c r="CA571" i="5" s="1"/>
  <c r="CA165" i="5" s="1"/>
  <c r="CA150" i="5"/>
  <c r="EQ569" i="5"/>
  <c r="EQ571" i="5" s="1"/>
  <c r="EQ165" i="5" s="1"/>
  <c r="EQ150" i="5"/>
  <c r="DA569" i="5"/>
  <c r="DA571" i="5" s="1"/>
  <c r="DA165" i="5" s="1"/>
  <c r="DA150" i="5"/>
  <c r="EG569" i="5"/>
  <c r="EG571" i="5" s="1"/>
  <c r="EG165" i="5" s="1"/>
  <c r="EG150" i="5"/>
  <c r="DL569" i="5"/>
  <c r="DL571" i="5" s="1"/>
  <c r="DL165" i="5" s="1"/>
  <c r="DL150" i="5"/>
  <c r="DW569" i="5"/>
  <c r="DW571" i="5" s="1"/>
  <c r="DW165" i="5" s="1"/>
  <c r="DW150" i="5"/>
  <c r="FH569" i="5"/>
  <c r="FH571" i="5" s="1"/>
  <c r="FH165" i="5" s="1"/>
  <c r="FH150" i="5"/>
  <c r="DE569" i="5"/>
  <c r="DE571" i="5" s="1"/>
  <c r="DE165" i="5" s="1"/>
  <c r="DE150" i="5"/>
  <c r="AZ569" i="5"/>
  <c r="AZ571" i="5" s="1"/>
  <c r="AZ165" i="5" s="1"/>
  <c r="AZ150" i="5"/>
  <c r="FI569" i="5"/>
  <c r="FI571" i="5" s="1"/>
  <c r="FI165" i="5" s="1"/>
  <c r="FI150" i="5"/>
  <c r="P569" i="5"/>
  <c r="P571" i="5" s="1"/>
  <c r="P165" i="5" s="1"/>
  <c r="P150" i="5"/>
  <c r="BB569" i="5"/>
  <c r="BB571" i="5" s="1"/>
  <c r="BB165" i="5" s="1"/>
  <c r="BB150" i="5"/>
  <c r="AB569" i="5"/>
  <c r="AB571" i="5" s="1"/>
  <c r="AB165" i="5" s="1"/>
  <c r="AB150" i="5"/>
  <c r="DQ569" i="5"/>
  <c r="DQ571" i="5" s="1"/>
  <c r="DQ165" i="5" s="1"/>
  <c r="DQ150" i="5"/>
  <c r="EU569" i="5"/>
  <c r="EU571" i="5" s="1"/>
  <c r="EU165" i="5" s="1"/>
  <c r="EU150" i="5"/>
  <c r="BE569" i="5"/>
  <c r="BE571" i="5" s="1"/>
  <c r="BE165" i="5" s="1"/>
  <c r="BE150" i="5"/>
  <c r="AA569" i="5"/>
  <c r="AA571" i="5" s="1"/>
  <c r="AA165" i="5" s="1"/>
  <c r="AA150" i="5"/>
  <c r="BZ569" i="5"/>
  <c r="BZ571" i="5" s="1"/>
  <c r="BZ165" i="5" s="1"/>
  <c r="BZ150" i="5"/>
  <c r="CN569" i="5"/>
  <c r="CN571" i="5" s="1"/>
  <c r="CN165" i="5" s="1"/>
  <c r="CN150" i="5"/>
  <c r="ES569" i="5"/>
  <c r="ES571" i="5" s="1"/>
  <c r="ES165" i="5" s="1"/>
  <c r="ES150" i="5"/>
  <c r="EC569" i="5"/>
  <c r="EC571" i="5" s="1"/>
  <c r="EC165" i="5" s="1"/>
  <c r="EC150" i="5"/>
  <c r="DN569" i="5"/>
  <c r="DN571" i="5" s="1"/>
  <c r="DN165" i="5" s="1"/>
  <c r="DN150" i="5"/>
  <c r="I390" i="5"/>
  <c r="T154" i="5"/>
  <c r="AD569" i="5"/>
  <c r="AD571" i="5" s="1"/>
  <c r="AD165" i="5" s="1"/>
  <c r="AD150" i="5"/>
  <c r="Z569" i="5"/>
  <c r="Z571" i="5" s="1"/>
  <c r="Z165" i="5" s="1"/>
  <c r="Z150" i="5"/>
  <c r="CK569" i="5"/>
  <c r="CK571" i="5" s="1"/>
  <c r="CK165" i="5" s="1"/>
  <c r="CK150" i="5"/>
  <c r="BA569" i="5"/>
  <c r="BA571" i="5" s="1"/>
  <c r="BA165" i="5" s="1"/>
  <c r="BA150" i="5"/>
  <c r="CX569" i="5"/>
  <c r="CX571" i="5" s="1"/>
  <c r="CX165" i="5" s="1"/>
  <c r="CX150" i="5"/>
  <c r="CR569" i="5"/>
  <c r="CR571" i="5" s="1"/>
  <c r="CR165" i="5" s="1"/>
  <c r="CR150" i="5"/>
  <c r="EE569" i="5"/>
  <c r="EE571" i="5" s="1"/>
  <c r="EE165" i="5" s="1"/>
  <c r="EE150" i="5"/>
  <c r="EV569" i="5"/>
  <c r="EV571" i="5" s="1"/>
  <c r="EV165" i="5" s="1"/>
  <c r="EV150" i="5"/>
  <c r="DM569" i="5"/>
  <c r="DM571" i="5" s="1"/>
  <c r="DM165" i="5" s="1"/>
  <c r="DM150" i="5"/>
  <c r="EF569" i="5"/>
  <c r="EF571" i="5" s="1"/>
  <c r="EF165" i="5" s="1"/>
  <c r="EF150" i="5"/>
  <c r="BC569" i="5"/>
  <c r="BC571" i="5" s="1"/>
  <c r="BC165" i="5" s="1"/>
  <c r="BC150" i="5"/>
  <c r="AQ569" i="5"/>
  <c r="AQ571" i="5" s="1"/>
  <c r="AQ165" i="5" s="1"/>
  <c r="AQ150" i="5"/>
  <c r="EJ569" i="5"/>
  <c r="EJ571" i="5" s="1"/>
  <c r="EJ165" i="5" s="1"/>
  <c r="EJ150" i="5"/>
  <c r="FJ569" i="5"/>
  <c r="FJ571" i="5" s="1"/>
  <c r="FJ165" i="5" s="1"/>
  <c r="FJ150" i="5"/>
  <c r="EH569" i="5"/>
  <c r="EH571" i="5" s="1"/>
  <c r="EH165" i="5" s="1"/>
  <c r="EH150" i="5"/>
  <c r="AO569" i="5"/>
  <c r="AO571" i="5" s="1"/>
  <c r="AO165" i="5" s="1"/>
  <c r="AO150" i="5"/>
  <c r="AH569" i="5"/>
  <c r="AH571" i="5" s="1"/>
  <c r="AH165" i="5" s="1"/>
  <c r="AH150" i="5"/>
  <c r="W569" i="5"/>
  <c r="W571" i="5" s="1"/>
  <c r="W165" i="5" s="1"/>
  <c r="W150" i="5"/>
  <c r="CE569" i="5"/>
  <c r="CE571" i="5" s="1"/>
  <c r="CE165" i="5" s="1"/>
  <c r="CE150" i="5"/>
  <c r="AS569" i="5"/>
  <c r="AS571" i="5" s="1"/>
  <c r="AS165" i="5" s="1"/>
  <c r="AS150" i="5"/>
  <c r="O569" i="5"/>
  <c r="O571" i="5" s="1"/>
  <c r="O165" i="5" s="1"/>
  <c r="O150" i="5"/>
  <c r="ER569" i="5"/>
  <c r="ER571" i="5" s="1"/>
  <c r="ER165" i="5" s="1"/>
  <c r="ER150" i="5"/>
  <c r="BQ569" i="5"/>
  <c r="BQ571" i="5" s="1"/>
  <c r="BQ165" i="5" s="1"/>
  <c r="BQ150" i="5"/>
  <c r="CO569" i="5"/>
  <c r="CO571" i="5" s="1"/>
  <c r="CO165" i="5" s="1"/>
  <c r="CO150" i="5"/>
  <c r="X569" i="5"/>
  <c r="X571" i="5" s="1"/>
  <c r="X165" i="5" s="1"/>
  <c r="X150" i="5"/>
  <c r="FA569" i="5"/>
  <c r="FA571" i="5" s="1"/>
  <c r="FA165" i="5" s="1"/>
  <c r="FA150" i="5"/>
  <c r="FQ569" i="5"/>
  <c r="FQ571" i="5" s="1"/>
  <c r="FQ165" i="5" s="1"/>
  <c r="FQ150" i="5"/>
  <c r="CG569" i="5"/>
  <c r="CG571" i="5" s="1"/>
  <c r="CG165" i="5" s="1"/>
  <c r="CG150" i="5"/>
  <c r="FK569" i="5"/>
  <c r="FK571" i="5" s="1"/>
  <c r="FK165" i="5" s="1"/>
  <c r="FK150" i="5"/>
  <c r="CU569" i="5"/>
  <c r="CU571" i="5" s="1"/>
  <c r="CU165" i="5" s="1"/>
  <c r="CU150" i="5"/>
  <c r="FO569" i="5"/>
  <c r="FO571" i="5" s="1"/>
  <c r="FO165" i="5" s="1"/>
  <c r="FO150" i="5"/>
  <c r="L569" i="5"/>
  <c r="L571" i="5" s="1"/>
  <c r="L165" i="5" s="1"/>
  <c r="L150" i="5"/>
  <c r="CM569" i="5"/>
  <c r="CM571" i="5" s="1"/>
  <c r="CM165" i="5" s="1"/>
  <c r="CM150" i="5"/>
  <c r="ET569" i="5"/>
  <c r="ET571" i="5" s="1"/>
  <c r="ET165" i="5" s="1"/>
  <c r="ET150" i="5"/>
  <c r="DO569" i="5"/>
  <c r="DO571" i="5" s="1"/>
  <c r="DO165" i="5" s="1"/>
  <c r="DO150" i="5"/>
  <c r="BV569" i="5"/>
  <c r="BV571" i="5" s="1"/>
  <c r="BV165" i="5" s="1"/>
  <c r="BV150" i="5"/>
  <c r="CB569" i="5"/>
  <c r="CB571" i="5" s="1"/>
  <c r="CB165" i="5" s="1"/>
  <c r="CB150" i="5"/>
  <c r="BR569" i="5"/>
  <c r="BR571" i="5" s="1"/>
  <c r="BR165" i="5" s="1"/>
  <c r="BR150" i="5"/>
  <c r="CJ569" i="5"/>
  <c r="CJ571" i="5" s="1"/>
  <c r="CJ165" i="5" s="1"/>
  <c r="CJ150" i="5"/>
  <c r="AV569" i="5"/>
  <c r="AV571" i="5" s="1"/>
  <c r="AV165" i="5" s="1"/>
  <c r="AV150" i="5"/>
  <c r="AM569" i="5"/>
  <c r="AM571" i="5" s="1"/>
  <c r="AM165" i="5" s="1"/>
  <c r="AM150" i="5"/>
  <c r="EB569" i="5"/>
  <c r="EB571" i="5" s="1"/>
  <c r="EB165" i="5" s="1"/>
  <c r="EB150" i="5"/>
  <c r="ED569" i="5"/>
  <c r="ED571" i="5" s="1"/>
  <c r="ED165" i="5" s="1"/>
  <c r="ED150" i="5"/>
  <c r="CD569" i="5"/>
  <c r="CD571" i="5" s="1"/>
  <c r="CD165" i="5" s="1"/>
  <c r="CD150" i="5"/>
  <c r="AP569" i="5"/>
  <c r="AP571" i="5" s="1"/>
  <c r="AP165" i="5" s="1"/>
  <c r="AP150" i="5"/>
  <c r="FC569" i="5"/>
  <c r="FC571" i="5" s="1"/>
  <c r="FC165" i="5" s="1"/>
  <c r="FC150" i="5"/>
  <c r="AF569" i="5"/>
  <c r="AF571" i="5" s="1"/>
  <c r="AF165" i="5" s="1"/>
  <c r="AF150" i="5"/>
  <c r="S569" i="5"/>
  <c r="S571" i="5" s="1"/>
  <c r="S165" i="5" s="1"/>
  <c r="S150" i="5"/>
  <c r="EY569" i="5"/>
  <c r="EY571" i="5" s="1"/>
  <c r="EY165" i="5" s="1"/>
  <c r="EY150" i="5"/>
  <c r="CY569" i="5"/>
  <c r="CY571" i="5" s="1"/>
  <c r="CY165" i="5" s="1"/>
  <c r="CY150" i="5"/>
  <c r="DC569" i="5"/>
  <c r="DC571" i="5" s="1"/>
  <c r="DC165" i="5" s="1"/>
  <c r="DC150" i="5"/>
  <c r="DT569" i="5"/>
  <c r="DT571" i="5" s="1"/>
  <c r="DT165" i="5" s="1"/>
  <c r="DT150" i="5"/>
  <c r="BP569" i="5"/>
  <c r="BP571" i="5" s="1"/>
  <c r="BP165" i="5" s="1"/>
  <c r="BP150" i="5"/>
  <c r="AJ569" i="5"/>
  <c r="AJ571" i="5" s="1"/>
  <c r="AJ165" i="5" s="1"/>
  <c r="AJ150" i="5"/>
  <c r="BM569" i="5"/>
  <c r="BM571" i="5" s="1"/>
  <c r="BM165" i="5" s="1"/>
  <c r="BM150" i="5"/>
  <c r="AR569" i="5"/>
  <c r="AR571" i="5" s="1"/>
  <c r="AR165" i="5" s="1"/>
  <c r="AR150" i="5"/>
  <c r="DK569" i="5"/>
  <c r="DK571" i="5" s="1"/>
  <c r="DK165" i="5" s="1"/>
  <c r="DK150" i="5"/>
  <c r="EN569" i="5"/>
  <c r="EN571" i="5" s="1"/>
  <c r="EN165" i="5" s="1"/>
  <c r="EN150" i="5"/>
  <c r="FF569" i="5"/>
  <c r="FF571" i="5" s="1"/>
  <c r="FF165" i="5" s="1"/>
  <c r="FF150" i="5"/>
  <c r="BL569" i="5"/>
  <c r="BL571" i="5" s="1"/>
  <c r="BL165" i="5" s="1"/>
  <c r="BL150" i="5"/>
  <c r="BY569" i="5"/>
  <c r="BY571" i="5" s="1"/>
  <c r="BY165" i="5" s="1"/>
  <c r="BY150" i="5"/>
  <c r="FG569" i="5"/>
  <c r="FG571" i="5" s="1"/>
  <c r="FG165" i="5" s="1"/>
  <c r="FG150" i="5"/>
  <c r="FL569" i="5"/>
  <c r="FL571" i="5" s="1"/>
  <c r="FL165" i="5" s="1"/>
  <c r="FL150" i="5"/>
  <c r="DS569" i="5"/>
  <c r="DS571" i="5" s="1"/>
  <c r="DS165" i="5" s="1"/>
  <c r="DS150" i="5"/>
  <c r="CP569" i="5"/>
  <c r="CP571" i="5" s="1"/>
  <c r="CP165" i="5" s="1"/>
  <c r="CP150" i="5"/>
  <c r="AT569" i="5"/>
  <c r="AT571" i="5" s="1"/>
  <c r="AT165" i="5" s="1"/>
  <c r="AT150" i="5"/>
  <c r="CV569" i="5"/>
  <c r="CV571" i="5" s="1"/>
  <c r="CV165" i="5" s="1"/>
  <c r="CV150" i="5"/>
  <c r="CZ569" i="5"/>
  <c r="CZ571" i="5" s="1"/>
  <c r="CZ165" i="5" s="1"/>
  <c r="CZ150" i="5"/>
  <c r="CF569" i="5"/>
  <c r="CF571" i="5" s="1"/>
  <c r="CF165" i="5" s="1"/>
  <c r="CF150" i="5"/>
  <c r="AW569" i="5"/>
  <c r="AW571" i="5" s="1"/>
  <c r="AW165" i="5" s="1"/>
  <c r="AW150" i="5"/>
  <c r="BU569" i="5"/>
  <c r="BU571" i="5" s="1"/>
  <c r="BU165" i="5" s="1"/>
  <c r="BU150" i="5"/>
  <c r="N569" i="5"/>
  <c r="N571" i="5" s="1"/>
  <c r="N165" i="5" s="1"/>
  <c r="N150" i="5"/>
  <c r="EZ569" i="5"/>
  <c r="EZ571" i="5" s="1"/>
  <c r="EZ165" i="5" s="1"/>
  <c r="EZ150" i="5"/>
  <c r="V569" i="5"/>
  <c r="V571" i="5" s="1"/>
  <c r="V165" i="5" s="1"/>
  <c r="V150" i="5"/>
  <c r="FB569" i="5"/>
  <c r="FB571" i="5" s="1"/>
  <c r="FB165" i="5" s="1"/>
  <c r="FB150" i="5"/>
  <c r="FD569" i="5"/>
  <c r="FD571" i="5" s="1"/>
  <c r="FD165" i="5" s="1"/>
  <c r="FD150" i="5"/>
  <c r="FR569" i="5"/>
  <c r="FR571" i="5" s="1"/>
  <c r="FR165" i="5" s="1"/>
  <c r="FR150" i="5"/>
  <c r="BW569" i="5"/>
  <c r="BW571" i="5" s="1"/>
  <c r="BW165" i="5" s="1"/>
  <c r="BW150" i="5"/>
  <c r="DI569" i="5"/>
  <c r="DI571" i="5" s="1"/>
  <c r="DI165" i="5" s="1"/>
  <c r="DI150" i="5"/>
  <c r="CI569" i="5"/>
  <c r="CI571" i="5" s="1"/>
  <c r="CI165" i="5" s="1"/>
  <c r="CI150" i="5"/>
  <c r="DG569" i="5"/>
  <c r="DG571" i="5" s="1"/>
  <c r="DG165" i="5" s="1"/>
  <c r="DG150" i="5"/>
  <c r="S387" i="5"/>
  <c r="S358" i="5"/>
  <c r="S386" i="5" s="1"/>
  <c r="FI387" i="5"/>
  <c r="FI358" i="5"/>
  <c r="FI386" i="5" s="1"/>
  <c r="EZ387" i="5"/>
  <c r="EZ358" i="5"/>
  <c r="EZ386" i="5" s="1"/>
  <c r="DX387" i="5"/>
  <c r="DX358" i="5"/>
  <c r="DX386" i="5" s="1"/>
  <c r="FA387" i="5"/>
  <c r="FA358" i="5"/>
  <c r="FA386" i="5" s="1"/>
  <c r="BB387" i="5"/>
  <c r="BB358" i="5"/>
  <c r="BB386" i="5" s="1"/>
  <c r="CE387" i="5"/>
  <c r="CE358" i="5"/>
  <c r="CE386" i="5" s="1"/>
  <c r="EB387" i="5"/>
  <c r="EB358" i="5"/>
  <c r="EB386" i="5" s="1"/>
  <c r="T387" i="5"/>
  <c r="T358" i="5"/>
  <c r="T386" i="5" s="1"/>
  <c r="AU387" i="5"/>
  <c r="AU358" i="5"/>
  <c r="AU386" i="5" s="1"/>
  <c r="EO387" i="5"/>
  <c r="EO358" i="5"/>
  <c r="EO386" i="5" s="1"/>
  <c r="CB387" i="5"/>
  <c r="CB358" i="5"/>
  <c r="CB386" i="5" s="1"/>
  <c r="DJ387" i="5"/>
  <c r="DJ358" i="5"/>
  <c r="DJ386" i="5" s="1"/>
  <c r="FN387" i="5"/>
  <c r="FN358" i="5"/>
  <c r="FN386" i="5" s="1"/>
  <c r="BG387" i="5"/>
  <c r="BG358" i="5"/>
  <c r="BG386" i="5" s="1"/>
  <c r="AN387" i="5"/>
  <c r="AN358" i="5"/>
  <c r="AN386" i="5" s="1"/>
  <c r="X387" i="5"/>
  <c r="X358" i="5"/>
  <c r="X386" i="5" s="1"/>
  <c r="BC387" i="5"/>
  <c r="BC358" i="5"/>
  <c r="BC386" i="5" s="1"/>
  <c r="CX387" i="5"/>
  <c r="CX358" i="5"/>
  <c r="CX386" i="5" s="1"/>
  <c r="CR387" i="5"/>
  <c r="CR358" i="5"/>
  <c r="CR386" i="5" s="1"/>
  <c r="O387" i="5"/>
  <c r="O358" i="5"/>
  <c r="O386" i="5" s="1"/>
  <c r="AH387" i="5"/>
  <c r="AH358" i="5"/>
  <c r="AH386" i="5" s="1"/>
  <c r="DF387" i="5"/>
  <c r="DF358" i="5"/>
  <c r="DF386" i="5" s="1"/>
  <c r="Y387" i="5"/>
  <c r="Y358" i="5"/>
  <c r="Y386" i="5" s="1"/>
  <c r="AR387" i="5"/>
  <c r="AR358" i="5"/>
  <c r="AR386" i="5" s="1"/>
  <c r="L387" i="5"/>
  <c r="L358" i="5"/>
  <c r="L386" i="5" s="1"/>
  <c r="AG387" i="5"/>
  <c r="AG358" i="5"/>
  <c r="AG386" i="5" s="1"/>
  <c r="CY387" i="5"/>
  <c r="CY358" i="5"/>
  <c r="CY386" i="5" s="1"/>
  <c r="FH387" i="5"/>
  <c r="FH358" i="5"/>
  <c r="FH386" i="5" s="1"/>
  <c r="DD387" i="5"/>
  <c r="DD358" i="5"/>
  <c r="DD386" i="5" s="1"/>
  <c r="DK387" i="5"/>
  <c r="DK358" i="5"/>
  <c r="DK386" i="5" s="1"/>
  <c r="BP387" i="5"/>
  <c r="BP358" i="5"/>
  <c r="BP386" i="5" s="1"/>
  <c r="CT387" i="5"/>
  <c r="CT358" i="5"/>
  <c r="CT386" i="5" s="1"/>
  <c r="ET387" i="5"/>
  <c r="ET358" i="5"/>
  <c r="ET386" i="5" s="1"/>
  <c r="EC387" i="5"/>
  <c r="EC358" i="5"/>
  <c r="EC386" i="5" s="1"/>
  <c r="DO387" i="5"/>
  <c r="DO358" i="5"/>
  <c r="DO386" i="5" s="1"/>
  <c r="BZ387" i="5"/>
  <c r="BZ358" i="5"/>
  <c r="BZ386" i="5" s="1"/>
  <c r="DL387" i="5"/>
  <c r="DL358" i="5"/>
  <c r="DL386" i="5" s="1"/>
  <c r="V387" i="5"/>
  <c r="V358" i="5"/>
  <c r="V386" i="5" s="1"/>
  <c r="DN387" i="5"/>
  <c r="DN358" i="5"/>
  <c r="DN386" i="5" s="1"/>
  <c r="AA387" i="5"/>
  <c r="AA358" i="5"/>
  <c r="AA386" i="5" s="1"/>
  <c r="FM387" i="5"/>
  <c r="FM358" i="5"/>
  <c r="FM386" i="5" s="1"/>
  <c r="AV387" i="5"/>
  <c r="AV358" i="5"/>
  <c r="AV386" i="5" s="1"/>
  <c r="CK387" i="5"/>
  <c r="CK358" i="5"/>
  <c r="CK386" i="5" s="1"/>
  <c r="EA387" i="5"/>
  <c r="EA358" i="5"/>
  <c r="EA386" i="5" s="1"/>
  <c r="AF387" i="5"/>
  <c r="AF358" i="5"/>
  <c r="AF386" i="5" s="1"/>
  <c r="FK387" i="5"/>
  <c r="FK358" i="5"/>
  <c r="FK386" i="5" s="1"/>
  <c r="DP387" i="5"/>
  <c r="DP358" i="5"/>
  <c r="DP386" i="5" s="1"/>
  <c r="EF387" i="5"/>
  <c r="EF358" i="5"/>
  <c r="EF386" i="5" s="1"/>
  <c r="BJ387" i="5"/>
  <c r="BJ358" i="5"/>
  <c r="BJ386" i="5" s="1"/>
  <c r="BI387" i="5"/>
  <c r="BI358" i="5"/>
  <c r="BI386" i="5" s="1"/>
  <c r="DQ387" i="5"/>
  <c r="DQ358" i="5"/>
  <c r="DQ386" i="5" s="1"/>
  <c r="P387" i="5"/>
  <c r="P358" i="5"/>
  <c r="P386" i="5" s="1"/>
  <c r="BK387" i="5"/>
  <c r="BK358" i="5"/>
  <c r="BK386" i="5" s="1"/>
  <c r="BO387" i="5"/>
  <c r="BO358" i="5"/>
  <c r="BO386" i="5" s="1"/>
  <c r="DU387" i="5"/>
  <c r="DU358" i="5"/>
  <c r="DU386" i="5" s="1"/>
  <c r="FR387" i="5"/>
  <c r="FR358" i="5"/>
  <c r="FR386" i="5" s="1"/>
  <c r="FF387" i="5"/>
  <c r="FF358" i="5"/>
  <c r="FF386" i="5" s="1"/>
  <c r="BL387" i="5"/>
  <c r="BL358" i="5"/>
  <c r="BL386" i="5" s="1"/>
  <c r="FQ387" i="5"/>
  <c r="FQ358" i="5"/>
  <c r="FQ386" i="5" s="1"/>
  <c r="AX387" i="5"/>
  <c r="AX358" i="5"/>
  <c r="AX386" i="5" s="1"/>
  <c r="CQ387" i="5"/>
  <c r="CQ358" i="5"/>
  <c r="CQ386" i="5" s="1"/>
  <c r="BE387" i="5"/>
  <c r="BE358" i="5"/>
  <c r="BE386" i="5" s="1"/>
  <c r="BD387" i="5"/>
  <c r="BD358" i="5"/>
  <c r="BD386" i="5" s="1"/>
  <c r="CP387" i="5"/>
  <c r="CP358" i="5"/>
  <c r="CP386" i="5" s="1"/>
  <c r="EJ387" i="5"/>
  <c r="EJ358" i="5"/>
  <c r="EJ386" i="5" s="1"/>
  <c r="CF387" i="5"/>
  <c r="CF358" i="5"/>
  <c r="CF386" i="5" s="1"/>
  <c r="AQ387" i="5"/>
  <c r="AQ358" i="5"/>
  <c r="AQ386" i="5" s="1"/>
  <c r="N387" i="5"/>
  <c r="N358" i="5"/>
  <c r="N386" i="5" s="1"/>
  <c r="EP387" i="5"/>
  <c r="EP358" i="5"/>
  <c r="EP386" i="5" s="1"/>
  <c r="AI387" i="5"/>
  <c r="AI358" i="5"/>
  <c r="AI386" i="5" s="1"/>
  <c r="CU387" i="5"/>
  <c r="CU358" i="5"/>
  <c r="CU386" i="5" s="1"/>
  <c r="DR387" i="5"/>
  <c r="DR358" i="5"/>
  <c r="DR386" i="5" s="1"/>
  <c r="DZ387" i="5"/>
  <c r="DZ358" i="5"/>
  <c r="DZ386" i="5" s="1"/>
  <c r="CZ387" i="5"/>
  <c r="CZ358" i="5"/>
  <c r="CZ386" i="5" s="1"/>
  <c r="AE387" i="5"/>
  <c r="AE358" i="5"/>
  <c r="AE386" i="5" s="1"/>
  <c r="AO387" i="5"/>
  <c r="AO358" i="5"/>
  <c r="AO386" i="5" s="1"/>
  <c r="EX387" i="5"/>
  <c r="EX358" i="5"/>
  <c r="EX386" i="5" s="1"/>
  <c r="EU387" i="5"/>
  <c r="EU358" i="5"/>
  <c r="EU386" i="5" s="1"/>
  <c r="EH387" i="5"/>
  <c r="EH358" i="5"/>
  <c r="EH386" i="5" s="1"/>
  <c r="DC387" i="5"/>
  <c r="DC358" i="5"/>
  <c r="DC386" i="5" s="1"/>
  <c r="K387" i="5"/>
  <c r="K358" i="5"/>
  <c r="K386" i="5" s="1"/>
  <c r="AT387" i="5"/>
  <c r="AT358" i="5"/>
  <c r="AT386" i="5" s="1"/>
  <c r="BM387" i="5"/>
  <c r="BM358" i="5"/>
  <c r="BM386" i="5" s="1"/>
  <c r="BH387" i="5"/>
  <c r="BH358" i="5"/>
  <c r="BH386" i="5" s="1"/>
  <c r="CL387" i="5"/>
  <c r="CL358" i="5"/>
  <c r="CL386" i="5" s="1"/>
  <c r="CM387" i="5"/>
  <c r="CM358" i="5"/>
  <c r="CM386" i="5" s="1"/>
  <c r="DM387" i="5"/>
  <c r="DM358" i="5"/>
  <c r="DM386" i="5" s="1"/>
  <c r="EY387" i="5"/>
  <c r="EY358" i="5"/>
  <c r="EY386" i="5" s="1"/>
  <c r="Q387" i="5"/>
  <c r="Q358" i="5"/>
  <c r="Q386" i="5" s="1"/>
  <c r="J466" i="5"/>
  <c r="I466" i="5" s="1"/>
  <c r="J467" i="5"/>
  <c r="I467" i="5" s="1"/>
  <c r="J464" i="5"/>
  <c r="J465" i="5"/>
  <c r="I465" i="5" s="1"/>
  <c r="J468" i="5"/>
  <c r="I468" i="5" s="1"/>
  <c r="J469" i="5"/>
  <c r="I469" i="5" s="1"/>
  <c r="J470" i="5"/>
  <c r="I461" i="5"/>
  <c r="FB387" i="5"/>
  <c r="FB358" i="5"/>
  <c r="FB386" i="5" s="1"/>
  <c r="CN387" i="5"/>
  <c r="CN358" i="5"/>
  <c r="CN386" i="5" s="1"/>
  <c r="BS387" i="5"/>
  <c r="BS358" i="5"/>
  <c r="BS386" i="5" s="1"/>
  <c r="DW387" i="5"/>
  <c r="DW358" i="5"/>
  <c r="DW386" i="5" s="1"/>
  <c r="FC387" i="5"/>
  <c r="FC358" i="5"/>
  <c r="FC386" i="5" s="1"/>
  <c r="EG387" i="5"/>
  <c r="EG358" i="5"/>
  <c r="EG386" i="5" s="1"/>
  <c r="ED387" i="5"/>
  <c r="ED358" i="5"/>
  <c r="ED386" i="5" s="1"/>
  <c r="AJ387" i="5"/>
  <c r="AJ358" i="5"/>
  <c r="AJ386" i="5" s="1"/>
  <c r="DA387" i="5"/>
  <c r="DA358" i="5"/>
  <c r="DA386" i="5" s="1"/>
  <c r="BY387" i="5"/>
  <c r="BY358" i="5"/>
  <c r="BY386" i="5" s="1"/>
  <c r="AC387" i="5"/>
  <c r="AC358" i="5"/>
  <c r="AC386" i="5" s="1"/>
  <c r="DG387" i="5"/>
  <c r="DG358" i="5"/>
  <c r="DG386" i="5" s="1"/>
  <c r="CH387" i="5"/>
  <c r="CH358" i="5"/>
  <c r="CH386" i="5" s="1"/>
  <c r="W387" i="5"/>
  <c r="W358" i="5"/>
  <c r="W386" i="5" s="1"/>
  <c r="BU387" i="5"/>
  <c r="BU358" i="5"/>
  <c r="BU386" i="5" s="1"/>
  <c r="Z387" i="5"/>
  <c r="Z358" i="5"/>
  <c r="Z386" i="5" s="1"/>
  <c r="DY387" i="5"/>
  <c r="DY358" i="5"/>
  <c r="DY386" i="5" s="1"/>
  <c r="BT387" i="5"/>
  <c r="BT358" i="5"/>
  <c r="BT386" i="5" s="1"/>
  <c r="FJ387" i="5"/>
  <c r="FJ358" i="5"/>
  <c r="FJ386" i="5" s="1"/>
  <c r="EM387" i="5"/>
  <c r="EM358" i="5"/>
  <c r="EM386" i="5" s="1"/>
  <c r="BW387" i="5"/>
  <c r="BW358" i="5"/>
  <c r="BW386" i="5" s="1"/>
  <c r="FE387" i="5"/>
  <c r="FE358" i="5"/>
  <c r="FE386" i="5" s="1"/>
  <c r="CJ387" i="5"/>
  <c r="CJ358" i="5"/>
  <c r="CJ386" i="5" s="1"/>
  <c r="AS387" i="5"/>
  <c r="AS358" i="5"/>
  <c r="AS386" i="5" s="1"/>
  <c r="FO387" i="5"/>
  <c r="FO358" i="5"/>
  <c r="FO386" i="5" s="1"/>
  <c r="DI387" i="5"/>
  <c r="DI358" i="5"/>
  <c r="DI386" i="5" s="1"/>
  <c r="AP387" i="5"/>
  <c r="AP358" i="5"/>
  <c r="AP386" i="5" s="1"/>
  <c r="EV387" i="5"/>
  <c r="EV358" i="5"/>
  <c r="EV386" i="5" s="1"/>
  <c r="CA387" i="5"/>
  <c r="CA358" i="5"/>
  <c r="CA386" i="5" s="1"/>
  <c r="AY387" i="5"/>
  <c r="AY358" i="5"/>
  <c r="AY386" i="5" s="1"/>
  <c r="BX387" i="5"/>
  <c r="BX358" i="5"/>
  <c r="BX386" i="5" s="1"/>
  <c r="AD387" i="5"/>
  <c r="AD358" i="5"/>
  <c r="AD386" i="5" s="1"/>
  <c r="DT387" i="5"/>
  <c r="DT358" i="5"/>
  <c r="DT386" i="5" s="1"/>
  <c r="CG387" i="5"/>
  <c r="CG358" i="5"/>
  <c r="CG386" i="5" s="1"/>
  <c r="CW387" i="5"/>
  <c r="CW358" i="5"/>
  <c r="CW386" i="5" s="1"/>
  <c r="EN387" i="5"/>
  <c r="EN358" i="5"/>
  <c r="EN386" i="5" s="1"/>
  <c r="FL387" i="5"/>
  <c r="FL358" i="5"/>
  <c r="FL386" i="5" s="1"/>
  <c r="BN387" i="5"/>
  <c r="BN358" i="5"/>
  <c r="BN386" i="5" s="1"/>
  <c r="BA387" i="5"/>
  <c r="BA358" i="5"/>
  <c r="BA386" i="5" s="1"/>
  <c r="EQ387" i="5"/>
  <c r="EQ358" i="5"/>
  <c r="EQ386" i="5" s="1"/>
  <c r="DB387" i="5"/>
  <c r="DB358" i="5"/>
  <c r="DB386" i="5" s="1"/>
  <c r="CS387" i="5"/>
  <c r="CS358" i="5"/>
  <c r="CS386" i="5" s="1"/>
  <c r="AK387" i="5"/>
  <c r="AK358" i="5"/>
  <c r="AK386" i="5" s="1"/>
  <c r="M387" i="5"/>
  <c r="M358" i="5"/>
  <c r="M386" i="5" s="1"/>
  <c r="DV387" i="5"/>
  <c r="DV358" i="5"/>
  <c r="DV386" i="5" s="1"/>
  <c r="FP387" i="5"/>
  <c r="FP358" i="5"/>
  <c r="FP386" i="5" s="1"/>
  <c r="EK387" i="5"/>
  <c r="EK358" i="5"/>
  <c r="EK386" i="5" s="1"/>
  <c r="EI387" i="5"/>
  <c r="EI358" i="5"/>
  <c r="EI386" i="5" s="1"/>
  <c r="R387" i="5"/>
  <c r="R358" i="5"/>
  <c r="R386" i="5" s="1"/>
  <c r="AM387" i="5"/>
  <c r="AM358" i="5"/>
  <c r="AM386" i="5" s="1"/>
  <c r="ES387" i="5"/>
  <c r="ES358" i="5"/>
  <c r="ES386" i="5" s="1"/>
  <c r="I456" i="5"/>
  <c r="EL387" i="5"/>
  <c r="EL358" i="5"/>
  <c r="EL386" i="5" s="1"/>
  <c r="BR387" i="5"/>
  <c r="BR358" i="5"/>
  <c r="BR386" i="5" s="1"/>
  <c r="ER387" i="5"/>
  <c r="ER358" i="5"/>
  <c r="ER386" i="5" s="1"/>
  <c r="FG387" i="5"/>
  <c r="FG358" i="5"/>
  <c r="FG386" i="5" s="1"/>
  <c r="BF387" i="5"/>
  <c r="BF358" i="5"/>
  <c r="BF386" i="5" s="1"/>
  <c r="DE387" i="5"/>
  <c r="DE358" i="5"/>
  <c r="DE386" i="5" s="1"/>
  <c r="BQ387" i="5"/>
  <c r="BQ358" i="5"/>
  <c r="BQ386" i="5" s="1"/>
  <c r="CD387" i="5"/>
  <c r="CD358" i="5"/>
  <c r="CD386" i="5" s="1"/>
  <c r="CO387" i="5"/>
  <c r="CO358" i="5"/>
  <c r="CO386" i="5" s="1"/>
  <c r="AW387" i="5"/>
  <c r="AW358" i="5"/>
  <c r="AW386" i="5" s="1"/>
  <c r="EW387" i="5"/>
  <c r="EW358" i="5"/>
  <c r="EW386" i="5" s="1"/>
  <c r="FD387" i="5"/>
  <c r="FD358" i="5"/>
  <c r="FD386" i="5" s="1"/>
  <c r="EE387" i="5"/>
  <c r="EE358" i="5"/>
  <c r="EE386" i="5" s="1"/>
  <c r="CV387" i="5"/>
  <c r="CV358" i="5"/>
  <c r="CV386" i="5" s="1"/>
  <c r="AB387" i="5"/>
  <c r="AB358" i="5"/>
  <c r="AB386" i="5" s="1"/>
  <c r="DH387" i="5"/>
  <c r="DH358" i="5"/>
  <c r="DH386" i="5" s="1"/>
  <c r="AZ358" i="5"/>
  <c r="AZ386" i="5" s="1"/>
  <c r="AZ387" i="5"/>
  <c r="AL387" i="5"/>
  <c r="AL358" i="5"/>
  <c r="AL386" i="5" s="1"/>
  <c r="CC387" i="5"/>
  <c r="CC358" i="5"/>
  <c r="CC386" i="5" s="1"/>
  <c r="DS387" i="5"/>
  <c r="DS358" i="5"/>
  <c r="DS386" i="5" s="1"/>
  <c r="CI387" i="5"/>
  <c r="CI358" i="5"/>
  <c r="CI386" i="5" s="1"/>
  <c r="BV387" i="5"/>
  <c r="BV358" i="5"/>
  <c r="BV386" i="5" s="1"/>
  <c r="U387" i="5"/>
  <c r="U358" i="5"/>
  <c r="U386" i="5" s="1"/>
  <c r="FP708" i="5"/>
  <c r="FP675" i="5"/>
  <c r="T569" i="5"/>
  <c r="I389" i="5"/>
  <c r="FR755" i="5"/>
  <c r="FR745" i="5"/>
  <c r="H746" i="5"/>
  <c r="FQ94" i="5"/>
  <c r="FQ834" i="5"/>
  <c r="FQ835" i="5" s="1"/>
  <c r="AU569" i="5" l="1"/>
  <c r="AU571" i="5" s="1"/>
  <c r="AU165" i="5" s="1"/>
  <c r="AU150" i="5"/>
  <c r="BG569" i="5"/>
  <c r="BG571" i="5" s="1"/>
  <c r="BG165" i="5" s="1"/>
  <c r="BG150" i="5"/>
  <c r="M569" i="5"/>
  <c r="M571" i="5" s="1"/>
  <c r="M165" i="5" s="1"/>
  <c r="M150" i="5"/>
  <c r="DJ569" i="5"/>
  <c r="DJ571" i="5" s="1"/>
  <c r="DJ165" i="5" s="1"/>
  <c r="DJ150" i="5"/>
  <c r="DF569" i="5"/>
  <c r="DF571" i="5" s="1"/>
  <c r="DF165" i="5" s="1"/>
  <c r="DF150" i="5"/>
  <c r="EO150" i="5"/>
  <c r="EO569" i="5"/>
  <c r="EO571" i="5" s="1"/>
  <c r="EO165" i="5" s="1"/>
  <c r="AG569" i="5"/>
  <c r="AG571" i="5" s="1"/>
  <c r="AG165" i="5" s="1"/>
  <c r="AG150" i="5"/>
  <c r="BT569" i="5"/>
  <c r="BT571" i="5" s="1"/>
  <c r="BT165" i="5" s="1"/>
  <c r="BT150" i="5"/>
  <c r="DY569" i="5"/>
  <c r="DY571" i="5" s="1"/>
  <c r="DY165" i="5" s="1"/>
  <c r="DY150" i="5"/>
  <c r="AY569" i="5"/>
  <c r="AY571" i="5" s="1"/>
  <c r="AY165" i="5" s="1"/>
  <c r="AY150" i="5"/>
  <c r="BF569" i="5"/>
  <c r="BF571" i="5" s="1"/>
  <c r="BF165" i="5" s="1"/>
  <c r="BF150" i="5"/>
  <c r="DD150" i="5"/>
  <c r="DD569" i="5"/>
  <c r="DD571" i="5" s="1"/>
  <c r="DD165" i="5" s="1"/>
  <c r="CH569" i="5"/>
  <c r="CH571" i="5" s="1"/>
  <c r="CH165" i="5" s="1"/>
  <c r="CH150" i="5"/>
  <c r="BN569" i="5"/>
  <c r="BN571" i="5" s="1"/>
  <c r="BN165" i="5" s="1"/>
  <c r="BN150" i="5"/>
  <c r="BD569" i="5"/>
  <c r="BD571" i="5" s="1"/>
  <c r="BD165" i="5" s="1"/>
  <c r="BD150" i="5"/>
  <c r="FE569" i="5"/>
  <c r="FE571" i="5" s="1"/>
  <c r="FE165" i="5" s="1"/>
  <c r="FE150" i="5"/>
  <c r="AI569" i="5"/>
  <c r="AI571" i="5" s="1"/>
  <c r="AI165" i="5" s="1"/>
  <c r="AI150" i="5"/>
  <c r="CS569" i="5"/>
  <c r="CS571" i="5" s="1"/>
  <c r="CS165" i="5" s="1"/>
  <c r="CS150" i="5"/>
  <c r="BS569" i="5"/>
  <c r="BS571" i="5" s="1"/>
  <c r="BS165" i="5" s="1"/>
  <c r="BS150" i="5"/>
  <c r="CW150" i="5"/>
  <c r="CW569" i="5"/>
  <c r="CW571" i="5" s="1"/>
  <c r="CW165" i="5" s="1"/>
  <c r="EL569" i="5"/>
  <c r="EL571" i="5" s="1"/>
  <c r="EL165" i="5" s="1"/>
  <c r="EL150" i="5"/>
  <c r="K150" i="5"/>
  <c r="K569" i="5"/>
  <c r="K571" i="5" s="1"/>
  <c r="K165" i="5" s="1"/>
  <c r="DP569" i="5"/>
  <c r="DP571" i="5" s="1"/>
  <c r="DP165" i="5" s="1"/>
  <c r="DP150" i="5"/>
  <c r="AL569" i="5"/>
  <c r="AL571" i="5" s="1"/>
  <c r="AL165" i="5" s="1"/>
  <c r="AL150" i="5"/>
  <c r="EK152" i="5"/>
  <c r="BX152" i="5"/>
  <c r="BU152" i="5"/>
  <c r="AO152" i="5"/>
  <c r="AX152" i="5"/>
  <c r="EA152" i="5"/>
  <c r="FH152" i="5"/>
  <c r="DJ152" i="5"/>
  <c r="DL152" i="5"/>
  <c r="BA152" i="5"/>
  <c r="CJ152" i="5"/>
  <c r="ED152" i="5"/>
  <c r="BH152" i="5"/>
  <c r="N152" i="5"/>
  <c r="P152" i="5"/>
  <c r="BZ152" i="5"/>
  <c r="O152" i="5"/>
  <c r="FA152" i="5"/>
  <c r="CC152" i="5"/>
  <c r="EW152" i="5"/>
  <c r="ER152" i="5"/>
  <c r="DD152" i="5"/>
  <c r="BN152" i="5"/>
  <c r="FE152" i="5"/>
  <c r="W152" i="5"/>
  <c r="AE152" i="5"/>
  <c r="FQ152" i="5"/>
  <c r="DQ152" i="5"/>
  <c r="DO152" i="5"/>
  <c r="CY152" i="5"/>
  <c r="CR152" i="5"/>
  <c r="CB152" i="5"/>
  <c r="DX152" i="5"/>
  <c r="AD152" i="5"/>
  <c r="DS152" i="5"/>
  <c r="FP152" i="5"/>
  <c r="AY152" i="5"/>
  <c r="EG152" i="5"/>
  <c r="BM152" i="5"/>
  <c r="AQ152" i="5"/>
  <c r="CK152" i="5"/>
  <c r="AL152" i="5"/>
  <c r="AW152" i="5"/>
  <c r="BR152" i="5"/>
  <c r="AF152" i="5"/>
  <c r="FL152" i="5"/>
  <c r="CH152" i="5"/>
  <c r="AT152" i="5"/>
  <c r="CF152" i="5"/>
  <c r="AV152" i="5"/>
  <c r="CX152" i="5"/>
  <c r="EI152" i="5"/>
  <c r="FN152" i="5"/>
  <c r="CA152" i="5"/>
  <c r="FC152" i="5"/>
  <c r="CZ152" i="5"/>
  <c r="BL152" i="5"/>
  <c r="BI152" i="5"/>
  <c r="EC152" i="5"/>
  <c r="AG152" i="5"/>
  <c r="EO152" i="5"/>
  <c r="EZ152" i="5"/>
  <c r="CO152" i="5"/>
  <c r="EL152" i="5"/>
  <c r="AS152" i="5"/>
  <c r="M152" i="5"/>
  <c r="EV152" i="5"/>
  <c r="DG152" i="5"/>
  <c r="K152" i="5"/>
  <c r="EJ152" i="5"/>
  <c r="ET152" i="5"/>
  <c r="AU152" i="5"/>
  <c r="EP152" i="5"/>
  <c r="DV152" i="5"/>
  <c r="BW152" i="5"/>
  <c r="EN152" i="5"/>
  <c r="EM152" i="5"/>
  <c r="DW152" i="5"/>
  <c r="Q152" i="5"/>
  <c r="DZ152" i="5"/>
  <c r="FF152" i="5"/>
  <c r="BJ152" i="5"/>
  <c r="FM152" i="5"/>
  <c r="L152" i="5"/>
  <c r="BC152" i="5"/>
  <c r="FI152" i="5"/>
  <c r="DH152" i="5"/>
  <c r="CD152" i="5"/>
  <c r="CQ152" i="5"/>
  <c r="AZ152" i="5"/>
  <c r="CW152" i="5"/>
  <c r="FJ152" i="5"/>
  <c r="EY152" i="5"/>
  <c r="EF152" i="5"/>
  <c r="EX152" i="5"/>
  <c r="FG152" i="5"/>
  <c r="ES152" i="5"/>
  <c r="AK152" i="5"/>
  <c r="AP152" i="5"/>
  <c r="AC152" i="5"/>
  <c r="BS152" i="5"/>
  <c r="DC152" i="5"/>
  <c r="DR152" i="5"/>
  <c r="CP152" i="5"/>
  <c r="FR152" i="5"/>
  <c r="AA152" i="5"/>
  <c r="CT152" i="5"/>
  <c r="AR152" i="5"/>
  <c r="X152" i="5"/>
  <c r="T152" i="5"/>
  <c r="S152" i="5"/>
  <c r="U152" i="5"/>
  <c r="AB152" i="5"/>
  <c r="BQ152" i="5"/>
  <c r="AH152" i="5"/>
  <c r="CS152" i="5"/>
  <c r="BT152" i="5"/>
  <c r="CN152" i="5"/>
  <c r="CU152" i="5"/>
  <c r="DU152" i="5"/>
  <c r="DN152" i="5"/>
  <c r="BP152" i="5"/>
  <c r="Y152" i="5"/>
  <c r="AN152" i="5"/>
  <c r="EB152" i="5"/>
  <c r="AJ152" i="5"/>
  <c r="AM152" i="5"/>
  <c r="CG152" i="5"/>
  <c r="DI152" i="5"/>
  <c r="BY152" i="5"/>
  <c r="DM152" i="5"/>
  <c r="EH152" i="5"/>
  <c r="BD152" i="5"/>
  <c r="DP152" i="5"/>
  <c r="BV152" i="5"/>
  <c r="CV152" i="5"/>
  <c r="DE152" i="5"/>
  <c r="Z152" i="5"/>
  <c r="FD152" i="5"/>
  <c r="DB152" i="5"/>
  <c r="FO152" i="5"/>
  <c r="DA152" i="5"/>
  <c r="CM152" i="5"/>
  <c r="AI152" i="5"/>
  <c r="BO152" i="5"/>
  <c r="V152" i="5"/>
  <c r="DF152" i="5"/>
  <c r="CE152" i="5"/>
  <c r="EQ152" i="5"/>
  <c r="BK152" i="5"/>
  <c r="R152" i="5"/>
  <c r="DT152" i="5"/>
  <c r="DY152" i="5"/>
  <c r="FB152" i="5"/>
  <c r="EU152" i="5"/>
  <c r="BE152" i="5"/>
  <c r="FK152" i="5"/>
  <c r="DK152" i="5"/>
  <c r="BG152" i="5"/>
  <c r="CI152" i="5"/>
  <c r="EE152" i="5"/>
  <c r="BF152" i="5"/>
  <c r="CL152" i="5"/>
  <c r="BB152" i="5"/>
  <c r="I349" i="5"/>
  <c r="N1032" i="5"/>
  <c r="N856" i="5"/>
  <c r="O1032" i="5"/>
  <c r="O856" i="5"/>
  <c r="AA151" i="5"/>
  <c r="BS151" i="5"/>
  <c r="CD151" i="5"/>
  <c r="BY151" i="5"/>
  <c r="DN151" i="5"/>
  <c r="AF151" i="5"/>
  <c r="BP151" i="5"/>
  <c r="X151" i="5"/>
  <c r="BV151" i="5"/>
  <c r="EL151" i="5"/>
  <c r="AY151" i="5"/>
  <c r="DY151" i="5"/>
  <c r="CN151" i="5"/>
  <c r="AE151" i="5"/>
  <c r="AX151" i="5"/>
  <c r="AB151" i="5"/>
  <c r="M151" i="5"/>
  <c r="FL151" i="5"/>
  <c r="DA151" i="5"/>
  <c r="AQ151" i="5"/>
  <c r="P151" i="5"/>
  <c r="V151" i="5"/>
  <c r="Y151" i="5"/>
  <c r="AN151" i="5"/>
  <c r="EB151" i="5"/>
  <c r="CO151" i="5"/>
  <c r="FK151" i="5"/>
  <c r="CI151" i="5"/>
  <c r="CA151" i="5"/>
  <c r="Z151" i="5"/>
  <c r="FQ151" i="5"/>
  <c r="EA151" i="5"/>
  <c r="DK151" i="5"/>
  <c r="AZ151" i="5"/>
  <c r="EP151" i="5"/>
  <c r="BR151" i="5"/>
  <c r="K151" i="5"/>
  <c r="S151" i="5"/>
  <c r="BQ151" i="5"/>
  <c r="FB151" i="5"/>
  <c r="DC151" i="5"/>
  <c r="CZ151" i="5"/>
  <c r="ES151" i="5"/>
  <c r="AK151" i="5"/>
  <c r="AJ151" i="5"/>
  <c r="CM151" i="5"/>
  <c r="DQ151" i="5"/>
  <c r="DL151" i="5"/>
  <c r="DF151" i="5"/>
  <c r="CE151" i="5"/>
  <c r="AU151" i="5"/>
  <c r="AO151" i="5"/>
  <c r="CQ151" i="5"/>
  <c r="DH151" i="5"/>
  <c r="BK151" i="5"/>
  <c r="DE151" i="5"/>
  <c r="DZ151" i="5"/>
  <c r="BL151" i="5"/>
  <c r="EE151" i="5"/>
  <c r="AM151" i="5"/>
  <c r="CS151" i="5"/>
  <c r="BW151" i="5"/>
  <c r="ED151" i="5"/>
  <c r="BI151" i="5"/>
  <c r="CK151" i="5"/>
  <c r="AH151" i="5"/>
  <c r="BB151" i="5"/>
  <c r="CT151" i="5"/>
  <c r="EY151" i="5"/>
  <c r="EN151" i="5"/>
  <c r="CF151" i="5"/>
  <c r="BF151" i="5"/>
  <c r="AP151" i="5"/>
  <c r="W151" i="5"/>
  <c r="CL151" i="5"/>
  <c r="FF151" i="5"/>
  <c r="FH151" i="5"/>
  <c r="FI151" i="5"/>
  <c r="U151" i="5"/>
  <c r="CJ151" i="5"/>
  <c r="EV151" i="5"/>
  <c r="BU151" i="5"/>
  <c r="EH151" i="5"/>
  <c r="CW151" i="5"/>
  <c r="EU151" i="5"/>
  <c r="EJ151" i="5"/>
  <c r="CC151" i="5"/>
  <c r="FD151" i="5"/>
  <c r="R151" i="5"/>
  <c r="DB151" i="5"/>
  <c r="EM151" i="5"/>
  <c r="EG151" i="5"/>
  <c r="DR151" i="5"/>
  <c r="BJ151" i="5"/>
  <c r="DO151" i="5"/>
  <c r="O151" i="5"/>
  <c r="DJ151" i="5"/>
  <c r="FA151" i="5"/>
  <c r="BC151" i="5"/>
  <c r="CH151" i="5"/>
  <c r="CP151" i="5"/>
  <c r="BN151" i="5"/>
  <c r="BO151" i="5"/>
  <c r="AR151" i="5"/>
  <c r="CG151" i="5"/>
  <c r="FR151" i="5"/>
  <c r="EW151" i="5"/>
  <c r="FG151" i="5"/>
  <c r="EI151" i="5"/>
  <c r="EQ151" i="5"/>
  <c r="FC151" i="5"/>
  <c r="CU151" i="5"/>
  <c r="EF151" i="5"/>
  <c r="EC151" i="5"/>
  <c r="CR151" i="5"/>
  <c r="CB151" i="5"/>
  <c r="DX151" i="5"/>
  <c r="BX151" i="5"/>
  <c r="DV151" i="5"/>
  <c r="N151" i="5"/>
  <c r="DU151" i="5"/>
  <c r="FP151" i="5"/>
  <c r="AL151" i="5"/>
  <c r="DT151" i="5"/>
  <c r="FO151" i="5"/>
  <c r="DG151" i="5"/>
  <c r="BM151" i="5"/>
  <c r="EX151" i="5"/>
  <c r="BD151" i="5"/>
  <c r="AG151" i="5"/>
  <c r="AW151" i="5"/>
  <c r="ER151" i="5"/>
  <c r="EK151" i="5"/>
  <c r="BA151" i="5"/>
  <c r="DW151" i="5"/>
  <c r="AI151" i="5"/>
  <c r="DP151" i="5"/>
  <c r="FM151" i="5"/>
  <c r="CX151" i="5"/>
  <c r="EO151" i="5"/>
  <c r="EZ151" i="5"/>
  <c r="AD151" i="5"/>
  <c r="AS151" i="5"/>
  <c r="BT151" i="5"/>
  <c r="AC151" i="5"/>
  <c r="Q151" i="5"/>
  <c r="AT151" i="5"/>
  <c r="BE151" i="5"/>
  <c r="L151" i="5"/>
  <c r="H9" i="19"/>
  <c r="H29" i="19"/>
  <c r="BU1216" i="5"/>
  <c r="BU1241" i="5" s="1"/>
  <c r="BU284" i="5"/>
  <c r="BB1216" i="5"/>
  <c r="BB1241" i="5" s="1"/>
  <c r="BB284" i="5"/>
  <c r="CZ1216" i="5"/>
  <c r="CZ1241" i="5" s="1"/>
  <c r="CZ284" i="5"/>
  <c r="CV1216" i="5"/>
  <c r="CV1241" i="5" s="1"/>
  <c r="CV284" i="5"/>
  <c r="CO1216" i="5"/>
  <c r="CO1241" i="5" s="1"/>
  <c r="CO284" i="5"/>
  <c r="BC1216" i="5"/>
  <c r="BC1241" i="5" s="1"/>
  <c r="BC284" i="5"/>
  <c r="EB1216" i="5"/>
  <c r="EB1241" i="5" s="1"/>
  <c r="EB284" i="5"/>
  <c r="ES1216" i="5"/>
  <c r="ES1241" i="5" s="1"/>
  <c r="ES284" i="5"/>
  <c r="DO1216" i="5"/>
  <c r="DO1241" i="5" s="1"/>
  <c r="DO284" i="5"/>
  <c r="BZ1216" i="5"/>
  <c r="BZ1241" i="5" s="1"/>
  <c r="BZ284" i="5"/>
  <c r="DE1216" i="5"/>
  <c r="DE1241" i="5" s="1"/>
  <c r="DE284" i="5"/>
  <c r="CF1216" i="5"/>
  <c r="CF1241" i="5" s="1"/>
  <c r="CF284" i="5"/>
  <c r="AX1216" i="5"/>
  <c r="AX1241" i="5" s="1"/>
  <c r="AX284" i="5"/>
  <c r="M1216" i="5"/>
  <c r="M1241" i="5" s="1"/>
  <c r="M284" i="5"/>
  <c r="DX1216" i="5"/>
  <c r="DX1241" i="5" s="1"/>
  <c r="DX284" i="5"/>
  <c r="BE1216" i="5"/>
  <c r="BE1241" i="5" s="1"/>
  <c r="BE284" i="5"/>
  <c r="CB1216" i="5"/>
  <c r="CB1241" i="5" s="1"/>
  <c r="CB284" i="5"/>
  <c r="DK1216" i="5"/>
  <c r="DK1241" i="5" s="1"/>
  <c r="DK284" i="5"/>
  <c r="EG1216" i="5"/>
  <c r="EG1241" i="5" s="1"/>
  <c r="EG284" i="5"/>
  <c r="CR1216" i="5"/>
  <c r="CR1241" i="5" s="1"/>
  <c r="CR284" i="5"/>
  <c r="EA1216" i="5"/>
  <c r="EA1241" i="5" s="1"/>
  <c r="EA284" i="5"/>
  <c r="ED1216" i="5"/>
  <c r="ED1241" i="5" s="1"/>
  <c r="ED284" i="5"/>
  <c r="AO1216" i="5"/>
  <c r="AO1241" i="5" s="1"/>
  <c r="AO284" i="5"/>
  <c r="CC1216" i="5"/>
  <c r="CC1241" i="5" s="1"/>
  <c r="CC284" i="5"/>
  <c r="DI1216" i="5"/>
  <c r="DI1241" i="5" s="1"/>
  <c r="DI284" i="5"/>
  <c r="DZ1216" i="5"/>
  <c r="DZ1241" i="5" s="1"/>
  <c r="DZ284" i="5"/>
  <c r="FR1216" i="5"/>
  <c r="FR1241" i="5" s="1"/>
  <c r="FR284" i="5"/>
  <c r="FE1216" i="5"/>
  <c r="FE1241" i="5" s="1"/>
  <c r="FE284" i="5"/>
  <c r="FC1216" i="5"/>
  <c r="FC1241" i="5" s="1"/>
  <c r="FC284" i="5"/>
  <c r="EQ1216" i="5"/>
  <c r="EQ1241" i="5" s="1"/>
  <c r="EQ284" i="5"/>
  <c r="Q1216" i="5"/>
  <c r="Q1241" i="5" s="1"/>
  <c r="Q284" i="5"/>
  <c r="P1216" i="5"/>
  <c r="P1241" i="5" s="1"/>
  <c r="P284" i="5"/>
  <c r="CY1216" i="5"/>
  <c r="CY1241" i="5" s="1"/>
  <c r="CY284" i="5"/>
  <c r="DL1216" i="5"/>
  <c r="DL1241" i="5" s="1"/>
  <c r="DL284" i="5"/>
  <c r="EI1216" i="5"/>
  <c r="EI1241" i="5" s="1"/>
  <c r="EI284" i="5"/>
  <c r="CU1216" i="5"/>
  <c r="CU1241" i="5" s="1"/>
  <c r="CU284" i="5"/>
  <c r="BY1216" i="5"/>
  <c r="BY1241" i="5" s="1"/>
  <c r="BY284" i="5"/>
  <c r="AD1216" i="5"/>
  <c r="AD1241" i="5" s="1"/>
  <c r="AD284" i="5"/>
  <c r="CE1216" i="5"/>
  <c r="CE1241" i="5" s="1"/>
  <c r="CE284" i="5"/>
  <c r="AP1216" i="5"/>
  <c r="AP1241" i="5" s="1"/>
  <c r="AP284" i="5"/>
  <c r="BA1216" i="5"/>
  <c r="BA1241" i="5" s="1"/>
  <c r="BA284" i="5"/>
  <c r="BK1216" i="5"/>
  <c r="BK1241" i="5" s="1"/>
  <c r="BK284" i="5"/>
  <c r="FJ1216" i="5"/>
  <c r="FJ1241" i="5" s="1"/>
  <c r="FJ284" i="5"/>
  <c r="CD1216" i="5"/>
  <c r="CD1241" i="5" s="1"/>
  <c r="CD284" i="5"/>
  <c r="N1216" i="5"/>
  <c r="N1241" i="5" s="1"/>
  <c r="N284" i="5"/>
  <c r="DQ1216" i="5"/>
  <c r="DQ1241" i="5" s="1"/>
  <c r="DQ284" i="5"/>
  <c r="CQ1216" i="5"/>
  <c r="CQ1241" i="5" s="1"/>
  <c r="CQ284" i="5"/>
  <c r="AE1216" i="5"/>
  <c r="AE1241" i="5" s="1"/>
  <c r="AE284" i="5"/>
  <c r="BS1216" i="5"/>
  <c r="BS1241" i="5" s="1"/>
  <c r="BS284" i="5"/>
  <c r="BV1216" i="5"/>
  <c r="BV1241" i="5" s="1"/>
  <c r="BV284" i="5"/>
  <c r="BD1216" i="5"/>
  <c r="BD1241" i="5" s="1"/>
  <c r="BD284" i="5"/>
  <c r="BT1216" i="5"/>
  <c r="BT1241" i="5" s="1"/>
  <c r="BT284" i="5"/>
  <c r="FM1216" i="5"/>
  <c r="FM1241" i="5" s="1"/>
  <c r="FM284" i="5"/>
  <c r="DR1216" i="5"/>
  <c r="DR1241" i="5" s="1"/>
  <c r="DR284" i="5"/>
  <c r="AT1216" i="5"/>
  <c r="AT1241" i="5" s="1"/>
  <c r="AT284" i="5"/>
  <c r="EM1216" i="5"/>
  <c r="EM1241" i="5" s="1"/>
  <c r="EM284" i="5"/>
  <c r="AV1216" i="5"/>
  <c r="AV1241" i="5" s="1"/>
  <c r="AV284" i="5"/>
  <c r="AR1216" i="5"/>
  <c r="AR1241" i="5" s="1"/>
  <c r="AR284" i="5"/>
  <c r="O1216" i="5"/>
  <c r="O1241" i="5" s="1"/>
  <c r="O284" i="5"/>
  <c r="BX1216" i="5"/>
  <c r="BX1241" i="5" s="1"/>
  <c r="BX284" i="5"/>
  <c r="DS1216" i="5"/>
  <c r="DS1241" i="5" s="1"/>
  <c r="DS284" i="5"/>
  <c r="CP1216" i="5"/>
  <c r="CP1241" i="5" s="1"/>
  <c r="CP284" i="5"/>
  <c r="L1216" i="5"/>
  <c r="L1241" i="5" s="1"/>
  <c r="L284" i="5"/>
  <c r="AZ1216" i="5"/>
  <c r="AZ1241" i="5" s="1"/>
  <c r="AZ284" i="5"/>
  <c r="AB1216" i="5"/>
  <c r="AB1241" i="5" s="1"/>
  <c r="AB284" i="5"/>
  <c r="FN1216" i="5"/>
  <c r="FN1241" i="5" s="1"/>
  <c r="FN284" i="5"/>
  <c r="EN1216" i="5"/>
  <c r="EN1241" i="5" s="1"/>
  <c r="EN284" i="5"/>
  <c r="AS1216" i="5"/>
  <c r="AS1241" i="5" s="1"/>
  <c r="AS284" i="5"/>
  <c r="BR1216" i="5"/>
  <c r="BR1241" i="5" s="1"/>
  <c r="BR284" i="5"/>
  <c r="FG1216" i="5"/>
  <c r="FG1241" i="5" s="1"/>
  <c r="FG284" i="5"/>
  <c r="FP1216" i="5"/>
  <c r="FP1241" i="5" s="1"/>
  <c r="FP284" i="5"/>
  <c r="FI1216" i="5"/>
  <c r="FI1241" i="5" s="1"/>
  <c r="FI284" i="5"/>
  <c r="AH1216" i="5"/>
  <c r="AH1241" i="5" s="1"/>
  <c r="AH284" i="5"/>
  <c r="BO1216" i="5"/>
  <c r="BO1241" i="5" s="1"/>
  <c r="BO284" i="5"/>
  <c r="AJ1216" i="5"/>
  <c r="AJ1241" i="5" s="1"/>
  <c r="AJ284" i="5"/>
  <c r="FO1216" i="5"/>
  <c r="FO1241" i="5" s="1"/>
  <c r="FO284" i="5"/>
  <c r="CM1216" i="5"/>
  <c r="CM1241" i="5" s="1"/>
  <c r="CM284" i="5"/>
  <c r="BI1216" i="5"/>
  <c r="BI1241" i="5" s="1"/>
  <c r="BI284" i="5"/>
  <c r="BH1216" i="5"/>
  <c r="BH1241" i="5" s="1"/>
  <c r="BH284" i="5"/>
  <c r="DP1216" i="5"/>
  <c r="DP1241" i="5" s="1"/>
  <c r="DP284" i="5"/>
  <c r="EL1216" i="5"/>
  <c r="EL1241" i="5" s="1"/>
  <c r="EL284" i="5"/>
  <c r="DC1216" i="5"/>
  <c r="DC1241" i="5" s="1"/>
  <c r="DC284" i="5"/>
  <c r="K1216" i="5"/>
  <c r="K1241" i="5" s="1"/>
  <c r="K284" i="5"/>
  <c r="CT1216" i="5"/>
  <c r="CT1241" i="5" s="1"/>
  <c r="CT284" i="5"/>
  <c r="DY1216" i="5"/>
  <c r="DY1241" i="5" s="1"/>
  <c r="DY284" i="5"/>
  <c r="AC1216" i="5"/>
  <c r="AC1241" i="5" s="1"/>
  <c r="AC284" i="5"/>
  <c r="BJ1216" i="5"/>
  <c r="BJ1241" i="5" s="1"/>
  <c r="BJ284" i="5"/>
  <c r="AL1216" i="5"/>
  <c r="AL1241" i="5" s="1"/>
  <c r="AL284" i="5"/>
  <c r="FH1216" i="5"/>
  <c r="FH1241" i="5" s="1"/>
  <c r="FH284" i="5"/>
  <c r="BW1216" i="5"/>
  <c r="BW1241" i="5" s="1"/>
  <c r="BW284" i="5"/>
  <c r="CS1216" i="5"/>
  <c r="CS1241" i="5" s="1"/>
  <c r="CS284" i="5"/>
  <c r="DB1216" i="5"/>
  <c r="DB1241" i="5" s="1"/>
  <c r="DB284" i="5"/>
  <c r="FK1216" i="5"/>
  <c r="FK1241" i="5" s="1"/>
  <c r="FK284" i="5"/>
  <c r="FL1216" i="5"/>
  <c r="FL1241" i="5" s="1"/>
  <c r="FL284" i="5"/>
  <c r="CL1216" i="5"/>
  <c r="CL1241" i="5" s="1"/>
  <c r="CL284" i="5"/>
  <c r="DH1216" i="5"/>
  <c r="DH1241" i="5" s="1"/>
  <c r="DH284" i="5"/>
  <c r="EU1216" i="5"/>
  <c r="EU1241" i="5" s="1"/>
  <c r="EU284" i="5"/>
  <c r="EO1216" i="5"/>
  <c r="EO1241" i="5" s="1"/>
  <c r="EO284" i="5"/>
  <c r="EC1216" i="5"/>
  <c r="EC1241" i="5" s="1"/>
  <c r="EC284" i="5"/>
  <c r="AG1216" i="5"/>
  <c r="AG1241" i="5" s="1"/>
  <c r="AG284" i="5"/>
  <c r="DG1216" i="5"/>
  <c r="DG1241" i="5" s="1"/>
  <c r="DG284" i="5"/>
  <c r="EE1216" i="5"/>
  <c r="EE1241" i="5" s="1"/>
  <c r="EE284" i="5"/>
  <c r="DU1216" i="5"/>
  <c r="DU1241" i="5" s="1"/>
  <c r="DU284" i="5"/>
  <c r="BL1216" i="5"/>
  <c r="BL1241" i="5" s="1"/>
  <c r="BL284" i="5"/>
  <c r="DM1216" i="5"/>
  <c r="DM1241" i="5" s="1"/>
  <c r="DM284" i="5"/>
  <c r="ET1216" i="5"/>
  <c r="ET1241" i="5" s="1"/>
  <c r="ET284" i="5"/>
  <c r="CI1216" i="5"/>
  <c r="CI1241" i="5" s="1"/>
  <c r="CI284" i="5"/>
  <c r="CX1216" i="5"/>
  <c r="CX1241" i="5" s="1"/>
  <c r="CX284" i="5"/>
  <c r="EJ1216" i="5"/>
  <c r="EJ1241" i="5" s="1"/>
  <c r="EJ284" i="5"/>
  <c r="AI1216" i="5"/>
  <c r="AI1241" i="5" s="1"/>
  <c r="AI284" i="5"/>
  <c r="DT1216" i="5"/>
  <c r="DT1241" i="5" s="1"/>
  <c r="DT284" i="5"/>
  <c r="EV1216" i="5"/>
  <c r="EV1241" i="5" s="1"/>
  <c r="EV284" i="5"/>
  <c r="EH1216" i="5"/>
  <c r="EH1241" i="5" s="1"/>
  <c r="EH284" i="5"/>
  <c r="J1216" i="5"/>
  <c r="J284" i="5"/>
  <c r="EK1216" i="5"/>
  <c r="EK1241" i="5" s="1"/>
  <c r="EK284" i="5"/>
  <c r="EW1216" i="5"/>
  <c r="EW1241" i="5" s="1"/>
  <c r="EW284" i="5"/>
  <c r="FA1216" i="5"/>
  <c r="FA1241" i="5" s="1"/>
  <c r="FA284" i="5"/>
  <c r="FB1216" i="5"/>
  <c r="FB1241" i="5" s="1"/>
  <c r="FB284" i="5"/>
  <c r="FF1216" i="5"/>
  <c r="FF1241" i="5" s="1"/>
  <c r="FF284" i="5"/>
  <c r="S1216" i="5"/>
  <c r="S1241" i="5" s="1"/>
  <c r="S284" i="5"/>
  <c r="AY1216" i="5"/>
  <c r="AY1241" i="5" s="1"/>
  <c r="AY284" i="5"/>
  <c r="FQ1216" i="5"/>
  <c r="FQ1241" i="5" s="1"/>
  <c r="FQ284" i="5"/>
  <c r="R1216" i="5"/>
  <c r="R1241" i="5" s="1"/>
  <c r="R284" i="5"/>
  <c r="DA1216" i="5"/>
  <c r="DA1241" i="5" s="1"/>
  <c r="DA284" i="5"/>
  <c r="ER1216" i="5"/>
  <c r="ER1241" i="5" s="1"/>
  <c r="ER284" i="5"/>
  <c r="DN1216" i="5"/>
  <c r="DN1241" i="5" s="1"/>
  <c r="DN284" i="5"/>
  <c r="AM1216" i="5"/>
  <c r="AM1241" i="5" s="1"/>
  <c r="AM284" i="5"/>
  <c r="BF1216" i="5"/>
  <c r="BF1241" i="5" s="1"/>
  <c r="BF284" i="5"/>
  <c r="CG1216" i="5"/>
  <c r="CG1241" i="5" s="1"/>
  <c r="CG284" i="5"/>
  <c r="CW1216" i="5"/>
  <c r="CW1241" i="5" s="1"/>
  <c r="CW284" i="5"/>
  <c r="FD1216" i="5"/>
  <c r="FD1241" i="5" s="1"/>
  <c r="FD284" i="5"/>
  <c r="AQ1216" i="5"/>
  <c r="AQ1241" i="5" s="1"/>
  <c r="AQ284" i="5"/>
  <c r="CK1216" i="5"/>
  <c r="CK1241" i="5" s="1"/>
  <c r="CK284" i="5"/>
  <c r="DF1216" i="5"/>
  <c r="DF1241" i="5" s="1"/>
  <c r="DF284" i="5"/>
  <c r="EZ1216" i="5"/>
  <c r="EZ1241" i="5" s="1"/>
  <c r="EZ284" i="5"/>
  <c r="EP1216" i="5"/>
  <c r="EP1241" i="5" s="1"/>
  <c r="EP284" i="5"/>
  <c r="AU1216" i="5"/>
  <c r="AU1241" i="5" s="1"/>
  <c r="AU284" i="5"/>
  <c r="CA1216" i="5"/>
  <c r="CA1241" i="5" s="1"/>
  <c r="CA284" i="5"/>
  <c r="CJ1216" i="5"/>
  <c r="CJ1241" i="5" s="1"/>
  <c r="CJ284" i="5"/>
  <c r="CN1216" i="5"/>
  <c r="CN1241" i="5" s="1"/>
  <c r="CN284" i="5"/>
  <c r="BN1216" i="5"/>
  <c r="BN1241" i="5" s="1"/>
  <c r="BN284" i="5"/>
  <c r="DJ1216" i="5"/>
  <c r="DJ1241" i="5" s="1"/>
  <c r="DJ284" i="5"/>
  <c r="DW1216" i="5"/>
  <c r="DW1241" i="5" s="1"/>
  <c r="DW284" i="5"/>
  <c r="EX1216" i="5"/>
  <c r="EX1241" i="5" s="1"/>
  <c r="EX284" i="5"/>
  <c r="AF1216" i="5"/>
  <c r="AF1241" i="5" s="1"/>
  <c r="AF284" i="5"/>
  <c r="BM1216" i="5"/>
  <c r="BM1241" i="5" s="1"/>
  <c r="BM284" i="5"/>
  <c r="CH1216" i="5"/>
  <c r="CH1241" i="5" s="1"/>
  <c r="CH284" i="5"/>
  <c r="BQ1216" i="5"/>
  <c r="BQ1241" i="5" s="1"/>
  <c r="BQ284" i="5"/>
  <c r="AK1216" i="5"/>
  <c r="AK1241" i="5" s="1"/>
  <c r="AK284" i="5"/>
  <c r="BP1216" i="5"/>
  <c r="BP1241" i="5" s="1"/>
  <c r="BP284" i="5"/>
  <c r="EF1216" i="5"/>
  <c r="EF1241" i="5" s="1"/>
  <c r="EF284" i="5"/>
  <c r="EY1216" i="5"/>
  <c r="EY1241" i="5" s="1"/>
  <c r="EY284" i="5"/>
  <c r="AN1216" i="5"/>
  <c r="AN1241" i="5" s="1"/>
  <c r="AN284" i="5"/>
  <c r="DV1216" i="5"/>
  <c r="DV1241" i="5" s="1"/>
  <c r="DV284" i="5"/>
  <c r="AW1216" i="5"/>
  <c r="AW1241" i="5" s="1"/>
  <c r="AW284" i="5"/>
  <c r="DD1216" i="5"/>
  <c r="DD1241" i="5" s="1"/>
  <c r="DD284" i="5"/>
  <c r="BG1216" i="5"/>
  <c r="BG1241" i="5" s="1"/>
  <c r="BG284" i="5"/>
  <c r="L158" i="5"/>
  <c r="K158" i="5"/>
  <c r="O158" i="5"/>
  <c r="FR158" i="5"/>
  <c r="Q158" i="5"/>
  <c r="N158" i="5"/>
  <c r="M158" i="5"/>
  <c r="P158" i="5"/>
  <c r="CK158" i="5"/>
  <c r="DI158" i="5"/>
  <c r="DF158" i="5"/>
  <c r="CY158" i="5"/>
  <c r="BH158" i="5"/>
  <c r="CX158" i="5"/>
  <c r="FF158" i="5"/>
  <c r="BC158" i="5"/>
  <c r="AU158" i="5"/>
  <c r="AO158" i="5"/>
  <c r="DE158" i="5"/>
  <c r="T158" i="5"/>
  <c r="AQ158" i="5"/>
  <c r="CC158" i="5"/>
  <c r="CB158" i="5"/>
  <c r="FA158" i="5"/>
  <c r="AZ158" i="5"/>
  <c r="AJ158" i="5"/>
  <c r="BN158" i="5"/>
  <c r="BT158" i="5"/>
  <c r="CN158" i="5"/>
  <c r="BL158" i="5"/>
  <c r="DK158" i="5"/>
  <c r="AC158" i="5"/>
  <c r="DD158" i="5"/>
  <c r="CG158" i="5"/>
  <c r="AF158" i="5"/>
  <c r="DV158" i="5"/>
  <c r="DZ158" i="5"/>
  <c r="CT158" i="5"/>
  <c r="DT158" i="5"/>
  <c r="CD158" i="5"/>
  <c r="EG158" i="5"/>
  <c r="CR158" i="5"/>
  <c r="DC158" i="5"/>
  <c r="BS158" i="5"/>
  <c r="EN158" i="5"/>
  <c r="V158" i="5"/>
  <c r="AT158" i="5"/>
  <c r="FB158" i="5"/>
  <c r="CZ158" i="5"/>
  <c r="BE158" i="5"/>
  <c r="FD158" i="5"/>
  <c r="AA158" i="5"/>
  <c r="ET158" i="5"/>
  <c r="ER158" i="5"/>
  <c r="CS158" i="5"/>
  <c r="FM158" i="5"/>
  <c r="BM158" i="5"/>
  <c r="CJ158" i="5"/>
  <c r="EO158" i="5"/>
  <c r="FE158" i="5"/>
  <c r="Y158" i="5"/>
  <c r="BX158" i="5"/>
  <c r="AY158" i="5"/>
  <c r="FQ158" i="5"/>
  <c r="BZ158" i="5"/>
  <c r="BW158" i="5"/>
  <c r="DQ158" i="5"/>
  <c r="R158" i="5"/>
  <c r="BO158" i="5"/>
  <c r="CP158" i="5"/>
  <c r="BP158" i="5"/>
  <c r="DX158" i="5"/>
  <c r="ED158" i="5"/>
  <c r="EB158" i="5"/>
  <c r="EX158" i="5"/>
  <c r="EJ158" i="5"/>
  <c r="FI158" i="5"/>
  <c r="DB158" i="5"/>
  <c r="CH158" i="5"/>
  <c r="CM158" i="5"/>
  <c r="AG158" i="5"/>
  <c r="BQ158" i="5"/>
  <c r="EI158" i="5"/>
  <c r="AE158" i="5"/>
  <c r="AR158" i="5"/>
  <c r="BR158" i="5"/>
  <c r="CL158" i="5"/>
  <c r="BF158" i="5"/>
  <c r="BG158" i="5"/>
  <c r="EZ158" i="5"/>
  <c r="DM158" i="5"/>
  <c r="BD158" i="5"/>
  <c r="DN158" i="5"/>
  <c r="EM158" i="5"/>
  <c r="AL158" i="5"/>
  <c r="AP158" i="5"/>
  <c r="CF158" i="5"/>
  <c r="CU158" i="5"/>
  <c r="CA158" i="5"/>
  <c r="EA158" i="5"/>
  <c r="ES158" i="5"/>
  <c r="AD158" i="5"/>
  <c r="FC158" i="5"/>
  <c r="CO158" i="5"/>
  <c r="DY158" i="5"/>
  <c r="DA158" i="5"/>
  <c r="DG158" i="5"/>
  <c r="FG158" i="5"/>
  <c r="EQ158" i="5"/>
  <c r="EP158" i="5"/>
  <c r="FJ158" i="5"/>
  <c r="DH158" i="5"/>
  <c r="AK158" i="5"/>
  <c r="EF158" i="5"/>
  <c r="EE158" i="5"/>
  <c r="FN158" i="5"/>
  <c r="DL158" i="5"/>
  <c r="FK158" i="5"/>
  <c r="BK158" i="5"/>
  <c r="BI158" i="5"/>
  <c r="S158" i="5"/>
  <c r="AX158" i="5"/>
  <c r="EH158" i="5"/>
  <c r="AN158" i="5"/>
  <c r="BA158" i="5"/>
  <c r="DO158" i="5"/>
  <c r="FH158" i="5"/>
  <c r="AS158" i="5"/>
  <c r="AW158" i="5"/>
  <c r="EY158" i="5"/>
  <c r="BY158" i="5"/>
  <c r="AI158" i="5"/>
  <c r="BV158" i="5"/>
  <c r="FO158" i="5"/>
  <c r="BU158" i="5"/>
  <c r="DP158" i="5"/>
  <c r="AV158" i="5"/>
  <c r="CI158" i="5"/>
  <c r="CW158" i="5"/>
  <c r="W158" i="5"/>
  <c r="EW158" i="5"/>
  <c r="CV158" i="5"/>
  <c r="EC158" i="5"/>
  <c r="BB158" i="5"/>
  <c r="U158" i="5"/>
  <c r="BJ158" i="5"/>
  <c r="Z158" i="5"/>
  <c r="AM158" i="5"/>
  <c r="CE158" i="5"/>
  <c r="DR158" i="5"/>
  <c r="CQ158" i="5"/>
  <c r="DU158" i="5"/>
  <c r="EU158" i="5"/>
  <c r="DS158" i="5"/>
  <c r="FL158" i="5"/>
  <c r="FP158" i="5"/>
  <c r="EK158" i="5"/>
  <c r="DJ158" i="5"/>
  <c r="AH158" i="5"/>
  <c r="DW158" i="5"/>
  <c r="AB158" i="5"/>
  <c r="EV158" i="5"/>
  <c r="EL158" i="5"/>
  <c r="X158" i="5"/>
  <c r="I154" i="5"/>
  <c r="I464" i="5"/>
  <c r="J472" i="5"/>
  <c r="FP1223" i="5"/>
  <c r="FP1224" i="5" s="1"/>
  <c r="FQ1221" i="5" s="1"/>
  <c r="FE151" i="5"/>
  <c r="DD151" i="5"/>
  <c r="BZ151" i="5"/>
  <c r="DI151" i="5"/>
  <c r="DM151" i="5"/>
  <c r="CY151" i="5"/>
  <c r="AV151" i="5"/>
  <c r="T151" i="5"/>
  <c r="FJ151" i="5"/>
  <c r="BH151" i="5"/>
  <c r="CV151" i="5"/>
  <c r="BG151" i="5"/>
  <c r="FN151" i="5"/>
  <c r="DS151" i="5"/>
  <c r="ET151" i="5"/>
  <c r="I470" i="5"/>
  <c r="J387" i="5"/>
  <c r="I359" i="5"/>
  <c r="J358" i="5"/>
  <c r="J386" i="5" s="1"/>
  <c r="I357" i="5"/>
  <c r="FQ708" i="5"/>
  <c r="FQ675" i="5"/>
  <c r="T571" i="5"/>
  <c r="T165" i="5" s="1"/>
  <c r="I745" i="5"/>
  <c r="FR694" i="5"/>
  <c r="I755" i="5"/>
  <c r="H755" i="5" s="1"/>
  <c r="O860" i="5" l="1"/>
  <c r="O859" i="5"/>
  <c r="I856" i="5"/>
  <c r="N859" i="5"/>
  <c r="N860" i="5"/>
  <c r="I1032" i="5"/>
  <c r="H13" i="19"/>
  <c r="H12" i="4" s="1"/>
  <c r="H11" i="4" s="1"/>
  <c r="J152" i="5"/>
  <c r="I152" i="5" s="1"/>
  <c r="DT668" i="5"/>
  <c r="DT671" i="5" s="1"/>
  <c r="DT705" i="5"/>
  <c r="DT766" i="5" s="1"/>
  <c r="DT90" i="5"/>
  <c r="EY90" i="5"/>
  <c r="EY668" i="5"/>
  <c r="EY671" i="5" s="1"/>
  <c r="EY705" i="5"/>
  <c r="EY766" i="5" s="1"/>
  <c r="EX668" i="5"/>
  <c r="EX671" i="5" s="1"/>
  <c r="EX90" i="5"/>
  <c r="EX705" i="5"/>
  <c r="EX766" i="5" s="1"/>
  <c r="EP90" i="5"/>
  <c r="EP668" i="5"/>
  <c r="EP671" i="5" s="1"/>
  <c r="EP705" i="5"/>
  <c r="EP766" i="5" s="1"/>
  <c r="BF90" i="5"/>
  <c r="BF668" i="5"/>
  <c r="BF671" i="5" s="1"/>
  <c r="BF705" i="5"/>
  <c r="BF766" i="5" s="1"/>
  <c r="S705" i="5"/>
  <c r="S766" i="5" s="1"/>
  <c r="S668" i="5"/>
  <c r="S671" i="5" s="1"/>
  <c r="S90" i="5"/>
  <c r="EV668" i="5"/>
  <c r="EV671" i="5" s="1"/>
  <c r="EV705" i="5"/>
  <c r="EV766" i="5" s="1"/>
  <c r="EV90" i="5"/>
  <c r="BL90" i="5"/>
  <c r="BL705" i="5"/>
  <c r="BL766" i="5" s="1"/>
  <c r="BL668" i="5"/>
  <c r="BL671" i="5" s="1"/>
  <c r="DH705" i="5"/>
  <c r="DH766" i="5" s="1"/>
  <c r="DH90" i="5"/>
  <c r="DH668" i="5"/>
  <c r="DH671" i="5" s="1"/>
  <c r="AL90" i="5"/>
  <c r="AL705" i="5"/>
  <c r="AL766" i="5" s="1"/>
  <c r="AL668" i="5"/>
  <c r="AL671" i="5" s="1"/>
  <c r="DP668" i="5"/>
  <c r="DP671" i="5" s="1"/>
  <c r="DP90" i="5"/>
  <c r="DP705" i="5"/>
  <c r="DP766" i="5" s="1"/>
  <c r="FI90" i="5"/>
  <c r="FI705" i="5"/>
  <c r="FI766" i="5" s="1"/>
  <c r="FI668" i="5"/>
  <c r="FI671" i="5" s="1"/>
  <c r="AZ668" i="5"/>
  <c r="AZ671" i="5" s="1"/>
  <c r="AZ705" i="5"/>
  <c r="AZ766" i="5" s="1"/>
  <c r="AZ90" i="5"/>
  <c r="EM90" i="5"/>
  <c r="EM705" i="5"/>
  <c r="EM766" i="5" s="1"/>
  <c r="EM668" i="5"/>
  <c r="EM671" i="5" s="1"/>
  <c r="AE705" i="5"/>
  <c r="AE766" i="5" s="1"/>
  <c r="AE90" i="5"/>
  <c r="AE668" i="5"/>
  <c r="AE671" i="5" s="1"/>
  <c r="AP668" i="5"/>
  <c r="AP671" i="5" s="1"/>
  <c r="AP705" i="5"/>
  <c r="AP766" i="5" s="1"/>
  <c r="AP90" i="5"/>
  <c r="P90" i="5"/>
  <c r="P668" i="5"/>
  <c r="P671" i="5" s="1"/>
  <c r="P705" i="5"/>
  <c r="P766" i="5" s="1"/>
  <c r="CC90" i="5"/>
  <c r="CC668" i="5"/>
  <c r="CC671" i="5" s="1"/>
  <c r="CC705" i="5"/>
  <c r="CC766" i="5" s="1"/>
  <c r="BE668" i="5"/>
  <c r="BE671" i="5" s="1"/>
  <c r="BE90" i="5"/>
  <c r="BE705" i="5"/>
  <c r="BE766" i="5" s="1"/>
  <c r="ES705" i="5"/>
  <c r="ES766" i="5" s="1"/>
  <c r="ES668" i="5"/>
  <c r="ES671" i="5" s="1"/>
  <c r="ES90" i="5"/>
  <c r="DW90" i="5"/>
  <c r="DW668" i="5"/>
  <c r="DW671" i="5" s="1"/>
  <c r="DW705" i="5"/>
  <c r="DW766" i="5" s="1"/>
  <c r="CL668" i="5"/>
  <c r="CL671" i="5" s="1"/>
  <c r="CL705" i="5"/>
  <c r="CL766" i="5" s="1"/>
  <c r="CL90" i="5"/>
  <c r="BH705" i="5"/>
  <c r="BH766" i="5" s="1"/>
  <c r="BH668" i="5"/>
  <c r="BH671" i="5" s="1"/>
  <c r="BH90" i="5"/>
  <c r="BP90" i="5"/>
  <c r="BP668" i="5"/>
  <c r="BP671" i="5" s="1"/>
  <c r="BP705" i="5"/>
  <c r="BP766" i="5" s="1"/>
  <c r="DJ705" i="5"/>
  <c r="DJ766" i="5" s="1"/>
  <c r="DJ668" i="5"/>
  <c r="DJ671" i="5" s="1"/>
  <c r="DJ90" i="5"/>
  <c r="DF668" i="5"/>
  <c r="DF671" i="5" s="1"/>
  <c r="DF705" i="5"/>
  <c r="DF766" i="5" s="1"/>
  <c r="DF90" i="5"/>
  <c r="DN668" i="5"/>
  <c r="DN671" i="5" s="1"/>
  <c r="DN705" i="5"/>
  <c r="DN766" i="5" s="1"/>
  <c r="DN90" i="5"/>
  <c r="FB668" i="5"/>
  <c r="FB671" i="5" s="1"/>
  <c r="FB705" i="5"/>
  <c r="FB766" i="5" s="1"/>
  <c r="FB90" i="5"/>
  <c r="AI90" i="5"/>
  <c r="AI668" i="5"/>
  <c r="AI671" i="5" s="1"/>
  <c r="AI705" i="5"/>
  <c r="AI766" i="5" s="1"/>
  <c r="EE90" i="5"/>
  <c r="EE668" i="5"/>
  <c r="EE671" i="5" s="1"/>
  <c r="EE705" i="5"/>
  <c r="EE766" i="5" s="1"/>
  <c r="FL668" i="5"/>
  <c r="FL671" i="5" s="1"/>
  <c r="FL90" i="5"/>
  <c r="FL705" i="5"/>
  <c r="FL766" i="5" s="1"/>
  <c r="AC705" i="5"/>
  <c r="AC766" i="5" s="1"/>
  <c r="AC90" i="5"/>
  <c r="AC668" i="5"/>
  <c r="AC671" i="5" s="1"/>
  <c r="BI668" i="5"/>
  <c r="BI671" i="5" s="1"/>
  <c r="BI90" i="5"/>
  <c r="BI705" i="5"/>
  <c r="BI766" i="5" s="1"/>
  <c r="FG90" i="5"/>
  <c r="FG668" i="5"/>
  <c r="FG671" i="5" s="1"/>
  <c r="FG705" i="5"/>
  <c r="FG766" i="5" s="1"/>
  <c r="CP90" i="5"/>
  <c r="CP668" i="5"/>
  <c r="CP671" i="5" s="1"/>
  <c r="CP705" i="5"/>
  <c r="CP766" i="5" s="1"/>
  <c r="DR90" i="5"/>
  <c r="DR705" i="5"/>
  <c r="DR766" i="5" s="1"/>
  <c r="DR668" i="5"/>
  <c r="DR671" i="5" s="1"/>
  <c r="DQ668" i="5"/>
  <c r="DQ671" i="5" s="1"/>
  <c r="DQ705" i="5"/>
  <c r="DQ766" i="5" s="1"/>
  <c r="DQ90" i="5"/>
  <c r="AD668" i="5"/>
  <c r="AD671" i="5" s="1"/>
  <c r="AD90" i="5"/>
  <c r="AD705" i="5"/>
  <c r="AD766" i="5" s="1"/>
  <c r="EQ705" i="5"/>
  <c r="EQ766" i="5" s="1"/>
  <c r="EQ668" i="5"/>
  <c r="EQ671" i="5" s="1"/>
  <c r="EQ90" i="5"/>
  <c r="ED90" i="5"/>
  <c r="ED668" i="5"/>
  <c r="ED671" i="5" s="1"/>
  <c r="ED705" i="5"/>
  <c r="ED766" i="5" s="1"/>
  <c r="M90" i="5"/>
  <c r="M705" i="5"/>
  <c r="M766" i="5" s="1"/>
  <c r="M668" i="5"/>
  <c r="M671" i="5" s="1"/>
  <c r="BC668" i="5"/>
  <c r="BC671" i="5" s="1"/>
  <c r="BC705" i="5"/>
  <c r="BC766" i="5" s="1"/>
  <c r="BC90" i="5"/>
  <c r="AO705" i="5"/>
  <c r="AO766" i="5" s="1"/>
  <c r="AO668" i="5"/>
  <c r="AO671" i="5" s="1"/>
  <c r="AO90" i="5"/>
  <c r="EB668" i="5"/>
  <c r="EB671" i="5" s="1"/>
  <c r="EB90" i="5"/>
  <c r="EB705" i="5"/>
  <c r="EB766" i="5" s="1"/>
  <c r="BG90" i="5"/>
  <c r="BG668" i="5"/>
  <c r="BG671" i="5" s="1"/>
  <c r="BG705" i="5"/>
  <c r="BG766" i="5" s="1"/>
  <c r="AK668" i="5"/>
  <c r="AK671" i="5" s="1"/>
  <c r="AK705" i="5"/>
  <c r="AK766" i="5" s="1"/>
  <c r="AK90" i="5"/>
  <c r="BN90" i="5"/>
  <c r="BN705" i="5"/>
  <c r="BN766" i="5" s="1"/>
  <c r="BN668" i="5"/>
  <c r="BN671" i="5" s="1"/>
  <c r="CK90" i="5"/>
  <c r="CK705" i="5"/>
  <c r="CK766" i="5" s="1"/>
  <c r="CK668" i="5"/>
  <c r="CK671" i="5" s="1"/>
  <c r="ER90" i="5"/>
  <c r="ER668" i="5"/>
  <c r="ER671" i="5" s="1"/>
  <c r="ER705" i="5"/>
  <c r="ER766" i="5" s="1"/>
  <c r="FA90" i="5"/>
  <c r="FA668" i="5"/>
  <c r="FA671" i="5" s="1"/>
  <c r="FA705" i="5"/>
  <c r="FA766" i="5" s="1"/>
  <c r="EJ668" i="5"/>
  <c r="EJ671" i="5" s="1"/>
  <c r="EJ90" i="5"/>
  <c r="EJ705" i="5"/>
  <c r="EJ766" i="5" s="1"/>
  <c r="DG705" i="5"/>
  <c r="DG766" i="5" s="1"/>
  <c r="DG668" i="5"/>
  <c r="DG671" i="5" s="1"/>
  <c r="DG90" i="5"/>
  <c r="FK668" i="5"/>
  <c r="FK671" i="5" s="1"/>
  <c r="FK90" i="5"/>
  <c r="FK705" i="5"/>
  <c r="FK766" i="5" s="1"/>
  <c r="DY90" i="5"/>
  <c r="DY668" i="5"/>
  <c r="DY671" i="5" s="1"/>
  <c r="DY705" i="5"/>
  <c r="DY766" i="5" s="1"/>
  <c r="CM705" i="5"/>
  <c r="CM766" i="5" s="1"/>
  <c r="CM90" i="5"/>
  <c r="CM668" i="5"/>
  <c r="CM671" i="5" s="1"/>
  <c r="BR668" i="5"/>
  <c r="BR671" i="5" s="1"/>
  <c r="BR705" i="5"/>
  <c r="BR766" i="5" s="1"/>
  <c r="BR90" i="5"/>
  <c r="DS90" i="5"/>
  <c r="DS668" i="5"/>
  <c r="DS671" i="5" s="1"/>
  <c r="DS705" i="5"/>
  <c r="DS766" i="5" s="1"/>
  <c r="FM705" i="5"/>
  <c r="FM766" i="5" s="1"/>
  <c r="FM90" i="5"/>
  <c r="FM668" i="5"/>
  <c r="FM671" i="5" s="1"/>
  <c r="N668" i="5"/>
  <c r="N671" i="5" s="1"/>
  <c r="N90" i="5"/>
  <c r="N705" i="5"/>
  <c r="N766" i="5" s="1"/>
  <c r="BY668" i="5"/>
  <c r="BY671" i="5" s="1"/>
  <c r="BY90" i="5"/>
  <c r="BY705" i="5"/>
  <c r="BY766" i="5" s="1"/>
  <c r="FC705" i="5"/>
  <c r="FC766" i="5" s="1"/>
  <c r="FC668" i="5"/>
  <c r="FC671" i="5" s="1"/>
  <c r="FC90" i="5"/>
  <c r="EA705" i="5"/>
  <c r="EA766" i="5" s="1"/>
  <c r="EA90" i="5"/>
  <c r="EA668" i="5"/>
  <c r="EA671" i="5" s="1"/>
  <c r="AX668" i="5"/>
  <c r="AX671" i="5" s="1"/>
  <c r="AX705" i="5"/>
  <c r="AX766" i="5" s="1"/>
  <c r="AX90" i="5"/>
  <c r="CO668" i="5"/>
  <c r="CO671" i="5" s="1"/>
  <c r="CO705" i="5"/>
  <c r="CO766" i="5" s="1"/>
  <c r="CO90" i="5"/>
  <c r="FP668" i="5"/>
  <c r="FP671" i="5" s="1"/>
  <c r="FP705" i="5"/>
  <c r="FP766" i="5" s="1"/>
  <c r="FP90" i="5"/>
  <c r="EZ90" i="5"/>
  <c r="EZ668" i="5"/>
  <c r="EZ671" i="5" s="1"/>
  <c r="EZ705" i="5"/>
  <c r="EZ766" i="5" s="1"/>
  <c r="CQ90" i="5"/>
  <c r="CQ668" i="5"/>
  <c r="CQ671" i="5" s="1"/>
  <c r="CQ705" i="5"/>
  <c r="CQ766" i="5" s="1"/>
  <c r="DD668" i="5"/>
  <c r="DD671" i="5" s="1"/>
  <c r="DD90" i="5"/>
  <c r="DD705" i="5"/>
  <c r="DD766" i="5" s="1"/>
  <c r="BQ90" i="5"/>
  <c r="BQ705" i="5"/>
  <c r="BQ766" i="5" s="1"/>
  <c r="BQ668" i="5"/>
  <c r="BQ671" i="5" s="1"/>
  <c r="CN668" i="5"/>
  <c r="CN671" i="5" s="1"/>
  <c r="CN90" i="5"/>
  <c r="CN705" i="5"/>
  <c r="CN766" i="5" s="1"/>
  <c r="AQ668" i="5"/>
  <c r="AQ671" i="5" s="1"/>
  <c r="AQ90" i="5"/>
  <c r="AQ705" i="5"/>
  <c r="AQ766" i="5" s="1"/>
  <c r="DA668" i="5"/>
  <c r="DA671" i="5" s="1"/>
  <c r="DA90" i="5"/>
  <c r="DA705" i="5"/>
  <c r="DA766" i="5" s="1"/>
  <c r="EW90" i="5"/>
  <c r="EW668" i="5"/>
  <c r="EW671" i="5" s="1"/>
  <c r="EW705" i="5"/>
  <c r="EW766" i="5" s="1"/>
  <c r="CX668" i="5"/>
  <c r="CX671" i="5" s="1"/>
  <c r="CX705" i="5"/>
  <c r="CX766" i="5" s="1"/>
  <c r="CX90" i="5"/>
  <c r="AG705" i="5"/>
  <c r="AG766" i="5" s="1"/>
  <c r="AG90" i="5"/>
  <c r="AG668" i="5"/>
  <c r="AG671" i="5" s="1"/>
  <c r="DB668" i="5"/>
  <c r="DB671" i="5" s="1"/>
  <c r="DB705" i="5"/>
  <c r="DB766" i="5" s="1"/>
  <c r="DB90" i="5"/>
  <c r="CT705" i="5"/>
  <c r="CT766" i="5" s="1"/>
  <c r="CT90" i="5"/>
  <c r="CT668" i="5"/>
  <c r="CT671" i="5" s="1"/>
  <c r="FO705" i="5"/>
  <c r="FO766" i="5" s="1"/>
  <c r="FO668" i="5"/>
  <c r="FO671" i="5" s="1"/>
  <c r="FO90" i="5"/>
  <c r="AS668" i="5"/>
  <c r="AS671" i="5" s="1"/>
  <c r="AS90" i="5"/>
  <c r="AS705" i="5"/>
  <c r="AS766" i="5" s="1"/>
  <c r="BX705" i="5"/>
  <c r="BX766" i="5" s="1"/>
  <c r="BX90" i="5"/>
  <c r="BX668" i="5"/>
  <c r="BX671" i="5" s="1"/>
  <c r="BT705" i="5"/>
  <c r="BT766" i="5" s="1"/>
  <c r="BT90" i="5"/>
  <c r="BT668" i="5"/>
  <c r="BT671" i="5" s="1"/>
  <c r="CD668" i="5"/>
  <c r="CD671" i="5" s="1"/>
  <c r="CD90" i="5"/>
  <c r="CD705" i="5"/>
  <c r="CD766" i="5" s="1"/>
  <c r="CU90" i="5"/>
  <c r="CU705" i="5"/>
  <c r="CU766" i="5" s="1"/>
  <c r="CU668" i="5"/>
  <c r="CU671" i="5" s="1"/>
  <c r="FE668" i="5"/>
  <c r="FE671" i="5" s="1"/>
  <c r="FE705" i="5"/>
  <c r="FE766" i="5" s="1"/>
  <c r="FE90" i="5"/>
  <c r="CR705" i="5"/>
  <c r="CR766" i="5" s="1"/>
  <c r="CR90" i="5"/>
  <c r="CR668" i="5"/>
  <c r="CR671" i="5" s="1"/>
  <c r="CF705" i="5"/>
  <c r="CF766" i="5" s="1"/>
  <c r="CF668" i="5"/>
  <c r="CF671" i="5" s="1"/>
  <c r="CF90" i="5"/>
  <c r="CV705" i="5"/>
  <c r="CV766" i="5" s="1"/>
  <c r="CV90" i="5"/>
  <c r="CV668" i="5"/>
  <c r="CV671" i="5" s="1"/>
  <c r="EF90" i="5"/>
  <c r="EF705" i="5"/>
  <c r="EF766" i="5" s="1"/>
  <c r="EF668" i="5"/>
  <c r="EF671" i="5" s="1"/>
  <c r="FF705" i="5"/>
  <c r="FF766" i="5" s="1"/>
  <c r="FF668" i="5"/>
  <c r="FF671" i="5" s="1"/>
  <c r="FF90" i="5"/>
  <c r="L705" i="5"/>
  <c r="L766" i="5" s="1"/>
  <c r="L90" i="5"/>
  <c r="L668" i="5"/>
  <c r="L671" i="5" s="1"/>
  <c r="AM90" i="5"/>
  <c r="AM668" i="5"/>
  <c r="AM671" i="5" s="1"/>
  <c r="AM705" i="5"/>
  <c r="AM766" i="5" s="1"/>
  <c r="DU705" i="5"/>
  <c r="DU766" i="5" s="1"/>
  <c r="DU668" i="5"/>
  <c r="DU671" i="5" s="1"/>
  <c r="DU90" i="5"/>
  <c r="AW668" i="5"/>
  <c r="AW671" i="5" s="1"/>
  <c r="AW90" i="5"/>
  <c r="AW705" i="5"/>
  <c r="AW766" i="5" s="1"/>
  <c r="CH90" i="5"/>
  <c r="CH705" i="5"/>
  <c r="CH766" i="5" s="1"/>
  <c r="CH668" i="5"/>
  <c r="CH671" i="5" s="1"/>
  <c r="CJ90" i="5"/>
  <c r="CJ668" i="5"/>
  <c r="CJ671" i="5" s="1"/>
  <c r="CJ705" i="5"/>
  <c r="CJ766" i="5" s="1"/>
  <c r="FD668" i="5"/>
  <c r="FD671" i="5" s="1"/>
  <c r="FD90" i="5"/>
  <c r="FD705" i="5"/>
  <c r="FD766" i="5" s="1"/>
  <c r="R90" i="5"/>
  <c r="R705" i="5"/>
  <c r="R766" i="5" s="1"/>
  <c r="R668" i="5"/>
  <c r="R671" i="5" s="1"/>
  <c r="EK90" i="5"/>
  <c r="EK705" i="5"/>
  <c r="EK766" i="5" s="1"/>
  <c r="EK668" i="5"/>
  <c r="EK671" i="5" s="1"/>
  <c r="CI90" i="5"/>
  <c r="CI705" i="5"/>
  <c r="CI766" i="5" s="1"/>
  <c r="CI668" i="5"/>
  <c r="CI671" i="5" s="1"/>
  <c r="EC705" i="5"/>
  <c r="EC766" i="5" s="1"/>
  <c r="EC668" i="5"/>
  <c r="EC671" i="5" s="1"/>
  <c r="EC90" i="5"/>
  <c r="CS705" i="5"/>
  <c r="CS766" i="5" s="1"/>
  <c r="CS668" i="5"/>
  <c r="CS671" i="5" s="1"/>
  <c r="CS90" i="5"/>
  <c r="K668" i="5"/>
  <c r="K671" i="5" s="1"/>
  <c r="K705" i="5"/>
  <c r="K766" i="5" s="1"/>
  <c r="K90" i="5"/>
  <c r="AJ705" i="5"/>
  <c r="AJ766" i="5" s="1"/>
  <c r="AJ668" i="5"/>
  <c r="AJ671" i="5" s="1"/>
  <c r="AJ90" i="5"/>
  <c r="EN90" i="5"/>
  <c r="EN705" i="5"/>
  <c r="EN766" i="5" s="1"/>
  <c r="EN668" i="5"/>
  <c r="EN671" i="5" s="1"/>
  <c r="O668" i="5"/>
  <c r="O671" i="5" s="1"/>
  <c r="O90" i="5"/>
  <c r="O705" i="5"/>
  <c r="O766" i="5" s="1"/>
  <c r="BD705" i="5"/>
  <c r="BD766" i="5" s="1"/>
  <c r="BD668" i="5"/>
  <c r="BD671" i="5" s="1"/>
  <c r="BD90" i="5"/>
  <c r="FJ705" i="5"/>
  <c r="FJ766" i="5" s="1"/>
  <c r="FJ668" i="5"/>
  <c r="FJ671" i="5" s="1"/>
  <c r="FJ90" i="5"/>
  <c r="EI705" i="5"/>
  <c r="EI766" i="5" s="1"/>
  <c r="EI90" i="5"/>
  <c r="EI668" i="5"/>
  <c r="EI671" i="5" s="1"/>
  <c r="FR668" i="5"/>
  <c r="FR671" i="5" s="1"/>
  <c r="FR90" i="5"/>
  <c r="FR705" i="5"/>
  <c r="FR766" i="5" s="1"/>
  <c r="EG668" i="5"/>
  <c r="EG671" i="5" s="1"/>
  <c r="EG705" i="5"/>
  <c r="EG766" i="5" s="1"/>
  <c r="EG90" i="5"/>
  <c r="DE90" i="5"/>
  <c r="DE668" i="5"/>
  <c r="DE671" i="5" s="1"/>
  <c r="DE705" i="5"/>
  <c r="DE766" i="5" s="1"/>
  <c r="CZ90" i="5"/>
  <c r="CZ668" i="5"/>
  <c r="CZ671" i="5" s="1"/>
  <c r="CZ705" i="5"/>
  <c r="CZ766" i="5" s="1"/>
  <c r="AT705" i="5"/>
  <c r="AT766" i="5" s="1"/>
  <c r="AT668" i="5"/>
  <c r="AT671" i="5" s="1"/>
  <c r="AT90" i="5"/>
  <c r="Q668" i="5"/>
  <c r="Q671" i="5" s="1"/>
  <c r="Q90" i="5"/>
  <c r="Q705" i="5"/>
  <c r="Q766" i="5" s="1"/>
  <c r="DV90" i="5"/>
  <c r="DV668" i="5"/>
  <c r="DV671" i="5" s="1"/>
  <c r="DV705" i="5"/>
  <c r="DV766" i="5" s="1"/>
  <c r="BM705" i="5"/>
  <c r="BM766" i="5" s="1"/>
  <c r="BM90" i="5"/>
  <c r="BM668" i="5"/>
  <c r="BM671" i="5" s="1"/>
  <c r="CA668" i="5"/>
  <c r="CA671" i="5" s="1"/>
  <c r="CA90" i="5"/>
  <c r="CA705" i="5"/>
  <c r="CA766" i="5" s="1"/>
  <c r="CW90" i="5"/>
  <c r="CW668" i="5"/>
  <c r="CW671" i="5" s="1"/>
  <c r="CW705" i="5"/>
  <c r="CW766" i="5" s="1"/>
  <c r="FQ668" i="5"/>
  <c r="FQ671" i="5" s="1"/>
  <c r="FQ90" i="5"/>
  <c r="FQ705" i="5"/>
  <c r="FQ766" i="5" s="1"/>
  <c r="J90" i="5"/>
  <c r="J668" i="5"/>
  <c r="J671" i="5" s="1"/>
  <c r="J705" i="5"/>
  <c r="J766" i="5" s="1"/>
  <c r="ET668" i="5"/>
  <c r="ET671" i="5" s="1"/>
  <c r="ET705" i="5"/>
  <c r="ET766" i="5" s="1"/>
  <c r="ET90" i="5"/>
  <c r="EO90" i="5"/>
  <c r="EO668" i="5"/>
  <c r="EO671" i="5" s="1"/>
  <c r="EO705" i="5"/>
  <c r="EO766" i="5" s="1"/>
  <c r="BW668" i="5"/>
  <c r="BW671" i="5" s="1"/>
  <c r="BW90" i="5"/>
  <c r="BW705" i="5"/>
  <c r="BW766" i="5" s="1"/>
  <c r="DC668" i="5"/>
  <c r="DC671" i="5" s="1"/>
  <c r="DC90" i="5"/>
  <c r="DC705" i="5"/>
  <c r="DC766" i="5" s="1"/>
  <c r="BO705" i="5"/>
  <c r="BO766" i="5" s="1"/>
  <c r="BO90" i="5"/>
  <c r="BO668" i="5"/>
  <c r="BO671" i="5" s="1"/>
  <c r="FN668" i="5"/>
  <c r="FN671" i="5" s="1"/>
  <c r="FN705" i="5"/>
  <c r="FN766" i="5" s="1"/>
  <c r="FN90" i="5"/>
  <c r="AR705" i="5"/>
  <c r="AR766" i="5" s="1"/>
  <c r="AR668" i="5"/>
  <c r="AR671" i="5" s="1"/>
  <c r="AR90" i="5"/>
  <c r="BV705" i="5"/>
  <c r="BV766" i="5" s="1"/>
  <c r="BV668" i="5"/>
  <c r="BV671" i="5" s="1"/>
  <c r="BV90" i="5"/>
  <c r="BK90" i="5"/>
  <c r="BK705" i="5"/>
  <c r="BK766" i="5" s="1"/>
  <c r="BK668" i="5"/>
  <c r="BK671" i="5" s="1"/>
  <c r="DL668" i="5"/>
  <c r="DL671" i="5" s="1"/>
  <c r="DL90" i="5"/>
  <c r="DL705" i="5"/>
  <c r="DL766" i="5" s="1"/>
  <c r="DZ705" i="5"/>
  <c r="DZ766" i="5" s="1"/>
  <c r="DZ668" i="5"/>
  <c r="DZ671" i="5" s="1"/>
  <c r="DZ90" i="5"/>
  <c r="DK668" i="5"/>
  <c r="DK671" i="5" s="1"/>
  <c r="DK705" i="5"/>
  <c r="DK766" i="5" s="1"/>
  <c r="DK90" i="5"/>
  <c r="BZ668" i="5"/>
  <c r="BZ671" i="5" s="1"/>
  <c r="BZ90" i="5"/>
  <c r="BZ705" i="5"/>
  <c r="BZ766" i="5" s="1"/>
  <c r="BB668" i="5"/>
  <c r="BB671" i="5" s="1"/>
  <c r="BB705" i="5"/>
  <c r="BB766" i="5" s="1"/>
  <c r="BB90" i="5"/>
  <c r="CE668" i="5"/>
  <c r="CE671" i="5" s="1"/>
  <c r="CE705" i="5"/>
  <c r="CE766" i="5" s="1"/>
  <c r="CE90" i="5"/>
  <c r="J1241" i="5"/>
  <c r="J1242" i="5" s="1"/>
  <c r="J1217" i="5"/>
  <c r="J1218" i="5" s="1"/>
  <c r="K1215" i="5" s="1"/>
  <c r="DX705" i="5"/>
  <c r="DX766" i="5" s="1"/>
  <c r="DX668" i="5"/>
  <c r="DX671" i="5" s="1"/>
  <c r="DX90" i="5"/>
  <c r="AN668" i="5"/>
  <c r="AN671" i="5" s="1"/>
  <c r="AN705" i="5"/>
  <c r="AN766" i="5" s="1"/>
  <c r="AN90" i="5"/>
  <c r="AF668" i="5"/>
  <c r="AF671" i="5" s="1"/>
  <c r="AF90" i="5"/>
  <c r="AF705" i="5"/>
  <c r="AF766" i="5" s="1"/>
  <c r="AU705" i="5"/>
  <c r="AU766" i="5" s="1"/>
  <c r="AU90" i="5"/>
  <c r="AU668" i="5"/>
  <c r="AU671" i="5" s="1"/>
  <c r="CG705" i="5"/>
  <c r="CG766" i="5" s="1"/>
  <c r="CG668" i="5"/>
  <c r="CG671" i="5" s="1"/>
  <c r="CG90" i="5"/>
  <c r="AY668" i="5"/>
  <c r="AY671" i="5" s="1"/>
  <c r="AY90" i="5"/>
  <c r="AY705" i="5"/>
  <c r="AY766" i="5" s="1"/>
  <c r="EH90" i="5"/>
  <c r="EH705" i="5"/>
  <c r="EH766" i="5" s="1"/>
  <c r="EH668" i="5"/>
  <c r="EH671" i="5" s="1"/>
  <c r="DM90" i="5"/>
  <c r="DM668" i="5"/>
  <c r="DM671" i="5" s="1"/>
  <c r="DM705" i="5"/>
  <c r="DM766" i="5" s="1"/>
  <c r="EU668" i="5"/>
  <c r="EU671" i="5" s="1"/>
  <c r="EU90" i="5"/>
  <c r="EU705" i="5"/>
  <c r="EU766" i="5" s="1"/>
  <c r="FH90" i="5"/>
  <c r="FH668" i="5"/>
  <c r="FH671" i="5" s="1"/>
  <c r="FH705" i="5"/>
  <c r="FH766" i="5" s="1"/>
  <c r="EL705" i="5"/>
  <c r="EL766" i="5" s="1"/>
  <c r="EL668" i="5"/>
  <c r="EL671" i="5" s="1"/>
  <c r="EL90" i="5"/>
  <c r="AH90" i="5"/>
  <c r="AH668" i="5"/>
  <c r="AH671" i="5" s="1"/>
  <c r="AH705" i="5"/>
  <c r="AH766" i="5" s="1"/>
  <c r="AB705" i="5"/>
  <c r="AB766" i="5" s="1"/>
  <c r="AB90" i="5"/>
  <c r="AB668" i="5"/>
  <c r="AB671" i="5" s="1"/>
  <c r="AV705" i="5"/>
  <c r="AV766" i="5" s="1"/>
  <c r="AV668" i="5"/>
  <c r="AV671" i="5" s="1"/>
  <c r="AV90" i="5"/>
  <c r="BS705" i="5"/>
  <c r="BS766" i="5" s="1"/>
  <c r="BS90" i="5"/>
  <c r="BS668" i="5"/>
  <c r="BS671" i="5" s="1"/>
  <c r="BA668" i="5"/>
  <c r="BA671" i="5" s="1"/>
  <c r="BA90" i="5"/>
  <c r="BA705" i="5"/>
  <c r="BA766" i="5" s="1"/>
  <c r="CY668" i="5"/>
  <c r="CY671" i="5" s="1"/>
  <c r="CY90" i="5"/>
  <c r="CY705" i="5"/>
  <c r="CY766" i="5" s="1"/>
  <c r="DI705" i="5"/>
  <c r="DI766" i="5" s="1"/>
  <c r="DI668" i="5"/>
  <c r="DI671" i="5" s="1"/>
  <c r="DI90" i="5"/>
  <c r="CB705" i="5"/>
  <c r="CB766" i="5" s="1"/>
  <c r="CB90" i="5"/>
  <c r="CB668" i="5"/>
  <c r="CB671" i="5" s="1"/>
  <c r="DO705" i="5"/>
  <c r="DO766" i="5" s="1"/>
  <c r="DO668" i="5"/>
  <c r="DO671" i="5" s="1"/>
  <c r="DO90" i="5"/>
  <c r="BU90" i="5"/>
  <c r="BU668" i="5"/>
  <c r="BU671" i="5" s="1"/>
  <c r="BU705" i="5"/>
  <c r="BU766" i="5" s="1"/>
  <c r="BJ668" i="5"/>
  <c r="BJ671" i="5" s="1"/>
  <c r="BJ705" i="5"/>
  <c r="BJ766" i="5" s="1"/>
  <c r="BJ90" i="5"/>
  <c r="FQ1223" i="5"/>
  <c r="FQ1224" i="5" s="1"/>
  <c r="FR1221" i="5" s="1"/>
  <c r="J148" i="5"/>
  <c r="I358" i="5"/>
  <c r="I387" i="5"/>
  <c r="J385" i="5"/>
  <c r="J150" i="5" s="1"/>
  <c r="I380" i="5"/>
  <c r="I383" i="5"/>
  <c r="I472" i="5"/>
  <c r="J474" i="5"/>
  <c r="FR819" i="5"/>
  <c r="FR998" i="5" s="1"/>
  <c r="I694" i="5"/>
  <c r="AS12" i="4" l="1"/>
  <c r="AS11" i="4" s="1"/>
  <c r="AC12" i="4"/>
  <c r="M12" i="4"/>
  <c r="BA12" i="4"/>
  <c r="BA11" i="4" s="1"/>
  <c r="AJ12" i="4"/>
  <c r="AJ11" i="4" s="1"/>
  <c r="AY12" i="4"/>
  <c r="AY11" i="4" s="1"/>
  <c r="AH12" i="4"/>
  <c r="AH11" i="4" s="1"/>
  <c r="AV12" i="4"/>
  <c r="AV11" i="4" s="1"/>
  <c r="AE12" i="4"/>
  <c r="AE11" i="4" s="1"/>
  <c r="N12" i="4"/>
  <c r="AR12" i="4"/>
  <c r="AR11" i="4" s="1"/>
  <c r="AB12" i="4"/>
  <c r="L12" i="4"/>
  <c r="AP12" i="4"/>
  <c r="AP11" i="4" s="1"/>
  <c r="J12" i="4"/>
  <c r="AO12" i="4"/>
  <c r="AO11" i="4" s="1"/>
  <c r="I12" i="4"/>
  <c r="I11" i="4" s="1"/>
  <c r="AN12" i="4"/>
  <c r="AN11" i="4" s="1"/>
  <c r="BB12" i="4"/>
  <c r="BB11" i="4" s="1"/>
  <c r="V12" i="4"/>
  <c r="Q12" i="4"/>
  <c r="AF12" i="4"/>
  <c r="AF11" i="4" s="1"/>
  <c r="AT12" i="4"/>
  <c r="AT11" i="4" s="1"/>
  <c r="AQ12" i="4"/>
  <c r="AQ11" i="4" s="1"/>
  <c r="AA12" i="4"/>
  <c r="K12" i="4"/>
  <c r="Z12" i="4"/>
  <c r="BE12" i="4"/>
  <c r="BE11" i="4" s="1"/>
  <c r="Y12" i="4"/>
  <c r="BD12" i="4"/>
  <c r="BD11" i="4" s="1"/>
  <c r="X12" i="4"/>
  <c r="AM12" i="4"/>
  <c r="AM11" i="4" s="1"/>
  <c r="W12" i="4"/>
  <c r="AL12" i="4"/>
  <c r="AL11" i="4" s="1"/>
  <c r="U12" i="4"/>
  <c r="T12" i="4"/>
  <c r="AI12" i="4"/>
  <c r="AI11" i="4" s="1"/>
  <c r="R12" i="4"/>
  <c r="AW12" i="4"/>
  <c r="AW11" i="4" s="1"/>
  <c r="P12" i="4"/>
  <c r="O12" i="4"/>
  <c r="BC12" i="4"/>
  <c r="BC11" i="4" s="1"/>
  <c r="AK12" i="4"/>
  <c r="AK11" i="4" s="1"/>
  <c r="AZ12" i="4"/>
  <c r="AZ11" i="4" s="1"/>
  <c r="S12" i="4"/>
  <c r="AX12" i="4"/>
  <c r="AX11" i="4" s="1"/>
  <c r="AG12" i="4"/>
  <c r="AG11" i="4" s="1"/>
  <c r="AU12" i="4"/>
  <c r="AU11" i="4" s="1"/>
  <c r="AD12" i="4"/>
  <c r="AD11" i="4" s="1"/>
  <c r="H14" i="19"/>
  <c r="K1217" i="5"/>
  <c r="K1218" i="5" s="1"/>
  <c r="L1215" i="5" s="1"/>
  <c r="J158" i="5"/>
  <c r="I158" i="5" s="1"/>
  <c r="K11" i="19" s="1"/>
  <c r="I148" i="5"/>
  <c r="I150" i="5"/>
  <c r="FR1223" i="5"/>
  <c r="I386" i="5"/>
  <c r="J151" i="5"/>
  <c r="I474" i="5"/>
  <c r="J569" i="5"/>
  <c r="I385" i="5"/>
  <c r="FR94" i="5"/>
  <c r="FR834" i="5"/>
  <c r="FR835" i="5" s="1"/>
  <c r="I819" i="5"/>
  <c r="J998" i="5" s="1"/>
  <c r="J627" i="5" s="1"/>
  <c r="L1217" i="5" l="1"/>
  <c r="L1218" i="5" s="1"/>
  <c r="M1215" i="5" s="1"/>
  <c r="L11" i="19"/>
  <c r="I151" i="5"/>
  <c r="FR1224" i="5"/>
  <c r="J571" i="5"/>
  <c r="J165" i="5" s="1"/>
  <c r="I569" i="5"/>
  <c r="FR708" i="5"/>
  <c r="FR675" i="5"/>
  <c r="I94" i="5"/>
  <c r="K34" i="19" s="1"/>
  <c r="L34" i="19" l="1"/>
  <c r="M1217" i="5"/>
  <c r="M1218" i="5" s="1"/>
  <c r="N1215" i="5" s="1"/>
  <c r="I165" i="5"/>
  <c r="K16" i="19" s="1"/>
  <c r="L16" i="19" s="1"/>
  <c r="I571" i="5"/>
  <c r="J636" i="5"/>
  <c r="J98" i="5"/>
  <c r="J821" i="5"/>
  <c r="N1217" i="5" l="1"/>
  <c r="N1218" i="5" s="1"/>
  <c r="O1215" i="5" s="1"/>
  <c r="K388" i="5"/>
  <c r="K396" i="5" s="1"/>
  <c r="J232" i="5"/>
  <c r="J832" i="5"/>
  <c r="K818" i="5"/>
  <c r="K820" i="5" s="1"/>
  <c r="O1217" i="5" l="1"/>
  <c r="O1218" i="5" s="1"/>
  <c r="P1215" i="5" s="1"/>
  <c r="P1217" i="5" s="1"/>
  <c r="P1218" i="5" s="1"/>
  <c r="Q1215" i="5" s="1"/>
  <c r="Q1217" i="5" s="1"/>
  <c r="Q1218" i="5" s="1"/>
  <c r="R1215" i="5" s="1"/>
  <c r="K391" i="5"/>
  <c r="BD19" i="22" s="1"/>
  <c r="K576" i="5"/>
  <c r="K168" i="5" s="1"/>
  <c r="K583" i="5"/>
  <c r="K175" i="5" s="1"/>
  <c r="K578" i="5"/>
  <c r="K170" i="5" s="1"/>
  <c r="L388" i="5"/>
  <c r="L396" i="5" s="1"/>
  <c r="K399" i="5"/>
  <c r="K398" i="5"/>
  <c r="K636" i="5"/>
  <c r="K98" i="5"/>
  <c r="J95" i="5"/>
  <c r="K821" i="5"/>
  <c r="K829" i="5"/>
  <c r="R1217" i="5" l="1"/>
  <c r="R1218" i="5" s="1"/>
  <c r="S1215" i="5" s="1"/>
  <c r="K575" i="5"/>
  <c r="K167" i="5" s="1"/>
  <c r="K574" i="5"/>
  <c r="K166" i="5" s="1"/>
  <c r="K582" i="5"/>
  <c r="K174" i="5" s="1"/>
  <c r="K594" i="5"/>
  <c r="K223" i="5" s="1"/>
  <c r="K487" i="5"/>
  <c r="K488" i="5" s="1"/>
  <c r="K155" i="5"/>
  <c r="K1281" i="5" s="1"/>
  <c r="K580" i="5"/>
  <c r="K172" i="5" s="1"/>
  <c r="K577" i="5"/>
  <c r="K169" i="5" s="1"/>
  <c r="K579" i="5"/>
  <c r="K171" i="5" s="1"/>
  <c r="K581" i="5"/>
  <c r="K173" i="5" s="1"/>
  <c r="L391" i="5"/>
  <c r="BE19" i="22" s="1"/>
  <c r="L399" i="5"/>
  <c r="L398" i="5"/>
  <c r="K706" i="5"/>
  <c r="K97" i="5"/>
  <c r="K676" i="5"/>
  <c r="K232" i="5"/>
  <c r="L818" i="5"/>
  <c r="L820" i="5" s="1"/>
  <c r="K832" i="5"/>
  <c r="K494" i="5" l="1"/>
  <c r="K495" i="5" s="1"/>
  <c r="K501" i="5"/>
  <c r="K502" i="5" s="1"/>
  <c r="K508" i="5"/>
  <c r="K509" i="5" s="1"/>
  <c r="S1217" i="5"/>
  <c r="S1218" i="5" s="1"/>
  <c r="T1215" i="5" s="1"/>
  <c r="L594" i="5"/>
  <c r="L223" i="5" s="1"/>
  <c r="L155" i="5"/>
  <c r="L1281" i="5" s="1"/>
  <c r="K584" i="5"/>
  <c r="K586" i="5" s="1"/>
  <c r="K177" i="5" s="1"/>
  <c r="L487" i="5"/>
  <c r="L488" i="5" s="1"/>
  <c r="L574" i="5"/>
  <c r="L166" i="5" s="1"/>
  <c r="L582" i="5"/>
  <c r="L174" i="5" s="1"/>
  <c r="L576" i="5"/>
  <c r="L168" i="5" s="1"/>
  <c r="L575" i="5"/>
  <c r="L167" i="5" s="1"/>
  <c r="L583" i="5"/>
  <c r="L175" i="5" s="1"/>
  <c r="L580" i="5"/>
  <c r="L172" i="5" s="1"/>
  <c r="L581" i="5"/>
  <c r="L173" i="5" s="1"/>
  <c r="L578" i="5"/>
  <c r="L170" i="5" s="1"/>
  <c r="L577" i="5"/>
  <c r="L169" i="5" s="1"/>
  <c r="L579" i="5"/>
  <c r="L171" i="5" s="1"/>
  <c r="N388" i="5"/>
  <c r="N396" i="5" s="1"/>
  <c r="M388" i="5"/>
  <c r="M396" i="5" s="1"/>
  <c r="L636" i="5"/>
  <c r="L98" i="5"/>
  <c r="K95" i="5"/>
  <c r="L821" i="5"/>
  <c r="L829" i="5"/>
  <c r="L494" i="5" l="1"/>
  <c r="L495" i="5" s="1"/>
  <c r="L508" i="5"/>
  <c r="L509" i="5" s="1"/>
  <c r="L501" i="5"/>
  <c r="L502" i="5" s="1"/>
  <c r="L584" i="5"/>
  <c r="L586" i="5" s="1"/>
  <c r="L177" i="5" s="1"/>
  <c r="N391" i="5"/>
  <c r="BG19" i="22" s="1"/>
  <c r="N399" i="5"/>
  <c r="N398" i="5"/>
  <c r="M391" i="5"/>
  <c r="BF19" i="22" s="1"/>
  <c r="L676" i="5"/>
  <c r="L97" i="5"/>
  <c r="L706" i="5"/>
  <c r="L232" i="5"/>
  <c r="L832" i="5"/>
  <c r="M818" i="5"/>
  <c r="M820" i="5" s="1"/>
  <c r="M487" i="5" l="1"/>
  <c r="M488" i="5" s="1"/>
  <c r="N487" i="5"/>
  <c r="N488" i="5" s="1"/>
  <c r="N155" i="5"/>
  <c r="N1281" i="5" s="1"/>
  <c r="N594" i="5"/>
  <c r="N223" i="5" s="1"/>
  <c r="N583" i="5"/>
  <c r="N175" i="5" s="1"/>
  <c r="N576" i="5"/>
  <c r="N168" i="5" s="1"/>
  <c r="N582" i="5"/>
  <c r="N174" i="5" s="1"/>
  <c r="N575" i="5"/>
  <c r="N167" i="5" s="1"/>
  <c r="N574" i="5"/>
  <c r="N166" i="5" s="1"/>
  <c r="N581" i="5"/>
  <c r="N173" i="5" s="1"/>
  <c r="N578" i="5"/>
  <c r="N170" i="5" s="1"/>
  <c r="N577" i="5"/>
  <c r="N169" i="5" s="1"/>
  <c r="N580" i="5"/>
  <c r="N172" i="5" s="1"/>
  <c r="N579" i="5"/>
  <c r="N171" i="5" s="1"/>
  <c r="M575" i="5"/>
  <c r="M167" i="5" s="1"/>
  <c r="M582" i="5"/>
  <c r="M174" i="5" s="1"/>
  <c r="M576" i="5"/>
  <c r="M168" i="5" s="1"/>
  <c r="M574" i="5"/>
  <c r="M166" i="5" s="1"/>
  <c r="M583" i="5"/>
  <c r="M175" i="5" s="1"/>
  <c r="M580" i="5"/>
  <c r="M172" i="5" s="1"/>
  <c r="M578" i="5"/>
  <c r="M170" i="5" s="1"/>
  <c r="M581" i="5"/>
  <c r="M173" i="5" s="1"/>
  <c r="M577" i="5"/>
  <c r="M169" i="5" s="1"/>
  <c r="M579" i="5"/>
  <c r="M171" i="5" s="1"/>
  <c r="M398" i="5"/>
  <c r="M399" i="5"/>
  <c r="M155" i="5"/>
  <c r="M1281" i="5" s="1"/>
  <c r="M594" i="5"/>
  <c r="M636" i="5"/>
  <c r="M98" i="5"/>
  <c r="M821" i="5"/>
  <c r="M829" i="5"/>
  <c r="L95" i="5"/>
  <c r="BG25" i="22" l="1"/>
  <c r="BG47" i="22"/>
  <c r="BG71" i="22"/>
  <c r="BG61" i="22"/>
  <c r="BG33" i="22"/>
  <c r="BG50" i="22"/>
  <c r="BG60" i="22"/>
  <c r="BG72" i="22"/>
  <c r="BG59" i="22"/>
  <c r="BG30" i="22"/>
  <c r="BG32" i="22"/>
  <c r="BG44" i="22"/>
  <c r="BG62" i="22"/>
  <c r="BG46" i="22"/>
  <c r="BG65" i="22"/>
  <c r="BG29" i="22"/>
  <c r="BG28" i="22"/>
  <c r="BG34" i="22"/>
  <c r="BG37" i="22"/>
  <c r="BG52" i="22"/>
  <c r="BG66" i="22"/>
  <c r="BG51" i="22"/>
  <c r="BG31" i="22"/>
  <c r="BG24" i="22"/>
  <c r="BG75" i="22"/>
  <c r="BG35" i="22"/>
  <c r="BG49" i="22"/>
  <c r="BG23" i="22"/>
  <c r="BG43" i="22"/>
  <c r="BG55" i="22"/>
  <c r="BG48" i="22"/>
  <c r="BG67" i="22"/>
  <c r="BG63" i="22"/>
  <c r="BG69" i="22"/>
  <c r="BG70" i="22"/>
  <c r="BG54" i="22"/>
  <c r="BG76" i="22"/>
  <c r="BG38" i="22"/>
  <c r="BG27" i="22"/>
  <c r="BG56" i="22"/>
  <c r="BG41" i="22"/>
  <c r="BG53" i="22"/>
  <c r="BG36" i="22"/>
  <c r="BG58" i="22"/>
  <c r="BG45" i="22"/>
  <c r="BG57" i="22"/>
  <c r="BG26" i="22"/>
  <c r="BG64" i="22"/>
  <c r="BG42" i="22"/>
  <c r="BG74" i="22"/>
  <c r="BG68" i="22"/>
  <c r="BG40" i="22"/>
  <c r="BG73" i="22"/>
  <c r="BG39" i="22"/>
  <c r="N494" i="5"/>
  <c r="N495" i="5" s="1"/>
  <c r="N508" i="5"/>
  <c r="N509" i="5" s="1"/>
  <c r="N501" i="5"/>
  <c r="N502" i="5" s="1"/>
  <c r="N584" i="5"/>
  <c r="N586" i="5" s="1"/>
  <c r="N177" i="5" s="1"/>
  <c r="P388" i="5"/>
  <c r="P396" i="5" s="1"/>
  <c r="M494" i="5"/>
  <c r="M495" i="5" s="1"/>
  <c r="M508" i="5"/>
  <c r="M509" i="5" s="1"/>
  <c r="M501" i="5"/>
  <c r="M502" i="5" s="1"/>
  <c r="M584" i="5"/>
  <c r="M586" i="5" s="1"/>
  <c r="M177" i="5" s="1"/>
  <c r="M223" i="5"/>
  <c r="O388" i="5"/>
  <c r="O396" i="5" s="1"/>
  <c r="M676" i="5"/>
  <c r="M706" i="5"/>
  <c r="M97" i="5"/>
  <c r="M232" i="5"/>
  <c r="M832" i="5"/>
  <c r="N818" i="5"/>
  <c r="N820" i="5" s="1"/>
  <c r="BG21" i="22" l="1"/>
  <c r="BG22" i="22"/>
  <c r="N525" i="5" s="1"/>
  <c r="P391" i="5"/>
  <c r="BI19" i="22" s="1"/>
  <c r="Q388" i="5"/>
  <c r="Q396" i="5" s="1"/>
  <c r="P399" i="5"/>
  <c r="P398" i="5"/>
  <c r="O391" i="5"/>
  <c r="BH19" i="22" s="1"/>
  <c r="N636" i="5"/>
  <c r="N98" i="5"/>
  <c r="M95" i="5"/>
  <c r="N821" i="5"/>
  <c r="N829" i="5"/>
  <c r="O487" i="5" l="1"/>
  <c r="O488" i="5" s="1"/>
  <c r="P487" i="5"/>
  <c r="P488" i="5" s="1"/>
  <c r="N527" i="5"/>
  <c r="N161" i="5" s="1"/>
  <c r="P574" i="5"/>
  <c r="P166" i="5" s="1"/>
  <c r="P582" i="5"/>
  <c r="P174" i="5" s="1"/>
  <c r="P576" i="5"/>
  <c r="P168" i="5" s="1"/>
  <c r="P575" i="5"/>
  <c r="P167" i="5" s="1"/>
  <c r="P583" i="5"/>
  <c r="P175" i="5" s="1"/>
  <c r="P578" i="5"/>
  <c r="P170" i="5" s="1"/>
  <c r="P581" i="5"/>
  <c r="P173" i="5" s="1"/>
  <c r="P577" i="5"/>
  <c r="P169" i="5" s="1"/>
  <c r="P580" i="5"/>
  <c r="P172" i="5" s="1"/>
  <c r="P579" i="5"/>
  <c r="P171" i="5" s="1"/>
  <c r="O583" i="5"/>
  <c r="O175" i="5" s="1"/>
  <c r="O574" i="5"/>
  <c r="O166" i="5" s="1"/>
  <c r="O576" i="5"/>
  <c r="O168" i="5" s="1"/>
  <c r="O582" i="5"/>
  <c r="O174" i="5" s="1"/>
  <c r="O575" i="5"/>
  <c r="O167" i="5" s="1"/>
  <c r="O577" i="5"/>
  <c r="O169" i="5" s="1"/>
  <c r="O581" i="5"/>
  <c r="O173" i="5" s="1"/>
  <c r="O580" i="5"/>
  <c r="O172" i="5" s="1"/>
  <c r="O578" i="5"/>
  <c r="O170" i="5" s="1"/>
  <c r="O579" i="5"/>
  <c r="O171" i="5" s="1"/>
  <c r="P594" i="5"/>
  <c r="P223" i="5" s="1"/>
  <c r="P155" i="5"/>
  <c r="P1281" i="5" s="1"/>
  <c r="Q391" i="5"/>
  <c r="BJ19" i="22" s="1"/>
  <c r="R388" i="5"/>
  <c r="R396" i="5" s="1"/>
  <c r="Q399" i="5"/>
  <c r="Q398" i="5"/>
  <c r="O155" i="5"/>
  <c r="O1281" i="5" s="1"/>
  <c r="O594" i="5"/>
  <c r="O223" i="5" s="1"/>
  <c r="O398" i="5"/>
  <c r="O399" i="5"/>
  <c r="N232" i="5"/>
  <c r="N832" i="5"/>
  <c r="O818" i="5"/>
  <c r="O820" i="5" s="1"/>
  <c r="N97" i="5"/>
  <c r="N706" i="5"/>
  <c r="N676" i="5"/>
  <c r="N512" i="5" l="1"/>
  <c r="N514" i="5" s="1"/>
  <c r="N589" i="5" s="1"/>
  <c r="Q487" i="5"/>
  <c r="BJ72" i="22"/>
  <c r="BJ58" i="22"/>
  <c r="BJ23" i="22"/>
  <c r="BJ67" i="22"/>
  <c r="BI31" i="22"/>
  <c r="BI43" i="22"/>
  <c r="BI67" i="22"/>
  <c r="BJ63" i="22"/>
  <c r="BJ64" i="22"/>
  <c r="BJ35" i="22"/>
  <c r="BJ28" i="22"/>
  <c r="BI62" i="22"/>
  <c r="BI36" i="22"/>
  <c r="BI50" i="22"/>
  <c r="BH28" i="22"/>
  <c r="BJ41" i="22"/>
  <c r="BJ61" i="22"/>
  <c r="BJ66" i="22"/>
  <c r="BJ68" i="22"/>
  <c r="BI70" i="22"/>
  <c r="BI76" i="22"/>
  <c r="BI53" i="22"/>
  <c r="BH35" i="22"/>
  <c r="BJ47" i="22"/>
  <c r="BJ44" i="22"/>
  <c r="BJ59" i="22"/>
  <c r="BJ65" i="22"/>
  <c r="BI28" i="22"/>
  <c r="BI73" i="22"/>
  <c r="BI47" i="22"/>
  <c r="BH34" i="22"/>
  <c r="BH41" i="22"/>
  <c r="BH39" i="22"/>
  <c r="BH29" i="22"/>
  <c r="BH71" i="22"/>
  <c r="BH60" i="22"/>
  <c r="BI72" i="22"/>
  <c r="BJ56" i="22"/>
  <c r="BJ69" i="22"/>
  <c r="BJ75" i="22"/>
  <c r="BJ54" i="22"/>
  <c r="BI29" i="22"/>
  <c r="BI64" i="22"/>
  <c r="BI71" i="22"/>
  <c r="BH48" i="22"/>
  <c r="BH50" i="22"/>
  <c r="BH69" i="22"/>
  <c r="BH72" i="22"/>
  <c r="BH65" i="22"/>
  <c r="BH75" i="22"/>
  <c r="BH55" i="22"/>
  <c r="BJ31" i="22"/>
  <c r="BJ74" i="22"/>
  <c r="BH25" i="22"/>
  <c r="BJ45" i="22"/>
  <c r="BJ40" i="22"/>
  <c r="BJ42" i="22"/>
  <c r="BJ48" i="22"/>
  <c r="BI57" i="22"/>
  <c r="BI44" i="22"/>
  <c r="BI49" i="22"/>
  <c r="BH30" i="22"/>
  <c r="BH70" i="22"/>
  <c r="BH24" i="22"/>
  <c r="BH37" i="22"/>
  <c r="BH43" i="22"/>
  <c r="BH52" i="22"/>
  <c r="BH64" i="22"/>
  <c r="BH27" i="22"/>
  <c r="BJ37" i="22"/>
  <c r="BJ53" i="22"/>
  <c r="BJ30" i="22"/>
  <c r="BJ50" i="22"/>
  <c r="BI75" i="22"/>
  <c r="BI34" i="22"/>
  <c r="BI35" i="22"/>
  <c r="BI51" i="22"/>
  <c r="BH67" i="22"/>
  <c r="BH66" i="22"/>
  <c r="BH38" i="22"/>
  <c r="BH74" i="22"/>
  <c r="BH76" i="22"/>
  <c r="BH45" i="22"/>
  <c r="BH23" i="22"/>
  <c r="BJ26" i="22"/>
  <c r="BJ49" i="22"/>
  <c r="BJ51" i="22"/>
  <c r="BJ32" i="22"/>
  <c r="BI59" i="22"/>
  <c r="BI26" i="22"/>
  <c r="BI33" i="22"/>
  <c r="BI52" i="22"/>
  <c r="BH36" i="22"/>
  <c r="BH59" i="22"/>
  <c r="BH68" i="22"/>
  <c r="BH33" i="22"/>
  <c r="BI39" i="22"/>
  <c r="BJ39" i="22"/>
  <c r="BJ71" i="22"/>
  <c r="BJ43" i="22"/>
  <c r="BI60" i="22"/>
  <c r="BI32" i="22"/>
  <c r="BI24" i="22"/>
  <c r="BI61" i="22"/>
  <c r="BH58" i="22"/>
  <c r="BI68" i="22"/>
  <c r="BJ38" i="22"/>
  <c r="BJ60" i="22"/>
  <c r="BJ46" i="22"/>
  <c r="BI37" i="22"/>
  <c r="BI48" i="22"/>
  <c r="BI38" i="22"/>
  <c r="BI41" i="22"/>
  <c r="BI23" i="22"/>
  <c r="BJ55" i="22"/>
  <c r="BH42" i="22"/>
  <c r="BH31" i="22"/>
  <c r="BJ29" i="22"/>
  <c r="BJ76" i="22"/>
  <c r="BJ36" i="22"/>
  <c r="BI40" i="22"/>
  <c r="BI56" i="22"/>
  <c r="BI69" i="22"/>
  <c r="BI46" i="22"/>
  <c r="BI63" i="22"/>
  <c r="BJ52" i="22"/>
  <c r="BH53" i="22"/>
  <c r="BJ62" i="22"/>
  <c r="BJ73" i="22"/>
  <c r="BJ33" i="22"/>
  <c r="BI54" i="22"/>
  <c r="BI55" i="22"/>
  <c r="BI66" i="22"/>
  <c r="BI25" i="22"/>
  <c r="BH49" i="22"/>
  <c r="BH26" i="22"/>
  <c r="BH40" i="22"/>
  <c r="BH46" i="22"/>
  <c r="BI42" i="22"/>
  <c r="BH47" i="22"/>
  <c r="BH73" i="22"/>
  <c r="BI45" i="22"/>
  <c r="BJ70" i="22"/>
  <c r="BJ24" i="22"/>
  <c r="BJ27" i="22"/>
  <c r="BI74" i="22"/>
  <c r="BI58" i="22"/>
  <c r="BI27" i="22"/>
  <c r="BH54" i="22"/>
  <c r="BH44" i="22"/>
  <c r="BH63" i="22"/>
  <c r="BH32" i="22"/>
  <c r="BH56" i="22"/>
  <c r="BH61" i="22"/>
  <c r="BH57" i="22"/>
  <c r="BJ25" i="22"/>
  <c r="BJ34" i="22"/>
  <c r="BJ57" i="22"/>
  <c r="BI65" i="22"/>
  <c r="BH51" i="22"/>
  <c r="BI30" i="22"/>
  <c r="BH62" i="22"/>
  <c r="P508" i="5"/>
  <c r="P509" i="5" s="1"/>
  <c r="P501" i="5"/>
  <c r="P502" i="5" s="1"/>
  <c r="P494" i="5"/>
  <c r="P495" i="5" s="1"/>
  <c r="Q488" i="5"/>
  <c r="Q583" i="5"/>
  <c r="Q175" i="5" s="1"/>
  <c r="Q582" i="5"/>
  <c r="Q174" i="5" s="1"/>
  <c r="Q576" i="5"/>
  <c r="Q168" i="5" s="1"/>
  <c r="Q574" i="5"/>
  <c r="Q166" i="5" s="1"/>
  <c r="Q575" i="5"/>
  <c r="Q167" i="5" s="1"/>
  <c r="Q578" i="5"/>
  <c r="Q170" i="5" s="1"/>
  <c r="Q577" i="5"/>
  <c r="Q169" i="5" s="1"/>
  <c r="Q580" i="5"/>
  <c r="Q172" i="5" s="1"/>
  <c r="Q581" i="5"/>
  <c r="Q173" i="5" s="1"/>
  <c r="Q579" i="5"/>
  <c r="Q171" i="5" s="1"/>
  <c r="Q594" i="5"/>
  <c r="Q223" i="5" s="1"/>
  <c r="R391" i="5"/>
  <c r="P584" i="5"/>
  <c r="P586" i="5" s="1"/>
  <c r="P177" i="5" s="1"/>
  <c r="Q155" i="5"/>
  <c r="Q1281" i="5" s="1"/>
  <c r="S388" i="5"/>
  <c r="S396" i="5" s="1"/>
  <c r="O494" i="5"/>
  <c r="O495" i="5" s="1"/>
  <c r="O508" i="5"/>
  <c r="O509" i="5" s="1"/>
  <c r="O501" i="5"/>
  <c r="O502" i="5" s="1"/>
  <c r="O584" i="5"/>
  <c r="O586" i="5" s="1"/>
  <c r="O177" i="5" s="1"/>
  <c r="R399" i="5"/>
  <c r="R398" i="5"/>
  <c r="O636" i="5"/>
  <c r="O98" i="5"/>
  <c r="O829" i="5"/>
  <c r="O821" i="5"/>
  <c r="N95" i="5"/>
  <c r="BI21" i="22" l="1"/>
  <c r="BJ21" i="22"/>
  <c r="BK43" i="22"/>
  <c r="BK19" i="22"/>
  <c r="BH21" i="22"/>
  <c r="N160" i="5"/>
  <c r="BK51" i="22"/>
  <c r="BK71" i="22"/>
  <c r="BK44" i="22"/>
  <c r="BK45" i="22"/>
  <c r="BK35" i="22"/>
  <c r="BK59" i="22"/>
  <c r="BK25" i="22"/>
  <c r="BK62" i="22"/>
  <c r="BK26" i="22"/>
  <c r="BK42" i="22"/>
  <c r="BK73" i="22"/>
  <c r="BK69" i="22"/>
  <c r="BK54" i="22"/>
  <c r="BK47" i="22"/>
  <c r="BK76" i="22"/>
  <c r="BK75" i="22"/>
  <c r="BK40" i="22"/>
  <c r="BK61" i="22"/>
  <c r="BK28" i="22"/>
  <c r="BK34" i="22"/>
  <c r="BK27" i="22"/>
  <c r="BK29" i="22"/>
  <c r="BK65" i="22"/>
  <c r="BK50" i="22"/>
  <c r="BK74" i="22"/>
  <c r="BK56" i="22"/>
  <c r="BK57" i="22"/>
  <c r="BK38" i="22"/>
  <c r="BK53" i="22"/>
  <c r="BK30" i="22"/>
  <c r="BK31" i="22"/>
  <c r="BK67" i="22"/>
  <c r="BK24" i="22"/>
  <c r="BK36" i="22"/>
  <c r="BK46" i="22"/>
  <c r="BK66" i="22"/>
  <c r="BK41" i="22"/>
  <c r="BK68" i="22"/>
  <c r="BK64" i="22"/>
  <c r="BK49" i="22"/>
  <c r="BK70" i="22"/>
  <c r="BK55" i="22"/>
  <c r="BK60" i="22"/>
  <c r="BK32" i="22"/>
  <c r="BH22" i="22"/>
  <c r="O525" i="5" s="1"/>
  <c r="BK23" i="22"/>
  <c r="BK72" i="22"/>
  <c r="BK58" i="22"/>
  <c r="BJ22" i="22"/>
  <c r="Q525" i="5" s="1"/>
  <c r="BK48" i="22"/>
  <c r="BK33" i="22"/>
  <c r="BK37" i="22"/>
  <c r="BI22" i="22"/>
  <c r="P525" i="5" s="1"/>
  <c r="BK52" i="22"/>
  <c r="BK39" i="22"/>
  <c r="BK63" i="22"/>
  <c r="R487" i="5"/>
  <c r="R488" i="5" s="1"/>
  <c r="R574" i="5"/>
  <c r="R166" i="5" s="1"/>
  <c r="R582" i="5"/>
  <c r="R174" i="5" s="1"/>
  <c r="R576" i="5"/>
  <c r="R168" i="5" s="1"/>
  <c r="R575" i="5"/>
  <c r="R167" i="5" s="1"/>
  <c r="R583" i="5"/>
  <c r="R175" i="5" s="1"/>
  <c r="R581" i="5"/>
  <c r="R173" i="5" s="1"/>
  <c r="R577" i="5"/>
  <c r="R169" i="5" s="1"/>
  <c r="R578" i="5"/>
  <c r="R170" i="5" s="1"/>
  <c r="R580" i="5"/>
  <c r="R172" i="5" s="1"/>
  <c r="R579" i="5"/>
  <c r="R171" i="5" s="1"/>
  <c r="Q494" i="5"/>
  <c r="Q495" i="5" s="1"/>
  <c r="R155" i="5"/>
  <c r="R594" i="5"/>
  <c r="R223" i="5" s="1"/>
  <c r="S391" i="5"/>
  <c r="Q501" i="5"/>
  <c r="Q502" i="5" s="1"/>
  <c r="Q584" i="5"/>
  <c r="Q586" i="5" s="1"/>
  <c r="Q177" i="5" s="1"/>
  <c r="Q508" i="5"/>
  <c r="Q509" i="5" s="1"/>
  <c r="T388" i="5"/>
  <c r="T396" i="5" s="1"/>
  <c r="S398" i="5"/>
  <c r="S399" i="5"/>
  <c r="O676" i="5"/>
  <c r="O706" i="5"/>
  <c r="O97" i="5"/>
  <c r="O232" i="5"/>
  <c r="P818" i="5"/>
  <c r="P820" i="5" s="1"/>
  <c r="O832" i="5"/>
  <c r="BL76" i="22" l="1"/>
  <c r="BL19" i="22"/>
  <c r="BK21" i="22"/>
  <c r="BL36" i="22"/>
  <c r="BL23" i="22"/>
  <c r="N178" i="5"/>
  <c r="N767" i="5"/>
  <c r="N595" i="5"/>
  <c r="BL66" i="22"/>
  <c r="BL48" i="22"/>
  <c r="BL71" i="22"/>
  <c r="BL31" i="22"/>
  <c r="BL73" i="22"/>
  <c r="BL63" i="22"/>
  <c r="BL68" i="22"/>
  <c r="BL74" i="22"/>
  <c r="BL50" i="22"/>
  <c r="BL70" i="22"/>
  <c r="BL59" i="22"/>
  <c r="BL58" i="22"/>
  <c r="BL64" i="22"/>
  <c r="BL46" i="22"/>
  <c r="BL25" i="22"/>
  <c r="BL28" i="22"/>
  <c r="BK22" i="22"/>
  <c r="R525" i="5" s="1"/>
  <c r="BL43" i="22"/>
  <c r="BL45" i="22"/>
  <c r="BL27" i="22"/>
  <c r="BL53" i="22"/>
  <c r="BL47" i="22"/>
  <c r="BL60" i="22"/>
  <c r="BL72" i="22"/>
  <c r="BL30" i="22"/>
  <c r="BL29" i="22"/>
  <c r="BL39" i="22"/>
  <c r="Q512" i="5"/>
  <c r="Q514" i="5" s="1"/>
  <c r="Q527" i="5"/>
  <c r="Q161" i="5" s="1"/>
  <c r="O527" i="5"/>
  <c r="O161" i="5" s="1"/>
  <c r="BL57" i="22"/>
  <c r="BL41" i="22"/>
  <c r="BL33" i="22"/>
  <c r="BL67" i="22"/>
  <c r="BL56" i="22"/>
  <c r="BL42" i="22"/>
  <c r="BL51" i="22"/>
  <c r="BL61" i="22"/>
  <c r="BL38" i="22"/>
  <c r="BL26" i="22"/>
  <c r="BL54" i="22"/>
  <c r="BL69" i="22"/>
  <c r="BL24" i="22"/>
  <c r="BL75" i="22"/>
  <c r="BL52" i="22"/>
  <c r="BL32" i="22"/>
  <c r="BL35" i="22"/>
  <c r="BL62" i="22"/>
  <c r="BL34" i="22"/>
  <c r="BL65" i="22"/>
  <c r="P527" i="5"/>
  <c r="P161" i="5" s="1"/>
  <c r="BL44" i="22"/>
  <c r="BL55" i="22"/>
  <c r="BL37" i="22"/>
  <c r="BL40" i="22"/>
  <c r="BL49" i="22"/>
  <c r="R1281" i="5"/>
  <c r="S487" i="5"/>
  <c r="S488" i="5" s="1"/>
  <c r="R508" i="5"/>
  <c r="R509" i="5" s="1"/>
  <c r="S583" i="5"/>
  <c r="S175" i="5" s="1"/>
  <c r="S582" i="5"/>
  <c r="S174" i="5" s="1"/>
  <c r="S576" i="5"/>
  <c r="S168" i="5" s="1"/>
  <c r="S574" i="5"/>
  <c r="S166" i="5" s="1"/>
  <c r="S575" i="5"/>
  <c r="S167" i="5" s="1"/>
  <c r="S577" i="5"/>
  <c r="S169" i="5" s="1"/>
  <c r="S581" i="5"/>
  <c r="S173" i="5" s="1"/>
  <c r="S580" i="5"/>
  <c r="S172" i="5" s="1"/>
  <c r="S578" i="5"/>
  <c r="S170" i="5" s="1"/>
  <c r="S579" i="5"/>
  <c r="S171" i="5" s="1"/>
  <c r="T391" i="5"/>
  <c r="R501" i="5"/>
  <c r="R502" i="5" s="1"/>
  <c r="R494" i="5"/>
  <c r="R495" i="5" s="1"/>
  <c r="R584" i="5"/>
  <c r="S594" i="5"/>
  <c r="S223" i="5" s="1"/>
  <c r="S155" i="5"/>
  <c r="T399" i="5"/>
  <c r="T398" i="5"/>
  <c r="P636" i="5"/>
  <c r="P98" i="5"/>
  <c r="O95" i="5"/>
  <c r="P829" i="5"/>
  <c r="P821" i="5"/>
  <c r="Q589" i="5" l="1"/>
  <c r="BM58" i="22"/>
  <c r="BM19" i="22"/>
  <c r="BL21" i="22"/>
  <c r="P512" i="5"/>
  <c r="P514" i="5" s="1"/>
  <c r="P589" i="5" s="1"/>
  <c r="N596" i="5"/>
  <c r="N239" i="5"/>
  <c r="O512" i="5"/>
  <c r="O514" i="5" s="1"/>
  <c r="O589" i="5" s="1"/>
  <c r="N1282" i="5"/>
  <c r="N1293" i="5" s="1"/>
  <c r="N1288" i="5" s="1"/>
  <c r="N180" i="5"/>
  <c r="N84" i="5" s="1"/>
  <c r="BM50" i="22"/>
  <c r="BM68" i="22"/>
  <c r="BM34" i="22"/>
  <c r="BM51" i="22"/>
  <c r="BM33" i="22"/>
  <c r="BM28" i="22"/>
  <c r="BM61" i="22"/>
  <c r="BM29" i="22"/>
  <c r="BL22" i="22"/>
  <c r="BM67" i="22"/>
  <c r="BM74" i="22"/>
  <c r="BM70" i="22"/>
  <c r="BM72" i="22"/>
  <c r="BM36" i="22"/>
  <c r="BM65" i="22"/>
  <c r="BM26" i="22"/>
  <c r="BM76" i="22"/>
  <c r="BM24" i="22"/>
  <c r="BM25" i="22"/>
  <c r="BM27" i="22"/>
  <c r="BM40" i="22"/>
  <c r="BM35" i="22"/>
  <c r="BM38" i="22"/>
  <c r="BM39" i="22"/>
  <c r="BM57" i="22"/>
  <c r="BM45" i="22"/>
  <c r="BM52" i="22"/>
  <c r="BM37" i="22"/>
  <c r="R527" i="5"/>
  <c r="R161" i="5" s="1"/>
  <c r="BM32" i="22"/>
  <c r="BM69" i="22"/>
  <c r="BM66" i="22"/>
  <c r="BM47" i="22"/>
  <c r="BM43" i="22"/>
  <c r="BM59" i="22"/>
  <c r="BM60" i="22"/>
  <c r="BM48" i="22"/>
  <c r="BM73" i="22"/>
  <c r="BM23" i="22"/>
  <c r="BM62" i="22"/>
  <c r="BM75" i="22"/>
  <c r="BM64" i="22"/>
  <c r="BM31" i="22"/>
  <c r="BM30" i="22"/>
  <c r="BM55" i="22"/>
  <c r="BM41" i="22"/>
  <c r="BM42" i="22"/>
  <c r="BM63" i="22"/>
  <c r="BM54" i="22"/>
  <c r="BM56" i="22"/>
  <c r="BM44" i="22"/>
  <c r="BM46" i="22"/>
  <c r="BM71" i="22"/>
  <c r="Q160" i="5"/>
  <c r="Q767" i="5"/>
  <c r="R586" i="5"/>
  <c r="R177" i="5" s="1"/>
  <c r="S1281" i="5"/>
  <c r="T487" i="5"/>
  <c r="T488" i="5" s="1"/>
  <c r="T583" i="5"/>
  <c r="T175" i="5" s="1"/>
  <c r="T582" i="5"/>
  <c r="T174" i="5" s="1"/>
  <c r="T576" i="5"/>
  <c r="T168" i="5" s="1"/>
  <c r="T574" i="5"/>
  <c r="T166" i="5" s="1"/>
  <c r="T575" i="5"/>
  <c r="T167" i="5" s="1"/>
  <c r="T577" i="5"/>
  <c r="T169" i="5" s="1"/>
  <c r="T581" i="5"/>
  <c r="T173" i="5" s="1"/>
  <c r="T578" i="5"/>
  <c r="T170" i="5" s="1"/>
  <c r="T580" i="5"/>
  <c r="T172" i="5" s="1"/>
  <c r="T579" i="5"/>
  <c r="T171" i="5" s="1"/>
  <c r="T594" i="5"/>
  <c r="T223" i="5" s="1"/>
  <c r="T155" i="5"/>
  <c r="S501" i="5"/>
  <c r="S502" i="5" s="1"/>
  <c r="S494" i="5"/>
  <c r="S495" i="5" s="1"/>
  <c r="S584" i="5"/>
  <c r="S508" i="5"/>
  <c r="S509" i="5" s="1"/>
  <c r="U388" i="5"/>
  <c r="U396" i="5" s="1"/>
  <c r="V388" i="5"/>
  <c r="V396" i="5" s="1"/>
  <c r="P232" i="5"/>
  <c r="Q818" i="5"/>
  <c r="Q820" i="5" s="1"/>
  <c r="P832" i="5"/>
  <c r="P97" i="5"/>
  <c r="P676" i="5"/>
  <c r="P706" i="5"/>
  <c r="BM49" i="22" l="1"/>
  <c r="BM21" i="22" s="1"/>
  <c r="BM53" i="22"/>
  <c r="BM22" i="22" s="1"/>
  <c r="T525" i="5" s="1"/>
  <c r="U399" i="5"/>
  <c r="O160" i="5"/>
  <c r="P160" i="5"/>
  <c r="P178" i="5"/>
  <c r="R512" i="5"/>
  <c r="R514" i="5" s="1"/>
  <c r="R589" i="5" s="1"/>
  <c r="S512" i="5"/>
  <c r="S514" i="5" s="1"/>
  <c r="S525" i="5"/>
  <c r="S527" i="5" s="1"/>
  <c r="S161" i="5" s="1"/>
  <c r="T1281" i="5"/>
  <c r="S586" i="5"/>
  <c r="S177" i="5" s="1"/>
  <c r="T501" i="5"/>
  <c r="T502" i="5" s="1"/>
  <c r="T494" i="5"/>
  <c r="T495" i="5" s="1"/>
  <c r="T508" i="5"/>
  <c r="T509" i="5" s="1"/>
  <c r="T584" i="5"/>
  <c r="Q178" i="5"/>
  <c r="Q595" i="5"/>
  <c r="Q596" i="5" s="1"/>
  <c r="U391" i="5"/>
  <c r="BN19" i="22" s="1"/>
  <c r="U398" i="5"/>
  <c r="V391" i="5"/>
  <c r="BO19" i="22" s="1"/>
  <c r="V398" i="5"/>
  <c r="V399" i="5"/>
  <c r="Q636" i="5"/>
  <c r="Q98" i="5"/>
  <c r="P95" i="5"/>
  <c r="Q829" i="5"/>
  <c r="Q821" i="5"/>
  <c r="S589" i="5" l="1"/>
  <c r="S178" i="5" s="1"/>
  <c r="S180" i="5" s="1"/>
  <c r="S84" i="5" s="1"/>
  <c r="P1282" i="5"/>
  <c r="P1293" i="5" s="1"/>
  <c r="P180" i="5"/>
  <c r="P84" i="5" s="1"/>
  <c r="R595" i="5"/>
  <c r="R160" i="5"/>
  <c r="O178" i="5"/>
  <c r="O595" i="5"/>
  <c r="O767" i="5"/>
  <c r="P767" i="5"/>
  <c r="P595" i="5"/>
  <c r="BO71" i="22"/>
  <c r="BN43" i="22"/>
  <c r="BO64" i="22"/>
  <c r="BO33" i="22"/>
  <c r="BN58" i="22"/>
  <c r="BO34" i="22"/>
  <c r="BN63" i="22"/>
  <c r="BN38" i="22"/>
  <c r="BO53" i="22"/>
  <c r="BN41" i="22"/>
  <c r="BO43" i="22"/>
  <c r="BN72" i="22"/>
  <c r="BN50" i="22"/>
  <c r="BO60" i="22"/>
  <c r="BN67" i="22"/>
  <c r="BO37" i="22"/>
  <c r="BO29" i="22"/>
  <c r="BO70" i="22"/>
  <c r="BO47" i="22"/>
  <c r="BN53" i="22"/>
  <c r="BN56" i="22"/>
  <c r="BO35" i="22"/>
  <c r="BO50" i="22"/>
  <c r="BN75" i="22"/>
  <c r="BO76" i="22"/>
  <c r="BO51" i="22"/>
  <c r="BN42" i="22"/>
  <c r="BN37" i="22"/>
  <c r="BO59" i="22"/>
  <c r="BO39" i="22"/>
  <c r="BN48" i="22"/>
  <c r="BO74" i="22"/>
  <c r="BN28" i="22"/>
  <c r="BN65" i="22"/>
  <c r="BO45" i="22"/>
  <c r="BN73" i="22"/>
  <c r="BN27" i="22"/>
  <c r="BO61" i="22"/>
  <c r="BN31" i="22"/>
  <c r="BN45" i="22"/>
  <c r="BO49" i="22"/>
  <c r="BN35" i="22"/>
  <c r="BN57" i="22"/>
  <c r="BN59" i="22"/>
  <c r="BO72" i="22"/>
  <c r="BO48" i="22"/>
  <c r="BN24" i="22"/>
  <c r="BN33" i="22"/>
  <c r="BO65" i="22"/>
  <c r="BO44" i="22"/>
  <c r="BO52" i="22"/>
  <c r="BO54" i="22"/>
  <c r="BN66" i="22"/>
  <c r="BN64" i="22"/>
  <c r="BN30" i="22"/>
  <c r="BO62" i="22"/>
  <c r="BN29" i="22"/>
  <c r="BN74" i="22"/>
  <c r="BN34" i="22"/>
  <c r="BO57" i="22"/>
  <c r="BN60" i="22"/>
  <c r="BN26" i="22"/>
  <c r="BN40" i="22"/>
  <c r="BN25" i="22"/>
  <c r="BN68" i="22"/>
  <c r="BO55" i="22"/>
  <c r="BO58" i="22"/>
  <c r="BO28" i="22"/>
  <c r="BN70" i="22"/>
  <c r="BN39" i="22"/>
  <c r="BO66" i="22"/>
  <c r="BN69" i="22"/>
  <c r="BN52" i="22"/>
  <c r="BO42" i="22"/>
  <c r="BO40" i="22"/>
  <c r="BN71" i="22"/>
  <c r="BN46" i="22"/>
  <c r="BN62" i="22"/>
  <c r="BN54" i="22"/>
  <c r="BO56" i="22"/>
  <c r="BN61" i="22"/>
  <c r="BO30" i="22"/>
  <c r="BN32" i="22"/>
  <c r="BO75" i="22"/>
  <c r="BO24" i="22"/>
  <c r="BN51" i="22"/>
  <c r="BO38" i="22"/>
  <c r="BO31" i="22"/>
  <c r="BN47" i="22"/>
  <c r="BO68" i="22"/>
  <c r="BO41" i="22"/>
  <c r="BO25" i="22"/>
  <c r="BO26" i="22"/>
  <c r="BN36" i="22"/>
  <c r="BN23" i="22"/>
  <c r="BO63" i="22"/>
  <c r="BN76" i="22"/>
  <c r="BO36" i="22"/>
  <c r="BO67" i="22"/>
  <c r="BO69" i="22"/>
  <c r="BO46" i="22"/>
  <c r="BN44" i="22"/>
  <c r="BN49" i="22"/>
  <c r="BO32" i="22"/>
  <c r="BO27" i="22"/>
  <c r="BO23" i="22"/>
  <c r="BN55" i="22"/>
  <c r="BO73" i="22"/>
  <c r="T527" i="5"/>
  <c r="T161" i="5" s="1"/>
  <c r="T586" i="5"/>
  <c r="T177" i="5" s="1"/>
  <c r="S160" i="5"/>
  <c r="Q1282" i="5"/>
  <c r="Q180" i="5"/>
  <c r="Q84" i="5" s="1"/>
  <c r="R767" i="5"/>
  <c r="R178" i="5"/>
  <c r="U487" i="5"/>
  <c r="U488" i="5" s="1"/>
  <c r="V487" i="5"/>
  <c r="V488" i="5" s="1"/>
  <c r="Q239" i="5"/>
  <c r="V576" i="5"/>
  <c r="V168" i="5" s="1"/>
  <c r="V582" i="5"/>
  <c r="V174" i="5" s="1"/>
  <c r="V574" i="5"/>
  <c r="V166" i="5" s="1"/>
  <c r="V575" i="5"/>
  <c r="V167" i="5" s="1"/>
  <c r="V583" i="5"/>
  <c r="V175" i="5" s="1"/>
  <c r="V578" i="5"/>
  <c r="V170" i="5" s="1"/>
  <c r="V580" i="5"/>
  <c r="V172" i="5" s="1"/>
  <c r="V577" i="5"/>
  <c r="V169" i="5" s="1"/>
  <c r="V581" i="5"/>
  <c r="V173" i="5" s="1"/>
  <c r="V579" i="5"/>
  <c r="V171" i="5" s="1"/>
  <c r="U594" i="5"/>
  <c r="U223" i="5" s="1"/>
  <c r="U574" i="5"/>
  <c r="U166" i="5" s="1"/>
  <c r="U582" i="5"/>
  <c r="U174" i="5" s="1"/>
  <c r="U576" i="5"/>
  <c r="U168" i="5" s="1"/>
  <c r="U575" i="5"/>
  <c r="U167" i="5" s="1"/>
  <c r="U583" i="5"/>
  <c r="U175" i="5" s="1"/>
  <c r="U581" i="5"/>
  <c r="U173" i="5" s="1"/>
  <c r="U578" i="5"/>
  <c r="U170" i="5" s="1"/>
  <c r="U580" i="5"/>
  <c r="U172" i="5" s="1"/>
  <c r="U577" i="5"/>
  <c r="U169" i="5" s="1"/>
  <c r="U579" i="5"/>
  <c r="U171" i="5" s="1"/>
  <c r="U155" i="5"/>
  <c r="V155" i="5"/>
  <c r="V594" i="5"/>
  <c r="V223" i="5" s="1"/>
  <c r="W388" i="5"/>
  <c r="W396" i="5" s="1"/>
  <c r="Q232" i="5"/>
  <c r="Q832" i="5"/>
  <c r="R818" i="5"/>
  <c r="R820" i="5" s="1"/>
  <c r="Q676" i="5"/>
  <c r="Q97" i="5"/>
  <c r="Q706" i="5"/>
  <c r="R596" i="5" l="1"/>
  <c r="R597" i="5" s="1"/>
  <c r="R87" i="5" s="1"/>
  <c r="R239" i="5"/>
  <c r="BO21" i="22"/>
  <c r="BN21" i="22"/>
  <c r="P239" i="5"/>
  <c r="P596" i="5"/>
  <c r="Q597" i="5" s="1"/>
  <c r="Q87" i="5" s="1"/>
  <c r="T512" i="5"/>
  <c r="T514" i="5" s="1"/>
  <c r="T589" i="5" s="1"/>
  <c r="O596" i="5"/>
  <c r="O239" i="5"/>
  <c r="O1282" i="5"/>
  <c r="O180" i="5"/>
  <c r="O84" i="5" s="1"/>
  <c r="BN22" i="22"/>
  <c r="U525" i="5" s="1"/>
  <c r="BO22" i="22"/>
  <c r="V525" i="5" s="1"/>
  <c r="R180" i="5"/>
  <c r="R84" i="5" s="1"/>
  <c r="R1282" i="5"/>
  <c r="R1293" i="5" s="1"/>
  <c r="Q1293" i="5"/>
  <c r="U494" i="5"/>
  <c r="U495" i="5" s="1"/>
  <c r="V1281" i="5"/>
  <c r="U501" i="5"/>
  <c r="U502" i="5" s="1"/>
  <c r="U1281" i="5"/>
  <c r="L1306" i="5" s="1"/>
  <c r="U508" i="5"/>
  <c r="U509" i="5" s="1"/>
  <c r="S1282" i="5"/>
  <c r="S1293" i="5" s="1"/>
  <c r="S767" i="5"/>
  <c r="S595" i="5"/>
  <c r="U584" i="5"/>
  <c r="V494" i="5"/>
  <c r="V495" i="5" s="1"/>
  <c r="V508" i="5"/>
  <c r="V509" i="5" s="1"/>
  <c r="V501" i="5"/>
  <c r="V502" i="5" s="1"/>
  <c r="V584" i="5"/>
  <c r="W391" i="5"/>
  <c r="BP19" i="22" s="1"/>
  <c r="X388" i="5"/>
  <c r="X396" i="5" s="1"/>
  <c r="W399" i="5"/>
  <c r="W398" i="5"/>
  <c r="R98" i="5"/>
  <c r="R636" i="5"/>
  <c r="R821" i="5"/>
  <c r="R829" i="5"/>
  <c r="Q95" i="5"/>
  <c r="O1293" i="5" l="1"/>
  <c r="Q1288" i="5" s="1"/>
  <c r="K1307" i="5"/>
  <c r="T160" i="5"/>
  <c r="P1288" i="5"/>
  <c r="O597" i="5"/>
  <c r="O87" i="5" s="1"/>
  <c r="P597" i="5"/>
  <c r="P87" i="5" s="1"/>
  <c r="BP66" i="22"/>
  <c r="BP30" i="22"/>
  <c r="BP45" i="22"/>
  <c r="BP29" i="22"/>
  <c r="BP46" i="22"/>
  <c r="BP43" i="22"/>
  <c r="BP35" i="22"/>
  <c r="BP40" i="22"/>
  <c r="BP54" i="22"/>
  <c r="BP69" i="22"/>
  <c r="BP74" i="22"/>
  <c r="BP67" i="22"/>
  <c r="BP32" i="22"/>
  <c r="BP68" i="22"/>
  <c r="BP63" i="22"/>
  <c r="BP31" i="22"/>
  <c r="BP33" i="22"/>
  <c r="BP28" i="22"/>
  <c r="BP49" i="22"/>
  <c r="BP36" i="22"/>
  <c r="BP27" i="22"/>
  <c r="BP47" i="22"/>
  <c r="BP48" i="22"/>
  <c r="BP61" i="22"/>
  <c r="BP23" i="22"/>
  <c r="BP75" i="22"/>
  <c r="BP56" i="22"/>
  <c r="BP70" i="22"/>
  <c r="BP41" i="22"/>
  <c r="BP24" i="22"/>
  <c r="BP44" i="22"/>
  <c r="BP51" i="22"/>
  <c r="BP57" i="22"/>
  <c r="BP64" i="22"/>
  <c r="BP59" i="22"/>
  <c r="BP25" i="22"/>
  <c r="BP39" i="22"/>
  <c r="BP37" i="22"/>
  <c r="BP60" i="22"/>
  <c r="BP55" i="22"/>
  <c r="BP50" i="22"/>
  <c r="BP72" i="22"/>
  <c r="BP62" i="22"/>
  <c r="BP65" i="22"/>
  <c r="BP71" i="22"/>
  <c r="BP42" i="22"/>
  <c r="BP58" i="22"/>
  <c r="BP26" i="22"/>
  <c r="BP76" i="22"/>
  <c r="BP73" i="22"/>
  <c r="BP52" i="22"/>
  <c r="BP34" i="22"/>
  <c r="BP38" i="22"/>
  <c r="BP53" i="22"/>
  <c r="V512" i="5"/>
  <c r="V514" i="5" s="1"/>
  <c r="V527" i="5"/>
  <c r="V161" i="5" s="1"/>
  <c r="U527" i="5"/>
  <c r="U161" i="5" s="1"/>
  <c r="U586" i="5"/>
  <c r="U177" i="5" s="1"/>
  <c r="V586" i="5"/>
  <c r="V177" i="5" s="1"/>
  <c r="W487" i="5"/>
  <c r="W488" i="5" s="1"/>
  <c r="T767" i="5"/>
  <c r="T178" i="5"/>
  <c r="T595" i="5"/>
  <c r="S239" i="5"/>
  <c r="S596" i="5"/>
  <c r="S597" i="5" s="1"/>
  <c r="S87" i="5" s="1"/>
  <c r="W575" i="5"/>
  <c r="W167" i="5" s="1"/>
  <c r="W582" i="5"/>
  <c r="W174" i="5" s="1"/>
  <c r="W576" i="5"/>
  <c r="W168" i="5" s="1"/>
  <c r="W583" i="5"/>
  <c r="W175" i="5" s="1"/>
  <c r="W574" i="5"/>
  <c r="W166" i="5" s="1"/>
  <c r="W580" i="5"/>
  <c r="W172" i="5" s="1"/>
  <c r="W581" i="5"/>
  <c r="W173" i="5" s="1"/>
  <c r="W577" i="5"/>
  <c r="W169" i="5" s="1"/>
  <c r="W578" i="5"/>
  <c r="W170" i="5" s="1"/>
  <c r="W579" i="5"/>
  <c r="W171" i="5" s="1"/>
  <c r="R1288" i="5"/>
  <c r="S1288" i="5"/>
  <c r="W155" i="5"/>
  <c r="W594" i="5"/>
  <c r="W223" i="5" s="1"/>
  <c r="X391" i="5"/>
  <c r="Y388" i="5"/>
  <c r="Y396" i="5" s="1"/>
  <c r="X398" i="5"/>
  <c r="X399" i="5"/>
  <c r="R232" i="5"/>
  <c r="S818" i="5"/>
  <c r="S820" i="5" s="1"/>
  <c r="R832" i="5"/>
  <c r="R706" i="5"/>
  <c r="R676" i="5"/>
  <c r="R97" i="5"/>
  <c r="O1288" i="5" l="1"/>
  <c r="V589" i="5"/>
  <c r="BQ52" i="22"/>
  <c r="BQ19" i="22"/>
  <c r="BP21" i="22"/>
  <c r="U512" i="5"/>
  <c r="U514" i="5" s="1"/>
  <c r="U589" i="5" s="1"/>
  <c r="BQ54" i="22"/>
  <c r="BQ63" i="22"/>
  <c r="BQ50" i="22"/>
  <c r="BQ29" i="22"/>
  <c r="BQ42" i="22"/>
  <c r="BQ46" i="22"/>
  <c r="BQ31" i="22"/>
  <c r="BQ36" i="22"/>
  <c r="BQ53" i="22"/>
  <c r="BQ25" i="22"/>
  <c r="BQ43" i="22"/>
  <c r="BQ27" i="22"/>
  <c r="BQ68" i="22"/>
  <c r="BQ71" i="22"/>
  <c r="BQ74" i="22"/>
  <c r="BQ48" i="22"/>
  <c r="BQ69" i="22"/>
  <c r="BQ51" i="22"/>
  <c r="BQ38" i="22"/>
  <c r="BQ70" i="22"/>
  <c r="BQ59" i="22"/>
  <c r="BQ58" i="22"/>
  <c r="BQ34" i="22"/>
  <c r="BQ60" i="22"/>
  <c r="BQ73" i="22"/>
  <c r="BQ23" i="22"/>
  <c r="BQ45" i="22"/>
  <c r="BQ39" i="22"/>
  <c r="BQ76" i="22"/>
  <c r="BQ24" i="22"/>
  <c r="BQ44" i="22"/>
  <c r="BQ28" i="22"/>
  <c r="BQ41" i="22"/>
  <c r="BQ56" i="22"/>
  <c r="BQ32" i="22"/>
  <c r="BQ30" i="22"/>
  <c r="BP22" i="22"/>
  <c r="W525" i="5" s="1"/>
  <c r="BQ37" i="22"/>
  <c r="BQ35" i="22"/>
  <c r="BQ65" i="22"/>
  <c r="BQ62" i="22"/>
  <c r="BQ72" i="22"/>
  <c r="BQ61" i="22"/>
  <c r="BQ33" i="22"/>
  <c r="BQ66" i="22"/>
  <c r="BQ47" i="22"/>
  <c r="BQ57" i="22"/>
  <c r="BQ40" i="22"/>
  <c r="BQ26" i="22"/>
  <c r="BQ67" i="22"/>
  <c r="BQ55" i="22"/>
  <c r="BQ64" i="22"/>
  <c r="BQ49" i="22"/>
  <c r="BQ75" i="22"/>
  <c r="T180" i="5"/>
  <c r="T84" i="5" s="1"/>
  <c r="T1282" i="5"/>
  <c r="T1293" i="5" s="1"/>
  <c r="W1281" i="5"/>
  <c r="X487" i="5"/>
  <c r="X488" i="5" s="1"/>
  <c r="T239" i="5"/>
  <c r="T596" i="5"/>
  <c r="T597" i="5" s="1"/>
  <c r="T87" i="5" s="1"/>
  <c r="X574" i="5"/>
  <c r="X166" i="5" s="1"/>
  <c r="X582" i="5"/>
  <c r="X174" i="5" s="1"/>
  <c r="X576" i="5"/>
  <c r="X168" i="5" s="1"/>
  <c r="X575" i="5"/>
  <c r="X167" i="5" s="1"/>
  <c r="X583" i="5"/>
  <c r="X175" i="5" s="1"/>
  <c r="X577" i="5"/>
  <c r="X169" i="5" s="1"/>
  <c r="X581" i="5"/>
  <c r="X173" i="5" s="1"/>
  <c r="X580" i="5"/>
  <c r="X172" i="5" s="1"/>
  <c r="X578" i="5"/>
  <c r="X170" i="5" s="1"/>
  <c r="X579" i="5"/>
  <c r="X171" i="5" s="1"/>
  <c r="W508" i="5"/>
  <c r="W509" i="5" s="1"/>
  <c r="W501" i="5"/>
  <c r="W502" i="5" s="1"/>
  <c r="X155" i="5"/>
  <c r="W494" i="5"/>
  <c r="W495" i="5" s="1"/>
  <c r="V160" i="5"/>
  <c r="X594" i="5"/>
  <c r="X223" i="5" s="1"/>
  <c r="W584" i="5"/>
  <c r="Y391" i="5"/>
  <c r="Z388" i="5"/>
  <c r="Z396" i="5" s="1"/>
  <c r="Y398" i="5"/>
  <c r="Y399" i="5"/>
  <c r="S636" i="5"/>
  <c r="S98" i="5"/>
  <c r="R95" i="5"/>
  <c r="S829" i="5"/>
  <c r="S821" i="5"/>
  <c r="BR46" i="22" l="1"/>
  <c r="BR19" i="22"/>
  <c r="BQ21" i="22"/>
  <c r="U160" i="5"/>
  <c r="U178" i="5"/>
  <c r="BR27" i="22"/>
  <c r="BR55" i="22"/>
  <c r="BR70" i="22"/>
  <c r="BR51" i="22"/>
  <c r="BR31" i="22"/>
  <c r="BR57" i="22"/>
  <c r="BR42" i="22"/>
  <c r="BR48" i="22"/>
  <c r="BR61" i="22"/>
  <c r="BR44" i="22"/>
  <c r="BR29" i="22"/>
  <c r="BR76" i="22"/>
  <c r="BR49" i="22"/>
  <c r="BR59" i="22"/>
  <c r="BR36" i="22"/>
  <c r="BR26" i="22"/>
  <c r="BR53" i="22"/>
  <c r="BQ22" i="22"/>
  <c r="X525" i="5" s="1"/>
  <c r="BR47" i="22"/>
  <c r="BR23" i="22"/>
  <c r="BR74" i="22"/>
  <c r="BR72" i="22"/>
  <c r="BR66" i="22"/>
  <c r="BR58" i="22"/>
  <c r="BR60" i="22"/>
  <c r="BR34" i="22"/>
  <c r="BR32" i="22"/>
  <c r="BR67" i="22"/>
  <c r="BR71" i="22"/>
  <c r="BR35" i="22"/>
  <c r="BR68" i="22"/>
  <c r="BR62" i="22"/>
  <c r="BR45" i="22"/>
  <c r="BR54" i="22"/>
  <c r="BR28" i="22"/>
  <c r="BR41" i="22"/>
  <c r="BR64" i="22"/>
  <c r="BR30" i="22"/>
  <c r="BR69" i="22"/>
  <c r="BR65" i="22"/>
  <c r="BR63" i="22"/>
  <c r="W512" i="5"/>
  <c r="W514" i="5" s="1"/>
  <c r="W527" i="5"/>
  <c r="W161" i="5" s="1"/>
  <c r="BR73" i="22"/>
  <c r="BR38" i="22"/>
  <c r="BR50" i="22"/>
  <c r="BR24" i="22"/>
  <c r="BR43" i="22"/>
  <c r="BR75" i="22"/>
  <c r="BR39" i="22"/>
  <c r="BR52" i="22"/>
  <c r="BR33" i="22"/>
  <c r="BR56" i="22"/>
  <c r="BR40" i="22"/>
  <c r="BR37" i="22"/>
  <c r="BR25" i="22"/>
  <c r="V595" i="5"/>
  <c r="V178" i="5"/>
  <c r="V767" i="5"/>
  <c r="X1281" i="5"/>
  <c r="W586" i="5"/>
  <c r="W177" i="5" s="1"/>
  <c r="Y487" i="5"/>
  <c r="Y488" i="5" s="1"/>
  <c r="X508" i="5"/>
  <c r="X509" i="5" s="1"/>
  <c r="X501" i="5"/>
  <c r="X502" i="5" s="1"/>
  <c r="X494" i="5"/>
  <c r="X495" i="5" s="1"/>
  <c r="Y574" i="5"/>
  <c r="Y166" i="5" s="1"/>
  <c r="Y582" i="5"/>
  <c r="Y174" i="5" s="1"/>
  <c r="Y576" i="5"/>
  <c r="Y168" i="5" s="1"/>
  <c r="Y575" i="5"/>
  <c r="Y167" i="5" s="1"/>
  <c r="Y583" i="5"/>
  <c r="Y175" i="5" s="1"/>
  <c r="Y581" i="5"/>
  <c r="Y173" i="5" s="1"/>
  <c r="Y578" i="5"/>
  <c r="Y170" i="5" s="1"/>
  <c r="Y580" i="5"/>
  <c r="Y172" i="5" s="1"/>
  <c r="Y577" i="5"/>
  <c r="Y169" i="5" s="1"/>
  <c r="Y579" i="5"/>
  <c r="Y171" i="5" s="1"/>
  <c r="T1288" i="5"/>
  <c r="Y155" i="5"/>
  <c r="Y594" i="5"/>
  <c r="Y223" i="5" s="1"/>
  <c r="X584" i="5"/>
  <c r="Z391" i="5"/>
  <c r="AA388" i="5"/>
  <c r="AA396" i="5" s="1"/>
  <c r="Z398" i="5"/>
  <c r="Z399" i="5"/>
  <c r="S232" i="5"/>
  <c r="S832" i="5"/>
  <c r="T818" i="5"/>
  <c r="T820" i="5" s="1"/>
  <c r="S676" i="5"/>
  <c r="S706" i="5"/>
  <c r="S97" i="5"/>
  <c r="W589" i="5" l="1"/>
  <c r="BS19" i="22"/>
  <c r="BS69" i="22" s="1"/>
  <c r="U595" i="5"/>
  <c r="U767" i="5"/>
  <c r="BR21" i="22"/>
  <c r="BS42" i="22"/>
  <c r="BS74" i="22"/>
  <c r="BS25" i="22"/>
  <c r="BS50" i="22"/>
  <c r="BS58" i="22"/>
  <c r="BS71" i="22"/>
  <c r="BS49" i="22"/>
  <c r="BS46" i="22"/>
  <c r="BS48" i="22"/>
  <c r="BS34" i="22"/>
  <c r="BS45" i="22"/>
  <c r="BS61" i="22"/>
  <c r="BS31" i="22"/>
  <c r="BS54" i="22"/>
  <c r="BS76" i="22"/>
  <c r="BS39" i="22"/>
  <c r="BS59" i="22"/>
  <c r="BS55" i="22"/>
  <c r="BS60" i="22"/>
  <c r="BS51" i="22"/>
  <c r="BS27" i="22"/>
  <c r="BS41" i="22"/>
  <c r="BS24" i="22"/>
  <c r="X527" i="5"/>
  <c r="X161" i="5" s="1"/>
  <c r="BS62" i="22"/>
  <c r="BS52" i="22"/>
  <c r="BS53" i="22"/>
  <c r="BS37" i="22"/>
  <c r="BS26" i="22"/>
  <c r="BS40" i="22"/>
  <c r="BS43" i="22"/>
  <c r="BS68" i="22"/>
  <c r="BS66" i="22"/>
  <c r="BS64" i="22"/>
  <c r="BS67" i="22"/>
  <c r="BS30" i="22"/>
  <c r="BS70" i="22"/>
  <c r="BS56" i="22"/>
  <c r="BS75" i="22"/>
  <c r="BS38" i="22"/>
  <c r="BS63" i="22"/>
  <c r="BS73" i="22"/>
  <c r="BS72" i="22"/>
  <c r="BS57" i="22"/>
  <c r="BS35" i="22"/>
  <c r="BR22" i="22"/>
  <c r="Y525" i="5" s="1"/>
  <c r="BS28" i="22"/>
  <c r="BS29" i="22"/>
  <c r="BS47" i="22"/>
  <c r="BS23" i="22"/>
  <c r="BS36" i="22"/>
  <c r="BS44" i="22"/>
  <c r="BS65" i="22"/>
  <c r="BS32" i="22"/>
  <c r="V180" i="5"/>
  <c r="V84" i="5" s="1"/>
  <c r="V1282" i="5"/>
  <c r="V1293" i="5" s="1"/>
  <c r="V596" i="5"/>
  <c r="V239" i="5"/>
  <c r="W160" i="5"/>
  <c r="Y1281" i="5"/>
  <c r="M1306" i="5" s="1"/>
  <c r="X586" i="5"/>
  <c r="X177" i="5" s="1"/>
  <c r="U1282" i="5"/>
  <c r="U180" i="5"/>
  <c r="U84" i="5" s="1"/>
  <c r="Z155" i="5"/>
  <c r="Z487" i="5"/>
  <c r="Z488" i="5" s="1"/>
  <c r="Z594" i="5"/>
  <c r="Z223" i="5" s="1"/>
  <c r="AA391" i="5"/>
  <c r="BT19" i="22" s="1"/>
  <c r="Y494" i="5"/>
  <c r="Y495" i="5" s="1"/>
  <c r="Y501" i="5"/>
  <c r="Y502" i="5" s="1"/>
  <c r="Z583" i="5"/>
  <c r="Z175" i="5" s="1"/>
  <c r="Z576" i="5"/>
  <c r="Z168" i="5" s="1"/>
  <c r="Z582" i="5"/>
  <c r="Z174" i="5" s="1"/>
  <c r="Z575" i="5"/>
  <c r="Z167" i="5" s="1"/>
  <c r="Z574" i="5"/>
  <c r="Z166" i="5" s="1"/>
  <c r="Z580" i="5"/>
  <c r="Z172" i="5" s="1"/>
  <c r="Z581" i="5"/>
  <c r="Z173" i="5" s="1"/>
  <c r="Z578" i="5"/>
  <c r="Z170" i="5" s="1"/>
  <c r="Z577" i="5"/>
  <c r="Z169" i="5" s="1"/>
  <c r="Z579" i="5"/>
  <c r="Z171" i="5" s="1"/>
  <c r="Y508" i="5"/>
  <c r="Y509" i="5" s="1"/>
  <c r="Y584" i="5"/>
  <c r="AA398" i="5"/>
  <c r="AA399" i="5"/>
  <c r="T636" i="5"/>
  <c r="T98" i="5"/>
  <c r="T821" i="5"/>
  <c r="T829" i="5"/>
  <c r="S95" i="5"/>
  <c r="U596" i="5" l="1"/>
  <c r="U239" i="5"/>
  <c r="BS33" i="22"/>
  <c r="BS22" i="22" s="1"/>
  <c r="Z525" i="5" s="1"/>
  <c r="BS21" i="22"/>
  <c r="X512" i="5"/>
  <c r="X514" i="5" s="1"/>
  <c r="X589" i="5" s="1"/>
  <c r="Y527" i="5"/>
  <c r="Y161" i="5" s="1"/>
  <c r="AA576" i="5"/>
  <c r="AA168" i="5" s="1"/>
  <c r="Z1281" i="5"/>
  <c r="Y586" i="5"/>
  <c r="Y177" i="5" s="1"/>
  <c r="U1293" i="5"/>
  <c r="U1288" i="5" s="1"/>
  <c r="L1307" i="5"/>
  <c r="L1312" i="5" s="1"/>
  <c r="AA487" i="5"/>
  <c r="AA488" i="5" s="1"/>
  <c r="AA583" i="5"/>
  <c r="AA175" i="5" s="1"/>
  <c r="AA582" i="5"/>
  <c r="AA174" i="5" s="1"/>
  <c r="W595" i="5"/>
  <c r="W767" i="5"/>
  <c r="W178" i="5"/>
  <c r="AA594" i="5"/>
  <c r="AA223" i="5" s="1"/>
  <c r="AA155" i="5"/>
  <c r="Z508" i="5"/>
  <c r="Z509" i="5" s="1"/>
  <c r="AA575" i="5"/>
  <c r="AA167" i="5" s="1"/>
  <c r="AA578" i="5"/>
  <c r="AA170" i="5" s="1"/>
  <c r="AA581" i="5"/>
  <c r="AA173" i="5" s="1"/>
  <c r="AA577" i="5"/>
  <c r="AA169" i="5" s="1"/>
  <c r="AA580" i="5"/>
  <c r="AA172" i="5" s="1"/>
  <c r="AA574" i="5"/>
  <c r="AA166" i="5" s="1"/>
  <c r="AA579" i="5"/>
  <c r="AA171" i="5" s="1"/>
  <c r="Z494" i="5"/>
  <c r="Z495" i="5" s="1"/>
  <c r="Z501" i="5"/>
  <c r="Z502" i="5" s="1"/>
  <c r="Z584" i="5"/>
  <c r="V1288" i="5"/>
  <c r="AB388" i="5"/>
  <c r="AB396" i="5" s="1"/>
  <c r="T97" i="5"/>
  <c r="T706" i="5"/>
  <c r="T676" i="5"/>
  <c r="T232" i="5"/>
  <c r="U818" i="5"/>
  <c r="U820" i="5" s="1"/>
  <c r="T832" i="5"/>
  <c r="U597" i="5" l="1"/>
  <c r="U87" i="5" s="1"/>
  <c r="V597" i="5"/>
  <c r="V87" i="5" s="1"/>
  <c r="X160" i="5"/>
  <c r="Y512" i="5"/>
  <c r="Y514" i="5" s="1"/>
  <c r="Y589" i="5" s="1"/>
  <c r="BT32" i="22"/>
  <c r="BT36" i="22"/>
  <c r="BT64" i="22"/>
  <c r="BT24" i="22"/>
  <c r="BT30" i="22"/>
  <c r="BT25" i="22"/>
  <c r="BT44" i="22"/>
  <c r="BT39" i="22"/>
  <c r="BT67" i="22"/>
  <c r="BT41" i="22"/>
  <c r="BT70" i="22"/>
  <c r="BT27" i="22"/>
  <c r="BT72" i="22"/>
  <c r="BT55" i="22"/>
  <c r="BT73" i="22"/>
  <c r="BT49" i="22"/>
  <c r="BT57" i="22"/>
  <c r="BT29" i="22"/>
  <c r="BT35" i="22"/>
  <c r="BT71" i="22"/>
  <c r="BT69" i="22"/>
  <c r="BT58" i="22"/>
  <c r="BT28" i="22"/>
  <c r="BT38" i="22"/>
  <c r="BT54" i="22"/>
  <c r="BT45" i="22"/>
  <c r="BT53" i="22"/>
  <c r="BT74" i="22"/>
  <c r="BT37" i="22"/>
  <c r="BT68" i="22"/>
  <c r="BT60" i="22"/>
  <c r="BT63" i="22"/>
  <c r="BT76" i="22"/>
  <c r="BT48" i="22"/>
  <c r="BT59" i="22"/>
  <c r="BT47" i="22"/>
  <c r="BT65" i="22"/>
  <c r="BT46" i="22"/>
  <c r="BT50" i="22"/>
  <c r="BT62" i="22"/>
  <c r="BT26" i="22"/>
  <c r="BT61" i="22"/>
  <c r="BT66" i="22"/>
  <c r="BT34" i="22"/>
  <c r="BT56" i="22"/>
  <c r="BT43" i="22"/>
  <c r="BT51" i="22"/>
  <c r="BT42" i="22"/>
  <c r="BT31" i="22"/>
  <c r="BT40" i="22"/>
  <c r="BT75" i="22"/>
  <c r="BT33" i="22"/>
  <c r="BT23" i="22"/>
  <c r="BT52" i="22"/>
  <c r="Z527" i="5"/>
  <c r="Z161" i="5" s="1"/>
  <c r="AA501" i="5"/>
  <c r="AA502" i="5" s="1"/>
  <c r="Z586" i="5"/>
  <c r="Z177" i="5" s="1"/>
  <c r="X595" i="5"/>
  <c r="X767" i="5"/>
  <c r="X178" i="5"/>
  <c r="AA1281" i="5"/>
  <c r="AA494" i="5"/>
  <c r="AA495" i="5" s="1"/>
  <c r="W596" i="5"/>
  <c r="W597" i="5" s="1"/>
  <c r="W87" i="5" s="1"/>
  <c r="W239" i="5"/>
  <c r="W1282" i="5"/>
  <c r="W1293" i="5" s="1"/>
  <c r="W180" i="5"/>
  <c r="W84" i="5" s="1"/>
  <c r="AA508" i="5"/>
  <c r="AA509" i="5" s="1"/>
  <c r="AA584" i="5"/>
  <c r="AB391" i="5"/>
  <c r="AC388" i="5"/>
  <c r="AC396" i="5" s="1"/>
  <c r="AB399" i="5"/>
  <c r="AB398" i="5"/>
  <c r="U98" i="5"/>
  <c r="U636" i="5"/>
  <c r="U829" i="5"/>
  <c r="U821" i="5"/>
  <c r="T95" i="5"/>
  <c r="BU73" i="22" l="1"/>
  <c r="BU19" i="22"/>
  <c r="BT21" i="22"/>
  <c r="BU49" i="22"/>
  <c r="BU52" i="22"/>
  <c r="BU62" i="22"/>
  <c r="Y767" i="5"/>
  <c r="Y160" i="5"/>
  <c r="Z512" i="5"/>
  <c r="Z514" i="5" s="1"/>
  <c r="Z589" i="5" s="1"/>
  <c r="BU36" i="22"/>
  <c r="BU61" i="22"/>
  <c r="BU23" i="22"/>
  <c r="BU43" i="22"/>
  <c r="BU32" i="22"/>
  <c r="BU69" i="22"/>
  <c r="BU74" i="22"/>
  <c r="BU59" i="22"/>
  <c r="BU41" i="22"/>
  <c r="BU34" i="22"/>
  <c r="BU51" i="22"/>
  <c r="BU58" i="22"/>
  <c r="BU68" i="22"/>
  <c r="BU53" i="22"/>
  <c r="BU44" i="22"/>
  <c r="BU29" i="22"/>
  <c r="BU30" i="22"/>
  <c r="BU75" i="22"/>
  <c r="BU48" i="22"/>
  <c r="BU31" i="22"/>
  <c r="BU63" i="22"/>
  <c r="BU67" i="22"/>
  <c r="BU60" i="22"/>
  <c r="BU33" i="22"/>
  <c r="BU46" i="22"/>
  <c r="BU39" i="22"/>
  <c r="BU66" i="22"/>
  <c r="BU27" i="22"/>
  <c r="BU55" i="22"/>
  <c r="BU54" i="22"/>
  <c r="BU37" i="22"/>
  <c r="BU72" i="22"/>
  <c r="BU26" i="22"/>
  <c r="BU40" i="22"/>
  <c r="BT22" i="22"/>
  <c r="AA525" i="5" s="1"/>
  <c r="BU64" i="22"/>
  <c r="BU35" i="22"/>
  <c r="BU71" i="22"/>
  <c r="BU76" i="22"/>
  <c r="BU56" i="22"/>
  <c r="BU25" i="22"/>
  <c r="BU42" i="22"/>
  <c r="BU47" i="22"/>
  <c r="BU45" i="22"/>
  <c r="BU70" i="22"/>
  <c r="BU57" i="22"/>
  <c r="BU65" i="22"/>
  <c r="BU38" i="22"/>
  <c r="BU28" i="22"/>
  <c r="Y178" i="5"/>
  <c r="AA586" i="5"/>
  <c r="AA177" i="5" s="1"/>
  <c r="X596" i="5"/>
  <c r="X239" i="5"/>
  <c r="X180" i="5"/>
  <c r="X84" i="5" s="1"/>
  <c r="X1282" i="5"/>
  <c r="AB487" i="5"/>
  <c r="AB488" i="5" s="1"/>
  <c r="AB155" i="5"/>
  <c r="AB576" i="5"/>
  <c r="AB168" i="5" s="1"/>
  <c r="AB582" i="5"/>
  <c r="AB174" i="5" s="1"/>
  <c r="AB574" i="5"/>
  <c r="AB166" i="5" s="1"/>
  <c r="AB575" i="5"/>
  <c r="AB167" i="5" s="1"/>
  <c r="AB583" i="5"/>
  <c r="AB175" i="5" s="1"/>
  <c r="AB577" i="5"/>
  <c r="AB169" i="5" s="1"/>
  <c r="AB578" i="5"/>
  <c r="AB170" i="5" s="1"/>
  <c r="AB580" i="5"/>
  <c r="AB172" i="5" s="1"/>
  <c r="AB581" i="5"/>
  <c r="AB173" i="5" s="1"/>
  <c r="AB579" i="5"/>
  <c r="AB171" i="5" s="1"/>
  <c r="AC391" i="5"/>
  <c r="W1288" i="5"/>
  <c r="AB594" i="5"/>
  <c r="AB223" i="5" s="1"/>
  <c r="AD388" i="5"/>
  <c r="AD396" i="5" s="1"/>
  <c r="AC398" i="5"/>
  <c r="AC399" i="5"/>
  <c r="U232" i="5"/>
  <c r="V818" i="5"/>
  <c r="V820" i="5" s="1"/>
  <c r="U832" i="5"/>
  <c r="U676" i="5"/>
  <c r="U97" i="5"/>
  <c r="U706" i="5"/>
  <c r="Y595" i="5" l="1"/>
  <c r="BV39" i="22"/>
  <c r="BV19" i="22"/>
  <c r="BU50" i="22"/>
  <c r="BU24" i="22"/>
  <c r="BU21" i="22"/>
  <c r="Z178" i="5"/>
  <c r="Z160" i="5"/>
  <c r="BV46" i="22"/>
  <c r="BV75" i="22"/>
  <c r="BV25" i="22"/>
  <c r="BV40" i="22"/>
  <c r="BV32" i="22"/>
  <c r="BV41" i="22"/>
  <c r="BV64" i="22"/>
  <c r="BV31" i="22"/>
  <c r="BV28" i="22"/>
  <c r="BV38" i="22"/>
  <c r="BV61" i="22"/>
  <c r="BV69" i="22"/>
  <c r="BV58" i="22"/>
  <c r="BV29" i="22"/>
  <c r="BV36" i="22"/>
  <c r="BV59" i="22"/>
  <c r="BV65" i="22"/>
  <c r="BV68" i="22"/>
  <c r="BV27" i="22"/>
  <c r="BV76" i="22"/>
  <c r="BV57" i="22"/>
  <c r="BV50" i="22"/>
  <c r="BV56" i="22"/>
  <c r="BV45" i="22"/>
  <c r="BV62" i="22"/>
  <c r="BV23" i="22"/>
  <c r="BV33" i="22"/>
  <c r="BV47" i="22"/>
  <c r="BV37" i="22"/>
  <c r="BV66" i="22"/>
  <c r="BV54" i="22"/>
  <c r="BV70" i="22"/>
  <c r="BV63" i="22"/>
  <c r="BV53" i="22"/>
  <c r="BV24" i="22"/>
  <c r="BV72" i="22"/>
  <c r="BV51" i="22"/>
  <c r="BV67" i="22"/>
  <c r="BV49" i="22"/>
  <c r="BV44" i="22"/>
  <c r="BV48" i="22"/>
  <c r="BV74" i="22"/>
  <c r="BV34" i="22"/>
  <c r="BV30" i="22"/>
  <c r="BV43" i="22"/>
  <c r="BV52" i="22"/>
  <c r="BV42" i="22"/>
  <c r="BV35" i="22"/>
  <c r="AA527" i="5"/>
  <c r="AA161" i="5" s="1"/>
  <c r="BV55" i="22"/>
  <c r="BV26" i="22"/>
  <c r="BV60" i="22"/>
  <c r="BV71" i="22"/>
  <c r="BV73" i="22"/>
  <c r="Y1282" i="5"/>
  <c r="Y180" i="5"/>
  <c r="Y84" i="5" s="1"/>
  <c r="Y596" i="5"/>
  <c r="Y597" i="5" s="1"/>
  <c r="Y87" i="5" s="1"/>
  <c r="Y239" i="5"/>
  <c r="X597" i="5"/>
  <c r="X87" i="5" s="1"/>
  <c r="X1293" i="5"/>
  <c r="Z595" i="5"/>
  <c r="AB1281" i="5"/>
  <c r="AB494" i="5"/>
  <c r="AB495" i="5" s="1"/>
  <c r="AB508" i="5"/>
  <c r="AB509" i="5" s="1"/>
  <c r="AB501" i="5"/>
  <c r="AB502" i="5" s="1"/>
  <c r="AC155" i="5"/>
  <c r="AC487" i="5"/>
  <c r="AC488" i="5" s="1"/>
  <c r="AC594" i="5"/>
  <c r="AC223" i="5" s="1"/>
  <c r="AC583" i="5"/>
  <c r="AC175" i="5" s="1"/>
  <c r="AC582" i="5"/>
  <c r="AC174" i="5" s="1"/>
  <c r="AC576" i="5"/>
  <c r="AC168" i="5" s="1"/>
  <c r="AC575" i="5"/>
  <c r="AC167" i="5" s="1"/>
  <c r="AC574" i="5"/>
  <c r="AC166" i="5" s="1"/>
  <c r="AC577" i="5"/>
  <c r="AC169" i="5" s="1"/>
  <c r="AC578" i="5"/>
  <c r="AC170" i="5" s="1"/>
  <c r="AC580" i="5"/>
  <c r="AC172" i="5" s="1"/>
  <c r="AC581" i="5"/>
  <c r="AC173" i="5" s="1"/>
  <c r="AC579" i="5"/>
  <c r="AC171" i="5" s="1"/>
  <c r="AD391" i="5"/>
  <c r="AB584" i="5"/>
  <c r="AD399" i="5"/>
  <c r="AD398" i="5"/>
  <c r="V636" i="5"/>
  <c r="V98" i="5"/>
  <c r="V829" i="5"/>
  <c r="V821" i="5"/>
  <c r="U95" i="5"/>
  <c r="Z767" i="5" l="1"/>
  <c r="BU22" i="22"/>
  <c r="AB525" i="5" s="1"/>
  <c r="AB527" i="5" s="1"/>
  <c r="AB161" i="5" s="1"/>
  <c r="BW29" i="22"/>
  <c r="BW19" i="22"/>
  <c r="BV21" i="22"/>
  <c r="BW32" i="22"/>
  <c r="AB512" i="5"/>
  <c r="AA512" i="5"/>
  <c r="AA514" i="5" s="1"/>
  <c r="AA589" i="5" s="1"/>
  <c r="BW56" i="22"/>
  <c r="BW51" i="22"/>
  <c r="BW46" i="22"/>
  <c r="BW55" i="22"/>
  <c r="BV22" i="22"/>
  <c r="AC525" i="5" s="1"/>
  <c r="BW54" i="22"/>
  <c r="BW64" i="22"/>
  <c r="BW69" i="22"/>
  <c r="BW35" i="22"/>
  <c r="BW24" i="22"/>
  <c r="BW39" i="22"/>
  <c r="BW74" i="22"/>
  <c r="BW37" i="22"/>
  <c r="BW65" i="22"/>
  <c r="BW40" i="22"/>
  <c r="BW34" i="22"/>
  <c r="BW68" i="22"/>
  <c r="BW26" i="22"/>
  <c r="BW63" i="22"/>
  <c r="BW38" i="22"/>
  <c r="BW45" i="22"/>
  <c r="BW42" i="22"/>
  <c r="BW58" i="22"/>
  <c r="BW30" i="22"/>
  <c r="BW48" i="22"/>
  <c r="BW41" i="22"/>
  <c r="BW31" i="22"/>
  <c r="BW49" i="22"/>
  <c r="BW44" i="22"/>
  <c r="BW60" i="22"/>
  <c r="BW53" i="22"/>
  <c r="BW75" i="22"/>
  <c r="BW70" i="22"/>
  <c r="BW23" i="22"/>
  <c r="BW43" i="22"/>
  <c r="BW66" i="22"/>
  <c r="BW25" i="22"/>
  <c r="BW62" i="22"/>
  <c r="BW72" i="22"/>
  <c r="BW27" i="22"/>
  <c r="BW52" i="22"/>
  <c r="BW36" i="22"/>
  <c r="BW47" i="22"/>
  <c r="BW33" i="22"/>
  <c r="BW50" i="22"/>
  <c r="BW59" i="22"/>
  <c r="BW28" i="22"/>
  <c r="BW76" i="22"/>
  <c r="BW71" i="22"/>
  <c r="BW73" i="22"/>
  <c r="BW61" i="22"/>
  <c r="AB514" i="5"/>
  <c r="Y1293" i="5"/>
  <c r="Y1288" i="5" s="1"/>
  <c r="M1307" i="5"/>
  <c r="M1312" i="5" s="1"/>
  <c r="AC1281" i="5"/>
  <c r="N1306" i="5" s="1"/>
  <c r="AB586" i="5"/>
  <c r="Z180" i="5"/>
  <c r="Z84" i="5" s="1"/>
  <c r="Z1282" i="5"/>
  <c r="Z1293" i="5" s="1"/>
  <c r="Z1288" i="5" s="1"/>
  <c r="X1288" i="5"/>
  <c r="Z239" i="5"/>
  <c r="Z596" i="5"/>
  <c r="Z597" i="5" s="1"/>
  <c r="Z87" i="5" s="1"/>
  <c r="AD487" i="5"/>
  <c r="AD488" i="5" s="1"/>
  <c r="AC494" i="5"/>
  <c r="AC495" i="5" s="1"/>
  <c r="AC508" i="5"/>
  <c r="AC509" i="5" s="1"/>
  <c r="AC501" i="5"/>
  <c r="AC502" i="5" s="1"/>
  <c r="AC584" i="5"/>
  <c r="AD575" i="5"/>
  <c r="AD167" i="5" s="1"/>
  <c r="AD582" i="5"/>
  <c r="AD174" i="5" s="1"/>
  <c r="AD576" i="5"/>
  <c r="AD168" i="5" s="1"/>
  <c r="AD583" i="5"/>
  <c r="AD175" i="5" s="1"/>
  <c r="AD574" i="5"/>
  <c r="AD166" i="5" s="1"/>
  <c r="AD577" i="5"/>
  <c r="AD169" i="5" s="1"/>
  <c r="AD580" i="5"/>
  <c r="AD172" i="5" s="1"/>
  <c r="AD578" i="5"/>
  <c r="AD170" i="5" s="1"/>
  <c r="AD581" i="5"/>
  <c r="AD173" i="5" s="1"/>
  <c r="AD579" i="5"/>
  <c r="AD171" i="5" s="1"/>
  <c r="AD155" i="5"/>
  <c r="AD594" i="5"/>
  <c r="AD223" i="5" s="1"/>
  <c r="AE388" i="5"/>
  <c r="AE396" i="5" s="1"/>
  <c r="V232" i="5"/>
  <c r="V832" i="5"/>
  <c r="W818" i="5"/>
  <c r="W820" i="5" s="1"/>
  <c r="V706" i="5"/>
  <c r="V97" i="5"/>
  <c r="V676" i="5"/>
  <c r="AB589" i="5" l="1"/>
  <c r="BW57" i="22"/>
  <c r="BW67" i="22"/>
  <c r="BW21" i="22"/>
  <c r="AA160" i="5"/>
  <c r="AA178" i="5"/>
  <c r="AA180" i="5" s="1"/>
  <c r="AA84" i="5" s="1"/>
  <c r="AC527" i="5"/>
  <c r="AC161" i="5" s="1"/>
  <c r="AB767" i="5"/>
  <c r="AB160" i="5"/>
  <c r="AB177" i="5"/>
  <c r="AC586" i="5"/>
  <c r="AC177" i="5" s="1"/>
  <c r="AD1281" i="5"/>
  <c r="AD501" i="5"/>
  <c r="AD502" i="5" s="1"/>
  <c r="AD494" i="5"/>
  <c r="AD495" i="5" s="1"/>
  <c r="AD508" i="5"/>
  <c r="AD509" i="5" s="1"/>
  <c r="AD584" i="5"/>
  <c r="AE391" i="5"/>
  <c r="BX19" i="22" s="1"/>
  <c r="AF388" i="5"/>
  <c r="AF396" i="5" s="1"/>
  <c r="AE399" i="5"/>
  <c r="AE398" i="5"/>
  <c r="J191" i="5"/>
  <c r="W98" i="5"/>
  <c r="W636" i="5"/>
  <c r="V95" i="5"/>
  <c r="W821" i="5"/>
  <c r="W829" i="5"/>
  <c r="BW22" i="22" l="1"/>
  <c r="AD525" i="5" s="1"/>
  <c r="AA1282" i="5"/>
  <c r="AA1293" i="5" s="1"/>
  <c r="AA1288" i="5" s="1"/>
  <c r="AA767" i="5"/>
  <c r="AA595" i="5"/>
  <c r="AC512" i="5"/>
  <c r="AC514" i="5" s="1"/>
  <c r="AC589" i="5" s="1"/>
  <c r="BX68" i="22"/>
  <c r="BX32" i="22"/>
  <c r="BX47" i="22"/>
  <c r="BX26" i="22"/>
  <c r="BX43" i="22"/>
  <c r="BX64" i="22"/>
  <c r="BX53" i="22"/>
  <c r="BX65" i="22"/>
  <c r="BX39" i="22"/>
  <c r="BX24" i="22"/>
  <c r="BX25" i="22"/>
  <c r="BX36" i="22"/>
  <c r="BX27" i="22"/>
  <c r="BX66" i="22"/>
  <c r="BX51" i="22"/>
  <c r="BX35" i="22"/>
  <c r="BX61" i="22"/>
  <c r="BX23" i="22"/>
  <c r="BX72" i="22"/>
  <c r="BX54" i="22"/>
  <c r="BX41" i="22"/>
  <c r="BX40" i="22"/>
  <c r="BX56" i="22"/>
  <c r="BX67" i="22"/>
  <c r="BX42" i="22"/>
  <c r="BX60" i="22"/>
  <c r="BX63" i="22"/>
  <c r="BX57" i="22"/>
  <c r="BX29" i="22"/>
  <c r="BX34" i="22"/>
  <c r="BX45" i="22"/>
  <c r="BX76" i="22"/>
  <c r="BX37" i="22"/>
  <c r="BX44" i="22"/>
  <c r="BX52" i="22"/>
  <c r="BX62" i="22"/>
  <c r="BX33" i="22"/>
  <c r="BX55" i="22"/>
  <c r="BX49" i="22"/>
  <c r="BX74" i="22"/>
  <c r="BX28" i="22"/>
  <c r="BX30" i="22"/>
  <c r="BX48" i="22"/>
  <c r="BX31" i="22"/>
  <c r="BX59" i="22"/>
  <c r="BX73" i="22"/>
  <c r="BX69" i="22"/>
  <c r="BX58" i="22"/>
  <c r="BX50" i="22"/>
  <c r="BX46" i="22"/>
  <c r="BX75" i="22"/>
  <c r="BX38" i="22"/>
  <c r="BX70" i="22"/>
  <c r="BX71" i="22"/>
  <c r="AD527" i="5"/>
  <c r="AD161" i="5" s="1"/>
  <c r="AB178" i="5"/>
  <c r="AB595" i="5"/>
  <c r="AD586" i="5"/>
  <c r="AD177" i="5" s="1"/>
  <c r="AE487" i="5"/>
  <c r="AE488" i="5" s="1"/>
  <c r="AE155" i="5"/>
  <c r="AE575" i="5"/>
  <c r="AE167" i="5" s="1"/>
  <c r="AE582" i="5"/>
  <c r="AE174" i="5" s="1"/>
  <c r="AE576" i="5"/>
  <c r="AE168" i="5" s="1"/>
  <c r="AE574" i="5"/>
  <c r="AE166" i="5" s="1"/>
  <c r="AE583" i="5"/>
  <c r="AE175" i="5" s="1"/>
  <c r="AE578" i="5"/>
  <c r="AE170" i="5" s="1"/>
  <c r="AE580" i="5"/>
  <c r="AE172" i="5" s="1"/>
  <c r="AE577" i="5"/>
  <c r="AE169" i="5" s="1"/>
  <c r="AE581" i="5"/>
  <c r="AE173" i="5" s="1"/>
  <c r="AE579" i="5"/>
  <c r="AE171" i="5" s="1"/>
  <c r="AE594" i="5"/>
  <c r="AE223" i="5" s="1"/>
  <c r="AF391" i="5"/>
  <c r="AG388" i="5"/>
  <c r="AG396" i="5" s="1"/>
  <c r="AF398" i="5"/>
  <c r="AF399" i="5"/>
  <c r="J102" i="5"/>
  <c r="W97" i="5"/>
  <c r="W676" i="5"/>
  <c r="W706" i="5"/>
  <c r="W232" i="5"/>
  <c r="W832" i="5"/>
  <c r="X818" i="5"/>
  <c r="X820" i="5" s="1"/>
  <c r="BY76" i="22" l="1"/>
  <c r="BY19" i="22"/>
  <c r="BX21" i="22"/>
  <c r="BY33" i="22"/>
  <c r="BY37" i="22"/>
  <c r="AA239" i="5"/>
  <c r="AA596" i="5"/>
  <c r="AA597" i="5" s="1"/>
  <c r="AA87" i="5" s="1"/>
  <c r="AC160" i="5"/>
  <c r="AC178" i="5"/>
  <c r="AD512" i="5"/>
  <c r="AD514" i="5" s="1"/>
  <c r="AD589" i="5" s="1"/>
  <c r="BY60" i="22"/>
  <c r="BY26" i="22"/>
  <c r="BY51" i="22"/>
  <c r="BY48" i="22"/>
  <c r="BY42" i="22"/>
  <c r="BY69" i="22"/>
  <c r="BY73" i="22"/>
  <c r="BY54" i="22"/>
  <c r="BY57" i="22"/>
  <c r="BY58" i="22"/>
  <c r="BY34" i="22"/>
  <c r="BY49" i="22"/>
  <c r="BY25" i="22"/>
  <c r="BY41" i="22"/>
  <c r="BY35" i="22"/>
  <c r="BY56" i="22"/>
  <c r="BY74" i="22"/>
  <c r="BY50" i="22"/>
  <c r="BY32" i="22"/>
  <c r="BY31" i="22"/>
  <c r="BY65" i="22"/>
  <c r="BY66" i="22"/>
  <c r="BY64" i="22"/>
  <c r="BY43" i="22"/>
  <c r="BY62" i="22"/>
  <c r="BY63" i="22"/>
  <c r="BY55" i="22"/>
  <c r="BY27" i="22"/>
  <c r="BY59" i="22"/>
  <c r="BY70" i="22"/>
  <c r="BY29" i="22"/>
  <c r="BY30" i="22"/>
  <c r="BY39" i="22"/>
  <c r="BY46" i="22"/>
  <c r="BY38" i="22"/>
  <c r="BY72" i="22"/>
  <c r="BY67" i="22"/>
  <c r="BY24" i="22"/>
  <c r="BY28" i="22"/>
  <c r="BY68" i="22"/>
  <c r="BY36" i="22"/>
  <c r="BY44" i="22"/>
  <c r="BY23" i="22"/>
  <c r="BX22" i="22"/>
  <c r="AE525" i="5" s="1"/>
  <c r="BY40" i="22"/>
  <c r="BY53" i="22"/>
  <c r="BY52" i="22"/>
  <c r="BY61" i="22"/>
  <c r="BY75" i="22"/>
  <c r="BY47" i="22"/>
  <c r="BY71" i="22"/>
  <c r="BY45" i="22"/>
  <c r="AC767" i="5"/>
  <c r="AC595" i="5"/>
  <c r="AB180" i="5"/>
  <c r="AB84" i="5" s="1"/>
  <c r="AB1282" i="5"/>
  <c r="AB596" i="5"/>
  <c r="AB239" i="5"/>
  <c r="AE1281" i="5"/>
  <c r="AF487" i="5"/>
  <c r="AF488" i="5" s="1"/>
  <c r="AE501" i="5"/>
  <c r="AE502" i="5" s="1"/>
  <c r="AE494" i="5"/>
  <c r="AE495" i="5" s="1"/>
  <c r="AE508" i="5"/>
  <c r="AE509" i="5" s="1"/>
  <c r="AF583" i="5"/>
  <c r="AF175" i="5" s="1"/>
  <c r="AF582" i="5"/>
  <c r="AF174" i="5" s="1"/>
  <c r="AF576" i="5"/>
  <c r="AF168" i="5" s="1"/>
  <c r="AF575" i="5"/>
  <c r="AF167" i="5" s="1"/>
  <c r="AF574" i="5"/>
  <c r="AF166" i="5" s="1"/>
  <c r="AF578" i="5"/>
  <c r="AF170" i="5" s="1"/>
  <c r="AF581" i="5"/>
  <c r="AF173" i="5" s="1"/>
  <c r="AF580" i="5"/>
  <c r="AF172" i="5" s="1"/>
  <c r="AF577" i="5"/>
  <c r="AF169" i="5" s="1"/>
  <c r="AF579" i="5"/>
  <c r="AF171" i="5" s="1"/>
  <c r="AF594" i="5"/>
  <c r="AF223" i="5" s="1"/>
  <c r="AF155" i="5"/>
  <c r="AE584" i="5"/>
  <c r="AG391" i="5"/>
  <c r="AH388" i="5"/>
  <c r="AH396" i="5" s="1"/>
  <c r="AG399" i="5"/>
  <c r="AG398" i="5"/>
  <c r="X98" i="5"/>
  <c r="X636" i="5"/>
  <c r="X821" i="5"/>
  <c r="X829" i="5"/>
  <c r="W95" i="5"/>
  <c r="BZ65" i="22" l="1"/>
  <c r="BZ19" i="22"/>
  <c r="BZ74" i="22" s="1"/>
  <c r="BY21" i="22"/>
  <c r="AD160" i="5"/>
  <c r="AD767" i="5"/>
  <c r="BZ48" i="22"/>
  <c r="AE512" i="5"/>
  <c r="AE514" i="5" s="1"/>
  <c r="AE527" i="5"/>
  <c r="AE161" i="5" s="1"/>
  <c r="BZ31" i="22"/>
  <c r="BZ44" i="22"/>
  <c r="BY22" i="22"/>
  <c r="AF525" i="5" s="1"/>
  <c r="BZ39" i="22"/>
  <c r="BZ43" i="22"/>
  <c r="BZ23" i="22"/>
  <c r="BZ63" i="22"/>
  <c r="BZ36" i="22"/>
  <c r="BZ37" i="22"/>
  <c r="BZ75" i="22"/>
  <c r="BZ40" i="22"/>
  <c r="BZ27" i="22"/>
  <c r="BZ49" i="22"/>
  <c r="BZ34" i="22"/>
  <c r="BZ59" i="22"/>
  <c r="BZ53" i="22"/>
  <c r="BZ29" i="22"/>
  <c r="BZ45" i="22"/>
  <c r="BZ66" i="22"/>
  <c r="BZ72" i="22"/>
  <c r="BZ73" i="22"/>
  <c r="BZ47" i="22"/>
  <c r="BZ67" i="22"/>
  <c r="BZ51" i="22"/>
  <c r="BZ28" i="22"/>
  <c r="BZ64" i="22"/>
  <c r="BZ56" i="22"/>
  <c r="BZ52" i="22"/>
  <c r="BZ70" i="22"/>
  <c r="BZ38" i="22"/>
  <c r="BZ69" i="22"/>
  <c r="BZ60" i="22"/>
  <c r="BZ26" i="22"/>
  <c r="BZ35" i="22"/>
  <c r="BZ61" i="22"/>
  <c r="BZ76" i="22"/>
  <c r="BZ71" i="22"/>
  <c r="BZ30" i="22"/>
  <c r="BZ55" i="22"/>
  <c r="BZ62" i="22"/>
  <c r="BZ41" i="22"/>
  <c r="BZ25" i="22"/>
  <c r="BZ57" i="22"/>
  <c r="BZ42" i="22"/>
  <c r="BZ68" i="22"/>
  <c r="BZ54" i="22"/>
  <c r="BZ24" i="22"/>
  <c r="BZ58" i="22"/>
  <c r="BZ46" i="22"/>
  <c r="BZ32" i="22"/>
  <c r="BZ50" i="22"/>
  <c r="BZ33" i="22"/>
  <c r="AC1282" i="5"/>
  <c r="AC180" i="5"/>
  <c r="AC84" i="5" s="1"/>
  <c r="AC596" i="5"/>
  <c r="AC597" i="5" s="1"/>
  <c r="AC87" i="5" s="1"/>
  <c r="AC239" i="5"/>
  <c r="AB1293" i="5"/>
  <c r="AB1288" i="5" s="1"/>
  <c r="AB597" i="5"/>
  <c r="AB87" i="5" s="1"/>
  <c r="AF1281" i="5"/>
  <c r="AE586" i="5"/>
  <c r="AE177" i="5" s="1"/>
  <c r="AG487" i="5"/>
  <c r="AG488" i="5" s="1"/>
  <c r="AF501" i="5"/>
  <c r="AF502" i="5" s="1"/>
  <c r="AF508" i="5"/>
  <c r="AF509" i="5" s="1"/>
  <c r="AG575" i="5"/>
  <c r="AG167" i="5" s="1"/>
  <c r="AG582" i="5"/>
  <c r="AG174" i="5" s="1"/>
  <c r="AG576" i="5"/>
  <c r="AG168" i="5" s="1"/>
  <c r="AG583" i="5"/>
  <c r="AG175" i="5" s="1"/>
  <c r="AG574" i="5"/>
  <c r="AG166" i="5" s="1"/>
  <c r="AG580" i="5"/>
  <c r="AG172" i="5" s="1"/>
  <c r="AG578" i="5"/>
  <c r="AG170" i="5" s="1"/>
  <c r="AG577" i="5"/>
  <c r="AG169" i="5" s="1"/>
  <c r="AG581" i="5"/>
  <c r="AG173" i="5" s="1"/>
  <c r="AG579" i="5"/>
  <c r="AG171" i="5" s="1"/>
  <c r="AF494" i="5"/>
  <c r="AF495" i="5" s="1"/>
  <c r="AG155" i="5"/>
  <c r="AF584" i="5"/>
  <c r="AG594" i="5"/>
  <c r="AG223" i="5" s="1"/>
  <c r="AH391" i="5"/>
  <c r="AH399" i="5"/>
  <c r="AH398" i="5"/>
  <c r="X97" i="5"/>
  <c r="X676" i="5"/>
  <c r="X706" i="5"/>
  <c r="X232" i="5"/>
  <c r="Y818" i="5"/>
  <c r="Y820" i="5" s="1"/>
  <c r="X832" i="5"/>
  <c r="AE589" i="5" l="1"/>
  <c r="CA43" i="22"/>
  <c r="CA19" i="22"/>
  <c r="BZ21" i="22"/>
  <c r="AD178" i="5"/>
  <c r="AD1282" i="5" s="1"/>
  <c r="AD1293" i="5" s="1"/>
  <c r="AD1288" i="5" s="1"/>
  <c r="AD595" i="5"/>
  <c r="CA75" i="22"/>
  <c r="CA36" i="22"/>
  <c r="CA63" i="22"/>
  <c r="CA54" i="22"/>
  <c r="CA26" i="22"/>
  <c r="CA50" i="22"/>
  <c r="CA74" i="22"/>
  <c r="CA68" i="22"/>
  <c r="CA76" i="22"/>
  <c r="CA65" i="22"/>
  <c r="CA47" i="22"/>
  <c r="CA40" i="22"/>
  <c r="CA44" i="22"/>
  <c r="CA42" i="22"/>
  <c r="CA35" i="22"/>
  <c r="AF527" i="5"/>
  <c r="AF161" i="5" s="1"/>
  <c r="CA66" i="22"/>
  <c r="CA64" i="22"/>
  <c r="CA61" i="22"/>
  <c r="CA37" i="22"/>
  <c r="CA33" i="22"/>
  <c r="CA28" i="22"/>
  <c r="CA70" i="22"/>
  <c r="CA45" i="22"/>
  <c r="CA71" i="22"/>
  <c r="CA52" i="22"/>
  <c r="CA58" i="22"/>
  <c r="CA27" i="22"/>
  <c r="CA24" i="22"/>
  <c r="CA62" i="22"/>
  <c r="CA53" i="22"/>
  <c r="CA30" i="22"/>
  <c r="CA32" i="22"/>
  <c r="CA34" i="22"/>
  <c r="CA39" i="22"/>
  <c r="CA38" i="22"/>
  <c r="CA51" i="22"/>
  <c r="CA29" i="22"/>
  <c r="CA72" i="22"/>
  <c r="CA69" i="22"/>
  <c r="CA60" i="22"/>
  <c r="CA41" i="22"/>
  <c r="CA46" i="22"/>
  <c r="CA48" i="22"/>
  <c r="CA49" i="22"/>
  <c r="CA56" i="22"/>
  <c r="CA55" i="22"/>
  <c r="CA23" i="22"/>
  <c r="CA31" i="22"/>
  <c r="CA25" i="22"/>
  <c r="CA59" i="22"/>
  <c r="CA73" i="22"/>
  <c r="CA57" i="22"/>
  <c r="CA67" i="22"/>
  <c r="BZ22" i="22"/>
  <c r="AG525" i="5" s="1"/>
  <c r="AC1293" i="5"/>
  <c r="AC1288" i="5" s="1"/>
  <c r="N1307" i="5"/>
  <c r="N1312" i="5" s="1"/>
  <c r="AE160" i="5"/>
  <c r="AG1281" i="5"/>
  <c r="O1306" i="5" s="1"/>
  <c r="AF586" i="5"/>
  <c r="AF177" i="5" s="1"/>
  <c r="AH487" i="5"/>
  <c r="AH488" i="5" s="1"/>
  <c r="AH574" i="5"/>
  <c r="AH166" i="5" s="1"/>
  <c r="AH582" i="5"/>
  <c r="AH174" i="5" s="1"/>
  <c r="AH576" i="5"/>
  <c r="AH168" i="5" s="1"/>
  <c r="AH583" i="5"/>
  <c r="AH175" i="5" s="1"/>
  <c r="AH575" i="5"/>
  <c r="AH167" i="5" s="1"/>
  <c r="AH580" i="5"/>
  <c r="AH172" i="5" s="1"/>
  <c r="AH581" i="5"/>
  <c r="AH173" i="5" s="1"/>
  <c r="AH577" i="5"/>
  <c r="AH169" i="5" s="1"/>
  <c r="AH578" i="5"/>
  <c r="AH170" i="5" s="1"/>
  <c r="AH579" i="5"/>
  <c r="AH171" i="5" s="1"/>
  <c r="AH155" i="5"/>
  <c r="AH594" i="5"/>
  <c r="AH223" i="5" s="1"/>
  <c r="AG494" i="5"/>
  <c r="AG495" i="5" s="1"/>
  <c r="AG508" i="5"/>
  <c r="AG509" i="5" s="1"/>
  <c r="AG501" i="5"/>
  <c r="AG502" i="5" s="1"/>
  <c r="AG584" i="5"/>
  <c r="AI388" i="5"/>
  <c r="AI396" i="5" s="1"/>
  <c r="Y636" i="5"/>
  <c r="Y98" i="5"/>
  <c r="X95" i="5"/>
  <c r="Y821" i="5"/>
  <c r="Y829" i="5"/>
  <c r="AD239" i="5" l="1"/>
  <c r="AD596" i="5"/>
  <c r="AD597" i="5" s="1"/>
  <c r="AD87" i="5" s="1"/>
  <c r="AD180" i="5"/>
  <c r="AD84" i="5" s="1"/>
  <c r="CA21" i="22"/>
  <c r="AF512" i="5"/>
  <c r="AF514" i="5" s="1"/>
  <c r="AF589" i="5" s="1"/>
  <c r="CA22" i="22"/>
  <c r="AH525" i="5" s="1"/>
  <c r="AG527" i="5"/>
  <c r="AG161" i="5" s="1"/>
  <c r="AE595" i="5"/>
  <c r="AE178" i="5"/>
  <c r="AE767" i="5"/>
  <c r="AH1281" i="5"/>
  <c r="AG586" i="5"/>
  <c r="AG177" i="5" s="1"/>
  <c r="AH501" i="5"/>
  <c r="AH502" i="5" s="1"/>
  <c r="AH494" i="5"/>
  <c r="AH495" i="5" s="1"/>
  <c r="AH508" i="5"/>
  <c r="AH509" i="5" s="1"/>
  <c r="AH584" i="5"/>
  <c r="AI391" i="5"/>
  <c r="CB19" i="22" s="1"/>
  <c r="AJ388" i="5"/>
  <c r="AJ396" i="5" s="1"/>
  <c r="AI399" i="5"/>
  <c r="AI398" i="5"/>
  <c r="Y676" i="5"/>
  <c r="Y97" i="5"/>
  <c r="Y706" i="5"/>
  <c r="Y232" i="5"/>
  <c r="Y832" i="5"/>
  <c r="Z818" i="5"/>
  <c r="Z820" i="5" s="1"/>
  <c r="AF160" i="5" l="1"/>
  <c r="AF767" i="5"/>
  <c r="AG512" i="5"/>
  <c r="AG514" i="5" s="1"/>
  <c r="AG589" i="5" s="1"/>
  <c r="CB59" i="22"/>
  <c r="CB43" i="22"/>
  <c r="CB48" i="22"/>
  <c r="CB61" i="22"/>
  <c r="CB39" i="22"/>
  <c r="CB60" i="22"/>
  <c r="CB63" i="22"/>
  <c r="CB45" i="22"/>
  <c r="CB75" i="22"/>
  <c r="CB26" i="22"/>
  <c r="CB55" i="22"/>
  <c r="CB37" i="22"/>
  <c r="CB46" i="22"/>
  <c r="CB41" i="22"/>
  <c r="CB71" i="22"/>
  <c r="CB68" i="22"/>
  <c r="CB31" i="22"/>
  <c r="CB27" i="22"/>
  <c r="CB47" i="22"/>
  <c r="CB36" i="22"/>
  <c r="CB49" i="22"/>
  <c r="CB64" i="22"/>
  <c r="CB23" i="22"/>
  <c r="CB62" i="22"/>
  <c r="CB24" i="22"/>
  <c r="CB28" i="22"/>
  <c r="CB76" i="22"/>
  <c r="CB29" i="22"/>
  <c r="CB35" i="22"/>
  <c r="CB25" i="22"/>
  <c r="CB58" i="22"/>
  <c r="CB70" i="22"/>
  <c r="CB69" i="22"/>
  <c r="CB42" i="22"/>
  <c r="CB67" i="22"/>
  <c r="CB44" i="22"/>
  <c r="CB74" i="22"/>
  <c r="CB53" i="22"/>
  <c r="CB52" i="22"/>
  <c r="CB30" i="22"/>
  <c r="CB54" i="22"/>
  <c r="CB56" i="22"/>
  <c r="CB34" i="22"/>
  <c r="CB72" i="22"/>
  <c r="CB73" i="22"/>
  <c r="CB38" i="22"/>
  <c r="CB40" i="22"/>
  <c r="CB33" i="22"/>
  <c r="CB66" i="22"/>
  <c r="CB50" i="22"/>
  <c r="CB51" i="22"/>
  <c r="CB57" i="22"/>
  <c r="CB32" i="22"/>
  <c r="CB65" i="22"/>
  <c r="AH527" i="5"/>
  <c r="AH161" i="5" s="1"/>
  <c r="AE596" i="5"/>
  <c r="AE597" i="5" s="1"/>
  <c r="AE87" i="5" s="1"/>
  <c r="AE239" i="5"/>
  <c r="AE180" i="5"/>
  <c r="AE84" i="5" s="1"/>
  <c r="AE1282" i="5"/>
  <c r="AE1293" i="5" s="1"/>
  <c r="AH586" i="5"/>
  <c r="AH177" i="5" s="1"/>
  <c r="AF178" i="5"/>
  <c r="AI487" i="5"/>
  <c r="AI488" i="5" s="1"/>
  <c r="AI583" i="5"/>
  <c r="AI175" i="5" s="1"/>
  <c r="AI582" i="5"/>
  <c r="AI174" i="5" s="1"/>
  <c r="AI576" i="5"/>
  <c r="AI168" i="5" s="1"/>
  <c r="AI574" i="5"/>
  <c r="AI166" i="5" s="1"/>
  <c r="AI575" i="5"/>
  <c r="AI167" i="5" s="1"/>
  <c r="AI581" i="5"/>
  <c r="AI173" i="5" s="1"/>
  <c r="AI580" i="5"/>
  <c r="AI172" i="5" s="1"/>
  <c r="AI578" i="5"/>
  <c r="AI170" i="5" s="1"/>
  <c r="AI577" i="5"/>
  <c r="AI169" i="5" s="1"/>
  <c r="AI579" i="5"/>
  <c r="AI171" i="5" s="1"/>
  <c r="AJ391" i="5"/>
  <c r="AI155" i="5"/>
  <c r="AI594" i="5"/>
  <c r="AI223" i="5" s="1"/>
  <c r="AK388" i="5"/>
  <c r="AK396" i="5" s="1"/>
  <c r="AJ398" i="5"/>
  <c r="AJ399" i="5"/>
  <c r="Z98" i="5"/>
  <c r="Z636" i="5"/>
  <c r="Z821" i="5"/>
  <c r="Z829" i="5"/>
  <c r="Y95" i="5"/>
  <c r="CC64" i="22" l="1"/>
  <c r="CC19" i="22"/>
  <c r="CB21" i="22"/>
  <c r="AF595" i="5"/>
  <c r="AF239" i="5" s="1"/>
  <c r="AG160" i="5"/>
  <c r="AH512" i="5"/>
  <c r="AH514" i="5" s="1"/>
  <c r="AH589" i="5" s="1"/>
  <c r="CC54" i="22"/>
  <c r="CC34" i="22"/>
  <c r="CC58" i="22"/>
  <c r="CC43" i="22"/>
  <c r="CC45" i="22"/>
  <c r="CC28" i="22"/>
  <c r="CC55" i="22"/>
  <c r="CC24" i="22"/>
  <c r="CC42" i="22"/>
  <c r="CC35" i="22"/>
  <c r="CC30" i="22"/>
  <c r="CC62" i="22"/>
  <c r="CB22" i="22"/>
  <c r="AI525" i="5" s="1"/>
  <c r="CC61" i="22"/>
  <c r="CC31" i="22"/>
  <c r="CC70" i="22"/>
  <c r="CC59" i="22"/>
  <c r="CC36" i="22"/>
  <c r="CC74" i="22"/>
  <c r="CC60" i="22"/>
  <c r="CC63" i="22"/>
  <c r="CC75" i="22"/>
  <c r="CC50" i="22"/>
  <c r="CC39" i="22"/>
  <c r="CC72" i="22"/>
  <c r="CC73" i="22"/>
  <c r="CC67" i="22"/>
  <c r="CC48" i="22"/>
  <c r="CC66" i="22"/>
  <c r="CC38" i="22"/>
  <c r="CC33" i="22"/>
  <c r="CC27" i="22"/>
  <c r="CC40" i="22"/>
  <c r="CC47" i="22"/>
  <c r="CC69" i="22"/>
  <c r="CC71" i="22"/>
  <c r="CC76" i="22"/>
  <c r="CC26" i="22"/>
  <c r="CC29" i="22"/>
  <c r="CC37" i="22"/>
  <c r="CC23" i="22"/>
  <c r="CC53" i="22"/>
  <c r="CC32" i="22"/>
  <c r="CC65" i="22"/>
  <c r="CC46" i="22"/>
  <c r="CC57" i="22"/>
  <c r="CC41" i="22"/>
  <c r="CC68" i="22"/>
  <c r="CC44" i="22"/>
  <c r="CC25" i="22"/>
  <c r="CC49" i="22"/>
  <c r="CC52" i="22"/>
  <c r="CC56" i="22"/>
  <c r="CC51" i="22"/>
  <c r="AG595" i="5"/>
  <c r="AG767" i="5"/>
  <c r="AG178" i="5"/>
  <c r="AI1281" i="5"/>
  <c r="AF180" i="5"/>
  <c r="AF84" i="5" s="1"/>
  <c r="AF1282" i="5"/>
  <c r="AF1293" i="5" s="1"/>
  <c r="AF1288" i="5" s="1"/>
  <c r="AJ487" i="5"/>
  <c r="AJ488" i="5" s="1"/>
  <c r="AJ583" i="5"/>
  <c r="AJ175" i="5" s="1"/>
  <c r="AJ582" i="5"/>
  <c r="AJ174" i="5" s="1"/>
  <c r="AJ576" i="5"/>
  <c r="AJ168" i="5" s="1"/>
  <c r="AJ574" i="5"/>
  <c r="AJ166" i="5" s="1"/>
  <c r="AJ575" i="5"/>
  <c r="AJ167" i="5" s="1"/>
  <c r="AJ577" i="5"/>
  <c r="AJ169" i="5" s="1"/>
  <c r="AJ581" i="5"/>
  <c r="AJ173" i="5" s="1"/>
  <c r="AJ578" i="5"/>
  <c r="AJ170" i="5" s="1"/>
  <c r="AJ580" i="5"/>
  <c r="AJ172" i="5" s="1"/>
  <c r="AJ579" i="5"/>
  <c r="AJ171" i="5" s="1"/>
  <c r="AE1288" i="5"/>
  <c r="AJ155" i="5"/>
  <c r="AI494" i="5"/>
  <c r="AI495" i="5" s="1"/>
  <c r="AI501" i="5"/>
  <c r="AI502" i="5" s="1"/>
  <c r="AI508" i="5"/>
  <c r="AI509" i="5" s="1"/>
  <c r="AJ594" i="5"/>
  <c r="AJ223" i="5" s="1"/>
  <c r="AK391" i="5"/>
  <c r="AI584" i="5"/>
  <c r="AL388" i="5"/>
  <c r="AL396" i="5" s="1"/>
  <c r="AK398" i="5"/>
  <c r="AK399" i="5"/>
  <c r="Z97" i="5"/>
  <c r="Z706" i="5"/>
  <c r="Z676" i="5"/>
  <c r="Z232" i="5"/>
  <c r="AA818" i="5"/>
  <c r="AA820" i="5" s="1"/>
  <c r="Z832" i="5"/>
  <c r="AF596" i="5" l="1"/>
  <c r="AF597" i="5" s="1"/>
  <c r="AF87" i="5" s="1"/>
  <c r="CD48" i="22"/>
  <c r="CD19" i="22"/>
  <c r="CD53" i="22" s="1"/>
  <c r="CC21" i="22"/>
  <c r="AH160" i="5"/>
  <c r="AH595" i="5"/>
  <c r="AH239" i="5" s="1"/>
  <c r="CD26" i="22"/>
  <c r="CD25" i="22"/>
  <c r="CD69" i="22"/>
  <c r="CD51" i="22"/>
  <c r="CD23" i="22"/>
  <c r="CD37" i="22"/>
  <c r="AI512" i="5"/>
  <c r="AI514" i="5" s="1"/>
  <c r="AI527" i="5"/>
  <c r="AI161" i="5" s="1"/>
  <c r="CD54" i="22"/>
  <c r="CD50" i="22"/>
  <c r="CD57" i="22"/>
  <c r="CD74" i="22"/>
  <c r="CD43" i="22"/>
  <c r="CD40" i="22"/>
  <c r="CC22" i="22"/>
  <c r="AJ525" i="5" s="1"/>
  <c r="CD55" i="22"/>
  <c r="CD44" i="22"/>
  <c r="CD38" i="22"/>
  <c r="CD31" i="22"/>
  <c r="CD60" i="22"/>
  <c r="CD28" i="22"/>
  <c r="CD68" i="22"/>
  <c r="CD58" i="22"/>
  <c r="CD63" i="22"/>
  <c r="CD36" i="22"/>
  <c r="CD67" i="22"/>
  <c r="CD71" i="22"/>
  <c r="CD41" i="22"/>
  <c r="CD61" i="22"/>
  <c r="CD52" i="22"/>
  <c r="CD27" i="22"/>
  <c r="CD72" i="22"/>
  <c r="CD75" i="22"/>
  <c r="CD39" i="22"/>
  <c r="CD24" i="22"/>
  <c r="CD59" i="22"/>
  <c r="CD66" i="22"/>
  <c r="CD56" i="22"/>
  <c r="CD32" i="22"/>
  <c r="CD70" i="22"/>
  <c r="CD42" i="22"/>
  <c r="CD30" i="22"/>
  <c r="CD33" i="22"/>
  <c r="CD47" i="22"/>
  <c r="CD34" i="22"/>
  <c r="CD45" i="22"/>
  <c r="CD29" i="22"/>
  <c r="CD64" i="22"/>
  <c r="CD62" i="22"/>
  <c r="CD35" i="22"/>
  <c r="CD73" i="22"/>
  <c r="CD76" i="22"/>
  <c r="CD49" i="22"/>
  <c r="CD65" i="22"/>
  <c r="CD46" i="22"/>
  <c r="AG239" i="5"/>
  <c r="AG596" i="5"/>
  <c r="AG597" i="5" s="1"/>
  <c r="AG87" i="5" s="1"/>
  <c r="AG180" i="5"/>
  <c r="AG84" i="5" s="1"/>
  <c r="AG1282" i="5"/>
  <c r="AH767" i="5"/>
  <c r="AJ1281" i="5"/>
  <c r="AI586" i="5"/>
  <c r="AI177" i="5" s="1"/>
  <c r="AK487" i="5"/>
  <c r="AK488" i="5" s="1"/>
  <c r="AJ508" i="5"/>
  <c r="AJ509" i="5" s="1"/>
  <c r="AJ494" i="5"/>
  <c r="AJ495" i="5" s="1"/>
  <c r="AJ501" i="5"/>
  <c r="AJ502" i="5" s="1"/>
  <c r="AK574" i="5"/>
  <c r="AK166" i="5" s="1"/>
  <c r="AK582" i="5"/>
  <c r="AK174" i="5" s="1"/>
  <c r="AK576" i="5"/>
  <c r="AK168" i="5" s="1"/>
  <c r="AK583" i="5"/>
  <c r="AK175" i="5" s="1"/>
  <c r="AK575" i="5"/>
  <c r="AK167" i="5" s="1"/>
  <c r="AK580" i="5"/>
  <c r="AK172" i="5" s="1"/>
  <c r="AK581" i="5"/>
  <c r="AK173" i="5" s="1"/>
  <c r="AK578" i="5"/>
  <c r="AK170" i="5" s="1"/>
  <c r="AK577" i="5"/>
  <c r="AK169" i="5" s="1"/>
  <c r="AK579" i="5"/>
  <c r="AK171" i="5" s="1"/>
  <c r="AJ584" i="5"/>
  <c r="AL391" i="5"/>
  <c r="AK155" i="5"/>
  <c r="AK594" i="5"/>
  <c r="AK223" i="5" s="1"/>
  <c r="AM388" i="5"/>
  <c r="AM396" i="5" s="1"/>
  <c r="AL398" i="5"/>
  <c r="AL399" i="5"/>
  <c r="AA98" i="5"/>
  <c r="AA636" i="5"/>
  <c r="Z95" i="5"/>
  <c r="AA821" i="5"/>
  <c r="AA829" i="5"/>
  <c r="AA97" i="5" s="1"/>
  <c r="AI589" i="5" l="1"/>
  <c r="CE34" i="22"/>
  <c r="CE19" i="22"/>
  <c r="AH178" i="5"/>
  <c r="AH180" i="5" s="1"/>
  <c r="AH84" i="5" s="1"/>
  <c r="CD21" i="22"/>
  <c r="AH596" i="5"/>
  <c r="AH597" i="5" s="1"/>
  <c r="AH87" i="5" s="1"/>
  <c r="CE72" i="22"/>
  <c r="CE68" i="22"/>
  <c r="CE52" i="22"/>
  <c r="CE58" i="22"/>
  <c r="CE66" i="22"/>
  <c r="CE63" i="22"/>
  <c r="CE27" i="22"/>
  <c r="CE54" i="22"/>
  <c r="CE35" i="22"/>
  <c r="CE75" i="22"/>
  <c r="CE42" i="22"/>
  <c r="CE41" i="22"/>
  <c r="CE36" i="22"/>
  <c r="CE53" i="22"/>
  <c r="CE70" i="22"/>
  <c r="CE64" i="22"/>
  <c r="CE51" i="22"/>
  <c r="CE73" i="22"/>
  <c r="CE46" i="22"/>
  <c r="CE39" i="22"/>
  <c r="CE37" i="22"/>
  <c r="CE38" i="22"/>
  <c r="CE57" i="22"/>
  <c r="CE67" i="22"/>
  <c r="CE60" i="22"/>
  <c r="CE49" i="22"/>
  <c r="CE47" i="22"/>
  <c r="CE33" i="22"/>
  <c r="CE50" i="22"/>
  <c r="CE65" i="22"/>
  <c r="CE23" i="22"/>
  <c r="CE55" i="22"/>
  <c r="CE71" i="22"/>
  <c r="CE45" i="22"/>
  <c r="CE56" i="22"/>
  <c r="AJ512" i="5"/>
  <c r="AJ514" i="5" s="1"/>
  <c r="AJ527" i="5"/>
  <c r="AJ161" i="5" s="1"/>
  <c r="CE48" i="22"/>
  <c r="CE76" i="22"/>
  <c r="CE31" i="22"/>
  <c r="CE28" i="22"/>
  <c r="CE30" i="22"/>
  <c r="CE40" i="22"/>
  <c r="CE44" i="22"/>
  <c r="CE61" i="22"/>
  <c r="CE43" i="22"/>
  <c r="CE32" i="22"/>
  <c r="CE25" i="22"/>
  <c r="CE26" i="22"/>
  <c r="CD22" i="22"/>
  <c r="AK525" i="5" s="1"/>
  <c r="CE29" i="22"/>
  <c r="CE69" i="22"/>
  <c r="CE59" i="22"/>
  <c r="CE24" i="22"/>
  <c r="CE74" i="22"/>
  <c r="CE62" i="22"/>
  <c r="AG1293" i="5"/>
  <c r="AG1288" i="5" s="1"/>
  <c r="O1307" i="5"/>
  <c r="O1312" i="5" s="1"/>
  <c r="AJ586" i="5"/>
  <c r="AJ177" i="5" s="1"/>
  <c r="AK1281" i="5"/>
  <c r="P1306" i="5" s="1"/>
  <c r="AL487" i="5"/>
  <c r="AL488" i="5" s="1"/>
  <c r="AL574" i="5"/>
  <c r="AL166" i="5" s="1"/>
  <c r="AL582" i="5"/>
  <c r="AL174" i="5" s="1"/>
  <c r="AL576" i="5"/>
  <c r="AL168" i="5" s="1"/>
  <c r="AL575" i="5"/>
  <c r="AL167" i="5" s="1"/>
  <c r="AL583" i="5"/>
  <c r="AL175" i="5" s="1"/>
  <c r="AL577" i="5"/>
  <c r="AL169" i="5" s="1"/>
  <c r="AL581" i="5"/>
  <c r="AL173" i="5" s="1"/>
  <c r="AL580" i="5"/>
  <c r="AL172" i="5" s="1"/>
  <c r="AL578" i="5"/>
  <c r="AL170" i="5" s="1"/>
  <c r="AL579" i="5"/>
  <c r="AL171" i="5" s="1"/>
  <c r="AI160" i="5"/>
  <c r="AL155" i="5"/>
  <c r="AL594" i="5"/>
  <c r="AL223" i="5" s="1"/>
  <c r="AM391" i="5"/>
  <c r="AK494" i="5"/>
  <c r="AK495" i="5" s="1"/>
  <c r="AK501" i="5"/>
  <c r="AK502" i="5" s="1"/>
  <c r="AK584" i="5"/>
  <c r="AK508" i="5"/>
  <c r="AK509" i="5" s="1"/>
  <c r="AN388" i="5"/>
  <c r="AN396" i="5" s="1"/>
  <c r="AM398" i="5"/>
  <c r="AM399" i="5"/>
  <c r="AA232" i="5"/>
  <c r="AA832" i="5"/>
  <c r="AB818" i="5"/>
  <c r="AB820" i="5" s="1"/>
  <c r="AA706" i="5"/>
  <c r="AA676" i="5"/>
  <c r="AH1282" i="5" l="1"/>
  <c r="AH1293" i="5" s="1"/>
  <c r="AH1288" i="5" s="1"/>
  <c r="AJ589" i="5"/>
  <c r="CF19" i="22"/>
  <c r="CF50" i="22" s="1"/>
  <c r="CE21" i="22"/>
  <c r="CF52" i="22"/>
  <c r="CE22" i="22"/>
  <c r="AL525" i="5" s="1"/>
  <c r="CF44" i="22"/>
  <c r="CF60" i="22"/>
  <c r="CF51" i="22"/>
  <c r="CF57" i="22"/>
  <c r="CF33" i="22"/>
  <c r="CF32" i="22"/>
  <c r="CF31" i="22"/>
  <c r="CF24" i="22"/>
  <c r="CF73" i="22"/>
  <c r="AK512" i="5"/>
  <c r="AK514" i="5" s="1"/>
  <c r="AK527" i="5"/>
  <c r="AK161" i="5" s="1"/>
  <c r="CF41" i="22"/>
  <c r="CF28" i="22"/>
  <c r="CF67" i="22"/>
  <c r="CF49" i="22"/>
  <c r="CF71" i="22"/>
  <c r="CF45" i="22"/>
  <c r="CF69" i="22"/>
  <c r="CF37" i="22"/>
  <c r="CF65" i="22"/>
  <c r="CF43" i="22"/>
  <c r="CF76" i="22"/>
  <c r="CF46" i="22"/>
  <c r="CF74" i="22"/>
  <c r="CF70" i="22"/>
  <c r="CF55" i="22"/>
  <c r="CF64" i="22"/>
  <c r="CF68" i="22"/>
  <c r="CF26" i="22"/>
  <c r="CF62" i="22"/>
  <c r="AI178" i="5"/>
  <c r="AI595" i="5"/>
  <c r="AI767" i="5"/>
  <c r="AL1281" i="5"/>
  <c r="AK586" i="5"/>
  <c r="AK177" i="5" s="1"/>
  <c r="AJ160" i="5"/>
  <c r="AM487" i="5"/>
  <c r="AM488" i="5" s="1"/>
  <c r="AM575" i="5"/>
  <c r="AM167" i="5" s="1"/>
  <c r="AM582" i="5"/>
  <c r="AM174" i="5" s="1"/>
  <c r="AM576" i="5"/>
  <c r="AM168" i="5" s="1"/>
  <c r="AM574" i="5"/>
  <c r="AM166" i="5" s="1"/>
  <c r="AM583" i="5"/>
  <c r="AM175" i="5" s="1"/>
  <c r="AM578" i="5"/>
  <c r="AM170" i="5" s="1"/>
  <c r="AM580" i="5"/>
  <c r="AM172" i="5" s="1"/>
  <c r="AM577" i="5"/>
  <c r="AM169" i="5" s="1"/>
  <c r="AM581" i="5"/>
  <c r="AM173" i="5" s="1"/>
  <c r="AM579" i="5"/>
  <c r="AM171" i="5" s="1"/>
  <c r="AM594" i="5"/>
  <c r="AM223" i="5" s="1"/>
  <c r="AM155" i="5"/>
  <c r="AL501" i="5"/>
  <c r="AL502" i="5" s="1"/>
  <c r="AL508" i="5"/>
  <c r="AL509" i="5" s="1"/>
  <c r="AL494" i="5"/>
  <c r="AL495" i="5" s="1"/>
  <c r="AL584" i="5"/>
  <c r="AN391" i="5"/>
  <c r="AO388" i="5"/>
  <c r="AO396" i="5" s="1"/>
  <c r="AN398" i="5"/>
  <c r="AN399" i="5"/>
  <c r="AB98" i="5"/>
  <c r="AB636" i="5"/>
  <c r="AA95" i="5"/>
  <c r="AB829" i="5"/>
  <c r="AB97" i="5" s="1"/>
  <c r="AB821" i="5"/>
  <c r="AK589" i="5" l="1"/>
  <c r="CF61" i="22"/>
  <c r="CF34" i="22"/>
  <c r="CF47" i="22"/>
  <c r="CF56" i="22"/>
  <c r="CF36" i="22"/>
  <c r="CF54" i="22"/>
  <c r="CF75" i="22"/>
  <c r="CF63" i="22"/>
  <c r="CF30" i="22"/>
  <c r="CF23" i="22"/>
  <c r="CF35" i="22"/>
  <c r="CF58" i="22"/>
  <c r="CF42" i="22"/>
  <c r="CF25" i="22"/>
  <c r="CF40" i="22"/>
  <c r="CF72" i="22"/>
  <c r="CF53" i="22"/>
  <c r="CF27" i="22"/>
  <c r="CF48" i="22"/>
  <c r="CF59" i="22"/>
  <c r="CF66" i="22"/>
  <c r="CF39" i="22"/>
  <c r="CF38" i="22"/>
  <c r="CF29" i="22"/>
  <c r="CG19" i="22"/>
  <c r="CG24" i="22" s="1"/>
  <c r="CG52" i="22"/>
  <c r="AL527" i="5"/>
  <c r="AL161" i="5" s="1"/>
  <c r="CG36" i="22"/>
  <c r="AI180" i="5"/>
  <c r="AI84" i="5" s="1"/>
  <c r="AI1282" i="5"/>
  <c r="AI1293" i="5" s="1"/>
  <c r="AI1288" i="5" s="1"/>
  <c r="AI596" i="5"/>
  <c r="AI597" i="5" s="1"/>
  <c r="AI87" i="5" s="1"/>
  <c r="AI239" i="5"/>
  <c r="AM1281" i="5"/>
  <c r="AL586" i="5"/>
  <c r="AL177" i="5" s="1"/>
  <c r="AJ178" i="5"/>
  <c r="AJ767" i="5"/>
  <c r="AJ595" i="5"/>
  <c r="AN487" i="5"/>
  <c r="AN488" i="5" s="1"/>
  <c r="AM494" i="5"/>
  <c r="AM495" i="5" s="1"/>
  <c r="AM501" i="5"/>
  <c r="AM502" i="5" s="1"/>
  <c r="AM508" i="5"/>
  <c r="AM509" i="5" s="1"/>
  <c r="AN574" i="5"/>
  <c r="AN166" i="5" s="1"/>
  <c r="AN582" i="5"/>
  <c r="AN174" i="5" s="1"/>
  <c r="AN576" i="5"/>
  <c r="AN168" i="5" s="1"/>
  <c r="AN583" i="5"/>
  <c r="AN175" i="5" s="1"/>
  <c r="AN575" i="5"/>
  <c r="AN167" i="5" s="1"/>
  <c r="AN577" i="5"/>
  <c r="AN169" i="5" s="1"/>
  <c r="AN578" i="5"/>
  <c r="AN170" i="5" s="1"/>
  <c r="AN581" i="5"/>
  <c r="AN173" i="5" s="1"/>
  <c r="AN580" i="5"/>
  <c r="AN172" i="5" s="1"/>
  <c r="AN579" i="5"/>
  <c r="AN171" i="5" s="1"/>
  <c r="AK160" i="5"/>
  <c r="AM584" i="5"/>
  <c r="AN594" i="5"/>
  <c r="AN223" i="5" s="1"/>
  <c r="AN155" i="5"/>
  <c r="AO391" i="5"/>
  <c r="AO398" i="5"/>
  <c r="AO399" i="5"/>
  <c r="AB232" i="5"/>
  <c r="AB832" i="5"/>
  <c r="AC818" i="5"/>
  <c r="AC820" i="5" s="1"/>
  <c r="AB676" i="5"/>
  <c r="AB706" i="5"/>
  <c r="CG41" i="22" l="1"/>
  <c r="CG64" i="22"/>
  <c r="CG45" i="22"/>
  <c r="CG72" i="22"/>
  <c r="CG35" i="22"/>
  <c r="CG75" i="22"/>
  <c r="CG63" i="22"/>
  <c r="CG28" i="22"/>
  <c r="CG29" i="22"/>
  <c r="CG68" i="22"/>
  <c r="CG71" i="22"/>
  <c r="CG27" i="22"/>
  <c r="CG58" i="22"/>
  <c r="CG51" i="22"/>
  <c r="CG59" i="22"/>
  <c r="CG26" i="22"/>
  <c r="CG67" i="22"/>
  <c r="CG44" i="22"/>
  <c r="CG49" i="22"/>
  <c r="CG25" i="22"/>
  <c r="CG55" i="22"/>
  <c r="CF21" i="22"/>
  <c r="CG69" i="22"/>
  <c r="CG66" i="22"/>
  <c r="CG65" i="22"/>
  <c r="CG62" i="22"/>
  <c r="CG43" i="22"/>
  <c r="CG73" i="22"/>
  <c r="CG61" i="22"/>
  <c r="CG60" i="22"/>
  <c r="CG38" i="22"/>
  <c r="CG76" i="22"/>
  <c r="CG53" i="22"/>
  <c r="CG46" i="22"/>
  <c r="CG48" i="22"/>
  <c r="CG50" i="22"/>
  <c r="CG57" i="22"/>
  <c r="CG56" i="22"/>
  <c r="CG42" i="22"/>
  <c r="CG23" i="22"/>
  <c r="CF22" i="22"/>
  <c r="AM525" i="5" s="1"/>
  <c r="AM527" i="5" s="1"/>
  <c r="AM161" i="5" s="1"/>
  <c r="CG40" i="22"/>
  <c r="CG47" i="22"/>
  <c r="CG32" i="22"/>
  <c r="CG39" i="22"/>
  <c r="CG70" i="22"/>
  <c r="CG30" i="22"/>
  <c r="CG31" i="22"/>
  <c r="CG54" i="22"/>
  <c r="CG37" i="22"/>
  <c r="CG34" i="22"/>
  <c r="CG74" i="22"/>
  <c r="CG33" i="22"/>
  <c r="CH19" i="22"/>
  <c r="AL512" i="5"/>
  <c r="AL514" i="5" s="1"/>
  <c r="AL589" i="5" s="1"/>
  <c r="AK178" i="5"/>
  <c r="AK595" i="5"/>
  <c r="AK767" i="5"/>
  <c r="AM586" i="5"/>
  <c r="AM177" i="5" s="1"/>
  <c r="AN1281" i="5"/>
  <c r="AJ1282" i="5"/>
  <c r="AJ1293" i="5" s="1"/>
  <c r="AJ1288" i="5" s="1"/>
  <c r="AJ180" i="5"/>
  <c r="AJ84" i="5" s="1"/>
  <c r="AJ239" i="5"/>
  <c r="AJ596" i="5"/>
  <c r="AO487" i="5"/>
  <c r="AO488" i="5" s="1"/>
  <c r="AO574" i="5"/>
  <c r="AO166" i="5" s="1"/>
  <c r="AO582" i="5"/>
  <c r="AO174" i="5" s="1"/>
  <c r="AO576" i="5"/>
  <c r="AO168" i="5" s="1"/>
  <c r="AO575" i="5"/>
  <c r="AO167" i="5" s="1"/>
  <c r="AO583" i="5"/>
  <c r="AO175" i="5" s="1"/>
  <c r="AO578" i="5"/>
  <c r="AO170" i="5" s="1"/>
  <c r="AO577" i="5"/>
  <c r="AO169" i="5" s="1"/>
  <c r="AO580" i="5"/>
  <c r="AO172" i="5" s="1"/>
  <c r="AO581" i="5"/>
  <c r="AO173" i="5" s="1"/>
  <c r="AO579" i="5"/>
  <c r="AO171" i="5" s="1"/>
  <c r="AO155" i="5"/>
  <c r="AO594" i="5"/>
  <c r="AO223" i="5" s="1"/>
  <c r="AN501" i="5"/>
  <c r="AN502" i="5" s="1"/>
  <c r="AN494" i="5"/>
  <c r="AN495" i="5" s="1"/>
  <c r="AN508" i="5"/>
  <c r="AN509" i="5" s="1"/>
  <c r="AN584" i="5"/>
  <c r="AP388" i="5"/>
  <c r="AP396" i="5" s="1"/>
  <c r="AC98" i="5"/>
  <c r="AC636" i="5"/>
  <c r="AB95" i="5"/>
  <c r="AC829" i="5"/>
  <c r="AC821" i="5"/>
  <c r="CH61" i="22" l="1"/>
  <c r="CH49" i="22"/>
  <c r="CH62" i="22"/>
  <c r="CH52" i="22"/>
  <c r="CH33" i="22"/>
  <c r="CH73" i="22"/>
  <c r="CH40" i="22"/>
  <c r="CH74" i="22"/>
  <c r="CH75" i="22"/>
  <c r="CH76" i="22"/>
  <c r="CH65" i="22"/>
  <c r="CH32" i="22"/>
  <c r="CH25" i="22"/>
  <c r="CH66" i="22"/>
  <c r="CH55" i="22"/>
  <c r="CH42" i="22"/>
  <c r="CH28" i="22"/>
  <c r="CH46" i="22"/>
  <c r="CH72" i="22"/>
  <c r="CH36" i="22"/>
  <c r="CH64" i="22"/>
  <c r="CH51" i="22"/>
  <c r="CH29" i="22"/>
  <c r="CH45" i="22"/>
  <c r="CH56" i="22"/>
  <c r="CH35" i="22"/>
  <c r="CH58" i="22"/>
  <c r="CH48" i="22"/>
  <c r="CH34" i="22"/>
  <c r="CH50" i="22"/>
  <c r="CH59" i="22"/>
  <c r="CH30" i="22"/>
  <c r="CH38" i="22"/>
  <c r="CH71" i="22"/>
  <c r="CH67" i="22"/>
  <c r="CH39" i="22"/>
  <c r="CH23" i="22"/>
  <c r="CH68" i="22"/>
  <c r="CH70" i="22"/>
  <c r="CH31" i="22"/>
  <c r="CH27" i="22"/>
  <c r="CH47" i="22"/>
  <c r="CH37" i="22"/>
  <c r="CH44" i="22"/>
  <c r="CH41" i="22"/>
  <c r="CH43" i="22"/>
  <c r="CH53" i="22"/>
  <c r="CH57" i="22"/>
  <c r="CH63" i="22"/>
  <c r="CH26" i="22"/>
  <c r="CH24" i="22"/>
  <c r="CH60" i="22"/>
  <c r="CH69" i="22"/>
  <c r="CH54" i="22"/>
  <c r="CG21" i="22"/>
  <c r="CG22" i="22"/>
  <c r="AN525" i="5" s="1"/>
  <c r="AN527" i="5" s="1"/>
  <c r="AN161" i="5" s="1"/>
  <c r="AL160" i="5"/>
  <c r="AL767" i="5"/>
  <c r="AM512" i="5"/>
  <c r="AM514" i="5" s="1"/>
  <c r="AM589" i="5" s="1"/>
  <c r="AK596" i="5"/>
  <c r="AK597" i="5" s="1"/>
  <c r="AK87" i="5" s="1"/>
  <c r="AK239" i="5"/>
  <c r="AK1282" i="5"/>
  <c r="AK180" i="5"/>
  <c r="AK84" i="5" s="1"/>
  <c r="AJ597" i="5"/>
  <c r="AJ87" i="5" s="1"/>
  <c r="AO1281" i="5"/>
  <c r="Q1306" i="5" s="1"/>
  <c r="AN586" i="5"/>
  <c r="AN177" i="5" s="1"/>
  <c r="AO508" i="5"/>
  <c r="AO509" i="5" s="1"/>
  <c r="AO501" i="5"/>
  <c r="AO502" i="5" s="1"/>
  <c r="AO494" i="5"/>
  <c r="AO495" i="5" s="1"/>
  <c r="AO584" i="5"/>
  <c r="AP391" i="5"/>
  <c r="CI19" i="22" s="1"/>
  <c r="AQ388" i="5"/>
  <c r="AQ396" i="5" s="1"/>
  <c r="AP398" i="5"/>
  <c r="AP399" i="5"/>
  <c r="AC232" i="5"/>
  <c r="AD818" i="5"/>
  <c r="AD820" i="5" s="1"/>
  <c r="AC832" i="5"/>
  <c r="AC676" i="5"/>
  <c r="AC97" i="5"/>
  <c r="AC706" i="5"/>
  <c r="CH21" i="22" l="1"/>
  <c r="CH22" i="22"/>
  <c r="AO525" i="5" s="1"/>
  <c r="AO527" i="5" s="1"/>
  <c r="AO161" i="5" s="1"/>
  <c r="AL595" i="5"/>
  <c r="AL239" i="5" s="1"/>
  <c r="AL178" i="5"/>
  <c r="AM160" i="5"/>
  <c r="AN512" i="5"/>
  <c r="AN514" i="5" s="1"/>
  <c r="AN589" i="5" s="1"/>
  <c r="CI46" i="22"/>
  <c r="CI38" i="22"/>
  <c r="CI47" i="22"/>
  <c r="CI64" i="22"/>
  <c r="CI44" i="22"/>
  <c r="CI56" i="22"/>
  <c r="CI55" i="22"/>
  <c r="CI24" i="22"/>
  <c r="CI51" i="22"/>
  <c r="CI75" i="22"/>
  <c r="CI28" i="22"/>
  <c r="CI73" i="22"/>
  <c r="CI65" i="22"/>
  <c r="CI58" i="22"/>
  <c r="CI36" i="22"/>
  <c r="CI50" i="22"/>
  <c r="CI70" i="22"/>
  <c r="CI33" i="22"/>
  <c r="CI25" i="22"/>
  <c r="CI69" i="22"/>
  <c r="CI59" i="22"/>
  <c r="CI72" i="22"/>
  <c r="CI39" i="22"/>
  <c r="CI76" i="22"/>
  <c r="CI35" i="22"/>
  <c r="CI63" i="22"/>
  <c r="CI54" i="22"/>
  <c r="CI48" i="22"/>
  <c r="CI31" i="22"/>
  <c r="CI49" i="22"/>
  <c r="CI23" i="22"/>
  <c r="CI34" i="22"/>
  <c r="CI62" i="22"/>
  <c r="CI53" i="22"/>
  <c r="CI71" i="22"/>
  <c r="CI30" i="22"/>
  <c r="CI67" i="22"/>
  <c r="CI42" i="22"/>
  <c r="CI66" i="22"/>
  <c r="CI68" i="22"/>
  <c r="CI57" i="22"/>
  <c r="CI32" i="22"/>
  <c r="CI45" i="22"/>
  <c r="CI52" i="22"/>
  <c r="CI37" i="22"/>
  <c r="CI41" i="22"/>
  <c r="CI27" i="22"/>
  <c r="CI29" i="22"/>
  <c r="CI40" i="22"/>
  <c r="CI26" i="22"/>
  <c r="CI74" i="22"/>
  <c r="CI43" i="22"/>
  <c r="CI61" i="22"/>
  <c r="CI60" i="22"/>
  <c r="AL1282" i="5"/>
  <c r="AL1293" i="5" s="1"/>
  <c r="AL180" i="5"/>
  <c r="AL84" i="5" s="1"/>
  <c r="AL596" i="5"/>
  <c r="AL597" i="5" s="1"/>
  <c r="AL87" i="5" s="1"/>
  <c r="AK1293" i="5"/>
  <c r="AK1288" i="5" s="1"/>
  <c r="P1307" i="5"/>
  <c r="P1312" i="5" s="1"/>
  <c r="AM767" i="5"/>
  <c r="AM595" i="5"/>
  <c r="AM178" i="5"/>
  <c r="AO586" i="5"/>
  <c r="AO177" i="5" s="1"/>
  <c r="AP487" i="5"/>
  <c r="AP488" i="5" s="1"/>
  <c r="AP575" i="5"/>
  <c r="AP167" i="5" s="1"/>
  <c r="AP582" i="5"/>
  <c r="AP174" i="5" s="1"/>
  <c r="AP576" i="5"/>
  <c r="AP168" i="5" s="1"/>
  <c r="AP574" i="5"/>
  <c r="AP166" i="5" s="1"/>
  <c r="AP583" i="5"/>
  <c r="AP175" i="5" s="1"/>
  <c r="AP577" i="5"/>
  <c r="AP169" i="5" s="1"/>
  <c r="AP581" i="5"/>
  <c r="AP173" i="5" s="1"/>
  <c r="AP580" i="5"/>
  <c r="AP172" i="5" s="1"/>
  <c r="AP578" i="5"/>
  <c r="AP170" i="5" s="1"/>
  <c r="AP579" i="5"/>
  <c r="AP171" i="5" s="1"/>
  <c r="AP594" i="5"/>
  <c r="AP223" i="5" s="1"/>
  <c r="AP155" i="5"/>
  <c r="AQ391" i="5"/>
  <c r="AR388" i="5"/>
  <c r="AR396" i="5" s="1"/>
  <c r="AQ399" i="5"/>
  <c r="AQ398" i="5"/>
  <c r="AD98" i="5"/>
  <c r="AD636" i="5"/>
  <c r="AC95" i="5"/>
  <c r="AD821" i="5"/>
  <c r="AD829" i="5"/>
  <c r="CJ64" i="22" l="1"/>
  <c r="CJ19" i="22"/>
  <c r="CJ71" i="22" s="1"/>
  <c r="CI21" i="22"/>
  <c r="AN160" i="5"/>
  <c r="AN595" i="5"/>
  <c r="AO512" i="5"/>
  <c r="AO514" i="5" s="1"/>
  <c r="AO589" i="5" s="1"/>
  <c r="CJ72" i="22"/>
  <c r="CJ67" i="22"/>
  <c r="CJ36" i="22"/>
  <c r="CJ23" i="22"/>
  <c r="CJ57" i="22"/>
  <c r="CJ61" i="22"/>
  <c r="CJ74" i="22"/>
  <c r="CI22" i="22"/>
  <c r="AP525" i="5" s="1"/>
  <c r="CJ33" i="22"/>
  <c r="CJ25" i="22"/>
  <c r="CJ59" i="22"/>
  <c r="CJ65" i="22"/>
  <c r="CJ63" i="22"/>
  <c r="CJ54" i="22"/>
  <c r="CJ37" i="22"/>
  <c r="CJ24" i="22"/>
  <c r="CJ35" i="22"/>
  <c r="CJ40" i="22"/>
  <c r="CJ51" i="22"/>
  <c r="CJ50" i="22"/>
  <c r="CJ42" i="22"/>
  <c r="CJ73" i="22"/>
  <c r="CJ56" i="22"/>
  <c r="CJ58" i="22"/>
  <c r="CJ69" i="22"/>
  <c r="CJ39" i="22"/>
  <c r="CJ29" i="22"/>
  <c r="CJ41" i="22"/>
  <c r="CJ75" i="22"/>
  <c r="CJ66" i="22"/>
  <c r="CJ53" i="22"/>
  <c r="CJ48" i="22"/>
  <c r="CJ31" i="22"/>
  <c r="CJ27" i="22"/>
  <c r="CJ38" i="22"/>
  <c r="CJ52" i="22"/>
  <c r="CJ46" i="22"/>
  <c r="CJ70" i="22"/>
  <c r="CJ32" i="22"/>
  <c r="CJ62" i="22"/>
  <c r="CJ47" i="22"/>
  <c r="CJ68" i="22"/>
  <c r="CJ76" i="22"/>
  <c r="CJ44" i="22"/>
  <c r="CJ45" i="22"/>
  <c r="CJ30" i="22"/>
  <c r="CJ60" i="22"/>
  <c r="CJ43" i="22"/>
  <c r="CJ34" i="22"/>
  <c r="CJ26" i="22"/>
  <c r="CJ28" i="22"/>
  <c r="CJ49" i="22"/>
  <c r="CJ55" i="22"/>
  <c r="AM239" i="5"/>
  <c r="AM596" i="5"/>
  <c r="AM597" i="5" s="1"/>
  <c r="AM87" i="5" s="1"/>
  <c r="AM180" i="5"/>
  <c r="AM84" i="5" s="1"/>
  <c r="AM1282" i="5"/>
  <c r="AM1293" i="5" s="1"/>
  <c r="AM1288" i="5" s="1"/>
  <c r="AP1281" i="5"/>
  <c r="AN767" i="5"/>
  <c r="AN178" i="5"/>
  <c r="AQ487" i="5"/>
  <c r="AQ488" i="5" s="1"/>
  <c r="AQ574" i="5"/>
  <c r="AQ166" i="5" s="1"/>
  <c r="AQ582" i="5"/>
  <c r="AQ174" i="5" s="1"/>
  <c r="AQ576" i="5"/>
  <c r="AQ168" i="5" s="1"/>
  <c r="AQ575" i="5"/>
  <c r="AQ167" i="5" s="1"/>
  <c r="AQ583" i="5"/>
  <c r="AQ175" i="5" s="1"/>
  <c r="AQ580" i="5"/>
  <c r="AQ172" i="5" s="1"/>
  <c r="AQ577" i="5"/>
  <c r="AQ169" i="5" s="1"/>
  <c r="AQ578" i="5"/>
  <c r="AQ170" i="5" s="1"/>
  <c r="AQ581" i="5"/>
  <c r="AQ173" i="5" s="1"/>
  <c r="AQ579" i="5"/>
  <c r="AQ171" i="5" s="1"/>
  <c r="AL1288" i="5"/>
  <c r="AQ594" i="5"/>
  <c r="AQ223" i="5" s="1"/>
  <c r="AP501" i="5"/>
  <c r="AP502" i="5" s="1"/>
  <c r="AR391" i="5"/>
  <c r="AQ155" i="5"/>
  <c r="AP508" i="5"/>
  <c r="AP509" i="5" s="1"/>
  <c r="AP494" i="5"/>
  <c r="AP495" i="5" s="1"/>
  <c r="AP584" i="5"/>
  <c r="AS388" i="5"/>
  <c r="AS396" i="5" s="1"/>
  <c r="AR398" i="5"/>
  <c r="AR399" i="5"/>
  <c r="AD676" i="5"/>
  <c r="AD97" i="5"/>
  <c r="AD706" i="5"/>
  <c r="AD232" i="5"/>
  <c r="AD832" i="5"/>
  <c r="AE818" i="5"/>
  <c r="AE820" i="5" s="1"/>
  <c r="CK26" i="22" l="1"/>
  <c r="CK19" i="22"/>
  <c r="CJ21" i="22"/>
  <c r="CK57" i="22"/>
  <c r="AO767" i="5"/>
  <c r="AO160" i="5"/>
  <c r="CJ22" i="22"/>
  <c r="CK71" i="22"/>
  <c r="CK58" i="22"/>
  <c r="CK54" i="22"/>
  <c r="CK48" i="22"/>
  <c r="CK62" i="22"/>
  <c r="CK60" i="22"/>
  <c r="CK44" i="22"/>
  <c r="CK50" i="22"/>
  <c r="CK70" i="22"/>
  <c r="CK39" i="22"/>
  <c r="CK67" i="22"/>
  <c r="CK55" i="22"/>
  <c r="CK38" i="22"/>
  <c r="AP527" i="5"/>
  <c r="AP161" i="5" s="1"/>
  <c r="CK53" i="22"/>
  <c r="CK61" i="22"/>
  <c r="CK29" i="22"/>
  <c r="CK64" i="22"/>
  <c r="CK69" i="22"/>
  <c r="CK36" i="22"/>
  <c r="CK72" i="22"/>
  <c r="CK37" i="22"/>
  <c r="CK35" i="22"/>
  <c r="CK23" i="22"/>
  <c r="CK43" i="22"/>
  <c r="CK75" i="22"/>
  <c r="CK76" i="22"/>
  <c r="CK33" i="22"/>
  <c r="CK66" i="22"/>
  <c r="CK40" i="22"/>
  <c r="CK30" i="22"/>
  <c r="CK74" i="22"/>
  <c r="CK51" i="22"/>
  <c r="CK56" i="22"/>
  <c r="CK45" i="22"/>
  <c r="CK42" i="22"/>
  <c r="CK73" i="22"/>
  <c r="CK27" i="22"/>
  <c r="CK28" i="22"/>
  <c r="CK63" i="22"/>
  <c r="CK32" i="22"/>
  <c r="CK24" i="22"/>
  <c r="CK46" i="22"/>
  <c r="CK49" i="22"/>
  <c r="CK59" i="22"/>
  <c r="CK31" i="22"/>
  <c r="CK68" i="22"/>
  <c r="CK25" i="22"/>
  <c r="CK52" i="22"/>
  <c r="CK65" i="22"/>
  <c r="CK41" i="22"/>
  <c r="CK34" i="22"/>
  <c r="CK47" i="22"/>
  <c r="AQ1281" i="5"/>
  <c r="AP586" i="5"/>
  <c r="AP177" i="5" s="1"/>
  <c r="AN239" i="5"/>
  <c r="AN596" i="5"/>
  <c r="AN597" i="5" s="1"/>
  <c r="AN87" i="5" s="1"/>
  <c r="AN180" i="5"/>
  <c r="AN84" i="5" s="1"/>
  <c r="AN1282" i="5"/>
  <c r="AN1293" i="5" s="1"/>
  <c r="AN1288" i="5" s="1"/>
  <c r="AR487" i="5"/>
  <c r="AR488" i="5" s="1"/>
  <c r="AO178" i="5"/>
  <c r="AO1282" i="5" s="1"/>
  <c r="AO595" i="5"/>
  <c r="AO239" i="5" s="1"/>
  <c r="AR583" i="5"/>
  <c r="AR175" i="5" s="1"/>
  <c r="AR582" i="5"/>
  <c r="AR174" i="5" s="1"/>
  <c r="AR576" i="5"/>
  <c r="AR168" i="5" s="1"/>
  <c r="AR575" i="5"/>
  <c r="AR167" i="5" s="1"/>
  <c r="AR574" i="5"/>
  <c r="AR166" i="5" s="1"/>
  <c r="AR578" i="5"/>
  <c r="AR170" i="5" s="1"/>
  <c r="AR581" i="5"/>
  <c r="AR173" i="5" s="1"/>
  <c r="AR577" i="5"/>
  <c r="AR169" i="5" s="1"/>
  <c r="AR580" i="5"/>
  <c r="AR172" i="5" s="1"/>
  <c r="AR579" i="5"/>
  <c r="AR171" i="5" s="1"/>
  <c r="AQ501" i="5"/>
  <c r="AQ502" i="5" s="1"/>
  <c r="AQ508" i="5"/>
  <c r="AQ509" i="5" s="1"/>
  <c r="AQ494" i="5"/>
  <c r="AQ495" i="5" s="1"/>
  <c r="AR594" i="5"/>
  <c r="AR223" i="5" s="1"/>
  <c r="AR155" i="5"/>
  <c r="AS391" i="5"/>
  <c r="CL19" i="22" s="1"/>
  <c r="AQ584" i="5"/>
  <c r="AT388" i="5"/>
  <c r="AT396" i="5" s="1"/>
  <c r="AS399" i="5"/>
  <c r="AS398" i="5"/>
  <c r="AE636" i="5"/>
  <c r="AE98" i="5"/>
  <c r="AE829" i="5"/>
  <c r="AE821" i="5"/>
  <c r="AD95" i="5"/>
  <c r="CL32" i="22" l="1"/>
  <c r="CL75" i="22"/>
  <c r="CL45" i="22"/>
  <c r="CL49" i="22"/>
  <c r="CL58" i="22"/>
  <c r="CK21" i="22"/>
  <c r="AQ525" i="5"/>
  <c r="AQ527" i="5" s="1"/>
  <c r="AP512" i="5"/>
  <c r="AP514" i="5" s="1"/>
  <c r="AP589" i="5" s="1"/>
  <c r="AQ512" i="5"/>
  <c r="CL70" i="22"/>
  <c r="CL26" i="22"/>
  <c r="CL69" i="22"/>
  <c r="CL55" i="22"/>
  <c r="CL37" i="22"/>
  <c r="CL63" i="22"/>
  <c r="CL24" i="22"/>
  <c r="CL74" i="22"/>
  <c r="CL54" i="22"/>
  <c r="CL46" i="22"/>
  <c r="CL57" i="22"/>
  <c r="CL44" i="22"/>
  <c r="CL30" i="22"/>
  <c r="CL23" i="22"/>
  <c r="CL41" i="22"/>
  <c r="CL34" i="22"/>
  <c r="CL72" i="22"/>
  <c r="CL25" i="22"/>
  <c r="CL31" i="22"/>
  <c r="CL71" i="22"/>
  <c r="CL59" i="22"/>
  <c r="CL53" i="22"/>
  <c r="AQ514" i="5"/>
  <c r="CL60" i="22"/>
  <c r="CL66" i="22"/>
  <c r="CL73" i="22"/>
  <c r="CL51" i="22"/>
  <c r="CL52" i="22"/>
  <c r="CL36" i="22"/>
  <c r="CL50" i="22"/>
  <c r="CL42" i="22"/>
  <c r="CL28" i="22"/>
  <c r="CL67" i="22"/>
  <c r="CL33" i="22"/>
  <c r="CL76" i="22"/>
  <c r="CL43" i="22"/>
  <c r="CL27" i="22"/>
  <c r="CL48" i="22"/>
  <c r="CL68" i="22"/>
  <c r="CL56" i="22"/>
  <c r="CL38" i="22"/>
  <c r="CL47" i="22"/>
  <c r="CL40" i="22"/>
  <c r="CL39" i="22"/>
  <c r="CL65" i="22"/>
  <c r="CL29" i="22"/>
  <c r="CL35" i="22"/>
  <c r="CL62" i="22"/>
  <c r="CL64" i="22"/>
  <c r="CL61" i="22"/>
  <c r="CK22" i="22"/>
  <c r="AR525" i="5" s="1"/>
  <c r="AR1281" i="5"/>
  <c r="AQ586" i="5"/>
  <c r="AQ177" i="5" s="1"/>
  <c r="AS487" i="5"/>
  <c r="AS488" i="5" s="1"/>
  <c r="AO180" i="5"/>
  <c r="AO84" i="5" s="1"/>
  <c r="AO596" i="5"/>
  <c r="AO597" i="5" s="1"/>
  <c r="AO87" i="5" s="1"/>
  <c r="AS574" i="5"/>
  <c r="AS166" i="5" s="1"/>
  <c r="AS582" i="5"/>
  <c r="AS174" i="5" s="1"/>
  <c r="AS576" i="5"/>
  <c r="AS168" i="5" s="1"/>
  <c r="AS583" i="5"/>
  <c r="AS175" i="5" s="1"/>
  <c r="AS575" i="5"/>
  <c r="AS167" i="5" s="1"/>
  <c r="AS580" i="5"/>
  <c r="AS172" i="5" s="1"/>
  <c r="AS577" i="5"/>
  <c r="AS169" i="5" s="1"/>
  <c r="AS578" i="5"/>
  <c r="AS170" i="5" s="1"/>
  <c r="AS581" i="5"/>
  <c r="AS173" i="5" s="1"/>
  <c r="AS579" i="5"/>
  <c r="AS171" i="5" s="1"/>
  <c r="AR501" i="5"/>
  <c r="AR502" i="5" s="1"/>
  <c r="AR508" i="5"/>
  <c r="AR509" i="5" s="1"/>
  <c r="AR494" i="5"/>
  <c r="AR495" i="5" s="1"/>
  <c r="AT391" i="5"/>
  <c r="AR584" i="5"/>
  <c r="AS594" i="5"/>
  <c r="AS223" i="5" s="1"/>
  <c r="AO1293" i="5"/>
  <c r="AO1288" i="5" s="1"/>
  <c r="Q1307" i="5"/>
  <c r="Q1312" i="5" s="1"/>
  <c r="AS155" i="5"/>
  <c r="AU388" i="5"/>
  <c r="AU396" i="5" s="1"/>
  <c r="AT399" i="5"/>
  <c r="AT398" i="5"/>
  <c r="AE232" i="5"/>
  <c r="AF818" i="5"/>
  <c r="AF820" i="5" s="1"/>
  <c r="AE832" i="5"/>
  <c r="AE676" i="5"/>
  <c r="AE706" i="5"/>
  <c r="AE97" i="5"/>
  <c r="AQ589" i="5" l="1"/>
  <c r="CM31" i="22"/>
  <c r="CM19" i="22"/>
  <c r="CL21" i="22"/>
  <c r="AP767" i="5"/>
  <c r="AP160" i="5"/>
  <c r="AQ161" i="5"/>
  <c r="CM33" i="22"/>
  <c r="CM62" i="22"/>
  <c r="CM61" i="22"/>
  <c r="CM32" i="22"/>
  <c r="CM42" i="22"/>
  <c r="CM34" i="22"/>
  <c r="CM64" i="22"/>
  <c r="CM41" i="22"/>
  <c r="CM57" i="22"/>
  <c r="CM23" i="22"/>
  <c r="CM43" i="22"/>
  <c r="CM50" i="22"/>
  <c r="CM45" i="22"/>
  <c r="AR512" i="5"/>
  <c r="AR514" i="5" s="1"/>
  <c r="AR527" i="5"/>
  <c r="AR161" i="5" s="1"/>
  <c r="CM36" i="22"/>
  <c r="CM38" i="22"/>
  <c r="CM51" i="22"/>
  <c r="CM63" i="22"/>
  <c r="CM72" i="22"/>
  <c r="CM28" i="22"/>
  <c r="CM37" i="22"/>
  <c r="CM35" i="22"/>
  <c r="CM66" i="22"/>
  <c r="CM25" i="22"/>
  <c r="CM47" i="22"/>
  <c r="CM65" i="22"/>
  <c r="CM54" i="22"/>
  <c r="CM59" i="22"/>
  <c r="CM69" i="22"/>
  <c r="CM29" i="22"/>
  <c r="CM71" i="22"/>
  <c r="CM26" i="22"/>
  <c r="CM75" i="22"/>
  <c r="CM52" i="22"/>
  <c r="CM24" i="22"/>
  <c r="CM46" i="22"/>
  <c r="CM49" i="22"/>
  <c r="CM73" i="22"/>
  <c r="CM68" i="22"/>
  <c r="CM53" i="22"/>
  <c r="CM40" i="22"/>
  <c r="CM30" i="22"/>
  <c r="CM44" i="22"/>
  <c r="CM27" i="22"/>
  <c r="CM48" i="22"/>
  <c r="CM67" i="22"/>
  <c r="CM56" i="22"/>
  <c r="CM76" i="22"/>
  <c r="CM58" i="22"/>
  <c r="CM74" i="22"/>
  <c r="CM70" i="22"/>
  <c r="CM55" i="22"/>
  <c r="CM39" i="22"/>
  <c r="CL22" i="22"/>
  <c r="AS525" i="5" s="1"/>
  <c r="CM60" i="22"/>
  <c r="AR586" i="5"/>
  <c r="AR177" i="5" s="1"/>
  <c r="AS1281" i="5"/>
  <c r="AT487" i="5"/>
  <c r="AT488" i="5" s="1"/>
  <c r="AQ160" i="5"/>
  <c r="AP595" i="5"/>
  <c r="AP178" i="5"/>
  <c r="AT574" i="5"/>
  <c r="AT166" i="5" s="1"/>
  <c r="AT582" i="5"/>
  <c r="AT174" i="5" s="1"/>
  <c r="AT576" i="5"/>
  <c r="AT168" i="5" s="1"/>
  <c r="AT575" i="5"/>
  <c r="AT167" i="5" s="1"/>
  <c r="AT583" i="5"/>
  <c r="AT175" i="5" s="1"/>
  <c r="AT580" i="5"/>
  <c r="AT172" i="5" s="1"/>
  <c r="AT578" i="5"/>
  <c r="AT170" i="5" s="1"/>
  <c r="AT577" i="5"/>
  <c r="AT169" i="5" s="1"/>
  <c r="AT581" i="5"/>
  <c r="AT173" i="5" s="1"/>
  <c r="AT579" i="5"/>
  <c r="AT171" i="5" s="1"/>
  <c r="AT155" i="5"/>
  <c r="AT594" i="5"/>
  <c r="AT223" i="5" s="1"/>
  <c r="AU391" i="5"/>
  <c r="AS494" i="5"/>
  <c r="AS495" i="5" s="1"/>
  <c r="AS508" i="5"/>
  <c r="AS509" i="5" s="1"/>
  <c r="AS501" i="5"/>
  <c r="AS502" i="5" s="1"/>
  <c r="AS584" i="5"/>
  <c r="AV388" i="5"/>
  <c r="AV396" i="5" s="1"/>
  <c r="AU399" i="5"/>
  <c r="AU398" i="5"/>
  <c r="AF636" i="5"/>
  <c r="AF98" i="5"/>
  <c r="AE95" i="5"/>
  <c r="AF821" i="5"/>
  <c r="AF829" i="5"/>
  <c r="AR589" i="5" l="1"/>
  <c r="CN60" i="22"/>
  <c r="CN19" i="22"/>
  <c r="CM21" i="22"/>
  <c r="CN26" i="22"/>
  <c r="CN30" i="22"/>
  <c r="CN67" i="22"/>
  <c r="CN49" i="22"/>
  <c r="CN36" i="22"/>
  <c r="CN64" i="22"/>
  <c r="CN54" i="22"/>
  <c r="CN39" i="22"/>
  <c r="CN48" i="22"/>
  <c r="CN40" i="22"/>
  <c r="CN73" i="22"/>
  <c r="CN71" i="22"/>
  <c r="CN70" i="22"/>
  <c r="CN32" i="22"/>
  <c r="CN42" i="22"/>
  <c r="CN52" i="22"/>
  <c r="CN28" i="22"/>
  <c r="CN58" i="22"/>
  <c r="AS527" i="5"/>
  <c r="AS161" i="5" s="1"/>
  <c r="CN63" i="22"/>
  <c r="CN72" i="22"/>
  <c r="CN41" i="22"/>
  <c r="CN33" i="22"/>
  <c r="CN65" i="22"/>
  <c r="CN46" i="22"/>
  <c r="CN59" i="22"/>
  <c r="CN74" i="22"/>
  <c r="CM22" i="22"/>
  <c r="AT525" i="5" s="1"/>
  <c r="CN24" i="22"/>
  <c r="CN31" i="22"/>
  <c r="CN37" i="22"/>
  <c r="CN47" i="22"/>
  <c r="CN23" i="22"/>
  <c r="CN61" i="22"/>
  <c r="CN51" i="22"/>
  <c r="CN50" i="22"/>
  <c r="CN38" i="22"/>
  <c r="CN53" i="22"/>
  <c r="CN76" i="22"/>
  <c r="CN55" i="22"/>
  <c r="CN56" i="22"/>
  <c r="CN75" i="22"/>
  <c r="CN35" i="22"/>
  <c r="CN29" i="22"/>
  <c r="CN68" i="22"/>
  <c r="CN34" i="22"/>
  <c r="CN62" i="22"/>
  <c r="CN44" i="22"/>
  <c r="CN45" i="22"/>
  <c r="CN57" i="22"/>
  <c r="CN43" i="22"/>
  <c r="CN66" i="22"/>
  <c r="CN69" i="22"/>
  <c r="CN25" i="22"/>
  <c r="CN27" i="22"/>
  <c r="AT1281" i="5"/>
  <c r="AS586" i="5"/>
  <c r="AS177" i="5" s="1"/>
  <c r="AQ595" i="5"/>
  <c r="AQ767" i="5"/>
  <c r="AQ178" i="5"/>
  <c r="AU487" i="5"/>
  <c r="AU488" i="5" s="1"/>
  <c r="AP239" i="5"/>
  <c r="AP596" i="5"/>
  <c r="AP180" i="5"/>
  <c r="AP84" i="5" s="1"/>
  <c r="AP1282" i="5"/>
  <c r="AP1293" i="5" s="1"/>
  <c r="AR160" i="5"/>
  <c r="AU583" i="5"/>
  <c r="AU175" i="5" s="1"/>
  <c r="AU582" i="5"/>
  <c r="AU174" i="5" s="1"/>
  <c r="AU576" i="5"/>
  <c r="AU168" i="5" s="1"/>
  <c r="AU574" i="5"/>
  <c r="AU166" i="5" s="1"/>
  <c r="AU575" i="5"/>
  <c r="AU167" i="5" s="1"/>
  <c r="AU580" i="5"/>
  <c r="AU172" i="5" s="1"/>
  <c r="AU581" i="5"/>
  <c r="AU173" i="5" s="1"/>
  <c r="AU577" i="5"/>
  <c r="AU169" i="5" s="1"/>
  <c r="AU578" i="5"/>
  <c r="AU170" i="5" s="1"/>
  <c r="AU579" i="5"/>
  <c r="AU171" i="5" s="1"/>
  <c r="AT501" i="5"/>
  <c r="AT502" i="5" s="1"/>
  <c r="AT508" i="5"/>
  <c r="AT509" i="5" s="1"/>
  <c r="AT494" i="5"/>
  <c r="AT495" i="5" s="1"/>
  <c r="AU155" i="5"/>
  <c r="AU594" i="5"/>
  <c r="AU223" i="5" s="1"/>
  <c r="AV391" i="5"/>
  <c r="AT584" i="5"/>
  <c r="AW388" i="5"/>
  <c r="AW396" i="5" s="1"/>
  <c r="AV399" i="5"/>
  <c r="AV398" i="5"/>
  <c r="AF676" i="5"/>
  <c r="AF706" i="5"/>
  <c r="AF97" i="5"/>
  <c r="AF232" i="5"/>
  <c r="AG818" i="5"/>
  <c r="AG820" i="5" s="1"/>
  <c r="AF832" i="5"/>
  <c r="CO35" i="22" l="1"/>
  <c r="CO19" i="22"/>
  <c r="CN21" i="22"/>
  <c r="AS512" i="5"/>
  <c r="AS514" i="5" s="1"/>
  <c r="AS589" i="5" s="1"/>
  <c r="CO25" i="22"/>
  <c r="CO67" i="22"/>
  <c r="CN22" i="22"/>
  <c r="AU525" i="5" s="1"/>
  <c r="CO65" i="22"/>
  <c r="CO55" i="22"/>
  <c r="CO45" i="22"/>
  <c r="CO66" i="22"/>
  <c r="CO26" i="22"/>
  <c r="CO68" i="22"/>
  <c r="CO75" i="22"/>
  <c r="CO71" i="22"/>
  <c r="CO56" i="22"/>
  <c r="CO72" i="22"/>
  <c r="CO52" i="22"/>
  <c r="CO50" i="22"/>
  <c r="CO30" i="22"/>
  <c r="CO44" i="22"/>
  <c r="CO46" i="22"/>
  <c r="CO23" i="22"/>
  <c r="CO64" i="22"/>
  <c r="CO60" i="22"/>
  <c r="CO37" i="22"/>
  <c r="CO40" i="22"/>
  <c r="CO43" i="22"/>
  <c r="CO29" i="22"/>
  <c r="CO41" i="22"/>
  <c r="CO61" i="22"/>
  <c r="CO74" i="22"/>
  <c r="CO73" i="22"/>
  <c r="CO51" i="22"/>
  <c r="CO57" i="22"/>
  <c r="CO38" i="22"/>
  <c r="CO27" i="22"/>
  <c r="CO70" i="22"/>
  <c r="CO58" i="22"/>
  <c r="CO47" i="22"/>
  <c r="CO36" i="22"/>
  <c r="CO53" i="22"/>
  <c r="CO63" i="22"/>
  <c r="CO62" i="22"/>
  <c r="CO69" i="22"/>
  <c r="AT527" i="5"/>
  <c r="AT161" i="5" s="1"/>
  <c r="CO76" i="22"/>
  <c r="CO34" i="22"/>
  <c r="CO32" i="22"/>
  <c r="CO59" i="22"/>
  <c r="CO24" i="22"/>
  <c r="CO28" i="22"/>
  <c r="CO33" i="22"/>
  <c r="CO54" i="22"/>
  <c r="CO42" i="22"/>
  <c r="AQ596" i="5"/>
  <c r="AQ597" i="5" s="1"/>
  <c r="AQ87" i="5" s="1"/>
  <c r="AQ239" i="5"/>
  <c r="AR767" i="5"/>
  <c r="AR595" i="5"/>
  <c r="AR178" i="5"/>
  <c r="AU1281" i="5"/>
  <c r="AT586" i="5"/>
  <c r="AT177" i="5" s="1"/>
  <c r="AQ1282" i="5"/>
  <c r="AQ1293" i="5" s="1"/>
  <c r="AQ1288" i="5" s="1"/>
  <c r="AQ180" i="5"/>
  <c r="AQ84" i="5" s="1"/>
  <c r="AV487" i="5"/>
  <c r="AV488" i="5" s="1"/>
  <c r="AP597" i="5"/>
  <c r="AP87" i="5" s="1"/>
  <c r="AV574" i="5"/>
  <c r="AV166" i="5" s="1"/>
  <c r="AV582" i="5"/>
  <c r="AV174" i="5" s="1"/>
  <c r="AV576" i="5"/>
  <c r="AV168" i="5" s="1"/>
  <c r="AV583" i="5"/>
  <c r="AV175" i="5" s="1"/>
  <c r="AV575" i="5"/>
  <c r="AV167" i="5" s="1"/>
  <c r="AV578" i="5"/>
  <c r="AV170" i="5" s="1"/>
  <c r="AV580" i="5"/>
  <c r="AV172" i="5" s="1"/>
  <c r="AV581" i="5"/>
  <c r="AV173" i="5" s="1"/>
  <c r="AV577" i="5"/>
  <c r="AV169" i="5" s="1"/>
  <c r="AV579" i="5"/>
  <c r="AV171" i="5" s="1"/>
  <c r="AP1288" i="5"/>
  <c r="AU508" i="5"/>
  <c r="AU509" i="5" s="1"/>
  <c r="AU494" i="5"/>
  <c r="AU495" i="5" s="1"/>
  <c r="AU501" i="5"/>
  <c r="AU502" i="5" s="1"/>
  <c r="AV155" i="5"/>
  <c r="AV594" i="5"/>
  <c r="AV223" i="5" s="1"/>
  <c r="AU584" i="5"/>
  <c r="AW391" i="5"/>
  <c r="AW398" i="5"/>
  <c r="AW399" i="5"/>
  <c r="AG636" i="5"/>
  <c r="AG98" i="5"/>
  <c r="AF95" i="5"/>
  <c r="AG821" i="5"/>
  <c r="AG829" i="5"/>
  <c r="CP23" i="22" l="1"/>
  <c r="CP19" i="22"/>
  <c r="CP47" i="22" s="1"/>
  <c r="CO48" i="22"/>
  <c r="CO31" i="22"/>
  <c r="CO49" i="22"/>
  <c r="CO39" i="22"/>
  <c r="AS767" i="5"/>
  <c r="AS160" i="5"/>
  <c r="AT512" i="5"/>
  <c r="AT514" i="5" s="1"/>
  <c r="AT589" i="5" s="1"/>
  <c r="CP50" i="22"/>
  <c r="CP61" i="22"/>
  <c r="CP69" i="22"/>
  <c r="CP24" i="22"/>
  <c r="CP71" i="22"/>
  <c r="CP49" i="22"/>
  <c r="CP55" i="22"/>
  <c r="CP42" i="22"/>
  <c r="CP33" i="22"/>
  <c r="CP66" i="22"/>
  <c r="CP36" i="22"/>
  <c r="CP65" i="22"/>
  <c r="CP34" i="22"/>
  <c r="CP35" i="22"/>
  <c r="CP25" i="22"/>
  <c r="CP52" i="22"/>
  <c r="CP58" i="22"/>
  <c r="CP56" i="22"/>
  <c r="CP60" i="22"/>
  <c r="CP37" i="22"/>
  <c r="CP67" i="22"/>
  <c r="CP54" i="22"/>
  <c r="CP64" i="22"/>
  <c r="CP28" i="22"/>
  <c r="CP26" i="22"/>
  <c r="CP74" i="22"/>
  <c r="CP76" i="22"/>
  <c r="CP59" i="22"/>
  <c r="CP51" i="22"/>
  <c r="CP53" i="22"/>
  <c r="CP57" i="22"/>
  <c r="CP43" i="22"/>
  <c r="CP41" i="22"/>
  <c r="CP38" i="22"/>
  <c r="CP40" i="22"/>
  <c r="CP39" i="22"/>
  <c r="CP45" i="22"/>
  <c r="CP73" i="22"/>
  <c r="CP48" i="22"/>
  <c r="AU527" i="5"/>
  <c r="AU161" i="5" s="1"/>
  <c r="CP29" i="22"/>
  <c r="CP63" i="22"/>
  <c r="CP62" i="22"/>
  <c r="CP70" i="22"/>
  <c r="CP68" i="22"/>
  <c r="CP31" i="22"/>
  <c r="CP27" i="22"/>
  <c r="CP44" i="22"/>
  <c r="CP32" i="22"/>
  <c r="CP75" i="22"/>
  <c r="CP30" i="22"/>
  <c r="CP46" i="22"/>
  <c r="CP72" i="22"/>
  <c r="AR239" i="5"/>
  <c r="AR596" i="5"/>
  <c r="AR597" i="5" s="1"/>
  <c r="AR87" i="5" s="1"/>
  <c r="AR180" i="5"/>
  <c r="AR84" i="5" s="1"/>
  <c r="AR1282" i="5"/>
  <c r="AR1293" i="5" s="1"/>
  <c r="AV1281" i="5"/>
  <c r="AU586" i="5"/>
  <c r="AU177" i="5" s="1"/>
  <c r="AW487" i="5"/>
  <c r="AW488" i="5" s="1"/>
  <c r="AW575" i="5"/>
  <c r="AW167" i="5" s="1"/>
  <c r="AW582" i="5"/>
  <c r="AW174" i="5" s="1"/>
  <c r="AW576" i="5"/>
  <c r="AW168" i="5" s="1"/>
  <c r="AW583" i="5"/>
  <c r="AW175" i="5" s="1"/>
  <c r="AW574" i="5"/>
  <c r="AW166" i="5" s="1"/>
  <c r="AW578" i="5"/>
  <c r="AW170" i="5" s="1"/>
  <c r="AW580" i="5"/>
  <c r="AW172" i="5" s="1"/>
  <c r="AW581" i="5"/>
  <c r="AW173" i="5" s="1"/>
  <c r="AW577" i="5"/>
  <c r="AW169" i="5" s="1"/>
  <c r="AW579" i="5"/>
  <c r="AW171" i="5" s="1"/>
  <c r="AW594" i="5"/>
  <c r="AW223" i="5" s="1"/>
  <c r="AV501" i="5"/>
  <c r="AV502" i="5" s="1"/>
  <c r="AW155" i="5"/>
  <c r="AV584" i="5"/>
  <c r="AV494" i="5"/>
  <c r="AV495" i="5" s="1"/>
  <c r="AV508" i="5"/>
  <c r="AV509" i="5" s="1"/>
  <c r="AX388" i="5"/>
  <c r="AX396" i="5" s="1"/>
  <c r="AG676" i="5"/>
  <c r="AG706" i="5"/>
  <c r="AG97" i="5"/>
  <c r="AG232" i="5"/>
  <c r="AG832" i="5"/>
  <c r="AH818" i="5"/>
  <c r="AH820" i="5" s="1"/>
  <c r="CO22" i="22" l="1"/>
  <c r="AV525" i="5" s="1"/>
  <c r="AV527" i="5" s="1"/>
  <c r="AV161" i="5" s="1"/>
  <c r="AS595" i="5"/>
  <c r="AS178" i="5"/>
  <c r="AS180" i="5" s="1"/>
  <c r="CO21" i="22"/>
  <c r="CP21" i="22"/>
  <c r="AT160" i="5"/>
  <c r="AT178" i="5"/>
  <c r="AU512" i="5"/>
  <c r="AU514" i="5" s="1"/>
  <c r="AU589" i="5" s="1"/>
  <c r="CP22" i="22"/>
  <c r="AW1281" i="5"/>
  <c r="S1306" i="5" s="1"/>
  <c r="AV586" i="5"/>
  <c r="AV177" i="5" s="1"/>
  <c r="AR1288" i="5"/>
  <c r="AW584" i="5"/>
  <c r="AS1282" i="5"/>
  <c r="AS239" i="5"/>
  <c r="AS596" i="5"/>
  <c r="AS597" i="5" s="1"/>
  <c r="AS87" i="5" s="1"/>
  <c r="AW494" i="5"/>
  <c r="AW495" i="5" s="1"/>
  <c r="AW508" i="5"/>
  <c r="AW509" i="5" s="1"/>
  <c r="AW501" i="5"/>
  <c r="AW502" i="5" s="1"/>
  <c r="AX391" i="5"/>
  <c r="CQ19" i="22" s="1"/>
  <c r="AS84" i="5"/>
  <c r="AY388" i="5"/>
  <c r="AY396" i="5" s="1"/>
  <c r="AX398" i="5"/>
  <c r="AX399" i="5"/>
  <c r="AH98" i="5"/>
  <c r="AH636" i="5"/>
  <c r="AH821" i="5"/>
  <c r="AH829" i="5"/>
  <c r="AG95" i="5"/>
  <c r="AT595" i="5" l="1"/>
  <c r="AT767" i="5"/>
  <c r="AU160" i="5"/>
  <c r="AV512" i="5"/>
  <c r="AV514" i="5" s="1"/>
  <c r="AV589" i="5" s="1"/>
  <c r="AW512" i="5"/>
  <c r="AW525" i="5"/>
  <c r="AW527" i="5" s="1"/>
  <c r="AW161" i="5" s="1"/>
  <c r="CQ43" i="22"/>
  <c r="CQ49" i="22"/>
  <c r="CQ50" i="22"/>
  <c r="CQ54" i="22"/>
  <c r="CQ24" i="22"/>
  <c r="CQ40" i="22"/>
  <c r="CQ61" i="22"/>
  <c r="CQ28" i="22"/>
  <c r="CQ56" i="22"/>
  <c r="CQ59" i="22"/>
  <c r="CQ65" i="22"/>
  <c r="CQ66" i="22"/>
  <c r="CQ38" i="22"/>
  <c r="CQ67" i="22"/>
  <c r="CQ33" i="22"/>
  <c r="CQ69" i="22"/>
  <c r="CQ35" i="22"/>
  <c r="CQ60" i="22"/>
  <c r="CQ68" i="22"/>
  <c r="CQ31" i="22"/>
  <c r="CQ76" i="22"/>
  <c r="CQ34" i="22"/>
  <c r="CQ73" i="22"/>
  <c r="CQ62" i="22"/>
  <c r="CQ32" i="22"/>
  <c r="CQ23" i="22"/>
  <c r="CQ51" i="22"/>
  <c r="CQ37" i="22"/>
  <c r="CQ27" i="22"/>
  <c r="CQ47" i="22"/>
  <c r="CQ52" i="22"/>
  <c r="CQ41" i="22"/>
  <c r="CQ74" i="22"/>
  <c r="CQ57" i="22"/>
  <c r="CQ29" i="22"/>
  <c r="CQ39" i="22"/>
  <c r="CQ70" i="22"/>
  <c r="CQ72" i="22"/>
  <c r="CQ53" i="22"/>
  <c r="CQ64" i="22"/>
  <c r="CQ45" i="22"/>
  <c r="CQ30" i="22"/>
  <c r="CQ26" i="22"/>
  <c r="CQ44" i="22"/>
  <c r="CQ75" i="22"/>
  <c r="CQ36" i="22"/>
  <c r="CQ25" i="22"/>
  <c r="CQ46" i="22"/>
  <c r="CQ71" i="22"/>
  <c r="CQ58" i="22"/>
  <c r="CQ48" i="22"/>
  <c r="CQ63" i="22"/>
  <c r="CQ55" i="22"/>
  <c r="CQ42" i="22"/>
  <c r="AW514" i="5"/>
  <c r="AT596" i="5"/>
  <c r="AT597" i="5" s="1"/>
  <c r="AT87" i="5" s="1"/>
  <c r="AT239" i="5"/>
  <c r="AT1282" i="5"/>
  <c r="AT1293" i="5" s="1"/>
  <c r="AT180" i="5"/>
  <c r="AT84" i="5" s="1"/>
  <c r="AU178" i="5"/>
  <c r="AU595" i="5"/>
  <c r="AU767" i="5"/>
  <c r="AW586" i="5"/>
  <c r="AW177" i="5" s="1"/>
  <c r="AX487" i="5"/>
  <c r="AX488" i="5" s="1"/>
  <c r="AX594" i="5"/>
  <c r="AX223" i="5" s="1"/>
  <c r="AX583" i="5"/>
  <c r="AX175" i="5" s="1"/>
  <c r="AX582" i="5"/>
  <c r="AX174" i="5" s="1"/>
  <c r="AX576" i="5"/>
  <c r="AX168" i="5" s="1"/>
  <c r="AX574" i="5"/>
  <c r="AX166" i="5" s="1"/>
  <c r="AX575" i="5"/>
  <c r="AX167" i="5" s="1"/>
  <c r="AX578" i="5"/>
  <c r="AX170" i="5" s="1"/>
  <c r="AX581" i="5"/>
  <c r="AX173" i="5" s="1"/>
  <c r="AX577" i="5"/>
  <c r="AX169" i="5" s="1"/>
  <c r="AX580" i="5"/>
  <c r="AX172" i="5" s="1"/>
  <c r="AX579" i="5"/>
  <c r="AX171" i="5" s="1"/>
  <c r="AY391" i="5"/>
  <c r="AS1293" i="5"/>
  <c r="AS1288" i="5" s="1"/>
  <c r="R1307" i="5"/>
  <c r="AX155" i="5"/>
  <c r="AZ388" i="5"/>
  <c r="AZ396" i="5" s="1"/>
  <c r="AY399" i="5"/>
  <c r="AY398" i="5"/>
  <c r="AH706" i="5"/>
  <c r="AH97" i="5"/>
  <c r="AH676" i="5"/>
  <c r="AH232" i="5"/>
  <c r="AH832" i="5"/>
  <c r="AI818" i="5"/>
  <c r="AI820" i="5" s="1"/>
  <c r="AW589" i="5" l="1"/>
  <c r="CR68" i="22"/>
  <c r="CR19" i="22"/>
  <c r="CR69" i="22" s="1"/>
  <c r="CQ21" i="22"/>
  <c r="AV160" i="5"/>
  <c r="AV767" i="5"/>
  <c r="CR47" i="22"/>
  <c r="CR25" i="22"/>
  <c r="CR60" i="22"/>
  <c r="CR24" i="22"/>
  <c r="CR26" i="22"/>
  <c r="CR62" i="22"/>
  <c r="CR46" i="22"/>
  <c r="CR35" i="22"/>
  <c r="CR30" i="22"/>
  <c r="CR49" i="22"/>
  <c r="CR54" i="22"/>
  <c r="CR40" i="22"/>
  <c r="CR61" i="22"/>
  <c r="CR28" i="22"/>
  <c r="CR42" i="22"/>
  <c r="CR76" i="22"/>
  <c r="CR52" i="22"/>
  <c r="CR66" i="22"/>
  <c r="CR32" i="22"/>
  <c r="CR55" i="22"/>
  <c r="CR27" i="22"/>
  <c r="CR37" i="22"/>
  <c r="CR43" i="22"/>
  <c r="CR29" i="22"/>
  <c r="CR23" i="22"/>
  <c r="CR51" i="22"/>
  <c r="CR65" i="22"/>
  <c r="CR57" i="22"/>
  <c r="CR34" i="22"/>
  <c r="CR59" i="22"/>
  <c r="CR48" i="22"/>
  <c r="CR64" i="22"/>
  <c r="CR58" i="22"/>
  <c r="CR71" i="22"/>
  <c r="CR31" i="22"/>
  <c r="CR75" i="22"/>
  <c r="CR39" i="22"/>
  <c r="CR45" i="22"/>
  <c r="CR38" i="22"/>
  <c r="CR50" i="22"/>
  <c r="CR72" i="22"/>
  <c r="CR70" i="22"/>
  <c r="CR63" i="22"/>
  <c r="CR56" i="22"/>
  <c r="CR73" i="22"/>
  <c r="CR53" i="22"/>
  <c r="CR33" i="22"/>
  <c r="CR67" i="22"/>
  <c r="CR41" i="22"/>
  <c r="CR44" i="22"/>
  <c r="CR74" i="22"/>
  <c r="CQ22" i="22"/>
  <c r="AX525" i="5" s="1"/>
  <c r="CR36" i="22"/>
  <c r="AW595" i="5"/>
  <c r="AW596" i="5" s="1"/>
  <c r="AU1282" i="5"/>
  <c r="AU1293" i="5" s="1"/>
  <c r="AU1288" i="5" s="1"/>
  <c r="AU180" i="5"/>
  <c r="AU84" i="5" s="1"/>
  <c r="AU596" i="5"/>
  <c r="AU597" i="5" s="1"/>
  <c r="AU87" i="5" s="1"/>
  <c r="AU239" i="5"/>
  <c r="AX1281" i="5"/>
  <c r="AV595" i="5"/>
  <c r="AV178" i="5"/>
  <c r="AY487" i="5"/>
  <c r="AY488" i="5" s="1"/>
  <c r="AW160" i="5"/>
  <c r="AY583" i="5"/>
  <c r="AY175" i="5" s="1"/>
  <c r="AY582" i="5"/>
  <c r="AY174" i="5" s="1"/>
  <c r="AY576" i="5"/>
  <c r="AY168" i="5" s="1"/>
  <c r="AY574" i="5"/>
  <c r="AY166" i="5" s="1"/>
  <c r="AY575" i="5"/>
  <c r="AY167" i="5" s="1"/>
  <c r="AY578" i="5"/>
  <c r="AY170" i="5" s="1"/>
  <c r="AY581" i="5"/>
  <c r="AY173" i="5" s="1"/>
  <c r="AY580" i="5"/>
  <c r="AY172" i="5" s="1"/>
  <c r="AY577" i="5"/>
  <c r="AY169" i="5" s="1"/>
  <c r="AY579" i="5"/>
  <c r="AY171" i="5" s="1"/>
  <c r="AY594" i="5"/>
  <c r="AY223" i="5" s="1"/>
  <c r="AY155" i="5"/>
  <c r="AT1288" i="5"/>
  <c r="AX494" i="5"/>
  <c r="AX495" i="5" s="1"/>
  <c r="AX501" i="5"/>
  <c r="AX502" i="5" s="1"/>
  <c r="AX508" i="5"/>
  <c r="AX509" i="5" s="1"/>
  <c r="AZ391" i="5"/>
  <c r="AX584" i="5"/>
  <c r="BA388" i="5"/>
  <c r="BA396" i="5" s="1"/>
  <c r="AZ398" i="5"/>
  <c r="AZ399" i="5"/>
  <c r="AI98" i="5"/>
  <c r="AI636" i="5"/>
  <c r="AI821" i="5"/>
  <c r="AI829" i="5"/>
  <c r="AH95" i="5"/>
  <c r="CS41" i="22" l="1"/>
  <c r="CS19" i="22"/>
  <c r="CR21" i="22"/>
  <c r="CS67" i="22"/>
  <c r="CS74" i="22"/>
  <c r="CS69" i="22"/>
  <c r="CS44" i="22"/>
  <c r="CS34" i="22"/>
  <c r="CS71" i="22"/>
  <c r="CS61" i="22"/>
  <c r="CS50" i="22"/>
  <c r="CS43" i="22"/>
  <c r="CS51" i="22"/>
  <c r="CS32" i="22"/>
  <c r="CS45" i="22"/>
  <c r="CS75" i="22"/>
  <c r="CS40" i="22"/>
  <c r="CS30" i="22"/>
  <c r="AX527" i="5"/>
  <c r="AX161" i="5" s="1"/>
  <c r="CS52" i="22"/>
  <c r="CS59" i="22"/>
  <c r="CS29" i="22"/>
  <c r="CS38" i="22"/>
  <c r="CS36" i="22"/>
  <c r="CS35" i="22"/>
  <c r="CS73" i="22"/>
  <c r="CS68" i="22"/>
  <c r="CS57" i="22"/>
  <c r="CS23" i="22"/>
  <c r="CS65" i="22"/>
  <c r="CS62" i="22"/>
  <c r="CS31" i="22"/>
  <c r="CS37" i="22"/>
  <c r="CS49" i="22"/>
  <c r="CS76" i="22"/>
  <c r="CS24" i="22"/>
  <c r="CS33" i="22"/>
  <c r="CS63" i="22"/>
  <c r="CS28" i="22"/>
  <c r="CS25" i="22"/>
  <c r="CS72" i="22"/>
  <c r="CS42" i="22"/>
  <c r="CS47" i="22"/>
  <c r="CS27" i="22"/>
  <c r="CS56" i="22"/>
  <c r="CR22" i="22"/>
  <c r="AY525" i="5" s="1"/>
  <c r="CS66" i="22"/>
  <c r="CS60" i="22"/>
  <c r="CS46" i="22"/>
  <c r="CS70" i="22"/>
  <c r="CS26" i="22"/>
  <c r="CS54" i="22"/>
  <c r="CS48" i="22"/>
  <c r="CS39" i="22"/>
  <c r="CS64" i="22"/>
  <c r="CS55" i="22"/>
  <c r="CS53" i="22"/>
  <c r="CS58" i="22"/>
  <c r="AW178" i="5"/>
  <c r="AW767" i="5"/>
  <c r="AY1281" i="5"/>
  <c r="AX586" i="5"/>
  <c r="AX177" i="5" s="1"/>
  <c r="AV180" i="5"/>
  <c r="AV84" i="5" s="1"/>
  <c r="AV1282" i="5"/>
  <c r="AV239" i="5"/>
  <c r="AV596" i="5"/>
  <c r="AZ487" i="5"/>
  <c r="AZ488" i="5" s="1"/>
  <c r="AZ575" i="5"/>
  <c r="AZ167" i="5" s="1"/>
  <c r="AZ582" i="5"/>
  <c r="AZ174" i="5" s="1"/>
  <c r="AZ576" i="5"/>
  <c r="AZ168" i="5" s="1"/>
  <c r="AZ574" i="5"/>
  <c r="AZ166" i="5" s="1"/>
  <c r="AZ583" i="5"/>
  <c r="AZ175" i="5" s="1"/>
  <c r="AZ578" i="5"/>
  <c r="AZ170" i="5" s="1"/>
  <c r="AZ577" i="5"/>
  <c r="AZ169" i="5" s="1"/>
  <c r="AZ580" i="5"/>
  <c r="AZ172" i="5" s="1"/>
  <c r="AZ581" i="5"/>
  <c r="AZ173" i="5" s="1"/>
  <c r="AZ579" i="5"/>
  <c r="AZ171" i="5" s="1"/>
  <c r="AY494" i="5"/>
  <c r="AY495" i="5" s="1"/>
  <c r="AY508" i="5"/>
  <c r="AY509" i="5" s="1"/>
  <c r="AY501" i="5"/>
  <c r="AY502" i="5" s="1"/>
  <c r="AY584" i="5"/>
  <c r="AW239" i="5"/>
  <c r="AZ594" i="5"/>
  <c r="AZ223" i="5" s="1"/>
  <c r="AZ155" i="5"/>
  <c r="BA391" i="5"/>
  <c r="BB388" i="5"/>
  <c r="BB396" i="5" s="1"/>
  <c r="BA398" i="5"/>
  <c r="BA399" i="5"/>
  <c r="AI706" i="5"/>
  <c r="AI676" i="5"/>
  <c r="AI97" i="5"/>
  <c r="AI232" i="5"/>
  <c r="AI832" i="5"/>
  <c r="AJ818" i="5"/>
  <c r="AJ820" i="5" s="1"/>
  <c r="CT59" i="22" l="1"/>
  <c r="CT19" i="22"/>
  <c r="CS21" i="22"/>
  <c r="CT53" i="22"/>
  <c r="AX512" i="5"/>
  <c r="AX514" i="5" s="1"/>
  <c r="AX589" i="5" s="1"/>
  <c r="CT75" i="22"/>
  <c r="CT23" i="22"/>
  <c r="CT51" i="22"/>
  <c r="CT26" i="22"/>
  <c r="CT24" i="22"/>
  <c r="CT73" i="22"/>
  <c r="CT57" i="22"/>
  <c r="CT58" i="22"/>
  <c r="CT50" i="22"/>
  <c r="AY512" i="5"/>
  <c r="AY514" i="5" s="1"/>
  <c r="AY527" i="5"/>
  <c r="AY161" i="5" s="1"/>
  <c r="CT56" i="22"/>
  <c r="CT42" i="22"/>
  <c r="CT39" i="22"/>
  <c r="CT43" i="22"/>
  <c r="CS22" i="22"/>
  <c r="AZ525" i="5" s="1"/>
  <c r="CT74" i="22"/>
  <c r="CT31" i="22"/>
  <c r="CT25" i="22"/>
  <c r="CT65" i="22"/>
  <c r="CT62" i="22"/>
  <c r="CT29" i="22"/>
  <c r="CT44" i="22"/>
  <c r="CT30" i="22"/>
  <c r="CT45" i="22"/>
  <c r="CT36" i="22"/>
  <c r="CT70" i="22"/>
  <c r="CT49" i="22"/>
  <c r="CT72" i="22"/>
  <c r="CT35" i="22"/>
  <c r="CT60" i="22"/>
  <c r="CT52" i="22"/>
  <c r="CT37" i="22"/>
  <c r="CT27" i="22"/>
  <c r="CT38" i="22"/>
  <c r="CT69" i="22"/>
  <c r="CT40" i="22"/>
  <c r="CT68" i="22"/>
  <c r="CT48" i="22"/>
  <c r="CT71" i="22"/>
  <c r="CT61" i="22"/>
  <c r="CT46" i="22"/>
  <c r="CT41" i="22"/>
  <c r="CT63" i="22"/>
  <c r="CT64" i="22"/>
  <c r="CT33" i="22"/>
  <c r="CT34" i="22"/>
  <c r="CT28" i="22"/>
  <c r="CT66" i="22"/>
  <c r="CT32" i="22"/>
  <c r="CT47" i="22"/>
  <c r="CT55" i="22"/>
  <c r="CT67" i="22"/>
  <c r="AW1282" i="5"/>
  <c r="AW180" i="5"/>
  <c r="AW84" i="5" s="1"/>
  <c r="AY586" i="5"/>
  <c r="AY177" i="5" s="1"/>
  <c r="AZ1281" i="5"/>
  <c r="AV1293" i="5"/>
  <c r="AW597" i="5"/>
  <c r="AW87" i="5" s="1"/>
  <c r="AV597" i="5"/>
  <c r="AV87" i="5" s="1"/>
  <c r="BA487" i="5"/>
  <c r="BA488" i="5" s="1"/>
  <c r="BA574" i="5"/>
  <c r="BA166" i="5" s="1"/>
  <c r="BA582" i="5"/>
  <c r="BA174" i="5" s="1"/>
  <c r="BA576" i="5"/>
  <c r="BA168" i="5" s="1"/>
  <c r="BA575" i="5"/>
  <c r="BA167" i="5" s="1"/>
  <c r="BA583" i="5"/>
  <c r="BA175" i="5" s="1"/>
  <c r="BA577" i="5"/>
  <c r="BA169" i="5" s="1"/>
  <c r="BA578" i="5"/>
  <c r="BA170" i="5" s="1"/>
  <c r="BA580" i="5"/>
  <c r="BA172" i="5" s="1"/>
  <c r="BA581" i="5"/>
  <c r="BA173" i="5" s="1"/>
  <c r="BA579" i="5"/>
  <c r="BA171" i="5" s="1"/>
  <c r="AZ494" i="5"/>
  <c r="AZ495" i="5" s="1"/>
  <c r="AZ508" i="5"/>
  <c r="AZ509" i="5" s="1"/>
  <c r="AZ501" i="5"/>
  <c r="AZ502" i="5" s="1"/>
  <c r="AZ584" i="5"/>
  <c r="BB391" i="5"/>
  <c r="BA155" i="5"/>
  <c r="BA594" i="5"/>
  <c r="BA223" i="5" s="1"/>
  <c r="BC388" i="5"/>
  <c r="BC396" i="5" s="1"/>
  <c r="BB399" i="5"/>
  <c r="BB398" i="5"/>
  <c r="AJ98" i="5"/>
  <c r="AJ636" i="5"/>
  <c r="AI95" i="5"/>
  <c r="AJ821" i="5"/>
  <c r="AJ829" i="5"/>
  <c r="CT54" i="22" l="1"/>
  <c r="CT76" i="22"/>
  <c r="CT22" i="22" s="1"/>
  <c r="AY589" i="5"/>
  <c r="CU76" i="22"/>
  <c r="CU19" i="22"/>
  <c r="CU39" i="22" s="1"/>
  <c r="CT21" i="22"/>
  <c r="CU61" i="22"/>
  <c r="AX160" i="5"/>
  <c r="AX767" i="5"/>
  <c r="CU35" i="22"/>
  <c r="CU60" i="22"/>
  <c r="CU34" i="22"/>
  <c r="CU45" i="22"/>
  <c r="CU58" i="22"/>
  <c r="CU33" i="22"/>
  <c r="CU41" i="22"/>
  <c r="CU64" i="22"/>
  <c r="CU72" i="22"/>
  <c r="CU69" i="22"/>
  <c r="CU73" i="22"/>
  <c r="CU71" i="22"/>
  <c r="CU24" i="22"/>
  <c r="CU36" i="22"/>
  <c r="CU59" i="22"/>
  <c r="CU67" i="22"/>
  <c r="CU44" i="22"/>
  <c r="CU29" i="22"/>
  <c r="CU48" i="22"/>
  <c r="CU26" i="22"/>
  <c r="CU51" i="22"/>
  <c r="AZ512" i="5"/>
  <c r="AZ514" i="5" s="1"/>
  <c r="AZ527" i="5"/>
  <c r="AZ161" i="5" s="1"/>
  <c r="CU70" i="22"/>
  <c r="CU42" i="22"/>
  <c r="CU63" i="22"/>
  <c r="CU66" i="22"/>
  <c r="CU25" i="22"/>
  <c r="CU68" i="22"/>
  <c r="CU56" i="22"/>
  <c r="CU75" i="22"/>
  <c r="CU47" i="22"/>
  <c r="CU37" i="22"/>
  <c r="CU74" i="22"/>
  <c r="CU40" i="22"/>
  <c r="CU38" i="22"/>
  <c r="CU53" i="22"/>
  <c r="CU50" i="22"/>
  <c r="CU55" i="22"/>
  <c r="CU32" i="22"/>
  <c r="CU62" i="22"/>
  <c r="CU46" i="22"/>
  <c r="CU28" i="22"/>
  <c r="CU27" i="22"/>
  <c r="CU52" i="22"/>
  <c r="CU43" i="22"/>
  <c r="CU49" i="22"/>
  <c r="CU54" i="22"/>
  <c r="CU57" i="22"/>
  <c r="CU30" i="22"/>
  <c r="CU65" i="22"/>
  <c r="CU31" i="22"/>
  <c r="CU23" i="22"/>
  <c r="AW1293" i="5"/>
  <c r="AW1288" i="5" s="1"/>
  <c r="S1307" i="5"/>
  <c r="S1312" i="5" s="1"/>
  <c r="AV1288" i="5"/>
  <c r="AZ586" i="5"/>
  <c r="AZ177" i="5" s="1"/>
  <c r="BA1281" i="5"/>
  <c r="T1306" i="5" s="1"/>
  <c r="AY160" i="5"/>
  <c r="BB487" i="5"/>
  <c r="BB488" i="5" s="1"/>
  <c r="BB574" i="5"/>
  <c r="BB166" i="5" s="1"/>
  <c r="BB582" i="5"/>
  <c r="BB174" i="5" s="1"/>
  <c r="BB576" i="5"/>
  <c r="BB168" i="5" s="1"/>
  <c r="BB583" i="5"/>
  <c r="BB175" i="5" s="1"/>
  <c r="BB575" i="5"/>
  <c r="BB167" i="5" s="1"/>
  <c r="BB578" i="5"/>
  <c r="BB170" i="5" s="1"/>
  <c r="BB577" i="5"/>
  <c r="BB169" i="5" s="1"/>
  <c r="BB581" i="5"/>
  <c r="BB173" i="5" s="1"/>
  <c r="BB580" i="5"/>
  <c r="BB172" i="5" s="1"/>
  <c r="BB579" i="5"/>
  <c r="BB171" i="5" s="1"/>
  <c r="BB155" i="5"/>
  <c r="BB594" i="5"/>
  <c r="BB223" i="5" s="1"/>
  <c r="BA508" i="5"/>
  <c r="BA509" i="5" s="1"/>
  <c r="BA501" i="5"/>
  <c r="BA502" i="5" s="1"/>
  <c r="BA494" i="5"/>
  <c r="BA495" i="5" s="1"/>
  <c r="BA584" i="5"/>
  <c r="BC391" i="5"/>
  <c r="BD388" i="5"/>
  <c r="BD396" i="5" s="1"/>
  <c r="BC399" i="5"/>
  <c r="BC398" i="5"/>
  <c r="AJ676" i="5"/>
  <c r="AJ97" i="5"/>
  <c r="AJ706" i="5"/>
  <c r="AJ232" i="5"/>
  <c r="AK818" i="5"/>
  <c r="AK820" i="5" s="1"/>
  <c r="AJ832" i="5"/>
  <c r="AZ589" i="5" l="1"/>
  <c r="CV72" i="22"/>
  <c r="CV19" i="22"/>
  <c r="CV48" i="22" s="1"/>
  <c r="CU21" i="22"/>
  <c r="AX595" i="5"/>
  <c r="AX596" i="5" s="1"/>
  <c r="AX597" i="5" s="1"/>
  <c r="AX87" i="5" s="1"/>
  <c r="AX178" i="5"/>
  <c r="BA512" i="5"/>
  <c r="BA514" i="5" s="1"/>
  <c r="BA525" i="5"/>
  <c r="BA527" i="5" s="1"/>
  <c r="BA161" i="5" s="1"/>
  <c r="CV39" i="22"/>
  <c r="CV62" i="22"/>
  <c r="CV31" i="22"/>
  <c r="CV29" i="22"/>
  <c r="CV59" i="22"/>
  <c r="CV44" i="22"/>
  <c r="CV60" i="22"/>
  <c r="CV34" i="22"/>
  <c r="CV53" i="22"/>
  <c r="CV71" i="22"/>
  <c r="CV68" i="22"/>
  <c r="CV54" i="22"/>
  <c r="CV43" i="22"/>
  <c r="CV56" i="22"/>
  <c r="CV74" i="22"/>
  <c r="CV49" i="22"/>
  <c r="CV58" i="22"/>
  <c r="CV35" i="22"/>
  <c r="CV70" i="22"/>
  <c r="CV64" i="22"/>
  <c r="CV23" i="22"/>
  <c r="CU22" i="22"/>
  <c r="BB525" i="5" s="1"/>
  <c r="CV38" i="22"/>
  <c r="CV28" i="22"/>
  <c r="CV41" i="22"/>
  <c r="CV37" i="22"/>
  <c r="CV65" i="22"/>
  <c r="CV52" i="22"/>
  <c r="CV45" i="22"/>
  <c r="CV76" i="22"/>
  <c r="CV55" i="22"/>
  <c r="CV46" i="22"/>
  <c r="CV32" i="22"/>
  <c r="CV63" i="22"/>
  <c r="CV25" i="22"/>
  <c r="CV50" i="22"/>
  <c r="CV61" i="22"/>
  <c r="CV33" i="22"/>
  <c r="CV30" i="22"/>
  <c r="CV24" i="22"/>
  <c r="CV47" i="22"/>
  <c r="CV73" i="22"/>
  <c r="CV67" i="22"/>
  <c r="CV69" i="22"/>
  <c r="CV36" i="22"/>
  <c r="CV75" i="22"/>
  <c r="CV27" i="22"/>
  <c r="CV51" i="22"/>
  <c r="CV40" i="22"/>
  <c r="CV26" i="22"/>
  <c r="CV42" i="22"/>
  <c r="CV66" i="22"/>
  <c r="CV57" i="22"/>
  <c r="AX1282" i="5"/>
  <c r="AX1293" i="5" s="1"/>
  <c r="AX1288" i="5" s="1"/>
  <c r="AX180" i="5"/>
  <c r="AX84" i="5" s="1"/>
  <c r="BB1281" i="5"/>
  <c r="BA586" i="5"/>
  <c r="BA177" i="5" s="1"/>
  <c r="AY595" i="5"/>
  <c r="AY767" i="5"/>
  <c r="AY178" i="5"/>
  <c r="BC487" i="5"/>
  <c r="BC488" i="5" s="1"/>
  <c r="AZ160" i="5"/>
  <c r="BC575" i="5"/>
  <c r="BC167" i="5" s="1"/>
  <c r="BC582" i="5"/>
  <c r="BC174" i="5" s="1"/>
  <c r="BC576" i="5"/>
  <c r="BC168" i="5" s="1"/>
  <c r="BC583" i="5"/>
  <c r="BC175" i="5" s="1"/>
  <c r="BC574" i="5"/>
  <c r="BC166" i="5" s="1"/>
  <c r="BC581" i="5"/>
  <c r="BC173" i="5" s="1"/>
  <c r="BC578" i="5"/>
  <c r="BC170" i="5" s="1"/>
  <c r="BC577" i="5"/>
  <c r="BC169" i="5" s="1"/>
  <c r="BC580" i="5"/>
  <c r="BC172" i="5" s="1"/>
  <c r="BC579" i="5"/>
  <c r="BC171" i="5" s="1"/>
  <c r="BB508" i="5"/>
  <c r="BB509" i="5" s="1"/>
  <c r="BB584" i="5"/>
  <c r="BB494" i="5"/>
  <c r="BB495" i="5" s="1"/>
  <c r="BB501" i="5"/>
  <c r="BB502" i="5" s="1"/>
  <c r="BD391" i="5"/>
  <c r="BC155" i="5"/>
  <c r="BC594" i="5"/>
  <c r="BC223" i="5" s="1"/>
  <c r="BE388" i="5"/>
  <c r="BE396" i="5" s="1"/>
  <c r="BD399" i="5"/>
  <c r="BD398" i="5"/>
  <c r="AK636" i="5"/>
  <c r="AK98" i="5"/>
  <c r="AJ95" i="5"/>
  <c r="AK829" i="5"/>
  <c r="AK821" i="5"/>
  <c r="AX239" i="5" l="1"/>
  <c r="BA589" i="5"/>
  <c r="CV21" i="22"/>
  <c r="CW44" i="22"/>
  <c r="CW19" i="22"/>
  <c r="CW37" i="22"/>
  <c r="CW60" i="22"/>
  <c r="CW40" i="22"/>
  <c r="BB512" i="5"/>
  <c r="BB514" i="5" s="1"/>
  <c r="BB527" i="5"/>
  <c r="BB161" i="5" s="1"/>
  <c r="CW26" i="22"/>
  <c r="CW31" i="22"/>
  <c r="CW58" i="22"/>
  <c r="CW64" i="22"/>
  <c r="CW25" i="22"/>
  <c r="CW52" i="22"/>
  <c r="CW54" i="22"/>
  <c r="CV22" i="22"/>
  <c r="BC525" i="5" s="1"/>
  <c r="CW34" i="22"/>
  <c r="CW66" i="22"/>
  <c r="CW29" i="22"/>
  <c r="CW55" i="22"/>
  <c r="CW33" i="22"/>
  <c r="CW68" i="22"/>
  <c r="CW76" i="22"/>
  <c r="CW23" i="22"/>
  <c r="CW48" i="22"/>
  <c r="CW57" i="22"/>
  <c r="CW32" i="22"/>
  <c r="CW69" i="22"/>
  <c r="CW28" i="22"/>
  <c r="CW51" i="22"/>
  <c r="CW67" i="22"/>
  <c r="CW47" i="22"/>
  <c r="CW35" i="22"/>
  <c r="CW49" i="22"/>
  <c r="CW24" i="22"/>
  <c r="CW45" i="22"/>
  <c r="CW71" i="22"/>
  <c r="CW62" i="22"/>
  <c r="CW42" i="22"/>
  <c r="CW27" i="22"/>
  <c r="CW39" i="22"/>
  <c r="CW72" i="22"/>
  <c r="CW50" i="22"/>
  <c r="CW73" i="22"/>
  <c r="CW63" i="22"/>
  <c r="CW30" i="22"/>
  <c r="CW38" i="22"/>
  <c r="CW56" i="22"/>
  <c r="CW59" i="22"/>
  <c r="CW41" i="22"/>
  <c r="CW65" i="22"/>
  <c r="CW70" i="22"/>
  <c r="CW46" i="22"/>
  <c r="CW75" i="22"/>
  <c r="CW36" i="22"/>
  <c r="CW61" i="22"/>
  <c r="CW43" i="22"/>
  <c r="CW53" i="22"/>
  <c r="CW74" i="22"/>
  <c r="AZ767" i="5"/>
  <c r="AZ178" i="5"/>
  <c r="AZ595" i="5"/>
  <c r="BB586" i="5"/>
  <c r="BB177" i="5" s="1"/>
  <c r="BC1281" i="5"/>
  <c r="BA160" i="5"/>
  <c r="BA767" i="5"/>
  <c r="AY180" i="5"/>
  <c r="AY84" i="5" s="1"/>
  <c r="AY1282" i="5"/>
  <c r="AY1293" i="5" s="1"/>
  <c r="AY1288" i="5" s="1"/>
  <c r="AY596" i="5"/>
  <c r="AY597" i="5" s="1"/>
  <c r="AY87" i="5" s="1"/>
  <c r="AY239" i="5"/>
  <c r="BD487" i="5"/>
  <c r="BD488" i="5" s="1"/>
  <c r="BD574" i="5"/>
  <c r="BD166" i="5" s="1"/>
  <c r="BD582" i="5"/>
  <c r="BD174" i="5" s="1"/>
  <c r="BD576" i="5"/>
  <c r="BD168" i="5" s="1"/>
  <c r="BD583" i="5"/>
  <c r="BD175" i="5" s="1"/>
  <c r="BD575" i="5"/>
  <c r="BD167" i="5" s="1"/>
  <c r="BD580" i="5"/>
  <c r="BD172" i="5" s="1"/>
  <c r="BD578" i="5"/>
  <c r="BD170" i="5" s="1"/>
  <c r="BD577" i="5"/>
  <c r="BD169" i="5" s="1"/>
  <c r="BD581" i="5"/>
  <c r="BD173" i="5" s="1"/>
  <c r="BD579" i="5"/>
  <c r="BD171" i="5" s="1"/>
  <c r="BD155" i="5"/>
  <c r="BD594" i="5"/>
  <c r="BD223" i="5" s="1"/>
  <c r="BE391" i="5"/>
  <c r="BC501" i="5"/>
  <c r="BC502" i="5" s="1"/>
  <c r="BC508" i="5"/>
  <c r="BC509" i="5" s="1"/>
  <c r="BC584" i="5"/>
  <c r="BC494" i="5"/>
  <c r="BC495" i="5" s="1"/>
  <c r="BF388" i="5"/>
  <c r="BF396" i="5" s="1"/>
  <c r="BE399" i="5"/>
  <c r="BE398" i="5"/>
  <c r="AK232" i="5"/>
  <c r="AK832" i="5"/>
  <c r="AL818" i="5"/>
  <c r="AL820" i="5" s="1"/>
  <c r="AK676" i="5"/>
  <c r="AK97" i="5"/>
  <c r="AK706" i="5"/>
  <c r="BB589" i="5" l="1"/>
  <c r="CX31" i="22"/>
  <c r="CX19" i="22"/>
  <c r="CX34" i="22" s="1"/>
  <c r="CW21" i="22"/>
  <c r="CX48" i="22"/>
  <c r="CX64" i="22"/>
  <c r="CX40" i="22"/>
  <c r="CX53" i="22"/>
  <c r="CX23" i="22"/>
  <c r="CX58" i="22"/>
  <c r="CW22" i="22"/>
  <c r="BD525" i="5" s="1"/>
  <c r="CX49" i="22"/>
  <c r="CX26" i="22"/>
  <c r="CX68" i="22"/>
  <c r="BB178" i="5"/>
  <c r="BB180" i="5" s="1"/>
  <c r="CX30" i="22"/>
  <c r="CX70" i="22"/>
  <c r="CX44" i="22"/>
  <c r="CX33" i="22"/>
  <c r="CX36" i="22"/>
  <c r="CX62" i="22"/>
  <c r="CX63" i="22"/>
  <c r="CX29" i="22"/>
  <c r="CX65" i="22"/>
  <c r="CX32" i="22"/>
  <c r="CX71" i="22"/>
  <c r="CX27" i="22"/>
  <c r="CX74" i="22"/>
  <c r="CX61" i="22"/>
  <c r="CX73" i="22"/>
  <c r="CX45" i="22"/>
  <c r="CX25" i="22"/>
  <c r="CX57" i="22"/>
  <c r="CX42" i="22"/>
  <c r="CX28" i="22"/>
  <c r="CX50" i="22"/>
  <c r="CX66" i="22"/>
  <c r="CX72" i="22"/>
  <c r="CX60" i="22"/>
  <c r="CX47" i="22"/>
  <c r="CX37" i="22"/>
  <c r="CX39" i="22"/>
  <c r="CX43" i="22"/>
  <c r="CX56" i="22"/>
  <c r="CX24" i="22"/>
  <c r="CX67" i="22"/>
  <c r="CX59" i="22"/>
  <c r="CX51" i="22"/>
  <c r="CX69" i="22"/>
  <c r="CX52" i="22"/>
  <c r="CX41" i="22"/>
  <c r="CX75" i="22"/>
  <c r="CX55" i="22"/>
  <c r="CX76" i="22"/>
  <c r="BC527" i="5"/>
  <c r="BC161" i="5" s="1"/>
  <c r="CX35" i="22"/>
  <c r="AZ180" i="5"/>
  <c r="AZ84" i="5" s="1"/>
  <c r="AZ1282" i="5"/>
  <c r="AZ1293" i="5" s="1"/>
  <c r="AZ1288" i="5" s="1"/>
  <c r="AZ239" i="5"/>
  <c r="AZ596" i="5"/>
  <c r="AZ597" i="5" s="1"/>
  <c r="AZ87" i="5" s="1"/>
  <c r="BB160" i="5"/>
  <c r="BD1281" i="5"/>
  <c r="BC586" i="5"/>
  <c r="BC177" i="5" s="1"/>
  <c r="BA595" i="5"/>
  <c r="BA178" i="5"/>
  <c r="BE487" i="5"/>
  <c r="BE488" i="5" s="1"/>
  <c r="BE574" i="5"/>
  <c r="BE166" i="5" s="1"/>
  <c r="BE582" i="5"/>
  <c r="BE174" i="5" s="1"/>
  <c r="BE576" i="5"/>
  <c r="BE168" i="5" s="1"/>
  <c r="BE575" i="5"/>
  <c r="BE167" i="5" s="1"/>
  <c r="BE583" i="5"/>
  <c r="BE175" i="5" s="1"/>
  <c r="BE580" i="5"/>
  <c r="BE172" i="5" s="1"/>
  <c r="BE578" i="5"/>
  <c r="BE170" i="5" s="1"/>
  <c r="BE577" i="5"/>
  <c r="BE169" i="5" s="1"/>
  <c r="BE581" i="5"/>
  <c r="BE173" i="5" s="1"/>
  <c r="BE579" i="5"/>
  <c r="BE171" i="5" s="1"/>
  <c r="BD508" i="5"/>
  <c r="BD509" i="5" s="1"/>
  <c r="BD501" i="5"/>
  <c r="BD502" i="5" s="1"/>
  <c r="BD494" i="5"/>
  <c r="BD495" i="5" s="1"/>
  <c r="BE594" i="5"/>
  <c r="BE223" i="5" s="1"/>
  <c r="BE155" i="5"/>
  <c r="BD584" i="5"/>
  <c r="BF391" i="5"/>
  <c r="BG388" i="5"/>
  <c r="BG396" i="5" s="1"/>
  <c r="BF399" i="5"/>
  <c r="BF398" i="5"/>
  <c r="AL98" i="5"/>
  <c r="AL636" i="5"/>
  <c r="AK95" i="5"/>
  <c r="AL821" i="5"/>
  <c r="AL829" i="5"/>
  <c r="CY51" i="22" l="1"/>
  <c r="CY19" i="22"/>
  <c r="CY33" i="22" s="1"/>
  <c r="CX38" i="22"/>
  <c r="CX46" i="22"/>
  <c r="CX21" i="22" s="1"/>
  <c r="CX54" i="22"/>
  <c r="CX22" i="22" s="1"/>
  <c r="BE525" i="5" s="1"/>
  <c r="CY45" i="22"/>
  <c r="BC512" i="5"/>
  <c r="BC514" i="5" s="1"/>
  <c r="BC589" i="5" s="1"/>
  <c r="CY35" i="22"/>
  <c r="CY76" i="22"/>
  <c r="CY69" i="22"/>
  <c r="CY61" i="22"/>
  <c r="CY72" i="22"/>
  <c r="CY66" i="22"/>
  <c r="CY64" i="22"/>
  <c r="CY62" i="22"/>
  <c r="CY53" i="22"/>
  <c r="CY60" i="22"/>
  <c r="CY23" i="22"/>
  <c r="CY40" i="22"/>
  <c r="CY30" i="22"/>
  <c r="CY24" i="22"/>
  <c r="CY75" i="22"/>
  <c r="CY52" i="22"/>
  <c r="CY50" i="22"/>
  <c r="CY34" i="22"/>
  <c r="CY32" i="22"/>
  <c r="CY47" i="22"/>
  <c r="CY55" i="22"/>
  <c r="BD527" i="5"/>
  <c r="BD161" i="5" s="1"/>
  <c r="CY46" i="22"/>
  <c r="CY38" i="22"/>
  <c r="CY56" i="22"/>
  <c r="CY73" i="22"/>
  <c r="CY25" i="22"/>
  <c r="CY65" i="22"/>
  <c r="CY59" i="22"/>
  <c r="CY37" i="22"/>
  <c r="CY49" i="22"/>
  <c r="CY57" i="22"/>
  <c r="CY63" i="22"/>
  <c r="CY28" i="22"/>
  <c r="CY43" i="22"/>
  <c r="CY71" i="22"/>
  <c r="CY67" i="22"/>
  <c r="CY48" i="22"/>
  <c r="CY74" i="22"/>
  <c r="CY54" i="22"/>
  <c r="CY26" i="22"/>
  <c r="CY41" i="22"/>
  <c r="CY42" i="22"/>
  <c r="CY39" i="22"/>
  <c r="CY58" i="22"/>
  <c r="CY70" i="22"/>
  <c r="CY44" i="22"/>
  <c r="CY36" i="22"/>
  <c r="CY29" i="22"/>
  <c r="CY27" i="22"/>
  <c r="CY31" i="22"/>
  <c r="CY68" i="22"/>
  <c r="BA1282" i="5"/>
  <c r="BA180" i="5"/>
  <c r="BA84" i="5" s="1"/>
  <c r="BE1281" i="5"/>
  <c r="U1306" i="5" s="1"/>
  <c r="BD586" i="5"/>
  <c r="BD177" i="5" s="1"/>
  <c r="BA239" i="5"/>
  <c r="BA596" i="5"/>
  <c r="BA597" i="5" s="1"/>
  <c r="BA87" i="5" s="1"/>
  <c r="BF487" i="5"/>
  <c r="BF488" i="5" s="1"/>
  <c r="BB767" i="5"/>
  <c r="BB1282" i="5"/>
  <c r="BB1293" i="5" s="1"/>
  <c r="BB595" i="5"/>
  <c r="BF575" i="5"/>
  <c r="BF167" i="5" s="1"/>
  <c r="BF582" i="5"/>
  <c r="BF174" i="5" s="1"/>
  <c r="BF576" i="5"/>
  <c r="BF168" i="5" s="1"/>
  <c r="BF583" i="5"/>
  <c r="BF175" i="5" s="1"/>
  <c r="BF574" i="5"/>
  <c r="BF166" i="5" s="1"/>
  <c r="BF580" i="5"/>
  <c r="BF172" i="5" s="1"/>
  <c r="BF581" i="5"/>
  <c r="BF173" i="5" s="1"/>
  <c r="BF578" i="5"/>
  <c r="BF170" i="5" s="1"/>
  <c r="BF577" i="5"/>
  <c r="BF169" i="5" s="1"/>
  <c r="BF579" i="5"/>
  <c r="BF171" i="5" s="1"/>
  <c r="BE501" i="5"/>
  <c r="BE502" i="5" s="1"/>
  <c r="BE494" i="5"/>
  <c r="BE495" i="5" s="1"/>
  <c r="BE508" i="5"/>
  <c r="BE509" i="5" s="1"/>
  <c r="BF155" i="5"/>
  <c r="BF594" i="5"/>
  <c r="BF223" i="5" s="1"/>
  <c r="BE584" i="5"/>
  <c r="BB84" i="5"/>
  <c r="BG391" i="5"/>
  <c r="BH388" i="5"/>
  <c r="BH396" i="5" s="1"/>
  <c r="BG399" i="5"/>
  <c r="BG398" i="5"/>
  <c r="AL232" i="5"/>
  <c r="AM818" i="5"/>
  <c r="AM820" i="5" s="1"/>
  <c r="AL832" i="5"/>
  <c r="AL676" i="5"/>
  <c r="AL706" i="5"/>
  <c r="AL97" i="5"/>
  <c r="CZ69" i="22" l="1"/>
  <c r="CZ19" i="22"/>
  <c r="CY21" i="22"/>
  <c r="BC595" i="5"/>
  <c r="BC239" i="5" s="1"/>
  <c r="BC160" i="5"/>
  <c r="BD512" i="5"/>
  <c r="BD514" i="5" s="1"/>
  <c r="BD589" i="5" s="1"/>
  <c r="CZ34" i="22"/>
  <c r="CZ42" i="22"/>
  <c r="CZ47" i="22"/>
  <c r="CZ26" i="22"/>
  <c r="CZ54" i="22"/>
  <c r="CZ38" i="22"/>
  <c r="CZ41" i="22"/>
  <c r="CZ24" i="22"/>
  <c r="CZ75" i="22"/>
  <c r="CZ74" i="22"/>
  <c r="CZ31" i="22"/>
  <c r="CZ60" i="22"/>
  <c r="CZ30" i="22"/>
  <c r="CZ49" i="22"/>
  <c r="CZ66" i="22"/>
  <c r="CZ61" i="22"/>
  <c r="CZ45" i="22"/>
  <c r="CZ63" i="22"/>
  <c r="CZ52" i="22"/>
  <c r="CZ25" i="22"/>
  <c r="CZ28" i="22"/>
  <c r="CZ39" i="22"/>
  <c r="CZ33" i="22"/>
  <c r="CZ23" i="22"/>
  <c r="CZ55" i="22"/>
  <c r="CZ59" i="22"/>
  <c r="CZ58" i="22"/>
  <c r="CZ43" i="22"/>
  <c r="CZ53" i="22"/>
  <c r="CZ57" i="22"/>
  <c r="CZ37" i="22"/>
  <c r="CZ70" i="22"/>
  <c r="CZ64" i="22"/>
  <c r="CZ71" i="22"/>
  <c r="CZ73" i="22"/>
  <c r="CZ67" i="22"/>
  <c r="CZ48" i="22"/>
  <c r="CZ76" i="22"/>
  <c r="CZ62" i="22"/>
  <c r="CZ29" i="22"/>
  <c r="CZ44" i="22"/>
  <c r="CZ40" i="22"/>
  <c r="CZ65" i="22"/>
  <c r="CZ32" i="22"/>
  <c r="BE512" i="5"/>
  <c r="BE527" i="5"/>
  <c r="BE161" i="5" s="1"/>
  <c r="CZ68" i="22"/>
  <c r="CY22" i="22"/>
  <c r="BF525" i="5" s="1"/>
  <c r="CZ36" i="22"/>
  <c r="CZ46" i="22"/>
  <c r="CZ50" i="22"/>
  <c r="CZ72" i="22"/>
  <c r="CZ51" i="22"/>
  <c r="CZ27" i="22"/>
  <c r="BE514" i="5"/>
  <c r="BA1293" i="5"/>
  <c r="BA1288" i="5" s="1"/>
  <c r="T1307" i="5"/>
  <c r="T1312" i="5" s="1"/>
  <c r="BF1281" i="5"/>
  <c r="BE586" i="5"/>
  <c r="BE177" i="5" s="1"/>
  <c r="BG487" i="5"/>
  <c r="BG488" i="5" s="1"/>
  <c r="BB596" i="5"/>
  <c r="BB597" i="5" s="1"/>
  <c r="BB87" i="5" s="1"/>
  <c r="BB239" i="5"/>
  <c r="BC767" i="5"/>
  <c r="BG575" i="5"/>
  <c r="BG167" i="5" s="1"/>
  <c r="BG582" i="5"/>
  <c r="BG174" i="5" s="1"/>
  <c r="BG576" i="5"/>
  <c r="BG168" i="5" s="1"/>
  <c r="BG583" i="5"/>
  <c r="BG175" i="5" s="1"/>
  <c r="BG574" i="5"/>
  <c r="BG166" i="5" s="1"/>
  <c r="BG581" i="5"/>
  <c r="BG173" i="5" s="1"/>
  <c r="BG577" i="5"/>
  <c r="BG169" i="5" s="1"/>
  <c r="BG578" i="5"/>
  <c r="BG170" i="5" s="1"/>
  <c r="BG580" i="5"/>
  <c r="BG172" i="5" s="1"/>
  <c r="BG579" i="5"/>
  <c r="BG171" i="5" s="1"/>
  <c r="BC178" i="5"/>
  <c r="BC180" i="5" s="1"/>
  <c r="BB1288" i="5"/>
  <c r="BF501" i="5"/>
  <c r="BF502" i="5" s="1"/>
  <c r="BF508" i="5"/>
  <c r="BF509" i="5" s="1"/>
  <c r="BF494" i="5"/>
  <c r="BF495" i="5" s="1"/>
  <c r="BG594" i="5"/>
  <c r="BG223" i="5" s="1"/>
  <c r="BH391" i="5"/>
  <c r="BF584" i="5"/>
  <c r="BG155" i="5"/>
  <c r="BI388" i="5"/>
  <c r="BI396" i="5" s="1"/>
  <c r="BH399" i="5"/>
  <c r="BH398" i="5"/>
  <c r="AM636" i="5"/>
  <c r="AM98" i="5"/>
  <c r="AL95" i="5"/>
  <c r="AM829" i="5"/>
  <c r="AM821" i="5"/>
  <c r="CZ35" i="22" l="1"/>
  <c r="CZ21" i="22" s="1"/>
  <c r="CZ56" i="22"/>
  <c r="BC596" i="5"/>
  <c r="BC597" i="5" s="1"/>
  <c r="BC87" i="5" s="1"/>
  <c r="BE589" i="5"/>
  <c r="DA76" i="22"/>
  <c r="DA19" i="22"/>
  <c r="BD160" i="5"/>
  <c r="BD178" i="5"/>
  <c r="BD180" i="5" s="1"/>
  <c r="BD84" i="5" s="1"/>
  <c r="DA40" i="22"/>
  <c r="DA35" i="22"/>
  <c r="DA23" i="22"/>
  <c r="DA44" i="22"/>
  <c r="DA61" i="22"/>
  <c r="DA57" i="22"/>
  <c r="DA31" i="22"/>
  <c r="DA62" i="22"/>
  <c r="DA46" i="22"/>
  <c r="DA24" i="22"/>
  <c r="DA33" i="22"/>
  <c r="DA60" i="22"/>
  <c r="DA45" i="22"/>
  <c r="DA75" i="22"/>
  <c r="DA74" i="22"/>
  <c r="DA32" i="22"/>
  <c r="DA66" i="22"/>
  <c r="DA28" i="22"/>
  <c r="DA72" i="22"/>
  <c r="DA47" i="22"/>
  <c r="DA70" i="22"/>
  <c r="DA64" i="22"/>
  <c r="DA29" i="22"/>
  <c r="DA27" i="22"/>
  <c r="DA53" i="22"/>
  <c r="DA43" i="22"/>
  <c r="BF527" i="5"/>
  <c r="BF161" i="5" s="1"/>
  <c r="DA54" i="22"/>
  <c r="DA34" i="22"/>
  <c r="DA48" i="22"/>
  <c r="DA73" i="22"/>
  <c r="DA42" i="22"/>
  <c r="DA36" i="22"/>
  <c r="DA25" i="22"/>
  <c r="CZ22" i="22"/>
  <c r="BG525" i="5" s="1"/>
  <c r="DA37" i="22"/>
  <c r="DA68" i="22"/>
  <c r="DA52" i="22"/>
  <c r="DA67" i="22"/>
  <c r="DA49" i="22"/>
  <c r="DA50" i="22"/>
  <c r="DA30" i="22"/>
  <c r="DA56" i="22"/>
  <c r="DA26" i="22"/>
  <c r="DA71" i="22"/>
  <c r="DA51" i="22"/>
  <c r="DA38" i="22"/>
  <c r="DA65" i="22"/>
  <c r="DA58" i="22"/>
  <c r="DA63" i="22"/>
  <c r="DA39" i="22"/>
  <c r="DA59" i="22"/>
  <c r="BE595" i="5"/>
  <c r="BE239" i="5" s="1"/>
  <c r="BF586" i="5"/>
  <c r="BF177" i="5" s="1"/>
  <c r="BG1281" i="5"/>
  <c r="BH487" i="5"/>
  <c r="BH488" i="5" s="1"/>
  <c r="BD767" i="5"/>
  <c r="BE160" i="5"/>
  <c r="BC1282" i="5"/>
  <c r="BC1293" i="5" s="1"/>
  <c r="BH583" i="5"/>
  <c r="BH175" i="5" s="1"/>
  <c r="BH582" i="5"/>
  <c r="BH174" i="5" s="1"/>
  <c r="BH576" i="5"/>
  <c r="BH168" i="5" s="1"/>
  <c r="BH574" i="5"/>
  <c r="BH166" i="5" s="1"/>
  <c r="BH575" i="5"/>
  <c r="BH167" i="5" s="1"/>
  <c r="BH577" i="5"/>
  <c r="BH169" i="5" s="1"/>
  <c r="BH580" i="5"/>
  <c r="BH172" i="5" s="1"/>
  <c r="BH578" i="5"/>
  <c r="BH170" i="5" s="1"/>
  <c r="BH581" i="5"/>
  <c r="BH173" i="5" s="1"/>
  <c r="BH579" i="5"/>
  <c r="BH171" i="5" s="1"/>
  <c r="BI391" i="5"/>
  <c r="BG584" i="5"/>
  <c r="BG508" i="5"/>
  <c r="BG509" i="5" s="1"/>
  <c r="BC84" i="5"/>
  <c r="BG501" i="5"/>
  <c r="BG502" i="5" s="1"/>
  <c r="BG494" i="5"/>
  <c r="BG495" i="5" s="1"/>
  <c r="BH594" i="5"/>
  <c r="BH223" i="5" s="1"/>
  <c r="BH155" i="5"/>
  <c r="BJ388" i="5"/>
  <c r="BJ396" i="5" s="1"/>
  <c r="BI399" i="5"/>
  <c r="BI398" i="5"/>
  <c r="AM676" i="5"/>
  <c r="AM97" i="5"/>
  <c r="AM706" i="5"/>
  <c r="AM232" i="5"/>
  <c r="AM832" i="5"/>
  <c r="AN818" i="5"/>
  <c r="AN820" i="5" s="1"/>
  <c r="BD1282" i="5" l="1"/>
  <c r="BD1293" i="5" s="1"/>
  <c r="DA55" i="22"/>
  <c r="DA21" i="22" s="1"/>
  <c r="DA41" i="22"/>
  <c r="DA69" i="22"/>
  <c r="DB19" i="22"/>
  <c r="BD595" i="5"/>
  <c r="BD239" i="5" s="1"/>
  <c r="BF512" i="5"/>
  <c r="BF514" i="5" s="1"/>
  <c r="BF589" i="5" s="1"/>
  <c r="DB41" i="22"/>
  <c r="DB27" i="22"/>
  <c r="DB48" i="22"/>
  <c r="DB31" i="22"/>
  <c r="DB36" i="22"/>
  <c r="DB66" i="22"/>
  <c r="DB64" i="22"/>
  <c r="DB47" i="22"/>
  <c r="DB35" i="22"/>
  <c r="DB69" i="22"/>
  <c r="DB58" i="22"/>
  <c r="DB60" i="22"/>
  <c r="DB54" i="22"/>
  <c r="DB70" i="22"/>
  <c r="DB49" i="22"/>
  <c r="DB76" i="22"/>
  <c r="DB62" i="22"/>
  <c r="DB43" i="22"/>
  <c r="DB75" i="22"/>
  <c r="DB71" i="22"/>
  <c r="DB40" i="22"/>
  <c r="DB68" i="22"/>
  <c r="DB30" i="22"/>
  <c r="DB46" i="22"/>
  <c r="DB29" i="22"/>
  <c r="BG527" i="5"/>
  <c r="BG161" i="5" s="1"/>
  <c r="DB26" i="22"/>
  <c r="DB28" i="22"/>
  <c r="DB24" i="22"/>
  <c r="DB23" i="22"/>
  <c r="DB65" i="22"/>
  <c r="DB52" i="22"/>
  <c r="DB34" i="22"/>
  <c r="DB59" i="22"/>
  <c r="DB72" i="22"/>
  <c r="DB33" i="22"/>
  <c r="DB67" i="22"/>
  <c r="DB45" i="22"/>
  <c r="DB44" i="22"/>
  <c r="DB61" i="22"/>
  <c r="DB74" i="22"/>
  <c r="DB39" i="22"/>
  <c r="DB37" i="22"/>
  <c r="BE178" i="5"/>
  <c r="BE767" i="5"/>
  <c r="BG586" i="5"/>
  <c r="BG177" i="5" s="1"/>
  <c r="BH1281" i="5"/>
  <c r="BI487" i="5"/>
  <c r="BI488" i="5" s="1"/>
  <c r="BE596" i="5"/>
  <c r="BI575" i="5"/>
  <c r="BI167" i="5" s="1"/>
  <c r="BI582" i="5"/>
  <c r="BI174" i="5" s="1"/>
  <c r="BI576" i="5"/>
  <c r="BI168" i="5" s="1"/>
  <c r="BI583" i="5"/>
  <c r="BI175" i="5" s="1"/>
  <c r="BI574" i="5"/>
  <c r="BI166" i="5" s="1"/>
  <c r="BI577" i="5"/>
  <c r="BI169" i="5" s="1"/>
  <c r="BI581" i="5"/>
  <c r="BI173" i="5" s="1"/>
  <c r="BI580" i="5"/>
  <c r="BI172" i="5" s="1"/>
  <c r="BI578" i="5"/>
  <c r="BI170" i="5" s="1"/>
  <c r="BI579" i="5"/>
  <c r="BI171" i="5" s="1"/>
  <c r="BC1288" i="5"/>
  <c r="BD1288" i="5"/>
  <c r="BI155" i="5"/>
  <c r="BI594" i="5"/>
  <c r="BI223" i="5" s="1"/>
  <c r="BH501" i="5"/>
  <c r="BH502" i="5" s="1"/>
  <c r="BH508" i="5"/>
  <c r="BH509" i="5" s="1"/>
  <c r="BH584" i="5"/>
  <c r="BJ391" i="5"/>
  <c r="BH494" i="5"/>
  <c r="BH495" i="5" s="1"/>
  <c r="BK388" i="5"/>
  <c r="BK396" i="5" s="1"/>
  <c r="BJ398" i="5"/>
  <c r="BJ399" i="5"/>
  <c r="AN636" i="5"/>
  <c r="AN98" i="5"/>
  <c r="AN821" i="5"/>
  <c r="AN829" i="5"/>
  <c r="AM95" i="5"/>
  <c r="DB50" i="22" l="1"/>
  <c r="DB56" i="22"/>
  <c r="DB32" i="22"/>
  <c r="DB53" i="22"/>
  <c r="DB55" i="22"/>
  <c r="DB21" i="22" s="1"/>
  <c r="DB42" i="22"/>
  <c r="DB73" i="22"/>
  <c r="DB51" i="22"/>
  <c r="DB25" i="22"/>
  <c r="DB63" i="22"/>
  <c r="DB57" i="22"/>
  <c r="DB38" i="22"/>
  <c r="BD596" i="5"/>
  <c r="BD597" i="5" s="1"/>
  <c r="BD87" i="5" s="1"/>
  <c r="DA22" i="22"/>
  <c r="BH525" i="5" s="1"/>
  <c r="BH527" i="5" s="1"/>
  <c r="BH161" i="5" s="1"/>
  <c r="DC19" i="22"/>
  <c r="DC69" i="22" s="1"/>
  <c r="DC27" i="22"/>
  <c r="BF160" i="5"/>
  <c r="BF595" i="5"/>
  <c r="BG512" i="5"/>
  <c r="BG514" i="5" s="1"/>
  <c r="BG589" i="5" s="1"/>
  <c r="BH512" i="5"/>
  <c r="BH514" i="5" s="1"/>
  <c r="DC38" i="22"/>
  <c r="DC34" i="22"/>
  <c r="DC36" i="22"/>
  <c r="DC52" i="22"/>
  <c r="DC30" i="22"/>
  <c r="DC74" i="22"/>
  <c r="DC53" i="22"/>
  <c r="DC48" i="22"/>
  <c r="DC28" i="22"/>
  <c r="BE180" i="5"/>
  <c r="BE84" i="5" s="1"/>
  <c r="BE1282" i="5"/>
  <c r="BE1293" i="5" s="1"/>
  <c r="BE1288" i="5" s="1"/>
  <c r="BI1281" i="5"/>
  <c r="V1306" i="5" s="1"/>
  <c r="BH586" i="5"/>
  <c r="BH177" i="5" s="1"/>
  <c r="BJ487" i="5"/>
  <c r="BJ488" i="5" s="1"/>
  <c r="BJ574" i="5"/>
  <c r="BJ166" i="5" s="1"/>
  <c r="BJ582" i="5"/>
  <c r="BJ174" i="5" s="1"/>
  <c r="BJ576" i="5"/>
  <c r="BJ168" i="5" s="1"/>
  <c r="BJ575" i="5"/>
  <c r="BJ167" i="5" s="1"/>
  <c r="BJ583" i="5"/>
  <c r="BJ175" i="5" s="1"/>
  <c r="BJ577" i="5"/>
  <c r="BJ169" i="5" s="1"/>
  <c r="BJ581" i="5"/>
  <c r="BJ173" i="5" s="1"/>
  <c r="BJ580" i="5"/>
  <c r="BJ172" i="5" s="1"/>
  <c r="BJ578" i="5"/>
  <c r="BJ170" i="5" s="1"/>
  <c r="BJ579" i="5"/>
  <c r="BJ171" i="5" s="1"/>
  <c r="BI584" i="5"/>
  <c r="BI494" i="5"/>
  <c r="BI495" i="5" s="1"/>
  <c r="BI501" i="5"/>
  <c r="BI502" i="5" s="1"/>
  <c r="BI508" i="5"/>
  <c r="BI509" i="5" s="1"/>
  <c r="BJ594" i="5"/>
  <c r="BJ223" i="5" s="1"/>
  <c r="BJ155" i="5"/>
  <c r="BK391" i="5"/>
  <c r="BL388" i="5"/>
  <c r="BL396" i="5" s="1"/>
  <c r="BK398" i="5"/>
  <c r="BK399" i="5"/>
  <c r="AN97" i="5"/>
  <c r="AN706" i="5"/>
  <c r="AN676" i="5"/>
  <c r="AN232" i="5"/>
  <c r="AN832" i="5"/>
  <c r="AO818" i="5"/>
  <c r="AO820" i="5" s="1"/>
  <c r="DC64" i="22" l="1"/>
  <c r="DC26" i="22"/>
  <c r="DC45" i="22"/>
  <c r="DC68" i="22"/>
  <c r="DC76" i="22"/>
  <c r="DC51" i="22"/>
  <c r="DC67" i="22"/>
  <c r="DC46" i="22"/>
  <c r="DC55" i="22"/>
  <c r="DC44" i="22"/>
  <c r="DC25" i="22"/>
  <c r="DC58" i="22"/>
  <c r="DC42" i="22"/>
  <c r="DC33" i="22"/>
  <c r="DC54" i="22"/>
  <c r="DC23" i="22"/>
  <c r="DC50" i="22"/>
  <c r="DC72" i="22"/>
  <c r="DC61" i="22"/>
  <c r="DC41" i="22"/>
  <c r="DC60" i="22"/>
  <c r="DC59" i="22"/>
  <c r="DC65" i="22"/>
  <c r="DC31" i="22"/>
  <c r="DC24" i="22"/>
  <c r="DC37" i="22"/>
  <c r="DC75" i="22"/>
  <c r="DC47" i="22"/>
  <c r="DC35" i="22"/>
  <c r="DC63" i="22"/>
  <c r="DC29" i="22"/>
  <c r="DC40" i="22"/>
  <c r="DC62" i="22"/>
  <c r="DC32" i="22"/>
  <c r="DC66" i="22"/>
  <c r="DC39" i="22"/>
  <c r="DC49" i="22"/>
  <c r="DC21" i="22" s="1"/>
  <c r="DC57" i="22"/>
  <c r="DC73" i="22"/>
  <c r="DC71" i="22"/>
  <c r="DC43" i="22"/>
  <c r="DC56" i="22"/>
  <c r="BE597" i="5"/>
  <c r="BE87" i="5" s="1"/>
  <c r="DC70" i="22"/>
  <c r="DB22" i="22"/>
  <c r="BI525" i="5" s="1"/>
  <c r="BI527" i="5" s="1"/>
  <c r="BI161" i="5" s="1"/>
  <c r="BH589" i="5"/>
  <c r="BH595" i="5" s="1"/>
  <c r="BH239" i="5" s="1"/>
  <c r="BF767" i="5"/>
  <c r="BF178" i="5"/>
  <c r="BF1282" i="5" s="1"/>
  <c r="BF1293" i="5" s="1"/>
  <c r="BF1288" i="5" s="1"/>
  <c r="DD19" i="22"/>
  <c r="DD39" i="22" s="1"/>
  <c r="BG160" i="5"/>
  <c r="BG595" i="5"/>
  <c r="BG596" i="5" s="1"/>
  <c r="DD67" i="22"/>
  <c r="DD35" i="22"/>
  <c r="DD62" i="22"/>
  <c r="BI512" i="5"/>
  <c r="BI514" i="5" s="1"/>
  <c r="DD24" i="22"/>
  <c r="DD52" i="22"/>
  <c r="DD38" i="22"/>
  <c r="DD65" i="22"/>
  <c r="U1307" i="5"/>
  <c r="U1312" i="5" s="1"/>
  <c r="DD58" i="22"/>
  <c r="DD49" i="22"/>
  <c r="DD75" i="22"/>
  <c r="BF239" i="5"/>
  <c r="BF596" i="5"/>
  <c r="BI586" i="5"/>
  <c r="BI177" i="5" s="1"/>
  <c r="BH160" i="5"/>
  <c r="BJ1281" i="5"/>
  <c r="BK487" i="5"/>
  <c r="BK488" i="5" s="1"/>
  <c r="BK575" i="5"/>
  <c r="BK167" i="5" s="1"/>
  <c r="BK582" i="5"/>
  <c r="BK174" i="5" s="1"/>
  <c r="BK576" i="5"/>
  <c r="BK168" i="5" s="1"/>
  <c r="BK583" i="5"/>
  <c r="BK175" i="5" s="1"/>
  <c r="BK574" i="5"/>
  <c r="BK166" i="5" s="1"/>
  <c r="BK581" i="5"/>
  <c r="BK173" i="5" s="1"/>
  <c r="BK578" i="5"/>
  <c r="BK170" i="5" s="1"/>
  <c r="BK577" i="5"/>
  <c r="BK169" i="5" s="1"/>
  <c r="BK580" i="5"/>
  <c r="BK172" i="5" s="1"/>
  <c r="BK579" i="5"/>
  <c r="BK171" i="5" s="1"/>
  <c r="BK594" i="5"/>
  <c r="BK223" i="5" s="1"/>
  <c r="BK155" i="5"/>
  <c r="BL391" i="5"/>
  <c r="BJ494" i="5"/>
  <c r="BJ495" i="5" s="1"/>
  <c r="BJ508" i="5"/>
  <c r="BJ509" i="5" s="1"/>
  <c r="BJ501" i="5"/>
  <c r="BJ502" i="5" s="1"/>
  <c r="BJ584" i="5"/>
  <c r="BM388" i="5"/>
  <c r="BM396" i="5" s="1"/>
  <c r="BL398" i="5"/>
  <c r="BL399" i="5"/>
  <c r="AO98" i="5"/>
  <c r="AO636" i="5"/>
  <c r="AO821" i="5"/>
  <c r="AO829" i="5"/>
  <c r="AN95" i="5"/>
  <c r="DD64" i="22" l="1"/>
  <c r="DD70" i="22"/>
  <c r="DD71" i="22"/>
  <c r="DD50" i="22"/>
  <c r="DD56" i="22"/>
  <c r="DD43" i="22"/>
  <c r="DD59" i="22"/>
  <c r="DD69" i="22"/>
  <c r="DD51" i="22"/>
  <c r="DD72" i="22"/>
  <c r="DD23" i="22"/>
  <c r="DD73" i="22"/>
  <c r="DD48" i="22"/>
  <c r="DD66" i="22"/>
  <c r="DD61" i="22"/>
  <c r="DD60" i="22"/>
  <c r="DD28" i="22"/>
  <c r="DD32" i="22"/>
  <c r="DD63" i="22"/>
  <c r="DD57" i="22"/>
  <c r="DD40" i="22"/>
  <c r="DD53" i="22"/>
  <c r="DD29" i="22"/>
  <c r="DD68" i="22"/>
  <c r="DD45" i="22"/>
  <c r="DD37" i="22"/>
  <c r="DD42" i="22"/>
  <c r="DD44" i="22"/>
  <c r="DD55" i="22"/>
  <c r="DD30" i="22"/>
  <c r="DD34" i="22"/>
  <c r="DD33" i="22"/>
  <c r="DD41" i="22"/>
  <c r="DD31" i="22"/>
  <c r="DD36" i="22"/>
  <c r="DD54" i="22"/>
  <c r="DD27" i="22"/>
  <c r="DC22" i="22"/>
  <c r="BJ525" i="5" s="1"/>
  <c r="DD26" i="22"/>
  <c r="DD76" i="22"/>
  <c r="DD46" i="22"/>
  <c r="DD21" i="22" s="1"/>
  <c r="DD25" i="22"/>
  <c r="DD74" i="22"/>
  <c r="DD47" i="22"/>
  <c r="BF180" i="5"/>
  <c r="BF84" i="5" s="1"/>
  <c r="BI589" i="5"/>
  <c r="DE19" i="22"/>
  <c r="DE50" i="22" s="1"/>
  <c r="BG239" i="5"/>
  <c r="BG767" i="5"/>
  <c r="BG178" i="5"/>
  <c r="BJ527" i="5"/>
  <c r="BJ161" i="5" s="1"/>
  <c r="DE65" i="22"/>
  <c r="DE72" i="22"/>
  <c r="DE44" i="22"/>
  <c r="DE40" i="22"/>
  <c r="DE62" i="22"/>
  <c r="BF597" i="5"/>
  <c r="BF87" i="5" s="1"/>
  <c r="BG597" i="5"/>
  <c r="BG87" i="5" s="1"/>
  <c r="BK1281" i="5"/>
  <c r="BJ586" i="5"/>
  <c r="BJ177" i="5" s="1"/>
  <c r="BL487" i="5"/>
  <c r="BL488" i="5" s="1"/>
  <c r="BL574" i="5"/>
  <c r="BL166" i="5" s="1"/>
  <c r="BL582" i="5"/>
  <c r="BL174" i="5" s="1"/>
  <c r="BL576" i="5"/>
  <c r="BL168" i="5" s="1"/>
  <c r="BL583" i="5"/>
  <c r="BL175" i="5" s="1"/>
  <c r="BL575" i="5"/>
  <c r="BL167" i="5" s="1"/>
  <c r="BL581" i="5"/>
  <c r="BL173" i="5" s="1"/>
  <c r="BL578" i="5"/>
  <c r="BL170" i="5" s="1"/>
  <c r="BL577" i="5"/>
  <c r="BL169" i="5" s="1"/>
  <c r="BL580" i="5"/>
  <c r="BL172" i="5" s="1"/>
  <c r="BL579" i="5"/>
  <c r="BL171" i="5" s="1"/>
  <c r="BH596" i="5"/>
  <c r="BH597" i="5" s="1"/>
  <c r="BH87" i="5" s="1"/>
  <c r="BH178" i="5"/>
  <c r="BH180" i="5" s="1"/>
  <c r="BH767" i="5"/>
  <c r="BK508" i="5"/>
  <c r="BK509" i="5" s="1"/>
  <c r="BI160" i="5"/>
  <c r="BK501" i="5"/>
  <c r="BK502" i="5" s="1"/>
  <c r="BK494" i="5"/>
  <c r="BK495" i="5" s="1"/>
  <c r="BL594" i="5"/>
  <c r="BL223" i="5" s="1"/>
  <c r="BL155" i="5"/>
  <c r="BK584" i="5"/>
  <c r="BM391" i="5"/>
  <c r="BM399" i="5"/>
  <c r="BM398" i="5"/>
  <c r="AO97" i="5"/>
  <c r="AO706" i="5"/>
  <c r="AO676" i="5"/>
  <c r="AO232" i="5"/>
  <c r="AO832" i="5"/>
  <c r="AP818" i="5"/>
  <c r="AP820" i="5" s="1"/>
  <c r="DE67" i="22" l="1"/>
  <c r="DE56" i="22"/>
  <c r="DE54" i="22"/>
  <c r="DE25" i="22"/>
  <c r="DE48" i="22"/>
  <c r="DE49" i="22"/>
  <c r="DE58" i="22"/>
  <c r="DD22" i="22"/>
  <c r="BK525" i="5" s="1"/>
  <c r="BG1282" i="5"/>
  <c r="BG1293" i="5" s="1"/>
  <c r="BG1288" i="5" s="1"/>
  <c r="BG180" i="5"/>
  <c r="BG84" i="5" s="1"/>
  <c r="DE39" i="22"/>
  <c r="DE34" i="22"/>
  <c r="DE57" i="22"/>
  <c r="DE52" i="22"/>
  <c r="DE37" i="22"/>
  <c r="DE27" i="22"/>
  <c r="DE31" i="22"/>
  <c r="DE69" i="22"/>
  <c r="DE41" i="22"/>
  <c r="DE73" i="22"/>
  <c r="DE53" i="22"/>
  <c r="DE63" i="22"/>
  <c r="DE60" i="22"/>
  <c r="DE35" i="22"/>
  <c r="DE47" i="22"/>
  <c r="DE59" i="22"/>
  <c r="DE26" i="22"/>
  <c r="DE74" i="22"/>
  <c r="DE71" i="22"/>
  <c r="DE66" i="22"/>
  <c r="DE43" i="22"/>
  <c r="DE70" i="22"/>
  <c r="DE46" i="22"/>
  <c r="DE64" i="22"/>
  <c r="DE32" i="22"/>
  <c r="DE45" i="22"/>
  <c r="DE75" i="22"/>
  <c r="DE23" i="22"/>
  <c r="DE24" i="22"/>
  <c r="DE28" i="22"/>
  <c r="DE30" i="22"/>
  <c r="DE38" i="22"/>
  <c r="DE42" i="22"/>
  <c r="DE76" i="22"/>
  <c r="DE33" i="22"/>
  <c r="DE29" i="22"/>
  <c r="DE68" i="22"/>
  <c r="DE51" i="22"/>
  <c r="DE36" i="22"/>
  <c r="DF19" i="22"/>
  <c r="DF65" i="22" s="1"/>
  <c r="DE61" i="22"/>
  <c r="DE55" i="22"/>
  <c r="BJ512" i="5"/>
  <c r="BJ514" i="5" s="1"/>
  <c r="BJ589" i="5" s="1"/>
  <c r="BK512" i="5"/>
  <c r="BK514" i="5" s="1"/>
  <c r="BK527" i="5"/>
  <c r="BK161" i="5" s="1"/>
  <c r="BI178" i="5"/>
  <c r="BI767" i="5"/>
  <c r="BI595" i="5"/>
  <c r="BL1281" i="5"/>
  <c r="BK586" i="5"/>
  <c r="BK177" i="5" s="1"/>
  <c r="BM487" i="5"/>
  <c r="BM488" i="5" s="1"/>
  <c r="BM583" i="5"/>
  <c r="BM175" i="5" s="1"/>
  <c r="BM582" i="5"/>
  <c r="BM174" i="5" s="1"/>
  <c r="BM576" i="5"/>
  <c r="BM168" i="5" s="1"/>
  <c r="BM574" i="5"/>
  <c r="BM166" i="5" s="1"/>
  <c r="BM575" i="5"/>
  <c r="BM167" i="5" s="1"/>
  <c r="BM581" i="5"/>
  <c r="BM173" i="5" s="1"/>
  <c r="BM577" i="5"/>
  <c r="BM169" i="5" s="1"/>
  <c r="BM578" i="5"/>
  <c r="BM170" i="5" s="1"/>
  <c r="BM580" i="5"/>
  <c r="BM172" i="5" s="1"/>
  <c r="BM579" i="5"/>
  <c r="BM171" i="5" s="1"/>
  <c r="BH1282" i="5"/>
  <c r="BH1293" i="5" s="1"/>
  <c r="BL494" i="5"/>
  <c r="BL495" i="5" s="1"/>
  <c r="BL584" i="5"/>
  <c r="BL501" i="5"/>
  <c r="BL502" i="5" s="1"/>
  <c r="BL508" i="5"/>
  <c r="BL509" i="5" s="1"/>
  <c r="BH84" i="5"/>
  <c r="BM594" i="5"/>
  <c r="BM223" i="5" s="1"/>
  <c r="BM155" i="5"/>
  <c r="BN388" i="5"/>
  <c r="BN396" i="5" s="1"/>
  <c r="AP98" i="5"/>
  <c r="AP636" i="5"/>
  <c r="AO95" i="5"/>
  <c r="AP821" i="5"/>
  <c r="AP829" i="5"/>
  <c r="DF48" i="22" l="1"/>
  <c r="DF32" i="22"/>
  <c r="DF68" i="22"/>
  <c r="DF51" i="22"/>
  <c r="DF45" i="22"/>
  <c r="DF35" i="22"/>
  <c r="DF69" i="22"/>
  <c r="DF44" i="22"/>
  <c r="DF23" i="22"/>
  <c r="DF54" i="22"/>
  <c r="DF74" i="22"/>
  <c r="DF42" i="22"/>
  <c r="DF25" i="22"/>
  <c r="BK589" i="5"/>
  <c r="DF49" i="22"/>
  <c r="DF50" i="22"/>
  <c r="DF37" i="22"/>
  <c r="DF70" i="22"/>
  <c r="DF73" i="22"/>
  <c r="DF39" i="22"/>
  <c r="DF26" i="22"/>
  <c r="DF75" i="22"/>
  <c r="DF30" i="22"/>
  <c r="DF59" i="22"/>
  <c r="DF41" i="22"/>
  <c r="DF67" i="22"/>
  <c r="DF29" i="22"/>
  <c r="DF76" i="22"/>
  <c r="DF63" i="22"/>
  <c r="DF52" i="22"/>
  <c r="DF34" i="22"/>
  <c r="DF64" i="22"/>
  <c r="DF66" i="22"/>
  <c r="DF24" i="22"/>
  <c r="DF62" i="22"/>
  <c r="DF61" i="22"/>
  <c r="DF43" i="22"/>
  <c r="DF47" i="22"/>
  <c r="DF28" i="22"/>
  <c r="DF55" i="22"/>
  <c r="DF56" i="22"/>
  <c r="DF46" i="22"/>
  <c r="DF31" i="22"/>
  <c r="DF57" i="22"/>
  <c r="DF71" i="22"/>
  <c r="DF33" i="22"/>
  <c r="DF27" i="22"/>
  <c r="DF53" i="22"/>
  <c r="DF38" i="22"/>
  <c r="DF60" i="22"/>
  <c r="DF40" i="22"/>
  <c r="DE22" i="22"/>
  <c r="BL525" i="5" s="1"/>
  <c r="BL527" i="5" s="1"/>
  <c r="BL161" i="5" s="1"/>
  <c r="DE21" i="22"/>
  <c r="DF36" i="22"/>
  <c r="DF72" i="22"/>
  <c r="DF58" i="22"/>
  <c r="BJ160" i="5"/>
  <c r="BJ767" i="5"/>
  <c r="BI596" i="5"/>
  <c r="BI597" i="5" s="1"/>
  <c r="BI87" i="5" s="1"/>
  <c r="BI239" i="5"/>
  <c r="BI1282" i="5"/>
  <c r="BI180" i="5"/>
  <c r="BI84" i="5" s="1"/>
  <c r="BL586" i="5"/>
  <c r="BL177" i="5" s="1"/>
  <c r="BM1281" i="5"/>
  <c r="W1306" i="5" s="1"/>
  <c r="BK160" i="5"/>
  <c r="BH1288" i="5"/>
  <c r="BM494" i="5"/>
  <c r="BM495" i="5" s="1"/>
  <c r="BM508" i="5"/>
  <c r="BM509" i="5" s="1"/>
  <c r="BN391" i="5"/>
  <c r="DG19" i="22" s="1"/>
  <c r="BM501" i="5"/>
  <c r="BM502" i="5" s="1"/>
  <c r="BM584" i="5"/>
  <c r="BN398" i="5"/>
  <c r="BN399" i="5"/>
  <c r="AP676" i="5"/>
  <c r="AP97" i="5"/>
  <c r="AP706" i="5"/>
  <c r="AP232" i="5"/>
  <c r="AP832" i="5"/>
  <c r="AQ818" i="5"/>
  <c r="AQ820" i="5" s="1"/>
  <c r="DF21" i="22" l="1"/>
  <c r="DF22" i="22"/>
  <c r="BM525" i="5" s="1"/>
  <c r="BJ595" i="5"/>
  <c r="BJ239" i="5" s="1"/>
  <c r="BJ178" i="5"/>
  <c r="BL512" i="5"/>
  <c r="BL514" i="5" s="1"/>
  <c r="BL589" i="5" s="1"/>
  <c r="DG36" i="22"/>
  <c r="DG64" i="22"/>
  <c r="DG30" i="22"/>
  <c r="DG44" i="22"/>
  <c r="DG50" i="22"/>
  <c r="DG47" i="22"/>
  <c r="DG45" i="22"/>
  <c r="DG67" i="22"/>
  <c r="DG25" i="22"/>
  <c r="DG41" i="22"/>
  <c r="DG51" i="22"/>
  <c r="DG27" i="22"/>
  <c r="DG26" i="22"/>
  <c r="DG52" i="22"/>
  <c r="DG53" i="22"/>
  <c r="DG38" i="22"/>
  <c r="DG49" i="22"/>
  <c r="DG32" i="22"/>
  <c r="DG72" i="22"/>
  <c r="DG54" i="22"/>
  <c r="DG70" i="22"/>
  <c r="DG63" i="22"/>
  <c r="DG76" i="22"/>
  <c r="DG42" i="22"/>
  <c r="DG66" i="22"/>
  <c r="DG68" i="22"/>
  <c r="DG29" i="22"/>
  <c r="DG62" i="22"/>
  <c r="DG35" i="22"/>
  <c r="DG60" i="22"/>
  <c r="DG28" i="22"/>
  <c r="DG48" i="22"/>
  <c r="DG43" i="22"/>
  <c r="DG56" i="22"/>
  <c r="DG74" i="22"/>
  <c r="DG75" i="22"/>
  <c r="DG23" i="22"/>
  <c r="DG31" i="22"/>
  <c r="DG59" i="22"/>
  <c r="DG40" i="22"/>
  <c r="DG33" i="22"/>
  <c r="DG39" i="22"/>
  <c r="DG65" i="22"/>
  <c r="DG37" i="22"/>
  <c r="DG61" i="22"/>
  <c r="DG73" i="22"/>
  <c r="DG69" i="22"/>
  <c r="DG58" i="22"/>
  <c r="DG46" i="22"/>
  <c r="DG57" i="22"/>
  <c r="DG71" i="22"/>
  <c r="DG24" i="22"/>
  <c r="DG34" i="22"/>
  <c r="DG55" i="22"/>
  <c r="BM527" i="5"/>
  <c r="BM161" i="5" s="1"/>
  <c r="BJ180" i="5"/>
  <c r="BJ84" i="5" s="1"/>
  <c r="BJ1282" i="5"/>
  <c r="BJ1293" i="5" s="1"/>
  <c r="BK178" i="5"/>
  <c r="BK595" i="5"/>
  <c r="BK767" i="5"/>
  <c r="BI1293" i="5"/>
  <c r="BI1288" i="5" s="1"/>
  <c r="V1307" i="5"/>
  <c r="V1312" i="5" s="1"/>
  <c r="BJ596" i="5"/>
  <c r="BM586" i="5"/>
  <c r="BM177" i="5" s="1"/>
  <c r="BN487" i="5"/>
  <c r="BN488" i="5" s="1"/>
  <c r="BN574" i="5"/>
  <c r="BN166" i="5" s="1"/>
  <c r="BN582" i="5"/>
  <c r="BN174" i="5" s="1"/>
  <c r="BN576" i="5"/>
  <c r="BN168" i="5" s="1"/>
  <c r="BN575" i="5"/>
  <c r="BN167" i="5" s="1"/>
  <c r="BN583" i="5"/>
  <c r="BN175" i="5" s="1"/>
  <c r="BN577" i="5"/>
  <c r="BN169" i="5" s="1"/>
  <c r="BN578" i="5"/>
  <c r="BN170" i="5" s="1"/>
  <c r="BN580" i="5"/>
  <c r="BN172" i="5" s="1"/>
  <c r="BN581" i="5"/>
  <c r="BN173" i="5" s="1"/>
  <c r="BN579" i="5"/>
  <c r="BN171" i="5" s="1"/>
  <c r="BN594" i="5"/>
  <c r="BN223" i="5" s="1"/>
  <c r="BN155" i="5"/>
  <c r="BO388" i="5"/>
  <c r="BO396" i="5" s="1"/>
  <c r="AQ636" i="5"/>
  <c r="AQ98" i="5"/>
  <c r="AP95" i="5"/>
  <c r="AQ829" i="5"/>
  <c r="AQ821" i="5"/>
  <c r="DG21" i="22" l="1"/>
  <c r="BL595" i="5"/>
  <c r="BL239" i="5" s="1"/>
  <c r="BL160" i="5"/>
  <c r="BM512" i="5"/>
  <c r="BM514" i="5" s="1"/>
  <c r="BM589" i="5" s="1"/>
  <c r="DG22" i="22"/>
  <c r="BN525" i="5" s="1"/>
  <c r="BK1282" i="5"/>
  <c r="BK1293" i="5" s="1"/>
  <c r="BK1288" i="5" s="1"/>
  <c r="BK180" i="5"/>
  <c r="BK84" i="5" s="1"/>
  <c r="BK596" i="5"/>
  <c r="BK597" i="5" s="1"/>
  <c r="BK87" i="5" s="1"/>
  <c r="BK239" i="5"/>
  <c r="BJ597" i="5"/>
  <c r="BJ87" i="5" s="1"/>
  <c r="BN1281" i="5"/>
  <c r="BN501" i="5"/>
  <c r="BN502" i="5" s="1"/>
  <c r="BN494" i="5"/>
  <c r="BN495" i="5" s="1"/>
  <c r="BJ1288" i="5"/>
  <c r="BN508" i="5"/>
  <c r="BN509" i="5" s="1"/>
  <c r="BN584" i="5"/>
  <c r="BO391" i="5"/>
  <c r="DH19" i="22" s="1"/>
  <c r="BP388" i="5"/>
  <c r="BP396" i="5" s="1"/>
  <c r="BO399" i="5"/>
  <c r="BO398" i="5"/>
  <c r="AQ97" i="5"/>
  <c r="AQ676" i="5"/>
  <c r="AQ706" i="5"/>
  <c r="AQ232" i="5"/>
  <c r="AR818" i="5"/>
  <c r="AR820" i="5" s="1"/>
  <c r="AQ832" i="5"/>
  <c r="BL178" i="5" l="1"/>
  <c r="BL1282" i="5" s="1"/>
  <c r="BL767" i="5"/>
  <c r="BL596" i="5"/>
  <c r="BM178" i="5"/>
  <c r="BM180" i="5" s="1"/>
  <c r="BM84" i="5" s="1"/>
  <c r="BM160" i="5"/>
  <c r="DH58" i="22"/>
  <c r="DH50" i="22"/>
  <c r="DH41" i="22"/>
  <c r="DH47" i="22"/>
  <c r="DH38" i="22"/>
  <c r="DH45" i="22"/>
  <c r="DH57" i="22"/>
  <c r="DH40" i="22"/>
  <c r="DH51" i="22"/>
  <c r="DH24" i="22"/>
  <c r="DH25" i="22"/>
  <c r="DH28" i="22"/>
  <c r="DH29" i="22"/>
  <c r="DH42" i="22"/>
  <c r="DH64" i="22"/>
  <c r="DH60" i="22"/>
  <c r="DH23" i="22"/>
  <c r="DH48" i="22"/>
  <c r="DH71" i="22"/>
  <c r="DH33" i="22"/>
  <c r="DH72" i="22"/>
  <c r="DH76" i="22"/>
  <c r="DH69" i="22"/>
  <c r="DH53" i="22"/>
  <c r="DH27" i="22"/>
  <c r="DH31" i="22"/>
  <c r="DH37" i="22"/>
  <c r="DH32" i="22"/>
  <c r="DH63" i="22"/>
  <c r="DH59" i="22"/>
  <c r="DH34" i="22"/>
  <c r="DH62" i="22"/>
  <c r="DH74" i="22"/>
  <c r="DH54" i="22"/>
  <c r="DH61" i="22"/>
  <c r="DH66" i="22"/>
  <c r="DH67" i="22"/>
  <c r="DH36" i="22"/>
  <c r="DH68" i="22"/>
  <c r="DH44" i="22"/>
  <c r="DH30" i="22"/>
  <c r="DH56" i="22"/>
  <c r="DH35" i="22"/>
  <c r="DH26" i="22"/>
  <c r="DH55" i="22"/>
  <c r="DH49" i="22"/>
  <c r="DH43" i="22"/>
  <c r="DH52" i="22"/>
  <c r="DH70" i="22"/>
  <c r="DH75" i="22"/>
  <c r="DH65" i="22"/>
  <c r="DH46" i="22"/>
  <c r="DH73" i="22"/>
  <c r="DH39" i="22"/>
  <c r="BN527" i="5"/>
  <c r="BN161" i="5" s="1"/>
  <c r="BL180" i="5"/>
  <c r="BL84" i="5" s="1"/>
  <c r="BL597" i="5"/>
  <c r="BL87" i="5" s="1"/>
  <c r="BN586" i="5"/>
  <c r="BN177" i="5" s="1"/>
  <c r="BO487" i="5"/>
  <c r="BO488" i="5" s="1"/>
  <c r="BO583" i="5"/>
  <c r="BO175" i="5" s="1"/>
  <c r="BO582" i="5"/>
  <c r="BO174" i="5" s="1"/>
  <c r="BO576" i="5"/>
  <c r="BO168" i="5" s="1"/>
  <c r="BO574" i="5"/>
  <c r="BO166" i="5" s="1"/>
  <c r="BO575" i="5"/>
  <c r="BO167" i="5" s="1"/>
  <c r="BO580" i="5"/>
  <c r="BO172" i="5" s="1"/>
  <c r="BO578" i="5"/>
  <c r="BO170" i="5" s="1"/>
  <c r="BO577" i="5"/>
  <c r="BO169" i="5" s="1"/>
  <c r="BO581" i="5"/>
  <c r="BO173" i="5" s="1"/>
  <c r="BO579" i="5"/>
  <c r="BO171" i="5" s="1"/>
  <c r="BP391" i="5"/>
  <c r="BL1293" i="5"/>
  <c r="BO594" i="5"/>
  <c r="BO223" i="5" s="1"/>
  <c r="BO155" i="5"/>
  <c r="BQ388" i="5"/>
  <c r="BQ396" i="5" s="1"/>
  <c r="BP398" i="5"/>
  <c r="BP399" i="5"/>
  <c r="AR98" i="5"/>
  <c r="AR636" i="5"/>
  <c r="AQ95" i="5"/>
  <c r="AR829" i="5"/>
  <c r="AR821" i="5"/>
  <c r="DI62" i="22" l="1"/>
  <c r="DI19" i="22"/>
  <c r="BM767" i="5"/>
  <c r="DH21" i="22"/>
  <c r="BM595" i="5"/>
  <c r="BM1282" i="5"/>
  <c r="W1307" i="5" s="1"/>
  <c r="W1312" i="5" s="1"/>
  <c r="BN512" i="5"/>
  <c r="BN514" i="5" s="1"/>
  <c r="BN589" i="5" s="1"/>
  <c r="DI43" i="22"/>
  <c r="DI33" i="22"/>
  <c r="DI65" i="22"/>
  <c r="DI45" i="22"/>
  <c r="DI25" i="22"/>
  <c r="DI46" i="22"/>
  <c r="DI32" i="22"/>
  <c r="DI50" i="22"/>
  <c r="DI27" i="22"/>
  <c r="DI51" i="22"/>
  <c r="DI48" i="22"/>
  <c r="DI49" i="22"/>
  <c r="DI72" i="22"/>
  <c r="DI58" i="22"/>
  <c r="DI41" i="22"/>
  <c r="DI35" i="22"/>
  <c r="DI36" i="22"/>
  <c r="DI68" i="22"/>
  <c r="DI29" i="22"/>
  <c r="DI31" i="22"/>
  <c r="DI30" i="22"/>
  <c r="DI23" i="22"/>
  <c r="DI76" i="22"/>
  <c r="DI55" i="22"/>
  <c r="DI53" i="22"/>
  <c r="DI47" i="22"/>
  <c r="DI37" i="22"/>
  <c r="DI64" i="22"/>
  <c r="DI61" i="22"/>
  <c r="DI69" i="22"/>
  <c r="DI60" i="22"/>
  <c r="DI63" i="22"/>
  <c r="DI39" i="22"/>
  <c r="DI74" i="22"/>
  <c r="DI52" i="22"/>
  <c r="DI54" i="22"/>
  <c r="DH22" i="22"/>
  <c r="BO525" i="5" s="1"/>
  <c r="DI28" i="22"/>
  <c r="DI71" i="22"/>
  <c r="DI40" i="22"/>
  <c r="DI38" i="22"/>
  <c r="DI56" i="22"/>
  <c r="DI24" i="22"/>
  <c r="DI75" i="22"/>
  <c r="DI66" i="22"/>
  <c r="DI67" i="22"/>
  <c r="DI34" i="22"/>
  <c r="DI42" i="22"/>
  <c r="DI57" i="22"/>
  <c r="DI26" i="22"/>
  <c r="DI59" i="22"/>
  <c r="DI73" i="22"/>
  <c r="BO1281" i="5"/>
  <c r="BM1293" i="5"/>
  <c r="BM1288" i="5" s="1"/>
  <c r="BP487" i="5"/>
  <c r="BP488" i="5" s="1"/>
  <c r="BP575" i="5"/>
  <c r="BP167" i="5" s="1"/>
  <c r="BP582" i="5"/>
  <c r="BP174" i="5" s="1"/>
  <c r="BP576" i="5"/>
  <c r="BP168" i="5" s="1"/>
  <c r="BP574" i="5"/>
  <c r="BP166" i="5" s="1"/>
  <c r="BP583" i="5"/>
  <c r="BP175" i="5" s="1"/>
  <c r="BP580" i="5"/>
  <c r="BP172" i="5" s="1"/>
  <c r="BP581" i="5"/>
  <c r="BP173" i="5" s="1"/>
  <c r="BP577" i="5"/>
  <c r="BP169" i="5" s="1"/>
  <c r="BP578" i="5"/>
  <c r="BP170" i="5" s="1"/>
  <c r="BP579" i="5"/>
  <c r="BP171" i="5" s="1"/>
  <c r="BP155" i="5"/>
  <c r="BP594" i="5"/>
  <c r="BP223" i="5" s="1"/>
  <c r="BO508" i="5"/>
  <c r="BO509" i="5" s="1"/>
  <c r="BO501" i="5"/>
  <c r="BO502" i="5" s="1"/>
  <c r="BO494" i="5"/>
  <c r="BO495" i="5" s="1"/>
  <c r="BL1288" i="5"/>
  <c r="BO584" i="5"/>
  <c r="BQ391" i="5"/>
  <c r="BR388" i="5"/>
  <c r="BR396" i="5" s="1"/>
  <c r="BQ399" i="5"/>
  <c r="BQ398" i="5"/>
  <c r="AR232" i="5"/>
  <c r="AR832" i="5"/>
  <c r="AS818" i="5"/>
  <c r="AS820" i="5" s="1"/>
  <c r="AR706" i="5"/>
  <c r="AR97" i="5"/>
  <c r="AR676" i="5"/>
  <c r="BM239" i="5" l="1"/>
  <c r="BM596" i="5"/>
  <c r="BM597" i="5" s="1"/>
  <c r="BM87" i="5" s="1"/>
  <c r="DI44" i="22"/>
  <c r="DI70" i="22"/>
  <c r="DJ44" i="22"/>
  <c r="DJ19" i="22"/>
  <c r="DI21" i="22"/>
  <c r="BN595" i="5"/>
  <c r="BN160" i="5"/>
  <c r="DJ58" i="22"/>
  <c r="DJ29" i="22"/>
  <c r="DJ42" i="22"/>
  <c r="DJ71" i="22"/>
  <c r="DJ33" i="22"/>
  <c r="DJ61" i="22"/>
  <c r="DJ25" i="22"/>
  <c r="DJ26" i="22"/>
  <c r="DJ49" i="22"/>
  <c r="DJ51" i="22"/>
  <c r="DJ28" i="22"/>
  <c r="DJ67" i="22"/>
  <c r="DJ40" i="22"/>
  <c r="DJ60" i="22"/>
  <c r="DJ64" i="22"/>
  <c r="DJ76" i="22"/>
  <c r="DJ56" i="22"/>
  <c r="DJ38" i="22"/>
  <c r="DJ23" i="22"/>
  <c r="DJ72" i="22"/>
  <c r="DJ66" i="22"/>
  <c r="DJ69" i="22"/>
  <c r="DJ52" i="22"/>
  <c r="DJ63" i="22"/>
  <c r="DJ53" i="22"/>
  <c r="DJ36" i="22"/>
  <c r="DJ35" i="22"/>
  <c r="DJ75" i="22"/>
  <c r="DJ50" i="22"/>
  <c r="DJ57" i="22"/>
  <c r="BO512" i="5"/>
  <c r="BO527" i="5"/>
  <c r="BO161" i="5" s="1"/>
  <c r="DJ74" i="22"/>
  <c r="DJ39" i="22"/>
  <c r="DJ31" i="22"/>
  <c r="DJ70" i="22"/>
  <c r="DJ32" i="22"/>
  <c r="DJ62" i="22"/>
  <c r="DJ68" i="22"/>
  <c r="DJ65" i="22"/>
  <c r="DJ41" i="22"/>
  <c r="DJ46" i="22"/>
  <c r="DJ55" i="22"/>
  <c r="DJ48" i="22"/>
  <c r="DI22" i="22"/>
  <c r="BP525" i="5" s="1"/>
  <c r="DJ30" i="22"/>
  <c r="DJ24" i="22"/>
  <c r="DJ34" i="22"/>
  <c r="DJ47" i="22"/>
  <c r="DJ73" i="22"/>
  <c r="DJ27" i="22"/>
  <c r="BO514" i="5"/>
  <c r="BP1281" i="5"/>
  <c r="BO586" i="5"/>
  <c r="BO177" i="5" s="1"/>
  <c r="BN178" i="5"/>
  <c r="BN767" i="5"/>
  <c r="BQ487" i="5"/>
  <c r="BQ488" i="5" s="1"/>
  <c r="BQ583" i="5"/>
  <c r="BQ175" i="5" s="1"/>
  <c r="BQ582" i="5"/>
  <c r="BQ174" i="5" s="1"/>
  <c r="BQ576" i="5"/>
  <c r="BQ168" i="5" s="1"/>
  <c r="BQ574" i="5"/>
  <c r="BQ166" i="5" s="1"/>
  <c r="BQ575" i="5"/>
  <c r="BQ167" i="5" s="1"/>
  <c r="BQ581" i="5"/>
  <c r="BQ173" i="5" s="1"/>
  <c r="BQ577" i="5"/>
  <c r="BQ169" i="5" s="1"/>
  <c r="BQ578" i="5"/>
  <c r="BQ170" i="5" s="1"/>
  <c r="BQ580" i="5"/>
  <c r="BQ172" i="5" s="1"/>
  <c r="BQ579" i="5"/>
  <c r="BQ171" i="5" s="1"/>
  <c r="BP508" i="5"/>
  <c r="BP509" i="5" s="1"/>
  <c r="BP501" i="5"/>
  <c r="BP502" i="5" s="1"/>
  <c r="BP494" i="5"/>
  <c r="BP495" i="5" s="1"/>
  <c r="BP584" i="5"/>
  <c r="BR391" i="5"/>
  <c r="BQ594" i="5"/>
  <c r="BQ223" i="5" s="1"/>
  <c r="BQ155" i="5"/>
  <c r="BS388" i="5"/>
  <c r="BS396" i="5" s="1"/>
  <c r="BR398" i="5"/>
  <c r="BR399" i="5"/>
  <c r="AS98" i="5"/>
  <c r="AS636" i="5"/>
  <c r="AS821" i="5"/>
  <c r="AS829" i="5"/>
  <c r="AR95" i="5"/>
  <c r="DJ45" i="22" l="1"/>
  <c r="DJ21" i="22" s="1"/>
  <c r="DJ59" i="22"/>
  <c r="DJ43" i="22"/>
  <c r="DJ37" i="22"/>
  <c r="DJ54" i="22"/>
  <c r="BO589" i="5"/>
  <c r="BO595" i="5" s="1"/>
  <c r="BO596" i="5" s="1"/>
  <c r="DK69" i="22"/>
  <c r="DK19" i="22"/>
  <c r="DK24" i="22"/>
  <c r="DK55" i="22"/>
  <c r="DK76" i="22"/>
  <c r="DK47" i="22"/>
  <c r="DK30" i="22"/>
  <c r="DK70" i="22"/>
  <c r="DK59" i="22"/>
  <c r="DK32" i="22"/>
  <c r="DK66" i="22"/>
  <c r="DK64" i="22"/>
  <c r="DK63" i="22"/>
  <c r="DK51" i="22"/>
  <c r="DK73" i="22"/>
  <c r="DK31" i="22"/>
  <c r="DK29" i="22"/>
  <c r="DK75" i="22"/>
  <c r="DK74" i="22"/>
  <c r="DK54" i="22"/>
  <c r="DK53" i="22"/>
  <c r="DK60" i="22"/>
  <c r="DK34" i="22"/>
  <c r="DK58" i="22"/>
  <c r="DK36" i="22"/>
  <c r="DK37" i="22"/>
  <c r="DK61" i="22"/>
  <c r="DK50" i="22"/>
  <c r="DK39" i="22"/>
  <c r="DK56" i="22"/>
  <c r="DK48" i="22"/>
  <c r="DK57" i="22"/>
  <c r="DK33" i="22"/>
  <c r="DK44" i="22"/>
  <c r="DK68" i="22"/>
  <c r="DK28" i="22"/>
  <c r="DK52" i="22"/>
  <c r="DK49" i="22"/>
  <c r="DK71" i="22"/>
  <c r="DK46" i="22"/>
  <c r="DK72" i="22"/>
  <c r="DK27" i="22"/>
  <c r="DK23" i="22"/>
  <c r="DK43" i="22"/>
  <c r="DK65" i="22"/>
  <c r="DK42" i="22"/>
  <c r="DK26" i="22"/>
  <c r="DK35" i="22"/>
  <c r="DK45" i="22"/>
  <c r="DK41" i="22"/>
  <c r="BP527" i="5"/>
  <c r="BP161" i="5" s="1"/>
  <c r="DK40" i="22"/>
  <c r="DK38" i="22"/>
  <c r="DK25" i="22"/>
  <c r="DK62" i="22"/>
  <c r="DK67" i="22"/>
  <c r="BN1282" i="5"/>
  <c r="BN1293" i="5" s="1"/>
  <c r="BN1288" i="5" s="1"/>
  <c r="BN180" i="5"/>
  <c r="BN84" i="5" s="1"/>
  <c r="BP586" i="5"/>
  <c r="BP177" i="5" s="1"/>
  <c r="BQ1281" i="5"/>
  <c r="X1306" i="5" s="1"/>
  <c r="BN596" i="5"/>
  <c r="BN597" i="5" s="1"/>
  <c r="BN87" i="5" s="1"/>
  <c r="BN239" i="5"/>
  <c r="BR487" i="5"/>
  <c r="BR488" i="5" s="1"/>
  <c r="BR574" i="5"/>
  <c r="BR166" i="5" s="1"/>
  <c r="BR582" i="5"/>
  <c r="BR174" i="5" s="1"/>
  <c r="BR576" i="5"/>
  <c r="BR168" i="5" s="1"/>
  <c r="BR575" i="5"/>
  <c r="BR167" i="5" s="1"/>
  <c r="BR583" i="5"/>
  <c r="BR175" i="5" s="1"/>
  <c r="BR578" i="5"/>
  <c r="BR170" i="5" s="1"/>
  <c r="BR577" i="5"/>
  <c r="BR169" i="5" s="1"/>
  <c r="BR580" i="5"/>
  <c r="BR172" i="5" s="1"/>
  <c r="BR581" i="5"/>
  <c r="BR173" i="5" s="1"/>
  <c r="BR579" i="5"/>
  <c r="BR171" i="5" s="1"/>
  <c r="BO160" i="5"/>
  <c r="BR155" i="5"/>
  <c r="BR594" i="5"/>
  <c r="BR223" i="5" s="1"/>
  <c r="BQ501" i="5"/>
  <c r="BQ502" i="5" s="1"/>
  <c r="BQ494" i="5"/>
  <c r="BQ495" i="5" s="1"/>
  <c r="BQ508" i="5"/>
  <c r="BQ509" i="5" s="1"/>
  <c r="BQ584" i="5"/>
  <c r="BS391" i="5"/>
  <c r="BT388" i="5"/>
  <c r="BT396" i="5" s="1"/>
  <c r="BS399" i="5"/>
  <c r="BS398" i="5"/>
  <c r="AS97" i="5"/>
  <c r="AS706" i="5"/>
  <c r="AS676" i="5"/>
  <c r="AS232" i="5"/>
  <c r="AS832" i="5"/>
  <c r="AT818" i="5"/>
  <c r="AT820" i="5" s="1"/>
  <c r="DJ22" i="22" l="1"/>
  <c r="BQ525" i="5" s="1"/>
  <c r="DL72" i="22"/>
  <c r="DL19" i="22"/>
  <c r="DK21" i="22"/>
  <c r="DL35" i="22"/>
  <c r="DL45" i="22"/>
  <c r="BP512" i="5"/>
  <c r="BP514" i="5" s="1"/>
  <c r="BP589" i="5" s="1"/>
  <c r="DL27" i="22"/>
  <c r="DL50" i="22"/>
  <c r="DL60" i="22"/>
  <c r="DL24" i="22"/>
  <c r="DL62" i="22"/>
  <c r="DL29" i="22"/>
  <c r="DL74" i="22"/>
  <c r="DL52" i="22"/>
  <c r="DL55" i="22"/>
  <c r="DL76" i="22"/>
  <c r="DL64" i="22"/>
  <c r="DL23" i="22"/>
  <c r="DL65" i="22"/>
  <c r="DL51" i="22"/>
  <c r="DL66" i="22"/>
  <c r="DL36" i="22"/>
  <c r="DK22" i="22"/>
  <c r="BR525" i="5" s="1"/>
  <c r="DL67" i="22"/>
  <c r="DL71" i="22"/>
  <c r="DL40" i="22"/>
  <c r="DL56" i="22"/>
  <c r="DL54" i="22"/>
  <c r="DL43" i="22"/>
  <c r="DL30" i="22"/>
  <c r="DL41" i="22"/>
  <c r="DL75" i="22"/>
  <c r="DL68" i="22"/>
  <c r="DL32" i="22"/>
  <c r="DL58" i="22"/>
  <c r="DL26" i="22"/>
  <c r="DL25" i="22"/>
  <c r="DL44" i="22"/>
  <c r="DL33" i="22"/>
  <c r="DL73" i="22"/>
  <c r="DL61" i="22"/>
  <c r="DL69" i="22"/>
  <c r="DL42" i="22"/>
  <c r="DL49" i="22"/>
  <c r="DL34" i="22"/>
  <c r="BQ527" i="5"/>
  <c r="BQ161" i="5" s="1"/>
  <c r="DL38" i="22"/>
  <c r="DL37" i="22"/>
  <c r="DL57" i="22"/>
  <c r="DL70" i="22"/>
  <c r="DL31" i="22"/>
  <c r="DL46" i="22"/>
  <c r="DL28" i="22"/>
  <c r="DL39" i="22"/>
  <c r="DL63" i="22"/>
  <c r="DL59" i="22"/>
  <c r="DL48" i="22"/>
  <c r="BO597" i="5"/>
  <c r="BO87" i="5" s="1"/>
  <c r="BO178" i="5"/>
  <c r="BO767" i="5"/>
  <c r="BR1281" i="5"/>
  <c r="BQ586" i="5"/>
  <c r="BQ177" i="5" s="1"/>
  <c r="BS487" i="5"/>
  <c r="BS488" i="5" s="1"/>
  <c r="BO239" i="5"/>
  <c r="BS583" i="5"/>
  <c r="BS175" i="5" s="1"/>
  <c r="BS582" i="5"/>
  <c r="BS174" i="5" s="1"/>
  <c r="BS576" i="5"/>
  <c r="BS168" i="5" s="1"/>
  <c r="BS575" i="5"/>
  <c r="BS167" i="5" s="1"/>
  <c r="BS574" i="5"/>
  <c r="BS166" i="5" s="1"/>
  <c r="BS580" i="5"/>
  <c r="BS172" i="5" s="1"/>
  <c r="BS578" i="5"/>
  <c r="BS170" i="5" s="1"/>
  <c r="BS577" i="5"/>
  <c r="BS169" i="5" s="1"/>
  <c r="BS581" i="5"/>
  <c r="BS173" i="5" s="1"/>
  <c r="BS579" i="5"/>
  <c r="BS171" i="5" s="1"/>
  <c r="BR494" i="5"/>
  <c r="BR495" i="5" s="1"/>
  <c r="BR508" i="5"/>
  <c r="BR509" i="5" s="1"/>
  <c r="BR501" i="5"/>
  <c r="BR502" i="5" s="1"/>
  <c r="BR584" i="5"/>
  <c r="BS594" i="5"/>
  <c r="BS223" i="5" s="1"/>
  <c r="BS155" i="5"/>
  <c r="BT391" i="5"/>
  <c r="BU388" i="5"/>
  <c r="BU396" i="5" s="1"/>
  <c r="BT398" i="5"/>
  <c r="BT399" i="5"/>
  <c r="AT636" i="5"/>
  <c r="AT98" i="5"/>
  <c r="AS95" i="5"/>
  <c r="AT829" i="5"/>
  <c r="AT821" i="5"/>
  <c r="DL53" i="22" l="1"/>
  <c r="DL47" i="22"/>
  <c r="DM41" i="22"/>
  <c r="DM19" i="22"/>
  <c r="DL21" i="22"/>
  <c r="DM49" i="22"/>
  <c r="BP767" i="5"/>
  <c r="BP160" i="5"/>
  <c r="BQ512" i="5"/>
  <c r="BQ514" i="5" s="1"/>
  <c r="BQ589" i="5" s="1"/>
  <c r="DM65" i="22"/>
  <c r="DM60" i="22"/>
  <c r="DM31" i="22"/>
  <c r="DM48" i="22"/>
  <c r="DM68" i="22"/>
  <c r="DM53" i="22"/>
  <c r="DM63" i="22"/>
  <c r="DM33" i="22"/>
  <c r="DM75" i="22"/>
  <c r="DM67" i="22"/>
  <c r="DM76" i="22"/>
  <c r="DM51" i="22"/>
  <c r="DM36" i="22"/>
  <c r="BR512" i="5"/>
  <c r="BR514" i="5" s="1"/>
  <c r="BR527" i="5"/>
  <c r="BR161" i="5" s="1"/>
  <c r="DM26" i="22"/>
  <c r="DM62" i="22"/>
  <c r="DM70" i="22"/>
  <c r="DM43" i="22"/>
  <c r="DM72" i="22"/>
  <c r="DM69" i="22"/>
  <c r="DM61" i="22"/>
  <c r="DM52" i="22"/>
  <c r="DM58" i="22"/>
  <c r="DM42" i="22"/>
  <c r="DM37" i="22"/>
  <c r="DM32" i="22"/>
  <c r="DM57" i="22"/>
  <c r="DM38" i="22"/>
  <c r="DM71" i="22"/>
  <c r="DM74" i="22"/>
  <c r="DM40" i="22"/>
  <c r="DM29" i="22"/>
  <c r="DM50" i="22"/>
  <c r="DM35" i="22"/>
  <c r="DM45" i="22"/>
  <c r="DM66" i="22"/>
  <c r="DM47" i="22"/>
  <c r="DM56" i="22"/>
  <c r="DM25" i="22"/>
  <c r="DM34" i="22"/>
  <c r="DM54" i="22"/>
  <c r="DM23" i="22"/>
  <c r="DM55" i="22"/>
  <c r="DM30" i="22"/>
  <c r="DM24" i="22"/>
  <c r="DM39" i="22"/>
  <c r="DM27" i="22"/>
  <c r="DM28" i="22"/>
  <c r="DM64" i="22"/>
  <c r="DM59" i="22"/>
  <c r="DM73" i="22"/>
  <c r="DM46" i="22"/>
  <c r="DM44" i="22"/>
  <c r="BO1282" i="5"/>
  <c r="BO1293" i="5" s="1"/>
  <c r="BO1288" i="5" s="1"/>
  <c r="BO180" i="5"/>
  <c r="BO84" i="5" s="1"/>
  <c r="BR586" i="5"/>
  <c r="BR177" i="5" s="1"/>
  <c r="BS1281" i="5"/>
  <c r="BT487" i="5"/>
  <c r="BT488" i="5" s="1"/>
  <c r="BT574" i="5"/>
  <c r="BT166" i="5" s="1"/>
  <c r="BT582" i="5"/>
  <c r="BT174" i="5" s="1"/>
  <c r="BT576" i="5"/>
  <c r="BT168" i="5" s="1"/>
  <c r="BT583" i="5"/>
  <c r="BT175" i="5" s="1"/>
  <c r="BT575" i="5"/>
  <c r="BT167" i="5" s="1"/>
  <c r="BT581" i="5"/>
  <c r="BT173" i="5" s="1"/>
  <c r="BT580" i="5"/>
  <c r="BT172" i="5" s="1"/>
  <c r="BT577" i="5"/>
  <c r="BT169" i="5" s="1"/>
  <c r="BT578" i="5"/>
  <c r="BT170" i="5" s="1"/>
  <c r="BT579" i="5"/>
  <c r="BT171" i="5" s="1"/>
  <c r="BS501" i="5"/>
  <c r="BS502" i="5" s="1"/>
  <c r="BS494" i="5"/>
  <c r="BS495" i="5" s="1"/>
  <c r="BT155" i="5"/>
  <c r="BS508" i="5"/>
  <c r="BS509" i="5" s="1"/>
  <c r="BT594" i="5"/>
  <c r="BT223" i="5" s="1"/>
  <c r="BS584" i="5"/>
  <c r="BU391" i="5"/>
  <c r="BV388" i="5"/>
  <c r="BV396" i="5" s="1"/>
  <c r="BU398" i="5"/>
  <c r="BU399" i="5"/>
  <c r="AT232" i="5"/>
  <c r="AT832" i="5"/>
  <c r="AU818" i="5"/>
  <c r="AU820" i="5" s="1"/>
  <c r="AT706" i="5"/>
  <c r="AT97" i="5"/>
  <c r="AT676" i="5"/>
  <c r="BR589" i="5" l="1"/>
  <c r="BP595" i="5"/>
  <c r="BP178" i="5"/>
  <c r="DL22" i="22"/>
  <c r="BS525" i="5" s="1"/>
  <c r="BS527" i="5" s="1"/>
  <c r="BS161" i="5" s="1"/>
  <c r="DN26" i="22"/>
  <c r="DN19" i="22"/>
  <c r="DN55" i="22" s="1"/>
  <c r="DM21" i="22"/>
  <c r="BQ160" i="5"/>
  <c r="BQ595" i="5"/>
  <c r="DN23" i="22"/>
  <c r="BR595" i="5"/>
  <c r="BR596" i="5" s="1"/>
  <c r="DN27" i="22"/>
  <c r="DN30" i="22"/>
  <c r="DN40" i="22"/>
  <c r="DN54" i="22"/>
  <c r="DN68" i="22"/>
  <c r="DM22" i="22"/>
  <c r="BT525" i="5" s="1"/>
  <c r="DN32" i="22"/>
  <c r="DN59" i="22"/>
  <c r="DN46" i="22"/>
  <c r="DN73" i="22"/>
  <c r="DN75" i="22"/>
  <c r="DN50" i="22"/>
  <c r="BS512" i="5"/>
  <c r="DN53" i="22"/>
  <c r="DN36" i="22"/>
  <c r="DN28" i="22"/>
  <c r="DN76" i="22"/>
  <c r="DN57" i="22"/>
  <c r="DN47" i="22"/>
  <c r="DN35" i="22"/>
  <c r="DN34" i="22"/>
  <c r="DN39" i="22"/>
  <c r="DN52" i="22"/>
  <c r="DN69" i="22"/>
  <c r="DN31" i="22"/>
  <c r="DN70" i="22"/>
  <c r="DN49" i="22"/>
  <c r="DN44" i="22"/>
  <c r="DN64" i="22"/>
  <c r="DN43" i="22"/>
  <c r="BS514" i="5"/>
  <c r="DN48" i="22"/>
  <c r="DN29" i="22"/>
  <c r="DN51" i="22"/>
  <c r="DN56" i="22"/>
  <c r="DN67" i="22"/>
  <c r="DN42" i="22"/>
  <c r="DN62" i="22"/>
  <c r="DN74" i="22"/>
  <c r="DN65" i="22"/>
  <c r="DN72" i="22"/>
  <c r="DN41" i="22"/>
  <c r="DN38" i="22"/>
  <c r="DN24" i="22"/>
  <c r="DN33" i="22"/>
  <c r="DN58" i="22"/>
  <c r="DN60" i="22"/>
  <c r="DN25" i="22"/>
  <c r="DN71" i="22"/>
  <c r="DN61" i="22"/>
  <c r="DN45" i="22"/>
  <c r="DN66" i="22"/>
  <c r="DN37" i="22"/>
  <c r="DN63" i="22"/>
  <c r="BR160" i="5"/>
  <c r="BT1281" i="5"/>
  <c r="BS586" i="5"/>
  <c r="BS177" i="5" s="1"/>
  <c r="BU487" i="5"/>
  <c r="BU488" i="5" s="1"/>
  <c r="BU574" i="5"/>
  <c r="BU166" i="5" s="1"/>
  <c r="BU582" i="5"/>
  <c r="BU174" i="5" s="1"/>
  <c r="BU576" i="5"/>
  <c r="BU168" i="5" s="1"/>
  <c r="BU575" i="5"/>
  <c r="BU167" i="5" s="1"/>
  <c r="BU583" i="5"/>
  <c r="BU175" i="5" s="1"/>
  <c r="BU581" i="5"/>
  <c r="BU173" i="5" s="1"/>
  <c r="BU580" i="5"/>
  <c r="BU172" i="5" s="1"/>
  <c r="BU577" i="5"/>
  <c r="BU169" i="5" s="1"/>
  <c r="BU578" i="5"/>
  <c r="BU170" i="5" s="1"/>
  <c r="BU579" i="5"/>
  <c r="BU171" i="5" s="1"/>
  <c r="BQ767" i="5"/>
  <c r="BT508" i="5"/>
  <c r="BT509" i="5" s="1"/>
  <c r="BT494" i="5"/>
  <c r="BT495" i="5" s="1"/>
  <c r="BT501" i="5"/>
  <c r="BT502" i="5" s="1"/>
  <c r="BU594" i="5"/>
  <c r="BU223" i="5" s="1"/>
  <c r="BT584" i="5"/>
  <c r="BU155" i="5"/>
  <c r="BV391" i="5"/>
  <c r="BV398" i="5"/>
  <c r="BV399" i="5"/>
  <c r="AU98" i="5"/>
  <c r="AU636" i="5"/>
  <c r="AU829" i="5"/>
  <c r="AU821" i="5"/>
  <c r="AT95" i="5"/>
  <c r="BP596" i="5" l="1"/>
  <c r="BP597" i="5" s="1"/>
  <c r="BP87" i="5" s="1"/>
  <c r="BP239" i="5"/>
  <c r="BP180" i="5"/>
  <c r="BP84" i="5" s="1"/>
  <c r="BP1282" i="5"/>
  <c r="BP1293" i="5" s="1"/>
  <c r="BP1288" i="5" s="1"/>
  <c r="BS589" i="5"/>
  <c r="BS767" i="5" s="1"/>
  <c r="DO34" i="22"/>
  <c r="DO19" i="22"/>
  <c r="BQ178" i="5"/>
  <c r="BQ1282" i="5" s="1"/>
  <c r="DN21" i="22"/>
  <c r="DO63" i="22"/>
  <c r="DN22" i="22"/>
  <c r="DO76" i="22"/>
  <c r="DO55" i="22"/>
  <c r="DO67" i="22"/>
  <c r="DO59" i="22"/>
  <c r="DO28" i="22"/>
  <c r="DO50" i="22"/>
  <c r="DO24" i="22"/>
  <c r="BT512" i="5"/>
  <c r="BT514" i="5" s="1"/>
  <c r="BT527" i="5"/>
  <c r="BT161" i="5" s="1"/>
  <c r="DO48" i="22"/>
  <c r="DO29" i="22"/>
  <c r="DO37" i="22"/>
  <c r="DO64" i="22"/>
  <c r="DO56" i="22"/>
  <c r="DO49" i="22"/>
  <c r="DO54" i="22"/>
  <c r="DO51" i="22"/>
  <c r="DO45" i="22"/>
  <c r="DO75" i="22"/>
  <c r="DO42" i="22"/>
  <c r="DO26" i="22"/>
  <c r="DO44" i="22"/>
  <c r="DO69" i="22"/>
  <c r="DO65" i="22"/>
  <c r="DO36" i="22"/>
  <c r="DO46" i="22"/>
  <c r="DO66" i="22"/>
  <c r="DO25" i="22"/>
  <c r="DO58" i="22"/>
  <c r="DO53" i="22"/>
  <c r="DO30" i="22"/>
  <c r="DO70" i="22"/>
  <c r="DO23" i="22"/>
  <c r="DO38" i="22"/>
  <c r="DO74" i="22"/>
  <c r="DO57" i="22"/>
  <c r="DO41" i="22"/>
  <c r="DO52" i="22"/>
  <c r="DO43" i="22"/>
  <c r="DO31" i="22"/>
  <c r="DO73" i="22"/>
  <c r="DO40" i="22"/>
  <c r="DO62" i="22"/>
  <c r="DO47" i="22"/>
  <c r="DO60" i="22"/>
  <c r="DO72" i="22"/>
  <c r="DO61" i="22"/>
  <c r="DO32" i="22"/>
  <c r="DO33" i="22"/>
  <c r="DO35" i="22"/>
  <c r="DO71" i="22"/>
  <c r="DO68" i="22"/>
  <c r="DO39" i="22"/>
  <c r="DO27" i="22"/>
  <c r="BS160" i="5"/>
  <c r="BT586" i="5"/>
  <c r="BT177" i="5" s="1"/>
  <c r="BU1281" i="5"/>
  <c r="BV487" i="5"/>
  <c r="BV488" i="5" s="1"/>
  <c r="BR178" i="5"/>
  <c r="BR767" i="5"/>
  <c r="BR239" i="5"/>
  <c r="BQ239" i="5"/>
  <c r="BQ596" i="5"/>
  <c r="BV575" i="5"/>
  <c r="BV167" i="5" s="1"/>
  <c r="BV582" i="5"/>
  <c r="BV174" i="5" s="1"/>
  <c r="BV576" i="5"/>
  <c r="BV168" i="5" s="1"/>
  <c r="BV574" i="5"/>
  <c r="BV166" i="5" s="1"/>
  <c r="BV583" i="5"/>
  <c r="BV175" i="5" s="1"/>
  <c r="BV577" i="5"/>
  <c r="BV169" i="5" s="1"/>
  <c r="BV578" i="5"/>
  <c r="BV170" i="5" s="1"/>
  <c r="BV580" i="5"/>
  <c r="BV172" i="5" s="1"/>
  <c r="BV581" i="5"/>
  <c r="BV173" i="5" s="1"/>
  <c r="BV579" i="5"/>
  <c r="BV171" i="5" s="1"/>
  <c r="BU494" i="5"/>
  <c r="BU495" i="5" s="1"/>
  <c r="BU508" i="5"/>
  <c r="BU509" i="5" s="1"/>
  <c r="BU501" i="5"/>
  <c r="BU502" i="5" s="1"/>
  <c r="BV155" i="5"/>
  <c r="BV594" i="5"/>
  <c r="BV223" i="5" s="1"/>
  <c r="BU584" i="5"/>
  <c r="BW388" i="5"/>
  <c r="BW396" i="5" s="1"/>
  <c r="AU232" i="5"/>
  <c r="AU832" i="5"/>
  <c r="AV818" i="5"/>
  <c r="AV820" i="5" s="1"/>
  <c r="AU676" i="5"/>
  <c r="AU706" i="5"/>
  <c r="AU97" i="5"/>
  <c r="BQ180" i="5" l="1"/>
  <c r="BQ84" i="5" s="1"/>
  <c r="BT589" i="5"/>
  <c r="DO21" i="22"/>
  <c r="BU512" i="5"/>
  <c r="BU514" i="5" s="1"/>
  <c r="BU525" i="5"/>
  <c r="BU527" i="5" s="1"/>
  <c r="BU161" i="5" s="1"/>
  <c r="DO22" i="22"/>
  <c r="BV525" i="5" s="1"/>
  <c r="BV1281" i="5"/>
  <c r="BU586" i="5"/>
  <c r="BU177" i="5" s="1"/>
  <c r="BR180" i="5"/>
  <c r="BR84" i="5" s="1"/>
  <c r="BR1282" i="5"/>
  <c r="BR1293" i="5" s="1"/>
  <c r="BR1288" i="5" s="1"/>
  <c r="BT160" i="5"/>
  <c r="BQ1293" i="5"/>
  <c r="BQ1288" i="5" s="1"/>
  <c r="X1307" i="5"/>
  <c r="X1312" i="5" s="1"/>
  <c r="BS595" i="5"/>
  <c r="BS239" i="5" s="1"/>
  <c r="BS178" i="5"/>
  <c r="BS180" i="5" s="1"/>
  <c r="BS84" i="5" s="1"/>
  <c r="BQ597" i="5"/>
  <c r="BQ87" i="5" s="1"/>
  <c r="BR597" i="5"/>
  <c r="BR87" i="5" s="1"/>
  <c r="BW391" i="5"/>
  <c r="DP19" i="22" s="1"/>
  <c r="BV494" i="5"/>
  <c r="BV495" i="5" s="1"/>
  <c r="BV501" i="5"/>
  <c r="BV502" i="5" s="1"/>
  <c r="BV508" i="5"/>
  <c r="BV509" i="5" s="1"/>
  <c r="BV584" i="5"/>
  <c r="BX388" i="5"/>
  <c r="BX396" i="5" s="1"/>
  <c r="BW399" i="5"/>
  <c r="BW398" i="5"/>
  <c r="AV636" i="5"/>
  <c r="AV98" i="5"/>
  <c r="AV821" i="5"/>
  <c r="AV829" i="5"/>
  <c r="AU95" i="5"/>
  <c r="BU589" i="5" l="1"/>
  <c r="DP60" i="22"/>
  <c r="DP47" i="22"/>
  <c r="DP41" i="22"/>
  <c r="DP61" i="22"/>
  <c r="DP35" i="22"/>
  <c r="DP36" i="22"/>
  <c r="DP28" i="22"/>
  <c r="DP59" i="22"/>
  <c r="DP53" i="22"/>
  <c r="DP72" i="22"/>
  <c r="DP64" i="22"/>
  <c r="DP70" i="22"/>
  <c r="DP38" i="22"/>
  <c r="DP67" i="22"/>
  <c r="DP30" i="22"/>
  <c r="DP31" i="22"/>
  <c r="DP54" i="22"/>
  <c r="DP44" i="22"/>
  <c r="DP74" i="22"/>
  <c r="DP68" i="22"/>
  <c r="DP32" i="22"/>
  <c r="DP73" i="22"/>
  <c r="DP45" i="22"/>
  <c r="DP25" i="22"/>
  <c r="DP51" i="22"/>
  <c r="DP65" i="22"/>
  <c r="DP23" i="22"/>
  <c r="DP48" i="22"/>
  <c r="DP33" i="22"/>
  <c r="DP71" i="22"/>
  <c r="DP46" i="22"/>
  <c r="DP26" i="22"/>
  <c r="DP49" i="22"/>
  <c r="DP52" i="22"/>
  <c r="DP56" i="22"/>
  <c r="DP42" i="22"/>
  <c r="DP55" i="22"/>
  <c r="DP34" i="22"/>
  <c r="DP69" i="22"/>
  <c r="DP27" i="22"/>
  <c r="DP63" i="22"/>
  <c r="DP62" i="22"/>
  <c r="DP40" i="22"/>
  <c r="DP66" i="22"/>
  <c r="DP57" i="22"/>
  <c r="DP76" i="22"/>
  <c r="DP75" i="22"/>
  <c r="DP39" i="22"/>
  <c r="DP43" i="22"/>
  <c r="DP24" i="22"/>
  <c r="DP29" i="22"/>
  <c r="DP50" i="22"/>
  <c r="DP37" i="22"/>
  <c r="DP58" i="22"/>
  <c r="BV527" i="5"/>
  <c r="BV161" i="5" s="1"/>
  <c r="BT178" i="5"/>
  <c r="BT595" i="5"/>
  <c r="BT767" i="5"/>
  <c r="BU160" i="5"/>
  <c r="BV586" i="5"/>
  <c r="BV177" i="5" s="1"/>
  <c r="BW487" i="5"/>
  <c r="BW488" i="5" s="1"/>
  <c r="BS596" i="5"/>
  <c r="BS597" i="5" s="1"/>
  <c r="BS87" i="5" s="1"/>
  <c r="BS1282" i="5"/>
  <c r="BS1293" i="5" s="1"/>
  <c r="BU178" i="5"/>
  <c r="BU1282" i="5" s="1"/>
  <c r="BU1293" i="5" s="1"/>
  <c r="BW575" i="5"/>
  <c r="BW167" i="5" s="1"/>
  <c r="BW582" i="5"/>
  <c r="BW174" i="5" s="1"/>
  <c r="BW576" i="5"/>
  <c r="BW168" i="5" s="1"/>
  <c r="BW583" i="5"/>
  <c r="BW175" i="5" s="1"/>
  <c r="BW574" i="5"/>
  <c r="BW166" i="5" s="1"/>
  <c r="BW577" i="5"/>
  <c r="BW169" i="5" s="1"/>
  <c r="BW578" i="5"/>
  <c r="BW170" i="5" s="1"/>
  <c r="BW581" i="5"/>
  <c r="BW173" i="5" s="1"/>
  <c r="BW580" i="5"/>
  <c r="BW172" i="5" s="1"/>
  <c r="BW579" i="5"/>
  <c r="BW171" i="5" s="1"/>
  <c r="BW155" i="5"/>
  <c r="BW594" i="5"/>
  <c r="BW223" i="5" s="1"/>
  <c r="BX391" i="5"/>
  <c r="BY388" i="5"/>
  <c r="BY396" i="5" s="1"/>
  <c r="BX398" i="5"/>
  <c r="BX399" i="5"/>
  <c r="AV97" i="5"/>
  <c r="AV706" i="5"/>
  <c r="AV676" i="5"/>
  <c r="AV232" i="5"/>
  <c r="AV832" i="5"/>
  <c r="AW818" i="5"/>
  <c r="AW820" i="5" s="1"/>
  <c r="DQ54" i="22" l="1"/>
  <c r="DQ19" i="22"/>
  <c r="DP21" i="22"/>
  <c r="DQ53" i="22"/>
  <c r="BV512" i="5"/>
  <c r="BV514" i="5" s="1"/>
  <c r="BV589" i="5" s="1"/>
  <c r="DQ45" i="22"/>
  <c r="DQ66" i="22"/>
  <c r="DQ63" i="22"/>
  <c r="DQ56" i="22"/>
  <c r="DQ55" i="22"/>
  <c r="DQ31" i="22"/>
  <c r="DQ57" i="22"/>
  <c r="DQ64" i="22"/>
  <c r="DQ48" i="22"/>
  <c r="DQ32" i="22"/>
  <c r="DQ62" i="22"/>
  <c r="DQ61" i="22"/>
  <c r="DQ23" i="22"/>
  <c r="DQ52" i="22"/>
  <c r="DQ42" i="22"/>
  <c r="DQ30" i="22"/>
  <c r="DQ49" i="22"/>
  <c r="DQ35" i="22"/>
  <c r="DQ71" i="22"/>
  <c r="DQ74" i="22"/>
  <c r="DQ70" i="22"/>
  <c r="DQ41" i="22"/>
  <c r="DQ36" i="22"/>
  <c r="DQ75" i="22"/>
  <c r="DQ59" i="22"/>
  <c r="DQ58" i="22"/>
  <c r="DQ26" i="22"/>
  <c r="DQ68" i="22"/>
  <c r="DQ60" i="22"/>
  <c r="DQ50" i="22"/>
  <c r="DQ73" i="22"/>
  <c r="DQ34" i="22"/>
  <c r="DQ51" i="22"/>
  <c r="DQ67" i="22"/>
  <c r="DQ72" i="22"/>
  <c r="DQ27" i="22"/>
  <c r="DQ37" i="22"/>
  <c r="DQ46" i="22"/>
  <c r="DP22" i="22"/>
  <c r="BW525" i="5" s="1"/>
  <c r="DQ33" i="22"/>
  <c r="DQ65" i="22"/>
  <c r="DQ25" i="22"/>
  <c r="DQ29" i="22"/>
  <c r="DQ39" i="22"/>
  <c r="DQ76" i="22"/>
  <c r="DQ44" i="22"/>
  <c r="DQ47" i="22"/>
  <c r="DQ69" i="22"/>
  <c r="DQ28" i="22"/>
  <c r="DQ43" i="22"/>
  <c r="DQ40" i="22"/>
  <c r="DQ38" i="22"/>
  <c r="DQ24" i="22"/>
  <c r="BT596" i="5"/>
  <c r="BT597" i="5" s="1"/>
  <c r="BT87" i="5" s="1"/>
  <c r="BT239" i="5"/>
  <c r="BT180" i="5"/>
  <c r="BT84" i="5" s="1"/>
  <c r="BT1282" i="5"/>
  <c r="BW1281" i="5"/>
  <c r="BS1288" i="5"/>
  <c r="BX487" i="5"/>
  <c r="BX488" i="5" s="1"/>
  <c r="BU767" i="5"/>
  <c r="BU180" i="5"/>
  <c r="BU84" i="5" s="1"/>
  <c r="BU595" i="5"/>
  <c r="BU596" i="5" s="1"/>
  <c r="BX594" i="5"/>
  <c r="BX223" i="5" s="1"/>
  <c r="BX583" i="5"/>
  <c r="BX175" i="5" s="1"/>
  <c r="BX582" i="5"/>
  <c r="BX174" i="5" s="1"/>
  <c r="BX576" i="5"/>
  <c r="BX168" i="5" s="1"/>
  <c r="BX574" i="5"/>
  <c r="BX166" i="5" s="1"/>
  <c r="BX575" i="5"/>
  <c r="BX167" i="5" s="1"/>
  <c r="BX581" i="5"/>
  <c r="BX173" i="5" s="1"/>
  <c r="BX577" i="5"/>
  <c r="BX169" i="5" s="1"/>
  <c r="BX580" i="5"/>
  <c r="BX172" i="5" s="1"/>
  <c r="BX578" i="5"/>
  <c r="BX170" i="5" s="1"/>
  <c r="BX579" i="5"/>
  <c r="BX171" i="5" s="1"/>
  <c r="BW501" i="5"/>
  <c r="BW502" i="5" s="1"/>
  <c r="BW508" i="5"/>
  <c r="BW509" i="5" s="1"/>
  <c r="BW494" i="5"/>
  <c r="BW495" i="5" s="1"/>
  <c r="BW584" i="5"/>
  <c r="BX155" i="5"/>
  <c r="BY391" i="5"/>
  <c r="BZ388" i="5"/>
  <c r="BZ396" i="5" s="1"/>
  <c r="BY399" i="5"/>
  <c r="BY398" i="5"/>
  <c r="AW636" i="5"/>
  <c r="AW98" i="5"/>
  <c r="AW829" i="5"/>
  <c r="AW821" i="5"/>
  <c r="AV95" i="5"/>
  <c r="DR53" i="22" l="1"/>
  <c r="DR19" i="22"/>
  <c r="DR34" i="22" s="1"/>
  <c r="DQ21" i="22"/>
  <c r="DR36" i="22"/>
  <c r="DR76" i="22"/>
  <c r="DR39" i="22"/>
  <c r="BV767" i="5"/>
  <c r="BV160" i="5"/>
  <c r="DR49" i="22"/>
  <c r="DR26" i="22"/>
  <c r="DR29" i="22"/>
  <c r="DR47" i="22"/>
  <c r="DR58" i="22"/>
  <c r="DR41" i="22"/>
  <c r="DR62" i="22"/>
  <c r="DR65" i="22"/>
  <c r="DR68" i="22"/>
  <c r="DR46" i="22"/>
  <c r="DR59" i="22"/>
  <c r="DR64" i="22"/>
  <c r="DR61" i="22"/>
  <c r="DR31" i="22"/>
  <c r="DR32" i="22"/>
  <c r="DR35" i="22"/>
  <c r="DR52" i="22"/>
  <c r="DR55" i="22"/>
  <c r="DR33" i="22"/>
  <c r="DR37" i="22"/>
  <c r="DR70" i="22"/>
  <c r="DR30" i="22"/>
  <c r="DR42" i="22"/>
  <c r="DR50" i="22"/>
  <c r="DR67" i="22"/>
  <c r="DR57" i="22"/>
  <c r="DR56" i="22"/>
  <c r="DR69" i="22"/>
  <c r="DR40" i="22"/>
  <c r="DR38" i="22"/>
  <c r="DR73" i="22"/>
  <c r="DR48" i="22"/>
  <c r="DQ22" i="22"/>
  <c r="BX525" i="5" s="1"/>
  <c r="DR27" i="22"/>
  <c r="DR51" i="22"/>
  <c r="DR71" i="22"/>
  <c r="DR60" i="22"/>
  <c r="DR63" i="22"/>
  <c r="DR75" i="22"/>
  <c r="DR25" i="22"/>
  <c r="DR72" i="22"/>
  <c r="DR28" i="22"/>
  <c r="DR74" i="22"/>
  <c r="DR66" i="22"/>
  <c r="DR54" i="22"/>
  <c r="DR23" i="22"/>
  <c r="DR45" i="22"/>
  <c r="DR43" i="22"/>
  <c r="BW527" i="5"/>
  <c r="BW161" i="5" s="1"/>
  <c r="DR44" i="22"/>
  <c r="DR24" i="22"/>
  <c r="BU597" i="5"/>
  <c r="BU87" i="5" s="1"/>
  <c r="BT1293" i="5"/>
  <c r="BU1288" i="5" s="1"/>
  <c r="Y1307" i="5"/>
  <c r="BW586" i="5"/>
  <c r="BW177" i="5" s="1"/>
  <c r="BX1281" i="5"/>
  <c r="BY487" i="5"/>
  <c r="BY488" i="5" s="1"/>
  <c r="BU239" i="5"/>
  <c r="BY574" i="5"/>
  <c r="BY166" i="5" s="1"/>
  <c r="BY575" i="5"/>
  <c r="BY167" i="5" s="1"/>
  <c r="BY582" i="5"/>
  <c r="BY174" i="5" s="1"/>
  <c r="BY576" i="5"/>
  <c r="BY168" i="5" s="1"/>
  <c r="BY583" i="5"/>
  <c r="BY175" i="5" s="1"/>
  <c r="BY577" i="5"/>
  <c r="BY169" i="5" s="1"/>
  <c r="BY581" i="5"/>
  <c r="BY173" i="5" s="1"/>
  <c r="BY578" i="5"/>
  <c r="BY170" i="5" s="1"/>
  <c r="BY580" i="5"/>
  <c r="BY172" i="5" s="1"/>
  <c r="BY579" i="5"/>
  <c r="BY171" i="5" s="1"/>
  <c r="BY594" i="5"/>
  <c r="BY223" i="5" s="1"/>
  <c r="BY155" i="5"/>
  <c r="BX501" i="5"/>
  <c r="BX502" i="5" s="1"/>
  <c r="BX508" i="5"/>
  <c r="BX509" i="5" s="1"/>
  <c r="BX584" i="5"/>
  <c r="BX494" i="5"/>
  <c r="BX495" i="5" s="1"/>
  <c r="BZ391" i="5"/>
  <c r="CA388" i="5"/>
  <c r="CA396" i="5" s="1"/>
  <c r="BZ399" i="5"/>
  <c r="BZ398" i="5"/>
  <c r="AW232" i="5"/>
  <c r="AX818" i="5"/>
  <c r="AX820" i="5" s="1"/>
  <c r="AW832" i="5"/>
  <c r="AW706" i="5"/>
  <c r="AW97" i="5"/>
  <c r="AW676" i="5"/>
  <c r="DS45" i="22" l="1"/>
  <c r="DS19" i="22"/>
  <c r="DR21" i="22"/>
  <c r="BV595" i="5"/>
  <c r="BV178" i="5"/>
  <c r="DS66" i="22"/>
  <c r="BW512" i="5"/>
  <c r="BW514" i="5" s="1"/>
  <c r="BW589" i="5" s="1"/>
  <c r="DS43" i="22"/>
  <c r="BT1288" i="5"/>
  <c r="DS46" i="22"/>
  <c r="DS48" i="22"/>
  <c r="DS49" i="22"/>
  <c r="DS44" i="22"/>
  <c r="DS40" i="22"/>
  <c r="DS24" i="22"/>
  <c r="DS30" i="22"/>
  <c r="DS32" i="22"/>
  <c r="DS37" i="22"/>
  <c r="DS31" i="22"/>
  <c r="DS69" i="22"/>
  <c r="DR22" i="22"/>
  <c r="BY525" i="5" s="1"/>
  <c r="DS61" i="22"/>
  <c r="DS35" i="22"/>
  <c r="DS23" i="22"/>
  <c r="DS65" i="22"/>
  <c r="DS73" i="22"/>
  <c r="DS64" i="22"/>
  <c r="DS74" i="22"/>
  <c r="DS51" i="22"/>
  <c r="DS41" i="22"/>
  <c r="DS54" i="22"/>
  <c r="DS25" i="22"/>
  <c r="DS47" i="22"/>
  <c r="DS62" i="22"/>
  <c r="DS63" i="22"/>
  <c r="DS38" i="22"/>
  <c r="DS52" i="22"/>
  <c r="DS72" i="22"/>
  <c r="DS67" i="22"/>
  <c r="DS70" i="22"/>
  <c r="DS68" i="22"/>
  <c r="DS42" i="22"/>
  <c r="DS29" i="22"/>
  <c r="DS26" i="22"/>
  <c r="DS59" i="22"/>
  <c r="DS27" i="22"/>
  <c r="DS75" i="22"/>
  <c r="DS55" i="22"/>
  <c r="DS36" i="22"/>
  <c r="DS57" i="22"/>
  <c r="DS58" i="22"/>
  <c r="BX527" i="5"/>
  <c r="BX161" i="5" s="1"/>
  <c r="DS39" i="22"/>
  <c r="DS50" i="22"/>
  <c r="DS33" i="22"/>
  <c r="DS28" i="22"/>
  <c r="DS53" i="22"/>
  <c r="DS60" i="22"/>
  <c r="BV180" i="5"/>
  <c r="BV84" i="5" s="1"/>
  <c r="BV1282" i="5"/>
  <c r="BV1293" i="5" s="1"/>
  <c r="BV596" i="5"/>
  <c r="BV597" i="5" s="1"/>
  <c r="BV87" i="5" s="1"/>
  <c r="BV239" i="5"/>
  <c r="BY1281" i="5"/>
  <c r="Z1306" i="5" s="1"/>
  <c r="BX586" i="5"/>
  <c r="BX177" i="5" s="1"/>
  <c r="BZ487" i="5"/>
  <c r="BZ488" i="5" s="1"/>
  <c r="BY501" i="5"/>
  <c r="BY502" i="5" s="1"/>
  <c r="BY508" i="5"/>
  <c r="BY509" i="5" s="1"/>
  <c r="BY494" i="5"/>
  <c r="BY495" i="5" s="1"/>
  <c r="BZ574" i="5"/>
  <c r="BZ166" i="5" s="1"/>
  <c r="BZ582" i="5"/>
  <c r="BZ174" i="5" s="1"/>
  <c r="BZ576" i="5"/>
  <c r="BZ168" i="5" s="1"/>
  <c r="BZ575" i="5"/>
  <c r="BZ167" i="5" s="1"/>
  <c r="BZ583" i="5"/>
  <c r="BZ175" i="5" s="1"/>
  <c r="BZ580" i="5"/>
  <c r="BZ172" i="5" s="1"/>
  <c r="BZ578" i="5"/>
  <c r="BZ170" i="5" s="1"/>
  <c r="BZ581" i="5"/>
  <c r="BZ173" i="5" s="1"/>
  <c r="BZ577" i="5"/>
  <c r="BZ169" i="5" s="1"/>
  <c r="BZ579" i="5"/>
  <c r="BZ171" i="5" s="1"/>
  <c r="BY584" i="5"/>
  <c r="CA391" i="5"/>
  <c r="BZ594" i="5"/>
  <c r="BZ223" i="5" s="1"/>
  <c r="BZ155" i="5"/>
  <c r="CB388" i="5"/>
  <c r="CB396" i="5" s="1"/>
  <c r="CA399" i="5"/>
  <c r="CA398" i="5"/>
  <c r="AX636" i="5"/>
  <c r="AX98" i="5"/>
  <c r="AW95" i="5"/>
  <c r="AX829" i="5"/>
  <c r="AX821" i="5"/>
  <c r="DS71" i="22" l="1"/>
  <c r="DS56" i="22"/>
  <c r="DS76" i="22"/>
  <c r="DS34" i="22"/>
  <c r="DT59" i="22"/>
  <c r="DT19" i="22"/>
  <c r="DT42" i="22" s="1"/>
  <c r="DS21" i="22"/>
  <c r="DT33" i="22"/>
  <c r="DT53" i="22"/>
  <c r="BW178" i="5"/>
  <c r="BW160" i="5"/>
  <c r="BX512" i="5"/>
  <c r="BX514" i="5" s="1"/>
  <c r="BX589" i="5" s="1"/>
  <c r="DT61" i="22"/>
  <c r="DT74" i="22"/>
  <c r="DT73" i="22"/>
  <c r="DT56" i="22"/>
  <c r="DT48" i="22"/>
  <c r="DT57" i="22"/>
  <c r="DT51" i="22"/>
  <c r="DT69" i="22"/>
  <c r="DT62" i="22"/>
  <c r="DT36" i="22"/>
  <c r="DT55" i="22"/>
  <c r="DT46" i="22"/>
  <c r="DT27" i="22"/>
  <c r="DT23" i="22"/>
  <c r="DT45" i="22"/>
  <c r="DT34" i="22"/>
  <c r="DT28" i="22"/>
  <c r="DT32" i="22"/>
  <c r="DT72" i="22"/>
  <c r="DT31" i="22"/>
  <c r="DT47" i="22"/>
  <c r="DT68" i="22"/>
  <c r="DT25" i="22"/>
  <c r="DT30" i="22"/>
  <c r="DT63" i="22"/>
  <c r="DT64" i="22"/>
  <c r="DT37" i="22"/>
  <c r="DT54" i="22"/>
  <c r="DT75" i="22"/>
  <c r="DT44" i="22"/>
  <c r="DT49" i="22"/>
  <c r="DT40" i="22"/>
  <c r="DT58" i="22"/>
  <c r="DT67" i="22"/>
  <c r="DT43" i="22"/>
  <c r="DT41" i="22"/>
  <c r="DT39" i="22"/>
  <c r="DT70" i="22"/>
  <c r="DT71" i="22"/>
  <c r="DT26" i="22"/>
  <c r="DT60" i="22"/>
  <c r="DT50" i="22"/>
  <c r="BY527" i="5"/>
  <c r="BY161" i="5" s="1"/>
  <c r="DT38" i="22"/>
  <c r="DT52" i="22"/>
  <c r="DT65" i="22"/>
  <c r="DT35" i="22"/>
  <c r="DT76" i="22"/>
  <c r="DT24" i="22"/>
  <c r="DT66" i="22"/>
  <c r="DT29" i="22"/>
  <c r="BY586" i="5"/>
  <c r="BY177" i="5" s="1"/>
  <c r="BZ1281" i="5"/>
  <c r="CA487" i="5"/>
  <c r="CA488" i="5" s="1"/>
  <c r="CA575" i="5"/>
  <c r="CA167" i="5" s="1"/>
  <c r="CA582" i="5"/>
  <c r="CA174" i="5" s="1"/>
  <c r="CA576" i="5"/>
  <c r="CA168" i="5" s="1"/>
  <c r="CA574" i="5"/>
  <c r="CA166" i="5" s="1"/>
  <c r="CA583" i="5"/>
  <c r="CA175" i="5" s="1"/>
  <c r="CA580" i="5"/>
  <c r="CA172" i="5" s="1"/>
  <c r="CA581" i="5"/>
  <c r="CA173" i="5" s="1"/>
  <c r="CA578" i="5"/>
  <c r="CA170" i="5" s="1"/>
  <c r="CA577" i="5"/>
  <c r="CA169" i="5" s="1"/>
  <c r="CA579" i="5"/>
  <c r="CA171" i="5" s="1"/>
  <c r="BV1288" i="5"/>
  <c r="CA155" i="5"/>
  <c r="BZ494" i="5"/>
  <c r="BZ495" i="5" s="1"/>
  <c r="BZ501" i="5"/>
  <c r="BZ502" i="5" s="1"/>
  <c r="BZ508" i="5"/>
  <c r="BZ509" i="5" s="1"/>
  <c r="CB391" i="5"/>
  <c r="BZ584" i="5"/>
  <c r="CA594" i="5"/>
  <c r="CA223" i="5" s="1"/>
  <c r="CC388" i="5"/>
  <c r="CC396" i="5" s="1"/>
  <c r="CB398" i="5"/>
  <c r="CB399" i="5"/>
  <c r="AX232" i="5"/>
  <c r="AX832" i="5"/>
  <c r="AY818" i="5"/>
  <c r="AY820" i="5" s="1"/>
  <c r="AX706" i="5"/>
  <c r="AX97" i="5"/>
  <c r="AX676" i="5"/>
  <c r="DS22" i="22" l="1"/>
  <c r="BZ525" i="5" s="1"/>
  <c r="DU76" i="22"/>
  <c r="DU19" i="22"/>
  <c r="DU56" i="22" s="1"/>
  <c r="BW767" i="5"/>
  <c r="DT21" i="22"/>
  <c r="DU29" i="22"/>
  <c r="BW595" i="5"/>
  <c r="BW239" i="5" s="1"/>
  <c r="BX160" i="5"/>
  <c r="BX595" i="5"/>
  <c r="BY512" i="5"/>
  <c r="BY514" i="5" s="1"/>
  <c r="BY589" i="5" s="1"/>
  <c r="DU75" i="22"/>
  <c r="DU64" i="22"/>
  <c r="DU68" i="22"/>
  <c r="DU55" i="22"/>
  <c r="DU27" i="22"/>
  <c r="DU69" i="22"/>
  <c r="DU45" i="22"/>
  <c r="DU28" i="22"/>
  <c r="DU35" i="22"/>
  <c r="DU50" i="22"/>
  <c r="DU73" i="22"/>
  <c r="DU32" i="22"/>
  <c r="DU41" i="22"/>
  <c r="DU65" i="22"/>
  <c r="DU57" i="22"/>
  <c r="DU48" i="22"/>
  <c r="DU25" i="22"/>
  <c r="DU51" i="22"/>
  <c r="DU39" i="22"/>
  <c r="DU30" i="22"/>
  <c r="DU70" i="22"/>
  <c r="DU43" i="22"/>
  <c r="DU26" i="22"/>
  <c r="DU23" i="22"/>
  <c r="DU34" i="22"/>
  <c r="DU42" i="22"/>
  <c r="DU54" i="22"/>
  <c r="DU59" i="22"/>
  <c r="DU60" i="22"/>
  <c r="DU63" i="22"/>
  <c r="DU37" i="22"/>
  <c r="DU74" i="22"/>
  <c r="DU33" i="22"/>
  <c r="DU31" i="22"/>
  <c r="DU61" i="22"/>
  <c r="DT22" i="22"/>
  <c r="CA525" i="5" s="1"/>
  <c r="DU58" i="22"/>
  <c r="DU53" i="22"/>
  <c r="BZ527" i="5"/>
  <c r="BZ161" i="5" s="1"/>
  <c r="DU36" i="22"/>
  <c r="DU49" i="22"/>
  <c r="DU44" i="22"/>
  <c r="DU66" i="22"/>
  <c r="DU67" i="22"/>
  <c r="DU24" i="22"/>
  <c r="DU46" i="22"/>
  <c r="DU62" i="22"/>
  <c r="DU72" i="22"/>
  <c r="DU40" i="22"/>
  <c r="DU38" i="22"/>
  <c r="DU71" i="22"/>
  <c r="CA1281" i="5"/>
  <c r="BZ586" i="5"/>
  <c r="BZ177" i="5" s="1"/>
  <c r="CB487" i="5"/>
  <c r="CB488" i="5" s="1"/>
  <c r="BW180" i="5"/>
  <c r="BW84" i="5" s="1"/>
  <c r="BW1282" i="5"/>
  <c r="BW1293" i="5" s="1"/>
  <c r="BW1288" i="5" s="1"/>
  <c r="CB574" i="5"/>
  <c r="CB166" i="5" s="1"/>
  <c r="CB582" i="5"/>
  <c r="CB174" i="5" s="1"/>
  <c r="CB576" i="5"/>
  <c r="CB168" i="5" s="1"/>
  <c r="CB583" i="5"/>
  <c r="CB175" i="5" s="1"/>
  <c r="CB575" i="5"/>
  <c r="CB167" i="5" s="1"/>
  <c r="CB580" i="5"/>
  <c r="CB172" i="5" s="1"/>
  <c r="CB577" i="5"/>
  <c r="CB169" i="5" s="1"/>
  <c r="CB581" i="5"/>
  <c r="CB173" i="5" s="1"/>
  <c r="CB578" i="5"/>
  <c r="CB170" i="5" s="1"/>
  <c r="CB579" i="5"/>
  <c r="CB171" i="5" s="1"/>
  <c r="CA494" i="5"/>
  <c r="CA495" i="5" s="1"/>
  <c r="CA508" i="5"/>
  <c r="CA509" i="5" s="1"/>
  <c r="CA501" i="5"/>
  <c r="CA502" i="5" s="1"/>
  <c r="CB155" i="5"/>
  <c r="CC391" i="5"/>
  <c r="CA584" i="5"/>
  <c r="CB594" i="5"/>
  <c r="CB223" i="5" s="1"/>
  <c r="CD388" i="5"/>
  <c r="CD396" i="5" s="1"/>
  <c r="CC398" i="5"/>
  <c r="CC399" i="5"/>
  <c r="AY98" i="5"/>
  <c r="AY636" i="5"/>
  <c r="AY821" i="5"/>
  <c r="AY829" i="5"/>
  <c r="AX95" i="5"/>
  <c r="BW596" i="5" l="1"/>
  <c r="BW597" i="5" s="1"/>
  <c r="BW87" i="5" s="1"/>
  <c r="BX767" i="5"/>
  <c r="DU52" i="22"/>
  <c r="DU47" i="22"/>
  <c r="DU22" i="22" s="1"/>
  <c r="CB525" i="5" s="1"/>
  <c r="DV26" i="22"/>
  <c r="DV19" i="22"/>
  <c r="BX178" i="5"/>
  <c r="BX1282" i="5" s="1"/>
  <c r="BX1293" i="5" s="1"/>
  <c r="BX1288" i="5" s="1"/>
  <c r="DU21" i="22"/>
  <c r="BY595" i="5"/>
  <c r="BY160" i="5"/>
  <c r="BZ512" i="5"/>
  <c r="BZ514" i="5" s="1"/>
  <c r="BZ589" i="5" s="1"/>
  <c r="DV50" i="22"/>
  <c r="CA512" i="5"/>
  <c r="CA514" i="5" s="1"/>
  <c r="CA527" i="5"/>
  <c r="CA161" i="5" s="1"/>
  <c r="DV57" i="22"/>
  <c r="DV24" i="22"/>
  <c r="DV59" i="22"/>
  <c r="DV27" i="22"/>
  <c r="DV28" i="22"/>
  <c r="DV56" i="22"/>
  <c r="DV33" i="22"/>
  <c r="DV68" i="22"/>
  <c r="DV39" i="22"/>
  <c r="DV36" i="22"/>
  <c r="DV51" i="22"/>
  <c r="DV43" i="22"/>
  <c r="DV35" i="22"/>
  <c r="DV74" i="22"/>
  <c r="DV69" i="22"/>
  <c r="DV53" i="22"/>
  <c r="DV32" i="22"/>
  <c r="DV45" i="22"/>
  <c r="DV72" i="22"/>
  <c r="DV25" i="22"/>
  <c r="DV76" i="22"/>
  <c r="DV44" i="22"/>
  <c r="DV34" i="22"/>
  <c r="DV47" i="22"/>
  <c r="DV46" i="22"/>
  <c r="DV30" i="22"/>
  <c r="DV63" i="22"/>
  <c r="DV31" i="22"/>
  <c r="DV70" i="22"/>
  <c r="DV37" i="22"/>
  <c r="DV67" i="22"/>
  <c r="DV66" i="22"/>
  <c r="DV38" i="22"/>
  <c r="DV41" i="22"/>
  <c r="DV65" i="22"/>
  <c r="DV49" i="22"/>
  <c r="DV40" i="22"/>
  <c r="DV62" i="22"/>
  <c r="DV58" i="22"/>
  <c r="DV54" i="22"/>
  <c r="DV75" i="22"/>
  <c r="DV52" i="22"/>
  <c r="DV61" i="22"/>
  <c r="DV42" i="22"/>
  <c r="DV73" i="22"/>
  <c r="DV29" i="22"/>
  <c r="DV23" i="22"/>
  <c r="DV71" i="22"/>
  <c r="CB1281" i="5"/>
  <c r="CA586" i="5"/>
  <c r="CA177" i="5" s="1"/>
  <c r="BX239" i="5"/>
  <c r="BX596" i="5"/>
  <c r="BY178" i="5"/>
  <c r="CC487" i="5"/>
  <c r="CC488" i="5" s="1"/>
  <c r="CC575" i="5"/>
  <c r="CC167" i="5" s="1"/>
  <c r="CC582" i="5"/>
  <c r="CC174" i="5" s="1"/>
  <c r="CC576" i="5"/>
  <c r="CC168" i="5" s="1"/>
  <c r="CC583" i="5"/>
  <c r="CC175" i="5" s="1"/>
  <c r="CC574" i="5"/>
  <c r="CC166" i="5" s="1"/>
  <c r="CC578" i="5"/>
  <c r="CC170" i="5" s="1"/>
  <c r="CC580" i="5"/>
  <c r="CC172" i="5" s="1"/>
  <c r="CC577" i="5"/>
  <c r="CC169" i="5" s="1"/>
  <c r="CC581" i="5"/>
  <c r="CC173" i="5" s="1"/>
  <c r="CC579" i="5"/>
  <c r="CC171" i="5" s="1"/>
  <c r="CD391" i="5"/>
  <c r="CB494" i="5"/>
  <c r="CB495" i="5" s="1"/>
  <c r="CB501" i="5"/>
  <c r="CB502" i="5" s="1"/>
  <c r="CB508" i="5"/>
  <c r="CB509" i="5" s="1"/>
  <c r="CC155" i="5"/>
  <c r="CC594" i="5"/>
  <c r="CC223" i="5" s="1"/>
  <c r="CB584" i="5"/>
  <c r="CE388" i="5"/>
  <c r="CE396" i="5" s="1"/>
  <c r="CD399" i="5"/>
  <c r="CD398" i="5"/>
  <c r="AY232" i="5"/>
  <c r="AZ818" i="5"/>
  <c r="AZ820" i="5" s="1"/>
  <c r="AY832" i="5"/>
  <c r="AY706" i="5"/>
  <c r="AY97" i="5"/>
  <c r="AY676" i="5"/>
  <c r="DV48" i="22" l="1"/>
  <c r="DV60" i="22"/>
  <c r="BX597" i="5"/>
  <c r="BX87" i="5" s="1"/>
  <c r="BX180" i="5"/>
  <c r="BX84" i="5" s="1"/>
  <c r="CA589" i="5"/>
  <c r="BY767" i="5"/>
  <c r="DV64" i="22"/>
  <c r="DV55" i="22"/>
  <c r="DV21" i="22" s="1"/>
  <c r="DW47" i="22"/>
  <c r="DW19" i="22"/>
  <c r="DW23" i="22"/>
  <c r="DW56" i="22"/>
  <c r="BZ595" i="5"/>
  <c r="BZ160" i="5"/>
  <c r="DW38" i="22"/>
  <c r="DW39" i="22"/>
  <c r="DW27" i="22"/>
  <c r="DW71" i="22"/>
  <c r="DW60" i="22"/>
  <c r="DW54" i="22"/>
  <c r="DW28" i="22"/>
  <c r="DW63" i="22"/>
  <c r="DW51" i="22"/>
  <c r="DW50" i="22"/>
  <c r="DW73" i="22"/>
  <c r="DW45" i="22"/>
  <c r="DW58" i="22"/>
  <c r="DW69" i="22"/>
  <c r="DW33" i="22"/>
  <c r="DW34" i="22"/>
  <c r="DW43" i="22"/>
  <c r="DW66" i="22"/>
  <c r="DW30" i="22"/>
  <c r="DW32" i="22"/>
  <c r="DW41" i="22"/>
  <c r="DW46" i="22"/>
  <c r="DW76" i="22"/>
  <c r="DW44" i="22"/>
  <c r="DW53" i="22"/>
  <c r="DW29" i="22"/>
  <c r="DW55" i="22"/>
  <c r="DW68" i="22"/>
  <c r="DW61" i="22"/>
  <c r="DW48" i="22"/>
  <c r="DW65" i="22"/>
  <c r="DW24" i="22"/>
  <c r="DW57" i="22"/>
  <c r="DW70" i="22"/>
  <c r="DW59" i="22"/>
  <c r="DW31" i="22"/>
  <c r="DW49" i="22"/>
  <c r="DW72" i="22"/>
  <c r="DW52" i="22"/>
  <c r="DW64" i="22"/>
  <c r="DW36" i="22"/>
  <c r="DW62" i="22"/>
  <c r="DW37" i="22"/>
  <c r="DW42" i="22"/>
  <c r="CB512" i="5"/>
  <c r="CB514" i="5" s="1"/>
  <c r="CB527" i="5"/>
  <c r="CB161" i="5" s="1"/>
  <c r="DW40" i="22"/>
  <c r="DW74" i="22"/>
  <c r="DW25" i="22"/>
  <c r="DW35" i="22"/>
  <c r="DW67" i="22"/>
  <c r="BY180" i="5"/>
  <c r="BY84" i="5" s="1"/>
  <c r="BY1282" i="5"/>
  <c r="CC1281" i="5"/>
  <c r="AA1306" i="5" s="1"/>
  <c r="CB586" i="5"/>
  <c r="CB177" i="5" s="1"/>
  <c r="BY239" i="5"/>
  <c r="BY596" i="5"/>
  <c r="BY597" i="5" s="1"/>
  <c r="BY87" i="5" s="1"/>
  <c r="CD487" i="5"/>
  <c r="CD488" i="5" s="1"/>
  <c r="CA160" i="5"/>
  <c r="CD155" i="5"/>
  <c r="CD574" i="5"/>
  <c r="CD166" i="5" s="1"/>
  <c r="CD582" i="5"/>
  <c r="CD174" i="5" s="1"/>
  <c r="CD576" i="5"/>
  <c r="CD168" i="5" s="1"/>
  <c r="CD575" i="5"/>
  <c r="CD167" i="5" s="1"/>
  <c r="CD583" i="5"/>
  <c r="CD175" i="5" s="1"/>
  <c r="CD580" i="5"/>
  <c r="CD172" i="5" s="1"/>
  <c r="CD581" i="5"/>
  <c r="CD173" i="5" s="1"/>
  <c r="CD578" i="5"/>
  <c r="CD170" i="5" s="1"/>
  <c r="CD577" i="5"/>
  <c r="CD169" i="5" s="1"/>
  <c r="CD579" i="5"/>
  <c r="CD171" i="5" s="1"/>
  <c r="CD594" i="5"/>
  <c r="CD223" i="5" s="1"/>
  <c r="CC584" i="5"/>
  <c r="CC501" i="5"/>
  <c r="CC502" i="5" s="1"/>
  <c r="CC494" i="5"/>
  <c r="CC495" i="5" s="1"/>
  <c r="CC508" i="5"/>
  <c r="CC509" i="5" s="1"/>
  <c r="CE391" i="5"/>
  <c r="CF388" i="5"/>
  <c r="CF396" i="5" s="1"/>
  <c r="CE399" i="5"/>
  <c r="CE398" i="5"/>
  <c r="AZ636" i="5"/>
  <c r="AZ98" i="5"/>
  <c r="AY95" i="5"/>
  <c r="AZ821" i="5"/>
  <c r="AZ829" i="5"/>
  <c r="DV22" i="22" l="1"/>
  <c r="CC525" i="5" s="1"/>
  <c r="DW75" i="22"/>
  <c r="DW26" i="22"/>
  <c r="CB589" i="5"/>
  <c r="CB595" i="5" s="1"/>
  <c r="CB239" i="5" s="1"/>
  <c r="DX76" i="22"/>
  <c r="DX19" i="22"/>
  <c r="DX52" i="22" s="1"/>
  <c r="BZ178" i="5"/>
  <c r="BZ180" i="5" s="1"/>
  <c r="BZ84" i="5" s="1"/>
  <c r="DW21" i="22"/>
  <c r="BZ767" i="5"/>
  <c r="DX57" i="22"/>
  <c r="DX58" i="22"/>
  <c r="DX42" i="22"/>
  <c r="DX69" i="22"/>
  <c r="DX32" i="22"/>
  <c r="DX49" i="22"/>
  <c r="DX45" i="22"/>
  <c r="DX54" i="22"/>
  <c r="DX31" i="22"/>
  <c r="DX25" i="22"/>
  <c r="DX51" i="22"/>
  <c r="DX34" i="22"/>
  <c r="DX46" i="22"/>
  <c r="DX28" i="22"/>
  <c r="DX27" i="22"/>
  <c r="DX37" i="22"/>
  <c r="DX66" i="22"/>
  <c r="DX40" i="22"/>
  <c r="DX41" i="22"/>
  <c r="DX47" i="22"/>
  <c r="DX60" i="22"/>
  <c r="DX59" i="22"/>
  <c r="DX63" i="22"/>
  <c r="DX70" i="22"/>
  <c r="DX50" i="22"/>
  <c r="DX73" i="22"/>
  <c r="DX62" i="22"/>
  <c r="DX43" i="22"/>
  <c r="DX61" i="22"/>
  <c r="DX26" i="22"/>
  <c r="CC527" i="5"/>
  <c r="CC161" i="5" s="1"/>
  <c r="DX36" i="22"/>
  <c r="DX35" i="22"/>
  <c r="DX68" i="22"/>
  <c r="DX64" i="22"/>
  <c r="DX30" i="22"/>
  <c r="DX71" i="22"/>
  <c r="DX33" i="22"/>
  <c r="DX55" i="22"/>
  <c r="DX23" i="22"/>
  <c r="DX67" i="22"/>
  <c r="DX75" i="22"/>
  <c r="DX38" i="22"/>
  <c r="DX24" i="22"/>
  <c r="DX72" i="22"/>
  <c r="DX29" i="22"/>
  <c r="DX74" i="22"/>
  <c r="DX53" i="22"/>
  <c r="DX48" i="22"/>
  <c r="DX65" i="22"/>
  <c r="DX39" i="22"/>
  <c r="DX44" i="22"/>
  <c r="DX56" i="22"/>
  <c r="BY1293" i="5"/>
  <c r="BY1288" i="5" s="1"/>
  <c r="Z1307" i="5"/>
  <c r="Z1312" i="5" s="1"/>
  <c r="BZ1282" i="5"/>
  <c r="BZ1293" i="5" s="1"/>
  <c r="BZ1288" i="5" s="1"/>
  <c r="BZ239" i="5"/>
  <c r="BZ596" i="5"/>
  <c r="BZ597" i="5" s="1"/>
  <c r="BZ87" i="5" s="1"/>
  <c r="CA767" i="5"/>
  <c r="CA595" i="5"/>
  <c r="CA178" i="5"/>
  <c r="CD1281" i="5"/>
  <c r="CC586" i="5"/>
  <c r="CC177" i="5" s="1"/>
  <c r="CE487" i="5"/>
  <c r="CE488" i="5" s="1"/>
  <c r="CD508" i="5"/>
  <c r="CD509" i="5" s="1"/>
  <c r="CD494" i="5"/>
  <c r="CD495" i="5" s="1"/>
  <c r="CD501" i="5"/>
  <c r="CD502" i="5" s="1"/>
  <c r="CB160" i="5"/>
  <c r="CE583" i="5"/>
  <c r="CE175" i="5" s="1"/>
  <c r="CE582" i="5"/>
  <c r="CE174" i="5" s="1"/>
  <c r="CE576" i="5"/>
  <c r="CE168" i="5" s="1"/>
  <c r="CE574" i="5"/>
  <c r="CE166" i="5" s="1"/>
  <c r="CE575" i="5"/>
  <c r="CE167" i="5" s="1"/>
  <c r="CE581" i="5"/>
  <c r="CE173" i="5" s="1"/>
  <c r="CE578" i="5"/>
  <c r="CE170" i="5" s="1"/>
  <c r="CE577" i="5"/>
  <c r="CE169" i="5" s="1"/>
  <c r="CE580" i="5"/>
  <c r="CE172" i="5" s="1"/>
  <c r="CE579" i="5"/>
  <c r="CE171" i="5" s="1"/>
  <c r="CD584" i="5"/>
  <c r="CE155" i="5"/>
  <c r="CE594" i="5"/>
  <c r="CE223" i="5" s="1"/>
  <c r="CF391" i="5"/>
  <c r="CF398" i="5"/>
  <c r="CF399" i="5"/>
  <c r="AZ676" i="5"/>
  <c r="AZ706" i="5"/>
  <c r="AZ97" i="5"/>
  <c r="AZ232" i="5"/>
  <c r="BA818" i="5"/>
  <c r="BA820" i="5" s="1"/>
  <c r="AZ832" i="5"/>
  <c r="DW22" i="22" l="1"/>
  <c r="DY76" i="22"/>
  <c r="DY19" i="22"/>
  <c r="DY47" i="22" s="1"/>
  <c r="DX21" i="22"/>
  <c r="CE512" i="5" s="1"/>
  <c r="DY29" i="22"/>
  <c r="CD512" i="5"/>
  <c r="CD525" i="5"/>
  <c r="CD527" i="5" s="1"/>
  <c r="CD161" i="5" s="1"/>
  <c r="CC512" i="5"/>
  <c r="CC514" i="5" s="1"/>
  <c r="CC589" i="5" s="1"/>
  <c r="DY45" i="22"/>
  <c r="DY67" i="22"/>
  <c r="DY40" i="22"/>
  <c r="DX22" i="22"/>
  <c r="CE525" i="5" s="1"/>
  <c r="CE527" i="5" s="1"/>
  <c r="CE161" i="5" s="1"/>
  <c r="DY26" i="22"/>
  <c r="DY44" i="22"/>
  <c r="DY48" i="22"/>
  <c r="DY30" i="22"/>
  <c r="DY43" i="22"/>
  <c r="DY24" i="22"/>
  <c r="DY53" i="22"/>
  <c r="DY38" i="22"/>
  <c r="DY42" i="22"/>
  <c r="DY60" i="22"/>
  <c r="DY73" i="22"/>
  <c r="DY70" i="22"/>
  <c r="DY35" i="22"/>
  <c r="DY39" i="22"/>
  <c r="DY68" i="22"/>
  <c r="DY66" i="22"/>
  <c r="DY36" i="22"/>
  <c r="DY72" i="22"/>
  <c r="DY54" i="22"/>
  <c r="DY59" i="22"/>
  <c r="DY41" i="22"/>
  <c r="DY33" i="22"/>
  <c r="DY25" i="22"/>
  <c r="DY65" i="22"/>
  <c r="DY27" i="22"/>
  <c r="DY56" i="22"/>
  <c r="DY46" i="22"/>
  <c r="DY58" i="22"/>
  <c r="DY50" i="22"/>
  <c r="DY49" i="22"/>
  <c r="DY52" i="22"/>
  <c r="DY64" i="22"/>
  <c r="DY31" i="22"/>
  <c r="DY37" i="22"/>
  <c r="DY28" i="22"/>
  <c r="DY75" i="22"/>
  <c r="DY63" i="22"/>
  <c r="DY23" i="22"/>
  <c r="DY71" i="22"/>
  <c r="DY32" i="22"/>
  <c r="DY74" i="22"/>
  <c r="DY51" i="22"/>
  <c r="DY34" i="22"/>
  <c r="CD514" i="5"/>
  <c r="DY69" i="22"/>
  <c r="DY62" i="22"/>
  <c r="DY55" i="22"/>
  <c r="DY57" i="22"/>
  <c r="DY61" i="22"/>
  <c r="CB178" i="5"/>
  <c r="CB767" i="5"/>
  <c r="CA239" i="5"/>
  <c r="CA596" i="5"/>
  <c r="CA597" i="5" s="1"/>
  <c r="CA87" i="5" s="1"/>
  <c r="CA1282" i="5"/>
  <c r="CA1293" i="5" s="1"/>
  <c r="CA1288" i="5" s="1"/>
  <c r="CA180" i="5"/>
  <c r="CA84" i="5" s="1"/>
  <c r="CD586" i="5"/>
  <c r="CD177" i="5" s="1"/>
  <c r="CE1281" i="5"/>
  <c r="CF487" i="5"/>
  <c r="CF488" i="5" s="1"/>
  <c r="CE501" i="5"/>
  <c r="CE502" i="5" s="1"/>
  <c r="CF575" i="5"/>
  <c r="CF167" i="5" s="1"/>
  <c r="CF582" i="5"/>
  <c r="CF174" i="5" s="1"/>
  <c r="CF576" i="5"/>
  <c r="CF168" i="5" s="1"/>
  <c r="CF574" i="5"/>
  <c r="CF166" i="5" s="1"/>
  <c r="CF583" i="5"/>
  <c r="CF175" i="5" s="1"/>
  <c r="CF578" i="5"/>
  <c r="CF170" i="5" s="1"/>
  <c r="CF580" i="5"/>
  <c r="CF172" i="5" s="1"/>
  <c r="CF577" i="5"/>
  <c r="CF169" i="5" s="1"/>
  <c r="CF581" i="5"/>
  <c r="CF173" i="5" s="1"/>
  <c r="CF579" i="5"/>
  <c r="CF171" i="5" s="1"/>
  <c r="CE508" i="5"/>
  <c r="CE509" i="5" s="1"/>
  <c r="CE494" i="5"/>
  <c r="CE495" i="5" s="1"/>
  <c r="CB596" i="5"/>
  <c r="CF155" i="5"/>
  <c r="CF594" i="5"/>
  <c r="CF223" i="5" s="1"/>
  <c r="CE584" i="5"/>
  <c r="CG388" i="5"/>
  <c r="CG396" i="5" s="1"/>
  <c r="BA98" i="5"/>
  <c r="BA636" i="5"/>
  <c r="AZ95" i="5"/>
  <c r="BA829" i="5"/>
  <c r="BA821" i="5"/>
  <c r="CD589" i="5" l="1"/>
  <c r="DY21" i="22"/>
  <c r="CC178" i="5"/>
  <c r="CC180" i="5" s="1"/>
  <c r="CC84" i="5" s="1"/>
  <c r="CC160" i="5"/>
  <c r="DY22" i="22"/>
  <c r="CF525" i="5" s="1"/>
  <c r="CE514" i="5"/>
  <c r="CB180" i="5"/>
  <c r="CB84" i="5" s="1"/>
  <c r="CB1282" i="5"/>
  <c r="CB1293" i="5" s="1"/>
  <c r="CB597" i="5"/>
  <c r="CB87" i="5" s="1"/>
  <c r="CF1281" i="5"/>
  <c r="CE586" i="5"/>
  <c r="CE177" i="5" s="1"/>
  <c r="CD160" i="5"/>
  <c r="CF494" i="5"/>
  <c r="CF495" i="5" s="1"/>
  <c r="CF501" i="5"/>
  <c r="CF502" i="5" s="1"/>
  <c r="CF508" i="5"/>
  <c r="CF509" i="5" s="1"/>
  <c r="CF584" i="5"/>
  <c r="CG391" i="5"/>
  <c r="DZ19" i="22" s="1"/>
  <c r="CH388" i="5"/>
  <c r="CH396" i="5" s="1"/>
  <c r="CG398" i="5"/>
  <c r="CG399" i="5"/>
  <c r="BA232" i="5"/>
  <c r="BA832" i="5"/>
  <c r="BB818" i="5"/>
  <c r="BB820" i="5" s="1"/>
  <c r="BA706" i="5"/>
  <c r="BA676" i="5"/>
  <c r="BA97" i="5"/>
  <c r="CE589" i="5" l="1"/>
  <c r="CE178" i="5" s="1"/>
  <c r="CE1282" i="5" s="1"/>
  <c r="CC767" i="5"/>
  <c r="CC1282" i="5"/>
  <c r="CC1293" i="5" s="1"/>
  <c r="CC595" i="5"/>
  <c r="CC239" i="5" s="1"/>
  <c r="DZ45" i="22"/>
  <c r="DZ58" i="22"/>
  <c r="DZ25" i="22"/>
  <c r="DZ27" i="22"/>
  <c r="DZ24" i="22"/>
  <c r="DZ28" i="22"/>
  <c r="DZ64" i="22"/>
  <c r="DZ71" i="22"/>
  <c r="DZ56" i="22"/>
  <c r="DZ53" i="22"/>
  <c r="DZ63" i="22"/>
  <c r="DZ74" i="22"/>
  <c r="DZ75" i="22"/>
  <c r="DZ67" i="22"/>
  <c r="DZ41" i="22"/>
  <c r="DZ52" i="22"/>
  <c r="DZ34" i="22"/>
  <c r="DZ47" i="22"/>
  <c r="DZ39" i="22"/>
  <c r="DZ36" i="22"/>
  <c r="DZ38" i="22"/>
  <c r="DZ51" i="22"/>
  <c r="DZ60" i="22"/>
  <c r="DZ31" i="22"/>
  <c r="DZ62" i="22"/>
  <c r="DZ50" i="22"/>
  <c r="DZ66" i="22"/>
  <c r="DZ30" i="22"/>
  <c r="DZ76" i="22"/>
  <c r="DZ49" i="22"/>
  <c r="DZ68" i="22"/>
  <c r="DZ61" i="22"/>
  <c r="DZ26" i="22"/>
  <c r="DZ46" i="22"/>
  <c r="DZ48" i="22"/>
  <c r="DZ57" i="22"/>
  <c r="DZ43" i="22"/>
  <c r="DZ72" i="22"/>
  <c r="DZ55" i="22"/>
  <c r="DZ32" i="22"/>
  <c r="DZ42" i="22"/>
  <c r="DZ54" i="22"/>
  <c r="DZ40" i="22"/>
  <c r="DZ33" i="22"/>
  <c r="DZ23" i="22"/>
  <c r="DZ73" i="22"/>
  <c r="DZ29" i="22"/>
  <c r="DZ70" i="22"/>
  <c r="DZ69" i="22"/>
  <c r="DZ59" i="22"/>
  <c r="DZ37" i="22"/>
  <c r="DZ44" i="22"/>
  <c r="DZ35" i="22"/>
  <c r="DZ65" i="22"/>
  <c r="CF527" i="5"/>
  <c r="CF161" i="5" s="1"/>
  <c r="CC1288" i="5"/>
  <c r="CB1288" i="5"/>
  <c r="CE160" i="5"/>
  <c r="CF586" i="5"/>
  <c r="CF177" i="5" s="1"/>
  <c r="CD767" i="5"/>
  <c r="CD178" i="5"/>
  <c r="CD595" i="5"/>
  <c r="CG487" i="5"/>
  <c r="CG488" i="5" s="1"/>
  <c r="AA1307" i="5"/>
  <c r="AA1312" i="5" s="1"/>
  <c r="CC596" i="5"/>
  <c r="CC597" i="5" s="1"/>
  <c r="CC87" i="5" s="1"/>
  <c r="CG594" i="5"/>
  <c r="CG223" i="5" s="1"/>
  <c r="CG583" i="5"/>
  <c r="CG175" i="5" s="1"/>
  <c r="CG582" i="5"/>
  <c r="CG174" i="5" s="1"/>
  <c r="CG576" i="5"/>
  <c r="CG168" i="5" s="1"/>
  <c r="CG574" i="5"/>
  <c r="CG166" i="5" s="1"/>
  <c r="CG575" i="5"/>
  <c r="CG167" i="5" s="1"/>
  <c r="CG580" i="5"/>
  <c r="CG172" i="5" s="1"/>
  <c r="CG581" i="5"/>
  <c r="CG173" i="5" s="1"/>
  <c r="CG578" i="5"/>
  <c r="CG170" i="5" s="1"/>
  <c r="CG577" i="5"/>
  <c r="CG169" i="5" s="1"/>
  <c r="CG579" i="5"/>
  <c r="CG171" i="5" s="1"/>
  <c r="CG155" i="5"/>
  <c r="CH391" i="5"/>
  <c r="CH399" i="5"/>
  <c r="CH398" i="5"/>
  <c r="BB98" i="5"/>
  <c r="BB636" i="5"/>
  <c r="BB829" i="5"/>
  <c r="BB821" i="5"/>
  <c r="BA95" i="5"/>
  <c r="EA23" i="22" l="1"/>
  <c r="EA19" i="22"/>
  <c r="DZ21" i="22"/>
  <c r="CF512" i="5"/>
  <c r="CF514" i="5" s="1"/>
  <c r="CF589" i="5" s="1"/>
  <c r="EA76" i="22"/>
  <c r="EA65" i="22"/>
  <c r="EA29" i="22"/>
  <c r="EA59" i="22"/>
  <c r="EA39" i="22"/>
  <c r="EA24" i="22"/>
  <c r="EA43" i="22"/>
  <c r="EA27" i="22"/>
  <c r="EA37" i="22"/>
  <c r="EA63" i="22"/>
  <c r="EA41" i="22"/>
  <c r="EA35" i="22"/>
  <c r="EA70" i="22"/>
  <c r="EA68" i="22"/>
  <c r="EA73" i="22"/>
  <c r="DZ22" i="22"/>
  <c r="CG525" i="5" s="1"/>
  <c r="EA50" i="22"/>
  <c r="EA57" i="22"/>
  <c r="EA72" i="22"/>
  <c r="EA33" i="22"/>
  <c r="EA61" i="22"/>
  <c r="EA45" i="22"/>
  <c r="EA55" i="22"/>
  <c r="EA34" i="22"/>
  <c r="EA54" i="22"/>
  <c r="EA47" i="22"/>
  <c r="EA30" i="22"/>
  <c r="EA36" i="22"/>
  <c r="EA71" i="22"/>
  <c r="EA51" i="22"/>
  <c r="EA62" i="22"/>
  <c r="EA69" i="22"/>
  <c r="EA52" i="22"/>
  <c r="EA56" i="22"/>
  <c r="EA44" i="22"/>
  <c r="EA74" i="22"/>
  <c r="EA25" i="22"/>
  <c r="EA38" i="22"/>
  <c r="EA42" i="22"/>
  <c r="EA46" i="22"/>
  <c r="EA28" i="22"/>
  <c r="EA31" i="22"/>
  <c r="EA60" i="22"/>
  <c r="EA58" i="22"/>
  <c r="EA64" i="22"/>
  <c r="EA32" i="22"/>
  <c r="EA66" i="22"/>
  <c r="EA48" i="22"/>
  <c r="EA49" i="22"/>
  <c r="EA75" i="22"/>
  <c r="EA26" i="22"/>
  <c r="EA53" i="22"/>
  <c r="EA40" i="22"/>
  <c r="EA67" i="22"/>
  <c r="CG1281" i="5"/>
  <c r="AB1306" i="5" s="1"/>
  <c r="CD239" i="5"/>
  <c r="CD596" i="5"/>
  <c r="CD597" i="5" s="1"/>
  <c r="CD87" i="5" s="1"/>
  <c r="CD180" i="5"/>
  <c r="CD84" i="5" s="1"/>
  <c r="CD1282" i="5"/>
  <c r="CD1293" i="5" s="1"/>
  <c r="CD1288" i="5" s="1"/>
  <c r="CH487" i="5"/>
  <c r="CH488" i="5" s="1"/>
  <c r="CE180" i="5"/>
  <c r="CE84" i="5" s="1"/>
  <c r="CE595" i="5"/>
  <c r="CE767" i="5"/>
  <c r="CH594" i="5"/>
  <c r="CH223" i="5" s="1"/>
  <c r="CH574" i="5"/>
  <c r="CH166" i="5" s="1"/>
  <c r="CH582" i="5"/>
  <c r="CH174" i="5" s="1"/>
  <c r="CH576" i="5"/>
  <c r="CH168" i="5" s="1"/>
  <c r="CH575" i="5"/>
  <c r="CH167" i="5" s="1"/>
  <c r="CH583" i="5"/>
  <c r="CH175" i="5" s="1"/>
  <c r="CH580" i="5"/>
  <c r="CH172" i="5" s="1"/>
  <c r="CH578" i="5"/>
  <c r="CH170" i="5" s="1"/>
  <c r="CH577" i="5"/>
  <c r="CH169" i="5" s="1"/>
  <c r="CH581" i="5"/>
  <c r="CH173" i="5" s="1"/>
  <c r="CH579" i="5"/>
  <c r="CH171" i="5" s="1"/>
  <c r="CE1293" i="5"/>
  <c r="CG501" i="5"/>
  <c r="CG502" i="5" s="1"/>
  <c r="CG508" i="5"/>
  <c r="CG509" i="5" s="1"/>
  <c r="CG494" i="5"/>
  <c r="CG495" i="5" s="1"/>
  <c r="CG584" i="5"/>
  <c r="CH155" i="5"/>
  <c r="CI388" i="5"/>
  <c r="CI396" i="5" s="1"/>
  <c r="BB97" i="5"/>
  <c r="BB676" i="5"/>
  <c r="BB706" i="5"/>
  <c r="BB232" i="5"/>
  <c r="BB832" i="5"/>
  <c r="BC818" i="5"/>
  <c r="BC820" i="5" s="1"/>
  <c r="EA21" i="22" l="1"/>
  <c r="CF178" i="5"/>
  <c r="CF160" i="5"/>
  <c r="EA22" i="22"/>
  <c r="CG527" i="5"/>
  <c r="CG161" i="5" s="1"/>
  <c r="CG586" i="5"/>
  <c r="CG177" i="5" s="1"/>
  <c r="CH1281" i="5"/>
  <c r="CE1288" i="5"/>
  <c r="CE239" i="5"/>
  <c r="CE596" i="5"/>
  <c r="CE597" i="5" s="1"/>
  <c r="CE87" i="5" s="1"/>
  <c r="CH501" i="5"/>
  <c r="CH502" i="5" s="1"/>
  <c r="CI391" i="5"/>
  <c r="EB19" i="22" s="1"/>
  <c r="CH584" i="5"/>
  <c r="CH494" i="5"/>
  <c r="CH495" i="5" s="1"/>
  <c r="CH508" i="5"/>
  <c r="CH509" i="5" s="1"/>
  <c r="CJ388" i="5"/>
  <c r="CJ396" i="5" s="1"/>
  <c r="CI399" i="5"/>
  <c r="CI398" i="5"/>
  <c r="BC98" i="5"/>
  <c r="BC636" i="5"/>
  <c r="BC821" i="5"/>
  <c r="BC829" i="5"/>
  <c r="BB95" i="5"/>
  <c r="CF595" i="5" l="1"/>
  <c r="CF767" i="5"/>
  <c r="CG512" i="5"/>
  <c r="CG514" i="5" s="1"/>
  <c r="CG589" i="5" s="1"/>
  <c r="CH512" i="5"/>
  <c r="CH525" i="5"/>
  <c r="CH527" i="5" s="1"/>
  <c r="CH161" i="5" s="1"/>
  <c r="EB72" i="22"/>
  <c r="EB40" i="22"/>
  <c r="EB74" i="22"/>
  <c r="EB27" i="22"/>
  <c r="EB32" i="22"/>
  <c r="EB56" i="22"/>
  <c r="EB52" i="22"/>
  <c r="EB25" i="22"/>
  <c r="EB44" i="22"/>
  <c r="EB35" i="22"/>
  <c r="EB30" i="22"/>
  <c r="EB33" i="22"/>
  <c r="EB48" i="22"/>
  <c r="EB60" i="22"/>
  <c r="EB66" i="22"/>
  <c r="EB42" i="22"/>
  <c r="EB39" i="22"/>
  <c r="EB71" i="22"/>
  <c r="EB31" i="22"/>
  <c r="EB36" i="22"/>
  <c r="EB73" i="22"/>
  <c r="EB49" i="22"/>
  <c r="EB61" i="22"/>
  <c r="EB57" i="22"/>
  <c r="EB38" i="22"/>
  <c r="EB34" i="22"/>
  <c r="EB50" i="22"/>
  <c r="EB43" i="22"/>
  <c r="EB46" i="22"/>
  <c r="EB75" i="22"/>
  <c r="EB53" i="22"/>
  <c r="EB59" i="22"/>
  <c r="EB54" i="22"/>
  <c r="EB58" i="22"/>
  <c r="EB55" i="22"/>
  <c r="EB24" i="22"/>
  <c r="EB51" i="22"/>
  <c r="EB37" i="22"/>
  <c r="EB68" i="22"/>
  <c r="EB63" i="22"/>
  <c r="EB76" i="22"/>
  <c r="EB26" i="22"/>
  <c r="EB70" i="22"/>
  <c r="EB41" i="22"/>
  <c r="EB69" i="22"/>
  <c r="EB62" i="22"/>
  <c r="EB64" i="22"/>
  <c r="EB67" i="22"/>
  <c r="EB29" i="22"/>
  <c r="EB47" i="22"/>
  <c r="EB45" i="22"/>
  <c r="EB23" i="22"/>
  <c r="EB28" i="22"/>
  <c r="EB65" i="22"/>
  <c r="CH514" i="5"/>
  <c r="CH586" i="5"/>
  <c r="CH177" i="5" s="1"/>
  <c r="CI487" i="5"/>
  <c r="CI488" i="5" s="1"/>
  <c r="CF596" i="5"/>
  <c r="CF597" i="5" s="1"/>
  <c r="CF87" i="5" s="1"/>
  <c r="CF239" i="5"/>
  <c r="CF1282" i="5"/>
  <c r="CF1293" i="5" s="1"/>
  <c r="CF180" i="5"/>
  <c r="CF84" i="5" s="1"/>
  <c r="CI583" i="5"/>
  <c r="CI175" i="5" s="1"/>
  <c r="CI582" i="5"/>
  <c r="CI174" i="5" s="1"/>
  <c r="CI576" i="5"/>
  <c r="CI168" i="5" s="1"/>
  <c r="CI575" i="5"/>
  <c r="CI167" i="5" s="1"/>
  <c r="CI574" i="5"/>
  <c r="CI166" i="5" s="1"/>
  <c r="CI578" i="5"/>
  <c r="CI170" i="5" s="1"/>
  <c r="CI577" i="5"/>
  <c r="CI169" i="5" s="1"/>
  <c r="CI580" i="5"/>
  <c r="CI172" i="5" s="1"/>
  <c r="CI581" i="5"/>
  <c r="CI173" i="5" s="1"/>
  <c r="CI579" i="5"/>
  <c r="CI171" i="5" s="1"/>
  <c r="CI155" i="5"/>
  <c r="CJ391" i="5"/>
  <c r="CI594" i="5"/>
  <c r="CI223" i="5" s="1"/>
  <c r="CK388" i="5"/>
  <c r="CK396" i="5" s="1"/>
  <c r="CJ398" i="5"/>
  <c r="CJ399" i="5"/>
  <c r="BC676" i="5"/>
  <c r="BC97" i="5"/>
  <c r="BC706" i="5"/>
  <c r="BC232" i="5"/>
  <c r="BC832" i="5"/>
  <c r="BD818" i="5"/>
  <c r="BD820" i="5" s="1"/>
  <c r="CH589" i="5" l="1"/>
  <c r="EC34" i="22"/>
  <c r="EC19" i="22"/>
  <c r="EB21" i="22"/>
  <c r="CG160" i="5"/>
  <c r="EC47" i="22"/>
  <c r="EC62" i="22"/>
  <c r="EC60" i="22"/>
  <c r="EC24" i="22"/>
  <c r="EC54" i="22"/>
  <c r="EC36" i="22"/>
  <c r="EC49" i="22"/>
  <c r="EC44" i="22"/>
  <c r="EC46" i="22"/>
  <c r="EC28" i="22"/>
  <c r="EC27" i="22"/>
  <c r="EC50" i="22"/>
  <c r="EC70" i="22"/>
  <c r="EC67" i="22"/>
  <c r="EC48" i="22"/>
  <c r="EC52" i="22"/>
  <c r="EC51" i="22"/>
  <c r="EC32" i="22"/>
  <c r="EC53" i="22"/>
  <c r="EC41" i="22"/>
  <c r="EC33" i="22"/>
  <c r="EC31" i="22"/>
  <c r="EC74" i="22"/>
  <c r="EC42" i="22"/>
  <c r="EC68" i="22"/>
  <c r="EC43" i="22"/>
  <c r="EC66" i="22"/>
  <c r="EC75" i="22"/>
  <c r="EC76" i="22"/>
  <c r="EC65" i="22"/>
  <c r="EC69" i="22"/>
  <c r="EC59" i="22"/>
  <c r="EC61" i="22"/>
  <c r="EC55" i="22"/>
  <c r="EC37" i="22"/>
  <c r="EC45" i="22"/>
  <c r="EC40" i="22"/>
  <c r="EC26" i="22"/>
  <c r="EC23" i="22"/>
  <c r="EC35" i="22"/>
  <c r="EC38" i="22"/>
  <c r="EB22" i="22"/>
  <c r="CI525" i="5" s="1"/>
  <c r="EC58" i="22"/>
  <c r="EC64" i="22"/>
  <c r="EC57" i="22"/>
  <c r="EC30" i="22"/>
  <c r="EC25" i="22"/>
  <c r="EC39" i="22"/>
  <c r="EC29" i="22"/>
  <c r="EC63" i="22"/>
  <c r="EC71" i="22"/>
  <c r="EC72" i="22"/>
  <c r="CI1281" i="5"/>
  <c r="CH160" i="5"/>
  <c r="CG178" i="5"/>
  <c r="CG595" i="5"/>
  <c r="CG767" i="5"/>
  <c r="CJ487" i="5"/>
  <c r="CJ488" i="5" s="1"/>
  <c r="CI494" i="5"/>
  <c r="CI495" i="5" s="1"/>
  <c r="CI508" i="5"/>
  <c r="CI509" i="5" s="1"/>
  <c r="CI501" i="5"/>
  <c r="CI502" i="5" s="1"/>
  <c r="CJ575" i="5"/>
  <c r="CJ167" i="5" s="1"/>
  <c r="CJ582" i="5"/>
  <c r="CJ174" i="5" s="1"/>
  <c r="CJ576" i="5"/>
  <c r="CJ168" i="5" s="1"/>
  <c r="CJ574" i="5"/>
  <c r="CJ166" i="5" s="1"/>
  <c r="CJ583" i="5"/>
  <c r="CJ175" i="5" s="1"/>
  <c r="CJ577" i="5"/>
  <c r="CJ169" i="5" s="1"/>
  <c r="CJ578" i="5"/>
  <c r="CJ170" i="5" s="1"/>
  <c r="CJ581" i="5"/>
  <c r="CJ173" i="5" s="1"/>
  <c r="CJ580" i="5"/>
  <c r="CJ172" i="5" s="1"/>
  <c r="CJ579" i="5"/>
  <c r="CJ171" i="5" s="1"/>
  <c r="CF1288" i="5"/>
  <c r="CJ155" i="5"/>
  <c r="CJ594" i="5"/>
  <c r="CJ223" i="5" s="1"/>
  <c r="CK391" i="5"/>
  <c r="CI584" i="5"/>
  <c r="CK398" i="5"/>
  <c r="CK399" i="5"/>
  <c r="BD636" i="5"/>
  <c r="BD98" i="5"/>
  <c r="BD821" i="5"/>
  <c r="BD829" i="5"/>
  <c r="BC95" i="5"/>
  <c r="EC73" i="22" l="1"/>
  <c r="EC56" i="22"/>
  <c r="ED66" i="22"/>
  <c r="ED19" i="22"/>
  <c r="EC21" i="22"/>
  <c r="ED52" i="22"/>
  <c r="ED69" i="22"/>
  <c r="ED26" i="22"/>
  <c r="ED23" i="22"/>
  <c r="ED39" i="22"/>
  <c r="ED35" i="22"/>
  <c r="ED31" i="22"/>
  <c r="ED56" i="22"/>
  <c r="ED30" i="22"/>
  <c r="ED70" i="22"/>
  <c r="ED44" i="22"/>
  <c r="ED57" i="22"/>
  <c r="ED73" i="22"/>
  <c r="ED51" i="22"/>
  <c r="ED37" i="22"/>
  <c r="ED53" i="22"/>
  <c r="ED36" i="22"/>
  <c r="ED67" i="22"/>
  <c r="ED72" i="22"/>
  <c r="ED63" i="22"/>
  <c r="ED46" i="22"/>
  <c r="ED45" i="22"/>
  <c r="ED50" i="22"/>
  <c r="ED34" i="22"/>
  <c r="ED27" i="22"/>
  <c r="ED24" i="22"/>
  <c r="ED55" i="22"/>
  <c r="ED42" i="22"/>
  <c r="CI512" i="5"/>
  <c r="CI514" i="5" s="1"/>
  <c r="CI527" i="5"/>
  <c r="CI161" i="5" s="1"/>
  <c r="ED38" i="22"/>
  <c r="ED76" i="22"/>
  <c r="ED33" i="22"/>
  <c r="ED74" i="22"/>
  <c r="ED58" i="22"/>
  <c r="ED61" i="22"/>
  <c r="ED68" i="22"/>
  <c r="ED62" i="22"/>
  <c r="ED28" i="22"/>
  <c r="ED43" i="22"/>
  <c r="ED54" i="22"/>
  <c r="ED25" i="22"/>
  <c r="ED65" i="22"/>
  <c r="ED48" i="22"/>
  <c r="ED71" i="22"/>
  <c r="ED41" i="22"/>
  <c r="ED47" i="22"/>
  <c r="ED59" i="22"/>
  <c r="ED60" i="22"/>
  <c r="ED32" i="22"/>
  <c r="ED75" i="22"/>
  <c r="ED29" i="22"/>
  <c r="EC22" i="22"/>
  <c r="CJ525" i="5" s="1"/>
  <c r="ED49" i="22"/>
  <c r="ED40" i="22"/>
  <c r="ED64" i="22"/>
  <c r="CG596" i="5"/>
  <c r="CG597" i="5" s="1"/>
  <c r="CG87" i="5" s="1"/>
  <c r="CG239" i="5"/>
  <c r="CH767" i="5"/>
  <c r="CH178" i="5"/>
  <c r="CH595" i="5"/>
  <c r="CJ1281" i="5"/>
  <c r="CI586" i="5"/>
  <c r="CI177" i="5" s="1"/>
  <c r="CG1282" i="5"/>
  <c r="CG180" i="5"/>
  <c r="CG84" i="5" s="1"/>
  <c r="CK487" i="5"/>
  <c r="CK488" i="5" s="1"/>
  <c r="CK574" i="5"/>
  <c r="CK166" i="5" s="1"/>
  <c r="CK582" i="5"/>
  <c r="CK174" i="5" s="1"/>
  <c r="CK576" i="5"/>
  <c r="CK168" i="5" s="1"/>
  <c r="CK575" i="5"/>
  <c r="CK167" i="5" s="1"/>
  <c r="CK583" i="5"/>
  <c r="CK175" i="5" s="1"/>
  <c r="CK581" i="5"/>
  <c r="CK173" i="5" s="1"/>
  <c r="CK580" i="5"/>
  <c r="CK172" i="5" s="1"/>
  <c r="CK577" i="5"/>
  <c r="CK169" i="5" s="1"/>
  <c r="CK578" i="5"/>
  <c r="CK170" i="5" s="1"/>
  <c r="CK579" i="5"/>
  <c r="CK171" i="5" s="1"/>
  <c r="CK594" i="5"/>
  <c r="CK223" i="5" s="1"/>
  <c r="CK155" i="5"/>
  <c r="CJ494" i="5"/>
  <c r="CJ495" i="5" s="1"/>
  <c r="CJ501" i="5"/>
  <c r="CJ502" i="5" s="1"/>
  <c r="CJ508" i="5"/>
  <c r="CJ509" i="5" s="1"/>
  <c r="CJ584" i="5"/>
  <c r="CL388" i="5"/>
  <c r="CL396" i="5" s="1"/>
  <c r="BD97" i="5"/>
  <c r="BD706" i="5"/>
  <c r="BD676" i="5"/>
  <c r="BD232" i="5"/>
  <c r="BD832" i="5"/>
  <c r="BE818" i="5"/>
  <c r="BE820" i="5" s="1"/>
  <c r="CI589" i="5" l="1"/>
  <c r="CI178" i="5" s="1"/>
  <c r="ED21" i="22"/>
  <c r="CJ527" i="5"/>
  <c r="CJ161" i="5" s="1"/>
  <c r="ED22" i="22"/>
  <c r="CK525" i="5" s="1"/>
  <c r="CH180" i="5"/>
  <c r="CH84" i="5" s="1"/>
  <c r="CH1282" i="5"/>
  <c r="CH1293" i="5" s="1"/>
  <c r="CH239" i="5"/>
  <c r="CH596" i="5"/>
  <c r="CH597" i="5" s="1"/>
  <c r="CH87" i="5" s="1"/>
  <c r="CK1281" i="5"/>
  <c r="AC1306" i="5" s="1"/>
  <c r="CJ586" i="5"/>
  <c r="CJ177" i="5" s="1"/>
  <c r="AB1307" i="5"/>
  <c r="AB1312" i="5" s="1"/>
  <c r="CG1293" i="5"/>
  <c r="CG1288" i="5" s="1"/>
  <c r="CI160" i="5"/>
  <c r="CK508" i="5"/>
  <c r="CK509" i="5" s="1"/>
  <c r="CK501" i="5"/>
  <c r="CK502" i="5" s="1"/>
  <c r="CK494" i="5"/>
  <c r="CK495" i="5" s="1"/>
  <c r="CK584" i="5"/>
  <c r="CL391" i="5"/>
  <c r="EE19" i="22" s="1"/>
  <c r="CM388" i="5"/>
  <c r="CM396" i="5" s="1"/>
  <c r="CL398" i="5"/>
  <c r="CL399" i="5"/>
  <c r="BE636" i="5"/>
  <c r="BE98" i="5"/>
  <c r="BE821" i="5"/>
  <c r="BE829" i="5"/>
  <c r="BD95" i="5"/>
  <c r="CJ512" i="5" l="1"/>
  <c r="CJ514" i="5" s="1"/>
  <c r="CJ589" i="5" s="1"/>
  <c r="CK512" i="5"/>
  <c r="CK527" i="5"/>
  <c r="CK161" i="5" s="1"/>
  <c r="EE46" i="22"/>
  <c r="EE64" i="22"/>
  <c r="EE33" i="22"/>
  <c r="EE25" i="22"/>
  <c r="EE66" i="22"/>
  <c r="EE38" i="22"/>
  <c r="EE71" i="22"/>
  <c r="EE59" i="22"/>
  <c r="EE24" i="22"/>
  <c r="EE70" i="22"/>
  <c r="EE60" i="22"/>
  <c r="EE40" i="22"/>
  <c r="EE73" i="22"/>
  <c r="EE35" i="22"/>
  <c r="EE61" i="22"/>
  <c r="EE28" i="22"/>
  <c r="EE49" i="22"/>
  <c r="EE47" i="22"/>
  <c r="EE27" i="22"/>
  <c r="EE53" i="22"/>
  <c r="EE58" i="22"/>
  <c r="EE52" i="22"/>
  <c r="EE30" i="22"/>
  <c r="EE48" i="22"/>
  <c r="EE32" i="22"/>
  <c r="EE56" i="22"/>
  <c r="EE54" i="22"/>
  <c r="EE31" i="22"/>
  <c r="EE68" i="22"/>
  <c r="EE45" i="22"/>
  <c r="EE26" i="22"/>
  <c r="EE39" i="22"/>
  <c r="EE76" i="22"/>
  <c r="EE75" i="22"/>
  <c r="EE23" i="22"/>
  <c r="EE43" i="22"/>
  <c r="EE63" i="22"/>
  <c r="EE41" i="22"/>
  <c r="EE69" i="22"/>
  <c r="EE72" i="22"/>
  <c r="EE57" i="22"/>
  <c r="EE74" i="22"/>
  <c r="EE62" i="22"/>
  <c r="EE29" i="22"/>
  <c r="EE67" i="22"/>
  <c r="EE37" i="22"/>
  <c r="EE65" i="22"/>
  <c r="EE44" i="22"/>
  <c r="EE36" i="22"/>
  <c r="EE50" i="22"/>
  <c r="EE42" i="22"/>
  <c r="EE51" i="22"/>
  <c r="EE34" i="22"/>
  <c r="EE55" i="22"/>
  <c r="CK514" i="5"/>
  <c r="CK586" i="5"/>
  <c r="CK177" i="5" s="1"/>
  <c r="CI767" i="5"/>
  <c r="CI595" i="5"/>
  <c r="CL487" i="5"/>
  <c r="CL488" i="5" s="1"/>
  <c r="CI1282" i="5"/>
  <c r="CI1293" i="5" s="1"/>
  <c r="CI1288" i="5" s="1"/>
  <c r="CI180" i="5"/>
  <c r="CI84" i="5" s="1"/>
  <c r="CL575" i="5"/>
  <c r="CL167" i="5" s="1"/>
  <c r="CL582" i="5"/>
  <c r="CL174" i="5" s="1"/>
  <c r="CL576" i="5"/>
  <c r="CL168" i="5" s="1"/>
  <c r="CL574" i="5"/>
  <c r="CL166" i="5" s="1"/>
  <c r="CL583" i="5"/>
  <c r="CL175" i="5" s="1"/>
  <c r="CL577" i="5"/>
  <c r="CL169" i="5" s="1"/>
  <c r="CL581" i="5"/>
  <c r="CL173" i="5" s="1"/>
  <c r="CL578" i="5"/>
  <c r="CL170" i="5" s="1"/>
  <c r="CL580" i="5"/>
  <c r="CL172" i="5" s="1"/>
  <c r="CL579" i="5"/>
  <c r="CL171" i="5" s="1"/>
  <c r="CH1288" i="5"/>
  <c r="CM391" i="5"/>
  <c r="CL155" i="5"/>
  <c r="CL594" i="5"/>
  <c r="CL223" i="5" s="1"/>
  <c r="CN388" i="5"/>
  <c r="CN396" i="5" s="1"/>
  <c r="CM399" i="5"/>
  <c r="CM398" i="5"/>
  <c r="BE232" i="5"/>
  <c r="BF818" i="5"/>
  <c r="BF820" i="5" s="1"/>
  <c r="BE832" i="5"/>
  <c r="BE676" i="5"/>
  <c r="BE97" i="5"/>
  <c r="BE706" i="5"/>
  <c r="CK589" i="5" l="1"/>
  <c r="EF70" i="22"/>
  <c r="EF19" i="22"/>
  <c r="EF76" i="22" s="1"/>
  <c r="EE21" i="22"/>
  <c r="CJ595" i="5"/>
  <c r="CJ160" i="5"/>
  <c r="EF35" i="22"/>
  <c r="EF39" i="22"/>
  <c r="EF32" i="22"/>
  <c r="EF54" i="22"/>
  <c r="EF23" i="22"/>
  <c r="EE22" i="22"/>
  <c r="CL525" i="5" s="1"/>
  <c r="EF45" i="22"/>
  <c r="EF28" i="22"/>
  <c r="EF29" i="22"/>
  <c r="EF64" i="22"/>
  <c r="EF71" i="22"/>
  <c r="EF51" i="22"/>
  <c r="EF68" i="22"/>
  <c r="EF53" i="22"/>
  <c r="EF26" i="22"/>
  <c r="EF57" i="22"/>
  <c r="EF65" i="22"/>
  <c r="EF42" i="22"/>
  <c r="EF55" i="22"/>
  <c r="EF48" i="22"/>
  <c r="EF60" i="22"/>
  <c r="EF50" i="22"/>
  <c r="EF44" i="22"/>
  <c r="EF33" i="22"/>
  <c r="EF41" i="22"/>
  <c r="EF69" i="22"/>
  <c r="EF25" i="22"/>
  <c r="EF43" i="22"/>
  <c r="EF73" i="22"/>
  <c r="EF63" i="22"/>
  <c r="EF61" i="22"/>
  <c r="EF58" i="22"/>
  <c r="EF62" i="22"/>
  <c r="EF31" i="22"/>
  <c r="EF56" i="22"/>
  <c r="EF37" i="22"/>
  <c r="EF34" i="22"/>
  <c r="EF49" i="22"/>
  <c r="EF24" i="22"/>
  <c r="EF72" i="22"/>
  <c r="EF47" i="22"/>
  <c r="EF38" i="22"/>
  <c r="EF59" i="22"/>
  <c r="EF66" i="22"/>
  <c r="EF46" i="22"/>
  <c r="EF75" i="22"/>
  <c r="EF40" i="22"/>
  <c r="EF30" i="22"/>
  <c r="EF52" i="22"/>
  <c r="EF67" i="22"/>
  <c r="EF36" i="22"/>
  <c r="EF74" i="22"/>
  <c r="EF27" i="22"/>
  <c r="CL1281" i="5"/>
  <c r="CI596" i="5"/>
  <c r="CI239" i="5"/>
  <c r="CM487" i="5"/>
  <c r="CM488" i="5" s="1"/>
  <c r="CK160" i="5"/>
  <c r="CM575" i="5"/>
  <c r="CM167" i="5" s="1"/>
  <c r="CM582" i="5"/>
  <c r="CM174" i="5" s="1"/>
  <c r="CM576" i="5"/>
  <c r="CM168" i="5" s="1"/>
  <c r="CM583" i="5"/>
  <c r="CM175" i="5" s="1"/>
  <c r="CM574" i="5"/>
  <c r="CM166" i="5" s="1"/>
  <c r="CM577" i="5"/>
  <c r="CM169" i="5" s="1"/>
  <c r="CM578" i="5"/>
  <c r="CM170" i="5" s="1"/>
  <c r="CM581" i="5"/>
  <c r="CM173" i="5" s="1"/>
  <c r="CM580" i="5"/>
  <c r="CM172" i="5" s="1"/>
  <c r="CM579" i="5"/>
  <c r="CM171" i="5" s="1"/>
  <c r="CJ767" i="5"/>
  <c r="CJ178" i="5"/>
  <c r="CJ180" i="5" s="1"/>
  <c r="CN391" i="5"/>
  <c r="CL584" i="5"/>
  <c r="CL494" i="5"/>
  <c r="CL495" i="5" s="1"/>
  <c r="CL508" i="5"/>
  <c r="CL509" i="5" s="1"/>
  <c r="CL501" i="5"/>
  <c r="CL502" i="5" s="1"/>
  <c r="CM594" i="5"/>
  <c r="CM223" i="5" s="1"/>
  <c r="CM155" i="5"/>
  <c r="CO388" i="5"/>
  <c r="CO396" i="5" s="1"/>
  <c r="CN398" i="5"/>
  <c r="CN399" i="5"/>
  <c r="BF98" i="5"/>
  <c r="BF636" i="5"/>
  <c r="BE95" i="5"/>
  <c r="BF829" i="5"/>
  <c r="BF821" i="5"/>
  <c r="CJ596" i="5" l="1"/>
  <c r="CJ239" i="5"/>
  <c r="EF21" i="22"/>
  <c r="EG27" i="22"/>
  <c r="EG19" i="22"/>
  <c r="EG42" i="22"/>
  <c r="EG60" i="22"/>
  <c r="EG74" i="22"/>
  <c r="EG43" i="22"/>
  <c r="EG73" i="22"/>
  <c r="EG36" i="22"/>
  <c r="EG55" i="22"/>
  <c r="EG63" i="22"/>
  <c r="EG54" i="22"/>
  <c r="EG38" i="22"/>
  <c r="EG29" i="22"/>
  <c r="EG28" i="22"/>
  <c r="EG76" i="22"/>
  <c r="EG58" i="22"/>
  <c r="EG47" i="22"/>
  <c r="EG32" i="22"/>
  <c r="EG26" i="22"/>
  <c r="EG67" i="22"/>
  <c r="EF22" i="22"/>
  <c r="CM525" i="5" s="1"/>
  <c r="EG23" i="22"/>
  <c r="EG40" i="22"/>
  <c r="EG45" i="22"/>
  <c r="EG70" i="22"/>
  <c r="EG30" i="22"/>
  <c r="EG52" i="22"/>
  <c r="EG59" i="22"/>
  <c r="EG31" i="22"/>
  <c r="EG57" i="22"/>
  <c r="EG25" i="22"/>
  <c r="EG34" i="22"/>
  <c r="EG69" i="22"/>
  <c r="EG35" i="22"/>
  <c r="EG72" i="22"/>
  <c r="EG48" i="22"/>
  <c r="EG71" i="22"/>
  <c r="EG75" i="22"/>
  <c r="EG44" i="22"/>
  <c r="EG50" i="22"/>
  <c r="EG49" i="22"/>
  <c r="EG53" i="22"/>
  <c r="EG51" i="22"/>
  <c r="EG68" i="22"/>
  <c r="EG62" i="22"/>
  <c r="EG64" i="22"/>
  <c r="EG61" i="22"/>
  <c r="EG37" i="22"/>
  <c r="EG46" i="22"/>
  <c r="EG33" i="22"/>
  <c r="CL527" i="5"/>
  <c r="CL161" i="5" s="1"/>
  <c r="EG24" i="22"/>
  <c r="EG39" i="22"/>
  <c r="EG41" i="22"/>
  <c r="EG65" i="22"/>
  <c r="EG56" i="22"/>
  <c r="EG66" i="22"/>
  <c r="CL586" i="5"/>
  <c r="CL177" i="5" s="1"/>
  <c r="CM1281" i="5"/>
  <c r="CJ597" i="5"/>
  <c r="CJ87" i="5" s="1"/>
  <c r="CI597" i="5"/>
  <c r="CI87" i="5" s="1"/>
  <c r="CK767" i="5"/>
  <c r="CK178" i="5"/>
  <c r="CK595" i="5"/>
  <c r="CN487" i="5"/>
  <c r="CN488" i="5" s="1"/>
  <c r="CN583" i="5"/>
  <c r="CN175" i="5" s="1"/>
  <c r="CN582" i="5"/>
  <c r="CN174" i="5" s="1"/>
  <c r="CN576" i="5"/>
  <c r="CN168" i="5" s="1"/>
  <c r="CN574" i="5"/>
  <c r="CN166" i="5" s="1"/>
  <c r="CN575" i="5"/>
  <c r="CN167" i="5" s="1"/>
  <c r="CN581" i="5"/>
  <c r="CN173" i="5" s="1"/>
  <c r="CN578" i="5"/>
  <c r="CN170" i="5" s="1"/>
  <c r="CN577" i="5"/>
  <c r="CN169" i="5" s="1"/>
  <c r="CN580" i="5"/>
  <c r="CN172" i="5" s="1"/>
  <c r="CN579" i="5"/>
  <c r="CN171" i="5" s="1"/>
  <c r="CJ1282" i="5"/>
  <c r="CJ1293" i="5" s="1"/>
  <c r="CN594" i="5"/>
  <c r="CN223" i="5" s="1"/>
  <c r="CN155" i="5"/>
  <c r="CO391" i="5"/>
  <c r="CM508" i="5"/>
  <c r="CM509" i="5" s="1"/>
  <c r="CJ84" i="5"/>
  <c r="CM584" i="5"/>
  <c r="CM501" i="5"/>
  <c r="CM502" i="5" s="1"/>
  <c r="CM494" i="5"/>
  <c r="CM495" i="5" s="1"/>
  <c r="CP388" i="5"/>
  <c r="CP396" i="5" s="1"/>
  <c r="CO399" i="5"/>
  <c r="CO398" i="5"/>
  <c r="BF232" i="5"/>
  <c r="BF832" i="5"/>
  <c r="BG818" i="5"/>
  <c r="BG820" i="5" s="1"/>
  <c r="BF97" i="5"/>
  <c r="BF676" i="5"/>
  <c r="BF706" i="5"/>
  <c r="EH76" i="22" l="1"/>
  <c r="EH19" i="22"/>
  <c r="EG21" i="22"/>
  <c r="CL512" i="5"/>
  <c r="CL514" i="5" s="1"/>
  <c r="CL589" i="5" s="1"/>
  <c r="EH75" i="22"/>
  <c r="EH55" i="22"/>
  <c r="EH68" i="22"/>
  <c r="EH60" i="22"/>
  <c r="EH26" i="22"/>
  <c r="EH23" i="22"/>
  <c r="EH34" i="22"/>
  <c r="EH53" i="22"/>
  <c r="EH58" i="22"/>
  <c r="EH49" i="22"/>
  <c r="EH41" i="22"/>
  <c r="EH62" i="22"/>
  <c r="EH35" i="22"/>
  <c r="EH45" i="22"/>
  <c r="EH61" i="22"/>
  <c r="EH25" i="22"/>
  <c r="EH32" i="22"/>
  <c r="EH50" i="22"/>
  <c r="EH63" i="22"/>
  <c r="EH38" i="22"/>
  <c r="EG22" i="22"/>
  <c r="CN525" i="5" s="1"/>
  <c r="EH46" i="22"/>
  <c r="EH74" i="22"/>
  <c r="CM527" i="5"/>
  <c r="CM161" i="5" s="1"/>
  <c r="EH29" i="22"/>
  <c r="EH51" i="22"/>
  <c r="EH70" i="22"/>
  <c r="EH47" i="22"/>
  <c r="EH71" i="22"/>
  <c r="EH42" i="22"/>
  <c r="EH24" i="22"/>
  <c r="EH37" i="22"/>
  <c r="EH72" i="22"/>
  <c r="EH43" i="22"/>
  <c r="EH56" i="22"/>
  <c r="EH28" i="22"/>
  <c r="EH40" i="22"/>
  <c r="EH33" i="22"/>
  <c r="EH69" i="22"/>
  <c r="EH57" i="22"/>
  <c r="EH67" i="22"/>
  <c r="EH52" i="22"/>
  <c r="EH30" i="22"/>
  <c r="EH48" i="22"/>
  <c r="EH36" i="22"/>
  <c r="EH31" i="22"/>
  <c r="EH44" i="22"/>
  <c r="EH27" i="22"/>
  <c r="EH54" i="22"/>
  <c r="EH59" i="22"/>
  <c r="CK239" i="5"/>
  <c r="CK596" i="5"/>
  <c r="CK597" i="5" s="1"/>
  <c r="CK87" i="5" s="1"/>
  <c r="CN1281" i="5"/>
  <c r="CM586" i="5"/>
  <c r="CM177" i="5" s="1"/>
  <c r="CK1282" i="5"/>
  <c r="CK180" i="5"/>
  <c r="CK84" i="5" s="1"/>
  <c r="CO487" i="5"/>
  <c r="CO488" i="5" s="1"/>
  <c r="CO574" i="5"/>
  <c r="CO166" i="5" s="1"/>
  <c r="CO582" i="5"/>
  <c r="CO174" i="5" s="1"/>
  <c r="CO576" i="5"/>
  <c r="CO168" i="5" s="1"/>
  <c r="CO575" i="5"/>
  <c r="CO167" i="5" s="1"/>
  <c r="CO583" i="5"/>
  <c r="CO175" i="5" s="1"/>
  <c r="CO580" i="5"/>
  <c r="CO172" i="5" s="1"/>
  <c r="CO578" i="5"/>
  <c r="CO170" i="5" s="1"/>
  <c r="CO581" i="5"/>
  <c r="CO173" i="5" s="1"/>
  <c r="CO577" i="5"/>
  <c r="CO169" i="5" s="1"/>
  <c r="CO579" i="5"/>
  <c r="CO171" i="5" s="1"/>
  <c r="CO155" i="5"/>
  <c r="CO594" i="5"/>
  <c r="CO223" i="5" s="1"/>
  <c r="CN584" i="5"/>
  <c r="CN501" i="5"/>
  <c r="CN502" i="5" s="1"/>
  <c r="CN508" i="5"/>
  <c r="CN509" i="5" s="1"/>
  <c r="CJ1288" i="5"/>
  <c r="CN494" i="5"/>
  <c r="CN495" i="5" s="1"/>
  <c r="CP391" i="5"/>
  <c r="CQ388" i="5"/>
  <c r="CQ396" i="5" s="1"/>
  <c r="CP399" i="5"/>
  <c r="CP398" i="5"/>
  <c r="BG98" i="5"/>
  <c r="BG636" i="5"/>
  <c r="BG829" i="5"/>
  <c r="BG821" i="5"/>
  <c r="BF95" i="5"/>
  <c r="EI61" i="22" l="1"/>
  <c r="EI19" i="22"/>
  <c r="EH73" i="22"/>
  <c r="EH66" i="22"/>
  <c r="EH64" i="22"/>
  <c r="EH39" i="22"/>
  <c r="EH65" i="22"/>
  <c r="EH21" i="22"/>
  <c r="CL595" i="5"/>
  <c r="CL596" i="5" s="1"/>
  <c r="CL597" i="5" s="1"/>
  <c r="CL87" i="5" s="1"/>
  <c r="CL160" i="5"/>
  <c r="CM512" i="5"/>
  <c r="CM514" i="5" s="1"/>
  <c r="CM589" i="5" s="1"/>
  <c r="EI45" i="22"/>
  <c r="EI31" i="22"/>
  <c r="EI36" i="22"/>
  <c r="EI70" i="22"/>
  <c r="EI60" i="22"/>
  <c r="EI34" i="22"/>
  <c r="EI57" i="22"/>
  <c r="EI74" i="22"/>
  <c r="EI62" i="22"/>
  <c r="EI52" i="22"/>
  <c r="EI67" i="22"/>
  <c r="EI49" i="22"/>
  <c r="EI51" i="22"/>
  <c r="EI42" i="22"/>
  <c r="EI28" i="22"/>
  <c r="EI54" i="22"/>
  <c r="EI26" i="22"/>
  <c r="EI58" i="22"/>
  <c r="EI50" i="22"/>
  <c r="EI75" i="22"/>
  <c r="EI46" i="22"/>
  <c r="EI33" i="22"/>
  <c r="EI53" i="22"/>
  <c r="EI23" i="22"/>
  <c r="EI64" i="22"/>
  <c r="EI48" i="22"/>
  <c r="EI76" i="22"/>
  <c r="EI29" i="22"/>
  <c r="EI66" i="22"/>
  <c r="EI30" i="22"/>
  <c r="CN527" i="5"/>
  <c r="CN161" i="5" s="1"/>
  <c r="EI55" i="22"/>
  <c r="EI32" i="22"/>
  <c r="EI39" i="22"/>
  <c r="EI44" i="22"/>
  <c r="EI40" i="22"/>
  <c r="EI63" i="22"/>
  <c r="EI68" i="22"/>
  <c r="EI71" i="22"/>
  <c r="EI38" i="22"/>
  <c r="EI69" i="22"/>
  <c r="EI47" i="22"/>
  <c r="EI59" i="22"/>
  <c r="EI27" i="22"/>
  <c r="EI41" i="22"/>
  <c r="EI24" i="22"/>
  <c r="EI25" i="22"/>
  <c r="EI65" i="22"/>
  <c r="EI43" i="22"/>
  <c r="EI73" i="22"/>
  <c r="EI56" i="22"/>
  <c r="EH22" i="22"/>
  <c r="CO525" i="5" s="1"/>
  <c r="EI37" i="22"/>
  <c r="EI35" i="22"/>
  <c r="EI72" i="22"/>
  <c r="CK1293" i="5"/>
  <c r="CK1288" i="5" s="1"/>
  <c r="AC1307" i="5"/>
  <c r="AC1312" i="5" s="1"/>
  <c r="CO1281" i="5"/>
  <c r="AD1306" i="5" s="1"/>
  <c r="CN586" i="5"/>
  <c r="CN177" i="5" s="1"/>
  <c r="CP487" i="5"/>
  <c r="CP488" i="5" s="1"/>
  <c r="CO508" i="5"/>
  <c r="CO509" i="5" s="1"/>
  <c r="CO494" i="5"/>
  <c r="CO495" i="5" s="1"/>
  <c r="CO501" i="5"/>
  <c r="CO502" i="5" s="1"/>
  <c r="CP574" i="5"/>
  <c r="CP166" i="5" s="1"/>
  <c r="CP582" i="5"/>
  <c r="CP174" i="5" s="1"/>
  <c r="CP576" i="5"/>
  <c r="CP168" i="5" s="1"/>
  <c r="CP575" i="5"/>
  <c r="CP167" i="5" s="1"/>
  <c r="CP583" i="5"/>
  <c r="CP175" i="5" s="1"/>
  <c r="CP580" i="5"/>
  <c r="CP172" i="5" s="1"/>
  <c r="CP578" i="5"/>
  <c r="CP170" i="5" s="1"/>
  <c r="CP577" i="5"/>
  <c r="CP169" i="5" s="1"/>
  <c r="CP581" i="5"/>
  <c r="CP173" i="5" s="1"/>
  <c r="CP579" i="5"/>
  <c r="CP171" i="5" s="1"/>
  <c r="CO584" i="5"/>
  <c r="CQ391" i="5"/>
  <c r="EJ19" i="22" s="1"/>
  <c r="EJ50" i="22" s="1"/>
  <c r="CP155" i="5"/>
  <c r="CP594" i="5"/>
  <c r="CP223" i="5" s="1"/>
  <c r="CR388" i="5"/>
  <c r="CR396" i="5" s="1"/>
  <c r="CQ398" i="5"/>
  <c r="CQ399" i="5"/>
  <c r="BG232" i="5"/>
  <c r="BH818" i="5"/>
  <c r="BH820" i="5" s="1"/>
  <c r="BG832" i="5"/>
  <c r="BG676" i="5"/>
  <c r="BG706" i="5"/>
  <c r="BG97" i="5"/>
  <c r="EJ74" i="22" l="1"/>
  <c r="CL239" i="5"/>
  <c r="CL767" i="5"/>
  <c r="CL178" i="5"/>
  <c r="CL1282" i="5" s="1"/>
  <c r="CL1293" i="5" s="1"/>
  <c r="CL1288" i="5" s="1"/>
  <c r="EJ63" i="22"/>
  <c r="EI21" i="22"/>
  <c r="CM160" i="5"/>
  <c r="CM767" i="5"/>
  <c r="CN512" i="5"/>
  <c r="CN514" i="5" s="1"/>
  <c r="CN589" i="5" s="1"/>
  <c r="EJ30" i="22"/>
  <c r="EJ64" i="22"/>
  <c r="EJ23" i="22"/>
  <c r="EJ42" i="22"/>
  <c r="EJ31" i="22"/>
  <c r="EJ33" i="22"/>
  <c r="EJ71" i="22"/>
  <c r="EJ66" i="22"/>
  <c r="EJ25" i="22"/>
  <c r="EJ62" i="22"/>
  <c r="EJ26" i="22"/>
  <c r="EJ48" i="22"/>
  <c r="EJ43" i="22"/>
  <c r="EI22" i="22"/>
  <c r="CP525" i="5" s="1"/>
  <c r="EJ40" i="22"/>
  <c r="EJ44" i="22"/>
  <c r="EJ47" i="22"/>
  <c r="EJ70" i="22"/>
  <c r="EJ75" i="22"/>
  <c r="EJ46" i="22"/>
  <c r="EJ54" i="22"/>
  <c r="EJ36" i="22"/>
  <c r="EJ53" i="22"/>
  <c r="CO512" i="5"/>
  <c r="CO514" i="5" s="1"/>
  <c r="CO527" i="5"/>
  <c r="CO161" i="5" s="1"/>
  <c r="EJ67" i="22"/>
  <c r="EJ60" i="22"/>
  <c r="EJ39" i="22"/>
  <c r="EJ61" i="22"/>
  <c r="EJ32" i="22"/>
  <c r="EJ76" i="22"/>
  <c r="EJ56" i="22"/>
  <c r="EJ49" i="22"/>
  <c r="EJ24" i="22"/>
  <c r="EJ69" i="22"/>
  <c r="EJ73" i="22"/>
  <c r="EJ52" i="22"/>
  <c r="EJ41" i="22"/>
  <c r="EJ34" i="22"/>
  <c r="EJ45" i="22"/>
  <c r="EJ59" i="22"/>
  <c r="EJ38" i="22"/>
  <c r="EJ68" i="22"/>
  <c r="EJ37" i="22"/>
  <c r="EJ55" i="22"/>
  <c r="EJ28" i="22"/>
  <c r="EJ57" i="22"/>
  <c r="EJ65" i="22"/>
  <c r="EJ58" i="22"/>
  <c r="EJ29" i="22"/>
  <c r="EJ51" i="22"/>
  <c r="EJ27" i="22"/>
  <c r="EJ35" i="22"/>
  <c r="EJ72" i="22"/>
  <c r="CL180" i="5"/>
  <c r="CL84" i="5" s="1"/>
  <c r="CO586" i="5"/>
  <c r="CO177" i="5" s="1"/>
  <c r="CP1281" i="5"/>
  <c r="CQ487" i="5"/>
  <c r="CQ488" i="5" s="1"/>
  <c r="CQ583" i="5"/>
  <c r="CQ175" i="5" s="1"/>
  <c r="CQ582" i="5"/>
  <c r="CQ174" i="5" s="1"/>
  <c r="CQ576" i="5"/>
  <c r="CQ168" i="5" s="1"/>
  <c r="CQ575" i="5"/>
  <c r="CQ167" i="5" s="1"/>
  <c r="CQ574" i="5"/>
  <c r="CQ166" i="5" s="1"/>
  <c r="CQ580" i="5"/>
  <c r="CQ172" i="5" s="1"/>
  <c r="CQ578" i="5"/>
  <c r="CQ170" i="5" s="1"/>
  <c r="CQ581" i="5"/>
  <c r="CQ173" i="5" s="1"/>
  <c r="CQ577" i="5"/>
  <c r="CQ169" i="5" s="1"/>
  <c r="CQ579" i="5"/>
  <c r="CQ171" i="5" s="1"/>
  <c r="CM178" i="5"/>
  <c r="CM180" i="5" s="1"/>
  <c r="CM84" i="5" s="1"/>
  <c r="CM595" i="5"/>
  <c r="CM596" i="5" s="1"/>
  <c r="CM597" i="5" s="1"/>
  <c r="CM87" i="5" s="1"/>
  <c r="CR391" i="5"/>
  <c r="CQ155" i="5"/>
  <c r="CQ594" i="5"/>
  <c r="CQ223" i="5" s="1"/>
  <c r="CP584" i="5"/>
  <c r="CP508" i="5"/>
  <c r="CP509" i="5" s="1"/>
  <c r="CP501" i="5"/>
  <c r="CP502" i="5" s="1"/>
  <c r="CP494" i="5"/>
  <c r="CP495" i="5" s="1"/>
  <c r="CS388" i="5"/>
  <c r="CS396" i="5" s="1"/>
  <c r="CR398" i="5"/>
  <c r="CR399" i="5"/>
  <c r="BH636" i="5"/>
  <c r="BH98" i="5"/>
  <c r="BG95" i="5"/>
  <c r="BH821" i="5"/>
  <c r="BH829" i="5"/>
  <c r="CO589" i="5" l="1"/>
  <c r="EK37" i="22"/>
  <c r="EK19" i="22"/>
  <c r="EJ21" i="22"/>
  <c r="CN767" i="5"/>
  <c r="CN160" i="5"/>
  <c r="EK45" i="22"/>
  <c r="EK47" i="22"/>
  <c r="EK54" i="22"/>
  <c r="EK29" i="22"/>
  <c r="EK27" i="22"/>
  <c r="EK39" i="22"/>
  <c r="EK25" i="22"/>
  <c r="EK70" i="22"/>
  <c r="EK69" i="22"/>
  <c r="EK73" i="22"/>
  <c r="EK50" i="22"/>
  <c r="EK48" i="22"/>
  <c r="EK57" i="22"/>
  <c r="EK59" i="22"/>
  <c r="EK61" i="22"/>
  <c r="EK55" i="22"/>
  <c r="EK42" i="22"/>
  <c r="EK40" i="22"/>
  <c r="EK64" i="22"/>
  <c r="EK23" i="22"/>
  <c r="EK34" i="22"/>
  <c r="EK62" i="22"/>
  <c r="EK65" i="22"/>
  <c r="EK71" i="22"/>
  <c r="EJ22" i="22"/>
  <c r="CQ525" i="5" s="1"/>
  <c r="EK32" i="22"/>
  <c r="EK31" i="22"/>
  <c r="EK41" i="22"/>
  <c r="EK68" i="22"/>
  <c r="EK38" i="22"/>
  <c r="EK44" i="22"/>
  <c r="EK43" i="22"/>
  <c r="EK51" i="22"/>
  <c r="EK60" i="22"/>
  <c r="EK26" i="22"/>
  <c r="EK30" i="22"/>
  <c r="EK67" i="22"/>
  <c r="EK74" i="22"/>
  <c r="EK72" i="22"/>
  <c r="EK52" i="22"/>
  <c r="EK53" i="22"/>
  <c r="EK46" i="22"/>
  <c r="CP527" i="5"/>
  <c r="CP161" i="5" s="1"/>
  <c r="EK28" i="22"/>
  <c r="EK49" i="22"/>
  <c r="EK36" i="22"/>
  <c r="EK75" i="22"/>
  <c r="EK35" i="22"/>
  <c r="EK66" i="22"/>
  <c r="EK76" i="22"/>
  <c r="EK63" i="22"/>
  <c r="EK33" i="22"/>
  <c r="EK56" i="22"/>
  <c r="EK58" i="22"/>
  <c r="EK24" i="22"/>
  <c r="CQ1281" i="5"/>
  <c r="CP586" i="5"/>
  <c r="CP177" i="5" s="1"/>
  <c r="CN595" i="5"/>
  <c r="CN178" i="5"/>
  <c r="CR487" i="5"/>
  <c r="CR488" i="5" s="1"/>
  <c r="CO160" i="5"/>
  <c r="CM1282" i="5"/>
  <c r="CM1293" i="5" s="1"/>
  <c r="CM1288" i="5" s="1"/>
  <c r="CM239" i="5"/>
  <c r="CR575" i="5"/>
  <c r="CR167" i="5" s="1"/>
  <c r="CR582" i="5"/>
  <c r="CR174" i="5" s="1"/>
  <c r="CR576" i="5"/>
  <c r="CR168" i="5" s="1"/>
  <c r="CR583" i="5"/>
  <c r="CR175" i="5" s="1"/>
  <c r="CR574" i="5"/>
  <c r="CR166" i="5" s="1"/>
  <c r="CR581" i="5"/>
  <c r="CR173" i="5" s="1"/>
  <c r="CR578" i="5"/>
  <c r="CR170" i="5" s="1"/>
  <c r="CR577" i="5"/>
  <c r="CR169" i="5" s="1"/>
  <c r="CR580" i="5"/>
  <c r="CR172" i="5" s="1"/>
  <c r="CR579" i="5"/>
  <c r="CR171" i="5" s="1"/>
  <c r="CR594" i="5"/>
  <c r="CR223" i="5" s="1"/>
  <c r="CR155" i="5"/>
  <c r="CQ508" i="5"/>
  <c r="CQ509" i="5" s="1"/>
  <c r="CQ501" i="5"/>
  <c r="CQ502" i="5" s="1"/>
  <c r="CQ494" i="5"/>
  <c r="CQ495" i="5" s="1"/>
  <c r="CS391" i="5"/>
  <c r="CQ584" i="5"/>
  <c r="CT388" i="5"/>
  <c r="CT396" i="5" s="1"/>
  <c r="CS398" i="5"/>
  <c r="CS399" i="5"/>
  <c r="BH232" i="5"/>
  <c r="BI818" i="5"/>
  <c r="BI820" i="5" s="1"/>
  <c r="BH832" i="5"/>
  <c r="BH676" i="5"/>
  <c r="BH97" i="5"/>
  <c r="BH706" i="5"/>
  <c r="EL63" i="22" l="1"/>
  <c r="EL19" i="22"/>
  <c r="EL29" i="22" s="1"/>
  <c r="EK21" i="22"/>
  <c r="CP512" i="5"/>
  <c r="CP514" i="5" s="1"/>
  <c r="CP589" i="5" s="1"/>
  <c r="EL35" i="22"/>
  <c r="EL24" i="22"/>
  <c r="EL23" i="22"/>
  <c r="EL36" i="22"/>
  <c r="EL75" i="22"/>
  <c r="EL40" i="22"/>
  <c r="EL47" i="22"/>
  <c r="EL57" i="22"/>
  <c r="EL68" i="22"/>
  <c r="EL70" i="22"/>
  <c r="EL71" i="22"/>
  <c r="EL26" i="22"/>
  <c r="EL50" i="22"/>
  <c r="EK22" i="22"/>
  <c r="CR525" i="5" s="1"/>
  <c r="EL33" i="22"/>
  <c r="EL61" i="22"/>
  <c r="EL46" i="22"/>
  <c r="EL28" i="22"/>
  <c r="CQ527" i="5"/>
  <c r="CQ161" i="5" s="1"/>
  <c r="EL34" i="22"/>
  <c r="EL59" i="22"/>
  <c r="EL53" i="22"/>
  <c r="EL48" i="22"/>
  <c r="EL76" i="22"/>
  <c r="EL73" i="22"/>
  <c r="EL45" i="22"/>
  <c r="EL44" i="22"/>
  <c r="EL42" i="22"/>
  <c r="EL62" i="22"/>
  <c r="EL32" i="22"/>
  <c r="EL66" i="22"/>
  <c r="EL65" i="22"/>
  <c r="EL58" i="22"/>
  <c r="EL64" i="22"/>
  <c r="EL39" i="22"/>
  <c r="EL56" i="22"/>
  <c r="EL60" i="22"/>
  <c r="EL72" i="22"/>
  <c r="EL37" i="22"/>
  <c r="EL51" i="22"/>
  <c r="EL67" i="22"/>
  <c r="EL69" i="22"/>
  <c r="EL55" i="22"/>
  <c r="EL54" i="22"/>
  <c r="EL30" i="22"/>
  <c r="EL49" i="22"/>
  <c r="EL31" i="22"/>
  <c r="EL38" i="22"/>
  <c r="EL74" i="22"/>
  <c r="EL25" i="22"/>
  <c r="EL52" i="22"/>
  <c r="EL43" i="22"/>
  <c r="EL27" i="22"/>
  <c r="EL41" i="22"/>
  <c r="CR1281" i="5"/>
  <c r="CQ586" i="5"/>
  <c r="CQ177" i="5" s="1"/>
  <c r="CN180" i="5"/>
  <c r="CN84" i="5" s="1"/>
  <c r="CN1282" i="5"/>
  <c r="CN1293" i="5" s="1"/>
  <c r="CN239" i="5"/>
  <c r="CN596" i="5"/>
  <c r="CN597" i="5" s="1"/>
  <c r="CN87" i="5" s="1"/>
  <c r="CO767" i="5"/>
  <c r="CO178" i="5"/>
  <c r="CO595" i="5"/>
  <c r="CS487" i="5"/>
  <c r="CS488" i="5" s="1"/>
  <c r="CR501" i="5"/>
  <c r="CR502" i="5" s="1"/>
  <c r="CR508" i="5"/>
  <c r="CR509" i="5" s="1"/>
  <c r="CS575" i="5"/>
  <c r="CS167" i="5" s="1"/>
  <c r="CS582" i="5"/>
  <c r="CS174" i="5" s="1"/>
  <c r="CS576" i="5"/>
  <c r="CS168" i="5" s="1"/>
  <c r="CS583" i="5"/>
  <c r="CS175" i="5" s="1"/>
  <c r="CS574" i="5"/>
  <c r="CS166" i="5" s="1"/>
  <c r="CS580" i="5"/>
  <c r="CS172" i="5" s="1"/>
  <c r="CS581" i="5"/>
  <c r="CS173" i="5" s="1"/>
  <c r="CS578" i="5"/>
  <c r="CS170" i="5" s="1"/>
  <c r="CS577" i="5"/>
  <c r="CS169" i="5" s="1"/>
  <c r="CS579" i="5"/>
  <c r="CS171" i="5" s="1"/>
  <c r="CR494" i="5"/>
  <c r="CR495" i="5" s="1"/>
  <c r="CR584" i="5"/>
  <c r="CS155" i="5"/>
  <c r="CS594" i="5"/>
  <c r="CS223" i="5" s="1"/>
  <c r="CT391" i="5"/>
  <c r="CU388" i="5"/>
  <c r="CU396" i="5" s="1"/>
  <c r="CT398" i="5"/>
  <c r="CT399" i="5"/>
  <c r="BI98" i="5"/>
  <c r="BI636" i="5"/>
  <c r="BH95" i="5"/>
  <c r="BI829" i="5"/>
  <c r="BI821" i="5"/>
  <c r="EM57" i="22" l="1"/>
  <c r="EM19" i="22"/>
  <c r="EM59" i="22" s="1"/>
  <c r="EL21" i="22"/>
  <c r="EM55" i="22"/>
  <c r="CP160" i="5"/>
  <c r="CP767" i="5"/>
  <c r="CQ512" i="5"/>
  <c r="CQ514" i="5" s="1"/>
  <c r="CQ589" i="5" s="1"/>
  <c r="EM52" i="22"/>
  <c r="EM50" i="22"/>
  <c r="EM53" i="22"/>
  <c r="EM44" i="22"/>
  <c r="EM39" i="22"/>
  <c r="EM34" i="22"/>
  <c r="EM23" i="22"/>
  <c r="EM43" i="22"/>
  <c r="EM71" i="22"/>
  <c r="EM60" i="22"/>
  <c r="EM35" i="22"/>
  <c r="EM65" i="22"/>
  <c r="EM75" i="22"/>
  <c r="EM24" i="22"/>
  <c r="EM74" i="22"/>
  <c r="EM51" i="22"/>
  <c r="EM40" i="22"/>
  <c r="EM63" i="22"/>
  <c r="EM33" i="22"/>
  <c r="EM37" i="22"/>
  <c r="CR512" i="5"/>
  <c r="CR527" i="5"/>
  <c r="CR161" i="5" s="1"/>
  <c r="EM62" i="22"/>
  <c r="EM28" i="22"/>
  <c r="EM54" i="22"/>
  <c r="EM58" i="22"/>
  <c r="EM25" i="22"/>
  <c r="EM29" i="22"/>
  <c r="EM42" i="22"/>
  <c r="EM76" i="22"/>
  <c r="EM70" i="22"/>
  <c r="EM38" i="22"/>
  <c r="EM48" i="22"/>
  <c r="EM32" i="22"/>
  <c r="EM67" i="22"/>
  <c r="EM64" i="22"/>
  <c r="EL22" i="22"/>
  <c r="CS525" i="5" s="1"/>
  <c r="EM66" i="22"/>
  <c r="EM41" i="22"/>
  <c r="EM73" i="22"/>
  <c r="EM49" i="22"/>
  <c r="EM31" i="22"/>
  <c r="EM72" i="22"/>
  <c r="EM45" i="22"/>
  <c r="EM68" i="22"/>
  <c r="EM56" i="22"/>
  <c r="EM26" i="22"/>
  <c r="EM27" i="22"/>
  <c r="EM30" i="22"/>
  <c r="EM61" i="22"/>
  <c r="EM46" i="22"/>
  <c r="EM36" i="22"/>
  <c r="EM69" i="22"/>
  <c r="EM47" i="22"/>
  <c r="CR514" i="5"/>
  <c r="CP595" i="5"/>
  <c r="CP178" i="5"/>
  <c r="CR586" i="5"/>
  <c r="CR177" i="5" s="1"/>
  <c r="CS1281" i="5"/>
  <c r="AE1306" i="5" s="1"/>
  <c r="CO180" i="5"/>
  <c r="CO84" i="5" s="1"/>
  <c r="CO1282" i="5"/>
  <c r="CO596" i="5"/>
  <c r="CO239" i="5"/>
  <c r="CT487" i="5"/>
  <c r="CT488" i="5" s="1"/>
  <c r="CT574" i="5"/>
  <c r="CT166" i="5" s="1"/>
  <c r="CT582" i="5"/>
  <c r="CT174" i="5" s="1"/>
  <c r="CT576" i="5"/>
  <c r="CT168" i="5" s="1"/>
  <c r="CT575" i="5"/>
  <c r="CT167" i="5" s="1"/>
  <c r="CT583" i="5"/>
  <c r="CT175" i="5" s="1"/>
  <c r="CT577" i="5"/>
  <c r="CT169" i="5" s="1"/>
  <c r="CT581" i="5"/>
  <c r="CT173" i="5" s="1"/>
  <c r="CT580" i="5"/>
  <c r="CT172" i="5" s="1"/>
  <c r="CT578" i="5"/>
  <c r="CT170" i="5" s="1"/>
  <c r="CT579" i="5"/>
  <c r="CT171" i="5" s="1"/>
  <c r="CN1288" i="5"/>
  <c r="CS501" i="5"/>
  <c r="CS502" i="5" s="1"/>
  <c r="CS508" i="5"/>
  <c r="CS509" i="5" s="1"/>
  <c r="CS494" i="5"/>
  <c r="CS495" i="5" s="1"/>
  <c r="CS584" i="5"/>
  <c r="CT594" i="5"/>
  <c r="CT223" i="5" s="1"/>
  <c r="CT155" i="5"/>
  <c r="CU391" i="5"/>
  <c r="CV388" i="5"/>
  <c r="CV396" i="5" s="1"/>
  <c r="CU399" i="5"/>
  <c r="CU398" i="5"/>
  <c r="BI232" i="5"/>
  <c r="BJ818" i="5"/>
  <c r="BJ820" i="5" s="1"/>
  <c r="BI832" i="5"/>
  <c r="BI706" i="5"/>
  <c r="BI676" i="5"/>
  <c r="BI97" i="5"/>
  <c r="CR589" i="5" l="1"/>
  <c r="CR767" i="5" s="1"/>
  <c r="EN60" i="22"/>
  <c r="EN19" i="22"/>
  <c r="EM21" i="22"/>
  <c r="CQ595" i="5"/>
  <c r="CQ160" i="5"/>
  <c r="EN52" i="22"/>
  <c r="EN76" i="22"/>
  <c r="EN46" i="22"/>
  <c r="EN74" i="22"/>
  <c r="EN51" i="22"/>
  <c r="EN64" i="22"/>
  <c r="EN28" i="22"/>
  <c r="EN40" i="22"/>
  <c r="EN35" i="22"/>
  <c r="EN43" i="22"/>
  <c r="EN65" i="22"/>
  <c r="EN34" i="22"/>
  <c r="EN57" i="22"/>
  <c r="EN23" i="22"/>
  <c r="EN58" i="22"/>
  <c r="EN41" i="22"/>
  <c r="EN66" i="22"/>
  <c r="EN75" i="22"/>
  <c r="EN55" i="22"/>
  <c r="EN50" i="22"/>
  <c r="EN61" i="22"/>
  <c r="EN39" i="22"/>
  <c r="EN54" i="22"/>
  <c r="EN53" i="22"/>
  <c r="EN71" i="22"/>
  <c r="EN62" i="22"/>
  <c r="EN68" i="22"/>
  <c r="EN72" i="22"/>
  <c r="EN70" i="22"/>
  <c r="EN33" i="22"/>
  <c r="EN59" i="22"/>
  <c r="EN38" i="22"/>
  <c r="EN27" i="22"/>
  <c r="EN24" i="22"/>
  <c r="EN31" i="22"/>
  <c r="EM22" i="22"/>
  <c r="CT525" i="5" s="1"/>
  <c r="EN30" i="22"/>
  <c r="EN73" i="22"/>
  <c r="EN45" i="22"/>
  <c r="EN32" i="22"/>
  <c r="EN36" i="22"/>
  <c r="EN56" i="22"/>
  <c r="EN47" i="22"/>
  <c r="EN42" i="22"/>
  <c r="EN69" i="22"/>
  <c r="EN29" i="22"/>
  <c r="EN37" i="22"/>
  <c r="EN63" i="22"/>
  <c r="EN48" i="22"/>
  <c r="EN25" i="22"/>
  <c r="EN67" i="22"/>
  <c r="EN26" i="22"/>
  <c r="CS527" i="5"/>
  <c r="CS161" i="5" s="1"/>
  <c r="EN44" i="22"/>
  <c r="EN49" i="22"/>
  <c r="CP596" i="5"/>
  <c r="CP597" i="5" s="1"/>
  <c r="CP87" i="5" s="1"/>
  <c r="CP239" i="5"/>
  <c r="CP180" i="5"/>
  <c r="CP84" i="5" s="1"/>
  <c r="CP1282" i="5"/>
  <c r="CP1293" i="5" s="1"/>
  <c r="CO1293" i="5"/>
  <c r="CO1288" i="5" s="1"/>
  <c r="AD1307" i="5"/>
  <c r="AD1312" i="5" s="1"/>
  <c r="CS586" i="5"/>
  <c r="CS177" i="5" s="1"/>
  <c r="CT1281" i="5"/>
  <c r="CO597" i="5"/>
  <c r="CO87" i="5" s="1"/>
  <c r="CR160" i="5"/>
  <c r="CU487" i="5"/>
  <c r="CU488" i="5" s="1"/>
  <c r="CQ767" i="5"/>
  <c r="CQ178" i="5"/>
  <c r="CU575" i="5"/>
  <c r="CU167" i="5" s="1"/>
  <c r="CU582" i="5"/>
  <c r="CU174" i="5" s="1"/>
  <c r="CU576" i="5"/>
  <c r="CU168" i="5" s="1"/>
  <c r="CU583" i="5"/>
  <c r="CU175" i="5" s="1"/>
  <c r="CU574" i="5"/>
  <c r="CU166" i="5" s="1"/>
  <c r="CU580" i="5"/>
  <c r="CU172" i="5" s="1"/>
  <c r="CU577" i="5"/>
  <c r="CU169" i="5" s="1"/>
  <c r="CU581" i="5"/>
  <c r="CU173" i="5" s="1"/>
  <c r="CU578" i="5"/>
  <c r="CU170" i="5" s="1"/>
  <c r="CU579" i="5"/>
  <c r="CU171" i="5" s="1"/>
  <c r="CT501" i="5"/>
  <c r="CT502" i="5" s="1"/>
  <c r="CT584" i="5"/>
  <c r="CT494" i="5"/>
  <c r="CT495" i="5" s="1"/>
  <c r="CT508" i="5"/>
  <c r="CT509" i="5" s="1"/>
  <c r="CV391" i="5"/>
  <c r="CU155" i="5"/>
  <c r="CU594" i="5"/>
  <c r="CU223" i="5" s="1"/>
  <c r="CV399" i="5"/>
  <c r="CV398" i="5"/>
  <c r="BJ636" i="5"/>
  <c r="BJ98" i="5"/>
  <c r="BI95" i="5"/>
  <c r="BJ821" i="5"/>
  <c r="BJ829" i="5"/>
  <c r="CQ239" i="5" l="1"/>
  <c r="CQ596" i="5"/>
  <c r="EO63" i="22"/>
  <c r="EO19" i="22"/>
  <c r="EN21" i="22"/>
  <c r="EO40" i="22"/>
  <c r="CS512" i="5"/>
  <c r="CS514" i="5" s="1"/>
  <c r="CS589" i="5" s="1"/>
  <c r="EO33" i="22"/>
  <c r="EO58" i="22"/>
  <c r="EO23" i="22"/>
  <c r="EO50" i="22"/>
  <c r="EO48" i="22"/>
  <c r="EO42" i="22"/>
  <c r="EO32" i="22"/>
  <c r="EO24" i="22"/>
  <c r="EO55" i="22"/>
  <c r="EO38" i="22"/>
  <c r="EO59" i="22"/>
  <c r="EN22" i="22"/>
  <c r="CU525" i="5" s="1"/>
  <c r="EO45" i="22"/>
  <c r="EO68" i="22"/>
  <c r="EO35" i="22"/>
  <c r="EO69" i="22"/>
  <c r="EO66" i="22"/>
  <c r="EO70" i="22"/>
  <c r="EO39" i="22"/>
  <c r="CT512" i="5"/>
  <c r="CT527" i="5"/>
  <c r="CT161" i="5" s="1"/>
  <c r="EO53" i="22"/>
  <c r="EO27" i="22"/>
  <c r="EO41" i="22"/>
  <c r="EO61" i="22"/>
  <c r="EO56" i="22"/>
  <c r="EO60" i="22"/>
  <c r="EO34" i="22"/>
  <c r="EO65" i="22"/>
  <c r="EO67" i="22"/>
  <c r="EO30" i="22"/>
  <c r="EO46" i="22"/>
  <c r="EO71" i="22"/>
  <c r="EO72" i="22"/>
  <c r="EO76" i="22"/>
  <c r="EO49" i="22"/>
  <c r="EO54" i="22"/>
  <c r="EO73" i="22"/>
  <c r="EO75" i="22"/>
  <c r="EO25" i="22"/>
  <c r="EO57" i="22"/>
  <c r="EO31" i="22"/>
  <c r="CT514" i="5"/>
  <c r="EO37" i="22"/>
  <c r="EO26" i="22"/>
  <c r="EO52" i="22"/>
  <c r="EO64" i="22"/>
  <c r="EO36" i="22"/>
  <c r="EO29" i="22"/>
  <c r="EO47" i="22"/>
  <c r="EO62" i="22"/>
  <c r="EO74" i="22"/>
  <c r="EO51" i="22"/>
  <c r="EO28" i="22"/>
  <c r="CQ597" i="5"/>
  <c r="CQ87" i="5" s="1"/>
  <c r="CT586" i="5"/>
  <c r="CT177" i="5" s="1"/>
  <c r="CU1281" i="5"/>
  <c r="CR595" i="5"/>
  <c r="CR178" i="5"/>
  <c r="CV487" i="5"/>
  <c r="CV488" i="5" s="1"/>
  <c r="CQ180" i="5"/>
  <c r="CQ84" i="5" s="1"/>
  <c r="CQ1282" i="5"/>
  <c r="CQ1293" i="5" s="1"/>
  <c r="CQ1288" i="5" s="1"/>
  <c r="CV575" i="5"/>
  <c r="CV167" i="5" s="1"/>
  <c r="CV582" i="5"/>
  <c r="CV174" i="5" s="1"/>
  <c r="CV576" i="5"/>
  <c r="CV168" i="5" s="1"/>
  <c r="CV574" i="5"/>
  <c r="CV166" i="5" s="1"/>
  <c r="CV583" i="5"/>
  <c r="CV175" i="5" s="1"/>
  <c r="CV581" i="5"/>
  <c r="CV173" i="5" s="1"/>
  <c r="CV578" i="5"/>
  <c r="CV170" i="5" s="1"/>
  <c r="CV577" i="5"/>
  <c r="CV169" i="5" s="1"/>
  <c r="CV580" i="5"/>
  <c r="CV172" i="5" s="1"/>
  <c r="CV579" i="5"/>
  <c r="CV171" i="5" s="1"/>
  <c r="CP1288" i="5"/>
  <c r="CU508" i="5"/>
  <c r="CU509" i="5" s="1"/>
  <c r="CU494" i="5"/>
  <c r="CU495" i="5" s="1"/>
  <c r="CU501" i="5"/>
  <c r="CU502" i="5" s="1"/>
  <c r="CV594" i="5"/>
  <c r="CV223" i="5" s="1"/>
  <c r="CV155" i="5"/>
  <c r="CU584" i="5"/>
  <c r="CW388" i="5"/>
  <c r="CW396" i="5" s="1"/>
  <c r="BJ706" i="5"/>
  <c r="BJ97" i="5"/>
  <c r="BJ676" i="5"/>
  <c r="BJ232" i="5"/>
  <c r="BJ832" i="5"/>
  <c r="BK818" i="5"/>
  <c r="BK820" i="5" s="1"/>
  <c r="CT589" i="5" l="1"/>
  <c r="EO43" i="22"/>
  <c r="EO44" i="22"/>
  <c r="EO21" i="22"/>
  <c r="CS178" i="5"/>
  <c r="CS180" i="5" s="1"/>
  <c r="CS84" i="5" s="1"/>
  <c r="CS160" i="5"/>
  <c r="CU527" i="5"/>
  <c r="CU161" i="5" s="1"/>
  <c r="CV1281" i="5"/>
  <c r="CU586" i="5"/>
  <c r="CU177" i="5" s="1"/>
  <c r="CR180" i="5"/>
  <c r="CR84" i="5" s="1"/>
  <c r="CR1282" i="5"/>
  <c r="CR1293" i="5" s="1"/>
  <c r="CR239" i="5"/>
  <c r="CR596" i="5"/>
  <c r="CT160" i="5"/>
  <c r="CV494" i="5"/>
  <c r="CV495" i="5" s="1"/>
  <c r="CV508" i="5"/>
  <c r="CV509" i="5" s="1"/>
  <c r="CV501" i="5"/>
  <c r="CV502" i="5" s="1"/>
  <c r="CV584" i="5"/>
  <c r="CW391" i="5"/>
  <c r="EP19" i="22" s="1"/>
  <c r="CX388" i="5"/>
  <c r="CX396" i="5" s="1"/>
  <c r="CW399" i="5"/>
  <c r="CW398" i="5"/>
  <c r="BK636" i="5"/>
  <c r="BK98" i="5"/>
  <c r="BK821" i="5"/>
  <c r="BK829" i="5"/>
  <c r="BJ95" i="5"/>
  <c r="EO22" i="22" l="1"/>
  <c r="CV525" i="5" s="1"/>
  <c r="CV527" i="5" s="1"/>
  <c r="CV161" i="5" s="1"/>
  <c r="CS767" i="5"/>
  <c r="CS595" i="5"/>
  <c r="CS239" i="5" s="1"/>
  <c r="CS1282" i="5"/>
  <c r="CU512" i="5"/>
  <c r="CU514" i="5" s="1"/>
  <c r="CU589" i="5" s="1"/>
  <c r="CV512" i="5"/>
  <c r="EP26" i="22"/>
  <c r="EP64" i="22"/>
  <c r="EP33" i="22"/>
  <c r="EP52" i="22"/>
  <c r="EP61" i="22"/>
  <c r="EP73" i="22"/>
  <c r="EP27" i="22"/>
  <c r="EP71" i="22"/>
  <c r="EP74" i="22"/>
  <c r="EP40" i="22"/>
  <c r="EP68" i="22"/>
  <c r="EP49" i="22"/>
  <c r="EP30" i="22"/>
  <c r="EP24" i="22"/>
  <c r="EP44" i="22"/>
  <c r="EP29" i="22"/>
  <c r="EP65" i="22"/>
  <c r="EP23" i="22"/>
  <c r="EP55" i="22"/>
  <c r="EP46" i="22"/>
  <c r="EP43" i="22"/>
  <c r="EP72" i="22"/>
  <c r="EP63" i="22"/>
  <c r="EP34" i="22"/>
  <c r="EP56" i="22"/>
  <c r="EP66" i="22"/>
  <c r="EP59" i="22"/>
  <c r="EP31" i="22"/>
  <c r="EP57" i="22"/>
  <c r="EP48" i="22"/>
  <c r="EP47" i="22"/>
  <c r="EP69" i="22"/>
  <c r="EP41" i="22"/>
  <c r="EP75" i="22"/>
  <c r="EP28" i="22"/>
  <c r="EP36" i="22"/>
  <c r="EP60" i="22"/>
  <c r="EP70" i="22"/>
  <c r="EP50" i="22"/>
  <c r="EP37" i="22"/>
  <c r="EP76" i="22"/>
  <c r="EP45" i="22"/>
  <c r="EP67" i="22"/>
  <c r="EP38" i="22"/>
  <c r="EP25" i="22"/>
  <c r="EP51" i="22"/>
  <c r="EP42" i="22"/>
  <c r="EP58" i="22"/>
  <c r="EP62" i="22"/>
  <c r="EP35" i="22"/>
  <c r="EP54" i="22"/>
  <c r="EP32" i="22"/>
  <c r="EP39" i="22"/>
  <c r="EP53" i="22"/>
  <c r="CV514" i="5"/>
  <c r="CV589" i="5" s="1"/>
  <c r="CS596" i="5"/>
  <c r="CS597" i="5" s="1"/>
  <c r="CS87" i="5" s="1"/>
  <c r="CT595" i="5"/>
  <c r="CT767" i="5"/>
  <c r="CT178" i="5"/>
  <c r="CV586" i="5"/>
  <c r="CV177" i="5" s="1"/>
  <c r="CR597" i="5"/>
  <c r="CR87" i="5" s="1"/>
  <c r="CW487" i="5"/>
  <c r="CW488" i="5" s="1"/>
  <c r="CW155" i="5"/>
  <c r="CW575" i="5"/>
  <c r="CW167" i="5" s="1"/>
  <c r="CW582" i="5"/>
  <c r="CW174" i="5" s="1"/>
  <c r="CW576" i="5"/>
  <c r="CW168" i="5" s="1"/>
  <c r="CW583" i="5"/>
  <c r="CW175" i="5" s="1"/>
  <c r="CW574" i="5"/>
  <c r="CW166" i="5" s="1"/>
  <c r="CW578" i="5"/>
  <c r="CW170" i="5" s="1"/>
  <c r="CW577" i="5"/>
  <c r="CW169" i="5" s="1"/>
  <c r="CW581" i="5"/>
  <c r="CW173" i="5" s="1"/>
  <c r="CW580" i="5"/>
  <c r="CW172" i="5" s="1"/>
  <c r="CW579" i="5"/>
  <c r="CW171" i="5" s="1"/>
  <c r="CR1288" i="5"/>
  <c r="CX391" i="5"/>
  <c r="CW594" i="5"/>
  <c r="CW223" i="5" s="1"/>
  <c r="CX399" i="5"/>
  <c r="CX398" i="5"/>
  <c r="BK676" i="5"/>
  <c r="BK706" i="5"/>
  <c r="BK97" i="5"/>
  <c r="BK232" i="5"/>
  <c r="BL818" i="5"/>
  <c r="BL820" i="5" s="1"/>
  <c r="BK832" i="5"/>
  <c r="CS1293" i="5" l="1"/>
  <c r="CS1288" i="5" s="1"/>
  <c r="AE1307" i="5"/>
  <c r="AE1312" i="5" s="1"/>
  <c r="EQ33" i="22"/>
  <c r="EQ19" i="22"/>
  <c r="EP21" i="22"/>
  <c r="EQ51" i="22"/>
  <c r="CU160" i="5"/>
  <c r="CU178" i="5"/>
  <c r="CU180" i="5" s="1"/>
  <c r="EQ65" i="22"/>
  <c r="EQ41" i="22"/>
  <c r="EQ68" i="22"/>
  <c r="EQ24" i="22"/>
  <c r="EQ38" i="22"/>
  <c r="EQ56" i="22"/>
  <c r="EQ47" i="22"/>
  <c r="EQ67" i="22"/>
  <c r="EQ48" i="22"/>
  <c r="EQ42" i="22"/>
  <c r="EQ53" i="22"/>
  <c r="EQ64" i="22"/>
  <c r="EQ61" i="22"/>
  <c r="EQ60" i="22"/>
  <c r="EQ57" i="22"/>
  <c r="EQ50" i="22"/>
  <c r="EP22" i="22"/>
  <c r="CW525" i="5" s="1"/>
  <c r="EQ72" i="22"/>
  <c r="EQ73" i="22"/>
  <c r="EQ34" i="22"/>
  <c r="EQ29" i="22"/>
  <c r="EQ26" i="22"/>
  <c r="EQ23" i="22"/>
  <c r="EQ55" i="22"/>
  <c r="EQ40" i="22"/>
  <c r="EQ46" i="22"/>
  <c r="EQ37" i="22"/>
  <c r="EQ59" i="22"/>
  <c r="EQ35" i="22"/>
  <c r="EQ36" i="22"/>
  <c r="EQ76" i="22"/>
  <c r="EQ28" i="22"/>
  <c r="EQ25" i="22"/>
  <c r="EQ66" i="22"/>
  <c r="EQ63" i="22"/>
  <c r="EQ32" i="22"/>
  <c r="EQ69" i="22"/>
  <c r="EQ39" i="22"/>
  <c r="EQ27" i="22"/>
  <c r="EQ71" i="22"/>
  <c r="EQ62" i="22"/>
  <c r="EQ44" i="22"/>
  <c r="EQ75" i="22"/>
  <c r="EQ74" i="22"/>
  <c r="EQ49" i="22"/>
  <c r="EQ31" i="22"/>
  <c r="EQ43" i="22"/>
  <c r="EQ45" i="22"/>
  <c r="EQ70" i="22"/>
  <c r="EQ54" i="22"/>
  <c r="EQ30" i="22"/>
  <c r="EQ52" i="22"/>
  <c r="EQ58" i="22"/>
  <c r="CT180" i="5"/>
  <c r="CT84" i="5" s="1"/>
  <c r="CT1282" i="5"/>
  <c r="CT1293" i="5" s="1"/>
  <c r="CT239" i="5"/>
  <c r="CT596" i="5"/>
  <c r="CU595" i="5"/>
  <c r="CU767" i="5"/>
  <c r="CW1281" i="5"/>
  <c r="AF1306" i="5" s="1"/>
  <c r="CX487" i="5"/>
  <c r="CX488" i="5" s="1"/>
  <c r="CV160" i="5"/>
  <c r="CW501" i="5"/>
  <c r="CW502" i="5" s="1"/>
  <c r="CW508" i="5"/>
  <c r="CW509" i="5" s="1"/>
  <c r="CW494" i="5"/>
  <c r="CW495" i="5" s="1"/>
  <c r="CX583" i="5"/>
  <c r="CX175" i="5" s="1"/>
  <c r="CX582" i="5"/>
  <c r="CX174" i="5" s="1"/>
  <c r="CX576" i="5"/>
  <c r="CX168" i="5" s="1"/>
  <c r="CX575" i="5"/>
  <c r="CX167" i="5" s="1"/>
  <c r="CX574" i="5"/>
  <c r="CX166" i="5" s="1"/>
  <c r="CX580" i="5"/>
  <c r="CX172" i="5" s="1"/>
  <c r="CX581" i="5"/>
  <c r="CX173" i="5" s="1"/>
  <c r="CX577" i="5"/>
  <c r="CX169" i="5" s="1"/>
  <c r="CX578" i="5"/>
  <c r="CX170" i="5" s="1"/>
  <c r="CX579" i="5"/>
  <c r="CX171" i="5" s="1"/>
  <c r="CX155" i="5"/>
  <c r="CX594" i="5"/>
  <c r="CX223" i="5" s="1"/>
  <c r="CW584" i="5"/>
  <c r="CY388" i="5"/>
  <c r="CY396" i="5" s="1"/>
  <c r="BL636" i="5"/>
  <c r="BL98" i="5"/>
  <c r="BK95" i="5"/>
  <c r="BL821" i="5"/>
  <c r="BL829" i="5"/>
  <c r="CU1282" i="5" l="1"/>
  <c r="CU1293" i="5" s="1"/>
  <c r="EQ21" i="22"/>
  <c r="CW527" i="5"/>
  <c r="CW161" i="5" s="1"/>
  <c r="EQ22" i="22"/>
  <c r="CX525" i="5" s="1"/>
  <c r="CT597" i="5"/>
  <c r="CT87" i="5" s="1"/>
  <c r="CU596" i="5"/>
  <c r="CU597" i="5" s="1"/>
  <c r="CU87" i="5" s="1"/>
  <c r="CU239" i="5"/>
  <c r="CX1281" i="5"/>
  <c r="CW586" i="5"/>
  <c r="CW177" i="5" s="1"/>
  <c r="CV595" i="5"/>
  <c r="CV178" i="5"/>
  <c r="CV180" i="5" s="1"/>
  <c r="CV84" i="5" s="1"/>
  <c r="CV767" i="5"/>
  <c r="CX584" i="5"/>
  <c r="CX508" i="5"/>
  <c r="CX509" i="5" s="1"/>
  <c r="CX494" i="5"/>
  <c r="CX495" i="5" s="1"/>
  <c r="CX501" i="5"/>
  <c r="CX502" i="5" s="1"/>
  <c r="CT1288" i="5"/>
  <c r="CU1288" i="5"/>
  <c r="CY391" i="5"/>
  <c r="ER19" i="22" s="1"/>
  <c r="CU84" i="5"/>
  <c r="CZ388" i="5"/>
  <c r="CZ396" i="5" s="1"/>
  <c r="CY399" i="5"/>
  <c r="CY398" i="5"/>
  <c r="BL97" i="5"/>
  <c r="BL706" i="5"/>
  <c r="BL676" i="5"/>
  <c r="BL232" i="5"/>
  <c r="BM818" i="5"/>
  <c r="BM820" i="5" s="1"/>
  <c r="BL832" i="5"/>
  <c r="CW512" i="5" l="1"/>
  <c r="CW514" i="5" s="1"/>
  <c r="CW589" i="5" s="1"/>
  <c r="CV1282" i="5"/>
  <c r="CV1293" i="5" s="1"/>
  <c r="CV1288" i="5" s="1"/>
  <c r="ER66" i="22"/>
  <c r="ER51" i="22"/>
  <c r="ER61" i="22"/>
  <c r="ER69" i="22"/>
  <c r="ER56" i="22"/>
  <c r="ER73" i="22"/>
  <c r="ER34" i="22"/>
  <c r="ER31" i="22"/>
  <c r="ER43" i="22"/>
  <c r="ER28" i="22"/>
  <c r="ER45" i="22"/>
  <c r="ER50" i="22"/>
  <c r="ER76" i="22"/>
  <c r="ER42" i="22"/>
  <c r="ER62" i="22"/>
  <c r="ER32" i="22"/>
  <c r="ER58" i="22"/>
  <c r="ER40" i="22"/>
  <c r="ER27" i="22"/>
  <c r="ER55" i="22"/>
  <c r="ER47" i="22"/>
  <c r="ER74" i="22"/>
  <c r="ER38" i="22"/>
  <c r="ER65" i="22"/>
  <c r="ER72" i="22"/>
  <c r="ER44" i="22"/>
  <c r="ER54" i="22"/>
  <c r="ER52" i="22"/>
  <c r="ER26" i="22"/>
  <c r="ER23" i="22"/>
  <c r="ER60" i="22"/>
  <c r="ER37" i="22"/>
  <c r="ER71" i="22"/>
  <c r="ER57" i="22"/>
  <c r="ER30" i="22"/>
  <c r="ER39" i="22"/>
  <c r="ER75" i="22"/>
  <c r="ER68" i="22"/>
  <c r="ER59" i="22"/>
  <c r="ER41" i="22"/>
  <c r="ER53" i="22"/>
  <c r="ER35" i="22"/>
  <c r="ER29" i="22"/>
  <c r="ER70" i="22"/>
  <c r="ER33" i="22"/>
  <c r="ER64" i="22"/>
  <c r="ER67" i="22"/>
  <c r="ER63" i="22"/>
  <c r="ER49" i="22"/>
  <c r="ER48" i="22"/>
  <c r="ER46" i="22"/>
  <c r="ER36" i="22"/>
  <c r="ER24" i="22"/>
  <c r="ER25" i="22"/>
  <c r="CX527" i="5"/>
  <c r="CX161" i="5" s="1"/>
  <c r="CX586" i="5"/>
  <c r="CX177" i="5" s="1"/>
  <c r="CV596" i="5"/>
  <c r="CV239" i="5"/>
  <c r="CY594" i="5"/>
  <c r="CY223" i="5" s="1"/>
  <c r="CY487" i="5"/>
  <c r="CY488" i="5" s="1"/>
  <c r="CY155" i="5"/>
  <c r="CY583" i="5"/>
  <c r="CY175" i="5" s="1"/>
  <c r="CY582" i="5"/>
  <c r="CY174" i="5" s="1"/>
  <c r="CY576" i="5"/>
  <c r="CY168" i="5" s="1"/>
  <c r="CY575" i="5"/>
  <c r="CY167" i="5" s="1"/>
  <c r="CY574" i="5"/>
  <c r="CY166" i="5" s="1"/>
  <c r="CY577" i="5"/>
  <c r="CY169" i="5" s="1"/>
  <c r="CY581" i="5"/>
  <c r="CY173" i="5" s="1"/>
  <c r="CY578" i="5"/>
  <c r="CY170" i="5" s="1"/>
  <c r="CY580" i="5"/>
  <c r="CY172" i="5" s="1"/>
  <c r="CY579" i="5"/>
  <c r="CY171" i="5" s="1"/>
  <c r="CZ391" i="5"/>
  <c r="DA388" i="5"/>
  <c r="DA396" i="5" s="1"/>
  <c r="CZ399" i="5"/>
  <c r="CZ398" i="5"/>
  <c r="BM98" i="5"/>
  <c r="BM636" i="5"/>
  <c r="BM829" i="5"/>
  <c r="BM821" i="5"/>
  <c r="BL95" i="5"/>
  <c r="ES36" i="22" l="1"/>
  <c r="ES19" i="22"/>
  <c r="ER21" i="22"/>
  <c r="ES65" i="22"/>
  <c r="ES51" i="22"/>
  <c r="CW160" i="5"/>
  <c r="CX512" i="5"/>
  <c r="CX514" i="5" s="1"/>
  <c r="CX589" i="5" s="1"/>
  <c r="ES47" i="22"/>
  <c r="ES61" i="22"/>
  <c r="ES55" i="22"/>
  <c r="ES63" i="22"/>
  <c r="ES74" i="22"/>
  <c r="ES37" i="22"/>
  <c r="ES41" i="22"/>
  <c r="ES25" i="22"/>
  <c r="ES59" i="22"/>
  <c r="ES38" i="22"/>
  <c r="ES33" i="22"/>
  <c r="ES54" i="22"/>
  <c r="ES24" i="22"/>
  <c r="ES71" i="22"/>
  <c r="ES29" i="22"/>
  <c r="ES27" i="22"/>
  <c r="ES76" i="22"/>
  <c r="ES32" i="22"/>
  <c r="ES67" i="22"/>
  <c r="ES62" i="22"/>
  <c r="ES70" i="22"/>
  <c r="ES48" i="22"/>
  <c r="ES39" i="22"/>
  <c r="ES31" i="22"/>
  <c r="ES30" i="22"/>
  <c r="ES66" i="22"/>
  <c r="ES64" i="22"/>
  <c r="ES42" i="22"/>
  <c r="ES53" i="22"/>
  <c r="ES35" i="22"/>
  <c r="ES56" i="22"/>
  <c r="ES69" i="22"/>
  <c r="ES52" i="22"/>
  <c r="ES72" i="22"/>
  <c r="ES46" i="22"/>
  <c r="ES73" i="22"/>
  <c r="ES58" i="22"/>
  <c r="ER22" i="22"/>
  <c r="CY525" i="5" s="1"/>
  <c r="ES40" i="22"/>
  <c r="ES44" i="22"/>
  <c r="ES43" i="22"/>
  <c r="ES50" i="22"/>
  <c r="ES45" i="22"/>
  <c r="ES60" i="22"/>
  <c r="ES68" i="22"/>
  <c r="ES28" i="22"/>
  <c r="ES23" i="22"/>
  <c r="ES75" i="22"/>
  <c r="ES26" i="22"/>
  <c r="ES57" i="22"/>
  <c r="ES49" i="22"/>
  <c r="ES34" i="22"/>
  <c r="CW595" i="5"/>
  <c r="CW767" i="5"/>
  <c r="CW178" i="5"/>
  <c r="CY1281" i="5"/>
  <c r="CV597" i="5"/>
  <c r="CV87" i="5" s="1"/>
  <c r="CZ487" i="5"/>
  <c r="CZ488" i="5" s="1"/>
  <c r="CY501" i="5"/>
  <c r="CY502" i="5" s="1"/>
  <c r="CY508" i="5"/>
  <c r="CY509" i="5" s="1"/>
  <c r="CY494" i="5"/>
  <c r="CY495" i="5" s="1"/>
  <c r="CZ575" i="5"/>
  <c r="CZ167" i="5" s="1"/>
  <c r="CZ582" i="5"/>
  <c r="CZ174" i="5" s="1"/>
  <c r="CZ576" i="5"/>
  <c r="CZ168" i="5" s="1"/>
  <c r="CZ574" i="5"/>
  <c r="CZ166" i="5" s="1"/>
  <c r="CZ583" i="5"/>
  <c r="CZ175" i="5" s="1"/>
  <c r="CZ581" i="5"/>
  <c r="CZ173" i="5" s="1"/>
  <c r="CZ580" i="5"/>
  <c r="CZ172" i="5" s="1"/>
  <c r="CZ578" i="5"/>
  <c r="CZ170" i="5" s="1"/>
  <c r="CZ577" i="5"/>
  <c r="CZ169" i="5" s="1"/>
  <c r="CZ579" i="5"/>
  <c r="CZ171" i="5" s="1"/>
  <c r="CY584" i="5"/>
  <c r="CZ594" i="5"/>
  <c r="CZ223" i="5" s="1"/>
  <c r="CZ155" i="5"/>
  <c r="DA391" i="5"/>
  <c r="DB388" i="5"/>
  <c r="DB396" i="5" s="1"/>
  <c r="DA398" i="5"/>
  <c r="DA399" i="5"/>
  <c r="BM232" i="5"/>
  <c r="BN818" i="5"/>
  <c r="BN820" i="5" s="1"/>
  <c r="BM832" i="5"/>
  <c r="BM676" i="5"/>
  <c r="BM706" i="5"/>
  <c r="BM97" i="5"/>
  <c r="ET19" i="22" l="1"/>
  <c r="ET76" i="22" s="1"/>
  <c r="ES21" i="22"/>
  <c r="CZ512" i="5" s="1"/>
  <c r="CX160" i="5"/>
  <c r="ES22" i="22"/>
  <c r="CZ525" i="5" s="1"/>
  <c r="CZ527" i="5" s="1"/>
  <c r="CZ161" i="5" s="1"/>
  <c r="ET69" i="22"/>
  <c r="ET53" i="22"/>
  <c r="ET74" i="22"/>
  <c r="ET61" i="22"/>
  <c r="ET59" i="22"/>
  <c r="ET57" i="22"/>
  <c r="ET75" i="22"/>
  <c r="ET67" i="22"/>
  <c r="ET68" i="22"/>
  <c r="ET47" i="22"/>
  <c r="ET32" i="22"/>
  <c r="ET48" i="22"/>
  <c r="ET26" i="22"/>
  <c r="ET36" i="22"/>
  <c r="ET34" i="22"/>
  <c r="ET58" i="22"/>
  <c r="ET24" i="22"/>
  <c r="ET70" i="22"/>
  <c r="ET55" i="22"/>
  <c r="ET66" i="22"/>
  <c r="ET39" i="22"/>
  <c r="ET23" i="22"/>
  <c r="ET49" i="22"/>
  <c r="ET29" i="22"/>
  <c r="ET51" i="22"/>
  <c r="ET45" i="22"/>
  <c r="ET40" i="22"/>
  <c r="ET60" i="22"/>
  <c r="ET52" i="22"/>
  <c r="ET71" i="22"/>
  <c r="ET38" i="22"/>
  <c r="ET44" i="22"/>
  <c r="ET37" i="22"/>
  <c r="ET46" i="22"/>
  <c r="ET43" i="22"/>
  <c r="ET27" i="22"/>
  <c r="ET28" i="22"/>
  <c r="ET63" i="22"/>
  <c r="CY527" i="5"/>
  <c r="CY161" i="5" s="1"/>
  <c r="ET50" i="22"/>
  <c r="ET62" i="22"/>
  <c r="ET41" i="22"/>
  <c r="ET35" i="22"/>
  <c r="ET30" i="22"/>
  <c r="ET33" i="22"/>
  <c r="CW239" i="5"/>
  <c r="CW596" i="5"/>
  <c r="CW597" i="5" s="1"/>
  <c r="CW87" i="5" s="1"/>
  <c r="CW180" i="5"/>
  <c r="CW84" i="5" s="1"/>
  <c r="CW1282" i="5"/>
  <c r="CY586" i="5"/>
  <c r="CY177" i="5" s="1"/>
  <c r="CZ1281" i="5"/>
  <c r="CX595" i="5"/>
  <c r="CX178" i="5"/>
  <c r="CX767" i="5"/>
  <c r="DA487" i="5"/>
  <c r="DA488" i="5" s="1"/>
  <c r="DA583" i="5"/>
  <c r="DA175" i="5" s="1"/>
  <c r="DA582" i="5"/>
  <c r="DA174" i="5" s="1"/>
  <c r="DA576" i="5"/>
  <c r="DA168" i="5" s="1"/>
  <c r="DA574" i="5"/>
  <c r="DA166" i="5" s="1"/>
  <c r="DA575" i="5"/>
  <c r="DA167" i="5" s="1"/>
  <c r="DA577" i="5"/>
  <c r="DA169" i="5" s="1"/>
  <c r="DA581" i="5"/>
  <c r="DA173" i="5" s="1"/>
  <c r="DA580" i="5"/>
  <c r="DA172" i="5" s="1"/>
  <c r="DA578" i="5"/>
  <c r="DA170" i="5" s="1"/>
  <c r="DA579" i="5"/>
  <c r="DA171" i="5" s="1"/>
  <c r="DA155" i="5"/>
  <c r="DA594" i="5"/>
  <c r="DA223" i="5" s="1"/>
  <c r="DB391" i="5"/>
  <c r="CZ508" i="5"/>
  <c r="CZ509" i="5" s="1"/>
  <c r="CZ584" i="5"/>
  <c r="CZ494" i="5"/>
  <c r="CZ495" i="5" s="1"/>
  <c r="CZ501" i="5"/>
  <c r="CZ502" i="5" s="1"/>
  <c r="DC388" i="5"/>
  <c r="DC396" i="5" s="1"/>
  <c r="DB399" i="5"/>
  <c r="DB398" i="5"/>
  <c r="BN636" i="5"/>
  <c r="BN98" i="5"/>
  <c r="BM95" i="5"/>
  <c r="BN829" i="5"/>
  <c r="BN821" i="5"/>
  <c r="ET54" i="22" l="1"/>
  <c r="ET42" i="22"/>
  <c r="ET31" i="22"/>
  <c r="ET65" i="22"/>
  <c r="ET56" i="22"/>
  <c r="ET73" i="22"/>
  <c r="ET25" i="22"/>
  <c r="ET64" i="22"/>
  <c r="ET72" i="22"/>
  <c r="EU19" i="22"/>
  <c r="EU31" i="22" s="1"/>
  <c r="ET21" i="22"/>
  <c r="CY512" i="5"/>
  <c r="CY514" i="5" s="1"/>
  <c r="CY589" i="5" s="1"/>
  <c r="CZ514" i="5"/>
  <c r="EU57" i="22"/>
  <c r="CW1293" i="5"/>
  <c r="CW1288" i="5" s="1"/>
  <c r="AF1307" i="5"/>
  <c r="AF1312" i="5" s="1"/>
  <c r="DA1281" i="5"/>
  <c r="AG1306" i="5" s="1"/>
  <c r="CZ586" i="5"/>
  <c r="CZ177" i="5" s="1"/>
  <c r="CX596" i="5"/>
  <c r="CX597" i="5" s="1"/>
  <c r="CX87" i="5" s="1"/>
  <c r="CX239" i="5"/>
  <c r="CX180" i="5"/>
  <c r="CX84" i="5" s="1"/>
  <c r="CX1282" i="5"/>
  <c r="CX1293" i="5" s="1"/>
  <c r="DB487" i="5"/>
  <c r="DB488" i="5" s="1"/>
  <c r="DA494" i="5"/>
  <c r="DA495" i="5" s="1"/>
  <c r="DA501" i="5"/>
  <c r="DA502" i="5" s="1"/>
  <c r="DB574" i="5"/>
  <c r="DB166" i="5" s="1"/>
  <c r="DB582" i="5"/>
  <c r="DB174" i="5" s="1"/>
  <c r="DB576" i="5"/>
  <c r="DB168" i="5" s="1"/>
  <c r="DB575" i="5"/>
  <c r="DB167" i="5" s="1"/>
  <c r="DB583" i="5"/>
  <c r="DB175" i="5" s="1"/>
  <c r="DB577" i="5"/>
  <c r="DB169" i="5" s="1"/>
  <c r="DB581" i="5"/>
  <c r="DB173" i="5" s="1"/>
  <c r="DB580" i="5"/>
  <c r="DB172" i="5" s="1"/>
  <c r="DB578" i="5"/>
  <c r="DB170" i="5" s="1"/>
  <c r="DB579" i="5"/>
  <c r="DB171" i="5" s="1"/>
  <c r="DA508" i="5"/>
  <c r="DA509" i="5" s="1"/>
  <c r="DA584" i="5"/>
  <c r="DB594" i="5"/>
  <c r="DB223" i="5" s="1"/>
  <c r="DB155" i="5"/>
  <c r="DC391" i="5"/>
  <c r="DC399" i="5"/>
  <c r="DC398" i="5"/>
  <c r="BN232" i="5"/>
  <c r="BN832" i="5"/>
  <c r="BO818" i="5"/>
  <c r="BO820" i="5" s="1"/>
  <c r="BN676" i="5"/>
  <c r="BN706" i="5"/>
  <c r="BN97" i="5"/>
  <c r="CZ589" i="5" l="1"/>
  <c r="EU34" i="22"/>
  <c r="EU48" i="22"/>
  <c r="EU35" i="22"/>
  <c r="EU27" i="22"/>
  <c r="EU26" i="22"/>
  <c r="EU24" i="22"/>
  <c r="EU50" i="22"/>
  <c r="EU66" i="22"/>
  <c r="EU30" i="22"/>
  <c r="EU29" i="22"/>
  <c r="EU39" i="22"/>
  <c r="EU59" i="22"/>
  <c r="EU73" i="22"/>
  <c r="EU42" i="22"/>
  <c r="EU36" i="22"/>
  <c r="EU68" i="22"/>
  <c r="EU70" i="22"/>
  <c r="EU23" i="22"/>
  <c r="EU67" i="22"/>
  <c r="EU37" i="22"/>
  <c r="EU32" i="22"/>
  <c r="EU61" i="22"/>
  <c r="EU60" i="22"/>
  <c r="EU28" i="22"/>
  <c r="EU46" i="22"/>
  <c r="ET22" i="22"/>
  <c r="DA525" i="5" s="1"/>
  <c r="DA527" i="5" s="1"/>
  <c r="DA161" i="5" s="1"/>
  <c r="EU71" i="22"/>
  <c r="EU69" i="22"/>
  <c r="EU58" i="22"/>
  <c r="EU76" i="22"/>
  <c r="EU25" i="22"/>
  <c r="EU75" i="22"/>
  <c r="EU74" i="22"/>
  <c r="EU41" i="22"/>
  <c r="EU49" i="22"/>
  <c r="EU72" i="22"/>
  <c r="EU51" i="22"/>
  <c r="EU55" i="22"/>
  <c r="EU38" i="22"/>
  <c r="EU64" i="22"/>
  <c r="EU65" i="22"/>
  <c r="EU53" i="22"/>
  <c r="EU45" i="22"/>
  <c r="EU40" i="22"/>
  <c r="EU63" i="22"/>
  <c r="EU56" i="22"/>
  <c r="EU54" i="22"/>
  <c r="EU52" i="22"/>
  <c r="EU44" i="22"/>
  <c r="EU33" i="22"/>
  <c r="EU62" i="22"/>
  <c r="EU43" i="22"/>
  <c r="EU47" i="22"/>
  <c r="EV59" i="22"/>
  <c r="EV19" i="22"/>
  <c r="EV33" i="22" s="1"/>
  <c r="CY178" i="5"/>
  <c r="CY160" i="5"/>
  <c r="DA586" i="5"/>
  <c r="DA177" i="5" s="1"/>
  <c r="DB1281" i="5"/>
  <c r="DC487" i="5"/>
  <c r="DC488" i="5" s="1"/>
  <c r="DC575" i="5"/>
  <c r="DC167" i="5" s="1"/>
  <c r="DC582" i="5"/>
  <c r="DC174" i="5" s="1"/>
  <c r="DC576" i="5"/>
  <c r="DC168" i="5" s="1"/>
  <c r="DC583" i="5"/>
  <c r="DC175" i="5" s="1"/>
  <c r="DC574" i="5"/>
  <c r="DC166" i="5" s="1"/>
  <c r="DC580" i="5"/>
  <c r="DC172" i="5" s="1"/>
  <c r="DC577" i="5"/>
  <c r="DC169" i="5" s="1"/>
  <c r="DC578" i="5"/>
  <c r="DC170" i="5" s="1"/>
  <c r="DC581" i="5"/>
  <c r="DC173" i="5" s="1"/>
  <c r="DC579" i="5"/>
  <c r="DC171" i="5" s="1"/>
  <c r="CX1288" i="5"/>
  <c r="DC155" i="5"/>
  <c r="CZ160" i="5"/>
  <c r="DB494" i="5"/>
  <c r="DB495" i="5" s="1"/>
  <c r="DB501" i="5"/>
  <c r="DB502" i="5" s="1"/>
  <c r="DB508" i="5"/>
  <c r="DB509" i="5" s="1"/>
  <c r="DB584" i="5"/>
  <c r="DC594" i="5"/>
  <c r="DC223" i="5" s="1"/>
  <c r="DD388" i="5"/>
  <c r="DD396" i="5" s="1"/>
  <c r="BO98" i="5"/>
  <c r="BO636" i="5"/>
  <c r="BN95" i="5"/>
  <c r="BO821" i="5"/>
  <c r="BO829" i="5"/>
  <c r="EV51" i="22" l="1"/>
  <c r="EV50" i="22"/>
  <c r="EV53" i="22"/>
  <c r="EV75" i="22"/>
  <c r="EV69" i="22"/>
  <c r="EV65" i="22"/>
  <c r="EV32" i="22"/>
  <c r="EV45" i="22"/>
  <c r="EV36" i="22"/>
  <c r="EV28" i="22"/>
  <c r="EV57" i="22"/>
  <c r="EV35" i="22"/>
  <c r="EV64" i="22"/>
  <c r="EV58" i="22"/>
  <c r="EV26" i="22"/>
  <c r="EV24" i="22"/>
  <c r="EV68" i="22"/>
  <c r="EV27" i="22"/>
  <c r="EV55" i="22"/>
  <c r="EV72" i="22"/>
  <c r="EV40" i="22"/>
  <c r="EV67" i="22"/>
  <c r="EV41" i="22"/>
  <c r="EV61" i="22"/>
  <c r="EV70" i="22"/>
  <c r="EV71" i="22"/>
  <c r="EV73" i="22"/>
  <c r="EV63" i="22"/>
  <c r="EV62" i="22"/>
  <c r="EV47" i="22"/>
  <c r="EV39" i="22"/>
  <c r="EV74" i="22"/>
  <c r="EV54" i="22"/>
  <c r="EV23" i="22"/>
  <c r="EV30" i="22"/>
  <c r="EV44" i="22"/>
  <c r="EV76" i="22"/>
  <c r="EV37" i="22"/>
  <c r="EV66" i="22"/>
  <c r="EV56" i="22"/>
  <c r="EV46" i="22"/>
  <c r="EV29" i="22"/>
  <c r="EV42" i="22"/>
  <c r="EV52" i="22"/>
  <c r="EV48" i="22"/>
  <c r="EV60" i="22"/>
  <c r="EV38" i="22"/>
  <c r="EV43" i="22"/>
  <c r="EV34" i="22"/>
  <c r="EV31" i="22"/>
  <c r="EV25" i="22"/>
  <c r="EV49" i="22"/>
  <c r="EU21" i="22"/>
  <c r="EU22" i="22"/>
  <c r="DB525" i="5" s="1"/>
  <c r="DB527" i="5" s="1"/>
  <c r="DB161" i="5" s="1"/>
  <c r="CY595" i="5"/>
  <c r="CY596" i="5" s="1"/>
  <c r="CY767" i="5"/>
  <c r="DA512" i="5"/>
  <c r="DA514" i="5" s="1"/>
  <c r="DA589" i="5" s="1"/>
  <c r="CZ178" i="5"/>
  <c r="CZ595" i="5"/>
  <c r="CZ767" i="5"/>
  <c r="DC1281" i="5"/>
  <c r="DB586" i="5"/>
  <c r="DB177" i="5" s="1"/>
  <c r="CY180" i="5"/>
  <c r="CY84" i="5" s="1"/>
  <c r="CY1282" i="5"/>
  <c r="CY1293" i="5" s="1"/>
  <c r="CY1288" i="5" s="1"/>
  <c r="DC584" i="5"/>
  <c r="DC494" i="5"/>
  <c r="DC495" i="5" s="1"/>
  <c r="DC501" i="5"/>
  <c r="DC502" i="5" s="1"/>
  <c r="DC508" i="5"/>
  <c r="DC509" i="5" s="1"/>
  <c r="DD391" i="5"/>
  <c r="EW19" i="22" s="1"/>
  <c r="DE388" i="5"/>
  <c r="DE396" i="5" s="1"/>
  <c r="DD398" i="5"/>
  <c r="DD399" i="5"/>
  <c r="BO232" i="5"/>
  <c r="BP818" i="5"/>
  <c r="BP820" i="5" s="1"/>
  <c r="BO832" i="5"/>
  <c r="BO97" i="5"/>
  <c r="BO676" i="5"/>
  <c r="BO706" i="5"/>
  <c r="CY239" i="5" l="1"/>
  <c r="EV21" i="22"/>
  <c r="EV22" i="22"/>
  <c r="DC525" i="5" s="1"/>
  <c r="DA160" i="5"/>
  <c r="DB512" i="5"/>
  <c r="DB514" i="5" s="1"/>
  <c r="DB589" i="5" s="1"/>
  <c r="EW62" i="22"/>
  <c r="EW51" i="22"/>
  <c r="EW42" i="22"/>
  <c r="EW33" i="22"/>
  <c r="EW63" i="22"/>
  <c r="EW58" i="22"/>
  <c r="EW75" i="22"/>
  <c r="EW52" i="22"/>
  <c r="EW47" i="22"/>
  <c r="EW23" i="22"/>
  <c r="EW72" i="22"/>
  <c r="EW53" i="22"/>
  <c r="EW70" i="22"/>
  <c r="EW37" i="22"/>
  <c r="EW43" i="22"/>
  <c r="EW24" i="22"/>
  <c r="EW44" i="22"/>
  <c r="EW29" i="22"/>
  <c r="EW73" i="22"/>
  <c r="EW64" i="22"/>
  <c r="EW36" i="22"/>
  <c r="EW57" i="22"/>
  <c r="EW71" i="22"/>
  <c r="EW46" i="22"/>
  <c r="EW26" i="22"/>
  <c r="EW32" i="22"/>
  <c r="EW28" i="22"/>
  <c r="EW27" i="22"/>
  <c r="EW48" i="22"/>
  <c r="EW54" i="22"/>
  <c r="EW59" i="22"/>
  <c r="EW30" i="22"/>
  <c r="EW60" i="22"/>
  <c r="EW31" i="22"/>
  <c r="EW61" i="22"/>
  <c r="EW35" i="22"/>
  <c r="EW34" i="22"/>
  <c r="EW55" i="22"/>
  <c r="EW25" i="22"/>
  <c r="EW41" i="22"/>
  <c r="EW56" i="22"/>
  <c r="EW74" i="22"/>
  <c r="EW38" i="22"/>
  <c r="EW50" i="22"/>
  <c r="EW69" i="22"/>
  <c r="EW66" i="22"/>
  <c r="EW76" i="22"/>
  <c r="EW40" i="22"/>
  <c r="EW45" i="22"/>
  <c r="EW68" i="22"/>
  <c r="EW67" i="22"/>
  <c r="EW49" i="22"/>
  <c r="EW39" i="22"/>
  <c r="EW65" i="22"/>
  <c r="DC527" i="5"/>
  <c r="DC161" i="5" s="1"/>
  <c r="CZ596" i="5"/>
  <c r="CZ597" i="5" s="1"/>
  <c r="CZ87" i="5" s="1"/>
  <c r="CZ239" i="5"/>
  <c r="DA178" i="5"/>
  <c r="DA767" i="5"/>
  <c r="DA595" i="5"/>
  <c r="CZ1282" i="5"/>
  <c r="CZ180" i="5"/>
  <c r="CZ84" i="5" s="1"/>
  <c r="DC586" i="5"/>
  <c r="DC177" i="5" s="1"/>
  <c r="CY597" i="5"/>
  <c r="CY87" i="5" s="1"/>
  <c r="DD487" i="5"/>
  <c r="DD488" i="5" s="1"/>
  <c r="DD575" i="5"/>
  <c r="DD167" i="5" s="1"/>
  <c r="DD582" i="5"/>
  <c r="DD174" i="5" s="1"/>
  <c r="DD576" i="5"/>
  <c r="DD168" i="5" s="1"/>
  <c r="DD583" i="5"/>
  <c r="DD175" i="5" s="1"/>
  <c r="DD574" i="5"/>
  <c r="DD166" i="5" s="1"/>
  <c r="DD581" i="5"/>
  <c r="DD173" i="5" s="1"/>
  <c r="DD580" i="5"/>
  <c r="DD172" i="5" s="1"/>
  <c r="DD578" i="5"/>
  <c r="DD170" i="5" s="1"/>
  <c r="DD577" i="5"/>
  <c r="DD169" i="5" s="1"/>
  <c r="DD579" i="5"/>
  <c r="DD171" i="5" s="1"/>
  <c r="DD155" i="5"/>
  <c r="DD594" i="5"/>
  <c r="DD223" i="5" s="1"/>
  <c r="DE391" i="5"/>
  <c r="DE399" i="5"/>
  <c r="DE398" i="5"/>
  <c r="BP636" i="5"/>
  <c r="BP98" i="5"/>
  <c r="BO95" i="5"/>
  <c r="BP821" i="5"/>
  <c r="BP829" i="5"/>
  <c r="EX48" i="22" l="1"/>
  <c r="EX19" i="22"/>
  <c r="EW21" i="22"/>
  <c r="DB767" i="5"/>
  <c r="DB160" i="5"/>
  <c r="DC512" i="5"/>
  <c r="DC514" i="5" s="1"/>
  <c r="DC589" i="5" s="1"/>
  <c r="EX60" i="22"/>
  <c r="EX25" i="22"/>
  <c r="EX70" i="22"/>
  <c r="EX56" i="22"/>
  <c r="EX76" i="22"/>
  <c r="EX52" i="22"/>
  <c r="EX51" i="22"/>
  <c r="EX49" i="22"/>
  <c r="EX55" i="22"/>
  <c r="EX32" i="22"/>
  <c r="EX27" i="22"/>
  <c r="EW22" i="22"/>
  <c r="DD525" i="5" s="1"/>
  <c r="EX40" i="22"/>
  <c r="EX67" i="22"/>
  <c r="EX72" i="22"/>
  <c r="EX68" i="22"/>
  <c r="EX59" i="22"/>
  <c r="EX63" i="22"/>
  <c r="EX45" i="22"/>
  <c r="EX44" i="22"/>
  <c r="EX36" i="22"/>
  <c r="EX62" i="22"/>
  <c r="EX41" i="22"/>
  <c r="EX28" i="22"/>
  <c r="EX46" i="22"/>
  <c r="EX33" i="22"/>
  <c r="EX37" i="22"/>
  <c r="EX31" i="22"/>
  <c r="EX42" i="22"/>
  <c r="EX53" i="22"/>
  <c r="EX73" i="22"/>
  <c r="EX34" i="22"/>
  <c r="EX26" i="22"/>
  <c r="EX47" i="22"/>
  <c r="EX38" i="22"/>
  <c r="EX50" i="22"/>
  <c r="EX57" i="22"/>
  <c r="EX29" i="22"/>
  <c r="EX65" i="22"/>
  <c r="EX66" i="22"/>
  <c r="EX30" i="22"/>
  <c r="EX24" i="22"/>
  <c r="EX23" i="22"/>
  <c r="EX39" i="22"/>
  <c r="EX35" i="22"/>
  <c r="EX58" i="22"/>
  <c r="EX74" i="22"/>
  <c r="EX69" i="22"/>
  <c r="EX75" i="22"/>
  <c r="EX71" i="22"/>
  <c r="EX43" i="22"/>
  <c r="EX54" i="22"/>
  <c r="EX64" i="22"/>
  <c r="EX61" i="22"/>
  <c r="DA180" i="5"/>
  <c r="DA84" i="5" s="1"/>
  <c r="DA1282" i="5"/>
  <c r="DA596" i="5"/>
  <c r="DA597" i="5" s="1"/>
  <c r="DA87" i="5" s="1"/>
  <c r="DA239" i="5"/>
  <c r="CZ1293" i="5"/>
  <c r="DD1281" i="5"/>
  <c r="DE487" i="5"/>
  <c r="DE488" i="5" s="1"/>
  <c r="DB178" i="5"/>
  <c r="DB595" i="5"/>
  <c r="DE574" i="5"/>
  <c r="DE166" i="5" s="1"/>
  <c r="DE582" i="5"/>
  <c r="DE174" i="5" s="1"/>
  <c r="DE576" i="5"/>
  <c r="DE168" i="5" s="1"/>
  <c r="DE575" i="5"/>
  <c r="DE167" i="5" s="1"/>
  <c r="DE583" i="5"/>
  <c r="DE175" i="5" s="1"/>
  <c r="DE578" i="5"/>
  <c r="DE170" i="5" s="1"/>
  <c r="DE581" i="5"/>
  <c r="DE173" i="5" s="1"/>
  <c r="DE580" i="5"/>
  <c r="DE172" i="5" s="1"/>
  <c r="DE577" i="5"/>
  <c r="DE169" i="5" s="1"/>
  <c r="DE579" i="5"/>
  <c r="DE171" i="5" s="1"/>
  <c r="DD501" i="5"/>
  <c r="DD502" i="5" s="1"/>
  <c r="DD508" i="5"/>
  <c r="DD509" i="5" s="1"/>
  <c r="DD494" i="5"/>
  <c r="DD495" i="5" s="1"/>
  <c r="DE155" i="5"/>
  <c r="DD584" i="5"/>
  <c r="DE594" i="5"/>
  <c r="DE223" i="5" s="1"/>
  <c r="DF388" i="5"/>
  <c r="DF396" i="5" s="1"/>
  <c r="BP676" i="5"/>
  <c r="BP706" i="5"/>
  <c r="BP97" i="5"/>
  <c r="BP232" i="5"/>
  <c r="BP832" i="5"/>
  <c r="BQ818" i="5"/>
  <c r="BQ820" i="5" s="1"/>
  <c r="EX21" i="22" l="1"/>
  <c r="DC595" i="5"/>
  <c r="DC596" i="5" s="1"/>
  <c r="DC160" i="5"/>
  <c r="DD527" i="5"/>
  <c r="DD161" i="5" s="1"/>
  <c r="EX22" i="22"/>
  <c r="DE525" i="5" s="1"/>
  <c r="DA1293" i="5"/>
  <c r="AG1307" i="5"/>
  <c r="AG1312" i="5" s="1"/>
  <c r="CZ1288" i="5"/>
  <c r="DA1288" i="5"/>
  <c r="DE1281" i="5"/>
  <c r="AH1306" i="5" s="1"/>
  <c r="DD586" i="5"/>
  <c r="DD177" i="5" s="1"/>
  <c r="DB180" i="5"/>
  <c r="DB84" i="5" s="1"/>
  <c r="DB1282" i="5"/>
  <c r="DB1293" i="5" s="1"/>
  <c r="DB239" i="5"/>
  <c r="DB596" i="5"/>
  <c r="DE508" i="5"/>
  <c r="DE509" i="5" s="1"/>
  <c r="DE501" i="5"/>
  <c r="DE502" i="5" s="1"/>
  <c r="DE494" i="5"/>
  <c r="DE495" i="5" s="1"/>
  <c r="DE584" i="5"/>
  <c r="DF391" i="5"/>
  <c r="EY19" i="22" s="1"/>
  <c r="DF398" i="5"/>
  <c r="DF399" i="5"/>
  <c r="BQ98" i="5"/>
  <c r="BQ636" i="5"/>
  <c r="BP95" i="5"/>
  <c r="BQ829" i="5"/>
  <c r="BQ821" i="5"/>
  <c r="DC239" i="5" l="1"/>
  <c r="DC178" i="5"/>
  <c r="DC180" i="5" s="1"/>
  <c r="DC767" i="5"/>
  <c r="DD512" i="5"/>
  <c r="DD514" i="5" s="1"/>
  <c r="DD589" i="5" s="1"/>
  <c r="EY52" i="22"/>
  <c r="EY44" i="22"/>
  <c r="EY56" i="22"/>
  <c r="EY59" i="22"/>
  <c r="EY60" i="22"/>
  <c r="EY33" i="22"/>
  <c r="EY34" i="22"/>
  <c r="EY29" i="22"/>
  <c r="EY27" i="22"/>
  <c r="EY24" i="22"/>
  <c r="EY43" i="22"/>
  <c r="EY38" i="22"/>
  <c r="EY45" i="22"/>
  <c r="EY65" i="22"/>
  <c r="EY47" i="22"/>
  <c r="EY35" i="22"/>
  <c r="EY32" i="22"/>
  <c r="EY72" i="22"/>
  <c r="EY62" i="22"/>
  <c r="EY39" i="22"/>
  <c r="EY25" i="22"/>
  <c r="EY73" i="22"/>
  <c r="EY71" i="22"/>
  <c r="EY46" i="22"/>
  <c r="EY54" i="22"/>
  <c r="EY55" i="22"/>
  <c r="EY67" i="22"/>
  <c r="EY61" i="22"/>
  <c r="EY51" i="22"/>
  <c r="EY70" i="22"/>
  <c r="EY74" i="22"/>
  <c r="EY66" i="22"/>
  <c r="EY30" i="22"/>
  <c r="EY40" i="22"/>
  <c r="EY63" i="22"/>
  <c r="EY41" i="22"/>
  <c r="EY76" i="22"/>
  <c r="EY36" i="22"/>
  <c r="EY69" i="22"/>
  <c r="EY23" i="22"/>
  <c r="EY31" i="22"/>
  <c r="EY28" i="22"/>
  <c r="EY42" i="22"/>
  <c r="EY26" i="22"/>
  <c r="EY49" i="22"/>
  <c r="EY53" i="22"/>
  <c r="EY48" i="22"/>
  <c r="EY57" i="22"/>
  <c r="EY75" i="22"/>
  <c r="EY50" i="22"/>
  <c r="EY64" i="22"/>
  <c r="EY68" i="22"/>
  <c r="EY58" i="22"/>
  <c r="EY37" i="22"/>
  <c r="DE527" i="5"/>
  <c r="DE161" i="5" s="1"/>
  <c r="DE586" i="5"/>
  <c r="DE177" i="5" s="1"/>
  <c r="DF487" i="5"/>
  <c r="DF488" i="5" s="1"/>
  <c r="DB597" i="5"/>
  <c r="DB87" i="5" s="1"/>
  <c r="DC597" i="5"/>
  <c r="DC87" i="5" s="1"/>
  <c r="DC1282" i="5"/>
  <c r="DC1293" i="5" s="1"/>
  <c r="DC1288" i="5" s="1"/>
  <c r="DF574" i="5"/>
  <c r="DF166" i="5" s="1"/>
  <c r="DF582" i="5"/>
  <c r="DF174" i="5" s="1"/>
  <c r="DF576" i="5"/>
  <c r="DF168" i="5" s="1"/>
  <c r="DF575" i="5"/>
  <c r="DF167" i="5" s="1"/>
  <c r="DF583" i="5"/>
  <c r="DF175" i="5" s="1"/>
  <c r="DF578" i="5"/>
  <c r="DF170" i="5" s="1"/>
  <c r="DF577" i="5"/>
  <c r="DF169" i="5" s="1"/>
  <c r="DF580" i="5"/>
  <c r="DF172" i="5" s="1"/>
  <c r="DF581" i="5"/>
  <c r="DF173" i="5" s="1"/>
  <c r="DF579" i="5"/>
  <c r="DF171" i="5" s="1"/>
  <c r="DB1288" i="5"/>
  <c r="DF155" i="5"/>
  <c r="DF594" i="5"/>
  <c r="DF223" i="5" s="1"/>
  <c r="DC84" i="5"/>
  <c r="DG388" i="5"/>
  <c r="DG396" i="5" s="1"/>
  <c r="BQ232" i="5"/>
  <c r="BQ832" i="5"/>
  <c r="BR818" i="5"/>
  <c r="BR820" i="5" s="1"/>
  <c r="BQ97" i="5"/>
  <c r="BQ706" i="5"/>
  <c r="BQ676" i="5"/>
  <c r="EY21" i="22" l="1"/>
  <c r="DD160" i="5"/>
  <c r="DD767" i="5"/>
  <c r="DE512" i="5"/>
  <c r="DE514" i="5" s="1"/>
  <c r="DE589" i="5" s="1"/>
  <c r="EY22" i="22"/>
  <c r="DF525" i="5" s="1"/>
  <c r="DF1281" i="5"/>
  <c r="DF501" i="5"/>
  <c r="DF502" i="5" s="1"/>
  <c r="DF508" i="5"/>
  <c r="DF509" i="5" s="1"/>
  <c r="DF494" i="5"/>
  <c r="DF495" i="5" s="1"/>
  <c r="DF584" i="5"/>
  <c r="DG391" i="5"/>
  <c r="EZ19" i="22" s="1"/>
  <c r="DH388" i="5"/>
  <c r="DH396" i="5" s="1"/>
  <c r="DG398" i="5"/>
  <c r="DG399" i="5"/>
  <c r="BR98" i="5"/>
  <c r="BR636" i="5"/>
  <c r="BR829" i="5"/>
  <c r="BR821" i="5"/>
  <c r="BQ95" i="5"/>
  <c r="DD595" i="5" l="1"/>
  <c r="DD178" i="5"/>
  <c r="DD1282" i="5" s="1"/>
  <c r="DD1293" i="5" s="1"/>
  <c r="DE178" i="5"/>
  <c r="DE160" i="5"/>
  <c r="EZ42" i="22"/>
  <c r="EZ73" i="22"/>
  <c r="EZ38" i="22"/>
  <c r="EZ59" i="22"/>
  <c r="EZ27" i="22"/>
  <c r="EZ68" i="22"/>
  <c r="EZ48" i="22"/>
  <c r="EZ74" i="22"/>
  <c r="EZ51" i="22"/>
  <c r="EZ28" i="22"/>
  <c r="EZ41" i="22"/>
  <c r="EZ57" i="22"/>
  <c r="EZ55" i="22"/>
  <c r="EZ40" i="22"/>
  <c r="EZ39" i="22"/>
  <c r="EZ24" i="22"/>
  <c r="EZ29" i="22"/>
  <c r="EZ43" i="22"/>
  <c r="EZ36" i="22"/>
  <c r="EZ64" i="22"/>
  <c r="EZ76" i="22"/>
  <c r="EZ33" i="22"/>
  <c r="EZ49" i="22"/>
  <c r="EZ35" i="22"/>
  <c r="EZ46" i="22"/>
  <c r="EZ52" i="22"/>
  <c r="EZ61" i="22"/>
  <c r="EZ56" i="22"/>
  <c r="EZ54" i="22"/>
  <c r="EZ30" i="22"/>
  <c r="EZ75" i="22"/>
  <c r="EZ31" i="22"/>
  <c r="EZ71" i="22"/>
  <c r="EZ53" i="22"/>
  <c r="EZ65" i="22"/>
  <c r="EZ50" i="22"/>
  <c r="EZ69" i="22"/>
  <c r="EZ58" i="22"/>
  <c r="EZ72" i="22"/>
  <c r="EZ60" i="22"/>
  <c r="EZ25" i="22"/>
  <c r="EZ63" i="22"/>
  <c r="EZ62" i="22"/>
  <c r="EZ67" i="22"/>
  <c r="EZ32" i="22"/>
  <c r="EZ66" i="22"/>
  <c r="EZ34" i="22"/>
  <c r="EZ23" i="22"/>
  <c r="EZ26" i="22"/>
  <c r="EZ45" i="22"/>
  <c r="EZ37" i="22"/>
  <c r="EZ70" i="22"/>
  <c r="EZ44" i="22"/>
  <c r="EZ47" i="22"/>
  <c r="DF527" i="5"/>
  <c r="DF161" i="5" s="1"/>
  <c r="DD180" i="5"/>
  <c r="DD84" i="5" s="1"/>
  <c r="DF586" i="5"/>
  <c r="DF177" i="5" s="1"/>
  <c r="DG487" i="5"/>
  <c r="DG488" i="5" s="1"/>
  <c r="DG574" i="5"/>
  <c r="DG166" i="5" s="1"/>
  <c r="DG582" i="5"/>
  <c r="DG174" i="5" s="1"/>
  <c r="DG576" i="5"/>
  <c r="DG168" i="5" s="1"/>
  <c r="DG575" i="5"/>
  <c r="DG167" i="5" s="1"/>
  <c r="DG583" i="5"/>
  <c r="DG175" i="5" s="1"/>
  <c r="DG578" i="5"/>
  <c r="DG170" i="5" s="1"/>
  <c r="DG580" i="5"/>
  <c r="DG172" i="5" s="1"/>
  <c r="DG577" i="5"/>
  <c r="DG169" i="5" s="1"/>
  <c r="DG581" i="5"/>
  <c r="DG173" i="5" s="1"/>
  <c r="DG579" i="5"/>
  <c r="DG171" i="5" s="1"/>
  <c r="DG155" i="5"/>
  <c r="DG594" i="5"/>
  <c r="DG223" i="5" s="1"/>
  <c r="DH391" i="5"/>
  <c r="DI388" i="5"/>
  <c r="DI396" i="5" s="1"/>
  <c r="DH398" i="5"/>
  <c r="DH399" i="5"/>
  <c r="BR232" i="5"/>
  <c r="BS818" i="5"/>
  <c r="BS820" i="5" s="1"/>
  <c r="BR832" i="5"/>
  <c r="BR97" i="5"/>
  <c r="BR676" i="5"/>
  <c r="BR706" i="5"/>
  <c r="DD239" i="5" l="1"/>
  <c r="DD596" i="5"/>
  <c r="DD597" i="5" s="1"/>
  <c r="DD87" i="5" s="1"/>
  <c r="FA60" i="22"/>
  <c r="FA19" i="22"/>
  <c r="FA30" i="22" s="1"/>
  <c r="DE767" i="5"/>
  <c r="EZ21" i="22"/>
  <c r="DE595" i="5"/>
  <c r="DF512" i="5"/>
  <c r="DF514" i="5" s="1"/>
  <c r="DF589" i="5" s="1"/>
  <c r="FA32" i="22"/>
  <c r="FA75" i="22"/>
  <c r="FA59" i="22"/>
  <c r="FA72" i="22"/>
  <c r="FA58" i="22"/>
  <c r="FA23" i="22"/>
  <c r="FA29" i="22"/>
  <c r="FA37" i="22"/>
  <c r="FA73" i="22"/>
  <c r="FA50" i="22"/>
  <c r="FA25" i="22"/>
  <c r="FA61" i="22"/>
  <c r="FA26" i="22"/>
  <c r="FA55" i="22"/>
  <c r="FA38" i="22"/>
  <c r="FA28" i="22"/>
  <c r="FA45" i="22"/>
  <c r="FA68" i="22"/>
  <c r="FA71" i="22"/>
  <c r="FA33" i="22"/>
  <c r="FA48" i="22"/>
  <c r="FA24" i="22"/>
  <c r="FA53" i="22"/>
  <c r="FA36" i="22"/>
  <c r="FA76" i="22"/>
  <c r="FA46" i="22"/>
  <c r="FA44" i="22"/>
  <c r="FA69" i="22"/>
  <c r="FA63" i="22"/>
  <c r="FA35" i="22"/>
  <c r="FA64" i="22"/>
  <c r="FA62" i="22"/>
  <c r="FA67" i="22"/>
  <c r="FA54" i="22"/>
  <c r="FA39" i="22"/>
  <c r="FA66" i="22"/>
  <c r="EZ22" i="22"/>
  <c r="DG525" i="5" s="1"/>
  <c r="FA51" i="22"/>
  <c r="FA57" i="22"/>
  <c r="FA27" i="22"/>
  <c r="FA49" i="22"/>
  <c r="FA52" i="22"/>
  <c r="FA42" i="22"/>
  <c r="FA43" i="22"/>
  <c r="FA31" i="22"/>
  <c r="FA40" i="22"/>
  <c r="FA34" i="22"/>
  <c r="FA70" i="22"/>
  <c r="FA41" i="22"/>
  <c r="FA74" i="22"/>
  <c r="FA65" i="22"/>
  <c r="FA56" i="22"/>
  <c r="FA47" i="22"/>
  <c r="DE596" i="5"/>
  <c r="DE597" i="5" s="1"/>
  <c r="DE87" i="5" s="1"/>
  <c r="DE239" i="5"/>
  <c r="DG1281" i="5"/>
  <c r="DE1282" i="5"/>
  <c r="DE180" i="5"/>
  <c r="DE84" i="5" s="1"/>
  <c r="DH487" i="5"/>
  <c r="DH488" i="5" s="1"/>
  <c r="DH575" i="5"/>
  <c r="DH167" i="5" s="1"/>
  <c r="DH582" i="5"/>
  <c r="DH174" i="5" s="1"/>
  <c r="DH576" i="5"/>
  <c r="DH168" i="5" s="1"/>
  <c r="DH574" i="5"/>
  <c r="DH166" i="5" s="1"/>
  <c r="DH583" i="5"/>
  <c r="DH175" i="5" s="1"/>
  <c r="DH580" i="5"/>
  <c r="DH172" i="5" s="1"/>
  <c r="DH578" i="5"/>
  <c r="DH170" i="5" s="1"/>
  <c r="DH581" i="5"/>
  <c r="DH173" i="5" s="1"/>
  <c r="DH577" i="5"/>
  <c r="DH169" i="5" s="1"/>
  <c r="DH579" i="5"/>
  <c r="DH171" i="5" s="1"/>
  <c r="DD1288" i="5"/>
  <c r="DG508" i="5"/>
  <c r="DG509" i="5" s="1"/>
  <c r="DG494" i="5"/>
  <c r="DG495" i="5" s="1"/>
  <c r="DG501" i="5"/>
  <c r="DG502" i="5" s="1"/>
  <c r="DH155" i="5"/>
  <c r="DH594" i="5"/>
  <c r="DH223" i="5" s="1"/>
  <c r="DG584" i="5"/>
  <c r="DI391" i="5"/>
  <c r="DI398" i="5"/>
  <c r="DI399" i="5"/>
  <c r="BS98" i="5"/>
  <c r="BS636" i="5"/>
  <c r="BR95" i="5"/>
  <c r="BS829" i="5"/>
  <c r="BS821" i="5"/>
  <c r="FA21" i="22" l="1"/>
  <c r="FB24" i="22"/>
  <c r="FB19" i="22"/>
  <c r="DF767" i="5"/>
  <c r="DF160" i="5"/>
  <c r="FB52" i="22"/>
  <c r="FB46" i="22"/>
  <c r="FB69" i="22"/>
  <c r="FB60" i="22"/>
  <c r="FB76" i="22"/>
  <c r="FB59" i="22"/>
  <c r="FB75" i="22"/>
  <c r="FB49" i="22"/>
  <c r="FB45" i="22"/>
  <c r="FB30" i="22"/>
  <c r="FB55" i="22"/>
  <c r="FB67" i="22"/>
  <c r="FB23" i="22"/>
  <c r="FB38" i="22"/>
  <c r="FB66" i="22"/>
  <c r="FB68" i="22"/>
  <c r="FB26" i="22"/>
  <c r="FB50" i="22"/>
  <c r="FB61" i="22"/>
  <c r="FA22" i="22"/>
  <c r="DH525" i="5" s="1"/>
  <c r="DG512" i="5"/>
  <c r="DG527" i="5"/>
  <c r="DG161" i="5" s="1"/>
  <c r="FB47" i="22"/>
  <c r="FB27" i="22"/>
  <c r="FB35" i="22"/>
  <c r="FB65" i="22"/>
  <c r="FB32" i="22"/>
  <c r="FB70" i="22"/>
  <c r="FB56" i="22"/>
  <c r="FB63" i="22"/>
  <c r="FB36" i="22"/>
  <c r="FB33" i="22"/>
  <c r="FB51" i="22"/>
  <c r="FB44" i="22"/>
  <c r="FB34" i="22"/>
  <c r="FB73" i="22"/>
  <c r="FB42" i="22"/>
  <c r="FB37" i="22"/>
  <c r="FB71" i="22"/>
  <c r="FB41" i="22"/>
  <c r="FB28" i="22"/>
  <c r="FB72" i="22"/>
  <c r="FB43" i="22"/>
  <c r="FB62" i="22"/>
  <c r="FB53" i="22"/>
  <c r="FB25" i="22"/>
  <c r="FB54" i="22"/>
  <c r="FB74" i="22"/>
  <c r="FB57" i="22"/>
  <c r="FB64" i="22"/>
  <c r="FB31" i="22"/>
  <c r="FB40" i="22"/>
  <c r="FB48" i="22"/>
  <c r="FB58" i="22"/>
  <c r="DG514" i="5"/>
  <c r="DH1281" i="5"/>
  <c r="DG586" i="5"/>
  <c r="DG177" i="5" s="1"/>
  <c r="AH1307" i="5"/>
  <c r="AH1312" i="5" s="1"/>
  <c r="DE1293" i="5"/>
  <c r="DE1288" i="5" s="1"/>
  <c r="DI487" i="5"/>
  <c r="DI488" i="5" s="1"/>
  <c r="DF178" i="5"/>
  <c r="DF595" i="5"/>
  <c r="DF239" i="5" s="1"/>
  <c r="DI575" i="5"/>
  <c r="DI167" i="5" s="1"/>
  <c r="DI582" i="5"/>
  <c r="DI174" i="5" s="1"/>
  <c r="DI576" i="5"/>
  <c r="DI168" i="5" s="1"/>
  <c r="DI583" i="5"/>
  <c r="DI175" i="5" s="1"/>
  <c r="DI574" i="5"/>
  <c r="DI166" i="5" s="1"/>
  <c r="DI577" i="5"/>
  <c r="DI169" i="5" s="1"/>
  <c r="DI578" i="5"/>
  <c r="DI170" i="5" s="1"/>
  <c r="DI580" i="5"/>
  <c r="DI172" i="5" s="1"/>
  <c r="DI581" i="5"/>
  <c r="DI173" i="5" s="1"/>
  <c r="DI579" i="5"/>
  <c r="DI171" i="5" s="1"/>
  <c r="DH501" i="5"/>
  <c r="DH502" i="5" s="1"/>
  <c r="DH508" i="5"/>
  <c r="DH509" i="5" s="1"/>
  <c r="DH494" i="5"/>
  <c r="DH495" i="5" s="1"/>
  <c r="DI155" i="5"/>
  <c r="DI594" i="5"/>
  <c r="DI223" i="5" s="1"/>
  <c r="DH584" i="5"/>
  <c r="DJ388" i="5"/>
  <c r="DJ396" i="5" s="1"/>
  <c r="BS232" i="5"/>
  <c r="BT818" i="5"/>
  <c r="BT820" i="5" s="1"/>
  <c r="BS832" i="5"/>
  <c r="BS706" i="5"/>
  <c r="BS676" i="5"/>
  <c r="BS97" i="5"/>
  <c r="DG589" i="5" l="1"/>
  <c r="FB29" i="22"/>
  <c r="FB39" i="22"/>
  <c r="FB21" i="22"/>
  <c r="DH527" i="5"/>
  <c r="DH161" i="5" s="1"/>
  <c r="DI1281" i="5"/>
  <c r="DH586" i="5"/>
  <c r="DH177" i="5" s="1"/>
  <c r="DF180" i="5"/>
  <c r="DF84" i="5" s="1"/>
  <c r="DF1282" i="5"/>
  <c r="DF1293" i="5" s="1"/>
  <c r="DF1288" i="5" s="1"/>
  <c r="DF596" i="5"/>
  <c r="DF597" i="5" s="1"/>
  <c r="DF87" i="5" s="1"/>
  <c r="DG160" i="5"/>
  <c r="DI494" i="5"/>
  <c r="DI495" i="5" s="1"/>
  <c r="DI501" i="5"/>
  <c r="DI502" i="5" s="1"/>
  <c r="DI508" i="5"/>
  <c r="DI509" i="5" s="1"/>
  <c r="DJ391" i="5"/>
  <c r="FC19" i="22" s="1"/>
  <c r="DI584" i="5"/>
  <c r="DK388" i="5"/>
  <c r="DK396" i="5" s="1"/>
  <c r="DJ398" i="5"/>
  <c r="DJ399" i="5"/>
  <c r="BT98" i="5"/>
  <c r="BT636" i="5"/>
  <c r="BS95" i="5"/>
  <c r="BT829" i="5"/>
  <c r="BT821" i="5"/>
  <c r="FB22" i="22" l="1"/>
  <c r="DI525" i="5" s="1"/>
  <c r="DH512" i="5"/>
  <c r="DH514" i="5" s="1"/>
  <c r="DH589" i="5" s="1"/>
  <c r="FC40" i="22"/>
  <c r="FC54" i="22"/>
  <c r="FC69" i="22"/>
  <c r="FC23" i="22"/>
  <c r="FC38" i="22"/>
  <c r="FC44" i="22"/>
  <c r="FC46" i="22"/>
  <c r="FC28" i="22"/>
  <c r="FC62" i="22"/>
  <c r="FC33" i="22"/>
  <c r="FC56" i="22"/>
  <c r="FC65" i="22"/>
  <c r="FC59" i="22"/>
  <c r="FC70" i="22"/>
  <c r="FC74" i="22"/>
  <c r="FC42" i="22"/>
  <c r="FC43" i="22"/>
  <c r="FC47" i="22"/>
  <c r="FC41" i="22"/>
  <c r="FC29" i="22"/>
  <c r="FC72" i="22"/>
  <c r="FC31" i="22"/>
  <c r="FC75" i="22"/>
  <c r="FC53" i="22"/>
  <c r="FC52" i="22"/>
  <c r="FC30" i="22"/>
  <c r="FC49" i="22"/>
  <c r="FC36" i="22"/>
  <c r="FC55" i="22"/>
  <c r="FC35" i="22"/>
  <c r="FC73" i="22"/>
  <c r="FC51" i="22"/>
  <c r="FC50" i="22"/>
  <c r="FC32" i="22"/>
  <c r="FC63" i="22"/>
  <c r="FC34" i="22"/>
  <c r="FC76" i="22"/>
  <c r="FC66" i="22"/>
  <c r="FC61" i="22"/>
  <c r="FC24" i="22"/>
  <c r="FC45" i="22"/>
  <c r="FC60" i="22"/>
  <c r="FC37" i="22"/>
  <c r="FC48" i="22"/>
  <c r="FC67" i="22"/>
  <c r="FC27" i="22"/>
  <c r="FC71" i="22"/>
  <c r="FC58" i="22"/>
  <c r="FC68" i="22"/>
  <c r="FC64" i="22"/>
  <c r="FC26" i="22"/>
  <c r="FC57" i="22"/>
  <c r="FC25" i="22"/>
  <c r="FC39" i="22"/>
  <c r="DI527" i="5"/>
  <c r="DI161" i="5" s="1"/>
  <c r="DG178" i="5"/>
  <c r="DG767" i="5"/>
  <c r="DG595" i="5"/>
  <c r="DI586" i="5"/>
  <c r="DI177" i="5" s="1"/>
  <c r="DJ487" i="5"/>
  <c r="DJ488" i="5" s="1"/>
  <c r="DJ574" i="5"/>
  <c r="DJ166" i="5" s="1"/>
  <c r="DJ582" i="5"/>
  <c r="DJ174" i="5" s="1"/>
  <c r="DJ576" i="5"/>
  <c r="DJ168" i="5" s="1"/>
  <c r="DJ575" i="5"/>
  <c r="DJ167" i="5" s="1"/>
  <c r="DJ583" i="5"/>
  <c r="DJ175" i="5" s="1"/>
  <c r="DJ578" i="5"/>
  <c r="DJ170" i="5" s="1"/>
  <c r="DJ580" i="5"/>
  <c r="DJ172" i="5" s="1"/>
  <c r="DJ581" i="5"/>
  <c r="DJ173" i="5" s="1"/>
  <c r="DJ577" i="5"/>
  <c r="DJ169" i="5" s="1"/>
  <c r="DJ579" i="5"/>
  <c r="DJ171" i="5" s="1"/>
  <c r="DJ594" i="5"/>
  <c r="DJ223" i="5" s="1"/>
  <c r="DJ155" i="5"/>
  <c r="DK391" i="5"/>
  <c r="DL388" i="5"/>
  <c r="DL396" i="5" s="1"/>
  <c r="DK398" i="5"/>
  <c r="DK399" i="5"/>
  <c r="BT232" i="5"/>
  <c r="BU818" i="5"/>
  <c r="BU820" i="5" s="1"/>
  <c r="BT832" i="5"/>
  <c r="BT97" i="5"/>
  <c r="BT676" i="5"/>
  <c r="BT706" i="5"/>
  <c r="FD66" i="22" l="1"/>
  <c r="FD19" i="22"/>
  <c r="FD51" i="22" s="1"/>
  <c r="FC21" i="22"/>
  <c r="DH160" i="5"/>
  <c r="DI512" i="5"/>
  <c r="DI514" i="5" s="1"/>
  <c r="DI589" i="5" s="1"/>
  <c r="FD53" i="22"/>
  <c r="FD35" i="22"/>
  <c r="FD74" i="22"/>
  <c r="FD69" i="22"/>
  <c r="FD49" i="22"/>
  <c r="FD41" i="22"/>
  <c r="FD68" i="22"/>
  <c r="FD43" i="22"/>
  <c r="FD76" i="22"/>
  <c r="FD63" i="22"/>
  <c r="FD50" i="22"/>
  <c r="FD45" i="22"/>
  <c r="FD25" i="22"/>
  <c r="FD60" i="22"/>
  <c r="FD54" i="22"/>
  <c r="FD39" i="22"/>
  <c r="FD34" i="22"/>
  <c r="FD75" i="22"/>
  <c r="FD30" i="22"/>
  <c r="FD58" i="22"/>
  <c r="FD27" i="22"/>
  <c r="FD72" i="22"/>
  <c r="FD29" i="22"/>
  <c r="FD44" i="22"/>
  <c r="FD67" i="22"/>
  <c r="FD31" i="22"/>
  <c r="FD70" i="22"/>
  <c r="FD33" i="22"/>
  <c r="FD32" i="22"/>
  <c r="FC22" i="22"/>
  <c r="DJ525" i="5" s="1"/>
  <c r="FD61" i="22"/>
  <c r="FD48" i="22"/>
  <c r="FD40" i="22"/>
  <c r="FD55" i="22"/>
  <c r="FD26" i="22"/>
  <c r="FD28" i="22"/>
  <c r="FD56" i="22"/>
  <c r="FD42" i="22"/>
  <c r="FD62" i="22"/>
  <c r="FD23" i="22"/>
  <c r="FD36" i="22"/>
  <c r="FD52" i="22"/>
  <c r="FD24" i="22"/>
  <c r="FD38" i="22"/>
  <c r="FD71" i="22"/>
  <c r="FD47" i="22"/>
  <c r="FD64" i="22"/>
  <c r="FD73" i="22"/>
  <c r="FD59" i="22"/>
  <c r="FD57" i="22"/>
  <c r="FD46" i="22"/>
  <c r="FD65" i="22"/>
  <c r="FD37" i="22"/>
  <c r="DG1282" i="5"/>
  <c r="DG1293" i="5" s="1"/>
  <c r="DG1288" i="5" s="1"/>
  <c r="DG180" i="5"/>
  <c r="DG84" i="5" s="1"/>
  <c r="DG239" i="5"/>
  <c r="DG596" i="5"/>
  <c r="DG597" i="5" s="1"/>
  <c r="DG87" i="5" s="1"/>
  <c r="DJ1281" i="5"/>
  <c r="DK487" i="5"/>
  <c r="DK488" i="5" s="1"/>
  <c r="DH178" i="5"/>
  <c r="DH595" i="5"/>
  <c r="DH767" i="5"/>
  <c r="DK575" i="5"/>
  <c r="DK167" i="5" s="1"/>
  <c r="DK582" i="5"/>
  <c r="DK174" i="5" s="1"/>
  <c r="DK576" i="5"/>
  <c r="DK168" i="5" s="1"/>
  <c r="DK583" i="5"/>
  <c r="DK175" i="5" s="1"/>
  <c r="DK574" i="5"/>
  <c r="DK166" i="5" s="1"/>
  <c r="DK577" i="5"/>
  <c r="DK169" i="5" s="1"/>
  <c r="DK578" i="5"/>
  <c r="DK170" i="5" s="1"/>
  <c r="DK580" i="5"/>
  <c r="DK172" i="5" s="1"/>
  <c r="DK581" i="5"/>
  <c r="DK173" i="5" s="1"/>
  <c r="DK579" i="5"/>
  <c r="DK171" i="5" s="1"/>
  <c r="DJ501" i="5"/>
  <c r="DJ502" i="5" s="1"/>
  <c r="DJ508" i="5"/>
  <c r="DJ509" i="5" s="1"/>
  <c r="DJ494" i="5"/>
  <c r="DJ495" i="5" s="1"/>
  <c r="DJ584" i="5"/>
  <c r="DL391" i="5"/>
  <c r="DK155" i="5"/>
  <c r="DK594" i="5"/>
  <c r="DK223" i="5" s="1"/>
  <c r="DL399" i="5"/>
  <c r="DL398" i="5"/>
  <c r="BU98" i="5"/>
  <c r="BU636" i="5"/>
  <c r="BT95" i="5"/>
  <c r="BU821" i="5"/>
  <c r="BU829" i="5"/>
  <c r="FE36" i="22" l="1"/>
  <c r="FE19" i="22"/>
  <c r="FD21" i="22"/>
  <c r="DI160" i="5"/>
  <c r="FE34" i="22"/>
  <c r="FE47" i="22"/>
  <c r="FE71" i="22"/>
  <c r="FE76" i="22"/>
  <c r="FE44" i="22"/>
  <c r="FE32" i="22"/>
  <c r="FE45" i="22"/>
  <c r="FE63" i="22"/>
  <c r="FE50" i="22"/>
  <c r="FE61" i="22"/>
  <c r="FE41" i="22"/>
  <c r="FE53" i="22"/>
  <c r="FE54" i="22"/>
  <c r="FE39" i="22"/>
  <c r="FE67" i="22"/>
  <c r="FE28" i="22"/>
  <c r="FE24" i="22"/>
  <c r="FE60" i="22"/>
  <c r="FE73" i="22"/>
  <c r="FE48" i="22"/>
  <c r="FE64" i="22"/>
  <c r="FE42" i="22"/>
  <c r="FE26" i="22"/>
  <c r="FE62" i="22"/>
  <c r="FE57" i="22"/>
  <c r="FE40" i="22"/>
  <c r="FE75" i="22"/>
  <c r="FE35" i="22"/>
  <c r="FE69" i="22"/>
  <c r="FE29" i="22"/>
  <c r="FE70" i="22"/>
  <c r="FE43" i="22"/>
  <c r="DJ512" i="5"/>
  <c r="DJ514" i="5" s="1"/>
  <c r="DJ527" i="5"/>
  <c r="DJ161" i="5" s="1"/>
  <c r="FE27" i="22"/>
  <c r="FE74" i="22"/>
  <c r="FE30" i="22"/>
  <c r="FD22" i="22"/>
  <c r="DK525" i="5" s="1"/>
  <c r="FE46" i="22"/>
  <c r="FE55" i="22"/>
  <c r="FE23" i="22"/>
  <c r="FE66" i="22"/>
  <c r="FE72" i="22"/>
  <c r="FE49" i="22"/>
  <c r="FE52" i="22"/>
  <c r="FE56" i="22"/>
  <c r="FE68" i="22"/>
  <c r="FE31" i="22"/>
  <c r="FE59" i="22"/>
  <c r="FE65" i="22"/>
  <c r="FE37" i="22"/>
  <c r="FE33" i="22"/>
  <c r="FE38" i="22"/>
  <c r="FE25" i="22"/>
  <c r="DI595" i="5"/>
  <c r="DI178" i="5"/>
  <c r="DI767" i="5"/>
  <c r="DJ586" i="5"/>
  <c r="DJ177" i="5" s="1"/>
  <c r="DK1281" i="5"/>
  <c r="DH1282" i="5"/>
  <c r="DH1293" i="5" s="1"/>
  <c r="DH1288" i="5" s="1"/>
  <c r="DH180" i="5"/>
  <c r="DH84" i="5" s="1"/>
  <c r="DH596" i="5"/>
  <c r="DH239" i="5"/>
  <c r="DL487" i="5"/>
  <c r="DL488" i="5" s="1"/>
  <c r="DL594" i="5"/>
  <c r="DL223" i="5" s="1"/>
  <c r="DL575" i="5"/>
  <c r="DL167" i="5" s="1"/>
  <c r="DL582" i="5"/>
  <c r="DL174" i="5" s="1"/>
  <c r="DL576" i="5"/>
  <c r="DL168" i="5" s="1"/>
  <c r="DL574" i="5"/>
  <c r="DL166" i="5" s="1"/>
  <c r="DL583" i="5"/>
  <c r="DL175" i="5" s="1"/>
  <c r="DL580" i="5"/>
  <c r="DL172" i="5" s="1"/>
  <c r="DL581" i="5"/>
  <c r="DL173" i="5" s="1"/>
  <c r="DL577" i="5"/>
  <c r="DL169" i="5" s="1"/>
  <c r="DL578" i="5"/>
  <c r="DL170" i="5" s="1"/>
  <c r="DL579" i="5"/>
  <c r="DL171" i="5" s="1"/>
  <c r="DL155" i="5"/>
  <c r="DK501" i="5"/>
  <c r="DK502" i="5" s="1"/>
  <c r="DK508" i="5"/>
  <c r="DK509" i="5" s="1"/>
  <c r="DK494" i="5"/>
  <c r="DK495" i="5" s="1"/>
  <c r="DK584" i="5"/>
  <c r="DM388" i="5"/>
  <c r="DM396" i="5" s="1"/>
  <c r="BU97" i="5"/>
  <c r="BU706" i="5"/>
  <c r="BU676" i="5"/>
  <c r="BU232" i="5"/>
  <c r="BU832" i="5"/>
  <c r="BV818" i="5"/>
  <c r="BV820" i="5" s="1"/>
  <c r="DJ589" i="5" l="1"/>
  <c r="DJ767" i="5" s="1"/>
  <c r="FE58" i="22"/>
  <c r="FE51" i="22"/>
  <c r="FE21" i="22"/>
  <c r="DK527" i="5"/>
  <c r="DK161" i="5" s="1"/>
  <c r="DI239" i="5"/>
  <c r="DI596" i="5"/>
  <c r="DI597" i="5" s="1"/>
  <c r="DI87" i="5" s="1"/>
  <c r="DI180" i="5"/>
  <c r="DI84" i="5" s="1"/>
  <c r="DI1282" i="5"/>
  <c r="DJ160" i="5"/>
  <c r="DL1281" i="5"/>
  <c r="DK586" i="5"/>
  <c r="DK177" i="5" s="1"/>
  <c r="DH597" i="5"/>
  <c r="DH87" i="5" s="1"/>
  <c r="DL508" i="5"/>
  <c r="DL509" i="5" s="1"/>
  <c r="DL494" i="5"/>
  <c r="DL495" i="5" s="1"/>
  <c r="DL501" i="5"/>
  <c r="DL502" i="5" s="1"/>
  <c r="DL584" i="5"/>
  <c r="DM391" i="5"/>
  <c r="FF19" i="22" s="1"/>
  <c r="DN388" i="5"/>
  <c r="DN396" i="5" s="1"/>
  <c r="DM398" i="5"/>
  <c r="DM399" i="5"/>
  <c r="BV636" i="5"/>
  <c r="BV98" i="5"/>
  <c r="BV821" i="5"/>
  <c r="BV829" i="5"/>
  <c r="BU95" i="5"/>
  <c r="FE22" i="22" l="1"/>
  <c r="DL525" i="5" s="1"/>
  <c r="DL527" i="5" s="1"/>
  <c r="DL161" i="5" s="1"/>
  <c r="DK512" i="5"/>
  <c r="DK514" i="5" s="1"/>
  <c r="DK589" i="5" s="1"/>
  <c r="FF43" i="22"/>
  <c r="FF63" i="22"/>
  <c r="FF37" i="22"/>
  <c r="FF48" i="22"/>
  <c r="FF59" i="22"/>
  <c r="FF71" i="22"/>
  <c r="FF27" i="22"/>
  <c r="FF50" i="22"/>
  <c r="FF44" i="22"/>
  <c r="FF46" i="22"/>
  <c r="FF47" i="22"/>
  <c r="FF75" i="22"/>
  <c r="FF36" i="22"/>
  <c r="FF35" i="22"/>
  <c r="FF65" i="22"/>
  <c r="FF38" i="22"/>
  <c r="FF62" i="22"/>
  <c r="FF24" i="22"/>
  <c r="FF23" i="22"/>
  <c r="FF34" i="22"/>
  <c r="FF58" i="22"/>
  <c r="FF51" i="22"/>
  <c r="FF56" i="22"/>
  <c r="FF40" i="22"/>
  <c r="FF33" i="22"/>
  <c r="FF26" i="22"/>
  <c r="FF30" i="22"/>
  <c r="FF55" i="22"/>
  <c r="FF74" i="22"/>
  <c r="FF73" i="22"/>
  <c r="FF72" i="22"/>
  <c r="FF52" i="22"/>
  <c r="FF61" i="22"/>
  <c r="FF69" i="22"/>
  <c r="FF45" i="22"/>
  <c r="FF31" i="22"/>
  <c r="FF29" i="22"/>
  <c r="FF41" i="22"/>
  <c r="FF39" i="22"/>
  <c r="FF28" i="22"/>
  <c r="FF42" i="22"/>
  <c r="FF57" i="22"/>
  <c r="FF76" i="22"/>
  <c r="FF49" i="22"/>
  <c r="FF25" i="22"/>
  <c r="FF66" i="22"/>
  <c r="FF64" i="22"/>
  <c r="FF32" i="22"/>
  <c r="FF68" i="22"/>
  <c r="FF53" i="22"/>
  <c r="FF60" i="22"/>
  <c r="FF67" i="22"/>
  <c r="FF70" i="22"/>
  <c r="FF54" i="22"/>
  <c r="DI1293" i="5"/>
  <c r="DI1288" i="5" s="1"/>
  <c r="AI1307" i="5"/>
  <c r="DL586" i="5"/>
  <c r="DL177" i="5" s="1"/>
  <c r="DM487" i="5"/>
  <c r="DM488" i="5" s="1"/>
  <c r="DJ178" i="5"/>
  <c r="DJ595" i="5"/>
  <c r="DJ596" i="5" s="1"/>
  <c r="DJ597" i="5" s="1"/>
  <c r="DJ87" i="5" s="1"/>
  <c r="DM575" i="5"/>
  <c r="DM167" i="5" s="1"/>
  <c r="DM582" i="5"/>
  <c r="DM174" i="5" s="1"/>
  <c r="DM576" i="5"/>
  <c r="DM168" i="5" s="1"/>
  <c r="DM583" i="5"/>
  <c r="DM175" i="5" s="1"/>
  <c r="DM574" i="5"/>
  <c r="DM166" i="5" s="1"/>
  <c r="DM581" i="5"/>
  <c r="DM173" i="5" s="1"/>
  <c r="DM578" i="5"/>
  <c r="DM170" i="5" s="1"/>
  <c r="DM577" i="5"/>
  <c r="DM169" i="5" s="1"/>
  <c r="DM580" i="5"/>
  <c r="DM172" i="5" s="1"/>
  <c r="DM579" i="5"/>
  <c r="DM171" i="5" s="1"/>
  <c r="DM155" i="5"/>
  <c r="DM594" i="5"/>
  <c r="DM223" i="5" s="1"/>
  <c r="DN391" i="5"/>
  <c r="DN399" i="5"/>
  <c r="DN398" i="5"/>
  <c r="BV676" i="5"/>
  <c r="BV706" i="5"/>
  <c r="BV97" i="5"/>
  <c r="BV232" i="5"/>
  <c r="BW818" i="5"/>
  <c r="BW820" i="5" s="1"/>
  <c r="BV832" i="5"/>
  <c r="FG54" i="22" l="1"/>
  <c r="FG19" i="22"/>
  <c r="FF21" i="22"/>
  <c r="DK160" i="5"/>
  <c r="DL512" i="5"/>
  <c r="DL514" i="5" s="1"/>
  <c r="DL589" i="5" s="1"/>
  <c r="FG63" i="22"/>
  <c r="FG76" i="22"/>
  <c r="FG67" i="22"/>
  <c r="FG25" i="22"/>
  <c r="FG28" i="22"/>
  <c r="FG64" i="22"/>
  <c r="FG35" i="22"/>
  <c r="FG62" i="22"/>
  <c r="FG50" i="22"/>
  <c r="FG51" i="22"/>
  <c r="FG53" i="22"/>
  <c r="FG39" i="22"/>
  <c r="FG75" i="22"/>
  <c r="FG45" i="22"/>
  <c r="FG33" i="22"/>
  <c r="FG71" i="22"/>
  <c r="FG69" i="22"/>
  <c r="FG32" i="22"/>
  <c r="FG61" i="22"/>
  <c r="FG48" i="22"/>
  <c r="FG59" i="22"/>
  <c r="FG34" i="22"/>
  <c r="FG27" i="22"/>
  <c r="FG57" i="22"/>
  <c r="FG31" i="22"/>
  <c r="FG65" i="22"/>
  <c r="FG24" i="22"/>
  <c r="FG47" i="22"/>
  <c r="FG60" i="22"/>
  <c r="FG36" i="22"/>
  <c r="FG29" i="22"/>
  <c r="FG72" i="22"/>
  <c r="FG38" i="22"/>
  <c r="FG56" i="22"/>
  <c r="FG52" i="22"/>
  <c r="FG43" i="22"/>
  <c r="FG58" i="22"/>
  <c r="FG73" i="22"/>
  <c r="FG68" i="22"/>
  <c r="FG26" i="22"/>
  <c r="FG74" i="22"/>
  <c r="FG70" i="22"/>
  <c r="FG41" i="22"/>
  <c r="FG55" i="22"/>
  <c r="FG46" i="22"/>
  <c r="FG37" i="22"/>
  <c r="FG23" i="22"/>
  <c r="FG30" i="22"/>
  <c r="FG42" i="22"/>
  <c r="FG40" i="22"/>
  <c r="FG44" i="22"/>
  <c r="FG66" i="22"/>
  <c r="FF22" i="22"/>
  <c r="DM525" i="5" s="1"/>
  <c r="FG49" i="22"/>
  <c r="DK595" i="5"/>
  <c r="DK767" i="5"/>
  <c r="DK178" i="5"/>
  <c r="DM1281" i="5"/>
  <c r="AJ1306" i="5" s="1"/>
  <c r="DN487" i="5"/>
  <c r="DN488" i="5" s="1"/>
  <c r="DJ180" i="5"/>
  <c r="DJ84" i="5" s="1"/>
  <c r="DJ1282" i="5"/>
  <c r="DJ1293" i="5" s="1"/>
  <c r="DJ1288" i="5" s="1"/>
  <c r="DJ239" i="5"/>
  <c r="DN583" i="5"/>
  <c r="DN175" i="5" s="1"/>
  <c r="DN582" i="5"/>
  <c r="DN174" i="5" s="1"/>
  <c r="DN576" i="5"/>
  <c r="DN168" i="5" s="1"/>
  <c r="DN574" i="5"/>
  <c r="DN166" i="5" s="1"/>
  <c r="DN575" i="5"/>
  <c r="DN167" i="5" s="1"/>
  <c r="DN581" i="5"/>
  <c r="DN173" i="5" s="1"/>
  <c r="DN577" i="5"/>
  <c r="DN169" i="5" s="1"/>
  <c r="DN578" i="5"/>
  <c r="DN170" i="5" s="1"/>
  <c r="DN580" i="5"/>
  <c r="DN172" i="5" s="1"/>
  <c r="DN579" i="5"/>
  <c r="DN171" i="5" s="1"/>
  <c r="DM494" i="5"/>
  <c r="DM495" i="5" s="1"/>
  <c r="DM508" i="5"/>
  <c r="DM509" i="5" s="1"/>
  <c r="DM501" i="5"/>
  <c r="DM502" i="5" s="1"/>
  <c r="DM584" i="5"/>
  <c r="DN155" i="5"/>
  <c r="DN594" i="5"/>
  <c r="DN223" i="5" s="1"/>
  <c r="DO388" i="5"/>
  <c r="DO396" i="5" s="1"/>
  <c r="BW636" i="5"/>
  <c r="BW98" i="5"/>
  <c r="BV95" i="5"/>
  <c r="BW829" i="5"/>
  <c r="BW821" i="5"/>
  <c r="FG21" i="22" l="1"/>
  <c r="DL160" i="5"/>
  <c r="DL767" i="5"/>
  <c r="DM527" i="5"/>
  <c r="DM161" i="5" s="1"/>
  <c r="FG22" i="22"/>
  <c r="DN525" i="5" s="1"/>
  <c r="DK1282" i="5"/>
  <c r="DK1293" i="5" s="1"/>
  <c r="DK1288" i="5" s="1"/>
  <c r="DK180" i="5"/>
  <c r="DK84" i="5" s="1"/>
  <c r="DK596" i="5"/>
  <c r="DK597" i="5" s="1"/>
  <c r="DK87" i="5" s="1"/>
  <c r="DK239" i="5"/>
  <c r="DM586" i="5"/>
  <c r="DM177" i="5" s="1"/>
  <c r="DN1281" i="5"/>
  <c r="DO391" i="5"/>
  <c r="FH19" i="22" s="1"/>
  <c r="DN584" i="5"/>
  <c r="DN494" i="5"/>
  <c r="DN495" i="5" s="1"/>
  <c r="DN508" i="5"/>
  <c r="DN509" i="5" s="1"/>
  <c r="DN501" i="5"/>
  <c r="DN502" i="5" s="1"/>
  <c r="DP388" i="5"/>
  <c r="DP396" i="5" s="1"/>
  <c r="DO399" i="5"/>
  <c r="DO398" i="5"/>
  <c r="BW232" i="5"/>
  <c r="BX818" i="5"/>
  <c r="BX820" i="5" s="1"/>
  <c r="BW832" i="5"/>
  <c r="BW706" i="5"/>
  <c r="BW97" i="5"/>
  <c r="BW676" i="5"/>
  <c r="DL178" i="5" l="1"/>
  <c r="DL595" i="5"/>
  <c r="DM512" i="5"/>
  <c r="DM514" i="5" s="1"/>
  <c r="DM589" i="5" s="1"/>
  <c r="DO580" i="5"/>
  <c r="DO172" i="5" s="1"/>
  <c r="DN512" i="5"/>
  <c r="DN527" i="5"/>
  <c r="DN161" i="5" s="1"/>
  <c r="FH23" i="22"/>
  <c r="FH51" i="22"/>
  <c r="FH24" i="22"/>
  <c r="FH27" i="22"/>
  <c r="FH26" i="22"/>
  <c r="FH65" i="22"/>
  <c r="FH37" i="22"/>
  <c r="FH28" i="22"/>
  <c r="FH38" i="22"/>
  <c r="FH74" i="22"/>
  <c r="FH47" i="22"/>
  <c r="FH34" i="22"/>
  <c r="FH33" i="22"/>
  <c r="FH62" i="22"/>
  <c r="FH29" i="22"/>
  <c r="FH52" i="22"/>
  <c r="FH75" i="22"/>
  <c r="FH50" i="22"/>
  <c r="FH71" i="22"/>
  <c r="FH44" i="22"/>
  <c r="FH66" i="22"/>
  <c r="FH76" i="22"/>
  <c r="FH40" i="22"/>
  <c r="FH39" i="22"/>
  <c r="FH64" i="22"/>
  <c r="FH67" i="22"/>
  <c r="FH53" i="22"/>
  <c r="FH30" i="22"/>
  <c r="FH68" i="22"/>
  <c r="FH41" i="22"/>
  <c r="FH35" i="22"/>
  <c r="FH43" i="22"/>
  <c r="FH48" i="22"/>
  <c r="FH69" i="22"/>
  <c r="FH61" i="22"/>
  <c r="FH57" i="22"/>
  <c r="FH60" i="22"/>
  <c r="FH54" i="22"/>
  <c r="FH49" i="22"/>
  <c r="FH32" i="22"/>
  <c r="FH55" i="22"/>
  <c r="FH58" i="22"/>
  <c r="FH59" i="22"/>
  <c r="FH73" i="22"/>
  <c r="FH70" i="22"/>
  <c r="FH56" i="22"/>
  <c r="FH36" i="22"/>
  <c r="FH31" i="22"/>
  <c r="FH46" i="22"/>
  <c r="FH63" i="22"/>
  <c r="FH45" i="22"/>
  <c r="FH72" i="22"/>
  <c r="FH25" i="22"/>
  <c r="FH42" i="22"/>
  <c r="DN514" i="5"/>
  <c r="DN589" i="5" s="1"/>
  <c r="DO574" i="5"/>
  <c r="DO166" i="5" s="1"/>
  <c r="DO583" i="5"/>
  <c r="DO175" i="5" s="1"/>
  <c r="DO582" i="5"/>
  <c r="DO174" i="5" s="1"/>
  <c r="DN586" i="5"/>
  <c r="DN177" i="5" s="1"/>
  <c r="DO578" i="5"/>
  <c r="DO170" i="5" s="1"/>
  <c r="DO594" i="5"/>
  <c r="DO223" i="5" s="1"/>
  <c r="DO155" i="5"/>
  <c r="DO487" i="5"/>
  <c r="DO488" i="5" s="1"/>
  <c r="DO576" i="5"/>
  <c r="DO168" i="5" s="1"/>
  <c r="DO575" i="5"/>
  <c r="DO581" i="5"/>
  <c r="DO173" i="5" s="1"/>
  <c r="DO577" i="5"/>
  <c r="DO169" i="5" s="1"/>
  <c r="DO579" i="5"/>
  <c r="DO171" i="5" s="1"/>
  <c r="DP391" i="5"/>
  <c r="DQ388" i="5"/>
  <c r="DQ396" i="5" s="1"/>
  <c r="DP398" i="5"/>
  <c r="DP399" i="5"/>
  <c r="BX636" i="5"/>
  <c r="BX98" i="5"/>
  <c r="BW95" i="5"/>
  <c r="BX829" i="5"/>
  <c r="BX821" i="5"/>
  <c r="DL180" i="5" l="1"/>
  <c r="DL84" i="5" s="1"/>
  <c r="DL1282" i="5"/>
  <c r="DL1293" i="5" s="1"/>
  <c r="DL239" i="5"/>
  <c r="DL596" i="5"/>
  <c r="DL597" i="5" s="1"/>
  <c r="DL87" i="5" s="1"/>
  <c r="FI29" i="22"/>
  <c r="FI19" i="22"/>
  <c r="FH21" i="22"/>
  <c r="FI52" i="22"/>
  <c r="DM178" i="5"/>
  <c r="DM160" i="5"/>
  <c r="FI70" i="22"/>
  <c r="FI41" i="22"/>
  <c r="FI50" i="22"/>
  <c r="FI57" i="22"/>
  <c r="FI74" i="22"/>
  <c r="FI38" i="22"/>
  <c r="FI26" i="22"/>
  <c r="FI23" i="22"/>
  <c r="FI36" i="22"/>
  <c r="FI24" i="22"/>
  <c r="FI51" i="22"/>
  <c r="FI43" i="22"/>
  <c r="FI54" i="22"/>
  <c r="FI69" i="22"/>
  <c r="FI45" i="22"/>
  <c r="FI37" i="22"/>
  <c r="FI35" i="22"/>
  <c r="FI31" i="22"/>
  <c r="FI63" i="22"/>
  <c r="FI67" i="22"/>
  <c r="FI46" i="22"/>
  <c r="FI71" i="22"/>
  <c r="FI55" i="22"/>
  <c r="FI73" i="22"/>
  <c r="FI32" i="22"/>
  <c r="FI68" i="22"/>
  <c r="FI66" i="22"/>
  <c r="FI48" i="22"/>
  <c r="FH22" i="22"/>
  <c r="DO525" i="5" s="1"/>
  <c r="FI44" i="22"/>
  <c r="FI60" i="22"/>
  <c r="FI39" i="22"/>
  <c r="FI27" i="22"/>
  <c r="FI58" i="22"/>
  <c r="FI28" i="22"/>
  <c r="FI49" i="22"/>
  <c r="FI34" i="22"/>
  <c r="FI75" i="22"/>
  <c r="FI47" i="22"/>
  <c r="FI76" i="22"/>
  <c r="FI33" i="22"/>
  <c r="FI72" i="22"/>
  <c r="FI64" i="22"/>
  <c r="FI62" i="22"/>
  <c r="FI40" i="22"/>
  <c r="FI65" i="22"/>
  <c r="FI30" i="22"/>
  <c r="FI25" i="22"/>
  <c r="FI53" i="22"/>
  <c r="FI42" i="22"/>
  <c r="FI56" i="22"/>
  <c r="FI61" i="22"/>
  <c r="FI59" i="22"/>
  <c r="DO1281" i="5"/>
  <c r="DO501" i="5"/>
  <c r="DO502" i="5" s="1"/>
  <c r="DO494" i="5"/>
  <c r="DO495" i="5" s="1"/>
  <c r="DO508" i="5"/>
  <c r="DO509" i="5" s="1"/>
  <c r="DM767" i="5"/>
  <c r="DN160" i="5"/>
  <c r="DP487" i="5"/>
  <c r="DP488" i="5" s="1"/>
  <c r="DO167" i="5"/>
  <c r="DO584" i="5"/>
  <c r="DP575" i="5"/>
  <c r="DP167" i="5" s="1"/>
  <c r="DP582" i="5"/>
  <c r="DP174" i="5" s="1"/>
  <c r="DP576" i="5"/>
  <c r="DP168" i="5" s="1"/>
  <c r="DP574" i="5"/>
  <c r="DP166" i="5" s="1"/>
  <c r="DP583" i="5"/>
  <c r="DP175" i="5" s="1"/>
  <c r="DP581" i="5"/>
  <c r="DP173" i="5" s="1"/>
  <c r="DP578" i="5"/>
  <c r="DP170" i="5" s="1"/>
  <c r="DP577" i="5"/>
  <c r="DP169" i="5" s="1"/>
  <c r="DP580" i="5"/>
  <c r="DP172" i="5" s="1"/>
  <c r="DP579" i="5"/>
  <c r="DP171" i="5" s="1"/>
  <c r="DL1288" i="5"/>
  <c r="DQ391" i="5"/>
  <c r="DP155" i="5"/>
  <c r="DP594" i="5"/>
  <c r="DP223" i="5" s="1"/>
  <c r="DQ398" i="5"/>
  <c r="DQ399" i="5"/>
  <c r="BX232" i="5"/>
  <c r="BX832" i="5"/>
  <c r="BY818" i="5"/>
  <c r="BY820" i="5" s="1"/>
  <c r="BX706" i="5"/>
  <c r="BX97" i="5"/>
  <c r="BX676" i="5"/>
  <c r="FJ26" i="22" l="1"/>
  <c r="FJ19" i="22"/>
  <c r="FJ66" i="22" s="1"/>
  <c r="DM595" i="5"/>
  <c r="FI21" i="22"/>
  <c r="FJ49" i="22"/>
  <c r="FJ29" i="22"/>
  <c r="FJ33" i="22"/>
  <c r="FJ43" i="22"/>
  <c r="FJ23" i="22"/>
  <c r="FJ24" i="22"/>
  <c r="FJ64" i="22"/>
  <c r="DO527" i="5"/>
  <c r="DO161" i="5" s="1"/>
  <c r="FI22" i="22"/>
  <c r="DP525" i="5" s="1"/>
  <c r="FJ36" i="22"/>
  <c r="FJ55" i="22"/>
  <c r="FJ27" i="22"/>
  <c r="FJ71" i="22"/>
  <c r="FJ58" i="22"/>
  <c r="FJ48" i="22"/>
  <c r="FJ32" i="22"/>
  <c r="FJ73" i="22"/>
  <c r="FJ42" i="22"/>
  <c r="FJ50" i="22"/>
  <c r="FJ67" i="22"/>
  <c r="FJ38" i="22"/>
  <c r="FJ40" i="22"/>
  <c r="FJ44" i="22"/>
  <c r="FJ59" i="22"/>
  <c r="FJ31" i="22"/>
  <c r="FJ68" i="22"/>
  <c r="FJ30" i="22"/>
  <c r="FJ69" i="22"/>
  <c r="FJ45" i="22"/>
  <c r="FJ37" i="22"/>
  <c r="FJ35" i="22"/>
  <c r="FJ76" i="22"/>
  <c r="FJ34" i="22"/>
  <c r="FJ60" i="22"/>
  <c r="FJ46" i="22"/>
  <c r="FJ39" i="22"/>
  <c r="FJ52" i="22"/>
  <c r="FJ75" i="22"/>
  <c r="FJ41" i="22"/>
  <c r="FJ53" i="22"/>
  <c r="FJ28" i="22"/>
  <c r="FJ56" i="22"/>
  <c r="FJ65" i="22"/>
  <c r="FJ25" i="22"/>
  <c r="FJ74" i="22"/>
  <c r="FJ47" i="22"/>
  <c r="FJ57" i="22"/>
  <c r="FJ70" i="22"/>
  <c r="FJ54" i="22"/>
  <c r="FJ63" i="22"/>
  <c r="FJ51" i="22"/>
  <c r="FJ62" i="22"/>
  <c r="FJ72" i="22"/>
  <c r="FJ61" i="22"/>
  <c r="DO586" i="5"/>
  <c r="DO177" i="5" s="1"/>
  <c r="DP1281" i="5"/>
  <c r="DM239" i="5"/>
  <c r="DM596" i="5"/>
  <c r="DM597" i="5" s="1"/>
  <c r="DM87" i="5" s="1"/>
  <c r="DM180" i="5"/>
  <c r="DM84" i="5" s="1"/>
  <c r="DM1282" i="5"/>
  <c r="DN767" i="5"/>
  <c r="DN595" i="5"/>
  <c r="DN178" i="5"/>
  <c r="DQ487" i="5"/>
  <c r="DQ488" i="5" s="1"/>
  <c r="DQ594" i="5"/>
  <c r="DQ223" i="5" s="1"/>
  <c r="DQ155" i="5"/>
  <c r="DQ574" i="5"/>
  <c r="DQ166" i="5" s="1"/>
  <c r="DQ582" i="5"/>
  <c r="DQ174" i="5" s="1"/>
  <c r="DQ576" i="5"/>
  <c r="DQ168" i="5" s="1"/>
  <c r="DQ575" i="5"/>
  <c r="DQ167" i="5" s="1"/>
  <c r="DQ583" i="5"/>
  <c r="DQ175" i="5" s="1"/>
  <c r="DQ580" i="5"/>
  <c r="DQ172" i="5" s="1"/>
  <c r="DQ578" i="5"/>
  <c r="DQ170" i="5" s="1"/>
  <c r="DQ577" i="5"/>
  <c r="DQ169" i="5" s="1"/>
  <c r="DQ581" i="5"/>
  <c r="DQ173" i="5" s="1"/>
  <c r="DQ579" i="5"/>
  <c r="DQ171" i="5" s="1"/>
  <c r="DP501" i="5"/>
  <c r="DP502" i="5" s="1"/>
  <c r="DP508" i="5"/>
  <c r="DP509" i="5" s="1"/>
  <c r="DP584" i="5"/>
  <c r="DP494" i="5"/>
  <c r="DP495" i="5" s="1"/>
  <c r="DR388" i="5"/>
  <c r="DR396" i="5" s="1"/>
  <c r="BY98" i="5"/>
  <c r="BY636" i="5"/>
  <c r="BY829" i="5"/>
  <c r="BY821" i="5"/>
  <c r="BX95" i="5"/>
  <c r="FJ21" i="22" l="1"/>
  <c r="DO512" i="5"/>
  <c r="DO514" i="5" s="1"/>
  <c r="DO589" i="5" s="1"/>
  <c r="FJ22" i="22"/>
  <c r="DP527" i="5"/>
  <c r="DP161" i="5" s="1"/>
  <c r="DM1293" i="5"/>
  <c r="DM1288" i="5" s="1"/>
  <c r="AJ1307" i="5"/>
  <c r="AJ1312" i="5" s="1"/>
  <c r="DQ1281" i="5"/>
  <c r="AK1306" i="5" s="1"/>
  <c r="DP586" i="5"/>
  <c r="DP177" i="5" s="1"/>
  <c r="DN239" i="5"/>
  <c r="DN596" i="5"/>
  <c r="DN597" i="5" s="1"/>
  <c r="DN87" i="5" s="1"/>
  <c r="DN180" i="5"/>
  <c r="DN84" i="5" s="1"/>
  <c r="DN1282" i="5"/>
  <c r="DN1293" i="5" s="1"/>
  <c r="DQ508" i="5"/>
  <c r="DQ509" i="5" s="1"/>
  <c r="DQ501" i="5"/>
  <c r="DQ502" i="5" s="1"/>
  <c r="DQ494" i="5"/>
  <c r="DQ495" i="5" s="1"/>
  <c r="DQ584" i="5"/>
  <c r="DR391" i="5"/>
  <c r="FK19" i="22" s="1"/>
  <c r="DS388" i="5"/>
  <c r="DS396" i="5" s="1"/>
  <c r="DR399" i="5"/>
  <c r="DR398" i="5"/>
  <c r="BY232" i="5"/>
  <c r="BY832" i="5"/>
  <c r="BZ818" i="5"/>
  <c r="BZ820" i="5" s="1"/>
  <c r="BY706" i="5"/>
  <c r="BY97" i="5"/>
  <c r="BY676" i="5"/>
  <c r="DO160" i="5" l="1"/>
  <c r="DP512" i="5"/>
  <c r="DP514" i="5" s="1"/>
  <c r="DP589" i="5" s="1"/>
  <c r="DQ512" i="5"/>
  <c r="DQ525" i="5"/>
  <c r="DQ527" i="5" s="1"/>
  <c r="DQ161" i="5" s="1"/>
  <c r="FK25" i="22"/>
  <c r="FK55" i="22"/>
  <c r="FK65" i="22"/>
  <c r="FK76" i="22"/>
  <c r="FK54" i="22"/>
  <c r="FK56" i="22"/>
  <c r="FK40" i="22"/>
  <c r="FK43" i="22"/>
  <c r="FK61" i="22"/>
  <c r="FK47" i="22"/>
  <c r="FK29" i="22"/>
  <c r="FK66" i="22"/>
  <c r="FK70" i="22"/>
  <c r="FK36" i="22"/>
  <c r="FK34" i="22"/>
  <c r="FK74" i="22"/>
  <c r="FK35" i="22"/>
  <c r="FK45" i="22"/>
  <c r="FK64" i="22"/>
  <c r="FK69" i="22"/>
  <c r="FK73" i="22"/>
  <c r="FK50" i="22"/>
  <c r="FK75" i="22"/>
  <c r="FK58" i="22"/>
  <c r="FK24" i="22"/>
  <c r="FK46" i="22"/>
  <c r="FK48" i="22"/>
  <c r="FK41" i="22"/>
  <c r="FK42" i="22"/>
  <c r="FK53" i="22"/>
  <c r="FK51" i="22"/>
  <c r="FK26" i="22"/>
  <c r="FK60" i="22"/>
  <c r="FK31" i="22"/>
  <c r="FK33" i="22"/>
  <c r="FK44" i="22"/>
  <c r="FK23" i="22"/>
  <c r="FK63" i="22"/>
  <c r="FK62" i="22"/>
  <c r="FK30" i="22"/>
  <c r="FK72" i="22"/>
  <c r="FK71" i="22"/>
  <c r="FK28" i="22"/>
  <c r="FK27" i="22"/>
  <c r="FK57" i="22"/>
  <c r="FK59" i="22"/>
  <c r="FK68" i="22"/>
  <c r="FK39" i="22"/>
  <c r="FK49" i="22"/>
  <c r="FK37" i="22"/>
  <c r="FK32" i="22"/>
  <c r="FK38" i="22"/>
  <c r="FK52" i="22"/>
  <c r="FK67" i="22"/>
  <c r="DQ514" i="5"/>
  <c r="DO767" i="5"/>
  <c r="DO178" i="5"/>
  <c r="DO595" i="5"/>
  <c r="DQ586" i="5"/>
  <c r="DR487" i="5"/>
  <c r="DR488" i="5" s="1"/>
  <c r="DR583" i="5"/>
  <c r="DR175" i="5" s="1"/>
  <c r="DR582" i="5"/>
  <c r="DR174" i="5" s="1"/>
  <c r="DR576" i="5"/>
  <c r="DR168" i="5" s="1"/>
  <c r="DR575" i="5"/>
  <c r="DR167" i="5" s="1"/>
  <c r="DR574" i="5"/>
  <c r="DR166" i="5" s="1"/>
  <c r="DR581" i="5"/>
  <c r="DR173" i="5" s="1"/>
  <c r="DR577" i="5"/>
  <c r="DR169" i="5" s="1"/>
  <c r="DR580" i="5"/>
  <c r="DR172" i="5" s="1"/>
  <c r="DR578" i="5"/>
  <c r="DR170" i="5" s="1"/>
  <c r="DR579" i="5"/>
  <c r="DR171" i="5" s="1"/>
  <c r="DN1288" i="5"/>
  <c r="DS391" i="5"/>
  <c r="DR155" i="5"/>
  <c r="DR594" i="5"/>
  <c r="DR223" i="5" s="1"/>
  <c r="DT388" i="5"/>
  <c r="DT396" i="5" s="1"/>
  <c r="DS398" i="5"/>
  <c r="DS399" i="5"/>
  <c r="BZ98" i="5"/>
  <c r="BZ636" i="5"/>
  <c r="BY95" i="5"/>
  <c r="BZ829" i="5"/>
  <c r="BZ821" i="5"/>
  <c r="DQ589" i="5" l="1"/>
  <c r="FL73" i="22"/>
  <c r="FL19" i="22"/>
  <c r="FL63" i="22" s="1"/>
  <c r="FK21" i="22"/>
  <c r="DP160" i="5"/>
  <c r="DP767" i="5"/>
  <c r="FL28" i="22"/>
  <c r="FL45" i="22"/>
  <c r="FL41" i="22"/>
  <c r="FL30" i="22"/>
  <c r="FL75" i="22"/>
  <c r="FL72" i="22"/>
  <c r="FL38" i="22"/>
  <c r="FL53" i="22"/>
  <c r="FL74" i="22"/>
  <c r="FL29" i="22"/>
  <c r="FL64" i="22"/>
  <c r="FL76" i="22"/>
  <c r="FL68" i="22"/>
  <c r="FL36" i="22"/>
  <c r="FL44" i="22"/>
  <c r="FL62" i="22"/>
  <c r="FL67" i="22"/>
  <c r="FL59" i="22"/>
  <c r="FL37" i="22"/>
  <c r="FL49" i="22"/>
  <c r="FL35" i="22"/>
  <c r="FL47" i="22"/>
  <c r="FK22" i="22"/>
  <c r="DR525" i="5" s="1"/>
  <c r="FL56" i="22"/>
  <c r="FL25" i="22"/>
  <c r="FL32" i="22"/>
  <c r="FL33" i="22"/>
  <c r="FL48" i="22"/>
  <c r="FL55" i="22"/>
  <c r="FL61" i="22"/>
  <c r="FL66" i="22"/>
  <c r="FL50" i="22"/>
  <c r="FL24" i="22"/>
  <c r="FL70" i="22"/>
  <c r="FL31" i="22"/>
  <c r="FL27" i="22"/>
  <c r="FL54" i="22"/>
  <c r="FL46" i="22"/>
  <c r="FL51" i="22"/>
  <c r="FL60" i="22"/>
  <c r="FL26" i="22"/>
  <c r="FL52" i="22"/>
  <c r="FL23" i="22"/>
  <c r="FL65" i="22"/>
  <c r="FL39" i="22"/>
  <c r="FL71" i="22"/>
  <c r="FL42" i="22"/>
  <c r="FL43" i="22"/>
  <c r="FL58" i="22"/>
  <c r="FL57" i="22"/>
  <c r="DO180" i="5"/>
  <c r="DO84" i="5" s="1"/>
  <c r="DO1282" i="5"/>
  <c r="DO1293" i="5" s="1"/>
  <c r="DO1288" i="5" s="1"/>
  <c r="DO239" i="5"/>
  <c r="DO596" i="5"/>
  <c r="DO597" i="5" s="1"/>
  <c r="DO87" i="5" s="1"/>
  <c r="DQ177" i="5"/>
  <c r="DQ160" i="5"/>
  <c r="DR1281" i="5"/>
  <c r="DP178" i="5"/>
  <c r="DP595" i="5"/>
  <c r="DS155" i="5"/>
  <c r="DS494" i="5" s="1"/>
  <c r="DS495" i="5" s="1"/>
  <c r="DS487" i="5"/>
  <c r="DS488" i="5" s="1"/>
  <c r="DS575" i="5"/>
  <c r="DS167" i="5" s="1"/>
  <c r="DS582" i="5"/>
  <c r="DS174" i="5" s="1"/>
  <c r="DS576" i="5"/>
  <c r="DS168" i="5" s="1"/>
  <c r="DS583" i="5"/>
  <c r="DS175" i="5" s="1"/>
  <c r="DS574" i="5"/>
  <c r="DS166" i="5" s="1"/>
  <c r="DS577" i="5"/>
  <c r="DS169" i="5" s="1"/>
  <c r="DS578" i="5"/>
  <c r="DS170" i="5" s="1"/>
  <c r="DS580" i="5"/>
  <c r="DS172" i="5" s="1"/>
  <c r="DS581" i="5"/>
  <c r="DS173" i="5" s="1"/>
  <c r="DS579" i="5"/>
  <c r="DS171" i="5" s="1"/>
  <c r="DS594" i="5"/>
  <c r="DS223" i="5" s="1"/>
  <c r="DR508" i="5"/>
  <c r="DR509" i="5" s="1"/>
  <c r="DR584" i="5"/>
  <c r="DT391" i="5"/>
  <c r="DR494" i="5"/>
  <c r="DR495" i="5" s="1"/>
  <c r="DR501" i="5"/>
  <c r="DR502" i="5" s="1"/>
  <c r="DU388" i="5"/>
  <c r="DU396" i="5" s="1"/>
  <c r="DT399" i="5"/>
  <c r="DT398" i="5"/>
  <c r="BZ232" i="5"/>
  <c r="CA818" i="5"/>
  <c r="CA820" i="5" s="1"/>
  <c r="BZ832" i="5"/>
  <c r="BZ97" i="5"/>
  <c r="BZ676" i="5"/>
  <c r="BZ706" i="5"/>
  <c r="FM29" i="22" l="1"/>
  <c r="FM19" i="22"/>
  <c r="FL40" i="22"/>
  <c r="FL69" i="22"/>
  <c r="FL34" i="22"/>
  <c r="FL21" i="22"/>
  <c r="FM41" i="22"/>
  <c r="FM36" i="22"/>
  <c r="FM33" i="22"/>
  <c r="FM60" i="22"/>
  <c r="FM45" i="22"/>
  <c r="FM30" i="22"/>
  <c r="FM75" i="22"/>
  <c r="FM44" i="22"/>
  <c r="FM73" i="22"/>
  <c r="FM23" i="22"/>
  <c r="FM74" i="22"/>
  <c r="FM59" i="22"/>
  <c r="FM40" i="22"/>
  <c r="FM63" i="22"/>
  <c r="FM32" i="22"/>
  <c r="FM50" i="22"/>
  <c r="FM69" i="22"/>
  <c r="FM53" i="22"/>
  <c r="FM35" i="22"/>
  <c r="FM47" i="22"/>
  <c r="FM34" i="22"/>
  <c r="FM70" i="22"/>
  <c r="FM28" i="22"/>
  <c r="FM38" i="22"/>
  <c r="FM52" i="22"/>
  <c r="FM31" i="22"/>
  <c r="FM64" i="22"/>
  <c r="FM66" i="22"/>
  <c r="FM67" i="22"/>
  <c r="FM49" i="22"/>
  <c r="FM65" i="22"/>
  <c r="FM42" i="22"/>
  <c r="FM37" i="22"/>
  <c r="FM48" i="22"/>
  <c r="FM55" i="22"/>
  <c r="FM68" i="22"/>
  <c r="FM51" i="22"/>
  <c r="DR527" i="5"/>
  <c r="DR161" i="5" s="1"/>
  <c r="FM57" i="22"/>
  <c r="FM76" i="22"/>
  <c r="FM24" i="22"/>
  <c r="FM56" i="22"/>
  <c r="FM58" i="22"/>
  <c r="FM25" i="22"/>
  <c r="FM62" i="22"/>
  <c r="FM27" i="22"/>
  <c r="FM54" i="22"/>
  <c r="FM46" i="22"/>
  <c r="FM72" i="22"/>
  <c r="FM43" i="22"/>
  <c r="FM71" i="22"/>
  <c r="FM61" i="22"/>
  <c r="FM26" i="22"/>
  <c r="FM39" i="22"/>
  <c r="DQ178" i="5"/>
  <c r="DQ595" i="5"/>
  <c r="DQ767" i="5"/>
  <c r="DS1281" i="5"/>
  <c r="DR586" i="5"/>
  <c r="DR177" i="5" s="1"/>
  <c r="DT487" i="5"/>
  <c r="DT488" i="5" s="1"/>
  <c r="DP1282" i="5"/>
  <c r="DP1293" i="5" s="1"/>
  <c r="DP180" i="5"/>
  <c r="DP84" i="5" s="1"/>
  <c r="DP239" i="5"/>
  <c r="DP596" i="5"/>
  <c r="DS508" i="5"/>
  <c r="DS509" i="5" s="1"/>
  <c r="DS501" i="5"/>
  <c r="DS502" i="5" s="1"/>
  <c r="DS584" i="5"/>
  <c r="DT574" i="5"/>
  <c r="DT166" i="5" s="1"/>
  <c r="DT582" i="5"/>
  <c r="DT174" i="5" s="1"/>
  <c r="DT576" i="5"/>
  <c r="DT168" i="5" s="1"/>
  <c r="DT575" i="5"/>
  <c r="DT167" i="5" s="1"/>
  <c r="DT583" i="5"/>
  <c r="DT175" i="5" s="1"/>
  <c r="DT581" i="5"/>
  <c r="DT173" i="5" s="1"/>
  <c r="DT578" i="5"/>
  <c r="DT170" i="5" s="1"/>
  <c r="DT580" i="5"/>
  <c r="DT172" i="5" s="1"/>
  <c r="DT577" i="5"/>
  <c r="DT169" i="5" s="1"/>
  <c r="DT579" i="5"/>
  <c r="DT171" i="5" s="1"/>
  <c r="DT155" i="5"/>
  <c r="DT594" i="5"/>
  <c r="DT223" i="5" s="1"/>
  <c r="DU391" i="5"/>
  <c r="DU398" i="5"/>
  <c r="DU399" i="5"/>
  <c r="CA636" i="5"/>
  <c r="CA98" i="5"/>
  <c r="BZ95" i="5"/>
  <c r="CA829" i="5"/>
  <c r="CA821" i="5"/>
  <c r="FL22" i="22" l="1"/>
  <c r="DS525" i="5" s="1"/>
  <c r="DS527" i="5" s="1"/>
  <c r="DS161" i="5" s="1"/>
  <c r="FN72" i="22"/>
  <c r="FN19" i="22"/>
  <c r="FM21" i="22"/>
  <c r="DR512" i="5"/>
  <c r="DR514" i="5" s="1"/>
  <c r="DR589" i="5" s="1"/>
  <c r="FN59" i="22"/>
  <c r="FN47" i="22"/>
  <c r="FN28" i="22"/>
  <c r="FN68" i="22"/>
  <c r="FN61" i="22"/>
  <c r="FN34" i="22"/>
  <c r="FN76" i="22"/>
  <c r="FN48" i="22"/>
  <c r="FN63" i="22"/>
  <c r="FN74" i="22"/>
  <c r="FN75" i="22"/>
  <c r="FN50" i="22"/>
  <c r="FN62" i="22"/>
  <c r="FN65" i="22"/>
  <c r="FN64" i="22"/>
  <c r="FN24" i="22"/>
  <c r="FN23" i="22"/>
  <c r="FN31" i="22"/>
  <c r="FN35" i="22"/>
  <c r="FN46" i="22"/>
  <c r="FN71" i="22"/>
  <c r="FN26" i="22"/>
  <c r="FN52" i="22"/>
  <c r="FN40" i="22"/>
  <c r="FN41" i="22"/>
  <c r="FN38" i="22"/>
  <c r="FN44" i="22"/>
  <c r="FM22" i="22"/>
  <c r="DT525" i="5" s="1"/>
  <c r="FN30" i="22"/>
  <c r="FN43" i="22"/>
  <c r="FN57" i="22"/>
  <c r="FN55" i="22"/>
  <c r="FN54" i="22"/>
  <c r="FN25" i="22"/>
  <c r="DS512" i="5"/>
  <c r="FN67" i="22"/>
  <c r="FN29" i="22"/>
  <c r="FN58" i="22"/>
  <c r="FN53" i="22"/>
  <c r="FN49" i="22"/>
  <c r="FN60" i="22"/>
  <c r="FN27" i="22"/>
  <c r="FN42" i="22"/>
  <c r="FN32" i="22"/>
  <c r="FN70" i="22"/>
  <c r="FN66" i="22"/>
  <c r="FN36" i="22"/>
  <c r="FN56" i="22"/>
  <c r="FN33" i="22"/>
  <c r="FN51" i="22"/>
  <c r="FN73" i="22"/>
  <c r="FN39" i="22"/>
  <c r="FN69" i="22"/>
  <c r="DS514" i="5"/>
  <c r="DS589" i="5" s="1"/>
  <c r="FN45" i="22"/>
  <c r="FN37" i="22"/>
  <c r="DQ1282" i="5"/>
  <c r="DQ180" i="5"/>
  <c r="DQ84" i="5" s="1"/>
  <c r="DQ596" i="5"/>
  <c r="DQ597" i="5" s="1"/>
  <c r="DQ87" i="5" s="1"/>
  <c r="DQ239" i="5"/>
  <c r="DS586" i="5"/>
  <c r="DS177" i="5" s="1"/>
  <c r="DT1281" i="5"/>
  <c r="DU487" i="5"/>
  <c r="DU488" i="5" s="1"/>
  <c r="DP597" i="5"/>
  <c r="DP87" i="5" s="1"/>
  <c r="DU574" i="5"/>
  <c r="DU166" i="5" s="1"/>
  <c r="DU582" i="5"/>
  <c r="DU174" i="5" s="1"/>
  <c r="DU576" i="5"/>
  <c r="DU168" i="5" s="1"/>
  <c r="DU575" i="5"/>
  <c r="DU167" i="5" s="1"/>
  <c r="DU583" i="5"/>
  <c r="DU175" i="5" s="1"/>
  <c r="DU578" i="5"/>
  <c r="DU170" i="5" s="1"/>
  <c r="DU580" i="5"/>
  <c r="DU172" i="5" s="1"/>
  <c r="DU581" i="5"/>
  <c r="DU173" i="5" s="1"/>
  <c r="DU577" i="5"/>
  <c r="DU169" i="5" s="1"/>
  <c r="DU579" i="5"/>
  <c r="DU171" i="5" s="1"/>
  <c r="DP1288" i="5"/>
  <c r="DU594" i="5"/>
  <c r="DU223" i="5" s="1"/>
  <c r="DU155" i="5"/>
  <c r="DT508" i="5"/>
  <c r="DT509" i="5" s="1"/>
  <c r="DT501" i="5"/>
  <c r="DT502" i="5" s="1"/>
  <c r="DT494" i="5"/>
  <c r="DT495" i="5" s="1"/>
  <c r="DT584" i="5"/>
  <c r="DV388" i="5"/>
  <c r="DV396" i="5" s="1"/>
  <c r="CA706" i="5"/>
  <c r="CA676" i="5"/>
  <c r="CA97" i="5"/>
  <c r="CA232" i="5"/>
  <c r="CB818" i="5"/>
  <c r="CB820" i="5" s="1"/>
  <c r="CA832" i="5"/>
  <c r="FN21" i="22" l="1"/>
  <c r="DR767" i="5"/>
  <c r="DR160" i="5"/>
  <c r="DT527" i="5"/>
  <c r="DT161" i="5" s="1"/>
  <c r="FN22" i="22"/>
  <c r="DU525" i="5" s="1"/>
  <c r="AK1307" i="5"/>
  <c r="AK1312" i="5" s="1"/>
  <c r="DQ1293" i="5"/>
  <c r="DQ1288" i="5" s="1"/>
  <c r="DU1281" i="5"/>
  <c r="AL1306" i="5" s="1"/>
  <c r="DT586" i="5"/>
  <c r="DT177" i="5" s="1"/>
  <c r="DS160" i="5"/>
  <c r="DU508" i="5"/>
  <c r="DU509" i="5" s="1"/>
  <c r="DU494" i="5"/>
  <c r="DU495" i="5" s="1"/>
  <c r="DU501" i="5"/>
  <c r="DU502" i="5" s="1"/>
  <c r="DV391" i="5"/>
  <c r="FO19" i="22" s="1"/>
  <c r="DU584" i="5"/>
  <c r="DW388" i="5"/>
  <c r="DW396" i="5" s="1"/>
  <c r="DV399" i="5"/>
  <c r="DV398" i="5"/>
  <c r="CB98" i="5"/>
  <c r="CB636" i="5"/>
  <c r="CA95" i="5"/>
  <c r="CB821" i="5"/>
  <c r="CB829" i="5"/>
  <c r="DR595" i="5" l="1"/>
  <c r="DR239" i="5" s="1"/>
  <c r="DR178" i="5"/>
  <c r="DT512" i="5"/>
  <c r="DT514" i="5" s="1"/>
  <c r="DT589" i="5" s="1"/>
  <c r="DU512" i="5"/>
  <c r="DU514" i="5" s="1"/>
  <c r="DU527" i="5"/>
  <c r="DU161" i="5" s="1"/>
  <c r="FO23" i="22"/>
  <c r="FO35" i="22"/>
  <c r="FO40" i="22"/>
  <c r="FO43" i="22"/>
  <c r="FO60" i="22"/>
  <c r="FO31" i="22"/>
  <c r="FO59" i="22"/>
  <c r="FO28" i="22"/>
  <c r="FO41" i="22"/>
  <c r="FO29" i="22"/>
  <c r="FO62" i="22"/>
  <c r="FO72" i="22"/>
  <c r="FO75" i="22"/>
  <c r="FO46" i="22"/>
  <c r="FO49" i="22"/>
  <c r="FO76" i="22"/>
  <c r="FO55" i="22"/>
  <c r="FO32" i="22"/>
  <c r="FO38" i="22"/>
  <c r="FO63" i="22"/>
  <c r="FO42" i="22"/>
  <c r="FO54" i="22"/>
  <c r="FO47" i="22"/>
  <c r="FO65" i="22"/>
  <c r="FO58" i="22"/>
  <c r="FO33" i="22"/>
  <c r="FO66" i="22"/>
  <c r="FO68" i="22"/>
  <c r="FO57" i="22"/>
  <c r="FO69" i="22"/>
  <c r="FO39" i="22"/>
  <c r="FO37" i="22"/>
  <c r="FO24" i="22"/>
  <c r="FO71" i="22"/>
  <c r="FO27" i="22"/>
  <c r="FO56" i="22"/>
  <c r="FO74" i="22"/>
  <c r="FO25" i="22"/>
  <c r="FO36" i="22"/>
  <c r="FO61" i="22"/>
  <c r="FO30" i="22"/>
  <c r="FO67" i="22"/>
  <c r="FO52" i="22"/>
  <c r="FO50" i="22"/>
  <c r="FO51" i="22"/>
  <c r="FO44" i="22"/>
  <c r="FO70" i="22"/>
  <c r="FO73" i="22"/>
  <c r="FO64" i="22"/>
  <c r="FO48" i="22"/>
  <c r="FO34" i="22"/>
  <c r="FO53" i="22"/>
  <c r="FO45" i="22"/>
  <c r="FO26" i="22"/>
  <c r="DR180" i="5"/>
  <c r="DR84" i="5" s="1"/>
  <c r="DR1282" i="5"/>
  <c r="DR1293" i="5" s="1"/>
  <c r="DR596" i="5"/>
  <c r="DR597" i="5" s="1"/>
  <c r="DR87" i="5" s="1"/>
  <c r="DS178" i="5"/>
  <c r="DS767" i="5"/>
  <c r="DS595" i="5"/>
  <c r="DU586" i="5"/>
  <c r="DU177" i="5" s="1"/>
  <c r="DV594" i="5"/>
  <c r="DV223" i="5" s="1"/>
  <c r="DV487" i="5"/>
  <c r="DV488" i="5" s="1"/>
  <c r="DV155" i="5"/>
  <c r="DV574" i="5"/>
  <c r="DV166" i="5" s="1"/>
  <c r="DV582" i="5"/>
  <c r="DV174" i="5" s="1"/>
  <c r="DV576" i="5"/>
  <c r="DV168" i="5" s="1"/>
  <c r="DV575" i="5"/>
  <c r="DV167" i="5" s="1"/>
  <c r="DV583" i="5"/>
  <c r="DV175" i="5" s="1"/>
  <c r="DV578" i="5"/>
  <c r="DV170" i="5" s="1"/>
  <c r="DV581" i="5"/>
  <c r="DV173" i="5" s="1"/>
  <c r="DV577" i="5"/>
  <c r="DV169" i="5" s="1"/>
  <c r="DV580" i="5"/>
  <c r="DV172" i="5" s="1"/>
  <c r="DV579" i="5"/>
  <c r="DV171" i="5" s="1"/>
  <c r="DW391" i="5"/>
  <c r="DW398" i="5"/>
  <c r="DW399" i="5"/>
  <c r="CB676" i="5"/>
  <c r="CB706" i="5"/>
  <c r="CB97" i="5"/>
  <c r="CB232" i="5"/>
  <c r="CC818" i="5"/>
  <c r="CC820" i="5" s="1"/>
  <c r="CB832" i="5"/>
  <c r="DU589" i="5" l="1"/>
  <c r="FP49" i="22"/>
  <c r="FP19" i="22"/>
  <c r="FO21" i="22"/>
  <c r="FP60" i="22"/>
  <c r="DT767" i="5"/>
  <c r="DT160" i="5"/>
  <c r="FP55" i="22"/>
  <c r="FP75" i="22"/>
  <c r="FP46" i="22"/>
  <c r="FP56" i="22"/>
  <c r="FP66" i="22"/>
  <c r="FP61" i="22"/>
  <c r="FP33" i="22"/>
  <c r="FP63" i="22"/>
  <c r="FP28" i="22"/>
  <c r="FP53" i="22"/>
  <c r="FP68" i="22"/>
  <c r="FP47" i="22"/>
  <c r="FP23" i="22"/>
  <c r="FP57" i="22"/>
  <c r="DU595" i="5"/>
  <c r="DU596" i="5" s="1"/>
  <c r="FP40" i="22"/>
  <c r="FP38" i="22"/>
  <c r="FP34" i="22"/>
  <c r="FP73" i="22"/>
  <c r="FP76" i="22"/>
  <c r="FP29" i="22"/>
  <c r="FP64" i="22"/>
  <c r="FP35" i="22"/>
  <c r="FP31" i="22"/>
  <c r="FP36" i="22"/>
  <c r="FP52" i="22"/>
  <c r="FO22" i="22"/>
  <c r="DV525" i="5" s="1"/>
  <c r="FP43" i="22"/>
  <c r="FP25" i="22"/>
  <c r="FP39" i="22"/>
  <c r="FP37" i="22"/>
  <c r="FP48" i="22"/>
  <c r="FP54" i="22"/>
  <c r="FP50" i="22"/>
  <c r="FP30" i="22"/>
  <c r="FP65" i="22"/>
  <c r="FP58" i="22"/>
  <c r="FP41" i="22"/>
  <c r="FP67" i="22"/>
  <c r="FP45" i="22"/>
  <c r="FP62" i="22"/>
  <c r="FP71" i="22"/>
  <c r="FP27" i="22"/>
  <c r="FP69" i="22"/>
  <c r="FP26" i="22"/>
  <c r="FP24" i="22"/>
  <c r="FP32" i="22"/>
  <c r="FP70" i="22"/>
  <c r="DS180" i="5"/>
  <c r="DS84" i="5" s="1"/>
  <c r="DS1282" i="5"/>
  <c r="DS1293" i="5" s="1"/>
  <c r="DS1288" i="5" s="1"/>
  <c r="DS239" i="5"/>
  <c r="DS596" i="5"/>
  <c r="DS597" i="5" s="1"/>
  <c r="DS87" i="5" s="1"/>
  <c r="DV1281" i="5"/>
  <c r="DU160" i="5"/>
  <c r="DT178" i="5"/>
  <c r="DT595" i="5"/>
  <c r="DW487" i="5"/>
  <c r="DW488" i="5" s="1"/>
  <c r="DV494" i="5"/>
  <c r="DV495" i="5" s="1"/>
  <c r="DV508" i="5"/>
  <c r="DV509" i="5" s="1"/>
  <c r="DV501" i="5"/>
  <c r="DV502" i="5" s="1"/>
  <c r="DW583" i="5"/>
  <c r="DW175" i="5" s="1"/>
  <c r="DW582" i="5"/>
  <c r="DW174" i="5" s="1"/>
  <c r="DW576" i="5"/>
  <c r="DW168" i="5" s="1"/>
  <c r="DW575" i="5"/>
  <c r="DW167" i="5" s="1"/>
  <c r="DW574" i="5"/>
  <c r="DW166" i="5" s="1"/>
  <c r="DW578" i="5"/>
  <c r="DW170" i="5" s="1"/>
  <c r="DW580" i="5"/>
  <c r="DW172" i="5" s="1"/>
  <c r="DW581" i="5"/>
  <c r="DW173" i="5" s="1"/>
  <c r="DW577" i="5"/>
  <c r="DW169" i="5" s="1"/>
  <c r="DW579" i="5"/>
  <c r="DW171" i="5" s="1"/>
  <c r="DR1288" i="5"/>
  <c r="DW594" i="5"/>
  <c r="DW223" i="5" s="1"/>
  <c r="DW155" i="5"/>
  <c r="DV584" i="5"/>
  <c r="DX388" i="5"/>
  <c r="DX396" i="5" s="1"/>
  <c r="CC98" i="5"/>
  <c r="CC636" i="5"/>
  <c r="CB95" i="5"/>
  <c r="CC829" i="5"/>
  <c r="CC821" i="5"/>
  <c r="FP51" i="22" l="1"/>
  <c r="FP74" i="22"/>
  <c r="FP44" i="22"/>
  <c r="FP72" i="22"/>
  <c r="FP59" i="22"/>
  <c r="FP42" i="22"/>
  <c r="FP21" i="22"/>
  <c r="DV527" i="5"/>
  <c r="DV161" i="5" s="1"/>
  <c r="DW1281" i="5"/>
  <c r="DV586" i="5"/>
  <c r="DU767" i="5"/>
  <c r="DU178" i="5"/>
  <c r="DT596" i="5"/>
  <c r="DT239" i="5"/>
  <c r="DT1282" i="5"/>
  <c r="DT1293" i="5" s="1"/>
  <c r="DT1288" i="5" s="1"/>
  <c r="DT180" i="5"/>
  <c r="DT84" i="5" s="1"/>
  <c r="DW494" i="5"/>
  <c r="DW495" i="5" s="1"/>
  <c r="DW508" i="5"/>
  <c r="DW509" i="5" s="1"/>
  <c r="DW501" i="5"/>
  <c r="DW502" i="5" s="1"/>
  <c r="DW584" i="5"/>
  <c r="DU239" i="5"/>
  <c r="DX391" i="5"/>
  <c r="FQ19" i="22" s="1"/>
  <c r="DY388" i="5"/>
  <c r="DY396" i="5" s="1"/>
  <c r="DX398" i="5"/>
  <c r="DX399" i="5"/>
  <c r="CC232" i="5"/>
  <c r="CC832" i="5"/>
  <c r="CD818" i="5"/>
  <c r="CD820" i="5" s="1"/>
  <c r="CC706" i="5"/>
  <c r="CC676" i="5"/>
  <c r="CC97" i="5"/>
  <c r="FP22" i="22" l="1"/>
  <c r="DW525" i="5" s="1"/>
  <c r="DW527" i="5" s="1"/>
  <c r="DW161" i="5" s="1"/>
  <c r="DV512" i="5"/>
  <c r="DV514" i="5" s="1"/>
  <c r="DV589" i="5" s="1"/>
  <c r="DW512" i="5"/>
  <c r="FQ49" i="22"/>
  <c r="FQ35" i="22"/>
  <c r="FQ52" i="22"/>
  <c r="FQ45" i="22"/>
  <c r="FQ73" i="22"/>
  <c r="FQ74" i="22"/>
  <c r="FQ25" i="22"/>
  <c r="FQ61" i="22"/>
  <c r="FQ54" i="22"/>
  <c r="FQ63" i="22"/>
  <c r="FQ43" i="22"/>
  <c r="FQ32" i="22"/>
  <c r="FQ30" i="22"/>
  <c r="FQ68" i="22"/>
  <c r="FQ64" i="22"/>
  <c r="FQ76" i="22"/>
  <c r="FQ26" i="22"/>
  <c r="FQ41" i="22"/>
  <c r="FQ48" i="22"/>
  <c r="FQ36" i="22"/>
  <c r="FQ33" i="22"/>
  <c r="FQ31" i="22"/>
  <c r="FQ69" i="22"/>
  <c r="FQ42" i="22"/>
  <c r="FQ38" i="22"/>
  <c r="FQ55" i="22"/>
  <c r="FQ72" i="22"/>
  <c r="FQ66" i="22"/>
  <c r="FQ37" i="22"/>
  <c r="FQ29" i="22"/>
  <c r="FQ40" i="22"/>
  <c r="FQ70" i="22"/>
  <c r="FQ60" i="22"/>
  <c r="FQ28" i="22"/>
  <c r="FQ27" i="22"/>
  <c r="FQ50" i="22"/>
  <c r="FQ62" i="22"/>
  <c r="FQ59" i="22"/>
  <c r="FQ75" i="22"/>
  <c r="FQ34" i="22"/>
  <c r="FQ44" i="22"/>
  <c r="FQ47" i="22"/>
  <c r="FQ56" i="22"/>
  <c r="FQ39" i="22"/>
  <c r="FQ24" i="22"/>
  <c r="FQ58" i="22"/>
  <c r="FQ67" i="22"/>
  <c r="FQ53" i="22"/>
  <c r="FQ57" i="22"/>
  <c r="FQ51" i="22"/>
  <c r="FQ71" i="22"/>
  <c r="FQ23" i="22"/>
  <c r="FQ65" i="22"/>
  <c r="FQ46" i="22"/>
  <c r="DW514" i="5"/>
  <c r="DU1282" i="5"/>
  <c r="DU180" i="5"/>
  <c r="DU84" i="5" s="1"/>
  <c r="DV177" i="5"/>
  <c r="DT597" i="5"/>
  <c r="DT87" i="5" s="1"/>
  <c r="DU597" i="5"/>
  <c r="DU87" i="5" s="1"/>
  <c r="DW586" i="5"/>
  <c r="DW177" i="5" s="1"/>
  <c r="DX487" i="5"/>
  <c r="DX488" i="5" s="1"/>
  <c r="DX583" i="5"/>
  <c r="DX175" i="5" s="1"/>
  <c r="DX582" i="5"/>
  <c r="DX174" i="5" s="1"/>
  <c r="DX576" i="5"/>
  <c r="DX168" i="5" s="1"/>
  <c r="DX575" i="5"/>
  <c r="DX167" i="5" s="1"/>
  <c r="DX574" i="5"/>
  <c r="DX166" i="5" s="1"/>
  <c r="DX577" i="5"/>
  <c r="DX169" i="5" s="1"/>
  <c r="DX578" i="5"/>
  <c r="DX170" i="5" s="1"/>
  <c r="DX581" i="5"/>
  <c r="DX173" i="5" s="1"/>
  <c r="DX580" i="5"/>
  <c r="DX172" i="5" s="1"/>
  <c r="DX579" i="5"/>
  <c r="DX171" i="5" s="1"/>
  <c r="DX594" i="5"/>
  <c r="DX223" i="5" s="1"/>
  <c r="DX155" i="5"/>
  <c r="DY391" i="5"/>
  <c r="DZ388" i="5"/>
  <c r="DZ396" i="5" s="1"/>
  <c r="DY398" i="5"/>
  <c r="DY399" i="5"/>
  <c r="CD636" i="5"/>
  <c r="CD98" i="5"/>
  <c r="CD821" i="5"/>
  <c r="CD829" i="5"/>
  <c r="CC95" i="5"/>
  <c r="DW589" i="5" l="1"/>
  <c r="FR63" i="22"/>
  <c r="FR19" i="22"/>
  <c r="FQ21" i="22"/>
  <c r="FR68" i="22"/>
  <c r="FR66" i="22"/>
  <c r="DV160" i="5"/>
  <c r="FR42" i="22"/>
  <c r="FR50" i="22"/>
  <c r="FR58" i="22"/>
  <c r="FR48" i="22"/>
  <c r="FR32" i="22"/>
  <c r="FR26" i="22"/>
  <c r="FR34" i="22"/>
  <c r="FR38" i="22"/>
  <c r="FR59" i="22"/>
  <c r="FR56" i="22"/>
  <c r="FR61" i="22"/>
  <c r="FR69" i="22"/>
  <c r="FR27" i="22"/>
  <c r="FR29" i="22"/>
  <c r="FR23" i="22"/>
  <c r="FR65" i="22"/>
  <c r="FR37" i="22"/>
  <c r="FR28" i="22"/>
  <c r="FR67" i="22"/>
  <c r="FR35" i="22"/>
  <c r="FR64" i="22"/>
  <c r="FR71" i="22"/>
  <c r="FR51" i="22"/>
  <c r="FR52" i="22"/>
  <c r="FR60" i="22"/>
  <c r="FR57" i="22"/>
  <c r="FR36" i="22"/>
  <c r="FR76" i="22"/>
  <c r="FR73" i="22"/>
  <c r="FR53" i="22"/>
  <c r="FR49" i="22"/>
  <c r="FR74" i="22"/>
  <c r="FR47" i="22"/>
  <c r="FR62" i="22"/>
  <c r="FR33" i="22"/>
  <c r="FR70" i="22"/>
  <c r="FR54" i="22"/>
  <c r="FR72" i="22"/>
  <c r="FR41" i="22"/>
  <c r="FR30" i="22"/>
  <c r="FR45" i="22"/>
  <c r="FQ22" i="22"/>
  <c r="DX525" i="5" s="1"/>
  <c r="FR55" i="22"/>
  <c r="FR31" i="22"/>
  <c r="FR46" i="22"/>
  <c r="FR44" i="22"/>
  <c r="FR75" i="22"/>
  <c r="FR24" i="22"/>
  <c r="AL1307" i="5"/>
  <c r="AL1312" i="5" s="1"/>
  <c r="DU1293" i="5"/>
  <c r="DU1288" i="5" s="1"/>
  <c r="DV178" i="5"/>
  <c r="DV595" i="5"/>
  <c r="DV767" i="5"/>
  <c r="DX1281" i="5"/>
  <c r="DW160" i="5"/>
  <c r="DY487" i="5"/>
  <c r="DY488" i="5" s="1"/>
  <c r="DY575" i="5"/>
  <c r="DY167" i="5" s="1"/>
  <c r="DY582" i="5"/>
  <c r="DY174" i="5" s="1"/>
  <c r="DY576" i="5"/>
  <c r="DY168" i="5" s="1"/>
  <c r="DY583" i="5"/>
  <c r="DY175" i="5" s="1"/>
  <c r="DY574" i="5"/>
  <c r="DY166" i="5" s="1"/>
  <c r="DY581" i="5"/>
  <c r="DY173" i="5" s="1"/>
  <c r="DY580" i="5"/>
  <c r="DY172" i="5" s="1"/>
  <c r="DY578" i="5"/>
  <c r="DY170" i="5" s="1"/>
  <c r="DY577" i="5"/>
  <c r="DY169" i="5" s="1"/>
  <c r="DY579" i="5"/>
  <c r="DY171" i="5" s="1"/>
  <c r="DX508" i="5"/>
  <c r="DX509" i="5" s="1"/>
  <c r="DX501" i="5"/>
  <c r="DX502" i="5" s="1"/>
  <c r="DX494" i="5"/>
  <c r="DX495" i="5" s="1"/>
  <c r="DY155" i="5"/>
  <c r="DY594" i="5"/>
  <c r="DY223" i="5" s="1"/>
  <c r="DX584" i="5"/>
  <c r="DZ391" i="5"/>
  <c r="DZ398" i="5"/>
  <c r="DZ399" i="5"/>
  <c r="CD97" i="5"/>
  <c r="CD706" i="5"/>
  <c r="CD676" i="5"/>
  <c r="CD232" i="5"/>
  <c r="CE818" i="5"/>
  <c r="CE820" i="5" s="1"/>
  <c r="CD832" i="5"/>
  <c r="FS51" i="22" l="1"/>
  <c r="FS19" i="22"/>
  <c r="FR43" i="22"/>
  <c r="FR40" i="22"/>
  <c r="FR39" i="22"/>
  <c r="FR25" i="22"/>
  <c r="FR21" i="22"/>
  <c r="FS71" i="22"/>
  <c r="FS62" i="22"/>
  <c r="FS35" i="22"/>
  <c r="FS28" i="22"/>
  <c r="FS65" i="22"/>
  <c r="FS54" i="22"/>
  <c r="FS24" i="22"/>
  <c r="FS66" i="22"/>
  <c r="FS42" i="22"/>
  <c r="FS52" i="22"/>
  <c r="FS27" i="22"/>
  <c r="FS72" i="22"/>
  <c r="FS45" i="22"/>
  <c r="FS40" i="22"/>
  <c r="FS25" i="22"/>
  <c r="FS55" i="22"/>
  <c r="FS46" i="22"/>
  <c r="FS30" i="22"/>
  <c r="FS32" i="22"/>
  <c r="FS59" i="22"/>
  <c r="FS39" i="22"/>
  <c r="FS61" i="22"/>
  <c r="FS70" i="22"/>
  <c r="FS56" i="22"/>
  <c r="FS75" i="22"/>
  <c r="FS44" i="22"/>
  <c r="FS58" i="22"/>
  <c r="FS43" i="22"/>
  <c r="DX527" i="5"/>
  <c r="DX161" i="5" s="1"/>
  <c r="FS34" i="22"/>
  <c r="FS26" i="22"/>
  <c r="FS53" i="22"/>
  <c r="FS74" i="22"/>
  <c r="FS69" i="22"/>
  <c r="FS31" i="22"/>
  <c r="FS60" i="22"/>
  <c r="FS38" i="22"/>
  <c r="FS49" i="22"/>
  <c r="FS76" i="22"/>
  <c r="FS33" i="22"/>
  <c r="FS50" i="22"/>
  <c r="FS48" i="22"/>
  <c r="FS73" i="22"/>
  <c r="FS41" i="22"/>
  <c r="FS37" i="22"/>
  <c r="FS29" i="22"/>
  <c r="FS47" i="22"/>
  <c r="FS67" i="22"/>
  <c r="FS68" i="22"/>
  <c r="FS23" i="22"/>
  <c r="FS64" i="22"/>
  <c r="FS57" i="22"/>
  <c r="FS36" i="22"/>
  <c r="FS63" i="22"/>
  <c r="DV239" i="5"/>
  <c r="DV596" i="5"/>
  <c r="DV597" i="5" s="1"/>
  <c r="DV87" i="5" s="1"/>
  <c r="DV1282" i="5"/>
  <c r="DV1293" i="5" s="1"/>
  <c r="DV1288" i="5" s="1"/>
  <c r="DV180" i="5"/>
  <c r="DV84" i="5" s="1"/>
  <c r="DY1281" i="5"/>
  <c r="AM1306" i="5" s="1"/>
  <c r="DX586" i="5"/>
  <c r="DX177" i="5" s="1"/>
  <c r="DW595" i="5"/>
  <c r="DW767" i="5"/>
  <c r="DW178" i="5"/>
  <c r="DZ487" i="5"/>
  <c r="DZ488" i="5" s="1"/>
  <c r="DZ583" i="5"/>
  <c r="DZ175" i="5" s="1"/>
  <c r="DZ582" i="5"/>
  <c r="DZ174" i="5" s="1"/>
  <c r="DZ576" i="5"/>
  <c r="DZ168" i="5" s="1"/>
  <c r="DZ575" i="5"/>
  <c r="DZ167" i="5" s="1"/>
  <c r="DZ574" i="5"/>
  <c r="DZ166" i="5" s="1"/>
  <c r="DZ580" i="5"/>
  <c r="DZ172" i="5" s="1"/>
  <c r="DZ581" i="5"/>
  <c r="DZ173" i="5" s="1"/>
  <c r="DZ577" i="5"/>
  <c r="DZ169" i="5" s="1"/>
  <c r="DZ578" i="5"/>
  <c r="DZ170" i="5" s="1"/>
  <c r="DZ579" i="5"/>
  <c r="DZ171" i="5" s="1"/>
  <c r="DY508" i="5"/>
  <c r="DY509" i="5" s="1"/>
  <c r="DY494" i="5"/>
  <c r="DY495" i="5" s="1"/>
  <c r="DY501" i="5"/>
  <c r="DY502" i="5" s="1"/>
  <c r="DY584" i="5"/>
  <c r="DZ155" i="5"/>
  <c r="DZ594" i="5"/>
  <c r="DZ223" i="5" s="1"/>
  <c r="EA388" i="5"/>
  <c r="EA396" i="5" s="1"/>
  <c r="CE98" i="5"/>
  <c r="CE636" i="5"/>
  <c r="CD95" i="5"/>
  <c r="CE821" i="5"/>
  <c r="CE829" i="5"/>
  <c r="FR22" i="22" l="1"/>
  <c r="DY525" i="5" s="1"/>
  <c r="DY527" i="5" s="1"/>
  <c r="DY161" i="5" s="1"/>
  <c r="FS21" i="22"/>
  <c r="DX512" i="5"/>
  <c r="DX514" i="5" s="1"/>
  <c r="DX589" i="5" s="1"/>
  <c r="FS22" i="22"/>
  <c r="DZ525" i="5" s="1"/>
  <c r="DY586" i="5"/>
  <c r="DY177" i="5" s="1"/>
  <c r="DZ1281" i="5"/>
  <c r="DW1282" i="5"/>
  <c r="DW1293" i="5" s="1"/>
  <c r="DW1288" i="5" s="1"/>
  <c r="DW180" i="5"/>
  <c r="DW84" i="5" s="1"/>
  <c r="DW596" i="5"/>
  <c r="DW597" i="5" s="1"/>
  <c r="DW87" i="5" s="1"/>
  <c r="DW239" i="5"/>
  <c r="DZ501" i="5"/>
  <c r="DZ502" i="5" s="1"/>
  <c r="DZ508" i="5"/>
  <c r="DZ509" i="5" s="1"/>
  <c r="EA391" i="5"/>
  <c r="FT19" i="22" s="1"/>
  <c r="DZ494" i="5"/>
  <c r="DZ495" i="5" s="1"/>
  <c r="DZ584" i="5"/>
  <c r="EB388" i="5"/>
  <c r="EB396" i="5" s="1"/>
  <c r="EA399" i="5"/>
  <c r="EA398" i="5"/>
  <c r="CE97" i="5"/>
  <c r="CE676" i="5"/>
  <c r="CE706" i="5"/>
  <c r="CE232" i="5"/>
  <c r="CF818" i="5"/>
  <c r="CF820" i="5" s="1"/>
  <c r="CE832" i="5"/>
  <c r="DX160" i="5" l="1"/>
  <c r="DY512" i="5"/>
  <c r="DY514" i="5" s="1"/>
  <c r="DY589" i="5" s="1"/>
  <c r="DZ512" i="5"/>
  <c r="DZ527" i="5"/>
  <c r="DZ161" i="5" s="1"/>
  <c r="FT63" i="22"/>
  <c r="FT41" i="22"/>
  <c r="FT74" i="22"/>
  <c r="FT69" i="22"/>
  <c r="FT76" i="22"/>
  <c r="FT47" i="22"/>
  <c r="FT56" i="22"/>
  <c r="FT54" i="22"/>
  <c r="FT43" i="22"/>
  <c r="FT23" i="22"/>
  <c r="FT62" i="22"/>
  <c r="FT30" i="22"/>
  <c r="FT45" i="22"/>
  <c r="FT57" i="22"/>
  <c r="FT71" i="22"/>
  <c r="FT39" i="22"/>
  <c r="FT28" i="22"/>
  <c r="FT44" i="22"/>
  <c r="FT59" i="22"/>
  <c r="FT55" i="22"/>
  <c r="FT58" i="22"/>
  <c r="FT46" i="22"/>
  <c r="FT50" i="22"/>
  <c r="FT27" i="22"/>
  <c r="FT49" i="22"/>
  <c r="FT37" i="22"/>
  <c r="FT29" i="22"/>
  <c r="FT73" i="22"/>
  <c r="FT38" i="22"/>
  <c r="FT75" i="22"/>
  <c r="FT51" i="22"/>
  <c r="FT32" i="22"/>
  <c r="FT72" i="22"/>
  <c r="FT60" i="22"/>
  <c r="FT26" i="22"/>
  <c r="FT65" i="22"/>
  <c r="FT52" i="22"/>
  <c r="FT67" i="22"/>
  <c r="FT40" i="22"/>
  <c r="FT31" i="22"/>
  <c r="FT34" i="22"/>
  <c r="FT53" i="22"/>
  <c r="FT70" i="22"/>
  <c r="FT48" i="22"/>
  <c r="FT66" i="22"/>
  <c r="FT64" i="22"/>
  <c r="FT25" i="22"/>
  <c r="FT36" i="22"/>
  <c r="FT33" i="22"/>
  <c r="FT68" i="22"/>
  <c r="FT61" i="22"/>
  <c r="FT42" i="22"/>
  <c r="FT24" i="22"/>
  <c r="FT35" i="22"/>
  <c r="DZ514" i="5"/>
  <c r="DZ586" i="5"/>
  <c r="DZ177" i="5" s="1"/>
  <c r="EA487" i="5"/>
  <c r="EA488" i="5" s="1"/>
  <c r="DX595" i="5"/>
  <c r="DX178" i="5"/>
  <c r="DX767" i="5"/>
  <c r="EA575" i="5"/>
  <c r="EA167" i="5" s="1"/>
  <c r="EA582" i="5"/>
  <c r="EA174" i="5" s="1"/>
  <c r="EA576" i="5"/>
  <c r="EA168" i="5" s="1"/>
  <c r="EA583" i="5"/>
  <c r="EA175" i="5" s="1"/>
  <c r="EA574" i="5"/>
  <c r="EA166" i="5" s="1"/>
  <c r="EA580" i="5"/>
  <c r="EA172" i="5" s="1"/>
  <c r="EA581" i="5"/>
  <c r="EA173" i="5" s="1"/>
  <c r="EA577" i="5"/>
  <c r="EA169" i="5" s="1"/>
  <c r="EA578" i="5"/>
  <c r="EA170" i="5" s="1"/>
  <c r="EA579" i="5"/>
  <c r="EA171" i="5" s="1"/>
  <c r="EA155" i="5"/>
  <c r="EA594" i="5"/>
  <c r="EA223" i="5" s="1"/>
  <c r="EB391" i="5"/>
  <c r="EC388" i="5"/>
  <c r="EC396" i="5" s="1"/>
  <c r="EB399" i="5"/>
  <c r="EB398" i="5"/>
  <c r="CF636" i="5"/>
  <c r="CF98" i="5"/>
  <c r="CE95" i="5"/>
  <c r="CF821" i="5"/>
  <c r="CF829" i="5"/>
  <c r="DZ589" i="5" l="1"/>
  <c r="FU54" i="22"/>
  <c r="FU19" i="22"/>
  <c r="FT21" i="22"/>
  <c r="FU52" i="22"/>
  <c r="DY595" i="5"/>
  <c r="DY596" i="5" s="1"/>
  <c r="DY160" i="5"/>
  <c r="FU34" i="22"/>
  <c r="FU74" i="22"/>
  <c r="FU45" i="22"/>
  <c r="FU60" i="22"/>
  <c r="FU25" i="22"/>
  <c r="FU68" i="22"/>
  <c r="FU66" i="22"/>
  <c r="FU28" i="22"/>
  <c r="FU38" i="22"/>
  <c r="FU23" i="22"/>
  <c r="FU44" i="22"/>
  <c r="FU76" i="22"/>
  <c r="FU57" i="22"/>
  <c r="FU47" i="22"/>
  <c r="FU37" i="22"/>
  <c r="FU48" i="22"/>
  <c r="FU61" i="22"/>
  <c r="FU39" i="22"/>
  <c r="FU63" i="22"/>
  <c r="FU42" i="22"/>
  <c r="FU75" i="22"/>
  <c r="FU72" i="22"/>
  <c r="FU26" i="22"/>
  <c r="FU55" i="22"/>
  <c r="FU53" i="22"/>
  <c r="FU59" i="22"/>
  <c r="FT22" i="22"/>
  <c r="EA525" i="5" s="1"/>
  <c r="FU67" i="22"/>
  <c r="FU56" i="22"/>
  <c r="FU46" i="22"/>
  <c r="FU62" i="22"/>
  <c r="FU33" i="22"/>
  <c r="FU64" i="22"/>
  <c r="FU73" i="22"/>
  <c r="FU41" i="22"/>
  <c r="FU40" i="22"/>
  <c r="FU29" i="22"/>
  <c r="FU27" i="22"/>
  <c r="FU58" i="22"/>
  <c r="FU69" i="22"/>
  <c r="FU32" i="22"/>
  <c r="FU51" i="22"/>
  <c r="FU43" i="22"/>
  <c r="FU70" i="22"/>
  <c r="FU31" i="22"/>
  <c r="FU36" i="22"/>
  <c r="FU71" i="22"/>
  <c r="FU30" i="22"/>
  <c r="FU35" i="22"/>
  <c r="FU49" i="22"/>
  <c r="FU50" i="22"/>
  <c r="FU24" i="22"/>
  <c r="FU65" i="22"/>
  <c r="EA1281" i="5"/>
  <c r="DZ160" i="5"/>
  <c r="DX180" i="5"/>
  <c r="DX84" i="5" s="1"/>
  <c r="DX1282" i="5"/>
  <c r="DX1293" i="5" s="1"/>
  <c r="EB487" i="5"/>
  <c r="EB488" i="5" s="1"/>
  <c r="DX239" i="5"/>
  <c r="DX596" i="5"/>
  <c r="DY178" i="5"/>
  <c r="DY180" i="5" s="1"/>
  <c r="DY84" i="5" s="1"/>
  <c r="DY767" i="5"/>
  <c r="EB575" i="5"/>
  <c r="EB167" i="5" s="1"/>
  <c r="EB582" i="5"/>
  <c r="EB174" i="5" s="1"/>
  <c r="EB576" i="5"/>
  <c r="EB168" i="5" s="1"/>
  <c r="EB574" i="5"/>
  <c r="EB166" i="5" s="1"/>
  <c r="EB583" i="5"/>
  <c r="EB175" i="5" s="1"/>
  <c r="EB581" i="5"/>
  <c r="EB173" i="5" s="1"/>
  <c r="EB577" i="5"/>
  <c r="EB169" i="5" s="1"/>
  <c r="EB578" i="5"/>
  <c r="EB170" i="5" s="1"/>
  <c r="EB580" i="5"/>
  <c r="EB172" i="5" s="1"/>
  <c r="EB579" i="5"/>
  <c r="EB171" i="5" s="1"/>
  <c r="EA508" i="5"/>
  <c r="EA509" i="5" s="1"/>
  <c r="EA494" i="5"/>
  <c r="EA495" i="5" s="1"/>
  <c r="EA501" i="5"/>
  <c r="EA502" i="5" s="1"/>
  <c r="EA584" i="5"/>
  <c r="EC391" i="5"/>
  <c r="EB594" i="5"/>
  <c r="EB223" i="5" s="1"/>
  <c r="EB155" i="5"/>
  <c r="ED388" i="5"/>
  <c r="ED396" i="5" s="1"/>
  <c r="EC399" i="5"/>
  <c r="EC398" i="5"/>
  <c r="CF97" i="5"/>
  <c r="CF676" i="5"/>
  <c r="CF706" i="5"/>
  <c r="CF232" i="5"/>
  <c r="CG818" i="5"/>
  <c r="CG820" i="5" s="1"/>
  <c r="CF832" i="5"/>
  <c r="DY239" i="5" l="1"/>
  <c r="FV49" i="22"/>
  <c r="FV19" i="22"/>
  <c r="FV29" i="22" s="1"/>
  <c r="FU21" i="22"/>
  <c r="FV55" i="22"/>
  <c r="FV71" i="22"/>
  <c r="FV60" i="22"/>
  <c r="FV32" i="22"/>
  <c r="FV58" i="22"/>
  <c r="FV37" i="22"/>
  <c r="FV75" i="22"/>
  <c r="FV38" i="22"/>
  <c r="FV70" i="22"/>
  <c r="FV53" i="22"/>
  <c r="FV52" i="22"/>
  <c r="FV43" i="22"/>
  <c r="FV47" i="22"/>
  <c r="FV46" i="22"/>
  <c r="FV68" i="22"/>
  <c r="FV30" i="22"/>
  <c r="FV73" i="22"/>
  <c r="FV56" i="22"/>
  <c r="FV24" i="22"/>
  <c r="FV40" i="22"/>
  <c r="FV33" i="22"/>
  <c r="FU22" i="22"/>
  <c r="EB525" i="5" s="1"/>
  <c r="FV67" i="22"/>
  <c r="FV28" i="22"/>
  <c r="FV25" i="22"/>
  <c r="FV66" i="22"/>
  <c r="EA527" i="5"/>
  <c r="EA161" i="5" s="1"/>
  <c r="FV23" i="22"/>
  <c r="FV72" i="22"/>
  <c r="FV45" i="22"/>
  <c r="FV41" i="22"/>
  <c r="FV69" i="22"/>
  <c r="FV57" i="22"/>
  <c r="FV64" i="22"/>
  <c r="FV65" i="22"/>
  <c r="FV31" i="22"/>
  <c r="FV61" i="22"/>
  <c r="FV62" i="22"/>
  <c r="FV50" i="22"/>
  <c r="FV74" i="22"/>
  <c r="FV39" i="22"/>
  <c r="FV34" i="22"/>
  <c r="FV48" i="22"/>
  <c r="FV76" i="22"/>
  <c r="FV54" i="22"/>
  <c r="FV35" i="22"/>
  <c r="FV36" i="22"/>
  <c r="FV63" i="22"/>
  <c r="FV51" i="22"/>
  <c r="FV26" i="22"/>
  <c r="FV59" i="22"/>
  <c r="FV42" i="22"/>
  <c r="FV27" i="22"/>
  <c r="FV44" i="22"/>
  <c r="EA586" i="5"/>
  <c r="EA177" i="5" s="1"/>
  <c r="EB1281" i="5"/>
  <c r="DZ595" i="5"/>
  <c r="DZ767" i="5"/>
  <c r="DZ178" i="5"/>
  <c r="DX597" i="5"/>
  <c r="DX87" i="5" s="1"/>
  <c r="DY597" i="5"/>
  <c r="DY87" i="5" s="1"/>
  <c r="DY1282" i="5"/>
  <c r="DY1293" i="5" s="1"/>
  <c r="DY1288" i="5" s="1"/>
  <c r="EC487" i="5"/>
  <c r="EC488" i="5" s="1"/>
  <c r="EC575" i="5"/>
  <c r="EC167" i="5" s="1"/>
  <c r="EC582" i="5"/>
  <c r="EC174" i="5" s="1"/>
  <c r="EC576" i="5"/>
  <c r="EC168" i="5" s="1"/>
  <c r="EC583" i="5"/>
  <c r="EC175" i="5" s="1"/>
  <c r="EC574" i="5"/>
  <c r="EC166" i="5" s="1"/>
  <c r="EC581" i="5"/>
  <c r="EC173" i="5" s="1"/>
  <c r="EC578" i="5"/>
  <c r="EC170" i="5" s="1"/>
  <c r="EC577" i="5"/>
  <c r="EC169" i="5" s="1"/>
  <c r="EC580" i="5"/>
  <c r="EC172" i="5" s="1"/>
  <c r="EC579" i="5"/>
  <c r="EC171" i="5" s="1"/>
  <c r="DX1288" i="5"/>
  <c r="EC594" i="5"/>
  <c r="EC223" i="5" s="1"/>
  <c r="EC155" i="5"/>
  <c r="ED391" i="5"/>
  <c r="EB501" i="5"/>
  <c r="EB502" i="5" s="1"/>
  <c r="EB494" i="5"/>
  <c r="EB495" i="5" s="1"/>
  <c r="EB508" i="5"/>
  <c r="EB509" i="5" s="1"/>
  <c r="EB584" i="5"/>
  <c r="EE388" i="5"/>
  <c r="EE396" i="5" s="1"/>
  <c r="ED398" i="5"/>
  <c r="ED399" i="5"/>
  <c r="CG636" i="5"/>
  <c r="CG98" i="5"/>
  <c r="CF95" i="5"/>
  <c r="CG821" i="5"/>
  <c r="CG829" i="5"/>
  <c r="FW19" i="22" l="1"/>
  <c r="FW57" i="22" s="1"/>
  <c r="FV21" i="22"/>
  <c r="EA512" i="5"/>
  <c r="EA514" i="5" s="1"/>
  <c r="EA589" i="5" s="1"/>
  <c r="FW35" i="22"/>
  <c r="FW31" i="22"/>
  <c r="FW38" i="22"/>
  <c r="FW73" i="22"/>
  <c r="FV22" i="22"/>
  <c r="EC525" i="5" s="1"/>
  <c r="EB512" i="5"/>
  <c r="EB514" i="5" s="1"/>
  <c r="EB527" i="5"/>
  <c r="EB161" i="5" s="1"/>
  <c r="FW65" i="22"/>
  <c r="FW33" i="22"/>
  <c r="FW47" i="22"/>
  <c r="FW52" i="22"/>
  <c r="FW71" i="22"/>
  <c r="FW74" i="22"/>
  <c r="FW42" i="22"/>
  <c r="FW75" i="22"/>
  <c r="FW25" i="22"/>
  <c r="FW68" i="22"/>
  <c r="FW60" i="22"/>
  <c r="FW69" i="22"/>
  <c r="FW46" i="22"/>
  <c r="FW72" i="22"/>
  <c r="DZ180" i="5"/>
  <c r="DZ84" i="5" s="1"/>
  <c r="DZ1282" i="5"/>
  <c r="DZ1293" i="5" s="1"/>
  <c r="EC1281" i="5"/>
  <c r="AN1306" i="5" s="1"/>
  <c r="EB586" i="5"/>
  <c r="EB177" i="5" s="1"/>
  <c r="DZ596" i="5"/>
  <c r="DZ597" i="5" s="1"/>
  <c r="DZ87" i="5" s="1"/>
  <c r="DZ239" i="5"/>
  <c r="AM1307" i="5"/>
  <c r="AM1312" i="5" s="1"/>
  <c r="ED487" i="5"/>
  <c r="ED488" i="5" s="1"/>
  <c r="EC508" i="5"/>
  <c r="EC509" i="5" s="1"/>
  <c r="EC501" i="5"/>
  <c r="EC502" i="5" s="1"/>
  <c r="ED575" i="5"/>
  <c r="ED167" i="5" s="1"/>
  <c r="ED582" i="5"/>
  <c r="ED174" i="5" s="1"/>
  <c r="ED576" i="5"/>
  <c r="ED168" i="5" s="1"/>
  <c r="ED574" i="5"/>
  <c r="ED166" i="5" s="1"/>
  <c r="ED583" i="5"/>
  <c r="ED175" i="5" s="1"/>
  <c r="ED581" i="5"/>
  <c r="ED173" i="5" s="1"/>
  <c r="ED578" i="5"/>
  <c r="ED170" i="5" s="1"/>
  <c r="ED577" i="5"/>
  <c r="ED169" i="5" s="1"/>
  <c r="ED580" i="5"/>
  <c r="ED172" i="5" s="1"/>
  <c r="ED579" i="5"/>
  <c r="ED171" i="5" s="1"/>
  <c r="EC494" i="5"/>
  <c r="EC495" i="5" s="1"/>
  <c r="ED594" i="5"/>
  <c r="ED223" i="5" s="1"/>
  <c r="ED155" i="5"/>
  <c r="EC584" i="5"/>
  <c r="EE391" i="5"/>
  <c r="EE398" i="5"/>
  <c r="EE399" i="5"/>
  <c r="CG97" i="5"/>
  <c r="CG706" i="5"/>
  <c r="CG676" i="5"/>
  <c r="CG232" i="5"/>
  <c r="CH818" i="5"/>
  <c r="CH820" i="5" s="1"/>
  <c r="CG832" i="5"/>
  <c r="EB589" i="5" l="1"/>
  <c r="FW53" i="22"/>
  <c r="FW70" i="22"/>
  <c r="FW24" i="22"/>
  <c r="FW23" i="22"/>
  <c r="FW62" i="22"/>
  <c r="FW27" i="22"/>
  <c r="FW39" i="22"/>
  <c r="FW30" i="22"/>
  <c r="FW59" i="22"/>
  <c r="FW67" i="22"/>
  <c r="FX19" i="22"/>
  <c r="FX38" i="22" s="1"/>
  <c r="FW76" i="22"/>
  <c r="FW36" i="22"/>
  <c r="FW28" i="22"/>
  <c r="FW63" i="22"/>
  <c r="FW29" i="22"/>
  <c r="FW32" i="22"/>
  <c r="FW26" i="22"/>
  <c r="FW50" i="22"/>
  <c r="FW43" i="22"/>
  <c r="FW44" i="22"/>
  <c r="FW58" i="22"/>
  <c r="FW37" i="22"/>
  <c r="FW48" i="22"/>
  <c r="FW45" i="22"/>
  <c r="FW61" i="22"/>
  <c r="FW56" i="22"/>
  <c r="FW34" i="22"/>
  <c r="FW41" i="22"/>
  <c r="FW55" i="22"/>
  <c r="FW40" i="22"/>
  <c r="FW51" i="22"/>
  <c r="FW54" i="22"/>
  <c r="FW66" i="22"/>
  <c r="FW64" i="22"/>
  <c r="FW49" i="22"/>
  <c r="EA160" i="5"/>
  <c r="EA178" i="5"/>
  <c r="EA180" i="5" s="1"/>
  <c r="EA84" i="5" s="1"/>
  <c r="FX32" i="22"/>
  <c r="FX31" i="22"/>
  <c r="FX65" i="22"/>
  <c r="EC527" i="5"/>
  <c r="EC161" i="5" s="1"/>
  <c r="EA767" i="5"/>
  <c r="EA595" i="5"/>
  <c r="ED1281" i="5"/>
  <c r="EC586" i="5"/>
  <c r="EC177" i="5" s="1"/>
  <c r="EE487" i="5"/>
  <c r="EE488" i="5" s="1"/>
  <c r="EE583" i="5"/>
  <c r="EE175" i="5" s="1"/>
  <c r="EE582" i="5"/>
  <c r="EE174" i="5" s="1"/>
  <c r="EE576" i="5"/>
  <c r="EE168" i="5" s="1"/>
  <c r="EE575" i="5"/>
  <c r="EE167" i="5" s="1"/>
  <c r="EE574" i="5"/>
  <c r="EE166" i="5" s="1"/>
  <c r="EE581" i="5"/>
  <c r="EE173" i="5" s="1"/>
  <c r="EE580" i="5"/>
  <c r="EE172" i="5" s="1"/>
  <c r="EE577" i="5"/>
  <c r="EE169" i="5" s="1"/>
  <c r="EE578" i="5"/>
  <c r="EE170" i="5" s="1"/>
  <c r="EE579" i="5"/>
  <c r="EE171" i="5" s="1"/>
  <c r="ED501" i="5"/>
  <c r="ED502" i="5" s="1"/>
  <c r="ED494" i="5"/>
  <c r="ED495" i="5" s="1"/>
  <c r="ED508" i="5"/>
  <c r="ED509" i="5" s="1"/>
  <c r="DZ1288" i="5"/>
  <c r="EB160" i="5"/>
  <c r="ED584" i="5"/>
  <c r="EE594" i="5"/>
  <c r="EE223" i="5" s="1"/>
  <c r="EE155" i="5"/>
  <c r="EF388" i="5"/>
  <c r="EF396" i="5" s="1"/>
  <c r="CH98" i="5"/>
  <c r="CH636" i="5"/>
  <c r="CG95" i="5"/>
  <c r="CH821" i="5"/>
  <c r="CH829" i="5"/>
  <c r="FX67" i="22" l="1"/>
  <c r="FX24" i="22"/>
  <c r="FX55" i="22"/>
  <c r="FX48" i="22"/>
  <c r="FX62" i="22"/>
  <c r="FX60" i="22"/>
  <c r="EA1282" i="5"/>
  <c r="EA1293" i="5" s="1"/>
  <c r="EA1288" i="5" s="1"/>
  <c r="FX46" i="22"/>
  <c r="FX66" i="22"/>
  <c r="FX53" i="22"/>
  <c r="FX52" i="22"/>
  <c r="FX33" i="22"/>
  <c r="FX56" i="22"/>
  <c r="FX69" i="22"/>
  <c r="FX64" i="22"/>
  <c r="FX28" i="22"/>
  <c r="FX72" i="22"/>
  <c r="FX41" i="22"/>
  <c r="FX26" i="22"/>
  <c r="FX58" i="22"/>
  <c r="FX51" i="22"/>
  <c r="FX23" i="22"/>
  <c r="FX54" i="22"/>
  <c r="FX74" i="22"/>
  <c r="FX70" i="22"/>
  <c r="FX34" i="22"/>
  <c r="FX27" i="22"/>
  <c r="FX59" i="22"/>
  <c r="FX49" i="22"/>
  <c r="FX37" i="22"/>
  <c r="FX29" i="22"/>
  <c r="FX44" i="22"/>
  <c r="FX68" i="22"/>
  <c r="FX25" i="22"/>
  <c r="FX50" i="22"/>
  <c r="FX45" i="22"/>
  <c r="FX73" i="22"/>
  <c r="FX39" i="22"/>
  <c r="FX57" i="22"/>
  <c r="FX42" i="22"/>
  <c r="FX47" i="22"/>
  <c r="FX71" i="22"/>
  <c r="FX40" i="22"/>
  <c r="FX30" i="22"/>
  <c r="FX35" i="22"/>
  <c r="FX36" i="22"/>
  <c r="FX76" i="22"/>
  <c r="FX75" i="22"/>
  <c r="FX63" i="22"/>
  <c r="FX43" i="22"/>
  <c r="FX61" i="22"/>
  <c r="FW22" i="22"/>
  <c r="ED525" i="5" s="1"/>
  <c r="ED527" i="5" s="1"/>
  <c r="ED161" i="5" s="1"/>
  <c r="FW21" i="22"/>
  <c r="EC512" i="5"/>
  <c r="EC514" i="5" s="1"/>
  <c r="EC589" i="5" s="1"/>
  <c r="EA596" i="5"/>
  <c r="EA597" i="5" s="1"/>
  <c r="EA87" i="5" s="1"/>
  <c r="EA239" i="5"/>
  <c r="EB178" i="5"/>
  <c r="EB767" i="5"/>
  <c r="EB595" i="5"/>
  <c r="ED586" i="5"/>
  <c r="ED177" i="5" s="1"/>
  <c r="EE1281" i="5"/>
  <c r="EE508" i="5"/>
  <c r="EE509" i="5" s="1"/>
  <c r="EE584" i="5"/>
  <c r="EE494" i="5"/>
  <c r="EE495" i="5" s="1"/>
  <c r="EE501" i="5"/>
  <c r="EE502" i="5" s="1"/>
  <c r="EF391" i="5"/>
  <c r="FY19" i="22" s="1"/>
  <c r="EG388" i="5"/>
  <c r="EG396" i="5" s="1"/>
  <c r="EF399" i="5"/>
  <c r="EF398" i="5"/>
  <c r="CH232" i="5"/>
  <c r="CI818" i="5"/>
  <c r="CI820" i="5" s="1"/>
  <c r="CH832" i="5"/>
  <c r="CH97" i="5"/>
  <c r="CH706" i="5"/>
  <c r="CH676" i="5"/>
  <c r="FX21" i="22" l="1"/>
  <c r="EE512" i="5" s="1"/>
  <c r="EE514" i="5" s="1"/>
  <c r="FX22" i="22"/>
  <c r="EE525" i="5" s="1"/>
  <c r="EE527" i="5" s="1"/>
  <c r="EE161" i="5" s="1"/>
  <c r="EC160" i="5"/>
  <c r="ED512" i="5"/>
  <c r="ED514" i="5" s="1"/>
  <c r="ED589" i="5" s="1"/>
  <c r="FY57" i="22"/>
  <c r="FY51" i="22"/>
  <c r="FY50" i="22"/>
  <c r="FY59" i="22"/>
  <c r="FY67" i="22"/>
  <c r="FY43" i="22"/>
  <c r="FY28" i="22"/>
  <c r="FY40" i="22"/>
  <c r="FY54" i="22"/>
  <c r="FY29" i="22"/>
  <c r="FY38" i="22"/>
  <c r="FY60" i="22"/>
  <c r="FY31" i="22"/>
  <c r="FY25" i="22"/>
  <c r="FY35" i="22"/>
  <c r="FY30" i="22"/>
  <c r="FY32" i="22"/>
  <c r="FY37" i="22"/>
  <c r="FY69" i="22"/>
  <c r="FY73" i="22"/>
  <c r="FY27" i="22"/>
  <c r="FY49" i="22"/>
  <c r="FY41" i="22"/>
  <c r="FY58" i="22"/>
  <c r="FY42" i="22"/>
  <c r="FY56" i="22"/>
  <c r="FY72" i="22"/>
  <c r="FY65" i="22"/>
  <c r="FY55" i="22"/>
  <c r="FY62" i="22"/>
  <c r="FY70" i="22"/>
  <c r="FY68" i="22"/>
  <c r="FY39" i="22"/>
  <c r="FY75" i="22"/>
  <c r="FY71" i="22"/>
  <c r="FY45" i="22"/>
  <c r="FY61" i="22"/>
  <c r="FY34" i="22"/>
  <c r="FY66" i="22"/>
  <c r="FY36" i="22"/>
  <c r="FY47" i="22"/>
  <c r="FY24" i="22"/>
  <c r="FY46" i="22"/>
  <c r="FY64" i="22"/>
  <c r="FY48" i="22"/>
  <c r="FY23" i="22"/>
  <c r="FY63" i="22"/>
  <c r="FY52" i="22"/>
  <c r="FY53" i="22"/>
  <c r="FY44" i="22"/>
  <c r="FY76" i="22"/>
  <c r="FY33" i="22"/>
  <c r="FY74" i="22"/>
  <c r="FY26" i="22"/>
  <c r="EB1282" i="5"/>
  <c r="EB1293" i="5" s="1"/>
  <c r="EB1288" i="5" s="1"/>
  <c r="EB180" i="5"/>
  <c r="EB84" i="5" s="1"/>
  <c r="EB596" i="5"/>
  <c r="EB597" i="5" s="1"/>
  <c r="EB87" i="5" s="1"/>
  <c r="EB239" i="5"/>
  <c r="EE586" i="5"/>
  <c r="EE177" i="5" s="1"/>
  <c r="EF487" i="5"/>
  <c r="EF488" i="5" s="1"/>
  <c r="EC595" i="5"/>
  <c r="EC178" i="5"/>
  <c r="EC767" i="5"/>
  <c r="EG391" i="5"/>
  <c r="EF575" i="5"/>
  <c r="EF167" i="5" s="1"/>
  <c r="EF582" i="5"/>
  <c r="EF174" i="5" s="1"/>
  <c r="EF576" i="5"/>
  <c r="EF168" i="5" s="1"/>
  <c r="EF574" i="5"/>
  <c r="EF166" i="5" s="1"/>
  <c r="EF583" i="5"/>
  <c r="EF175" i="5" s="1"/>
  <c r="EF578" i="5"/>
  <c r="EF170" i="5" s="1"/>
  <c r="EF580" i="5"/>
  <c r="EF172" i="5" s="1"/>
  <c r="EF577" i="5"/>
  <c r="EF169" i="5" s="1"/>
  <c r="EF581" i="5"/>
  <c r="EF173" i="5" s="1"/>
  <c r="EF579" i="5"/>
  <c r="EF171" i="5" s="1"/>
  <c r="EF594" i="5"/>
  <c r="EF223" i="5" s="1"/>
  <c r="EF155" i="5"/>
  <c r="EH388" i="5"/>
  <c r="EH396" i="5" s="1"/>
  <c r="EG398" i="5"/>
  <c r="EG399" i="5"/>
  <c r="CI636" i="5"/>
  <c r="CI98" i="5"/>
  <c r="CH95" i="5"/>
  <c r="CI829" i="5"/>
  <c r="CI821" i="5"/>
  <c r="EE589" i="5" l="1"/>
  <c r="FZ43" i="22"/>
  <c r="FZ19" i="22"/>
  <c r="FY21" i="22"/>
  <c r="ED160" i="5"/>
  <c r="ED595" i="5"/>
  <c r="FZ56" i="22"/>
  <c r="FZ63" i="22"/>
  <c r="FZ47" i="22"/>
  <c r="FZ41" i="22"/>
  <c r="FZ39" i="22"/>
  <c r="FZ38" i="22"/>
  <c r="FZ49" i="22"/>
  <c r="EE595" i="5"/>
  <c r="EE239" i="5" s="1"/>
  <c r="FY22" i="22"/>
  <c r="EF525" i="5" s="1"/>
  <c r="FZ34" i="22"/>
  <c r="FZ53" i="22"/>
  <c r="FZ42" i="22"/>
  <c r="FZ46" i="22"/>
  <c r="FZ25" i="22"/>
  <c r="FZ32" i="22"/>
  <c r="FZ33" i="22"/>
  <c r="FZ66" i="22"/>
  <c r="FZ64" i="22"/>
  <c r="FZ62" i="22"/>
  <c r="FZ75" i="22"/>
  <c r="FZ54" i="22"/>
  <c r="FZ57" i="22"/>
  <c r="FZ29" i="22"/>
  <c r="FZ69" i="22"/>
  <c r="FZ58" i="22"/>
  <c r="FZ67" i="22"/>
  <c r="FZ44" i="22"/>
  <c r="FZ59" i="22"/>
  <c r="FZ51" i="22"/>
  <c r="FZ36" i="22"/>
  <c r="FZ72" i="22"/>
  <c r="FZ73" i="22"/>
  <c r="FZ68" i="22"/>
  <c r="FZ45" i="22"/>
  <c r="FZ23" i="22"/>
  <c r="FZ55" i="22"/>
  <c r="FZ37" i="22"/>
  <c r="FZ24" i="22"/>
  <c r="FZ61" i="22"/>
  <c r="FZ52" i="22"/>
  <c r="FZ50" i="22"/>
  <c r="FZ30" i="22"/>
  <c r="FZ70" i="22"/>
  <c r="FZ76" i="22"/>
  <c r="FZ35" i="22"/>
  <c r="FZ48" i="22"/>
  <c r="FZ71" i="22"/>
  <c r="FZ26" i="22"/>
  <c r="FZ28" i="22"/>
  <c r="FZ27" i="22"/>
  <c r="FZ65" i="22"/>
  <c r="FZ74" i="22"/>
  <c r="FZ31" i="22"/>
  <c r="FZ60" i="22"/>
  <c r="FZ40" i="22"/>
  <c r="EE160" i="5"/>
  <c r="EF1281" i="5"/>
  <c r="EC180" i="5"/>
  <c r="EC84" i="5" s="1"/>
  <c r="EC1282" i="5"/>
  <c r="EG487" i="5"/>
  <c r="EG488" i="5" s="1"/>
  <c r="EC596" i="5"/>
  <c r="EC597" i="5" s="1"/>
  <c r="EC87" i="5" s="1"/>
  <c r="EC239" i="5"/>
  <c r="EG578" i="5"/>
  <c r="EG170" i="5" s="1"/>
  <c r="EG583" i="5"/>
  <c r="EG175" i="5" s="1"/>
  <c r="EG582" i="5"/>
  <c r="EG174" i="5" s="1"/>
  <c r="EG576" i="5"/>
  <c r="EG168" i="5" s="1"/>
  <c r="EG574" i="5"/>
  <c r="EG166" i="5" s="1"/>
  <c r="EG594" i="5"/>
  <c r="EG223" i="5" s="1"/>
  <c r="EG575" i="5"/>
  <c r="EG167" i="5" s="1"/>
  <c r="EG155" i="5"/>
  <c r="EG579" i="5"/>
  <c r="EG171" i="5" s="1"/>
  <c r="EG581" i="5"/>
  <c r="EG173" i="5" s="1"/>
  <c r="EG580" i="5"/>
  <c r="EG172" i="5" s="1"/>
  <c r="EG577" i="5"/>
  <c r="EG169" i="5" s="1"/>
  <c r="EF584" i="5"/>
  <c r="EF494" i="5"/>
  <c r="EF495" i="5" s="1"/>
  <c r="EF508" i="5"/>
  <c r="EF509" i="5" s="1"/>
  <c r="EF501" i="5"/>
  <c r="EF502" i="5" s="1"/>
  <c r="EH391" i="5"/>
  <c r="EH399" i="5"/>
  <c r="EH398" i="5"/>
  <c r="CI232" i="5"/>
  <c r="CI832" i="5"/>
  <c r="CJ818" i="5"/>
  <c r="CJ820" i="5" s="1"/>
  <c r="CI676" i="5"/>
  <c r="CI97" i="5"/>
  <c r="CI706" i="5"/>
  <c r="GA36" i="22" l="1"/>
  <c r="GA19" i="22"/>
  <c r="GA57" i="22" s="1"/>
  <c r="ED767" i="5"/>
  <c r="FZ21" i="22"/>
  <c r="ED178" i="5"/>
  <c r="ED180" i="5" s="1"/>
  <c r="ED84" i="5" s="1"/>
  <c r="GA50" i="22"/>
  <c r="GA74" i="22"/>
  <c r="GA31" i="22"/>
  <c r="GA61" i="22"/>
  <c r="GA37" i="22"/>
  <c r="GA45" i="22"/>
  <c r="GA48" i="22"/>
  <c r="GA43" i="22"/>
  <c r="GA40" i="22"/>
  <c r="GA24" i="22"/>
  <c r="GA58" i="22"/>
  <c r="GA26" i="22"/>
  <c r="GA52" i="22"/>
  <c r="GA51" i="22"/>
  <c r="GA68" i="22"/>
  <c r="GA59" i="22"/>
  <c r="GA63" i="22"/>
  <c r="GA73" i="22"/>
  <c r="GA38" i="22"/>
  <c r="GA25" i="22"/>
  <c r="GA46" i="22"/>
  <c r="GA39" i="22"/>
  <c r="GA49" i="22"/>
  <c r="GA44" i="22"/>
  <c r="GA34" i="22"/>
  <c r="GA56" i="22"/>
  <c r="GA42" i="22"/>
  <c r="GA30" i="22"/>
  <c r="GA55" i="22"/>
  <c r="GA66" i="22"/>
  <c r="GA54" i="22"/>
  <c r="GA62" i="22"/>
  <c r="GA64" i="22"/>
  <c r="GA75" i="22"/>
  <c r="GA67" i="22"/>
  <c r="GA23" i="22"/>
  <c r="GA32" i="22"/>
  <c r="GA65" i="22"/>
  <c r="GA35" i="22"/>
  <c r="FZ22" i="22"/>
  <c r="EG525" i="5" s="1"/>
  <c r="GA60" i="22"/>
  <c r="EF527" i="5"/>
  <c r="EF161" i="5" s="1"/>
  <c r="GA33" i="22"/>
  <c r="GA69" i="22"/>
  <c r="GA47" i="22"/>
  <c r="GA72" i="22"/>
  <c r="GA70" i="22"/>
  <c r="GA27" i="22"/>
  <c r="GA29" i="22"/>
  <c r="GA53" i="22"/>
  <c r="GA76" i="22"/>
  <c r="GA28" i="22"/>
  <c r="GA41" i="22"/>
  <c r="GA71" i="22"/>
  <c r="EC1293" i="5"/>
  <c r="EC1288" i="5" s="1"/>
  <c r="AN1307" i="5"/>
  <c r="AN1312" i="5" s="1"/>
  <c r="EG1281" i="5"/>
  <c r="AO1306" i="5" s="1"/>
  <c r="EF586" i="5"/>
  <c r="EF177" i="5" s="1"/>
  <c r="EH487" i="5"/>
  <c r="EH488" i="5" s="1"/>
  <c r="ED239" i="5"/>
  <c r="ED596" i="5"/>
  <c r="ED597" i="5" s="1"/>
  <c r="ED87" i="5" s="1"/>
  <c r="EG508" i="5"/>
  <c r="EG509" i="5" s="1"/>
  <c r="EG501" i="5"/>
  <c r="EG502" i="5" s="1"/>
  <c r="EG494" i="5"/>
  <c r="EG495" i="5" s="1"/>
  <c r="EE767" i="5"/>
  <c r="EE596" i="5"/>
  <c r="EG584" i="5"/>
  <c r="EE178" i="5"/>
  <c r="EH583" i="5"/>
  <c r="EH175" i="5" s="1"/>
  <c r="EH582" i="5"/>
  <c r="EH174" i="5" s="1"/>
  <c r="EH576" i="5"/>
  <c r="EH168" i="5" s="1"/>
  <c r="EH574" i="5"/>
  <c r="EH166" i="5" s="1"/>
  <c r="EH575" i="5"/>
  <c r="EH167" i="5" s="1"/>
  <c r="EH578" i="5"/>
  <c r="EH170" i="5" s="1"/>
  <c r="EH577" i="5"/>
  <c r="EH169" i="5" s="1"/>
  <c r="EH580" i="5"/>
  <c r="EH172" i="5" s="1"/>
  <c r="EH581" i="5"/>
  <c r="EH173" i="5" s="1"/>
  <c r="EH579" i="5"/>
  <c r="EH171" i="5" s="1"/>
  <c r="EH594" i="5"/>
  <c r="EH223" i="5" s="1"/>
  <c r="EH155" i="5"/>
  <c r="EI388" i="5"/>
  <c r="EI396" i="5" s="1"/>
  <c r="CJ98" i="5"/>
  <c r="CJ636" i="5"/>
  <c r="CI95" i="5"/>
  <c r="CJ821" i="5"/>
  <c r="CJ829" i="5"/>
  <c r="ED1282" i="5" l="1"/>
  <c r="ED1293" i="5" s="1"/>
  <c r="GA21" i="22"/>
  <c r="EF512" i="5"/>
  <c r="EF514" i="5" s="1"/>
  <c r="EF589" i="5" s="1"/>
  <c r="EG527" i="5"/>
  <c r="EG161" i="5" s="1"/>
  <c r="GA22" i="22"/>
  <c r="EH525" i="5" s="1"/>
  <c r="EG586" i="5"/>
  <c r="EG177" i="5" s="1"/>
  <c r="EH1281" i="5"/>
  <c r="EE597" i="5"/>
  <c r="EE87" i="5" s="1"/>
  <c r="EE180" i="5"/>
  <c r="EE84" i="5" s="1"/>
  <c r="EE1282" i="5"/>
  <c r="EE1293" i="5" s="1"/>
  <c r="EH494" i="5"/>
  <c r="EH495" i="5" s="1"/>
  <c r="EH508" i="5"/>
  <c r="EH509" i="5" s="1"/>
  <c r="EH501" i="5"/>
  <c r="EH502" i="5" s="1"/>
  <c r="ED1288" i="5"/>
  <c r="EH584" i="5"/>
  <c r="EI391" i="5"/>
  <c r="GB19" i="22" s="1"/>
  <c r="EJ388" i="5"/>
  <c r="EJ396" i="5" s="1"/>
  <c r="EI399" i="5"/>
  <c r="EI398" i="5"/>
  <c r="CJ706" i="5"/>
  <c r="CJ97" i="5"/>
  <c r="CJ676" i="5"/>
  <c r="CJ232" i="5"/>
  <c r="CJ832" i="5"/>
  <c r="CK818" i="5"/>
  <c r="CK820" i="5" s="1"/>
  <c r="EE1288" i="5" l="1"/>
  <c r="EF178" i="5"/>
  <c r="EF160" i="5"/>
  <c r="EG512" i="5"/>
  <c r="EG514" i="5" s="1"/>
  <c r="EG589" i="5" s="1"/>
  <c r="EH512" i="5"/>
  <c r="EH527" i="5"/>
  <c r="EH161" i="5" s="1"/>
  <c r="GB28" i="22"/>
  <c r="GB35" i="22"/>
  <c r="GB68" i="22"/>
  <c r="GB27" i="22"/>
  <c r="GB63" i="22"/>
  <c r="GB23" i="22"/>
  <c r="GB54" i="22"/>
  <c r="GB66" i="22"/>
  <c r="GB71" i="22"/>
  <c r="GB74" i="22"/>
  <c r="GB61" i="22"/>
  <c r="GB30" i="22"/>
  <c r="GB59" i="22"/>
  <c r="GB60" i="22"/>
  <c r="GB32" i="22"/>
  <c r="GB70" i="22"/>
  <c r="GB31" i="22"/>
  <c r="GB26" i="22"/>
  <c r="GB52" i="22"/>
  <c r="GB58" i="22"/>
  <c r="GB49" i="22"/>
  <c r="GB57" i="22"/>
  <c r="GB41" i="22"/>
  <c r="GB67" i="22"/>
  <c r="GB34" i="22"/>
  <c r="GB47" i="22"/>
  <c r="GB62" i="22"/>
  <c r="GB65" i="22"/>
  <c r="GB75" i="22"/>
  <c r="GB24" i="22"/>
  <c r="GB42" i="22"/>
  <c r="GB69" i="22"/>
  <c r="GB39" i="22"/>
  <c r="GB43" i="22"/>
  <c r="GB33" i="22"/>
  <c r="GB73" i="22"/>
  <c r="GB46" i="22"/>
  <c r="GB48" i="22"/>
  <c r="GB51" i="22"/>
  <c r="GB64" i="22"/>
  <c r="GB50" i="22"/>
  <c r="GB40" i="22"/>
  <c r="GB38" i="22"/>
  <c r="GB55" i="22"/>
  <c r="GB45" i="22"/>
  <c r="GB44" i="22"/>
  <c r="GB36" i="22"/>
  <c r="GB53" i="22"/>
  <c r="GB25" i="22"/>
  <c r="GB72" i="22"/>
  <c r="GB56" i="22"/>
  <c r="GB29" i="22"/>
  <c r="GB76" i="22"/>
  <c r="GB37" i="22"/>
  <c r="EH514" i="5"/>
  <c r="EF595" i="5"/>
  <c r="EF767" i="5"/>
  <c r="EH586" i="5"/>
  <c r="EH177" i="5" s="1"/>
  <c r="EI487" i="5"/>
  <c r="EI488" i="5" s="1"/>
  <c r="EI155" i="5"/>
  <c r="EI575" i="5"/>
  <c r="EI167" i="5" s="1"/>
  <c r="EI582" i="5"/>
  <c r="EI174" i="5" s="1"/>
  <c r="EI576" i="5"/>
  <c r="EI168" i="5" s="1"/>
  <c r="EI583" i="5"/>
  <c r="EI175" i="5" s="1"/>
  <c r="EI574" i="5"/>
  <c r="EI166" i="5" s="1"/>
  <c r="EI580" i="5"/>
  <c r="EI172" i="5" s="1"/>
  <c r="EI578" i="5"/>
  <c r="EI170" i="5" s="1"/>
  <c r="EI577" i="5"/>
  <c r="EI169" i="5" s="1"/>
  <c r="EI581" i="5"/>
  <c r="EI173" i="5" s="1"/>
  <c r="EI579" i="5"/>
  <c r="EI171" i="5" s="1"/>
  <c r="EJ391" i="5"/>
  <c r="EI594" i="5"/>
  <c r="EI223" i="5" s="1"/>
  <c r="EJ398" i="5"/>
  <c r="EJ399" i="5"/>
  <c r="CK98" i="5"/>
  <c r="CK636" i="5"/>
  <c r="CK821" i="5"/>
  <c r="CK829" i="5"/>
  <c r="CJ95" i="5"/>
  <c r="EH589" i="5" l="1"/>
  <c r="EH595" i="5" s="1"/>
  <c r="EH596" i="5" s="1"/>
  <c r="GC51" i="22"/>
  <c r="GC19" i="22"/>
  <c r="GB21" i="22"/>
  <c r="EG160" i="5"/>
  <c r="GC42" i="22"/>
  <c r="GC74" i="22"/>
  <c r="GC38" i="22"/>
  <c r="GC57" i="22"/>
  <c r="GC61" i="22"/>
  <c r="GC76" i="22"/>
  <c r="GC69" i="22"/>
  <c r="GC31" i="22"/>
  <c r="GC52" i="22"/>
  <c r="GC24" i="22"/>
  <c r="GC49" i="22"/>
  <c r="GC71" i="22"/>
  <c r="GC65" i="22"/>
  <c r="GC67" i="22"/>
  <c r="GC30" i="22"/>
  <c r="GC36" i="22"/>
  <c r="GC64" i="22"/>
  <c r="GC27" i="22"/>
  <c r="GC53" i="22"/>
  <c r="GC59" i="22"/>
  <c r="GC26" i="22"/>
  <c r="GC44" i="22"/>
  <c r="GC56" i="22"/>
  <c r="GC35" i="22"/>
  <c r="GC60" i="22"/>
  <c r="GC54" i="22"/>
  <c r="GC43" i="22"/>
  <c r="GC66" i="22"/>
  <c r="GC68" i="22"/>
  <c r="GC63" i="22"/>
  <c r="GC58" i="22"/>
  <c r="GC75" i="22"/>
  <c r="GC50" i="22"/>
  <c r="GC72" i="22"/>
  <c r="GC70" i="22"/>
  <c r="GC39" i="22"/>
  <c r="GC29" i="22"/>
  <c r="GC25" i="22"/>
  <c r="GC41" i="22"/>
  <c r="GC28" i="22"/>
  <c r="GC23" i="22"/>
  <c r="GC46" i="22"/>
  <c r="GB22" i="22"/>
  <c r="EI525" i="5" s="1"/>
  <c r="GC37" i="22"/>
  <c r="GC33" i="22"/>
  <c r="GC45" i="22"/>
  <c r="GC62" i="22"/>
  <c r="GC40" i="22"/>
  <c r="GC48" i="22"/>
  <c r="GC32" i="22"/>
  <c r="EF596" i="5"/>
  <c r="EF597" i="5" s="1"/>
  <c r="EF87" i="5" s="1"/>
  <c r="EF239" i="5"/>
  <c r="EF1282" i="5"/>
  <c r="EF1293" i="5" s="1"/>
  <c r="EF1288" i="5" s="1"/>
  <c r="EF180" i="5"/>
  <c r="EF84" i="5" s="1"/>
  <c r="EH160" i="5"/>
  <c r="EI1281" i="5"/>
  <c r="EG178" i="5"/>
  <c r="EG595" i="5"/>
  <c r="EG767" i="5"/>
  <c r="EI508" i="5"/>
  <c r="EI509" i="5" s="1"/>
  <c r="EI501" i="5"/>
  <c r="EI502" i="5" s="1"/>
  <c r="EI494" i="5"/>
  <c r="EI495" i="5" s="1"/>
  <c r="EJ594" i="5"/>
  <c r="EJ223" i="5" s="1"/>
  <c r="EJ487" i="5"/>
  <c r="EJ488" i="5" s="1"/>
  <c r="EJ575" i="5"/>
  <c r="EJ167" i="5" s="1"/>
  <c r="EJ582" i="5"/>
  <c r="EJ174" i="5" s="1"/>
  <c r="EJ576" i="5"/>
  <c r="EJ168" i="5" s="1"/>
  <c r="EJ583" i="5"/>
  <c r="EJ175" i="5" s="1"/>
  <c r="EJ574" i="5"/>
  <c r="EJ166" i="5" s="1"/>
  <c r="EJ581" i="5"/>
  <c r="EJ173" i="5" s="1"/>
  <c r="EJ577" i="5"/>
  <c r="EJ169" i="5" s="1"/>
  <c r="EJ578" i="5"/>
  <c r="EJ170" i="5" s="1"/>
  <c r="EJ580" i="5"/>
  <c r="EJ172" i="5" s="1"/>
  <c r="EJ579" i="5"/>
  <c r="EJ171" i="5" s="1"/>
  <c r="EJ155" i="5"/>
  <c r="EI584" i="5"/>
  <c r="EK388" i="5"/>
  <c r="EK396" i="5" s="1"/>
  <c r="CK232" i="5"/>
  <c r="CL818" i="5"/>
  <c r="CL820" i="5" s="1"/>
  <c r="CK832" i="5"/>
  <c r="CK676" i="5"/>
  <c r="CK97" i="5"/>
  <c r="CK706" i="5"/>
  <c r="GC73" i="22" l="1"/>
  <c r="GC55" i="22"/>
  <c r="GC21" i="22" s="1"/>
  <c r="GC34" i="22"/>
  <c r="GC47" i="22"/>
  <c r="EI527" i="5"/>
  <c r="EI161" i="5" s="1"/>
  <c r="EG596" i="5"/>
  <c r="EG239" i="5"/>
  <c r="EJ1281" i="5"/>
  <c r="EI586" i="5"/>
  <c r="EI177" i="5" s="1"/>
  <c r="EG1282" i="5"/>
  <c r="EG180" i="5"/>
  <c r="EG84" i="5" s="1"/>
  <c r="EH178" i="5"/>
  <c r="EH767" i="5"/>
  <c r="EH239" i="5"/>
  <c r="EJ508" i="5"/>
  <c r="EJ509" i="5" s="1"/>
  <c r="EJ501" i="5"/>
  <c r="EJ502" i="5" s="1"/>
  <c r="EJ494" i="5"/>
  <c r="EJ495" i="5" s="1"/>
  <c r="EJ584" i="5"/>
  <c r="EK391" i="5"/>
  <c r="GD19" i="22" s="1"/>
  <c r="EL388" i="5"/>
  <c r="EL396" i="5" s="1"/>
  <c r="EK399" i="5"/>
  <c r="EK398" i="5"/>
  <c r="CL636" i="5"/>
  <c r="CL98" i="5"/>
  <c r="CK95" i="5"/>
  <c r="CL821" i="5"/>
  <c r="CL829" i="5"/>
  <c r="GC22" i="22" l="1"/>
  <c r="EJ525" i="5" s="1"/>
  <c r="EI512" i="5"/>
  <c r="EI514" i="5" s="1"/>
  <c r="EI589" i="5" s="1"/>
  <c r="GD58" i="22"/>
  <c r="GD64" i="22"/>
  <c r="GD30" i="22"/>
  <c r="GD40" i="22"/>
  <c r="GD32" i="22"/>
  <c r="GD47" i="22"/>
  <c r="GD26" i="22"/>
  <c r="GD48" i="22"/>
  <c r="GD41" i="22"/>
  <c r="GD72" i="22"/>
  <c r="GD54" i="22"/>
  <c r="GD53" i="22"/>
  <c r="GD25" i="22"/>
  <c r="GD55" i="22"/>
  <c r="GD60" i="22"/>
  <c r="GD71" i="22"/>
  <c r="GD69" i="22"/>
  <c r="GD73" i="22"/>
  <c r="GD49" i="22"/>
  <c r="GD50" i="22"/>
  <c r="GD44" i="22"/>
  <c r="GD29" i="22"/>
  <c r="GD57" i="22"/>
  <c r="GD33" i="22"/>
  <c r="GD65" i="22"/>
  <c r="GD35" i="22"/>
  <c r="GD37" i="22"/>
  <c r="GD74" i="22"/>
  <c r="GD75" i="22"/>
  <c r="GD28" i="22"/>
  <c r="GD56" i="22"/>
  <c r="GD52" i="22"/>
  <c r="GD67" i="22"/>
  <c r="GD39" i="22"/>
  <c r="GD70" i="22"/>
  <c r="GD51" i="22"/>
  <c r="GD24" i="22"/>
  <c r="GD38" i="22"/>
  <c r="GD46" i="22"/>
  <c r="GD43" i="22"/>
  <c r="GD59" i="22"/>
  <c r="GD61" i="22"/>
  <c r="GD63" i="22"/>
  <c r="GD27" i="22"/>
  <c r="GD68" i="22"/>
  <c r="GD42" i="22"/>
  <c r="GD36" i="22"/>
  <c r="GD66" i="22"/>
  <c r="GD76" i="22"/>
  <c r="GD34" i="22"/>
  <c r="GD45" i="22"/>
  <c r="GD62" i="22"/>
  <c r="GD31" i="22"/>
  <c r="GD23" i="22"/>
  <c r="EJ527" i="5"/>
  <c r="EJ161" i="5" s="1"/>
  <c r="EG597" i="5"/>
  <c r="EG87" i="5" s="1"/>
  <c r="EH597" i="5"/>
  <c r="EH87" i="5" s="1"/>
  <c r="EJ586" i="5"/>
  <c r="EJ177" i="5" s="1"/>
  <c r="AO1307" i="5"/>
  <c r="AO1312" i="5" s="1"/>
  <c r="EG1293" i="5"/>
  <c r="EG1288" i="5" s="1"/>
  <c r="EK155" i="5"/>
  <c r="EH180" i="5"/>
  <c r="EH84" i="5" s="1"/>
  <c r="EH1282" i="5"/>
  <c r="EH1293" i="5" s="1"/>
  <c r="EH1288" i="5" s="1"/>
  <c r="EK594" i="5"/>
  <c r="EK223" i="5" s="1"/>
  <c r="EK487" i="5"/>
  <c r="EK488" i="5" s="1"/>
  <c r="EK574" i="5"/>
  <c r="EK166" i="5" s="1"/>
  <c r="EK582" i="5"/>
  <c r="EK174" i="5" s="1"/>
  <c r="EK576" i="5"/>
  <c r="EK168" i="5" s="1"/>
  <c r="EK575" i="5"/>
  <c r="EK167" i="5" s="1"/>
  <c r="EK583" i="5"/>
  <c r="EK175" i="5" s="1"/>
  <c r="EK580" i="5"/>
  <c r="EK172" i="5" s="1"/>
  <c r="EK578" i="5"/>
  <c r="EK170" i="5" s="1"/>
  <c r="EK581" i="5"/>
  <c r="EK173" i="5" s="1"/>
  <c r="EK577" i="5"/>
  <c r="EK169" i="5" s="1"/>
  <c r="EK579" i="5"/>
  <c r="EK171" i="5" s="1"/>
  <c r="EL391" i="5"/>
  <c r="EL398" i="5"/>
  <c r="EL399" i="5"/>
  <c r="CL232" i="5"/>
  <c r="CM818" i="5"/>
  <c r="CM820" i="5" s="1"/>
  <c r="CL832" i="5"/>
  <c r="CL706" i="5"/>
  <c r="CL676" i="5"/>
  <c r="CL97" i="5"/>
  <c r="GE31" i="22" l="1"/>
  <c r="GE19" i="22"/>
  <c r="GD21" i="22"/>
  <c r="EI160" i="5"/>
  <c r="EI178" i="5"/>
  <c r="EI180" i="5" s="1"/>
  <c r="EJ512" i="5"/>
  <c r="EJ514" i="5" s="1"/>
  <c r="EJ589" i="5" s="1"/>
  <c r="GE39" i="22"/>
  <c r="GE50" i="22"/>
  <c r="GE32" i="22"/>
  <c r="GE46" i="22"/>
  <c r="GE55" i="22"/>
  <c r="GE24" i="22"/>
  <c r="GE70" i="22"/>
  <c r="GE65" i="22"/>
  <c r="GE28" i="22"/>
  <c r="GE45" i="22"/>
  <c r="GE26" i="22"/>
  <c r="GE51" i="22"/>
  <c r="GE75" i="22"/>
  <c r="GE74" i="22"/>
  <c r="GE57" i="22"/>
  <c r="GE71" i="22"/>
  <c r="GE44" i="22"/>
  <c r="GE67" i="22"/>
  <c r="GE64" i="22"/>
  <c r="GE36" i="22"/>
  <c r="GE72" i="22"/>
  <c r="GE68" i="22"/>
  <c r="GE29" i="22"/>
  <c r="GE66" i="22"/>
  <c r="GE62" i="22"/>
  <c r="GE35" i="22"/>
  <c r="GE30" i="22"/>
  <c r="GE61" i="22"/>
  <c r="GE43" i="22"/>
  <c r="GE42" i="22"/>
  <c r="GE47" i="22"/>
  <c r="GE76" i="22"/>
  <c r="GE52" i="22"/>
  <c r="GE56" i="22"/>
  <c r="GE48" i="22"/>
  <c r="GE59" i="22"/>
  <c r="GE38" i="22"/>
  <c r="GE60" i="22"/>
  <c r="GE34" i="22"/>
  <c r="GE63" i="22"/>
  <c r="GE41" i="22"/>
  <c r="GE25" i="22"/>
  <c r="GE53" i="22"/>
  <c r="GE40" i="22"/>
  <c r="GE69" i="22"/>
  <c r="GD22" i="22"/>
  <c r="EK525" i="5" s="1"/>
  <c r="GE73" i="22"/>
  <c r="GE58" i="22"/>
  <c r="GE37" i="22"/>
  <c r="GE49" i="22"/>
  <c r="GE54" i="22"/>
  <c r="GE23" i="22"/>
  <c r="GE27" i="22"/>
  <c r="GE33" i="22"/>
  <c r="EK494" i="5"/>
  <c r="EK495" i="5" s="1"/>
  <c r="EK1281" i="5"/>
  <c r="AP1306" i="5" s="1"/>
  <c r="EK501" i="5"/>
  <c r="EK502" i="5" s="1"/>
  <c r="EK508" i="5"/>
  <c r="EK509" i="5" s="1"/>
  <c r="EI767" i="5"/>
  <c r="EI595" i="5"/>
  <c r="EL487" i="5"/>
  <c r="EL488" i="5" s="1"/>
  <c r="EL574" i="5"/>
  <c r="EL166" i="5" s="1"/>
  <c r="EL582" i="5"/>
  <c r="EL174" i="5" s="1"/>
  <c r="EL576" i="5"/>
  <c r="EL168" i="5" s="1"/>
  <c r="EL575" i="5"/>
  <c r="EL167" i="5" s="1"/>
  <c r="EL583" i="5"/>
  <c r="EL175" i="5" s="1"/>
  <c r="EL580" i="5"/>
  <c r="EL172" i="5" s="1"/>
  <c r="EL578" i="5"/>
  <c r="EL170" i="5" s="1"/>
  <c r="EL581" i="5"/>
  <c r="EL173" i="5" s="1"/>
  <c r="EL577" i="5"/>
  <c r="EL169" i="5" s="1"/>
  <c r="EL579" i="5"/>
  <c r="EL171" i="5" s="1"/>
  <c r="EL155" i="5"/>
  <c r="EL594" i="5"/>
  <c r="EL223" i="5" s="1"/>
  <c r="EK584" i="5"/>
  <c r="EM388" i="5"/>
  <c r="EM396" i="5" s="1"/>
  <c r="CM98" i="5"/>
  <c r="CM636" i="5"/>
  <c r="CM829" i="5"/>
  <c r="CM821" i="5"/>
  <c r="CL95" i="5"/>
  <c r="EI1282" i="5" l="1"/>
  <c r="EI1293" i="5" s="1"/>
  <c r="GE21" i="22"/>
  <c r="EJ160" i="5"/>
  <c r="EJ595" i="5"/>
  <c r="GE22" i="22"/>
  <c r="EL525" i="5" s="1"/>
  <c r="EK527" i="5"/>
  <c r="EK161" i="5" s="1"/>
  <c r="EL1281" i="5"/>
  <c r="EK586" i="5"/>
  <c r="EK177" i="5" s="1"/>
  <c r="EI239" i="5"/>
  <c r="EI596" i="5"/>
  <c r="EI597" i="5" s="1"/>
  <c r="EI87" i="5" s="1"/>
  <c r="EL501" i="5"/>
  <c r="EL502" i="5" s="1"/>
  <c r="EL494" i="5"/>
  <c r="EL495" i="5" s="1"/>
  <c r="EL508" i="5"/>
  <c r="EL509" i="5" s="1"/>
  <c r="EL584" i="5"/>
  <c r="EM391" i="5"/>
  <c r="GF19" i="22" s="1"/>
  <c r="EI84" i="5"/>
  <c r="EN388" i="5"/>
  <c r="EN396" i="5" s="1"/>
  <c r="EM399" i="5"/>
  <c r="EM398" i="5"/>
  <c r="CM232" i="5"/>
  <c r="CN818" i="5"/>
  <c r="CN820" i="5" s="1"/>
  <c r="CM832" i="5"/>
  <c r="CM706" i="5"/>
  <c r="CM97" i="5"/>
  <c r="CM676" i="5"/>
  <c r="EJ767" i="5" l="1"/>
  <c r="EJ178" i="5"/>
  <c r="EK512" i="5"/>
  <c r="EK514" i="5" s="1"/>
  <c r="EK589" i="5" s="1"/>
  <c r="GF61" i="22"/>
  <c r="GF66" i="22"/>
  <c r="GF59" i="22"/>
  <c r="GF45" i="22"/>
  <c r="GF28" i="22"/>
  <c r="GF27" i="22"/>
  <c r="GF33" i="22"/>
  <c r="GF67" i="22"/>
  <c r="GF49" i="22"/>
  <c r="GF37" i="22"/>
  <c r="GF44" i="22"/>
  <c r="GF62" i="22"/>
  <c r="GF72" i="22"/>
  <c r="GF23" i="22"/>
  <c r="GF46" i="22"/>
  <c r="GF54" i="22"/>
  <c r="GF69" i="22"/>
  <c r="GF30" i="22"/>
  <c r="GF25" i="22"/>
  <c r="GF56" i="22"/>
  <c r="GF71" i="22"/>
  <c r="GF32" i="22"/>
  <c r="GF73" i="22"/>
  <c r="GF39" i="22"/>
  <c r="GF70" i="22"/>
  <c r="GF52" i="22"/>
  <c r="GF75" i="22"/>
  <c r="GF42" i="22"/>
  <c r="GF41" i="22"/>
  <c r="GF65" i="22"/>
  <c r="GF36" i="22"/>
  <c r="GF58" i="22"/>
  <c r="GF76" i="22"/>
  <c r="GF43" i="22"/>
  <c r="GF50" i="22"/>
  <c r="GF35" i="22"/>
  <c r="GF40" i="22"/>
  <c r="GF63" i="22"/>
  <c r="GF47" i="22"/>
  <c r="GF34" i="22"/>
  <c r="GF60" i="22"/>
  <c r="GF64" i="22"/>
  <c r="GF29" i="22"/>
  <c r="GF24" i="22"/>
  <c r="GF38" i="22"/>
  <c r="GF53" i="22"/>
  <c r="GF68" i="22"/>
  <c r="GF51" i="22"/>
  <c r="GF26" i="22"/>
  <c r="GF55" i="22"/>
  <c r="GF31" i="22"/>
  <c r="GF48" i="22"/>
  <c r="GF57" i="22"/>
  <c r="GF74" i="22"/>
  <c r="EL527" i="5"/>
  <c r="EL161" i="5" s="1"/>
  <c r="EJ596" i="5"/>
  <c r="EJ597" i="5" s="1"/>
  <c r="EJ87" i="5" s="1"/>
  <c r="EJ239" i="5"/>
  <c r="EL586" i="5"/>
  <c r="EL177" i="5" s="1"/>
  <c r="EM487" i="5"/>
  <c r="EM488" i="5" s="1"/>
  <c r="EM583" i="5"/>
  <c r="EM175" i="5" s="1"/>
  <c r="EM582" i="5"/>
  <c r="EM174" i="5" s="1"/>
  <c r="EM576" i="5"/>
  <c r="EM168" i="5" s="1"/>
  <c r="EM575" i="5"/>
  <c r="EM167" i="5" s="1"/>
  <c r="EM574" i="5"/>
  <c r="EM166" i="5" s="1"/>
  <c r="EM578" i="5"/>
  <c r="EM170" i="5" s="1"/>
  <c r="EM580" i="5"/>
  <c r="EM172" i="5" s="1"/>
  <c r="EM577" i="5"/>
  <c r="EM169" i="5" s="1"/>
  <c r="EM581" i="5"/>
  <c r="EM173" i="5" s="1"/>
  <c r="EM579" i="5"/>
  <c r="EM171" i="5" s="1"/>
  <c r="EI1288" i="5"/>
  <c r="EM594" i="5"/>
  <c r="EM223" i="5" s="1"/>
  <c r="EM155" i="5"/>
  <c r="EN391" i="5"/>
  <c r="EO388" i="5"/>
  <c r="EO396" i="5" s="1"/>
  <c r="EN398" i="5"/>
  <c r="EN399" i="5"/>
  <c r="CN636" i="5"/>
  <c r="CN98" i="5"/>
  <c r="CM95" i="5"/>
  <c r="CN821" i="5"/>
  <c r="CN829" i="5"/>
  <c r="EJ180" i="5" l="1"/>
  <c r="EJ84" i="5" s="1"/>
  <c r="EJ1282" i="5"/>
  <c r="EJ1293" i="5" s="1"/>
  <c r="EJ1288" i="5" s="1"/>
  <c r="GG39" i="22"/>
  <c r="GG19" i="22"/>
  <c r="GF21" i="22"/>
  <c r="EK160" i="5"/>
  <c r="EL512" i="5"/>
  <c r="EL514" i="5" s="1"/>
  <c r="EL589" i="5" s="1"/>
  <c r="GG30" i="22"/>
  <c r="GG60" i="22"/>
  <c r="GG63" i="22"/>
  <c r="GG73" i="22"/>
  <c r="GG64" i="22"/>
  <c r="GG55" i="22"/>
  <c r="GG59" i="22"/>
  <c r="GG68" i="22"/>
  <c r="GG71" i="22"/>
  <c r="GG35" i="22"/>
  <c r="GF22" i="22"/>
  <c r="EM525" i="5" s="1"/>
  <c r="GG76" i="22"/>
  <c r="GG44" i="22"/>
  <c r="GG67" i="22"/>
  <c r="GG46" i="22"/>
  <c r="GG66" i="22"/>
  <c r="GG38" i="22"/>
  <c r="GG74" i="22"/>
  <c r="GG61" i="22"/>
  <c r="GG31" i="22"/>
  <c r="GG58" i="22"/>
  <c r="GG57" i="22"/>
  <c r="GG34" i="22"/>
  <c r="GG32" i="22"/>
  <c r="GG24" i="22"/>
  <c r="GG72" i="22"/>
  <c r="GG70" i="22"/>
  <c r="GG53" i="22"/>
  <c r="GG51" i="22"/>
  <c r="GG48" i="22"/>
  <c r="GG23" i="22"/>
  <c r="GG56" i="22"/>
  <c r="GG45" i="22"/>
  <c r="GG40" i="22"/>
  <c r="GG42" i="22"/>
  <c r="GG27" i="22"/>
  <c r="GG50" i="22"/>
  <c r="GG49" i="22"/>
  <c r="GG75" i="22"/>
  <c r="GG41" i="22"/>
  <c r="GG65" i="22"/>
  <c r="GG37" i="22"/>
  <c r="GG25" i="22"/>
  <c r="GG28" i="22"/>
  <c r="GG26" i="22"/>
  <c r="GG54" i="22"/>
  <c r="GG29" i="22"/>
  <c r="GG69" i="22"/>
  <c r="GG47" i="22"/>
  <c r="GG52" i="22"/>
  <c r="GG36" i="22"/>
  <c r="GG43" i="22"/>
  <c r="GG33" i="22"/>
  <c r="GG62" i="22"/>
  <c r="EK767" i="5"/>
  <c r="EK178" i="5"/>
  <c r="EK595" i="5"/>
  <c r="EM1281" i="5"/>
  <c r="EN487" i="5"/>
  <c r="EN488" i="5" s="1"/>
  <c r="EN583" i="5"/>
  <c r="EN175" i="5" s="1"/>
  <c r="EN582" i="5"/>
  <c r="EN174" i="5" s="1"/>
  <c r="EN576" i="5"/>
  <c r="EN168" i="5" s="1"/>
  <c r="EN575" i="5"/>
  <c r="EN167" i="5" s="1"/>
  <c r="EN574" i="5"/>
  <c r="EN166" i="5" s="1"/>
  <c r="EN578" i="5"/>
  <c r="EN170" i="5" s="1"/>
  <c r="EN581" i="5"/>
  <c r="EN173" i="5" s="1"/>
  <c r="EN580" i="5"/>
  <c r="EN172" i="5" s="1"/>
  <c r="EN577" i="5"/>
  <c r="EN169" i="5" s="1"/>
  <c r="EN579" i="5"/>
  <c r="EN171" i="5" s="1"/>
  <c r="EM508" i="5"/>
  <c r="EM509" i="5" s="1"/>
  <c r="EM501" i="5"/>
  <c r="EM502" i="5" s="1"/>
  <c r="EM494" i="5"/>
  <c r="EM495" i="5" s="1"/>
  <c r="EN594" i="5"/>
  <c r="EN223" i="5" s="1"/>
  <c r="EN155" i="5"/>
  <c r="EM584" i="5"/>
  <c r="EO391" i="5"/>
  <c r="EP388" i="5"/>
  <c r="EP396" i="5" s="1"/>
  <c r="EO399" i="5"/>
  <c r="EO398" i="5"/>
  <c r="CN676" i="5"/>
  <c r="CN97" i="5"/>
  <c r="CN706" i="5"/>
  <c r="CN232" i="5"/>
  <c r="CN832" i="5"/>
  <c r="CO818" i="5"/>
  <c r="CO820" i="5" s="1"/>
  <c r="GH53" i="22" l="1"/>
  <c r="GH19" i="22"/>
  <c r="GG21" i="22"/>
  <c r="GH26" i="22"/>
  <c r="EL160" i="5"/>
  <c r="GH29" i="22"/>
  <c r="GH42" i="22"/>
  <c r="GH28" i="22"/>
  <c r="GH44" i="22"/>
  <c r="GH67" i="22"/>
  <c r="GH27" i="22"/>
  <c r="GH56" i="22"/>
  <c r="GH33" i="22"/>
  <c r="EM512" i="5"/>
  <c r="EM514" i="5" s="1"/>
  <c r="EM527" i="5"/>
  <c r="EM161" i="5" s="1"/>
  <c r="GH39" i="22"/>
  <c r="GH43" i="22"/>
  <c r="GH50" i="22"/>
  <c r="GH32" i="22"/>
  <c r="GG22" i="22"/>
  <c r="EN525" i="5" s="1"/>
  <c r="GH36" i="22"/>
  <c r="GH37" i="22"/>
  <c r="GH73" i="22"/>
  <c r="GH71" i="22"/>
  <c r="GH30" i="22"/>
  <c r="GH23" i="22"/>
  <c r="GH61" i="22"/>
  <c r="GH57" i="22"/>
  <c r="GH66" i="22"/>
  <c r="GH47" i="22"/>
  <c r="GH34" i="22"/>
  <c r="GH40" i="22"/>
  <c r="GH70" i="22"/>
  <c r="GH62" i="22"/>
  <c r="GH55" i="22"/>
  <c r="GH24" i="22"/>
  <c r="GH75" i="22"/>
  <c r="GH48" i="22"/>
  <c r="GH31" i="22"/>
  <c r="GH69" i="22"/>
  <c r="GH41" i="22"/>
  <c r="GH59" i="22"/>
  <c r="GH49" i="22"/>
  <c r="GH52" i="22"/>
  <c r="GH65" i="22"/>
  <c r="GH64" i="22"/>
  <c r="GH60" i="22"/>
  <c r="GH25" i="22"/>
  <c r="GH63" i="22"/>
  <c r="GH46" i="22"/>
  <c r="GH74" i="22"/>
  <c r="GH35" i="22"/>
  <c r="GH45" i="22"/>
  <c r="GH72" i="22"/>
  <c r="GH54" i="22"/>
  <c r="GH76" i="22"/>
  <c r="GH51" i="22"/>
  <c r="GH58" i="22"/>
  <c r="GH38" i="22"/>
  <c r="GH68" i="22"/>
  <c r="EK1282" i="5"/>
  <c r="EK180" i="5"/>
  <c r="EK84" i="5" s="1"/>
  <c r="EK239" i="5"/>
  <c r="EK596" i="5"/>
  <c r="EK597" i="5" s="1"/>
  <c r="EK87" i="5" s="1"/>
  <c r="EN1281" i="5"/>
  <c r="EM586" i="5"/>
  <c r="EM177" i="5" s="1"/>
  <c r="EO487" i="5"/>
  <c r="EO488" i="5" s="1"/>
  <c r="EL767" i="5"/>
  <c r="EL595" i="5"/>
  <c r="EL178" i="5"/>
  <c r="EN494" i="5"/>
  <c r="EN495" i="5" s="1"/>
  <c r="EO575" i="5"/>
  <c r="EO167" i="5" s="1"/>
  <c r="EO582" i="5"/>
  <c r="EO174" i="5" s="1"/>
  <c r="EO576" i="5"/>
  <c r="EO168" i="5" s="1"/>
  <c r="EO583" i="5"/>
  <c r="EO175" i="5" s="1"/>
  <c r="EO574" i="5"/>
  <c r="EO166" i="5" s="1"/>
  <c r="EO578" i="5"/>
  <c r="EO170" i="5" s="1"/>
  <c r="EO580" i="5"/>
  <c r="EO172" i="5" s="1"/>
  <c r="EO581" i="5"/>
  <c r="EO173" i="5" s="1"/>
  <c r="EO577" i="5"/>
  <c r="EO169" i="5" s="1"/>
  <c r="EO579" i="5"/>
  <c r="EO171" i="5" s="1"/>
  <c r="EN501" i="5"/>
  <c r="EN502" i="5" s="1"/>
  <c r="EN508" i="5"/>
  <c r="EN509" i="5" s="1"/>
  <c r="EN584" i="5"/>
  <c r="EP391" i="5"/>
  <c r="EO155" i="5"/>
  <c r="EO594" i="5"/>
  <c r="EO223" i="5" s="1"/>
  <c r="EQ388" i="5"/>
  <c r="EQ396" i="5" s="1"/>
  <c r="EP398" i="5"/>
  <c r="EP399" i="5"/>
  <c r="CO636" i="5"/>
  <c r="CO98" i="5"/>
  <c r="CN95" i="5"/>
  <c r="CO821" i="5"/>
  <c r="CO829" i="5"/>
  <c r="EM589" i="5" l="1"/>
  <c r="GI34" i="22"/>
  <c r="GI19" i="22"/>
  <c r="GH21" i="22"/>
  <c r="GI30" i="22"/>
  <c r="GI60" i="22"/>
  <c r="GI33" i="22"/>
  <c r="GI59" i="22"/>
  <c r="GI54" i="22"/>
  <c r="GI48" i="22"/>
  <c r="GI28" i="22"/>
  <c r="GI40" i="22"/>
  <c r="GI56" i="22"/>
  <c r="GI37" i="22"/>
  <c r="GI65" i="22"/>
  <c r="GI53" i="22"/>
  <c r="GI49" i="22"/>
  <c r="GI47" i="22"/>
  <c r="GI44" i="22"/>
  <c r="GI42" i="22"/>
  <c r="GI57" i="22"/>
  <c r="GI64" i="22"/>
  <c r="GI62" i="22"/>
  <c r="GI25" i="22"/>
  <c r="GI52" i="22"/>
  <c r="GI76" i="22"/>
  <c r="GI24" i="22"/>
  <c r="GI68" i="22"/>
  <c r="GI51" i="22"/>
  <c r="GI71" i="22"/>
  <c r="GI50" i="22"/>
  <c r="GI55" i="22"/>
  <c r="GI67" i="22"/>
  <c r="GI58" i="22"/>
  <c r="GI45" i="22"/>
  <c r="GI73" i="22"/>
  <c r="GI41" i="22"/>
  <c r="GI72" i="22"/>
  <c r="GI29" i="22"/>
  <c r="GI63" i="22"/>
  <c r="GI69" i="22"/>
  <c r="GI27" i="22"/>
  <c r="GI38" i="22"/>
  <c r="GI39" i="22"/>
  <c r="GI32" i="22"/>
  <c r="GI36" i="22"/>
  <c r="GI43" i="22"/>
  <c r="GI66" i="22"/>
  <c r="GI23" i="22"/>
  <c r="GI75" i="22"/>
  <c r="GI26" i="22"/>
  <c r="GI74" i="22"/>
  <c r="GI70" i="22"/>
  <c r="GI61" i="22"/>
  <c r="GH22" i="22"/>
  <c r="EO525" i="5" s="1"/>
  <c r="GI31" i="22"/>
  <c r="EN527" i="5"/>
  <c r="EN161" i="5" s="1"/>
  <c r="GI46" i="22"/>
  <c r="GI35" i="22"/>
  <c r="EK1293" i="5"/>
  <c r="EK1288" i="5" s="1"/>
  <c r="AP1307" i="5"/>
  <c r="AP1312" i="5" s="1"/>
  <c r="EM160" i="5"/>
  <c r="EN586" i="5"/>
  <c r="EN177" i="5" s="1"/>
  <c r="EO1281" i="5"/>
  <c r="AQ1306" i="5" s="1"/>
  <c r="EP487" i="5"/>
  <c r="EP488" i="5" s="1"/>
  <c r="EL239" i="5"/>
  <c r="EL596" i="5"/>
  <c r="EL597" i="5" s="1"/>
  <c r="EL87" i="5" s="1"/>
  <c r="EL1282" i="5"/>
  <c r="EL1293" i="5" s="1"/>
  <c r="EL1288" i="5" s="1"/>
  <c r="EL180" i="5"/>
  <c r="EL84" i="5" s="1"/>
  <c r="EP574" i="5"/>
  <c r="EP166" i="5" s="1"/>
  <c r="EP582" i="5"/>
  <c r="EP174" i="5" s="1"/>
  <c r="EP576" i="5"/>
  <c r="EP168" i="5" s="1"/>
  <c r="EP575" i="5"/>
  <c r="EP167" i="5" s="1"/>
  <c r="EP583" i="5"/>
  <c r="EP175" i="5" s="1"/>
  <c r="EP578" i="5"/>
  <c r="EP170" i="5" s="1"/>
  <c r="EP577" i="5"/>
  <c r="EP169" i="5" s="1"/>
  <c r="EP580" i="5"/>
  <c r="EP172" i="5" s="1"/>
  <c r="EP581" i="5"/>
  <c r="EP173" i="5" s="1"/>
  <c r="EP579" i="5"/>
  <c r="EP171" i="5" s="1"/>
  <c r="EP594" i="5"/>
  <c r="EP223" i="5" s="1"/>
  <c r="EP155" i="5"/>
  <c r="EO584" i="5"/>
  <c r="EO508" i="5"/>
  <c r="EO509" i="5" s="1"/>
  <c r="EO501" i="5"/>
  <c r="EO502" i="5" s="1"/>
  <c r="EO494" i="5"/>
  <c r="EO495" i="5" s="1"/>
  <c r="EQ391" i="5"/>
  <c r="ER388" i="5"/>
  <c r="ER396" i="5" s="1"/>
  <c r="EQ399" i="5"/>
  <c r="EQ398" i="5"/>
  <c r="CO676" i="5"/>
  <c r="CO97" i="5"/>
  <c r="CO706" i="5"/>
  <c r="CO232" i="5"/>
  <c r="CO832" i="5"/>
  <c r="CP818" i="5"/>
  <c r="CP820" i="5" s="1"/>
  <c r="GJ61" i="22" l="1"/>
  <c r="GJ19" i="22"/>
  <c r="GI21" i="22"/>
  <c r="EN512" i="5"/>
  <c r="EN514" i="5" s="1"/>
  <c r="EN589" i="5" s="1"/>
  <c r="GJ46" i="22"/>
  <c r="GJ67" i="22"/>
  <c r="GJ43" i="22"/>
  <c r="GJ59" i="22"/>
  <c r="GI22" i="22"/>
  <c r="EP525" i="5" s="1"/>
  <c r="GJ53" i="22"/>
  <c r="GJ26" i="22"/>
  <c r="GJ34" i="22"/>
  <c r="GJ40" i="22"/>
  <c r="GJ64" i="22"/>
  <c r="GJ49" i="22"/>
  <c r="GJ36" i="22"/>
  <c r="GJ23" i="22"/>
  <c r="GJ62" i="22"/>
  <c r="GJ28" i="22"/>
  <c r="GJ50" i="22"/>
  <c r="GJ57" i="22"/>
  <c r="GJ56" i="22"/>
  <c r="GJ63" i="22"/>
  <c r="GJ27" i="22"/>
  <c r="GJ58" i="22"/>
  <c r="GJ32" i="22"/>
  <c r="GJ44" i="22"/>
  <c r="GJ35" i="22"/>
  <c r="GJ54" i="22"/>
  <c r="GJ52" i="22"/>
  <c r="GJ42" i="22"/>
  <c r="GJ76" i="22"/>
  <c r="GJ31" i="22"/>
  <c r="GJ48" i="22"/>
  <c r="GJ70" i="22"/>
  <c r="GJ29" i="22"/>
  <c r="GJ73" i="22"/>
  <c r="GJ47" i="22"/>
  <c r="GJ75" i="22"/>
  <c r="GJ69" i="22"/>
  <c r="GJ38" i="22"/>
  <c r="GJ41" i="22"/>
  <c r="GJ65" i="22"/>
  <c r="GJ68" i="22"/>
  <c r="GJ71" i="22"/>
  <c r="GJ25" i="22"/>
  <c r="GJ74" i="22"/>
  <c r="GJ51" i="22"/>
  <c r="GJ60" i="22"/>
  <c r="GJ30" i="22"/>
  <c r="GJ72" i="22"/>
  <c r="GJ39" i="22"/>
  <c r="EO527" i="5"/>
  <c r="EO161" i="5" s="1"/>
  <c r="GJ45" i="22"/>
  <c r="GJ55" i="22"/>
  <c r="GJ37" i="22"/>
  <c r="GJ24" i="22"/>
  <c r="GJ66" i="22"/>
  <c r="GJ33" i="22"/>
  <c r="EP1281" i="5"/>
  <c r="EO586" i="5"/>
  <c r="EO177" i="5" s="1"/>
  <c r="EQ487" i="5"/>
  <c r="EQ488" i="5" s="1"/>
  <c r="EM595" i="5"/>
  <c r="EM178" i="5"/>
  <c r="EM767" i="5"/>
  <c r="EQ574" i="5"/>
  <c r="EQ166" i="5" s="1"/>
  <c r="EQ582" i="5"/>
  <c r="EQ174" i="5" s="1"/>
  <c r="EQ576" i="5"/>
  <c r="EQ168" i="5" s="1"/>
  <c r="EQ575" i="5"/>
  <c r="EQ167" i="5" s="1"/>
  <c r="EQ583" i="5"/>
  <c r="EQ175" i="5" s="1"/>
  <c r="EQ577" i="5"/>
  <c r="EQ169" i="5" s="1"/>
  <c r="EQ578" i="5"/>
  <c r="EQ170" i="5" s="1"/>
  <c r="EQ580" i="5"/>
  <c r="EQ172" i="5" s="1"/>
  <c r="EQ581" i="5"/>
  <c r="EQ173" i="5" s="1"/>
  <c r="EQ579" i="5"/>
  <c r="EQ171" i="5" s="1"/>
  <c r="EP494" i="5"/>
  <c r="EP495" i="5" s="1"/>
  <c r="EP501" i="5"/>
  <c r="EP502" i="5" s="1"/>
  <c r="EP508" i="5"/>
  <c r="EP509" i="5" s="1"/>
  <c r="EP584" i="5"/>
  <c r="ER391" i="5"/>
  <c r="EQ155" i="5"/>
  <c r="EQ594" i="5"/>
  <c r="EQ223" i="5" s="1"/>
  <c r="ES388" i="5"/>
  <c r="ES396" i="5" s="1"/>
  <c r="ER399" i="5"/>
  <c r="ER398" i="5"/>
  <c r="CP98" i="5"/>
  <c r="CP636" i="5"/>
  <c r="CP821" i="5"/>
  <c r="CP829" i="5"/>
  <c r="CO95" i="5"/>
  <c r="GK73" i="22" l="1"/>
  <c r="GK19" i="22"/>
  <c r="GJ21" i="22"/>
  <c r="EN160" i="5"/>
  <c r="EO512" i="5"/>
  <c r="EO514" i="5" s="1"/>
  <c r="EO589" i="5" s="1"/>
  <c r="GK58" i="22"/>
  <c r="GK38" i="22"/>
  <c r="GK24" i="22"/>
  <c r="GK42" i="22"/>
  <c r="GK23" i="22"/>
  <c r="GK51" i="22"/>
  <c r="GK59" i="22"/>
  <c r="GK40" i="22"/>
  <c r="GK63" i="22"/>
  <c r="GK70" i="22"/>
  <c r="GK61" i="22"/>
  <c r="GK76" i="22"/>
  <c r="GK57" i="22"/>
  <c r="GK44" i="22"/>
  <c r="GJ22" i="22"/>
  <c r="EQ525" i="5" s="1"/>
  <c r="GK49" i="22"/>
  <c r="GK25" i="22"/>
  <c r="GK27" i="22"/>
  <c r="GK35" i="22"/>
  <c r="GK28" i="22"/>
  <c r="GK45" i="22"/>
  <c r="GK36" i="22"/>
  <c r="GK30" i="22"/>
  <c r="GK60" i="22"/>
  <c r="GK34" i="22"/>
  <c r="GK68" i="22"/>
  <c r="GK50" i="22"/>
  <c r="GK53" i="22"/>
  <c r="GK74" i="22"/>
  <c r="GK32" i="22"/>
  <c r="GK54" i="22"/>
  <c r="GK71" i="22"/>
  <c r="GK66" i="22"/>
  <c r="GK37" i="22"/>
  <c r="GK47" i="22"/>
  <c r="GK33" i="22"/>
  <c r="GK72" i="22"/>
  <c r="GK43" i="22"/>
  <c r="GK29" i="22"/>
  <c r="GK67" i="22"/>
  <c r="GK48" i="22"/>
  <c r="GK55" i="22"/>
  <c r="GK46" i="22"/>
  <c r="GK26" i="22"/>
  <c r="GK65" i="22"/>
  <c r="GK41" i="22"/>
  <c r="GK52" i="22"/>
  <c r="GK39" i="22"/>
  <c r="EP512" i="5"/>
  <c r="EP514" i="5" s="1"/>
  <c r="EP527" i="5"/>
  <c r="EP161" i="5" s="1"/>
  <c r="GK56" i="22"/>
  <c r="GK69" i="22"/>
  <c r="GK31" i="22"/>
  <c r="EP586" i="5"/>
  <c r="EP177" i="5" s="1"/>
  <c r="EQ1281" i="5"/>
  <c r="ER487" i="5"/>
  <c r="ER488" i="5" s="1"/>
  <c r="EM596" i="5"/>
  <c r="EM597" i="5" s="1"/>
  <c r="EM87" i="5" s="1"/>
  <c r="EM239" i="5"/>
  <c r="EM1282" i="5"/>
  <c r="EM1293" i="5" s="1"/>
  <c r="EM1288" i="5" s="1"/>
  <c r="EM180" i="5"/>
  <c r="EM84" i="5" s="1"/>
  <c r="EN178" i="5"/>
  <c r="EN595" i="5"/>
  <c r="EN767" i="5"/>
  <c r="ER575" i="5"/>
  <c r="ER167" i="5" s="1"/>
  <c r="ER582" i="5"/>
  <c r="ER174" i="5" s="1"/>
  <c r="ER576" i="5"/>
  <c r="ER168" i="5" s="1"/>
  <c r="ER574" i="5"/>
  <c r="ER166" i="5" s="1"/>
  <c r="ER583" i="5"/>
  <c r="ER175" i="5" s="1"/>
  <c r="ER581" i="5"/>
  <c r="ER173" i="5" s="1"/>
  <c r="ER577" i="5"/>
  <c r="ER169" i="5" s="1"/>
  <c r="ER580" i="5"/>
  <c r="ER172" i="5" s="1"/>
  <c r="ER578" i="5"/>
  <c r="ER170" i="5" s="1"/>
  <c r="ER579" i="5"/>
  <c r="ER171" i="5" s="1"/>
  <c r="ES391" i="5"/>
  <c r="ER155" i="5"/>
  <c r="ER594" i="5"/>
  <c r="ER223" i="5" s="1"/>
  <c r="EQ508" i="5"/>
  <c r="EQ509" i="5" s="1"/>
  <c r="EQ494" i="5"/>
  <c r="EQ495" i="5" s="1"/>
  <c r="EQ501" i="5"/>
  <c r="EQ502" i="5" s="1"/>
  <c r="EQ584" i="5"/>
  <c r="ET388" i="5"/>
  <c r="ET396" i="5" s="1"/>
  <c r="ES399" i="5"/>
  <c r="ES398" i="5"/>
  <c r="CP706" i="5"/>
  <c r="CP676" i="5"/>
  <c r="CP97" i="5"/>
  <c r="CP232" i="5"/>
  <c r="CQ818" i="5"/>
  <c r="CQ820" i="5" s="1"/>
  <c r="CP832" i="5"/>
  <c r="EP589" i="5" l="1"/>
  <c r="GL56" i="22"/>
  <c r="GL19" i="22"/>
  <c r="GK64" i="22"/>
  <c r="GK75" i="22"/>
  <c r="GK62" i="22"/>
  <c r="GK21" i="22"/>
  <c r="GL26" i="22"/>
  <c r="EO160" i="5"/>
  <c r="EO767" i="5"/>
  <c r="GL42" i="22"/>
  <c r="GL65" i="22"/>
  <c r="GL70" i="22"/>
  <c r="GL24" i="22"/>
  <c r="GL49" i="22"/>
  <c r="GL34" i="22"/>
  <c r="GL47" i="22"/>
  <c r="GL43" i="22"/>
  <c r="GL36" i="22"/>
  <c r="GL30" i="22"/>
  <c r="GL58" i="22"/>
  <c r="GL28" i="22"/>
  <c r="GL45" i="22"/>
  <c r="GL54" i="22"/>
  <c r="GL32" i="22"/>
  <c r="GL64" i="22"/>
  <c r="GL66" i="22"/>
  <c r="GL40" i="22"/>
  <c r="GL29" i="22"/>
  <c r="GL76" i="22"/>
  <c r="GL27" i="22"/>
  <c r="GL68" i="22"/>
  <c r="GL50" i="22"/>
  <c r="GL57" i="22"/>
  <c r="GL72" i="22"/>
  <c r="GL74" i="22"/>
  <c r="GL38" i="22"/>
  <c r="GL31" i="22"/>
  <c r="GL61" i="22"/>
  <c r="GL53" i="22"/>
  <c r="GL35" i="22"/>
  <c r="GL44" i="22"/>
  <c r="GL62" i="22"/>
  <c r="GL33" i="22"/>
  <c r="GL63" i="22"/>
  <c r="GL48" i="22"/>
  <c r="GL41" i="22"/>
  <c r="GL73" i="22"/>
  <c r="GL71" i="22"/>
  <c r="GL51" i="22"/>
  <c r="GL46" i="22"/>
  <c r="GL39" i="22"/>
  <c r="GL52" i="22"/>
  <c r="GL25" i="22"/>
  <c r="EQ527" i="5"/>
  <c r="EQ161" i="5" s="1"/>
  <c r="GL60" i="22"/>
  <c r="GL55" i="22"/>
  <c r="GL75" i="22"/>
  <c r="GL67" i="22"/>
  <c r="GL23" i="22"/>
  <c r="GL59" i="22"/>
  <c r="EP767" i="5"/>
  <c r="ER1281" i="5"/>
  <c r="EQ586" i="5"/>
  <c r="EQ177" i="5" s="1"/>
  <c r="EN1282" i="5"/>
  <c r="EN1293" i="5" s="1"/>
  <c r="EN1288" i="5" s="1"/>
  <c r="EN180" i="5"/>
  <c r="EN84" i="5" s="1"/>
  <c r="EN596" i="5"/>
  <c r="EN597" i="5" s="1"/>
  <c r="EN87" i="5" s="1"/>
  <c r="EN239" i="5"/>
  <c r="EP160" i="5"/>
  <c r="ES487" i="5"/>
  <c r="ES488" i="5" s="1"/>
  <c r="ER494" i="5"/>
  <c r="ER495" i="5" s="1"/>
  <c r="ES574" i="5"/>
  <c r="ES166" i="5" s="1"/>
  <c r="ES582" i="5"/>
  <c r="ES174" i="5" s="1"/>
  <c r="ES576" i="5"/>
  <c r="ES168" i="5" s="1"/>
  <c r="ES583" i="5"/>
  <c r="ES175" i="5" s="1"/>
  <c r="ES575" i="5"/>
  <c r="ES167" i="5" s="1"/>
  <c r="ES580" i="5"/>
  <c r="ES172" i="5" s="1"/>
  <c r="ES577" i="5"/>
  <c r="ES169" i="5" s="1"/>
  <c r="ES581" i="5"/>
  <c r="ES173" i="5" s="1"/>
  <c r="ES578" i="5"/>
  <c r="ES170" i="5" s="1"/>
  <c r="ES579" i="5"/>
  <c r="ES171" i="5" s="1"/>
  <c r="ES594" i="5"/>
  <c r="ES223" i="5" s="1"/>
  <c r="ES155" i="5"/>
  <c r="ER508" i="5"/>
  <c r="ER509" i="5" s="1"/>
  <c r="ER501" i="5"/>
  <c r="ER502" i="5" s="1"/>
  <c r="ER584" i="5"/>
  <c r="ET391" i="5"/>
  <c r="EU388" i="5"/>
  <c r="EU396" i="5" s="1"/>
  <c r="ET399" i="5"/>
  <c r="ET398" i="5"/>
  <c r="CQ636" i="5"/>
  <c r="CQ98" i="5"/>
  <c r="CQ821" i="5"/>
  <c r="CQ829" i="5"/>
  <c r="CP95" i="5"/>
  <c r="GL69" i="22" l="1"/>
  <c r="GL37" i="22"/>
  <c r="GL22" i="22" s="1"/>
  <c r="ES525" i="5" s="1"/>
  <c r="GK22" i="22"/>
  <c r="ER525" i="5" s="1"/>
  <c r="ER527" i="5" s="1"/>
  <c r="ER161" i="5" s="1"/>
  <c r="GM19" i="22"/>
  <c r="GM32" i="22" s="1"/>
  <c r="GL21" i="22"/>
  <c r="EO595" i="5"/>
  <c r="EO178" i="5"/>
  <c r="ER512" i="5"/>
  <c r="EQ512" i="5"/>
  <c r="EQ514" i="5" s="1"/>
  <c r="EQ589" i="5" s="1"/>
  <c r="GM71" i="22"/>
  <c r="GM27" i="22"/>
  <c r="GM48" i="22"/>
  <c r="GM51" i="22"/>
  <c r="GM52" i="22"/>
  <c r="GM46" i="22"/>
  <c r="GM69" i="22"/>
  <c r="ER514" i="5"/>
  <c r="GM57" i="22"/>
  <c r="GM63" i="22"/>
  <c r="GM28" i="22"/>
  <c r="GM29" i="22"/>
  <c r="GM54" i="22"/>
  <c r="GM39" i="22"/>
  <c r="GM76" i="22"/>
  <c r="GM45" i="22"/>
  <c r="GM70" i="22"/>
  <c r="GM43" i="22"/>
  <c r="GM26" i="22"/>
  <c r="GM31" i="22"/>
  <c r="GM53" i="22"/>
  <c r="GM50" i="22"/>
  <c r="GM44" i="22"/>
  <c r="GM23" i="22"/>
  <c r="GM60" i="22"/>
  <c r="GM61" i="22"/>
  <c r="GM25" i="22"/>
  <c r="GM33" i="22"/>
  <c r="GM38" i="22"/>
  <c r="GM56" i="22"/>
  <c r="GM58" i="22"/>
  <c r="GM37" i="22"/>
  <c r="GM42" i="22"/>
  <c r="GM24" i="22"/>
  <c r="GM34" i="22"/>
  <c r="GM73" i="22"/>
  <c r="GM66" i="22"/>
  <c r="GM47" i="22"/>
  <c r="GM68" i="22"/>
  <c r="GM59" i="22"/>
  <c r="GM49" i="22"/>
  <c r="GM62" i="22"/>
  <c r="GM75" i="22"/>
  <c r="EP595" i="5"/>
  <c r="EP178" i="5"/>
  <c r="ES1281" i="5"/>
  <c r="AR1306" i="5" s="1"/>
  <c r="ER586" i="5"/>
  <c r="ER177" i="5" s="1"/>
  <c r="ET487" i="5"/>
  <c r="ET488" i="5" s="1"/>
  <c r="ET583" i="5"/>
  <c r="ET175" i="5" s="1"/>
  <c r="ET582" i="5"/>
  <c r="ET174" i="5" s="1"/>
  <c r="ET576" i="5"/>
  <c r="ET168" i="5" s="1"/>
  <c r="ET575" i="5"/>
  <c r="ET167" i="5" s="1"/>
  <c r="ET574" i="5"/>
  <c r="ET166" i="5" s="1"/>
  <c r="ET577" i="5"/>
  <c r="ET169" i="5" s="1"/>
  <c r="ET578" i="5"/>
  <c r="ET170" i="5" s="1"/>
  <c r="ET581" i="5"/>
  <c r="ET173" i="5" s="1"/>
  <c r="ET580" i="5"/>
  <c r="ET172" i="5" s="1"/>
  <c r="ET579" i="5"/>
  <c r="ET171" i="5" s="1"/>
  <c r="ES494" i="5"/>
  <c r="ES495" i="5" s="1"/>
  <c r="ES501" i="5"/>
  <c r="ES502" i="5" s="1"/>
  <c r="ES508" i="5"/>
  <c r="ES509" i="5" s="1"/>
  <c r="ES584" i="5"/>
  <c r="ET155" i="5"/>
  <c r="ET594" i="5"/>
  <c r="ET223" i="5" s="1"/>
  <c r="EU391" i="5"/>
  <c r="EV388" i="5"/>
  <c r="EV396" i="5" s="1"/>
  <c r="EU398" i="5"/>
  <c r="EU399" i="5"/>
  <c r="CQ706" i="5"/>
  <c r="CQ676" i="5"/>
  <c r="CQ97" i="5"/>
  <c r="CQ232" i="5"/>
  <c r="CQ832" i="5"/>
  <c r="CR818" i="5"/>
  <c r="CR820" i="5" s="1"/>
  <c r="EO239" i="5" l="1"/>
  <c r="EO596" i="5"/>
  <c r="EO180" i="5"/>
  <c r="EO84" i="5" s="1"/>
  <c r="EO1282" i="5"/>
  <c r="ER589" i="5"/>
  <c r="GM64" i="22"/>
  <c r="GM72" i="22"/>
  <c r="GM41" i="22"/>
  <c r="GM40" i="22"/>
  <c r="GM55" i="22"/>
  <c r="GM74" i="22"/>
  <c r="GM36" i="22"/>
  <c r="GM35" i="22"/>
  <c r="GM65" i="22"/>
  <c r="GM67" i="22"/>
  <c r="GM30" i="22"/>
  <c r="GN19" i="22"/>
  <c r="GN32" i="22" s="1"/>
  <c r="GN57" i="22"/>
  <c r="EQ595" i="5"/>
  <c r="EQ239" i="5" s="1"/>
  <c r="EQ160" i="5"/>
  <c r="GN73" i="22"/>
  <c r="GN33" i="22"/>
  <c r="GN76" i="22"/>
  <c r="GN68" i="22"/>
  <c r="GN24" i="22"/>
  <c r="GN67" i="22"/>
  <c r="GN38" i="22"/>
  <c r="GN69" i="22"/>
  <c r="GN59" i="22"/>
  <c r="GN60" i="22"/>
  <c r="GN40" i="22"/>
  <c r="GN58" i="22"/>
  <c r="ES527" i="5"/>
  <c r="ES161" i="5" s="1"/>
  <c r="GN25" i="22"/>
  <c r="GN39" i="22"/>
  <c r="GN71" i="22"/>
  <c r="GN45" i="22"/>
  <c r="GN61" i="22"/>
  <c r="EP239" i="5"/>
  <c r="EP596" i="5"/>
  <c r="EP597" i="5" s="1"/>
  <c r="EP87" i="5" s="1"/>
  <c r="EP180" i="5"/>
  <c r="EP84" i="5" s="1"/>
  <c r="EP1282" i="5"/>
  <c r="EP1293" i="5" s="1"/>
  <c r="EP1288" i="5" s="1"/>
  <c r="EO1293" i="5"/>
  <c r="EO1288" i="5" s="1"/>
  <c r="AQ1307" i="5"/>
  <c r="AQ1312" i="5" s="1"/>
  <c r="ES586" i="5"/>
  <c r="ES177" i="5" s="1"/>
  <c r="ET1281" i="5"/>
  <c r="EU487" i="5"/>
  <c r="EU488" i="5" s="1"/>
  <c r="EO597" i="5"/>
  <c r="EO87" i="5" s="1"/>
  <c r="ER160" i="5"/>
  <c r="EQ178" i="5"/>
  <c r="EQ767" i="5"/>
  <c r="EU575" i="5"/>
  <c r="EU167" i="5" s="1"/>
  <c r="EU582" i="5"/>
  <c r="EU174" i="5" s="1"/>
  <c r="EU576" i="5"/>
  <c r="EU168" i="5" s="1"/>
  <c r="EU574" i="5"/>
  <c r="EU166" i="5" s="1"/>
  <c r="EU583" i="5"/>
  <c r="EU175" i="5" s="1"/>
  <c r="EU581" i="5"/>
  <c r="EU173" i="5" s="1"/>
  <c r="EU578" i="5"/>
  <c r="EU170" i="5" s="1"/>
  <c r="EU580" i="5"/>
  <c r="EU172" i="5" s="1"/>
  <c r="EU577" i="5"/>
  <c r="EU169" i="5" s="1"/>
  <c r="EU579" i="5"/>
  <c r="EU171" i="5" s="1"/>
  <c r="ET494" i="5"/>
  <c r="ET495" i="5" s="1"/>
  <c r="ET508" i="5"/>
  <c r="ET509" i="5" s="1"/>
  <c r="ET501" i="5"/>
  <c r="ET502" i="5" s="1"/>
  <c r="ET584" i="5"/>
  <c r="EV391" i="5"/>
  <c r="EU594" i="5"/>
  <c r="EU223" i="5" s="1"/>
  <c r="EU155" i="5"/>
  <c r="EW388" i="5"/>
  <c r="EW396" i="5" s="1"/>
  <c r="EV398" i="5"/>
  <c r="EV399" i="5"/>
  <c r="CR98" i="5"/>
  <c r="CR636" i="5"/>
  <c r="CR821" i="5"/>
  <c r="CR829" i="5"/>
  <c r="CQ95" i="5"/>
  <c r="GN26" i="22" l="1"/>
  <c r="GN28" i="22"/>
  <c r="GN47" i="22"/>
  <c r="GN72" i="22"/>
  <c r="EQ596" i="5"/>
  <c r="GM21" i="22"/>
  <c r="GN48" i="22"/>
  <c r="GN34" i="22"/>
  <c r="GN66" i="22"/>
  <c r="GN75" i="22"/>
  <c r="GN55" i="22"/>
  <c r="GN36" i="22"/>
  <c r="GN23" i="22"/>
  <c r="GN74" i="22"/>
  <c r="GN29" i="22"/>
  <c r="GN41" i="22"/>
  <c r="GN43" i="22"/>
  <c r="GN53" i="22"/>
  <c r="GN62" i="22"/>
  <c r="GN54" i="22"/>
  <c r="GN27" i="22"/>
  <c r="GN64" i="22"/>
  <c r="GN65" i="22"/>
  <c r="GN56" i="22"/>
  <c r="GN30" i="22"/>
  <c r="GN31" i="22"/>
  <c r="GN52" i="22"/>
  <c r="GN51" i="22"/>
  <c r="GN35" i="22"/>
  <c r="GN42" i="22"/>
  <c r="GN63" i="22"/>
  <c r="GN46" i="22"/>
  <c r="GN50" i="22"/>
  <c r="GN49" i="22"/>
  <c r="GN44" i="22"/>
  <c r="GN37" i="22"/>
  <c r="GN70" i="22"/>
  <c r="GM22" i="22"/>
  <c r="ET525" i="5" s="1"/>
  <c r="ET527" i="5" s="1"/>
  <c r="ET161" i="5" s="1"/>
  <c r="GO19" i="22"/>
  <c r="GO65" i="22" s="1"/>
  <c r="ES512" i="5"/>
  <c r="ES514" i="5" s="1"/>
  <c r="ES589" i="5" s="1"/>
  <c r="GO59" i="22"/>
  <c r="GO58" i="22"/>
  <c r="GO68" i="22"/>
  <c r="GO70" i="22"/>
  <c r="GO33" i="22"/>
  <c r="GO38" i="22"/>
  <c r="GO56" i="22"/>
  <c r="GO76" i="22"/>
  <c r="GO51" i="22"/>
  <c r="EQ597" i="5"/>
  <c r="EQ87" i="5" s="1"/>
  <c r="ER767" i="5"/>
  <c r="ER178" i="5"/>
  <c r="ER595" i="5"/>
  <c r="ET586" i="5"/>
  <c r="ET177" i="5" s="1"/>
  <c r="EU1281" i="5"/>
  <c r="EV487" i="5"/>
  <c r="EV488" i="5" s="1"/>
  <c r="EQ1282" i="5"/>
  <c r="EQ1293" i="5" s="1"/>
  <c r="EQ1288" i="5" s="1"/>
  <c r="EQ180" i="5"/>
  <c r="EQ84" i="5" s="1"/>
  <c r="EV575" i="5"/>
  <c r="EV167" i="5" s="1"/>
  <c r="EV582" i="5"/>
  <c r="EV174" i="5" s="1"/>
  <c r="EV576" i="5"/>
  <c r="EV168" i="5" s="1"/>
  <c r="EV574" i="5"/>
  <c r="EV166" i="5" s="1"/>
  <c r="EV583" i="5"/>
  <c r="EV175" i="5" s="1"/>
  <c r="EV577" i="5"/>
  <c r="EV169" i="5" s="1"/>
  <c r="EV580" i="5"/>
  <c r="EV172" i="5" s="1"/>
  <c r="EV578" i="5"/>
  <c r="EV170" i="5" s="1"/>
  <c r="EV581" i="5"/>
  <c r="EV173" i="5" s="1"/>
  <c r="EV579" i="5"/>
  <c r="EV171" i="5" s="1"/>
  <c r="EV594" i="5"/>
  <c r="EV223" i="5" s="1"/>
  <c r="EV155" i="5"/>
  <c r="EW391" i="5"/>
  <c r="EU584" i="5"/>
  <c r="EU501" i="5"/>
  <c r="EU502" i="5" s="1"/>
  <c r="EU508" i="5"/>
  <c r="EU509" i="5" s="1"/>
  <c r="EU494" i="5"/>
  <c r="EU495" i="5" s="1"/>
  <c r="EX388" i="5"/>
  <c r="EX396" i="5" s="1"/>
  <c r="EW399" i="5"/>
  <c r="EW398" i="5"/>
  <c r="CR706" i="5"/>
  <c r="CR97" i="5"/>
  <c r="CR676" i="5"/>
  <c r="CR232" i="5"/>
  <c r="CR832" i="5"/>
  <c r="CS818" i="5"/>
  <c r="CS820" i="5" s="1"/>
  <c r="GO27" i="22" l="1"/>
  <c r="GO29" i="22"/>
  <c r="GO63" i="22"/>
  <c r="GO66" i="22"/>
  <c r="GO49" i="22"/>
  <c r="GO28" i="22"/>
  <c r="GO73" i="22"/>
  <c r="GO30" i="22"/>
  <c r="GO57" i="22"/>
  <c r="GO53" i="22"/>
  <c r="GO24" i="22"/>
  <c r="GO44" i="22"/>
  <c r="GO47" i="22"/>
  <c r="GO72" i="22"/>
  <c r="GO52" i="22"/>
  <c r="GO64" i="22"/>
  <c r="GO69" i="22"/>
  <c r="GO45" i="22"/>
  <c r="GO48" i="22"/>
  <c r="GO46" i="22"/>
  <c r="GO36" i="22"/>
  <c r="GO32" i="22"/>
  <c r="GO23" i="22"/>
  <c r="GO31" i="22"/>
  <c r="GO71" i="22"/>
  <c r="GO50" i="22"/>
  <c r="GO74" i="22"/>
  <c r="GO34" i="22"/>
  <c r="GO39" i="22"/>
  <c r="GO55" i="22"/>
  <c r="GO62" i="22"/>
  <c r="GO75" i="22"/>
  <c r="GO61" i="22"/>
  <c r="GO41" i="22"/>
  <c r="GO42" i="22"/>
  <c r="GO26" i="22"/>
  <c r="GO40" i="22"/>
  <c r="GO43" i="22"/>
  <c r="GO54" i="22"/>
  <c r="GO25" i="22"/>
  <c r="GO37" i="22"/>
  <c r="GO67" i="22"/>
  <c r="GO60" i="22"/>
  <c r="GO35" i="22"/>
  <c r="GN22" i="22"/>
  <c r="EU525" i="5" s="1"/>
  <c r="EU527" i="5" s="1"/>
  <c r="EU161" i="5" s="1"/>
  <c r="GN21" i="22"/>
  <c r="GP19" i="22"/>
  <c r="GP63" i="22" s="1"/>
  <c r="ES160" i="5"/>
  <c r="ET512" i="5"/>
  <c r="ET514" i="5" s="1"/>
  <c r="ET589" i="5" s="1"/>
  <c r="GP32" i="22"/>
  <c r="GP38" i="22"/>
  <c r="GP68" i="22"/>
  <c r="GP61" i="22"/>
  <c r="GP31" i="22"/>
  <c r="GP72" i="22"/>
  <c r="ER180" i="5"/>
  <c r="ER84" i="5" s="1"/>
  <c r="ER1282" i="5"/>
  <c r="ER1293" i="5" s="1"/>
  <c r="ER239" i="5"/>
  <c r="ER596" i="5"/>
  <c r="ES767" i="5"/>
  <c r="ES178" i="5"/>
  <c r="ES595" i="5"/>
  <c r="EV1281" i="5"/>
  <c r="EU586" i="5"/>
  <c r="EU177" i="5" s="1"/>
  <c r="EW487" i="5"/>
  <c r="EW488" i="5" s="1"/>
  <c r="EW575" i="5"/>
  <c r="EW167" i="5" s="1"/>
  <c r="EW582" i="5"/>
  <c r="EW174" i="5" s="1"/>
  <c r="EW576" i="5"/>
  <c r="EW168" i="5" s="1"/>
  <c r="EW583" i="5"/>
  <c r="EW175" i="5" s="1"/>
  <c r="EW574" i="5"/>
  <c r="EW166" i="5" s="1"/>
  <c r="EW580" i="5"/>
  <c r="EW172" i="5" s="1"/>
  <c r="EW581" i="5"/>
  <c r="EW173" i="5" s="1"/>
  <c r="EW578" i="5"/>
  <c r="EW170" i="5" s="1"/>
  <c r="EW577" i="5"/>
  <c r="EW169" i="5" s="1"/>
  <c r="EW579" i="5"/>
  <c r="EW171" i="5" s="1"/>
  <c r="EV494" i="5"/>
  <c r="EV495" i="5" s="1"/>
  <c r="EV508" i="5"/>
  <c r="EV509" i="5" s="1"/>
  <c r="EW155" i="5"/>
  <c r="EV501" i="5"/>
  <c r="EV502" i="5" s="1"/>
  <c r="EW594" i="5"/>
  <c r="EW223" i="5" s="1"/>
  <c r="EV584" i="5"/>
  <c r="EX391" i="5"/>
  <c r="EY388" i="5"/>
  <c r="EY396" i="5" s="1"/>
  <c r="EX398" i="5"/>
  <c r="EX399" i="5"/>
  <c r="CS98" i="5"/>
  <c r="CS636" i="5"/>
  <c r="CR95" i="5"/>
  <c r="CS821" i="5"/>
  <c r="CS829" i="5"/>
  <c r="GP76" i="22" l="1"/>
  <c r="GP40" i="22"/>
  <c r="GP65" i="22"/>
  <c r="GP28" i="22"/>
  <c r="GP34" i="22"/>
  <c r="GP71" i="22"/>
  <c r="GP36" i="22"/>
  <c r="GP46" i="22"/>
  <c r="GP66" i="22"/>
  <c r="GP39" i="22"/>
  <c r="GP42" i="22"/>
  <c r="GP60" i="22"/>
  <c r="GP75" i="22"/>
  <c r="GP50" i="22"/>
  <c r="GP30" i="22"/>
  <c r="GP58" i="22"/>
  <c r="GO21" i="22"/>
  <c r="EV512" i="5" s="1"/>
  <c r="EV514" i="5" s="1"/>
  <c r="GO22" i="22"/>
  <c r="EV525" i="5" s="1"/>
  <c r="EV527" i="5" s="1"/>
  <c r="EV161" i="5" s="1"/>
  <c r="GP69" i="22"/>
  <c r="GP54" i="22"/>
  <c r="GP55" i="22"/>
  <c r="GP37" i="22"/>
  <c r="GP52" i="22"/>
  <c r="GP47" i="22"/>
  <c r="GP73" i="22"/>
  <c r="GP74" i="22"/>
  <c r="GP57" i="22"/>
  <c r="GP44" i="22"/>
  <c r="GP53" i="22"/>
  <c r="GP48" i="22"/>
  <c r="GP24" i="22"/>
  <c r="GP29" i="22"/>
  <c r="GP33" i="22"/>
  <c r="GP41" i="22"/>
  <c r="GP49" i="22"/>
  <c r="GP64" i="22"/>
  <c r="GP67" i="22"/>
  <c r="GP23" i="22"/>
  <c r="GP35" i="22"/>
  <c r="GP26" i="22"/>
  <c r="GP45" i="22"/>
  <c r="GP56" i="22"/>
  <c r="GP70" i="22"/>
  <c r="GP25" i="22"/>
  <c r="GP43" i="22"/>
  <c r="GP62" i="22"/>
  <c r="GP51" i="22"/>
  <c r="GQ19" i="22"/>
  <c r="GP59" i="22"/>
  <c r="GP27" i="22"/>
  <c r="ET178" i="5"/>
  <c r="ET160" i="5"/>
  <c r="EU512" i="5"/>
  <c r="EU514" i="5" s="1"/>
  <c r="EU589" i="5" s="1"/>
  <c r="GQ43" i="22"/>
  <c r="GQ68" i="22"/>
  <c r="ER597" i="5"/>
  <c r="ER87" i="5" s="1"/>
  <c r="ES180" i="5"/>
  <c r="ES84" i="5" s="1"/>
  <c r="ES1282" i="5"/>
  <c r="ES596" i="5"/>
  <c r="ES597" i="5" s="1"/>
  <c r="ES87" i="5" s="1"/>
  <c r="ES239" i="5"/>
  <c r="EW1281" i="5"/>
  <c r="AS1306" i="5" s="1"/>
  <c r="EV586" i="5"/>
  <c r="EV177" i="5" s="1"/>
  <c r="EX487" i="5"/>
  <c r="EX488" i="5" s="1"/>
  <c r="EX574" i="5"/>
  <c r="EX166" i="5" s="1"/>
  <c r="EX582" i="5"/>
  <c r="EX174" i="5" s="1"/>
  <c r="EX576" i="5"/>
  <c r="EX168" i="5" s="1"/>
  <c r="EX575" i="5"/>
  <c r="EX167" i="5" s="1"/>
  <c r="EX583" i="5"/>
  <c r="EX175" i="5" s="1"/>
  <c r="EX578" i="5"/>
  <c r="EX170" i="5" s="1"/>
  <c r="EX580" i="5"/>
  <c r="EX172" i="5" s="1"/>
  <c r="EX577" i="5"/>
  <c r="EX169" i="5" s="1"/>
  <c r="EX581" i="5"/>
  <c r="EX173" i="5" s="1"/>
  <c r="EX579" i="5"/>
  <c r="EX171" i="5" s="1"/>
  <c r="ER1288" i="5"/>
  <c r="EW584" i="5"/>
  <c r="EW508" i="5"/>
  <c r="EW509" i="5" s="1"/>
  <c r="EW501" i="5"/>
  <c r="EW502" i="5" s="1"/>
  <c r="EW494" i="5"/>
  <c r="EW495" i="5" s="1"/>
  <c r="EX594" i="5"/>
  <c r="EX223" i="5" s="1"/>
  <c r="EX155" i="5"/>
  <c r="EZ388" i="5"/>
  <c r="EZ396" i="5" s="1"/>
  <c r="EY391" i="5"/>
  <c r="EY398" i="5"/>
  <c r="EY399" i="5"/>
  <c r="CS97" i="5"/>
  <c r="CS676" i="5"/>
  <c r="CS706" i="5"/>
  <c r="CS232" i="5"/>
  <c r="CS832" i="5"/>
  <c r="CT818" i="5"/>
  <c r="CT820" i="5" s="1"/>
  <c r="GQ69" i="22" l="1"/>
  <c r="GQ45" i="22"/>
  <c r="GQ24" i="22"/>
  <c r="GQ66" i="22"/>
  <c r="GQ29" i="22"/>
  <c r="GQ73" i="22"/>
  <c r="GQ52" i="22"/>
  <c r="GQ50" i="22"/>
  <c r="GQ51" i="22"/>
  <c r="GQ55" i="22"/>
  <c r="GQ33" i="22"/>
  <c r="GQ47" i="22"/>
  <c r="GP21" i="22"/>
  <c r="GP22" i="22"/>
  <c r="EW525" i="5" s="1"/>
  <c r="EW527" i="5" s="1"/>
  <c r="EW161" i="5" s="1"/>
  <c r="EV589" i="5"/>
  <c r="EV178" i="5" s="1"/>
  <c r="GQ56" i="22"/>
  <c r="GQ58" i="22"/>
  <c r="GQ46" i="22"/>
  <c r="GQ71" i="22"/>
  <c r="GQ38" i="22"/>
  <c r="GQ70" i="22"/>
  <c r="GQ27" i="22"/>
  <c r="GQ63" i="22"/>
  <c r="GQ48" i="22"/>
  <c r="GQ31" i="22"/>
  <c r="GQ28" i="22"/>
  <c r="GQ76" i="22"/>
  <c r="GQ37" i="22"/>
  <c r="ET595" i="5"/>
  <c r="ET239" i="5" s="1"/>
  <c r="ET767" i="5"/>
  <c r="GQ41" i="22"/>
  <c r="GQ23" i="22"/>
  <c r="GQ57" i="22"/>
  <c r="GQ53" i="22"/>
  <c r="GQ67" i="22"/>
  <c r="GQ61" i="22"/>
  <c r="GQ54" i="22"/>
  <c r="GQ65" i="22"/>
  <c r="GQ59" i="22"/>
  <c r="GQ30" i="22"/>
  <c r="GQ36" i="22"/>
  <c r="GQ72" i="22"/>
  <c r="GQ35" i="22"/>
  <c r="GQ74" i="22"/>
  <c r="GQ49" i="22"/>
  <c r="GQ25" i="22"/>
  <c r="GQ26" i="22"/>
  <c r="GQ75" i="22"/>
  <c r="GQ60" i="22"/>
  <c r="GQ34" i="22"/>
  <c r="GQ39" i="22"/>
  <c r="GQ42" i="22"/>
  <c r="GQ44" i="22"/>
  <c r="GQ32" i="22"/>
  <c r="GQ40" i="22"/>
  <c r="GQ62" i="22"/>
  <c r="GQ64" i="22"/>
  <c r="GR19" i="22"/>
  <c r="GR72" i="22" s="1"/>
  <c r="GR34" i="22"/>
  <c r="EU595" i="5"/>
  <c r="EU239" i="5" s="1"/>
  <c r="EU160" i="5"/>
  <c r="ES1293" i="5"/>
  <c r="ES1288" i="5" s="1"/>
  <c r="AR1307" i="5"/>
  <c r="AR1312" i="5" s="1"/>
  <c r="EV160" i="5"/>
  <c r="EW586" i="5"/>
  <c r="EW177" i="5" s="1"/>
  <c r="EX1281" i="5"/>
  <c r="EY487" i="5"/>
  <c r="EY488" i="5" s="1"/>
  <c r="ET1282" i="5"/>
  <c r="ET1293" i="5" s="1"/>
  <c r="ET1288" i="5" s="1"/>
  <c r="ET180" i="5"/>
  <c r="ET84" i="5" s="1"/>
  <c r="EY574" i="5"/>
  <c r="EY166" i="5" s="1"/>
  <c r="EY582" i="5"/>
  <c r="EY174" i="5" s="1"/>
  <c r="EY576" i="5"/>
  <c r="EY168" i="5" s="1"/>
  <c r="EY575" i="5"/>
  <c r="EY167" i="5" s="1"/>
  <c r="EY583" i="5"/>
  <c r="EY175" i="5" s="1"/>
  <c r="EY581" i="5"/>
  <c r="EY173" i="5" s="1"/>
  <c r="EY577" i="5"/>
  <c r="EY169" i="5" s="1"/>
  <c r="EY580" i="5"/>
  <c r="EY172" i="5" s="1"/>
  <c r="EY578" i="5"/>
  <c r="EY170" i="5" s="1"/>
  <c r="EY579" i="5"/>
  <c r="EY171" i="5" s="1"/>
  <c r="EX494" i="5"/>
  <c r="EX495" i="5" s="1"/>
  <c r="EX501" i="5"/>
  <c r="EX502" i="5" s="1"/>
  <c r="EX508" i="5"/>
  <c r="EX509" i="5" s="1"/>
  <c r="EY155" i="5"/>
  <c r="EY594" i="5"/>
  <c r="EY223" i="5" s="1"/>
  <c r="EX584" i="5"/>
  <c r="EZ391" i="5"/>
  <c r="FA388" i="5"/>
  <c r="FA396" i="5" s="1"/>
  <c r="EZ398" i="5"/>
  <c r="EZ399" i="5"/>
  <c r="CT98" i="5"/>
  <c r="CT636" i="5"/>
  <c r="CT829" i="5"/>
  <c r="CT821" i="5"/>
  <c r="CS95" i="5"/>
  <c r="GR59" i="22" l="1"/>
  <c r="GR40" i="22"/>
  <c r="GR47" i="22"/>
  <c r="GR58" i="22"/>
  <c r="GR60" i="22"/>
  <c r="GR33" i="22"/>
  <c r="GR32" i="22"/>
  <c r="GR45" i="22"/>
  <c r="GR76" i="22"/>
  <c r="GR31" i="22"/>
  <c r="GR26" i="22"/>
  <c r="ET596" i="5"/>
  <c r="ET597" i="5" s="1"/>
  <c r="ET87" i="5" s="1"/>
  <c r="GR48" i="22"/>
  <c r="GR30" i="22"/>
  <c r="GR43" i="22"/>
  <c r="GR35" i="22"/>
  <c r="GR63" i="22"/>
  <c r="GR51" i="22"/>
  <c r="GR49" i="22"/>
  <c r="GR29" i="22"/>
  <c r="GR57" i="22"/>
  <c r="GR70" i="22"/>
  <c r="GR73" i="22"/>
  <c r="GR66" i="22"/>
  <c r="GR75" i="22"/>
  <c r="GR61" i="22"/>
  <c r="GR41" i="22"/>
  <c r="GR44" i="22"/>
  <c r="GR50" i="22"/>
  <c r="GR55" i="22"/>
  <c r="GR74" i="22"/>
  <c r="GR69" i="22"/>
  <c r="GR67" i="22"/>
  <c r="GR71" i="22"/>
  <c r="GR28" i="22"/>
  <c r="GR38" i="22"/>
  <c r="GR25" i="22"/>
  <c r="GR37" i="22"/>
  <c r="GR24" i="22"/>
  <c r="GR64" i="22"/>
  <c r="GR65" i="22"/>
  <c r="GR68" i="22"/>
  <c r="GR23" i="22"/>
  <c r="GR39" i="22"/>
  <c r="GR46" i="22"/>
  <c r="GR54" i="22"/>
  <c r="GR42" i="22"/>
  <c r="GR53" i="22"/>
  <c r="GR36" i="22"/>
  <c r="GR52" i="22"/>
  <c r="GR56" i="22"/>
  <c r="GR62" i="22"/>
  <c r="GR27" i="22"/>
  <c r="GQ22" i="22"/>
  <c r="EX525" i="5" s="1"/>
  <c r="EX527" i="5" s="1"/>
  <c r="EX161" i="5" s="1"/>
  <c r="GQ21" i="22"/>
  <c r="EX512" i="5" s="1"/>
  <c r="EX514" i="5" s="1"/>
  <c r="EU596" i="5"/>
  <c r="GS19" i="22"/>
  <c r="GS68" i="22" s="1"/>
  <c r="GS66" i="22"/>
  <c r="EU178" i="5"/>
  <c r="EU180" i="5" s="1"/>
  <c r="EU84" i="5" s="1"/>
  <c r="EU767" i="5"/>
  <c r="EW512" i="5"/>
  <c r="EW514" i="5" s="1"/>
  <c r="EW589" i="5" s="1"/>
  <c r="GS44" i="22"/>
  <c r="GS73" i="22"/>
  <c r="EY1281" i="5"/>
  <c r="EX586" i="5"/>
  <c r="EX177" i="5" s="1"/>
  <c r="EZ487" i="5"/>
  <c r="EZ488" i="5" s="1"/>
  <c r="EV180" i="5"/>
  <c r="EV84" i="5" s="1"/>
  <c r="EV1282" i="5"/>
  <c r="EV1293" i="5" s="1"/>
  <c r="EV767" i="5"/>
  <c r="EV595" i="5"/>
  <c r="EV596" i="5" s="1"/>
  <c r="EZ575" i="5"/>
  <c r="EZ167" i="5" s="1"/>
  <c r="EZ582" i="5"/>
  <c r="EZ174" i="5" s="1"/>
  <c r="EZ576" i="5"/>
  <c r="EZ168" i="5" s="1"/>
  <c r="EZ583" i="5"/>
  <c r="EZ175" i="5" s="1"/>
  <c r="EZ574" i="5"/>
  <c r="EZ166" i="5" s="1"/>
  <c r="EZ577" i="5"/>
  <c r="EZ169" i="5" s="1"/>
  <c r="EZ581" i="5"/>
  <c r="EZ173" i="5" s="1"/>
  <c r="EZ580" i="5"/>
  <c r="EZ172" i="5" s="1"/>
  <c r="EZ578" i="5"/>
  <c r="EZ170" i="5" s="1"/>
  <c r="EZ579" i="5"/>
  <c r="EZ171" i="5" s="1"/>
  <c r="EY501" i="5"/>
  <c r="EY502" i="5" s="1"/>
  <c r="EY508" i="5"/>
  <c r="EY509" i="5" s="1"/>
  <c r="EY494" i="5"/>
  <c r="EY495" i="5" s="1"/>
  <c r="EZ155" i="5"/>
  <c r="EZ594" i="5"/>
  <c r="EZ223" i="5" s="1"/>
  <c r="EY584" i="5"/>
  <c r="FA391" i="5"/>
  <c r="FB388" i="5"/>
  <c r="FB396" i="5" s="1"/>
  <c r="FA398" i="5"/>
  <c r="FA399" i="5"/>
  <c r="CT232" i="5"/>
  <c r="CU818" i="5"/>
  <c r="CU820" i="5" s="1"/>
  <c r="CT832" i="5"/>
  <c r="CT97" i="5"/>
  <c r="CT676" i="5"/>
  <c r="CT706" i="5"/>
  <c r="GS23" i="22" l="1"/>
  <c r="GS32" i="22"/>
  <c r="GS60" i="22"/>
  <c r="GS48" i="22"/>
  <c r="GS29" i="22"/>
  <c r="GS58" i="22"/>
  <c r="GS49" i="22"/>
  <c r="GS64" i="22"/>
  <c r="GS54" i="22"/>
  <c r="GS45" i="22"/>
  <c r="GS36" i="22"/>
  <c r="GS50" i="22"/>
  <c r="GS27" i="22"/>
  <c r="GS57" i="22"/>
  <c r="GS33" i="22"/>
  <c r="GS56" i="22"/>
  <c r="GS62" i="22"/>
  <c r="GS31" i="22"/>
  <c r="GS39" i="22"/>
  <c r="GS59" i="22"/>
  <c r="GS72" i="22"/>
  <c r="GS26" i="22"/>
  <c r="GS71" i="22"/>
  <c r="GS61" i="22"/>
  <c r="GS35" i="22"/>
  <c r="GS24" i="22"/>
  <c r="GS47" i="22"/>
  <c r="GS53" i="22"/>
  <c r="GS42" i="22"/>
  <c r="GS43" i="22"/>
  <c r="EU597" i="5"/>
  <c r="EU87" i="5" s="1"/>
  <c r="EV597" i="5"/>
  <c r="EV87" i="5" s="1"/>
  <c r="GS69" i="22"/>
  <c r="GS75" i="22"/>
  <c r="GS30" i="22"/>
  <c r="GS38" i="22"/>
  <c r="GS37" i="22"/>
  <c r="GS40" i="22"/>
  <c r="GS41" i="22"/>
  <c r="GS63" i="22"/>
  <c r="GS74" i="22"/>
  <c r="GS76" i="22"/>
  <c r="GS70" i="22"/>
  <c r="GS52" i="22"/>
  <c r="GS28" i="22"/>
  <c r="GS67" i="22"/>
  <c r="GS25" i="22"/>
  <c r="GS34" i="22"/>
  <c r="GS51" i="22"/>
  <c r="GS46" i="22"/>
  <c r="GS65" i="22"/>
  <c r="GS55" i="22"/>
  <c r="EX589" i="5"/>
  <c r="GR21" i="22"/>
  <c r="EY512" i="5" s="1"/>
  <c r="EY514" i="5" s="1"/>
  <c r="GR22" i="22"/>
  <c r="EY525" i="5" s="1"/>
  <c r="EY527" i="5" s="1"/>
  <c r="EY161" i="5" s="1"/>
  <c r="GT19" i="22"/>
  <c r="GT74" i="22" s="1"/>
  <c r="EU1282" i="5"/>
  <c r="EU1293" i="5" s="1"/>
  <c r="EU1288" i="5" s="1"/>
  <c r="EW160" i="5"/>
  <c r="GT59" i="22"/>
  <c r="GT43" i="22"/>
  <c r="GT54" i="22"/>
  <c r="EW767" i="5"/>
  <c r="EW595" i="5"/>
  <c r="EW178" i="5"/>
  <c r="EX160" i="5"/>
  <c r="EZ1281" i="5"/>
  <c r="EY586" i="5"/>
  <c r="EY177" i="5" s="1"/>
  <c r="FA487" i="5"/>
  <c r="FA488" i="5" s="1"/>
  <c r="EV239" i="5"/>
  <c r="FA583" i="5"/>
  <c r="FA175" i="5" s="1"/>
  <c r="FA582" i="5"/>
  <c r="FA174" i="5" s="1"/>
  <c r="FA576" i="5"/>
  <c r="FA168" i="5" s="1"/>
  <c r="FA574" i="5"/>
  <c r="FA166" i="5" s="1"/>
  <c r="FA575" i="5"/>
  <c r="FA167" i="5" s="1"/>
  <c r="FA581" i="5"/>
  <c r="FA173" i="5" s="1"/>
  <c r="FA578" i="5"/>
  <c r="FA170" i="5" s="1"/>
  <c r="FA580" i="5"/>
  <c r="FA172" i="5" s="1"/>
  <c r="FA577" i="5"/>
  <c r="FA169" i="5" s="1"/>
  <c r="FA579" i="5"/>
  <c r="FA171" i="5" s="1"/>
  <c r="EZ508" i="5"/>
  <c r="EZ509" i="5" s="1"/>
  <c r="EZ494" i="5"/>
  <c r="EZ495" i="5" s="1"/>
  <c r="EZ501" i="5"/>
  <c r="EZ502" i="5" s="1"/>
  <c r="FA594" i="5"/>
  <c r="FA223" i="5" s="1"/>
  <c r="FA155" i="5"/>
  <c r="FB391" i="5"/>
  <c r="EZ584" i="5"/>
  <c r="FC388" i="5"/>
  <c r="FC396" i="5" s="1"/>
  <c r="FB399" i="5"/>
  <c r="FB398" i="5"/>
  <c r="CU98" i="5"/>
  <c r="CU636" i="5"/>
  <c r="CT95" i="5"/>
  <c r="CU829" i="5"/>
  <c r="CU821" i="5"/>
  <c r="GT50" i="22" l="1"/>
  <c r="GT56" i="22"/>
  <c r="GT57" i="22"/>
  <c r="GT38" i="22"/>
  <c r="GT66" i="22"/>
  <c r="GT65" i="22"/>
  <c r="GT70" i="22"/>
  <c r="GT61" i="22"/>
  <c r="GT35" i="22"/>
  <c r="GT30" i="22"/>
  <c r="GT60" i="22"/>
  <c r="GT51" i="22"/>
  <c r="GT63" i="22"/>
  <c r="GT48" i="22"/>
  <c r="GT26" i="22"/>
  <c r="GT29" i="22"/>
  <c r="GT72" i="22"/>
  <c r="GT37" i="22"/>
  <c r="GT76" i="22"/>
  <c r="GT31" i="22"/>
  <c r="GT47" i="22"/>
  <c r="GT25" i="22"/>
  <c r="GT33" i="22"/>
  <c r="GT27" i="22"/>
  <c r="GT40" i="22"/>
  <c r="GT69" i="22"/>
  <c r="GT71" i="22"/>
  <c r="GT39" i="22"/>
  <c r="GT46" i="22"/>
  <c r="GT73" i="22"/>
  <c r="GT41" i="22"/>
  <c r="GT67" i="22"/>
  <c r="GT68" i="22"/>
  <c r="GT44" i="22"/>
  <c r="GT28" i="22"/>
  <c r="GT75" i="22"/>
  <c r="GT32" i="22"/>
  <c r="GT52" i="22"/>
  <c r="GT42" i="22"/>
  <c r="GT23" i="22"/>
  <c r="GT49" i="22"/>
  <c r="GT36" i="22"/>
  <c r="GT58" i="22"/>
  <c r="GT45" i="22"/>
  <c r="GT62" i="22"/>
  <c r="GT55" i="22"/>
  <c r="GT24" i="22"/>
  <c r="EV1288" i="5"/>
  <c r="GS22" i="22"/>
  <c r="EZ525" i="5" s="1"/>
  <c r="EZ527" i="5" s="1"/>
  <c r="EZ161" i="5" s="1"/>
  <c r="GT64" i="22"/>
  <c r="GS21" i="22"/>
  <c r="EZ512" i="5" s="1"/>
  <c r="EZ514" i="5" s="1"/>
  <c r="EY589" i="5"/>
  <c r="GU19" i="22"/>
  <c r="GU51" i="22" s="1"/>
  <c r="GT34" i="22"/>
  <c r="GT53" i="22"/>
  <c r="GU74" i="22"/>
  <c r="GU57" i="22"/>
  <c r="GU45" i="22"/>
  <c r="GU46" i="22"/>
  <c r="GU75" i="22"/>
  <c r="GU26" i="22"/>
  <c r="GU67" i="22"/>
  <c r="GU63" i="22"/>
  <c r="GU32" i="22"/>
  <c r="GU30" i="22"/>
  <c r="GU27" i="22"/>
  <c r="GU48" i="22"/>
  <c r="GU61" i="22"/>
  <c r="GU73" i="22"/>
  <c r="GU59" i="22"/>
  <c r="GU36" i="22"/>
  <c r="GU65" i="22"/>
  <c r="GU52" i="22"/>
  <c r="GU68" i="22"/>
  <c r="GU42" i="22"/>
  <c r="GU55" i="22"/>
  <c r="EW239" i="5"/>
  <c r="EW596" i="5"/>
  <c r="EW597" i="5" s="1"/>
  <c r="EW87" i="5" s="1"/>
  <c r="EW180" i="5"/>
  <c r="EW84" i="5" s="1"/>
  <c r="EW1282" i="5"/>
  <c r="FA1281" i="5"/>
  <c r="AT1306" i="5" s="1"/>
  <c r="EZ586" i="5"/>
  <c r="EZ177" i="5" s="1"/>
  <c r="EY160" i="5"/>
  <c r="FB487" i="5"/>
  <c r="FB488" i="5" s="1"/>
  <c r="EX595" i="5"/>
  <c r="EX767" i="5"/>
  <c r="EX178" i="5"/>
  <c r="FB574" i="5"/>
  <c r="FB166" i="5" s="1"/>
  <c r="FB582" i="5"/>
  <c r="FB174" i="5" s="1"/>
  <c r="FB576" i="5"/>
  <c r="FB168" i="5" s="1"/>
  <c r="FB575" i="5"/>
  <c r="FB167" i="5" s="1"/>
  <c r="FB583" i="5"/>
  <c r="FB175" i="5" s="1"/>
  <c r="FB581" i="5"/>
  <c r="FB173" i="5" s="1"/>
  <c r="FB580" i="5"/>
  <c r="FB172" i="5" s="1"/>
  <c r="FB577" i="5"/>
  <c r="FB169" i="5" s="1"/>
  <c r="FB578" i="5"/>
  <c r="FB170" i="5" s="1"/>
  <c r="FB579" i="5"/>
  <c r="FB171" i="5" s="1"/>
  <c r="FA501" i="5"/>
  <c r="FA502" i="5" s="1"/>
  <c r="FA584" i="5"/>
  <c r="FA508" i="5"/>
  <c r="FA509" i="5" s="1"/>
  <c r="FA494" i="5"/>
  <c r="FA495" i="5" s="1"/>
  <c r="FC391" i="5"/>
  <c r="FB155" i="5"/>
  <c r="FB594" i="5"/>
  <c r="FB223" i="5" s="1"/>
  <c r="FD388" i="5"/>
  <c r="FD396" i="5" s="1"/>
  <c r="FC398" i="5"/>
  <c r="FC399" i="5"/>
  <c r="CU676" i="5"/>
  <c r="CU97" i="5"/>
  <c r="CU706" i="5"/>
  <c r="CU232" i="5"/>
  <c r="CV818" i="5"/>
  <c r="CV820" i="5" s="1"/>
  <c r="CU832" i="5"/>
  <c r="GU56" i="22" l="1"/>
  <c r="GU54" i="22"/>
  <c r="GU40" i="22"/>
  <c r="GU62" i="22"/>
  <c r="GU49" i="22"/>
  <c r="GU38" i="22"/>
  <c r="GU34" i="22"/>
  <c r="GU29" i="22"/>
  <c r="GU64" i="22"/>
  <c r="GU25" i="22"/>
  <c r="GU43" i="22"/>
  <c r="GU31" i="22"/>
  <c r="GU76" i="22"/>
  <c r="GU60" i="22"/>
  <c r="GU28" i="22"/>
  <c r="GU35" i="22"/>
  <c r="GU21" i="22" s="1"/>
  <c r="GU70" i="22"/>
  <c r="GU44" i="22"/>
  <c r="GU37" i="22"/>
  <c r="GU23" i="22"/>
  <c r="GU72" i="22"/>
  <c r="GU71" i="22"/>
  <c r="GU47" i="22"/>
  <c r="GU58" i="22"/>
  <c r="GU50" i="22"/>
  <c r="GU24" i="22"/>
  <c r="GU69" i="22"/>
  <c r="GU53" i="22"/>
  <c r="GU41" i="22"/>
  <c r="GT22" i="22"/>
  <c r="FA525" i="5" s="1"/>
  <c r="FA527" i="5" s="1"/>
  <c r="FA161" i="5" s="1"/>
  <c r="GT21" i="22"/>
  <c r="GU66" i="22"/>
  <c r="GU39" i="22"/>
  <c r="GU33" i="22"/>
  <c r="EZ589" i="5"/>
  <c r="EZ595" i="5" s="1"/>
  <c r="EZ596" i="5" s="1"/>
  <c r="GV19" i="22"/>
  <c r="GV58" i="22" s="1"/>
  <c r="GV66" i="22"/>
  <c r="GV50" i="22"/>
  <c r="GV36" i="22"/>
  <c r="GV34" i="22"/>
  <c r="GV42" i="22"/>
  <c r="GV48" i="22"/>
  <c r="GV24" i="22"/>
  <c r="EW1293" i="5"/>
  <c r="EW1288" i="5" s="1"/>
  <c r="AS1307" i="5"/>
  <c r="AS1312" i="5" s="1"/>
  <c r="EY595" i="5"/>
  <c r="EY178" i="5"/>
  <c r="EY767" i="5"/>
  <c r="FA586" i="5"/>
  <c r="FA177" i="5" s="1"/>
  <c r="FB1281" i="5"/>
  <c r="FC487" i="5"/>
  <c r="FC488" i="5" s="1"/>
  <c r="EX239" i="5"/>
  <c r="EX596" i="5"/>
  <c r="EX180" i="5"/>
  <c r="EX84" i="5" s="1"/>
  <c r="EX1282" i="5"/>
  <c r="EX1293" i="5" s="1"/>
  <c r="EZ160" i="5"/>
  <c r="FC583" i="5"/>
  <c r="FC175" i="5" s="1"/>
  <c r="FC582" i="5"/>
  <c r="FC174" i="5" s="1"/>
  <c r="FC576" i="5"/>
  <c r="FC168" i="5" s="1"/>
  <c r="FC574" i="5"/>
  <c r="FC166" i="5" s="1"/>
  <c r="FC575" i="5"/>
  <c r="FC167" i="5" s="1"/>
  <c r="FC578" i="5"/>
  <c r="FC170" i="5" s="1"/>
  <c r="FC580" i="5"/>
  <c r="FC172" i="5" s="1"/>
  <c r="FC577" i="5"/>
  <c r="FC169" i="5" s="1"/>
  <c r="FC581" i="5"/>
  <c r="FC173" i="5" s="1"/>
  <c r="FC579" i="5"/>
  <c r="FC171" i="5" s="1"/>
  <c r="FB494" i="5"/>
  <c r="FB495" i="5" s="1"/>
  <c r="FB501" i="5"/>
  <c r="FB502" i="5" s="1"/>
  <c r="FB508" i="5"/>
  <c r="FB509" i="5" s="1"/>
  <c r="FC155" i="5"/>
  <c r="FC594" i="5"/>
  <c r="FC223" i="5" s="1"/>
  <c r="FD391" i="5"/>
  <c r="FB584" i="5"/>
  <c r="FE388" i="5"/>
  <c r="FE396" i="5" s="1"/>
  <c r="FD398" i="5"/>
  <c r="FD399" i="5"/>
  <c r="CV636" i="5"/>
  <c r="CV98" i="5"/>
  <c r="CU95" i="5"/>
  <c r="CV829" i="5"/>
  <c r="CV821" i="5"/>
  <c r="GV30" i="22" l="1"/>
  <c r="GV52" i="22"/>
  <c r="GV64" i="22"/>
  <c r="GV74" i="22"/>
  <c r="GV39" i="22"/>
  <c r="GV60" i="22"/>
  <c r="GV51" i="22"/>
  <c r="GV37" i="22"/>
  <c r="GV72" i="22"/>
  <c r="GV32" i="22"/>
  <c r="GV40" i="22"/>
  <c r="GV44" i="22"/>
  <c r="GV38" i="22"/>
  <c r="GV31" i="22"/>
  <c r="GV53" i="22"/>
  <c r="GV28" i="22"/>
  <c r="GV56" i="22"/>
  <c r="GV69" i="22"/>
  <c r="GV75" i="22"/>
  <c r="GV67" i="22"/>
  <c r="GV71" i="22"/>
  <c r="GV43" i="22"/>
  <c r="GV26" i="22"/>
  <c r="GV27" i="22"/>
  <c r="GV41" i="22"/>
  <c r="GV59" i="22"/>
  <c r="GV65" i="22"/>
  <c r="GV76" i="22"/>
  <c r="GV62" i="22"/>
  <c r="GV25" i="22"/>
  <c r="GV35" i="22"/>
  <c r="GV63" i="22"/>
  <c r="GV54" i="22"/>
  <c r="GV73" i="22"/>
  <c r="GV49" i="22"/>
  <c r="GV23" i="22"/>
  <c r="GV55" i="22"/>
  <c r="GV70" i="22"/>
  <c r="GV45" i="22"/>
  <c r="GU22" i="22"/>
  <c r="FB525" i="5" s="1"/>
  <c r="FB527" i="5" s="1"/>
  <c r="FB161" i="5" s="1"/>
  <c r="GV29" i="22"/>
  <c r="GV68" i="22"/>
  <c r="GV47" i="22"/>
  <c r="GV33" i="22"/>
  <c r="GV46" i="22"/>
  <c r="GV61" i="22"/>
  <c r="GV57" i="22"/>
  <c r="GW61" i="22"/>
  <c r="GW19" i="22"/>
  <c r="FA512" i="5"/>
  <c r="FA514" i="5" s="1"/>
  <c r="FA589" i="5" s="1"/>
  <c r="FB512" i="5"/>
  <c r="FB514" i="5" s="1"/>
  <c r="EY239" i="5"/>
  <c r="EY596" i="5"/>
  <c r="EY180" i="5"/>
  <c r="EY84" i="5" s="1"/>
  <c r="EY1282" i="5"/>
  <c r="EY1293" i="5" s="1"/>
  <c r="EY1288" i="5" s="1"/>
  <c r="EZ178" i="5"/>
  <c r="EZ767" i="5"/>
  <c r="FC1281" i="5"/>
  <c r="FB586" i="5"/>
  <c r="FB177" i="5" s="1"/>
  <c r="FD487" i="5"/>
  <c r="FD488" i="5" s="1"/>
  <c r="EX597" i="5"/>
  <c r="EX87" i="5" s="1"/>
  <c r="FD575" i="5"/>
  <c r="FD167" i="5" s="1"/>
  <c r="FD582" i="5"/>
  <c r="FD174" i="5" s="1"/>
  <c r="FD576" i="5"/>
  <c r="FD168" i="5" s="1"/>
  <c r="FD583" i="5"/>
  <c r="FD175" i="5" s="1"/>
  <c r="FD574" i="5"/>
  <c r="FD166" i="5" s="1"/>
  <c r="FD577" i="5"/>
  <c r="FD169" i="5" s="1"/>
  <c r="FD580" i="5"/>
  <c r="FD172" i="5" s="1"/>
  <c r="FD578" i="5"/>
  <c r="FD170" i="5" s="1"/>
  <c r="FD581" i="5"/>
  <c r="FD173" i="5" s="1"/>
  <c r="FD579" i="5"/>
  <c r="FD171" i="5" s="1"/>
  <c r="EZ239" i="5"/>
  <c r="FC508" i="5"/>
  <c r="FC509" i="5" s="1"/>
  <c r="FC494" i="5"/>
  <c r="FC495" i="5" s="1"/>
  <c r="FE391" i="5"/>
  <c r="FC501" i="5"/>
  <c r="FC502" i="5" s="1"/>
  <c r="FC584" i="5"/>
  <c r="EX1288" i="5"/>
  <c r="FD155" i="5"/>
  <c r="FD594" i="5"/>
  <c r="FD223" i="5" s="1"/>
  <c r="FF388" i="5"/>
  <c r="FF396" i="5" s="1"/>
  <c r="FE399" i="5"/>
  <c r="FE398" i="5"/>
  <c r="CV232" i="5"/>
  <c r="CV832" i="5"/>
  <c r="CW818" i="5"/>
  <c r="CW820" i="5" s="1"/>
  <c r="CV97" i="5"/>
  <c r="CV676" i="5"/>
  <c r="CV706" i="5"/>
  <c r="GW27" i="22" l="1"/>
  <c r="GW29" i="22"/>
  <c r="GW58" i="22"/>
  <c r="GW74" i="22"/>
  <c r="GW56" i="22"/>
  <c r="GW50" i="22"/>
  <c r="GW36" i="22"/>
  <c r="GW32" i="22"/>
  <c r="GW62" i="22"/>
  <c r="GW45" i="22"/>
  <c r="GW42" i="22"/>
  <c r="GW68" i="22"/>
  <c r="GW33" i="22"/>
  <c r="GW47" i="22"/>
  <c r="GW70" i="22"/>
  <c r="GW63" i="22"/>
  <c r="GW60" i="22"/>
  <c r="GW31" i="22"/>
  <c r="GW59" i="22"/>
  <c r="GW28" i="22"/>
  <c r="GW41" i="22"/>
  <c r="GW75" i="22"/>
  <c r="GW30" i="22"/>
  <c r="GW51" i="22"/>
  <c r="GW69" i="22"/>
  <c r="GW54" i="22"/>
  <c r="GW49" i="22"/>
  <c r="GW24" i="22"/>
  <c r="GW37" i="22"/>
  <c r="GW72" i="22"/>
  <c r="GW39" i="22"/>
  <c r="GW65" i="22"/>
  <c r="GW52" i="22"/>
  <c r="GW67" i="22"/>
  <c r="GW53" i="22"/>
  <c r="GW26" i="22"/>
  <c r="GW48" i="22"/>
  <c r="GW64" i="22"/>
  <c r="GW43" i="22"/>
  <c r="GW73" i="22"/>
  <c r="GW76" i="22"/>
  <c r="GW71" i="22"/>
  <c r="GW46" i="22"/>
  <c r="GW44" i="22"/>
  <c r="GW40" i="22"/>
  <c r="GW38" i="22"/>
  <c r="GW55" i="22"/>
  <c r="GW66" i="22"/>
  <c r="GW23" i="22"/>
  <c r="GW25" i="22"/>
  <c r="GW57" i="22"/>
  <c r="GW34" i="22"/>
  <c r="GV21" i="22"/>
  <c r="GW35" i="22"/>
  <c r="FB589" i="5"/>
  <c r="FB595" i="5" s="1"/>
  <c r="FB239" i="5" s="1"/>
  <c r="GV22" i="22"/>
  <c r="FC525" i="5" s="1"/>
  <c r="FC527" i="5" s="1"/>
  <c r="FC161" i="5" s="1"/>
  <c r="GX19" i="22"/>
  <c r="GX73" i="22" s="1"/>
  <c r="FA160" i="5"/>
  <c r="FA178" i="5"/>
  <c r="GX45" i="22"/>
  <c r="GX46" i="22"/>
  <c r="GX40" i="22"/>
  <c r="GX56" i="22"/>
  <c r="GX75" i="22"/>
  <c r="GX29" i="22"/>
  <c r="GX28" i="22"/>
  <c r="GX71" i="22"/>
  <c r="GX25" i="22"/>
  <c r="GX57" i="22"/>
  <c r="GX47" i="22"/>
  <c r="GX66" i="22"/>
  <c r="GX33" i="22"/>
  <c r="GX26" i="22"/>
  <c r="GX38" i="22"/>
  <c r="GX24" i="22"/>
  <c r="GX70" i="22"/>
  <c r="GX63" i="22"/>
  <c r="GX65" i="22"/>
  <c r="EZ597" i="5"/>
  <c r="EZ87" i="5" s="1"/>
  <c r="EY597" i="5"/>
  <c r="EY87" i="5" s="1"/>
  <c r="FA767" i="5"/>
  <c r="FA595" i="5"/>
  <c r="EZ1282" i="5"/>
  <c r="EZ1293" i="5" s="1"/>
  <c r="EZ1288" i="5" s="1"/>
  <c r="EZ180" i="5"/>
  <c r="EZ84" i="5" s="1"/>
  <c r="FB160" i="5"/>
  <c r="FC586" i="5"/>
  <c r="FC177" i="5" s="1"/>
  <c r="FD1281" i="5"/>
  <c r="FE594" i="5"/>
  <c r="FE223" i="5" s="1"/>
  <c r="FE487" i="5"/>
  <c r="FE488" i="5" s="1"/>
  <c r="FE575" i="5"/>
  <c r="FE167" i="5" s="1"/>
  <c r="FE582" i="5"/>
  <c r="FE174" i="5" s="1"/>
  <c r="FE576" i="5"/>
  <c r="FE168" i="5" s="1"/>
  <c r="FE583" i="5"/>
  <c r="FE175" i="5" s="1"/>
  <c r="FE574" i="5"/>
  <c r="FE166" i="5" s="1"/>
  <c r="FE578" i="5"/>
  <c r="FE170" i="5" s="1"/>
  <c r="FE577" i="5"/>
  <c r="FE169" i="5" s="1"/>
  <c r="FE580" i="5"/>
  <c r="FE172" i="5" s="1"/>
  <c r="FE581" i="5"/>
  <c r="FE173" i="5" s="1"/>
  <c r="FE579" i="5"/>
  <c r="FE171" i="5" s="1"/>
  <c r="FE155" i="5"/>
  <c r="FD508" i="5"/>
  <c r="FD509" i="5" s="1"/>
  <c r="FD494" i="5"/>
  <c r="FD495" i="5" s="1"/>
  <c r="FD501" i="5"/>
  <c r="FD502" i="5" s="1"/>
  <c r="FD584" i="5"/>
  <c r="FF391" i="5"/>
  <c r="FG388" i="5"/>
  <c r="FG396" i="5" s="1"/>
  <c r="FF399" i="5"/>
  <c r="FF398" i="5"/>
  <c r="CW98" i="5"/>
  <c r="CW636" i="5"/>
  <c r="CW821" i="5"/>
  <c r="CW829" i="5"/>
  <c r="CV95" i="5"/>
  <c r="GX64" i="22" l="1"/>
  <c r="GX50" i="22"/>
  <c r="GX36" i="22"/>
  <c r="GX44" i="22"/>
  <c r="GX55" i="22"/>
  <c r="GX27" i="22"/>
  <c r="GW22" i="22"/>
  <c r="FA180" i="5"/>
  <c r="FA84" i="5" s="1"/>
  <c r="FA1282" i="5"/>
  <c r="GX74" i="22"/>
  <c r="GX76" i="22"/>
  <c r="GX23" i="22"/>
  <c r="GX54" i="22"/>
  <c r="GX60" i="22"/>
  <c r="GX30" i="22"/>
  <c r="GX68" i="22"/>
  <c r="GX41" i="22"/>
  <c r="GX69" i="22"/>
  <c r="GX61" i="22"/>
  <c r="GX62" i="22"/>
  <c r="GX59" i="22"/>
  <c r="GW21" i="22"/>
  <c r="GX42" i="22"/>
  <c r="GX37" i="22"/>
  <c r="GX49" i="22"/>
  <c r="GX43" i="22"/>
  <c r="GX51" i="22"/>
  <c r="GX32" i="22"/>
  <c r="GX67" i="22"/>
  <c r="GX34" i="22"/>
  <c r="GX31" i="22"/>
  <c r="GX39" i="22"/>
  <c r="GX48" i="22"/>
  <c r="GX52" i="22"/>
  <c r="GX35" i="22"/>
  <c r="GX72" i="22"/>
  <c r="GY19" i="22"/>
  <c r="GY35" i="22" s="1"/>
  <c r="GX58" i="22"/>
  <c r="GX53" i="22"/>
  <c r="FD512" i="5"/>
  <c r="FD514" i="5" s="1"/>
  <c r="FD525" i="5"/>
  <c r="FD527" i="5" s="1"/>
  <c r="FD161" i="5" s="1"/>
  <c r="FC512" i="5"/>
  <c r="FC514" i="5" s="1"/>
  <c r="FC589" i="5" s="1"/>
  <c r="GY44" i="22"/>
  <c r="GY59" i="22"/>
  <c r="GY43" i="22"/>
  <c r="GY55" i="22"/>
  <c r="GY46" i="22"/>
  <c r="GY64" i="22"/>
  <c r="GY31" i="22"/>
  <c r="GY70" i="22"/>
  <c r="GY76" i="22"/>
  <c r="GY68" i="22"/>
  <c r="GY63" i="22"/>
  <c r="GY42" i="22"/>
  <c r="GY23" i="22"/>
  <c r="GY34" i="22"/>
  <c r="GY37" i="22"/>
  <c r="GY74" i="22"/>
  <c r="GY58" i="22"/>
  <c r="GY26" i="22"/>
  <c r="GY45" i="22"/>
  <c r="GY53" i="22"/>
  <c r="GY52" i="22"/>
  <c r="GY73" i="22"/>
  <c r="GY29" i="22"/>
  <c r="GY25" i="22"/>
  <c r="GY75" i="22"/>
  <c r="GY66" i="22"/>
  <c r="GY40" i="22"/>
  <c r="GY48" i="22"/>
  <c r="GY47" i="22"/>
  <c r="GY32" i="22"/>
  <c r="GY57" i="22"/>
  <c r="GY51" i="22"/>
  <c r="GY49" i="22"/>
  <c r="GY69" i="22"/>
  <c r="GY54" i="22"/>
  <c r="GY36" i="22"/>
  <c r="GY27" i="22"/>
  <c r="GY24" i="22"/>
  <c r="GY33" i="22"/>
  <c r="GY38" i="22"/>
  <c r="GY28" i="22"/>
  <c r="GY41" i="22"/>
  <c r="GY65" i="22"/>
  <c r="GY60" i="22"/>
  <c r="FA239" i="5"/>
  <c r="FA596" i="5"/>
  <c r="FA597" i="5" s="1"/>
  <c r="FA87" i="5" s="1"/>
  <c r="FE1281" i="5"/>
  <c r="AU1306" i="5" s="1"/>
  <c r="FD586" i="5"/>
  <c r="FD177" i="5" s="1"/>
  <c r="FF487" i="5"/>
  <c r="FF488" i="5" s="1"/>
  <c r="FE501" i="5"/>
  <c r="FE502" i="5" s="1"/>
  <c r="FE494" i="5"/>
  <c r="FE495" i="5" s="1"/>
  <c r="FB178" i="5"/>
  <c r="FB180" i="5" s="1"/>
  <c r="FF574" i="5"/>
  <c r="FF166" i="5" s="1"/>
  <c r="FF582" i="5"/>
  <c r="FF174" i="5" s="1"/>
  <c r="FF576" i="5"/>
  <c r="FF168" i="5" s="1"/>
  <c r="FF575" i="5"/>
  <c r="FF167" i="5" s="1"/>
  <c r="FF583" i="5"/>
  <c r="FF175" i="5" s="1"/>
  <c r="FF580" i="5"/>
  <c r="FF172" i="5" s="1"/>
  <c r="FF577" i="5"/>
  <c r="FF169" i="5" s="1"/>
  <c r="FF581" i="5"/>
  <c r="FF173" i="5" s="1"/>
  <c r="FF578" i="5"/>
  <c r="FF170" i="5" s="1"/>
  <c r="FF579" i="5"/>
  <c r="FF171" i="5" s="1"/>
  <c r="FB767" i="5"/>
  <c r="FB596" i="5"/>
  <c r="FE584" i="5"/>
  <c r="FE508" i="5"/>
  <c r="FE509" i="5" s="1"/>
  <c r="FF155" i="5"/>
  <c r="FG391" i="5"/>
  <c r="FF594" i="5"/>
  <c r="FF223" i="5" s="1"/>
  <c r="FH388" i="5"/>
  <c r="FH396" i="5" s="1"/>
  <c r="FG399" i="5"/>
  <c r="FG398" i="5"/>
  <c r="CW232" i="5"/>
  <c r="CX818" i="5"/>
  <c r="CX820" i="5" s="1"/>
  <c r="CW832" i="5"/>
  <c r="CW97" i="5"/>
  <c r="CW676" i="5"/>
  <c r="CW706" i="5"/>
  <c r="GY39" i="22" l="1"/>
  <c r="GY22" i="22" s="1"/>
  <c r="FF525" i="5" s="1"/>
  <c r="GY72" i="22"/>
  <c r="GY56" i="22"/>
  <c r="GY71" i="22"/>
  <c r="GY50" i="22"/>
  <c r="GY62" i="22"/>
  <c r="GY61" i="22"/>
  <c r="GY67" i="22"/>
  <c r="GY30" i="22"/>
  <c r="FA1293" i="5"/>
  <c r="FA1288" i="5" s="1"/>
  <c r="AT1307" i="5"/>
  <c r="AT1312" i="5" s="1"/>
  <c r="GX21" i="22"/>
  <c r="FD589" i="5"/>
  <c r="GX22" i="22"/>
  <c r="FE525" i="5" s="1"/>
  <c r="GZ19" i="22"/>
  <c r="GZ24" i="22" s="1"/>
  <c r="GY21" i="22"/>
  <c r="FC160" i="5"/>
  <c r="GZ29" i="22"/>
  <c r="GZ37" i="22"/>
  <c r="GZ46" i="22"/>
  <c r="GZ33" i="22"/>
  <c r="GZ47" i="22"/>
  <c r="GZ41" i="22"/>
  <c r="GZ43" i="22"/>
  <c r="GZ35" i="22"/>
  <c r="GZ70" i="22"/>
  <c r="GZ53" i="22"/>
  <c r="GZ61" i="22"/>
  <c r="GZ58" i="22"/>
  <c r="GZ49" i="22"/>
  <c r="GZ60" i="22"/>
  <c r="GZ51" i="22"/>
  <c r="GZ52" i="22"/>
  <c r="GZ23" i="22"/>
  <c r="GZ74" i="22"/>
  <c r="FE527" i="5"/>
  <c r="FE161" i="5" s="1"/>
  <c r="GZ63" i="22"/>
  <c r="GZ44" i="22"/>
  <c r="GZ27" i="22"/>
  <c r="GZ59" i="22"/>
  <c r="GZ66" i="22"/>
  <c r="GZ34" i="22"/>
  <c r="FB597" i="5"/>
  <c r="FB87" i="5" s="1"/>
  <c r="FE586" i="5"/>
  <c r="FE177" i="5" s="1"/>
  <c r="FF1281" i="5"/>
  <c r="FG487" i="5"/>
  <c r="FG488" i="5" s="1"/>
  <c r="FC178" i="5"/>
  <c r="FC767" i="5"/>
  <c r="FC595" i="5"/>
  <c r="FB1282" i="5"/>
  <c r="FB1293" i="5" s="1"/>
  <c r="FD160" i="5"/>
  <c r="FG574" i="5"/>
  <c r="FG166" i="5" s="1"/>
  <c r="FG582" i="5"/>
  <c r="FG174" i="5" s="1"/>
  <c r="FG576" i="5"/>
  <c r="FG168" i="5" s="1"/>
  <c r="FG575" i="5"/>
  <c r="FG167" i="5" s="1"/>
  <c r="FG583" i="5"/>
  <c r="FG175" i="5" s="1"/>
  <c r="FG580" i="5"/>
  <c r="FG172" i="5" s="1"/>
  <c r="FG581" i="5"/>
  <c r="FG173" i="5" s="1"/>
  <c r="FG578" i="5"/>
  <c r="FG170" i="5" s="1"/>
  <c r="FG577" i="5"/>
  <c r="FG169" i="5" s="1"/>
  <c r="FG579" i="5"/>
  <c r="FG171" i="5" s="1"/>
  <c r="FF508" i="5"/>
  <c r="FF509" i="5" s="1"/>
  <c r="FF494" i="5"/>
  <c r="FF495" i="5" s="1"/>
  <c r="FG594" i="5"/>
  <c r="FG223" i="5" s="1"/>
  <c r="FG155" i="5"/>
  <c r="FF501" i="5"/>
  <c r="FF502" i="5" s="1"/>
  <c r="FH391" i="5"/>
  <c r="FB84" i="5"/>
  <c r="FF584" i="5"/>
  <c r="FI388" i="5"/>
  <c r="FI396" i="5" s="1"/>
  <c r="FH399" i="5"/>
  <c r="FH398" i="5"/>
  <c r="CX98" i="5"/>
  <c r="CX636" i="5"/>
  <c r="CW95" i="5"/>
  <c r="CX829" i="5"/>
  <c r="CX821" i="5"/>
  <c r="GZ55" i="22" l="1"/>
  <c r="GZ39" i="22"/>
  <c r="GZ25" i="22"/>
  <c r="GZ56" i="22"/>
  <c r="GZ36" i="22"/>
  <c r="GZ72" i="22"/>
  <c r="GZ69" i="22"/>
  <c r="GZ31" i="22"/>
  <c r="GZ38" i="22"/>
  <c r="GZ67" i="22"/>
  <c r="GZ50" i="22"/>
  <c r="GZ73" i="22"/>
  <c r="GZ57" i="22"/>
  <c r="GZ54" i="22"/>
  <c r="GZ75" i="22"/>
  <c r="GZ64" i="22"/>
  <c r="GZ22" i="22" s="1"/>
  <c r="FG525" i="5" s="1"/>
  <c r="GZ40" i="22"/>
  <c r="GZ71" i="22"/>
  <c r="GZ30" i="22"/>
  <c r="GZ76" i="22"/>
  <c r="GZ45" i="22"/>
  <c r="GZ32" i="22"/>
  <c r="GZ68" i="22"/>
  <c r="GZ28" i="22"/>
  <c r="GZ26" i="22"/>
  <c r="HA73" i="22"/>
  <c r="HA19" i="22"/>
  <c r="GZ48" i="22"/>
  <c r="GZ21" i="22" s="1"/>
  <c r="GZ62" i="22"/>
  <c r="GZ42" i="22"/>
  <c r="GZ65" i="22"/>
  <c r="HA38" i="22"/>
  <c r="FE512" i="5"/>
  <c r="FE514" i="5" s="1"/>
  <c r="FE589" i="5" s="1"/>
  <c r="HA39" i="22"/>
  <c r="HA50" i="22"/>
  <c r="HA33" i="22"/>
  <c r="HA25" i="22"/>
  <c r="HA69" i="22"/>
  <c r="HA74" i="22"/>
  <c r="HA56" i="22"/>
  <c r="HA66" i="22"/>
  <c r="HA41" i="22"/>
  <c r="HA76" i="22"/>
  <c r="HA47" i="22"/>
  <c r="HA61" i="22"/>
  <c r="HA60" i="22"/>
  <c r="HA44" i="22"/>
  <c r="HA28" i="22"/>
  <c r="HA46" i="22"/>
  <c r="HA59" i="22"/>
  <c r="HA75" i="22"/>
  <c r="HA43" i="22"/>
  <c r="HA26" i="22"/>
  <c r="HA53" i="22"/>
  <c r="HA32" i="22"/>
  <c r="HA23" i="22"/>
  <c r="HA27" i="22"/>
  <c r="HA49" i="22"/>
  <c r="HA68" i="22"/>
  <c r="HA58" i="22"/>
  <c r="HA37" i="22"/>
  <c r="HA36" i="22"/>
  <c r="HA72" i="22"/>
  <c r="HA71" i="22"/>
  <c r="HA29" i="22"/>
  <c r="HA62" i="22"/>
  <c r="HA35" i="22"/>
  <c r="HA55" i="22"/>
  <c r="HA65" i="22"/>
  <c r="HA52" i="22"/>
  <c r="HA48" i="22"/>
  <c r="HA31" i="22"/>
  <c r="HA45" i="22"/>
  <c r="HA24" i="22"/>
  <c r="HA54" i="22"/>
  <c r="HA34" i="22"/>
  <c r="HA40" i="22"/>
  <c r="HA42" i="22"/>
  <c r="HA63" i="22"/>
  <c r="HA67" i="22"/>
  <c r="FF527" i="5"/>
  <c r="FF161" i="5" s="1"/>
  <c r="HA70" i="22"/>
  <c r="HA57" i="22"/>
  <c r="HA64" i="22"/>
  <c r="FD767" i="5"/>
  <c r="FD595" i="5"/>
  <c r="FD178" i="5"/>
  <c r="FG1281" i="5"/>
  <c r="FF586" i="5"/>
  <c r="FF177" i="5" s="1"/>
  <c r="FH487" i="5"/>
  <c r="FH488" i="5" s="1"/>
  <c r="FC1282" i="5"/>
  <c r="FC1293" i="5" s="1"/>
  <c r="FC1288" i="5" s="1"/>
  <c r="FC180" i="5"/>
  <c r="FC84" i="5" s="1"/>
  <c r="FC596" i="5"/>
  <c r="FC597" i="5" s="1"/>
  <c r="FC87" i="5" s="1"/>
  <c r="FC239" i="5"/>
  <c r="FH575" i="5"/>
  <c r="FH167" i="5" s="1"/>
  <c r="FH582" i="5"/>
  <c r="FH174" i="5" s="1"/>
  <c r="FH576" i="5"/>
  <c r="FH168" i="5" s="1"/>
  <c r="FH574" i="5"/>
  <c r="FH166" i="5" s="1"/>
  <c r="FH583" i="5"/>
  <c r="FH175" i="5" s="1"/>
  <c r="FH580" i="5"/>
  <c r="FH172" i="5" s="1"/>
  <c r="FH578" i="5"/>
  <c r="FH170" i="5" s="1"/>
  <c r="FH577" i="5"/>
  <c r="FH169" i="5" s="1"/>
  <c r="FH581" i="5"/>
  <c r="FH173" i="5" s="1"/>
  <c r="FH579" i="5"/>
  <c r="FH171" i="5" s="1"/>
  <c r="FB1288" i="5"/>
  <c r="FH594" i="5"/>
  <c r="FH223" i="5" s="1"/>
  <c r="FH155" i="5"/>
  <c r="FG508" i="5"/>
  <c r="FG509" i="5" s="1"/>
  <c r="FI391" i="5"/>
  <c r="FG494" i="5"/>
  <c r="FG495" i="5" s="1"/>
  <c r="FG584" i="5"/>
  <c r="FG501" i="5"/>
  <c r="FG502" i="5" s="1"/>
  <c r="FJ388" i="5"/>
  <c r="FJ396" i="5" s="1"/>
  <c r="FI398" i="5"/>
  <c r="FI399" i="5"/>
  <c r="CX676" i="5"/>
  <c r="CX97" i="5"/>
  <c r="CX706" i="5"/>
  <c r="CX232" i="5"/>
  <c r="CY818" i="5"/>
  <c r="CY820" i="5" s="1"/>
  <c r="CX832" i="5"/>
  <c r="HB51" i="22" l="1"/>
  <c r="HB19" i="22"/>
  <c r="HB39" i="22" s="1"/>
  <c r="HA30" i="22"/>
  <c r="HA51" i="22"/>
  <c r="HA21" i="22"/>
  <c r="FE178" i="5"/>
  <c r="FE160" i="5"/>
  <c r="FF512" i="5"/>
  <c r="FF514" i="5" s="1"/>
  <c r="FF589" i="5" s="1"/>
  <c r="HB75" i="22"/>
  <c r="HB33" i="22"/>
  <c r="HB76" i="22"/>
  <c r="HB62" i="22"/>
  <c r="HB46" i="22"/>
  <c r="HB27" i="22"/>
  <c r="HB31" i="22"/>
  <c r="HB38" i="22"/>
  <c r="HB34" i="22"/>
  <c r="HB29" i="22"/>
  <c r="HB67" i="22"/>
  <c r="FG512" i="5"/>
  <c r="FG514" i="5" s="1"/>
  <c r="FG527" i="5"/>
  <c r="FG161" i="5" s="1"/>
  <c r="HB66" i="22"/>
  <c r="HB35" i="22"/>
  <c r="HB71" i="22"/>
  <c r="HB25" i="22"/>
  <c r="HB69" i="22"/>
  <c r="HB45" i="22"/>
  <c r="HB74" i="22"/>
  <c r="HB36" i="22"/>
  <c r="HB64" i="22"/>
  <c r="HB49" i="22"/>
  <c r="HB37" i="22"/>
  <c r="HB23" i="22"/>
  <c r="HB59" i="22"/>
  <c r="HB48" i="22"/>
  <c r="HB44" i="22"/>
  <c r="HB72" i="22"/>
  <c r="HB43" i="22"/>
  <c r="HB68" i="22"/>
  <c r="HB30" i="22"/>
  <c r="HB61" i="22"/>
  <c r="HB47" i="22"/>
  <c r="HB24" i="22"/>
  <c r="HB28" i="22"/>
  <c r="HB55" i="22"/>
  <c r="HB70" i="22"/>
  <c r="HB73" i="22"/>
  <c r="HB52" i="22"/>
  <c r="HB40" i="22"/>
  <c r="HB50" i="22"/>
  <c r="HB42" i="22"/>
  <c r="HB56" i="22"/>
  <c r="HB65" i="22"/>
  <c r="HB54" i="22"/>
  <c r="HB32" i="22"/>
  <c r="HB57" i="22"/>
  <c r="HB60" i="22"/>
  <c r="HB53" i="22"/>
  <c r="HB26" i="22"/>
  <c r="HB58" i="22"/>
  <c r="HA22" i="22"/>
  <c r="FH525" i="5" s="1"/>
  <c r="HB41" i="22"/>
  <c r="HB63" i="22"/>
  <c r="FD239" i="5"/>
  <c r="FD596" i="5"/>
  <c r="FD597" i="5" s="1"/>
  <c r="FD87" i="5" s="1"/>
  <c r="FD1282" i="5"/>
  <c r="FD1293" i="5" s="1"/>
  <c r="FD180" i="5"/>
  <c r="FD84" i="5" s="1"/>
  <c r="FH1281" i="5"/>
  <c r="FG586" i="5"/>
  <c r="FG177" i="5" s="1"/>
  <c r="FI487" i="5"/>
  <c r="FI488" i="5" s="1"/>
  <c r="FE767" i="5"/>
  <c r="FE595" i="5"/>
  <c r="FH494" i="5"/>
  <c r="FH495" i="5" s="1"/>
  <c r="FH501" i="5"/>
  <c r="FH502" i="5" s="1"/>
  <c r="FH508" i="5"/>
  <c r="FH509" i="5" s="1"/>
  <c r="FI574" i="5"/>
  <c r="FI166" i="5" s="1"/>
  <c r="FI582" i="5"/>
  <c r="FI174" i="5" s="1"/>
  <c r="FI576" i="5"/>
  <c r="FI168" i="5" s="1"/>
  <c r="FI583" i="5"/>
  <c r="FI175" i="5" s="1"/>
  <c r="FI575" i="5"/>
  <c r="FI167" i="5" s="1"/>
  <c r="FI580" i="5"/>
  <c r="FI172" i="5" s="1"/>
  <c r="FI581" i="5"/>
  <c r="FI173" i="5" s="1"/>
  <c r="FI578" i="5"/>
  <c r="FI170" i="5" s="1"/>
  <c r="FI577" i="5"/>
  <c r="FI169" i="5" s="1"/>
  <c r="FI579" i="5"/>
  <c r="FI171" i="5" s="1"/>
  <c r="FI594" i="5"/>
  <c r="FI223" i="5" s="1"/>
  <c r="FI155" i="5"/>
  <c r="FH584" i="5"/>
  <c r="FJ391" i="5"/>
  <c r="HC19" i="22" s="1"/>
  <c r="FK388" i="5"/>
  <c r="FK396" i="5" s="1"/>
  <c r="FJ399" i="5"/>
  <c r="FJ398" i="5"/>
  <c r="CY636" i="5"/>
  <c r="CY98" i="5"/>
  <c r="CX95" i="5"/>
  <c r="CY829" i="5"/>
  <c r="CY821" i="5"/>
  <c r="FG589" i="5" l="1"/>
  <c r="HB21" i="22"/>
  <c r="FF160" i="5"/>
  <c r="FF595" i="5"/>
  <c r="FF239" i="5" s="1"/>
  <c r="FJ487" i="5"/>
  <c r="FJ488" i="5" s="1"/>
  <c r="FH527" i="5"/>
  <c r="FH161" i="5" s="1"/>
  <c r="HB22" i="22"/>
  <c r="FI525" i="5" s="1"/>
  <c r="FG160" i="5"/>
  <c r="FI1281" i="5"/>
  <c r="AV1306" i="5" s="1"/>
  <c r="FH586" i="5"/>
  <c r="FH177" i="5" s="1"/>
  <c r="FE596" i="5"/>
  <c r="FE597" i="5" s="1"/>
  <c r="FE87" i="5" s="1"/>
  <c r="FE239" i="5"/>
  <c r="FE1282" i="5"/>
  <c r="FE180" i="5"/>
  <c r="FE84" i="5" s="1"/>
  <c r="FJ583" i="5"/>
  <c r="FJ175" i="5" s="1"/>
  <c r="FJ582" i="5"/>
  <c r="FJ174" i="5" s="1"/>
  <c r="FJ576" i="5"/>
  <c r="FJ168" i="5" s="1"/>
  <c r="FJ575" i="5"/>
  <c r="FJ167" i="5" s="1"/>
  <c r="FJ574" i="5"/>
  <c r="FJ166" i="5" s="1"/>
  <c r="FJ581" i="5"/>
  <c r="FJ173" i="5" s="1"/>
  <c r="FJ578" i="5"/>
  <c r="FJ170" i="5" s="1"/>
  <c r="FJ577" i="5"/>
  <c r="FJ169" i="5" s="1"/>
  <c r="FJ580" i="5"/>
  <c r="FJ172" i="5" s="1"/>
  <c r="FJ579" i="5"/>
  <c r="FJ171" i="5" s="1"/>
  <c r="FD1288" i="5"/>
  <c r="FI508" i="5"/>
  <c r="FI509" i="5" s="1"/>
  <c r="FI494" i="5"/>
  <c r="FI495" i="5" s="1"/>
  <c r="FI501" i="5"/>
  <c r="FI502" i="5" s="1"/>
  <c r="FI584" i="5"/>
  <c r="FK391" i="5"/>
  <c r="HD19" i="22" s="1"/>
  <c r="FJ155" i="5"/>
  <c r="FJ594" i="5"/>
  <c r="FJ223" i="5" s="1"/>
  <c r="FL388" i="5"/>
  <c r="FL396" i="5" s="1"/>
  <c r="FK399" i="5"/>
  <c r="FK398" i="5"/>
  <c r="CY97" i="5"/>
  <c r="CY706" i="5"/>
  <c r="CY676" i="5"/>
  <c r="CY232" i="5"/>
  <c r="CZ818" i="5"/>
  <c r="CZ820" i="5" s="1"/>
  <c r="CY832" i="5"/>
  <c r="FF178" i="5" l="1"/>
  <c r="FF180" i="5" s="1"/>
  <c r="FF84" i="5" s="1"/>
  <c r="FF767" i="5"/>
  <c r="FF596" i="5"/>
  <c r="FF597" i="5" s="1"/>
  <c r="FF87" i="5" s="1"/>
  <c r="FH512" i="5"/>
  <c r="FH514" i="5" s="1"/>
  <c r="FH589" i="5" s="1"/>
  <c r="FK487" i="5"/>
  <c r="FK488" i="5" s="1"/>
  <c r="FI527" i="5"/>
  <c r="FI161" i="5" s="1"/>
  <c r="HC44" i="22"/>
  <c r="HC55" i="22"/>
  <c r="HC59" i="22"/>
  <c r="HC42" i="22"/>
  <c r="HC48" i="22"/>
  <c r="HC76" i="22"/>
  <c r="HD25" i="22"/>
  <c r="HC60" i="22"/>
  <c r="HC37" i="22"/>
  <c r="HD52" i="22"/>
  <c r="HC26" i="22"/>
  <c r="HC25" i="22"/>
  <c r="HD36" i="22"/>
  <c r="HC47" i="22"/>
  <c r="HD33" i="22"/>
  <c r="HD49" i="22"/>
  <c r="HC41" i="22"/>
  <c r="HC52" i="22"/>
  <c r="HC57" i="22"/>
  <c r="HC64" i="22"/>
  <c r="HD66" i="22"/>
  <c r="HD70" i="22"/>
  <c r="HD75" i="22"/>
  <c r="HD26" i="22"/>
  <c r="HD59" i="22"/>
  <c r="HC58" i="22"/>
  <c r="HC38" i="22"/>
  <c r="HC71" i="22"/>
  <c r="HD44" i="22"/>
  <c r="HC43" i="22"/>
  <c r="HC51" i="22"/>
  <c r="HC66" i="22"/>
  <c r="HC36" i="22"/>
  <c r="HC45" i="22"/>
  <c r="HD38" i="22"/>
  <c r="HD64" i="22"/>
  <c r="HC62" i="22"/>
  <c r="HC35" i="22"/>
  <c r="HC33" i="22"/>
  <c r="HD41" i="22"/>
  <c r="HD63" i="22"/>
  <c r="HC63" i="22"/>
  <c r="HC72" i="22"/>
  <c r="HD30" i="22"/>
  <c r="HC67" i="22"/>
  <c r="HC70" i="22"/>
  <c r="HD35" i="22"/>
  <c r="HC27" i="22"/>
  <c r="HC40" i="22"/>
  <c r="HC50" i="22"/>
  <c r="HD34" i="22"/>
  <c r="HD51" i="22"/>
  <c r="HD31" i="22"/>
  <c r="HD53" i="22"/>
  <c r="HC61" i="22"/>
  <c r="HD37" i="22"/>
  <c r="HD45" i="22"/>
  <c r="HD72" i="22"/>
  <c r="HC39" i="22"/>
  <c r="HC74" i="22"/>
  <c r="HD67" i="22"/>
  <c r="HC68" i="22"/>
  <c r="HD48" i="22"/>
  <c r="HD56" i="22"/>
  <c r="HC34" i="22"/>
  <c r="HD60" i="22"/>
  <c r="HD47" i="22"/>
  <c r="HD32" i="22"/>
  <c r="HC46" i="22"/>
  <c r="HC54" i="22"/>
  <c r="HC73" i="22"/>
  <c r="HD42" i="22"/>
  <c r="HC75" i="22"/>
  <c r="HD61" i="22"/>
  <c r="HD40" i="22"/>
  <c r="HC28" i="22"/>
  <c r="HC24" i="22"/>
  <c r="HD65" i="22"/>
  <c r="HD71" i="22"/>
  <c r="HD54" i="22"/>
  <c r="HC49" i="22"/>
  <c r="HD43" i="22"/>
  <c r="HD23" i="22"/>
  <c r="HC31" i="22"/>
  <c r="HD73" i="22"/>
  <c r="HD55" i="22"/>
  <c r="HD57" i="22"/>
  <c r="HD29" i="22"/>
  <c r="HC29" i="22"/>
  <c r="HD74" i="22"/>
  <c r="HD46" i="22"/>
  <c r="HC65" i="22"/>
  <c r="HD39" i="22"/>
  <c r="HC53" i="22"/>
  <c r="HC23" i="22"/>
  <c r="HC69" i="22"/>
  <c r="HC32" i="22"/>
  <c r="HC56" i="22"/>
  <c r="HD58" i="22"/>
  <c r="HD69" i="22"/>
  <c r="HD76" i="22"/>
  <c r="HC30" i="22"/>
  <c r="HD68" i="22"/>
  <c r="HD27" i="22"/>
  <c r="HD24" i="22"/>
  <c r="HD50" i="22"/>
  <c r="HD28" i="22"/>
  <c r="HD62" i="22"/>
  <c r="FF1282" i="5"/>
  <c r="FF1293" i="5" s="1"/>
  <c r="FF1288" i="5" s="1"/>
  <c r="FI586" i="5"/>
  <c r="FI177" i="5" s="1"/>
  <c r="FJ1281" i="5"/>
  <c r="AU1307" i="5"/>
  <c r="AU1312" i="5" s="1"/>
  <c r="FE1293" i="5"/>
  <c r="FE1288" i="5" s="1"/>
  <c r="FG767" i="5"/>
  <c r="FG595" i="5"/>
  <c r="FG178" i="5"/>
  <c r="FK583" i="5"/>
  <c r="FK175" i="5" s="1"/>
  <c r="FK582" i="5"/>
  <c r="FK174" i="5" s="1"/>
  <c r="FK576" i="5"/>
  <c r="FK168" i="5" s="1"/>
  <c r="FK575" i="5"/>
  <c r="FK167" i="5" s="1"/>
  <c r="FK574" i="5"/>
  <c r="FK166" i="5" s="1"/>
  <c r="FK580" i="5"/>
  <c r="FK172" i="5" s="1"/>
  <c r="FK578" i="5"/>
  <c r="FK170" i="5" s="1"/>
  <c r="FK581" i="5"/>
  <c r="FK173" i="5" s="1"/>
  <c r="FK577" i="5"/>
  <c r="FK169" i="5" s="1"/>
  <c r="FK579" i="5"/>
  <c r="FK171" i="5" s="1"/>
  <c r="FJ508" i="5"/>
  <c r="FJ509" i="5" s="1"/>
  <c r="FJ501" i="5"/>
  <c r="FJ502" i="5" s="1"/>
  <c r="FJ494" i="5"/>
  <c r="FJ495" i="5" s="1"/>
  <c r="FK155" i="5"/>
  <c r="FK594" i="5"/>
  <c r="FK223" i="5" s="1"/>
  <c r="FJ584" i="5"/>
  <c r="FL391" i="5"/>
  <c r="FL487" i="5" s="1"/>
  <c r="FM388" i="5"/>
  <c r="FM396" i="5" s="1"/>
  <c r="FL399" i="5"/>
  <c r="FL398" i="5"/>
  <c r="CZ98" i="5"/>
  <c r="CZ636" i="5"/>
  <c r="CZ829" i="5"/>
  <c r="CZ821" i="5"/>
  <c r="CY95" i="5"/>
  <c r="HD21" i="22" l="1"/>
  <c r="HC21" i="22"/>
  <c r="FH178" i="5"/>
  <c r="FH1282" i="5" s="1"/>
  <c r="FH1293" i="5" s="1"/>
  <c r="FH160" i="5"/>
  <c r="FI512" i="5"/>
  <c r="FI514" i="5" s="1"/>
  <c r="FI589" i="5" s="1"/>
  <c r="HD22" i="22"/>
  <c r="FK525" i="5" s="1"/>
  <c r="HC22" i="22"/>
  <c r="FJ525" i="5" s="1"/>
  <c r="FK1281" i="5"/>
  <c r="FJ586" i="5"/>
  <c r="FJ177" i="5" s="1"/>
  <c r="FG239" i="5"/>
  <c r="FG596" i="5"/>
  <c r="FG1282" i="5"/>
  <c r="FG1293" i="5" s="1"/>
  <c r="FG180" i="5"/>
  <c r="FG84" i="5" s="1"/>
  <c r="FL583" i="5"/>
  <c r="FL175" i="5" s="1"/>
  <c r="FL582" i="5"/>
  <c r="FL174" i="5" s="1"/>
  <c r="FL576" i="5"/>
  <c r="FL168" i="5" s="1"/>
  <c r="FL575" i="5"/>
  <c r="FL167" i="5" s="1"/>
  <c r="FL574" i="5"/>
  <c r="FL166" i="5" s="1"/>
  <c r="FL580" i="5"/>
  <c r="FL172" i="5" s="1"/>
  <c r="FL577" i="5"/>
  <c r="FL169" i="5" s="1"/>
  <c r="FL581" i="5"/>
  <c r="FL173" i="5" s="1"/>
  <c r="FL578" i="5"/>
  <c r="FL170" i="5" s="1"/>
  <c r="FL579" i="5"/>
  <c r="FL171" i="5" s="1"/>
  <c r="FK494" i="5"/>
  <c r="FK495" i="5" s="1"/>
  <c r="FK501" i="5"/>
  <c r="FK502" i="5" s="1"/>
  <c r="FK508" i="5"/>
  <c r="FK509" i="5" s="1"/>
  <c r="FK584" i="5"/>
  <c r="FL594" i="5"/>
  <c r="FL223" i="5" s="1"/>
  <c r="FL488" i="5"/>
  <c r="FL155" i="5"/>
  <c r="FM391" i="5"/>
  <c r="FM487" i="5" s="1"/>
  <c r="FN388" i="5"/>
  <c r="FN396" i="5" s="1"/>
  <c r="FM398" i="5"/>
  <c r="FM399" i="5"/>
  <c r="CZ232" i="5"/>
  <c r="CZ832" i="5"/>
  <c r="DA818" i="5"/>
  <c r="DA820" i="5" s="1"/>
  <c r="CZ676" i="5"/>
  <c r="CZ97" i="5"/>
  <c r="CZ706" i="5"/>
  <c r="FH595" i="5" l="1"/>
  <c r="FH596" i="5" s="1"/>
  <c r="FH767" i="5"/>
  <c r="FH180" i="5"/>
  <c r="FH84" i="5" s="1"/>
  <c r="FI595" i="5"/>
  <c r="FI160" i="5"/>
  <c r="FJ527" i="5"/>
  <c r="FJ161" i="5" s="1"/>
  <c r="FK527" i="5"/>
  <c r="FK161" i="5" s="1"/>
  <c r="FK586" i="5"/>
  <c r="FK177" i="5" s="1"/>
  <c r="FL1281" i="5"/>
  <c r="FG597" i="5"/>
  <c r="FG87" i="5" s="1"/>
  <c r="FI767" i="5"/>
  <c r="FI178" i="5"/>
  <c r="FM575" i="5"/>
  <c r="FM167" i="5" s="1"/>
  <c r="FM582" i="5"/>
  <c r="FM174" i="5" s="1"/>
  <c r="FM576" i="5"/>
  <c r="FM168" i="5" s="1"/>
  <c r="FM583" i="5"/>
  <c r="FM175" i="5" s="1"/>
  <c r="FM574" i="5"/>
  <c r="FM166" i="5" s="1"/>
  <c r="FM581" i="5"/>
  <c r="FM173" i="5" s="1"/>
  <c r="FM580" i="5"/>
  <c r="FM172" i="5" s="1"/>
  <c r="FM577" i="5"/>
  <c r="FM169" i="5" s="1"/>
  <c r="FM578" i="5"/>
  <c r="FM170" i="5" s="1"/>
  <c r="FM579" i="5"/>
  <c r="FM171" i="5" s="1"/>
  <c r="FG1288" i="5"/>
  <c r="FH1288" i="5"/>
  <c r="FM155" i="5"/>
  <c r="FM594" i="5"/>
  <c r="FM223" i="5" s="1"/>
  <c r="FL494" i="5"/>
  <c r="FL495" i="5" s="1"/>
  <c r="FL501" i="5"/>
  <c r="FL502" i="5" s="1"/>
  <c r="FL508" i="5"/>
  <c r="FL509" i="5" s="1"/>
  <c r="FM488" i="5"/>
  <c r="FN391" i="5"/>
  <c r="FN487" i="5" s="1"/>
  <c r="FL584" i="5"/>
  <c r="FO388" i="5"/>
  <c r="FO396" i="5" s="1"/>
  <c r="FN398" i="5"/>
  <c r="FN399" i="5"/>
  <c r="DA636" i="5"/>
  <c r="DA98" i="5"/>
  <c r="DA829" i="5"/>
  <c r="DA821" i="5"/>
  <c r="CZ95" i="5"/>
  <c r="FI596" i="5" l="1"/>
  <c r="FI239" i="5"/>
  <c r="FH239" i="5"/>
  <c r="FK512" i="5"/>
  <c r="FK514" i="5" s="1"/>
  <c r="FK589" i="5" s="1"/>
  <c r="FJ512" i="5"/>
  <c r="FJ514" i="5" s="1"/>
  <c r="FJ589" i="5" s="1"/>
  <c r="FL514" i="5"/>
  <c r="FM1281" i="5"/>
  <c r="AW1306" i="5" s="1"/>
  <c r="FL586" i="5"/>
  <c r="FL177" i="5" s="1"/>
  <c r="FI597" i="5"/>
  <c r="FI87" i="5" s="1"/>
  <c r="FH597" i="5"/>
  <c r="FH87" i="5" s="1"/>
  <c r="FI1282" i="5"/>
  <c r="FI180" i="5"/>
  <c r="FI84" i="5" s="1"/>
  <c r="FN583" i="5"/>
  <c r="FN175" i="5" s="1"/>
  <c r="FN582" i="5"/>
  <c r="FN174" i="5" s="1"/>
  <c r="FN576" i="5"/>
  <c r="FN168" i="5" s="1"/>
  <c r="FN574" i="5"/>
  <c r="FN166" i="5" s="1"/>
  <c r="FN575" i="5"/>
  <c r="FN167" i="5" s="1"/>
  <c r="FN581" i="5"/>
  <c r="FN173" i="5" s="1"/>
  <c r="FN578" i="5"/>
  <c r="FN170" i="5" s="1"/>
  <c r="FN577" i="5"/>
  <c r="FN169" i="5" s="1"/>
  <c r="FN580" i="5"/>
  <c r="FN172" i="5" s="1"/>
  <c r="FN579" i="5"/>
  <c r="FN171" i="5" s="1"/>
  <c r="FM508" i="5"/>
  <c r="FM509" i="5" s="1"/>
  <c r="FM494" i="5"/>
  <c r="FM495" i="5" s="1"/>
  <c r="FM501" i="5"/>
  <c r="FM502" i="5" s="1"/>
  <c r="FO391" i="5"/>
  <c r="FN488" i="5"/>
  <c r="FN594" i="5"/>
  <c r="FN223" i="5" s="1"/>
  <c r="FN155" i="5"/>
  <c r="FM584" i="5"/>
  <c r="FP388" i="5"/>
  <c r="FP396" i="5" s="1"/>
  <c r="FO399" i="5"/>
  <c r="FO398" i="5"/>
  <c r="DA232" i="5"/>
  <c r="DA832" i="5"/>
  <c r="DB818" i="5"/>
  <c r="DB820" i="5" s="1"/>
  <c r="DA706" i="5"/>
  <c r="DA676" i="5"/>
  <c r="DA97" i="5"/>
  <c r="FL589" i="5" l="1"/>
  <c r="FJ160" i="5"/>
  <c r="FK160" i="5"/>
  <c r="FK767" i="5"/>
  <c r="FM514" i="5"/>
  <c r="FN1281" i="5"/>
  <c r="FM586" i="5"/>
  <c r="FM177" i="5" s="1"/>
  <c r="FI1293" i="5"/>
  <c r="FI1288" i="5" s="1"/>
  <c r="AV1307" i="5"/>
  <c r="AV1312" i="5" s="1"/>
  <c r="FL160" i="5"/>
  <c r="FO155" i="5"/>
  <c r="FO487" i="5"/>
  <c r="FO488" i="5" s="1"/>
  <c r="FO574" i="5"/>
  <c r="FO166" i="5" s="1"/>
  <c r="FO582" i="5"/>
  <c r="FO174" i="5" s="1"/>
  <c r="FO576" i="5"/>
  <c r="FO168" i="5" s="1"/>
  <c r="FO575" i="5"/>
  <c r="FO167" i="5" s="1"/>
  <c r="FO583" i="5"/>
  <c r="FO175" i="5" s="1"/>
  <c r="FO578" i="5"/>
  <c r="FO170" i="5" s="1"/>
  <c r="FO577" i="5"/>
  <c r="FO169" i="5" s="1"/>
  <c r="FO581" i="5"/>
  <c r="FO173" i="5" s="1"/>
  <c r="FO580" i="5"/>
  <c r="FO172" i="5" s="1"/>
  <c r="FO579" i="5"/>
  <c r="FO171" i="5" s="1"/>
  <c r="FO594" i="5"/>
  <c r="FO223" i="5" s="1"/>
  <c r="FN494" i="5"/>
  <c r="FN495" i="5" s="1"/>
  <c r="FN508" i="5"/>
  <c r="FN509" i="5" s="1"/>
  <c r="FN501" i="5"/>
  <c r="FN502" i="5" s="1"/>
  <c r="FN584" i="5"/>
  <c r="FP391" i="5"/>
  <c r="FP487" i="5" s="1"/>
  <c r="FQ388" i="5"/>
  <c r="FQ396" i="5" s="1"/>
  <c r="FP399" i="5"/>
  <c r="FP398" i="5"/>
  <c r="DB636" i="5"/>
  <c r="DB98" i="5"/>
  <c r="DB821" i="5"/>
  <c r="DB829" i="5"/>
  <c r="DA95" i="5"/>
  <c r="FM589" i="5" l="1"/>
  <c r="FK178" i="5"/>
  <c r="FK1282" i="5" s="1"/>
  <c r="FK595" i="5"/>
  <c r="FK239" i="5" s="1"/>
  <c r="FJ767" i="5"/>
  <c r="FJ178" i="5"/>
  <c r="FJ595" i="5"/>
  <c r="FN514" i="5"/>
  <c r="FL767" i="5"/>
  <c r="FL595" i="5"/>
  <c r="FL178" i="5"/>
  <c r="FN586" i="5"/>
  <c r="FN177" i="5" s="1"/>
  <c r="FO1281" i="5"/>
  <c r="FO494" i="5"/>
  <c r="FO495" i="5" s="1"/>
  <c r="FO501" i="5"/>
  <c r="FO502" i="5" s="1"/>
  <c r="FM160" i="5"/>
  <c r="FO508" i="5"/>
  <c r="FO509" i="5" s="1"/>
  <c r="FO584" i="5"/>
  <c r="FP488" i="5"/>
  <c r="FP575" i="5"/>
  <c r="FP167" i="5" s="1"/>
  <c r="FP582" i="5"/>
  <c r="FP174" i="5" s="1"/>
  <c r="FP576" i="5"/>
  <c r="FP168" i="5" s="1"/>
  <c r="FP583" i="5"/>
  <c r="FP175" i="5" s="1"/>
  <c r="FP574" i="5"/>
  <c r="FP166" i="5" s="1"/>
  <c r="FP577" i="5"/>
  <c r="FP169" i="5" s="1"/>
  <c r="FP578" i="5"/>
  <c r="FP170" i="5" s="1"/>
  <c r="FP581" i="5"/>
  <c r="FP173" i="5" s="1"/>
  <c r="FP580" i="5"/>
  <c r="FP172" i="5" s="1"/>
  <c r="FP579" i="5"/>
  <c r="FP171" i="5" s="1"/>
  <c r="FP594" i="5"/>
  <c r="FP223" i="5" s="1"/>
  <c r="FP155" i="5"/>
  <c r="FK1293" i="5"/>
  <c r="FQ391" i="5"/>
  <c r="FQ487" i="5" s="1"/>
  <c r="FQ399" i="5"/>
  <c r="FQ398" i="5"/>
  <c r="DB232" i="5"/>
  <c r="DB832" i="5"/>
  <c r="DC818" i="5"/>
  <c r="DC820" i="5" s="1"/>
  <c r="DB676" i="5"/>
  <c r="DB97" i="5"/>
  <c r="DB706" i="5"/>
  <c r="FN589" i="5" l="1"/>
  <c r="FN767" i="5" s="1"/>
  <c r="FK180" i="5"/>
  <c r="FK84" i="5" s="1"/>
  <c r="FK596" i="5"/>
  <c r="FJ596" i="5"/>
  <c r="FJ239" i="5"/>
  <c r="FJ1282" i="5"/>
  <c r="FJ1293" i="5" s="1"/>
  <c r="FJ1288" i="5" s="1"/>
  <c r="FJ180" i="5"/>
  <c r="FJ84" i="5" s="1"/>
  <c r="FO514" i="5"/>
  <c r="FL1282" i="5"/>
  <c r="FL1293" i="5" s="1"/>
  <c r="FL180" i="5"/>
  <c r="FL84" i="5" s="1"/>
  <c r="FL239" i="5"/>
  <c r="FL596" i="5"/>
  <c r="FL597" i="5" s="1"/>
  <c r="FL87" i="5" s="1"/>
  <c r="FM595" i="5"/>
  <c r="FM767" i="5"/>
  <c r="FM178" i="5"/>
  <c r="FO586" i="5"/>
  <c r="FO177" i="5" s="1"/>
  <c r="FP1281" i="5"/>
  <c r="FQ582" i="5"/>
  <c r="FQ174" i="5" s="1"/>
  <c r="FQ583" i="5"/>
  <c r="FQ175" i="5" s="1"/>
  <c r="FQ576" i="5"/>
  <c r="FQ168" i="5" s="1"/>
  <c r="FQ574" i="5"/>
  <c r="FQ166" i="5" s="1"/>
  <c r="FQ575" i="5"/>
  <c r="FQ167" i="5" s="1"/>
  <c r="FQ578" i="5"/>
  <c r="FQ170" i="5" s="1"/>
  <c r="FQ581" i="5"/>
  <c r="FQ173" i="5" s="1"/>
  <c r="FQ577" i="5"/>
  <c r="FQ169" i="5" s="1"/>
  <c r="FQ580" i="5"/>
  <c r="FQ172" i="5" s="1"/>
  <c r="FQ579" i="5"/>
  <c r="FQ171" i="5" s="1"/>
  <c r="FP508" i="5"/>
  <c r="FP509" i="5" s="1"/>
  <c r="FN160" i="5"/>
  <c r="FK1288" i="5"/>
  <c r="FQ594" i="5"/>
  <c r="FQ223" i="5" s="1"/>
  <c r="FQ155" i="5"/>
  <c r="FP501" i="5"/>
  <c r="FP502" i="5" s="1"/>
  <c r="FP494" i="5"/>
  <c r="FP495" i="5" s="1"/>
  <c r="FQ488" i="5"/>
  <c r="FP584" i="5"/>
  <c r="K8" i="19"/>
  <c r="DC636" i="5"/>
  <c r="DC98" i="5"/>
  <c r="DC829" i="5"/>
  <c r="DC821" i="5"/>
  <c r="DB95" i="5"/>
  <c r="FO589" i="5" l="1"/>
  <c r="FJ597" i="5"/>
  <c r="FJ87" i="5" s="1"/>
  <c r="FK597" i="5"/>
  <c r="FK87" i="5" s="1"/>
  <c r="FL1288" i="5"/>
  <c r="FP514" i="5"/>
  <c r="FO160" i="5"/>
  <c r="FM1282" i="5"/>
  <c r="FM180" i="5"/>
  <c r="FM84" i="5" s="1"/>
  <c r="FN178" i="5"/>
  <c r="FN595" i="5"/>
  <c r="FM239" i="5"/>
  <c r="FM596" i="5"/>
  <c r="FM597" i="5" s="1"/>
  <c r="FM87" i="5" s="1"/>
  <c r="FQ1281" i="5"/>
  <c r="AX1306" i="5" s="1"/>
  <c r="FP586" i="5"/>
  <c r="FP177" i="5" s="1"/>
  <c r="L8" i="19"/>
  <c r="FQ508" i="5"/>
  <c r="FQ509" i="5" s="1"/>
  <c r="FQ501" i="5"/>
  <c r="FQ502" i="5" s="1"/>
  <c r="FQ494" i="5"/>
  <c r="FQ495" i="5" s="1"/>
  <c r="FQ584" i="5"/>
  <c r="FR388" i="5"/>
  <c r="FR396" i="5" s="1"/>
  <c r="DC232" i="5"/>
  <c r="DD818" i="5"/>
  <c r="DD820" i="5" s="1"/>
  <c r="DC832" i="5"/>
  <c r="DC676" i="5"/>
  <c r="DC97" i="5"/>
  <c r="DC706" i="5"/>
  <c r="FP589" i="5" l="1"/>
  <c r="FP767" i="5" s="1"/>
  <c r="FQ514" i="5"/>
  <c r="FM1293" i="5"/>
  <c r="FM1288" i="5" s="1"/>
  <c r="AW1307" i="5"/>
  <c r="AW1312" i="5" s="1"/>
  <c r="FN180" i="5"/>
  <c r="FN84" i="5" s="1"/>
  <c r="FN1282" i="5"/>
  <c r="FN1293" i="5" s="1"/>
  <c r="FN1288" i="5" s="1"/>
  <c r="FN239" i="5"/>
  <c r="FN596" i="5"/>
  <c r="FN597" i="5" s="1"/>
  <c r="FN87" i="5" s="1"/>
  <c r="FO767" i="5"/>
  <c r="FO595" i="5"/>
  <c r="FO178" i="5"/>
  <c r="FP160" i="5"/>
  <c r="FQ586" i="5"/>
  <c r="FQ177" i="5" s="1"/>
  <c r="FR391" i="5"/>
  <c r="FR487" i="5" s="1"/>
  <c r="DD636" i="5"/>
  <c r="DD98" i="5"/>
  <c r="DD829" i="5"/>
  <c r="DD821" i="5"/>
  <c r="DC95" i="5"/>
  <c r="FQ589" i="5" l="1"/>
  <c r="FO239" i="5"/>
  <c r="FO596" i="5"/>
  <c r="FO597" i="5" s="1"/>
  <c r="FO87" i="5" s="1"/>
  <c r="FO1282" i="5"/>
  <c r="FO1293" i="5" s="1"/>
  <c r="FO1288" i="5" s="1"/>
  <c r="FO180" i="5"/>
  <c r="FO84" i="5" s="1"/>
  <c r="FQ160" i="5"/>
  <c r="FP595" i="5"/>
  <c r="FP239" i="5" s="1"/>
  <c r="FP178" i="5"/>
  <c r="FP1282" i="5" s="1"/>
  <c r="FR575" i="5"/>
  <c r="FR167" i="5" s="1"/>
  <c r="FR582" i="5"/>
  <c r="FR174" i="5" s="1"/>
  <c r="FR576" i="5"/>
  <c r="FR168" i="5" s="1"/>
  <c r="FR574" i="5"/>
  <c r="FR166" i="5" s="1"/>
  <c r="FR583" i="5"/>
  <c r="FR175" i="5" s="1"/>
  <c r="FR577" i="5"/>
  <c r="FR169" i="5" s="1"/>
  <c r="FR580" i="5"/>
  <c r="FR172" i="5" s="1"/>
  <c r="FR581" i="5"/>
  <c r="FR173" i="5" s="1"/>
  <c r="FR578" i="5"/>
  <c r="FR170" i="5" s="1"/>
  <c r="FR579" i="5"/>
  <c r="FR171" i="5" s="1"/>
  <c r="FR488" i="5"/>
  <c r="FR399" i="5"/>
  <c r="FR398" i="5"/>
  <c r="FR155" i="5"/>
  <c r="FR1281" i="5" s="1"/>
  <c r="FR594" i="5"/>
  <c r="DD232" i="5"/>
  <c r="DD832" i="5"/>
  <c r="DE818" i="5"/>
  <c r="DE820" i="5" s="1"/>
  <c r="DD706" i="5"/>
  <c r="DD676" i="5"/>
  <c r="DD97" i="5"/>
  <c r="FQ595" i="5" l="1"/>
  <c r="FQ178" i="5"/>
  <c r="FQ767" i="5"/>
  <c r="FP596" i="5"/>
  <c r="FP180" i="5"/>
  <c r="FP84" i="5" s="1"/>
  <c r="FP1293" i="5"/>
  <c r="AY1306" i="5"/>
  <c r="K1306" i="5"/>
  <c r="K1312" i="5" s="1"/>
  <c r="R1306" i="5"/>
  <c r="R1312" i="5" s="1"/>
  <c r="Y1306" i="5"/>
  <c r="Y1312" i="5" s="1"/>
  <c r="AI1306" i="5"/>
  <c r="AI1312" i="5" s="1"/>
  <c r="FR494" i="5"/>
  <c r="FR495" i="5" s="1"/>
  <c r="FR508" i="5"/>
  <c r="FR509" i="5" s="1"/>
  <c r="FR501" i="5"/>
  <c r="FR502" i="5" s="1"/>
  <c r="FR584" i="5"/>
  <c r="FR586" i="5" s="1"/>
  <c r="FR177" i="5" s="1"/>
  <c r="FR223" i="5"/>
  <c r="F401" i="5"/>
  <c r="F402" i="5"/>
  <c r="DE636" i="5"/>
  <c r="DE98" i="5"/>
  <c r="DD95" i="5"/>
  <c r="DE829" i="5"/>
  <c r="DE821" i="5"/>
  <c r="FR514" i="5" l="1"/>
  <c r="FR589" i="5" s="1"/>
  <c r="FQ1282" i="5"/>
  <c r="FQ180" i="5"/>
  <c r="FQ84" i="5" s="1"/>
  <c r="FQ596" i="5"/>
  <c r="FQ597" i="5" s="1"/>
  <c r="FQ87" i="5" s="1"/>
  <c r="FQ239" i="5"/>
  <c r="FP597" i="5"/>
  <c r="FP87" i="5" s="1"/>
  <c r="FP1288" i="5"/>
  <c r="DE97" i="5"/>
  <c r="DE706" i="5"/>
  <c r="DE676" i="5"/>
  <c r="DE232" i="5"/>
  <c r="DF818" i="5"/>
  <c r="DF820" i="5" s="1"/>
  <c r="DE832" i="5"/>
  <c r="FR160" i="5" l="1"/>
  <c r="FQ1293" i="5"/>
  <c r="FQ1288" i="5" s="1"/>
  <c r="AX1307" i="5"/>
  <c r="AX1312" i="5" s="1"/>
  <c r="DF98" i="5"/>
  <c r="DF636" i="5"/>
  <c r="DE95" i="5"/>
  <c r="DF829" i="5"/>
  <c r="DF821" i="5"/>
  <c r="FR767" i="5" l="1"/>
  <c r="FR178" i="5"/>
  <c r="FR595" i="5"/>
  <c r="DF232" i="5"/>
  <c r="DG818" i="5"/>
  <c r="DG820" i="5" s="1"/>
  <c r="DF832" i="5"/>
  <c r="DF97" i="5"/>
  <c r="DF676" i="5"/>
  <c r="DF706" i="5"/>
  <c r="FR1282" i="5" l="1"/>
  <c r="FR1293" i="5" s="1"/>
  <c r="FR1288" i="5" s="1"/>
  <c r="AY1307" i="5"/>
  <c r="AY1312" i="5" s="1"/>
  <c r="FR239" i="5"/>
  <c r="FR596" i="5"/>
  <c r="FR597" i="5" s="1"/>
  <c r="FR180" i="5"/>
  <c r="DG636" i="5"/>
  <c r="DG98" i="5"/>
  <c r="DF95" i="5"/>
  <c r="DG829" i="5"/>
  <c r="DG821" i="5"/>
  <c r="FR84" i="5" l="1"/>
  <c r="FR87" i="5"/>
  <c r="DG232" i="5"/>
  <c r="DH818" i="5"/>
  <c r="DH820" i="5" s="1"/>
  <c r="DG832" i="5"/>
  <c r="DG706" i="5"/>
  <c r="DG97" i="5"/>
  <c r="DG676" i="5"/>
  <c r="DH98" i="5" l="1"/>
  <c r="DH636" i="5"/>
  <c r="DH829" i="5"/>
  <c r="DH821" i="5"/>
  <c r="DG95" i="5"/>
  <c r="DH232" i="5" l="1"/>
  <c r="DH832" i="5"/>
  <c r="DI818" i="5"/>
  <c r="DI820" i="5" s="1"/>
  <c r="DH97" i="5"/>
  <c r="DH676" i="5"/>
  <c r="DH706" i="5"/>
  <c r="DI98" i="5" l="1"/>
  <c r="DI636" i="5"/>
  <c r="DH95" i="5"/>
  <c r="DI829" i="5"/>
  <c r="DI821" i="5"/>
  <c r="DI706" i="5" l="1"/>
  <c r="DI97" i="5"/>
  <c r="DI676" i="5"/>
  <c r="DI232" i="5"/>
  <c r="DI832" i="5"/>
  <c r="DJ818" i="5"/>
  <c r="DJ820" i="5" s="1"/>
  <c r="DJ636" i="5" l="1"/>
  <c r="DJ98" i="5"/>
  <c r="DJ821" i="5"/>
  <c r="DJ829" i="5"/>
  <c r="DI95" i="5"/>
  <c r="DJ97" i="5" l="1"/>
  <c r="DJ706" i="5"/>
  <c r="DJ676" i="5"/>
  <c r="DJ232" i="5"/>
  <c r="DK818" i="5"/>
  <c r="DK820" i="5" s="1"/>
  <c r="DJ832" i="5"/>
  <c r="DK636" i="5" l="1"/>
  <c r="DK98" i="5"/>
  <c r="DJ95" i="5"/>
  <c r="DK829" i="5"/>
  <c r="DK821" i="5"/>
  <c r="DK232" i="5" l="1"/>
  <c r="DL818" i="5"/>
  <c r="DL820" i="5" s="1"/>
  <c r="DK832" i="5"/>
  <c r="DK706" i="5"/>
  <c r="DK97" i="5"/>
  <c r="DK676" i="5"/>
  <c r="DL98" i="5" l="1"/>
  <c r="DL636" i="5"/>
  <c r="DK95" i="5"/>
  <c r="DL829" i="5"/>
  <c r="DL821" i="5"/>
  <c r="DL232" i="5" l="1"/>
  <c r="DM818" i="5"/>
  <c r="DM820" i="5" s="1"/>
  <c r="DL832" i="5"/>
  <c r="DL97" i="5"/>
  <c r="DL676" i="5"/>
  <c r="DL706" i="5"/>
  <c r="DM98" i="5" l="1"/>
  <c r="DM636" i="5"/>
  <c r="DM829" i="5"/>
  <c r="DM821" i="5"/>
  <c r="DL95" i="5"/>
  <c r="DM232" i="5" l="1"/>
  <c r="DN818" i="5"/>
  <c r="DN820" i="5" s="1"/>
  <c r="DM832" i="5"/>
  <c r="DM706" i="5"/>
  <c r="DM97" i="5"/>
  <c r="DM676" i="5"/>
  <c r="DN98" i="5" l="1"/>
  <c r="DN636" i="5"/>
  <c r="DM95" i="5"/>
  <c r="DN829" i="5"/>
  <c r="DN821" i="5"/>
  <c r="DN232" i="5" l="1"/>
  <c r="DO818" i="5"/>
  <c r="DO820" i="5" s="1"/>
  <c r="DN832" i="5"/>
  <c r="DN676" i="5"/>
  <c r="DN97" i="5"/>
  <c r="DN706" i="5"/>
  <c r="DO636" i="5" l="1"/>
  <c r="DO98" i="5"/>
  <c r="DN95" i="5"/>
  <c r="DO829" i="5"/>
  <c r="DO821" i="5"/>
  <c r="DO232" i="5" l="1"/>
  <c r="DO832" i="5"/>
  <c r="DP818" i="5"/>
  <c r="DP820" i="5" s="1"/>
  <c r="DO706" i="5"/>
  <c r="DO97" i="5"/>
  <c r="DO676" i="5"/>
  <c r="DP98" i="5" l="1"/>
  <c r="DP636" i="5"/>
  <c r="DP829" i="5"/>
  <c r="DP821" i="5"/>
  <c r="DO95" i="5"/>
  <c r="DP232" i="5" l="1"/>
  <c r="DP832" i="5"/>
  <c r="DQ818" i="5"/>
  <c r="DQ820" i="5" s="1"/>
  <c r="DP676" i="5"/>
  <c r="DP97" i="5"/>
  <c r="DP706" i="5"/>
  <c r="DQ98" i="5" l="1"/>
  <c r="DQ636" i="5"/>
  <c r="DP95" i="5"/>
  <c r="DQ829" i="5"/>
  <c r="DQ821" i="5"/>
  <c r="DQ706" i="5" l="1"/>
  <c r="DQ97" i="5"/>
  <c r="DQ676" i="5"/>
  <c r="DQ232" i="5"/>
  <c r="DQ832" i="5"/>
  <c r="DR818" i="5"/>
  <c r="DR820" i="5" s="1"/>
  <c r="DR98" i="5" l="1"/>
  <c r="DR636" i="5"/>
  <c r="DQ95" i="5"/>
  <c r="DR821" i="5"/>
  <c r="DR829" i="5"/>
  <c r="DR97" i="5" l="1"/>
  <c r="DR676" i="5"/>
  <c r="DR706" i="5"/>
  <c r="DR232" i="5"/>
  <c r="DR832" i="5"/>
  <c r="DS818" i="5"/>
  <c r="DS820" i="5" s="1"/>
  <c r="DS98" i="5" l="1"/>
  <c r="DS636" i="5"/>
  <c r="DS829" i="5"/>
  <c r="DS821" i="5"/>
  <c r="DR95" i="5"/>
  <c r="DS232" i="5" l="1"/>
  <c r="DS832" i="5"/>
  <c r="DT818" i="5"/>
  <c r="DT820" i="5" s="1"/>
  <c r="DS676" i="5"/>
  <c r="DS706" i="5"/>
  <c r="DS97" i="5"/>
  <c r="DT98" i="5" l="1"/>
  <c r="DT636" i="5"/>
  <c r="DT829" i="5"/>
  <c r="DT821" i="5"/>
  <c r="DS95" i="5"/>
  <c r="DT676" i="5" l="1"/>
  <c r="DT706" i="5"/>
  <c r="DT97" i="5"/>
  <c r="DT232" i="5"/>
  <c r="DU818" i="5"/>
  <c r="DU820" i="5" s="1"/>
  <c r="DT832" i="5"/>
  <c r="DU98" i="5" l="1"/>
  <c r="DU636" i="5"/>
  <c r="DU829" i="5"/>
  <c r="DU821" i="5"/>
  <c r="DT95" i="5"/>
  <c r="DU232" i="5" l="1"/>
  <c r="DV818" i="5"/>
  <c r="DV820" i="5" s="1"/>
  <c r="DU832" i="5"/>
  <c r="DU97" i="5"/>
  <c r="DU706" i="5"/>
  <c r="DU676" i="5"/>
  <c r="DV636" i="5" l="1"/>
  <c r="DV98" i="5"/>
  <c r="DU95" i="5"/>
  <c r="DV829" i="5"/>
  <c r="DV821" i="5"/>
  <c r="DV232" i="5" l="1"/>
  <c r="DW818" i="5"/>
  <c r="DW820" i="5" s="1"/>
  <c r="DV832" i="5"/>
  <c r="DV676" i="5"/>
  <c r="DV97" i="5"/>
  <c r="DV706" i="5"/>
  <c r="DW636" i="5" l="1"/>
  <c r="DW98" i="5"/>
  <c r="DW829" i="5"/>
  <c r="DW821" i="5"/>
  <c r="DV95" i="5"/>
  <c r="DW232" i="5" l="1"/>
  <c r="DX818" i="5"/>
  <c r="DX820" i="5" s="1"/>
  <c r="DW832" i="5"/>
  <c r="DW706" i="5"/>
  <c r="DW676" i="5"/>
  <c r="DW97" i="5"/>
  <c r="DX98" i="5" l="1"/>
  <c r="DX636" i="5"/>
  <c r="DX829" i="5"/>
  <c r="DX821" i="5"/>
  <c r="DW95" i="5"/>
  <c r="DX232" i="5" l="1"/>
  <c r="DX832" i="5"/>
  <c r="DY818" i="5"/>
  <c r="DY820" i="5" s="1"/>
  <c r="DX97" i="5"/>
  <c r="DX706" i="5"/>
  <c r="DX676" i="5"/>
  <c r="DY98" i="5" l="1"/>
  <c r="DY636" i="5"/>
  <c r="DX95" i="5"/>
  <c r="DY829" i="5"/>
  <c r="DY821" i="5"/>
  <c r="DY232" i="5" l="1"/>
  <c r="DY832" i="5"/>
  <c r="DZ818" i="5"/>
  <c r="DZ820" i="5" s="1"/>
  <c r="DY97" i="5"/>
  <c r="DY706" i="5"/>
  <c r="DY676" i="5"/>
  <c r="DZ636" i="5" l="1"/>
  <c r="DZ98" i="5"/>
  <c r="DY95" i="5"/>
  <c r="DZ821" i="5"/>
  <c r="DZ829" i="5"/>
  <c r="DZ232" i="5" l="1"/>
  <c r="DZ832" i="5"/>
  <c r="EA818" i="5"/>
  <c r="EA820" i="5" s="1"/>
  <c r="DZ676" i="5"/>
  <c r="DZ97" i="5"/>
  <c r="DZ706" i="5"/>
  <c r="EA636" i="5" l="1"/>
  <c r="EA98" i="5"/>
  <c r="DZ95" i="5"/>
  <c r="EA829" i="5"/>
  <c r="EA821" i="5"/>
  <c r="EA676" i="5" l="1"/>
  <c r="EA706" i="5"/>
  <c r="EA97" i="5"/>
  <c r="EA232" i="5"/>
  <c r="EA832" i="5"/>
  <c r="EB818" i="5"/>
  <c r="EB820" i="5" s="1"/>
  <c r="EB98" i="5" l="1"/>
  <c r="EB636" i="5"/>
  <c r="EB829" i="5"/>
  <c r="EB821" i="5"/>
  <c r="EA95" i="5"/>
  <c r="EB232" i="5" l="1"/>
  <c r="EC818" i="5"/>
  <c r="EC820" i="5" s="1"/>
  <c r="EB832" i="5"/>
  <c r="EB97" i="5"/>
  <c r="EB706" i="5"/>
  <c r="EB676" i="5"/>
  <c r="EC98" i="5" l="1"/>
  <c r="EC636" i="5"/>
  <c r="EB95" i="5"/>
  <c r="EC829" i="5"/>
  <c r="EC821" i="5"/>
  <c r="EC232" i="5" l="1"/>
  <c r="ED818" i="5"/>
  <c r="ED820" i="5" s="1"/>
  <c r="EC832" i="5"/>
  <c r="EC97" i="5"/>
  <c r="EC706" i="5"/>
  <c r="EC676" i="5"/>
  <c r="ED98" i="5" l="1"/>
  <c r="ED636" i="5"/>
  <c r="EC95" i="5"/>
  <c r="ED829" i="5"/>
  <c r="ED821" i="5"/>
  <c r="ED232" i="5" l="1"/>
  <c r="EE818" i="5"/>
  <c r="EE820" i="5" s="1"/>
  <c r="ED832" i="5"/>
  <c r="ED706" i="5"/>
  <c r="ED97" i="5"/>
  <c r="ED676" i="5"/>
  <c r="EE98" i="5" l="1"/>
  <c r="EE636" i="5"/>
  <c r="ED95" i="5"/>
  <c r="EE829" i="5"/>
  <c r="EE821" i="5"/>
  <c r="EE706" i="5" l="1"/>
  <c r="EE97" i="5"/>
  <c r="EE676" i="5"/>
  <c r="EE232" i="5"/>
  <c r="EE832" i="5"/>
  <c r="EF818" i="5"/>
  <c r="EF820" i="5" s="1"/>
  <c r="EF636" i="5" l="1"/>
  <c r="EF98" i="5"/>
  <c r="EE95" i="5"/>
  <c r="EF829" i="5"/>
  <c r="EF821" i="5"/>
  <c r="EF232" i="5" l="1"/>
  <c r="EF832" i="5"/>
  <c r="EG818" i="5"/>
  <c r="EG820" i="5" s="1"/>
  <c r="EF676" i="5"/>
  <c r="EF97" i="5"/>
  <c r="EF706" i="5"/>
  <c r="EG636" i="5" l="1"/>
  <c r="EG98" i="5"/>
  <c r="EF95" i="5"/>
  <c r="EG829" i="5"/>
  <c r="EG821" i="5"/>
  <c r="EG232" i="5" l="1"/>
  <c r="EG832" i="5"/>
  <c r="EH818" i="5"/>
  <c r="EH820" i="5" s="1"/>
  <c r="EG706" i="5"/>
  <c r="EG676" i="5"/>
  <c r="EG97" i="5"/>
  <c r="EH98" i="5" l="1"/>
  <c r="EH636" i="5"/>
  <c r="EG95" i="5"/>
  <c r="EH821" i="5"/>
  <c r="EH829" i="5"/>
  <c r="EH706" i="5" l="1"/>
  <c r="EH676" i="5"/>
  <c r="EH97" i="5"/>
  <c r="EH232" i="5"/>
  <c r="EH832" i="5"/>
  <c r="EI818" i="5"/>
  <c r="EI820" i="5" s="1"/>
  <c r="EI98" i="5" l="1"/>
  <c r="EI636" i="5"/>
  <c r="EI829" i="5"/>
  <c r="EI821" i="5"/>
  <c r="EH95" i="5"/>
  <c r="EI232" i="5" l="1"/>
  <c r="EI832" i="5"/>
  <c r="EJ818" i="5"/>
  <c r="EJ820" i="5" s="1"/>
  <c r="EI97" i="5"/>
  <c r="EI676" i="5"/>
  <c r="EI706" i="5"/>
  <c r="EJ636" i="5" l="1"/>
  <c r="EJ98" i="5"/>
  <c r="EI95" i="5"/>
  <c r="EJ829" i="5"/>
  <c r="EJ821" i="5"/>
  <c r="EJ232" i="5" l="1"/>
  <c r="EK818" i="5"/>
  <c r="EK820" i="5" s="1"/>
  <c r="EJ832" i="5"/>
  <c r="EJ706" i="5"/>
  <c r="EJ676" i="5"/>
  <c r="EJ97" i="5"/>
  <c r="EK98" i="5" l="1"/>
  <c r="EK636" i="5"/>
  <c r="EK829" i="5"/>
  <c r="EK821" i="5"/>
  <c r="EJ95" i="5"/>
  <c r="EK232" i="5" l="1"/>
  <c r="EK832" i="5"/>
  <c r="EL818" i="5"/>
  <c r="EL820" i="5" s="1"/>
  <c r="EK97" i="5"/>
  <c r="EK706" i="5"/>
  <c r="EK676" i="5"/>
  <c r="EL98" i="5" l="1"/>
  <c r="EL636" i="5"/>
  <c r="EK95" i="5"/>
  <c r="EL829" i="5"/>
  <c r="EL821" i="5"/>
  <c r="EL97" i="5" l="1"/>
  <c r="EL676" i="5"/>
  <c r="EL706" i="5"/>
  <c r="EL232" i="5"/>
  <c r="EM818" i="5"/>
  <c r="EM820" i="5" s="1"/>
  <c r="EL832" i="5"/>
  <c r="EM636" i="5" l="1"/>
  <c r="EM98" i="5"/>
  <c r="EL95" i="5"/>
  <c r="EM829" i="5"/>
  <c r="EM821" i="5"/>
  <c r="EM676" i="5" l="1"/>
  <c r="EM706" i="5"/>
  <c r="EM97" i="5"/>
  <c r="EM232" i="5"/>
  <c r="EN818" i="5"/>
  <c r="EN820" i="5" s="1"/>
  <c r="EM832" i="5"/>
  <c r="EN98" i="5" l="1"/>
  <c r="EN636" i="5"/>
  <c r="EM95" i="5"/>
  <c r="EN829" i="5"/>
  <c r="EN821" i="5"/>
  <c r="EN232" i="5" l="1"/>
  <c r="EN832" i="5"/>
  <c r="EO818" i="5"/>
  <c r="EO820" i="5" s="1"/>
  <c r="EN676" i="5"/>
  <c r="EN97" i="5"/>
  <c r="EN706" i="5"/>
  <c r="EO98" i="5" l="1"/>
  <c r="EO636" i="5"/>
  <c r="EO829" i="5"/>
  <c r="EO821" i="5"/>
  <c r="EN95" i="5"/>
  <c r="EO232" i="5" l="1"/>
  <c r="EO832" i="5"/>
  <c r="EP818" i="5"/>
  <c r="EP820" i="5" s="1"/>
  <c r="EO676" i="5"/>
  <c r="EO706" i="5"/>
  <c r="EO97" i="5"/>
  <c r="EP636" i="5" l="1"/>
  <c r="EP98" i="5"/>
  <c r="EO95" i="5"/>
  <c r="EP821" i="5"/>
  <c r="EP829" i="5"/>
  <c r="EP97" i="5" l="1"/>
  <c r="EP706" i="5"/>
  <c r="EP676" i="5"/>
  <c r="EP232" i="5"/>
  <c r="EP832" i="5"/>
  <c r="EQ818" i="5"/>
  <c r="EQ820" i="5" s="1"/>
  <c r="EQ98" i="5" l="1"/>
  <c r="EQ636" i="5"/>
  <c r="EQ829" i="5"/>
  <c r="EQ821" i="5"/>
  <c r="EP95" i="5"/>
  <c r="EQ232" i="5" l="1"/>
  <c r="EQ832" i="5"/>
  <c r="ER818" i="5"/>
  <c r="ER820" i="5" s="1"/>
  <c r="EQ97" i="5"/>
  <c r="EQ676" i="5"/>
  <c r="EQ706" i="5"/>
  <c r="ER636" i="5" l="1"/>
  <c r="ER98" i="5"/>
  <c r="ER829" i="5"/>
  <c r="ER821" i="5"/>
  <c r="EQ95" i="5"/>
  <c r="ER232" i="5" l="1"/>
  <c r="ER832" i="5"/>
  <c r="ES818" i="5"/>
  <c r="ES820" i="5" s="1"/>
  <c r="ER706" i="5"/>
  <c r="ER676" i="5"/>
  <c r="ER97" i="5"/>
  <c r="ES98" i="5" l="1"/>
  <c r="ES636" i="5"/>
  <c r="ES829" i="5"/>
  <c r="ES821" i="5"/>
  <c r="ER95" i="5"/>
  <c r="ES232" i="5" l="1"/>
  <c r="ES832" i="5"/>
  <c r="ET818" i="5"/>
  <c r="ET820" i="5" s="1"/>
  <c r="ES97" i="5"/>
  <c r="ES706" i="5"/>
  <c r="ES676" i="5"/>
  <c r="ET98" i="5" l="1"/>
  <c r="ET636" i="5"/>
  <c r="ES95" i="5"/>
  <c r="ET829" i="5"/>
  <c r="ET821" i="5"/>
  <c r="ET232" i="5" l="1"/>
  <c r="ET832" i="5"/>
  <c r="EU818" i="5"/>
  <c r="EU820" i="5" s="1"/>
  <c r="ET706" i="5"/>
  <c r="ET676" i="5"/>
  <c r="ET97" i="5"/>
  <c r="EU98" i="5" l="1"/>
  <c r="EU636" i="5"/>
  <c r="ET95" i="5"/>
  <c r="EU829" i="5"/>
  <c r="EU821" i="5"/>
  <c r="EU232" i="5" l="1"/>
  <c r="EV818" i="5"/>
  <c r="EV820" i="5" s="1"/>
  <c r="EU832" i="5"/>
  <c r="EU676" i="5"/>
  <c r="EU97" i="5"/>
  <c r="EU706" i="5"/>
  <c r="EV98" i="5" l="1"/>
  <c r="EV636" i="5"/>
  <c r="EU95" i="5"/>
  <c r="EV829" i="5"/>
  <c r="EV821" i="5"/>
  <c r="EV232" i="5" l="1"/>
  <c r="EV832" i="5"/>
  <c r="EW818" i="5"/>
  <c r="EW820" i="5" s="1"/>
  <c r="EV676" i="5"/>
  <c r="EV97" i="5"/>
  <c r="EV706" i="5"/>
  <c r="EW98" i="5" l="1"/>
  <c r="EW636" i="5"/>
  <c r="EW829" i="5"/>
  <c r="EW821" i="5"/>
  <c r="EV95" i="5"/>
  <c r="EW232" i="5" l="1"/>
  <c r="EW832" i="5"/>
  <c r="EX818" i="5"/>
  <c r="EX820" i="5" s="1"/>
  <c r="EW676" i="5"/>
  <c r="EW706" i="5"/>
  <c r="EW97" i="5"/>
  <c r="EX98" i="5" l="1"/>
  <c r="EX636" i="5"/>
  <c r="EX821" i="5"/>
  <c r="EX829" i="5"/>
  <c r="EW95" i="5"/>
  <c r="EX232" i="5" l="1"/>
  <c r="EX832" i="5"/>
  <c r="EY818" i="5"/>
  <c r="EY820" i="5" s="1"/>
  <c r="EX97" i="5"/>
  <c r="EX676" i="5"/>
  <c r="EX706" i="5"/>
  <c r="EY636" i="5" l="1"/>
  <c r="EY98" i="5"/>
  <c r="EX95" i="5"/>
  <c r="EY829" i="5"/>
  <c r="EY821" i="5"/>
  <c r="EY232" i="5" l="1"/>
  <c r="EZ818" i="5"/>
  <c r="EZ820" i="5" s="1"/>
  <c r="EY832" i="5"/>
  <c r="EY676" i="5"/>
  <c r="EY97" i="5"/>
  <c r="EY706" i="5"/>
  <c r="EZ98" i="5" l="1"/>
  <c r="EZ636" i="5"/>
  <c r="EY95" i="5"/>
  <c r="EZ829" i="5"/>
  <c r="EZ821" i="5"/>
  <c r="EZ232" i="5" l="1"/>
  <c r="FA818" i="5"/>
  <c r="FA820" i="5" s="1"/>
  <c r="EZ832" i="5"/>
  <c r="EZ706" i="5"/>
  <c r="EZ676" i="5"/>
  <c r="EZ97" i="5"/>
  <c r="FA636" i="5" l="1"/>
  <c r="FA98" i="5"/>
  <c r="EZ95" i="5"/>
  <c r="FA829" i="5"/>
  <c r="FA821" i="5"/>
  <c r="FA232" i="5" l="1"/>
  <c r="FB818" i="5"/>
  <c r="FB820" i="5" s="1"/>
  <c r="FA832" i="5"/>
  <c r="FA676" i="5"/>
  <c r="FA706" i="5"/>
  <c r="FA97" i="5"/>
  <c r="FB98" i="5" l="1"/>
  <c r="FB636" i="5"/>
  <c r="FA95" i="5"/>
  <c r="FB829" i="5"/>
  <c r="FB821" i="5"/>
  <c r="FB232" i="5" l="1"/>
  <c r="FC818" i="5"/>
  <c r="FC820" i="5" s="1"/>
  <c r="FB832" i="5"/>
  <c r="FB706" i="5"/>
  <c r="FB676" i="5"/>
  <c r="FB97" i="5"/>
  <c r="FC98" i="5" l="1"/>
  <c r="FC636" i="5"/>
  <c r="FB95" i="5"/>
  <c r="FC829" i="5"/>
  <c r="FC821" i="5"/>
  <c r="FC676" i="5" l="1"/>
  <c r="FC706" i="5"/>
  <c r="FC97" i="5"/>
  <c r="FC232" i="5"/>
  <c r="FC832" i="5"/>
  <c r="FD818" i="5"/>
  <c r="FD820" i="5" s="1"/>
  <c r="FD636" i="5" l="1"/>
  <c r="FD98" i="5"/>
  <c r="FD829" i="5"/>
  <c r="FD821" i="5"/>
  <c r="FC95" i="5"/>
  <c r="FD232" i="5" l="1"/>
  <c r="FD832" i="5"/>
  <c r="FE818" i="5"/>
  <c r="FE820" i="5" s="1"/>
  <c r="FD706" i="5"/>
  <c r="FD97" i="5"/>
  <c r="FD676" i="5"/>
  <c r="FE98" i="5" l="1"/>
  <c r="FE636" i="5"/>
  <c r="FE829" i="5"/>
  <c r="FE821" i="5"/>
  <c r="FD95" i="5"/>
  <c r="FE232" i="5" l="1"/>
  <c r="FE832" i="5"/>
  <c r="FF818" i="5"/>
  <c r="FF820" i="5" s="1"/>
  <c r="FE97" i="5"/>
  <c r="FE676" i="5"/>
  <c r="FE706" i="5"/>
  <c r="FF98" i="5" l="1"/>
  <c r="FF636" i="5"/>
  <c r="FF821" i="5"/>
  <c r="FF829" i="5"/>
  <c r="FE95" i="5"/>
  <c r="FF706" i="5" l="1"/>
  <c r="FF97" i="5"/>
  <c r="FF676" i="5"/>
  <c r="FF232" i="5"/>
  <c r="FF832" i="5"/>
  <c r="FG818" i="5"/>
  <c r="FG820" i="5" s="1"/>
  <c r="FG636" i="5" l="1"/>
  <c r="FG98" i="5"/>
  <c r="FG829" i="5"/>
  <c r="FG821" i="5"/>
  <c r="FF95" i="5"/>
  <c r="FG232" i="5" l="1"/>
  <c r="FH818" i="5"/>
  <c r="FH820" i="5" s="1"/>
  <c r="FG832" i="5"/>
  <c r="FG706" i="5"/>
  <c r="FG97" i="5"/>
  <c r="FG676" i="5"/>
  <c r="FH636" i="5" l="1"/>
  <c r="FH98" i="5"/>
  <c r="FH829" i="5"/>
  <c r="FH821" i="5"/>
  <c r="FG95" i="5"/>
  <c r="FH232" i="5" l="1"/>
  <c r="FI818" i="5"/>
  <c r="FI820" i="5" s="1"/>
  <c r="FH832" i="5"/>
  <c r="FH706" i="5"/>
  <c r="FH676" i="5"/>
  <c r="FH97" i="5"/>
  <c r="FI636" i="5" l="1"/>
  <c r="FI98" i="5"/>
  <c r="FH95" i="5"/>
  <c r="FI829" i="5"/>
  <c r="FI821" i="5"/>
  <c r="FI232" i="5" l="1"/>
  <c r="FJ818" i="5"/>
  <c r="FJ820" i="5" s="1"/>
  <c r="FI832" i="5"/>
  <c r="FI706" i="5"/>
  <c r="FI97" i="5"/>
  <c r="FI676" i="5"/>
  <c r="FJ636" i="5" l="1"/>
  <c r="FJ98" i="5"/>
  <c r="R984" i="5"/>
  <c r="FJ829" i="5"/>
  <c r="FJ821" i="5"/>
  <c r="FI95" i="5"/>
  <c r="FJ232" i="5" l="1"/>
  <c r="FK818" i="5"/>
  <c r="FK820" i="5" s="1"/>
  <c r="FJ832" i="5"/>
  <c r="FJ706" i="5"/>
  <c r="FJ97" i="5"/>
  <c r="FJ676" i="5"/>
  <c r="FK98" i="5" l="1"/>
  <c r="FK636" i="5"/>
  <c r="FK829" i="5"/>
  <c r="FK821" i="5"/>
  <c r="FJ95" i="5"/>
  <c r="FK232" i="5" l="1"/>
  <c r="FL818" i="5"/>
  <c r="FL820" i="5" s="1"/>
  <c r="FK832" i="5"/>
  <c r="FK676" i="5"/>
  <c r="FK706" i="5"/>
  <c r="FK97" i="5"/>
  <c r="FL98" i="5" l="1"/>
  <c r="FL636" i="5"/>
  <c r="FK95" i="5"/>
  <c r="FL829" i="5"/>
  <c r="FL821" i="5"/>
  <c r="FL232" i="5" l="1"/>
  <c r="FL832" i="5"/>
  <c r="FM818" i="5"/>
  <c r="FM820" i="5" s="1"/>
  <c r="FL97" i="5"/>
  <c r="FL676" i="5"/>
  <c r="FL706" i="5"/>
  <c r="FM98" i="5" l="1"/>
  <c r="FM636" i="5"/>
  <c r="FL95" i="5"/>
  <c r="FM829" i="5"/>
  <c r="FM821" i="5"/>
  <c r="FM232" i="5" l="1"/>
  <c r="FM832" i="5"/>
  <c r="FN818" i="5"/>
  <c r="FN820" i="5" s="1"/>
  <c r="FM97" i="5"/>
  <c r="FM706" i="5"/>
  <c r="FM676" i="5"/>
  <c r="FN98" i="5" l="1"/>
  <c r="FN636" i="5"/>
  <c r="FM95" i="5"/>
  <c r="FN821" i="5"/>
  <c r="FN829" i="5"/>
  <c r="FN706" i="5" l="1"/>
  <c r="FN676" i="5"/>
  <c r="FN97" i="5"/>
  <c r="FN232" i="5"/>
  <c r="FO818" i="5"/>
  <c r="FO820" i="5" s="1"/>
  <c r="FN832" i="5"/>
  <c r="FO98" i="5" l="1"/>
  <c r="FO636" i="5"/>
  <c r="FN95" i="5"/>
  <c r="FO829" i="5"/>
  <c r="FO821" i="5"/>
  <c r="FO232" i="5" l="1"/>
  <c r="FO832" i="5"/>
  <c r="FP818" i="5"/>
  <c r="FP820" i="5" s="1"/>
  <c r="FO676" i="5"/>
  <c r="FO97" i="5"/>
  <c r="FO706" i="5"/>
  <c r="FP636" i="5" l="1"/>
  <c r="FP98" i="5"/>
  <c r="FP829" i="5"/>
  <c r="FP821" i="5"/>
  <c r="FO95" i="5"/>
  <c r="FP232" i="5" l="1"/>
  <c r="FQ818" i="5"/>
  <c r="FQ820" i="5" s="1"/>
  <c r="FP832" i="5"/>
  <c r="FP676" i="5"/>
  <c r="FP97" i="5"/>
  <c r="FP706" i="5"/>
  <c r="FQ98" i="5" l="1"/>
  <c r="FQ636" i="5"/>
  <c r="FP95" i="5"/>
  <c r="FQ829" i="5"/>
  <c r="FQ821" i="5"/>
  <c r="FQ232" i="5" l="1"/>
  <c r="FQ832" i="5"/>
  <c r="FR818" i="5"/>
  <c r="FR820" i="5" s="1"/>
  <c r="FQ97" i="5"/>
  <c r="FQ706" i="5"/>
  <c r="FQ676" i="5"/>
  <c r="FR98" i="5" l="1"/>
  <c r="I98" i="5" s="1"/>
  <c r="K35" i="19" s="1"/>
  <c r="FR636" i="5"/>
  <c r="I636" i="5" s="1"/>
  <c r="FR829" i="5"/>
  <c r="FR821" i="5"/>
  <c r="FQ95" i="5"/>
  <c r="L35" i="19" l="1"/>
  <c r="FR232" i="5"/>
  <c r="FR832" i="5"/>
  <c r="FR706" i="5"/>
  <c r="FR97" i="5"/>
  <c r="I97" i="5" s="1"/>
  <c r="FR676" i="5"/>
  <c r="I676" i="5" s="1"/>
  <c r="K43" i="19" l="1"/>
  <c r="FR95" i="5"/>
  <c r="I706" i="5"/>
  <c r="I675" i="5"/>
  <c r="I835" i="5"/>
  <c r="L43" i="19" l="1"/>
  <c r="I95" i="5"/>
  <c r="L42" i="19" s="1"/>
  <c r="I708" i="5"/>
  <c r="FM256" i="5" l="1"/>
  <c r="FN256" i="5" l="1"/>
  <c r="E823" i="5" l="1"/>
  <c r="E888" i="5"/>
  <c r="I631" i="5" l="1"/>
  <c r="CE1203" i="5" l="1"/>
  <c r="CE1206" i="5" s="1"/>
  <c r="EA1203" i="5"/>
  <c r="EA1206" i="5" s="1"/>
  <c r="FP1203" i="5"/>
  <c r="FP1206" i="5" s="1"/>
  <c r="DD1203" i="5"/>
  <c r="DD1206" i="5" s="1"/>
  <c r="EO1203" i="5"/>
  <c r="EO1206" i="5" s="1"/>
  <c r="AR1203" i="5"/>
  <c r="AR1206" i="5" s="1"/>
  <c r="DZ1203" i="5"/>
  <c r="DZ1206" i="5" s="1"/>
  <c r="AC1203" i="5"/>
  <c r="AC1206" i="5" s="1"/>
  <c r="EC1203" i="5"/>
  <c r="EC1206" i="5" s="1"/>
  <c r="DR1203" i="5"/>
  <c r="DR1206" i="5" s="1"/>
  <c r="FH1203" i="5"/>
  <c r="FH1206" i="5" s="1"/>
  <c r="BA1203" i="5"/>
  <c r="BA1206" i="5" s="1"/>
  <c r="W1203" i="5"/>
  <c r="W1206" i="5" s="1"/>
  <c r="EE1203" i="5"/>
  <c r="EE1206" i="5" s="1"/>
  <c r="CB1203" i="5"/>
  <c r="CB1206" i="5" s="1"/>
  <c r="FG1203" i="5"/>
  <c r="FG1206" i="5" s="1"/>
  <c r="DS1203" i="5"/>
  <c r="DS1206" i="5" s="1"/>
  <c r="DW1203" i="5"/>
  <c r="DW1206" i="5" s="1"/>
  <c r="EY1203" i="5"/>
  <c r="EY1206" i="5" s="1"/>
  <c r="EI1203" i="5"/>
  <c r="EI1206" i="5" s="1"/>
  <c r="CU1203" i="5"/>
  <c r="CU1206" i="5" s="1"/>
  <c r="L1203" i="5"/>
  <c r="L1206" i="5" s="1"/>
  <c r="V1203" i="5"/>
  <c r="V1206" i="5" s="1"/>
  <c r="ES1203" i="5"/>
  <c r="ES1206" i="5" s="1"/>
  <c r="P1203" i="5"/>
  <c r="P1206" i="5" s="1"/>
  <c r="AQ1203" i="5"/>
  <c r="AQ1206" i="5" s="1"/>
  <c r="EG1203" i="5"/>
  <c r="EG1206" i="5" s="1"/>
  <c r="EN1203" i="5"/>
  <c r="EN1206" i="5" s="1"/>
  <c r="DF1203" i="5"/>
  <c r="DF1206" i="5" s="1"/>
  <c r="CW1203" i="5"/>
  <c r="CW1206" i="5" s="1"/>
  <c r="CX1203" i="5"/>
  <c r="CX1206" i="5" s="1"/>
  <c r="FC1203" i="5"/>
  <c r="FC1206" i="5" s="1"/>
  <c r="DT1203" i="5"/>
  <c r="DT1206" i="5" s="1"/>
  <c r="M1203" i="5"/>
  <c r="M1206" i="5" s="1"/>
  <c r="AF1203" i="5"/>
  <c r="AF1206" i="5" s="1"/>
  <c r="DG1203" i="5"/>
  <c r="DG1206" i="5" s="1"/>
  <c r="FN1203" i="5"/>
  <c r="FN1206" i="5" s="1"/>
  <c r="DO1203" i="5"/>
  <c r="DO1206" i="5" s="1"/>
  <c r="EU1203" i="5"/>
  <c r="EU1206" i="5" s="1"/>
  <c r="DN1203" i="5"/>
  <c r="DN1206" i="5" s="1"/>
  <c r="AK1203" i="5"/>
  <c r="AK1206" i="5" s="1"/>
  <c r="AE1203" i="5"/>
  <c r="AE1206" i="5" s="1"/>
  <c r="FM1203" i="5"/>
  <c r="FM1206" i="5" s="1"/>
  <c r="CC1203" i="5"/>
  <c r="CC1206" i="5" s="1"/>
  <c r="EV1203" i="5"/>
  <c r="EV1206" i="5" s="1"/>
  <c r="Z1203" i="5"/>
  <c r="Z1206" i="5" s="1"/>
  <c r="FI1203" i="5"/>
  <c r="FI1206" i="5" s="1"/>
  <c r="CN1203" i="5"/>
  <c r="CN1206" i="5" s="1"/>
  <c r="EM1203" i="5"/>
  <c r="EM1206" i="5" s="1"/>
  <c r="EX1203" i="5"/>
  <c r="EX1206" i="5" s="1"/>
  <c r="CP1203" i="5"/>
  <c r="CP1206" i="5" s="1"/>
  <c r="CH1203" i="5"/>
  <c r="CH1206" i="5" s="1"/>
  <c r="BE1203" i="5"/>
  <c r="BE1206" i="5" s="1"/>
  <c r="DI1203" i="5"/>
  <c r="DI1206" i="5" s="1"/>
  <c r="BN1203" i="5"/>
  <c r="BN1206" i="5" s="1"/>
  <c r="ED1203" i="5"/>
  <c r="ED1206" i="5" s="1"/>
  <c r="AP1203" i="5"/>
  <c r="AP1206" i="5" s="1"/>
  <c r="R1203" i="5"/>
  <c r="R1206" i="5" s="1"/>
  <c r="DU1203" i="5"/>
  <c r="DU1206" i="5" s="1"/>
  <c r="T1203" i="5"/>
  <c r="T1206" i="5" s="1"/>
  <c r="DC1203" i="5"/>
  <c r="DC1206" i="5" s="1"/>
  <c r="DJ1203" i="5"/>
  <c r="DJ1206" i="5" s="1"/>
  <c r="BZ1203" i="5"/>
  <c r="BZ1206" i="5" s="1"/>
  <c r="DP1203" i="5"/>
  <c r="DP1206" i="5" s="1"/>
  <c r="AN1203" i="5"/>
  <c r="AN1206" i="5" s="1"/>
  <c r="CR1203" i="5"/>
  <c r="CR1206" i="5" s="1"/>
  <c r="AX1203" i="5"/>
  <c r="AX1206" i="5" s="1"/>
  <c r="BM1203" i="5"/>
  <c r="BM1206" i="5" s="1"/>
  <c r="CL1203" i="5"/>
  <c r="CL1206" i="5" s="1"/>
  <c r="CQ1203" i="5"/>
  <c r="CQ1206" i="5" s="1"/>
  <c r="EP1203" i="5"/>
  <c r="EP1206" i="5" s="1"/>
  <c r="CI1203" i="5"/>
  <c r="CI1206" i="5" s="1"/>
  <c r="AO1203" i="5"/>
  <c r="AO1206" i="5" s="1"/>
  <c r="DE1203" i="5"/>
  <c r="DE1206" i="5" s="1"/>
  <c r="EH1203" i="5"/>
  <c r="EH1206" i="5" s="1"/>
  <c r="AB1203" i="5"/>
  <c r="AB1206" i="5" s="1"/>
  <c r="DK1203" i="5"/>
  <c r="DK1206" i="5" s="1"/>
  <c r="BI1203" i="5"/>
  <c r="BI1206" i="5" s="1"/>
  <c r="AT1203" i="5"/>
  <c r="AT1206" i="5" s="1"/>
  <c r="BF1203" i="5"/>
  <c r="BF1206" i="5" s="1"/>
  <c r="Y1203" i="5"/>
  <c r="Y1206" i="5" s="1"/>
  <c r="BT1203" i="5"/>
  <c r="BT1206" i="5" s="1"/>
  <c r="EB1203" i="5"/>
  <c r="EB1206" i="5" s="1"/>
  <c r="EQ1203" i="5"/>
  <c r="EQ1206" i="5" s="1"/>
  <c r="FR1203" i="5"/>
  <c r="FR1206" i="5" s="1"/>
  <c r="BS1203" i="5"/>
  <c r="BS1206" i="5" s="1"/>
  <c r="FK1203" i="5"/>
  <c r="FK1206" i="5" s="1"/>
  <c r="FF1203" i="5"/>
  <c r="FF1206" i="5" s="1"/>
  <c r="BX1203" i="5"/>
  <c r="BX1206" i="5" s="1"/>
  <c r="BG1203" i="5"/>
  <c r="BG1206" i="5" s="1"/>
  <c r="U1203" i="5"/>
  <c r="U1206" i="5" s="1"/>
  <c r="BQ1203" i="5"/>
  <c r="BQ1206" i="5" s="1"/>
  <c r="DQ1203" i="5"/>
  <c r="DQ1206" i="5" s="1"/>
  <c r="AJ1203" i="5"/>
  <c r="AJ1206" i="5" s="1"/>
  <c r="Q1203" i="5"/>
  <c r="Q1206" i="5" s="1"/>
  <c r="DY1203" i="5"/>
  <c r="DY1206" i="5" s="1"/>
  <c r="EZ1203" i="5"/>
  <c r="EZ1206" i="5" s="1"/>
  <c r="AY1203" i="5"/>
  <c r="AY1206" i="5" s="1"/>
  <c r="AL1203" i="5"/>
  <c r="AL1206" i="5" s="1"/>
  <c r="AM1203" i="5"/>
  <c r="AM1206" i="5" s="1"/>
  <c r="BH1203" i="5"/>
  <c r="BH1206" i="5" s="1"/>
  <c r="ER1203" i="5"/>
  <c r="ER1206" i="5" s="1"/>
  <c r="BD1203" i="5"/>
  <c r="BD1206" i="5" s="1"/>
  <c r="BC1203" i="5"/>
  <c r="BC1206" i="5" s="1"/>
  <c r="AH1203" i="5"/>
  <c r="AH1206" i="5" s="1"/>
  <c r="CT1203" i="5"/>
  <c r="CT1206" i="5" s="1"/>
  <c r="BJ1203" i="5"/>
  <c r="BJ1206" i="5" s="1"/>
  <c r="EF1203" i="5"/>
  <c r="EF1206" i="5" s="1"/>
  <c r="BL1203" i="5"/>
  <c r="BL1206" i="5" s="1"/>
  <c r="AU1203" i="5"/>
  <c r="AU1206" i="5" s="1"/>
  <c r="X1203" i="5"/>
  <c r="X1206" i="5" s="1"/>
  <c r="DH1203" i="5"/>
  <c r="DH1206" i="5" s="1"/>
  <c r="AA1203" i="5"/>
  <c r="AA1206" i="5" s="1"/>
  <c r="N1203" i="5"/>
  <c r="N1206" i="5" s="1"/>
  <c r="CY1203" i="5"/>
  <c r="CY1206" i="5" s="1"/>
  <c r="EW1203" i="5"/>
  <c r="EW1206" i="5" s="1"/>
  <c r="ET1203" i="5"/>
  <c r="ET1206" i="5" s="1"/>
  <c r="DV1203" i="5"/>
  <c r="DV1206" i="5" s="1"/>
  <c r="BV1203" i="5"/>
  <c r="BV1206" i="5" s="1"/>
  <c r="AG1203" i="5"/>
  <c r="AG1206" i="5" s="1"/>
  <c r="FD1203" i="5"/>
  <c r="FD1206" i="5" s="1"/>
  <c r="AD1203" i="5"/>
  <c r="AD1206" i="5" s="1"/>
  <c r="CV1203" i="5"/>
  <c r="CV1206" i="5" s="1"/>
  <c r="DX1203" i="5"/>
  <c r="DX1206" i="5" s="1"/>
  <c r="FB1203" i="5"/>
  <c r="FB1206" i="5" s="1"/>
  <c r="CK1203" i="5"/>
  <c r="CK1206" i="5" s="1"/>
  <c r="FE1203" i="5"/>
  <c r="FE1206" i="5" s="1"/>
  <c r="EJ1203" i="5"/>
  <c r="EJ1206" i="5" s="1"/>
  <c r="AI1203" i="5"/>
  <c r="AI1206" i="5" s="1"/>
  <c r="DB1203" i="5"/>
  <c r="DB1206" i="5" s="1"/>
  <c r="AV1203" i="5"/>
  <c r="AV1206" i="5" s="1"/>
  <c r="S1203" i="5"/>
  <c r="S1206" i="5" s="1"/>
  <c r="FQ1203" i="5"/>
  <c r="FQ1206" i="5" s="1"/>
  <c r="EK1203" i="5"/>
  <c r="EK1206" i="5" s="1"/>
  <c r="AZ1203" i="5"/>
  <c r="AZ1206" i="5" s="1"/>
  <c r="CZ1203" i="5"/>
  <c r="CZ1206" i="5" s="1"/>
  <c r="BK1203" i="5"/>
  <c r="BK1206" i="5" s="1"/>
  <c r="FL1203" i="5"/>
  <c r="FL1206" i="5" s="1"/>
  <c r="CA1203" i="5"/>
  <c r="CA1206" i="5" s="1"/>
  <c r="DM1203" i="5"/>
  <c r="DM1206" i="5" s="1"/>
  <c r="CG1203" i="5"/>
  <c r="CG1206" i="5" s="1"/>
  <c r="K1203" i="5"/>
  <c r="K1206" i="5" s="1"/>
  <c r="CJ1203" i="5"/>
  <c r="CJ1206" i="5" s="1"/>
  <c r="CO1203" i="5"/>
  <c r="CO1206" i="5" s="1"/>
  <c r="BP1203" i="5"/>
  <c r="BP1206" i="5" s="1"/>
  <c r="CM1203" i="5"/>
  <c r="CM1206" i="5" s="1"/>
  <c r="BY1203" i="5"/>
  <c r="BY1206" i="5" s="1"/>
  <c r="BB1203" i="5"/>
  <c r="BB1206" i="5" s="1"/>
  <c r="J1203" i="5"/>
  <c r="J1206" i="5" s="1"/>
  <c r="CS1203" i="5"/>
  <c r="CS1206" i="5" s="1"/>
  <c r="FO1203" i="5"/>
  <c r="FO1206" i="5" s="1"/>
  <c r="DA1203" i="5"/>
  <c r="DA1206" i="5" s="1"/>
  <c r="FJ1203" i="5"/>
  <c r="FJ1206" i="5" s="1"/>
  <c r="AW1203" i="5"/>
  <c r="AW1206" i="5" s="1"/>
  <c r="CD1203" i="5"/>
  <c r="CD1206" i="5" s="1"/>
  <c r="BR1203" i="5"/>
  <c r="BR1206" i="5" s="1"/>
  <c r="BW1203" i="5"/>
  <c r="BW1206" i="5" s="1"/>
  <c r="AS1203" i="5"/>
  <c r="AS1206" i="5" s="1"/>
  <c r="FA1203" i="5"/>
  <c r="FA1206" i="5" s="1"/>
  <c r="CF1203" i="5"/>
  <c r="CF1206" i="5" s="1"/>
  <c r="EL1203" i="5"/>
  <c r="EL1206" i="5" s="1"/>
  <c r="BO1203" i="5"/>
  <c r="BO1206" i="5" s="1"/>
  <c r="O1203" i="5"/>
  <c r="O1206" i="5" s="1"/>
  <c r="DL1203" i="5"/>
  <c r="DL1206" i="5" s="1"/>
  <c r="BU1203" i="5"/>
  <c r="BU1206" i="5" s="1"/>
  <c r="AN100" i="5" l="1"/>
  <c r="AN707" i="5"/>
  <c r="AN768" i="5" s="1"/>
  <c r="AN769" i="5" s="1"/>
  <c r="AN771" i="5" s="1"/>
  <c r="AN674" i="5"/>
  <c r="EF100" i="5"/>
  <c r="EF674" i="5"/>
  <c r="EF707" i="5"/>
  <c r="EF768" i="5" s="1"/>
  <c r="EF769" i="5" s="1"/>
  <c r="EF771" i="5" s="1"/>
  <c r="EY674" i="5"/>
  <c r="EY707" i="5"/>
  <c r="EY768" i="5" s="1"/>
  <c r="EY769" i="5" s="1"/>
  <c r="EY771" i="5" s="1"/>
  <c r="EY100" i="5"/>
  <c r="BA707" i="5"/>
  <c r="BA768" i="5" s="1"/>
  <c r="BA769" i="5" s="1"/>
  <c r="BA771" i="5" s="1"/>
  <c r="BA674" i="5"/>
  <c r="BA100" i="5"/>
  <c r="FJ674" i="5"/>
  <c r="FJ100" i="5"/>
  <c r="FJ707" i="5"/>
  <c r="FJ768" i="5" s="1"/>
  <c r="FJ769" i="5" s="1"/>
  <c r="FJ771" i="5" s="1"/>
  <c r="EI100" i="5"/>
  <c r="EI674" i="5"/>
  <c r="EI707" i="5"/>
  <c r="EI768" i="5" s="1"/>
  <c r="EI769" i="5" s="1"/>
  <c r="EI771" i="5" s="1"/>
  <c r="AF707" i="5"/>
  <c r="AF768" i="5" s="1"/>
  <c r="AF769" i="5" s="1"/>
  <c r="AF771" i="5" s="1"/>
  <c r="AF674" i="5"/>
  <c r="AF100" i="5"/>
  <c r="CJ100" i="5"/>
  <c r="CJ674" i="5"/>
  <c r="CJ707" i="5"/>
  <c r="CJ768" i="5" s="1"/>
  <c r="CJ769" i="5" s="1"/>
  <c r="CJ771" i="5" s="1"/>
  <c r="FH674" i="5"/>
  <c r="FH100" i="5"/>
  <c r="FH707" i="5"/>
  <c r="FH768" i="5" s="1"/>
  <c r="FH769" i="5" s="1"/>
  <c r="FH771" i="5" s="1"/>
  <c r="BV674" i="5"/>
  <c r="BV707" i="5"/>
  <c r="BV768" i="5" s="1"/>
  <c r="BV769" i="5" s="1"/>
  <c r="BV771" i="5" s="1"/>
  <c r="BV100" i="5"/>
  <c r="EZ100" i="5"/>
  <c r="EZ674" i="5"/>
  <c r="EZ707" i="5"/>
  <c r="EZ768" i="5" s="1"/>
  <c r="EZ769" i="5" s="1"/>
  <c r="EZ771" i="5" s="1"/>
  <c r="DM707" i="5"/>
  <c r="DM768" i="5" s="1"/>
  <c r="DM769" i="5" s="1"/>
  <c r="DM771" i="5" s="1"/>
  <c r="DM100" i="5"/>
  <c r="DM674" i="5"/>
  <c r="DE100" i="5"/>
  <c r="DE674" i="5"/>
  <c r="DE707" i="5"/>
  <c r="DE768" i="5" s="1"/>
  <c r="DE769" i="5" s="1"/>
  <c r="DE771" i="5" s="1"/>
  <c r="AO707" i="5"/>
  <c r="AO768" i="5" s="1"/>
  <c r="AO769" i="5" s="1"/>
  <c r="AO771" i="5" s="1"/>
  <c r="AO674" i="5"/>
  <c r="AO100" i="5"/>
  <c r="DQ674" i="5"/>
  <c r="DQ100" i="5"/>
  <c r="DQ707" i="5"/>
  <c r="DQ768" i="5" s="1"/>
  <c r="DQ769" i="5" s="1"/>
  <c r="DQ771" i="5" s="1"/>
  <c r="AR100" i="5"/>
  <c r="AR707" i="5"/>
  <c r="AR768" i="5" s="1"/>
  <c r="AR769" i="5" s="1"/>
  <c r="AR771" i="5" s="1"/>
  <c r="AR674" i="5"/>
  <c r="BL707" i="5"/>
  <c r="BL768" i="5" s="1"/>
  <c r="BL769" i="5" s="1"/>
  <c r="BL771" i="5" s="1"/>
  <c r="BL674" i="5"/>
  <c r="BL100" i="5"/>
  <c r="DA707" i="5"/>
  <c r="DA768" i="5" s="1"/>
  <c r="DA769" i="5" s="1"/>
  <c r="DA771" i="5" s="1"/>
  <c r="DA674" i="5"/>
  <c r="DA100" i="5"/>
  <c r="BS707" i="5"/>
  <c r="BS768" i="5" s="1"/>
  <c r="BS769" i="5" s="1"/>
  <c r="BS771" i="5" s="1"/>
  <c r="BS674" i="5"/>
  <c r="BS100" i="5"/>
  <c r="BZ100" i="5"/>
  <c r="BZ674" i="5"/>
  <c r="BZ707" i="5"/>
  <c r="BZ768" i="5" s="1"/>
  <c r="BZ769" i="5" s="1"/>
  <c r="BZ771" i="5" s="1"/>
  <c r="DJ707" i="5"/>
  <c r="DJ768" i="5" s="1"/>
  <c r="DJ769" i="5" s="1"/>
  <c r="DJ771" i="5" s="1"/>
  <c r="DJ100" i="5"/>
  <c r="DJ674" i="5"/>
  <c r="AH674" i="5"/>
  <c r="AH100" i="5"/>
  <c r="AH707" i="5"/>
  <c r="AH768" i="5" s="1"/>
  <c r="AH769" i="5" s="1"/>
  <c r="AH771" i="5" s="1"/>
  <c r="DW674" i="5"/>
  <c r="DW100" i="5"/>
  <c r="DW707" i="5"/>
  <c r="DW768" i="5" s="1"/>
  <c r="DW769" i="5" s="1"/>
  <c r="DW771" i="5" s="1"/>
  <c r="CK707" i="5"/>
  <c r="CK768" i="5" s="1"/>
  <c r="CK769" i="5" s="1"/>
  <c r="CK771" i="5" s="1"/>
  <c r="CK100" i="5"/>
  <c r="CK674" i="5"/>
  <c r="BC674" i="5"/>
  <c r="BC100" i="5"/>
  <c r="BC707" i="5"/>
  <c r="BC768" i="5" s="1"/>
  <c r="BC769" i="5" s="1"/>
  <c r="BC771" i="5" s="1"/>
  <c r="FG100" i="5"/>
  <c r="FG674" i="5"/>
  <c r="FG707" i="5"/>
  <c r="FG768" i="5" s="1"/>
  <c r="FG769" i="5" s="1"/>
  <c r="FG771" i="5" s="1"/>
  <c r="CV707" i="5"/>
  <c r="CV768" i="5" s="1"/>
  <c r="CV769" i="5" s="1"/>
  <c r="CV771" i="5" s="1"/>
  <c r="CV100" i="5"/>
  <c r="CV674" i="5"/>
  <c r="AT674" i="5"/>
  <c r="AT100" i="5"/>
  <c r="AT707" i="5"/>
  <c r="AT768" i="5" s="1"/>
  <c r="AT769" i="5" s="1"/>
  <c r="AT771" i="5" s="1"/>
  <c r="AM707" i="5"/>
  <c r="AM768" i="5" s="1"/>
  <c r="AM769" i="5" s="1"/>
  <c r="AM771" i="5" s="1"/>
  <c r="AM674" i="5"/>
  <c r="AM100" i="5"/>
  <c r="M100" i="5"/>
  <c r="M674" i="5"/>
  <c r="M707" i="5"/>
  <c r="M768" i="5" s="1"/>
  <c r="AY707" i="5"/>
  <c r="AY768" i="5" s="1"/>
  <c r="AY769" i="5" s="1"/>
  <c r="AY771" i="5" s="1"/>
  <c r="AY674" i="5"/>
  <c r="AY100" i="5"/>
  <c r="CG707" i="5"/>
  <c r="CG768" i="5" s="1"/>
  <c r="CG769" i="5" s="1"/>
  <c r="CG771" i="5" s="1"/>
  <c r="CG100" i="5"/>
  <c r="CG674" i="5"/>
  <c r="EC100" i="5"/>
  <c r="EC707" i="5"/>
  <c r="EC768" i="5" s="1"/>
  <c r="EC769" i="5" s="1"/>
  <c r="EC771" i="5" s="1"/>
  <c r="EC674" i="5"/>
  <c r="EL674" i="5"/>
  <c r="EL707" i="5"/>
  <c r="EL768" i="5" s="1"/>
  <c r="EL769" i="5" s="1"/>
  <c r="EL771" i="5" s="1"/>
  <c r="EL100" i="5"/>
  <c r="DZ707" i="5"/>
  <c r="DZ768" i="5" s="1"/>
  <c r="DZ769" i="5" s="1"/>
  <c r="DZ771" i="5" s="1"/>
  <c r="DZ674" i="5"/>
  <c r="DZ100" i="5"/>
  <c r="BK674" i="5"/>
  <c r="BK707" i="5"/>
  <c r="BK768" i="5" s="1"/>
  <c r="BK769" i="5" s="1"/>
  <c r="BK771" i="5" s="1"/>
  <c r="BK100" i="5"/>
  <c r="CZ707" i="5"/>
  <c r="CZ768" i="5" s="1"/>
  <c r="CZ769" i="5" s="1"/>
  <c r="CZ771" i="5" s="1"/>
  <c r="CZ100" i="5"/>
  <c r="CZ674" i="5"/>
  <c r="BQ674" i="5"/>
  <c r="BQ100" i="5"/>
  <c r="BQ707" i="5"/>
  <c r="BQ768" i="5" s="1"/>
  <c r="BQ769" i="5" s="1"/>
  <c r="BQ771" i="5" s="1"/>
  <c r="CQ674" i="5"/>
  <c r="CQ100" i="5"/>
  <c r="CQ707" i="5"/>
  <c r="CQ768" i="5" s="1"/>
  <c r="CQ769" i="5" s="1"/>
  <c r="CQ771" i="5" s="1"/>
  <c r="CN707" i="5"/>
  <c r="CN768" i="5" s="1"/>
  <c r="CN769" i="5" s="1"/>
  <c r="CN771" i="5" s="1"/>
  <c r="CN100" i="5"/>
  <c r="CN674" i="5"/>
  <c r="EG707" i="5"/>
  <c r="EG768" i="5" s="1"/>
  <c r="EG769" i="5" s="1"/>
  <c r="EG771" i="5" s="1"/>
  <c r="EG674" i="5"/>
  <c r="EG100" i="5"/>
  <c r="EO100" i="5"/>
  <c r="EO707" i="5"/>
  <c r="EO768" i="5" s="1"/>
  <c r="EO769" i="5" s="1"/>
  <c r="EO771" i="5" s="1"/>
  <c r="EO674" i="5"/>
  <c r="FK674" i="5"/>
  <c r="FK707" i="5"/>
  <c r="FK768" i="5" s="1"/>
  <c r="FK769" i="5" s="1"/>
  <c r="FK771" i="5" s="1"/>
  <c r="FK100" i="5"/>
  <c r="FM707" i="5"/>
  <c r="FM768" i="5" s="1"/>
  <c r="FM769" i="5" s="1"/>
  <c r="FM771" i="5" s="1"/>
  <c r="FM674" i="5"/>
  <c r="FM100" i="5"/>
  <c r="FO674" i="5"/>
  <c r="FO707" i="5"/>
  <c r="FO768" i="5" s="1"/>
  <c r="FO769" i="5" s="1"/>
  <c r="FO771" i="5" s="1"/>
  <c r="FO100" i="5"/>
  <c r="BJ100" i="5"/>
  <c r="BJ674" i="5"/>
  <c r="BJ707" i="5"/>
  <c r="BJ768" i="5" s="1"/>
  <c r="BJ769" i="5" s="1"/>
  <c r="BJ771" i="5" s="1"/>
  <c r="EQ707" i="5"/>
  <c r="EQ768" i="5" s="1"/>
  <c r="EQ769" i="5" s="1"/>
  <c r="EQ771" i="5" s="1"/>
  <c r="EQ674" i="5"/>
  <c r="EQ100" i="5"/>
  <c r="FE100" i="5"/>
  <c r="FE707" i="5"/>
  <c r="FE768" i="5" s="1"/>
  <c r="FE769" i="5" s="1"/>
  <c r="FE771" i="5" s="1"/>
  <c r="FE674" i="5"/>
  <c r="DN674" i="5"/>
  <c r="DN100" i="5"/>
  <c r="DN707" i="5"/>
  <c r="DN768" i="5" s="1"/>
  <c r="DN769" i="5" s="1"/>
  <c r="DN771" i="5" s="1"/>
  <c r="BT674" i="5"/>
  <c r="BT100" i="5"/>
  <c r="BT707" i="5"/>
  <c r="BT768" i="5" s="1"/>
  <c r="BT769" i="5" s="1"/>
  <c r="BT771" i="5" s="1"/>
  <c r="FN707" i="5"/>
  <c r="FN768" i="5" s="1"/>
  <c r="FN769" i="5" s="1"/>
  <c r="FN771" i="5" s="1"/>
  <c r="FN674" i="5"/>
  <c r="FN100" i="5"/>
  <c r="AP674" i="5"/>
  <c r="AP100" i="5"/>
  <c r="AP707" i="5"/>
  <c r="AP768" i="5" s="1"/>
  <c r="AP769" i="5" s="1"/>
  <c r="AP771" i="5" s="1"/>
  <c r="BI674" i="5"/>
  <c r="BI707" i="5"/>
  <c r="BI768" i="5" s="1"/>
  <c r="BI769" i="5" s="1"/>
  <c r="BI771" i="5" s="1"/>
  <c r="BI100" i="5"/>
  <c r="DK674" i="5"/>
  <c r="DK707" i="5"/>
  <c r="DK768" i="5" s="1"/>
  <c r="DK769" i="5" s="1"/>
  <c r="DK771" i="5" s="1"/>
  <c r="DK100" i="5"/>
  <c r="AG674" i="5"/>
  <c r="AG707" i="5"/>
  <c r="AG768" i="5" s="1"/>
  <c r="AG769" i="5" s="1"/>
  <c r="AG771" i="5" s="1"/>
  <c r="AG100" i="5"/>
  <c r="AB100" i="5"/>
  <c r="AB707" i="5"/>
  <c r="AB768" i="5" s="1"/>
  <c r="AB769" i="5" s="1"/>
  <c r="AB771" i="5" s="1"/>
  <c r="AB674" i="5"/>
  <c r="BE707" i="5"/>
  <c r="BE768" i="5" s="1"/>
  <c r="BE769" i="5" s="1"/>
  <c r="BE771" i="5" s="1"/>
  <c r="BE674" i="5"/>
  <c r="BE100" i="5"/>
  <c r="DY707" i="5"/>
  <c r="DY768" i="5" s="1"/>
  <c r="DY769" i="5" s="1"/>
  <c r="DY771" i="5" s="1"/>
  <c r="DY674" i="5"/>
  <c r="DY100" i="5"/>
  <c r="CA707" i="5"/>
  <c r="CA768" i="5" s="1"/>
  <c r="CA769" i="5" s="1"/>
  <c r="CA771" i="5" s="1"/>
  <c r="CA100" i="5"/>
  <c r="CA674" i="5"/>
  <c r="CW707" i="5"/>
  <c r="CW768" i="5" s="1"/>
  <c r="CW769" i="5" s="1"/>
  <c r="CW771" i="5" s="1"/>
  <c r="CW674" i="5"/>
  <c r="CW100" i="5"/>
  <c r="CF674" i="5"/>
  <c r="CF707" i="5"/>
  <c r="CF768" i="5" s="1"/>
  <c r="CF769" i="5" s="1"/>
  <c r="CF771" i="5" s="1"/>
  <c r="CF100" i="5"/>
  <c r="CI674" i="5"/>
  <c r="CI707" i="5"/>
  <c r="CI768" i="5" s="1"/>
  <c r="CI769" i="5" s="1"/>
  <c r="CI771" i="5" s="1"/>
  <c r="CI100" i="5"/>
  <c r="AQ707" i="5"/>
  <c r="AQ768" i="5" s="1"/>
  <c r="AQ769" i="5" s="1"/>
  <c r="AQ771" i="5" s="1"/>
  <c r="AQ674" i="5"/>
  <c r="AQ100" i="5"/>
  <c r="DD674" i="5"/>
  <c r="DD100" i="5"/>
  <c r="DD707" i="5"/>
  <c r="DD768" i="5" s="1"/>
  <c r="DD769" i="5" s="1"/>
  <c r="DD771" i="5" s="1"/>
  <c r="CC707" i="5"/>
  <c r="CC768" i="5" s="1"/>
  <c r="CC769" i="5" s="1"/>
  <c r="CC771" i="5" s="1"/>
  <c r="CC100" i="5"/>
  <c r="CC674" i="5"/>
  <c r="DP707" i="5"/>
  <c r="DP768" i="5" s="1"/>
  <c r="DP769" i="5" s="1"/>
  <c r="DP771" i="5" s="1"/>
  <c r="DP674" i="5"/>
  <c r="DP100" i="5"/>
  <c r="FR707" i="5"/>
  <c r="FR768" i="5" s="1"/>
  <c r="FR769" i="5" s="1"/>
  <c r="FR771" i="5" s="1"/>
  <c r="FR100" i="5"/>
  <c r="FR674" i="5"/>
  <c r="CT100" i="5"/>
  <c r="CT707" i="5"/>
  <c r="CT768" i="5" s="1"/>
  <c r="CT769" i="5" s="1"/>
  <c r="CT771" i="5" s="1"/>
  <c r="CT674" i="5"/>
  <c r="EB707" i="5"/>
  <c r="EB768" i="5" s="1"/>
  <c r="EB769" i="5" s="1"/>
  <c r="EB771" i="5" s="1"/>
  <c r="EB674" i="5"/>
  <c r="EB100" i="5"/>
  <c r="DS674" i="5"/>
  <c r="DS100" i="5"/>
  <c r="DS707" i="5"/>
  <c r="DS768" i="5" s="1"/>
  <c r="DS769" i="5" s="1"/>
  <c r="DS771" i="5" s="1"/>
  <c r="BD100" i="5"/>
  <c r="BD707" i="5"/>
  <c r="BD768" i="5" s="1"/>
  <c r="BD769" i="5" s="1"/>
  <c r="BD771" i="5" s="1"/>
  <c r="BD674" i="5"/>
  <c r="DO707" i="5"/>
  <c r="DO768" i="5" s="1"/>
  <c r="DO769" i="5" s="1"/>
  <c r="DO771" i="5" s="1"/>
  <c r="DO674" i="5"/>
  <c r="DO100" i="5"/>
  <c r="DX674" i="5"/>
  <c r="DX100" i="5"/>
  <c r="DX707" i="5"/>
  <c r="DX768" i="5" s="1"/>
  <c r="DX769" i="5" s="1"/>
  <c r="DX771" i="5" s="1"/>
  <c r="BF707" i="5"/>
  <c r="BF768" i="5" s="1"/>
  <c r="BF769" i="5" s="1"/>
  <c r="BF771" i="5" s="1"/>
  <c r="BF674" i="5"/>
  <c r="BF100" i="5"/>
  <c r="DG674" i="5"/>
  <c r="DG100" i="5"/>
  <c r="DG707" i="5"/>
  <c r="DG768" i="5" s="1"/>
  <c r="DG769" i="5" s="1"/>
  <c r="DG771" i="5" s="1"/>
  <c r="CO674" i="5"/>
  <c r="CO100" i="5"/>
  <c r="CO707" i="5"/>
  <c r="CO768" i="5" s="1"/>
  <c r="CO769" i="5" s="1"/>
  <c r="CO771" i="5" s="1"/>
  <c r="ED100" i="5"/>
  <c r="ED674" i="5"/>
  <c r="ED707" i="5"/>
  <c r="ED768" i="5" s="1"/>
  <c r="ED769" i="5" s="1"/>
  <c r="ED771" i="5" s="1"/>
  <c r="AL674" i="5"/>
  <c r="AL707" i="5"/>
  <c r="AL768" i="5" s="1"/>
  <c r="AL769" i="5" s="1"/>
  <c r="AL771" i="5" s="1"/>
  <c r="AL100" i="5"/>
  <c r="DI100" i="5"/>
  <c r="DI674" i="5"/>
  <c r="DI707" i="5"/>
  <c r="DI768" i="5" s="1"/>
  <c r="DI769" i="5" s="1"/>
  <c r="DI771" i="5" s="1"/>
  <c r="FC707" i="5"/>
  <c r="FC768" i="5" s="1"/>
  <c r="FC769" i="5" s="1"/>
  <c r="FC771" i="5" s="1"/>
  <c r="FC100" i="5"/>
  <c r="FC674" i="5"/>
  <c r="AC707" i="5"/>
  <c r="AC768" i="5" s="1"/>
  <c r="AC769" i="5" s="1"/>
  <c r="AC771" i="5" s="1"/>
  <c r="AC100" i="5"/>
  <c r="AC674" i="5"/>
  <c r="EW100" i="5"/>
  <c r="EW674" i="5"/>
  <c r="EW707" i="5"/>
  <c r="EW768" i="5" s="1"/>
  <c r="EW769" i="5" s="1"/>
  <c r="EW771" i="5" s="1"/>
  <c r="AJ707" i="5"/>
  <c r="AJ768" i="5" s="1"/>
  <c r="AJ769" i="5" s="1"/>
  <c r="AJ771" i="5" s="1"/>
  <c r="AJ674" i="5"/>
  <c r="AJ100" i="5"/>
  <c r="EN674" i="5"/>
  <c r="EN707" i="5"/>
  <c r="EN768" i="5" s="1"/>
  <c r="EN769" i="5" s="1"/>
  <c r="EN771" i="5" s="1"/>
  <c r="EN100" i="5"/>
  <c r="AS100" i="5"/>
  <c r="AS674" i="5"/>
  <c r="AS707" i="5"/>
  <c r="AS768" i="5" s="1"/>
  <c r="AS769" i="5" s="1"/>
  <c r="AS771" i="5" s="1"/>
  <c r="N100" i="5"/>
  <c r="N707" i="5"/>
  <c r="N768" i="5" s="1"/>
  <c r="N769" i="5" s="1"/>
  <c r="N771" i="5" s="1"/>
  <c r="N674" i="5"/>
  <c r="BW100" i="5"/>
  <c r="BW674" i="5"/>
  <c r="BW707" i="5"/>
  <c r="BW768" i="5" s="1"/>
  <c r="BW769" i="5" s="1"/>
  <c r="BW771" i="5" s="1"/>
  <c r="AZ674" i="5"/>
  <c r="AZ100" i="5"/>
  <c r="AZ707" i="5"/>
  <c r="AZ768" i="5" s="1"/>
  <c r="AZ769" i="5" s="1"/>
  <c r="AZ771" i="5" s="1"/>
  <c r="AA100" i="5"/>
  <c r="AA707" i="5"/>
  <c r="AA768" i="5" s="1"/>
  <c r="AA674" i="5"/>
  <c r="BR674" i="5"/>
  <c r="BR100" i="5"/>
  <c r="BR707" i="5"/>
  <c r="BR768" i="5" s="1"/>
  <c r="BR769" i="5" s="1"/>
  <c r="BR771" i="5" s="1"/>
  <c r="EK707" i="5"/>
  <c r="EK768" i="5" s="1"/>
  <c r="EK769" i="5" s="1"/>
  <c r="EK771" i="5" s="1"/>
  <c r="EK100" i="5"/>
  <c r="EK674" i="5"/>
  <c r="DH707" i="5"/>
  <c r="DH768" i="5" s="1"/>
  <c r="DH769" i="5" s="1"/>
  <c r="DH771" i="5" s="1"/>
  <c r="DH100" i="5"/>
  <c r="DH674" i="5"/>
  <c r="BG707" i="5"/>
  <c r="BG768" i="5" s="1"/>
  <c r="BG769" i="5" s="1"/>
  <c r="BG771" i="5" s="1"/>
  <c r="BG674" i="5"/>
  <c r="BG100" i="5"/>
  <c r="BM100" i="5"/>
  <c r="BM707" i="5"/>
  <c r="BM768" i="5" s="1"/>
  <c r="BM769" i="5" s="1"/>
  <c r="BM771" i="5" s="1"/>
  <c r="BM674" i="5"/>
  <c r="FI707" i="5"/>
  <c r="FI768" i="5" s="1"/>
  <c r="FI769" i="5" s="1"/>
  <c r="FI771" i="5" s="1"/>
  <c r="FI674" i="5"/>
  <c r="FI100" i="5"/>
  <c r="P100" i="5"/>
  <c r="P674" i="5"/>
  <c r="P707" i="5"/>
  <c r="P768" i="5" s="1"/>
  <c r="P769" i="5" s="1"/>
  <c r="P771" i="5" s="1"/>
  <c r="FP674" i="5"/>
  <c r="FP707" i="5"/>
  <c r="FP768" i="5" s="1"/>
  <c r="FP769" i="5" s="1"/>
  <c r="FP771" i="5" s="1"/>
  <c r="FP100" i="5"/>
  <c r="AV100" i="5"/>
  <c r="AV707" i="5"/>
  <c r="AV768" i="5" s="1"/>
  <c r="AV769" i="5" s="1"/>
  <c r="AV771" i="5" s="1"/>
  <c r="AV674" i="5"/>
  <c r="CU100" i="5"/>
  <c r="CU707" i="5"/>
  <c r="CU768" i="5" s="1"/>
  <c r="CU769" i="5" s="1"/>
  <c r="CU771" i="5" s="1"/>
  <c r="CU674" i="5"/>
  <c r="AI674" i="5"/>
  <c r="AI100" i="5"/>
  <c r="AI707" i="5"/>
  <c r="AI768" i="5" s="1"/>
  <c r="AI769" i="5" s="1"/>
  <c r="AI771" i="5" s="1"/>
  <c r="CS707" i="5"/>
  <c r="CS768" i="5" s="1"/>
  <c r="CS769" i="5" s="1"/>
  <c r="CS771" i="5" s="1"/>
  <c r="CS100" i="5"/>
  <c r="CS674" i="5"/>
  <c r="AK707" i="5"/>
  <c r="AK768" i="5" s="1"/>
  <c r="AK769" i="5" s="1"/>
  <c r="AK771" i="5" s="1"/>
  <c r="AK674" i="5"/>
  <c r="AK100" i="5"/>
  <c r="I998" i="5"/>
  <c r="J674" i="5"/>
  <c r="J100" i="5"/>
  <c r="J707" i="5"/>
  <c r="DC100" i="5"/>
  <c r="DC674" i="5"/>
  <c r="DC707" i="5"/>
  <c r="DC768" i="5" s="1"/>
  <c r="DC769" i="5" s="1"/>
  <c r="DC771" i="5" s="1"/>
  <c r="BB707" i="5"/>
  <c r="BB768" i="5" s="1"/>
  <c r="BB769" i="5" s="1"/>
  <c r="BB771" i="5" s="1"/>
  <c r="BB100" i="5"/>
  <c r="BB674" i="5"/>
  <c r="T100" i="5"/>
  <c r="T674" i="5"/>
  <c r="T707" i="5"/>
  <c r="T768" i="5" s="1"/>
  <c r="BY707" i="5"/>
  <c r="BY768" i="5" s="1"/>
  <c r="BY769" i="5" s="1"/>
  <c r="BY771" i="5" s="1"/>
  <c r="BY674" i="5"/>
  <c r="BY100" i="5"/>
  <c r="DU707" i="5"/>
  <c r="DU768" i="5" s="1"/>
  <c r="DU769" i="5" s="1"/>
  <c r="DU771" i="5" s="1"/>
  <c r="DU100" i="5"/>
  <c r="DU674" i="5"/>
  <c r="ER100" i="5"/>
  <c r="ER674" i="5"/>
  <c r="ER707" i="5"/>
  <c r="ER768" i="5" s="1"/>
  <c r="ER769" i="5" s="1"/>
  <c r="ER771" i="5" s="1"/>
  <c r="CB707" i="5"/>
  <c r="CB768" i="5" s="1"/>
  <c r="CB769" i="5" s="1"/>
  <c r="CB771" i="5" s="1"/>
  <c r="CB674" i="5"/>
  <c r="CB100" i="5"/>
  <c r="BH707" i="5"/>
  <c r="BH768" i="5" s="1"/>
  <c r="BH769" i="5" s="1"/>
  <c r="BH771" i="5" s="1"/>
  <c r="BH674" i="5"/>
  <c r="BH100" i="5"/>
  <c r="W707" i="5"/>
  <c r="W768" i="5" s="1"/>
  <c r="W100" i="5"/>
  <c r="W674" i="5"/>
  <c r="FD707" i="5"/>
  <c r="FD768" i="5" s="1"/>
  <c r="FD769" i="5" s="1"/>
  <c r="FD771" i="5" s="1"/>
  <c r="FD100" i="5"/>
  <c r="FD674" i="5"/>
  <c r="K674" i="5"/>
  <c r="K707" i="5"/>
  <c r="K768" i="5" s="1"/>
  <c r="K100" i="5"/>
  <c r="DT707" i="5"/>
  <c r="DT768" i="5" s="1"/>
  <c r="DT769" i="5" s="1"/>
  <c r="DT771" i="5" s="1"/>
  <c r="DT100" i="5"/>
  <c r="DT674" i="5"/>
  <c r="O100" i="5"/>
  <c r="O674" i="5"/>
  <c r="O707" i="5"/>
  <c r="O768" i="5" s="1"/>
  <c r="O769" i="5" s="1"/>
  <c r="O771" i="5" s="1"/>
  <c r="EH674" i="5"/>
  <c r="EH707" i="5"/>
  <c r="EH768" i="5" s="1"/>
  <c r="EH769" i="5" s="1"/>
  <c r="EH771" i="5" s="1"/>
  <c r="EH100" i="5"/>
  <c r="BO674" i="5"/>
  <c r="BO707" i="5"/>
  <c r="BO768" i="5" s="1"/>
  <c r="BO769" i="5" s="1"/>
  <c r="BO771" i="5" s="1"/>
  <c r="BO100" i="5"/>
  <c r="CX707" i="5"/>
  <c r="CX768" i="5" s="1"/>
  <c r="CX769" i="5" s="1"/>
  <c r="CX771" i="5" s="1"/>
  <c r="CX100" i="5"/>
  <c r="CX674" i="5"/>
  <c r="ET674" i="5"/>
  <c r="ET100" i="5"/>
  <c r="ET707" i="5"/>
  <c r="ET768" i="5" s="1"/>
  <c r="ET769" i="5" s="1"/>
  <c r="ET771" i="5" s="1"/>
  <c r="CP674" i="5"/>
  <c r="CP707" i="5"/>
  <c r="CP768" i="5" s="1"/>
  <c r="CP769" i="5" s="1"/>
  <c r="CP771" i="5" s="1"/>
  <c r="CP100" i="5"/>
  <c r="FL707" i="5"/>
  <c r="FL768" i="5" s="1"/>
  <c r="FL769" i="5" s="1"/>
  <c r="FL771" i="5" s="1"/>
  <c r="FL674" i="5"/>
  <c r="FL100" i="5"/>
  <c r="EX707" i="5"/>
  <c r="EX768" i="5" s="1"/>
  <c r="EX769" i="5" s="1"/>
  <c r="EX771" i="5" s="1"/>
  <c r="EX100" i="5"/>
  <c r="EX674" i="5"/>
  <c r="EM100" i="5"/>
  <c r="EM674" i="5"/>
  <c r="EM707" i="5"/>
  <c r="EM768" i="5" s="1"/>
  <c r="EM769" i="5" s="1"/>
  <c r="EM771" i="5" s="1"/>
  <c r="U100" i="5"/>
  <c r="U674" i="5"/>
  <c r="U707" i="5"/>
  <c r="U768" i="5" s="1"/>
  <c r="CD707" i="5"/>
  <c r="CD768" i="5" s="1"/>
  <c r="CD769" i="5" s="1"/>
  <c r="CD771" i="5" s="1"/>
  <c r="CD100" i="5"/>
  <c r="CD674" i="5"/>
  <c r="FQ707" i="5"/>
  <c r="FQ768" i="5" s="1"/>
  <c r="FQ769" i="5" s="1"/>
  <c r="FQ771" i="5" s="1"/>
  <c r="FQ100" i="5"/>
  <c r="FQ674" i="5"/>
  <c r="X100" i="5"/>
  <c r="X674" i="5"/>
  <c r="X707" i="5"/>
  <c r="X768" i="5" s="1"/>
  <c r="BX707" i="5"/>
  <c r="BX768" i="5" s="1"/>
  <c r="BX769" i="5" s="1"/>
  <c r="BX771" i="5" s="1"/>
  <c r="BX100" i="5"/>
  <c r="BX674" i="5"/>
  <c r="AX674" i="5"/>
  <c r="AX707" i="5"/>
  <c r="AX768" i="5" s="1"/>
  <c r="AX769" i="5" s="1"/>
  <c r="AX771" i="5" s="1"/>
  <c r="AX100" i="5"/>
  <c r="Z100" i="5"/>
  <c r="Z707" i="5"/>
  <c r="Z768" i="5" s="1"/>
  <c r="Z674" i="5"/>
  <c r="ES674" i="5"/>
  <c r="ES100" i="5"/>
  <c r="ES707" i="5"/>
  <c r="ES768" i="5" s="1"/>
  <c r="ES769" i="5" s="1"/>
  <c r="ES771" i="5" s="1"/>
  <c r="EA707" i="5"/>
  <c r="EA768" i="5" s="1"/>
  <c r="EA769" i="5" s="1"/>
  <c r="EA771" i="5" s="1"/>
  <c r="EA100" i="5"/>
  <c r="EA674" i="5"/>
  <c r="L707" i="5"/>
  <c r="L768" i="5" s="1"/>
  <c r="L674" i="5"/>
  <c r="L100" i="5"/>
  <c r="DB674" i="5"/>
  <c r="DB100" i="5"/>
  <c r="DB707" i="5"/>
  <c r="DB768" i="5" s="1"/>
  <c r="DB769" i="5" s="1"/>
  <c r="DB771" i="5" s="1"/>
  <c r="AE100" i="5"/>
  <c r="AE674" i="5"/>
  <c r="AE707" i="5"/>
  <c r="AE768" i="5" s="1"/>
  <c r="AE769" i="5" s="1"/>
  <c r="AE771" i="5" s="1"/>
  <c r="EJ707" i="5"/>
  <c r="EJ768" i="5" s="1"/>
  <c r="EJ769" i="5" s="1"/>
  <c r="EJ771" i="5" s="1"/>
  <c r="EJ674" i="5"/>
  <c r="EJ100" i="5"/>
  <c r="EU674" i="5"/>
  <c r="EU100" i="5"/>
  <c r="EU707" i="5"/>
  <c r="EU768" i="5" s="1"/>
  <c r="EU769" i="5" s="1"/>
  <c r="EU771" i="5" s="1"/>
  <c r="FB707" i="5"/>
  <c r="FB768" i="5" s="1"/>
  <c r="FB769" i="5" s="1"/>
  <c r="FB771" i="5" s="1"/>
  <c r="FB674" i="5"/>
  <c r="FB100" i="5"/>
  <c r="Y674" i="5"/>
  <c r="Y100" i="5"/>
  <c r="Y707" i="5"/>
  <c r="Y768" i="5" s="1"/>
  <c r="CM707" i="5"/>
  <c r="CM768" i="5" s="1"/>
  <c r="CM769" i="5" s="1"/>
  <c r="CM771" i="5" s="1"/>
  <c r="CM674" i="5"/>
  <c r="CM100" i="5"/>
  <c r="R100" i="5"/>
  <c r="R674" i="5"/>
  <c r="R707" i="5"/>
  <c r="R768" i="5" s="1"/>
  <c r="R769" i="5" s="1"/>
  <c r="R771" i="5" s="1"/>
  <c r="BP707" i="5"/>
  <c r="BP768" i="5" s="1"/>
  <c r="BP769" i="5" s="1"/>
  <c r="BP771" i="5" s="1"/>
  <c r="BP100" i="5"/>
  <c r="BP674" i="5"/>
  <c r="EE674" i="5"/>
  <c r="EE100" i="5"/>
  <c r="EE707" i="5"/>
  <c r="EE768" i="5" s="1"/>
  <c r="EE769" i="5" s="1"/>
  <c r="EE771" i="5" s="1"/>
  <c r="AD674" i="5"/>
  <c r="AD707" i="5"/>
  <c r="AD768" i="5" s="1"/>
  <c r="AD769" i="5" s="1"/>
  <c r="AD771" i="5" s="1"/>
  <c r="AD100" i="5"/>
  <c r="BU674" i="5"/>
  <c r="BU707" i="5"/>
  <c r="BU768" i="5" s="1"/>
  <c r="BU769" i="5" s="1"/>
  <c r="BU771" i="5" s="1"/>
  <c r="BU100" i="5"/>
  <c r="BN674" i="5"/>
  <c r="BN100" i="5"/>
  <c r="BN707" i="5"/>
  <c r="BN768" i="5" s="1"/>
  <c r="BN769" i="5" s="1"/>
  <c r="BN771" i="5" s="1"/>
  <c r="DL100" i="5"/>
  <c r="DL707" i="5"/>
  <c r="DL768" i="5" s="1"/>
  <c r="DL769" i="5" s="1"/>
  <c r="DL771" i="5" s="1"/>
  <c r="DL674" i="5"/>
  <c r="DR100" i="5"/>
  <c r="DR674" i="5"/>
  <c r="DR707" i="5"/>
  <c r="DR768" i="5" s="1"/>
  <c r="DR769" i="5" s="1"/>
  <c r="DR771" i="5" s="1"/>
  <c r="DV674" i="5"/>
  <c r="DV707" i="5"/>
  <c r="DV768" i="5" s="1"/>
  <c r="DV769" i="5" s="1"/>
  <c r="DV771" i="5" s="1"/>
  <c r="DV100" i="5"/>
  <c r="CH674" i="5"/>
  <c r="CH100" i="5"/>
  <c r="CH707" i="5"/>
  <c r="CH768" i="5" s="1"/>
  <c r="CH769" i="5" s="1"/>
  <c r="CH771" i="5" s="1"/>
  <c r="Q707" i="5"/>
  <c r="Q768" i="5" s="1"/>
  <c r="Q769" i="5" s="1"/>
  <c r="Q771" i="5" s="1"/>
  <c r="Q674" i="5"/>
  <c r="Q100" i="5"/>
  <c r="DF707" i="5"/>
  <c r="DF768" i="5" s="1"/>
  <c r="DF769" i="5" s="1"/>
  <c r="DF771" i="5" s="1"/>
  <c r="DF100" i="5"/>
  <c r="DF674" i="5"/>
  <c r="FA100" i="5"/>
  <c r="FA707" i="5"/>
  <c r="FA768" i="5" s="1"/>
  <c r="FA769" i="5" s="1"/>
  <c r="FA771" i="5" s="1"/>
  <c r="FA674" i="5"/>
  <c r="CY707" i="5"/>
  <c r="CY768" i="5" s="1"/>
  <c r="CY769" i="5" s="1"/>
  <c r="CY771" i="5" s="1"/>
  <c r="CY100" i="5"/>
  <c r="CY674" i="5"/>
  <c r="EP674" i="5"/>
  <c r="EP707" i="5"/>
  <c r="EP768" i="5" s="1"/>
  <c r="EP769" i="5" s="1"/>
  <c r="EP771" i="5" s="1"/>
  <c r="EP100" i="5"/>
  <c r="CL674" i="5"/>
  <c r="CL100" i="5"/>
  <c r="CL707" i="5"/>
  <c r="CL768" i="5" s="1"/>
  <c r="CL769" i="5" s="1"/>
  <c r="CL771" i="5" s="1"/>
  <c r="AW100" i="5"/>
  <c r="AW707" i="5"/>
  <c r="AW768" i="5" s="1"/>
  <c r="AW769" i="5" s="1"/>
  <c r="AW771" i="5" s="1"/>
  <c r="AW674" i="5"/>
  <c r="S707" i="5"/>
  <c r="S768" i="5" s="1"/>
  <c r="S769" i="5" s="1"/>
  <c r="S771" i="5" s="1"/>
  <c r="S674" i="5"/>
  <c r="S100" i="5"/>
  <c r="AU674" i="5"/>
  <c r="AU100" i="5"/>
  <c r="AU707" i="5"/>
  <c r="AU768" i="5" s="1"/>
  <c r="AU769" i="5" s="1"/>
  <c r="AU771" i="5" s="1"/>
  <c r="FF100" i="5"/>
  <c r="FF674" i="5"/>
  <c r="FF707" i="5"/>
  <c r="FF768" i="5" s="1"/>
  <c r="FF769" i="5" s="1"/>
  <c r="FF771" i="5" s="1"/>
  <c r="CR100" i="5"/>
  <c r="CR707" i="5"/>
  <c r="CR768" i="5" s="1"/>
  <c r="CR769" i="5" s="1"/>
  <c r="CR771" i="5" s="1"/>
  <c r="CR674" i="5"/>
  <c r="EV707" i="5"/>
  <c r="EV768" i="5" s="1"/>
  <c r="EV769" i="5" s="1"/>
  <c r="EV771" i="5" s="1"/>
  <c r="EV100" i="5"/>
  <c r="EV674" i="5"/>
  <c r="V674" i="5"/>
  <c r="V707" i="5"/>
  <c r="V768" i="5" s="1"/>
  <c r="V100" i="5"/>
  <c r="CE100" i="5"/>
  <c r="CE707" i="5"/>
  <c r="CE768" i="5" s="1"/>
  <c r="CE769" i="5" s="1"/>
  <c r="CE771" i="5" s="1"/>
  <c r="CE674" i="5"/>
  <c r="FC772" i="5" l="1"/>
  <c r="FC776" i="5" s="1"/>
  <c r="CN772" i="5"/>
  <c r="CN776" i="5" s="1"/>
  <c r="DT772" i="5"/>
  <c r="DT776" i="5" s="1"/>
  <c r="BJ772" i="5"/>
  <c r="BJ776" i="5" s="1"/>
  <c r="DN772" i="5"/>
  <c r="DN776" i="5" s="1"/>
  <c r="CC772" i="5"/>
  <c r="CC776" i="5" s="1"/>
  <c r="EZ772" i="5"/>
  <c r="EZ776" i="5" s="1"/>
  <c r="DW772" i="5"/>
  <c r="DW776" i="5" s="1"/>
  <c r="EJ772" i="5"/>
  <c r="EJ776" i="5" s="1"/>
  <c r="AF772" i="5"/>
  <c r="AF776" i="5" s="1"/>
  <c r="FD772" i="5"/>
  <c r="FD776" i="5" s="1"/>
  <c r="BA772" i="5"/>
  <c r="BA776" i="5" s="1"/>
  <c r="CO772" i="5"/>
  <c r="CO776" i="5" s="1"/>
  <c r="DM772" i="5"/>
  <c r="DM776" i="5" s="1"/>
  <c r="EY772" i="5"/>
  <c r="EY776" i="5" s="1"/>
  <c r="AM772" i="5"/>
  <c r="AM776" i="5" s="1"/>
  <c r="FM772" i="5"/>
  <c r="FM776" i="5" s="1"/>
  <c r="EW772" i="5"/>
  <c r="EW776" i="5" s="1"/>
  <c r="AT772" i="5"/>
  <c r="AT776" i="5" s="1"/>
  <c r="DH772" i="5"/>
  <c r="DH776" i="5" s="1"/>
  <c r="EL772" i="5"/>
  <c r="EL776" i="5" s="1"/>
  <c r="DE772" i="5"/>
  <c r="DE776" i="5" s="1"/>
  <c r="EI772" i="5"/>
  <c r="EI776" i="5" s="1"/>
  <c r="EF772" i="5"/>
  <c r="EF776" i="5" s="1"/>
  <c r="BK772" i="5"/>
  <c r="BK776" i="5" s="1"/>
  <c r="EQ772" i="5"/>
  <c r="EQ776" i="5" s="1"/>
  <c r="CV772" i="5"/>
  <c r="CV776" i="5" s="1"/>
  <c r="AZ772" i="5"/>
  <c r="AZ776" i="5" s="1"/>
  <c r="FH772" i="5"/>
  <c r="FH776" i="5" s="1"/>
  <c r="FR772" i="5"/>
  <c r="FR776" i="5" s="1"/>
  <c r="EM772" i="5"/>
  <c r="EM776" i="5" s="1"/>
  <c r="CI772" i="5"/>
  <c r="CI776" i="5" s="1"/>
  <c r="Q772" i="5"/>
  <c r="Q776" i="5" s="1"/>
  <c r="EP772" i="5"/>
  <c r="EP776" i="5" s="1"/>
  <c r="CG772" i="5"/>
  <c r="CG776" i="5" s="1"/>
  <c r="FG772" i="5"/>
  <c r="FG776" i="5" s="1"/>
  <c r="DQ772" i="5"/>
  <c r="DQ776" i="5" s="1"/>
  <c r="BR772" i="5"/>
  <c r="BR776" i="5" s="1"/>
  <c r="BZ772" i="5"/>
  <c r="BZ776" i="5" s="1"/>
  <c r="DJ772" i="5"/>
  <c r="DJ776" i="5" s="1"/>
  <c r="AL772" i="5"/>
  <c r="AL776" i="5" s="1"/>
  <c r="FO772" i="5"/>
  <c r="FO776" i="5" s="1"/>
  <c r="CR772" i="5"/>
  <c r="CR776" i="5" s="1"/>
  <c r="BE772" i="5"/>
  <c r="BE776" i="5" s="1"/>
  <c r="EX772" i="5"/>
  <c r="EX776" i="5" s="1"/>
  <c r="FL772" i="5"/>
  <c r="FL776" i="5" s="1"/>
  <c r="DS772" i="5"/>
  <c r="DS776" i="5" s="1"/>
  <c r="BX772" i="5"/>
  <c r="BX776" i="5" s="1"/>
  <c r="BH772" i="5"/>
  <c r="BH776" i="5" s="1"/>
  <c r="CB772" i="5"/>
  <c r="CB776" i="5" s="1"/>
  <c r="AS772" i="5"/>
  <c r="AS776" i="5" s="1"/>
  <c r="ES772" i="5"/>
  <c r="ES776" i="5" s="1"/>
  <c r="BM772" i="5"/>
  <c r="BM776" i="5" s="1"/>
  <c r="BO772" i="5"/>
  <c r="BO776" i="5" s="1"/>
  <c r="BG772" i="5"/>
  <c r="BG776" i="5" s="1"/>
  <c r="DV772" i="5"/>
  <c r="DV776" i="5" s="1"/>
  <c r="ET772" i="5"/>
  <c r="ET776" i="5" s="1"/>
  <c r="AQ772" i="5"/>
  <c r="AQ776" i="5" s="1"/>
  <c r="FP772" i="5"/>
  <c r="FP776" i="5" s="1"/>
  <c r="EB772" i="5"/>
  <c r="EB776" i="5" s="1"/>
  <c r="CH772" i="5"/>
  <c r="CH776" i="5" s="1"/>
  <c r="FQ772" i="5"/>
  <c r="FQ776" i="5" s="1"/>
  <c r="AX772" i="5"/>
  <c r="AX776" i="5" s="1"/>
  <c r="CS772" i="5"/>
  <c r="CS776" i="5" s="1"/>
  <c r="BF772" i="5"/>
  <c r="BF776" i="5" s="1"/>
  <c r="AI772" i="5"/>
  <c r="AI776" i="5" s="1"/>
  <c r="DC772" i="5"/>
  <c r="DC776" i="5" s="1"/>
  <c r="CY772" i="5"/>
  <c r="CY776" i="5" s="1"/>
  <c r="EE772" i="5"/>
  <c r="EE776" i="5" s="1"/>
  <c r="AJ772" i="5"/>
  <c r="AJ776" i="5" s="1"/>
  <c r="DO772" i="5"/>
  <c r="DO776" i="5" s="1"/>
  <c r="EK772" i="5"/>
  <c r="EK776" i="5" s="1"/>
  <c r="AP772" i="5"/>
  <c r="AP776" i="5" s="1"/>
  <c r="AW772" i="5"/>
  <c r="AW776" i="5" s="1"/>
  <c r="AE772" i="5"/>
  <c r="AE776" i="5" s="1"/>
  <c r="DI772" i="5"/>
  <c r="DI776" i="5" s="1"/>
  <c r="CE772" i="5"/>
  <c r="CE776" i="5" s="1"/>
  <c r="BN772" i="5"/>
  <c r="BN776" i="5" s="1"/>
  <c r="FJ772" i="5"/>
  <c r="FJ776" i="5" s="1"/>
  <c r="ER772" i="5"/>
  <c r="ER776" i="5" s="1"/>
  <c r="CF772" i="5"/>
  <c r="CF776" i="5" s="1"/>
  <c r="FK772" i="5"/>
  <c r="FK776" i="5" s="1"/>
  <c r="ED772" i="5"/>
  <c r="ED776" i="5" s="1"/>
  <c r="AD772" i="5"/>
  <c r="AD776" i="5" s="1"/>
  <c r="CK772" i="5"/>
  <c r="CK776" i="5" s="1"/>
  <c r="CP772" i="5"/>
  <c r="CP776" i="5" s="1"/>
  <c r="BY772" i="5"/>
  <c r="BY776" i="5" s="1"/>
  <c r="BC772" i="5"/>
  <c r="BC776" i="5" s="1"/>
  <c r="DL772" i="5"/>
  <c r="DL776" i="5" s="1"/>
  <c r="FB772" i="5"/>
  <c r="FB776" i="5" s="1"/>
  <c r="I674" i="5"/>
  <c r="BD772" i="5"/>
  <c r="BD776" i="5" s="1"/>
  <c r="AN772" i="5"/>
  <c r="AN776" i="5" s="1"/>
  <c r="DZ772" i="5"/>
  <c r="DZ776" i="5" s="1"/>
  <c r="AV772" i="5"/>
  <c r="AV776" i="5" s="1"/>
  <c r="DX772" i="5"/>
  <c r="DX776" i="5" s="1"/>
  <c r="CA772" i="5"/>
  <c r="CA776" i="5" s="1"/>
  <c r="CM772" i="5"/>
  <c r="CM776" i="5" s="1"/>
  <c r="CD772" i="5"/>
  <c r="CD776" i="5" s="1"/>
  <c r="BQ772" i="5"/>
  <c r="BQ776" i="5" s="1"/>
  <c r="J768" i="5"/>
  <c r="I707" i="5"/>
  <c r="I100" i="5"/>
  <c r="AH772" i="5"/>
  <c r="AH776" i="5" s="1"/>
  <c r="CQ772" i="5"/>
  <c r="CQ776" i="5" s="1"/>
  <c r="BV772" i="5"/>
  <c r="BV776" i="5" s="1"/>
  <c r="DB772" i="5"/>
  <c r="DB776" i="5" s="1"/>
  <c r="DG772" i="5"/>
  <c r="DG776" i="5" s="1"/>
  <c r="CU772" i="5"/>
  <c r="CU776" i="5" s="1"/>
  <c r="DD772" i="5"/>
  <c r="DD776" i="5" s="1"/>
  <c r="P772" i="5"/>
  <c r="P776" i="5" s="1"/>
  <c r="EO772" i="5"/>
  <c r="EO776" i="5" s="1"/>
  <c r="EC772" i="5"/>
  <c r="EC776" i="5" s="1"/>
  <c r="DY772" i="5"/>
  <c r="DY776" i="5" s="1"/>
  <c r="BU772" i="5"/>
  <c r="BU776" i="5" s="1"/>
  <c r="CT772" i="5"/>
  <c r="CT776" i="5" s="1"/>
  <c r="CZ772" i="5"/>
  <c r="CZ776" i="5" s="1"/>
  <c r="AG772" i="5"/>
  <c r="AG776" i="5" s="1"/>
  <c r="CX772" i="5"/>
  <c r="CX776" i="5" s="1"/>
  <c r="R772" i="5"/>
  <c r="R776" i="5" s="1"/>
  <c r="BP772" i="5"/>
  <c r="BP776" i="5" s="1"/>
  <c r="DF772" i="5"/>
  <c r="DF776" i="5" s="1"/>
  <c r="BT772" i="5"/>
  <c r="BT776" i="5" s="1"/>
  <c r="AU772" i="5"/>
  <c r="AU776" i="5" s="1"/>
  <c r="BW772" i="5"/>
  <c r="BW776" i="5" s="1"/>
  <c r="AY772" i="5"/>
  <c r="AY776" i="5" s="1"/>
  <c r="DP772" i="5"/>
  <c r="DP776" i="5" s="1"/>
  <c r="DU772" i="5"/>
  <c r="DU776" i="5" s="1"/>
  <c r="DR772" i="5"/>
  <c r="DR776" i="5" s="1"/>
  <c r="FN772" i="5"/>
  <c r="FN776" i="5" s="1"/>
  <c r="FF772" i="5"/>
  <c r="FF776" i="5" s="1"/>
  <c r="BS772" i="5"/>
  <c r="BS776" i="5" s="1"/>
  <c r="I1203" i="5"/>
  <c r="J1228" i="5"/>
  <c r="CW772" i="5"/>
  <c r="CW776" i="5" s="1"/>
  <c r="BL772" i="5"/>
  <c r="BL776" i="5" s="1"/>
  <c r="AO772" i="5"/>
  <c r="AO776" i="5" s="1"/>
  <c r="DA772" i="5"/>
  <c r="DA776" i="5" s="1"/>
  <c r="EV772" i="5"/>
  <c r="EV776" i="5" s="1"/>
  <c r="EU772" i="5"/>
  <c r="EU776" i="5" s="1"/>
  <c r="BB772" i="5"/>
  <c r="BB776" i="5" s="1"/>
  <c r="FE772" i="5"/>
  <c r="FE776" i="5" s="1"/>
  <c r="EA772" i="5"/>
  <c r="EA776" i="5" s="1"/>
  <c r="FI772" i="5"/>
  <c r="FI776" i="5" s="1"/>
  <c r="AK772" i="5"/>
  <c r="AK776" i="5" s="1"/>
  <c r="AR772" i="5"/>
  <c r="AR776" i="5" s="1"/>
  <c r="CL772" i="5"/>
  <c r="CL776" i="5" s="1"/>
  <c r="S772" i="5"/>
  <c r="S776" i="5" s="1"/>
  <c r="EN772" i="5"/>
  <c r="EN776" i="5" s="1"/>
  <c r="CJ772" i="5"/>
  <c r="CJ776" i="5" s="1"/>
  <c r="FA772" i="5"/>
  <c r="FA776" i="5" s="1"/>
  <c r="EH772" i="5"/>
  <c r="EH776" i="5" s="1"/>
  <c r="EG772" i="5"/>
  <c r="EG776" i="5" s="1"/>
  <c r="BI772" i="5"/>
  <c r="BI776" i="5" s="1"/>
  <c r="DK772" i="5"/>
  <c r="DK776" i="5" s="1"/>
  <c r="J1234" i="5" l="1"/>
  <c r="J1253" i="5"/>
  <c r="I768" i="5"/>
  <c r="I1206" i="5"/>
  <c r="J1254" i="5" l="1"/>
  <c r="J1259" i="5"/>
  <c r="E1206" i="5"/>
  <c r="M965" i="5" l="1"/>
  <c r="N965" i="5"/>
  <c r="O965" i="5"/>
  <c r="EI965" i="5"/>
  <c r="BG965" i="5"/>
  <c r="AK965" i="5"/>
  <c r="EB965" i="5"/>
  <c r="BU965" i="5"/>
  <c r="BF965" i="5"/>
  <c r="EL965" i="5"/>
  <c r="DB965" i="5"/>
  <c r="DL965" i="5"/>
  <c r="EA965" i="5"/>
  <c r="BT965" i="5"/>
  <c r="CI965" i="5"/>
  <c r="DP965" i="5"/>
  <c r="CA965" i="5"/>
  <c r="FC965" i="5"/>
  <c r="DK965" i="5"/>
  <c r="DA965" i="5"/>
  <c r="AP965" i="5"/>
  <c r="Q965" i="5"/>
  <c r="BV965" i="5"/>
  <c r="DM965" i="5"/>
  <c r="S965" i="5"/>
  <c r="AX965" i="5"/>
  <c r="ET965" i="5"/>
  <c r="DG965" i="5"/>
  <c r="EP965" i="5"/>
  <c r="BO965" i="5"/>
  <c r="EJ965" i="5"/>
  <c r="AJ965" i="5"/>
  <c r="FO965" i="5"/>
  <c r="DO965" i="5"/>
  <c r="DZ965" i="5"/>
  <c r="BN965" i="5"/>
  <c r="AA965" i="5"/>
  <c r="DY965" i="5"/>
  <c r="CG965" i="5"/>
  <c r="BX965" i="5"/>
  <c r="AU965" i="5"/>
  <c r="BC965" i="5"/>
  <c r="BR965" i="5"/>
  <c r="AH965" i="5"/>
  <c r="AT965" i="5"/>
  <c r="AZ965" i="5"/>
  <c r="DI965" i="5"/>
  <c r="T965" i="5"/>
  <c r="FM965" i="5"/>
  <c r="CE965" i="5"/>
  <c r="BP965" i="5"/>
  <c r="CC965" i="5"/>
  <c r="EY965" i="5"/>
  <c r="EG965" i="5"/>
  <c r="BJ965" i="5"/>
  <c r="W965" i="5"/>
  <c r="CW965" i="5"/>
  <c r="AB965" i="5"/>
  <c r="AQ965" i="5"/>
  <c r="BE965" i="5"/>
  <c r="FI965" i="5"/>
  <c r="V965" i="5"/>
  <c r="DQ965" i="5"/>
  <c r="FN965" i="5"/>
  <c r="EF965" i="5"/>
  <c r="DV965" i="5"/>
  <c r="CV965" i="5"/>
  <c r="AO965" i="5"/>
  <c r="BW965" i="5"/>
  <c r="U965" i="5"/>
  <c r="BZ965" i="5"/>
  <c r="CF965" i="5"/>
  <c r="Z965" i="5"/>
  <c r="BA965" i="5"/>
  <c r="AF965" i="5"/>
  <c r="BQ965" i="5"/>
  <c r="FQ965" i="5"/>
  <c r="DU965" i="5"/>
  <c r="CQ965" i="5"/>
  <c r="EC965" i="5"/>
  <c r="AM965" i="5"/>
  <c r="FH965" i="5"/>
  <c r="CP965" i="5"/>
  <c r="FG965" i="5"/>
  <c r="FP965" i="5"/>
  <c r="FK965" i="5"/>
  <c r="CO965" i="5"/>
  <c r="R965" i="5"/>
  <c r="FB965" i="5"/>
  <c r="CN965" i="5"/>
  <c r="AI965" i="5"/>
  <c r="BS965" i="5"/>
  <c r="EE965" i="5"/>
  <c r="CR965" i="5"/>
  <c r="CM965" i="5"/>
  <c r="DX965" i="5"/>
  <c r="CD965" i="5"/>
  <c r="ED965" i="5"/>
  <c r="DD965" i="5"/>
  <c r="CL965" i="5"/>
  <c r="AN965" i="5"/>
  <c r="FA965" i="5"/>
  <c r="BL965" i="5"/>
  <c r="P965" i="5"/>
  <c r="ES965" i="5"/>
  <c r="Y965" i="5"/>
  <c r="EU965" i="5"/>
  <c r="AY965" i="5"/>
  <c r="CK965" i="5"/>
  <c r="ER965" i="5"/>
  <c r="CB965" i="5"/>
  <c r="CJ965" i="5"/>
  <c r="AC965" i="5"/>
  <c r="DS965" i="5"/>
  <c r="AW965" i="5"/>
  <c r="EX965" i="5"/>
  <c r="DW965" i="5"/>
  <c r="DN965" i="5"/>
  <c r="AV965" i="5"/>
  <c r="BI965" i="5"/>
  <c r="EM965" i="5"/>
  <c r="CS965" i="5"/>
  <c r="EW965" i="5"/>
  <c r="DR965" i="5"/>
  <c r="CZ965" i="5"/>
  <c r="EV965" i="5"/>
  <c r="AG965" i="5"/>
  <c r="BB965" i="5"/>
  <c r="BH965" i="5"/>
  <c r="AE965" i="5"/>
  <c r="AD965" i="5"/>
  <c r="EZ965" i="5"/>
  <c r="DC965" i="5"/>
  <c r="FL965" i="5"/>
  <c r="AS965" i="5"/>
  <c r="AL965" i="5"/>
  <c r="CY965" i="5"/>
  <c r="X965" i="5"/>
  <c r="FF965" i="5"/>
  <c r="AR965" i="5"/>
  <c r="FD965" i="5"/>
  <c r="EK965" i="5"/>
  <c r="CX965" i="5"/>
  <c r="EO965" i="5"/>
  <c r="DF965" i="5"/>
  <c r="CH965" i="5"/>
  <c r="CT965" i="5"/>
  <c r="FJ965" i="5"/>
  <c r="EN965" i="5"/>
  <c r="DE965" i="5"/>
  <c r="CU965" i="5"/>
  <c r="BM965" i="5"/>
  <c r="BY965" i="5"/>
  <c r="DJ965" i="5"/>
  <c r="BD965" i="5"/>
  <c r="FE965" i="5"/>
  <c r="DH965" i="5"/>
  <c r="BK965" i="5"/>
  <c r="DT965" i="5"/>
  <c r="EH965" i="5"/>
  <c r="EQ965" i="5"/>
  <c r="K965" i="5" l="1"/>
  <c r="J965" i="5"/>
  <c r="J966" i="5" s="1"/>
  <c r="L965" i="5"/>
  <c r="J971" i="5" l="1"/>
  <c r="J972" i="5"/>
  <c r="J109" i="5" l="1"/>
  <c r="J679" i="5"/>
  <c r="J712" i="5"/>
  <c r="J108" i="5" l="1"/>
  <c r="J388" i="5" l="1"/>
  <c r="J396" i="5" s="1"/>
  <c r="J391" i="5" l="1"/>
  <c r="BC19" i="22" s="1"/>
  <c r="I394" i="5"/>
  <c r="I388" i="5"/>
  <c r="I393" i="5"/>
  <c r="BD51" i="22" l="1"/>
  <c r="BC25" i="22"/>
  <c r="BC30" i="22"/>
  <c r="BF69" i="22"/>
  <c r="BD26" i="22"/>
  <c r="BC55" i="22"/>
  <c r="BD24" i="22"/>
  <c r="BF76" i="22"/>
  <c r="BE32" i="22"/>
  <c r="BD72" i="22"/>
  <c r="BD68" i="22"/>
  <c r="BE60" i="22"/>
  <c r="BF40" i="22"/>
  <c r="BE73" i="22"/>
  <c r="BF24" i="22"/>
  <c r="BE37" i="22"/>
  <c r="BF66" i="22"/>
  <c r="BC39" i="22"/>
  <c r="BD32" i="22"/>
  <c r="BD31" i="22"/>
  <c r="BE62" i="22"/>
  <c r="BE26" i="22"/>
  <c r="BE64" i="22"/>
  <c r="BF41" i="22"/>
  <c r="BD28" i="22"/>
  <c r="BD55" i="22"/>
  <c r="BD48" i="22"/>
  <c r="BF67" i="22"/>
  <c r="BF33" i="22"/>
  <c r="BE56" i="22"/>
  <c r="BF63" i="22"/>
  <c r="BE29" i="22"/>
  <c r="BC35" i="22"/>
  <c r="BC74" i="22"/>
  <c r="BC40" i="22"/>
  <c r="BC29" i="22"/>
  <c r="BF61" i="22"/>
  <c r="BD30" i="22"/>
  <c r="BC36" i="22"/>
  <c r="BE63" i="22"/>
  <c r="BD57" i="22"/>
  <c r="BE57" i="22"/>
  <c r="BF47" i="22"/>
  <c r="BF57" i="22"/>
  <c r="BF62" i="22"/>
  <c r="BF58" i="22"/>
  <c r="BC44" i="22"/>
  <c r="BC52" i="22"/>
  <c r="BD64" i="22"/>
  <c r="BE53" i="22"/>
  <c r="BE48" i="22"/>
  <c r="BE67" i="22"/>
  <c r="BD63" i="22"/>
  <c r="BF74" i="22"/>
  <c r="BD34" i="22"/>
  <c r="BF50" i="22"/>
  <c r="BF46" i="22"/>
  <c r="BE25" i="22"/>
  <c r="BF56" i="22"/>
  <c r="BF27" i="22"/>
  <c r="BD52" i="22"/>
  <c r="BD62" i="22"/>
  <c r="BC46" i="22"/>
  <c r="BC54" i="22"/>
  <c r="BC66" i="22"/>
  <c r="BE72" i="22"/>
  <c r="BD69" i="22"/>
  <c r="BD74" i="22"/>
  <c r="BC60" i="22"/>
  <c r="BD70" i="22"/>
  <c r="BF36" i="22"/>
  <c r="BF29" i="22"/>
  <c r="BF37" i="22"/>
  <c r="BE66" i="22"/>
  <c r="BC32" i="22"/>
  <c r="BC38" i="22"/>
  <c r="BC42" i="22"/>
  <c r="BC43" i="22"/>
  <c r="BC73" i="22"/>
  <c r="BE68" i="22"/>
  <c r="BE47" i="22"/>
  <c r="BD40" i="22"/>
  <c r="BE38" i="22"/>
  <c r="BC58" i="22"/>
  <c r="BE39" i="22"/>
  <c r="BF25" i="22"/>
  <c r="BF71" i="22"/>
  <c r="BE51" i="22"/>
  <c r="BF23" i="22"/>
  <c r="BF68" i="22"/>
  <c r="BC61" i="22"/>
  <c r="BC67" i="22"/>
  <c r="BC28" i="22"/>
  <c r="BD49" i="22"/>
  <c r="BF64" i="22"/>
  <c r="BE58" i="22"/>
  <c r="BD73" i="22"/>
  <c r="BF38" i="22"/>
  <c r="BF34" i="22"/>
  <c r="BE27" i="22"/>
  <c r="BF35" i="22"/>
  <c r="BC56" i="22"/>
  <c r="BC53" i="22"/>
  <c r="BC71" i="22"/>
  <c r="BC26" i="22"/>
  <c r="BC23" i="22"/>
  <c r="BD38" i="22"/>
  <c r="BF32" i="22"/>
  <c r="BD47" i="22"/>
  <c r="BE33" i="22"/>
  <c r="BD67" i="22"/>
  <c r="BD33" i="22"/>
  <c r="BE76" i="22"/>
  <c r="BF75" i="22"/>
  <c r="BF49" i="22"/>
  <c r="BF60" i="22"/>
  <c r="BC27" i="22"/>
  <c r="BC68" i="22"/>
  <c r="BC59" i="22"/>
  <c r="BC48" i="22"/>
  <c r="BF31" i="22"/>
  <c r="BD60" i="22"/>
  <c r="BC75" i="22"/>
  <c r="BD66" i="22"/>
  <c r="BD29" i="22"/>
  <c r="BE54" i="22"/>
  <c r="BF44" i="22"/>
  <c r="BE43" i="22"/>
  <c r="BE45" i="22"/>
  <c r="BD65" i="22"/>
  <c r="BD61" i="22"/>
  <c r="BE75" i="22"/>
  <c r="BE42" i="22"/>
  <c r="BE35" i="22"/>
  <c r="BD35" i="22"/>
  <c r="BD37" i="22"/>
  <c r="BE74" i="22"/>
  <c r="BF30" i="22"/>
  <c r="BE50" i="22"/>
  <c r="BF55" i="22"/>
  <c r="BC64" i="22"/>
  <c r="BC24" i="22"/>
  <c r="BC49" i="22"/>
  <c r="BD41" i="22"/>
  <c r="BC47" i="22"/>
  <c r="BD59" i="22"/>
  <c r="BD36" i="22"/>
  <c r="BE59" i="22"/>
  <c r="BD53" i="22"/>
  <c r="BE71" i="22"/>
  <c r="BF26" i="22"/>
  <c r="BF59" i="22"/>
  <c r="BE28" i="22"/>
  <c r="BE34" i="22"/>
  <c r="BF53" i="22"/>
  <c r="BC41" i="22"/>
  <c r="BC37" i="22"/>
  <c r="BC33" i="22"/>
  <c r="BD58" i="22"/>
  <c r="BF39" i="22"/>
  <c r="BD25" i="22"/>
  <c r="BE31" i="22"/>
  <c r="BE52" i="22"/>
  <c r="BE61" i="22"/>
  <c r="BD43" i="22"/>
  <c r="BF28" i="22"/>
  <c r="BF65" i="22"/>
  <c r="BF43" i="22"/>
  <c r="BC45" i="22"/>
  <c r="BD46" i="22"/>
  <c r="BC72" i="22"/>
  <c r="BC51" i="22"/>
  <c r="BE49" i="22"/>
  <c r="BF45" i="22"/>
  <c r="BD42" i="22"/>
  <c r="BF52" i="22"/>
  <c r="BE44" i="22"/>
  <c r="BF73" i="22"/>
  <c r="BE23" i="22"/>
  <c r="BE24" i="22"/>
  <c r="BF51" i="22"/>
  <c r="BF48" i="22"/>
  <c r="BC76" i="22"/>
  <c r="BC50" i="22"/>
  <c r="BD76" i="22"/>
  <c r="BC57" i="22"/>
  <c r="BC69" i="22"/>
  <c r="BE36" i="22"/>
  <c r="BD71" i="22"/>
  <c r="BD56" i="22"/>
  <c r="BD54" i="22"/>
  <c r="BD45" i="22"/>
  <c r="BE65" i="22"/>
  <c r="BF54" i="22"/>
  <c r="BE55" i="22"/>
  <c r="BC31" i="22"/>
  <c r="BC34" i="22"/>
  <c r="BC62" i="22"/>
  <c r="BD44" i="22"/>
  <c r="BD50" i="22"/>
  <c r="BC65" i="22"/>
  <c r="BD75" i="22"/>
  <c r="BE70" i="22"/>
  <c r="BF72" i="22"/>
  <c r="BF42" i="22"/>
  <c r="BE40" i="22"/>
  <c r="BE30" i="22"/>
  <c r="BC63" i="22"/>
  <c r="BD39" i="22"/>
  <c r="BC70" i="22"/>
  <c r="BD23" i="22"/>
  <c r="BE69" i="22"/>
  <c r="BD27" i="22"/>
  <c r="BF70" i="22"/>
  <c r="BE41" i="22"/>
  <c r="BE46" i="22"/>
  <c r="J487" i="5"/>
  <c r="I391" i="5"/>
  <c r="J155" i="5"/>
  <c r="J594" i="5"/>
  <c r="J223" i="5" s="1"/>
  <c r="J582" i="5"/>
  <c r="I582" i="5" s="1"/>
  <c r="J575" i="5"/>
  <c r="I575" i="5" s="1"/>
  <c r="J576" i="5"/>
  <c r="J168" i="5" s="1"/>
  <c r="J583" i="5"/>
  <c r="I583" i="5" s="1"/>
  <c r="J574" i="5"/>
  <c r="J166" i="5" s="1"/>
  <c r="J581" i="5"/>
  <c r="I581" i="5" s="1"/>
  <c r="J578" i="5"/>
  <c r="I578" i="5" s="1"/>
  <c r="J577" i="5"/>
  <c r="J169" i="5" s="1"/>
  <c r="J580" i="5"/>
  <c r="I580" i="5" s="1"/>
  <c r="J579" i="5"/>
  <c r="I579" i="5" s="1"/>
  <c r="J399" i="5"/>
  <c r="J398" i="5"/>
  <c r="BF21" i="22" l="1"/>
  <c r="BD21" i="22"/>
  <c r="BC21" i="22"/>
  <c r="BE21" i="22"/>
  <c r="BC22" i="22"/>
  <c r="BF22" i="22"/>
  <c r="M525" i="5" s="1"/>
  <c r="BD22" i="22"/>
  <c r="K525" i="5" s="1"/>
  <c r="BE22" i="22"/>
  <c r="L525" i="5" s="1"/>
  <c r="J508" i="5"/>
  <c r="J509" i="5" s="1"/>
  <c r="I509" i="5" s="1"/>
  <c r="J1281" i="5"/>
  <c r="J488" i="5"/>
  <c r="J494" i="5"/>
  <c r="J495" i="5" s="1"/>
  <c r="I495" i="5" s="1"/>
  <c r="J501" i="5"/>
  <c r="J502" i="5" s="1"/>
  <c r="I502" i="5" s="1"/>
  <c r="I155" i="5"/>
  <c r="I576" i="5"/>
  <c r="I594" i="5"/>
  <c r="I169" i="5"/>
  <c r="K19" i="19" s="1"/>
  <c r="L19" i="19" s="1"/>
  <c r="I168" i="5"/>
  <c r="I166" i="5"/>
  <c r="K17" i="19" s="1"/>
  <c r="L17" i="19" s="1"/>
  <c r="I577" i="5"/>
  <c r="I574" i="5"/>
  <c r="J584" i="5"/>
  <c r="J586" i="5" s="1"/>
  <c r="J175" i="5"/>
  <c r="J167" i="5"/>
  <c r="J174" i="5"/>
  <c r="J171" i="5"/>
  <c r="J170" i="5"/>
  <c r="J172" i="5"/>
  <c r="J173" i="5"/>
  <c r="J525" i="5" l="1"/>
  <c r="L527" i="5"/>
  <c r="L161" i="5" s="1"/>
  <c r="K527" i="5"/>
  <c r="K161" i="5" s="1"/>
  <c r="M527" i="5"/>
  <c r="M161" i="5" s="1"/>
  <c r="J1306" i="5"/>
  <c r="I1306" i="5" s="1"/>
  <c r="I1281" i="5"/>
  <c r="I488" i="5"/>
  <c r="K9" i="19"/>
  <c r="F155" i="5"/>
  <c r="I173" i="5"/>
  <c r="K23" i="19" s="1"/>
  <c r="L23" i="19" s="1"/>
  <c r="I170" i="5"/>
  <c r="K20" i="19" s="1"/>
  <c r="L20" i="19" s="1"/>
  <c r="I171" i="5"/>
  <c r="K21" i="19" s="1"/>
  <c r="L21" i="19" s="1"/>
  <c r="I584" i="5"/>
  <c r="I167" i="5"/>
  <c r="K18" i="19" s="1"/>
  <c r="L18" i="19" s="1"/>
  <c r="I172" i="5"/>
  <c r="K22" i="19" s="1"/>
  <c r="L22" i="19" s="1"/>
  <c r="I174" i="5"/>
  <c r="I175" i="5"/>
  <c r="I586" i="5"/>
  <c r="J177" i="5"/>
  <c r="J512" i="5" l="1"/>
  <c r="J514" i="5" s="1"/>
  <c r="M512" i="5"/>
  <c r="M514" i="5" s="1"/>
  <c r="M589" i="5" s="1"/>
  <c r="K512" i="5"/>
  <c r="K514" i="5" s="1"/>
  <c r="K589" i="5" s="1"/>
  <c r="L512" i="5"/>
  <c r="I525" i="5"/>
  <c r="J527" i="5"/>
  <c r="L9" i="19"/>
  <c r="K7" i="19"/>
  <c r="L7" i="19" s="1"/>
  <c r="I177" i="5"/>
  <c r="K24" i="19" s="1"/>
  <c r="L24" i="19" s="1"/>
  <c r="J589" i="5" l="1"/>
  <c r="I512" i="5"/>
  <c r="L514" i="5"/>
  <c r="K595" i="5"/>
  <c r="K160" i="5"/>
  <c r="M595" i="5"/>
  <c r="M160" i="5"/>
  <c r="J160" i="5"/>
  <c r="J161" i="5"/>
  <c r="I161" i="5" s="1"/>
  <c r="I527" i="5"/>
  <c r="I514" i="5" l="1"/>
  <c r="L589" i="5"/>
  <c r="K178" i="5"/>
  <c r="K767" i="5"/>
  <c r="K769" i="5" s="1"/>
  <c r="K771" i="5" s="1"/>
  <c r="K776" i="5" s="1"/>
  <c r="M178" i="5"/>
  <c r="M1282" i="5" s="1"/>
  <c r="M1293" i="5" s="1"/>
  <c r="M767" i="5"/>
  <c r="M769" i="5" s="1"/>
  <c r="M771" i="5" s="1"/>
  <c r="M776" i="5" s="1"/>
  <c r="L160" i="5"/>
  <c r="I160" i="5" s="1"/>
  <c r="J767" i="5"/>
  <c r="J769" i="5" s="1"/>
  <c r="J771" i="5" s="1"/>
  <c r="J776" i="5" s="1"/>
  <c r="J178" i="5"/>
  <c r="J180" i="5" s="1"/>
  <c r="J595" i="5"/>
  <c r="J596" i="5" s="1"/>
  <c r="J597" i="5" s="1"/>
  <c r="O772" i="5"/>
  <c r="O776" i="5" s="1"/>
  <c r="M239" i="5"/>
  <c r="M596" i="5"/>
  <c r="N597" i="5" s="1"/>
  <c r="N87" i="5" s="1"/>
  <c r="N772" i="5"/>
  <c r="N776" i="5" s="1"/>
  <c r="K13" i="19"/>
  <c r="K596" i="5"/>
  <c r="K239" i="5"/>
  <c r="K1282" i="5" l="1"/>
  <c r="K1293" i="5" s="1"/>
  <c r="K180" i="5"/>
  <c r="K84" i="5" s="1"/>
  <c r="M180" i="5"/>
  <c r="M84" i="5" s="1"/>
  <c r="J1282" i="5"/>
  <c r="J1293" i="5" s="1"/>
  <c r="J1288" i="5" s="1"/>
  <c r="J239" i="5"/>
  <c r="K12" i="19"/>
  <c r="L12" i="19" s="1"/>
  <c r="L178" i="5"/>
  <c r="L595" i="5"/>
  <c r="L767" i="5"/>
  <c r="I589" i="5"/>
  <c r="L13" i="19"/>
  <c r="K597" i="5"/>
  <c r="K87" i="5" s="1"/>
  <c r="J84" i="5"/>
  <c r="J87" i="5"/>
  <c r="J782" i="5"/>
  <c r="J777" i="5"/>
  <c r="K1288" i="5" l="1"/>
  <c r="K10" i="19"/>
  <c r="K25" i="19" s="1"/>
  <c r="L25" i="19" s="1"/>
  <c r="L239" i="5"/>
  <c r="L596" i="5"/>
  <c r="I595" i="5"/>
  <c r="L769" i="5"/>
  <c r="L771" i="5" s="1"/>
  <c r="L776" i="5" s="1"/>
  <c r="I767" i="5"/>
  <c r="I178" i="5"/>
  <c r="F178" i="5" s="1"/>
  <c r="L1282" i="5"/>
  <c r="L180" i="5"/>
  <c r="K775" i="5"/>
  <c r="J197" i="5"/>
  <c r="J125" i="5"/>
  <c r="J632" i="5"/>
  <c r="J713" i="5"/>
  <c r="J684" i="5"/>
  <c r="L10" i="19" l="1"/>
  <c r="L84" i="5"/>
  <c r="I84" i="5" s="1"/>
  <c r="I180" i="5"/>
  <c r="M597" i="5"/>
  <c r="M87" i="5" s="1"/>
  <c r="L597" i="5"/>
  <c r="L1293" i="5"/>
  <c r="J1307" i="5"/>
  <c r="I1282" i="5"/>
  <c r="K782" i="5"/>
  <c r="K777" i="5"/>
  <c r="I1307" i="5" l="1"/>
  <c r="J1312" i="5"/>
  <c r="L1288" i="5"/>
  <c r="M1288" i="5"/>
  <c r="L87" i="5"/>
  <c r="I87" i="5" s="1"/>
  <c r="I597" i="5"/>
  <c r="L775" i="5"/>
  <c r="K125" i="5"/>
  <c r="K197" i="5"/>
  <c r="K632" i="5"/>
  <c r="K684" i="5"/>
  <c r="K713" i="5"/>
  <c r="L782" i="5" l="1"/>
  <c r="L777" i="5"/>
  <c r="M775" i="5" l="1"/>
  <c r="L125" i="5"/>
  <c r="L713" i="5"/>
  <c r="L684" i="5"/>
  <c r="L632" i="5"/>
  <c r="L197" i="5"/>
  <c r="M782" i="5" l="1"/>
  <c r="M777" i="5"/>
  <c r="N775" i="5" l="1"/>
  <c r="M125" i="5"/>
  <c r="M684" i="5"/>
  <c r="M197" i="5"/>
  <c r="M632" i="5"/>
  <c r="M713" i="5"/>
  <c r="N782" i="5" l="1"/>
  <c r="N777" i="5"/>
  <c r="O775" i="5" l="1"/>
  <c r="N684" i="5"/>
  <c r="N125" i="5"/>
  <c r="N197" i="5"/>
  <c r="N632" i="5"/>
  <c r="N713" i="5"/>
  <c r="O782" i="5" l="1"/>
  <c r="O777" i="5"/>
  <c r="P775" i="5" l="1"/>
  <c r="O197" i="5"/>
  <c r="O684" i="5"/>
  <c r="O125" i="5"/>
  <c r="O713" i="5"/>
  <c r="O632" i="5"/>
  <c r="P782" i="5" l="1"/>
  <c r="P777" i="5"/>
  <c r="Q775" i="5" l="1"/>
  <c r="P684" i="5"/>
  <c r="P197" i="5"/>
  <c r="P125" i="5"/>
  <c r="P713" i="5"/>
  <c r="P632" i="5"/>
  <c r="Q782" i="5" l="1"/>
  <c r="Q777" i="5"/>
  <c r="R775" i="5" l="1"/>
  <c r="Q632" i="5"/>
  <c r="Q197" i="5"/>
  <c r="Q684" i="5"/>
  <c r="Q713" i="5"/>
  <c r="Q125" i="5"/>
  <c r="R782" i="5" l="1"/>
  <c r="R777" i="5"/>
  <c r="S775" i="5" l="1"/>
  <c r="J88" i="5"/>
  <c r="R713" i="5"/>
  <c r="R197" i="5"/>
  <c r="R684" i="5"/>
  <c r="R632" i="5"/>
  <c r="R125" i="5"/>
  <c r="J92" i="5" l="1"/>
  <c r="J65" i="5" s="1"/>
  <c r="J623" i="5"/>
  <c r="J852" i="5"/>
  <c r="J1028" i="5"/>
  <c r="S782" i="5"/>
  <c r="S777" i="5"/>
  <c r="S684" i="5" l="1"/>
  <c r="S125" i="5"/>
  <c r="S713" i="5"/>
  <c r="S197" i="5"/>
  <c r="S632" i="5"/>
  <c r="J1030" i="5"/>
  <c r="J853" i="5"/>
  <c r="J1029" i="5"/>
  <c r="J854" i="5"/>
  <c r="J968" i="5"/>
  <c r="J973" i="5" s="1"/>
  <c r="J1008" i="5"/>
  <c r="J625" i="5"/>
  <c r="T775" i="5"/>
  <c r="J1131" i="5"/>
  <c r="J974" i="5" l="1"/>
  <c r="J110" i="5"/>
  <c r="J862" i="5"/>
  <c r="J863" i="5"/>
  <c r="J1039" i="5"/>
  <c r="J1038" i="5"/>
  <c r="J864" i="5" l="1"/>
  <c r="J226" i="5"/>
  <c r="K966" i="5"/>
  <c r="K970" i="5"/>
  <c r="J1040" i="5"/>
  <c r="J1042" i="5" l="1"/>
  <c r="K976" i="5"/>
  <c r="K972" i="5"/>
  <c r="K971" i="5"/>
  <c r="J866" i="5"/>
  <c r="K679" i="5" l="1"/>
  <c r="K712" i="5"/>
  <c r="K109" i="5"/>
  <c r="K108" i="5" l="1"/>
  <c r="K88" i="5" l="1"/>
  <c r="K623" i="5" l="1"/>
  <c r="K1028" i="5"/>
  <c r="K852" i="5"/>
  <c r="K92" i="5"/>
  <c r="K65" i="5" s="1"/>
  <c r="K1131" i="5" l="1"/>
  <c r="K854" i="5"/>
  <c r="K853" i="5"/>
  <c r="K1029" i="5"/>
  <c r="K1030" i="5"/>
  <c r="K1008" i="5"/>
  <c r="K1039" i="5" l="1"/>
  <c r="K1038" i="5"/>
  <c r="K862" i="5"/>
  <c r="K863" i="5"/>
  <c r="K864" i="5" l="1"/>
  <c r="K1040" i="5"/>
  <c r="K866" i="5" l="1"/>
  <c r="K1042" i="5"/>
  <c r="L88" i="5" l="1"/>
  <c r="L623" i="5" l="1"/>
  <c r="L1028" i="5"/>
  <c r="L92" i="5"/>
  <c r="L65" i="5" s="1"/>
  <c r="L852" i="5"/>
  <c r="L854" i="5" l="1"/>
  <c r="L1008" i="5"/>
  <c r="L853" i="5"/>
  <c r="L1030" i="5"/>
  <c r="L1029" i="5"/>
  <c r="L1131" i="5"/>
  <c r="L1038" i="5" l="1"/>
  <c r="L862" i="5"/>
  <c r="L1039" i="5"/>
  <c r="L863" i="5"/>
  <c r="L1040" i="5" l="1"/>
  <c r="L864" i="5"/>
  <c r="L866" i="5" l="1"/>
  <c r="L1042" i="5"/>
  <c r="J1229" i="5" l="1"/>
  <c r="J1230" i="5" l="1"/>
  <c r="K1227" i="5" s="1"/>
  <c r="J1236" i="5" l="1"/>
  <c r="J1475" i="5" l="1"/>
  <c r="K1233" i="5"/>
  <c r="J1235" i="5" l="1"/>
  <c r="J1283" i="5" l="1"/>
  <c r="I206" i="5" l="1"/>
  <c r="I205" i="5"/>
  <c r="Q209" i="5"/>
  <c r="AI209" i="5"/>
  <c r="K209" i="5"/>
  <c r="V209" i="5"/>
  <c r="M209" i="5"/>
  <c r="AH209" i="5"/>
  <c r="AC209" i="5"/>
  <c r="I208" i="5"/>
  <c r="O209" i="5"/>
  <c r="W209" i="5"/>
  <c r="L209" i="5"/>
  <c r="P209" i="5"/>
  <c r="N209" i="5"/>
  <c r="U209" i="5"/>
  <c r="R209" i="5"/>
  <c r="S209" i="5"/>
  <c r="T209" i="5"/>
  <c r="AE209" i="5"/>
  <c r="I207" i="5"/>
  <c r="AD209" i="5"/>
  <c r="X209" i="5"/>
  <c r="AB209" i="5"/>
  <c r="AA209" i="5"/>
  <c r="AG209" i="5"/>
  <c r="AF209" i="5"/>
  <c r="AN209" i="5"/>
  <c r="AM209" i="5"/>
  <c r="AL209" i="5"/>
  <c r="AQ209" i="5"/>
  <c r="AU209" i="5"/>
  <c r="AR209" i="5"/>
  <c r="AT209" i="5"/>
  <c r="AV209" i="5"/>
  <c r="AX209" i="5"/>
  <c r="AZ209" i="5"/>
  <c r="AP209" i="5"/>
  <c r="BG209" i="5"/>
  <c r="AS209" i="5"/>
  <c r="AY209" i="5"/>
  <c r="AO209" i="5"/>
  <c r="AJ209" i="5"/>
  <c r="BE209" i="5"/>
  <c r="AW209" i="5"/>
  <c r="AK209" i="5"/>
  <c r="BQ209" i="5"/>
  <c r="BH209" i="5"/>
  <c r="BB209" i="5"/>
  <c r="BD209" i="5"/>
  <c r="BI209" i="5"/>
  <c r="BM209" i="5"/>
  <c r="BC209" i="5"/>
  <c r="BN209" i="5"/>
  <c r="BP209" i="5"/>
  <c r="BJ209" i="5"/>
  <c r="BO209" i="5"/>
  <c r="BF209" i="5"/>
  <c r="BL209" i="5"/>
  <c r="BA209" i="5"/>
  <c r="BX209" i="5"/>
  <c r="CA209" i="5"/>
  <c r="BW209" i="5"/>
  <c r="CD209" i="5"/>
  <c r="BZ209" i="5"/>
  <c r="BK209" i="5"/>
  <c r="BV209" i="5"/>
  <c r="BR209" i="5"/>
  <c r="BY209" i="5"/>
  <c r="BT209" i="5"/>
  <c r="CP209" i="5"/>
  <c r="CB209" i="5"/>
  <c r="BU209" i="5"/>
  <c r="CE209" i="5"/>
  <c r="BS209" i="5"/>
  <c r="CC209" i="5"/>
  <c r="CK209" i="5"/>
  <c r="CG209" i="5"/>
  <c r="CV209" i="5"/>
  <c r="CI209" i="5"/>
  <c r="CO209" i="5"/>
  <c r="CJ209" i="5"/>
  <c r="CH209" i="5"/>
  <c r="CL209" i="5"/>
  <c r="CN209" i="5"/>
  <c r="CF209" i="5"/>
  <c r="CZ209" i="5"/>
  <c r="CQ209" i="5"/>
  <c r="CY209" i="5"/>
  <c r="DF209" i="5"/>
  <c r="DA209" i="5"/>
  <c r="DH209" i="5"/>
  <c r="CM209" i="5"/>
  <c r="CR209" i="5"/>
  <c r="DL209" i="5"/>
  <c r="CS209" i="5"/>
  <c r="DD209" i="5"/>
  <c r="CU209" i="5"/>
  <c r="DM209" i="5"/>
  <c r="DI209" i="5"/>
  <c r="DB209" i="5"/>
  <c r="CX209" i="5"/>
  <c r="DE209" i="5"/>
  <c r="CW209" i="5"/>
  <c r="DO209" i="5"/>
  <c r="DG209" i="5"/>
  <c r="DN209" i="5"/>
  <c r="DS209" i="5"/>
  <c r="DU209" i="5"/>
  <c r="CT209" i="5"/>
  <c r="DQ209" i="5"/>
  <c r="DJ209" i="5"/>
  <c r="DC209" i="5"/>
  <c r="DZ209" i="5"/>
  <c r="DR209" i="5"/>
  <c r="DP209" i="5"/>
  <c r="EB209" i="5"/>
  <c r="DT209" i="5"/>
  <c r="DV209" i="5"/>
  <c r="DK209" i="5"/>
  <c r="DW209" i="5"/>
  <c r="EC209" i="5"/>
  <c r="EE209" i="5"/>
  <c r="DY209" i="5"/>
  <c r="ED209" i="5"/>
  <c r="DX209" i="5"/>
  <c r="EL209" i="5"/>
  <c r="EA209" i="5"/>
  <c r="EK209" i="5"/>
  <c r="EM209" i="5"/>
  <c r="EH209" i="5"/>
  <c r="EJ209" i="5"/>
  <c r="ET209" i="5"/>
  <c r="EU209" i="5"/>
  <c r="ES209" i="5"/>
  <c r="EG209" i="5"/>
  <c r="FG209" i="5"/>
  <c r="EF209" i="5"/>
  <c r="EI209" i="5"/>
  <c r="EQ209" i="5"/>
  <c r="FB209" i="5"/>
  <c r="EO209" i="5"/>
  <c r="EY209" i="5"/>
  <c r="EX209" i="5"/>
  <c r="FA209" i="5"/>
  <c r="EP209" i="5"/>
  <c r="EZ209" i="5"/>
  <c r="EV209" i="5"/>
  <c r="FJ209" i="5"/>
  <c r="FD209" i="5"/>
  <c r="EN209" i="5"/>
  <c r="FF209" i="5"/>
  <c r="EW209" i="5"/>
  <c r="FC209" i="5"/>
  <c r="FE209" i="5"/>
  <c r="FH209" i="5"/>
  <c r="ER209" i="5"/>
  <c r="FR209" i="5"/>
  <c r="FI209" i="5"/>
  <c r="FM209" i="5"/>
  <c r="FK209" i="5"/>
  <c r="FO209" i="5"/>
  <c r="FP209" i="5"/>
  <c r="FL209" i="5"/>
  <c r="FN209" i="5"/>
  <c r="FQ209" i="5"/>
  <c r="J209" i="5"/>
  <c r="I209" i="5" l="1"/>
  <c r="M88" i="5" l="1"/>
  <c r="M92" i="5" l="1"/>
  <c r="M65" i="5" s="1"/>
  <c r="M623" i="5"/>
  <c r="M1028" i="5"/>
  <c r="M852" i="5"/>
  <c r="M1131" i="5" l="1"/>
  <c r="M1029" i="5"/>
  <c r="M854" i="5"/>
  <c r="M1030" i="5"/>
  <c r="M1008" i="5"/>
  <c r="M853" i="5"/>
  <c r="M862" i="5" l="1"/>
  <c r="M1039" i="5"/>
  <c r="M863" i="5"/>
  <c r="M1038" i="5"/>
  <c r="M864" i="5" l="1"/>
  <c r="M1040" i="5"/>
  <c r="M1042" i="5" l="1"/>
  <c r="M866" i="5"/>
  <c r="N88" i="5" l="1"/>
  <c r="N1028" i="5" l="1"/>
  <c r="N852" i="5"/>
  <c r="N92" i="5"/>
  <c r="N65" i="5" s="1"/>
  <c r="N623" i="5"/>
  <c r="N1029" i="5" l="1"/>
  <c r="N853" i="5"/>
  <c r="N1030" i="5"/>
  <c r="N1008" i="5"/>
  <c r="N854" i="5"/>
  <c r="N1131" i="5"/>
  <c r="N1039" i="5" l="1"/>
  <c r="N862" i="5"/>
  <c r="N863" i="5"/>
  <c r="N1038" i="5"/>
  <c r="N1040" i="5" l="1"/>
  <c r="N864" i="5"/>
  <c r="N866" i="5" l="1"/>
  <c r="N1042" i="5"/>
  <c r="O88" i="5" l="1"/>
  <c r="O1028" i="5" l="1"/>
  <c r="O623" i="5"/>
  <c r="O852" i="5"/>
  <c r="O92" i="5"/>
  <c r="O65" i="5" s="1"/>
  <c r="O1029" i="5" l="1"/>
  <c r="O1008" i="5"/>
  <c r="O1030" i="5"/>
  <c r="O854" i="5"/>
  <c r="O853" i="5"/>
  <c r="O1131" i="5"/>
  <c r="O862" i="5" l="1"/>
  <c r="O863" i="5"/>
  <c r="O1039" i="5"/>
  <c r="O1038" i="5"/>
  <c r="O864" i="5" l="1"/>
  <c r="O1040" i="5"/>
  <c r="O1042" i="5" l="1"/>
  <c r="O866" i="5"/>
  <c r="P88" i="5" l="1"/>
  <c r="P1028" i="5" l="1"/>
  <c r="P852" i="5"/>
  <c r="P92" i="5"/>
  <c r="P65" i="5" s="1"/>
  <c r="P623" i="5"/>
  <c r="P853" i="5" l="1"/>
  <c r="P1029" i="5"/>
  <c r="P1030" i="5"/>
  <c r="P1008" i="5"/>
  <c r="P854" i="5"/>
  <c r="P1131" i="5"/>
  <c r="P863" i="5" l="1"/>
  <c r="P1039" i="5"/>
  <c r="P1038" i="5"/>
  <c r="P862" i="5"/>
  <c r="P864" i="5" l="1"/>
  <c r="P1040" i="5"/>
  <c r="P1042" i="5" l="1"/>
  <c r="P866" i="5"/>
  <c r="Q88" i="5" l="1"/>
  <c r="Q1028" i="5" l="1"/>
  <c r="Q623" i="5"/>
  <c r="Q92" i="5"/>
  <c r="Q65" i="5" s="1"/>
  <c r="Q852" i="5"/>
  <c r="Q1131" i="5" l="1"/>
  <c r="Q853" i="5"/>
  <c r="Q1029" i="5"/>
  <c r="Q1008" i="5"/>
  <c r="Q854" i="5"/>
  <c r="Q1030" i="5"/>
  <c r="Q1039" i="5" l="1"/>
  <c r="Q1038" i="5"/>
  <c r="Q863" i="5"/>
  <c r="Q862" i="5"/>
  <c r="Q1040" i="5" l="1"/>
  <c r="Q864" i="5"/>
  <c r="Q866" i="5" l="1"/>
  <c r="Q1042" i="5"/>
  <c r="R88" i="5" l="1"/>
  <c r="R852" i="5" l="1"/>
  <c r="R1028" i="5"/>
  <c r="R92" i="5"/>
  <c r="R65" i="5" s="1"/>
  <c r="R623" i="5"/>
  <c r="R1131" i="5" l="1"/>
  <c r="R1029" i="5"/>
  <c r="R1038" i="5" s="1"/>
  <c r="R854" i="5"/>
  <c r="R863" i="5" s="1"/>
  <c r="R853" i="5"/>
  <c r="R862" i="5" s="1"/>
  <c r="R1008" i="5"/>
  <c r="R1030" i="5"/>
  <c r="R1039" i="5" s="1"/>
  <c r="R864" i="5" l="1"/>
  <c r="R866" i="5" s="1"/>
  <c r="R1040" i="5"/>
  <c r="S88" i="5" l="1"/>
  <c r="S852" i="5" l="1"/>
  <c r="S92" i="5"/>
  <c r="S65" i="5" s="1"/>
  <c r="S623" i="5"/>
  <c r="S1028" i="5"/>
  <c r="S1131" i="5" l="1"/>
  <c r="S1030" i="5"/>
  <c r="S1039" i="5" s="1"/>
  <c r="S1029" i="5"/>
  <c r="S1038" i="5" s="1"/>
  <c r="S854" i="5"/>
  <c r="S863" i="5" s="1"/>
  <c r="S853" i="5"/>
  <c r="S862" i="5" s="1"/>
  <c r="S1008" i="5"/>
  <c r="S1040" i="5" l="1"/>
  <c r="S864" i="5"/>
  <c r="S866" i="5" s="1"/>
  <c r="T88" i="5" l="1"/>
  <c r="T623" i="5" l="1"/>
  <c r="T1028" i="5"/>
  <c r="T852" i="5"/>
  <c r="T853" i="5" l="1"/>
  <c r="T862" i="5" s="1"/>
  <c r="T854" i="5"/>
  <c r="T863" i="5" s="1"/>
  <c r="T1029" i="5"/>
  <c r="T1038" i="5" s="1"/>
  <c r="T1030" i="5"/>
  <c r="T1039" i="5" s="1"/>
  <c r="T1008" i="5"/>
  <c r="T1131" i="5"/>
  <c r="T1040" i="5" l="1"/>
  <c r="T864" i="5"/>
  <c r="T866" i="5" s="1"/>
  <c r="U88" i="5" l="1"/>
  <c r="U1028" i="5" l="1"/>
  <c r="U623" i="5"/>
  <c r="U852" i="5"/>
  <c r="U853" i="5" l="1"/>
  <c r="U862" i="5" s="1"/>
  <c r="U854" i="5"/>
  <c r="U863" i="5" s="1"/>
  <c r="U1030" i="5"/>
  <c r="U1039" i="5" s="1"/>
  <c r="U1008" i="5"/>
  <c r="U1029" i="5"/>
  <c r="U1038" i="5" s="1"/>
  <c r="U1131" i="5"/>
  <c r="U1040" i="5" l="1"/>
  <c r="U864" i="5"/>
  <c r="U866" i="5" s="1"/>
  <c r="V88" i="5" l="1"/>
  <c r="V623" i="5" l="1"/>
  <c r="V852" i="5"/>
  <c r="V1028" i="5"/>
  <c r="V1131" i="5" l="1"/>
  <c r="V854" i="5"/>
  <c r="V863" i="5" s="1"/>
  <c r="V1029" i="5"/>
  <c r="V1038" i="5" s="1"/>
  <c r="V853" i="5"/>
  <c r="V862" i="5" s="1"/>
  <c r="V1030" i="5"/>
  <c r="V1039" i="5" s="1"/>
  <c r="V1008" i="5"/>
  <c r="V864" i="5" l="1"/>
  <c r="V866" i="5" s="1"/>
  <c r="V1040" i="5"/>
  <c r="W88" i="5" l="1"/>
  <c r="W623" i="5" l="1"/>
  <c r="W1028" i="5"/>
  <c r="W852" i="5"/>
  <c r="W853" i="5" l="1"/>
  <c r="W862" i="5" s="1"/>
  <c r="W1030" i="5"/>
  <c r="W1039" i="5" s="1"/>
  <c r="W854" i="5"/>
  <c r="W863" i="5" s="1"/>
  <c r="W1029" i="5"/>
  <c r="W1038" i="5" s="1"/>
  <c r="W1008" i="5"/>
  <c r="W1131" i="5"/>
  <c r="W1040" i="5" l="1"/>
  <c r="W864" i="5"/>
  <c r="W866" i="5" s="1"/>
  <c r="X88" i="5" l="1"/>
  <c r="X1028" i="5" l="1"/>
  <c r="X623" i="5"/>
  <c r="X852" i="5"/>
  <c r="X853" i="5" l="1"/>
  <c r="X862" i="5" s="1"/>
  <c r="X1029" i="5"/>
  <c r="X1038" i="5" s="1"/>
  <c r="X1030" i="5"/>
  <c r="X1039" i="5" s="1"/>
  <c r="X1008" i="5"/>
  <c r="X854" i="5"/>
  <c r="X863" i="5" s="1"/>
  <c r="X1131" i="5"/>
  <c r="X1040" i="5" l="1"/>
  <c r="X864" i="5"/>
  <c r="X866" i="5" s="1"/>
  <c r="Y88" i="5" l="1"/>
  <c r="Y1028" i="5" l="1"/>
  <c r="Y623" i="5"/>
  <c r="Y852" i="5"/>
  <c r="Y1029" i="5" l="1"/>
  <c r="Y1038" i="5" s="1"/>
  <c r="Y854" i="5"/>
  <c r="Y863" i="5" s="1"/>
  <c r="Y853" i="5"/>
  <c r="Y862" i="5" s="1"/>
  <c r="Y1030" i="5"/>
  <c r="Y1039" i="5" s="1"/>
  <c r="Y1008" i="5"/>
  <c r="Y1131" i="5"/>
  <c r="Y864" i="5" l="1"/>
  <c r="Y866" i="5" s="1"/>
  <c r="Y1040" i="5"/>
  <c r="Z88" i="5" l="1"/>
  <c r="Z623" i="5" l="1"/>
  <c r="Z852" i="5"/>
  <c r="Z1028" i="5"/>
  <c r="Z1131" i="5" l="1"/>
  <c r="Z854" i="5"/>
  <c r="Z863" i="5" s="1"/>
  <c r="Z1030" i="5"/>
  <c r="Z1039" i="5" s="1"/>
  <c r="Z1029" i="5"/>
  <c r="Z1038" i="5" s="1"/>
  <c r="Z1008" i="5"/>
  <c r="Z853" i="5"/>
  <c r="Z862" i="5" s="1"/>
  <c r="Z864" i="5" l="1"/>
  <c r="Z866" i="5" s="1"/>
  <c r="Z1040" i="5"/>
  <c r="AA88" i="5" l="1"/>
  <c r="AA852" i="5" l="1"/>
  <c r="AA623" i="5"/>
  <c r="AA1028" i="5"/>
  <c r="AA1131" i="5" l="1"/>
  <c r="AA854" i="5"/>
  <c r="AA863" i="5" s="1"/>
  <c r="AA1029" i="5"/>
  <c r="AA1038" i="5" s="1"/>
  <c r="AA1030" i="5"/>
  <c r="AA1039" i="5" s="1"/>
  <c r="AA853" i="5"/>
  <c r="AA862" i="5" s="1"/>
  <c r="AA1008" i="5"/>
  <c r="AA864" i="5" l="1"/>
  <c r="AA866" i="5" s="1"/>
  <c r="AA1040" i="5"/>
  <c r="AB88" i="5" l="1"/>
  <c r="AB92" i="5" l="1"/>
  <c r="AB65" i="5" s="1"/>
  <c r="AB1028" i="5"/>
  <c r="AB623" i="5"/>
  <c r="AB852" i="5"/>
  <c r="AB854" i="5" l="1"/>
  <c r="AB863" i="5" s="1"/>
  <c r="AB1030" i="5"/>
  <c r="AB1039" i="5" s="1"/>
  <c r="AB853" i="5"/>
  <c r="AB862" i="5" s="1"/>
  <c r="AB1008" i="5"/>
  <c r="AB1029" i="5"/>
  <c r="AB1038" i="5" s="1"/>
  <c r="AB1131" i="5"/>
  <c r="AB1040" i="5" l="1"/>
  <c r="AB864" i="5"/>
  <c r="AB866" i="5" s="1"/>
  <c r="AC88" i="5" l="1"/>
  <c r="AC623" i="5" l="1"/>
  <c r="AC92" i="5"/>
  <c r="AC65" i="5" s="1"/>
  <c r="AC1028" i="5"/>
  <c r="AC852" i="5"/>
  <c r="AC1029" i="5" l="1"/>
  <c r="AC1038" i="5" s="1"/>
  <c r="AC853" i="5"/>
  <c r="AC862" i="5" s="1"/>
  <c r="AC1030" i="5"/>
  <c r="AC1039" i="5" s="1"/>
  <c r="AC854" i="5"/>
  <c r="AC863" i="5" s="1"/>
  <c r="AC1008" i="5"/>
  <c r="AC1131" i="5"/>
  <c r="AC864" i="5" l="1"/>
  <c r="AC866" i="5" s="1"/>
  <c r="AC1040" i="5"/>
  <c r="AD88" i="5" l="1"/>
  <c r="AD623" i="5" l="1"/>
  <c r="AD92" i="5"/>
  <c r="AD65" i="5" s="1"/>
  <c r="AD1028" i="5"/>
  <c r="AD852" i="5"/>
  <c r="AD853" i="5" l="1"/>
  <c r="AD862" i="5" s="1"/>
  <c r="AD854" i="5"/>
  <c r="AD863" i="5" s="1"/>
  <c r="AD1029" i="5"/>
  <c r="AD1038" i="5" s="1"/>
  <c r="AD1030" i="5"/>
  <c r="AD1039" i="5" s="1"/>
  <c r="AD1008" i="5"/>
  <c r="AD1131" i="5"/>
  <c r="AD1040" i="5" l="1"/>
  <c r="AD864" i="5"/>
  <c r="AD866" i="5" s="1"/>
  <c r="AE88" i="5" l="1"/>
  <c r="AE92" i="5" l="1"/>
  <c r="AE65" i="5" s="1"/>
  <c r="AE623" i="5"/>
  <c r="AE1028" i="5"/>
  <c r="AE852" i="5"/>
  <c r="AE854" i="5" l="1"/>
  <c r="AE863" i="5" s="1"/>
  <c r="AE1030" i="5"/>
  <c r="AE1039" i="5" s="1"/>
  <c r="AE853" i="5"/>
  <c r="AE862" i="5" s="1"/>
  <c r="AE1029" i="5"/>
  <c r="AE1038" i="5" s="1"/>
  <c r="AE1008" i="5"/>
  <c r="AE1131" i="5"/>
  <c r="AE1040" i="5" l="1"/>
  <c r="AE864" i="5"/>
  <c r="AE866" i="5" s="1"/>
  <c r="AF88" i="5" l="1"/>
  <c r="AF1028" i="5" l="1"/>
  <c r="AF852" i="5"/>
  <c r="AF1029" i="5" s="1"/>
  <c r="AF623" i="5"/>
  <c r="AF92" i="5"/>
  <c r="AF65" i="5" s="1"/>
  <c r="AF854" i="5" l="1"/>
  <c r="AF863" i="5" s="1"/>
  <c r="AF853" i="5"/>
  <c r="AF862" i="5" s="1"/>
  <c r="AF1038" i="5"/>
  <c r="AF1030" i="5"/>
  <c r="AF1039" i="5" s="1"/>
  <c r="AF1008" i="5"/>
  <c r="AF1131" i="5"/>
  <c r="AF864" i="5" l="1"/>
  <c r="AF866" i="5" s="1"/>
  <c r="AF1040" i="5"/>
  <c r="AG88" i="5"/>
  <c r="AG92" i="5" l="1"/>
  <c r="AG65" i="5" s="1"/>
  <c r="AG623" i="5"/>
  <c r="AG1028" i="5"/>
  <c r="AG852" i="5"/>
  <c r="AG1030" i="5" l="1"/>
  <c r="AG1039" i="5" s="1"/>
  <c r="AG853" i="5"/>
  <c r="AG862" i="5" s="1"/>
  <c r="AG1029" i="5"/>
  <c r="AG1038" i="5" s="1"/>
  <c r="AG854" i="5"/>
  <c r="AG863" i="5" s="1"/>
  <c r="AG1008" i="5"/>
  <c r="AG1131" i="5"/>
  <c r="AG1040" i="5" l="1"/>
  <c r="AG864" i="5"/>
  <c r="AG866" i="5" s="1"/>
  <c r="AH88" i="5" l="1"/>
  <c r="AH623" i="5" l="1"/>
  <c r="AH92" i="5"/>
  <c r="AH65" i="5" s="1"/>
  <c r="AH1028" i="5"/>
  <c r="AH852" i="5"/>
  <c r="AH853" i="5" l="1"/>
  <c r="AH862" i="5" s="1"/>
  <c r="AH854" i="5"/>
  <c r="AH863" i="5" s="1"/>
  <c r="AH1030" i="5"/>
  <c r="AH1039" i="5" s="1"/>
  <c r="AH1029" i="5"/>
  <c r="AH1038" i="5" s="1"/>
  <c r="AH1008" i="5"/>
  <c r="AH1131" i="5"/>
  <c r="AH1040" i="5" l="1"/>
  <c r="AH864" i="5"/>
  <c r="AH866" i="5" s="1"/>
  <c r="AI88" i="5" l="1"/>
  <c r="AI1028" i="5" l="1"/>
  <c r="AI852" i="5"/>
  <c r="AI623" i="5"/>
  <c r="AI92" i="5"/>
  <c r="AI65" i="5" s="1"/>
  <c r="Q71" i="5" l="1"/>
  <c r="AI853" i="5"/>
  <c r="AI862" i="5" s="1"/>
  <c r="AI1030" i="5"/>
  <c r="AI1039" i="5" s="1"/>
  <c r="AI854" i="5"/>
  <c r="AI863" i="5" s="1"/>
  <c r="AI1008" i="5"/>
  <c r="AI1029" i="5"/>
  <c r="AI1038" i="5" s="1"/>
  <c r="AI1131" i="5"/>
  <c r="AI1040" i="5" l="1"/>
  <c r="AI864" i="5"/>
  <c r="AI866" i="5" s="1"/>
  <c r="AJ88" i="5" l="1"/>
  <c r="AJ852" i="5" l="1"/>
  <c r="AJ1028" i="5"/>
  <c r="AJ623" i="5"/>
  <c r="AJ92" i="5"/>
  <c r="AJ65" i="5" s="1"/>
  <c r="R71" i="5" l="1"/>
  <c r="AJ1131" i="5"/>
  <c r="AJ854" i="5"/>
  <c r="AJ863" i="5" s="1"/>
  <c r="AJ1029" i="5"/>
  <c r="AJ1038" i="5" s="1"/>
  <c r="AJ1030" i="5"/>
  <c r="AJ1039" i="5" s="1"/>
  <c r="AJ1008" i="5"/>
  <c r="AJ853" i="5"/>
  <c r="AJ862" i="5" s="1"/>
  <c r="AJ864" i="5" l="1"/>
  <c r="AJ866" i="5" s="1"/>
  <c r="AJ1040" i="5"/>
  <c r="AK88" i="5" l="1"/>
  <c r="AK1028" i="5" l="1"/>
  <c r="AK92" i="5"/>
  <c r="AK65" i="5" s="1"/>
  <c r="S71" i="5" s="1"/>
  <c r="AK623" i="5"/>
  <c r="AK852" i="5"/>
  <c r="AK1029" i="5" l="1"/>
  <c r="AK1038" i="5" s="1"/>
  <c r="AK854" i="5"/>
  <c r="AK863" i="5" s="1"/>
  <c r="AK853" i="5"/>
  <c r="AK862" i="5" s="1"/>
  <c r="AK1030" i="5"/>
  <c r="AK1039" i="5" s="1"/>
  <c r="AK1008" i="5"/>
  <c r="AK1131" i="5"/>
  <c r="AK864" i="5" l="1"/>
  <c r="AK866" i="5" s="1"/>
  <c r="AK1040" i="5"/>
  <c r="AL88" i="5" l="1"/>
  <c r="AL623" i="5" l="1"/>
  <c r="AL1028" i="5"/>
  <c r="AL92" i="5"/>
  <c r="AL65" i="5" s="1"/>
  <c r="AL852" i="5"/>
  <c r="AL1131" i="5" l="1"/>
  <c r="AL854" i="5"/>
  <c r="AL863" i="5" s="1"/>
  <c r="AL1030" i="5"/>
  <c r="AL1039" i="5" s="1"/>
  <c r="AL1029" i="5"/>
  <c r="AL1038" i="5" s="1"/>
  <c r="AL1008" i="5"/>
  <c r="AL853" i="5"/>
  <c r="AL862" i="5" s="1"/>
  <c r="AL864" i="5" l="1"/>
  <c r="AL866" i="5" s="1"/>
  <c r="AL1040" i="5"/>
  <c r="AM88" i="5" l="1"/>
  <c r="AM623" i="5" l="1"/>
  <c r="AM92" i="5"/>
  <c r="AM65" i="5" s="1"/>
  <c r="AM1028" i="5"/>
  <c r="AM852" i="5"/>
  <c r="AM1030" i="5" l="1"/>
  <c r="AM1039" i="5" s="1"/>
  <c r="AM854" i="5"/>
  <c r="AM863" i="5" s="1"/>
  <c r="AM853" i="5"/>
  <c r="AM862" i="5" s="1"/>
  <c r="AM1008" i="5"/>
  <c r="AM1029" i="5"/>
  <c r="AM1038" i="5" s="1"/>
  <c r="AM1131" i="5"/>
  <c r="AM1040" i="5" l="1"/>
  <c r="AM864" i="5"/>
  <c r="AM866" i="5" s="1"/>
  <c r="AN88" i="5" l="1"/>
  <c r="AN1028" i="5" l="1"/>
  <c r="AN92" i="5"/>
  <c r="AN65" i="5" s="1"/>
  <c r="AN623" i="5"/>
  <c r="AN852" i="5"/>
  <c r="AN854" i="5" l="1"/>
  <c r="AN863" i="5" s="1"/>
  <c r="AN1029" i="5"/>
  <c r="AN1038" i="5" s="1"/>
  <c r="AN853" i="5"/>
  <c r="AN862" i="5" s="1"/>
  <c r="AN1008" i="5"/>
  <c r="AN1030" i="5"/>
  <c r="AN1039" i="5" s="1"/>
  <c r="AN1131" i="5"/>
  <c r="AN864" i="5" l="1"/>
  <c r="AN866" i="5" s="1"/>
  <c r="AN1040" i="5"/>
  <c r="AO88" i="5" l="1"/>
  <c r="AO852" i="5" l="1"/>
  <c r="AO623" i="5"/>
  <c r="AO1028" i="5"/>
  <c r="AO92" i="5"/>
  <c r="AO65" i="5" s="1"/>
  <c r="AO1131" i="5" l="1"/>
  <c r="AO853" i="5"/>
  <c r="AO862" i="5" s="1"/>
  <c r="AO1030" i="5"/>
  <c r="AO1039" i="5" s="1"/>
  <c r="AO1008" i="5"/>
  <c r="AO854" i="5"/>
  <c r="AO863" i="5" s="1"/>
  <c r="AO1029" i="5"/>
  <c r="AO1038" i="5" s="1"/>
  <c r="AO1040" i="5" l="1"/>
  <c r="AO864" i="5"/>
  <c r="AO866" i="5" s="1"/>
  <c r="AP88" i="5" l="1"/>
  <c r="AP623" i="5" l="1"/>
  <c r="AP92" i="5"/>
  <c r="AP65" i="5" s="1"/>
  <c r="AP852" i="5"/>
  <c r="AP1028" i="5"/>
  <c r="AP1131" i="5" l="1"/>
  <c r="AP853" i="5"/>
  <c r="AP862" i="5" s="1"/>
  <c r="AP1029" i="5"/>
  <c r="AP1038" i="5" s="1"/>
  <c r="AP854" i="5"/>
  <c r="AP863" i="5" s="1"/>
  <c r="AP1030" i="5"/>
  <c r="AP1039" i="5" s="1"/>
  <c r="AP1008" i="5"/>
  <c r="AP1040" i="5" l="1"/>
  <c r="AP864" i="5"/>
  <c r="AP866" i="5" s="1"/>
  <c r="AQ88" i="5" l="1"/>
  <c r="AQ852" i="5" l="1"/>
  <c r="AQ92" i="5"/>
  <c r="AQ65" i="5" s="1"/>
  <c r="AQ1028" i="5"/>
  <c r="AQ623" i="5"/>
  <c r="AQ1131" i="5" l="1"/>
  <c r="AQ853" i="5"/>
  <c r="AQ862" i="5" s="1"/>
  <c r="AQ1029" i="5"/>
  <c r="AQ1038" i="5" s="1"/>
  <c r="AQ854" i="5"/>
  <c r="AQ863" i="5" s="1"/>
  <c r="AQ1030" i="5"/>
  <c r="AQ1039" i="5" s="1"/>
  <c r="AQ1008" i="5"/>
  <c r="AQ1040" i="5" l="1"/>
  <c r="AQ864" i="5"/>
  <c r="AQ866" i="5" s="1"/>
  <c r="AR88" i="5" l="1"/>
  <c r="AR852" i="5" l="1"/>
  <c r="AR1028" i="5"/>
  <c r="AR92" i="5"/>
  <c r="AR65" i="5" s="1"/>
  <c r="AR623" i="5"/>
  <c r="AR1131" i="5" l="1"/>
  <c r="AR1029" i="5"/>
  <c r="AR1038" i="5" s="1"/>
  <c r="AR853" i="5"/>
  <c r="AR862" i="5" s="1"/>
  <c r="AR1030" i="5"/>
  <c r="AR1039" i="5" s="1"/>
  <c r="AR1008" i="5"/>
  <c r="AR854" i="5"/>
  <c r="AR863" i="5" s="1"/>
  <c r="AR1040" i="5" l="1"/>
  <c r="AR864" i="5"/>
  <c r="AR866" i="5" s="1"/>
  <c r="AS88" i="5" l="1"/>
  <c r="AS1028" i="5" l="1"/>
  <c r="AS92" i="5"/>
  <c r="AS65" i="5" s="1"/>
  <c r="AS852" i="5"/>
  <c r="AS623" i="5"/>
  <c r="AS1029" i="5" l="1"/>
  <c r="AS1038" i="5" s="1"/>
  <c r="AS853" i="5"/>
  <c r="AS862" i="5" s="1"/>
  <c r="AS1008" i="5"/>
  <c r="AS854" i="5"/>
  <c r="AS863" i="5" s="1"/>
  <c r="AS1030" i="5"/>
  <c r="AS1039" i="5" s="1"/>
  <c r="AS1131" i="5"/>
  <c r="AS1040" i="5" l="1"/>
  <c r="AS864" i="5"/>
  <c r="AS866" i="5" s="1"/>
  <c r="AT88" i="5" l="1"/>
  <c r="AT623" i="5" l="1"/>
  <c r="AT92" i="5"/>
  <c r="AT65" i="5" s="1"/>
  <c r="AT1028" i="5"/>
  <c r="AT852" i="5"/>
  <c r="AB71" i="5" l="1"/>
  <c r="AT1131" i="5"/>
  <c r="AT853" i="5"/>
  <c r="AT862" i="5" s="1"/>
  <c r="AT854" i="5"/>
  <c r="AT863" i="5" s="1"/>
  <c r="AT1029" i="5"/>
  <c r="AT1038" i="5" s="1"/>
  <c r="AT1030" i="5"/>
  <c r="AT1039" i="5" s="1"/>
  <c r="AT1008" i="5"/>
  <c r="AT1040" i="5" l="1"/>
  <c r="AT864" i="5"/>
  <c r="AT866" i="5" s="1"/>
  <c r="AU88" i="5" l="1"/>
  <c r="AU1028" i="5" l="1"/>
  <c r="AU623" i="5"/>
  <c r="AU92" i="5"/>
  <c r="AU65" i="5" s="1"/>
  <c r="AU852" i="5"/>
  <c r="AC71" i="5" l="1"/>
  <c r="AU1030" i="5"/>
  <c r="AU1039" i="5" s="1"/>
  <c r="AU853" i="5"/>
  <c r="AU862" i="5" s="1"/>
  <c r="AU1029" i="5"/>
  <c r="AU1038" i="5" s="1"/>
  <c r="AU1008" i="5"/>
  <c r="AU854" i="5"/>
  <c r="AU863" i="5" s="1"/>
  <c r="AU1131" i="5"/>
  <c r="AU1040" i="5" l="1"/>
  <c r="AU864" i="5"/>
  <c r="AU866" i="5" s="1"/>
  <c r="AV88" i="5" l="1"/>
  <c r="AV1028" i="5" l="1"/>
  <c r="AV623" i="5"/>
  <c r="AV92" i="5"/>
  <c r="AV65" i="5" s="1"/>
  <c r="AV852" i="5"/>
  <c r="AD71" i="5" l="1"/>
  <c r="AV1029" i="5"/>
  <c r="AV1038" i="5" s="1"/>
  <c r="AV853" i="5"/>
  <c r="AV862" i="5" s="1"/>
  <c r="AV854" i="5"/>
  <c r="AV863" i="5" s="1"/>
  <c r="AV1008" i="5"/>
  <c r="AV1030" i="5"/>
  <c r="AV1039" i="5" s="1"/>
  <c r="AV1131" i="5"/>
  <c r="AV864" i="5" l="1"/>
  <c r="AV866" i="5" s="1"/>
  <c r="AV1040" i="5"/>
  <c r="AW88" i="5" l="1"/>
  <c r="AW1028" i="5" l="1"/>
  <c r="AW92" i="5"/>
  <c r="AW65" i="5" s="1"/>
  <c r="AW623" i="5"/>
  <c r="AW852" i="5"/>
  <c r="AE71" i="5" l="1"/>
  <c r="AW1030" i="5"/>
  <c r="AW1039" i="5" s="1"/>
  <c r="AW1029" i="5"/>
  <c r="AW1038" i="5" s="1"/>
  <c r="AW853" i="5"/>
  <c r="AW862" i="5" s="1"/>
  <c r="AW854" i="5"/>
  <c r="AW863" i="5" s="1"/>
  <c r="AW1008" i="5"/>
  <c r="AW1131" i="5"/>
  <c r="AW1040" i="5" l="1"/>
  <c r="AW864" i="5"/>
  <c r="AW866" i="5" s="1"/>
  <c r="AX88" i="5" l="1"/>
  <c r="AX92" i="5" l="1"/>
  <c r="AX65" i="5" s="1"/>
  <c r="AX623" i="5"/>
  <c r="AX1028" i="5"/>
  <c r="AX852" i="5"/>
  <c r="AF71" i="5" l="1"/>
  <c r="AX1131" i="5"/>
  <c r="AX854" i="5"/>
  <c r="AX863" i="5" s="1"/>
  <c r="AX1030" i="5"/>
  <c r="AX1039" i="5" s="1"/>
  <c r="AX1029" i="5"/>
  <c r="AX1038" i="5" s="1"/>
  <c r="AX853" i="5"/>
  <c r="AX862" i="5" s="1"/>
  <c r="AX1008" i="5"/>
  <c r="AX864" i="5" l="1"/>
  <c r="AX866" i="5" s="1"/>
  <c r="AX1040" i="5"/>
  <c r="AY88" i="5" l="1"/>
  <c r="AY1028" i="5" l="1"/>
  <c r="AY623" i="5"/>
  <c r="AY92" i="5"/>
  <c r="AY65" i="5" s="1"/>
  <c r="AY852" i="5"/>
  <c r="AG71" i="5" l="1"/>
  <c r="AY854" i="5"/>
  <c r="AY863" i="5" s="1"/>
  <c r="AY1030" i="5"/>
  <c r="AY1039" i="5" s="1"/>
  <c r="AY853" i="5"/>
  <c r="AY862" i="5" s="1"/>
  <c r="AY1029" i="5"/>
  <c r="AY1038" i="5" s="1"/>
  <c r="AY1008" i="5"/>
  <c r="AY1131" i="5"/>
  <c r="AY1040" i="5" l="1"/>
  <c r="AY864" i="5"/>
  <c r="AY866" i="5" s="1"/>
  <c r="AZ88" i="5"/>
  <c r="AZ852" i="5" l="1"/>
  <c r="AZ92" i="5"/>
  <c r="AZ65" i="5" s="1"/>
  <c r="AZ623" i="5"/>
  <c r="AZ1028" i="5"/>
  <c r="AH71" i="5" l="1"/>
  <c r="AZ1131" i="5"/>
  <c r="AZ1030" i="5"/>
  <c r="AZ1039" i="5" s="1"/>
  <c r="AZ1029" i="5"/>
  <c r="AZ1038" i="5" s="1"/>
  <c r="AZ1008" i="5"/>
  <c r="AZ853" i="5"/>
  <c r="AZ862" i="5" s="1"/>
  <c r="AZ854" i="5"/>
  <c r="AZ863" i="5" s="1"/>
  <c r="AZ1040" i="5" l="1"/>
  <c r="AZ864" i="5"/>
  <c r="AZ866" i="5" s="1"/>
  <c r="BA88" i="5" l="1"/>
  <c r="BA852" i="5" l="1"/>
  <c r="BA92" i="5"/>
  <c r="BA65" i="5" s="1"/>
  <c r="BA623" i="5"/>
  <c r="BA1028" i="5"/>
  <c r="AI71" i="5" l="1"/>
  <c r="BA1029" i="5"/>
  <c r="BA1038" i="5" s="1"/>
  <c r="BA853" i="5"/>
  <c r="BA862" i="5" s="1"/>
  <c r="BA1030" i="5"/>
  <c r="BA1039" i="5" s="1"/>
  <c r="BA854" i="5"/>
  <c r="BA863" i="5" s="1"/>
  <c r="BA1008" i="5"/>
  <c r="BA1131" i="5"/>
  <c r="BA864" i="5" l="1"/>
  <c r="BA866" i="5" s="1"/>
  <c r="BA1040" i="5"/>
  <c r="BB88" i="5" l="1"/>
  <c r="BB92" i="5" l="1"/>
  <c r="BB65" i="5" s="1"/>
  <c r="BB623" i="5"/>
  <c r="BB852" i="5"/>
  <c r="BB1028" i="5"/>
  <c r="AJ71" i="5" l="1"/>
  <c r="BB854" i="5"/>
  <c r="BB863" i="5" s="1"/>
  <c r="BB1008" i="5"/>
  <c r="BB1029" i="5"/>
  <c r="BB1038" i="5" s="1"/>
  <c r="BB853" i="5"/>
  <c r="BB862" i="5" s="1"/>
  <c r="BB1030" i="5"/>
  <c r="BB1039" i="5" s="1"/>
  <c r="BB1131" i="5"/>
  <c r="BB864" i="5" l="1"/>
  <c r="BB866" i="5" s="1"/>
  <c r="BB1040" i="5"/>
  <c r="BC88" i="5" l="1"/>
  <c r="BC92" i="5" l="1"/>
  <c r="BC65" i="5" s="1"/>
  <c r="BC623" i="5"/>
  <c r="BC1028" i="5"/>
  <c r="BC852" i="5"/>
  <c r="AK71" i="5" l="1"/>
  <c r="BC854" i="5"/>
  <c r="BC863" i="5" s="1"/>
  <c r="BC1029" i="5"/>
  <c r="BC1038" i="5" s="1"/>
  <c r="BC853" i="5"/>
  <c r="BC862" i="5" s="1"/>
  <c r="BC1030" i="5"/>
  <c r="BC1039" i="5" s="1"/>
  <c r="BC1008" i="5"/>
  <c r="BC1131" i="5"/>
  <c r="BC864" i="5" l="1"/>
  <c r="BC866" i="5" s="1"/>
  <c r="BC1040" i="5"/>
  <c r="BD88" i="5" l="1"/>
  <c r="BD623" i="5" l="1"/>
  <c r="BD92" i="5"/>
  <c r="BD65" i="5" s="1"/>
  <c r="BD1028" i="5"/>
  <c r="BD852" i="5"/>
  <c r="AL71" i="5" l="1"/>
  <c r="BD1030" i="5"/>
  <c r="BD1039" i="5" s="1"/>
  <c r="BD854" i="5"/>
  <c r="BD863" i="5" s="1"/>
  <c r="BD853" i="5"/>
  <c r="BD862" i="5" s="1"/>
  <c r="BD1029" i="5"/>
  <c r="BD1038" i="5" s="1"/>
  <c r="BD1008" i="5"/>
  <c r="BD1131" i="5"/>
  <c r="BD1040" i="5" l="1"/>
  <c r="BD864" i="5"/>
  <c r="BD866" i="5" s="1"/>
  <c r="BE88" i="5" l="1"/>
  <c r="BE1028" i="5" l="1"/>
  <c r="BE92" i="5"/>
  <c r="BE65" i="5" s="1"/>
  <c r="BE623" i="5"/>
  <c r="BE852" i="5"/>
  <c r="AM71" i="5" l="1"/>
  <c r="BE1030" i="5"/>
  <c r="BE1039" i="5" s="1"/>
  <c r="BE853" i="5"/>
  <c r="BE862" i="5" s="1"/>
  <c r="BE854" i="5"/>
  <c r="BE863" i="5" s="1"/>
  <c r="BE1008" i="5"/>
  <c r="BE1029" i="5"/>
  <c r="BE1038" i="5" s="1"/>
  <c r="BE1131" i="5"/>
  <c r="BE1040" i="5" l="1"/>
  <c r="BE864" i="5"/>
  <c r="BE866" i="5" s="1"/>
  <c r="BF88" i="5" l="1"/>
  <c r="BF92" i="5" l="1"/>
  <c r="BF65" i="5" s="1"/>
  <c r="BF623" i="5"/>
  <c r="BF852" i="5"/>
  <c r="BF1028" i="5"/>
  <c r="AN71" i="5" l="1"/>
  <c r="BF854" i="5"/>
  <c r="BF863" i="5" s="1"/>
  <c r="BF1030" i="5"/>
  <c r="BF1039" i="5" s="1"/>
  <c r="BF853" i="5"/>
  <c r="BF862" i="5" s="1"/>
  <c r="BF1029" i="5"/>
  <c r="BF1038" i="5" s="1"/>
  <c r="BF1008" i="5"/>
  <c r="BF1131" i="5"/>
  <c r="BF864" i="5" l="1"/>
  <c r="BF866" i="5" s="1"/>
  <c r="BF1040" i="5"/>
  <c r="BG88" i="5"/>
  <c r="BG852" i="5" l="1"/>
  <c r="BG1028" i="5"/>
  <c r="BG623" i="5"/>
  <c r="BG92" i="5"/>
  <c r="BG65" i="5" s="1"/>
  <c r="AO71" i="5" l="1"/>
  <c r="BG1131" i="5"/>
  <c r="BG853" i="5"/>
  <c r="BG862" i="5" s="1"/>
  <c r="BG1030" i="5"/>
  <c r="BG1039" i="5" s="1"/>
  <c r="BG1029" i="5"/>
  <c r="BG1038" i="5" s="1"/>
  <c r="BG854" i="5"/>
  <c r="BG863" i="5" s="1"/>
  <c r="BG1008" i="5"/>
  <c r="BG1040" i="5" l="1"/>
  <c r="BG864" i="5"/>
  <c r="BG866" i="5" s="1"/>
  <c r="BH88" i="5" l="1"/>
  <c r="BH852" i="5" l="1"/>
  <c r="BH92" i="5"/>
  <c r="BH65" i="5" s="1"/>
  <c r="BH623" i="5"/>
  <c r="BH1028" i="5"/>
  <c r="AP71" i="5" l="1"/>
  <c r="BH1131" i="5"/>
  <c r="BH1030" i="5"/>
  <c r="BH1039" i="5" s="1"/>
  <c r="BH1008" i="5"/>
  <c r="BH854" i="5"/>
  <c r="BH863" i="5" s="1"/>
  <c r="BH1029" i="5"/>
  <c r="BH1038" i="5" s="1"/>
  <c r="BH853" i="5"/>
  <c r="BH862" i="5" s="1"/>
  <c r="BH864" i="5" l="1"/>
  <c r="BH866" i="5" s="1"/>
  <c r="BH1040" i="5"/>
  <c r="BI88" i="5" l="1"/>
  <c r="BI852" i="5" l="1"/>
  <c r="BI1028" i="5"/>
  <c r="BI623" i="5"/>
  <c r="BI92" i="5"/>
  <c r="BI65" i="5" s="1"/>
  <c r="AQ71" i="5" l="1"/>
  <c r="BI1131" i="5"/>
  <c r="BI1030" i="5"/>
  <c r="BI1039" i="5" s="1"/>
  <c r="BI1029" i="5"/>
  <c r="BI1038" i="5" s="1"/>
  <c r="BI853" i="5"/>
  <c r="BI862" i="5" s="1"/>
  <c r="BI854" i="5"/>
  <c r="BI863" i="5" s="1"/>
  <c r="BI1008" i="5"/>
  <c r="BI864" i="5" l="1"/>
  <c r="BI866" i="5" s="1"/>
  <c r="BI1040" i="5"/>
  <c r="BJ88" i="5" l="1"/>
  <c r="BJ92" i="5" l="1"/>
  <c r="BJ65" i="5" s="1"/>
  <c r="BJ623" i="5"/>
  <c r="BJ852" i="5"/>
  <c r="BJ1028" i="5"/>
  <c r="AR71" i="5" l="1"/>
  <c r="BJ854" i="5"/>
  <c r="BJ863" i="5" s="1"/>
  <c r="BJ853" i="5"/>
  <c r="BJ862" i="5" s="1"/>
  <c r="BJ1029" i="5"/>
  <c r="BJ1038" i="5" s="1"/>
  <c r="BJ1030" i="5"/>
  <c r="BJ1039" i="5" s="1"/>
  <c r="BJ1008" i="5"/>
  <c r="BJ1131" i="5"/>
  <c r="BJ864" i="5" l="1"/>
  <c r="BJ866" i="5" s="1"/>
  <c r="BJ1040" i="5"/>
  <c r="BK88" i="5" l="1"/>
  <c r="BK92" i="5" l="1"/>
  <c r="BK65" i="5" s="1"/>
  <c r="BK623" i="5"/>
  <c r="BK852" i="5"/>
  <c r="BK1028" i="5"/>
  <c r="AS71" i="5" l="1"/>
  <c r="BK1029" i="5"/>
  <c r="BK1038" i="5" s="1"/>
  <c r="BK1008" i="5"/>
  <c r="BK853" i="5"/>
  <c r="BK862" i="5" s="1"/>
  <c r="BK854" i="5"/>
  <c r="BK863" i="5" s="1"/>
  <c r="BK1030" i="5"/>
  <c r="BK1039" i="5" s="1"/>
  <c r="BK1131" i="5"/>
  <c r="BK864" i="5" l="1"/>
  <c r="BK866" i="5" s="1"/>
  <c r="BK1040" i="5"/>
  <c r="BL88" i="5" l="1"/>
  <c r="BL623" i="5" l="1"/>
  <c r="BL1028" i="5"/>
  <c r="BL92" i="5"/>
  <c r="BL65" i="5" s="1"/>
  <c r="BL852" i="5"/>
  <c r="AT71" i="5" l="1"/>
  <c r="BL1030" i="5"/>
  <c r="BL1039" i="5" s="1"/>
  <c r="BL853" i="5"/>
  <c r="BL862" i="5" s="1"/>
  <c r="BL854" i="5"/>
  <c r="BL863" i="5" s="1"/>
  <c r="BL1008" i="5"/>
  <c r="BL1029" i="5"/>
  <c r="BL1038" i="5" s="1"/>
  <c r="BL1131" i="5"/>
  <c r="BL1040" i="5" l="1"/>
  <c r="BL864" i="5"/>
  <c r="BL866" i="5" s="1"/>
  <c r="BM88" i="5" l="1"/>
  <c r="BM1028" i="5" l="1"/>
  <c r="BM623" i="5"/>
  <c r="BM852" i="5"/>
  <c r="BM92" i="5"/>
  <c r="BM65" i="5" s="1"/>
  <c r="AU71" i="5" l="1"/>
  <c r="BM1030" i="5"/>
  <c r="BM1039" i="5" s="1"/>
  <c r="BM1029" i="5"/>
  <c r="BM1038" i="5" s="1"/>
  <c r="BM854" i="5"/>
  <c r="BM863" i="5" s="1"/>
  <c r="BM853" i="5"/>
  <c r="BM862" i="5" s="1"/>
  <c r="BM1008" i="5"/>
  <c r="BM1131" i="5"/>
  <c r="BM1040" i="5" l="1"/>
  <c r="BM864" i="5"/>
  <c r="BM866" i="5" s="1"/>
  <c r="BN88" i="5" l="1"/>
  <c r="BN92" i="5" l="1"/>
  <c r="BN65" i="5" s="1"/>
  <c r="BN1028" i="5"/>
  <c r="BN623" i="5"/>
  <c r="BN852" i="5"/>
  <c r="AV71" i="5" l="1"/>
  <c r="BN1030" i="5"/>
  <c r="BN1039" i="5" s="1"/>
  <c r="BN853" i="5"/>
  <c r="BN862" i="5" s="1"/>
  <c r="BN1029" i="5"/>
  <c r="BN1038" i="5" s="1"/>
  <c r="BN854" i="5"/>
  <c r="BN863" i="5" s="1"/>
  <c r="BN1008" i="5"/>
  <c r="BN1131" i="5"/>
  <c r="BN1040" i="5" l="1"/>
  <c r="BN864" i="5"/>
  <c r="BN866" i="5" s="1"/>
  <c r="BO88" i="5" l="1"/>
  <c r="BO852" i="5" l="1"/>
  <c r="BO1028" i="5"/>
  <c r="BO623" i="5"/>
  <c r="BO92" i="5"/>
  <c r="BO65" i="5" s="1"/>
  <c r="AW71" i="5" l="1"/>
  <c r="BO1131" i="5"/>
  <c r="BO854" i="5"/>
  <c r="BO863" i="5" s="1"/>
  <c r="BO1030" i="5"/>
  <c r="BO1039" i="5" s="1"/>
  <c r="BO853" i="5"/>
  <c r="BO862" i="5" s="1"/>
  <c r="BO1008" i="5"/>
  <c r="BO1029" i="5"/>
  <c r="BO1038" i="5" s="1"/>
  <c r="BO1040" i="5" l="1"/>
  <c r="BO864" i="5"/>
  <c r="BO866" i="5" s="1"/>
  <c r="BP88" i="5" l="1"/>
  <c r="BP623" i="5" l="1"/>
  <c r="BP92" i="5"/>
  <c r="BP65" i="5" s="1"/>
  <c r="BP1028" i="5"/>
  <c r="BP852" i="5"/>
  <c r="AX71" i="5" l="1"/>
  <c r="BP853" i="5"/>
  <c r="BP862" i="5" s="1"/>
  <c r="BP1030" i="5"/>
  <c r="BP1039" i="5" s="1"/>
  <c r="BP854" i="5"/>
  <c r="BP863" i="5" s="1"/>
  <c r="BP1029" i="5"/>
  <c r="BP1038" i="5" s="1"/>
  <c r="BP1008" i="5"/>
  <c r="BP1131" i="5"/>
  <c r="BP1040" i="5" l="1"/>
  <c r="BP864" i="5"/>
  <c r="BP866" i="5" s="1"/>
  <c r="BQ88" i="5" l="1"/>
  <c r="BQ1028" i="5" l="1"/>
  <c r="BQ92" i="5"/>
  <c r="BQ65" i="5" s="1"/>
  <c r="BQ623" i="5"/>
  <c r="BQ852" i="5"/>
  <c r="AY71" i="5" l="1"/>
  <c r="BQ854" i="5"/>
  <c r="BQ863" i="5" s="1"/>
  <c r="BQ853" i="5"/>
  <c r="BQ862" i="5" s="1"/>
  <c r="BQ1030" i="5"/>
  <c r="BQ1039" i="5" s="1"/>
  <c r="BQ1029" i="5"/>
  <c r="BQ1038" i="5" s="1"/>
  <c r="BQ1008" i="5"/>
  <c r="BQ1131" i="5"/>
  <c r="BQ864" i="5" l="1"/>
  <c r="BQ866" i="5" s="1"/>
  <c r="BQ1040" i="5"/>
  <c r="BR88" i="5" l="1"/>
  <c r="BR623" i="5" l="1"/>
  <c r="BR92" i="5"/>
  <c r="BR65" i="5" s="1"/>
  <c r="BR1028" i="5"/>
  <c r="BR852" i="5"/>
  <c r="AZ71" i="5" l="1"/>
  <c r="BR1030" i="5"/>
  <c r="BR1039" i="5" s="1"/>
  <c r="BR853" i="5"/>
  <c r="BR862" i="5" s="1"/>
  <c r="BR854" i="5"/>
  <c r="BR863" i="5" s="1"/>
  <c r="BR1029" i="5"/>
  <c r="BR1038" i="5" s="1"/>
  <c r="BR1008" i="5"/>
  <c r="BR1131" i="5"/>
  <c r="BR1040" i="5" l="1"/>
  <c r="BR864" i="5"/>
  <c r="BR866" i="5" s="1"/>
  <c r="BS88" i="5" l="1"/>
  <c r="BS1028" i="5" l="1"/>
  <c r="BS623" i="5"/>
  <c r="BS92" i="5"/>
  <c r="BS65" i="5" s="1"/>
  <c r="BS852" i="5"/>
  <c r="BA71" i="5" l="1"/>
  <c r="BS1029" i="5"/>
  <c r="BS1038" i="5" s="1"/>
  <c r="BS854" i="5"/>
  <c r="BS863" i="5" s="1"/>
  <c r="BS853" i="5"/>
  <c r="BS862" i="5" s="1"/>
  <c r="BS1008" i="5"/>
  <c r="BS1030" i="5"/>
  <c r="BS1039" i="5" s="1"/>
  <c r="BS1131" i="5"/>
  <c r="BS864" i="5" l="1"/>
  <c r="BS866" i="5" s="1"/>
  <c r="BS1040" i="5"/>
  <c r="BT88" i="5" l="1"/>
  <c r="BT623" i="5" l="1"/>
  <c r="BT92" i="5"/>
  <c r="BT65" i="5" s="1"/>
  <c r="BT852" i="5"/>
  <c r="BT1028" i="5"/>
  <c r="BB71" i="5" l="1"/>
  <c r="BT1131" i="5"/>
  <c r="BT854" i="5"/>
  <c r="BT863" i="5" s="1"/>
  <c r="BT853" i="5"/>
  <c r="BT862" i="5" s="1"/>
  <c r="BT1029" i="5"/>
  <c r="BT1038" i="5" s="1"/>
  <c r="BT1008" i="5"/>
  <c r="BT1030" i="5"/>
  <c r="BT1039" i="5" s="1"/>
  <c r="BT864" i="5" l="1"/>
  <c r="BT866" i="5" s="1"/>
  <c r="BT1040" i="5"/>
  <c r="BU88" i="5" l="1"/>
  <c r="BU92" i="5" l="1"/>
  <c r="BU65" i="5" s="1"/>
  <c r="BU623" i="5"/>
  <c r="BU852" i="5"/>
  <c r="BU1028" i="5"/>
  <c r="BC71" i="5" l="1"/>
  <c r="BU1029" i="5"/>
  <c r="BU1038" i="5" s="1"/>
  <c r="BU1030" i="5"/>
  <c r="BU1039" i="5" s="1"/>
  <c r="BU853" i="5"/>
  <c r="BU862" i="5" s="1"/>
  <c r="BU854" i="5"/>
  <c r="BU863" i="5" s="1"/>
  <c r="BU1008" i="5"/>
  <c r="BU1131" i="5"/>
  <c r="BU864" i="5" l="1"/>
  <c r="BU866" i="5" s="1"/>
  <c r="BU1040" i="5"/>
  <c r="BV88" i="5" l="1"/>
  <c r="BV623" i="5" l="1"/>
  <c r="BV92" i="5"/>
  <c r="BV65" i="5" s="1"/>
  <c r="BV1028" i="5"/>
  <c r="BV852" i="5"/>
  <c r="BD71" i="5" l="1"/>
  <c r="BV1029" i="5"/>
  <c r="BV1038" i="5" s="1"/>
  <c r="BV854" i="5"/>
  <c r="BV863" i="5" s="1"/>
  <c r="BV1030" i="5"/>
  <c r="BV1039" i="5" s="1"/>
  <c r="BV853" i="5"/>
  <c r="BV862" i="5" s="1"/>
  <c r="BV1008" i="5"/>
  <c r="BV1131" i="5"/>
  <c r="BV864" i="5" l="1"/>
  <c r="BV866" i="5" s="1"/>
  <c r="BV1040" i="5"/>
  <c r="BW88" i="5" l="1"/>
  <c r="BW92" i="5" l="1"/>
  <c r="BW65" i="5" s="1"/>
  <c r="BW852" i="5"/>
  <c r="BW1028" i="5"/>
  <c r="BW623" i="5"/>
  <c r="BE71" i="5" l="1"/>
  <c r="BW1131" i="5"/>
  <c r="BW853" i="5"/>
  <c r="BW862" i="5" s="1"/>
  <c r="BW1030" i="5"/>
  <c r="BW1039" i="5" s="1"/>
  <c r="BW1008" i="5"/>
  <c r="BW854" i="5"/>
  <c r="BW863" i="5" s="1"/>
  <c r="BW1029" i="5"/>
  <c r="BW1038" i="5" s="1"/>
  <c r="BW1040" i="5" l="1"/>
  <c r="BW864" i="5"/>
  <c r="BW866" i="5" s="1"/>
  <c r="BX88" i="5" l="1"/>
  <c r="BX1028" i="5" l="1"/>
  <c r="BX92" i="5"/>
  <c r="BX65" i="5" s="1"/>
  <c r="BX623" i="5"/>
  <c r="BX852" i="5"/>
  <c r="BF71" i="5" l="1"/>
  <c r="BX1131" i="5"/>
  <c r="BX853" i="5"/>
  <c r="BX862" i="5" s="1"/>
  <c r="BX1029" i="5"/>
  <c r="BX1038" i="5" s="1"/>
  <c r="BX1030" i="5"/>
  <c r="BX1039" i="5" s="1"/>
  <c r="BX854" i="5"/>
  <c r="BX863" i="5" s="1"/>
  <c r="BX1008" i="5"/>
  <c r="BX864" i="5" l="1"/>
  <c r="BX866" i="5" s="1"/>
  <c r="BX1040" i="5"/>
  <c r="BY88" i="5" l="1"/>
  <c r="BY92" i="5" l="1"/>
  <c r="BY65" i="5" s="1"/>
  <c r="BY623" i="5"/>
  <c r="BY1028" i="5"/>
  <c r="BY852" i="5"/>
  <c r="BG71" i="5" l="1"/>
  <c r="BY853" i="5"/>
  <c r="BY862" i="5" s="1"/>
  <c r="BY1029" i="5"/>
  <c r="BY1038" i="5" s="1"/>
  <c r="BY854" i="5"/>
  <c r="BY863" i="5" s="1"/>
  <c r="BY1008" i="5"/>
  <c r="BY1030" i="5"/>
  <c r="BY1039" i="5" s="1"/>
  <c r="BY1131" i="5"/>
  <c r="BY1040" i="5" l="1"/>
  <c r="BY864" i="5"/>
  <c r="BY866" i="5" s="1"/>
  <c r="BZ88" i="5" l="1"/>
  <c r="BZ852" i="5" l="1"/>
  <c r="BZ92" i="5"/>
  <c r="BZ65" i="5" s="1"/>
  <c r="BZ623" i="5"/>
  <c r="BZ1028" i="5"/>
  <c r="BH71" i="5" l="1"/>
  <c r="BZ1131" i="5"/>
  <c r="BZ1029" i="5"/>
  <c r="BZ1038" i="5" s="1"/>
  <c r="BZ853" i="5"/>
  <c r="BZ862" i="5" s="1"/>
  <c r="BZ854" i="5"/>
  <c r="BZ863" i="5" s="1"/>
  <c r="BZ1030" i="5"/>
  <c r="BZ1039" i="5" s="1"/>
  <c r="BZ1008" i="5"/>
  <c r="BZ864" i="5" l="1"/>
  <c r="BZ866" i="5" s="1"/>
  <c r="BZ1040" i="5"/>
  <c r="CA88" i="5" l="1"/>
  <c r="CA1028" i="5" l="1"/>
  <c r="CA92" i="5"/>
  <c r="CA65" i="5" s="1"/>
  <c r="CA623" i="5"/>
  <c r="CA852" i="5"/>
  <c r="BI71" i="5" l="1"/>
  <c r="CA1008" i="5"/>
  <c r="CA854" i="5"/>
  <c r="CA863" i="5" s="1"/>
  <c r="CA853" i="5"/>
  <c r="CA862" i="5" s="1"/>
  <c r="CA1029" i="5"/>
  <c r="CA1038" i="5" s="1"/>
  <c r="CA1030" i="5"/>
  <c r="CA1039" i="5" s="1"/>
  <c r="CA1131" i="5"/>
  <c r="CA864" i="5" l="1"/>
  <c r="CA866" i="5" s="1"/>
  <c r="CA1040" i="5"/>
  <c r="CB88" i="5" l="1"/>
  <c r="CB1028" i="5" l="1"/>
  <c r="CB623" i="5"/>
  <c r="CB92" i="5"/>
  <c r="CB65" i="5" s="1"/>
  <c r="CB852" i="5"/>
  <c r="BJ71" i="5" l="1"/>
  <c r="CB1029" i="5"/>
  <c r="CB1038" i="5" s="1"/>
  <c r="CB854" i="5"/>
  <c r="CB863" i="5" s="1"/>
  <c r="CB853" i="5"/>
  <c r="CB862" i="5" s="1"/>
  <c r="CB1008" i="5"/>
  <c r="CB1030" i="5"/>
  <c r="CB1039" i="5" s="1"/>
  <c r="CB1131" i="5"/>
  <c r="CB864" i="5" l="1"/>
  <c r="CB866" i="5" s="1"/>
  <c r="CB1040" i="5"/>
  <c r="CC88" i="5" l="1"/>
  <c r="CC1028" i="5" l="1"/>
  <c r="CC623" i="5"/>
  <c r="CC92" i="5"/>
  <c r="CC65" i="5" s="1"/>
  <c r="CC852" i="5"/>
  <c r="BK71" i="5" l="1"/>
  <c r="CC1008" i="5"/>
  <c r="CC853" i="5"/>
  <c r="CC862" i="5" s="1"/>
  <c r="CC854" i="5"/>
  <c r="CC863" i="5" s="1"/>
  <c r="CC1029" i="5"/>
  <c r="CC1038" i="5" s="1"/>
  <c r="CC1030" i="5"/>
  <c r="CC1039" i="5" s="1"/>
  <c r="CC1131" i="5"/>
  <c r="CC1040" i="5" l="1"/>
  <c r="CC864" i="5"/>
  <c r="CC866" i="5" s="1"/>
  <c r="CD88" i="5" l="1"/>
  <c r="CD623" i="5" l="1"/>
  <c r="CD92" i="5"/>
  <c r="CD65" i="5" s="1"/>
  <c r="CD852" i="5"/>
  <c r="CD1028" i="5"/>
  <c r="BL71" i="5" l="1"/>
  <c r="CD1131" i="5"/>
  <c r="CD1029" i="5"/>
  <c r="CD1038" i="5" s="1"/>
  <c r="CD853" i="5"/>
  <c r="CD862" i="5" s="1"/>
  <c r="CD854" i="5"/>
  <c r="CD863" i="5" s="1"/>
  <c r="CD1008" i="5"/>
  <c r="CD1030" i="5"/>
  <c r="CD1039" i="5" s="1"/>
  <c r="CD1040" i="5" l="1"/>
  <c r="CD864" i="5"/>
  <c r="CD866" i="5" s="1"/>
  <c r="CE88" i="5" l="1"/>
  <c r="CE1028" i="5" l="1"/>
  <c r="CE92" i="5"/>
  <c r="CE65" i="5" s="1"/>
  <c r="CE623" i="5"/>
  <c r="CE852" i="5"/>
  <c r="BM71" i="5" l="1"/>
  <c r="CE1030" i="5"/>
  <c r="CE1039" i="5" s="1"/>
  <c r="CE1029" i="5"/>
  <c r="CE1038" i="5" s="1"/>
  <c r="CE853" i="5"/>
  <c r="CE862" i="5" s="1"/>
  <c r="CE1008" i="5"/>
  <c r="CE854" i="5"/>
  <c r="CE863" i="5" s="1"/>
  <c r="CE1131" i="5"/>
  <c r="CE1040" i="5" l="1"/>
  <c r="CE864" i="5"/>
  <c r="CE866" i="5" s="1"/>
  <c r="CF88" i="5" l="1"/>
  <c r="CF1028" i="5" l="1"/>
  <c r="CF623" i="5"/>
  <c r="CF92" i="5"/>
  <c r="CF65" i="5" s="1"/>
  <c r="CF852" i="5"/>
  <c r="BN71" i="5" l="1"/>
  <c r="CF1030" i="5"/>
  <c r="CF1039" i="5" s="1"/>
  <c r="CF1029" i="5"/>
  <c r="CF1038" i="5" s="1"/>
  <c r="CF853" i="5"/>
  <c r="CF862" i="5" s="1"/>
  <c r="CF1008" i="5"/>
  <c r="CF854" i="5"/>
  <c r="CF863" i="5" s="1"/>
  <c r="CF1131" i="5"/>
  <c r="CF1040" i="5" l="1"/>
  <c r="CF864" i="5"/>
  <c r="CF866" i="5" s="1"/>
  <c r="CG88" i="5" l="1"/>
  <c r="CG1028" i="5" l="1"/>
  <c r="CG92" i="5"/>
  <c r="CG65" i="5" s="1"/>
  <c r="CG623" i="5"/>
  <c r="CG852" i="5"/>
  <c r="BO71" i="5" l="1"/>
  <c r="CG1030" i="5"/>
  <c r="CG1039" i="5" s="1"/>
  <c r="CG854" i="5"/>
  <c r="CG863" i="5" s="1"/>
  <c r="CG1029" i="5"/>
  <c r="CG1038" i="5" s="1"/>
  <c r="CG853" i="5"/>
  <c r="CG862" i="5" s="1"/>
  <c r="CG1008" i="5"/>
  <c r="CG1131" i="5"/>
  <c r="CG864" i="5" l="1"/>
  <c r="CG866" i="5" s="1"/>
  <c r="CG1040" i="5"/>
  <c r="CH88" i="5" l="1"/>
  <c r="CH92" i="5" l="1"/>
  <c r="CH65" i="5" s="1"/>
  <c r="CH623" i="5"/>
  <c r="CH1028" i="5"/>
  <c r="CH852" i="5"/>
  <c r="BP71" i="5" l="1"/>
  <c r="CH1030" i="5"/>
  <c r="CH1039" i="5" s="1"/>
  <c r="CH854" i="5"/>
  <c r="CH863" i="5" s="1"/>
  <c r="CH853" i="5"/>
  <c r="CH862" i="5" s="1"/>
  <c r="CH1029" i="5"/>
  <c r="CH1038" i="5" s="1"/>
  <c r="CH1008" i="5"/>
  <c r="CH1131" i="5"/>
  <c r="CH1040" i="5" l="1"/>
  <c r="CH864" i="5"/>
  <c r="CH866" i="5" s="1"/>
  <c r="CI88" i="5" l="1"/>
  <c r="CI852" i="5" l="1"/>
  <c r="CI623" i="5"/>
  <c r="CI1028" i="5"/>
  <c r="CI92" i="5"/>
  <c r="CI65" i="5" s="1"/>
  <c r="BQ71" i="5" l="1"/>
  <c r="CI1131" i="5"/>
  <c r="CI1029" i="5"/>
  <c r="CI1038" i="5" s="1"/>
  <c r="CI854" i="5"/>
  <c r="CI863" i="5" s="1"/>
  <c r="CI853" i="5"/>
  <c r="CI862" i="5" s="1"/>
  <c r="CI1008" i="5"/>
  <c r="CI1030" i="5"/>
  <c r="CI1039" i="5" s="1"/>
  <c r="CI864" i="5" l="1"/>
  <c r="CI866" i="5" s="1"/>
  <c r="CI1040" i="5"/>
  <c r="CJ88" i="5" l="1"/>
  <c r="CJ92" i="5" l="1"/>
  <c r="CJ65" i="5" s="1"/>
  <c r="CJ623" i="5"/>
  <c r="CJ1028" i="5"/>
  <c r="CJ852" i="5"/>
  <c r="BR71" i="5" l="1"/>
  <c r="CJ854" i="5"/>
  <c r="CJ863" i="5" s="1"/>
  <c r="CJ1030" i="5"/>
  <c r="CJ1039" i="5" s="1"/>
  <c r="CJ1029" i="5"/>
  <c r="CJ1038" i="5" s="1"/>
  <c r="CJ853" i="5"/>
  <c r="CJ862" i="5" s="1"/>
  <c r="CJ1008" i="5"/>
  <c r="CJ1131" i="5"/>
  <c r="CJ864" i="5" l="1"/>
  <c r="CJ866" i="5" s="1"/>
  <c r="CJ1040" i="5"/>
  <c r="CK88" i="5" l="1"/>
  <c r="CK623" i="5" l="1"/>
  <c r="CK1028" i="5"/>
  <c r="CK92" i="5"/>
  <c r="CK65" i="5" s="1"/>
  <c r="CK852" i="5"/>
  <c r="BS71" i="5" l="1"/>
  <c r="CK853" i="5"/>
  <c r="CK862" i="5" s="1"/>
  <c r="CK854" i="5"/>
  <c r="CK863" i="5" s="1"/>
  <c r="CK1030" i="5"/>
  <c r="CK1039" i="5" s="1"/>
  <c r="CK1029" i="5"/>
  <c r="CK1038" i="5" s="1"/>
  <c r="CK1008" i="5"/>
  <c r="CK1131" i="5"/>
  <c r="CK1040" i="5" l="1"/>
  <c r="CK864" i="5"/>
  <c r="CK866" i="5" s="1"/>
  <c r="CL88" i="5" l="1"/>
  <c r="CL92" i="5" l="1"/>
  <c r="CL65" i="5" s="1"/>
  <c r="CL623" i="5"/>
  <c r="CL1028" i="5"/>
  <c r="CL852" i="5"/>
  <c r="BT71" i="5" l="1"/>
  <c r="CL854" i="5"/>
  <c r="CL863" i="5" s="1"/>
  <c r="CL853" i="5"/>
  <c r="CL862" i="5" s="1"/>
  <c r="CL1030" i="5"/>
  <c r="CL1039" i="5" s="1"/>
  <c r="CL1029" i="5"/>
  <c r="CL1038" i="5" s="1"/>
  <c r="CL1008" i="5"/>
  <c r="CL1131" i="5"/>
  <c r="CL864" i="5" l="1"/>
  <c r="CL866" i="5" s="1"/>
  <c r="CL1040" i="5"/>
  <c r="CM88" i="5" l="1"/>
  <c r="CM623" i="5" l="1"/>
  <c r="CM92" i="5"/>
  <c r="CM65" i="5" s="1"/>
  <c r="CM1028" i="5"/>
  <c r="CM852" i="5"/>
  <c r="BU71" i="5" l="1"/>
  <c r="CM1029" i="5"/>
  <c r="CM1038" i="5" s="1"/>
  <c r="CM1030" i="5"/>
  <c r="CM1039" i="5" s="1"/>
  <c r="CM853" i="5"/>
  <c r="CM862" i="5" s="1"/>
  <c r="CM854" i="5"/>
  <c r="CM863" i="5" s="1"/>
  <c r="CM1008" i="5"/>
  <c r="CM1131" i="5"/>
  <c r="CM864" i="5" l="1"/>
  <c r="CM866" i="5" s="1"/>
  <c r="CM1040" i="5"/>
  <c r="CN88" i="5" l="1"/>
  <c r="CN623" i="5" l="1"/>
  <c r="CN92" i="5"/>
  <c r="CN65" i="5" s="1"/>
  <c r="CN852" i="5"/>
  <c r="CN1028" i="5"/>
  <c r="BV71" i="5" l="1"/>
  <c r="CN1131" i="5"/>
  <c r="CN1030" i="5"/>
  <c r="CN1039" i="5" s="1"/>
  <c r="CN854" i="5"/>
  <c r="CN863" i="5" s="1"/>
  <c r="CN1029" i="5"/>
  <c r="CN1038" i="5" s="1"/>
  <c r="CN853" i="5"/>
  <c r="CN862" i="5" s="1"/>
  <c r="CN1008" i="5"/>
  <c r="CN864" i="5" l="1"/>
  <c r="CN866" i="5" s="1"/>
  <c r="CN1040" i="5"/>
  <c r="CO88" i="5" l="1"/>
  <c r="CO1028" i="5" l="1"/>
  <c r="CO92" i="5"/>
  <c r="CO65" i="5" s="1"/>
  <c r="CO623" i="5"/>
  <c r="CO852" i="5"/>
  <c r="BW71" i="5" l="1"/>
  <c r="CO1030" i="5"/>
  <c r="CO1039" i="5" s="1"/>
  <c r="CO853" i="5"/>
  <c r="CO862" i="5" s="1"/>
  <c r="CO854" i="5"/>
  <c r="CO863" i="5" s="1"/>
  <c r="CO1008" i="5"/>
  <c r="CO1029" i="5"/>
  <c r="CO1038" i="5" s="1"/>
  <c r="CO1131" i="5"/>
  <c r="CO1040" i="5" l="1"/>
  <c r="CO864" i="5"/>
  <c r="CO866" i="5" s="1"/>
  <c r="CP88" i="5" l="1"/>
  <c r="CP623" i="5" l="1"/>
  <c r="CP92" i="5"/>
  <c r="CP65" i="5" s="1"/>
  <c r="CP852" i="5"/>
  <c r="CP1028" i="5"/>
  <c r="BX71" i="5" l="1"/>
  <c r="CP1131" i="5"/>
  <c r="CP853" i="5"/>
  <c r="CP862" i="5" s="1"/>
  <c r="CP854" i="5"/>
  <c r="CP863" i="5" s="1"/>
  <c r="CP1029" i="5"/>
  <c r="CP1038" i="5" s="1"/>
  <c r="CP1030" i="5"/>
  <c r="CP1039" i="5" s="1"/>
  <c r="CP1008" i="5"/>
  <c r="CP1040" i="5" l="1"/>
  <c r="CP864" i="5"/>
  <c r="CP866" i="5" s="1"/>
  <c r="CQ88" i="5" l="1"/>
  <c r="CQ1028" i="5" l="1"/>
  <c r="CQ92" i="5"/>
  <c r="CQ65" i="5" s="1"/>
  <c r="CQ623" i="5"/>
  <c r="CQ852" i="5"/>
  <c r="BY71" i="5" l="1"/>
  <c r="CQ1029" i="5"/>
  <c r="CQ1038" i="5" s="1"/>
  <c r="CQ1030" i="5"/>
  <c r="CQ1039" i="5" s="1"/>
  <c r="CQ853" i="5"/>
  <c r="CQ862" i="5" s="1"/>
  <c r="CQ1008" i="5"/>
  <c r="CQ854" i="5"/>
  <c r="CQ863" i="5" s="1"/>
  <c r="CQ1131" i="5"/>
  <c r="CQ864" i="5" l="1"/>
  <c r="CQ866" i="5" s="1"/>
  <c r="CQ1040" i="5"/>
  <c r="CR88" i="5" l="1"/>
  <c r="CR92" i="5" l="1"/>
  <c r="CR65" i="5" s="1"/>
  <c r="CR623" i="5"/>
  <c r="CR1028" i="5"/>
  <c r="CR852" i="5"/>
  <c r="BZ71" i="5" l="1"/>
  <c r="CR1030" i="5"/>
  <c r="CR1039" i="5" s="1"/>
  <c r="CR854" i="5"/>
  <c r="CR863" i="5" s="1"/>
  <c r="CR853" i="5"/>
  <c r="CR862" i="5" s="1"/>
  <c r="CR1008" i="5"/>
  <c r="CR1029" i="5"/>
  <c r="CR1038" i="5" s="1"/>
  <c r="CR1131" i="5"/>
  <c r="CR1040" i="5" l="1"/>
  <c r="CR864" i="5"/>
  <c r="CR866" i="5" s="1"/>
  <c r="CS88" i="5" l="1"/>
  <c r="CS1028" i="5" l="1"/>
  <c r="CS623" i="5"/>
  <c r="CS92" i="5"/>
  <c r="CS65" i="5" s="1"/>
  <c r="CS852" i="5"/>
  <c r="CA71" i="5" l="1"/>
  <c r="CS853" i="5"/>
  <c r="CS862" i="5" s="1"/>
  <c r="CS854" i="5"/>
  <c r="CS863" i="5" s="1"/>
  <c r="CS1029" i="5"/>
  <c r="CS1038" i="5" s="1"/>
  <c r="CS1008" i="5"/>
  <c r="CS1030" i="5"/>
  <c r="CS1039" i="5" s="1"/>
  <c r="CS1131" i="5"/>
  <c r="CS864" i="5" l="1"/>
  <c r="CS866" i="5" s="1"/>
  <c r="CS1040" i="5"/>
  <c r="CT88" i="5" l="1"/>
  <c r="CT1028" i="5" l="1"/>
  <c r="CT623" i="5"/>
  <c r="CT92" i="5"/>
  <c r="CT65" i="5" s="1"/>
  <c r="CT852" i="5"/>
  <c r="CB71" i="5" l="1"/>
  <c r="CT854" i="5"/>
  <c r="CT863" i="5" s="1"/>
  <c r="CT1029" i="5"/>
  <c r="CT1038" i="5" s="1"/>
  <c r="CT853" i="5"/>
  <c r="CT862" i="5" s="1"/>
  <c r="CT1008" i="5"/>
  <c r="CT1030" i="5"/>
  <c r="CT1039" i="5" s="1"/>
  <c r="CT1131" i="5"/>
  <c r="CT864" i="5" l="1"/>
  <c r="CT866" i="5" s="1"/>
  <c r="CT1040" i="5"/>
  <c r="CU88" i="5" l="1"/>
  <c r="CU623" i="5" l="1"/>
  <c r="CU92" i="5"/>
  <c r="CU65" i="5" s="1"/>
  <c r="CU852" i="5"/>
  <c r="CU1028" i="5"/>
  <c r="CC71" i="5" l="1"/>
  <c r="CU1131" i="5"/>
  <c r="CU1030" i="5"/>
  <c r="CU1039" i="5" s="1"/>
  <c r="CU1029" i="5"/>
  <c r="CU1038" i="5" s="1"/>
  <c r="CU853" i="5"/>
  <c r="CU862" i="5" s="1"/>
  <c r="CU1008" i="5"/>
  <c r="CU854" i="5"/>
  <c r="CU863" i="5" s="1"/>
  <c r="CU1040" i="5" l="1"/>
  <c r="CU864" i="5"/>
  <c r="CU866" i="5" s="1"/>
  <c r="CV88" i="5" l="1"/>
  <c r="CV1028" i="5" l="1"/>
  <c r="CV92" i="5"/>
  <c r="CV65" i="5" s="1"/>
  <c r="CV623" i="5"/>
  <c r="CV852" i="5"/>
  <c r="CD71" i="5" l="1"/>
  <c r="CV1029" i="5"/>
  <c r="CV1038" i="5" s="1"/>
  <c r="CV854" i="5"/>
  <c r="CV863" i="5" s="1"/>
  <c r="CV1030" i="5"/>
  <c r="CV1039" i="5" s="1"/>
  <c r="CV853" i="5"/>
  <c r="CV862" i="5" s="1"/>
  <c r="CV1008" i="5"/>
  <c r="CV1131" i="5"/>
  <c r="CV864" i="5" l="1"/>
  <c r="CV866" i="5" s="1"/>
  <c r="CV1040" i="5"/>
  <c r="CW88" i="5" l="1"/>
  <c r="CW92" i="5" l="1"/>
  <c r="CW65" i="5" s="1"/>
  <c r="CW623" i="5"/>
  <c r="CW1028" i="5"/>
  <c r="CW852" i="5"/>
  <c r="CE71" i="5" l="1"/>
  <c r="CW1029" i="5"/>
  <c r="CW1038" i="5" s="1"/>
  <c r="CW1008" i="5"/>
  <c r="CW853" i="5"/>
  <c r="CW862" i="5" s="1"/>
  <c r="CW1030" i="5"/>
  <c r="CW1039" i="5" s="1"/>
  <c r="CW854" i="5"/>
  <c r="CW863" i="5" s="1"/>
  <c r="CW1131" i="5"/>
  <c r="CW864" i="5" l="1"/>
  <c r="CW866" i="5" s="1"/>
  <c r="CW1040" i="5"/>
  <c r="CX88" i="5" l="1"/>
  <c r="CX623" i="5" l="1"/>
  <c r="CX92" i="5"/>
  <c r="CX65" i="5" s="1"/>
  <c r="CX1028" i="5"/>
  <c r="CX852" i="5"/>
  <c r="CF71" i="5" l="1"/>
  <c r="CX853" i="5"/>
  <c r="CX862" i="5" s="1"/>
  <c r="CX1029" i="5"/>
  <c r="CX1038" i="5" s="1"/>
  <c r="CX854" i="5"/>
  <c r="CX863" i="5" s="1"/>
  <c r="CX1030" i="5"/>
  <c r="CX1039" i="5" s="1"/>
  <c r="CX1008" i="5"/>
  <c r="CX1131" i="5"/>
  <c r="CX1040" i="5" l="1"/>
  <c r="CX864" i="5"/>
  <c r="CX866" i="5" s="1"/>
  <c r="CY88" i="5" l="1"/>
  <c r="CY1028" i="5" l="1"/>
  <c r="CY92" i="5"/>
  <c r="CY65" i="5" s="1"/>
  <c r="CY623" i="5"/>
  <c r="CY852" i="5"/>
  <c r="CG71" i="5" l="1"/>
  <c r="CY854" i="5"/>
  <c r="CY863" i="5" s="1"/>
  <c r="CY1030" i="5"/>
  <c r="CY1039" i="5" s="1"/>
  <c r="CY853" i="5"/>
  <c r="CY862" i="5" s="1"/>
  <c r="CY1008" i="5"/>
  <c r="CY1029" i="5"/>
  <c r="CY1038" i="5" s="1"/>
  <c r="CY1131" i="5"/>
  <c r="CY864" i="5" l="1"/>
  <c r="CY866" i="5" s="1"/>
  <c r="CY1040" i="5"/>
  <c r="CZ88" i="5" l="1"/>
  <c r="CZ1028" i="5" l="1"/>
  <c r="CZ623" i="5"/>
  <c r="CZ92" i="5"/>
  <c r="CZ65" i="5" s="1"/>
  <c r="CZ852" i="5"/>
  <c r="CH71" i="5" l="1"/>
  <c r="CZ1029" i="5"/>
  <c r="CZ1038" i="5" s="1"/>
  <c r="CZ1030" i="5"/>
  <c r="CZ1039" i="5" s="1"/>
  <c r="CZ853" i="5"/>
  <c r="CZ862" i="5" s="1"/>
  <c r="CZ1008" i="5"/>
  <c r="CZ854" i="5"/>
  <c r="CZ863" i="5" s="1"/>
  <c r="CZ1131" i="5"/>
  <c r="CZ864" i="5" l="1"/>
  <c r="CZ866" i="5" s="1"/>
  <c r="CZ1040" i="5"/>
  <c r="DA88" i="5" l="1"/>
  <c r="DA852" i="5" l="1"/>
  <c r="DA92" i="5"/>
  <c r="DA65" i="5" s="1"/>
  <c r="DA623" i="5"/>
  <c r="DA1028" i="5"/>
  <c r="CI71" i="5" l="1"/>
  <c r="DA1131" i="5"/>
  <c r="DA854" i="5"/>
  <c r="DA863" i="5" s="1"/>
  <c r="DA853" i="5"/>
  <c r="DA862" i="5" s="1"/>
  <c r="DA1030" i="5"/>
  <c r="DA1039" i="5" s="1"/>
  <c r="DA1029" i="5"/>
  <c r="DA1038" i="5" s="1"/>
  <c r="DA1008" i="5"/>
  <c r="DA1040" i="5" l="1"/>
  <c r="DA864" i="5"/>
  <c r="DA866" i="5" s="1"/>
  <c r="DB88" i="5" l="1"/>
  <c r="DB92" i="5" l="1"/>
  <c r="DB65" i="5" s="1"/>
  <c r="DB623" i="5"/>
  <c r="DB1028" i="5"/>
  <c r="DB852" i="5"/>
  <c r="CJ71" i="5" l="1"/>
  <c r="DB1030" i="5"/>
  <c r="DB1039" i="5" s="1"/>
  <c r="DB1029" i="5"/>
  <c r="DB1038" i="5" s="1"/>
  <c r="DB1008" i="5"/>
  <c r="DB854" i="5"/>
  <c r="DB863" i="5" s="1"/>
  <c r="DB853" i="5"/>
  <c r="DB862" i="5" s="1"/>
  <c r="DB1131" i="5"/>
  <c r="DB1040" i="5" l="1"/>
  <c r="DB864" i="5"/>
  <c r="DB866" i="5" s="1"/>
  <c r="DC88" i="5" l="1"/>
  <c r="DC1028" i="5" l="1"/>
  <c r="DC92" i="5"/>
  <c r="DC65" i="5" s="1"/>
  <c r="DC623" i="5"/>
  <c r="DC852" i="5"/>
  <c r="CK71" i="5" l="1"/>
  <c r="DC853" i="5"/>
  <c r="DC862" i="5" s="1"/>
  <c r="DC1029" i="5"/>
  <c r="DC1038" i="5" s="1"/>
  <c r="DC1030" i="5"/>
  <c r="DC1039" i="5" s="1"/>
  <c r="DC1008" i="5"/>
  <c r="DC854" i="5"/>
  <c r="DC863" i="5" s="1"/>
  <c r="DC1131" i="5"/>
  <c r="DC1040" i="5" l="1"/>
  <c r="DC864" i="5"/>
  <c r="DC866" i="5" s="1"/>
  <c r="DD88" i="5" l="1"/>
  <c r="DD1028" i="5" l="1"/>
  <c r="DD623" i="5"/>
  <c r="DD852" i="5"/>
  <c r="DD92" i="5"/>
  <c r="DD65" i="5" s="1"/>
  <c r="CL71" i="5" l="1"/>
  <c r="DD853" i="5"/>
  <c r="DD862" i="5" s="1"/>
  <c r="DD854" i="5"/>
  <c r="DD863" i="5" s="1"/>
  <c r="DD1008" i="5"/>
  <c r="DD1030" i="5"/>
  <c r="DD1039" i="5" s="1"/>
  <c r="DD1029" i="5"/>
  <c r="DD1038" i="5" s="1"/>
  <c r="DD1131" i="5"/>
  <c r="DD1040" i="5" l="1"/>
  <c r="DD864" i="5"/>
  <c r="DD866" i="5" s="1"/>
  <c r="DE88" i="5" l="1"/>
  <c r="DE1028" i="5" l="1"/>
  <c r="DE623" i="5"/>
  <c r="DE92" i="5"/>
  <c r="DE65" i="5" s="1"/>
  <c r="DE852" i="5"/>
  <c r="CM71" i="5" l="1"/>
  <c r="DE1131" i="5"/>
  <c r="DE853" i="5"/>
  <c r="DE862" i="5" s="1"/>
  <c r="DE854" i="5"/>
  <c r="DE863" i="5" s="1"/>
  <c r="DE1029" i="5"/>
  <c r="DE1038" i="5" s="1"/>
  <c r="DE1030" i="5"/>
  <c r="DE1039" i="5" s="1"/>
  <c r="DE1008" i="5"/>
  <c r="DE1040" i="5" l="1"/>
  <c r="DE864" i="5"/>
  <c r="DE866" i="5" s="1"/>
  <c r="DF88" i="5" l="1"/>
  <c r="DF92" i="5" l="1"/>
  <c r="DF65" i="5" s="1"/>
  <c r="DF623" i="5"/>
  <c r="DF852" i="5"/>
  <c r="DF1028" i="5"/>
  <c r="CN71" i="5" l="1"/>
  <c r="DF1131" i="5"/>
  <c r="DF853" i="5"/>
  <c r="DF862" i="5" s="1"/>
  <c r="DF1030" i="5"/>
  <c r="DF1039" i="5" s="1"/>
  <c r="DF854" i="5"/>
  <c r="DF863" i="5" s="1"/>
  <c r="DF1029" i="5"/>
  <c r="DF1038" i="5" s="1"/>
  <c r="DF1008" i="5"/>
  <c r="DF1040" i="5" l="1"/>
  <c r="DF864" i="5"/>
  <c r="DF866" i="5" s="1"/>
  <c r="DG88" i="5" l="1"/>
  <c r="DG623" i="5" l="1"/>
  <c r="DG92" i="5"/>
  <c r="DG65" i="5" s="1"/>
  <c r="DG852" i="5"/>
  <c r="DG1028" i="5"/>
  <c r="CO71" i="5" l="1"/>
  <c r="DG1131" i="5"/>
  <c r="DG1030" i="5"/>
  <c r="DG1039" i="5" s="1"/>
  <c r="DG1029" i="5"/>
  <c r="DG1038" i="5" s="1"/>
  <c r="DG1008" i="5"/>
  <c r="DG854" i="5"/>
  <c r="DG863" i="5" s="1"/>
  <c r="DG853" i="5"/>
  <c r="DG862" i="5" s="1"/>
  <c r="DG864" i="5" l="1"/>
  <c r="DG866" i="5" s="1"/>
  <c r="DG1040" i="5"/>
  <c r="DH88" i="5" l="1"/>
  <c r="DH1028" i="5" l="1"/>
  <c r="DH623" i="5"/>
  <c r="DH92" i="5"/>
  <c r="DH65" i="5" s="1"/>
  <c r="DH852" i="5"/>
  <c r="CP71" i="5" l="1"/>
  <c r="DH1029" i="5"/>
  <c r="DH1038" i="5" s="1"/>
  <c r="DH1008" i="5"/>
  <c r="DH854" i="5"/>
  <c r="DH863" i="5" s="1"/>
  <c r="DH1030" i="5"/>
  <c r="DH1039" i="5" s="1"/>
  <c r="DH853" i="5"/>
  <c r="DH862" i="5" s="1"/>
  <c r="DH1131" i="5"/>
  <c r="DH864" i="5" l="1"/>
  <c r="DH866" i="5" s="1"/>
  <c r="DH1040" i="5"/>
  <c r="DI88" i="5" l="1"/>
  <c r="DI92" i="5" l="1"/>
  <c r="DI65" i="5" s="1"/>
  <c r="DI623" i="5"/>
  <c r="DI1028" i="5"/>
  <c r="DI852" i="5"/>
  <c r="CQ71" i="5" l="1"/>
  <c r="DI1008" i="5"/>
  <c r="DI1029" i="5"/>
  <c r="DI1038" i="5" s="1"/>
  <c r="DI1030" i="5"/>
  <c r="DI1039" i="5" s="1"/>
  <c r="DI853" i="5"/>
  <c r="DI862" i="5" s="1"/>
  <c r="DI854" i="5"/>
  <c r="DI863" i="5" s="1"/>
  <c r="DI1131" i="5"/>
  <c r="DI864" i="5" l="1"/>
  <c r="DI866" i="5" s="1"/>
  <c r="DI1040" i="5"/>
  <c r="DJ88" i="5" l="1"/>
  <c r="DJ623" i="5" l="1"/>
  <c r="DJ92" i="5"/>
  <c r="DJ65" i="5" s="1"/>
  <c r="DJ1028" i="5"/>
  <c r="DJ852" i="5"/>
  <c r="CR71" i="5" l="1"/>
  <c r="DJ1030" i="5"/>
  <c r="DJ1039" i="5" s="1"/>
  <c r="DJ1008" i="5"/>
  <c r="DJ1029" i="5"/>
  <c r="DJ1038" i="5" s="1"/>
  <c r="DJ853" i="5"/>
  <c r="DJ862" i="5" s="1"/>
  <c r="DJ854" i="5"/>
  <c r="DJ863" i="5" s="1"/>
  <c r="DJ1131" i="5"/>
  <c r="DJ1040" i="5" l="1"/>
  <c r="DJ864" i="5"/>
  <c r="DJ866" i="5" s="1"/>
  <c r="DK88" i="5" l="1"/>
  <c r="DK623" i="5" l="1"/>
  <c r="DK92" i="5"/>
  <c r="DK65" i="5" s="1"/>
  <c r="DK1028" i="5"/>
  <c r="DK852" i="5"/>
  <c r="CS71" i="5" l="1"/>
  <c r="DK854" i="5"/>
  <c r="DK863" i="5" s="1"/>
  <c r="DK1029" i="5"/>
  <c r="DK1038" i="5" s="1"/>
  <c r="DK1030" i="5"/>
  <c r="DK1039" i="5" s="1"/>
  <c r="DK1008" i="5"/>
  <c r="DK853" i="5"/>
  <c r="DK862" i="5" s="1"/>
  <c r="DK1131" i="5"/>
  <c r="DK864" i="5" l="1"/>
  <c r="DK866" i="5" s="1"/>
  <c r="DK1040" i="5"/>
  <c r="DL88" i="5" l="1"/>
  <c r="DL1028" i="5" l="1"/>
  <c r="DL852" i="5"/>
  <c r="DL92" i="5"/>
  <c r="DL65" i="5" s="1"/>
  <c r="DL623" i="5"/>
  <c r="CT71" i="5" l="1"/>
  <c r="DL853" i="5"/>
  <c r="DL862" i="5" s="1"/>
  <c r="DL1029" i="5"/>
  <c r="DL1038" i="5" s="1"/>
  <c r="DL1008" i="5"/>
  <c r="DL854" i="5"/>
  <c r="DL863" i="5" s="1"/>
  <c r="DL1030" i="5"/>
  <c r="DL1039" i="5" s="1"/>
  <c r="DL1131" i="5"/>
  <c r="DL1040" i="5" l="1"/>
  <c r="DL864" i="5"/>
  <c r="DL866" i="5" s="1"/>
  <c r="DM88" i="5" l="1"/>
  <c r="DM623" i="5" l="1"/>
  <c r="DM852" i="5"/>
  <c r="DM1028" i="5"/>
  <c r="DM92" i="5"/>
  <c r="DM65" i="5" s="1"/>
  <c r="CU71" i="5" l="1"/>
  <c r="DM1029" i="5"/>
  <c r="DM1038" i="5" s="1"/>
  <c r="DM1008" i="5"/>
  <c r="DM1030" i="5"/>
  <c r="DM1039" i="5" s="1"/>
  <c r="DM854" i="5"/>
  <c r="DM863" i="5" s="1"/>
  <c r="DM853" i="5"/>
  <c r="DM862" i="5" s="1"/>
  <c r="DM1131" i="5"/>
  <c r="DM864" i="5" l="1"/>
  <c r="DM866" i="5" s="1"/>
  <c r="DM1040" i="5"/>
  <c r="DN88" i="5" l="1"/>
  <c r="DN1028" i="5" l="1"/>
  <c r="DN92" i="5"/>
  <c r="DN65" i="5" s="1"/>
  <c r="DN623" i="5"/>
  <c r="DN852" i="5"/>
  <c r="CV71" i="5" l="1"/>
  <c r="DN1029" i="5"/>
  <c r="DN1038" i="5" s="1"/>
  <c r="DN853" i="5"/>
  <c r="DN862" i="5" s="1"/>
  <c r="DN1030" i="5"/>
  <c r="DN1039" i="5" s="1"/>
  <c r="DN854" i="5"/>
  <c r="DN863" i="5" s="1"/>
  <c r="DN1008" i="5"/>
  <c r="DN1131" i="5"/>
  <c r="DN864" i="5" l="1"/>
  <c r="DN866" i="5" s="1"/>
  <c r="DN1040" i="5"/>
  <c r="DO88" i="5" l="1"/>
  <c r="DO1028" i="5" l="1"/>
  <c r="DO92" i="5"/>
  <c r="DO65" i="5" s="1"/>
  <c r="DO623" i="5"/>
  <c r="DO852" i="5"/>
  <c r="CW71" i="5" l="1"/>
  <c r="DO1029" i="5"/>
  <c r="DO1038" i="5" s="1"/>
  <c r="DO1030" i="5"/>
  <c r="DO1039" i="5" s="1"/>
  <c r="DO853" i="5"/>
  <c r="DO862" i="5" s="1"/>
  <c r="DO854" i="5"/>
  <c r="DO863" i="5" s="1"/>
  <c r="DO1008" i="5"/>
  <c r="DO1131" i="5"/>
  <c r="DO864" i="5" l="1"/>
  <c r="DO866" i="5" s="1"/>
  <c r="DO1040" i="5"/>
  <c r="DP88" i="5" l="1"/>
  <c r="DP852" i="5" l="1"/>
  <c r="DP92" i="5"/>
  <c r="DP65" i="5" s="1"/>
  <c r="DP623" i="5"/>
  <c r="DP1028" i="5"/>
  <c r="CX71" i="5" l="1"/>
  <c r="DP1131" i="5"/>
  <c r="DP853" i="5"/>
  <c r="DP862" i="5" s="1"/>
  <c r="DP1029" i="5"/>
  <c r="DP1038" i="5" s="1"/>
  <c r="DP854" i="5"/>
  <c r="DP863" i="5" s="1"/>
  <c r="DP1008" i="5"/>
  <c r="DP1030" i="5"/>
  <c r="DP1039" i="5" s="1"/>
  <c r="DP1040" i="5" l="1"/>
  <c r="DP864" i="5"/>
  <c r="DP866" i="5" s="1"/>
  <c r="DQ88" i="5" l="1"/>
  <c r="DQ1028" i="5" l="1"/>
  <c r="DQ623" i="5"/>
  <c r="DQ852" i="5"/>
  <c r="DQ92" i="5"/>
  <c r="DQ65" i="5" s="1"/>
  <c r="CY71" i="5" l="1"/>
  <c r="DQ1029" i="5"/>
  <c r="DQ1038" i="5" s="1"/>
  <c r="DQ1030" i="5"/>
  <c r="DQ1039" i="5" s="1"/>
  <c r="DQ854" i="5"/>
  <c r="DQ863" i="5" s="1"/>
  <c r="DQ1008" i="5"/>
  <c r="DQ853" i="5"/>
  <c r="DQ862" i="5" s="1"/>
  <c r="DQ1131" i="5"/>
  <c r="DQ864" i="5" l="1"/>
  <c r="DQ866" i="5" s="1"/>
  <c r="DQ1040" i="5"/>
  <c r="DR88" i="5" l="1"/>
  <c r="DR92" i="5" l="1"/>
  <c r="DR65" i="5" s="1"/>
  <c r="DR1028" i="5"/>
  <c r="DR623" i="5"/>
  <c r="DR852" i="5"/>
  <c r="CZ71" i="5" l="1"/>
  <c r="DR1030" i="5"/>
  <c r="DR1039" i="5" s="1"/>
  <c r="DR1029" i="5"/>
  <c r="DR1038" i="5" s="1"/>
  <c r="DR1008" i="5"/>
  <c r="DR853" i="5"/>
  <c r="DR862" i="5" s="1"/>
  <c r="DR854" i="5"/>
  <c r="DR863" i="5" s="1"/>
  <c r="DR1131" i="5"/>
  <c r="DR1040" i="5" l="1"/>
  <c r="DR864" i="5"/>
  <c r="DR866" i="5" s="1"/>
  <c r="DS88" i="5" l="1"/>
  <c r="DS1028" i="5" l="1"/>
  <c r="DS623" i="5"/>
  <c r="DS92" i="5"/>
  <c r="DS65" i="5" s="1"/>
  <c r="DS852" i="5"/>
  <c r="DA71" i="5" l="1"/>
  <c r="DS1030" i="5"/>
  <c r="DS1039" i="5" s="1"/>
  <c r="DS854" i="5"/>
  <c r="DS863" i="5" s="1"/>
  <c r="DS1008" i="5"/>
  <c r="DS1029" i="5"/>
  <c r="DS1038" i="5" s="1"/>
  <c r="DS853" i="5"/>
  <c r="DS862" i="5" s="1"/>
  <c r="DS1131" i="5"/>
  <c r="DS864" i="5" l="1"/>
  <c r="DS866" i="5" s="1"/>
  <c r="DS1040" i="5"/>
  <c r="DT88" i="5" l="1"/>
  <c r="DT1028" i="5" l="1"/>
  <c r="DT623" i="5"/>
  <c r="DT92" i="5"/>
  <c r="DT65" i="5" s="1"/>
  <c r="DT852" i="5"/>
  <c r="DB71" i="5" l="1"/>
  <c r="DT1029" i="5"/>
  <c r="DT1038" i="5" s="1"/>
  <c r="DT1030" i="5"/>
  <c r="DT1039" i="5" s="1"/>
  <c r="DT854" i="5"/>
  <c r="DT863" i="5" s="1"/>
  <c r="DT1008" i="5"/>
  <c r="DT853" i="5"/>
  <c r="DT862" i="5" s="1"/>
  <c r="DT1131" i="5"/>
  <c r="DT864" i="5" l="1"/>
  <c r="DT866" i="5" s="1"/>
  <c r="DT1040" i="5"/>
  <c r="DU88" i="5" l="1"/>
  <c r="DU623" i="5" l="1"/>
  <c r="DU92" i="5"/>
  <c r="DU65" i="5" s="1"/>
  <c r="DU1028" i="5"/>
  <c r="DU852" i="5"/>
  <c r="DC71" i="5" l="1"/>
  <c r="DU1131" i="5"/>
  <c r="DU853" i="5"/>
  <c r="DU862" i="5" s="1"/>
  <c r="DU1030" i="5"/>
  <c r="DU1039" i="5" s="1"/>
  <c r="DU854" i="5"/>
  <c r="DU863" i="5" s="1"/>
  <c r="DU1029" i="5"/>
  <c r="DU1038" i="5" s="1"/>
  <c r="DU1008" i="5"/>
  <c r="DU1040" i="5" l="1"/>
  <c r="DU864" i="5"/>
  <c r="DU866" i="5" s="1"/>
  <c r="DV88" i="5" l="1"/>
  <c r="DV623" i="5" l="1"/>
  <c r="DV92" i="5"/>
  <c r="DV65" i="5" s="1"/>
  <c r="DV1028" i="5"/>
  <c r="DV852" i="5"/>
  <c r="DD71" i="5" l="1"/>
  <c r="DV1131" i="5"/>
  <c r="DV1030" i="5"/>
  <c r="DV1039" i="5" s="1"/>
  <c r="DV1029" i="5"/>
  <c r="DV1038" i="5" s="1"/>
  <c r="DV853" i="5"/>
  <c r="DV862" i="5" s="1"/>
  <c r="DV1008" i="5"/>
  <c r="DV854" i="5"/>
  <c r="DV863" i="5" s="1"/>
  <c r="DV1040" i="5" l="1"/>
  <c r="DV864" i="5"/>
  <c r="DV866" i="5" s="1"/>
  <c r="DW88" i="5" l="1"/>
  <c r="DW623" i="5" l="1"/>
  <c r="DW1028" i="5"/>
  <c r="DW92" i="5"/>
  <c r="DW65" i="5" s="1"/>
  <c r="DW852" i="5"/>
  <c r="DE71" i="5" l="1"/>
  <c r="DW1131" i="5"/>
  <c r="DW853" i="5"/>
  <c r="DW862" i="5" s="1"/>
  <c r="DW1030" i="5"/>
  <c r="DW1039" i="5" s="1"/>
  <c r="DW854" i="5"/>
  <c r="DW863" i="5" s="1"/>
  <c r="DW1008" i="5"/>
  <c r="DW1029" i="5"/>
  <c r="DW1038" i="5" s="1"/>
  <c r="DW1040" i="5" l="1"/>
  <c r="DW864" i="5"/>
  <c r="DW866" i="5" s="1"/>
  <c r="DX88" i="5" l="1"/>
  <c r="DX1028" i="5" l="1"/>
  <c r="DX623" i="5"/>
  <c r="DX92" i="5"/>
  <c r="DX65" i="5" s="1"/>
  <c r="DX852" i="5"/>
  <c r="DF71" i="5" l="1"/>
  <c r="DX853" i="5"/>
  <c r="DX862" i="5" s="1"/>
  <c r="DX1029" i="5"/>
  <c r="DX1038" i="5" s="1"/>
  <c r="DX854" i="5"/>
  <c r="DX863" i="5" s="1"/>
  <c r="DX1008" i="5"/>
  <c r="DX1030" i="5"/>
  <c r="DX1039" i="5" s="1"/>
  <c r="DX1131" i="5"/>
  <c r="DX1040" i="5" l="1"/>
  <c r="DX864" i="5"/>
  <c r="DX866" i="5" s="1"/>
  <c r="DY88" i="5" l="1"/>
  <c r="DY1028" i="5" l="1"/>
  <c r="DY623" i="5"/>
  <c r="DY92" i="5"/>
  <c r="DY65" i="5" s="1"/>
  <c r="DY852" i="5"/>
  <c r="DG71" i="5" l="1"/>
  <c r="DY1029" i="5"/>
  <c r="DY1038" i="5" s="1"/>
  <c r="DY853" i="5"/>
  <c r="DY862" i="5" s="1"/>
  <c r="DY854" i="5"/>
  <c r="DY863" i="5" s="1"/>
  <c r="DY1008" i="5"/>
  <c r="DY1030" i="5"/>
  <c r="DY1039" i="5" s="1"/>
  <c r="DY1131" i="5"/>
  <c r="DY864" i="5" l="1"/>
  <c r="DY866" i="5" s="1"/>
  <c r="DY1040" i="5"/>
  <c r="DZ88" i="5" l="1"/>
  <c r="DZ623" i="5" l="1"/>
  <c r="DZ92" i="5"/>
  <c r="DZ65" i="5" s="1"/>
  <c r="DZ1028" i="5"/>
  <c r="DZ852" i="5"/>
  <c r="DH71" i="5" l="1"/>
  <c r="DZ854" i="5"/>
  <c r="DZ863" i="5" s="1"/>
  <c r="DZ853" i="5"/>
  <c r="DZ862" i="5" s="1"/>
  <c r="DZ1030" i="5"/>
  <c r="DZ1039" i="5" s="1"/>
  <c r="DZ1029" i="5"/>
  <c r="DZ1038" i="5" s="1"/>
  <c r="DZ1008" i="5"/>
  <c r="DZ1131" i="5"/>
  <c r="DZ864" i="5" l="1"/>
  <c r="DZ866" i="5" s="1"/>
  <c r="DZ1040" i="5"/>
  <c r="EA88" i="5" l="1"/>
  <c r="EA92" i="5" l="1"/>
  <c r="EA65" i="5" s="1"/>
  <c r="EA623" i="5"/>
  <c r="EA1028" i="5"/>
  <c r="EA852" i="5"/>
  <c r="DI71" i="5" l="1"/>
  <c r="EA853" i="5"/>
  <c r="EA862" i="5" s="1"/>
  <c r="EA1030" i="5"/>
  <c r="EA1039" i="5" s="1"/>
  <c r="EA854" i="5"/>
  <c r="EA863" i="5" s="1"/>
  <c r="EA1008" i="5"/>
  <c r="EA1029" i="5"/>
  <c r="EA1038" i="5" s="1"/>
  <c r="EA1131" i="5"/>
  <c r="EA1040" i="5" l="1"/>
  <c r="EA864" i="5"/>
  <c r="EA866" i="5" s="1"/>
  <c r="EB88" i="5" l="1"/>
  <c r="EB1028" i="5" l="1"/>
  <c r="EB623" i="5"/>
  <c r="EB92" i="5"/>
  <c r="EB65" i="5" s="1"/>
  <c r="EB852" i="5"/>
  <c r="DJ71" i="5" l="1"/>
  <c r="EB854" i="5"/>
  <c r="EB863" i="5" s="1"/>
  <c r="EB853" i="5"/>
  <c r="EB862" i="5" s="1"/>
  <c r="EB1030" i="5"/>
  <c r="EB1039" i="5" s="1"/>
  <c r="EB1029" i="5"/>
  <c r="EB1038" i="5" s="1"/>
  <c r="EB1008" i="5"/>
  <c r="EB1131" i="5"/>
  <c r="EB864" i="5" l="1"/>
  <c r="EB866" i="5" s="1"/>
  <c r="EB1040" i="5"/>
  <c r="EC88" i="5"/>
  <c r="EC92" i="5" l="1"/>
  <c r="EC65" i="5" s="1"/>
  <c r="EC1028" i="5"/>
  <c r="EC623" i="5"/>
  <c r="EC852" i="5"/>
  <c r="DK71" i="5" l="1"/>
  <c r="EC1030" i="5"/>
  <c r="EC1039" i="5" s="1"/>
  <c r="EC854" i="5"/>
  <c r="EC863" i="5" s="1"/>
  <c r="EC1008" i="5"/>
  <c r="EC1029" i="5"/>
  <c r="EC1038" i="5" s="1"/>
  <c r="EC853" i="5"/>
  <c r="EC862" i="5" s="1"/>
  <c r="EC1131" i="5"/>
  <c r="EC864" i="5" l="1"/>
  <c r="EC866" i="5" s="1"/>
  <c r="EC1040" i="5"/>
  <c r="ED88" i="5"/>
  <c r="ED623" i="5" l="1"/>
  <c r="ED92" i="5"/>
  <c r="ED65" i="5" s="1"/>
  <c r="ED1028" i="5"/>
  <c r="ED852" i="5"/>
  <c r="DL71" i="5" l="1"/>
  <c r="ED1030" i="5"/>
  <c r="ED1039" i="5" s="1"/>
  <c r="ED854" i="5"/>
  <c r="ED863" i="5" s="1"/>
  <c r="ED853" i="5"/>
  <c r="ED862" i="5" s="1"/>
  <c r="ED1029" i="5"/>
  <c r="ED1038" i="5" s="1"/>
  <c r="ED1008" i="5"/>
  <c r="ED1131" i="5"/>
  <c r="ED1040" i="5" l="1"/>
  <c r="ED864" i="5"/>
  <c r="ED866" i="5" s="1"/>
  <c r="EE88" i="5" l="1"/>
  <c r="EE1028" i="5" l="1"/>
  <c r="EE92" i="5"/>
  <c r="EE65" i="5" s="1"/>
  <c r="EE623" i="5"/>
  <c r="EE852" i="5"/>
  <c r="DM71" i="5" l="1"/>
  <c r="EE1029" i="5"/>
  <c r="EE1038" i="5" s="1"/>
  <c r="EE853" i="5"/>
  <c r="EE862" i="5" s="1"/>
  <c r="EE854" i="5"/>
  <c r="EE863" i="5" s="1"/>
  <c r="EE1030" i="5"/>
  <c r="EE1039" i="5" s="1"/>
  <c r="EE1008" i="5"/>
  <c r="EE1131" i="5"/>
  <c r="EE864" i="5" l="1"/>
  <c r="EE866" i="5" s="1"/>
  <c r="EE1040" i="5"/>
  <c r="EF88" i="5" l="1"/>
  <c r="EF1028" i="5" l="1"/>
  <c r="EF623" i="5"/>
  <c r="EF92" i="5"/>
  <c r="EF65" i="5" s="1"/>
  <c r="EF852" i="5"/>
  <c r="DN71" i="5" l="1"/>
  <c r="EF1029" i="5"/>
  <c r="EF1038" i="5" s="1"/>
  <c r="EF854" i="5"/>
  <c r="EF863" i="5" s="1"/>
  <c r="EF1030" i="5"/>
  <c r="EF1039" i="5" s="1"/>
  <c r="EF853" i="5"/>
  <c r="EF862" i="5" s="1"/>
  <c r="EF1008" i="5"/>
  <c r="EF1131" i="5"/>
  <c r="EF864" i="5" l="1"/>
  <c r="EF866" i="5" s="1"/>
  <c r="EF1040" i="5"/>
  <c r="EG88" i="5" l="1"/>
  <c r="EG1028" i="5" l="1"/>
  <c r="EG92" i="5"/>
  <c r="EG65" i="5" s="1"/>
  <c r="EG623" i="5"/>
  <c r="EG852" i="5"/>
  <c r="DO71" i="5" l="1"/>
  <c r="EG1029" i="5"/>
  <c r="EG1038" i="5" s="1"/>
  <c r="EG853" i="5"/>
  <c r="EG862" i="5" s="1"/>
  <c r="EG854" i="5"/>
  <c r="EG863" i="5" s="1"/>
  <c r="EG1008" i="5"/>
  <c r="EG1030" i="5"/>
  <c r="EG1039" i="5" s="1"/>
  <c r="EG1131" i="5"/>
  <c r="EG1040" i="5" l="1"/>
  <c r="EG864" i="5"/>
  <c r="EG866" i="5" s="1"/>
  <c r="EH88" i="5" l="1"/>
  <c r="EH623" i="5" l="1"/>
  <c r="EH1028" i="5"/>
  <c r="EH92" i="5"/>
  <c r="EH65" i="5" s="1"/>
  <c r="EH852" i="5"/>
  <c r="DP71" i="5" l="1"/>
  <c r="EH1131" i="5"/>
  <c r="EH853" i="5"/>
  <c r="EH862" i="5" s="1"/>
  <c r="EH1029" i="5"/>
  <c r="EH1038" i="5" s="1"/>
  <c r="EH1030" i="5"/>
  <c r="EH1039" i="5" s="1"/>
  <c r="EH1008" i="5"/>
  <c r="EH854" i="5"/>
  <c r="EH863" i="5" s="1"/>
  <c r="EH864" i="5" l="1"/>
  <c r="EH866" i="5" s="1"/>
  <c r="EH1040" i="5"/>
  <c r="EI88" i="5" l="1"/>
  <c r="EI623" i="5" l="1"/>
  <c r="EI92" i="5"/>
  <c r="EI65" i="5" s="1"/>
  <c r="EI852" i="5"/>
  <c r="EI1028" i="5"/>
  <c r="DQ71" i="5" l="1"/>
  <c r="EI1131" i="5"/>
  <c r="EI1029" i="5"/>
  <c r="EI1038" i="5" s="1"/>
  <c r="EI853" i="5"/>
  <c r="EI862" i="5" s="1"/>
  <c r="EI1008" i="5"/>
  <c r="EI854" i="5"/>
  <c r="EI863" i="5" s="1"/>
  <c r="EI1030" i="5"/>
  <c r="EI1039" i="5" s="1"/>
  <c r="EI864" i="5" l="1"/>
  <c r="EI866" i="5" s="1"/>
  <c r="EI1040" i="5"/>
  <c r="EJ88" i="5" l="1"/>
  <c r="EJ1028" i="5" l="1"/>
  <c r="EJ92" i="5"/>
  <c r="EJ65" i="5" s="1"/>
  <c r="EJ623" i="5"/>
  <c r="EJ852" i="5"/>
  <c r="DR71" i="5" l="1"/>
  <c r="EJ1030" i="5"/>
  <c r="EJ1039" i="5" s="1"/>
  <c r="EJ1029" i="5"/>
  <c r="EJ1038" i="5" s="1"/>
  <c r="EJ854" i="5"/>
  <c r="EJ863" i="5" s="1"/>
  <c r="EJ1008" i="5"/>
  <c r="EJ853" i="5"/>
  <c r="EJ862" i="5" s="1"/>
  <c r="EJ1131" i="5"/>
  <c r="EJ1040" i="5" l="1"/>
  <c r="EJ864" i="5"/>
  <c r="EJ866" i="5" s="1"/>
  <c r="EK88" i="5"/>
  <c r="EK92" i="5" l="1"/>
  <c r="EK65" i="5" s="1"/>
  <c r="EK1028" i="5"/>
  <c r="EK623" i="5"/>
  <c r="EK852" i="5"/>
  <c r="DS71" i="5" l="1"/>
  <c r="EK1131" i="5"/>
  <c r="EK1029" i="5"/>
  <c r="EK1038" i="5" s="1"/>
  <c r="EK854" i="5"/>
  <c r="EK863" i="5" s="1"/>
  <c r="EK1030" i="5"/>
  <c r="EK1039" i="5" s="1"/>
  <c r="EK853" i="5"/>
  <c r="EK862" i="5" s="1"/>
  <c r="EK1008" i="5"/>
  <c r="EK864" i="5" l="1"/>
  <c r="EK866" i="5" s="1"/>
  <c r="EK1040" i="5"/>
  <c r="EL88" i="5" l="1"/>
  <c r="EL852" i="5" l="1"/>
  <c r="EL623" i="5"/>
  <c r="EL92" i="5"/>
  <c r="EL65" i="5" s="1"/>
  <c r="EL1028" i="5"/>
  <c r="DT71" i="5" l="1"/>
  <c r="EL1131" i="5"/>
  <c r="EL854" i="5"/>
  <c r="EL863" i="5" s="1"/>
  <c r="EL853" i="5"/>
  <c r="EL862" i="5" s="1"/>
  <c r="EL1029" i="5"/>
  <c r="EL1038" i="5" s="1"/>
  <c r="EL1030" i="5"/>
  <c r="EL1039" i="5" s="1"/>
  <c r="EL1008" i="5"/>
  <c r="EL864" i="5" l="1"/>
  <c r="EL866" i="5" s="1"/>
  <c r="EL1040" i="5"/>
  <c r="EM88" i="5" l="1"/>
  <c r="EM92" i="5" l="1"/>
  <c r="EM65" i="5" s="1"/>
  <c r="EM623" i="5"/>
  <c r="EM1028" i="5"/>
  <c r="EM852" i="5"/>
  <c r="DU71" i="5" l="1"/>
  <c r="EM853" i="5"/>
  <c r="EM862" i="5" s="1"/>
  <c r="EM1008" i="5"/>
  <c r="EM1030" i="5"/>
  <c r="EM1039" i="5" s="1"/>
  <c r="EM1029" i="5"/>
  <c r="EM1038" i="5" s="1"/>
  <c r="EM854" i="5"/>
  <c r="EM863" i="5" s="1"/>
  <c r="EM1131" i="5"/>
  <c r="EM1040" i="5" l="1"/>
  <c r="EM864" i="5"/>
  <c r="EM866" i="5" s="1"/>
  <c r="EN88" i="5" l="1"/>
  <c r="EN623" i="5" l="1"/>
  <c r="EN92" i="5"/>
  <c r="EN65" i="5" s="1"/>
  <c r="EN1028" i="5"/>
  <c r="EN852" i="5"/>
  <c r="DV71" i="5" l="1"/>
  <c r="EN1029" i="5"/>
  <c r="EN1038" i="5" s="1"/>
  <c r="EN1030" i="5"/>
  <c r="EN1039" i="5" s="1"/>
  <c r="EN854" i="5"/>
  <c r="EN863" i="5" s="1"/>
  <c r="EN853" i="5"/>
  <c r="EN862" i="5" s="1"/>
  <c r="EN1008" i="5"/>
  <c r="EN1131" i="5"/>
  <c r="EN864" i="5" l="1"/>
  <c r="EN866" i="5" s="1"/>
  <c r="EN1040" i="5"/>
  <c r="EO88" i="5" l="1"/>
  <c r="EO92" i="5" l="1"/>
  <c r="EO65" i="5" s="1"/>
  <c r="EO1028" i="5"/>
  <c r="EO623" i="5"/>
  <c r="EO852" i="5"/>
  <c r="DW71" i="5" l="1"/>
  <c r="EO1131" i="5"/>
  <c r="EO853" i="5"/>
  <c r="EO862" i="5" s="1"/>
  <c r="EO854" i="5"/>
  <c r="EO863" i="5" s="1"/>
  <c r="EO1029" i="5"/>
  <c r="EO1038" i="5" s="1"/>
  <c r="EO1030" i="5"/>
  <c r="EO1039" i="5" s="1"/>
  <c r="EO1008" i="5"/>
  <c r="EO864" i="5" l="1"/>
  <c r="EO866" i="5" s="1"/>
  <c r="EO1040" i="5"/>
  <c r="EP88" i="5" l="1"/>
  <c r="EP623" i="5" l="1"/>
  <c r="EP852" i="5"/>
  <c r="EP92" i="5"/>
  <c r="EP65" i="5" s="1"/>
  <c r="EP1028" i="5"/>
  <c r="DX71" i="5" l="1"/>
  <c r="EP854" i="5"/>
  <c r="EP863" i="5" s="1"/>
  <c r="EP1029" i="5"/>
  <c r="EP1038" i="5" s="1"/>
  <c r="EP1030" i="5"/>
  <c r="EP1039" i="5" s="1"/>
  <c r="EP853" i="5"/>
  <c r="EP862" i="5" s="1"/>
  <c r="EP1008" i="5"/>
  <c r="EP1131" i="5"/>
  <c r="EP864" i="5" l="1"/>
  <c r="EP866" i="5" s="1"/>
  <c r="EP1040" i="5"/>
  <c r="EQ88" i="5" l="1"/>
  <c r="EQ1028" i="5" l="1"/>
  <c r="EQ623" i="5"/>
  <c r="EQ852" i="5"/>
  <c r="EQ92" i="5"/>
  <c r="EQ65" i="5" s="1"/>
  <c r="DY71" i="5" l="1"/>
  <c r="EQ1029" i="5"/>
  <c r="EQ1038" i="5" s="1"/>
  <c r="EQ853" i="5"/>
  <c r="EQ862" i="5" s="1"/>
  <c r="EQ1030" i="5"/>
  <c r="EQ1039" i="5" s="1"/>
  <c r="EQ1008" i="5"/>
  <c r="EQ854" i="5"/>
  <c r="EQ863" i="5" s="1"/>
  <c r="EQ1131" i="5"/>
  <c r="EQ864" i="5" l="1"/>
  <c r="EQ866" i="5" s="1"/>
  <c r="EQ1040" i="5"/>
  <c r="ER88" i="5" l="1"/>
  <c r="ER1028" i="5" l="1"/>
  <c r="ER623" i="5"/>
  <c r="ER852" i="5"/>
  <c r="ER92" i="5"/>
  <c r="ER65" i="5" s="1"/>
  <c r="DZ71" i="5" l="1"/>
  <c r="ER1030" i="5"/>
  <c r="ER1039" i="5" s="1"/>
  <c r="ER853" i="5"/>
  <c r="ER862" i="5" s="1"/>
  <c r="ER854" i="5"/>
  <c r="ER863" i="5" s="1"/>
  <c r="ER1029" i="5"/>
  <c r="ER1038" i="5" s="1"/>
  <c r="ER1008" i="5"/>
  <c r="ER1131" i="5"/>
  <c r="ER1040" i="5" l="1"/>
  <c r="ER864" i="5"/>
  <c r="ER866" i="5" s="1"/>
  <c r="ES88" i="5" l="1"/>
  <c r="ES852" i="5" l="1"/>
  <c r="ES1028" i="5"/>
  <c r="ES623" i="5"/>
  <c r="ES92" i="5"/>
  <c r="ES65" i="5" s="1"/>
  <c r="EA71" i="5" l="1"/>
  <c r="ES1131" i="5"/>
  <c r="ES853" i="5"/>
  <c r="ES862" i="5" s="1"/>
  <c r="ES1030" i="5"/>
  <c r="ES1039" i="5" s="1"/>
  <c r="ES1029" i="5"/>
  <c r="ES1038" i="5" s="1"/>
  <c r="ES854" i="5"/>
  <c r="ES863" i="5" s="1"/>
  <c r="ES1008" i="5"/>
  <c r="ES1040" i="5" l="1"/>
  <c r="ES864" i="5"/>
  <c r="ES866" i="5" s="1"/>
  <c r="ET88" i="5" l="1"/>
  <c r="ET92" i="5" l="1"/>
  <c r="ET65" i="5" s="1"/>
  <c r="ET623" i="5"/>
  <c r="ET1028" i="5"/>
  <c r="ET852" i="5"/>
  <c r="EB71" i="5" l="1"/>
  <c r="ET854" i="5"/>
  <c r="ET863" i="5" s="1"/>
  <c r="ET1029" i="5"/>
  <c r="ET1038" i="5" s="1"/>
  <c r="ET1030" i="5"/>
  <c r="ET1039" i="5" s="1"/>
  <c r="ET853" i="5"/>
  <c r="ET862" i="5" s="1"/>
  <c r="ET1008" i="5"/>
  <c r="ET1131" i="5"/>
  <c r="ET864" i="5" l="1"/>
  <c r="ET866" i="5" s="1"/>
  <c r="ET1040" i="5"/>
  <c r="EU88" i="5" l="1"/>
  <c r="EU92" i="5" l="1"/>
  <c r="EU65" i="5" s="1"/>
  <c r="EU623" i="5"/>
  <c r="EU1028" i="5"/>
  <c r="EU852" i="5"/>
  <c r="EC71" i="5" l="1"/>
  <c r="EU1131" i="5"/>
  <c r="EU1029" i="5"/>
  <c r="EU1038" i="5" s="1"/>
  <c r="EU853" i="5"/>
  <c r="EU862" i="5" s="1"/>
  <c r="EU854" i="5"/>
  <c r="EU863" i="5" s="1"/>
  <c r="EU1008" i="5"/>
  <c r="EU1030" i="5"/>
  <c r="EU1039" i="5" s="1"/>
  <c r="EU1040" i="5" l="1"/>
  <c r="EU864" i="5"/>
  <c r="EU866" i="5" s="1"/>
  <c r="EV88" i="5" l="1"/>
  <c r="EV92" i="5" l="1"/>
  <c r="EV65" i="5" s="1"/>
  <c r="EV623" i="5"/>
  <c r="EV852" i="5"/>
  <c r="EV1028" i="5"/>
  <c r="ED71" i="5" l="1"/>
  <c r="EV1030" i="5"/>
  <c r="EV1039" i="5" s="1"/>
  <c r="EV854" i="5"/>
  <c r="EV863" i="5" s="1"/>
  <c r="EV1029" i="5"/>
  <c r="EV1038" i="5" s="1"/>
  <c r="EV1008" i="5"/>
  <c r="EV853" i="5"/>
  <c r="EV862" i="5" s="1"/>
  <c r="EV1131" i="5"/>
  <c r="EV864" i="5" l="1"/>
  <c r="EV866" i="5" s="1"/>
  <c r="EV1040" i="5"/>
  <c r="EW88" i="5" l="1"/>
  <c r="EW623" i="5" l="1"/>
  <c r="EW852" i="5"/>
  <c r="EW92" i="5"/>
  <c r="EW65" i="5" s="1"/>
  <c r="EW1028" i="5"/>
  <c r="EE71" i="5" l="1"/>
  <c r="EW1131" i="5"/>
  <c r="EW853" i="5"/>
  <c r="EW862" i="5" s="1"/>
  <c r="EW1030" i="5"/>
  <c r="EW1039" i="5" s="1"/>
  <c r="EW854" i="5"/>
  <c r="EW863" i="5" s="1"/>
  <c r="EW1029" i="5"/>
  <c r="EW1038" i="5" s="1"/>
  <c r="EW1008" i="5"/>
  <c r="EW1040" i="5" l="1"/>
  <c r="EW864" i="5"/>
  <c r="EW866" i="5" s="1"/>
  <c r="EX88" i="5" l="1"/>
  <c r="EX92" i="5" l="1"/>
  <c r="EX65" i="5" s="1"/>
  <c r="EX623" i="5"/>
  <c r="EX852" i="5"/>
  <c r="EX1028" i="5"/>
  <c r="EF71" i="5" l="1"/>
  <c r="EX1131" i="5"/>
  <c r="EX1029" i="5"/>
  <c r="EX1038" i="5" s="1"/>
  <c r="EX1030" i="5"/>
  <c r="EX1039" i="5" s="1"/>
  <c r="EX854" i="5"/>
  <c r="EX863" i="5" s="1"/>
  <c r="EX1008" i="5"/>
  <c r="EX853" i="5"/>
  <c r="EX862" i="5" s="1"/>
  <c r="EX864" i="5" l="1"/>
  <c r="EX866" i="5" s="1"/>
  <c r="EX1040" i="5"/>
  <c r="EY88" i="5" l="1"/>
  <c r="EY92" i="5" l="1"/>
  <c r="EY65" i="5" s="1"/>
  <c r="EY852" i="5"/>
  <c r="EY1028" i="5"/>
  <c r="EY623" i="5"/>
  <c r="EG71" i="5" l="1"/>
  <c r="EY1131" i="5"/>
  <c r="EY853" i="5"/>
  <c r="EY862" i="5" s="1"/>
  <c r="EY1030" i="5"/>
  <c r="EY1039" i="5" s="1"/>
  <c r="EY1029" i="5"/>
  <c r="EY1038" i="5" s="1"/>
  <c r="EY854" i="5"/>
  <c r="EY863" i="5" s="1"/>
  <c r="EY1008" i="5"/>
  <c r="EY1040" i="5" l="1"/>
  <c r="EY864" i="5"/>
  <c r="EY866" i="5" s="1"/>
  <c r="EZ88" i="5" l="1"/>
  <c r="EZ623" i="5" l="1"/>
  <c r="EZ92" i="5"/>
  <c r="EZ65" i="5" s="1"/>
  <c r="EZ1028" i="5"/>
  <c r="EZ852" i="5"/>
  <c r="EH71" i="5" l="1"/>
  <c r="EZ1030" i="5"/>
  <c r="EZ1039" i="5" s="1"/>
  <c r="EZ854" i="5"/>
  <c r="EZ863" i="5" s="1"/>
  <c r="EZ1029" i="5"/>
  <c r="EZ1038" i="5" s="1"/>
  <c r="EZ1008" i="5"/>
  <c r="EZ853" i="5"/>
  <c r="EZ862" i="5" s="1"/>
  <c r="EZ1131" i="5"/>
  <c r="EZ1040" i="5" l="1"/>
  <c r="EZ864" i="5"/>
  <c r="EZ866" i="5" s="1"/>
  <c r="FA88" i="5" l="1"/>
  <c r="FA623" i="5" l="1"/>
  <c r="FA92" i="5"/>
  <c r="FA65" i="5" s="1"/>
  <c r="FA1028" i="5"/>
  <c r="FA852" i="5"/>
  <c r="EI71" i="5" l="1"/>
  <c r="FA853" i="5"/>
  <c r="FA862" i="5" s="1"/>
  <c r="FA1030" i="5"/>
  <c r="FA1039" i="5" s="1"/>
  <c r="FA1029" i="5"/>
  <c r="FA1038" i="5" s="1"/>
  <c r="FA854" i="5"/>
  <c r="FA863" i="5" s="1"/>
  <c r="FA1008" i="5"/>
  <c r="FA1131" i="5"/>
  <c r="FA1040" i="5" l="1"/>
  <c r="FA864" i="5"/>
  <c r="FA866" i="5" s="1"/>
  <c r="FB88" i="5" l="1"/>
  <c r="FB92" i="5" l="1"/>
  <c r="FB65" i="5" s="1"/>
  <c r="FB623" i="5"/>
  <c r="FB1028" i="5"/>
  <c r="FB852" i="5"/>
  <c r="EJ71" i="5" l="1"/>
  <c r="FB1131" i="5"/>
  <c r="FB1029" i="5"/>
  <c r="FB1038" i="5" s="1"/>
  <c r="FB853" i="5"/>
  <c r="FB862" i="5" s="1"/>
  <c r="FB854" i="5"/>
  <c r="FB863" i="5" s="1"/>
  <c r="FB1030" i="5"/>
  <c r="FB1039" i="5" s="1"/>
  <c r="FB1008" i="5"/>
  <c r="FB864" i="5" l="1"/>
  <c r="FB866" i="5" s="1"/>
  <c r="FB1040" i="5"/>
  <c r="FC88" i="5" l="1"/>
  <c r="FC623" i="5" l="1"/>
  <c r="FC92" i="5"/>
  <c r="FC65" i="5" s="1"/>
  <c r="FC1028" i="5"/>
  <c r="FC852" i="5"/>
  <c r="EK71" i="5" l="1"/>
  <c r="FC1030" i="5"/>
  <c r="FC1039" i="5" s="1"/>
  <c r="FC853" i="5"/>
  <c r="FC862" i="5" s="1"/>
  <c r="FC854" i="5"/>
  <c r="FC863" i="5" s="1"/>
  <c r="FC1029" i="5"/>
  <c r="FC1038" i="5" s="1"/>
  <c r="FC1008" i="5"/>
  <c r="FC1131" i="5"/>
  <c r="FC1040" i="5" l="1"/>
  <c r="FC864" i="5"/>
  <c r="FC866" i="5" s="1"/>
  <c r="FD88" i="5" l="1"/>
  <c r="FD623" i="5" l="1"/>
  <c r="FD92" i="5"/>
  <c r="FD65" i="5" s="1"/>
  <c r="FD852" i="5"/>
  <c r="FD1028" i="5"/>
  <c r="EL71" i="5" l="1"/>
  <c r="FD1131" i="5"/>
  <c r="FD1029" i="5"/>
  <c r="FD1038" i="5" s="1"/>
  <c r="FD853" i="5"/>
  <c r="FD862" i="5" s="1"/>
  <c r="FD1030" i="5"/>
  <c r="FD1039" i="5" s="1"/>
  <c r="FD854" i="5"/>
  <c r="FD863" i="5" s="1"/>
  <c r="FD1008" i="5"/>
  <c r="FD864" i="5" l="1"/>
  <c r="FD866" i="5" s="1"/>
  <c r="FD1040" i="5"/>
  <c r="FE88" i="5" l="1"/>
  <c r="FE1028" i="5" l="1"/>
  <c r="FE623" i="5"/>
  <c r="FE92" i="5"/>
  <c r="FE65" i="5" s="1"/>
  <c r="FE852" i="5"/>
  <c r="EM71" i="5" l="1"/>
  <c r="FE853" i="5"/>
  <c r="FE862" i="5" s="1"/>
  <c r="FE1030" i="5"/>
  <c r="FE1039" i="5" s="1"/>
  <c r="FE854" i="5"/>
  <c r="FE863" i="5" s="1"/>
  <c r="FE1029" i="5"/>
  <c r="FE1038" i="5" s="1"/>
  <c r="FE1008" i="5"/>
  <c r="FE1131" i="5"/>
  <c r="FE1040" i="5" l="1"/>
  <c r="FE864" i="5"/>
  <c r="FE866" i="5" s="1"/>
  <c r="FF88" i="5" l="1"/>
  <c r="FF623" i="5" l="1"/>
  <c r="FF92" i="5"/>
  <c r="FF65" i="5" s="1"/>
  <c r="FF1028" i="5"/>
  <c r="FF852" i="5"/>
  <c r="EN71" i="5" l="1"/>
  <c r="FF853" i="5"/>
  <c r="FF862" i="5" s="1"/>
  <c r="FF1029" i="5"/>
  <c r="FF1038" i="5" s="1"/>
  <c r="FF854" i="5"/>
  <c r="FF863" i="5" s="1"/>
  <c r="FF1030" i="5"/>
  <c r="FF1039" i="5" s="1"/>
  <c r="FF1008" i="5"/>
  <c r="FF1131" i="5"/>
  <c r="FF1040" i="5" l="1"/>
  <c r="FF864" i="5"/>
  <c r="FF866" i="5" s="1"/>
  <c r="FG88" i="5" l="1"/>
  <c r="FG92" i="5" l="1"/>
  <c r="FG65" i="5" s="1"/>
  <c r="FG623" i="5"/>
  <c r="FG1028" i="5"/>
  <c r="FG852" i="5"/>
  <c r="EO71" i="5" l="1"/>
  <c r="FG1131" i="5"/>
  <c r="FG854" i="5"/>
  <c r="FG863" i="5" s="1"/>
  <c r="FG1029" i="5"/>
  <c r="FG1038" i="5" s="1"/>
  <c r="FG853" i="5"/>
  <c r="FG862" i="5" s="1"/>
  <c r="FG1030" i="5"/>
  <c r="FG1039" i="5" s="1"/>
  <c r="FG1008" i="5"/>
  <c r="FG864" i="5" l="1"/>
  <c r="FG866" i="5" s="1"/>
  <c r="FG1040" i="5"/>
  <c r="FH88" i="5" l="1"/>
  <c r="FH92" i="5" l="1"/>
  <c r="FH65" i="5" s="1"/>
  <c r="FH623" i="5"/>
  <c r="FH1028" i="5"/>
  <c r="FH852" i="5"/>
  <c r="EP71" i="5" l="1"/>
  <c r="FH1029" i="5"/>
  <c r="FH1038" i="5" s="1"/>
  <c r="FH853" i="5"/>
  <c r="FH862" i="5" s="1"/>
  <c r="FH854" i="5"/>
  <c r="FH863" i="5" s="1"/>
  <c r="FH1030" i="5"/>
  <c r="FH1039" i="5" s="1"/>
  <c r="FH1008" i="5"/>
  <c r="FH1131" i="5"/>
  <c r="FH864" i="5" l="1"/>
  <c r="FH866" i="5" s="1"/>
  <c r="FH1040" i="5"/>
  <c r="FI88" i="5" l="1"/>
  <c r="FI623" i="5" l="1"/>
  <c r="FI92" i="5"/>
  <c r="FI65" i="5" s="1"/>
  <c r="EQ71" i="5" s="1"/>
  <c r="FI1028" i="5"/>
  <c r="FI852" i="5"/>
  <c r="FI71" i="5" l="1"/>
  <c r="FI854" i="5"/>
  <c r="FI863" i="5" s="1"/>
  <c r="FI853" i="5"/>
  <c r="FI862" i="5" s="1"/>
  <c r="FI1030" i="5"/>
  <c r="FI1039" i="5" s="1"/>
  <c r="FI1008" i="5"/>
  <c r="FI1029" i="5"/>
  <c r="FI1038" i="5" s="1"/>
  <c r="FI1131" i="5"/>
  <c r="FI864" i="5" l="1"/>
  <c r="FI866" i="5" s="1"/>
  <c r="FI1040" i="5"/>
  <c r="FJ88" i="5" l="1"/>
  <c r="FJ623" i="5" l="1"/>
  <c r="FJ92" i="5"/>
  <c r="FJ65" i="5" s="1"/>
  <c r="ER71" i="5" s="1"/>
  <c r="FJ852" i="5"/>
  <c r="FJ1028" i="5"/>
  <c r="FJ71" i="5" l="1"/>
  <c r="FJ1131" i="5"/>
  <c r="FJ1030" i="5"/>
  <c r="FJ1039" i="5" s="1"/>
  <c r="FJ853" i="5"/>
  <c r="FJ862" i="5" s="1"/>
  <c r="FJ854" i="5"/>
  <c r="FJ863" i="5" s="1"/>
  <c r="FJ1029" i="5"/>
  <c r="FJ1038" i="5" s="1"/>
  <c r="FJ1008" i="5"/>
  <c r="FJ1040" i="5" l="1"/>
  <c r="FJ864" i="5"/>
  <c r="FJ866" i="5" s="1"/>
  <c r="FK88" i="5" l="1"/>
  <c r="FK623" i="5" l="1"/>
  <c r="FK92" i="5"/>
  <c r="FK65" i="5" s="1"/>
  <c r="ES71" i="5" s="1"/>
  <c r="FK1028" i="5"/>
  <c r="FK852" i="5"/>
  <c r="FK71" i="5" l="1"/>
  <c r="FK1030" i="5"/>
  <c r="FK1039" i="5" s="1"/>
  <c r="FK1029" i="5"/>
  <c r="FK1038" i="5" s="1"/>
  <c r="FK853" i="5"/>
  <c r="FK862" i="5" s="1"/>
  <c r="FK1008" i="5"/>
  <c r="FK854" i="5"/>
  <c r="FK863" i="5" s="1"/>
  <c r="FK1131" i="5"/>
  <c r="FK1040" i="5" l="1"/>
  <c r="FK864" i="5"/>
  <c r="FK866" i="5" s="1"/>
  <c r="FL88" i="5" l="1"/>
  <c r="FL92" i="5" l="1"/>
  <c r="FL65" i="5" s="1"/>
  <c r="ET71" i="5" s="1"/>
  <c r="FL852" i="5"/>
  <c r="FL623" i="5"/>
  <c r="FL1028" i="5"/>
  <c r="FL71" i="5" l="1"/>
  <c r="FL1131" i="5"/>
  <c r="FL1030" i="5"/>
  <c r="FL1039" i="5" s="1"/>
  <c r="FL853" i="5"/>
  <c r="FL862" i="5" s="1"/>
  <c r="FL1008" i="5"/>
  <c r="FL1029" i="5"/>
  <c r="FL1038" i="5" s="1"/>
  <c r="FL854" i="5"/>
  <c r="FL863" i="5" s="1"/>
  <c r="FL1040" i="5" l="1"/>
  <c r="FL864" i="5"/>
  <c r="FL866" i="5" s="1"/>
  <c r="FM88" i="5" l="1"/>
  <c r="FM623" i="5" l="1"/>
  <c r="FM92" i="5"/>
  <c r="FM65" i="5" s="1"/>
  <c r="EU71" i="5" s="1"/>
  <c r="FM1028" i="5"/>
  <c r="FM852" i="5"/>
  <c r="FM71" i="5" l="1"/>
  <c r="FM1008" i="5"/>
  <c r="FM1030" i="5"/>
  <c r="FM1039" i="5" s="1"/>
  <c r="FM854" i="5"/>
  <c r="FM863" i="5" s="1"/>
  <c r="FM1029" i="5"/>
  <c r="FM1038" i="5" s="1"/>
  <c r="FM853" i="5"/>
  <c r="FM862" i="5" s="1"/>
  <c r="FM1131" i="5"/>
  <c r="FM1040" i="5" l="1"/>
  <c r="FM864" i="5"/>
  <c r="FM866" i="5" s="1"/>
  <c r="FN88" i="5" l="1"/>
  <c r="FN92" i="5" l="1"/>
  <c r="FN65" i="5" s="1"/>
  <c r="EV71" i="5" s="1"/>
  <c r="FN623" i="5"/>
  <c r="FN1028" i="5"/>
  <c r="FN852" i="5"/>
  <c r="FN71" i="5" l="1"/>
  <c r="FN1131" i="5"/>
  <c r="FN853" i="5"/>
  <c r="FN862" i="5" s="1"/>
  <c r="FN854" i="5"/>
  <c r="FN863" i="5" s="1"/>
  <c r="FN1030" i="5"/>
  <c r="FN1039" i="5" s="1"/>
  <c r="FN1029" i="5"/>
  <c r="FN1038" i="5" s="1"/>
  <c r="FN1008" i="5"/>
  <c r="FN1040" i="5" l="1"/>
  <c r="FN864" i="5"/>
  <c r="FN866" i="5" s="1"/>
  <c r="FO88" i="5" l="1"/>
  <c r="FO852" i="5" l="1"/>
  <c r="FO92" i="5"/>
  <c r="FO65" i="5" s="1"/>
  <c r="FO1028" i="5"/>
  <c r="FO623" i="5"/>
  <c r="EW71" i="5" l="1"/>
  <c r="FB71" i="5"/>
  <c r="FO71" i="5"/>
  <c r="FO1131" i="5"/>
  <c r="FO853" i="5"/>
  <c r="FO862" i="5" s="1"/>
  <c r="FO1030" i="5"/>
  <c r="FO1039" i="5" s="1"/>
  <c r="FO1029" i="5"/>
  <c r="FO1038" i="5" s="1"/>
  <c r="FO854" i="5"/>
  <c r="FO863" i="5" s="1"/>
  <c r="FO1008" i="5"/>
  <c r="FO1040" i="5" l="1"/>
  <c r="FO864" i="5"/>
  <c r="FO866" i="5" s="1"/>
  <c r="FP88" i="5" l="1"/>
  <c r="FP92" i="5" l="1"/>
  <c r="FP65" i="5" s="1"/>
  <c r="FP623" i="5"/>
  <c r="FP1028" i="5"/>
  <c r="FP852" i="5"/>
  <c r="EX71" i="5" l="1"/>
  <c r="FC71" i="5"/>
  <c r="FP71" i="5"/>
  <c r="FF71" i="5"/>
  <c r="FP854" i="5"/>
  <c r="FP863" i="5" s="1"/>
  <c r="FP853" i="5"/>
  <c r="FP862" i="5" s="1"/>
  <c r="FP1029" i="5"/>
  <c r="FP1038" i="5" s="1"/>
  <c r="FP1008" i="5"/>
  <c r="FP1030" i="5"/>
  <c r="FP1039" i="5" s="1"/>
  <c r="FP1131" i="5"/>
  <c r="FP864" i="5" l="1"/>
  <c r="FP866" i="5" s="1"/>
  <c r="FP1040" i="5"/>
  <c r="FQ88" i="5" l="1"/>
  <c r="FQ623" i="5" l="1"/>
  <c r="FQ92" i="5"/>
  <c r="FQ65" i="5" s="1"/>
  <c r="FQ852" i="5"/>
  <c r="FQ1028" i="5"/>
  <c r="EY71" i="5" l="1"/>
  <c r="FD71" i="5"/>
  <c r="FQ71" i="5"/>
  <c r="FG71" i="5"/>
  <c r="FQ1131" i="5"/>
  <c r="FQ854" i="5"/>
  <c r="FQ863" i="5" s="1"/>
  <c r="FQ1030" i="5"/>
  <c r="FQ1039" i="5" s="1"/>
  <c r="FQ1029" i="5"/>
  <c r="FQ1038" i="5" s="1"/>
  <c r="FQ1008" i="5"/>
  <c r="FQ853" i="5"/>
  <c r="FQ862" i="5" s="1"/>
  <c r="FQ864" i="5" l="1"/>
  <c r="FQ866" i="5" s="1"/>
  <c r="FQ1040" i="5"/>
  <c r="FR88" i="5" l="1"/>
  <c r="I86" i="5"/>
  <c r="K26" i="19" s="1"/>
  <c r="L26" i="19" l="1"/>
  <c r="K27" i="19"/>
  <c r="FR92" i="5"/>
  <c r="FR65" i="5" s="1"/>
  <c r="FE71" i="5" s="1"/>
  <c r="FR623" i="5"/>
  <c r="FR852" i="5"/>
  <c r="FR1028" i="5"/>
  <c r="I88" i="5"/>
  <c r="FR71" i="5" l="1"/>
  <c r="EZ71" i="5"/>
  <c r="FA71" i="5"/>
  <c r="L27" i="19"/>
  <c r="K6" i="19"/>
  <c r="L6" i="19" s="1"/>
  <c r="FR67" i="5"/>
  <c r="FH71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BI67" i="5"/>
  <c r="BJ67" i="5"/>
  <c r="BK67" i="5"/>
  <c r="BL67" i="5"/>
  <c r="BM67" i="5"/>
  <c r="BN67" i="5"/>
  <c r="BO67" i="5"/>
  <c r="BP67" i="5"/>
  <c r="BQ67" i="5"/>
  <c r="BS67" i="5"/>
  <c r="BT67" i="5"/>
  <c r="BU67" i="5"/>
  <c r="BV67" i="5"/>
  <c r="BR67" i="5"/>
  <c r="BW67" i="5"/>
  <c r="BX67" i="5"/>
  <c r="BY67" i="5"/>
  <c r="BZ67" i="5"/>
  <c r="CA67" i="5"/>
  <c r="CB67" i="5"/>
  <c r="CC67" i="5"/>
  <c r="CD67" i="5"/>
  <c r="CE67" i="5"/>
  <c r="CF67" i="5"/>
  <c r="CG67" i="5"/>
  <c r="CH67" i="5"/>
  <c r="CI67" i="5"/>
  <c r="CJ67" i="5"/>
  <c r="CK67" i="5"/>
  <c r="CL67" i="5"/>
  <c r="CM67" i="5"/>
  <c r="CN67" i="5"/>
  <c r="CO67" i="5"/>
  <c r="CP67" i="5"/>
  <c r="CQ67" i="5"/>
  <c r="CR67" i="5"/>
  <c r="CS67" i="5"/>
  <c r="CT67" i="5"/>
  <c r="CU67" i="5"/>
  <c r="CV67" i="5"/>
  <c r="CX67" i="5"/>
  <c r="CW67" i="5"/>
  <c r="CY67" i="5"/>
  <c r="CZ67" i="5"/>
  <c r="DA67" i="5"/>
  <c r="DC67" i="5"/>
  <c r="DB67" i="5"/>
  <c r="DD67" i="5"/>
  <c r="DE67" i="5"/>
  <c r="DF67" i="5"/>
  <c r="DG67" i="5"/>
  <c r="DH67" i="5"/>
  <c r="DI67" i="5"/>
  <c r="DJ67" i="5"/>
  <c r="DK67" i="5"/>
  <c r="DL67" i="5"/>
  <c r="DN67" i="5"/>
  <c r="DM67" i="5"/>
  <c r="DO67" i="5"/>
  <c r="DP67" i="5"/>
  <c r="DQ67" i="5"/>
  <c r="DR67" i="5"/>
  <c r="DS67" i="5"/>
  <c r="DT67" i="5"/>
  <c r="DU67" i="5"/>
  <c r="DV67" i="5"/>
  <c r="DW67" i="5"/>
  <c r="DX67" i="5"/>
  <c r="DY67" i="5"/>
  <c r="DZ67" i="5"/>
  <c r="EB67" i="5"/>
  <c r="EA67" i="5"/>
  <c r="EC67" i="5"/>
  <c r="ED67" i="5"/>
  <c r="EE67" i="5"/>
  <c r="EF67" i="5"/>
  <c r="EH67" i="5"/>
  <c r="EG67" i="5"/>
  <c r="EI67" i="5"/>
  <c r="EJ67" i="5"/>
  <c r="EK67" i="5"/>
  <c r="EL67" i="5"/>
  <c r="EM67" i="5"/>
  <c r="EN67" i="5"/>
  <c r="EO67" i="5"/>
  <c r="EP67" i="5"/>
  <c r="EQ67" i="5"/>
  <c r="ER67" i="5"/>
  <c r="ES67" i="5"/>
  <c r="EU67" i="5"/>
  <c r="ET67" i="5"/>
  <c r="EW67" i="5"/>
  <c r="EV67" i="5"/>
  <c r="EX67" i="5"/>
  <c r="EY67" i="5"/>
  <c r="EZ67" i="5"/>
  <c r="FA67" i="5"/>
  <c r="FB67" i="5"/>
  <c r="FC67" i="5"/>
  <c r="FD67" i="5"/>
  <c r="FE67" i="5"/>
  <c r="FF67" i="5"/>
  <c r="FG67" i="5"/>
  <c r="FH67" i="5"/>
  <c r="FI67" i="5"/>
  <c r="FK67" i="5"/>
  <c r="FJ67" i="5"/>
  <c r="FQ67" i="5"/>
  <c r="FP67" i="5"/>
  <c r="FO67" i="5"/>
  <c r="FN67" i="5"/>
  <c r="FM67" i="5"/>
  <c r="FL67" i="5"/>
  <c r="FR1131" i="5"/>
  <c r="I1028" i="5"/>
  <c r="FR854" i="5"/>
  <c r="FR1030" i="5"/>
  <c r="FR853" i="5"/>
  <c r="FR1029" i="5"/>
  <c r="FR1008" i="5"/>
  <c r="I852" i="5"/>
  <c r="I623" i="5"/>
  <c r="FR862" i="5" l="1"/>
  <c r="I853" i="5"/>
  <c r="I1008" i="5"/>
  <c r="FR1038" i="5"/>
  <c r="I1029" i="5"/>
  <c r="FR1039" i="5"/>
  <c r="I1039" i="5" s="1"/>
  <c r="I1030" i="5"/>
  <c r="FR863" i="5"/>
  <c r="I863" i="5" s="1"/>
  <c r="I854" i="5"/>
  <c r="I1131" i="5"/>
  <c r="FR864" i="5" l="1"/>
  <c r="I864" i="5" s="1"/>
  <c r="I862" i="5"/>
  <c r="FR1040" i="5"/>
  <c r="I1038" i="5"/>
  <c r="FR866" i="5" l="1"/>
  <c r="I866" i="5" s="1"/>
  <c r="E866" i="5" s="1"/>
  <c r="F866" i="5" s="1"/>
  <c r="I1040" i="5"/>
  <c r="R1476" i="5" l="1"/>
  <c r="J914" i="5" l="1"/>
  <c r="J1255" i="5" l="1"/>
  <c r="K1252" i="5" s="1"/>
  <c r="J1243" i="5" l="1"/>
  <c r="K1240" i="5" s="1"/>
  <c r="K1242" i="5" s="1"/>
  <c r="K1243" i="5" l="1"/>
  <c r="L1240" i="5" l="1"/>
  <c r="L1242" i="5" s="1"/>
  <c r="L1243" i="5" l="1"/>
  <c r="M1240" i="5" l="1"/>
  <c r="M1242" i="5" s="1"/>
  <c r="M1243" i="5" l="1"/>
  <c r="N1240" i="5" l="1"/>
  <c r="N1242" i="5" s="1"/>
  <c r="N1243" i="5" l="1"/>
  <c r="O1240" i="5" l="1"/>
  <c r="O1242" i="5" s="1"/>
  <c r="O1243" i="5" l="1"/>
  <c r="P1240" i="5" l="1"/>
  <c r="P1242" i="5" s="1"/>
  <c r="P1243" i="5" l="1"/>
  <c r="Q1240" i="5" l="1"/>
  <c r="Q1242" i="5" s="1"/>
  <c r="Q1243" i="5" l="1"/>
  <c r="R1240" i="5" l="1"/>
  <c r="R1242" i="5" s="1"/>
  <c r="R1243" i="5" l="1"/>
  <c r="S1240" i="5" l="1"/>
  <c r="S1242" i="5" s="1"/>
  <c r="S1243" i="5" l="1"/>
  <c r="T1240" i="5" l="1"/>
  <c r="J11" i="4" l="1"/>
  <c r="Q11" i="4" l="1"/>
  <c r="M11" i="4"/>
  <c r="L11" i="4"/>
  <c r="Z11" i="4"/>
  <c r="V11" i="4"/>
  <c r="P11" i="4"/>
  <c r="AC11" i="4"/>
  <c r="K11" i="4"/>
  <c r="X11" i="4"/>
  <c r="U11" i="4"/>
  <c r="X272" i="5" s="1"/>
  <c r="X279" i="5" s="1"/>
  <c r="S11" i="4"/>
  <c r="O11" i="4"/>
  <c r="V272" i="5" s="1"/>
  <c r="V279" i="5" s="1"/>
  <c r="N11" i="4"/>
  <c r="AB11" i="4"/>
  <c r="AA11" i="4"/>
  <c r="Y11" i="4"/>
  <c r="W11" i="4"/>
  <c r="T11" i="4"/>
  <c r="R11" i="4"/>
  <c r="AA272" i="5" l="1"/>
  <c r="AA279" i="5" s="1"/>
  <c r="AA1216" i="5" s="1"/>
  <c r="AA1241" i="5" s="1"/>
  <c r="Y272" i="5"/>
  <c r="Y279" i="5" s="1"/>
  <c r="W272" i="5"/>
  <c r="W279" i="5" s="1"/>
  <c r="G11" i="4"/>
  <c r="T272" i="5"/>
  <c r="Z272" i="5"/>
  <c r="Z279" i="5" s="1"/>
  <c r="Z1216" i="5" s="1"/>
  <c r="U272" i="5"/>
  <c r="U279" i="5" s="1"/>
  <c r="U1216" i="5" s="1"/>
  <c r="G12" i="4"/>
  <c r="V1216" i="5"/>
  <c r="V284" i="5"/>
  <c r="X1216" i="5"/>
  <c r="X284" i="5"/>
  <c r="AA284" i="5" l="1"/>
  <c r="Y284" i="5"/>
  <c r="Y668" i="5" s="1"/>
  <c r="Y671" i="5" s="1"/>
  <c r="Y1216" i="5"/>
  <c r="Y1241" i="5" s="1"/>
  <c r="W1216" i="5"/>
  <c r="W1241" i="5" s="1"/>
  <c r="W284" i="5"/>
  <c r="W668" i="5" s="1"/>
  <c r="W671" i="5" s="1"/>
  <c r="Z284" i="5"/>
  <c r="U1241" i="5"/>
  <c r="X1241" i="5"/>
  <c r="V1241" i="5"/>
  <c r="Z1241" i="5"/>
  <c r="U284" i="5"/>
  <c r="T279" i="5"/>
  <c r="I272" i="5"/>
  <c r="X705" i="5"/>
  <c r="X766" i="5" s="1"/>
  <c r="X769" i="5" s="1"/>
  <c r="X771" i="5" s="1"/>
  <c r="X90" i="5"/>
  <c r="X668" i="5"/>
  <c r="X671" i="5" s="1"/>
  <c r="V90" i="5"/>
  <c r="V668" i="5"/>
  <c r="V671" i="5" s="1"/>
  <c r="V705" i="5"/>
  <c r="V766" i="5" s="1"/>
  <c r="V769" i="5" s="1"/>
  <c r="V771" i="5" s="1"/>
  <c r="AA668" i="5" l="1"/>
  <c r="AA671" i="5" s="1"/>
  <c r="AA705" i="5"/>
  <c r="AA766" i="5" s="1"/>
  <c r="AA769" i="5" s="1"/>
  <c r="AA771" i="5" s="1"/>
  <c r="AA90" i="5"/>
  <c r="AA92" i="5" s="1"/>
  <c r="AA65" i="5" s="1"/>
  <c r="Y705" i="5"/>
  <c r="Y766" i="5" s="1"/>
  <c r="Y769" i="5" s="1"/>
  <c r="Y771" i="5" s="1"/>
  <c r="Y90" i="5"/>
  <c r="Y92" i="5" s="1"/>
  <c r="Y65" i="5" s="1"/>
  <c r="W705" i="5"/>
  <c r="W766" i="5" s="1"/>
  <c r="W769" i="5" s="1"/>
  <c r="W771" i="5" s="1"/>
  <c r="Y772" i="5" s="1"/>
  <c r="Y776" i="5" s="1"/>
  <c r="W90" i="5"/>
  <c r="Z668" i="5"/>
  <c r="Z671" i="5" s="1"/>
  <c r="Z705" i="5"/>
  <c r="Z766" i="5" s="1"/>
  <c r="Z769" i="5" s="1"/>
  <c r="Z771" i="5" s="1"/>
  <c r="Z772" i="5" s="1"/>
  <c r="Z90" i="5"/>
  <c r="U90" i="5"/>
  <c r="U668" i="5"/>
  <c r="U671" i="5" s="1"/>
  <c r="X92" i="5"/>
  <c r="X65" i="5" s="1"/>
  <c r="V92" i="5"/>
  <c r="V65" i="5" s="1"/>
  <c r="I279" i="5"/>
  <c r="T284" i="5"/>
  <c r="T1216" i="5"/>
  <c r="U705" i="5"/>
  <c r="U766" i="5" s="1"/>
  <c r="U769" i="5" s="1"/>
  <c r="U771" i="5" s="1"/>
  <c r="X772" i="5"/>
  <c r="X776" i="5" s="1"/>
  <c r="AA71" i="5" l="1"/>
  <c r="AA67" i="5"/>
  <c r="F70" i="5"/>
  <c r="AC772" i="5"/>
  <c r="AC776" i="5" s="1"/>
  <c r="AA772" i="5"/>
  <c r="AA776" i="5" s="1"/>
  <c r="L71" i="5"/>
  <c r="V71" i="5"/>
  <c r="O71" i="5"/>
  <c r="Y71" i="5"/>
  <c r="N71" i="5"/>
  <c r="X71" i="5"/>
  <c r="W772" i="5"/>
  <c r="W776" i="5" s="1"/>
  <c r="U772" i="5"/>
  <c r="U776" i="5" s="1"/>
  <c r="W92" i="5"/>
  <c r="W65" i="5" s="1"/>
  <c r="Z92" i="5"/>
  <c r="Z65" i="5" s="1"/>
  <c r="Z71" i="5" s="1"/>
  <c r="U92" i="5"/>
  <c r="U65" i="5" s="1"/>
  <c r="AB772" i="5"/>
  <c r="AB776" i="5" s="1"/>
  <c r="Z776" i="5"/>
  <c r="T1241" i="5"/>
  <c r="T1217" i="5"/>
  <c r="T1218" i="5" s="1"/>
  <c r="T705" i="5"/>
  <c r="T668" i="5"/>
  <c r="I284" i="5"/>
  <c r="T90" i="5"/>
  <c r="M71" i="5" l="1"/>
  <c r="W71" i="5"/>
  <c r="K71" i="5"/>
  <c r="U71" i="5"/>
  <c r="V67" i="5"/>
  <c r="Z67" i="5"/>
  <c r="U67" i="5"/>
  <c r="Y67" i="5"/>
  <c r="P71" i="5"/>
  <c r="X67" i="5"/>
  <c r="W67" i="5"/>
  <c r="U1215" i="5"/>
  <c r="T1242" i="5"/>
  <c r="I705" i="5"/>
  <c r="T766" i="5"/>
  <c r="T92" i="5"/>
  <c r="I90" i="5"/>
  <c r="K30" i="19" s="1"/>
  <c r="T671" i="5"/>
  <c r="I671" i="5" s="1"/>
  <c r="I668" i="5"/>
  <c r="L30" i="19" l="1"/>
  <c r="K29" i="19"/>
  <c r="I92" i="5"/>
  <c r="T65" i="5"/>
  <c r="T71" i="5" s="1"/>
  <c r="T769" i="5"/>
  <c r="I766" i="5"/>
  <c r="U1217" i="5"/>
  <c r="U1218" i="5" s="1"/>
  <c r="T1243" i="5"/>
  <c r="L29" i="19" l="1"/>
  <c r="H49" i="19"/>
  <c r="T67" i="5"/>
  <c r="J71" i="5"/>
  <c r="S67" i="5"/>
  <c r="R67" i="5"/>
  <c r="Q67" i="5"/>
  <c r="P67" i="5"/>
  <c r="J67" i="5"/>
  <c r="E65" i="5"/>
  <c r="H51" i="19" s="1"/>
  <c r="I65" i="5"/>
  <c r="K67" i="5"/>
  <c r="L67" i="5"/>
  <c r="M67" i="5"/>
  <c r="N67" i="5"/>
  <c r="O67" i="5"/>
  <c r="V1215" i="5"/>
  <c r="U1240" i="5"/>
  <c r="T771" i="5"/>
  <c r="T772" i="5" s="1"/>
  <c r="I769" i="5"/>
  <c r="I71" i="5" l="1"/>
  <c r="F71" i="5"/>
  <c r="E67" i="5"/>
  <c r="H50" i="19" s="1"/>
  <c r="T776" i="5"/>
  <c r="V772" i="5"/>
  <c r="I771" i="5"/>
  <c r="V1217" i="5"/>
  <c r="V1218" i="5" s="1"/>
  <c r="U1242" i="5"/>
  <c r="W1215" i="5" l="1"/>
  <c r="U1243" i="5"/>
  <c r="I772" i="5"/>
  <c r="V776" i="5"/>
  <c r="I776" i="5" s="1"/>
  <c r="T777" i="5"/>
  <c r="T782" i="5"/>
  <c r="U775" i="5" l="1"/>
  <c r="V1240" i="5"/>
  <c r="W1217" i="5"/>
  <c r="W1218" i="5" s="1"/>
  <c r="T125" i="5"/>
  <c r="T632" i="5"/>
  <c r="T197" i="5"/>
  <c r="T684" i="5"/>
  <c r="T713" i="5"/>
  <c r="X1215" i="5" l="1"/>
  <c r="V1242" i="5"/>
  <c r="V1243" i="5" s="1"/>
  <c r="U782" i="5"/>
  <c r="U777" i="5"/>
  <c r="W1240" i="5" l="1"/>
  <c r="U125" i="5"/>
  <c r="U197" i="5"/>
  <c r="U684" i="5"/>
  <c r="U713" i="5"/>
  <c r="U632" i="5"/>
  <c r="V775" i="5"/>
  <c r="X1217" i="5"/>
  <c r="X1218" i="5" s="1"/>
  <c r="Y1215" i="5" l="1"/>
  <c r="V782" i="5"/>
  <c r="V777" i="5"/>
  <c r="W1242" i="5"/>
  <c r="W1243" i="5" s="1"/>
  <c r="X1240" i="5" l="1"/>
  <c r="W775" i="5"/>
  <c r="Y1217" i="5"/>
  <c r="Y1218" i="5" s="1"/>
  <c r="V197" i="5"/>
  <c r="V713" i="5"/>
  <c r="V125" i="5"/>
  <c r="V684" i="5"/>
  <c r="V632" i="5"/>
  <c r="Z1215" i="5" l="1"/>
  <c r="X1242" i="5"/>
  <c r="X1243" i="5" s="1"/>
  <c r="W782" i="5"/>
  <c r="W777" i="5"/>
  <c r="X775" i="5" l="1"/>
  <c r="Y1240" i="5"/>
  <c r="Z1217" i="5"/>
  <c r="Z1218" i="5" s="1"/>
  <c r="W632" i="5"/>
  <c r="W713" i="5"/>
  <c r="W125" i="5"/>
  <c r="W684" i="5"/>
  <c r="W197" i="5"/>
  <c r="AA1215" i="5" l="1"/>
  <c r="Y1242" i="5"/>
  <c r="Y1243" i="5" s="1"/>
  <c r="X782" i="5"/>
  <c r="X777" i="5"/>
  <c r="Z1240" i="5" l="1"/>
  <c r="Y775" i="5"/>
  <c r="X632" i="5"/>
  <c r="X713" i="5"/>
  <c r="X197" i="5"/>
  <c r="X684" i="5"/>
  <c r="X125" i="5"/>
  <c r="AA1217" i="5"/>
  <c r="AA1218" i="5" s="1"/>
  <c r="AB1215" i="5" l="1"/>
  <c r="Z1242" i="5"/>
  <c r="Z1243" i="5" s="1"/>
  <c r="Y777" i="5"/>
  <c r="Y782" i="5"/>
  <c r="AA1240" i="5" l="1"/>
  <c r="Y684" i="5"/>
  <c r="Y197" i="5"/>
  <c r="Y632" i="5"/>
  <c r="Y713" i="5"/>
  <c r="Y125" i="5"/>
  <c r="Z775" i="5"/>
  <c r="AB1214" i="5"/>
  <c r="AB1217" i="5"/>
  <c r="AB1218" i="5" s="1"/>
  <c r="AC1215" i="5" l="1"/>
  <c r="Z782" i="5"/>
  <c r="Z777" i="5"/>
  <c r="AA1242" i="5"/>
  <c r="AC1217" i="5" l="1"/>
  <c r="AC1218" i="5" s="1"/>
  <c r="AA1243" i="5"/>
  <c r="AA775" i="5"/>
  <c r="Z632" i="5"/>
  <c r="Z684" i="5"/>
  <c r="Z713" i="5"/>
  <c r="Z125" i="5"/>
  <c r="Z197" i="5"/>
  <c r="AD1215" i="5" l="1"/>
  <c r="AA777" i="5"/>
  <c r="AA782" i="5"/>
  <c r="AB1240" i="5"/>
  <c r="AA713" i="5" l="1"/>
  <c r="AA125" i="5"/>
  <c r="AA632" i="5"/>
  <c r="AA197" i="5"/>
  <c r="AA684" i="5"/>
  <c r="AD1217" i="5"/>
  <c r="AD1218" i="5" s="1"/>
  <c r="AB1242" i="5"/>
  <c r="AB1239" i="5"/>
  <c r="AB775" i="5"/>
  <c r="AE1215" i="5" l="1"/>
  <c r="AB777" i="5"/>
  <c r="AB782" i="5"/>
  <c r="AB1243" i="5"/>
  <c r="AB713" i="5" l="1"/>
  <c r="AB125" i="5"/>
  <c r="AB684" i="5"/>
  <c r="AB197" i="5"/>
  <c r="AB632" i="5"/>
  <c r="AE1217" i="5"/>
  <c r="AE1218" i="5" s="1"/>
  <c r="AC1240" i="5"/>
  <c r="AC775" i="5"/>
  <c r="AF1215" i="5" l="1"/>
  <c r="AC777" i="5"/>
  <c r="AC782" i="5"/>
  <c r="AC1242" i="5"/>
  <c r="AC1243" i="5" s="1"/>
  <c r="AD1240" i="5" l="1"/>
  <c r="AC713" i="5"/>
  <c r="AC197" i="5"/>
  <c r="AC125" i="5"/>
  <c r="AC684" i="5"/>
  <c r="AC632" i="5"/>
  <c r="AD775" i="5"/>
  <c r="AF1217" i="5"/>
  <c r="AF1218" i="5" s="1"/>
  <c r="AG1215" i="5" l="1"/>
  <c r="AD777" i="5"/>
  <c r="AD782" i="5"/>
  <c r="AD1242" i="5"/>
  <c r="AD1243" i="5" s="1"/>
  <c r="AE1240" i="5" l="1"/>
  <c r="AD197" i="5"/>
  <c r="AD713" i="5"/>
  <c r="AD125" i="5"/>
  <c r="AD632" i="5"/>
  <c r="AD684" i="5"/>
  <c r="AG1217" i="5"/>
  <c r="AG1218" i="5" s="1"/>
  <c r="AE775" i="5"/>
  <c r="AH1215" i="5" l="1"/>
  <c r="AE1242" i="5"/>
  <c r="AE1243" i="5" s="1"/>
  <c r="AE782" i="5"/>
  <c r="AE777" i="5"/>
  <c r="AF775" i="5" l="1"/>
  <c r="AE125" i="5"/>
  <c r="AE713" i="5"/>
  <c r="AE197" i="5"/>
  <c r="AE684" i="5"/>
  <c r="AE632" i="5"/>
  <c r="AF1240" i="5"/>
  <c r="AH1217" i="5"/>
  <c r="AH1218" i="5" s="1"/>
  <c r="AI1215" i="5" l="1"/>
  <c r="AF1242" i="5"/>
  <c r="AF1243" i="5" s="1"/>
  <c r="AF782" i="5"/>
  <c r="AF777" i="5"/>
  <c r="AG1240" i="5" l="1"/>
  <c r="AG775" i="5"/>
  <c r="AF197" i="5"/>
  <c r="AF632" i="5"/>
  <c r="AF125" i="5"/>
  <c r="AF713" i="5"/>
  <c r="AF684" i="5"/>
  <c r="AI1217" i="5"/>
  <c r="AI1218" i="5" s="1"/>
  <c r="AJ1215" i="5" l="1"/>
  <c r="AG782" i="5"/>
  <c r="AG777" i="5"/>
  <c r="AG1242" i="5"/>
  <c r="AJ1217" i="5" l="1"/>
  <c r="AJ1218" i="5" s="1"/>
  <c r="AG1243" i="5"/>
  <c r="AH775" i="5"/>
  <c r="AG684" i="5"/>
  <c r="AG632" i="5"/>
  <c r="AG125" i="5"/>
  <c r="AG713" i="5"/>
  <c r="AG197" i="5"/>
  <c r="AK1215" i="5" l="1"/>
  <c r="AH782" i="5"/>
  <c r="AH777" i="5"/>
  <c r="AH1240" i="5"/>
  <c r="AH1242" i="5" l="1"/>
  <c r="AH1243" i="5" s="1"/>
  <c r="AI775" i="5"/>
  <c r="AK1217" i="5"/>
  <c r="AK1218" i="5" s="1"/>
  <c r="AH684" i="5"/>
  <c r="AH197" i="5"/>
  <c r="AH125" i="5"/>
  <c r="AH713" i="5"/>
  <c r="AH632" i="5"/>
  <c r="AL1215" i="5" l="1"/>
  <c r="AI1240" i="5"/>
  <c r="AI782" i="5"/>
  <c r="AI777" i="5"/>
  <c r="AI632" i="5" l="1"/>
  <c r="AI684" i="5"/>
  <c r="AI713" i="5"/>
  <c r="AI125" i="5"/>
  <c r="AI197" i="5"/>
  <c r="AL1217" i="5"/>
  <c r="AL1218" i="5" s="1"/>
  <c r="AJ775" i="5"/>
  <c r="AI1242" i="5"/>
  <c r="AM1215" i="5" l="1"/>
  <c r="AJ782" i="5"/>
  <c r="AJ777" i="5"/>
  <c r="AI1243" i="5"/>
  <c r="AK775" i="5" l="1"/>
  <c r="AM1217" i="5"/>
  <c r="AM1218" i="5" s="1"/>
  <c r="AJ1240" i="5"/>
  <c r="AJ684" i="5"/>
  <c r="AJ713" i="5"/>
  <c r="AJ197" i="5"/>
  <c r="AJ125" i="5"/>
  <c r="AJ632" i="5"/>
  <c r="AN1215" i="5" l="1"/>
  <c r="AJ1242" i="5"/>
  <c r="AJ1243" i="5" s="1"/>
  <c r="AK777" i="5"/>
  <c r="AK782" i="5"/>
  <c r="AK632" i="5" l="1"/>
  <c r="AK713" i="5"/>
  <c r="AK125" i="5"/>
  <c r="AK197" i="5"/>
  <c r="AK684" i="5"/>
  <c r="AL775" i="5"/>
  <c r="AK1240" i="5"/>
  <c r="AN1217" i="5"/>
  <c r="AN1218" i="5" s="1"/>
  <c r="AO1215" i="5" l="1"/>
  <c r="AK1242" i="5"/>
  <c r="AK1243" i="5" s="1"/>
  <c r="AL782" i="5"/>
  <c r="AL777" i="5"/>
  <c r="AL1240" i="5" l="1"/>
  <c r="AM775" i="5"/>
  <c r="AL684" i="5"/>
  <c r="AL632" i="5"/>
  <c r="AL197" i="5"/>
  <c r="AL125" i="5"/>
  <c r="AL713" i="5"/>
  <c r="AO1217" i="5"/>
  <c r="AO1218" i="5" s="1"/>
  <c r="AP1215" i="5" l="1"/>
  <c r="AM782" i="5"/>
  <c r="AM777" i="5"/>
  <c r="AL1242" i="5"/>
  <c r="AP1217" i="5" l="1"/>
  <c r="AP1218" i="5" s="1"/>
  <c r="AL1243" i="5"/>
  <c r="AN775" i="5"/>
  <c r="AM632" i="5"/>
  <c r="AM684" i="5"/>
  <c r="AM197" i="5"/>
  <c r="AM125" i="5"/>
  <c r="AM713" i="5"/>
  <c r="AQ1215" i="5" l="1"/>
  <c r="AN782" i="5"/>
  <c r="AN777" i="5"/>
  <c r="AM1240" i="5"/>
  <c r="AM1242" i="5" l="1"/>
  <c r="AM1243" i="5" s="1"/>
  <c r="AQ1217" i="5"/>
  <c r="AQ1218" i="5" s="1"/>
  <c r="AO775" i="5"/>
  <c r="AN713" i="5"/>
  <c r="AN125" i="5"/>
  <c r="AN197" i="5"/>
  <c r="AN684" i="5"/>
  <c r="AN632" i="5"/>
  <c r="AR1215" i="5" l="1"/>
  <c r="AN1240" i="5"/>
  <c r="AO782" i="5"/>
  <c r="AO777" i="5"/>
  <c r="AR1217" i="5" l="1"/>
  <c r="AR1218" i="5" s="1"/>
  <c r="AP775" i="5"/>
  <c r="AO125" i="5"/>
  <c r="AO684" i="5"/>
  <c r="AO632" i="5"/>
  <c r="AO197" i="5"/>
  <c r="AO713" i="5"/>
  <c r="AN1242" i="5"/>
  <c r="AN1243" i="5" s="1"/>
  <c r="AO1240" i="5" l="1"/>
  <c r="AS1215" i="5"/>
  <c r="AP782" i="5"/>
  <c r="AP777" i="5"/>
  <c r="AP197" i="5" l="1"/>
  <c r="AP684" i="5"/>
  <c r="AP632" i="5"/>
  <c r="AP713" i="5"/>
  <c r="AP125" i="5"/>
  <c r="AO1242" i="5"/>
  <c r="AO1243" i="5" s="1"/>
  <c r="AQ775" i="5"/>
  <c r="AS1217" i="5"/>
  <c r="AS1218" i="5" s="1"/>
  <c r="AT1215" i="5" l="1"/>
  <c r="AP1240" i="5"/>
  <c r="AQ782" i="5"/>
  <c r="AQ777" i="5"/>
  <c r="AQ632" i="5" l="1"/>
  <c r="AQ125" i="5"/>
  <c r="AQ197" i="5"/>
  <c r="AQ684" i="5"/>
  <c r="AQ713" i="5"/>
  <c r="AT1217" i="5"/>
  <c r="AT1218" i="5" s="1"/>
  <c r="AR775" i="5"/>
  <c r="AP1242" i="5"/>
  <c r="AP1243" i="5" s="1"/>
  <c r="AQ1240" i="5" l="1"/>
  <c r="AU1215" i="5"/>
  <c r="AR782" i="5"/>
  <c r="AR777" i="5"/>
  <c r="AS775" i="5" l="1"/>
  <c r="AR684" i="5"/>
  <c r="AR197" i="5"/>
  <c r="AR632" i="5"/>
  <c r="AR713" i="5"/>
  <c r="AR125" i="5"/>
  <c r="AU1217" i="5"/>
  <c r="AU1218" i="5" s="1"/>
  <c r="AQ1242" i="5"/>
  <c r="AV1215" i="5" l="1"/>
  <c r="AQ1243" i="5"/>
  <c r="AS777" i="5"/>
  <c r="AS782" i="5"/>
  <c r="AT775" i="5" l="1"/>
  <c r="AV1217" i="5"/>
  <c r="AV1218" i="5" s="1"/>
  <c r="AS713" i="5"/>
  <c r="AS632" i="5"/>
  <c r="AS197" i="5"/>
  <c r="AS684" i="5"/>
  <c r="AS125" i="5"/>
  <c r="AR1240" i="5"/>
  <c r="AW1215" i="5" l="1"/>
  <c r="AR1242" i="5"/>
  <c r="AR1243" i="5" s="1"/>
  <c r="AT782" i="5"/>
  <c r="AT777" i="5"/>
  <c r="AS1240" i="5" l="1"/>
  <c r="AU775" i="5"/>
  <c r="AT197" i="5"/>
  <c r="AT125" i="5"/>
  <c r="AT684" i="5"/>
  <c r="AT632" i="5"/>
  <c r="AT713" i="5"/>
  <c r="AW1217" i="5"/>
  <c r="AW1218" i="5" s="1"/>
  <c r="AX1215" i="5" l="1"/>
  <c r="AS1242" i="5"/>
  <c r="AS1243" i="5" s="1"/>
  <c r="AU777" i="5"/>
  <c r="AU782" i="5"/>
  <c r="AT1240" i="5" l="1"/>
  <c r="AU632" i="5"/>
  <c r="AU125" i="5"/>
  <c r="AU713" i="5"/>
  <c r="AU684" i="5"/>
  <c r="AU197" i="5"/>
  <c r="AV775" i="5"/>
  <c r="AX1217" i="5"/>
  <c r="AX1218" i="5" s="1"/>
  <c r="AY1215" i="5" l="1"/>
  <c r="AT1242" i="5"/>
  <c r="AT1243" i="5" s="1"/>
  <c r="AV782" i="5"/>
  <c r="AV777" i="5"/>
  <c r="AU1240" i="5" l="1"/>
  <c r="AW775" i="5"/>
  <c r="AV713" i="5"/>
  <c r="AV125" i="5"/>
  <c r="AV684" i="5"/>
  <c r="AV632" i="5"/>
  <c r="AV197" i="5"/>
  <c r="AY1217" i="5"/>
  <c r="AY1218" i="5" s="1"/>
  <c r="AZ1215" i="5" l="1"/>
  <c r="AU1242" i="5"/>
  <c r="AU1243" i="5" s="1"/>
  <c r="AW782" i="5"/>
  <c r="AW777" i="5"/>
  <c r="AV1240" i="5" l="1"/>
  <c r="AX775" i="5"/>
  <c r="AW684" i="5"/>
  <c r="AW197" i="5"/>
  <c r="AW713" i="5"/>
  <c r="AW632" i="5"/>
  <c r="AW125" i="5"/>
  <c r="AZ1217" i="5"/>
  <c r="AZ1218" i="5" s="1"/>
  <c r="BA1215" i="5" l="1"/>
  <c r="AV1242" i="5"/>
  <c r="AV1243" i="5" s="1"/>
  <c r="AX782" i="5"/>
  <c r="AX777" i="5"/>
  <c r="AW1240" i="5" l="1"/>
  <c r="AY775" i="5"/>
  <c r="AX632" i="5"/>
  <c r="AX684" i="5"/>
  <c r="AX197" i="5"/>
  <c r="AX713" i="5"/>
  <c r="AX125" i="5"/>
  <c r="BA1217" i="5"/>
  <c r="BA1218" i="5" s="1"/>
  <c r="BB1215" i="5" l="1"/>
  <c r="AW1242" i="5"/>
  <c r="AW1243" i="5" s="1"/>
  <c r="AY782" i="5"/>
  <c r="AY777" i="5"/>
  <c r="AX1240" i="5" l="1"/>
  <c r="AZ775" i="5"/>
  <c r="AY684" i="5"/>
  <c r="AY713" i="5"/>
  <c r="AY197" i="5"/>
  <c r="AY125" i="5"/>
  <c r="AY632" i="5"/>
  <c r="BB1217" i="5"/>
  <c r="BB1218" i="5" s="1"/>
  <c r="BC1215" i="5" l="1"/>
  <c r="AX1242" i="5"/>
  <c r="AX1243" i="5" s="1"/>
  <c r="AZ782" i="5"/>
  <c r="AZ777" i="5"/>
  <c r="AY1240" i="5" l="1"/>
  <c r="BA775" i="5"/>
  <c r="AZ197" i="5"/>
  <c r="AZ632" i="5"/>
  <c r="AZ684" i="5"/>
  <c r="AZ125" i="5"/>
  <c r="AZ713" i="5"/>
  <c r="BC1217" i="5"/>
  <c r="BC1218" i="5" s="1"/>
  <c r="BD1215" i="5" l="1"/>
  <c r="AY1242" i="5"/>
  <c r="AY1243" i="5" s="1"/>
  <c r="BA777" i="5"/>
  <c r="BA782" i="5"/>
  <c r="AZ1240" i="5" l="1"/>
  <c r="BA125" i="5"/>
  <c r="BA197" i="5"/>
  <c r="BA684" i="5"/>
  <c r="BA713" i="5"/>
  <c r="BA632" i="5"/>
  <c r="BB775" i="5"/>
  <c r="BD1217" i="5"/>
  <c r="BD1218" i="5" s="1"/>
  <c r="BE1215" i="5" l="1"/>
  <c r="AZ1242" i="5"/>
  <c r="AZ1243" i="5" s="1"/>
  <c r="BB777" i="5"/>
  <c r="BB782" i="5"/>
  <c r="BA1240" i="5" l="1"/>
  <c r="BB713" i="5"/>
  <c r="BB125" i="5"/>
  <c r="BB684" i="5"/>
  <c r="BB632" i="5"/>
  <c r="BB197" i="5"/>
  <c r="BC775" i="5"/>
  <c r="BE1217" i="5"/>
  <c r="BE1218" i="5" s="1"/>
  <c r="BF1215" i="5" l="1"/>
  <c r="BC782" i="5"/>
  <c r="BC777" i="5"/>
  <c r="BA1242" i="5"/>
  <c r="BF1217" i="5" l="1"/>
  <c r="BF1218" i="5" s="1"/>
  <c r="BA1243" i="5"/>
  <c r="BD775" i="5"/>
  <c r="BC197" i="5"/>
  <c r="BC713" i="5"/>
  <c r="BC125" i="5"/>
  <c r="BC632" i="5"/>
  <c r="BC684" i="5"/>
  <c r="BG1215" i="5" l="1"/>
  <c r="BD777" i="5"/>
  <c r="BD782" i="5"/>
  <c r="BB1240" i="5"/>
  <c r="BD632" i="5" l="1"/>
  <c r="BD125" i="5"/>
  <c r="BD197" i="5"/>
  <c r="BD713" i="5"/>
  <c r="BD684" i="5"/>
  <c r="BG1217" i="5"/>
  <c r="BG1218" i="5" s="1"/>
  <c r="BB1242" i="5"/>
  <c r="BB1243" i="5" s="1"/>
  <c r="BE775" i="5"/>
  <c r="BC1240" i="5" l="1"/>
  <c r="BH1215" i="5"/>
  <c r="BE782" i="5"/>
  <c r="BE777" i="5"/>
  <c r="BF775" i="5" l="1"/>
  <c r="BC1242" i="5"/>
  <c r="BC1243" i="5" s="1"/>
  <c r="BE632" i="5"/>
  <c r="BE713" i="5"/>
  <c r="BE197" i="5"/>
  <c r="BE125" i="5"/>
  <c r="BE684" i="5"/>
  <c r="BH1217" i="5"/>
  <c r="BH1218" i="5" s="1"/>
  <c r="BI1215" i="5" l="1"/>
  <c r="BD1240" i="5"/>
  <c r="BF777" i="5"/>
  <c r="BF782" i="5"/>
  <c r="BG775" i="5" l="1"/>
  <c r="BI1217" i="5"/>
  <c r="BI1218" i="5" s="1"/>
  <c r="BF197" i="5"/>
  <c r="BF632" i="5"/>
  <c r="BF684" i="5"/>
  <c r="BF713" i="5"/>
  <c r="BF125" i="5"/>
  <c r="BD1242" i="5"/>
  <c r="BD1243" i="5" s="1"/>
  <c r="BE1240" i="5" l="1"/>
  <c r="BJ1215" i="5"/>
  <c r="BG782" i="5"/>
  <c r="BG777" i="5"/>
  <c r="BG197" i="5" l="1"/>
  <c r="BG125" i="5"/>
  <c r="BG632" i="5"/>
  <c r="BG713" i="5"/>
  <c r="BG684" i="5"/>
  <c r="BJ1217" i="5"/>
  <c r="BJ1218" i="5" s="1"/>
  <c r="BH775" i="5"/>
  <c r="BE1242" i="5"/>
  <c r="BE1243" i="5" s="1"/>
  <c r="BF1240" i="5" l="1"/>
  <c r="BK1215" i="5"/>
  <c r="BH777" i="5"/>
  <c r="BH782" i="5"/>
  <c r="BH632" i="5" l="1"/>
  <c r="BH713" i="5"/>
  <c r="BH197" i="5"/>
  <c r="BH125" i="5"/>
  <c r="BH684" i="5"/>
  <c r="BI775" i="5"/>
  <c r="BK1217" i="5"/>
  <c r="BK1218" i="5" s="1"/>
  <c r="BF1242" i="5"/>
  <c r="BL1215" i="5" l="1"/>
  <c r="BF1243" i="5"/>
  <c r="BI782" i="5"/>
  <c r="BI777" i="5"/>
  <c r="BI684" i="5" l="1"/>
  <c r="BI197" i="5"/>
  <c r="BI125" i="5"/>
  <c r="BI632" i="5"/>
  <c r="BI713" i="5"/>
  <c r="BL1217" i="5"/>
  <c r="BL1218" i="5" s="1"/>
  <c r="BJ775" i="5"/>
  <c r="BG1240" i="5"/>
  <c r="BM1215" i="5" l="1"/>
  <c r="BG1242" i="5"/>
  <c r="BG1243" i="5" s="1"/>
  <c r="BJ777" i="5"/>
  <c r="BJ782" i="5"/>
  <c r="BH1240" i="5" l="1"/>
  <c r="BJ713" i="5"/>
  <c r="BJ632" i="5"/>
  <c r="BJ197" i="5"/>
  <c r="BJ125" i="5"/>
  <c r="BJ684" i="5"/>
  <c r="BK775" i="5"/>
  <c r="BM1217" i="5"/>
  <c r="BM1218" i="5" s="1"/>
  <c r="BN1215" i="5" l="1"/>
  <c r="BK777" i="5"/>
  <c r="BK782" i="5"/>
  <c r="BH1242" i="5"/>
  <c r="BH1243" i="5" s="1"/>
  <c r="BI1240" i="5" l="1"/>
  <c r="BK197" i="5"/>
  <c r="BK684" i="5"/>
  <c r="BK125" i="5"/>
  <c r="BK713" i="5"/>
  <c r="BK632" i="5"/>
  <c r="BN1217" i="5"/>
  <c r="BN1218" i="5" s="1"/>
  <c r="BL775" i="5"/>
  <c r="BO1215" i="5" l="1"/>
  <c r="BL777" i="5"/>
  <c r="BL782" i="5"/>
  <c r="BI1242" i="5"/>
  <c r="BI1243" i="5" s="1"/>
  <c r="BJ1240" i="5" l="1"/>
  <c r="BL632" i="5"/>
  <c r="BL684" i="5"/>
  <c r="BL713" i="5"/>
  <c r="BL197" i="5"/>
  <c r="BL125" i="5"/>
  <c r="BO1217" i="5"/>
  <c r="BO1218" i="5" s="1"/>
  <c r="BM775" i="5"/>
  <c r="BP1215" i="5" l="1"/>
  <c r="BM782" i="5"/>
  <c r="BM777" i="5"/>
  <c r="BJ1242" i="5"/>
  <c r="BJ1243" i="5" s="1"/>
  <c r="BK1240" i="5" l="1"/>
  <c r="BN775" i="5"/>
  <c r="BP1217" i="5"/>
  <c r="BP1218" i="5" s="1"/>
  <c r="BM684" i="5"/>
  <c r="BM197" i="5"/>
  <c r="BM125" i="5"/>
  <c r="BM713" i="5"/>
  <c r="BM632" i="5"/>
  <c r="BQ1215" i="5" l="1"/>
  <c r="BK1242" i="5"/>
  <c r="BK1243" i="5" s="1"/>
  <c r="BN777" i="5"/>
  <c r="BN782" i="5"/>
  <c r="BL1240" i="5" l="1"/>
  <c r="BN713" i="5"/>
  <c r="BN125" i="5"/>
  <c r="BN684" i="5"/>
  <c r="BN632" i="5"/>
  <c r="BN197" i="5"/>
  <c r="BO775" i="5"/>
  <c r="BQ1217" i="5"/>
  <c r="BQ1218" i="5" s="1"/>
  <c r="BR1215" i="5" l="1"/>
  <c r="BO782" i="5"/>
  <c r="BO777" i="5"/>
  <c r="BL1242" i="5"/>
  <c r="BL1243" i="5" s="1"/>
  <c r="BM1240" i="5" l="1"/>
  <c r="BP775" i="5"/>
  <c r="BO125" i="5"/>
  <c r="BO197" i="5"/>
  <c r="BO632" i="5"/>
  <c r="BO684" i="5"/>
  <c r="BO713" i="5"/>
  <c r="BR1217" i="5"/>
  <c r="BR1218" i="5" s="1"/>
  <c r="BS1215" i="5" l="1"/>
  <c r="BP782" i="5"/>
  <c r="BP777" i="5"/>
  <c r="BM1242" i="5"/>
  <c r="BM1243" i="5" l="1"/>
  <c r="BQ775" i="5"/>
  <c r="BP632" i="5"/>
  <c r="BP713" i="5"/>
  <c r="BP197" i="5"/>
  <c r="BP125" i="5"/>
  <c r="BP684" i="5"/>
  <c r="BS1217" i="5"/>
  <c r="BS1218" i="5" s="1"/>
  <c r="BT1215" i="5" l="1"/>
  <c r="BN1240" i="5"/>
  <c r="BQ782" i="5"/>
  <c r="BQ777" i="5"/>
  <c r="BR775" i="5" l="1"/>
  <c r="BQ684" i="5"/>
  <c r="BQ125" i="5"/>
  <c r="BQ197" i="5"/>
  <c r="BQ713" i="5"/>
  <c r="BQ632" i="5"/>
  <c r="BN1242" i="5"/>
  <c r="BN1243" i="5" s="1"/>
  <c r="BT1217" i="5"/>
  <c r="BT1218" i="5" s="1"/>
  <c r="BU1215" i="5" l="1"/>
  <c r="BO1240" i="5"/>
  <c r="BR782" i="5"/>
  <c r="BR777" i="5"/>
  <c r="BS775" i="5" l="1"/>
  <c r="BR684" i="5"/>
  <c r="BR713" i="5"/>
  <c r="BR197" i="5"/>
  <c r="BR632" i="5"/>
  <c r="BR125" i="5"/>
  <c r="BO1242" i="5"/>
  <c r="BU1217" i="5"/>
  <c r="BU1218" i="5" s="1"/>
  <c r="BV1215" i="5" l="1"/>
  <c r="BO1243" i="5"/>
  <c r="BS782" i="5"/>
  <c r="BS777" i="5"/>
  <c r="BP1240" i="5" l="1"/>
  <c r="BT775" i="5"/>
  <c r="BS684" i="5"/>
  <c r="BS125" i="5"/>
  <c r="BS713" i="5"/>
  <c r="BS632" i="5"/>
  <c r="BS197" i="5"/>
  <c r="BV1217" i="5"/>
  <c r="BV1218" i="5" s="1"/>
  <c r="BW1215" i="5" l="1"/>
  <c r="BP1242" i="5"/>
  <c r="BP1243" i="5" s="1"/>
  <c r="BT777" i="5"/>
  <c r="BT782" i="5"/>
  <c r="BQ1240" i="5" l="1"/>
  <c r="BT125" i="5"/>
  <c r="BT632" i="5"/>
  <c r="BT684" i="5"/>
  <c r="BT197" i="5"/>
  <c r="BT713" i="5"/>
  <c r="BU775" i="5"/>
  <c r="BW1217" i="5"/>
  <c r="BW1218" i="5" s="1"/>
  <c r="BX1215" i="5" l="1"/>
  <c r="BU777" i="5"/>
  <c r="BU782" i="5"/>
  <c r="BQ1242" i="5"/>
  <c r="BQ1243" i="5" s="1"/>
  <c r="BR1240" i="5" l="1"/>
  <c r="BU125" i="5"/>
  <c r="BU197" i="5"/>
  <c r="BU632" i="5"/>
  <c r="BU684" i="5"/>
  <c r="BU713" i="5"/>
  <c r="BV775" i="5"/>
  <c r="BX1217" i="5"/>
  <c r="BX1218" i="5" s="1"/>
  <c r="BY1215" i="5" l="1"/>
  <c r="BR1242" i="5"/>
  <c r="BR1243" i="5" s="1"/>
  <c r="BV782" i="5"/>
  <c r="BV777" i="5"/>
  <c r="BS1240" i="5" l="1"/>
  <c r="BW775" i="5"/>
  <c r="BV713" i="5"/>
  <c r="BV632" i="5"/>
  <c r="BV125" i="5"/>
  <c r="BV197" i="5"/>
  <c r="BV684" i="5"/>
  <c r="BY1217" i="5"/>
  <c r="BY1218" i="5" s="1"/>
  <c r="BZ1215" i="5" l="1"/>
  <c r="BS1242" i="5"/>
  <c r="BS1243" i="5" s="1"/>
  <c r="BW777" i="5"/>
  <c r="BW782" i="5"/>
  <c r="BT1240" i="5" l="1"/>
  <c r="BW713" i="5"/>
  <c r="BW684" i="5"/>
  <c r="BW197" i="5"/>
  <c r="BW632" i="5"/>
  <c r="BW125" i="5"/>
  <c r="BX775" i="5"/>
  <c r="BZ1217" i="5"/>
  <c r="BZ1218" i="5" s="1"/>
  <c r="CA1215" i="5" l="1"/>
  <c r="BX782" i="5"/>
  <c r="BX777" i="5"/>
  <c r="BT1242" i="5"/>
  <c r="BT1243" i="5" s="1"/>
  <c r="BU1240" i="5" l="1"/>
  <c r="BY775" i="5"/>
  <c r="BX125" i="5"/>
  <c r="BX632" i="5"/>
  <c r="BX713" i="5"/>
  <c r="BX197" i="5"/>
  <c r="BX684" i="5"/>
  <c r="CA1217" i="5"/>
  <c r="CA1218" i="5" s="1"/>
  <c r="CB1215" i="5" l="1"/>
  <c r="BY782" i="5"/>
  <c r="BY777" i="5"/>
  <c r="BU1242" i="5"/>
  <c r="BU1243" i="5" s="1"/>
  <c r="BV1240" i="5" l="1"/>
  <c r="BZ775" i="5"/>
  <c r="BY125" i="5"/>
  <c r="BY713" i="5"/>
  <c r="BY197" i="5"/>
  <c r="BY632" i="5"/>
  <c r="BY684" i="5"/>
  <c r="CB1217" i="5"/>
  <c r="CB1218" i="5" s="1"/>
  <c r="CC1215" i="5" l="1"/>
  <c r="BV1242" i="5"/>
  <c r="BV1243" i="5" s="1"/>
  <c r="BZ777" i="5"/>
  <c r="BZ782" i="5"/>
  <c r="BW1240" i="5" l="1"/>
  <c r="BZ197" i="5"/>
  <c r="BZ125" i="5"/>
  <c r="BZ684" i="5"/>
  <c r="BZ713" i="5"/>
  <c r="BZ632" i="5"/>
  <c r="CA775" i="5"/>
  <c r="CC1217" i="5"/>
  <c r="CC1218" i="5" s="1"/>
  <c r="CD1215" i="5" l="1"/>
  <c r="BW1242" i="5"/>
  <c r="BW1243" i="5" s="1"/>
  <c r="CA777" i="5"/>
  <c r="CA782" i="5"/>
  <c r="BX1240" i="5" l="1"/>
  <c r="CA713" i="5"/>
  <c r="CA125" i="5"/>
  <c r="CA684" i="5"/>
  <c r="CA197" i="5"/>
  <c r="CA632" i="5"/>
  <c r="CB775" i="5"/>
  <c r="CD1217" i="5"/>
  <c r="CD1218" i="5" s="1"/>
  <c r="CE1215" i="5" l="1"/>
  <c r="CB782" i="5"/>
  <c r="CB777" i="5"/>
  <c r="BX1242" i="5"/>
  <c r="BX1243" i="5" l="1"/>
  <c r="CC775" i="5"/>
  <c r="CB125" i="5"/>
  <c r="CB713" i="5"/>
  <c r="CB197" i="5"/>
  <c r="CB632" i="5"/>
  <c r="CB684" i="5"/>
  <c r="CE1217" i="5"/>
  <c r="CE1218" i="5" s="1"/>
  <c r="CF1215" i="5" l="1"/>
  <c r="BY1240" i="5"/>
  <c r="CC777" i="5"/>
  <c r="CC782" i="5"/>
  <c r="CC713" i="5" l="1"/>
  <c r="CC197" i="5"/>
  <c r="CC684" i="5"/>
  <c r="CC125" i="5"/>
  <c r="CC632" i="5"/>
  <c r="BY1242" i="5"/>
  <c r="CD775" i="5"/>
  <c r="CF1217" i="5"/>
  <c r="CF1218" i="5" s="1"/>
  <c r="CG1215" i="5" l="1"/>
  <c r="CD782" i="5"/>
  <c r="CD777" i="5"/>
  <c r="BY1243" i="5"/>
  <c r="BZ1240" i="5" l="1"/>
  <c r="CD713" i="5"/>
  <c r="CD632" i="5"/>
  <c r="CD197" i="5"/>
  <c r="CD684" i="5"/>
  <c r="CD125" i="5"/>
  <c r="CE775" i="5"/>
  <c r="CG1217" i="5"/>
  <c r="CG1218" i="5" s="1"/>
  <c r="CH1215" i="5" l="1"/>
  <c r="BZ1242" i="5"/>
  <c r="BZ1243" i="5" s="1"/>
  <c r="CE777" i="5"/>
  <c r="CE782" i="5"/>
  <c r="CA1240" i="5" l="1"/>
  <c r="CE125" i="5"/>
  <c r="CE197" i="5"/>
  <c r="CE684" i="5"/>
  <c r="CE632" i="5"/>
  <c r="CE713" i="5"/>
  <c r="CF775" i="5"/>
  <c r="CH1217" i="5"/>
  <c r="CH1218" i="5" s="1"/>
  <c r="CI1215" i="5" l="1"/>
  <c r="CA1242" i="5"/>
  <c r="CA1243" i="5" s="1"/>
  <c r="CF782" i="5"/>
  <c r="CF777" i="5"/>
  <c r="CB1240" i="5" l="1"/>
  <c r="CG775" i="5"/>
  <c r="CF197" i="5"/>
  <c r="CF684" i="5"/>
  <c r="CF125" i="5"/>
  <c r="CF713" i="5"/>
  <c r="CF632" i="5"/>
  <c r="CI1217" i="5"/>
  <c r="CI1218" i="5" s="1"/>
  <c r="CJ1215" i="5" l="1"/>
  <c r="CG782" i="5"/>
  <c r="CG777" i="5"/>
  <c r="CB1242" i="5"/>
  <c r="CB1243" i="5" s="1"/>
  <c r="CC1240" i="5" l="1"/>
  <c r="CH775" i="5"/>
  <c r="CG684" i="5"/>
  <c r="CG197" i="5"/>
  <c r="CG125" i="5"/>
  <c r="CG632" i="5"/>
  <c r="CG713" i="5"/>
  <c r="CJ1217" i="5"/>
  <c r="CJ1218" i="5" s="1"/>
  <c r="CK1215" i="5" l="1"/>
  <c r="CC1242" i="5"/>
  <c r="CC1243" i="5" s="1"/>
  <c r="CH782" i="5"/>
  <c r="CH777" i="5"/>
  <c r="CD1240" i="5" l="1"/>
  <c r="CI775" i="5"/>
  <c r="CH125" i="5"/>
  <c r="CH197" i="5"/>
  <c r="CH684" i="5"/>
  <c r="CH713" i="5"/>
  <c r="CH632" i="5"/>
  <c r="CK1217" i="5"/>
  <c r="CK1218" i="5" s="1"/>
  <c r="CL1215" i="5" l="1"/>
  <c r="CI777" i="5"/>
  <c r="CI782" i="5"/>
  <c r="CD1242" i="5"/>
  <c r="CD1243" i="5" s="1"/>
  <c r="CE1240" i="5" l="1"/>
  <c r="CI197" i="5"/>
  <c r="CI125" i="5"/>
  <c r="CI713" i="5"/>
  <c r="CI684" i="5"/>
  <c r="CI632" i="5"/>
  <c r="CJ775" i="5"/>
  <c r="CL1217" i="5"/>
  <c r="CL1218" i="5" s="1"/>
  <c r="CM1215" i="5" l="1"/>
  <c r="CJ782" i="5"/>
  <c r="CJ777" i="5"/>
  <c r="CE1242" i="5"/>
  <c r="CE1243" i="5" s="1"/>
  <c r="CF1240" i="5" l="1"/>
  <c r="CK775" i="5"/>
  <c r="CJ684" i="5"/>
  <c r="CJ125" i="5"/>
  <c r="CJ632" i="5"/>
  <c r="CJ713" i="5"/>
  <c r="CJ197" i="5"/>
  <c r="CM1217" i="5"/>
  <c r="CM1218" i="5" s="1"/>
  <c r="CN1215" i="5" l="1"/>
  <c r="CF1242" i="5"/>
  <c r="CF1243" i="5" s="1"/>
  <c r="CK777" i="5"/>
  <c r="CK782" i="5"/>
  <c r="CG1240" i="5" l="1"/>
  <c r="CK632" i="5"/>
  <c r="CK197" i="5"/>
  <c r="CK125" i="5"/>
  <c r="CK684" i="5"/>
  <c r="CK713" i="5"/>
  <c r="CL775" i="5"/>
  <c r="CN1217" i="5"/>
  <c r="CN1218" i="5" s="1"/>
  <c r="CO1215" i="5" l="1"/>
  <c r="CL782" i="5"/>
  <c r="CL777" i="5"/>
  <c r="CG1242" i="5"/>
  <c r="CG1243" i="5" s="1"/>
  <c r="CH1240" i="5" l="1"/>
  <c r="CM775" i="5"/>
  <c r="CL713" i="5"/>
  <c r="CL197" i="5"/>
  <c r="CL125" i="5"/>
  <c r="CL632" i="5"/>
  <c r="CL684" i="5"/>
  <c r="CO1217" i="5"/>
  <c r="CO1218" i="5" s="1"/>
  <c r="CP1215" i="5" l="1"/>
  <c r="CH1242" i="5"/>
  <c r="CH1243" i="5" s="1"/>
  <c r="CM777" i="5"/>
  <c r="CM782" i="5"/>
  <c r="CI1240" i="5" l="1"/>
  <c r="CM713" i="5"/>
  <c r="CM125" i="5"/>
  <c r="CM632" i="5"/>
  <c r="CM684" i="5"/>
  <c r="CM197" i="5"/>
  <c r="CN775" i="5"/>
  <c r="CP1217" i="5"/>
  <c r="CP1218" i="5" s="1"/>
  <c r="CQ1215" i="5" l="1"/>
  <c r="CN782" i="5"/>
  <c r="CN777" i="5"/>
  <c r="CI1242" i="5"/>
  <c r="CI1243" i="5" s="1"/>
  <c r="CJ1240" i="5" l="1"/>
  <c r="CO775" i="5"/>
  <c r="CN713" i="5"/>
  <c r="CN125" i="5"/>
  <c r="CN632" i="5"/>
  <c r="CN684" i="5"/>
  <c r="CN197" i="5"/>
  <c r="CQ1217" i="5"/>
  <c r="CQ1218" i="5" s="1"/>
  <c r="CR1215" i="5" l="1"/>
  <c r="CO777" i="5"/>
  <c r="CO782" i="5"/>
  <c r="CJ1242" i="5"/>
  <c r="CJ1243" i="5" s="1"/>
  <c r="CK1240" i="5" l="1"/>
  <c r="CO713" i="5"/>
  <c r="CO197" i="5"/>
  <c r="CO684" i="5"/>
  <c r="CO632" i="5"/>
  <c r="CO125" i="5"/>
  <c r="CP775" i="5"/>
  <c r="CR1217" i="5"/>
  <c r="CR1218" i="5" s="1"/>
  <c r="CS1215" i="5" l="1"/>
  <c r="CP782" i="5"/>
  <c r="CP777" i="5"/>
  <c r="CK1242" i="5"/>
  <c r="CK1243" i="5" s="1"/>
  <c r="CL1240" i="5" l="1"/>
  <c r="CQ775" i="5"/>
  <c r="CP684" i="5"/>
  <c r="CP197" i="5"/>
  <c r="CP632" i="5"/>
  <c r="CP713" i="5"/>
  <c r="CP125" i="5"/>
  <c r="CS1217" i="5"/>
  <c r="CS1218" i="5" s="1"/>
  <c r="CT1215" i="5" l="1"/>
  <c r="CQ782" i="5"/>
  <c r="CQ777" i="5"/>
  <c r="CL1242" i="5"/>
  <c r="CL1243" i="5" s="1"/>
  <c r="CM1240" i="5" l="1"/>
  <c r="CR775" i="5"/>
  <c r="CT1217" i="5"/>
  <c r="CT1218" i="5" s="1"/>
  <c r="CQ684" i="5"/>
  <c r="CQ713" i="5"/>
  <c r="CQ197" i="5"/>
  <c r="CQ125" i="5"/>
  <c r="CQ632" i="5"/>
  <c r="CU1215" i="5" l="1"/>
  <c r="CM1242" i="5"/>
  <c r="CM1243" i="5" s="1"/>
  <c r="CR777" i="5"/>
  <c r="CR782" i="5"/>
  <c r="CN1240" i="5" l="1"/>
  <c r="CR684" i="5"/>
  <c r="CR713" i="5"/>
  <c r="CR197" i="5"/>
  <c r="CR125" i="5"/>
  <c r="CR632" i="5"/>
  <c r="CS775" i="5"/>
  <c r="CU1217" i="5"/>
  <c r="CU1218" i="5" s="1"/>
  <c r="CV1215" i="5" l="1"/>
  <c r="CS782" i="5"/>
  <c r="CS777" i="5"/>
  <c r="CN1242" i="5"/>
  <c r="CN1243" i="5" l="1"/>
  <c r="CT775" i="5"/>
  <c r="CS632" i="5"/>
  <c r="CS197" i="5"/>
  <c r="CS125" i="5"/>
  <c r="CS684" i="5"/>
  <c r="CS713" i="5"/>
  <c r="CV1217" i="5"/>
  <c r="CV1218" i="5" s="1"/>
  <c r="CW1215" i="5" l="1"/>
  <c r="CO1240" i="5"/>
  <c r="CT782" i="5"/>
  <c r="CT777" i="5"/>
  <c r="CU775" i="5" l="1"/>
  <c r="CO1242" i="5"/>
  <c r="CT684" i="5"/>
  <c r="CT125" i="5"/>
  <c r="CT632" i="5"/>
  <c r="CT197" i="5"/>
  <c r="CT713" i="5"/>
  <c r="CW1217" i="5"/>
  <c r="CW1218" i="5" s="1"/>
  <c r="CX1215" i="5" l="1"/>
  <c r="CO1243" i="5"/>
  <c r="CU777" i="5"/>
  <c r="CU782" i="5"/>
  <c r="CU197" i="5" l="1"/>
  <c r="CU684" i="5"/>
  <c r="CU713" i="5"/>
  <c r="CU125" i="5"/>
  <c r="CU632" i="5"/>
  <c r="CP1240" i="5"/>
  <c r="CV775" i="5"/>
  <c r="CX1217" i="5"/>
  <c r="CX1218" i="5" s="1"/>
  <c r="CY1215" i="5" l="1"/>
  <c r="CV782" i="5"/>
  <c r="CV777" i="5"/>
  <c r="CP1242" i="5"/>
  <c r="CY1217" i="5" l="1"/>
  <c r="CY1218" i="5" s="1"/>
  <c r="CP1243" i="5"/>
  <c r="CW775" i="5"/>
  <c r="CV684" i="5"/>
  <c r="CV632" i="5"/>
  <c r="CV713" i="5"/>
  <c r="CV197" i="5"/>
  <c r="CV125" i="5"/>
  <c r="CZ1215" i="5" l="1"/>
  <c r="CW777" i="5"/>
  <c r="CW782" i="5"/>
  <c r="CQ1240" i="5"/>
  <c r="CQ1242" i="5" l="1"/>
  <c r="CQ1243" i="5" s="1"/>
  <c r="CW197" i="5"/>
  <c r="CW632" i="5"/>
  <c r="CW684" i="5"/>
  <c r="CW125" i="5"/>
  <c r="CW713" i="5"/>
  <c r="CX775" i="5"/>
  <c r="CZ1217" i="5"/>
  <c r="CZ1218" i="5" s="1"/>
  <c r="DA1215" i="5" l="1"/>
  <c r="CR1240" i="5"/>
  <c r="CX777" i="5"/>
  <c r="CX782" i="5"/>
  <c r="CY775" i="5" l="1"/>
  <c r="CX713" i="5"/>
  <c r="CX632" i="5"/>
  <c r="CX125" i="5"/>
  <c r="CX197" i="5"/>
  <c r="CX684" i="5"/>
  <c r="CR1242" i="5"/>
  <c r="CR1243" i="5" s="1"/>
  <c r="DA1217" i="5"/>
  <c r="DA1218" i="5" s="1"/>
  <c r="DB1215" i="5" l="1"/>
  <c r="CS1240" i="5"/>
  <c r="CY782" i="5"/>
  <c r="CY777" i="5"/>
  <c r="CY632" i="5" l="1"/>
  <c r="CY684" i="5"/>
  <c r="CY713" i="5"/>
  <c r="CY197" i="5"/>
  <c r="CY125" i="5"/>
  <c r="CS1242" i="5"/>
  <c r="CS1243" i="5" s="1"/>
  <c r="CZ775" i="5"/>
  <c r="DB1217" i="5"/>
  <c r="DB1218" i="5" s="1"/>
  <c r="DC1215" i="5" l="1"/>
  <c r="CT1240" i="5"/>
  <c r="CZ777" i="5"/>
  <c r="CZ782" i="5"/>
  <c r="DA775" i="5" l="1"/>
  <c r="CT1242" i="5"/>
  <c r="DC1217" i="5"/>
  <c r="DC1218" i="5" s="1"/>
  <c r="CZ684" i="5"/>
  <c r="CZ713" i="5"/>
  <c r="CZ197" i="5"/>
  <c r="CZ125" i="5"/>
  <c r="CZ632" i="5"/>
  <c r="DD1215" i="5" l="1"/>
  <c r="CT1243" i="5"/>
  <c r="DA782" i="5"/>
  <c r="DA777" i="5"/>
  <c r="CU1240" i="5" l="1"/>
  <c r="DB775" i="5"/>
  <c r="DA632" i="5"/>
  <c r="DA713" i="5"/>
  <c r="DA125" i="5"/>
  <c r="DA197" i="5"/>
  <c r="DA684" i="5"/>
  <c r="DD1217" i="5"/>
  <c r="DD1218" i="5" s="1"/>
  <c r="DE1215" i="5" l="1"/>
  <c r="CU1242" i="5"/>
  <c r="CU1243" i="5" s="1"/>
  <c r="DB782" i="5"/>
  <c r="DB777" i="5"/>
  <c r="CV1240" i="5" l="1"/>
  <c r="DC775" i="5"/>
  <c r="DB713" i="5"/>
  <c r="DB684" i="5"/>
  <c r="DB632" i="5"/>
  <c r="DB197" i="5"/>
  <c r="DB125" i="5"/>
  <c r="DE1217" i="5"/>
  <c r="DE1218" i="5" s="1"/>
  <c r="DF1215" i="5" l="1"/>
  <c r="DC777" i="5"/>
  <c r="DC782" i="5"/>
  <c r="CV1242" i="5"/>
  <c r="CV1243" i="5" s="1"/>
  <c r="CW1240" i="5" l="1"/>
  <c r="DD775" i="5"/>
  <c r="DC632" i="5"/>
  <c r="DC197" i="5"/>
  <c r="DC125" i="5"/>
  <c r="DC684" i="5"/>
  <c r="DC713" i="5"/>
  <c r="DF1217" i="5"/>
  <c r="DF1218" i="5" s="1"/>
  <c r="DG1215" i="5" l="1"/>
  <c r="DD782" i="5"/>
  <c r="DD777" i="5"/>
  <c r="CW1242" i="5"/>
  <c r="CW1243" i="5" s="1"/>
  <c r="CX1240" i="5" l="1"/>
  <c r="DE775" i="5"/>
  <c r="DD713" i="5"/>
  <c r="DD125" i="5"/>
  <c r="DD684" i="5"/>
  <c r="DD632" i="5"/>
  <c r="DD197" i="5"/>
  <c r="DG1217" i="5"/>
  <c r="DG1218" i="5" s="1"/>
  <c r="DH1215" i="5" l="1"/>
  <c r="CX1242" i="5"/>
  <c r="CX1243" i="5" s="1"/>
  <c r="DE782" i="5"/>
  <c r="DE777" i="5"/>
  <c r="CY1240" i="5" l="1"/>
  <c r="DF775" i="5"/>
  <c r="DE713" i="5"/>
  <c r="DE125" i="5"/>
  <c r="DE197" i="5"/>
  <c r="DE632" i="5"/>
  <c r="DE684" i="5"/>
  <c r="DH1217" i="5"/>
  <c r="DH1218" i="5" s="1"/>
  <c r="DI1215" i="5" l="1"/>
  <c r="CY1242" i="5"/>
  <c r="CY1243" i="5" s="1"/>
  <c r="DF782" i="5"/>
  <c r="DF777" i="5"/>
  <c r="CZ1240" i="5" l="1"/>
  <c r="DG775" i="5"/>
  <c r="DF713" i="5"/>
  <c r="DF125" i="5"/>
  <c r="DF197" i="5"/>
  <c r="DF632" i="5"/>
  <c r="DF684" i="5"/>
  <c r="DI1217" i="5"/>
  <c r="DI1218" i="5" s="1"/>
  <c r="DJ1215" i="5" l="1"/>
  <c r="CZ1242" i="5"/>
  <c r="CZ1243" i="5" s="1"/>
  <c r="DG777" i="5"/>
  <c r="DG782" i="5"/>
  <c r="DA1240" i="5" l="1"/>
  <c r="DG197" i="5"/>
  <c r="DG125" i="5"/>
  <c r="DG632" i="5"/>
  <c r="DG713" i="5"/>
  <c r="DG684" i="5"/>
  <c r="DH775" i="5"/>
  <c r="DJ1217" i="5"/>
  <c r="DJ1218" i="5" s="1"/>
  <c r="DK1215" i="5" l="1"/>
  <c r="DA1242" i="5"/>
  <c r="DA1243" i="5" s="1"/>
  <c r="DH777" i="5"/>
  <c r="DH782" i="5"/>
  <c r="DB1240" i="5" l="1"/>
  <c r="DH684" i="5"/>
  <c r="DH197" i="5"/>
  <c r="DH125" i="5"/>
  <c r="DH632" i="5"/>
  <c r="DH713" i="5"/>
  <c r="DI775" i="5"/>
  <c r="DK1217" i="5"/>
  <c r="DK1218" i="5" s="1"/>
  <c r="DL1215" i="5" l="1"/>
  <c r="DI777" i="5"/>
  <c r="DI782" i="5"/>
  <c r="DB1242" i="5"/>
  <c r="DI632" i="5" l="1"/>
  <c r="DI713" i="5"/>
  <c r="DI125" i="5"/>
  <c r="DI197" i="5"/>
  <c r="DI684" i="5"/>
  <c r="DB1243" i="5"/>
  <c r="DJ775" i="5"/>
  <c r="DL1217" i="5"/>
  <c r="DL1218" i="5" s="1"/>
  <c r="DM1215" i="5" l="1"/>
  <c r="DJ777" i="5"/>
  <c r="DJ782" i="5"/>
  <c r="DC1240" i="5"/>
  <c r="DC1242" i="5" l="1"/>
  <c r="DC1243" i="5" s="1"/>
  <c r="DK775" i="5"/>
  <c r="DM1217" i="5"/>
  <c r="DM1218" i="5" s="1"/>
  <c r="DJ713" i="5"/>
  <c r="DJ125" i="5"/>
  <c r="DJ632" i="5"/>
  <c r="DJ684" i="5"/>
  <c r="DJ197" i="5"/>
  <c r="DN1215" i="5" l="1"/>
  <c r="DD1240" i="5"/>
  <c r="DK782" i="5"/>
  <c r="DK777" i="5"/>
  <c r="DL775" i="5" l="1"/>
  <c r="DD1242" i="5"/>
  <c r="DK125" i="5"/>
  <c r="DK632" i="5"/>
  <c r="DK684" i="5"/>
  <c r="DK713" i="5"/>
  <c r="DK197" i="5"/>
  <c r="DN1217" i="5"/>
  <c r="DN1218" i="5" s="1"/>
  <c r="DO1215" i="5" l="1"/>
  <c r="DD1243" i="5"/>
  <c r="DL782" i="5"/>
  <c r="DL777" i="5"/>
  <c r="DE1240" i="5" l="1"/>
  <c r="DM775" i="5"/>
  <c r="DL684" i="5"/>
  <c r="DL632" i="5"/>
  <c r="DL197" i="5"/>
  <c r="DL713" i="5"/>
  <c r="DL125" i="5"/>
  <c r="DO1217" i="5"/>
  <c r="DO1218" i="5" s="1"/>
  <c r="DP1215" i="5" l="1"/>
  <c r="DM777" i="5"/>
  <c r="DM782" i="5"/>
  <c r="DE1242" i="5"/>
  <c r="DE1243" i="5" s="1"/>
  <c r="DF1240" i="5" l="1"/>
  <c r="DN775" i="5"/>
  <c r="DP1217" i="5"/>
  <c r="DP1218" i="5" s="1"/>
  <c r="DM684" i="5"/>
  <c r="DM632" i="5"/>
  <c r="DM125" i="5"/>
  <c r="DM713" i="5"/>
  <c r="DM197" i="5"/>
  <c r="DQ1215" i="5" l="1"/>
  <c r="DN777" i="5"/>
  <c r="DN782" i="5"/>
  <c r="DF1242" i="5"/>
  <c r="DF1243" i="5" s="1"/>
  <c r="DG1240" i="5" l="1"/>
  <c r="DN632" i="5"/>
  <c r="DN197" i="5"/>
  <c r="DN125" i="5"/>
  <c r="DN684" i="5"/>
  <c r="DN713" i="5"/>
  <c r="DO775" i="5"/>
  <c r="DQ1217" i="5"/>
  <c r="DQ1218" i="5" s="1"/>
  <c r="DR1215" i="5" l="1"/>
  <c r="DO782" i="5"/>
  <c r="DO777" i="5"/>
  <c r="DG1242" i="5"/>
  <c r="DG1243" i="5" s="1"/>
  <c r="DH1240" i="5" l="1"/>
  <c r="DP775" i="5"/>
  <c r="DO197" i="5"/>
  <c r="DO125" i="5"/>
  <c r="DO632" i="5"/>
  <c r="DO684" i="5"/>
  <c r="DO713" i="5"/>
  <c r="DR1217" i="5"/>
  <c r="DR1218" i="5" s="1"/>
  <c r="DS1215" i="5" l="1"/>
  <c r="DP782" i="5"/>
  <c r="DP777" i="5"/>
  <c r="DH1242" i="5"/>
  <c r="DH1243" i="5" s="1"/>
  <c r="DI1240" i="5" l="1"/>
  <c r="DQ775" i="5"/>
  <c r="DP684" i="5"/>
  <c r="DP713" i="5"/>
  <c r="DP632" i="5"/>
  <c r="DP197" i="5"/>
  <c r="DP125" i="5"/>
  <c r="DS1217" i="5"/>
  <c r="DS1218" i="5" s="1"/>
  <c r="DT1215" i="5" l="1"/>
  <c r="DI1242" i="5"/>
  <c r="DI1243" i="5" s="1"/>
  <c r="DQ782" i="5"/>
  <c r="DQ777" i="5"/>
  <c r="DJ1240" i="5" l="1"/>
  <c r="DR775" i="5"/>
  <c r="DQ632" i="5"/>
  <c r="DQ197" i="5"/>
  <c r="DQ713" i="5"/>
  <c r="DQ125" i="5"/>
  <c r="DQ684" i="5"/>
  <c r="DT1217" i="5"/>
  <c r="DT1218" i="5" s="1"/>
  <c r="DU1215" i="5" l="1"/>
  <c r="DJ1242" i="5"/>
  <c r="DJ1243" i="5" s="1"/>
  <c r="DR777" i="5"/>
  <c r="DR782" i="5"/>
  <c r="DK1240" i="5" l="1"/>
  <c r="DR197" i="5"/>
  <c r="DR125" i="5"/>
  <c r="DR632" i="5"/>
  <c r="DR684" i="5"/>
  <c r="DR713" i="5"/>
  <c r="DS775" i="5"/>
  <c r="DU1217" i="5"/>
  <c r="DU1218" i="5" s="1"/>
  <c r="DV1215" i="5" l="1"/>
  <c r="DS777" i="5"/>
  <c r="DS782" i="5"/>
  <c r="DK1242" i="5"/>
  <c r="DK1243" i="5" s="1"/>
  <c r="DL1240" i="5" l="1"/>
  <c r="DS684" i="5"/>
  <c r="DS197" i="5"/>
  <c r="DS713" i="5"/>
  <c r="DS125" i="5"/>
  <c r="DS632" i="5"/>
  <c r="DT775" i="5"/>
  <c r="DV1217" i="5"/>
  <c r="DV1218" i="5" s="1"/>
  <c r="DW1215" i="5" l="1"/>
  <c r="DT777" i="5"/>
  <c r="DT782" i="5"/>
  <c r="DL1242" i="5"/>
  <c r="DL1243" i="5" s="1"/>
  <c r="DM1240" i="5" l="1"/>
  <c r="DT197" i="5"/>
  <c r="DT684" i="5"/>
  <c r="DT125" i="5"/>
  <c r="DT713" i="5"/>
  <c r="DT632" i="5"/>
  <c r="DW1217" i="5"/>
  <c r="DW1218" i="5" s="1"/>
  <c r="DU775" i="5"/>
  <c r="DX1215" i="5" l="1"/>
  <c r="DU777" i="5"/>
  <c r="DU782" i="5"/>
  <c r="DM1242" i="5"/>
  <c r="DM1243" i="5" s="1"/>
  <c r="DN1240" i="5" l="1"/>
  <c r="DU684" i="5"/>
  <c r="DU632" i="5"/>
  <c r="DU713" i="5"/>
  <c r="DU197" i="5"/>
  <c r="DU125" i="5"/>
  <c r="DV775" i="5"/>
  <c r="DX1217" i="5"/>
  <c r="DX1218" i="5" s="1"/>
  <c r="DY1215" i="5" l="1"/>
  <c r="DV777" i="5"/>
  <c r="DV782" i="5"/>
  <c r="DN1242" i="5"/>
  <c r="DN1243" i="5" s="1"/>
  <c r="DO1240" i="5" l="1"/>
  <c r="DV684" i="5"/>
  <c r="DV713" i="5"/>
  <c r="DV197" i="5"/>
  <c r="DV125" i="5"/>
  <c r="DV632" i="5"/>
  <c r="DW775" i="5"/>
  <c r="DY1217" i="5"/>
  <c r="DY1218" i="5" s="1"/>
  <c r="DZ1215" i="5" l="1"/>
  <c r="DW782" i="5"/>
  <c r="DW777" i="5"/>
  <c r="DO1242" i="5"/>
  <c r="DO1243" i="5" s="1"/>
  <c r="DP1240" i="5" l="1"/>
  <c r="DX775" i="5"/>
  <c r="DW684" i="5"/>
  <c r="DW197" i="5"/>
  <c r="DW125" i="5"/>
  <c r="DW713" i="5"/>
  <c r="DW632" i="5"/>
  <c r="DZ1217" i="5"/>
  <c r="DZ1218" i="5" s="1"/>
  <c r="EA1215" i="5" l="1"/>
  <c r="DX782" i="5"/>
  <c r="DX777" i="5"/>
  <c r="DP1242" i="5"/>
  <c r="DP1243" i="5" l="1"/>
  <c r="DY775" i="5"/>
  <c r="DX684" i="5"/>
  <c r="DX125" i="5"/>
  <c r="DX632" i="5"/>
  <c r="DX197" i="5"/>
  <c r="DX713" i="5"/>
  <c r="EA1217" i="5"/>
  <c r="EA1218" i="5" s="1"/>
  <c r="EB1215" i="5" l="1"/>
  <c r="DQ1240" i="5"/>
  <c r="DY782" i="5"/>
  <c r="DY777" i="5"/>
  <c r="DZ775" i="5" l="1"/>
  <c r="DQ1242" i="5"/>
  <c r="DQ1243" i="5" s="1"/>
  <c r="DY632" i="5"/>
  <c r="DY713" i="5"/>
  <c r="DY125" i="5"/>
  <c r="DY684" i="5"/>
  <c r="DY197" i="5"/>
  <c r="EB1217" i="5"/>
  <c r="EB1218" i="5" s="1"/>
  <c r="EC1215" i="5" l="1"/>
  <c r="DR1240" i="5"/>
  <c r="DZ777" i="5"/>
  <c r="DZ782" i="5"/>
  <c r="DZ713" i="5" l="1"/>
  <c r="DZ197" i="5"/>
  <c r="DZ125" i="5"/>
  <c r="DZ632" i="5"/>
  <c r="DZ684" i="5"/>
  <c r="EA775" i="5"/>
  <c r="DR1242" i="5"/>
  <c r="EC1217" i="5"/>
  <c r="EC1218" i="5" s="1"/>
  <c r="ED1215" i="5" l="1"/>
  <c r="EA782" i="5"/>
  <c r="EA777" i="5"/>
  <c r="DR1243" i="5"/>
  <c r="DS1240" i="5" l="1"/>
  <c r="EB775" i="5"/>
  <c r="EA197" i="5"/>
  <c r="EA713" i="5"/>
  <c r="EA632" i="5"/>
  <c r="EA684" i="5"/>
  <c r="EA125" i="5"/>
  <c r="ED1217" i="5"/>
  <c r="ED1218" i="5" s="1"/>
  <c r="EE1215" i="5" l="1"/>
  <c r="EB782" i="5"/>
  <c r="EB777" i="5"/>
  <c r="DS1242" i="5"/>
  <c r="EE1217" i="5" l="1"/>
  <c r="EE1218" i="5" s="1"/>
  <c r="DS1243" i="5"/>
  <c r="EC775" i="5"/>
  <c r="EB125" i="5"/>
  <c r="EB632" i="5"/>
  <c r="EB197" i="5"/>
  <c r="EB713" i="5"/>
  <c r="EB684" i="5"/>
  <c r="EF1215" i="5" l="1"/>
  <c r="EC782" i="5"/>
  <c r="EC777" i="5"/>
  <c r="DT1240" i="5"/>
  <c r="ED775" i="5" l="1"/>
  <c r="DT1242" i="5"/>
  <c r="EC632" i="5"/>
  <c r="EC125" i="5"/>
  <c r="EC684" i="5"/>
  <c r="EC197" i="5"/>
  <c r="EC713" i="5"/>
  <c r="EF1217" i="5"/>
  <c r="EF1218" i="5" s="1"/>
  <c r="EG1215" i="5" l="1"/>
  <c r="DT1243" i="5"/>
  <c r="ED782" i="5"/>
  <c r="ED777" i="5"/>
  <c r="DU1240" i="5" l="1"/>
  <c r="EE775" i="5"/>
  <c r="ED125" i="5"/>
  <c r="ED197" i="5"/>
  <c r="ED632" i="5"/>
  <c r="ED684" i="5"/>
  <c r="ED713" i="5"/>
  <c r="EG1217" i="5"/>
  <c r="EG1218" i="5" s="1"/>
  <c r="EH1215" i="5" l="1"/>
  <c r="EE777" i="5"/>
  <c r="EE782" i="5"/>
  <c r="DU1242" i="5"/>
  <c r="DU1243" i="5" s="1"/>
  <c r="DV1240" i="5" l="1"/>
  <c r="EE632" i="5"/>
  <c r="EE713" i="5"/>
  <c r="EE125" i="5"/>
  <c r="EE197" i="5"/>
  <c r="EE684" i="5"/>
  <c r="EH1217" i="5"/>
  <c r="EH1218" i="5" s="1"/>
  <c r="EF775" i="5"/>
  <c r="EI1215" i="5" l="1"/>
  <c r="EF782" i="5"/>
  <c r="EF777" i="5"/>
  <c r="DV1242" i="5"/>
  <c r="DV1243" i="5" s="1"/>
  <c r="DW1240" i="5" l="1"/>
  <c r="EG775" i="5"/>
  <c r="EF125" i="5"/>
  <c r="EF713" i="5"/>
  <c r="EF632" i="5"/>
  <c r="EF684" i="5"/>
  <c r="EF197" i="5"/>
  <c r="EI1217" i="5"/>
  <c r="EI1218" i="5" s="1"/>
  <c r="EJ1215" i="5" l="1"/>
  <c r="DW1242" i="5"/>
  <c r="DW1243" i="5" s="1"/>
  <c r="EG782" i="5"/>
  <c r="EG777" i="5"/>
  <c r="DX1240" i="5" l="1"/>
  <c r="EH775" i="5"/>
  <c r="EG684" i="5"/>
  <c r="EG197" i="5"/>
  <c r="EG632" i="5"/>
  <c r="EG713" i="5"/>
  <c r="EG125" i="5"/>
  <c r="EJ1217" i="5"/>
  <c r="EJ1218" i="5" s="1"/>
  <c r="EK1215" i="5" l="1"/>
  <c r="DX1242" i="5"/>
  <c r="DX1243" i="5" s="1"/>
  <c r="EH782" i="5"/>
  <c r="EH777" i="5"/>
  <c r="DY1240" i="5" l="1"/>
  <c r="EI775" i="5"/>
  <c r="EH125" i="5"/>
  <c r="EH684" i="5"/>
  <c r="EH713" i="5"/>
  <c r="EH197" i="5"/>
  <c r="EH632" i="5"/>
  <c r="EK1217" i="5"/>
  <c r="EK1218" i="5" s="1"/>
  <c r="EL1215" i="5" l="1"/>
  <c r="EI782" i="5"/>
  <c r="EI777" i="5"/>
  <c r="DY1242" i="5"/>
  <c r="DY1243" i="5" s="1"/>
  <c r="DZ1240" i="5" l="1"/>
  <c r="EJ775" i="5"/>
  <c r="EI684" i="5"/>
  <c r="EI197" i="5"/>
  <c r="EI713" i="5"/>
  <c r="EI632" i="5"/>
  <c r="EI125" i="5"/>
  <c r="EL1217" i="5"/>
  <c r="EL1218" i="5" s="1"/>
  <c r="EM1215" i="5" l="1"/>
  <c r="DZ1242" i="5"/>
  <c r="DZ1243" i="5" s="1"/>
  <c r="EJ782" i="5"/>
  <c r="EJ777" i="5"/>
  <c r="EA1240" i="5" l="1"/>
  <c r="EK775" i="5"/>
  <c r="EJ125" i="5"/>
  <c r="EJ713" i="5"/>
  <c r="EJ197" i="5"/>
  <c r="EJ632" i="5"/>
  <c r="EJ684" i="5"/>
  <c r="EM1217" i="5"/>
  <c r="EM1218" i="5" s="1"/>
  <c r="EN1215" i="5" l="1"/>
  <c r="EK777" i="5"/>
  <c r="EK782" i="5"/>
  <c r="EA1242" i="5"/>
  <c r="EA1243" i="5" s="1"/>
  <c r="EB1240" i="5" l="1"/>
  <c r="EK125" i="5"/>
  <c r="EK197" i="5"/>
  <c r="EK713" i="5"/>
  <c r="EK632" i="5"/>
  <c r="EK684" i="5"/>
  <c r="EL775" i="5"/>
  <c r="EN1217" i="5"/>
  <c r="EN1218" i="5" s="1"/>
  <c r="EO1215" i="5" l="1"/>
  <c r="EL777" i="5"/>
  <c r="EL782" i="5"/>
  <c r="EB1242" i="5"/>
  <c r="EB1243" i="5" s="1"/>
  <c r="EC1240" i="5" l="1"/>
  <c r="EL684" i="5"/>
  <c r="EL125" i="5"/>
  <c r="EL197" i="5"/>
  <c r="EL713" i="5"/>
  <c r="EL632" i="5"/>
  <c r="EM775" i="5"/>
  <c r="EO1217" i="5"/>
  <c r="EO1218" i="5" s="1"/>
  <c r="EP1215" i="5" l="1"/>
  <c r="EM782" i="5"/>
  <c r="EM777" i="5"/>
  <c r="EC1242" i="5"/>
  <c r="EC1243" i="5" s="1"/>
  <c r="ED1240" i="5" l="1"/>
  <c r="EN775" i="5"/>
  <c r="EM125" i="5"/>
  <c r="EM197" i="5"/>
  <c r="EM632" i="5"/>
  <c r="EM684" i="5"/>
  <c r="EM713" i="5"/>
  <c r="EP1217" i="5"/>
  <c r="EP1218" i="5" s="1"/>
  <c r="EQ1215" i="5" l="1"/>
  <c r="EN777" i="5"/>
  <c r="EN782" i="5"/>
  <c r="ED1242" i="5"/>
  <c r="ED1243" i="5" s="1"/>
  <c r="EE1240" i="5" l="1"/>
  <c r="EN197" i="5"/>
  <c r="EN684" i="5"/>
  <c r="EN632" i="5"/>
  <c r="EN125" i="5"/>
  <c r="EN713" i="5"/>
  <c r="EQ1217" i="5"/>
  <c r="EQ1218" i="5" s="1"/>
  <c r="EO775" i="5"/>
  <c r="ER1215" i="5" l="1"/>
  <c r="EO782" i="5"/>
  <c r="EO777" i="5"/>
  <c r="EE1242" i="5"/>
  <c r="EE1243" i="5" s="1"/>
  <c r="EF1240" i="5" l="1"/>
  <c r="EP775" i="5"/>
  <c r="EO684" i="5"/>
  <c r="EO125" i="5"/>
  <c r="EO713" i="5"/>
  <c r="EO632" i="5"/>
  <c r="EO197" i="5"/>
  <c r="ER1217" i="5"/>
  <c r="ER1218" i="5" s="1"/>
  <c r="ES1215" i="5" l="1"/>
  <c r="EP777" i="5"/>
  <c r="EP782" i="5"/>
  <c r="EF1242" i="5"/>
  <c r="EF1243" i="5" s="1"/>
  <c r="EG1240" i="5" l="1"/>
  <c r="EP197" i="5"/>
  <c r="EP713" i="5"/>
  <c r="EP684" i="5"/>
  <c r="EP125" i="5"/>
  <c r="EP632" i="5"/>
  <c r="EQ775" i="5"/>
  <c r="ES1217" i="5"/>
  <c r="ES1218" i="5" s="1"/>
  <c r="ET1215" i="5" l="1"/>
  <c r="EQ777" i="5"/>
  <c r="EQ782" i="5"/>
  <c r="EG1242" i="5"/>
  <c r="EG1243" i="5" s="1"/>
  <c r="EH1240" i="5" l="1"/>
  <c r="EQ197" i="5"/>
  <c r="EQ713" i="5"/>
  <c r="EQ632" i="5"/>
  <c r="EQ125" i="5"/>
  <c r="EQ684" i="5"/>
  <c r="ER775" i="5"/>
  <c r="ET1217" i="5"/>
  <c r="ET1218" i="5" s="1"/>
  <c r="EU1215" i="5" l="1"/>
  <c r="ER777" i="5"/>
  <c r="ER782" i="5"/>
  <c r="EH1242" i="5"/>
  <c r="EH1243" i="5" s="1"/>
  <c r="EI1240" i="5" l="1"/>
  <c r="ER684" i="5"/>
  <c r="ER713" i="5"/>
  <c r="ER125" i="5"/>
  <c r="ER632" i="5"/>
  <c r="ER197" i="5"/>
  <c r="ES775" i="5"/>
  <c r="EU1217" i="5"/>
  <c r="EU1218" i="5" s="1"/>
  <c r="EV1215" i="5" l="1"/>
  <c r="ES782" i="5"/>
  <c r="ES777" i="5"/>
  <c r="EI1242" i="5"/>
  <c r="EI1243" i="5" s="1"/>
  <c r="EJ1240" i="5" l="1"/>
  <c r="ET775" i="5"/>
  <c r="ES632" i="5"/>
  <c r="ES713" i="5"/>
  <c r="ES684" i="5"/>
  <c r="ES125" i="5"/>
  <c r="ES197" i="5"/>
  <c r="EV1217" i="5"/>
  <c r="EV1218" i="5" s="1"/>
  <c r="EW1215" i="5" l="1"/>
  <c r="EJ1242" i="5"/>
  <c r="EJ1243" i="5" s="1"/>
  <c r="ET782" i="5"/>
  <c r="ET777" i="5"/>
  <c r="EK1240" i="5" l="1"/>
  <c r="EU775" i="5"/>
  <c r="ET713" i="5"/>
  <c r="ET684" i="5"/>
  <c r="ET125" i="5"/>
  <c r="ET197" i="5"/>
  <c r="ET632" i="5"/>
  <c r="EW1217" i="5"/>
  <c r="EW1218" i="5" s="1"/>
  <c r="EX1215" i="5" l="1"/>
  <c r="EK1242" i="5"/>
  <c r="EK1243" i="5" s="1"/>
  <c r="EU782" i="5"/>
  <c r="EU777" i="5"/>
  <c r="EL1240" i="5" l="1"/>
  <c r="EV775" i="5"/>
  <c r="EU713" i="5"/>
  <c r="EU684" i="5"/>
  <c r="EU125" i="5"/>
  <c r="EU197" i="5"/>
  <c r="EU632" i="5"/>
  <c r="EX1217" i="5"/>
  <c r="EX1218" i="5" s="1"/>
  <c r="EY1215" i="5" l="1"/>
  <c r="EL1242" i="5"/>
  <c r="EL1243" i="5" s="1"/>
  <c r="EV782" i="5"/>
  <c r="EV777" i="5"/>
  <c r="EM1240" i="5" l="1"/>
  <c r="EW775" i="5"/>
  <c r="EV713" i="5"/>
  <c r="EV684" i="5"/>
  <c r="EV632" i="5"/>
  <c r="EV125" i="5"/>
  <c r="EV197" i="5"/>
  <c r="EY1217" i="5"/>
  <c r="EY1218" i="5" s="1"/>
  <c r="EZ1215" i="5" l="1"/>
  <c r="EW782" i="5"/>
  <c r="EW777" i="5"/>
  <c r="EM1242" i="5"/>
  <c r="EM1243" i="5" s="1"/>
  <c r="EN1240" i="5" l="1"/>
  <c r="EX775" i="5"/>
  <c r="EW197" i="5"/>
  <c r="EW684" i="5"/>
  <c r="EW125" i="5"/>
  <c r="EW713" i="5"/>
  <c r="EW632" i="5"/>
  <c r="EZ1217" i="5"/>
  <c r="EZ1218" i="5" s="1"/>
  <c r="FA1215" i="5" l="1"/>
  <c r="EN1242" i="5"/>
  <c r="EN1243" i="5" s="1"/>
  <c r="EX782" i="5"/>
  <c r="EX777" i="5"/>
  <c r="EO1240" i="5" l="1"/>
  <c r="EY775" i="5"/>
  <c r="EX632" i="5"/>
  <c r="EX684" i="5"/>
  <c r="EX713" i="5"/>
  <c r="EX125" i="5"/>
  <c r="EX197" i="5"/>
  <c r="FA1217" i="5"/>
  <c r="FA1218" i="5" s="1"/>
  <c r="FB1215" i="5" l="1"/>
  <c r="EO1242" i="5"/>
  <c r="EO1243" i="5" s="1"/>
  <c r="EY782" i="5"/>
  <c r="EY777" i="5"/>
  <c r="EP1240" i="5" l="1"/>
  <c r="EZ775" i="5"/>
  <c r="EY632" i="5"/>
  <c r="EY197" i="5"/>
  <c r="EY684" i="5"/>
  <c r="EY713" i="5"/>
  <c r="EY125" i="5"/>
  <c r="FB1217" i="5"/>
  <c r="FB1218" i="5" s="1"/>
  <c r="FC1215" i="5" l="1"/>
  <c r="EP1242" i="5"/>
  <c r="EP1243" i="5" s="1"/>
  <c r="EZ777" i="5"/>
  <c r="EZ782" i="5"/>
  <c r="EQ1240" i="5" l="1"/>
  <c r="EZ125" i="5"/>
  <c r="EZ197" i="5"/>
  <c r="EZ713" i="5"/>
  <c r="EZ684" i="5"/>
  <c r="EZ632" i="5"/>
  <c r="FA775" i="5"/>
  <c r="FC1217" i="5"/>
  <c r="FC1218" i="5" s="1"/>
  <c r="FD1215" i="5" l="1"/>
  <c r="FA777" i="5"/>
  <c r="FA782" i="5"/>
  <c r="EQ1242" i="5"/>
  <c r="FA632" i="5" l="1"/>
  <c r="FA197" i="5"/>
  <c r="FA684" i="5"/>
  <c r="FA125" i="5"/>
  <c r="FA713" i="5"/>
  <c r="EQ1243" i="5"/>
  <c r="FB775" i="5"/>
  <c r="FD1217" i="5"/>
  <c r="FD1218" i="5" s="1"/>
  <c r="FE1215" i="5" l="1"/>
  <c r="ER1240" i="5"/>
  <c r="FB777" i="5"/>
  <c r="FB782" i="5"/>
  <c r="FC775" i="5" l="1"/>
  <c r="ER1242" i="5"/>
  <c r="ER1243" i="5" s="1"/>
  <c r="FB713" i="5"/>
  <c r="FB632" i="5"/>
  <c r="FB197" i="5"/>
  <c r="FB684" i="5"/>
  <c r="FB125" i="5"/>
  <c r="FE1217" i="5"/>
  <c r="FE1218" i="5" s="1"/>
  <c r="FF1215" i="5" l="1"/>
  <c r="ES1240" i="5"/>
  <c r="FC782" i="5"/>
  <c r="FC777" i="5"/>
  <c r="FD775" i="5" l="1"/>
  <c r="FC684" i="5"/>
  <c r="FC713" i="5"/>
  <c r="FC632" i="5"/>
  <c r="FC125" i="5"/>
  <c r="FC197" i="5"/>
  <c r="ES1242" i="5"/>
  <c r="ES1243" i="5" s="1"/>
  <c r="FF1217" i="5"/>
  <c r="FF1218" i="5" s="1"/>
  <c r="FG1215" i="5" l="1"/>
  <c r="ET1240" i="5"/>
  <c r="FD782" i="5"/>
  <c r="FD777" i="5"/>
  <c r="FE775" i="5" l="1"/>
  <c r="FD197" i="5"/>
  <c r="FD632" i="5"/>
  <c r="FD125" i="5"/>
  <c r="FD684" i="5"/>
  <c r="FD713" i="5"/>
  <c r="ET1242" i="5"/>
  <c r="ET1243" i="5" s="1"/>
  <c r="FG1217" i="5"/>
  <c r="FG1218" i="5" s="1"/>
  <c r="FH1215" i="5" l="1"/>
  <c r="EU1240" i="5"/>
  <c r="FE782" i="5"/>
  <c r="FE777" i="5"/>
  <c r="FE197" i="5" l="1"/>
  <c r="FE713" i="5"/>
  <c r="FE125" i="5"/>
  <c r="FE632" i="5"/>
  <c r="FE684" i="5"/>
  <c r="EU1242" i="5"/>
  <c r="EU1243" i="5" s="1"/>
  <c r="FF775" i="5"/>
  <c r="FH1217" i="5"/>
  <c r="FH1218" i="5" s="1"/>
  <c r="FI1215" i="5" l="1"/>
  <c r="EV1240" i="5"/>
  <c r="FF782" i="5"/>
  <c r="FF777" i="5"/>
  <c r="FG775" i="5" l="1"/>
  <c r="EV1242" i="5"/>
  <c r="FF197" i="5"/>
  <c r="FF713" i="5"/>
  <c r="FF684" i="5"/>
  <c r="FF125" i="5"/>
  <c r="FF632" i="5"/>
  <c r="FI1217" i="5"/>
  <c r="FI1218" i="5" s="1"/>
  <c r="FJ1215" i="5" l="1"/>
  <c r="EV1243" i="5"/>
  <c r="FG782" i="5"/>
  <c r="FG777" i="5"/>
  <c r="FG197" i="5" l="1"/>
  <c r="FG684" i="5"/>
  <c r="FG632" i="5"/>
  <c r="FG713" i="5"/>
  <c r="FG125" i="5"/>
  <c r="FH775" i="5"/>
  <c r="EW1240" i="5"/>
  <c r="FJ1217" i="5"/>
  <c r="FJ1218" i="5" s="1"/>
  <c r="FK1215" i="5" l="1"/>
  <c r="EW1242" i="5"/>
  <c r="EW1243" i="5" s="1"/>
  <c r="FH782" i="5"/>
  <c r="FH777" i="5"/>
  <c r="EX1240" i="5" l="1"/>
  <c r="FI775" i="5"/>
  <c r="FH632" i="5"/>
  <c r="FH197" i="5"/>
  <c r="FH684" i="5"/>
  <c r="FH125" i="5"/>
  <c r="FH713" i="5"/>
  <c r="FK1217" i="5"/>
  <c r="FK1218" i="5" s="1"/>
  <c r="FL1215" i="5" l="1"/>
  <c r="FI782" i="5"/>
  <c r="FI777" i="5"/>
  <c r="EX1242" i="5"/>
  <c r="EX1243" i="5" s="1"/>
  <c r="EY1240" i="5" l="1"/>
  <c r="FJ775" i="5"/>
  <c r="FI684" i="5"/>
  <c r="FI713" i="5"/>
  <c r="FI632" i="5"/>
  <c r="FI197" i="5"/>
  <c r="FI125" i="5"/>
  <c r="FL1217" i="5"/>
  <c r="FL1218" i="5" s="1"/>
  <c r="FM1215" i="5" l="1"/>
  <c r="EY1242" i="5"/>
  <c r="EY1243" i="5" s="1"/>
  <c r="FJ782" i="5"/>
  <c r="FJ777" i="5"/>
  <c r="EZ1240" i="5" l="1"/>
  <c r="FK775" i="5"/>
  <c r="FJ713" i="5"/>
  <c r="FJ684" i="5"/>
  <c r="FJ632" i="5"/>
  <c r="FJ197" i="5"/>
  <c r="FJ125" i="5"/>
  <c r="FM1217" i="5"/>
  <c r="FM1218" i="5" s="1"/>
  <c r="FN1215" i="5" l="1"/>
  <c r="FK782" i="5"/>
  <c r="FK777" i="5"/>
  <c r="EZ1242" i="5"/>
  <c r="FN1217" i="5" l="1"/>
  <c r="FN1218" i="5" s="1"/>
  <c r="EZ1243" i="5"/>
  <c r="FL775" i="5"/>
  <c r="FK713" i="5"/>
  <c r="FK197" i="5"/>
  <c r="FK125" i="5"/>
  <c r="FK632" i="5"/>
  <c r="FK684" i="5"/>
  <c r="FO1215" i="5" l="1"/>
  <c r="FL777" i="5"/>
  <c r="FL782" i="5"/>
  <c r="FA1240" i="5"/>
  <c r="FL197" i="5" l="1"/>
  <c r="FL684" i="5"/>
  <c r="FL632" i="5"/>
  <c r="FL125" i="5"/>
  <c r="FL713" i="5"/>
  <c r="FA1242" i="5"/>
  <c r="FM775" i="5"/>
  <c r="FO1217" i="5"/>
  <c r="FO1218" i="5" s="1"/>
  <c r="FP1215" i="5" l="1"/>
  <c r="FM777" i="5"/>
  <c r="FM782" i="5"/>
  <c r="FA1243" i="5"/>
  <c r="FN775" i="5" l="1"/>
  <c r="FB1240" i="5"/>
  <c r="FM632" i="5"/>
  <c r="FM125" i="5"/>
  <c r="FM713" i="5"/>
  <c r="FM197" i="5"/>
  <c r="FM684" i="5"/>
  <c r="FP1217" i="5"/>
  <c r="FP1218" i="5" s="1"/>
  <c r="FQ1215" i="5" l="1"/>
  <c r="FB1242" i="5"/>
  <c r="FB1243" i="5" s="1"/>
  <c r="FN777" i="5"/>
  <c r="FN782" i="5"/>
  <c r="FC1240" i="5" l="1"/>
  <c r="FN632" i="5"/>
  <c r="FN684" i="5"/>
  <c r="FN197" i="5"/>
  <c r="FN713" i="5"/>
  <c r="FN125" i="5"/>
  <c r="FO775" i="5"/>
  <c r="FQ1217" i="5"/>
  <c r="FQ1218" i="5" s="1"/>
  <c r="FR1215" i="5" l="1"/>
  <c r="FO782" i="5"/>
  <c r="FO777" i="5"/>
  <c r="FC1242" i="5"/>
  <c r="FC1243" i="5" s="1"/>
  <c r="FD1240" i="5" l="1"/>
  <c r="FP775" i="5"/>
  <c r="FO684" i="5"/>
  <c r="FO713" i="5"/>
  <c r="FO632" i="5"/>
  <c r="FO125" i="5"/>
  <c r="FO197" i="5"/>
  <c r="FR1217" i="5"/>
  <c r="FR1218" i="5" s="1"/>
  <c r="FD1242" i="5" l="1"/>
  <c r="FD1243" i="5" s="1"/>
  <c r="FP782" i="5"/>
  <c r="FP777" i="5"/>
  <c r="FE1240" i="5" l="1"/>
  <c r="FQ775" i="5"/>
  <c r="FP713" i="5"/>
  <c r="FP125" i="5"/>
  <c r="FP684" i="5"/>
  <c r="FP197" i="5"/>
  <c r="FP632" i="5"/>
  <c r="FQ782" i="5" l="1"/>
  <c r="FQ777" i="5"/>
  <c r="FE1242" i="5"/>
  <c r="FE1243" i="5" s="1"/>
  <c r="FF1240" i="5" l="1"/>
  <c r="FR775" i="5"/>
  <c r="FQ713" i="5"/>
  <c r="FQ197" i="5"/>
  <c r="FQ632" i="5"/>
  <c r="FQ125" i="5"/>
  <c r="FQ684" i="5"/>
  <c r="FF1242" i="5" l="1"/>
  <c r="FF1243" i="5" s="1"/>
  <c r="FR782" i="5"/>
  <c r="FR777" i="5"/>
  <c r="FG1240" i="5" l="1"/>
  <c r="F777" i="5"/>
  <c r="FR197" i="5"/>
  <c r="I197" i="5" s="1"/>
  <c r="FR713" i="5"/>
  <c r="I713" i="5" s="1"/>
  <c r="FR632" i="5"/>
  <c r="I632" i="5" s="1"/>
  <c r="FR125" i="5"/>
  <c r="I125" i="5" s="1"/>
  <c r="FR684" i="5"/>
  <c r="I684" i="5" s="1"/>
  <c r="FG1242" i="5" l="1"/>
  <c r="FG1243" i="5" s="1"/>
  <c r="EL791" i="5"/>
  <c r="W787" i="5"/>
  <c r="W788" i="5" s="1"/>
  <c r="EB787" i="5"/>
  <c r="EB788" i="5" s="1"/>
  <c r="FO787" i="5"/>
  <c r="FO788" i="5" s="1"/>
  <c r="AQ791" i="5"/>
  <c r="BM791" i="5"/>
  <c r="BH787" i="5"/>
  <c r="BH788" i="5" s="1"/>
  <c r="V791" i="5"/>
  <c r="CJ787" i="5"/>
  <c r="CJ788" i="5" s="1"/>
  <c r="CX791" i="5"/>
  <c r="DA791" i="5"/>
  <c r="DU791" i="5"/>
  <c r="AA791" i="5"/>
  <c r="FM791" i="5"/>
  <c r="BK787" i="5"/>
  <c r="BK788" i="5" s="1"/>
  <c r="FG791" i="5"/>
  <c r="BG791" i="5"/>
  <c r="AY787" i="5"/>
  <c r="AY788" i="5" s="1"/>
  <c r="EW787" i="5"/>
  <c r="EW788" i="5" s="1"/>
  <c r="FB791" i="5"/>
  <c r="DV791" i="5"/>
  <c r="P785" i="5"/>
  <c r="AO787" i="5"/>
  <c r="AO788" i="5" s="1"/>
  <c r="CT787" i="5"/>
  <c r="CT788" i="5" s="1"/>
  <c r="DU787" i="5"/>
  <c r="DU788" i="5" s="1"/>
  <c r="CC787" i="5"/>
  <c r="CC788" i="5" s="1"/>
  <c r="EW791" i="5"/>
  <c r="AU791" i="5"/>
  <c r="BN787" i="5"/>
  <c r="BN788" i="5" s="1"/>
  <c r="DF787" i="5"/>
  <c r="DF788" i="5" s="1"/>
  <c r="ES791" i="5"/>
  <c r="EM787" i="5"/>
  <c r="EM788" i="5" s="1"/>
  <c r="DV787" i="5"/>
  <c r="DV788" i="5" s="1"/>
  <c r="DL791" i="5"/>
  <c r="EX787" i="5"/>
  <c r="EX788" i="5" s="1"/>
  <c r="DZ787" i="5"/>
  <c r="DZ788" i="5" s="1"/>
  <c r="X791" i="5"/>
  <c r="AF787" i="5"/>
  <c r="AF788" i="5" s="1"/>
  <c r="FG787" i="5"/>
  <c r="FG788" i="5" s="1"/>
  <c r="EQ787" i="5"/>
  <c r="EQ788" i="5" s="1"/>
  <c r="AL787" i="5"/>
  <c r="AL788" i="5" s="1"/>
  <c r="ED787" i="5"/>
  <c r="ED788" i="5" s="1"/>
  <c r="DX791" i="5"/>
  <c r="AX791" i="5"/>
  <c r="BY791" i="5"/>
  <c r="CF787" i="5"/>
  <c r="CF788" i="5" s="1"/>
  <c r="DE791" i="5"/>
  <c r="FE791" i="5"/>
  <c r="BK791" i="5"/>
  <c r="DP787" i="5"/>
  <c r="DP788" i="5" s="1"/>
  <c r="Q785" i="5"/>
  <c r="EF787" i="5"/>
  <c r="EF788" i="5" s="1"/>
  <c r="FP787" i="5"/>
  <c r="FP788" i="5" s="1"/>
  <c r="Y791" i="5"/>
  <c r="EK791" i="5"/>
  <c r="AB791" i="5"/>
  <c r="EC791" i="5"/>
  <c r="CT791" i="5"/>
  <c r="DD787" i="5"/>
  <c r="DD788" i="5" s="1"/>
  <c r="CV787" i="5"/>
  <c r="CV788" i="5" s="1"/>
  <c r="BX791" i="5"/>
  <c r="FQ791" i="5"/>
  <c r="EZ791" i="5"/>
  <c r="ER791" i="5"/>
  <c r="FD787" i="5"/>
  <c r="FD788" i="5" s="1"/>
  <c r="AC791" i="5"/>
  <c r="EV787" i="5"/>
  <c r="EV788" i="5" s="1"/>
  <c r="CZ791" i="5"/>
  <c r="BP787" i="5"/>
  <c r="BP788" i="5" s="1"/>
  <c r="U791" i="5"/>
  <c r="FB787" i="5"/>
  <c r="FB788" i="5" s="1"/>
  <c r="ES787" i="5"/>
  <c r="ES788" i="5" s="1"/>
  <c r="CR787" i="5"/>
  <c r="CR788" i="5" s="1"/>
  <c r="AU787" i="5"/>
  <c r="AU788" i="5" s="1"/>
  <c r="AT787" i="5"/>
  <c r="AT788" i="5" s="1"/>
  <c r="BO791" i="5"/>
  <c r="EB791" i="5"/>
  <c r="R785" i="5"/>
  <c r="CQ791" i="5"/>
  <c r="S785" i="5"/>
  <c r="FL791" i="5"/>
  <c r="FQ787" i="5"/>
  <c r="FQ788" i="5" s="1"/>
  <c r="DA787" i="5"/>
  <c r="DA788" i="5" s="1"/>
  <c r="BI787" i="5"/>
  <c r="BI788" i="5" s="1"/>
  <c r="BW791" i="5"/>
  <c r="FR791" i="5"/>
  <c r="CG791" i="5"/>
  <c r="DI787" i="5"/>
  <c r="DI788" i="5" s="1"/>
  <c r="DB787" i="5"/>
  <c r="DB788" i="5" s="1"/>
  <c r="CZ787" i="5"/>
  <c r="CZ788" i="5" s="1"/>
  <c r="BH791" i="5"/>
  <c r="EM791" i="5"/>
  <c r="EY787" i="5"/>
  <c r="EY788" i="5" s="1"/>
  <c r="EO787" i="5"/>
  <c r="EO788" i="5" s="1"/>
  <c r="EE791" i="5"/>
  <c r="CK787" i="5"/>
  <c r="CK788" i="5" s="1"/>
  <c r="CD791" i="5"/>
  <c r="DH787" i="5"/>
  <c r="DH788" i="5" s="1"/>
  <c r="FR787" i="5"/>
  <c r="FR788" i="5" s="1"/>
  <c r="AJ787" i="5"/>
  <c r="AJ788" i="5" s="1"/>
  <c r="AF791" i="5"/>
  <c r="FM787" i="5"/>
  <c r="FM788" i="5" s="1"/>
  <c r="FF791" i="5"/>
  <c r="DQ791" i="5"/>
  <c r="AZ791" i="5"/>
  <c r="EH791" i="5"/>
  <c r="DE787" i="5"/>
  <c r="DE788" i="5" s="1"/>
  <c r="AY791" i="5"/>
  <c r="CO787" i="5"/>
  <c r="CO788" i="5" s="1"/>
  <c r="DB791" i="5"/>
  <c r="FK787" i="5"/>
  <c r="FK788" i="5" s="1"/>
  <c r="CC791" i="5"/>
  <c r="EH787" i="5"/>
  <c r="EH788" i="5" s="1"/>
  <c r="CI791" i="5"/>
  <c r="DD791" i="5"/>
  <c r="N787" i="5"/>
  <c r="N788" i="5" s="1"/>
  <c r="AD791" i="5"/>
  <c r="CB791" i="5"/>
  <c r="EJ787" i="5"/>
  <c r="EJ788" i="5" s="1"/>
  <c r="EL787" i="5"/>
  <c r="EL788" i="5" s="1"/>
  <c r="FE787" i="5"/>
  <c r="FE788" i="5" s="1"/>
  <c r="CS791" i="5"/>
  <c r="BS787" i="5"/>
  <c r="BS788" i="5" s="1"/>
  <c r="CH787" i="5"/>
  <c r="CH788" i="5" s="1"/>
  <c r="BV787" i="5"/>
  <c r="BV788" i="5" s="1"/>
  <c r="FP791" i="5"/>
  <c r="EU791" i="5"/>
  <c r="DR787" i="5"/>
  <c r="DR788" i="5" s="1"/>
  <c r="EI791" i="5"/>
  <c r="P787" i="5"/>
  <c r="P788" i="5" s="1"/>
  <c r="DP791" i="5"/>
  <c r="AS791" i="5"/>
  <c r="AT791" i="5"/>
  <c r="BQ791" i="5"/>
  <c r="EG791" i="5"/>
  <c r="EQ791" i="5"/>
  <c r="N791" i="5"/>
  <c r="DS791" i="5"/>
  <c r="BB787" i="5"/>
  <c r="BB788" i="5" s="1"/>
  <c r="AS787" i="5"/>
  <c r="AS788" i="5" s="1"/>
  <c r="L787" i="5"/>
  <c r="L788" i="5" s="1"/>
  <c r="Q791" i="5"/>
  <c r="DY787" i="5"/>
  <c r="DY788" i="5" s="1"/>
  <c r="CP787" i="5"/>
  <c r="CP788" i="5" s="1"/>
  <c r="EK787" i="5"/>
  <c r="EK788" i="5" s="1"/>
  <c r="DR791" i="5"/>
  <c r="DI791" i="5"/>
  <c r="FD791" i="5"/>
  <c r="CF791" i="5"/>
  <c r="ER787" i="5"/>
  <c r="ER788" i="5" s="1"/>
  <c r="BT787" i="5"/>
  <c r="BT788" i="5" s="1"/>
  <c r="EJ791" i="5"/>
  <c r="M785" i="5"/>
  <c r="AE791" i="5"/>
  <c r="CS787" i="5"/>
  <c r="CS788" i="5" s="1"/>
  <c r="DN787" i="5"/>
  <c r="DN788" i="5" s="1"/>
  <c r="L791" i="5"/>
  <c r="R791" i="5"/>
  <c r="FJ787" i="5"/>
  <c r="FJ788" i="5" s="1"/>
  <c r="DZ791" i="5"/>
  <c r="P791" i="5"/>
  <c r="CP791" i="5"/>
  <c r="BA787" i="5"/>
  <c r="BA788" i="5" s="1"/>
  <c r="CL787" i="5"/>
  <c r="CL788" i="5" s="1"/>
  <c r="AN791" i="5"/>
  <c r="CL791" i="5"/>
  <c r="FH791" i="5"/>
  <c r="DH791" i="5"/>
  <c r="CR791" i="5"/>
  <c r="EG787" i="5"/>
  <c r="EG788" i="5" s="1"/>
  <c r="CB787" i="5"/>
  <c r="CB788" i="5" s="1"/>
  <c r="Z787" i="5"/>
  <c r="Z788" i="5" s="1"/>
  <c r="AA787" i="5"/>
  <c r="AA788" i="5" s="1"/>
  <c r="X787" i="5"/>
  <c r="X788" i="5" s="1"/>
  <c r="EP787" i="5"/>
  <c r="EP788" i="5" s="1"/>
  <c r="ET787" i="5"/>
  <c r="ET788" i="5" s="1"/>
  <c r="BN791" i="5"/>
  <c r="AM787" i="5"/>
  <c r="AM788" i="5" s="1"/>
  <c r="N785" i="5"/>
  <c r="BM787" i="5"/>
  <c r="BM788" i="5" s="1"/>
  <c r="DL787" i="5"/>
  <c r="DL788" i="5" s="1"/>
  <c r="EO791" i="5"/>
  <c r="O787" i="5"/>
  <c r="O788" i="5" s="1"/>
  <c r="BJ791" i="5"/>
  <c r="FF787" i="5"/>
  <c r="FF788" i="5" s="1"/>
  <c r="AL791" i="5"/>
  <c r="ET791" i="5"/>
  <c r="R787" i="5"/>
  <c r="R788" i="5" s="1"/>
  <c r="CA791" i="5"/>
  <c r="CU791" i="5"/>
  <c r="FA791" i="5"/>
  <c r="DY791" i="5"/>
  <c r="EY791" i="5"/>
  <c r="BV791" i="5"/>
  <c r="AG791" i="5"/>
  <c r="BZ791" i="5"/>
  <c r="EI787" i="5"/>
  <c r="EI788" i="5" s="1"/>
  <c r="BF791" i="5"/>
  <c r="S787" i="5"/>
  <c r="S788" i="5" s="1"/>
  <c r="AZ787" i="5"/>
  <c r="AZ788" i="5" s="1"/>
  <c r="W791" i="5"/>
  <c r="J787" i="5"/>
  <c r="J788" i="5" s="1"/>
  <c r="BC791" i="5"/>
  <c r="CD787" i="5"/>
  <c r="CD788" i="5" s="1"/>
  <c r="DM791" i="5"/>
  <c r="BJ787" i="5"/>
  <c r="BJ788" i="5" s="1"/>
  <c r="BP791" i="5"/>
  <c r="AM791" i="5"/>
  <c r="EP791" i="5"/>
  <c r="AP787" i="5"/>
  <c r="AP788" i="5" s="1"/>
  <c r="EX791" i="5"/>
  <c r="CK791" i="5"/>
  <c r="BD787" i="5"/>
  <c r="BD788" i="5" s="1"/>
  <c r="BG787" i="5"/>
  <c r="BG788" i="5" s="1"/>
  <c r="EF791" i="5"/>
  <c r="AW791" i="5"/>
  <c r="CO791" i="5"/>
  <c r="FJ791" i="5"/>
  <c r="AW787" i="5"/>
  <c r="AW788" i="5" s="1"/>
  <c r="BL791" i="5"/>
  <c r="EU787" i="5"/>
  <c r="EU788" i="5" s="1"/>
  <c r="CY791" i="5"/>
  <c r="AI787" i="5"/>
  <c r="AI788" i="5" s="1"/>
  <c r="CM791" i="5"/>
  <c r="CW787" i="5"/>
  <c r="CW788" i="5" s="1"/>
  <c r="J785" i="5"/>
  <c r="CA787" i="5"/>
  <c r="CA788" i="5" s="1"/>
  <c r="AV787" i="5"/>
  <c r="AV788" i="5" s="1"/>
  <c r="T787" i="5"/>
  <c r="T788" i="5" s="1"/>
  <c r="BR787" i="5"/>
  <c r="BR788" i="5" s="1"/>
  <c r="DJ791" i="5"/>
  <c r="BE787" i="5"/>
  <c r="BE788" i="5" s="1"/>
  <c r="DW787" i="5"/>
  <c r="DW788" i="5" s="1"/>
  <c r="FL787" i="5"/>
  <c r="FL788" i="5" s="1"/>
  <c r="BU787" i="5"/>
  <c r="BU788" i="5" s="1"/>
  <c r="AC787" i="5"/>
  <c r="AC788" i="5" s="1"/>
  <c r="CW791" i="5"/>
  <c r="EE787" i="5"/>
  <c r="EE788" i="5" s="1"/>
  <c r="FO791" i="5"/>
  <c r="DF791" i="5"/>
  <c r="EN791" i="5"/>
  <c r="Z791" i="5"/>
  <c r="DJ787" i="5"/>
  <c r="DJ788" i="5" s="1"/>
  <c r="FA787" i="5"/>
  <c r="FA788" i="5" s="1"/>
  <c r="CX787" i="5"/>
  <c r="CX788" i="5" s="1"/>
  <c r="DQ787" i="5"/>
  <c r="DQ788" i="5" s="1"/>
  <c r="DC791" i="5"/>
  <c r="BA791" i="5"/>
  <c r="DG787" i="5"/>
  <c r="DG788" i="5" s="1"/>
  <c r="BQ787" i="5"/>
  <c r="BQ788" i="5" s="1"/>
  <c r="AQ787" i="5"/>
  <c r="AQ788" i="5" s="1"/>
  <c r="EA791" i="5"/>
  <c r="EV791" i="5"/>
  <c r="BZ787" i="5"/>
  <c r="BZ788" i="5" s="1"/>
  <c r="T791" i="5"/>
  <c r="FN787" i="5"/>
  <c r="FN788" i="5" s="1"/>
  <c r="CN787" i="5"/>
  <c r="CN788" i="5" s="1"/>
  <c r="AG787" i="5"/>
  <c r="AG788" i="5" s="1"/>
  <c r="DT787" i="5"/>
  <c r="DT788" i="5" s="1"/>
  <c r="CE791" i="5"/>
  <c r="AJ791" i="5"/>
  <c r="AH791" i="5"/>
  <c r="AK791" i="5"/>
  <c r="J791" i="5"/>
  <c r="DO787" i="5"/>
  <c r="DO788" i="5" s="1"/>
  <c r="K791" i="5"/>
  <c r="CG787" i="5"/>
  <c r="CG788" i="5" s="1"/>
  <c r="CJ791" i="5"/>
  <c r="K785" i="5"/>
  <c r="AB787" i="5"/>
  <c r="AB788" i="5" s="1"/>
  <c r="FI791" i="5"/>
  <c r="Q787" i="5"/>
  <c r="Q788" i="5" s="1"/>
  <c r="DN791" i="5"/>
  <c r="AV791" i="5"/>
  <c r="CY787" i="5"/>
  <c r="CY788" i="5" s="1"/>
  <c r="AK787" i="5"/>
  <c r="AK788" i="5" s="1"/>
  <c r="M791" i="5"/>
  <c r="U787" i="5"/>
  <c r="U788" i="5" s="1"/>
  <c r="AH787" i="5"/>
  <c r="AH788" i="5" s="1"/>
  <c r="DX787" i="5"/>
  <c r="DX788" i="5" s="1"/>
  <c r="CE787" i="5"/>
  <c r="CE788" i="5" s="1"/>
  <c r="EC787" i="5"/>
  <c r="EC788" i="5" s="1"/>
  <c r="O791" i="5"/>
  <c r="FI787" i="5"/>
  <c r="FI788" i="5" s="1"/>
  <c r="BW787" i="5"/>
  <c r="BW788" i="5" s="1"/>
  <c r="K787" i="5"/>
  <c r="K788" i="5" s="1"/>
  <c r="BT791" i="5"/>
  <c r="L785" i="5"/>
  <c r="M787" i="5"/>
  <c r="M788" i="5" s="1"/>
  <c r="O785" i="5"/>
  <c r="DW791" i="5"/>
  <c r="DM787" i="5"/>
  <c r="DM788" i="5" s="1"/>
  <c r="DO791" i="5"/>
  <c r="FK791" i="5"/>
  <c r="BR791" i="5"/>
  <c r="FC791" i="5"/>
  <c r="BE791" i="5"/>
  <c r="BX787" i="5"/>
  <c r="BX788" i="5" s="1"/>
  <c r="AE787" i="5"/>
  <c r="AE788" i="5" s="1"/>
  <c r="DS787" i="5"/>
  <c r="DS788" i="5" s="1"/>
  <c r="EN787" i="5"/>
  <c r="EN788" i="5" s="1"/>
  <c r="CN791" i="5"/>
  <c r="FH787" i="5"/>
  <c r="FH788" i="5" s="1"/>
  <c r="Y787" i="5"/>
  <c r="Y788" i="5" s="1"/>
  <c r="EZ787" i="5"/>
  <c r="EZ788" i="5" s="1"/>
  <c r="BU791" i="5"/>
  <c r="AN787" i="5"/>
  <c r="AN788" i="5" s="1"/>
  <c r="FN791" i="5"/>
  <c r="DT791" i="5"/>
  <c r="DK791" i="5"/>
  <c r="ED791" i="5"/>
  <c r="BF787" i="5"/>
  <c r="BF788" i="5" s="1"/>
  <c r="EA787" i="5"/>
  <c r="EA788" i="5" s="1"/>
  <c r="BY787" i="5"/>
  <c r="BY788" i="5" s="1"/>
  <c r="BD791" i="5"/>
  <c r="S791" i="5"/>
  <c r="BI791" i="5"/>
  <c r="BS791" i="5"/>
  <c r="AD787" i="5"/>
  <c r="AD788" i="5" s="1"/>
  <c r="AP791" i="5"/>
  <c r="AO791" i="5"/>
  <c r="BL787" i="5"/>
  <c r="BL788" i="5" s="1"/>
  <c r="AR787" i="5"/>
  <c r="AR788" i="5" s="1"/>
  <c r="V787" i="5"/>
  <c r="V788" i="5" s="1"/>
  <c r="BO787" i="5"/>
  <c r="BO788" i="5" s="1"/>
  <c r="CV791" i="5"/>
  <c r="DG791" i="5"/>
  <c r="CI787" i="5"/>
  <c r="CI788" i="5" s="1"/>
  <c r="BC787" i="5"/>
  <c r="BC788" i="5" s="1"/>
  <c r="CH791" i="5"/>
  <c r="CM787" i="5"/>
  <c r="CM788" i="5" s="1"/>
  <c r="BB791" i="5"/>
  <c r="CU787" i="5"/>
  <c r="CU788" i="5" s="1"/>
  <c r="AI791" i="5"/>
  <c r="AX787" i="5"/>
  <c r="AX788" i="5" s="1"/>
  <c r="DC787" i="5"/>
  <c r="DC788" i="5" s="1"/>
  <c r="FC787" i="5"/>
  <c r="FC788" i="5" s="1"/>
  <c r="CQ787" i="5"/>
  <c r="CQ788" i="5" s="1"/>
  <c r="DK787" i="5"/>
  <c r="DK788" i="5" s="1"/>
  <c r="AR791" i="5"/>
  <c r="T785" i="5"/>
  <c r="U785" i="5"/>
  <c r="V785" i="5"/>
  <c r="W785" i="5"/>
  <c r="X785" i="5"/>
  <c r="Y785" i="5"/>
  <c r="Z785" i="5"/>
  <c r="AA785" i="5"/>
  <c r="AB785" i="5"/>
  <c r="AC785" i="5"/>
  <c r="AD785" i="5"/>
  <c r="AE785" i="5"/>
  <c r="AF785" i="5"/>
  <c r="AG785" i="5"/>
  <c r="AH785" i="5"/>
  <c r="AI785" i="5"/>
  <c r="AJ785" i="5"/>
  <c r="AK785" i="5"/>
  <c r="AL785" i="5"/>
  <c r="AM785" i="5"/>
  <c r="AN785" i="5"/>
  <c r="AO785" i="5"/>
  <c r="AP785" i="5"/>
  <c r="AQ785" i="5"/>
  <c r="AR785" i="5"/>
  <c r="AS785" i="5"/>
  <c r="AT785" i="5"/>
  <c r="AU785" i="5"/>
  <c r="AV785" i="5"/>
  <c r="AW785" i="5"/>
  <c r="AX785" i="5"/>
  <c r="AY785" i="5"/>
  <c r="AZ785" i="5"/>
  <c r="BA785" i="5"/>
  <c r="BB785" i="5"/>
  <c r="BC785" i="5"/>
  <c r="BD785" i="5"/>
  <c r="BE785" i="5"/>
  <c r="BF785" i="5"/>
  <c r="BG785" i="5"/>
  <c r="BH785" i="5"/>
  <c r="BI785" i="5"/>
  <c r="BJ785" i="5"/>
  <c r="BK785" i="5"/>
  <c r="BL785" i="5"/>
  <c r="BM785" i="5"/>
  <c r="BN785" i="5"/>
  <c r="BO785" i="5"/>
  <c r="BP785" i="5"/>
  <c r="BQ785" i="5"/>
  <c r="BR785" i="5"/>
  <c r="BS785" i="5"/>
  <c r="BT785" i="5"/>
  <c r="BU785" i="5"/>
  <c r="BV785" i="5"/>
  <c r="BW785" i="5"/>
  <c r="BX785" i="5"/>
  <c r="BY785" i="5"/>
  <c r="BZ785" i="5"/>
  <c r="CA785" i="5"/>
  <c r="CB785" i="5"/>
  <c r="CC785" i="5"/>
  <c r="CD785" i="5"/>
  <c r="CE785" i="5"/>
  <c r="CF785" i="5"/>
  <c r="CG785" i="5"/>
  <c r="CH785" i="5"/>
  <c r="CI785" i="5"/>
  <c r="CJ785" i="5"/>
  <c r="CK785" i="5"/>
  <c r="CL785" i="5"/>
  <c r="CM785" i="5"/>
  <c r="CN785" i="5"/>
  <c r="CO785" i="5"/>
  <c r="CP785" i="5"/>
  <c r="CQ785" i="5"/>
  <c r="CR785" i="5"/>
  <c r="CS785" i="5"/>
  <c r="CT785" i="5"/>
  <c r="CU785" i="5"/>
  <c r="CV785" i="5"/>
  <c r="CW785" i="5"/>
  <c r="CX785" i="5"/>
  <c r="CY785" i="5"/>
  <c r="CZ785" i="5"/>
  <c r="DA785" i="5"/>
  <c r="DB785" i="5"/>
  <c r="DC785" i="5"/>
  <c r="DD785" i="5"/>
  <c r="DE785" i="5"/>
  <c r="DF785" i="5"/>
  <c r="DG785" i="5"/>
  <c r="DH785" i="5"/>
  <c r="DI785" i="5"/>
  <c r="DJ785" i="5"/>
  <c r="DK785" i="5"/>
  <c r="DL785" i="5"/>
  <c r="DM785" i="5"/>
  <c r="DN785" i="5"/>
  <c r="DO785" i="5"/>
  <c r="DP785" i="5"/>
  <c r="DQ785" i="5"/>
  <c r="DR785" i="5"/>
  <c r="DS785" i="5"/>
  <c r="DT785" i="5"/>
  <c r="DU785" i="5"/>
  <c r="DV785" i="5"/>
  <c r="DW785" i="5"/>
  <c r="DX785" i="5"/>
  <c r="DY785" i="5"/>
  <c r="DZ785" i="5"/>
  <c r="EA785" i="5"/>
  <c r="EB785" i="5"/>
  <c r="EC785" i="5"/>
  <c r="ED785" i="5"/>
  <c r="EE785" i="5"/>
  <c r="EF785" i="5"/>
  <c r="EG785" i="5"/>
  <c r="EH785" i="5"/>
  <c r="EI785" i="5"/>
  <c r="EJ785" i="5"/>
  <c r="EK785" i="5"/>
  <c r="EL785" i="5"/>
  <c r="EM785" i="5"/>
  <c r="EN785" i="5"/>
  <c r="EO785" i="5"/>
  <c r="EP785" i="5"/>
  <c r="EQ785" i="5"/>
  <c r="ER785" i="5"/>
  <c r="ES785" i="5"/>
  <c r="ET785" i="5"/>
  <c r="EU785" i="5"/>
  <c r="EV785" i="5"/>
  <c r="EW785" i="5"/>
  <c r="EX785" i="5"/>
  <c r="EY785" i="5"/>
  <c r="EZ785" i="5"/>
  <c r="FA785" i="5"/>
  <c r="FB785" i="5"/>
  <c r="FC785" i="5"/>
  <c r="FD785" i="5"/>
  <c r="FE785" i="5"/>
  <c r="FF785" i="5"/>
  <c r="FG785" i="5"/>
  <c r="FH785" i="5"/>
  <c r="FI785" i="5"/>
  <c r="FJ785" i="5"/>
  <c r="FK785" i="5"/>
  <c r="FL785" i="5"/>
  <c r="FM785" i="5"/>
  <c r="FN785" i="5"/>
  <c r="FO785" i="5"/>
  <c r="FP785" i="5"/>
  <c r="FQ785" i="5"/>
  <c r="FR785" i="5"/>
  <c r="FH1240" i="5" l="1"/>
  <c r="EJ681" i="5"/>
  <c r="EJ714" i="5"/>
  <c r="EJ198" i="5"/>
  <c r="EJ126" i="5"/>
  <c r="EN715" i="5"/>
  <c r="EN127" i="5"/>
  <c r="EN682" i="5"/>
  <c r="EN633" i="5"/>
  <c r="BW127" i="5"/>
  <c r="BW633" i="5"/>
  <c r="BW715" i="5"/>
  <c r="BW682" i="5"/>
  <c r="K714" i="5"/>
  <c r="K198" i="5"/>
  <c r="K126" i="5"/>
  <c r="K681" i="5"/>
  <c r="EV716" i="5"/>
  <c r="EV128" i="5"/>
  <c r="EV634" i="5"/>
  <c r="EV683" i="5"/>
  <c r="CW683" i="5"/>
  <c r="CW128" i="5"/>
  <c r="CW634" i="5"/>
  <c r="CW716" i="5"/>
  <c r="EU127" i="5"/>
  <c r="EU715" i="5"/>
  <c r="EU682" i="5"/>
  <c r="EU633" i="5"/>
  <c r="DM634" i="5"/>
  <c r="DM716" i="5"/>
  <c r="DM128" i="5"/>
  <c r="DM683" i="5"/>
  <c r="CA634" i="5"/>
  <c r="CA683" i="5"/>
  <c r="CA716" i="5"/>
  <c r="CA128" i="5"/>
  <c r="AA633" i="5"/>
  <c r="AA127" i="5"/>
  <c r="AA682" i="5"/>
  <c r="AA715" i="5"/>
  <c r="L716" i="5"/>
  <c r="L634" i="5"/>
  <c r="L683" i="5"/>
  <c r="L128" i="5"/>
  <c r="L633" i="5"/>
  <c r="L682" i="5"/>
  <c r="L715" i="5"/>
  <c r="L127" i="5"/>
  <c r="BV633" i="5"/>
  <c r="BV127" i="5"/>
  <c r="BV682" i="5"/>
  <c r="BV715" i="5"/>
  <c r="CO682" i="5"/>
  <c r="CO127" i="5"/>
  <c r="CO633" i="5"/>
  <c r="CO715" i="5"/>
  <c r="EY682" i="5"/>
  <c r="EY127" i="5"/>
  <c r="EY715" i="5"/>
  <c r="EY633" i="5"/>
  <c r="EB683" i="5"/>
  <c r="EB716" i="5"/>
  <c r="EB634" i="5"/>
  <c r="EB128" i="5"/>
  <c r="BX683" i="5"/>
  <c r="BX716" i="5"/>
  <c r="BX128" i="5"/>
  <c r="BX634" i="5"/>
  <c r="BY716" i="5"/>
  <c r="BY683" i="5"/>
  <c r="BY634" i="5"/>
  <c r="BY128" i="5"/>
  <c r="BN682" i="5"/>
  <c r="BN127" i="5"/>
  <c r="BN633" i="5"/>
  <c r="BN715" i="5"/>
  <c r="AA683" i="5"/>
  <c r="AA128" i="5"/>
  <c r="AA634" i="5"/>
  <c r="AA716" i="5"/>
  <c r="DS715" i="5"/>
  <c r="DS682" i="5"/>
  <c r="DS127" i="5"/>
  <c r="DS633" i="5"/>
  <c r="FI682" i="5"/>
  <c r="FI715" i="5"/>
  <c r="FI633" i="5"/>
  <c r="FI127" i="5"/>
  <c r="CJ128" i="5"/>
  <c r="CJ683" i="5"/>
  <c r="CJ716" i="5"/>
  <c r="CJ634" i="5"/>
  <c r="EA128" i="5"/>
  <c r="EA683" i="5"/>
  <c r="EA716" i="5"/>
  <c r="EA634" i="5"/>
  <c r="AC127" i="5"/>
  <c r="AC633" i="5"/>
  <c r="AC715" i="5"/>
  <c r="AC682" i="5"/>
  <c r="BL128" i="5"/>
  <c r="BL683" i="5"/>
  <c r="BL716" i="5"/>
  <c r="BL634" i="5"/>
  <c r="CD633" i="5"/>
  <c r="CD127" i="5"/>
  <c r="CD715" i="5"/>
  <c r="CD682" i="5"/>
  <c r="R127" i="5"/>
  <c r="R715" i="5"/>
  <c r="R633" i="5"/>
  <c r="R682" i="5"/>
  <c r="Z127" i="5"/>
  <c r="Z633" i="5"/>
  <c r="Z682" i="5"/>
  <c r="Z715" i="5"/>
  <c r="DN127" i="5"/>
  <c r="DN633" i="5"/>
  <c r="DN715" i="5"/>
  <c r="DN682" i="5"/>
  <c r="AS682" i="5"/>
  <c r="AS715" i="5"/>
  <c r="AS127" i="5"/>
  <c r="AS633" i="5"/>
  <c r="CH633" i="5"/>
  <c r="CH715" i="5"/>
  <c r="CH127" i="5"/>
  <c r="CH682" i="5"/>
  <c r="AY128" i="5"/>
  <c r="AY683" i="5"/>
  <c r="AY634" i="5"/>
  <c r="AY716" i="5"/>
  <c r="EM683" i="5"/>
  <c r="EM128" i="5"/>
  <c r="EM716" i="5"/>
  <c r="EM634" i="5"/>
  <c r="BO128" i="5"/>
  <c r="BO683" i="5"/>
  <c r="BO634" i="5"/>
  <c r="BO716" i="5"/>
  <c r="CV633" i="5"/>
  <c r="CV715" i="5"/>
  <c r="CV682" i="5"/>
  <c r="CV127" i="5"/>
  <c r="AX683" i="5"/>
  <c r="AX128" i="5"/>
  <c r="AX634" i="5"/>
  <c r="AX716" i="5"/>
  <c r="AU683" i="5"/>
  <c r="AU128" i="5"/>
  <c r="AU716" i="5"/>
  <c r="AU634" i="5"/>
  <c r="DU716" i="5"/>
  <c r="DU634" i="5"/>
  <c r="DU128" i="5"/>
  <c r="DU683" i="5"/>
  <c r="AR126" i="5"/>
  <c r="AR198" i="5"/>
  <c r="AR714" i="5"/>
  <c r="AR681" i="5"/>
  <c r="AQ682" i="5"/>
  <c r="AQ127" i="5"/>
  <c r="AQ633" i="5"/>
  <c r="AQ715" i="5"/>
  <c r="BU682" i="5"/>
  <c r="BU715" i="5"/>
  <c r="BU633" i="5"/>
  <c r="BU127" i="5"/>
  <c r="AW127" i="5"/>
  <c r="AW682" i="5"/>
  <c r="AW633" i="5"/>
  <c r="AW715" i="5"/>
  <c r="BC634" i="5"/>
  <c r="BC128" i="5"/>
  <c r="BC683" i="5"/>
  <c r="BC716" i="5"/>
  <c r="ET683" i="5"/>
  <c r="ET634" i="5"/>
  <c r="ET128" i="5"/>
  <c r="ET716" i="5"/>
  <c r="CB715" i="5"/>
  <c r="CB127" i="5"/>
  <c r="CB682" i="5"/>
  <c r="CB633" i="5"/>
  <c r="CS682" i="5"/>
  <c r="CS127" i="5"/>
  <c r="CS633" i="5"/>
  <c r="CS715" i="5"/>
  <c r="BB633" i="5"/>
  <c r="BB127" i="5"/>
  <c r="BB682" i="5"/>
  <c r="BB715" i="5"/>
  <c r="BS715" i="5"/>
  <c r="BS127" i="5"/>
  <c r="BS633" i="5"/>
  <c r="BS682" i="5"/>
  <c r="DE127" i="5"/>
  <c r="DE715" i="5"/>
  <c r="DE682" i="5"/>
  <c r="DE633" i="5"/>
  <c r="BH128" i="5"/>
  <c r="BH683" i="5"/>
  <c r="BH634" i="5"/>
  <c r="BH716" i="5"/>
  <c r="AT715" i="5"/>
  <c r="AT633" i="5"/>
  <c r="AT127" i="5"/>
  <c r="AT682" i="5"/>
  <c r="DD127" i="5"/>
  <c r="DD715" i="5"/>
  <c r="DD682" i="5"/>
  <c r="DD633" i="5"/>
  <c r="DX683" i="5"/>
  <c r="DX716" i="5"/>
  <c r="DX128" i="5"/>
  <c r="DX634" i="5"/>
  <c r="EW128" i="5"/>
  <c r="EW716" i="5"/>
  <c r="EW634" i="5"/>
  <c r="EW683" i="5"/>
  <c r="DA683" i="5"/>
  <c r="DA128" i="5"/>
  <c r="DA716" i="5"/>
  <c r="DA634" i="5"/>
  <c r="CN681" i="5"/>
  <c r="CN126" i="5"/>
  <c r="CN714" i="5"/>
  <c r="CN198" i="5"/>
  <c r="EI714" i="5"/>
  <c r="EI198" i="5"/>
  <c r="EI681" i="5"/>
  <c r="EI126" i="5"/>
  <c r="CK681" i="5"/>
  <c r="CK126" i="5"/>
  <c r="CK714" i="5"/>
  <c r="CK198" i="5"/>
  <c r="BQ633" i="5"/>
  <c r="BQ682" i="5"/>
  <c r="BQ127" i="5"/>
  <c r="BQ715" i="5"/>
  <c r="FL633" i="5"/>
  <c r="FL715" i="5"/>
  <c r="FL682" i="5"/>
  <c r="FL127" i="5"/>
  <c r="FJ128" i="5"/>
  <c r="FJ634" i="5"/>
  <c r="FJ716" i="5"/>
  <c r="FJ683" i="5"/>
  <c r="J633" i="5"/>
  <c r="J682" i="5"/>
  <c r="J127" i="5"/>
  <c r="J715" i="5"/>
  <c r="I788" i="5"/>
  <c r="AL683" i="5"/>
  <c r="AL634" i="5"/>
  <c r="AL716" i="5"/>
  <c r="AL128" i="5"/>
  <c r="EG633" i="5"/>
  <c r="EG127" i="5"/>
  <c r="EG682" i="5"/>
  <c r="EG715" i="5"/>
  <c r="AE634" i="5"/>
  <c r="AE716" i="5"/>
  <c r="AE128" i="5"/>
  <c r="AE683" i="5"/>
  <c r="DS634" i="5"/>
  <c r="DS683" i="5"/>
  <c r="DS716" i="5"/>
  <c r="DS128" i="5"/>
  <c r="CS683" i="5"/>
  <c r="CS634" i="5"/>
  <c r="CS128" i="5"/>
  <c r="CS716" i="5"/>
  <c r="EH683" i="5"/>
  <c r="EH634" i="5"/>
  <c r="EH128" i="5"/>
  <c r="EH716" i="5"/>
  <c r="CZ682" i="5"/>
  <c r="CZ633" i="5"/>
  <c r="CZ127" i="5"/>
  <c r="CZ715" i="5"/>
  <c r="AU682" i="5"/>
  <c r="AU127" i="5"/>
  <c r="AU633" i="5"/>
  <c r="AU715" i="5"/>
  <c r="CT683" i="5"/>
  <c r="CT634" i="5"/>
  <c r="CT716" i="5"/>
  <c r="CT128" i="5"/>
  <c r="ED127" i="5"/>
  <c r="ED682" i="5"/>
  <c r="ED633" i="5"/>
  <c r="ED715" i="5"/>
  <c r="CC633" i="5"/>
  <c r="CC682" i="5"/>
  <c r="CC715" i="5"/>
  <c r="CC127" i="5"/>
  <c r="CX716" i="5"/>
  <c r="CX634" i="5"/>
  <c r="CX683" i="5"/>
  <c r="CX128" i="5"/>
  <c r="EZ681" i="5"/>
  <c r="EZ714" i="5"/>
  <c r="EZ198" i="5"/>
  <c r="EZ126" i="5"/>
  <c r="CM198" i="5"/>
  <c r="CM126" i="5"/>
  <c r="CM714" i="5"/>
  <c r="CM681" i="5"/>
  <c r="BD683" i="5"/>
  <c r="BD128" i="5"/>
  <c r="BD634" i="5"/>
  <c r="BD716" i="5"/>
  <c r="DQ126" i="5"/>
  <c r="DQ681" i="5"/>
  <c r="DQ198" i="5"/>
  <c r="DQ714" i="5"/>
  <c r="X198" i="5"/>
  <c r="X681" i="5"/>
  <c r="X126" i="5"/>
  <c r="X714" i="5"/>
  <c r="EA633" i="5"/>
  <c r="EA682" i="5"/>
  <c r="EA715" i="5"/>
  <c r="EA127" i="5"/>
  <c r="BE128" i="5"/>
  <c r="BE683" i="5"/>
  <c r="BE634" i="5"/>
  <c r="BE716" i="5"/>
  <c r="CE633" i="5"/>
  <c r="CE127" i="5"/>
  <c r="CE682" i="5"/>
  <c r="CE715" i="5"/>
  <c r="DO682" i="5"/>
  <c r="DO127" i="5"/>
  <c r="DO633" i="5"/>
  <c r="DO715" i="5"/>
  <c r="DG682" i="5"/>
  <c r="DG127" i="5"/>
  <c r="DG715" i="5"/>
  <c r="DG633" i="5"/>
  <c r="DW682" i="5"/>
  <c r="DW127" i="5"/>
  <c r="DW633" i="5"/>
  <c r="DW715" i="5"/>
  <c r="CO683" i="5"/>
  <c r="CO716" i="5"/>
  <c r="CO634" i="5"/>
  <c r="CO128" i="5"/>
  <c r="W128" i="5"/>
  <c r="W716" i="5"/>
  <c r="W634" i="5"/>
  <c r="W683" i="5"/>
  <c r="FF633" i="5"/>
  <c r="FF127" i="5"/>
  <c r="FF682" i="5"/>
  <c r="FF715" i="5"/>
  <c r="CR634" i="5"/>
  <c r="CR716" i="5"/>
  <c r="CR683" i="5"/>
  <c r="CR128" i="5"/>
  <c r="M681" i="5"/>
  <c r="M198" i="5"/>
  <c r="M126" i="5"/>
  <c r="M714" i="5"/>
  <c r="N716" i="5"/>
  <c r="N128" i="5"/>
  <c r="N683" i="5"/>
  <c r="N634" i="5"/>
  <c r="FE633" i="5"/>
  <c r="FE715" i="5"/>
  <c r="FE127" i="5"/>
  <c r="FE682" i="5"/>
  <c r="AZ716" i="5"/>
  <c r="AZ683" i="5"/>
  <c r="AZ634" i="5"/>
  <c r="AZ128" i="5"/>
  <c r="DB682" i="5"/>
  <c r="DB715" i="5"/>
  <c r="DB633" i="5"/>
  <c r="DB127" i="5"/>
  <c r="CR127" i="5"/>
  <c r="CR682" i="5"/>
  <c r="CR715" i="5"/>
  <c r="CR633" i="5"/>
  <c r="EC128" i="5"/>
  <c r="EC683" i="5"/>
  <c r="EC716" i="5"/>
  <c r="EC634" i="5"/>
  <c r="AL633" i="5"/>
  <c r="AL127" i="5"/>
  <c r="AL715" i="5"/>
  <c r="AL682" i="5"/>
  <c r="DU682" i="5"/>
  <c r="DU633" i="5"/>
  <c r="DU127" i="5"/>
  <c r="DU715" i="5"/>
  <c r="CJ633" i="5"/>
  <c r="CJ715" i="5"/>
  <c r="CJ682" i="5"/>
  <c r="CJ127" i="5"/>
  <c r="EY126" i="5"/>
  <c r="EY714" i="5"/>
  <c r="EY198" i="5"/>
  <c r="EY681" i="5"/>
  <c r="AA126" i="5"/>
  <c r="AA681" i="5"/>
  <c r="AA198" i="5"/>
  <c r="AA714" i="5"/>
  <c r="BF198" i="5"/>
  <c r="BF714" i="5"/>
  <c r="BF126" i="5"/>
  <c r="BF681" i="5"/>
  <c r="K128" i="5"/>
  <c r="K634" i="5"/>
  <c r="K716" i="5"/>
  <c r="K683" i="5"/>
  <c r="CI681" i="5"/>
  <c r="CI126" i="5"/>
  <c r="CI198" i="5"/>
  <c r="CI714" i="5"/>
  <c r="AM198" i="5"/>
  <c r="AM126" i="5"/>
  <c r="AM681" i="5"/>
  <c r="AM714" i="5"/>
  <c r="W198" i="5"/>
  <c r="W126" i="5"/>
  <c r="W714" i="5"/>
  <c r="W681" i="5"/>
  <c r="CI715" i="5"/>
  <c r="CI682" i="5"/>
  <c r="CI127" i="5"/>
  <c r="CI633" i="5"/>
  <c r="BF633" i="5"/>
  <c r="BF127" i="5"/>
  <c r="BF682" i="5"/>
  <c r="BF715" i="5"/>
  <c r="FC634" i="5"/>
  <c r="FC683" i="5"/>
  <c r="FC716" i="5"/>
  <c r="FC128" i="5"/>
  <c r="DX682" i="5"/>
  <c r="DX633" i="5"/>
  <c r="DX715" i="5"/>
  <c r="DX127" i="5"/>
  <c r="J634" i="5"/>
  <c r="J716" i="5"/>
  <c r="I791" i="5"/>
  <c r="J683" i="5"/>
  <c r="J128" i="5"/>
  <c r="BA128" i="5"/>
  <c r="BA716" i="5"/>
  <c r="BA683" i="5"/>
  <c r="BA634" i="5"/>
  <c r="BE127" i="5"/>
  <c r="BE715" i="5"/>
  <c r="BE682" i="5"/>
  <c r="BE633" i="5"/>
  <c r="AW128" i="5"/>
  <c r="AW634" i="5"/>
  <c r="AW683" i="5"/>
  <c r="AW716" i="5"/>
  <c r="AZ715" i="5"/>
  <c r="AZ127" i="5"/>
  <c r="AZ682" i="5"/>
  <c r="AZ633" i="5"/>
  <c r="BJ128" i="5"/>
  <c r="BJ716" i="5"/>
  <c r="BJ634" i="5"/>
  <c r="BJ683" i="5"/>
  <c r="DH634" i="5"/>
  <c r="DH128" i="5"/>
  <c r="DH683" i="5"/>
  <c r="DH716" i="5"/>
  <c r="EJ128" i="5"/>
  <c r="EJ634" i="5"/>
  <c r="EJ683" i="5"/>
  <c r="EJ716" i="5"/>
  <c r="EQ634" i="5"/>
  <c r="EQ683" i="5"/>
  <c r="EQ716" i="5"/>
  <c r="EQ128" i="5"/>
  <c r="EL633" i="5"/>
  <c r="EL682" i="5"/>
  <c r="EL715" i="5"/>
  <c r="EL127" i="5"/>
  <c r="DQ683" i="5"/>
  <c r="DQ634" i="5"/>
  <c r="DQ716" i="5"/>
  <c r="DQ128" i="5"/>
  <c r="DI715" i="5"/>
  <c r="DI633" i="5"/>
  <c r="DI127" i="5"/>
  <c r="DI682" i="5"/>
  <c r="ES127" i="5"/>
  <c r="ES682" i="5"/>
  <c r="ES715" i="5"/>
  <c r="ES633" i="5"/>
  <c r="AB716" i="5"/>
  <c r="AB683" i="5"/>
  <c r="AB128" i="5"/>
  <c r="AB634" i="5"/>
  <c r="EQ682" i="5"/>
  <c r="EQ127" i="5"/>
  <c r="EQ715" i="5"/>
  <c r="EQ633" i="5"/>
  <c r="CT127" i="5"/>
  <c r="CT715" i="5"/>
  <c r="CT682" i="5"/>
  <c r="CT633" i="5"/>
  <c r="V716" i="5"/>
  <c r="V128" i="5"/>
  <c r="V683" i="5"/>
  <c r="V634" i="5"/>
  <c r="DT198" i="5"/>
  <c r="DT714" i="5"/>
  <c r="DT681" i="5"/>
  <c r="DT126" i="5"/>
  <c r="BG198" i="5"/>
  <c r="BG126" i="5"/>
  <c r="BG681" i="5"/>
  <c r="BG714" i="5"/>
  <c r="EX681" i="5"/>
  <c r="EX126" i="5"/>
  <c r="EX198" i="5"/>
  <c r="EX714" i="5"/>
  <c r="BV198" i="5"/>
  <c r="BV126" i="5"/>
  <c r="BV681" i="5"/>
  <c r="BV714" i="5"/>
  <c r="BY633" i="5"/>
  <c r="BY715" i="5"/>
  <c r="BY127" i="5"/>
  <c r="BY682" i="5"/>
  <c r="BD198" i="5"/>
  <c r="BD126" i="5"/>
  <c r="BD714" i="5"/>
  <c r="BD681" i="5"/>
  <c r="FJ198" i="5"/>
  <c r="FJ681" i="5"/>
  <c r="FJ126" i="5"/>
  <c r="FJ714" i="5"/>
  <c r="BB126" i="5"/>
  <c r="BB714" i="5"/>
  <c r="BB681" i="5"/>
  <c r="BB198" i="5"/>
  <c r="V198" i="5"/>
  <c r="V126" i="5"/>
  <c r="V714" i="5"/>
  <c r="V681" i="5"/>
  <c r="DG634" i="5"/>
  <c r="DG683" i="5"/>
  <c r="DG128" i="5"/>
  <c r="DG716" i="5"/>
  <c r="ED634" i="5"/>
  <c r="ED128" i="5"/>
  <c r="ED716" i="5"/>
  <c r="ED683" i="5"/>
  <c r="BR128" i="5"/>
  <c r="BR634" i="5"/>
  <c r="BR683" i="5"/>
  <c r="BR716" i="5"/>
  <c r="AH633" i="5"/>
  <c r="AH715" i="5"/>
  <c r="AH127" i="5"/>
  <c r="AH682" i="5"/>
  <c r="AK716" i="5"/>
  <c r="AK683" i="5"/>
  <c r="AK634" i="5"/>
  <c r="AK128" i="5"/>
  <c r="DC634" i="5"/>
  <c r="DC128" i="5"/>
  <c r="DC716" i="5"/>
  <c r="DC683" i="5"/>
  <c r="DJ128" i="5"/>
  <c r="DJ634" i="5"/>
  <c r="DJ716" i="5"/>
  <c r="DJ683" i="5"/>
  <c r="EF128" i="5"/>
  <c r="EF683" i="5"/>
  <c r="EF716" i="5"/>
  <c r="EF634" i="5"/>
  <c r="S682" i="5"/>
  <c r="S127" i="5"/>
  <c r="S633" i="5"/>
  <c r="S715" i="5"/>
  <c r="O127" i="5"/>
  <c r="O715" i="5"/>
  <c r="O682" i="5"/>
  <c r="O633" i="5"/>
  <c r="FH634" i="5"/>
  <c r="FH716" i="5"/>
  <c r="FH683" i="5"/>
  <c r="FH128" i="5"/>
  <c r="BT127" i="5"/>
  <c r="BT715" i="5"/>
  <c r="BT633" i="5"/>
  <c r="BT682" i="5"/>
  <c r="EG716" i="5"/>
  <c r="EG683" i="5"/>
  <c r="EG128" i="5"/>
  <c r="EG634" i="5"/>
  <c r="EJ633" i="5"/>
  <c r="EJ715" i="5"/>
  <c r="EJ682" i="5"/>
  <c r="EJ127" i="5"/>
  <c r="FF634" i="5"/>
  <c r="FF683" i="5"/>
  <c r="FF128" i="5"/>
  <c r="FF716" i="5"/>
  <c r="CG634" i="5"/>
  <c r="CG716" i="5"/>
  <c r="CG128" i="5"/>
  <c r="CG683" i="5"/>
  <c r="FB127" i="5"/>
  <c r="FB682" i="5"/>
  <c r="FB633" i="5"/>
  <c r="FB715" i="5"/>
  <c r="EK634" i="5"/>
  <c r="EK683" i="5"/>
  <c r="EK716" i="5"/>
  <c r="EK128" i="5"/>
  <c r="FG633" i="5"/>
  <c r="FG715" i="5"/>
  <c r="FG682" i="5"/>
  <c r="FG127" i="5"/>
  <c r="AO715" i="5"/>
  <c r="AO633" i="5"/>
  <c r="AO127" i="5"/>
  <c r="AO682" i="5"/>
  <c r="BH682" i="5"/>
  <c r="BH127" i="5"/>
  <c r="BH715" i="5"/>
  <c r="BH633" i="5"/>
  <c r="FO126" i="5"/>
  <c r="FO681" i="5"/>
  <c r="FO714" i="5"/>
  <c r="FO198" i="5"/>
  <c r="S634" i="5"/>
  <c r="S128" i="5"/>
  <c r="S716" i="5"/>
  <c r="S683" i="5"/>
  <c r="DB714" i="5"/>
  <c r="DB681" i="5"/>
  <c r="DB198" i="5"/>
  <c r="DB126" i="5"/>
  <c r="BX715" i="5"/>
  <c r="BX682" i="5"/>
  <c r="BX127" i="5"/>
  <c r="BX633" i="5"/>
  <c r="EF681" i="5"/>
  <c r="EF126" i="5"/>
  <c r="EF714" i="5"/>
  <c r="EF198" i="5"/>
  <c r="CY681" i="5"/>
  <c r="CY198" i="5"/>
  <c r="CY714" i="5"/>
  <c r="CY126" i="5"/>
  <c r="ED714" i="5"/>
  <c r="ED126" i="5"/>
  <c r="ED681" i="5"/>
  <c r="ED198" i="5"/>
  <c r="DM681" i="5"/>
  <c r="DM714" i="5"/>
  <c r="DM126" i="5"/>
  <c r="DM198" i="5"/>
  <c r="CW126" i="5"/>
  <c r="CW198" i="5"/>
  <c r="CW714" i="5"/>
  <c r="CW681" i="5"/>
  <c r="CG681" i="5"/>
  <c r="CG126" i="5"/>
  <c r="CG714" i="5"/>
  <c r="CG198" i="5"/>
  <c r="BQ198" i="5"/>
  <c r="BQ681" i="5"/>
  <c r="BQ126" i="5"/>
  <c r="BQ714" i="5"/>
  <c r="BA126" i="5"/>
  <c r="BA198" i="5"/>
  <c r="BA681" i="5"/>
  <c r="BA714" i="5"/>
  <c r="AK681" i="5"/>
  <c r="AK198" i="5"/>
  <c r="AK714" i="5"/>
  <c r="AK126" i="5"/>
  <c r="U198" i="5"/>
  <c r="U714" i="5"/>
  <c r="U126" i="5"/>
  <c r="U681" i="5"/>
  <c r="CV634" i="5"/>
  <c r="CV716" i="5"/>
  <c r="CV683" i="5"/>
  <c r="CV128" i="5"/>
  <c r="DK683" i="5"/>
  <c r="DK128" i="5"/>
  <c r="DK634" i="5"/>
  <c r="DK716" i="5"/>
  <c r="FK716" i="5"/>
  <c r="FK634" i="5"/>
  <c r="FK683" i="5"/>
  <c r="FK128" i="5"/>
  <c r="U715" i="5"/>
  <c r="U682" i="5"/>
  <c r="U127" i="5"/>
  <c r="U633" i="5"/>
  <c r="AH683" i="5"/>
  <c r="AH716" i="5"/>
  <c r="AH128" i="5"/>
  <c r="AH634" i="5"/>
  <c r="DQ127" i="5"/>
  <c r="DQ633" i="5"/>
  <c r="DQ682" i="5"/>
  <c r="DQ715" i="5"/>
  <c r="BR127" i="5"/>
  <c r="BR633" i="5"/>
  <c r="BR715" i="5"/>
  <c r="BR682" i="5"/>
  <c r="BG127" i="5"/>
  <c r="BG633" i="5"/>
  <c r="BG682" i="5"/>
  <c r="BG715" i="5"/>
  <c r="BF634" i="5"/>
  <c r="BF683" i="5"/>
  <c r="BF716" i="5"/>
  <c r="BF128" i="5"/>
  <c r="EO634" i="5"/>
  <c r="EO128" i="5"/>
  <c r="EO716" i="5"/>
  <c r="EO683" i="5"/>
  <c r="CL634" i="5"/>
  <c r="CL683" i="5"/>
  <c r="CL128" i="5"/>
  <c r="CL716" i="5"/>
  <c r="ER127" i="5"/>
  <c r="ER682" i="5"/>
  <c r="ER633" i="5"/>
  <c r="ER715" i="5"/>
  <c r="BQ716" i="5"/>
  <c r="BQ683" i="5"/>
  <c r="BQ128" i="5"/>
  <c r="BQ634" i="5"/>
  <c r="CB683" i="5"/>
  <c r="CB128" i="5"/>
  <c r="CB716" i="5"/>
  <c r="CB634" i="5"/>
  <c r="FM633" i="5"/>
  <c r="FM715" i="5"/>
  <c r="FM127" i="5"/>
  <c r="FM682" i="5"/>
  <c r="FR634" i="5"/>
  <c r="FR683" i="5"/>
  <c r="FR716" i="5"/>
  <c r="FR128" i="5"/>
  <c r="U634" i="5"/>
  <c r="U716" i="5"/>
  <c r="U128" i="5"/>
  <c r="U683" i="5"/>
  <c r="Y683" i="5"/>
  <c r="Y634" i="5"/>
  <c r="Y716" i="5"/>
  <c r="Y128" i="5"/>
  <c r="AF127" i="5"/>
  <c r="AF682" i="5"/>
  <c r="AF715" i="5"/>
  <c r="AF633" i="5"/>
  <c r="P681" i="5"/>
  <c r="P198" i="5"/>
  <c r="P126" i="5"/>
  <c r="P714" i="5"/>
  <c r="BM683" i="5"/>
  <c r="BM634" i="5"/>
  <c r="BM716" i="5"/>
  <c r="BM128" i="5"/>
  <c r="FP126" i="5"/>
  <c r="FP681" i="5"/>
  <c r="FP714" i="5"/>
  <c r="FP198" i="5"/>
  <c r="DS126" i="5"/>
  <c r="DS198" i="5"/>
  <c r="DS714" i="5"/>
  <c r="DS681" i="5"/>
  <c r="AQ126" i="5"/>
  <c r="AQ714" i="5"/>
  <c r="AQ198" i="5"/>
  <c r="AQ681" i="5"/>
  <c r="AP681" i="5"/>
  <c r="AP198" i="5"/>
  <c r="AP714" i="5"/>
  <c r="AP126" i="5"/>
  <c r="FM198" i="5"/>
  <c r="FM714" i="5"/>
  <c r="FM681" i="5"/>
  <c r="FM126" i="5"/>
  <c r="AO198" i="5"/>
  <c r="AO714" i="5"/>
  <c r="AO681" i="5"/>
  <c r="AO126" i="5"/>
  <c r="CZ126" i="5"/>
  <c r="CZ714" i="5"/>
  <c r="CZ681" i="5"/>
  <c r="CZ198" i="5"/>
  <c r="EU126" i="5"/>
  <c r="EU681" i="5"/>
  <c r="EU198" i="5"/>
  <c r="EU714" i="5"/>
  <c r="DN681" i="5"/>
  <c r="DN198" i="5"/>
  <c r="DN714" i="5"/>
  <c r="DN126" i="5"/>
  <c r="EB126" i="5"/>
  <c r="EB681" i="5"/>
  <c r="EB198" i="5"/>
  <c r="EB714" i="5"/>
  <c r="CV681" i="5"/>
  <c r="CV714" i="5"/>
  <c r="CV126" i="5"/>
  <c r="CV198" i="5"/>
  <c r="CF681" i="5"/>
  <c r="CF198" i="5"/>
  <c r="CF714" i="5"/>
  <c r="CF126" i="5"/>
  <c r="BP714" i="5"/>
  <c r="BP681" i="5"/>
  <c r="BP198" i="5"/>
  <c r="BP126" i="5"/>
  <c r="AZ198" i="5"/>
  <c r="AZ681" i="5"/>
  <c r="AZ126" i="5"/>
  <c r="AZ714" i="5"/>
  <c r="AJ198" i="5"/>
  <c r="AJ714" i="5"/>
  <c r="AJ681" i="5"/>
  <c r="AJ126" i="5"/>
  <c r="T198" i="5"/>
  <c r="T714" i="5"/>
  <c r="T126" i="5"/>
  <c r="T681" i="5"/>
  <c r="BO682" i="5"/>
  <c r="BO633" i="5"/>
  <c r="BO127" i="5"/>
  <c r="BO715" i="5"/>
  <c r="DT634" i="5"/>
  <c r="DT683" i="5"/>
  <c r="DT128" i="5"/>
  <c r="DT716" i="5"/>
  <c r="DO634" i="5"/>
  <c r="DO716" i="5"/>
  <c r="DO128" i="5"/>
  <c r="DO683" i="5"/>
  <c r="M683" i="5"/>
  <c r="M716" i="5"/>
  <c r="M128" i="5"/>
  <c r="M634" i="5"/>
  <c r="AJ683" i="5"/>
  <c r="AJ716" i="5"/>
  <c r="AJ634" i="5"/>
  <c r="AJ128" i="5"/>
  <c r="CX127" i="5"/>
  <c r="CX682" i="5"/>
  <c r="CX715" i="5"/>
  <c r="CX633" i="5"/>
  <c r="T682" i="5"/>
  <c r="T127" i="5"/>
  <c r="T633" i="5"/>
  <c r="T715" i="5"/>
  <c r="BD633" i="5"/>
  <c r="BD715" i="5"/>
  <c r="BD682" i="5"/>
  <c r="BD127" i="5"/>
  <c r="EI127" i="5"/>
  <c r="EI633" i="5"/>
  <c r="EI715" i="5"/>
  <c r="EI682" i="5"/>
  <c r="DL682" i="5"/>
  <c r="DL715" i="5"/>
  <c r="DL127" i="5"/>
  <c r="DL633" i="5"/>
  <c r="AN128" i="5"/>
  <c r="AN683" i="5"/>
  <c r="AN634" i="5"/>
  <c r="AN716" i="5"/>
  <c r="CF128" i="5"/>
  <c r="CF716" i="5"/>
  <c r="CF634" i="5"/>
  <c r="CF683" i="5"/>
  <c r="AT683" i="5"/>
  <c r="AT128" i="5"/>
  <c r="AT634" i="5"/>
  <c r="AT716" i="5"/>
  <c r="AD716" i="5"/>
  <c r="AD683" i="5"/>
  <c r="AD128" i="5"/>
  <c r="AD634" i="5"/>
  <c r="AF716" i="5"/>
  <c r="AF634" i="5"/>
  <c r="AF683" i="5"/>
  <c r="AF128" i="5"/>
  <c r="BW716" i="5"/>
  <c r="BW128" i="5"/>
  <c r="BW634" i="5"/>
  <c r="BW683" i="5"/>
  <c r="BP633" i="5"/>
  <c r="BP682" i="5"/>
  <c r="BP127" i="5"/>
  <c r="BP715" i="5"/>
  <c r="FP633" i="5"/>
  <c r="FP127" i="5"/>
  <c r="FP682" i="5"/>
  <c r="FP715" i="5"/>
  <c r="X634" i="5"/>
  <c r="X683" i="5"/>
  <c r="X716" i="5"/>
  <c r="X128" i="5"/>
  <c r="DV128" i="5"/>
  <c r="DV716" i="5"/>
  <c r="DV683" i="5"/>
  <c r="DV634" i="5"/>
  <c r="AQ128" i="5"/>
  <c r="AQ634" i="5"/>
  <c r="AQ716" i="5"/>
  <c r="AQ683" i="5"/>
  <c r="CG633" i="5"/>
  <c r="CG715" i="5"/>
  <c r="CG127" i="5"/>
  <c r="CG682" i="5"/>
  <c r="Y714" i="5"/>
  <c r="Y198" i="5"/>
  <c r="Y126" i="5"/>
  <c r="Y681" i="5"/>
  <c r="CJ198" i="5"/>
  <c r="CJ681" i="5"/>
  <c r="CJ126" i="5"/>
  <c r="CJ714" i="5"/>
  <c r="DO198" i="5"/>
  <c r="DO681" i="5"/>
  <c r="DO714" i="5"/>
  <c r="DO126" i="5"/>
  <c r="ET126" i="5"/>
  <c r="ET681" i="5"/>
  <c r="ET198" i="5"/>
  <c r="ET714" i="5"/>
  <c r="FI198" i="5"/>
  <c r="FI681" i="5"/>
  <c r="FI126" i="5"/>
  <c r="FI714" i="5"/>
  <c r="FG126" i="5"/>
  <c r="FG714" i="5"/>
  <c r="FG198" i="5"/>
  <c r="FG681" i="5"/>
  <c r="CE681" i="5"/>
  <c r="CE198" i="5"/>
  <c r="CE126" i="5"/>
  <c r="CE714" i="5"/>
  <c r="BO714" i="5"/>
  <c r="BO198" i="5"/>
  <c r="BO681" i="5"/>
  <c r="BO126" i="5"/>
  <c r="AY681" i="5"/>
  <c r="AY714" i="5"/>
  <c r="AY126" i="5"/>
  <c r="AY198" i="5"/>
  <c r="AI681" i="5"/>
  <c r="AI126" i="5"/>
  <c r="AI714" i="5"/>
  <c r="AI198" i="5"/>
  <c r="AR716" i="5"/>
  <c r="AR128" i="5"/>
  <c r="AR683" i="5"/>
  <c r="AR634" i="5"/>
  <c r="V715" i="5"/>
  <c r="V633" i="5"/>
  <c r="V127" i="5"/>
  <c r="V682" i="5"/>
  <c r="FN128" i="5"/>
  <c r="FN634" i="5"/>
  <c r="FN683" i="5"/>
  <c r="FN716" i="5"/>
  <c r="DM633" i="5"/>
  <c r="DM682" i="5"/>
  <c r="DM127" i="5"/>
  <c r="DM715" i="5"/>
  <c r="AK633" i="5"/>
  <c r="AK127" i="5"/>
  <c r="AK715" i="5"/>
  <c r="AK682" i="5"/>
  <c r="CE716" i="5"/>
  <c r="CE683" i="5"/>
  <c r="CE128" i="5"/>
  <c r="CE634" i="5"/>
  <c r="FA715" i="5"/>
  <c r="FA127" i="5"/>
  <c r="FA633" i="5"/>
  <c r="FA682" i="5"/>
  <c r="AV127" i="5"/>
  <c r="AV682" i="5"/>
  <c r="AV715" i="5"/>
  <c r="AV633" i="5"/>
  <c r="CK683" i="5"/>
  <c r="CK128" i="5"/>
  <c r="CK716" i="5"/>
  <c r="CK634" i="5"/>
  <c r="BZ683" i="5"/>
  <c r="BZ634" i="5"/>
  <c r="BZ716" i="5"/>
  <c r="BZ128" i="5"/>
  <c r="BM682" i="5"/>
  <c r="BM127" i="5"/>
  <c r="BM633" i="5"/>
  <c r="BM715" i="5"/>
  <c r="CL633" i="5"/>
  <c r="CL127" i="5"/>
  <c r="CL715" i="5"/>
  <c r="CL682" i="5"/>
  <c r="FD128" i="5"/>
  <c r="FD634" i="5"/>
  <c r="FD716" i="5"/>
  <c r="FD683" i="5"/>
  <c r="AS683" i="5"/>
  <c r="AS128" i="5"/>
  <c r="AS634" i="5"/>
  <c r="AS716" i="5"/>
  <c r="N127" i="5"/>
  <c r="N633" i="5"/>
  <c r="N715" i="5"/>
  <c r="N682" i="5"/>
  <c r="AJ682" i="5"/>
  <c r="AJ633" i="5"/>
  <c r="AJ715" i="5"/>
  <c r="AJ127" i="5"/>
  <c r="BI682" i="5"/>
  <c r="BI127" i="5"/>
  <c r="BI633" i="5"/>
  <c r="BI715" i="5"/>
  <c r="CZ716" i="5"/>
  <c r="CZ128" i="5"/>
  <c r="CZ683" i="5"/>
  <c r="CZ634" i="5"/>
  <c r="EF127" i="5"/>
  <c r="EF682" i="5"/>
  <c r="EF715" i="5"/>
  <c r="EF633" i="5"/>
  <c r="DZ633" i="5"/>
  <c r="DZ127" i="5"/>
  <c r="DZ682" i="5"/>
  <c r="DZ715" i="5"/>
  <c r="FB128" i="5"/>
  <c r="FB716" i="5"/>
  <c r="FB683" i="5"/>
  <c r="FB634" i="5"/>
  <c r="FO715" i="5"/>
  <c r="FO682" i="5"/>
  <c r="FO633" i="5"/>
  <c r="FO127" i="5"/>
  <c r="BX198" i="5"/>
  <c r="BX681" i="5"/>
  <c r="BX714" i="5"/>
  <c r="BX126" i="5"/>
  <c r="DC126" i="5"/>
  <c r="DC681" i="5"/>
  <c r="DC198" i="5"/>
  <c r="DC714" i="5"/>
  <c r="Z681" i="5"/>
  <c r="Z198" i="5"/>
  <c r="Z126" i="5"/>
  <c r="Z714" i="5"/>
  <c r="EG198" i="5"/>
  <c r="EG126" i="5"/>
  <c r="EG714" i="5"/>
  <c r="EG681" i="5"/>
  <c r="BC127" i="5"/>
  <c r="BC682" i="5"/>
  <c r="BC633" i="5"/>
  <c r="BC715" i="5"/>
  <c r="CX714" i="5"/>
  <c r="CX681" i="5"/>
  <c r="CX126" i="5"/>
  <c r="CX198" i="5"/>
  <c r="ER126" i="5"/>
  <c r="ER681" i="5"/>
  <c r="ER198" i="5"/>
  <c r="ER714" i="5"/>
  <c r="DJ714" i="5"/>
  <c r="DJ681" i="5"/>
  <c r="DJ198" i="5"/>
  <c r="DJ126" i="5"/>
  <c r="DK127" i="5"/>
  <c r="DK715" i="5"/>
  <c r="DK633" i="5"/>
  <c r="DK682" i="5"/>
  <c r="AR127" i="5"/>
  <c r="AR715" i="5"/>
  <c r="AR633" i="5"/>
  <c r="AR682" i="5"/>
  <c r="AN633" i="5"/>
  <c r="AN715" i="5"/>
  <c r="AN127" i="5"/>
  <c r="AN682" i="5"/>
  <c r="DW683" i="5"/>
  <c r="DW634" i="5"/>
  <c r="DW716" i="5"/>
  <c r="DW128" i="5"/>
  <c r="CY633" i="5"/>
  <c r="CY127" i="5"/>
  <c r="CY715" i="5"/>
  <c r="CY682" i="5"/>
  <c r="DT127" i="5"/>
  <c r="DT682" i="5"/>
  <c r="DT715" i="5"/>
  <c r="DT633" i="5"/>
  <c r="DJ633" i="5"/>
  <c r="DJ127" i="5"/>
  <c r="DJ682" i="5"/>
  <c r="DJ715" i="5"/>
  <c r="CA633" i="5"/>
  <c r="CA127" i="5"/>
  <c r="CA715" i="5"/>
  <c r="CA682" i="5"/>
  <c r="EX683" i="5"/>
  <c r="EX128" i="5"/>
  <c r="EX634" i="5"/>
  <c r="EX716" i="5"/>
  <c r="AG634" i="5"/>
  <c r="AG716" i="5"/>
  <c r="AG683" i="5"/>
  <c r="AG128" i="5"/>
  <c r="N126" i="5"/>
  <c r="N198" i="5"/>
  <c r="N714" i="5"/>
  <c r="N681" i="5"/>
  <c r="BA127" i="5"/>
  <c r="BA633" i="5"/>
  <c r="BA715" i="5"/>
  <c r="BA682" i="5"/>
  <c r="DI634" i="5"/>
  <c r="DI683" i="5"/>
  <c r="DI716" i="5"/>
  <c r="DI128" i="5"/>
  <c r="DP683" i="5"/>
  <c r="DP128" i="5"/>
  <c r="DP716" i="5"/>
  <c r="DP634" i="5"/>
  <c r="DD716" i="5"/>
  <c r="DD128" i="5"/>
  <c r="DD634" i="5"/>
  <c r="DD683" i="5"/>
  <c r="FR633" i="5"/>
  <c r="FR715" i="5"/>
  <c r="FR682" i="5"/>
  <c r="FR127" i="5"/>
  <c r="DA715" i="5"/>
  <c r="DA682" i="5"/>
  <c r="DA127" i="5"/>
  <c r="DA633" i="5"/>
  <c r="EV682" i="5"/>
  <c r="EV127" i="5"/>
  <c r="EV633" i="5"/>
  <c r="EV715" i="5"/>
  <c r="Q714" i="5"/>
  <c r="Q126" i="5"/>
  <c r="Q681" i="5"/>
  <c r="Q198" i="5"/>
  <c r="EX633" i="5"/>
  <c r="EX682" i="5"/>
  <c r="EX127" i="5"/>
  <c r="EX715" i="5"/>
  <c r="EW682" i="5"/>
  <c r="EW715" i="5"/>
  <c r="EW127" i="5"/>
  <c r="EW633" i="5"/>
  <c r="EB127" i="5"/>
  <c r="EB633" i="5"/>
  <c r="EB715" i="5"/>
  <c r="EB682" i="5"/>
  <c r="AB681" i="5"/>
  <c r="AB126" i="5"/>
  <c r="AB714" i="5"/>
  <c r="AB198" i="5"/>
  <c r="AE715" i="5"/>
  <c r="AE127" i="5"/>
  <c r="AE633" i="5"/>
  <c r="AE682" i="5"/>
  <c r="CH716" i="5"/>
  <c r="CH128" i="5"/>
  <c r="CH683" i="5"/>
  <c r="CH634" i="5"/>
  <c r="FL714" i="5"/>
  <c r="FL681" i="5"/>
  <c r="FL126" i="5"/>
  <c r="FL198" i="5"/>
  <c r="BS198" i="5"/>
  <c r="BS714" i="5"/>
  <c r="BS681" i="5"/>
  <c r="BS126" i="5"/>
  <c r="EC198" i="5"/>
  <c r="EC681" i="5"/>
  <c r="EC126" i="5"/>
  <c r="EC714" i="5"/>
  <c r="DK126" i="5"/>
  <c r="DK681" i="5"/>
  <c r="DK198" i="5"/>
  <c r="DK714" i="5"/>
  <c r="CD681" i="5"/>
  <c r="CD198" i="5"/>
  <c r="CD126" i="5"/>
  <c r="CD714" i="5"/>
  <c r="DY714" i="5"/>
  <c r="DY126" i="5"/>
  <c r="DY681" i="5"/>
  <c r="DY198" i="5"/>
  <c r="CQ715" i="5"/>
  <c r="CQ682" i="5"/>
  <c r="CQ633" i="5"/>
  <c r="CQ127" i="5"/>
  <c r="O681" i="5"/>
  <c r="O126" i="5"/>
  <c r="O714" i="5"/>
  <c r="O198" i="5"/>
  <c r="AV683" i="5"/>
  <c r="AV634" i="5"/>
  <c r="AV716" i="5"/>
  <c r="AV128" i="5"/>
  <c r="AG682" i="5"/>
  <c r="AG127" i="5"/>
  <c r="AG715" i="5"/>
  <c r="AG633" i="5"/>
  <c r="Z683" i="5"/>
  <c r="Z128" i="5"/>
  <c r="Z716" i="5"/>
  <c r="Z634" i="5"/>
  <c r="J126" i="5"/>
  <c r="I785" i="5"/>
  <c r="J714" i="5"/>
  <c r="J681" i="5"/>
  <c r="J198" i="5"/>
  <c r="AP682" i="5"/>
  <c r="AP715" i="5"/>
  <c r="AP127" i="5"/>
  <c r="AP633" i="5"/>
  <c r="BV128" i="5"/>
  <c r="BV716" i="5"/>
  <c r="BV634" i="5"/>
  <c r="BV683" i="5"/>
  <c r="AM633" i="5"/>
  <c r="AM715" i="5"/>
  <c r="AM127" i="5"/>
  <c r="AM682" i="5"/>
  <c r="CP683" i="5"/>
  <c r="CP634" i="5"/>
  <c r="CP716" i="5"/>
  <c r="CP128" i="5"/>
  <c r="DR634" i="5"/>
  <c r="DR716" i="5"/>
  <c r="DR128" i="5"/>
  <c r="DR683" i="5"/>
  <c r="P682" i="5"/>
  <c r="P715" i="5"/>
  <c r="P127" i="5"/>
  <c r="P633" i="5"/>
  <c r="CI683" i="5"/>
  <c r="CI634" i="5"/>
  <c r="CI128" i="5"/>
  <c r="CI716" i="5"/>
  <c r="DH715" i="5"/>
  <c r="DH633" i="5"/>
  <c r="DH127" i="5"/>
  <c r="DH682" i="5"/>
  <c r="FQ682" i="5"/>
  <c r="FQ633" i="5"/>
  <c r="FQ715" i="5"/>
  <c r="FQ127" i="5"/>
  <c r="AC634" i="5"/>
  <c r="AC716" i="5"/>
  <c r="AC128" i="5"/>
  <c r="AC683" i="5"/>
  <c r="DP682" i="5"/>
  <c r="DP633" i="5"/>
  <c r="DP715" i="5"/>
  <c r="DP127" i="5"/>
  <c r="DL128" i="5"/>
  <c r="DL683" i="5"/>
  <c r="DL716" i="5"/>
  <c r="DL634" i="5"/>
  <c r="AY715" i="5"/>
  <c r="AY633" i="5"/>
  <c r="AY127" i="5"/>
  <c r="AY682" i="5"/>
  <c r="W682" i="5"/>
  <c r="W127" i="5"/>
  <c r="W633" i="5"/>
  <c r="W715" i="5"/>
  <c r="CU715" i="5"/>
  <c r="CU633" i="5"/>
  <c r="CU127" i="5"/>
  <c r="CU682" i="5"/>
  <c r="CM715" i="5"/>
  <c r="CM682" i="5"/>
  <c r="CM633" i="5"/>
  <c r="CM127" i="5"/>
  <c r="DA714" i="5"/>
  <c r="DA126" i="5"/>
  <c r="DA198" i="5"/>
  <c r="DA681" i="5"/>
  <c r="AN198" i="5"/>
  <c r="AN126" i="5"/>
  <c r="AN681" i="5"/>
  <c r="AN714" i="5"/>
  <c r="BR681" i="5"/>
  <c r="BR198" i="5"/>
  <c r="BR714" i="5"/>
  <c r="BR126" i="5"/>
  <c r="FH681" i="5"/>
  <c r="FH198" i="5"/>
  <c r="FH714" i="5"/>
  <c r="FH126" i="5"/>
  <c r="FF126" i="5"/>
  <c r="FF198" i="5"/>
  <c r="FF681" i="5"/>
  <c r="FF714" i="5"/>
  <c r="BN198" i="5"/>
  <c r="BN714" i="5"/>
  <c r="BN681" i="5"/>
  <c r="BN126" i="5"/>
  <c r="EO126" i="5"/>
  <c r="EO714" i="5"/>
  <c r="EO681" i="5"/>
  <c r="EO198" i="5"/>
  <c r="BM126" i="5"/>
  <c r="BM198" i="5"/>
  <c r="BM681" i="5"/>
  <c r="BM714" i="5"/>
  <c r="BL198" i="5"/>
  <c r="BL126" i="5"/>
  <c r="BL681" i="5"/>
  <c r="BL714" i="5"/>
  <c r="FC127" i="5"/>
  <c r="FC682" i="5"/>
  <c r="FC633" i="5"/>
  <c r="FC715" i="5"/>
  <c r="DN716" i="5"/>
  <c r="DN128" i="5"/>
  <c r="DN683" i="5"/>
  <c r="DN634" i="5"/>
  <c r="CN633" i="5"/>
  <c r="CN715" i="5"/>
  <c r="CN682" i="5"/>
  <c r="CN127" i="5"/>
  <c r="EN683" i="5"/>
  <c r="EN128" i="5"/>
  <c r="EN716" i="5"/>
  <c r="EN634" i="5"/>
  <c r="CW682" i="5"/>
  <c r="CW127" i="5"/>
  <c r="CW633" i="5"/>
  <c r="CW715" i="5"/>
  <c r="EP634" i="5"/>
  <c r="EP683" i="5"/>
  <c r="EP716" i="5"/>
  <c r="EP128" i="5"/>
  <c r="EY716" i="5"/>
  <c r="EY128" i="5"/>
  <c r="EY634" i="5"/>
  <c r="EY683" i="5"/>
  <c r="BN716" i="5"/>
  <c r="BN634" i="5"/>
  <c r="BN683" i="5"/>
  <c r="BN128" i="5"/>
  <c r="P634" i="5"/>
  <c r="P128" i="5"/>
  <c r="P683" i="5"/>
  <c r="P716" i="5"/>
  <c r="EK127" i="5"/>
  <c r="EK682" i="5"/>
  <c r="EK633" i="5"/>
  <c r="EK715" i="5"/>
  <c r="EI716" i="5"/>
  <c r="EI683" i="5"/>
  <c r="EI128" i="5"/>
  <c r="EI634" i="5"/>
  <c r="EH715" i="5"/>
  <c r="EH127" i="5"/>
  <c r="EH633" i="5"/>
  <c r="EH682" i="5"/>
  <c r="CD716" i="5"/>
  <c r="CD634" i="5"/>
  <c r="CD128" i="5"/>
  <c r="CD683" i="5"/>
  <c r="FL634" i="5"/>
  <c r="FL683" i="5"/>
  <c r="FL128" i="5"/>
  <c r="FL716" i="5"/>
  <c r="FD633" i="5"/>
  <c r="FD715" i="5"/>
  <c r="FD682" i="5"/>
  <c r="FD127" i="5"/>
  <c r="BK634" i="5"/>
  <c r="BK128" i="5"/>
  <c r="BK683" i="5"/>
  <c r="BK716" i="5"/>
  <c r="DV715" i="5"/>
  <c r="DV127" i="5"/>
  <c r="DV633" i="5"/>
  <c r="DV682" i="5"/>
  <c r="BG634" i="5"/>
  <c r="BG128" i="5"/>
  <c r="BG716" i="5"/>
  <c r="BG683" i="5"/>
  <c r="EL683" i="5"/>
  <c r="EL634" i="5"/>
  <c r="EL128" i="5"/>
  <c r="EL716" i="5"/>
  <c r="BI634" i="5"/>
  <c r="BI683" i="5"/>
  <c r="BI716" i="5"/>
  <c r="BI128" i="5"/>
  <c r="FN714" i="5"/>
  <c r="FN681" i="5"/>
  <c r="FN126" i="5"/>
  <c r="FN198" i="5"/>
  <c r="O683" i="5"/>
  <c r="O128" i="5"/>
  <c r="O716" i="5"/>
  <c r="O634" i="5"/>
  <c r="BU126" i="5"/>
  <c r="BU714" i="5"/>
  <c r="BU681" i="5"/>
  <c r="BU198" i="5"/>
  <c r="DP126" i="5"/>
  <c r="DP714" i="5"/>
  <c r="DP198" i="5"/>
  <c r="DP681" i="5"/>
  <c r="FK198" i="5"/>
  <c r="FK681" i="5"/>
  <c r="FK714" i="5"/>
  <c r="FK126" i="5"/>
  <c r="CH126" i="5"/>
  <c r="CH714" i="5"/>
  <c r="CH681" i="5"/>
  <c r="CH198" i="5"/>
  <c r="DL681" i="5"/>
  <c r="DL714" i="5"/>
  <c r="DL198" i="5"/>
  <c r="DL126" i="5"/>
  <c r="EP126" i="5"/>
  <c r="EP681" i="5"/>
  <c r="EP198" i="5"/>
  <c r="EP714" i="5"/>
  <c r="AH198" i="5"/>
  <c r="AH714" i="5"/>
  <c r="AH681" i="5"/>
  <c r="AH126" i="5"/>
  <c r="CS126" i="5"/>
  <c r="CS198" i="5"/>
  <c r="CS681" i="5"/>
  <c r="CS714" i="5"/>
  <c r="AG681" i="5"/>
  <c r="AG198" i="5"/>
  <c r="AG126" i="5"/>
  <c r="AG714" i="5"/>
  <c r="FD681" i="5"/>
  <c r="FD198" i="5"/>
  <c r="FD714" i="5"/>
  <c r="FD126" i="5"/>
  <c r="CB126" i="5"/>
  <c r="CB198" i="5"/>
  <c r="CB681" i="5"/>
  <c r="CB714" i="5"/>
  <c r="M715" i="5"/>
  <c r="M682" i="5"/>
  <c r="M127" i="5"/>
  <c r="M633" i="5"/>
  <c r="FC198" i="5"/>
  <c r="FC714" i="5"/>
  <c r="FC681" i="5"/>
  <c r="FC126" i="5"/>
  <c r="EM714" i="5"/>
  <c r="EM681" i="5"/>
  <c r="EM126" i="5"/>
  <c r="EM198" i="5"/>
  <c r="DW714" i="5"/>
  <c r="DW198" i="5"/>
  <c r="DW681" i="5"/>
  <c r="DW126" i="5"/>
  <c r="DG198" i="5"/>
  <c r="DG681" i="5"/>
  <c r="DG126" i="5"/>
  <c r="DG714" i="5"/>
  <c r="CQ198" i="5"/>
  <c r="CQ714" i="5"/>
  <c r="CQ126" i="5"/>
  <c r="CQ681" i="5"/>
  <c r="CA198" i="5"/>
  <c r="CA126" i="5"/>
  <c r="CA714" i="5"/>
  <c r="CA681" i="5"/>
  <c r="BK681" i="5"/>
  <c r="BK714" i="5"/>
  <c r="BK198" i="5"/>
  <c r="BK126" i="5"/>
  <c r="AU126" i="5"/>
  <c r="AU198" i="5"/>
  <c r="AU681" i="5"/>
  <c r="AU714" i="5"/>
  <c r="AE126" i="5"/>
  <c r="AE198" i="5"/>
  <c r="AE714" i="5"/>
  <c r="AE681" i="5"/>
  <c r="DC633" i="5"/>
  <c r="DC127" i="5"/>
  <c r="DC715" i="5"/>
  <c r="DC682" i="5"/>
  <c r="AP716" i="5"/>
  <c r="AP683" i="5"/>
  <c r="AP634" i="5"/>
  <c r="AP128" i="5"/>
  <c r="Y682" i="5"/>
  <c r="Y715" i="5"/>
  <c r="Y127" i="5"/>
  <c r="Y633" i="5"/>
  <c r="L126" i="5"/>
  <c r="L198" i="5"/>
  <c r="L714" i="5"/>
  <c r="L681" i="5"/>
  <c r="Q633" i="5"/>
  <c r="Q682" i="5"/>
  <c r="Q127" i="5"/>
  <c r="Q715" i="5"/>
  <c r="FN715" i="5"/>
  <c r="FN682" i="5"/>
  <c r="FN633" i="5"/>
  <c r="FN127" i="5"/>
  <c r="DF128" i="5"/>
  <c r="DF634" i="5"/>
  <c r="DF716" i="5"/>
  <c r="DF683" i="5"/>
  <c r="CM634" i="5"/>
  <c r="CM128" i="5"/>
  <c r="CM716" i="5"/>
  <c r="CM683" i="5"/>
  <c r="AM716" i="5"/>
  <c r="AM128" i="5"/>
  <c r="AM683" i="5"/>
  <c r="AM634" i="5"/>
  <c r="DY683" i="5"/>
  <c r="DY634" i="5"/>
  <c r="DY128" i="5"/>
  <c r="DY716" i="5"/>
  <c r="ET127" i="5"/>
  <c r="ET633" i="5"/>
  <c r="ET715" i="5"/>
  <c r="ET682" i="5"/>
  <c r="DZ683" i="5"/>
  <c r="DZ634" i="5"/>
  <c r="DZ128" i="5"/>
  <c r="DZ716" i="5"/>
  <c r="CP715" i="5"/>
  <c r="CP682" i="5"/>
  <c r="CP633" i="5"/>
  <c r="CP127" i="5"/>
  <c r="DR633" i="5"/>
  <c r="DR715" i="5"/>
  <c r="DR682" i="5"/>
  <c r="DR127" i="5"/>
  <c r="CC634" i="5"/>
  <c r="CC683" i="5"/>
  <c r="CC716" i="5"/>
  <c r="CC128" i="5"/>
  <c r="CK633" i="5"/>
  <c r="CK682" i="5"/>
  <c r="CK127" i="5"/>
  <c r="CK715" i="5"/>
  <c r="S681" i="5"/>
  <c r="S714" i="5"/>
  <c r="S198" i="5"/>
  <c r="S126" i="5"/>
  <c r="ER716" i="5"/>
  <c r="ER128" i="5"/>
  <c r="ER683" i="5"/>
  <c r="ER634" i="5"/>
  <c r="FE128" i="5"/>
  <c r="FE716" i="5"/>
  <c r="FE683" i="5"/>
  <c r="FE634" i="5"/>
  <c r="EM715" i="5"/>
  <c r="EM127" i="5"/>
  <c r="EM633" i="5"/>
  <c r="EM682" i="5"/>
  <c r="FG716" i="5"/>
  <c r="FG128" i="5"/>
  <c r="FG634" i="5"/>
  <c r="FG683" i="5"/>
  <c r="DD714" i="5"/>
  <c r="DD198" i="5"/>
  <c r="DD126" i="5"/>
  <c r="DD681" i="5"/>
  <c r="BW681" i="5"/>
  <c r="BW714" i="5"/>
  <c r="BW198" i="5"/>
  <c r="BW126" i="5"/>
  <c r="EH714" i="5"/>
  <c r="EH126" i="5"/>
  <c r="EH681" i="5"/>
  <c r="EH198" i="5"/>
  <c r="CL681" i="5"/>
  <c r="CL714" i="5"/>
  <c r="CL126" i="5"/>
  <c r="CL198" i="5"/>
  <c r="EW714" i="5"/>
  <c r="EW681" i="5"/>
  <c r="EW126" i="5"/>
  <c r="EW198" i="5"/>
  <c r="BE714" i="5"/>
  <c r="BE198" i="5"/>
  <c r="BE681" i="5"/>
  <c r="BE126" i="5"/>
  <c r="BT126" i="5"/>
  <c r="BT198" i="5"/>
  <c r="BT681" i="5"/>
  <c r="BT714" i="5"/>
  <c r="BC681" i="5"/>
  <c r="BC126" i="5"/>
  <c r="BC198" i="5"/>
  <c r="BC714" i="5"/>
  <c r="ES126" i="5"/>
  <c r="ES681" i="5"/>
  <c r="ES198" i="5"/>
  <c r="ES714" i="5"/>
  <c r="EQ714" i="5"/>
  <c r="EQ681" i="5"/>
  <c r="EQ126" i="5"/>
  <c r="EQ198" i="5"/>
  <c r="CU714" i="5"/>
  <c r="CU126" i="5"/>
  <c r="CU681" i="5"/>
  <c r="CU198" i="5"/>
  <c r="CT126" i="5"/>
  <c r="CT681" i="5"/>
  <c r="CT714" i="5"/>
  <c r="CT198" i="5"/>
  <c r="FE681" i="5"/>
  <c r="FE198" i="5"/>
  <c r="FE126" i="5"/>
  <c r="FE714" i="5"/>
  <c r="CC681" i="5"/>
  <c r="CC198" i="5"/>
  <c r="CC126" i="5"/>
  <c r="CC714" i="5"/>
  <c r="BL715" i="5"/>
  <c r="BL127" i="5"/>
  <c r="BL682" i="5"/>
  <c r="BL633" i="5"/>
  <c r="EN126" i="5"/>
  <c r="EN681" i="5"/>
  <c r="EN714" i="5"/>
  <c r="EN198" i="5"/>
  <c r="CR681" i="5"/>
  <c r="CR198" i="5"/>
  <c r="CR126" i="5"/>
  <c r="CR714" i="5"/>
  <c r="EZ715" i="5"/>
  <c r="EZ633" i="5"/>
  <c r="EZ127" i="5"/>
  <c r="EZ682" i="5"/>
  <c r="FR681" i="5"/>
  <c r="FR714" i="5"/>
  <c r="FR126" i="5"/>
  <c r="FR198" i="5"/>
  <c r="FB126" i="5"/>
  <c r="FB714" i="5"/>
  <c r="FB681" i="5"/>
  <c r="FB198" i="5"/>
  <c r="EL681" i="5"/>
  <c r="EL714" i="5"/>
  <c r="EL198" i="5"/>
  <c r="EL126" i="5"/>
  <c r="DV198" i="5"/>
  <c r="DV714" i="5"/>
  <c r="DV681" i="5"/>
  <c r="DV126" i="5"/>
  <c r="DF714" i="5"/>
  <c r="DF198" i="5"/>
  <c r="DF681" i="5"/>
  <c r="DF126" i="5"/>
  <c r="CP126" i="5"/>
  <c r="CP714" i="5"/>
  <c r="CP681" i="5"/>
  <c r="CP198" i="5"/>
  <c r="BZ714" i="5"/>
  <c r="BZ126" i="5"/>
  <c r="BZ681" i="5"/>
  <c r="BZ198" i="5"/>
  <c r="BJ681" i="5"/>
  <c r="BJ126" i="5"/>
  <c r="BJ714" i="5"/>
  <c r="BJ198" i="5"/>
  <c r="AT681" i="5"/>
  <c r="AT126" i="5"/>
  <c r="AT714" i="5"/>
  <c r="AT198" i="5"/>
  <c r="AD198" i="5"/>
  <c r="AD681" i="5"/>
  <c r="AD714" i="5"/>
  <c r="AD126" i="5"/>
  <c r="AX715" i="5"/>
  <c r="AX127" i="5"/>
  <c r="AX682" i="5"/>
  <c r="AX633" i="5"/>
  <c r="AD633" i="5"/>
  <c r="AD682" i="5"/>
  <c r="AD127" i="5"/>
  <c r="AD715" i="5"/>
  <c r="FH715" i="5"/>
  <c r="FH682" i="5"/>
  <c r="FH127" i="5"/>
  <c r="FH633" i="5"/>
  <c r="BT128" i="5"/>
  <c r="BT716" i="5"/>
  <c r="BT683" i="5"/>
  <c r="BT634" i="5"/>
  <c r="FI683" i="5"/>
  <c r="FI634" i="5"/>
  <c r="FI128" i="5"/>
  <c r="FI716" i="5"/>
  <c r="T683" i="5"/>
  <c r="T128" i="5"/>
  <c r="T634" i="5"/>
  <c r="T716" i="5"/>
  <c r="FO683" i="5"/>
  <c r="FO128" i="5"/>
  <c r="FO634" i="5"/>
  <c r="FO716" i="5"/>
  <c r="AI682" i="5"/>
  <c r="AI127" i="5"/>
  <c r="AI633" i="5"/>
  <c r="AI715" i="5"/>
  <c r="BP683" i="5"/>
  <c r="BP716" i="5"/>
  <c r="BP634" i="5"/>
  <c r="BP128" i="5"/>
  <c r="FA128" i="5"/>
  <c r="FA716" i="5"/>
  <c r="FA683" i="5"/>
  <c r="FA634" i="5"/>
  <c r="EP633" i="5"/>
  <c r="EP127" i="5"/>
  <c r="EP715" i="5"/>
  <c r="EP682" i="5"/>
  <c r="FJ715" i="5"/>
  <c r="FJ633" i="5"/>
  <c r="FJ127" i="5"/>
  <c r="FJ682" i="5"/>
  <c r="DY633" i="5"/>
  <c r="DY715" i="5"/>
  <c r="DY127" i="5"/>
  <c r="DY682" i="5"/>
  <c r="EU128" i="5"/>
  <c r="EU634" i="5"/>
  <c r="EU716" i="5"/>
  <c r="EU683" i="5"/>
  <c r="FK633" i="5"/>
  <c r="FK715" i="5"/>
  <c r="FK682" i="5"/>
  <c r="FK127" i="5"/>
  <c r="EE683" i="5"/>
  <c r="EE634" i="5"/>
  <c r="EE716" i="5"/>
  <c r="EE128" i="5"/>
  <c r="CQ683" i="5"/>
  <c r="CQ716" i="5"/>
  <c r="CQ634" i="5"/>
  <c r="CQ128" i="5"/>
  <c r="EZ683" i="5"/>
  <c r="EZ128" i="5"/>
  <c r="EZ634" i="5"/>
  <c r="EZ716" i="5"/>
  <c r="DE716" i="5"/>
  <c r="DE128" i="5"/>
  <c r="DE683" i="5"/>
  <c r="DE634" i="5"/>
  <c r="ES634" i="5"/>
  <c r="ES128" i="5"/>
  <c r="ES683" i="5"/>
  <c r="ES716" i="5"/>
  <c r="BK715" i="5"/>
  <c r="BK682" i="5"/>
  <c r="BK127" i="5"/>
  <c r="BK633" i="5"/>
  <c r="BH126" i="5"/>
  <c r="BH198" i="5"/>
  <c r="BH681" i="5"/>
  <c r="BH714" i="5"/>
  <c r="BB716" i="5"/>
  <c r="BB683" i="5"/>
  <c r="BB634" i="5"/>
  <c r="BB128" i="5"/>
  <c r="DR198" i="5"/>
  <c r="DR714" i="5"/>
  <c r="DR126" i="5"/>
  <c r="DR681" i="5"/>
  <c r="EC633" i="5"/>
  <c r="EC715" i="5"/>
  <c r="EC682" i="5"/>
  <c r="EC127" i="5"/>
  <c r="EV198" i="5"/>
  <c r="EV681" i="5"/>
  <c r="EV714" i="5"/>
  <c r="EV126" i="5"/>
  <c r="EE198" i="5"/>
  <c r="EE714" i="5"/>
  <c r="EE126" i="5"/>
  <c r="EE681" i="5"/>
  <c r="AL198" i="5"/>
  <c r="AL126" i="5"/>
  <c r="AL681" i="5"/>
  <c r="AL714" i="5"/>
  <c r="EA714" i="5"/>
  <c r="EA126" i="5"/>
  <c r="EA198" i="5"/>
  <c r="EA681" i="5"/>
  <c r="DZ198" i="5"/>
  <c r="DZ714" i="5"/>
  <c r="DZ681" i="5"/>
  <c r="DZ126" i="5"/>
  <c r="AX198" i="5"/>
  <c r="AX681" i="5"/>
  <c r="AX126" i="5"/>
  <c r="AX714" i="5"/>
  <c r="DI126" i="5"/>
  <c r="DI198" i="5"/>
  <c r="DI681" i="5"/>
  <c r="DI714" i="5"/>
  <c r="AW126" i="5"/>
  <c r="AW681" i="5"/>
  <c r="AW198" i="5"/>
  <c r="AW714" i="5"/>
  <c r="BU683" i="5"/>
  <c r="BU716" i="5"/>
  <c r="BU128" i="5"/>
  <c r="BU634" i="5"/>
  <c r="DX681" i="5"/>
  <c r="DX714" i="5"/>
  <c r="DX126" i="5"/>
  <c r="DX198" i="5"/>
  <c r="DH198" i="5"/>
  <c r="DH681" i="5"/>
  <c r="DH714" i="5"/>
  <c r="DH126" i="5"/>
  <c r="AV126" i="5"/>
  <c r="AV681" i="5"/>
  <c r="AV714" i="5"/>
  <c r="AV198" i="5"/>
  <c r="AF714" i="5"/>
  <c r="AF681" i="5"/>
  <c r="AF198" i="5"/>
  <c r="AF126" i="5"/>
  <c r="AO683" i="5"/>
  <c r="AO128" i="5"/>
  <c r="AO716" i="5"/>
  <c r="AO634" i="5"/>
  <c r="FQ714" i="5"/>
  <c r="FQ681" i="5"/>
  <c r="FQ126" i="5"/>
  <c r="FQ198" i="5"/>
  <c r="FA126" i="5"/>
  <c r="FA714" i="5"/>
  <c r="FA681" i="5"/>
  <c r="FA198" i="5"/>
  <c r="EK681" i="5"/>
  <c r="EK714" i="5"/>
  <c r="EK198" i="5"/>
  <c r="EK126" i="5"/>
  <c r="DU126" i="5"/>
  <c r="DU714" i="5"/>
  <c r="DU198" i="5"/>
  <c r="DU681" i="5"/>
  <c r="DE126" i="5"/>
  <c r="DE198" i="5"/>
  <c r="DE714" i="5"/>
  <c r="DE681" i="5"/>
  <c r="CO126" i="5"/>
  <c r="CO681" i="5"/>
  <c r="CO198" i="5"/>
  <c r="CO714" i="5"/>
  <c r="BY714" i="5"/>
  <c r="BY126" i="5"/>
  <c r="BY198" i="5"/>
  <c r="BY681" i="5"/>
  <c r="BI198" i="5"/>
  <c r="BI681" i="5"/>
  <c r="BI714" i="5"/>
  <c r="BI126" i="5"/>
  <c r="AS126" i="5"/>
  <c r="AS714" i="5"/>
  <c r="AS681" i="5"/>
  <c r="AS198" i="5"/>
  <c r="AC198" i="5"/>
  <c r="AC714" i="5"/>
  <c r="AC126" i="5"/>
  <c r="AC681" i="5"/>
  <c r="AI128" i="5"/>
  <c r="AI716" i="5"/>
  <c r="AI683" i="5"/>
  <c r="AI634" i="5"/>
  <c r="BS634" i="5"/>
  <c r="BS716" i="5"/>
  <c r="BS128" i="5"/>
  <c r="BS683" i="5"/>
  <c r="CN716" i="5"/>
  <c r="CN683" i="5"/>
  <c r="CN128" i="5"/>
  <c r="CN634" i="5"/>
  <c r="K633" i="5"/>
  <c r="K127" i="5"/>
  <c r="K715" i="5"/>
  <c r="K682" i="5"/>
  <c r="AB633" i="5"/>
  <c r="AB127" i="5"/>
  <c r="AB682" i="5"/>
  <c r="AB715" i="5"/>
  <c r="BZ633" i="5"/>
  <c r="BZ715" i="5"/>
  <c r="BZ682" i="5"/>
  <c r="BZ127" i="5"/>
  <c r="EE127" i="5"/>
  <c r="EE633" i="5"/>
  <c r="EE682" i="5"/>
  <c r="EE715" i="5"/>
  <c r="CY716" i="5"/>
  <c r="CY683" i="5"/>
  <c r="CY128" i="5"/>
  <c r="CY634" i="5"/>
  <c r="BJ633" i="5"/>
  <c r="BJ127" i="5"/>
  <c r="BJ682" i="5"/>
  <c r="BJ715" i="5"/>
  <c r="CU128" i="5"/>
  <c r="CU634" i="5"/>
  <c r="CU716" i="5"/>
  <c r="CU683" i="5"/>
  <c r="X715" i="5"/>
  <c r="X127" i="5"/>
  <c r="X633" i="5"/>
  <c r="X682" i="5"/>
  <c r="R683" i="5"/>
  <c r="R716" i="5"/>
  <c r="R634" i="5"/>
  <c r="R128" i="5"/>
  <c r="Q683" i="5"/>
  <c r="Q128" i="5"/>
  <c r="Q716" i="5"/>
  <c r="Q634" i="5"/>
  <c r="FP128" i="5"/>
  <c r="FP716" i="5"/>
  <c r="FP683" i="5"/>
  <c r="FP634" i="5"/>
  <c r="DB683" i="5"/>
  <c r="DB128" i="5"/>
  <c r="DB634" i="5"/>
  <c r="DB716" i="5"/>
  <c r="EO715" i="5"/>
  <c r="EO127" i="5"/>
  <c r="EO682" i="5"/>
  <c r="EO633" i="5"/>
  <c r="R714" i="5"/>
  <c r="R198" i="5"/>
  <c r="R681" i="5"/>
  <c r="R126" i="5"/>
  <c r="FQ634" i="5"/>
  <c r="FQ716" i="5"/>
  <c r="FQ128" i="5"/>
  <c r="FQ683" i="5"/>
  <c r="CF682" i="5"/>
  <c r="CF633" i="5"/>
  <c r="CF715" i="5"/>
  <c r="CF127" i="5"/>
  <c r="DF715" i="5"/>
  <c r="DF633" i="5"/>
  <c r="DF127" i="5"/>
  <c r="DF682" i="5"/>
  <c r="FM634" i="5"/>
  <c r="FM128" i="5"/>
  <c r="FM716" i="5"/>
  <c r="FM683" i="5"/>
  <c r="I634" i="5" l="1"/>
  <c r="K718" i="5"/>
  <c r="K720" i="5" s="1"/>
  <c r="I715" i="5"/>
  <c r="I127" i="5"/>
  <c r="I682" i="5"/>
  <c r="I633" i="5"/>
  <c r="I198" i="5"/>
  <c r="J685" i="5"/>
  <c r="I681" i="5"/>
  <c r="I128" i="5"/>
  <c r="J718" i="5"/>
  <c r="J720" i="5" s="1"/>
  <c r="I714" i="5"/>
  <c r="I683" i="5"/>
  <c r="K685" i="5"/>
  <c r="K687" i="5" s="1"/>
  <c r="I126" i="5"/>
  <c r="K44" i="19" s="1"/>
  <c r="I716" i="5"/>
  <c r="FH1242" i="5"/>
  <c r="L44" i="19" l="1"/>
  <c r="K754" i="5"/>
  <c r="K753" i="5"/>
  <c r="J687" i="5"/>
  <c r="FH1243" i="5"/>
  <c r="K1151" i="5" l="1"/>
  <c r="K129" i="5" s="1"/>
  <c r="K54" i="5" s="1"/>
  <c r="K695" i="5"/>
  <c r="J753" i="5"/>
  <c r="J1183" i="5" s="1"/>
  <c r="J754" i="5"/>
  <c r="K696" i="5"/>
  <c r="K1183" i="5"/>
  <c r="K758" i="5"/>
  <c r="FI1240" i="5"/>
  <c r="J695" i="5" l="1"/>
  <c r="J1151" i="5"/>
  <c r="J758" i="5"/>
  <c r="J696" i="5"/>
  <c r="FI1242" i="5"/>
  <c r="J129" i="5" l="1"/>
  <c r="J54" i="5" s="1"/>
  <c r="FI1243" i="5"/>
  <c r="J697" i="5"/>
  <c r="J699" i="5" l="1"/>
  <c r="FJ1240" i="5"/>
  <c r="FJ1242" i="5" l="1"/>
  <c r="FJ1243" i="5" s="1"/>
  <c r="FK1240" i="5" l="1"/>
  <c r="FK1242" i="5" l="1"/>
  <c r="FK1243" i="5" s="1"/>
  <c r="FL1240" i="5" l="1"/>
  <c r="FL1242" i="5" l="1"/>
  <c r="FL1243" i="5" s="1"/>
  <c r="FM1240" i="5" l="1"/>
  <c r="FM1242" i="5" l="1"/>
  <c r="FM1243" i="5" l="1"/>
  <c r="FN1240" i="5" l="1"/>
  <c r="FN1242" i="5" l="1"/>
  <c r="J1260" i="5"/>
  <c r="FN1243" i="5" l="1"/>
  <c r="J183" i="5"/>
  <c r="FO1240" i="5" l="1"/>
  <c r="J184" i="5"/>
  <c r="FO1242" i="5" l="1"/>
  <c r="FO1243" i="5" l="1"/>
  <c r="FP1240" i="5" l="1"/>
  <c r="FP1242" i="5" l="1"/>
  <c r="FP1243" i="5" s="1"/>
  <c r="FQ1240" i="5" l="1"/>
  <c r="FQ1242" i="5" l="1"/>
  <c r="FQ1243" i="5" l="1"/>
  <c r="FR1240" i="5" l="1"/>
  <c r="FR1242" i="5" l="1"/>
  <c r="FR1243" i="5" s="1"/>
  <c r="J1249" i="5" l="1"/>
  <c r="J1261" i="5" l="1"/>
  <c r="J222" i="5" s="1"/>
  <c r="K1246" i="5"/>
  <c r="K1258" i="5" l="1"/>
  <c r="K1248" i="5"/>
  <c r="K1249" i="5" s="1"/>
  <c r="L1246" i="5" l="1"/>
  <c r="L1248" i="5" l="1"/>
  <c r="L1249" i="5" s="1"/>
  <c r="M1246" i="5" l="1"/>
  <c r="M1248" i="5" l="1"/>
  <c r="M1249" i="5" s="1"/>
  <c r="N1246" i="5" l="1"/>
  <c r="N1248" i="5" l="1"/>
  <c r="N1249" i="5" s="1"/>
  <c r="O1246" i="5" l="1"/>
  <c r="O1248" i="5" l="1"/>
  <c r="O1249" i="5" s="1"/>
  <c r="P1246" i="5" l="1"/>
  <c r="P1248" i="5" l="1"/>
  <c r="P1249" i="5" s="1"/>
  <c r="Q1246" i="5" l="1"/>
  <c r="Q1248" i="5" l="1"/>
  <c r="Q1249" i="5" s="1"/>
  <c r="R1246" i="5" l="1"/>
  <c r="R1248" i="5" l="1"/>
  <c r="R1249" i="5" s="1"/>
  <c r="S1246" i="5" l="1"/>
  <c r="S1248" i="5" l="1"/>
  <c r="S1249" i="5" s="1"/>
  <c r="T1246" i="5" l="1"/>
  <c r="T1248" i="5" l="1"/>
  <c r="T1249" i="5" s="1"/>
  <c r="U1246" i="5" l="1"/>
  <c r="U1248" i="5" l="1"/>
  <c r="U1249" i="5" s="1"/>
  <c r="V1246" i="5" l="1"/>
  <c r="V1248" i="5" l="1"/>
  <c r="V1249" i="5" s="1"/>
  <c r="W1246" i="5" l="1"/>
  <c r="W1248" i="5" l="1"/>
  <c r="W1249" i="5" s="1"/>
  <c r="X1246" i="5" l="1"/>
  <c r="X1248" i="5" l="1"/>
  <c r="X1249" i="5" s="1"/>
  <c r="Y1246" i="5" l="1"/>
  <c r="Y1248" i="5" l="1"/>
  <c r="Y1249" i="5" s="1"/>
  <c r="Z1246" i="5" l="1"/>
  <c r="Z1248" i="5" l="1"/>
  <c r="Z1249" i="5" s="1"/>
  <c r="AA1246" i="5" l="1"/>
  <c r="AA1248" i="5" l="1"/>
  <c r="AA1249" i="5" s="1"/>
  <c r="AB1246" i="5" l="1"/>
  <c r="AB1248" i="5" l="1"/>
  <c r="AB1249" i="5" s="1"/>
  <c r="AC1246" i="5" l="1"/>
  <c r="AC1248" i="5" l="1"/>
  <c r="AC1249" i="5" s="1"/>
  <c r="AD1246" i="5" l="1"/>
  <c r="AD1248" i="5" l="1"/>
  <c r="AD1249" i="5" s="1"/>
  <c r="AE1246" i="5" l="1"/>
  <c r="AE1248" i="5" l="1"/>
  <c r="AE1249" i="5" s="1"/>
  <c r="AF1246" i="5" l="1"/>
  <c r="AF1248" i="5" l="1"/>
  <c r="AF1249" i="5" s="1"/>
  <c r="AG1246" i="5" l="1"/>
  <c r="AG1248" i="5" l="1"/>
  <c r="AG1249" i="5" s="1"/>
  <c r="AH1246" i="5" l="1"/>
  <c r="AH1248" i="5" l="1"/>
  <c r="AH1249" i="5" s="1"/>
  <c r="AI1246" i="5" l="1"/>
  <c r="AI1248" i="5" l="1"/>
  <c r="AI1249" i="5" s="1"/>
  <c r="AJ1246" i="5" l="1"/>
  <c r="AJ1248" i="5" l="1"/>
  <c r="AJ1249" i="5" s="1"/>
  <c r="AK1246" i="5" l="1"/>
  <c r="AK1248" i="5" l="1"/>
  <c r="AK1249" i="5" s="1"/>
  <c r="AL1246" i="5" l="1"/>
  <c r="AL1248" i="5" l="1"/>
  <c r="AL1249" i="5" s="1"/>
  <c r="AM1246" i="5" l="1"/>
  <c r="AM1248" i="5" l="1"/>
  <c r="AM1249" i="5" s="1"/>
  <c r="AN1246" i="5" l="1"/>
  <c r="AN1248" i="5" l="1"/>
  <c r="AN1249" i="5" s="1"/>
  <c r="AO1246" i="5" l="1"/>
  <c r="AO1248" i="5" l="1"/>
  <c r="AO1249" i="5" s="1"/>
  <c r="AP1246" i="5" l="1"/>
  <c r="AP1248" i="5" l="1"/>
  <c r="AP1249" i="5" s="1"/>
  <c r="AQ1246" i="5" l="1"/>
  <c r="AQ1248" i="5" l="1"/>
  <c r="AQ1249" i="5" s="1"/>
  <c r="AR1246" i="5" l="1"/>
  <c r="AR1248" i="5" l="1"/>
  <c r="AR1249" i="5" s="1"/>
  <c r="AS1246" i="5" l="1"/>
  <c r="AS1248" i="5" l="1"/>
  <c r="AS1249" i="5" s="1"/>
  <c r="AT1246" i="5" l="1"/>
  <c r="AT1248" i="5" l="1"/>
  <c r="AT1249" i="5" s="1"/>
  <c r="AU1246" i="5" l="1"/>
  <c r="AU1248" i="5" l="1"/>
  <c r="AU1249" i="5" s="1"/>
  <c r="AV1246" i="5" l="1"/>
  <c r="AV1248" i="5" l="1"/>
  <c r="AV1249" i="5" s="1"/>
  <c r="AW1246" i="5" l="1"/>
  <c r="AW1248" i="5" l="1"/>
  <c r="AW1249" i="5" s="1"/>
  <c r="AX1246" i="5" l="1"/>
  <c r="AX1248" i="5" l="1"/>
  <c r="AX1249" i="5" s="1"/>
  <c r="AY1246" i="5" l="1"/>
  <c r="AY1248" i="5" l="1"/>
  <c r="AY1249" i="5" s="1"/>
  <c r="AZ1246" i="5" l="1"/>
  <c r="AZ1248" i="5" l="1"/>
  <c r="AZ1249" i="5" s="1"/>
  <c r="BA1246" i="5" l="1"/>
  <c r="BA1248" i="5" l="1"/>
  <c r="BA1249" i="5" s="1"/>
  <c r="BB1246" i="5" l="1"/>
  <c r="BB1248" i="5" l="1"/>
  <c r="BB1249" i="5" s="1"/>
  <c r="BC1246" i="5" l="1"/>
  <c r="BC1248" i="5" l="1"/>
  <c r="BC1249" i="5" s="1"/>
  <c r="BD1246" i="5" l="1"/>
  <c r="BD1248" i="5" l="1"/>
  <c r="BD1249" i="5" s="1"/>
  <c r="BE1246" i="5" l="1"/>
  <c r="BE1248" i="5" l="1"/>
  <c r="BE1249" i="5" s="1"/>
  <c r="BF1246" i="5" l="1"/>
  <c r="BF1248" i="5" l="1"/>
  <c r="BF1249" i="5" s="1"/>
  <c r="BG1246" i="5" l="1"/>
  <c r="BG1248" i="5" l="1"/>
  <c r="BG1249" i="5" s="1"/>
  <c r="BH1246" i="5" l="1"/>
  <c r="BH1248" i="5" l="1"/>
  <c r="BH1249" i="5" s="1"/>
  <c r="BI1246" i="5" l="1"/>
  <c r="BI1248" i="5" l="1"/>
  <c r="BI1249" i="5" s="1"/>
  <c r="BJ1246" i="5" l="1"/>
  <c r="BJ1248" i="5" l="1"/>
  <c r="BJ1249" i="5" s="1"/>
  <c r="BK1246" i="5" l="1"/>
  <c r="BK1248" i="5" l="1"/>
  <c r="BK1249" i="5" s="1"/>
  <c r="BL1246" i="5" l="1"/>
  <c r="BL1248" i="5" l="1"/>
  <c r="BL1249" i="5" s="1"/>
  <c r="BM1246" i="5" l="1"/>
  <c r="BM1248" i="5" l="1"/>
  <c r="BM1249" i="5" s="1"/>
  <c r="BN1246" i="5" l="1"/>
  <c r="BN1248" i="5" l="1"/>
  <c r="BN1249" i="5" s="1"/>
  <c r="BO1246" i="5" l="1"/>
  <c r="BO1248" i="5" l="1"/>
  <c r="BO1249" i="5" s="1"/>
  <c r="BP1246" i="5" l="1"/>
  <c r="BP1248" i="5" l="1"/>
  <c r="BP1249" i="5" s="1"/>
  <c r="BQ1246" i="5" l="1"/>
  <c r="BQ1248" i="5" l="1"/>
  <c r="BQ1249" i="5" s="1"/>
  <c r="BR1246" i="5" l="1"/>
  <c r="BR1248" i="5" l="1"/>
  <c r="BR1249" i="5" s="1"/>
  <c r="BS1246" i="5" l="1"/>
  <c r="BS1248" i="5" l="1"/>
  <c r="BS1249" i="5" s="1"/>
  <c r="BT1246" i="5" l="1"/>
  <c r="BT1248" i="5" l="1"/>
  <c r="BT1249" i="5" s="1"/>
  <c r="BU1246" i="5" l="1"/>
  <c r="BU1248" i="5" l="1"/>
  <c r="BU1249" i="5" s="1"/>
  <c r="BV1246" i="5" l="1"/>
  <c r="BV1248" i="5" l="1"/>
  <c r="BV1249" i="5" s="1"/>
  <c r="BW1246" i="5" l="1"/>
  <c r="BW1248" i="5" l="1"/>
  <c r="BW1249" i="5" s="1"/>
  <c r="BX1246" i="5" l="1"/>
  <c r="BX1248" i="5" l="1"/>
  <c r="BX1249" i="5" s="1"/>
  <c r="BY1246" i="5" l="1"/>
  <c r="BY1248" i="5" l="1"/>
  <c r="BY1249" i="5" s="1"/>
  <c r="BZ1246" i="5" l="1"/>
  <c r="BZ1248" i="5" l="1"/>
  <c r="BZ1249" i="5" s="1"/>
  <c r="CA1246" i="5" l="1"/>
  <c r="CA1248" i="5" l="1"/>
  <c r="CA1249" i="5" s="1"/>
  <c r="CB1246" i="5" l="1"/>
  <c r="CB1248" i="5" l="1"/>
  <c r="CB1249" i="5" s="1"/>
  <c r="CC1246" i="5" l="1"/>
  <c r="CC1248" i="5" l="1"/>
  <c r="CC1249" i="5" s="1"/>
  <c r="CD1246" i="5" l="1"/>
  <c r="CD1248" i="5" l="1"/>
  <c r="CD1249" i="5" s="1"/>
  <c r="CE1246" i="5" l="1"/>
  <c r="CE1248" i="5" l="1"/>
  <c r="CE1249" i="5" s="1"/>
  <c r="CF1246" i="5" l="1"/>
  <c r="CF1248" i="5" l="1"/>
  <c r="CF1249" i="5" s="1"/>
  <c r="CG1246" i="5" l="1"/>
  <c r="CG1248" i="5" l="1"/>
  <c r="CG1249" i="5" s="1"/>
  <c r="CH1246" i="5" l="1"/>
  <c r="CH1248" i="5" l="1"/>
  <c r="CH1249" i="5" s="1"/>
  <c r="CI1246" i="5" l="1"/>
  <c r="CI1248" i="5" l="1"/>
  <c r="CI1249" i="5" s="1"/>
  <c r="CJ1246" i="5" l="1"/>
  <c r="CJ1248" i="5" l="1"/>
  <c r="CJ1249" i="5" s="1"/>
  <c r="CK1246" i="5" l="1"/>
  <c r="CK1248" i="5" l="1"/>
  <c r="CK1249" i="5" s="1"/>
  <c r="CL1246" i="5" l="1"/>
  <c r="CL1248" i="5" l="1"/>
  <c r="CL1249" i="5" s="1"/>
  <c r="CM1246" i="5" l="1"/>
  <c r="CM1248" i="5" l="1"/>
  <c r="CM1249" i="5" s="1"/>
  <c r="CN1246" i="5" l="1"/>
  <c r="CN1248" i="5" l="1"/>
  <c r="CN1249" i="5" s="1"/>
  <c r="CO1246" i="5" l="1"/>
  <c r="CO1248" i="5" l="1"/>
  <c r="CO1249" i="5" s="1"/>
  <c r="CP1246" i="5" l="1"/>
  <c r="CP1248" i="5" l="1"/>
  <c r="CP1249" i="5" s="1"/>
  <c r="CQ1246" i="5" l="1"/>
  <c r="CQ1248" i="5" l="1"/>
  <c r="CQ1249" i="5" s="1"/>
  <c r="CR1246" i="5" l="1"/>
  <c r="CR1248" i="5" l="1"/>
  <c r="CR1249" i="5" s="1"/>
  <c r="CS1246" i="5" l="1"/>
  <c r="CS1248" i="5" l="1"/>
  <c r="CS1249" i="5" s="1"/>
  <c r="CT1246" i="5" l="1"/>
  <c r="CT1248" i="5" l="1"/>
  <c r="CT1249" i="5" s="1"/>
  <c r="CU1246" i="5" l="1"/>
  <c r="CU1248" i="5" l="1"/>
  <c r="CU1249" i="5" s="1"/>
  <c r="CV1246" i="5" l="1"/>
  <c r="CV1248" i="5" l="1"/>
  <c r="CV1249" i="5" s="1"/>
  <c r="CW1246" i="5" l="1"/>
  <c r="CW1248" i="5" l="1"/>
  <c r="CW1249" i="5" s="1"/>
  <c r="CX1246" i="5" l="1"/>
  <c r="CX1248" i="5" l="1"/>
  <c r="CX1249" i="5" s="1"/>
  <c r="CY1246" i="5" l="1"/>
  <c r="CY1248" i="5" l="1"/>
  <c r="CY1249" i="5" s="1"/>
  <c r="CZ1246" i="5" l="1"/>
  <c r="CZ1248" i="5" l="1"/>
  <c r="CZ1249" i="5" s="1"/>
  <c r="DA1246" i="5" l="1"/>
  <c r="DA1248" i="5" l="1"/>
  <c r="DA1249" i="5" s="1"/>
  <c r="DB1246" i="5" l="1"/>
  <c r="DB1248" i="5" l="1"/>
  <c r="DB1249" i="5" s="1"/>
  <c r="DC1246" i="5" l="1"/>
  <c r="DC1248" i="5" l="1"/>
  <c r="DC1249" i="5" s="1"/>
  <c r="DD1246" i="5" l="1"/>
  <c r="DD1248" i="5" l="1"/>
  <c r="DD1249" i="5" s="1"/>
  <c r="DE1246" i="5" l="1"/>
  <c r="DE1248" i="5" l="1"/>
  <c r="DE1249" i="5" s="1"/>
  <c r="DF1246" i="5" l="1"/>
  <c r="DF1248" i="5" l="1"/>
  <c r="DF1249" i="5" s="1"/>
  <c r="DG1246" i="5" l="1"/>
  <c r="DG1248" i="5" l="1"/>
  <c r="DG1249" i="5" s="1"/>
  <c r="DH1246" i="5" l="1"/>
  <c r="DH1248" i="5" l="1"/>
  <c r="DH1249" i="5" s="1"/>
  <c r="DI1246" i="5" l="1"/>
  <c r="DI1248" i="5" l="1"/>
  <c r="DI1249" i="5" s="1"/>
  <c r="DJ1246" i="5" l="1"/>
  <c r="DJ1248" i="5" l="1"/>
  <c r="DJ1249" i="5" s="1"/>
  <c r="DK1246" i="5" l="1"/>
  <c r="DK1248" i="5" l="1"/>
  <c r="DK1249" i="5" s="1"/>
  <c r="DL1246" i="5" l="1"/>
  <c r="DL1248" i="5" l="1"/>
  <c r="DL1249" i="5" s="1"/>
  <c r="DM1246" i="5" l="1"/>
  <c r="DM1248" i="5" l="1"/>
  <c r="DM1249" i="5" s="1"/>
  <c r="DN1246" i="5" l="1"/>
  <c r="DN1248" i="5" l="1"/>
  <c r="DN1249" i="5" s="1"/>
  <c r="DO1246" i="5" l="1"/>
  <c r="DO1248" i="5" l="1"/>
  <c r="DO1249" i="5" s="1"/>
  <c r="DP1246" i="5" l="1"/>
  <c r="DP1248" i="5" l="1"/>
  <c r="DP1249" i="5" s="1"/>
  <c r="DQ1246" i="5" l="1"/>
  <c r="DQ1248" i="5" l="1"/>
  <c r="DQ1249" i="5" s="1"/>
  <c r="DR1246" i="5" l="1"/>
  <c r="DR1248" i="5" l="1"/>
  <c r="DR1249" i="5" s="1"/>
  <c r="DS1246" i="5" l="1"/>
  <c r="DS1248" i="5" l="1"/>
  <c r="DS1249" i="5" s="1"/>
  <c r="DT1246" i="5" l="1"/>
  <c r="DT1248" i="5" l="1"/>
  <c r="DT1249" i="5" s="1"/>
  <c r="DU1246" i="5" l="1"/>
  <c r="DU1248" i="5" l="1"/>
  <c r="DU1249" i="5" s="1"/>
  <c r="DV1246" i="5" l="1"/>
  <c r="DV1248" i="5" l="1"/>
  <c r="DV1249" i="5" s="1"/>
  <c r="DW1246" i="5" l="1"/>
  <c r="DW1248" i="5" l="1"/>
  <c r="DW1249" i="5" s="1"/>
  <c r="DX1246" i="5" l="1"/>
  <c r="DX1248" i="5" l="1"/>
  <c r="DX1249" i="5" s="1"/>
  <c r="DY1246" i="5" l="1"/>
  <c r="DY1248" i="5" l="1"/>
  <c r="DY1249" i="5" s="1"/>
  <c r="DZ1246" i="5" l="1"/>
  <c r="DZ1248" i="5" l="1"/>
  <c r="DZ1249" i="5" s="1"/>
  <c r="EA1246" i="5" l="1"/>
  <c r="EA1248" i="5" l="1"/>
  <c r="EA1249" i="5" s="1"/>
  <c r="EB1246" i="5" l="1"/>
  <c r="EB1248" i="5" l="1"/>
  <c r="EB1249" i="5" s="1"/>
  <c r="EC1246" i="5" l="1"/>
  <c r="EC1248" i="5" l="1"/>
  <c r="EC1249" i="5" s="1"/>
  <c r="ED1246" i="5" l="1"/>
  <c r="ED1248" i="5" l="1"/>
  <c r="ED1249" i="5" s="1"/>
  <c r="EE1246" i="5" l="1"/>
  <c r="EE1248" i="5" l="1"/>
  <c r="EE1249" i="5" s="1"/>
  <c r="EF1246" i="5" l="1"/>
  <c r="EF1248" i="5" l="1"/>
  <c r="EF1249" i="5" s="1"/>
  <c r="EG1246" i="5" l="1"/>
  <c r="EG1248" i="5" l="1"/>
  <c r="EG1249" i="5" s="1"/>
  <c r="EH1246" i="5" l="1"/>
  <c r="EH1248" i="5" l="1"/>
  <c r="EH1249" i="5" s="1"/>
  <c r="EI1246" i="5" l="1"/>
  <c r="EI1248" i="5" l="1"/>
  <c r="EI1249" i="5" s="1"/>
  <c r="EJ1246" i="5" l="1"/>
  <c r="EJ1248" i="5" l="1"/>
  <c r="EJ1249" i="5" s="1"/>
  <c r="EK1246" i="5" l="1"/>
  <c r="EK1248" i="5" l="1"/>
  <c r="EK1249" i="5" s="1"/>
  <c r="EL1246" i="5" l="1"/>
  <c r="EL1248" i="5" l="1"/>
  <c r="EL1249" i="5" s="1"/>
  <c r="EM1246" i="5" l="1"/>
  <c r="EM1248" i="5" l="1"/>
  <c r="EM1249" i="5" s="1"/>
  <c r="EN1246" i="5" l="1"/>
  <c r="EN1248" i="5" l="1"/>
  <c r="EN1249" i="5" s="1"/>
  <c r="EO1246" i="5" l="1"/>
  <c r="EO1248" i="5" l="1"/>
  <c r="EO1249" i="5" s="1"/>
  <c r="EP1246" i="5" l="1"/>
  <c r="EP1248" i="5" l="1"/>
  <c r="EP1249" i="5" s="1"/>
  <c r="EQ1246" i="5" l="1"/>
  <c r="EQ1248" i="5" l="1"/>
  <c r="EQ1249" i="5" s="1"/>
  <c r="ER1246" i="5" l="1"/>
  <c r="ER1248" i="5" l="1"/>
  <c r="ER1249" i="5" s="1"/>
  <c r="ES1246" i="5" l="1"/>
  <c r="ES1248" i="5" l="1"/>
  <c r="ES1249" i="5" s="1"/>
  <c r="ET1246" i="5" l="1"/>
  <c r="ET1248" i="5" l="1"/>
  <c r="ET1249" i="5" s="1"/>
  <c r="EU1246" i="5" l="1"/>
  <c r="EU1248" i="5" l="1"/>
  <c r="EU1249" i="5" s="1"/>
  <c r="EV1246" i="5" l="1"/>
  <c r="EV1248" i="5" l="1"/>
  <c r="EV1249" i="5" s="1"/>
  <c r="EW1246" i="5" l="1"/>
  <c r="EW1248" i="5" l="1"/>
  <c r="EW1249" i="5" s="1"/>
  <c r="EX1246" i="5" l="1"/>
  <c r="EX1248" i="5" l="1"/>
  <c r="EX1249" i="5" s="1"/>
  <c r="EY1246" i="5" l="1"/>
  <c r="EY1248" i="5" l="1"/>
  <c r="EY1249" i="5" s="1"/>
  <c r="EZ1246" i="5" l="1"/>
  <c r="EZ1248" i="5" l="1"/>
  <c r="EZ1249" i="5" s="1"/>
  <c r="FA1246" i="5" l="1"/>
  <c r="FA1248" i="5" l="1"/>
  <c r="FA1249" i="5" s="1"/>
  <c r="FB1246" i="5" l="1"/>
  <c r="FB1248" i="5" l="1"/>
  <c r="FB1249" i="5" s="1"/>
  <c r="FC1246" i="5" l="1"/>
  <c r="FC1248" i="5" l="1"/>
  <c r="FC1249" i="5" s="1"/>
  <c r="FD1246" i="5" l="1"/>
  <c r="FD1248" i="5" l="1"/>
  <c r="FD1249" i="5" s="1"/>
  <c r="FE1246" i="5" l="1"/>
  <c r="FE1248" i="5" l="1"/>
  <c r="FE1249" i="5" s="1"/>
  <c r="FF1246" i="5" l="1"/>
  <c r="FF1248" i="5" l="1"/>
  <c r="FF1249" i="5" s="1"/>
  <c r="FG1246" i="5" l="1"/>
  <c r="FG1248" i="5" l="1"/>
  <c r="FG1249" i="5" s="1"/>
  <c r="FH1246" i="5" l="1"/>
  <c r="FH1248" i="5" l="1"/>
  <c r="FH1249" i="5" s="1"/>
  <c r="FI1246" i="5" l="1"/>
  <c r="FI1248" i="5" l="1"/>
  <c r="FI1249" i="5" s="1"/>
  <c r="FJ1246" i="5" l="1"/>
  <c r="FJ1248" i="5" l="1"/>
  <c r="FJ1249" i="5" s="1"/>
  <c r="FK1246" i="5" l="1"/>
  <c r="FK1248" i="5" l="1"/>
  <c r="FK1249" i="5" s="1"/>
  <c r="FL1246" i="5" l="1"/>
  <c r="FL1248" i="5" l="1"/>
  <c r="FL1249" i="5" s="1"/>
  <c r="FM1246" i="5" l="1"/>
  <c r="FM1248" i="5" l="1"/>
  <c r="FM1249" i="5" s="1"/>
  <c r="FN1246" i="5" l="1"/>
  <c r="FN1248" i="5" l="1"/>
  <c r="FN1249" i="5" s="1"/>
  <c r="FO1246" i="5" l="1"/>
  <c r="FO1248" i="5" l="1"/>
  <c r="FO1249" i="5" s="1"/>
  <c r="FP1246" i="5" l="1"/>
  <c r="FP1248" i="5" l="1"/>
  <c r="FP1249" i="5" s="1"/>
  <c r="FQ1246" i="5" l="1"/>
  <c r="FQ1248" i="5" l="1"/>
  <c r="FQ1249" i="5" s="1"/>
  <c r="FR1246" i="5" l="1"/>
  <c r="FR1248" i="5" l="1"/>
  <c r="FR1249" i="5" s="1"/>
  <c r="G605" i="3" a="1"/>
  <c r="G605" i="3" s="1"/>
  <c r="E1026" i="5" s="1" a="1"/>
  <c r="E1026" i="5" s="1"/>
  <c r="FQ1025" i="5" l="1"/>
  <c r="FM1025" i="5"/>
  <c r="FH1025" i="5"/>
  <c r="FD1025" i="5"/>
  <c r="FA1025" i="5"/>
  <c r="ET1025" i="5"/>
  <c r="EQ1025" i="5"/>
  <c r="EL1025" i="5"/>
  <c r="EI1025" i="5"/>
  <c r="EE1025" i="5"/>
  <c r="EB1025" i="5"/>
  <c r="DY1025" i="5"/>
  <c r="DT1025" i="5"/>
  <c r="DN1025" i="5"/>
  <c r="DL1025" i="5"/>
  <c r="DI1025" i="5"/>
  <c r="DD1025" i="5"/>
  <c r="DA1025" i="5"/>
  <c r="CX1025" i="5"/>
  <c r="CV1025" i="5"/>
  <c r="CR1025" i="5"/>
  <c r="CN1025" i="5"/>
  <c r="CH1025" i="5"/>
  <c r="CF1025" i="5"/>
  <c r="CA1025" i="5"/>
  <c r="BX1025" i="5"/>
  <c r="BS1025" i="5"/>
  <c r="BP1025" i="5"/>
  <c r="BJ1025" i="5"/>
  <c r="BH1025" i="5"/>
  <c r="BC1025" i="5"/>
  <c r="AY1025" i="5"/>
  <c r="AW1025" i="5"/>
  <c r="AU1025" i="5"/>
  <c r="AP1025" i="5"/>
  <c r="AK1025" i="5"/>
  <c r="AH1025" i="5"/>
  <c r="AF1025" i="5"/>
  <c r="AF1052" i="5" s="1"/>
  <c r="AF1054" i="5" s="1"/>
  <c r="AD1025" i="5"/>
  <c r="Y1025" i="5"/>
  <c r="V1025" i="5"/>
  <c r="R1025" i="5"/>
  <c r="K1025" i="5"/>
  <c r="FO1026" i="5"/>
  <c r="FK1026" i="5"/>
  <c r="FG1026" i="5"/>
  <c r="FC1026" i="5"/>
  <c r="EY1026" i="5"/>
  <c r="EU1026" i="5"/>
  <c r="EQ1026" i="5"/>
  <c r="EM1026" i="5"/>
  <c r="EJ1026" i="5"/>
  <c r="EF1026" i="5"/>
  <c r="EC1026" i="5"/>
  <c r="DY1026" i="5"/>
  <c r="DU1026" i="5"/>
  <c r="DR1026" i="5"/>
  <c r="DN1026" i="5"/>
  <c r="DJ1026" i="5"/>
  <c r="DF1026" i="5"/>
  <c r="DA1026" i="5"/>
  <c r="CX1026" i="5"/>
  <c r="CT1026" i="5"/>
  <c r="CP1026" i="5"/>
  <c r="CJ1026" i="5"/>
  <c r="CE1026" i="5"/>
  <c r="CB1026" i="5"/>
  <c r="BX1026" i="5"/>
  <c r="BT1026" i="5"/>
  <c r="BO1026" i="5"/>
  <c r="BL1026" i="5"/>
  <c r="BI1026" i="5"/>
  <c r="BD1026" i="5"/>
  <c r="AZ1026" i="5"/>
  <c r="AV1026" i="5"/>
  <c r="AQ1026" i="5"/>
  <c r="AN1026" i="5"/>
  <c r="AJ1026" i="5"/>
  <c r="AD1026" i="5"/>
  <c r="AA1026" i="5"/>
  <c r="V1026" i="5"/>
  <c r="S1026" i="5"/>
  <c r="P1026" i="5"/>
  <c r="N1026" i="5"/>
  <c r="L1026" i="5"/>
  <c r="FR1025" i="5"/>
  <c r="FO1025" i="5"/>
  <c r="FL1025" i="5"/>
  <c r="FI1025" i="5"/>
  <c r="FF1025" i="5"/>
  <c r="FB1025" i="5"/>
  <c r="EY1025" i="5"/>
  <c r="EW1025" i="5"/>
  <c r="ER1025" i="5"/>
  <c r="EO1025" i="5"/>
  <c r="EF1025" i="5"/>
  <c r="EA1025" i="5"/>
  <c r="DW1025" i="5"/>
  <c r="DQ1025" i="5"/>
  <c r="DH1025" i="5"/>
  <c r="DB1025" i="5"/>
  <c r="CZ1025" i="5"/>
  <c r="CS1025" i="5"/>
  <c r="CP1025" i="5"/>
  <c r="CK1025" i="5"/>
  <c r="CB1025" i="5"/>
  <c r="BZ1025" i="5"/>
  <c r="BU1025" i="5"/>
  <c r="BQ1025" i="5"/>
  <c r="BM1025" i="5"/>
  <c r="BF1025" i="5"/>
  <c r="BD1025" i="5"/>
  <c r="BA1025" i="5"/>
  <c r="AS1025" i="5"/>
  <c r="AM1025" i="5"/>
  <c r="AJ1025" i="5"/>
  <c r="AE1025" i="5"/>
  <c r="AA1025" i="5"/>
  <c r="W1025" i="5"/>
  <c r="S1025" i="5"/>
  <c r="O1025" i="5"/>
  <c r="L1025" i="5"/>
  <c r="FR1026" i="5"/>
  <c r="FN1026" i="5"/>
  <c r="FJ1026" i="5"/>
  <c r="FF1026" i="5"/>
  <c r="FB1026" i="5"/>
  <c r="EX1026" i="5"/>
  <c r="ET1026" i="5"/>
  <c r="EP1026" i="5"/>
  <c r="EL1026" i="5"/>
  <c r="EG1026" i="5"/>
  <c r="ED1026" i="5"/>
  <c r="DZ1026" i="5"/>
  <c r="DV1026" i="5"/>
  <c r="DQ1026" i="5"/>
  <c r="DM1026" i="5"/>
  <c r="DI1026" i="5"/>
  <c r="DE1026" i="5"/>
  <c r="DB1026" i="5"/>
  <c r="CW1026" i="5"/>
  <c r="CS1026" i="5"/>
  <c r="CO1026" i="5"/>
  <c r="CI1026" i="5"/>
  <c r="CF1026" i="5"/>
  <c r="CA1026" i="5"/>
  <c r="BW1026" i="5"/>
  <c r="BS1026" i="5"/>
  <c r="BP1026" i="5"/>
  <c r="BM1026" i="5"/>
  <c r="BH1026" i="5"/>
  <c r="BE1026" i="5"/>
  <c r="BA1026" i="5"/>
  <c r="AW1026" i="5"/>
  <c r="AS1026" i="5"/>
  <c r="AO1026" i="5"/>
  <c r="AI1026" i="5"/>
  <c r="AF1026" i="5"/>
  <c r="Y1026" i="5"/>
  <c r="FN1025" i="5"/>
  <c r="FK1025" i="5"/>
  <c r="FG1025" i="5"/>
  <c r="FC1025" i="5"/>
  <c r="EZ1025" i="5"/>
  <c r="EV1025" i="5"/>
  <c r="ES1025" i="5"/>
  <c r="EN1025" i="5"/>
  <c r="EK1025" i="5"/>
  <c r="EH1025" i="5"/>
  <c r="EC1025" i="5"/>
  <c r="DV1025" i="5"/>
  <c r="DS1025" i="5"/>
  <c r="DO1025" i="5"/>
  <c r="DM1025" i="5"/>
  <c r="DK1025" i="5"/>
  <c r="DG1025" i="5"/>
  <c r="DE1025" i="5"/>
  <c r="CY1025" i="5"/>
  <c r="CW1025" i="5"/>
  <c r="CT1025" i="5"/>
  <c r="CO1025" i="5"/>
  <c r="CL1025" i="5"/>
  <c r="CJ1025" i="5"/>
  <c r="CG1025" i="5"/>
  <c r="CD1025" i="5"/>
  <c r="BY1025" i="5"/>
  <c r="BV1025" i="5"/>
  <c r="BT1025" i="5"/>
  <c r="BR1025" i="5"/>
  <c r="BO1025" i="5"/>
  <c r="BL1025" i="5"/>
  <c r="BI1025" i="5"/>
  <c r="BE1025" i="5"/>
  <c r="AV1025" i="5"/>
  <c r="AR1025" i="5"/>
  <c r="AN1025" i="5"/>
  <c r="AC1025" i="5"/>
  <c r="Z1025" i="5"/>
  <c r="X1025" i="5"/>
  <c r="T1025" i="5"/>
  <c r="P1025" i="5"/>
  <c r="N1025" i="5"/>
  <c r="M1025" i="5"/>
  <c r="FQ1026" i="5"/>
  <c r="FM1026" i="5"/>
  <c r="FI1026" i="5"/>
  <c r="FE1026" i="5"/>
  <c r="FA1026" i="5"/>
  <c r="EW1026" i="5"/>
  <c r="ER1026" i="5"/>
  <c r="EN1026" i="5"/>
  <c r="EI1026" i="5"/>
  <c r="EA1026" i="5"/>
  <c r="DX1026" i="5"/>
  <c r="DT1026" i="5"/>
  <c r="DO1026" i="5"/>
  <c r="DL1026" i="5"/>
  <c r="DG1026" i="5"/>
  <c r="DC1026" i="5"/>
  <c r="CZ1026" i="5"/>
  <c r="CU1026" i="5"/>
  <c r="CR1026" i="5"/>
  <c r="CN1026" i="5"/>
  <c r="CL1026" i="5"/>
  <c r="CH1026" i="5"/>
  <c r="CD1026" i="5"/>
  <c r="BZ1026" i="5"/>
  <c r="BV1026" i="5"/>
  <c r="BR1026" i="5"/>
  <c r="BN1026" i="5"/>
  <c r="BJ1026" i="5"/>
  <c r="BF1026" i="5"/>
  <c r="BB1026" i="5"/>
  <c r="AX1026" i="5"/>
  <c r="AT1026" i="5"/>
  <c r="AP1026" i="5"/>
  <c r="AL1026" i="5"/>
  <c r="AH1026" i="5"/>
  <c r="AE1026" i="5"/>
  <c r="AB1026" i="5"/>
  <c r="X1026" i="5"/>
  <c r="U1026" i="5"/>
  <c r="R1026" i="5"/>
  <c r="O1026" i="5"/>
  <c r="J1026" i="5"/>
  <c r="J1096" i="5" s="1"/>
  <c r="FP1025" i="5"/>
  <c r="FJ1025" i="5"/>
  <c r="FE1025" i="5"/>
  <c r="EX1025" i="5"/>
  <c r="EU1025" i="5"/>
  <c r="EP1025" i="5"/>
  <c r="EM1025" i="5"/>
  <c r="EJ1025" i="5"/>
  <c r="EG1025" i="5"/>
  <c r="ED1025" i="5"/>
  <c r="DZ1025" i="5"/>
  <c r="DX1025" i="5"/>
  <c r="DU1025" i="5"/>
  <c r="DR1025" i="5"/>
  <c r="DP1025" i="5"/>
  <c r="DJ1025" i="5"/>
  <c r="DF1025" i="5"/>
  <c r="DC1025" i="5"/>
  <c r="CU1025" i="5"/>
  <c r="CQ1025" i="5"/>
  <c r="CM1025" i="5"/>
  <c r="CI1025" i="5"/>
  <c r="CE1025" i="5"/>
  <c r="CC1025" i="5"/>
  <c r="BW1025" i="5"/>
  <c r="BN1025" i="5"/>
  <c r="BK1025" i="5"/>
  <c r="BG1025" i="5"/>
  <c r="BB1025" i="5"/>
  <c r="AZ1025" i="5"/>
  <c r="AX1025" i="5"/>
  <c r="AT1025" i="5"/>
  <c r="AQ1025" i="5"/>
  <c r="AO1025" i="5"/>
  <c r="AL1025" i="5"/>
  <c r="AI1025" i="5"/>
  <c r="AG1025" i="5"/>
  <c r="AB1025" i="5"/>
  <c r="U1025" i="5"/>
  <c r="Q1025" i="5"/>
  <c r="J1025" i="5"/>
  <c r="FP1026" i="5"/>
  <c r="FL1026" i="5"/>
  <c r="FH1026" i="5"/>
  <c r="FD1026" i="5"/>
  <c r="EZ1026" i="5"/>
  <c r="EV1026" i="5"/>
  <c r="ES1026" i="5"/>
  <c r="EO1026" i="5"/>
  <c r="EK1026" i="5"/>
  <c r="EH1026" i="5"/>
  <c r="EE1026" i="5"/>
  <c r="EB1026" i="5"/>
  <c r="DW1026" i="5"/>
  <c r="DS1026" i="5"/>
  <c r="DP1026" i="5"/>
  <c r="DK1026" i="5"/>
  <c r="DH1026" i="5"/>
  <c r="DD1026" i="5"/>
  <c r="CY1026" i="5"/>
  <c r="CV1026" i="5"/>
  <c r="CQ1026" i="5"/>
  <c r="CM1026" i="5"/>
  <c r="CK1026" i="5"/>
  <c r="CG1026" i="5"/>
  <c r="CC1026" i="5"/>
  <c r="BY1026" i="5"/>
  <c r="BU1026" i="5"/>
  <c r="BQ1026" i="5"/>
  <c r="BK1026" i="5"/>
  <c r="BG1026" i="5"/>
  <c r="BC1026" i="5"/>
  <c r="AY1026" i="5"/>
  <c r="AU1026" i="5"/>
  <c r="AR1026" i="5"/>
  <c r="AM1026" i="5"/>
  <c r="AK1026" i="5"/>
  <c r="AG1026" i="5"/>
  <c r="AC1026" i="5"/>
  <c r="Z1026" i="5"/>
  <c r="W1026" i="5"/>
  <c r="T1026" i="5"/>
  <c r="Q1026" i="5"/>
  <c r="M1026" i="5"/>
  <c r="K1026" i="5"/>
  <c r="J988" i="5" l="1"/>
  <c r="J999" i="5" s="1"/>
  <c r="FN1045" i="5"/>
  <c r="FN1050" i="5" s="1"/>
  <c r="FJ1045" i="5"/>
  <c r="FJ1050" i="5" s="1"/>
  <c r="FF1045" i="5"/>
  <c r="FF1050" i="5" s="1"/>
  <c r="FB1045" i="5"/>
  <c r="FB1050" i="5" s="1"/>
  <c r="EX1045" i="5"/>
  <c r="EX1050" i="5" s="1"/>
  <c r="ET1045" i="5"/>
  <c r="ET1050" i="5" s="1"/>
  <c r="EP1045" i="5"/>
  <c r="EP1050" i="5" s="1"/>
  <c r="EL1045" i="5"/>
  <c r="EL1050" i="5" s="1"/>
  <c r="EI1045" i="5"/>
  <c r="EI1050" i="5" s="1"/>
  <c r="EE1045" i="5"/>
  <c r="EE1050" i="5" s="1"/>
  <c r="EB1045" i="5"/>
  <c r="EB1050" i="5" s="1"/>
  <c r="DX1045" i="5"/>
  <c r="DX1050" i="5" s="1"/>
  <c r="DT1045" i="5"/>
  <c r="DT1050" i="5" s="1"/>
  <c r="DQ1045" i="5"/>
  <c r="DQ1050" i="5" s="1"/>
  <c r="DM1045" i="5"/>
  <c r="DM1050" i="5" s="1"/>
  <c r="DI1045" i="5"/>
  <c r="DI1050" i="5" s="1"/>
  <c r="DE1045" i="5"/>
  <c r="DE1050" i="5" s="1"/>
  <c r="CZ1045" i="5"/>
  <c r="CZ1050" i="5" s="1"/>
  <c r="CW1045" i="5"/>
  <c r="CW1050" i="5" s="1"/>
  <c r="CS1045" i="5"/>
  <c r="CS1050" i="5" s="1"/>
  <c r="CO1045" i="5"/>
  <c r="CO1050" i="5" s="1"/>
  <c r="CI1045" i="5"/>
  <c r="CI1050" i="5" s="1"/>
  <c r="CD1045" i="5"/>
  <c r="CD1050" i="5" s="1"/>
  <c r="CA1045" i="5"/>
  <c r="CA1050" i="5" s="1"/>
  <c r="BW1045" i="5"/>
  <c r="BW1050" i="5" s="1"/>
  <c r="BS1045" i="5"/>
  <c r="BS1050" i="5" s="1"/>
  <c r="BN1045" i="5"/>
  <c r="BN1050" i="5" s="1"/>
  <c r="BK1045" i="5"/>
  <c r="BK1050" i="5" s="1"/>
  <c r="BH1045" i="5"/>
  <c r="BH1050" i="5" s="1"/>
  <c r="BC1045" i="5"/>
  <c r="BC1050" i="5" s="1"/>
  <c r="AY1045" i="5"/>
  <c r="AY1050" i="5" s="1"/>
  <c r="AU1045" i="5"/>
  <c r="AU1050" i="5" s="1"/>
  <c r="AP1045" i="5"/>
  <c r="AP1050" i="5" s="1"/>
  <c r="AM1045" i="5"/>
  <c r="AM1050" i="5" s="1"/>
  <c r="AI1045" i="5"/>
  <c r="AI1050" i="5" s="1"/>
  <c r="AC1045" i="5"/>
  <c r="AC1050" i="5" s="1"/>
  <c r="Z1045" i="5"/>
  <c r="Z1050" i="5" s="1"/>
  <c r="U1045" i="5"/>
  <c r="U1050" i="5" s="1"/>
  <c r="R1045" i="5"/>
  <c r="R1050" i="5" s="1"/>
  <c r="O1045" i="5"/>
  <c r="O1050" i="5" s="1"/>
  <c r="M1045" i="5"/>
  <c r="M1050" i="5" s="1"/>
  <c r="K1045" i="5"/>
  <c r="K1050" i="5" s="1"/>
  <c r="FQ1045" i="5"/>
  <c r="FQ1050" i="5" s="1"/>
  <c r="FM1045" i="5"/>
  <c r="FM1050" i="5" s="1"/>
  <c r="FI1045" i="5"/>
  <c r="FI1050" i="5" s="1"/>
  <c r="FE1045" i="5"/>
  <c r="FE1050" i="5" s="1"/>
  <c r="FA1045" i="5"/>
  <c r="FA1050" i="5" s="1"/>
  <c r="EW1045" i="5"/>
  <c r="EW1050" i="5" s="1"/>
  <c r="ES1045" i="5"/>
  <c r="ES1050" i="5" s="1"/>
  <c r="EO1045" i="5"/>
  <c r="EO1050" i="5" s="1"/>
  <c r="EK1045" i="5"/>
  <c r="EK1050" i="5" s="1"/>
  <c r="EF1045" i="5"/>
  <c r="EF1050" i="5" s="1"/>
  <c r="EC1045" i="5"/>
  <c r="EC1050" i="5" s="1"/>
  <c r="DY1045" i="5"/>
  <c r="DY1050" i="5" s="1"/>
  <c r="DU1045" i="5"/>
  <c r="DU1050" i="5" s="1"/>
  <c r="DP1045" i="5"/>
  <c r="DP1050" i="5" s="1"/>
  <c r="DL1045" i="5"/>
  <c r="DL1050" i="5" s="1"/>
  <c r="DH1045" i="5"/>
  <c r="DH1050" i="5" s="1"/>
  <c r="DD1045" i="5"/>
  <c r="DD1050" i="5" s="1"/>
  <c r="DA1045" i="5"/>
  <c r="DA1050" i="5" s="1"/>
  <c r="CV1045" i="5"/>
  <c r="CV1050" i="5" s="1"/>
  <c r="CR1045" i="5"/>
  <c r="CR1050" i="5" s="1"/>
  <c r="CN1045" i="5"/>
  <c r="CN1050" i="5" s="1"/>
  <c r="CH1045" i="5"/>
  <c r="CH1050" i="5" s="1"/>
  <c r="CE1045" i="5"/>
  <c r="CE1050" i="5" s="1"/>
  <c r="BZ1045" i="5"/>
  <c r="BZ1050" i="5" s="1"/>
  <c r="BV1045" i="5"/>
  <c r="BV1050" i="5" s="1"/>
  <c r="BR1045" i="5"/>
  <c r="BR1050" i="5" s="1"/>
  <c r="BO1045" i="5"/>
  <c r="BO1050" i="5" s="1"/>
  <c r="BL1045" i="5"/>
  <c r="BL1050" i="5" s="1"/>
  <c r="BG1045" i="5"/>
  <c r="BG1050" i="5" s="1"/>
  <c r="BD1045" i="5"/>
  <c r="BD1050" i="5" s="1"/>
  <c r="AZ1045" i="5"/>
  <c r="AZ1050" i="5" s="1"/>
  <c r="AV1045" i="5"/>
  <c r="AV1050" i="5" s="1"/>
  <c r="AR1045" i="5"/>
  <c r="AR1050" i="5" s="1"/>
  <c r="AN1045" i="5"/>
  <c r="AN1050" i="5" s="1"/>
  <c r="AH1045" i="5"/>
  <c r="AH1050" i="5" s="1"/>
  <c r="AE1045" i="5"/>
  <c r="AE1050" i="5" s="1"/>
  <c r="X1045" i="5"/>
  <c r="X1050" i="5" s="1"/>
  <c r="FP1045" i="5"/>
  <c r="FP1050" i="5" s="1"/>
  <c r="FL1045" i="5"/>
  <c r="FL1050" i="5" s="1"/>
  <c r="FH1045" i="5"/>
  <c r="FH1050" i="5" s="1"/>
  <c r="FD1045" i="5"/>
  <c r="FD1050" i="5" s="1"/>
  <c r="EZ1045" i="5"/>
  <c r="EZ1050" i="5" s="1"/>
  <c r="EV1045" i="5"/>
  <c r="EV1050" i="5" s="1"/>
  <c r="EQ1045" i="5"/>
  <c r="EQ1050" i="5" s="1"/>
  <c r="EM1045" i="5"/>
  <c r="EM1050" i="5" s="1"/>
  <c r="EH1045" i="5"/>
  <c r="EH1050" i="5" s="1"/>
  <c r="DZ1045" i="5"/>
  <c r="DZ1050" i="5" s="1"/>
  <c r="DW1045" i="5"/>
  <c r="DW1050" i="5" s="1"/>
  <c r="DS1045" i="5"/>
  <c r="DS1050" i="5" s="1"/>
  <c r="DN1045" i="5"/>
  <c r="DN1050" i="5" s="1"/>
  <c r="DK1045" i="5"/>
  <c r="DK1050" i="5" s="1"/>
  <c r="DF1045" i="5"/>
  <c r="DF1050" i="5" s="1"/>
  <c r="DB1045" i="5"/>
  <c r="DB1050" i="5" s="1"/>
  <c r="CY1045" i="5"/>
  <c r="CY1050" i="5" s="1"/>
  <c r="CT1045" i="5"/>
  <c r="CT1050" i="5" s="1"/>
  <c r="CQ1045" i="5"/>
  <c r="CQ1050" i="5" s="1"/>
  <c r="CM1045" i="5"/>
  <c r="CM1050" i="5" s="1"/>
  <c r="CK1045" i="5"/>
  <c r="CK1050" i="5" s="1"/>
  <c r="CG1045" i="5"/>
  <c r="CG1050" i="5" s="1"/>
  <c r="CC1045" i="5"/>
  <c r="CC1050" i="5" s="1"/>
  <c r="BY1045" i="5"/>
  <c r="BY1050" i="5" s="1"/>
  <c r="BU1045" i="5"/>
  <c r="BU1050" i="5" s="1"/>
  <c r="BQ1045" i="5"/>
  <c r="BQ1050" i="5" s="1"/>
  <c r="BM1045" i="5"/>
  <c r="BM1050" i="5" s="1"/>
  <c r="BI1045" i="5"/>
  <c r="BI1050" i="5" s="1"/>
  <c r="BE1045" i="5"/>
  <c r="BE1050" i="5" s="1"/>
  <c r="BA1045" i="5"/>
  <c r="BA1050" i="5" s="1"/>
  <c r="AW1045" i="5"/>
  <c r="AW1050" i="5" s="1"/>
  <c r="AS1045" i="5"/>
  <c r="AS1050" i="5" s="1"/>
  <c r="AO1045" i="5"/>
  <c r="AO1050" i="5" s="1"/>
  <c r="AK1045" i="5"/>
  <c r="AK1050" i="5" s="1"/>
  <c r="AG1045" i="5"/>
  <c r="AG1050" i="5" s="1"/>
  <c r="AG1052" i="5" s="1"/>
  <c r="AD1045" i="5"/>
  <c r="AD1050" i="5" s="1"/>
  <c r="AA1045" i="5"/>
  <c r="AA1050" i="5" s="1"/>
  <c r="W1045" i="5"/>
  <c r="W1050" i="5" s="1"/>
  <c r="T1045" i="5"/>
  <c r="T1050" i="5" s="1"/>
  <c r="Q1045" i="5"/>
  <c r="Q1050" i="5" s="1"/>
  <c r="N1045" i="5"/>
  <c r="N1050" i="5" s="1"/>
  <c r="J908" i="5"/>
  <c r="J1095" i="5"/>
  <c r="I1025" i="5"/>
  <c r="FO1045" i="5"/>
  <c r="FO1050" i="5" s="1"/>
  <c r="FK1045" i="5"/>
  <c r="FK1050" i="5" s="1"/>
  <c r="FG1045" i="5"/>
  <c r="FG1050" i="5" s="1"/>
  <c r="FC1045" i="5"/>
  <c r="FC1050" i="5" s="1"/>
  <c r="EY1045" i="5"/>
  <c r="EY1050" i="5" s="1"/>
  <c r="EU1045" i="5"/>
  <c r="EU1050" i="5" s="1"/>
  <c r="ER1045" i="5"/>
  <c r="ER1050" i="5" s="1"/>
  <c r="EN1045" i="5"/>
  <c r="EN1050" i="5" s="1"/>
  <c r="EJ1045" i="5"/>
  <c r="EJ1050" i="5" s="1"/>
  <c r="EG1045" i="5"/>
  <c r="EG1050" i="5" s="1"/>
  <c r="ED1045" i="5"/>
  <c r="ED1050" i="5" s="1"/>
  <c r="EA1045" i="5"/>
  <c r="EA1050" i="5" s="1"/>
  <c r="DV1045" i="5"/>
  <c r="DV1050" i="5" s="1"/>
  <c r="DR1045" i="5"/>
  <c r="DR1050" i="5" s="1"/>
  <c r="DO1045" i="5"/>
  <c r="DO1050" i="5" s="1"/>
  <c r="DJ1045" i="5"/>
  <c r="DJ1050" i="5" s="1"/>
  <c r="DG1045" i="5"/>
  <c r="DG1050" i="5" s="1"/>
  <c r="DC1045" i="5"/>
  <c r="DC1050" i="5" s="1"/>
  <c r="CX1045" i="5"/>
  <c r="CX1050" i="5" s="1"/>
  <c r="CU1045" i="5"/>
  <c r="CU1050" i="5" s="1"/>
  <c r="CP1045" i="5"/>
  <c r="CP1050" i="5" s="1"/>
  <c r="CL1045" i="5"/>
  <c r="CL1050" i="5" s="1"/>
  <c r="CJ1045" i="5"/>
  <c r="CJ1050" i="5" s="1"/>
  <c r="CF1045" i="5"/>
  <c r="CF1050" i="5" s="1"/>
  <c r="CB1045" i="5"/>
  <c r="CB1050" i="5" s="1"/>
  <c r="BX1045" i="5"/>
  <c r="BX1050" i="5" s="1"/>
  <c r="BT1045" i="5"/>
  <c r="BT1050" i="5" s="1"/>
  <c r="BP1045" i="5"/>
  <c r="BP1050" i="5" s="1"/>
  <c r="BJ1045" i="5"/>
  <c r="BJ1050" i="5" s="1"/>
  <c r="BF1045" i="5"/>
  <c r="BF1050" i="5" s="1"/>
  <c r="BB1045" i="5"/>
  <c r="BB1050" i="5" s="1"/>
  <c r="AX1045" i="5"/>
  <c r="AX1050" i="5" s="1"/>
  <c r="AT1045" i="5"/>
  <c r="AT1050" i="5" s="1"/>
  <c r="AQ1045" i="5"/>
  <c r="AQ1050" i="5" s="1"/>
  <c r="AL1045" i="5"/>
  <c r="AL1050" i="5" s="1"/>
  <c r="AJ1045" i="5"/>
  <c r="AJ1050" i="5" s="1"/>
  <c r="AF1045" i="5"/>
  <c r="AF1050" i="5" s="1"/>
  <c r="AB1045" i="5"/>
  <c r="AB1050" i="5" s="1"/>
  <c r="Y1045" i="5"/>
  <c r="Y1050" i="5" s="1"/>
  <c r="V1045" i="5"/>
  <c r="V1050" i="5" s="1"/>
  <c r="S1045" i="5"/>
  <c r="S1050" i="5" s="1"/>
  <c r="P1045" i="5"/>
  <c r="P1050" i="5" s="1"/>
  <c r="L1045" i="5"/>
  <c r="L1050" i="5" s="1"/>
  <c r="J1045" i="5"/>
  <c r="J1050" i="5" s="1"/>
  <c r="J1052" i="5" s="1"/>
  <c r="K1052" i="5" l="1"/>
  <c r="L1052" i="5" s="1"/>
  <c r="M1052" i="5" s="1"/>
  <c r="N1052" i="5" s="1"/>
  <c r="O1052" i="5" s="1"/>
  <c r="P1052" i="5" s="1"/>
  <c r="Q1052" i="5" s="1"/>
  <c r="R1052" i="5" s="1"/>
  <c r="S1052" i="5" s="1"/>
  <c r="T1052" i="5" s="1"/>
  <c r="U1052" i="5" s="1"/>
  <c r="V1052" i="5" s="1"/>
  <c r="W1052" i="5" s="1"/>
  <c r="X1052" i="5" s="1"/>
  <c r="Y1052" i="5" s="1"/>
  <c r="Z1052" i="5" s="1"/>
  <c r="AA1052" i="5" s="1"/>
  <c r="AB1052" i="5" s="1"/>
  <c r="AC1052" i="5" s="1"/>
  <c r="AD1052" i="5" s="1"/>
  <c r="AE1052" i="5" s="1"/>
  <c r="AH1052" i="5"/>
  <c r="AI1052" i="5" s="1"/>
  <c r="AJ1052" i="5" s="1"/>
  <c r="AK1052" i="5" s="1"/>
  <c r="AL1052" i="5" s="1"/>
  <c r="AM1052" i="5" s="1"/>
  <c r="AN1052" i="5" s="1"/>
  <c r="AO1052" i="5" s="1"/>
  <c r="AP1052" i="5" s="1"/>
  <c r="AQ1052" i="5" s="1"/>
  <c r="AR1052" i="5" s="1"/>
  <c r="AS1052" i="5" s="1"/>
  <c r="AT1052" i="5" s="1"/>
  <c r="AU1052" i="5" s="1"/>
  <c r="AV1052" i="5" s="1"/>
  <c r="AW1052" i="5" s="1"/>
  <c r="AX1052" i="5" s="1"/>
  <c r="AY1052" i="5" s="1"/>
  <c r="AZ1052" i="5" s="1"/>
  <c r="BA1052" i="5" s="1"/>
  <c r="BB1052" i="5" s="1"/>
  <c r="BC1052" i="5" s="1"/>
  <c r="BD1052" i="5" s="1"/>
  <c r="BE1052" i="5" s="1"/>
  <c r="BF1052" i="5" s="1"/>
  <c r="BG1052" i="5" s="1"/>
  <c r="BH1052" i="5" s="1"/>
  <c r="BI1052" i="5" s="1"/>
  <c r="BJ1052" i="5" s="1"/>
  <c r="BK1052" i="5" s="1"/>
  <c r="BL1052" i="5" s="1"/>
  <c r="BM1052" i="5" s="1"/>
  <c r="BN1052" i="5" s="1"/>
  <c r="BO1052" i="5" s="1"/>
  <c r="BP1052" i="5" s="1"/>
  <c r="BQ1052" i="5" s="1"/>
  <c r="BR1052" i="5" s="1"/>
  <c r="BS1052" i="5" s="1"/>
  <c r="BT1052" i="5" s="1"/>
  <c r="BU1052" i="5" s="1"/>
  <c r="BV1052" i="5" s="1"/>
  <c r="BW1052" i="5" s="1"/>
  <c r="BX1052" i="5" s="1"/>
  <c r="BY1052" i="5" s="1"/>
  <c r="BZ1052" i="5" s="1"/>
  <c r="CA1052" i="5" s="1"/>
  <c r="CB1052" i="5" s="1"/>
  <c r="CC1052" i="5" s="1"/>
  <c r="CD1052" i="5" s="1"/>
  <c r="CE1052" i="5" s="1"/>
  <c r="CF1052" i="5" s="1"/>
  <c r="CG1052" i="5" s="1"/>
  <c r="CH1052" i="5" s="1"/>
  <c r="CI1052" i="5" s="1"/>
  <c r="CJ1052" i="5" s="1"/>
  <c r="CK1052" i="5" s="1"/>
  <c r="CL1052" i="5" s="1"/>
  <c r="CM1052" i="5" s="1"/>
  <c r="CN1052" i="5" s="1"/>
  <c r="CO1052" i="5" s="1"/>
  <c r="CP1052" i="5" s="1"/>
  <c r="CQ1052" i="5" s="1"/>
  <c r="CR1052" i="5" s="1"/>
  <c r="CS1052" i="5" s="1"/>
  <c r="CT1052" i="5" s="1"/>
  <c r="CU1052" i="5" s="1"/>
  <c r="CV1052" i="5" s="1"/>
  <c r="CW1052" i="5" s="1"/>
  <c r="CX1052" i="5" s="1"/>
  <c r="CY1052" i="5" s="1"/>
  <c r="CZ1052" i="5" s="1"/>
  <c r="DA1052" i="5" s="1"/>
  <c r="DB1052" i="5" s="1"/>
  <c r="DC1052" i="5" s="1"/>
  <c r="DD1052" i="5" s="1"/>
  <c r="DE1052" i="5" s="1"/>
  <c r="DF1052" i="5" s="1"/>
  <c r="DG1052" i="5" s="1"/>
  <c r="DH1052" i="5" s="1"/>
  <c r="DI1052" i="5" s="1"/>
  <c r="DJ1052" i="5" s="1"/>
  <c r="DK1052" i="5" s="1"/>
  <c r="DL1052" i="5" s="1"/>
  <c r="DM1052" i="5" s="1"/>
  <c r="DN1052" i="5" s="1"/>
  <c r="DO1052" i="5" s="1"/>
  <c r="DP1052" i="5" s="1"/>
  <c r="DQ1052" i="5" s="1"/>
  <c r="DR1052" i="5" s="1"/>
  <c r="DS1052" i="5" s="1"/>
  <c r="DT1052" i="5" s="1"/>
  <c r="DU1052" i="5" s="1"/>
  <c r="DV1052" i="5" s="1"/>
  <c r="DW1052" i="5" s="1"/>
  <c r="DX1052" i="5" s="1"/>
  <c r="DY1052" i="5" s="1"/>
  <c r="DZ1052" i="5" s="1"/>
  <c r="EA1052" i="5" s="1"/>
  <c r="EB1052" i="5" s="1"/>
  <c r="EC1052" i="5" s="1"/>
  <c r="ED1052" i="5" s="1"/>
  <c r="EE1052" i="5" s="1"/>
  <c r="EF1052" i="5" s="1"/>
  <c r="EG1052" i="5" s="1"/>
  <c r="EH1052" i="5" s="1"/>
  <c r="EI1052" i="5" s="1"/>
  <c r="EJ1052" i="5" s="1"/>
  <c r="EK1052" i="5" s="1"/>
  <c r="EL1052" i="5" s="1"/>
  <c r="EM1052" i="5" s="1"/>
  <c r="EN1052" i="5" s="1"/>
  <c r="EO1052" i="5" s="1"/>
  <c r="EP1052" i="5" s="1"/>
  <c r="EQ1052" i="5" s="1"/>
  <c r="ER1052" i="5" s="1"/>
  <c r="ES1052" i="5" s="1"/>
  <c r="ET1052" i="5" s="1"/>
  <c r="EU1052" i="5" s="1"/>
  <c r="EV1052" i="5" s="1"/>
  <c r="EW1052" i="5" s="1"/>
  <c r="EX1052" i="5" s="1"/>
  <c r="EY1052" i="5" s="1"/>
  <c r="EZ1052" i="5" s="1"/>
  <c r="FA1052" i="5" s="1"/>
  <c r="FB1052" i="5" s="1"/>
  <c r="FC1052" i="5" s="1"/>
  <c r="FD1052" i="5" s="1"/>
  <c r="FE1052" i="5" s="1"/>
  <c r="FF1052" i="5" s="1"/>
  <c r="FG1052" i="5" s="1"/>
  <c r="FH1052" i="5" s="1"/>
  <c r="FI1052" i="5" s="1"/>
  <c r="FJ1052" i="5" s="1"/>
  <c r="FK1052" i="5" s="1"/>
  <c r="FL1052" i="5" s="1"/>
  <c r="FM1052" i="5" s="1"/>
  <c r="FN1052" i="5" s="1"/>
  <c r="FO1052" i="5" s="1"/>
  <c r="FP1052" i="5" s="1"/>
  <c r="FQ1052" i="5" s="1"/>
  <c r="FR1052" i="5" s="1"/>
  <c r="AG1054" i="5"/>
  <c r="J1054" i="5"/>
  <c r="BB1118" i="5"/>
  <c r="DO1118" i="5"/>
  <c r="FP1118" i="5"/>
  <c r="DJ1118" i="5"/>
  <c r="FE1118" i="5"/>
  <c r="DQ1118" i="5"/>
  <c r="Q1118" i="5"/>
  <c r="DN1118" i="5"/>
  <c r="CJ1118" i="5"/>
  <c r="FD1118" i="5"/>
  <c r="FL1118" i="5"/>
  <c r="DL1118" i="5"/>
  <c r="M1118" i="5"/>
  <c r="N1118" i="5"/>
  <c r="EL1118" i="5"/>
  <c r="CE1118" i="5"/>
  <c r="BL1118" i="5"/>
  <c r="AR1118" i="5"/>
  <c r="AB1118" i="5"/>
  <c r="CL1118" i="5"/>
  <c r="DH1118" i="5"/>
  <c r="AA1118" i="5"/>
  <c r="CS1118" i="5"/>
  <c r="FB1118" i="5"/>
  <c r="BV1118" i="5"/>
  <c r="EK1118" i="5"/>
  <c r="EJ1118" i="5"/>
  <c r="DC1118" i="5"/>
  <c r="T1118" i="5"/>
  <c r="DY1118" i="5"/>
  <c r="J638" i="5"/>
  <c r="J106" i="5"/>
  <c r="J951" i="5"/>
  <c r="J642" i="5"/>
  <c r="J190" i="5"/>
  <c r="J101" i="5"/>
  <c r="J1005" i="5"/>
  <c r="J628" i="5" l="1"/>
  <c r="J195" i="5"/>
  <c r="J114" i="5"/>
  <c r="J1006" i="5"/>
  <c r="FN1118" i="5"/>
  <c r="FJ1118" i="5"/>
  <c r="FF1118" i="5"/>
  <c r="EX1118" i="5"/>
  <c r="ET1118" i="5"/>
  <c r="EP1118" i="5"/>
  <c r="EI1118" i="5"/>
  <c r="EE1118" i="5"/>
  <c r="EB1118" i="5"/>
  <c r="DX1118" i="5"/>
  <c r="DT1118" i="5"/>
  <c r="DM1118" i="5"/>
  <c r="DI1118" i="5"/>
  <c r="CZ1118" i="5"/>
  <c r="CW1118" i="5"/>
  <c r="CA1118" i="5"/>
  <c r="BC1118" i="5"/>
  <c r="BQ1118" i="5"/>
  <c r="BA1118" i="5"/>
  <c r="DE1118" i="5"/>
  <c r="CI1118" i="5"/>
  <c r="BH1118" i="5"/>
  <c r="AY1118" i="5"/>
  <c r="CK1118" i="5"/>
  <c r="AW1118" i="5"/>
  <c r="AU1118" i="5"/>
  <c r="AP1118" i="5"/>
  <c r="AM1118" i="5"/>
  <c r="AI1118" i="5"/>
  <c r="AC1118" i="5"/>
  <c r="Z1118" i="5"/>
  <c r="U1118" i="5"/>
  <c r="R1118" i="5"/>
  <c r="O1118" i="5"/>
  <c r="EZ1118" i="5"/>
  <c r="K1118" i="5"/>
  <c r="FQ1118" i="5"/>
  <c r="FM1118" i="5"/>
  <c r="FI1118" i="5"/>
  <c r="FA1118" i="5"/>
  <c r="EW1118" i="5"/>
  <c r="ES1118" i="5"/>
  <c r="EO1118" i="5"/>
  <c r="EF1118" i="5"/>
  <c r="EC1118" i="5"/>
  <c r="DU1118" i="5"/>
  <c r="DP1118" i="5"/>
  <c r="DD1118" i="5"/>
  <c r="DA1118" i="5"/>
  <c r="CV1118" i="5"/>
  <c r="CR1118" i="5"/>
  <c r="CN1118" i="5"/>
  <c r="CH1118" i="5"/>
  <c r="BR1118" i="5"/>
  <c r="BO1118" i="5"/>
  <c r="BD1118" i="5"/>
  <c r="EH1118" i="5"/>
  <c r="DW1118" i="5"/>
  <c r="BM1118" i="5"/>
  <c r="BZ1118" i="5"/>
  <c r="BG1118" i="5"/>
  <c r="EV1118" i="5"/>
  <c r="EQ1118" i="5"/>
  <c r="EM1118" i="5"/>
  <c r="DZ1118" i="5"/>
  <c r="CQ1118" i="5"/>
  <c r="BY1118" i="5"/>
  <c r="CM1118" i="5"/>
  <c r="AZ1118" i="5"/>
  <c r="AV1118" i="5"/>
  <c r="AN1118" i="5"/>
  <c r="AH1118" i="5"/>
  <c r="AE1118" i="5"/>
  <c r="X1118" i="5"/>
  <c r="FH1118" i="5"/>
  <c r="DS1118" i="5"/>
  <c r="CC1118" i="5"/>
  <c r="AO1118" i="5"/>
  <c r="DK1118" i="5"/>
  <c r="DF1118" i="5"/>
  <c r="DB1118" i="5"/>
  <c r="CY1118" i="5"/>
  <c r="CT1118" i="5"/>
  <c r="BI1118" i="5"/>
  <c r="AG1118" i="5"/>
  <c r="AD1118" i="5"/>
  <c r="W1118" i="5"/>
  <c r="FO1118" i="5"/>
  <c r="FK1118" i="5"/>
  <c r="FG1118" i="5"/>
  <c r="FC1118" i="5"/>
  <c r="EY1118" i="5"/>
  <c r="EU1118" i="5"/>
  <c r="EN1118" i="5"/>
  <c r="EG1118" i="5"/>
  <c r="ED1118" i="5"/>
  <c r="EA1118" i="5"/>
  <c r="DV1118" i="5"/>
  <c r="BU1118" i="5"/>
  <c r="ER1118" i="5"/>
  <c r="BE1118" i="5"/>
  <c r="DR1118" i="5"/>
  <c r="DG1118" i="5"/>
  <c r="CX1118" i="5"/>
  <c r="CU1118" i="5"/>
  <c r="CP1118" i="5"/>
  <c r="AS1118" i="5"/>
  <c r="CF1118" i="5"/>
  <c r="CB1118" i="5"/>
  <c r="BX1118" i="5"/>
  <c r="BT1118" i="5"/>
  <c r="BP1118" i="5"/>
  <c r="BJ1118" i="5"/>
  <c r="BF1118" i="5"/>
  <c r="AX1118" i="5"/>
  <c r="AT1118" i="5"/>
  <c r="AQ1118" i="5"/>
  <c r="AL1118" i="5"/>
  <c r="AJ1118" i="5"/>
  <c r="AF1118" i="5"/>
  <c r="Y1118" i="5"/>
  <c r="V1118" i="5"/>
  <c r="S1118" i="5"/>
  <c r="P1118" i="5"/>
  <c r="L1118" i="5"/>
  <c r="J1056" i="5"/>
  <c r="J1125" i="5" s="1"/>
  <c r="J1118" i="5"/>
  <c r="J1119" i="5" s="1"/>
  <c r="CO1118" i="5"/>
  <c r="CD1118" i="5"/>
  <c r="BW1118" i="5"/>
  <c r="BS1118" i="5"/>
  <c r="BK1118" i="5"/>
  <c r="AK1118" i="5"/>
  <c r="BN1118" i="5"/>
  <c r="CG1118" i="5"/>
  <c r="J199" i="5" l="1"/>
  <c r="J119" i="5"/>
  <c r="J629" i="5"/>
  <c r="J648" i="5"/>
  <c r="J202" i="5"/>
  <c r="J122" i="5"/>
  <c r="J1127" i="5"/>
  <c r="K1054" i="5" l="1"/>
  <c r="L1054" i="5" l="1"/>
  <c r="M1054" i="5" l="1"/>
  <c r="N1054" i="5" l="1"/>
  <c r="O1054" i="5" l="1"/>
  <c r="P1054" i="5" l="1"/>
  <c r="Q1054" i="5" l="1"/>
  <c r="I1041" i="5" l="1"/>
  <c r="R1042" i="5"/>
  <c r="S1042" i="5"/>
  <c r="T1042" i="5"/>
  <c r="U1042" i="5"/>
  <c r="V1042" i="5"/>
  <c r="W1042" i="5"/>
  <c r="X1042" i="5"/>
  <c r="Y1042" i="5"/>
  <c r="Z1042" i="5"/>
  <c r="AA1042" i="5"/>
  <c r="AB1042" i="5"/>
  <c r="AC1042" i="5"/>
  <c r="AD1042" i="5"/>
  <c r="AE1042" i="5"/>
  <c r="AF1042" i="5"/>
  <c r="AG1042" i="5"/>
  <c r="AH1042" i="5"/>
  <c r="AI1042" i="5"/>
  <c r="AJ1042" i="5"/>
  <c r="AK1042" i="5"/>
  <c r="AL1042" i="5"/>
  <c r="AM1042" i="5"/>
  <c r="AN1042" i="5"/>
  <c r="AO1042" i="5"/>
  <c r="AP1042" i="5"/>
  <c r="AQ1042" i="5"/>
  <c r="AR1042" i="5"/>
  <c r="AS1042" i="5"/>
  <c r="AT1042" i="5"/>
  <c r="AU1042" i="5"/>
  <c r="AV1042" i="5"/>
  <c r="AW1042" i="5"/>
  <c r="AX1042" i="5"/>
  <c r="AY1042" i="5"/>
  <c r="AZ1042" i="5"/>
  <c r="BA1042" i="5"/>
  <c r="BB1042" i="5"/>
  <c r="BC1042" i="5"/>
  <c r="BD1042" i="5"/>
  <c r="BE1042" i="5"/>
  <c r="BF1042" i="5"/>
  <c r="BG1042" i="5"/>
  <c r="BH1042" i="5"/>
  <c r="BI1042" i="5"/>
  <c r="BJ1042" i="5"/>
  <c r="BK1042" i="5"/>
  <c r="BL1042" i="5"/>
  <c r="BM1042" i="5"/>
  <c r="BN1042" i="5"/>
  <c r="BO1042" i="5"/>
  <c r="BP1042" i="5"/>
  <c r="BQ1042" i="5"/>
  <c r="BR1042" i="5"/>
  <c r="BS1042" i="5"/>
  <c r="BT1042" i="5"/>
  <c r="BU1042" i="5"/>
  <c r="BV1042" i="5"/>
  <c r="BW1042" i="5"/>
  <c r="BX1042" i="5"/>
  <c r="BY1042" i="5"/>
  <c r="BZ1042" i="5"/>
  <c r="CA1042" i="5"/>
  <c r="CB1042" i="5"/>
  <c r="CC1042" i="5"/>
  <c r="CD1042" i="5"/>
  <c r="CE1042" i="5"/>
  <c r="CF1042" i="5"/>
  <c r="CG1042" i="5"/>
  <c r="CH1042" i="5"/>
  <c r="CI1042" i="5"/>
  <c r="CJ1042" i="5"/>
  <c r="CK1042" i="5"/>
  <c r="CL1042" i="5"/>
  <c r="CM1042" i="5"/>
  <c r="CN1042" i="5"/>
  <c r="CO1042" i="5"/>
  <c r="CP1042" i="5"/>
  <c r="CQ1042" i="5"/>
  <c r="CR1042" i="5"/>
  <c r="CS1042" i="5"/>
  <c r="CT1042" i="5"/>
  <c r="CU1042" i="5"/>
  <c r="CV1042" i="5"/>
  <c r="CW1042" i="5"/>
  <c r="CX1042" i="5"/>
  <c r="CY1042" i="5"/>
  <c r="CZ1042" i="5"/>
  <c r="DA1042" i="5"/>
  <c r="DB1042" i="5"/>
  <c r="DC1042" i="5"/>
  <c r="DD1042" i="5"/>
  <c r="DE1042" i="5"/>
  <c r="DF1042" i="5"/>
  <c r="DG1042" i="5"/>
  <c r="DH1042" i="5"/>
  <c r="DI1042" i="5"/>
  <c r="DJ1042" i="5"/>
  <c r="DK1042" i="5"/>
  <c r="DL1042" i="5"/>
  <c r="DM1042" i="5"/>
  <c r="DN1042" i="5"/>
  <c r="DO1042" i="5"/>
  <c r="DP1042" i="5"/>
  <c r="DQ1042" i="5"/>
  <c r="DR1042" i="5"/>
  <c r="DS1042" i="5"/>
  <c r="DT1042" i="5"/>
  <c r="DU1042" i="5"/>
  <c r="DV1042" i="5"/>
  <c r="DW1042" i="5"/>
  <c r="DX1042" i="5"/>
  <c r="DY1042" i="5"/>
  <c r="DZ1042" i="5"/>
  <c r="EA1042" i="5"/>
  <c r="EB1042" i="5"/>
  <c r="EC1042" i="5"/>
  <c r="ED1042" i="5"/>
  <c r="EE1042" i="5"/>
  <c r="EF1042" i="5"/>
  <c r="EG1042" i="5"/>
  <c r="EH1042" i="5"/>
  <c r="EI1042" i="5"/>
  <c r="EJ1042" i="5"/>
  <c r="EK1042" i="5"/>
  <c r="EL1042" i="5"/>
  <c r="EM1042" i="5"/>
  <c r="EN1042" i="5"/>
  <c r="EO1042" i="5"/>
  <c r="EP1042" i="5"/>
  <c r="EQ1042" i="5"/>
  <c r="ER1042" i="5"/>
  <c r="ES1042" i="5"/>
  <c r="ET1042" i="5"/>
  <c r="EU1042" i="5"/>
  <c r="EV1042" i="5"/>
  <c r="EW1042" i="5"/>
  <c r="EX1042" i="5"/>
  <c r="EY1042" i="5"/>
  <c r="EZ1042" i="5"/>
  <c r="FA1042" i="5"/>
  <c r="FB1042" i="5"/>
  <c r="FC1042" i="5"/>
  <c r="FD1042" i="5"/>
  <c r="FE1042" i="5"/>
  <c r="FF1042" i="5"/>
  <c r="FG1042" i="5"/>
  <c r="FH1042" i="5"/>
  <c r="FI1042" i="5"/>
  <c r="FJ1042" i="5"/>
  <c r="FK1042" i="5"/>
  <c r="FL1042" i="5"/>
  <c r="FM1042" i="5"/>
  <c r="FN1042" i="5"/>
  <c r="FO1042" i="5"/>
  <c r="FP1042" i="5"/>
  <c r="FQ1042" i="5"/>
  <c r="FR1042" i="5"/>
  <c r="R1054" i="5"/>
  <c r="S1054" i="5"/>
  <c r="T1054" i="5"/>
  <c r="U1054" i="5"/>
  <c r="V1054" i="5"/>
  <c r="W1054" i="5"/>
  <c r="X1054" i="5"/>
  <c r="Y1054" i="5"/>
  <c r="Z1054" i="5"/>
  <c r="AA1054" i="5"/>
  <c r="AB1054" i="5"/>
  <c r="AC1054" i="5"/>
  <c r="AD1054" i="5"/>
  <c r="AE1054" i="5"/>
  <c r="AH1054" i="5"/>
  <c r="AI1054" i="5"/>
  <c r="AJ1054" i="5"/>
  <c r="AK1054" i="5"/>
  <c r="AL1054" i="5"/>
  <c r="AM1054" i="5"/>
  <c r="AN1054" i="5"/>
  <c r="AO1054" i="5"/>
  <c r="AP1054" i="5"/>
  <c r="AQ1054" i="5"/>
  <c r="AR1054" i="5"/>
  <c r="AS1054" i="5"/>
  <c r="AT1054" i="5"/>
  <c r="AU1054" i="5"/>
  <c r="AV1054" i="5"/>
  <c r="AW1054" i="5"/>
  <c r="AX1054" i="5"/>
  <c r="AY1054" i="5"/>
  <c r="AZ1054" i="5"/>
  <c r="BA1054" i="5"/>
  <c r="BB1054" i="5"/>
  <c r="BC1054" i="5"/>
  <c r="BD1054" i="5"/>
  <c r="BE1054" i="5"/>
  <c r="BF1054" i="5"/>
  <c r="BG1054" i="5"/>
  <c r="BH1054" i="5"/>
  <c r="BI1054" i="5"/>
  <c r="BJ1054" i="5"/>
  <c r="BK1054" i="5"/>
  <c r="BL1054" i="5"/>
  <c r="BM1054" i="5"/>
  <c r="BN1054" i="5"/>
  <c r="BO1054" i="5"/>
  <c r="BP1054" i="5"/>
  <c r="BQ1054" i="5"/>
  <c r="BR1054" i="5"/>
  <c r="BS1054" i="5"/>
  <c r="BT1054" i="5"/>
  <c r="BU1054" i="5"/>
  <c r="BV1054" i="5"/>
  <c r="BW1054" i="5"/>
  <c r="BX1054" i="5"/>
  <c r="BY1054" i="5"/>
  <c r="BZ1054" i="5"/>
  <c r="CA1054" i="5"/>
  <c r="CB1054" i="5"/>
  <c r="CC1054" i="5"/>
  <c r="CD1054" i="5"/>
  <c r="CE1054" i="5"/>
  <c r="CF1054" i="5"/>
  <c r="CG1054" i="5"/>
  <c r="CH1054" i="5"/>
  <c r="CI1054" i="5"/>
  <c r="CJ1054" i="5"/>
  <c r="CK1054" i="5"/>
  <c r="CL1054" i="5"/>
  <c r="CM1054" i="5"/>
  <c r="CN1054" i="5"/>
  <c r="CO1054" i="5"/>
  <c r="CP1054" i="5"/>
  <c r="CQ1054" i="5"/>
  <c r="CR1054" i="5"/>
  <c r="CS1054" i="5"/>
  <c r="CT1054" i="5"/>
  <c r="CU1054" i="5"/>
  <c r="CV1054" i="5"/>
  <c r="CW1054" i="5"/>
  <c r="CX1054" i="5"/>
  <c r="CY1054" i="5"/>
  <c r="CZ1054" i="5"/>
  <c r="DA1054" i="5"/>
  <c r="DB1054" i="5"/>
  <c r="DC1054" i="5"/>
  <c r="DD1054" i="5"/>
  <c r="DE1054" i="5"/>
  <c r="DF1054" i="5"/>
  <c r="DG1054" i="5"/>
  <c r="DH1054" i="5"/>
  <c r="DI1054" i="5"/>
  <c r="DJ1054" i="5"/>
  <c r="DK1054" i="5"/>
  <c r="DL1054" i="5"/>
  <c r="DM1054" i="5"/>
  <c r="DN1054" i="5"/>
  <c r="DO1054" i="5"/>
  <c r="DP1054" i="5"/>
  <c r="DQ1054" i="5"/>
  <c r="DR1054" i="5"/>
  <c r="DS1054" i="5"/>
  <c r="DT1054" i="5"/>
  <c r="DU1054" i="5"/>
  <c r="DV1054" i="5"/>
  <c r="DW1054" i="5"/>
  <c r="DX1054" i="5"/>
  <c r="DY1054" i="5"/>
  <c r="DZ1054" i="5"/>
  <c r="EA1054" i="5"/>
  <c r="EB1054" i="5"/>
  <c r="EC1054" i="5"/>
  <c r="ED1054" i="5"/>
  <c r="EE1054" i="5"/>
  <c r="EF1054" i="5"/>
  <c r="EG1054" i="5"/>
  <c r="EH1054" i="5"/>
  <c r="EI1054" i="5"/>
  <c r="EJ1054" i="5"/>
  <c r="EK1054" i="5"/>
  <c r="EL1054" i="5"/>
  <c r="EM1054" i="5"/>
  <c r="EN1054" i="5"/>
  <c r="EO1054" i="5"/>
  <c r="EP1054" i="5"/>
  <c r="EQ1054" i="5"/>
  <c r="ER1054" i="5"/>
  <c r="ES1054" i="5"/>
  <c r="ET1054" i="5"/>
  <c r="EU1054" i="5"/>
  <c r="EV1054" i="5"/>
  <c r="EW1054" i="5"/>
  <c r="EX1054" i="5"/>
  <c r="EY1054" i="5"/>
  <c r="EZ1054" i="5"/>
  <c r="FA1054" i="5"/>
  <c r="FB1054" i="5"/>
  <c r="FC1054" i="5"/>
  <c r="FD1054" i="5"/>
  <c r="FE1054" i="5"/>
  <c r="FF1054" i="5"/>
  <c r="FG1054" i="5"/>
  <c r="FH1054" i="5"/>
  <c r="FI1054" i="5"/>
  <c r="FJ1054" i="5"/>
  <c r="FK1054" i="5"/>
  <c r="FL1054" i="5"/>
  <c r="FM1054" i="5"/>
  <c r="FN1054" i="5"/>
  <c r="FO1054" i="5"/>
  <c r="FP1054" i="5"/>
  <c r="FQ1054" i="5"/>
  <c r="FR1054" i="5"/>
  <c r="I1054" i="5" l="1"/>
  <c r="F1054" i="5" s="1"/>
  <c r="E1068" i="5" s="1"/>
  <c r="E1069" i="5" s="1"/>
  <c r="I1042" i="5"/>
  <c r="E1042" i="5" s="1"/>
  <c r="F1042" i="5" s="1"/>
  <c r="FR1060" i="5" l="1"/>
  <c r="FI1060" i="5"/>
  <c r="FD1060" i="5"/>
  <c r="EX1060" i="5"/>
  <c r="EU1060" i="5"/>
  <c r="EN1060" i="5"/>
  <c r="EL1060" i="5"/>
  <c r="EG1060" i="5"/>
  <c r="ED1060" i="5"/>
  <c r="DZ1060" i="5"/>
  <c r="DT1060" i="5"/>
  <c r="DR1060" i="5"/>
  <c r="DL1060" i="5"/>
  <c r="DJ1060" i="5"/>
  <c r="DB1060" i="5"/>
  <c r="CY1060" i="5"/>
  <c r="CU1060" i="5"/>
  <c r="CQ1060" i="5"/>
  <c r="CM1060" i="5"/>
  <c r="CH1060" i="5"/>
  <c r="CD1060" i="5"/>
  <c r="BZ1060" i="5"/>
  <c r="BT1060" i="5"/>
  <c r="BQ1060" i="5"/>
  <c r="BM1060" i="5"/>
  <c r="BJ1060" i="5"/>
  <c r="BD1060" i="5"/>
  <c r="BA1060" i="5"/>
  <c r="AX1060" i="5"/>
  <c r="AU1060" i="5"/>
  <c r="AR1060" i="5"/>
  <c r="AM1060" i="5"/>
  <c r="AJ1060" i="5"/>
  <c r="AH1060" i="5"/>
  <c r="AD1060" i="5"/>
  <c r="X1060" i="5"/>
  <c r="V1060" i="5"/>
  <c r="Q1060" i="5"/>
  <c r="K1060" i="5"/>
  <c r="FN1060" i="5"/>
  <c r="FL1060" i="5"/>
  <c r="FG1060" i="5"/>
  <c r="EV1060" i="5"/>
  <c r="ES1060" i="5"/>
  <c r="EP1060" i="5"/>
  <c r="EJ1060" i="5"/>
  <c r="EE1060" i="5"/>
  <c r="EB1060" i="5"/>
  <c r="DY1060" i="5"/>
  <c r="DV1060" i="5"/>
  <c r="DN1060" i="5"/>
  <c r="DK1060" i="5"/>
  <c r="DA1060" i="5"/>
  <c r="CX1060" i="5"/>
  <c r="CR1060" i="5"/>
  <c r="CO1060" i="5"/>
  <c r="CJ1060" i="5"/>
  <c r="CE1060" i="5"/>
  <c r="BY1060" i="5"/>
  <c r="BU1060" i="5"/>
  <c r="BR1060" i="5"/>
  <c r="BL1060" i="5"/>
  <c r="BI1060" i="5"/>
  <c r="BE1060" i="5"/>
  <c r="BB1060" i="5"/>
  <c r="AV1060" i="5"/>
  <c r="AP1060" i="5"/>
  <c r="AK1060" i="5"/>
  <c r="AI1060" i="5"/>
  <c r="AB1060" i="5"/>
  <c r="Z1060" i="5"/>
  <c r="P1060" i="5"/>
  <c r="N1060" i="5"/>
  <c r="J1060" i="5"/>
  <c r="FQ1060" i="5"/>
  <c r="FO1060" i="5"/>
  <c r="FK1060" i="5"/>
  <c r="FH1060" i="5"/>
  <c r="FE1060" i="5"/>
  <c r="FB1060" i="5"/>
  <c r="EZ1060" i="5"/>
  <c r="EW1060" i="5"/>
  <c r="ET1060" i="5"/>
  <c r="EQ1060" i="5"/>
  <c r="EM1060" i="5"/>
  <c r="EI1060" i="5"/>
  <c r="EF1060" i="5"/>
  <c r="EC1060" i="5"/>
  <c r="EA1060" i="5"/>
  <c r="DX1060" i="5"/>
  <c r="DU1060" i="5"/>
  <c r="DQ1060" i="5"/>
  <c r="DO1060" i="5"/>
  <c r="DI1060" i="5"/>
  <c r="DF1060" i="5"/>
  <c r="DD1060" i="5"/>
  <c r="CZ1060" i="5"/>
  <c r="CW1060" i="5"/>
  <c r="CT1060" i="5"/>
  <c r="CK1060" i="5"/>
  <c r="CG1060" i="5"/>
  <c r="CC1060" i="5"/>
  <c r="BX1060" i="5"/>
  <c r="BV1060" i="5"/>
  <c r="BP1060" i="5"/>
  <c r="BN1060" i="5"/>
  <c r="BH1060" i="5"/>
  <c r="BF1060" i="5"/>
  <c r="AY1060" i="5"/>
  <c r="AS1060" i="5"/>
  <c r="AQ1060" i="5"/>
  <c r="AN1060" i="5"/>
  <c r="AG1060" i="5"/>
  <c r="AC1060" i="5"/>
  <c r="Y1060" i="5"/>
  <c r="U1060" i="5"/>
  <c r="S1060" i="5"/>
  <c r="O1060" i="5"/>
  <c r="L1060" i="5"/>
  <c r="FP1060" i="5"/>
  <c r="FM1060" i="5"/>
  <c r="FJ1060" i="5"/>
  <c r="FF1060" i="5"/>
  <c r="FC1060" i="5"/>
  <c r="FA1060" i="5"/>
  <c r="EY1060" i="5"/>
  <c r="ER1060" i="5"/>
  <c r="EO1060" i="5"/>
  <c r="EK1060" i="5"/>
  <c r="EH1060" i="5"/>
  <c r="DW1060" i="5"/>
  <c r="DS1060" i="5"/>
  <c r="DP1060" i="5"/>
  <c r="DM1060" i="5"/>
  <c r="DH1060" i="5"/>
  <c r="DG1060" i="5"/>
  <c r="DE1060" i="5"/>
  <c r="DC1060" i="5"/>
  <c r="CV1060" i="5"/>
  <c r="CS1060" i="5"/>
  <c r="CP1060" i="5"/>
  <c r="CN1060" i="5"/>
  <c r="CL1060" i="5"/>
  <c r="CI1060" i="5"/>
  <c r="CF1060" i="5"/>
  <c r="CB1060" i="5"/>
  <c r="CA1060" i="5"/>
  <c r="BW1060" i="5"/>
  <c r="BS1060" i="5"/>
  <c r="BO1060" i="5"/>
  <c r="BK1060" i="5"/>
  <c r="BG1060" i="5"/>
  <c r="BC1060" i="5"/>
  <c r="AZ1060" i="5"/>
  <c r="AW1060" i="5"/>
  <c r="AT1060" i="5"/>
  <c r="AO1060" i="5"/>
  <c r="AL1060" i="5"/>
  <c r="AF1060" i="5"/>
  <c r="AE1060" i="5"/>
  <c r="AA1060" i="5"/>
  <c r="W1060" i="5"/>
  <c r="T1060" i="5"/>
  <c r="R1060" i="5"/>
  <c r="M1060" i="5"/>
  <c r="FR1076" i="5"/>
  <c r="FQ1076" i="5"/>
  <c r="FP1076" i="5"/>
  <c r="FO1076" i="5"/>
  <c r="FN1076" i="5"/>
  <c r="FM1076" i="5"/>
  <c r="FL1076" i="5"/>
  <c r="FK1076" i="5"/>
  <c r="FJ1076" i="5"/>
  <c r="FI1076" i="5"/>
  <c r="FH1076" i="5"/>
  <c r="FG1076" i="5"/>
  <c r="FF1076" i="5"/>
  <c r="FE1076" i="5"/>
  <c r="FD1076" i="5"/>
  <c r="FC1076" i="5"/>
  <c r="FB1076" i="5"/>
  <c r="FA1076" i="5"/>
  <c r="EZ1076" i="5"/>
  <c r="EY1076" i="5"/>
  <c r="EX1076" i="5"/>
  <c r="EW1076" i="5"/>
  <c r="EV1076" i="5"/>
  <c r="EU1076" i="5"/>
  <c r="ET1076" i="5"/>
  <c r="ES1076" i="5"/>
  <c r="ER1076" i="5"/>
  <c r="EQ1076" i="5"/>
  <c r="EP1076" i="5"/>
  <c r="EO1076" i="5"/>
  <c r="EN1076" i="5"/>
  <c r="EM1076" i="5"/>
  <c r="EL1076" i="5"/>
  <c r="EK1076" i="5"/>
  <c r="EJ1076" i="5"/>
  <c r="EI1076" i="5"/>
  <c r="EH1076" i="5"/>
  <c r="EG1076" i="5"/>
  <c r="EF1076" i="5"/>
  <c r="EE1076" i="5"/>
  <c r="ED1076" i="5"/>
  <c r="EC1076" i="5"/>
  <c r="EB1076" i="5"/>
  <c r="EA1076" i="5"/>
  <c r="DZ1076" i="5"/>
  <c r="DY1076" i="5"/>
  <c r="DX1076" i="5"/>
  <c r="DW1076" i="5"/>
  <c r="DV1076" i="5"/>
  <c r="DU1076" i="5"/>
  <c r="DT1076" i="5"/>
  <c r="DS1076" i="5"/>
  <c r="DR1076" i="5"/>
  <c r="DQ1076" i="5"/>
  <c r="DP1076" i="5"/>
  <c r="DO1076" i="5"/>
  <c r="DN1076" i="5"/>
  <c r="DM1076" i="5"/>
  <c r="DL1076" i="5"/>
  <c r="DK1076" i="5"/>
  <c r="DJ1076" i="5"/>
  <c r="DI1076" i="5"/>
  <c r="DH1076" i="5"/>
  <c r="DG1076" i="5"/>
  <c r="DF1076" i="5"/>
  <c r="DE1076" i="5"/>
  <c r="DD1076" i="5"/>
  <c r="DC1076" i="5"/>
  <c r="DB1076" i="5"/>
  <c r="DA1076" i="5"/>
  <c r="CZ1076" i="5"/>
  <c r="CY1076" i="5"/>
  <c r="CX1076" i="5"/>
  <c r="CW1076" i="5"/>
  <c r="CV1076" i="5"/>
  <c r="CU1076" i="5"/>
  <c r="CT1076" i="5"/>
  <c r="CS1076" i="5"/>
  <c r="CR1076" i="5"/>
  <c r="CQ1076" i="5"/>
  <c r="CP1076" i="5"/>
  <c r="CO1076" i="5"/>
  <c r="CN1076" i="5"/>
  <c r="CM1076" i="5"/>
  <c r="CL1076" i="5"/>
  <c r="CK1076" i="5"/>
  <c r="CJ1076" i="5"/>
  <c r="CI1076" i="5"/>
  <c r="CH1076" i="5"/>
  <c r="CG1076" i="5"/>
  <c r="CF1076" i="5"/>
  <c r="CE1076" i="5"/>
  <c r="CD1076" i="5"/>
  <c r="CC1076" i="5"/>
  <c r="CB1076" i="5"/>
  <c r="CA1076" i="5"/>
  <c r="BZ1076" i="5"/>
  <c r="BY1076" i="5"/>
  <c r="BX1076" i="5"/>
  <c r="BW1076" i="5"/>
  <c r="BV1076" i="5"/>
  <c r="BU1076" i="5"/>
  <c r="BT1076" i="5"/>
  <c r="BS1076" i="5"/>
  <c r="BR1076" i="5"/>
  <c r="BQ1076" i="5"/>
  <c r="BP1076" i="5"/>
  <c r="BO1076" i="5"/>
  <c r="BN1076" i="5"/>
  <c r="BM1076" i="5"/>
  <c r="BL1076" i="5"/>
  <c r="BK1076" i="5"/>
  <c r="BJ1076" i="5"/>
  <c r="BI1076" i="5"/>
  <c r="BH1076" i="5"/>
  <c r="BG1076" i="5"/>
  <c r="BF1076" i="5"/>
  <c r="BE1076" i="5"/>
  <c r="BD1076" i="5"/>
  <c r="BC1076" i="5"/>
  <c r="BB1076" i="5"/>
  <c r="BA1076" i="5"/>
  <c r="AZ1076" i="5"/>
  <c r="AY1076" i="5"/>
  <c r="AX1076" i="5"/>
  <c r="AW1076" i="5"/>
  <c r="AV1076" i="5"/>
  <c r="AU1076" i="5"/>
  <c r="AT1076" i="5"/>
  <c r="AS1076" i="5"/>
  <c r="AR1076" i="5"/>
  <c r="AQ1076" i="5"/>
  <c r="AP1076" i="5"/>
  <c r="AO1076" i="5"/>
  <c r="AN1076" i="5"/>
  <c r="AM1076" i="5"/>
  <c r="AL1076" i="5"/>
  <c r="AK1076" i="5"/>
  <c r="AJ1076" i="5"/>
  <c r="AI1076" i="5"/>
  <c r="AH1076" i="5"/>
  <c r="AG1076" i="5"/>
  <c r="AF1076" i="5"/>
  <c r="AE1076" i="5"/>
  <c r="AD1076" i="5"/>
  <c r="AC1076" i="5"/>
  <c r="AB1076" i="5"/>
  <c r="AA1076" i="5"/>
  <c r="Z1076" i="5"/>
  <c r="Y1076" i="5"/>
  <c r="X1076" i="5"/>
  <c r="W1076" i="5"/>
  <c r="V1076" i="5"/>
  <c r="U1076" i="5"/>
  <c r="T1076" i="5"/>
  <c r="S1076" i="5"/>
  <c r="R1076" i="5"/>
  <c r="Q1076" i="5"/>
  <c r="P1076" i="5"/>
  <c r="O1076" i="5"/>
  <c r="N1076" i="5"/>
  <c r="M1076" i="5"/>
  <c r="L1076" i="5"/>
  <c r="K1076" i="5"/>
  <c r="J1076" i="5"/>
  <c r="E1071" i="5"/>
  <c r="AG1071" i="5" s="1"/>
  <c r="FR639" i="5" l="1"/>
  <c r="FR115" i="5"/>
  <c r="FI639" i="5"/>
  <c r="FI115" i="5"/>
  <c r="FD639" i="5"/>
  <c r="FD115" i="5"/>
  <c r="EX639" i="5"/>
  <c r="EX115" i="5"/>
  <c r="EU639" i="5"/>
  <c r="EU115" i="5"/>
  <c r="EN639" i="5"/>
  <c r="EN115" i="5"/>
  <c r="EL639" i="5"/>
  <c r="EL115" i="5"/>
  <c r="EG639" i="5"/>
  <c r="EG115" i="5"/>
  <c r="ED639" i="5"/>
  <c r="ED115" i="5"/>
  <c r="DZ639" i="5"/>
  <c r="DZ115" i="5"/>
  <c r="DT639" i="5"/>
  <c r="DT115" i="5"/>
  <c r="DR639" i="5"/>
  <c r="DR115" i="5"/>
  <c r="DL639" i="5"/>
  <c r="DL115" i="5"/>
  <c r="DJ639" i="5"/>
  <c r="DJ115" i="5"/>
  <c r="DB639" i="5"/>
  <c r="DB115" i="5"/>
  <c r="CY639" i="5"/>
  <c r="CY115" i="5"/>
  <c r="CU639" i="5"/>
  <c r="CU115" i="5"/>
  <c r="CQ639" i="5"/>
  <c r="CQ115" i="5"/>
  <c r="CM639" i="5"/>
  <c r="CM115" i="5"/>
  <c r="CH639" i="5"/>
  <c r="CH115" i="5"/>
  <c r="CD639" i="5"/>
  <c r="CD115" i="5"/>
  <c r="BZ639" i="5"/>
  <c r="BZ115" i="5"/>
  <c r="BT639" i="5"/>
  <c r="BT115" i="5"/>
  <c r="BQ639" i="5"/>
  <c r="BQ115" i="5"/>
  <c r="BM639" i="5"/>
  <c r="BM115" i="5"/>
  <c r="BJ639" i="5"/>
  <c r="BJ115" i="5"/>
  <c r="BD639" i="5"/>
  <c r="BD115" i="5"/>
  <c r="BA639" i="5"/>
  <c r="BA115" i="5"/>
  <c r="AX639" i="5"/>
  <c r="AX115" i="5"/>
  <c r="AU639" i="5"/>
  <c r="AU115" i="5"/>
  <c r="AR639" i="5"/>
  <c r="AR115" i="5"/>
  <c r="AM639" i="5"/>
  <c r="AM115" i="5"/>
  <c r="AJ639" i="5"/>
  <c r="AJ115" i="5"/>
  <c r="AH639" i="5"/>
  <c r="AH115" i="5"/>
  <c r="AD639" i="5"/>
  <c r="AD115" i="5"/>
  <c r="X639" i="5"/>
  <c r="X115" i="5"/>
  <c r="V639" i="5"/>
  <c r="V115" i="5"/>
  <c r="Q639" i="5"/>
  <c r="Q115" i="5"/>
  <c r="K639" i="5"/>
  <c r="K115" i="5"/>
  <c r="FN639" i="5"/>
  <c r="FN115" i="5"/>
  <c r="FL639" i="5"/>
  <c r="FL115" i="5"/>
  <c r="FG639" i="5"/>
  <c r="FG115" i="5"/>
  <c r="EV639" i="5"/>
  <c r="EV115" i="5"/>
  <c r="ES639" i="5"/>
  <c r="ES115" i="5"/>
  <c r="EP639" i="5"/>
  <c r="EP115" i="5"/>
  <c r="EJ639" i="5"/>
  <c r="EJ115" i="5"/>
  <c r="EE639" i="5"/>
  <c r="EE115" i="5"/>
  <c r="EB639" i="5"/>
  <c r="EB115" i="5"/>
  <c r="DY639" i="5"/>
  <c r="DY115" i="5"/>
  <c r="DV639" i="5"/>
  <c r="DV115" i="5"/>
  <c r="DN639" i="5"/>
  <c r="DN115" i="5"/>
  <c r="DK639" i="5"/>
  <c r="DK115" i="5"/>
  <c r="DA639" i="5"/>
  <c r="DA115" i="5"/>
  <c r="CX639" i="5"/>
  <c r="CX115" i="5"/>
  <c r="CR639" i="5"/>
  <c r="CR115" i="5"/>
  <c r="CO639" i="5"/>
  <c r="CO115" i="5"/>
  <c r="CJ639" i="5"/>
  <c r="CJ115" i="5"/>
  <c r="CE639" i="5"/>
  <c r="CE115" i="5"/>
  <c r="BY639" i="5"/>
  <c r="BY115" i="5"/>
  <c r="BU639" i="5"/>
  <c r="BU115" i="5"/>
  <c r="BR639" i="5"/>
  <c r="BR115" i="5"/>
  <c r="BL639" i="5"/>
  <c r="BL115" i="5"/>
  <c r="BI639" i="5"/>
  <c r="BI115" i="5"/>
  <c r="BE639" i="5"/>
  <c r="BE115" i="5"/>
  <c r="BB639" i="5"/>
  <c r="BB115" i="5"/>
  <c r="AV639" i="5"/>
  <c r="AV115" i="5"/>
  <c r="AP639" i="5"/>
  <c r="AP115" i="5"/>
  <c r="AK639" i="5"/>
  <c r="AK115" i="5"/>
  <c r="AI639" i="5"/>
  <c r="AI115" i="5"/>
  <c r="AB639" i="5"/>
  <c r="AB115" i="5"/>
  <c r="Z639" i="5"/>
  <c r="Z115" i="5"/>
  <c r="P639" i="5"/>
  <c r="P115" i="5"/>
  <c r="N639" i="5"/>
  <c r="N115" i="5"/>
  <c r="I1060" i="5"/>
  <c r="J639" i="5"/>
  <c r="J115" i="5"/>
  <c r="FQ639" i="5"/>
  <c r="FQ115" i="5"/>
  <c r="FO639" i="5"/>
  <c r="FO115" i="5"/>
  <c r="FK639" i="5"/>
  <c r="FK115" i="5"/>
  <c r="FH639" i="5"/>
  <c r="FH115" i="5"/>
  <c r="FE639" i="5"/>
  <c r="FE115" i="5"/>
  <c r="FB639" i="5"/>
  <c r="FB115" i="5"/>
  <c r="EZ639" i="5"/>
  <c r="EZ115" i="5"/>
  <c r="EW639" i="5"/>
  <c r="EW115" i="5"/>
  <c r="ET639" i="5"/>
  <c r="ET115" i="5"/>
  <c r="EQ639" i="5"/>
  <c r="EQ115" i="5"/>
  <c r="EM639" i="5"/>
  <c r="EM115" i="5"/>
  <c r="EI639" i="5"/>
  <c r="EI115" i="5"/>
  <c r="EF639" i="5"/>
  <c r="EF115" i="5"/>
  <c r="EC639" i="5"/>
  <c r="EC115" i="5"/>
  <c r="EA639" i="5"/>
  <c r="EA115" i="5"/>
  <c r="DX639" i="5"/>
  <c r="DX115" i="5"/>
  <c r="DU639" i="5"/>
  <c r="DU115" i="5"/>
  <c r="DQ639" i="5"/>
  <c r="DQ115" i="5"/>
  <c r="DO639" i="5"/>
  <c r="DO115" i="5"/>
  <c r="DI639" i="5"/>
  <c r="DI115" i="5"/>
  <c r="DF639" i="5"/>
  <c r="DF115" i="5"/>
  <c r="DD639" i="5"/>
  <c r="DD115" i="5"/>
  <c r="CZ639" i="5"/>
  <c r="CZ115" i="5"/>
  <c r="CW639" i="5"/>
  <c r="CW115" i="5"/>
  <c r="CT639" i="5"/>
  <c r="CT115" i="5"/>
  <c r="CK639" i="5"/>
  <c r="CK115" i="5"/>
  <c r="CG639" i="5"/>
  <c r="CG115" i="5"/>
  <c r="CC639" i="5"/>
  <c r="CC115" i="5"/>
  <c r="BX639" i="5"/>
  <c r="BX115" i="5"/>
  <c r="BV639" i="5"/>
  <c r="BV115" i="5"/>
  <c r="BP639" i="5"/>
  <c r="BP115" i="5"/>
  <c r="BN639" i="5"/>
  <c r="BN115" i="5"/>
  <c r="BH639" i="5"/>
  <c r="BH115" i="5"/>
  <c r="BF639" i="5"/>
  <c r="BF115" i="5"/>
  <c r="AY639" i="5"/>
  <c r="AY115" i="5"/>
  <c r="AS639" i="5"/>
  <c r="AS115" i="5"/>
  <c r="AQ639" i="5"/>
  <c r="AQ115" i="5"/>
  <c r="AN639" i="5"/>
  <c r="AN115" i="5"/>
  <c r="AG639" i="5"/>
  <c r="AG115" i="5"/>
  <c r="AC639" i="5"/>
  <c r="AC115" i="5"/>
  <c r="Y639" i="5"/>
  <c r="Y115" i="5"/>
  <c r="U639" i="5"/>
  <c r="U115" i="5"/>
  <c r="S639" i="5"/>
  <c r="S115" i="5"/>
  <c r="O639" i="5"/>
  <c r="O115" i="5"/>
  <c r="L639" i="5"/>
  <c r="L115" i="5"/>
  <c r="FP115" i="5"/>
  <c r="FP639" i="5"/>
  <c r="FM115" i="5"/>
  <c r="FM639" i="5"/>
  <c r="FJ115" i="5"/>
  <c r="FJ639" i="5"/>
  <c r="FF115" i="5"/>
  <c r="FF639" i="5"/>
  <c r="FC115" i="5"/>
  <c r="FC639" i="5"/>
  <c r="FA115" i="5"/>
  <c r="FA639" i="5"/>
  <c r="EY115" i="5"/>
  <c r="EY639" i="5"/>
  <c r="ER115" i="5"/>
  <c r="ER639" i="5"/>
  <c r="EO115" i="5"/>
  <c r="EO639" i="5"/>
  <c r="EK115" i="5"/>
  <c r="EK639" i="5"/>
  <c r="EH115" i="5"/>
  <c r="EH639" i="5"/>
  <c r="DW115" i="5"/>
  <c r="DW639" i="5"/>
  <c r="DS115" i="5"/>
  <c r="DS639" i="5"/>
  <c r="DP115" i="5"/>
  <c r="DP639" i="5"/>
  <c r="DM115" i="5"/>
  <c r="DM639" i="5"/>
  <c r="DH115" i="5"/>
  <c r="DH639" i="5"/>
  <c r="DG115" i="5"/>
  <c r="DG639" i="5"/>
  <c r="DE115" i="5"/>
  <c r="DE639" i="5"/>
  <c r="DC115" i="5"/>
  <c r="DC639" i="5"/>
  <c r="CV115" i="5"/>
  <c r="CV639" i="5"/>
  <c r="CS115" i="5"/>
  <c r="CS639" i="5"/>
  <c r="CP115" i="5"/>
  <c r="CP639" i="5"/>
  <c r="CN115" i="5"/>
  <c r="CN639" i="5"/>
  <c r="CL115" i="5"/>
  <c r="CL639" i="5"/>
  <c r="CI115" i="5"/>
  <c r="CI639" i="5"/>
  <c r="CF115" i="5"/>
  <c r="CF639" i="5"/>
  <c r="CB115" i="5"/>
  <c r="CB639" i="5"/>
  <c r="CA115" i="5"/>
  <c r="CA639" i="5"/>
  <c r="BW115" i="5"/>
  <c r="BW639" i="5"/>
  <c r="BS115" i="5"/>
  <c r="BS639" i="5"/>
  <c r="BO115" i="5"/>
  <c r="BO639" i="5"/>
  <c r="BK115" i="5"/>
  <c r="BK639" i="5"/>
  <c r="BG115" i="5"/>
  <c r="BG639" i="5"/>
  <c r="BC115" i="5"/>
  <c r="BC639" i="5"/>
  <c r="AZ115" i="5"/>
  <c r="AZ639" i="5"/>
  <c r="AW115" i="5"/>
  <c r="AW639" i="5"/>
  <c r="AT115" i="5"/>
  <c r="AT639" i="5"/>
  <c r="AO115" i="5"/>
  <c r="AO639" i="5"/>
  <c r="AL115" i="5"/>
  <c r="AL639" i="5"/>
  <c r="AF115" i="5"/>
  <c r="AF639" i="5"/>
  <c r="AE115" i="5"/>
  <c r="AE639" i="5"/>
  <c r="AA115" i="5"/>
  <c r="AA639" i="5"/>
  <c r="W115" i="5"/>
  <c r="W639" i="5"/>
  <c r="T115" i="5"/>
  <c r="T639" i="5"/>
  <c r="R115" i="5"/>
  <c r="R639" i="5"/>
  <c r="M115" i="5"/>
  <c r="M639" i="5"/>
  <c r="I1076" i="5"/>
  <c r="FR1071" i="5"/>
  <c r="FQ1071" i="5"/>
  <c r="FP1071" i="5"/>
  <c r="FO1071" i="5"/>
  <c r="FN1071" i="5"/>
  <c r="FM1071" i="5"/>
  <c r="FL1071" i="5"/>
  <c r="FK1071" i="5"/>
  <c r="FJ1071" i="5"/>
  <c r="FI1071" i="5"/>
  <c r="FH1071" i="5"/>
  <c r="FG1071" i="5"/>
  <c r="FF1071" i="5"/>
  <c r="FE1071" i="5"/>
  <c r="FD1071" i="5"/>
  <c r="FC1071" i="5"/>
  <c r="FB1071" i="5"/>
  <c r="FA1071" i="5"/>
  <c r="EZ1071" i="5"/>
  <c r="EY1071" i="5"/>
  <c r="EX1071" i="5"/>
  <c r="EW1071" i="5"/>
  <c r="EV1071" i="5"/>
  <c r="EU1071" i="5"/>
  <c r="ET1071" i="5"/>
  <c r="ES1071" i="5"/>
  <c r="ER1071" i="5"/>
  <c r="EQ1071" i="5"/>
  <c r="EP1071" i="5"/>
  <c r="EO1071" i="5"/>
  <c r="EN1071" i="5"/>
  <c r="EM1071" i="5"/>
  <c r="EL1071" i="5"/>
  <c r="EK1071" i="5"/>
  <c r="EJ1071" i="5"/>
  <c r="EI1071" i="5"/>
  <c r="EH1071" i="5"/>
  <c r="EG1071" i="5"/>
  <c r="EF1071" i="5"/>
  <c r="EE1071" i="5"/>
  <c r="ED1071" i="5"/>
  <c r="EC1071" i="5"/>
  <c r="EB1071" i="5"/>
  <c r="EA1071" i="5"/>
  <c r="DZ1071" i="5"/>
  <c r="DY1071" i="5"/>
  <c r="DX1071" i="5"/>
  <c r="DW1071" i="5"/>
  <c r="DV1071" i="5"/>
  <c r="DU1071" i="5"/>
  <c r="DT1071" i="5"/>
  <c r="DS1071" i="5"/>
  <c r="DR1071" i="5"/>
  <c r="DQ1071" i="5"/>
  <c r="DP1071" i="5"/>
  <c r="DO1071" i="5"/>
  <c r="DN1071" i="5"/>
  <c r="DM1071" i="5"/>
  <c r="DL1071" i="5"/>
  <c r="DK1071" i="5"/>
  <c r="DJ1071" i="5"/>
  <c r="DI1071" i="5"/>
  <c r="DH1071" i="5"/>
  <c r="DG1071" i="5"/>
  <c r="DF1071" i="5"/>
  <c r="DE1071" i="5"/>
  <c r="DD1071" i="5"/>
  <c r="DC1071" i="5"/>
  <c r="DB1071" i="5"/>
  <c r="DA1071" i="5"/>
  <c r="CZ1071" i="5"/>
  <c r="CY1071" i="5"/>
  <c r="CX1071" i="5"/>
  <c r="CW1071" i="5"/>
  <c r="CV1071" i="5"/>
  <c r="CU1071" i="5"/>
  <c r="CT1071" i="5"/>
  <c r="CS1071" i="5"/>
  <c r="CR1071" i="5"/>
  <c r="CQ1071" i="5"/>
  <c r="CP1071" i="5"/>
  <c r="CO1071" i="5"/>
  <c r="CN1071" i="5"/>
  <c r="CM1071" i="5"/>
  <c r="CL1071" i="5"/>
  <c r="CK1071" i="5"/>
  <c r="CJ1071" i="5"/>
  <c r="CI1071" i="5"/>
  <c r="CH1071" i="5"/>
  <c r="CG1071" i="5"/>
  <c r="CF1071" i="5"/>
  <c r="CE1071" i="5"/>
  <c r="CD1071" i="5"/>
  <c r="CC1071" i="5"/>
  <c r="CB1071" i="5"/>
  <c r="CA1071" i="5"/>
  <c r="BZ1071" i="5"/>
  <c r="BY1071" i="5"/>
  <c r="BX1071" i="5"/>
  <c r="BW1071" i="5"/>
  <c r="BV1071" i="5"/>
  <c r="BU1071" i="5"/>
  <c r="BT1071" i="5"/>
  <c r="BS1071" i="5"/>
  <c r="BR1071" i="5"/>
  <c r="BQ1071" i="5"/>
  <c r="BP1071" i="5"/>
  <c r="BO1071" i="5"/>
  <c r="BN1071" i="5"/>
  <c r="BM1071" i="5"/>
  <c r="BL1071" i="5"/>
  <c r="BK1071" i="5"/>
  <c r="BJ1071" i="5"/>
  <c r="BI1071" i="5"/>
  <c r="BH1071" i="5"/>
  <c r="BG1071" i="5"/>
  <c r="BF1071" i="5"/>
  <c r="BE1071" i="5"/>
  <c r="BD1071" i="5"/>
  <c r="BC1071" i="5"/>
  <c r="BB1071" i="5"/>
  <c r="BA1071" i="5"/>
  <c r="AZ1071" i="5"/>
  <c r="AY1071" i="5"/>
  <c r="AX1071" i="5"/>
  <c r="AW1071" i="5"/>
  <c r="AV1071" i="5"/>
  <c r="AU1071" i="5"/>
  <c r="AT1071" i="5"/>
  <c r="AS1071" i="5"/>
  <c r="AR1071" i="5"/>
  <c r="AQ1071" i="5"/>
  <c r="AP1071" i="5"/>
  <c r="AO1071" i="5"/>
  <c r="AN1071" i="5"/>
  <c r="AM1071" i="5"/>
  <c r="AL1071" i="5"/>
  <c r="AK1071" i="5"/>
  <c r="AJ1071" i="5"/>
  <c r="AI1071" i="5"/>
  <c r="AH1071" i="5"/>
  <c r="AF1071" i="5"/>
  <c r="AE1071" i="5"/>
  <c r="AD1071" i="5"/>
  <c r="AC1071" i="5"/>
  <c r="AB1071" i="5"/>
  <c r="AA1071" i="5"/>
  <c r="Z1071" i="5"/>
  <c r="Y1071" i="5"/>
  <c r="X1071" i="5"/>
  <c r="W1071" i="5"/>
  <c r="V1071" i="5"/>
  <c r="U1071" i="5"/>
  <c r="T1071" i="5"/>
  <c r="S1071" i="5"/>
  <c r="R1071" i="5"/>
  <c r="Q1071" i="5"/>
  <c r="P1071" i="5"/>
  <c r="O1071" i="5"/>
  <c r="N1071" i="5"/>
  <c r="M1071" i="5"/>
  <c r="L1071" i="5"/>
  <c r="K1071" i="5"/>
  <c r="J1071" i="5"/>
  <c r="J1074" i="5" l="1"/>
  <c r="I1071" i="5"/>
  <c r="J1061" i="5"/>
  <c r="I115" i="5"/>
  <c r="I639" i="5"/>
  <c r="H37" i="19" l="1"/>
  <c r="K39" i="19"/>
  <c r="L39" i="19" s="1"/>
  <c r="J1062" i="5"/>
  <c r="J120" i="5"/>
  <c r="J1126" i="5"/>
  <c r="J1092" i="5"/>
  <c r="J1097" i="5" s="1"/>
  <c r="J1082" i="5"/>
  <c r="J640" i="5"/>
  <c r="J235" i="5" l="1"/>
  <c r="K1059" i="5"/>
  <c r="J1077" i="5"/>
  <c r="J643" i="5"/>
  <c r="J121" i="5"/>
  <c r="J1098" i="5"/>
  <c r="J1085" i="5"/>
  <c r="K1074" i="5" l="1"/>
  <c r="K1056" i="5"/>
  <c r="K1125" i="5" s="1"/>
  <c r="J200" i="5"/>
  <c r="J118" i="5"/>
  <c r="K1094" i="5"/>
  <c r="K1090" i="5"/>
  <c r="K1061" i="5" l="1"/>
  <c r="K1062" i="5" s="1"/>
  <c r="K1077" i="5" s="1"/>
  <c r="K629" i="5"/>
  <c r="K199" i="5"/>
  <c r="K119" i="5"/>
  <c r="K1100" i="5"/>
  <c r="K1096" i="5"/>
  <c r="K1095" i="5"/>
  <c r="L1059" i="5" l="1"/>
  <c r="K235" i="5"/>
  <c r="K640" i="5"/>
  <c r="K1126" i="5"/>
  <c r="K120" i="5"/>
  <c r="K1092" i="5"/>
  <c r="K1097" i="5" s="1"/>
  <c r="K1098" i="5" s="1"/>
  <c r="K1082" i="5"/>
  <c r="K1085" i="5" s="1"/>
  <c r="K200" i="5"/>
  <c r="K118" i="5"/>
  <c r="K644" i="5"/>
  <c r="K642" i="5"/>
  <c r="L1074" i="5" l="1"/>
  <c r="L1056" i="5"/>
  <c r="K121" i="5"/>
  <c r="L1090" i="5"/>
  <c r="L1094" i="5"/>
  <c r="L1125" i="5" l="1"/>
  <c r="L1061" i="5"/>
  <c r="L199" i="5"/>
  <c r="L629" i="5"/>
  <c r="L119" i="5"/>
  <c r="L1096" i="5"/>
  <c r="L1095" i="5"/>
  <c r="L1100" i="5"/>
  <c r="L1062" i="5" l="1"/>
  <c r="L640" i="5"/>
  <c r="L120" i="5"/>
  <c r="L1126" i="5"/>
  <c r="L1092" i="5"/>
  <c r="L1097" i="5" s="1"/>
  <c r="L1082" i="5"/>
  <c r="L1085" i="5" s="1"/>
  <c r="M1059" i="5" l="1"/>
  <c r="L235" i="5"/>
  <c r="L1077" i="5"/>
  <c r="L1098" i="5"/>
  <c r="L121" i="5"/>
  <c r="M1056" i="5" l="1"/>
  <c r="M1074" i="5"/>
  <c r="L118" i="5"/>
  <c r="L200" i="5"/>
  <c r="M1094" i="5"/>
  <c r="M1100" i="5" s="1"/>
  <c r="M1090" i="5"/>
  <c r="M629" i="5" l="1"/>
  <c r="M119" i="5"/>
  <c r="M199" i="5"/>
  <c r="M1061" i="5"/>
  <c r="M1125" i="5"/>
  <c r="M1096" i="5"/>
  <c r="M1095" i="5"/>
  <c r="M1082" i="5" l="1"/>
  <c r="M1085" i="5" s="1"/>
  <c r="M1092" i="5"/>
  <c r="M1097" i="5" s="1"/>
  <c r="M120" i="5"/>
  <c r="M640" i="5"/>
  <c r="M1126" i="5"/>
  <c r="M1062" i="5"/>
  <c r="M121" i="5" l="1"/>
  <c r="M1098" i="5"/>
  <c r="M1077" i="5"/>
  <c r="M235" i="5"/>
  <c r="N1059" i="5"/>
  <c r="N1090" i="5" l="1"/>
  <c r="N1094" i="5"/>
  <c r="N1100" i="5" s="1"/>
  <c r="M118" i="5"/>
  <c r="M200" i="5"/>
  <c r="N1056" i="5"/>
  <c r="N1074" i="5"/>
  <c r="N1095" i="5" l="1"/>
  <c r="N1096" i="5"/>
  <c r="N119" i="5"/>
  <c r="N199" i="5"/>
  <c r="N629" i="5"/>
  <c r="N1061" i="5"/>
  <c r="N1125" i="5"/>
  <c r="N1062" i="5" l="1"/>
  <c r="N1092" i="5"/>
  <c r="N1097" i="5" s="1"/>
  <c r="N1082" i="5"/>
  <c r="N1085" i="5" s="1"/>
  <c r="N640" i="5"/>
  <c r="N120" i="5"/>
  <c r="N1126" i="5"/>
  <c r="O1059" i="5" l="1"/>
  <c r="N1077" i="5"/>
  <c r="N235" i="5"/>
  <c r="N1098" i="5"/>
  <c r="N121" i="5"/>
  <c r="O1074" i="5" l="1"/>
  <c r="O1056" i="5"/>
  <c r="N118" i="5"/>
  <c r="N200" i="5"/>
  <c r="O1090" i="5"/>
  <c r="O1094" i="5"/>
  <c r="O629" i="5" l="1"/>
  <c r="O1125" i="5"/>
  <c r="O119" i="5"/>
  <c r="O199" i="5"/>
  <c r="O1061" i="5"/>
  <c r="O1095" i="5"/>
  <c r="O1096" i="5"/>
  <c r="O1100" i="5"/>
  <c r="O1062" i="5" l="1"/>
  <c r="O1126" i="5"/>
  <c r="O640" i="5"/>
  <c r="O120" i="5"/>
  <c r="O1082" i="5"/>
  <c r="O1085" i="5" s="1"/>
  <c r="O1092" i="5"/>
  <c r="O1097" i="5" s="1"/>
  <c r="O235" i="5" l="1"/>
  <c r="P1059" i="5"/>
  <c r="O1077" i="5"/>
  <c r="O1098" i="5"/>
  <c r="O121" i="5"/>
  <c r="P1056" i="5" l="1"/>
  <c r="P1074" i="5"/>
  <c r="O118" i="5"/>
  <c r="O200" i="5"/>
  <c r="P1090" i="5"/>
  <c r="P1094" i="5"/>
  <c r="P1100" i="5" s="1"/>
  <c r="P1125" i="5" l="1"/>
  <c r="P199" i="5"/>
  <c r="P119" i="5"/>
  <c r="P1061" i="5"/>
  <c r="P629" i="5"/>
  <c r="P1096" i="5"/>
  <c r="P1095" i="5"/>
  <c r="P1062" i="5" l="1"/>
  <c r="P640" i="5"/>
  <c r="P120" i="5"/>
  <c r="P1092" i="5"/>
  <c r="P1097" i="5" s="1"/>
  <c r="P1126" i="5"/>
  <c r="P1082" i="5"/>
  <c r="P1085" i="5" s="1"/>
  <c r="P1077" i="5" l="1"/>
  <c r="P235" i="5"/>
  <c r="Q1059" i="5"/>
  <c r="P121" i="5"/>
  <c r="P1098" i="5"/>
  <c r="P118" i="5" l="1"/>
  <c r="P200" i="5"/>
  <c r="Q1056" i="5"/>
  <c r="Q1074" i="5"/>
  <c r="Q1094" i="5"/>
  <c r="Q1090" i="5"/>
  <c r="Q1125" i="5" l="1"/>
  <c r="Q1061" i="5"/>
  <c r="Q629" i="5"/>
  <c r="Q199" i="5"/>
  <c r="Q119" i="5"/>
  <c r="Q1100" i="5"/>
  <c r="Q1095" i="5"/>
  <c r="Q1096" i="5"/>
  <c r="Q1062" i="5" l="1"/>
  <c r="Q640" i="5"/>
  <c r="Q1082" i="5"/>
  <c r="Q1085" i="5" s="1"/>
  <c r="Q1092" i="5"/>
  <c r="Q1097" i="5" s="1"/>
  <c r="Q1126" i="5"/>
  <c r="Q120" i="5"/>
  <c r="Q235" i="5" l="1"/>
  <c r="R1059" i="5"/>
  <c r="Q1077" i="5"/>
  <c r="Q1098" i="5"/>
  <c r="Q121" i="5"/>
  <c r="R1056" i="5" l="1"/>
  <c r="R1074" i="5"/>
  <c r="Q200" i="5"/>
  <c r="Q118" i="5"/>
  <c r="R1094" i="5"/>
  <c r="R1090" i="5"/>
  <c r="R1125" i="5" l="1"/>
  <c r="R1061" i="5"/>
  <c r="R629" i="5"/>
  <c r="R199" i="5"/>
  <c r="R119" i="5"/>
  <c r="R1100" i="5"/>
  <c r="R1096" i="5"/>
  <c r="R1095" i="5"/>
  <c r="R1062" i="5" l="1"/>
  <c r="R120" i="5"/>
  <c r="R1126" i="5"/>
  <c r="R1082" i="5"/>
  <c r="R1085" i="5" s="1"/>
  <c r="R640" i="5"/>
  <c r="R1092" i="5"/>
  <c r="R1097" i="5" s="1"/>
  <c r="R235" i="5" l="1"/>
  <c r="R1077" i="5"/>
  <c r="S1059" i="5"/>
  <c r="R1098" i="5"/>
  <c r="R121" i="5"/>
  <c r="R200" i="5" l="1"/>
  <c r="R118" i="5"/>
  <c r="S1074" i="5"/>
  <c r="S1056" i="5"/>
  <c r="S1094" i="5"/>
  <c r="S1090" i="5"/>
  <c r="S1125" i="5" l="1"/>
  <c r="S629" i="5"/>
  <c r="S1061" i="5"/>
  <c r="S199" i="5"/>
  <c r="S119" i="5"/>
  <c r="S1100" i="5"/>
  <c r="S1096" i="5"/>
  <c r="S1095" i="5"/>
  <c r="S1062" i="5" l="1"/>
  <c r="S640" i="5"/>
  <c r="S120" i="5"/>
  <c r="S1092" i="5"/>
  <c r="S1097" i="5" s="1"/>
  <c r="S1126" i="5"/>
  <c r="S1082" i="5"/>
  <c r="S1085" i="5" s="1"/>
  <c r="T1059" i="5" l="1"/>
  <c r="S235" i="5"/>
  <c r="S1077" i="5"/>
  <c r="S1098" i="5"/>
  <c r="S121" i="5"/>
  <c r="T1074" i="5" l="1"/>
  <c r="T1056" i="5"/>
  <c r="S200" i="5"/>
  <c r="S118" i="5"/>
  <c r="T1094" i="5"/>
  <c r="T1090" i="5"/>
  <c r="T1125" i="5" l="1"/>
  <c r="T1061" i="5"/>
  <c r="T199" i="5"/>
  <c r="T629" i="5"/>
  <c r="T119" i="5"/>
  <c r="T1100" i="5"/>
  <c r="T1095" i="5"/>
  <c r="T1096" i="5"/>
  <c r="T1062" i="5" l="1"/>
  <c r="T640" i="5"/>
  <c r="T120" i="5"/>
  <c r="T1126" i="5"/>
  <c r="T1092" i="5"/>
  <c r="T1097" i="5" s="1"/>
  <c r="T1082" i="5"/>
  <c r="T1085" i="5" s="1"/>
  <c r="T1098" i="5" l="1"/>
  <c r="T121" i="5"/>
  <c r="T235" i="5"/>
  <c r="T1077" i="5"/>
  <c r="U1059" i="5"/>
  <c r="U1090" i="5" l="1"/>
  <c r="U1094" i="5"/>
  <c r="U1100" i="5" s="1"/>
  <c r="T200" i="5"/>
  <c r="T118" i="5"/>
  <c r="U1074" i="5"/>
  <c r="U1056" i="5"/>
  <c r="U1095" i="5" l="1"/>
  <c r="U1096" i="5"/>
  <c r="U1125" i="5"/>
  <c r="U1061" i="5"/>
  <c r="U629" i="5"/>
  <c r="U199" i="5"/>
  <c r="U119" i="5"/>
  <c r="U1062" i="5" l="1"/>
  <c r="U1092" i="5"/>
  <c r="U1097" i="5" s="1"/>
  <c r="U1082" i="5"/>
  <c r="U1085" i="5" s="1"/>
  <c r="U120" i="5"/>
  <c r="U640" i="5"/>
  <c r="U1126" i="5"/>
  <c r="U235" i="5" l="1"/>
  <c r="V1059" i="5"/>
  <c r="U1077" i="5"/>
  <c r="U121" i="5"/>
  <c r="U1098" i="5"/>
  <c r="V1074" i="5" l="1"/>
  <c r="V1056" i="5"/>
  <c r="U118" i="5"/>
  <c r="U200" i="5"/>
  <c r="V1094" i="5"/>
  <c r="V1100" i="5" s="1"/>
  <c r="V1090" i="5"/>
  <c r="V1125" i="5" l="1"/>
  <c r="V629" i="5"/>
  <c r="V199" i="5"/>
  <c r="V119" i="5"/>
  <c r="V1061" i="5"/>
  <c r="V1095" i="5"/>
  <c r="V1096" i="5"/>
  <c r="V1062" i="5" l="1"/>
  <c r="V120" i="5"/>
  <c r="V640" i="5"/>
  <c r="V1126" i="5"/>
  <c r="V1092" i="5"/>
  <c r="V1097" i="5" s="1"/>
  <c r="V1082" i="5"/>
  <c r="V1085" i="5" s="1"/>
  <c r="V235" i="5" l="1"/>
  <c r="W1059" i="5"/>
  <c r="V1077" i="5"/>
  <c r="V121" i="5"/>
  <c r="V1098" i="5"/>
  <c r="W1074" i="5" l="1"/>
  <c r="W1056" i="5"/>
  <c r="V200" i="5"/>
  <c r="V118" i="5"/>
  <c r="W1094" i="5"/>
  <c r="W1090" i="5"/>
  <c r="W629" i="5" l="1"/>
  <c r="W1125" i="5"/>
  <c r="W1061" i="5"/>
  <c r="W199" i="5"/>
  <c r="W119" i="5"/>
  <c r="W1100" i="5"/>
  <c r="W1095" i="5"/>
  <c r="W1096" i="5"/>
  <c r="W1062" i="5" l="1"/>
  <c r="W120" i="5"/>
  <c r="W1092" i="5"/>
  <c r="W1097" i="5" s="1"/>
  <c r="W640" i="5"/>
  <c r="W1126" i="5"/>
  <c r="W1082" i="5"/>
  <c r="W1085" i="5" s="1"/>
  <c r="W235" i="5" l="1"/>
  <c r="W1077" i="5"/>
  <c r="X1059" i="5"/>
  <c r="W1098" i="5"/>
  <c r="W121" i="5"/>
  <c r="W118" i="5" l="1"/>
  <c r="W200" i="5"/>
  <c r="X1056" i="5"/>
  <c r="X1074" i="5"/>
  <c r="X1094" i="5"/>
  <c r="X1090" i="5"/>
  <c r="X1125" i="5" l="1"/>
  <c r="X629" i="5"/>
  <c r="X199" i="5"/>
  <c r="X119" i="5"/>
  <c r="X1061" i="5"/>
  <c r="X1100" i="5"/>
  <c r="X1096" i="5"/>
  <c r="X1095" i="5"/>
  <c r="X1062" i="5" l="1"/>
  <c r="X120" i="5"/>
  <c r="X640" i="5"/>
  <c r="X1082" i="5"/>
  <c r="X1085" i="5" s="1"/>
  <c r="X1126" i="5"/>
  <c r="X1092" i="5"/>
  <c r="X1097" i="5" s="1"/>
  <c r="Y1059" i="5" l="1"/>
  <c r="X235" i="5"/>
  <c r="X1077" i="5"/>
  <c r="X1098" i="5"/>
  <c r="X121" i="5"/>
  <c r="Y1074" i="5" l="1"/>
  <c r="Y1056" i="5"/>
  <c r="X200" i="5"/>
  <c r="X118" i="5"/>
  <c r="Y1094" i="5"/>
  <c r="Y1090" i="5"/>
  <c r="Y199" i="5" l="1"/>
  <c r="Y1125" i="5"/>
  <c r="Y1061" i="5"/>
  <c r="Y119" i="5"/>
  <c r="Y629" i="5"/>
  <c r="Y1100" i="5"/>
  <c r="Y1096" i="5"/>
  <c r="Y1095" i="5"/>
  <c r="Y1062" i="5" l="1"/>
  <c r="Y640" i="5"/>
  <c r="Y1082" i="5"/>
  <c r="Y1085" i="5" s="1"/>
  <c r="Y120" i="5"/>
  <c r="Y1126" i="5"/>
  <c r="Y1092" i="5"/>
  <c r="Y1097" i="5" s="1"/>
  <c r="Y235" i="5" l="1"/>
  <c r="Y1077" i="5"/>
  <c r="Z1059" i="5"/>
  <c r="Y1098" i="5"/>
  <c r="Y121" i="5"/>
  <c r="Y118" i="5" l="1"/>
  <c r="Y200" i="5"/>
  <c r="Z1074" i="5"/>
  <c r="Z1056" i="5"/>
  <c r="Z1090" i="5"/>
  <c r="Z1094" i="5"/>
  <c r="Z1100" i="5" s="1"/>
  <c r="Z1125" i="5" l="1"/>
  <c r="Z629" i="5"/>
  <c r="Z199" i="5"/>
  <c r="Z119" i="5"/>
  <c r="Z1061" i="5"/>
  <c r="Z1095" i="5"/>
  <c r="Z1096" i="5"/>
  <c r="Z1062" i="5" l="1"/>
  <c r="Z1082" i="5"/>
  <c r="Z1085" i="5" s="1"/>
  <c r="Z1092" i="5"/>
  <c r="Z1097" i="5" s="1"/>
  <c r="Z1098" i="5" s="1"/>
  <c r="Z1126" i="5"/>
  <c r="Z120" i="5"/>
  <c r="Z640" i="5"/>
  <c r="Z121" i="5" l="1"/>
  <c r="Z235" i="5"/>
  <c r="AA1059" i="5"/>
  <c r="Z1077" i="5"/>
  <c r="AA1090" i="5"/>
  <c r="AA1094" i="5"/>
  <c r="AA1074" i="5" l="1"/>
  <c r="AA1056" i="5"/>
  <c r="Z200" i="5"/>
  <c r="Z118" i="5"/>
  <c r="AA1095" i="5"/>
  <c r="AA1096" i="5"/>
  <c r="AA1100" i="5"/>
  <c r="AA1125" i="5" l="1"/>
  <c r="AA199" i="5"/>
  <c r="AA1061" i="5"/>
  <c r="AA119" i="5"/>
  <c r="AA629" i="5"/>
  <c r="AA1062" i="5" l="1"/>
  <c r="AA1092" i="5"/>
  <c r="AA1097" i="5" s="1"/>
  <c r="AA640" i="5"/>
  <c r="AA1126" i="5"/>
  <c r="AA120" i="5"/>
  <c r="AA1082" i="5"/>
  <c r="AA1085" i="5" s="1"/>
  <c r="AA235" i="5" l="1"/>
  <c r="AB1059" i="5"/>
  <c r="AA1077" i="5"/>
  <c r="AA121" i="5"/>
  <c r="AA1098" i="5"/>
  <c r="AB1074" i="5" l="1"/>
  <c r="AB1056" i="5"/>
  <c r="AA200" i="5"/>
  <c r="AA118" i="5"/>
  <c r="AB1094" i="5"/>
  <c r="AB1100" i="5" s="1"/>
  <c r="AB1090" i="5"/>
  <c r="AB1125" i="5" l="1"/>
  <c r="AB1061" i="5"/>
  <c r="AB199" i="5"/>
  <c r="AB629" i="5"/>
  <c r="AB119" i="5"/>
  <c r="AB1095" i="5"/>
  <c r="AB1096" i="5"/>
  <c r="AB1062" i="5" l="1"/>
  <c r="AB1092" i="5"/>
  <c r="AB1097" i="5" s="1"/>
  <c r="AB1126" i="5"/>
  <c r="AB120" i="5"/>
  <c r="AB1082" i="5"/>
  <c r="AB1085" i="5" s="1"/>
  <c r="AB640" i="5"/>
  <c r="AC1059" i="5" l="1"/>
  <c r="AB1077" i="5"/>
  <c r="AB235" i="5"/>
  <c r="AB1098" i="5"/>
  <c r="AB121" i="5"/>
  <c r="AC1056" i="5" l="1"/>
  <c r="AC1074" i="5"/>
  <c r="AB118" i="5"/>
  <c r="AB200" i="5"/>
  <c r="AC1090" i="5"/>
  <c r="AC1094" i="5"/>
  <c r="AC1061" i="5" l="1"/>
  <c r="AC199" i="5"/>
  <c r="AC629" i="5"/>
  <c r="AC1125" i="5"/>
  <c r="AC119" i="5"/>
  <c r="AC1096" i="5"/>
  <c r="AC1095" i="5"/>
  <c r="AC1100" i="5"/>
  <c r="AC1062" i="5" l="1"/>
  <c r="AC120" i="5"/>
  <c r="AC1092" i="5"/>
  <c r="AC1097" i="5" s="1"/>
  <c r="AC640" i="5"/>
  <c r="AC1082" i="5"/>
  <c r="AC1085" i="5" s="1"/>
  <c r="AC1126" i="5"/>
  <c r="AC235" i="5" l="1"/>
  <c r="AD1059" i="5"/>
  <c r="AC1077" i="5"/>
  <c r="AC1098" i="5"/>
  <c r="AC121" i="5"/>
  <c r="AD1056" i="5" l="1"/>
  <c r="AD1074" i="5"/>
  <c r="AC200" i="5"/>
  <c r="AC118" i="5"/>
  <c r="AD1090" i="5"/>
  <c r="AD1094" i="5"/>
  <c r="AD1061" i="5" l="1"/>
  <c r="AD629" i="5"/>
  <c r="AD199" i="5"/>
  <c r="AD119" i="5"/>
  <c r="AD1125" i="5"/>
  <c r="AD1095" i="5"/>
  <c r="AD1096" i="5"/>
  <c r="AD1100" i="5"/>
  <c r="AD1062" i="5" l="1"/>
  <c r="AD1082" i="5"/>
  <c r="AD1085" i="5" s="1"/>
  <c r="AD1092" i="5"/>
  <c r="AD1097" i="5" s="1"/>
  <c r="AD1126" i="5"/>
  <c r="AD120" i="5"/>
  <c r="AD640" i="5"/>
  <c r="AE1059" i="5" l="1"/>
  <c r="AD235" i="5"/>
  <c r="AD1077" i="5"/>
  <c r="AD1098" i="5"/>
  <c r="AD121" i="5"/>
  <c r="AE1074" i="5" l="1"/>
  <c r="AE1056" i="5"/>
  <c r="AD200" i="5"/>
  <c r="AD118" i="5"/>
  <c r="AE1090" i="5"/>
  <c r="AE1094" i="5"/>
  <c r="AE1125" i="5" l="1"/>
  <c r="AE1061" i="5"/>
  <c r="AE199" i="5"/>
  <c r="AE119" i="5"/>
  <c r="AE629" i="5"/>
  <c r="AE1096" i="5"/>
  <c r="AE1095" i="5"/>
  <c r="AE1100" i="5"/>
  <c r="AE1062" i="5" l="1"/>
  <c r="AE120" i="5"/>
  <c r="AE1092" i="5"/>
  <c r="AE1097" i="5" s="1"/>
  <c r="AE1126" i="5"/>
  <c r="AE640" i="5"/>
  <c r="AE1082" i="5"/>
  <c r="AE1085" i="5" s="1"/>
  <c r="AE235" i="5" l="1"/>
  <c r="AF1059" i="5"/>
  <c r="AE1077" i="5"/>
  <c r="AE1098" i="5"/>
  <c r="AE121" i="5"/>
  <c r="AF1056" i="5" l="1"/>
  <c r="AF1074" i="5"/>
  <c r="AE118" i="5"/>
  <c r="AE200" i="5"/>
  <c r="AF1094" i="5"/>
  <c r="AF1090" i="5"/>
  <c r="AF1125" i="5" l="1"/>
  <c r="AF199" i="5"/>
  <c r="AF119" i="5"/>
  <c r="AF629" i="5"/>
  <c r="AF1061" i="5"/>
  <c r="AF1100" i="5"/>
  <c r="AF1096" i="5"/>
  <c r="AF1095" i="5"/>
  <c r="AF1062" i="5" l="1"/>
  <c r="AF120" i="5"/>
  <c r="AF1126" i="5"/>
  <c r="AF1082" i="5"/>
  <c r="AF1085" i="5" s="1"/>
  <c r="AF1092" i="5"/>
  <c r="AF1097" i="5" s="1"/>
  <c r="AF640" i="5"/>
  <c r="AF235" i="5" l="1"/>
  <c r="AF1077" i="5"/>
  <c r="AG1059" i="5"/>
  <c r="AF1098" i="5"/>
  <c r="AF121" i="5"/>
  <c r="AF118" i="5" l="1"/>
  <c r="AF200" i="5"/>
  <c r="AG1074" i="5"/>
  <c r="AG1056" i="5"/>
  <c r="AG1094" i="5"/>
  <c r="AG1090" i="5"/>
  <c r="AG1125" i="5" l="1"/>
  <c r="AG1061" i="5"/>
  <c r="AG629" i="5"/>
  <c r="AG199" i="5"/>
  <c r="AG119" i="5"/>
  <c r="AG1100" i="5"/>
  <c r="AG1095" i="5"/>
  <c r="AG1096" i="5"/>
  <c r="AG1062" i="5" l="1"/>
  <c r="AG640" i="5"/>
  <c r="AG1082" i="5"/>
  <c r="AG1085" i="5" s="1"/>
  <c r="AG1126" i="5"/>
  <c r="AG1092" i="5"/>
  <c r="AG1097" i="5" s="1"/>
  <c r="AG120" i="5"/>
  <c r="AG1077" i="5" l="1"/>
  <c r="AH1059" i="5"/>
  <c r="AG235" i="5"/>
  <c r="AG1098" i="5"/>
  <c r="AG121" i="5"/>
  <c r="AG200" i="5" l="1"/>
  <c r="AG118" i="5"/>
  <c r="AH1074" i="5"/>
  <c r="AH1056" i="5"/>
  <c r="AH1094" i="5"/>
  <c r="AH1090" i="5"/>
  <c r="AH1125" i="5" l="1"/>
  <c r="AH629" i="5"/>
  <c r="AH199" i="5"/>
  <c r="AH119" i="5"/>
  <c r="AH1061" i="5"/>
  <c r="AH1100" i="5"/>
  <c r="AH1095" i="5"/>
  <c r="AH1096" i="5"/>
  <c r="AH1062" i="5" l="1"/>
  <c r="AH1092" i="5"/>
  <c r="AH1097" i="5" s="1"/>
  <c r="AH640" i="5"/>
  <c r="AH1082" i="5"/>
  <c r="AH1085" i="5" s="1"/>
  <c r="AH1126" i="5"/>
  <c r="AH120" i="5"/>
  <c r="AI1059" i="5" l="1"/>
  <c r="AH1077" i="5"/>
  <c r="AH235" i="5"/>
  <c r="AH1098" i="5"/>
  <c r="AH121" i="5"/>
  <c r="AI1074" i="5" l="1"/>
  <c r="AI1056" i="5"/>
  <c r="AH118" i="5"/>
  <c r="AH200" i="5"/>
  <c r="AI1090" i="5"/>
  <c r="AI1094" i="5"/>
  <c r="AI1125" i="5" l="1"/>
  <c r="AI1061" i="5"/>
  <c r="AI629" i="5"/>
  <c r="AI199" i="5"/>
  <c r="AI119" i="5"/>
  <c r="AI1096" i="5"/>
  <c r="AI1095" i="5"/>
  <c r="AI1100" i="5"/>
  <c r="AI1062" i="5" l="1"/>
  <c r="AI640" i="5"/>
  <c r="AI120" i="5"/>
  <c r="AI1126" i="5"/>
  <c r="AI1092" i="5"/>
  <c r="AI1097" i="5" s="1"/>
  <c r="AI1082" i="5"/>
  <c r="AI1085" i="5" s="1"/>
  <c r="AI1077" i="5" l="1"/>
  <c r="AJ1059" i="5"/>
  <c r="AI235" i="5"/>
  <c r="AI1098" i="5"/>
  <c r="AI121" i="5"/>
  <c r="AI200" i="5" l="1"/>
  <c r="AI118" i="5"/>
  <c r="AJ1074" i="5"/>
  <c r="AJ1056" i="5"/>
  <c r="AJ1090" i="5"/>
  <c r="AJ1094" i="5"/>
  <c r="AJ1125" i="5" l="1"/>
  <c r="AJ1061" i="5"/>
  <c r="AJ199" i="5"/>
  <c r="AJ629" i="5"/>
  <c r="AJ119" i="5"/>
  <c r="AJ1095" i="5"/>
  <c r="AJ1096" i="5"/>
  <c r="AJ1100" i="5"/>
  <c r="AJ1062" i="5" l="1"/>
  <c r="AJ640" i="5"/>
  <c r="AJ1082" i="5"/>
  <c r="AJ1085" i="5" s="1"/>
  <c r="AJ1092" i="5"/>
  <c r="AJ1097" i="5" s="1"/>
  <c r="AJ1126" i="5"/>
  <c r="AJ120" i="5"/>
  <c r="AJ1077" i="5" l="1"/>
  <c r="AJ235" i="5"/>
  <c r="AK1059" i="5"/>
  <c r="AJ121" i="5"/>
  <c r="AJ1098" i="5"/>
  <c r="AJ118" i="5" l="1"/>
  <c r="AJ200" i="5"/>
  <c r="AK1056" i="5"/>
  <c r="AK1074" i="5"/>
  <c r="AK1090" i="5"/>
  <c r="AK1094" i="5"/>
  <c r="AK1125" i="5" l="1"/>
  <c r="AK629" i="5"/>
  <c r="AK199" i="5"/>
  <c r="AK119" i="5"/>
  <c r="AK1061" i="5"/>
  <c r="AK1095" i="5"/>
  <c r="AK1096" i="5"/>
  <c r="AK1100" i="5"/>
  <c r="AK1062" i="5" l="1"/>
  <c r="AK1082" i="5"/>
  <c r="AK1085" i="5" s="1"/>
  <c r="AK640" i="5"/>
  <c r="AK120" i="5"/>
  <c r="AK1092" i="5"/>
  <c r="AK1097" i="5" s="1"/>
  <c r="AK1126" i="5"/>
  <c r="AK1098" i="5" l="1"/>
  <c r="AK121" i="5"/>
  <c r="AK1077" i="5"/>
  <c r="AK235" i="5"/>
  <c r="AL1059" i="5"/>
  <c r="AL1090" i="5" l="1"/>
  <c r="AL1094" i="5"/>
  <c r="AL1100" i="5" s="1"/>
  <c r="AK200" i="5"/>
  <c r="AK118" i="5"/>
  <c r="AL1074" i="5"/>
  <c r="AL1056" i="5"/>
  <c r="AL1096" i="5" l="1"/>
  <c r="AL1095" i="5"/>
  <c r="AL1125" i="5"/>
  <c r="AL629" i="5"/>
  <c r="AL199" i="5"/>
  <c r="AL1061" i="5"/>
  <c r="AL119" i="5"/>
  <c r="AL1062" i="5" l="1"/>
  <c r="AL1092" i="5"/>
  <c r="AL1097" i="5" s="1"/>
  <c r="AL120" i="5"/>
  <c r="AL640" i="5"/>
  <c r="AL1126" i="5"/>
  <c r="AL1082" i="5"/>
  <c r="AL1085" i="5" s="1"/>
  <c r="AL235" i="5" l="1"/>
  <c r="AM1059" i="5"/>
  <c r="AL1077" i="5"/>
  <c r="AL1098" i="5"/>
  <c r="AL121" i="5"/>
  <c r="AM1074" i="5" l="1"/>
  <c r="AM1056" i="5"/>
  <c r="AL200" i="5"/>
  <c r="AL118" i="5"/>
  <c r="AM1090" i="5"/>
  <c r="AM1094" i="5"/>
  <c r="AM1125" i="5" l="1"/>
  <c r="AM629" i="5"/>
  <c r="AM199" i="5"/>
  <c r="AM1061" i="5"/>
  <c r="AM119" i="5"/>
  <c r="AM1095" i="5"/>
  <c r="AM1096" i="5"/>
  <c r="AM1100" i="5"/>
  <c r="AM1062" i="5" l="1"/>
  <c r="AM1082" i="5"/>
  <c r="AM1085" i="5" s="1"/>
  <c r="AM1126" i="5"/>
  <c r="AM120" i="5"/>
  <c r="AM640" i="5"/>
  <c r="AM1092" i="5"/>
  <c r="AM1097" i="5" s="1"/>
  <c r="AM235" i="5" l="1"/>
  <c r="AN1059" i="5"/>
  <c r="AM1077" i="5"/>
  <c r="AM1098" i="5"/>
  <c r="AM121" i="5"/>
  <c r="AN1056" i="5" l="1"/>
  <c r="AN1074" i="5"/>
  <c r="AM200" i="5"/>
  <c r="AM118" i="5"/>
  <c r="AN1094" i="5"/>
  <c r="AN1090" i="5"/>
  <c r="AN1061" i="5" l="1"/>
  <c r="AN119" i="5"/>
  <c r="AN199" i="5"/>
  <c r="AN1125" i="5"/>
  <c r="AN629" i="5"/>
  <c r="AN1100" i="5"/>
  <c r="AN1095" i="5"/>
  <c r="AN1096" i="5"/>
  <c r="AN1062" i="5" l="1"/>
  <c r="AN120" i="5"/>
  <c r="AN1126" i="5"/>
  <c r="AN1082" i="5"/>
  <c r="AN1085" i="5" s="1"/>
  <c r="AN640" i="5"/>
  <c r="AN1092" i="5"/>
  <c r="AN1097" i="5" s="1"/>
  <c r="AN1098" i="5" l="1"/>
  <c r="AN121" i="5"/>
  <c r="AO1059" i="5"/>
  <c r="AN1077" i="5"/>
  <c r="AN235" i="5"/>
  <c r="AO1094" i="5" l="1"/>
  <c r="AO1100" i="5" s="1"/>
  <c r="AO1090" i="5"/>
  <c r="AO1074" i="5"/>
  <c r="AO1056" i="5"/>
  <c r="AN200" i="5"/>
  <c r="AN118" i="5"/>
  <c r="AO1096" i="5" l="1"/>
  <c r="AO1095" i="5"/>
  <c r="AO199" i="5"/>
  <c r="AO1125" i="5"/>
  <c r="AO1061" i="5"/>
  <c r="AO119" i="5"/>
  <c r="AO629" i="5"/>
  <c r="AO1062" i="5" l="1"/>
  <c r="AO1082" i="5"/>
  <c r="AO1085" i="5" s="1"/>
  <c r="AO120" i="5"/>
  <c r="AO640" i="5"/>
  <c r="AO1126" i="5"/>
  <c r="AO1092" i="5"/>
  <c r="AO1097" i="5" s="1"/>
  <c r="AO235" i="5" l="1"/>
  <c r="AO1077" i="5"/>
  <c r="AP1059" i="5"/>
  <c r="AO121" i="5"/>
  <c r="AO1098" i="5"/>
  <c r="AO118" i="5" l="1"/>
  <c r="AO200" i="5"/>
  <c r="AP1074" i="5"/>
  <c r="AP1056" i="5"/>
  <c r="AP1090" i="5"/>
  <c r="AP1094" i="5"/>
  <c r="AP1100" i="5" s="1"/>
  <c r="AP1061" i="5" l="1"/>
  <c r="AP1125" i="5"/>
  <c r="AP629" i="5"/>
  <c r="AP199" i="5"/>
  <c r="AP119" i="5"/>
  <c r="AP1096" i="5"/>
  <c r="AP1095" i="5"/>
  <c r="AP1062" i="5" l="1"/>
  <c r="AP1082" i="5"/>
  <c r="AP1085" i="5" s="1"/>
  <c r="AP1092" i="5"/>
  <c r="AP1097" i="5" s="1"/>
  <c r="AP1126" i="5"/>
  <c r="AP120" i="5"/>
  <c r="AP640" i="5"/>
  <c r="AP235" i="5" l="1"/>
  <c r="AQ1059" i="5"/>
  <c r="AP1077" i="5"/>
  <c r="AP121" i="5"/>
  <c r="AP1098" i="5"/>
  <c r="AQ1056" i="5" l="1"/>
  <c r="AQ1074" i="5"/>
  <c r="AP200" i="5"/>
  <c r="AP118" i="5"/>
  <c r="AQ1090" i="5"/>
  <c r="AQ1094" i="5"/>
  <c r="AQ1125" i="5" l="1"/>
  <c r="AQ629" i="5"/>
  <c r="AQ119" i="5"/>
  <c r="AQ1061" i="5"/>
  <c r="AQ199" i="5"/>
  <c r="AQ1096" i="5"/>
  <c r="AQ1095" i="5"/>
  <c r="AQ1100" i="5"/>
  <c r="AQ1062" i="5" l="1"/>
  <c r="AQ640" i="5"/>
  <c r="AQ1092" i="5"/>
  <c r="AQ1097" i="5" s="1"/>
  <c r="AQ1082" i="5"/>
  <c r="AQ1085" i="5" s="1"/>
  <c r="AQ1126" i="5"/>
  <c r="AQ120" i="5"/>
  <c r="AQ235" i="5" l="1"/>
  <c r="AR1059" i="5"/>
  <c r="AQ1077" i="5"/>
  <c r="AQ1098" i="5"/>
  <c r="AQ121" i="5"/>
  <c r="AR1074" i="5" l="1"/>
  <c r="AR1056" i="5"/>
  <c r="AQ200" i="5"/>
  <c r="AQ118" i="5"/>
  <c r="AR1094" i="5"/>
  <c r="AR1100" i="5" s="1"/>
  <c r="AR1090" i="5"/>
  <c r="AR199" i="5" l="1"/>
  <c r="AR1061" i="5"/>
  <c r="AR629" i="5"/>
  <c r="AR119" i="5"/>
  <c r="AR1125" i="5"/>
  <c r="AR1095" i="5"/>
  <c r="AR1096" i="5"/>
  <c r="AR1062" i="5" l="1"/>
  <c r="AR640" i="5"/>
  <c r="AR1092" i="5"/>
  <c r="AR1097" i="5" s="1"/>
  <c r="AR1082" i="5"/>
  <c r="AR1085" i="5" s="1"/>
  <c r="AR1126" i="5"/>
  <c r="AR120" i="5"/>
  <c r="AR1077" i="5" l="1"/>
  <c r="AR235" i="5"/>
  <c r="AS1059" i="5"/>
  <c r="AR121" i="5"/>
  <c r="AR1098" i="5"/>
  <c r="AR200" i="5" l="1"/>
  <c r="AR118" i="5"/>
  <c r="AS1074" i="5"/>
  <c r="AS1056" i="5"/>
  <c r="AS1090" i="5"/>
  <c r="AS1094" i="5"/>
  <c r="AS1125" i="5" l="1"/>
  <c r="AS1061" i="5"/>
  <c r="AS199" i="5"/>
  <c r="AS629" i="5"/>
  <c r="AS119" i="5"/>
  <c r="AS1096" i="5"/>
  <c r="AS1095" i="5"/>
  <c r="AS1100" i="5"/>
  <c r="AS1062" i="5" l="1"/>
  <c r="AS640" i="5"/>
  <c r="AS1082" i="5"/>
  <c r="AS1085" i="5" s="1"/>
  <c r="AS120" i="5"/>
  <c r="AS1126" i="5"/>
  <c r="AS1092" i="5"/>
  <c r="AS1097" i="5" s="1"/>
  <c r="AS235" i="5" l="1"/>
  <c r="AT1059" i="5"/>
  <c r="AS1077" i="5"/>
  <c r="AS1098" i="5"/>
  <c r="AS121" i="5"/>
  <c r="AT1074" i="5" l="1"/>
  <c r="AT1056" i="5"/>
  <c r="AS200" i="5"/>
  <c r="AS118" i="5"/>
  <c r="AT1094" i="5"/>
  <c r="AT1090" i="5"/>
  <c r="AT1125" i="5" l="1"/>
  <c r="AT1061" i="5"/>
  <c r="AT199" i="5"/>
  <c r="AT119" i="5"/>
  <c r="AT629" i="5"/>
  <c r="AT1100" i="5"/>
  <c r="AT1095" i="5"/>
  <c r="AT1096" i="5"/>
  <c r="AT1062" i="5" l="1"/>
  <c r="AT1082" i="5"/>
  <c r="AT1085" i="5" s="1"/>
  <c r="AT1092" i="5"/>
  <c r="AT1097" i="5" s="1"/>
  <c r="AT1126" i="5"/>
  <c r="AT120" i="5"/>
  <c r="AT640" i="5"/>
  <c r="AU1059" i="5" l="1"/>
  <c r="AT1077" i="5"/>
  <c r="AT235" i="5"/>
  <c r="AT1098" i="5"/>
  <c r="AT121" i="5"/>
  <c r="AU1074" i="5" l="1"/>
  <c r="AU1056" i="5"/>
  <c r="AT200" i="5"/>
  <c r="AT118" i="5"/>
  <c r="AU1094" i="5"/>
  <c r="AU1090" i="5"/>
  <c r="AU1125" i="5" l="1"/>
  <c r="AU1061" i="5"/>
  <c r="AU629" i="5"/>
  <c r="AU199" i="5"/>
  <c r="AU119" i="5"/>
  <c r="AU1100" i="5"/>
  <c r="AU1095" i="5"/>
  <c r="AU1096" i="5"/>
  <c r="AU1062" i="5" l="1"/>
  <c r="AU640" i="5"/>
  <c r="AU120" i="5"/>
  <c r="AU1126" i="5"/>
  <c r="AU1082" i="5"/>
  <c r="AU1085" i="5" s="1"/>
  <c r="AU1092" i="5"/>
  <c r="AU1097" i="5" s="1"/>
  <c r="AU235" i="5" l="1"/>
  <c r="AU1077" i="5"/>
  <c r="AV1059" i="5"/>
  <c r="AU1098" i="5"/>
  <c r="AU121" i="5"/>
  <c r="AU200" i="5" l="1"/>
  <c r="AU118" i="5"/>
  <c r="AV1056" i="5"/>
  <c r="AV1074" i="5"/>
  <c r="AV1094" i="5"/>
  <c r="AV1090" i="5"/>
  <c r="AV199" i="5" l="1"/>
  <c r="AV1125" i="5"/>
  <c r="AV1061" i="5"/>
  <c r="AV119" i="5"/>
  <c r="AV629" i="5"/>
  <c r="AV1100" i="5"/>
  <c r="AV1095" i="5"/>
  <c r="AV1096" i="5"/>
  <c r="AV1062" i="5" l="1"/>
  <c r="AV120" i="5"/>
  <c r="AV1082" i="5"/>
  <c r="AV1085" i="5" s="1"/>
  <c r="AV1126" i="5"/>
  <c r="AV1092" i="5"/>
  <c r="AV1097" i="5" s="1"/>
  <c r="AV640" i="5"/>
  <c r="AV1098" i="5" l="1"/>
  <c r="AV121" i="5"/>
  <c r="AW1059" i="5"/>
  <c r="AV235" i="5"/>
  <c r="AV1077" i="5"/>
  <c r="AW1094" i="5" l="1"/>
  <c r="AW1100" i="5" s="1"/>
  <c r="AW1090" i="5"/>
  <c r="AW1074" i="5"/>
  <c r="AW1056" i="5"/>
  <c r="AV200" i="5"/>
  <c r="AV118" i="5"/>
  <c r="AW1096" i="5" l="1"/>
  <c r="AW1095" i="5"/>
  <c r="AW1125" i="5"/>
  <c r="AW199" i="5"/>
  <c r="AW1061" i="5"/>
  <c r="AW119" i="5"/>
  <c r="AW629" i="5"/>
  <c r="AW1062" i="5" l="1"/>
  <c r="AW1126" i="5"/>
  <c r="AW640" i="5"/>
  <c r="AW120" i="5"/>
  <c r="AW1092" i="5"/>
  <c r="AW1097" i="5" s="1"/>
  <c r="AW1082" i="5"/>
  <c r="AW1085" i="5" s="1"/>
  <c r="AW235" i="5" l="1"/>
  <c r="AX1059" i="5"/>
  <c r="AW1077" i="5"/>
  <c r="AW121" i="5"/>
  <c r="AW1098" i="5"/>
  <c r="AX1074" i="5" l="1"/>
  <c r="AX1056" i="5"/>
  <c r="AW118" i="5"/>
  <c r="AW200" i="5"/>
  <c r="AX1094" i="5"/>
  <c r="AX1100" i="5" s="1"/>
  <c r="AX1090" i="5"/>
  <c r="AX1125" i="5" l="1"/>
  <c r="AX1061" i="5"/>
  <c r="AX629" i="5"/>
  <c r="AX199" i="5"/>
  <c r="AX119" i="5"/>
  <c r="AX1096" i="5"/>
  <c r="AX1095" i="5"/>
  <c r="AX1062" i="5" l="1"/>
  <c r="AX1126" i="5"/>
  <c r="AX1092" i="5"/>
  <c r="AX1097" i="5" s="1"/>
  <c r="AX640" i="5"/>
  <c r="AX120" i="5"/>
  <c r="AX1082" i="5"/>
  <c r="AX1085" i="5" s="1"/>
  <c r="AX1077" i="5" l="1"/>
  <c r="AY1059" i="5"/>
  <c r="AX235" i="5"/>
  <c r="AX121" i="5"/>
  <c r="AX1098" i="5"/>
  <c r="AX200" i="5" l="1"/>
  <c r="AX118" i="5"/>
  <c r="AY1074" i="5"/>
  <c r="AY1056" i="5"/>
  <c r="AY1090" i="5"/>
  <c r="AY1094" i="5"/>
  <c r="AY1125" i="5" l="1"/>
  <c r="AY629" i="5"/>
  <c r="AY1061" i="5"/>
  <c r="AY199" i="5"/>
  <c r="AY119" i="5"/>
  <c r="AY1096" i="5"/>
  <c r="AY1095" i="5"/>
  <c r="AY1100" i="5"/>
  <c r="AY1062" i="5" l="1"/>
  <c r="AY1082" i="5"/>
  <c r="AY1085" i="5" s="1"/>
  <c r="AY1126" i="5"/>
  <c r="AY120" i="5"/>
  <c r="AY1092" i="5"/>
  <c r="AY1097" i="5" s="1"/>
  <c r="AY640" i="5"/>
  <c r="AZ1059" i="5" l="1"/>
  <c r="AY235" i="5"/>
  <c r="AY1077" i="5"/>
  <c r="AY1098" i="5"/>
  <c r="AY121" i="5"/>
  <c r="AZ1074" i="5" l="1"/>
  <c r="AZ1056" i="5"/>
  <c r="AY200" i="5"/>
  <c r="AY118" i="5"/>
  <c r="AZ1094" i="5"/>
  <c r="AZ1090" i="5"/>
  <c r="AZ1125" i="5" l="1"/>
  <c r="AZ1061" i="5"/>
  <c r="AZ629" i="5"/>
  <c r="AZ199" i="5"/>
  <c r="AZ119" i="5"/>
  <c r="AZ1100" i="5"/>
  <c r="AZ1096" i="5"/>
  <c r="AZ1095" i="5"/>
  <c r="AZ1062" i="5" l="1"/>
  <c r="AZ1082" i="5"/>
  <c r="AZ1085" i="5" s="1"/>
  <c r="AZ1092" i="5"/>
  <c r="AZ1097" i="5" s="1"/>
  <c r="AZ1126" i="5"/>
  <c r="AZ120" i="5"/>
  <c r="AZ640" i="5"/>
  <c r="AZ235" i="5" l="1"/>
  <c r="BA1059" i="5"/>
  <c r="AZ1077" i="5"/>
  <c r="AZ1098" i="5"/>
  <c r="AZ121" i="5"/>
  <c r="BA1074" i="5" l="1"/>
  <c r="BA1056" i="5"/>
  <c r="AZ200" i="5"/>
  <c r="AZ118" i="5"/>
  <c r="BA1090" i="5"/>
  <c r="BA1094" i="5"/>
  <c r="BA1125" i="5" l="1"/>
  <c r="BA1061" i="5"/>
  <c r="BA199" i="5"/>
  <c r="BA119" i="5"/>
  <c r="BA629" i="5"/>
  <c r="BA1095" i="5"/>
  <c r="BA1096" i="5"/>
  <c r="BA1100" i="5"/>
  <c r="BA1062" i="5" l="1"/>
  <c r="BA1126" i="5"/>
  <c r="BA640" i="5"/>
  <c r="BA1082" i="5"/>
  <c r="BA1085" i="5" s="1"/>
  <c r="BA120" i="5"/>
  <c r="BA1092" i="5"/>
  <c r="BA1097" i="5" s="1"/>
  <c r="BA235" i="5" l="1"/>
  <c r="BB1059" i="5"/>
  <c r="BA1077" i="5"/>
  <c r="BA1098" i="5"/>
  <c r="BA121" i="5"/>
  <c r="BB1074" i="5" l="1"/>
  <c r="BB1056" i="5"/>
  <c r="BA200" i="5"/>
  <c r="BA118" i="5"/>
  <c r="BB1090" i="5"/>
  <c r="BB1094" i="5"/>
  <c r="BB1125" i="5" l="1"/>
  <c r="BB629" i="5"/>
  <c r="BB119" i="5"/>
  <c r="BB1061" i="5"/>
  <c r="BB199" i="5"/>
  <c r="BB1096" i="5"/>
  <c r="BB1095" i="5"/>
  <c r="BB1100" i="5"/>
  <c r="BB1062" i="5" l="1"/>
  <c r="BB1092" i="5"/>
  <c r="BB1097" i="5" s="1"/>
  <c r="BB120" i="5"/>
  <c r="BB1082" i="5"/>
  <c r="BB1085" i="5" s="1"/>
  <c r="BB1126" i="5"/>
  <c r="BB640" i="5"/>
  <c r="BB235" i="5" l="1"/>
  <c r="BC1059" i="5"/>
  <c r="BB1077" i="5"/>
  <c r="BB1098" i="5"/>
  <c r="BB121" i="5"/>
  <c r="BC1074" i="5" l="1"/>
  <c r="BC1056" i="5"/>
  <c r="BB200" i="5"/>
  <c r="BB118" i="5"/>
  <c r="BC1090" i="5"/>
  <c r="BC1094" i="5"/>
  <c r="BC1125" i="5" l="1"/>
  <c r="BC1061" i="5"/>
  <c r="BC629" i="5"/>
  <c r="BC199" i="5"/>
  <c r="BC119" i="5"/>
  <c r="BC1096" i="5"/>
  <c r="BC1095" i="5"/>
  <c r="BC1100" i="5"/>
  <c r="BC1062" i="5" l="1"/>
  <c r="BC1092" i="5"/>
  <c r="BC1097" i="5" s="1"/>
  <c r="BC640" i="5"/>
  <c r="BC120" i="5"/>
  <c r="BC1126" i="5"/>
  <c r="BC1082" i="5"/>
  <c r="BC1085" i="5" s="1"/>
  <c r="BC1077" i="5" l="1"/>
  <c r="BC235" i="5"/>
  <c r="BD1059" i="5"/>
  <c r="BC1098" i="5"/>
  <c r="BC121" i="5"/>
  <c r="BC118" i="5" l="1"/>
  <c r="BC200" i="5"/>
  <c r="BD1074" i="5"/>
  <c r="BD1056" i="5"/>
  <c r="BD1090" i="5"/>
  <c r="BD1094" i="5"/>
  <c r="BD1125" i="5" l="1"/>
  <c r="BD1061" i="5"/>
  <c r="BD629" i="5"/>
  <c r="BD199" i="5"/>
  <c r="BD119" i="5"/>
  <c r="BD1096" i="5"/>
  <c r="BD1095" i="5"/>
  <c r="BD1100" i="5"/>
  <c r="BD1062" i="5" l="1"/>
  <c r="BD120" i="5"/>
  <c r="BD1082" i="5"/>
  <c r="BD1085" i="5" s="1"/>
  <c r="BD1126" i="5"/>
  <c r="BD1092" i="5"/>
  <c r="BD1097" i="5" s="1"/>
  <c r="BD640" i="5"/>
  <c r="BE1059" i="5" l="1"/>
  <c r="BD235" i="5"/>
  <c r="BD1077" i="5"/>
  <c r="BD1098" i="5"/>
  <c r="BD121" i="5"/>
  <c r="BE1056" i="5" l="1"/>
  <c r="BE1074" i="5"/>
  <c r="BD200" i="5"/>
  <c r="BD118" i="5"/>
  <c r="BE1094" i="5"/>
  <c r="BE1090" i="5"/>
  <c r="BE1125" i="5" l="1"/>
  <c r="BE1061" i="5"/>
  <c r="BE119" i="5"/>
  <c r="BE629" i="5"/>
  <c r="BE199" i="5"/>
  <c r="BE1100" i="5"/>
  <c r="BE1095" i="5"/>
  <c r="BE1096" i="5"/>
  <c r="BE1062" i="5" l="1"/>
  <c r="BE120" i="5"/>
  <c r="BE640" i="5"/>
  <c r="BE1082" i="5"/>
  <c r="BE1085" i="5" s="1"/>
  <c r="BE1092" i="5"/>
  <c r="BE1097" i="5" s="1"/>
  <c r="BE1126" i="5"/>
  <c r="BE1077" i="5" l="1"/>
  <c r="BE235" i="5"/>
  <c r="BF1059" i="5"/>
  <c r="BE1098" i="5"/>
  <c r="BE121" i="5"/>
  <c r="BE200" i="5" l="1"/>
  <c r="BE118" i="5"/>
  <c r="BF1056" i="5"/>
  <c r="BF1074" i="5"/>
  <c r="BF1090" i="5"/>
  <c r="BF1094" i="5"/>
  <c r="BF1125" i="5" l="1"/>
  <c r="BF1061" i="5"/>
  <c r="BF629" i="5"/>
  <c r="BF199" i="5"/>
  <c r="BF119" i="5"/>
  <c r="BF1095" i="5"/>
  <c r="BF1096" i="5"/>
  <c r="BF1100" i="5"/>
  <c r="BF1062" i="5" l="1"/>
  <c r="BF640" i="5"/>
  <c r="BF1082" i="5"/>
  <c r="BF1085" i="5" s="1"/>
  <c r="BF1126" i="5"/>
  <c r="BF120" i="5"/>
  <c r="BF1092" i="5"/>
  <c r="BF1097" i="5" s="1"/>
  <c r="BG1059" i="5" l="1"/>
  <c r="BF235" i="5"/>
  <c r="BF1077" i="5"/>
  <c r="BF1098" i="5"/>
  <c r="BF121" i="5"/>
  <c r="BG1074" i="5" l="1"/>
  <c r="BG1056" i="5"/>
  <c r="BF118" i="5"/>
  <c r="BF200" i="5"/>
  <c r="BG1094" i="5"/>
  <c r="BG1090" i="5"/>
  <c r="BG629" i="5" l="1"/>
  <c r="BG199" i="5"/>
  <c r="BG119" i="5"/>
  <c r="BG1125" i="5"/>
  <c r="BG1061" i="5"/>
  <c r="BG1100" i="5"/>
  <c r="BG1095" i="5"/>
  <c r="BG1096" i="5"/>
  <c r="BG1062" i="5" l="1"/>
  <c r="BG1082" i="5"/>
  <c r="BG1085" i="5" s="1"/>
  <c r="BG640" i="5"/>
  <c r="BG1126" i="5"/>
  <c r="BG1092" i="5"/>
  <c r="BG1097" i="5" s="1"/>
  <c r="BG120" i="5"/>
  <c r="BG1077" i="5" l="1"/>
  <c r="BG235" i="5"/>
  <c r="BH1059" i="5"/>
  <c r="BG1098" i="5"/>
  <c r="BG121" i="5"/>
  <c r="BG200" i="5" l="1"/>
  <c r="BG118" i="5"/>
  <c r="BH1074" i="5"/>
  <c r="BH1056" i="5"/>
  <c r="BH1094" i="5"/>
  <c r="BH1090" i="5"/>
  <c r="BH1125" i="5" l="1"/>
  <c r="BH629" i="5"/>
  <c r="BH1061" i="5"/>
  <c r="BH199" i="5"/>
  <c r="BH119" i="5"/>
  <c r="BH1100" i="5"/>
  <c r="BH1096" i="5"/>
  <c r="BH1095" i="5"/>
  <c r="BH1062" i="5" l="1"/>
  <c r="BH1126" i="5"/>
  <c r="BH1092" i="5"/>
  <c r="BH1097" i="5" s="1"/>
  <c r="BH1082" i="5"/>
  <c r="BH1085" i="5" s="1"/>
  <c r="BH120" i="5"/>
  <c r="BH640" i="5"/>
  <c r="BH235" i="5" l="1"/>
  <c r="BI1059" i="5"/>
  <c r="BH1077" i="5"/>
  <c r="BH1098" i="5"/>
  <c r="BH121" i="5"/>
  <c r="BI1056" i="5" l="1"/>
  <c r="BI1074" i="5"/>
  <c r="BH200" i="5"/>
  <c r="BH118" i="5"/>
  <c r="BI1090" i="5"/>
  <c r="BI1094" i="5"/>
  <c r="BI1061" i="5" l="1"/>
  <c r="BI119" i="5"/>
  <c r="BI629" i="5"/>
  <c r="BI199" i="5"/>
  <c r="BI1125" i="5"/>
  <c r="BI1096" i="5"/>
  <c r="BI1095" i="5"/>
  <c r="BI1100" i="5"/>
  <c r="BI1062" i="5" l="1"/>
  <c r="BI640" i="5"/>
  <c r="BI120" i="5"/>
  <c r="BI1092" i="5"/>
  <c r="BI1097" i="5" s="1"/>
  <c r="BI1082" i="5"/>
  <c r="BI1085" i="5" s="1"/>
  <c r="BI1126" i="5"/>
  <c r="BI1077" i="5" l="1"/>
  <c r="BI235" i="5"/>
  <c r="BJ1059" i="5"/>
  <c r="BI1098" i="5"/>
  <c r="BI121" i="5"/>
  <c r="BI200" i="5" l="1"/>
  <c r="BI118" i="5"/>
  <c r="BJ1056" i="5"/>
  <c r="BJ1074" i="5"/>
  <c r="BJ1094" i="5"/>
  <c r="BJ1090" i="5"/>
  <c r="BJ1125" i="5" l="1"/>
  <c r="BJ1061" i="5"/>
  <c r="BJ629" i="5"/>
  <c r="BJ119" i="5"/>
  <c r="BJ199" i="5"/>
  <c r="BJ1100" i="5"/>
  <c r="BJ1095" i="5"/>
  <c r="BJ1096" i="5"/>
  <c r="BJ1062" i="5" l="1"/>
  <c r="BJ640" i="5"/>
  <c r="BJ120" i="5"/>
  <c r="BJ1126" i="5"/>
  <c r="BJ1082" i="5"/>
  <c r="BJ1085" i="5" s="1"/>
  <c r="BJ1092" i="5"/>
  <c r="BJ1097" i="5" s="1"/>
  <c r="BJ235" i="5" l="1"/>
  <c r="BK1059" i="5"/>
  <c r="BJ1077" i="5"/>
  <c r="BJ1098" i="5"/>
  <c r="BJ121" i="5"/>
  <c r="BK1074" i="5" l="1"/>
  <c r="BK1056" i="5"/>
  <c r="BJ200" i="5"/>
  <c r="BJ118" i="5"/>
  <c r="BK1094" i="5"/>
  <c r="BK1090" i="5"/>
  <c r="BK1125" i="5" l="1"/>
  <c r="BK1061" i="5"/>
  <c r="BK629" i="5"/>
  <c r="BK199" i="5"/>
  <c r="BK119" i="5"/>
  <c r="BK1100" i="5"/>
  <c r="BK1095" i="5"/>
  <c r="BK1096" i="5"/>
  <c r="BK1062" i="5" l="1"/>
  <c r="BK1126" i="5"/>
  <c r="BK120" i="5"/>
  <c r="BK640" i="5"/>
  <c r="BK1082" i="5"/>
  <c r="BK1085" i="5" s="1"/>
  <c r="BK1092" i="5"/>
  <c r="BK1097" i="5" s="1"/>
  <c r="BL1059" i="5" l="1"/>
  <c r="BK1077" i="5"/>
  <c r="BK235" i="5"/>
  <c r="BK1098" i="5"/>
  <c r="BK121" i="5"/>
  <c r="BL1074" i="5" l="1"/>
  <c r="BL1056" i="5"/>
  <c r="BK200" i="5"/>
  <c r="BK118" i="5"/>
  <c r="BL1090" i="5"/>
  <c r="BL1094" i="5"/>
  <c r="BL1125" i="5" l="1"/>
  <c r="BL199" i="5"/>
  <c r="BL1061" i="5"/>
  <c r="BL629" i="5"/>
  <c r="BL119" i="5"/>
  <c r="BL1095" i="5"/>
  <c r="BL1096" i="5"/>
  <c r="BL1100" i="5"/>
  <c r="BL1062" i="5" l="1"/>
  <c r="BL120" i="5"/>
  <c r="BL1126" i="5"/>
  <c r="BL1082" i="5"/>
  <c r="BL1085" i="5" s="1"/>
  <c r="BL1092" i="5"/>
  <c r="BL1097" i="5" s="1"/>
  <c r="BL640" i="5"/>
  <c r="BL235" i="5" l="1"/>
  <c r="BM1059" i="5"/>
  <c r="BL1077" i="5"/>
  <c r="BL121" i="5"/>
  <c r="BL1098" i="5"/>
  <c r="BM1056" i="5" l="1"/>
  <c r="BM1074" i="5"/>
  <c r="BL200" i="5"/>
  <c r="BL118" i="5"/>
  <c r="BM1094" i="5"/>
  <c r="BM1090" i="5"/>
  <c r="BM1125" i="5" l="1"/>
  <c r="BM1061" i="5"/>
  <c r="BM199" i="5"/>
  <c r="BM119" i="5"/>
  <c r="BM629" i="5"/>
  <c r="BM1100" i="5"/>
  <c r="BM1095" i="5"/>
  <c r="BM1096" i="5"/>
  <c r="BM1062" i="5" l="1"/>
  <c r="BM1126" i="5"/>
  <c r="BM1092" i="5"/>
  <c r="BM1097" i="5" s="1"/>
  <c r="BM120" i="5"/>
  <c r="BM640" i="5"/>
  <c r="BM1082" i="5"/>
  <c r="BM1085" i="5" s="1"/>
  <c r="BM1077" i="5" l="1"/>
  <c r="BM235" i="5"/>
  <c r="BN1059" i="5"/>
  <c r="BM1098" i="5"/>
  <c r="BM121" i="5"/>
  <c r="BM200" i="5" l="1"/>
  <c r="BM118" i="5"/>
  <c r="BN1056" i="5"/>
  <c r="BN1074" i="5"/>
  <c r="BN1090" i="5"/>
  <c r="BN1094" i="5"/>
  <c r="BN1100" i="5" s="1"/>
  <c r="BN1125" i="5" l="1"/>
  <c r="BN1061" i="5"/>
  <c r="BN629" i="5"/>
  <c r="BN199" i="5"/>
  <c r="BN119" i="5"/>
  <c r="BN1096" i="5"/>
  <c r="BN1095" i="5"/>
  <c r="BN1062" i="5" l="1"/>
  <c r="BN1092" i="5"/>
  <c r="BN1097" i="5" s="1"/>
  <c r="BN1126" i="5"/>
  <c r="BN640" i="5"/>
  <c r="BN120" i="5"/>
  <c r="BN1082" i="5"/>
  <c r="BN1085" i="5" s="1"/>
  <c r="BO1059" i="5" l="1"/>
  <c r="BN235" i="5"/>
  <c r="BN1077" i="5"/>
  <c r="BN121" i="5"/>
  <c r="BN1098" i="5"/>
  <c r="BO1074" i="5" l="1"/>
  <c r="BO1056" i="5"/>
  <c r="BN200" i="5"/>
  <c r="BN118" i="5"/>
  <c r="BO1094" i="5"/>
  <c r="BO1090" i="5"/>
  <c r="BO1125" i="5" l="1"/>
  <c r="BO629" i="5"/>
  <c r="BO199" i="5"/>
  <c r="BO119" i="5"/>
  <c r="BO1061" i="5"/>
  <c r="BO1100" i="5"/>
  <c r="BO1096" i="5"/>
  <c r="BO1095" i="5"/>
  <c r="BO1062" i="5" l="1"/>
  <c r="BO120" i="5"/>
  <c r="BO1092" i="5"/>
  <c r="BO1097" i="5" s="1"/>
  <c r="BO640" i="5"/>
  <c r="BO1126" i="5"/>
  <c r="BO1082" i="5"/>
  <c r="BO1085" i="5" s="1"/>
  <c r="BO235" i="5" l="1"/>
  <c r="BP1059" i="5"/>
  <c r="BO1077" i="5"/>
  <c r="BO1098" i="5"/>
  <c r="BO121" i="5"/>
  <c r="BP1074" i="5" l="1"/>
  <c r="BP1056" i="5"/>
  <c r="BO118" i="5"/>
  <c r="BO200" i="5"/>
  <c r="BP1090" i="5"/>
  <c r="BP1094" i="5"/>
  <c r="BP1125" i="5" l="1"/>
  <c r="BP1061" i="5"/>
  <c r="BP629" i="5"/>
  <c r="BP199" i="5"/>
  <c r="BP119" i="5"/>
  <c r="BP1095" i="5"/>
  <c r="BP1096" i="5"/>
  <c r="BP1100" i="5"/>
  <c r="BP1062" i="5" l="1"/>
  <c r="BP120" i="5"/>
  <c r="BP1126" i="5"/>
  <c r="BP1082" i="5"/>
  <c r="BP1085" i="5" s="1"/>
  <c r="BP1092" i="5"/>
  <c r="BP1097" i="5" s="1"/>
  <c r="BP640" i="5"/>
  <c r="BP1098" i="5" l="1"/>
  <c r="BP121" i="5"/>
  <c r="BQ1059" i="5"/>
  <c r="BP235" i="5"/>
  <c r="BP1077" i="5"/>
  <c r="BQ1094" i="5" l="1"/>
  <c r="BQ1100" i="5" s="1"/>
  <c r="BQ1090" i="5"/>
  <c r="BQ1074" i="5"/>
  <c r="BQ1056" i="5"/>
  <c r="BP200" i="5"/>
  <c r="BP118" i="5"/>
  <c r="BQ1096" i="5" l="1"/>
  <c r="BQ1095" i="5"/>
  <c r="BQ199" i="5"/>
  <c r="BQ119" i="5"/>
  <c r="BQ1125" i="5"/>
  <c r="BQ629" i="5"/>
  <c r="BQ1061" i="5"/>
  <c r="BQ1062" i="5" l="1"/>
  <c r="BQ1126" i="5"/>
  <c r="BQ1092" i="5"/>
  <c r="BQ1097" i="5" s="1"/>
  <c r="BQ1082" i="5"/>
  <c r="BQ1085" i="5" s="1"/>
  <c r="BQ640" i="5"/>
  <c r="BQ120" i="5"/>
  <c r="BQ235" i="5" l="1"/>
  <c r="BR1059" i="5"/>
  <c r="BQ1077" i="5"/>
  <c r="BQ1098" i="5"/>
  <c r="BQ121" i="5"/>
  <c r="BR1056" i="5" l="1"/>
  <c r="BR1074" i="5"/>
  <c r="BQ200" i="5"/>
  <c r="BQ118" i="5"/>
  <c r="BR1090" i="5"/>
  <c r="BR1094" i="5"/>
  <c r="BR1100" i="5" s="1"/>
  <c r="BR1125" i="5" l="1"/>
  <c r="BR1061" i="5"/>
  <c r="BR629" i="5"/>
  <c r="BR199" i="5"/>
  <c r="BR119" i="5"/>
  <c r="BR1095" i="5"/>
  <c r="BR1096" i="5"/>
  <c r="BR1062" i="5" l="1"/>
  <c r="BR1082" i="5"/>
  <c r="BR1085" i="5" s="1"/>
  <c r="BR120" i="5"/>
  <c r="BR640" i="5"/>
  <c r="BR1092" i="5"/>
  <c r="BR1097" i="5" s="1"/>
  <c r="BR1126" i="5"/>
  <c r="BR1098" i="5" l="1"/>
  <c r="BR121" i="5"/>
  <c r="BS1059" i="5"/>
  <c r="BR235" i="5"/>
  <c r="BR1077" i="5"/>
  <c r="BS1094" i="5" l="1"/>
  <c r="BS1100" i="5" s="1"/>
  <c r="BS1090" i="5"/>
  <c r="BS1056" i="5"/>
  <c r="BS1074" i="5"/>
  <c r="BR200" i="5"/>
  <c r="BR118" i="5"/>
  <c r="BS1095" i="5" l="1"/>
  <c r="BS1096" i="5"/>
  <c r="BS1125" i="5"/>
  <c r="BS199" i="5"/>
  <c r="BS119" i="5"/>
  <c r="BS1061" i="5"/>
  <c r="BS629" i="5"/>
  <c r="BS1062" i="5" l="1"/>
  <c r="BS1126" i="5"/>
  <c r="BS120" i="5"/>
  <c r="BS1082" i="5"/>
  <c r="BS1085" i="5" s="1"/>
  <c r="BS640" i="5"/>
  <c r="BS1092" i="5"/>
  <c r="BS1097" i="5" s="1"/>
  <c r="BS235" i="5" l="1"/>
  <c r="BT1059" i="5"/>
  <c r="BS1077" i="5"/>
  <c r="BS1098" i="5"/>
  <c r="BS121" i="5"/>
  <c r="BT1074" i="5" l="1"/>
  <c r="BT1056" i="5"/>
  <c r="BS200" i="5"/>
  <c r="BS118" i="5"/>
  <c r="BT1090" i="5"/>
  <c r="BT1094" i="5"/>
  <c r="BT1125" i="5" l="1"/>
  <c r="BT1061" i="5"/>
  <c r="BT629" i="5"/>
  <c r="BT199" i="5"/>
  <c r="BT119" i="5"/>
  <c r="BT1095" i="5"/>
  <c r="BT1096" i="5"/>
  <c r="BT1100" i="5"/>
  <c r="BT1062" i="5" l="1"/>
  <c r="BT1092" i="5"/>
  <c r="BT1097" i="5" s="1"/>
  <c r="BT120" i="5"/>
  <c r="BT1126" i="5"/>
  <c r="BT1082" i="5"/>
  <c r="BT1085" i="5" s="1"/>
  <c r="BT640" i="5"/>
  <c r="BT235" i="5" l="1"/>
  <c r="BT1077" i="5"/>
  <c r="BU1059" i="5"/>
  <c r="BT1098" i="5"/>
  <c r="BT121" i="5"/>
  <c r="BT200" i="5" l="1"/>
  <c r="BT118" i="5"/>
  <c r="BU1074" i="5"/>
  <c r="BU1056" i="5"/>
  <c r="BU1090" i="5"/>
  <c r="BU1094" i="5"/>
  <c r="BU1125" i="5" l="1"/>
  <c r="BU1061" i="5"/>
  <c r="BU199" i="5"/>
  <c r="BU629" i="5"/>
  <c r="BU119" i="5"/>
  <c r="BU1096" i="5"/>
  <c r="BU1095" i="5"/>
  <c r="BU1100" i="5"/>
  <c r="BU1062" i="5" l="1"/>
  <c r="BU640" i="5"/>
  <c r="BU120" i="5"/>
  <c r="BU1092" i="5"/>
  <c r="BU1097" i="5" s="1"/>
  <c r="BU1082" i="5"/>
  <c r="BU1085" i="5" s="1"/>
  <c r="BU1126" i="5"/>
  <c r="BU1098" i="5" l="1"/>
  <c r="BU121" i="5"/>
  <c r="BU235" i="5"/>
  <c r="BV1059" i="5"/>
  <c r="BU1077" i="5"/>
  <c r="BV1094" i="5" l="1"/>
  <c r="BV1100" i="5" s="1"/>
  <c r="BV1090" i="5"/>
  <c r="BV1074" i="5"/>
  <c r="BV1056" i="5"/>
  <c r="BU118" i="5"/>
  <c r="BU200" i="5"/>
  <c r="BV1096" i="5" l="1"/>
  <c r="BV1095" i="5"/>
  <c r="BV1125" i="5"/>
  <c r="BV1061" i="5"/>
  <c r="BV629" i="5"/>
  <c r="BV199" i="5"/>
  <c r="BV119" i="5"/>
  <c r="BV1062" i="5" l="1"/>
  <c r="BV640" i="5"/>
  <c r="BV1126" i="5"/>
  <c r="BV1082" i="5"/>
  <c r="BV1085" i="5" s="1"/>
  <c r="BV120" i="5"/>
  <c r="BV1092" i="5"/>
  <c r="BV1097" i="5" s="1"/>
  <c r="BV235" i="5" l="1"/>
  <c r="BW1059" i="5"/>
  <c r="BV1077" i="5"/>
  <c r="BV1098" i="5"/>
  <c r="BV121" i="5"/>
  <c r="BW1074" i="5" l="1"/>
  <c r="BW1056" i="5"/>
  <c r="BV118" i="5"/>
  <c r="BV200" i="5"/>
  <c r="BW1094" i="5"/>
  <c r="BW1090" i="5"/>
  <c r="BW1125" i="5" l="1"/>
  <c r="BW1061" i="5"/>
  <c r="BW199" i="5"/>
  <c r="BW119" i="5"/>
  <c r="BW629" i="5"/>
  <c r="BW1100" i="5"/>
  <c r="BW1096" i="5"/>
  <c r="BW1095" i="5"/>
  <c r="BW1062" i="5" l="1"/>
  <c r="BW120" i="5"/>
  <c r="BW1126" i="5"/>
  <c r="BW1082" i="5"/>
  <c r="BW1085" i="5" s="1"/>
  <c r="BW640" i="5"/>
  <c r="BW1092" i="5"/>
  <c r="BW1097" i="5" s="1"/>
  <c r="BX1059" i="5" l="1"/>
  <c r="BW1077" i="5"/>
  <c r="BW235" i="5"/>
  <c r="BW121" i="5"/>
  <c r="BW1098" i="5"/>
  <c r="BX1056" i="5" l="1"/>
  <c r="BX1074" i="5"/>
  <c r="BW200" i="5"/>
  <c r="BW118" i="5"/>
  <c r="BX1090" i="5"/>
  <c r="BX1094" i="5"/>
  <c r="BX629" i="5" l="1"/>
  <c r="BX119" i="5"/>
  <c r="BX1061" i="5"/>
  <c r="BX199" i="5"/>
  <c r="BX1125" i="5"/>
  <c r="BX1095" i="5"/>
  <c r="BX1096" i="5"/>
  <c r="BX1100" i="5"/>
  <c r="BX1062" i="5" l="1"/>
  <c r="BX120" i="5"/>
  <c r="BX1126" i="5"/>
  <c r="BX1092" i="5"/>
  <c r="BX1097" i="5" s="1"/>
  <c r="BX640" i="5"/>
  <c r="BX1082" i="5"/>
  <c r="BX1085" i="5" s="1"/>
  <c r="BY1059" i="5" l="1"/>
  <c r="BX1077" i="5"/>
  <c r="BX235" i="5"/>
  <c r="BX1098" i="5"/>
  <c r="BX121" i="5"/>
  <c r="BY1056" i="5" l="1"/>
  <c r="BY1074" i="5"/>
  <c r="BX200" i="5"/>
  <c r="BX118" i="5"/>
  <c r="BY1090" i="5"/>
  <c r="BY1094" i="5"/>
  <c r="BY119" i="5" l="1"/>
  <c r="BY1125" i="5"/>
  <c r="BY629" i="5"/>
  <c r="BY1061" i="5"/>
  <c r="BY199" i="5"/>
  <c r="BY1096" i="5"/>
  <c r="BY1095" i="5"/>
  <c r="BY1100" i="5"/>
  <c r="BY1062" i="5" l="1"/>
  <c r="BY120" i="5"/>
  <c r="BY640" i="5"/>
  <c r="BY1092" i="5"/>
  <c r="BY1097" i="5" s="1"/>
  <c r="BY1126" i="5"/>
  <c r="BY1082" i="5"/>
  <c r="BY1085" i="5" s="1"/>
  <c r="BY1077" i="5" l="1"/>
  <c r="BZ1059" i="5"/>
  <c r="BY235" i="5"/>
  <c r="BY1098" i="5"/>
  <c r="BY121" i="5"/>
  <c r="BY200" i="5" l="1"/>
  <c r="BY118" i="5"/>
  <c r="BZ1056" i="5"/>
  <c r="BZ1074" i="5"/>
  <c r="BZ1094" i="5"/>
  <c r="BZ1100" i="5" s="1"/>
  <c r="BZ1090" i="5"/>
  <c r="BZ1125" i="5" l="1"/>
  <c r="BZ1061" i="5"/>
  <c r="BZ629" i="5"/>
  <c r="BZ199" i="5"/>
  <c r="BZ119" i="5"/>
  <c r="BZ1096" i="5"/>
  <c r="BZ1095" i="5"/>
  <c r="BZ1062" i="5" l="1"/>
  <c r="BZ1126" i="5"/>
  <c r="BZ1092" i="5"/>
  <c r="BZ1097" i="5" s="1"/>
  <c r="BZ120" i="5"/>
  <c r="BZ640" i="5"/>
  <c r="BZ1082" i="5"/>
  <c r="BZ1085" i="5" s="1"/>
  <c r="BZ1098" i="5" l="1"/>
  <c r="BZ121" i="5"/>
  <c r="BZ235" i="5"/>
  <c r="CA1059" i="5"/>
  <c r="BZ1077" i="5"/>
  <c r="CA1094" i="5" l="1"/>
  <c r="CA1100" i="5" s="1"/>
  <c r="CA1090" i="5"/>
  <c r="CA1074" i="5"/>
  <c r="CA1056" i="5"/>
  <c r="BZ200" i="5"/>
  <c r="BZ118" i="5"/>
  <c r="CA1095" i="5" l="1"/>
  <c r="CA1096" i="5"/>
  <c r="CA1125" i="5"/>
  <c r="CA1061" i="5"/>
  <c r="CA629" i="5"/>
  <c r="CA199" i="5"/>
  <c r="CA119" i="5"/>
  <c r="CA1062" i="5" l="1"/>
  <c r="CA1092" i="5"/>
  <c r="CA1097" i="5" s="1"/>
  <c r="CA1126" i="5"/>
  <c r="CA120" i="5"/>
  <c r="CA640" i="5"/>
  <c r="CA1082" i="5"/>
  <c r="CA1085" i="5" s="1"/>
  <c r="CA235" i="5" l="1"/>
  <c r="CB1059" i="5"/>
  <c r="CA1077" i="5"/>
  <c r="CA121" i="5"/>
  <c r="CA1098" i="5"/>
  <c r="CB1074" i="5" l="1"/>
  <c r="CB1056" i="5"/>
  <c r="CA200" i="5"/>
  <c r="CA118" i="5"/>
  <c r="CB1090" i="5"/>
  <c r="CB1094" i="5"/>
  <c r="CB1100" i="5" s="1"/>
  <c r="CB1061" i="5" l="1"/>
  <c r="CB1125" i="5"/>
  <c r="CB199" i="5"/>
  <c r="CB629" i="5"/>
  <c r="CB119" i="5"/>
  <c r="CB1095" i="5"/>
  <c r="CB1096" i="5"/>
  <c r="CB1062" i="5" l="1"/>
  <c r="CB640" i="5"/>
  <c r="CB120" i="5"/>
  <c r="CB1092" i="5"/>
  <c r="CB1097" i="5" s="1"/>
  <c r="CB1126" i="5"/>
  <c r="CB1082" i="5"/>
  <c r="CB1085" i="5" s="1"/>
  <c r="CB1098" i="5" l="1"/>
  <c r="CB121" i="5"/>
  <c r="CC1059" i="5"/>
  <c r="CB1077" i="5"/>
  <c r="CB235" i="5"/>
  <c r="CC1090" i="5" l="1"/>
  <c r="CC1094" i="5"/>
  <c r="CC1100" i="5" s="1"/>
  <c r="CC1074" i="5"/>
  <c r="CC1056" i="5"/>
  <c r="CB118" i="5"/>
  <c r="CB200" i="5"/>
  <c r="CC1095" i="5" l="1"/>
  <c r="CC1096" i="5"/>
  <c r="CC1125" i="5"/>
  <c r="CC1061" i="5"/>
  <c r="CC629" i="5"/>
  <c r="CC199" i="5"/>
  <c r="CC119" i="5"/>
  <c r="CC1062" i="5" l="1"/>
  <c r="CC1126" i="5"/>
  <c r="CC640" i="5"/>
  <c r="CC1082" i="5"/>
  <c r="CC1085" i="5" s="1"/>
  <c r="CC120" i="5"/>
  <c r="CC1092" i="5"/>
  <c r="CC1097" i="5" s="1"/>
  <c r="CD1059" i="5" l="1"/>
  <c r="CC235" i="5"/>
  <c r="CC1077" i="5"/>
  <c r="CC121" i="5"/>
  <c r="CC1098" i="5"/>
  <c r="CD1074" i="5" l="1"/>
  <c r="CD1056" i="5"/>
  <c r="CC118" i="5"/>
  <c r="CC200" i="5"/>
  <c r="CD1090" i="5"/>
  <c r="CD1094" i="5"/>
  <c r="CD1100" i="5" s="1"/>
  <c r="CD1125" i="5" l="1"/>
  <c r="CD1061" i="5"/>
  <c r="CD199" i="5"/>
  <c r="CD629" i="5"/>
  <c r="CD119" i="5"/>
  <c r="CD1096" i="5"/>
  <c r="CD1095" i="5"/>
  <c r="CD1062" i="5" l="1"/>
  <c r="CD640" i="5"/>
  <c r="CD1082" i="5"/>
  <c r="CD1085" i="5" s="1"/>
  <c r="CD1092" i="5"/>
  <c r="CD1097" i="5" s="1"/>
  <c r="CD1126" i="5"/>
  <c r="CD120" i="5"/>
  <c r="CD1077" i="5" l="1"/>
  <c r="CD235" i="5"/>
  <c r="CE1059" i="5"/>
  <c r="CD121" i="5"/>
  <c r="CD1098" i="5"/>
  <c r="CD200" i="5" l="1"/>
  <c r="CD118" i="5"/>
  <c r="CE1074" i="5"/>
  <c r="CE1056" i="5"/>
  <c r="CE1094" i="5"/>
  <c r="CE1090" i="5"/>
  <c r="CE1125" i="5" l="1"/>
  <c r="CE1061" i="5"/>
  <c r="CE119" i="5"/>
  <c r="CE199" i="5"/>
  <c r="CE629" i="5"/>
  <c r="CE1100" i="5"/>
  <c r="CE1096" i="5"/>
  <c r="CE1095" i="5"/>
  <c r="CE1062" i="5" l="1"/>
  <c r="CE1082" i="5"/>
  <c r="CE1085" i="5" s="1"/>
  <c r="CE120" i="5"/>
  <c r="CE1126" i="5"/>
  <c r="CE1092" i="5"/>
  <c r="CE1097" i="5" s="1"/>
  <c r="CE640" i="5"/>
  <c r="CE235" i="5" l="1"/>
  <c r="CF1059" i="5"/>
  <c r="CE1077" i="5"/>
  <c r="CE1098" i="5"/>
  <c r="CE121" i="5"/>
  <c r="CF1074" i="5" l="1"/>
  <c r="CF1056" i="5"/>
  <c r="CE200" i="5"/>
  <c r="CE118" i="5"/>
  <c r="CF1090" i="5"/>
  <c r="CF1094" i="5"/>
  <c r="CF1125" i="5" l="1"/>
  <c r="CF1061" i="5"/>
  <c r="CF629" i="5"/>
  <c r="CF199" i="5"/>
  <c r="CF119" i="5"/>
  <c r="CF1096" i="5"/>
  <c r="CF1095" i="5"/>
  <c r="CF1100" i="5"/>
  <c r="CF1062" i="5" l="1"/>
  <c r="CF1092" i="5"/>
  <c r="CF1097" i="5" s="1"/>
  <c r="CF1126" i="5"/>
  <c r="CF120" i="5"/>
  <c r="CF640" i="5"/>
  <c r="CF1082" i="5"/>
  <c r="CF1085" i="5" s="1"/>
  <c r="CF235" i="5" l="1"/>
  <c r="CG1059" i="5"/>
  <c r="CF1077" i="5"/>
  <c r="CF1098" i="5"/>
  <c r="CF121" i="5"/>
  <c r="CG1074" i="5" l="1"/>
  <c r="CG1056" i="5"/>
  <c r="CF200" i="5"/>
  <c r="CF118" i="5"/>
  <c r="CG1094" i="5"/>
  <c r="CG1090" i="5"/>
  <c r="CG1061" i="5" l="1"/>
  <c r="CG119" i="5"/>
  <c r="CG1125" i="5"/>
  <c r="CG199" i="5"/>
  <c r="CG629" i="5"/>
  <c r="CG1100" i="5"/>
  <c r="CG1095" i="5"/>
  <c r="CG1096" i="5"/>
  <c r="CG1062" i="5" l="1"/>
  <c r="CG640" i="5"/>
  <c r="CG1126" i="5"/>
  <c r="CG1092" i="5"/>
  <c r="CG1097" i="5" s="1"/>
  <c r="CG1082" i="5"/>
  <c r="CG1085" i="5" s="1"/>
  <c r="CG120" i="5"/>
  <c r="CG235" i="5" l="1"/>
  <c r="CH1059" i="5"/>
  <c r="CG1077" i="5"/>
  <c r="CG1098" i="5"/>
  <c r="CG121" i="5"/>
  <c r="CH1074" i="5" l="1"/>
  <c r="CH1056" i="5"/>
  <c r="CG200" i="5"/>
  <c r="CG118" i="5"/>
  <c r="CH1090" i="5"/>
  <c r="CH1094" i="5"/>
  <c r="CH1125" i="5" l="1"/>
  <c r="CH1061" i="5"/>
  <c r="CH629" i="5"/>
  <c r="CH199" i="5"/>
  <c r="CH119" i="5"/>
  <c r="CH1096" i="5"/>
  <c r="CH1095" i="5"/>
  <c r="CH1100" i="5"/>
  <c r="CH1062" i="5" l="1"/>
  <c r="CH1126" i="5"/>
  <c r="CH120" i="5"/>
  <c r="CH1082" i="5"/>
  <c r="CH1085" i="5" s="1"/>
  <c r="CH1092" i="5"/>
  <c r="CH1097" i="5" s="1"/>
  <c r="CH640" i="5"/>
  <c r="CH235" i="5" l="1"/>
  <c r="CI1059" i="5"/>
  <c r="CH1077" i="5"/>
  <c r="CH1098" i="5"/>
  <c r="CH121" i="5"/>
  <c r="CI1074" i="5" l="1"/>
  <c r="CI1056" i="5"/>
  <c r="CH200" i="5"/>
  <c r="CH118" i="5"/>
  <c r="CI1090" i="5"/>
  <c r="CI1094" i="5"/>
  <c r="CI1125" i="5" l="1"/>
  <c r="CI1061" i="5"/>
  <c r="CI629" i="5"/>
  <c r="CI119" i="5"/>
  <c r="CI199" i="5"/>
  <c r="CI1096" i="5"/>
  <c r="CI1095" i="5"/>
  <c r="CI1100" i="5"/>
  <c r="CI1062" i="5" l="1"/>
  <c r="CI1082" i="5"/>
  <c r="CI1085" i="5" s="1"/>
  <c r="CI1092" i="5"/>
  <c r="CI1097" i="5" s="1"/>
  <c r="CI1126" i="5"/>
  <c r="CI120" i="5"/>
  <c r="CI640" i="5"/>
  <c r="CI235" i="5" l="1"/>
  <c r="CJ1059" i="5"/>
  <c r="CI1077" i="5"/>
  <c r="CI1098" i="5"/>
  <c r="CI121" i="5"/>
  <c r="CJ1094" i="5" l="1"/>
  <c r="CJ1100" i="5" s="1"/>
  <c r="CJ1090" i="5"/>
  <c r="CJ1074" i="5"/>
  <c r="CJ1056" i="5"/>
  <c r="CI200" i="5"/>
  <c r="CI118" i="5"/>
  <c r="CJ1095" i="5" l="1"/>
  <c r="CJ1096" i="5"/>
  <c r="CJ1125" i="5"/>
  <c r="CJ199" i="5"/>
  <c r="CJ1061" i="5"/>
  <c r="CJ119" i="5"/>
  <c r="CJ629" i="5"/>
  <c r="CJ1062" i="5" l="1"/>
  <c r="CJ1082" i="5"/>
  <c r="CJ1085" i="5" s="1"/>
  <c r="CJ640" i="5"/>
  <c r="CJ120" i="5"/>
  <c r="CJ1092" i="5"/>
  <c r="CJ1097" i="5" s="1"/>
  <c r="CJ1126" i="5"/>
  <c r="CK1059" i="5" l="1"/>
  <c r="CJ235" i="5"/>
  <c r="CJ1077" i="5"/>
  <c r="CJ1098" i="5"/>
  <c r="CJ121" i="5"/>
  <c r="CK1074" i="5" l="1"/>
  <c r="CK1056" i="5"/>
  <c r="CJ200" i="5"/>
  <c r="CJ118" i="5"/>
  <c r="CK1090" i="5"/>
  <c r="CK1094" i="5"/>
  <c r="CK1061" i="5" l="1"/>
  <c r="CK1125" i="5"/>
  <c r="CK629" i="5"/>
  <c r="CK199" i="5"/>
  <c r="CK119" i="5"/>
  <c r="CK1096" i="5"/>
  <c r="CK1095" i="5"/>
  <c r="CK1100" i="5"/>
  <c r="CK1062" i="5" l="1"/>
  <c r="CK640" i="5"/>
  <c r="CK1092" i="5"/>
  <c r="CK1097" i="5" s="1"/>
  <c r="CK1126" i="5"/>
  <c r="CK1082" i="5"/>
  <c r="CK1085" i="5" s="1"/>
  <c r="CK120" i="5"/>
  <c r="CK235" i="5" l="1"/>
  <c r="CL1059" i="5"/>
  <c r="CK1077" i="5"/>
  <c r="CK1098" i="5"/>
  <c r="CK121" i="5"/>
  <c r="CL1074" i="5" l="1"/>
  <c r="CL1056" i="5"/>
  <c r="CK200" i="5"/>
  <c r="CK118" i="5"/>
  <c r="CL1094" i="5"/>
  <c r="CL1090" i="5"/>
  <c r="CL1125" i="5" l="1"/>
  <c r="CL1061" i="5"/>
  <c r="CL629" i="5"/>
  <c r="CL199" i="5"/>
  <c r="CL119" i="5"/>
  <c r="CL1100" i="5"/>
  <c r="CL1095" i="5"/>
  <c r="CL1096" i="5"/>
  <c r="CL1062" i="5" l="1"/>
  <c r="CL1092" i="5"/>
  <c r="CL1097" i="5" s="1"/>
  <c r="CL1082" i="5"/>
  <c r="CL1085" i="5" s="1"/>
  <c r="CL1126" i="5"/>
  <c r="CL640" i="5"/>
  <c r="CL120" i="5"/>
  <c r="CL235" i="5" l="1"/>
  <c r="CL1077" i="5"/>
  <c r="CM1059" i="5"/>
  <c r="CL1098" i="5"/>
  <c r="CL121" i="5"/>
  <c r="CL200" i="5" l="1"/>
  <c r="CL118" i="5"/>
  <c r="CM1074" i="5"/>
  <c r="CM1056" i="5"/>
  <c r="CM1090" i="5"/>
  <c r="CM1094" i="5"/>
  <c r="CM1125" i="5" l="1"/>
  <c r="CM629" i="5"/>
  <c r="CM199" i="5"/>
  <c r="CM119" i="5"/>
  <c r="CM1061" i="5"/>
  <c r="CM1095" i="5"/>
  <c r="CM1096" i="5"/>
  <c r="CM1100" i="5"/>
  <c r="CM1062" i="5" l="1"/>
  <c r="CM640" i="5"/>
  <c r="CM1092" i="5"/>
  <c r="CM1097" i="5" s="1"/>
  <c r="CM120" i="5"/>
  <c r="CM1126" i="5"/>
  <c r="CM1082" i="5"/>
  <c r="CM1085" i="5" s="1"/>
  <c r="CM1077" i="5" l="1"/>
  <c r="CM235" i="5"/>
  <c r="CN1059" i="5"/>
  <c r="CM1098" i="5"/>
  <c r="CM121" i="5"/>
  <c r="CM200" i="5" l="1"/>
  <c r="CM118" i="5"/>
  <c r="CN1074" i="5"/>
  <c r="CN1056" i="5"/>
  <c r="CN1090" i="5"/>
  <c r="CN1094" i="5"/>
  <c r="CN1061" i="5" l="1"/>
  <c r="CN629" i="5"/>
  <c r="CN199" i="5"/>
  <c r="CN119" i="5"/>
  <c r="CN1125" i="5"/>
  <c r="CN1095" i="5"/>
  <c r="CN1096" i="5"/>
  <c r="CN1100" i="5"/>
  <c r="CN1062" i="5" l="1"/>
  <c r="CN1126" i="5"/>
  <c r="CN640" i="5"/>
  <c r="CN120" i="5"/>
  <c r="CN1092" i="5"/>
  <c r="CN1097" i="5" s="1"/>
  <c r="CN1082" i="5"/>
  <c r="CN1085" i="5" s="1"/>
  <c r="CN235" i="5" l="1"/>
  <c r="CO1059" i="5"/>
  <c r="CN1077" i="5"/>
  <c r="CN1098" i="5"/>
  <c r="CN121" i="5"/>
  <c r="CO1074" i="5" l="1"/>
  <c r="CO1056" i="5"/>
  <c r="CN200" i="5"/>
  <c r="CN118" i="5"/>
  <c r="CO1094" i="5"/>
  <c r="CO1090" i="5"/>
  <c r="CO629" i="5" l="1"/>
  <c r="CO1125" i="5"/>
  <c r="CO119" i="5"/>
  <c r="CO1061" i="5"/>
  <c r="CO199" i="5"/>
  <c r="CO1100" i="5"/>
  <c r="CO1096" i="5"/>
  <c r="CO1095" i="5"/>
  <c r="CO1062" i="5" l="1"/>
  <c r="CO1092" i="5"/>
  <c r="CO1097" i="5" s="1"/>
  <c r="CO640" i="5"/>
  <c r="CO1126" i="5"/>
  <c r="CO1082" i="5"/>
  <c r="CO1085" i="5" s="1"/>
  <c r="CO120" i="5"/>
  <c r="CO235" i="5" l="1"/>
  <c r="CP1059" i="5"/>
  <c r="CO1077" i="5"/>
  <c r="CO1098" i="5"/>
  <c r="CO121" i="5"/>
  <c r="CP1074" i="5" l="1"/>
  <c r="CP1056" i="5"/>
  <c r="CO200" i="5"/>
  <c r="CO118" i="5"/>
  <c r="CP1090" i="5"/>
  <c r="CP1094" i="5"/>
  <c r="CP1125" i="5" l="1"/>
  <c r="CP1061" i="5"/>
  <c r="CP199" i="5"/>
  <c r="CP119" i="5"/>
  <c r="CP629" i="5"/>
  <c r="CP1096" i="5"/>
  <c r="CP1095" i="5"/>
  <c r="CP1100" i="5"/>
  <c r="CP1062" i="5" l="1"/>
  <c r="CP1126" i="5"/>
  <c r="CP120" i="5"/>
  <c r="CP1082" i="5"/>
  <c r="CP1085" i="5" s="1"/>
  <c r="CP640" i="5"/>
  <c r="CP1092" i="5"/>
  <c r="CP1097" i="5" s="1"/>
  <c r="CQ1059" i="5" l="1"/>
  <c r="CP235" i="5"/>
  <c r="CP1077" i="5"/>
  <c r="CP1098" i="5"/>
  <c r="CP121" i="5"/>
  <c r="CQ1056" i="5" l="1"/>
  <c r="CQ1074" i="5"/>
  <c r="CP200" i="5"/>
  <c r="CP118" i="5"/>
  <c r="CQ1094" i="5"/>
  <c r="CQ1100" i="5" s="1"/>
  <c r="CQ1090" i="5"/>
  <c r="CQ1125" i="5" l="1"/>
  <c r="CQ1061" i="5"/>
  <c r="CQ629" i="5"/>
  <c r="CQ199" i="5"/>
  <c r="CQ119" i="5"/>
  <c r="CQ1095" i="5"/>
  <c r="CQ1096" i="5"/>
  <c r="CQ1062" i="5" l="1"/>
  <c r="CQ1092" i="5"/>
  <c r="CQ1097" i="5" s="1"/>
  <c r="CQ640" i="5"/>
  <c r="CQ120" i="5"/>
  <c r="CQ1126" i="5"/>
  <c r="CQ1082" i="5"/>
  <c r="CQ1085" i="5" s="1"/>
  <c r="CQ235" i="5" l="1"/>
  <c r="CQ1077" i="5"/>
  <c r="CR1059" i="5"/>
  <c r="CQ121" i="5"/>
  <c r="CQ1098" i="5"/>
  <c r="CQ118" i="5" l="1"/>
  <c r="CQ200" i="5"/>
  <c r="CR1056" i="5"/>
  <c r="CR1074" i="5"/>
  <c r="CR1094" i="5"/>
  <c r="CR1090" i="5"/>
  <c r="CR629" i="5" l="1"/>
  <c r="CR119" i="5"/>
  <c r="CR1061" i="5"/>
  <c r="CR199" i="5"/>
  <c r="CR1125" i="5"/>
  <c r="CR1100" i="5"/>
  <c r="CR1096" i="5"/>
  <c r="CR1095" i="5"/>
  <c r="CR1062" i="5" l="1"/>
  <c r="CR640" i="5"/>
  <c r="CR120" i="5"/>
  <c r="CR1126" i="5"/>
  <c r="CR1082" i="5"/>
  <c r="CR1085" i="5" s="1"/>
  <c r="CR1092" i="5"/>
  <c r="CR1097" i="5" s="1"/>
  <c r="CR1077" i="5" l="1"/>
  <c r="CR235" i="5"/>
  <c r="CS1059" i="5"/>
  <c r="CR121" i="5"/>
  <c r="CR1098" i="5"/>
  <c r="CR200" i="5" l="1"/>
  <c r="CR118" i="5"/>
  <c r="CS1074" i="5"/>
  <c r="CS1056" i="5"/>
  <c r="CS1094" i="5"/>
  <c r="CS1090" i="5"/>
  <c r="CS1125" i="5" l="1"/>
  <c r="CS629" i="5"/>
  <c r="CS199" i="5"/>
  <c r="CS1061" i="5"/>
  <c r="CS119" i="5"/>
  <c r="CS1100" i="5"/>
  <c r="CS1096" i="5"/>
  <c r="CS1095" i="5"/>
  <c r="CS1062" i="5" l="1"/>
  <c r="CS1126" i="5"/>
  <c r="CS640" i="5"/>
  <c r="CS120" i="5"/>
  <c r="CS1092" i="5"/>
  <c r="CS1097" i="5" s="1"/>
  <c r="CS1082" i="5"/>
  <c r="CS1085" i="5" s="1"/>
  <c r="CS235" i="5" l="1"/>
  <c r="CS1077" i="5"/>
  <c r="CT1059" i="5"/>
  <c r="CS1098" i="5"/>
  <c r="CS121" i="5"/>
  <c r="CS118" i="5" l="1"/>
  <c r="CS200" i="5"/>
  <c r="CT1074" i="5"/>
  <c r="CT1056" i="5"/>
  <c r="CT1094" i="5"/>
  <c r="CT1100" i="5" s="1"/>
  <c r="CT1090" i="5"/>
  <c r="CT119" i="5" l="1"/>
  <c r="CT1061" i="5"/>
  <c r="CT1125" i="5"/>
  <c r="CT629" i="5"/>
  <c r="CT199" i="5"/>
  <c r="CT1095" i="5"/>
  <c r="CT1096" i="5"/>
  <c r="CT1062" i="5" l="1"/>
  <c r="CT640" i="5"/>
  <c r="CT1092" i="5"/>
  <c r="CT1097" i="5" s="1"/>
  <c r="CT120" i="5"/>
  <c r="CT1126" i="5"/>
  <c r="CT1082" i="5"/>
  <c r="CT1085" i="5" s="1"/>
  <c r="CU1059" i="5" l="1"/>
  <c r="CT235" i="5"/>
  <c r="CT1077" i="5"/>
  <c r="CT1098" i="5"/>
  <c r="CT121" i="5"/>
  <c r="CU1074" i="5" l="1"/>
  <c r="CU1056" i="5"/>
  <c r="CT118" i="5"/>
  <c r="CT200" i="5"/>
  <c r="CU1090" i="5"/>
  <c r="CU1094" i="5"/>
  <c r="CU1125" i="5" l="1"/>
  <c r="CU1061" i="5"/>
  <c r="CU629" i="5"/>
  <c r="CU199" i="5"/>
  <c r="CU119" i="5"/>
  <c r="CU1096" i="5"/>
  <c r="CU1095" i="5"/>
  <c r="CU1100" i="5"/>
  <c r="CU1062" i="5" l="1"/>
  <c r="CU120" i="5"/>
  <c r="CU1092" i="5"/>
  <c r="CU1097" i="5" s="1"/>
  <c r="CU640" i="5"/>
  <c r="CU1082" i="5"/>
  <c r="CU1085" i="5" s="1"/>
  <c r="CU1126" i="5"/>
  <c r="CU1077" i="5" l="1"/>
  <c r="CU235" i="5"/>
  <c r="CV1059" i="5"/>
  <c r="CU1098" i="5"/>
  <c r="CU121" i="5"/>
  <c r="CU200" i="5" l="1"/>
  <c r="CU118" i="5"/>
  <c r="CV1074" i="5"/>
  <c r="CV1056" i="5"/>
  <c r="CV1094" i="5"/>
  <c r="CV1090" i="5"/>
  <c r="CV1125" i="5" l="1"/>
  <c r="CV629" i="5"/>
  <c r="CV199" i="5"/>
  <c r="CV119" i="5"/>
  <c r="CV1061" i="5"/>
  <c r="CV1100" i="5"/>
  <c r="CV1095" i="5"/>
  <c r="CV1096" i="5"/>
  <c r="CV1062" i="5" l="1"/>
  <c r="CV1092" i="5"/>
  <c r="CV1097" i="5" s="1"/>
  <c r="CV120" i="5"/>
  <c r="CV640" i="5"/>
  <c r="CV1082" i="5"/>
  <c r="CV1085" i="5" s="1"/>
  <c r="CV1126" i="5"/>
  <c r="CV235" i="5" l="1"/>
  <c r="CW1059" i="5"/>
  <c r="CV1077" i="5"/>
  <c r="CV1098" i="5"/>
  <c r="CV121" i="5"/>
  <c r="CW1074" i="5" l="1"/>
  <c r="CW1056" i="5"/>
  <c r="CV200" i="5"/>
  <c r="CV118" i="5"/>
  <c r="CW1094" i="5"/>
  <c r="CW1090" i="5"/>
  <c r="CW199" i="5" l="1"/>
  <c r="CW1125" i="5"/>
  <c r="CW629" i="5"/>
  <c r="CW1061" i="5"/>
  <c r="CW119" i="5"/>
  <c r="CW1100" i="5"/>
  <c r="CW1095" i="5"/>
  <c r="CW1096" i="5"/>
  <c r="CW1062" i="5" l="1"/>
  <c r="CW1126" i="5"/>
  <c r="CW1092" i="5"/>
  <c r="CW1097" i="5" s="1"/>
  <c r="CW1082" i="5"/>
  <c r="CW1085" i="5" s="1"/>
  <c r="CW120" i="5"/>
  <c r="CW640" i="5"/>
  <c r="CW235" i="5" l="1"/>
  <c r="CW1077" i="5"/>
  <c r="CX1059" i="5"/>
  <c r="CW1098" i="5"/>
  <c r="CW121" i="5"/>
  <c r="CW200" i="5" l="1"/>
  <c r="CW118" i="5"/>
  <c r="CX1056" i="5"/>
  <c r="CX1074" i="5"/>
  <c r="CX1094" i="5"/>
  <c r="CX1090" i="5"/>
  <c r="CX1125" i="5" l="1"/>
  <c r="CX629" i="5"/>
  <c r="CX119" i="5"/>
  <c r="CX1061" i="5"/>
  <c r="CX199" i="5"/>
  <c r="CX1100" i="5"/>
  <c r="CX1096" i="5"/>
  <c r="CX1095" i="5"/>
  <c r="CX1062" i="5" l="1"/>
  <c r="CX120" i="5"/>
  <c r="CX1092" i="5"/>
  <c r="CX1097" i="5" s="1"/>
  <c r="CX1126" i="5"/>
  <c r="CX640" i="5"/>
  <c r="CX1082" i="5"/>
  <c r="CX1085" i="5" s="1"/>
  <c r="CX1077" i="5" l="1"/>
  <c r="CY1059" i="5"/>
  <c r="CX235" i="5"/>
  <c r="CX1098" i="5"/>
  <c r="CX121" i="5"/>
  <c r="CX118" i="5" l="1"/>
  <c r="CX200" i="5"/>
  <c r="CY1074" i="5"/>
  <c r="CY1056" i="5"/>
  <c r="CY1090" i="5"/>
  <c r="CY1094" i="5"/>
  <c r="CY1100" i="5" s="1"/>
  <c r="CY1125" i="5" l="1"/>
  <c r="CY1061" i="5"/>
  <c r="CY629" i="5"/>
  <c r="CY199" i="5"/>
  <c r="CY119" i="5"/>
  <c r="CY1095" i="5"/>
  <c r="CY1096" i="5"/>
  <c r="CY1062" i="5" l="1"/>
  <c r="CY1126" i="5"/>
  <c r="CY1092" i="5"/>
  <c r="CY1097" i="5" s="1"/>
  <c r="CY120" i="5"/>
  <c r="CY640" i="5"/>
  <c r="CY1082" i="5"/>
  <c r="CY1085" i="5" s="1"/>
  <c r="CY235" i="5" l="1"/>
  <c r="CZ1059" i="5"/>
  <c r="CY1077" i="5"/>
  <c r="CY1098" i="5"/>
  <c r="CY121" i="5"/>
  <c r="CZ1074" i="5" l="1"/>
  <c r="CZ1056" i="5"/>
  <c r="CY200" i="5"/>
  <c r="CY118" i="5"/>
  <c r="CZ1094" i="5"/>
  <c r="CZ1090" i="5"/>
  <c r="CZ1125" i="5" l="1"/>
  <c r="CZ1061" i="5"/>
  <c r="CZ199" i="5"/>
  <c r="CZ119" i="5"/>
  <c r="CZ629" i="5"/>
  <c r="CZ1100" i="5"/>
  <c r="CZ1096" i="5"/>
  <c r="CZ1095" i="5"/>
  <c r="CZ1062" i="5" l="1"/>
  <c r="CZ640" i="5"/>
  <c r="CZ1092" i="5"/>
  <c r="CZ1097" i="5" s="1"/>
  <c r="CZ120" i="5"/>
  <c r="CZ1126" i="5"/>
  <c r="CZ1082" i="5"/>
  <c r="CZ1085" i="5" s="1"/>
  <c r="CZ235" i="5" l="1"/>
  <c r="CZ1077" i="5"/>
  <c r="DA1059" i="5"/>
  <c r="CZ1098" i="5"/>
  <c r="CZ121" i="5"/>
  <c r="CZ200" i="5" l="1"/>
  <c r="CZ118" i="5"/>
  <c r="DA1074" i="5"/>
  <c r="DA1056" i="5"/>
  <c r="DA1090" i="5"/>
  <c r="DA1094" i="5"/>
  <c r="DA1061" i="5" l="1"/>
  <c r="DA1125" i="5"/>
  <c r="DA629" i="5"/>
  <c r="DA199" i="5"/>
  <c r="DA119" i="5"/>
  <c r="DA1095" i="5"/>
  <c r="DA1096" i="5"/>
  <c r="DA1100" i="5"/>
  <c r="DA1062" i="5" l="1"/>
  <c r="DA640" i="5"/>
  <c r="DA1082" i="5"/>
  <c r="DA1085" i="5" s="1"/>
  <c r="DA1092" i="5"/>
  <c r="DA1097" i="5" s="1"/>
  <c r="DA1126" i="5"/>
  <c r="DA120" i="5"/>
  <c r="DA235" i="5" l="1"/>
  <c r="DB1059" i="5"/>
  <c r="DA1077" i="5"/>
  <c r="DA1098" i="5"/>
  <c r="DA121" i="5"/>
  <c r="DB1074" i="5" l="1"/>
  <c r="DB1056" i="5"/>
  <c r="DA200" i="5"/>
  <c r="DA118" i="5"/>
  <c r="DB1094" i="5"/>
  <c r="DB1100" i="5" s="1"/>
  <c r="DB1090" i="5"/>
  <c r="DB1125" i="5" l="1"/>
  <c r="DB1061" i="5"/>
  <c r="DB199" i="5"/>
  <c r="DB119" i="5"/>
  <c r="DB629" i="5"/>
  <c r="DB1095" i="5"/>
  <c r="DB1096" i="5"/>
  <c r="DB1062" i="5" l="1"/>
  <c r="DB1092" i="5"/>
  <c r="DB1097" i="5" s="1"/>
  <c r="DB120" i="5"/>
  <c r="DB1082" i="5"/>
  <c r="DB1085" i="5" s="1"/>
  <c r="DB1126" i="5"/>
  <c r="DB640" i="5"/>
  <c r="DB235" i="5" l="1"/>
  <c r="DC1059" i="5"/>
  <c r="DB1077" i="5"/>
  <c r="DB1098" i="5"/>
  <c r="DB121" i="5"/>
  <c r="DC1074" i="5" l="1"/>
  <c r="DC1056" i="5"/>
  <c r="DB118" i="5"/>
  <c r="DB200" i="5"/>
  <c r="DC1090" i="5"/>
  <c r="DC1094" i="5"/>
  <c r="DC1125" i="5" l="1"/>
  <c r="DC1061" i="5"/>
  <c r="DC199" i="5"/>
  <c r="DC119" i="5"/>
  <c r="DC629" i="5"/>
  <c r="DC1095" i="5"/>
  <c r="DC1096" i="5"/>
  <c r="DC1100" i="5"/>
  <c r="DC1062" i="5" l="1"/>
  <c r="DC1092" i="5"/>
  <c r="DC1097" i="5" s="1"/>
  <c r="DC1082" i="5"/>
  <c r="DC1085" i="5" s="1"/>
  <c r="DC1126" i="5"/>
  <c r="DC640" i="5"/>
  <c r="DC120" i="5"/>
  <c r="DC235" i="5" l="1"/>
  <c r="DD1059" i="5"/>
  <c r="DC1077" i="5"/>
  <c r="DC1098" i="5"/>
  <c r="DC121" i="5"/>
  <c r="DD1074" i="5" l="1"/>
  <c r="DD1056" i="5"/>
  <c r="DC200" i="5"/>
  <c r="DC118" i="5"/>
  <c r="DD1090" i="5"/>
  <c r="DD1094" i="5"/>
  <c r="DD119" i="5" l="1"/>
  <c r="DD1125" i="5"/>
  <c r="DD1061" i="5"/>
  <c r="DD629" i="5"/>
  <c r="DD199" i="5"/>
  <c r="DD1096" i="5"/>
  <c r="DD1095" i="5"/>
  <c r="DD1100" i="5"/>
  <c r="DD1062" i="5" l="1"/>
  <c r="DD1092" i="5"/>
  <c r="DD1097" i="5" s="1"/>
  <c r="DD120" i="5"/>
  <c r="DD640" i="5"/>
  <c r="DD1126" i="5"/>
  <c r="DD1082" i="5"/>
  <c r="DD1085" i="5" s="1"/>
  <c r="DE1059" i="5" l="1"/>
  <c r="DD1077" i="5"/>
  <c r="DD235" i="5"/>
  <c r="DD1098" i="5"/>
  <c r="DD121" i="5"/>
  <c r="DE1056" i="5" l="1"/>
  <c r="DE1074" i="5"/>
  <c r="DD200" i="5"/>
  <c r="DD118" i="5"/>
  <c r="DE1094" i="5"/>
  <c r="DE1090" i="5"/>
  <c r="DE1125" i="5" l="1"/>
  <c r="DE119" i="5"/>
  <c r="DE1061" i="5"/>
  <c r="DE629" i="5"/>
  <c r="DE199" i="5"/>
  <c r="DE1100" i="5"/>
  <c r="DE1096" i="5"/>
  <c r="DE1095" i="5"/>
  <c r="DE1062" i="5" l="1"/>
  <c r="DE640" i="5"/>
  <c r="DE1126" i="5"/>
  <c r="DE1092" i="5"/>
  <c r="DE1097" i="5" s="1"/>
  <c r="DE1082" i="5"/>
  <c r="DE1085" i="5" s="1"/>
  <c r="DE120" i="5"/>
  <c r="DF1059" i="5" l="1"/>
  <c r="DE1077" i="5"/>
  <c r="DE235" i="5"/>
  <c r="DE1098" i="5"/>
  <c r="DE121" i="5"/>
  <c r="DF1056" i="5" l="1"/>
  <c r="DF1074" i="5"/>
  <c r="DE118" i="5"/>
  <c r="DE200" i="5"/>
  <c r="DF1090" i="5"/>
  <c r="DF1094" i="5"/>
  <c r="DF1125" i="5" l="1"/>
  <c r="DF1061" i="5"/>
  <c r="DF629" i="5"/>
  <c r="DF199" i="5"/>
  <c r="DF119" i="5"/>
  <c r="DF1095" i="5"/>
  <c r="DF1096" i="5"/>
  <c r="DF1100" i="5"/>
  <c r="DF1062" i="5" l="1"/>
  <c r="DF640" i="5"/>
  <c r="DF1082" i="5"/>
  <c r="DF1085" i="5" s="1"/>
  <c r="DF1092" i="5"/>
  <c r="DF1097" i="5" s="1"/>
  <c r="DF1126" i="5"/>
  <c r="DF120" i="5"/>
  <c r="DF235" i="5" l="1"/>
  <c r="DG1059" i="5"/>
  <c r="DF1077" i="5"/>
  <c r="DF1098" i="5"/>
  <c r="DF121" i="5"/>
  <c r="DG1074" i="5" l="1"/>
  <c r="DG1056" i="5"/>
  <c r="DF118" i="5"/>
  <c r="DF200" i="5"/>
  <c r="DG1094" i="5"/>
  <c r="DG1090" i="5"/>
  <c r="DG1125" i="5" l="1"/>
  <c r="DG629" i="5"/>
  <c r="DG199" i="5"/>
  <c r="DG119" i="5"/>
  <c r="DG1061" i="5"/>
  <c r="DG1100" i="5"/>
  <c r="DG1095" i="5"/>
  <c r="DG1096" i="5"/>
  <c r="DG1062" i="5" l="1"/>
  <c r="DG1092" i="5"/>
  <c r="DG1097" i="5" s="1"/>
  <c r="DG120" i="5"/>
  <c r="DG1082" i="5"/>
  <c r="DG1085" i="5" s="1"/>
  <c r="DG640" i="5"/>
  <c r="DG1126" i="5"/>
  <c r="DH1059" i="5" l="1"/>
  <c r="DG235" i="5"/>
  <c r="DG1077" i="5"/>
  <c r="DG1098" i="5"/>
  <c r="DG121" i="5"/>
  <c r="DH1056" i="5" l="1"/>
  <c r="DH1074" i="5"/>
  <c r="DG200" i="5"/>
  <c r="DG118" i="5"/>
  <c r="DH1094" i="5"/>
  <c r="DH1090" i="5"/>
  <c r="DH1125" i="5" l="1"/>
  <c r="DH629" i="5"/>
  <c r="DH199" i="5"/>
  <c r="DH119" i="5"/>
  <c r="DH1061" i="5"/>
  <c r="DH1100" i="5"/>
  <c r="DH1095" i="5"/>
  <c r="DH1096" i="5"/>
  <c r="DH1062" i="5" l="1"/>
  <c r="DH1082" i="5"/>
  <c r="DH1085" i="5" s="1"/>
  <c r="DH1092" i="5"/>
  <c r="DH1097" i="5" s="1"/>
  <c r="DH1126" i="5"/>
  <c r="DH120" i="5"/>
  <c r="DH640" i="5"/>
  <c r="DH1098" i="5" l="1"/>
  <c r="DH121" i="5"/>
  <c r="DH235" i="5"/>
  <c r="DI1059" i="5"/>
  <c r="DH1077" i="5"/>
  <c r="DI1094" i="5" l="1"/>
  <c r="DI1100" i="5" s="1"/>
  <c r="DI1090" i="5"/>
  <c r="DI1074" i="5"/>
  <c r="DI1056" i="5"/>
  <c r="DH200" i="5"/>
  <c r="DH118" i="5"/>
  <c r="DI1095" i="5" l="1"/>
  <c r="DI1096" i="5"/>
  <c r="DI1125" i="5"/>
  <c r="DI1061" i="5"/>
  <c r="DI199" i="5"/>
  <c r="DI119" i="5"/>
  <c r="DI629" i="5"/>
  <c r="DI1062" i="5" l="1"/>
  <c r="DI1082" i="5"/>
  <c r="DI1085" i="5" s="1"/>
  <c r="DI1126" i="5"/>
  <c r="DI120" i="5"/>
  <c r="DI640" i="5"/>
  <c r="DI1092" i="5"/>
  <c r="DI1097" i="5" s="1"/>
  <c r="DI235" i="5" l="1"/>
  <c r="DJ1059" i="5"/>
  <c r="DI1077" i="5"/>
  <c r="DI121" i="5"/>
  <c r="DI1098" i="5"/>
  <c r="DJ1074" i="5" l="1"/>
  <c r="DJ1056" i="5"/>
  <c r="DI118" i="5"/>
  <c r="DI200" i="5"/>
  <c r="DJ1090" i="5"/>
  <c r="DJ1094" i="5"/>
  <c r="DJ1100" i="5" s="1"/>
  <c r="DJ1061" i="5" l="1"/>
  <c r="DJ1125" i="5"/>
  <c r="DJ199" i="5"/>
  <c r="DJ119" i="5"/>
  <c r="DJ629" i="5"/>
  <c r="DJ1095" i="5"/>
  <c r="DJ1096" i="5"/>
  <c r="DJ1062" i="5" l="1"/>
  <c r="DJ640" i="5"/>
  <c r="DJ120" i="5"/>
  <c r="DJ1126" i="5"/>
  <c r="DJ1092" i="5"/>
  <c r="DJ1097" i="5" s="1"/>
  <c r="DJ1082" i="5"/>
  <c r="DJ1085" i="5" s="1"/>
  <c r="DJ235" i="5" l="1"/>
  <c r="DK1059" i="5"/>
  <c r="DJ1077" i="5"/>
  <c r="DJ1098" i="5"/>
  <c r="DJ121" i="5"/>
  <c r="DK1056" i="5" l="1"/>
  <c r="DK1074" i="5"/>
  <c r="DJ200" i="5"/>
  <c r="DJ118" i="5"/>
  <c r="DK1094" i="5"/>
  <c r="DK1090" i="5"/>
  <c r="DK1061" i="5" l="1"/>
  <c r="DK629" i="5"/>
  <c r="DK119" i="5"/>
  <c r="DK1125" i="5"/>
  <c r="DK199" i="5"/>
  <c r="DK1100" i="5"/>
  <c r="DK1095" i="5"/>
  <c r="DK1096" i="5"/>
  <c r="DK1062" i="5" l="1"/>
  <c r="DK1082" i="5"/>
  <c r="DK1085" i="5" s="1"/>
  <c r="DK1092" i="5"/>
  <c r="DK1097" i="5" s="1"/>
  <c r="DK1126" i="5"/>
  <c r="DK120" i="5"/>
  <c r="DK640" i="5"/>
  <c r="DK235" i="5" l="1"/>
  <c r="DL1059" i="5"/>
  <c r="DK1077" i="5"/>
  <c r="DK1098" i="5"/>
  <c r="DK121" i="5"/>
  <c r="DL1056" i="5" l="1"/>
  <c r="DL1074" i="5"/>
  <c r="DK200" i="5"/>
  <c r="DK118" i="5"/>
  <c r="DL1090" i="5"/>
  <c r="DL1094" i="5"/>
  <c r="DL1125" i="5" l="1"/>
  <c r="DL1061" i="5"/>
  <c r="DL629" i="5"/>
  <c r="DL199" i="5"/>
  <c r="DL119" i="5"/>
  <c r="DL1096" i="5"/>
  <c r="DL1095" i="5"/>
  <c r="DL1100" i="5"/>
  <c r="DL1062" i="5" l="1"/>
  <c r="DL1126" i="5"/>
  <c r="DL120" i="5"/>
  <c r="DL640" i="5"/>
  <c r="DL1082" i="5"/>
  <c r="DL1085" i="5" s="1"/>
  <c r="DL1092" i="5"/>
  <c r="DL1097" i="5" s="1"/>
  <c r="DL235" i="5" l="1"/>
  <c r="DL1077" i="5"/>
  <c r="DM1059" i="5"/>
  <c r="DL1098" i="5"/>
  <c r="DL121" i="5"/>
  <c r="DL118" i="5" l="1"/>
  <c r="DL200" i="5"/>
  <c r="DM1074" i="5"/>
  <c r="DM1056" i="5"/>
  <c r="DM1094" i="5"/>
  <c r="DM1090" i="5"/>
  <c r="DM1125" i="5" l="1"/>
  <c r="DM119" i="5"/>
  <c r="DM1061" i="5"/>
  <c r="DM629" i="5"/>
  <c r="DM199" i="5"/>
  <c r="DM1100" i="5"/>
  <c r="DM1096" i="5"/>
  <c r="DM1095" i="5"/>
  <c r="DM1062" i="5" l="1"/>
  <c r="DM120" i="5"/>
  <c r="DM1126" i="5"/>
  <c r="DM1092" i="5"/>
  <c r="DM1097" i="5" s="1"/>
  <c r="DM1082" i="5"/>
  <c r="DM1085" i="5" s="1"/>
  <c r="DM640" i="5"/>
  <c r="DN1059" i="5" l="1"/>
  <c r="DM235" i="5"/>
  <c r="DM1077" i="5"/>
  <c r="DM1098" i="5"/>
  <c r="DM121" i="5"/>
  <c r="DN1074" i="5" l="1"/>
  <c r="DN1056" i="5"/>
  <c r="DM200" i="5"/>
  <c r="DM118" i="5"/>
  <c r="DN1094" i="5"/>
  <c r="DN1090" i="5"/>
  <c r="DN1125" i="5" l="1"/>
  <c r="DN1061" i="5"/>
  <c r="DN629" i="5"/>
  <c r="DN119" i="5"/>
  <c r="DN199" i="5"/>
  <c r="DN1100" i="5"/>
  <c r="DN1096" i="5"/>
  <c r="DN1095" i="5"/>
  <c r="DN1062" i="5" l="1"/>
  <c r="DN1082" i="5"/>
  <c r="DN1085" i="5" s="1"/>
  <c r="DN1092" i="5"/>
  <c r="DN1097" i="5" s="1"/>
  <c r="DN1126" i="5"/>
  <c r="DN120" i="5"/>
  <c r="DN640" i="5"/>
  <c r="DN1077" i="5" l="1"/>
  <c r="DN235" i="5"/>
  <c r="DO1059" i="5"/>
  <c r="DN121" i="5"/>
  <c r="DN1098" i="5"/>
  <c r="DN200" i="5" l="1"/>
  <c r="DN118" i="5"/>
  <c r="DO1074" i="5"/>
  <c r="DO1056" i="5"/>
  <c r="DO1094" i="5"/>
  <c r="DO1090" i="5"/>
  <c r="DO1125" i="5" l="1"/>
  <c r="DO1061" i="5"/>
  <c r="DO629" i="5"/>
  <c r="DO199" i="5"/>
  <c r="DO119" i="5"/>
  <c r="DO1100" i="5"/>
  <c r="DO1095" i="5"/>
  <c r="DO1096" i="5"/>
  <c r="DO1062" i="5" l="1"/>
  <c r="DO1082" i="5"/>
  <c r="DO1085" i="5" s="1"/>
  <c r="DO1092" i="5"/>
  <c r="DO1097" i="5" s="1"/>
  <c r="DO1126" i="5"/>
  <c r="DO120" i="5"/>
  <c r="DO640" i="5"/>
  <c r="DO1098" i="5" l="1"/>
  <c r="DO121" i="5"/>
  <c r="DO235" i="5"/>
  <c r="DP1059" i="5"/>
  <c r="DO1077" i="5"/>
  <c r="DP1094" i="5" l="1"/>
  <c r="DP1100" i="5" s="1"/>
  <c r="DP1090" i="5"/>
  <c r="DP1074" i="5"/>
  <c r="DP1056" i="5"/>
  <c r="DO200" i="5"/>
  <c r="DO118" i="5"/>
  <c r="DP1096" i="5" l="1"/>
  <c r="DP1095" i="5"/>
  <c r="DP1125" i="5"/>
  <c r="DP629" i="5"/>
  <c r="DP199" i="5"/>
  <c r="DP1061" i="5"/>
  <c r="DP119" i="5"/>
  <c r="DP1062" i="5" l="1"/>
  <c r="DP1082" i="5"/>
  <c r="DP1085" i="5" s="1"/>
  <c r="DP640" i="5"/>
  <c r="DP1126" i="5"/>
  <c r="DP120" i="5"/>
  <c r="DP1092" i="5"/>
  <c r="DP1097" i="5" s="1"/>
  <c r="DP235" i="5" l="1"/>
  <c r="DP1077" i="5"/>
  <c r="DQ1059" i="5"/>
  <c r="DP121" i="5"/>
  <c r="DP1098" i="5"/>
  <c r="DP200" i="5" l="1"/>
  <c r="DP118" i="5"/>
  <c r="DQ1074" i="5"/>
  <c r="DQ1056" i="5"/>
  <c r="DQ1090" i="5"/>
  <c r="DQ1094" i="5"/>
  <c r="DQ629" i="5" l="1"/>
  <c r="DQ199" i="5"/>
  <c r="DQ1125" i="5"/>
  <c r="DQ119" i="5"/>
  <c r="DQ1061" i="5"/>
  <c r="DQ1095" i="5"/>
  <c r="DQ1096" i="5"/>
  <c r="DQ1100" i="5"/>
  <c r="DQ1062" i="5" l="1"/>
  <c r="DQ1126" i="5"/>
  <c r="DQ640" i="5"/>
  <c r="DQ120" i="5"/>
  <c r="DQ1092" i="5"/>
  <c r="DQ1097" i="5" s="1"/>
  <c r="DQ1082" i="5"/>
  <c r="DQ1085" i="5" s="1"/>
  <c r="DQ235" i="5" l="1"/>
  <c r="DR1059" i="5"/>
  <c r="DQ1077" i="5"/>
  <c r="DQ1098" i="5"/>
  <c r="DQ121" i="5"/>
  <c r="DR1074" i="5" l="1"/>
  <c r="DR1056" i="5"/>
  <c r="DQ200" i="5"/>
  <c r="DQ118" i="5"/>
  <c r="DR1090" i="5"/>
  <c r="DR1094" i="5"/>
  <c r="DR629" i="5" l="1"/>
  <c r="DR1125" i="5"/>
  <c r="DR119" i="5"/>
  <c r="DR1061" i="5"/>
  <c r="DR199" i="5"/>
  <c r="DR1095" i="5"/>
  <c r="DR1096" i="5"/>
  <c r="DR1100" i="5"/>
  <c r="DR1062" i="5" l="1"/>
  <c r="DR120" i="5"/>
  <c r="DR1126" i="5"/>
  <c r="DR640" i="5"/>
  <c r="DR1092" i="5"/>
  <c r="DR1097" i="5" s="1"/>
  <c r="DR1082" i="5"/>
  <c r="DR1085" i="5" s="1"/>
  <c r="DS1059" i="5" l="1"/>
  <c r="DR235" i="5"/>
  <c r="DR1077" i="5"/>
  <c r="DR1098" i="5"/>
  <c r="DR121" i="5"/>
  <c r="DS1056" i="5" l="1"/>
  <c r="DS1074" i="5"/>
  <c r="DR118" i="5"/>
  <c r="DR200" i="5"/>
  <c r="DS1090" i="5"/>
  <c r="DS1094" i="5"/>
  <c r="DS1100" i="5" s="1"/>
  <c r="DS1125" i="5" l="1"/>
  <c r="DS1061" i="5"/>
  <c r="DS119" i="5"/>
  <c r="DS629" i="5"/>
  <c r="DS199" i="5"/>
  <c r="DS1095" i="5"/>
  <c r="DS1096" i="5"/>
  <c r="DS1062" i="5" l="1"/>
  <c r="DS1092" i="5"/>
  <c r="DS1097" i="5" s="1"/>
  <c r="DS1082" i="5"/>
  <c r="DS1085" i="5" s="1"/>
  <c r="DS1126" i="5"/>
  <c r="DS640" i="5"/>
  <c r="DS120" i="5"/>
  <c r="DT1059" i="5" l="1"/>
  <c r="DS235" i="5"/>
  <c r="DS1077" i="5"/>
  <c r="DS1098" i="5"/>
  <c r="DS121" i="5"/>
  <c r="DT1074" i="5" l="1"/>
  <c r="DT1056" i="5"/>
  <c r="DS200" i="5"/>
  <c r="DS118" i="5"/>
  <c r="DT1094" i="5"/>
  <c r="DT1090" i="5"/>
  <c r="DT1125" i="5" l="1"/>
  <c r="DT1061" i="5"/>
  <c r="DT629" i="5"/>
  <c r="DT199" i="5"/>
  <c r="DT119" i="5"/>
  <c r="DT1100" i="5"/>
  <c r="DT1096" i="5"/>
  <c r="DT1095" i="5"/>
  <c r="DT1062" i="5" l="1"/>
  <c r="DT1126" i="5"/>
  <c r="DT120" i="5"/>
  <c r="DT640" i="5"/>
  <c r="DT1082" i="5"/>
  <c r="DT1085" i="5" s="1"/>
  <c r="DT1092" i="5"/>
  <c r="DT1097" i="5" s="1"/>
  <c r="DT1077" i="5" l="1"/>
  <c r="DT235" i="5"/>
  <c r="DU1059" i="5"/>
  <c r="DT121" i="5"/>
  <c r="DT1098" i="5"/>
  <c r="DT200" i="5" l="1"/>
  <c r="DT118" i="5"/>
  <c r="DU1056" i="5"/>
  <c r="DU1074" i="5"/>
  <c r="DU1090" i="5"/>
  <c r="DU1094" i="5"/>
  <c r="DU1100" i="5" s="1"/>
  <c r="DU1125" i="5" l="1"/>
  <c r="DU1061" i="5"/>
  <c r="DU629" i="5"/>
  <c r="DU199" i="5"/>
  <c r="DU119" i="5"/>
  <c r="DU1096" i="5"/>
  <c r="DU1095" i="5"/>
  <c r="DU1062" i="5" l="1"/>
  <c r="DU640" i="5"/>
  <c r="DU1092" i="5"/>
  <c r="DU1097" i="5" s="1"/>
  <c r="DU120" i="5"/>
  <c r="DU1126" i="5"/>
  <c r="DU1082" i="5"/>
  <c r="DU1085" i="5" s="1"/>
  <c r="DV1059" i="5" l="1"/>
  <c r="DU235" i="5"/>
  <c r="DU1077" i="5"/>
  <c r="DU121" i="5"/>
  <c r="DU1098" i="5"/>
  <c r="DV1074" i="5" l="1"/>
  <c r="DV1056" i="5"/>
  <c r="DU200" i="5"/>
  <c r="DU118" i="5"/>
  <c r="DV1090" i="5"/>
  <c r="DV1094" i="5"/>
  <c r="DV1125" i="5" l="1"/>
  <c r="DV1061" i="5"/>
  <c r="DV199" i="5"/>
  <c r="DV119" i="5"/>
  <c r="DV629" i="5"/>
  <c r="DV1095" i="5"/>
  <c r="DV1096" i="5"/>
  <c r="DV1100" i="5"/>
  <c r="DV1062" i="5" l="1"/>
  <c r="DV640" i="5"/>
  <c r="DV1126" i="5"/>
  <c r="DV1082" i="5"/>
  <c r="DV1085" i="5" s="1"/>
  <c r="DV1092" i="5"/>
  <c r="DV1097" i="5" s="1"/>
  <c r="DV120" i="5"/>
  <c r="DV1098" i="5" l="1"/>
  <c r="DV121" i="5"/>
  <c r="DV235" i="5"/>
  <c r="DW1059" i="5"/>
  <c r="DV1077" i="5"/>
  <c r="DW1094" i="5" l="1"/>
  <c r="DW1100" i="5" s="1"/>
  <c r="DW1090" i="5"/>
  <c r="DW1074" i="5"/>
  <c r="DW1056" i="5"/>
  <c r="DV200" i="5"/>
  <c r="DV118" i="5"/>
  <c r="DW1096" i="5" l="1"/>
  <c r="DW1095" i="5"/>
  <c r="DW1061" i="5"/>
  <c r="DW119" i="5"/>
  <c r="DW1125" i="5"/>
  <c r="DW199" i="5"/>
  <c r="DW629" i="5"/>
  <c r="DW1062" i="5" l="1"/>
  <c r="DW640" i="5"/>
  <c r="DW1092" i="5"/>
  <c r="DW1097" i="5" s="1"/>
  <c r="DW1126" i="5"/>
  <c r="DW1082" i="5"/>
  <c r="DW1085" i="5" s="1"/>
  <c r="DW120" i="5"/>
  <c r="DW1077" i="5" l="1"/>
  <c r="DW235" i="5"/>
  <c r="DX1059" i="5"/>
  <c r="DW1098" i="5"/>
  <c r="DW121" i="5"/>
  <c r="DW200" i="5" l="1"/>
  <c r="DW118" i="5"/>
  <c r="DX1056" i="5"/>
  <c r="DX1074" i="5"/>
  <c r="DX1094" i="5"/>
  <c r="DX1090" i="5"/>
  <c r="DX1125" i="5" l="1"/>
  <c r="DX1061" i="5"/>
  <c r="DX629" i="5"/>
  <c r="DX119" i="5"/>
  <c r="DX199" i="5"/>
  <c r="DX1100" i="5"/>
  <c r="DX1096" i="5"/>
  <c r="DX1095" i="5"/>
  <c r="DX1062" i="5" l="1"/>
  <c r="DX120" i="5"/>
  <c r="DX1082" i="5"/>
  <c r="DX1085" i="5" s="1"/>
  <c r="DX640" i="5"/>
  <c r="DX1092" i="5"/>
  <c r="DX1097" i="5" s="1"/>
  <c r="DX1126" i="5"/>
  <c r="DX235" i="5" l="1"/>
  <c r="DY1059" i="5"/>
  <c r="DX1077" i="5"/>
  <c r="DX1098" i="5"/>
  <c r="DX121" i="5"/>
  <c r="DY1074" i="5" l="1"/>
  <c r="DY1056" i="5"/>
  <c r="DX200" i="5"/>
  <c r="DX118" i="5"/>
  <c r="DY1090" i="5"/>
  <c r="DY1094" i="5"/>
  <c r="DY1100" i="5" s="1"/>
  <c r="DY1125" i="5" l="1"/>
  <c r="DY199" i="5"/>
  <c r="DY1061" i="5"/>
  <c r="DY629" i="5"/>
  <c r="DY119" i="5"/>
  <c r="DY1096" i="5"/>
  <c r="DY1095" i="5"/>
  <c r="DY1062" i="5" l="1"/>
  <c r="DY1126" i="5"/>
  <c r="DY640" i="5"/>
  <c r="DY1092" i="5"/>
  <c r="DY1097" i="5" s="1"/>
  <c r="DY120" i="5"/>
  <c r="DY1082" i="5"/>
  <c r="DY1085" i="5" s="1"/>
  <c r="DY235" i="5" l="1"/>
  <c r="DY1077" i="5"/>
  <c r="DZ1059" i="5"/>
  <c r="DY121" i="5"/>
  <c r="DY1098" i="5"/>
  <c r="DY200" i="5" l="1"/>
  <c r="DY118" i="5"/>
  <c r="DZ1074" i="5"/>
  <c r="DZ1056" i="5"/>
  <c r="DZ1094" i="5"/>
  <c r="DZ1090" i="5"/>
  <c r="DZ1061" i="5" l="1"/>
  <c r="DZ1125" i="5"/>
  <c r="DZ199" i="5"/>
  <c r="DZ629" i="5"/>
  <c r="DZ119" i="5"/>
  <c r="DZ1100" i="5"/>
  <c r="DZ1095" i="5"/>
  <c r="DZ1096" i="5"/>
  <c r="DZ1062" i="5" l="1"/>
  <c r="DZ1092" i="5"/>
  <c r="DZ1097" i="5" s="1"/>
  <c r="DZ1126" i="5"/>
  <c r="DZ1082" i="5"/>
  <c r="DZ1085" i="5" s="1"/>
  <c r="DZ120" i="5"/>
  <c r="DZ640" i="5"/>
  <c r="DZ1077" i="5" l="1"/>
  <c r="EA1059" i="5"/>
  <c r="DZ235" i="5"/>
  <c r="DZ1098" i="5"/>
  <c r="DZ121" i="5"/>
  <c r="DZ200" i="5" l="1"/>
  <c r="DZ118" i="5"/>
  <c r="EA1056" i="5"/>
  <c r="EA1074" i="5"/>
  <c r="EA1094" i="5"/>
  <c r="EA1090" i="5"/>
  <c r="EA1125" i="5" l="1"/>
  <c r="EA1061" i="5"/>
  <c r="EA629" i="5"/>
  <c r="EA199" i="5"/>
  <c r="EA119" i="5"/>
  <c r="EA1100" i="5"/>
  <c r="EA1096" i="5"/>
  <c r="EA1095" i="5"/>
  <c r="EA1062" i="5" l="1"/>
  <c r="EA640" i="5"/>
  <c r="EA1092" i="5"/>
  <c r="EA1097" i="5" s="1"/>
  <c r="EA120" i="5"/>
  <c r="EA1126" i="5"/>
  <c r="EA1082" i="5"/>
  <c r="EA1085" i="5" s="1"/>
  <c r="EB1059" i="5" l="1"/>
  <c r="EA235" i="5"/>
  <c r="EA1077" i="5"/>
  <c r="EA1098" i="5"/>
  <c r="EA121" i="5"/>
  <c r="EB1056" i="5" l="1"/>
  <c r="EB1074" i="5"/>
  <c r="EA200" i="5"/>
  <c r="EA118" i="5"/>
  <c r="EB1090" i="5"/>
  <c r="EB1094" i="5"/>
  <c r="EB119" i="5" l="1"/>
  <c r="EB199" i="5"/>
  <c r="EB1061" i="5"/>
  <c r="EB629" i="5"/>
  <c r="EB1125" i="5"/>
  <c r="EB1096" i="5"/>
  <c r="EB1095" i="5"/>
  <c r="EB1100" i="5"/>
  <c r="EB1062" i="5" l="1"/>
  <c r="EB1082" i="5"/>
  <c r="EB1085" i="5" s="1"/>
  <c r="EB1092" i="5"/>
  <c r="EB1097" i="5" s="1"/>
  <c r="EB1126" i="5"/>
  <c r="EB640" i="5"/>
  <c r="EB120" i="5"/>
  <c r="EB235" i="5" l="1"/>
  <c r="EC1059" i="5"/>
  <c r="EB1077" i="5"/>
  <c r="EB1098" i="5"/>
  <c r="EB121" i="5"/>
  <c r="EC1074" i="5" l="1"/>
  <c r="EC1056" i="5"/>
  <c r="EB118" i="5"/>
  <c r="EB200" i="5"/>
  <c r="EC1090" i="5"/>
  <c r="EC1094" i="5"/>
  <c r="EC119" i="5" l="1"/>
  <c r="EC1125" i="5"/>
  <c r="EC1061" i="5"/>
  <c r="EC199" i="5"/>
  <c r="EC629" i="5"/>
  <c r="EC1095" i="5"/>
  <c r="EC1096" i="5"/>
  <c r="EC1100" i="5"/>
  <c r="EC1062" i="5" l="1"/>
  <c r="EC1092" i="5"/>
  <c r="EC1097" i="5" s="1"/>
  <c r="EC640" i="5"/>
  <c r="EC1126" i="5"/>
  <c r="EC1082" i="5"/>
  <c r="EC1085" i="5" s="1"/>
  <c r="EC120" i="5"/>
  <c r="ED1059" i="5" l="1"/>
  <c r="EC235" i="5"/>
  <c r="EC1077" i="5"/>
  <c r="EC121" i="5"/>
  <c r="EC1098" i="5"/>
  <c r="ED1074" i="5" l="1"/>
  <c r="ED1056" i="5"/>
  <c r="EC200" i="5"/>
  <c r="EC118" i="5"/>
  <c r="ED1090" i="5"/>
  <c r="ED1094" i="5"/>
  <c r="ED1125" i="5" l="1"/>
  <c r="ED1061" i="5"/>
  <c r="ED629" i="5"/>
  <c r="ED199" i="5"/>
  <c r="ED119" i="5"/>
  <c r="ED1095" i="5"/>
  <c r="ED1096" i="5"/>
  <c r="ED1100" i="5"/>
  <c r="ED1062" i="5" l="1"/>
  <c r="ED120" i="5"/>
  <c r="ED640" i="5"/>
  <c r="ED1126" i="5"/>
  <c r="ED1092" i="5"/>
  <c r="ED1097" i="5" s="1"/>
  <c r="ED1082" i="5"/>
  <c r="ED1085" i="5" s="1"/>
  <c r="ED235" i="5" l="1"/>
  <c r="ED1077" i="5"/>
  <c r="EE1059" i="5"/>
  <c r="ED1098" i="5"/>
  <c r="ED121" i="5"/>
  <c r="ED200" i="5" l="1"/>
  <c r="ED118" i="5"/>
  <c r="EE1074" i="5"/>
  <c r="EE1056" i="5"/>
  <c r="EE1090" i="5"/>
  <c r="EE1094" i="5"/>
  <c r="EE1125" i="5" l="1"/>
  <c r="EE1061" i="5"/>
  <c r="EE629" i="5"/>
  <c r="EE119" i="5"/>
  <c r="EE199" i="5"/>
  <c r="EE1096" i="5"/>
  <c r="EE1095" i="5"/>
  <c r="EE1100" i="5"/>
  <c r="EE1062" i="5" l="1"/>
  <c r="EE640" i="5"/>
  <c r="EE1082" i="5"/>
  <c r="EE1085" i="5" s="1"/>
  <c r="EE120" i="5"/>
  <c r="EE1092" i="5"/>
  <c r="EE1097" i="5" s="1"/>
  <c r="EE1126" i="5"/>
  <c r="EE235" i="5" l="1"/>
  <c r="EF1059" i="5"/>
  <c r="EE1077" i="5"/>
  <c r="EE1098" i="5"/>
  <c r="EE121" i="5"/>
  <c r="EF1056" i="5" l="1"/>
  <c r="EF1074" i="5"/>
  <c r="EE118" i="5"/>
  <c r="EE200" i="5"/>
  <c r="EF1090" i="5"/>
  <c r="EF1094" i="5"/>
  <c r="EF1125" i="5" l="1"/>
  <c r="EF1061" i="5"/>
  <c r="EF629" i="5"/>
  <c r="EF199" i="5"/>
  <c r="EF119" i="5"/>
  <c r="EF1096" i="5"/>
  <c r="EF1095" i="5"/>
  <c r="EF1100" i="5"/>
  <c r="EF1062" i="5" l="1"/>
  <c r="EF120" i="5"/>
  <c r="EF1126" i="5"/>
  <c r="EF1082" i="5"/>
  <c r="EF1085" i="5" s="1"/>
  <c r="EF640" i="5"/>
  <c r="EF1092" i="5"/>
  <c r="EF1097" i="5" s="1"/>
  <c r="EF1077" i="5" l="1"/>
  <c r="EG1059" i="5"/>
  <c r="EF235" i="5"/>
  <c r="EF1098" i="5"/>
  <c r="EF121" i="5"/>
  <c r="EF200" i="5" l="1"/>
  <c r="EF118" i="5"/>
  <c r="EG1056" i="5"/>
  <c r="EG1074" i="5"/>
  <c r="EG1094" i="5"/>
  <c r="EG1090" i="5"/>
  <c r="EG199" i="5" l="1"/>
  <c r="EG1061" i="5"/>
  <c r="EG629" i="5"/>
  <c r="EG119" i="5"/>
  <c r="EG1125" i="5"/>
  <c r="EG1100" i="5"/>
  <c r="EG1095" i="5"/>
  <c r="EG1096" i="5"/>
  <c r="EG1062" i="5" l="1"/>
  <c r="EG1092" i="5"/>
  <c r="EG1097" i="5" s="1"/>
  <c r="EG640" i="5"/>
  <c r="EG120" i="5"/>
  <c r="EG1126" i="5"/>
  <c r="EG1082" i="5"/>
  <c r="EG1085" i="5" s="1"/>
  <c r="EG1077" i="5" l="1"/>
  <c r="EG235" i="5"/>
  <c r="EH1059" i="5"/>
  <c r="EG1098" i="5"/>
  <c r="EG121" i="5"/>
  <c r="EG118" i="5" l="1"/>
  <c r="EG200" i="5"/>
  <c r="EH1074" i="5"/>
  <c r="EH1056" i="5"/>
  <c r="EH1090" i="5"/>
  <c r="EH1094" i="5"/>
  <c r="EH199" i="5" l="1"/>
  <c r="EH1125" i="5"/>
  <c r="EH1061" i="5"/>
  <c r="EH629" i="5"/>
  <c r="EH119" i="5"/>
  <c r="EH1095" i="5"/>
  <c r="EH1096" i="5"/>
  <c r="EH1100" i="5"/>
  <c r="EH1062" i="5" l="1"/>
  <c r="EH120" i="5"/>
  <c r="EH1126" i="5"/>
  <c r="EH1092" i="5"/>
  <c r="EH1097" i="5" s="1"/>
  <c r="EH640" i="5"/>
  <c r="EH1082" i="5"/>
  <c r="EH1085" i="5" s="1"/>
  <c r="EH235" i="5" l="1"/>
  <c r="EI1059" i="5"/>
  <c r="EH1077" i="5"/>
  <c r="EH1098" i="5"/>
  <c r="EH121" i="5"/>
  <c r="EI1074" i="5" l="1"/>
  <c r="EI1056" i="5"/>
  <c r="EH200" i="5"/>
  <c r="EH118" i="5"/>
  <c r="EI1090" i="5"/>
  <c r="EI1094" i="5"/>
  <c r="EI1125" i="5" l="1"/>
  <c r="EI1061" i="5"/>
  <c r="EI629" i="5"/>
  <c r="EI119" i="5"/>
  <c r="EI199" i="5"/>
  <c r="EI1096" i="5"/>
  <c r="EI1095" i="5"/>
  <c r="EI1100" i="5"/>
  <c r="EI1062" i="5" l="1"/>
  <c r="EI120" i="5"/>
  <c r="EI1126" i="5"/>
  <c r="EI640" i="5"/>
  <c r="EI1082" i="5"/>
  <c r="EI1085" i="5" s="1"/>
  <c r="EI1092" i="5"/>
  <c r="EI1097" i="5" s="1"/>
  <c r="EI235" i="5" l="1"/>
  <c r="EI1077" i="5"/>
  <c r="EJ1059" i="5"/>
  <c r="EI1098" i="5"/>
  <c r="EI121" i="5"/>
  <c r="EI200" i="5" l="1"/>
  <c r="EI118" i="5"/>
  <c r="EJ1074" i="5"/>
  <c r="EJ1056" i="5"/>
  <c r="EJ1094" i="5"/>
  <c r="EJ1090" i="5"/>
  <c r="EJ1125" i="5" l="1"/>
  <c r="EJ1061" i="5"/>
  <c r="EJ629" i="5"/>
  <c r="EJ119" i="5"/>
  <c r="EJ199" i="5"/>
  <c r="EJ1100" i="5"/>
  <c r="EJ1095" i="5"/>
  <c r="EJ1096" i="5"/>
  <c r="EJ1062" i="5" l="1"/>
  <c r="EJ1092" i="5"/>
  <c r="EJ1097" i="5" s="1"/>
  <c r="EJ1126" i="5"/>
  <c r="EJ120" i="5"/>
  <c r="EJ1082" i="5"/>
  <c r="EJ1085" i="5" s="1"/>
  <c r="EJ640" i="5"/>
  <c r="EJ235" i="5" l="1"/>
  <c r="EK1059" i="5"/>
  <c r="EJ1077" i="5"/>
  <c r="EJ1098" i="5"/>
  <c r="EJ121" i="5"/>
  <c r="EK1056" i="5" l="1"/>
  <c r="EK1074" i="5"/>
  <c r="EJ200" i="5"/>
  <c r="EJ118" i="5"/>
  <c r="EK1090" i="5"/>
  <c r="EK1094" i="5"/>
  <c r="EK1125" i="5" l="1"/>
  <c r="EK629" i="5"/>
  <c r="EK199" i="5"/>
  <c r="EK119" i="5"/>
  <c r="EK1061" i="5"/>
  <c r="EK1096" i="5"/>
  <c r="EK1095" i="5"/>
  <c r="EK1100" i="5"/>
  <c r="EK1062" i="5" l="1"/>
  <c r="EK1092" i="5"/>
  <c r="EK1097" i="5" s="1"/>
  <c r="EK1126" i="5"/>
  <c r="EK120" i="5"/>
  <c r="EK640" i="5"/>
  <c r="EK1082" i="5"/>
  <c r="EK1085" i="5" s="1"/>
  <c r="EL1059" i="5" l="1"/>
  <c r="EK235" i="5"/>
  <c r="EK1077" i="5"/>
  <c r="EK1098" i="5"/>
  <c r="EK121" i="5"/>
  <c r="EL1074" i="5" l="1"/>
  <c r="EL1056" i="5"/>
  <c r="EK118" i="5"/>
  <c r="EK200" i="5"/>
  <c r="EL1090" i="5"/>
  <c r="EL1094" i="5"/>
  <c r="EL1125" i="5" l="1"/>
  <c r="EL1061" i="5"/>
  <c r="EL629" i="5"/>
  <c r="EL199" i="5"/>
  <c r="EL119" i="5"/>
  <c r="EL1095" i="5"/>
  <c r="EL1096" i="5"/>
  <c r="EL1100" i="5"/>
  <c r="EL1062" i="5" l="1"/>
  <c r="EL120" i="5"/>
  <c r="EL1092" i="5"/>
  <c r="EL1097" i="5" s="1"/>
  <c r="EL640" i="5"/>
  <c r="EL1126" i="5"/>
  <c r="EL1082" i="5"/>
  <c r="EL1085" i="5" s="1"/>
  <c r="EM1059" i="5" l="1"/>
  <c r="EL235" i="5"/>
  <c r="EL1077" i="5"/>
  <c r="EL1098" i="5"/>
  <c r="EL121" i="5"/>
  <c r="EM1074" i="5" l="1"/>
  <c r="EM1056" i="5"/>
  <c r="EL200" i="5"/>
  <c r="EL118" i="5"/>
  <c r="EM1094" i="5"/>
  <c r="EM1090" i="5"/>
  <c r="EM199" i="5" l="1"/>
  <c r="EM1125" i="5"/>
  <c r="EM1061" i="5"/>
  <c r="EM119" i="5"/>
  <c r="EM629" i="5"/>
  <c r="EM1100" i="5"/>
  <c r="EM1096" i="5"/>
  <c r="EM1095" i="5"/>
  <c r="EM1062" i="5" l="1"/>
  <c r="EM120" i="5"/>
  <c r="EM640" i="5"/>
  <c r="EM1092" i="5"/>
  <c r="EM1097" i="5" s="1"/>
  <c r="EM1082" i="5"/>
  <c r="EM1085" i="5" s="1"/>
  <c r="EM1126" i="5"/>
  <c r="EM1077" i="5" l="1"/>
  <c r="EN1059" i="5"/>
  <c r="EM235" i="5"/>
  <c r="EM1098" i="5"/>
  <c r="EM121" i="5"/>
  <c r="EM200" i="5" l="1"/>
  <c r="EM118" i="5"/>
  <c r="EN1074" i="5"/>
  <c r="EN1056" i="5"/>
  <c r="EN1090" i="5"/>
  <c r="EN1094" i="5"/>
  <c r="EN1125" i="5" l="1"/>
  <c r="EN1061" i="5"/>
  <c r="EN629" i="5"/>
  <c r="EN199" i="5"/>
  <c r="EN119" i="5"/>
  <c r="EN1096" i="5"/>
  <c r="EN1095" i="5"/>
  <c r="EN1100" i="5"/>
  <c r="EN1062" i="5" l="1"/>
  <c r="EN1082" i="5"/>
  <c r="EN1085" i="5" s="1"/>
  <c r="EN1092" i="5"/>
  <c r="EN1097" i="5" s="1"/>
  <c r="EN1126" i="5"/>
  <c r="EN120" i="5"/>
  <c r="EN640" i="5"/>
  <c r="EO1059" i="5" l="1"/>
  <c r="EN1077" i="5"/>
  <c r="EN235" i="5"/>
  <c r="EN121" i="5"/>
  <c r="EN1098" i="5"/>
  <c r="EO1074" i="5" l="1"/>
  <c r="EO1056" i="5"/>
  <c r="EN118" i="5"/>
  <c r="EN200" i="5"/>
  <c r="EO1094" i="5"/>
  <c r="EO1090" i="5"/>
  <c r="EO1125" i="5" l="1"/>
  <c r="EO629" i="5"/>
  <c r="EO199" i="5"/>
  <c r="EO119" i="5"/>
  <c r="EO1061" i="5"/>
  <c r="EO1100" i="5"/>
  <c r="EO1095" i="5"/>
  <c r="EO1096" i="5"/>
  <c r="EO1062" i="5" l="1"/>
  <c r="EO1082" i="5"/>
  <c r="EO1085" i="5" s="1"/>
  <c r="EO640" i="5"/>
  <c r="EO120" i="5"/>
  <c r="EO1092" i="5"/>
  <c r="EO1097" i="5" s="1"/>
  <c r="EO1126" i="5"/>
  <c r="EO1077" i="5" l="1"/>
  <c r="EO235" i="5"/>
  <c r="EP1059" i="5"/>
  <c r="EO1098" i="5"/>
  <c r="EO121" i="5"/>
  <c r="EO200" i="5" l="1"/>
  <c r="EO118" i="5"/>
  <c r="EP1056" i="5"/>
  <c r="EP1074" i="5"/>
  <c r="EP1090" i="5"/>
  <c r="EP1094" i="5"/>
  <c r="EP1125" i="5" l="1"/>
  <c r="EP629" i="5"/>
  <c r="EP199" i="5"/>
  <c r="EP119" i="5"/>
  <c r="EP1061" i="5"/>
  <c r="EP1096" i="5"/>
  <c r="EP1095" i="5"/>
  <c r="EP1100" i="5"/>
  <c r="EP1062" i="5" l="1"/>
  <c r="EP120" i="5"/>
  <c r="EP1126" i="5"/>
  <c r="EP640" i="5"/>
  <c r="EP1092" i="5"/>
  <c r="EP1097" i="5" s="1"/>
  <c r="EP1082" i="5"/>
  <c r="EP1085" i="5" s="1"/>
  <c r="EP1077" i="5" l="1"/>
  <c r="EQ1059" i="5"/>
  <c r="EP235" i="5"/>
  <c r="EP1098" i="5"/>
  <c r="EP121" i="5"/>
  <c r="EP200" i="5" l="1"/>
  <c r="EP118" i="5"/>
  <c r="EQ1056" i="5"/>
  <c r="EQ1074" i="5"/>
  <c r="EQ1090" i="5"/>
  <c r="EQ1094" i="5"/>
  <c r="EQ1125" i="5" l="1"/>
  <c r="EQ629" i="5"/>
  <c r="EQ199" i="5"/>
  <c r="EQ119" i="5"/>
  <c r="EQ1061" i="5"/>
  <c r="EQ1096" i="5"/>
  <c r="EQ1095" i="5"/>
  <c r="EQ1100" i="5"/>
  <c r="EQ1062" i="5" l="1"/>
  <c r="EQ640" i="5"/>
  <c r="EQ1092" i="5"/>
  <c r="EQ1097" i="5" s="1"/>
  <c r="EQ120" i="5"/>
  <c r="EQ1082" i="5"/>
  <c r="EQ1085" i="5" s="1"/>
  <c r="EQ1126" i="5"/>
  <c r="EQ235" i="5" l="1"/>
  <c r="EQ1077" i="5"/>
  <c r="ER1059" i="5"/>
  <c r="EQ1098" i="5"/>
  <c r="EQ121" i="5"/>
  <c r="EQ118" i="5" l="1"/>
  <c r="EQ200" i="5"/>
  <c r="ER1056" i="5"/>
  <c r="ER1074" i="5"/>
  <c r="ER1090" i="5"/>
  <c r="ER1094" i="5"/>
  <c r="ER1125" i="5" l="1"/>
  <c r="ER629" i="5"/>
  <c r="ER199" i="5"/>
  <c r="ER119" i="5"/>
  <c r="ER1061" i="5"/>
  <c r="ER1096" i="5"/>
  <c r="ER1095" i="5"/>
  <c r="ER1100" i="5"/>
  <c r="ER1062" i="5" l="1"/>
  <c r="ER1092" i="5"/>
  <c r="ER1097" i="5" s="1"/>
  <c r="ER1082" i="5"/>
  <c r="ER1085" i="5" s="1"/>
  <c r="ER1126" i="5"/>
  <c r="ER120" i="5"/>
  <c r="ER640" i="5"/>
  <c r="ER1077" i="5" l="1"/>
  <c r="ER235" i="5"/>
  <c r="ES1059" i="5"/>
  <c r="ER1098" i="5"/>
  <c r="ER121" i="5"/>
  <c r="ER200" i="5" l="1"/>
  <c r="ER118" i="5"/>
  <c r="ES1074" i="5"/>
  <c r="ES1056" i="5"/>
  <c r="ES1094" i="5"/>
  <c r="ES1090" i="5"/>
  <c r="ES1125" i="5" l="1"/>
  <c r="ES1061" i="5"/>
  <c r="ES629" i="5"/>
  <c r="ES199" i="5"/>
  <c r="ES119" i="5"/>
  <c r="ES1100" i="5"/>
  <c r="ES1095" i="5"/>
  <c r="ES1096" i="5"/>
  <c r="ES1062" i="5" l="1"/>
  <c r="ES1082" i="5"/>
  <c r="ES1085" i="5" s="1"/>
  <c r="ES640" i="5"/>
  <c r="ES120" i="5"/>
  <c r="ES1126" i="5"/>
  <c r="ES1092" i="5"/>
  <c r="ES1097" i="5" s="1"/>
  <c r="ET1059" i="5" l="1"/>
  <c r="ES235" i="5"/>
  <c r="ES1077" i="5"/>
  <c r="ES1098" i="5"/>
  <c r="ES121" i="5"/>
  <c r="ET1056" i="5" l="1"/>
  <c r="ET1074" i="5"/>
  <c r="ES200" i="5"/>
  <c r="ES118" i="5"/>
  <c r="ET1094" i="5"/>
  <c r="ET1090" i="5"/>
  <c r="ET199" i="5" l="1"/>
  <c r="ET1125" i="5"/>
  <c r="ET1061" i="5"/>
  <c r="ET119" i="5"/>
  <c r="ET629" i="5"/>
  <c r="ET1100" i="5"/>
  <c r="ET1095" i="5"/>
  <c r="ET1096" i="5"/>
  <c r="ET1062" i="5" l="1"/>
  <c r="ET640" i="5"/>
  <c r="ET1126" i="5"/>
  <c r="ET120" i="5"/>
  <c r="ET1082" i="5"/>
  <c r="ET1085" i="5" s="1"/>
  <c r="ET1092" i="5"/>
  <c r="ET1097" i="5" s="1"/>
  <c r="ET1077" i="5" l="1"/>
  <c r="EU1059" i="5"/>
  <c r="ET235" i="5"/>
  <c r="ET1098" i="5"/>
  <c r="ET121" i="5"/>
  <c r="ET200" i="5" l="1"/>
  <c r="ET118" i="5"/>
  <c r="EU1074" i="5"/>
  <c r="EU1056" i="5"/>
  <c r="EU1090" i="5"/>
  <c r="EU1094" i="5"/>
  <c r="EU1125" i="5" l="1"/>
  <c r="EU1061" i="5"/>
  <c r="EU199" i="5"/>
  <c r="EU119" i="5"/>
  <c r="EU629" i="5"/>
  <c r="EU1096" i="5"/>
  <c r="EU1095" i="5"/>
  <c r="EU1100" i="5"/>
  <c r="EU1062" i="5" l="1"/>
  <c r="EU640" i="5"/>
  <c r="EU120" i="5"/>
  <c r="EU1126" i="5"/>
  <c r="EU1082" i="5"/>
  <c r="EU1085" i="5" s="1"/>
  <c r="EU1092" i="5"/>
  <c r="EU1097" i="5" s="1"/>
  <c r="EU1077" i="5" l="1"/>
  <c r="EV1059" i="5"/>
  <c r="EU235" i="5"/>
  <c r="EU1098" i="5"/>
  <c r="EU121" i="5"/>
  <c r="EU118" i="5" l="1"/>
  <c r="EU200" i="5"/>
  <c r="EV1074" i="5"/>
  <c r="EV1056" i="5"/>
  <c r="EV1090" i="5"/>
  <c r="EV1094" i="5"/>
  <c r="EV1125" i="5" l="1"/>
  <c r="EV629" i="5"/>
  <c r="EV199" i="5"/>
  <c r="EV119" i="5"/>
  <c r="EV1061" i="5"/>
  <c r="EV1095" i="5"/>
  <c r="EV1096" i="5"/>
  <c r="EV1100" i="5"/>
  <c r="EV1062" i="5" l="1"/>
  <c r="EV1126" i="5"/>
  <c r="EV640" i="5"/>
  <c r="EV1092" i="5"/>
  <c r="EV1097" i="5" s="1"/>
  <c r="EV1082" i="5"/>
  <c r="EV1085" i="5" s="1"/>
  <c r="EV120" i="5"/>
  <c r="EW1059" i="5" l="1"/>
  <c r="EV235" i="5"/>
  <c r="EV1077" i="5"/>
  <c r="EV1098" i="5"/>
  <c r="EV121" i="5"/>
  <c r="EW1074" i="5" l="1"/>
  <c r="EW1056" i="5"/>
  <c r="EV200" i="5"/>
  <c r="EV118" i="5"/>
  <c r="EW1094" i="5"/>
  <c r="EW1090" i="5"/>
  <c r="EW1125" i="5" l="1"/>
  <c r="EW629" i="5"/>
  <c r="EW1061" i="5"/>
  <c r="EW199" i="5"/>
  <c r="EW119" i="5"/>
  <c r="EW1100" i="5"/>
  <c r="EW1095" i="5"/>
  <c r="EW1096" i="5"/>
  <c r="EW1062" i="5" l="1"/>
  <c r="EW1126" i="5"/>
  <c r="EW1082" i="5"/>
  <c r="EW1085" i="5" s="1"/>
  <c r="EW1092" i="5"/>
  <c r="EW1097" i="5" s="1"/>
  <c r="EW640" i="5"/>
  <c r="EW120" i="5"/>
  <c r="EW235" i="5" l="1"/>
  <c r="EW1077" i="5"/>
  <c r="EX1059" i="5"/>
  <c r="EW1098" i="5"/>
  <c r="EW121" i="5"/>
  <c r="EW118" i="5" l="1"/>
  <c r="EW200" i="5"/>
  <c r="EX1074" i="5"/>
  <c r="EX1056" i="5"/>
  <c r="EX1094" i="5"/>
  <c r="EX1090" i="5"/>
  <c r="EX1125" i="5" l="1"/>
  <c r="EX629" i="5"/>
  <c r="EX199" i="5"/>
  <c r="EX1061" i="5"/>
  <c r="EX119" i="5"/>
  <c r="EX1100" i="5"/>
  <c r="EX1095" i="5"/>
  <c r="EX1096" i="5"/>
  <c r="EX1062" i="5" l="1"/>
  <c r="EX120" i="5"/>
  <c r="EX1126" i="5"/>
  <c r="EX1082" i="5"/>
  <c r="EX1085" i="5" s="1"/>
  <c r="EX1092" i="5"/>
  <c r="EX1097" i="5" s="1"/>
  <c r="EX640" i="5"/>
  <c r="EX235" i="5" l="1"/>
  <c r="EY1059" i="5"/>
  <c r="EX1077" i="5"/>
  <c r="EX1098" i="5"/>
  <c r="EX121" i="5"/>
  <c r="EY1074" i="5" l="1"/>
  <c r="EY1056" i="5"/>
  <c r="EX200" i="5"/>
  <c r="EX118" i="5"/>
  <c r="EY1090" i="5"/>
  <c r="EY1094" i="5"/>
  <c r="EY1061" i="5" l="1"/>
  <c r="EY1125" i="5"/>
  <c r="EY629" i="5"/>
  <c r="EY199" i="5"/>
  <c r="EY119" i="5"/>
  <c r="EY1096" i="5"/>
  <c r="EY1095" i="5"/>
  <c r="EY1100" i="5"/>
  <c r="EY1062" i="5" l="1"/>
  <c r="EY1092" i="5"/>
  <c r="EY1097" i="5" s="1"/>
  <c r="EY120" i="5"/>
  <c r="EY1126" i="5"/>
  <c r="EY640" i="5"/>
  <c r="EY1082" i="5"/>
  <c r="EY1085" i="5" s="1"/>
  <c r="EY1077" i="5" l="1"/>
  <c r="EY235" i="5"/>
  <c r="EZ1059" i="5"/>
  <c r="EY1098" i="5"/>
  <c r="EY121" i="5"/>
  <c r="EY200" i="5" l="1"/>
  <c r="EY118" i="5"/>
  <c r="EZ1056" i="5"/>
  <c r="EZ1074" i="5"/>
  <c r="EZ1094" i="5"/>
  <c r="EZ1090" i="5"/>
  <c r="EZ1125" i="5" l="1"/>
  <c r="EZ629" i="5"/>
  <c r="EZ119" i="5"/>
  <c r="EZ199" i="5"/>
  <c r="EZ1061" i="5"/>
  <c r="EZ1100" i="5"/>
  <c r="EZ1096" i="5"/>
  <c r="EZ1095" i="5"/>
  <c r="EZ1062" i="5" l="1"/>
  <c r="EZ640" i="5"/>
  <c r="EZ120" i="5"/>
  <c r="EZ1092" i="5"/>
  <c r="EZ1097" i="5" s="1"/>
  <c r="EZ1082" i="5"/>
  <c r="EZ1085" i="5" s="1"/>
  <c r="EZ1126" i="5"/>
  <c r="EZ1077" i="5" l="1"/>
  <c r="EZ235" i="5"/>
  <c r="FA1059" i="5"/>
  <c r="EZ1098" i="5"/>
  <c r="EZ121" i="5"/>
  <c r="EZ118" i="5" l="1"/>
  <c r="EZ200" i="5"/>
  <c r="FA1074" i="5"/>
  <c r="FA1056" i="5"/>
  <c r="FA1094" i="5"/>
  <c r="FA1090" i="5"/>
  <c r="FA1125" i="5" l="1"/>
  <c r="FA199" i="5"/>
  <c r="FA119" i="5"/>
  <c r="FA1061" i="5"/>
  <c r="FA629" i="5"/>
  <c r="FA1100" i="5"/>
  <c r="FA1095" i="5"/>
  <c r="FA1096" i="5"/>
  <c r="FA1062" i="5" l="1"/>
  <c r="FA640" i="5"/>
  <c r="FA120" i="5"/>
  <c r="FA1126" i="5"/>
  <c r="FA1092" i="5"/>
  <c r="FA1097" i="5" s="1"/>
  <c r="FA1082" i="5"/>
  <c r="FA1085" i="5" s="1"/>
  <c r="FB1059" i="5" l="1"/>
  <c r="FA235" i="5"/>
  <c r="FA1077" i="5"/>
  <c r="FA1098" i="5"/>
  <c r="FA121" i="5"/>
  <c r="FB1074" i="5" l="1"/>
  <c r="FB1056" i="5"/>
  <c r="FA118" i="5"/>
  <c r="FA200" i="5"/>
  <c r="FB1094" i="5"/>
  <c r="FB1090" i="5"/>
  <c r="FB1125" i="5" l="1"/>
  <c r="FB119" i="5"/>
  <c r="FB1061" i="5"/>
  <c r="FB629" i="5"/>
  <c r="FB199" i="5"/>
  <c r="FB1100" i="5"/>
  <c r="FB1095" i="5"/>
  <c r="FB1096" i="5"/>
  <c r="FB1062" i="5" l="1"/>
  <c r="FB1126" i="5"/>
  <c r="FB120" i="5"/>
  <c r="FB1092" i="5"/>
  <c r="FB1097" i="5" s="1"/>
  <c r="FB1082" i="5"/>
  <c r="FB1085" i="5" s="1"/>
  <c r="FB640" i="5"/>
  <c r="FC1059" i="5" l="1"/>
  <c r="FB235" i="5"/>
  <c r="FB1077" i="5"/>
  <c r="FB1098" i="5"/>
  <c r="FB121" i="5"/>
  <c r="FC1074" i="5" l="1"/>
  <c r="FC1056" i="5"/>
  <c r="FB200" i="5"/>
  <c r="FB118" i="5"/>
  <c r="FC1094" i="5"/>
  <c r="FC1090" i="5"/>
  <c r="FC1125" i="5" l="1"/>
  <c r="FC1061" i="5"/>
  <c r="FC629" i="5"/>
  <c r="FC199" i="5"/>
  <c r="FC119" i="5"/>
  <c r="FC1100" i="5"/>
  <c r="FC1095" i="5"/>
  <c r="FC1096" i="5"/>
  <c r="FC1062" i="5" l="1"/>
  <c r="FC640" i="5"/>
  <c r="FC120" i="5"/>
  <c r="FC1092" i="5"/>
  <c r="FC1097" i="5" s="1"/>
  <c r="FC1126" i="5"/>
  <c r="FC1082" i="5"/>
  <c r="FC1085" i="5" s="1"/>
  <c r="FD1059" i="5" l="1"/>
  <c r="FC235" i="5"/>
  <c r="FC1077" i="5"/>
  <c r="FC1098" i="5"/>
  <c r="FC121" i="5"/>
  <c r="FD1074" i="5" l="1"/>
  <c r="FD1056" i="5"/>
  <c r="FC200" i="5"/>
  <c r="FC118" i="5"/>
  <c r="FD1094" i="5"/>
  <c r="FD1090" i="5"/>
  <c r="FD1125" i="5" l="1"/>
  <c r="FD1061" i="5"/>
  <c r="FD199" i="5"/>
  <c r="FD119" i="5"/>
  <c r="FD629" i="5"/>
  <c r="FD1100" i="5"/>
  <c r="FD1096" i="5"/>
  <c r="FD1095" i="5"/>
  <c r="FD1062" i="5" l="1"/>
  <c r="FD1126" i="5"/>
  <c r="FD120" i="5"/>
  <c r="FD640" i="5"/>
  <c r="FD1092" i="5"/>
  <c r="FD1097" i="5" s="1"/>
  <c r="FD1082" i="5"/>
  <c r="FD1085" i="5" s="1"/>
  <c r="FD235" i="5" l="1"/>
  <c r="FE1059" i="5"/>
  <c r="FD1077" i="5"/>
  <c r="FD1098" i="5"/>
  <c r="FD121" i="5"/>
  <c r="FE1074" i="5" l="1"/>
  <c r="FE1056" i="5"/>
  <c r="FD118" i="5"/>
  <c r="FD200" i="5"/>
  <c r="FE1090" i="5"/>
  <c r="FE1094" i="5"/>
  <c r="FE1125" i="5" l="1"/>
  <c r="FE119" i="5"/>
  <c r="FE1061" i="5"/>
  <c r="FE629" i="5"/>
  <c r="FE199" i="5"/>
  <c r="FE1095" i="5"/>
  <c r="FE1096" i="5"/>
  <c r="FE1100" i="5"/>
  <c r="FE1062" i="5" l="1"/>
  <c r="FE1092" i="5"/>
  <c r="FE1097" i="5" s="1"/>
  <c r="FE640" i="5"/>
  <c r="FE120" i="5"/>
  <c r="FE1126" i="5"/>
  <c r="FE1082" i="5"/>
  <c r="FE1085" i="5" s="1"/>
  <c r="FE1077" i="5" l="1"/>
  <c r="FF1059" i="5"/>
  <c r="FE235" i="5"/>
  <c r="FE1098" i="5"/>
  <c r="FE121" i="5"/>
  <c r="FE200" i="5" l="1"/>
  <c r="FE118" i="5"/>
  <c r="FF1074" i="5"/>
  <c r="FF1056" i="5"/>
  <c r="FF1094" i="5"/>
  <c r="FF1090" i="5"/>
  <c r="FF1061" i="5" l="1"/>
  <c r="FF629" i="5"/>
  <c r="FF119" i="5"/>
  <c r="FF1125" i="5"/>
  <c r="FF199" i="5"/>
  <c r="FF1100" i="5"/>
  <c r="FF1096" i="5"/>
  <c r="FF1095" i="5"/>
  <c r="FF1062" i="5" l="1"/>
  <c r="FF640" i="5"/>
  <c r="FF1126" i="5"/>
  <c r="FF1092" i="5"/>
  <c r="FF1097" i="5" s="1"/>
  <c r="FF1082" i="5"/>
  <c r="FF1085" i="5" s="1"/>
  <c r="FF120" i="5"/>
  <c r="FG1059" i="5" l="1"/>
  <c r="FF1077" i="5"/>
  <c r="FF235" i="5"/>
  <c r="FF1098" i="5"/>
  <c r="FF121" i="5"/>
  <c r="FG1074" i="5" l="1"/>
  <c r="FG1056" i="5"/>
  <c r="FF118" i="5"/>
  <c r="FF200" i="5"/>
  <c r="FG1090" i="5"/>
  <c r="FG1094" i="5"/>
  <c r="FG1125" i="5" l="1"/>
  <c r="FG1061" i="5"/>
  <c r="FG629" i="5"/>
  <c r="FG199" i="5"/>
  <c r="FG119" i="5"/>
  <c r="FG1095" i="5"/>
  <c r="FG1096" i="5"/>
  <c r="FG1100" i="5"/>
  <c r="FG1062" i="5" l="1"/>
  <c r="FG120" i="5"/>
  <c r="FG1092" i="5"/>
  <c r="FG1097" i="5" s="1"/>
  <c r="FG1126" i="5"/>
  <c r="FG640" i="5"/>
  <c r="FG1082" i="5"/>
  <c r="FG1085" i="5" s="1"/>
  <c r="FG235" i="5" l="1"/>
  <c r="FH1059" i="5"/>
  <c r="FG1077" i="5"/>
  <c r="FG1098" i="5"/>
  <c r="FG121" i="5"/>
  <c r="FH1056" i="5" l="1"/>
  <c r="FH1074" i="5"/>
  <c r="FG118" i="5"/>
  <c r="FG200" i="5"/>
  <c r="FH1090" i="5"/>
  <c r="FH1094" i="5"/>
  <c r="FH1125" i="5" l="1"/>
  <c r="FH119" i="5"/>
  <c r="FH1061" i="5"/>
  <c r="FH629" i="5"/>
  <c r="FH199" i="5"/>
  <c r="FH1096" i="5"/>
  <c r="FH1095" i="5"/>
  <c r="FH1100" i="5"/>
  <c r="FH1062" i="5" l="1"/>
  <c r="FH120" i="5"/>
  <c r="FH640" i="5"/>
  <c r="FH1126" i="5"/>
  <c r="FH1092" i="5"/>
  <c r="FH1097" i="5" s="1"/>
  <c r="FH1082" i="5"/>
  <c r="FH1085" i="5" s="1"/>
  <c r="FH235" i="5" l="1"/>
  <c r="FI1059" i="5"/>
  <c r="FH1077" i="5"/>
  <c r="FH1098" i="5"/>
  <c r="FH121" i="5"/>
  <c r="FI1074" i="5" l="1"/>
  <c r="FI1056" i="5"/>
  <c r="FH200" i="5"/>
  <c r="FH118" i="5"/>
  <c r="FI1090" i="5"/>
  <c r="FI1094" i="5"/>
  <c r="FI1125" i="5" l="1"/>
  <c r="FI1061" i="5"/>
  <c r="FI629" i="5"/>
  <c r="FI199" i="5"/>
  <c r="FI119" i="5"/>
  <c r="FI1096" i="5"/>
  <c r="FI1095" i="5"/>
  <c r="FI1100" i="5"/>
  <c r="FI1062" i="5" l="1"/>
  <c r="FI1126" i="5"/>
  <c r="FI120" i="5"/>
  <c r="FI1092" i="5"/>
  <c r="FI1097" i="5" s="1"/>
  <c r="FI640" i="5"/>
  <c r="FI1082" i="5"/>
  <c r="FI1085" i="5" s="1"/>
  <c r="FI235" i="5" l="1"/>
  <c r="FJ1059" i="5"/>
  <c r="FI1077" i="5"/>
  <c r="FI1098" i="5"/>
  <c r="FI121" i="5"/>
  <c r="FJ1074" i="5" l="1"/>
  <c r="FJ1056" i="5"/>
  <c r="FI200" i="5"/>
  <c r="FI118" i="5"/>
  <c r="FJ1094" i="5"/>
  <c r="FJ1090" i="5"/>
  <c r="FJ1125" i="5" l="1"/>
  <c r="FJ1061" i="5"/>
  <c r="FJ629" i="5"/>
  <c r="FJ199" i="5"/>
  <c r="FJ119" i="5"/>
  <c r="FJ1100" i="5"/>
  <c r="FJ1096" i="5"/>
  <c r="FJ1095" i="5"/>
  <c r="FJ1062" i="5" l="1"/>
  <c r="FJ120" i="5"/>
  <c r="FJ1092" i="5"/>
  <c r="FJ1097" i="5" s="1"/>
  <c r="FJ1126" i="5"/>
  <c r="FJ1082" i="5"/>
  <c r="FJ1085" i="5" s="1"/>
  <c r="FJ640" i="5"/>
  <c r="FJ235" i="5" l="1"/>
  <c r="FK1059" i="5"/>
  <c r="FJ1077" i="5"/>
  <c r="FJ1098" i="5"/>
  <c r="FJ121" i="5"/>
  <c r="FK1056" i="5" l="1"/>
  <c r="FK1074" i="5"/>
  <c r="FJ200" i="5"/>
  <c r="FJ118" i="5"/>
  <c r="FK1090" i="5"/>
  <c r="FK1094" i="5"/>
  <c r="FK629" i="5" l="1"/>
  <c r="FK119" i="5"/>
  <c r="FK1125" i="5"/>
  <c r="FK199" i="5"/>
  <c r="FK1061" i="5"/>
  <c r="FK1096" i="5"/>
  <c r="FK1095" i="5"/>
  <c r="FK1100" i="5"/>
  <c r="FK1062" i="5" l="1"/>
  <c r="FK1126" i="5"/>
  <c r="FK640" i="5"/>
  <c r="FK1092" i="5"/>
  <c r="FK1097" i="5" s="1"/>
  <c r="FK120" i="5"/>
  <c r="FK1082" i="5"/>
  <c r="FK1085" i="5" s="1"/>
  <c r="FK1077" i="5" l="1"/>
  <c r="FK235" i="5"/>
  <c r="FL1059" i="5"/>
  <c r="FK1098" i="5"/>
  <c r="FK121" i="5"/>
  <c r="FK200" i="5" l="1"/>
  <c r="FK118" i="5"/>
  <c r="FL1056" i="5"/>
  <c r="FL1074" i="5"/>
  <c r="FL1090" i="5"/>
  <c r="FL1094" i="5"/>
  <c r="FL1125" i="5" l="1"/>
  <c r="FL199" i="5"/>
  <c r="FL629" i="5"/>
  <c r="FL1061" i="5"/>
  <c r="FL119" i="5"/>
  <c r="FL1096" i="5"/>
  <c r="FL1095" i="5"/>
  <c r="FL1100" i="5"/>
  <c r="FL1062" i="5" l="1"/>
  <c r="FL1092" i="5"/>
  <c r="FL1097" i="5" s="1"/>
  <c r="FL120" i="5"/>
  <c r="FL640" i="5"/>
  <c r="FL1126" i="5"/>
  <c r="FL1082" i="5"/>
  <c r="FL1085" i="5" s="1"/>
  <c r="FL1077" i="5" l="1"/>
  <c r="FL235" i="5"/>
  <c r="FM1059" i="5"/>
  <c r="FL1098" i="5"/>
  <c r="FL121" i="5"/>
  <c r="FL200" i="5" l="1"/>
  <c r="FL118" i="5"/>
  <c r="FM1074" i="5"/>
  <c r="FM1056" i="5"/>
  <c r="FM1094" i="5"/>
  <c r="FM1090" i="5"/>
  <c r="FM1125" i="5" l="1"/>
  <c r="FM629" i="5"/>
  <c r="FM1061" i="5"/>
  <c r="FM199" i="5"/>
  <c r="FM119" i="5"/>
  <c r="FM1100" i="5"/>
  <c r="FM1095" i="5"/>
  <c r="FM1096" i="5"/>
  <c r="FM1062" i="5" l="1"/>
  <c r="FM1126" i="5"/>
  <c r="FM640" i="5"/>
  <c r="FM120" i="5"/>
  <c r="FM1092" i="5"/>
  <c r="FM1097" i="5" s="1"/>
  <c r="FM1082" i="5"/>
  <c r="FM1085" i="5" s="1"/>
  <c r="FN1059" i="5" l="1"/>
  <c r="FM235" i="5"/>
  <c r="FM1077" i="5"/>
  <c r="FM1098" i="5"/>
  <c r="FM121" i="5"/>
  <c r="FN1074" i="5" l="1"/>
  <c r="FN1056" i="5"/>
  <c r="FM200" i="5"/>
  <c r="FM118" i="5"/>
  <c r="FN1090" i="5"/>
  <c r="FN1094" i="5"/>
  <c r="FN1125" i="5" l="1"/>
  <c r="FN1061" i="5"/>
  <c r="FN629" i="5"/>
  <c r="FN199" i="5"/>
  <c r="FN119" i="5"/>
  <c r="FN1095" i="5"/>
  <c r="FN1096" i="5"/>
  <c r="FN1100" i="5"/>
  <c r="FN1062" i="5" l="1"/>
  <c r="FN640" i="5"/>
  <c r="FN1126" i="5"/>
  <c r="FN1082" i="5"/>
  <c r="FN1085" i="5" s="1"/>
  <c r="FN120" i="5"/>
  <c r="FN1092" i="5"/>
  <c r="FN1097" i="5" s="1"/>
  <c r="FO1059" i="5" l="1"/>
  <c r="FN235" i="5"/>
  <c r="FN1077" i="5"/>
  <c r="FN1098" i="5"/>
  <c r="FN121" i="5"/>
  <c r="FO1056" i="5" l="1"/>
  <c r="FO1074" i="5"/>
  <c r="FN118" i="5"/>
  <c r="FN200" i="5"/>
  <c r="FO1090" i="5"/>
  <c r="FO1094" i="5"/>
  <c r="FO119" i="5" l="1"/>
  <c r="FO1125" i="5"/>
  <c r="FO629" i="5"/>
  <c r="FO199" i="5"/>
  <c r="FO1061" i="5"/>
  <c r="FO1095" i="5"/>
  <c r="FO1096" i="5"/>
  <c r="FO1100" i="5"/>
  <c r="FO1062" i="5" l="1"/>
  <c r="FO120" i="5"/>
  <c r="FO1082" i="5"/>
  <c r="FO1085" i="5" s="1"/>
  <c r="FO1092" i="5"/>
  <c r="FO1097" i="5" s="1"/>
  <c r="FO640" i="5"/>
  <c r="FO1126" i="5"/>
  <c r="FP1059" i="5" l="1"/>
  <c r="FO235" i="5"/>
  <c r="FO1077" i="5"/>
  <c r="FO1098" i="5"/>
  <c r="FO121" i="5"/>
  <c r="FP1074" i="5" l="1"/>
  <c r="FP1056" i="5"/>
  <c r="FO200" i="5"/>
  <c r="FO118" i="5"/>
  <c r="FP1094" i="5"/>
  <c r="FP1090" i="5"/>
  <c r="FP1125" i="5" l="1"/>
  <c r="FP1061" i="5"/>
  <c r="FP199" i="5"/>
  <c r="FP119" i="5"/>
  <c r="FP629" i="5"/>
  <c r="FP1100" i="5"/>
  <c r="FP1096" i="5"/>
  <c r="FP1095" i="5"/>
  <c r="FP1062" i="5" l="1"/>
  <c r="FP640" i="5"/>
  <c r="FP1092" i="5"/>
  <c r="FP1097" i="5" s="1"/>
  <c r="FP120" i="5"/>
  <c r="FP1082" i="5"/>
  <c r="FP1085" i="5" s="1"/>
  <c r="FP1126" i="5"/>
  <c r="FP235" i="5" l="1"/>
  <c r="FQ1059" i="5"/>
  <c r="FP1077" i="5"/>
  <c r="FP1098" i="5"/>
  <c r="FP121" i="5"/>
  <c r="FQ1074" i="5" l="1"/>
  <c r="FQ1056" i="5"/>
  <c r="FP200" i="5"/>
  <c r="FP118" i="5"/>
  <c r="FQ1094" i="5"/>
  <c r="FQ1090" i="5"/>
  <c r="FQ1061" i="5" l="1"/>
  <c r="FQ1125" i="5"/>
  <c r="FQ629" i="5"/>
  <c r="FQ199" i="5"/>
  <c r="FQ119" i="5"/>
  <c r="FQ1100" i="5"/>
  <c r="FQ1096" i="5"/>
  <c r="FQ1095" i="5"/>
  <c r="FQ1062" i="5" l="1"/>
  <c r="FQ640" i="5"/>
  <c r="FQ120" i="5"/>
  <c r="FQ1126" i="5"/>
  <c r="FQ1092" i="5"/>
  <c r="FQ1097" i="5" s="1"/>
  <c r="FQ1082" i="5"/>
  <c r="FR1059" i="5" l="1"/>
  <c r="FQ235" i="5"/>
  <c r="FQ1077" i="5"/>
  <c r="FQ1098" i="5"/>
  <c r="FQ121" i="5"/>
  <c r="FQ1085" i="5"/>
  <c r="FR1056" i="5" l="1"/>
  <c r="FR1074" i="5"/>
  <c r="FQ200" i="5"/>
  <c r="FQ118" i="5"/>
  <c r="FR1094" i="5"/>
  <c r="FR1090" i="5"/>
  <c r="I1056" i="5" l="1"/>
  <c r="FR1061" i="5"/>
  <c r="FR1125" i="5"/>
  <c r="I1125" i="5" s="1"/>
  <c r="FR629" i="5"/>
  <c r="I629" i="5" s="1"/>
  <c r="FR199" i="5"/>
  <c r="I199" i="5" s="1"/>
  <c r="FR119" i="5"/>
  <c r="I119" i="5" s="1"/>
  <c r="K51" i="19" s="1"/>
  <c r="L51" i="19" s="1"/>
  <c r="FR1100" i="5"/>
  <c r="I1100" i="5" s="1"/>
  <c r="FR1095" i="5"/>
  <c r="FR1096" i="5"/>
  <c r="I1096" i="5" s="1"/>
  <c r="FR1062" i="5" l="1"/>
  <c r="I1061" i="5"/>
  <c r="FR1064" i="5" s="1"/>
  <c r="FR1066" i="5" s="1"/>
  <c r="FR1092" i="5"/>
  <c r="FR1097" i="5" s="1"/>
  <c r="FR1098" i="5" s="1"/>
  <c r="FR1126" i="5"/>
  <c r="I1126" i="5" s="1"/>
  <c r="FR120" i="5"/>
  <c r="I120" i="5" s="1"/>
  <c r="K40" i="19" s="1"/>
  <c r="L40" i="19" s="1"/>
  <c r="FR640" i="5"/>
  <c r="I640" i="5" s="1"/>
  <c r="FR1082" i="5"/>
  <c r="I1095" i="5"/>
  <c r="FR235" i="5" l="1"/>
  <c r="FR1077" i="5"/>
  <c r="FJ1064" i="5"/>
  <c r="FJ1066" i="5" s="1"/>
  <c r="FN1064" i="5"/>
  <c r="FN1066" i="5" s="1"/>
  <c r="FQ1064" i="5"/>
  <c r="FQ1066" i="5" s="1"/>
  <c r="FO1064" i="5"/>
  <c r="FO1066" i="5" s="1"/>
  <c r="FM1064" i="5"/>
  <c r="FM1066" i="5" s="1"/>
  <c r="FK1064" i="5"/>
  <c r="FK1066" i="5" s="1"/>
  <c r="FI1064" i="5"/>
  <c r="FI1066" i="5" s="1"/>
  <c r="FG1064" i="5"/>
  <c r="FG1066" i="5" s="1"/>
  <c r="FE1064" i="5"/>
  <c r="FE1066" i="5" s="1"/>
  <c r="FC1064" i="5"/>
  <c r="FC1066" i="5" s="1"/>
  <c r="FA1064" i="5"/>
  <c r="FA1066" i="5" s="1"/>
  <c r="EY1064" i="5"/>
  <c r="EY1066" i="5" s="1"/>
  <c r="FD1064" i="5"/>
  <c r="FD1066" i="5" s="1"/>
  <c r="EU1064" i="5"/>
  <c r="EU1066" i="5" s="1"/>
  <c r="EQ1064" i="5"/>
  <c r="EQ1066" i="5" s="1"/>
  <c r="EM1064" i="5"/>
  <c r="EM1066" i="5" s="1"/>
  <c r="EG1064" i="5"/>
  <c r="EG1066" i="5" s="1"/>
  <c r="EC1064" i="5"/>
  <c r="EC1066" i="5" s="1"/>
  <c r="DW1064" i="5"/>
  <c r="DW1066" i="5" s="1"/>
  <c r="DQ1064" i="5"/>
  <c r="DQ1066" i="5" s="1"/>
  <c r="DK1064" i="5"/>
  <c r="DK1066" i="5" s="1"/>
  <c r="DA1064" i="5"/>
  <c r="DA1066" i="5" s="1"/>
  <c r="CW1064" i="5"/>
  <c r="CW1066" i="5" s="1"/>
  <c r="BH1064" i="5"/>
  <c r="BH1066" i="5" s="1"/>
  <c r="BF1064" i="5"/>
  <c r="BF1066" i="5" s="1"/>
  <c r="BN1064" i="5"/>
  <c r="BN1066" i="5" s="1"/>
  <c r="BB1064" i="5"/>
  <c r="BB1066" i="5" s="1"/>
  <c r="CB1064" i="5"/>
  <c r="CB1066" i="5" s="1"/>
  <c r="BO1064" i="5"/>
  <c r="BO1066" i="5" s="1"/>
  <c r="BG1064" i="5"/>
  <c r="BG1066" i="5" s="1"/>
  <c r="AQ1064" i="5"/>
  <c r="AQ1066" i="5" s="1"/>
  <c r="AK1064" i="5"/>
  <c r="AK1066" i="5" s="1"/>
  <c r="BJ1064" i="5"/>
  <c r="BJ1066" i="5" s="1"/>
  <c r="CK1064" i="5"/>
  <c r="CK1066" i="5" s="1"/>
  <c r="CC1064" i="5"/>
  <c r="CC1066" i="5" s="1"/>
  <c r="BU1064" i="5"/>
  <c r="BU1066" i="5" s="1"/>
  <c r="BI1064" i="5"/>
  <c r="BI1066" i="5" s="1"/>
  <c r="AU1064" i="5"/>
  <c r="AU1066" i="5" s="1"/>
  <c r="Y1064" i="5"/>
  <c r="Y1066" i="5" s="1"/>
  <c r="O1064" i="5"/>
  <c r="O1066" i="5" s="1"/>
  <c r="J1064" i="5"/>
  <c r="K1064" i="5"/>
  <c r="K1066" i="5" s="1"/>
  <c r="P1064" i="5"/>
  <c r="P1066" i="5" s="1"/>
  <c r="X1064" i="5"/>
  <c r="X1066" i="5" s="1"/>
  <c r="AD1064" i="5"/>
  <c r="AD1066" i="5" s="1"/>
  <c r="AJ1064" i="5"/>
  <c r="AJ1066" i="5" s="1"/>
  <c r="AP1064" i="5"/>
  <c r="AP1066" i="5" s="1"/>
  <c r="AV1064" i="5"/>
  <c r="AV1066" i="5" s="1"/>
  <c r="BX1064" i="5"/>
  <c r="BX1066" i="5" s="1"/>
  <c r="BV1064" i="5"/>
  <c r="BV1066" i="5" s="1"/>
  <c r="EW1064" i="5"/>
  <c r="EW1066" i="5" s="1"/>
  <c r="ES1064" i="5"/>
  <c r="ES1066" i="5" s="1"/>
  <c r="EO1064" i="5"/>
  <c r="EO1066" i="5" s="1"/>
  <c r="EK1064" i="5"/>
  <c r="EK1066" i="5" s="1"/>
  <c r="DY1064" i="5"/>
  <c r="DY1066" i="5" s="1"/>
  <c r="DU1064" i="5"/>
  <c r="DU1066" i="5" s="1"/>
  <c r="DO1064" i="5"/>
  <c r="DO1066" i="5" s="1"/>
  <c r="DG1064" i="5"/>
  <c r="DG1066" i="5" s="1"/>
  <c r="DC1064" i="5"/>
  <c r="DC1066" i="5" s="1"/>
  <c r="CY1064" i="5"/>
  <c r="CY1066" i="5" s="1"/>
  <c r="CS1064" i="5"/>
  <c r="CS1066" i="5" s="1"/>
  <c r="CJ1064" i="5"/>
  <c r="CJ1066" i="5" s="1"/>
  <c r="CH1064" i="5"/>
  <c r="CH1066" i="5" s="1"/>
  <c r="CF1064" i="5"/>
  <c r="CF1066" i="5" s="1"/>
  <c r="BP1064" i="5"/>
  <c r="BP1066" i="5" s="1"/>
  <c r="CM1064" i="5"/>
  <c r="CM1066" i="5" s="1"/>
  <c r="CE1064" i="5"/>
  <c r="CE1066" i="5" s="1"/>
  <c r="BW1064" i="5"/>
  <c r="BW1066" i="5" s="1"/>
  <c r="BK1064" i="5"/>
  <c r="BK1066" i="5" s="1"/>
  <c r="AW1064" i="5"/>
  <c r="AW1066" i="5" s="1"/>
  <c r="AM1064" i="5"/>
  <c r="AM1066" i="5" s="1"/>
  <c r="AI1064" i="5"/>
  <c r="AI1066" i="5" s="1"/>
  <c r="BZ1064" i="5"/>
  <c r="BZ1066" i="5" s="1"/>
  <c r="BM1064" i="5"/>
  <c r="BM1066" i="5" s="1"/>
  <c r="BC1064" i="5"/>
  <c r="BC1066" i="5" s="1"/>
  <c r="AG1064" i="5"/>
  <c r="AG1066" i="5" s="1"/>
  <c r="AC1064" i="5"/>
  <c r="AC1066" i="5" s="1"/>
  <c r="W1064" i="5"/>
  <c r="W1066" i="5" s="1"/>
  <c r="S1064" i="5"/>
  <c r="S1066" i="5" s="1"/>
  <c r="L1064" i="5"/>
  <c r="L1066" i="5" s="1"/>
  <c r="R1064" i="5"/>
  <c r="R1066" i="5" s="1"/>
  <c r="V1064" i="5"/>
  <c r="V1066" i="5" s="1"/>
  <c r="AB1064" i="5"/>
  <c r="AB1066" i="5" s="1"/>
  <c r="AF1064" i="5"/>
  <c r="AF1066" i="5" s="1"/>
  <c r="AL1064" i="5"/>
  <c r="AL1066" i="5" s="1"/>
  <c r="AR1064" i="5"/>
  <c r="AR1066" i="5" s="1"/>
  <c r="BL1064" i="5"/>
  <c r="BL1066" i="5" s="1"/>
  <c r="CL1064" i="5"/>
  <c r="CL1066" i="5" s="1"/>
  <c r="CT1064" i="5"/>
  <c r="CT1066" i="5" s="1"/>
  <c r="CZ1064" i="5"/>
  <c r="CZ1066" i="5" s="1"/>
  <c r="DD1064" i="5"/>
  <c r="DD1066" i="5" s="1"/>
  <c r="DH1064" i="5"/>
  <c r="DH1066" i="5" s="1"/>
  <c r="FF1064" i="5"/>
  <c r="FF1066" i="5" s="1"/>
  <c r="FH1064" i="5"/>
  <c r="FH1066" i="5" s="1"/>
  <c r="FL1064" i="5"/>
  <c r="FL1066" i="5" s="1"/>
  <c r="FP1064" i="5"/>
  <c r="FP1066" i="5" s="1"/>
  <c r="EI1064" i="5"/>
  <c r="EI1066" i="5" s="1"/>
  <c r="EE1064" i="5"/>
  <c r="EE1066" i="5" s="1"/>
  <c r="EA1064" i="5"/>
  <c r="EA1066" i="5" s="1"/>
  <c r="DS1064" i="5"/>
  <c r="DS1066" i="5" s="1"/>
  <c r="DM1064" i="5"/>
  <c r="DM1066" i="5" s="1"/>
  <c r="DI1064" i="5"/>
  <c r="DI1066" i="5" s="1"/>
  <c r="DE1064" i="5"/>
  <c r="DE1066" i="5" s="1"/>
  <c r="CU1064" i="5"/>
  <c r="CU1066" i="5" s="1"/>
  <c r="CQ1064" i="5"/>
  <c r="CQ1066" i="5" s="1"/>
  <c r="BT1064" i="5"/>
  <c r="BT1066" i="5" s="1"/>
  <c r="AZ1064" i="5"/>
  <c r="AZ1066" i="5" s="1"/>
  <c r="CP1064" i="5"/>
  <c r="CP1066" i="5" s="1"/>
  <c r="CI1064" i="5"/>
  <c r="CI1066" i="5" s="1"/>
  <c r="CA1064" i="5"/>
  <c r="CA1066" i="5" s="1"/>
  <c r="BS1064" i="5"/>
  <c r="BS1066" i="5" s="1"/>
  <c r="BA1064" i="5"/>
  <c r="BA1066" i="5" s="1"/>
  <c r="AO1064" i="5"/>
  <c r="AO1066" i="5" s="1"/>
  <c r="CD1064" i="5"/>
  <c r="CD1066" i="5" s="1"/>
  <c r="CO1064" i="5"/>
  <c r="CO1066" i="5" s="1"/>
  <c r="CG1064" i="5"/>
  <c r="CG1066" i="5" s="1"/>
  <c r="BY1064" i="5"/>
  <c r="BY1066" i="5" s="1"/>
  <c r="BQ1064" i="5"/>
  <c r="BQ1066" i="5" s="1"/>
  <c r="BE1064" i="5"/>
  <c r="BE1066" i="5" s="1"/>
  <c r="AY1064" i="5"/>
  <c r="AY1066" i="5" s="1"/>
  <c r="AS1064" i="5"/>
  <c r="AS1066" i="5" s="1"/>
  <c r="AE1064" i="5"/>
  <c r="AE1066" i="5" s="1"/>
  <c r="AA1064" i="5"/>
  <c r="AA1066" i="5" s="1"/>
  <c r="U1064" i="5"/>
  <c r="U1066" i="5" s="1"/>
  <c r="Q1064" i="5"/>
  <c r="Q1066" i="5" s="1"/>
  <c r="M1064" i="5"/>
  <c r="M1066" i="5" s="1"/>
  <c r="N1064" i="5"/>
  <c r="N1066" i="5" s="1"/>
  <c r="T1064" i="5"/>
  <c r="T1066" i="5" s="1"/>
  <c r="Z1064" i="5"/>
  <c r="Z1066" i="5" s="1"/>
  <c r="AH1064" i="5"/>
  <c r="AH1066" i="5" s="1"/>
  <c r="AN1064" i="5"/>
  <c r="AN1066" i="5" s="1"/>
  <c r="AT1064" i="5"/>
  <c r="AT1066" i="5" s="1"/>
  <c r="AX1064" i="5"/>
  <c r="AX1066" i="5" s="1"/>
  <c r="BR1064" i="5"/>
  <c r="BR1066" i="5" s="1"/>
  <c r="BD1064" i="5"/>
  <c r="BD1066" i="5" s="1"/>
  <c r="CN1064" i="5"/>
  <c r="CN1066" i="5" s="1"/>
  <c r="CR1064" i="5"/>
  <c r="CR1066" i="5" s="1"/>
  <c r="CV1064" i="5"/>
  <c r="CV1066" i="5" s="1"/>
  <c r="CX1064" i="5"/>
  <c r="CX1066" i="5" s="1"/>
  <c r="DB1064" i="5"/>
  <c r="DB1066" i="5" s="1"/>
  <c r="DF1064" i="5"/>
  <c r="DF1066" i="5" s="1"/>
  <c r="DJ1064" i="5"/>
  <c r="DJ1066" i="5" s="1"/>
  <c r="DL1064" i="5"/>
  <c r="DL1066" i="5" s="1"/>
  <c r="DN1064" i="5"/>
  <c r="DN1066" i="5" s="1"/>
  <c r="DP1064" i="5"/>
  <c r="DP1066" i="5" s="1"/>
  <c r="DR1064" i="5"/>
  <c r="DR1066" i="5" s="1"/>
  <c r="DT1064" i="5"/>
  <c r="DT1066" i="5" s="1"/>
  <c r="DV1064" i="5"/>
  <c r="DV1066" i="5" s="1"/>
  <c r="DX1064" i="5"/>
  <c r="DX1066" i="5" s="1"/>
  <c r="DZ1064" i="5"/>
  <c r="DZ1066" i="5" s="1"/>
  <c r="EB1064" i="5"/>
  <c r="EB1066" i="5" s="1"/>
  <c r="ED1064" i="5"/>
  <c r="ED1066" i="5" s="1"/>
  <c r="EF1064" i="5"/>
  <c r="EF1066" i="5" s="1"/>
  <c r="EH1064" i="5"/>
  <c r="EH1066" i="5" s="1"/>
  <c r="EJ1064" i="5"/>
  <c r="EJ1066" i="5" s="1"/>
  <c r="EL1064" i="5"/>
  <c r="EL1066" i="5" s="1"/>
  <c r="EN1064" i="5"/>
  <c r="EN1066" i="5" s="1"/>
  <c r="EP1064" i="5"/>
  <c r="EP1066" i="5" s="1"/>
  <c r="ER1064" i="5"/>
  <c r="ER1066" i="5" s="1"/>
  <c r="ET1064" i="5"/>
  <c r="ET1066" i="5" s="1"/>
  <c r="EV1064" i="5"/>
  <c r="EV1066" i="5" s="1"/>
  <c r="EX1064" i="5"/>
  <c r="EX1066" i="5" s="1"/>
  <c r="EZ1064" i="5"/>
  <c r="EZ1066" i="5" s="1"/>
  <c r="FB1064" i="5"/>
  <c r="FB1066" i="5" s="1"/>
  <c r="I1097" i="5"/>
  <c r="FR121" i="5"/>
  <c r="I121" i="5" s="1"/>
  <c r="I1082" i="5"/>
  <c r="E1104" i="5"/>
  <c r="FR1085" i="5"/>
  <c r="I1077" i="5" l="1"/>
  <c r="FR200" i="5"/>
  <c r="I200" i="5" s="1"/>
  <c r="FR118" i="5"/>
  <c r="I118" i="5" s="1"/>
  <c r="K52" i="19" s="1"/>
  <c r="L52" i="19" s="1"/>
  <c r="J1066" i="5"/>
  <c r="I1066" i="5" s="1"/>
  <c r="E1065" i="5" s="1"/>
  <c r="F1065" i="5" s="1"/>
  <c r="I1064" i="5"/>
  <c r="EW1121" i="5"/>
  <c r="ET1121" i="5"/>
  <c r="ES1121" i="5"/>
  <c r="ER1121" i="5"/>
  <c r="EQ1121" i="5"/>
  <c r="EP1121" i="5"/>
  <c r="EO1121" i="5"/>
  <c r="EN1121" i="5"/>
  <c r="EM1121" i="5"/>
  <c r="EL1121" i="5"/>
  <c r="EK1121" i="5"/>
  <c r="EI1121" i="5"/>
  <c r="EG1121" i="5"/>
  <c r="ED1121" i="5"/>
  <c r="EA1121" i="5"/>
  <c r="DY1121" i="5"/>
  <c r="DT1121" i="5"/>
  <c r="DR1121" i="5"/>
  <c r="DN1121" i="5"/>
  <c r="DL1121" i="5"/>
  <c r="DH1121" i="5"/>
  <c r="DE1121" i="5"/>
  <c r="AH1121" i="5"/>
  <c r="AC1121" i="5"/>
  <c r="AA1121" i="5"/>
  <c r="U1121" i="5"/>
  <c r="P1121" i="5"/>
  <c r="DV1121" i="5"/>
  <c r="DJ1121" i="5"/>
  <c r="DF1121" i="5"/>
  <c r="AL1121" i="5"/>
  <c r="AG1121" i="5"/>
  <c r="W1121" i="5"/>
  <c r="S1121" i="5"/>
  <c r="J1121" i="5"/>
  <c r="DD1121" i="5"/>
  <c r="DC1121" i="5"/>
  <c r="DB1121" i="5"/>
  <c r="DA1121" i="5"/>
  <c r="CZ1121" i="5"/>
  <c r="CY1121" i="5"/>
  <c r="CX1121" i="5"/>
  <c r="CW1121" i="5"/>
  <c r="CV1121" i="5"/>
  <c r="CU1121" i="5"/>
  <c r="CT1121" i="5"/>
  <c r="CS1121" i="5"/>
  <c r="CR1121" i="5"/>
  <c r="CQ1121" i="5"/>
  <c r="CP1121" i="5"/>
  <c r="CO1121" i="5"/>
  <c r="CN1121" i="5"/>
  <c r="CM1121" i="5"/>
  <c r="CL1121" i="5"/>
  <c r="CK1121" i="5"/>
  <c r="CJ1121" i="5"/>
  <c r="CI1121" i="5"/>
  <c r="CH1121" i="5"/>
  <c r="EV1121" i="5"/>
  <c r="EU1121" i="5"/>
  <c r="CG1121" i="5"/>
  <c r="CF1121" i="5"/>
  <c r="CE1121" i="5"/>
  <c r="CD1121" i="5"/>
  <c r="CC1121" i="5"/>
  <c r="CB1121" i="5"/>
  <c r="CA1121" i="5"/>
  <c r="BZ1121" i="5"/>
  <c r="BY1121" i="5"/>
  <c r="BX1121" i="5"/>
  <c r="BW1121" i="5"/>
  <c r="BV1121" i="5"/>
  <c r="BU1121" i="5"/>
  <c r="BT1121" i="5"/>
  <c r="BS1121" i="5"/>
  <c r="BR1121" i="5"/>
  <c r="BQ1121" i="5"/>
  <c r="BO1121" i="5"/>
  <c r="BN1121" i="5"/>
  <c r="BM1121" i="5"/>
  <c r="BL1121" i="5"/>
  <c r="BK1121" i="5"/>
  <c r="BJ1121" i="5"/>
  <c r="BI1121" i="5"/>
  <c r="BH1121" i="5"/>
  <c r="BG1121" i="5"/>
  <c r="BE1121" i="5"/>
  <c r="BD1121" i="5"/>
  <c r="BB1121" i="5"/>
  <c r="AZ1121" i="5"/>
  <c r="AX1121" i="5"/>
  <c r="AV1121" i="5"/>
  <c r="AT1121" i="5"/>
  <c r="AR1121" i="5"/>
  <c r="AP1121" i="5"/>
  <c r="AO1121" i="5"/>
  <c r="AM1121" i="5"/>
  <c r="AJ1121" i="5"/>
  <c r="AF1121" i="5"/>
  <c r="AB1121" i="5"/>
  <c r="V1121" i="5"/>
  <c r="R1121" i="5"/>
  <c r="N1121" i="5"/>
  <c r="K1121" i="5"/>
  <c r="BP1121" i="5"/>
  <c r="BF1121" i="5"/>
  <c r="BC1121" i="5"/>
  <c r="BA1121" i="5"/>
  <c r="AY1121" i="5"/>
  <c r="AW1121" i="5"/>
  <c r="AU1121" i="5"/>
  <c r="AS1121" i="5"/>
  <c r="AQ1121" i="5"/>
  <c r="AK1121" i="5"/>
  <c r="AD1121" i="5"/>
  <c r="Y1121" i="5"/>
  <c r="Q1121" i="5"/>
  <c r="L1121" i="5"/>
  <c r="FQ1121" i="5"/>
  <c r="FO1121" i="5"/>
  <c r="FM1121" i="5"/>
  <c r="FK1121" i="5"/>
  <c r="FI1121" i="5"/>
  <c r="FH1121" i="5"/>
  <c r="FG1121" i="5"/>
  <c r="FF1121" i="5"/>
  <c r="FR1121" i="5"/>
  <c r="FP1121" i="5"/>
  <c r="FN1121" i="5"/>
  <c r="FL1121" i="5"/>
  <c r="FJ1121" i="5"/>
  <c r="FE1121" i="5"/>
  <c r="FD1121" i="5"/>
  <c r="FC1121" i="5"/>
  <c r="FB1121" i="5"/>
  <c r="FA1121" i="5"/>
  <c r="EZ1121" i="5"/>
  <c r="EY1121" i="5"/>
  <c r="EJ1121" i="5"/>
  <c r="EH1121" i="5"/>
  <c r="EF1121" i="5"/>
  <c r="EE1121" i="5"/>
  <c r="EC1121" i="5"/>
  <c r="EB1121" i="5"/>
  <c r="DZ1121" i="5"/>
  <c r="DX1121" i="5"/>
  <c r="DW1121" i="5"/>
  <c r="DU1121" i="5"/>
  <c r="DS1121" i="5"/>
  <c r="DQ1121" i="5"/>
  <c r="DP1121" i="5"/>
  <c r="DO1121" i="5"/>
  <c r="DM1121" i="5"/>
  <c r="DK1121" i="5"/>
  <c r="DI1121" i="5"/>
  <c r="DG1121" i="5"/>
  <c r="AN1121" i="5"/>
  <c r="AI1121" i="5"/>
  <c r="AE1121" i="5"/>
  <c r="Z1121" i="5"/>
  <c r="T1121" i="5"/>
  <c r="O1121" i="5"/>
  <c r="X1121" i="5"/>
  <c r="M1121" i="5"/>
  <c r="J1111" i="5"/>
  <c r="J1122" i="5" s="1"/>
  <c r="EX1121" i="5"/>
  <c r="FR116" i="5" l="1"/>
  <c r="FR630" i="5"/>
  <c r="EW116" i="5"/>
  <c r="EW630" i="5"/>
  <c r="ET116" i="5"/>
  <c r="ET630" i="5"/>
  <c r="ES630" i="5"/>
  <c r="ES116" i="5"/>
  <c r="ER116" i="5"/>
  <c r="ER630" i="5"/>
  <c r="EQ630" i="5"/>
  <c r="EQ116" i="5"/>
  <c r="EP116" i="5"/>
  <c r="EP630" i="5"/>
  <c r="EO116" i="5"/>
  <c r="EO630" i="5"/>
  <c r="EN116" i="5"/>
  <c r="EN630" i="5"/>
  <c r="EM116" i="5"/>
  <c r="EM630" i="5"/>
  <c r="EL116" i="5"/>
  <c r="EL630" i="5"/>
  <c r="EK116" i="5"/>
  <c r="EK630" i="5"/>
  <c r="EI116" i="5"/>
  <c r="EI630" i="5"/>
  <c r="EG116" i="5"/>
  <c r="EG630" i="5"/>
  <c r="ED116" i="5"/>
  <c r="ED630" i="5"/>
  <c r="EA116" i="5"/>
  <c r="EA630" i="5"/>
  <c r="DY116" i="5"/>
  <c r="DY630" i="5"/>
  <c r="DT116" i="5"/>
  <c r="DT630" i="5"/>
  <c r="DR116" i="5"/>
  <c r="DR630" i="5"/>
  <c r="DN116" i="5"/>
  <c r="DN630" i="5"/>
  <c r="DL116" i="5"/>
  <c r="DL630" i="5"/>
  <c r="DH116" i="5"/>
  <c r="DH630" i="5"/>
  <c r="DE116" i="5"/>
  <c r="DE630" i="5"/>
  <c r="AH630" i="5"/>
  <c r="AH116" i="5"/>
  <c r="AC630" i="5"/>
  <c r="AC116" i="5"/>
  <c r="AA116" i="5"/>
  <c r="AA630" i="5"/>
  <c r="U630" i="5"/>
  <c r="U116" i="5"/>
  <c r="P630" i="5"/>
  <c r="P116" i="5"/>
  <c r="DV116" i="5"/>
  <c r="DV630" i="5"/>
  <c r="DJ116" i="5"/>
  <c r="DJ630" i="5"/>
  <c r="DF116" i="5"/>
  <c r="DF630" i="5"/>
  <c r="AL116" i="5"/>
  <c r="AL630" i="5"/>
  <c r="AG630" i="5"/>
  <c r="AG116" i="5"/>
  <c r="W116" i="5"/>
  <c r="W630" i="5"/>
  <c r="S630" i="5"/>
  <c r="S116" i="5"/>
  <c r="J116" i="5"/>
  <c r="I1121" i="5"/>
  <c r="J630" i="5"/>
  <c r="J201" i="5"/>
  <c r="DD116" i="5"/>
  <c r="DD630" i="5"/>
  <c r="DC116" i="5"/>
  <c r="DC630" i="5"/>
  <c r="DB116" i="5"/>
  <c r="DB630" i="5"/>
  <c r="DA116" i="5"/>
  <c r="DA630" i="5"/>
  <c r="CZ116" i="5"/>
  <c r="CZ630" i="5"/>
  <c r="CY116" i="5"/>
  <c r="CY630" i="5"/>
  <c r="CX116" i="5"/>
  <c r="CX630" i="5"/>
  <c r="CW116" i="5"/>
  <c r="CW630" i="5"/>
  <c r="CV116" i="5"/>
  <c r="CV630" i="5"/>
  <c r="CU116" i="5"/>
  <c r="CU630" i="5"/>
  <c r="CT630" i="5"/>
  <c r="CT116" i="5"/>
  <c r="CS630" i="5"/>
  <c r="CS116" i="5"/>
  <c r="CR116" i="5"/>
  <c r="CR630" i="5"/>
  <c r="CQ630" i="5"/>
  <c r="CQ116" i="5"/>
  <c r="CP630" i="5"/>
  <c r="CP116" i="5"/>
  <c r="CO630" i="5"/>
  <c r="CO116" i="5"/>
  <c r="CN630" i="5"/>
  <c r="CN116" i="5"/>
  <c r="CM116" i="5"/>
  <c r="CM630" i="5"/>
  <c r="CL630" i="5"/>
  <c r="CL116" i="5"/>
  <c r="CK630" i="5"/>
  <c r="CK116" i="5"/>
  <c r="CJ116" i="5"/>
  <c r="CJ630" i="5"/>
  <c r="CI116" i="5"/>
  <c r="CI630" i="5"/>
  <c r="CH116" i="5"/>
  <c r="CH630" i="5"/>
  <c r="EV116" i="5"/>
  <c r="EV630" i="5"/>
  <c r="EU116" i="5"/>
  <c r="EU630" i="5"/>
  <c r="CG630" i="5"/>
  <c r="CG116" i="5"/>
  <c r="CF630" i="5"/>
  <c r="CF116" i="5"/>
  <c r="CE630" i="5"/>
  <c r="CE116" i="5"/>
  <c r="CD630" i="5"/>
  <c r="CD116" i="5"/>
  <c r="CC630" i="5"/>
  <c r="CC116" i="5"/>
  <c r="CB630" i="5"/>
  <c r="CB116" i="5"/>
  <c r="CA630" i="5"/>
  <c r="CA116" i="5"/>
  <c r="BZ630" i="5"/>
  <c r="BZ116" i="5"/>
  <c r="BY630" i="5"/>
  <c r="BY116" i="5"/>
  <c r="BX630" i="5"/>
  <c r="BX116" i="5"/>
  <c r="BW630" i="5"/>
  <c r="BW116" i="5"/>
  <c r="BV630" i="5"/>
  <c r="BV116" i="5"/>
  <c r="BU630" i="5"/>
  <c r="BU116" i="5"/>
  <c r="BT630" i="5"/>
  <c r="BT116" i="5"/>
  <c r="BS630" i="5"/>
  <c r="BS116" i="5"/>
  <c r="BR630" i="5"/>
  <c r="BR116" i="5"/>
  <c r="BQ630" i="5"/>
  <c r="BQ116" i="5"/>
  <c r="BO630" i="5"/>
  <c r="BO116" i="5"/>
  <c r="BN630" i="5"/>
  <c r="BN116" i="5"/>
  <c r="BM630" i="5"/>
  <c r="BM116" i="5"/>
  <c r="BL630" i="5"/>
  <c r="BL116" i="5"/>
  <c r="BK630" i="5"/>
  <c r="BK116" i="5"/>
  <c r="BJ630" i="5"/>
  <c r="BJ116" i="5"/>
  <c r="BI630" i="5"/>
  <c r="BI116" i="5"/>
  <c r="BH630" i="5"/>
  <c r="BH116" i="5"/>
  <c r="BG630" i="5"/>
  <c r="BG116" i="5"/>
  <c r="BE630" i="5"/>
  <c r="BE116" i="5"/>
  <c r="BD630" i="5"/>
  <c r="BD116" i="5"/>
  <c r="BB630" i="5"/>
  <c r="BB116" i="5"/>
  <c r="AZ116" i="5"/>
  <c r="AZ630" i="5"/>
  <c r="AX116" i="5"/>
  <c r="AX630" i="5"/>
  <c r="AV116" i="5"/>
  <c r="AV630" i="5"/>
  <c r="AT630" i="5"/>
  <c r="AT116" i="5"/>
  <c r="AR630" i="5"/>
  <c r="AR116" i="5"/>
  <c r="AP116" i="5"/>
  <c r="AP630" i="5"/>
  <c r="AO630" i="5"/>
  <c r="AO116" i="5"/>
  <c r="AM630" i="5"/>
  <c r="AM116" i="5"/>
  <c r="AJ630" i="5"/>
  <c r="AJ116" i="5"/>
  <c r="AF116" i="5"/>
  <c r="AF630" i="5"/>
  <c r="AB116" i="5"/>
  <c r="AB630" i="5"/>
  <c r="V630" i="5"/>
  <c r="V116" i="5"/>
  <c r="R630" i="5"/>
  <c r="R116" i="5"/>
  <c r="N116" i="5"/>
  <c r="N630" i="5"/>
  <c r="K116" i="5"/>
  <c r="K630" i="5"/>
  <c r="BP630" i="5"/>
  <c r="BP116" i="5"/>
  <c r="BF630" i="5"/>
  <c r="BF116" i="5"/>
  <c r="BC116" i="5"/>
  <c r="BC630" i="5"/>
  <c r="BA116" i="5"/>
  <c r="BA630" i="5"/>
  <c r="AY630" i="5"/>
  <c r="AY116" i="5"/>
  <c r="AW630" i="5"/>
  <c r="AW116" i="5"/>
  <c r="AU630" i="5"/>
  <c r="AU116" i="5"/>
  <c r="AS116" i="5"/>
  <c r="AS630" i="5"/>
  <c r="AQ630" i="5"/>
  <c r="AQ116" i="5"/>
  <c r="AK630" i="5"/>
  <c r="AK116" i="5"/>
  <c r="AD630" i="5"/>
  <c r="AD116" i="5"/>
  <c r="Y630" i="5"/>
  <c r="Y116" i="5"/>
  <c r="Q630" i="5"/>
  <c r="Q116" i="5"/>
  <c r="L630" i="5"/>
  <c r="L116" i="5"/>
  <c r="FQ116" i="5"/>
  <c r="FQ630" i="5"/>
  <c r="FO116" i="5"/>
  <c r="FO630" i="5"/>
  <c r="FM116" i="5"/>
  <c r="FM630" i="5"/>
  <c r="FK116" i="5"/>
  <c r="FK630" i="5"/>
  <c r="FI116" i="5"/>
  <c r="FI630" i="5"/>
  <c r="FH116" i="5"/>
  <c r="FH630" i="5"/>
  <c r="FG630" i="5"/>
  <c r="FG116" i="5"/>
  <c r="FF116" i="5"/>
  <c r="FF630" i="5"/>
  <c r="FP116" i="5"/>
  <c r="FP630" i="5"/>
  <c r="FN116" i="5"/>
  <c r="FN630" i="5"/>
  <c r="FL116" i="5"/>
  <c r="FL630" i="5"/>
  <c r="FJ116" i="5"/>
  <c r="FJ630" i="5"/>
  <c r="FE116" i="5"/>
  <c r="FE630" i="5"/>
  <c r="FD630" i="5"/>
  <c r="FD116" i="5"/>
  <c r="FC116" i="5"/>
  <c r="FC630" i="5"/>
  <c r="FB116" i="5"/>
  <c r="FB630" i="5"/>
  <c r="FA630" i="5"/>
  <c r="FA116" i="5"/>
  <c r="EZ116" i="5"/>
  <c r="EZ630" i="5"/>
  <c r="EY116" i="5"/>
  <c r="EY630" i="5"/>
  <c r="EJ116" i="5"/>
  <c r="EJ630" i="5"/>
  <c r="EH630" i="5"/>
  <c r="EH116" i="5"/>
  <c r="EF116" i="5"/>
  <c r="EF630" i="5"/>
  <c r="EE630" i="5"/>
  <c r="EE116" i="5"/>
  <c r="EC630" i="5"/>
  <c r="EC116" i="5"/>
  <c r="EB116" i="5"/>
  <c r="EB630" i="5"/>
  <c r="DZ116" i="5"/>
  <c r="DZ630" i="5"/>
  <c r="DX630" i="5"/>
  <c r="DX116" i="5"/>
  <c r="DW116" i="5"/>
  <c r="DW630" i="5"/>
  <c r="DU116" i="5"/>
  <c r="DU630" i="5"/>
  <c r="DS116" i="5"/>
  <c r="DS630" i="5"/>
  <c r="DQ116" i="5"/>
  <c r="DQ630" i="5"/>
  <c r="DP116" i="5"/>
  <c r="DP630" i="5"/>
  <c r="DO116" i="5"/>
  <c r="DO630" i="5"/>
  <c r="DM116" i="5"/>
  <c r="DM630" i="5"/>
  <c r="DK116" i="5"/>
  <c r="DK630" i="5"/>
  <c r="DI116" i="5"/>
  <c r="DI630" i="5"/>
  <c r="DG116" i="5"/>
  <c r="DG630" i="5"/>
  <c r="AN116" i="5"/>
  <c r="AN630" i="5"/>
  <c r="AI630" i="5"/>
  <c r="AI116" i="5"/>
  <c r="AE630" i="5"/>
  <c r="AE116" i="5"/>
  <c r="Z630" i="5"/>
  <c r="Z116" i="5"/>
  <c r="T630" i="5"/>
  <c r="T116" i="5"/>
  <c r="O630" i="5"/>
  <c r="O116" i="5"/>
  <c r="X630" i="5"/>
  <c r="X116" i="5"/>
  <c r="M116" i="5"/>
  <c r="M630" i="5"/>
  <c r="J117" i="5"/>
  <c r="J1128" i="5"/>
  <c r="J1129" i="5" s="1"/>
  <c r="J1135" i="5" s="1"/>
  <c r="J646" i="5"/>
  <c r="EX116" i="5"/>
  <c r="EX630" i="5"/>
  <c r="I630" i="5" l="1"/>
  <c r="J635" i="5"/>
  <c r="J641" i="5" s="1"/>
  <c r="J645" i="5" s="1"/>
  <c r="J203" i="5"/>
  <c r="J211" i="5" s="1"/>
  <c r="J215" i="5" s="1"/>
  <c r="J1291" i="5"/>
  <c r="I116" i="5"/>
  <c r="K50" i="19" s="1"/>
  <c r="L50" i="19" s="1"/>
  <c r="J1109" i="5" l="1"/>
  <c r="J1115" i="5" s="1"/>
  <c r="J1108" i="5"/>
  <c r="J1114" i="5" s="1"/>
  <c r="J986" i="5"/>
  <c r="J992" i="5" s="1"/>
  <c r="J985" i="5"/>
  <c r="J991" i="5" s="1"/>
  <c r="J1286" i="5"/>
  <c r="J1467" i="5"/>
  <c r="J1292" i="5" s="1"/>
  <c r="J1287" i="5" l="1"/>
  <c r="J1285" i="5" s="1"/>
  <c r="J1284" i="5" s="1"/>
  <c r="J1280" i="5" s="1"/>
  <c r="J1290" i="5"/>
  <c r="J123" i="5"/>
  <c r="J1116" i="5"/>
  <c r="J113" i="5"/>
  <c r="J649" i="5"/>
  <c r="J647" i="5"/>
  <c r="J112" i="5"/>
  <c r="J993" i="5"/>
  <c r="J650" i="5" l="1"/>
  <c r="J931" i="5" s="1"/>
  <c r="J933" i="5" s="1"/>
  <c r="J937" i="5" s="1"/>
  <c r="J938" i="5" s="1"/>
  <c r="J1297" i="5"/>
  <c r="J1267" i="5"/>
  <c r="K1113" i="5"/>
  <c r="J236" i="5"/>
  <c r="K990" i="5"/>
  <c r="K996" i="5" s="1"/>
  <c r="J234" i="5"/>
  <c r="J1298" i="5"/>
  <c r="J1302" i="5"/>
  <c r="K936" i="5" l="1"/>
  <c r="J940" i="5"/>
  <c r="J942" i="5" s="1"/>
  <c r="J909" i="5" s="1"/>
  <c r="K1111" i="5"/>
  <c r="K1122" i="5" s="1"/>
  <c r="K1119" i="5"/>
  <c r="K648" i="5" s="1"/>
  <c r="K111" i="5"/>
  <c r="K194" i="5"/>
  <c r="K1004" i="5"/>
  <c r="J651" i="5" l="1"/>
  <c r="J652" i="5" s="1"/>
  <c r="J1167" i="5" s="1"/>
  <c r="J1169" i="5" s="1"/>
  <c r="J107" i="5"/>
  <c r="J910" i="5"/>
  <c r="K1128" i="5"/>
  <c r="K117" i="5"/>
  <c r="K201" i="5"/>
  <c r="K122" i="5"/>
  <c r="K1127" i="5"/>
  <c r="K202" i="5"/>
  <c r="K904" i="5" l="1"/>
  <c r="J233" i="5"/>
  <c r="K1129" i="5"/>
  <c r="K1135" i="5" s="1"/>
  <c r="J1173" i="5"/>
  <c r="J1153" i="5" s="1"/>
  <c r="J1170" i="5"/>
  <c r="K929" i="5" l="1"/>
  <c r="K950" i="5"/>
  <c r="K988" i="5"/>
  <c r="K999" i="5" s="1"/>
  <c r="K949" i="5"/>
  <c r="K898" i="5"/>
  <c r="K901" i="5"/>
  <c r="K907" i="5"/>
  <c r="J131" i="5"/>
  <c r="J60" i="5" s="1"/>
  <c r="J653" i="5"/>
  <c r="J1171" i="5"/>
  <c r="J1154" i="5" s="1"/>
  <c r="K102" i="5" l="1"/>
  <c r="K627" i="5"/>
  <c r="K191" i="5"/>
  <c r="K103" i="5"/>
  <c r="K192" i="5"/>
  <c r="K105" i="5"/>
  <c r="K189" i="5"/>
  <c r="K626" i="5"/>
  <c r="K1002" i="5"/>
  <c r="K1005" i="5"/>
  <c r="K101" i="5"/>
  <c r="K190" i="5"/>
  <c r="K646" i="5"/>
  <c r="K104" i="5"/>
  <c r="K1207" i="5"/>
  <c r="K908" i="5"/>
  <c r="K1003" i="5"/>
  <c r="K912" i="5"/>
  <c r="K914" i="5" s="1"/>
  <c r="K968" i="5"/>
  <c r="K973" i="5" s="1"/>
  <c r="K958" i="5"/>
  <c r="K961" i="5" s="1"/>
  <c r="J1155" i="5"/>
  <c r="J130" i="5"/>
  <c r="J654" i="5"/>
  <c r="J655" i="5" s="1"/>
  <c r="J1189" i="5" s="1"/>
  <c r="J1191" i="5" s="1"/>
  <c r="K1006" i="5" l="1"/>
  <c r="K951" i="5"/>
  <c r="K106" i="5"/>
  <c r="K638" i="5"/>
  <c r="K974" i="5"/>
  <c r="K110" i="5"/>
  <c r="K643" i="5"/>
  <c r="K628" i="5"/>
  <c r="K114" i="5"/>
  <c r="K195" i="5"/>
  <c r="K1150" i="5"/>
  <c r="J237" i="5"/>
  <c r="J262" i="5" s="1"/>
  <c r="J59" i="5"/>
  <c r="J1197" i="5"/>
  <c r="J1184" i="5" s="1"/>
  <c r="J1193" i="5"/>
  <c r="J1196" i="5" s="1"/>
  <c r="J1185" i="5" s="1"/>
  <c r="L970" i="5" l="1"/>
  <c r="L976" i="5" s="1"/>
  <c r="L644" i="5" s="1"/>
  <c r="L966" i="5"/>
  <c r="K226" i="5"/>
  <c r="K1160" i="5"/>
  <c r="K1164" i="5"/>
  <c r="K193" i="5" s="1"/>
  <c r="K1291" i="5" s="1"/>
  <c r="J140" i="5"/>
  <c r="J62" i="5" s="1"/>
  <c r="J658" i="5"/>
  <c r="J1186" i="5"/>
  <c r="J132" i="5"/>
  <c r="J657" i="5"/>
  <c r="J656" i="5"/>
  <c r="J216" i="5"/>
  <c r="J217" i="5" s="1"/>
  <c r="J139" i="5"/>
  <c r="J61" i="5" s="1"/>
  <c r="L972" i="5" l="1"/>
  <c r="L971" i="5"/>
  <c r="L642" i="5"/>
  <c r="L109" i="5"/>
  <c r="L679" i="5"/>
  <c r="L712" i="5"/>
  <c r="L718" i="5" s="1"/>
  <c r="L720" i="5" s="1"/>
  <c r="K1208" i="5"/>
  <c r="K1228" i="5" s="1"/>
  <c r="K1152" i="5"/>
  <c r="K1286" i="5"/>
  <c r="K1467" i="5"/>
  <c r="K1292" i="5" s="1"/>
  <c r="J247" i="5"/>
  <c r="K1182" i="5"/>
  <c r="J133" i="5"/>
  <c r="J55" i="5"/>
  <c r="J56" i="5" s="1"/>
  <c r="K214" i="5"/>
  <c r="K1192" i="5" s="1"/>
  <c r="J248" i="5"/>
  <c r="J63" i="5"/>
  <c r="J659" i="5"/>
  <c r="J66" i="5" l="1"/>
  <c r="K1287" i="5"/>
  <c r="K1285" i="5" s="1"/>
  <c r="K1284" i="5" s="1"/>
  <c r="K1290" i="5"/>
  <c r="L685" i="5"/>
  <c r="L687" i="5" s="1"/>
  <c r="L108" i="5"/>
  <c r="L754" i="5"/>
  <c r="L753" i="5"/>
  <c r="K1229" i="5"/>
  <c r="K1234" i="5"/>
  <c r="K1253" i="5"/>
  <c r="J136" i="5"/>
  <c r="J137" i="5" s="1"/>
  <c r="J141" i="5" s="1"/>
  <c r="J143" i="5"/>
  <c r="J225" i="5"/>
  <c r="K622" i="5"/>
  <c r="J249" i="5"/>
  <c r="J256" i="5" s="1"/>
  <c r="L695" i="5" l="1"/>
  <c r="L1151" i="5"/>
  <c r="L129" i="5" s="1"/>
  <c r="L54" i="5" s="1"/>
  <c r="L1183" i="5"/>
  <c r="L696" i="5"/>
  <c r="L758" i="5"/>
  <c r="K1254" i="5"/>
  <c r="K1259" i="5"/>
  <c r="K625" i="5"/>
  <c r="K635" i="5" s="1"/>
  <c r="K641" i="5" s="1"/>
  <c r="K645" i="5" s="1"/>
  <c r="K691" i="5"/>
  <c r="K697" i="5" s="1"/>
  <c r="K699" i="5" s="1"/>
  <c r="K1235" i="5"/>
  <c r="K1283" i="5" s="1"/>
  <c r="K1280" i="5" s="1"/>
  <c r="K1230" i="5"/>
  <c r="K135" i="5"/>
  <c r="J661" i="5"/>
  <c r="K1109" i="5" l="1"/>
  <c r="K1115" i="5" s="1"/>
  <c r="K1108" i="5"/>
  <c r="K1114" i="5" s="1"/>
  <c r="K986" i="5"/>
  <c r="K992" i="5" s="1"/>
  <c r="K985" i="5"/>
  <c r="K991" i="5" s="1"/>
  <c r="K1297" i="5"/>
  <c r="K1236" i="5"/>
  <c r="K1475" i="5" s="1"/>
  <c r="L1227" i="5"/>
  <c r="L1233" i="5" s="1"/>
  <c r="K1260" i="5"/>
  <c r="K1255" i="5"/>
  <c r="K183" i="5" l="1"/>
  <c r="K184" i="5" s="1"/>
  <c r="K203" i="5" s="1"/>
  <c r="K211" i="5" s="1"/>
  <c r="K215" i="5" s="1"/>
  <c r="K1267" i="5"/>
  <c r="K123" i="5"/>
  <c r="K1116" i="5"/>
  <c r="K113" i="5"/>
  <c r="K649" i="5"/>
  <c r="K647" i="5"/>
  <c r="K112" i="5"/>
  <c r="K993" i="5"/>
  <c r="K1298" i="5"/>
  <c r="K1302" i="5"/>
  <c r="K1261" i="5"/>
  <c r="K222" i="5" s="1"/>
  <c r="L1252" i="5"/>
  <c r="L1258" i="5" s="1"/>
  <c r="K650" i="5" l="1"/>
  <c r="K931" i="5" s="1"/>
  <c r="K933" i="5" s="1"/>
  <c r="K937" i="5" s="1"/>
  <c r="K938" i="5" s="1"/>
  <c r="K236" i="5"/>
  <c r="L1113" i="5"/>
  <c r="L990" i="5"/>
  <c r="L996" i="5" s="1"/>
  <c r="K234" i="5"/>
  <c r="K940" i="5" l="1"/>
  <c r="K942" i="5" s="1"/>
  <c r="K909" i="5" s="1"/>
  <c r="L936" i="5"/>
  <c r="L1119" i="5"/>
  <c r="L648" i="5" s="1"/>
  <c r="L1111" i="5"/>
  <c r="L1122" i="5" s="1"/>
  <c r="L1004" i="5"/>
  <c r="L111" i="5"/>
  <c r="L194" i="5"/>
  <c r="K651" i="5" l="1"/>
  <c r="K652" i="5" s="1"/>
  <c r="K1167" i="5" s="1"/>
  <c r="K1169" i="5" s="1"/>
  <c r="K910" i="5"/>
  <c r="K107" i="5"/>
  <c r="L122" i="5"/>
  <c r="L1127" i="5"/>
  <c r="L202" i="5"/>
  <c r="L1128" i="5"/>
  <c r="L117" i="5"/>
  <c r="L201" i="5"/>
  <c r="K1170" i="5" l="1"/>
  <c r="K1173" i="5"/>
  <c r="K1153" i="5" s="1"/>
  <c r="K233" i="5"/>
  <c r="L904" i="5"/>
  <c r="L950" i="5" s="1"/>
  <c r="L907" i="5"/>
  <c r="L908" i="5" s="1"/>
  <c r="L951" i="5" s="1"/>
  <c r="L1129" i="5"/>
  <c r="L1135" i="5" s="1"/>
  <c r="L901" i="5" l="1"/>
  <c r="L898" i="5"/>
  <c r="L1002" i="5" s="1"/>
  <c r="L949" i="5"/>
  <c r="L929" i="5"/>
  <c r="L988" i="5"/>
  <c r="L999" i="5" s="1"/>
  <c r="K653" i="5"/>
  <c r="K131" i="5"/>
  <c r="K60" i="5" s="1"/>
  <c r="K1171" i="5"/>
  <c r="K1154" i="5" s="1"/>
  <c r="L114" i="5"/>
  <c r="L628" i="5"/>
  <c r="L195" i="5"/>
  <c r="L189" i="5"/>
  <c r="L105" i="5"/>
  <c r="L192" i="5"/>
  <c r="L103" i="5"/>
  <c r="L104" i="5"/>
  <c r="L1207" i="5"/>
  <c r="L912" i="5"/>
  <c r="L914" i="5" s="1"/>
  <c r="L1003" i="5"/>
  <c r="L106" i="5"/>
  <c r="L638" i="5"/>
  <c r="L958" i="5"/>
  <c r="L961" i="5" s="1"/>
  <c r="L968" i="5" l="1"/>
  <c r="L973" i="5" s="1"/>
  <c r="L110" i="5" s="1"/>
  <c r="L626" i="5"/>
  <c r="L102" i="5"/>
  <c r="L191" i="5"/>
  <c r="L627" i="5"/>
  <c r="L646" i="5"/>
  <c r="L1005" i="5"/>
  <c r="L1006" i="5" s="1"/>
  <c r="L101" i="5"/>
  <c r="L190" i="5"/>
  <c r="K130" i="5"/>
  <c r="K59" i="5" s="1"/>
  <c r="K654" i="5"/>
  <c r="K655" i="5" s="1"/>
  <c r="K1189" i="5" s="1"/>
  <c r="K1191" i="5" s="1"/>
  <c r="K1155" i="5"/>
  <c r="L1150" i="5" s="1"/>
  <c r="L643" i="5"/>
  <c r="L974" i="5"/>
  <c r="K237" i="5" l="1"/>
  <c r="K262" i="5" s="1"/>
  <c r="K1193" i="5"/>
  <c r="K1197" i="5"/>
  <c r="K1184" i="5" s="1"/>
  <c r="L1160" i="5"/>
  <c r="L1164" i="5"/>
  <c r="L193" i="5" s="1"/>
  <c r="L1291" i="5" s="1"/>
  <c r="M966" i="5"/>
  <c r="L226" i="5"/>
  <c r="M970" i="5"/>
  <c r="M976" i="5" s="1"/>
  <c r="M644" i="5" s="1"/>
  <c r="K1196" i="5" l="1"/>
  <c r="K1185" i="5" s="1"/>
  <c r="K1186" i="5" s="1"/>
  <c r="K656" i="5"/>
  <c r="K216" i="5"/>
  <c r="K217" i="5" s="1"/>
  <c r="K248" i="5" s="1"/>
  <c r="K139" i="5"/>
  <c r="K61" i="5" s="1"/>
  <c r="K657" i="5"/>
  <c r="K132" i="5"/>
  <c r="L1152" i="5"/>
  <c r="L1208" i="5"/>
  <c r="L1228" i="5" s="1"/>
  <c r="L214" i="5"/>
  <c r="L1192" i="5" s="1"/>
  <c r="M971" i="5"/>
  <c r="M972" i="5"/>
  <c r="L1467" i="5"/>
  <c r="L1292" i="5" s="1"/>
  <c r="L1286" i="5"/>
  <c r="K658" i="5" l="1"/>
  <c r="K659" i="5" s="1"/>
  <c r="K140" i="5"/>
  <c r="K62" i="5" s="1"/>
  <c r="K247" i="5"/>
  <c r="K249" i="5" s="1"/>
  <c r="K256" i="5" s="1"/>
  <c r="L1182" i="5"/>
  <c r="K63" i="5"/>
  <c r="K55" i="5"/>
  <c r="K56" i="5" s="1"/>
  <c r="K133" i="5"/>
  <c r="L1287" i="5"/>
  <c r="L1285" i="5" s="1"/>
  <c r="L1284" i="5" s="1"/>
  <c r="L1290" i="5"/>
  <c r="L1253" i="5"/>
  <c r="L1234" i="5"/>
  <c r="L1229" i="5"/>
  <c r="M712" i="5"/>
  <c r="M718" i="5" s="1"/>
  <c r="M720" i="5" s="1"/>
  <c r="M679" i="5"/>
  <c r="M109" i="5"/>
  <c r="M642" i="5"/>
  <c r="K225" i="5" l="1"/>
  <c r="L622" i="5"/>
  <c r="L625" i="5" s="1"/>
  <c r="L635" i="5" s="1"/>
  <c r="L641" i="5" s="1"/>
  <c r="L645" i="5" s="1"/>
  <c r="K66" i="5"/>
  <c r="K143" i="5"/>
  <c r="K136" i="5"/>
  <c r="K137" i="5" s="1"/>
  <c r="K141" i="5" s="1"/>
  <c r="L1254" i="5"/>
  <c r="L1259" i="5"/>
  <c r="M753" i="5"/>
  <c r="M754" i="5"/>
  <c r="M685" i="5"/>
  <c r="M687" i="5" s="1"/>
  <c r="M108" i="5"/>
  <c r="L691" i="5"/>
  <c r="L697" i="5" s="1"/>
  <c r="L699" i="5" s="1"/>
  <c r="L1235" i="5"/>
  <c r="L1283" i="5" s="1"/>
  <c r="L1280" i="5" s="1"/>
  <c r="L1230" i="5"/>
  <c r="L135" i="5" l="1"/>
  <c r="K661" i="5"/>
  <c r="M696" i="5"/>
  <c r="M1183" i="5"/>
  <c r="M758" i="5"/>
  <c r="M695" i="5"/>
  <c r="M1151" i="5"/>
  <c r="M129" i="5" s="1"/>
  <c r="M54" i="5" s="1"/>
  <c r="L1108" i="5"/>
  <c r="L1114" i="5" s="1"/>
  <c r="L985" i="5"/>
  <c r="L991" i="5" s="1"/>
  <c r="L1109" i="5"/>
  <c r="L1115" i="5" s="1"/>
  <c r="L986" i="5"/>
  <c r="L992" i="5" s="1"/>
  <c r="L1297" i="5"/>
  <c r="L1236" i="5"/>
  <c r="L1475" i="5" s="1"/>
  <c r="M1227" i="5"/>
  <c r="M1233" i="5" s="1"/>
  <c r="L1260" i="5"/>
  <c r="L1255" i="5"/>
  <c r="L183" i="5" l="1"/>
  <c r="L184" i="5" s="1"/>
  <c r="L203" i="5" s="1"/>
  <c r="L211" i="5" s="1"/>
  <c r="L215" i="5" s="1"/>
  <c r="L1267" i="5"/>
  <c r="L1116" i="5"/>
  <c r="L123" i="5"/>
  <c r="L112" i="5"/>
  <c r="L647" i="5"/>
  <c r="L993" i="5"/>
  <c r="L649" i="5"/>
  <c r="L113" i="5"/>
  <c r="L1302" i="5"/>
  <c r="L1298" i="5"/>
  <c r="L1261" i="5"/>
  <c r="L222" i="5" s="1"/>
  <c r="M1252" i="5"/>
  <c r="M1258" i="5" s="1"/>
  <c r="L650" i="5" l="1"/>
  <c r="L931" i="5" s="1"/>
  <c r="L933" i="5" s="1"/>
  <c r="L937" i="5" s="1"/>
  <c r="L938" i="5" s="1"/>
  <c r="M1113" i="5"/>
  <c r="L236" i="5"/>
  <c r="M990" i="5"/>
  <c r="M996" i="5" s="1"/>
  <c r="L234" i="5"/>
  <c r="L940" i="5" l="1"/>
  <c r="L942" i="5" s="1"/>
  <c r="L909" i="5" s="1"/>
  <c r="M936" i="5"/>
  <c r="M1119" i="5"/>
  <c r="M648" i="5" s="1"/>
  <c r="M1111" i="5"/>
  <c r="M1122" i="5" s="1"/>
  <c r="M1004" i="5"/>
  <c r="M194" i="5"/>
  <c r="M111" i="5"/>
  <c r="L651" i="5" l="1"/>
  <c r="L652" i="5" s="1"/>
  <c r="L1167" i="5" s="1"/>
  <c r="L1169" i="5" s="1"/>
  <c r="L107" i="5"/>
  <c r="L910" i="5"/>
  <c r="M202" i="5"/>
  <c r="M122" i="5"/>
  <c r="M1127" i="5"/>
  <c r="M117" i="5"/>
  <c r="M1128" i="5"/>
  <c r="M201" i="5"/>
  <c r="M904" i="5" l="1"/>
  <c r="M988" i="5" s="1"/>
  <c r="M999" i="5" s="1"/>
  <c r="L233" i="5"/>
  <c r="L1173" i="5"/>
  <c r="L1153" i="5" s="1"/>
  <c r="L1170" i="5"/>
  <c r="M1129" i="5"/>
  <c r="M949" i="5" l="1"/>
  <c r="M901" i="5"/>
  <c r="M898" i="5"/>
  <c r="M950" i="5"/>
  <c r="M907" i="5"/>
  <c r="M929" i="5"/>
  <c r="L131" i="5"/>
  <c r="L60" i="5" s="1"/>
  <c r="L653" i="5"/>
  <c r="L1171" i="5"/>
  <c r="L1154" i="5" s="1"/>
  <c r="M1005" i="5"/>
  <c r="M646" i="5"/>
  <c r="M190" i="5"/>
  <c r="M101" i="5"/>
  <c r="J1133" i="5"/>
  <c r="M1135" i="5"/>
  <c r="L1133" i="5"/>
  <c r="K1133" i="5"/>
  <c r="M1133" i="5"/>
  <c r="M102" i="5" l="1"/>
  <c r="M191" i="5"/>
  <c r="M627" i="5"/>
  <c r="M104" i="5"/>
  <c r="M1207" i="5"/>
  <c r="M105" i="5"/>
  <c r="M626" i="5"/>
  <c r="M1002" i="5"/>
  <c r="M189" i="5"/>
  <c r="M103" i="5"/>
  <c r="M192" i="5"/>
  <c r="M908" i="5"/>
  <c r="M638" i="5" s="1"/>
  <c r="M958" i="5"/>
  <c r="M961" i="5" s="1"/>
  <c r="M912" i="5"/>
  <c r="M914" i="5" s="1"/>
  <c r="M968" i="5"/>
  <c r="M973" i="5" s="1"/>
  <c r="M1003" i="5"/>
  <c r="L130" i="5"/>
  <c r="L654" i="5"/>
  <c r="L655" i="5" s="1"/>
  <c r="L1155" i="5"/>
  <c r="J1138" i="5"/>
  <c r="J1143" i="5" s="1"/>
  <c r="J1139" i="5"/>
  <c r="L1139" i="5"/>
  <c r="L1138" i="5"/>
  <c r="L1143" i="5" s="1"/>
  <c r="K1139" i="5"/>
  <c r="K1138" i="5"/>
  <c r="K1143" i="5" s="1"/>
  <c r="M1138" i="5"/>
  <c r="M1143" i="5" s="1"/>
  <c r="M1139" i="5"/>
  <c r="M1006" i="5" l="1"/>
  <c r="J1010" i="5" s="1"/>
  <c r="M951" i="5"/>
  <c r="M106" i="5"/>
  <c r="M643" i="5"/>
  <c r="M110" i="5"/>
  <c r="M974" i="5"/>
  <c r="L59" i="5"/>
  <c r="L1189" i="5"/>
  <c r="L1191" i="5" s="1"/>
  <c r="M1150" i="5"/>
  <c r="L237" i="5"/>
  <c r="L262" i="5" s="1"/>
  <c r="K1010" i="5"/>
  <c r="L1010" i="5" l="1"/>
  <c r="M1010" i="5"/>
  <c r="M195" i="5"/>
  <c r="M628" i="5"/>
  <c r="M114" i="5"/>
  <c r="N970" i="5"/>
  <c r="N976" i="5" s="1"/>
  <c r="N644" i="5" s="1"/>
  <c r="N966" i="5"/>
  <c r="M226" i="5"/>
  <c r="L1193" i="5"/>
  <c r="L1196" i="5" s="1"/>
  <c r="L1185" i="5" s="1"/>
  <c r="L1197" i="5"/>
  <c r="L1184" i="5" s="1"/>
  <c r="M1160" i="5"/>
  <c r="M1164" i="5"/>
  <c r="M193" i="5" s="1"/>
  <c r="K1013" i="5"/>
  <c r="K1012" i="5"/>
  <c r="K1017" i="5" s="1"/>
  <c r="J1012" i="5"/>
  <c r="J1017" i="5" s="1"/>
  <c r="J1013" i="5"/>
  <c r="L1012" i="5" l="1"/>
  <c r="L1017" i="5" s="1"/>
  <c r="L1013" i="5"/>
  <c r="M1013" i="5"/>
  <c r="M1012" i="5"/>
  <c r="M1017" i="5" s="1"/>
  <c r="M1291" i="5"/>
  <c r="N971" i="5"/>
  <c r="N972" i="5"/>
  <c r="L658" i="5"/>
  <c r="L140" i="5"/>
  <c r="L62" i="5" s="1"/>
  <c r="L1186" i="5"/>
  <c r="L656" i="5"/>
  <c r="L216" i="5"/>
  <c r="L217" i="5" s="1"/>
  <c r="L139" i="5"/>
  <c r="L61" i="5" s="1"/>
  <c r="L132" i="5"/>
  <c r="L657" i="5"/>
  <c r="M1208" i="5"/>
  <c r="M1228" i="5" s="1"/>
  <c r="M1152" i="5"/>
  <c r="M1467" i="5" l="1"/>
  <c r="M1292" i="5" s="1"/>
  <c r="M1287" i="5" s="1"/>
  <c r="M1286" i="5"/>
  <c r="N679" i="5"/>
  <c r="N712" i="5"/>
  <c r="N718" i="5" s="1"/>
  <c r="N720" i="5" s="1"/>
  <c r="N109" i="5"/>
  <c r="N642" i="5"/>
  <c r="L659" i="5"/>
  <c r="L63" i="5"/>
  <c r="M1182" i="5"/>
  <c r="L247" i="5"/>
  <c r="M214" i="5"/>
  <c r="M1192" i="5" s="1"/>
  <c r="L248" i="5"/>
  <c r="L133" i="5"/>
  <c r="L55" i="5"/>
  <c r="L56" i="5" s="1"/>
  <c r="M1234" i="5"/>
  <c r="M1229" i="5"/>
  <c r="M1253" i="5"/>
  <c r="M1285" i="5" l="1"/>
  <c r="M1284" i="5" s="1"/>
  <c r="M1290" i="5"/>
  <c r="J1311" i="5"/>
  <c r="N108" i="5"/>
  <c r="N685" i="5"/>
  <c r="N687" i="5" s="1"/>
  <c r="N753" i="5"/>
  <c r="N754" i="5"/>
  <c r="L249" i="5"/>
  <c r="L256" i="5" s="1"/>
  <c r="L66" i="5"/>
  <c r="M622" i="5"/>
  <c r="L225" i="5"/>
  <c r="L143" i="5"/>
  <c r="L136" i="5"/>
  <c r="L137" i="5" s="1"/>
  <c r="L141" i="5" s="1"/>
  <c r="M1259" i="5"/>
  <c r="M1254" i="5"/>
  <c r="M1235" i="5"/>
  <c r="M1283" i="5" s="1"/>
  <c r="M1230" i="5"/>
  <c r="N696" i="5" l="1"/>
  <c r="N758" i="5"/>
  <c r="N1183" i="5"/>
  <c r="N1151" i="5"/>
  <c r="N129" i="5" s="1"/>
  <c r="N54" i="5" s="1"/>
  <c r="N695" i="5"/>
  <c r="M691" i="5"/>
  <c r="M697" i="5" s="1"/>
  <c r="M699" i="5" s="1"/>
  <c r="M625" i="5"/>
  <c r="M635" i="5" s="1"/>
  <c r="M641" i="5" s="1"/>
  <c r="M645" i="5" s="1"/>
  <c r="L661" i="5"/>
  <c r="M135" i="5"/>
  <c r="M1280" i="5"/>
  <c r="J1308" i="5"/>
  <c r="N1227" i="5"/>
  <c r="N1233" i="5" s="1"/>
  <c r="M1236" i="5"/>
  <c r="M1475" i="5" s="1"/>
  <c r="M1260" i="5"/>
  <c r="M183" i="5" s="1"/>
  <c r="M184" i="5" s="1"/>
  <c r="M203" i="5" s="1"/>
  <c r="M211" i="5" s="1"/>
  <c r="M215" i="5" s="1"/>
  <c r="M1255" i="5"/>
  <c r="M986" i="5" l="1"/>
  <c r="M992" i="5" s="1"/>
  <c r="M1108" i="5"/>
  <c r="M1114" i="5" s="1"/>
  <c r="M1109" i="5"/>
  <c r="M1115" i="5" s="1"/>
  <c r="M985" i="5"/>
  <c r="M991" i="5" s="1"/>
  <c r="M1267" i="5"/>
  <c r="M1297" i="5"/>
  <c r="M1261" i="5"/>
  <c r="M222" i="5" s="1"/>
  <c r="N1252" i="5"/>
  <c r="N1258" i="5" s="1"/>
  <c r="M649" i="5" l="1"/>
  <c r="M113" i="5"/>
  <c r="M123" i="5"/>
  <c r="M1116" i="5"/>
  <c r="M647" i="5"/>
  <c r="M112" i="5"/>
  <c r="M993" i="5"/>
  <c r="M1302" i="5"/>
  <c r="M1298" i="5"/>
  <c r="M650" i="5" l="1"/>
  <c r="M931" i="5" s="1"/>
  <c r="M933" i="5" s="1"/>
  <c r="M937" i="5" s="1"/>
  <c r="M938" i="5" s="1"/>
  <c r="M236" i="5"/>
  <c r="N1113" i="5"/>
  <c r="N990" i="5"/>
  <c r="N996" i="5" s="1"/>
  <c r="M234" i="5"/>
  <c r="N936" i="5" l="1"/>
  <c r="M940" i="5"/>
  <c r="M942" i="5" s="1"/>
  <c r="M909" i="5" s="1"/>
  <c r="N1111" i="5"/>
  <c r="N1122" i="5" s="1"/>
  <c r="N1119" i="5"/>
  <c r="N648" i="5" s="1"/>
  <c r="N1004" i="5"/>
  <c r="N111" i="5"/>
  <c r="N194" i="5"/>
  <c r="M651" i="5" l="1"/>
  <c r="M652" i="5" s="1"/>
  <c r="M1167" i="5" s="1"/>
  <c r="M1169" i="5" s="1"/>
  <c r="M107" i="5"/>
  <c r="M910" i="5"/>
  <c r="N201" i="5"/>
  <c r="N117" i="5"/>
  <c r="N1128" i="5"/>
  <c r="N122" i="5"/>
  <c r="N1127" i="5"/>
  <c r="N1129" i="5" s="1"/>
  <c r="N1135" i="5" s="1"/>
  <c r="N202" i="5"/>
  <c r="M1170" i="5" l="1"/>
  <c r="M1171" i="5" s="1"/>
  <c r="M1154" i="5" s="1"/>
  <c r="M1173" i="5"/>
  <c r="M1153" i="5" s="1"/>
  <c r="N904" i="5"/>
  <c r="N898" i="5" s="1"/>
  <c r="M233" i="5"/>
  <c r="M653" i="5"/>
  <c r="N988" i="5"/>
  <c r="N999" i="5" s="1"/>
  <c r="M256" i="5"/>
  <c r="M131" i="5" l="1"/>
  <c r="M60" i="5" s="1"/>
  <c r="M1155" i="5"/>
  <c r="M130" i="5"/>
  <c r="M59" i="5" s="1"/>
  <c r="M654" i="5"/>
  <c r="M655" i="5" s="1"/>
  <c r="M1189" i="5" s="1"/>
  <c r="M1191" i="5" s="1"/>
  <c r="N950" i="5"/>
  <c r="N901" i="5"/>
  <c r="N1207" i="5" s="1"/>
  <c r="N949" i="5"/>
  <c r="N191" i="5" s="1"/>
  <c r="N929" i="5"/>
  <c r="N907" i="5"/>
  <c r="N908" i="5" s="1"/>
  <c r="N951" i="5" s="1"/>
  <c r="N628" i="5" s="1"/>
  <c r="M237" i="5"/>
  <c r="M262" i="5" s="1"/>
  <c r="N1150" i="5"/>
  <c r="N1002" i="5"/>
  <c r="N626" i="5"/>
  <c r="N189" i="5"/>
  <c r="N105" i="5"/>
  <c r="N101" i="5"/>
  <c r="N1005" i="5"/>
  <c r="N646" i="5"/>
  <c r="N190" i="5"/>
  <c r="N195" i="5" l="1"/>
  <c r="N114" i="5"/>
  <c r="N638" i="5"/>
  <c r="N968" i="5"/>
  <c r="N973" i="5" s="1"/>
  <c r="N110" i="5" s="1"/>
  <c r="N102" i="5"/>
  <c r="N958" i="5"/>
  <c r="N961" i="5" s="1"/>
  <c r="N106" i="5"/>
  <c r="N104" i="5"/>
  <c r="N1003" i="5"/>
  <c r="N1006" i="5" s="1"/>
  <c r="N912" i="5"/>
  <c r="N914" i="5" s="1"/>
  <c r="N627" i="5"/>
  <c r="N192" i="5"/>
  <c r="N103" i="5"/>
  <c r="N1160" i="5"/>
  <c r="N1152" i="5" s="1"/>
  <c r="N1164" i="5"/>
  <c r="N193" i="5" s="1"/>
  <c r="M1197" i="5"/>
  <c r="M1184" i="5" s="1"/>
  <c r="M1193" i="5"/>
  <c r="M1196" i="5" s="1"/>
  <c r="M1185" i="5" s="1"/>
  <c r="N974" i="5" l="1"/>
  <c r="N226" i="5" s="1"/>
  <c r="N643" i="5"/>
  <c r="N1208" i="5"/>
  <c r="N1228" i="5" s="1"/>
  <c r="N1234" i="5" s="1"/>
  <c r="N1291" i="5"/>
  <c r="N1467" i="5" s="1"/>
  <c r="N1292" i="5" s="1"/>
  <c r="N1286" i="5"/>
  <c r="M140" i="5"/>
  <c r="M62" i="5" s="1"/>
  <c r="M658" i="5"/>
  <c r="M1186" i="5"/>
  <c r="M657" i="5"/>
  <c r="M132" i="5"/>
  <c r="M656" i="5"/>
  <c r="M216" i="5"/>
  <c r="M217" i="5" s="1"/>
  <c r="M139" i="5"/>
  <c r="M61" i="5" s="1"/>
  <c r="O966" i="5"/>
  <c r="O970" i="5"/>
  <c r="O976" i="5" s="1"/>
  <c r="O644" i="5" s="1"/>
  <c r="N1253" i="5" l="1"/>
  <c r="N1229" i="5"/>
  <c r="N1235" i="5" s="1"/>
  <c r="N1283" i="5" s="1"/>
  <c r="N1287" i="5"/>
  <c r="N1285" i="5" s="1"/>
  <c r="N1284" i="5" s="1"/>
  <c r="N1290" i="5"/>
  <c r="M659" i="5"/>
  <c r="M63" i="5"/>
  <c r="N1182" i="5"/>
  <c r="M247" i="5"/>
  <c r="M133" i="5"/>
  <c r="M55" i="5"/>
  <c r="M56" i="5" s="1"/>
  <c r="M66" i="5" s="1"/>
  <c r="M248" i="5"/>
  <c r="N214" i="5"/>
  <c r="N1192" i="5" s="1"/>
  <c r="N1259" i="5"/>
  <c r="N1254" i="5"/>
  <c r="O972" i="5"/>
  <c r="O971" i="5"/>
  <c r="N1230" i="5" l="1"/>
  <c r="N622" i="5"/>
  <c r="M225" i="5"/>
  <c r="N1280" i="5"/>
  <c r="N1297" i="5" s="1"/>
  <c r="N1302" i="5" s="1"/>
  <c r="M249" i="5"/>
  <c r="N1298" i="5"/>
  <c r="M136" i="5"/>
  <c r="M137" i="5" s="1"/>
  <c r="M141" i="5" s="1"/>
  <c r="M143" i="5"/>
  <c r="O642" i="5"/>
  <c r="O109" i="5"/>
  <c r="O679" i="5"/>
  <c r="O712" i="5"/>
  <c r="O718" i="5" s="1"/>
  <c r="O720" i="5" s="1"/>
  <c r="N1236" i="5"/>
  <c r="N1475" i="5" s="1"/>
  <c r="O1227" i="5"/>
  <c r="O1233" i="5" s="1"/>
  <c r="N1260" i="5"/>
  <c r="N1255" i="5"/>
  <c r="N625" i="5" l="1"/>
  <c r="N635" i="5" s="1"/>
  <c r="N641" i="5" s="1"/>
  <c r="N645" i="5" s="1"/>
  <c r="N691" i="5"/>
  <c r="N697" i="5" s="1"/>
  <c r="N699" i="5" s="1"/>
  <c r="M661" i="5"/>
  <c r="N135" i="5"/>
  <c r="O108" i="5"/>
  <c r="O685" i="5"/>
  <c r="O687" i="5" s="1"/>
  <c r="O753" i="5"/>
  <c r="O754" i="5"/>
  <c r="N183" i="5"/>
  <c r="N184" i="5" s="1"/>
  <c r="N203" i="5" s="1"/>
  <c r="N211" i="5" s="1"/>
  <c r="N215" i="5" s="1"/>
  <c r="N1267" i="5"/>
  <c r="N1261" i="5"/>
  <c r="N222" i="5" s="1"/>
  <c r="O1252" i="5"/>
  <c r="O1258" i="5" s="1"/>
  <c r="N986" i="5" l="1"/>
  <c r="N992" i="5" s="1"/>
  <c r="N113" i="5" s="1"/>
  <c r="N1109" i="5"/>
  <c r="N1115" i="5" s="1"/>
  <c r="N985" i="5"/>
  <c r="N991" i="5" s="1"/>
  <c r="N1108" i="5"/>
  <c r="N1114" i="5" s="1"/>
  <c r="O1183" i="5"/>
  <c r="O696" i="5"/>
  <c r="O758" i="5"/>
  <c r="O695" i="5"/>
  <c r="O1151" i="5"/>
  <c r="O129" i="5" s="1"/>
  <c r="O54" i="5" s="1"/>
  <c r="N649" i="5" l="1"/>
  <c r="N112" i="5"/>
  <c r="N993" i="5"/>
  <c r="N647" i="5"/>
  <c r="N650" i="5" s="1"/>
  <c r="N931" i="5" s="1"/>
  <c r="N933" i="5" s="1"/>
  <c r="N937" i="5" s="1"/>
  <c r="N938" i="5" s="1"/>
  <c r="N123" i="5"/>
  <c r="N1116" i="5"/>
  <c r="N234" i="5" l="1"/>
  <c r="O990" i="5"/>
  <c r="O996" i="5" s="1"/>
  <c r="O1113" i="5"/>
  <c r="O1119" i="5" s="1"/>
  <c r="O648" i="5" s="1"/>
  <c r="N236" i="5"/>
  <c r="O936" i="5"/>
  <c r="N940" i="5"/>
  <c r="N942" i="5" s="1"/>
  <c r="N909" i="5" s="1"/>
  <c r="O1111" i="5"/>
  <c r="O1122" i="5" s="1"/>
  <c r="O1004" i="5" l="1"/>
  <c r="O194" i="5"/>
  <c r="O111" i="5"/>
  <c r="N651" i="5"/>
  <c r="N652" i="5" s="1"/>
  <c r="N1167" i="5" s="1"/>
  <c r="N1169" i="5" s="1"/>
  <c r="N107" i="5"/>
  <c r="N910" i="5"/>
  <c r="N233" i="5" s="1"/>
  <c r="O202" i="5"/>
  <c r="O122" i="5"/>
  <c r="O1127" i="5"/>
  <c r="O117" i="5"/>
  <c r="O1128" i="5"/>
  <c r="O201" i="5"/>
  <c r="O904" i="5" l="1"/>
  <c r="N1170" i="5"/>
  <c r="N1173" i="5"/>
  <c r="N1153" i="5" s="1"/>
  <c r="O949" i="5"/>
  <c r="O929" i="5"/>
  <c r="O1129" i="5"/>
  <c r="O1135" i="5" s="1"/>
  <c r="O907" i="5"/>
  <c r="O901" i="5"/>
  <c r="O950" i="5"/>
  <c r="O898" i="5"/>
  <c r="O988" i="5"/>
  <c r="O999" i="5" s="1"/>
  <c r="N131" i="5" l="1"/>
  <c r="N60" i="5" s="1"/>
  <c r="N653" i="5"/>
  <c r="N1171" i="5"/>
  <c r="N1154" i="5" s="1"/>
  <c r="O191" i="5"/>
  <c r="O102" i="5"/>
  <c r="O1002" i="5"/>
  <c r="O105" i="5"/>
  <c r="O189" i="5"/>
  <c r="O626" i="5"/>
  <c r="O1005" i="5"/>
  <c r="O101" i="5"/>
  <c r="O190" i="5"/>
  <c r="O646" i="5"/>
  <c r="O103" i="5"/>
  <c r="O627" i="5"/>
  <c r="O192" i="5"/>
  <c r="O908" i="5"/>
  <c r="O912" i="5"/>
  <c r="O914" i="5" s="1"/>
  <c r="O958" i="5"/>
  <c r="O961" i="5" s="1"/>
  <c r="O968" i="5"/>
  <c r="O973" i="5" s="1"/>
  <c r="O1003" i="5"/>
  <c r="O1207" i="5"/>
  <c r="O104" i="5"/>
  <c r="O1006" i="5" l="1"/>
  <c r="N654" i="5"/>
  <c r="N655" i="5" s="1"/>
  <c r="N1189" i="5" s="1"/>
  <c r="N1191" i="5" s="1"/>
  <c r="N1155" i="5"/>
  <c r="N130" i="5"/>
  <c r="N59" i="5" s="1"/>
  <c r="O951" i="5"/>
  <c r="O638" i="5"/>
  <c r="O106" i="5"/>
  <c r="O974" i="5"/>
  <c r="O643" i="5"/>
  <c r="O110" i="5"/>
  <c r="O1150" i="5"/>
  <c r="N237" i="5"/>
  <c r="N262" i="5" s="1"/>
  <c r="N1193" i="5" l="1"/>
  <c r="N1197" i="5"/>
  <c r="N1184" i="5" s="1"/>
  <c r="O114" i="5"/>
  <c r="O195" i="5"/>
  <c r="O628" i="5"/>
  <c r="P966" i="5"/>
  <c r="O226" i="5"/>
  <c r="P970" i="5"/>
  <c r="P976" i="5" s="1"/>
  <c r="O1160" i="5"/>
  <c r="O1164" i="5"/>
  <c r="O193" i="5" s="1"/>
  <c r="N1196" i="5" l="1"/>
  <c r="N1185" i="5" s="1"/>
  <c r="N656" i="5"/>
  <c r="N139" i="5"/>
  <c r="N216" i="5"/>
  <c r="N217" i="5" s="1"/>
  <c r="N132" i="5"/>
  <c r="N657" i="5"/>
  <c r="O1291" i="5"/>
  <c r="P971" i="5"/>
  <c r="P972" i="5"/>
  <c r="O1208" i="5"/>
  <c r="O1228" i="5" s="1"/>
  <c r="O1152" i="5"/>
  <c r="N61" i="5"/>
  <c r="P644" i="5"/>
  <c r="N1186" i="5" l="1"/>
  <c r="N658" i="5"/>
  <c r="N659" i="5" s="1"/>
  <c r="N140" i="5"/>
  <c r="N62" i="5" s="1"/>
  <c r="N63" i="5" s="1"/>
  <c r="O214" i="5"/>
  <c r="O1192" i="5" s="1"/>
  <c r="N248" i="5"/>
  <c r="N133" i="5"/>
  <c r="N143" i="5" s="1"/>
  <c r="N55" i="5"/>
  <c r="N56" i="5" s="1"/>
  <c r="O1467" i="5"/>
  <c r="O1292" i="5" s="1"/>
  <c r="O1287" i="5" s="1"/>
  <c r="O1286" i="5"/>
  <c r="P679" i="5"/>
  <c r="P712" i="5"/>
  <c r="P718" i="5" s="1"/>
  <c r="P720" i="5" s="1"/>
  <c r="P642" i="5"/>
  <c r="P109" i="5"/>
  <c r="O1234" i="5"/>
  <c r="O1253" i="5"/>
  <c r="O1229" i="5"/>
  <c r="N66" i="5" l="1"/>
  <c r="N136" i="5"/>
  <c r="N137" i="5" s="1"/>
  <c r="O1290" i="5"/>
  <c r="O1182" i="5"/>
  <c r="N247" i="5"/>
  <c r="N249" i="5" s="1"/>
  <c r="N256" i="5" s="1"/>
  <c r="N141" i="5"/>
  <c r="O622" i="5"/>
  <c r="O691" i="5" s="1"/>
  <c r="O697" i="5" s="1"/>
  <c r="O699" i="5" s="1"/>
  <c r="N225" i="5"/>
  <c r="O1285" i="5"/>
  <c r="O1284" i="5" s="1"/>
  <c r="P754" i="5"/>
  <c r="P753" i="5"/>
  <c r="P685" i="5"/>
  <c r="P687" i="5" s="1"/>
  <c r="P108" i="5"/>
  <c r="O1235" i="5"/>
  <c r="O1283" i="5" s="1"/>
  <c r="O1230" i="5"/>
  <c r="O1254" i="5"/>
  <c r="O1259" i="5"/>
  <c r="O625" i="5" l="1"/>
  <c r="O635" i="5" s="1"/>
  <c r="O641" i="5" s="1"/>
  <c r="O645" i="5" s="1"/>
  <c r="O135" i="5"/>
  <c r="N661" i="5"/>
  <c r="O1280" i="5"/>
  <c r="O1297" i="5" s="1"/>
  <c r="P695" i="5"/>
  <c r="P1151" i="5"/>
  <c r="P129" i="5" s="1"/>
  <c r="P54" i="5" s="1"/>
  <c r="O1236" i="5"/>
  <c r="O1475" i="5" s="1"/>
  <c r="P1227" i="5"/>
  <c r="P1233" i="5" s="1"/>
  <c r="P758" i="5"/>
  <c r="P696" i="5"/>
  <c r="P1183" i="5"/>
  <c r="O1108" i="5"/>
  <c r="O1114" i="5" s="1"/>
  <c r="O1109" i="5"/>
  <c r="O1115" i="5" s="1"/>
  <c r="O985" i="5"/>
  <c r="O991" i="5" s="1"/>
  <c r="O986" i="5"/>
  <c r="O992" i="5" s="1"/>
  <c r="O1260" i="5"/>
  <c r="O1255" i="5"/>
  <c r="O183" i="5" l="1"/>
  <c r="O184" i="5" s="1"/>
  <c r="O203" i="5" s="1"/>
  <c r="O211" i="5" s="1"/>
  <c r="O215" i="5" s="1"/>
  <c r="O1267" i="5"/>
  <c r="O1298" i="5"/>
  <c r="O1302" i="5"/>
  <c r="O1116" i="5"/>
  <c r="O123" i="5"/>
  <c r="O993" i="5"/>
  <c r="O112" i="5"/>
  <c r="O647" i="5"/>
  <c r="O113" i="5"/>
  <c r="O649" i="5"/>
  <c r="O1261" i="5"/>
  <c r="O222" i="5" s="1"/>
  <c r="P1252" i="5"/>
  <c r="O236" i="5" l="1"/>
  <c r="P1113" i="5"/>
  <c r="P990" i="5"/>
  <c r="O234" i="5"/>
  <c r="P1258" i="5"/>
  <c r="O650" i="5"/>
  <c r="P1111" i="5" l="1"/>
  <c r="P1122" i="5" s="1"/>
  <c r="P1119" i="5"/>
  <c r="P996" i="5"/>
  <c r="O931" i="5"/>
  <c r="O933" i="5" s="1"/>
  <c r="O937" i="5" s="1"/>
  <c r="P201" i="5" l="1"/>
  <c r="P1128" i="5"/>
  <c r="P117" i="5"/>
  <c r="P1127" i="5"/>
  <c r="P202" i="5"/>
  <c r="P122" i="5"/>
  <c r="P194" i="5"/>
  <c r="P111" i="5"/>
  <c r="P1004" i="5"/>
  <c r="P648" i="5"/>
  <c r="O938" i="5"/>
  <c r="P1129" i="5" l="1"/>
  <c r="P1135" i="5" s="1"/>
  <c r="O940" i="5"/>
  <c r="O942" i="5" s="1"/>
  <c r="O909" i="5" s="1"/>
  <c r="P936" i="5"/>
  <c r="O651" i="5" l="1"/>
  <c r="O652" i="5" s="1"/>
  <c r="O107" i="5"/>
  <c r="O910" i="5"/>
  <c r="O1167" i="5" l="1"/>
  <c r="O1169" i="5" s="1"/>
  <c r="P904" i="5"/>
  <c r="O233" i="5"/>
  <c r="O1170" i="5" l="1"/>
  <c r="O1173" i="5"/>
  <c r="O1153" i="5" s="1"/>
  <c r="P907" i="5"/>
  <c r="P929" i="5"/>
  <c r="P949" i="5"/>
  <c r="P950" i="5"/>
  <c r="P901" i="5"/>
  <c r="P898" i="5"/>
  <c r="P988" i="5"/>
  <c r="P999" i="5" s="1"/>
  <c r="O131" i="5" l="1"/>
  <c r="O60" i="5" s="1"/>
  <c r="O653" i="5"/>
  <c r="O1171" i="5"/>
  <c r="O1154" i="5" s="1"/>
  <c r="P912" i="5"/>
  <c r="P914" i="5" s="1"/>
  <c r="P1003" i="5"/>
  <c r="P958" i="5"/>
  <c r="P961" i="5" s="1"/>
  <c r="P968" i="5"/>
  <c r="P973" i="5" s="1"/>
  <c r="P102" i="5"/>
  <c r="P191" i="5"/>
  <c r="P627" i="5"/>
  <c r="P192" i="5"/>
  <c r="P103" i="5"/>
  <c r="P1207" i="5"/>
  <c r="P104" i="5"/>
  <c r="P1002" i="5"/>
  <c r="P189" i="5"/>
  <c r="P626" i="5"/>
  <c r="P105" i="5"/>
  <c r="P101" i="5"/>
  <c r="P190" i="5"/>
  <c r="P646" i="5"/>
  <c r="P1005" i="5"/>
  <c r="P908" i="5"/>
  <c r="P106" i="5" l="1"/>
  <c r="P638" i="5"/>
  <c r="O1155" i="5"/>
  <c r="O130" i="5"/>
  <c r="O654" i="5"/>
  <c r="O655" i="5" s="1"/>
  <c r="O1189" i="5" s="1"/>
  <c r="O1191" i="5" s="1"/>
  <c r="P974" i="5"/>
  <c r="P643" i="5"/>
  <c r="P110" i="5"/>
  <c r="P1006" i="5"/>
  <c r="P951" i="5"/>
  <c r="P1150" i="5" l="1"/>
  <c r="O237" i="5"/>
  <c r="O262" i="5" s="1"/>
  <c r="O59" i="5"/>
  <c r="O1193" i="5"/>
  <c r="O1197" i="5"/>
  <c r="O1184" i="5" s="1"/>
  <c r="P226" i="5"/>
  <c r="Q966" i="5"/>
  <c r="Q970" i="5"/>
  <c r="P195" i="5"/>
  <c r="P114" i="5"/>
  <c r="P628" i="5"/>
  <c r="P1160" i="5" l="1"/>
  <c r="P1164" i="5"/>
  <c r="P193" i="5" s="1"/>
  <c r="P1291" i="5" s="1"/>
  <c r="O1196" i="5"/>
  <c r="O1185" i="5" s="1"/>
  <c r="O1186" i="5" s="1"/>
  <c r="O139" i="5"/>
  <c r="O216" i="5"/>
  <c r="O217" i="5" s="1"/>
  <c r="O656" i="5"/>
  <c r="O132" i="5"/>
  <c r="O657" i="5"/>
  <c r="Q971" i="5"/>
  <c r="Q972" i="5"/>
  <c r="Q976" i="5"/>
  <c r="P1208" i="5" l="1"/>
  <c r="P1228" i="5" s="1"/>
  <c r="P1152" i="5"/>
  <c r="P1286" i="5"/>
  <c r="P1467" i="5"/>
  <c r="P1292" i="5" s="1"/>
  <c r="O140" i="5"/>
  <c r="O62" i="5" s="1"/>
  <c r="O658" i="5"/>
  <c r="O659" i="5" s="1"/>
  <c r="O61" i="5"/>
  <c r="O248" i="5"/>
  <c r="P214" i="5"/>
  <c r="O247" i="5"/>
  <c r="P1182" i="5"/>
  <c r="O133" i="5"/>
  <c r="O55" i="5"/>
  <c r="O56" i="5" s="1"/>
  <c r="Q679" i="5"/>
  <c r="Q712" i="5"/>
  <c r="Q718" i="5" s="1"/>
  <c r="Q720" i="5" s="1"/>
  <c r="Q642" i="5"/>
  <c r="Q109" i="5"/>
  <c r="Q644" i="5"/>
  <c r="O249" i="5" l="1"/>
  <c r="O256" i="5" s="1"/>
  <c r="O63" i="5"/>
  <c r="O66" i="5" s="1"/>
  <c r="P1234" i="5"/>
  <c r="P1253" i="5"/>
  <c r="P1229" i="5"/>
  <c r="P1287" i="5"/>
  <c r="P1285" i="5" s="1"/>
  <c r="P1284" i="5" s="1"/>
  <c r="P1290" i="5"/>
  <c r="P1192" i="5"/>
  <c r="O136" i="5"/>
  <c r="O137" i="5" s="1"/>
  <c r="O141" i="5" s="1"/>
  <c r="O143" i="5"/>
  <c r="Q685" i="5"/>
  <c r="Q687" i="5" s="1"/>
  <c r="Q108" i="5"/>
  <c r="Q753" i="5"/>
  <c r="Q754" i="5"/>
  <c r="P622" i="5"/>
  <c r="O225" i="5"/>
  <c r="P1235" i="5" l="1"/>
  <c r="P1283" i="5" s="1"/>
  <c r="P1280" i="5" s="1"/>
  <c r="P1230" i="5"/>
  <c r="P135" i="5"/>
  <c r="O661" i="5"/>
  <c r="P1254" i="5"/>
  <c r="P1259" i="5"/>
  <c r="Q758" i="5"/>
  <c r="Q1183" i="5"/>
  <c r="Q696" i="5"/>
  <c r="Q1151" i="5"/>
  <c r="Q129" i="5" s="1"/>
  <c r="Q54" i="5" s="1"/>
  <c r="Q695" i="5"/>
  <c r="P691" i="5"/>
  <c r="P697" i="5" s="1"/>
  <c r="P699" i="5" s="1"/>
  <c r="P625" i="5"/>
  <c r="P635" i="5" s="1"/>
  <c r="P641" i="5" s="1"/>
  <c r="P645" i="5" s="1"/>
  <c r="Q1227" i="5" l="1"/>
  <c r="Q1233" i="5" s="1"/>
  <c r="P1236" i="5"/>
  <c r="P1475" i="5" s="1"/>
  <c r="P1260" i="5"/>
  <c r="P1255" i="5"/>
  <c r="P1297" i="5"/>
  <c r="P1108" i="5"/>
  <c r="P1114" i="5" s="1"/>
  <c r="P986" i="5"/>
  <c r="P992" i="5" s="1"/>
  <c r="P1109" i="5"/>
  <c r="P1115" i="5" s="1"/>
  <c r="P985" i="5"/>
  <c r="P991" i="5" s="1"/>
  <c r="Q1252" i="5" l="1"/>
  <c r="Q1258" i="5" s="1"/>
  <c r="P1261" i="5"/>
  <c r="P222" i="5" s="1"/>
  <c r="P183" i="5"/>
  <c r="P184" i="5" s="1"/>
  <c r="P203" i="5" s="1"/>
  <c r="P211" i="5" s="1"/>
  <c r="P215" i="5" s="1"/>
  <c r="P1267" i="5"/>
  <c r="P1298" i="5"/>
  <c r="P1302" i="5"/>
  <c r="P1116" i="5"/>
  <c r="P123" i="5"/>
  <c r="P113" i="5"/>
  <c r="P649" i="5"/>
  <c r="P993" i="5"/>
  <c r="P647" i="5"/>
  <c r="P112" i="5"/>
  <c r="P236" i="5" l="1"/>
  <c r="Q1113" i="5"/>
  <c r="Q990" i="5"/>
  <c r="P234" i="5"/>
  <c r="P650" i="5"/>
  <c r="Q1111" i="5" l="1"/>
  <c r="Q1122" i="5" s="1"/>
  <c r="Q1119" i="5"/>
  <c r="Q996" i="5"/>
  <c r="P931" i="5"/>
  <c r="P933" i="5" s="1"/>
  <c r="P937" i="5" s="1"/>
  <c r="Q201" i="5" l="1"/>
  <c r="Q1128" i="5"/>
  <c r="Q117" i="5"/>
  <c r="Q202" i="5"/>
  <c r="Q1127" i="5"/>
  <c r="Q122" i="5"/>
  <c r="Q194" i="5"/>
  <c r="Q111" i="5"/>
  <c r="Q1004" i="5"/>
  <c r="Q648" i="5"/>
  <c r="P938" i="5"/>
  <c r="Q1129" i="5" l="1"/>
  <c r="N1133" i="5"/>
  <c r="O1133" i="5"/>
  <c r="Q1133" i="5"/>
  <c r="P940" i="5"/>
  <c r="P942" i="5" s="1"/>
  <c r="P909" i="5" s="1"/>
  <c r="Q936" i="5"/>
  <c r="P1133" i="5" l="1"/>
  <c r="Q1135" i="5"/>
  <c r="N1139" i="5"/>
  <c r="N1138" i="5"/>
  <c r="N1143" i="5" s="1"/>
  <c r="O1139" i="5"/>
  <c r="O1138" i="5"/>
  <c r="O1143" i="5" s="1"/>
  <c r="Q1139" i="5"/>
  <c r="Q1138" i="5"/>
  <c r="Q1143" i="5" s="1"/>
  <c r="P910" i="5"/>
  <c r="P107" i="5"/>
  <c r="P651" i="5"/>
  <c r="P652" i="5" s="1"/>
  <c r="P1139" i="5" l="1"/>
  <c r="P1138" i="5"/>
  <c r="P1143" i="5" s="1"/>
  <c r="P233" i="5"/>
  <c r="Q904" i="5"/>
  <c r="P1167" i="5"/>
  <c r="P1169" i="5" s="1"/>
  <c r="Q907" i="5" l="1"/>
  <c r="Q949" i="5"/>
  <c r="Q929" i="5"/>
  <c r="Q901" i="5"/>
  <c r="Q950" i="5"/>
  <c r="Q898" i="5"/>
  <c r="Q988" i="5"/>
  <c r="Q999" i="5" s="1"/>
  <c r="P1170" i="5"/>
  <c r="P1173" i="5"/>
  <c r="P1153" i="5" s="1"/>
  <c r="Q912" i="5" l="1"/>
  <c r="Q914" i="5" s="1"/>
  <c r="Q958" i="5"/>
  <c r="Q961" i="5" s="1"/>
  <c r="Q968" i="5"/>
  <c r="Q973" i="5" s="1"/>
  <c r="Q1003" i="5"/>
  <c r="Q102" i="5"/>
  <c r="Q191" i="5"/>
  <c r="Q627" i="5"/>
  <c r="Q1207" i="5"/>
  <c r="Q104" i="5"/>
  <c r="Q192" i="5"/>
  <c r="Q103" i="5"/>
  <c r="Q1002" i="5"/>
  <c r="Q105" i="5"/>
  <c r="Q189" i="5"/>
  <c r="Q626" i="5"/>
  <c r="Q1005" i="5"/>
  <c r="Q101" i="5"/>
  <c r="Q190" i="5"/>
  <c r="Q646" i="5"/>
  <c r="P131" i="5"/>
  <c r="P60" i="5" s="1"/>
  <c r="P653" i="5"/>
  <c r="P1171" i="5"/>
  <c r="P1154" i="5" s="1"/>
  <c r="Q908" i="5"/>
  <c r="Q106" i="5" l="1"/>
  <c r="Q638" i="5"/>
  <c r="Q974" i="5"/>
  <c r="Q110" i="5"/>
  <c r="Q643" i="5"/>
  <c r="P1155" i="5"/>
  <c r="P130" i="5"/>
  <c r="P654" i="5"/>
  <c r="P655" i="5" s="1"/>
  <c r="P1189" i="5" s="1"/>
  <c r="P1191" i="5" s="1"/>
  <c r="Q1006" i="5"/>
  <c r="Q951" i="5"/>
  <c r="Q226" i="5" l="1"/>
  <c r="R966" i="5"/>
  <c r="R970" i="5"/>
  <c r="Q1150" i="5"/>
  <c r="P237" i="5"/>
  <c r="P262" i="5" s="1"/>
  <c r="P59" i="5"/>
  <c r="P1193" i="5"/>
  <c r="P1197" i="5"/>
  <c r="P1184" i="5" s="1"/>
  <c r="O1010" i="5"/>
  <c r="P1010" i="5"/>
  <c r="Q1010" i="5"/>
  <c r="N1010" i="5"/>
  <c r="Q114" i="5"/>
  <c r="Q195" i="5"/>
  <c r="Q628" i="5"/>
  <c r="R971" i="5" l="1"/>
  <c r="R972" i="5"/>
  <c r="R976" i="5"/>
  <c r="Q1160" i="5"/>
  <c r="Q1164" i="5"/>
  <c r="Q193" i="5" s="1"/>
  <c r="Q1291" i="5" s="1"/>
  <c r="P1196" i="5"/>
  <c r="P1185" i="5" s="1"/>
  <c r="P1186" i="5" s="1"/>
  <c r="P216" i="5"/>
  <c r="P217" i="5" s="1"/>
  <c r="P656" i="5"/>
  <c r="P139" i="5"/>
  <c r="P132" i="5"/>
  <c r="P657" i="5"/>
  <c r="O1012" i="5"/>
  <c r="O1017" i="5" s="1"/>
  <c r="O1013" i="5"/>
  <c r="P1012" i="5"/>
  <c r="P1017" i="5" s="1"/>
  <c r="P1013" i="5"/>
  <c r="Q1013" i="5"/>
  <c r="Q1012" i="5"/>
  <c r="Q1017" i="5" s="1"/>
  <c r="N1013" i="5"/>
  <c r="N1012" i="5"/>
  <c r="N1017" i="5" s="1"/>
  <c r="R679" i="5" l="1"/>
  <c r="R712" i="5"/>
  <c r="R718" i="5" s="1"/>
  <c r="R720" i="5" s="1"/>
  <c r="R109" i="5"/>
  <c r="R642" i="5"/>
  <c r="R644" i="5"/>
  <c r="Q1208" i="5"/>
  <c r="Q1228" i="5" s="1"/>
  <c r="Q1152" i="5"/>
  <c r="Q1286" i="5"/>
  <c r="K1310" i="5"/>
  <c r="Q1467" i="5"/>
  <c r="Q1292" i="5" s="1"/>
  <c r="P140" i="5"/>
  <c r="P62" i="5" s="1"/>
  <c r="P658" i="5"/>
  <c r="P659" i="5" s="1"/>
  <c r="Q214" i="5"/>
  <c r="P248" i="5"/>
  <c r="P61" i="5"/>
  <c r="P247" i="5"/>
  <c r="Q1182" i="5"/>
  <c r="P133" i="5"/>
  <c r="P55" i="5"/>
  <c r="P56" i="5" s="1"/>
  <c r="P63" i="5" l="1"/>
  <c r="P66" i="5" s="1"/>
  <c r="Q622" i="5"/>
  <c r="Q625" i="5" s="1"/>
  <c r="Q635" i="5" s="1"/>
  <c r="Q641" i="5" s="1"/>
  <c r="Q645" i="5" s="1"/>
  <c r="P225" i="5"/>
  <c r="P249" i="5"/>
  <c r="P256" i="5" s="1"/>
  <c r="R685" i="5"/>
  <c r="R687" i="5" s="1"/>
  <c r="R108" i="5"/>
  <c r="R754" i="5"/>
  <c r="R753" i="5"/>
  <c r="Q1234" i="5"/>
  <c r="Q1253" i="5"/>
  <c r="Q1229" i="5"/>
  <c r="K1311" i="5"/>
  <c r="K1309" i="5" s="1"/>
  <c r="Q1287" i="5"/>
  <c r="Q1285" i="5" s="1"/>
  <c r="Q1284" i="5" s="1"/>
  <c r="Q1290" i="5"/>
  <c r="Q1192" i="5"/>
  <c r="P143" i="5"/>
  <c r="P136" i="5"/>
  <c r="P137" i="5" s="1"/>
  <c r="P141" i="5" s="1"/>
  <c r="Q691" i="5" l="1"/>
  <c r="Q697" i="5" s="1"/>
  <c r="Q699" i="5" s="1"/>
  <c r="R1151" i="5"/>
  <c r="R129" i="5" s="1"/>
  <c r="R54" i="5" s="1"/>
  <c r="R695" i="5"/>
  <c r="R758" i="5"/>
  <c r="R1183" i="5"/>
  <c r="R696" i="5"/>
  <c r="Q1254" i="5"/>
  <c r="Q1259" i="5"/>
  <c r="P661" i="5"/>
  <c r="Q135" i="5"/>
  <c r="Q1109" i="5"/>
  <c r="Q1115" i="5" s="1"/>
  <c r="Q985" i="5"/>
  <c r="Q991" i="5" s="1"/>
  <c r="Q986" i="5"/>
  <c r="Q992" i="5" s="1"/>
  <c r="Q1108" i="5"/>
  <c r="Q1114" i="5" s="1"/>
  <c r="Q1235" i="5"/>
  <c r="Q1283" i="5" s="1"/>
  <c r="Q1230" i="5"/>
  <c r="Q993" i="5" l="1"/>
  <c r="Q112" i="5"/>
  <c r="Q647" i="5"/>
  <c r="Q113" i="5"/>
  <c r="Q649" i="5"/>
  <c r="Q1116" i="5"/>
  <c r="Q123" i="5"/>
  <c r="K1308" i="5"/>
  <c r="K1305" i="5" s="1"/>
  <c r="Q1280" i="5"/>
  <c r="R1227" i="5"/>
  <c r="Q1236" i="5"/>
  <c r="Q1475" i="5" s="1"/>
  <c r="Q1260" i="5"/>
  <c r="Q183" i="5" s="1"/>
  <c r="Q184" i="5" s="1"/>
  <c r="Q203" i="5" s="1"/>
  <c r="Q211" i="5" s="1"/>
  <c r="Q215" i="5" s="1"/>
  <c r="Q1255" i="5"/>
  <c r="Q234" i="5" l="1"/>
  <c r="R990" i="5"/>
  <c r="Q236" i="5"/>
  <c r="R1113" i="5"/>
  <c r="K1325" i="5"/>
  <c r="K1316" i="5"/>
  <c r="Q1267" i="5"/>
  <c r="Q1297" i="5"/>
  <c r="R1233" i="5"/>
  <c r="Q1261" i="5"/>
  <c r="Q222" i="5" s="1"/>
  <c r="R1252" i="5"/>
  <c r="Q650" i="5"/>
  <c r="R996" i="5" l="1"/>
  <c r="R1111" i="5"/>
  <c r="R1122" i="5" s="1"/>
  <c r="R1119" i="5"/>
  <c r="L1374" i="5"/>
  <c r="L1328" i="5" s="1"/>
  <c r="M1374" i="5"/>
  <c r="N1374" i="5"/>
  <c r="O1374" i="5"/>
  <c r="P1374" i="5"/>
  <c r="Q1374" i="5"/>
  <c r="R1374" i="5"/>
  <c r="S1374" i="5"/>
  <c r="T1374" i="5"/>
  <c r="U1374" i="5"/>
  <c r="V1374" i="5"/>
  <c r="W1374" i="5"/>
  <c r="X1374" i="5"/>
  <c r="Y1374" i="5"/>
  <c r="Z1374" i="5"/>
  <c r="AA1374" i="5"/>
  <c r="AB1374" i="5"/>
  <c r="AD1374" i="5"/>
  <c r="AF1374" i="5"/>
  <c r="AG1374" i="5"/>
  <c r="AH1374" i="5"/>
  <c r="AI1374" i="5"/>
  <c r="AJ1374" i="5"/>
  <c r="AC1374" i="5"/>
  <c r="AL1374" i="5"/>
  <c r="AN1374" i="5"/>
  <c r="AO1374" i="5"/>
  <c r="AE1374" i="5"/>
  <c r="AK1374" i="5"/>
  <c r="AM1374" i="5"/>
  <c r="AP1374" i="5"/>
  <c r="AQ1374" i="5"/>
  <c r="AR1374" i="5"/>
  <c r="AS1374" i="5"/>
  <c r="AT1374" i="5"/>
  <c r="AU1374" i="5"/>
  <c r="AV1374" i="5"/>
  <c r="AW1374" i="5"/>
  <c r="AX1374" i="5"/>
  <c r="AY1374" i="5"/>
  <c r="AZ1374" i="5"/>
  <c r="Q1298" i="5"/>
  <c r="Q1302" i="5"/>
  <c r="R1258" i="5"/>
  <c r="Q931" i="5"/>
  <c r="Q933" i="5" s="1"/>
  <c r="Q937" i="5" s="1"/>
  <c r="R111" i="5" l="1"/>
  <c r="R194" i="5"/>
  <c r="R648" i="5"/>
  <c r="R1004" i="5"/>
  <c r="R201" i="5"/>
  <c r="R1128" i="5"/>
  <c r="R117" i="5"/>
  <c r="R1127" i="5"/>
  <c r="R122" i="5"/>
  <c r="R202" i="5"/>
  <c r="Q938" i="5"/>
  <c r="Q940" i="5" l="1"/>
  <c r="Q942" i="5" s="1"/>
  <c r="Q909" i="5" s="1"/>
  <c r="R936" i="5"/>
  <c r="R1129" i="5"/>
  <c r="R1135" i="5" l="1"/>
  <c r="Q910" i="5"/>
  <c r="Q651" i="5"/>
  <c r="Q652" i="5" s="1"/>
  <c r="Q107" i="5"/>
  <c r="Q233" i="5" l="1"/>
  <c r="R904" i="5"/>
  <c r="Q1167" i="5"/>
  <c r="Q1169" i="5" s="1"/>
  <c r="R907" i="5" l="1"/>
  <c r="R929" i="5"/>
  <c r="R949" i="5"/>
  <c r="R901" i="5"/>
  <c r="R988" i="5"/>
  <c r="R999" i="5" s="1"/>
  <c r="R950" i="5"/>
  <c r="R898" i="5"/>
  <c r="Q1170" i="5"/>
  <c r="Q1173" i="5"/>
  <c r="Q1153" i="5" s="1"/>
  <c r="R912" i="5" l="1"/>
  <c r="R914" i="5" s="1"/>
  <c r="R958" i="5"/>
  <c r="R961" i="5" s="1"/>
  <c r="R968" i="5"/>
  <c r="R973" i="5" s="1"/>
  <c r="R1003" i="5"/>
  <c r="R908" i="5"/>
  <c r="R106" i="5" s="1"/>
  <c r="R191" i="5"/>
  <c r="R102" i="5"/>
  <c r="R627" i="5"/>
  <c r="R1207" i="5"/>
  <c r="R104" i="5"/>
  <c r="R1005" i="5"/>
  <c r="R101" i="5"/>
  <c r="R190" i="5"/>
  <c r="R646" i="5"/>
  <c r="R192" i="5"/>
  <c r="R103" i="5"/>
  <c r="R1002" i="5"/>
  <c r="R105" i="5"/>
  <c r="R189" i="5"/>
  <c r="R626" i="5"/>
  <c r="Q131" i="5"/>
  <c r="Q60" i="5" s="1"/>
  <c r="Q653" i="5"/>
  <c r="Q1171" i="5"/>
  <c r="Q1154" i="5" s="1"/>
  <c r="R974" i="5" l="1"/>
  <c r="R643" i="5"/>
  <c r="R110" i="5"/>
  <c r="Q1155" i="5"/>
  <c r="Q654" i="5"/>
  <c r="Q655" i="5" s="1"/>
  <c r="Q1189" i="5" s="1"/>
  <c r="Q1191" i="5" s="1"/>
  <c r="Q130" i="5"/>
  <c r="R1006" i="5"/>
  <c r="R951" i="5"/>
  <c r="R638" i="5"/>
  <c r="R226" i="5" l="1"/>
  <c r="S966" i="5"/>
  <c r="S970" i="5"/>
  <c r="R1150" i="5"/>
  <c r="Q237" i="5"/>
  <c r="Q1193" i="5"/>
  <c r="Q1197" i="5"/>
  <c r="Q1184" i="5" s="1"/>
  <c r="Q59" i="5"/>
  <c r="R628" i="5"/>
  <c r="R195" i="5"/>
  <c r="R114" i="5"/>
  <c r="S971" i="5" l="1"/>
  <c r="S972" i="5"/>
  <c r="S976" i="5"/>
  <c r="R1160" i="5"/>
  <c r="R1164" i="5"/>
  <c r="R193" i="5" s="1"/>
  <c r="R1291" i="5" s="1"/>
  <c r="Q262" i="5"/>
  <c r="Q1196" i="5"/>
  <c r="Q1185" i="5" s="1"/>
  <c r="Q1186" i="5" s="1"/>
  <c r="Q139" i="5"/>
  <c r="Q216" i="5"/>
  <c r="Q217" i="5" s="1"/>
  <c r="Q656" i="5"/>
  <c r="Q132" i="5"/>
  <c r="Q657" i="5"/>
  <c r="S679" i="5" l="1"/>
  <c r="S712" i="5"/>
  <c r="S718" i="5" s="1"/>
  <c r="S720" i="5" s="1"/>
  <c r="S109" i="5"/>
  <c r="S642" i="5"/>
  <c r="S644" i="5"/>
  <c r="R1208" i="5"/>
  <c r="R1228" i="5" s="1"/>
  <c r="R1152" i="5"/>
  <c r="R1286" i="5"/>
  <c r="R1467" i="5"/>
  <c r="R1292" i="5" s="1"/>
  <c r="Q140" i="5"/>
  <c r="Q62" i="5" s="1"/>
  <c r="Q658" i="5"/>
  <c r="Q659" i="5" s="1"/>
  <c r="Q61" i="5"/>
  <c r="R214" i="5"/>
  <c r="Q248" i="5"/>
  <c r="R1182" i="5"/>
  <c r="Q247" i="5"/>
  <c r="Q133" i="5"/>
  <c r="Q55" i="5"/>
  <c r="Q56" i="5" s="1"/>
  <c r="Q249" i="5" l="1"/>
  <c r="Q63" i="5"/>
  <c r="Q66" i="5" s="1"/>
  <c r="Q225" i="5"/>
  <c r="R622" i="5"/>
  <c r="S685" i="5"/>
  <c r="S687" i="5" s="1"/>
  <c r="S108" i="5"/>
  <c r="S754" i="5"/>
  <c r="S753" i="5"/>
  <c r="R1253" i="5"/>
  <c r="R1234" i="5"/>
  <c r="R1229" i="5"/>
  <c r="R1287" i="5"/>
  <c r="R1285" i="5" s="1"/>
  <c r="R1284" i="5" s="1"/>
  <c r="R1290" i="5"/>
  <c r="R1192" i="5"/>
  <c r="Q256" i="5"/>
  <c r="Q136" i="5"/>
  <c r="Q137" i="5" s="1"/>
  <c r="Q141" i="5" s="1"/>
  <c r="Q143" i="5"/>
  <c r="R691" i="5" l="1"/>
  <c r="R697" i="5" s="1"/>
  <c r="R699" i="5" s="1"/>
  <c r="R625" i="5"/>
  <c r="R635" i="5" s="1"/>
  <c r="R641" i="5" s="1"/>
  <c r="R645" i="5" s="1"/>
  <c r="R1235" i="5"/>
  <c r="R1283" i="5" s="1"/>
  <c r="R1280" i="5" s="1"/>
  <c r="R1230" i="5"/>
  <c r="S1151" i="5"/>
  <c r="S129" i="5" s="1"/>
  <c r="S54" i="5" s="1"/>
  <c r="S695" i="5"/>
  <c r="S758" i="5"/>
  <c r="S1183" i="5"/>
  <c r="S696" i="5"/>
  <c r="R1254" i="5"/>
  <c r="R1259" i="5"/>
  <c r="Q661" i="5"/>
  <c r="R135" i="5"/>
  <c r="R1108" i="5" l="1"/>
  <c r="R1114" i="5" s="1"/>
  <c r="R985" i="5"/>
  <c r="R991" i="5" s="1"/>
  <c r="R986" i="5"/>
  <c r="R992" i="5" s="1"/>
  <c r="R1109" i="5"/>
  <c r="R1115" i="5" s="1"/>
  <c r="R1236" i="5"/>
  <c r="R1475" i="5" s="1"/>
  <c r="R1473" i="5" s="1"/>
  <c r="R1477" i="5" s="1"/>
  <c r="S1227" i="5"/>
  <c r="S1233" i="5" s="1"/>
  <c r="R1297" i="5"/>
  <c r="R1260" i="5"/>
  <c r="R1255" i="5"/>
  <c r="R1116" i="5" l="1"/>
  <c r="R123" i="5"/>
  <c r="R647" i="5"/>
  <c r="R112" i="5"/>
  <c r="R993" i="5"/>
  <c r="R113" i="5"/>
  <c r="R649" i="5"/>
  <c r="R1478" i="5"/>
  <c r="R1486" i="5" s="1"/>
  <c r="R1479" i="5"/>
  <c r="R183" i="5"/>
  <c r="R184" i="5" s="1"/>
  <c r="R203" i="5" s="1"/>
  <c r="R211" i="5" s="1"/>
  <c r="R215" i="5" s="1"/>
  <c r="R1267" i="5"/>
  <c r="R1298" i="5"/>
  <c r="R1302" i="5"/>
  <c r="R1261" i="5"/>
  <c r="R222" i="5" s="1"/>
  <c r="S1252" i="5"/>
  <c r="R234" i="5" l="1"/>
  <c r="S990" i="5"/>
  <c r="S996" i="5" s="1"/>
  <c r="R650" i="5"/>
  <c r="R931" i="5" s="1"/>
  <c r="R933" i="5" s="1"/>
  <c r="R937" i="5" s="1"/>
  <c r="R938" i="5" s="1"/>
  <c r="R236" i="5"/>
  <c r="S1113" i="5"/>
  <c r="S1119" i="5" s="1"/>
  <c r="S1111" i="5"/>
  <c r="S1122" i="5" s="1"/>
  <c r="S1258" i="5"/>
  <c r="S201" i="5" l="1"/>
  <c r="S1128" i="5"/>
  <c r="S117" i="5"/>
  <c r="S202" i="5"/>
  <c r="S122" i="5"/>
  <c r="S1127" i="5"/>
  <c r="S111" i="5"/>
  <c r="S194" i="5"/>
  <c r="S1004" i="5"/>
  <c r="S648" i="5"/>
  <c r="R940" i="5"/>
  <c r="R942" i="5" s="1"/>
  <c r="R909" i="5" s="1"/>
  <c r="S936" i="5"/>
  <c r="R107" i="5" l="1"/>
  <c r="R651" i="5"/>
  <c r="R652" i="5" s="1"/>
  <c r="R1167" i="5" s="1"/>
  <c r="R1169" i="5" s="1"/>
  <c r="R910" i="5"/>
  <c r="S1129" i="5"/>
  <c r="S1135" i="5" s="1"/>
  <c r="S904" i="5" l="1"/>
  <c r="R233" i="5"/>
  <c r="R1173" i="5"/>
  <c r="R1153" i="5" s="1"/>
  <c r="R1170" i="5"/>
  <c r="S929" i="5" l="1"/>
  <c r="S949" i="5"/>
  <c r="S901" i="5"/>
  <c r="S950" i="5"/>
  <c r="S988" i="5"/>
  <c r="S999" i="5" s="1"/>
  <c r="S898" i="5"/>
  <c r="S907" i="5"/>
  <c r="R131" i="5"/>
  <c r="R60" i="5" s="1"/>
  <c r="R653" i="5"/>
  <c r="R1171" i="5"/>
  <c r="R1154" i="5" s="1"/>
  <c r="S102" i="5" l="1"/>
  <c r="S191" i="5"/>
  <c r="S627" i="5"/>
  <c r="S1207" i="5"/>
  <c r="S104" i="5"/>
  <c r="S192" i="5"/>
  <c r="S103" i="5"/>
  <c r="S1005" i="5"/>
  <c r="S101" i="5"/>
  <c r="S190" i="5"/>
  <c r="S646" i="5"/>
  <c r="S1002" i="5"/>
  <c r="S105" i="5"/>
  <c r="S189" i="5"/>
  <c r="S626" i="5"/>
  <c r="S908" i="5"/>
  <c r="S106" i="5" s="1"/>
  <c r="S912" i="5"/>
  <c r="S914" i="5" s="1"/>
  <c r="S968" i="5"/>
  <c r="S973" i="5" s="1"/>
  <c r="S958" i="5"/>
  <c r="S961" i="5" s="1"/>
  <c r="S1003" i="5"/>
  <c r="R1155" i="5"/>
  <c r="R130" i="5"/>
  <c r="R654" i="5"/>
  <c r="R655" i="5" s="1"/>
  <c r="R1189" i="5" s="1"/>
  <c r="R1191" i="5" s="1"/>
  <c r="S1006" i="5" l="1"/>
  <c r="S951" i="5"/>
  <c r="S638" i="5"/>
  <c r="S974" i="5"/>
  <c r="S643" i="5"/>
  <c r="S110" i="5"/>
  <c r="S1150" i="5"/>
  <c r="R237" i="5"/>
  <c r="R262" i="5" s="1"/>
  <c r="R59" i="5"/>
  <c r="R1193" i="5"/>
  <c r="R1197" i="5"/>
  <c r="R1184" i="5" s="1"/>
  <c r="S628" i="5" l="1"/>
  <c r="S114" i="5"/>
  <c r="S195" i="5"/>
  <c r="S226" i="5"/>
  <c r="T966" i="5"/>
  <c r="T970" i="5"/>
  <c r="T976" i="5" s="1"/>
  <c r="S1160" i="5"/>
  <c r="S1164" i="5"/>
  <c r="S193" i="5" s="1"/>
  <c r="R1196" i="5"/>
  <c r="R1185" i="5" s="1"/>
  <c r="R1186" i="5" s="1"/>
  <c r="R139" i="5"/>
  <c r="R216" i="5"/>
  <c r="R217" i="5" s="1"/>
  <c r="R656" i="5"/>
  <c r="R132" i="5"/>
  <c r="R657" i="5"/>
  <c r="S1291" i="5" l="1"/>
  <c r="T971" i="5"/>
  <c r="T972" i="5"/>
  <c r="S1208" i="5"/>
  <c r="S1228" i="5" s="1"/>
  <c r="S1152" i="5"/>
  <c r="R140" i="5"/>
  <c r="R62" i="5" s="1"/>
  <c r="R658" i="5"/>
  <c r="R659" i="5" s="1"/>
  <c r="R61" i="5"/>
  <c r="S214" i="5"/>
  <c r="R248" i="5"/>
  <c r="R247" i="5"/>
  <c r="S1182" i="5"/>
  <c r="R133" i="5"/>
  <c r="R55" i="5"/>
  <c r="R56" i="5" s="1"/>
  <c r="T644" i="5"/>
  <c r="R249" i="5" l="1"/>
  <c r="R256" i="5" s="1"/>
  <c r="S1286" i="5"/>
  <c r="S1467" i="5"/>
  <c r="S1292" i="5" s="1"/>
  <c r="T679" i="5"/>
  <c r="T712" i="5"/>
  <c r="T718" i="5" s="1"/>
  <c r="T720" i="5" s="1"/>
  <c r="T642" i="5"/>
  <c r="T109" i="5"/>
  <c r="R63" i="5"/>
  <c r="R66" i="5" s="1"/>
  <c r="S622" i="5"/>
  <c r="R225" i="5"/>
  <c r="S1234" i="5"/>
  <c r="S1253" i="5"/>
  <c r="S1229" i="5"/>
  <c r="S1192" i="5"/>
  <c r="R136" i="5"/>
  <c r="R137" i="5" s="1"/>
  <c r="R141" i="5" s="1"/>
  <c r="R143" i="5"/>
  <c r="S1290" i="5" l="1"/>
  <c r="S1287" i="5"/>
  <c r="S1285" i="5" s="1"/>
  <c r="S1284" i="5" s="1"/>
  <c r="T685" i="5"/>
  <c r="T687" i="5" s="1"/>
  <c r="T108" i="5"/>
  <c r="T753" i="5"/>
  <c r="T754" i="5"/>
  <c r="S625" i="5"/>
  <c r="S635" i="5" s="1"/>
  <c r="S641" i="5" s="1"/>
  <c r="S645" i="5" s="1"/>
  <c r="S691" i="5"/>
  <c r="S697" i="5" s="1"/>
  <c r="S699" i="5" s="1"/>
  <c r="S1254" i="5"/>
  <c r="S1259" i="5"/>
  <c r="R661" i="5"/>
  <c r="S135" i="5"/>
  <c r="S1235" i="5"/>
  <c r="S1283" i="5" s="1"/>
  <c r="S1230" i="5"/>
  <c r="T758" i="5" l="1"/>
  <c r="T1183" i="5"/>
  <c r="T696" i="5"/>
  <c r="T1151" i="5"/>
  <c r="T129" i="5" s="1"/>
  <c r="T54" i="5" s="1"/>
  <c r="T695" i="5"/>
  <c r="S985" i="5"/>
  <c r="S991" i="5" s="1"/>
  <c r="S986" i="5"/>
  <c r="S992" i="5" s="1"/>
  <c r="S1108" i="5"/>
  <c r="S1114" i="5" s="1"/>
  <c r="S1109" i="5"/>
  <c r="S1115" i="5" s="1"/>
  <c r="S1280" i="5"/>
  <c r="S1236" i="5"/>
  <c r="S1475" i="5" s="1"/>
  <c r="S1473" i="5" s="1"/>
  <c r="S1477" i="5" s="1"/>
  <c r="T1227" i="5"/>
  <c r="S1260" i="5"/>
  <c r="S183" i="5" s="1"/>
  <c r="S184" i="5" s="1"/>
  <c r="S203" i="5" s="1"/>
  <c r="S211" i="5" s="1"/>
  <c r="S215" i="5" s="1"/>
  <c r="S1255" i="5"/>
  <c r="S993" i="5" l="1"/>
  <c r="S112" i="5"/>
  <c r="S647" i="5"/>
  <c r="S113" i="5"/>
  <c r="S649" i="5"/>
  <c r="S1116" i="5"/>
  <c r="S123" i="5"/>
  <c r="S1297" i="5"/>
  <c r="S1267" i="5"/>
  <c r="S1478" i="5"/>
  <c r="S1486" i="5" s="1"/>
  <c r="S1479" i="5"/>
  <c r="T1233" i="5"/>
  <c r="S1261" i="5"/>
  <c r="S222" i="5" s="1"/>
  <c r="T1252" i="5"/>
  <c r="S650" i="5" l="1"/>
  <c r="S931" i="5" s="1"/>
  <c r="S933" i="5" s="1"/>
  <c r="S937" i="5" s="1"/>
  <c r="S236" i="5"/>
  <c r="T1113" i="5"/>
  <c r="T1119" i="5" s="1"/>
  <c r="S234" i="5"/>
  <c r="T990" i="5"/>
  <c r="T996" i="5" s="1"/>
  <c r="T1111" i="5"/>
  <c r="T1122" i="5" s="1"/>
  <c r="S1298" i="5"/>
  <c r="S1302" i="5"/>
  <c r="T1258" i="5"/>
  <c r="T111" i="5" l="1"/>
  <c r="T194" i="5"/>
  <c r="T1004" i="5"/>
  <c r="T648" i="5"/>
  <c r="T201" i="5"/>
  <c r="T1128" i="5"/>
  <c r="T117" i="5"/>
  <c r="T1127" i="5"/>
  <c r="T202" i="5"/>
  <c r="T122" i="5"/>
  <c r="S938" i="5"/>
  <c r="S940" i="5" l="1"/>
  <c r="S942" i="5" s="1"/>
  <c r="S909" i="5" s="1"/>
  <c r="T936" i="5"/>
  <c r="T1129" i="5"/>
  <c r="T1135" i="5" l="1"/>
  <c r="S651" i="5"/>
  <c r="S652" i="5" s="1"/>
  <c r="S107" i="5"/>
  <c r="S910" i="5"/>
  <c r="S1167" i="5" l="1"/>
  <c r="S1169" i="5" s="1"/>
  <c r="T904" i="5"/>
  <c r="S233" i="5"/>
  <c r="S1173" i="5" l="1"/>
  <c r="S1153" i="5" s="1"/>
  <c r="S1170" i="5"/>
  <c r="T988" i="5"/>
  <c r="T999" i="5" s="1"/>
  <c r="T907" i="5"/>
  <c r="T929" i="5"/>
  <c r="T949" i="5"/>
  <c r="T901" i="5"/>
  <c r="T950" i="5"/>
  <c r="T898" i="5"/>
  <c r="S131" i="5" l="1"/>
  <c r="S60" i="5" s="1"/>
  <c r="S653" i="5"/>
  <c r="S1171" i="5"/>
  <c r="S1154" i="5" s="1"/>
  <c r="T190" i="5"/>
  <c r="T1005" i="5"/>
  <c r="T101" i="5"/>
  <c r="T646" i="5"/>
  <c r="T912" i="5"/>
  <c r="T914" i="5" s="1"/>
  <c r="T958" i="5"/>
  <c r="T961" i="5" s="1"/>
  <c r="T968" i="5"/>
  <c r="T973" i="5" s="1"/>
  <c r="T1003" i="5"/>
  <c r="T102" i="5"/>
  <c r="T191" i="5"/>
  <c r="T627" i="5"/>
  <c r="T1207" i="5"/>
  <c r="T104" i="5"/>
  <c r="T192" i="5"/>
  <c r="T103" i="5"/>
  <c r="T1002" i="5"/>
  <c r="T105" i="5"/>
  <c r="T189" i="5"/>
  <c r="T626" i="5"/>
  <c r="T908" i="5"/>
  <c r="T1006" i="5" l="1"/>
  <c r="S1155" i="5"/>
  <c r="S654" i="5"/>
  <c r="S655" i="5" s="1"/>
  <c r="S1189" i="5" s="1"/>
  <c r="S1191" i="5" s="1"/>
  <c r="S130" i="5"/>
  <c r="T974" i="5"/>
  <c r="T643" i="5"/>
  <c r="T110" i="5"/>
  <c r="T638" i="5"/>
  <c r="T951" i="5"/>
  <c r="T106" i="5"/>
  <c r="T1150" i="5" l="1"/>
  <c r="S237" i="5"/>
  <c r="S262" i="5" s="1"/>
  <c r="S1193" i="5"/>
  <c r="S1197" i="5"/>
  <c r="S1184" i="5" s="1"/>
  <c r="S59" i="5"/>
  <c r="U966" i="5"/>
  <c r="T226" i="5"/>
  <c r="U970" i="5"/>
  <c r="T114" i="5"/>
  <c r="T195" i="5"/>
  <c r="T628" i="5"/>
  <c r="T1160" i="5" l="1"/>
  <c r="T1164" i="5"/>
  <c r="T193" i="5" s="1"/>
  <c r="T1291" i="5" s="1"/>
  <c r="S1196" i="5"/>
  <c r="S1185" i="5" s="1"/>
  <c r="S1186" i="5" s="1"/>
  <c r="S139" i="5"/>
  <c r="S656" i="5"/>
  <c r="S216" i="5"/>
  <c r="S217" i="5" s="1"/>
  <c r="S132" i="5"/>
  <c r="S657" i="5"/>
  <c r="U972" i="5"/>
  <c r="U971" i="5"/>
  <c r="U976" i="5"/>
  <c r="T1208" i="5" l="1"/>
  <c r="T1228" i="5" s="1"/>
  <c r="T1152" i="5"/>
  <c r="T1467" i="5"/>
  <c r="T1292" i="5" s="1"/>
  <c r="T1286" i="5"/>
  <c r="S658" i="5"/>
  <c r="S659" i="5" s="1"/>
  <c r="S140" i="5"/>
  <c r="S62" i="5" s="1"/>
  <c r="S61" i="5"/>
  <c r="S248" i="5"/>
  <c r="T214" i="5"/>
  <c r="T1182" i="5"/>
  <c r="S247" i="5"/>
  <c r="S133" i="5"/>
  <c r="S55" i="5"/>
  <c r="S56" i="5" s="1"/>
  <c r="U642" i="5"/>
  <c r="U109" i="5"/>
  <c r="U679" i="5"/>
  <c r="U712" i="5"/>
  <c r="U718" i="5" s="1"/>
  <c r="U720" i="5" s="1"/>
  <c r="U644" i="5"/>
  <c r="S63" i="5" l="1"/>
  <c r="S66" i="5" s="1"/>
  <c r="S249" i="5"/>
  <c r="S256" i="5" s="1"/>
  <c r="T1234" i="5"/>
  <c r="T1253" i="5"/>
  <c r="T1229" i="5"/>
  <c r="T1287" i="5"/>
  <c r="T1285" i="5" s="1"/>
  <c r="T1284" i="5" s="1"/>
  <c r="T1290" i="5"/>
  <c r="T1192" i="5"/>
  <c r="S143" i="5"/>
  <c r="S136" i="5"/>
  <c r="S137" i="5" s="1"/>
  <c r="S141" i="5" s="1"/>
  <c r="U685" i="5"/>
  <c r="U687" i="5" s="1"/>
  <c r="U108" i="5"/>
  <c r="U753" i="5"/>
  <c r="U754" i="5"/>
  <c r="S225" i="5"/>
  <c r="T622" i="5"/>
  <c r="T1254" i="5" l="1"/>
  <c r="T1259" i="5"/>
  <c r="U758" i="5"/>
  <c r="U696" i="5"/>
  <c r="U1183" i="5"/>
  <c r="U695" i="5"/>
  <c r="U1151" i="5"/>
  <c r="U129" i="5" s="1"/>
  <c r="U54" i="5" s="1"/>
  <c r="T625" i="5"/>
  <c r="T635" i="5" s="1"/>
  <c r="T641" i="5" s="1"/>
  <c r="T645" i="5" s="1"/>
  <c r="T691" i="5"/>
  <c r="T697" i="5" s="1"/>
  <c r="T1235" i="5"/>
  <c r="T1283" i="5" s="1"/>
  <c r="T1230" i="5"/>
  <c r="T135" i="5"/>
  <c r="S661" i="5"/>
  <c r="T1109" i="5" l="1"/>
  <c r="T1115" i="5" s="1"/>
  <c r="T1108" i="5"/>
  <c r="T1114" i="5" s="1"/>
  <c r="T985" i="5"/>
  <c r="T991" i="5" s="1"/>
  <c r="T986" i="5"/>
  <c r="T992" i="5" s="1"/>
  <c r="T700" i="5"/>
  <c r="T699" i="5"/>
  <c r="T1280" i="5"/>
  <c r="T1236" i="5"/>
  <c r="T1475" i="5" s="1"/>
  <c r="T1473" i="5" s="1"/>
  <c r="T1477" i="5" s="1"/>
  <c r="U1227" i="5"/>
  <c r="T1260" i="5"/>
  <c r="T183" i="5" s="1"/>
  <c r="T184" i="5" s="1"/>
  <c r="T203" i="5" s="1"/>
  <c r="T211" i="5" s="1"/>
  <c r="T215" i="5" s="1"/>
  <c r="T1255" i="5"/>
  <c r="T1116" i="5" l="1"/>
  <c r="T123" i="5"/>
  <c r="T993" i="5"/>
  <c r="T112" i="5"/>
  <c r="T647" i="5"/>
  <c r="T113" i="5"/>
  <c r="T649" i="5"/>
  <c r="T1297" i="5"/>
  <c r="T1267" i="5"/>
  <c r="T1478" i="5"/>
  <c r="T1486" i="5" s="1"/>
  <c r="T1479" i="5"/>
  <c r="U1233" i="5"/>
  <c r="T1261" i="5"/>
  <c r="T222" i="5" s="1"/>
  <c r="U1252" i="5"/>
  <c r="T236" i="5" l="1"/>
  <c r="U1113" i="5"/>
  <c r="T234" i="5"/>
  <c r="U990" i="5"/>
  <c r="T1298" i="5"/>
  <c r="T1302" i="5"/>
  <c r="U1258" i="5"/>
  <c r="T650" i="5"/>
  <c r="U1111" i="5" l="1"/>
  <c r="U1122" i="5" s="1"/>
  <c r="U1119" i="5"/>
  <c r="U996" i="5"/>
  <c r="T931" i="5"/>
  <c r="T933" i="5" s="1"/>
  <c r="T937" i="5" s="1"/>
  <c r="U201" i="5" l="1"/>
  <c r="U1128" i="5"/>
  <c r="U117" i="5"/>
  <c r="U1127" i="5"/>
  <c r="U202" i="5"/>
  <c r="U122" i="5"/>
  <c r="U194" i="5"/>
  <c r="U111" i="5"/>
  <c r="U1004" i="5"/>
  <c r="U648" i="5"/>
  <c r="T938" i="5"/>
  <c r="T940" i="5" l="1"/>
  <c r="T942" i="5" s="1"/>
  <c r="T909" i="5" s="1"/>
  <c r="U936" i="5"/>
  <c r="U1129" i="5"/>
  <c r="U1135" i="5" l="1"/>
  <c r="S1133" i="5"/>
  <c r="T1133" i="5"/>
  <c r="R1133" i="5"/>
  <c r="U1133" i="5"/>
  <c r="T651" i="5"/>
  <c r="T652" i="5" s="1"/>
  <c r="T107" i="5"/>
  <c r="T910" i="5"/>
  <c r="S1138" i="5" l="1"/>
  <c r="S1143" i="5" s="1"/>
  <c r="S1139" i="5"/>
  <c r="T1138" i="5"/>
  <c r="T1143" i="5" s="1"/>
  <c r="T1139" i="5"/>
  <c r="R1138" i="5"/>
  <c r="R1143" i="5" s="1"/>
  <c r="R1139" i="5"/>
  <c r="U1138" i="5"/>
  <c r="U1143" i="5" s="1"/>
  <c r="U1139" i="5"/>
  <c r="T1167" i="5"/>
  <c r="T1169" i="5" s="1"/>
  <c r="U904" i="5"/>
  <c r="T233" i="5"/>
  <c r="T1173" i="5" l="1"/>
  <c r="T1153" i="5" s="1"/>
  <c r="T1170" i="5"/>
  <c r="U949" i="5"/>
  <c r="U901" i="5"/>
  <c r="U950" i="5"/>
  <c r="U929" i="5"/>
  <c r="U907" i="5"/>
  <c r="U908" i="5" s="1"/>
  <c r="U898" i="5"/>
  <c r="U988" i="5"/>
  <c r="U999" i="5" s="1"/>
  <c r="T131" i="5" l="1"/>
  <c r="T60" i="5" s="1"/>
  <c r="T653" i="5"/>
  <c r="T1171" i="5"/>
  <c r="T1154" i="5" s="1"/>
  <c r="U627" i="5"/>
  <c r="U191" i="5"/>
  <c r="U102" i="5"/>
  <c r="U1207" i="5"/>
  <c r="U104" i="5"/>
  <c r="U192" i="5"/>
  <c r="U103" i="5"/>
  <c r="U638" i="5"/>
  <c r="U106" i="5"/>
  <c r="U912" i="5"/>
  <c r="U914" i="5" s="1"/>
  <c r="U968" i="5"/>
  <c r="U973" i="5" s="1"/>
  <c r="U958" i="5"/>
  <c r="U961" i="5" s="1"/>
  <c r="U1003" i="5"/>
  <c r="U1002" i="5"/>
  <c r="U105" i="5"/>
  <c r="U189" i="5"/>
  <c r="U626" i="5"/>
  <c r="U101" i="5"/>
  <c r="U190" i="5"/>
  <c r="U646" i="5"/>
  <c r="U1005" i="5"/>
  <c r="U951" i="5"/>
  <c r="T1155" i="5" l="1"/>
  <c r="T654" i="5"/>
  <c r="T655" i="5" s="1"/>
  <c r="T1189" i="5" s="1"/>
  <c r="T1191" i="5" s="1"/>
  <c r="T130" i="5"/>
  <c r="T59" i="5" s="1"/>
  <c r="U974" i="5"/>
  <c r="U110" i="5"/>
  <c r="U643" i="5"/>
  <c r="U628" i="5"/>
  <c r="U195" i="5"/>
  <c r="U114" i="5"/>
  <c r="U1006" i="5"/>
  <c r="U1150" i="5" l="1"/>
  <c r="T237" i="5"/>
  <c r="T262" i="5" s="1"/>
  <c r="T1193" i="5"/>
  <c r="T1197" i="5"/>
  <c r="T1184" i="5" s="1"/>
  <c r="U226" i="5"/>
  <c r="V966" i="5"/>
  <c r="V970" i="5"/>
  <c r="S1010" i="5"/>
  <c r="R1010" i="5"/>
  <c r="U1010" i="5"/>
  <c r="T1010" i="5"/>
  <c r="U1160" i="5" l="1"/>
  <c r="U1164" i="5"/>
  <c r="U193" i="5" s="1"/>
  <c r="U1291" i="5" s="1"/>
  <c r="T1196" i="5"/>
  <c r="T1185" i="5" s="1"/>
  <c r="T1186" i="5" s="1"/>
  <c r="T139" i="5"/>
  <c r="T216" i="5"/>
  <c r="T217" i="5" s="1"/>
  <c r="T656" i="5"/>
  <c r="T132" i="5"/>
  <c r="T657" i="5"/>
  <c r="V972" i="5"/>
  <c r="V971" i="5"/>
  <c r="V976" i="5"/>
  <c r="S1013" i="5"/>
  <c r="S1012" i="5"/>
  <c r="S1017" i="5" s="1"/>
  <c r="R1012" i="5"/>
  <c r="R1017" i="5" s="1"/>
  <c r="R1013" i="5"/>
  <c r="U1012" i="5"/>
  <c r="U1017" i="5" s="1"/>
  <c r="U1013" i="5"/>
  <c r="T1013" i="5"/>
  <c r="T1012" i="5"/>
  <c r="T1017" i="5" s="1"/>
  <c r="U1208" i="5" l="1"/>
  <c r="U1228" i="5" s="1"/>
  <c r="U1152" i="5"/>
  <c r="U1286" i="5"/>
  <c r="L1310" i="5"/>
  <c r="U1467" i="5"/>
  <c r="U1292" i="5" s="1"/>
  <c r="T140" i="5"/>
  <c r="T62" i="5" s="1"/>
  <c r="T658" i="5"/>
  <c r="T659" i="5" s="1"/>
  <c r="T61" i="5"/>
  <c r="U214" i="5"/>
  <c r="T248" i="5"/>
  <c r="T247" i="5"/>
  <c r="U1182" i="5"/>
  <c r="T133" i="5"/>
  <c r="T55" i="5"/>
  <c r="T56" i="5" s="1"/>
  <c r="V109" i="5"/>
  <c r="V642" i="5"/>
  <c r="V679" i="5"/>
  <c r="V712" i="5"/>
  <c r="V718" i="5" s="1"/>
  <c r="V720" i="5" s="1"/>
  <c r="V644" i="5"/>
  <c r="T63" i="5" l="1"/>
  <c r="T66" i="5" s="1"/>
  <c r="T249" i="5"/>
  <c r="T256" i="5" s="1"/>
  <c r="U1253" i="5"/>
  <c r="U1234" i="5"/>
  <c r="U1229" i="5"/>
  <c r="U1287" i="5"/>
  <c r="U1285" i="5" s="1"/>
  <c r="U1284" i="5" s="1"/>
  <c r="L1311" i="5"/>
  <c r="L1309" i="5" s="1"/>
  <c r="U1290" i="5"/>
  <c r="U1192" i="5"/>
  <c r="T136" i="5"/>
  <c r="T137" i="5" s="1"/>
  <c r="T141" i="5" s="1"/>
  <c r="T143" i="5"/>
  <c r="V108" i="5"/>
  <c r="V685" i="5"/>
  <c r="V687" i="5" s="1"/>
  <c r="V754" i="5"/>
  <c r="V753" i="5"/>
  <c r="T225" i="5"/>
  <c r="U622" i="5"/>
  <c r="U135" i="5" l="1"/>
  <c r="T661" i="5"/>
  <c r="U1254" i="5"/>
  <c r="U1259" i="5"/>
  <c r="V1151" i="5"/>
  <c r="V129" i="5" s="1"/>
  <c r="V54" i="5" s="1"/>
  <c r="V695" i="5"/>
  <c r="V696" i="5"/>
  <c r="V1183" i="5"/>
  <c r="V758" i="5"/>
  <c r="U625" i="5"/>
  <c r="U635" i="5" s="1"/>
  <c r="U641" i="5" s="1"/>
  <c r="U645" i="5" s="1"/>
  <c r="U691" i="5"/>
  <c r="U697" i="5" s="1"/>
  <c r="U1235" i="5"/>
  <c r="U1283" i="5" s="1"/>
  <c r="U1230" i="5"/>
  <c r="U1109" i="5" l="1"/>
  <c r="U1115" i="5" s="1"/>
  <c r="U985" i="5"/>
  <c r="U991" i="5" s="1"/>
  <c r="U986" i="5"/>
  <c r="U992" i="5" s="1"/>
  <c r="U1108" i="5"/>
  <c r="U1114" i="5" s="1"/>
  <c r="U699" i="5"/>
  <c r="U700" i="5"/>
  <c r="L1308" i="5"/>
  <c r="L1305" i="5" s="1"/>
  <c r="U1280" i="5"/>
  <c r="U1236" i="5"/>
  <c r="U1475" i="5" s="1"/>
  <c r="U1473" i="5" s="1"/>
  <c r="U1477" i="5" s="1"/>
  <c r="V1227" i="5"/>
  <c r="U1260" i="5"/>
  <c r="U183" i="5" s="1"/>
  <c r="U184" i="5" s="1"/>
  <c r="U203" i="5" s="1"/>
  <c r="U211" i="5" s="1"/>
  <c r="U215" i="5" s="1"/>
  <c r="U1255" i="5"/>
  <c r="U993" i="5" l="1"/>
  <c r="U112" i="5"/>
  <c r="U647" i="5"/>
  <c r="U649" i="5"/>
  <c r="U113" i="5"/>
  <c r="U1116" i="5"/>
  <c r="U123" i="5"/>
  <c r="L1325" i="5"/>
  <c r="L1316" i="5"/>
  <c r="U1267" i="5"/>
  <c r="U1297" i="5"/>
  <c r="U1479" i="5"/>
  <c r="U1478" i="5"/>
  <c r="U1486" i="5" s="1"/>
  <c r="V1233" i="5"/>
  <c r="U1261" i="5"/>
  <c r="U222" i="5" s="1"/>
  <c r="V1252" i="5"/>
  <c r="U234" i="5" l="1"/>
  <c r="V990" i="5"/>
  <c r="U236" i="5"/>
  <c r="V1113" i="5"/>
  <c r="M1375" i="5"/>
  <c r="M1329" i="5" s="1"/>
  <c r="N1375" i="5"/>
  <c r="O1375" i="5"/>
  <c r="P1375" i="5"/>
  <c r="Q1375" i="5"/>
  <c r="R1375" i="5"/>
  <c r="S1375" i="5"/>
  <c r="T1375" i="5"/>
  <c r="U1375" i="5"/>
  <c r="V1375" i="5"/>
  <c r="W1375" i="5"/>
  <c r="X1375" i="5"/>
  <c r="Y1375" i="5"/>
  <c r="AS1375" i="5"/>
  <c r="AU1375" i="5"/>
  <c r="AW1375" i="5"/>
  <c r="Z1375" i="5"/>
  <c r="AA1375" i="5"/>
  <c r="AB1375" i="5"/>
  <c r="AC1375" i="5"/>
  <c r="AD1375" i="5"/>
  <c r="AE1375" i="5"/>
  <c r="AF1375" i="5"/>
  <c r="AJ1375" i="5"/>
  <c r="AV1375" i="5"/>
  <c r="AG1375" i="5"/>
  <c r="AH1375" i="5"/>
  <c r="AI1375" i="5"/>
  <c r="AK1375" i="5"/>
  <c r="AL1375" i="5"/>
  <c r="AM1375" i="5"/>
  <c r="AN1375" i="5"/>
  <c r="AO1375" i="5"/>
  <c r="AP1375" i="5"/>
  <c r="AQ1375" i="5"/>
  <c r="AR1375" i="5"/>
  <c r="AT1375" i="5"/>
  <c r="AX1375" i="5"/>
  <c r="AY1375" i="5"/>
  <c r="AZ1375" i="5"/>
  <c r="U1298" i="5"/>
  <c r="U1302" i="5"/>
  <c r="V1258" i="5"/>
  <c r="U650" i="5"/>
  <c r="V996" i="5" l="1"/>
  <c r="V1111" i="5"/>
  <c r="V1122" i="5" s="1"/>
  <c r="V1119" i="5"/>
  <c r="U931" i="5"/>
  <c r="U933" i="5" s="1"/>
  <c r="U937" i="5" s="1"/>
  <c r="V194" i="5" l="1"/>
  <c r="V111" i="5"/>
  <c r="V648" i="5"/>
  <c r="V1004" i="5"/>
  <c r="V201" i="5"/>
  <c r="V1128" i="5"/>
  <c r="V117" i="5"/>
  <c r="V1127" i="5"/>
  <c r="V122" i="5"/>
  <c r="V202" i="5"/>
  <c r="U938" i="5"/>
  <c r="U940" i="5" l="1"/>
  <c r="U942" i="5" s="1"/>
  <c r="U909" i="5" s="1"/>
  <c r="V936" i="5"/>
  <c r="V1129" i="5"/>
  <c r="V1135" i="5" l="1"/>
  <c r="U107" i="5"/>
  <c r="U651" i="5"/>
  <c r="U652" i="5" s="1"/>
  <c r="U910" i="5"/>
  <c r="U1167" i="5" l="1"/>
  <c r="U1169" i="5" s="1"/>
  <c r="U233" i="5"/>
  <c r="V904" i="5"/>
  <c r="U1173" i="5" l="1"/>
  <c r="U1153" i="5" s="1"/>
  <c r="U1170" i="5"/>
  <c r="V907" i="5"/>
  <c r="V901" i="5"/>
  <c r="V929" i="5"/>
  <c r="V949" i="5"/>
  <c r="V898" i="5"/>
  <c r="V988" i="5"/>
  <c r="V999" i="5" s="1"/>
  <c r="V950" i="5"/>
  <c r="U131" i="5" l="1"/>
  <c r="U60" i="5" s="1"/>
  <c r="U653" i="5"/>
  <c r="U1171" i="5"/>
  <c r="U1154" i="5" s="1"/>
  <c r="V912" i="5"/>
  <c r="V914" i="5" s="1"/>
  <c r="V958" i="5"/>
  <c r="V961" i="5" s="1"/>
  <c r="V968" i="5"/>
  <c r="V973" i="5" s="1"/>
  <c r="V1003" i="5"/>
  <c r="V104" i="5"/>
  <c r="V1207" i="5"/>
  <c r="V102" i="5"/>
  <c r="V191" i="5"/>
  <c r="V627" i="5"/>
  <c r="V1002" i="5"/>
  <c r="V189" i="5"/>
  <c r="V626" i="5"/>
  <c r="V105" i="5"/>
  <c r="V1005" i="5"/>
  <c r="V101" i="5"/>
  <c r="V190" i="5"/>
  <c r="V646" i="5"/>
  <c r="V192" i="5"/>
  <c r="V103" i="5"/>
  <c r="V908" i="5"/>
  <c r="V638" i="5" l="1"/>
  <c r="V106" i="5"/>
  <c r="U1155" i="5"/>
  <c r="U130" i="5"/>
  <c r="U654" i="5"/>
  <c r="U655" i="5" s="1"/>
  <c r="U1189" i="5" s="1"/>
  <c r="U1191" i="5" s="1"/>
  <c r="V974" i="5"/>
  <c r="V643" i="5"/>
  <c r="V110" i="5"/>
  <c r="V1006" i="5"/>
  <c r="V951" i="5"/>
  <c r="V1150" i="5" l="1"/>
  <c r="U237" i="5"/>
  <c r="U59" i="5"/>
  <c r="U1193" i="5"/>
  <c r="U1197" i="5"/>
  <c r="U1184" i="5" s="1"/>
  <c r="V226" i="5"/>
  <c r="W966" i="5"/>
  <c r="W970" i="5"/>
  <c r="V114" i="5"/>
  <c r="V195" i="5"/>
  <c r="V628" i="5"/>
  <c r="V1160" i="5" l="1"/>
  <c r="V1164" i="5"/>
  <c r="V193" i="5" s="1"/>
  <c r="V1291" i="5" s="1"/>
  <c r="U262" i="5"/>
  <c r="U1196" i="5"/>
  <c r="U1185" i="5" s="1"/>
  <c r="U1186" i="5" s="1"/>
  <c r="U139" i="5"/>
  <c r="U216" i="5"/>
  <c r="U217" i="5" s="1"/>
  <c r="U656" i="5"/>
  <c r="U132" i="5"/>
  <c r="U657" i="5"/>
  <c r="W971" i="5"/>
  <c r="W972" i="5"/>
  <c r="W976" i="5"/>
  <c r="V1208" i="5" l="1"/>
  <c r="V1228" i="5" s="1"/>
  <c r="V1152" i="5"/>
  <c r="V1286" i="5"/>
  <c r="V1467" i="5"/>
  <c r="V1292" i="5" s="1"/>
  <c r="U140" i="5"/>
  <c r="U658" i="5"/>
  <c r="U659" i="5" s="1"/>
  <c r="U61" i="5"/>
  <c r="V214" i="5"/>
  <c r="U248" i="5"/>
  <c r="U247" i="5"/>
  <c r="U249" i="5" s="1"/>
  <c r="V1182" i="5"/>
  <c r="U133" i="5"/>
  <c r="U55" i="5"/>
  <c r="U56" i="5" s="1"/>
  <c r="W679" i="5"/>
  <c r="W712" i="5"/>
  <c r="W718" i="5" s="1"/>
  <c r="W720" i="5" s="1"/>
  <c r="W109" i="5"/>
  <c r="W642" i="5"/>
  <c r="W644" i="5"/>
  <c r="V1234" i="5" l="1"/>
  <c r="V1253" i="5"/>
  <c r="V1229" i="5"/>
  <c r="V1287" i="5"/>
  <c r="V1285" i="5" s="1"/>
  <c r="V1284" i="5" s="1"/>
  <c r="V1290" i="5"/>
  <c r="V1192" i="5"/>
  <c r="U256" i="5"/>
  <c r="U136" i="5"/>
  <c r="U137" i="5" s="1"/>
  <c r="U141" i="5" s="1"/>
  <c r="U143" i="5"/>
  <c r="W685" i="5"/>
  <c r="W687" i="5" s="1"/>
  <c r="W108" i="5"/>
  <c r="W753" i="5"/>
  <c r="W754" i="5"/>
  <c r="U62" i="5"/>
  <c r="U63" i="5" s="1"/>
  <c r="U66" i="5" s="1"/>
  <c r="V622" i="5"/>
  <c r="U225" i="5"/>
  <c r="V1235" i="5" l="1"/>
  <c r="V1283" i="5" s="1"/>
  <c r="V1280" i="5" s="1"/>
  <c r="V1230" i="5"/>
  <c r="V1254" i="5"/>
  <c r="V1259" i="5"/>
  <c r="W758" i="5"/>
  <c r="W1183" i="5"/>
  <c r="W696" i="5"/>
  <c r="W1151" i="5"/>
  <c r="W129" i="5" s="1"/>
  <c r="W54" i="5" s="1"/>
  <c r="W695" i="5"/>
  <c r="V691" i="5"/>
  <c r="V697" i="5" s="1"/>
  <c r="V625" i="5"/>
  <c r="V635" i="5" s="1"/>
  <c r="V641" i="5" s="1"/>
  <c r="V645" i="5" s="1"/>
  <c r="U661" i="5"/>
  <c r="V135" i="5"/>
  <c r="W1227" i="5" l="1"/>
  <c r="W1233" i="5" s="1"/>
  <c r="V1236" i="5"/>
  <c r="V1475" i="5" s="1"/>
  <c r="V1473" i="5" s="1"/>
  <c r="V1477" i="5" s="1"/>
  <c r="V1297" i="5"/>
  <c r="V699" i="5"/>
  <c r="V700" i="5"/>
  <c r="V985" i="5"/>
  <c r="V991" i="5" s="1"/>
  <c r="V986" i="5"/>
  <c r="V992" i="5" s="1"/>
  <c r="V1108" i="5"/>
  <c r="V1114" i="5" s="1"/>
  <c r="V1109" i="5"/>
  <c r="V1115" i="5" s="1"/>
  <c r="V1260" i="5"/>
  <c r="V1255" i="5"/>
  <c r="V1478" i="5" l="1"/>
  <c r="V1486" i="5" s="1"/>
  <c r="V1479" i="5"/>
  <c r="V183" i="5"/>
  <c r="V184" i="5" s="1"/>
  <c r="V203" i="5" s="1"/>
  <c r="V211" i="5" s="1"/>
  <c r="V215" i="5" s="1"/>
  <c r="V1267" i="5"/>
  <c r="V1298" i="5"/>
  <c r="V1302" i="5"/>
  <c r="V993" i="5"/>
  <c r="V112" i="5"/>
  <c r="V647" i="5"/>
  <c r="V113" i="5"/>
  <c r="V649" i="5"/>
  <c r="V1116" i="5"/>
  <c r="V123" i="5"/>
  <c r="V1261" i="5"/>
  <c r="V222" i="5" s="1"/>
  <c r="W1252" i="5"/>
  <c r="V650" i="5" l="1"/>
  <c r="V931" i="5" s="1"/>
  <c r="V933" i="5" s="1"/>
  <c r="V937" i="5" s="1"/>
  <c r="W990" i="5"/>
  <c r="V234" i="5"/>
  <c r="V236" i="5"/>
  <c r="W1113" i="5"/>
  <c r="W1258" i="5"/>
  <c r="W996" i="5" l="1"/>
  <c r="V938" i="5"/>
  <c r="W1111" i="5"/>
  <c r="W1122" i="5" s="1"/>
  <c r="W1119" i="5"/>
  <c r="W194" i="5" l="1"/>
  <c r="W111" i="5"/>
  <c r="W648" i="5"/>
  <c r="W1004" i="5"/>
  <c r="V940" i="5"/>
  <c r="V942" i="5" s="1"/>
  <c r="V909" i="5" s="1"/>
  <c r="W936" i="5"/>
  <c r="W201" i="5"/>
  <c r="W117" i="5"/>
  <c r="W1128" i="5"/>
  <c r="W202" i="5"/>
  <c r="W1127" i="5"/>
  <c r="W1129" i="5" s="1"/>
  <c r="W122" i="5"/>
  <c r="W1135" i="5" l="1"/>
  <c r="V107" i="5"/>
  <c r="V651" i="5"/>
  <c r="V652" i="5" s="1"/>
  <c r="V910" i="5"/>
  <c r="V1167" i="5" l="1"/>
  <c r="V1169" i="5" s="1"/>
  <c r="W904" i="5"/>
  <c r="V233" i="5"/>
  <c r="V1170" i="5" l="1"/>
  <c r="V1173" i="5"/>
  <c r="V1153" i="5" s="1"/>
  <c r="W907" i="5"/>
  <c r="W908" i="5" s="1"/>
  <c r="W929" i="5"/>
  <c r="W949" i="5"/>
  <c r="W901" i="5"/>
  <c r="W950" i="5"/>
  <c r="W898" i="5"/>
  <c r="W988" i="5"/>
  <c r="W999" i="5" s="1"/>
  <c r="V131" i="5" l="1"/>
  <c r="V60" i="5" s="1"/>
  <c r="V653" i="5"/>
  <c r="V1171" i="5"/>
  <c r="V1154" i="5" s="1"/>
  <c r="W106" i="5"/>
  <c r="W638" i="5"/>
  <c r="W958" i="5"/>
  <c r="W961" i="5" s="1"/>
  <c r="W912" i="5"/>
  <c r="W914" i="5" s="1"/>
  <c r="W968" i="5"/>
  <c r="W973" i="5" s="1"/>
  <c r="W1003" i="5"/>
  <c r="W191" i="5"/>
  <c r="W627" i="5"/>
  <c r="W102" i="5"/>
  <c r="W1207" i="5"/>
  <c r="W104" i="5"/>
  <c r="W192" i="5"/>
  <c r="W103" i="5"/>
  <c r="W1002" i="5"/>
  <c r="W105" i="5"/>
  <c r="W189" i="5"/>
  <c r="W626" i="5"/>
  <c r="W101" i="5"/>
  <c r="W190" i="5"/>
  <c r="W646" i="5"/>
  <c r="W1005" i="5"/>
  <c r="W951" i="5"/>
  <c r="V1155" i="5" l="1"/>
  <c r="V130" i="5"/>
  <c r="V654" i="5"/>
  <c r="V655" i="5" s="1"/>
  <c r="V1189" i="5" s="1"/>
  <c r="V1191" i="5" s="1"/>
  <c r="W974" i="5"/>
  <c r="W643" i="5"/>
  <c r="W110" i="5"/>
  <c r="W195" i="5"/>
  <c r="W114" i="5"/>
  <c r="W628" i="5"/>
  <c r="W1006" i="5"/>
  <c r="V237" i="5" l="1"/>
  <c r="V262" i="5" s="1"/>
  <c r="W1150" i="5"/>
  <c r="V59" i="5"/>
  <c r="V1193" i="5"/>
  <c r="V1197" i="5"/>
  <c r="V1184" i="5" s="1"/>
  <c r="W226" i="5"/>
  <c r="X970" i="5"/>
  <c r="X966" i="5"/>
  <c r="W1160" i="5" l="1"/>
  <c r="W1164" i="5"/>
  <c r="W193" i="5" s="1"/>
  <c r="W1291" i="5" s="1"/>
  <c r="V1196" i="5"/>
  <c r="V1185" i="5" s="1"/>
  <c r="V1186" i="5" s="1"/>
  <c r="V139" i="5"/>
  <c r="V216" i="5"/>
  <c r="V217" i="5" s="1"/>
  <c r="V656" i="5"/>
  <c r="V132" i="5"/>
  <c r="V657" i="5"/>
  <c r="X976" i="5"/>
  <c r="X971" i="5"/>
  <c r="X972" i="5"/>
  <c r="W1208" i="5" l="1"/>
  <c r="W1228" i="5" s="1"/>
  <c r="W1152" i="5"/>
  <c r="W1286" i="5"/>
  <c r="W1467" i="5"/>
  <c r="W1292" i="5" s="1"/>
  <c r="V140" i="5"/>
  <c r="V62" i="5" s="1"/>
  <c r="V658" i="5"/>
  <c r="V659" i="5" s="1"/>
  <c r="V61" i="5"/>
  <c r="W214" i="5"/>
  <c r="V248" i="5"/>
  <c r="V247" i="5"/>
  <c r="W1182" i="5"/>
  <c r="V133" i="5"/>
  <c r="V55" i="5"/>
  <c r="V56" i="5" s="1"/>
  <c r="X644" i="5"/>
  <c r="X679" i="5"/>
  <c r="X712" i="5"/>
  <c r="X718" i="5" s="1"/>
  <c r="X720" i="5" s="1"/>
  <c r="X109" i="5"/>
  <c r="X642" i="5"/>
  <c r="V63" i="5" l="1"/>
  <c r="V66" i="5" s="1"/>
  <c r="W1253" i="5"/>
  <c r="W1234" i="5"/>
  <c r="W1229" i="5"/>
  <c r="W1287" i="5"/>
  <c r="W1285" i="5" s="1"/>
  <c r="W1284" i="5" s="1"/>
  <c r="W1290" i="5"/>
  <c r="W1192" i="5"/>
  <c r="V143" i="5"/>
  <c r="V136" i="5"/>
  <c r="V137" i="5" s="1"/>
  <c r="V141" i="5" s="1"/>
  <c r="X685" i="5"/>
  <c r="X687" i="5" s="1"/>
  <c r="X108" i="5"/>
  <c r="X753" i="5"/>
  <c r="X754" i="5"/>
  <c r="V225" i="5"/>
  <c r="W622" i="5"/>
  <c r="V249" i="5"/>
  <c r="V256" i="5" s="1"/>
  <c r="W135" i="5" l="1"/>
  <c r="V661" i="5"/>
  <c r="W1254" i="5"/>
  <c r="W1259" i="5"/>
  <c r="X1183" i="5"/>
  <c r="X758" i="5"/>
  <c r="X696" i="5"/>
  <c r="X695" i="5"/>
  <c r="X1151" i="5"/>
  <c r="X129" i="5" s="1"/>
  <c r="X54" i="5" s="1"/>
  <c r="W691" i="5"/>
  <c r="W697" i="5" s="1"/>
  <c r="W625" i="5"/>
  <c r="W635" i="5" s="1"/>
  <c r="W641" i="5" s="1"/>
  <c r="W645" i="5" s="1"/>
  <c r="W1235" i="5"/>
  <c r="W1283" i="5" s="1"/>
  <c r="W1230" i="5"/>
  <c r="W700" i="5" l="1"/>
  <c r="W699" i="5"/>
  <c r="W986" i="5"/>
  <c r="W992" i="5" s="1"/>
  <c r="W1109" i="5"/>
  <c r="W1115" i="5" s="1"/>
  <c r="W1108" i="5"/>
  <c r="W1114" i="5" s="1"/>
  <c r="W985" i="5"/>
  <c r="W991" i="5" s="1"/>
  <c r="W1280" i="5"/>
  <c r="W1236" i="5"/>
  <c r="W1475" i="5" s="1"/>
  <c r="W1473" i="5" s="1"/>
  <c r="W1477" i="5" s="1"/>
  <c r="X1227" i="5"/>
  <c r="W1260" i="5"/>
  <c r="W183" i="5" s="1"/>
  <c r="W184" i="5" s="1"/>
  <c r="W203" i="5" s="1"/>
  <c r="W211" i="5" s="1"/>
  <c r="W215" i="5" s="1"/>
  <c r="W1255" i="5"/>
  <c r="W113" i="5" l="1"/>
  <c r="W649" i="5"/>
  <c r="W1116" i="5"/>
  <c r="W123" i="5"/>
  <c r="W993" i="5"/>
  <c r="W647" i="5"/>
  <c r="W112" i="5"/>
  <c r="W1297" i="5"/>
  <c r="W1267" i="5"/>
  <c r="W1478" i="5"/>
  <c r="W1486" i="5" s="1"/>
  <c r="W1479" i="5"/>
  <c r="X1233" i="5"/>
  <c r="W1261" i="5"/>
  <c r="W222" i="5" s="1"/>
  <c r="X1252" i="5"/>
  <c r="W650" i="5" l="1"/>
  <c r="W931" i="5" s="1"/>
  <c r="W933" i="5" s="1"/>
  <c r="W937" i="5" s="1"/>
  <c r="W236" i="5"/>
  <c r="X1113" i="5"/>
  <c r="W234" i="5"/>
  <c r="X990" i="5"/>
  <c r="W1298" i="5"/>
  <c r="W1302" i="5"/>
  <c r="X1258" i="5"/>
  <c r="X1111" i="5" l="1"/>
  <c r="X1122" i="5" s="1"/>
  <c r="X1119" i="5"/>
  <c r="X996" i="5"/>
  <c r="W938" i="5"/>
  <c r="X201" i="5" l="1"/>
  <c r="X1128" i="5"/>
  <c r="X117" i="5"/>
  <c r="X202" i="5"/>
  <c r="X122" i="5"/>
  <c r="X1127" i="5"/>
  <c r="X111" i="5"/>
  <c r="X194" i="5"/>
  <c r="X1004" i="5"/>
  <c r="X648" i="5"/>
  <c r="W940" i="5"/>
  <c r="W942" i="5" s="1"/>
  <c r="W909" i="5" s="1"/>
  <c r="X936" i="5"/>
  <c r="X1129" i="5" l="1"/>
  <c r="X1135" i="5" s="1"/>
  <c r="W651" i="5"/>
  <c r="W652" i="5" s="1"/>
  <c r="W107" i="5"/>
  <c r="W910" i="5"/>
  <c r="W1167" i="5" l="1"/>
  <c r="W1169" i="5" s="1"/>
  <c r="W233" i="5"/>
  <c r="X904" i="5"/>
  <c r="W1173" i="5" l="1"/>
  <c r="W1153" i="5" s="1"/>
  <c r="W1170" i="5"/>
  <c r="X929" i="5"/>
  <c r="X907" i="5"/>
  <c r="X949" i="5"/>
  <c r="X901" i="5"/>
  <c r="X950" i="5"/>
  <c r="X898" i="5"/>
  <c r="X988" i="5"/>
  <c r="X999" i="5" s="1"/>
  <c r="W131" i="5" l="1"/>
  <c r="W60" i="5" s="1"/>
  <c r="W653" i="5"/>
  <c r="W1171" i="5"/>
  <c r="W1154" i="5" s="1"/>
  <c r="X968" i="5"/>
  <c r="X973" i="5" s="1"/>
  <c r="X912" i="5"/>
  <c r="X914" i="5" s="1"/>
  <c r="X958" i="5"/>
  <c r="X961" i="5" s="1"/>
  <c r="X1003" i="5"/>
  <c r="X102" i="5"/>
  <c r="X191" i="5"/>
  <c r="X627" i="5"/>
  <c r="X104" i="5"/>
  <c r="X1207" i="5"/>
  <c r="X103" i="5"/>
  <c r="X192" i="5"/>
  <c r="X1002" i="5"/>
  <c r="X189" i="5"/>
  <c r="X626" i="5"/>
  <c r="X105" i="5"/>
  <c r="X101" i="5"/>
  <c r="X646" i="5"/>
  <c r="X1005" i="5"/>
  <c r="X190" i="5"/>
  <c r="X908" i="5"/>
  <c r="X106" i="5" l="1"/>
  <c r="X638" i="5"/>
  <c r="W1155" i="5"/>
  <c r="W130" i="5"/>
  <c r="W654" i="5"/>
  <c r="W655" i="5" s="1"/>
  <c r="W1189" i="5" s="1"/>
  <c r="W1191" i="5" s="1"/>
  <c r="X974" i="5"/>
  <c r="X643" i="5"/>
  <c r="X110" i="5"/>
  <c r="X1006" i="5"/>
  <c r="X951" i="5"/>
  <c r="W237" i="5" l="1"/>
  <c r="W262" i="5" s="1"/>
  <c r="X1150" i="5"/>
  <c r="W59" i="5"/>
  <c r="W1193" i="5"/>
  <c r="W1197" i="5"/>
  <c r="W1184" i="5" s="1"/>
  <c r="X226" i="5"/>
  <c r="Y966" i="5"/>
  <c r="Y970" i="5"/>
  <c r="X114" i="5"/>
  <c r="X195" i="5"/>
  <c r="X628" i="5"/>
  <c r="X1160" i="5" l="1"/>
  <c r="X1164" i="5"/>
  <c r="X193" i="5" s="1"/>
  <c r="X1291" i="5" s="1"/>
  <c r="W1196" i="5"/>
  <c r="W1185" i="5" s="1"/>
  <c r="W1186" i="5" s="1"/>
  <c r="W656" i="5"/>
  <c r="W139" i="5"/>
  <c r="W216" i="5"/>
  <c r="W217" i="5" s="1"/>
  <c r="W132" i="5"/>
  <c r="W657" i="5"/>
  <c r="Y972" i="5"/>
  <c r="Y971" i="5"/>
  <c r="Y976" i="5"/>
  <c r="X1208" i="5" l="1"/>
  <c r="X1228" i="5" s="1"/>
  <c r="X1152" i="5"/>
  <c r="X1286" i="5"/>
  <c r="X1467" i="5"/>
  <c r="X1292" i="5" s="1"/>
  <c r="W140" i="5"/>
  <c r="W658" i="5"/>
  <c r="W659" i="5" s="1"/>
  <c r="W61" i="5"/>
  <c r="W248" i="5"/>
  <c r="X214" i="5"/>
  <c r="X1182" i="5"/>
  <c r="W247" i="5"/>
  <c r="W133" i="5"/>
  <c r="W55" i="5"/>
  <c r="W56" i="5" s="1"/>
  <c r="Y109" i="5"/>
  <c r="Y642" i="5"/>
  <c r="Y679" i="5"/>
  <c r="Y712" i="5"/>
  <c r="Y718" i="5" s="1"/>
  <c r="Y720" i="5" s="1"/>
  <c r="Y644" i="5"/>
  <c r="W249" i="5" l="1"/>
  <c r="W256" i="5" s="1"/>
  <c r="X622" i="5"/>
  <c r="W225" i="5"/>
  <c r="X1234" i="5"/>
  <c r="X1253" i="5"/>
  <c r="X1229" i="5"/>
  <c r="X1287" i="5"/>
  <c r="X1285" i="5" s="1"/>
  <c r="X1284" i="5" s="1"/>
  <c r="X1290" i="5"/>
  <c r="X1192" i="5"/>
  <c r="W136" i="5"/>
  <c r="W137" i="5" s="1"/>
  <c r="W141" i="5" s="1"/>
  <c r="W143" i="5"/>
  <c r="Y685" i="5"/>
  <c r="Y687" i="5" s="1"/>
  <c r="Y108" i="5"/>
  <c r="Y754" i="5"/>
  <c r="Y753" i="5"/>
  <c r="W62" i="5"/>
  <c r="W63" i="5" s="1"/>
  <c r="W66" i="5" s="1"/>
  <c r="J72" i="5" s="1"/>
  <c r="X691" i="5" l="1"/>
  <c r="X697" i="5" s="1"/>
  <c r="X625" i="5"/>
  <c r="X635" i="5" s="1"/>
  <c r="X641" i="5" s="1"/>
  <c r="X645" i="5" s="1"/>
  <c r="X1254" i="5"/>
  <c r="X1259" i="5"/>
  <c r="Y1151" i="5"/>
  <c r="Y129" i="5" s="1"/>
  <c r="Y54" i="5" s="1"/>
  <c r="Y695" i="5"/>
  <c r="Y758" i="5"/>
  <c r="Y1183" i="5"/>
  <c r="Y696" i="5"/>
  <c r="W661" i="5"/>
  <c r="X135" i="5"/>
  <c r="X1235" i="5"/>
  <c r="X1283" i="5" s="1"/>
  <c r="X1230" i="5"/>
  <c r="X700" i="5" l="1"/>
  <c r="X699" i="5"/>
  <c r="X985" i="5"/>
  <c r="X991" i="5" s="1"/>
  <c r="X986" i="5"/>
  <c r="X992" i="5" s="1"/>
  <c r="X1108" i="5"/>
  <c r="X1114" i="5" s="1"/>
  <c r="X1109" i="5"/>
  <c r="X1115" i="5" s="1"/>
  <c r="X1280" i="5"/>
  <c r="Y1227" i="5"/>
  <c r="X1236" i="5"/>
  <c r="X1475" i="5" s="1"/>
  <c r="X1473" i="5" s="1"/>
  <c r="X1477" i="5" s="1"/>
  <c r="X1260" i="5"/>
  <c r="X183" i="5" s="1"/>
  <c r="X184" i="5" s="1"/>
  <c r="X203" i="5" s="1"/>
  <c r="X211" i="5" s="1"/>
  <c r="X215" i="5" s="1"/>
  <c r="X1255" i="5"/>
  <c r="X112" i="5" l="1"/>
  <c r="X993" i="5"/>
  <c r="X647" i="5"/>
  <c r="X113" i="5"/>
  <c r="X649" i="5"/>
  <c r="X1116" i="5"/>
  <c r="X123" i="5"/>
  <c r="X1297" i="5"/>
  <c r="X1267" i="5"/>
  <c r="Y1233" i="5"/>
  <c r="X1478" i="5"/>
  <c r="X1486" i="5" s="1"/>
  <c r="X1479" i="5"/>
  <c r="X1261" i="5"/>
  <c r="X222" i="5" s="1"/>
  <c r="Y1252" i="5"/>
  <c r="X650" i="5" l="1"/>
  <c r="X931" i="5" s="1"/>
  <c r="X933" i="5" s="1"/>
  <c r="X937" i="5" s="1"/>
  <c r="X938" i="5" s="1"/>
  <c r="X234" i="5"/>
  <c r="Y990" i="5"/>
  <c r="Y996" i="5" s="1"/>
  <c r="X236" i="5"/>
  <c r="Y1113" i="5"/>
  <c r="X1298" i="5"/>
  <c r="X1302" i="5"/>
  <c r="Y1258" i="5"/>
  <c r="Y1111" i="5" l="1"/>
  <c r="Y1122" i="5" s="1"/>
  <c r="Y201" i="5" s="1"/>
  <c r="Y1119" i="5"/>
  <c r="Y194" i="5"/>
  <c r="Y111" i="5"/>
  <c r="Y1004" i="5"/>
  <c r="X940" i="5"/>
  <c r="X942" i="5" s="1"/>
  <c r="X909" i="5" s="1"/>
  <c r="Y936" i="5"/>
  <c r="Y1128" i="5" l="1"/>
  <c r="Y117" i="5"/>
  <c r="Y648" i="5"/>
  <c r="Y1127" i="5"/>
  <c r="Y202" i="5"/>
  <c r="Y122" i="5"/>
  <c r="X107" i="5"/>
  <c r="X651" i="5"/>
  <c r="X652" i="5" s="1"/>
  <c r="X1167" i="5" s="1"/>
  <c r="X1169" i="5" s="1"/>
  <c r="X910" i="5"/>
  <c r="Y1129" i="5" l="1"/>
  <c r="Y1133" i="5"/>
  <c r="W1133" i="5"/>
  <c r="V1133" i="5"/>
  <c r="X1133" i="5"/>
  <c r="Y1135" i="5"/>
  <c r="X233" i="5"/>
  <c r="Y904" i="5"/>
  <c r="X1173" i="5"/>
  <c r="X1153" i="5" s="1"/>
  <c r="X1170" i="5"/>
  <c r="Y1139" i="5" l="1"/>
  <c r="Y1138" i="5"/>
  <c r="Y1143" i="5" s="1"/>
  <c r="W1138" i="5"/>
  <c r="W1143" i="5" s="1"/>
  <c r="W1139" i="5"/>
  <c r="V1139" i="5"/>
  <c r="V1138" i="5"/>
  <c r="V1143" i="5" s="1"/>
  <c r="X1139" i="5"/>
  <c r="X1138" i="5"/>
  <c r="X1143" i="5" s="1"/>
  <c r="Y907" i="5"/>
  <c r="Y929" i="5"/>
  <c r="Y949" i="5"/>
  <c r="Y901" i="5"/>
  <c r="Y950" i="5"/>
  <c r="Y898" i="5"/>
  <c r="Y988" i="5"/>
  <c r="Y999" i="5" s="1"/>
  <c r="X131" i="5"/>
  <c r="X60" i="5" s="1"/>
  <c r="X653" i="5"/>
  <c r="X1171" i="5"/>
  <c r="X1154" i="5" s="1"/>
  <c r="Y908" i="5" l="1"/>
  <c r="Y958" i="5"/>
  <c r="Y961" i="5" s="1"/>
  <c r="Y968" i="5"/>
  <c r="Y973" i="5" s="1"/>
  <c r="Y1003" i="5"/>
  <c r="Y912" i="5"/>
  <c r="Y914" i="5" s="1"/>
  <c r="Y102" i="5"/>
  <c r="Y191" i="5"/>
  <c r="Y627" i="5"/>
  <c r="Y1207" i="5"/>
  <c r="Y104" i="5"/>
  <c r="Y192" i="5"/>
  <c r="Y103" i="5"/>
  <c r="Y1002" i="5"/>
  <c r="Y105" i="5"/>
  <c r="Y189" i="5"/>
  <c r="Y626" i="5"/>
  <c r="Y1005" i="5"/>
  <c r="Y101" i="5"/>
  <c r="Y190" i="5"/>
  <c r="Y646" i="5"/>
  <c r="X1155" i="5"/>
  <c r="X130" i="5"/>
  <c r="X654" i="5"/>
  <c r="X655" i="5" s="1"/>
  <c r="X1189" i="5" s="1"/>
  <c r="X1191" i="5" s="1"/>
  <c r="Y1006" i="5" l="1"/>
  <c r="Y951" i="5"/>
  <c r="Y638" i="5"/>
  <c r="Y106" i="5"/>
  <c r="Y974" i="5"/>
  <c r="Z970" i="5" s="1"/>
  <c r="Y110" i="5"/>
  <c r="Y643" i="5"/>
  <c r="Y1150" i="5"/>
  <c r="X237" i="5"/>
  <c r="X262" i="5" s="1"/>
  <c r="X59" i="5"/>
  <c r="X1193" i="5"/>
  <c r="X1197" i="5"/>
  <c r="X1184" i="5" s="1"/>
  <c r="V1010" i="5"/>
  <c r="Y1010" i="5"/>
  <c r="W1010" i="5" l="1"/>
  <c r="X1010" i="5"/>
  <c r="Y226" i="5"/>
  <c r="Z966" i="5"/>
  <c r="Y628" i="5"/>
  <c r="Y114" i="5"/>
  <c r="Y195" i="5"/>
  <c r="Y1160" i="5"/>
  <c r="Y1164" i="5"/>
  <c r="Y193" i="5" s="1"/>
  <c r="X1196" i="5"/>
  <c r="X1185" i="5" s="1"/>
  <c r="X1186" i="5" s="1"/>
  <c r="X139" i="5"/>
  <c r="X216" i="5"/>
  <c r="X217" i="5" s="1"/>
  <c r="X656" i="5"/>
  <c r="X132" i="5"/>
  <c r="X657" i="5"/>
  <c r="Z976" i="5"/>
  <c r="V1013" i="5"/>
  <c r="V1012" i="5"/>
  <c r="V1017" i="5" s="1"/>
  <c r="Y1012" i="5"/>
  <c r="Y1017" i="5" s="1"/>
  <c r="Y1013" i="5"/>
  <c r="W1012" i="5" l="1"/>
  <c r="W1017" i="5" s="1"/>
  <c r="W1013" i="5"/>
  <c r="X1013" i="5"/>
  <c r="X1012" i="5"/>
  <c r="X1017" i="5" s="1"/>
  <c r="Y1291" i="5"/>
  <c r="Z972" i="5"/>
  <c r="Z971" i="5"/>
  <c r="Y1208" i="5"/>
  <c r="Y1228" i="5" s="1"/>
  <c r="Y1152" i="5"/>
  <c r="X140" i="5"/>
  <c r="X62" i="5" s="1"/>
  <c r="X658" i="5"/>
  <c r="X659" i="5" s="1"/>
  <c r="X61" i="5"/>
  <c r="X248" i="5"/>
  <c r="Y214" i="5"/>
  <c r="Y1182" i="5"/>
  <c r="X247" i="5"/>
  <c r="X133" i="5"/>
  <c r="X55" i="5"/>
  <c r="X56" i="5" s="1"/>
  <c r="Z644" i="5"/>
  <c r="Z712" i="5" l="1"/>
  <c r="Z718" i="5" s="1"/>
  <c r="Z720" i="5" s="1"/>
  <c r="Z753" i="5" s="1"/>
  <c r="Z679" i="5"/>
  <c r="Z685" i="5" s="1"/>
  <c r="Z687" i="5" s="1"/>
  <c r="Z109" i="5"/>
  <c r="Z642" i="5"/>
  <c r="Y1286" i="5"/>
  <c r="M1310" i="5"/>
  <c r="Y1467" i="5"/>
  <c r="Y1292" i="5" s="1"/>
  <c r="M1311" i="5" s="1"/>
  <c r="X63" i="5"/>
  <c r="X66" i="5" s="1"/>
  <c r="K72" i="5" s="1"/>
  <c r="X249" i="5"/>
  <c r="X256" i="5" s="1"/>
  <c r="Y1253" i="5"/>
  <c r="Y1234" i="5"/>
  <c r="Y1229" i="5"/>
  <c r="Y1192" i="5"/>
  <c r="X143" i="5"/>
  <c r="X136" i="5"/>
  <c r="X137" i="5" s="1"/>
  <c r="X141" i="5" s="1"/>
  <c r="Z754" i="5"/>
  <c r="X225" i="5"/>
  <c r="Y622" i="5"/>
  <c r="Z108" i="5" l="1"/>
  <c r="Y1290" i="5"/>
  <c r="Y1287" i="5"/>
  <c r="Y1285" i="5" s="1"/>
  <c r="Y1284" i="5" s="1"/>
  <c r="M1309" i="5"/>
  <c r="Y135" i="5"/>
  <c r="X661" i="5"/>
  <c r="Y1254" i="5"/>
  <c r="Y1259" i="5"/>
  <c r="Z1183" i="5"/>
  <c r="Z758" i="5"/>
  <c r="Z696" i="5"/>
  <c r="Z695" i="5"/>
  <c r="Z1151" i="5"/>
  <c r="Z129" i="5" s="1"/>
  <c r="Z54" i="5" s="1"/>
  <c r="Y691" i="5"/>
  <c r="Y697" i="5" s="1"/>
  <c r="Y625" i="5"/>
  <c r="Y635" i="5" s="1"/>
  <c r="Y641" i="5" s="1"/>
  <c r="Y645" i="5" s="1"/>
  <c r="Y1235" i="5"/>
  <c r="Y1283" i="5" s="1"/>
  <c r="Y1230" i="5"/>
  <c r="Y700" i="5" l="1"/>
  <c r="Y699" i="5"/>
  <c r="Y985" i="5"/>
  <c r="Y991" i="5" s="1"/>
  <c r="Y1108" i="5"/>
  <c r="Y1114" i="5" s="1"/>
  <c r="Y1109" i="5"/>
  <c r="Y1115" i="5" s="1"/>
  <c r="Y986" i="5"/>
  <c r="Y992" i="5" s="1"/>
  <c r="M1308" i="5"/>
  <c r="M1305" i="5" s="1"/>
  <c r="Y1280" i="5"/>
  <c r="Y1236" i="5"/>
  <c r="Y1475" i="5" s="1"/>
  <c r="Y1473" i="5" s="1"/>
  <c r="Y1477" i="5" s="1"/>
  <c r="Z1227" i="5"/>
  <c r="Y1260" i="5"/>
  <c r="Y183" i="5" s="1"/>
  <c r="Y184" i="5" s="1"/>
  <c r="Y203" i="5" s="1"/>
  <c r="Y211" i="5" s="1"/>
  <c r="Y215" i="5" s="1"/>
  <c r="Y1255" i="5"/>
  <c r="Y993" i="5" l="1"/>
  <c r="Y112" i="5"/>
  <c r="Y647" i="5"/>
  <c r="Y1116" i="5"/>
  <c r="Y123" i="5"/>
  <c r="Y113" i="5"/>
  <c r="Y649" i="5"/>
  <c r="M1316" i="5"/>
  <c r="M1325" i="5"/>
  <c r="Y1297" i="5"/>
  <c r="Y1267" i="5"/>
  <c r="Y1479" i="5"/>
  <c r="Y1478" i="5"/>
  <c r="Y1486" i="5" s="1"/>
  <c r="Z1233" i="5"/>
  <c r="Y1261" i="5"/>
  <c r="Y222" i="5" s="1"/>
  <c r="Z1252" i="5"/>
  <c r="Y234" i="5" l="1"/>
  <c r="Z990" i="5"/>
  <c r="Y236" i="5"/>
  <c r="Z1113" i="5"/>
  <c r="AW1376" i="5"/>
  <c r="AV1376" i="5"/>
  <c r="N1376" i="5"/>
  <c r="N1330" i="5" s="1"/>
  <c r="O1376" i="5"/>
  <c r="P1376" i="5"/>
  <c r="Q1376" i="5"/>
  <c r="R1376" i="5"/>
  <c r="S1376" i="5"/>
  <c r="W1376" i="5"/>
  <c r="AA1376" i="5"/>
  <c r="AB1376" i="5"/>
  <c r="AY1376" i="5"/>
  <c r="T1376" i="5"/>
  <c r="V1376" i="5"/>
  <c r="Y1376" i="5"/>
  <c r="Z1376" i="5"/>
  <c r="AH1376" i="5"/>
  <c r="AZ1376" i="5"/>
  <c r="U1376" i="5"/>
  <c r="X1376" i="5"/>
  <c r="AC1376" i="5"/>
  <c r="AD1376" i="5"/>
  <c r="AE1376" i="5"/>
  <c r="AF1376" i="5"/>
  <c r="AG1376" i="5"/>
  <c r="AI1376" i="5"/>
  <c r="AJ1376" i="5"/>
  <c r="AK1376" i="5"/>
  <c r="AL1376" i="5"/>
  <c r="AM1376" i="5"/>
  <c r="AN1376" i="5"/>
  <c r="AO1376" i="5"/>
  <c r="AP1376" i="5"/>
  <c r="AQ1376" i="5"/>
  <c r="AR1376" i="5"/>
  <c r="AS1376" i="5"/>
  <c r="AT1376" i="5"/>
  <c r="AU1376" i="5"/>
  <c r="AX1376" i="5"/>
  <c r="Y1298" i="5"/>
  <c r="Y1302" i="5"/>
  <c r="Z1258" i="5"/>
  <c r="Y650" i="5"/>
  <c r="Z996" i="5" l="1"/>
  <c r="Z1111" i="5"/>
  <c r="Z1122" i="5" s="1"/>
  <c r="Z1119" i="5"/>
  <c r="Y931" i="5"/>
  <c r="Y933" i="5" s="1"/>
  <c r="Y937" i="5" s="1"/>
  <c r="Z194" i="5" l="1"/>
  <c r="Z111" i="5"/>
  <c r="Z1004" i="5"/>
  <c r="Z648" i="5"/>
  <c r="Z117" i="5"/>
  <c r="Z1128" i="5"/>
  <c r="Z201" i="5"/>
  <c r="Z1127" i="5"/>
  <c r="Z1129" i="5" s="1"/>
  <c r="Z202" i="5"/>
  <c r="Z122" i="5"/>
  <c r="Y938" i="5"/>
  <c r="Z1135" i="5" l="1"/>
  <c r="Y940" i="5"/>
  <c r="Y942" i="5" s="1"/>
  <c r="Y909" i="5" s="1"/>
  <c r="Z936" i="5"/>
  <c r="Y107" i="5" l="1"/>
  <c r="Y910" i="5"/>
  <c r="Y651" i="5"/>
  <c r="Y652" i="5" s="1"/>
  <c r="Z904" i="5" l="1"/>
  <c r="Y233" i="5"/>
  <c r="Y1167" i="5"/>
  <c r="Y1169" i="5" s="1"/>
  <c r="Z929" i="5" l="1"/>
  <c r="Z950" i="5"/>
  <c r="Z988" i="5"/>
  <c r="Z999" i="5" s="1"/>
  <c r="Z949" i="5"/>
  <c r="Z901" i="5"/>
  <c r="Z898" i="5"/>
  <c r="Z907" i="5"/>
  <c r="Y1170" i="5"/>
  <c r="Y1173" i="5"/>
  <c r="Y1153" i="5" s="1"/>
  <c r="Z192" i="5" l="1"/>
  <c r="Z103" i="5"/>
  <c r="Z1005" i="5"/>
  <c r="Z190" i="5"/>
  <c r="Z646" i="5"/>
  <c r="Z101" i="5"/>
  <c r="Z191" i="5"/>
  <c r="Z102" i="5"/>
  <c r="Z627" i="5"/>
  <c r="Z1207" i="5"/>
  <c r="Z104" i="5"/>
  <c r="Z1002" i="5"/>
  <c r="Z105" i="5"/>
  <c r="Z626" i="5"/>
  <c r="Z189" i="5"/>
  <c r="Z912" i="5"/>
  <c r="Z914" i="5" s="1"/>
  <c r="Z958" i="5"/>
  <c r="Z961" i="5" s="1"/>
  <c r="Z968" i="5"/>
  <c r="Z973" i="5" s="1"/>
  <c r="Z1003" i="5"/>
  <c r="Y131" i="5"/>
  <c r="Y60" i="5" s="1"/>
  <c r="Y653" i="5"/>
  <c r="Y1171" i="5"/>
  <c r="Y1154" i="5" s="1"/>
  <c r="Z908" i="5"/>
  <c r="Z1006" i="5" l="1"/>
  <c r="Z974" i="5"/>
  <c r="Z643" i="5"/>
  <c r="Z110" i="5"/>
  <c r="Y1155" i="5"/>
  <c r="Y130" i="5"/>
  <c r="Y654" i="5"/>
  <c r="Y655" i="5" s="1"/>
  <c r="Y1189" i="5" s="1"/>
  <c r="Y1191" i="5" s="1"/>
  <c r="Z951" i="5"/>
  <c r="Z106" i="5"/>
  <c r="Z638" i="5"/>
  <c r="AA966" i="5" l="1"/>
  <c r="Z226" i="5"/>
  <c r="AA970" i="5"/>
  <c r="Y237" i="5"/>
  <c r="Y262" i="5" s="1"/>
  <c r="Z1150" i="5"/>
  <c r="Y59" i="5"/>
  <c r="Y1193" i="5"/>
  <c r="Y1197" i="5"/>
  <c r="Y1184" i="5" s="1"/>
  <c r="Z114" i="5"/>
  <c r="Z628" i="5"/>
  <c r="Z195" i="5"/>
  <c r="AA972" i="5" l="1"/>
  <c r="AA971" i="5"/>
  <c r="AA976" i="5"/>
  <c r="Z1160" i="5"/>
  <c r="Z1164" i="5"/>
  <c r="Z193" i="5" s="1"/>
  <c r="Z1291" i="5" s="1"/>
  <c r="Y1196" i="5"/>
  <c r="Y1185" i="5" s="1"/>
  <c r="Y1186" i="5" s="1"/>
  <c r="Y139" i="5"/>
  <c r="Y216" i="5"/>
  <c r="Y217" i="5" s="1"/>
  <c r="Y656" i="5"/>
  <c r="Y132" i="5"/>
  <c r="Y657" i="5"/>
  <c r="AA109" i="5" l="1"/>
  <c r="AA642" i="5"/>
  <c r="AA679" i="5"/>
  <c r="AA712" i="5"/>
  <c r="AA718" i="5" s="1"/>
  <c r="AA720" i="5" s="1"/>
  <c r="AA644" i="5"/>
  <c r="Z1208" i="5"/>
  <c r="Z1228" i="5" s="1"/>
  <c r="Z1152" i="5"/>
  <c r="Z1467" i="5"/>
  <c r="Z1292" i="5" s="1"/>
  <c r="Z1286" i="5"/>
  <c r="Y140" i="5"/>
  <c r="Y62" i="5" s="1"/>
  <c r="Y658" i="5"/>
  <c r="Y659" i="5" s="1"/>
  <c r="Y61" i="5"/>
  <c r="Z214" i="5"/>
  <c r="Y248" i="5"/>
  <c r="Y247" i="5"/>
  <c r="Z1182" i="5"/>
  <c r="Y133" i="5"/>
  <c r="Y55" i="5"/>
  <c r="Y56" i="5" s="1"/>
  <c r="Y249" i="5" l="1"/>
  <c r="Y63" i="5"/>
  <c r="Y66" i="5" s="1"/>
  <c r="L72" i="5" s="1"/>
  <c r="Z622" i="5"/>
  <c r="Y225" i="5"/>
  <c r="AA685" i="5"/>
  <c r="AA687" i="5" s="1"/>
  <c r="AA108" i="5"/>
  <c r="AA754" i="5"/>
  <c r="AA753" i="5"/>
  <c r="Z1234" i="5"/>
  <c r="Z1253" i="5"/>
  <c r="Z1229" i="5"/>
  <c r="Z1287" i="5"/>
  <c r="Z1285" i="5" s="1"/>
  <c r="Z1284" i="5" s="1"/>
  <c r="Z1290" i="5"/>
  <c r="Z1192" i="5"/>
  <c r="Y256" i="5"/>
  <c r="Y143" i="5"/>
  <c r="Y136" i="5"/>
  <c r="Y137" i="5" s="1"/>
  <c r="Y141" i="5" s="1"/>
  <c r="Z691" i="5" l="1"/>
  <c r="Z697" i="5" s="1"/>
  <c r="Z625" i="5"/>
  <c r="Z635" i="5" s="1"/>
  <c r="Z641" i="5" s="1"/>
  <c r="Z645" i="5" s="1"/>
  <c r="AA1151" i="5"/>
  <c r="AA129" i="5" s="1"/>
  <c r="AA54" i="5" s="1"/>
  <c r="AA695" i="5"/>
  <c r="AA758" i="5"/>
  <c r="AA1183" i="5"/>
  <c r="AA696" i="5"/>
  <c r="Z1254" i="5"/>
  <c r="Z1259" i="5"/>
  <c r="Y661" i="5"/>
  <c r="Z135" i="5"/>
  <c r="Z1235" i="5"/>
  <c r="Z1283" i="5" s="1"/>
  <c r="Z1230" i="5"/>
  <c r="Z699" i="5" l="1"/>
  <c r="Z700" i="5"/>
  <c r="Z985" i="5"/>
  <c r="Z991" i="5" s="1"/>
  <c r="Z986" i="5"/>
  <c r="Z992" i="5" s="1"/>
  <c r="Z1108" i="5"/>
  <c r="Z1114" i="5" s="1"/>
  <c r="Z1109" i="5"/>
  <c r="Z1115" i="5" s="1"/>
  <c r="Z1280" i="5"/>
  <c r="AA1227" i="5"/>
  <c r="Z1236" i="5"/>
  <c r="Z1475" i="5" s="1"/>
  <c r="Z1473" i="5" s="1"/>
  <c r="Z1477" i="5" s="1"/>
  <c r="Z1260" i="5"/>
  <c r="Z183" i="5" s="1"/>
  <c r="Z184" i="5" s="1"/>
  <c r="Z203" i="5" s="1"/>
  <c r="Z211" i="5" s="1"/>
  <c r="Z215" i="5" s="1"/>
  <c r="Z1255" i="5"/>
  <c r="Z647" i="5" l="1"/>
  <c r="Z993" i="5"/>
  <c r="Z112" i="5"/>
  <c r="Z113" i="5"/>
  <c r="Z649" i="5"/>
  <c r="Z123" i="5"/>
  <c r="Z1116" i="5"/>
  <c r="Z1297" i="5"/>
  <c r="Z1267" i="5"/>
  <c r="AA1233" i="5"/>
  <c r="Z1479" i="5"/>
  <c r="Z1478" i="5"/>
  <c r="Z1486" i="5" s="1"/>
  <c r="AA1252" i="5"/>
  <c r="Z1261" i="5"/>
  <c r="Z222" i="5" s="1"/>
  <c r="Z650" i="5" l="1"/>
  <c r="Z931" i="5" s="1"/>
  <c r="Z933" i="5" s="1"/>
  <c r="Z937" i="5" s="1"/>
  <c r="Z234" i="5"/>
  <c r="AA990" i="5"/>
  <c r="AA996" i="5" s="1"/>
  <c r="Z236" i="5"/>
  <c r="AA1113" i="5"/>
  <c r="AA1119" i="5" s="1"/>
  <c r="AA1111" i="5"/>
  <c r="AA1122" i="5" s="1"/>
  <c r="Z1298" i="5"/>
  <c r="Z1302" i="5"/>
  <c r="AA1258" i="5"/>
  <c r="AA194" i="5" l="1"/>
  <c r="AA111" i="5"/>
  <c r="AA1004" i="5"/>
  <c r="AA648" i="5"/>
  <c r="AA117" i="5"/>
  <c r="AA1128" i="5"/>
  <c r="AA201" i="5"/>
  <c r="AA1127" i="5"/>
  <c r="AA202" i="5"/>
  <c r="AA122" i="5"/>
  <c r="Z938" i="5"/>
  <c r="AA1129" i="5" l="1"/>
  <c r="AA1135" i="5" s="1"/>
  <c r="Z940" i="5"/>
  <c r="Z942" i="5" s="1"/>
  <c r="Z909" i="5" s="1"/>
  <c r="AA936" i="5"/>
  <c r="Z651" i="5" l="1"/>
  <c r="Z652" i="5" s="1"/>
  <c r="Z1167" i="5" s="1"/>
  <c r="Z1169" i="5" s="1"/>
  <c r="Z107" i="5"/>
  <c r="Z910" i="5"/>
  <c r="Z233" i="5" l="1"/>
  <c r="AA904" i="5"/>
  <c r="Z1173" i="5"/>
  <c r="Z1153" i="5" s="1"/>
  <c r="Z1170" i="5"/>
  <c r="AA907" i="5" l="1"/>
  <c r="AA929" i="5"/>
  <c r="AA949" i="5"/>
  <c r="AA901" i="5"/>
  <c r="AA950" i="5"/>
  <c r="AA898" i="5"/>
  <c r="AA988" i="5"/>
  <c r="AA999" i="5" s="1"/>
  <c r="Z131" i="5"/>
  <c r="Z60" i="5" s="1"/>
  <c r="Z653" i="5"/>
  <c r="Z1171" i="5"/>
  <c r="Z1154" i="5" s="1"/>
  <c r="AA968" i="5" l="1"/>
  <c r="AA973" i="5" s="1"/>
  <c r="AA1003" i="5"/>
  <c r="AA912" i="5"/>
  <c r="AA914" i="5" s="1"/>
  <c r="AA958" i="5"/>
  <c r="AA961" i="5" s="1"/>
  <c r="AA908" i="5"/>
  <c r="AA638" i="5" s="1"/>
  <c r="AA627" i="5"/>
  <c r="AA102" i="5"/>
  <c r="AA191" i="5"/>
  <c r="AA104" i="5"/>
  <c r="AA1207" i="5"/>
  <c r="AA192" i="5"/>
  <c r="AA103" i="5"/>
  <c r="AA1002" i="5"/>
  <c r="AA105" i="5"/>
  <c r="AA189" i="5"/>
  <c r="AA626" i="5"/>
  <c r="AA1005" i="5"/>
  <c r="AA101" i="5"/>
  <c r="AA190" i="5"/>
  <c r="AA646" i="5"/>
  <c r="Z1155" i="5"/>
  <c r="Z130" i="5"/>
  <c r="Z59" i="5" s="1"/>
  <c r="Z654" i="5"/>
  <c r="Z655" i="5" s="1"/>
  <c r="Z1189" i="5" s="1"/>
  <c r="Z1191" i="5" s="1"/>
  <c r="AA951" i="5" l="1"/>
  <c r="AA106" i="5"/>
  <c r="AA1006" i="5"/>
  <c r="AA110" i="5"/>
  <c r="AA974" i="5"/>
  <c r="AA226" i="5" s="1"/>
  <c r="AA643" i="5"/>
  <c r="AA1150" i="5"/>
  <c r="Z237" i="5"/>
  <c r="Z262" i="5" s="1"/>
  <c r="Z1193" i="5"/>
  <c r="Z1197" i="5"/>
  <c r="Z1184" i="5" s="1"/>
  <c r="AA195" i="5" l="1"/>
  <c r="AA114" i="5"/>
  <c r="AA628" i="5"/>
  <c r="AB966" i="5"/>
  <c r="AB970" i="5"/>
  <c r="AB976" i="5" s="1"/>
  <c r="AA1160" i="5"/>
  <c r="AA1164" i="5"/>
  <c r="AA193" i="5" s="1"/>
  <c r="Z1196" i="5"/>
  <c r="Z1185" i="5" s="1"/>
  <c r="Z1186" i="5" s="1"/>
  <c r="Z139" i="5"/>
  <c r="Z216" i="5"/>
  <c r="Z217" i="5" s="1"/>
  <c r="Z132" i="5"/>
  <c r="Z657" i="5"/>
  <c r="AA1291" i="5" l="1"/>
  <c r="AB972" i="5"/>
  <c r="AB971" i="5"/>
  <c r="AA1152" i="5"/>
  <c r="AA1208" i="5"/>
  <c r="AA1228" i="5" s="1"/>
  <c r="Z140" i="5"/>
  <c r="Z658" i="5"/>
  <c r="Z659" i="5" s="1"/>
  <c r="Z61" i="5"/>
  <c r="AA214" i="5"/>
  <c r="Z248" i="5"/>
  <c r="Z247" i="5"/>
  <c r="AA1182" i="5"/>
  <c r="Z133" i="5"/>
  <c r="Z55" i="5"/>
  <c r="Z56" i="5" s="1"/>
  <c r="AB644" i="5"/>
  <c r="AA1286" i="5" l="1"/>
  <c r="AA1467" i="5"/>
  <c r="AA1292" i="5" s="1"/>
  <c r="AA1290" i="5" s="1"/>
  <c r="Z249" i="5"/>
  <c r="Z256" i="5" s="1"/>
  <c r="AB109" i="5"/>
  <c r="AB642" i="5"/>
  <c r="AB712" i="5"/>
  <c r="AB718" i="5" s="1"/>
  <c r="AB720" i="5" s="1"/>
  <c r="AB679" i="5"/>
  <c r="AA1234" i="5"/>
  <c r="AA1253" i="5"/>
  <c r="AA1229" i="5"/>
  <c r="AA1287" i="5"/>
  <c r="AA1192" i="5"/>
  <c r="Z136" i="5"/>
  <c r="Z137" i="5" s="1"/>
  <c r="Z141" i="5" s="1"/>
  <c r="Z143" i="5"/>
  <c r="Z62" i="5"/>
  <c r="Z63" i="5" s="1"/>
  <c r="Z66" i="5" s="1"/>
  <c r="M72" i="5" s="1"/>
  <c r="AA622" i="5"/>
  <c r="Z225" i="5"/>
  <c r="AA1285" i="5" l="1"/>
  <c r="AA1284" i="5" s="1"/>
  <c r="AB753" i="5"/>
  <c r="AB754" i="5"/>
  <c r="AB685" i="5"/>
  <c r="AB687" i="5" s="1"/>
  <c r="AB108" i="5"/>
  <c r="AA1254" i="5"/>
  <c r="AA1259" i="5"/>
  <c r="AB1183" i="5"/>
  <c r="AA691" i="5"/>
  <c r="AA697" i="5" s="1"/>
  <c r="AA699" i="5" s="1"/>
  <c r="AA625" i="5"/>
  <c r="AA635" i="5" s="1"/>
  <c r="AA641" i="5" s="1"/>
  <c r="AA645" i="5" s="1"/>
  <c r="AA1235" i="5"/>
  <c r="AA1283" i="5" s="1"/>
  <c r="AA1230" i="5"/>
  <c r="Z661" i="5"/>
  <c r="AA135" i="5"/>
  <c r="AB758" i="5" l="1"/>
  <c r="AB696" i="5"/>
  <c r="AB695" i="5"/>
  <c r="AB1151" i="5"/>
  <c r="AB129" i="5" s="1"/>
  <c r="AB54" i="5" s="1"/>
  <c r="AA1108" i="5"/>
  <c r="AA1114" i="5" s="1"/>
  <c r="AA1109" i="5"/>
  <c r="AA1115" i="5" s="1"/>
  <c r="AA986" i="5"/>
  <c r="AA992" i="5" s="1"/>
  <c r="AA985" i="5"/>
  <c r="AA991" i="5" s="1"/>
  <c r="AA1280" i="5"/>
  <c r="AA1236" i="5"/>
  <c r="AA1475" i="5" s="1"/>
  <c r="AA1473" i="5" s="1"/>
  <c r="AA1477" i="5" s="1"/>
  <c r="AB1227" i="5"/>
  <c r="AA1260" i="5"/>
  <c r="AA183" i="5" s="1"/>
  <c r="AA184" i="5" s="1"/>
  <c r="AA203" i="5" s="1"/>
  <c r="AA211" i="5" s="1"/>
  <c r="AA215" i="5" s="1"/>
  <c r="AA1255" i="5"/>
  <c r="AA1116" i="5" l="1"/>
  <c r="AA123" i="5"/>
  <c r="AA649" i="5"/>
  <c r="AA113" i="5"/>
  <c r="AA993" i="5"/>
  <c r="AA112" i="5"/>
  <c r="AA647" i="5"/>
  <c r="AA1297" i="5"/>
  <c r="AA1267" i="5"/>
  <c r="AA1478" i="5"/>
  <c r="AA1486" i="5" s="1"/>
  <c r="AA1479" i="5"/>
  <c r="AB1233" i="5"/>
  <c r="AA1261" i="5"/>
  <c r="AA222" i="5" s="1"/>
  <c r="AB1252" i="5"/>
  <c r="AA650" i="5" l="1"/>
  <c r="AA931" i="5" s="1"/>
  <c r="AA933" i="5" s="1"/>
  <c r="AA937" i="5" s="1"/>
  <c r="AB1113" i="5"/>
  <c r="AA236" i="5"/>
  <c r="AA234" i="5"/>
  <c r="AB990" i="5"/>
  <c r="AA1298" i="5"/>
  <c r="AA1302" i="5"/>
  <c r="AB1258" i="5"/>
  <c r="AB1119" i="5" l="1"/>
  <c r="AB1111" i="5"/>
  <c r="AB1122" i="5" s="1"/>
  <c r="AB996" i="5"/>
  <c r="AA938" i="5"/>
  <c r="AB202" i="5" l="1"/>
  <c r="AB1127" i="5"/>
  <c r="AB122" i="5"/>
  <c r="AB117" i="5"/>
  <c r="AB1128" i="5"/>
  <c r="AB201" i="5"/>
  <c r="AB111" i="5"/>
  <c r="AB194" i="5"/>
  <c r="AB1004" i="5"/>
  <c r="AB648" i="5"/>
  <c r="AA940" i="5"/>
  <c r="AA942" i="5" s="1"/>
  <c r="AA909" i="5" s="1"/>
  <c r="AB936" i="5"/>
  <c r="AB1129" i="5" l="1"/>
  <c r="AB1135" i="5" s="1"/>
  <c r="AA651" i="5"/>
  <c r="AA652" i="5" s="1"/>
  <c r="AA107" i="5"/>
  <c r="AA910" i="5"/>
  <c r="AA1167" i="5" l="1"/>
  <c r="AA1169" i="5" s="1"/>
  <c r="AB904" i="5"/>
  <c r="AA233" i="5"/>
  <c r="AA1170" i="5" l="1"/>
  <c r="AA1173" i="5"/>
  <c r="AA1153" i="5" s="1"/>
  <c r="AB929" i="5"/>
  <c r="AB949" i="5"/>
  <c r="AB901" i="5"/>
  <c r="AB950" i="5"/>
  <c r="AB988" i="5"/>
  <c r="AB999" i="5" s="1"/>
  <c r="AB907" i="5"/>
  <c r="AB898" i="5"/>
  <c r="AA131" i="5" l="1"/>
  <c r="AA60" i="5" s="1"/>
  <c r="AA653" i="5"/>
  <c r="AA1171" i="5"/>
  <c r="AA1154" i="5" s="1"/>
  <c r="AB102" i="5"/>
  <c r="AB191" i="5"/>
  <c r="AB627" i="5"/>
  <c r="AB1207" i="5"/>
  <c r="AB104" i="5"/>
  <c r="AB192" i="5"/>
  <c r="AB103" i="5"/>
  <c r="AB1005" i="5"/>
  <c r="AB101" i="5"/>
  <c r="AB190" i="5"/>
  <c r="AB646" i="5"/>
  <c r="AB912" i="5"/>
  <c r="AB914" i="5" s="1"/>
  <c r="AB968" i="5"/>
  <c r="AB973" i="5" s="1"/>
  <c r="AB1003" i="5"/>
  <c r="AB958" i="5"/>
  <c r="AB961" i="5" s="1"/>
  <c r="AB1002" i="5"/>
  <c r="AB105" i="5"/>
  <c r="AB626" i="5"/>
  <c r="AB189" i="5"/>
  <c r="AB908" i="5"/>
  <c r="AB638" i="5" l="1"/>
  <c r="AB106" i="5"/>
  <c r="AA1155" i="5"/>
  <c r="AA654" i="5"/>
  <c r="AA655" i="5" s="1"/>
  <c r="AA1189" i="5" s="1"/>
  <c r="AA1191" i="5" s="1"/>
  <c r="AA130" i="5"/>
  <c r="AB974" i="5"/>
  <c r="AB643" i="5"/>
  <c r="AB110" i="5"/>
  <c r="AB1006" i="5"/>
  <c r="AB951" i="5"/>
  <c r="AA237" i="5" l="1"/>
  <c r="AA262" i="5" s="1"/>
  <c r="AB1150" i="5"/>
  <c r="AA1193" i="5"/>
  <c r="AA1197" i="5"/>
  <c r="AA1184" i="5" s="1"/>
  <c r="AA59" i="5"/>
  <c r="AB226" i="5"/>
  <c r="AC966" i="5"/>
  <c r="AC970" i="5"/>
  <c r="AB114" i="5"/>
  <c r="AB195" i="5"/>
  <c r="AB628" i="5"/>
  <c r="AB1160" i="5" l="1"/>
  <c r="AB1164" i="5"/>
  <c r="AB193" i="5" s="1"/>
  <c r="AB1291" i="5" s="1"/>
  <c r="AA1196" i="5"/>
  <c r="AA1185" i="5" s="1"/>
  <c r="AA1186" i="5" s="1"/>
  <c r="AA139" i="5"/>
  <c r="AA216" i="5"/>
  <c r="AA217" i="5" s="1"/>
  <c r="AA656" i="5"/>
  <c r="AA132" i="5"/>
  <c r="AA657" i="5"/>
  <c r="AC971" i="5"/>
  <c r="AC972" i="5"/>
  <c r="AC976" i="5"/>
  <c r="AB1152" i="5" l="1"/>
  <c r="AB1208" i="5"/>
  <c r="AB1228" i="5" s="1"/>
  <c r="AB1286" i="5"/>
  <c r="AB1467" i="5"/>
  <c r="AB1292" i="5" s="1"/>
  <c r="AA140" i="5"/>
  <c r="AA658" i="5"/>
  <c r="AA659" i="5" s="1"/>
  <c r="AA61" i="5"/>
  <c r="AB214" i="5"/>
  <c r="AA248" i="5"/>
  <c r="AA247" i="5"/>
  <c r="AB1182" i="5"/>
  <c r="AA133" i="5"/>
  <c r="AA55" i="5"/>
  <c r="AA56" i="5" s="1"/>
  <c r="AC679" i="5"/>
  <c r="AC712" i="5"/>
  <c r="AC718" i="5" s="1"/>
  <c r="AC720" i="5" s="1"/>
  <c r="AC109" i="5"/>
  <c r="AC642" i="5"/>
  <c r="AC644" i="5"/>
  <c r="AA249" i="5" l="1"/>
  <c r="AA256" i="5" s="1"/>
  <c r="AB622" i="5"/>
  <c r="AA225" i="5"/>
  <c r="AB1234" i="5"/>
  <c r="AB1253" i="5"/>
  <c r="AB1229" i="5"/>
  <c r="AB1287" i="5"/>
  <c r="AB1285" i="5" s="1"/>
  <c r="AB1284" i="5" s="1"/>
  <c r="AB1290" i="5"/>
  <c r="AB1192" i="5"/>
  <c r="AA143" i="5"/>
  <c r="AA136" i="5"/>
  <c r="AA137" i="5" s="1"/>
  <c r="AA141" i="5" s="1"/>
  <c r="AC685" i="5"/>
  <c r="AC687" i="5" s="1"/>
  <c r="AC108" i="5"/>
  <c r="AC753" i="5"/>
  <c r="AC754" i="5"/>
  <c r="AA62" i="5"/>
  <c r="AA63" i="5" s="1"/>
  <c r="AA66" i="5" s="1"/>
  <c r="N72" i="5" s="1"/>
  <c r="AB625" i="5" l="1"/>
  <c r="AB635" i="5" s="1"/>
  <c r="AB641" i="5" s="1"/>
  <c r="AB645" i="5" s="1"/>
  <c r="AB691" i="5"/>
  <c r="AB697" i="5" s="1"/>
  <c r="AB1254" i="5"/>
  <c r="AB1259" i="5"/>
  <c r="AC696" i="5"/>
  <c r="AC758" i="5"/>
  <c r="AC1183" i="5"/>
  <c r="AC1151" i="5"/>
  <c r="AC129" i="5" s="1"/>
  <c r="AC54" i="5" s="1"/>
  <c r="AC695" i="5"/>
  <c r="AA661" i="5"/>
  <c r="AB135" i="5"/>
  <c r="AB1235" i="5"/>
  <c r="AB1283" i="5" s="1"/>
  <c r="AB1230" i="5"/>
  <c r="AB1108" i="5" l="1"/>
  <c r="AB1114" i="5" s="1"/>
  <c r="AB1109" i="5"/>
  <c r="AB1115" i="5" s="1"/>
  <c r="AB986" i="5"/>
  <c r="AB992" i="5" s="1"/>
  <c r="AB985" i="5"/>
  <c r="AB991" i="5" s="1"/>
  <c r="AB700" i="5"/>
  <c r="AB699" i="5"/>
  <c r="AB1280" i="5"/>
  <c r="AB1236" i="5"/>
  <c r="AB1475" i="5" s="1"/>
  <c r="AB1473" i="5" s="1"/>
  <c r="AB1477" i="5" s="1"/>
  <c r="AC1227" i="5"/>
  <c r="AB1260" i="5"/>
  <c r="AB183" i="5" s="1"/>
  <c r="AB184" i="5" s="1"/>
  <c r="AB203" i="5" s="1"/>
  <c r="AB211" i="5" s="1"/>
  <c r="AB215" i="5" s="1"/>
  <c r="AB1255" i="5"/>
  <c r="AB1116" i="5" l="1"/>
  <c r="AB123" i="5"/>
  <c r="AB113" i="5"/>
  <c r="AB649" i="5"/>
  <c r="AB993" i="5"/>
  <c r="AB112" i="5"/>
  <c r="AB647" i="5"/>
  <c r="AB1297" i="5"/>
  <c r="AB1267" i="5"/>
  <c r="AB1478" i="5"/>
  <c r="AB1486" i="5" s="1"/>
  <c r="AB1479" i="5"/>
  <c r="AC1233" i="5"/>
  <c r="AB1261" i="5"/>
  <c r="AB222" i="5" s="1"/>
  <c r="AC1252" i="5"/>
  <c r="AB650" i="5" l="1"/>
  <c r="AB931" i="5" s="1"/>
  <c r="AB933" i="5" s="1"/>
  <c r="AB937" i="5" s="1"/>
  <c r="AB236" i="5"/>
  <c r="AC1113" i="5"/>
  <c r="AB234" i="5"/>
  <c r="AC990" i="5"/>
  <c r="AC996" i="5" s="1"/>
  <c r="AB1298" i="5"/>
  <c r="AB1302" i="5"/>
  <c r="AC1258" i="5"/>
  <c r="AC1119" i="5" l="1"/>
  <c r="AC1111" i="5"/>
  <c r="AC1122" i="5" s="1"/>
  <c r="AC111" i="5"/>
  <c r="AC194" i="5"/>
  <c r="AC1004" i="5"/>
  <c r="AB938" i="5"/>
  <c r="AC1127" i="5" l="1"/>
  <c r="AC648" i="5"/>
  <c r="AC202" i="5"/>
  <c r="AC122" i="5"/>
  <c r="AC117" i="5"/>
  <c r="AC1128" i="5"/>
  <c r="AC201" i="5"/>
  <c r="AB940" i="5"/>
  <c r="AB942" i="5" s="1"/>
  <c r="AB909" i="5" s="1"/>
  <c r="AC936" i="5"/>
  <c r="AC1129" i="5" l="1"/>
  <c r="AC1135" i="5" s="1"/>
  <c r="AA1133" i="5"/>
  <c r="Z1133" i="5"/>
  <c r="AB1133" i="5"/>
  <c r="AC1133" i="5"/>
  <c r="AB107" i="5"/>
  <c r="AB651" i="5"/>
  <c r="AB652" i="5" s="1"/>
  <c r="AB910" i="5"/>
  <c r="AA1139" i="5" l="1"/>
  <c r="AA1138" i="5"/>
  <c r="AA1143" i="5" s="1"/>
  <c r="Z1139" i="5"/>
  <c r="Z1138" i="5"/>
  <c r="Z1143" i="5" s="1"/>
  <c r="AB1139" i="5"/>
  <c r="AB1138" i="5"/>
  <c r="AB1143" i="5" s="1"/>
  <c r="AC1138" i="5"/>
  <c r="AC1143" i="5" s="1"/>
  <c r="AC1139" i="5"/>
  <c r="AB1167" i="5"/>
  <c r="AB1169" i="5" s="1"/>
  <c r="AC904" i="5"/>
  <c r="AB233" i="5"/>
  <c r="AB1170" i="5" l="1"/>
  <c r="AB1173" i="5"/>
  <c r="AB1153" i="5" s="1"/>
  <c r="AC929" i="5"/>
  <c r="AC901" i="5"/>
  <c r="AC949" i="5"/>
  <c r="AC907" i="5"/>
  <c r="AC898" i="5"/>
  <c r="AC988" i="5"/>
  <c r="AC999" i="5" s="1"/>
  <c r="AC950" i="5"/>
  <c r="AB131" i="5" l="1"/>
  <c r="AB60" i="5" s="1"/>
  <c r="AB653" i="5"/>
  <c r="AB1171" i="5"/>
  <c r="AB1154" i="5" s="1"/>
  <c r="AC1207" i="5"/>
  <c r="AC104" i="5"/>
  <c r="AC102" i="5"/>
  <c r="AC191" i="5"/>
  <c r="AC627" i="5"/>
  <c r="AC912" i="5"/>
  <c r="AC914" i="5" s="1"/>
  <c r="AC958" i="5"/>
  <c r="AC961" i="5" s="1"/>
  <c r="AC968" i="5"/>
  <c r="AC973" i="5" s="1"/>
  <c r="AC1003" i="5"/>
  <c r="AC626" i="5"/>
  <c r="AC1002" i="5"/>
  <c r="AC105" i="5"/>
  <c r="AC189" i="5"/>
  <c r="AC1005" i="5"/>
  <c r="AC190" i="5"/>
  <c r="AC101" i="5"/>
  <c r="AC646" i="5"/>
  <c r="AC192" i="5"/>
  <c r="AC103" i="5"/>
  <c r="AC908" i="5"/>
  <c r="AC1006" i="5" l="1"/>
  <c r="AC638" i="5"/>
  <c r="AC106" i="5"/>
  <c r="AB1155" i="5"/>
  <c r="AB130" i="5"/>
  <c r="AB654" i="5"/>
  <c r="AB655" i="5" s="1"/>
  <c r="AB1189" i="5" s="1"/>
  <c r="AB1191" i="5" s="1"/>
  <c r="AC974" i="5"/>
  <c r="AC643" i="5"/>
  <c r="AC110" i="5"/>
  <c r="AC951" i="5"/>
  <c r="AA1010" i="5" l="1"/>
  <c r="AC1010" i="5"/>
  <c r="Z1010" i="5"/>
  <c r="AB1010" i="5"/>
  <c r="AB237" i="5"/>
  <c r="AB262" i="5" s="1"/>
  <c r="AC1150" i="5"/>
  <c r="AB59" i="5"/>
  <c r="AB1193" i="5"/>
  <c r="AB1197" i="5"/>
  <c r="AB1184" i="5" s="1"/>
  <c r="AC226" i="5"/>
  <c r="AD966" i="5"/>
  <c r="AD970" i="5"/>
  <c r="AC114" i="5"/>
  <c r="AC195" i="5"/>
  <c r="AC628" i="5"/>
  <c r="AA1012" i="5" l="1"/>
  <c r="AA1017" i="5" s="1"/>
  <c r="AA1013" i="5"/>
  <c r="AC1012" i="5"/>
  <c r="AC1017" i="5" s="1"/>
  <c r="AC1013" i="5"/>
  <c r="Z1012" i="5"/>
  <c r="Z1017" i="5" s="1"/>
  <c r="Z1013" i="5"/>
  <c r="AB1013" i="5"/>
  <c r="AB1012" i="5"/>
  <c r="AB1017" i="5" s="1"/>
  <c r="AC1160" i="5"/>
  <c r="AC1164" i="5"/>
  <c r="AC193" i="5" s="1"/>
  <c r="AC1291" i="5" s="1"/>
  <c r="AB1196" i="5"/>
  <c r="AB1185" i="5" s="1"/>
  <c r="AB1186" i="5" s="1"/>
  <c r="AB139" i="5"/>
  <c r="AB216" i="5"/>
  <c r="AB217" i="5" s="1"/>
  <c r="AB656" i="5"/>
  <c r="AB132" i="5"/>
  <c r="AB657" i="5"/>
  <c r="AD972" i="5"/>
  <c r="AD971" i="5"/>
  <c r="AD976" i="5"/>
  <c r="AC1208" i="5" l="1"/>
  <c r="AC1228" i="5" s="1"/>
  <c r="AC1152" i="5"/>
  <c r="AC1467" i="5"/>
  <c r="AC1292" i="5" s="1"/>
  <c r="N1310" i="5"/>
  <c r="AC1286" i="5"/>
  <c r="AB658" i="5"/>
  <c r="AB659" i="5" s="1"/>
  <c r="AB140" i="5"/>
  <c r="AB61" i="5"/>
  <c r="AC214" i="5"/>
  <c r="AB248" i="5"/>
  <c r="AC1182" i="5"/>
  <c r="AB247" i="5"/>
  <c r="AB249" i="5" s="1"/>
  <c r="AB256" i="5" s="1"/>
  <c r="AB133" i="5"/>
  <c r="AB55" i="5"/>
  <c r="AB56" i="5" s="1"/>
  <c r="AD642" i="5"/>
  <c r="AD109" i="5"/>
  <c r="AD679" i="5"/>
  <c r="AD712" i="5"/>
  <c r="AD718" i="5" s="1"/>
  <c r="AD720" i="5" s="1"/>
  <c r="AD644" i="5"/>
  <c r="AC1234" i="5" l="1"/>
  <c r="AC1253" i="5"/>
  <c r="AC1229" i="5"/>
  <c r="AC1287" i="5"/>
  <c r="AC1285" i="5" s="1"/>
  <c r="AC1284" i="5" s="1"/>
  <c r="N1311" i="5"/>
  <c r="N1309" i="5" s="1"/>
  <c r="AC1290" i="5"/>
  <c r="AC1192" i="5"/>
  <c r="AB143" i="5"/>
  <c r="AB136" i="5"/>
  <c r="AB137" i="5" s="1"/>
  <c r="AB141" i="5" s="1"/>
  <c r="AD685" i="5"/>
  <c r="AD687" i="5" s="1"/>
  <c r="AD108" i="5"/>
  <c r="AD753" i="5"/>
  <c r="AD754" i="5"/>
  <c r="AC622" i="5"/>
  <c r="AB225" i="5"/>
  <c r="AB62" i="5"/>
  <c r="AB63" i="5" s="1"/>
  <c r="AB66" i="5" s="1"/>
  <c r="O72" i="5" s="1"/>
  <c r="AC1254" i="5" l="1"/>
  <c r="AC1259" i="5"/>
  <c r="AD758" i="5"/>
  <c r="AD1183" i="5"/>
  <c r="AD696" i="5"/>
  <c r="AD1151" i="5"/>
  <c r="AD129" i="5" s="1"/>
  <c r="AD54" i="5" s="1"/>
  <c r="AD695" i="5"/>
  <c r="AC691" i="5"/>
  <c r="AC697" i="5" s="1"/>
  <c r="AC625" i="5"/>
  <c r="AC635" i="5" s="1"/>
  <c r="AC641" i="5" s="1"/>
  <c r="AC645" i="5" s="1"/>
  <c r="AB661" i="5"/>
  <c r="AC135" i="5"/>
  <c r="AC1235" i="5"/>
  <c r="AC1283" i="5" s="1"/>
  <c r="AC1230" i="5"/>
  <c r="AC699" i="5" l="1"/>
  <c r="AC700" i="5"/>
  <c r="AC1108" i="5"/>
  <c r="AC1114" i="5" s="1"/>
  <c r="AC986" i="5"/>
  <c r="AC992" i="5" s="1"/>
  <c r="AC985" i="5"/>
  <c r="AC991" i="5" s="1"/>
  <c r="AC1109" i="5"/>
  <c r="AC1115" i="5" s="1"/>
  <c r="N1308" i="5"/>
  <c r="N1305" i="5" s="1"/>
  <c r="AC1280" i="5"/>
  <c r="AC1236" i="5"/>
  <c r="AC1475" i="5" s="1"/>
  <c r="AC1473" i="5" s="1"/>
  <c r="AC1477" i="5" s="1"/>
  <c r="AD1227" i="5"/>
  <c r="AC1260" i="5"/>
  <c r="AC183" i="5" s="1"/>
  <c r="AC184" i="5" s="1"/>
  <c r="AC203" i="5" s="1"/>
  <c r="AC211" i="5" s="1"/>
  <c r="AC215" i="5" s="1"/>
  <c r="AC1255" i="5"/>
  <c r="AC1116" i="5" l="1"/>
  <c r="AC123" i="5"/>
  <c r="AC113" i="5"/>
  <c r="AC649" i="5"/>
  <c r="AC993" i="5"/>
  <c r="AC112" i="5"/>
  <c r="AC647" i="5"/>
  <c r="N1325" i="5"/>
  <c r="N1316" i="5"/>
  <c r="AC1279" i="5"/>
  <c r="AC1297" i="5"/>
  <c r="AC1267" i="5"/>
  <c r="AC1478" i="5"/>
  <c r="AC1486" i="5" s="1"/>
  <c r="AC1479" i="5"/>
  <c r="AD1233" i="5"/>
  <c r="AC1261" i="5"/>
  <c r="AC222" i="5" s="1"/>
  <c r="AD1252" i="5"/>
  <c r="AC650" i="5" l="1"/>
  <c r="AC931" i="5" s="1"/>
  <c r="AC933" i="5" s="1"/>
  <c r="AC937" i="5" s="1"/>
  <c r="AC236" i="5"/>
  <c r="AD1113" i="5"/>
  <c r="AC234" i="5"/>
  <c r="AD990" i="5"/>
  <c r="Q1377" i="5"/>
  <c r="V1377" i="5"/>
  <c r="Z1377" i="5"/>
  <c r="AA1377" i="5"/>
  <c r="AB1377" i="5"/>
  <c r="AC1377" i="5"/>
  <c r="AD1377" i="5"/>
  <c r="AE1377" i="5"/>
  <c r="AF1377" i="5"/>
  <c r="O1377" i="5"/>
  <c r="O1331" i="5" s="1"/>
  <c r="R1377" i="5"/>
  <c r="T1377" i="5"/>
  <c r="W1377" i="5"/>
  <c r="Y1377" i="5"/>
  <c r="AI1377" i="5"/>
  <c r="AL1377" i="5"/>
  <c r="P1377" i="5"/>
  <c r="S1377" i="5"/>
  <c r="U1377" i="5"/>
  <c r="X1377" i="5"/>
  <c r="AG1377" i="5"/>
  <c r="AH1377" i="5"/>
  <c r="AJ1377" i="5"/>
  <c r="AK1377" i="5"/>
  <c r="AM1377" i="5"/>
  <c r="AN1377" i="5"/>
  <c r="AO1377" i="5"/>
  <c r="AP1377" i="5"/>
  <c r="AQ1377" i="5"/>
  <c r="AR1377" i="5"/>
  <c r="AS1377" i="5"/>
  <c r="AT1377" i="5"/>
  <c r="AU1377" i="5"/>
  <c r="AV1377" i="5"/>
  <c r="AW1377" i="5"/>
  <c r="AX1377" i="5"/>
  <c r="AY1377" i="5"/>
  <c r="AZ1377" i="5"/>
  <c r="AC1298" i="5"/>
  <c r="AC1302" i="5"/>
  <c r="AD1258" i="5"/>
  <c r="AD1119" i="5" l="1"/>
  <c r="AD1111" i="5"/>
  <c r="AD1122" i="5" s="1"/>
  <c r="AD996" i="5"/>
  <c r="AC938" i="5"/>
  <c r="AD1127" i="5" l="1"/>
  <c r="AD202" i="5"/>
  <c r="AD122" i="5"/>
  <c r="AD117" i="5"/>
  <c r="AD1128" i="5"/>
  <c r="AD201" i="5"/>
  <c r="AD111" i="5"/>
  <c r="AD194" i="5"/>
  <c r="AD1004" i="5"/>
  <c r="AD648" i="5"/>
  <c r="AC940" i="5"/>
  <c r="AC942" i="5" s="1"/>
  <c r="AC909" i="5" s="1"/>
  <c r="AD936" i="5"/>
  <c r="AD1129" i="5" l="1"/>
  <c r="AD1135" i="5" s="1"/>
  <c r="AC107" i="5"/>
  <c r="AC651" i="5"/>
  <c r="AC652" i="5" s="1"/>
  <c r="AC910" i="5"/>
  <c r="AC1167" i="5" l="1"/>
  <c r="AC1169" i="5" s="1"/>
  <c r="AD904" i="5"/>
  <c r="AC233" i="5"/>
  <c r="AC1170" i="5" l="1"/>
  <c r="AC1173" i="5"/>
  <c r="AC1153" i="5" s="1"/>
  <c r="AD907" i="5"/>
  <c r="AD908" i="5" s="1"/>
  <c r="AD929" i="5"/>
  <c r="AD949" i="5"/>
  <c r="AD901" i="5"/>
  <c r="AD950" i="5"/>
  <c r="AD898" i="5"/>
  <c r="AD988" i="5"/>
  <c r="AD999" i="5" s="1"/>
  <c r="AC131" i="5" l="1"/>
  <c r="AC60" i="5" s="1"/>
  <c r="AC653" i="5"/>
  <c r="AC1171" i="5"/>
  <c r="AC1154" i="5" s="1"/>
  <c r="AD638" i="5"/>
  <c r="AD106" i="5"/>
  <c r="AD912" i="5"/>
  <c r="AD914" i="5" s="1"/>
  <c r="AD968" i="5"/>
  <c r="AD973" i="5" s="1"/>
  <c r="AD958" i="5"/>
  <c r="AD961" i="5" s="1"/>
  <c r="AD1003" i="5"/>
  <c r="AD627" i="5"/>
  <c r="AD191" i="5"/>
  <c r="AD102" i="5"/>
  <c r="AD104" i="5"/>
  <c r="AD1207" i="5"/>
  <c r="AD192" i="5"/>
  <c r="AD103" i="5"/>
  <c r="AD1002" i="5"/>
  <c r="AD105" i="5"/>
  <c r="AD189" i="5"/>
  <c r="AD626" i="5"/>
  <c r="AD1005" i="5"/>
  <c r="AD101" i="5"/>
  <c r="AD190" i="5"/>
  <c r="AD646" i="5"/>
  <c r="AD951" i="5"/>
  <c r="AD1006" i="5" l="1"/>
  <c r="AC1155" i="5"/>
  <c r="AC130" i="5"/>
  <c r="AC654" i="5"/>
  <c r="AC655" i="5" s="1"/>
  <c r="AC1189" i="5" s="1"/>
  <c r="AC1191" i="5" s="1"/>
  <c r="AD974" i="5"/>
  <c r="AD110" i="5"/>
  <c r="AD643" i="5"/>
  <c r="AD628" i="5"/>
  <c r="AD195" i="5"/>
  <c r="AD114" i="5"/>
  <c r="AD1150" i="5" l="1"/>
  <c r="AC237" i="5"/>
  <c r="AC59" i="5"/>
  <c r="AC1193" i="5"/>
  <c r="AC1197" i="5"/>
  <c r="AC1184" i="5" s="1"/>
  <c r="AD226" i="5"/>
  <c r="AE966" i="5"/>
  <c r="AE970" i="5"/>
  <c r="AD1160" i="5" l="1"/>
  <c r="AD1164" i="5"/>
  <c r="AD193" i="5" s="1"/>
  <c r="AD1291" i="5" s="1"/>
  <c r="AC262" i="5"/>
  <c r="AC1196" i="5"/>
  <c r="AC1185" i="5" s="1"/>
  <c r="AC1186" i="5" s="1"/>
  <c r="AC139" i="5"/>
  <c r="AC216" i="5"/>
  <c r="AC217" i="5" s="1"/>
  <c r="AC656" i="5"/>
  <c r="AC132" i="5"/>
  <c r="AC657" i="5"/>
  <c r="AE971" i="5"/>
  <c r="AE972" i="5"/>
  <c r="AE976" i="5"/>
  <c r="AD1152" i="5" l="1"/>
  <c r="AD1208" i="5"/>
  <c r="AD1228" i="5" s="1"/>
  <c r="AD1286" i="5"/>
  <c r="AD1467" i="5"/>
  <c r="AD1292" i="5" s="1"/>
  <c r="AC140" i="5"/>
  <c r="AC62" i="5" s="1"/>
  <c r="AC658" i="5"/>
  <c r="AC659" i="5" s="1"/>
  <c r="AC61" i="5"/>
  <c r="AD214" i="5"/>
  <c r="AC248" i="5"/>
  <c r="AC247" i="5"/>
  <c r="AC249" i="5" s="1"/>
  <c r="AD1182" i="5"/>
  <c r="AC133" i="5"/>
  <c r="AC55" i="5"/>
  <c r="AC56" i="5" s="1"/>
  <c r="AE679" i="5"/>
  <c r="AE712" i="5"/>
  <c r="AE718" i="5" s="1"/>
  <c r="AE720" i="5" s="1"/>
  <c r="AE109" i="5"/>
  <c r="AE642" i="5"/>
  <c r="AE644" i="5"/>
  <c r="AD1253" i="5" l="1"/>
  <c r="AD1234" i="5"/>
  <c r="AD1229" i="5"/>
  <c r="AD1287" i="5"/>
  <c r="AD1285" i="5" s="1"/>
  <c r="AD1284" i="5" s="1"/>
  <c r="AD1290" i="5"/>
  <c r="AD1192" i="5"/>
  <c r="AC256" i="5"/>
  <c r="AC136" i="5"/>
  <c r="AC137" i="5" s="1"/>
  <c r="AC141" i="5" s="1"/>
  <c r="AC143" i="5"/>
  <c r="AE685" i="5"/>
  <c r="AE687" i="5" s="1"/>
  <c r="AE108" i="5"/>
  <c r="AE753" i="5"/>
  <c r="AE754" i="5"/>
  <c r="AC63" i="5"/>
  <c r="AC66" i="5" s="1"/>
  <c r="P72" i="5" s="1"/>
  <c r="AC225" i="5"/>
  <c r="AD622" i="5"/>
  <c r="AD1235" i="5" l="1"/>
  <c r="AD1283" i="5" s="1"/>
  <c r="AD1280" i="5" s="1"/>
  <c r="AD1230" i="5"/>
  <c r="AD1254" i="5"/>
  <c r="AD1259" i="5"/>
  <c r="AE696" i="5"/>
  <c r="AE1183" i="5"/>
  <c r="AE758" i="5"/>
  <c r="AE695" i="5"/>
  <c r="AE1151" i="5"/>
  <c r="AE129" i="5" s="1"/>
  <c r="AE54" i="5" s="1"/>
  <c r="AD691" i="5"/>
  <c r="AD697" i="5" s="1"/>
  <c r="AD625" i="5"/>
  <c r="AD635" i="5" s="1"/>
  <c r="AD641" i="5" s="1"/>
  <c r="AD645" i="5" s="1"/>
  <c r="AD135" i="5"/>
  <c r="AC661" i="5"/>
  <c r="AD1236" i="5" l="1"/>
  <c r="AD1475" i="5" s="1"/>
  <c r="AD1473" i="5" s="1"/>
  <c r="AD1477" i="5" s="1"/>
  <c r="AE1227" i="5"/>
  <c r="AE1233" i="5" s="1"/>
  <c r="AD1297" i="5"/>
  <c r="AD699" i="5"/>
  <c r="AD700" i="5"/>
  <c r="AD985" i="5"/>
  <c r="AD991" i="5" s="1"/>
  <c r="AD986" i="5"/>
  <c r="AD992" i="5" s="1"/>
  <c r="AD1108" i="5"/>
  <c r="AD1114" i="5" s="1"/>
  <c r="AD1109" i="5"/>
  <c r="AD1115" i="5" s="1"/>
  <c r="AD1260" i="5"/>
  <c r="AD1255" i="5"/>
  <c r="AD1478" i="5" l="1"/>
  <c r="AD1486" i="5" s="1"/>
  <c r="AD1479" i="5"/>
  <c r="AD183" i="5"/>
  <c r="AD184" i="5" s="1"/>
  <c r="AD203" i="5" s="1"/>
  <c r="AD211" i="5" s="1"/>
  <c r="AD215" i="5" s="1"/>
  <c r="AD1267" i="5"/>
  <c r="AD1298" i="5"/>
  <c r="AD1302" i="5"/>
  <c r="AD993" i="5"/>
  <c r="AD112" i="5"/>
  <c r="AD647" i="5"/>
  <c r="AD649" i="5"/>
  <c r="AD113" i="5"/>
  <c r="AD1116" i="5"/>
  <c r="AD123" i="5"/>
  <c r="AD1261" i="5"/>
  <c r="AD222" i="5" s="1"/>
  <c r="AE1252" i="5"/>
  <c r="AE990" i="5" l="1"/>
  <c r="AD234" i="5"/>
  <c r="AD236" i="5"/>
  <c r="AE1113" i="5"/>
  <c r="AE1258" i="5"/>
  <c r="AD650" i="5"/>
  <c r="AE996" i="5" l="1"/>
  <c r="AE1111" i="5"/>
  <c r="AE1122" i="5" s="1"/>
  <c r="AE1119" i="5"/>
  <c r="AD931" i="5"/>
  <c r="AD933" i="5" s="1"/>
  <c r="AD937" i="5" s="1"/>
  <c r="AE111" i="5" l="1"/>
  <c r="AE194" i="5"/>
  <c r="AE1004" i="5"/>
  <c r="AE648" i="5"/>
  <c r="AE117" i="5"/>
  <c r="AE1128" i="5"/>
  <c r="AE201" i="5"/>
  <c r="AE1127" i="5"/>
  <c r="AE202" i="5"/>
  <c r="AE122" i="5"/>
  <c r="AD938" i="5"/>
  <c r="AE1129" i="5" l="1"/>
  <c r="AE1135" i="5" s="1"/>
  <c r="AD940" i="5"/>
  <c r="AD942" i="5" s="1"/>
  <c r="AD909" i="5" s="1"/>
  <c r="AE936" i="5"/>
  <c r="AD651" i="5" l="1"/>
  <c r="AD652" i="5" s="1"/>
  <c r="AD107" i="5"/>
  <c r="AD910" i="5"/>
  <c r="AD1167" i="5" l="1"/>
  <c r="AD1169" i="5" s="1"/>
  <c r="AD233" i="5"/>
  <c r="AE904" i="5"/>
  <c r="AD1170" i="5" l="1"/>
  <c r="AD1173" i="5"/>
  <c r="AD1153" i="5" s="1"/>
  <c r="AE907" i="5"/>
  <c r="AE950" i="5"/>
  <c r="AE929" i="5"/>
  <c r="AE949" i="5"/>
  <c r="AE901" i="5"/>
  <c r="AE898" i="5"/>
  <c r="AE988" i="5"/>
  <c r="AE999" i="5" s="1"/>
  <c r="AD653" i="5" l="1"/>
  <c r="AD131" i="5"/>
  <c r="AD60" i="5" s="1"/>
  <c r="AD1171" i="5"/>
  <c r="AD1154" i="5" s="1"/>
  <c r="AE912" i="5"/>
  <c r="AE914" i="5" s="1"/>
  <c r="AE958" i="5"/>
  <c r="AE961" i="5" s="1"/>
  <c r="AE968" i="5"/>
  <c r="AE973" i="5" s="1"/>
  <c r="AE1003" i="5"/>
  <c r="AE192" i="5"/>
  <c r="AE103" i="5"/>
  <c r="AE191" i="5"/>
  <c r="AE102" i="5"/>
  <c r="AE627" i="5"/>
  <c r="AE1207" i="5"/>
  <c r="AE104" i="5"/>
  <c r="AE1002" i="5"/>
  <c r="AE105" i="5"/>
  <c r="AE189" i="5"/>
  <c r="AE626" i="5"/>
  <c r="AE1005" i="5"/>
  <c r="AE101" i="5"/>
  <c r="AE190" i="5"/>
  <c r="AE646" i="5"/>
  <c r="AE908" i="5"/>
  <c r="AE106" i="5" l="1"/>
  <c r="AE638" i="5"/>
  <c r="AD1155" i="5"/>
  <c r="AD130" i="5"/>
  <c r="AD654" i="5"/>
  <c r="AD655" i="5" s="1"/>
  <c r="AD1189" i="5" s="1"/>
  <c r="AD1191" i="5" s="1"/>
  <c r="AE974" i="5"/>
  <c r="AE643" i="5"/>
  <c r="AE110" i="5"/>
  <c r="AE951" i="5"/>
  <c r="AE1006" i="5"/>
  <c r="AE1150" i="5" l="1"/>
  <c r="AD237" i="5"/>
  <c r="AD262" i="5" s="1"/>
  <c r="AD59" i="5"/>
  <c r="AD1193" i="5"/>
  <c r="AD1197" i="5"/>
  <c r="AD1184" i="5" s="1"/>
  <c r="AF966" i="5"/>
  <c r="AF970" i="5"/>
  <c r="AE226" i="5"/>
  <c r="AE628" i="5"/>
  <c r="AE195" i="5"/>
  <c r="AE114" i="5"/>
  <c r="AE1160" i="5" l="1"/>
  <c r="AE1164" i="5"/>
  <c r="AE193" i="5" s="1"/>
  <c r="AE1291" i="5" s="1"/>
  <c r="AD1196" i="5"/>
  <c r="AD1185" i="5" s="1"/>
  <c r="AD1186" i="5" s="1"/>
  <c r="AD216" i="5"/>
  <c r="AD217" i="5" s="1"/>
  <c r="AD656" i="5"/>
  <c r="AD139" i="5"/>
  <c r="AD132" i="5"/>
  <c r="AD657" i="5"/>
  <c r="AF971" i="5"/>
  <c r="AF972" i="5"/>
  <c r="AF976" i="5"/>
  <c r="AE1208" i="5" l="1"/>
  <c r="AE1228" i="5" s="1"/>
  <c r="AE1152" i="5"/>
  <c r="AE1286" i="5"/>
  <c r="AE1467" i="5"/>
  <c r="AE1292" i="5" s="1"/>
  <c r="AD140" i="5"/>
  <c r="AD62" i="5" s="1"/>
  <c r="AD658" i="5"/>
  <c r="AD659" i="5" s="1"/>
  <c r="AE214" i="5"/>
  <c r="AD248" i="5"/>
  <c r="AD61" i="5"/>
  <c r="AD247" i="5"/>
  <c r="AE1182" i="5"/>
  <c r="AD133" i="5"/>
  <c r="AD55" i="5"/>
  <c r="AD56" i="5" s="1"/>
  <c r="AF679" i="5"/>
  <c r="AF712" i="5"/>
  <c r="AF718" i="5" s="1"/>
  <c r="AF720" i="5" s="1"/>
  <c r="AF109" i="5"/>
  <c r="AF642" i="5"/>
  <c r="AF644" i="5"/>
  <c r="AD63" i="5" l="1"/>
  <c r="AD66" i="5" s="1"/>
  <c r="Q72" i="5" s="1"/>
  <c r="AE1234" i="5"/>
  <c r="AE1253" i="5"/>
  <c r="AE1229" i="5"/>
  <c r="AE1287" i="5"/>
  <c r="AE1285" i="5" s="1"/>
  <c r="AE1284" i="5" s="1"/>
  <c r="AE1290" i="5"/>
  <c r="AE1192" i="5"/>
  <c r="AD143" i="5"/>
  <c r="AD136" i="5"/>
  <c r="AD137" i="5" s="1"/>
  <c r="AD141" i="5" s="1"/>
  <c r="AF685" i="5"/>
  <c r="AF687" i="5" s="1"/>
  <c r="AF108" i="5"/>
  <c r="AF753" i="5"/>
  <c r="AF754" i="5"/>
  <c r="AD249" i="5"/>
  <c r="AD256" i="5" s="1"/>
  <c r="AE622" i="5"/>
  <c r="AD225" i="5"/>
  <c r="AE1235" i="5" l="1"/>
  <c r="AE1283" i="5" s="1"/>
  <c r="AE1280" i="5" s="1"/>
  <c r="AE1230" i="5"/>
  <c r="AE135" i="5"/>
  <c r="AD661" i="5"/>
  <c r="AE1254" i="5"/>
  <c r="AE1259" i="5"/>
  <c r="AF1183" i="5"/>
  <c r="AF758" i="5"/>
  <c r="AF696" i="5"/>
  <c r="AF1151" i="5"/>
  <c r="AF129" i="5" s="1"/>
  <c r="AF54" i="5" s="1"/>
  <c r="AF695" i="5"/>
  <c r="AE691" i="5"/>
  <c r="AE697" i="5" s="1"/>
  <c r="AE699" i="5" s="1"/>
  <c r="AE625" i="5"/>
  <c r="AE635" i="5" s="1"/>
  <c r="AE641" i="5" s="1"/>
  <c r="AE645" i="5" s="1"/>
  <c r="AF1227" i="5" l="1"/>
  <c r="AF1233" i="5" s="1"/>
  <c r="AE1236" i="5"/>
  <c r="AE1475" i="5" s="1"/>
  <c r="AE1473" i="5" s="1"/>
  <c r="AE1477" i="5" s="1"/>
  <c r="AE1297" i="5"/>
  <c r="AE985" i="5"/>
  <c r="AE991" i="5" s="1"/>
  <c r="AE986" i="5"/>
  <c r="AE992" i="5" s="1"/>
  <c r="AE1108" i="5"/>
  <c r="AE1114" i="5" s="1"/>
  <c r="AE1109" i="5"/>
  <c r="AE1115" i="5" s="1"/>
  <c r="AE1260" i="5"/>
  <c r="AE1255" i="5"/>
  <c r="AE1478" i="5" l="1"/>
  <c r="AE1486" i="5" s="1"/>
  <c r="AE1479" i="5"/>
  <c r="AE183" i="5"/>
  <c r="AE184" i="5" s="1"/>
  <c r="AE203" i="5" s="1"/>
  <c r="AE211" i="5" s="1"/>
  <c r="AE215" i="5" s="1"/>
  <c r="AE1267" i="5"/>
  <c r="AE1298" i="5"/>
  <c r="AE1302" i="5"/>
  <c r="AE993" i="5"/>
  <c r="AE112" i="5"/>
  <c r="AE647" i="5"/>
  <c r="AE113" i="5"/>
  <c r="AE649" i="5"/>
  <c r="AE1116" i="5"/>
  <c r="AE123" i="5"/>
  <c r="AE1261" i="5"/>
  <c r="AE222" i="5" s="1"/>
  <c r="AF1252" i="5"/>
  <c r="AE650" i="5" l="1"/>
  <c r="AE931" i="5" s="1"/>
  <c r="AE933" i="5" s="1"/>
  <c r="AE937" i="5" s="1"/>
  <c r="AE234" i="5"/>
  <c r="AF990" i="5"/>
  <c r="AE236" i="5"/>
  <c r="AF1113" i="5"/>
  <c r="AF1258" i="5"/>
  <c r="AF996" i="5" l="1"/>
  <c r="AE938" i="5"/>
  <c r="AF1119" i="5"/>
  <c r="AF1111" i="5"/>
  <c r="AF1122" i="5" s="1"/>
  <c r="AF111" i="5" l="1"/>
  <c r="AF194" i="5"/>
  <c r="AF1004" i="5"/>
  <c r="AF648" i="5"/>
  <c r="AE940" i="5"/>
  <c r="AE942" i="5" s="1"/>
  <c r="AE909" i="5" s="1"/>
  <c r="AF936" i="5"/>
  <c r="AF1127" i="5"/>
  <c r="AF202" i="5"/>
  <c r="AF122" i="5"/>
  <c r="AF117" i="5"/>
  <c r="AF1128" i="5"/>
  <c r="AF201" i="5"/>
  <c r="AF1129" i="5" l="1"/>
  <c r="AE107" i="5"/>
  <c r="AE651" i="5"/>
  <c r="AE652" i="5" s="1"/>
  <c r="AE910" i="5"/>
  <c r="AF1135" i="5" l="1"/>
  <c r="AE1167" i="5"/>
  <c r="AE1169" i="5" s="1"/>
  <c r="AE233" i="5"/>
  <c r="AF904" i="5"/>
  <c r="AE1170" i="5" l="1"/>
  <c r="AE1173" i="5"/>
  <c r="AE1153" i="5" s="1"/>
  <c r="AF950" i="5"/>
  <c r="AF898" i="5"/>
  <c r="AF929" i="5"/>
  <c r="AF949" i="5"/>
  <c r="AF901" i="5"/>
  <c r="AF907" i="5"/>
  <c r="AF908" i="5" s="1"/>
  <c r="AF988" i="5"/>
  <c r="AF999" i="5" s="1"/>
  <c r="AE653" i="5" l="1"/>
  <c r="AE131" i="5"/>
  <c r="AE60" i="5" s="1"/>
  <c r="AE1171" i="5"/>
  <c r="AE1154" i="5" s="1"/>
  <c r="AF192" i="5"/>
  <c r="AF103" i="5"/>
  <c r="AF1002" i="5"/>
  <c r="AF626" i="5"/>
  <c r="AF105" i="5"/>
  <c r="AF189" i="5"/>
  <c r="AF102" i="5"/>
  <c r="AF191" i="5"/>
  <c r="AF627" i="5"/>
  <c r="AF1207" i="5"/>
  <c r="AF104" i="5"/>
  <c r="AF106" i="5"/>
  <c r="AF638" i="5"/>
  <c r="AF912" i="5"/>
  <c r="AF914" i="5" s="1"/>
  <c r="AF958" i="5"/>
  <c r="AF961" i="5" s="1"/>
  <c r="AF968" i="5"/>
  <c r="AF973" i="5" s="1"/>
  <c r="AF1003" i="5"/>
  <c r="AF1005" i="5"/>
  <c r="AF101" i="5"/>
  <c r="AF190" i="5"/>
  <c r="AF646" i="5"/>
  <c r="AF951" i="5"/>
  <c r="AF1006" i="5" l="1"/>
  <c r="AE1155" i="5"/>
  <c r="AE654" i="5"/>
  <c r="AE655" i="5" s="1"/>
  <c r="AE1189" i="5" s="1"/>
  <c r="AE1191" i="5" s="1"/>
  <c r="AE130" i="5"/>
  <c r="AF974" i="5"/>
  <c r="AF643" i="5"/>
  <c r="AF110" i="5"/>
  <c r="AF628" i="5"/>
  <c r="AF195" i="5"/>
  <c r="AF114" i="5"/>
  <c r="AF1150" i="5" l="1"/>
  <c r="AE237" i="5"/>
  <c r="AE262" i="5" s="1"/>
  <c r="AE1193" i="5"/>
  <c r="AE1197" i="5"/>
  <c r="AE1184" i="5" s="1"/>
  <c r="AE59" i="5"/>
  <c r="AF226" i="5"/>
  <c r="AG966" i="5"/>
  <c r="AG970" i="5"/>
  <c r="AF1160" i="5" l="1"/>
  <c r="AF1164" i="5"/>
  <c r="AF193" i="5" s="1"/>
  <c r="AF1291" i="5" s="1"/>
  <c r="AE1196" i="5"/>
  <c r="AE1185" i="5" s="1"/>
  <c r="AE1186" i="5" s="1"/>
  <c r="AE139" i="5"/>
  <c r="AE216" i="5"/>
  <c r="AE217" i="5" s="1"/>
  <c r="AE656" i="5"/>
  <c r="AE132" i="5"/>
  <c r="AE657" i="5"/>
  <c r="AG971" i="5"/>
  <c r="AG972" i="5"/>
  <c r="AG976" i="5"/>
  <c r="AF1208" i="5" l="1"/>
  <c r="AF1228" i="5" s="1"/>
  <c r="AF1152" i="5"/>
  <c r="AF1286" i="5"/>
  <c r="AF1467" i="5"/>
  <c r="AF1292" i="5" s="1"/>
  <c r="AE140" i="5"/>
  <c r="AE62" i="5" s="1"/>
  <c r="AE658" i="5"/>
  <c r="AE659" i="5" s="1"/>
  <c r="AE61" i="5"/>
  <c r="AF214" i="5"/>
  <c r="AE248" i="5"/>
  <c r="AE247" i="5"/>
  <c r="AF1182" i="5"/>
  <c r="AE133" i="5"/>
  <c r="AE55" i="5"/>
  <c r="AE56" i="5" s="1"/>
  <c r="AG712" i="5"/>
  <c r="AG718" i="5" s="1"/>
  <c r="AG720" i="5" s="1"/>
  <c r="AG679" i="5"/>
  <c r="AG642" i="5"/>
  <c r="AG109" i="5"/>
  <c r="AG644" i="5"/>
  <c r="AE249" i="5" l="1"/>
  <c r="AE256" i="5" s="1"/>
  <c r="AE63" i="5"/>
  <c r="AE66" i="5" s="1"/>
  <c r="R72" i="5" s="1"/>
  <c r="AF1234" i="5"/>
  <c r="AF1253" i="5"/>
  <c r="AF1229" i="5"/>
  <c r="AF1287" i="5"/>
  <c r="AF1285" i="5" s="1"/>
  <c r="AF1284" i="5" s="1"/>
  <c r="AF1290" i="5"/>
  <c r="AF1192" i="5"/>
  <c r="AE136" i="5"/>
  <c r="AE137" i="5" s="1"/>
  <c r="AE141" i="5" s="1"/>
  <c r="AE143" i="5"/>
  <c r="AG753" i="5"/>
  <c r="AG754" i="5"/>
  <c r="AG685" i="5"/>
  <c r="AG687" i="5" s="1"/>
  <c r="AG108" i="5"/>
  <c r="AF622" i="5"/>
  <c r="AE225" i="5"/>
  <c r="AF1254" i="5" l="1"/>
  <c r="AF1259" i="5"/>
  <c r="AG758" i="5"/>
  <c r="AG1183" i="5"/>
  <c r="AG696" i="5"/>
  <c r="AG1151" i="5"/>
  <c r="AG129" i="5" s="1"/>
  <c r="AG54" i="5" s="1"/>
  <c r="AG695" i="5"/>
  <c r="AF691" i="5"/>
  <c r="AF697" i="5" s="1"/>
  <c r="AF699" i="5" s="1"/>
  <c r="AF625" i="5"/>
  <c r="AF635" i="5" s="1"/>
  <c r="AF641" i="5" s="1"/>
  <c r="AF645" i="5" s="1"/>
  <c r="AF1235" i="5"/>
  <c r="AF1283" i="5" s="1"/>
  <c r="AF1230" i="5"/>
  <c r="AF135" i="5"/>
  <c r="AE661" i="5"/>
  <c r="AF986" i="5" l="1"/>
  <c r="AF992" i="5" s="1"/>
  <c r="AF985" i="5"/>
  <c r="AF991" i="5" s="1"/>
  <c r="AF1108" i="5"/>
  <c r="AF1114" i="5" s="1"/>
  <c r="AF1109" i="5"/>
  <c r="AF1115" i="5" s="1"/>
  <c r="AF1280" i="5"/>
  <c r="AG1227" i="5"/>
  <c r="AF1236" i="5"/>
  <c r="AF1475" i="5" s="1"/>
  <c r="AF1473" i="5" s="1"/>
  <c r="AF1477" i="5" s="1"/>
  <c r="AF1260" i="5"/>
  <c r="AF183" i="5" s="1"/>
  <c r="AF184" i="5" s="1"/>
  <c r="AF203" i="5" s="1"/>
  <c r="AF211" i="5" s="1"/>
  <c r="AF215" i="5" s="1"/>
  <c r="AF1255" i="5"/>
  <c r="AF113" i="5" l="1"/>
  <c r="AF649" i="5"/>
  <c r="AF993" i="5"/>
  <c r="AF647" i="5"/>
  <c r="AF112" i="5"/>
  <c r="AF1116" i="5"/>
  <c r="AF123" i="5"/>
  <c r="AF1297" i="5"/>
  <c r="AF1267" i="5"/>
  <c r="AG1233" i="5"/>
  <c r="AF1479" i="5"/>
  <c r="AF1478" i="5"/>
  <c r="AF1486" i="5" s="1"/>
  <c r="AF1261" i="5"/>
  <c r="AF222" i="5" s="1"/>
  <c r="AG1252" i="5"/>
  <c r="AF650" i="5" l="1"/>
  <c r="AF931" i="5" s="1"/>
  <c r="AF933" i="5" s="1"/>
  <c r="AF937" i="5" s="1"/>
  <c r="AG990" i="5"/>
  <c r="AF234" i="5"/>
  <c r="AG1113" i="5"/>
  <c r="AF236" i="5"/>
  <c r="AF1298" i="5"/>
  <c r="AF1302" i="5"/>
  <c r="AG1258" i="5"/>
  <c r="AG996" i="5" l="1"/>
  <c r="AF938" i="5"/>
  <c r="AG1111" i="5"/>
  <c r="AG1122" i="5" s="1"/>
  <c r="AG1119" i="5"/>
  <c r="AG111" i="5" l="1"/>
  <c r="AG194" i="5"/>
  <c r="AG1004" i="5"/>
  <c r="AG648" i="5"/>
  <c r="AF940" i="5"/>
  <c r="AF942" i="5" s="1"/>
  <c r="AF909" i="5" s="1"/>
  <c r="AG936" i="5"/>
  <c r="AG1128" i="5"/>
  <c r="AG201" i="5"/>
  <c r="AG117" i="5"/>
  <c r="AG202" i="5"/>
  <c r="AG122" i="5"/>
  <c r="AG1127" i="5"/>
  <c r="AG1129" i="5" l="1"/>
  <c r="AE1133" i="5"/>
  <c r="AG1133" i="5"/>
  <c r="AD1133" i="5"/>
  <c r="AF1133" i="5"/>
  <c r="AG1135" i="5"/>
  <c r="AF910" i="5"/>
  <c r="AF651" i="5"/>
  <c r="AF652" i="5" s="1"/>
  <c r="AF107" i="5"/>
  <c r="AE1138" i="5" l="1"/>
  <c r="AE1143" i="5" s="1"/>
  <c r="AE1139" i="5"/>
  <c r="AG1138" i="5"/>
  <c r="AG1143" i="5" s="1"/>
  <c r="AG1139" i="5"/>
  <c r="AD1138" i="5"/>
  <c r="AD1143" i="5" s="1"/>
  <c r="AD1139" i="5"/>
  <c r="AF1138" i="5"/>
  <c r="AF1143" i="5" s="1"/>
  <c r="AF1139" i="5"/>
  <c r="AF233" i="5"/>
  <c r="AG904" i="5"/>
  <c r="AF1167" i="5"/>
  <c r="AF1169" i="5" s="1"/>
  <c r="AG929" i="5" l="1"/>
  <c r="AG949" i="5"/>
  <c r="AG907" i="5"/>
  <c r="AG908" i="5" s="1"/>
  <c r="AG901" i="5"/>
  <c r="AG950" i="5"/>
  <c r="AG898" i="5"/>
  <c r="AG988" i="5"/>
  <c r="AG999" i="5" s="1"/>
  <c r="AF1173" i="5"/>
  <c r="AF1153" i="5" s="1"/>
  <c r="AF1170" i="5"/>
  <c r="AG627" i="5" l="1"/>
  <c r="AG102" i="5"/>
  <c r="AG191" i="5"/>
  <c r="AG638" i="5"/>
  <c r="AG106" i="5"/>
  <c r="AG912" i="5"/>
  <c r="AG914" i="5" s="1"/>
  <c r="AG958" i="5"/>
  <c r="AG961" i="5" s="1"/>
  <c r="AG968" i="5"/>
  <c r="AG973" i="5" s="1"/>
  <c r="AG1003" i="5"/>
  <c r="AG1207" i="5"/>
  <c r="AG104" i="5"/>
  <c r="AG192" i="5"/>
  <c r="AG103" i="5"/>
  <c r="AG1002" i="5"/>
  <c r="AG105" i="5"/>
  <c r="AG189" i="5"/>
  <c r="AG626" i="5"/>
  <c r="AG1005" i="5"/>
  <c r="AG101" i="5"/>
  <c r="AG190" i="5"/>
  <c r="AG646" i="5"/>
  <c r="AF131" i="5"/>
  <c r="AF60" i="5" s="1"/>
  <c r="AF653" i="5"/>
  <c r="AF1171" i="5"/>
  <c r="AF1154" i="5" s="1"/>
  <c r="AG951" i="5"/>
  <c r="AG974" i="5" l="1"/>
  <c r="AG643" i="5"/>
  <c r="AG110" i="5"/>
  <c r="AF1155" i="5"/>
  <c r="AF130" i="5"/>
  <c r="AF654" i="5"/>
  <c r="AF655" i="5" s="1"/>
  <c r="AF1189" i="5" s="1"/>
  <c r="AF1191" i="5" s="1"/>
  <c r="AG628" i="5"/>
  <c r="AG195" i="5"/>
  <c r="AG114" i="5"/>
  <c r="AG1006" i="5"/>
  <c r="AG226" i="5" l="1"/>
  <c r="AH966" i="5"/>
  <c r="AH970" i="5"/>
  <c r="AG1150" i="5"/>
  <c r="AF237" i="5"/>
  <c r="AF262" i="5" s="1"/>
  <c r="AF59" i="5"/>
  <c r="AF1193" i="5"/>
  <c r="AF1197" i="5"/>
  <c r="AF1184" i="5" s="1"/>
  <c r="AG1010" i="5"/>
  <c r="AE1010" i="5"/>
  <c r="AD1010" i="5"/>
  <c r="AF1010" i="5"/>
  <c r="AH971" i="5" l="1"/>
  <c r="AH972" i="5"/>
  <c r="AH976" i="5"/>
  <c r="AG1160" i="5"/>
  <c r="AG1164" i="5"/>
  <c r="AG193" i="5" s="1"/>
  <c r="AG1291" i="5" s="1"/>
  <c r="AF1196" i="5"/>
  <c r="AF1185" i="5" s="1"/>
  <c r="AF1186" i="5" s="1"/>
  <c r="AF139" i="5"/>
  <c r="AF216" i="5"/>
  <c r="AF217" i="5" s="1"/>
  <c r="AF656" i="5"/>
  <c r="AF132" i="5"/>
  <c r="AF657" i="5"/>
  <c r="AG1012" i="5"/>
  <c r="AG1017" i="5" s="1"/>
  <c r="AG1013" i="5"/>
  <c r="AE1012" i="5"/>
  <c r="AE1017" i="5" s="1"/>
  <c r="AE1013" i="5"/>
  <c r="AD1013" i="5"/>
  <c r="AD1012" i="5"/>
  <c r="AD1017" i="5" s="1"/>
  <c r="AF1012" i="5"/>
  <c r="AF1017" i="5" s="1"/>
  <c r="AF1013" i="5"/>
  <c r="AH712" i="5" l="1"/>
  <c r="AH718" i="5" s="1"/>
  <c r="AH720" i="5" s="1"/>
  <c r="AH679" i="5"/>
  <c r="AH109" i="5"/>
  <c r="AH642" i="5"/>
  <c r="AH644" i="5"/>
  <c r="AG1208" i="5"/>
  <c r="AG1228" i="5" s="1"/>
  <c r="AG1152" i="5"/>
  <c r="O1310" i="5"/>
  <c r="AG1286" i="5"/>
  <c r="AG1467" i="5"/>
  <c r="AG1292" i="5" s="1"/>
  <c r="AF658" i="5"/>
  <c r="AF659" i="5" s="1"/>
  <c r="AF140" i="5"/>
  <c r="AF62" i="5" s="1"/>
  <c r="AF61" i="5"/>
  <c r="AG214" i="5"/>
  <c r="AF248" i="5"/>
  <c r="AF247" i="5"/>
  <c r="AG1182" i="5"/>
  <c r="AF133" i="5"/>
  <c r="AF55" i="5"/>
  <c r="AF56" i="5" s="1"/>
  <c r="AF249" i="5" l="1"/>
  <c r="AF256" i="5" s="1"/>
  <c r="AF63" i="5"/>
  <c r="AF66" i="5" s="1"/>
  <c r="S72" i="5" s="1"/>
  <c r="AG622" i="5"/>
  <c r="AF225" i="5"/>
  <c r="AH753" i="5"/>
  <c r="AH754" i="5"/>
  <c r="AH108" i="5"/>
  <c r="AH685" i="5"/>
  <c r="AH687" i="5" s="1"/>
  <c r="AG1234" i="5"/>
  <c r="AG1253" i="5"/>
  <c r="AG1229" i="5"/>
  <c r="AG1287" i="5"/>
  <c r="AG1285" i="5" s="1"/>
  <c r="AG1284" i="5" s="1"/>
  <c r="O1311" i="5"/>
  <c r="O1309" i="5" s="1"/>
  <c r="AG1290" i="5"/>
  <c r="AG1192" i="5"/>
  <c r="AF136" i="5"/>
  <c r="AF137" i="5" s="1"/>
  <c r="AF141" i="5" s="1"/>
  <c r="AF143" i="5"/>
  <c r="AG691" i="5" l="1"/>
  <c r="AG697" i="5" s="1"/>
  <c r="AG699" i="5" s="1"/>
  <c r="AG625" i="5"/>
  <c r="AG635" i="5" s="1"/>
  <c r="AG641" i="5" s="1"/>
  <c r="AG645" i="5" s="1"/>
  <c r="AH1183" i="5"/>
  <c r="AH696" i="5"/>
  <c r="AH758" i="5"/>
  <c r="AH1151" i="5"/>
  <c r="AH129" i="5" s="1"/>
  <c r="AH54" i="5" s="1"/>
  <c r="AH695" i="5"/>
  <c r="AG1254" i="5"/>
  <c r="AG1259" i="5"/>
  <c r="AF661" i="5"/>
  <c r="AG135" i="5"/>
  <c r="AG1235" i="5"/>
  <c r="AG1283" i="5" s="1"/>
  <c r="AG1230" i="5"/>
  <c r="AG985" i="5" l="1"/>
  <c r="AG991" i="5" s="1"/>
  <c r="AG986" i="5"/>
  <c r="AG992" i="5" s="1"/>
  <c r="AG1108" i="5"/>
  <c r="AG1114" i="5" s="1"/>
  <c r="AG1109" i="5"/>
  <c r="AG1115" i="5" s="1"/>
  <c r="O1308" i="5"/>
  <c r="O1305" i="5" s="1"/>
  <c r="AG1280" i="5"/>
  <c r="AH1227" i="5"/>
  <c r="AG1236" i="5"/>
  <c r="AG1475" i="5" s="1"/>
  <c r="AG1473" i="5" s="1"/>
  <c r="AG1477" i="5" s="1"/>
  <c r="AG1260" i="5"/>
  <c r="AG183" i="5" s="1"/>
  <c r="AG184" i="5" s="1"/>
  <c r="AG203" i="5" s="1"/>
  <c r="AG211" i="5" s="1"/>
  <c r="AG215" i="5" s="1"/>
  <c r="AG1255" i="5"/>
  <c r="AG993" i="5" l="1"/>
  <c r="AG647" i="5"/>
  <c r="AG112" i="5"/>
  <c r="AG113" i="5"/>
  <c r="AG649" i="5"/>
  <c r="AG1116" i="5"/>
  <c r="AG123" i="5"/>
  <c r="O1325" i="5"/>
  <c r="O1316" i="5"/>
  <c r="AG1267" i="5"/>
  <c r="AG1297" i="5"/>
  <c r="AH1233" i="5"/>
  <c r="AG1479" i="5"/>
  <c r="AG1478" i="5"/>
  <c r="AG1486" i="5" s="1"/>
  <c r="AH1252" i="5"/>
  <c r="AG1261" i="5"/>
  <c r="AG222" i="5" s="1"/>
  <c r="AG650" i="5" l="1"/>
  <c r="AG931" i="5" s="1"/>
  <c r="AG933" i="5" s="1"/>
  <c r="AG937" i="5" s="1"/>
  <c r="AG236" i="5"/>
  <c r="AH1113" i="5"/>
  <c r="AG234" i="5"/>
  <c r="AH990" i="5"/>
  <c r="AH996" i="5" s="1"/>
  <c r="P1378" i="5"/>
  <c r="P1332" i="5" s="1"/>
  <c r="Z1378" i="5"/>
  <c r="S1378" i="5"/>
  <c r="W1378" i="5"/>
  <c r="AB1378" i="5"/>
  <c r="AH1378" i="5"/>
  <c r="AM1378" i="5"/>
  <c r="AO1378" i="5"/>
  <c r="AR1378" i="5"/>
  <c r="AU1378" i="5"/>
  <c r="AX1378" i="5"/>
  <c r="AZ1378" i="5"/>
  <c r="R1378" i="5"/>
  <c r="V1378" i="5"/>
  <c r="AC1378" i="5"/>
  <c r="AG1378" i="5"/>
  <c r="AJ1378" i="5"/>
  <c r="AN1378" i="5"/>
  <c r="AP1378" i="5"/>
  <c r="AS1378" i="5"/>
  <c r="AW1378" i="5"/>
  <c r="AY1378" i="5"/>
  <c r="T1378" i="5"/>
  <c r="X1378" i="5"/>
  <c r="AA1378" i="5"/>
  <c r="AE1378" i="5"/>
  <c r="AI1378" i="5"/>
  <c r="AL1378" i="5"/>
  <c r="AT1378" i="5"/>
  <c r="U1378" i="5"/>
  <c r="AD1378" i="5"/>
  <c r="AQ1378" i="5"/>
  <c r="Q1378" i="5"/>
  <c r="Y1378" i="5"/>
  <c r="AF1378" i="5"/>
  <c r="AK1378" i="5"/>
  <c r="AV1378" i="5"/>
  <c r="AG1298" i="5"/>
  <c r="AG1302" i="5"/>
  <c r="AH1258" i="5"/>
  <c r="AH1119" i="5" l="1"/>
  <c r="AH1111" i="5"/>
  <c r="AH1122" i="5" s="1"/>
  <c r="AH194" i="5"/>
  <c r="AH111" i="5"/>
  <c r="AH1004" i="5"/>
  <c r="AG938" i="5"/>
  <c r="AH648" i="5" l="1"/>
  <c r="AH1127" i="5"/>
  <c r="AH202" i="5"/>
  <c r="AH122" i="5"/>
  <c r="AH117" i="5"/>
  <c r="AH1128" i="5"/>
  <c r="AH1129" i="5" s="1"/>
  <c r="AH1135" i="5" s="1"/>
  <c r="AH201" i="5"/>
  <c r="AG940" i="5"/>
  <c r="AG942" i="5" s="1"/>
  <c r="AG909" i="5" s="1"/>
  <c r="AH936" i="5"/>
  <c r="AG910" i="5" l="1"/>
  <c r="AG651" i="5"/>
  <c r="AG652" i="5" s="1"/>
  <c r="AG1167" i="5" s="1"/>
  <c r="AG1169" i="5" s="1"/>
  <c r="AG107" i="5"/>
  <c r="AG233" i="5" l="1"/>
  <c r="AH904" i="5"/>
  <c r="AG1170" i="5"/>
  <c r="AG1173" i="5"/>
  <c r="AG1153" i="5" s="1"/>
  <c r="AH907" i="5" l="1"/>
  <c r="AH929" i="5"/>
  <c r="AH949" i="5"/>
  <c r="AH901" i="5"/>
  <c r="AH950" i="5"/>
  <c r="AH898" i="5"/>
  <c r="AH988" i="5"/>
  <c r="AH999" i="5" s="1"/>
  <c r="AG131" i="5"/>
  <c r="AG60" i="5" s="1"/>
  <c r="AG653" i="5"/>
  <c r="AG1171" i="5"/>
  <c r="AG1154" i="5" s="1"/>
  <c r="AH912" i="5" l="1"/>
  <c r="AH914" i="5" s="1"/>
  <c r="AH958" i="5"/>
  <c r="AH961" i="5" s="1"/>
  <c r="AH1003" i="5"/>
  <c r="AH908" i="5"/>
  <c r="AH102" i="5"/>
  <c r="AH191" i="5"/>
  <c r="AH104" i="5"/>
  <c r="AH1207" i="5"/>
  <c r="AH627" i="5"/>
  <c r="AH192" i="5"/>
  <c r="AH103" i="5"/>
  <c r="AH968" i="5"/>
  <c r="AH973" i="5" s="1"/>
  <c r="AH1002" i="5"/>
  <c r="AH105" i="5"/>
  <c r="AH189" i="5"/>
  <c r="AH626" i="5"/>
  <c r="AH1005" i="5"/>
  <c r="AH101" i="5"/>
  <c r="AH646" i="5"/>
  <c r="AH190" i="5"/>
  <c r="AG1155" i="5"/>
  <c r="AG130" i="5"/>
  <c r="AG654" i="5"/>
  <c r="AG655" i="5" s="1"/>
  <c r="AG1189" i="5" s="1"/>
  <c r="AG1191" i="5" s="1"/>
  <c r="AH951" i="5" l="1"/>
  <c r="AH638" i="5"/>
  <c r="AH106" i="5"/>
  <c r="AH1006" i="5"/>
  <c r="AH974" i="5"/>
  <c r="AH643" i="5"/>
  <c r="AH110" i="5"/>
  <c r="AH1150" i="5"/>
  <c r="AG237" i="5"/>
  <c r="AG262" i="5" s="1"/>
  <c r="AG59" i="5"/>
  <c r="AG1193" i="5"/>
  <c r="AG1197" i="5"/>
  <c r="AG1184" i="5" s="1"/>
  <c r="AH114" i="5" l="1"/>
  <c r="AH195" i="5"/>
  <c r="AH628" i="5"/>
  <c r="AH226" i="5"/>
  <c r="AI966" i="5"/>
  <c r="AI970" i="5"/>
  <c r="AI976" i="5" s="1"/>
  <c r="AH1160" i="5"/>
  <c r="AH1164" i="5"/>
  <c r="AH193" i="5" s="1"/>
  <c r="AG1196" i="5"/>
  <c r="AG1185" i="5" s="1"/>
  <c r="AG1186" i="5" s="1"/>
  <c r="AG139" i="5"/>
  <c r="AG656" i="5"/>
  <c r="AG216" i="5"/>
  <c r="AG217" i="5" s="1"/>
  <c r="AG132" i="5"/>
  <c r="AG657" i="5"/>
  <c r="AI971" i="5" l="1"/>
  <c r="AI972" i="5"/>
  <c r="AH1291" i="5"/>
  <c r="AH1208" i="5"/>
  <c r="AH1228" i="5" s="1"/>
  <c r="AH1152" i="5"/>
  <c r="AG140" i="5"/>
  <c r="AG62" i="5" s="1"/>
  <c r="AG658" i="5"/>
  <c r="AG659" i="5" s="1"/>
  <c r="AG61" i="5"/>
  <c r="AH214" i="5"/>
  <c r="AG248" i="5"/>
  <c r="AG247" i="5"/>
  <c r="AH1182" i="5"/>
  <c r="AG133" i="5"/>
  <c r="AG55" i="5"/>
  <c r="AG56" i="5" s="1"/>
  <c r="AI644" i="5"/>
  <c r="AG249" i="5" l="1"/>
  <c r="AG256" i="5" s="1"/>
  <c r="AH1286" i="5"/>
  <c r="AH1467" i="5"/>
  <c r="AH1292" i="5" s="1"/>
  <c r="AH1290" i="5" s="1"/>
  <c r="AI679" i="5"/>
  <c r="AI712" i="5"/>
  <c r="AI718" i="5" s="1"/>
  <c r="AI720" i="5" s="1"/>
  <c r="AI642" i="5"/>
  <c r="AI109" i="5"/>
  <c r="AG63" i="5"/>
  <c r="AG66" i="5" s="1"/>
  <c r="T72" i="5" s="1"/>
  <c r="AH622" i="5"/>
  <c r="AG225" i="5"/>
  <c r="AH1234" i="5"/>
  <c r="AH1253" i="5"/>
  <c r="AH1229" i="5"/>
  <c r="AH1192" i="5"/>
  <c r="AG136" i="5"/>
  <c r="AG137" i="5" s="1"/>
  <c r="AG141" i="5" s="1"/>
  <c r="AG143" i="5"/>
  <c r="AH1287" i="5" l="1"/>
  <c r="AH1285" i="5"/>
  <c r="AH1284" i="5" s="1"/>
  <c r="AI685" i="5"/>
  <c r="AI687" i="5" s="1"/>
  <c r="AI108" i="5"/>
  <c r="AI753" i="5"/>
  <c r="AI754" i="5"/>
  <c r="AH1235" i="5"/>
  <c r="AH1283" i="5" s="1"/>
  <c r="AH1230" i="5"/>
  <c r="AH625" i="5"/>
  <c r="AH635" i="5" s="1"/>
  <c r="AH641" i="5" s="1"/>
  <c r="AH645" i="5" s="1"/>
  <c r="AH985" i="5" s="1"/>
  <c r="AH991" i="5" s="1"/>
  <c r="AH691" i="5"/>
  <c r="AH697" i="5" s="1"/>
  <c r="AH699" i="5" s="1"/>
  <c r="AH1254" i="5"/>
  <c r="AH1259" i="5"/>
  <c r="AG661" i="5"/>
  <c r="AH135" i="5"/>
  <c r="AH1280" i="5" l="1"/>
  <c r="AI758" i="5"/>
  <c r="AI1183" i="5"/>
  <c r="AI696" i="5"/>
  <c r="AI1151" i="5"/>
  <c r="AI129" i="5" s="1"/>
  <c r="AI54" i="5" s="1"/>
  <c r="AI695" i="5"/>
  <c r="AI1227" i="5"/>
  <c r="AI1233" i="5" s="1"/>
  <c r="AH1236" i="5"/>
  <c r="AH1475" i="5" s="1"/>
  <c r="AH1473" i="5" s="1"/>
  <c r="AH1477" i="5" s="1"/>
  <c r="AH986" i="5"/>
  <c r="AH992" i="5" s="1"/>
  <c r="AH1108" i="5"/>
  <c r="AH1114" i="5" s="1"/>
  <c r="AH1109" i="5"/>
  <c r="AH1115" i="5" s="1"/>
  <c r="AH1297" i="5"/>
  <c r="AH112" i="5"/>
  <c r="AH1260" i="5"/>
  <c r="AH1255" i="5"/>
  <c r="AH1478" i="5" l="1"/>
  <c r="AH1486" i="5" s="1"/>
  <c r="AH1479" i="5"/>
  <c r="AH113" i="5"/>
  <c r="AH993" i="5"/>
  <c r="AH649" i="5"/>
  <c r="AH647" i="5"/>
  <c r="AH1116" i="5"/>
  <c r="AH123" i="5"/>
  <c r="AH183" i="5"/>
  <c r="AH184" i="5" s="1"/>
  <c r="AH203" i="5" s="1"/>
  <c r="AH211" i="5" s="1"/>
  <c r="AH215" i="5" s="1"/>
  <c r="AH1267" i="5"/>
  <c r="AH1298" i="5"/>
  <c r="AH1302" i="5"/>
  <c r="AH1261" i="5"/>
  <c r="AH222" i="5" s="1"/>
  <c r="AI1252" i="5"/>
  <c r="AH650" i="5" l="1"/>
  <c r="AH931" i="5" s="1"/>
  <c r="AH933" i="5" s="1"/>
  <c r="AH937" i="5" s="1"/>
  <c r="AH938" i="5" s="1"/>
  <c r="AH234" i="5"/>
  <c r="AI990" i="5"/>
  <c r="AI996" i="5" s="1"/>
  <c r="AI1113" i="5"/>
  <c r="AI1119" i="5" s="1"/>
  <c r="AH236" i="5"/>
  <c r="AI1111" i="5"/>
  <c r="AI1122" i="5" s="1"/>
  <c r="AI1258" i="5"/>
  <c r="AI194" i="5" l="1"/>
  <c r="AI111" i="5"/>
  <c r="AI1004" i="5"/>
  <c r="AI648" i="5"/>
  <c r="AH940" i="5"/>
  <c r="AH942" i="5" s="1"/>
  <c r="AH909" i="5" s="1"/>
  <c r="AI936" i="5"/>
  <c r="AI1128" i="5"/>
  <c r="AI117" i="5"/>
  <c r="AI201" i="5"/>
  <c r="AI122" i="5"/>
  <c r="AI1127" i="5"/>
  <c r="AI202" i="5"/>
  <c r="AI1129" i="5" l="1"/>
  <c r="AI1135" i="5" s="1"/>
  <c r="AH651" i="5"/>
  <c r="AH652" i="5" s="1"/>
  <c r="AH1167" i="5" s="1"/>
  <c r="AH1169" i="5" s="1"/>
  <c r="AH107" i="5"/>
  <c r="AH910" i="5"/>
  <c r="AI904" i="5" l="1"/>
  <c r="AH233" i="5"/>
  <c r="AH1170" i="5"/>
  <c r="AH1173" i="5"/>
  <c r="AH1153" i="5" s="1"/>
  <c r="AI988" i="5" l="1"/>
  <c r="AI999" i="5" s="1"/>
  <c r="AI907" i="5"/>
  <c r="AI929" i="5"/>
  <c r="AI949" i="5"/>
  <c r="AI901" i="5"/>
  <c r="AI950" i="5"/>
  <c r="AI898" i="5"/>
  <c r="AH653" i="5"/>
  <c r="AH131" i="5"/>
  <c r="AH60" i="5" s="1"/>
  <c r="AH1171" i="5"/>
  <c r="AH1154" i="5" s="1"/>
  <c r="AI1005" i="5" l="1"/>
  <c r="AI101" i="5"/>
  <c r="AI190" i="5"/>
  <c r="AI646" i="5"/>
  <c r="AI908" i="5"/>
  <c r="AI912" i="5"/>
  <c r="AI914" i="5" s="1"/>
  <c r="AI958" i="5"/>
  <c r="AI961" i="5" s="1"/>
  <c r="AI968" i="5"/>
  <c r="AI973" i="5" s="1"/>
  <c r="AI1003" i="5"/>
  <c r="AI627" i="5"/>
  <c r="AI102" i="5"/>
  <c r="AI191" i="5"/>
  <c r="AI1207" i="5"/>
  <c r="AI104" i="5"/>
  <c r="AI192" i="5"/>
  <c r="AI103" i="5"/>
  <c r="AI189" i="5"/>
  <c r="AI626" i="5"/>
  <c r="AI1002" i="5"/>
  <c r="AI105" i="5"/>
  <c r="AH1155" i="5"/>
  <c r="AH130" i="5"/>
  <c r="AH654" i="5"/>
  <c r="AH655" i="5" s="1"/>
  <c r="AH1189" i="5" s="1"/>
  <c r="AH1191" i="5" s="1"/>
  <c r="AI1006" i="5" l="1"/>
  <c r="AI951" i="5"/>
  <c r="AI106" i="5"/>
  <c r="AI638" i="5"/>
  <c r="AI974" i="5"/>
  <c r="AI643" i="5"/>
  <c r="AI110" i="5"/>
  <c r="AI1150" i="5"/>
  <c r="AH237" i="5"/>
  <c r="AH262" i="5" s="1"/>
  <c r="AH59" i="5"/>
  <c r="AH1193" i="5"/>
  <c r="AH1197" i="5"/>
  <c r="AH1184" i="5" s="1"/>
  <c r="AI114" i="5" l="1"/>
  <c r="AI628" i="5"/>
  <c r="AI195" i="5"/>
  <c r="AI226" i="5"/>
  <c r="AJ966" i="5"/>
  <c r="AJ970" i="5"/>
  <c r="AJ976" i="5" s="1"/>
  <c r="AI1164" i="5"/>
  <c r="AI193" i="5" s="1"/>
  <c r="AI1291" i="5" s="1"/>
  <c r="AI1160" i="5"/>
  <c r="AH1196" i="5"/>
  <c r="AH1185" i="5" s="1"/>
  <c r="AH1186" i="5" s="1"/>
  <c r="AH139" i="5"/>
  <c r="AH216" i="5"/>
  <c r="AH217" i="5" s="1"/>
  <c r="AH656" i="5"/>
  <c r="AH132" i="5"/>
  <c r="AH657" i="5"/>
  <c r="AJ972" i="5" l="1"/>
  <c r="AJ971" i="5"/>
  <c r="AI1286" i="5"/>
  <c r="AI1467" i="5"/>
  <c r="AI1292" i="5" s="1"/>
  <c r="AI1208" i="5"/>
  <c r="AI1228" i="5" s="1"/>
  <c r="AI1152" i="5"/>
  <c r="AH140" i="5"/>
  <c r="AH62" i="5" s="1"/>
  <c r="AH658" i="5"/>
  <c r="AH659" i="5" s="1"/>
  <c r="AH61" i="5"/>
  <c r="AI214" i="5"/>
  <c r="AH248" i="5"/>
  <c r="AH247" i="5"/>
  <c r="AI1182" i="5"/>
  <c r="AH133" i="5"/>
  <c r="AH55" i="5"/>
  <c r="AH56" i="5" s="1"/>
  <c r="AJ644" i="5"/>
  <c r="AH249" i="5" l="1"/>
  <c r="AH256" i="5" s="1"/>
  <c r="AH63" i="5"/>
  <c r="AH66" i="5" s="1"/>
  <c r="AJ109" i="5"/>
  <c r="AJ642" i="5"/>
  <c r="AJ679" i="5"/>
  <c r="AJ712" i="5"/>
  <c r="AJ718" i="5" s="1"/>
  <c r="AJ720" i="5" s="1"/>
  <c r="AI622" i="5"/>
  <c r="AH225" i="5"/>
  <c r="AI1287" i="5"/>
  <c r="AI1285" i="5" s="1"/>
  <c r="AI1284" i="5" s="1"/>
  <c r="AI1290" i="5"/>
  <c r="AI1253" i="5"/>
  <c r="AI1234" i="5"/>
  <c r="AI1229" i="5"/>
  <c r="AI1192" i="5"/>
  <c r="AH143" i="5"/>
  <c r="AH136" i="5"/>
  <c r="AH137" i="5" s="1"/>
  <c r="AH141" i="5" s="1"/>
  <c r="AJ108" i="5" l="1"/>
  <c r="AJ685" i="5"/>
  <c r="AJ687" i="5" s="1"/>
  <c r="AJ753" i="5"/>
  <c r="AJ754" i="5"/>
  <c r="AI625" i="5"/>
  <c r="AI635" i="5" s="1"/>
  <c r="AI641" i="5" s="1"/>
  <c r="AI645" i="5" s="1"/>
  <c r="AI691" i="5"/>
  <c r="AI697" i="5" s="1"/>
  <c r="AI699" i="5" s="1"/>
  <c r="AI1254" i="5"/>
  <c r="AI1259" i="5"/>
  <c r="AH661" i="5"/>
  <c r="AI135" i="5"/>
  <c r="AI1235" i="5"/>
  <c r="AI1283" i="5" s="1"/>
  <c r="AI1230" i="5"/>
  <c r="AJ758" i="5" l="1"/>
  <c r="AJ1183" i="5"/>
  <c r="AJ696" i="5"/>
  <c r="AJ1151" i="5"/>
  <c r="AJ129" i="5" s="1"/>
  <c r="AJ54" i="5" s="1"/>
  <c r="AJ695" i="5"/>
  <c r="AI1109" i="5"/>
  <c r="AI1115" i="5" s="1"/>
  <c r="AI985" i="5"/>
  <c r="AI991" i="5" s="1"/>
  <c r="AI986" i="5"/>
  <c r="AI992" i="5" s="1"/>
  <c r="AI1108" i="5"/>
  <c r="AI1114" i="5" s="1"/>
  <c r="AI1280" i="5"/>
  <c r="AJ1227" i="5"/>
  <c r="AI1236" i="5"/>
  <c r="AI1475" i="5" s="1"/>
  <c r="AI1473" i="5" s="1"/>
  <c r="AI1477" i="5" s="1"/>
  <c r="AI1260" i="5"/>
  <c r="AI183" i="5" s="1"/>
  <c r="AI184" i="5" s="1"/>
  <c r="AI203" i="5" s="1"/>
  <c r="AI211" i="5" s="1"/>
  <c r="AI215" i="5" s="1"/>
  <c r="AI1255" i="5"/>
  <c r="AI1116" i="5" l="1"/>
  <c r="AI123" i="5"/>
  <c r="AI993" i="5"/>
  <c r="AI112" i="5"/>
  <c r="AI647" i="5"/>
  <c r="AI113" i="5"/>
  <c r="AI649" i="5"/>
  <c r="AI1297" i="5"/>
  <c r="AI1267" i="5"/>
  <c r="AJ1233" i="5"/>
  <c r="AI1478" i="5"/>
  <c r="AI1486" i="5" s="1"/>
  <c r="AI1479" i="5"/>
  <c r="AI1261" i="5"/>
  <c r="AI222" i="5" s="1"/>
  <c r="AJ1252" i="5"/>
  <c r="AI650" i="5" l="1"/>
  <c r="AI931" i="5" s="1"/>
  <c r="AI933" i="5" s="1"/>
  <c r="AI937" i="5" s="1"/>
  <c r="AI938" i="5" s="1"/>
  <c r="AI236" i="5"/>
  <c r="AJ1113" i="5"/>
  <c r="AI234" i="5"/>
  <c r="AJ990" i="5"/>
  <c r="AJ996" i="5" s="1"/>
  <c r="AI1298" i="5"/>
  <c r="AI1302" i="5"/>
  <c r="AJ1258" i="5"/>
  <c r="AJ1119" i="5" l="1"/>
  <c r="AJ1111" i="5"/>
  <c r="AJ1122" i="5" s="1"/>
  <c r="AJ1128" i="5" s="1"/>
  <c r="AJ111" i="5"/>
  <c r="AJ194" i="5"/>
  <c r="AJ1004" i="5"/>
  <c r="AI940" i="5"/>
  <c r="AI942" i="5" s="1"/>
  <c r="AI909" i="5" s="1"/>
  <c r="AJ936" i="5"/>
  <c r="AJ1127" i="5" l="1"/>
  <c r="AJ1129" i="5" s="1"/>
  <c r="AJ1135" i="5" s="1"/>
  <c r="AJ122" i="5"/>
  <c r="AJ648" i="5"/>
  <c r="AJ202" i="5"/>
  <c r="AJ117" i="5"/>
  <c r="AJ201" i="5"/>
  <c r="AI107" i="5"/>
  <c r="AI651" i="5"/>
  <c r="AI652" i="5" s="1"/>
  <c r="AI910" i="5"/>
  <c r="AI1167" i="5" l="1"/>
  <c r="AI1169" i="5" s="1"/>
  <c r="AI233" i="5"/>
  <c r="AJ904" i="5"/>
  <c r="AI1170" i="5" l="1"/>
  <c r="AI1173" i="5"/>
  <c r="AI1153" i="5" s="1"/>
  <c r="AJ929" i="5"/>
  <c r="AJ901" i="5"/>
  <c r="AJ898" i="5"/>
  <c r="AJ907" i="5"/>
  <c r="AJ949" i="5"/>
  <c r="AJ950" i="5"/>
  <c r="AJ988" i="5"/>
  <c r="AJ999" i="5" s="1"/>
  <c r="AI131" i="5" l="1"/>
  <c r="AI60" i="5" s="1"/>
  <c r="AI653" i="5"/>
  <c r="AI1171" i="5"/>
  <c r="AI1154" i="5" s="1"/>
  <c r="AJ1207" i="5"/>
  <c r="AJ104" i="5"/>
  <c r="AJ1002" i="5"/>
  <c r="AJ105" i="5"/>
  <c r="AJ189" i="5"/>
  <c r="AJ626" i="5"/>
  <c r="AJ912" i="5"/>
  <c r="AJ914" i="5" s="1"/>
  <c r="AJ958" i="5"/>
  <c r="AJ961" i="5" s="1"/>
  <c r="AJ968" i="5"/>
  <c r="AJ973" i="5" s="1"/>
  <c r="AJ1003" i="5"/>
  <c r="AJ102" i="5"/>
  <c r="AJ191" i="5"/>
  <c r="AJ627" i="5"/>
  <c r="AJ192" i="5"/>
  <c r="AJ103" i="5"/>
  <c r="AJ1005" i="5"/>
  <c r="AJ101" i="5"/>
  <c r="AJ190" i="5"/>
  <c r="AJ646" i="5"/>
  <c r="AJ908" i="5"/>
  <c r="U72" i="5"/>
  <c r="AJ1006" i="5" l="1"/>
  <c r="AJ638" i="5"/>
  <c r="AJ106" i="5"/>
  <c r="AI1155" i="5"/>
  <c r="AI130" i="5"/>
  <c r="AI654" i="5"/>
  <c r="AI655" i="5" s="1"/>
  <c r="AI1189" i="5" s="1"/>
  <c r="AI1191" i="5" s="1"/>
  <c r="AJ974" i="5"/>
  <c r="AJ643" i="5"/>
  <c r="AJ110" i="5"/>
  <c r="AJ951" i="5"/>
  <c r="AI237" i="5" l="1"/>
  <c r="AI262" i="5" s="1"/>
  <c r="AJ1150" i="5"/>
  <c r="AI59" i="5"/>
  <c r="AI1193" i="5"/>
  <c r="AI1197" i="5"/>
  <c r="AI1184" i="5" s="1"/>
  <c r="AJ226" i="5"/>
  <c r="AK970" i="5"/>
  <c r="AK966" i="5"/>
  <c r="AJ628" i="5"/>
  <c r="AJ114" i="5"/>
  <c r="AJ195" i="5"/>
  <c r="AJ1160" i="5" l="1"/>
  <c r="AJ1164" i="5"/>
  <c r="AJ193" i="5" s="1"/>
  <c r="AJ1291" i="5" s="1"/>
  <c r="AI1196" i="5"/>
  <c r="AI1185" i="5" s="1"/>
  <c r="AI1186" i="5" s="1"/>
  <c r="AI139" i="5"/>
  <c r="AI216" i="5"/>
  <c r="AI217" i="5" s="1"/>
  <c r="AI656" i="5"/>
  <c r="AI132" i="5"/>
  <c r="AI657" i="5"/>
  <c r="AK976" i="5"/>
  <c r="AK972" i="5"/>
  <c r="AK971" i="5"/>
  <c r="AJ1208" i="5" l="1"/>
  <c r="AJ1228" i="5" s="1"/>
  <c r="AJ1152" i="5"/>
  <c r="AJ1467" i="5"/>
  <c r="AJ1292" i="5" s="1"/>
  <c r="AJ1286" i="5"/>
  <c r="AI140" i="5"/>
  <c r="AI62" i="5" s="1"/>
  <c r="AI658" i="5"/>
  <c r="AI659" i="5" s="1"/>
  <c r="AI61" i="5"/>
  <c r="AI248" i="5"/>
  <c r="AJ214" i="5"/>
  <c r="AI247" i="5"/>
  <c r="AJ1182" i="5"/>
  <c r="AI133" i="5"/>
  <c r="AI55" i="5"/>
  <c r="AI56" i="5" s="1"/>
  <c r="AK644" i="5"/>
  <c r="AK109" i="5"/>
  <c r="AK642" i="5"/>
  <c r="AK712" i="5"/>
  <c r="AK718" i="5" s="1"/>
  <c r="AK720" i="5" s="1"/>
  <c r="AK679" i="5"/>
  <c r="AI249" i="5" l="1"/>
  <c r="AI256" i="5" s="1"/>
  <c r="AJ1234" i="5"/>
  <c r="AJ1253" i="5"/>
  <c r="AJ1229" i="5"/>
  <c r="AJ1287" i="5"/>
  <c r="AJ1285" i="5" s="1"/>
  <c r="AJ1284" i="5" s="1"/>
  <c r="AJ1290" i="5"/>
  <c r="AJ1192" i="5"/>
  <c r="AI136" i="5"/>
  <c r="AI137" i="5" s="1"/>
  <c r="AI141" i="5" s="1"/>
  <c r="AI143" i="5"/>
  <c r="AK753" i="5"/>
  <c r="AK754" i="5"/>
  <c r="AK685" i="5"/>
  <c r="AK687" i="5" s="1"/>
  <c r="AK108" i="5"/>
  <c r="AI63" i="5"/>
  <c r="AI66" i="5" s="1"/>
  <c r="AJ622" i="5"/>
  <c r="AI225" i="5"/>
  <c r="AJ1254" i="5" l="1"/>
  <c r="AJ1259" i="5"/>
  <c r="AK758" i="5"/>
  <c r="AK1183" i="5"/>
  <c r="AK696" i="5"/>
  <c r="AK695" i="5"/>
  <c r="AK1151" i="5"/>
  <c r="AK129" i="5" s="1"/>
  <c r="AK54" i="5" s="1"/>
  <c r="AJ691" i="5"/>
  <c r="AJ697" i="5" s="1"/>
  <c r="AJ699" i="5" s="1"/>
  <c r="AJ625" i="5"/>
  <c r="AJ635" i="5" s="1"/>
  <c r="AJ641" i="5" s="1"/>
  <c r="AJ645" i="5" s="1"/>
  <c r="AJ1235" i="5"/>
  <c r="AJ1283" i="5" s="1"/>
  <c r="AJ1230" i="5"/>
  <c r="AJ135" i="5"/>
  <c r="AI661" i="5"/>
  <c r="AJ985" i="5" l="1"/>
  <c r="AJ991" i="5" s="1"/>
  <c r="AJ986" i="5"/>
  <c r="AJ992" i="5" s="1"/>
  <c r="AJ1108" i="5"/>
  <c r="AJ1114" i="5" s="1"/>
  <c r="AJ1109" i="5"/>
  <c r="AJ1115" i="5" s="1"/>
  <c r="AJ1280" i="5"/>
  <c r="AJ1236" i="5"/>
  <c r="AJ1475" i="5" s="1"/>
  <c r="AJ1473" i="5" s="1"/>
  <c r="AJ1477" i="5" s="1"/>
  <c r="AK1227" i="5"/>
  <c r="AJ1260" i="5"/>
  <c r="AJ183" i="5" s="1"/>
  <c r="AJ184" i="5" s="1"/>
  <c r="AJ203" i="5" s="1"/>
  <c r="AJ211" i="5" s="1"/>
  <c r="AJ215" i="5" s="1"/>
  <c r="AJ1255" i="5"/>
  <c r="AJ993" i="5" l="1"/>
  <c r="AJ112" i="5"/>
  <c r="AJ647" i="5"/>
  <c r="AJ113" i="5"/>
  <c r="AJ649" i="5"/>
  <c r="AJ1116" i="5"/>
  <c r="AJ123" i="5"/>
  <c r="AJ1267" i="5"/>
  <c r="AJ1297" i="5"/>
  <c r="AJ1478" i="5"/>
  <c r="AJ1486" i="5" s="1"/>
  <c r="AJ1479" i="5"/>
  <c r="AK1233" i="5"/>
  <c r="AJ1261" i="5"/>
  <c r="AJ222" i="5" s="1"/>
  <c r="AK1252" i="5"/>
  <c r="AJ234" i="5" l="1"/>
  <c r="AK990" i="5"/>
  <c r="AJ236" i="5"/>
  <c r="AK1113" i="5"/>
  <c r="AJ1298" i="5"/>
  <c r="AJ1302" i="5"/>
  <c r="AK1258" i="5"/>
  <c r="AJ650" i="5"/>
  <c r="AK996" i="5" l="1"/>
  <c r="AK1119" i="5"/>
  <c r="AK1111" i="5"/>
  <c r="AK1122" i="5" s="1"/>
  <c r="AJ931" i="5"/>
  <c r="AJ933" i="5" s="1"/>
  <c r="AJ937" i="5" s="1"/>
  <c r="AK111" i="5" l="1"/>
  <c r="AK194" i="5"/>
  <c r="AK1004" i="5"/>
  <c r="AK648" i="5"/>
  <c r="AK1127" i="5"/>
  <c r="AK122" i="5"/>
  <c r="AK202" i="5"/>
  <c r="AK117" i="5"/>
  <c r="AK1128" i="5"/>
  <c r="AK201" i="5"/>
  <c r="AJ938" i="5"/>
  <c r="AJ940" i="5" l="1"/>
  <c r="AJ942" i="5" s="1"/>
  <c r="AJ909" i="5" s="1"/>
  <c r="AK936" i="5"/>
  <c r="AK1129" i="5"/>
  <c r="AK1135" i="5" l="1"/>
  <c r="AJ1133" i="5"/>
  <c r="AI1133" i="5"/>
  <c r="AH1133" i="5"/>
  <c r="AK1133" i="5"/>
  <c r="AJ107" i="5"/>
  <c r="AJ651" i="5"/>
  <c r="AJ652" i="5" s="1"/>
  <c r="AJ910" i="5"/>
  <c r="AJ1138" i="5" l="1"/>
  <c r="AJ1143" i="5" s="1"/>
  <c r="AJ1139" i="5"/>
  <c r="AI1138" i="5"/>
  <c r="AI1143" i="5" s="1"/>
  <c r="AI1139" i="5"/>
  <c r="AH1138" i="5"/>
  <c r="AH1143" i="5" s="1"/>
  <c r="AH1139" i="5"/>
  <c r="AK1138" i="5"/>
  <c r="AK1143" i="5" s="1"/>
  <c r="AK1139" i="5"/>
  <c r="AJ1167" i="5"/>
  <c r="AJ1169" i="5" s="1"/>
  <c r="AJ233" i="5"/>
  <c r="AK904" i="5"/>
  <c r="AJ1173" i="5" l="1"/>
  <c r="AJ1153" i="5" s="1"/>
  <c r="AJ1170" i="5"/>
  <c r="AK907" i="5"/>
  <c r="AK929" i="5"/>
  <c r="AK949" i="5"/>
  <c r="AK901" i="5"/>
  <c r="AK950" i="5"/>
  <c r="AK898" i="5"/>
  <c r="AK988" i="5"/>
  <c r="AK999" i="5" s="1"/>
  <c r="AJ131" i="5" l="1"/>
  <c r="AJ60" i="5" s="1"/>
  <c r="AJ653" i="5"/>
  <c r="AJ1171" i="5"/>
  <c r="AJ1154" i="5" s="1"/>
  <c r="AK912" i="5"/>
  <c r="AK914" i="5" s="1"/>
  <c r="AK968" i="5"/>
  <c r="AK973" i="5" s="1"/>
  <c r="AK1003" i="5"/>
  <c r="AK958" i="5"/>
  <c r="AK961" i="5" s="1"/>
  <c r="AK908" i="5"/>
  <c r="AK191" i="5"/>
  <c r="AK627" i="5"/>
  <c r="AK102" i="5"/>
  <c r="AK1207" i="5"/>
  <c r="AK104" i="5"/>
  <c r="AK192" i="5"/>
  <c r="AK103" i="5"/>
  <c r="AK105" i="5"/>
  <c r="AK189" i="5"/>
  <c r="AK626" i="5"/>
  <c r="AK1002" i="5"/>
  <c r="AK101" i="5"/>
  <c r="AK646" i="5"/>
  <c r="AK1005" i="5"/>
  <c r="AK190" i="5"/>
  <c r="AK1006" i="5" l="1"/>
  <c r="AK1010" i="5" s="1"/>
  <c r="AJ1155" i="5"/>
  <c r="AJ130" i="5"/>
  <c r="AJ654" i="5"/>
  <c r="AJ655" i="5" s="1"/>
  <c r="AJ1189" i="5" s="1"/>
  <c r="AJ1191" i="5" s="1"/>
  <c r="AK974" i="5"/>
  <c r="AK643" i="5"/>
  <c r="AK110" i="5"/>
  <c r="AI1010" i="5"/>
  <c r="AJ1010" i="5"/>
  <c r="AK951" i="5"/>
  <c r="AK638" i="5"/>
  <c r="AK106" i="5"/>
  <c r="AK1150" i="5" l="1"/>
  <c r="AJ237" i="5"/>
  <c r="AJ262" i="5" s="1"/>
  <c r="AJ59" i="5"/>
  <c r="AJ1193" i="5"/>
  <c r="AJ1197" i="5"/>
  <c r="AJ1184" i="5" s="1"/>
  <c r="AL970" i="5"/>
  <c r="AK226" i="5"/>
  <c r="AL966" i="5"/>
  <c r="AK1013" i="5"/>
  <c r="AK1012" i="5"/>
  <c r="AK1017" i="5" s="1"/>
  <c r="AI1012" i="5"/>
  <c r="AI1017" i="5" s="1"/>
  <c r="AI1013" i="5"/>
  <c r="AJ1012" i="5"/>
  <c r="AJ1017" i="5" s="1"/>
  <c r="AJ1013" i="5"/>
  <c r="AK628" i="5"/>
  <c r="AK195" i="5"/>
  <c r="AK114" i="5"/>
  <c r="AK1160" i="5" l="1"/>
  <c r="AK1164" i="5"/>
  <c r="AK193" i="5" s="1"/>
  <c r="AK1291" i="5" s="1"/>
  <c r="AJ1196" i="5"/>
  <c r="AJ1185" i="5" s="1"/>
  <c r="AJ1186" i="5" s="1"/>
  <c r="AJ656" i="5"/>
  <c r="AJ139" i="5"/>
  <c r="AJ216" i="5"/>
  <c r="AJ217" i="5" s="1"/>
  <c r="AJ132" i="5"/>
  <c r="AJ657" i="5"/>
  <c r="AL976" i="5"/>
  <c r="AL972" i="5"/>
  <c r="AL971" i="5"/>
  <c r="AK1208" i="5" l="1"/>
  <c r="AK1228" i="5" s="1"/>
  <c r="AK1152" i="5"/>
  <c r="P1310" i="5"/>
  <c r="AK1286" i="5"/>
  <c r="AK1467" i="5"/>
  <c r="AK1292" i="5" s="1"/>
  <c r="AJ140" i="5"/>
  <c r="AJ62" i="5" s="1"/>
  <c r="AJ658" i="5"/>
  <c r="AJ659" i="5" s="1"/>
  <c r="AJ61" i="5"/>
  <c r="AK214" i="5"/>
  <c r="AJ248" i="5"/>
  <c r="AJ247" i="5"/>
  <c r="AK1182" i="5"/>
  <c r="AJ133" i="5"/>
  <c r="AJ55" i="5"/>
  <c r="AJ56" i="5" s="1"/>
  <c r="AL644" i="5"/>
  <c r="AL109" i="5"/>
  <c r="AL642" i="5"/>
  <c r="AL679" i="5"/>
  <c r="AL712" i="5"/>
  <c r="AL718" i="5" s="1"/>
  <c r="AL720" i="5" s="1"/>
  <c r="AJ249" i="5" l="1"/>
  <c r="AJ256" i="5" s="1"/>
  <c r="AK622" i="5"/>
  <c r="AJ225" i="5"/>
  <c r="AJ63" i="5"/>
  <c r="AJ66" i="5" s="1"/>
  <c r="AK1234" i="5"/>
  <c r="AK1253" i="5"/>
  <c r="AK1229" i="5"/>
  <c r="AK1287" i="5"/>
  <c r="AK1285" i="5" s="1"/>
  <c r="AK1284" i="5" s="1"/>
  <c r="P1311" i="5"/>
  <c r="P1309" i="5" s="1"/>
  <c r="AK1290" i="5"/>
  <c r="AK1192" i="5"/>
  <c r="AJ143" i="5"/>
  <c r="AJ136" i="5"/>
  <c r="AJ137" i="5" s="1"/>
  <c r="AJ141" i="5" s="1"/>
  <c r="AL685" i="5"/>
  <c r="AL687" i="5" s="1"/>
  <c r="AL108" i="5"/>
  <c r="AL753" i="5"/>
  <c r="AL754" i="5"/>
  <c r="AK691" i="5" l="1"/>
  <c r="AK697" i="5" s="1"/>
  <c r="AK699" i="5" s="1"/>
  <c r="AK625" i="5"/>
  <c r="AK635" i="5" s="1"/>
  <c r="AK641" i="5" s="1"/>
  <c r="AK645" i="5" s="1"/>
  <c r="AK1235" i="5"/>
  <c r="AK1283" i="5" s="1"/>
  <c r="AK1280" i="5" s="1"/>
  <c r="AK1230" i="5"/>
  <c r="AK1254" i="5"/>
  <c r="AK1259" i="5"/>
  <c r="P1308" i="5"/>
  <c r="P1305" i="5" s="1"/>
  <c r="AJ661" i="5"/>
  <c r="AK135" i="5"/>
  <c r="AL1183" i="5"/>
  <c r="AL696" i="5"/>
  <c r="AL758" i="5"/>
  <c r="AL1151" i="5"/>
  <c r="AL129" i="5" s="1"/>
  <c r="AL54" i="5" s="1"/>
  <c r="AL695" i="5"/>
  <c r="AL1227" i="5" l="1"/>
  <c r="AL1233" i="5" s="1"/>
  <c r="AK1236" i="5"/>
  <c r="AK1475" i="5" s="1"/>
  <c r="AK1473" i="5" s="1"/>
  <c r="AK1477" i="5" s="1"/>
  <c r="AK985" i="5"/>
  <c r="AK991" i="5" s="1"/>
  <c r="AK986" i="5"/>
  <c r="AK992" i="5" s="1"/>
  <c r="AK1108" i="5"/>
  <c r="AK1114" i="5" s="1"/>
  <c r="AK1109" i="5"/>
  <c r="AK1115" i="5" s="1"/>
  <c r="AK1297" i="5"/>
  <c r="P1316" i="5"/>
  <c r="P1325" i="5"/>
  <c r="AK1260" i="5"/>
  <c r="AK1255" i="5"/>
  <c r="AK1478" i="5" l="1"/>
  <c r="AK1486" i="5" s="1"/>
  <c r="AK1479" i="5"/>
  <c r="AK113" i="5"/>
  <c r="AK649" i="5"/>
  <c r="AK1116" i="5"/>
  <c r="AK123" i="5"/>
  <c r="AK993" i="5"/>
  <c r="AK112" i="5"/>
  <c r="AK647" i="5"/>
  <c r="AK650" i="5" s="1"/>
  <c r="AK183" i="5"/>
  <c r="AK184" i="5" s="1"/>
  <c r="AK203" i="5" s="1"/>
  <c r="AK211" i="5" s="1"/>
  <c r="AK215" i="5" s="1"/>
  <c r="AK1267" i="5"/>
  <c r="AK1298" i="5"/>
  <c r="AK1302" i="5"/>
  <c r="AZ1379" i="5"/>
  <c r="Q1379" i="5"/>
  <c r="Q1333" i="5" s="1"/>
  <c r="S1379" i="5"/>
  <c r="U1379" i="5"/>
  <c r="W1379" i="5"/>
  <c r="Y1379" i="5"/>
  <c r="AA1379" i="5"/>
  <c r="AC1379" i="5"/>
  <c r="AE1379" i="5"/>
  <c r="AG1379" i="5"/>
  <c r="AI1379" i="5"/>
  <c r="AK1379" i="5"/>
  <c r="AM1379" i="5"/>
  <c r="R1379" i="5"/>
  <c r="T1379" i="5"/>
  <c r="V1379" i="5"/>
  <c r="X1379" i="5"/>
  <c r="Z1379" i="5"/>
  <c r="AB1379" i="5"/>
  <c r="AD1379" i="5"/>
  <c r="AF1379" i="5"/>
  <c r="AH1379" i="5"/>
  <c r="AJ1379" i="5"/>
  <c r="AL1379" i="5"/>
  <c r="AN1379" i="5"/>
  <c r="AO1379" i="5"/>
  <c r="AP1379" i="5"/>
  <c r="AQ1379" i="5"/>
  <c r="AR1379" i="5"/>
  <c r="AS1379" i="5"/>
  <c r="AT1379" i="5"/>
  <c r="AU1379" i="5"/>
  <c r="AV1379" i="5"/>
  <c r="AW1379" i="5"/>
  <c r="AX1379" i="5"/>
  <c r="AY1379" i="5"/>
  <c r="AK1261" i="5"/>
  <c r="AK222" i="5" s="1"/>
  <c r="AL1252" i="5"/>
  <c r="V72" i="5"/>
  <c r="AK234" i="5" l="1"/>
  <c r="AL990" i="5"/>
  <c r="AL996" i="5" s="1"/>
  <c r="AK236" i="5"/>
  <c r="AL1113" i="5"/>
  <c r="AL1258" i="5"/>
  <c r="AK931" i="5"/>
  <c r="AK933" i="5" s="1"/>
  <c r="AK937" i="5" s="1"/>
  <c r="AL1119" i="5" l="1"/>
  <c r="AL1111" i="5"/>
  <c r="AL1122" i="5" s="1"/>
  <c r="AL194" i="5"/>
  <c r="AL111" i="5"/>
  <c r="AL1004" i="5"/>
  <c r="AK938" i="5"/>
  <c r="AL648" i="5" l="1"/>
  <c r="AL1127" i="5"/>
  <c r="AL202" i="5"/>
  <c r="AL122" i="5"/>
  <c r="AL117" i="5"/>
  <c r="AL1128" i="5"/>
  <c r="AL201" i="5"/>
  <c r="AK940" i="5"/>
  <c r="AK942" i="5" s="1"/>
  <c r="AK909" i="5" s="1"/>
  <c r="AL936" i="5"/>
  <c r="AL1129" i="5" l="1"/>
  <c r="AL1135" i="5" s="1"/>
  <c r="AK651" i="5"/>
  <c r="AK652" i="5" s="1"/>
  <c r="AK107" i="5"/>
  <c r="AK910" i="5"/>
  <c r="AK1167" i="5" l="1"/>
  <c r="AK1169" i="5" s="1"/>
  <c r="AK233" i="5"/>
  <c r="AL904" i="5"/>
  <c r="AK1170" i="5" l="1"/>
  <c r="AK1173" i="5"/>
  <c r="AK1153" i="5" s="1"/>
  <c r="AL901" i="5"/>
  <c r="AL907" i="5"/>
  <c r="AL929" i="5"/>
  <c r="AL949" i="5"/>
  <c r="AL950" i="5"/>
  <c r="AL898" i="5"/>
  <c r="AL988" i="5"/>
  <c r="AL999" i="5" s="1"/>
  <c r="AK131" i="5" l="1"/>
  <c r="AK60" i="5" s="1"/>
  <c r="AK653" i="5"/>
  <c r="AK1171" i="5"/>
  <c r="AK1154" i="5" s="1"/>
  <c r="AL1207" i="5"/>
  <c r="AL104" i="5"/>
  <c r="AL912" i="5"/>
  <c r="AL914" i="5" s="1"/>
  <c r="AL958" i="5"/>
  <c r="AL961" i="5" s="1"/>
  <c r="AL968" i="5"/>
  <c r="AL973" i="5" s="1"/>
  <c r="AL1003" i="5"/>
  <c r="AL102" i="5"/>
  <c r="AL191" i="5"/>
  <c r="AL627" i="5"/>
  <c r="AL192" i="5"/>
  <c r="AL103" i="5"/>
  <c r="AL1002" i="5"/>
  <c r="AL105" i="5"/>
  <c r="AL189" i="5"/>
  <c r="AL626" i="5"/>
  <c r="AL1005" i="5"/>
  <c r="AL101" i="5"/>
  <c r="AL190" i="5"/>
  <c r="AL646" i="5"/>
  <c r="AL908" i="5"/>
  <c r="AL638" i="5" l="1"/>
  <c r="AL106" i="5"/>
  <c r="AK1155" i="5"/>
  <c r="AK130" i="5"/>
  <c r="AK654" i="5"/>
  <c r="AK655" i="5" s="1"/>
  <c r="AK1189" i="5" s="1"/>
  <c r="AK1191" i="5" s="1"/>
  <c r="AL974" i="5"/>
  <c r="AL643" i="5"/>
  <c r="AL110" i="5"/>
  <c r="AL1006" i="5"/>
  <c r="AL951" i="5"/>
  <c r="AL1150" i="5" l="1"/>
  <c r="AK237" i="5"/>
  <c r="AK262" i="5" s="1"/>
  <c r="AK59" i="5"/>
  <c r="AK1193" i="5"/>
  <c r="AK1197" i="5"/>
  <c r="AK1184" i="5" s="1"/>
  <c r="AL226" i="5"/>
  <c r="AM970" i="5"/>
  <c r="AM966" i="5"/>
  <c r="AL114" i="5"/>
  <c r="AL195" i="5"/>
  <c r="AL628" i="5"/>
  <c r="AL1160" i="5" l="1"/>
  <c r="AL1164" i="5"/>
  <c r="AL193" i="5" s="1"/>
  <c r="AL1291" i="5" s="1"/>
  <c r="AK1196" i="5"/>
  <c r="AK1185" i="5" s="1"/>
  <c r="AK1186" i="5" s="1"/>
  <c r="AK139" i="5"/>
  <c r="AK216" i="5"/>
  <c r="AK217" i="5" s="1"/>
  <c r="AK656" i="5"/>
  <c r="AK132" i="5"/>
  <c r="AK657" i="5"/>
  <c r="AM976" i="5"/>
  <c r="AM971" i="5"/>
  <c r="AM972" i="5"/>
  <c r="AL1208" i="5" l="1"/>
  <c r="AL1228" i="5" s="1"/>
  <c r="AL1152" i="5"/>
  <c r="AL1467" i="5"/>
  <c r="AL1292" i="5" s="1"/>
  <c r="AL1286" i="5"/>
  <c r="AK140" i="5"/>
  <c r="AK658" i="5"/>
  <c r="AK659" i="5" s="1"/>
  <c r="AK61" i="5"/>
  <c r="AK248" i="5"/>
  <c r="AL214" i="5"/>
  <c r="AK247" i="5"/>
  <c r="AL1182" i="5"/>
  <c r="AK133" i="5"/>
  <c r="AK55" i="5"/>
  <c r="AK56" i="5" s="1"/>
  <c r="AM644" i="5"/>
  <c r="AM679" i="5"/>
  <c r="AM712" i="5"/>
  <c r="AM718" i="5" s="1"/>
  <c r="AM720" i="5" s="1"/>
  <c r="AM109" i="5"/>
  <c r="AM642" i="5"/>
  <c r="AK249" i="5" l="1"/>
  <c r="AK256" i="5" s="1"/>
  <c r="AL622" i="5"/>
  <c r="AK225" i="5"/>
  <c r="AL1234" i="5"/>
  <c r="AL1253" i="5"/>
  <c r="AL1229" i="5"/>
  <c r="AL1287" i="5"/>
  <c r="AL1285" i="5" s="1"/>
  <c r="AL1284" i="5" s="1"/>
  <c r="AL1290" i="5"/>
  <c r="AL1192" i="5"/>
  <c r="AK143" i="5"/>
  <c r="AK136" i="5"/>
  <c r="AK137" i="5" s="1"/>
  <c r="AK141" i="5" s="1"/>
  <c r="AM685" i="5"/>
  <c r="AM687" i="5" s="1"/>
  <c r="AM108" i="5"/>
  <c r="AM753" i="5"/>
  <c r="AM754" i="5"/>
  <c r="AK62" i="5"/>
  <c r="AK63" i="5" s="1"/>
  <c r="AK66" i="5" s="1"/>
  <c r="AL625" i="5" l="1"/>
  <c r="AL635" i="5" s="1"/>
  <c r="AL641" i="5" s="1"/>
  <c r="AL645" i="5" s="1"/>
  <c r="AL691" i="5"/>
  <c r="AL697" i="5" s="1"/>
  <c r="AL699" i="5" s="1"/>
  <c r="AL1235" i="5"/>
  <c r="AL1283" i="5" s="1"/>
  <c r="AL1280" i="5" s="1"/>
  <c r="AL1230" i="5"/>
  <c r="AL1254" i="5"/>
  <c r="AL1259" i="5"/>
  <c r="AM758" i="5"/>
  <c r="AM696" i="5"/>
  <c r="AM1183" i="5"/>
  <c r="AM1151" i="5"/>
  <c r="AM129" i="5" s="1"/>
  <c r="AM54" i="5" s="1"/>
  <c r="AM695" i="5"/>
  <c r="AK661" i="5"/>
  <c r="AL135" i="5"/>
  <c r="AL1108" i="5" l="1"/>
  <c r="AL1114" i="5" s="1"/>
  <c r="AL985" i="5"/>
  <c r="AL991" i="5" s="1"/>
  <c r="AL1109" i="5"/>
  <c r="AL1115" i="5" s="1"/>
  <c r="AL986" i="5"/>
  <c r="AL992" i="5" s="1"/>
  <c r="AM1227" i="5"/>
  <c r="AM1233" i="5" s="1"/>
  <c r="AL1236" i="5"/>
  <c r="AL1475" i="5" s="1"/>
  <c r="AL1473" i="5" s="1"/>
  <c r="AL1477" i="5" s="1"/>
  <c r="AL1297" i="5"/>
  <c r="AL1260" i="5"/>
  <c r="AL1255" i="5"/>
  <c r="AL993" i="5" l="1"/>
  <c r="AL112" i="5"/>
  <c r="AL649" i="5"/>
  <c r="AL113" i="5"/>
  <c r="AL647" i="5"/>
  <c r="AL1116" i="5"/>
  <c r="AL123" i="5"/>
  <c r="AL183" i="5"/>
  <c r="AL184" i="5" s="1"/>
  <c r="AL203" i="5" s="1"/>
  <c r="AL211" i="5" s="1"/>
  <c r="AL215" i="5" s="1"/>
  <c r="AL1267" i="5"/>
  <c r="AL1479" i="5"/>
  <c r="AL1478" i="5"/>
  <c r="AL1486" i="5" s="1"/>
  <c r="AL1298" i="5"/>
  <c r="AL1302" i="5"/>
  <c r="AM1252" i="5"/>
  <c r="AL1261" i="5"/>
  <c r="AL222" i="5" s="1"/>
  <c r="AL650" i="5" l="1"/>
  <c r="AL931" i="5" s="1"/>
  <c r="AL933" i="5" s="1"/>
  <c r="AL937" i="5" s="1"/>
  <c r="AM990" i="5"/>
  <c r="AM996" i="5" s="1"/>
  <c r="AL234" i="5"/>
  <c r="AL236" i="5"/>
  <c r="AM1113" i="5"/>
  <c r="AM1119" i="5" s="1"/>
  <c r="AM1111" i="5"/>
  <c r="AM1122" i="5" s="1"/>
  <c r="AM1258" i="5"/>
  <c r="AM194" i="5" l="1"/>
  <c r="AM111" i="5"/>
  <c r="AM1004" i="5"/>
  <c r="AM648" i="5"/>
  <c r="AM1127" i="5"/>
  <c r="AM202" i="5"/>
  <c r="AM122" i="5"/>
  <c r="AM117" i="5"/>
  <c r="AM201" i="5"/>
  <c r="AM1128" i="5"/>
  <c r="AL938" i="5"/>
  <c r="AM1129" i="5" l="1"/>
  <c r="AM1135" i="5" s="1"/>
  <c r="AL940" i="5"/>
  <c r="AL942" i="5" s="1"/>
  <c r="AL909" i="5" s="1"/>
  <c r="AM936" i="5"/>
  <c r="AL107" i="5" l="1"/>
  <c r="AL651" i="5"/>
  <c r="AL652" i="5" s="1"/>
  <c r="AL910" i="5"/>
  <c r="AL1167" i="5" l="1"/>
  <c r="AL1169" i="5" s="1"/>
  <c r="AM904" i="5"/>
  <c r="AL233" i="5"/>
  <c r="AL1170" i="5" l="1"/>
  <c r="AL1173" i="5"/>
  <c r="AL1153" i="5" s="1"/>
  <c r="AM907" i="5"/>
  <c r="AM901" i="5"/>
  <c r="AM950" i="5"/>
  <c r="AM898" i="5"/>
  <c r="AM988" i="5"/>
  <c r="AM999" i="5" s="1"/>
  <c r="AM929" i="5"/>
  <c r="AM949" i="5"/>
  <c r="AL131" i="5" l="1"/>
  <c r="AL60" i="5" s="1"/>
  <c r="AL653" i="5"/>
  <c r="AL1171" i="5"/>
  <c r="AL1154" i="5" s="1"/>
  <c r="AM912" i="5"/>
  <c r="AM914" i="5" s="1"/>
  <c r="AM968" i="5"/>
  <c r="AM973" i="5" s="1"/>
  <c r="AM1003" i="5"/>
  <c r="AM958" i="5"/>
  <c r="AM961" i="5" s="1"/>
  <c r="AM1207" i="5"/>
  <c r="AM104" i="5"/>
  <c r="AM192" i="5"/>
  <c r="AM103" i="5"/>
  <c r="AM1002" i="5"/>
  <c r="AM105" i="5"/>
  <c r="AM189" i="5"/>
  <c r="AM626" i="5"/>
  <c r="AM101" i="5"/>
  <c r="AM190" i="5"/>
  <c r="AM1005" i="5"/>
  <c r="AM646" i="5"/>
  <c r="AM191" i="5"/>
  <c r="AM102" i="5"/>
  <c r="AM627" i="5"/>
  <c r="AM908" i="5"/>
  <c r="AL1155" i="5" l="1"/>
  <c r="AL130" i="5"/>
  <c r="AL654" i="5"/>
  <c r="AL655" i="5" s="1"/>
  <c r="AL1189" i="5" s="1"/>
  <c r="AL1191" i="5" s="1"/>
  <c r="AM974" i="5"/>
  <c r="AM643" i="5"/>
  <c r="AM110" i="5"/>
  <c r="AM1006" i="5"/>
  <c r="AM951" i="5"/>
  <c r="AM106" i="5"/>
  <c r="AM638" i="5"/>
  <c r="AM1150" i="5" l="1"/>
  <c r="AL237" i="5"/>
  <c r="AL262" i="5" s="1"/>
  <c r="AL59" i="5"/>
  <c r="AL1193" i="5"/>
  <c r="AL1197" i="5"/>
  <c r="AL1184" i="5" s="1"/>
  <c r="AM226" i="5"/>
  <c r="AN970" i="5"/>
  <c r="AN966" i="5"/>
  <c r="AM114" i="5"/>
  <c r="AM628" i="5"/>
  <c r="AM195" i="5"/>
  <c r="W72" i="5"/>
  <c r="AM1160" i="5" l="1"/>
  <c r="AM1164" i="5"/>
  <c r="AM193" i="5" s="1"/>
  <c r="AM1291" i="5" s="1"/>
  <c r="AL1196" i="5"/>
  <c r="AL1185" i="5" s="1"/>
  <c r="AL1186" i="5" s="1"/>
  <c r="AL139" i="5"/>
  <c r="AL216" i="5"/>
  <c r="AL217" i="5" s="1"/>
  <c r="AL656" i="5"/>
  <c r="AL132" i="5"/>
  <c r="AL657" i="5"/>
  <c r="AN976" i="5"/>
  <c r="AN972" i="5"/>
  <c r="AN971" i="5"/>
  <c r="AM1208" i="5" l="1"/>
  <c r="AM1228" i="5" s="1"/>
  <c r="AM1152" i="5"/>
  <c r="AM1286" i="5"/>
  <c r="AM1467" i="5"/>
  <c r="AM1292" i="5" s="1"/>
  <c r="AL140" i="5"/>
  <c r="AL62" i="5" s="1"/>
  <c r="AL658" i="5"/>
  <c r="AL659" i="5" s="1"/>
  <c r="AL61" i="5"/>
  <c r="AM214" i="5"/>
  <c r="AL248" i="5"/>
  <c r="AL247" i="5"/>
  <c r="AM1182" i="5"/>
  <c r="AL133" i="5"/>
  <c r="AL55" i="5"/>
  <c r="AL56" i="5" s="1"/>
  <c r="AN644" i="5"/>
  <c r="AN642" i="5"/>
  <c r="AN109" i="5"/>
  <c r="AN679" i="5"/>
  <c r="AN712" i="5"/>
  <c r="AN718" i="5" s="1"/>
  <c r="AN720" i="5" s="1"/>
  <c r="AL249" i="5" l="1"/>
  <c r="AL256" i="5" s="1"/>
  <c r="AM1234" i="5"/>
  <c r="AM1253" i="5"/>
  <c r="AM1229" i="5"/>
  <c r="AM1287" i="5"/>
  <c r="AM1285" i="5" s="1"/>
  <c r="AM1284" i="5" s="1"/>
  <c r="AM1290" i="5"/>
  <c r="AM1192" i="5"/>
  <c r="AL143" i="5"/>
  <c r="AL136" i="5"/>
  <c r="AL137" i="5" s="1"/>
  <c r="AL141" i="5" s="1"/>
  <c r="AN685" i="5"/>
  <c r="AN687" i="5" s="1"/>
  <c r="AN108" i="5"/>
  <c r="AN753" i="5"/>
  <c r="AN754" i="5"/>
  <c r="AL63" i="5"/>
  <c r="AL66" i="5" s="1"/>
  <c r="AM622" i="5"/>
  <c r="AL225" i="5"/>
  <c r="AM1235" i="5" l="1"/>
  <c r="AM1283" i="5" s="1"/>
  <c r="AM1280" i="5" s="1"/>
  <c r="AM1230" i="5"/>
  <c r="AM1254" i="5"/>
  <c r="AM1259" i="5"/>
  <c r="AN758" i="5"/>
  <c r="AN1183" i="5"/>
  <c r="AN696" i="5"/>
  <c r="AN1151" i="5"/>
  <c r="AN129" i="5" s="1"/>
  <c r="AN54" i="5" s="1"/>
  <c r="AN695" i="5"/>
  <c r="AM691" i="5"/>
  <c r="AM697" i="5" s="1"/>
  <c r="AM699" i="5" s="1"/>
  <c r="AM625" i="5"/>
  <c r="AM635" i="5" s="1"/>
  <c r="AM641" i="5" s="1"/>
  <c r="AM645" i="5" s="1"/>
  <c r="AM135" i="5"/>
  <c r="AL661" i="5"/>
  <c r="AN1227" i="5" l="1"/>
  <c r="AM1236" i="5"/>
  <c r="AM1475" i="5" s="1"/>
  <c r="AM1473" i="5" s="1"/>
  <c r="AM1477" i="5" s="1"/>
  <c r="AM1297" i="5"/>
  <c r="AN1233" i="5"/>
  <c r="AM1108" i="5"/>
  <c r="AM1114" i="5" s="1"/>
  <c r="AM985" i="5"/>
  <c r="AM991" i="5" s="1"/>
  <c r="AM986" i="5"/>
  <c r="AM992" i="5" s="1"/>
  <c r="AM1109" i="5"/>
  <c r="AM1115" i="5" s="1"/>
  <c r="AM1260" i="5"/>
  <c r="AM1255" i="5"/>
  <c r="AM1478" i="5" l="1"/>
  <c r="AM1486" i="5" s="1"/>
  <c r="AM1479" i="5"/>
  <c r="AM183" i="5"/>
  <c r="AM184" i="5" s="1"/>
  <c r="AM203" i="5" s="1"/>
  <c r="AM211" i="5" s="1"/>
  <c r="AM215" i="5" s="1"/>
  <c r="AM1267" i="5"/>
  <c r="AM1298" i="5"/>
  <c r="AM1302" i="5"/>
  <c r="AM1116" i="5"/>
  <c r="AM123" i="5"/>
  <c r="AM993" i="5"/>
  <c r="AM647" i="5"/>
  <c r="AM112" i="5"/>
  <c r="AM649" i="5"/>
  <c r="AM113" i="5"/>
  <c r="AM1261" i="5"/>
  <c r="AM222" i="5" s="1"/>
  <c r="AN1252" i="5"/>
  <c r="AM650" i="5" l="1"/>
  <c r="AM931" i="5" s="1"/>
  <c r="AM933" i="5" s="1"/>
  <c r="AM937" i="5" s="1"/>
  <c r="AM236" i="5"/>
  <c r="AN1113" i="5"/>
  <c r="AM234" i="5"/>
  <c r="AN990" i="5"/>
  <c r="AN1258" i="5"/>
  <c r="AN1111" i="5" l="1"/>
  <c r="AN1122" i="5" s="1"/>
  <c r="AN1119" i="5"/>
  <c r="AN996" i="5"/>
  <c r="AM938" i="5"/>
  <c r="AN117" i="5" l="1"/>
  <c r="AN1128" i="5"/>
  <c r="AN201" i="5"/>
  <c r="AN1127" i="5"/>
  <c r="AN202" i="5"/>
  <c r="AN122" i="5"/>
  <c r="AN111" i="5"/>
  <c r="AN194" i="5"/>
  <c r="AN1004" i="5"/>
  <c r="AN648" i="5"/>
  <c r="AM940" i="5"/>
  <c r="AM942" i="5" s="1"/>
  <c r="AM909" i="5" s="1"/>
  <c r="AN936" i="5"/>
  <c r="AN1129" i="5" l="1"/>
  <c r="AN1135" i="5" s="1"/>
  <c r="AM107" i="5"/>
  <c r="AM651" i="5"/>
  <c r="AM652" i="5" s="1"/>
  <c r="AM910" i="5"/>
  <c r="AM1167" i="5" l="1"/>
  <c r="AM1169" i="5" s="1"/>
  <c r="AN904" i="5"/>
  <c r="AM233" i="5"/>
  <c r="AM1170" i="5" l="1"/>
  <c r="AM1173" i="5"/>
  <c r="AM1153" i="5" s="1"/>
  <c r="AN907" i="5"/>
  <c r="AN929" i="5"/>
  <c r="AN949" i="5"/>
  <c r="AN901" i="5"/>
  <c r="AN898" i="5"/>
  <c r="AN988" i="5"/>
  <c r="AN999" i="5" s="1"/>
  <c r="AN950" i="5"/>
  <c r="AM131" i="5" l="1"/>
  <c r="AM60" i="5" s="1"/>
  <c r="AM653" i="5"/>
  <c r="AM1171" i="5"/>
  <c r="AM1154" i="5" s="1"/>
  <c r="AN912" i="5"/>
  <c r="AN914" i="5" s="1"/>
  <c r="AN958" i="5"/>
  <c r="AN961" i="5" s="1"/>
  <c r="AN968" i="5"/>
  <c r="AN973" i="5" s="1"/>
  <c r="AN1003" i="5"/>
  <c r="AN102" i="5"/>
  <c r="AN191" i="5"/>
  <c r="AN627" i="5"/>
  <c r="AN1207" i="5"/>
  <c r="AN104" i="5"/>
  <c r="AN626" i="5"/>
  <c r="AN1002" i="5"/>
  <c r="AN105" i="5"/>
  <c r="AN189" i="5"/>
  <c r="AN1005" i="5"/>
  <c r="AN101" i="5"/>
  <c r="AN190" i="5"/>
  <c r="AN646" i="5"/>
  <c r="AN192" i="5"/>
  <c r="AN103" i="5"/>
  <c r="AN908" i="5"/>
  <c r="AN638" i="5" s="1"/>
  <c r="AN951" i="5" l="1"/>
  <c r="AN628" i="5" s="1"/>
  <c r="AN106" i="5"/>
  <c r="AM1155" i="5"/>
  <c r="AM130" i="5"/>
  <c r="AM654" i="5"/>
  <c r="AM655" i="5" s="1"/>
  <c r="AM1189" i="5" s="1"/>
  <c r="AM1191" i="5" s="1"/>
  <c r="AN974" i="5"/>
  <c r="AN643" i="5"/>
  <c r="AN110" i="5"/>
  <c r="AN1006" i="5"/>
  <c r="AN195" i="5" l="1"/>
  <c r="AN114" i="5"/>
  <c r="AN1150" i="5"/>
  <c r="AM237" i="5"/>
  <c r="AM262" i="5" s="1"/>
  <c r="AM59" i="5"/>
  <c r="AM1193" i="5"/>
  <c r="AM1197" i="5"/>
  <c r="AM1184" i="5" s="1"/>
  <c r="AN226" i="5"/>
  <c r="AO966" i="5"/>
  <c r="AO970" i="5"/>
  <c r="AN1160" i="5" l="1"/>
  <c r="AN1164" i="5"/>
  <c r="AN193" i="5" s="1"/>
  <c r="AN1291" i="5" s="1"/>
  <c r="AM1196" i="5"/>
  <c r="AM1185" i="5" s="1"/>
  <c r="AM1186" i="5" s="1"/>
  <c r="AM216" i="5"/>
  <c r="AM217" i="5" s="1"/>
  <c r="AM139" i="5"/>
  <c r="AM656" i="5"/>
  <c r="AM132" i="5"/>
  <c r="AM657" i="5"/>
  <c r="AO971" i="5"/>
  <c r="AO972" i="5"/>
  <c r="AO976" i="5"/>
  <c r="AN1208" i="5" l="1"/>
  <c r="AN1228" i="5" s="1"/>
  <c r="AN1152" i="5"/>
  <c r="AN1286" i="5"/>
  <c r="AN1467" i="5"/>
  <c r="AN1292" i="5" s="1"/>
  <c r="AM140" i="5"/>
  <c r="AM62" i="5" s="1"/>
  <c r="AM658" i="5"/>
  <c r="AM659" i="5" s="1"/>
  <c r="AM248" i="5"/>
  <c r="AN214" i="5"/>
  <c r="AM61" i="5"/>
  <c r="AM247" i="5"/>
  <c r="AN1182" i="5"/>
  <c r="AM133" i="5"/>
  <c r="AM55" i="5"/>
  <c r="AM56" i="5" s="1"/>
  <c r="AO679" i="5"/>
  <c r="AO712" i="5"/>
  <c r="AO718" i="5" s="1"/>
  <c r="AO720" i="5" s="1"/>
  <c r="AO109" i="5"/>
  <c r="AO642" i="5"/>
  <c r="AO644" i="5"/>
  <c r="AN1234" i="5" l="1"/>
  <c r="AN1253" i="5"/>
  <c r="AN1229" i="5"/>
  <c r="AN1287" i="5"/>
  <c r="AN1285" i="5" s="1"/>
  <c r="AN1284" i="5" s="1"/>
  <c r="AN1290" i="5"/>
  <c r="AN1192" i="5"/>
  <c r="AM136" i="5"/>
  <c r="AM137" i="5" s="1"/>
  <c r="AM141" i="5" s="1"/>
  <c r="AM143" i="5"/>
  <c r="AO108" i="5"/>
  <c r="AO685" i="5"/>
  <c r="AO687" i="5" s="1"/>
  <c r="AO753" i="5"/>
  <c r="AO754" i="5"/>
  <c r="AM63" i="5"/>
  <c r="AM66" i="5" s="1"/>
  <c r="AM249" i="5"/>
  <c r="AM256" i="5" s="1"/>
  <c r="AN622" i="5"/>
  <c r="AM225" i="5"/>
  <c r="AN1254" i="5" l="1"/>
  <c r="AN1259" i="5"/>
  <c r="AO758" i="5"/>
  <c r="AO1183" i="5"/>
  <c r="AO696" i="5"/>
  <c r="AO1151" i="5"/>
  <c r="AO129" i="5" s="1"/>
  <c r="AO54" i="5" s="1"/>
  <c r="AO695" i="5"/>
  <c r="AN691" i="5"/>
  <c r="AN697" i="5" s="1"/>
  <c r="AN699" i="5" s="1"/>
  <c r="AN625" i="5"/>
  <c r="AN635" i="5" s="1"/>
  <c r="AN641" i="5" s="1"/>
  <c r="AN645" i="5" s="1"/>
  <c r="AN1235" i="5"/>
  <c r="AN1283" i="5" s="1"/>
  <c r="AN1230" i="5"/>
  <c r="AN135" i="5"/>
  <c r="AM661" i="5"/>
  <c r="AN985" i="5" l="1"/>
  <c r="AN991" i="5" s="1"/>
  <c r="AN986" i="5"/>
  <c r="AN992" i="5" s="1"/>
  <c r="AN1109" i="5"/>
  <c r="AN1115" i="5" s="1"/>
  <c r="AN1108" i="5"/>
  <c r="AN1114" i="5" s="1"/>
  <c r="AN1280" i="5"/>
  <c r="AN1236" i="5"/>
  <c r="AN1475" i="5" s="1"/>
  <c r="AN1473" i="5" s="1"/>
  <c r="AN1477" i="5" s="1"/>
  <c r="AO1227" i="5"/>
  <c r="AN1260" i="5"/>
  <c r="AN183" i="5" s="1"/>
  <c r="AN184" i="5" s="1"/>
  <c r="AN203" i="5" s="1"/>
  <c r="AN211" i="5" s="1"/>
  <c r="AN215" i="5" s="1"/>
  <c r="AN1255" i="5"/>
  <c r="AN993" i="5" l="1"/>
  <c r="AN112" i="5"/>
  <c r="AN647" i="5"/>
  <c r="AN113" i="5"/>
  <c r="AN649" i="5"/>
  <c r="AN1116" i="5"/>
  <c r="AN123" i="5"/>
  <c r="AN1297" i="5"/>
  <c r="AN1267" i="5"/>
  <c r="AN1479" i="5"/>
  <c r="AN1478" i="5"/>
  <c r="AN1486" i="5" s="1"/>
  <c r="AO1233" i="5"/>
  <c r="AO1252" i="5"/>
  <c r="AN1261" i="5"/>
  <c r="AN222" i="5" s="1"/>
  <c r="AN234" i="5" l="1"/>
  <c r="AO990" i="5"/>
  <c r="AO1113" i="5"/>
  <c r="AN236" i="5"/>
  <c r="AN1298" i="5"/>
  <c r="AN1302" i="5"/>
  <c r="AO1258" i="5"/>
  <c r="AN650" i="5"/>
  <c r="AO996" i="5" l="1"/>
  <c r="AO1119" i="5"/>
  <c r="AO1111" i="5"/>
  <c r="AO1122" i="5" s="1"/>
  <c r="AN931" i="5"/>
  <c r="AN933" i="5" s="1"/>
  <c r="AN937" i="5" s="1"/>
  <c r="AO111" i="5" l="1"/>
  <c r="AO194" i="5"/>
  <c r="AO1004" i="5"/>
  <c r="AO648" i="5"/>
  <c r="AO122" i="5"/>
  <c r="AO1127" i="5"/>
  <c r="AO202" i="5"/>
  <c r="AO201" i="5"/>
  <c r="AO1128" i="5"/>
  <c r="AO117" i="5"/>
  <c r="AN938" i="5"/>
  <c r="X72" i="5"/>
  <c r="AO1129" i="5" l="1"/>
  <c r="AO1135" i="5" s="1"/>
  <c r="AN1133" i="5"/>
  <c r="AO1133" i="5"/>
  <c r="AM1133" i="5"/>
  <c r="AN940" i="5"/>
  <c r="AN942" i="5" s="1"/>
  <c r="AN909" i="5" s="1"/>
  <c r="AO936" i="5"/>
  <c r="AN1139" i="5" l="1"/>
  <c r="AN1138" i="5"/>
  <c r="AN1143" i="5" s="1"/>
  <c r="AO1139" i="5"/>
  <c r="AO1138" i="5"/>
  <c r="AO1143" i="5" s="1"/>
  <c r="AM1138" i="5"/>
  <c r="AM1143" i="5" s="1"/>
  <c r="AM1139" i="5"/>
  <c r="AN651" i="5"/>
  <c r="AN652" i="5" s="1"/>
  <c r="AN107" i="5"/>
  <c r="AN910" i="5"/>
  <c r="AN1167" i="5" l="1"/>
  <c r="AN1169" i="5" s="1"/>
  <c r="AN233" i="5"/>
  <c r="AO904" i="5"/>
  <c r="AN1173" i="5" l="1"/>
  <c r="AN1153" i="5" s="1"/>
  <c r="AN1170" i="5"/>
  <c r="AO907" i="5"/>
  <c r="AO949" i="5"/>
  <c r="AO929" i="5"/>
  <c r="AO901" i="5"/>
  <c r="AO950" i="5"/>
  <c r="AO898" i="5"/>
  <c r="AO988" i="5"/>
  <c r="AO999" i="5" s="1"/>
  <c r="AN131" i="5" l="1"/>
  <c r="AN60" i="5" s="1"/>
  <c r="AN653" i="5"/>
  <c r="AN1171" i="5"/>
  <c r="AN1154" i="5" s="1"/>
  <c r="AO968" i="5"/>
  <c r="AO973" i="5" s="1"/>
  <c r="AO912" i="5"/>
  <c r="AO914" i="5" s="1"/>
  <c r="AO958" i="5"/>
  <c r="AO961" i="5" s="1"/>
  <c r="AO1003" i="5"/>
  <c r="AO102" i="5"/>
  <c r="AO191" i="5"/>
  <c r="AO627" i="5"/>
  <c r="AO1207" i="5"/>
  <c r="AO104" i="5"/>
  <c r="AO192" i="5"/>
  <c r="AO103" i="5"/>
  <c r="AO1002" i="5"/>
  <c r="AO189" i="5"/>
  <c r="AO626" i="5"/>
  <c r="AO105" i="5"/>
  <c r="AO1005" i="5"/>
  <c r="AO101" i="5"/>
  <c r="AO190" i="5"/>
  <c r="AO646" i="5"/>
  <c r="AO908" i="5"/>
  <c r="AO106" i="5" s="1"/>
  <c r="AO1006" i="5" l="1"/>
  <c r="AL1010" i="5" s="1"/>
  <c r="AN1155" i="5"/>
  <c r="AN130" i="5"/>
  <c r="AN654" i="5"/>
  <c r="AN655" i="5" s="1"/>
  <c r="AN1189" i="5" s="1"/>
  <c r="AN1191" i="5" s="1"/>
  <c r="AO974" i="5"/>
  <c r="AO643" i="5"/>
  <c r="AO110" i="5"/>
  <c r="AN1010" i="5"/>
  <c r="AM1010" i="5"/>
  <c r="AO1010" i="5"/>
  <c r="AO638" i="5"/>
  <c r="AO951" i="5"/>
  <c r="AO1150" i="5" l="1"/>
  <c r="AN237" i="5"/>
  <c r="AN262" i="5" s="1"/>
  <c r="AN59" i="5"/>
  <c r="AN1193" i="5"/>
  <c r="AN1197" i="5"/>
  <c r="AN1184" i="5" s="1"/>
  <c r="AO226" i="5"/>
  <c r="AP966" i="5"/>
  <c r="AP970" i="5"/>
  <c r="AN1013" i="5"/>
  <c r="AN1012" i="5"/>
  <c r="AN1017" i="5" s="1"/>
  <c r="AL1013" i="5"/>
  <c r="AL1012" i="5"/>
  <c r="AL1017" i="5" s="1"/>
  <c r="AM1013" i="5"/>
  <c r="AM1012" i="5"/>
  <c r="AM1017" i="5" s="1"/>
  <c r="AO1013" i="5"/>
  <c r="AO1012" i="5"/>
  <c r="AO1017" i="5" s="1"/>
  <c r="AO114" i="5"/>
  <c r="AO195" i="5"/>
  <c r="AO628" i="5"/>
  <c r="AO1160" i="5" l="1"/>
  <c r="AO1164" i="5"/>
  <c r="AO193" i="5" s="1"/>
  <c r="AO1291" i="5" s="1"/>
  <c r="AN1196" i="5"/>
  <c r="AN1185" i="5" s="1"/>
  <c r="AN1186" i="5" s="1"/>
  <c r="AN216" i="5"/>
  <c r="AN217" i="5" s="1"/>
  <c r="AN656" i="5"/>
  <c r="AN139" i="5"/>
  <c r="AN132" i="5"/>
  <c r="AN657" i="5"/>
  <c r="AP971" i="5"/>
  <c r="AP972" i="5"/>
  <c r="AP976" i="5"/>
  <c r="AO1208" i="5" l="1"/>
  <c r="AO1228" i="5" s="1"/>
  <c r="AO1152" i="5"/>
  <c r="AO1467" i="5"/>
  <c r="AO1292" i="5" s="1"/>
  <c r="AO1286" i="5"/>
  <c r="Q1310" i="5"/>
  <c r="AN140" i="5"/>
  <c r="AN62" i="5" s="1"/>
  <c r="AN658" i="5"/>
  <c r="AN659" i="5" s="1"/>
  <c r="AN248" i="5"/>
  <c r="AO214" i="5"/>
  <c r="AN61" i="5"/>
  <c r="AN247" i="5"/>
  <c r="AO1182" i="5"/>
  <c r="AN133" i="5"/>
  <c r="AN55" i="5"/>
  <c r="AN56" i="5" s="1"/>
  <c r="AP679" i="5"/>
  <c r="AP712" i="5"/>
  <c r="AP718" i="5" s="1"/>
  <c r="AP720" i="5" s="1"/>
  <c r="AP109" i="5"/>
  <c r="AP642" i="5"/>
  <c r="AP644" i="5"/>
  <c r="AN249" i="5" l="1"/>
  <c r="AN256" i="5" s="1"/>
  <c r="AN63" i="5"/>
  <c r="AN66" i="5" s="1"/>
  <c r="AO1234" i="5"/>
  <c r="AO1253" i="5"/>
  <c r="AO1229" i="5"/>
  <c r="AO1287" i="5"/>
  <c r="AO1285" i="5" s="1"/>
  <c r="AO1284" i="5" s="1"/>
  <c r="Q1311" i="5"/>
  <c r="Q1309" i="5" s="1"/>
  <c r="AO1290" i="5"/>
  <c r="AO1192" i="5"/>
  <c r="AN136" i="5"/>
  <c r="AN137" i="5" s="1"/>
  <c r="AN141" i="5" s="1"/>
  <c r="AN143" i="5"/>
  <c r="AP108" i="5"/>
  <c r="AP685" i="5"/>
  <c r="AP687" i="5" s="1"/>
  <c r="AP753" i="5"/>
  <c r="AP754" i="5"/>
  <c r="AN225" i="5"/>
  <c r="AO622" i="5"/>
  <c r="AO1254" i="5" l="1"/>
  <c r="AO1259" i="5"/>
  <c r="AP758" i="5"/>
  <c r="AP1183" i="5"/>
  <c r="AP696" i="5"/>
  <c r="AP1151" i="5"/>
  <c r="AP129" i="5" s="1"/>
  <c r="AP54" i="5" s="1"/>
  <c r="AP695" i="5"/>
  <c r="AO625" i="5"/>
  <c r="AO635" i="5" s="1"/>
  <c r="AO641" i="5" s="1"/>
  <c r="AO645" i="5" s="1"/>
  <c r="AO691" i="5"/>
  <c r="AO697" i="5" s="1"/>
  <c r="AO699" i="5" s="1"/>
  <c r="AO1235" i="5"/>
  <c r="AO1283" i="5" s="1"/>
  <c r="AO1230" i="5"/>
  <c r="AO135" i="5"/>
  <c r="AN661" i="5"/>
  <c r="AO1260" i="5" l="1"/>
  <c r="AO183" i="5" s="1"/>
  <c r="AO184" i="5" s="1"/>
  <c r="AO203" i="5" s="1"/>
  <c r="AO211" i="5" s="1"/>
  <c r="AO215" i="5" s="1"/>
  <c r="AO1255" i="5"/>
  <c r="AO985" i="5"/>
  <c r="AO991" i="5" s="1"/>
  <c r="AO986" i="5"/>
  <c r="AO992" i="5" s="1"/>
  <c r="AO1109" i="5"/>
  <c r="AO1115" i="5" s="1"/>
  <c r="AO1108" i="5"/>
  <c r="AO1114" i="5" s="1"/>
  <c r="Q1308" i="5"/>
  <c r="Q1305" i="5" s="1"/>
  <c r="AO1280" i="5"/>
  <c r="AO1236" i="5"/>
  <c r="AO1475" i="5" s="1"/>
  <c r="AO1473" i="5" s="1"/>
  <c r="AO1477" i="5" s="1"/>
  <c r="AP1227" i="5"/>
  <c r="AP1252" i="5" l="1"/>
  <c r="AP1258" i="5" s="1"/>
  <c r="AO1261" i="5"/>
  <c r="AO222" i="5" s="1"/>
  <c r="AO993" i="5"/>
  <c r="AO647" i="5"/>
  <c r="AO112" i="5"/>
  <c r="AO113" i="5"/>
  <c r="AO649" i="5"/>
  <c r="AO1116" i="5"/>
  <c r="AO123" i="5"/>
  <c r="Q1325" i="5"/>
  <c r="Q1316" i="5"/>
  <c r="AO1267" i="5"/>
  <c r="AO1297" i="5"/>
  <c r="AO1478" i="5"/>
  <c r="AO1486" i="5" s="1"/>
  <c r="AO1479" i="5"/>
  <c r="AP1233" i="5"/>
  <c r="AO234" i="5" l="1"/>
  <c r="AP990" i="5"/>
  <c r="AO236" i="5"/>
  <c r="AP1113" i="5"/>
  <c r="T1380" i="5"/>
  <c r="R1380" i="5"/>
  <c r="R1334" i="5" s="1"/>
  <c r="S1380" i="5"/>
  <c r="U1380" i="5"/>
  <c r="V1380" i="5"/>
  <c r="W1380" i="5"/>
  <c r="X1380" i="5"/>
  <c r="Y1380" i="5"/>
  <c r="AA1380" i="5"/>
  <c r="AF1380" i="5"/>
  <c r="Z1380" i="5"/>
  <c r="AC1380" i="5"/>
  <c r="AE1380" i="5"/>
  <c r="AH1380" i="5"/>
  <c r="AO1380" i="5"/>
  <c r="AB1380" i="5"/>
  <c r="AD1380" i="5"/>
  <c r="AG1380" i="5"/>
  <c r="AI1380" i="5"/>
  <c r="AK1380" i="5"/>
  <c r="AM1380" i="5"/>
  <c r="AN1380" i="5"/>
  <c r="AP1380" i="5"/>
  <c r="AQ1380" i="5"/>
  <c r="AR1380" i="5"/>
  <c r="AS1380" i="5"/>
  <c r="AT1380" i="5"/>
  <c r="AU1380" i="5"/>
  <c r="AV1380" i="5"/>
  <c r="AW1380" i="5"/>
  <c r="AX1380" i="5"/>
  <c r="AY1380" i="5"/>
  <c r="AZ1380" i="5"/>
  <c r="AL1380" i="5"/>
  <c r="AJ1380" i="5"/>
  <c r="AO1298" i="5"/>
  <c r="AO1302" i="5"/>
  <c r="AO650" i="5"/>
  <c r="AP996" i="5" l="1"/>
  <c r="AP1119" i="5"/>
  <c r="AP1111" i="5"/>
  <c r="AP1122" i="5" s="1"/>
  <c r="AO931" i="5"/>
  <c r="AO933" i="5" s="1"/>
  <c r="AO937" i="5" s="1"/>
  <c r="AP111" i="5" l="1"/>
  <c r="AP194" i="5"/>
  <c r="AP1004" i="5"/>
  <c r="AP648" i="5"/>
  <c r="AP1127" i="5"/>
  <c r="AP122" i="5"/>
  <c r="AP202" i="5"/>
  <c r="AP117" i="5"/>
  <c r="AP1128" i="5"/>
  <c r="AP201" i="5"/>
  <c r="AO938" i="5"/>
  <c r="AP1129" i="5" l="1"/>
  <c r="AP1135" i="5" s="1"/>
  <c r="AO940" i="5"/>
  <c r="AO942" i="5" s="1"/>
  <c r="AO909" i="5" s="1"/>
  <c r="AP936" i="5"/>
  <c r="AO651" i="5" l="1"/>
  <c r="AO652" i="5" s="1"/>
  <c r="AO107" i="5"/>
  <c r="AO910" i="5"/>
  <c r="AO1167" i="5" l="1"/>
  <c r="AO1169" i="5" s="1"/>
  <c r="AO233" i="5"/>
  <c r="AP904" i="5"/>
  <c r="AO1170" i="5" l="1"/>
  <c r="AO1173" i="5"/>
  <c r="AO1153" i="5" s="1"/>
  <c r="AP950" i="5"/>
  <c r="AP907" i="5"/>
  <c r="AP908" i="5" s="1"/>
  <c r="AP949" i="5"/>
  <c r="AP988" i="5"/>
  <c r="AP999" i="5" s="1"/>
  <c r="AP929" i="5"/>
  <c r="AP901" i="5"/>
  <c r="AP898" i="5"/>
  <c r="AO131" i="5" l="1"/>
  <c r="AO60" i="5" s="1"/>
  <c r="AO653" i="5"/>
  <c r="AO1171" i="5"/>
  <c r="AO1154" i="5" s="1"/>
  <c r="AP192" i="5"/>
  <c r="AP103" i="5"/>
  <c r="AP106" i="5"/>
  <c r="AP638" i="5"/>
  <c r="AP912" i="5"/>
  <c r="AP914" i="5" s="1"/>
  <c r="AP958" i="5"/>
  <c r="AP961" i="5" s="1"/>
  <c r="AP968" i="5"/>
  <c r="AP973" i="5" s="1"/>
  <c r="AP1003" i="5"/>
  <c r="AP102" i="5"/>
  <c r="AP191" i="5"/>
  <c r="AP627" i="5"/>
  <c r="AP190" i="5"/>
  <c r="AP1005" i="5"/>
  <c r="AP101" i="5"/>
  <c r="AP646" i="5"/>
  <c r="AP104" i="5"/>
  <c r="AP1207" i="5"/>
  <c r="AP1002" i="5"/>
  <c r="AP105" i="5"/>
  <c r="AP189" i="5"/>
  <c r="AP626" i="5"/>
  <c r="AP951" i="5"/>
  <c r="AP1006" i="5" l="1"/>
  <c r="AO1155" i="5"/>
  <c r="AO130" i="5"/>
  <c r="AO654" i="5"/>
  <c r="AO655" i="5" s="1"/>
  <c r="AO1189" i="5" s="1"/>
  <c r="AO1191" i="5" s="1"/>
  <c r="AP974" i="5"/>
  <c r="AP643" i="5"/>
  <c r="AP110" i="5"/>
  <c r="AP628" i="5"/>
  <c r="AP195" i="5"/>
  <c r="AP114" i="5"/>
  <c r="AP1150" i="5" l="1"/>
  <c r="AO237" i="5"/>
  <c r="AO262" i="5" s="1"/>
  <c r="AO59" i="5"/>
  <c r="AO1193" i="5"/>
  <c r="AO1197" i="5"/>
  <c r="AO1184" i="5" s="1"/>
  <c r="AP226" i="5"/>
  <c r="AQ966" i="5"/>
  <c r="AQ970" i="5"/>
  <c r="AP1160" i="5" l="1"/>
  <c r="AP1164" i="5"/>
  <c r="AP193" i="5" s="1"/>
  <c r="AP1291" i="5" s="1"/>
  <c r="AO1196" i="5"/>
  <c r="AO1185" i="5" s="1"/>
  <c r="AO1186" i="5" s="1"/>
  <c r="AO216" i="5"/>
  <c r="AO217" i="5" s="1"/>
  <c r="AO656" i="5"/>
  <c r="AO139" i="5"/>
  <c r="AO132" i="5"/>
  <c r="AO657" i="5"/>
  <c r="AQ971" i="5"/>
  <c r="AQ972" i="5"/>
  <c r="AQ976" i="5"/>
  <c r="Y72" i="5"/>
  <c r="AP1208" i="5" l="1"/>
  <c r="AP1228" i="5" s="1"/>
  <c r="AP1152" i="5"/>
  <c r="AP1286" i="5"/>
  <c r="AP1467" i="5"/>
  <c r="AP1292" i="5" s="1"/>
  <c r="AO140" i="5"/>
  <c r="AO62" i="5" s="1"/>
  <c r="AO658" i="5"/>
  <c r="AO659" i="5" s="1"/>
  <c r="AO248" i="5"/>
  <c r="AP214" i="5"/>
  <c r="AO61" i="5"/>
  <c r="AO247" i="5"/>
  <c r="AP1182" i="5"/>
  <c r="AO133" i="5"/>
  <c r="AO55" i="5"/>
  <c r="AO56" i="5" s="1"/>
  <c r="AQ679" i="5"/>
  <c r="AQ712" i="5"/>
  <c r="AQ718" i="5" s="1"/>
  <c r="AQ720" i="5" s="1"/>
  <c r="AQ109" i="5"/>
  <c r="AQ642" i="5"/>
  <c r="AQ644" i="5"/>
  <c r="AP1234" i="5" l="1"/>
  <c r="AP1253" i="5"/>
  <c r="AP1229" i="5"/>
  <c r="AP1287" i="5"/>
  <c r="AP1285" i="5" s="1"/>
  <c r="AP1284" i="5" s="1"/>
  <c r="AP1290" i="5"/>
  <c r="AP1192" i="5"/>
  <c r="AO136" i="5"/>
  <c r="AO137" i="5" s="1"/>
  <c r="AO141" i="5" s="1"/>
  <c r="AO143" i="5"/>
  <c r="AQ685" i="5"/>
  <c r="AQ687" i="5" s="1"/>
  <c r="AQ108" i="5"/>
  <c r="AQ753" i="5"/>
  <c r="AQ754" i="5"/>
  <c r="AO63" i="5"/>
  <c r="AO66" i="5" s="1"/>
  <c r="AO249" i="5"/>
  <c r="AP622" i="5"/>
  <c r="AO225" i="5"/>
  <c r="AP1254" i="5" l="1"/>
  <c r="AP1259" i="5"/>
  <c r="AQ758" i="5"/>
  <c r="AQ1183" i="5"/>
  <c r="AQ696" i="5"/>
  <c r="AQ1151" i="5"/>
  <c r="AQ129" i="5" s="1"/>
  <c r="AQ54" i="5" s="1"/>
  <c r="AQ695" i="5"/>
  <c r="AO256" i="5"/>
  <c r="AP691" i="5"/>
  <c r="AP697" i="5" s="1"/>
  <c r="AP699" i="5" s="1"/>
  <c r="AP625" i="5"/>
  <c r="AP635" i="5" s="1"/>
  <c r="AP641" i="5" s="1"/>
  <c r="AP645" i="5" s="1"/>
  <c r="AP1235" i="5"/>
  <c r="AP1283" i="5" s="1"/>
  <c r="AP1280" i="5" s="1"/>
  <c r="AP1230" i="5"/>
  <c r="AP135" i="5"/>
  <c r="AO661" i="5"/>
  <c r="AP985" i="5" l="1"/>
  <c r="AP991" i="5" s="1"/>
  <c r="AP986" i="5"/>
  <c r="AP992" i="5" s="1"/>
  <c r="AP1108" i="5"/>
  <c r="AP1114" i="5" s="1"/>
  <c r="AP1109" i="5"/>
  <c r="AP1115" i="5" s="1"/>
  <c r="AP1297" i="5"/>
  <c r="AP1236" i="5"/>
  <c r="AP1475" i="5" s="1"/>
  <c r="AP1473" i="5" s="1"/>
  <c r="AP1477" i="5" s="1"/>
  <c r="AQ1227" i="5"/>
  <c r="AP1260" i="5"/>
  <c r="AP1255" i="5"/>
  <c r="AP183" i="5" l="1"/>
  <c r="AP184" i="5" s="1"/>
  <c r="AP203" i="5" s="1"/>
  <c r="AP211" i="5" s="1"/>
  <c r="AP215" i="5" s="1"/>
  <c r="AP1267" i="5"/>
  <c r="AP993" i="5"/>
  <c r="AP112" i="5"/>
  <c r="AP647" i="5"/>
  <c r="AP113" i="5"/>
  <c r="AP649" i="5"/>
  <c r="AP1116" i="5"/>
  <c r="AP123" i="5"/>
  <c r="AP1298" i="5"/>
  <c r="AP1302" i="5"/>
  <c r="AP1478" i="5"/>
  <c r="AP1486" i="5" s="1"/>
  <c r="AP1479" i="5"/>
  <c r="AQ1233" i="5"/>
  <c r="AP1261" i="5"/>
  <c r="AP222" i="5" s="1"/>
  <c r="AQ1252" i="5"/>
  <c r="AP650" i="5" l="1"/>
  <c r="AP931" i="5" s="1"/>
  <c r="AP933" i="5" s="1"/>
  <c r="AP937" i="5" s="1"/>
  <c r="AP234" i="5"/>
  <c r="AQ990" i="5"/>
  <c r="AP236" i="5"/>
  <c r="AQ1113" i="5"/>
  <c r="AQ1258" i="5"/>
  <c r="AQ996" i="5" l="1"/>
  <c r="AP938" i="5"/>
  <c r="AQ1119" i="5"/>
  <c r="AQ1111" i="5"/>
  <c r="AQ1122" i="5" s="1"/>
  <c r="AQ194" i="5" l="1"/>
  <c r="AQ111" i="5"/>
  <c r="AQ1004" i="5"/>
  <c r="AQ648" i="5"/>
  <c r="AP940" i="5"/>
  <c r="AP942" i="5" s="1"/>
  <c r="AP909" i="5" s="1"/>
  <c r="AQ936" i="5"/>
  <c r="AQ1127" i="5"/>
  <c r="AQ122" i="5"/>
  <c r="AQ202" i="5"/>
  <c r="AQ117" i="5"/>
  <c r="AQ1128" i="5"/>
  <c r="AQ201" i="5"/>
  <c r="AQ1129" i="5" l="1"/>
  <c r="AP910" i="5"/>
  <c r="AP651" i="5"/>
  <c r="AP652" i="5" s="1"/>
  <c r="AP107" i="5"/>
  <c r="AQ1135" i="5" l="1"/>
  <c r="AP233" i="5"/>
  <c r="AQ904" i="5"/>
  <c r="AP1167" i="5"/>
  <c r="AP1169" i="5" s="1"/>
  <c r="AQ907" i="5" l="1"/>
  <c r="AQ929" i="5"/>
  <c r="AQ949" i="5"/>
  <c r="AQ901" i="5"/>
  <c r="AQ950" i="5"/>
  <c r="AQ898" i="5"/>
  <c r="AQ988" i="5"/>
  <c r="AQ999" i="5" s="1"/>
  <c r="AP1173" i="5"/>
  <c r="AP1153" i="5" s="1"/>
  <c r="AP1170" i="5"/>
  <c r="AQ968" i="5" l="1"/>
  <c r="AQ973" i="5" s="1"/>
  <c r="AQ912" i="5"/>
  <c r="AQ914" i="5" s="1"/>
  <c r="AQ958" i="5"/>
  <c r="AQ961" i="5" s="1"/>
  <c r="AQ1003" i="5"/>
  <c r="AQ102" i="5"/>
  <c r="AQ191" i="5"/>
  <c r="AQ627" i="5"/>
  <c r="AQ1207" i="5"/>
  <c r="AQ104" i="5"/>
  <c r="AQ192" i="5"/>
  <c r="AQ103" i="5"/>
  <c r="AQ1002" i="5"/>
  <c r="AQ105" i="5"/>
  <c r="AQ189" i="5"/>
  <c r="AQ626" i="5"/>
  <c r="AQ190" i="5"/>
  <c r="AQ1005" i="5"/>
  <c r="AQ101" i="5"/>
  <c r="AQ646" i="5"/>
  <c r="AP131" i="5"/>
  <c r="AP60" i="5" s="1"/>
  <c r="AP653" i="5"/>
  <c r="AP1171" i="5"/>
  <c r="AP1154" i="5" s="1"/>
  <c r="AQ908" i="5"/>
  <c r="AQ638" i="5" l="1"/>
  <c r="AQ106" i="5"/>
  <c r="AQ974" i="5"/>
  <c r="AQ643" i="5"/>
  <c r="AQ110" i="5"/>
  <c r="AP1155" i="5"/>
  <c r="AP130" i="5"/>
  <c r="AP654" i="5"/>
  <c r="AP655" i="5" s="1"/>
  <c r="AP1189" i="5" s="1"/>
  <c r="AP1191" i="5" s="1"/>
  <c r="AQ1006" i="5"/>
  <c r="AQ951" i="5"/>
  <c r="AQ226" i="5" l="1"/>
  <c r="AR966" i="5"/>
  <c r="AR970" i="5"/>
  <c r="AQ1150" i="5"/>
  <c r="AP237" i="5"/>
  <c r="AP262" i="5" s="1"/>
  <c r="AP59" i="5"/>
  <c r="AP1193" i="5"/>
  <c r="AP1197" i="5"/>
  <c r="AP1184" i="5" s="1"/>
  <c r="AQ195" i="5"/>
  <c r="AQ114" i="5"/>
  <c r="AQ628" i="5"/>
  <c r="AR971" i="5" l="1"/>
  <c r="AR972" i="5"/>
  <c r="AR976" i="5"/>
  <c r="AQ1160" i="5"/>
  <c r="AQ1164" i="5"/>
  <c r="AQ193" i="5" s="1"/>
  <c r="AQ1291" i="5" s="1"/>
  <c r="AP1196" i="5"/>
  <c r="AP1185" i="5" s="1"/>
  <c r="AP1186" i="5" s="1"/>
  <c r="AP216" i="5"/>
  <c r="AP217" i="5" s="1"/>
  <c r="AP139" i="5"/>
  <c r="AP656" i="5"/>
  <c r="AP132" i="5"/>
  <c r="AP657" i="5"/>
  <c r="AR679" i="5" l="1"/>
  <c r="AR712" i="5"/>
  <c r="AR718" i="5" s="1"/>
  <c r="AR720" i="5" s="1"/>
  <c r="AR109" i="5"/>
  <c r="AR642" i="5"/>
  <c r="AR644" i="5"/>
  <c r="AQ1152" i="5"/>
  <c r="AQ1208" i="5"/>
  <c r="AQ1228" i="5" s="1"/>
  <c r="AQ1286" i="5"/>
  <c r="AQ1467" i="5"/>
  <c r="AQ1292" i="5" s="1"/>
  <c r="AP140" i="5"/>
  <c r="AP62" i="5" s="1"/>
  <c r="AP658" i="5"/>
  <c r="AP659" i="5" s="1"/>
  <c r="AQ214" i="5"/>
  <c r="AP248" i="5"/>
  <c r="AP61" i="5"/>
  <c r="AQ1182" i="5"/>
  <c r="AP247" i="5"/>
  <c r="AP133" i="5"/>
  <c r="AP55" i="5"/>
  <c r="AP56" i="5" s="1"/>
  <c r="AR685" i="5" l="1"/>
  <c r="AR687" i="5" s="1"/>
  <c r="AR108" i="5"/>
  <c r="AR753" i="5"/>
  <c r="AR754" i="5"/>
  <c r="AQ1234" i="5"/>
  <c r="AQ1253" i="5"/>
  <c r="AQ1229" i="5"/>
  <c r="AQ1287" i="5"/>
  <c r="AQ1285" i="5" s="1"/>
  <c r="AQ1284" i="5" s="1"/>
  <c r="AQ1290" i="5"/>
  <c r="AQ1192" i="5"/>
  <c r="AP136" i="5"/>
  <c r="AP137" i="5" s="1"/>
  <c r="AP141" i="5" s="1"/>
  <c r="AP143" i="5"/>
  <c r="AP63" i="5"/>
  <c r="AP66" i="5" s="1"/>
  <c r="AP249" i="5"/>
  <c r="AP256" i="5" s="1"/>
  <c r="AP225" i="5"/>
  <c r="AQ622" i="5"/>
  <c r="AQ1235" i="5" l="1"/>
  <c r="AQ1283" i="5" s="1"/>
  <c r="AQ1280" i="5" s="1"/>
  <c r="AQ1230" i="5"/>
  <c r="AR758" i="5"/>
  <c r="AR1183" i="5"/>
  <c r="AR696" i="5"/>
  <c r="AR1151" i="5"/>
  <c r="AR129" i="5" s="1"/>
  <c r="AR54" i="5" s="1"/>
  <c r="AR695" i="5"/>
  <c r="AQ1254" i="5"/>
  <c r="AQ1259" i="5"/>
  <c r="AQ691" i="5"/>
  <c r="AQ697" i="5" s="1"/>
  <c r="AQ699" i="5" s="1"/>
  <c r="AQ625" i="5"/>
  <c r="AQ635" i="5" s="1"/>
  <c r="AQ641" i="5" s="1"/>
  <c r="AQ645" i="5" s="1"/>
  <c r="AQ135" i="5"/>
  <c r="AP661" i="5"/>
  <c r="AR1227" i="5" l="1"/>
  <c r="AR1233" i="5" s="1"/>
  <c r="AQ1236" i="5"/>
  <c r="AQ1475" i="5" s="1"/>
  <c r="AQ1473" i="5" s="1"/>
  <c r="AQ1477" i="5" s="1"/>
  <c r="AQ985" i="5"/>
  <c r="AQ991" i="5" s="1"/>
  <c r="AQ986" i="5"/>
  <c r="AQ992" i="5" s="1"/>
  <c r="AQ1109" i="5"/>
  <c r="AQ1115" i="5" s="1"/>
  <c r="AQ1108" i="5"/>
  <c r="AQ1114" i="5" s="1"/>
  <c r="AQ1297" i="5"/>
  <c r="AQ1260" i="5"/>
  <c r="AQ1255" i="5"/>
  <c r="AQ1478" i="5" l="1"/>
  <c r="AQ1486" i="5" s="1"/>
  <c r="AQ1479" i="5"/>
  <c r="AQ183" i="5"/>
  <c r="AQ184" i="5" s="1"/>
  <c r="AQ203" i="5" s="1"/>
  <c r="AQ211" i="5" s="1"/>
  <c r="AQ215" i="5" s="1"/>
  <c r="AQ1267" i="5"/>
  <c r="AQ993" i="5"/>
  <c r="AQ112" i="5"/>
  <c r="AQ647" i="5"/>
  <c r="AQ113" i="5"/>
  <c r="AQ649" i="5"/>
  <c r="AQ1116" i="5"/>
  <c r="AQ123" i="5"/>
  <c r="AQ1298" i="5"/>
  <c r="AQ1302" i="5"/>
  <c r="AR1252" i="5"/>
  <c r="AQ1261" i="5"/>
  <c r="AQ222" i="5" s="1"/>
  <c r="AQ234" i="5" l="1"/>
  <c r="AR990" i="5"/>
  <c r="AQ236" i="5"/>
  <c r="AR1113" i="5"/>
  <c r="AR1258" i="5"/>
  <c r="AQ650" i="5"/>
  <c r="AR996" i="5" l="1"/>
  <c r="AR1111" i="5"/>
  <c r="AR1122" i="5" s="1"/>
  <c r="AR1119" i="5"/>
  <c r="AQ931" i="5"/>
  <c r="AQ933" i="5" s="1"/>
  <c r="AQ937" i="5" s="1"/>
  <c r="AR111" i="5" l="1"/>
  <c r="AR194" i="5"/>
  <c r="AR648" i="5"/>
  <c r="AR1004" i="5"/>
  <c r="AR117" i="5"/>
  <c r="AR1128" i="5"/>
  <c r="AR201" i="5"/>
  <c r="AR1127" i="5"/>
  <c r="AR202" i="5"/>
  <c r="AR122" i="5"/>
  <c r="AQ938" i="5"/>
  <c r="AQ940" i="5" l="1"/>
  <c r="AQ942" i="5" s="1"/>
  <c r="AQ909" i="5" s="1"/>
  <c r="AR936" i="5"/>
  <c r="AR1129" i="5"/>
  <c r="Z72" i="5"/>
  <c r="AR1135" i="5" l="1"/>
  <c r="AQ107" i="5"/>
  <c r="AQ651" i="5"/>
  <c r="AQ652" i="5" s="1"/>
  <c r="AQ910" i="5"/>
  <c r="AQ1167" i="5" l="1"/>
  <c r="AQ1169" i="5" s="1"/>
  <c r="AR904" i="5"/>
  <c r="AQ233" i="5"/>
  <c r="AQ1170" i="5" l="1"/>
  <c r="AQ1173" i="5"/>
  <c r="AQ1153" i="5" s="1"/>
  <c r="AR929" i="5"/>
  <c r="AR949" i="5"/>
  <c r="AR901" i="5"/>
  <c r="AR950" i="5"/>
  <c r="AR898" i="5"/>
  <c r="AR988" i="5"/>
  <c r="AR999" i="5" s="1"/>
  <c r="AR907" i="5"/>
  <c r="AR908" i="5" s="1"/>
  <c r="AQ131" i="5" l="1"/>
  <c r="AQ60" i="5" s="1"/>
  <c r="AQ653" i="5"/>
  <c r="AQ1171" i="5"/>
  <c r="AQ1154" i="5" s="1"/>
  <c r="AR102" i="5"/>
  <c r="AR191" i="5"/>
  <c r="AR627" i="5"/>
  <c r="AR1207" i="5"/>
  <c r="AR104" i="5"/>
  <c r="AR192" i="5"/>
  <c r="AR103" i="5"/>
  <c r="AR1002" i="5"/>
  <c r="AR105" i="5"/>
  <c r="AR189" i="5"/>
  <c r="AR626" i="5"/>
  <c r="AR1005" i="5"/>
  <c r="AR101" i="5"/>
  <c r="AR190" i="5"/>
  <c r="AR646" i="5"/>
  <c r="AR638" i="5"/>
  <c r="AR106" i="5"/>
  <c r="AR968" i="5"/>
  <c r="AR973" i="5" s="1"/>
  <c r="AR1003" i="5"/>
  <c r="AR912" i="5"/>
  <c r="AR914" i="5" s="1"/>
  <c r="AR958" i="5"/>
  <c r="AR961" i="5" s="1"/>
  <c r="AR951" i="5"/>
  <c r="AQ1155" i="5" l="1"/>
  <c r="AQ130" i="5"/>
  <c r="AQ654" i="5"/>
  <c r="AQ655" i="5" s="1"/>
  <c r="AQ1189" i="5" s="1"/>
  <c r="AQ1191" i="5" s="1"/>
  <c r="AR974" i="5"/>
  <c r="AR643" i="5"/>
  <c r="AR110" i="5"/>
  <c r="AR628" i="5"/>
  <c r="AR195" i="5"/>
  <c r="AR114" i="5"/>
  <c r="AR1006" i="5"/>
  <c r="AR1150" i="5" l="1"/>
  <c r="AQ237" i="5"/>
  <c r="AQ262" i="5" s="1"/>
  <c r="AQ59" i="5"/>
  <c r="AQ1193" i="5"/>
  <c r="AQ1197" i="5"/>
  <c r="AQ1184" i="5" s="1"/>
  <c r="AR226" i="5"/>
  <c r="AS966" i="5"/>
  <c r="AS970" i="5"/>
  <c r="AR1160" i="5" l="1"/>
  <c r="AR1164" i="5"/>
  <c r="AR193" i="5" s="1"/>
  <c r="AR1291" i="5" s="1"/>
  <c r="AQ1196" i="5"/>
  <c r="AQ1185" i="5" s="1"/>
  <c r="AQ1186" i="5" s="1"/>
  <c r="AQ139" i="5"/>
  <c r="AQ216" i="5"/>
  <c r="AQ217" i="5" s="1"/>
  <c r="AQ656" i="5"/>
  <c r="AQ132" i="5"/>
  <c r="AQ657" i="5"/>
  <c r="AS971" i="5"/>
  <c r="AS972" i="5"/>
  <c r="AS976" i="5"/>
  <c r="AR1208" i="5" l="1"/>
  <c r="AR1228" i="5" s="1"/>
  <c r="AR1152" i="5"/>
  <c r="AR1286" i="5"/>
  <c r="AR1467" i="5"/>
  <c r="AR1292" i="5" s="1"/>
  <c r="AQ140" i="5"/>
  <c r="AQ62" i="5" s="1"/>
  <c r="AQ658" i="5"/>
  <c r="AQ659" i="5" s="1"/>
  <c r="AQ61" i="5"/>
  <c r="AQ248" i="5"/>
  <c r="AR214" i="5"/>
  <c r="AQ247" i="5"/>
  <c r="AR1182" i="5"/>
  <c r="AQ133" i="5"/>
  <c r="AQ55" i="5"/>
  <c r="AQ56" i="5" s="1"/>
  <c r="AS679" i="5"/>
  <c r="AS712" i="5"/>
  <c r="AS718" i="5" s="1"/>
  <c r="AS720" i="5" s="1"/>
  <c r="AS109" i="5"/>
  <c r="AS642" i="5"/>
  <c r="AS644" i="5"/>
  <c r="AQ249" i="5" l="1"/>
  <c r="AQ256" i="5" s="1"/>
  <c r="AQ63" i="5"/>
  <c r="AQ66" i="5" s="1"/>
  <c r="AR1253" i="5"/>
  <c r="AR1234" i="5"/>
  <c r="AR1229" i="5"/>
  <c r="AR1287" i="5"/>
  <c r="AR1285" i="5" s="1"/>
  <c r="AR1284" i="5" s="1"/>
  <c r="AR1290" i="5"/>
  <c r="AR1192" i="5"/>
  <c r="AQ143" i="5"/>
  <c r="AQ136" i="5"/>
  <c r="AQ137" i="5" s="1"/>
  <c r="AQ141" i="5" s="1"/>
  <c r="AS685" i="5"/>
  <c r="AS687" i="5" s="1"/>
  <c r="AS108" i="5"/>
  <c r="AS754" i="5"/>
  <c r="AS753" i="5"/>
  <c r="AR622" i="5"/>
  <c r="AQ225" i="5"/>
  <c r="AR135" i="5" l="1"/>
  <c r="AQ661" i="5"/>
  <c r="AR1235" i="5"/>
  <c r="AR1283" i="5" s="1"/>
  <c r="AR1280" i="5" s="1"/>
  <c r="AR1230" i="5"/>
  <c r="AR1254" i="5"/>
  <c r="AR1259" i="5"/>
  <c r="AS1151" i="5"/>
  <c r="AS129" i="5" s="1"/>
  <c r="AS54" i="5" s="1"/>
  <c r="AS695" i="5"/>
  <c r="AS758" i="5"/>
  <c r="AS1183" i="5"/>
  <c r="AS696" i="5"/>
  <c r="AR691" i="5"/>
  <c r="AR697" i="5" s="1"/>
  <c r="AR699" i="5" s="1"/>
  <c r="AR625" i="5"/>
  <c r="AR635" i="5" s="1"/>
  <c r="AR641" i="5" s="1"/>
  <c r="AR645" i="5" s="1"/>
  <c r="AS1227" i="5" l="1"/>
  <c r="AS1233" i="5" s="1"/>
  <c r="AR1236" i="5"/>
  <c r="AR1475" i="5" s="1"/>
  <c r="AR1473" i="5" s="1"/>
  <c r="AR1477" i="5" s="1"/>
  <c r="AR1297" i="5"/>
  <c r="AR985" i="5"/>
  <c r="AR991" i="5" s="1"/>
  <c r="AR986" i="5"/>
  <c r="AR992" i="5" s="1"/>
  <c r="AR1108" i="5"/>
  <c r="AR1114" i="5" s="1"/>
  <c r="AR1109" i="5"/>
  <c r="AR1115" i="5" s="1"/>
  <c r="AR1260" i="5"/>
  <c r="AR1255" i="5"/>
  <c r="AR183" i="5" l="1"/>
  <c r="AR184" i="5" s="1"/>
  <c r="AR203" i="5" s="1"/>
  <c r="AR211" i="5" s="1"/>
  <c r="AR215" i="5" s="1"/>
  <c r="AR1267" i="5"/>
  <c r="AR1478" i="5"/>
  <c r="AR1486" i="5" s="1"/>
  <c r="AR1479" i="5"/>
  <c r="AR1298" i="5"/>
  <c r="AR1302" i="5"/>
  <c r="AR993" i="5"/>
  <c r="AR112" i="5"/>
  <c r="AR647" i="5"/>
  <c r="AR113" i="5"/>
  <c r="AR649" i="5"/>
  <c r="AR1116" i="5"/>
  <c r="AR123" i="5"/>
  <c r="AR1261" i="5"/>
  <c r="AR222" i="5" s="1"/>
  <c r="AS1252" i="5"/>
  <c r="AR650" i="5" l="1"/>
  <c r="AR931" i="5" s="1"/>
  <c r="AR933" i="5" s="1"/>
  <c r="AR937" i="5" s="1"/>
  <c r="AR234" i="5"/>
  <c r="AS990" i="5"/>
  <c r="AR236" i="5"/>
  <c r="AS1113" i="5"/>
  <c r="AS1258" i="5"/>
  <c r="AS996" i="5" l="1"/>
  <c r="AR938" i="5"/>
  <c r="AS1111" i="5"/>
  <c r="AS1122" i="5" s="1"/>
  <c r="AS1119" i="5"/>
  <c r="AS111" i="5" l="1"/>
  <c r="AS194" i="5"/>
  <c r="AS648" i="5"/>
  <c r="AS1004" i="5"/>
  <c r="AR940" i="5"/>
  <c r="AR942" i="5" s="1"/>
  <c r="AR909" i="5" s="1"/>
  <c r="AS936" i="5"/>
  <c r="AS117" i="5"/>
  <c r="AS1128" i="5"/>
  <c r="AS201" i="5"/>
  <c r="AS202" i="5"/>
  <c r="AS122" i="5"/>
  <c r="AS1127" i="5"/>
  <c r="AS1129" i="5" l="1"/>
  <c r="AS1135" i="5" s="1"/>
  <c r="AR1133" i="5"/>
  <c r="AS1133" i="5"/>
  <c r="AQ1133" i="5"/>
  <c r="AP1133" i="5"/>
  <c r="AR910" i="5"/>
  <c r="AR107" i="5"/>
  <c r="AR651" i="5"/>
  <c r="AR652" i="5" s="1"/>
  <c r="AR1138" i="5" l="1"/>
  <c r="AR1143" i="5" s="1"/>
  <c r="AR1139" i="5"/>
  <c r="AS1138" i="5"/>
  <c r="AS1143" i="5" s="1"/>
  <c r="AS1139" i="5"/>
  <c r="AQ1139" i="5"/>
  <c r="AQ1138" i="5"/>
  <c r="AQ1143" i="5" s="1"/>
  <c r="AP1138" i="5"/>
  <c r="AP1143" i="5" s="1"/>
  <c r="AP1139" i="5"/>
  <c r="AS904" i="5"/>
  <c r="AR233" i="5"/>
  <c r="AR1167" i="5"/>
  <c r="AR1169" i="5" s="1"/>
  <c r="AS907" i="5" l="1"/>
  <c r="AS929" i="5"/>
  <c r="AS949" i="5"/>
  <c r="AS901" i="5"/>
  <c r="AS950" i="5"/>
  <c r="AS898" i="5"/>
  <c r="AS988" i="5"/>
  <c r="AS999" i="5" s="1"/>
  <c r="AR1170" i="5"/>
  <c r="AR1173" i="5"/>
  <c r="AR1153" i="5" s="1"/>
  <c r="AS968" i="5" l="1"/>
  <c r="AS973" i="5" s="1"/>
  <c r="AS912" i="5"/>
  <c r="AS914" i="5" s="1"/>
  <c r="AS958" i="5"/>
  <c r="AS961" i="5" s="1"/>
  <c r="AS1003" i="5"/>
  <c r="AS191" i="5"/>
  <c r="AS102" i="5"/>
  <c r="AS627" i="5"/>
  <c r="AS1207" i="5"/>
  <c r="AS104" i="5"/>
  <c r="AS192" i="5"/>
  <c r="AS103" i="5"/>
  <c r="AS1002" i="5"/>
  <c r="AS105" i="5"/>
  <c r="AS189" i="5"/>
  <c r="AS626" i="5"/>
  <c r="AS1005" i="5"/>
  <c r="AS101" i="5"/>
  <c r="AS190" i="5"/>
  <c r="AS646" i="5"/>
  <c r="AR131" i="5"/>
  <c r="AR60" i="5" s="1"/>
  <c r="AR653" i="5"/>
  <c r="AR1171" i="5"/>
  <c r="AR1154" i="5" s="1"/>
  <c r="AS908" i="5"/>
  <c r="AS638" i="5" s="1"/>
  <c r="AS106" i="5" l="1"/>
  <c r="AS1006" i="5"/>
  <c r="AS1010" i="5" s="1"/>
  <c r="AS974" i="5"/>
  <c r="AS643" i="5"/>
  <c r="AS110" i="5"/>
  <c r="AR1010" i="5"/>
  <c r="AQ1010" i="5"/>
  <c r="AP1010" i="5"/>
  <c r="AR1155" i="5"/>
  <c r="AR130" i="5"/>
  <c r="AR654" i="5"/>
  <c r="AR655" i="5" s="1"/>
  <c r="AR1189" i="5" s="1"/>
  <c r="AR1191" i="5" s="1"/>
  <c r="AS951" i="5"/>
  <c r="AT966" i="5" l="1"/>
  <c r="AS226" i="5"/>
  <c r="AT970" i="5"/>
  <c r="AR1013" i="5"/>
  <c r="AR1012" i="5"/>
  <c r="AR1017" i="5" s="1"/>
  <c r="AS1013" i="5"/>
  <c r="AS1012" i="5"/>
  <c r="AS1017" i="5" s="1"/>
  <c r="AQ1012" i="5"/>
  <c r="AQ1017" i="5" s="1"/>
  <c r="AQ1013" i="5"/>
  <c r="AP1012" i="5"/>
  <c r="AP1017" i="5" s="1"/>
  <c r="AP1013" i="5"/>
  <c r="AS1150" i="5"/>
  <c r="AR237" i="5"/>
  <c r="AR262" i="5" s="1"/>
  <c r="AR59" i="5"/>
  <c r="AR1193" i="5"/>
  <c r="AR1197" i="5"/>
  <c r="AR1184" i="5" s="1"/>
  <c r="AS628" i="5"/>
  <c r="AS114" i="5"/>
  <c r="AS195" i="5"/>
  <c r="AT971" i="5" l="1"/>
  <c r="AT972" i="5"/>
  <c r="AT976" i="5"/>
  <c r="AS1160" i="5"/>
  <c r="AS1164" i="5"/>
  <c r="AS193" i="5" s="1"/>
  <c r="AS1291" i="5" s="1"/>
  <c r="AR1196" i="5"/>
  <c r="AR1185" i="5" s="1"/>
  <c r="AR1186" i="5" s="1"/>
  <c r="AR139" i="5"/>
  <c r="AR656" i="5"/>
  <c r="AR216" i="5"/>
  <c r="AR217" i="5" s="1"/>
  <c r="AR657" i="5"/>
  <c r="AR132" i="5"/>
  <c r="AT679" i="5" l="1"/>
  <c r="AT712" i="5"/>
  <c r="AT718" i="5" s="1"/>
  <c r="AT720" i="5" s="1"/>
  <c r="AT109" i="5"/>
  <c r="AT642" i="5"/>
  <c r="AT644" i="5"/>
  <c r="AS1208" i="5"/>
  <c r="AS1228" i="5" s="1"/>
  <c r="AS1152" i="5"/>
  <c r="AS1467" i="5"/>
  <c r="AS1292" i="5" s="1"/>
  <c r="R1310" i="5"/>
  <c r="AS1286" i="5"/>
  <c r="AR658" i="5"/>
  <c r="AR659" i="5" s="1"/>
  <c r="AR140" i="5"/>
  <c r="AR62" i="5" s="1"/>
  <c r="AR61" i="5"/>
  <c r="AR248" i="5"/>
  <c r="AS214" i="5"/>
  <c r="AS1182" i="5"/>
  <c r="AR247" i="5"/>
  <c r="AR133" i="5"/>
  <c r="AR55" i="5"/>
  <c r="AR56" i="5" s="1"/>
  <c r="AR249" i="5" l="1"/>
  <c r="AR256" i="5" s="1"/>
  <c r="AR63" i="5"/>
  <c r="AR66" i="5" s="1"/>
  <c r="AR225" i="5"/>
  <c r="AS622" i="5"/>
  <c r="AT685" i="5"/>
  <c r="AT687" i="5" s="1"/>
  <c r="AT108" i="5"/>
  <c r="AT753" i="5"/>
  <c r="AT754" i="5"/>
  <c r="AS1253" i="5"/>
  <c r="AS1234" i="5"/>
  <c r="AS1229" i="5"/>
  <c r="AS1287" i="5"/>
  <c r="AS1285" i="5" s="1"/>
  <c r="AS1284" i="5" s="1"/>
  <c r="R1311" i="5"/>
  <c r="R1309" i="5" s="1"/>
  <c r="AS1290" i="5"/>
  <c r="AS1192" i="5"/>
  <c r="AR143" i="5"/>
  <c r="AR136" i="5"/>
  <c r="AR137" i="5" s="1"/>
  <c r="AR141" i="5" s="1"/>
  <c r="AA72" i="5"/>
  <c r="AS625" i="5" l="1"/>
  <c r="AS635" i="5" s="1"/>
  <c r="AS641" i="5" s="1"/>
  <c r="AS645" i="5" s="1"/>
  <c r="AS691" i="5"/>
  <c r="AS697" i="5" s="1"/>
  <c r="AS699" i="5" s="1"/>
  <c r="AT1183" i="5"/>
  <c r="AT696" i="5"/>
  <c r="AT758" i="5"/>
  <c r="AT1151" i="5"/>
  <c r="AT129" i="5" s="1"/>
  <c r="AT54" i="5" s="1"/>
  <c r="AT695" i="5"/>
  <c r="AS1254" i="5"/>
  <c r="AS1259" i="5"/>
  <c r="AR661" i="5"/>
  <c r="AS135" i="5"/>
  <c r="AS1235" i="5"/>
  <c r="AS1283" i="5" s="1"/>
  <c r="AS1230" i="5"/>
  <c r="AS985" i="5" l="1"/>
  <c r="AS991" i="5" s="1"/>
  <c r="AS986" i="5"/>
  <c r="AS992" i="5" s="1"/>
  <c r="AS1108" i="5"/>
  <c r="AS1114" i="5" s="1"/>
  <c r="AS1109" i="5"/>
  <c r="AS1115" i="5" s="1"/>
  <c r="R1308" i="5"/>
  <c r="R1305" i="5" s="1"/>
  <c r="AS1280" i="5"/>
  <c r="AS1236" i="5"/>
  <c r="AS1475" i="5" s="1"/>
  <c r="AS1473" i="5" s="1"/>
  <c r="AS1477" i="5" s="1"/>
  <c r="AT1227" i="5"/>
  <c r="AS1260" i="5"/>
  <c r="AS183" i="5" s="1"/>
  <c r="AS184" i="5" s="1"/>
  <c r="AS203" i="5" s="1"/>
  <c r="AS211" i="5" s="1"/>
  <c r="AS215" i="5" s="1"/>
  <c r="AS1255" i="5"/>
  <c r="AS993" i="5" l="1"/>
  <c r="AS647" i="5"/>
  <c r="AS112" i="5"/>
  <c r="AS113" i="5"/>
  <c r="AS649" i="5"/>
  <c r="AS1116" i="5"/>
  <c r="AS123" i="5"/>
  <c r="R1316" i="5"/>
  <c r="R1325" i="5"/>
  <c r="AS1267" i="5"/>
  <c r="AS1297" i="5"/>
  <c r="AS1478" i="5"/>
  <c r="AS1486" i="5" s="1"/>
  <c r="AS1479" i="5"/>
  <c r="AT1233" i="5"/>
  <c r="AS1261" i="5"/>
  <c r="AS222" i="5" s="1"/>
  <c r="AT1252" i="5"/>
  <c r="AS234" i="5" l="1"/>
  <c r="AT990" i="5"/>
  <c r="AT996" i="5" s="1"/>
  <c r="AS236" i="5"/>
  <c r="AT1113" i="5"/>
  <c r="AS650" i="5"/>
  <c r="AS931" i="5" s="1"/>
  <c r="AS933" i="5" s="1"/>
  <c r="AS937" i="5" s="1"/>
  <c r="AS938" i="5" s="1"/>
  <c r="S1381" i="5"/>
  <c r="S1335" i="5" s="1"/>
  <c r="Y1381" i="5"/>
  <c r="AA1381" i="5"/>
  <c r="AB1381" i="5"/>
  <c r="AC1381" i="5"/>
  <c r="AD1381" i="5"/>
  <c r="AE1381" i="5"/>
  <c r="AF1381" i="5"/>
  <c r="AG1381" i="5"/>
  <c r="AH1381" i="5"/>
  <c r="Z1381" i="5"/>
  <c r="AK1381" i="5"/>
  <c r="AN1381" i="5"/>
  <c r="AO1381" i="5"/>
  <c r="AP1381" i="5"/>
  <c r="AQ1381" i="5"/>
  <c r="AR1381" i="5"/>
  <c r="AS1381" i="5"/>
  <c r="AT1381" i="5"/>
  <c r="AU1381" i="5"/>
  <c r="AV1381" i="5"/>
  <c r="AW1381" i="5"/>
  <c r="X1381" i="5"/>
  <c r="U1381" i="5"/>
  <c r="W1381" i="5"/>
  <c r="AI1381" i="5"/>
  <c r="AJ1381" i="5"/>
  <c r="AM1381" i="5"/>
  <c r="AY1381" i="5"/>
  <c r="AZ1381" i="5"/>
  <c r="T1381" i="5"/>
  <c r="AX1381" i="5"/>
  <c r="V1381" i="5"/>
  <c r="AL1381" i="5"/>
  <c r="AS1298" i="5"/>
  <c r="AS1302" i="5"/>
  <c r="AT1258" i="5"/>
  <c r="AT1119" i="5" l="1"/>
  <c r="AT648" i="5" s="1"/>
  <c r="AT1111" i="5"/>
  <c r="AT1122" i="5" s="1"/>
  <c r="AT111" i="5"/>
  <c r="AT194" i="5"/>
  <c r="AT1004" i="5"/>
  <c r="AS940" i="5"/>
  <c r="AS942" i="5" s="1"/>
  <c r="AS909" i="5" s="1"/>
  <c r="AT936" i="5"/>
  <c r="AT202" i="5" l="1"/>
  <c r="AT1127" i="5"/>
  <c r="AT122" i="5"/>
  <c r="AT201" i="5"/>
  <c r="AT117" i="5"/>
  <c r="AT1128" i="5"/>
  <c r="AS107" i="5"/>
  <c r="AS651" i="5"/>
  <c r="AS652" i="5" s="1"/>
  <c r="AS910" i="5"/>
  <c r="AT1129" i="5" l="1"/>
  <c r="AT1135" i="5" s="1"/>
  <c r="AS1167" i="5"/>
  <c r="AS1169" i="5" s="1"/>
  <c r="AT904" i="5"/>
  <c r="AS233" i="5"/>
  <c r="AS1170" i="5" l="1"/>
  <c r="AS1173" i="5"/>
  <c r="AS1153" i="5" s="1"/>
  <c r="AT898" i="5"/>
  <c r="AT988" i="5"/>
  <c r="AT999" i="5" s="1"/>
  <c r="AT907" i="5"/>
  <c r="AT908" i="5" s="1"/>
  <c r="AT951" i="5" s="1"/>
  <c r="AT929" i="5"/>
  <c r="AT949" i="5"/>
  <c r="AT901" i="5"/>
  <c r="AT950" i="5"/>
  <c r="AS131" i="5" l="1"/>
  <c r="AS60" i="5" s="1"/>
  <c r="AS653" i="5"/>
  <c r="AS1171" i="5"/>
  <c r="AS1154" i="5" s="1"/>
  <c r="AT114" i="5"/>
  <c r="AT195" i="5"/>
  <c r="AT628" i="5"/>
  <c r="AT1002" i="5"/>
  <c r="AT105" i="5"/>
  <c r="AT189" i="5"/>
  <c r="AT626" i="5"/>
  <c r="AT646" i="5"/>
  <c r="AT1005" i="5"/>
  <c r="AT101" i="5"/>
  <c r="AT190" i="5"/>
  <c r="AT106" i="5"/>
  <c r="AT638" i="5"/>
  <c r="AT912" i="5"/>
  <c r="AT914" i="5" s="1"/>
  <c r="AT958" i="5"/>
  <c r="AT961" i="5" s="1"/>
  <c r="AT968" i="5"/>
  <c r="AT973" i="5" s="1"/>
  <c r="AT1003" i="5"/>
  <c r="AT102" i="5"/>
  <c r="AT191" i="5"/>
  <c r="AT627" i="5"/>
  <c r="AT1207" i="5"/>
  <c r="AT104" i="5"/>
  <c r="AT192" i="5"/>
  <c r="AT103" i="5"/>
  <c r="AS1155" i="5" l="1"/>
  <c r="AS130" i="5"/>
  <c r="AS654" i="5"/>
  <c r="AS655" i="5" s="1"/>
  <c r="AS1189" i="5" s="1"/>
  <c r="AS1191" i="5" s="1"/>
  <c r="AT974" i="5"/>
  <c r="AT643" i="5"/>
  <c r="AT110" i="5"/>
  <c r="AT1006" i="5"/>
  <c r="AT1150" i="5" l="1"/>
  <c r="AS237" i="5"/>
  <c r="AS262" i="5" s="1"/>
  <c r="AS59" i="5"/>
  <c r="AS1193" i="5"/>
  <c r="AS1197" i="5"/>
  <c r="AS1184" i="5" s="1"/>
  <c r="AT226" i="5"/>
  <c r="AU966" i="5"/>
  <c r="AU970" i="5"/>
  <c r="AU976" i="5" s="1"/>
  <c r="AT1160" i="5" l="1"/>
  <c r="AT1164" i="5"/>
  <c r="AT193" i="5" s="1"/>
  <c r="AT1291" i="5" s="1"/>
  <c r="AS1196" i="5"/>
  <c r="AS1185" i="5" s="1"/>
  <c r="AS1186" i="5" s="1"/>
  <c r="AS139" i="5"/>
  <c r="AS216" i="5"/>
  <c r="AS217" i="5" s="1"/>
  <c r="AS656" i="5"/>
  <c r="AS657" i="5"/>
  <c r="AS132" i="5"/>
  <c r="AU972" i="5"/>
  <c r="AU971" i="5"/>
  <c r="AU644" i="5"/>
  <c r="AT1208" i="5" l="1"/>
  <c r="AT1228" i="5" s="1"/>
  <c r="AT1152" i="5"/>
  <c r="AT1467" i="5"/>
  <c r="AT1292" i="5" s="1"/>
  <c r="AT1286" i="5"/>
  <c r="AS140" i="5"/>
  <c r="AS62" i="5" s="1"/>
  <c r="AS658" i="5"/>
  <c r="AS659" i="5" s="1"/>
  <c r="AS61" i="5"/>
  <c r="AT214" i="5"/>
  <c r="AT1192" i="5" s="1"/>
  <c r="AS248" i="5"/>
  <c r="AS247" i="5"/>
  <c r="AS249" i="5" s="1"/>
  <c r="AT1182" i="5"/>
  <c r="AS133" i="5"/>
  <c r="AS55" i="5"/>
  <c r="AS56" i="5" s="1"/>
  <c r="AU109" i="5"/>
  <c r="AU642" i="5"/>
  <c r="AU712" i="5"/>
  <c r="AU718" i="5" s="1"/>
  <c r="AU720" i="5" s="1"/>
  <c r="AU679" i="5"/>
  <c r="AT1253" i="5" l="1"/>
  <c r="AT1234" i="5"/>
  <c r="AT1229" i="5"/>
  <c r="AT1287" i="5"/>
  <c r="AT1285" i="5" s="1"/>
  <c r="AT1284" i="5" s="1"/>
  <c r="AT1290" i="5"/>
  <c r="AS256" i="5"/>
  <c r="AS143" i="5"/>
  <c r="AS136" i="5"/>
  <c r="AS137" i="5" s="1"/>
  <c r="AS141" i="5" s="1"/>
  <c r="AU753" i="5"/>
  <c r="AU754" i="5"/>
  <c r="AU108" i="5"/>
  <c r="AU685" i="5"/>
  <c r="AU687" i="5" s="1"/>
  <c r="AS63" i="5"/>
  <c r="AS66" i="5" s="1"/>
  <c r="AS225" i="5"/>
  <c r="AT622" i="5"/>
  <c r="AT1254" i="5" l="1"/>
  <c r="AT1259" i="5"/>
  <c r="AU758" i="5"/>
  <c r="AU696" i="5"/>
  <c r="AU1183" i="5"/>
  <c r="AU1151" i="5"/>
  <c r="AU129" i="5" s="1"/>
  <c r="AU54" i="5" s="1"/>
  <c r="AU695" i="5"/>
  <c r="AT625" i="5"/>
  <c r="AT635" i="5" s="1"/>
  <c r="AT641" i="5" s="1"/>
  <c r="AT645" i="5" s="1"/>
  <c r="AT691" i="5"/>
  <c r="AT697" i="5" s="1"/>
  <c r="AT699" i="5" s="1"/>
  <c r="AT1235" i="5"/>
  <c r="AT1283" i="5" s="1"/>
  <c r="AT1280" i="5" s="1"/>
  <c r="AT1230" i="5"/>
  <c r="AT135" i="5"/>
  <c r="AS661" i="5"/>
  <c r="AT985" i="5" l="1"/>
  <c r="AT991" i="5" s="1"/>
  <c r="AT986" i="5"/>
  <c r="AT992" i="5" s="1"/>
  <c r="AT1108" i="5"/>
  <c r="AT1114" i="5" s="1"/>
  <c r="AT1109" i="5"/>
  <c r="AT1115" i="5" s="1"/>
  <c r="AT1297" i="5"/>
  <c r="AU1227" i="5"/>
  <c r="AU1233" i="5" s="1"/>
  <c r="AT1236" i="5"/>
  <c r="AT1475" i="5" s="1"/>
  <c r="AT1473" i="5" s="1"/>
  <c r="AT1477" i="5" s="1"/>
  <c r="AT1260" i="5"/>
  <c r="AT1255" i="5"/>
  <c r="AT183" i="5" l="1"/>
  <c r="AT184" i="5" s="1"/>
  <c r="AT203" i="5" s="1"/>
  <c r="AT211" i="5" s="1"/>
  <c r="AT215" i="5" s="1"/>
  <c r="AT1267" i="5"/>
  <c r="AT993" i="5"/>
  <c r="AT112" i="5"/>
  <c r="AT647" i="5"/>
  <c r="AT113" i="5"/>
  <c r="AT649" i="5"/>
  <c r="AT1116" i="5"/>
  <c r="AT123" i="5"/>
  <c r="AT1298" i="5"/>
  <c r="AT1302" i="5"/>
  <c r="AT1478" i="5"/>
  <c r="AT1486" i="5" s="1"/>
  <c r="AT1479" i="5"/>
  <c r="AT1261" i="5"/>
  <c r="AT222" i="5" s="1"/>
  <c r="AU1252" i="5"/>
  <c r="AU1258" i="5" s="1"/>
  <c r="AU990" i="5" l="1"/>
  <c r="AU996" i="5" s="1"/>
  <c r="AT234" i="5"/>
  <c r="AU1113" i="5"/>
  <c r="AT236" i="5"/>
  <c r="AT650" i="5"/>
  <c r="AU111" i="5" l="1"/>
  <c r="AU194" i="5"/>
  <c r="AU1004" i="5"/>
  <c r="AU1119" i="5"/>
  <c r="AU648" i="5" s="1"/>
  <c r="AU1111" i="5"/>
  <c r="AU1122" i="5" s="1"/>
  <c r="AT931" i="5"/>
  <c r="AT933" i="5" s="1"/>
  <c r="AT937" i="5" s="1"/>
  <c r="AU1127" i="5" l="1"/>
  <c r="AU202" i="5"/>
  <c r="AU122" i="5"/>
  <c r="AU117" i="5"/>
  <c r="AU1128" i="5"/>
  <c r="AU201" i="5"/>
  <c r="AT938" i="5"/>
  <c r="AU936" i="5" l="1"/>
  <c r="AT940" i="5"/>
  <c r="AT942" i="5" s="1"/>
  <c r="AT909" i="5" s="1"/>
  <c r="AU1129" i="5"/>
  <c r="AU1135" i="5" s="1"/>
  <c r="AT107" i="5" l="1"/>
  <c r="AT651" i="5"/>
  <c r="AT652" i="5" s="1"/>
  <c r="AT910" i="5"/>
  <c r="AT1167" i="5" l="1"/>
  <c r="AT1169" i="5" s="1"/>
  <c r="AU904" i="5"/>
  <c r="AT233" i="5"/>
  <c r="AT1170" i="5" l="1"/>
  <c r="AT1173" i="5"/>
  <c r="AT1153" i="5" s="1"/>
  <c r="AU901" i="5"/>
  <c r="AU907" i="5"/>
  <c r="AU908" i="5" s="1"/>
  <c r="AU951" i="5" s="1"/>
  <c r="AU949" i="5"/>
  <c r="AU898" i="5"/>
  <c r="AU988" i="5"/>
  <c r="AU999" i="5" s="1"/>
  <c r="AU929" i="5"/>
  <c r="AU950" i="5"/>
  <c r="AB72" i="5"/>
  <c r="AT131" i="5" l="1"/>
  <c r="AT60" i="5" s="1"/>
  <c r="AT653" i="5"/>
  <c r="AT1171" i="5"/>
  <c r="AT1154" i="5" s="1"/>
  <c r="AU114" i="5"/>
  <c r="AU195" i="5"/>
  <c r="AU628" i="5"/>
  <c r="AU1207" i="5"/>
  <c r="AU104" i="5"/>
  <c r="AU638" i="5"/>
  <c r="AU106" i="5"/>
  <c r="AU912" i="5"/>
  <c r="AU914" i="5" s="1"/>
  <c r="AU958" i="5"/>
  <c r="AU961" i="5" s="1"/>
  <c r="AU1003" i="5"/>
  <c r="AU968" i="5"/>
  <c r="AU973" i="5" s="1"/>
  <c r="AU102" i="5"/>
  <c r="AU191" i="5"/>
  <c r="AU627" i="5"/>
  <c r="AU1002" i="5"/>
  <c r="AU105" i="5"/>
  <c r="AU189" i="5"/>
  <c r="AU626" i="5"/>
  <c r="AU1005" i="5"/>
  <c r="AU101" i="5"/>
  <c r="AU190" i="5"/>
  <c r="AU646" i="5"/>
  <c r="AU192" i="5"/>
  <c r="AU103" i="5"/>
  <c r="AT1155" i="5" l="1"/>
  <c r="AT130" i="5"/>
  <c r="AT654" i="5"/>
  <c r="AT655" i="5" s="1"/>
  <c r="AT1189" i="5" s="1"/>
  <c r="AT1191" i="5" s="1"/>
  <c r="AU643" i="5"/>
  <c r="AU110" i="5"/>
  <c r="AU974" i="5"/>
  <c r="AU1006" i="5"/>
  <c r="AU1150" i="5" l="1"/>
  <c r="AT237" i="5"/>
  <c r="AT262" i="5" s="1"/>
  <c r="AT59" i="5"/>
  <c r="AT1197" i="5"/>
  <c r="AT1184" i="5" s="1"/>
  <c r="AT1193" i="5"/>
  <c r="AV970" i="5"/>
  <c r="AV976" i="5" s="1"/>
  <c r="AV644" i="5" s="1"/>
  <c r="AU226" i="5"/>
  <c r="AV966" i="5"/>
  <c r="AU1160" i="5" l="1"/>
  <c r="AU1164" i="5"/>
  <c r="AU193" i="5" s="1"/>
  <c r="AU1291" i="5" s="1"/>
  <c r="AT657" i="5"/>
  <c r="AT132" i="5"/>
  <c r="AT656" i="5"/>
  <c r="AT216" i="5"/>
  <c r="AT217" i="5" s="1"/>
  <c r="AT139" i="5"/>
  <c r="AT1196" i="5"/>
  <c r="AT1185" i="5" s="1"/>
  <c r="AT1186" i="5" s="1"/>
  <c r="AV971" i="5"/>
  <c r="AV972" i="5"/>
  <c r="AU1208" i="5" l="1"/>
  <c r="AU1228" i="5" s="1"/>
  <c r="AU1152" i="5"/>
  <c r="AU1286" i="5"/>
  <c r="AU1467" i="5"/>
  <c r="AU1292" i="5" s="1"/>
  <c r="AT133" i="5"/>
  <c r="AT55" i="5"/>
  <c r="AT56" i="5" s="1"/>
  <c r="AU1182" i="5"/>
  <c r="AT247" i="5"/>
  <c r="AT248" i="5"/>
  <c r="AU214" i="5"/>
  <c r="AU1192" i="5" s="1"/>
  <c r="AT61" i="5"/>
  <c r="AT140" i="5"/>
  <c r="AT658" i="5"/>
  <c r="AT659" i="5" s="1"/>
  <c r="AV679" i="5"/>
  <c r="AV712" i="5"/>
  <c r="AV718" i="5" s="1"/>
  <c r="AV720" i="5" s="1"/>
  <c r="AV109" i="5"/>
  <c r="AV642" i="5"/>
  <c r="AT249" i="5" l="1"/>
  <c r="AT256" i="5" s="1"/>
  <c r="AU1234" i="5"/>
  <c r="AU1253" i="5"/>
  <c r="AU1229" i="5"/>
  <c r="AU1287" i="5"/>
  <c r="AU1285" i="5" s="1"/>
  <c r="AU1284" i="5" s="1"/>
  <c r="AU1290" i="5"/>
  <c r="AT143" i="5"/>
  <c r="AT136" i="5"/>
  <c r="AT137" i="5" s="1"/>
  <c r="AT141" i="5" s="1"/>
  <c r="AT225" i="5"/>
  <c r="AU622" i="5"/>
  <c r="AV685" i="5"/>
  <c r="AV687" i="5" s="1"/>
  <c r="AV108" i="5"/>
  <c r="AV753" i="5"/>
  <c r="AV754" i="5"/>
  <c r="AT62" i="5"/>
  <c r="AT63" i="5" s="1"/>
  <c r="AT66" i="5" s="1"/>
  <c r="AU1254" i="5" l="1"/>
  <c r="AU1259" i="5"/>
  <c r="AU625" i="5"/>
  <c r="AU635" i="5" s="1"/>
  <c r="AU641" i="5" s="1"/>
  <c r="AU645" i="5" s="1"/>
  <c r="AU691" i="5"/>
  <c r="AU697" i="5" s="1"/>
  <c r="AU699" i="5" s="1"/>
  <c r="AV758" i="5"/>
  <c r="AV1183" i="5"/>
  <c r="AV696" i="5"/>
  <c r="AV1151" i="5"/>
  <c r="AV129" i="5" s="1"/>
  <c r="AV54" i="5" s="1"/>
  <c r="AV695" i="5"/>
  <c r="AU1235" i="5"/>
  <c r="AU1283" i="5" s="1"/>
  <c r="AU1280" i="5" s="1"/>
  <c r="AU1230" i="5"/>
  <c r="AT661" i="5"/>
  <c r="AU135" i="5"/>
  <c r="AU985" i="5" l="1"/>
  <c r="AU991" i="5" s="1"/>
  <c r="AU986" i="5"/>
  <c r="AU992" i="5" s="1"/>
  <c r="AU1108" i="5"/>
  <c r="AU1114" i="5" s="1"/>
  <c r="AU1109" i="5"/>
  <c r="AU1115" i="5" s="1"/>
  <c r="AU1297" i="5"/>
  <c r="AV1227" i="5"/>
  <c r="AV1233" i="5" s="1"/>
  <c r="AU1236" i="5"/>
  <c r="AU1475" i="5" s="1"/>
  <c r="AU1473" i="5" s="1"/>
  <c r="AU1477" i="5" s="1"/>
  <c r="AU1260" i="5"/>
  <c r="AU1255" i="5"/>
  <c r="AU183" i="5" l="1"/>
  <c r="AU184" i="5" s="1"/>
  <c r="AU203" i="5" s="1"/>
  <c r="AU211" i="5" s="1"/>
  <c r="AU215" i="5" s="1"/>
  <c r="AU1267" i="5"/>
  <c r="AU112" i="5"/>
  <c r="AU647" i="5"/>
  <c r="AU993" i="5"/>
  <c r="AU113" i="5"/>
  <c r="AU649" i="5"/>
  <c r="AU123" i="5"/>
  <c r="AU1116" i="5"/>
  <c r="AU1298" i="5"/>
  <c r="AU1302" i="5"/>
  <c r="AU1479" i="5"/>
  <c r="AU1478" i="5"/>
  <c r="AU1486" i="5" s="1"/>
  <c r="AV1252" i="5"/>
  <c r="AV1258" i="5" s="1"/>
  <c r="AU1261" i="5"/>
  <c r="AU222" i="5" s="1"/>
  <c r="AU650" i="5" l="1"/>
  <c r="AU931" i="5" s="1"/>
  <c r="AU933" i="5" s="1"/>
  <c r="AU937" i="5" s="1"/>
  <c r="AU938" i="5" s="1"/>
  <c r="AV990" i="5"/>
  <c r="AV996" i="5" s="1"/>
  <c r="AU234" i="5"/>
  <c r="AU236" i="5"/>
  <c r="AV1113" i="5"/>
  <c r="AV1004" i="5" l="1"/>
  <c r="AV194" i="5"/>
  <c r="AV111" i="5"/>
  <c r="AV1119" i="5"/>
  <c r="AV648" i="5" s="1"/>
  <c r="AV1111" i="5"/>
  <c r="AV1122" i="5" s="1"/>
  <c r="AU940" i="5"/>
  <c r="AU942" i="5" s="1"/>
  <c r="AU909" i="5" s="1"/>
  <c r="AV936" i="5"/>
  <c r="AU107" i="5" l="1"/>
  <c r="AU910" i="5"/>
  <c r="AU651" i="5"/>
  <c r="AU652" i="5" s="1"/>
  <c r="AV1127" i="5"/>
  <c r="AV202" i="5"/>
  <c r="AV122" i="5"/>
  <c r="AV117" i="5"/>
  <c r="AV1128" i="5"/>
  <c r="AV201" i="5"/>
  <c r="AU233" i="5" l="1"/>
  <c r="AV904" i="5"/>
  <c r="AV988" i="5" s="1"/>
  <c r="AV999" i="5" s="1"/>
  <c r="AV1129" i="5"/>
  <c r="AV1135" i="5" s="1"/>
  <c r="AU1167" i="5"/>
  <c r="AU1169" i="5" s="1"/>
  <c r="AV898" i="5" l="1"/>
  <c r="AV950" i="5"/>
  <c r="AV901" i="5"/>
  <c r="AV949" i="5"/>
  <c r="AV929" i="5"/>
  <c r="AV907" i="5"/>
  <c r="AV646" i="5"/>
  <c r="AV190" i="5"/>
  <c r="AV101" i="5"/>
  <c r="AV1005" i="5"/>
  <c r="AU1173" i="5"/>
  <c r="AU1170" i="5"/>
  <c r="AU1171" i="5" s="1"/>
  <c r="AU1154" i="5" s="1"/>
  <c r="AV103" i="5" l="1"/>
  <c r="AV627" i="5"/>
  <c r="AV192" i="5"/>
  <c r="AV1207" i="5"/>
  <c r="AV104" i="5"/>
  <c r="AV626" i="5"/>
  <c r="AV189" i="5"/>
  <c r="AV1002" i="5"/>
  <c r="AV105" i="5"/>
  <c r="AV102" i="5"/>
  <c r="AV191" i="5"/>
  <c r="AV1003" i="5"/>
  <c r="AV968" i="5"/>
  <c r="AV973" i="5" s="1"/>
  <c r="AV110" i="5" s="1"/>
  <c r="AV958" i="5"/>
  <c r="AV961" i="5" s="1"/>
  <c r="AV912" i="5"/>
  <c r="AV914" i="5" s="1"/>
  <c r="AV908" i="5"/>
  <c r="AU1153" i="5"/>
  <c r="AU654" i="5"/>
  <c r="AU130" i="5"/>
  <c r="AU653" i="5"/>
  <c r="AU131" i="5"/>
  <c r="AV1006" i="5" l="1"/>
  <c r="AV951" i="5"/>
  <c r="AV638" i="5"/>
  <c r="AV106" i="5"/>
  <c r="AV643" i="5"/>
  <c r="AV974" i="5"/>
  <c r="AU1155" i="5"/>
  <c r="AU59" i="5"/>
  <c r="AU655" i="5"/>
  <c r="AU60" i="5"/>
  <c r="AV195" i="5" l="1"/>
  <c r="AV628" i="5"/>
  <c r="AV114" i="5"/>
  <c r="AW970" i="5"/>
  <c r="AW976" i="5" s="1"/>
  <c r="AV226" i="5"/>
  <c r="AW966" i="5"/>
  <c r="AV1150" i="5"/>
  <c r="AU237" i="5"/>
  <c r="AU1189" i="5"/>
  <c r="AW971" i="5" l="1"/>
  <c r="AW712" i="5" s="1"/>
  <c r="AW972" i="5"/>
  <c r="AW679" i="5"/>
  <c r="AW644" i="5"/>
  <c r="AV1164" i="5"/>
  <c r="AV1160" i="5"/>
  <c r="AU262" i="5"/>
  <c r="AU1191" i="5"/>
  <c r="AW109" i="5" l="1"/>
  <c r="AW642" i="5"/>
  <c r="AW718" i="5"/>
  <c r="AW720" i="5" s="1"/>
  <c r="AW108" i="5"/>
  <c r="AW685" i="5"/>
  <c r="AV193" i="5"/>
  <c r="AV1152" i="5"/>
  <c r="AV1208" i="5"/>
  <c r="AU1193" i="5"/>
  <c r="AU1196" i="5" s="1"/>
  <c r="AU1185" i="5" s="1"/>
  <c r="AU1197" i="5"/>
  <c r="AW687" i="5" l="1"/>
  <c r="AV1291" i="5"/>
  <c r="AV1228" i="5"/>
  <c r="AU139" i="5"/>
  <c r="AU216" i="5"/>
  <c r="AU656" i="5"/>
  <c r="AU1184" i="5"/>
  <c r="AU658" i="5"/>
  <c r="AU140" i="5"/>
  <c r="AW754" i="5" l="1"/>
  <c r="AW753" i="5"/>
  <c r="AV1467" i="5"/>
  <c r="AV1292" i="5" s="1"/>
  <c r="AV1290" i="5" s="1"/>
  <c r="AV1286" i="5"/>
  <c r="AV1234" i="5"/>
  <c r="AV1253" i="5"/>
  <c r="AV1229" i="5"/>
  <c r="AU61" i="5"/>
  <c r="AU217" i="5"/>
  <c r="AU1186" i="5"/>
  <c r="AU132" i="5"/>
  <c r="AU657" i="5"/>
  <c r="AU659" i="5" s="1"/>
  <c r="AU62" i="5"/>
  <c r="AW695" i="5" l="1"/>
  <c r="AW1151" i="5"/>
  <c r="AW696" i="5"/>
  <c r="AW1183" i="5"/>
  <c r="AW758" i="5"/>
  <c r="AV1287" i="5"/>
  <c r="AV1285" i="5" s="1"/>
  <c r="AV1284" i="5" s="1"/>
  <c r="AV1254" i="5"/>
  <c r="AV1259" i="5"/>
  <c r="AU63" i="5"/>
  <c r="AV214" i="5"/>
  <c r="AU248" i="5"/>
  <c r="AU225" i="5"/>
  <c r="AV622" i="5"/>
  <c r="AU247" i="5"/>
  <c r="AV1182" i="5"/>
  <c r="AU133" i="5"/>
  <c r="AU55" i="5"/>
  <c r="AV1235" i="5"/>
  <c r="AV1230" i="5"/>
  <c r="AW129" i="5" l="1"/>
  <c r="AV1192" i="5"/>
  <c r="AV691" i="5"/>
  <c r="AV625" i="5"/>
  <c r="AV635" i="5" s="1"/>
  <c r="AV641" i="5" s="1"/>
  <c r="AV645" i="5" s="1"/>
  <c r="AU143" i="5"/>
  <c r="AU136" i="5"/>
  <c r="AU56" i="5"/>
  <c r="AU66" i="5" s="1"/>
  <c r="AV1283" i="5"/>
  <c r="AW1227" i="5"/>
  <c r="AV1236" i="5"/>
  <c r="AV1475" i="5" s="1"/>
  <c r="AV1473" i="5" s="1"/>
  <c r="AV1477" i="5" s="1"/>
  <c r="AU249" i="5"/>
  <c r="AV1260" i="5"/>
  <c r="AV1255" i="5"/>
  <c r="AC72" i="5" l="1"/>
  <c r="AW54" i="5"/>
  <c r="AV697" i="5"/>
  <c r="AV1109" i="5"/>
  <c r="AV1115" i="5" s="1"/>
  <c r="AV1108" i="5"/>
  <c r="AV1114" i="5" s="1"/>
  <c r="AV986" i="5"/>
  <c r="AV992" i="5" s="1"/>
  <c r="AV985" i="5"/>
  <c r="AV991" i="5" s="1"/>
  <c r="AU137" i="5"/>
  <c r="AV1280" i="5"/>
  <c r="AW1233" i="5"/>
  <c r="AV1479" i="5"/>
  <c r="AV1478" i="5"/>
  <c r="AV1486" i="5" s="1"/>
  <c r="AU256" i="5"/>
  <c r="AV183" i="5"/>
  <c r="AW1252" i="5"/>
  <c r="AV1261" i="5"/>
  <c r="AV222" i="5" s="1"/>
  <c r="AV699" i="5" l="1"/>
  <c r="AV1116" i="5"/>
  <c r="AV123" i="5"/>
  <c r="AV649" i="5"/>
  <c r="AV113" i="5"/>
  <c r="AV993" i="5"/>
  <c r="AV647" i="5"/>
  <c r="AV112" i="5"/>
  <c r="AU141" i="5"/>
  <c r="AV1297" i="5"/>
  <c r="AV1267" i="5"/>
  <c r="AV184" i="5"/>
  <c r="AW1258" i="5"/>
  <c r="AV236" i="5" l="1"/>
  <c r="AW1113" i="5"/>
  <c r="AV234" i="5"/>
  <c r="AW990" i="5"/>
  <c r="AV650" i="5"/>
  <c r="AU661" i="5"/>
  <c r="AV135" i="5"/>
  <c r="AV1298" i="5"/>
  <c r="AV1302" i="5"/>
  <c r="AV203" i="5"/>
  <c r="AW1111" i="5" l="1"/>
  <c r="AW1122" i="5" s="1"/>
  <c r="AW1119" i="5"/>
  <c r="AW996" i="5"/>
  <c r="AV931" i="5"/>
  <c r="AV933" i="5" s="1"/>
  <c r="AV211" i="5"/>
  <c r="AW201" i="5" l="1"/>
  <c r="AW1128" i="5"/>
  <c r="AW117" i="5"/>
  <c r="AW122" i="5"/>
  <c r="AW202" i="5"/>
  <c r="AW1127" i="5"/>
  <c r="AW194" i="5"/>
  <c r="AW111" i="5"/>
  <c r="AW648" i="5"/>
  <c r="AW1004" i="5"/>
  <c r="AV215" i="5"/>
  <c r="AW1129" i="5" l="1"/>
  <c r="AV1133" i="5" l="1"/>
  <c r="AT1133" i="5"/>
  <c r="AW1133" i="5"/>
  <c r="AU1133" i="5"/>
  <c r="AW1135" i="5"/>
  <c r="AV937" i="5"/>
  <c r="AV1139" i="5" l="1"/>
  <c r="AV1138" i="5"/>
  <c r="AV1143" i="5" s="1"/>
  <c r="AT1138" i="5"/>
  <c r="AT1139" i="5"/>
  <c r="AW1138" i="5"/>
  <c r="AW1143" i="5" s="1"/>
  <c r="AW1139" i="5"/>
  <c r="AU1138" i="5"/>
  <c r="AU1143" i="5" s="1"/>
  <c r="AU1139" i="5"/>
  <c r="AV938" i="5"/>
  <c r="AV940" i="5" s="1"/>
  <c r="AT1143" i="5" l="1"/>
  <c r="AW936" i="5"/>
  <c r="AV942" i="5" l="1"/>
  <c r="AV909" i="5" l="1"/>
  <c r="AV107" i="5" l="1"/>
  <c r="AV651" i="5"/>
  <c r="AV910" i="5"/>
  <c r="AV652" i="5" l="1"/>
  <c r="AV233" i="5"/>
  <c r="AW904" i="5"/>
  <c r="AW988" i="5" l="1"/>
  <c r="AW999" i="5" s="1"/>
  <c r="AW898" i="5"/>
  <c r="AW950" i="5"/>
  <c r="AW103" i="5" s="1"/>
  <c r="AV1167" i="5"/>
  <c r="AV1169" i="5" s="1"/>
  <c r="AW901" i="5"/>
  <c r="AW949" i="5"/>
  <c r="AW929" i="5"/>
  <c r="AW907" i="5"/>
  <c r="AW627" i="5" l="1"/>
  <c r="AW192" i="5"/>
  <c r="AV1173" i="5"/>
  <c r="AV1170" i="5"/>
  <c r="AV1171" i="5" s="1"/>
  <c r="AV1154" i="5" s="1"/>
  <c r="AW104" i="5"/>
  <c r="AW1207" i="5"/>
  <c r="AW626" i="5"/>
  <c r="AW189" i="5"/>
  <c r="AW105" i="5"/>
  <c r="AW1002" i="5"/>
  <c r="AW646" i="5"/>
  <c r="AW190" i="5"/>
  <c r="AW101" i="5"/>
  <c r="AW1005" i="5"/>
  <c r="AW191" i="5"/>
  <c r="AW102" i="5"/>
  <c r="AW1003" i="5"/>
  <c r="AW968" i="5"/>
  <c r="AW973" i="5" s="1"/>
  <c r="AW958" i="5"/>
  <c r="AW961" i="5" s="1"/>
  <c r="AW912" i="5"/>
  <c r="AW908" i="5"/>
  <c r="AV1153" i="5" l="1"/>
  <c r="AV654" i="5"/>
  <c r="AV130" i="5"/>
  <c r="AV653" i="5"/>
  <c r="AV131" i="5"/>
  <c r="AW1006" i="5"/>
  <c r="AW110" i="5"/>
  <c r="AW643" i="5"/>
  <c r="AW974" i="5"/>
  <c r="AW914" i="5"/>
  <c r="AW951" i="5"/>
  <c r="AW638" i="5"/>
  <c r="AW106" i="5"/>
  <c r="AV1155" i="5" l="1"/>
  <c r="AV59" i="5"/>
  <c r="AV655" i="5"/>
  <c r="AV60" i="5"/>
  <c r="AV1010" i="5"/>
  <c r="AT1010" i="5"/>
  <c r="AW1010" i="5"/>
  <c r="AU1010" i="5"/>
  <c r="AW226" i="5"/>
  <c r="AX966" i="5"/>
  <c r="AX970" i="5"/>
  <c r="AW628" i="5"/>
  <c r="AW195" i="5"/>
  <c r="AW114" i="5"/>
  <c r="AU1012" i="5" l="1"/>
  <c r="AU1017" i="5" s="1"/>
  <c r="AU1013" i="5"/>
  <c r="AW1012" i="5"/>
  <c r="AW1017" i="5" s="1"/>
  <c r="AW1013" i="5"/>
  <c r="AT1013" i="5"/>
  <c r="AT1012" i="5"/>
  <c r="AV1012" i="5"/>
  <c r="AV1017" i="5" s="1"/>
  <c r="AV1013" i="5"/>
  <c r="AW1150" i="5"/>
  <c r="AV237" i="5"/>
  <c r="AV1189" i="5"/>
  <c r="AX972" i="5"/>
  <c r="AX971" i="5"/>
  <c r="AX976" i="5"/>
  <c r="AW1164" i="5" l="1"/>
  <c r="AW1160" i="5"/>
  <c r="AV262" i="5"/>
  <c r="AV1191" i="5"/>
  <c r="AT1017" i="5"/>
  <c r="AX642" i="5"/>
  <c r="AX109" i="5"/>
  <c r="AX712" i="5"/>
  <c r="AX679" i="5"/>
  <c r="AX644" i="5"/>
  <c r="AW193" i="5" l="1"/>
  <c r="AW1152" i="5"/>
  <c r="AW1208" i="5"/>
  <c r="AV1193" i="5"/>
  <c r="AV1196" i="5" s="1"/>
  <c r="AV1185" i="5" s="1"/>
  <c r="AV1197" i="5"/>
  <c r="AX718" i="5"/>
  <c r="AX720" i="5" s="1"/>
  <c r="AX108" i="5"/>
  <c r="AX685" i="5"/>
  <c r="AW1291" i="5" l="1"/>
  <c r="AW1228" i="5"/>
  <c r="AV139" i="5"/>
  <c r="AV216" i="5"/>
  <c r="AV656" i="5"/>
  <c r="AV1184" i="5"/>
  <c r="AV658" i="5"/>
  <c r="AV140" i="5"/>
  <c r="AX687" i="5"/>
  <c r="AW1467" i="5" l="1"/>
  <c r="AW1292" i="5" s="1"/>
  <c r="AW1290" i="5" s="1"/>
  <c r="AW1286" i="5"/>
  <c r="S1310" i="5"/>
  <c r="AW1234" i="5"/>
  <c r="AW1253" i="5"/>
  <c r="AW1229" i="5"/>
  <c r="AV61" i="5"/>
  <c r="AV217" i="5"/>
  <c r="AV1186" i="5"/>
  <c r="AV132" i="5"/>
  <c r="AV657" i="5"/>
  <c r="AV659" i="5" s="1"/>
  <c r="AV62" i="5"/>
  <c r="AX754" i="5"/>
  <c r="AX753" i="5"/>
  <c r="S1311" i="5" l="1"/>
  <c r="S1309" i="5" s="1"/>
  <c r="AW1287" i="5"/>
  <c r="AW1285" i="5" s="1"/>
  <c r="AW1284" i="5" s="1"/>
  <c r="AW1254" i="5"/>
  <c r="AW1259" i="5"/>
  <c r="AV63" i="5"/>
  <c r="AW214" i="5"/>
  <c r="AV248" i="5"/>
  <c r="AV225" i="5"/>
  <c r="AW622" i="5"/>
  <c r="AV247" i="5"/>
  <c r="AW1182" i="5"/>
  <c r="AV133" i="5"/>
  <c r="AV55" i="5"/>
  <c r="AX695" i="5"/>
  <c r="AX1151" i="5"/>
  <c r="AX696" i="5"/>
  <c r="AX1183" i="5"/>
  <c r="AX758" i="5"/>
  <c r="AW1235" i="5"/>
  <c r="AW1230" i="5"/>
  <c r="AV249" i="5" l="1"/>
  <c r="AV256" i="5" s="1"/>
  <c r="AW1192" i="5"/>
  <c r="AW691" i="5"/>
  <c r="AW625" i="5"/>
  <c r="AW635" i="5" s="1"/>
  <c r="AW641" i="5" s="1"/>
  <c r="AW645" i="5" s="1"/>
  <c r="AV136" i="5"/>
  <c r="AV143" i="5"/>
  <c r="AV56" i="5"/>
  <c r="AV66" i="5" s="1"/>
  <c r="AX129" i="5"/>
  <c r="AW1283" i="5"/>
  <c r="AX1227" i="5"/>
  <c r="AW1236" i="5"/>
  <c r="AW1475" i="5" s="1"/>
  <c r="AW1473" i="5" s="1"/>
  <c r="AW1477" i="5" s="1"/>
  <c r="AW1260" i="5"/>
  <c r="AW1255" i="5"/>
  <c r="AD72" i="5" l="1"/>
  <c r="AW697" i="5"/>
  <c r="AW1109" i="5"/>
  <c r="AW1115" i="5" s="1"/>
  <c r="AW1108" i="5"/>
  <c r="AW1114" i="5" s="1"/>
  <c r="AW986" i="5"/>
  <c r="AW992" i="5" s="1"/>
  <c r="AW985" i="5"/>
  <c r="AW991" i="5" s="1"/>
  <c r="AV137" i="5"/>
  <c r="AX54" i="5"/>
  <c r="S1308" i="5"/>
  <c r="AW1280" i="5"/>
  <c r="AX1233" i="5"/>
  <c r="AW1479" i="5"/>
  <c r="AW1478" i="5"/>
  <c r="AW1486" i="5" s="1"/>
  <c r="AW183" i="5"/>
  <c r="AX1252" i="5"/>
  <c r="AW1261" i="5"/>
  <c r="AW222" i="5" s="1"/>
  <c r="AW699" i="5" l="1"/>
  <c r="AW1116" i="5"/>
  <c r="AW123" i="5"/>
  <c r="AW649" i="5"/>
  <c r="AW113" i="5"/>
  <c r="AW993" i="5"/>
  <c r="AW647" i="5"/>
  <c r="AW112" i="5"/>
  <c r="AV141" i="5"/>
  <c r="S1305" i="5"/>
  <c r="AW1297" i="5"/>
  <c r="AW1267" i="5"/>
  <c r="AW184" i="5"/>
  <c r="AX1258" i="5"/>
  <c r="AW236" i="5" l="1"/>
  <c r="AX1113" i="5"/>
  <c r="AW234" i="5"/>
  <c r="AX990" i="5"/>
  <c r="AW650" i="5"/>
  <c r="AV661" i="5"/>
  <c r="AW135" i="5"/>
  <c r="S1325" i="5"/>
  <c r="S1316" i="5"/>
  <c r="AW1298" i="5"/>
  <c r="AW1302" i="5"/>
  <c r="AW203" i="5"/>
  <c r="AX1111" i="5" l="1"/>
  <c r="AX1122" i="5" s="1"/>
  <c r="AX1119" i="5"/>
  <c r="AX996" i="5"/>
  <c r="AW931" i="5"/>
  <c r="AW933" i="5" s="1"/>
  <c r="AZ1382" i="5"/>
  <c r="AY1382" i="5"/>
  <c r="AX1382" i="5"/>
  <c r="AW1382" i="5"/>
  <c r="AV1382" i="5"/>
  <c r="AU1382" i="5"/>
  <c r="AT1382" i="5"/>
  <c r="AS1382" i="5"/>
  <c r="AR1382" i="5"/>
  <c r="AQ1382" i="5"/>
  <c r="AP1382" i="5"/>
  <c r="AO1382" i="5"/>
  <c r="AN1382" i="5"/>
  <c r="AM1382" i="5"/>
  <c r="AL1382" i="5"/>
  <c r="AK1382" i="5"/>
  <c r="AJ1382" i="5"/>
  <c r="AI1382" i="5"/>
  <c r="AH1382" i="5"/>
  <c r="AG1382" i="5"/>
  <c r="AF1382" i="5"/>
  <c r="AE1382" i="5"/>
  <c r="AD1382" i="5"/>
  <c r="AC1382" i="5"/>
  <c r="AB1382" i="5"/>
  <c r="AA1382" i="5"/>
  <c r="Z1382" i="5"/>
  <c r="Y1382" i="5"/>
  <c r="X1382" i="5"/>
  <c r="W1382" i="5"/>
  <c r="V1382" i="5"/>
  <c r="U1382" i="5"/>
  <c r="T1382" i="5"/>
  <c r="AW211" i="5"/>
  <c r="AX201" i="5" l="1"/>
  <c r="AX1128" i="5"/>
  <c r="AX117" i="5"/>
  <c r="AX202" i="5"/>
  <c r="AX122" i="5"/>
  <c r="AX1127" i="5"/>
  <c r="AX111" i="5"/>
  <c r="AX194" i="5"/>
  <c r="AX648" i="5"/>
  <c r="AX1004" i="5"/>
  <c r="T1336" i="5"/>
  <c r="AW215" i="5"/>
  <c r="AX1129" i="5" l="1"/>
  <c r="AX1135" i="5" l="1"/>
  <c r="AW937" i="5"/>
  <c r="AW938" i="5" l="1"/>
  <c r="AW940" i="5" s="1"/>
  <c r="AX936" i="5" l="1"/>
  <c r="AW942" i="5" l="1"/>
  <c r="AW909" i="5" l="1"/>
  <c r="AW107" i="5" l="1"/>
  <c r="AW651" i="5"/>
  <c r="AW910" i="5"/>
  <c r="AW652" i="5" l="1"/>
  <c r="AW233" i="5"/>
  <c r="AX904" i="5"/>
  <c r="AX988" i="5" l="1"/>
  <c r="AX999" i="5" s="1"/>
  <c r="AX898" i="5"/>
  <c r="AX950" i="5"/>
  <c r="AX192" i="5" s="1"/>
  <c r="AW1167" i="5"/>
  <c r="AW1169" i="5" s="1"/>
  <c r="AX901" i="5"/>
  <c r="AX949" i="5"/>
  <c r="AX929" i="5"/>
  <c r="AX907" i="5"/>
  <c r="AX627" i="5" l="1"/>
  <c r="AX103" i="5"/>
  <c r="AW1173" i="5"/>
  <c r="AW1170" i="5"/>
  <c r="AW1171" i="5" s="1"/>
  <c r="AW1154" i="5" s="1"/>
  <c r="AX104" i="5"/>
  <c r="AX1207" i="5"/>
  <c r="AX626" i="5"/>
  <c r="AX189" i="5"/>
  <c r="AX105" i="5"/>
  <c r="AX1002" i="5"/>
  <c r="AX646" i="5"/>
  <c r="AX190" i="5"/>
  <c r="AX101" i="5"/>
  <c r="AX1005" i="5"/>
  <c r="AX191" i="5"/>
  <c r="AX102" i="5"/>
  <c r="AX1003" i="5"/>
  <c r="AX968" i="5"/>
  <c r="AX973" i="5" s="1"/>
  <c r="AX958" i="5"/>
  <c r="AX961" i="5" s="1"/>
  <c r="AX912" i="5"/>
  <c r="AX908" i="5"/>
  <c r="AX638" i="5" l="1"/>
  <c r="AX106" i="5"/>
  <c r="AW1153" i="5"/>
  <c r="AW654" i="5"/>
  <c r="AW130" i="5"/>
  <c r="AW653" i="5"/>
  <c r="AW131" i="5"/>
  <c r="AX1006" i="5"/>
  <c r="AX110" i="5"/>
  <c r="AX643" i="5"/>
  <c r="AX974" i="5"/>
  <c r="AX914" i="5"/>
  <c r="AX951" i="5"/>
  <c r="AW1155" i="5" l="1"/>
  <c r="AW59" i="5"/>
  <c r="AW655" i="5"/>
  <c r="AW60" i="5"/>
  <c r="AX226" i="5"/>
  <c r="AY966" i="5"/>
  <c r="AY970" i="5"/>
  <c r="AX628" i="5"/>
  <c r="AX195" i="5"/>
  <c r="AX114" i="5"/>
  <c r="AX1150" i="5" l="1"/>
  <c r="AW237" i="5"/>
  <c r="AW1189" i="5"/>
  <c r="AY972" i="5"/>
  <c r="AY971" i="5"/>
  <c r="AY976" i="5"/>
  <c r="AX1164" i="5" l="1"/>
  <c r="AX1160" i="5"/>
  <c r="AW262" i="5"/>
  <c r="AW1191" i="5"/>
  <c r="AY642" i="5"/>
  <c r="AY109" i="5"/>
  <c r="AY712" i="5"/>
  <c r="AY679" i="5"/>
  <c r="AY644" i="5"/>
  <c r="AX193" i="5" l="1"/>
  <c r="AX1152" i="5"/>
  <c r="AX1208" i="5"/>
  <c r="AW1193" i="5"/>
  <c r="AW1196" i="5" s="1"/>
  <c r="AW1185" i="5" s="1"/>
  <c r="AW1197" i="5"/>
  <c r="AY718" i="5"/>
  <c r="AY720" i="5" s="1"/>
  <c r="AY108" i="5"/>
  <c r="AY685" i="5"/>
  <c r="AX1291" i="5" l="1"/>
  <c r="AX1228" i="5"/>
  <c r="AW139" i="5"/>
  <c r="AW216" i="5"/>
  <c r="AW656" i="5"/>
  <c r="AW1184" i="5"/>
  <c r="AW658" i="5"/>
  <c r="AW140" i="5"/>
  <c r="AY687" i="5"/>
  <c r="AX1286" i="5" l="1"/>
  <c r="AX1467" i="5"/>
  <c r="AX1292" i="5" s="1"/>
  <c r="AX1290" i="5" s="1"/>
  <c r="AX1234" i="5"/>
  <c r="AX1253" i="5"/>
  <c r="AX1229" i="5"/>
  <c r="AW61" i="5"/>
  <c r="AW217" i="5"/>
  <c r="AW1186" i="5"/>
  <c r="AW132" i="5"/>
  <c r="AW657" i="5"/>
  <c r="AW659" i="5" s="1"/>
  <c r="AW62" i="5"/>
  <c r="AY754" i="5"/>
  <c r="AY753" i="5"/>
  <c r="AX1287" i="5" l="1"/>
  <c r="AX1285" i="5" s="1"/>
  <c r="AX1284" i="5" s="1"/>
  <c r="AX1254" i="5"/>
  <c r="AX1259" i="5"/>
  <c r="AW63" i="5"/>
  <c r="AX214" i="5"/>
  <c r="AW248" i="5"/>
  <c r="AW225" i="5"/>
  <c r="AX622" i="5"/>
  <c r="AW247" i="5"/>
  <c r="AX1182" i="5"/>
  <c r="AW133" i="5"/>
  <c r="AW55" i="5"/>
  <c r="AY695" i="5"/>
  <c r="AY1151" i="5"/>
  <c r="AY696" i="5"/>
  <c r="AY1183" i="5"/>
  <c r="AY758" i="5"/>
  <c r="AX1235" i="5"/>
  <c r="AX1230" i="5"/>
  <c r="AW249" i="5" l="1"/>
  <c r="AW256" i="5" s="1"/>
  <c r="AX1192" i="5"/>
  <c r="AX691" i="5"/>
  <c r="AX625" i="5"/>
  <c r="AX635" i="5" s="1"/>
  <c r="AX641" i="5" s="1"/>
  <c r="AX645" i="5" s="1"/>
  <c r="AW143" i="5"/>
  <c r="AW136" i="5"/>
  <c r="AW56" i="5"/>
  <c r="AW66" i="5" s="1"/>
  <c r="AY129" i="5"/>
  <c r="AX1283" i="5"/>
  <c r="AY1227" i="5"/>
  <c r="AX1236" i="5"/>
  <c r="AX1475" i="5" s="1"/>
  <c r="AX1473" i="5" s="1"/>
  <c r="AX1477" i="5" s="1"/>
  <c r="AX1260" i="5"/>
  <c r="AX1255" i="5"/>
  <c r="AE72" i="5" l="1"/>
  <c r="AX697" i="5"/>
  <c r="AX1109" i="5"/>
  <c r="AX1115" i="5" s="1"/>
  <c r="AX1108" i="5"/>
  <c r="AX1114" i="5" s="1"/>
  <c r="AX986" i="5"/>
  <c r="AX992" i="5" s="1"/>
  <c r="AX985" i="5"/>
  <c r="AX991" i="5" s="1"/>
  <c r="AW137" i="5"/>
  <c r="AY54" i="5"/>
  <c r="AX1280" i="5"/>
  <c r="AY1233" i="5"/>
  <c r="AX1479" i="5"/>
  <c r="AX1478" i="5"/>
  <c r="AX1486" i="5" s="1"/>
  <c r="AX183" i="5"/>
  <c r="AY1252" i="5"/>
  <c r="AX1261" i="5"/>
  <c r="AX222" i="5" s="1"/>
  <c r="AX699" i="5" l="1"/>
  <c r="AX1116" i="5"/>
  <c r="AX123" i="5"/>
  <c r="AX649" i="5"/>
  <c r="AX113" i="5"/>
  <c r="AX993" i="5"/>
  <c r="AX647" i="5"/>
  <c r="AX112" i="5"/>
  <c r="AW141" i="5"/>
  <c r="AX1267" i="5"/>
  <c r="AX1297" i="5"/>
  <c r="AX184" i="5"/>
  <c r="AY1258" i="5"/>
  <c r="AX236" i="5" l="1"/>
  <c r="AY1113" i="5"/>
  <c r="AX234" i="5"/>
  <c r="AY990" i="5"/>
  <c r="AX650" i="5"/>
  <c r="AW661" i="5"/>
  <c r="AX135" i="5"/>
  <c r="AX1298" i="5"/>
  <c r="AX1302" i="5"/>
  <c r="AX203" i="5"/>
  <c r="AY1111" i="5" l="1"/>
  <c r="AY1122" i="5" s="1"/>
  <c r="AY1119" i="5"/>
  <c r="AY996" i="5"/>
  <c r="AX931" i="5"/>
  <c r="AX933" i="5" s="1"/>
  <c r="AX211" i="5"/>
  <c r="AY201" i="5" l="1"/>
  <c r="AY1128" i="5"/>
  <c r="AY117" i="5"/>
  <c r="AY122" i="5"/>
  <c r="AY202" i="5"/>
  <c r="AY1127" i="5"/>
  <c r="AY111" i="5"/>
  <c r="AY194" i="5"/>
  <c r="AY648" i="5"/>
  <c r="AY1004" i="5"/>
  <c r="AX215" i="5"/>
  <c r="AY1129" i="5" l="1"/>
  <c r="AY1135" i="5" l="1"/>
  <c r="AX937" i="5"/>
  <c r="AX938" i="5" l="1"/>
  <c r="AX940" i="5" s="1"/>
  <c r="AY936" i="5" l="1"/>
  <c r="AX942" i="5" l="1"/>
  <c r="AX909" i="5" l="1"/>
  <c r="AX107" i="5" l="1"/>
  <c r="AX651" i="5"/>
  <c r="AX910" i="5"/>
  <c r="AX652" i="5" l="1"/>
  <c r="AX233" i="5"/>
  <c r="AY904" i="5"/>
  <c r="AY988" i="5" l="1"/>
  <c r="AY999" i="5" s="1"/>
  <c r="AY898" i="5"/>
  <c r="AY950" i="5"/>
  <c r="AY192" i="5" s="1"/>
  <c r="AX1167" i="5"/>
  <c r="AX1169" i="5" s="1"/>
  <c r="AY901" i="5"/>
  <c r="AY949" i="5"/>
  <c r="AY929" i="5"/>
  <c r="AY907" i="5"/>
  <c r="AY627" i="5" l="1"/>
  <c r="AY103" i="5"/>
  <c r="AX1173" i="5"/>
  <c r="AX1170" i="5"/>
  <c r="AX1171" i="5" s="1"/>
  <c r="AX1154" i="5" s="1"/>
  <c r="AY104" i="5"/>
  <c r="AY1207" i="5"/>
  <c r="AY626" i="5"/>
  <c r="AY189" i="5"/>
  <c r="AY105" i="5"/>
  <c r="AY1002" i="5"/>
  <c r="AY646" i="5"/>
  <c r="AY190" i="5"/>
  <c r="AY101" i="5"/>
  <c r="AY1005" i="5"/>
  <c r="AY191" i="5"/>
  <c r="AY102" i="5"/>
  <c r="AY1003" i="5"/>
  <c r="AY968" i="5"/>
  <c r="AY973" i="5" s="1"/>
  <c r="AY958" i="5"/>
  <c r="AY961" i="5" s="1"/>
  <c r="AY912" i="5"/>
  <c r="AY908" i="5"/>
  <c r="AX1153" i="5" l="1"/>
  <c r="AX654" i="5"/>
  <c r="AX130" i="5"/>
  <c r="AX653" i="5"/>
  <c r="AX131" i="5"/>
  <c r="AY1006" i="5"/>
  <c r="AY110" i="5"/>
  <c r="AY643" i="5"/>
  <c r="AY974" i="5"/>
  <c r="AY914" i="5"/>
  <c r="AY951" i="5"/>
  <c r="AY106" i="5"/>
  <c r="AY638" i="5"/>
  <c r="AX1155" i="5" l="1"/>
  <c r="AX59" i="5"/>
  <c r="AX655" i="5"/>
  <c r="AX60" i="5"/>
  <c r="AY226" i="5"/>
  <c r="AZ966" i="5"/>
  <c r="AZ970" i="5"/>
  <c r="AY628" i="5"/>
  <c r="AY195" i="5"/>
  <c r="AY114" i="5"/>
  <c r="AY1150" i="5" l="1"/>
  <c r="AX237" i="5"/>
  <c r="AX1189" i="5"/>
  <c r="AZ972" i="5"/>
  <c r="AZ971" i="5"/>
  <c r="AZ976" i="5"/>
  <c r="AY1164" i="5" l="1"/>
  <c r="AY1160" i="5"/>
  <c r="AX262" i="5"/>
  <c r="AX1191" i="5"/>
  <c r="AZ642" i="5"/>
  <c r="AZ109" i="5"/>
  <c r="AZ712" i="5"/>
  <c r="AZ679" i="5"/>
  <c r="AZ644" i="5"/>
  <c r="AY193" i="5" l="1"/>
  <c r="AY1152" i="5"/>
  <c r="AY1208" i="5"/>
  <c r="AX1193" i="5"/>
  <c r="AX1196" i="5" s="1"/>
  <c r="AX1185" i="5" s="1"/>
  <c r="AX1197" i="5"/>
  <c r="AZ718" i="5"/>
  <c r="AZ720" i="5" s="1"/>
  <c r="AZ108" i="5"/>
  <c r="AZ685" i="5"/>
  <c r="AY1291" i="5" l="1"/>
  <c r="AY1228" i="5"/>
  <c r="AX139" i="5"/>
  <c r="AX216" i="5"/>
  <c r="AX656" i="5"/>
  <c r="AX1184" i="5"/>
  <c r="AX658" i="5"/>
  <c r="AX140" i="5"/>
  <c r="AZ687" i="5"/>
  <c r="AY1467" i="5" l="1"/>
  <c r="AY1292" i="5" s="1"/>
  <c r="AY1290" i="5" s="1"/>
  <c r="AY1286" i="5"/>
  <c r="AY1234" i="5"/>
  <c r="AY1253" i="5"/>
  <c r="AY1229" i="5"/>
  <c r="AX61" i="5"/>
  <c r="AX217" i="5"/>
  <c r="AX1186" i="5"/>
  <c r="AX132" i="5"/>
  <c r="AX657" i="5"/>
  <c r="AX659" i="5" s="1"/>
  <c r="AX62" i="5"/>
  <c r="AZ754" i="5"/>
  <c r="AZ753" i="5"/>
  <c r="AY1287" i="5" l="1"/>
  <c r="AY1285" i="5" s="1"/>
  <c r="AY1284" i="5" s="1"/>
  <c r="AY1254" i="5"/>
  <c r="AY1259" i="5"/>
  <c r="AX63" i="5"/>
  <c r="AY214" i="5"/>
  <c r="AX248" i="5"/>
  <c r="AX225" i="5"/>
  <c r="AY622" i="5"/>
  <c r="AX247" i="5"/>
  <c r="AY1182" i="5"/>
  <c r="AX133" i="5"/>
  <c r="AX55" i="5"/>
  <c r="AZ695" i="5"/>
  <c r="AZ1151" i="5"/>
  <c r="AZ696" i="5"/>
  <c r="AZ1183" i="5"/>
  <c r="AZ758" i="5"/>
  <c r="AY1235" i="5"/>
  <c r="AY1230" i="5"/>
  <c r="AX249" i="5" l="1"/>
  <c r="AX256" i="5" s="1"/>
  <c r="AY1192" i="5"/>
  <c r="AY691" i="5"/>
  <c r="AY625" i="5"/>
  <c r="AY635" i="5" s="1"/>
  <c r="AY641" i="5" s="1"/>
  <c r="AY645" i="5" s="1"/>
  <c r="AX143" i="5"/>
  <c r="AX136" i="5"/>
  <c r="AX56" i="5"/>
  <c r="AX66" i="5" s="1"/>
  <c r="AZ129" i="5"/>
  <c r="AY1283" i="5"/>
  <c r="AZ1227" i="5"/>
  <c r="AY1236" i="5"/>
  <c r="AY1475" i="5" s="1"/>
  <c r="AY1473" i="5" s="1"/>
  <c r="AY1477" i="5" s="1"/>
  <c r="AY1260" i="5"/>
  <c r="AY1255" i="5"/>
  <c r="AF72" i="5" l="1"/>
  <c r="AY697" i="5"/>
  <c r="AY1109" i="5"/>
  <c r="AY1115" i="5" s="1"/>
  <c r="AY1108" i="5"/>
  <c r="AY1114" i="5" s="1"/>
  <c r="AY986" i="5"/>
  <c r="AY992" i="5" s="1"/>
  <c r="AY985" i="5"/>
  <c r="AY991" i="5" s="1"/>
  <c r="AX137" i="5"/>
  <c r="AZ54" i="5"/>
  <c r="AY1280" i="5"/>
  <c r="AZ1233" i="5"/>
  <c r="AY1479" i="5"/>
  <c r="AY1478" i="5"/>
  <c r="AY1486" i="5" s="1"/>
  <c r="AY183" i="5"/>
  <c r="AZ1252" i="5"/>
  <c r="AY1261" i="5"/>
  <c r="AY222" i="5" s="1"/>
  <c r="AY699" i="5" l="1"/>
  <c r="AY1116" i="5"/>
  <c r="AY123" i="5"/>
  <c r="AY649" i="5"/>
  <c r="AY113" i="5"/>
  <c r="AY993" i="5"/>
  <c r="AY647" i="5"/>
  <c r="AY112" i="5"/>
  <c r="AX141" i="5"/>
  <c r="AY1297" i="5"/>
  <c r="AY1267" i="5"/>
  <c r="AY184" i="5"/>
  <c r="AZ1258" i="5"/>
  <c r="AY236" i="5" l="1"/>
  <c r="AZ1113" i="5"/>
  <c r="AY234" i="5"/>
  <c r="AZ990" i="5"/>
  <c r="AY650" i="5"/>
  <c r="AX661" i="5"/>
  <c r="AY135" i="5"/>
  <c r="AY1298" i="5"/>
  <c r="AY1302" i="5"/>
  <c r="AY203" i="5"/>
  <c r="AZ1111" i="5" l="1"/>
  <c r="AZ1122" i="5" s="1"/>
  <c r="AZ1119" i="5"/>
  <c r="AZ996" i="5"/>
  <c r="AY931" i="5"/>
  <c r="AY933" i="5" s="1"/>
  <c r="AY211" i="5"/>
  <c r="AZ201" i="5" l="1"/>
  <c r="AZ1128" i="5"/>
  <c r="AZ117" i="5"/>
  <c r="AZ122" i="5"/>
  <c r="AZ202" i="5"/>
  <c r="AZ1127" i="5"/>
  <c r="AZ194" i="5"/>
  <c r="AZ111" i="5"/>
  <c r="AZ648" i="5"/>
  <c r="AZ1004" i="5"/>
  <c r="AY215" i="5"/>
  <c r="AZ1129" i="5" l="1"/>
  <c r="AZ1135" i="5" l="1"/>
  <c r="AY937" i="5"/>
  <c r="AY938" i="5" l="1"/>
  <c r="AY940" i="5" s="1"/>
  <c r="AZ936" i="5" l="1"/>
  <c r="AY942" i="5" l="1"/>
  <c r="AY909" i="5" l="1"/>
  <c r="AY107" i="5" l="1"/>
  <c r="AY651" i="5"/>
  <c r="AY910" i="5"/>
  <c r="AY652" i="5" l="1"/>
  <c r="AY233" i="5"/>
  <c r="AZ904" i="5"/>
  <c r="AZ988" i="5" l="1"/>
  <c r="AZ999" i="5" s="1"/>
  <c r="AZ898" i="5"/>
  <c r="AZ950" i="5"/>
  <c r="AZ103" i="5" s="1"/>
  <c r="AY1167" i="5"/>
  <c r="AY1169" i="5" s="1"/>
  <c r="AZ901" i="5"/>
  <c r="AZ949" i="5"/>
  <c r="AZ929" i="5"/>
  <c r="AZ907" i="5"/>
  <c r="AZ627" i="5" l="1"/>
  <c r="AZ192" i="5"/>
  <c r="AY1173" i="5"/>
  <c r="AY1170" i="5"/>
  <c r="AY1171" i="5" s="1"/>
  <c r="AY1154" i="5" s="1"/>
  <c r="AZ104" i="5"/>
  <c r="AZ1207" i="5"/>
  <c r="AZ626" i="5"/>
  <c r="AZ189" i="5"/>
  <c r="AZ105" i="5"/>
  <c r="AZ1002" i="5"/>
  <c r="AZ646" i="5"/>
  <c r="AZ190" i="5"/>
  <c r="AZ101" i="5"/>
  <c r="AZ1005" i="5"/>
  <c r="AZ191" i="5"/>
  <c r="AZ102" i="5"/>
  <c r="AZ1003" i="5"/>
  <c r="AZ968" i="5"/>
  <c r="AZ973" i="5" s="1"/>
  <c r="AZ958" i="5"/>
  <c r="AZ961" i="5" s="1"/>
  <c r="AZ912" i="5"/>
  <c r="AZ908" i="5"/>
  <c r="AZ638" i="5" l="1"/>
  <c r="AZ106" i="5"/>
  <c r="AY1153" i="5"/>
  <c r="AY654" i="5"/>
  <c r="AY130" i="5"/>
  <c r="AY653" i="5"/>
  <c r="AY131" i="5"/>
  <c r="AZ1006" i="5"/>
  <c r="AZ110" i="5"/>
  <c r="AZ643" i="5"/>
  <c r="AZ974" i="5"/>
  <c r="AZ914" i="5"/>
  <c r="AZ951" i="5"/>
  <c r="AY1155" i="5" l="1"/>
  <c r="AY59" i="5"/>
  <c r="AY655" i="5"/>
  <c r="AY60" i="5"/>
  <c r="AZ226" i="5"/>
  <c r="BA966" i="5"/>
  <c r="BA970" i="5"/>
  <c r="AZ628" i="5"/>
  <c r="AZ195" i="5"/>
  <c r="AZ114" i="5"/>
  <c r="AZ1150" i="5" l="1"/>
  <c r="AY237" i="5"/>
  <c r="AY1189" i="5"/>
  <c r="BA972" i="5"/>
  <c r="BA971" i="5"/>
  <c r="BA976" i="5"/>
  <c r="AZ1164" i="5" l="1"/>
  <c r="AZ1160" i="5"/>
  <c r="AY262" i="5"/>
  <c r="AY1191" i="5"/>
  <c r="BA642" i="5"/>
  <c r="BA109" i="5"/>
  <c r="BA712" i="5"/>
  <c r="BA679" i="5"/>
  <c r="BA644" i="5"/>
  <c r="AZ193" i="5" l="1"/>
  <c r="AZ1152" i="5"/>
  <c r="AZ1208" i="5"/>
  <c r="AY1193" i="5"/>
  <c r="AY1196" i="5" s="1"/>
  <c r="AY1185" i="5" s="1"/>
  <c r="AY1197" i="5"/>
  <c r="BA718" i="5"/>
  <c r="BA720" i="5" s="1"/>
  <c r="BA108" i="5"/>
  <c r="BA685" i="5"/>
  <c r="AZ1291" i="5" l="1"/>
  <c r="AZ1228" i="5"/>
  <c r="AY139" i="5"/>
  <c r="AY216" i="5"/>
  <c r="AY656" i="5"/>
  <c r="AY1184" i="5"/>
  <c r="AY658" i="5"/>
  <c r="AY140" i="5"/>
  <c r="BA687" i="5"/>
  <c r="AZ1467" i="5" l="1"/>
  <c r="AZ1292" i="5" s="1"/>
  <c r="AZ1290" i="5" s="1"/>
  <c r="AZ1286" i="5"/>
  <c r="AZ1234" i="5"/>
  <c r="AZ1253" i="5"/>
  <c r="AZ1229" i="5"/>
  <c r="AY61" i="5"/>
  <c r="AY217" i="5"/>
  <c r="AY1186" i="5"/>
  <c r="AY132" i="5"/>
  <c r="AY657" i="5"/>
  <c r="AY659" i="5" s="1"/>
  <c r="AY62" i="5"/>
  <c r="BA754" i="5"/>
  <c r="BA753" i="5"/>
  <c r="AZ1287" i="5" l="1"/>
  <c r="AZ1285" i="5" s="1"/>
  <c r="AZ1284" i="5" s="1"/>
  <c r="AZ1254" i="5"/>
  <c r="AZ1259" i="5"/>
  <c r="AY63" i="5"/>
  <c r="AZ214" i="5"/>
  <c r="AY248" i="5"/>
  <c r="AY225" i="5"/>
  <c r="AZ622" i="5"/>
  <c r="AY247" i="5"/>
  <c r="AZ1182" i="5"/>
  <c r="AY133" i="5"/>
  <c r="AY55" i="5"/>
  <c r="BA695" i="5"/>
  <c r="BA1151" i="5"/>
  <c r="BA696" i="5"/>
  <c r="BA1183" i="5"/>
  <c r="BA758" i="5"/>
  <c r="AZ1235" i="5"/>
  <c r="AZ1230" i="5"/>
  <c r="AZ1192" i="5" l="1"/>
  <c r="AZ691" i="5"/>
  <c r="AZ625" i="5"/>
  <c r="AZ635" i="5" s="1"/>
  <c r="AZ641" i="5" s="1"/>
  <c r="AZ645" i="5" s="1"/>
  <c r="AY143" i="5"/>
  <c r="AY136" i="5"/>
  <c r="AY56" i="5"/>
  <c r="AY66" i="5" s="1"/>
  <c r="BA129" i="5"/>
  <c r="AZ1283" i="5"/>
  <c r="BA1227" i="5"/>
  <c r="AZ1236" i="5"/>
  <c r="AZ1475" i="5" s="1"/>
  <c r="AZ1473" i="5" s="1"/>
  <c r="AZ1477" i="5" s="1"/>
  <c r="AY249" i="5"/>
  <c r="AZ1260" i="5"/>
  <c r="AZ1255" i="5"/>
  <c r="AG72" i="5" l="1"/>
  <c r="AZ697" i="5"/>
  <c r="AZ1109" i="5"/>
  <c r="AZ1115" i="5" s="1"/>
  <c r="AZ1108" i="5"/>
  <c r="AZ1114" i="5" s="1"/>
  <c r="AZ986" i="5"/>
  <c r="AZ992" i="5" s="1"/>
  <c r="AZ985" i="5"/>
  <c r="AZ991" i="5" s="1"/>
  <c r="AY137" i="5"/>
  <c r="BA54" i="5"/>
  <c r="AZ1280" i="5"/>
  <c r="BA1233" i="5"/>
  <c r="AZ1479" i="5"/>
  <c r="AZ1478" i="5"/>
  <c r="AZ1486" i="5" s="1"/>
  <c r="AY256" i="5"/>
  <c r="AZ183" i="5"/>
  <c r="BA1252" i="5"/>
  <c r="AZ1261" i="5"/>
  <c r="AZ222" i="5" s="1"/>
  <c r="AZ699" i="5" l="1"/>
  <c r="AZ1116" i="5"/>
  <c r="AZ123" i="5"/>
  <c r="AZ649" i="5"/>
  <c r="AZ113" i="5"/>
  <c r="AZ993" i="5"/>
  <c r="AZ647" i="5"/>
  <c r="AZ112" i="5"/>
  <c r="AY141" i="5"/>
  <c r="AZ1297" i="5"/>
  <c r="AZ1267" i="5"/>
  <c r="AZ184" i="5"/>
  <c r="BA1258" i="5"/>
  <c r="AZ236" i="5" l="1"/>
  <c r="BA1113" i="5"/>
  <c r="AZ234" i="5"/>
  <c r="BA990" i="5"/>
  <c r="AZ650" i="5"/>
  <c r="AY661" i="5"/>
  <c r="AZ135" i="5"/>
  <c r="AZ1298" i="5"/>
  <c r="AZ1302" i="5"/>
  <c r="AZ203" i="5"/>
  <c r="BA1111" i="5" l="1"/>
  <c r="BA1122" i="5" s="1"/>
  <c r="BA1119" i="5"/>
  <c r="BA996" i="5"/>
  <c r="AZ931" i="5"/>
  <c r="AZ933" i="5" s="1"/>
  <c r="AZ211" i="5"/>
  <c r="BA201" i="5" l="1"/>
  <c r="BA1128" i="5"/>
  <c r="BA117" i="5"/>
  <c r="BA122" i="5"/>
  <c r="BA202" i="5"/>
  <c r="BA1127" i="5"/>
  <c r="BA194" i="5"/>
  <c r="BA111" i="5"/>
  <c r="BA648" i="5"/>
  <c r="BA1004" i="5"/>
  <c r="AZ215" i="5"/>
  <c r="BA1129" i="5" l="1"/>
  <c r="AY1133" i="5" l="1"/>
  <c r="AX1133" i="5"/>
  <c r="AZ1133" i="5"/>
  <c r="BA1133" i="5"/>
  <c r="BA1135" i="5"/>
  <c r="AZ937" i="5"/>
  <c r="AY1139" i="5" l="1"/>
  <c r="AY1138" i="5"/>
  <c r="AY1143" i="5" s="1"/>
  <c r="AX1138" i="5"/>
  <c r="AX1139" i="5"/>
  <c r="AZ1138" i="5"/>
  <c r="AZ1143" i="5" s="1"/>
  <c r="AZ1139" i="5"/>
  <c r="BA1138" i="5"/>
  <c r="BA1143" i="5" s="1"/>
  <c r="BA1139" i="5"/>
  <c r="AZ938" i="5"/>
  <c r="AZ940" i="5" s="1"/>
  <c r="AX1143" i="5" l="1"/>
  <c r="BA936" i="5"/>
  <c r="AZ942" i="5" l="1"/>
  <c r="AZ909" i="5" l="1"/>
  <c r="AZ651" i="5" l="1"/>
  <c r="AZ107" i="5"/>
  <c r="AZ910" i="5"/>
  <c r="AZ652" i="5" l="1"/>
  <c r="BA904" i="5"/>
  <c r="AZ233" i="5"/>
  <c r="BA988" i="5" l="1"/>
  <c r="BA999" i="5" s="1"/>
  <c r="BA898" i="5"/>
  <c r="BA950" i="5"/>
  <c r="BA103" i="5" s="1"/>
  <c r="AZ1167" i="5"/>
  <c r="AZ1169" i="5" s="1"/>
  <c r="BA901" i="5"/>
  <c r="BA949" i="5"/>
  <c r="BA929" i="5"/>
  <c r="BA907" i="5"/>
  <c r="BA627" i="5" l="1"/>
  <c r="BA192" i="5"/>
  <c r="AZ1173" i="5"/>
  <c r="AZ1170" i="5"/>
  <c r="AZ1171" i="5" s="1"/>
  <c r="AZ1154" i="5" s="1"/>
  <c r="BA104" i="5"/>
  <c r="BA1207" i="5"/>
  <c r="BA626" i="5"/>
  <c r="BA189" i="5"/>
  <c r="BA105" i="5"/>
  <c r="BA1002" i="5"/>
  <c r="BA646" i="5"/>
  <c r="BA190" i="5"/>
  <c r="BA101" i="5"/>
  <c r="BA1005" i="5"/>
  <c r="BA191" i="5"/>
  <c r="BA102" i="5"/>
  <c r="BA1003" i="5"/>
  <c r="BA968" i="5"/>
  <c r="BA973" i="5" s="1"/>
  <c r="BA958" i="5"/>
  <c r="BA961" i="5" s="1"/>
  <c r="BA912" i="5"/>
  <c r="BA908" i="5"/>
  <c r="AZ1153" i="5" l="1"/>
  <c r="AZ654" i="5"/>
  <c r="AZ130" i="5"/>
  <c r="AZ653" i="5"/>
  <c r="AZ131" i="5"/>
  <c r="BA1006" i="5"/>
  <c r="BA110" i="5"/>
  <c r="BA643" i="5"/>
  <c r="BA974" i="5"/>
  <c r="BA914" i="5"/>
  <c r="BA951" i="5"/>
  <c r="BA638" i="5"/>
  <c r="BA106" i="5"/>
  <c r="AZ1155" i="5" l="1"/>
  <c r="AZ59" i="5"/>
  <c r="AZ655" i="5"/>
  <c r="AZ60" i="5"/>
  <c r="AZ1010" i="5"/>
  <c r="AX1010" i="5"/>
  <c r="BA1010" i="5"/>
  <c r="AY1010" i="5"/>
  <c r="BA226" i="5"/>
  <c r="BB966" i="5"/>
  <c r="BB970" i="5"/>
  <c r="BA628" i="5"/>
  <c r="BA195" i="5"/>
  <c r="BA114" i="5"/>
  <c r="AY1012" i="5" l="1"/>
  <c r="AY1017" i="5" s="1"/>
  <c r="AY1013" i="5"/>
  <c r="BA1012" i="5"/>
  <c r="BA1017" i="5" s="1"/>
  <c r="BA1013" i="5"/>
  <c r="AX1012" i="5"/>
  <c r="AX1013" i="5"/>
  <c r="AZ1013" i="5"/>
  <c r="AZ1012" i="5"/>
  <c r="AZ1017" i="5" s="1"/>
  <c r="BA1150" i="5"/>
  <c r="AZ237" i="5"/>
  <c r="AZ1189" i="5"/>
  <c r="BB972" i="5"/>
  <c r="BB971" i="5"/>
  <c r="BB976" i="5"/>
  <c r="BA1164" i="5" l="1"/>
  <c r="BA1160" i="5"/>
  <c r="AZ262" i="5"/>
  <c r="AZ1191" i="5"/>
  <c r="AX1017" i="5"/>
  <c r="BB642" i="5"/>
  <c r="BB109" i="5"/>
  <c r="BB712" i="5"/>
  <c r="BB679" i="5"/>
  <c r="BB644" i="5"/>
  <c r="BA193" i="5" l="1"/>
  <c r="BA1152" i="5"/>
  <c r="BA1208" i="5"/>
  <c r="AZ1193" i="5"/>
  <c r="AZ1196" i="5" s="1"/>
  <c r="AZ1185" i="5" s="1"/>
  <c r="AZ1197" i="5"/>
  <c r="BB718" i="5"/>
  <c r="BB720" i="5" s="1"/>
  <c r="BB108" i="5"/>
  <c r="BB685" i="5"/>
  <c r="BA1291" i="5" l="1"/>
  <c r="BA1228" i="5"/>
  <c r="AZ139" i="5"/>
  <c r="AZ216" i="5"/>
  <c r="AZ656" i="5"/>
  <c r="AZ1184" i="5"/>
  <c r="AZ658" i="5"/>
  <c r="AZ140" i="5"/>
  <c r="BB687" i="5"/>
  <c r="BA1467" i="5" l="1"/>
  <c r="BA1292" i="5" s="1"/>
  <c r="BA1290" i="5" s="1"/>
  <c r="T1310" i="5"/>
  <c r="BA1286" i="5"/>
  <c r="BA1234" i="5"/>
  <c r="BA1253" i="5"/>
  <c r="BA1229" i="5"/>
  <c r="AZ61" i="5"/>
  <c r="AZ217" i="5"/>
  <c r="AZ1186" i="5"/>
  <c r="AZ132" i="5"/>
  <c r="AZ657" i="5"/>
  <c r="AZ659" i="5" s="1"/>
  <c r="AZ62" i="5"/>
  <c r="BB754" i="5"/>
  <c r="BB753" i="5"/>
  <c r="BA1287" i="5" l="1"/>
  <c r="BA1285" i="5" s="1"/>
  <c r="BA1284" i="5" s="1"/>
  <c r="T1311" i="5"/>
  <c r="T1309" i="5" s="1"/>
  <c r="BA1254" i="5"/>
  <c r="BA1259" i="5"/>
  <c r="AZ63" i="5"/>
  <c r="BA214" i="5"/>
  <c r="AZ248" i="5"/>
  <c r="AZ225" i="5"/>
  <c r="BA622" i="5"/>
  <c r="AZ247" i="5"/>
  <c r="BA1182" i="5"/>
  <c r="AZ133" i="5"/>
  <c r="AZ55" i="5"/>
  <c r="BB695" i="5"/>
  <c r="BB1151" i="5"/>
  <c r="BB696" i="5"/>
  <c r="BB1183" i="5"/>
  <c r="BB758" i="5"/>
  <c r="BA1235" i="5"/>
  <c r="BA1230" i="5"/>
  <c r="AZ249" i="5" l="1"/>
  <c r="AZ256" i="5" s="1"/>
  <c r="BA1192" i="5"/>
  <c r="BA691" i="5"/>
  <c r="BA625" i="5"/>
  <c r="BA635" i="5" s="1"/>
  <c r="BA641" i="5" s="1"/>
  <c r="BA645" i="5" s="1"/>
  <c r="AZ143" i="5"/>
  <c r="AZ136" i="5"/>
  <c r="AZ56" i="5"/>
  <c r="AZ66" i="5" s="1"/>
  <c r="BB129" i="5"/>
  <c r="BA1283" i="5"/>
  <c r="BB1227" i="5"/>
  <c r="BA1236" i="5"/>
  <c r="BA1475" i="5" s="1"/>
  <c r="BA1473" i="5" s="1"/>
  <c r="BA1477" i="5" s="1"/>
  <c r="BA1260" i="5"/>
  <c r="BA1255" i="5"/>
  <c r="AH72" i="5" l="1"/>
  <c r="BA697" i="5"/>
  <c r="BA1109" i="5"/>
  <c r="BA1115" i="5" s="1"/>
  <c r="BA1108" i="5"/>
  <c r="BA1114" i="5" s="1"/>
  <c r="BA986" i="5"/>
  <c r="BA992" i="5" s="1"/>
  <c r="BA985" i="5"/>
  <c r="BA991" i="5" s="1"/>
  <c r="AZ137" i="5"/>
  <c r="BB54" i="5"/>
  <c r="T1308" i="5"/>
  <c r="BA1280" i="5"/>
  <c r="BB1233" i="5"/>
  <c r="BA1479" i="5"/>
  <c r="BA1478" i="5"/>
  <c r="BA1486" i="5" s="1"/>
  <c r="BA183" i="5"/>
  <c r="BB1252" i="5"/>
  <c r="BA1261" i="5"/>
  <c r="BA222" i="5" s="1"/>
  <c r="BA699" i="5" l="1"/>
  <c r="BA1116" i="5"/>
  <c r="BA123" i="5"/>
  <c r="BA649" i="5"/>
  <c r="BA113" i="5"/>
  <c r="BA993" i="5"/>
  <c r="BA647" i="5"/>
  <c r="BA112" i="5"/>
  <c r="AZ141" i="5"/>
  <c r="T1305" i="5"/>
  <c r="BA1297" i="5"/>
  <c r="BA1267" i="5"/>
  <c r="BA184" i="5"/>
  <c r="BB1258" i="5"/>
  <c r="BA236" i="5" l="1"/>
  <c r="BB1113" i="5"/>
  <c r="BA234" i="5"/>
  <c r="BB990" i="5"/>
  <c r="BA650" i="5"/>
  <c r="AZ661" i="5"/>
  <c r="BA135" i="5"/>
  <c r="T1316" i="5"/>
  <c r="T1325" i="5"/>
  <c r="BA1298" i="5"/>
  <c r="BA1302" i="5"/>
  <c r="BA203" i="5"/>
  <c r="BB1111" i="5" l="1"/>
  <c r="BB1122" i="5" s="1"/>
  <c r="BB1119" i="5"/>
  <c r="BB996" i="5"/>
  <c r="BA931" i="5"/>
  <c r="BA933" i="5" s="1"/>
  <c r="AZ1383" i="5"/>
  <c r="AY1383" i="5"/>
  <c r="AX1383" i="5"/>
  <c r="AW1383" i="5"/>
  <c r="AV1383" i="5"/>
  <c r="AU1383" i="5"/>
  <c r="AT1383" i="5"/>
  <c r="AS1383" i="5"/>
  <c r="AR1383" i="5"/>
  <c r="AQ1383" i="5"/>
  <c r="AP1383" i="5"/>
  <c r="AO1383" i="5"/>
  <c r="AN1383" i="5"/>
  <c r="AM1383" i="5"/>
  <c r="AL1383" i="5"/>
  <c r="AK1383" i="5"/>
  <c r="AJ1383" i="5"/>
  <c r="AI1383" i="5"/>
  <c r="AH1383" i="5"/>
  <c r="AG1383" i="5"/>
  <c r="AF1383" i="5"/>
  <c r="AE1383" i="5"/>
  <c r="AD1383" i="5"/>
  <c r="AC1383" i="5"/>
  <c r="AB1383" i="5"/>
  <c r="AA1383" i="5"/>
  <c r="Z1383" i="5"/>
  <c r="Y1383" i="5"/>
  <c r="X1383" i="5"/>
  <c r="W1383" i="5"/>
  <c r="V1383" i="5"/>
  <c r="U1383" i="5"/>
  <c r="BA211" i="5"/>
  <c r="BB201" i="5" l="1"/>
  <c r="BB1128" i="5"/>
  <c r="BB117" i="5"/>
  <c r="BB122" i="5"/>
  <c r="BB202" i="5"/>
  <c r="BB1127" i="5"/>
  <c r="BB111" i="5"/>
  <c r="BB194" i="5"/>
  <c r="BB648" i="5"/>
  <c r="BB1004" i="5"/>
  <c r="U1337" i="5"/>
  <c r="BA215" i="5"/>
  <c r="BB1129" i="5" l="1"/>
  <c r="BB1135" i="5" l="1"/>
  <c r="BA937" i="5"/>
  <c r="BA938" i="5" l="1"/>
  <c r="BA940" i="5" s="1"/>
  <c r="BB936" i="5" l="1"/>
  <c r="BA942" i="5" l="1"/>
  <c r="BA909" i="5" l="1"/>
  <c r="BA107" i="5" l="1"/>
  <c r="BA651" i="5"/>
  <c r="BA910" i="5"/>
  <c r="BA652" i="5" l="1"/>
  <c r="BA233" i="5"/>
  <c r="BB904" i="5"/>
  <c r="BB988" i="5" l="1"/>
  <c r="BB999" i="5" s="1"/>
  <c r="BB898" i="5"/>
  <c r="BB950" i="5"/>
  <c r="BB103" i="5" s="1"/>
  <c r="BA1167" i="5"/>
  <c r="BA1169" i="5" s="1"/>
  <c r="BB901" i="5"/>
  <c r="BB949" i="5"/>
  <c r="BB929" i="5"/>
  <c r="BB907" i="5"/>
  <c r="BB627" i="5" l="1"/>
  <c r="BB192" i="5"/>
  <c r="BA1173" i="5"/>
  <c r="BA1170" i="5"/>
  <c r="BA1171" i="5" s="1"/>
  <c r="BA1154" i="5" s="1"/>
  <c r="BB104" i="5"/>
  <c r="BB1207" i="5"/>
  <c r="BB626" i="5"/>
  <c r="BB189" i="5"/>
  <c r="BB105" i="5"/>
  <c r="BB1002" i="5"/>
  <c r="BB646" i="5"/>
  <c r="BB190" i="5"/>
  <c r="BB101" i="5"/>
  <c r="BB1005" i="5"/>
  <c r="BB191" i="5"/>
  <c r="BB102" i="5"/>
  <c r="BB1003" i="5"/>
  <c r="BB968" i="5"/>
  <c r="BB973" i="5" s="1"/>
  <c r="BB958" i="5"/>
  <c r="BB961" i="5" s="1"/>
  <c r="BB912" i="5"/>
  <c r="BB908" i="5"/>
  <c r="BB106" i="5" l="1"/>
  <c r="BB638" i="5"/>
  <c r="BA1153" i="5"/>
  <c r="BA654" i="5"/>
  <c r="BA130" i="5"/>
  <c r="BA653" i="5"/>
  <c r="BA131" i="5"/>
  <c r="BB1006" i="5"/>
  <c r="BB110" i="5"/>
  <c r="BB643" i="5"/>
  <c r="BB974" i="5"/>
  <c r="BB914" i="5"/>
  <c r="BB951" i="5"/>
  <c r="BA1155" i="5" l="1"/>
  <c r="BA59" i="5"/>
  <c r="BA655" i="5"/>
  <c r="BA60" i="5"/>
  <c r="BB226" i="5"/>
  <c r="BC966" i="5"/>
  <c r="BC970" i="5"/>
  <c r="BB628" i="5"/>
  <c r="BB195" i="5"/>
  <c r="BB114" i="5"/>
  <c r="BB1150" i="5" l="1"/>
  <c r="BA237" i="5"/>
  <c r="BA1189" i="5"/>
  <c r="BC972" i="5"/>
  <c r="BC971" i="5"/>
  <c r="BC976" i="5"/>
  <c r="BB1164" i="5" l="1"/>
  <c r="BB1160" i="5"/>
  <c r="BA262" i="5"/>
  <c r="BA1191" i="5"/>
  <c r="BC642" i="5"/>
  <c r="BC109" i="5"/>
  <c r="BC712" i="5"/>
  <c r="BC679" i="5"/>
  <c r="BC644" i="5"/>
  <c r="BB193" i="5" l="1"/>
  <c r="BB1152" i="5"/>
  <c r="BB1208" i="5"/>
  <c r="BA1193" i="5"/>
  <c r="BA1196" i="5" s="1"/>
  <c r="BA1185" i="5" s="1"/>
  <c r="BA1197" i="5"/>
  <c r="BC718" i="5"/>
  <c r="BC720" i="5" s="1"/>
  <c r="BC108" i="5"/>
  <c r="BC685" i="5"/>
  <c r="BB1291" i="5" l="1"/>
  <c r="BB1228" i="5"/>
  <c r="BA139" i="5"/>
  <c r="BA216" i="5"/>
  <c r="BA656" i="5"/>
  <c r="BA1184" i="5"/>
  <c r="BA658" i="5"/>
  <c r="BA140" i="5"/>
  <c r="BC687" i="5"/>
  <c r="BB1286" i="5" l="1"/>
  <c r="BB1467" i="5"/>
  <c r="BB1292" i="5" s="1"/>
  <c r="BB1290" i="5" s="1"/>
  <c r="BB1234" i="5"/>
  <c r="BB1253" i="5"/>
  <c r="BB1229" i="5"/>
  <c r="BA61" i="5"/>
  <c r="BA217" i="5"/>
  <c r="BA1186" i="5"/>
  <c r="BA132" i="5"/>
  <c r="BA657" i="5"/>
  <c r="BA659" i="5" s="1"/>
  <c r="BA62" i="5"/>
  <c r="BC754" i="5"/>
  <c r="BC753" i="5"/>
  <c r="BB1287" i="5" l="1"/>
  <c r="BB1285" i="5" s="1"/>
  <c r="BB1284" i="5" s="1"/>
  <c r="BB1254" i="5"/>
  <c r="BB1259" i="5"/>
  <c r="BA63" i="5"/>
  <c r="BB214" i="5"/>
  <c r="BA248" i="5"/>
  <c r="BA225" i="5"/>
  <c r="BB622" i="5"/>
  <c r="BA247" i="5"/>
  <c r="BB1182" i="5"/>
  <c r="BA133" i="5"/>
  <c r="BA55" i="5"/>
  <c r="BC695" i="5"/>
  <c r="BC1151" i="5"/>
  <c r="BC696" i="5"/>
  <c r="BC1183" i="5"/>
  <c r="BC758" i="5"/>
  <c r="BB1235" i="5"/>
  <c r="BB1230" i="5"/>
  <c r="BB1192" i="5" l="1"/>
  <c r="BB691" i="5"/>
  <c r="BB625" i="5"/>
  <c r="BB635" i="5" s="1"/>
  <c r="BB641" i="5" s="1"/>
  <c r="BB645" i="5" s="1"/>
  <c r="BA136" i="5"/>
  <c r="BA143" i="5"/>
  <c r="BA56" i="5"/>
  <c r="BA66" i="5" s="1"/>
  <c r="BC129" i="5"/>
  <c r="BB1283" i="5"/>
  <c r="BC1227" i="5"/>
  <c r="BB1236" i="5"/>
  <c r="BB1475" i="5" s="1"/>
  <c r="BB1473" i="5" s="1"/>
  <c r="BB1477" i="5" s="1"/>
  <c r="BA249" i="5"/>
  <c r="BB1260" i="5"/>
  <c r="BB1255" i="5"/>
  <c r="AI72" i="5" l="1"/>
  <c r="BB697" i="5"/>
  <c r="BB1109" i="5"/>
  <c r="BB1115" i="5" s="1"/>
  <c r="BB1108" i="5"/>
  <c r="BB1114" i="5" s="1"/>
  <c r="BB986" i="5"/>
  <c r="BB992" i="5" s="1"/>
  <c r="BB985" i="5"/>
  <c r="BB991" i="5" s="1"/>
  <c r="BA137" i="5"/>
  <c r="BC54" i="5"/>
  <c r="BB1280" i="5"/>
  <c r="BC1233" i="5"/>
  <c r="BB1479" i="5"/>
  <c r="BB1478" i="5"/>
  <c r="BB1486" i="5" s="1"/>
  <c r="BA256" i="5"/>
  <c r="BB183" i="5"/>
  <c r="BC1252" i="5"/>
  <c r="BB1261" i="5"/>
  <c r="BB222" i="5" s="1"/>
  <c r="BB699" i="5" l="1"/>
  <c r="BB1116" i="5"/>
  <c r="BB123" i="5"/>
  <c r="BB649" i="5"/>
  <c r="BB113" i="5"/>
  <c r="BB993" i="5"/>
  <c r="BB647" i="5"/>
  <c r="BB112" i="5"/>
  <c r="BA141" i="5"/>
  <c r="BB1267" i="5"/>
  <c r="BB1297" i="5"/>
  <c r="BB184" i="5"/>
  <c r="BC1258" i="5"/>
  <c r="BB236" i="5" l="1"/>
  <c r="BC1113" i="5"/>
  <c r="BB234" i="5"/>
  <c r="BC990" i="5"/>
  <c r="BB650" i="5"/>
  <c r="BA661" i="5"/>
  <c r="BB135" i="5"/>
  <c r="BB1298" i="5"/>
  <c r="BB1302" i="5"/>
  <c r="BB203" i="5"/>
  <c r="BC1111" i="5" l="1"/>
  <c r="BC1122" i="5" s="1"/>
  <c r="BC1119" i="5"/>
  <c r="BC996" i="5"/>
  <c r="BB931" i="5"/>
  <c r="BB933" i="5" s="1"/>
  <c r="BB211" i="5"/>
  <c r="BC201" i="5" l="1"/>
  <c r="BC1128" i="5"/>
  <c r="BC117" i="5"/>
  <c r="BC122" i="5"/>
  <c r="BC202" i="5"/>
  <c r="BC1127" i="5"/>
  <c r="BC194" i="5"/>
  <c r="BC111" i="5"/>
  <c r="BC648" i="5"/>
  <c r="BC1004" i="5"/>
  <c r="BB215" i="5"/>
  <c r="BC1129" i="5" l="1"/>
  <c r="BC1135" i="5" l="1"/>
  <c r="BB937" i="5"/>
  <c r="BB938" i="5" l="1"/>
  <c r="BB940" i="5" s="1"/>
  <c r="BC936" i="5" l="1"/>
  <c r="BB942" i="5" l="1"/>
  <c r="BB909" i="5" l="1"/>
  <c r="BB107" i="5" l="1"/>
  <c r="BB651" i="5"/>
  <c r="BB910" i="5"/>
  <c r="BB652" i="5" l="1"/>
  <c r="BB233" i="5"/>
  <c r="BC904" i="5"/>
  <c r="BC988" i="5" l="1"/>
  <c r="BC999" i="5" s="1"/>
  <c r="BC898" i="5"/>
  <c r="BC950" i="5"/>
  <c r="BC103" i="5" s="1"/>
  <c r="BB1167" i="5"/>
  <c r="BB1169" i="5" s="1"/>
  <c r="BC901" i="5"/>
  <c r="BC949" i="5"/>
  <c r="BC929" i="5"/>
  <c r="BC907" i="5"/>
  <c r="BC627" i="5" l="1"/>
  <c r="BC192" i="5"/>
  <c r="BB1173" i="5"/>
  <c r="BB1170" i="5"/>
  <c r="BB1171" i="5" s="1"/>
  <c r="BB1154" i="5" s="1"/>
  <c r="BC104" i="5"/>
  <c r="BC1207" i="5"/>
  <c r="BC626" i="5"/>
  <c r="BC189" i="5"/>
  <c r="BC105" i="5"/>
  <c r="BC1002" i="5"/>
  <c r="BC646" i="5"/>
  <c r="BC190" i="5"/>
  <c r="BC101" i="5"/>
  <c r="BC1005" i="5"/>
  <c r="BC191" i="5"/>
  <c r="BC102" i="5"/>
  <c r="BC1003" i="5"/>
  <c r="BC968" i="5"/>
  <c r="BC973" i="5" s="1"/>
  <c r="BC958" i="5"/>
  <c r="BC961" i="5" s="1"/>
  <c r="BC912" i="5"/>
  <c r="BC908" i="5"/>
  <c r="BB1153" i="5" l="1"/>
  <c r="BB654" i="5"/>
  <c r="BB130" i="5"/>
  <c r="BB653" i="5"/>
  <c r="BB131" i="5"/>
  <c r="BC1006" i="5"/>
  <c r="BC110" i="5"/>
  <c r="BC643" i="5"/>
  <c r="BC974" i="5"/>
  <c r="BC914" i="5"/>
  <c r="BC951" i="5"/>
  <c r="BC638" i="5"/>
  <c r="BC106" i="5"/>
  <c r="BB1155" i="5" l="1"/>
  <c r="BB59" i="5"/>
  <c r="BB655" i="5"/>
  <c r="BB60" i="5"/>
  <c r="BC226" i="5"/>
  <c r="BD966" i="5"/>
  <c r="BD970" i="5"/>
  <c r="BC628" i="5"/>
  <c r="BC195" i="5"/>
  <c r="BC114" i="5"/>
  <c r="BC1150" i="5" l="1"/>
  <c r="BB237" i="5"/>
  <c r="BB1189" i="5"/>
  <c r="BD972" i="5"/>
  <c r="BD971" i="5"/>
  <c r="BD976" i="5"/>
  <c r="BC1164" i="5" l="1"/>
  <c r="BC1160" i="5"/>
  <c r="BB262" i="5"/>
  <c r="BB1191" i="5"/>
  <c r="BD642" i="5"/>
  <c r="BD109" i="5"/>
  <c r="BD712" i="5"/>
  <c r="BD679" i="5"/>
  <c r="BD644" i="5"/>
  <c r="BC193" i="5" l="1"/>
  <c r="BC1152" i="5"/>
  <c r="BC1208" i="5"/>
  <c r="BB1193" i="5"/>
  <c r="BB1196" i="5" s="1"/>
  <c r="BB1185" i="5" s="1"/>
  <c r="BB1197" i="5"/>
  <c r="BD718" i="5"/>
  <c r="BD720" i="5" s="1"/>
  <c r="BD108" i="5"/>
  <c r="BD685" i="5"/>
  <c r="BC1291" i="5" l="1"/>
  <c r="BC1228" i="5"/>
  <c r="BB139" i="5"/>
  <c r="BB216" i="5"/>
  <c r="BB656" i="5"/>
  <c r="BB1184" i="5"/>
  <c r="BB658" i="5"/>
  <c r="BB140" i="5"/>
  <c r="BD687" i="5"/>
  <c r="BC1467" i="5" l="1"/>
  <c r="BC1292" i="5" s="1"/>
  <c r="BC1290" i="5" s="1"/>
  <c r="BC1286" i="5"/>
  <c r="BC1234" i="5"/>
  <c r="BC1253" i="5"/>
  <c r="BC1229" i="5"/>
  <c r="BB61" i="5"/>
  <c r="BB217" i="5"/>
  <c r="BB1186" i="5"/>
  <c r="BB132" i="5"/>
  <c r="BB657" i="5"/>
  <c r="BB659" i="5" s="1"/>
  <c r="BB62" i="5"/>
  <c r="BD754" i="5"/>
  <c r="BD753" i="5"/>
  <c r="BC1287" i="5" l="1"/>
  <c r="BC1285" i="5" s="1"/>
  <c r="BC1284" i="5" s="1"/>
  <c r="BC1254" i="5"/>
  <c r="BC1259" i="5"/>
  <c r="BB63" i="5"/>
  <c r="BC214" i="5"/>
  <c r="BB248" i="5"/>
  <c r="BB225" i="5"/>
  <c r="BC622" i="5"/>
  <c r="BB247" i="5"/>
  <c r="BC1182" i="5"/>
  <c r="BB133" i="5"/>
  <c r="BB55" i="5"/>
  <c r="BD695" i="5"/>
  <c r="BD1151" i="5"/>
  <c r="BD696" i="5"/>
  <c r="BD1183" i="5"/>
  <c r="BD758" i="5"/>
  <c r="BC1235" i="5"/>
  <c r="BC1230" i="5"/>
  <c r="BB249" i="5" l="1"/>
  <c r="BB256" i="5" s="1"/>
  <c r="BC1192" i="5"/>
  <c r="BC691" i="5"/>
  <c r="BC625" i="5"/>
  <c r="BC635" i="5" s="1"/>
  <c r="BC641" i="5" s="1"/>
  <c r="BC645" i="5" s="1"/>
  <c r="BB143" i="5"/>
  <c r="BB136" i="5"/>
  <c r="BB56" i="5"/>
  <c r="BB66" i="5" s="1"/>
  <c r="BD129" i="5"/>
  <c r="BC1283" i="5"/>
  <c r="BD1227" i="5"/>
  <c r="BC1236" i="5"/>
  <c r="BC1475" i="5" s="1"/>
  <c r="BC1473" i="5" s="1"/>
  <c r="BC1477" i="5" s="1"/>
  <c r="BC1260" i="5"/>
  <c r="BC1255" i="5"/>
  <c r="AJ72" i="5" l="1"/>
  <c r="BC697" i="5"/>
  <c r="BC1109" i="5"/>
  <c r="BC1115" i="5" s="1"/>
  <c r="BC1108" i="5"/>
  <c r="BC1114" i="5" s="1"/>
  <c r="BC986" i="5"/>
  <c r="BC992" i="5" s="1"/>
  <c r="BC985" i="5"/>
  <c r="BC991" i="5" s="1"/>
  <c r="BB137" i="5"/>
  <c r="BD54" i="5"/>
  <c r="BC1280" i="5"/>
  <c r="BD1233" i="5"/>
  <c r="BC1479" i="5"/>
  <c r="BC1478" i="5"/>
  <c r="BC1486" i="5" s="1"/>
  <c r="BC183" i="5"/>
  <c r="BD1252" i="5"/>
  <c r="BC1261" i="5"/>
  <c r="BC222" i="5" s="1"/>
  <c r="BC699" i="5" l="1"/>
  <c r="BC1116" i="5"/>
  <c r="BC123" i="5"/>
  <c r="BC649" i="5"/>
  <c r="BC113" i="5"/>
  <c r="BC993" i="5"/>
  <c r="BC647" i="5"/>
  <c r="BC112" i="5"/>
  <c r="BB141" i="5"/>
  <c r="BC1297" i="5"/>
  <c r="BC1267" i="5"/>
  <c r="BC184" i="5"/>
  <c r="BD1258" i="5"/>
  <c r="BC236" i="5" l="1"/>
  <c r="BD1113" i="5"/>
  <c r="BC234" i="5"/>
  <c r="BD990" i="5"/>
  <c r="BC650" i="5"/>
  <c r="BB661" i="5"/>
  <c r="BC135" i="5"/>
  <c r="BC1298" i="5"/>
  <c r="BC1302" i="5"/>
  <c r="BC203" i="5"/>
  <c r="BD1111" i="5" l="1"/>
  <c r="BD1122" i="5" s="1"/>
  <c r="BD1119" i="5"/>
  <c r="BD996" i="5"/>
  <c r="BC931" i="5"/>
  <c r="BC933" i="5" s="1"/>
  <c r="BC211" i="5"/>
  <c r="BD201" i="5" l="1"/>
  <c r="BD1128" i="5"/>
  <c r="BD117" i="5"/>
  <c r="BD122" i="5"/>
  <c r="BD202" i="5"/>
  <c r="BD1127" i="5"/>
  <c r="BD111" i="5"/>
  <c r="BD194" i="5"/>
  <c r="BD648" i="5"/>
  <c r="BD1004" i="5"/>
  <c r="BC215" i="5"/>
  <c r="BD1129" i="5" l="1"/>
  <c r="BD1135" i="5" l="1"/>
  <c r="BC937" i="5"/>
  <c r="BC938" i="5" l="1"/>
  <c r="BC940" i="5" s="1"/>
  <c r="BD936" i="5" l="1"/>
  <c r="BC942" i="5" l="1"/>
  <c r="BC909" i="5" l="1"/>
  <c r="BC107" i="5" l="1"/>
  <c r="BC651" i="5"/>
  <c r="BC910" i="5"/>
  <c r="BC652" i="5" l="1"/>
  <c r="BC233" i="5"/>
  <c r="BD904" i="5"/>
  <c r="BD988" i="5" l="1"/>
  <c r="BD999" i="5" s="1"/>
  <c r="BD898" i="5"/>
  <c r="BD950" i="5"/>
  <c r="BD103" i="5" s="1"/>
  <c r="BC1167" i="5"/>
  <c r="BC1169" i="5" s="1"/>
  <c r="BD901" i="5"/>
  <c r="BD949" i="5"/>
  <c r="BD929" i="5"/>
  <c r="BD907" i="5"/>
  <c r="BD627" i="5" l="1"/>
  <c r="BD192" i="5"/>
  <c r="BC1173" i="5"/>
  <c r="BC1170" i="5"/>
  <c r="BC1171" i="5" s="1"/>
  <c r="BC1154" i="5" s="1"/>
  <c r="BD104" i="5"/>
  <c r="BD1207" i="5"/>
  <c r="BD626" i="5"/>
  <c r="BD189" i="5"/>
  <c r="BD105" i="5"/>
  <c r="BD1002" i="5"/>
  <c r="BD646" i="5"/>
  <c r="BD190" i="5"/>
  <c r="BD101" i="5"/>
  <c r="BD1005" i="5"/>
  <c r="BD191" i="5"/>
  <c r="BD102" i="5"/>
  <c r="BD1003" i="5"/>
  <c r="BD968" i="5"/>
  <c r="BD973" i="5" s="1"/>
  <c r="BD958" i="5"/>
  <c r="BD961" i="5" s="1"/>
  <c r="BD912" i="5"/>
  <c r="BD908" i="5"/>
  <c r="BC1153" i="5" l="1"/>
  <c r="BC654" i="5"/>
  <c r="BC130" i="5"/>
  <c r="BC653" i="5"/>
  <c r="BC131" i="5"/>
  <c r="BD1006" i="5"/>
  <c r="BD110" i="5"/>
  <c r="BD643" i="5"/>
  <c r="BD974" i="5"/>
  <c r="BD914" i="5"/>
  <c r="BD951" i="5"/>
  <c r="BD638" i="5"/>
  <c r="BD106" i="5"/>
  <c r="BC1155" i="5" l="1"/>
  <c r="BC59" i="5"/>
  <c r="BC655" i="5"/>
  <c r="BC60" i="5"/>
  <c r="BD226" i="5"/>
  <c r="BE966" i="5"/>
  <c r="BE970" i="5"/>
  <c r="BD628" i="5"/>
  <c r="BD195" i="5"/>
  <c r="BD114" i="5"/>
  <c r="BD1150" i="5" l="1"/>
  <c r="BC237" i="5"/>
  <c r="BC1189" i="5"/>
  <c r="BE972" i="5"/>
  <c r="BE971" i="5"/>
  <c r="BE976" i="5"/>
  <c r="BD1164" i="5" l="1"/>
  <c r="BD1160" i="5"/>
  <c r="BC262" i="5"/>
  <c r="BC1191" i="5"/>
  <c r="BE642" i="5"/>
  <c r="BE109" i="5"/>
  <c r="BE712" i="5"/>
  <c r="BE679" i="5"/>
  <c r="BE644" i="5"/>
  <c r="BD193" i="5" l="1"/>
  <c r="BD1152" i="5"/>
  <c r="BD1208" i="5"/>
  <c r="BC1193" i="5"/>
  <c r="BC1196" i="5" s="1"/>
  <c r="BC1185" i="5" s="1"/>
  <c r="BC1197" i="5"/>
  <c r="BE718" i="5"/>
  <c r="BE720" i="5" s="1"/>
  <c r="BE108" i="5"/>
  <c r="BE685" i="5"/>
  <c r="BD1291" i="5" l="1"/>
  <c r="BD1228" i="5"/>
  <c r="BC139" i="5"/>
  <c r="BC216" i="5"/>
  <c r="BC656" i="5"/>
  <c r="BC1184" i="5"/>
  <c r="BC658" i="5"/>
  <c r="BC140" i="5"/>
  <c r="BE687" i="5"/>
  <c r="BD1467" i="5" l="1"/>
  <c r="BD1292" i="5" s="1"/>
  <c r="BD1290" i="5" s="1"/>
  <c r="BD1286" i="5"/>
  <c r="BD1234" i="5"/>
  <c r="BD1253" i="5"/>
  <c r="BD1229" i="5"/>
  <c r="BC61" i="5"/>
  <c r="BC217" i="5"/>
  <c r="BC1186" i="5"/>
  <c r="BC132" i="5"/>
  <c r="BC657" i="5"/>
  <c r="BC659" i="5" s="1"/>
  <c r="BC62" i="5"/>
  <c r="BE754" i="5"/>
  <c r="BE753" i="5"/>
  <c r="BD1287" i="5" l="1"/>
  <c r="BD1285" i="5" s="1"/>
  <c r="BD1284" i="5" s="1"/>
  <c r="BD1254" i="5"/>
  <c r="BD1259" i="5"/>
  <c r="BC63" i="5"/>
  <c r="BD214" i="5"/>
  <c r="BC248" i="5"/>
  <c r="BC225" i="5"/>
  <c r="BD622" i="5"/>
  <c r="BC247" i="5"/>
  <c r="BD1182" i="5"/>
  <c r="BC133" i="5"/>
  <c r="BC55" i="5"/>
  <c r="BE695" i="5"/>
  <c r="BE1151" i="5"/>
  <c r="BE696" i="5"/>
  <c r="BE1183" i="5"/>
  <c r="BE758" i="5"/>
  <c r="BD1235" i="5"/>
  <c r="BD1230" i="5"/>
  <c r="BD1260" i="5" l="1"/>
  <c r="BD183" i="5" s="1"/>
  <c r="BD1255" i="5"/>
  <c r="BD1192" i="5"/>
  <c r="BD691" i="5"/>
  <c r="BD625" i="5"/>
  <c r="BD635" i="5" s="1"/>
  <c r="BD641" i="5" s="1"/>
  <c r="BD645" i="5" s="1"/>
  <c r="BC136" i="5"/>
  <c r="BC143" i="5"/>
  <c r="BC56" i="5"/>
  <c r="BC66" i="5" s="1"/>
  <c r="BE129" i="5"/>
  <c r="BD1283" i="5"/>
  <c r="BE1227" i="5"/>
  <c r="BD1236" i="5"/>
  <c r="BD1475" i="5" s="1"/>
  <c r="BD1473" i="5" s="1"/>
  <c r="BD1477" i="5" s="1"/>
  <c r="BC249" i="5"/>
  <c r="AK72" i="5" l="1"/>
  <c r="BE1252" i="5"/>
  <c r="BE1258" i="5" s="1"/>
  <c r="BD1261" i="5"/>
  <c r="BD222" i="5" s="1"/>
  <c r="BD184" i="5"/>
  <c r="BD697" i="5"/>
  <c r="BD1109" i="5"/>
  <c r="BD1115" i="5" s="1"/>
  <c r="BD1108" i="5"/>
  <c r="BD1114" i="5" s="1"/>
  <c r="BD986" i="5"/>
  <c r="BD992" i="5" s="1"/>
  <c r="BD985" i="5"/>
  <c r="BD991" i="5" s="1"/>
  <c r="BC137" i="5"/>
  <c r="BE54" i="5"/>
  <c r="BD1280" i="5"/>
  <c r="BE1233" i="5"/>
  <c r="BD1479" i="5"/>
  <c r="BD1478" i="5"/>
  <c r="BD1486" i="5" s="1"/>
  <c r="BC256" i="5"/>
  <c r="BD203" i="5" l="1"/>
  <c r="BD699" i="5"/>
  <c r="BD1116" i="5"/>
  <c r="BD123" i="5"/>
  <c r="BD649" i="5"/>
  <c r="BD113" i="5"/>
  <c r="BD993" i="5"/>
  <c r="BD647" i="5"/>
  <c r="BD112" i="5"/>
  <c r="BC141" i="5"/>
  <c r="BD1297" i="5"/>
  <c r="BD1267" i="5"/>
  <c r="BD211" i="5" l="1"/>
  <c r="BD236" i="5"/>
  <c r="BE1113" i="5"/>
  <c r="BD234" i="5"/>
  <c r="BE990" i="5"/>
  <c r="BD650" i="5"/>
  <c r="BC661" i="5"/>
  <c r="BD135" i="5"/>
  <c r="BD1298" i="5"/>
  <c r="BD1302" i="5"/>
  <c r="BD215" i="5" l="1"/>
  <c r="BE1111" i="5"/>
  <c r="BE1122" i="5" s="1"/>
  <c r="BE1119" i="5"/>
  <c r="BE996" i="5"/>
  <c r="BD931" i="5"/>
  <c r="BD933" i="5" s="1"/>
  <c r="BE201" i="5" l="1"/>
  <c r="BE1128" i="5"/>
  <c r="BE117" i="5"/>
  <c r="BE122" i="5"/>
  <c r="BE202" i="5"/>
  <c r="BE1127" i="5"/>
  <c r="BE194" i="5"/>
  <c r="BE111" i="5"/>
  <c r="BE648" i="5"/>
  <c r="BE1004" i="5"/>
  <c r="BE1129" i="5" l="1"/>
  <c r="BC1133" i="5" l="1"/>
  <c r="BE1133" i="5"/>
  <c r="BB1133" i="5"/>
  <c r="BD1133" i="5"/>
  <c r="BE1135" i="5"/>
  <c r="BD937" i="5"/>
  <c r="BC1138" i="5" l="1"/>
  <c r="BC1143" i="5" s="1"/>
  <c r="BC1139" i="5"/>
  <c r="BE1138" i="5"/>
  <c r="BE1143" i="5" s="1"/>
  <c r="BE1139" i="5"/>
  <c r="BB1138" i="5"/>
  <c r="BB1139" i="5"/>
  <c r="BD1139" i="5"/>
  <c r="BD1138" i="5"/>
  <c r="BD1143" i="5" s="1"/>
  <c r="BD938" i="5"/>
  <c r="BD940" i="5" s="1"/>
  <c r="BB1143" i="5" l="1"/>
  <c r="BE936" i="5"/>
  <c r="BD942" i="5" l="1"/>
  <c r="BD909" i="5" l="1"/>
  <c r="BD910" i="5" l="1"/>
  <c r="BD651" i="5"/>
  <c r="BD107" i="5"/>
  <c r="BD233" i="5" l="1"/>
  <c r="BE904" i="5"/>
  <c r="BD652" i="5"/>
  <c r="BE988" i="5" l="1"/>
  <c r="BE999" i="5" s="1"/>
  <c r="BE898" i="5"/>
  <c r="BE950" i="5"/>
  <c r="BE192" i="5" s="1"/>
  <c r="BE901" i="5"/>
  <c r="BE949" i="5"/>
  <c r="BE929" i="5"/>
  <c r="BE907" i="5"/>
  <c r="BD1167" i="5"/>
  <c r="BD1169" i="5" s="1"/>
  <c r="BE627" i="5" l="1"/>
  <c r="BE103" i="5"/>
  <c r="BE104" i="5"/>
  <c r="BE1207" i="5"/>
  <c r="BE626" i="5"/>
  <c r="BE189" i="5"/>
  <c r="BE105" i="5"/>
  <c r="BE1002" i="5"/>
  <c r="BE646" i="5"/>
  <c r="BE190" i="5"/>
  <c r="BE101" i="5"/>
  <c r="BE1005" i="5"/>
  <c r="BE191" i="5"/>
  <c r="BE102" i="5"/>
  <c r="BE1003" i="5"/>
  <c r="BE968" i="5"/>
  <c r="BE973" i="5" s="1"/>
  <c r="BE958" i="5"/>
  <c r="BE961" i="5" s="1"/>
  <c r="BE912" i="5"/>
  <c r="BD1173" i="5"/>
  <c r="BD1170" i="5"/>
  <c r="BD1171" i="5" s="1"/>
  <c r="BD1154" i="5" s="1"/>
  <c r="BE908" i="5"/>
  <c r="BE1006" i="5" l="1"/>
  <c r="BE110" i="5"/>
  <c r="BE643" i="5"/>
  <c r="BE974" i="5"/>
  <c r="BE914" i="5"/>
  <c r="BD1153" i="5"/>
  <c r="BD654" i="5"/>
  <c r="BD130" i="5"/>
  <c r="BD653" i="5"/>
  <c r="BD131" i="5"/>
  <c r="BE951" i="5"/>
  <c r="BE638" i="5"/>
  <c r="BE106" i="5"/>
  <c r="BD1010" i="5" l="1"/>
  <c r="BB1010" i="5"/>
  <c r="BC1010" i="5"/>
  <c r="BE1010" i="5"/>
  <c r="BE226" i="5"/>
  <c r="BF966" i="5"/>
  <c r="BF970" i="5"/>
  <c r="BD1155" i="5"/>
  <c r="BD59" i="5"/>
  <c r="BD655" i="5"/>
  <c r="BD60" i="5"/>
  <c r="BE628" i="5"/>
  <c r="BE195" i="5"/>
  <c r="BE114" i="5"/>
  <c r="BE1013" i="5" l="1"/>
  <c r="BE1012" i="5"/>
  <c r="BE1017" i="5" s="1"/>
  <c r="BC1012" i="5"/>
  <c r="BC1017" i="5" s="1"/>
  <c r="BC1013" i="5"/>
  <c r="BB1013" i="5"/>
  <c r="BB1012" i="5"/>
  <c r="BD1012" i="5"/>
  <c r="BD1017" i="5" s="1"/>
  <c r="BD1013" i="5"/>
  <c r="BF972" i="5"/>
  <c r="BF971" i="5"/>
  <c r="BF976" i="5"/>
  <c r="BE1150" i="5"/>
  <c r="BD237" i="5"/>
  <c r="BD1189" i="5"/>
  <c r="BB1017" i="5" l="1"/>
  <c r="BF642" i="5"/>
  <c r="BF109" i="5"/>
  <c r="BF712" i="5"/>
  <c r="BF679" i="5"/>
  <c r="BF644" i="5"/>
  <c r="BE1164" i="5"/>
  <c r="BE1160" i="5"/>
  <c r="BD262" i="5"/>
  <c r="BD1191" i="5"/>
  <c r="BF718" i="5" l="1"/>
  <c r="BF720" i="5" s="1"/>
  <c r="BF108" i="5"/>
  <c r="BF685" i="5"/>
  <c r="BE193" i="5"/>
  <c r="BE1152" i="5"/>
  <c r="BE1208" i="5"/>
  <c r="BD1193" i="5"/>
  <c r="BD1196" i="5" s="1"/>
  <c r="BD1185" i="5" s="1"/>
  <c r="BD1197" i="5"/>
  <c r="BF687" i="5" l="1"/>
  <c r="BE1291" i="5"/>
  <c r="BE1228" i="5"/>
  <c r="BD139" i="5"/>
  <c r="BD216" i="5"/>
  <c r="BD656" i="5"/>
  <c r="BD1184" i="5"/>
  <c r="BD658" i="5"/>
  <c r="BD140" i="5"/>
  <c r="BF754" i="5" l="1"/>
  <c r="BF753" i="5"/>
  <c r="BE1467" i="5"/>
  <c r="BE1292" i="5" s="1"/>
  <c r="BE1290" i="5" s="1"/>
  <c r="U1310" i="5"/>
  <c r="BE1286" i="5"/>
  <c r="BE1234" i="5"/>
  <c r="BE1253" i="5"/>
  <c r="BE1229" i="5"/>
  <c r="BD61" i="5"/>
  <c r="BD217" i="5"/>
  <c r="BD1186" i="5"/>
  <c r="BD132" i="5"/>
  <c r="BD657" i="5"/>
  <c r="BD659" i="5" s="1"/>
  <c r="BD62" i="5"/>
  <c r="BE1235" i="5" l="1"/>
  <c r="BE1283" i="5" s="1"/>
  <c r="BE1230" i="5"/>
  <c r="BF695" i="5"/>
  <c r="BF1151" i="5"/>
  <c r="BF696" i="5"/>
  <c r="BF1183" i="5"/>
  <c r="BF758" i="5"/>
  <c r="BE1287" i="5"/>
  <c r="BE1285" i="5" s="1"/>
  <c r="BE1284" i="5" s="1"/>
  <c r="U1311" i="5"/>
  <c r="U1309" i="5" s="1"/>
  <c r="BE1254" i="5"/>
  <c r="BE1259" i="5"/>
  <c r="BD63" i="5"/>
  <c r="BE214" i="5"/>
  <c r="BD248" i="5"/>
  <c r="BD225" i="5"/>
  <c r="BE622" i="5"/>
  <c r="BD247" i="5"/>
  <c r="BE1182" i="5"/>
  <c r="BD133" i="5"/>
  <c r="BD55" i="5"/>
  <c r="BF1227" i="5" l="1"/>
  <c r="BF1233" i="5" s="1"/>
  <c r="BE1236" i="5"/>
  <c r="BE1475" i="5" s="1"/>
  <c r="BE1473" i="5" s="1"/>
  <c r="BE1477" i="5" s="1"/>
  <c r="BF129" i="5"/>
  <c r="U1308" i="5"/>
  <c r="BE1280" i="5"/>
  <c r="BE1192" i="5"/>
  <c r="BE691" i="5"/>
  <c r="BE625" i="5"/>
  <c r="BE635" i="5" s="1"/>
  <c r="BE641" i="5" s="1"/>
  <c r="BE645" i="5" s="1"/>
  <c r="BD143" i="5"/>
  <c r="BD136" i="5"/>
  <c r="BD56" i="5"/>
  <c r="BD66" i="5" s="1"/>
  <c r="BD249" i="5"/>
  <c r="BE1260" i="5"/>
  <c r="BE1255" i="5"/>
  <c r="AL72" i="5" l="1"/>
  <c r="BE1478" i="5"/>
  <c r="BE1486" i="5" s="1"/>
  <c r="BE1479" i="5"/>
  <c r="BF54" i="5"/>
  <c r="U1305" i="5"/>
  <c r="BE1297" i="5"/>
  <c r="BE1267" i="5"/>
  <c r="BE697" i="5"/>
  <c r="BE1109" i="5"/>
  <c r="BE1115" i="5" s="1"/>
  <c r="BE1108" i="5"/>
  <c r="BE1114" i="5" s="1"/>
  <c r="BE986" i="5"/>
  <c r="BE992" i="5" s="1"/>
  <c r="BE985" i="5"/>
  <c r="BE991" i="5" s="1"/>
  <c r="BD137" i="5"/>
  <c r="BD256" i="5"/>
  <c r="BE183" i="5"/>
  <c r="BF1252" i="5"/>
  <c r="BE1261" i="5"/>
  <c r="BE222" i="5" s="1"/>
  <c r="U1325" i="5" l="1"/>
  <c r="U1316" i="5"/>
  <c r="BE1298" i="5"/>
  <c r="BE1302" i="5"/>
  <c r="BE699" i="5"/>
  <c r="BE1116" i="5"/>
  <c r="BE123" i="5"/>
  <c r="BE649" i="5"/>
  <c r="BE113" i="5"/>
  <c r="BE993" i="5"/>
  <c r="BE647" i="5"/>
  <c r="BE112" i="5"/>
  <c r="BD141" i="5"/>
  <c r="BE184" i="5"/>
  <c r="BF1258" i="5"/>
  <c r="AZ1384" i="5" l="1"/>
  <c r="AY1384" i="5"/>
  <c r="AX1384" i="5"/>
  <c r="AW1384" i="5"/>
  <c r="AV1384" i="5"/>
  <c r="AU1384" i="5"/>
  <c r="AT1384" i="5"/>
  <c r="AS1384" i="5"/>
  <c r="AR1384" i="5"/>
  <c r="AQ1384" i="5"/>
  <c r="AP1384" i="5"/>
  <c r="AO1384" i="5"/>
  <c r="AN1384" i="5"/>
  <c r="AM1384" i="5"/>
  <c r="AL1384" i="5"/>
  <c r="AK1384" i="5"/>
  <c r="AJ1384" i="5"/>
  <c r="AI1384" i="5"/>
  <c r="AH1384" i="5"/>
  <c r="AG1384" i="5"/>
  <c r="AF1384" i="5"/>
  <c r="AE1384" i="5"/>
  <c r="AD1384" i="5"/>
  <c r="AC1384" i="5"/>
  <c r="AB1384" i="5"/>
  <c r="AA1384" i="5"/>
  <c r="Z1384" i="5"/>
  <c r="Y1384" i="5"/>
  <c r="X1384" i="5"/>
  <c r="W1384" i="5"/>
  <c r="V1384" i="5"/>
  <c r="BE236" i="5"/>
  <c r="BF1113" i="5"/>
  <c r="BE234" i="5"/>
  <c r="BF990" i="5"/>
  <c r="BE650" i="5"/>
  <c r="BD661" i="5"/>
  <c r="BE135" i="5"/>
  <c r="BE203" i="5"/>
  <c r="V1338" i="5" l="1"/>
  <c r="BF1111" i="5"/>
  <c r="BF1122" i="5" s="1"/>
  <c r="BF1119" i="5"/>
  <c r="BF996" i="5"/>
  <c r="BE931" i="5"/>
  <c r="BE933" i="5" s="1"/>
  <c r="BE211" i="5"/>
  <c r="BF201" i="5" l="1"/>
  <c r="BF1128" i="5"/>
  <c r="BF117" i="5"/>
  <c r="BF202" i="5"/>
  <c r="BF122" i="5"/>
  <c r="BF1127" i="5"/>
  <c r="BF111" i="5"/>
  <c r="BF194" i="5"/>
  <c r="BF648" i="5"/>
  <c r="BF1004" i="5"/>
  <c r="BE215" i="5"/>
  <c r="BF1129" i="5" l="1"/>
  <c r="BF1135" i="5" l="1"/>
  <c r="BE937" i="5"/>
  <c r="BE938" i="5" l="1"/>
  <c r="BE940" i="5" s="1"/>
  <c r="BF936" i="5" l="1"/>
  <c r="BE942" i="5" l="1"/>
  <c r="BE909" i="5" l="1"/>
  <c r="BE107" i="5" l="1"/>
  <c r="BE651" i="5"/>
  <c r="BE910" i="5"/>
  <c r="BE652" i="5" l="1"/>
  <c r="BE233" i="5"/>
  <c r="BF904" i="5"/>
  <c r="BF988" i="5" l="1"/>
  <c r="BF999" i="5" s="1"/>
  <c r="BF898" i="5"/>
  <c r="BF950" i="5"/>
  <c r="BF103" i="5" s="1"/>
  <c r="BE1167" i="5"/>
  <c r="BE1169" i="5" s="1"/>
  <c r="BF901" i="5"/>
  <c r="BF949" i="5"/>
  <c r="BF929" i="5"/>
  <c r="BF907" i="5"/>
  <c r="BF627" i="5" l="1"/>
  <c r="BF192" i="5"/>
  <c r="BE1173" i="5"/>
  <c r="BE1170" i="5"/>
  <c r="BE1171" i="5" s="1"/>
  <c r="BE1154" i="5" s="1"/>
  <c r="BF104" i="5"/>
  <c r="BF1207" i="5"/>
  <c r="BF626" i="5"/>
  <c r="BF189" i="5"/>
  <c r="BF105" i="5"/>
  <c r="BF1002" i="5"/>
  <c r="BF646" i="5"/>
  <c r="BF190" i="5"/>
  <c r="BF101" i="5"/>
  <c r="BF1005" i="5"/>
  <c r="BF191" i="5"/>
  <c r="BF102" i="5"/>
  <c r="BF1003" i="5"/>
  <c r="BF968" i="5"/>
  <c r="BF973" i="5" s="1"/>
  <c r="BF958" i="5"/>
  <c r="BF961" i="5" s="1"/>
  <c r="BF912" i="5"/>
  <c r="BF908" i="5"/>
  <c r="BF106" i="5" s="1"/>
  <c r="BE1153" i="5" l="1"/>
  <c r="BE654" i="5"/>
  <c r="BE130" i="5"/>
  <c r="BE653" i="5"/>
  <c r="BE131" i="5"/>
  <c r="BF1006" i="5"/>
  <c r="BF110" i="5"/>
  <c r="BF643" i="5"/>
  <c r="BF974" i="5"/>
  <c r="BF914" i="5"/>
  <c r="BF951" i="5"/>
  <c r="BF638" i="5"/>
  <c r="BE1155" i="5" l="1"/>
  <c r="BE59" i="5"/>
  <c r="BE655" i="5"/>
  <c r="BE60" i="5"/>
  <c r="BF226" i="5"/>
  <c r="BG966" i="5"/>
  <c r="BG970" i="5"/>
  <c r="BF628" i="5"/>
  <c r="BF195" i="5"/>
  <c r="BF114" i="5"/>
  <c r="BF1150" i="5" l="1"/>
  <c r="BE237" i="5"/>
  <c r="BE1189" i="5"/>
  <c r="BG972" i="5"/>
  <c r="BG971" i="5"/>
  <c r="BG976" i="5"/>
  <c r="BF1164" i="5" l="1"/>
  <c r="BF1160" i="5"/>
  <c r="BE262" i="5"/>
  <c r="BE1191" i="5"/>
  <c r="BG642" i="5"/>
  <c r="BG109" i="5"/>
  <c r="BG712" i="5"/>
  <c r="BG679" i="5"/>
  <c r="BG644" i="5"/>
  <c r="BF193" i="5" l="1"/>
  <c r="BF1152" i="5"/>
  <c r="BF1208" i="5"/>
  <c r="BE1193" i="5"/>
  <c r="BE1196" i="5" s="1"/>
  <c r="BE1185" i="5" s="1"/>
  <c r="BE1197" i="5"/>
  <c r="BG718" i="5"/>
  <c r="BG720" i="5" s="1"/>
  <c r="BG108" i="5"/>
  <c r="BG685" i="5"/>
  <c r="BF1291" i="5" l="1"/>
  <c r="BF1228" i="5"/>
  <c r="BE139" i="5"/>
  <c r="BE216" i="5"/>
  <c r="BE656" i="5"/>
  <c r="BE1184" i="5"/>
  <c r="BE658" i="5"/>
  <c r="BE140" i="5"/>
  <c r="BG687" i="5"/>
  <c r="BF1286" i="5" l="1"/>
  <c r="BF1467" i="5"/>
  <c r="BF1292" i="5" s="1"/>
  <c r="BF1290" i="5" s="1"/>
  <c r="BF1234" i="5"/>
  <c r="BF1253" i="5"/>
  <c r="BF1229" i="5"/>
  <c r="BE61" i="5"/>
  <c r="BE217" i="5"/>
  <c r="BE1186" i="5"/>
  <c r="BE132" i="5"/>
  <c r="BE657" i="5"/>
  <c r="BE659" i="5" s="1"/>
  <c r="BE62" i="5"/>
  <c r="BG754" i="5"/>
  <c r="BG753" i="5"/>
  <c r="BF1287" i="5" l="1"/>
  <c r="BF1285" i="5" s="1"/>
  <c r="BF1284" i="5" s="1"/>
  <c r="BF1254" i="5"/>
  <c r="BF1259" i="5"/>
  <c r="BE63" i="5"/>
  <c r="BF214" i="5"/>
  <c r="BE248" i="5"/>
  <c r="BE225" i="5"/>
  <c r="BF622" i="5"/>
  <c r="BE247" i="5"/>
  <c r="BF1182" i="5"/>
  <c r="BE133" i="5"/>
  <c r="BE55" i="5"/>
  <c r="BG695" i="5"/>
  <c r="BG1151" i="5"/>
  <c r="BG696" i="5"/>
  <c r="BG1183" i="5"/>
  <c r="BG758" i="5"/>
  <c r="BF1235" i="5"/>
  <c r="BF1230" i="5"/>
  <c r="BE249" i="5" l="1"/>
  <c r="BE256" i="5" s="1"/>
  <c r="BF1192" i="5"/>
  <c r="BF691" i="5"/>
  <c r="BF625" i="5"/>
  <c r="BF635" i="5" s="1"/>
  <c r="BF641" i="5" s="1"/>
  <c r="BF645" i="5" s="1"/>
  <c r="BE143" i="5"/>
  <c r="BE136" i="5"/>
  <c r="BE56" i="5"/>
  <c r="BE66" i="5" s="1"/>
  <c r="BG129" i="5"/>
  <c r="BF1283" i="5"/>
  <c r="BG1227" i="5"/>
  <c r="BF1236" i="5"/>
  <c r="BF1475" i="5" s="1"/>
  <c r="BF1473" i="5" s="1"/>
  <c r="BF1477" i="5" s="1"/>
  <c r="BF1260" i="5"/>
  <c r="BF1255" i="5"/>
  <c r="AM72" i="5" l="1"/>
  <c r="BF697" i="5"/>
  <c r="BF1109" i="5"/>
  <c r="BF1115" i="5" s="1"/>
  <c r="BF1108" i="5"/>
  <c r="BF1114" i="5" s="1"/>
  <c r="BF986" i="5"/>
  <c r="BF992" i="5" s="1"/>
  <c r="BF985" i="5"/>
  <c r="BF991" i="5" s="1"/>
  <c r="BE137" i="5"/>
  <c r="BG54" i="5"/>
  <c r="BF1280" i="5"/>
  <c r="BG1233" i="5"/>
  <c r="BF1479" i="5"/>
  <c r="BF1478" i="5"/>
  <c r="BF1486" i="5" s="1"/>
  <c r="BF183" i="5"/>
  <c r="BG1252" i="5"/>
  <c r="BF1261" i="5"/>
  <c r="BF222" i="5" s="1"/>
  <c r="BF699" i="5" l="1"/>
  <c r="BF1116" i="5"/>
  <c r="BF123" i="5"/>
  <c r="BF649" i="5"/>
  <c r="BF113" i="5"/>
  <c r="BF993" i="5"/>
  <c r="BF647" i="5"/>
  <c r="BF112" i="5"/>
  <c r="BE141" i="5"/>
  <c r="BF1267" i="5"/>
  <c r="BF1297" i="5"/>
  <c r="BF184" i="5"/>
  <c r="BG1258" i="5"/>
  <c r="BF236" i="5" l="1"/>
  <c r="BG1113" i="5"/>
  <c r="BF234" i="5"/>
  <c r="BG990" i="5"/>
  <c r="BF650" i="5"/>
  <c r="BE661" i="5"/>
  <c r="BF135" i="5"/>
  <c r="BF1298" i="5"/>
  <c r="BF1302" i="5"/>
  <c r="BF203" i="5"/>
  <c r="BG1111" i="5" l="1"/>
  <c r="BG1122" i="5" s="1"/>
  <c r="BG1119" i="5"/>
  <c r="BG996" i="5"/>
  <c r="BF931" i="5"/>
  <c r="BF933" i="5" s="1"/>
  <c r="BF211" i="5"/>
  <c r="BG201" i="5" l="1"/>
  <c r="BG1128" i="5"/>
  <c r="BG117" i="5"/>
  <c r="BG122" i="5"/>
  <c r="BG202" i="5"/>
  <c r="BG1127" i="5"/>
  <c r="BG194" i="5"/>
  <c r="BG111" i="5"/>
  <c r="BG648" i="5"/>
  <c r="BG1004" i="5"/>
  <c r="BF215" i="5"/>
  <c r="BG1129" i="5" l="1"/>
  <c r="BG1135" i="5" l="1"/>
  <c r="BF937" i="5"/>
  <c r="BF938" i="5" l="1"/>
  <c r="BF940" i="5" s="1"/>
  <c r="BG936" i="5" l="1"/>
  <c r="BF942" i="5" l="1"/>
  <c r="BF909" i="5" l="1"/>
  <c r="BF107" i="5" l="1"/>
  <c r="BF651" i="5"/>
  <c r="BF910" i="5"/>
  <c r="BF652" i="5" l="1"/>
  <c r="BF233" i="5"/>
  <c r="BG904" i="5"/>
  <c r="BG988" i="5" l="1"/>
  <c r="BG999" i="5" s="1"/>
  <c r="BG898" i="5"/>
  <c r="BG950" i="5"/>
  <c r="BG103" i="5" s="1"/>
  <c r="BF1167" i="5"/>
  <c r="BF1169" i="5" s="1"/>
  <c r="BG901" i="5"/>
  <c r="BG949" i="5"/>
  <c r="BG929" i="5"/>
  <c r="BG907" i="5"/>
  <c r="BG627" i="5" l="1"/>
  <c r="BG192" i="5"/>
  <c r="BF1173" i="5"/>
  <c r="BF1170" i="5"/>
  <c r="BF1171" i="5" s="1"/>
  <c r="BF1154" i="5" s="1"/>
  <c r="BG104" i="5"/>
  <c r="BG1207" i="5"/>
  <c r="BG626" i="5"/>
  <c r="BG189" i="5"/>
  <c r="BG105" i="5"/>
  <c r="BG1002" i="5"/>
  <c r="BG646" i="5"/>
  <c r="BG190" i="5"/>
  <c r="BG101" i="5"/>
  <c r="BG1005" i="5"/>
  <c r="BG191" i="5"/>
  <c r="BG102" i="5"/>
  <c r="BG1003" i="5"/>
  <c r="BG968" i="5"/>
  <c r="BG973" i="5" s="1"/>
  <c r="BG958" i="5"/>
  <c r="BG961" i="5" s="1"/>
  <c r="BG912" i="5"/>
  <c r="BG908" i="5"/>
  <c r="BF1153" i="5" l="1"/>
  <c r="BF654" i="5"/>
  <c r="BF130" i="5"/>
  <c r="BF653" i="5"/>
  <c r="BF131" i="5"/>
  <c r="BG1006" i="5"/>
  <c r="BG110" i="5"/>
  <c r="BG643" i="5"/>
  <c r="BG974" i="5"/>
  <c r="BG914" i="5"/>
  <c r="BG951" i="5"/>
  <c r="BG638" i="5"/>
  <c r="BG106" i="5"/>
  <c r="BF1155" i="5" l="1"/>
  <c r="BF59" i="5"/>
  <c r="BF655" i="5"/>
  <c r="BF60" i="5"/>
  <c r="BG226" i="5"/>
  <c r="BH966" i="5"/>
  <c r="BH970" i="5"/>
  <c r="BG628" i="5"/>
  <c r="BG195" i="5"/>
  <c r="BG114" i="5"/>
  <c r="BG1150" i="5" l="1"/>
  <c r="BF237" i="5"/>
  <c r="BF1189" i="5"/>
  <c r="BH972" i="5"/>
  <c r="BH971" i="5"/>
  <c r="BH976" i="5"/>
  <c r="BG1164" i="5" l="1"/>
  <c r="BG1160" i="5"/>
  <c r="BF262" i="5"/>
  <c r="BF1191" i="5"/>
  <c r="BH642" i="5"/>
  <c r="BH109" i="5"/>
  <c r="BH712" i="5"/>
  <c r="BH679" i="5"/>
  <c r="BH644" i="5"/>
  <c r="BG193" i="5" l="1"/>
  <c r="BG1152" i="5"/>
  <c r="BG1208" i="5"/>
  <c r="BF1193" i="5"/>
  <c r="BF1196" i="5" s="1"/>
  <c r="BF1185" i="5" s="1"/>
  <c r="BF1197" i="5"/>
  <c r="BH718" i="5"/>
  <c r="BH720" i="5" s="1"/>
  <c r="BH108" i="5"/>
  <c r="BH685" i="5"/>
  <c r="BG1291" i="5" l="1"/>
  <c r="BG1228" i="5"/>
  <c r="BF139" i="5"/>
  <c r="BF216" i="5"/>
  <c r="BF656" i="5"/>
  <c r="BF1184" i="5"/>
  <c r="BF658" i="5"/>
  <c r="BF140" i="5"/>
  <c r="BH687" i="5"/>
  <c r="BG1467" i="5" l="1"/>
  <c r="BG1292" i="5" s="1"/>
  <c r="BG1290" i="5" s="1"/>
  <c r="BG1286" i="5"/>
  <c r="BG1234" i="5"/>
  <c r="BG1253" i="5"/>
  <c r="BG1229" i="5"/>
  <c r="BF61" i="5"/>
  <c r="BF217" i="5"/>
  <c r="BF1186" i="5"/>
  <c r="BF132" i="5"/>
  <c r="BF657" i="5"/>
  <c r="BF659" i="5" s="1"/>
  <c r="BF62" i="5"/>
  <c r="BH754" i="5"/>
  <c r="BH753" i="5"/>
  <c r="BG1287" i="5" l="1"/>
  <c r="BG1285" i="5" s="1"/>
  <c r="BG1284" i="5" s="1"/>
  <c r="BG1254" i="5"/>
  <c r="BG1259" i="5"/>
  <c r="BF63" i="5"/>
  <c r="BG214" i="5"/>
  <c r="BF248" i="5"/>
  <c r="BF225" i="5"/>
  <c r="BG622" i="5"/>
  <c r="BF247" i="5"/>
  <c r="BG1182" i="5"/>
  <c r="BF133" i="5"/>
  <c r="BF55" i="5"/>
  <c r="BH695" i="5"/>
  <c r="BH1151" i="5"/>
  <c r="BH696" i="5"/>
  <c r="BH1183" i="5"/>
  <c r="BH758" i="5"/>
  <c r="BG1235" i="5"/>
  <c r="BG1230" i="5"/>
  <c r="BF249" i="5" l="1"/>
  <c r="BF256" i="5" s="1"/>
  <c r="BG1192" i="5"/>
  <c r="BG691" i="5"/>
  <c r="BG625" i="5"/>
  <c r="BG635" i="5" s="1"/>
  <c r="BG641" i="5" s="1"/>
  <c r="BG645" i="5" s="1"/>
  <c r="BF136" i="5"/>
  <c r="BF143" i="5"/>
  <c r="BF56" i="5"/>
  <c r="BF66" i="5" s="1"/>
  <c r="BH129" i="5"/>
  <c r="BG1283" i="5"/>
  <c r="BH1227" i="5"/>
  <c r="BG1236" i="5"/>
  <c r="BG1475" i="5" s="1"/>
  <c r="BG1473" i="5" s="1"/>
  <c r="BG1477" i="5" s="1"/>
  <c r="BG1260" i="5"/>
  <c r="BG1255" i="5"/>
  <c r="AN72" i="5" l="1"/>
  <c r="BG697" i="5"/>
  <c r="BG1109" i="5"/>
  <c r="BG1115" i="5" s="1"/>
  <c r="BG1108" i="5"/>
  <c r="BG1114" i="5" s="1"/>
  <c r="BG986" i="5"/>
  <c r="BG992" i="5" s="1"/>
  <c r="BG985" i="5"/>
  <c r="BG991" i="5" s="1"/>
  <c r="BF137" i="5"/>
  <c r="BH54" i="5"/>
  <c r="BG1280" i="5"/>
  <c r="BH1233" i="5"/>
  <c r="BG1479" i="5"/>
  <c r="BG1478" i="5"/>
  <c r="BG1486" i="5" s="1"/>
  <c r="BG183" i="5"/>
  <c r="BH1252" i="5"/>
  <c r="BG1261" i="5"/>
  <c r="BG222" i="5" s="1"/>
  <c r="BG699" i="5" l="1"/>
  <c r="BG1116" i="5"/>
  <c r="BG123" i="5"/>
  <c r="BG649" i="5"/>
  <c r="BG113" i="5"/>
  <c r="BG993" i="5"/>
  <c r="BG647" i="5"/>
  <c r="BG112" i="5"/>
  <c r="BF141" i="5"/>
  <c r="BG1297" i="5"/>
  <c r="BG1267" i="5"/>
  <c r="BG184" i="5"/>
  <c r="BH1258" i="5"/>
  <c r="BG236" i="5" l="1"/>
  <c r="BH1113" i="5"/>
  <c r="BG234" i="5"/>
  <c r="BH990" i="5"/>
  <c r="BG650" i="5"/>
  <c r="BF661" i="5"/>
  <c r="BG135" i="5"/>
  <c r="BG1298" i="5"/>
  <c r="BG1302" i="5"/>
  <c r="BG203" i="5"/>
  <c r="BH1111" i="5" l="1"/>
  <c r="BH1122" i="5" s="1"/>
  <c r="BH1119" i="5"/>
  <c r="BH996" i="5"/>
  <c r="BG931" i="5"/>
  <c r="BG933" i="5" s="1"/>
  <c r="BG211" i="5"/>
  <c r="BH201" i="5" l="1"/>
  <c r="BH1128" i="5"/>
  <c r="BH117" i="5"/>
  <c r="BH122" i="5"/>
  <c r="BH202" i="5"/>
  <c r="BH1127" i="5"/>
  <c r="BH111" i="5"/>
  <c r="BH194" i="5"/>
  <c r="BH648" i="5"/>
  <c r="BH1004" i="5"/>
  <c r="BG215" i="5"/>
  <c r="BH1129" i="5" l="1"/>
  <c r="BH1135" i="5" l="1"/>
  <c r="BG937" i="5"/>
  <c r="BG938" i="5" l="1"/>
  <c r="BG940" i="5" s="1"/>
  <c r="BH936" i="5" l="1"/>
  <c r="BG942" i="5" l="1"/>
  <c r="BG909" i="5" l="1"/>
  <c r="BG107" i="5" l="1"/>
  <c r="BG651" i="5"/>
  <c r="BG910" i="5"/>
  <c r="BG652" i="5" l="1"/>
  <c r="BG233" i="5"/>
  <c r="BH904" i="5"/>
  <c r="BH988" i="5" l="1"/>
  <c r="BH999" i="5" s="1"/>
  <c r="BH898" i="5"/>
  <c r="BH950" i="5"/>
  <c r="BH103" i="5" s="1"/>
  <c r="BG1167" i="5"/>
  <c r="BG1169" i="5" s="1"/>
  <c r="BH901" i="5"/>
  <c r="BH949" i="5"/>
  <c r="BH929" i="5"/>
  <c r="BH907" i="5"/>
  <c r="BH627" i="5" l="1"/>
  <c r="BH192" i="5"/>
  <c r="BG1173" i="5"/>
  <c r="BG1170" i="5"/>
  <c r="BG1171" i="5" s="1"/>
  <c r="BG1154" i="5" s="1"/>
  <c r="BH104" i="5"/>
  <c r="BH1207" i="5"/>
  <c r="BH626" i="5"/>
  <c r="BH189" i="5"/>
  <c r="BH105" i="5"/>
  <c r="BH1002" i="5"/>
  <c r="BH646" i="5"/>
  <c r="BH190" i="5"/>
  <c r="BH101" i="5"/>
  <c r="BH1005" i="5"/>
  <c r="BH191" i="5"/>
  <c r="BH102" i="5"/>
  <c r="BH1003" i="5"/>
  <c r="BH968" i="5"/>
  <c r="BH973" i="5" s="1"/>
  <c r="BH958" i="5"/>
  <c r="BH961" i="5" s="1"/>
  <c r="BH912" i="5"/>
  <c r="BH908" i="5"/>
  <c r="BG1153" i="5" l="1"/>
  <c r="BG654" i="5"/>
  <c r="BG130" i="5"/>
  <c r="BG653" i="5"/>
  <c r="BG131" i="5"/>
  <c r="BH1006" i="5"/>
  <c r="BH110" i="5"/>
  <c r="BH643" i="5"/>
  <c r="BH974" i="5"/>
  <c r="BH914" i="5"/>
  <c r="BH951" i="5"/>
  <c r="BH638" i="5"/>
  <c r="BH106" i="5"/>
  <c r="BG1155" i="5" l="1"/>
  <c r="BG59" i="5"/>
  <c r="BG655" i="5"/>
  <c r="BG60" i="5"/>
  <c r="BH226" i="5"/>
  <c r="BI966" i="5"/>
  <c r="BI970" i="5"/>
  <c r="BH628" i="5"/>
  <c r="BH195" i="5"/>
  <c r="BH114" i="5"/>
  <c r="BH1150" i="5" l="1"/>
  <c r="BG237" i="5"/>
  <c r="BG1189" i="5"/>
  <c r="BI972" i="5"/>
  <c r="BI971" i="5"/>
  <c r="BI976" i="5"/>
  <c r="BH1164" i="5" l="1"/>
  <c r="BH1160" i="5"/>
  <c r="BG262" i="5"/>
  <c r="BG1191" i="5"/>
  <c r="BI642" i="5"/>
  <c r="BI109" i="5"/>
  <c r="BI712" i="5"/>
  <c r="BI679" i="5"/>
  <c r="BI644" i="5"/>
  <c r="BH193" i="5" l="1"/>
  <c r="BH1152" i="5"/>
  <c r="BH1208" i="5"/>
  <c r="BG1193" i="5"/>
  <c r="BG1196" i="5" s="1"/>
  <c r="BG1185" i="5" s="1"/>
  <c r="BG1197" i="5"/>
  <c r="BI718" i="5"/>
  <c r="BI720" i="5" s="1"/>
  <c r="BI108" i="5"/>
  <c r="BI685" i="5"/>
  <c r="BH1291" i="5" l="1"/>
  <c r="BH1228" i="5"/>
  <c r="BG139" i="5"/>
  <c r="BG216" i="5"/>
  <c r="BG656" i="5"/>
  <c r="BG1184" i="5"/>
  <c r="BG658" i="5"/>
  <c r="BG140" i="5"/>
  <c r="BI687" i="5"/>
  <c r="BH1467" i="5" l="1"/>
  <c r="BH1292" i="5" s="1"/>
  <c r="BH1290" i="5" s="1"/>
  <c r="BH1286" i="5"/>
  <c r="BH1234" i="5"/>
  <c r="BH1253" i="5"/>
  <c r="BH1229" i="5"/>
  <c r="BG61" i="5"/>
  <c r="BG217" i="5"/>
  <c r="BG1186" i="5"/>
  <c r="BG132" i="5"/>
  <c r="BG657" i="5"/>
  <c r="BG659" i="5" s="1"/>
  <c r="BG62" i="5"/>
  <c r="BI754" i="5"/>
  <c r="BI753" i="5"/>
  <c r="BH1287" i="5" l="1"/>
  <c r="BH1285" i="5" s="1"/>
  <c r="BH1284" i="5" s="1"/>
  <c r="BH1254" i="5"/>
  <c r="BH1259" i="5"/>
  <c r="BG63" i="5"/>
  <c r="BH214" i="5"/>
  <c r="BG248" i="5"/>
  <c r="BG225" i="5"/>
  <c r="BH622" i="5"/>
  <c r="BG247" i="5"/>
  <c r="BH1182" i="5"/>
  <c r="BG133" i="5"/>
  <c r="BG55" i="5"/>
  <c r="BI695" i="5"/>
  <c r="BI1151" i="5"/>
  <c r="BI696" i="5"/>
  <c r="BI1183" i="5"/>
  <c r="BI758" i="5"/>
  <c r="BH1235" i="5"/>
  <c r="BH1230" i="5"/>
  <c r="BH1192" i="5" l="1"/>
  <c r="BH691" i="5"/>
  <c r="BH625" i="5"/>
  <c r="BH635" i="5" s="1"/>
  <c r="BH641" i="5" s="1"/>
  <c r="BH645" i="5" s="1"/>
  <c r="BG136" i="5"/>
  <c r="BG143" i="5"/>
  <c r="BG56" i="5"/>
  <c r="BG66" i="5" s="1"/>
  <c r="BI129" i="5"/>
  <c r="BH1283" i="5"/>
  <c r="BI1227" i="5"/>
  <c r="BH1236" i="5"/>
  <c r="BH1475" i="5" s="1"/>
  <c r="BH1473" i="5" s="1"/>
  <c r="BH1477" i="5" s="1"/>
  <c r="BG249" i="5"/>
  <c r="BH1260" i="5"/>
  <c r="BH1255" i="5"/>
  <c r="AO72" i="5" l="1"/>
  <c r="BH697" i="5"/>
  <c r="BH1109" i="5"/>
  <c r="BH1115" i="5" s="1"/>
  <c r="BH1108" i="5"/>
  <c r="BH1114" i="5" s="1"/>
  <c r="BH986" i="5"/>
  <c r="BH992" i="5" s="1"/>
  <c r="BH985" i="5"/>
  <c r="BH991" i="5" s="1"/>
  <c r="BG137" i="5"/>
  <c r="BI54" i="5"/>
  <c r="BH1280" i="5"/>
  <c r="BI1233" i="5"/>
  <c r="BH1479" i="5"/>
  <c r="BH1478" i="5"/>
  <c r="BH1486" i="5" s="1"/>
  <c r="BG256" i="5"/>
  <c r="BH183" i="5"/>
  <c r="BI1252" i="5"/>
  <c r="BH1261" i="5"/>
  <c r="BH222" i="5" s="1"/>
  <c r="BH699" i="5" l="1"/>
  <c r="BH1116" i="5"/>
  <c r="BH123" i="5"/>
  <c r="BH649" i="5"/>
  <c r="BH113" i="5"/>
  <c r="BH993" i="5"/>
  <c r="BH647" i="5"/>
  <c r="BH112" i="5"/>
  <c r="BG141" i="5"/>
  <c r="BH1297" i="5"/>
  <c r="BH1267" i="5"/>
  <c r="BH184" i="5"/>
  <c r="BI1258" i="5"/>
  <c r="BH236" i="5" l="1"/>
  <c r="BI1113" i="5"/>
  <c r="BH234" i="5"/>
  <c r="BI990" i="5"/>
  <c r="BH650" i="5"/>
  <c r="BG661" i="5"/>
  <c r="BH135" i="5"/>
  <c r="BH1298" i="5"/>
  <c r="BH1302" i="5"/>
  <c r="BH203" i="5"/>
  <c r="BI1111" i="5" l="1"/>
  <c r="BI1122" i="5" s="1"/>
  <c r="BI1119" i="5"/>
  <c r="BI996" i="5"/>
  <c r="BH931" i="5"/>
  <c r="BH933" i="5" s="1"/>
  <c r="BH211" i="5"/>
  <c r="BI201" i="5" l="1"/>
  <c r="BI1128" i="5"/>
  <c r="BI117" i="5"/>
  <c r="BI202" i="5"/>
  <c r="BI122" i="5"/>
  <c r="BI1127" i="5"/>
  <c r="BI111" i="5"/>
  <c r="BI194" i="5"/>
  <c r="BI648" i="5"/>
  <c r="BI1004" i="5"/>
  <c r="BH215" i="5"/>
  <c r="BI1129" i="5" l="1"/>
  <c r="BH1133" i="5" l="1"/>
  <c r="BI1133" i="5"/>
  <c r="BF1133" i="5"/>
  <c r="BG1133" i="5"/>
  <c r="BI1135" i="5"/>
  <c r="BH937" i="5"/>
  <c r="BH1138" i="5" l="1"/>
  <c r="BH1143" i="5" s="1"/>
  <c r="BH1139" i="5"/>
  <c r="BI1138" i="5"/>
  <c r="BI1143" i="5" s="1"/>
  <c r="BI1139" i="5"/>
  <c r="BF1138" i="5"/>
  <c r="BF1139" i="5"/>
  <c r="BG1138" i="5"/>
  <c r="BG1143" i="5" s="1"/>
  <c r="BG1139" i="5"/>
  <c r="BH938" i="5"/>
  <c r="BH940" i="5" s="1"/>
  <c r="BF1143" i="5" l="1"/>
  <c r="BI936" i="5"/>
  <c r="BH942" i="5" l="1"/>
  <c r="BH909" i="5" l="1"/>
  <c r="BH107" i="5" l="1"/>
  <c r="BH651" i="5"/>
  <c r="BH910" i="5"/>
  <c r="BH652" i="5" l="1"/>
  <c r="BH233" i="5"/>
  <c r="BI904" i="5"/>
  <c r="BI988" i="5" l="1"/>
  <c r="BI999" i="5" s="1"/>
  <c r="BI898" i="5"/>
  <c r="BI950" i="5"/>
  <c r="BI103" i="5" s="1"/>
  <c r="BH1167" i="5"/>
  <c r="BH1169" i="5" s="1"/>
  <c r="BI901" i="5"/>
  <c r="BI949" i="5"/>
  <c r="BI929" i="5"/>
  <c r="BI907" i="5"/>
  <c r="BI627" i="5" l="1"/>
  <c r="BI192" i="5"/>
  <c r="BH1173" i="5"/>
  <c r="BH1170" i="5"/>
  <c r="BH1171" i="5" s="1"/>
  <c r="BH1154" i="5" s="1"/>
  <c r="BI104" i="5"/>
  <c r="BI1207" i="5"/>
  <c r="BI626" i="5"/>
  <c r="BI189" i="5"/>
  <c r="BI105" i="5"/>
  <c r="BI1002" i="5"/>
  <c r="BI646" i="5"/>
  <c r="BI190" i="5"/>
  <c r="BI101" i="5"/>
  <c r="BI1005" i="5"/>
  <c r="BI191" i="5"/>
  <c r="BI102" i="5"/>
  <c r="BI1003" i="5"/>
  <c r="BI968" i="5"/>
  <c r="BI973" i="5" s="1"/>
  <c r="BI958" i="5"/>
  <c r="BI961" i="5" s="1"/>
  <c r="BI912" i="5"/>
  <c r="BI908" i="5"/>
  <c r="BI106" i="5" l="1"/>
  <c r="BI638" i="5"/>
  <c r="BH1153" i="5"/>
  <c r="BH654" i="5"/>
  <c r="BH130" i="5"/>
  <c r="BH653" i="5"/>
  <c r="BH131" i="5"/>
  <c r="BI1006" i="5"/>
  <c r="BI110" i="5"/>
  <c r="BI643" i="5"/>
  <c r="BI974" i="5"/>
  <c r="BI914" i="5"/>
  <c r="BI951" i="5"/>
  <c r="BH1155" i="5" l="1"/>
  <c r="BH59" i="5"/>
  <c r="BH655" i="5"/>
  <c r="BH60" i="5"/>
  <c r="BG1010" i="5"/>
  <c r="BF1010" i="5"/>
  <c r="BH1010" i="5"/>
  <c r="BI1010" i="5"/>
  <c r="BI226" i="5"/>
  <c r="BJ966" i="5"/>
  <c r="BJ970" i="5"/>
  <c r="BI628" i="5"/>
  <c r="BI195" i="5"/>
  <c r="BI114" i="5"/>
  <c r="BI1013" i="5" l="1"/>
  <c r="BI1012" i="5"/>
  <c r="BI1017" i="5" s="1"/>
  <c r="BH1013" i="5"/>
  <c r="BH1012" i="5"/>
  <c r="BH1017" i="5" s="1"/>
  <c r="BF1013" i="5"/>
  <c r="BF1012" i="5"/>
  <c r="BG1013" i="5"/>
  <c r="BG1012" i="5"/>
  <c r="BG1017" i="5" s="1"/>
  <c r="BI1150" i="5"/>
  <c r="BH237" i="5"/>
  <c r="BH1189" i="5"/>
  <c r="BJ972" i="5"/>
  <c r="BJ971" i="5"/>
  <c r="BJ976" i="5"/>
  <c r="BI1164" i="5" l="1"/>
  <c r="BI1160" i="5"/>
  <c r="BH262" i="5"/>
  <c r="BH1191" i="5"/>
  <c r="BF1017" i="5"/>
  <c r="BJ642" i="5"/>
  <c r="BJ109" i="5"/>
  <c r="BJ712" i="5"/>
  <c r="BJ679" i="5"/>
  <c r="BJ644" i="5"/>
  <c r="BI193" i="5" l="1"/>
  <c r="BI1152" i="5"/>
  <c r="BI1208" i="5"/>
  <c r="BH1193" i="5"/>
  <c r="BH1196" i="5" s="1"/>
  <c r="BH1185" i="5" s="1"/>
  <c r="BH1197" i="5"/>
  <c r="BJ718" i="5"/>
  <c r="BJ720" i="5" s="1"/>
  <c r="BJ108" i="5"/>
  <c r="BJ685" i="5"/>
  <c r="BI1291" i="5" l="1"/>
  <c r="BI1228" i="5"/>
  <c r="BH139" i="5"/>
  <c r="BH216" i="5"/>
  <c r="BH656" i="5"/>
  <c r="BH1184" i="5"/>
  <c r="BH658" i="5"/>
  <c r="BH140" i="5"/>
  <c r="BJ687" i="5"/>
  <c r="BI1467" i="5" l="1"/>
  <c r="BI1292" i="5" s="1"/>
  <c r="BI1290" i="5" s="1"/>
  <c r="BI1286" i="5"/>
  <c r="V1310" i="5"/>
  <c r="BI1234" i="5"/>
  <c r="BI1253" i="5"/>
  <c r="BI1229" i="5"/>
  <c r="BH61" i="5"/>
  <c r="BH217" i="5"/>
  <c r="BH1186" i="5"/>
  <c r="BH132" i="5"/>
  <c r="BH657" i="5"/>
  <c r="BH659" i="5" s="1"/>
  <c r="BH62" i="5"/>
  <c r="BJ754" i="5"/>
  <c r="BJ753" i="5"/>
  <c r="V1311" i="5" l="1"/>
  <c r="V1309" i="5" s="1"/>
  <c r="BI1287" i="5"/>
  <c r="BI1285" i="5" s="1"/>
  <c r="BI1284" i="5" s="1"/>
  <c r="BI1254" i="5"/>
  <c r="BI1259" i="5"/>
  <c r="BH63" i="5"/>
  <c r="BI214" i="5"/>
  <c r="BH248" i="5"/>
  <c r="BH225" i="5"/>
  <c r="BI622" i="5"/>
  <c r="BH247" i="5"/>
  <c r="BI1182" i="5"/>
  <c r="BH133" i="5"/>
  <c r="BH55" i="5"/>
  <c r="BJ695" i="5"/>
  <c r="BJ1151" i="5"/>
  <c r="BJ696" i="5"/>
  <c r="BJ1183" i="5"/>
  <c r="BJ758" i="5"/>
  <c r="BI1235" i="5"/>
  <c r="BI1230" i="5"/>
  <c r="BH249" i="5" l="1"/>
  <c r="BH256" i="5" s="1"/>
  <c r="BI1192" i="5"/>
  <c r="BI691" i="5"/>
  <c r="BI625" i="5"/>
  <c r="BI635" i="5" s="1"/>
  <c r="BI641" i="5" s="1"/>
  <c r="BI645" i="5" s="1"/>
  <c r="BH143" i="5"/>
  <c r="BH136" i="5"/>
  <c r="BH56" i="5"/>
  <c r="BH66" i="5" s="1"/>
  <c r="BJ129" i="5"/>
  <c r="BI1283" i="5"/>
  <c r="BJ1227" i="5"/>
  <c r="BI1236" i="5"/>
  <c r="BI1475" i="5" s="1"/>
  <c r="BI1473" i="5" s="1"/>
  <c r="BI1477" i="5" s="1"/>
  <c r="BI1260" i="5"/>
  <c r="BI1255" i="5"/>
  <c r="AP72" i="5" l="1"/>
  <c r="BI697" i="5"/>
  <c r="BI1109" i="5"/>
  <c r="BI1115" i="5" s="1"/>
  <c r="BI1108" i="5"/>
  <c r="BI1114" i="5" s="1"/>
  <c r="BI986" i="5"/>
  <c r="BI992" i="5" s="1"/>
  <c r="BI985" i="5"/>
  <c r="BI991" i="5" s="1"/>
  <c r="BH137" i="5"/>
  <c r="BJ54" i="5"/>
  <c r="V1308" i="5"/>
  <c r="BI1280" i="5"/>
  <c r="BJ1233" i="5"/>
  <c r="BI1479" i="5"/>
  <c r="BI1478" i="5"/>
  <c r="BI1486" i="5" s="1"/>
  <c r="BI183" i="5"/>
  <c r="BJ1252" i="5"/>
  <c r="BI1261" i="5"/>
  <c r="BI222" i="5" s="1"/>
  <c r="BI699" i="5" l="1"/>
  <c r="BI1116" i="5"/>
  <c r="BI123" i="5"/>
  <c r="BI649" i="5"/>
  <c r="BI113" i="5"/>
  <c r="BI993" i="5"/>
  <c r="BI647" i="5"/>
  <c r="BI112" i="5"/>
  <c r="BH141" i="5"/>
  <c r="V1305" i="5"/>
  <c r="BI1297" i="5"/>
  <c r="BI1267" i="5"/>
  <c r="BI184" i="5"/>
  <c r="BJ1258" i="5"/>
  <c r="BI236" i="5" l="1"/>
  <c r="BJ1113" i="5"/>
  <c r="BI234" i="5"/>
  <c r="BJ990" i="5"/>
  <c r="BI650" i="5"/>
  <c r="BH661" i="5"/>
  <c r="BI135" i="5"/>
  <c r="V1316" i="5"/>
  <c r="V1325" i="5"/>
  <c r="BI1298" i="5"/>
  <c r="BI1302" i="5"/>
  <c r="BI203" i="5"/>
  <c r="BJ1111" i="5" l="1"/>
  <c r="BJ1122" i="5" s="1"/>
  <c r="BJ1119" i="5"/>
  <c r="BJ996" i="5"/>
  <c r="BI931" i="5"/>
  <c r="BI933" i="5" s="1"/>
  <c r="AZ1385" i="5"/>
  <c r="AY1385" i="5"/>
  <c r="AX1385" i="5"/>
  <c r="AW1385" i="5"/>
  <c r="AV1385" i="5"/>
  <c r="AU1385" i="5"/>
  <c r="AT1385" i="5"/>
  <c r="AS1385" i="5"/>
  <c r="AR1385" i="5"/>
  <c r="AQ1385" i="5"/>
  <c r="AP1385" i="5"/>
  <c r="AO1385" i="5"/>
  <c r="AN1385" i="5"/>
  <c r="AM1385" i="5"/>
  <c r="AL1385" i="5"/>
  <c r="AK1385" i="5"/>
  <c r="AJ1385" i="5"/>
  <c r="AI1385" i="5"/>
  <c r="AH1385" i="5"/>
  <c r="AG1385" i="5"/>
  <c r="AF1385" i="5"/>
  <c r="AE1385" i="5"/>
  <c r="AD1385" i="5"/>
  <c r="AC1385" i="5"/>
  <c r="AB1385" i="5"/>
  <c r="AA1385" i="5"/>
  <c r="Z1385" i="5"/>
  <c r="Y1385" i="5"/>
  <c r="X1385" i="5"/>
  <c r="W1385" i="5"/>
  <c r="BI211" i="5"/>
  <c r="BJ201" i="5" l="1"/>
  <c r="BJ1128" i="5"/>
  <c r="BJ117" i="5"/>
  <c r="BJ202" i="5"/>
  <c r="BJ122" i="5"/>
  <c r="BJ1127" i="5"/>
  <c r="BJ111" i="5"/>
  <c r="BJ194" i="5"/>
  <c r="BJ648" i="5"/>
  <c r="BJ1004" i="5"/>
  <c r="W1339" i="5"/>
  <c r="BI215" i="5"/>
  <c r="BJ1129" i="5" l="1"/>
  <c r="BJ1135" i="5" l="1"/>
  <c r="BI937" i="5"/>
  <c r="BI938" i="5" l="1"/>
  <c r="BI940" i="5" s="1"/>
  <c r="BJ936" i="5" l="1"/>
  <c r="BI942" i="5" l="1"/>
  <c r="BI909" i="5" l="1"/>
  <c r="BI651" i="5" l="1"/>
  <c r="BI107" i="5"/>
  <c r="BI910" i="5"/>
  <c r="BI652" i="5" l="1"/>
  <c r="BJ904" i="5"/>
  <c r="BI233" i="5"/>
  <c r="BJ988" i="5" l="1"/>
  <c r="BJ999" i="5" s="1"/>
  <c r="BJ898" i="5"/>
  <c r="BJ950" i="5"/>
  <c r="BJ103" i="5" s="1"/>
  <c r="BI1167" i="5"/>
  <c r="BI1169" i="5" s="1"/>
  <c r="BJ901" i="5"/>
  <c r="BJ949" i="5"/>
  <c r="BJ929" i="5"/>
  <c r="BJ907" i="5"/>
  <c r="BJ627" i="5" l="1"/>
  <c r="BJ192" i="5"/>
  <c r="BI1173" i="5"/>
  <c r="BI1170" i="5"/>
  <c r="BI1171" i="5" s="1"/>
  <c r="BI1154" i="5" s="1"/>
  <c r="BJ104" i="5"/>
  <c r="BJ1207" i="5"/>
  <c r="BJ626" i="5"/>
  <c r="BJ189" i="5"/>
  <c r="BJ105" i="5"/>
  <c r="BJ1002" i="5"/>
  <c r="BJ646" i="5"/>
  <c r="BJ190" i="5"/>
  <c r="BJ101" i="5"/>
  <c r="BJ1005" i="5"/>
  <c r="BJ191" i="5"/>
  <c r="BJ102" i="5"/>
  <c r="BJ1003" i="5"/>
  <c r="BJ968" i="5"/>
  <c r="BJ973" i="5" s="1"/>
  <c r="BJ958" i="5"/>
  <c r="BJ961" i="5" s="1"/>
  <c r="BJ912" i="5"/>
  <c r="BJ908" i="5"/>
  <c r="BI1153" i="5" l="1"/>
  <c r="BI654" i="5"/>
  <c r="BI130" i="5"/>
  <c r="BI653" i="5"/>
  <c r="BI131" i="5"/>
  <c r="BJ1006" i="5"/>
  <c r="BJ110" i="5"/>
  <c r="BJ643" i="5"/>
  <c r="BJ974" i="5"/>
  <c r="BJ914" i="5"/>
  <c r="BJ951" i="5"/>
  <c r="BJ638" i="5"/>
  <c r="BJ106" i="5"/>
  <c r="BI1155" i="5" l="1"/>
  <c r="BI59" i="5"/>
  <c r="BI655" i="5"/>
  <c r="BI60" i="5"/>
  <c r="BJ226" i="5"/>
  <c r="BK966" i="5"/>
  <c r="BK970" i="5"/>
  <c r="BJ628" i="5"/>
  <c r="BJ195" i="5"/>
  <c r="BJ114" i="5"/>
  <c r="BJ1150" i="5" l="1"/>
  <c r="BI237" i="5"/>
  <c r="BI1189" i="5"/>
  <c r="BK972" i="5"/>
  <c r="BK971" i="5"/>
  <c r="BK976" i="5"/>
  <c r="BJ1164" i="5" l="1"/>
  <c r="BJ1160" i="5"/>
  <c r="BI262" i="5"/>
  <c r="BI1191" i="5"/>
  <c r="BK642" i="5"/>
  <c r="BK109" i="5"/>
  <c r="BK712" i="5"/>
  <c r="BK679" i="5"/>
  <c r="BK644" i="5"/>
  <c r="BJ193" i="5" l="1"/>
  <c r="BJ1152" i="5"/>
  <c r="BJ1208" i="5"/>
  <c r="BI1193" i="5"/>
  <c r="BI1196" i="5" s="1"/>
  <c r="BI1185" i="5" s="1"/>
  <c r="BI1197" i="5"/>
  <c r="BK718" i="5"/>
  <c r="BK720" i="5" s="1"/>
  <c r="BK108" i="5"/>
  <c r="BK685" i="5"/>
  <c r="BJ1291" i="5" l="1"/>
  <c r="BJ1228" i="5"/>
  <c r="BI139" i="5"/>
  <c r="BI216" i="5"/>
  <c r="BI656" i="5"/>
  <c r="BI1184" i="5"/>
  <c r="BI658" i="5"/>
  <c r="BI140" i="5"/>
  <c r="BK687" i="5"/>
  <c r="BJ1286" i="5" l="1"/>
  <c r="BJ1467" i="5"/>
  <c r="BJ1292" i="5" s="1"/>
  <c r="BJ1290" i="5" s="1"/>
  <c r="BJ1234" i="5"/>
  <c r="BJ1253" i="5"/>
  <c r="BJ1229" i="5"/>
  <c r="BI61" i="5"/>
  <c r="BI217" i="5"/>
  <c r="BI1186" i="5"/>
  <c r="BI132" i="5"/>
  <c r="BI657" i="5"/>
  <c r="BI659" i="5" s="1"/>
  <c r="BI62" i="5"/>
  <c r="BK754" i="5"/>
  <c r="BK753" i="5"/>
  <c r="BJ1287" i="5" l="1"/>
  <c r="BJ1285" i="5" s="1"/>
  <c r="BJ1284" i="5" s="1"/>
  <c r="BJ1254" i="5"/>
  <c r="BJ1259" i="5"/>
  <c r="BI63" i="5"/>
  <c r="BJ214" i="5"/>
  <c r="BI248" i="5"/>
  <c r="BI225" i="5"/>
  <c r="BJ622" i="5"/>
  <c r="BI247" i="5"/>
  <c r="BJ1182" i="5"/>
  <c r="BI133" i="5"/>
  <c r="BI55" i="5"/>
  <c r="BK695" i="5"/>
  <c r="BK1151" i="5"/>
  <c r="BK696" i="5"/>
  <c r="BK1183" i="5"/>
  <c r="BK758" i="5"/>
  <c r="BJ1235" i="5"/>
  <c r="BJ1230" i="5"/>
  <c r="BI249" i="5" l="1"/>
  <c r="BI256" i="5" s="1"/>
  <c r="BJ1192" i="5"/>
  <c r="BJ691" i="5"/>
  <c r="BJ625" i="5"/>
  <c r="BJ635" i="5" s="1"/>
  <c r="BJ641" i="5" s="1"/>
  <c r="BJ645" i="5" s="1"/>
  <c r="BI143" i="5"/>
  <c r="BI136" i="5"/>
  <c r="BI56" i="5"/>
  <c r="BI66" i="5" s="1"/>
  <c r="BK129" i="5"/>
  <c r="BJ1283" i="5"/>
  <c r="BK1227" i="5"/>
  <c r="BJ1236" i="5"/>
  <c r="BJ1475" i="5" s="1"/>
  <c r="BJ1473" i="5" s="1"/>
  <c r="BJ1477" i="5" s="1"/>
  <c r="BJ1260" i="5"/>
  <c r="BJ1255" i="5"/>
  <c r="AQ72" i="5" l="1"/>
  <c r="BJ697" i="5"/>
  <c r="BJ1109" i="5"/>
  <c r="BJ1115" i="5" s="1"/>
  <c r="BJ1108" i="5"/>
  <c r="BJ1114" i="5" s="1"/>
  <c r="BJ986" i="5"/>
  <c r="BJ992" i="5" s="1"/>
  <c r="BJ985" i="5"/>
  <c r="BJ991" i="5" s="1"/>
  <c r="BI137" i="5"/>
  <c r="BK54" i="5"/>
  <c r="BJ1280" i="5"/>
  <c r="BK1233" i="5"/>
  <c r="BJ1479" i="5"/>
  <c r="BJ1478" i="5"/>
  <c r="BJ1486" i="5" s="1"/>
  <c r="BJ183" i="5"/>
  <c r="BK1252" i="5"/>
  <c r="BJ1261" i="5"/>
  <c r="BJ222" i="5" s="1"/>
  <c r="BJ699" i="5" l="1"/>
  <c r="BJ1116" i="5"/>
  <c r="BJ123" i="5"/>
  <c r="BJ649" i="5"/>
  <c r="BJ113" i="5"/>
  <c r="BJ993" i="5"/>
  <c r="BJ647" i="5"/>
  <c r="BJ112" i="5"/>
  <c r="BI141" i="5"/>
  <c r="BJ1267" i="5"/>
  <c r="BJ1297" i="5"/>
  <c r="BJ184" i="5"/>
  <c r="BK1258" i="5"/>
  <c r="BJ236" i="5" l="1"/>
  <c r="BK1113" i="5"/>
  <c r="BJ234" i="5"/>
  <c r="BK990" i="5"/>
  <c r="BJ650" i="5"/>
  <c r="BI661" i="5"/>
  <c r="BJ135" i="5"/>
  <c r="BJ1298" i="5"/>
  <c r="BJ1302" i="5"/>
  <c r="BJ203" i="5"/>
  <c r="BK1111" i="5" l="1"/>
  <c r="BK1122" i="5" s="1"/>
  <c r="BK1119" i="5"/>
  <c r="BK996" i="5"/>
  <c r="BJ931" i="5"/>
  <c r="BJ933" i="5" s="1"/>
  <c r="BJ211" i="5"/>
  <c r="BK201" i="5" l="1"/>
  <c r="BK1128" i="5"/>
  <c r="BK117" i="5"/>
  <c r="BK122" i="5"/>
  <c r="BK202" i="5"/>
  <c r="BK1127" i="5"/>
  <c r="BK111" i="5"/>
  <c r="BK194" i="5"/>
  <c r="BK648" i="5"/>
  <c r="BK1004" i="5"/>
  <c r="BJ215" i="5"/>
  <c r="BK1129" i="5" l="1"/>
  <c r="BK1135" i="5" l="1"/>
  <c r="BJ937" i="5"/>
  <c r="BJ938" i="5" l="1"/>
  <c r="BJ940" i="5" s="1"/>
  <c r="BK936" i="5" l="1"/>
  <c r="BJ942" i="5" l="1"/>
  <c r="BJ909" i="5" l="1"/>
  <c r="BJ107" i="5" l="1"/>
  <c r="BJ651" i="5"/>
  <c r="BJ910" i="5"/>
  <c r="BJ652" i="5" l="1"/>
  <c r="BJ233" i="5"/>
  <c r="BK904" i="5"/>
  <c r="BK988" i="5" l="1"/>
  <c r="BK999" i="5" s="1"/>
  <c r="BK898" i="5"/>
  <c r="BK950" i="5"/>
  <c r="BK103" i="5" s="1"/>
  <c r="BJ1167" i="5"/>
  <c r="BJ1169" i="5" s="1"/>
  <c r="BK901" i="5"/>
  <c r="BK949" i="5"/>
  <c r="BK929" i="5"/>
  <c r="BK907" i="5"/>
  <c r="BK627" i="5" l="1"/>
  <c r="BK192" i="5"/>
  <c r="BJ1173" i="5"/>
  <c r="BJ1170" i="5"/>
  <c r="BJ1171" i="5" s="1"/>
  <c r="BJ1154" i="5" s="1"/>
  <c r="BK104" i="5"/>
  <c r="BK1207" i="5"/>
  <c r="BK626" i="5"/>
  <c r="BK189" i="5"/>
  <c r="BK105" i="5"/>
  <c r="BK1002" i="5"/>
  <c r="BK646" i="5"/>
  <c r="BK190" i="5"/>
  <c r="BK101" i="5"/>
  <c r="BK1005" i="5"/>
  <c r="BK191" i="5"/>
  <c r="BK102" i="5"/>
  <c r="BK1003" i="5"/>
  <c r="BK968" i="5"/>
  <c r="BK973" i="5" s="1"/>
  <c r="BK958" i="5"/>
  <c r="BK961" i="5" s="1"/>
  <c r="BK912" i="5"/>
  <c r="BK908" i="5"/>
  <c r="BJ1153" i="5" l="1"/>
  <c r="BJ654" i="5"/>
  <c r="BJ130" i="5"/>
  <c r="BJ653" i="5"/>
  <c r="BJ131" i="5"/>
  <c r="BK1006" i="5"/>
  <c r="BK110" i="5"/>
  <c r="BK643" i="5"/>
  <c r="BK974" i="5"/>
  <c r="BK914" i="5"/>
  <c r="BK951" i="5"/>
  <c r="BK638" i="5"/>
  <c r="BK106" i="5"/>
  <c r="BJ1155" i="5" l="1"/>
  <c r="BJ59" i="5"/>
  <c r="BJ655" i="5"/>
  <c r="BJ60" i="5"/>
  <c r="BK226" i="5"/>
  <c r="BL966" i="5"/>
  <c r="BL970" i="5"/>
  <c r="BK628" i="5"/>
  <c r="BK195" i="5"/>
  <c r="BK114" i="5"/>
  <c r="BK1150" i="5" l="1"/>
  <c r="BJ237" i="5"/>
  <c r="BJ1189" i="5"/>
  <c r="BL972" i="5"/>
  <c r="BL971" i="5"/>
  <c r="BL976" i="5"/>
  <c r="BK1164" i="5" l="1"/>
  <c r="BK1160" i="5"/>
  <c r="BJ262" i="5"/>
  <c r="BJ1191" i="5"/>
  <c r="BL642" i="5"/>
  <c r="BL109" i="5"/>
  <c r="BL712" i="5"/>
  <c r="BL679" i="5"/>
  <c r="BL644" i="5"/>
  <c r="BK193" i="5" l="1"/>
  <c r="BK1152" i="5"/>
  <c r="BK1208" i="5"/>
  <c r="BJ1193" i="5"/>
  <c r="BJ1196" i="5" s="1"/>
  <c r="BJ1185" i="5" s="1"/>
  <c r="BJ1197" i="5"/>
  <c r="BL718" i="5"/>
  <c r="BL720" i="5" s="1"/>
  <c r="BL108" i="5"/>
  <c r="BL685" i="5"/>
  <c r="BK1291" i="5" l="1"/>
  <c r="BK1228" i="5"/>
  <c r="BJ139" i="5"/>
  <c r="BJ216" i="5"/>
  <c r="BJ656" i="5"/>
  <c r="BJ1184" i="5"/>
  <c r="BJ658" i="5"/>
  <c r="BJ140" i="5"/>
  <c r="BL687" i="5"/>
  <c r="BK1467" i="5" l="1"/>
  <c r="BK1292" i="5" s="1"/>
  <c r="BK1290" i="5" s="1"/>
  <c r="BK1286" i="5"/>
  <c r="BK1234" i="5"/>
  <c r="BK1253" i="5"/>
  <c r="BK1229" i="5"/>
  <c r="BJ61" i="5"/>
  <c r="BJ217" i="5"/>
  <c r="BJ1186" i="5"/>
  <c r="BJ132" i="5"/>
  <c r="BJ657" i="5"/>
  <c r="BJ659" i="5" s="1"/>
  <c r="BJ62" i="5"/>
  <c r="BL754" i="5"/>
  <c r="BL753" i="5"/>
  <c r="BK1287" i="5" l="1"/>
  <c r="BK1285" i="5" s="1"/>
  <c r="BK1284" i="5" s="1"/>
  <c r="BK1254" i="5"/>
  <c r="BK1259" i="5"/>
  <c r="BJ63" i="5"/>
  <c r="BK214" i="5"/>
  <c r="BJ248" i="5"/>
  <c r="BJ225" i="5"/>
  <c r="BK622" i="5"/>
  <c r="BJ247" i="5"/>
  <c r="BK1182" i="5"/>
  <c r="BJ133" i="5"/>
  <c r="BJ55" i="5"/>
  <c r="BL695" i="5"/>
  <c r="BL1151" i="5"/>
  <c r="BL696" i="5"/>
  <c r="BL1183" i="5"/>
  <c r="BL758" i="5"/>
  <c r="BK1235" i="5"/>
  <c r="BK1230" i="5"/>
  <c r="BJ249" i="5" l="1"/>
  <c r="BJ256" i="5" s="1"/>
  <c r="BK1192" i="5"/>
  <c r="BK691" i="5"/>
  <c r="BK625" i="5"/>
  <c r="BK635" i="5" s="1"/>
  <c r="BK641" i="5" s="1"/>
  <c r="BK645" i="5" s="1"/>
  <c r="BJ143" i="5"/>
  <c r="BJ136" i="5"/>
  <c r="BJ56" i="5"/>
  <c r="BJ66" i="5" s="1"/>
  <c r="BL129" i="5"/>
  <c r="BK1283" i="5"/>
  <c r="BL1227" i="5"/>
  <c r="BK1236" i="5"/>
  <c r="BK1475" i="5" s="1"/>
  <c r="BK1473" i="5" s="1"/>
  <c r="BK1477" i="5" s="1"/>
  <c r="BK1260" i="5"/>
  <c r="BK1255" i="5"/>
  <c r="AR72" i="5" l="1"/>
  <c r="BK697" i="5"/>
  <c r="BK1109" i="5"/>
  <c r="BK1115" i="5" s="1"/>
  <c r="BK1108" i="5"/>
  <c r="BK1114" i="5" s="1"/>
  <c r="BK986" i="5"/>
  <c r="BK992" i="5" s="1"/>
  <c r="BK985" i="5"/>
  <c r="BK991" i="5" s="1"/>
  <c r="BJ137" i="5"/>
  <c r="BL54" i="5"/>
  <c r="BK1280" i="5"/>
  <c r="BL1233" i="5"/>
  <c r="BK1479" i="5"/>
  <c r="BK1478" i="5"/>
  <c r="BK1486" i="5" s="1"/>
  <c r="BK183" i="5"/>
  <c r="BL1252" i="5"/>
  <c r="BK1261" i="5"/>
  <c r="BK222" i="5" s="1"/>
  <c r="BK699" i="5" l="1"/>
  <c r="BK1116" i="5"/>
  <c r="BK123" i="5"/>
  <c r="BK649" i="5"/>
  <c r="BK113" i="5"/>
  <c r="BK993" i="5"/>
  <c r="BK647" i="5"/>
  <c r="BK112" i="5"/>
  <c r="BJ141" i="5"/>
  <c r="BK1297" i="5"/>
  <c r="BK1267" i="5"/>
  <c r="BK184" i="5"/>
  <c r="BL1258" i="5"/>
  <c r="BK236" i="5" l="1"/>
  <c r="BL1113" i="5"/>
  <c r="BK234" i="5"/>
  <c r="BL990" i="5"/>
  <c r="BK650" i="5"/>
  <c r="BJ661" i="5"/>
  <c r="BK135" i="5"/>
  <c r="BK1298" i="5"/>
  <c r="BK1302" i="5"/>
  <c r="BK203" i="5"/>
  <c r="BL1111" i="5" l="1"/>
  <c r="BL1122" i="5" s="1"/>
  <c r="BL1119" i="5"/>
  <c r="BL996" i="5"/>
  <c r="BK931" i="5"/>
  <c r="BK933" i="5" s="1"/>
  <c r="BK211" i="5"/>
  <c r="BL201" i="5" l="1"/>
  <c r="BL1128" i="5"/>
  <c r="BL117" i="5"/>
  <c r="BL122" i="5"/>
  <c r="BL202" i="5"/>
  <c r="BL1127" i="5"/>
  <c r="BL111" i="5"/>
  <c r="BL194" i="5"/>
  <c r="BL648" i="5"/>
  <c r="BL1004" i="5"/>
  <c r="BK215" i="5"/>
  <c r="BL1129" i="5" l="1"/>
  <c r="BL1135" i="5" l="1"/>
  <c r="BK937" i="5"/>
  <c r="BK938" i="5" l="1"/>
  <c r="BK940" i="5" s="1"/>
  <c r="BL936" i="5" l="1"/>
  <c r="BK942" i="5" l="1"/>
  <c r="BK909" i="5" l="1"/>
  <c r="BK107" i="5" l="1"/>
  <c r="BK651" i="5"/>
  <c r="BK910" i="5"/>
  <c r="BK652" i="5" l="1"/>
  <c r="BL904" i="5"/>
  <c r="BK233" i="5"/>
  <c r="BL988" i="5" l="1"/>
  <c r="BL999" i="5" s="1"/>
  <c r="BL898" i="5"/>
  <c r="BL950" i="5"/>
  <c r="BL103" i="5" s="1"/>
  <c r="BK1167" i="5"/>
  <c r="BK1169" i="5" s="1"/>
  <c r="BL901" i="5"/>
  <c r="BL949" i="5"/>
  <c r="BL929" i="5"/>
  <c r="BL907" i="5"/>
  <c r="BL627" i="5" l="1"/>
  <c r="BL192" i="5"/>
  <c r="BK1173" i="5"/>
  <c r="BK1170" i="5"/>
  <c r="BK1171" i="5" s="1"/>
  <c r="BK1154" i="5" s="1"/>
  <c r="BL104" i="5"/>
  <c r="BL1207" i="5"/>
  <c r="BL626" i="5"/>
  <c r="BL189" i="5"/>
  <c r="BL105" i="5"/>
  <c r="BL1002" i="5"/>
  <c r="BL646" i="5"/>
  <c r="BL190" i="5"/>
  <c r="BL101" i="5"/>
  <c r="BL1005" i="5"/>
  <c r="BL191" i="5"/>
  <c r="BL102" i="5"/>
  <c r="BL1003" i="5"/>
  <c r="BL968" i="5"/>
  <c r="BL973" i="5" s="1"/>
  <c r="BL958" i="5"/>
  <c r="BL961" i="5" s="1"/>
  <c r="BL912" i="5"/>
  <c r="BL908" i="5"/>
  <c r="BK1153" i="5" l="1"/>
  <c r="BK654" i="5"/>
  <c r="BK130" i="5"/>
  <c r="BK653" i="5"/>
  <c r="BK131" i="5"/>
  <c r="BL1006" i="5"/>
  <c r="BL110" i="5"/>
  <c r="BL643" i="5"/>
  <c r="BL974" i="5"/>
  <c r="BL914" i="5"/>
  <c r="BL951" i="5"/>
  <c r="BL638" i="5"/>
  <c r="BL106" i="5"/>
  <c r="BK1155" i="5" l="1"/>
  <c r="BK59" i="5"/>
  <c r="BK655" i="5"/>
  <c r="BK60" i="5"/>
  <c r="BL226" i="5"/>
  <c r="BM966" i="5"/>
  <c r="BM970" i="5"/>
  <c r="BL628" i="5"/>
  <c r="BL195" i="5"/>
  <c r="BL114" i="5"/>
  <c r="BL1150" i="5" l="1"/>
  <c r="BK237" i="5"/>
  <c r="BK1189" i="5"/>
  <c r="BM972" i="5"/>
  <c r="BM971" i="5"/>
  <c r="BM976" i="5"/>
  <c r="BL1164" i="5" l="1"/>
  <c r="BL1160" i="5"/>
  <c r="BK262" i="5"/>
  <c r="BK1191" i="5"/>
  <c r="BM642" i="5"/>
  <c r="BM109" i="5"/>
  <c r="BM712" i="5"/>
  <c r="BM679" i="5"/>
  <c r="BM644" i="5"/>
  <c r="BL193" i="5" l="1"/>
  <c r="BL1152" i="5"/>
  <c r="BL1208" i="5"/>
  <c r="BK1193" i="5"/>
  <c r="BK1196" i="5" s="1"/>
  <c r="BK1185" i="5" s="1"/>
  <c r="BK1197" i="5"/>
  <c r="BM718" i="5"/>
  <c r="BM720" i="5" s="1"/>
  <c r="BM108" i="5"/>
  <c r="BM685" i="5"/>
  <c r="BL1291" i="5" l="1"/>
  <c r="BL1228" i="5"/>
  <c r="BK139" i="5"/>
  <c r="BK216" i="5"/>
  <c r="BK656" i="5"/>
  <c r="BK1184" i="5"/>
  <c r="BK658" i="5"/>
  <c r="BK140" i="5"/>
  <c r="BM687" i="5"/>
  <c r="BL1467" i="5" l="1"/>
  <c r="BL1292" i="5" s="1"/>
  <c r="BL1290" i="5" s="1"/>
  <c r="BL1286" i="5"/>
  <c r="BL1234" i="5"/>
  <c r="BL1253" i="5"/>
  <c r="BL1229" i="5"/>
  <c r="BK61" i="5"/>
  <c r="BK217" i="5"/>
  <c r="BK1186" i="5"/>
  <c r="BK132" i="5"/>
  <c r="BK657" i="5"/>
  <c r="BK659" i="5" s="1"/>
  <c r="BK62" i="5"/>
  <c r="BM754" i="5"/>
  <c r="BM753" i="5"/>
  <c r="BL1287" i="5" l="1"/>
  <c r="BL1285" i="5" s="1"/>
  <c r="BL1284" i="5" s="1"/>
  <c r="BL1254" i="5"/>
  <c r="BL1259" i="5"/>
  <c r="BK63" i="5"/>
  <c r="BL214" i="5"/>
  <c r="BK248" i="5"/>
  <c r="BK225" i="5"/>
  <c r="BL622" i="5"/>
  <c r="BK247" i="5"/>
  <c r="BL1182" i="5"/>
  <c r="BK133" i="5"/>
  <c r="BK55" i="5"/>
  <c r="BM695" i="5"/>
  <c r="BM1151" i="5"/>
  <c r="BM696" i="5"/>
  <c r="BM1183" i="5"/>
  <c r="BM758" i="5"/>
  <c r="BL1235" i="5"/>
  <c r="BL1230" i="5"/>
  <c r="BL1192" i="5" l="1"/>
  <c r="BL691" i="5"/>
  <c r="BL625" i="5"/>
  <c r="BL635" i="5" s="1"/>
  <c r="BL641" i="5" s="1"/>
  <c r="BL645" i="5" s="1"/>
  <c r="BK143" i="5"/>
  <c r="BK136" i="5"/>
  <c r="BK56" i="5"/>
  <c r="BK66" i="5" s="1"/>
  <c r="BM129" i="5"/>
  <c r="BL1283" i="5"/>
  <c r="BM1227" i="5"/>
  <c r="BL1236" i="5"/>
  <c r="BL1475" i="5" s="1"/>
  <c r="BL1473" i="5" s="1"/>
  <c r="BL1477" i="5" s="1"/>
  <c r="BK249" i="5"/>
  <c r="BL1260" i="5"/>
  <c r="BL1255" i="5"/>
  <c r="AS72" i="5" l="1"/>
  <c r="BL697" i="5"/>
  <c r="BL1109" i="5"/>
  <c r="BL1115" i="5" s="1"/>
  <c r="BL1108" i="5"/>
  <c r="BL1114" i="5" s="1"/>
  <c r="BL986" i="5"/>
  <c r="BL992" i="5" s="1"/>
  <c r="BL985" i="5"/>
  <c r="BL991" i="5" s="1"/>
  <c r="BK137" i="5"/>
  <c r="BM54" i="5"/>
  <c r="BL1280" i="5"/>
  <c r="BM1233" i="5"/>
  <c r="BL1479" i="5"/>
  <c r="BL1478" i="5"/>
  <c r="BL1486" i="5" s="1"/>
  <c r="BK256" i="5"/>
  <c r="BL183" i="5"/>
  <c r="BM1252" i="5"/>
  <c r="BL1261" i="5"/>
  <c r="BL222" i="5" s="1"/>
  <c r="BL699" i="5" l="1"/>
  <c r="BL1116" i="5"/>
  <c r="BL123" i="5"/>
  <c r="BL649" i="5"/>
  <c r="BL113" i="5"/>
  <c r="BL993" i="5"/>
  <c r="BL647" i="5"/>
  <c r="BL112" i="5"/>
  <c r="BK141" i="5"/>
  <c r="BL1297" i="5"/>
  <c r="BL1267" i="5"/>
  <c r="BL184" i="5"/>
  <c r="BM1258" i="5"/>
  <c r="BL236" i="5" l="1"/>
  <c r="BM1113" i="5"/>
  <c r="BL234" i="5"/>
  <c r="BM990" i="5"/>
  <c r="BL650" i="5"/>
  <c r="BK661" i="5"/>
  <c r="BL135" i="5"/>
  <c r="BL1298" i="5"/>
  <c r="BL1302" i="5"/>
  <c r="BL203" i="5"/>
  <c r="BM1111" i="5" l="1"/>
  <c r="BM1122" i="5" s="1"/>
  <c r="BM1119" i="5"/>
  <c r="BM996" i="5"/>
  <c r="BL931" i="5"/>
  <c r="BL933" i="5" s="1"/>
  <c r="BL211" i="5"/>
  <c r="BM201" i="5" l="1"/>
  <c r="BM1128" i="5"/>
  <c r="BM117" i="5"/>
  <c r="BM122" i="5"/>
  <c r="BM202" i="5"/>
  <c r="BM1127" i="5"/>
  <c r="BM111" i="5"/>
  <c r="BM194" i="5"/>
  <c r="BM648" i="5"/>
  <c r="BM1004" i="5"/>
  <c r="BL215" i="5"/>
  <c r="BM1129" i="5" l="1"/>
  <c r="BL1133" i="5" l="1"/>
  <c r="BK1133" i="5"/>
  <c r="BM1133" i="5"/>
  <c r="BJ1133" i="5"/>
  <c r="BM1135" i="5"/>
  <c r="BL937" i="5"/>
  <c r="BL1139" i="5" l="1"/>
  <c r="BL1138" i="5"/>
  <c r="BL1143" i="5" s="1"/>
  <c r="BK1138" i="5"/>
  <c r="BK1143" i="5" s="1"/>
  <c r="BK1139" i="5"/>
  <c r="BM1138" i="5"/>
  <c r="BM1143" i="5" s="1"/>
  <c r="BM1139" i="5"/>
  <c r="BJ1138" i="5"/>
  <c r="BJ1139" i="5"/>
  <c r="BL938" i="5"/>
  <c r="BL940" i="5" s="1"/>
  <c r="BJ1143" i="5" l="1"/>
  <c r="BM936" i="5"/>
  <c r="BL942" i="5" l="1"/>
  <c r="BL909" i="5" l="1"/>
  <c r="BL107" i="5" l="1"/>
  <c r="BL651" i="5"/>
  <c r="BL910" i="5"/>
  <c r="BL652" i="5" l="1"/>
  <c r="BL233" i="5"/>
  <c r="BM904" i="5"/>
  <c r="BM988" i="5" l="1"/>
  <c r="BM999" i="5" s="1"/>
  <c r="BM898" i="5"/>
  <c r="BM950" i="5"/>
  <c r="BM103" i="5" s="1"/>
  <c r="BL1167" i="5"/>
  <c r="BL1169" i="5" s="1"/>
  <c r="BM901" i="5"/>
  <c r="BM949" i="5"/>
  <c r="BM929" i="5"/>
  <c r="BM907" i="5"/>
  <c r="BM627" i="5" l="1"/>
  <c r="BM192" i="5"/>
  <c r="BL1173" i="5"/>
  <c r="BL1170" i="5"/>
  <c r="BL1171" i="5" s="1"/>
  <c r="BL1154" i="5" s="1"/>
  <c r="BM104" i="5"/>
  <c r="BM1207" i="5"/>
  <c r="BM626" i="5"/>
  <c r="BM189" i="5"/>
  <c r="BM105" i="5"/>
  <c r="BM1002" i="5"/>
  <c r="BM646" i="5"/>
  <c r="BM190" i="5"/>
  <c r="BM101" i="5"/>
  <c r="BM1005" i="5"/>
  <c r="BM191" i="5"/>
  <c r="BM102" i="5"/>
  <c r="BM1003" i="5"/>
  <c r="BM968" i="5"/>
  <c r="BM973" i="5" s="1"/>
  <c r="BM958" i="5"/>
  <c r="BM961" i="5" s="1"/>
  <c r="BM912" i="5"/>
  <c r="BM908" i="5"/>
  <c r="BL1153" i="5" l="1"/>
  <c r="BL654" i="5"/>
  <c r="BL130" i="5"/>
  <c r="BL653" i="5"/>
  <c r="BL131" i="5"/>
  <c r="BM1006" i="5"/>
  <c r="BM110" i="5"/>
  <c r="BM643" i="5"/>
  <c r="BM974" i="5"/>
  <c r="BM914" i="5"/>
  <c r="BM951" i="5"/>
  <c r="BM638" i="5"/>
  <c r="BM106" i="5"/>
  <c r="BL1155" i="5" l="1"/>
  <c r="BL59" i="5"/>
  <c r="BL655" i="5"/>
  <c r="BL60" i="5"/>
  <c r="BJ1010" i="5"/>
  <c r="BM1010" i="5"/>
  <c r="BK1010" i="5"/>
  <c r="BL1010" i="5"/>
  <c r="BM226" i="5"/>
  <c r="BN966" i="5"/>
  <c r="BN970" i="5"/>
  <c r="BM628" i="5"/>
  <c r="BM195" i="5"/>
  <c r="BM114" i="5"/>
  <c r="BL1012" i="5" l="1"/>
  <c r="BL1017" i="5" s="1"/>
  <c r="BL1013" i="5"/>
  <c r="BK1012" i="5"/>
  <c r="BK1017" i="5" s="1"/>
  <c r="BK1013" i="5"/>
  <c r="BJ1013" i="5"/>
  <c r="BJ1012" i="5"/>
  <c r="BM1012" i="5"/>
  <c r="BM1017" i="5" s="1"/>
  <c r="BM1013" i="5"/>
  <c r="BM1150" i="5"/>
  <c r="BL237" i="5"/>
  <c r="BL1189" i="5"/>
  <c r="BN972" i="5"/>
  <c r="BN971" i="5"/>
  <c r="BN976" i="5"/>
  <c r="BM1164" i="5" l="1"/>
  <c r="BM1160" i="5"/>
  <c r="BL262" i="5"/>
  <c r="BL1191" i="5"/>
  <c r="BJ1017" i="5"/>
  <c r="BN642" i="5"/>
  <c r="BN109" i="5"/>
  <c r="BN712" i="5"/>
  <c r="BN679" i="5"/>
  <c r="BN644" i="5"/>
  <c r="BM193" i="5" l="1"/>
  <c r="BM1152" i="5"/>
  <c r="BM1208" i="5"/>
  <c r="BL1193" i="5"/>
  <c r="BL1196" i="5" s="1"/>
  <c r="BL1185" i="5" s="1"/>
  <c r="BL1197" i="5"/>
  <c r="BN718" i="5"/>
  <c r="BN720" i="5" s="1"/>
  <c r="BN108" i="5"/>
  <c r="BN685" i="5"/>
  <c r="BM1291" i="5" l="1"/>
  <c r="BM1228" i="5"/>
  <c r="BL139" i="5"/>
  <c r="BL216" i="5"/>
  <c r="BL656" i="5"/>
  <c r="BL1184" i="5"/>
  <c r="BL658" i="5"/>
  <c r="BL140" i="5"/>
  <c r="BN687" i="5"/>
  <c r="BM1467" i="5" l="1"/>
  <c r="BM1292" i="5" s="1"/>
  <c r="BM1290" i="5" s="1"/>
  <c r="BM1286" i="5"/>
  <c r="W1310" i="5"/>
  <c r="BM1234" i="5"/>
  <c r="BM1253" i="5"/>
  <c r="BM1229" i="5"/>
  <c r="BL61" i="5"/>
  <c r="BL217" i="5"/>
  <c r="BL1186" i="5"/>
  <c r="BL132" i="5"/>
  <c r="BL657" i="5"/>
  <c r="BL659" i="5" s="1"/>
  <c r="BL62" i="5"/>
  <c r="BN754" i="5"/>
  <c r="BN753" i="5"/>
  <c r="W1311" i="5" l="1"/>
  <c r="W1309" i="5" s="1"/>
  <c r="BM1287" i="5"/>
  <c r="BM1285" i="5" s="1"/>
  <c r="BM1284" i="5" s="1"/>
  <c r="BM1254" i="5"/>
  <c r="BM1259" i="5"/>
  <c r="BL63" i="5"/>
  <c r="BM214" i="5"/>
  <c r="BL248" i="5"/>
  <c r="BL225" i="5"/>
  <c r="BM622" i="5"/>
  <c r="BL247" i="5"/>
  <c r="BM1182" i="5"/>
  <c r="BL133" i="5"/>
  <c r="BL55" i="5"/>
  <c r="BN695" i="5"/>
  <c r="BN1151" i="5"/>
  <c r="BN696" i="5"/>
  <c r="BN1183" i="5"/>
  <c r="BN758" i="5"/>
  <c r="BM1235" i="5"/>
  <c r="BM1230" i="5"/>
  <c r="BL249" i="5" l="1"/>
  <c r="BL256" i="5" s="1"/>
  <c r="BM1192" i="5"/>
  <c r="BM691" i="5"/>
  <c r="BM625" i="5"/>
  <c r="BM635" i="5" s="1"/>
  <c r="BM641" i="5" s="1"/>
  <c r="BM645" i="5" s="1"/>
  <c r="BL143" i="5"/>
  <c r="BL136" i="5"/>
  <c r="BL56" i="5"/>
  <c r="BL66" i="5" s="1"/>
  <c r="BN129" i="5"/>
  <c r="BM1283" i="5"/>
  <c r="BN1227" i="5"/>
  <c r="BM1236" i="5"/>
  <c r="BM1475" i="5" s="1"/>
  <c r="BM1473" i="5" s="1"/>
  <c r="BM1477" i="5" s="1"/>
  <c r="BM1260" i="5"/>
  <c r="BM1255" i="5"/>
  <c r="AT72" i="5" l="1"/>
  <c r="BM697" i="5"/>
  <c r="BM1109" i="5"/>
  <c r="BM1115" i="5" s="1"/>
  <c r="BM1108" i="5"/>
  <c r="BM1114" i="5" s="1"/>
  <c r="BM986" i="5"/>
  <c r="BM992" i="5" s="1"/>
  <c r="BM985" i="5"/>
  <c r="BM991" i="5" s="1"/>
  <c r="BL137" i="5"/>
  <c r="BN54" i="5"/>
  <c r="W1308" i="5"/>
  <c r="BM1280" i="5"/>
  <c r="BN1233" i="5"/>
  <c r="BM1479" i="5"/>
  <c r="BM1478" i="5"/>
  <c r="BM1486" i="5" s="1"/>
  <c r="BM183" i="5"/>
  <c r="BN1252" i="5"/>
  <c r="BM1261" i="5"/>
  <c r="BM222" i="5" s="1"/>
  <c r="BM699" i="5" l="1"/>
  <c r="BM1116" i="5"/>
  <c r="BM123" i="5"/>
  <c r="BM649" i="5"/>
  <c r="BM113" i="5"/>
  <c r="BM993" i="5"/>
  <c r="BM647" i="5"/>
  <c r="BM112" i="5"/>
  <c r="BL141" i="5"/>
  <c r="W1305" i="5"/>
  <c r="BM1297" i="5"/>
  <c r="BM1267" i="5"/>
  <c r="BM184" i="5"/>
  <c r="BN1258" i="5"/>
  <c r="BM236" i="5" l="1"/>
  <c r="BN1113" i="5"/>
  <c r="BM234" i="5"/>
  <c r="BN990" i="5"/>
  <c r="BM650" i="5"/>
  <c r="BL661" i="5"/>
  <c r="BM135" i="5"/>
  <c r="W1325" i="5"/>
  <c r="W1316" i="5"/>
  <c r="BM1298" i="5"/>
  <c r="BM1302" i="5"/>
  <c r="BM203" i="5"/>
  <c r="BN1111" i="5" l="1"/>
  <c r="BN1122" i="5" s="1"/>
  <c r="BN1119" i="5"/>
  <c r="BN996" i="5"/>
  <c r="BM931" i="5"/>
  <c r="BM933" i="5" s="1"/>
  <c r="AZ1386" i="5"/>
  <c r="AY1386" i="5"/>
  <c r="AX1386" i="5"/>
  <c r="AW1386" i="5"/>
  <c r="AV1386" i="5"/>
  <c r="AU1386" i="5"/>
  <c r="AT1386" i="5"/>
  <c r="AS1386" i="5"/>
  <c r="AR1386" i="5"/>
  <c r="AQ1386" i="5"/>
  <c r="AP1386" i="5"/>
  <c r="AO1386" i="5"/>
  <c r="AN1386" i="5"/>
  <c r="AM1386" i="5"/>
  <c r="AL1386" i="5"/>
  <c r="AK1386" i="5"/>
  <c r="AJ1386" i="5"/>
  <c r="AI1386" i="5"/>
  <c r="AH1386" i="5"/>
  <c r="AG1386" i="5"/>
  <c r="AF1386" i="5"/>
  <c r="AE1386" i="5"/>
  <c r="AD1386" i="5"/>
  <c r="AC1386" i="5"/>
  <c r="AB1386" i="5"/>
  <c r="AA1386" i="5"/>
  <c r="Z1386" i="5"/>
  <c r="Y1386" i="5"/>
  <c r="X1386" i="5"/>
  <c r="BM211" i="5"/>
  <c r="BN201" i="5" l="1"/>
  <c r="BN1128" i="5"/>
  <c r="BN117" i="5"/>
  <c r="BN122" i="5"/>
  <c r="BN202" i="5"/>
  <c r="BN1127" i="5"/>
  <c r="BN111" i="5"/>
  <c r="BN194" i="5"/>
  <c r="BN648" i="5"/>
  <c r="BN1004" i="5"/>
  <c r="X1340" i="5"/>
  <c r="BM215" i="5"/>
  <c r="BN1129" i="5" l="1"/>
  <c r="BN1135" i="5" l="1"/>
  <c r="BM937" i="5"/>
  <c r="BM938" i="5" l="1"/>
  <c r="BM940" i="5" s="1"/>
  <c r="BN936" i="5" l="1"/>
  <c r="BM942" i="5" l="1"/>
  <c r="BM909" i="5" l="1"/>
  <c r="BM107" i="5" l="1"/>
  <c r="BM651" i="5"/>
  <c r="BM910" i="5"/>
  <c r="BM652" i="5" l="1"/>
  <c r="BM233" i="5"/>
  <c r="BN904" i="5"/>
  <c r="BN988" i="5" l="1"/>
  <c r="BN999" i="5" s="1"/>
  <c r="BN898" i="5"/>
  <c r="BN950" i="5"/>
  <c r="BN103" i="5" s="1"/>
  <c r="BM1167" i="5"/>
  <c r="BM1169" i="5" s="1"/>
  <c r="BN901" i="5"/>
  <c r="BN949" i="5"/>
  <c r="BN929" i="5"/>
  <c r="BN907" i="5"/>
  <c r="BN627" i="5" l="1"/>
  <c r="BN192" i="5"/>
  <c r="BM1173" i="5"/>
  <c r="BM1170" i="5"/>
  <c r="BM1171" i="5" s="1"/>
  <c r="BM1154" i="5" s="1"/>
  <c r="BN104" i="5"/>
  <c r="BN1207" i="5"/>
  <c r="BN626" i="5"/>
  <c r="BN189" i="5"/>
  <c r="BN105" i="5"/>
  <c r="BN1002" i="5"/>
  <c r="BN646" i="5"/>
  <c r="BN190" i="5"/>
  <c r="BN101" i="5"/>
  <c r="BN1005" i="5"/>
  <c r="BN191" i="5"/>
  <c r="BN102" i="5"/>
  <c r="BN1003" i="5"/>
  <c r="BN968" i="5"/>
  <c r="BN973" i="5" s="1"/>
  <c r="BN958" i="5"/>
  <c r="BN961" i="5" s="1"/>
  <c r="BN912" i="5"/>
  <c r="BN908" i="5"/>
  <c r="BN638" i="5" l="1"/>
  <c r="BN106" i="5"/>
  <c r="BM1153" i="5"/>
  <c r="BM654" i="5"/>
  <c r="BM130" i="5"/>
  <c r="BM653" i="5"/>
  <c r="BM131" i="5"/>
  <c r="BN1006" i="5"/>
  <c r="BN110" i="5"/>
  <c r="BN643" i="5"/>
  <c r="BN974" i="5"/>
  <c r="BN914" i="5"/>
  <c r="BN951" i="5"/>
  <c r="BM1155" i="5" l="1"/>
  <c r="BM59" i="5"/>
  <c r="BM655" i="5"/>
  <c r="BM60" i="5"/>
  <c r="BN226" i="5"/>
  <c r="BO966" i="5"/>
  <c r="BO970" i="5"/>
  <c r="BN628" i="5"/>
  <c r="BN195" i="5"/>
  <c r="BN114" i="5"/>
  <c r="BN1150" i="5" l="1"/>
  <c r="BM237" i="5"/>
  <c r="BM1189" i="5"/>
  <c r="BO972" i="5"/>
  <c r="BO971" i="5"/>
  <c r="BO976" i="5"/>
  <c r="BN1164" i="5" l="1"/>
  <c r="BN1160" i="5"/>
  <c r="BM262" i="5"/>
  <c r="BM1191" i="5"/>
  <c r="BO642" i="5"/>
  <c r="BO109" i="5"/>
  <c r="BO712" i="5"/>
  <c r="BO679" i="5"/>
  <c r="BO644" i="5"/>
  <c r="BN193" i="5" l="1"/>
  <c r="BN1152" i="5"/>
  <c r="BN1208" i="5"/>
  <c r="BM1193" i="5"/>
  <c r="BM1196" i="5" s="1"/>
  <c r="BM1185" i="5" s="1"/>
  <c r="BM1197" i="5"/>
  <c r="BO718" i="5"/>
  <c r="BO720" i="5" s="1"/>
  <c r="BO108" i="5"/>
  <c r="BO685" i="5"/>
  <c r="BN1291" i="5" l="1"/>
  <c r="BN1228" i="5"/>
  <c r="BM139" i="5"/>
  <c r="BM216" i="5"/>
  <c r="BM656" i="5"/>
  <c r="BM1184" i="5"/>
  <c r="BM658" i="5"/>
  <c r="BM140" i="5"/>
  <c r="BO687" i="5"/>
  <c r="BN1286" i="5" l="1"/>
  <c r="BN1467" i="5"/>
  <c r="BN1292" i="5" s="1"/>
  <c r="BN1290" i="5" s="1"/>
  <c r="BN1234" i="5"/>
  <c r="BN1253" i="5"/>
  <c r="BN1229" i="5"/>
  <c r="BM61" i="5"/>
  <c r="BM217" i="5"/>
  <c r="BM1186" i="5"/>
  <c r="BM132" i="5"/>
  <c r="BM657" i="5"/>
  <c r="BM659" i="5" s="1"/>
  <c r="BM62" i="5"/>
  <c r="BO754" i="5"/>
  <c r="BO753" i="5"/>
  <c r="BN1235" i="5" l="1"/>
  <c r="BN1283" i="5" s="1"/>
  <c r="BN1230" i="5"/>
  <c r="BN1287" i="5"/>
  <c r="BN1285" i="5" s="1"/>
  <c r="BN1284" i="5" s="1"/>
  <c r="BN1254" i="5"/>
  <c r="BN1259" i="5"/>
  <c r="BM63" i="5"/>
  <c r="BN214" i="5"/>
  <c r="BM248" i="5"/>
  <c r="BM225" i="5"/>
  <c r="BN622" i="5"/>
  <c r="BM247" i="5"/>
  <c r="BN1182" i="5"/>
  <c r="BM133" i="5"/>
  <c r="BM55" i="5"/>
  <c r="BO695" i="5"/>
  <c r="BO1151" i="5"/>
  <c r="BO696" i="5"/>
  <c r="BO1183" i="5"/>
  <c r="BO758" i="5"/>
  <c r="BM249" i="5" l="1"/>
  <c r="BM256" i="5" s="1"/>
  <c r="BO1227" i="5"/>
  <c r="BO1233" i="5" s="1"/>
  <c r="BN1236" i="5"/>
  <c r="BN1475" i="5" s="1"/>
  <c r="BN1473" i="5" s="1"/>
  <c r="BN1477" i="5" s="1"/>
  <c r="BN1280" i="5"/>
  <c r="BN1192" i="5"/>
  <c r="BN691" i="5"/>
  <c r="BN625" i="5"/>
  <c r="BN635" i="5" s="1"/>
  <c r="BN641" i="5" s="1"/>
  <c r="BN645" i="5" s="1"/>
  <c r="BM136" i="5"/>
  <c r="BM143" i="5"/>
  <c r="BM56" i="5"/>
  <c r="BM66" i="5" s="1"/>
  <c r="BO129" i="5"/>
  <c r="BN1260" i="5"/>
  <c r="BN1255" i="5"/>
  <c r="AU72" i="5" l="1"/>
  <c r="BN1479" i="5"/>
  <c r="BN1478" i="5"/>
  <c r="BN1486" i="5" s="1"/>
  <c r="BN1267" i="5"/>
  <c r="BN1297" i="5"/>
  <c r="BN697" i="5"/>
  <c r="BN1109" i="5"/>
  <c r="BN1115" i="5" s="1"/>
  <c r="BN1108" i="5"/>
  <c r="BN1114" i="5" s="1"/>
  <c r="BN986" i="5"/>
  <c r="BN992" i="5" s="1"/>
  <c r="BN985" i="5"/>
  <c r="BN991" i="5" s="1"/>
  <c r="BM137" i="5"/>
  <c r="BO54" i="5"/>
  <c r="BN183" i="5"/>
  <c r="BO1252" i="5"/>
  <c r="BN1261" i="5"/>
  <c r="BN222" i="5" s="1"/>
  <c r="BN1298" i="5" l="1"/>
  <c r="BN1302" i="5"/>
  <c r="BN699" i="5"/>
  <c r="BN1116" i="5"/>
  <c r="BN123" i="5"/>
  <c r="BN649" i="5"/>
  <c r="BN113" i="5"/>
  <c r="BN993" i="5"/>
  <c r="BN647" i="5"/>
  <c r="BN112" i="5"/>
  <c r="BM141" i="5"/>
  <c r="BN184" i="5"/>
  <c r="BO1258" i="5"/>
  <c r="BN236" i="5" l="1"/>
  <c r="BO1113" i="5"/>
  <c r="BN234" i="5"/>
  <c r="BO990" i="5"/>
  <c r="BN650" i="5"/>
  <c r="BM661" i="5"/>
  <c r="BN135" i="5"/>
  <c r="BN203" i="5"/>
  <c r="BO1111" i="5" l="1"/>
  <c r="BO1122" i="5" s="1"/>
  <c r="BO1119" i="5"/>
  <c r="BO996" i="5"/>
  <c r="BN931" i="5"/>
  <c r="BN933" i="5" s="1"/>
  <c r="BN211" i="5"/>
  <c r="BO201" i="5" l="1"/>
  <c r="BO1128" i="5"/>
  <c r="BO117" i="5"/>
  <c r="BO122" i="5"/>
  <c r="BO202" i="5"/>
  <c r="BO1127" i="5"/>
  <c r="BO111" i="5"/>
  <c r="BO194" i="5"/>
  <c r="BO648" i="5"/>
  <c r="BO1004" i="5"/>
  <c r="BN215" i="5"/>
  <c r="BO1129" i="5" l="1"/>
  <c r="BO1135" i="5" l="1"/>
  <c r="BN937" i="5"/>
  <c r="BN938" i="5" l="1"/>
  <c r="BN940" i="5" s="1"/>
  <c r="BO936" i="5" l="1"/>
  <c r="BN942" i="5" l="1"/>
  <c r="BN909" i="5" l="1"/>
  <c r="BN107" i="5" l="1"/>
  <c r="BN651" i="5"/>
  <c r="BN910" i="5"/>
  <c r="BN652" i="5" l="1"/>
  <c r="BN233" i="5"/>
  <c r="BO904" i="5"/>
  <c r="BO988" i="5" l="1"/>
  <c r="BO999" i="5" s="1"/>
  <c r="BO898" i="5"/>
  <c r="BO950" i="5"/>
  <c r="BO103" i="5" s="1"/>
  <c r="BN1167" i="5"/>
  <c r="BN1169" i="5" s="1"/>
  <c r="BO901" i="5"/>
  <c r="BO949" i="5"/>
  <c r="BO929" i="5"/>
  <c r="BO907" i="5"/>
  <c r="BO627" i="5" l="1"/>
  <c r="BO192" i="5"/>
  <c r="BN1173" i="5"/>
  <c r="BN1170" i="5"/>
  <c r="BN1171" i="5" s="1"/>
  <c r="BN1154" i="5" s="1"/>
  <c r="BO104" i="5"/>
  <c r="BO1207" i="5"/>
  <c r="BO626" i="5"/>
  <c r="BO189" i="5"/>
  <c r="BO105" i="5"/>
  <c r="BO1002" i="5"/>
  <c r="BO646" i="5"/>
  <c r="BO190" i="5"/>
  <c r="BO101" i="5"/>
  <c r="BO1005" i="5"/>
  <c r="BO191" i="5"/>
  <c r="BO102" i="5"/>
  <c r="BO1003" i="5"/>
  <c r="BO968" i="5"/>
  <c r="BO973" i="5" s="1"/>
  <c r="BO958" i="5"/>
  <c r="BO961" i="5" s="1"/>
  <c r="BO912" i="5"/>
  <c r="BO908" i="5"/>
  <c r="BN1153" i="5" l="1"/>
  <c r="BN654" i="5"/>
  <c r="BN130" i="5"/>
  <c r="BN653" i="5"/>
  <c r="BN131" i="5"/>
  <c r="BO1006" i="5"/>
  <c r="BO110" i="5"/>
  <c r="BO643" i="5"/>
  <c r="BO974" i="5"/>
  <c r="BO914" i="5"/>
  <c r="BO951" i="5"/>
  <c r="BO638" i="5"/>
  <c r="BO106" i="5"/>
  <c r="BN1155" i="5" l="1"/>
  <c r="BN59" i="5"/>
  <c r="BN655" i="5"/>
  <c r="BN60" i="5"/>
  <c r="BO226" i="5"/>
  <c r="BP966" i="5"/>
  <c r="BP970" i="5"/>
  <c r="BO628" i="5"/>
  <c r="BO195" i="5"/>
  <c r="BO114" i="5"/>
  <c r="BO1150" i="5" l="1"/>
  <c r="BN237" i="5"/>
  <c r="BN1189" i="5"/>
  <c r="BP972" i="5"/>
  <c r="BP971" i="5"/>
  <c r="BP976" i="5"/>
  <c r="BO1164" i="5" l="1"/>
  <c r="BO1160" i="5"/>
  <c r="BN262" i="5"/>
  <c r="BN1191" i="5"/>
  <c r="BP642" i="5"/>
  <c r="BP109" i="5"/>
  <c r="BP712" i="5"/>
  <c r="BP679" i="5"/>
  <c r="BP644" i="5"/>
  <c r="BO193" i="5" l="1"/>
  <c r="BO1152" i="5"/>
  <c r="BO1208" i="5"/>
  <c r="BN1193" i="5"/>
  <c r="BN1196" i="5" s="1"/>
  <c r="BN1185" i="5" s="1"/>
  <c r="BN1197" i="5"/>
  <c r="BP718" i="5"/>
  <c r="BP720" i="5" s="1"/>
  <c r="BP108" i="5"/>
  <c r="BP685" i="5"/>
  <c r="BO1291" i="5" l="1"/>
  <c r="BO1228" i="5"/>
  <c r="BN139" i="5"/>
  <c r="BN216" i="5"/>
  <c r="BN656" i="5"/>
  <c r="BN1184" i="5"/>
  <c r="BN658" i="5"/>
  <c r="BN140" i="5"/>
  <c r="BP687" i="5"/>
  <c r="BO1467" i="5" l="1"/>
  <c r="BO1292" i="5" s="1"/>
  <c r="BO1290" i="5" s="1"/>
  <c r="BO1286" i="5"/>
  <c r="BO1234" i="5"/>
  <c r="BO1253" i="5"/>
  <c r="BO1229" i="5"/>
  <c r="BN61" i="5"/>
  <c r="BN217" i="5"/>
  <c r="BN1186" i="5"/>
  <c r="BN132" i="5"/>
  <c r="BN657" i="5"/>
  <c r="BN659" i="5" s="1"/>
  <c r="BN62" i="5"/>
  <c r="BP754" i="5"/>
  <c r="BP753" i="5"/>
  <c r="BO1287" i="5" l="1"/>
  <c r="BO1285" i="5" s="1"/>
  <c r="BO1284" i="5" s="1"/>
  <c r="BO1254" i="5"/>
  <c r="BO1259" i="5"/>
  <c r="BN63" i="5"/>
  <c r="BO214" i="5"/>
  <c r="BN248" i="5"/>
  <c r="BN225" i="5"/>
  <c r="BO622" i="5"/>
  <c r="BN247" i="5"/>
  <c r="BO1182" i="5"/>
  <c r="BN133" i="5"/>
  <c r="BN55" i="5"/>
  <c r="BP695" i="5"/>
  <c r="BP1151" i="5"/>
  <c r="BP696" i="5"/>
  <c r="BP1183" i="5"/>
  <c r="BP758" i="5"/>
  <c r="BO1235" i="5"/>
  <c r="BO1230" i="5"/>
  <c r="BN249" i="5" l="1"/>
  <c r="BN256" i="5" s="1"/>
  <c r="BO1192" i="5"/>
  <c r="BO691" i="5"/>
  <c r="BO625" i="5"/>
  <c r="BO635" i="5" s="1"/>
  <c r="BO641" i="5" s="1"/>
  <c r="BO645" i="5" s="1"/>
  <c r="BN136" i="5"/>
  <c r="BN143" i="5"/>
  <c r="BN56" i="5"/>
  <c r="BN66" i="5" s="1"/>
  <c r="BP129" i="5"/>
  <c r="BO1283" i="5"/>
  <c r="BP1227" i="5"/>
  <c r="BO1236" i="5"/>
  <c r="BO1475" i="5" s="1"/>
  <c r="BO1473" i="5" s="1"/>
  <c r="BO1477" i="5" s="1"/>
  <c r="BO1260" i="5"/>
  <c r="BO1255" i="5"/>
  <c r="AV72" i="5" l="1"/>
  <c r="BO697" i="5"/>
  <c r="BO1109" i="5"/>
  <c r="BO1115" i="5" s="1"/>
  <c r="BO1108" i="5"/>
  <c r="BO1114" i="5" s="1"/>
  <c r="BO986" i="5"/>
  <c r="BO992" i="5" s="1"/>
  <c r="BO985" i="5"/>
  <c r="BO991" i="5" s="1"/>
  <c r="BN137" i="5"/>
  <c r="BP54" i="5"/>
  <c r="BO1280" i="5"/>
  <c r="BP1233" i="5"/>
  <c r="BO1479" i="5"/>
  <c r="BO1478" i="5"/>
  <c r="BO1486" i="5" s="1"/>
  <c r="BO183" i="5"/>
  <c r="BP1252" i="5"/>
  <c r="BO1261" i="5"/>
  <c r="BO222" i="5" s="1"/>
  <c r="BO699" i="5" l="1"/>
  <c r="BO1116" i="5"/>
  <c r="BO123" i="5"/>
  <c r="BO649" i="5"/>
  <c r="BO113" i="5"/>
  <c r="BO993" i="5"/>
  <c r="BO647" i="5"/>
  <c r="BO112" i="5"/>
  <c r="BN141" i="5"/>
  <c r="BO1297" i="5"/>
  <c r="BO1267" i="5"/>
  <c r="BO184" i="5"/>
  <c r="BP1258" i="5"/>
  <c r="BO236" i="5" l="1"/>
  <c r="BP1113" i="5"/>
  <c r="BO234" i="5"/>
  <c r="BP990" i="5"/>
  <c r="BO650" i="5"/>
  <c r="BN661" i="5"/>
  <c r="BO135" i="5"/>
  <c r="BO1298" i="5"/>
  <c r="BO1302" i="5"/>
  <c r="BO203" i="5"/>
  <c r="BP1111" i="5" l="1"/>
  <c r="BP1122" i="5" s="1"/>
  <c r="BP1119" i="5"/>
  <c r="BP996" i="5"/>
  <c r="BO931" i="5"/>
  <c r="BO933" i="5" s="1"/>
  <c r="BO211" i="5"/>
  <c r="BP201" i="5" l="1"/>
  <c r="BP1128" i="5"/>
  <c r="BP117" i="5"/>
  <c r="BP122" i="5"/>
  <c r="BP202" i="5"/>
  <c r="BP1127" i="5"/>
  <c r="BP111" i="5"/>
  <c r="BP194" i="5"/>
  <c r="BP648" i="5"/>
  <c r="BP1004" i="5"/>
  <c r="BO215" i="5"/>
  <c r="BP1129" i="5" l="1"/>
  <c r="BP1135" i="5" l="1"/>
  <c r="BO937" i="5"/>
  <c r="BO938" i="5" l="1"/>
  <c r="BO940" i="5" s="1"/>
  <c r="BP936" i="5" l="1"/>
  <c r="BO942" i="5" l="1"/>
  <c r="BO909" i="5" l="1"/>
  <c r="BO910" i="5" l="1"/>
  <c r="BO107" i="5"/>
  <c r="BO651" i="5"/>
  <c r="BP904" i="5" l="1"/>
  <c r="BO233" i="5"/>
  <c r="BO652" i="5"/>
  <c r="BP988" i="5" l="1"/>
  <c r="BP999" i="5" s="1"/>
  <c r="BP898" i="5"/>
  <c r="BP950" i="5"/>
  <c r="BP103" i="5" s="1"/>
  <c r="BP901" i="5"/>
  <c r="BP949" i="5"/>
  <c r="BP929" i="5"/>
  <c r="BP907" i="5"/>
  <c r="BO1167" i="5"/>
  <c r="BO1169" i="5" s="1"/>
  <c r="BP627" i="5" l="1"/>
  <c r="BP192" i="5"/>
  <c r="BP104" i="5"/>
  <c r="BP1207" i="5"/>
  <c r="BP626" i="5"/>
  <c r="BP189" i="5"/>
  <c r="BP105" i="5"/>
  <c r="BP1002" i="5"/>
  <c r="BP646" i="5"/>
  <c r="BP190" i="5"/>
  <c r="BP101" i="5"/>
  <c r="BP1005" i="5"/>
  <c r="BP191" i="5"/>
  <c r="BP102" i="5"/>
  <c r="BP1003" i="5"/>
  <c r="BP968" i="5"/>
  <c r="BP973" i="5" s="1"/>
  <c r="BP958" i="5"/>
  <c r="BP961" i="5" s="1"/>
  <c r="BP912" i="5"/>
  <c r="BO1173" i="5"/>
  <c r="BO1170" i="5"/>
  <c r="BO1171" i="5" s="1"/>
  <c r="BO1154" i="5" s="1"/>
  <c r="BP908" i="5"/>
  <c r="BP106" i="5" l="1"/>
  <c r="BP638" i="5"/>
  <c r="BP1006" i="5"/>
  <c r="BP110" i="5"/>
  <c r="BP643" i="5"/>
  <c r="BP974" i="5"/>
  <c r="BP914" i="5"/>
  <c r="BO1153" i="5"/>
  <c r="BO654" i="5"/>
  <c r="BO130" i="5"/>
  <c r="BO653" i="5"/>
  <c r="BO131" i="5"/>
  <c r="BP951" i="5"/>
  <c r="BP226" i="5" l="1"/>
  <c r="BQ966" i="5"/>
  <c r="BQ970" i="5"/>
  <c r="BO1155" i="5"/>
  <c r="BO59" i="5"/>
  <c r="BO655" i="5"/>
  <c r="BO60" i="5"/>
  <c r="BP628" i="5"/>
  <c r="BP195" i="5"/>
  <c r="BP114" i="5"/>
  <c r="BQ972" i="5" l="1"/>
  <c r="BQ971" i="5"/>
  <c r="BQ976" i="5"/>
  <c r="BP1150" i="5"/>
  <c r="BO237" i="5"/>
  <c r="BO1189" i="5"/>
  <c r="BQ642" i="5" l="1"/>
  <c r="BQ109" i="5"/>
  <c r="BQ712" i="5"/>
  <c r="BQ679" i="5"/>
  <c r="BQ644" i="5"/>
  <c r="BP1164" i="5"/>
  <c r="BP1160" i="5"/>
  <c r="BO262" i="5"/>
  <c r="BO1191" i="5"/>
  <c r="BQ718" i="5" l="1"/>
  <c r="BQ720" i="5" s="1"/>
  <c r="BQ108" i="5"/>
  <c r="BQ685" i="5"/>
  <c r="BP193" i="5"/>
  <c r="BP1152" i="5"/>
  <c r="BP1208" i="5"/>
  <c r="BO1193" i="5"/>
  <c r="BO1196" i="5" s="1"/>
  <c r="BO1185" i="5" s="1"/>
  <c r="BO1197" i="5"/>
  <c r="BQ687" i="5" l="1"/>
  <c r="BP1291" i="5"/>
  <c r="BP1228" i="5"/>
  <c r="BO139" i="5"/>
  <c r="BO216" i="5"/>
  <c r="BO656" i="5"/>
  <c r="BO1184" i="5"/>
  <c r="BO658" i="5"/>
  <c r="BO140" i="5"/>
  <c r="BQ754" i="5" l="1"/>
  <c r="BQ753" i="5"/>
  <c r="BP1467" i="5"/>
  <c r="BP1292" i="5" s="1"/>
  <c r="BP1290" i="5" s="1"/>
  <c r="BP1286" i="5"/>
  <c r="BP1234" i="5"/>
  <c r="BP1253" i="5"/>
  <c r="BP1229" i="5"/>
  <c r="BO61" i="5"/>
  <c r="BO217" i="5"/>
  <c r="BO1186" i="5"/>
  <c r="BO132" i="5"/>
  <c r="BO657" i="5"/>
  <c r="BO659" i="5" s="1"/>
  <c r="BO62" i="5"/>
  <c r="BQ695" i="5" l="1"/>
  <c r="BQ1151" i="5"/>
  <c r="BQ696" i="5"/>
  <c r="BQ1183" i="5"/>
  <c r="BQ758" i="5"/>
  <c r="BP1287" i="5"/>
  <c r="BP1285" i="5" s="1"/>
  <c r="BP1284" i="5" s="1"/>
  <c r="BP1254" i="5"/>
  <c r="BP1259" i="5"/>
  <c r="BO63" i="5"/>
  <c r="BP214" i="5"/>
  <c r="BO248" i="5"/>
  <c r="BO225" i="5"/>
  <c r="BP622" i="5"/>
  <c r="BO247" i="5"/>
  <c r="BP1182" i="5"/>
  <c r="BO133" i="5"/>
  <c r="BO55" i="5"/>
  <c r="BP1235" i="5"/>
  <c r="BP1230" i="5"/>
  <c r="BO249" i="5" l="1"/>
  <c r="BO256" i="5" s="1"/>
  <c r="BQ129" i="5"/>
  <c r="BP1192" i="5"/>
  <c r="BP691" i="5"/>
  <c r="BP625" i="5"/>
  <c r="BP635" i="5" s="1"/>
  <c r="BP641" i="5" s="1"/>
  <c r="BP645" i="5" s="1"/>
  <c r="BO136" i="5"/>
  <c r="BO143" i="5"/>
  <c r="BO56" i="5"/>
  <c r="BO66" i="5" s="1"/>
  <c r="BP1283" i="5"/>
  <c r="BQ1227" i="5"/>
  <c r="BP1236" i="5"/>
  <c r="BP1475" i="5" s="1"/>
  <c r="BP1473" i="5" s="1"/>
  <c r="BP1477" i="5" s="1"/>
  <c r="BP1260" i="5"/>
  <c r="BP1255" i="5"/>
  <c r="AW72" i="5" l="1"/>
  <c r="BQ54" i="5"/>
  <c r="BP697" i="5"/>
  <c r="BP1109" i="5"/>
  <c r="BP1115" i="5" s="1"/>
  <c r="BP1108" i="5"/>
  <c r="BP1114" i="5" s="1"/>
  <c r="BP986" i="5"/>
  <c r="BP992" i="5" s="1"/>
  <c r="BP985" i="5"/>
  <c r="BP991" i="5" s="1"/>
  <c r="BO137" i="5"/>
  <c r="BP1280" i="5"/>
  <c r="BQ1233" i="5"/>
  <c r="BP1479" i="5"/>
  <c r="BP1478" i="5"/>
  <c r="BP1486" i="5" s="1"/>
  <c r="BP183" i="5"/>
  <c r="BQ1252" i="5"/>
  <c r="BP1261" i="5"/>
  <c r="BP222" i="5" s="1"/>
  <c r="BP699" i="5" l="1"/>
  <c r="BP1116" i="5"/>
  <c r="BP123" i="5"/>
  <c r="BP649" i="5"/>
  <c r="BP113" i="5"/>
  <c r="BP993" i="5"/>
  <c r="BP647" i="5"/>
  <c r="BP112" i="5"/>
  <c r="BO141" i="5"/>
  <c r="BP1297" i="5"/>
  <c r="BP1267" i="5"/>
  <c r="BP184" i="5"/>
  <c r="BQ1258" i="5"/>
  <c r="BP236" i="5" l="1"/>
  <c r="BQ1113" i="5"/>
  <c r="BP234" i="5"/>
  <c r="BQ990" i="5"/>
  <c r="BP650" i="5"/>
  <c r="BO661" i="5"/>
  <c r="BP135" i="5"/>
  <c r="BP1298" i="5"/>
  <c r="BP1302" i="5"/>
  <c r="BP203" i="5"/>
  <c r="BQ1111" i="5" l="1"/>
  <c r="BQ1122" i="5" s="1"/>
  <c r="BQ1119" i="5"/>
  <c r="BQ996" i="5"/>
  <c r="BP931" i="5"/>
  <c r="BP933" i="5" s="1"/>
  <c r="BP211" i="5"/>
  <c r="BQ201" i="5" l="1"/>
  <c r="BQ1128" i="5"/>
  <c r="BQ117" i="5"/>
  <c r="BQ122" i="5"/>
  <c r="BQ202" i="5"/>
  <c r="BQ1127" i="5"/>
  <c r="BQ111" i="5"/>
  <c r="BQ194" i="5"/>
  <c r="BQ648" i="5"/>
  <c r="BQ1004" i="5"/>
  <c r="BP215" i="5"/>
  <c r="BQ1129" i="5" l="1"/>
  <c r="BP1133" i="5" l="1"/>
  <c r="BO1133" i="5"/>
  <c r="BQ1133" i="5"/>
  <c r="BN1133" i="5"/>
  <c r="BQ1135" i="5"/>
  <c r="BP937" i="5"/>
  <c r="BP1138" i="5" l="1"/>
  <c r="BP1143" i="5" s="1"/>
  <c r="BP1139" i="5"/>
  <c r="BO1139" i="5"/>
  <c r="BO1138" i="5"/>
  <c r="BO1143" i="5" s="1"/>
  <c r="BQ1138" i="5"/>
  <c r="BQ1143" i="5" s="1"/>
  <c r="BQ1139" i="5"/>
  <c r="BN1138" i="5"/>
  <c r="BN1139" i="5"/>
  <c r="BP938" i="5"/>
  <c r="BP940" i="5" s="1"/>
  <c r="BN1143" i="5" l="1"/>
  <c r="BQ936" i="5"/>
  <c r="BP942" i="5" l="1"/>
  <c r="BP909" i="5" l="1"/>
  <c r="BP107" i="5" l="1"/>
  <c r="BP651" i="5"/>
  <c r="BP910" i="5"/>
  <c r="BP652" i="5" l="1"/>
  <c r="BP233" i="5"/>
  <c r="BQ904" i="5"/>
  <c r="BQ988" i="5" l="1"/>
  <c r="BQ999" i="5" s="1"/>
  <c r="BQ898" i="5"/>
  <c r="BQ950" i="5"/>
  <c r="BQ103" i="5" s="1"/>
  <c r="BP1167" i="5"/>
  <c r="BP1169" i="5" s="1"/>
  <c r="BQ901" i="5"/>
  <c r="BQ949" i="5"/>
  <c r="BQ929" i="5"/>
  <c r="BQ907" i="5"/>
  <c r="BQ627" i="5" l="1"/>
  <c r="BQ192" i="5"/>
  <c r="BP1173" i="5"/>
  <c r="BP1170" i="5"/>
  <c r="BP1171" i="5" s="1"/>
  <c r="BP1154" i="5" s="1"/>
  <c r="BQ104" i="5"/>
  <c r="BQ1207" i="5"/>
  <c r="BQ626" i="5"/>
  <c r="BQ189" i="5"/>
  <c r="BQ105" i="5"/>
  <c r="BQ1002" i="5"/>
  <c r="BQ646" i="5"/>
  <c r="BQ190" i="5"/>
  <c r="BQ101" i="5"/>
  <c r="BQ1005" i="5"/>
  <c r="BQ191" i="5"/>
  <c r="BQ102" i="5"/>
  <c r="BQ1003" i="5"/>
  <c r="BQ968" i="5"/>
  <c r="BQ973" i="5" s="1"/>
  <c r="BQ958" i="5"/>
  <c r="BQ961" i="5" s="1"/>
  <c r="BQ912" i="5"/>
  <c r="BQ908" i="5"/>
  <c r="BP1153" i="5" l="1"/>
  <c r="BP654" i="5"/>
  <c r="BP130" i="5"/>
  <c r="BP653" i="5"/>
  <c r="BP131" i="5"/>
  <c r="BQ1006" i="5"/>
  <c r="BQ110" i="5"/>
  <c r="BQ643" i="5"/>
  <c r="BQ974" i="5"/>
  <c r="BQ914" i="5"/>
  <c r="BQ951" i="5"/>
  <c r="BQ638" i="5"/>
  <c r="BQ106" i="5"/>
  <c r="BP1155" i="5" l="1"/>
  <c r="BP59" i="5"/>
  <c r="BP655" i="5"/>
  <c r="BP60" i="5"/>
  <c r="BO1010" i="5"/>
  <c r="BN1010" i="5"/>
  <c r="BQ1010" i="5"/>
  <c r="BP1010" i="5"/>
  <c r="BQ226" i="5"/>
  <c r="BR966" i="5"/>
  <c r="BR970" i="5"/>
  <c r="BQ628" i="5"/>
  <c r="BQ195" i="5"/>
  <c r="BQ114" i="5"/>
  <c r="BP1012" i="5" l="1"/>
  <c r="BP1017" i="5" s="1"/>
  <c r="BP1013" i="5"/>
  <c r="BQ1013" i="5"/>
  <c r="BQ1012" i="5"/>
  <c r="BQ1017" i="5" s="1"/>
  <c r="BO1013" i="5"/>
  <c r="BO1012" i="5"/>
  <c r="BO1017" i="5" s="1"/>
  <c r="BN1012" i="5"/>
  <c r="BN1013" i="5"/>
  <c r="BQ1150" i="5"/>
  <c r="BP237" i="5"/>
  <c r="BP1189" i="5"/>
  <c r="BR972" i="5"/>
  <c r="BR971" i="5"/>
  <c r="BR976" i="5"/>
  <c r="BQ1164" i="5" l="1"/>
  <c r="BQ1160" i="5"/>
  <c r="BP262" i="5"/>
  <c r="BP1191" i="5"/>
  <c r="BN1017" i="5"/>
  <c r="BR642" i="5"/>
  <c r="BR109" i="5"/>
  <c r="BR712" i="5"/>
  <c r="BR679" i="5"/>
  <c r="BR644" i="5"/>
  <c r="BQ193" i="5" l="1"/>
  <c r="BQ1152" i="5"/>
  <c r="BQ1208" i="5"/>
  <c r="BP1193" i="5"/>
  <c r="BP1196" i="5" s="1"/>
  <c r="BP1185" i="5" s="1"/>
  <c r="BP1197" i="5"/>
  <c r="BR718" i="5"/>
  <c r="BR720" i="5" s="1"/>
  <c r="BR108" i="5"/>
  <c r="BR685" i="5"/>
  <c r="BQ1291" i="5" l="1"/>
  <c r="BQ1228" i="5"/>
  <c r="BP139" i="5"/>
  <c r="BP216" i="5"/>
  <c r="BP656" i="5"/>
  <c r="BP1184" i="5"/>
  <c r="BP658" i="5"/>
  <c r="BP140" i="5"/>
  <c r="BR687" i="5"/>
  <c r="BQ1467" i="5" l="1"/>
  <c r="BQ1292" i="5" s="1"/>
  <c r="BQ1290" i="5" s="1"/>
  <c r="BQ1286" i="5"/>
  <c r="X1310" i="5"/>
  <c r="BQ1234" i="5"/>
  <c r="BQ1253" i="5"/>
  <c r="BQ1229" i="5"/>
  <c r="BP61" i="5"/>
  <c r="BP217" i="5"/>
  <c r="BP1186" i="5"/>
  <c r="BP132" i="5"/>
  <c r="BP657" i="5"/>
  <c r="BP659" i="5" s="1"/>
  <c r="BP62" i="5"/>
  <c r="BR754" i="5"/>
  <c r="BR753" i="5"/>
  <c r="BQ1287" i="5" l="1"/>
  <c r="BQ1285" i="5" s="1"/>
  <c r="BQ1284" i="5" s="1"/>
  <c r="X1311" i="5"/>
  <c r="X1309" i="5" s="1"/>
  <c r="BQ1254" i="5"/>
  <c r="BQ1259" i="5"/>
  <c r="BP63" i="5"/>
  <c r="BQ214" i="5"/>
  <c r="BP248" i="5"/>
  <c r="BP225" i="5"/>
  <c r="BQ622" i="5"/>
  <c r="BP247" i="5"/>
  <c r="BQ1182" i="5"/>
  <c r="BP133" i="5"/>
  <c r="BP55" i="5"/>
  <c r="BR695" i="5"/>
  <c r="BR1151" i="5"/>
  <c r="BR696" i="5"/>
  <c r="BR1183" i="5"/>
  <c r="BR758" i="5"/>
  <c r="BQ1235" i="5"/>
  <c r="BQ1230" i="5"/>
  <c r="BP249" i="5" l="1"/>
  <c r="BP256" i="5" s="1"/>
  <c r="BQ1192" i="5"/>
  <c r="BQ691" i="5"/>
  <c r="BQ625" i="5"/>
  <c r="BQ635" i="5" s="1"/>
  <c r="BQ641" i="5" s="1"/>
  <c r="BQ645" i="5" s="1"/>
  <c r="BP143" i="5"/>
  <c r="BP136" i="5"/>
  <c r="BP56" i="5"/>
  <c r="BP66" i="5" s="1"/>
  <c r="BR129" i="5"/>
  <c r="BQ1283" i="5"/>
  <c r="BR1227" i="5"/>
  <c r="BQ1236" i="5"/>
  <c r="BQ1475" i="5" s="1"/>
  <c r="BQ1473" i="5" s="1"/>
  <c r="BQ1477" i="5" s="1"/>
  <c r="BQ1260" i="5"/>
  <c r="BQ1255" i="5"/>
  <c r="AX72" i="5" l="1"/>
  <c r="BQ697" i="5"/>
  <c r="BQ1109" i="5"/>
  <c r="BQ1115" i="5" s="1"/>
  <c r="BQ1108" i="5"/>
  <c r="BQ1114" i="5" s="1"/>
  <c r="BQ986" i="5"/>
  <c r="BQ992" i="5" s="1"/>
  <c r="BQ985" i="5"/>
  <c r="BQ991" i="5" s="1"/>
  <c r="BP137" i="5"/>
  <c r="BR54" i="5"/>
  <c r="X1308" i="5"/>
  <c r="BQ1280" i="5"/>
  <c r="BR1233" i="5"/>
  <c r="BQ1479" i="5"/>
  <c r="BQ1478" i="5"/>
  <c r="BQ1486" i="5" s="1"/>
  <c r="BQ183" i="5"/>
  <c r="BR1252" i="5"/>
  <c r="BQ1261" i="5"/>
  <c r="BQ222" i="5" s="1"/>
  <c r="BQ699" i="5" l="1"/>
  <c r="BQ1116" i="5"/>
  <c r="BQ123" i="5"/>
  <c r="BQ649" i="5"/>
  <c r="BQ113" i="5"/>
  <c r="BQ993" i="5"/>
  <c r="BQ647" i="5"/>
  <c r="BQ112" i="5"/>
  <c r="BP141" i="5"/>
  <c r="X1305" i="5"/>
  <c r="BQ1297" i="5"/>
  <c r="BQ1267" i="5"/>
  <c r="BQ184" i="5"/>
  <c r="BR1258" i="5"/>
  <c r="BQ236" i="5" l="1"/>
  <c r="BR1113" i="5"/>
  <c r="BQ234" i="5"/>
  <c r="BR990" i="5"/>
  <c r="BQ650" i="5"/>
  <c r="BP661" i="5"/>
  <c r="BQ135" i="5"/>
  <c r="X1325" i="5"/>
  <c r="X1316" i="5"/>
  <c r="BQ1298" i="5"/>
  <c r="BQ1302" i="5"/>
  <c r="BQ203" i="5"/>
  <c r="BR1111" i="5" l="1"/>
  <c r="BR1122" i="5" s="1"/>
  <c r="BR1119" i="5"/>
  <c r="BR996" i="5"/>
  <c r="BQ931" i="5"/>
  <c r="BQ933" i="5" s="1"/>
  <c r="AZ1387" i="5"/>
  <c r="AY1387" i="5"/>
  <c r="AX1387" i="5"/>
  <c r="AW1387" i="5"/>
  <c r="AV1387" i="5"/>
  <c r="AU1387" i="5"/>
  <c r="AT1387" i="5"/>
  <c r="AS1387" i="5"/>
  <c r="AR1387" i="5"/>
  <c r="AQ1387" i="5"/>
  <c r="AP1387" i="5"/>
  <c r="AO1387" i="5"/>
  <c r="AN1387" i="5"/>
  <c r="AM1387" i="5"/>
  <c r="AL1387" i="5"/>
  <c r="AK1387" i="5"/>
  <c r="AJ1387" i="5"/>
  <c r="AI1387" i="5"/>
  <c r="AH1387" i="5"/>
  <c r="AG1387" i="5"/>
  <c r="AF1387" i="5"/>
  <c r="AE1387" i="5"/>
  <c r="AD1387" i="5"/>
  <c r="AC1387" i="5"/>
  <c r="AB1387" i="5"/>
  <c r="AA1387" i="5"/>
  <c r="Z1387" i="5"/>
  <c r="Y1387" i="5"/>
  <c r="BQ211" i="5"/>
  <c r="BR201" i="5" l="1"/>
  <c r="BR1128" i="5"/>
  <c r="BR117" i="5"/>
  <c r="BR122" i="5"/>
  <c r="BR202" i="5"/>
  <c r="BR1127" i="5"/>
  <c r="BR111" i="5"/>
  <c r="BR194" i="5"/>
  <c r="BR648" i="5"/>
  <c r="BR1004" i="5"/>
  <c r="Y1341" i="5"/>
  <c r="BQ215" i="5"/>
  <c r="BR1129" i="5" l="1"/>
  <c r="BR1135" i="5" l="1"/>
  <c r="BQ937" i="5"/>
  <c r="BQ938" i="5" l="1"/>
  <c r="BQ940" i="5" s="1"/>
  <c r="BR936" i="5" l="1"/>
  <c r="BQ942" i="5" l="1"/>
  <c r="BQ909" i="5" l="1"/>
  <c r="BQ651" i="5" l="1"/>
  <c r="BQ107" i="5"/>
  <c r="BQ910" i="5"/>
  <c r="BQ652" i="5" l="1"/>
  <c r="BR904" i="5"/>
  <c r="BQ233" i="5"/>
  <c r="BR988" i="5" l="1"/>
  <c r="BR999" i="5" s="1"/>
  <c r="BR898" i="5"/>
  <c r="BR950" i="5"/>
  <c r="BR103" i="5" s="1"/>
  <c r="BQ1167" i="5"/>
  <c r="BQ1169" i="5" s="1"/>
  <c r="BR901" i="5"/>
  <c r="BR949" i="5"/>
  <c r="BR929" i="5"/>
  <c r="BR907" i="5"/>
  <c r="BR627" i="5" l="1"/>
  <c r="BR192" i="5"/>
  <c r="BQ1173" i="5"/>
  <c r="BQ1170" i="5"/>
  <c r="BQ1171" i="5" s="1"/>
  <c r="BQ1154" i="5" s="1"/>
  <c r="BR104" i="5"/>
  <c r="BR1207" i="5"/>
  <c r="BR626" i="5"/>
  <c r="BR189" i="5"/>
  <c r="BR105" i="5"/>
  <c r="BR1002" i="5"/>
  <c r="BR646" i="5"/>
  <c r="BR190" i="5"/>
  <c r="BR101" i="5"/>
  <c r="BR1005" i="5"/>
  <c r="BR191" i="5"/>
  <c r="BR102" i="5"/>
  <c r="BR1003" i="5"/>
  <c r="BR968" i="5"/>
  <c r="BR973" i="5" s="1"/>
  <c r="BR958" i="5"/>
  <c r="BR961" i="5" s="1"/>
  <c r="BR912" i="5"/>
  <c r="BR908" i="5"/>
  <c r="BR638" i="5" s="1"/>
  <c r="BQ1153" i="5" l="1"/>
  <c r="BQ654" i="5"/>
  <c r="BQ130" i="5"/>
  <c r="BQ653" i="5"/>
  <c r="BQ131" i="5"/>
  <c r="BR1006" i="5"/>
  <c r="BR110" i="5"/>
  <c r="BR643" i="5"/>
  <c r="BR974" i="5"/>
  <c r="BR914" i="5"/>
  <c r="BR951" i="5"/>
  <c r="BR106" i="5"/>
  <c r="BQ1155" i="5" l="1"/>
  <c r="BQ59" i="5"/>
  <c r="BQ655" i="5"/>
  <c r="BQ60" i="5"/>
  <c r="BR226" i="5"/>
  <c r="BS966" i="5"/>
  <c r="BS970" i="5"/>
  <c r="BR628" i="5"/>
  <c r="BR195" i="5"/>
  <c r="BR114" i="5"/>
  <c r="BR1150" i="5" l="1"/>
  <c r="BQ237" i="5"/>
  <c r="BQ1189" i="5"/>
  <c r="BS972" i="5"/>
  <c r="BS971" i="5"/>
  <c r="BS976" i="5"/>
  <c r="BR1164" i="5" l="1"/>
  <c r="BR1160" i="5"/>
  <c r="BQ262" i="5"/>
  <c r="BQ1191" i="5"/>
  <c r="BS642" i="5"/>
  <c r="BS109" i="5"/>
  <c r="BS712" i="5"/>
  <c r="BS679" i="5"/>
  <c r="BS644" i="5"/>
  <c r="BR193" i="5" l="1"/>
  <c r="BR1152" i="5"/>
  <c r="BR1208" i="5"/>
  <c r="BQ1193" i="5"/>
  <c r="BQ1196" i="5" s="1"/>
  <c r="BQ1185" i="5" s="1"/>
  <c r="BQ1197" i="5"/>
  <c r="BS718" i="5"/>
  <c r="BS720" i="5" s="1"/>
  <c r="BS108" i="5"/>
  <c r="BS685" i="5"/>
  <c r="BR1291" i="5" l="1"/>
  <c r="BR1228" i="5"/>
  <c r="BQ139" i="5"/>
  <c r="BQ216" i="5"/>
  <c r="BQ656" i="5"/>
  <c r="BQ1184" i="5"/>
  <c r="BQ658" i="5"/>
  <c r="BQ140" i="5"/>
  <c r="BS687" i="5"/>
  <c r="BR1286" i="5" l="1"/>
  <c r="BR1467" i="5"/>
  <c r="BR1292" i="5" s="1"/>
  <c r="BR1290" i="5" s="1"/>
  <c r="BR1234" i="5"/>
  <c r="BR1253" i="5"/>
  <c r="BR1229" i="5"/>
  <c r="BQ61" i="5"/>
  <c r="BQ217" i="5"/>
  <c r="BQ1186" i="5"/>
  <c r="BQ132" i="5"/>
  <c r="BQ657" i="5"/>
  <c r="BQ659" i="5" s="1"/>
  <c r="BQ62" i="5"/>
  <c r="BS754" i="5"/>
  <c r="BS753" i="5"/>
  <c r="BR1287" i="5" l="1"/>
  <c r="BR1285" i="5" s="1"/>
  <c r="BR1284" i="5" s="1"/>
  <c r="BR1254" i="5"/>
  <c r="BR1259" i="5"/>
  <c r="BQ63" i="5"/>
  <c r="BR214" i="5"/>
  <c r="BQ248" i="5"/>
  <c r="BQ225" i="5"/>
  <c r="BR622" i="5"/>
  <c r="BQ247" i="5"/>
  <c r="BR1182" i="5"/>
  <c r="BQ133" i="5"/>
  <c r="BQ55" i="5"/>
  <c r="BS695" i="5"/>
  <c r="BS1151" i="5"/>
  <c r="BS696" i="5"/>
  <c r="BS1183" i="5"/>
  <c r="BS758" i="5"/>
  <c r="BR1235" i="5"/>
  <c r="BR1230" i="5"/>
  <c r="BR1192" i="5" l="1"/>
  <c r="BR691" i="5"/>
  <c r="BR625" i="5"/>
  <c r="BR635" i="5" s="1"/>
  <c r="BR641" i="5" s="1"/>
  <c r="BR645" i="5" s="1"/>
  <c r="BQ136" i="5"/>
  <c r="BQ143" i="5"/>
  <c r="BQ56" i="5"/>
  <c r="BQ66" i="5" s="1"/>
  <c r="BS129" i="5"/>
  <c r="BR1283" i="5"/>
  <c r="BS1227" i="5"/>
  <c r="BR1236" i="5"/>
  <c r="BR1475" i="5" s="1"/>
  <c r="BR1473" i="5" s="1"/>
  <c r="BR1477" i="5" s="1"/>
  <c r="BQ249" i="5"/>
  <c r="BR1260" i="5"/>
  <c r="BR1255" i="5"/>
  <c r="AY72" i="5" l="1"/>
  <c r="BR697" i="5"/>
  <c r="BR1109" i="5"/>
  <c r="BR1115" i="5" s="1"/>
  <c r="BR1108" i="5"/>
  <c r="BR1114" i="5" s="1"/>
  <c r="BR986" i="5"/>
  <c r="BR992" i="5" s="1"/>
  <c r="BR985" i="5"/>
  <c r="BR991" i="5" s="1"/>
  <c r="BQ137" i="5"/>
  <c r="BS54" i="5"/>
  <c r="BR1280" i="5"/>
  <c r="BS1233" i="5"/>
  <c r="BR1479" i="5"/>
  <c r="BR1478" i="5"/>
  <c r="BR1486" i="5" s="1"/>
  <c r="BQ256" i="5"/>
  <c r="BR183" i="5"/>
  <c r="BS1252" i="5"/>
  <c r="BR1261" i="5"/>
  <c r="BR222" i="5" s="1"/>
  <c r="BR699" i="5" l="1"/>
  <c r="BR1116" i="5"/>
  <c r="BR123" i="5"/>
  <c r="BR649" i="5"/>
  <c r="BR113" i="5"/>
  <c r="BR993" i="5"/>
  <c r="BR647" i="5"/>
  <c r="BR112" i="5"/>
  <c r="BQ141" i="5"/>
  <c r="BR1267" i="5"/>
  <c r="BR1297" i="5"/>
  <c r="BR184" i="5"/>
  <c r="BS1258" i="5"/>
  <c r="BR236" i="5" l="1"/>
  <c r="BS1113" i="5"/>
  <c r="BR234" i="5"/>
  <c r="BS990" i="5"/>
  <c r="BR650" i="5"/>
  <c r="BQ661" i="5"/>
  <c r="BR135" i="5"/>
  <c r="BR1298" i="5"/>
  <c r="BR1302" i="5"/>
  <c r="BR203" i="5"/>
  <c r="BS1111" i="5" l="1"/>
  <c r="BS1122" i="5" s="1"/>
  <c r="BS1119" i="5"/>
  <c r="BS996" i="5"/>
  <c r="BR931" i="5"/>
  <c r="BR933" i="5" s="1"/>
  <c r="BR211" i="5"/>
  <c r="BS201" i="5" l="1"/>
  <c r="BS1128" i="5"/>
  <c r="BS117" i="5"/>
  <c r="BS122" i="5"/>
  <c r="BS202" i="5"/>
  <c r="BS1127" i="5"/>
  <c r="BS111" i="5"/>
  <c r="BS194" i="5"/>
  <c r="BS648" i="5"/>
  <c r="BS1004" i="5"/>
  <c r="BR215" i="5"/>
  <c r="BS1129" i="5" l="1"/>
  <c r="BS1135" i="5" l="1"/>
  <c r="BR937" i="5"/>
  <c r="BR938" i="5" l="1"/>
  <c r="BR940" i="5" s="1"/>
  <c r="BS936" i="5" l="1"/>
  <c r="BR942" i="5" l="1"/>
  <c r="BR909" i="5" l="1"/>
  <c r="BR107" i="5" l="1"/>
  <c r="BR651" i="5"/>
  <c r="BR910" i="5"/>
  <c r="BR652" i="5" l="1"/>
  <c r="BR233" i="5"/>
  <c r="BS904" i="5"/>
  <c r="BS988" i="5" l="1"/>
  <c r="BS999" i="5" s="1"/>
  <c r="BS898" i="5"/>
  <c r="BS950" i="5"/>
  <c r="BS103" i="5" s="1"/>
  <c r="BR1167" i="5"/>
  <c r="BR1169" i="5" s="1"/>
  <c r="BS901" i="5"/>
  <c r="BS949" i="5"/>
  <c r="BS929" i="5"/>
  <c r="BS907" i="5"/>
  <c r="BS627" i="5" l="1"/>
  <c r="BS192" i="5"/>
  <c r="BR1173" i="5"/>
  <c r="BR1170" i="5"/>
  <c r="BR1171" i="5" s="1"/>
  <c r="BR1154" i="5" s="1"/>
  <c r="BS104" i="5"/>
  <c r="BS1207" i="5"/>
  <c r="BS626" i="5"/>
  <c r="BS189" i="5"/>
  <c r="BS105" i="5"/>
  <c r="BS1002" i="5"/>
  <c r="BS646" i="5"/>
  <c r="BS190" i="5"/>
  <c r="BS101" i="5"/>
  <c r="BS1005" i="5"/>
  <c r="BS191" i="5"/>
  <c r="BS102" i="5"/>
  <c r="BS1003" i="5"/>
  <c r="BS968" i="5"/>
  <c r="BS973" i="5" s="1"/>
  <c r="BS958" i="5"/>
  <c r="BS961" i="5" s="1"/>
  <c r="BS912" i="5"/>
  <c r="BS908" i="5"/>
  <c r="BS638" i="5" l="1"/>
  <c r="BS106" i="5"/>
  <c r="BR1153" i="5"/>
  <c r="BR654" i="5"/>
  <c r="BR130" i="5"/>
  <c r="BR653" i="5"/>
  <c r="BR131" i="5"/>
  <c r="BS1006" i="5"/>
  <c r="BS110" i="5"/>
  <c r="BS643" i="5"/>
  <c r="BS974" i="5"/>
  <c r="BS914" i="5"/>
  <c r="BS951" i="5"/>
  <c r="BR1155" i="5" l="1"/>
  <c r="BR59" i="5"/>
  <c r="BR655" i="5"/>
  <c r="BR60" i="5"/>
  <c r="BS226" i="5"/>
  <c r="BT966" i="5"/>
  <c r="BT970" i="5"/>
  <c r="BS628" i="5"/>
  <c r="BS195" i="5"/>
  <c r="BS114" i="5"/>
  <c r="BS1150" i="5" l="1"/>
  <c r="BR237" i="5"/>
  <c r="BR1189" i="5"/>
  <c r="BT972" i="5"/>
  <c r="BT971" i="5"/>
  <c r="BT976" i="5"/>
  <c r="BS1164" i="5" l="1"/>
  <c r="BS1160" i="5"/>
  <c r="BR262" i="5"/>
  <c r="BR1191" i="5"/>
  <c r="BT642" i="5"/>
  <c r="BT109" i="5"/>
  <c r="BT712" i="5"/>
  <c r="BT679" i="5"/>
  <c r="BT644" i="5"/>
  <c r="BS193" i="5" l="1"/>
  <c r="BS1152" i="5"/>
  <c r="BS1208" i="5"/>
  <c r="BR1193" i="5"/>
  <c r="BR1196" i="5" s="1"/>
  <c r="BR1185" i="5" s="1"/>
  <c r="BR1197" i="5"/>
  <c r="BT718" i="5"/>
  <c r="BT720" i="5" s="1"/>
  <c r="BT108" i="5"/>
  <c r="BT685" i="5"/>
  <c r="BS1291" i="5" l="1"/>
  <c r="BS1228" i="5"/>
  <c r="BR139" i="5"/>
  <c r="BR216" i="5"/>
  <c r="BR656" i="5"/>
  <c r="BR1184" i="5"/>
  <c r="BR658" i="5"/>
  <c r="BR140" i="5"/>
  <c r="BT687" i="5"/>
  <c r="BS1467" i="5" l="1"/>
  <c r="BS1292" i="5" s="1"/>
  <c r="BS1290" i="5" s="1"/>
  <c r="BS1286" i="5"/>
  <c r="BS1234" i="5"/>
  <c r="BS1253" i="5"/>
  <c r="BS1229" i="5"/>
  <c r="BR61" i="5"/>
  <c r="BR217" i="5"/>
  <c r="BR1186" i="5"/>
  <c r="BR132" i="5"/>
  <c r="BR657" i="5"/>
  <c r="BR659" i="5" s="1"/>
  <c r="BR62" i="5"/>
  <c r="BT754" i="5"/>
  <c r="BT753" i="5"/>
  <c r="BS1287" i="5" l="1"/>
  <c r="BS1285" i="5" s="1"/>
  <c r="BS1284" i="5" s="1"/>
  <c r="BS1254" i="5"/>
  <c r="BS1259" i="5"/>
  <c r="BR63" i="5"/>
  <c r="BS214" i="5"/>
  <c r="BR248" i="5"/>
  <c r="BR225" i="5"/>
  <c r="BS622" i="5"/>
  <c r="BR247" i="5"/>
  <c r="BS1182" i="5"/>
  <c r="BR133" i="5"/>
  <c r="BR55" i="5"/>
  <c r="BT695" i="5"/>
  <c r="BT1151" i="5"/>
  <c r="BT696" i="5"/>
  <c r="BT1183" i="5"/>
  <c r="BT758" i="5"/>
  <c r="BS1235" i="5"/>
  <c r="BS1230" i="5"/>
  <c r="BR249" i="5" l="1"/>
  <c r="BR256" i="5" s="1"/>
  <c r="BS1192" i="5"/>
  <c r="BS691" i="5"/>
  <c r="BS625" i="5"/>
  <c r="BS635" i="5" s="1"/>
  <c r="BS641" i="5" s="1"/>
  <c r="BS645" i="5" s="1"/>
  <c r="BR136" i="5"/>
  <c r="BR143" i="5"/>
  <c r="BR56" i="5"/>
  <c r="BR66" i="5" s="1"/>
  <c r="BT129" i="5"/>
  <c r="BS1283" i="5"/>
  <c r="BT1227" i="5"/>
  <c r="BS1236" i="5"/>
  <c r="BS1475" i="5" s="1"/>
  <c r="BS1473" i="5" s="1"/>
  <c r="BS1477" i="5" s="1"/>
  <c r="BS1260" i="5"/>
  <c r="BS1255" i="5"/>
  <c r="AZ72" i="5" l="1"/>
  <c r="BS697" i="5"/>
  <c r="BS1109" i="5"/>
  <c r="BS1115" i="5" s="1"/>
  <c r="BS1108" i="5"/>
  <c r="BS1114" i="5" s="1"/>
  <c r="BS986" i="5"/>
  <c r="BS992" i="5" s="1"/>
  <c r="BS985" i="5"/>
  <c r="BS991" i="5" s="1"/>
  <c r="BR137" i="5"/>
  <c r="BT54" i="5"/>
  <c r="BS1280" i="5"/>
  <c r="BT1233" i="5"/>
  <c r="BS1479" i="5"/>
  <c r="BS1478" i="5"/>
  <c r="BS1486" i="5" s="1"/>
  <c r="BS183" i="5"/>
  <c r="BT1252" i="5"/>
  <c r="BS1261" i="5"/>
  <c r="BS222" i="5" s="1"/>
  <c r="BS699" i="5" l="1"/>
  <c r="BS1116" i="5"/>
  <c r="BS123" i="5"/>
  <c r="BS649" i="5"/>
  <c r="BS113" i="5"/>
  <c r="BS993" i="5"/>
  <c r="BS647" i="5"/>
  <c r="BS112" i="5"/>
  <c r="BR141" i="5"/>
  <c r="BS1297" i="5"/>
  <c r="BS1267" i="5"/>
  <c r="BS184" i="5"/>
  <c r="BT1258" i="5"/>
  <c r="BS236" i="5" l="1"/>
  <c r="BT1113" i="5"/>
  <c r="BS234" i="5"/>
  <c r="BT990" i="5"/>
  <c r="BS650" i="5"/>
  <c r="BR661" i="5"/>
  <c r="BS135" i="5"/>
  <c r="BS1298" i="5"/>
  <c r="BS1302" i="5"/>
  <c r="BS203" i="5"/>
  <c r="BT1111" i="5" l="1"/>
  <c r="BT1122" i="5" s="1"/>
  <c r="BT1119" i="5"/>
  <c r="BT996" i="5"/>
  <c r="BS931" i="5"/>
  <c r="BS933" i="5" s="1"/>
  <c r="BS211" i="5"/>
  <c r="BT201" i="5" l="1"/>
  <c r="BT1128" i="5"/>
  <c r="BT117" i="5"/>
  <c r="BT122" i="5"/>
  <c r="BT202" i="5"/>
  <c r="BT1127" i="5"/>
  <c r="BT111" i="5"/>
  <c r="BT194" i="5"/>
  <c r="BT648" i="5"/>
  <c r="BT1004" i="5"/>
  <c r="BS215" i="5"/>
  <c r="BT1129" i="5" l="1"/>
  <c r="BT1135" i="5" l="1"/>
  <c r="BS937" i="5"/>
  <c r="BS938" i="5" l="1"/>
  <c r="BS940" i="5" s="1"/>
  <c r="BT936" i="5" l="1"/>
  <c r="BS942" i="5" l="1"/>
  <c r="BS909" i="5" l="1"/>
  <c r="BS107" i="5" l="1"/>
  <c r="BS651" i="5"/>
  <c r="BS910" i="5"/>
  <c r="BS652" i="5" l="1"/>
  <c r="BS233" i="5"/>
  <c r="BT904" i="5"/>
  <c r="BT988" i="5" l="1"/>
  <c r="BT999" i="5" s="1"/>
  <c r="BT898" i="5"/>
  <c r="BT950" i="5"/>
  <c r="BT103" i="5" s="1"/>
  <c r="BS1167" i="5"/>
  <c r="BS1169" i="5" s="1"/>
  <c r="BT901" i="5"/>
  <c r="BT949" i="5"/>
  <c r="BT929" i="5"/>
  <c r="BT907" i="5"/>
  <c r="BT627" i="5" l="1"/>
  <c r="BT192" i="5"/>
  <c r="BS1173" i="5"/>
  <c r="BS1170" i="5"/>
  <c r="BS1171" i="5" s="1"/>
  <c r="BS1154" i="5" s="1"/>
  <c r="BT104" i="5"/>
  <c r="BT1207" i="5"/>
  <c r="BT626" i="5"/>
  <c r="BT189" i="5"/>
  <c r="BT105" i="5"/>
  <c r="BT1002" i="5"/>
  <c r="BT646" i="5"/>
  <c r="BT190" i="5"/>
  <c r="BT101" i="5"/>
  <c r="BT1005" i="5"/>
  <c r="BT191" i="5"/>
  <c r="BT102" i="5"/>
  <c r="BT1003" i="5"/>
  <c r="BT968" i="5"/>
  <c r="BT973" i="5" s="1"/>
  <c r="BT958" i="5"/>
  <c r="BT961" i="5" s="1"/>
  <c r="BT912" i="5"/>
  <c r="BT908" i="5"/>
  <c r="BS1153" i="5" l="1"/>
  <c r="BS654" i="5"/>
  <c r="BS130" i="5"/>
  <c r="BS653" i="5"/>
  <c r="BS131" i="5"/>
  <c r="BT1006" i="5"/>
  <c r="BT110" i="5"/>
  <c r="BT643" i="5"/>
  <c r="BT974" i="5"/>
  <c r="BT914" i="5"/>
  <c r="BT951" i="5"/>
  <c r="BT106" i="5"/>
  <c r="BT638" i="5"/>
  <c r="BS1155" i="5" l="1"/>
  <c r="BS59" i="5"/>
  <c r="BS655" i="5"/>
  <c r="BS60" i="5"/>
  <c r="BT226" i="5"/>
  <c r="BU966" i="5"/>
  <c r="BU970" i="5"/>
  <c r="BT628" i="5"/>
  <c r="BT195" i="5"/>
  <c r="BT114" i="5"/>
  <c r="BT1150" i="5" l="1"/>
  <c r="BS237" i="5"/>
  <c r="BS1189" i="5"/>
  <c r="BU972" i="5"/>
  <c r="BU971" i="5"/>
  <c r="BU976" i="5"/>
  <c r="BT1164" i="5" l="1"/>
  <c r="BT1160" i="5"/>
  <c r="BS262" i="5"/>
  <c r="BS1191" i="5"/>
  <c r="BU642" i="5"/>
  <c r="BU109" i="5"/>
  <c r="BU712" i="5"/>
  <c r="BU679" i="5"/>
  <c r="BU644" i="5"/>
  <c r="BT193" i="5" l="1"/>
  <c r="BT1152" i="5"/>
  <c r="BT1208" i="5"/>
  <c r="BS1193" i="5"/>
  <c r="BS1196" i="5" s="1"/>
  <c r="BS1185" i="5" s="1"/>
  <c r="BS1197" i="5"/>
  <c r="BU718" i="5"/>
  <c r="BU720" i="5" s="1"/>
  <c r="BU108" i="5"/>
  <c r="BU685" i="5"/>
  <c r="BT1291" i="5" l="1"/>
  <c r="BT1228" i="5"/>
  <c r="BS139" i="5"/>
  <c r="BS216" i="5"/>
  <c r="BS656" i="5"/>
  <c r="BS1184" i="5"/>
  <c r="BS658" i="5"/>
  <c r="BS140" i="5"/>
  <c r="BU687" i="5"/>
  <c r="BT1467" i="5" l="1"/>
  <c r="BT1292" i="5" s="1"/>
  <c r="BT1290" i="5" s="1"/>
  <c r="BT1286" i="5"/>
  <c r="BT1234" i="5"/>
  <c r="BT1253" i="5"/>
  <c r="BT1229" i="5"/>
  <c r="BS61" i="5"/>
  <c r="BS217" i="5"/>
  <c r="BS1186" i="5"/>
  <c r="BS132" i="5"/>
  <c r="BS657" i="5"/>
  <c r="BS659" i="5" s="1"/>
  <c r="BS62" i="5"/>
  <c r="BU754" i="5"/>
  <c r="BU753" i="5"/>
  <c r="BT1235" i="5" l="1"/>
  <c r="BT1283" i="5" s="1"/>
  <c r="BT1230" i="5"/>
  <c r="BT1287" i="5"/>
  <c r="BT1285" i="5" s="1"/>
  <c r="BT1284" i="5" s="1"/>
  <c r="BT1254" i="5"/>
  <c r="BT1259" i="5"/>
  <c r="BS63" i="5"/>
  <c r="BT214" i="5"/>
  <c r="BS248" i="5"/>
  <c r="BS225" i="5"/>
  <c r="BT622" i="5"/>
  <c r="BS247" i="5"/>
  <c r="BT1182" i="5"/>
  <c r="BS133" i="5"/>
  <c r="BS55" i="5"/>
  <c r="BU695" i="5"/>
  <c r="BU1151" i="5"/>
  <c r="BU696" i="5"/>
  <c r="BU1183" i="5"/>
  <c r="BU758" i="5"/>
  <c r="BU1227" i="5" l="1"/>
  <c r="BU1233" i="5" s="1"/>
  <c r="BT1236" i="5"/>
  <c r="BT1475" i="5" s="1"/>
  <c r="BT1473" i="5" s="1"/>
  <c r="BT1477" i="5" s="1"/>
  <c r="BS249" i="5"/>
  <c r="BS256" i="5" s="1"/>
  <c r="BT1280" i="5"/>
  <c r="BT1192" i="5"/>
  <c r="BT691" i="5"/>
  <c r="BT625" i="5"/>
  <c r="BT635" i="5" s="1"/>
  <c r="BT641" i="5" s="1"/>
  <c r="BT645" i="5" s="1"/>
  <c r="BS136" i="5"/>
  <c r="BS143" i="5"/>
  <c r="BS56" i="5"/>
  <c r="BS66" i="5" s="1"/>
  <c r="BU129" i="5"/>
  <c r="BT1260" i="5"/>
  <c r="BT1255" i="5"/>
  <c r="BA72" i="5" l="1"/>
  <c r="BT1479" i="5"/>
  <c r="BT1478" i="5"/>
  <c r="BT1486" i="5" s="1"/>
  <c r="BT1297" i="5"/>
  <c r="BT1267" i="5"/>
  <c r="BT697" i="5"/>
  <c r="BT1109" i="5"/>
  <c r="BT1115" i="5" s="1"/>
  <c r="BT1108" i="5"/>
  <c r="BT1114" i="5" s="1"/>
  <c r="BT986" i="5"/>
  <c r="BT992" i="5" s="1"/>
  <c r="BT985" i="5"/>
  <c r="BT991" i="5" s="1"/>
  <c r="BS137" i="5"/>
  <c r="BU54" i="5"/>
  <c r="BT183" i="5"/>
  <c r="BU1252" i="5"/>
  <c r="BT1261" i="5"/>
  <c r="BT222" i="5" s="1"/>
  <c r="BT1298" i="5" l="1"/>
  <c r="BT1302" i="5"/>
  <c r="BT699" i="5"/>
  <c r="BT1116" i="5"/>
  <c r="BT123" i="5"/>
  <c r="BT649" i="5"/>
  <c r="BT113" i="5"/>
  <c r="BT993" i="5"/>
  <c r="BT647" i="5"/>
  <c r="BT112" i="5"/>
  <c r="BS141" i="5"/>
  <c r="BT184" i="5"/>
  <c r="BU1258" i="5"/>
  <c r="BT236" i="5" l="1"/>
  <c r="BU1113" i="5"/>
  <c r="BT234" i="5"/>
  <c r="BU990" i="5"/>
  <c r="BT650" i="5"/>
  <c r="BS661" i="5"/>
  <c r="BT135" i="5"/>
  <c r="BT203" i="5"/>
  <c r="BU1111" i="5" l="1"/>
  <c r="BU1122" i="5" s="1"/>
  <c r="BU1119" i="5"/>
  <c r="BU996" i="5"/>
  <c r="BT931" i="5"/>
  <c r="BT933" i="5" s="1"/>
  <c r="BT211" i="5"/>
  <c r="BU201" i="5" l="1"/>
  <c r="BU1128" i="5"/>
  <c r="BU117" i="5"/>
  <c r="BU122" i="5"/>
  <c r="BU202" i="5"/>
  <c r="BU1127" i="5"/>
  <c r="BU194" i="5"/>
  <c r="BU111" i="5"/>
  <c r="BU648" i="5"/>
  <c r="BU1004" i="5"/>
  <c r="BT215" i="5"/>
  <c r="BU1129" i="5" l="1"/>
  <c r="BR1133" i="5" l="1"/>
  <c r="BS1133" i="5"/>
  <c r="BT1133" i="5"/>
  <c r="BU1133" i="5"/>
  <c r="BU1135" i="5"/>
  <c r="BT937" i="5"/>
  <c r="BR1139" i="5" l="1"/>
  <c r="BR1138" i="5"/>
  <c r="BS1138" i="5"/>
  <c r="BS1143" i="5" s="1"/>
  <c r="BS1139" i="5"/>
  <c r="BT1139" i="5"/>
  <c r="BT1138" i="5"/>
  <c r="BT1143" i="5" s="1"/>
  <c r="BU1139" i="5"/>
  <c r="BU1138" i="5"/>
  <c r="BU1143" i="5" s="1"/>
  <c r="BT938" i="5"/>
  <c r="BT940" i="5" s="1"/>
  <c r="BR1143" i="5" l="1"/>
  <c r="BU936" i="5"/>
  <c r="BT942" i="5" l="1"/>
  <c r="BT909" i="5" l="1"/>
  <c r="BT107" i="5" l="1"/>
  <c r="BT651" i="5"/>
  <c r="BT910" i="5"/>
  <c r="BT652" i="5" l="1"/>
  <c r="BT233" i="5"/>
  <c r="BU904" i="5"/>
  <c r="BU988" i="5" l="1"/>
  <c r="BU999" i="5" s="1"/>
  <c r="BU898" i="5"/>
  <c r="BU950" i="5"/>
  <c r="BU103" i="5" s="1"/>
  <c r="BT1167" i="5"/>
  <c r="BT1169" i="5" s="1"/>
  <c r="BU901" i="5"/>
  <c r="BU949" i="5"/>
  <c r="BU929" i="5"/>
  <c r="BU907" i="5"/>
  <c r="BU627" i="5" l="1"/>
  <c r="BU192" i="5"/>
  <c r="BT1173" i="5"/>
  <c r="BT1170" i="5"/>
  <c r="BT1171" i="5" s="1"/>
  <c r="BT1154" i="5" s="1"/>
  <c r="BU104" i="5"/>
  <c r="BU1207" i="5"/>
  <c r="BU626" i="5"/>
  <c r="BU189" i="5"/>
  <c r="BU105" i="5"/>
  <c r="BU1002" i="5"/>
  <c r="BU646" i="5"/>
  <c r="BU190" i="5"/>
  <c r="BU101" i="5"/>
  <c r="BU1005" i="5"/>
  <c r="BU191" i="5"/>
  <c r="BU102" i="5"/>
  <c r="BU1003" i="5"/>
  <c r="BU968" i="5"/>
  <c r="BU973" i="5" s="1"/>
  <c r="BU958" i="5"/>
  <c r="BU961" i="5" s="1"/>
  <c r="BU912" i="5"/>
  <c r="BU908" i="5"/>
  <c r="BT1153" i="5" l="1"/>
  <c r="BT654" i="5"/>
  <c r="BT130" i="5"/>
  <c r="BT653" i="5"/>
  <c r="BT131" i="5"/>
  <c r="BU1006" i="5"/>
  <c r="BU110" i="5"/>
  <c r="BU643" i="5"/>
  <c r="BU974" i="5"/>
  <c r="BU914" i="5"/>
  <c r="BU951" i="5"/>
  <c r="BU638" i="5"/>
  <c r="BU106" i="5"/>
  <c r="BT1155" i="5" l="1"/>
  <c r="BT59" i="5"/>
  <c r="BT655" i="5"/>
  <c r="BT60" i="5"/>
  <c r="BU1010" i="5"/>
  <c r="BR1010" i="5"/>
  <c r="BS1010" i="5"/>
  <c r="BT1010" i="5"/>
  <c r="BU226" i="5"/>
  <c r="BV966" i="5"/>
  <c r="BV970" i="5"/>
  <c r="BU628" i="5"/>
  <c r="BU195" i="5"/>
  <c r="BU114" i="5"/>
  <c r="BT1012" i="5" l="1"/>
  <c r="BT1017" i="5" s="1"/>
  <c r="BT1013" i="5"/>
  <c r="BS1013" i="5"/>
  <c r="BS1012" i="5"/>
  <c r="BS1017" i="5" s="1"/>
  <c r="BR1012" i="5"/>
  <c r="BR1013" i="5"/>
  <c r="BU1012" i="5"/>
  <c r="BU1017" i="5" s="1"/>
  <c r="BU1013" i="5"/>
  <c r="BU1150" i="5"/>
  <c r="BT237" i="5"/>
  <c r="BT1189" i="5"/>
  <c r="BV972" i="5"/>
  <c r="BV971" i="5"/>
  <c r="BV976" i="5"/>
  <c r="BU1164" i="5" l="1"/>
  <c r="BU1160" i="5"/>
  <c r="BT262" i="5"/>
  <c r="BT1191" i="5"/>
  <c r="BR1017" i="5"/>
  <c r="BV642" i="5"/>
  <c r="BV109" i="5"/>
  <c r="BV712" i="5"/>
  <c r="BV679" i="5"/>
  <c r="BV644" i="5"/>
  <c r="BU193" i="5" l="1"/>
  <c r="BU1152" i="5"/>
  <c r="BU1208" i="5"/>
  <c r="BT1193" i="5"/>
  <c r="BT1196" i="5" s="1"/>
  <c r="BT1185" i="5" s="1"/>
  <c r="BT1197" i="5"/>
  <c r="BV718" i="5"/>
  <c r="BV720" i="5" s="1"/>
  <c r="BV108" i="5"/>
  <c r="BV685" i="5"/>
  <c r="BU1291" i="5" l="1"/>
  <c r="BU1228" i="5"/>
  <c r="BT139" i="5"/>
  <c r="BT216" i="5"/>
  <c r="BT656" i="5"/>
  <c r="BT1184" i="5"/>
  <c r="BT658" i="5"/>
  <c r="BT140" i="5"/>
  <c r="BV687" i="5"/>
  <c r="BU1467" i="5" l="1"/>
  <c r="BU1292" i="5" s="1"/>
  <c r="BU1290" i="5" s="1"/>
  <c r="Y1310" i="5"/>
  <c r="BU1286" i="5"/>
  <c r="BU1234" i="5"/>
  <c r="BU1253" i="5"/>
  <c r="BU1229" i="5"/>
  <c r="BT61" i="5"/>
  <c r="BT217" i="5"/>
  <c r="BT1186" i="5"/>
  <c r="BT132" i="5"/>
  <c r="BT657" i="5"/>
  <c r="BT659" i="5" s="1"/>
  <c r="BT62" i="5"/>
  <c r="BV754" i="5"/>
  <c r="BV753" i="5"/>
  <c r="BU1287" i="5" l="1"/>
  <c r="BU1285" i="5" s="1"/>
  <c r="BU1284" i="5" s="1"/>
  <c r="Y1311" i="5"/>
  <c r="Y1309" i="5" s="1"/>
  <c r="BU1254" i="5"/>
  <c r="BU1259" i="5"/>
  <c r="BT63" i="5"/>
  <c r="BU214" i="5"/>
  <c r="BT248" i="5"/>
  <c r="BT225" i="5"/>
  <c r="BU622" i="5"/>
  <c r="BT247" i="5"/>
  <c r="BU1182" i="5"/>
  <c r="BT133" i="5"/>
  <c r="BT55" i="5"/>
  <c r="BV695" i="5"/>
  <c r="BV1151" i="5"/>
  <c r="BV696" i="5"/>
  <c r="BV1183" i="5"/>
  <c r="BV758" i="5"/>
  <c r="BU1235" i="5"/>
  <c r="BU1230" i="5"/>
  <c r="BU1192" i="5" l="1"/>
  <c r="BU691" i="5"/>
  <c r="BU625" i="5"/>
  <c r="BU635" i="5" s="1"/>
  <c r="BU641" i="5" s="1"/>
  <c r="BU645" i="5" s="1"/>
  <c r="BT143" i="5"/>
  <c r="BT136" i="5"/>
  <c r="BT56" i="5"/>
  <c r="BT66" i="5" s="1"/>
  <c r="BV129" i="5"/>
  <c r="BU1283" i="5"/>
  <c r="BV1227" i="5"/>
  <c r="BU1236" i="5"/>
  <c r="BU1475" i="5" s="1"/>
  <c r="BU1473" i="5" s="1"/>
  <c r="BU1477" i="5" s="1"/>
  <c r="BT249" i="5"/>
  <c r="BU1260" i="5"/>
  <c r="BU1255" i="5"/>
  <c r="BB72" i="5" l="1"/>
  <c r="BU697" i="5"/>
  <c r="BU1109" i="5"/>
  <c r="BU1115" i="5" s="1"/>
  <c r="BU1108" i="5"/>
  <c r="BU1114" i="5" s="1"/>
  <c r="BU986" i="5"/>
  <c r="BU992" i="5" s="1"/>
  <c r="BU985" i="5"/>
  <c r="BU991" i="5" s="1"/>
  <c r="BT137" i="5"/>
  <c r="BV54" i="5"/>
  <c r="Y1308" i="5"/>
  <c r="BU1280" i="5"/>
  <c r="BV1233" i="5"/>
  <c r="BU1479" i="5"/>
  <c r="BU1478" i="5"/>
  <c r="BU1486" i="5" s="1"/>
  <c r="BT256" i="5"/>
  <c r="BU183" i="5"/>
  <c r="BV1252" i="5"/>
  <c r="BU1261" i="5"/>
  <c r="BU222" i="5" s="1"/>
  <c r="BU699" i="5" l="1"/>
  <c r="BU1116" i="5"/>
  <c r="BU123" i="5"/>
  <c r="BU649" i="5"/>
  <c r="BU113" i="5"/>
  <c r="BU993" i="5"/>
  <c r="BU647" i="5"/>
  <c r="BU112" i="5"/>
  <c r="BT141" i="5"/>
  <c r="Y1305" i="5"/>
  <c r="BU1297" i="5"/>
  <c r="BU1267" i="5"/>
  <c r="BU184" i="5"/>
  <c r="BV1258" i="5"/>
  <c r="BU236" i="5" l="1"/>
  <c r="BV1113" i="5"/>
  <c r="BU234" i="5"/>
  <c r="BV990" i="5"/>
  <c r="BU650" i="5"/>
  <c r="BT661" i="5"/>
  <c r="BU135" i="5"/>
  <c r="Y1316" i="5"/>
  <c r="Y1325" i="5"/>
  <c r="BU1298" i="5"/>
  <c r="BU1302" i="5"/>
  <c r="BU203" i="5"/>
  <c r="BV1111" i="5" l="1"/>
  <c r="BV1122" i="5" s="1"/>
  <c r="BV1119" i="5"/>
  <c r="BV996" i="5"/>
  <c r="BU931" i="5"/>
  <c r="BU933" i="5" s="1"/>
  <c r="AZ1388" i="5"/>
  <c r="AY1388" i="5"/>
  <c r="AX1388" i="5"/>
  <c r="AW1388" i="5"/>
  <c r="AV1388" i="5"/>
  <c r="AU1388" i="5"/>
  <c r="AT1388" i="5"/>
  <c r="AS1388" i="5"/>
  <c r="AR1388" i="5"/>
  <c r="AQ1388" i="5"/>
  <c r="AP1388" i="5"/>
  <c r="AO1388" i="5"/>
  <c r="AN1388" i="5"/>
  <c r="AM1388" i="5"/>
  <c r="AL1388" i="5"/>
  <c r="AK1388" i="5"/>
  <c r="AJ1388" i="5"/>
  <c r="AI1388" i="5"/>
  <c r="AH1388" i="5"/>
  <c r="AG1388" i="5"/>
  <c r="AF1388" i="5"/>
  <c r="AE1388" i="5"/>
  <c r="AD1388" i="5"/>
  <c r="AC1388" i="5"/>
  <c r="AB1388" i="5"/>
  <c r="AA1388" i="5"/>
  <c r="Z1388" i="5"/>
  <c r="BU211" i="5"/>
  <c r="BV201" i="5" l="1"/>
  <c r="BV1128" i="5"/>
  <c r="BV117" i="5"/>
  <c r="BV122" i="5"/>
  <c r="BV202" i="5"/>
  <c r="BV1127" i="5"/>
  <c r="BV111" i="5"/>
  <c r="BV194" i="5"/>
  <c r="BV648" i="5"/>
  <c r="BV1004" i="5"/>
  <c r="Z1342" i="5"/>
  <c r="BU215" i="5"/>
  <c r="BV1129" i="5" l="1"/>
  <c r="BV1135" i="5" l="1"/>
  <c r="BU937" i="5"/>
  <c r="BU938" i="5" l="1"/>
  <c r="BU940" i="5" s="1"/>
  <c r="BV936" i="5" l="1"/>
  <c r="BU942" i="5" l="1"/>
  <c r="BU909" i="5" l="1"/>
  <c r="BU107" i="5" l="1"/>
  <c r="BU651" i="5"/>
  <c r="BU910" i="5"/>
  <c r="BU652" i="5" l="1"/>
  <c r="BU233" i="5"/>
  <c r="BV904" i="5"/>
  <c r="BV988" i="5" l="1"/>
  <c r="BV999" i="5" s="1"/>
  <c r="BV898" i="5"/>
  <c r="BV950" i="5"/>
  <c r="BV103" i="5" s="1"/>
  <c r="BU1167" i="5"/>
  <c r="BU1169" i="5" s="1"/>
  <c r="BV901" i="5"/>
  <c r="BV949" i="5"/>
  <c r="BV929" i="5"/>
  <c r="BV907" i="5"/>
  <c r="BV627" i="5" l="1"/>
  <c r="BV192" i="5"/>
  <c r="BU1173" i="5"/>
  <c r="BU1170" i="5"/>
  <c r="BU1171" i="5" s="1"/>
  <c r="BU1154" i="5" s="1"/>
  <c r="BV104" i="5"/>
  <c r="BV1207" i="5"/>
  <c r="BV626" i="5"/>
  <c r="BV189" i="5"/>
  <c r="BV105" i="5"/>
  <c r="BV1002" i="5"/>
  <c r="BV646" i="5"/>
  <c r="BV190" i="5"/>
  <c r="BV101" i="5"/>
  <c r="BV1005" i="5"/>
  <c r="BV191" i="5"/>
  <c r="BV102" i="5"/>
  <c r="BV1003" i="5"/>
  <c r="BV968" i="5"/>
  <c r="BV973" i="5" s="1"/>
  <c r="BV958" i="5"/>
  <c r="BV961" i="5" s="1"/>
  <c r="BV912" i="5"/>
  <c r="BV908" i="5"/>
  <c r="BU1153" i="5" l="1"/>
  <c r="BU654" i="5"/>
  <c r="BU130" i="5"/>
  <c r="BU653" i="5"/>
  <c r="BU131" i="5"/>
  <c r="BV1006" i="5"/>
  <c r="BV110" i="5"/>
  <c r="BV643" i="5"/>
  <c r="BV974" i="5"/>
  <c r="BV914" i="5"/>
  <c r="BV951" i="5"/>
  <c r="BV638" i="5"/>
  <c r="BV106" i="5"/>
  <c r="BU1155" i="5" l="1"/>
  <c r="BU59" i="5"/>
  <c r="BU655" i="5"/>
  <c r="BU60" i="5"/>
  <c r="BV226" i="5"/>
  <c r="BW966" i="5"/>
  <c r="BW970" i="5"/>
  <c r="BV628" i="5"/>
  <c r="BV195" i="5"/>
  <c r="BV114" i="5"/>
  <c r="BV1150" i="5" l="1"/>
  <c r="BU237" i="5"/>
  <c r="BU1189" i="5"/>
  <c r="BW972" i="5"/>
  <c r="BW971" i="5"/>
  <c r="BW976" i="5"/>
  <c r="BV1164" i="5" l="1"/>
  <c r="BV1160" i="5"/>
  <c r="BU262" i="5"/>
  <c r="BU1191" i="5"/>
  <c r="BW642" i="5"/>
  <c r="BW109" i="5"/>
  <c r="BW712" i="5"/>
  <c r="BW679" i="5"/>
  <c r="BW644" i="5"/>
  <c r="BV193" i="5" l="1"/>
  <c r="BV1152" i="5"/>
  <c r="BV1208" i="5"/>
  <c r="BU1193" i="5"/>
  <c r="BU1196" i="5" s="1"/>
  <c r="BU1185" i="5" s="1"/>
  <c r="BU1197" i="5"/>
  <c r="BW718" i="5"/>
  <c r="BW720" i="5" s="1"/>
  <c r="BW108" i="5"/>
  <c r="BW685" i="5"/>
  <c r="BV1291" i="5" l="1"/>
  <c r="BV1228" i="5"/>
  <c r="BU139" i="5"/>
  <c r="BU216" i="5"/>
  <c r="BU656" i="5"/>
  <c r="BU1184" i="5"/>
  <c r="BU658" i="5"/>
  <c r="BU140" i="5"/>
  <c r="BW687" i="5"/>
  <c r="BV1286" i="5" l="1"/>
  <c r="BV1467" i="5"/>
  <c r="BV1292" i="5" s="1"/>
  <c r="BV1290" i="5" s="1"/>
  <c r="BV1234" i="5"/>
  <c r="BV1253" i="5"/>
  <c r="BV1229" i="5"/>
  <c r="BU61" i="5"/>
  <c r="BU217" i="5"/>
  <c r="BU1186" i="5"/>
  <c r="BU132" i="5"/>
  <c r="BU657" i="5"/>
  <c r="BU659" i="5" s="1"/>
  <c r="BU62" i="5"/>
  <c r="BW754" i="5"/>
  <c r="BW753" i="5"/>
  <c r="BV1235" i="5" l="1"/>
  <c r="BV1283" i="5" s="1"/>
  <c r="BV1230" i="5"/>
  <c r="BV1287" i="5"/>
  <c r="BV1285" i="5" s="1"/>
  <c r="BV1284" i="5" s="1"/>
  <c r="BV1254" i="5"/>
  <c r="BV1259" i="5"/>
  <c r="BU63" i="5"/>
  <c r="BV214" i="5"/>
  <c r="BU248" i="5"/>
  <c r="BU225" i="5"/>
  <c r="BV622" i="5"/>
  <c r="BU247" i="5"/>
  <c r="BV1182" i="5"/>
  <c r="BU133" i="5"/>
  <c r="BU55" i="5"/>
  <c r="BW695" i="5"/>
  <c r="BW1151" i="5"/>
  <c r="BW696" i="5"/>
  <c r="BW1183" i="5"/>
  <c r="BW758" i="5"/>
  <c r="BV1236" i="5" l="1"/>
  <c r="BV1475" i="5" s="1"/>
  <c r="BV1473" i="5" s="1"/>
  <c r="BV1477" i="5" s="1"/>
  <c r="BW1227" i="5"/>
  <c r="BW1233" i="5" s="1"/>
  <c r="BV1280" i="5"/>
  <c r="BV1192" i="5"/>
  <c r="BV691" i="5"/>
  <c r="BV625" i="5"/>
  <c r="BV635" i="5" s="1"/>
  <c r="BV641" i="5" s="1"/>
  <c r="BV645" i="5" s="1"/>
  <c r="BU143" i="5"/>
  <c r="BU136" i="5"/>
  <c r="BU56" i="5"/>
  <c r="BU66" i="5" s="1"/>
  <c r="BW129" i="5"/>
  <c r="BU249" i="5"/>
  <c r="BV1260" i="5"/>
  <c r="BV1255" i="5"/>
  <c r="BC72" i="5" l="1"/>
  <c r="BV1479" i="5"/>
  <c r="BV1478" i="5"/>
  <c r="BV1486" i="5" s="1"/>
  <c r="BV1267" i="5"/>
  <c r="BV1297" i="5"/>
  <c r="BV697" i="5"/>
  <c r="BV1109" i="5"/>
  <c r="BV1115" i="5" s="1"/>
  <c r="BV1108" i="5"/>
  <c r="BV1114" i="5" s="1"/>
  <c r="BV986" i="5"/>
  <c r="BV992" i="5" s="1"/>
  <c r="BV985" i="5"/>
  <c r="BV991" i="5" s="1"/>
  <c r="BU137" i="5"/>
  <c r="BW54" i="5"/>
  <c r="BU256" i="5"/>
  <c r="BV183" i="5"/>
  <c r="BW1252" i="5"/>
  <c r="BV1261" i="5"/>
  <c r="BV222" i="5" s="1"/>
  <c r="BV1298" i="5" l="1"/>
  <c r="BV1302" i="5"/>
  <c r="BV699" i="5"/>
  <c r="BV1116" i="5"/>
  <c r="BV123" i="5"/>
  <c r="BV649" i="5"/>
  <c r="BV113" i="5"/>
  <c r="BV993" i="5"/>
  <c r="BV647" i="5"/>
  <c r="BV112" i="5"/>
  <c r="BU141" i="5"/>
  <c r="BV184" i="5"/>
  <c r="BW1258" i="5"/>
  <c r="BV236" i="5" l="1"/>
  <c r="BW1113" i="5"/>
  <c r="BV234" i="5"/>
  <c r="BW990" i="5"/>
  <c r="BV650" i="5"/>
  <c r="BU661" i="5"/>
  <c r="BV135" i="5"/>
  <c r="BV203" i="5"/>
  <c r="BW1111" i="5" l="1"/>
  <c r="BW1122" i="5" s="1"/>
  <c r="BW1119" i="5"/>
  <c r="BW996" i="5"/>
  <c r="BV931" i="5"/>
  <c r="BV933" i="5" s="1"/>
  <c r="BV211" i="5"/>
  <c r="BW201" i="5" l="1"/>
  <c r="BW1128" i="5"/>
  <c r="BW117" i="5"/>
  <c r="BW122" i="5"/>
  <c r="BW202" i="5"/>
  <c r="BW1127" i="5"/>
  <c r="BW111" i="5"/>
  <c r="BW194" i="5"/>
  <c r="BW648" i="5"/>
  <c r="BW1004" i="5"/>
  <c r="BV215" i="5"/>
  <c r="BW1129" i="5" l="1"/>
  <c r="BW1135" i="5" l="1"/>
  <c r="BV937" i="5"/>
  <c r="BV938" i="5" l="1"/>
  <c r="BV940" i="5" s="1"/>
  <c r="BW936" i="5" l="1"/>
  <c r="BV942" i="5" l="1"/>
  <c r="BV909" i="5" l="1"/>
  <c r="BV107" i="5" l="1"/>
  <c r="BV651" i="5"/>
  <c r="BV910" i="5"/>
  <c r="BV652" i="5" l="1"/>
  <c r="BV233" i="5"/>
  <c r="BW904" i="5"/>
  <c r="BW988" i="5" l="1"/>
  <c r="BW999" i="5" s="1"/>
  <c r="BW898" i="5"/>
  <c r="BW950" i="5"/>
  <c r="BW103" i="5" s="1"/>
  <c r="BV1167" i="5"/>
  <c r="BV1169" i="5" s="1"/>
  <c r="BW901" i="5"/>
  <c r="BW949" i="5"/>
  <c r="BW929" i="5"/>
  <c r="BW907" i="5"/>
  <c r="BW627" i="5" l="1"/>
  <c r="BW192" i="5"/>
  <c r="BV1173" i="5"/>
  <c r="BV1170" i="5"/>
  <c r="BV1171" i="5" s="1"/>
  <c r="BV1154" i="5" s="1"/>
  <c r="BW104" i="5"/>
  <c r="BW1207" i="5"/>
  <c r="BW626" i="5"/>
  <c r="BW189" i="5"/>
  <c r="BW105" i="5"/>
  <c r="BW1002" i="5"/>
  <c r="BW646" i="5"/>
  <c r="BW190" i="5"/>
  <c r="BW101" i="5"/>
  <c r="BW1005" i="5"/>
  <c r="BW191" i="5"/>
  <c r="BW102" i="5"/>
  <c r="BW1003" i="5"/>
  <c r="BW968" i="5"/>
  <c r="BW973" i="5" s="1"/>
  <c r="BW958" i="5"/>
  <c r="BW961" i="5" s="1"/>
  <c r="BW912" i="5"/>
  <c r="BW908" i="5"/>
  <c r="BW106" i="5" l="1"/>
  <c r="BW638" i="5"/>
  <c r="BV1153" i="5"/>
  <c r="BV654" i="5"/>
  <c r="BV130" i="5"/>
  <c r="BV653" i="5"/>
  <c r="BV131" i="5"/>
  <c r="BW1006" i="5"/>
  <c r="BW110" i="5"/>
  <c r="BW643" i="5"/>
  <c r="BW974" i="5"/>
  <c r="BW914" i="5"/>
  <c r="BW951" i="5"/>
  <c r="BV1155" i="5" l="1"/>
  <c r="BV59" i="5"/>
  <c r="BV655" i="5"/>
  <c r="BV60" i="5"/>
  <c r="BW226" i="5"/>
  <c r="BX966" i="5"/>
  <c r="BX970" i="5"/>
  <c r="BW628" i="5"/>
  <c r="BW195" i="5"/>
  <c r="BW114" i="5"/>
  <c r="BW1150" i="5" l="1"/>
  <c r="BV237" i="5"/>
  <c r="BV1189" i="5"/>
  <c r="BX972" i="5"/>
  <c r="BX971" i="5"/>
  <c r="BX976" i="5"/>
  <c r="BW1164" i="5" l="1"/>
  <c r="BW1160" i="5"/>
  <c r="BV262" i="5"/>
  <c r="BV1191" i="5"/>
  <c r="BX642" i="5"/>
  <c r="BX109" i="5"/>
  <c r="BX712" i="5"/>
  <c r="BX679" i="5"/>
  <c r="BX644" i="5"/>
  <c r="BW193" i="5" l="1"/>
  <c r="BW1152" i="5"/>
  <c r="BW1208" i="5"/>
  <c r="BV1193" i="5"/>
  <c r="BV1196" i="5" s="1"/>
  <c r="BV1185" i="5" s="1"/>
  <c r="BV1197" i="5"/>
  <c r="BX718" i="5"/>
  <c r="BX720" i="5" s="1"/>
  <c r="BX108" i="5"/>
  <c r="BX685" i="5"/>
  <c r="BW1291" i="5" l="1"/>
  <c r="BW1228" i="5"/>
  <c r="BV139" i="5"/>
  <c r="BV216" i="5"/>
  <c r="BV656" i="5"/>
  <c r="BV1184" i="5"/>
  <c r="BV658" i="5"/>
  <c r="BV140" i="5"/>
  <c r="BX687" i="5"/>
  <c r="BW1467" i="5" l="1"/>
  <c r="BW1292" i="5" s="1"/>
  <c r="BW1290" i="5" s="1"/>
  <c r="BW1286" i="5"/>
  <c r="BW1234" i="5"/>
  <c r="BW1253" i="5"/>
  <c r="BW1229" i="5"/>
  <c r="BV61" i="5"/>
  <c r="BV217" i="5"/>
  <c r="BV1186" i="5"/>
  <c r="BV132" i="5"/>
  <c r="BV657" i="5"/>
  <c r="BV659" i="5" s="1"/>
  <c r="BV62" i="5"/>
  <c r="BX754" i="5"/>
  <c r="BX753" i="5"/>
  <c r="BW1287" i="5" l="1"/>
  <c r="BW1285" i="5" s="1"/>
  <c r="BW1284" i="5" s="1"/>
  <c r="BW1254" i="5"/>
  <c r="BW1259" i="5"/>
  <c r="BV63" i="5"/>
  <c r="BW214" i="5"/>
  <c r="BV248" i="5"/>
  <c r="BV225" i="5"/>
  <c r="BW622" i="5"/>
  <c r="BV247" i="5"/>
  <c r="BW1182" i="5"/>
  <c r="BV133" i="5"/>
  <c r="BV55" i="5"/>
  <c r="BX695" i="5"/>
  <c r="BX1151" i="5"/>
  <c r="BX696" i="5"/>
  <c r="BX1183" i="5"/>
  <c r="BX758" i="5"/>
  <c r="BW1235" i="5"/>
  <c r="BW1230" i="5"/>
  <c r="BV249" i="5" l="1"/>
  <c r="BV256" i="5" s="1"/>
  <c r="BW1192" i="5"/>
  <c r="BW691" i="5"/>
  <c r="BW625" i="5"/>
  <c r="BW635" i="5" s="1"/>
  <c r="BW641" i="5" s="1"/>
  <c r="BW645" i="5" s="1"/>
  <c r="BV136" i="5"/>
  <c r="BV143" i="5"/>
  <c r="BV56" i="5"/>
  <c r="BV66" i="5" s="1"/>
  <c r="BX129" i="5"/>
  <c r="BW1283" i="5"/>
  <c r="BX1227" i="5"/>
  <c r="BW1236" i="5"/>
  <c r="BW1475" i="5" s="1"/>
  <c r="BW1473" i="5" s="1"/>
  <c r="BW1477" i="5" s="1"/>
  <c r="BW1260" i="5"/>
  <c r="BW1255" i="5"/>
  <c r="BD72" i="5" l="1"/>
  <c r="BW697" i="5"/>
  <c r="BW1109" i="5"/>
  <c r="BW1115" i="5" s="1"/>
  <c r="BW1108" i="5"/>
  <c r="BW1114" i="5" s="1"/>
  <c r="BW986" i="5"/>
  <c r="BW992" i="5" s="1"/>
  <c r="BW985" i="5"/>
  <c r="BW991" i="5" s="1"/>
  <c r="BV137" i="5"/>
  <c r="BX54" i="5"/>
  <c r="BW1280" i="5"/>
  <c r="BX1233" i="5"/>
  <c r="BW1479" i="5"/>
  <c r="BW1478" i="5"/>
  <c r="BW1486" i="5" s="1"/>
  <c r="BW183" i="5"/>
  <c r="BX1252" i="5"/>
  <c r="BW1261" i="5"/>
  <c r="BW222" i="5" s="1"/>
  <c r="BW699" i="5" l="1"/>
  <c r="BW1116" i="5"/>
  <c r="BW123" i="5"/>
  <c r="BW649" i="5"/>
  <c r="BW113" i="5"/>
  <c r="BW993" i="5"/>
  <c r="BW647" i="5"/>
  <c r="BW112" i="5"/>
  <c r="BV141" i="5"/>
  <c r="BW1297" i="5"/>
  <c r="BW1267" i="5"/>
  <c r="BW184" i="5"/>
  <c r="BX1258" i="5"/>
  <c r="BW236" i="5" l="1"/>
  <c r="BX1113" i="5"/>
  <c r="BW234" i="5"/>
  <c r="BX990" i="5"/>
  <c r="BW650" i="5"/>
  <c r="BV661" i="5"/>
  <c r="BW135" i="5"/>
  <c r="BW1298" i="5"/>
  <c r="BW1302" i="5"/>
  <c r="BW203" i="5"/>
  <c r="BX1111" i="5" l="1"/>
  <c r="BX1122" i="5" s="1"/>
  <c r="BX1119" i="5"/>
  <c r="BX996" i="5"/>
  <c r="BW931" i="5"/>
  <c r="BW933" i="5" s="1"/>
  <c r="BW211" i="5"/>
  <c r="BX201" i="5" l="1"/>
  <c r="BX1128" i="5"/>
  <c r="BX117" i="5"/>
  <c r="BX202" i="5"/>
  <c r="BX122" i="5"/>
  <c r="BX1127" i="5"/>
  <c r="BX194" i="5"/>
  <c r="BX111" i="5"/>
  <c r="BX648" i="5"/>
  <c r="BX1004" i="5"/>
  <c r="BW215" i="5"/>
  <c r="BX1129" i="5" l="1"/>
  <c r="BX1135" i="5" l="1"/>
  <c r="BW937" i="5"/>
  <c r="BW938" i="5" l="1"/>
  <c r="BW940" i="5" s="1"/>
  <c r="BX936" i="5" l="1"/>
  <c r="BW942" i="5" l="1"/>
  <c r="BW909" i="5" l="1"/>
  <c r="BW107" i="5" l="1"/>
  <c r="BW651" i="5"/>
  <c r="BW910" i="5"/>
  <c r="BW652" i="5" l="1"/>
  <c r="BW233" i="5"/>
  <c r="BX904" i="5"/>
  <c r="BX988" i="5" l="1"/>
  <c r="BX999" i="5" s="1"/>
  <c r="BX898" i="5"/>
  <c r="BX950" i="5"/>
  <c r="BX192" i="5" s="1"/>
  <c r="BW1167" i="5"/>
  <c r="BW1169" i="5" s="1"/>
  <c r="BX901" i="5"/>
  <c r="BX949" i="5"/>
  <c r="BX929" i="5"/>
  <c r="BX907" i="5"/>
  <c r="BX627" i="5" l="1"/>
  <c r="BX103" i="5"/>
  <c r="BW1173" i="5"/>
  <c r="BW1170" i="5"/>
  <c r="BW1171" i="5" s="1"/>
  <c r="BW1154" i="5" s="1"/>
  <c r="BX104" i="5"/>
  <c r="BX1207" i="5"/>
  <c r="BX626" i="5"/>
  <c r="BX189" i="5"/>
  <c r="BX105" i="5"/>
  <c r="BX1002" i="5"/>
  <c r="BX646" i="5"/>
  <c r="BX190" i="5"/>
  <c r="BX101" i="5"/>
  <c r="BX1005" i="5"/>
  <c r="BX191" i="5"/>
  <c r="BX102" i="5"/>
  <c r="BX1003" i="5"/>
  <c r="BX968" i="5"/>
  <c r="BX973" i="5" s="1"/>
  <c r="BX958" i="5"/>
  <c r="BX961" i="5" s="1"/>
  <c r="BX912" i="5"/>
  <c r="BX908" i="5"/>
  <c r="BW1153" i="5" l="1"/>
  <c r="BW654" i="5"/>
  <c r="BW130" i="5"/>
  <c r="BW653" i="5"/>
  <c r="BW131" i="5"/>
  <c r="BX1006" i="5"/>
  <c r="BX110" i="5"/>
  <c r="BX643" i="5"/>
  <c r="BX974" i="5"/>
  <c r="BX914" i="5"/>
  <c r="BX951" i="5"/>
  <c r="BX638" i="5"/>
  <c r="BX106" i="5"/>
  <c r="BW1155" i="5" l="1"/>
  <c r="BW59" i="5"/>
  <c r="BW655" i="5"/>
  <c r="BW60" i="5"/>
  <c r="BX226" i="5"/>
  <c r="BY966" i="5"/>
  <c r="BY970" i="5"/>
  <c r="BX628" i="5"/>
  <c r="BX195" i="5"/>
  <c r="BX114" i="5"/>
  <c r="BX1150" i="5" l="1"/>
  <c r="BW237" i="5"/>
  <c r="BW1189" i="5"/>
  <c r="BY972" i="5"/>
  <c r="BY971" i="5"/>
  <c r="BY976" i="5"/>
  <c r="BX1164" i="5" l="1"/>
  <c r="BX1160" i="5"/>
  <c r="BW262" i="5"/>
  <c r="BW1191" i="5"/>
  <c r="BY642" i="5"/>
  <c r="BY109" i="5"/>
  <c r="BY712" i="5"/>
  <c r="BY679" i="5"/>
  <c r="BY644" i="5"/>
  <c r="BX193" i="5" l="1"/>
  <c r="BX1152" i="5"/>
  <c r="BX1208" i="5"/>
  <c r="BW1193" i="5"/>
  <c r="BW1196" i="5" s="1"/>
  <c r="BW1185" i="5" s="1"/>
  <c r="BW1197" i="5"/>
  <c r="BY718" i="5"/>
  <c r="BY720" i="5" s="1"/>
  <c r="BY108" i="5"/>
  <c r="BY685" i="5"/>
  <c r="BX1291" i="5" l="1"/>
  <c r="BX1228" i="5"/>
  <c r="BW139" i="5"/>
  <c r="BW216" i="5"/>
  <c r="BW656" i="5"/>
  <c r="BW1184" i="5"/>
  <c r="BW658" i="5"/>
  <c r="BW140" i="5"/>
  <c r="BY687" i="5"/>
  <c r="BX1467" i="5" l="1"/>
  <c r="BX1292" i="5" s="1"/>
  <c r="BX1290" i="5" s="1"/>
  <c r="BX1286" i="5"/>
  <c r="BX1234" i="5"/>
  <c r="BX1253" i="5"/>
  <c r="BX1229" i="5"/>
  <c r="BW61" i="5"/>
  <c r="BW217" i="5"/>
  <c r="BW1186" i="5"/>
  <c r="BW132" i="5"/>
  <c r="BW657" i="5"/>
  <c r="BW659" i="5" s="1"/>
  <c r="BW62" i="5"/>
  <c r="BY754" i="5"/>
  <c r="BY753" i="5"/>
  <c r="BX1287" i="5" l="1"/>
  <c r="BX1285" i="5" s="1"/>
  <c r="BX1284" i="5" s="1"/>
  <c r="BX1254" i="5"/>
  <c r="BX1259" i="5"/>
  <c r="BW63" i="5"/>
  <c r="BX214" i="5"/>
  <c r="BW248" i="5"/>
  <c r="BW225" i="5"/>
  <c r="BX622" i="5"/>
  <c r="BW247" i="5"/>
  <c r="BX1182" i="5"/>
  <c r="BW133" i="5"/>
  <c r="BW55" i="5"/>
  <c r="BY695" i="5"/>
  <c r="BY1151" i="5"/>
  <c r="BY696" i="5"/>
  <c r="BY1183" i="5"/>
  <c r="BY758" i="5"/>
  <c r="BX1235" i="5"/>
  <c r="BX1230" i="5"/>
  <c r="BW249" i="5" l="1"/>
  <c r="BW256" i="5" s="1"/>
  <c r="BX1192" i="5"/>
  <c r="BX691" i="5"/>
  <c r="BX625" i="5"/>
  <c r="BX635" i="5" s="1"/>
  <c r="BX641" i="5" s="1"/>
  <c r="BX645" i="5" s="1"/>
  <c r="BW136" i="5"/>
  <c r="BW143" i="5"/>
  <c r="BW56" i="5"/>
  <c r="BW66" i="5" s="1"/>
  <c r="BY129" i="5"/>
  <c r="BX1283" i="5"/>
  <c r="BY1227" i="5"/>
  <c r="BX1236" i="5"/>
  <c r="BX1475" i="5" s="1"/>
  <c r="BX1473" i="5" s="1"/>
  <c r="BX1477" i="5" s="1"/>
  <c r="BX1260" i="5"/>
  <c r="BX1255" i="5"/>
  <c r="BE72" i="5" l="1"/>
  <c r="BX697" i="5"/>
  <c r="BX1109" i="5"/>
  <c r="BX1115" i="5" s="1"/>
  <c r="BX1108" i="5"/>
  <c r="BX1114" i="5" s="1"/>
  <c r="BX986" i="5"/>
  <c r="BX992" i="5" s="1"/>
  <c r="BX985" i="5"/>
  <c r="BX991" i="5" s="1"/>
  <c r="BW137" i="5"/>
  <c r="BY54" i="5"/>
  <c r="BX1280" i="5"/>
  <c r="BY1233" i="5"/>
  <c r="BX1479" i="5"/>
  <c r="BX1478" i="5"/>
  <c r="BX1486" i="5" s="1"/>
  <c r="BX183" i="5"/>
  <c r="BY1252" i="5"/>
  <c r="BX1261" i="5"/>
  <c r="BX222" i="5" s="1"/>
  <c r="BX699" i="5" l="1"/>
  <c r="BX1116" i="5"/>
  <c r="BX123" i="5"/>
  <c r="BX649" i="5"/>
  <c r="BX113" i="5"/>
  <c r="BX993" i="5"/>
  <c r="BX647" i="5"/>
  <c r="BX112" i="5"/>
  <c r="BW141" i="5"/>
  <c r="BX1297" i="5"/>
  <c r="BX1267" i="5"/>
  <c r="BX184" i="5"/>
  <c r="BY1258" i="5"/>
  <c r="BX236" i="5" l="1"/>
  <c r="BY1113" i="5"/>
  <c r="BX234" i="5"/>
  <c r="BY990" i="5"/>
  <c r="BX650" i="5"/>
  <c r="BW661" i="5"/>
  <c r="BX135" i="5"/>
  <c r="BX1298" i="5"/>
  <c r="BX1302" i="5"/>
  <c r="BX203" i="5"/>
  <c r="BY1111" i="5" l="1"/>
  <c r="BY1122" i="5" s="1"/>
  <c r="BY1119" i="5"/>
  <c r="BY996" i="5"/>
  <c r="BX931" i="5"/>
  <c r="BX933" i="5" s="1"/>
  <c r="BX211" i="5"/>
  <c r="BY201" i="5" l="1"/>
  <c r="BY1128" i="5"/>
  <c r="BY117" i="5"/>
  <c r="BY122" i="5"/>
  <c r="BY202" i="5"/>
  <c r="BY1127" i="5"/>
  <c r="BY111" i="5"/>
  <c r="BY194" i="5"/>
  <c r="BY648" i="5"/>
  <c r="BY1004" i="5"/>
  <c r="BX215" i="5"/>
  <c r="BY1129" i="5" l="1"/>
  <c r="BX1133" i="5" l="1"/>
  <c r="BW1133" i="5"/>
  <c r="BV1133" i="5"/>
  <c r="BY1133" i="5"/>
  <c r="BY1135" i="5"/>
  <c r="BX937" i="5"/>
  <c r="BX1138" i="5" l="1"/>
  <c r="BX1143" i="5" s="1"/>
  <c r="BX1139" i="5"/>
  <c r="BW1138" i="5"/>
  <c r="BW1143" i="5" s="1"/>
  <c r="BW1139" i="5"/>
  <c r="BV1138" i="5"/>
  <c r="BV1139" i="5"/>
  <c r="BY1139" i="5"/>
  <c r="BY1138" i="5"/>
  <c r="BY1143" i="5" s="1"/>
  <c r="BX938" i="5"/>
  <c r="BX940" i="5" s="1"/>
  <c r="BV1143" i="5" l="1"/>
  <c r="BY936" i="5"/>
  <c r="BX942" i="5" l="1"/>
  <c r="BX909" i="5" l="1"/>
  <c r="BX107" i="5" l="1"/>
  <c r="BX651" i="5"/>
  <c r="BX910" i="5"/>
  <c r="BX652" i="5" l="1"/>
  <c r="BX233" i="5"/>
  <c r="BY904" i="5"/>
  <c r="BY988" i="5" l="1"/>
  <c r="BY999" i="5" s="1"/>
  <c r="BY898" i="5"/>
  <c r="BY950" i="5"/>
  <c r="BY103" i="5" s="1"/>
  <c r="BX1167" i="5"/>
  <c r="BX1169" i="5" s="1"/>
  <c r="BY901" i="5"/>
  <c r="BY949" i="5"/>
  <c r="BY929" i="5"/>
  <c r="BY907" i="5"/>
  <c r="BY627" i="5" l="1"/>
  <c r="BY192" i="5"/>
  <c r="BX1173" i="5"/>
  <c r="BX1170" i="5"/>
  <c r="BX1171" i="5" s="1"/>
  <c r="BX1154" i="5" s="1"/>
  <c r="BY104" i="5"/>
  <c r="BY1207" i="5"/>
  <c r="BY626" i="5"/>
  <c r="BY189" i="5"/>
  <c r="BY105" i="5"/>
  <c r="BY1002" i="5"/>
  <c r="BY646" i="5"/>
  <c r="BY190" i="5"/>
  <c r="BY101" i="5"/>
  <c r="BY1005" i="5"/>
  <c r="BY191" i="5"/>
  <c r="BY102" i="5"/>
  <c r="BY1003" i="5"/>
  <c r="BY968" i="5"/>
  <c r="BY973" i="5" s="1"/>
  <c r="BY958" i="5"/>
  <c r="BY961" i="5" s="1"/>
  <c r="BY912" i="5"/>
  <c r="BY908" i="5"/>
  <c r="BY106" i="5" l="1"/>
  <c r="BY638" i="5"/>
  <c r="BX1153" i="5"/>
  <c r="BX654" i="5"/>
  <c r="BX130" i="5"/>
  <c r="BX653" i="5"/>
  <c r="BX131" i="5"/>
  <c r="BY1006" i="5"/>
  <c r="BY110" i="5"/>
  <c r="BY643" i="5"/>
  <c r="BY974" i="5"/>
  <c r="BY914" i="5"/>
  <c r="BY951" i="5"/>
  <c r="BX1155" i="5" l="1"/>
  <c r="BX59" i="5"/>
  <c r="BX655" i="5"/>
  <c r="BX60" i="5"/>
  <c r="BW1010" i="5"/>
  <c r="BY1010" i="5"/>
  <c r="BV1010" i="5"/>
  <c r="BX1010" i="5"/>
  <c r="BY226" i="5"/>
  <c r="BZ966" i="5"/>
  <c r="BZ970" i="5"/>
  <c r="BY628" i="5"/>
  <c r="BY195" i="5"/>
  <c r="BY114" i="5"/>
  <c r="BX1013" i="5" l="1"/>
  <c r="BX1012" i="5"/>
  <c r="BX1017" i="5" s="1"/>
  <c r="BV1012" i="5"/>
  <c r="BV1013" i="5"/>
  <c r="BY1013" i="5"/>
  <c r="BY1012" i="5"/>
  <c r="BY1017" i="5" s="1"/>
  <c r="BW1013" i="5"/>
  <c r="BW1012" i="5"/>
  <c r="BW1017" i="5" s="1"/>
  <c r="BY1150" i="5"/>
  <c r="BX237" i="5"/>
  <c r="BX1189" i="5"/>
  <c r="BZ972" i="5"/>
  <c r="BZ971" i="5"/>
  <c r="BZ976" i="5"/>
  <c r="BY1164" i="5" l="1"/>
  <c r="BY1160" i="5"/>
  <c r="BX262" i="5"/>
  <c r="BX1191" i="5"/>
  <c r="BV1017" i="5"/>
  <c r="BZ642" i="5"/>
  <c r="BZ109" i="5"/>
  <c r="BZ712" i="5"/>
  <c r="BZ679" i="5"/>
  <c r="BZ644" i="5"/>
  <c r="BY193" i="5" l="1"/>
  <c r="BY1152" i="5"/>
  <c r="BY1208" i="5"/>
  <c r="BX1193" i="5"/>
  <c r="BX1196" i="5" s="1"/>
  <c r="BX1185" i="5" s="1"/>
  <c r="BX1197" i="5"/>
  <c r="BZ718" i="5"/>
  <c r="BZ720" i="5" s="1"/>
  <c r="BZ108" i="5"/>
  <c r="BZ685" i="5"/>
  <c r="BY1291" i="5" l="1"/>
  <c r="BY1228" i="5"/>
  <c r="BX139" i="5"/>
  <c r="BX216" i="5"/>
  <c r="BX656" i="5"/>
  <c r="BX1184" i="5"/>
  <c r="BX658" i="5"/>
  <c r="BX140" i="5"/>
  <c r="BZ687" i="5"/>
  <c r="BY1467" i="5" l="1"/>
  <c r="BY1292" i="5" s="1"/>
  <c r="BY1290" i="5" s="1"/>
  <c r="BY1286" i="5"/>
  <c r="Z1310" i="5"/>
  <c r="BY1234" i="5"/>
  <c r="BY1253" i="5"/>
  <c r="BY1229" i="5"/>
  <c r="BX61" i="5"/>
  <c r="BX217" i="5"/>
  <c r="BX1186" i="5"/>
  <c r="BX132" i="5"/>
  <c r="BX657" i="5"/>
  <c r="BX659" i="5" s="1"/>
  <c r="BX62" i="5"/>
  <c r="BZ754" i="5"/>
  <c r="BZ753" i="5"/>
  <c r="BY1287" i="5" l="1"/>
  <c r="BY1285" i="5" s="1"/>
  <c r="BY1284" i="5" s="1"/>
  <c r="Z1311" i="5"/>
  <c r="Z1309" i="5" s="1"/>
  <c r="BY1254" i="5"/>
  <c r="BY1259" i="5"/>
  <c r="BX63" i="5"/>
  <c r="BY214" i="5"/>
  <c r="BX248" i="5"/>
  <c r="BX225" i="5"/>
  <c r="BY622" i="5"/>
  <c r="BX247" i="5"/>
  <c r="BY1182" i="5"/>
  <c r="BX133" i="5"/>
  <c r="BX55" i="5"/>
  <c r="BZ695" i="5"/>
  <c r="BZ1151" i="5"/>
  <c r="BZ696" i="5"/>
  <c r="BZ1183" i="5"/>
  <c r="BZ758" i="5"/>
  <c r="BY1235" i="5"/>
  <c r="BY1230" i="5"/>
  <c r="BX249" i="5" l="1"/>
  <c r="BX256" i="5" s="1"/>
  <c r="BY1260" i="5"/>
  <c r="BY183" i="5" s="1"/>
  <c r="BY1255" i="5"/>
  <c r="BY1192" i="5"/>
  <c r="BY691" i="5"/>
  <c r="BY625" i="5"/>
  <c r="BY635" i="5" s="1"/>
  <c r="BY641" i="5" s="1"/>
  <c r="BY645" i="5" s="1"/>
  <c r="BX136" i="5"/>
  <c r="BX143" i="5"/>
  <c r="BX56" i="5"/>
  <c r="BX66" i="5" s="1"/>
  <c r="BZ129" i="5"/>
  <c r="BY1283" i="5"/>
  <c r="BZ1227" i="5"/>
  <c r="BY1236" i="5"/>
  <c r="BY1475" i="5" s="1"/>
  <c r="BY1473" i="5" s="1"/>
  <c r="BY1477" i="5" s="1"/>
  <c r="BF72" i="5" l="1"/>
  <c r="BY1261" i="5"/>
  <c r="BY222" i="5" s="1"/>
  <c r="BZ1252" i="5"/>
  <c r="BZ1258" i="5" s="1"/>
  <c r="BY184" i="5"/>
  <c r="BY697" i="5"/>
  <c r="BY1109" i="5"/>
  <c r="BY1115" i="5" s="1"/>
  <c r="BY1108" i="5"/>
  <c r="BY1114" i="5" s="1"/>
  <c r="BY986" i="5"/>
  <c r="BY992" i="5" s="1"/>
  <c r="BY985" i="5"/>
  <c r="BY991" i="5" s="1"/>
  <c r="BX137" i="5"/>
  <c r="BZ54" i="5"/>
  <c r="Z1308" i="5"/>
  <c r="BY1280" i="5"/>
  <c r="BZ1233" i="5"/>
  <c r="BY1479" i="5"/>
  <c r="BY1478" i="5"/>
  <c r="BY1486" i="5" s="1"/>
  <c r="BY203" i="5" l="1"/>
  <c r="BY699" i="5"/>
  <c r="BY1116" i="5"/>
  <c r="BY123" i="5"/>
  <c r="BY649" i="5"/>
  <c r="BY113" i="5"/>
  <c r="BY993" i="5"/>
  <c r="BY647" i="5"/>
  <c r="BY112" i="5"/>
  <c r="BX141" i="5"/>
  <c r="Z1305" i="5"/>
  <c r="BY1297" i="5"/>
  <c r="BY1267" i="5"/>
  <c r="BY211" i="5" l="1"/>
  <c r="BY236" i="5"/>
  <c r="BZ1113" i="5"/>
  <c r="BY234" i="5"/>
  <c r="BZ990" i="5"/>
  <c r="BY650" i="5"/>
  <c r="BX661" i="5"/>
  <c r="BY135" i="5"/>
  <c r="Z1316" i="5"/>
  <c r="Z1325" i="5"/>
  <c r="BY1298" i="5"/>
  <c r="BY1302" i="5"/>
  <c r="BY215" i="5" l="1"/>
  <c r="BZ1111" i="5"/>
  <c r="BZ1122" i="5" s="1"/>
  <c r="BZ1119" i="5"/>
  <c r="BZ996" i="5"/>
  <c r="BY931" i="5"/>
  <c r="BY933" i="5" s="1"/>
  <c r="AZ1389" i="5"/>
  <c r="AY1389" i="5"/>
  <c r="AX1389" i="5"/>
  <c r="AW1389" i="5"/>
  <c r="AV1389" i="5"/>
  <c r="AU1389" i="5"/>
  <c r="AT1389" i="5"/>
  <c r="AS1389" i="5"/>
  <c r="AR1389" i="5"/>
  <c r="AQ1389" i="5"/>
  <c r="AP1389" i="5"/>
  <c r="AO1389" i="5"/>
  <c r="AN1389" i="5"/>
  <c r="AM1389" i="5"/>
  <c r="AL1389" i="5"/>
  <c r="AK1389" i="5"/>
  <c r="AJ1389" i="5"/>
  <c r="AI1389" i="5"/>
  <c r="AH1389" i="5"/>
  <c r="AG1389" i="5"/>
  <c r="AF1389" i="5"/>
  <c r="AE1389" i="5"/>
  <c r="AD1389" i="5"/>
  <c r="AC1389" i="5"/>
  <c r="AB1389" i="5"/>
  <c r="AA1389" i="5"/>
  <c r="BZ201" i="5" l="1"/>
  <c r="BZ1128" i="5"/>
  <c r="BZ117" i="5"/>
  <c r="BZ122" i="5"/>
  <c r="BZ202" i="5"/>
  <c r="BZ1127" i="5"/>
  <c r="BZ194" i="5"/>
  <c r="BZ111" i="5"/>
  <c r="BZ648" i="5"/>
  <c r="BZ1004" i="5"/>
  <c r="AA1343" i="5"/>
  <c r="BZ1129" i="5" l="1"/>
  <c r="BZ1135" i="5" l="1"/>
  <c r="BY937" i="5"/>
  <c r="BY938" i="5" l="1"/>
  <c r="BY940" i="5" s="1"/>
  <c r="BZ936" i="5" l="1"/>
  <c r="BY942" i="5" l="1"/>
  <c r="BY909" i="5" l="1"/>
  <c r="BY651" i="5" l="1"/>
  <c r="BY107" i="5"/>
  <c r="BY910" i="5"/>
  <c r="BY652" i="5" l="1"/>
  <c r="BZ904" i="5"/>
  <c r="BY233" i="5"/>
  <c r="BZ988" i="5" l="1"/>
  <c r="BZ999" i="5" s="1"/>
  <c r="BZ898" i="5"/>
  <c r="BZ950" i="5"/>
  <c r="BZ103" i="5" s="1"/>
  <c r="BY1167" i="5"/>
  <c r="BY1169" i="5" s="1"/>
  <c r="BZ901" i="5"/>
  <c r="BZ949" i="5"/>
  <c r="BZ929" i="5"/>
  <c r="BZ907" i="5"/>
  <c r="BZ627" i="5" l="1"/>
  <c r="BZ192" i="5"/>
  <c r="BY1173" i="5"/>
  <c r="BY1170" i="5"/>
  <c r="BY1171" i="5" s="1"/>
  <c r="BY1154" i="5" s="1"/>
  <c r="BZ104" i="5"/>
  <c r="BZ1207" i="5"/>
  <c r="BZ626" i="5"/>
  <c r="BZ189" i="5"/>
  <c r="BZ105" i="5"/>
  <c r="BZ1002" i="5"/>
  <c r="BZ646" i="5"/>
  <c r="BZ190" i="5"/>
  <c r="BZ101" i="5"/>
  <c r="BZ1005" i="5"/>
  <c r="BZ191" i="5"/>
  <c r="BZ102" i="5"/>
  <c r="BZ1003" i="5"/>
  <c r="BZ968" i="5"/>
  <c r="BZ973" i="5" s="1"/>
  <c r="BZ958" i="5"/>
  <c r="BZ961" i="5" s="1"/>
  <c r="BZ912" i="5"/>
  <c r="BZ908" i="5"/>
  <c r="BY1153" i="5" l="1"/>
  <c r="BY654" i="5"/>
  <c r="BY130" i="5"/>
  <c r="BY653" i="5"/>
  <c r="BY131" i="5"/>
  <c r="BZ1006" i="5"/>
  <c r="BZ110" i="5"/>
  <c r="BZ643" i="5"/>
  <c r="BZ974" i="5"/>
  <c r="BZ914" i="5"/>
  <c r="BZ951" i="5"/>
  <c r="BZ638" i="5"/>
  <c r="BZ106" i="5"/>
  <c r="BY1155" i="5" l="1"/>
  <c r="BY59" i="5"/>
  <c r="BY655" i="5"/>
  <c r="BY60" i="5"/>
  <c r="BZ226" i="5"/>
  <c r="CA966" i="5"/>
  <c r="CA970" i="5"/>
  <c r="BZ628" i="5"/>
  <c r="BZ195" i="5"/>
  <c r="BZ114" i="5"/>
  <c r="BZ1150" i="5" l="1"/>
  <c r="BY237" i="5"/>
  <c r="BY1189" i="5"/>
  <c r="CA972" i="5"/>
  <c r="CA971" i="5"/>
  <c r="CA976" i="5"/>
  <c r="BZ1164" i="5" l="1"/>
  <c r="BZ1160" i="5"/>
  <c r="BY262" i="5"/>
  <c r="BY1191" i="5"/>
  <c r="CA642" i="5"/>
  <c r="CA109" i="5"/>
  <c r="CA712" i="5"/>
  <c r="CA679" i="5"/>
  <c r="CA644" i="5"/>
  <c r="BZ193" i="5" l="1"/>
  <c r="BZ1152" i="5"/>
  <c r="BZ1208" i="5"/>
  <c r="BY1193" i="5"/>
  <c r="BY1196" i="5" s="1"/>
  <c r="BY1185" i="5" s="1"/>
  <c r="BY1197" i="5"/>
  <c r="CA718" i="5"/>
  <c r="CA720" i="5" s="1"/>
  <c r="CA108" i="5"/>
  <c r="CA685" i="5"/>
  <c r="BZ1291" i="5" l="1"/>
  <c r="BZ1228" i="5"/>
  <c r="BY139" i="5"/>
  <c r="BY216" i="5"/>
  <c r="BY656" i="5"/>
  <c r="BY1184" i="5"/>
  <c r="BY658" i="5"/>
  <c r="BY140" i="5"/>
  <c r="CA687" i="5"/>
  <c r="BZ1286" i="5" l="1"/>
  <c r="BZ1467" i="5"/>
  <c r="BZ1292" i="5" s="1"/>
  <c r="BZ1290" i="5" s="1"/>
  <c r="BZ1234" i="5"/>
  <c r="BZ1253" i="5"/>
  <c r="BZ1229" i="5"/>
  <c r="BY61" i="5"/>
  <c r="BY217" i="5"/>
  <c r="BY1186" i="5"/>
  <c r="BY132" i="5"/>
  <c r="BY657" i="5"/>
  <c r="BY659" i="5" s="1"/>
  <c r="BY62" i="5"/>
  <c r="CA754" i="5"/>
  <c r="CA753" i="5"/>
  <c r="BZ1287" i="5" l="1"/>
  <c r="BZ1285" i="5" s="1"/>
  <c r="BZ1284" i="5" s="1"/>
  <c r="BZ1254" i="5"/>
  <c r="BZ1259" i="5"/>
  <c r="BY63" i="5"/>
  <c r="BZ214" i="5"/>
  <c r="BY248" i="5"/>
  <c r="BY225" i="5"/>
  <c r="BZ622" i="5"/>
  <c r="BY247" i="5"/>
  <c r="BZ1182" i="5"/>
  <c r="BY133" i="5"/>
  <c r="BY55" i="5"/>
  <c r="CA695" i="5"/>
  <c r="CA1151" i="5"/>
  <c r="CA696" i="5"/>
  <c r="CA1183" i="5"/>
  <c r="CA758" i="5"/>
  <c r="BZ1235" i="5"/>
  <c r="BZ1230" i="5"/>
  <c r="BZ1192" i="5" l="1"/>
  <c r="BZ691" i="5"/>
  <c r="BZ625" i="5"/>
  <c r="BZ635" i="5" s="1"/>
  <c r="BZ641" i="5" s="1"/>
  <c r="BZ645" i="5" s="1"/>
  <c r="BY136" i="5"/>
  <c r="BY143" i="5"/>
  <c r="BY56" i="5"/>
  <c r="BY66" i="5" s="1"/>
  <c r="CA129" i="5"/>
  <c r="BZ1283" i="5"/>
  <c r="CA1227" i="5"/>
  <c r="BZ1236" i="5"/>
  <c r="BZ1475" i="5" s="1"/>
  <c r="BZ1473" i="5" s="1"/>
  <c r="BZ1477" i="5" s="1"/>
  <c r="BY249" i="5"/>
  <c r="BZ1260" i="5"/>
  <c r="BZ1255" i="5"/>
  <c r="BG72" i="5" l="1"/>
  <c r="BZ697" i="5"/>
  <c r="BZ1109" i="5"/>
  <c r="BZ1115" i="5" s="1"/>
  <c r="BZ1108" i="5"/>
  <c r="BZ1114" i="5" s="1"/>
  <c r="BZ986" i="5"/>
  <c r="BZ992" i="5" s="1"/>
  <c r="BZ985" i="5"/>
  <c r="BZ991" i="5" s="1"/>
  <c r="BY137" i="5"/>
  <c r="CA54" i="5"/>
  <c r="BZ1280" i="5"/>
  <c r="CA1233" i="5"/>
  <c r="BZ1479" i="5"/>
  <c r="BZ1478" i="5"/>
  <c r="BZ1486" i="5" s="1"/>
  <c r="BY256" i="5"/>
  <c r="BZ183" i="5"/>
  <c r="CA1252" i="5"/>
  <c r="BZ1261" i="5"/>
  <c r="BZ222" i="5" s="1"/>
  <c r="BZ699" i="5" l="1"/>
  <c r="BZ1116" i="5"/>
  <c r="BZ123" i="5"/>
  <c r="BZ649" i="5"/>
  <c r="BZ113" i="5"/>
  <c r="BZ993" i="5"/>
  <c r="BZ647" i="5"/>
  <c r="BZ112" i="5"/>
  <c r="BY141" i="5"/>
  <c r="BZ1267" i="5"/>
  <c r="BZ1297" i="5"/>
  <c r="BZ184" i="5"/>
  <c r="CA1258" i="5"/>
  <c r="BZ236" i="5" l="1"/>
  <c r="CA1113" i="5"/>
  <c r="BZ234" i="5"/>
  <c r="CA990" i="5"/>
  <c r="BZ650" i="5"/>
  <c r="BY661" i="5"/>
  <c r="BZ135" i="5"/>
  <c r="BZ1298" i="5"/>
  <c r="BZ1302" i="5"/>
  <c r="BZ203" i="5"/>
  <c r="CA1111" i="5" l="1"/>
  <c r="CA1122" i="5" s="1"/>
  <c r="CA1119" i="5"/>
  <c r="CA996" i="5"/>
  <c r="BZ931" i="5"/>
  <c r="BZ933" i="5" s="1"/>
  <c r="BZ211" i="5"/>
  <c r="CA201" i="5" l="1"/>
  <c r="CA1128" i="5"/>
  <c r="CA117" i="5"/>
  <c r="CA202" i="5"/>
  <c r="CA122" i="5"/>
  <c r="CA1127" i="5"/>
  <c r="CA111" i="5"/>
  <c r="CA194" i="5"/>
  <c r="CA648" i="5"/>
  <c r="CA1004" i="5"/>
  <c r="BZ215" i="5"/>
  <c r="CA1129" i="5" l="1"/>
  <c r="CA1135" i="5" l="1"/>
  <c r="BZ937" i="5"/>
  <c r="BZ938" i="5" l="1"/>
  <c r="BZ940" i="5" s="1"/>
  <c r="CA936" i="5" l="1"/>
  <c r="BZ942" i="5" l="1"/>
  <c r="BZ909" i="5" l="1"/>
  <c r="BZ107" i="5" l="1"/>
  <c r="BZ651" i="5"/>
  <c r="BZ910" i="5"/>
  <c r="BZ652" i="5" l="1"/>
  <c r="BZ233" i="5"/>
  <c r="CA904" i="5"/>
  <c r="CA988" i="5" l="1"/>
  <c r="CA999" i="5" s="1"/>
  <c r="CA898" i="5"/>
  <c r="CA950" i="5"/>
  <c r="CA103" i="5" s="1"/>
  <c r="BZ1167" i="5"/>
  <c r="BZ1169" i="5" s="1"/>
  <c r="CA901" i="5"/>
  <c r="CA949" i="5"/>
  <c r="CA929" i="5"/>
  <c r="CA907" i="5"/>
  <c r="CA627" i="5" l="1"/>
  <c r="CA192" i="5"/>
  <c r="BZ1173" i="5"/>
  <c r="BZ1170" i="5"/>
  <c r="BZ1171" i="5" s="1"/>
  <c r="BZ1154" i="5" s="1"/>
  <c r="CA104" i="5"/>
  <c r="CA1207" i="5"/>
  <c r="CA626" i="5"/>
  <c r="CA189" i="5"/>
  <c r="CA105" i="5"/>
  <c r="CA1002" i="5"/>
  <c r="CA646" i="5"/>
  <c r="CA190" i="5"/>
  <c r="CA101" i="5"/>
  <c r="CA1005" i="5"/>
  <c r="CA191" i="5"/>
  <c r="CA102" i="5"/>
  <c r="CA1003" i="5"/>
  <c r="CA968" i="5"/>
  <c r="CA973" i="5" s="1"/>
  <c r="CA958" i="5"/>
  <c r="CA961" i="5" s="1"/>
  <c r="CA912" i="5"/>
  <c r="CA908" i="5"/>
  <c r="CA106" i="5" s="1"/>
  <c r="BZ1153" i="5" l="1"/>
  <c r="BZ654" i="5"/>
  <c r="BZ130" i="5"/>
  <c r="BZ653" i="5"/>
  <c r="BZ131" i="5"/>
  <c r="CA1006" i="5"/>
  <c r="CA110" i="5"/>
  <c r="CA643" i="5"/>
  <c r="CA974" i="5"/>
  <c r="CA914" i="5"/>
  <c r="CA951" i="5"/>
  <c r="CA638" i="5"/>
  <c r="BZ1155" i="5" l="1"/>
  <c r="BZ59" i="5"/>
  <c r="BZ655" i="5"/>
  <c r="BZ60" i="5"/>
  <c r="CA226" i="5"/>
  <c r="CB966" i="5"/>
  <c r="CB970" i="5"/>
  <c r="CA628" i="5"/>
  <c r="CA195" i="5"/>
  <c r="CA114" i="5"/>
  <c r="CA1150" i="5" l="1"/>
  <c r="BZ237" i="5"/>
  <c r="BZ1189" i="5"/>
  <c r="CB972" i="5"/>
  <c r="CB971" i="5"/>
  <c r="CB976" i="5"/>
  <c r="CA1164" i="5" l="1"/>
  <c r="CA1160" i="5"/>
  <c r="BZ262" i="5"/>
  <c r="BZ1191" i="5"/>
  <c r="CB642" i="5"/>
  <c r="CB109" i="5"/>
  <c r="CB712" i="5"/>
  <c r="CB679" i="5"/>
  <c r="CB644" i="5"/>
  <c r="CA193" i="5" l="1"/>
  <c r="CA1152" i="5"/>
  <c r="CA1208" i="5"/>
  <c r="BZ1193" i="5"/>
  <c r="BZ1196" i="5" s="1"/>
  <c r="BZ1185" i="5" s="1"/>
  <c r="BZ1197" i="5"/>
  <c r="CB718" i="5"/>
  <c r="CB720" i="5" s="1"/>
  <c r="CB108" i="5"/>
  <c r="CB685" i="5"/>
  <c r="CA1291" i="5" l="1"/>
  <c r="CA1228" i="5"/>
  <c r="BZ139" i="5"/>
  <c r="BZ216" i="5"/>
  <c r="BZ656" i="5"/>
  <c r="BZ1184" i="5"/>
  <c r="BZ658" i="5"/>
  <c r="BZ140" i="5"/>
  <c r="CB687" i="5"/>
  <c r="CA1467" i="5" l="1"/>
  <c r="CA1292" i="5" s="1"/>
  <c r="CA1290" i="5" s="1"/>
  <c r="CA1286" i="5"/>
  <c r="CA1234" i="5"/>
  <c r="CA1253" i="5"/>
  <c r="CA1229" i="5"/>
  <c r="BZ61" i="5"/>
  <c r="BZ217" i="5"/>
  <c r="BZ1186" i="5"/>
  <c r="BZ132" i="5"/>
  <c r="BZ657" i="5"/>
  <c r="BZ659" i="5" s="1"/>
  <c r="BZ62" i="5"/>
  <c r="CB754" i="5"/>
  <c r="CB753" i="5"/>
  <c r="CA1235" i="5" l="1"/>
  <c r="CA1283" i="5" s="1"/>
  <c r="CA1230" i="5"/>
  <c r="CA1287" i="5"/>
  <c r="CA1285" i="5" s="1"/>
  <c r="CA1284" i="5" s="1"/>
  <c r="CA1254" i="5"/>
  <c r="CA1259" i="5"/>
  <c r="BZ63" i="5"/>
  <c r="CA214" i="5"/>
  <c r="BZ248" i="5"/>
  <c r="BZ225" i="5"/>
  <c r="CA622" i="5"/>
  <c r="BZ247" i="5"/>
  <c r="CA1182" i="5"/>
  <c r="BZ133" i="5"/>
  <c r="BZ55" i="5"/>
  <c r="CB695" i="5"/>
  <c r="CB1151" i="5"/>
  <c r="CB696" i="5"/>
  <c r="CB1183" i="5"/>
  <c r="CB758" i="5"/>
  <c r="BZ249" i="5" l="1"/>
  <c r="BZ256" i="5" s="1"/>
  <c r="CA1236" i="5"/>
  <c r="CA1475" i="5" s="1"/>
  <c r="CA1473" i="5" s="1"/>
  <c r="CA1477" i="5" s="1"/>
  <c r="CB1227" i="5"/>
  <c r="CB1233" i="5" s="1"/>
  <c r="CA1280" i="5"/>
  <c r="CA1192" i="5"/>
  <c r="CA691" i="5"/>
  <c r="CA625" i="5"/>
  <c r="CA635" i="5" s="1"/>
  <c r="CA641" i="5" s="1"/>
  <c r="CA645" i="5" s="1"/>
  <c r="BZ136" i="5"/>
  <c r="BZ143" i="5"/>
  <c r="BZ56" i="5"/>
  <c r="BZ66" i="5" s="1"/>
  <c r="CB129" i="5"/>
  <c r="CA1260" i="5"/>
  <c r="CA1255" i="5"/>
  <c r="BH72" i="5" l="1"/>
  <c r="CA1479" i="5"/>
  <c r="CA1478" i="5"/>
  <c r="CA1486" i="5" s="1"/>
  <c r="CA1297" i="5"/>
  <c r="CA1267" i="5"/>
  <c r="CA697" i="5"/>
  <c r="CA1109" i="5"/>
  <c r="CA1115" i="5" s="1"/>
  <c r="CA1108" i="5"/>
  <c r="CA1114" i="5" s="1"/>
  <c r="CA986" i="5"/>
  <c r="CA992" i="5" s="1"/>
  <c r="CA985" i="5"/>
  <c r="CA991" i="5" s="1"/>
  <c r="BZ137" i="5"/>
  <c r="CB54" i="5"/>
  <c r="CA183" i="5"/>
  <c r="CB1252" i="5"/>
  <c r="CA1261" i="5"/>
  <c r="CA222" i="5" s="1"/>
  <c r="CA1298" i="5" l="1"/>
  <c r="CA1302" i="5"/>
  <c r="CA699" i="5"/>
  <c r="CA1116" i="5"/>
  <c r="CA123" i="5"/>
  <c r="CA649" i="5"/>
  <c r="CA113" i="5"/>
  <c r="CA993" i="5"/>
  <c r="CA647" i="5"/>
  <c r="CA112" i="5"/>
  <c r="BZ141" i="5"/>
  <c r="CA184" i="5"/>
  <c r="CB1258" i="5"/>
  <c r="CA236" i="5" l="1"/>
  <c r="CB1113" i="5"/>
  <c r="CA234" i="5"/>
  <c r="CB990" i="5"/>
  <c r="CA650" i="5"/>
  <c r="BZ661" i="5"/>
  <c r="CA135" i="5"/>
  <c r="CA203" i="5"/>
  <c r="CB1111" i="5" l="1"/>
  <c r="CB1122" i="5" s="1"/>
  <c r="CB1119" i="5"/>
  <c r="CB996" i="5"/>
  <c r="CA931" i="5"/>
  <c r="CA933" i="5" s="1"/>
  <c r="CA211" i="5"/>
  <c r="CB201" i="5" l="1"/>
  <c r="CB1128" i="5"/>
  <c r="CB117" i="5"/>
  <c r="CB122" i="5"/>
  <c r="CB202" i="5"/>
  <c r="CB1127" i="5"/>
  <c r="CB194" i="5"/>
  <c r="CB111" i="5"/>
  <c r="CB648" i="5"/>
  <c r="CB1004" i="5"/>
  <c r="CA215" i="5"/>
  <c r="CB1129" i="5" l="1"/>
  <c r="CB1135" i="5" l="1"/>
  <c r="CA937" i="5"/>
  <c r="CA938" i="5" l="1"/>
  <c r="CA940" i="5" s="1"/>
  <c r="CB936" i="5" l="1"/>
  <c r="CA942" i="5" l="1"/>
  <c r="CA909" i="5" l="1"/>
  <c r="CA910" i="5" l="1"/>
  <c r="CA651" i="5"/>
  <c r="CA107" i="5"/>
  <c r="CA233" i="5" l="1"/>
  <c r="CB904" i="5"/>
  <c r="CA652" i="5"/>
  <c r="CB988" i="5" l="1"/>
  <c r="CB999" i="5" s="1"/>
  <c r="CB898" i="5"/>
  <c r="CB950" i="5"/>
  <c r="CB103" i="5" s="1"/>
  <c r="CB901" i="5"/>
  <c r="CB949" i="5"/>
  <c r="CB929" i="5"/>
  <c r="CB907" i="5"/>
  <c r="CA1167" i="5"/>
  <c r="CA1169" i="5" s="1"/>
  <c r="CB627" i="5" l="1"/>
  <c r="CB192" i="5"/>
  <c r="CB104" i="5"/>
  <c r="CB1207" i="5"/>
  <c r="CB626" i="5"/>
  <c r="CB189" i="5"/>
  <c r="CB105" i="5"/>
  <c r="CB1002" i="5"/>
  <c r="CB646" i="5"/>
  <c r="CB190" i="5"/>
  <c r="CB101" i="5"/>
  <c r="CB1005" i="5"/>
  <c r="CB191" i="5"/>
  <c r="CB102" i="5"/>
  <c r="CB1003" i="5"/>
  <c r="CB968" i="5"/>
  <c r="CB973" i="5" s="1"/>
  <c r="CB958" i="5"/>
  <c r="CB961" i="5" s="1"/>
  <c r="CB912" i="5"/>
  <c r="CA1173" i="5"/>
  <c r="CA1170" i="5"/>
  <c r="CA1171" i="5" s="1"/>
  <c r="CA1154" i="5" s="1"/>
  <c r="CB908" i="5"/>
  <c r="CB1006" i="5" l="1"/>
  <c r="CB110" i="5"/>
  <c r="CB643" i="5"/>
  <c r="CB974" i="5"/>
  <c r="CB914" i="5"/>
  <c r="CA1153" i="5"/>
  <c r="CA654" i="5"/>
  <c r="CA130" i="5"/>
  <c r="CA653" i="5"/>
  <c r="CA131" i="5"/>
  <c r="CB951" i="5"/>
  <c r="CB638" i="5"/>
  <c r="CB106" i="5"/>
  <c r="CB226" i="5" l="1"/>
  <c r="CC966" i="5"/>
  <c r="CC970" i="5"/>
  <c r="CA1155" i="5"/>
  <c r="CA59" i="5"/>
  <c r="CA655" i="5"/>
  <c r="CA60" i="5"/>
  <c r="CB628" i="5"/>
  <c r="CB195" i="5"/>
  <c r="CB114" i="5"/>
  <c r="CC972" i="5" l="1"/>
  <c r="CC971" i="5"/>
  <c r="CC976" i="5"/>
  <c r="CB1150" i="5"/>
  <c r="CA237" i="5"/>
  <c r="CA1189" i="5"/>
  <c r="CC642" i="5" l="1"/>
  <c r="CC109" i="5"/>
  <c r="CC712" i="5"/>
  <c r="CC679" i="5"/>
  <c r="CC644" i="5"/>
  <c r="CB1164" i="5"/>
  <c r="CB1160" i="5"/>
  <c r="CA262" i="5"/>
  <c r="CA1191" i="5"/>
  <c r="CC718" i="5" l="1"/>
  <c r="CC720" i="5" s="1"/>
  <c r="CC108" i="5"/>
  <c r="CC685" i="5"/>
  <c r="CB193" i="5"/>
  <c r="CB1152" i="5"/>
  <c r="CB1208" i="5"/>
  <c r="CA1193" i="5"/>
  <c r="CA1196" i="5" s="1"/>
  <c r="CA1185" i="5" s="1"/>
  <c r="CA1197" i="5"/>
  <c r="CC687" i="5" l="1"/>
  <c r="CB1291" i="5"/>
  <c r="CB1228" i="5"/>
  <c r="CA139" i="5"/>
  <c r="CA216" i="5"/>
  <c r="CA656" i="5"/>
  <c r="CA1184" i="5"/>
  <c r="CA658" i="5"/>
  <c r="CA140" i="5"/>
  <c r="CC754" i="5" l="1"/>
  <c r="CC753" i="5"/>
  <c r="CB1467" i="5"/>
  <c r="CB1292" i="5" s="1"/>
  <c r="CB1290" i="5" s="1"/>
  <c r="CB1286" i="5"/>
  <c r="CB1234" i="5"/>
  <c r="CB1253" i="5"/>
  <c r="CB1229" i="5"/>
  <c r="CA61" i="5"/>
  <c r="CA217" i="5"/>
  <c r="CA1186" i="5"/>
  <c r="CA132" i="5"/>
  <c r="CA657" i="5"/>
  <c r="CA659" i="5" s="1"/>
  <c r="CA62" i="5"/>
  <c r="CC695" i="5" l="1"/>
  <c r="CC1151" i="5"/>
  <c r="CC696" i="5"/>
  <c r="CC1183" i="5"/>
  <c r="CC758" i="5"/>
  <c r="CB1287" i="5"/>
  <c r="CB1285" i="5" s="1"/>
  <c r="CB1284" i="5" s="1"/>
  <c r="CB1254" i="5"/>
  <c r="CB1259" i="5"/>
  <c r="CA63" i="5"/>
  <c r="CB214" i="5"/>
  <c r="CA248" i="5"/>
  <c r="CA225" i="5"/>
  <c r="CB622" i="5"/>
  <c r="CA247" i="5"/>
  <c r="CB1182" i="5"/>
  <c r="CA133" i="5"/>
  <c r="CA55" i="5"/>
  <c r="CB1235" i="5"/>
  <c r="CB1230" i="5"/>
  <c r="CA249" i="5" l="1"/>
  <c r="CA256" i="5" s="1"/>
  <c r="CB1260" i="5"/>
  <c r="CB183" i="5" s="1"/>
  <c r="CB1255" i="5"/>
  <c r="CC129" i="5"/>
  <c r="CB1192" i="5"/>
  <c r="CB691" i="5"/>
  <c r="CB625" i="5"/>
  <c r="CB635" i="5" s="1"/>
  <c r="CB641" i="5" s="1"/>
  <c r="CB645" i="5" s="1"/>
  <c r="CA143" i="5"/>
  <c r="CA136" i="5"/>
  <c r="CA56" i="5"/>
  <c r="CA66" i="5" s="1"/>
  <c r="CB1283" i="5"/>
  <c r="CC1227" i="5"/>
  <c r="CB1236" i="5"/>
  <c r="CB1475" i="5" s="1"/>
  <c r="CB1473" i="5" s="1"/>
  <c r="CB1477" i="5" s="1"/>
  <c r="BI72" i="5" l="1"/>
  <c r="CC1252" i="5"/>
  <c r="CC1258" i="5" s="1"/>
  <c r="CB1261" i="5"/>
  <c r="CB222" i="5" s="1"/>
  <c r="CC54" i="5"/>
  <c r="CB184" i="5"/>
  <c r="CB697" i="5"/>
  <c r="CB1109" i="5"/>
  <c r="CB1115" i="5" s="1"/>
  <c r="CB1108" i="5"/>
  <c r="CB1114" i="5" s="1"/>
  <c r="CB986" i="5"/>
  <c r="CB992" i="5" s="1"/>
  <c r="CB985" i="5"/>
  <c r="CB991" i="5" s="1"/>
  <c r="CA137" i="5"/>
  <c r="CB1280" i="5"/>
  <c r="CC1233" i="5"/>
  <c r="CB1479" i="5"/>
  <c r="CB1478" i="5"/>
  <c r="CB1486" i="5" s="1"/>
  <c r="CB203" i="5" l="1"/>
  <c r="CB699" i="5"/>
  <c r="CB1116" i="5"/>
  <c r="CB123" i="5"/>
  <c r="CB649" i="5"/>
  <c r="CB113" i="5"/>
  <c r="CB993" i="5"/>
  <c r="CB647" i="5"/>
  <c r="CB112" i="5"/>
  <c r="CA141" i="5"/>
  <c r="CB1297" i="5"/>
  <c r="CB1267" i="5"/>
  <c r="CB211" i="5" l="1"/>
  <c r="CB236" i="5"/>
  <c r="CC1113" i="5"/>
  <c r="CB234" i="5"/>
  <c r="CC990" i="5"/>
  <c r="CB650" i="5"/>
  <c r="CA661" i="5"/>
  <c r="CB135" i="5"/>
  <c r="CB1298" i="5"/>
  <c r="CB1302" i="5"/>
  <c r="CB215" i="5" l="1"/>
  <c r="CC1111" i="5"/>
  <c r="CC1122" i="5" s="1"/>
  <c r="CC1119" i="5"/>
  <c r="CC996" i="5"/>
  <c r="CB931" i="5"/>
  <c r="CB933" i="5" s="1"/>
  <c r="CC201" i="5" l="1"/>
  <c r="CC1128" i="5"/>
  <c r="CC117" i="5"/>
  <c r="CC122" i="5"/>
  <c r="CC202" i="5"/>
  <c r="CC1127" i="5"/>
  <c r="CC194" i="5"/>
  <c r="CC111" i="5"/>
  <c r="CC648" i="5"/>
  <c r="CC1004" i="5"/>
  <c r="CC1129" i="5" l="1"/>
  <c r="BZ1133" i="5" l="1"/>
  <c r="CC1133" i="5"/>
  <c r="CA1133" i="5"/>
  <c r="CB1133" i="5"/>
  <c r="CC1135" i="5"/>
  <c r="CB937" i="5"/>
  <c r="BZ1139" i="5" l="1"/>
  <c r="BZ1138" i="5"/>
  <c r="CC1138" i="5"/>
  <c r="CC1143" i="5" s="1"/>
  <c r="CC1139" i="5"/>
  <c r="CA1139" i="5"/>
  <c r="CA1138" i="5"/>
  <c r="CA1143" i="5" s="1"/>
  <c r="CB1139" i="5"/>
  <c r="CB1138" i="5"/>
  <c r="CB1143" i="5" s="1"/>
  <c r="CB938" i="5"/>
  <c r="CB940" i="5" s="1"/>
  <c r="BZ1143" i="5" l="1"/>
  <c r="CC936" i="5"/>
  <c r="CB942" i="5" l="1"/>
  <c r="CB909" i="5" l="1"/>
  <c r="CB107" i="5" l="1"/>
  <c r="CB651" i="5"/>
  <c r="CB910" i="5"/>
  <c r="CB652" i="5" l="1"/>
  <c r="CB233" i="5"/>
  <c r="CC904" i="5"/>
  <c r="CC988" i="5" l="1"/>
  <c r="CC999" i="5" s="1"/>
  <c r="CC898" i="5"/>
  <c r="CC950" i="5"/>
  <c r="CC103" i="5" s="1"/>
  <c r="CB1167" i="5"/>
  <c r="CB1169" i="5" s="1"/>
  <c r="CC901" i="5"/>
  <c r="CC949" i="5"/>
  <c r="CC929" i="5"/>
  <c r="CC907" i="5"/>
  <c r="CC627" i="5" l="1"/>
  <c r="CC192" i="5"/>
  <c r="CB1173" i="5"/>
  <c r="CB1170" i="5"/>
  <c r="CB1171" i="5" s="1"/>
  <c r="CB1154" i="5" s="1"/>
  <c r="CC104" i="5"/>
  <c r="CC1207" i="5"/>
  <c r="CC626" i="5"/>
  <c r="CC189" i="5"/>
  <c r="CC105" i="5"/>
  <c r="CC1002" i="5"/>
  <c r="CC646" i="5"/>
  <c r="CC190" i="5"/>
  <c r="CC101" i="5"/>
  <c r="CC1005" i="5"/>
  <c r="CC191" i="5"/>
  <c r="CC102" i="5"/>
  <c r="CC1003" i="5"/>
  <c r="CC968" i="5"/>
  <c r="CC973" i="5" s="1"/>
  <c r="CC958" i="5"/>
  <c r="CC961" i="5" s="1"/>
  <c r="CC912" i="5"/>
  <c r="CC908" i="5"/>
  <c r="CC638" i="5" l="1"/>
  <c r="CC106" i="5"/>
  <c r="CB1153" i="5"/>
  <c r="CB654" i="5"/>
  <c r="CB130" i="5"/>
  <c r="CB653" i="5"/>
  <c r="CB131" i="5"/>
  <c r="CC1006" i="5"/>
  <c r="CC110" i="5"/>
  <c r="CC643" i="5"/>
  <c r="CC974" i="5"/>
  <c r="CC914" i="5"/>
  <c r="CC951" i="5"/>
  <c r="CB1155" i="5" l="1"/>
  <c r="CB59" i="5"/>
  <c r="CB655" i="5"/>
  <c r="CB60" i="5"/>
  <c r="CC1010" i="5"/>
  <c r="BZ1010" i="5"/>
  <c r="CA1010" i="5"/>
  <c r="CB1010" i="5"/>
  <c r="CC226" i="5"/>
  <c r="CD966" i="5"/>
  <c r="CD970" i="5"/>
  <c r="CC628" i="5"/>
  <c r="CC195" i="5"/>
  <c r="CC114" i="5"/>
  <c r="CB1012" i="5" l="1"/>
  <c r="CB1017" i="5" s="1"/>
  <c r="CB1013" i="5"/>
  <c r="CA1012" i="5"/>
  <c r="CA1017" i="5" s="1"/>
  <c r="CA1013" i="5"/>
  <c r="BZ1013" i="5"/>
  <c r="BZ1012" i="5"/>
  <c r="CC1012" i="5"/>
  <c r="CC1017" i="5" s="1"/>
  <c r="CC1013" i="5"/>
  <c r="CC1150" i="5"/>
  <c r="CB237" i="5"/>
  <c r="CB1189" i="5"/>
  <c r="CD972" i="5"/>
  <c r="CD971" i="5"/>
  <c r="CD976" i="5"/>
  <c r="CC1164" i="5" l="1"/>
  <c r="CC1160" i="5"/>
  <c r="CB262" i="5"/>
  <c r="CB1191" i="5"/>
  <c r="BZ1017" i="5"/>
  <c r="CD642" i="5"/>
  <c r="CD109" i="5"/>
  <c r="CD712" i="5"/>
  <c r="CD679" i="5"/>
  <c r="CD644" i="5"/>
  <c r="CC193" i="5" l="1"/>
  <c r="CC1152" i="5"/>
  <c r="CC1208" i="5"/>
  <c r="CB1193" i="5"/>
  <c r="CB1196" i="5" s="1"/>
  <c r="CB1185" i="5" s="1"/>
  <c r="CB1197" i="5"/>
  <c r="CD718" i="5"/>
  <c r="CD720" i="5" s="1"/>
  <c r="CD108" i="5"/>
  <c r="CD685" i="5"/>
  <c r="CC1291" i="5" l="1"/>
  <c r="CC1228" i="5"/>
  <c r="CB139" i="5"/>
  <c r="CB216" i="5"/>
  <c r="CB656" i="5"/>
  <c r="CB1184" i="5"/>
  <c r="CB658" i="5"/>
  <c r="CB140" i="5"/>
  <c r="CD687" i="5"/>
  <c r="CC1467" i="5" l="1"/>
  <c r="CC1292" i="5" s="1"/>
  <c r="CC1290" i="5" s="1"/>
  <c r="CC1286" i="5"/>
  <c r="AA1310" i="5"/>
  <c r="CC1234" i="5"/>
  <c r="CC1253" i="5"/>
  <c r="CC1229" i="5"/>
  <c r="CB61" i="5"/>
  <c r="CB217" i="5"/>
  <c r="CB1186" i="5"/>
  <c r="CB132" i="5"/>
  <c r="CB657" i="5"/>
  <c r="CB659" i="5" s="1"/>
  <c r="CB62" i="5"/>
  <c r="CD754" i="5"/>
  <c r="CD753" i="5"/>
  <c r="AA1311" i="5" l="1"/>
  <c r="AA1309" i="5" s="1"/>
  <c r="CC1287" i="5"/>
  <c r="CC1285" i="5" s="1"/>
  <c r="CC1284" i="5" s="1"/>
  <c r="CC1254" i="5"/>
  <c r="CC1259" i="5"/>
  <c r="CB63" i="5"/>
  <c r="CC214" i="5"/>
  <c r="CB248" i="5"/>
  <c r="CB225" i="5"/>
  <c r="CC622" i="5"/>
  <c r="CB247" i="5"/>
  <c r="CC1182" i="5"/>
  <c r="CB133" i="5"/>
  <c r="CB55" i="5"/>
  <c r="CD695" i="5"/>
  <c r="CD1151" i="5"/>
  <c r="CD696" i="5"/>
  <c r="CD1183" i="5"/>
  <c r="CD758" i="5"/>
  <c r="CC1235" i="5"/>
  <c r="CC1230" i="5"/>
  <c r="CB249" i="5" l="1"/>
  <c r="CB256" i="5" s="1"/>
  <c r="CC1192" i="5"/>
  <c r="CC691" i="5"/>
  <c r="CC625" i="5"/>
  <c r="CC635" i="5" s="1"/>
  <c r="CC641" i="5" s="1"/>
  <c r="CC645" i="5" s="1"/>
  <c r="CB143" i="5"/>
  <c r="CB136" i="5"/>
  <c r="CB56" i="5"/>
  <c r="CB66" i="5" s="1"/>
  <c r="CD129" i="5"/>
  <c r="CC1283" i="5"/>
  <c r="CD1227" i="5"/>
  <c r="CC1236" i="5"/>
  <c r="CC1475" i="5" s="1"/>
  <c r="CC1473" i="5" s="1"/>
  <c r="CC1477" i="5" s="1"/>
  <c r="CC1260" i="5"/>
  <c r="CC1255" i="5"/>
  <c r="BJ72" i="5" l="1"/>
  <c r="CC697" i="5"/>
  <c r="CC1109" i="5"/>
  <c r="CC1115" i="5" s="1"/>
  <c r="CC1108" i="5"/>
  <c r="CC1114" i="5" s="1"/>
  <c r="CC986" i="5"/>
  <c r="CC992" i="5" s="1"/>
  <c r="CC985" i="5"/>
  <c r="CC991" i="5" s="1"/>
  <c r="CB137" i="5"/>
  <c r="CD54" i="5"/>
  <c r="AA1308" i="5"/>
  <c r="CC1280" i="5"/>
  <c r="CD1233" i="5"/>
  <c r="CC1479" i="5"/>
  <c r="CC1478" i="5"/>
  <c r="CC1486" i="5" s="1"/>
  <c r="CC183" i="5"/>
  <c r="CD1252" i="5"/>
  <c r="CC1261" i="5"/>
  <c r="CC222" i="5" s="1"/>
  <c r="CC699" i="5" l="1"/>
  <c r="CC1116" i="5"/>
  <c r="CC123" i="5"/>
  <c r="CC649" i="5"/>
  <c r="CC113" i="5"/>
  <c r="CC993" i="5"/>
  <c r="CC647" i="5"/>
  <c r="CC112" i="5"/>
  <c r="CB141" i="5"/>
  <c r="AA1305" i="5"/>
  <c r="CC1297" i="5"/>
  <c r="CC1267" i="5"/>
  <c r="CC184" i="5"/>
  <c r="CD1258" i="5"/>
  <c r="CC236" i="5" l="1"/>
  <c r="CD1113" i="5"/>
  <c r="CC234" i="5"/>
  <c r="CD990" i="5"/>
  <c r="CC650" i="5"/>
  <c r="CB661" i="5"/>
  <c r="CC135" i="5"/>
  <c r="AA1316" i="5"/>
  <c r="AA1325" i="5"/>
  <c r="CC1298" i="5"/>
  <c r="CC1302" i="5"/>
  <c r="CC203" i="5"/>
  <c r="CD1111" i="5" l="1"/>
  <c r="CD1122" i="5" s="1"/>
  <c r="CD1119" i="5"/>
  <c r="CD996" i="5"/>
  <c r="CC931" i="5"/>
  <c r="CC933" i="5" s="1"/>
  <c r="AZ1390" i="5"/>
  <c r="AY1390" i="5"/>
  <c r="AX1390" i="5"/>
  <c r="AW1390" i="5"/>
  <c r="AV1390" i="5"/>
  <c r="AU1390" i="5"/>
  <c r="AT1390" i="5"/>
  <c r="AS1390" i="5"/>
  <c r="AR1390" i="5"/>
  <c r="AQ1390" i="5"/>
  <c r="AP1390" i="5"/>
  <c r="AO1390" i="5"/>
  <c r="AN1390" i="5"/>
  <c r="AM1390" i="5"/>
  <c r="AL1390" i="5"/>
  <c r="AK1390" i="5"/>
  <c r="AJ1390" i="5"/>
  <c r="AI1390" i="5"/>
  <c r="AH1390" i="5"/>
  <c r="AG1390" i="5"/>
  <c r="AF1390" i="5"/>
  <c r="AE1390" i="5"/>
  <c r="AD1390" i="5"/>
  <c r="AC1390" i="5"/>
  <c r="AB1390" i="5"/>
  <c r="CC211" i="5"/>
  <c r="CD201" i="5" l="1"/>
  <c r="CD1128" i="5"/>
  <c r="CD117" i="5"/>
  <c r="CD122" i="5"/>
  <c r="CD202" i="5"/>
  <c r="CD1127" i="5"/>
  <c r="CD111" i="5"/>
  <c r="CD194" i="5"/>
  <c r="CD648" i="5"/>
  <c r="CD1004" i="5"/>
  <c r="AB1344" i="5"/>
  <c r="CC215" i="5"/>
  <c r="CD1129" i="5" l="1"/>
  <c r="CD1135" i="5" l="1"/>
  <c r="CC937" i="5"/>
  <c r="CC938" i="5" l="1"/>
  <c r="CC940" i="5" s="1"/>
  <c r="CD936" i="5" l="1"/>
  <c r="CC942" i="5" l="1"/>
  <c r="CC909" i="5" l="1"/>
  <c r="CC651" i="5" l="1"/>
  <c r="CC107" i="5"/>
  <c r="CC910" i="5"/>
  <c r="CC652" i="5" l="1"/>
  <c r="CD904" i="5"/>
  <c r="CC233" i="5"/>
  <c r="CD988" i="5" l="1"/>
  <c r="CD999" i="5" s="1"/>
  <c r="CD898" i="5"/>
  <c r="CD950" i="5"/>
  <c r="CD103" i="5" s="1"/>
  <c r="CC1167" i="5"/>
  <c r="CC1169" i="5" s="1"/>
  <c r="CD901" i="5"/>
  <c r="CD949" i="5"/>
  <c r="CD929" i="5"/>
  <c r="CD907" i="5"/>
  <c r="CD627" i="5" l="1"/>
  <c r="CD192" i="5"/>
  <c r="CC1173" i="5"/>
  <c r="CC1170" i="5"/>
  <c r="CC1171" i="5" s="1"/>
  <c r="CC1154" i="5" s="1"/>
  <c r="CD104" i="5"/>
  <c r="CD1207" i="5"/>
  <c r="CD626" i="5"/>
  <c r="CD189" i="5"/>
  <c r="CD105" i="5"/>
  <c r="CD1002" i="5"/>
  <c r="CD646" i="5"/>
  <c r="CD190" i="5"/>
  <c r="CD101" i="5"/>
  <c r="CD1005" i="5"/>
  <c r="CD191" i="5"/>
  <c r="CD102" i="5"/>
  <c r="CD1003" i="5"/>
  <c r="CD968" i="5"/>
  <c r="CD973" i="5" s="1"/>
  <c r="CD958" i="5"/>
  <c r="CD961" i="5" s="1"/>
  <c r="CD912" i="5"/>
  <c r="CD908" i="5"/>
  <c r="CC1153" i="5" l="1"/>
  <c r="CC654" i="5"/>
  <c r="CC130" i="5"/>
  <c r="CC653" i="5"/>
  <c r="CC131" i="5"/>
  <c r="CD1006" i="5"/>
  <c r="CD110" i="5"/>
  <c r="CD643" i="5"/>
  <c r="CD974" i="5"/>
  <c r="CD914" i="5"/>
  <c r="CD951" i="5"/>
  <c r="CD638" i="5"/>
  <c r="CD106" i="5"/>
  <c r="CC1155" i="5" l="1"/>
  <c r="CC59" i="5"/>
  <c r="CC655" i="5"/>
  <c r="CC60" i="5"/>
  <c r="CD226" i="5"/>
  <c r="CE966" i="5"/>
  <c r="CE970" i="5"/>
  <c r="CD628" i="5"/>
  <c r="CD195" i="5"/>
  <c r="CD114" i="5"/>
  <c r="CD1150" i="5" l="1"/>
  <c r="CC237" i="5"/>
  <c r="CC1189" i="5"/>
  <c r="CE972" i="5"/>
  <c r="CE971" i="5"/>
  <c r="CE976" i="5"/>
  <c r="CD1164" i="5" l="1"/>
  <c r="CD1160" i="5"/>
  <c r="CC262" i="5"/>
  <c r="CC1191" i="5"/>
  <c r="CE642" i="5"/>
  <c r="CE109" i="5"/>
  <c r="CE712" i="5"/>
  <c r="CE679" i="5"/>
  <c r="CE644" i="5"/>
  <c r="CD193" i="5" l="1"/>
  <c r="CD1152" i="5"/>
  <c r="CD1208" i="5"/>
  <c r="CC1193" i="5"/>
  <c r="CC1196" i="5" s="1"/>
  <c r="CC1185" i="5" s="1"/>
  <c r="CC1197" i="5"/>
  <c r="CE718" i="5"/>
  <c r="CE720" i="5" s="1"/>
  <c r="CE108" i="5"/>
  <c r="CE685" i="5"/>
  <c r="CD1291" i="5" l="1"/>
  <c r="CD1228" i="5"/>
  <c r="CC139" i="5"/>
  <c r="CC216" i="5"/>
  <c r="CC656" i="5"/>
  <c r="CC1184" i="5"/>
  <c r="CC658" i="5"/>
  <c r="CC140" i="5"/>
  <c r="CE687" i="5"/>
  <c r="CD1286" i="5" l="1"/>
  <c r="CD1467" i="5"/>
  <c r="CD1292" i="5" s="1"/>
  <c r="CD1290" i="5" s="1"/>
  <c r="CD1234" i="5"/>
  <c r="CD1253" i="5"/>
  <c r="CD1229" i="5"/>
  <c r="CC61" i="5"/>
  <c r="CC217" i="5"/>
  <c r="CC1186" i="5"/>
  <c r="CC132" i="5"/>
  <c r="CC657" i="5"/>
  <c r="CC659" i="5" s="1"/>
  <c r="CC62" i="5"/>
  <c r="CE754" i="5"/>
  <c r="CE753" i="5"/>
  <c r="CD1287" i="5" l="1"/>
  <c r="CD1285" i="5" s="1"/>
  <c r="CD1284" i="5" s="1"/>
  <c r="CD1254" i="5"/>
  <c r="CD1259" i="5"/>
  <c r="CC63" i="5"/>
  <c r="CD214" i="5"/>
  <c r="CC248" i="5"/>
  <c r="CC225" i="5"/>
  <c r="CD622" i="5"/>
  <c r="CC247" i="5"/>
  <c r="CD1182" i="5"/>
  <c r="CC133" i="5"/>
  <c r="CC55" i="5"/>
  <c r="CE695" i="5"/>
  <c r="CE1151" i="5"/>
  <c r="CE696" i="5"/>
  <c r="CE1183" i="5"/>
  <c r="CE758" i="5"/>
  <c r="CD1235" i="5"/>
  <c r="CD1230" i="5"/>
  <c r="CC249" i="5" l="1"/>
  <c r="CC256" i="5" s="1"/>
  <c r="CD1192" i="5"/>
  <c r="CD691" i="5"/>
  <c r="CD625" i="5"/>
  <c r="CD635" i="5" s="1"/>
  <c r="CD641" i="5" s="1"/>
  <c r="CD645" i="5" s="1"/>
  <c r="CC143" i="5"/>
  <c r="CC136" i="5"/>
  <c r="CC56" i="5"/>
  <c r="CC66" i="5" s="1"/>
  <c r="CE129" i="5"/>
  <c r="CD1283" i="5"/>
  <c r="CE1227" i="5"/>
  <c r="CD1236" i="5"/>
  <c r="CD1475" i="5" s="1"/>
  <c r="CD1473" i="5" s="1"/>
  <c r="CD1477" i="5" s="1"/>
  <c r="CD1260" i="5"/>
  <c r="CD1255" i="5"/>
  <c r="BK72" i="5" l="1"/>
  <c r="CD697" i="5"/>
  <c r="CD1109" i="5"/>
  <c r="CD1115" i="5" s="1"/>
  <c r="CD1108" i="5"/>
  <c r="CD1114" i="5" s="1"/>
  <c r="CD986" i="5"/>
  <c r="CD992" i="5" s="1"/>
  <c r="CD985" i="5"/>
  <c r="CD991" i="5" s="1"/>
  <c r="CC137" i="5"/>
  <c r="CE54" i="5"/>
  <c r="CD1280" i="5"/>
  <c r="CE1233" i="5"/>
  <c r="CD1479" i="5"/>
  <c r="CD1478" i="5"/>
  <c r="CD1486" i="5" s="1"/>
  <c r="CD183" i="5"/>
  <c r="CE1252" i="5"/>
  <c r="CD1261" i="5"/>
  <c r="CD222" i="5" s="1"/>
  <c r="CD699" i="5" l="1"/>
  <c r="CD1116" i="5"/>
  <c r="CD123" i="5"/>
  <c r="CD649" i="5"/>
  <c r="CD113" i="5"/>
  <c r="CD993" i="5"/>
  <c r="CD647" i="5"/>
  <c r="CD112" i="5"/>
  <c r="CC141" i="5"/>
  <c r="CD1267" i="5"/>
  <c r="CD1297" i="5"/>
  <c r="CD184" i="5"/>
  <c r="CE1258" i="5"/>
  <c r="CD236" i="5" l="1"/>
  <c r="CE1113" i="5"/>
  <c r="CD234" i="5"/>
  <c r="CE990" i="5"/>
  <c r="CD650" i="5"/>
  <c r="CC661" i="5"/>
  <c r="CD135" i="5"/>
  <c r="CD1298" i="5"/>
  <c r="CD1302" i="5"/>
  <c r="CD203" i="5"/>
  <c r="CE1111" i="5" l="1"/>
  <c r="CE1122" i="5" s="1"/>
  <c r="CE1119" i="5"/>
  <c r="CE996" i="5"/>
  <c r="CD931" i="5"/>
  <c r="CD933" i="5" s="1"/>
  <c r="CD211" i="5"/>
  <c r="CE201" i="5" l="1"/>
  <c r="CE1128" i="5"/>
  <c r="CE117" i="5"/>
  <c r="CE122" i="5"/>
  <c r="CE202" i="5"/>
  <c r="CE1127" i="5"/>
  <c r="CE111" i="5"/>
  <c r="CE194" i="5"/>
  <c r="CE648" i="5"/>
  <c r="CE1004" i="5"/>
  <c r="CD215" i="5"/>
  <c r="CE1129" i="5" l="1"/>
  <c r="CE1135" i="5" l="1"/>
  <c r="CD937" i="5"/>
  <c r="CD938" i="5" l="1"/>
  <c r="CD940" i="5" s="1"/>
  <c r="CE936" i="5" l="1"/>
  <c r="CD942" i="5" l="1"/>
  <c r="CD909" i="5" l="1"/>
  <c r="CD107" i="5" l="1"/>
  <c r="CD651" i="5"/>
  <c r="CD910" i="5"/>
  <c r="CD652" i="5" l="1"/>
  <c r="CD233" i="5"/>
  <c r="CE904" i="5"/>
  <c r="CE988" i="5" l="1"/>
  <c r="CE999" i="5" s="1"/>
  <c r="CE898" i="5"/>
  <c r="CE950" i="5"/>
  <c r="CE103" i="5" s="1"/>
  <c r="CD1167" i="5"/>
  <c r="CD1169" i="5" s="1"/>
  <c r="CE901" i="5"/>
  <c r="CE949" i="5"/>
  <c r="CE929" i="5"/>
  <c r="CE907" i="5"/>
  <c r="CE627" i="5" l="1"/>
  <c r="CE192" i="5"/>
  <c r="CD1173" i="5"/>
  <c r="CD1170" i="5"/>
  <c r="CD1171" i="5" s="1"/>
  <c r="CD1154" i="5" s="1"/>
  <c r="CE104" i="5"/>
  <c r="CE1207" i="5"/>
  <c r="CE626" i="5"/>
  <c r="CE189" i="5"/>
  <c r="CE105" i="5"/>
  <c r="CE1002" i="5"/>
  <c r="CE646" i="5"/>
  <c r="CE190" i="5"/>
  <c r="CE101" i="5"/>
  <c r="CE1005" i="5"/>
  <c r="CE191" i="5"/>
  <c r="CE102" i="5"/>
  <c r="CE1003" i="5"/>
  <c r="CE968" i="5"/>
  <c r="CE973" i="5" s="1"/>
  <c r="CE958" i="5"/>
  <c r="CE961" i="5" s="1"/>
  <c r="CE912" i="5"/>
  <c r="CE908" i="5"/>
  <c r="CD1153" i="5" l="1"/>
  <c r="CD654" i="5"/>
  <c r="CD130" i="5"/>
  <c r="CD653" i="5"/>
  <c r="CD131" i="5"/>
  <c r="CE1006" i="5"/>
  <c r="CE110" i="5"/>
  <c r="CE643" i="5"/>
  <c r="CE974" i="5"/>
  <c r="CE914" i="5"/>
  <c r="CE951" i="5"/>
  <c r="CE638" i="5"/>
  <c r="CE106" i="5"/>
  <c r="CD1155" i="5" l="1"/>
  <c r="CD59" i="5"/>
  <c r="CD655" i="5"/>
  <c r="CD60" i="5"/>
  <c r="CE226" i="5"/>
  <c r="CF966" i="5"/>
  <c r="CF970" i="5"/>
  <c r="CE628" i="5"/>
  <c r="CE195" i="5"/>
  <c r="CE114" i="5"/>
  <c r="CE1150" i="5" l="1"/>
  <c r="CD237" i="5"/>
  <c r="CD1189" i="5"/>
  <c r="CF972" i="5"/>
  <c r="CF971" i="5"/>
  <c r="CF976" i="5"/>
  <c r="CE1164" i="5" l="1"/>
  <c r="CE1160" i="5"/>
  <c r="CD262" i="5"/>
  <c r="CD1191" i="5"/>
  <c r="CF642" i="5"/>
  <c r="CF109" i="5"/>
  <c r="CF712" i="5"/>
  <c r="CF679" i="5"/>
  <c r="CF644" i="5"/>
  <c r="CE193" i="5" l="1"/>
  <c r="CE1152" i="5"/>
  <c r="CE1208" i="5"/>
  <c r="CD1193" i="5"/>
  <c r="CD1196" i="5" s="1"/>
  <c r="CD1185" i="5" s="1"/>
  <c r="CD1197" i="5"/>
  <c r="CF718" i="5"/>
  <c r="CF720" i="5" s="1"/>
  <c r="CF108" i="5"/>
  <c r="CF685" i="5"/>
  <c r="CE1291" i="5" l="1"/>
  <c r="CE1228" i="5"/>
  <c r="CD139" i="5"/>
  <c r="CD216" i="5"/>
  <c r="CD656" i="5"/>
  <c r="CD1184" i="5"/>
  <c r="CD658" i="5"/>
  <c r="CD140" i="5"/>
  <c r="CF687" i="5"/>
  <c r="CE1467" i="5" l="1"/>
  <c r="CE1292" i="5" s="1"/>
  <c r="CE1290" i="5" s="1"/>
  <c r="CE1286" i="5"/>
  <c r="CE1234" i="5"/>
  <c r="CE1253" i="5"/>
  <c r="CE1229" i="5"/>
  <c r="CD61" i="5"/>
  <c r="CD217" i="5"/>
  <c r="CD1186" i="5"/>
  <c r="CD132" i="5"/>
  <c r="CD657" i="5"/>
  <c r="CD659" i="5" s="1"/>
  <c r="CD62" i="5"/>
  <c r="CF754" i="5"/>
  <c r="CF753" i="5"/>
  <c r="CE1287" i="5" l="1"/>
  <c r="CE1285" i="5" s="1"/>
  <c r="CE1284" i="5" s="1"/>
  <c r="CE1254" i="5"/>
  <c r="CE1259" i="5"/>
  <c r="CD63" i="5"/>
  <c r="CE214" i="5"/>
  <c r="CD248" i="5"/>
  <c r="CD225" i="5"/>
  <c r="CE622" i="5"/>
  <c r="CD247" i="5"/>
  <c r="CE1182" i="5"/>
  <c r="CD133" i="5"/>
  <c r="CD55" i="5"/>
  <c r="CF695" i="5"/>
  <c r="CF1151" i="5"/>
  <c r="CF696" i="5"/>
  <c r="CF1183" i="5"/>
  <c r="CF758" i="5"/>
  <c r="CE1235" i="5"/>
  <c r="CE1230" i="5"/>
  <c r="CD249" i="5" l="1"/>
  <c r="CD256" i="5" s="1"/>
  <c r="CE1192" i="5"/>
  <c r="CE691" i="5"/>
  <c r="CE625" i="5"/>
  <c r="CE635" i="5" s="1"/>
  <c r="CE641" i="5" s="1"/>
  <c r="CE645" i="5" s="1"/>
  <c r="CD136" i="5"/>
  <c r="CD143" i="5"/>
  <c r="CD56" i="5"/>
  <c r="CD66" i="5" s="1"/>
  <c r="CF129" i="5"/>
  <c r="CE1283" i="5"/>
  <c r="CF1227" i="5"/>
  <c r="CE1236" i="5"/>
  <c r="CE1475" i="5" s="1"/>
  <c r="CE1473" i="5" s="1"/>
  <c r="CE1477" i="5" s="1"/>
  <c r="CE1260" i="5"/>
  <c r="CE1255" i="5"/>
  <c r="BL72" i="5" l="1"/>
  <c r="CE697" i="5"/>
  <c r="CE1109" i="5"/>
  <c r="CE1115" i="5" s="1"/>
  <c r="CE1108" i="5"/>
  <c r="CE1114" i="5" s="1"/>
  <c r="CE986" i="5"/>
  <c r="CE992" i="5" s="1"/>
  <c r="CE985" i="5"/>
  <c r="CE991" i="5" s="1"/>
  <c r="CD137" i="5"/>
  <c r="CF54" i="5"/>
  <c r="CE1280" i="5"/>
  <c r="CF1233" i="5"/>
  <c r="CE1479" i="5"/>
  <c r="CE1478" i="5"/>
  <c r="CE1486" i="5" s="1"/>
  <c r="CE183" i="5"/>
  <c r="CF1252" i="5"/>
  <c r="CE1261" i="5"/>
  <c r="CE222" i="5" s="1"/>
  <c r="CE699" i="5" l="1"/>
  <c r="CE1116" i="5"/>
  <c r="CE123" i="5"/>
  <c r="CE649" i="5"/>
  <c r="CE113" i="5"/>
  <c r="CE993" i="5"/>
  <c r="CE647" i="5"/>
  <c r="CE112" i="5"/>
  <c r="CD141" i="5"/>
  <c r="CE1297" i="5"/>
  <c r="CE1267" i="5"/>
  <c r="CE184" i="5"/>
  <c r="CF1258" i="5"/>
  <c r="CE236" i="5" l="1"/>
  <c r="CF1113" i="5"/>
  <c r="CE234" i="5"/>
  <c r="CF990" i="5"/>
  <c r="CE650" i="5"/>
  <c r="CD661" i="5"/>
  <c r="CE135" i="5"/>
  <c r="CE1298" i="5"/>
  <c r="CE1302" i="5"/>
  <c r="CE203" i="5"/>
  <c r="CF1111" i="5" l="1"/>
  <c r="CF1122" i="5" s="1"/>
  <c r="CF1119" i="5"/>
  <c r="CF996" i="5"/>
  <c r="CE931" i="5"/>
  <c r="CE933" i="5" s="1"/>
  <c r="CE211" i="5"/>
  <c r="CF201" i="5" l="1"/>
  <c r="CF1128" i="5"/>
  <c r="CF117" i="5"/>
  <c r="CF122" i="5"/>
  <c r="CF202" i="5"/>
  <c r="CF1127" i="5"/>
  <c r="CF111" i="5"/>
  <c r="CF194" i="5"/>
  <c r="CF648" i="5"/>
  <c r="CF1004" i="5"/>
  <c r="CE215" i="5"/>
  <c r="CF1129" i="5" l="1"/>
  <c r="CF1135" i="5" l="1"/>
  <c r="CE937" i="5"/>
  <c r="CE938" i="5" l="1"/>
  <c r="CE940" i="5" s="1"/>
  <c r="CF936" i="5" l="1"/>
  <c r="CE942" i="5" l="1"/>
  <c r="CE909" i="5" l="1"/>
  <c r="CE107" i="5" l="1"/>
  <c r="CE651" i="5"/>
  <c r="CE910" i="5"/>
  <c r="CE652" i="5" l="1"/>
  <c r="CE233" i="5"/>
  <c r="CF904" i="5"/>
  <c r="CF988" i="5" l="1"/>
  <c r="CF999" i="5" s="1"/>
  <c r="CF898" i="5"/>
  <c r="CF950" i="5"/>
  <c r="CF103" i="5" s="1"/>
  <c r="CE1167" i="5"/>
  <c r="CE1169" i="5" s="1"/>
  <c r="CF901" i="5"/>
  <c r="CF949" i="5"/>
  <c r="CF929" i="5"/>
  <c r="CF907" i="5"/>
  <c r="CF627" i="5" l="1"/>
  <c r="CF192" i="5"/>
  <c r="CE1173" i="5"/>
  <c r="CE1170" i="5"/>
  <c r="CE1171" i="5" s="1"/>
  <c r="CE1154" i="5" s="1"/>
  <c r="CF104" i="5"/>
  <c r="CF1207" i="5"/>
  <c r="CF626" i="5"/>
  <c r="CF189" i="5"/>
  <c r="CF105" i="5"/>
  <c r="CF1002" i="5"/>
  <c r="CF646" i="5"/>
  <c r="CF190" i="5"/>
  <c r="CF101" i="5"/>
  <c r="CF1005" i="5"/>
  <c r="CF191" i="5"/>
  <c r="CF102" i="5"/>
  <c r="CF1003" i="5"/>
  <c r="CF968" i="5"/>
  <c r="CF973" i="5" s="1"/>
  <c r="CF958" i="5"/>
  <c r="CF961" i="5" s="1"/>
  <c r="CF912" i="5"/>
  <c r="CF908" i="5"/>
  <c r="CF106" i="5" l="1"/>
  <c r="CF638" i="5"/>
  <c r="CE1153" i="5"/>
  <c r="CE654" i="5"/>
  <c r="CE130" i="5"/>
  <c r="CE653" i="5"/>
  <c r="CE131" i="5"/>
  <c r="CF1006" i="5"/>
  <c r="CF110" i="5"/>
  <c r="CF643" i="5"/>
  <c r="CF974" i="5"/>
  <c r="CF914" i="5"/>
  <c r="CF951" i="5"/>
  <c r="CE1155" i="5" l="1"/>
  <c r="CE59" i="5"/>
  <c r="CE655" i="5"/>
  <c r="CE60" i="5"/>
  <c r="CF226" i="5"/>
  <c r="CG966" i="5"/>
  <c r="CG970" i="5"/>
  <c r="CF628" i="5"/>
  <c r="CF195" i="5"/>
  <c r="CF114" i="5"/>
  <c r="CF1150" i="5" l="1"/>
  <c r="CE237" i="5"/>
  <c r="CE1189" i="5"/>
  <c r="CG972" i="5"/>
  <c r="CG971" i="5"/>
  <c r="CG976" i="5"/>
  <c r="CF1164" i="5" l="1"/>
  <c r="CF1160" i="5"/>
  <c r="CE262" i="5"/>
  <c r="CE1191" i="5"/>
  <c r="CG642" i="5"/>
  <c r="CG109" i="5"/>
  <c r="CG712" i="5"/>
  <c r="CG679" i="5"/>
  <c r="CG644" i="5"/>
  <c r="CF193" i="5" l="1"/>
  <c r="CF1152" i="5"/>
  <c r="CF1208" i="5"/>
  <c r="CE1193" i="5"/>
  <c r="CE1196" i="5" s="1"/>
  <c r="CE1185" i="5" s="1"/>
  <c r="CE1197" i="5"/>
  <c r="CG718" i="5"/>
  <c r="CG720" i="5" s="1"/>
  <c r="CG108" i="5"/>
  <c r="CG685" i="5"/>
  <c r="CF1291" i="5" l="1"/>
  <c r="CF1228" i="5"/>
  <c r="CE139" i="5"/>
  <c r="CE216" i="5"/>
  <c r="CE656" i="5"/>
  <c r="CE1184" i="5"/>
  <c r="CE658" i="5"/>
  <c r="CE140" i="5"/>
  <c r="CG687" i="5"/>
  <c r="CF1467" i="5" l="1"/>
  <c r="CF1292" i="5" s="1"/>
  <c r="CF1290" i="5" s="1"/>
  <c r="CF1286" i="5"/>
  <c r="CF1234" i="5"/>
  <c r="CF1253" i="5"/>
  <c r="CF1229" i="5"/>
  <c r="CE61" i="5"/>
  <c r="CE217" i="5"/>
  <c r="CE1186" i="5"/>
  <c r="CE132" i="5"/>
  <c r="CE657" i="5"/>
  <c r="CE659" i="5" s="1"/>
  <c r="CE62" i="5"/>
  <c r="CG754" i="5"/>
  <c r="CG753" i="5"/>
  <c r="CF1287" i="5" l="1"/>
  <c r="CF1285" i="5" s="1"/>
  <c r="CF1284" i="5" s="1"/>
  <c r="CF1254" i="5"/>
  <c r="CF1259" i="5"/>
  <c r="CE63" i="5"/>
  <c r="CF214" i="5"/>
  <c r="CE248" i="5"/>
  <c r="CE225" i="5"/>
  <c r="CF622" i="5"/>
  <c r="CE247" i="5"/>
  <c r="CF1182" i="5"/>
  <c r="CE133" i="5"/>
  <c r="CE55" i="5"/>
  <c r="CG695" i="5"/>
  <c r="CG1151" i="5"/>
  <c r="CG696" i="5"/>
  <c r="CG1183" i="5"/>
  <c r="CG758" i="5"/>
  <c r="CF1235" i="5"/>
  <c r="CF1230" i="5"/>
  <c r="CE249" i="5" l="1"/>
  <c r="CE256" i="5" s="1"/>
  <c r="CF1192" i="5"/>
  <c r="CF691" i="5"/>
  <c r="CF625" i="5"/>
  <c r="CF635" i="5" s="1"/>
  <c r="CF641" i="5" s="1"/>
  <c r="CF645" i="5" s="1"/>
  <c r="CE143" i="5"/>
  <c r="CE136" i="5"/>
  <c r="CE56" i="5"/>
  <c r="CE66" i="5" s="1"/>
  <c r="CG129" i="5"/>
  <c r="CF1283" i="5"/>
  <c r="CG1227" i="5"/>
  <c r="CF1236" i="5"/>
  <c r="CF1475" i="5" s="1"/>
  <c r="CF1473" i="5" s="1"/>
  <c r="CF1477" i="5" s="1"/>
  <c r="CF1260" i="5"/>
  <c r="CF1255" i="5"/>
  <c r="BM72" i="5" l="1"/>
  <c r="CF697" i="5"/>
  <c r="CF1109" i="5"/>
  <c r="CF1115" i="5" s="1"/>
  <c r="CF1108" i="5"/>
  <c r="CF1114" i="5" s="1"/>
  <c r="CF986" i="5"/>
  <c r="CF992" i="5" s="1"/>
  <c r="CF985" i="5"/>
  <c r="CF991" i="5" s="1"/>
  <c r="CE137" i="5"/>
  <c r="CG54" i="5"/>
  <c r="CF1280" i="5"/>
  <c r="CG1233" i="5"/>
  <c r="CF1479" i="5"/>
  <c r="CF1478" i="5"/>
  <c r="CF1486" i="5" s="1"/>
  <c r="CF183" i="5"/>
  <c r="CG1252" i="5"/>
  <c r="CF1261" i="5"/>
  <c r="CF222" i="5" s="1"/>
  <c r="CF699" i="5" l="1"/>
  <c r="CF1116" i="5"/>
  <c r="CF123" i="5"/>
  <c r="CF649" i="5"/>
  <c r="CF113" i="5"/>
  <c r="CF993" i="5"/>
  <c r="CF647" i="5"/>
  <c r="CF112" i="5"/>
  <c r="CE141" i="5"/>
  <c r="CF1297" i="5"/>
  <c r="CF1267" i="5"/>
  <c r="CF184" i="5"/>
  <c r="CG1258" i="5"/>
  <c r="CF236" i="5" l="1"/>
  <c r="CG1113" i="5"/>
  <c r="CF234" i="5"/>
  <c r="CG990" i="5"/>
  <c r="CF650" i="5"/>
  <c r="CE661" i="5"/>
  <c r="CF135" i="5"/>
  <c r="CF1298" i="5"/>
  <c r="CF1302" i="5"/>
  <c r="CF203" i="5"/>
  <c r="CG1111" i="5" l="1"/>
  <c r="CG1122" i="5" s="1"/>
  <c r="CG1119" i="5"/>
  <c r="CG996" i="5"/>
  <c r="CF931" i="5"/>
  <c r="CF933" i="5" s="1"/>
  <c r="CF211" i="5"/>
  <c r="CG201" i="5" l="1"/>
  <c r="CG1128" i="5"/>
  <c r="CG117" i="5"/>
  <c r="CG122" i="5"/>
  <c r="CG202" i="5"/>
  <c r="CG1127" i="5"/>
  <c r="CG111" i="5"/>
  <c r="CG194" i="5"/>
  <c r="CG648" i="5"/>
  <c r="CG1004" i="5"/>
  <c r="CF215" i="5"/>
  <c r="CG1129" i="5" l="1"/>
  <c r="CF1133" i="5" l="1"/>
  <c r="CE1133" i="5"/>
  <c r="CG1133" i="5"/>
  <c r="CD1133" i="5"/>
  <c r="CG1135" i="5"/>
  <c r="CF937" i="5"/>
  <c r="CF1138" i="5" l="1"/>
  <c r="CF1143" i="5" s="1"/>
  <c r="CF1139" i="5"/>
  <c r="CE1139" i="5"/>
  <c r="CE1138" i="5"/>
  <c r="CE1143" i="5" s="1"/>
  <c r="CG1138" i="5"/>
  <c r="CG1143" i="5" s="1"/>
  <c r="CG1139" i="5"/>
  <c r="CD1138" i="5"/>
  <c r="CD1139" i="5"/>
  <c r="CF938" i="5"/>
  <c r="CF940" i="5" s="1"/>
  <c r="CD1143" i="5" l="1"/>
  <c r="CG936" i="5"/>
  <c r="CF942" i="5" l="1"/>
  <c r="CF909" i="5" l="1"/>
  <c r="CF651" i="5" l="1"/>
  <c r="CF107" i="5"/>
  <c r="CF910" i="5"/>
  <c r="CF652" i="5" l="1"/>
  <c r="CG904" i="5"/>
  <c r="CF233" i="5"/>
  <c r="CG988" i="5" l="1"/>
  <c r="CG999" i="5" s="1"/>
  <c r="CG898" i="5"/>
  <c r="CG950" i="5"/>
  <c r="CG103" i="5" s="1"/>
  <c r="CF1167" i="5"/>
  <c r="CF1169" i="5" s="1"/>
  <c r="CG901" i="5"/>
  <c r="CG949" i="5"/>
  <c r="CG929" i="5"/>
  <c r="CG907" i="5"/>
  <c r="CG627" i="5" l="1"/>
  <c r="CG192" i="5"/>
  <c r="CF1173" i="5"/>
  <c r="CF1170" i="5"/>
  <c r="CF1171" i="5" s="1"/>
  <c r="CF1154" i="5" s="1"/>
  <c r="CG104" i="5"/>
  <c r="CG1207" i="5"/>
  <c r="CG626" i="5"/>
  <c r="CG189" i="5"/>
  <c r="CG105" i="5"/>
  <c r="CG1002" i="5"/>
  <c r="CG646" i="5"/>
  <c r="CG190" i="5"/>
  <c r="CG101" i="5"/>
  <c r="CG1005" i="5"/>
  <c r="CG191" i="5"/>
  <c r="CG102" i="5"/>
  <c r="CG1003" i="5"/>
  <c r="CG968" i="5"/>
  <c r="CG973" i="5" s="1"/>
  <c r="CG958" i="5"/>
  <c r="CG961" i="5" s="1"/>
  <c r="CG912" i="5"/>
  <c r="CG908" i="5"/>
  <c r="CF1153" i="5" l="1"/>
  <c r="CF654" i="5"/>
  <c r="CF130" i="5"/>
  <c r="CF653" i="5"/>
  <c r="CF131" i="5"/>
  <c r="CG1006" i="5"/>
  <c r="CG110" i="5"/>
  <c r="CG643" i="5"/>
  <c r="CG974" i="5"/>
  <c r="CG914" i="5"/>
  <c r="CG951" i="5"/>
  <c r="CG638" i="5"/>
  <c r="CG106" i="5"/>
  <c r="CF1155" i="5" l="1"/>
  <c r="CF59" i="5"/>
  <c r="CF655" i="5"/>
  <c r="CF60" i="5"/>
  <c r="CD1010" i="5"/>
  <c r="CE1010" i="5"/>
  <c r="CG1010" i="5"/>
  <c r="CF1010" i="5"/>
  <c r="CG226" i="5"/>
  <c r="CH966" i="5"/>
  <c r="CH970" i="5"/>
  <c r="CG628" i="5"/>
  <c r="CG195" i="5"/>
  <c r="CG114" i="5"/>
  <c r="CF1013" i="5" l="1"/>
  <c r="CF1012" i="5"/>
  <c r="CF1017" i="5" s="1"/>
  <c r="CG1013" i="5"/>
  <c r="CG1012" i="5"/>
  <c r="CG1017" i="5" s="1"/>
  <c r="CE1013" i="5"/>
  <c r="CE1012" i="5"/>
  <c r="CE1017" i="5" s="1"/>
  <c r="CD1012" i="5"/>
  <c r="CD1013" i="5"/>
  <c r="CG1150" i="5"/>
  <c r="CF237" i="5"/>
  <c r="CF1189" i="5"/>
  <c r="CH972" i="5"/>
  <c r="CH971" i="5"/>
  <c r="CH976" i="5"/>
  <c r="CG1164" i="5" l="1"/>
  <c r="CG1160" i="5"/>
  <c r="CF262" i="5"/>
  <c r="CF1191" i="5"/>
  <c r="CD1017" i="5"/>
  <c r="CH642" i="5"/>
  <c r="CH109" i="5"/>
  <c r="CH712" i="5"/>
  <c r="CH679" i="5"/>
  <c r="CH644" i="5"/>
  <c r="CG193" i="5" l="1"/>
  <c r="CG1152" i="5"/>
  <c r="CG1208" i="5"/>
  <c r="CF1193" i="5"/>
  <c r="CF1196" i="5" s="1"/>
  <c r="CF1185" i="5" s="1"/>
  <c r="CF1197" i="5"/>
  <c r="CH718" i="5"/>
  <c r="CH720" i="5" s="1"/>
  <c r="CH108" i="5"/>
  <c r="CH685" i="5"/>
  <c r="CG1291" i="5" l="1"/>
  <c r="CG1228" i="5"/>
  <c r="CF139" i="5"/>
  <c r="CF216" i="5"/>
  <c r="CF656" i="5"/>
  <c r="CF1184" i="5"/>
  <c r="CF658" i="5"/>
  <c r="CF140" i="5"/>
  <c r="CH687" i="5"/>
  <c r="CG1467" i="5" l="1"/>
  <c r="CG1292" i="5" s="1"/>
  <c r="CG1290" i="5" s="1"/>
  <c r="AB1310" i="5"/>
  <c r="CG1286" i="5"/>
  <c r="CG1234" i="5"/>
  <c r="CG1253" i="5"/>
  <c r="CG1229" i="5"/>
  <c r="CF61" i="5"/>
  <c r="CF217" i="5"/>
  <c r="CF1186" i="5"/>
  <c r="CF132" i="5"/>
  <c r="CF657" i="5"/>
  <c r="CF659" i="5" s="1"/>
  <c r="CF62" i="5"/>
  <c r="CH754" i="5"/>
  <c r="CH753" i="5"/>
  <c r="AB1311" i="5" l="1"/>
  <c r="AB1309" i="5" s="1"/>
  <c r="CG1287" i="5"/>
  <c r="CG1285" i="5" s="1"/>
  <c r="CG1284" i="5" s="1"/>
  <c r="CG1254" i="5"/>
  <c r="CG1259" i="5"/>
  <c r="CF63" i="5"/>
  <c r="CG214" i="5"/>
  <c r="CF248" i="5"/>
  <c r="CF225" i="5"/>
  <c r="CG622" i="5"/>
  <c r="CF247" i="5"/>
  <c r="CG1182" i="5"/>
  <c r="CF133" i="5"/>
  <c r="CF55" i="5"/>
  <c r="CH695" i="5"/>
  <c r="CH1151" i="5"/>
  <c r="CH696" i="5"/>
  <c r="CH1183" i="5"/>
  <c r="CH758" i="5"/>
  <c r="CG1235" i="5"/>
  <c r="CG1230" i="5"/>
  <c r="CF249" i="5" l="1"/>
  <c r="CF256" i="5" s="1"/>
  <c r="CG1192" i="5"/>
  <c r="CG691" i="5"/>
  <c r="CG625" i="5"/>
  <c r="CG635" i="5" s="1"/>
  <c r="CG641" i="5" s="1"/>
  <c r="CG645" i="5" s="1"/>
  <c r="CF143" i="5"/>
  <c r="CF136" i="5"/>
  <c r="CF56" i="5"/>
  <c r="CF66" i="5" s="1"/>
  <c r="CH129" i="5"/>
  <c r="CG1283" i="5"/>
  <c r="CH1227" i="5"/>
  <c r="CG1236" i="5"/>
  <c r="CG1475" i="5" s="1"/>
  <c r="CG1473" i="5" s="1"/>
  <c r="CG1477" i="5" s="1"/>
  <c r="CG1260" i="5"/>
  <c r="CG1255" i="5"/>
  <c r="BN72" i="5" l="1"/>
  <c r="CG697" i="5"/>
  <c r="CG1109" i="5"/>
  <c r="CG1115" i="5" s="1"/>
  <c r="CG1108" i="5"/>
  <c r="CG1114" i="5" s="1"/>
  <c r="CG986" i="5"/>
  <c r="CG992" i="5" s="1"/>
  <c r="CG985" i="5"/>
  <c r="CG991" i="5" s="1"/>
  <c r="CF137" i="5"/>
  <c r="CH54" i="5"/>
  <c r="AB1308" i="5"/>
  <c r="CG1280" i="5"/>
  <c r="CH1233" i="5"/>
  <c r="CG1479" i="5"/>
  <c r="CG1478" i="5"/>
  <c r="CG1486" i="5" s="1"/>
  <c r="CG183" i="5"/>
  <c r="CH1252" i="5"/>
  <c r="CG1261" i="5"/>
  <c r="CG222" i="5" s="1"/>
  <c r="CG699" i="5" l="1"/>
  <c r="CG1116" i="5"/>
  <c r="CG123" i="5"/>
  <c r="CG649" i="5"/>
  <c r="CG113" i="5"/>
  <c r="CG993" i="5"/>
  <c r="CG647" i="5"/>
  <c r="CG112" i="5"/>
  <c r="CF141" i="5"/>
  <c r="AB1305" i="5"/>
  <c r="CG1297" i="5"/>
  <c r="CG1267" i="5"/>
  <c r="CG184" i="5"/>
  <c r="CH1258" i="5"/>
  <c r="CG236" i="5" l="1"/>
  <c r="CH1113" i="5"/>
  <c r="CG234" i="5"/>
  <c r="CH990" i="5"/>
  <c r="CG650" i="5"/>
  <c r="CF661" i="5"/>
  <c r="CG135" i="5"/>
  <c r="AB1325" i="5"/>
  <c r="AB1316" i="5"/>
  <c r="CG1298" i="5"/>
  <c r="CG1302" i="5"/>
  <c r="CG203" i="5"/>
  <c r="CH1111" i="5" l="1"/>
  <c r="CH1122" i="5" s="1"/>
  <c r="CH1119" i="5"/>
  <c r="CH996" i="5"/>
  <c r="CG931" i="5"/>
  <c r="CG933" i="5" s="1"/>
  <c r="AZ1391" i="5"/>
  <c r="AY1391" i="5"/>
  <c r="AX1391" i="5"/>
  <c r="AW1391" i="5"/>
  <c r="AV1391" i="5"/>
  <c r="AU1391" i="5"/>
  <c r="AT1391" i="5"/>
  <c r="AS1391" i="5"/>
  <c r="AR1391" i="5"/>
  <c r="AQ1391" i="5"/>
  <c r="AP1391" i="5"/>
  <c r="AO1391" i="5"/>
  <c r="AN1391" i="5"/>
  <c r="AM1391" i="5"/>
  <c r="AL1391" i="5"/>
  <c r="AK1391" i="5"/>
  <c r="AJ1391" i="5"/>
  <c r="AI1391" i="5"/>
  <c r="AH1391" i="5"/>
  <c r="AG1391" i="5"/>
  <c r="AF1391" i="5"/>
  <c r="AE1391" i="5"/>
  <c r="AD1391" i="5"/>
  <c r="AC1391" i="5"/>
  <c r="CG211" i="5"/>
  <c r="CH201" i="5" l="1"/>
  <c r="CH1128" i="5"/>
  <c r="CH117" i="5"/>
  <c r="CH202" i="5"/>
  <c r="CH122" i="5"/>
  <c r="CH1127" i="5"/>
  <c r="CH111" i="5"/>
  <c r="CH194" i="5"/>
  <c r="CH648" i="5"/>
  <c r="CH1004" i="5"/>
  <c r="AC1345" i="5"/>
  <c r="CG215" i="5"/>
  <c r="CH1129" i="5" l="1"/>
  <c r="CH1135" i="5" l="1"/>
  <c r="CG937" i="5"/>
  <c r="CG938" i="5" l="1"/>
  <c r="CG940" i="5" s="1"/>
  <c r="CH936" i="5" l="1"/>
  <c r="CG942" i="5" l="1"/>
  <c r="CG909" i="5" l="1"/>
  <c r="CG910" i="5" l="1"/>
  <c r="CG107" i="5"/>
  <c r="CG651" i="5"/>
  <c r="CH904" i="5" l="1"/>
  <c r="CG233" i="5"/>
  <c r="CG652" i="5"/>
  <c r="CH988" i="5" l="1"/>
  <c r="CH999" i="5" s="1"/>
  <c r="CH898" i="5"/>
  <c r="CH950" i="5"/>
  <c r="CH103" i="5" s="1"/>
  <c r="CH901" i="5"/>
  <c r="CH949" i="5"/>
  <c r="CH929" i="5"/>
  <c r="CH907" i="5"/>
  <c r="CG1167" i="5"/>
  <c r="CG1169" i="5" s="1"/>
  <c r="CH627" i="5" l="1"/>
  <c r="CH192" i="5"/>
  <c r="CH104" i="5"/>
  <c r="CH1207" i="5"/>
  <c r="CH626" i="5"/>
  <c r="CH189" i="5"/>
  <c r="CH105" i="5"/>
  <c r="CH1002" i="5"/>
  <c r="CH646" i="5"/>
  <c r="CH190" i="5"/>
  <c r="CH101" i="5"/>
  <c r="CH1005" i="5"/>
  <c r="CH191" i="5"/>
  <c r="CH102" i="5"/>
  <c r="CH1003" i="5"/>
  <c r="CH968" i="5"/>
  <c r="CH973" i="5" s="1"/>
  <c r="CH958" i="5"/>
  <c r="CH961" i="5" s="1"/>
  <c r="CH912" i="5"/>
  <c r="CG1173" i="5"/>
  <c r="CG1170" i="5"/>
  <c r="CG1171" i="5" s="1"/>
  <c r="CG1154" i="5" s="1"/>
  <c r="CH908" i="5"/>
  <c r="CH638" i="5" l="1"/>
  <c r="CH106" i="5"/>
  <c r="CH1006" i="5"/>
  <c r="CH110" i="5"/>
  <c r="CH643" i="5"/>
  <c r="CH974" i="5"/>
  <c r="CH914" i="5"/>
  <c r="CG1153" i="5"/>
  <c r="CG654" i="5"/>
  <c r="CG130" i="5"/>
  <c r="CG653" i="5"/>
  <c r="CG131" i="5"/>
  <c r="CH951" i="5"/>
  <c r="CH226" i="5" l="1"/>
  <c r="CI966" i="5"/>
  <c r="CI970" i="5"/>
  <c r="CG1155" i="5"/>
  <c r="CG59" i="5"/>
  <c r="CG655" i="5"/>
  <c r="CG60" i="5"/>
  <c r="CH628" i="5"/>
  <c r="CH195" i="5"/>
  <c r="CH114" i="5"/>
  <c r="CI972" i="5" l="1"/>
  <c r="CI971" i="5"/>
  <c r="CI976" i="5"/>
  <c r="CH1150" i="5"/>
  <c r="CG237" i="5"/>
  <c r="CG1189" i="5"/>
  <c r="CI642" i="5" l="1"/>
  <c r="CI109" i="5"/>
  <c r="CI712" i="5"/>
  <c r="CI679" i="5"/>
  <c r="CI644" i="5"/>
  <c r="CH1164" i="5"/>
  <c r="CH1160" i="5"/>
  <c r="CG262" i="5"/>
  <c r="CG1191" i="5"/>
  <c r="CI718" i="5" l="1"/>
  <c r="CI720" i="5" s="1"/>
  <c r="CI108" i="5"/>
  <c r="CI685" i="5"/>
  <c r="CH193" i="5"/>
  <c r="CH1152" i="5"/>
  <c r="CH1208" i="5"/>
  <c r="CG1193" i="5"/>
  <c r="CG1196" i="5" s="1"/>
  <c r="CG1185" i="5" s="1"/>
  <c r="CG1197" i="5"/>
  <c r="CI687" i="5" l="1"/>
  <c r="CH1291" i="5"/>
  <c r="CH1228" i="5"/>
  <c r="CG139" i="5"/>
  <c r="CG216" i="5"/>
  <c r="CG656" i="5"/>
  <c r="CG1184" i="5"/>
  <c r="CG658" i="5"/>
  <c r="CG140" i="5"/>
  <c r="CI754" i="5" l="1"/>
  <c r="CI753" i="5"/>
  <c r="CH1286" i="5"/>
  <c r="CH1467" i="5"/>
  <c r="CH1292" i="5" s="1"/>
  <c r="CH1290" i="5" s="1"/>
  <c r="CH1234" i="5"/>
  <c r="CH1253" i="5"/>
  <c r="CH1229" i="5"/>
  <c r="CG61" i="5"/>
  <c r="CG217" i="5"/>
  <c r="CG1186" i="5"/>
  <c r="CG132" i="5"/>
  <c r="CG657" i="5"/>
  <c r="CG659" i="5" s="1"/>
  <c r="CG62" i="5"/>
  <c r="CH1235" i="5" l="1"/>
  <c r="CH1283" i="5" s="1"/>
  <c r="CH1230" i="5"/>
  <c r="CI695" i="5"/>
  <c r="CI1151" i="5"/>
  <c r="CI696" i="5"/>
  <c r="CI1183" i="5"/>
  <c r="CI758" i="5"/>
  <c r="CH1287" i="5"/>
  <c r="CH1285" i="5" s="1"/>
  <c r="CH1284" i="5" s="1"/>
  <c r="CH1254" i="5"/>
  <c r="CH1259" i="5"/>
  <c r="CG63" i="5"/>
  <c r="CH214" i="5"/>
  <c r="CG248" i="5"/>
  <c r="CG225" i="5"/>
  <c r="CH622" i="5"/>
  <c r="CG247" i="5"/>
  <c r="CH1182" i="5"/>
  <c r="CG133" i="5"/>
  <c r="CG55" i="5"/>
  <c r="CG249" i="5" l="1"/>
  <c r="CG256" i="5" s="1"/>
  <c r="CH1236" i="5"/>
  <c r="CH1475" i="5" s="1"/>
  <c r="CH1473" i="5" s="1"/>
  <c r="CH1477" i="5" s="1"/>
  <c r="CI1227" i="5"/>
  <c r="CI1233" i="5" s="1"/>
  <c r="CI129" i="5"/>
  <c r="CH1280" i="5"/>
  <c r="CH1192" i="5"/>
  <c r="CH691" i="5"/>
  <c r="CH625" i="5"/>
  <c r="CH635" i="5" s="1"/>
  <c r="CH641" i="5" s="1"/>
  <c r="CH645" i="5" s="1"/>
  <c r="CG136" i="5"/>
  <c r="CG143" i="5"/>
  <c r="CG56" i="5"/>
  <c r="CG66" i="5" s="1"/>
  <c r="CH1260" i="5"/>
  <c r="CH1255" i="5"/>
  <c r="BO72" i="5" l="1"/>
  <c r="CH1479" i="5"/>
  <c r="CH1478" i="5"/>
  <c r="CH1486" i="5" s="1"/>
  <c r="CI54" i="5"/>
  <c r="CH1267" i="5"/>
  <c r="CH1297" i="5"/>
  <c r="CH697" i="5"/>
  <c r="CH1109" i="5"/>
  <c r="CH1115" i="5" s="1"/>
  <c r="CH1108" i="5"/>
  <c r="CH1114" i="5" s="1"/>
  <c r="CH986" i="5"/>
  <c r="CH992" i="5" s="1"/>
  <c r="CH985" i="5"/>
  <c r="CH991" i="5" s="1"/>
  <c r="CG137" i="5"/>
  <c r="CH183" i="5"/>
  <c r="CI1252" i="5"/>
  <c r="CH1261" i="5"/>
  <c r="CH222" i="5" s="1"/>
  <c r="CH1298" i="5" l="1"/>
  <c r="CH1302" i="5"/>
  <c r="CH699" i="5"/>
  <c r="CH1116" i="5"/>
  <c r="CH123" i="5"/>
  <c r="CH649" i="5"/>
  <c r="CH113" i="5"/>
  <c r="CH993" i="5"/>
  <c r="CH647" i="5"/>
  <c r="CH112" i="5"/>
  <c r="CG141" i="5"/>
  <c r="CH184" i="5"/>
  <c r="CI1258" i="5"/>
  <c r="CH236" i="5" l="1"/>
  <c r="CI1113" i="5"/>
  <c r="CH234" i="5"/>
  <c r="CI990" i="5"/>
  <c r="CH650" i="5"/>
  <c r="CG661" i="5"/>
  <c r="CH135" i="5"/>
  <c r="CH203" i="5"/>
  <c r="CI1111" i="5" l="1"/>
  <c r="CI1122" i="5" s="1"/>
  <c r="CI1119" i="5"/>
  <c r="CI996" i="5"/>
  <c r="CH931" i="5"/>
  <c r="CH933" i="5" s="1"/>
  <c r="CH211" i="5"/>
  <c r="CI201" i="5" l="1"/>
  <c r="CI1128" i="5"/>
  <c r="CI117" i="5"/>
  <c r="CI122" i="5"/>
  <c r="CI202" i="5"/>
  <c r="CI1127" i="5"/>
  <c r="CI111" i="5"/>
  <c r="CI194" i="5"/>
  <c r="CI648" i="5"/>
  <c r="CI1004" i="5"/>
  <c r="CH215" i="5"/>
  <c r="CI1129" i="5" l="1"/>
  <c r="CI1135" i="5" l="1"/>
  <c r="CH937" i="5"/>
  <c r="CH938" i="5" l="1"/>
  <c r="CH940" i="5" s="1"/>
  <c r="CI936" i="5" l="1"/>
  <c r="CH942" i="5" l="1"/>
  <c r="CH909" i="5" l="1"/>
  <c r="CH651" i="5" l="1"/>
  <c r="CH107" i="5"/>
  <c r="CH910" i="5"/>
  <c r="CH652" i="5" l="1"/>
  <c r="CI904" i="5"/>
  <c r="CH233" i="5"/>
  <c r="CI988" i="5" l="1"/>
  <c r="CI999" i="5" s="1"/>
  <c r="CI898" i="5"/>
  <c r="CI950" i="5"/>
  <c r="CI103" i="5" s="1"/>
  <c r="CH1167" i="5"/>
  <c r="CH1169" i="5" s="1"/>
  <c r="CI901" i="5"/>
  <c r="CI949" i="5"/>
  <c r="CI929" i="5"/>
  <c r="CI907" i="5"/>
  <c r="CI627" i="5" l="1"/>
  <c r="CI192" i="5"/>
  <c r="CH1173" i="5"/>
  <c r="CH1170" i="5"/>
  <c r="CH1171" i="5" s="1"/>
  <c r="CH1154" i="5" s="1"/>
  <c r="CI104" i="5"/>
  <c r="CI1207" i="5"/>
  <c r="CI626" i="5"/>
  <c r="CI189" i="5"/>
  <c r="CI105" i="5"/>
  <c r="CI1002" i="5"/>
  <c r="CI646" i="5"/>
  <c r="CI190" i="5"/>
  <c r="CI101" i="5"/>
  <c r="CI1005" i="5"/>
  <c r="CI191" i="5"/>
  <c r="CI102" i="5"/>
  <c r="CI1003" i="5"/>
  <c r="CI968" i="5"/>
  <c r="CI973" i="5" s="1"/>
  <c r="CI958" i="5"/>
  <c r="CI961" i="5" s="1"/>
  <c r="CI912" i="5"/>
  <c r="CI908" i="5"/>
  <c r="CI638" i="5" l="1"/>
  <c r="CI106" i="5"/>
  <c r="CH1153" i="5"/>
  <c r="CH654" i="5"/>
  <c r="CH130" i="5"/>
  <c r="CH653" i="5"/>
  <c r="CH131" i="5"/>
  <c r="CI1006" i="5"/>
  <c r="CI110" i="5"/>
  <c r="CI643" i="5"/>
  <c r="CI974" i="5"/>
  <c r="CI914" i="5"/>
  <c r="CI951" i="5"/>
  <c r="CH1155" i="5" l="1"/>
  <c r="CH59" i="5"/>
  <c r="CH655" i="5"/>
  <c r="CH60" i="5"/>
  <c r="CI226" i="5"/>
  <c r="CJ966" i="5"/>
  <c r="CJ970" i="5"/>
  <c r="CI628" i="5"/>
  <c r="CI195" i="5"/>
  <c r="CI114" i="5"/>
  <c r="CI1150" i="5" l="1"/>
  <c r="CH237" i="5"/>
  <c r="CH1189" i="5"/>
  <c r="CJ972" i="5"/>
  <c r="CJ971" i="5"/>
  <c r="CJ976" i="5"/>
  <c r="CI1164" i="5" l="1"/>
  <c r="CI1160" i="5"/>
  <c r="CH262" i="5"/>
  <c r="CH1191" i="5"/>
  <c r="CJ642" i="5"/>
  <c r="CJ109" i="5"/>
  <c r="CJ712" i="5"/>
  <c r="CJ679" i="5"/>
  <c r="CJ644" i="5"/>
  <c r="CI193" i="5" l="1"/>
  <c r="CI1152" i="5"/>
  <c r="CI1208" i="5"/>
  <c r="CH1193" i="5"/>
  <c r="CH1196" i="5" s="1"/>
  <c r="CH1185" i="5" s="1"/>
  <c r="CH1197" i="5"/>
  <c r="CJ718" i="5"/>
  <c r="CJ720" i="5" s="1"/>
  <c r="CJ108" i="5"/>
  <c r="CJ685" i="5"/>
  <c r="CI1291" i="5" l="1"/>
  <c r="CI1228" i="5"/>
  <c r="CH139" i="5"/>
  <c r="CH216" i="5"/>
  <c r="CH656" i="5"/>
  <c r="CH1184" i="5"/>
  <c r="CH658" i="5"/>
  <c r="CH140" i="5"/>
  <c r="CJ687" i="5"/>
  <c r="CI1467" i="5" l="1"/>
  <c r="CI1292" i="5" s="1"/>
  <c r="CI1290" i="5" s="1"/>
  <c r="CI1286" i="5"/>
  <c r="CI1234" i="5"/>
  <c r="CI1253" i="5"/>
  <c r="CI1229" i="5"/>
  <c r="CH61" i="5"/>
  <c r="CH217" i="5"/>
  <c r="CH1186" i="5"/>
  <c r="CH132" i="5"/>
  <c r="CH657" i="5"/>
  <c r="CH659" i="5" s="1"/>
  <c r="CH62" i="5"/>
  <c r="CJ754" i="5"/>
  <c r="CJ753" i="5"/>
  <c r="CI1287" i="5" l="1"/>
  <c r="CI1285" i="5" s="1"/>
  <c r="CI1284" i="5" s="1"/>
  <c r="CI1254" i="5"/>
  <c r="CI1259" i="5"/>
  <c r="CH63" i="5"/>
  <c r="CI214" i="5"/>
  <c r="CH248" i="5"/>
  <c r="CH225" i="5"/>
  <c r="CI622" i="5"/>
  <c r="CH247" i="5"/>
  <c r="CI1182" i="5"/>
  <c r="CH133" i="5"/>
  <c r="CH55" i="5"/>
  <c r="CJ695" i="5"/>
  <c r="CJ1151" i="5"/>
  <c r="CJ696" i="5"/>
  <c r="CJ1183" i="5"/>
  <c r="CJ758" i="5"/>
  <c r="CI1235" i="5"/>
  <c r="CI1230" i="5"/>
  <c r="CH249" i="5" l="1"/>
  <c r="CH256" i="5" s="1"/>
  <c r="CI1192" i="5"/>
  <c r="CI691" i="5"/>
  <c r="CI625" i="5"/>
  <c r="CI635" i="5" s="1"/>
  <c r="CI641" i="5" s="1"/>
  <c r="CI645" i="5" s="1"/>
  <c r="CH143" i="5"/>
  <c r="CH136" i="5"/>
  <c r="CH56" i="5"/>
  <c r="CH66" i="5" s="1"/>
  <c r="CJ129" i="5"/>
  <c r="CI1283" i="5"/>
  <c r="CJ1227" i="5"/>
  <c r="CI1236" i="5"/>
  <c r="CI1475" i="5" s="1"/>
  <c r="CI1473" i="5" s="1"/>
  <c r="CI1477" i="5" s="1"/>
  <c r="CI1260" i="5"/>
  <c r="CI1255" i="5"/>
  <c r="BP72" i="5" l="1"/>
  <c r="CI697" i="5"/>
  <c r="CI1109" i="5"/>
  <c r="CI1115" i="5" s="1"/>
  <c r="CI1108" i="5"/>
  <c r="CI1114" i="5" s="1"/>
  <c r="CI986" i="5"/>
  <c r="CI992" i="5" s="1"/>
  <c r="CI985" i="5"/>
  <c r="CI991" i="5" s="1"/>
  <c r="CH137" i="5"/>
  <c r="CJ54" i="5"/>
  <c r="CI1280" i="5"/>
  <c r="CJ1233" i="5"/>
  <c r="CI1479" i="5"/>
  <c r="CI1478" i="5"/>
  <c r="CI1486" i="5" s="1"/>
  <c r="CI183" i="5"/>
  <c r="CJ1252" i="5"/>
  <c r="CI1261" i="5"/>
  <c r="CI222" i="5" s="1"/>
  <c r="CI699" i="5" l="1"/>
  <c r="CI1116" i="5"/>
  <c r="CI123" i="5"/>
  <c r="CI649" i="5"/>
  <c r="CI113" i="5"/>
  <c r="CI993" i="5"/>
  <c r="CI647" i="5"/>
  <c r="CI112" i="5"/>
  <c r="CH141" i="5"/>
  <c r="CI1297" i="5"/>
  <c r="CI1267" i="5"/>
  <c r="CI184" i="5"/>
  <c r="CJ1258" i="5"/>
  <c r="CI236" i="5" l="1"/>
  <c r="CJ1113" i="5"/>
  <c r="CI234" i="5"/>
  <c r="CJ990" i="5"/>
  <c r="CI650" i="5"/>
  <c r="CH661" i="5"/>
  <c r="CI135" i="5"/>
  <c r="CI1298" i="5"/>
  <c r="CI1302" i="5"/>
  <c r="CI203" i="5"/>
  <c r="CJ1111" i="5" l="1"/>
  <c r="CJ1122" i="5" s="1"/>
  <c r="CJ1119" i="5"/>
  <c r="CJ996" i="5"/>
  <c r="CI931" i="5"/>
  <c r="CI933" i="5" s="1"/>
  <c r="CI211" i="5"/>
  <c r="CJ201" i="5" l="1"/>
  <c r="CJ1128" i="5"/>
  <c r="CJ117" i="5"/>
  <c r="CJ122" i="5"/>
  <c r="CJ202" i="5"/>
  <c r="CJ1127" i="5"/>
  <c r="CJ111" i="5"/>
  <c r="CJ194" i="5"/>
  <c r="CJ648" i="5"/>
  <c r="CJ1004" i="5"/>
  <c r="CI215" i="5"/>
  <c r="CJ1129" i="5" l="1"/>
  <c r="CJ1135" i="5" l="1"/>
  <c r="CI937" i="5"/>
  <c r="CI938" i="5" l="1"/>
  <c r="CI940" i="5" s="1"/>
  <c r="CJ936" i="5" l="1"/>
  <c r="CI942" i="5" l="1"/>
  <c r="CI909" i="5" l="1"/>
  <c r="CI651" i="5" l="1"/>
  <c r="CI107" i="5"/>
  <c r="CI910" i="5"/>
  <c r="CI652" i="5" l="1"/>
  <c r="CJ904" i="5"/>
  <c r="CI233" i="5"/>
  <c r="CJ988" i="5" l="1"/>
  <c r="CJ999" i="5" s="1"/>
  <c r="CJ898" i="5"/>
  <c r="CJ950" i="5"/>
  <c r="CJ103" i="5" s="1"/>
  <c r="CI1167" i="5"/>
  <c r="CI1169" i="5" s="1"/>
  <c r="CJ901" i="5"/>
  <c r="CJ949" i="5"/>
  <c r="CJ929" i="5"/>
  <c r="CJ907" i="5"/>
  <c r="CJ627" i="5" l="1"/>
  <c r="CJ192" i="5"/>
  <c r="CI1173" i="5"/>
  <c r="CI1170" i="5"/>
  <c r="CI1171" i="5" s="1"/>
  <c r="CI1154" i="5" s="1"/>
  <c r="CJ104" i="5"/>
  <c r="CJ1207" i="5"/>
  <c r="CJ626" i="5"/>
  <c r="CJ189" i="5"/>
  <c r="CJ105" i="5"/>
  <c r="CJ1002" i="5"/>
  <c r="CJ646" i="5"/>
  <c r="CJ190" i="5"/>
  <c r="CJ101" i="5"/>
  <c r="CJ1005" i="5"/>
  <c r="CJ191" i="5"/>
  <c r="CJ102" i="5"/>
  <c r="CJ1003" i="5"/>
  <c r="CJ968" i="5"/>
  <c r="CJ973" i="5" s="1"/>
  <c r="CJ958" i="5"/>
  <c r="CJ961" i="5" s="1"/>
  <c r="CJ912" i="5"/>
  <c r="CJ908" i="5"/>
  <c r="CI1153" i="5" l="1"/>
  <c r="CI654" i="5"/>
  <c r="CI130" i="5"/>
  <c r="CI653" i="5"/>
  <c r="CI131" i="5"/>
  <c r="CJ1006" i="5"/>
  <c r="CJ110" i="5"/>
  <c r="CJ643" i="5"/>
  <c r="CJ974" i="5"/>
  <c r="CJ914" i="5"/>
  <c r="CJ951" i="5"/>
  <c r="CJ638" i="5"/>
  <c r="CJ106" i="5"/>
  <c r="CI1155" i="5" l="1"/>
  <c r="CI59" i="5"/>
  <c r="CI655" i="5"/>
  <c r="CI60" i="5"/>
  <c r="CJ226" i="5"/>
  <c r="CK966" i="5"/>
  <c r="CK970" i="5"/>
  <c r="CJ628" i="5"/>
  <c r="CJ195" i="5"/>
  <c r="CJ114" i="5"/>
  <c r="CJ1150" i="5" l="1"/>
  <c r="CI237" i="5"/>
  <c r="CI1189" i="5"/>
  <c r="CK972" i="5"/>
  <c r="CK971" i="5"/>
  <c r="CK976" i="5"/>
  <c r="CJ1164" i="5" l="1"/>
  <c r="CJ1160" i="5"/>
  <c r="CI262" i="5"/>
  <c r="CI1191" i="5"/>
  <c r="CK642" i="5"/>
  <c r="CK109" i="5"/>
  <c r="CK712" i="5"/>
  <c r="CK679" i="5"/>
  <c r="CK644" i="5"/>
  <c r="CJ193" i="5" l="1"/>
  <c r="CJ1152" i="5"/>
  <c r="CJ1208" i="5"/>
  <c r="CI1193" i="5"/>
  <c r="CI1196" i="5" s="1"/>
  <c r="CI1185" i="5" s="1"/>
  <c r="CI1197" i="5"/>
  <c r="CK718" i="5"/>
  <c r="CK720" i="5" s="1"/>
  <c r="CK108" i="5"/>
  <c r="CK685" i="5"/>
  <c r="CJ1291" i="5" l="1"/>
  <c r="CJ1228" i="5"/>
  <c r="CI139" i="5"/>
  <c r="CI216" i="5"/>
  <c r="CI656" i="5"/>
  <c r="CI1184" i="5"/>
  <c r="CI658" i="5"/>
  <c r="CI140" i="5"/>
  <c r="CK687" i="5"/>
  <c r="CJ1467" i="5" l="1"/>
  <c r="CJ1292" i="5" s="1"/>
  <c r="CJ1290" i="5" s="1"/>
  <c r="CJ1286" i="5"/>
  <c r="CJ1234" i="5"/>
  <c r="CJ1253" i="5"/>
  <c r="CJ1229" i="5"/>
  <c r="CI61" i="5"/>
  <c r="CI217" i="5"/>
  <c r="CI1186" i="5"/>
  <c r="CI132" i="5"/>
  <c r="CI657" i="5"/>
  <c r="CI659" i="5" s="1"/>
  <c r="CI62" i="5"/>
  <c r="CK754" i="5"/>
  <c r="CK753" i="5"/>
  <c r="CJ1287" i="5" l="1"/>
  <c r="CJ1285" i="5" s="1"/>
  <c r="CJ1284" i="5" s="1"/>
  <c r="CJ1254" i="5"/>
  <c r="CJ1259" i="5"/>
  <c r="CI63" i="5"/>
  <c r="CJ214" i="5"/>
  <c r="CI248" i="5"/>
  <c r="CI225" i="5"/>
  <c r="CJ622" i="5"/>
  <c r="CI247" i="5"/>
  <c r="CJ1182" i="5"/>
  <c r="CI133" i="5"/>
  <c r="CI55" i="5"/>
  <c r="CK695" i="5"/>
  <c r="CK1151" i="5"/>
  <c r="CK696" i="5"/>
  <c r="CK1183" i="5"/>
  <c r="CK758" i="5"/>
  <c r="CJ1235" i="5"/>
  <c r="CJ1230" i="5"/>
  <c r="CJ1192" i="5" l="1"/>
  <c r="CJ691" i="5"/>
  <c r="CJ625" i="5"/>
  <c r="CJ635" i="5" s="1"/>
  <c r="CJ641" i="5" s="1"/>
  <c r="CJ645" i="5" s="1"/>
  <c r="CI136" i="5"/>
  <c r="CI143" i="5"/>
  <c r="CI56" i="5"/>
  <c r="CI66" i="5" s="1"/>
  <c r="CK129" i="5"/>
  <c r="CJ1283" i="5"/>
  <c r="CK1227" i="5"/>
  <c r="CJ1236" i="5"/>
  <c r="CJ1475" i="5" s="1"/>
  <c r="CJ1473" i="5" s="1"/>
  <c r="CJ1477" i="5" s="1"/>
  <c r="CI249" i="5"/>
  <c r="CJ1260" i="5"/>
  <c r="CJ1255" i="5"/>
  <c r="BQ72" i="5" l="1"/>
  <c r="CJ697" i="5"/>
  <c r="CJ1109" i="5"/>
  <c r="CJ1115" i="5" s="1"/>
  <c r="CJ1108" i="5"/>
  <c r="CJ1114" i="5" s="1"/>
  <c r="CJ986" i="5"/>
  <c r="CJ992" i="5" s="1"/>
  <c r="CJ985" i="5"/>
  <c r="CJ991" i="5" s="1"/>
  <c r="CI137" i="5"/>
  <c r="CK54" i="5"/>
  <c r="CJ1280" i="5"/>
  <c r="CK1233" i="5"/>
  <c r="CJ1479" i="5"/>
  <c r="CJ1478" i="5"/>
  <c r="CJ1486" i="5" s="1"/>
  <c r="CI256" i="5"/>
  <c r="CJ183" i="5"/>
  <c r="CK1252" i="5"/>
  <c r="CJ1261" i="5"/>
  <c r="CJ222" i="5" s="1"/>
  <c r="CJ699" i="5" l="1"/>
  <c r="CJ1116" i="5"/>
  <c r="CJ123" i="5"/>
  <c r="CJ649" i="5"/>
  <c r="CJ113" i="5"/>
  <c r="CJ993" i="5"/>
  <c r="CJ647" i="5"/>
  <c r="CJ112" i="5"/>
  <c r="CI141" i="5"/>
  <c r="CJ1297" i="5"/>
  <c r="CJ1267" i="5"/>
  <c r="CJ184" i="5"/>
  <c r="CK1258" i="5"/>
  <c r="CJ236" i="5" l="1"/>
  <c r="CK1113" i="5"/>
  <c r="CJ234" i="5"/>
  <c r="CK990" i="5"/>
  <c r="CJ650" i="5"/>
  <c r="CI661" i="5"/>
  <c r="CJ135" i="5"/>
  <c r="CJ1298" i="5"/>
  <c r="CJ1302" i="5"/>
  <c r="CJ203" i="5"/>
  <c r="CK1111" i="5" l="1"/>
  <c r="CK1122" i="5" s="1"/>
  <c r="CK1119" i="5"/>
  <c r="CK996" i="5"/>
  <c r="CJ931" i="5"/>
  <c r="CJ933" i="5" s="1"/>
  <c r="CJ211" i="5"/>
  <c r="CK201" i="5" l="1"/>
  <c r="CK1128" i="5"/>
  <c r="CK117" i="5"/>
  <c r="CK122" i="5"/>
  <c r="CK202" i="5"/>
  <c r="CK1127" i="5"/>
  <c r="CK111" i="5"/>
  <c r="CK194" i="5"/>
  <c r="CK648" i="5"/>
  <c r="CK1004" i="5"/>
  <c r="CJ215" i="5"/>
  <c r="CK1129" i="5" l="1"/>
  <c r="CH1133" i="5" l="1"/>
  <c r="CK1133" i="5"/>
  <c r="CJ1133" i="5"/>
  <c r="CI1133" i="5"/>
  <c r="CK1135" i="5"/>
  <c r="CJ937" i="5"/>
  <c r="CH1139" i="5" l="1"/>
  <c r="CH1138" i="5"/>
  <c r="CK1139" i="5"/>
  <c r="CK1138" i="5"/>
  <c r="CK1143" i="5" s="1"/>
  <c r="CJ1139" i="5"/>
  <c r="CJ1138" i="5"/>
  <c r="CJ1143" i="5" s="1"/>
  <c r="CI1139" i="5"/>
  <c r="CI1138" i="5"/>
  <c r="CI1143" i="5" s="1"/>
  <c r="CJ938" i="5"/>
  <c r="CJ940" i="5" s="1"/>
  <c r="CH1143" i="5" l="1"/>
  <c r="CK936" i="5"/>
  <c r="CJ942" i="5" l="1"/>
  <c r="CJ909" i="5" l="1"/>
  <c r="CJ107" i="5" l="1"/>
  <c r="CJ651" i="5"/>
  <c r="CJ910" i="5"/>
  <c r="CJ652" i="5" l="1"/>
  <c r="CJ233" i="5"/>
  <c r="CK904" i="5"/>
  <c r="CK988" i="5" l="1"/>
  <c r="CK999" i="5" s="1"/>
  <c r="CK898" i="5"/>
  <c r="CK950" i="5"/>
  <c r="CK103" i="5" s="1"/>
  <c r="CJ1167" i="5"/>
  <c r="CJ1169" i="5" s="1"/>
  <c r="CK901" i="5"/>
  <c r="CK949" i="5"/>
  <c r="CK929" i="5"/>
  <c r="CK907" i="5"/>
  <c r="CK627" i="5" l="1"/>
  <c r="CK192" i="5"/>
  <c r="CJ1173" i="5"/>
  <c r="CJ1170" i="5"/>
  <c r="CJ1171" i="5" s="1"/>
  <c r="CJ1154" i="5" s="1"/>
  <c r="CK104" i="5"/>
  <c r="CK1207" i="5"/>
  <c r="CK626" i="5"/>
  <c r="CK189" i="5"/>
  <c r="CK105" i="5"/>
  <c r="CK1002" i="5"/>
  <c r="CK646" i="5"/>
  <c r="CK190" i="5"/>
  <c r="CK101" i="5"/>
  <c r="CK1005" i="5"/>
  <c r="CK191" i="5"/>
  <c r="CK102" i="5"/>
  <c r="CK1003" i="5"/>
  <c r="CK968" i="5"/>
  <c r="CK973" i="5" s="1"/>
  <c r="CK958" i="5"/>
  <c r="CK961" i="5" s="1"/>
  <c r="CK912" i="5"/>
  <c r="CK908" i="5"/>
  <c r="CJ1153" i="5" l="1"/>
  <c r="CJ654" i="5"/>
  <c r="CJ130" i="5"/>
  <c r="CJ653" i="5"/>
  <c r="CJ131" i="5"/>
  <c r="CK1006" i="5"/>
  <c r="CK110" i="5"/>
  <c r="CK643" i="5"/>
  <c r="CK974" i="5"/>
  <c r="CK914" i="5"/>
  <c r="CK951" i="5"/>
  <c r="CK638" i="5"/>
  <c r="CK106" i="5"/>
  <c r="CJ1155" i="5" l="1"/>
  <c r="CJ59" i="5"/>
  <c r="CJ655" i="5"/>
  <c r="CJ60" i="5"/>
  <c r="CK1010" i="5"/>
  <c r="CI1010" i="5"/>
  <c r="CJ1010" i="5"/>
  <c r="CH1010" i="5"/>
  <c r="CK226" i="5"/>
  <c r="CL966" i="5"/>
  <c r="CL970" i="5"/>
  <c r="CK628" i="5"/>
  <c r="CK195" i="5"/>
  <c r="CK114" i="5"/>
  <c r="CH1012" i="5" l="1"/>
  <c r="CH1013" i="5"/>
  <c r="CJ1013" i="5"/>
  <c r="CJ1012" i="5"/>
  <c r="CJ1017" i="5" s="1"/>
  <c r="CI1013" i="5"/>
  <c r="CI1012" i="5"/>
  <c r="CI1017" i="5" s="1"/>
  <c r="CK1013" i="5"/>
  <c r="CK1012" i="5"/>
  <c r="CK1017" i="5" s="1"/>
  <c r="CK1150" i="5"/>
  <c r="CJ237" i="5"/>
  <c r="CJ1189" i="5"/>
  <c r="CL972" i="5"/>
  <c r="CL971" i="5"/>
  <c r="CL976" i="5"/>
  <c r="CK1164" i="5" l="1"/>
  <c r="CK1160" i="5"/>
  <c r="CJ262" i="5"/>
  <c r="CJ1191" i="5"/>
  <c r="CH1017" i="5"/>
  <c r="CL642" i="5"/>
  <c r="CL109" i="5"/>
  <c r="CL712" i="5"/>
  <c r="CL679" i="5"/>
  <c r="CL644" i="5"/>
  <c r="CK193" i="5" l="1"/>
  <c r="CK1152" i="5"/>
  <c r="CK1208" i="5"/>
  <c r="CJ1193" i="5"/>
  <c r="CJ1196" i="5" s="1"/>
  <c r="CJ1185" i="5" s="1"/>
  <c r="CJ1197" i="5"/>
  <c r="CL718" i="5"/>
  <c r="CL720" i="5" s="1"/>
  <c r="CL108" i="5"/>
  <c r="CL685" i="5"/>
  <c r="CK1291" i="5" l="1"/>
  <c r="CK1228" i="5"/>
  <c r="CJ139" i="5"/>
  <c r="CJ216" i="5"/>
  <c r="CJ656" i="5"/>
  <c r="CJ1184" i="5"/>
  <c r="CJ658" i="5"/>
  <c r="CJ140" i="5"/>
  <c r="CL687" i="5"/>
  <c r="CK1467" i="5" l="1"/>
  <c r="CK1292" i="5" s="1"/>
  <c r="CK1290" i="5" s="1"/>
  <c r="CK1286" i="5"/>
  <c r="AC1310" i="5"/>
  <c r="CK1234" i="5"/>
  <c r="CK1253" i="5"/>
  <c r="CK1229" i="5"/>
  <c r="CJ61" i="5"/>
  <c r="CJ217" i="5"/>
  <c r="CJ1186" i="5"/>
  <c r="CJ132" i="5"/>
  <c r="CJ657" i="5"/>
  <c r="CJ659" i="5" s="1"/>
  <c r="CJ62" i="5"/>
  <c r="CL754" i="5"/>
  <c r="CL753" i="5"/>
  <c r="CK1287" i="5" l="1"/>
  <c r="CK1285" i="5" s="1"/>
  <c r="CK1284" i="5" s="1"/>
  <c r="AC1311" i="5"/>
  <c r="AC1309" i="5" s="1"/>
  <c r="CK1254" i="5"/>
  <c r="CK1259" i="5"/>
  <c r="CJ63" i="5"/>
  <c r="CK214" i="5"/>
  <c r="CJ248" i="5"/>
  <c r="CJ225" i="5"/>
  <c r="CK622" i="5"/>
  <c r="CJ247" i="5"/>
  <c r="CK1182" i="5"/>
  <c r="CJ133" i="5"/>
  <c r="CJ55" i="5"/>
  <c r="CL695" i="5"/>
  <c r="CL1151" i="5"/>
  <c r="CL696" i="5"/>
  <c r="CL1183" i="5"/>
  <c r="CL758" i="5"/>
  <c r="CK1235" i="5"/>
  <c r="CK1230" i="5"/>
  <c r="CJ249" i="5" l="1"/>
  <c r="CJ256" i="5" s="1"/>
  <c r="CK1260" i="5"/>
  <c r="CK183" i="5" s="1"/>
  <c r="CK1255" i="5"/>
  <c r="CK1192" i="5"/>
  <c r="CK691" i="5"/>
  <c r="CK625" i="5"/>
  <c r="CK635" i="5" s="1"/>
  <c r="CK641" i="5" s="1"/>
  <c r="CK645" i="5" s="1"/>
  <c r="CJ136" i="5"/>
  <c r="CJ143" i="5"/>
  <c r="CJ56" i="5"/>
  <c r="CJ66" i="5" s="1"/>
  <c r="CL129" i="5"/>
  <c r="CK1283" i="5"/>
  <c r="CL1227" i="5"/>
  <c r="CK1236" i="5"/>
  <c r="CK1475" i="5" s="1"/>
  <c r="CK1473" i="5" s="1"/>
  <c r="CK1477" i="5" s="1"/>
  <c r="BR72" i="5" l="1"/>
  <c r="CL1252" i="5"/>
  <c r="CL1258" i="5" s="1"/>
  <c r="CK1261" i="5"/>
  <c r="CK222" i="5" s="1"/>
  <c r="CK184" i="5"/>
  <c r="CK697" i="5"/>
  <c r="CK1109" i="5"/>
  <c r="CK1115" i="5" s="1"/>
  <c r="CK1108" i="5"/>
  <c r="CK1114" i="5" s="1"/>
  <c r="CK986" i="5"/>
  <c r="CK992" i="5" s="1"/>
  <c r="CK985" i="5"/>
  <c r="CK991" i="5" s="1"/>
  <c r="CJ137" i="5"/>
  <c r="CL54" i="5"/>
  <c r="AC1308" i="5"/>
  <c r="CK1280" i="5"/>
  <c r="CL1233" i="5"/>
  <c r="CK1479" i="5"/>
  <c r="CK1478" i="5"/>
  <c r="CK1486" i="5" s="1"/>
  <c r="CK203" i="5" l="1"/>
  <c r="CK699" i="5"/>
  <c r="CK1116" i="5"/>
  <c r="CK123" i="5"/>
  <c r="CK649" i="5"/>
  <c r="CK113" i="5"/>
  <c r="CK993" i="5"/>
  <c r="CK647" i="5"/>
  <c r="CK112" i="5"/>
  <c r="CJ141" i="5"/>
  <c r="AC1305" i="5"/>
  <c r="CK1297" i="5"/>
  <c r="CK1267" i="5"/>
  <c r="CK211" i="5" l="1"/>
  <c r="CK236" i="5"/>
  <c r="CL1113" i="5"/>
  <c r="CK234" i="5"/>
  <c r="CL990" i="5"/>
  <c r="CK650" i="5"/>
  <c r="CJ661" i="5"/>
  <c r="CK135" i="5"/>
  <c r="AC1316" i="5"/>
  <c r="AC1325" i="5"/>
  <c r="CK1298" i="5"/>
  <c r="CK1302" i="5"/>
  <c r="CK215" i="5" l="1"/>
  <c r="CL1111" i="5"/>
  <c r="CL1122" i="5" s="1"/>
  <c r="CL1119" i="5"/>
  <c r="CL996" i="5"/>
  <c r="CK931" i="5"/>
  <c r="CK933" i="5" s="1"/>
  <c r="AZ1392" i="5"/>
  <c r="AY1392" i="5"/>
  <c r="AX1392" i="5"/>
  <c r="AW1392" i="5"/>
  <c r="AV1392" i="5"/>
  <c r="AU1392" i="5"/>
  <c r="AT1392" i="5"/>
  <c r="AS1392" i="5"/>
  <c r="AR1392" i="5"/>
  <c r="AQ1392" i="5"/>
  <c r="AP1392" i="5"/>
  <c r="AO1392" i="5"/>
  <c r="AN1392" i="5"/>
  <c r="AM1392" i="5"/>
  <c r="AL1392" i="5"/>
  <c r="AK1392" i="5"/>
  <c r="AJ1392" i="5"/>
  <c r="AI1392" i="5"/>
  <c r="AH1392" i="5"/>
  <c r="AG1392" i="5"/>
  <c r="AF1392" i="5"/>
  <c r="AE1392" i="5"/>
  <c r="AD1392" i="5"/>
  <c r="CL201" i="5" l="1"/>
  <c r="CL1128" i="5"/>
  <c r="CL117" i="5"/>
  <c r="CL122" i="5"/>
  <c r="CL202" i="5"/>
  <c r="CL1127" i="5"/>
  <c r="CL194" i="5"/>
  <c r="CL111" i="5"/>
  <c r="CL648" i="5"/>
  <c r="CL1004" i="5"/>
  <c r="AD1346" i="5"/>
  <c r="CL1129" i="5" l="1"/>
  <c r="CL1135" i="5" l="1"/>
  <c r="CK937" i="5"/>
  <c r="CK938" i="5" l="1"/>
  <c r="CK940" i="5" s="1"/>
  <c r="CL936" i="5" l="1"/>
  <c r="CK942" i="5" l="1"/>
  <c r="CK909" i="5" l="1"/>
  <c r="CK107" i="5" l="1"/>
  <c r="CK651" i="5"/>
  <c r="CK910" i="5"/>
  <c r="CK652" i="5" l="1"/>
  <c r="CK233" i="5"/>
  <c r="CL904" i="5"/>
  <c r="CL988" i="5" l="1"/>
  <c r="CL999" i="5" s="1"/>
  <c r="CL898" i="5"/>
  <c r="CL950" i="5"/>
  <c r="CL103" i="5" s="1"/>
  <c r="CK1167" i="5"/>
  <c r="CK1169" i="5" s="1"/>
  <c r="CL901" i="5"/>
  <c r="CL949" i="5"/>
  <c r="CL929" i="5"/>
  <c r="CL907" i="5"/>
  <c r="CL627" i="5" l="1"/>
  <c r="CL192" i="5"/>
  <c r="CK1173" i="5"/>
  <c r="CK1170" i="5"/>
  <c r="CK1171" i="5" s="1"/>
  <c r="CK1154" i="5" s="1"/>
  <c r="CL104" i="5"/>
  <c r="CL1207" i="5"/>
  <c r="CL626" i="5"/>
  <c r="CL189" i="5"/>
  <c r="CL105" i="5"/>
  <c r="CL1002" i="5"/>
  <c r="CL646" i="5"/>
  <c r="CL190" i="5"/>
  <c r="CL101" i="5"/>
  <c r="CL1005" i="5"/>
  <c r="CL191" i="5"/>
  <c r="CL102" i="5"/>
  <c r="CL1003" i="5"/>
  <c r="CL968" i="5"/>
  <c r="CL973" i="5" s="1"/>
  <c r="CL958" i="5"/>
  <c r="CL961" i="5" s="1"/>
  <c r="CL912" i="5"/>
  <c r="CL908" i="5"/>
  <c r="CK1153" i="5" l="1"/>
  <c r="CK654" i="5"/>
  <c r="CK130" i="5"/>
  <c r="CK653" i="5"/>
  <c r="CK131" i="5"/>
  <c r="CL1006" i="5"/>
  <c r="CL110" i="5"/>
  <c r="CL643" i="5"/>
  <c r="CL974" i="5"/>
  <c r="CL914" i="5"/>
  <c r="CL951" i="5"/>
  <c r="CL638" i="5"/>
  <c r="CL106" i="5"/>
  <c r="CK1155" i="5" l="1"/>
  <c r="CK59" i="5"/>
  <c r="CK655" i="5"/>
  <c r="CK60" i="5"/>
  <c r="CL226" i="5"/>
  <c r="CM966" i="5"/>
  <c r="CM970" i="5"/>
  <c r="CL628" i="5"/>
  <c r="CL195" i="5"/>
  <c r="CL114" i="5"/>
  <c r="CL1150" i="5" l="1"/>
  <c r="CK237" i="5"/>
  <c r="CK1189" i="5"/>
  <c r="CM972" i="5"/>
  <c r="CM971" i="5"/>
  <c r="CM976" i="5"/>
  <c r="CL1164" i="5" l="1"/>
  <c r="CL1160" i="5"/>
  <c r="CK262" i="5"/>
  <c r="CK1191" i="5"/>
  <c r="CM642" i="5"/>
  <c r="CM109" i="5"/>
  <c r="CM712" i="5"/>
  <c r="CM679" i="5"/>
  <c r="CM644" i="5"/>
  <c r="CL193" i="5" l="1"/>
  <c r="CL1152" i="5"/>
  <c r="CL1208" i="5"/>
  <c r="CK1193" i="5"/>
  <c r="CK1196" i="5" s="1"/>
  <c r="CK1185" i="5" s="1"/>
  <c r="CK1197" i="5"/>
  <c r="CM718" i="5"/>
  <c r="CM720" i="5" s="1"/>
  <c r="CM108" i="5"/>
  <c r="CM685" i="5"/>
  <c r="CL1291" i="5" l="1"/>
  <c r="CL1228" i="5"/>
  <c r="CK139" i="5"/>
  <c r="CK216" i="5"/>
  <c r="CK656" i="5"/>
  <c r="CK1184" i="5"/>
  <c r="CK658" i="5"/>
  <c r="CK140" i="5"/>
  <c r="CM687" i="5"/>
  <c r="CL1286" i="5" l="1"/>
  <c r="CL1467" i="5"/>
  <c r="CL1292" i="5" s="1"/>
  <c r="CL1290" i="5" s="1"/>
  <c r="CL1234" i="5"/>
  <c r="CL1253" i="5"/>
  <c r="CL1229" i="5"/>
  <c r="CK61" i="5"/>
  <c r="CK217" i="5"/>
  <c r="CK1186" i="5"/>
  <c r="CK132" i="5"/>
  <c r="CK657" i="5"/>
  <c r="CK659" i="5" s="1"/>
  <c r="CK62" i="5"/>
  <c r="CM754" i="5"/>
  <c r="CM753" i="5"/>
  <c r="CL1235" i="5" l="1"/>
  <c r="CL1283" i="5" s="1"/>
  <c r="CL1230" i="5"/>
  <c r="CL1287" i="5"/>
  <c r="CL1285" i="5" s="1"/>
  <c r="CL1284" i="5" s="1"/>
  <c r="CL1254" i="5"/>
  <c r="CL1259" i="5"/>
  <c r="CK63" i="5"/>
  <c r="CL214" i="5"/>
  <c r="CK248" i="5"/>
  <c r="CK225" i="5"/>
  <c r="CL622" i="5"/>
  <c r="CK247" i="5"/>
  <c r="CL1182" i="5"/>
  <c r="CK133" i="5"/>
  <c r="CK55" i="5"/>
  <c r="CM695" i="5"/>
  <c r="CM1151" i="5"/>
  <c r="CM696" i="5"/>
  <c r="CM1183" i="5"/>
  <c r="CM758" i="5"/>
  <c r="CM1227" i="5" l="1"/>
  <c r="CM1233" i="5" s="1"/>
  <c r="CL1236" i="5"/>
  <c r="CL1475" i="5" s="1"/>
  <c r="CL1473" i="5" s="1"/>
  <c r="CL1477" i="5" s="1"/>
  <c r="CL1260" i="5"/>
  <c r="CL183" i="5" s="1"/>
  <c r="CL1255" i="5"/>
  <c r="CL1280" i="5"/>
  <c r="CL1192" i="5"/>
  <c r="CL691" i="5"/>
  <c r="CL625" i="5"/>
  <c r="CL635" i="5" s="1"/>
  <c r="CL641" i="5" s="1"/>
  <c r="CL645" i="5" s="1"/>
  <c r="CK143" i="5"/>
  <c r="CK136" i="5"/>
  <c r="CK56" i="5"/>
  <c r="CK66" i="5" s="1"/>
  <c r="CM129" i="5"/>
  <c r="CK249" i="5"/>
  <c r="BS72" i="5" l="1"/>
  <c r="CL1479" i="5"/>
  <c r="CL1478" i="5"/>
  <c r="CL1486" i="5" s="1"/>
  <c r="CM1252" i="5"/>
  <c r="CM1258" i="5" s="1"/>
  <c r="CL1261" i="5"/>
  <c r="CL222" i="5" s="1"/>
  <c r="CL184" i="5"/>
  <c r="CL1267" i="5"/>
  <c r="CL1297" i="5"/>
  <c r="CL697" i="5"/>
  <c r="CL1109" i="5"/>
  <c r="CL1115" i="5" s="1"/>
  <c r="CL1108" i="5"/>
  <c r="CL1114" i="5" s="1"/>
  <c r="CL986" i="5"/>
  <c r="CL992" i="5" s="1"/>
  <c r="CL985" i="5"/>
  <c r="CL991" i="5" s="1"/>
  <c r="CK137" i="5"/>
  <c r="CM54" i="5"/>
  <c r="CK256" i="5"/>
  <c r="CL203" i="5" l="1"/>
  <c r="CL1298" i="5"/>
  <c r="CL1302" i="5"/>
  <c r="CL699" i="5"/>
  <c r="CL1116" i="5"/>
  <c r="CL123" i="5"/>
  <c r="CL649" i="5"/>
  <c r="CL113" i="5"/>
  <c r="CL993" i="5"/>
  <c r="CL647" i="5"/>
  <c r="CL112" i="5"/>
  <c r="CK141" i="5"/>
  <c r="CL211" i="5" l="1"/>
  <c r="CL236" i="5"/>
  <c r="CM1113" i="5"/>
  <c r="CL234" i="5"/>
  <c r="CM990" i="5"/>
  <c r="CL650" i="5"/>
  <c r="CK661" i="5"/>
  <c r="CL135" i="5"/>
  <c r="CL215" i="5" l="1"/>
  <c r="CM1111" i="5"/>
  <c r="CM1122" i="5" s="1"/>
  <c r="CM1119" i="5"/>
  <c r="CM996" i="5"/>
  <c r="CL931" i="5"/>
  <c r="CL933" i="5" s="1"/>
  <c r="CM201" i="5" l="1"/>
  <c r="CM1128" i="5"/>
  <c r="CM117" i="5"/>
  <c r="CM122" i="5"/>
  <c r="CM202" i="5"/>
  <c r="CM1127" i="5"/>
  <c r="CM111" i="5"/>
  <c r="CM194" i="5"/>
  <c r="CM648" i="5"/>
  <c r="CM1004" i="5"/>
  <c r="CM1129" i="5" l="1"/>
  <c r="CM1135" i="5" l="1"/>
  <c r="CL937" i="5"/>
  <c r="CL938" i="5" l="1"/>
  <c r="CL940" i="5" s="1"/>
  <c r="CM936" i="5" l="1"/>
  <c r="CL942" i="5" l="1"/>
  <c r="CL909" i="5" l="1"/>
  <c r="CL910" i="5" l="1"/>
  <c r="CL651" i="5"/>
  <c r="CL107" i="5"/>
  <c r="CL233" i="5" l="1"/>
  <c r="CM904" i="5"/>
  <c r="CL652" i="5"/>
  <c r="CM988" i="5" l="1"/>
  <c r="CM999" i="5" s="1"/>
  <c r="CM898" i="5"/>
  <c r="CM950" i="5"/>
  <c r="CM103" i="5" s="1"/>
  <c r="CM901" i="5"/>
  <c r="CM949" i="5"/>
  <c r="CM929" i="5"/>
  <c r="CM907" i="5"/>
  <c r="CL1167" i="5"/>
  <c r="CL1169" i="5" s="1"/>
  <c r="CM627" i="5" l="1"/>
  <c r="CM192" i="5"/>
  <c r="CM104" i="5"/>
  <c r="CM1207" i="5"/>
  <c r="CM626" i="5"/>
  <c r="CM189" i="5"/>
  <c r="CM105" i="5"/>
  <c r="CM1002" i="5"/>
  <c r="CM646" i="5"/>
  <c r="CM190" i="5"/>
  <c r="CM101" i="5"/>
  <c r="CM1005" i="5"/>
  <c r="CM191" i="5"/>
  <c r="CM102" i="5"/>
  <c r="CM1003" i="5"/>
  <c r="CM968" i="5"/>
  <c r="CM973" i="5" s="1"/>
  <c r="CM958" i="5"/>
  <c r="CM961" i="5" s="1"/>
  <c r="CM912" i="5"/>
  <c r="CL1173" i="5"/>
  <c r="CL1170" i="5"/>
  <c r="CL1171" i="5" s="1"/>
  <c r="CL1154" i="5" s="1"/>
  <c r="CM908" i="5"/>
  <c r="CM106" i="5" l="1"/>
  <c r="CM638" i="5"/>
  <c r="CM1006" i="5"/>
  <c r="CM110" i="5"/>
  <c r="CM643" i="5"/>
  <c r="CM974" i="5"/>
  <c r="CM914" i="5"/>
  <c r="CL1153" i="5"/>
  <c r="CL654" i="5"/>
  <c r="CL130" i="5"/>
  <c r="CL653" i="5"/>
  <c r="CL131" i="5"/>
  <c r="CM951" i="5"/>
  <c r="CM226" i="5" l="1"/>
  <c r="CN966" i="5"/>
  <c r="CN970" i="5"/>
  <c r="CL1155" i="5"/>
  <c r="CL59" i="5"/>
  <c r="CL655" i="5"/>
  <c r="CL60" i="5"/>
  <c r="CM628" i="5"/>
  <c r="CM195" i="5"/>
  <c r="CM114" i="5"/>
  <c r="CN972" i="5" l="1"/>
  <c r="CN971" i="5"/>
  <c r="CN976" i="5"/>
  <c r="CM1150" i="5"/>
  <c r="CL237" i="5"/>
  <c r="CL1189" i="5"/>
  <c r="CN642" i="5" l="1"/>
  <c r="CN109" i="5"/>
  <c r="CN712" i="5"/>
  <c r="CN679" i="5"/>
  <c r="CN644" i="5"/>
  <c r="CM1164" i="5"/>
  <c r="CM1160" i="5"/>
  <c r="CL262" i="5"/>
  <c r="CL1191" i="5"/>
  <c r="CN718" i="5" l="1"/>
  <c r="CN720" i="5" s="1"/>
  <c r="CN108" i="5"/>
  <c r="CN685" i="5"/>
  <c r="CM193" i="5"/>
  <c r="CM1152" i="5"/>
  <c r="CM1208" i="5"/>
  <c r="CL1193" i="5"/>
  <c r="CL1196" i="5" s="1"/>
  <c r="CL1185" i="5" s="1"/>
  <c r="CL1197" i="5"/>
  <c r="CN687" i="5" l="1"/>
  <c r="CM1291" i="5"/>
  <c r="CM1228" i="5"/>
  <c r="CL139" i="5"/>
  <c r="CL216" i="5"/>
  <c r="CL656" i="5"/>
  <c r="CL1184" i="5"/>
  <c r="CL658" i="5"/>
  <c r="CL140" i="5"/>
  <c r="CN754" i="5" l="1"/>
  <c r="CN753" i="5"/>
  <c r="CM1467" i="5"/>
  <c r="CM1292" i="5" s="1"/>
  <c r="CM1290" i="5" s="1"/>
  <c r="CM1286" i="5"/>
  <c r="CM1234" i="5"/>
  <c r="CM1253" i="5"/>
  <c r="CM1229" i="5"/>
  <c r="CL61" i="5"/>
  <c r="CL217" i="5"/>
  <c r="CL1186" i="5"/>
  <c r="CL132" i="5"/>
  <c r="CL657" i="5"/>
  <c r="CL659" i="5" s="1"/>
  <c r="CL62" i="5"/>
  <c r="CN695" i="5" l="1"/>
  <c r="CN1151" i="5"/>
  <c r="CN696" i="5"/>
  <c r="CN1183" i="5"/>
  <c r="CN758" i="5"/>
  <c r="CM1287" i="5"/>
  <c r="CM1285" i="5" s="1"/>
  <c r="CM1284" i="5" s="1"/>
  <c r="CM1254" i="5"/>
  <c r="CM1259" i="5"/>
  <c r="CL63" i="5"/>
  <c r="CM214" i="5"/>
  <c r="CL248" i="5"/>
  <c r="CL225" i="5"/>
  <c r="CM622" i="5"/>
  <c r="CL247" i="5"/>
  <c r="CM1182" i="5"/>
  <c r="CL133" i="5"/>
  <c r="CL55" i="5"/>
  <c r="CM1235" i="5"/>
  <c r="CM1230" i="5"/>
  <c r="CN129" i="5" l="1"/>
  <c r="CM1192" i="5"/>
  <c r="CM691" i="5"/>
  <c r="CM625" i="5"/>
  <c r="CM635" i="5" s="1"/>
  <c r="CM641" i="5" s="1"/>
  <c r="CM645" i="5" s="1"/>
  <c r="CL143" i="5"/>
  <c r="CL136" i="5"/>
  <c r="CL56" i="5"/>
  <c r="CL66" i="5" s="1"/>
  <c r="CM1283" i="5"/>
  <c r="CN1227" i="5"/>
  <c r="CM1236" i="5"/>
  <c r="CM1475" i="5" s="1"/>
  <c r="CM1473" i="5" s="1"/>
  <c r="CM1477" i="5" s="1"/>
  <c r="CL249" i="5"/>
  <c r="CM1260" i="5"/>
  <c r="CM1255" i="5"/>
  <c r="BT72" i="5" l="1"/>
  <c r="CN54" i="5"/>
  <c r="CM697" i="5"/>
  <c r="CM1109" i="5"/>
  <c r="CM1115" i="5" s="1"/>
  <c r="CM1108" i="5"/>
  <c r="CM1114" i="5" s="1"/>
  <c r="CM986" i="5"/>
  <c r="CM992" i="5" s="1"/>
  <c r="CM985" i="5"/>
  <c r="CM991" i="5" s="1"/>
  <c r="CL137" i="5"/>
  <c r="CM1280" i="5"/>
  <c r="CN1233" i="5"/>
  <c r="CM1479" i="5"/>
  <c r="CM1478" i="5"/>
  <c r="CM1486" i="5" s="1"/>
  <c r="CL256" i="5"/>
  <c r="CM183" i="5"/>
  <c r="CN1252" i="5"/>
  <c r="CM1261" i="5"/>
  <c r="CM222" i="5" s="1"/>
  <c r="CM699" i="5" l="1"/>
  <c r="CM1116" i="5"/>
  <c r="CM123" i="5"/>
  <c r="CM649" i="5"/>
  <c r="CM113" i="5"/>
  <c r="CM993" i="5"/>
  <c r="CM647" i="5"/>
  <c r="CM112" i="5"/>
  <c r="CL141" i="5"/>
  <c r="CM1297" i="5"/>
  <c r="CM1267" i="5"/>
  <c r="CM184" i="5"/>
  <c r="CN1258" i="5"/>
  <c r="CM236" i="5" l="1"/>
  <c r="CN1113" i="5"/>
  <c r="CM234" i="5"/>
  <c r="CN990" i="5"/>
  <c r="CM650" i="5"/>
  <c r="CL661" i="5"/>
  <c r="CM135" i="5"/>
  <c r="CM1298" i="5"/>
  <c r="CM1302" i="5"/>
  <c r="CM203" i="5"/>
  <c r="CN1111" i="5" l="1"/>
  <c r="CN1122" i="5" s="1"/>
  <c r="CN1119" i="5"/>
  <c r="CN996" i="5"/>
  <c r="CM931" i="5"/>
  <c r="CM933" i="5" s="1"/>
  <c r="CM211" i="5"/>
  <c r="CN201" i="5" l="1"/>
  <c r="CN1128" i="5"/>
  <c r="CN117" i="5"/>
  <c r="CN202" i="5"/>
  <c r="CN122" i="5"/>
  <c r="CN1127" i="5"/>
  <c r="CN111" i="5"/>
  <c r="CN194" i="5"/>
  <c r="CN648" i="5"/>
  <c r="CN1004" i="5"/>
  <c r="CM215" i="5"/>
  <c r="CN1129" i="5" l="1"/>
  <c r="CN1135" i="5" l="1"/>
  <c r="CM937" i="5"/>
  <c r="CM938" i="5" l="1"/>
  <c r="CM940" i="5" s="1"/>
  <c r="CN936" i="5" l="1"/>
  <c r="CM942" i="5" l="1"/>
  <c r="CM909" i="5" l="1"/>
  <c r="CM107" i="5" l="1"/>
  <c r="CM651" i="5"/>
  <c r="CM910" i="5"/>
  <c r="CM652" i="5" l="1"/>
  <c r="CM233" i="5"/>
  <c r="CN904" i="5"/>
  <c r="CN988" i="5" l="1"/>
  <c r="CN999" i="5" s="1"/>
  <c r="CN898" i="5"/>
  <c r="CN950" i="5"/>
  <c r="CN103" i="5" s="1"/>
  <c r="CM1167" i="5"/>
  <c r="CM1169" i="5" s="1"/>
  <c r="CN901" i="5"/>
  <c r="CN949" i="5"/>
  <c r="CN929" i="5"/>
  <c r="CN907" i="5"/>
  <c r="CN627" i="5" l="1"/>
  <c r="CN192" i="5"/>
  <c r="CM1173" i="5"/>
  <c r="CM1170" i="5"/>
  <c r="CM1171" i="5" s="1"/>
  <c r="CM1154" i="5" s="1"/>
  <c r="CN104" i="5"/>
  <c r="CN1207" i="5"/>
  <c r="CN626" i="5"/>
  <c r="CN189" i="5"/>
  <c r="CN105" i="5"/>
  <c r="CN1002" i="5"/>
  <c r="CN646" i="5"/>
  <c r="CN190" i="5"/>
  <c r="CN101" i="5"/>
  <c r="CN1005" i="5"/>
  <c r="CN191" i="5"/>
  <c r="CN102" i="5"/>
  <c r="CN1003" i="5"/>
  <c r="CN968" i="5"/>
  <c r="CN973" i="5" s="1"/>
  <c r="CN958" i="5"/>
  <c r="CN961" i="5" s="1"/>
  <c r="CN912" i="5"/>
  <c r="CN908" i="5"/>
  <c r="CN638" i="5" s="1"/>
  <c r="CM1153" i="5" l="1"/>
  <c r="CM654" i="5"/>
  <c r="CM130" i="5"/>
  <c r="CM653" i="5"/>
  <c r="CM131" i="5"/>
  <c r="CN1006" i="5"/>
  <c r="CN110" i="5"/>
  <c r="CN643" i="5"/>
  <c r="CN974" i="5"/>
  <c r="CN914" i="5"/>
  <c r="CN951" i="5"/>
  <c r="CN106" i="5"/>
  <c r="CM1155" i="5" l="1"/>
  <c r="CM59" i="5"/>
  <c r="CM655" i="5"/>
  <c r="CM60" i="5"/>
  <c r="CN226" i="5"/>
  <c r="CO966" i="5"/>
  <c r="CO970" i="5"/>
  <c r="CN628" i="5"/>
  <c r="CN195" i="5"/>
  <c r="CN114" i="5"/>
  <c r="CN1150" i="5" l="1"/>
  <c r="CM237" i="5"/>
  <c r="CM1189" i="5"/>
  <c r="CO972" i="5"/>
  <c r="CO971" i="5"/>
  <c r="CO976" i="5"/>
  <c r="CN1164" i="5" l="1"/>
  <c r="CN1160" i="5"/>
  <c r="CM262" i="5"/>
  <c r="CM1191" i="5"/>
  <c r="CO642" i="5"/>
  <c r="CO109" i="5"/>
  <c r="CO712" i="5"/>
  <c r="CO679" i="5"/>
  <c r="CO644" i="5"/>
  <c r="CN193" i="5" l="1"/>
  <c r="CN1152" i="5"/>
  <c r="CN1208" i="5"/>
  <c r="CM1193" i="5"/>
  <c r="CM1196" i="5" s="1"/>
  <c r="CM1185" i="5" s="1"/>
  <c r="CM1197" i="5"/>
  <c r="CO718" i="5"/>
  <c r="CO720" i="5" s="1"/>
  <c r="CO108" i="5"/>
  <c r="CO685" i="5"/>
  <c r="CN1291" i="5" l="1"/>
  <c r="CN1228" i="5"/>
  <c r="CM139" i="5"/>
  <c r="CM216" i="5"/>
  <c r="CM656" i="5"/>
  <c r="CM1184" i="5"/>
  <c r="CM658" i="5"/>
  <c r="CM140" i="5"/>
  <c r="CO687" i="5"/>
  <c r="CN1467" i="5" l="1"/>
  <c r="CN1292" i="5" s="1"/>
  <c r="CN1290" i="5" s="1"/>
  <c r="CN1286" i="5"/>
  <c r="CN1234" i="5"/>
  <c r="CN1253" i="5"/>
  <c r="CN1229" i="5"/>
  <c r="CM61" i="5"/>
  <c r="CM217" i="5"/>
  <c r="CM1186" i="5"/>
  <c r="CM132" i="5"/>
  <c r="CM657" i="5"/>
  <c r="CM659" i="5" s="1"/>
  <c r="CM62" i="5"/>
  <c r="CO754" i="5"/>
  <c r="CO753" i="5"/>
  <c r="CN1287" i="5" l="1"/>
  <c r="CN1285" i="5" s="1"/>
  <c r="CN1284" i="5" s="1"/>
  <c r="CN1254" i="5"/>
  <c r="CN1259" i="5"/>
  <c r="CM63" i="5"/>
  <c r="CN214" i="5"/>
  <c r="CM248" i="5"/>
  <c r="CM225" i="5"/>
  <c r="CN622" i="5"/>
  <c r="CM247" i="5"/>
  <c r="CN1182" i="5"/>
  <c r="CM133" i="5"/>
  <c r="CM55" i="5"/>
  <c r="CO695" i="5"/>
  <c r="CO1151" i="5"/>
  <c r="CO696" i="5"/>
  <c r="CO1183" i="5"/>
  <c r="CO758" i="5"/>
  <c r="CN1235" i="5"/>
  <c r="CN1230" i="5"/>
  <c r="CM249" i="5" l="1"/>
  <c r="CM256" i="5" s="1"/>
  <c r="CN1192" i="5"/>
  <c r="CN691" i="5"/>
  <c r="CN625" i="5"/>
  <c r="CN635" i="5" s="1"/>
  <c r="CN641" i="5" s="1"/>
  <c r="CN645" i="5" s="1"/>
  <c r="CM136" i="5"/>
  <c r="CM143" i="5"/>
  <c r="CM56" i="5"/>
  <c r="CM66" i="5" s="1"/>
  <c r="CO129" i="5"/>
  <c r="CN1283" i="5"/>
  <c r="CO1227" i="5"/>
  <c r="CN1236" i="5"/>
  <c r="CN1475" i="5" s="1"/>
  <c r="CN1473" i="5" s="1"/>
  <c r="CN1477" i="5" s="1"/>
  <c r="CN1260" i="5"/>
  <c r="CN1255" i="5"/>
  <c r="BU72" i="5" l="1"/>
  <c r="CN697" i="5"/>
  <c r="CN1109" i="5"/>
  <c r="CN1115" i="5" s="1"/>
  <c r="CN1108" i="5"/>
  <c r="CN1114" i="5" s="1"/>
  <c r="CN986" i="5"/>
  <c r="CN992" i="5" s="1"/>
  <c r="CN985" i="5"/>
  <c r="CN991" i="5" s="1"/>
  <c r="CM137" i="5"/>
  <c r="CO54" i="5"/>
  <c r="CN1280" i="5"/>
  <c r="CO1233" i="5"/>
  <c r="CN1479" i="5"/>
  <c r="CN1478" i="5"/>
  <c r="CN1486" i="5" s="1"/>
  <c r="CN183" i="5"/>
  <c r="CO1252" i="5"/>
  <c r="CN1261" i="5"/>
  <c r="CN222" i="5" s="1"/>
  <c r="CN699" i="5" l="1"/>
  <c r="CN1116" i="5"/>
  <c r="CN123" i="5"/>
  <c r="CN649" i="5"/>
  <c r="CN113" i="5"/>
  <c r="CN993" i="5"/>
  <c r="CN647" i="5"/>
  <c r="CN112" i="5"/>
  <c r="CM141" i="5"/>
  <c r="CN1297" i="5"/>
  <c r="CN1267" i="5"/>
  <c r="CN184" i="5"/>
  <c r="CO1258" i="5"/>
  <c r="CN236" i="5" l="1"/>
  <c r="CO1113" i="5"/>
  <c r="CN234" i="5"/>
  <c r="CO990" i="5"/>
  <c r="CN650" i="5"/>
  <c r="CM661" i="5"/>
  <c r="CN135" i="5"/>
  <c r="CN1298" i="5"/>
  <c r="CN1302" i="5"/>
  <c r="CN203" i="5"/>
  <c r="CO1111" i="5" l="1"/>
  <c r="CO1122" i="5" s="1"/>
  <c r="CO1119" i="5"/>
  <c r="CO996" i="5"/>
  <c r="CN931" i="5"/>
  <c r="CN933" i="5" s="1"/>
  <c r="CN211" i="5"/>
  <c r="CO201" i="5" l="1"/>
  <c r="CO1128" i="5"/>
  <c r="CO117" i="5"/>
  <c r="CO122" i="5"/>
  <c r="CO202" i="5"/>
  <c r="CO1127" i="5"/>
  <c r="CO111" i="5"/>
  <c r="CO194" i="5"/>
  <c r="CO648" i="5"/>
  <c r="CO1004" i="5"/>
  <c r="CN215" i="5"/>
  <c r="CO1129" i="5" l="1"/>
  <c r="CO1133" i="5" l="1"/>
  <c r="CL1133" i="5"/>
  <c r="CN1133" i="5"/>
  <c r="CM1133" i="5"/>
  <c r="CO1135" i="5"/>
  <c r="CN937" i="5"/>
  <c r="CO1139" i="5" l="1"/>
  <c r="CO1138" i="5"/>
  <c r="CO1143" i="5" s="1"/>
  <c r="CL1139" i="5"/>
  <c r="CL1138" i="5"/>
  <c r="CN1139" i="5"/>
  <c r="CN1138" i="5"/>
  <c r="CN1143" i="5" s="1"/>
  <c r="CM1139" i="5"/>
  <c r="CM1138" i="5"/>
  <c r="CM1143" i="5" s="1"/>
  <c r="CN938" i="5"/>
  <c r="CN940" i="5" s="1"/>
  <c r="CL1143" i="5" l="1"/>
  <c r="CO936" i="5"/>
  <c r="CN942" i="5" l="1"/>
  <c r="CN909" i="5" l="1"/>
  <c r="CN107" i="5" l="1"/>
  <c r="CN651" i="5"/>
  <c r="CN910" i="5"/>
  <c r="CN652" i="5" l="1"/>
  <c r="CN233" i="5"/>
  <c r="CO904" i="5"/>
  <c r="CO988" i="5" l="1"/>
  <c r="CO999" i="5" s="1"/>
  <c r="CO898" i="5"/>
  <c r="CO950" i="5"/>
  <c r="CO103" i="5" s="1"/>
  <c r="CN1167" i="5"/>
  <c r="CN1169" i="5" s="1"/>
  <c r="CO901" i="5"/>
  <c r="CO949" i="5"/>
  <c r="CO929" i="5"/>
  <c r="CO907" i="5"/>
  <c r="CO627" i="5" l="1"/>
  <c r="CO192" i="5"/>
  <c r="CN1173" i="5"/>
  <c r="CN1170" i="5"/>
  <c r="CN1171" i="5" s="1"/>
  <c r="CN1154" i="5" s="1"/>
  <c r="CO104" i="5"/>
  <c r="CO1207" i="5"/>
  <c r="CO626" i="5"/>
  <c r="CO189" i="5"/>
  <c r="CO105" i="5"/>
  <c r="CO1002" i="5"/>
  <c r="CO646" i="5"/>
  <c r="CO190" i="5"/>
  <c r="CO101" i="5"/>
  <c r="CO1005" i="5"/>
  <c r="CO191" i="5"/>
  <c r="CO102" i="5"/>
  <c r="CO1003" i="5"/>
  <c r="CO968" i="5"/>
  <c r="CO973" i="5" s="1"/>
  <c r="CO958" i="5"/>
  <c r="CO961" i="5" s="1"/>
  <c r="CO912" i="5"/>
  <c r="CO908" i="5"/>
  <c r="CO638" i="5" l="1"/>
  <c r="CO106" i="5"/>
  <c r="CN1153" i="5"/>
  <c r="CN654" i="5"/>
  <c r="CN130" i="5"/>
  <c r="CN653" i="5"/>
  <c r="CN131" i="5"/>
  <c r="CO1006" i="5"/>
  <c r="CO110" i="5"/>
  <c r="CO643" i="5"/>
  <c r="CO974" i="5"/>
  <c r="CO914" i="5"/>
  <c r="CO951" i="5"/>
  <c r="CN1155" i="5" l="1"/>
  <c r="CN59" i="5"/>
  <c r="CN655" i="5"/>
  <c r="CN60" i="5"/>
  <c r="CL1010" i="5"/>
  <c r="CO1010" i="5"/>
  <c r="CN1010" i="5"/>
  <c r="CM1010" i="5"/>
  <c r="CO226" i="5"/>
  <c r="CP966" i="5"/>
  <c r="CP970" i="5"/>
  <c r="CO628" i="5"/>
  <c r="CO195" i="5"/>
  <c r="CO114" i="5"/>
  <c r="CM1012" i="5" l="1"/>
  <c r="CM1017" i="5" s="1"/>
  <c r="CM1013" i="5"/>
  <c r="CN1013" i="5"/>
  <c r="CN1012" i="5"/>
  <c r="CN1017" i="5" s="1"/>
  <c r="CO1013" i="5"/>
  <c r="CO1012" i="5"/>
  <c r="CO1017" i="5" s="1"/>
  <c r="CL1013" i="5"/>
  <c r="CL1012" i="5"/>
  <c r="CO1150" i="5"/>
  <c r="CN237" i="5"/>
  <c r="CN1189" i="5"/>
  <c r="CP972" i="5"/>
  <c r="CP971" i="5"/>
  <c r="CP976" i="5"/>
  <c r="CO1164" i="5" l="1"/>
  <c r="CO1160" i="5"/>
  <c r="CN262" i="5"/>
  <c r="CN1191" i="5"/>
  <c r="CL1017" i="5"/>
  <c r="CP642" i="5"/>
  <c r="CP109" i="5"/>
  <c r="CP712" i="5"/>
  <c r="CP679" i="5"/>
  <c r="CP644" i="5"/>
  <c r="CO193" i="5" l="1"/>
  <c r="CO1152" i="5"/>
  <c r="CO1208" i="5"/>
  <c r="CN1193" i="5"/>
  <c r="CN1196" i="5" s="1"/>
  <c r="CN1185" i="5" s="1"/>
  <c r="CN1197" i="5"/>
  <c r="CP718" i="5"/>
  <c r="CP720" i="5" s="1"/>
  <c r="CP108" i="5"/>
  <c r="CP685" i="5"/>
  <c r="CO1291" i="5" l="1"/>
  <c r="CO1228" i="5"/>
  <c r="CN139" i="5"/>
  <c r="CN216" i="5"/>
  <c r="CN656" i="5"/>
  <c r="CN1184" i="5"/>
  <c r="CN658" i="5"/>
  <c r="CN140" i="5"/>
  <c r="CP687" i="5"/>
  <c r="CO1467" i="5" l="1"/>
  <c r="CO1292" i="5" s="1"/>
  <c r="CO1290" i="5" s="1"/>
  <c r="CO1286" i="5"/>
  <c r="AD1310" i="5"/>
  <c r="CO1234" i="5"/>
  <c r="CO1253" i="5"/>
  <c r="CO1229" i="5"/>
  <c r="CN61" i="5"/>
  <c r="CN217" i="5"/>
  <c r="CN1186" i="5"/>
  <c r="CN132" i="5"/>
  <c r="CN657" i="5"/>
  <c r="CN659" i="5" s="1"/>
  <c r="CN62" i="5"/>
  <c r="CP754" i="5"/>
  <c r="CP753" i="5"/>
  <c r="AD1311" i="5" l="1"/>
  <c r="AD1309" i="5" s="1"/>
  <c r="CO1287" i="5"/>
  <c r="CO1285" i="5" s="1"/>
  <c r="CO1284" i="5" s="1"/>
  <c r="CO1254" i="5"/>
  <c r="CO1259" i="5"/>
  <c r="CN63" i="5"/>
  <c r="CO214" i="5"/>
  <c r="CN248" i="5"/>
  <c r="CN225" i="5"/>
  <c r="CO622" i="5"/>
  <c r="CN247" i="5"/>
  <c r="CO1182" i="5"/>
  <c r="CN133" i="5"/>
  <c r="CN55" i="5"/>
  <c r="CP695" i="5"/>
  <c r="CP1151" i="5"/>
  <c r="CP696" i="5"/>
  <c r="CP1183" i="5"/>
  <c r="CP758" i="5"/>
  <c r="CO1235" i="5"/>
  <c r="CO1230" i="5"/>
  <c r="CN249" i="5" l="1"/>
  <c r="CN256" i="5" s="1"/>
  <c r="CO1192" i="5"/>
  <c r="CO691" i="5"/>
  <c r="CO625" i="5"/>
  <c r="CO635" i="5" s="1"/>
  <c r="CO641" i="5" s="1"/>
  <c r="CO645" i="5" s="1"/>
  <c r="CN136" i="5"/>
  <c r="CN143" i="5"/>
  <c r="CN56" i="5"/>
  <c r="CN66" i="5" s="1"/>
  <c r="CP129" i="5"/>
  <c r="CO1283" i="5"/>
  <c r="CP1227" i="5"/>
  <c r="CO1236" i="5"/>
  <c r="CO1475" i="5" s="1"/>
  <c r="CO1473" i="5" s="1"/>
  <c r="CO1477" i="5" s="1"/>
  <c r="CO1260" i="5"/>
  <c r="CO1255" i="5"/>
  <c r="BV72" i="5" l="1"/>
  <c r="CO697" i="5"/>
  <c r="CO1109" i="5"/>
  <c r="CO1115" i="5" s="1"/>
  <c r="CO1108" i="5"/>
  <c r="CO1114" i="5" s="1"/>
  <c r="CO986" i="5"/>
  <c r="CO992" i="5" s="1"/>
  <c r="CO985" i="5"/>
  <c r="CO991" i="5" s="1"/>
  <c r="CN137" i="5"/>
  <c r="CP54" i="5"/>
  <c r="AD1308" i="5"/>
  <c r="CO1280" i="5"/>
  <c r="CP1233" i="5"/>
  <c r="CO1479" i="5"/>
  <c r="CO1478" i="5"/>
  <c r="CO1486" i="5" s="1"/>
  <c r="CO183" i="5"/>
  <c r="CP1252" i="5"/>
  <c r="CO1261" i="5"/>
  <c r="CO222" i="5" s="1"/>
  <c r="CO699" i="5" l="1"/>
  <c r="CO1116" i="5"/>
  <c r="CO123" i="5"/>
  <c r="CO649" i="5"/>
  <c r="CO113" i="5"/>
  <c r="CO993" i="5"/>
  <c r="CO647" i="5"/>
  <c r="CO112" i="5"/>
  <c r="CN141" i="5"/>
  <c r="AD1305" i="5"/>
  <c r="CO1297" i="5"/>
  <c r="CO1267" i="5"/>
  <c r="CO184" i="5"/>
  <c r="CP1258" i="5"/>
  <c r="CO236" i="5" l="1"/>
  <c r="CP1113" i="5"/>
  <c r="CO234" i="5"/>
  <c r="CP990" i="5"/>
  <c r="CO650" i="5"/>
  <c r="CN661" i="5"/>
  <c r="CO135" i="5"/>
  <c r="AD1316" i="5"/>
  <c r="AD1325" i="5"/>
  <c r="CO1298" i="5"/>
  <c r="CO1302" i="5"/>
  <c r="CO203" i="5"/>
  <c r="CP1111" i="5" l="1"/>
  <c r="CP1122" i="5" s="1"/>
  <c r="CP1119" i="5"/>
  <c r="CP996" i="5"/>
  <c r="CO931" i="5"/>
  <c r="CO933" i="5" s="1"/>
  <c r="AZ1393" i="5"/>
  <c r="AY1393" i="5"/>
  <c r="AX1393" i="5"/>
  <c r="AW1393" i="5"/>
  <c r="AV1393" i="5"/>
  <c r="AU1393" i="5"/>
  <c r="AT1393" i="5"/>
  <c r="AS1393" i="5"/>
  <c r="AR1393" i="5"/>
  <c r="AQ1393" i="5"/>
  <c r="AP1393" i="5"/>
  <c r="AO1393" i="5"/>
  <c r="AN1393" i="5"/>
  <c r="AM1393" i="5"/>
  <c r="AL1393" i="5"/>
  <c r="AK1393" i="5"/>
  <c r="AJ1393" i="5"/>
  <c r="AI1393" i="5"/>
  <c r="AH1393" i="5"/>
  <c r="AG1393" i="5"/>
  <c r="AF1393" i="5"/>
  <c r="AE1393" i="5"/>
  <c r="CO211" i="5"/>
  <c r="CP201" i="5" l="1"/>
  <c r="CP1128" i="5"/>
  <c r="CP117" i="5"/>
  <c r="CP202" i="5"/>
  <c r="CP122" i="5"/>
  <c r="CP1127" i="5"/>
  <c r="CP111" i="5"/>
  <c r="CP194" i="5"/>
  <c r="CP648" i="5"/>
  <c r="CP1004" i="5"/>
  <c r="AE1347" i="5"/>
  <c r="CO215" i="5"/>
  <c r="CP1129" i="5" l="1"/>
  <c r="CP1135" i="5" l="1"/>
  <c r="CO937" i="5"/>
  <c r="CO938" i="5" l="1"/>
  <c r="CO940" i="5" s="1"/>
  <c r="CP936" i="5" l="1"/>
  <c r="CO942" i="5" l="1"/>
  <c r="CO909" i="5" l="1"/>
  <c r="CO651" i="5" l="1"/>
  <c r="CO107" i="5"/>
  <c r="CO910" i="5"/>
  <c r="CO652" i="5" l="1"/>
  <c r="CP904" i="5"/>
  <c r="CO233" i="5"/>
  <c r="CP988" i="5" l="1"/>
  <c r="CP999" i="5" s="1"/>
  <c r="CP898" i="5"/>
  <c r="CP950" i="5"/>
  <c r="CP103" i="5" s="1"/>
  <c r="CO1167" i="5"/>
  <c r="CO1169" i="5" s="1"/>
  <c r="CP901" i="5"/>
  <c r="CP949" i="5"/>
  <c r="CP929" i="5"/>
  <c r="CP907" i="5"/>
  <c r="CP627" i="5" l="1"/>
  <c r="CP192" i="5"/>
  <c r="CO1173" i="5"/>
  <c r="CO1170" i="5"/>
  <c r="CO1171" i="5" s="1"/>
  <c r="CO1154" i="5" s="1"/>
  <c r="CP104" i="5"/>
  <c r="CP1207" i="5"/>
  <c r="CP626" i="5"/>
  <c r="CP189" i="5"/>
  <c r="CP105" i="5"/>
  <c r="CP1002" i="5"/>
  <c r="CP646" i="5"/>
  <c r="CP190" i="5"/>
  <c r="CP101" i="5"/>
  <c r="CP1005" i="5"/>
  <c r="CP191" i="5"/>
  <c r="CP102" i="5"/>
  <c r="CP1003" i="5"/>
  <c r="CP968" i="5"/>
  <c r="CP973" i="5" s="1"/>
  <c r="CP958" i="5"/>
  <c r="CP961" i="5" s="1"/>
  <c r="CP912" i="5"/>
  <c r="CP908" i="5"/>
  <c r="CP106" i="5" s="1"/>
  <c r="CO1153" i="5" l="1"/>
  <c r="CO654" i="5"/>
  <c r="CO130" i="5"/>
  <c r="CO653" i="5"/>
  <c r="CO131" i="5"/>
  <c r="CP1006" i="5"/>
  <c r="CP110" i="5"/>
  <c r="CP643" i="5"/>
  <c r="CP974" i="5"/>
  <c r="CP914" i="5"/>
  <c r="CP951" i="5"/>
  <c r="CP638" i="5"/>
  <c r="CO1155" i="5" l="1"/>
  <c r="CO59" i="5"/>
  <c r="CO655" i="5"/>
  <c r="CO60" i="5"/>
  <c r="CP226" i="5"/>
  <c r="CQ966" i="5"/>
  <c r="CQ970" i="5"/>
  <c r="CP628" i="5"/>
  <c r="CP195" i="5"/>
  <c r="CP114" i="5"/>
  <c r="CP1150" i="5" l="1"/>
  <c r="CO237" i="5"/>
  <c r="CO1189" i="5"/>
  <c r="CQ972" i="5"/>
  <c r="CQ971" i="5"/>
  <c r="CQ976" i="5"/>
  <c r="CP1164" i="5" l="1"/>
  <c r="CP1160" i="5"/>
  <c r="CO262" i="5"/>
  <c r="CO1191" i="5"/>
  <c r="CQ642" i="5"/>
  <c r="CQ109" i="5"/>
  <c r="CQ712" i="5"/>
  <c r="CQ679" i="5"/>
  <c r="CQ644" i="5"/>
  <c r="CP193" i="5" l="1"/>
  <c r="CP1152" i="5"/>
  <c r="CP1208" i="5"/>
  <c r="CO1193" i="5"/>
  <c r="CO1196" i="5" s="1"/>
  <c r="CO1185" i="5" s="1"/>
  <c r="CO1197" i="5"/>
  <c r="CQ718" i="5"/>
  <c r="CQ720" i="5" s="1"/>
  <c r="CQ108" i="5"/>
  <c r="CQ685" i="5"/>
  <c r="CP1291" i="5" l="1"/>
  <c r="CP1228" i="5"/>
  <c r="CO139" i="5"/>
  <c r="CO216" i="5"/>
  <c r="CO656" i="5"/>
  <c r="CO1184" i="5"/>
  <c r="CO658" i="5"/>
  <c r="CO140" i="5"/>
  <c r="CQ687" i="5"/>
  <c r="CP1286" i="5" l="1"/>
  <c r="CP1467" i="5"/>
  <c r="CP1292" i="5" s="1"/>
  <c r="CP1290" i="5" s="1"/>
  <c r="CP1234" i="5"/>
  <c r="CP1253" i="5"/>
  <c r="CP1229" i="5"/>
  <c r="CO61" i="5"/>
  <c r="CO217" i="5"/>
  <c r="CO1186" i="5"/>
  <c r="CO132" i="5"/>
  <c r="CO657" i="5"/>
  <c r="CO659" i="5" s="1"/>
  <c r="CO62" i="5"/>
  <c r="CQ754" i="5"/>
  <c r="CQ753" i="5"/>
  <c r="CP1235" i="5" l="1"/>
  <c r="CP1283" i="5" s="1"/>
  <c r="CP1230" i="5"/>
  <c r="CP1287" i="5"/>
  <c r="CP1285" i="5" s="1"/>
  <c r="CP1284" i="5" s="1"/>
  <c r="CP1254" i="5"/>
  <c r="CP1259" i="5"/>
  <c r="CO63" i="5"/>
  <c r="CP214" i="5"/>
  <c r="CO248" i="5"/>
  <c r="CO225" i="5"/>
  <c r="CP622" i="5"/>
  <c r="CO247" i="5"/>
  <c r="CP1182" i="5"/>
  <c r="CO133" i="5"/>
  <c r="CO55" i="5"/>
  <c r="CQ695" i="5"/>
  <c r="CQ1151" i="5"/>
  <c r="CQ696" i="5"/>
  <c r="CQ1183" i="5"/>
  <c r="CQ758" i="5"/>
  <c r="CP1236" i="5" l="1"/>
  <c r="CP1475" i="5" s="1"/>
  <c r="CP1473" i="5" s="1"/>
  <c r="CP1477" i="5" s="1"/>
  <c r="CQ1227" i="5"/>
  <c r="CQ1233" i="5" s="1"/>
  <c r="CP1280" i="5"/>
  <c r="CP1192" i="5"/>
  <c r="CP691" i="5"/>
  <c r="CP625" i="5"/>
  <c r="CP635" i="5" s="1"/>
  <c r="CP641" i="5" s="1"/>
  <c r="CP645" i="5" s="1"/>
  <c r="CO143" i="5"/>
  <c r="CO136" i="5"/>
  <c r="CO56" i="5"/>
  <c r="CO66" i="5" s="1"/>
  <c r="CQ129" i="5"/>
  <c r="CO249" i="5"/>
  <c r="CP1260" i="5"/>
  <c r="CP1255" i="5"/>
  <c r="BW72" i="5" l="1"/>
  <c r="CP1478" i="5"/>
  <c r="CP1486" i="5" s="1"/>
  <c r="CP1479" i="5"/>
  <c r="CP1267" i="5"/>
  <c r="CP1297" i="5"/>
  <c r="CP697" i="5"/>
  <c r="CP1109" i="5"/>
  <c r="CP1115" i="5" s="1"/>
  <c r="CP1108" i="5"/>
  <c r="CP1114" i="5" s="1"/>
  <c r="CP986" i="5"/>
  <c r="CP992" i="5" s="1"/>
  <c r="CP985" i="5"/>
  <c r="CP991" i="5" s="1"/>
  <c r="CO137" i="5"/>
  <c r="CQ54" i="5"/>
  <c r="CO256" i="5"/>
  <c r="CP183" i="5"/>
  <c r="CQ1252" i="5"/>
  <c r="CP1261" i="5"/>
  <c r="CP222" i="5" s="1"/>
  <c r="CP1298" i="5" l="1"/>
  <c r="CP1302" i="5"/>
  <c r="CP699" i="5"/>
  <c r="CP1116" i="5"/>
  <c r="CP123" i="5"/>
  <c r="CP649" i="5"/>
  <c r="CP113" i="5"/>
  <c r="CP993" i="5"/>
  <c r="CP647" i="5"/>
  <c r="CP112" i="5"/>
  <c r="CO141" i="5"/>
  <c r="CP184" i="5"/>
  <c r="CQ1258" i="5"/>
  <c r="CP236" i="5" l="1"/>
  <c r="CQ1113" i="5"/>
  <c r="CP234" i="5"/>
  <c r="CQ990" i="5"/>
  <c r="CP650" i="5"/>
  <c r="CO661" i="5"/>
  <c r="CP135" i="5"/>
  <c r="CP203" i="5"/>
  <c r="CQ1111" i="5" l="1"/>
  <c r="CQ1122" i="5" s="1"/>
  <c r="CQ1119" i="5"/>
  <c r="CQ996" i="5"/>
  <c r="CP931" i="5"/>
  <c r="CP933" i="5" s="1"/>
  <c r="CP211" i="5"/>
  <c r="CQ201" i="5" l="1"/>
  <c r="CQ1128" i="5"/>
  <c r="CQ117" i="5"/>
  <c r="CQ202" i="5"/>
  <c r="CQ122" i="5"/>
  <c r="CQ1127" i="5"/>
  <c r="CQ111" i="5"/>
  <c r="CQ194" i="5"/>
  <c r="CQ648" i="5"/>
  <c r="CQ1004" i="5"/>
  <c r="CP215" i="5"/>
  <c r="CQ1129" i="5" l="1"/>
  <c r="CQ1135" i="5" l="1"/>
  <c r="CP937" i="5"/>
  <c r="CP938" i="5" l="1"/>
  <c r="CP940" i="5" s="1"/>
  <c r="CQ936" i="5" l="1"/>
  <c r="CP942" i="5" l="1"/>
  <c r="CP909" i="5" l="1"/>
  <c r="CP107" i="5" l="1"/>
  <c r="CP651" i="5"/>
  <c r="CP910" i="5"/>
  <c r="CP652" i="5" l="1"/>
  <c r="CP233" i="5"/>
  <c r="CQ904" i="5"/>
  <c r="CQ988" i="5" l="1"/>
  <c r="CQ999" i="5" s="1"/>
  <c r="CQ898" i="5"/>
  <c r="CQ950" i="5"/>
  <c r="CQ103" i="5" s="1"/>
  <c r="CP1167" i="5"/>
  <c r="CP1169" i="5" s="1"/>
  <c r="CQ901" i="5"/>
  <c r="CQ949" i="5"/>
  <c r="CQ929" i="5"/>
  <c r="CQ907" i="5"/>
  <c r="CQ627" i="5" l="1"/>
  <c r="CQ192" i="5"/>
  <c r="CP1173" i="5"/>
  <c r="CP1170" i="5"/>
  <c r="CP1171" i="5" s="1"/>
  <c r="CP1154" i="5" s="1"/>
  <c r="CQ104" i="5"/>
  <c r="CQ1207" i="5"/>
  <c r="CQ626" i="5"/>
  <c r="CQ189" i="5"/>
  <c r="CQ105" i="5"/>
  <c r="CQ1002" i="5"/>
  <c r="CQ646" i="5"/>
  <c r="CQ190" i="5"/>
  <c r="CQ101" i="5"/>
  <c r="CQ1005" i="5"/>
  <c r="CQ191" i="5"/>
  <c r="CQ102" i="5"/>
  <c r="CQ1003" i="5"/>
  <c r="CQ968" i="5"/>
  <c r="CQ973" i="5" s="1"/>
  <c r="CQ958" i="5"/>
  <c r="CQ961" i="5" s="1"/>
  <c r="CQ912" i="5"/>
  <c r="CQ908" i="5"/>
  <c r="CP1153" i="5" l="1"/>
  <c r="CP654" i="5"/>
  <c r="CP130" i="5"/>
  <c r="CP653" i="5"/>
  <c r="CP131" i="5"/>
  <c r="CQ1006" i="5"/>
  <c r="CQ110" i="5"/>
  <c r="CQ643" i="5"/>
  <c r="CQ974" i="5"/>
  <c r="CQ914" i="5"/>
  <c r="CQ951" i="5"/>
  <c r="CQ638" i="5"/>
  <c r="CQ106" i="5"/>
  <c r="CP1155" i="5" l="1"/>
  <c r="CP59" i="5"/>
  <c r="CP655" i="5"/>
  <c r="CP60" i="5"/>
  <c r="CQ226" i="5"/>
  <c r="CR966" i="5"/>
  <c r="CR970" i="5"/>
  <c r="CQ628" i="5"/>
  <c r="CQ195" i="5"/>
  <c r="CQ114" i="5"/>
  <c r="CQ1150" i="5" l="1"/>
  <c r="CP237" i="5"/>
  <c r="CP1189" i="5"/>
  <c r="CR972" i="5"/>
  <c r="CR971" i="5"/>
  <c r="CR976" i="5"/>
  <c r="CQ1164" i="5" l="1"/>
  <c r="CQ1160" i="5"/>
  <c r="CP262" i="5"/>
  <c r="CP1191" i="5"/>
  <c r="CR642" i="5"/>
  <c r="CR109" i="5"/>
  <c r="CR712" i="5"/>
  <c r="CR679" i="5"/>
  <c r="CR644" i="5"/>
  <c r="CQ193" i="5" l="1"/>
  <c r="CQ1152" i="5"/>
  <c r="CQ1208" i="5"/>
  <c r="CP1193" i="5"/>
  <c r="CP1196" i="5" s="1"/>
  <c r="CP1185" i="5" s="1"/>
  <c r="CP1197" i="5"/>
  <c r="CR718" i="5"/>
  <c r="CR720" i="5" s="1"/>
  <c r="CR108" i="5"/>
  <c r="CR685" i="5"/>
  <c r="CQ1291" i="5" l="1"/>
  <c r="CQ1228" i="5"/>
  <c r="CP139" i="5"/>
  <c r="CP216" i="5"/>
  <c r="CP656" i="5"/>
  <c r="CP1184" i="5"/>
  <c r="CP658" i="5"/>
  <c r="CP140" i="5"/>
  <c r="CR687" i="5"/>
  <c r="CQ1467" i="5" l="1"/>
  <c r="CQ1292" i="5" s="1"/>
  <c r="CQ1290" i="5" s="1"/>
  <c r="CQ1286" i="5"/>
  <c r="CQ1234" i="5"/>
  <c r="CQ1253" i="5"/>
  <c r="CQ1229" i="5"/>
  <c r="CP61" i="5"/>
  <c r="CP217" i="5"/>
  <c r="CP1186" i="5"/>
  <c r="CP132" i="5"/>
  <c r="CP657" i="5"/>
  <c r="CP659" i="5" s="1"/>
  <c r="CP62" i="5"/>
  <c r="CR754" i="5"/>
  <c r="CR753" i="5"/>
  <c r="CQ1287" i="5" l="1"/>
  <c r="CQ1285" i="5" s="1"/>
  <c r="CQ1284" i="5" s="1"/>
  <c r="CQ1254" i="5"/>
  <c r="CQ1259" i="5"/>
  <c r="CP63" i="5"/>
  <c r="CQ214" i="5"/>
  <c r="CP248" i="5"/>
  <c r="CP225" i="5"/>
  <c r="CQ622" i="5"/>
  <c r="CP247" i="5"/>
  <c r="CQ1182" i="5"/>
  <c r="CP133" i="5"/>
  <c r="CP55" i="5"/>
  <c r="CR695" i="5"/>
  <c r="CR1151" i="5"/>
  <c r="CR696" i="5"/>
  <c r="CR1183" i="5"/>
  <c r="CR758" i="5"/>
  <c r="CQ1235" i="5"/>
  <c r="CQ1230" i="5"/>
  <c r="CP249" i="5" l="1"/>
  <c r="CP256" i="5" s="1"/>
  <c r="CQ1260" i="5"/>
  <c r="CQ183" i="5" s="1"/>
  <c r="CQ1255" i="5"/>
  <c r="CQ1192" i="5"/>
  <c r="CQ691" i="5"/>
  <c r="CQ625" i="5"/>
  <c r="CQ635" i="5" s="1"/>
  <c r="CQ641" i="5" s="1"/>
  <c r="CQ645" i="5" s="1"/>
  <c r="CP143" i="5"/>
  <c r="CP136" i="5"/>
  <c r="CP56" i="5"/>
  <c r="CP66" i="5" s="1"/>
  <c r="CR129" i="5"/>
  <c r="CQ1283" i="5"/>
  <c r="CR1227" i="5"/>
  <c r="CQ1236" i="5"/>
  <c r="CQ1475" i="5" s="1"/>
  <c r="CQ1473" i="5" s="1"/>
  <c r="CQ1477" i="5" s="1"/>
  <c r="BX72" i="5" l="1"/>
  <c r="CR1252" i="5"/>
  <c r="CR1258" i="5" s="1"/>
  <c r="CQ1261" i="5"/>
  <c r="CQ222" i="5" s="1"/>
  <c r="CQ184" i="5"/>
  <c r="CQ697" i="5"/>
  <c r="CQ1109" i="5"/>
  <c r="CQ1115" i="5" s="1"/>
  <c r="CQ1108" i="5"/>
  <c r="CQ1114" i="5" s="1"/>
  <c r="CQ986" i="5"/>
  <c r="CQ992" i="5" s="1"/>
  <c r="CQ985" i="5"/>
  <c r="CQ991" i="5" s="1"/>
  <c r="CP137" i="5"/>
  <c r="CR54" i="5"/>
  <c r="CQ1280" i="5"/>
  <c r="CR1233" i="5"/>
  <c r="CQ1479" i="5"/>
  <c r="CQ1478" i="5"/>
  <c r="CQ1486" i="5" s="1"/>
  <c r="CQ203" i="5" l="1"/>
  <c r="CQ699" i="5"/>
  <c r="CQ1116" i="5"/>
  <c r="CQ123" i="5"/>
  <c r="CQ649" i="5"/>
  <c r="CQ113" i="5"/>
  <c r="CQ993" i="5"/>
  <c r="CQ647" i="5"/>
  <c r="CQ112" i="5"/>
  <c r="CP141" i="5"/>
  <c r="CQ1297" i="5"/>
  <c r="CQ1267" i="5"/>
  <c r="CQ211" i="5" l="1"/>
  <c r="CQ236" i="5"/>
  <c r="CR1113" i="5"/>
  <c r="CQ234" i="5"/>
  <c r="CR990" i="5"/>
  <c r="CQ650" i="5"/>
  <c r="CP661" i="5"/>
  <c r="CQ135" i="5"/>
  <c r="CQ1298" i="5"/>
  <c r="CQ1302" i="5"/>
  <c r="CQ215" i="5" l="1"/>
  <c r="CR1111" i="5"/>
  <c r="CR1122" i="5" s="1"/>
  <c r="CR1119" i="5"/>
  <c r="CR996" i="5"/>
  <c r="CQ931" i="5"/>
  <c r="CQ933" i="5" s="1"/>
  <c r="CR201" i="5" l="1"/>
  <c r="CR1128" i="5"/>
  <c r="CR117" i="5"/>
  <c r="CR122" i="5"/>
  <c r="CR202" i="5"/>
  <c r="CR1127" i="5"/>
  <c r="CR111" i="5"/>
  <c r="CR194" i="5"/>
  <c r="CR648" i="5"/>
  <c r="CR1004" i="5"/>
  <c r="CR1129" i="5" l="1"/>
  <c r="CR1135" i="5" l="1"/>
  <c r="CQ937" i="5"/>
  <c r="CQ938" i="5" l="1"/>
  <c r="CQ940" i="5" s="1"/>
  <c r="CR936" i="5" l="1"/>
  <c r="CQ942" i="5" l="1"/>
  <c r="CQ909" i="5" l="1"/>
  <c r="CQ107" i="5" l="1"/>
  <c r="CQ651" i="5"/>
  <c r="CQ910" i="5"/>
  <c r="CQ652" i="5" l="1"/>
  <c r="CQ233" i="5"/>
  <c r="CR904" i="5"/>
  <c r="CR988" i="5" l="1"/>
  <c r="CR999" i="5" s="1"/>
  <c r="CR898" i="5"/>
  <c r="CR950" i="5"/>
  <c r="CR103" i="5" s="1"/>
  <c r="CQ1167" i="5"/>
  <c r="CQ1169" i="5" s="1"/>
  <c r="CR901" i="5"/>
  <c r="CR949" i="5"/>
  <c r="CR929" i="5"/>
  <c r="CR907" i="5"/>
  <c r="CR627" i="5" l="1"/>
  <c r="CR192" i="5"/>
  <c r="CQ1173" i="5"/>
  <c r="CQ1170" i="5"/>
  <c r="CQ1171" i="5" s="1"/>
  <c r="CQ1154" i="5" s="1"/>
  <c r="CR104" i="5"/>
  <c r="CR1207" i="5"/>
  <c r="CR626" i="5"/>
  <c r="CR189" i="5"/>
  <c r="CR105" i="5"/>
  <c r="CR1002" i="5"/>
  <c r="CR646" i="5"/>
  <c r="CR190" i="5"/>
  <c r="CR101" i="5"/>
  <c r="CR1005" i="5"/>
  <c r="CR191" i="5"/>
  <c r="CR102" i="5"/>
  <c r="CR1003" i="5"/>
  <c r="CR968" i="5"/>
  <c r="CR973" i="5" s="1"/>
  <c r="CR958" i="5"/>
  <c r="CR961" i="5" s="1"/>
  <c r="CR912" i="5"/>
  <c r="CR908" i="5"/>
  <c r="CQ1153" i="5" l="1"/>
  <c r="CQ654" i="5"/>
  <c r="CQ130" i="5"/>
  <c r="CQ653" i="5"/>
  <c r="CQ131" i="5"/>
  <c r="CR1006" i="5"/>
  <c r="CR110" i="5"/>
  <c r="CR643" i="5"/>
  <c r="CR974" i="5"/>
  <c r="CR914" i="5"/>
  <c r="CR951" i="5"/>
  <c r="CR638" i="5"/>
  <c r="CR106" i="5"/>
  <c r="CQ1155" i="5" l="1"/>
  <c r="CQ59" i="5"/>
  <c r="CQ655" i="5"/>
  <c r="CQ60" i="5"/>
  <c r="CR226" i="5"/>
  <c r="CS966" i="5"/>
  <c r="CS970" i="5"/>
  <c r="CR628" i="5"/>
  <c r="CR195" i="5"/>
  <c r="CR114" i="5"/>
  <c r="CR1150" i="5" l="1"/>
  <c r="CQ237" i="5"/>
  <c r="CQ1189" i="5"/>
  <c r="CS972" i="5"/>
  <c r="CS971" i="5"/>
  <c r="CS976" i="5"/>
  <c r="CR1164" i="5" l="1"/>
  <c r="CR1160" i="5"/>
  <c r="CQ262" i="5"/>
  <c r="CQ1191" i="5"/>
  <c r="CS642" i="5"/>
  <c r="CS109" i="5"/>
  <c r="CS712" i="5"/>
  <c r="CS679" i="5"/>
  <c r="CS644" i="5"/>
  <c r="CR193" i="5" l="1"/>
  <c r="CR1152" i="5"/>
  <c r="CR1208" i="5"/>
  <c r="CQ1193" i="5"/>
  <c r="CQ1196" i="5" s="1"/>
  <c r="CQ1185" i="5" s="1"/>
  <c r="CQ1197" i="5"/>
  <c r="CS718" i="5"/>
  <c r="CS720" i="5" s="1"/>
  <c r="CS108" i="5"/>
  <c r="CS685" i="5"/>
  <c r="CR1291" i="5" l="1"/>
  <c r="CR1228" i="5"/>
  <c r="CQ139" i="5"/>
  <c r="CQ216" i="5"/>
  <c r="CQ656" i="5"/>
  <c r="CQ1184" i="5"/>
  <c r="CQ658" i="5"/>
  <c r="CQ140" i="5"/>
  <c r="CS687" i="5"/>
  <c r="CR1467" i="5" l="1"/>
  <c r="CR1292" i="5" s="1"/>
  <c r="CR1290" i="5" s="1"/>
  <c r="CR1286" i="5"/>
  <c r="CR1234" i="5"/>
  <c r="CR1253" i="5"/>
  <c r="CR1229" i="5"/>
  <c r="CQ61" i="5"/>
  <c r="CQ217" i="5"/>
  <c r="CQ1186" i="5"/>
  <c r="CQ132" i="5"/>
  <c r="CQ657" i="5"/>
  <c r="CQ659" i="5" s="1"/>
  <c r="CQ62" i="5"/>
  <c r="CS754" i="5"/>
  <c r="CS753" i="5"/>
  <c r="CR1287" i="5" l="1"/>
  <c r="CR1285" i="5" s="1"/>
  <c r="CR1284" i="5" s="1"/>
  <c r="CR1254" i="5"/>
  <c r="CR1259" i="5"/>
  <c r="CQ63" i="5"/>
  <c r="CR214" i="5"/>
  <c r="CQ248" i="5"/>
  <c r="CQ225" i="5"/>
  <c r="CR622" i="5"/>
  <c r="CQ247" i="5"/>
  <c r="CR1182" i="5"/>
  <c r="CQ133" i="5"/>
  <c r="CQ55" i="5"/>
  <c r="CS695" i="5"/>
  <c r="CS1151" i="5"/>
  <c r="CS696" i="5"/>
  <c r="CS1183" i="5"/>
  <c r="CS758" i="5"/>
  <c r="CR1235" i="5"/>
  <c r="CR1230" i="5"/>
  <c r="CR1260" i="5" l="1"/>
  <c r="CR183" i="5" s="1"/>
  <c r="CR1255" i="5"/>
  <c r="CR1192" i="5"/>
  <c r="CR691" i="5"/>
  <c r="CR625" i="5"/>
  <c r="CR635" i="5" s="1"/>
  <c r="CR641" i="5" s="1"/>
  <c r="CR645" i="5" s="1"/>
  <c r="CQ143" i="5"/>
  <c r="CQ136" i="5"/>
  <c r="CQ56" i="5"/>
  <c r="CQ66" i="5" s="1"/>
  <c r="CS129" i="5"/>
  <c r="CR1283" i="5"/>
  <c r="CS1227" i="5"/>
  <c r="CR1236" i="5"/>
  <c r="CR1475" i="5" s="1"/>
  <c r="CR1473" i="5" s="1"/>
  <c r="CR1477" i="5" s="1"/>
  <c r="CQ249" i="5"/>
  <c r="BY72" i="5" l="1"/>
  <c r="CS1252" i="5"/>
  <c r="CS1258" i="5" s="1"/>
  <c r="CR1261" i="5"/>
  <c r="CR222" i="5" s="1"/>
  <c r="CR184" i="5"/>
  <c r="CR697" i="5"/>
  <c r="CR1109" i="5"/>
  <c r="CR1115" i="5" s="1"/>
  <c r="CR1108" i="5"/>
  <c r="CR1114" i="5" s="1"/>
  <c r="CR986" i="5"/>
  <c r="CR992" i="5" s="1"/>
  <c r="CR985" i="5"/>
  <c r="CR991" i="5" s="1"/>
  <c r="CQ137" i="5"/>
  <c r="CS54" i="5"/>
  <c r="CR1280" i="5"/>
  <c r="CS1233" i="5"/>
  <c r="CR1479" i="5"/>
  <c r="CR1478" i="5"/>
  <c r="CR1486" i="5" s="1"/>
  <c r="CQ256" i="5"/>
  <c r="CR203" i="5" l="1"/>
  <c r="CR699" i="5"/>
  <c r="CR1116" i="5"/>
  <c r="CR123" i="5"/>
  <c r="CR649" i="5"/>
  <c r="CR113" i="5"/>
  <c r="CR993" i="5"/>
  <c r="CR647" i="5"/>
  <c r="CR112" i="5"/>
  <c r="CQ141" i="5"/>
  <c r="CR1297" i="5"/>
  <c r="CR1267" i="5"/>
  <c r="CR211" i="5" l="1"/>
  <c r="CR236" i="5"/>
  <c r="CS1113" i="5"/>
  <c r="CR234" i="5"/>
  <c r="CS990" i="5"/>
  <c r="CR650" i="5"/>
  <c r="CQ661" i="5"/>
  <c r="CR135" i="5"/>
  <c r="CR1298" i="5"/>
  <c r="CR1302" i="5"/>
  <c r="CR215" i="5" l="1"/>
  <c r="CS1111" i="5"/>
  <c r="CS1122" i="5" s="1"/>
  <c r="CS1119" i="5"/>
  <c r="CS996" i="5"/>
  <c r="CR931" i="5"/>
  <c r="CR933" i="5" s="1"/>
  <c r="CS201" i="5" l="1"/>
  <c r="CS1128" i="5"/>
  <c r="CS117" i="5"/>
  <c r="CS122" i="5"/>
  <c r="CS202" i="5"/>
  <c r="CS1127" i="5"/>
  <c r="CS111" i="5"/>
  <c r="CS194" i="5"/>
  <c r="CS648" i="5"/>
  <c r="CS1004" i="5"/>
  <c r="CS1129" i="5" l="1"/>
  <c r="CR1133" i="5" l="1"/>
  <c r="CP1133" i="5"/>
  <c r="CS1133" i="5"/>
  <c r="CQ1133" i="5"/>
  <c r="CS1135" i="5"/>
  <c r="CR937" i="5"/>
  <c r="CR1139" i="5" l="1"/>
  <c r="CR1138" i="5"/>
  <c r="CR1143" i="5" s="1"/>
  <c r="CP1139" i="5"/>
  <c r="CP1138" i="5"/>
  <c r="CS1139" i="5"/>
  <c r="CS1138" i="5"/>
  <c r="CS1143" i="5" s="1"/>
  <c r="CQ1139" i="5"/>
  <c r="CQ1138" i="5"/>
  <c r="CQ1143" i="5" s="1"/>
  <c r="CR938" i="5"/>
  <c r="CR940" i="5" s="1"/>
  <c r="CP1143" i="5" l="1"/>
  <c r="CS936" i="5"/>
  <c r="CR942" i="5" l="1"/>
  <c r="CR909" i="5" l="1"/>
  <c r="CR107" i="5" l="1"/>
  <c r="CR651" i="5"/>
  <c r="CR910" i="5"/>
  <c r="CR652" i="5" l="1"/>
  <c r="CR233" i="5"/>
  <c r="CS904" i="5"/>
  <c r="CS988" i="5" l="1"/>
  <c r="CS999" i="5" s="1"/>
  <c r="CS898" i="5"/>
  <c r="CS950" i="5"/>
  <c r="CS103" i="5" s="1"/>
  <c r="CR1167" i="5"/>
  <c r="CR1169" i="5" s="1"/>
  <c r="CS901" i="5"/>
  <c r="CS949" i="5"/>
  <c r="CS929" i="5"/>
  <c r="CS907" i="5"/>
  <c r="CS627" i="5" l="1"/>
  <c r="CS192" i="5"/>
  <c r="CR1173" i="5"/>
  <c r="CR1170" i="5"/>
  <c r="CR1171" i="5" s="1"/>
  <c r="CR1154" i="5" s="1"/>
  <c r="CS104" i="5"/>
  <c r="CS1207" i="5"/>
  <c r="CS626" i="5"/>
  <c r="CS189" i="5"/>
  <c r="CS105" i="5"/>
  <c r="CS1002" i="5"/>
  <c r="CS646" i="5"/>
  <c r="CS190" i="5"/>
  <c r="CS101" i="5"/>
  <c r="CS1005" i="5"/>
  <c r="CS191" i="5"/>
  <c r="CS102" i="5"/>
  <c r="CS1003" i="5"/>
  <c r="CS968" i="5"/>
  <c r="CS973" i="5" s="1"/>
  <c r="CS958" i="5"/>
  <c r="CS961" i="5" s="1"/>
  <c r="CS912" i="5"/>
  <c r="CS908" i="5"/>
  <c r="CS638" i="5" l="1"/>
  <c r="CS106" i="5"/>
  <c r="CR1153" i="5"/>
  <c r="CR654" i="5"/>
  <c r="CR130" i="5"/>
  <c r="CR653" i="5"/>
  <c r="CR131" i="5"/>
  <c r="CS1006" i="5"/>
  <c r="CS110" i="5"/>
  <c r="CS643" i="5"/>
  <c r="CS974" i="5"/>
  <c r="CS914" i="5"/>
  <c r="CS951" i="5"/>
  <c r="CR1155" i="5" l="1"/>
  <c r="CR59" i="5"/>
  <c r="CR655" i="5"/>
  <c r="CR60" i="5"/>
  <c r="CQ1010" i="5"/>
  <c r="CR1010" i="5"/>
  <c r="CP1010" i="5"/>
  <c r="CS1010" i="5"/>
  <c r="CS226" i="5"/>
  <c r="CT966" i="5"/>
  <c r="CT970" i="5"/>
  <c r="CS628" i="5"/>
  <c r="CS195" i="5"/>
  <c r="CS114" i="5"/>
  <c r="CS1012" i="5" l="1"/>
  <c r="CS1017" i="5" s="1"/>
  <c r="CS1013" i="5"/>
  <c r="CP1013" i="5"/>
  <c r="CP1012" i="5"/>
  <c r="CR1012" i="5"/>
  <c r="CR1017" i="5" s="1"/>
  <c r="CR1013" i="5"/>
  <c r="CQ1012" i="5"/>
  <c r="CQ1017" i="5" s="1"/>
  <c r="CQ1013" i="5"/>
  <c r="CS1150" i="5"/>
  <c r="CR237" i="5"/>
  <c r="CR1189" i="5"/>
  <c r="CT972" i="5"/>
  <c r="CT971" i="5"/>
  <c r="CT976" i="5"/>
  <c r="CS1164" i="5" l="1"/>
  <c r="CS1160" i="5"/>
  <c r="CR262" i="5"/>
  <c r="CR1191" i="5"/>
  <c r="CP1017" i="5"/>
  <c r="CT642" i="5"/>
  <c r="CT109" i="5"/>
  <c r="CT712" i="5"/>
  <c r="CT679" i="5"/>
  <c r="CT644" i="5"/>
  <c r="CS193" i="5" l="1"/>
  <c r="CS1152" i="5"/>
  <c r="CS1208" i="5"/>
  <c r="CR1193" i="5"/>
  <c r="CR1196" i="5" s="1"/>
  <c r="CR1185" i="5" s="1"/>
  <c r="CR1197" i="5"/>
  <c r="CT718" i="5"/>
  <c r="CT720" i="5" s="1"/>
  <c r="CT108" i="5"/>
  <c r="CT685" i="5"/>
  <c r="CS1291" i="5" l="1"/>
  <c r="CS1228" i="5"/>
  <c r="CR139" i="5"/>
  <c r="CR216" i="5"/>
  <c r="CR656" i="5"/>
  <c r="CR1184" i="5"/>
  <c r="CR658" i="5"/>
  <c r="CR140" i="5"/>
  <c r="CT687" i="5"/>
  <c r="CS1467" i="5" l="1"/>
  <c r="CS1292" i="5" s="1"/>
  <c r="CS1290" i="5" s="1"/>
  <c r="CS1286" i="5"/>
  <c r="AE1310" i="5"/>
  <c r="CS1234" i="5"/>
  <c r="CS1253" i="5"/>
  <c r="CS1229" i="5"/>
  <c r="CR61" i="5"/>
  <c r="CR217" i="5"/>
  <c r="CR1186" i="5"/>
  <c r="CR132" i="5"/>
  <c r="CR657" i="5"/>
  <c r="CR659" i="5" s="1"/>
  <c r="CR62" i="5"/>
  <c r="CT754" i="5"/>
  <c r="CT753" i="5"/>
  <c r="CS1235" i="5" l="1"/>
  <c r="CS1283" i="5" s="1"/>
  <c r="CS1230" i="5"/>
  <c r="CS1287" i="5"/>
  <c r="CS1285" i="5" s="1"/>
  <c r="CS1284" i="5" s="1"/>
  <c r="AE1311" i="5"/>
  <c r="AE1309" i="5" s="1"/>
  <c r="CS1254" i="5"/>
  <c r="CS1259" i="5"/>
  <c r="CR63" i="5"/>
  <c r="CS214" i="5"/>
  <c r="CR248" i="5"/>
  <c r="CR225" i="5"/>
  <c r="CS622" i="5"/>
  <c r="CR247" i="5"/>
  <c r="CS1182" i="5"/>
  <c r="CR133" i="5"/>
  <c r="CR55" i="5"/>
  <c r="CT695" i="5"/>
  <c r="CT1151" i="5"/>
  <c r="CT696" i="5"/>
  <c r="CT1183" i="5"/>
  <c r="CT758" i="5"/>
  <c r="CT1227" i="5" l="1"/>
  <c r="CT1233" i="5" s="1"/>
  <c r="CS1236" i="5"/>
  <c r="CS1475" i="5" s="1"/>
  <c r="CS1473" i="5" s="1"/>
  <c r="CS1477" i="5" s="1"/>
  <c r="CR249" i="5"/>
  <c r="CR256" i="5" s="1"/>
  <c r="AE1308" i="5"/>
  <c r="CS1280" i="5"/>
  <c r="CS1192" i="5"/>
  <c r="CS691" i="5"/>
  <c r="CS625" i="5"/>
  <c r="CS635" i="5" s="1"/>
  <c r="CS641" i="5" s="1"/>
  <c r="CS645" i="5" s="1"/>
  <c r="CR136" i="5"/>
  <c r="CR143" i="5"/>
  <c r="CR56" i="5"/>
  <c r="CR66" i="5" s="1"/>
  <c r="CT129" i="5"/>
  <c r="CS1260" i="5"/>
  <c r="CS1255" i="5"/>
  <c r="BZ72" i="5" l="1"/>
  <c r="CS1479" i="5"/>
  <c r="CS1478" i="5"/>
  <c r="CS1486" i="5" s="1"/>
  <c r="AE1305" i="5"/>
  <c r="CS1297" i="5"/>
  <c r="CS1267" i="5"/>
  <c r="CS697" i="5"/>
  <c r="CS1109" i="5"/>
  <c r="CS1115" i="5" s="1"/>
  <c r="CS1108" i="5"/>
  <c r="CS1114" i="5" s="1"/>
  <c r="CS986" i="5"/>
  <c r="CS992" i="5" s="1"/>
  <c r="CS985" i="5"/>
  <c r="CS991" i="5" s="1"/>
  <c r="CR137" i="5"/>
  <c r="CT54" i="5"/>
  <c r="CS183" i="5"/>
  <c r="CT1252" i="5"/>
  <c r="CS1261" i="5"/>
  <c r="CS222" i="5" s="1"/>
  <c r="AE1325" i="5" l="1"/>
  <c r="AE1316" i="5"/>
  <c r="CS1298" i="5"/>
  <c r="CS1302" i="5"/>
  <c r="CS699" i="5"/>
  <c r="CS1116" i="5"/>
  <c r="CS123" i="5"/>
  <c r="CS649" i="5"/>
  <c r="CS113" i="5"/>
  <c r="CS993" i="5"/>
  <c r="CS647" i="5"/>
  <c r="CS112" i="5"/>
  <c r="CR141" i="5"/>
  <c r="CS184" i="5"/>
  <c r="CT1258" i="5"/>
  <c r="AZ1394" i="5" l="1"/>
  <c r="AY1394" i="5"/>
  <c r="AX1394" i="5"/>
  <c r="AW1394" i="5"/>
  <c r="AV1394" i="5"/>
  <c r="AU1394" i="5"/>
  <c r="AT1394" i="5"/>
  <c r="AS1394" i="5"/>
  <c r="AR1394" i="5"/>
  <c r="AQ1394" i="5"/>
  <c r="AP1394" i="5"/>
  <c r="AO1394" i="5"/>
  <c r="AN1394" i="5"/>
  <c r="AM1394" i="5"/>
  <c r="AL1394" i="5"/>
  <c r="AK1394" i="5"/>
  <c r="AJ1394" i="5"/>
  <c r="AI1394" i="5"/>
  <c r="AH1394" i="5"/>
  <c r="AG1394" i="5"/>
  <c r="AF1394" i="5"/>
  <c r="CS236" i="5"/>
  <c r="CT1113" i="5"/>
  <c r="CS234" i="5"/>
  <c r="CT990" i="5"/>
  <c r="CS650" i="5"/>
  <c r="CR661" i="5"/>
  <c r="CS135" i="5"/>
  <c r="CS203" i="5"/>
  <c r="AF1348" i="5" l="1"/>
  <c r="CT1111" i="5"/>
  <c r="CT1122" i="5" s="1"/>
  <c r="CT1119" i="5"/>
  <c r="CT996" i="5"/>
  <c r="CS931" i="5"/>
  <c r="CS933" i="5" s="1"/>
  <c r="CS211" i="5"/>
  <c r="CT201" i="5" l="1"/>
  <c r="CT1128" i="5"/>
  <c r="CT117" i="5"/>
  <c r="CT202" i="5"/>
  <c r="CT122" i="5"/>
  <c r="CT1127" i="5"/>
  <c r="CT194" i="5"/>
  <c r="CT111" i="5"/>
  <c r="CT648" i="5"/>
  <c r="CT1004" i="5"/>
  <c r="CS215" i="5"/>
  <c r="CT1129" i="5" l="1"/>
  <c r="CT1135" i="5" l="1"/>
  <c r="CS937" i="5"/>
  <c r="CS938" i="5" l="1"/>
  <c r="CS940" i="5" s="1"/>
  <c r="CT936" i="5" l="1"/>
  <c r="CS942" i="5" l="1"/>
  <c r="CS909" i="5" l="1"/>
  <c r="CS107" i="5" l="1"/>
  <c r="CS651" i="5"/>
  <c r="CS910" i="5"/>
  <c r="CS652" i="5" l="1"/>
  <c r="CS233" i="5"/>
  <c r="CT904" i="5"/>
  <c r="CT988" i="5" l="1"/>
  <c r="CT999" i="5" s="1"/>
  <c r="CT898" i="5"/>
  <c r="CT950" i="5"/>
  <c r="CT103" i="5" s="1"/>
  <c r="CS1167" i="5"/>
  <c r="CS1169" i="5" s="1"/>
  <c r="CT901" i="5"/>
  <c r="CT949" i="5"/>
  <c r="CT929" i="5"/>
  <c r="CT907" i="5"/>
  <c r="CT627" i="5" l="1"/>
  <c r="CT192" i="5"/>
  <c r="CS1173" i="5"/>
  <c r="CS1170" i="5"/>
  <c r="CS1171" i="5" s="1"/>
  <c r="CS1154" i="5" s="1"/>
  <c r="CT104" i="5"/>
  <c r="CT1207" i="5"/>
  <c r="CT626" i="5"/>
  <c r="CT189" i="5"/>
  <c r="CT105" i="5"/>
  <c r="CT1002" i="5"/>
  <c r="CT646" i="5"/>
  <c r="CT190" i="5"/>
  <c r="CT101" i="5"/>
  <c r="CT1005" i="5"/>
  <c r="CT191" i="5"/>
  <c r="CT102" i="5"/>
  <c r="CT1003" i="5"/>
  <c r="CT968" i="5"/>
  <c r="CT973" i="5" s="1"/>
  <c r="CT958" i="5"/>
  <c r="CT961" i="5" s="1"/>
  <c r="CT912" i="5"/>
  <c r="CT908" i="5"/>
  <c r="CS1153" i="5" l="1"/>
  <c r="CS654" i="5"/>
  <c r="CS130" i="5"/>
  <c r="CS653" i="5"/>
  <c r="CS131" i="5"/>
  <c r="CT1006" i="5"/>
  <c r="CT110" i="5"/>
  <c r="CT643" i="5"/>
  <c r="CT974" i="5"/>
  <c r="CT914" i="5"/>
  <c r="CT951" i="5"/>
  <c r="CT638" i="5"/>
  <c r="CT106" i="5"/>
  <c r="CS1155" i="5" l="1"/>
  <c r="CS59" i="5"/>
  <c r="CS655" i="5"/>
  <c r="CS60" i="5"/>
  <c r="CT226" i="5"/>
  <c r="CU966" i="5"/>
  <c r="CU970" i="5"/>
  <c r="CT628" i="5"/>
  <c r="CT195" i="5"/>
  <c r="CT114" i="5"/>
  <c r="CT1150" i="5" l="1"/>
  <c r="CS237" i="5"/>
  <c r="CS1189" i="5"/>
  <c r="CU972" i="5"/>
  <c r="CU971" i="5"/>
  <c r="CU976" i="5"/>
  <c r="CT1164" i="5" l="1"/>
  <c r="CT1160" i="5"/>
  <c r="CS262" i="5"/>
  <c r="CS1191" i="5"/>
  <c r="CU642" i="5"/>
  <c r="CU109" i="5"/>
  <c r="CU712" i="5"/>
  <c r="CU679" i="5"/>
  <c r="CU644" i="5"/>
  <c r="CT193" i="5" l="1"/>
  <c r="CT1152" i="5"/>
  <c r="CT1208" i="5"/>
  <c r="CS1193" i="5"/>
  <c r="CS1196" i="5" s="1"/>
  <c r="CS1185" i="5" s="1"/>
  <c r="CS1197" i="5"/>
  <c r="CU718" i="5"/>
  <c r="CU720" i="5" s="1"/>
  <c r="CU108" i="5"/>
  <c r="CU685" i="5"/>
  <c r="CT1291" i="5" l="1"/>
  <c r="CT1228" i="5"/>
  <c r="CS139" i="5"/>
  <c r="CS216" i="5"/>
  <c r="CS656" i="5"/>
  <c r="CS1184" i="5"/>
  <c r="CS658" i="5"/>
  <c r="CS140" i="5"/>
  <c r="CU687" i="5"/>
  <c r="CT1286" i="5" l="1"/>
  <c r="CT1467" i="5"/>
  <c r="CT1292" i="5" s="1"/>
  <c r="CT1290" i="5" s="1"/>
  <c r="CT1234" i="5"/>
  <c r="CT1253" i="5"/>
  <c r="CT1229" i="5"/>
  <c r="CS61" i="5"/>
  <c r="CS217" i="5"/>
  <c r="CS1186" i="5"/>
  <c r="CS132" i="5"/>
  <c r="CS657" i="5"/>
  <c r="CS659" i="5" s="1"/>
  <c r="CS62" i="5"/>
  <c r="CU754" i="5"/>
  <c r="CU753" i="5"/>
  <c r="CT1287" i="5" l="1"/>
  <c r="CT1285" i="5" s="1"/>
  <c r="CT1284" i="5" s="1"/>
  <c r="CT1254" i="5"/>
  <c r="CT1259" i="5"/>
  <c r="CS63" i="5"/>
  <c r="CT214" i="5"/>
  <c r="CS248" i="5"/>
  <c r="CS225" i="5"/>
  <c r="CT622" i="5"/>
  <c r="CS247" i="5"/>
  <c r="CT1182" i="5"/>
  <c r="CS133" i="5"/>
  <c r="CS55" i="5"/>
  <c r="CU695" i="5"/>
  <c r="CU1151" i="5"/>
  <c r="CU696" i="5"/>
  <c r="CU1183" i="5"/>
  <c r="CU758" i="5"/>
  <c r="CT1235" i="5"/>
  <c r="CT1230" i="5"/>
  <c r="CS249" i="5" l="1"/>
  <c r="CS256" i="5" s="1"/>
  <c r="CT1192" i="5"/>
  <c r="CT691" i="5"/>
  <c r="CT625" i="5"/>
  <c r="CT635" i="5" s="1"/>
  <c r="CT641" i="5" s="1"/>
  <c r="CT645" i="5" s="1"/>
  <c r="CS143" i="5"/>
  <c r="CS136" i="5"/>
  <c r="CS56" i="5"/>
  <c r="CS66" i="5" s="1"/>
  <c r="CU129" i="5"/>
  <c r="CT1283" i="5"/>
  <c r="CU1227" i="5"/>
  <c r="CT1236" i="5"/>
  <c r="CT1475" i="5" s="1"/>
  <c r="CT1473" i="5" s="1"/>
  <c r="CT1477" i="5" s="1"/>
  <c r="CT1260" i="5"/>
  <c r="CT1255" i="5"/>
  <c r="CA72" i="5" l="1"/>
  <c r="CT697" i="5"/>
  <c r="CT1109" i="5"/>
  <c r="CT1115" i="5" s="1"/>
  <c r="CT1108" i="5"/>
  <c r="CT1114" i="5" s="1"/>
  <c r="CT986" i="5"/>
  <c r="CT992" i="5" s="1"/>
  <c r="CT985" i="5"/>
  <c r="CT991" i="5" s="1"/>
  <c r="CS137" i="5"/>
  <c r="CU54" i="5"/>
  <c r="CT1280" i="5"/>
  <c r="CU1233" i="5"/>
  <c r="CT1479" i="5"/>
  <c r="CT1478" i="5"/>
  <c r="CT1486" i="5" s="1"/>
  <c r="CT183" i="5"/>
  <c r="CU1252" i="5"/>
  <c r="CT1261" i="5"/>
  <c r="CT222" i="5" s="1"/>
  <c r="CT699" i="5" l="1"/>
  <c r="CT1116" i="5"/>
  <c r="CT123" i="5"/>
  <c r="CT649" i="5"/>
  <c r="CT113" i="5"/>
  <c r="CT993" i="5"/>
  <c r="CT647" i="5"/>
  <c r="CT112" i="5"/>
  <c r="CS141" i="5"/>
  <c r="CT1267" i="5"/>
  <c r="CT1297" i="5"/>
  <c r="CT184" i="5"/>
  <c r="CU1258" i="5"/>
  <c r="CT236" i="5" l="1"/>
  <c r="CU1113" i="5"/>
  <c r="CT234" i="5"/>
  <c r="CU990" i="5"/>
  <c r="CT650" i="5"/>
  <c r="CS661" i="5"/>
  <c r="CT135" i="5"/>
  <c r="CT1298" i="5"/>
  <c r="CT1302" i="5"/>
  <c r="CT203" i="5"/>
  <c r="CU1111" i="5" l="1"/>
  <c r="CU1122" i="5" s="1"/>
  <c r="CU1119" i="5"/>
  <c r="CU996" i="5"/>
  <c r="CT931" i="5"/>
  <c r="CT933" i="5" s="1"/>
  <c r="CT211" i="5"/>
  <c r="CU201" i="5" l="1"/>
  <c r="CU1128" i="5"/>
  <c r="CU117" i="5"/>
  <c r="CU202" i="5"/>
  <c r="CU122" i="5"/>
  <c r="CU1127" i="5"/>
  <c r="CU111" i="5"/>
  <c r="CU194" i="5"/>
  <c r="CU648" i="5"/>
  <c r="CU1004" i="5"/>
  <c r="CT215" i="5"/>
  <c r="CU1129" i="5" l="1"/>
  <c r="CU1135" i="5" l="1"/>
  <c r="CT937" i="5"/>
  <c r="CT938" i="5" l="1"/>
  <c r="CT940" i="5" s="1"/>
  <c r="CU936" i="5" l="1"/>
  <c r="CT942" i="5" l="1"/>
  <c r="CT909" i="5" l="1"/>
  <c r="CT107" i="5" l="1"/>
  <c r="CT651" i="5"/>
  <c r="CT910" i="5"/>
  <c r="CT652" i="5" l="1"/>
  <c r="CT233" i="5"/>
  <c r="CU904" i="5"/>
  <c r="CU988" i="5" l="1"/>
  <c r="CU999" i="5" s="1"/>
  <c r="CU898" i="5"/>
  <c r="CU950" i="5"/>
  <c r="CU192" i="5" s="1"/>
  <c r="CT1167" i="5"/>
  <c r="CT1169" i="5" s="1"/>
  <c r="CU901" i="5"/>
  <c r="CU949" i="5"/>
  <c r="CU929" i="5"/>
  <c r="CU907" i="5"/>
  <c r="CU627" i="5" l="1"/>
  <c r="CU103" i="5"/>
  <c r="CT1173" i="5"/>
  <c r="CT1170" i="5"/>
  <c r="CT1171" i="5" s="1"/>
  <c r="CT1154" i="5" s="1"/>
  <c r="CU104" i="5"/>
  <c r="CU1207" i="5"/>
  <c r="CU626" i="5"/>
  <c r="CU189" i="5"/>
  <c r="CU105" i="5"/>
  <c r="CU1002" i="5"/>
  <c r="CU646" i="5"/>
  <c r="CU190" i="5"/>
  <c r="CU101" i="5"/>
  <c r="CU1005" i="5"/>
  <c r="CU191" i="5"/>
  <c r="CU102" i="5"/>
  <c r="CU1003" i="5"/>
  <c r="CU968" i="5"/>
  <c r="CU973" i="5" s="1"/>
  <c r="CU958" i="5"/>
  <c r="CU961" i="5" s="1"/>
  <c r="CU912" i="5"/>
  <c r="CU908" i="5"/>
  <c r="CU106" i="5" l="1"/>
  <c r="CU638" i="5"/>
  <c r="CT1153" i="5"/>
  <c r="CT654" i="5"/>
  <c r="CT130" i="5"/>
  <c r="CT653" i="5"/>
  <c r="CT131" i="5"/>
  <c r="CU1006" i="5"/>
  <c r="CU110" i="5"/>
  <c r="CU643" i="5"/>
  <c r="CU974" i="5"/>
  <c r="CU914" i="5"/>
  <c r="CU951" i="5"/>
  <c r="CT1155" i="5" l="1"/>
  <c r="CT59" i="5"/>
  <c r="CT655" i="5"/>
  <c r="CT60" i="5"/>
  <c r="CU226" i="5"/>
  <c r="CV966" i="5"/>
  <c r="CV970" i="5"/>
  <c r="CU628" i="5"/>
  <c r="CU195" i="5"/>
  <c r="CU114" i="5"/>
  <c r="CU1150" i="5" l="1"/>
  <c r="CT237" i="5"/>
  <c r="CT1189" i="5"/>
  <c r="CV972" i="5"/>
  <c r="CV971" i="5"/>
  <c r="CV976" i="5"/>
  <c r="CU1164" i="5" l="1"/>
  <c r="CU1160" i="5"/>
  <c r="CT262" i="5"/>
  <c r="CT1191" i="5"/>
  <c r="CV642" i="5"/>
  <c r="CV109" i="5"/>
  <c r="CV712" i="5"/>
  <c r="CV679" i="5"/>
  <c r="CV644" i="5"/>
  <c r="CU193" i="5" l="1"/>
  <c r="CU1152" i="5"/>
  <c r="CU1208" i="5"/>
  <c r="CT1193" i="5"/>
  <c r="CT1196" i="5" s="1"/>
  <c r="CT1185" i="5" s="1"/>
  <c r="CT1197" i="5"/>
  <c r="CV718" i="5"/>
  <c r="CV720" i="5" s="1"/>
  <c r="CV108" i="5"/>
  <c r="CV685" i="5"/>
  <c r="CU1291" i="5" l="1"/>
  <c r="CU1228" i="5"/>
  <c r="CT139" i="5"/>
  <c r="CT216" i="5"/>
  <c r="CT656" i="5"/>
  <c r="CT1184" i="5"/>
  <c r="CT658" i="5"/>
  <c r="CT140" i="5"/>
  <c r="CV687" i="5"/>
  <c r="CU1467" i="5" l="1"/>
  <c r="CU1292" i="5" s="1"/>
  <c r="CU1290" i="5" s="1"/>
  <c r="CU1286" i="5"/>
  <c r="CU1234" i="5"/>
  <c r="CU1253" i="5"/>
  <c r="CU1229" i="5"/>
  <c r="CT61" i="5"/>
  <c r="CT217" i="5"/>
  <c r="CT1186" i="5"/>
  <c r="CT132" i="5"/>
  <c r="CT657" i="5"/>
  <c r="CT659" i="5" s="1"/>
  <c r="CT62" i="5"/>
  <c r="CV754" i="5"/>
  <c r="CV753" i="5"/>
  <c r="CU1287" i="5" l="1"/>
  <c r="CU1285" i="5" s="1"/>
  <c r="CU1284" i="5" s="1"/>
  <c r="CU1254" i="5"/>
  <c r="CU1259" i="5"/>
  <c r="CT63" i="5"/>
  <c r="CU214" i="5"/>
  <c r="CT248" i="5"/>
  <c r="CT225" i="5"/>
  <c r="CU622" i="5"/>
  <c r="CT247" i="5"/>
  <c r="CU1182" i="5"/>
  <c r="CT133" i="5"/>
  <c r="CT55" i="5"/>
  <c r="CV695" i="5"/>
  <c r="CV1151" i="5"/>
  <c r="CV696" i="5"/>
  <c r="CV1183" i="5"/>
  <c r="CV758" i="5"/>
  <c r="CU1235" i="5"/>
  <c r="CU1230" i="5"/>
  <c r="CT249" i="5" l="1"/>
  <c r="CT256" i="5" s="1"/>
  <c r="CU1192" i="5"/>
  <c r="CU691" i="5"/>
  <c r="CU625" i="5"/>
  <c r="CU635" i="5" s="1"/>
  <c r="CU641" i="5" s="1"/>
  <c r="CU645" i="5" s="1"/>
  <c r="CT143" i="5"/>
  <c r="CT136" i="5"/>
  <c r="CT56" i="5"/>
  <c r="CT66" i="5" s="1"/>
  <c r="CV129" i="5"/>
  <c r="CU1283" i="5"/>
  <c r="CV1227" i="5"/>
  <c r="CU1236" i="5"/>
  <c r="CU1475" i="5" s="1"/>
  <c r="CU1473" i="5" s="1"/>
  <c r="CU1477" i="5" s="1"/>
  <c r="CU1260" i="5"/>
  <c r="CU1255" i="5"/>
  <c r="CB72" i="5" l="1"/>
  <c r="CU697" i="5"/>
  <c r="CU1109" i="5"/>
  <c r="CU1115" i="5" s="1"/>
  <c r="CU1108" i="5"/>
  <c r="CU1114" i="5" s="1"/>
  <c r="CU986" i="5"/>
  <c r="CU992" i="5" s="1"/>
  <c r="CU985" i="5"/>
  <c r="CU991" i="5" s="1"/>
  <c r="CT137" i="5"/>
  <c r="CV54" i="5"/>
  <c r="CU1280" i="5"/>
  <c r="CV1233" i="5"/>
  <c r="CU1479" i="5"/>
  <c r="CU1478" i="5"/>
  <c r="CU1486" i="5" s="1"/>
  <c r="CU183" i="5"/>
  <c r="CV1252" i="5"/>
  <c r="CU1261" i="5"/>
  <c r="CU222" i="5" s="1"/>
  <c r="CU699" i="5" l="1"/>
  <c r="CU1116" i="5"/>
  <c r="CU123" i="5"/>
  <c r="CU649" i="5"/>
  <c r="CU113" i="5"/>
  <c r="CU993" i="5"/>
  <c r="CU647" i="5"/>
  <c r="CU112" i="5"/>
  <c r="CT141" i="5"/>
  <c r="CU1297" i="5"/>
  <c r="CU1267" i="5"/>
  <c r="CU184" i="5"/>
  <c r="CV1258" i="5"/>
  <c r="CU236" i="5" l="1"/>
  <c r="CV1113" i="5"/>
  <c r="CU234" i="5"/>
  <c r="CV990" i="5"/>
  <c r="CU650" i="5"/>
  <c r="CT661" i="5"/>
  <c r="CU135" i="5"/>
  <c r="CU1298" i="5"/>
  <c r="CU1302" i="5"/>
  <c r="CU203" i="5"/>
  <c r="CV1111" i="5" l="1"/>
  <c r="CV1122" i="5" s="1"/>
  <c r="CV1119" i="5"/>
  <c r="CV996" i="5"/>
  <c r="CU931" i="5"/>
  <c r="CU933" i="5" s="1"/>
  <c r="CU211" i="5"/>
  <c r="CV201" i="5" l="1"/>
  <c r="CV1128" i="5"/>
  <c r="CV117" i="5"/>
  <c r="CV202" i="5"/>
  <c r="CV122" i="5"/>
  <c r="CV1127" i="5"/>
  <c r="CV111" i="5"/>
  <c r="CV194" i="5"/>
  <c r="CV648" i="5"/>
  <c r="CV1004" i="5"/>
  <c r="CU215" i="5"/>
  <c r="CV1129" i="5" l="1"/>
  <c r="CV1135" i="5" l="1"/>
  <c r="CU937" i="5"/>
  <c r="CU938" i="5" l="1"/>
  <c r="CU940" i="5" s="1"/>
  <c r="CV936" i="5" l="1"/>
  <c r="CU942" i="5" l="1"/>
  <c r="CU909" i="5" l="1"/>
  <c r="CU107" i="5" l="1"/>
  <c r="CU651" i="5"/>
  <c r="CU910" i="5"/>
  <c r="CU652" i="5" l="1"/>
  <c r="CU233" i="5"/>
  <c r="CV904" i="5"/>
  <c r="CV988" i="5" l="1"/>
  <c r="CV999" i="5" s="1"/>
  <c r="CV898" i="5"/>
  <c r="CV950" i="5"/>
  <c r="CV103" i="5" s="1"/>
  <c r="CU1167" i="5"/>
  <c r="CU1169" i="5" s="1"/>
  <c r="CV901" i="5"/>
  <c r="CV949" i="5"/>
  <c r="CV929" i="5"/>
  <c r="CV907" i="5"/>
  <c r="CV627" i="5" l="1"/>
  <c r="CV192" i="5"/>
  <c r="CU1173" i="5"/>
  <c r="CU1170" i="5"/>
  <c r="CU1171" i="5" s="1"/>
  <c r="CU1154" i="5" s="1"/>
  <c r="CV104" i="5"/>
  <c r="CV1207" i="5"/>
  <c r="CV626" i="5"/>
  <c r="CV189" i="5"/>
  <c r="CV105" i="5"/>
  <c r="CV1002" i="5"/>
  <c r="CV646" i="5"/>
  <c r="CV190" i="5"/>
  <c r="CV101" i="5"/>
  <c r="CV1005" i="5"/>
  <c r="CV191" i="5"/>
  <c r="CV102" i="5"/>
  <c r="CV1003" i="5"/>
  <c r="CV968" i="5"/>
  <c r="CV973" i="5" s="1"/>
  <c r="CV958" i="5"/>
  <c r="CV961" i="5" s="1"/>
  <c r="CV912" i="5"/>
  <c r="CV908" i="5"/>
  <c r="CU1153" i="5" l="1"/>
  <c r="CU654" i="5"/>
  <c r="CU130" i="5"/>
  <c r="CU653" i="5"/>
  <c r="CU131" i="5"/>
  <c r="CV1006" i="5"/>
  <c r="CV110" i="5"/>
  <c r="CV643" i="5"/>
  <c r="CV974" i="5"/>
  <c r="CV914" i="5"/>
  <c r="CV951" i="5"/>
  <c r="CV638" i="5"/>
  <c r="CV106" i="5"/>
  <c r="CU1155" i="5" l="1"/>
  <c r="CU59" i="5"/>
  <c r="CU655" i="5"/>
  <c r="CU60" i="5"/>
  <c r="CV226" i="5"/>
  <c r="CW966" i="5"/>
  <c r="CW970" i="5"/>
  <c r="CV628" i="5"/>
  <c r="CV195" i="5"/>
  <c r="CV114" i="5"/>
  <c r="CV1150" i="5" l="1"/>
  <c r="CU237" i="5"/>
  <c r="CU1189" i="5"/>
  <c r="CW972" i="5"/>
  <c r="CW971" i="5"/>
  <c r="CW976" i="5"/>
  <c r="CV1164" i="5" l="1"/>
  <c r="CV1160" i="5"/>
  <c r="CU262" i="5"/>
  <c r="CU1191" i="5"/>
  <c r="CW642" i="5"/>
  <c r="CW109" i="5"/>
  <c r="CW712" i="5"/>
  <c r="CW679" i="5"/>
  <c r="CW644" i="5"/>
  <c r="CV193" i="5" l="1"/>
  <c r="CV1152" i="5"/>
  <c r="CV1208" i="5"/>
  <c r="CU1193" i="5"/>
  <c r="CU1196" i="5" s="1"/>
  <c r="CU1185" i="5" s="1"/>
  <c r="CU1197" i="5"/>
  <c r="CW718" i="5"/>
  <c r="CW720" i="5" s="1"/>
  <c r="CW108" i="5"/>
  <c r="CW685" i="5"/>
  <c r="CV1291" i="5" l="1"/>
  <c r="CV1228" i="5"/>
  <c r="CU139" i="5"/>
  <c r="CU216" i="5"/>
  <c r="CU656" i="5"/>
  <c r="CU1184" i="5"/>
  <c r="CU658" i="5"/>
  <c r="CU140" i="5"/>
  <c r="CW687" i="5"/>
  <c r="CV1467" i="5" l="1"/>
  <c r="CV1292" i="5" s="1"/>
  <c r="CV1290" i="5" s="1"/>
  <c r="CV1286" i="5"/>
  <c r="CV1234" i="5"/>
  <c r="CV1253" i="5"/>
  <c r="CV1229" i="5"/>
  <c r="CU61" i="5"/>
  <c r="CU217" i="5"/>
  <c r="CU1186" i="5"/>
  <c r="CU132" i="5"/>
  <c r="CU657" i="5"/>
  <c r="CU659" i="5" s="1"/>
  <c r="CU62" i="5"/>
  <c r="CW754" i="5"/>
  <c r="CW753" i="5"/>
  <c r="CV1287" i="5" l="1"/>
  <c r="CV1285" i="5" s="1"/>
  <c r="CV1284" i="5" s="1"/>
  <c r="CV1254" i="5"/>
  <c r="CV1259" i="5"/>
  <c r="CU63" i="5"/>
  <c r="CV214" i="5"/>
  <c r="CU248" i="5"/>
  <c r="CU225" i="5"/>
  <c r="CV622" i="5"/>
  <c r="CU247" i="5"/>
  <c r="CV1182" i="5"/>
  <c r="CU133" i="5"/>
  <c r="CU55" i="5"/>
  <c r="CW695" i="5"/>
  <c r="CW1151" i="5"/>
  <c r="CW696" i="5"/>
  <c r="CW1183" i="5"/>
  <c r="CW758" i="5"/>
  <c r="CV1235" i="5"/>
  <c r="CV1230" i="5"/>
  <c r="CV1192" i="5" l="1"/>
  <c r="CV691" i="5"/>
  <c r="CV625" i="5"/>
  <c r="CV635" i="5" s="1"/>
  <c r="CV641" i="5" s="1"/>
  <c r="CV645" i="5" s="1"/>
  <c r="CU136" i="5"/>
  <c r="CU143" i="5"/>
  <c r="CU56" i="5"/>
  <c r="CU66" i="5" s="1"/>
  <c r="CW129" i="5"/>
  <c r="CV1283" i="5"/>
  <c r="CW1227" i="5"/>
  <c r="CV1236" i="5"/>
  <c r="CV1475" i="5" s="1"/>
  <c r="CV1473" i="5" s="1"/>
  <c r="CV1477" i="5" s="1"/>
  <c r="CU249" i="5"/>
  <c r="CV1260" i="5"/>
  <c r="CV1255" i="5"/>
  <c r="CC72" i="5" l="1"/>
  <c r="CV697" i="5"/>
  <c r="CV1109" i="5"/>
  <c r="CV1115" i="5" s="1"/>
  <c r="CV1108" i="5"/>
  <c r="CV1114" i="5" s="1"/>
  <c r="CV986" i="5"/>
  <c r="CV992" i="5" s="1"/>
  <c r="CV985" i="5"/>
  <c r="CV991" i="5" s="1"/>
  <c r="CU137" i="5"/>
  <c r="CW54" i="5"/>
  <c r="CV1280" i="5"/>
  <c r="CW1233" i="5"/>
  <c r="CV1479" i="5"/>
  <c r="CV1478" i="5"/>
  <c r="CV1486" i="5" s="1"/>
  <c r="CU256" i="5"/>
  <c r="CV183" i="5"/>
  <c r="CW1252" i="5"/>
  <c r="CV1261" i="5"/>
  <c r="CV222" i="5" s="1"/>
  <c r="CV699" i="5" l="1"/>
  <c r="CV1116" i="5"/>
  <c r="CV123" i="5"/>
  <c r="CV649" i="5"/>
  <c r="CV113" i="5"/>
  <c r="CV993" i="5"/>
  <c r="CV647" i="5"/>
  <c r="CV112" i="5"/>
  <c r="CU141" i="5"/>
  <c r="CV1297" i="5"/>
  <c r="CV1267" i="5"/>
  <c r="CV184" i="5"/>
  <c r="CW1258" i="5"/>
  <c r="CV236" i="5" l="1"/>
  <c r="CW1113" i="5"/>
  <c r="CV234" i="5"/>
  <c r="CW990" i="5"/>
  <c r="CV650" i="5"/>
  <c r="CU661" i="5"/>
  <c r="CV135" i="5"/>
  <c r="CV1298" i="5"/>
  <c r="CV1302" i="5"/>
  <c r="CV203" i="5"/>
  <c r="CW1111" i="5" l="1"/>
  <c r="CW1122" i="5" s="1"/>
  <c r="CW1119" i="5"/>
  <c r="CW996" i="5"/>
  <c r="CV931" i="5"/>
  <c r="CV933" i="5" s="1"/>
  <c r="CV211" i="5"/>
  <c r="CW201" i="5" l="1"/>
  <c r="CW1128" i="5"/>
  <c r="CW117" i="5"/>
  <c r="CW122" i="5"/>
  <c r="CW202" i="5"/>
  <c r="CW1127" i="5"/>
  <c r="CW111" i="5"/>
  <c r="CW194" i="5"/>
  <c r="CW648" i="5"/>
  <c r="CW1004" i="5"/>
  <c r="CV215" i="5"/>
  <c r="CW1129" i="5" l="1"/>
  <c r="CT1133" i="5" l="1"/>
  <c r="CW1133" i="5"/>
  <c r="CU1133" i="5"/>
  <c r="CV1133" i="5"/>
  <c r="CW1135" i="5"/>
  <c r="CV937" i="5"/>
  <c r="CT1139" i="5" l="1"/>
  <c r="CT1138" i="5"/>
  <c r="CW1139" i="5"/>
  <c r="CW1138" i="5"/>
  <c r="CW1143" i="5" s="1"/>
  <c r="CU1139" i="5"/>
  <c r="CU1138" i="5"/>
  <c r="CU1143" i="5" s="1"/>
  <c r="CV1139" i="5"/>
  <c r="CV1138" i="5"/>
  <c r="CV1143" i="5" s="1"/>
  <c r="CV938" i="5"/>
  <c r="CV940" i="5" s="1"/>
  <c r="CT1143" i="5" l="1"/>
  <c r="CW936" i="5"/>
  <c r="CV942" i="5" l="1"/>
  <c r="CV909" i="5" l="1"/>
  <c r="CV910" i="5" l="1"/>
  <c r="CV651" i="5"/>
  <c r="CV107" i="5"/>
  <c r="CV233" i="5" l="1"/>
  <c r="CW904" i="5"/>
  <c r="CV652" i="5"/>
  <c r="CW988" i="5" l="1"/>
  <c r="CW999" i="5" s="1"/>
  <c r="CW898" i="5"/>
  <c r="CW950" i="5"/>
  <c r="CW103" i="5" s="1"/>
  <c r="CW901" i="5"/>
  <c r="CW949" i="5"/>
  <c r="CW929" i="5"/>
  <c r="CW907" i="5"/>
  <c r="CV1167" i="5"/>
  <c r="CV1169" i="5" s="1"/>
  <c r="CW627" i="5" l="1"/>
  <c r="CW192" i="5"/>
  <c r="CW104" i="5"/>
  <c r="CW1207" i="5"/>
  <c r="CW626" i="5"/>
  <c r="CW189" i="5"/>
  <c r="CW105" i="5"/>
  <c r="CW1002" i="5"/>
  <c r="CW646" i="5"/>
  <c r="CW190" i="5"/>
  <c r="CW101" i="5"/>
  <c r="CW1005" i="5"/>
  <c r="CW191" i="5"/>
  <c r="CW102" i="5"/>
  <c r="CW1003" i="5"/>
  <c r="CW968" i="5"/>
  <c r="CW973" i="5" s="1"/>
  <c r="CW958" i="5"/>
  <c r="CW961" i="5" s="1"/>
  <c r="CW912" i="5"/>
  <c r="CV1173" i="5"/>
  <c r="CV1170" i="5"/>
  <c r="CV1171" i="5" s="1"/>
  <c r="CV1154" i="5" s="1"/>
  <c r="CW908" i="5"/>
  <c r="CW1006" i="5" l="1"/>
  <c r="CW110" i="5"/>
  <c r="CW643" i="5"/>
  <c r="CW974" i="5"/>
  <c r="CW914" i="5"/>
  <c r="CV1153" i="5"/>
  <c r="CV654" i="5"/>
  <c r="CV130" i="5"/>
  <c r="CV653" i="5"/>
  <c r="CV131" i="5"/>
  <c r="CW951" i="5"/>
  <c r="CW638" i="5"/>
  <c r="CW106" i="5"/>
  <c r="CT1010" i="5" l="1"/>
  <c r="CV1010" i="5"/>
  <c r="CU1010" i="5"/>
  <c r="CW1010" i="5"/>
  <c r="CW226" i="5"/>
  <c r="CX966" i="5"/>
  <c r="CX970" i="5"/>
  <c r="CV1155" i="5"/>
  <c r="CV59" i="5"/>
  <c r="CV655" i="5"/>
  <c r="CV60" i="5"/>
  <c r="CW628" i="5"/>
  <c r="CW195" i="5"/>
  <c r="CW114" i="5"/>
  <c r="CW1013" i="5" l="1"/>
  <c r="CW1012" i="5"/>
  <c r="CW1017" i="5" s="1"/>
  <c r="CU1013" i="5"/>
  <c r="CU1012" i="5"/>
  <c r="CU1017" i="5" s="1"/>
  <c r="CV1013" i="5"/>
  <c r="CV1012" i="5"/>
  <c r="CV1017" i="5" s="1"/>
  <c r="CT1012" i="5"/>
  <c r="CT1013" i="5"/>
  <c r="CX972" i="5"/>
  <c r="CX971" i="5"/>
  <c r="CX976" i="5"/>
  <c r="CW1150" i="5"/>
  <c r="CV237" i="5"/>
  <c r="CV1189" i="5"/>
  <c r="CT1017" i="5" l="1"/>
  <c r="CX642" i="5"/>
  <c r="CX109" i="5"/>
  <c r="CX712" i="5"/>
  <c r="CX679" i="5"/>
  <c r="CX644" i="5"/>
  <c r="CW1164" i="5"/>
  <c r="CW1160" i="5"/>
  <c r="CV262" i="5"/>
  <c r="CV1191" i="5"/>
  <c r="CX718" i="5" l="1"/>
  <c r="CX720" i="5" s="1"/>
  <c r="CX108" i="5"/>
  <c r="CX685" i="5"/>
  <c r="CW193" i="5"/>
  <c r="CW1152" i="5"/>
  <c r="CW1208" i="5"/>
  <c r="CV1193" i="5"/>
  <c r="CV1196" i="5" s="1"/>
  <c r="CV1185" i="5" s="1"/>
  <c r="CV1197" i="5"/>
  <c r="CX687" i="5" l="1"/>
  <c r="CW1291" i="5"/>
  <c r="CW1228" i="5"/>
  <c r="CV139" i="5"/>
  <c r="CV216" i="5"/>
  <c r="CV656" i="5"/>
  <c r="CV1184" i="5"/>
  <c r="CV658" i="5"/>
  <c r="CV140" i="5"/>
  <c r="CX754" i="5" l="1"/>
  <c r="CX753" i="5"/>
  <c r="CW1467" i="5"/>
  <c r="CW1292" i="5" s="1"/>
  <c r="CW1290" i="5" s="1"/>
  <c r="CW1286" i="5"/>
  <c r="AF1310" i="5"/>
  <c r="CW1234" i="5"/>
  <c r="CW1253" i="5"/>
  <c r="CW1229" i="5"/>
  <c r="CV61" i="5"/>
  <c r="CV217" i="5"/>
  <c r="CV1186" i="5"/>
  <c r="CV132" i="5"/>
  <c r="CV657" i="5"/>
  <c r="CV659" i="5" s="1"/>
  <c r="CV62" i="5"/>
  <c r="CX695" i="5" l="1"/>
  <c r="CX1151" i="5"/>
  <c r="CX696" i="5"/>
  <c r="CX1183" i="5"/>
  <c r="CX758" i="5"/>
  <c r="CW1287" i="5"/>
  <c r="CW1285" i="5" s="1"/>
  <c r="CW1284" i="5" s="1"/>
  <c r="AF1311" i="5"/>
  <c r="AF1309" i="5" s="1"/>
  <c r="CW1254" i="5"/>
  <c r="CW1259" i="5"/>
  <c r="CV63" i="5"/>
  <c r="CW214" i="5"/>
  <c r="CV248" i="5"/>
  <c r="CV225" i="5"/>
  <c r="CW622" i="5"/>
  <c r="CV247" i="5"/>
  <c r="CW1182" i="5"/>
  <c r="CV133" i="5"/>
  <c r="CV55" i="5"/>
  <c r="CW1235" i="5"/>
  <c r="CW1230" i="5"/>
  <c r="CX129" i="5" l="1"/>
  <c r="CW1192" i="5"/>
  <c r="CW691" i="5"/>
  <c r="CW625" i="5"/>
  <c r="CW635" i="5" s="1"/>
  <c r="CW641" i="5" s="1"/>
  <c r="CW645" i="5" s="1"/>
  <c r="CV143" i="5"/>
  <c r="CV136" i="5"/>
  <c r="CV56" i="5"/>
  <c r="CV66" i="5" s="1"/>
  <c r="CW1283" i="5"/>
  <c r="CX1227" i="5"/>
  <c r="CW1236" i="5"/>
  <c r="CW1475" i="5" s="1"/>
  <c r="CW1473" i="5" s="1"/>
  <c r="CW1477" i="5" s="1"/>
  <c r="CV249" i="5"/>
  <c r="CW1260" i="5"/>
  <c r="CW1255" i="5"/>
  <c r="CD72" i="5" l="1"/>
  <c r="CX54" i="5"/>
  <c r="CW697" i="5"/>
  <c r="CW1109" i="5"/>
  <c r="CW1115" i="5" s="1"/>
  <c r="CW1108" i="5"/>
  <c r="CW1114" i="5" s="1"/>
  <c r="CW986" i="5"/>
  <c r="CW992" i="5" s="1"/>
  <c r="CW985" i="5"/>
  <c r="CW991" i="5" s="1"/>
  <c r="CV137" i="5"/>
  <c r="AF1308" i="5"/>
  <c r="CW1280" i="5"/>
  <c r="CX1233" i="5"/>
  <c r="CW1479" i="5"/>
  <c r="CW1478" i="5"/>
  <c r="CW1486" i="5" s="1"/>
  <c r="CV256" i="5"/>
  <c r="CW183" i="5"/>
  <c r="CX1252" i="5"/>
  <c r="CW1261" i="5"/>
  <c r="CW222" i="5" s="1"/>
  <c r="CW699" i="5" l="1"/>
  <c r="CW1116" i="5"/>
  <c r="CW123" i="5"/>
  <c r="CW649" i="5"/>
  <c r="CW113" i="5"/>
  <c r="CW993" i="5"/>
  <c r="CW647" i="5"/>
  <c r="CW112" i="5"/>
  <c r="CV141" i="5"/>
  <c r="AF1305" i="5"/>
  <c r="CW1297" i="5"/>
  <c r="CW1267" i="5"/>
  <c r="CW184" i="5"/>
  <c r="CX1258" i="5"/>
  <c r="CW236" i="5" l="1"/>
  <c r="CX1113" i="5"/>
  <c r="CW234" i="5"/>
  <c r="CX990" i="5"/>
  <c r="CW650" i="5"/>
  <c r="CV661" i="5"/>
  <c r="CW135" i="5"/>
  <c r="AF1316" i="5"/>
  <c r="AF1325" i="5"/>
  <c r="CW1298" i="5"/>
  <c r="CW1302" i="5"/>
  <c r="CW203" i="5"/>
  <c r="CX1111" i="5" l="1"/>
  <c r="CX1122" i="5" s="1"/>
  <c r="CX1119" i="5"/>
  <c r="CX996" i="5"/>
  <c r="CW931" i="5"/>
  <c r="CW933" i="5" s="1"/>
  <c r="AZ1395" i="5"/>
  <c r="AY1395" i="5"/>
  <c r="AX1395" i="5"/>
  <c r="AW1395" i="5"/>
  <c r="AV1395" i="5"/>
  <c r="AU1395" i="5"/>
  <c r="AT1395" i="5"/>
  <c r="AS1395" i="5"/>
  <c r="AR1395" i="5"/>
  <c r="AQ1395" i="5"/>
  <c r="AP1395" i="5"/>
  <c r="AO1395" i="5"/>
  <c r="AN1395" i="5"/>
  <c r="AM1395" i="5"/>
  <c r="AL1395" i="5"/>
  <c r="AK1395" i="5"/>
  <c r="AJ1395" i="5"/>
  <c r="AI1395" i="5"/>
  <c r="AH1395" i="5"/>
  <c r="AG1395" i="5"/>
  <c r="CW211" i="5"/>
  <c r="CX201" i="5" l="1"/>
  <c r="CX1128" i="5"/>
  <c r="CX117" i="5"/>
  <c r="CX122" i="5"/>
  <c r="CX202" i="5"/>
  <c r="CX1127" i="5"/>
  <c r="CX194" i="5"/>
  <c r="CX111" i="5"/>
  <c r="CX648" i="5"/>
  <c r="CX1004" i="5"/>
  <c r="AG1349" i="5"/>
  <c r="CW215" i="5"/>
  <c r="CX1129" i="5" l="1"/>
  <c r="CX1135" i="5" l="1"/>
  <c r="CW937" i="5"/>
  <c r="CW938" i="5" l="1"/>
  <c r="CW940" i="5" s="1"/>
  <c r="CX936" i="5" l="1"/>
  <c r="CW942" i="5" l="1"/>
  <c r="CW909" i="5" l="1"/>
  <c r="CW107" i="5" l="1"/>
  <c r="CW651" i="5"/>
  <c r="CW910" i="5"/>
  <c r="CW652" i="5" l="1"/>
  <c r="CW233" i="5"/>
  <c r="CX904" i="5"/>
  <c r="CX988" i="5" l="1"/>
  <c r="CX999" i="5" s="1"/>
  <c r="CX898" i="5"/>
  <c r="CX950" i="5"/>
  <c r="CX192" i="5" s="1"/>
  <c r="CW1167" i="5"/>
  <c r="CW1169" i="5" s="1"/>
  <c r="CX901" i="5"/>
  <c r="CX949" i="5"/>
  <c r="CX929" i="5"/>
  <c r="CX907" i="5"/>
  <c r="CX627" i="5" l="1"/>
  <c r="CX103" i="5"/>
  <c r="CW1173" i="5"/>
  <c r="CW1170" i="5"/>
  <c r="CW1171" i="5" s="1"/>
  <c r="CW1154" i="5" s="1"/>
  <c r="CX104" i="5"/>
  <c r="CX1207" i="5"/>
  <c r="CX626" i="5"/>
  <c r="CX189" i="5"/>
  <c r="CX105" i="5"/>
  <c r="CX1002" i="5"/>
  <c r="CX646" i="5"/>
  <c r="CX190" i="5"/>
  <c r="CX101" i="5"/>
  <c r="CX1005" i="5"/>
  <c r="CX191" i="5"/>
  <c r="CX102" i="5"/>
  <c r="CX1003" i="5"/>
  <c r="CX968" i="5"/>
  <c r="CX973" i="5" s="1"/>
  <c r="CX958" i="5"/>
  <c r="CX961" i="5" s="1"/>
  <c r="CX912" i="5"/>
  <c r="CX908" i="5"/>
  <c r="CW1153" i="5" l="1"/>
  <c r="CW654" i="5"/>
  <c r="CW130" i="5"/>
  <c r="CW653" i="5"/>
  <c r="CW131" i="5"/>
  <c r="CX1006" i="5"/>
  <c r="CX110" i="5"/>
  <c r="CX643" i="5"/>
  <c r="CX974" i="5"/>
  <c r="CX914" i="5"/>
  <c r="CX951" i="5"/>
  <c r="CX106" i="5"/>
  <c r="CX638" i="5"/>
  <c r="CW1155" i="5" l="1"/>
  <c r="CW59" i="5"/>
  <c r="CW655" i="5"/>
  <c r="CW60" i="5"/>
  <c r="CX226" i="5"/>
  <c r="CY966" i="5"/>
  <c r="CY970" i="5"/>
  <c r="CX628" i="5"/>
  <c r="CX195" i="5"/>
  <c r="CX114" i="5"/>
  <c r="CX1150" i="5" l="1"/>
  <c r="CW237" i="5"/>
  <c r="CW1189" i="5"/>
  <c r="CY972" i="5"/>
  <c r="CY971" i="5"/>
  <c r="CY976" i="5"/>
  <c r="CX1164" i="5" l="1"/>
  <c r="CX1160" i="5"/>
  <c r="CW262" i="5"/>
  <c r="CW1191" i="5"/>
  <c r="CY642" i="5"/>
  <c r="CY109" i="5"/>
  <c r="CY712" i="5"/>
  <c r="CY679" i="5"/>
  <c r="CY644" i="5"/>
  <c r="CX193" i="5" l="1"/>
  <c r="CX1152" i="5"/>
  <c r="CX1208" i="5"/>
  <c r="CW1193" i="5"/>
  <c r="CW1196" i="5" s="1"/>
  <c r="CW1185" i="5" s="1"/>
  <c r="CW1197" i="5"/>
  <c r="CY718" i="5"/>
  <c r="CY720" i="5" s="1"/>
  <c r="CY108" i="5"/>
  <c r="CY685" i="5"/>
  <c r="CX1291" i="5" l="1"/>
  <c r="CX1228" i="5"/>
  <c r="CW139" i="5"/>
  <c r="CW216" i="5"/>
  <c r="CW656" i="5"/>
  <c r="CW1184" i="5"/>
  <c r="CW658" i="5"/>
  <c r="CW140" i="5"/>
  <c r="CY687" i="5"/>
  <c r="CX1286" i="5" l="1"/>
  <c r="CX1467" i="5"/>
  <c r="CX1292" i="5" s="1"/>
  <c r="CX1290" i="5" s="1"/>
  <c r="CX1234" i="5"/>
  <c r="CX1253" i="5"/>
  <c r="CX1229" i="5"/>
  <c r="CW61" i="5"/>
  <c r="CW217" i="5"/>
  <c r="CW1186" i="5"/>
  <c r="CW132" i="5"/>
  <c r="CW657" i="5"/>
  <c r="CW659" i="5" s="1"/>
  <c r="CW62" i="5"/>
  <c r="CY754" i="5"/>
  <c r="CY753" i="5"/>
  <c r="CX1287" i="5" l="1"/>
  <c r="CX1285" i="5" s="1"/>
  <c r="CX1284" i="5" s="1"/>
  <c r="CX1254" i="5"/>
  <c r="CX1259" i="5"/>
  <c r="CW63" i="5"/>
  <c r="CX214" i="5"/>
  <c r="CW248" i="5"/>
  <c r="CW225" i="5"/>
  <c r="CX622" i="5"/>
  <c r="CW247" i="5"/>
  <c r="CX1182" i="5"/>
  <c r="CW133" i="5"/>
  <c r="CW55" i="5"/>
  <c r="CY695" i="5"/>
  <c r="CY1151" i="5"/>
  <c r="CY696" i="5"/>
  <c r="CY1183" i="5"/>
  <c r="CY758" i="5"/>
  <c r="CX1235" i="5"/>
  <c r="CX1230" i="5"/>
  <c r="CX1192" i="5" l="1"/>
  <c r="CX691" i="5"/>
  <c r="CX625" i="5"/>
  <c r="CX635" i="5" s="1"/>
  <c r="CX641" i="5" s="1"/>
  <c r="CX645" i="5" s="1"/>
  <c r="CW143" i="5"/>
  <c r="CW136" i="5"/>
  <c r="CW56" i="5"/>
  <c r="CW66" i="5" s="1"/>
  <c r="CY129" i="5"/>
  <c r="CX1283" i="5"/>
  <c r="CY1227" i="5"/>
  <c r="CX1236" i="5"/>
  <c r="CX1475" i="5" s="1"/>
  <c r="CX1473" i="5" s="1"/>
  <c r="CX1477" i="5" s="1"/>
  <c r="CW249" i="5"/>
  <c r="CX1260" i="5"/>
  <c r="CX1255" i="5"/>
  <c r="CE72" i="5" l="1"/>
  <c r="CX697" i="5"/>
  <c r="CX1109" i="5"/>
  <c r="CX1115" i="5" s="1"/>
  <c r="CX1108" i="5"/>
  <c r="CX1114" i="5" s="1"/>
  <c r="CX986" i="5"/>
  <c r="CX992" i="5" s="1"/>
  <c r="CX985" i="5"/>
  <c r="CX991" i="5" s="1"/>
  <c r="CW137" i="5"/>
  <c r="CY54" i="5"/>
  <c r="CX1280" i="5"/>
  <c r="CY1233" i="5"/>
  <c r="CX1479" i="5"/>
  <c r="CX1478" i="5"/>
  <c r="CX1486" i="5" s="1"/>
  <c r="CW256" i="5"/>
  <c r="CX183" i="5"/>
  <c r="CY1252" i="5"/>
  <c r="CX1261" i="5"/>
  <c r="CX222" i="5" s="1"/>
  <c r="CX699" i="5" l="1"/>
  <c r="CX1116" i="5"/>
  <c r="CX123" i="5"/>
  <c r="CX649" i="5"/>
  <c r="CX113" i="5"/>
  <c r="CX993" i="5"/>
  <c r="CX647" i="5"/>
  <c r="CX112" i="5"/>
  <c r="CW141" i="5"/>
  <c r="CX1267" i="5"/>
  <c r="CX1297" i="5"/>
  <c r="CX184" i="5"/>
  <c r="CY1258" i="5"/>
  <c r="CX236" i="5" l="1"/>
  <c r="CY1113" i="5"/>
  <c r="CX234" i="5"/>
  <c r="CY990" i="5"/>
  <c r="CX650" i="5"/>
  <c r="CW661" i="5"/>
  <c r="CX135" i="5"/>
  <c r="CX1298" i="5"/>
  <c r="CX1302" i="5"/>
  <c r="CX203" i="5"/>
  <c r="CY1111" i="5" l="1"/>
  <c r="CY1122" i="5" s="1"/>
  <c r="CY1119" i="5"/>
  <c r="CY996" i="5"/>
  <c r="CX931" i="5"/>
  <c r="CX933" i="5" s="1"/>
  <c r="CX211" i="5"/>
  <c r="CY201" i="5" l="1"/>
  <c r="CY1128" i="5"/>
  <c r="CY117" i="5"/>
  <c r="CY202" i="5"/>
  <c r="CY122" i="5"/>
  <c r="CY1127" i="5"/>
  <c r="CY111" i="5"/>
  <c r="CY194" i="5"/>
  <c r="CY648" i="5"/>
  <c r="CY1004" i="5"/>
  <c r="CX215" i="5"/>
  <c r="CY1129" i="5" l="1"/>
  <c r="CY1135" i="5" l="1"/>
  <c r="CX937" i="5"/>
  <c r="CX938" i="5" l="1"/>
  <c r="CX940" i="5" s="1"/>
  <c r="CY936" i="5" l="1"/>
  <c r="CX942" i="5" l="1"/>
  <c r="CX909" i="5" l="1"/>
  <c r="CX910" i="5" l="1"/>
  <c r="CX651" i="5"/>
  <c r="CX107" i="5"/>
  <c r="CX233" i="5" l="1"/>
  <c r="CY904" i="5"/>
  <c r="CX652" i="5"/>
  <c r="CY988" i="5" l="1"/>
  <c r="CY999" i="5" s="1"/>
  <c r="CY898" i="5"/>
  <c r="CY950" i="5"/>
  <c r="CY103" i="5" s="1"/>
  <c r="CY901" i="5"/>
  <c r="CY949" i="5"/>
  <c r="CY929" i="5"/>
  <c r="CY907" i="5"/>
  <c r="CX1167" i="5"/>
  <c r="CX1169" i="5" s="1"/>
  <c r="CY627" i="5" l="1"/>
  <c r="CY192" i="5"/>
  <c r="CY104" i="5"/>
  <c r="CY1207" i="5"/>
  <c r="CY626" i="5"/>
  <c r="CY189" i="5"/>
  <c r="CY105" i="5"/>
  <c r="CY1002" i="5"/>
  <c r="CY646" i="5"/>
  <c r="CY190" i="5"/>
  <c r="CY101" i="5"/>
  <c r="CY1005" i="5"/>
  <c r="CY191" i="5"/>
  <c r="CY102" i="5"/>
  <c r="CY1003" i="5"/>
  <c r="CY968" i="5"/>
  <c r="CY973" i="5" s="1"/>
  <c r="CY958" i="5"/>
  <c r="CY961" i="5" s="1"/>
  <c r="CY912" i="5"/>
  <c r="CX1173" i="5"/>
  <c r="CX1170" i="5"/>
  <c r="CX1171" i="5" s="1"/>
  <c r="CX1154" i="5" s="1"/>
  <c r="CY908" i="5"/>
  <c r="CY1006" i="5" l="1"/>
  <c r="CY110" i="5"/>
  <c r="CY643" i="5"/>
  <c r="CY974" i="5"/>
  <c r="CY914" i="5"/>
  <c r="CX1153" i="5"/>
  <c r="CX654" i="5"/>
  <c r="CX130" i="5"/>
  <c r="CX653" i="5"/>
  <c r="CX131" i="5"/>
  <c r="CY951" i="5"/>
  <c r="CY638" i="5"/>
  <c r="CY106" i="5"/>
  <c r="CY226" i="5" l="1"/>
  <c r="CZ966" i="5"/>
  <c r="CZ970" i="5"/>
  <c r="CX1155" i="5"/>
  <c r="CX59" i="5"/>
  <c r="CX655" i="5"/>
  <c r="CX60" i="5"/>
  <c r="CY628" i="5"/>
  <c r="CY195" i="5"/>
  <c r="CY114" i="5"/>
  <c r="CZ972" i="5" l="1"/>
  <c r="CZ971" i="5"/>
  <c r="CZ976" i="5"/>
  <c r="CY1150" i="5"/>
  <c r="CX237" i="5"/>
  <c r="CX1189" i="5"/>
  <c r="CZ642" i="5" l="1"/>
  <c r="CZ109" i="5"/>
  <c r="CZ712" i="5"/>
  <c r="CZ679" i="5"/>
  <c r="CZ644" i="5"/>
  <c r="CY1164" i="5"/>
  <c r="CY1160" i="5"/>
  <c r="CX262" i="5"/>
  <c r="CX1191" i="5"/>
  <c r="CZ718" i="5" l="1"/>
  <c r="CZ720" i="5" s="1"/>
  <c r="CZ108" i="5"/>
  <c r="CZ685" i="5"/>
  <c r="CY193" i="5"/>
  <c r="CY1152" i="5"/>
  <c r="CY1208" i="5"/>
  <c r="CX1193" i="5"/>
  <c r="CX1196" i="5" s="1"/>
  <c r="CX1185" i="5" s="1"/>
  <c r="CX1197" i="5"/>
  <c r="CZ687" i="5" l="1"/>
  <c r="CY1291" i="5"/>
  <c r="CY1228" i="5"/>
  <c r="CX139" i="5"/>
  <c r="CX216" i="5"/>
  <c r="CX656" i="5"/>
  <c r="CX1184" i="5"/>
  <c r="CX658" i="5"/>
  <c r="CX140" i="5"/>
  <c r="CZ754" i="5" l="1"/>
  <c r="CZ753" i="5"/>
  <c r="CY1467" i="5"/>
  <c r="CY1292" i="5" s="1"/>
  <c r="CY1290" i="5" s="1"/>
  <c r="CY1286" i="5"/>
  <c r="CY1234" i="5"/>
  <c r="CY1253" i="5"/>
  <c r="CY1229" i="5"/>
  <c r="CX61" i="5"/>
  <c r="CX217" i="5"/>
  <c r="CX1186" i="5"/>
  <c r="CX132" i="5"/>
  <c r="CX657" i="5"/>
  <c r="CX659" i="5" s="1"/>
  <c r="CX62" i="5"/>
  <c r="CZ695" i="5" l="1"/>
  <c r="CZ1151" i="5"/>
  <c r="CZ696" i="5"/>
  <c r="CZ1183" i="5"/>
  <c r="CZ758" i="5"/>
  <c r="CY1287" i="5"/>
  <c r="CY1285" i="5" s="1"/>
  <c r="CY1284" i="5" s="1"/>
  <c r="CY1254" i="5"/>
  <c r="CY1259" i="5"/>
  <c r="CX63" i="5"/>
  <c r="CY214" i="5"/>
  <c r="CX248" i="5"/>
  <c r="CX225" i="5"/>
  <c r="CY622" i="5"/>
  <c r="CX247" i="5"/>
  <c r="CY1182" i="5"/>
  <c r="CX133" i="5"/>
  <c r="CX55" i="5"/>
  <c r="CY1235" i="5"/>
  <c r="CY1230" i="5"/>
  <c r="CX249" i="5" l="1"/>
  <c r="CX256" i="5" s="1"/>
  <c r="CZ129" i="5"/>
  <c r="CY1192" i="5"/>
  <c r="CY691" i="5"/>
  <c r="CY625" i="5"/>
  <c r="CY635" i="5" s="1"/>
  <c r="CY641" i="5" s="1"/>
  <c r="CY645" i="5" s="1"/>
  <c r="CX143" i="5"/>
  <c r="CX136" i="5"/>
  <c r="CX56" i="5"/>
  <c r="CX66" i="5" s="1"/>
  <c r="CY1283" i="5"/>
  <c r="CZ1227" i="5"/>
  <c r="CY1236" i="5"/>
  <c r="CY1475" i="5" s="1"/>
  <c r="CY1473" i="5" s="1"/>
  <c r="CY1477" i="5" s="1"/>
  <c r="CY1260" i="5"/>
  <c r="CY1255" i="5"/>
  <c r="CF72" i="5" l="1"/>
  <c r="CZ54" i="5"/>
  <c r="CY697" i="5"/>
  <c r="CY1109" i="5"/>
  <c r="CY1115" i="5" s="1"/>
  <c r="CY1108" i="5"/>
  <c r="CY1114" i="5" s="1"/>
  <c r="CY986" i="5"/>
  <c r="CY992" i="5" s="1"/>
  <c r="CY985" i="5"/>
  <c r="CY991" i="5" s="1"/>
  <c r="CX137" i="5"/>
  <c r="CY1280" i="5"/>
  <c r="CZ1233" i="5"/>
  <c r="CY1479" i="5"/>
  <c r="CY1478" i="5"/>
  <c r="CY1486" i="5" s="1"/>
  <c r="CY183" i="5"/>
  <c r="CZ1252" i="5"/>
  <c r="CY1261" i="5"/>
  <c r="CY222" i="5" s="1"/>
  <c r="CY699" i="5" l="1"/>
  <c r="CY1116" i="5"/>
  <c r="CY123" i="5"/>
  <c r="CY649" i="5"/>
  <c r="CY113" i="5"/>
  <c r="CY993" i="5"/>
  <c r="CY647" i="5"/>
  <c r="CY112" i="5"/>
  <c r="CX141" i="5"/>
  <c r="CY1297" i="5"/>
  <c r="CY1267" i="5"/>
  <c r="CY184" i="5"/>
  <c r="CZ1258" i="5"/>
  <c r="CY236" i="5" l="1"/>
  <c r="CZ1113" i="5"/>
  <c r="CY234" i="5"/>
  <c r="CZ990" i="5"/>
  <c r="CY650" i="5"/>
  <c r="CX661" i="5"/>
  <c r="CY135" i="5"/>
  <c r="CY1298" i="5"/>
  <c r="CY1302" i="5"/>
  <c r="CY203" i="5"/>
  <c r="CZ1111" i="5" l="1"/>
  <c r="CZ1122" i="5" s="1"/>
  <c r="CZ1119" i="5"/>
  <c r="CZ996" i="5"/>
  <c r="CY931" i="5"/>
  <c r="CY933" i="5" s="1"/>
  <c r="CY211" i="5"/>
  <c r="CZ201" i="5" l="1"/>
  <c r="CZ1128" i="5"/>
  <c r="CZ117" i="5"/>
  <c r="CZ122" i="5"/>
  <c r="CZ202" i="5"/>
  <c r="CZ1127" i="5"/>
  <c r="CZ111" i="5"/>
  <c r="CZ194" i="5"/>
  <c r="CZ648" i="5"/>
  <c r="CZ1004" i="5"/>
  <c r="CY215" i="5"/>
  <c r="CZ1129" i="5" l="1"/>
  <c r="CZ1135" i="5" l="1"/>
  <c r="CY937" i="5"/>
  <c r="CY938" i="5" l="1"/>
  <c r="CY940" i="5" s="1"/>
  <c r="CZ936" i="5" l="1"/>
  <c r="CY942" i="5" l="1"/>
  <c r="CY909" i="5" l="1"/>
  <c r="CY107" i="5" l="1"/>
  <c r="CY651" i="5"/>
  <c r="CY910" i="5"/>
  <c r="CY652" i="5" l="1"/>
  <c r="CY233" i="5"/>
  <c r="CZ904" i="5"/>
  <c r="CZ988" i="5" l="1"/>
  <c r="CZ999" i="5" s="1"/>
  <c r="CZ898" i="5"/>
  <c r="CZ950" i="5"/>
  <c r="CZ103" i="5" s="1"/>
  <c r="CY1167" i="5"/>
  <c r="CY1169" i="5" s="1"/>
  <c r="CZ901" i="5"/>
  <c r="CZ949" i="5"/>
  <c r="CZ929" i="5"/>
  <c r="CZ907" i="5"/>
  <c r="CZ627" i="5" l="1"/>
  <c r="CZ192" i="5"/>
  <c r="CY1173" i="5"/>
  <c r="CY1170" i="5"/>
  <c r="CY1171" i="5" s="1"/>
  <c r="CY1154" i="5" s="1"/>
  <c r="CZ104" i="5"/>
  <c r="CZ1207" i="5"/>
  <c r="CZ626" i="5"/>
  <c r="CZ189" i="5"/>
  <c r="CZ105" i="5"/>
  <c r="CZ1002" i="5"/>
  <c r="CZ646" i="5"/>
  <c r="CZ190" i="5"/>
  <c r="CZ101" i="5"/>
  <c r="CZ1005" i="5"/>
  <c r="CZ191" i="5"/>
  <c r="CZ102" i="5"/>
  <c r="CZ1003" i="5"/>
  <c r="CZ968" i="5"/>
  <c r="CZ973" i="5" s="1"/>
  <c r="CZ958" i="5"/>
  <c r="CZ961" i="5" s="1"/>
  <c r="CZ912" i="5"/>
  <c r="CZ908" i="5"/>
  <c r="CY1153" i="5" l="1"/>
  <c r="CY654" i="5"/>
  <c r="CY130" i="5"/>
  <c r="CY653" i="5"/>
  <c r="CY131" i="5"/>
  <c r="CZ1006" i="5"/>
  <c r="CZ110" i="5"/>
  <c r="CZ643" i="5"/>
  <c r="CZ974" i="5"/>
  <c r="CZ914" i="5"/>
  <c r="CZ951" i="5"/>
  <c r="CZ638" i="5"/>
  <c r="CZ106" i="5"/>
  <c r="CY1155" i="5" l="1"/>
  <c r="CY59" i="5"/>
  <c r="CY655" i="5"/>
  <c r="CY60" i="5"/>
  <c r="CZ226" i="5"/>
  <c r="DA966" i="5"/>
  <c r="DA970" i="5"/>
  <c r="CZ628" i="5"/>
  <c r="CZ195" i="5"/>
  <c r="CZ114" i="5"/>
  <c r="CZ1150" i="5" l="1"/>
  <c r="CY237" i="5"/>
  <c r="CY1189" i="5"/>
  <c r="DA972" i="5"/>
  <c r="DA971" i="5"/>
  <c r="DA976" i="5"/>
  <c r="CZ1164" i="5" l="1"/>
  <c r="CZ1160" i="5"/>
  <c r="CY262" i="5"/>
  <c r="CY1191" i="5"/>
  <c r="DA642" i="5"/>
  <c r="DA109" i="5"/>
  <c r="DA712" i="5"/>
  <c r="DA679" i="5"/>
  <c r="DA644" i="5"/>
  <c r="CZ193" i="5" l="1"/>
  <c r="CZ1152" i="5"/>
  <c r="CZ1208" i="5"/>
  <c r="CY1193" i="5"/>
  <c r="CY1196" i="5" s="1"/>
  <c r="CY1185" i="5" s="1"/>
  <c r="CY1197" i="5"/>
  <c r="DA718" i="5"/>
  <c r="DA720" i="5" s="1"/>
  <c r="DA108" i="5"/>
  <c r="DA685" i="5"/>
  <c r="CZ1291" i="5" l="1"/>
  <c r="CZ1228" i="5"/>
  <c r="CY139" i="5"/>
  <c r="CY216" i="5"/>
  <c r="CY656" i="5"/>
  <c r="CY1184" i="5"/>
  <c r="CY658" i="5"/>
  <c r="CY140" i="5"/>
  <c r="DA687" i="5"/>
  <c r="CZ1467" i="5" l="1"/>
  <c r="CZ1292" i="5" s="1"/>
  <c r="CZ1290" i="5" s="1"/>
  <c r="CZ1286" i="5"/>
  <c r="CZ1234" i="5"/>
  <c r="CZ1253" i="5"/>
  <c r="CZ1229" i="5"/>
  <c r="CY61" i="5"/>
  <c r="CY217" i="5"/>
  <c r="CY1186" i="5"/>
  <c r="CY132" i="5"/>
  <c r="CY657" i="5"/>
  <c r="CY659" i="5" s="1"/>
  <c r="CY62" i="5"/>
  <c r="DA754" i="5"/>
  <c r="DA753" i="5"/>
  <c r="CZ1287" i="5" l="1"/>
  <c r="CZ1285" i="5" s="1"/>
  <c r="CZ1284" i="5" s="1"/>
  <c r="CZ1254" i="5"/>
  <c r="CZ1259" i="5"/>
  <c r="CY63" i="5"/>
  <c r="CZ214" i="5"/>
  <c r="CY248" i="5"/>
  <c r="CY225" i="5"/>
  <c r="CZ622" i="5"/>
  <c r="CY247" i="5"/>
  <c r="CZ1182" i="5"/>
  <c r="CY133" i="5"/>
  <c r="CY55" i="5"/>
  <c r="DA695" i="5"/>
  <c r="DA1151" i="5"/>
  <c r="DA696" i="5"/>
  <c r="DA1183" i="5"/>
  <c r="DA758" i="5"/>
  <c r="CZ1235" i="5"/>
  <c r="CZ1230" i="5"/>
  <c r="CY249" i="5" l="1"/>
  <c r="CY256" i="5" s="1"/>
  <c r="CZ1260" i="5"/>
  <c r="CZ183" i="5" s="1"/>
  <c r="CZ1255" i="5"/>
  <c r="CZ1192" i="5"/>
  <c r="CZ691" i="5"/>
  <c r="CZ625" i="5"/>
  <c r="CZ635" i="5" s="1"/>
  <c r="CZ641" i="5" s="1"/>
  <c r="CZ645" i="5" s="1"/>
  <c r="CY136" i="5"/>
  <c r="CY143" i="5"/>
  <c r="CY56" i="5"/>
  <c r="CY66" i="5" s="1"/>
  <c r="DA129" i="5"/>
  <c r="CZ1283" i="5"/>
  <c r="DA1227" i="5"/>
  <c r="CZ1236" i="5"/>
  <c r="CZ1475" i="5" s="1"/>
  <c r="CZ1473" i="5" s="1"/>
  <c r="CZ1477" i="5" s="1"/>
  <c r="CG72" i="5" l="1"/>
  <c r="DA1252" i="5"/>
  <c r="DA1258" i="5" s="1"/>
  <c r="CZ1261" i="5"/>
  <c r="CZ222" i="5" s="1"/>
  <c r="CZ184" i="5"/>
  <c r="CZ697" i="5"/>
  <c r="CZ1109" i="5"/>
  <c r="CZ1115" i="5" s="1"/>
  <c r="CZ1108" i="5"/>
  <c r="CZ1114" i="5" s="1"/>
  <c r="CZ986" i="5"/>
  <c r="CZ992" i="5" s="1"/>
  <c r="CZ985" i="5"/>
  <c r="CZ991" i="5" s="1"/>
  <c r="CY137" i="5"/>
  <c r="DA54" i="5"/>
  <c r="CZ1280" i="5"/>
  <c r="DA1233" i="5"/>
  <c r="CZ1479" i="5"/>
  <c r="CZ1478" i="5"/>
  <c r="CZ1486" i="5" s="1"/>
  <c r="CZ203" i="5" l="1"/>
  <c r="CZ699" i="5"/>
  <c r="CZ1116" i="5"/>
  <c r="CZ123" i="5"/>
  <c r="CZ649" i="5"/>
  <c r="CZ113" i="5"/>
  <c r="CZ993" i="5"/>
  <c r="CZ647" i="5"/>
  <c r="CZ112" i="5"/>
  <c r="CY141" i="5"/>
  <c r="CZ1297" i="5"/>
  <c r="CZ1267" i="5"/>
  <c r="CZ211" i="5" l="1"/>
  <c r="CZ236" i="5"/>
  <c r="DA1113" i="5"/>
  <c r="CZ234" i="5"/>
  <c r="DA990" i="5"/>
  <c r="CZ650" i="5"/>
  <c r="CY661" i="5"/>
  <c r="CZ135" i="5"/>
  <c r="CZ1298" i="5"/>
  <c r="CZ1302" i="5"/>
  <c r="CZ215" i="5" l="1"/>
  <c r="DA1111" i="5"/>
  <c r="DA1122" i="5" s="1"/>
  <c r="DA1119" i="5"/>
  <c r="DA996" i="5"/>
  <c r="CZ931" i="5"/>
  <c r="CZ933" i="5" s="1"/>
  <c r="DA201" i="5" l="1"/>
  <c r="DA1128" i="5"/>
  <c r="DA117" i="5"/>
  <c r="DA202" i="5"/>
  <c r="DA122" i="5"/>
  <c r="DA1127" i="5"/>
  <c r="DA111" i="5"/>
  <c r="DA194" i="5"/>
  <c r="DA648" i="5"/>
  <c r="DA1004" i="5"/>
  <c r="DA1129" i="5" l="1"/>
  <c r="DA1133" i="5" l="1"/>
  <c r="CZ1133" i="5"/>
  <c r="CX1133" i="5"/>
  <c r="CY1133" i="5"/>
  <c r="DA1135" i="5"/>
  <c r="CZ937" i="5"/>
  <c r="DA1139" i="5" l="1"/>
  <c r="DA1138" i="5"/>
  <c r="DA1143" i="5" s="1"/>
  <c r="CZ1139" i="5"/>
  <c r="CZ1138" i="5"/>
  <c r="CZ1143" i="5" s="1"/>
  <c r="CX1139" i="5"/>
  <c r="CX1138" i="5"/>
  <c r="CY1139" i="5"/>
  <c r="CY1138" i="5"/>
  <c r="CY1143" i="5" s="1"/>
  <c r="CZ938" i="5"/>
  <c r="CZ940" i="5" s="1"/>
  <c r="CX1143" i="5" l="1"/>
  <c r="DA936" i="5"/>
  <c r="CZ942" i="5" l="1"/>
  <c r="CZ909" i="5" l="1"/>
  <c r="CZ107" i="5" l="1"/>
  <c r="CZ651" i="5"/>
  <c r="CZ910" i="5"/>
  <c r="CZ652" i="5" l="1"/>
  <c r="CZ233" i="5"/>
  <c r="DA904" i="5"/>
  <c r="DA988" i="5" l="1"/>
  <c r="DA999" i="5" s="1"/>
  <c r="DA898" i="5"/>
  <c r="DA950" i="5"/>
  <c r="DA103" i="5" s="1"/>
  <c r="CZ1167" i="5"/>
  <c r="CZ1169" i="5" s="1"/>
  <c r="DA901" i="5"/>
  <c r="DA949" i="5"/>
  <c r="DA929" i="5"/>
  <c r="DA907" i="5"/>
  <c r="DA627" i="5" l="1"/>
  <c r="DA192" i="5"/>
  <c r="CZ1173" i="5"/>
  <c r="CZ1170" i="5"/>
  <c r="CZ1171" i="5" s="1"/>
  <c r="CZ1154" i="5" s="1"/>
  <c r="DA104" i="5"/>
  <c r="DA1207" i="5"/>
  <c r="DA626" i="5"/>
  <c r="DA189" i="5"/>
  <c r="DA105" i="5"/>
  <c r="DA1002" i="5"/>
  <c r="DA646" i="5"/>
  <c r="DA190" i="5"/>
  <c r="DA101" i="5"/>
  <c r="DA1005" i="5"/>
  <c r="DA191" i="5"/>
  <c r="DA102" i="5"/>
  <c r="DA1003" i="5"/>
  <c r="DA968" i="5"/>
  <c r="DA973" i="5" s="1"/>
  <c r="DA958" i="5"/>
  <c r="DA961" i="5" s="1"/>
  <c r="DA912" i="5"/>
  <c r="DA908" i="5"/>
  <c r="DA638" i="5" l="1"/>
  <c r="DA106" i="5"/>
  <c r="CZ1153" i="5"/>
  <c r="CZ654" i="5"/>
  <c r="CZ130" i="5"/>
  <c r="CZ653" i="5"/>
  <c r="CZ131" i="5"/>
  <c r="DA1006" i="5"/>
  <c r="DA110" i="5"/>
  <c r="DA643" i="5"/>
  <c r="DA974" i="5"/>
  <c r="DA914" i="5"/>
  <c r="DA951" i="5"/>
  <c r="CZ1155" i="5" l="1"/>
  <c r="CZ59" i="5"/>
  <c r="CZ655" i="5"/>
  <c r="CZ60" i="5"/>
  <c r="CX1010" i="5"/>
  <c r="DA1010" i="5"/>
  <c r="CZ1010" i="5"/>
  <c r="CY1010" i="5"/>
  <c r="DA226" i="5"/>
  <c r="DB966" i="5"/>
  <c r="DB970" i="5"/>
  <c r="DA628" i="5"/>
  <c r="DA195" i="5"/>
  <c r="DA114" i="5"/>
  <c r="CY1013" i="5" l="1"/>
  <c r="CY1012" i="5"/>
  <c r="CY1017" i="5" s="1"/>
  <c r="CZ1013" i="5"/>
  <c r="CZ1012" i="5"/>
  <c r="CZ1017" i="5" s="1"/>
  <c r="DA1012" i="5"/>
  <c r="DA1017" i="5" s="1"/>
  <c r="DA1013" i="5"/>
  <c r="CX1013" i="5"/>
  <c r="CX1012" i="5"/>
  <c r="DA1150" i="5"/>
  <c r="CZ237" i="5"/>
  <c r="CZ1189" i="5"/>
  <c r="DB972" i="5"/>
  <c r="DB971" i="5"/>
  <c r="DB976" i="5"/>
  <c r="DA1164" i="5" l="1"/>
  <c r="DA1160" i="5"/>
  <c r="CZ262" i="5"/>
  <c r="CZ1191" i="5"/>
  <c r="CX1017" i="5"/>
  <c r="DB642" i="5"/>
  <c r="DB109" i="5"/>
  <c r="DB712" i="5"/>
  <c r="DB679" i="5"/>
  <c r="DB644" i="5"/>
  <c r="DA193" i="5" l="1"/>
  <c r="DA1152" i="5"/>
  <c r="DA1208" i="5"/>
  <c r="CZ1193" i="5"/>
  <c r="CZ1196" i="5" s="1"/>
  <c r="CZ1185" i="5" s="1"/>
  <c r="CZ1197" i="5"/>
  <c r="DB718" i="5"/>
  <c r="DB720" i="5" s="1"/>
  <c r="DB108" i="5"/>
  <c r="DB685" i="5"/>
  <c r="DA1291" i="5" l="1"/>
  <c r="DA1228" i="5"/>
  <c r="CZ139" i="5"/>
  <c r="CZ216" i="5"/>
  <c r="CZ656" i="5"/>
  <c r="CZ1184" i="5"/>
  <c r="CZ658" i="5"/>
  <c r="CZ140" i="5"/>
  <c r="DB687" i="5"/>
  <c r="DA1467" i="5" l="1"/>
  <c r="DA1292" i="5" s="1"/>
  <c r="DA1290" i="5" s="1"/>
  <c r="DA1286" i="5"/>
  <c r="AG1310" i="5"/>
  <c r="DA1234" i="5"/>
  <c r="DA1253" i="5"/>
  <c r="DA1229" i="5"/>
  <c r="CZ61" i="5"/>
  <c r="CZ217" i="5"/>
  <c r="CZ1186" i="5"/>
  <c r="CZ132" i="5"/>
  <c r="CZ657" i="5"/>
  <c r="CZ659" i="5" s="1"/>
  <c r="CZ62" i="5"/>
  <c r="DB754" i="5"/>
  <c r="DB753" i="5"/>
  <c r="AG1311" i="5" l="1"/>
  <c r="AG1309" i="5" s="1"/>
  <c r="DA1287" i="5"/>
  <c r="DA1285" i="5" s="1"/>
  <c r="DA1284" i="5" s="1"/>
  <c r="DA1254" i="5"/>
  <c r="DA1259" i="5"/>
  <c r="CZ63" i="5"/>
  <c r="DA214" i="5"/>
  <c r="CZ248" i="5"/>
  <c r="CZ225" i="5"/>
  <c r="DA622" i="5"/>
  <c r="CZ247" i="5"/>
  <c r="DA1182" i="5"/>
  <c r="CZ133" i="5"/>
  <c r="CZ55" i="5"/>
  <c r="DB695" i="5"/>
  <c r="DB1151" i="5"/>
  <c r="DB696" i="5"/>
  <c r="DB1183" i="5"/>
  <c r="DB758" i="5"/>
  <c r="DA1235" i="5"/>
  <c r="DA1230" i="5"/>
  <c r="CZ249" i="5" l="1"/>
  <c r="CZ256" i="5" s="1"/>
  <c r="DA1192" i="5"/>
  <c r="DA691" i="5"/>
  <c r="DA625" i="5"/>
  <c r="DA635" i="5" s="1"/>
  <c r="DA641" i="5" s="1"/>
  <c r="DA645" i="5" s="1"/>
  <c r="CZ136" i="5"/>
  <c r="CZ143" i="5"/>
  <c r="CZ56" i="5"/>
  <c r="CZ66" i="5" s="1"/>
  <c r="DB129" i="5"/>
  <c r="DA1283" i="5"/>
  <c r="DB1227" i="5"/>
  <c r="DA1236" i="5"/>
  <c r="DA1475" i="5" s="1"/>
  <c r="DA1473" i="5" s="1"/>
  <c r="DA1477" i="5" s="1"/>
  <c r="DA1260" i="5"/>
  <c r="DA1255" i="5"/>
  <c r="CH72" i="5" l="1"/>
  <c r="DA697" i="5"/>
  <c r="DA1109" i="5"/>
  <c r="DA1115" i="5" s="1"/>
  <c r="DA1108" i="5"/>
  <c r="DA1114" i="5" s="1"/>
  <c r="DA986" i="5"/>
  <c r="DA992" i="5" s="1"/>
  <c r="DA985" i="5"/>
  <c r="DA991" i="5" s="1"/>
  <c r="CZ137" i="5"/>
  <c r="DB54" i="5"/>
  <c r="AG1308" i="5"/>
  <c r="DA1280" i="5"/>
  <c r="DB1233" i="5"/>
  <c r="DA1479" i="5"/>
  <c r="DA1478" i="5"/>
  <c r="DA1486" i="5" s="1"/>
  <c r="DA183" i="5"/>
  <c r="DB1252" i="5"/>
  <c r="DA1261" i="5"/>
  <c r="DA222" i="5" s="1"/>
  <c r="DA699" i="5" l="1"/>
  <c r="DA1116" i="5"/>
  <c r="DA123" i="5"/>
  <c r="DA649" i="5"/>
  <c r="DA113" i="5"/>
  <c r="DA993" i="5"/>
  <c r="DA647" i="5"/>
  <c r="DA112" i="5"/>
  <c r="CZ141" i="5"/>
  <c r="AG1305" i="5"/>
  <c r="DA1297" i="5"/>
  <c r="DA1267" i="5"/>
  <c r="DA184" i="5"/>
  <c r="DB1258" i="5"/>
  <c r="DA236" i="5" l="1"/>
  <c r="DB1113" i="5"/>
  <c r="DA234" i="5"/>
  <c r="DB990" i="5"/>
  <c r="DA650" i="5"/>
  <c r="CZ661" i="5"/>
  <c r="DA135" i="5"/>
  <c r="AG1316" i="5"/>
  <c r="AG1325" i="5"/>
  <c r="DA1298" i="5"/>
  <c r="DA1302" i="5"/>
  <c r="DA203" i="5"/>
  <c r="DB1111" i="5" l="1"/>
  <c r="DB1122" i="5" s="1"/>
  <c r="DB1119" i="5"/>
  <c r="DB996" i="5"/>
  <c r="DA931" i="5"/>
  <c r="DA933" i="5" s="1"/>
  <c r="AZ1396" i="5"/>
  <c r="AY1396" i="5"/>
  <c r="AX1396" i="5"/>
  <c r="AW1396" i="5"/>
  <c r="AV1396" i="5"/>
  <c r="AU1396" i="5"/>
  <c r="AT1396" i="5"/>
  <c r="AS1396" i="5"/>
  <c r="AR1396" i="5"/>
  <c r="AQ1396" i="5"/>
  <c r="AP1396" i="5"/>
  <c r="AO1396" i="5"/>
  <c r="AN1396" i="5"/>
  <c r="AM1396" i="5"/>
  <c r="AL1396" i="5"/>
  <c r="AK1396" i="5"/>
  <c r="AJ1396" i="5"/>
  <c r="AI1396" i="5"/>
  <c r="AH1396" i="5"/>
  <c r="DA211" i="5"/>
  <c r="DB201" i="5" l="1"/>
  <c r="DB1128" i="5"/>
  <c r="DB117" i="5"/>
  <c r="DB122" i="5"/>
  <c r="DB202" i="5"/>
  <c r="DB1127" i="5"/>
  <c r="DB111" i="5"/>
  <c r="DB194" i="5"/>
  <c r="DB648" i="5"/>
  <c r="DB1004" i="5"/>
  <c r="AH1350" i="5"/>
  <c r="DA215" i="5"/>
  <c r="DB1129" i="5" l="1"/>
  <c r="DB1135" i="5" l="1"/>
  <c r="DA937" i="5"/>
  <c r="DA938" i="5" l="1"/>
  <c r="DA940" i="5" s="1"/>
  <c r="DB936" i="5" l="1"/>
  <c r="DA942" i="5" l="1"/>
  <c r="DA909" i="5" l="1"/>
  <c r="DA107" i="5" l="1"/>
  <c r="DA651" i="5"/>
  <c r="DA910" i="5"/>
  <c r="DA652" i="5" l="1"/>
  <c r="DA233" i="5"/>
  <c r="DB904" i="5"/>
  <c r="DB988" i="5" l="1"/>
  <c r="DB999" i="5" s="1"/>
  <c r="DB898" i="5"/>
  <c r="DB950" i="5"/>
  <c r="DB103" i="5" s="1"/>
  <c r="DA1167" i="5"/>
  <c r="DA1169" i="5" s="1"/>
  <c r="DB901" i="5"/>
  <c r="DB949" i="5"/>
  <c r="DB929" i="5"/>
  <c r="DB907" i="5"/>
  <c r="DB627" i="5" l="1"/>
  <c r="DB192" i="5"/>
  <c r="DA1173" i="5"/>
  <c r="DA1170" i="5"/>
  <c r="DA1171" i="5" s="1"/>
  <c r="DA1154" i="5" s="1"/>
  <c r="DB104" i="5"/>
  <c r="DB1207" i="5"/>
  <c r="DB626" i="5"/>
  <c r="DB189" i="5"/>
  <c r="DB105" i="5"/>
  <c r="DB1002" i="5"/>
  <c r="DB646" i="5"/>
  <c r="DB190" i="5"/>
  <c r="DB101" i="5"/>
  <c r="DB1005" i="5"/>
  <c r="DB191" i="5"/>
  <c r="DB102" i="5"/>
  <c r="DB1003" i="5"/>
  <c r="DB968" i="5"/>
  <c r="DB973" i="5" s="1"/>
  <c r="DB958" i="5"/>
  <c r="DB961" i="5" s="1"/>
  <c r="DB912" i="5"/>
  <c r="DB908" i="5"/>
  <c r="DB638" i="5" l="1"/>
  <c r="DB106" i="5"/>
  <c r="DA1153" i="5"/>
  <c r="DA654" i="5"/>
  <c r="DA130" i="5"/>
  <c r="DA653" i="5"/>
  <c r="DA131" i="5"/>
  <c r="DB1006" i="5"/>
  <c r="DB110" i="5"/>
  <c r="DB643" i="5"/>
  <c r="DB974" i="5"/>
  <c r="DB914" i="5"/>
  <c r="DB951" i="5"/>
  <c r="DA1155" i="5" l="1"/>
  <c r="DA59" i="5"/>
  <c r="DA655" i="5"/>
  <c r="DA60" i="5"/>
  <c r="DB226" i="5"/>
  <c r="DC966" i="5"/>
  <c r="DC970" i="5"/>
  <c r="DB628" i="5"/>
  <c r="DB195" i="5"/>
  <c r="DB114" i="5"/>
  <c r="DB1150" i="5" l="1"/>
  <c r="DA237" i="5"/>
  <c r="DA1189" i="5"/>
  <c r="DC972" i="5"/>
  <c r="DC971" i="5"/>
  <c r="DC976" i="5"/>
  <c r="DB1164" i="5" l="1"/>
  <c r="DB1160" i="5"/>
  <c r="DA262" i="5"/>
  <c r="DA1191" i="5"/>
  <c r="DC642" i="5"/>
  <c r="DC109" i="5"/>
  <c r="DC712" i="5"/>
  <c r="DC679" i="5"/>
  <c r="DC644" i="5"/>
  <c r="DB193" i="5" l="1"/>
  <c r="DB1152" i="5"/>
  <c r="DB1208" i="5"/>
  <c r="DA1193" i="5"/>
  <c r="DA1196" i="5" s="1"/>
  <c r="DA1185" i="5" s="1"/>
  <c r="DA1197" i="5"/>
  <c r="DC718" i="5"/>
  <c r="DC720" i="5" s="1"/>
  <c r="DC108" i="5"/>
  <c r="DC685" i="5"/>
  <c r="DB1291" i="5" l="1"/>
  <c r="DB1228" i="5"/>
  <c r="DA139" i="5"/>
  <c r="DA216" i="5"/>
  <c r="DA656" i="5"/>
  <c r="DA1184" i="5"/>
  <c r="DA658" i="5"/>
  <c r="DA140" i="5"/>
  <c r="DC687" i="5"/>
  <c r="DB1286" i="5" l="1"/>
  <c r="DB1467" i="5"/>
  <c r="DB1292" i="5" s="1"/>
  <c r="DB1290" i="5" s="1"/>
  <c r="DB1234" i="5"/>
  <c r="DB1253" i="5"/>
  <c r="DB1229" i="5"/>
  <c r="DA61" i="5"/>
  <c r="DA217" i="5"/>
  <c r="DA1186" i="5"/>
  <c r="DA132" i="5"/>
  <c r="DA657" i="5"/>
  <c r="DA659" i="5" s="1"/>
  <c r="DA62" i="5"/>
  <c r="DC754" i="5"/>
  <c r="DC753" i="5"/>
  <c r="DB1287" i="5" l="1"/>
  <c r="DB1285" i="5" s="1"/>
  <c r="DB1284" i="5" s="1"/>
  <c r="DB1254" i="5"/>
  <c r="DB1259" i="5"/>
  <c r="DA63" i="5"/>
  <c r="DB214" i="5"/>
  <c r="DA248" i="5"/>
  <c r="DA225" i="5"/>
  <c r="DB622" i="5"/>
  <c r="DA247" i="5"/>
  <c r="DB1182" i="5"/>
  <c r="DA133" i="5"/>
  <c r="DA55" i="5"/>
  <c r="DC695" i="5"/>
  <c r="DC1151" i="5"/>
  <c r="DC696" i="5"/>
  <c r="DC1183" i="5"/>
  <c r="DC758" i="5"/>
  <c r="DB1235" i="5"/>
  <c r="DB1230" i="5"/>
  <c r="DB1260" i="5" l="1"/>
  <c r="DB183" i="5" s="1"/>
  <c r="DB1255" i="5"/>
  <c r="DB1192" i="5"/>
  <c r="DB691" i="5"/>
  <c r="DB625" i="5"/>
  <c r="DB635" i="5" s="1"/>
  <c r="DB641" i="5" s="1"/>
  <c r="DB645" i="5" s="1"/>
  <c r="DA143" i="5"/>
  <c r="DA136" i="5"/>
  <c r="DA56" i="5"/>
  <c r="DA66" i="5" s="1"/>
  <c r="DC129" i="5"/>
  <c r="DB1283" i="5"/>
  <c r="DC1227" i="5"/>
  <c r="DB1236" i="5"/>
  <c r="DB1475" i="5" s="1"/>
  <c r="DB1473" i="5" s="1"/>
  <c r="DB1477" i="5" s="1"/>
  <c r="DA249" i="5"/>
  <c r="CI72" i="5" l="1"/>
  <c r="DC1252" i="5"/>
  <c r="DC1258" i="5" s="1"/>
  <c r="DB1261" i="5"/>
  <c r="DB222" i="5" s="1"/>
  <c r="DB184" i="5"/>
  <c r="DB697" i="5"/>
  <c r="DB1109" i="5"/>
  <c r="DB1115" i="5" s="1"/>
  <c r="DB1108" i="5"/>
  <c r="DB1114" i="5" s="1"/>
  <c r="DB986" i="5"/>
  <c r="DB992" i="5" s="1"/>
  <c r="DB985" i="5"/>
  <c r="DB991" i="5" s="1"/>
  <c r="DA137" i="5"/>
  <c r="DC54" i="5"/>
  <c r="DB1280" i="5"/>
  <c r="DC1233" i="5"/>
  <c r="DB1479" i="5"/>
  <c r="DB1478" i="5"/>
  <c r="DB1486" i="5" s="1"/>
  <c r="DA256" i="5"/>
  <c r="DB203" i="5" l="1"/>
  <c r="DB699" i="5"/>
  <c r="DB1116" i="5"/>
  <c r="DB123" i="5"/>
  <c r="DB649" i="5"/>
  <c r="DB113" i="5"/>
  <c r="DB993" i="5"/>
  <c r="DB647" i="5"/>
  <c r="DB112" i="5"/>
  <c r="DA141" i="5"/>
  <c r="DB1267" i="5"/>
  <c r="DB1297" i="5"/>
  <c r="DB211" i="5" l="1"/>
  <c r="DB236" i="5"/>
  <c r="DC1113" i="5"/>
  <c r="DB234" i="5"/>
  <c r="DC990" i="5"/>
  <c r="DB650" i="5"/>
  <c r="DA661" i="5"/>
  <c r="DB135" i="5"/>
  <c r="DB1298" i="5"/>
  <c r="DB1302" i="5"/>
  <c r="DB215" i="5" l="1"/>
  <c r="DC1111" i="5"/>
  <c r="DC1122" i="5" s="1"/>
  <c r="DC1119" i="5"/>
  <c r="DC996" i="5"/>
  <c r="DB931" i="5"/>
  <c r="DB933" i="5" s="1"/>
  <c r="DC201" i="5" l="1"/>
  <c r="DC1128" i="5"/>
  <c r="DC117" i="5"/>
  <c r="DC122" i="5"/>
  <c r="DC202" i="5"/>
  <c r="DC1127" i="5"/>
  <c r="DC111" i="5"/>
  <c r="DC194" i="5"/>
  <c r="DC648" i="5"/>
  <c r="DC1004" i="5"/>
  <c r="DC1129" i="5" l="1"/>
  <c r="DC1135" i="5" l="1"/>
  <c r="DB937" i="5"/>
  <c r="DB938" i="5" l="1"/>
  <c r="DB940" i="5" s="1"/>
  <c r="DC936" i="5" l="1"/>
  <c r="DB942" i="5" l="1"/>
  <c r="DB909" i="5" l="1"/>
  <c r="DB651" i="5" l="1"/>
  <c r="DB107" i="5"/>
  <c r="DB910" i="5"/>
  <c r="DB652" i="5" l="1"/>
  <c r="DC904" i="5"/>
  <c r="DB233" i="5"/>
  <c r="DC988" i="5" l="1"/>
  <c r="DC999" i="5" s="1"/>
  <c r="DC898" i="5"/>
  <c r="DC950" i="5"/>
  <c r="DC103" i="5" s="1"/>
  <c r="DB1167" i="5"/>
  <c r="DB1169" i="5" s="1"/>
  <c r="DC901" i="5"/>
  <c r="DC949" i="5"/>
  <c r="DC929" i="5"/>
  <c r="DC907" i="5"/>
  <c r="DC627" i="5" l="1"/>
  <c r="DC192" i="5"/>
  <c r="DB1173" i="5"/>
  <c r="DB1170" i="5"/>
  <c r="DB1171" i="5" s="1"/>
  <c r="DB1154" i="5" s="1"/>
  <c r="DC104" i="5"/>
  <c r="DC1207" i="5"/>
  <c r="DC626" i="5"/>
  <c r="DC189" i="5"/>
  <c r="DC105" i="5"/>
  <c r="DC1002" i="5"/>
  <c r="DC646" i="5"/>
  <c r="DC190" i="5"/>
  <c r="DC101" i="5"/>
  <c r="DC1005" i="5"/>
  <c r="DC191" i="5"/>
  <c r="DC102" i="5"/>
  <c r="DC1003" i="5"/>
  <c r="DC968" i="5"/>
  <c r="DC973" i="5" s="1"/>
  <c r="DC958" i="5"/>
  <c r="DC961" i="5" s="1"/>
  <c r="DC912" i="5"/>
  <c r="DC908" i="5"/>
  <c r="DC638" i="5" l="1"/>
  <c r="DC106" i="5"/>
  <c r="DB1153" i="5"/>
  <c r="DB654" i="5"/>
  <c r="DB130" i="5"/>
  <c r="DB653" i="5"/>
  <c r="DB131" i="5"/>
  <c r="DC1006" i="5"/>
  <c r="DC110" i="5"/>
  <c r="DC643" i="5"/>
  <c r="DC974" i="5"/>
  <c r="DC914" i="5"/>
  <c r="DC951" i="5"/>
  <c r="DB1155" i="5" l="1"/>
  <c r="DB59" i="5"/>
  <c r="DB655" i="5"/>
  <c r="DB60" i="5"/>
  <c r="DC226" i="5"/>
  <c r="DD966" i="5"/>
  <c r="DD970" i="5"/>
  <c r="DC628" i="5"/>
  <c r="DC195" i="5"/>
  <c r="DC114" i="5"/>
  <c r="DC1150" i="5" l="1"/>
  <c r="DB237" i="5"/>
  <c r="DB1189" i="5"/>
  <c r="DD972" i="5"/>
  <c r="DD971" i="5"/>
  <c r="DD976" i="5"/>
  <c r="DC1164" i="5" l="1"/>
  <c r="DC1160" i="5"/>
  <c r="DB262" i="5"/>
  <c r="DB1191" i="5"/>
  <c r="DD642" i="5"/>
  <c r="DD109" i="5"/>
  <c r="DD712" i="5"/>
  <c r="DD679" i="5"/>
  <c r="DD644" i="5"/>
  <c r="DC193" i="5" l="1"/>
  <c r="DC1152" i="5"/>
  <c r="DC1208" i="5"/>
  <c r="DB1193" i="5"/>
  <c r="DB1196" i="5" s="1"/>
  <c r="DB1185" i="5" s="1"/>
  <c r="DB1197" i="5"/>
  <c r="DD718" i="5"/>
  <c r="DD720" i="5" s="1"/>
  <c r="DD108" i="5"/>
  <c r="DD685" i="5"/>
  <c r="DC1291" i="5" l="1"/>
  <c r="DC1228" i="5"/>
  <c r="DB139" i="5"/>
  <c r="DB216" i="5"/>
  <c r="DB656" i="5"/>
  <c r="DB1184" i="5"/>
  <c r="DB658" i="5"/>
  <c r="DB140" i="5"/>
  <c r="DD687" i="5"/>
  <c r="DC1467" i="5" l="1"/>
  <c r="DC1292" i="5" s="1"/>
  <c r="DC1290" i="5" s="1"/>
  <c r="DC1286" i="5"/>
  <c r="DC1234" i="5"/>
  <c r="DC1253" i="5"/>
  <c r="DC1229" i="5"/>
  <c r="DB61" i="5"/>
  <c r="DB217" i="5"/>
  <c r="DB1186" i="5"/>
  <c r="DB132" i="5"/>
  <c r="DB657" i="5"/>
  <c r="DB659" i="5" s="1"/>
  <c r="DB62" i="5"/>
  <c r="DD754" i="5"/>
  <c r="DD753" i="5"/>
  <c r="DC1287" i="5" l="1"/>
  <c r="DC1285" i="5" s="1"/>
  <c r="DC1284" i="5" s="1"/>
  <c r="DC1254" i="5"/>
  <c r="DC1259" i="5"/>
  <c r="DB63" i="5"/>
  <c r="DC214" i="5"/>
  <c r="DB248" i="5"/>
  <c r="DB225" i="5"/>
  <c r="DC622" i="5"/>
  <c r="DB247" i="5"/>
  <c r="DC1182" i="5"/>
  <c r="DB133" i="5"/>
  <c r="DB55" i="5"/>
  <c r="DD695" i="5"/>
  <c r="DD1151" i="5"/>
  <c r="DD696" i="5"/>
  <c r="DD1183" i="5"/>
  <c r="DD758" i="5"/>
  <c r="DC1235" i="5"/>
  <c r="DC1230" i="5"/>
  <c r="DB249" i="5" l="1"/>
  <c r="DB256" i="5" s="1"/>
  <c r="DC1192" i="5"/>
  <c r="DC691" i="5"/>
  <c r="DC625" i="5"/>
  <c r="DC635" i="5" s="1"/>
  <c r="DC641" i="5" s="1"/>
  <c r="DC645" i="5" s="1"/>
  <c r="DB143" i="5"/>
  <c r="DB136" i="5"/>
  <c r="DB56" i="5"/>
  <c r="DB66" i="5" s="1"/>
  <c r="DD129" i="5"/>
  <c r="DC1283" i="5"/>
  <c r="DD1227" i="5"/>
  <c r="DC1236" i="5"/>
  <c r="DC1475" i="5" s="1"/>
  <c r="DC1473" i="5" s="1"/>
  <c r="DC1477" i="5" s="1"/>
  <c r="DC1260" i="5"/>
  <c r="DC1255" i="5"/>
  <c r="CJ72" i="5" l="1"/>
  <c r="DC697" i="5"/>
  <c r="DC1109" i="5"/>
  <c r="DC1115" i="5" s="1"/>
  <c r="DC1108" i="5"/>
  <c r="DC1114" i="5" s="1"/>
  <c r="DC986" i="5"/>
  <c r="DC992" i="5" s="1"/>
  <c r="DC985" i="5"/>
  <c r="DC991" i="5" s="1"/>
  <c r="DB137" i="5"/>
  <c r="DD54" i="5"/>
  <c r="DC1280" i="5"/>
  <c r="DD1233" i="5"/>
  <c r="DC1479" i="5"/>
  <c r="DC1478" i="5"/>
  <c r="DC1486" i="5" s="1"/>
  <c r="DC183" i="5"/>
  <c r="DD1252" i="5"/>
  <c r="DC1261" i="5"/>
  <c r="DC222" i="5" s="1"/>
  <c r="DC699" i="5" l="1"/>
  <c r="DC1116" i="5"/>
  <c r="DC123" i="5"/>
  <c r="DC649" i="5"/>
  <c r="DC113" i="5"/>
  <c r="DC993" i="5"/>
  <c r="DC647" i="5"/>
  <c r="DC112" i="5"/>
  <c r="DB141" i="5"/>
  <c r="DC1297" i="5"/>
  <c r="DC1267" i="5"/>
  <c r="DC184" i="5"/>
  <c r="DD1258" i="5"/>
  <c r="DC236" i="5" l="1"/>
  <c r="DD1113" i="5"/>
  <c r="DC234" i="5"/>
  <c r="DD990" i="5"/>
  <c r="DC650" i="5"/>
  <c r="DB661" i="5"/>
  <c r="DC135" i="5"/>
  <c r="DC1298" i="5"/>
  <c r="DC1302" i="5"/>
  <c r="DC203" i="5"/>
  <c r="DD1111" i="5" l="1"/>
  <c r="DD1122" i="5" s="1"/>
  <c r="DD1119" i="5"/>
  <c r="DD996" i="5"/>
  <c r="DC931" i="5"/>
  <c r="DC933" i="5" s="1"/>
  <c r="DC211" i="5"/>
  <c r="DD201" i="5" l="1"/>
  <c r="DD1128" i="5"/>
  <c r="DD117" i="5"/>
  <c r="DD202" i="5"/>
  <c r="DD122" i="5"/>
  <c r="DD1127" i="5"/>
  <c r="DD194" i="5"/>
  <c r="DD111" i="5"/>
  <c r="DD648" i="5"/>
  <c r="DD1004" i="5"/>
  <c r="DC215" i="5"/>
  <c r="DD1129" i="5" l="1"/>
  <c r="DD1135" i="5" l="1"/>
  <c r="DC937" i="5"/>
  <c r="DC938" i="5" l="1"/>
  <c r="DC940" i="5" s="1"/>
  <c r="DD936" i="5" l="1"/>
  <c r="DC942" i="5" l="1"/>
  <c r="DC909" i="5" l="1"/>
  <c r="DC651" i="5" l="1"/>
  <c r="DC107" i="5"/>
  <c r="DC910" i="5"/>
  <c r="DC652" i="5" l="1"/>
  <c r="DD904" i="5"/>
  <c r="DC233" i="5"/>
  <c r="DD988" i="5" l="1"/>
  <c r="DD999" i="5" s="1"/>
  <c r="DD898" i="5"/>
  <c r="DD950" i="5"/>
  <c r="DD103" i="5" s="1"/>
  <c r="DC1167" i="5"/>
  <c r="DC1169" i="5" s="1"/>
  <c r="DD901" i="5"/>
  <c r="DD949" i="5"/>
  <c r="DD929" i="5"/>
  <c r="DD907" i="5"/>
  <c r="DD627" i="5" l="1"/>
  <c r="DD192" i="5"/>
  <c r="DC1173" i="5"/>
  <c r="DC1170" i="5"/>
  <c r="DC1171" i="5" s="1"/>
  <c r="DC1154" i="5" s="1"/>
  <c r="DD104" i="5"/>
  <c r="DD1207" i="5"/>
  <c r="DD626" i="5"/>
  <c r="DD189" i="5"/>
  <c r="DD105" i="5"/>
  <c r="DD1002" i="5"/>
  <c r="DD646" i="5"/>
  <c r="DD190" i="5"/>
  <c r="DD101" i="5"/>
  <c r="DD1005" i="5"/>
  <c r="DD191" i="5"/>
  <c r="DD102" i="5"/>
  <c r="DD1003" i="5"/>
  <c r="DD968" i="5"/>
  <c r="DD973" i="5" s="1"/>
  <c r="DD958" i="5"/>
  <c r="DD961" i="5" s="1"/>
  <c r="DD912" i="5"/>
  <c r="DD908" i="5"/>
  <c r="DD638" i="5" s="1"/>
  <c r="DC1153" i="5" l="1"/>
  <c r="DC654" i="5"/>
  <c r="DC130" i="5"/>
  <c r="DC653" i="5"/>
  <c r="DC131" i="5"/>
  <c r="DD1006" i="5"/>
  <c r="DD110" i="5"/>
  <c r="DD643" i="5"/>
  <c r="DD974" i="5"/>
  <c r="DD914" i="5"/>
  <c r="DD951" i="5"/>
  <c r="DD106" i="5"/>
  <c r="DC1155" i="5" l="1"/>
  <c r="DC59" i="5"/>
  <c r="DC655" i="5"/>
  <c r="DC60" i="5"/>
  <c r="DD226" i="5"/>
  <c r="DE966" i="5"/>
  <c r="DE970" i="5"/>
  <c r="DD628" i="5"/>
  <c r="DD195" i="5"/>
  <c r="DD114" i="5"/>
  <c r="DD1150" i="5" l="1"/>
  <c r="DC237" i="5"/>
  <c r="DC1189" i="5"/>
  <c r="DE972" i="5"/>
  <c r="DE971" i="5"/>
  <c r="DE976" i="5"/>
  <c r="DD1164" i="5" l="1"/>
  <c r="DD1160" i="5"/>
  <c r="DC262" i="5"/>
  <c r="DC1191" i="5"/>
  <c r="DE642" i="5"/>
  <c r="DE109" i="5"/>
  <c r="DE712" i="5"/>
  <c r="DE679" i="5"/>
  <c r="DE644" i="5"/>
  <c r="DD193" i="5" l="1"/>
  <c r="DD1152" i="5"/>
  <c r="DD1208" i="5"/>
  <c r="DC1193" i="5"/>
  <c r="DC1196" i="5" s="1"/>
  <c r="DC1185" i="5" s="1"/>
  <c r="DC1197" i="5"/>
  <c r="DE718" i="5"/>
  <c r="DE720" i="5" s="1"/>
  <c r="DE108" i="5"/>
  <c r="DE685" i="5"/>
  <c r="DD1291" i="5" l="1"/>
  <c r="DD1228" i="5"/>
  <c r="DC139" i="5"/>
  <c r="DC216" i="5"/>
  <c r="DC656" i="5"/>
  <c r="DC1184" i="5"/>
  <c r="DC658" i="5"/>
  <c r="DC140" i="5"/>
  <c r="DE687" i="5"/>
  <c r="DD1467" i="5" l="1"/>
  <c r="DD1292" i="5" s="1"/>
  <c r="DD1290" i="5" s="1"/>
  <c r="DD1286" i="5"/>
  <c r="DD1234" i="5"/>
  <c r="DD1253" i="5"/>
  <c r="DD1229" i="5"/>
  <c r="DC61" i="5"/>
  <c r="DC217" i="5"/>
  <c r="DC1186" i="5"/>
  <c r="DC132" i="5"/>
  <c r="DC657" i="5"/>
  <c r="DC659" i="5" s="1"/>
  <c r="DC62" i="5"/>
  <c r="DE754" i="5"/>
  <c r="DE753" i="5"/>
  <c r="DD1287" i="5" l="1"/>
  <c r="DD1285" i="5" s="1"/>
  <c r="DD1284" i="5" s="1"/>
  <c r="DD1254" i="5"/>
  <c r="DD1259" i="5"/>
  <c r="DC63" i="5"/>
  <c r="DD214" i="5"/>
  <c r="DC248" i="5"/>
  <c r="DC225" i="5"/>
  <c r="DD622" i="5"/>
  <c r="DC247" i="5"/>
  <c r="DD1182" i="5"/>
  <c r="DC133" i="5"/>
  <c r="DC55" i="5"/>
  <c r="DE695" i="5"/>
  <c r="DE1151" i="5"/>
  <c r="DE696" i="5"/>
  <c r="DE1183" i="5"/>
  <c r="DE758" i="5"/>
  <c r="DD1235" i="5"/>
  <c r="DD1230" i="5"/>
  <c r="DC249" i="5" l="1"/>
  <c r="DC256" i="5" s="1"/>
  <c r="DD1192" i="5"/>
  <c r="DD691" i="5"/>
  <c r="DD625" i="5"/>
  <c r="DD635" i="5" s="1"/>
  <c r="DD641" i="5" s="1"/>
  <c r="DD645" i="5" s="1"/>
  <c r="DC143" i="5"/>
  <c r="DC136" i="5"/>
  <c r="DC56" i="5"/>
  <c r="DC66" i="5" s="1"/>
  <c r="DE129" i="5"/>
  <c r="DD1283" i="5"/>
  <c r="DE1227" i="5"/>
  <c r="DD1236" i="5"/>
  <c r="DD1475" i="5" s="1"/>
  <c r="DD1473" i="5" s="1"/>
  <c r="DD1477" i="5" s="1"/>
  <c r="DD1260" i="5"/>
  <c r="DD1255" i="5"/>
  <c r="CK72" i="5" l="1"/>
  <c r="DD697" i="5"/>
  <c r="DD1109" i="5"/>
  <c r="DD1115" i="5" s="1"/>
  <c r="DD1108" i="5"/>
  <c r="DD1114" i="5" s="1"/>
  <c r="DD986" i="5"/>
  <c r="DD992" i="5" s="1"/>
  <c r="DD985" i="5"/>
  <c r="DD991" i="5" s="1"/>
  <c r="DC137" i="5"/>
  <c r="DE54" i="5"/>
  <c r="DD1280" i="5"/>
  <c r="DE1233" i="5"/>
  <c r="DD1479" i="5"/>
  <c r="DD1478" i="5"/>
  <c r="DD1486" i="5" s="1"/>
  <c r="DD183" i="5"/>
  <c r="DE1252" i="5"/>
  <c r="DD1261" i="5"/>
  <c r="DD222" i="5" s="1"/>
  <c r="DD699" i="5" l="1"/>
  <c r="DD1116" i="5"/>
  <c r="DD123" i="5"/>
  <c r="DD649" i="5"/>
  <c r="DD113" i="5"/>
  <c r="DD993" i="5"/>
  <c r="DD647" i="5"/>
  <c r="DD112" i="5"/>
  <c r="DC141" i="5"/>
  <c r="DD1297" i="5"/>
  <c r="DD1267" i="5"/>
  <c r="DD184" i="5"/>
  <c r="DE1258" i="5"/>
  <c r="DD236" i="5" l="1"/>
  <c r="DE1113" i="5"/>
  <c r="DD234" i="5"/>
  <c r="DE990" i="5"/>
  <c r="DD650" i="5"/>
  <c r="DC661" i="5"/>
  <c r="DD135" i="5"/>
  <c r="DD1298" i="5"/>
  <c r="DD1302" i="5"/>
  <c r="DD203" i="5"/>
  <c r="DE1111" i="5" l="1"/>
  <c r="DE1122" i="5" s="1"/>
  <c r="DE1119" i="5"/>
  <c r="DE996" i="5"/>
  <c r="DD931" i="5"/>
  <c r="DD933" i="5" s="1"/>
  <c r="DD211" i="5"/>
  <c r="DE201" i="5" l="1"/>
  <c r="DE1128" i="5"/>
  <c r="DE117" i="5"/>
  <c r="DE202" i="5"/>
  <c r="DE122" i="5"/>
  <c r="DE1127" i="5"/>
  <c r="DE111" i="5"/>
  <c r="DE194" i="5"/>
  <c r="DE648" i="5"/>
  <c r="DE1004" i="5"/>
  <c r="DD215" i="5"/>
  <c r="DE1129" i="5" l="1"/>
  <c r="DE1133" i="5" l="1"/>
  <c r="DD1133" i="5"/>
  <c r="DC1133" i="5"/>
  <c r="DE1135" i="5"/>
  <c r="DD937" i="5"/>
  <c r="DE1139" i="5" l="1"/>
  <c r="DE1138" i="5"/>
  <c r="DE1143" i="5" s="1"/>
  <c r="DD1139" i="5"/>
  <c r="DD1138" i="5"/>
  <c r="DD1143" i="5" s="1"/>
  <c r="DC1139" i="5"/>
  <c r="DC1138" i="5"/>
  <c r="DC1143" i="5" s="1"/>
  <c r="DD938" i="5"/>
  <c r="DD940" i="5" s="1"/>
  <c r="DE936" i="5" l="1"/>
  <c r="DD942" i="5" l="1"/>
  <c r="DD909" i="5" l="1"/>
  <c r="DD107" i="5" l="1"/>
  <c r="DD651" i="5"/>
  <c r="DD910" i="5"/>
  <c r="DD652" i="5" l="1"/>
  <c r="DD233" i="5"/>
  <c r="DE904" i="5"/>
  <c r="DE988" i="5" l="1"/>
  <c r="DE999" i="5" s="1"/>
  <c r="DE898" i="5"/>
  <c r="DE950" i="5"/>
  <c r="DE103" i="5" s="1"/>
  <c r="DD1167" i="5"/>
  <c r="DD1169" i="5" s="1"/>
  <c r="DE901" i="5"/>
  <c r="DE949" i="5"/>
  <c r="DE929" i="5"/>
  <c r="DE907" i="5"/>
  <c r="DE627" i="5" l="1"/>
  <c r="DE192" i="5"/>
  <c r="DD1173" i="5"/>
  <c r="DD1170" i="5"/>
  <c r="DD1171" i="5" s="1"/>
  <c r="DD1154" i="5" s="1"/>
  <c r="DE104" i="5"/>
  <c r="DE1207" i="5"/>
  <c r="DE626" i="5"/>
  <c r="DE189" i="5"/>
  <c r="DE105" i="5"/>
  <c r="DE1002" i="5"/>
  <c r="DE646" i="5"/>
  <c r="DE190" i="5"/>
  <c r="DE101" i="5"/>
  <c r="DE1005" i="5"/>
  <c r="DE191" i="5"/>
  <c r="DE102" i="5"/>
  <c r="DE1003" i="5"/>
  <c r="DE968" i="5"/>
  <c r="DE973" i="5" s="1"/>
  <c r="DE958" i="5"/>
  <c r="DE961" i="5" s="1"/>
  <c r="DE912" i="5"/>
  <c r="DE908" i="5"/>
  <c r="DD1153" i="5" l="1"/>
  <c r="DD654" i="5"/>
  <c r="DD130" i="5"/>
  <c r="DD653" i="5"/>
  <c r="DD131" i="5"/>
  <c r="DE1006" i="5"/>
  <c r="DE110" i="5"/>
  <c r="DE643" i="5"/>
  <c r="DE974" i="5"/>
  <c r="DE914" i="5"/>
  <c r="DE951" i="5"/>
  <c r="DE638" i="5"/>
  <c r="DE106" i="5"/>
  <c r="DD1155" i="5" l="1"/>
  <c r="DD59" i="5"/>
  <c r="DD655" i="5"/>
  <c r="DD60" i="5"/>
  <c r="DB1010" i="5"/>
  <c r="DD1010" i="5"/>
  <c r="DC1010" i="5"/>
  <c r="DE1010" i="5"/>
  <c r="DE226" i="5"/>
  <c r="DF966" i="5"/>
  <c r="DF970" i="5"/>
  <c r="DE628" i="5"/>
  <c r="DE195" i="5"/>
  <c r="DE114" i="5"/>
  <c r="DE1013" i="5" l="1"/>
  <c r="DE1012" i="5"/>
  <c r="DE1017" i="5" s="1"/>
  <c r="DC1013" i="5"/>
  <c r="DC1012" i="5"/>
  <c r="DC1017" i="5" s="1"/>
  <c r="DB1013" i="5"/>
  <c r="DB1012" i="5"/>
  <c r="DD1013" i="5"/>
  <c r="DD1012" i="5"/>
  <c r="DD1017" i="5" s="1"/>
  <c r="DE1150" i="5"/>
  <c r="DD237" i="5"/>
  <c r="DD1189" i="5"/>
  <c r="DF972" i="5"/>
  <c r="DF971" i="5"/>
  <c r="DF976" i="5"/>
  <c r="DE1164" i="5" l="1"/>
  <c r="DE1160" i="5"/>
  <c r="DD262" i="5"/>
  <c r="DD1191" i="5"/>
  <c r="DB1017" i="5"/>
  <c r="DF642" i="5"/>
  <c r="DF109" i="5"/>
  <c r="DF712" i="5"/>
  <c r="DF679" i="5"/>
  <c r="DF644" i="5"/>
  <c r="DE193" i="5" l="1"/>
  <c r="DE1152" i="5"/>
  <c r="DE1208" i="5"/>
  <c r="DD1193" i="5"/>
  <c r="DD1196" i="5" s="1"/>
  <c r="DD1185" i="5" s="1"/>
  <c r="DD1197" i="5"/>
  <c r="DF718" i="5"/>
  <c r="DF720" i="5" s="1"/>
  <c r="DF108" i="5"/>
  <c r="DF685" i="5"/>
  <c r="DE1291" i="5" l="1"/>
  <c r="DE1228" i="5"/>
  <c r="DD139" i="5"/>
  <c r="DD216" i="5"/>
  <c r="DD656" i="5"/>
  <c r="DD1184" i="5"/>
  <c r="DD658" i="5"/>
  <c r="DD140" i="5"/>
  <c r="DF687" i="5"/>
  <c r="DE1467" i="5" l="1"/>
  <c r="DE1292" i="5" s="1"/>
  <c r="DE1290" i="5" s="1"/>
  <c r="DE1286" i="5"/>
  <c r="AH1310" i="5"/>
  <c r="DE1234" i="5"/>
  <c r="DE1253" i="5"/>
  <c r="DE1229" i="5"/>
  <c r="DD61" i="5"/>
  <c r="DD217" i="5"/>
  <c r="DD1186" i="5"/>
  <c r="DD132" i="5"/>
  <c r="DD657" i="5"/>
  <c r="DD659" i="5" s="1"/>
  <c r="DD62" i="5"/>
  <c r="DF754" i="5"/>
  <c r="DF753" i="5"/>
  <c r="AH1311" i="5" l="1"/>
  <c r="AH1309" i="5" s="1"/>
  <c r="DE1287" i="5"/>
  <c r="DE1285" i="5" s="1"/>
  <c r="DE1284" i="5" s="1"/>
  <c r="DE1254" i="5"/>
  <c r="DE1259" i="5"/>
  <c r="DD63" i="5"/>
  <c r="DE214" i="5"/>
  <c r="DD248" i="5"/>
  <c r="DD225" i="5"/>
  <c r="DE622" i="5"/>
  <c r="DD247" i="5"/>
  <c r="DE1182" i="5"/>
  <c r="DD133" i="5"/>
  <c r="DD55" i="5"/>
  <c r="DF695" i="5"/>
  <c r="DF1151" i="5"/>
  <c r="DF696" i="5"/>
  <c r="DF1183" i="5"/>
  <c r="DF758" i="5"/>
  <c r="DE1235" i="5"/>
  <c r="DE1230" i="5"/>
  <c r="DD249" i="5" l="1"/>
  <c r="DD256" i="5" s="1"/>
  <c r="DE1192" i="5"/>
  <c r="DE691" i="5"/>
  <c r="DE625" i="5"/>
  <c r="DE635" i="5" s="1"/>
  <c r="DE641" i="5" s="1"/>
  <c r="DE645" i="5" s="1"/>
  <c r="DD136" i="5"/>
  <c r="DD143" i="5"/>
  <c r="DD56" i="5"/>
  <c r="DD66" i="5" s="1"/>
  <c r="DF129" i="5"/>
  <c r="DE1283" i="5"/>
  <c r="DF1227" i="5"/>
  <c r="DE1236" i="5"/>
  <c r="DE1475" i="5" s="1"/>
  <c r="DE1473" i="5" s="1"/>
  <c r="DE1477" i="5" s="1"/>
  <c r="DE1260" i="5"/>
  <c r="DE1255" i="5"/>
  <c r="CL72" i="5" l="1"/>
  <c r="DE697" i="5"/>
  <c r="DE1109" i="5"/>
  <c r="DE1115" i="5" s="1"/>
  <c r="DE1108" i="5"/>
  <c r="DE1114" i="5" s="1"/>
  <c r="DE986" i="5"/>
  <c r="DE992" i="5" s="1"/>
  <c r="DE985" i="5"/>
  <c r="DE991" i="5" s="1"/>
  <c r="DD137" i="5"/>
  <c r="DF54" i="5"/>
  <c r="AH1308" i="5"/>
  <c r="DE1280" i="5"/>
  <c r="DF1233" i="5"/>
  <c r="DE1479" i="5"/>
  <c r="DE1478" i="5"/>
  <c r="DE1486" i="5" s="1"/>
  <c r="DE183" i="5"/>
  <c r="DF1252" i="5"/>
  <c r="DE1261" i="5"/>
  <c r="DE222" i="5" s="1"/>
  <c r="DE699" i="5" l="1"/>
  <c r="DE1116" i="5"/>
  <c r="DE123" i="5"/>
  <c r="DE649" i="5"/>
  <c r="DE113" i="5"/>
  <c r="DE993" i="5"/>
  <c r="DE647" i="5"/>
  <c r="DE112" i="5"/>
  <c r="DD141" i="5"/>
  <c r="AH1305" i="5"/>
  <c r="DE1297" i="5"/>
  <c r="DE1267" i="5"/>
  <c r="DE184" i="5"/>
  <c r="DF1258" i="5"/>
  <c r="DE236" i="5" l="1"/>
  <c r="DF1113" i="5"/>
  <c r="DE234" i="5"/>
  <c r="DF990" i="5"/>
  <c r="DE650" i="5"/>
  <c r="DD661" i="5"/>
  <c r="DE135" i="5"/>
  <c r="AH1325" i="5"/>
  <c r="AH1316" i="5"/>
  <c r="DE1298" i="5"/>
  <c r="DE1302" i="5"/>
  <c r="DE203" i="5"/>
  <c r="DF1111" i="5" l="1"/>
  <c r="DF1122" i="5" s="1"/>
  <c r="DF1119" i="5"/>
  <c r="DF996" i="5"/>
  <c r="DE931" i="5"/>
  <c r="DE933" i="5" s="1"/>
  <c r="AZ1397" i="5"/>
  <c r="AY1397" i="5"/>
  <c r="AX1397" i="5"/>
  <c r="AW1397" i="5"/>
  <c r="AV1397" i="5"/>
  <c r="AU1397" i="5"/>
  <c r="AT1397" i="5"/>
  <c r="AS1397" i="5"/>
  <c r="AR1397" i="5"/>
  <c r="AQ1397" i="5"/>
  <c r="AP1397" i="5"/>
  <c r="AO1397" i="5"/>
  <c r="AN1397" i="5"/>
  <c r="AM1397" i="5"/>
  <c r="AL1397" i="5"/>
  <c r="AK1397" i="5"/>
  <c r="AJ1397" i="5"/>
  <c r="AI1397" i="5"/>
  <c r="DE211" i="5"/>
  <c r="DF201" i="5" l="1"/>
  <c r="DF1128" i="5"/>
  <c r="DF117" i="5"/>
  <c r="DF122" i="5"/>
  <c r="DF202" i="5"/>
  <c r="DF1127" i="5"/>
  <c r="DF111" i="5"/>
  <c r="DF194" i="5"/>
  <c r="DF648" i="5"/>
  <c r="DF1004" i="5"/>
  <c r="AI1351" i="5"/>
  <c r="DE215" i="5"/>
  <c r="DF1129" i="5" l="1"/>
  <c r="DF1135" i="5" l="1"/>
  <c r="DE937" i="5"/>
  <c r="DE938" i="5" l="1"/>
  <c r="DE940" i="5" s="1"/>
  <c r="DF936" i="5" l="1"/>
  <c r="DE942" i="5" l="1"/>
  <c r="DE909" i="5" l="1"/>
  <c r="DE651" i="5" l="1"/>
  <c r="DE107" i="5"/>
  <c r="DE910" i="5"/>
  <c r="DE652" i="5" l="1"/>
  <c r="DF904" i="5"/>
  <c r="DE233" i="5"/>
  <c r="DF988" i="5" l="1"/>
  <c r="DF999" i="5" s="1"/>
  <c r="DF898" i="5"/>
  <c r="DF950" i="5"/>
  <c r="DF103" i="5" s="1"/>
  <c r="DE1167" i="5"/>
  <c r="DE1169" i="5" s="1"/>
  <c r="DF901" i="5"/>
  <c r="DF949" i="5"/>
  <c r="DF929" i="5"/>
  <c r="DF907" i="5"/>
  <c r="DF627" i="5" l="1"/>
  <c r="DF192" i="5"/>
  <c r="DE1173" i="5"/>
  <c r="DE1170" i="5"/>
  <c r="DE1171" i="5" s="1"/>
  <c r="DE1154" i="5" s="1"/>
  <c r="DF104" i="5"/>
  <c r="DF1207" i="5"/>
  <c r="DF626" i="5"/>
  <c r="DF189" i="5"/>
  <c r="DF105" i="5"/>
  <c r="DF1002" i="5"/>
  <c r="DF646" i="5"/>
  <c r="DF190" i="5"/>
  <c r="DF101" i="5"/>
  <c r="DF1005" i="5"/>
  <c r="DF191" i="5"/>
  <c r="DF102" i="5"/>
  <c r="DF1003" i="5"/>
  <c r="DF968" i="5"/>
  <c r="DF973" i="5" s="1"/>
  <c r="DF958" i="5"/>
  <c r="DF961" i="5" s="1"/>
  <c r="DF912" i="5"/>
  <c r="DF908" i="5"/>
  <c r="DF638" i="5" l="1"/>
  <c r="DF106" i="5"/>
  <c r="DE1153" i="5"/>
  <c r="DE654" i="5"/>
  <c r="DE130" i="5"/>
  <c r="DE653" i="5"/>
  <c r="DE131" i="5"/>
  <c r="DF1006" i="5"/>
  <c r="DF110" i="5"/>
  <c r="DF643" i="5"/>
  <c r="DF974" i="5"/>
  <c r="DF914" i="5"/>
  <c r="DF951" i="5"/>
  <c r="DE1155" i="5" l="1"/>
  <c r="DE59" i="5"/>
  <c r="DE655" i="5"/>
  <c r="DE60" i="5"/>
  <c r="DF226" i="5"/>
  <c r="DG966" i="5"/>
  <c r="DG970" i="5"/>
  <c r="DF628" i="5"/>
  <c r="DF195" i="5"/>
  <c r="DF114" i="5"/>
  <c r="DF1150" i="5" l="1"/>
  <c r="DE237" i="5"/>
  <c r="DE1189" i="5"/>
  <c r="DG972" i="5"/>
  <c r="DG971" i="5"/>
  <c r="DG976" i="5"/>
  <c r="DF1164" i="5" l="1"/>
  <c r="DF1160" i="5"/>
  <c r="DE262" i="5"/>
  <c r="DE1191" i="5"/>
  <c r="DG642" i="5"/>
  <c r="DG109" i="5"/>
  <c r="DG712" i="5"/>
  <c r="DG679" i="5"/>
  <c r="DG644" i="5"/>
  <c r="DF193" i="5" l="1"/>
  <c r="DF1152" i="5"/>
  <c r="DF1208" i="5"/>
  <c r="DE1193" i="5"/>
  <c r="DE1196" i="5" s="1"/>
  <c r="DE1185" i="5" s="1"/>
  <c r="DE1197" i="5"/>
  <c r="DG718" i="5"/>
  <c r="DG720" i="5" s="1"/>
  <c r="DG108" i="5"/>
  <c r="DG685" i="5"/>
  <c r="DF1291" i="5" l="1"/>
  <c r="DF1228" i="5"/>
  <c r="DE139" i="5"/>
  <c r="DE216" i="5"/>
  <c r="DE656" i="5"/>
  <c r="DE1184" i="5"/>
  <c r="DE658" i="5"/>
  <c r="DE140" i="5"/>
  <c r="DG687" i="5"/>
  <c r="DF1286" i="5" l="1"/>
  <c r="DF1467" i="5"/>
  <c r="DF1292" i="5" s="1"/>
  <c r="DF1290" i="5" s="1"/>
  <c r="DF1234" i="5"/>
  <c r="DF1253" i="5"/>
  <c r="DF1229" i="5"/>
  <c r="DE61" i="5"/>
  <c r="DE217" i="5"/>
  <c r="DE1186" i="5"/>
  <c r="DE132" i="5"/>
  <c r="DE657" i="5"/>
  <c r="DE659" i="5" s="1"/>
  <c r="DE62" i="5"/>
  <c r="DG754" i="5"/>
  <c r="DG753" i="5"/>
  <c r="DF1235" i="5" l="1"/>
  <c r="DF1283" i="5" s="1"/>
  <c r="DF1230" i="5"/>
  <c r="DF1287" i="5"/>
  <c r="DF1285" i="5" s="1"/>
  <c r="DF1284" i="5" s="1"/>
  <c r="DF1254" i="5"/>
  <c r="DF1259" i="5"/>
  <c r="DE63" i="5"/>
  <c r="DF214" i="5"/>
  <c r="DE248" i="5"/>
  <c r="DE225" i="5"/>
  <c r="DF622" i="5"/>
  <c r="DE247" i="5"/>
  <c r="DF1182" i="5"/>
  <c r="DE133" i="5"/>
  <c r="DE55" i="5"/>
  <c r="DG695" i="5"/>
  <c r="DG1151" i="5"/>
  <c r="DG696" i="5"/>
  <c r="DG1183" i="5"/>
  <c r="DG758" i="5"/>
  <c r="DE249" i="5" l="1"/>
  <c r="DE256" i="5" s="1"/>
  <c r="DF1236" i="5"/>
  <c r="DF1475" i="5" s="1"/>
  <c r="DF1473" i="5" s="1"/>
  <c r="DF1477" i="5" s="1"/>
  <c r="DG1227" i="5"/>
  <c r="DG1233" i="5" s="1"/>
  <c r="DF1280" i="5"/>
  <c r="DF1192" i="5"/>
  <c r="DF691" i="5"/>
  <c r="DF625" i="5"/>
  <c r="DF635" i="5" s="1"/>
  <c r="DF641" i="5" s="1"/>
  <c r="DF645" i="5" s="1"/>
  <c r="DE143" i="5"/>
  <c r="DE136" i="5"/>
  <c r="DE56" i="5"/>
  <c r="DE66" i="5" s="1"/>
  <c r="DG129" i="5"/>
  <c r="DF1260" i="5"/>
  <c r="DF1255" i="5"/>
  <c r="CM72" i="5" l="1"/>
  <c r="DF1479" i="5"/>
  <c r="DF1478" i="5"/>
  <c r="DF1486" i="5" s="1"/>
  <c r="DF1267" i="5"/>
  <c r="DF1297" i="5"/>
  <c r="DF697" i="5"/>
  <c r="DF1109" i="5"/>
  <c r="DF1115" i="5" s="1"/>
  <c r="DF1108" i="5"/>
  <c r="DF1114" i="5" s="1"/>
  <c r="DF986" i="5"/>
  <c r="DF992" i="5" s="1"/>
  <c r="DF985" i="5"/>
  <c r="DF991" i="5" s="1"/>
  <c r="DE137" i="5"/>
  <c r="DG54" i="5"/>
  <c r="DF183" i="5"/>
  <c r="DG1252" i="5"/>
  <c r="DF1261" i="5"/>
  <c r="DF222" i="5" s="1"/>
  <c r="DF1298" i="5" l="1"/>
  <c r="DF1302" i="5"/>
  <c r="DF699" i="5"/>
  <c r="DF1116" i="5"/>
  <c r="DF123" i="5"/>
  <c r="DF649" i="5"/>
  <c r="DF113" i="5"/>
  <c r="DF993" i="5"/>
  <c r="DF647" i="5"/>
  <c r="DF112" i="5"/>
  <c r="DE141" i="5"/>
  <c r="DF184" i="5"/>
  <c r="DG1258" i="5"/>
  <c r="DF236" i="5" l="1"/>
  <c r="DG1113" i="5"/>
  <c r="DF234" i="5"/>
  <c r="DG990" i="5"/>
  <c r="DF650" i="5"/>
  <c r="DE661" i="5"/>
  <c r="DF135" i="5"/>
  <c r="DF203" i="5"/>
  <c r="DG1111" i="5" l="1"/>
  <c r="DG1122" i="5" s="1"/>
  <c r="DG1119" i="5"/>
  <c r="DG996" i="5"/>
  <c r="DF931" i="5"/>
  <c r="DF933" i="5" s="1"/>
  <c r="DF211" i="5"/>
  <c r="DG201" i="5" l="1"/>
  <c r="DG1128" i="5"/>
  <c r="DG117" i="5"/>
  <c r="DG122" i="5"/>
  <c r="DG202" i="5"/>
  <c r="DG1127" i="5"/>
  <c r="DG194" i="5"/>
  <c r="DG111" i="5"/>
  <c r="DG648" i="5"/>
  <c r="DG1004" i="5"/>
  <c r="DF215" i="5"/>
  <c r="DG1129" i="5" l="1"/>
  <c r="DG1135" i="5" l="1"/>
  <c r="DF937" i="5"/>
  <c r="DF938" i="5" l="1"/>
  <c r="DF940" i="5" s="1"/>
  <c r="DG936" i="5" l="1"/>
  <c r="DF942" i="5" l="1"/>
  <c r="DF909" i="5" l="1"/>
  <c r="DF107" i="5" l="1"/>
  <c r="DF651" i="5"/>
  <c r="DF910" i="5"/>
  <c r="DF652" i="5" l="1"/>
  <c r="DF233" i="5"/>
  <c r="DG904" i="5"/>
  <c r="DG988" i="5" l="1"/>
  <c r="DG999" i="5" s="1"/>
  <c r="DG898" i="5"/>
  <c r="DG950" i="5"/>
  <c r="DG103" i="5" s="1"/>
  <c r="DF1167" i="5"/>
  <c r="DF1169" i="5" s="1"/>
  <c r="DG901" i="5"/>
  <c r="DG949" i="5"/>
  <c r="DG929" i="5"/>
  <c r="DG907" i="5"/>
  <c r="DG627" i="5" l="1"/>
  <c r="DG192" i="5"/>
  <c r="DF1173" i="5"/>
  <c r="DF1170" i="5"/>
  <c r="DF1171" i="5" s="1"/>
  <c r="DF1154" i="5" s="1"/>
  <c r="DG104" i="5"/>
  <c r="DG1207" i="5"/>
  <c r="DG626" i="5"/>
  <c r="DG189" i="5"/>
  <c r="DG105" i="5"/>
  <c r="DG1002" i="5"/>
  <c r="DG646" i="5"/>
  <c r="DG190" i="5"/>
  <c r="DG101" i="5"/>
  <c r="DG1005" i="5"/>
  <c r="DG191" i="5"/>
  <c r="DG102" i="5"/>
  <c r="DG1003" i="5"/>
  <c r="DG968" i="5"/>
  <c r="DG973" i="5" s="1"/>
  <c r="DG958" i="5"/>
  <c r="DG961" i="5" s="1"/>
  <c r="DG912" i="5"/>
  <c r="DG908" i="5"/>
  <c r="DF1153" i="5" l="1"/>
  <c r="DF654" i="5"/>
  <c r="DF130" i="5"/>
  <c r="DF653" i="5"/>
  <c r="DF131" i="5"/>
  <c r="DG1006" i="5"/>
  <c r="DG110" i="5"/>
  <c r="DG643" i="5"/>
  <c r="DG974" i="5"/>
  <c r="DG914" i="5"/>
  <c r="DG951" i="5"/>
  <c r="DG638" i="5"/>
  <c r="DG106" i="5"/>
  <c r="DF1155" i="5" l="1"/>
  <c r="DF59" i="5"/>
  <c r="DF655" i="5"/>
  <c r="DF60" i="5"/>
  <c r="DG226" i="5"/>
  <c r="DH966" i="5"/>
  <c r="DH970" i="5"/>
  <c r="DG628" i="5"/>
  <c r="DG195" i="5"/>
  <c r="DG114" i="5"/>
  <c r="DG1150" i="5" l="1"/>
  <c r="DF237" i="5"/>
  <c r="DF1189" i="5"/>
  <c r="DH972" i="5"/>
  <c r="DH971" i="5"/>
  <c r="DH976" i="5"/>
  <c r="DG1164" i="5" l="1"/>
  <c r="DG1160" i="5"/>
  <c r="DF262" i="5"/>
  <c r="DF1191" i="5"/>
  <c r="DH642" i="5"/>
  <c r="DH109" i="5"/>
  <c r="DH712" i="5"/>
  <c r="DH679" i="5"/>
  <c r="DH644" i="5"/>
  <c r="DG193" i="5" l="1"/>
  <c r="DG1152" i="5"/>
  <c r="DG1208" i="5"/>
  <c r="DF1193" i="5"/>
  <c r="DF1196" i="5" s="1"/>
  <c r="DF1185" i="5" s="1"/>
  <c r="DF1197" i="5"/>
  <c r="DH718" i="5"/>
  <c r="DH720" i="5" s="1"/>
  <c r="DH108" i="5"/>
  <c r="DH685" i="5"/>
  <c r="DG1291" i="5" l="1"/>
  <c r="DG1228" i="5"/>
  <c r="DF139" i="5"/>
  <c r="DF216" i="5"/>
  <c r="DF656" i="5"/>
  <c r="DF1184" i="5"/>
  <c r="DF658" i="5"/>
  <c r="DF140" i="5"/>
  <c r="DH687" i="5"/>
  <c r="DG1467" i="5" l="1"/>
  <c r="DG1292" i="5" s="1"/>
  <c r="DG1290" i="5" s="1"/>
  <c r="DG1286" i="5"/>
  <c r="DG1234" i="5"/>
  <c r="DG1253" i="5"/>
  <c r="DG1229" i="5"/>
  <c r="DF61" i="5"/>
  <c r="DF217" i="5"/>
  <c r="DF1186" i="5"/>
  <c r="DF132" i="5"/>
  <c r="DF657" i="5"/>
  <c r="DF659" i="5" s="1"/>
  <c r="DF62" i="5"/>
  <c r="DH754" i="5"/>
  <c r="DH753" i="5"/>
  <c r="DG1235" i="5" l="1"/>
  <c r="DG1283" i="5" s="1"/>
  <c r="DG1230" i="5"/>
  <c r="DG1287" i="5"/>
  <c r="DG1285" i="5" s="1"/>
  <c r="DG1284" i="5" s="1"/>
  <c r="DG1254" i="5"/>
  <c r="DG1259" i="5"/>
  <c r="DF63" i="5"/>
  <c r="DG214" i="5"/>
  <c r="DF248" i="5"/>
  <c r="DF225" i="5"/>
  <c r="DG622" i="5"/>
  <c r="DF247" i="5"/>
  <c r="DG1182" i="5"/>
  <c r="DF133" i="5"/>
  <c r="DF55" i="5"/>
  <c r="DH695" i="5"/>
  <c r="DH1151" i="5"/>
  <c r="DH696" i="5"/>
  <c r="DH1183" i="5"/>
  <c r="DH758" i="5"/>
  <c r="DF249" i="5" l="1"/>
  <c r="DF256" i="5" s="1"/>
  <c r="DH1227" i="5"/>
  <c r="DH1233" i="5" s="1"/>
  <c r="DG1236" i="5"/>
  <c r="DG1475" i="5" s="1"/>
  <c r="DG1473" i="5" s="1"/>
  <c r="DG1477" i="5" s="1"/>
  <c r="DG1280" i="5"/>
  <c r="DG1192" i="5"/>
  <c r="DG691" i="5"/>
  <c r="DG625" i="5"/>
  <c r="DG635" i="5" s="1"/>
  <c r="DG641" i="5" s="1"/>
  <c r="DG645" i="5" s="1"/>
  <c r="DF136" i="5"/>
  <c r="DF143" i="5"/>
  <c r="DF56" i="5"/>
  <c r="DF66" i="5" s="1"/>
  <c r="DH129" i="5"/>
  <c r="DG1260" i="5"/>
  <c r="DG1255" i="5"/>
  <c r="CN72" i="5" l="1"/>
  <c r="DG1479" i="5"/>
  <c r="DG1478" i="5"/>
  <c r="DG1486" i="5" s="1"/>
  <c r="DG1297" i="5"/>
  <c r="DG1267" i="5"/>
  <c r="DG697" i="5"/>
  <c r="DG1109" i="5"/>
  <c r="DG1115" i="5" s="1"/>
  <c r="DG1108" i="5"/>
  <c r="DG1114" i="5" s="1"/>
  <c r="DG986" i="5"/>
  <c r="DG992" i="5" s="1"/>
  <c r="DG985" i="5"/>
  <c r="DG991" i="5" s="1"/>
  <c r="DF137" i="5"/>
  <c r="DH54" i="5"/>
  <c r="DG183" i="5"/>
  <c r="DH1252" i="5"/>
  <c r="DG1261" i="5"/>
  <c r="DG222" i="5" s="1"/>
  <c r="DG1298" i="5" l="1"/>
  <c r="DG1302" i="5"/>
  <c r="DG699" i="5"/>
  <c r="DG1116" i="5"/>
  <c r="DG123" i="5"/>
  <c r="DG649" i="5"/>
  <c r="DG113" i="5"/>
  <c r="DG993" i="5"/>
  <c r="DG647" i="5"/>
  <c r="DG112" i="5"/>
  <c r="DF141" i="5"/>
  <c r="DG184" i="5"/>
  <c r="DH1258" i="5"/>
  <c r="DG236" i="5" l="1"/>
  <c r="DH1113" i="5"/>
  <c r="DG234" i="5"/>
  <c r="DH990" i="5"/>
  <c r="DG650" i="5"/>
  <c r="DF661" i="5"/>
  <c r="DG135" i="5"/>
  <c r="DG203" i="5"/>
  <c r="DH1111" i="5" l="1"/>
  <c r="DH1122" i="5" s="1"/>
  <c r="DH1119" i="5"/>
  <c r="DH996" i="5"/>
  <c r="DG931" i="5"/>
  <c r="DG933" i="5" s="1"/>
  <c r="DG211" i="5"/>
  <c r="DH201" i="5" l="1"/>
  <c r="DH1128" i="5"/>
  <c r="DH117" i="5"/>
  <c r="DH122" i="5"/>
  <c r="DH202" i="5"/>
  <c r="DH1127" i="5"/>
  <c r="DH111" i="5"/>
  <c r="DH194" i="5"/>
  <c r="DH648" i="5"/>
  <c r="DH1004" i="5"/>
  <c r="DG215" i="5"/>
  <c r="DH1129" i="5" l="1"/>
  <c r="DH1135" i="5" l="1"/>
  <c r="DG937" i="5"/>
  <c r="DG938" i="5" l="1"/>
  <c r="DG940" i="5" s="1"/>
  <c r="DH936" i="5" l="1"/>
  <c r="DG942" i="5" l="1"/>
  <c r="DG909" i="5" l="1"/>
  <c r="DG107" i="5" l="1"/>
  <c r="DG651" i="5"/>
  <c r="DG910" i="5"/>
  <c r="DG652" i="5" l="1"/>
  <c r="DG233" i="5"/>
  <c r="DH904" i="5"/>
  <c r="DH988" i="5" l="1"/>
  <c r="DH999" i="5" s="1"/>
  <c r="DH898" i="5"/>
  <c r="DH950" i="5"/>
  <c r="DH103" i="5" s="1"/>
  <c r="DG1167" i="5"/>
  <c r="DG1169" i="5" s="1"/>
  <c r="DH901" i="5"/>
  <c r="DH949" i="5"/>
  <c r="DH929" i="5"/>
  <c r="DH907" i="5"/>
  <c r="DH627" i="5" l="1"/>
  <c r="DH192" i="5"/>
  <c r="DG1173" i="5"/>
  <c r="DG1170" i="5"/>
  <c r="DG1171" i="5" s="1"/>
  <c r="DG1154" i="5" s="1"/>
  <c r="DH104" i="5"/>
  <c r="DH1207" i="5"/>
  <c r="DH626" i="5"/>
  <c r="DH189" i="5"/>
  <c r="DH105" i="5"/>
  <c r="DH1002" i="5"/>
  <c r="DH646" i="5"/>
  <c r="DH190" i="5"/>
  <c r="DH101" i="5"/>
  <c r="DH1005" i="5"/>
  <c r="DH191" i="5"/>
  <c r="DH102" i="5"/>
  <c r="DH1003" i="5"/>
  <c r="DH968" i="5"/>
  <c r="DH973" i="5" s="1"/>
  <c r="DH958" i="5"/>
  <c r="DH961" i="5" s="1"/>
  <c r="DH912" i="5"/>
  <c r="DH908" i="5"/>
  <c r="DG1153" i="5" l="1"/>
  <c r="DG654" i="5"/>
  <c r="DG130" i="5"/>
  <c r="DG653" i="5"/>
  <c r="DG131" i="5"/>
  <c r="DH1006" i="5"/>
  <c r="DH110" i="5"/>
  <c r="DH643" i="5"/>
  <c r="DH974" i="5"/>
  <c r="DH914" i="5"/>
  <c r="DH951" i="5"/>
  <c r="DH638" i="5"/>
  <c r="DH106" i="5"/>
  <c r="DG1155" i="5" l="1"/>
  <c r="DG59" i="5"/>
  <c r="DG655" i="5"/>
  <c r="DG60" i="5"/>
  <c r="DH226" i="5"/>
  <c r="DI966" i="5"/>
  <c r="DI970" i="5"/>
  <c r="DH628" i="5"/>
  <c r="DH195" i="5"/>
  <c r="DH114" i="5"/>
  <c r="DH1150" i="5" l="1"/>
  <c r="DG237" i="5"/>
  <c r="DG1189" i="5"/>
  <c r="DI972" i="5"/>
  <c r="DI971" i="5"/>
  <c r="DI976" i="5"/>
  <c r="DH1164" i="5" l="1"/>
  <c r="DH1160" i="5"/>
  <c r="DG262" i="5"/>
  <c r="DG1191" i="5"/>
  <c r="DI642" i="5"/>
  <c r="DI109" i="5"/>
  <c r="DI712" i="5"/>
  <c r="DI679" i="5"/>
  <c r="DI644" i="5"/>
  <c r="DH193" i="5" l="1"/>
  <c r="DH1152" i="5"/>
  <c r="DH1208" i="5"/>
  <c r="DG1193" i="5"/>
  <c r="DG1196" i="5" s="1"/>
  <c r="DG1185" i="5" s="1"/>
  <c r="DG1197" i="5"/>
  <c r="DI718" i="5"/>
  <c r="DI720" i="5" s="1"/>
  <c r="DI108" i="5"/>
  <c r="DI685" i="5"/>
  <c r="DH1291" i="5" l="1"/>
  <c r="DH1228" i="5"/>
  <c r="DG139" i="5"/>
  <c r="DG216" i="5"/>
  <c r="DG656" i="5"/>
  <c r="DG1184" i="5"/>
  <c r="DG658" i="5"/>
  <c r="DG140" i="5"/>
  <c r="DI687" i="5"/>
  <c r="DH1467" i="5" l="1"/>
  <c r="DH1292" i="5" s="1"/>
  <c r="DH1290" i="5" s="1"/>
  <c r="DH1286" i="5"/>
  <c r="DH1234" i="5"/>
  <c r="DH1253" i="5"/>
  <c r="DH1229" i="5"/>
  <c r="DG61" i="5"/>
  <c r="DG217" i="5"/>
  <c r="DG1186" i="5"/>
  <c r="DG132" i="5"/>
  <c r="DG657" i="5"/>
  <c r="DG659" i="5" s="1"/>
  <c r="DG62" i="5"/>
  <c r="DI754" i="5"/>
  <c r="DI753" i="5"/>
  <c r="DH1235" i="5" l="1"/>
  <c r="DH1283" i="5" s="1"/>
  <c r="DH1230" i="5"/>
  <c r="DH1287" i="5"/>
  <c r="DH1285" i="5" s="1"/>
  <c r="DH1284" i="5" s="1"/>
  <c r="DH1254" i="5"/>
  <c r="DH1259" i="5"/>
  <c r="DG63" i="5"/>
  <c r="DH214" i="5"/>
  <c r="DG248" i="5"/>
  <c r="DG225" i="5"/>
  <c r="DH622" i="5"/>
  <c r="DG247" i="5"/>
  <c r="DH1182" i="5"/>
  <c r="DG133" i="5"/>
  <c r="DG55" i="5"/>
  <c r="DI695" i="5"/>
  <c r="DI1151" i="5"/>
  <c r="DI696" i="5"/>
  <c r="DI1183" i="5"/>
  <c r="DI758" i="5"/>
  <c r="DH1236" i="5" l="1"/>
  <c r="DH1475" i="5" s="1"/>
  <c r="DH1473" i="5" s="1"/>
  <c r="DH1477" i="5" s="1"/>
  <c r="DI1227" i="5"/>
  <c r="DI1233" i="5" s="1"/>
  <c r="DH1280" i="5"/>
  <c r="DH1192" i="5"/>
  <c r="DH691" i="5"/>
  <c r="DH625" i="5"/>
  <c r="DH635" i="5" s="1"/>
  <c r="DH641" i="5" s="1"/>
  <c r="DH645" i="5" s="1"/>
  <c r="DG136" i="5"/>
  <c r="DG143" i="5"/>
  <c r="DG56" i="5"/>
  <c r="DG66" i="5" s="1"/>
  <c r="DI129" i="5"/>
  <c r="DG249" i="5"/>
  <c r="DH1260" i="5"/>
  <c r="DH1255" i="5"/>
  <c r="CO72" i="5" l="1"/>
  <c r="DH1479" i="5"/>
  <c r="DH1478" i="5"/>
  <c r="DH1486" i="5" s="1"/>
  <c r="DH1297" i="5"/>
  <c r="DH1267" i="5"/>
  <c r="DH697" i="5"/>
  <c r="DH1109" i="5"/>
  <c r="DH1115" i="5" s="1"/>
  <c r="DH1108" i="5"/>
  <c r="DH1114" i="5" s="1"/>
  <c r="DH986" i="5"/>
  <c r="DH992" i="5" s="1"/>
  <c r="DH985" i="5"/>
  <c r="DH991" i="5" s="1"/>
  <c r="DG137" i="5"/>
  <c r="DI54" i="5"/>
  <c r="DG256" i="5"/>
  <c r="DH183" i="5"/>
  <c r="DI1252" i="5"/>
  <c r="DH1261" i="5"/>
  <c r="DH222" i="5" s="1"/>
  <c r="DH1298" i="5" l="1"/>
  <c r="DH1302" i="5"/>
  <c r="DH699" i="5"/>
  <c r="DH1116" i="5"/>
  <c r="DH123" i="5"/>
  <c r="DH649" i="5"/>
  <c r="DH113" i="5"/>
  <c r="DH993" i="5"/>
  <c r="DH647" i="5"/>
  <c r="DH112" i="5"/>
  <c r="DG141" i="5"/>
  <c r="DH184" i="5"/>
  <c r="DI1258" i="5"/>
  <c r="DH236" i="5" l="1"/>
  <c r="DI1113" i="5"/>
  <c r="DH234" i="5"/>
  <c r="DI990" i="5"/>
  <c r="DH650" i="5"/>
  <c r="DG661" i="5"/>
  <c r="DH135" i="5"/>
  <c r="DH203" i="5"/>
  <c r="DI1111" i="5" l="1"/>
  <c r="DI1122" i="5" s="1"/>
  <c r="DI1119" i="5"/>
  <c r="DI996" i="5"/>
  <c r="DH931" i="5"/>
  <c r="DH933" i="5" s="1"/>
  <c r="DH211" i="5"/>
  <c r="DI201" i="5" l="1"/>
  <c r="DI1128" i="5"/>
  <c r="DI117" i="5"/>
  <c r="DI122" i="5"/>
  <c r="DI202" i="5"/>
  <c r="DI1127" i="5"/>
  <c r="DI194" i="5"/>
  <c r="DI111" i="5"/>
  <c r="DI648" i="5"/>
  <c r="DI1004" i="5"/>
  <c r="DH215" i="5"/>
  <c r="DI1129" i="5" l="1"/>
  <c r="DI1133" i="5" l="1"/>
  <c r="DF1133" i="5"/>
  <c r="DH1133" i="5"/>
  <c r="DG1133" i="5"/>
  <c r="DI1135" i="5"/>
  <c r="DH937" i="5"/>
  <c r="DI1139" i="5" l="1"/>
  <c r="DI1138" i="5"/>
  <c r="DI1143" i="5" s="1"/>
  <c r="DF1138" i="5"/>
  <c r="DF1139" i="5"/>
  <c r="DH1139" i="5"/>
  <c r="DH1138" i="5"/>
  <c r="DH1143" i="5" s="1"/>
  <c r="DG1139" i="5"/>
  <c r="DG1138" i="5"/>
  <c r="DG1143" i="5" s="1"/>
  <c r="DH938" i="5"/>
  <c r="DH940" i="5" s="1"/>
  <c r="DF1143" i="5" l="1"/>
  <c r="DI936" i="5"/>
  <c r="DH942" i="5" l="1"/>
  <c r="DH909" i="5" l="1"/>
  <c r="DH107" i="5" l="1"/>
  <c r="DH651" i="5"/>
  <c r="DH910" i="5"/>
  <c r="DH652" i="5" l="1"/>
  <c r="DH233" i="5"/>
  <c r="DI904" i="5"/>
  <c r="DI988" i="5" l="1"/>
  <c r="DI999" i="5" s="1"/>
  <c r="DI898" i="5"/>
  <c r="DI950" i="5"/>
  <c r="DI103" i="5" s="1"/>
  <c r="DH1167" i="5"/>
  <c r="DH1169" i="5" s="1"/>
  <c r="DI901" i="5"/>
  <c r="DI949" i="5"/>
  <c r="DI929" i="5"/>
  <c r="DI907" i="5"/>
  <c r="DI627" i="5" l="1"/>
  <c r="DI192" i="5"/>
  <c r="DH1173" i="5"/>
  <c r="DH1170" i="5"/>
  <c r="DH1171" i="5" s="1"/>
  <c r="DH1154" i="5" s="1"/>
  <c r="DI104" i="5"/>
  <c r="DI1207" i="5"/>
  <c r="DI626" i="5"/>
  <c r="DI189" i="5"/>
  <c r="DI105" i="5"/>
  <c r="DI1002" i="5"/>
  <c r="DI646" i="5"/>
  <c r="DI190" i="5"/>
  <c r="DI101" i="5"/>
  <c r="DI1005" i="5"/>
  <c r="DI191" i="5"/>
  <c r="DI102" i="5"/>
  <c r="DI1003" i="5"/>
  <c r="DI968" i="5"/>
  <c r="DI973" i="5" s="1"/>
  <c r="DI958" i="5"/>
  <c r="DI961" i="5" s="1"/>
  <c r="DI912" i="5"/>
  <c r="DI908" i="5"/>
  <c r="DI638" i="5" l="1"/>
  <c r="DI106" i="5"/>
  <c r="DH1153" i="5"/>
  <c r="DH654" i="5"/>
  <c r="DH130" i="5"/>
  <c r="DH653" i="5"/>
  <c r="DH131" i="5"/>
  <c r="DI1006" i="5"/>
  <c r="DI110" i="5"/>
  <c r="DI643" i="5"/>
  <c r="DI974" i="5"/>
  <c r="DI914" i="5"/>
  <c r="DI951" i="5"/>
  <c r="DH1155" i="5" l="1"/>
  <c r="DH59" i="5"/>
  <c r="DH655" i="5"/>
  <c r="DH60" i="5"/>
  <c r="DF1010" i="5"/>
  <c r="DH1010" i="5"/>
  <c r="DI1010" i="5"/>
  <c r="DG1010" i="5"/>
  <c r="DI226" i="5"/>
  <c r="DJ966" i="5"/>
  <c r="DJ970" i="5"/>
  <c r="DI628" i="5"/>
  <c r="DI195" i="5"/>
  <c r="DI114" i="5"/>
  <c r="DG1013" i="5" l="1"/>
  <c r="DG1012" i="5"/>
  <c r="DG1017" i="5" s="1"/>
  <c r="DI1012" i="5"/>
  <c r="DI1017" i="5" s="1"/>
  <c r="DI1013" i="5"/>
  <c r="DH1013" i="5"/>
  <c r="DH1012" i="5"/>
  <c r="DH1017" i="5" s="1"/>
  <c r="DF1013" i="5"/>
  <c r="DF1012" i="5"/>
  <c r="DI1150" i="5"/>
  <c r="DH237" i="5"/>
  <c r="DH1189" i="5"/>
  <c r="DJ972" i="5"/>
  <c r="DJ971" i="5"/>
  <c r="DJ976" i="5"/>
  <c r="DI1164" i="5" l="1"/>
  <c r="DI1160" i="5"/>
  <c r="DH262" i="5"/>
  <c r="DH1191" i="5"/>
  <c r="DF1017" i="5"/>
  <c r="DJ642" i="5"/>
  <c r="DJ109" i="5"/>
  <c r="DJ712" i="5"/>
  <c r="DJ679" i="5"/>
  <c r="DJ644" i="5"/>
  <c r="DI193" i="5" l="1"/>
  <c r="DI1152" i="5"/>
  <c r="DI1208" i="5"/>
  <c r="DH1193" i="5"/>
  <c r="DH1196" i="5" s="1"/>
  <c r="DH1185" i="5" s="1"/>
  <c r="DH1197" i="5"/>
  <c r="DJ718" i="5"/>
  <c r="DJ720" i="5" s="1"/>
  <c r="DJ108" i="5"/>
  <c r="DJ685" i="5"/>
  <c r="DI1291" i="5" l="1"/>
  <c r="DI1228" i="5"/>
  <c r="DH139" i="5"/>
  <c r="DH216" i="5"/>
  <c r="DH656" i="5"/>
  <c r="DH1184" i="5"/>
  <c r="DH658" i="5"/>
  <c r="DH140" i="5"/>
  <c r="DJ687" i="5"/>
  <c r="DI1467" i="5" l="1"/>
  <c r="DI1292" i="5" s="1"/>
  <c r="DI1290" i="5" s="1"/>
  <c r="DI1286" i="5"/>
  <c r="AI1310" i="5"/>
  <c r="DI1234" i="5"/>
  <c r="DI1253" i="5"/>
  <c r="DI1229" i="5"/>
  <c r="DH61" i="5"/>
  <c r="DH217" i="5"/>
  <c r="DH1186" i="5"/>
  <c r="DH132" i="5"/>
  <c r="DH657" i="5"/>
  <c r="DH659" i="5" s="1"/>
  <c r="DH62" i="5"/>
  <c r="DJ754" i="5"/>
  <c r="DJ753" i="5"/>
  <c r="DI1287" i="5" l="1"/>
  <c r="DI1285" i="5" s="1"/>
  <c r="DI1284" i="5" s="1"/>
  <c r="AI1311" i="5"/>
  <c r="AI1309" i="5" s="1"/>
  <c r="DI1254" i="5"/>
  <c r="DI1259" i="5"/>
  <c r="DH63" i="5"/>
  <c r="DI214" i="5"/>
  <c r="DH248" i="5"/>
  <c r="DH225" i="5"/>
  <c r="DI622" i="5"/>
  <c r="DH247" i="5"/>
  <c r="DI1182" i="5"/>
  <c r="DH133" i="5"/>
  <c r="DH55" i="5"/>
  <c r="DJ695" i="5"/>
  <c r="DJ1151" i="5"/>
  <c r="DJ696" i="5"/>
  <c r="DJ1183" i="5"/>
  <c r="DJ758" i="5"/>
  <c r="DI1235" i="5"/>
  <c r="DI1230" i="5"/>
  <c r="DH249" i="5" l="1"/>
  <c r="DH256" i="5" s="1"/>
  <c r="DI1192" i="5"/>
  <c r="DI691" i="5"/>
  <c r="DI625" i="5"/>
  <c r="DI635" i="5" s="1"/>
  <c r="DI641" i="5" s="1"/>
  <c r="DI645" i="5" s="1"/>
  <c r="DH143" i="5"/>
  <c r="DH136" i="5"/>
  <c r="DH56" i="5"/>
  <c r="DH66" i="5" s="1"/>
  <c r="DJ129" i="5"/>
  <c r="DI1283" i="5"/>
  <c r="DJ1227" i="5"/>
  <c r="DI1236" i="5"/>
  <c r="DI1475" i="5" s="1"/>
  <c r="DI1473" i="5" s="1"/>
  <c r="DI1477" i="5" s="1"/>
  <c r="DI1260" i="5"/>
  <c r="DI1255" i="5"/>
  <c r="CP72" i="5" l="1"/>
  <c r="DI697" i="5"/>
  <c r="DI1109" i="5"/>
  <c r="DI1115" i="5" s="1"/>
  <c r="DI1108" i="5"/>
  <c r="DI1114" i="5" s="1"/>
  <c r="DI986" i="5"/>
  <c r="DI992" i="5" s="1"/>
  <c r="DI985" i="5"/>
  <c r="DI991" i="5" s="1"/>
  <c r="DH137" i="5"/>
  <c r="DJ54" i="5"/>
  <c r="AI1308" i="5"/>
  <c r="DI1280" i="5"/>
  <c r="DJ1233" i="5"/>
  <c r="DI1479" i="5"/>
  <c r="DI1478" i="5"/>
  <c r="DI1486" i="5" s="1"/>
  <c r="DI183" i="5"/>
  <c r="DJ1252" i="5"/>
  <c r="DI1261" i="5"/>
  <c r="DI222" i="5" s="1"/>
  <c r="DI699" i="5" l="1"/>
  <c r="DI1116" i="5"/>
  <c r="DI123" i="5"/>
  <c r="DI649" i="5"/>
  <c r="DI113" i="5"/>
  <c r="DI993" i="5"/>
  <c r="DI647" i="5"/>
  <c r="DI112" i="5"/>
  <c r="DH141" i="5"/>
  <c r="AI1305" i="5"/>
  <c r="DI1297" i="5"/>
  <c r="DI1267" i="5"/>
  <c r="DI184" i="5"/>
  <c r="DJ1258" i="5"/>
  <c r="DI236" i="5" l="1"/>
  <c r="DJ1113" i="5"/>
  <c r="DI234" i="5"/>
  <c r="DJ990" i="5"/>
  <c r="DI650" i="5"/>
  <c r="DH661" i="5"/>
  <c r="DI135" i="5"/>
  <c r="AI1316" i="5"/>
  <c r="AI1325" i="5"/>
  <c r="DI1298" i="5"/>
  <c r="DI1302" i="5"/>
  <c r="DI203" i="5"/>
  <c r="DJ1111" i="5" l="1"/>
  <c r="DJ1122" i="5" s="1"/>
  <c r="DJ1119" i="5"/>
  <c r="DJ996" i="5"/>
  <c r="DI931" i="5"/>
  <c r="DI933" i="5" s="1"/>
  <c r="AZ1398" i="5"/>
  <c r="AY1398" i="5"/>
  <c r="AX1398" i="5"/>
  <c r="AW1398" i="5"/>
  <c r="AV1398" i="5"/>
  <c r="AU1398" i="5"/>
  <c r="AT1398" i="5"/>
  <c r="AS1398" i="5"/>
  <c r="AR1398" i="5"/>
  <c r="AQ1398" i="5"/>
  <c r="AP1398" i="5"/>
  <c r="AO1398" i="5"/>
  <c r="AN1398" i="5"/>
  <c r="AM1398" i="5"/>
  <c r="AL1398" i="5"/>
  <c r="AK1398" i="5"/>
  <c r="AJ1398" i="5"/>
  <c r="DI211" i="5"/>
  <c r="DJ201" i="5" l="1"/>
  <c r="DJ1128" i="5"/>
  <c r="DJ117" i="5"/>
  <c r="DJ122" i="5"/>
  <c r="DJ202" i="5"/>
  <c r="DJ1127" i="5"/>
  <c r="DJ111" i="5"/>
  <c r="DJ194" i="5"/>
  <c r="DJ648" i="5"/>
  <c r="DJ1004" i="5"/>
  <c r="AJ1352" i="5"/>
  <c r="DI215" i="5"/>
  <c r="DJ1129" i="5" l="1"/>
  <c r="DJ1135" i="5" l="1"/>
  <c r="DI937" i="5"/>
  <c r="DI938" i="5" l="1"/>
  <c r="DI940" i="5" s="1"/>
  <c r="DJ936" i="5" l="1"/>
  <c r="DI942" i="5" l="1"/>
  <c r="DI909" i="5" l="1"/>
  <c r="DI651" i="5" l="1"/>
  <c r="DI107" i="5"/>
  <c r="DI910" i="5"/>
  <c r="DI652" i="5" l="1"/>
  <c r="DJ904" i="5"/>
  <c r="DI233" i="5"/>
  <c r="DJ988" i="5" l="1"/>
  <c r="DJ999" i="5" s="1"/>
  <c r="DJ898" i="5"/>
  <c r="DJ950" i="5"/>
  <c r="DJ103" i="5" s="1"/>
  <c r="DI1167" i="5"/>
  <c r="DI1169" i="5" s="1"/>
  <c r="DJ901" i="5"/>
  <c r="DJ949" i="5"/>
  <c r="DJ929" i="5"/>
  <c r="DJ907" i="5"/>
  <c r="DJ627" i="5" l="1"/>
  <c r="DJ192" i="5"/>
  <c r="DI1173" i="5"/>
  <c r="DI1170" i="5"/>
  <c r="DI1171" i="5" s="1"/>
  <c r="DI1154" i="5" s="1"/>
  <c r="DJ104" i="5"/>
  <c r="DJ1207" i="5"/>
  <c r="DJ626" i="5"/>
  <c r="DJ189" i="5"/>
  <c r="DJ105" i="5"/>
  <c r="DJ1002" i="5"/>
  <c r="DJ646" i="5"/>
  <c r="DJ190" i="5"/>
  <c r="DJ101" i="5"/>
  <c r="DJ1005" i="5"/>
  <c r="DJ191" i="5"/>
  <c r="DJ102" i="5"/>
  <c r="DJ1003" i="5"/>
  <c r="DJ968" i="5"/>
  <c r="DJ973" i="5" s="1"/>
  <c r="DJ958" i="5"/>
  <c r="DJ961" i="5" s="1"/>
  <c r="DJ912" i="5"/>
  <c r="DJ908" i="5"/>
  <c r="DJ638" i="5" l="1"/>
  <c r="DJ106" i="5"/>
  <c r="DI1153" i="5"/>
  <c r="DI654" i="5"/>
  <c r="DI130" i="5"/>
  <c r="DI653" i="5"/>
  <c r="DI131" i="5"/>
  <c r="DJ1006" i="5"/>
  <c r="DJ110" i="5"/>
  <c r="DJ643" i="5"/>
  <c r="DJ974" i="5"/>
  <c r="DJ914" i="5"/>
  <c r="DJ951" i="5"/>
  <c r="DI1155" i="5" l="1"/>
  <c r="DI59" i="5"/>
  <c r="DI655" i="5"/>
  <c r="DI60" i="5"/>
  <c r="DJ226" i="5"/>
  <c r="DK966" i="5"/>
  <c r="DK970" i="5"/>
  <c r="DJ628" i="5"/>
  <c r="DJ195" i="5"/>
  <c r="DJ114" i="5"/>
  <c r="DJ1150" i="5" l="1"/>
  <c r="DI237" i="5"/>
  <c r="DI1189" i="5"/>
  <c r="DK972" i="5"/>
  <c r="DK971" i="5"/>
  <c r="DK976" i="5"/>
  <c r="DJ1164" i="5" l="1"/>
  <c r="DJ1160" i="5"/>
  <c r="DI262" i="5"/>
  <c r="DI1191" i="5"/>
  <c r="DK642" i="5"/>
  <c r="DK109" i="5"/>
  <c r="DK712" i="5"/>
  <c r="DK679" i="5"/>
  <c r="DK644" i="5"/>
  <c r="DJ193" i="5" l="1"/>
  <c r="DJ1152" i="5"/>
  <c r="DJ1208" i="5"/>
  <c r="DI1193" i="5"/>
  <c r="DI1196" i="5" s="1"/>
  <c r="DI1185" i="5" s="1"/>
  <c r="DI1197" i="5"/>
  <c r="DK718" i="5"/>
  <c r="DK720" i="5" s="1"/>
  <c r="DK108" i="5"/>
  <c r="DK685" i="5"/>
  <c r="DJ1291" i="5" l="1"/>
  <c r="DJ1228" i="5"/>
  <c r="DI139" i="5"/>
  <c r="DI216" i="5"/>
  <c r="DI656" i="5"/>
  <c r="DI1184" i="5"/>
  <c r="DI658" i="5"/>
  <c r="DI140" i="5"/>
  <c r="DK687" i="5"/>
  <c r="DJ1286" i="5" l="1"/>
  <c r="DJ1467" i="5"/>
  <c r="DJ1292" i="5" s="1"/>
  <c r="DJ1290" i="5" s="1"/>
  <c r="DJ1234" i="5"/>
  <c r="DJ1253" i="5"/>
  <c r="DJ1229" i="5"/>
  <c r="DI61" i="5"/>
  <c r="DI217" i="5"/>
  <c r="DI1186" i="5"/>
  <c r="DI132" i="5"/>
  <c r="DI657" i="5"/>
  <c r="DI659" i="5" s="1"/>
  <c r="DI62" i="5"/>
  <c r="DK754" i="5"/>
  <c r="DK753" i="5"/>
  <c r="DJ1287" i="5" l="1"/>
  <c r="DJ1285" i="5" s="1"/>
  <c r="DJ1284" i="5" s="1"/>
  <c r="DJ1254" i="5"/>
  <c r="DJ1259" i="5"/>
  <c r="DI63" i="5"/>
  <c r="DJ214" i="5"/>
  <c r="DI248" i="5"/>
  <c r="DI225" i="5"/>
  <c r="DJ622" i="5"/>
  <c r="DI247" i="5"/>
  <c r="DJ1182" i="5"/>
  <c r="DI133" i="5"/>
  <c r="DI55" i="5"/>
  <c r="DK695" i="5"/>
  <c r="DK1151" i="5"/>
  <c r="DK696" i="5"/>
  <c r="DK1183" i="5"/>
  <c r="DK758" i="5"/>
  <c r="DJ1235" i="5"/>
  <c r="DJ1230" i="5"/>
  <c r="DJ1260" i="5" l="1"/>
  <c r="DJ183" i="5" s="1"/>
  <c r="DJ1255" i="5"/>
  <c r="DJ1192" i="5"/>
  <c r="DJ691" i="5"/>
  <c r="DJ625" i="5"/>
  <c r="DJ635" i="5" s="1"/>
  <c r="DJ641" i="5" s="1"/>
  <c r="DJ645" i="5" s="1"/>
  <c r="DI136" i="5"/>
  <c r="DI143" i="5"/>
  <c r="DI56" i="5"/>
  <c r="DI66" i="5" s="1"/>
  <c r="DK129" i="5"/>
  <c r="DJ1283" i="5"/>
  <c r="DK1227" i="5"/>
  <c r="DJ1236" i="5"/>
  <c r="DJ1475" i="5" s="1"/>
  <c r="DJ1473" i="5" s="1"/>
  <c r="DJ1477" i="5" s="1"/>
  <c r="DI249" i="5"/>
  <c r="CQ72" i="5" l="1"/>
  <c r="DK1252" i="5"/>
  <c r="DK1258" i="5" s="1"/>
  <c r="DJ1261" i="5"/>
  <c r="DJ222" i="5" s="1"/>
  <c r="DJ184" i="5"/>
  <c r="DJ697" i="5"/>
  <c r="DJ1109" i="5"/>
  <c r="DJ1115" i="5" s="1"/>
  <c r="DJ1108" i="5"/>
  <c r="DJ1114" i="5" s="1"/>
  <c r="DJ986" i="5"/>
  <c r="DJ992" i="5" s="1"/>
  <c r="DJ985" i="5"/>
  <c r="DJ991" i="5" s="1"/>
  <c r="DI137" i="5"/>
  <c r="DK54" i="5"/>
  <c r="DJ1280" i="5"/>
  <c r="DK1233" i="5"/>
  <c r="DJ1479" i="5"/>
  <c r="DJ1478" i="5"/>
  <c r="DJ1486" i="5" s="1"/>
  <c r="DI256" i="5"/>
  <c r="DJ203" i="5" l="1"/>
  <c r="DJ699" i="5"/>
  <c r="DJ1116" i="5"/>
  <c r="DJ123" i="5"/>
  <c r="DJ649" i="5"/>
  <c r="DJ113" i="5"/>
  <c r="DJ993" i="5"/>
  <c r="DJ647" i="5"/>
  <c r="DJ112" i="5"/>
  <c r="DI141" i="5"/>
  <c r="DJ1267" i="5"/>
  <c r="DJ1297" i="5"/>
  <c r="DJ211" i="5" l="1"/>
  <c r="DJ236" i="5"/>
  <c r="DK1113" i="5"/>
  <c r="DJ234" i="5"/>
  <c r="DK990" i="5"/>
  <c r="DJ650" i="5"/>
  <c r="DI661" i="5"/>
  <c r="DJ135" i="5"/>
  <c r="DJ1298" i="5"/>
  <c r="DJ1302" i="5"/>
  <c r="DJ215" i="5" l="1"/>
  <c r="DK1111" i="5"/>
  <c r="DK1122" i="5" s="1"/>
  <c r="DK1119" i="5"/>
  <c r="DK996" i="5"/>
  <c r="DJ931" i="5"/>
  <c r="DJ933" i="5" s="1"/>
  <c r="DK201" i="5" l="1"/>
  <c r="DK1128" i="5"/>
  <c r="DK117" i="5"/>
  <c r="DK122" i="5"/>
  <c r="DK202" i="5"/>
  <c r="DK1127" i="5"/>
  <c r="DK111" i="5"/>
  <c r="DK194" i="5"/>
  <c r="DK648" i="5"/>
  <c r="DK1004" i="5"/>
  <c r="DK1129" i="5" l="1"/>
  <c r="DK1135" i="5" l="1"/>
  <c r="DJ937" i="5"/>
  <c r="DJ938" i="5" l="1"/>
  <c r="DJ940" i="5" s="1"/>
  <c r="DK936" i="5" l="1"/>
  <c r="DJ942" i="5" l="1"/>
  <c r="DJ909" i="5" l="1"/>
  <c r="DJ107" i="5" l="1"/>
  <c r="DJ651" i="5"/>
  <c r="DJ910" i="5"/>
  <c r="DJ652" i="5" l="1"/>
  <c r="DJ233" i="5"/>
  <c r="DK904" i="5"/>
  <c r="DK988" i="5" l="1"/>
  <c r="DK999" i="5" s="1"/>
  <c r="DK898" i="5"/>
  <c r="DK950" i="5"/>
  <c r="DK103" i="5" s="1"/>
  <c r="DJ1167" i="5"/>
  <c r="DJ1169" i="5" s="1"/>
  <c r="DK901" i="5"/>
  <c r="DK949" i="5"/>
  <c r="DK929" i="5"/>
  <c r="DK907" i="5"/>
  <c r="DK627" i="5" l="1"/>
  <c r="DK192" i="5"/>
  <c r="DJ1173" i="5"/>
  <c r="DJ1170" i="5"/>
  <c r="DJ1171" i="5" s="1"/>
  <c r="DJ1154" i="5" s="1"/>
  <c r="DK104" i="5"/>
  <c r="DK1207" i="5"/>
  <c r="DK626" i="5"/>
  <c r="DK189" i="5"/>
  <c r="DK105" i="5"/>
  <c r="DK1002" i="5"/>
  <c r="DK646" i="5"/>
  <c r="DK190" i="5"/>
  <c r="DK101" i="5"/>
  <c r="DK1005" i="5"/>
  <c r="DK191" i="5"/>
  <c r="DK102" i="5"/>
  <c r="DK1003" i="5"/>
  <c r="DK968" i="5"/>
  <c r="DK973" i="5" s="1"/>
  <c r="DK958" i="5"/>
  <c r="DK961" i="5" s="1"/>
  <c r="DK912" i="5"/>
  <c r="DK908" i="5"/>
  <c r="DJ1153" i="5" l="1"/>
  <c r="DJ654" i="5"/>
  <c r="DJ130" i="5"/>
  <c r="DJ653" i="5"/>
  <c r="DJ131" i="5"/>
  <c r="DK1006" i="5"/>
  <c r="DK110" i="5"/>
  <c r="DK643" i="5"/>
  <c r="DK974" i="5"/>
  <c r="DK914" i="5"/>
  <c r="DK951" i="5"/>
  <c r="DK638" i="5"/>
  <c r="DK106" i="5"/>
  <c r="DJ1155" i="5" l="1"/>
  <c r="DJ59" i="5"/>
  <c r="DJ655" i="5"/>
  <c r="DJ60" i="5"/>
  <c r="DK226" i="5"/>
  <c r="DL966" i="5"/>
  <c r="DL970" i="5"/>
  <c r="DK628" i="5"/>
  <c r="DK195" i="5"/>
  <c r="DK114" i="5"/>
  <c r="DK1150" i="5" l="1"/>
  <c r="DJ237" i="5"/>
  <c r="DJ1189" i="5"/>
  <c r="DL972" i="5"/>
  <c r="DL971" i="5"/>
  <c r="DL976" i="5"/>
  <c r="DK1164" i="5" l="1"/>
  <c r="DK1160" i="5"/>
  <c r="DJ262" i="5"/>
  <c r="DJ1191" i="5"/>
  <c r="DL642" i="5"/>
  <c r="DL109" i="5"/>
  <c r="DL712" i="5"/>
  <c r="DL679" i="5"/>
  <c r="DL644" i="5"/>
  <c r="DK193" i="5" l="1"/>
  <c r="DK1152" i="5"/>
  <c r="DK1208" i="5"/>
  <c r="DJ1193" i="5"/>
  <c r="DJ1196" i="5" s="1"/>
  <c r="DJ1185" i="5" s="1"/>
  <c r="DJ1197" i="5"/>
  <c r="DL718" i="5"/>
  <c r="DL720" i="5" s="1"/>
  <c r="DL108" i="5"/>
  <c r="DL685" i="5"/>
  <c r="DK1291" i="5" l="1"/>
  <c r="DK1228" i="5"/>
  <c r="DJ139" i="5"/>
  <c r="DJ216" i="5"/>
  <c r="DJ656" i="5"/>
  <c r="DJ1184" i="5"/>
  <c r="DJ658" i="5"/>
  <c r="DJ140" i="5"/>
  <c r="DL687" i="5"/>
  <c r="DK1467" i="5" l="1"/>
  <c r="DK1292" i="5" s="1"/>
  <c r="DK1290" i="5" s="1"/>
  <c r="DK1286" i="5"/>
  <c r="DK1234" i="5"/>
  <c r="DK1253" i="5"/>
  <c r="DK1229" i="5"/>
  <c r="DJ61" i="5"/>
  <c r="DJ217" i="5"/>
  <c r="DJ1186" i="5"/>
  <c r="DJ132" i="5"/>
  <c r="DJ657" i="5"/>
  <c r="DJ659" i="5" s="1"/>
  <c r="DJ62" i="5"/>
  <c r="DL754" i="5"/>
  <c r="DL753" i="5"/>
  <c r="DK1287" i="5" l="1"/>
  <c r="DK1285" i="5" s="1"/>
  <c r="DK1284" i="5" s="1"/>
  <c r="DK1254" i="5"/>
  <c r="DK1259" i="5"/>
  <c r="DJ63" i="5"/>
  <c r="DK214" i="5"/>
  <c r="DJ248" i="5"/>
  <c r="DJ225" i="5"/>
  <c r="DK622" i="5"/>
  <c r="DJ247" i="5"/>
  <c r="DK1182" i="5"/>
  <c r="DJ133" i="5"/>
  <c r="DJ55" i="5"/>
  <c r="DL695" i="5"/>
  <c r="DL1151" i="5"/>
  <c r="DL696" i="5"/>
  <c r="DL1183" i="5"/>
  <c r="DL758" i="5"/>
  <c r="DK1235" i="5"/>
  <c r="DK1230" i="5"/>
  <c r="DJ249" i="5" l="1"/>
  <c r="DJ256" i="5" s="1"/>
  <c r="DK1192" i="5"/>
  <c r="DK691" i="5"/>
  <c r="DK625" i="5"/>
  <c r="DK635" i="5" s="1"/>
  <c r="DK641" i="5" s="1"/>
  <c r="DK645" i="5" s="1"/>
  <c r="DJ136" i="5"/>
  <c r="DJ143" i="5"/>
  <c r="DJ56" i="5"/>
  <c r="DJ66" i="5" s="1"/>
  <c r="DL129" i="5"/>
  <c r="DK1283" i="5"/>
  <c r="DL1227" i="5"/>
  <c r="DK1236" i="5"/>
  <c r="DK1475" i="5" s="1"/>
  <c r="DK1473" i="5" s="1"/>
  <c r="DK1477" i="5" s="1"/>
  <c r="DK1260" i="5"/>
  <c r="DK1255" i="5"/>
  <c r="CR72" i="5" l="1"/>
  <c r="DK697" i="5"/>
  <c r="DK1109" i="5"/>
  <c r="DK1115" i="5" s="1"/>
  <c r="DK1108" i="5"/>
  <c r="DK1114" i="5" s="1"/>
  <c r="DK986" i="5"/>
  <c r="DK992" i="5" s="1"/>
  <c r="DK985" i="5"/>
  <c r="DK991" i="5" s="1"/>
  <c r="DJ137" i="5"/>
  <c r="DL54" i="5"/>
  <c r="DK1280" i="5"/>
  <c r="DL1233" i="5"/>
  <c r="DK1479" i="5"/>
  <c r="DK1478" i="5"/>
  <c r="DK1486" i="5" s="1"/>
  <c r="DK183" i="5"/>
  <c r="DL1252" i="5"/>
  <c r="DK1261" i="5"/>
  <c r="DK222" i="5" s="1"/>
  <c r="DK699" i="5" l="1"/>
  <c r="DK1116" i="5"/>
  <c r="DK123" i="5"/>
  <c r="DK649" i="5"/>
  <c r="DK113" i="5"/>
  <c r="DK993" i="5"/>
  <c r="DK647" i="5"/>
  <c r="DK112" i="5"/>
  <c r="DJ141" i="5"/>
  <c r="DK1297" i="5"/>
  <c r="DK1267" i="5"/>
  <c r="DK184" i="5"/>
  <c r="DL1258" i="5"/>
  <c r="DK236" i="5" l="1"/>
  <c r="DL1113" i="5"/>
  <c r="DK234" i="5"/>
  <c r="DL990" i="5"/>
  <c r="DK650" i="5"/>
  <c r="DJ661" i="5"/>
  <c r="DK135" i="5"/>
  <c r="DK1298" i="5"/>
  <c r="DK1302" i="5"/>
  <c r="DK203" i="5"/>
  <c r="DL1111" i="5" l="1"/>
  <c r="DL1122" i="5" s="1"/>
  <c r="DL1119" i="5"/>
  <c r="DL996" i="5"/>
  <c r="DK931" i="5"/>
  <c r="DK933" i="5" s="1"/>
  <c r="DK211" i="5"/>
  <c r="DL201" i="5" l="1"/>
  <c r="DL1128" i="5"/>
  <c r="DL117" i="5"/>
  <c r="DL122" i="5"/>
  <c r="DL202" i="5"/>
  <c r="DL1127" i="5"/>
  <c r="DL194" i="5"/>
  <c r="DL111" i="5"/>
  <c r="DL648" i="5"/>
  <c r="DL1004" i="5"/>
  <c r="DK215" i="5"/>
  <c r="DL1129" i="5" l="1"/>
  <c r="DL1135" i="5" l="1"/>
  <c r="DK937" i="5"/>
  <c r="DK938" i="5" l="1"/>
  <c r="DK940" i="5" s="1"/>
  <c r="DL936" i="5" l="1"/>
  <c r="DK942" i="5" l="1"/>
  <c r="DK909" i="5" l="1"/>
  <c r="DK107" i="5" l="1"/>
  <c r="DK651" i="5"/>
  <c r="DK910" i="5"/>
  <c r="DK652" i="5" l="1"/>
  <c r="DK233" i="5"/>
  <c r="DL904" i="5"/>
  <c r="DL988" i="5" l="1"/>
  <c r="DL999" i="5" s="1"/>
  <c r="DL898" i="5"/>
  <c r="DL950" i="5"/>
  <c r="DL103" i="5" s="1"/>
  <c r="DK1167" i="5"/>
  <c r="DK1169" i="5" s="1"/>
  <c r="DL901" i="5"/>
  <c r="DL949" i="5"/>
  <c r="DL929" i="5"/>
  <c r="DL907" i="5"/>
  <c r="DL627" i="5" l="1"/>
  <c r="DL192" i="5"/>
  <c r="DK1173" i="5"/>
  <c r="DK1170" i="5"/>
  <c r="DK1171" i="5" s="1"/>
  <c r="DK1154" i="5" s="1"/>
  <c r="DL104" i="5"/>
  <c r="DL1207" i="5"/>
  <c r="DL626" i="5"/>
  <c r="DL189" i="5"/>
  <c r="DL105" i="5"/>
  <c r="DL1002" i="5"/>
  <c r="DL646" i="5"/>
  <c r="DL190" i="5"/>
  <c r="DL101" i="5"/>
  <c r="DL1005" i="5"/>
  <c r="DL191" i="5"/>
  <c r="DL102" i="5"/>
  <c r="DL1003" i="5"/>
  <c r="DL968" i="5"/>
  <c r="DL973" i="5" s="1"/>
  <c r="DL958" i="5"/>
  <c r="DL961" i="5" s="1"/>
  <c r="DL912" i="5"/>
  <c r="DL908" i="5"/>
  <c r="DL638" i="5" s="1"/>
  <c r="DK1153" i="5" l="1"/>
  <c r="DK654" i="5"/>
  <c r="DK130" i="5"/>
  <c r="DK653" i="5"/>
  <c r="DK131" i="5"/>
  <c r="DL1006" i="5"/>
  <c r="DL110" i="5"/>
  <c r="DL643" i="5"/>
  <c r="DL974" i="5"/>
  <c r="DL914" i="5"/>
  <c r="DL951" i="5"/>
  <c r="DL106" i="5"/>
  <c r="DK1155" i="5" l="1"/>
  <c r="DK59" i="5"/>
  <c r="DK655" i="5"/>
  <c r="DK60" i="5"/>
  <c r="DL226" i="5"/>
  <c r="DM966" i="5"/>
  <c r="DM970" i="5"/>
  <c r="DL628" i="5"/>
  <c r="DL195" i="5"/>
  <c r="DL114" i="5"/>
  <c r="DL1150" i="5" l="1"/>
  <c r="DK237" i="5"/>
  <c r="DK1189" i="5"/>
  <c r="DM972" i="5"/>
  <c r="DM971" i="5"/>
  <c r="DM976" i="5"/>
  <c r="DL1164" i="5" l="1"/>
  <c r="DL1160" i="5"/>
  <c r="DK262" i="5"/>
  <c r="DK1191" i="5"/>
  <c r="DM642" i="5"/>
  <c r="DM109" i="5"/>
  <c r="DM712" i="5"/>
  <c r="DM679" i="5"/>
  <c r="DM644" i="5"/>
  <c r="DL193" i="5" l="1"/>
  <c r="DL1152" i="5"/>
  <c r="DL1208" i="5"/>
  <c r="DK1193" i="5"/>
  <c r="DK1196" i="5" s="1"/>
  <c r="DK1185" i="5" s="1"/>
  <c r="DK1197" i="5"/>
  <c r="DM718" i="5"/>
  <c r="DM720" i="5" s="1"/>
  <c r="DM108" i="5"/>
  <c r="DM685" i="5"/>
  <c r="DL1291" i="5" l="1"/>
  <c r="DL1228" i="5"/>
  <c r="DK139" i="5"/>
  <c r="DK216" i="5"/>
  <c r="DK656" i="5"/>
  <c r="DK1184" i="5"/>
  <c r="DK658" i="5"/>
  <c r="DK140" i="5"/>
  <c r="DM687" i="5"/>
  <c r="DL1467" i="5" l="1"/>
  <c r="DL1292" i="5" s="1"/>
  <c r="DL1290" i="5" s="1"/>
  <c r="DL1286" i="5"/>
  <c r="DL1234" i="5"/>
  <c r="DL1253" i="5"/>
  <c r="DL1229" i="5"/>
  <c r="DK61" i="5"/>
  <c r="DK217" i="5"/>
  <c r="DK1186" i="5"/>
  <c r="DK132" i="5"/>
  <c r="DK657" i="5"/>
  <c r="DK659" i="5" s="1"/>
  <c r="DK62" i="5"/>
  <c r="DM754" i="5"/>
  <c r="DM753" i="5"/>
  <c r="DL1287" i="5" l="1"/>
  <c r="DL1285" i="5" s="1"/>
  <c r="DL1284" i="5" s="1"/>
  <c r="DL1254" i="5"/>
  <c r="DL1259" i="5"/>
  <c r="DK63" i="5"/>
  <c r="DL214" i="5"/>
  <c r="DK248" i="5"/>
  <c r="DK225" i="5"/>
  <c r="DL622" i="5"/>
  <c r="DK247" i="5"/>
  <c r="DL1182" i="5"/>
  <c r="DK133" i="5"/>
  <c r="DK55" i="5"/>
  <c r="DM695" i="5"/>
  <c r="DM1151" i="5"/>
  <c r="DM696" i="5"/>
  <c r="DM1183" i="5"/>
  <c r="DM758" i="5"/>
  <c r="DL1235" i="5"/>
  <c r="DL1230" i="5"/>
  <c r="DK249" i="5" l="1"/>
  <c r="DK256" i="5" s="1"/>
  <c r="DL1192" i="5"/>
  <c r="DL691" i="5"/>
  <c r="DL625" i="5"/>
  <c r="DL635" i="5" s="1"/>
  <c r="DL641" i="5" s="1"/>
  <c r="DL645" i="5" s="1"/>
  <c r="DK143" i="5"/>
  <c r="DK136" i="5"/>
  <c r="DK56" i="5"/>
  <c r="DK66" i="5" s="1"/>
  <c r="DM129" i="5"/>
  <c r="DL1283" i="5"/>
  <c r="DM1227" i="5"/>
  <c r="DL1236" i="5"/>
  <c r="DL1475" i="5" s="1"/>
  <c r="DL1473" i="5" s="1"/>
  <c r="DL1477" i="5" s="1"/>
  <c r="DL1260" i="5"/>
  <c r="DL1255" i="5"/>
  <c r="CS72" i="5" l="1"/>
  <c r="DL697" i="5"/>
  <c r="DL1109" i="5"/>
  <c r="DL1115" i="5" s="1"/>
  <c r="DL1108" i="5"/>
  <c r="DL1114" i="5" s="1"/>
  <c r="DL986" i="5"/>
  <c r="DL992" i="5" s="1"/>
  <c r="DL985" i="5"/>
  <c r="DL991" i="5" s="1"/>
  <c r="DK137" i="5"/>
  <c r="DM54" i="5"/>
  <c r="DL1280" i="5"/>
  <c r="DM1233" i="5"/>
  <c r="DL1479" i="5"/>
  <c r="DL1478" i="5"/>
  <c r="DL1486" i="5" s="1"/>
  <c r="DL183" i="5"/>
  <c r="DM1252" i="5"/>
  <c r="DL1261" i="5"/>
  <c r="DL222" i="5" s="1"/>
  <c r="DL699" i="5" l="1"/>
  <c r="DL1116" i="5"/>
  <c r="DL123" i="5"/>
  <c r="DL649" i="5"/>
  <c r="DL113" i="5"/>
  <c r="DL993" i="5"/>
  <c r="DL647" i="5"/>
  <c r="DL112" i="5"/>
  <c r="DK141" i="5"/>
  <c r="DL1297" i="5"/>
  <c r="DL1267" i="5"/>
  <c r="DL184" i="5"/>
  <c r="DM1258" i="5"/>
  <c r="DL236" i="5" l="1"/>
  <c r="DM1113" i="5"/>
  <c r="DL234" i="5"/>
  <c r="DM990" i="5"/>
  <c r="DL650" i="5"/>
  <c r="DK661" i="5"/>
  <c r="DL135" i="5"/>
  <c r="DL1298" i="5"/>
  <c r="DL1302" i="5"/>
  <c r="DL203" i="5"/>
  <c r="DM1111" i="5" l="1"/>
  <c r="DM1122" i="5" s="1"/>
  <c r="DM1119" i="5"/>
  <c r="DM996" i="5"/>
  <c r="DL931" i="5"/>
  <c r="DL933" i="5" s="1"/>
  <c r="DL211" i="5"/>
  <c r="DM201" i="5" l="1"/>
  <c r="DM1128" i="5"/>
  <c r="DM117" i="5"/>
  <c r="DM122" i="5"/>
  <c r="DM202" i="5"/>
  <c r="DM1127" i="5"/>
  <c r="DM194" i="5"/>
  <c r="DM111" i="5"/>
  <c r="DM648" i="5"/>
  <c r="DM1004" i="5"/>
  <c r="DL215" i="5"/>
  <c r="DM1129" i="5" l="1"/>
  <c r="DJ1133" i="5" l="1"/>
  <c r="DK1133" i="5"/>
  <c r="DL1133" i="5"/>
  <c r="DM1133" i="5"/>
  <c r="DM1135" i="5"/>
  <c r="DL937" i="5"/>
  <c r="DJ1138" i="5" l="1"/>
  <c r="DJ1139" i="5"/>
  <c r="DK1139" i="5"/>
  <c r="DK1138" i="5"/>
  <c r="DK1143" i="5" s="1"/>
  <c r="DL1139" i="5"/>
  <c r="DL1138" i="5"/>
  <c r="DL1143" i="5" s="1"/>
  <c r="DM1139" i="5"/>
  <c r="DM1138" i="5"/>
  <c r="DM1143" i="5" s="1"/>
  <c r="DL938" i="5"/>
  <c r="DL940" i="5" s="1"/>
  <c r="DJ1143" i="5" l="1"/>
  <c r="DM936" i="5"/>
  <c r="DL942" i="5" l="1"/>
  <c r="DL909" i="5" l="1"/>
  <c r="DL107" i="5" l="1"/>
  <c r="DL651" i="5"/>
  <c r="DL910" i="5"/>
  <c r="DL652" i="5" l="1"/>
  <c r="DL233" i="5"/>
  <c r="DM904" i="5"/>
  <c r="DM988" i="5" l="1"/>
  <c r="DM999" i="5" s="1"/>
  <c r="DM898" i="5"/>
  <c r="DM950" i="5"/>
  <c r="DM103" i="5" s="1"/>
  <c r="DL1167" i="5"/>
  <c r="DL1169" i="5" s="1"/>
  <c r="DM901" i="5"/>
  <c r="DM949" i="5"/>
  <c r="DM929" i="5"/>
  <c r="DM907" i="5"/>
  <c r="DM627" i="5" l="1"/>
  <c r="DM192" i="5"/>
  <c r="DL1173" i="5"/>
  <c r="DL1170" i="5"/>
  <c r="DL1171" i="5" s="1"/>
  <c r="DL1154" i="5" s="1"/>
  <c r="DM104" i="5"/>
  <c r="DM1207" i="5"/>
  <c r="DM626" i="5"/>
  <c r="DM189" i="5"/>
  <c r="DM105" i="5"/>
  <c r="DM1002" i="5"/>
  <c r="DM646" i="5"/>
  <c r="DM190" i="5"/>
  <c r="DM101" i="5"/>
  <c r="DM1005" i="5"/>
  <c r="DM191" i="5"/>
  <c r="DM102" i="5"/>
  <c r="DM1003" i="5"/>
  <c r="DM968" i="5"/>
  <c r="DM973" i="5" s="1"/>
  <c r="DM958" i="5"/>
  <c r="DM961" i="5" s="1"/>
  <c r="DM912" i="5"/>
  <c r="DM908" i="5"/>
  <c r="DL1153" i="5" l="1"/>
  <c r="DL654" i="5"/>
  <c r="DL130" i="5"/>
  <c r="DL653" i="5"/>
  <c r="DL131" i="5"/>
  <c r="DM1006" i="5"/>
  <c r="DM110" i="5"/>
  <c r="DM643" i="5"/>
  <c r="DM974" i="5"/>
  <c r="DM914" i="5"/>
  <c r="DM951" i="5"/>
  <c r="DM638" i="5"/>
  <c r="DM106" i="5"/>
  <c r="DL1155" i="5" l="1"/>
  <c r="DL59" i="5"/>
  <c r="DL655" i="5"/>
  <c r="DL60" i="5"/>
  <c r="DM1010" i="5"/>
  <c r="DJ1010" i="5"/>
  <c r="DL1010" i="5"/>
  <c r="DK1010" i="5"/>
  <c r="DM226" i="5"/>
  <c r="DN966" i="5"/>
  <c r="DN970" i="5"/>
  <c r="DM628" i="5"/>
  <c r="DM195" i="5"/>
  <c r="DM114" i="5"/>
  <c r="DK1013" i="5" l="1"/>
  <c r="DK1012" i="5"/>
  <c r="DK1017" i="5" s="1"/>
  <c r="DL1012" i="5"/>
  <c r="DL1017" i="5" s="1"/>
  <c r="DL1013" i="5"/>
  <c r="DJ1012" i="5"/>
  <c r="DJ1013" i="5"/>
  <c r="DM1013" i="5"/>
  <c r="DM1012" i="5"/>
  <c r="DM1017" i="5" s="1"/>
  <c r="DM1150" i="5"/>
  <c r="DL237" i="5"/>
  <c r="DL1189" i="5"/>
  <c r="DN972" i="5"/>
  <c r="DN971" i="5"/>
  <c r="DN976" i="5"/>
  <c r="DM1164" i="5" l="1"/>
  <c r="DM1160" i="5"/>
  <c r="DL262" i="5"/>
  <c r="DL1191" i="5"/>
  <c r="DJ1017" i="5"/>
  <c r="DN642" i="5"/>
  <c r="DN109" i="5"/>
  <c r="DN712" i="5"/>
  <c r="DN679" i="5"/>
  <c r="DN644" i="5"/>
  <c r="DM193" i="5" l="1"/>
  <c r="DM1152" i="5"/>
  <c r="DM1208" i="5"/>
  <c r="DL1193" i="5"/>
  <c r="DL1196" i="5" s="1"/>
  <c r="DL1185" i="5" s="1"/>
  <c r="DL1197" i="5"/>
  <c r="DN718" i="5"/>
  <c r="DN720" i="5" s="1"/>
  <c r="DN108" i="5"/>
  <c r="DN685" i="5"/>
  <c r="DM1291" i="5" l="1"/>
  <c r="DM1228" i="5"/>
  <c r="DL139" i="5"/>
  <c r="DL216" i="5"/>
  <c r="DL656" i="5"/>
  <c r="DL1184" i="5"/>
  <c r="DL658" i="5"/>
  <c r="DL140" i="5"/>
  <c r="DN687" i="5"/>
  <c r="DM1467" i="5" l="1"/>
  <c r="DM1292" i="5" s="1"/>
  <c r="DM1290" i="5" s="1"/>
  <c r="DM1286" i="5"/>
  <c r="AJ1310" i="5"/>
  <c r="DM1234" i="5"/>
  <c r="DM1253" i="5"/>
  <c r="DM1229" i="5"/>
  <c r="DL61" i="5"/>
  <c r="DL217" i="5"/>
  <c r="DL1186" i="5"/>
  <c r="DL132" i="5"/>
  <c r="DL657" i="5"/>
  <c r="DL659" i="5" s="1"/>
  <c r="DL62" i="5"/>
  <c r="DN754" i="5"/>
  <c r="DN753" i="5"/>
  <c r="DM1287" i="5" l="1"/>
  <c r="DM1285" i="5" s="1"/>
  <c r="DM1284" i="5" s="1"/>
  <c r="AJ1311" i="5"/>
  <c r="AJ1309" i="5" s="1"/>
  <c r="DM1254" i="5"/>
  <c r="DM1259" i="5"/>
  <c r="DL63" i="5"/>
  <c r="DM214" i="5"/>
  <c r="DL248" i="5"/>
  <c r="DL225" i="5"/>
  <c r="DM622" i="5"/>
  <c r="DL247" i="5"/>
  <c r="DM1182" i="5"/>
  <c r="DL133" i="5"/>
  <c r="DL55" i="5"/>
  <c r="DN695" i="5"/>
  <c r="DN1151" i="5"/>
  <c r="DN696" i="5"/>
  <c r="DN1183" i="5"/>
  <c r="DN758" i="5"/>
  <c r="DM1235" i="5"/>
  <c r="DM1230" i="5"/>
  <c r="DL249" i="5" l="1"/>
  <c r="DL256" i="5" s="1"/>
  <c r="DM1260" i="5"/>
  <c r="DM183" i="5" s="1"/>
  <c r="DM1255" i="5"/>
  <c r="DM1192" i="5"/>
  <c r="DM691" i="5"/>
  <c r="DM625" i="5"/>
  <c r="DM635" i="5" s="1"/>
  <c r="DM641" i="5" s="1"/>
  <c r="DM645" i="5" s="1"/>
  <c r="DL136" i="5"/>
  <c r="DL143" i="5"/>
  <c r="DL56" i="5"/>
  <c r="DL66" i="5" s="1"/>
  <c r="DN129" i="5"/>
  <c r="DM1283" i="5"/>
  <c r="DN1227" i="5"/>
  <c r="DM1236" i="5"/>
  <c r="DM1475" i="5" s="1"/>
  <c r="DM1473" i="5" s="1"/>
  <c r="DM1477" i="5" s="1"/>
  <c r="CT72" i="5" l="1"/>
  <c r="DM1261" i="5"/>
  <c r="DM222" i="5" s="1"/>
  <c r="DN1252" i="5"/>
  <c r="DN1258" i="5" s="1"/>
  <c r="DM184" i="5"/>
  <c r="DM697" i="5"/>
  <c r="DM1109" i="5"/>
  <c r="DM1115" i="5" s="1"/>
  <c r="DM1108" i="5"/>
  <c r="DM1114" i="5" s="1"/>
  <c r="DM986" i="5"/>
  <c r="DM992" i="5" s="1"/>
  <c r="DM985" i="5"/>
  <c r="DM991" i="5" s="1"/>
  <c r="DL137" i="5"/>
  <c r="DN54" i="5"/>
  <c r="AJ1308" i="5"/>
  <c r="DM1280" i="5"/>
  <c r="DN1233" i="5"/>
  <c r="DM1479" i="5"/>
  <c r="DM1478" i="5"/>
  <c r="DM1486" i="5" s="1"/>
  <c r="DM203" i="5" l="1"/>
  <c r="DM699" i="5"/>
  <c r="DM1116" i="5"/>
  <c r="DM123" i="5"/>
  <c r="DM649" i="5"/>
  <c r="DM113" i="5"/>
  <c r="DM993" i="5"/>
  <c r="DM647" i="5"/>
  <c r="DM112" i="5"/>
  <c r="DL141" i="5"/>
  <c r="AJ1305" i="5"/>
  <c r="DM1297" i="5"/>
  <c r="DM1267" i="5"/>
  <c r="DM211" i="5" l="1"/>
  <c r="DM236" i="5"/>
  <c r="DN1113" i="5"/>
  <c r="DM234" i="5"/>
  <c r="DN990" i="5"/>
  <c r="DM650" i="5"/>
  <c r="DL661" i="5"/>
  <c r="DM135" i="5"/>
  <c r="AJ1325" i="5"/>
  <c r="AJ1316" i="5"/>
  <c r="DM1298" i="5"/>
  <c r="DM1302" i="5"/>
  <c r="DM215" i="5" l="1"/>
  <c r="DN1111" i="5"/>
  <c r="DN1122" i="5" s="1"/>
  <c r="DN1119" i="5"/>
  <c r="DN996" i="5"/>
  <c r="DM931" i="5"/>
  <c r="DM933" i="5" s="1"/>
  <c r="AZ1399" i="5"/>
  <c r="AY1399" i="5"/>
  <c r="AX1399" i="5"/>
  <c r="AW1399" i="5"/>
  <c r="AV1399" i="5"/>
  <c r="AU1399" i="5"/>
  <c r="AT1399" i="5"/>
  <c r="AS1399" i="5"/>
  <c r="AR1399" i="5"/>
  <c r="AQ1399" i="5"/>
  <c r="AP1399" i="5"/>
  <c r="AO1399" i="5"/>
  <c r="AN1399" i="5"/>
  <c r="AM1399" i="5"/>
  <c r="AL1399" i="5"/>
  <c r="AK1399" i="5"/>
  <c r="DN201" i="5" l="1"/>
  <c r="DN1128" i="5"/>
  <c r="DN117" i="5"/>
  <c r="DN122" i="5"/>
  <c r="DN202" i="5"/>
  <c r="DN1127" i="5"/>
  <c r="DN111" i="5"/>
  <c r="DN194" i="5"/>
  <c r="DN648" i="5"/>
  <c r="DN1004" i="5"/>
  <c r="AK1353" i="5"/>
  <c r="DN1129" i="5" l="1"/>
  <c r="DN1135" i="5" l="1"/>
  <c r="DM937" i="5"/>
  <c r="DM938" i="5" l="1"/>
  <c r="DM940" i="5" s="1"/>
  <c r="DN936" i="5" l="1"/>
  <c r="DM942" i="5" l="1"/>
  <c r="DM909" i="5" l="1"/>
  <c r="DM107" i="5" l="1"/>
  <c r="DM651" i="5"/>
  <c r="DM910" i="5"/>
  <c r="DM652" i="5" l="1"/>
  <c r="DM233" i="5"/>
  <c r="DN904" i="5"/>
  <c r="DN988" i="5" l="1"/>
  <c r="DN999" i="5" s="1"/>
  <c r="DN898" i="5"/>
  <c r="DN950" i="5"/>
  <c r="DN103" i="5" s="1"/>
  <c r="DM1167" i="5"/>
  <c r="DM1169" i="5" s="1"/>
  <c r="DN901" i="5"/>
  <c r="DN949" i="5"/>
  <c r="DN929" i="5"/>
  <c r="DN907" i="5"/>
  <c r="DN627" i="5" l="1"/>
  <c r="DN192" i="5"/>
  <c r="DM1173" i="5"/>
  <c r="DM1170" i="5"/>
  <c r="DM1171" i="5" s="1"/>
  <c r="DM1154" i="5" s="1"/>
  <c r="DN104" i="5"/>
  <c r="DN1207" i="5"/>
  <c r="DN626" i="5"/>
  <c r="DN189" i="5"/>
  <c r="DN105" i="5"/>
  <c r="DN1002" i="5"/>
  <c r="DN646" i="5"/>
  <c r="DN190" i="5"/>
  <c r="DN101" i="5"/>
  <c r="DN1005" i="5"/>
  <c r="DN191" i="5"/>
  <c r="DN102" i="5"/>
  <c r="DN1003" i="5"/>
  <c r="DN968" i="5"/>
  <c r="DN973" i="5" s="1"/>
  <c r="DN958" i="5"/>
  <c r="DN961" i="5" s="1"/>
  <c r="DN912" i="5"/>
  <c r="DN908" i="5"/>
  <c r="DN638" i="5" l="1"/>
  <c r="DN106" i="5"/>
  <c r="DM1153" i="5"/>
  <c r="DM654" i="5"/>
  <c r="DM130" i="5"/>
  <c r="DM653" i="5"/>
  <c r="DM131" i="5"/>
  <c r="DN1006" i="5"/>
  <c r="DN110" i="5"/>
  <c r="DN643" i="5"/>
  <c r="DN974" i="5"/>
  <c r="DN914" i="5"/>
  <c r="DN951" i="5"/>
  <c r="DM1155" i="5" l="1"/>
  <c r="DM59" i="5"/>
  <c r="DM655" i="5"/>
  <c r="DM60" i="5"/>
  <c r="DN226" i="5"/>
  <c r="DO966" i="5"/>
  <c r="DO970" i="5"/>
  <c r="DN628" i="5"/>
  <c r="DN195" i="5"/>
  <c r="DN114" i="5"/>
  <c r="DN1150" i="5" l="1"/>
  <c r="DM237" i="5"/>
  <c r="DM1189" i="5"/>
  <c r="DO972" i="5"/>
  <c r="DO971" i="5"/>
  <c r="DO976" i="5"/>
  <c r="DN1164" i="5" l="1"/>
  <c r="DN1160" i="5"/>
  <c r="DM262" i="5"/>
  <c r="DM1191" i="5"/>
  <c r="DO642" i="5"/>
  <c r="DO109" i="5"/>
  <c r="DO712" i="5"/>
  <c r="DO679" i="5"/>
  <c r="DO644" i="5"/>
  <c r="DN193" i="5" l="1"/>
  <c r="DN1152" i="5"/>
  <c r="DN1208" i="5"/>
  <c r="DM1193" i="5"/>
  <c r="DM1196" i="5" s="1"/>
  <c r="DM1185" i="5" s="1"/>
  <c r="DM1197" i="5"/>
  <c r="DO718" i="5"/>
  <c r="DO720" i="5" s="1"/>
  <c r="DO108" i="5"/>
  <c r="DO685" i="5"/>
  <c r="DN1291" i="5" l="1"/>
  <c r="DN1228" i="5"/>
  <c r="DM139" i="5"/>
  <c r="DM216" i="5"/>
  <c r="DM656" i="5"/>
  <c r="DM1184" i="5"/>
  <c r="DM658" i="5"/>
  <c r="DM140" i="5"/>
  <c r="DO687" i="5"/>
  <c r="DN1286" i="5" l="1"/>
  <c r="DN1467" i="5"/>
  <c r="DN1292" i="5" s="1"/>
  <c r="DN1290" i="5" s="1"/>
  <c r="DN1234" i="5"/>
  <c r="DN1253" i="5"/>
  <c r="DN1229" i="5"/>
  <c r="DM61" i="5"/>
  <c r="DM217" i="5"/>
  <c r="DM1186" i="5"/>
  <c r="DM132" i="5"/>
  <c r="DM657" i="5"/>
  <c r="DM659" i="5" s="1"/>
  <c r="DM62" i="5"/>
  <c r="DO754" i="5"/>
  <c r="DO753" i="5"/>
  <c r="DN1287" i="5" l="1"/>
  <c r="DN1285" i="5" s="1"/>
  <c r="DN1284" i="5" s="1"/>
  <c r="DN1254" i="5"/>
  <c r="DN1259" i="5"/>
  <c r="DM63" i="5"/>
  <c r="DN214" i="5"/>
  <c r="DM248" i="5"/>
  <c r="DM225" i="5"/>
  <c r="DN622" i="5"/>
  <c r="DM247" i="5"/>
  <c r="DN1182" i="5"/>
  <c r="DM133" i="5"/>
  <c r="DM55" i="5"/>
  <c r="DO695" i="5"/>
  <c r="DO1151" i="5"/>
  <c r="DO696" i="5"/>
  <c r="DO1183" i="5"/>
  <c r="DO758" i="5"/>
  <c r="DN1235" i="5"/>
  <c r="DN1230" i="5"/>
  <c r="DM249" i="5" l="1"/>
  <c r="DM256" i="5" s="1"/>
  <c r="DN1260" i="5"/>
  <c r="DN183" i="5" s="1"/>
  <c r="DN1255" i="5"/>
  <c r="DN1192" i="5"/>
  <c r="DN691" i="5"/>
  <c r="DN625" i="5"/>
  <c r="DN635" i="5" s="1"/>
  <c r="DN641" i="5" s="1"/>
  <c r="DN645" i="5" s="1"/>
  <c r="DM136" i="5"/>
  <c r="DM143" i="5"/>
  <c r="DM56" i="5"/>
  <c r="DM66" i="5" s="1"/>
  <c r="DO129" i="5"/>
  <c r="DN1283" i="5"/>
  <c r="DO1227" i="5"/>
  <c r="DN1236" i="5"/>
  <c r="DN1475" i="5" s="1"/>
  <c r="DN1473" i="5" s="1"/>
  <c r="DN1477" i="5" s="1"/>
  <c r="CU72" i="5" l="1"/>
  <c r="DN1261" i="5"/>
  <c r="DN222" i="5" s="1"/>
  <c r="DO1252" i="5"/>
  <c r="DO1258" i="5" s="1"/>
  <c r="DN184" i="5"/>
  <c r="DN697" i="5"/>
  <c r="DN1109" i="5"/>
  <c r="DN1115" i="5" s="1"/>
  <c r="DN1108" i="5"/>
  <c r="DN1114" i="5" s="1"/>
  <c r="DN986" i="5"/>
  <c r="DN992" i="5" s="1"/>
  <c r="DN985" i="5"/>
  <c r="DN991" i="5" s="1"/>
  <c r="DM137" i="5"/>
  <c r="DO54" i="5"/>
  <c r="DN1280" i="5"/>
  <c r="DO1233" i="5"/>
  <c r="DN1479" i="5"/>
  <c r="DN1478" i="5"/>
  <c r="DN1486" i="5" s="1"/>
  <c r="DN203" i="5" l="1"/>
  <c r="DN699" i="5"/>
  <c r="DN1116" i="5"/>
  <c r="DN123" i="5"/>
  <c r="DN649" i="5"/>
  <c r="DN113" i="5"/>
  <c r="DN993" i="5"/>
  <c r="DN647" i="5"/>
  <c r="DN112" i="5"/>
  <c r="DM141" i="5"/>
  <c r="DN1267" i="5"/>
  <c r="DN1297" i="5"/>
  <c r="DN211" i="5" l="1"/>
  <c r="DN236" i="5"/>
  <c r="DO1113" i="5"/>
  <c r="DN234" i="5"/>
  <c r="DO990" i="5"/>
  <c r="DN650" i="5"/>
  <c r="DM661" i="5"/>
  <c r="DN135" i="5"/>
  <c r="DN1298" i="5"/>
  <c r="DN1302" i="5"/>
  <c r="DN215" i="5" l="1"/>
  <c r="DO1111" i="5"/>
  <c r="DO1122" i="5" s="1"/>
  <c r="DO1119" i="5"/>
  <c r="DO996" i="5"/>
  <c r="DN931" i="5"/>
  <c r="DN933" i="5" s="1"/>
  <c r="DO201" i="5" l="1"/>
  <c r="DO1128" i="5"/>
  <c r="DO117" i="5"/>
  <c r="DO202" i="5"/>
  <c r="DO122" i="5"/>
  <c r="DO1127" i="5"/>
  <c r="DO111" i="5"/>
  <c r="DO194" i="5"/>
  <c r="DO648" i="5"/>
  <c r="DO1004" i="5"/>
  <c r="DO1129" i="5" l="1"/>
  <c r="DO1135" i="5" l="1"/>
  <c r="DN937" i="5"/>
  <c r="DN938" i="5" l="1"/>
  <c r="DN940" i="5" s="1"/>
  <c r="DO936" i="5" l="1"/>
  <c r="DN942" i="5" l="1"/>
  <c r="DN909" i="5" l="1"/>
  <c r="DN107" i="5" l="1"/>
  <c r="DN651" i="5"/>
  <c r="DN910" i="5"/>
  <c r="DN652" i="5" l="1"/>
  <c r="DN233" i="5"/>
  <c r="DO904" i="5"/>
  <c r="DO988" i="5" l="1"/>
  <c r="DO999" i="5" s="1"/>
  <c r="DO898" i="5"/>
  <c r="DO950" i="5"/>
  <c r="DO103" i="5" s="1"/>
  <c r="DN1167" i="5"/>
  <c r="DN1169" i="5" s="1"/>
  <c r="DO901" i="5"/>
  <c r="DO949" i="5"/>
  <c r="DO929" i="5"/>
  <c r="DO907" i="5"/>
  <c r="DO627" i="5" l="1"/>
  <c r="DO192" i="5"/>
  <c r="DN1173" i="5"/>
  <c r="DN1170" i="5"/>
  <c r="DN1171" i="5" s="1"/>
  <c r="DN1154" i="5" s="1"/>
  <c r="DO104" i="5"/>
  <c r="DO1207" i="5"/>
  <c r="DO626" i="5"/>
  <c r="DO189" i="5"/>
  <c r="DO105" i="5"/>
  <c r="DO1002" i="5"/>
  <c r="DO646" i="5"/>
  <c r="DO190" i="5"/>
  <c r="DO101" i="5"/>
  <c r="DO1005" i="5"/>
  <c r="DO191" i="5"/>
  <c r="DO102" i="5"/>
  <c r="DO1003" i="5"/>
  <c r="DO968" i="5"/>
  <c r="DO973" i="5" s="1"/>
  <c r="DO958" i="5"/>
  <c r="DO961" i="5" s="1"/>
  <c r="DO912" i="5"/>
  <c r="DO908" i="5"/>
  <c r="DN1153" i="5" l="1"/>
  <c r="DN654" i="5"/>
  <c r="DN130" i="5"/>
  <c r="DN653" i="5"/>
  <c r="DN131" i="5"/>
  <c r="DO1006" i="5"/>
  <c r="DO110" i="5"/>
  <c r="DO643" i="5"/>
  <c r="DO974" i="5"/>
  <c r="DO914" i="5"/>
  <c r="DO951" i="5"/>
  <c r="DO638" i="5"/>
  <c r="DO106" i="5"/>
  <c r="DN1155" i="5" l="1"/>
  <c r="DN59" i="5"/>
  <c r="DN655" i="5"/>
  <c r="DN60" i="5"/>
  <c r="DO226" i="5"/>
  <c r="DP966" i="5"/>
  <c r="DP970" i="5"/>
  <c r="DO628" i="5"/>
  <c r="DO195" i="5"/>
  <c r="DO114" i="5"/>
  <c r="DO1150" i="5" l="1"/>
  <c r="DN237" i="5"/>
  <c r="DN1189" i="5"/>
  <c r="DP972" i="5"/>
  <c r="DP971" i="5"/>
  <c r="DP976" i="5"/>
  <c r="DO1164" i="5" l="1"/>
  <c r="DO1160" i="5"/>
  <c r="DN262" i="5"/>
  <c r="DN1191" i="5"/>
  <c r="DP642" i="5"/>
  <c r="DP109" i="5"/>
  <c r="DP712" i="5"/>
  <c r="DP679" i="5"/>
  <c r="DP644" i="5"/>
  <c r="DO193" i="5" l="1"/>
  <c r="DO1152" i="5"/>
  <c r="DO1208" i="5"/>
  <c r="DN1193" i="5"/>
  <c r="DN1196" i="5" s="1"/>
  <c r="DN1185" i="5" s="1"/>
  <c r="DN1197" i="5"/>
  <c r="DP718" i="5"/>
  <c r="DP720" i="5" s="1"/>
  <c r="DP108" i="5"/>
  <c r="DP685" i="5"/>
  <c r="DO1291" i="5" l="1"/>
  <c r="DO1228" i="5"/>
  <c r="DN139" i="5"/>
  <c r="DN216" i="5"/>
  <c r="DN656" i="5"/>
  <c r="DN1184" i="5"/>
  <c r="DN658" i="5"/>
  <c r="DN140" i="5"/>
  <c r="DP687" i="5"/>
  <c r="DO1467" i="5" l="1"/>
  <c r="DO1292" i="5" s="1"/>
  <c r="DO1290" i="5" s="1"/>
  <c r="DO1286" i="5"/>
  <c r="DO1234" i="5"/>
  <c r="DO1253" i="5"/>
  <c r="DO1229" i="5"/>
  <c r="DN61" i="5"/>
  <c r="DN217" i="5"/>
  <c r="DN1186" i="5"/>
  <c r="DN132" i="5"/>
  <c r="DN657" i="5"/>
  <c r="DN659" i="5" s="1"/>
  <c r="DN62" i="5"/>
  <c r="DP754" i="5"/>
  <c r="DP753" i="5"/>
  <c r="DO1287" i="5" l="1"/>
  <c r="DO1285" i="5" s="1"/>
  <c r="DO1284" i="5" s="1"/>
  <c r="DO1254" i="5"/>
  <c r="DO1259" i="5"/>
  <c r="DN63" i="5"/>
  <c r="DO214" i="5"/>
  <c r="DN248" i="5"/>
  <c r="DN225" i="5"/>
  <c r="DO622" i="5"/>
  <c r="DN247" i="5"/>
  <c r="DO1182" i="5"/>
  <c r="DN133" i="5"/>
  <c r="DN55" i="5"/>
  <c r="DP695" i="5"/>
  <c r="DP1151" i="5"/>
  <c r="DP696" i="5"/>
  <c r="DP1183" i="5"/>
  <c r="DP758" i="5"/>
  <c r="DO1235" i="5"/>
  <c r="DO1230" i="5"/>
  <c r="DO1192" i="5" l="1"/>
  <c r="DO691" i="5"/>
  <c r="DO625" i="5"/>
  <c r="DO635" i="5" s="1"/>
  <c r="DO641" i="5" s="1"/>
  <c r="DO645" i="5" s="1"/>
  <c r="DN143" i="5"/>
  <c r="DN136" i="5"/>
  <c r="DN56" i="5"/>
  <c r="DN66" i="5" s="1"/>
  <c r="DP129" i="5"/>
  <c r="DO1283" i="5"/>
  <c r="DP1227" i="5"/>
  <c r="DO1236" i="5"/>
  <c r="DO1475" i="5" s="1"/>
  <c r="DO1473" i="5" s="1"/>
  <c r="DO1477" i="5" s="1"/>
  <c r="DN249" i="5"/>
  <c r="DO1260" i="5"/>
  <c r="DO1255" i="5"/>
  <c r="CV72" i="5" l="1"/>
  <c r="DO697" i="5"/>
  <c r="DO1109" i="5"/>
  <c r="DO1115" i="5" s="1"/>
  <c r="DO1108" i="5"/>
  <c r="DO1114" i="5" s="1"/>
  <c r="DO986" i="5"/>
  <c r="DO992" i="5" s="1"/>
  <c r="DO985" i="5"/>
  <c r="DO991" i="5" s="1"/>
  <c r="DN137" i="5"/>
  <c r="DP54" i="5"/>
  <c r="DO1280" i="5"/>
  <c r="DP1233" i="5"/>
  <c r="DO1479" i="5"/>
  <c r="DO1478" i="5"/>
  <c r="DO1486" i="5" s="1"/>
  <c r="DN256" i="5"/>
  <c r="DO183" i="5"/>
  <c r="DP1252" i="5"/>
  <c r="DO1261" i="5"/>
  <c r="DO222" i="5" s="1"/>
  <c r="DO699" i="5" l="1"/>
  <c r="DO1116" i="5"/>
  <c r="DO123" i="5"/>
  <c r="DO649" i="5"/>
  <c r="DO113" i="5"/>
  <c r="DO993" i="5"/>
  <c r="DO647" i="5"/>
  <c r="DO112" i="5"/>
  <c r="DN141" i="5"/>
  <c r="DO1297" i="5"/>
  <c r="DO1267" i="5"/>
  <c r="DO184" i="5"/>
  <c r="DP1258" i="5"/>
  <c r="DO236" i="5" l="1"/>
  <c r="DP1113" i="5"/>
  <c r="DO234" i="5"/>
  <c r="DP990" i="5"/>
  <c r="DO650" i="5"/>
  <c r="DN661" i="5"/>
  <c r="DO135" i="5"/>
  <c r="DO1298" i="5"/>
  <c r="DO1302" i="5"/>
  <c r="DO203" i="5"/>
  <c r="DP1111" i="5" l="1"/>
  <c r="DP1122" i="5" s="1"/>
  <c r="DP1119" i="5"/>
  <c r="DP996" i="5"/>
  <c r="DO931" i="5"/>
  <c r="DO933" i="5" s="1"/>
  <c r="DO211" i="5"/>
  <c r="DP201" i="5" l="1"/>
  <c r="DP1128" i="5"/>
  <c r="DP117" i="5"/>
  <c r="DP202" i="5"/>
  <c r="DP122" i="5"/>
  <c r="DP1127" i="5"/>
  <c r="DP111" i="5"/>
  <c r="DP194" i="5"/>
  <c r="DP648" i="5"/>
  <c r="DP1004" i="5"/>
  <c r="DO215" i="5"/>
  <c r="DP1129" i="5" l="1"/>
  <c r="DP1135" i="5" l="1"/>
  <c r="DO937" i="5"/>
  <c r="DO938" i="5" l="1"/>
  <c r="DO940" i="5" s="1"/>
  <c r="DP936" i="5" l="1"/>
  <c r="DO942" i="5" l="1"/>
  <c r="DO909" i="5" l="1"/>
  <c r="DO107" i="5" l="1"/>
  <c r="DO651" i="5"/>
  <c r="DO910" i="5"/>
  <c r="DO652" i="5" l="1"/>
  <c r="DO233" i="5"/>
  <c r="DP904" i="5"/>
  <c r="DP988" i="5" l="1"/>
  <c r="DP999" i="5" s="1"/>
  <c r="DP898" i="5"/>
  <c r="DP950" i="5"/>
  <c r="DP103" i="5" s="1"/>
  <c r="DO1167" i="5"/>
  <c r="DO1169" i="5" s="1"/>
  <c r="DP901" i="5"/>
  <c r="DP949" i="5"/>
  <c r="DP929" i="5"/>
  <c r="DP907" i="5"/>
  <c r="DP627" i="5" l="1"/>
  <c r="DP192" i="5"/>
  <c r="DO1173" i="5"/>
  <c r="DO1170" i="5"/>
  <c r="DO1171" i="5" s="1"/>
  <c r="DO1154" i="5" s="1"/>
  <c r="DP104" i="5"/>
  <c r="DP1207" i="5"/>
  <c r="DP626" i="5"/>
  <c r="DP189" i="5"/>
  <c r="DP105" i="5"/>
  <c r="DP1002" i="5"/>
  <c r="DP646" i="5"/>
  <c r="DP190" i="5"/>
  <c r="DP101" i="5"/>
  <c r="DP1005" i="5"/>
  <c r="DP191" i="5"/>
  <c r="DP102" i="5"/>
  <c r="DP1003" i="5"/>
  <c r="DP968" i="5"/>
  <c r="DP973" i="5" s="1"/>
  <c r="DP958" i="5"/>
  <c r="DP961" i="5" s="1"/>
  <c r="DP912" i="5"/>
  <c r="DP908" i="5"/>
  <c r="DO1153" i="5" l="1"/>
  <c r="DO654" i="5"/>
  <c r="DO130" i="5"/>
  <c r="DO653" i="5"/>
  <c r="DO131" i="5"/>
  <c r="DP1006" i="5"/>
  <c r="DP110" i="5"/>
  <c r="DP643" i="5"/>
  <c r="DP974" i="5"/>
  <c r="DP914" i="5"/>
  <c r="DP951" i="5"/>
  <c r="DP638" i="5"/>
  <c r="DP106" i="5"/>
  <c r="DO1155" i="5" l="1"/>
  <c r="DO59" i="5"/>
  <c r="DO655" i="5"/>
  <c r="DO60" i="5"/>
  <c r="DP226" i="5"/>
  <c r="DQ966" i="5"/>
  <c r="DQ970" i="5"/>
  <c r="DP628" i="5"/>
  <c r="DP195" i="5"/>
  <c r="DP114" i="5"/>
  <c r="DP1150" i="5" l="1"/>
  <c r="DO237" i="5"/>
  <c r="DO1189" i="5"/>
  <c r="DQ972" i="5"/>
  <c r="DQ971" i="5"/>
  <c r="DQ976" i="5"/>
  <c r="DP1164" i="5" l="1"/>
  <c r="DP1160" i="5"/>
  <c r="DO262" i="5"/>
  <c r="DO1191" i="5"/>
  <c r="DQ642" i="5"/>
  <c r="DQ109" i="5"/>
  <c r="DQ712" i="5"/>
  <c r="DQ679" i="5"/>
  <c r="DQ644" i="5"/>
  <c r="DP193" i="5" l="1"/>
  <c r="DP1152" i="5"/>
  <c r="DP1208" i="5"/>
  <c r="DO1193" i="5"/>
  <c r="DO1196" i="5" s="1"/>
  <c r="DO1185" i="5" s="1"/>
  <c r="DO1197" i="5"/>
  <c r="DQ718" i="5"/>
  <c r="DQ720" i="5" s="1"/>
  <c r="DQ108" i="5"/>
  <c r="DQ685" i="5"/>
  <c r="DP1291" i="5" l="1"/>
  <c r="DP1228" i="5"/>
  <c r="DO139" i="5"/>
  <c r="DO216" i="5"/>
  <c r="DO656" i="5"/>
  <c r="DO1184" i="5"/>
  <c r="DO658" i="5"/>
  <c r="DO140" i="5"/>
  <c r="DQ687" i="5"/>
  <c r="DP1467" i="5" l="1"/>
  <c r="DP1292" i="5" s="1"/>
  <c r="DP1290" i="5" s="1"/>
  <c r="DP1286" i="5"/>
  <c r="DP1234" i="5"/>
  <c r="DP1253" i="5"/>
  <c r="DP1229" i="5"/>
  <c r="DO61" i="5"/>
  <c r="DO217" i="5"/>
  <c r="DO1186" i="5"/>
  <c r="DO132" i="5"/>
  <c r="DO657" i="5"/>
  <c r="DO659" i="5" s="1"/>
  <c r="DO62" i="5"/>
  <c r="DQ754" i="5"/>
  <c r="DQ753" i="5"/>
  <c r="DP1287" i="5" l="1"/>
  <c r="DP1285" i="5" s="1"/>
  <c r="DP1284" i="5" s="1"/>
  <c r="DP1254" i="5"/>
  <c r="DP1259" i="5"/>
  <c r="DO63" i="5"/>
  <c r="DP214" i="5"/>
  <c r="DO248" i="5"/>
  <c r="DO225" i="5"/>
  <c r="DP622" i="5"/>
  <c r="DO247" i="5"/>
  <c r="DP1182" i="5"/>
  <c r="DO133" i="5"/>
  <c r="DO55" i="5"/>
  <c r="DQ695" i="5"/>
  <c r="DQ1151" i="5"/>
  <c r="DQ696" i="5"/>
  <c r="DQ1183" i="5"/>
  <c r="DQ758" i="5"/>
  <c r="DP1235" i="5"/>
  <c r="DP1230" i="5"/>
  <c r="DP1192" i="5" l="1"/>
  <c r="DP691" i="5"/>
  <c r="DP625" i="5"/>
  <c r="DP635" i="5" s="1"/>
  <c r="DP641" i="5" s="1"/>
  <c r="DP645" i="5" s="1"/>
  <c r="DO143" i="5"/>
  <c r="DO136" i="5"/>
  <c r="DO56" i="5"/>
  <c r="DO66" i="5" s="1"/>
  <c r="DQ129" i="5"/>
  <c r="DP1283" i="5"/>
  <c r="DQ1227" i="5"/>
  <c r="DP1236" i="5"/>
  <c r="DP1475" i="5" s="1"/>
  <c r="DP1473" i="5" s="1"/>
  <c r="DP1477" i="5" s="1"/>
  <c r="DO249" i="5"/>
  <c r="DP1260" i="5"/>
  <c r="DP1255" i="5"/>
  <c r="CW72" i="5" l="1"/>
  <c r="DP697" i="5"/>
  <c r="DP1109" i="5"/>
  <c r="DP1115" i="5" s="1"/>
  <c r="DP1108" i="5"/>
  <c r="DP1114" i="5" s="1"/>
  <c r="DP986" i="5"/>
  <c r="DP992" i="5" s="1"/>
  <c r="DP985" i="5"/>
  <c r="DP991" i="5" s="1"/>
  <c r="DO137" i="5"/>
  <c r="DQ54" i="5"/>
  <c r="DP1280" i="5"/>
  <c r="DQ1233" i="5"/>
  <c r="DP1479" i="5"/>
  <c r="DP1478" i="5"/>
  <c r="DP1486" i="5" s="1"/>
  <c r="DO256" i="5"/>
  <c r="DP183" i="5"/>
  <c r="DQ1252" i="5"/>
  <c r="DP1261" i="5"/>
  <c r="DP222" i="5" s="1"/>
  <c r="DP699" i="5" l="1"/>
  <c r="DP1116" i="5"/>
  <c r="DP123" i="5"/>
  <c r="DP649" i="5"/>
  <c r="DP113" i="5"/>
  <c r="DP993" i="5"/>
  <c r="DP647" i="5"/>
  <c r="DP112" i="5"/>
  <c r="DO141" i="5"/>
  <c r="DP1297" i="5"/>
  <c r="DP1267" i="5"/>
  <c r="DP184" i="5"/>
  <c r="DQ1258" i="5"/>
  <c r="DP236" i="5" l="1"/>
  <c r="DQ1113" i="5"/>
  <c r="DP234" i="5"/>
  <c r="DQ990" i="5"/>
  <c r="DP650" i="5"/>
  <c r="DO661" i="5"/>
  <c r="DP135" i="5"/>
  <c r="DP1298" i="5"/>
  <c r="DP1302" i="5"/>
  <c r="DP203" i="5"/>
  <c r="DQ1111" i="5" l="1"/>
  <c r="DQ1122" i="5" s="1"/>
  <c r="DQ1119" i="5"/>
  <c r="DQ996" i="5"/>
  <c r="DP931" i="5"/>
  <c r="DP933" i="5" s="1"/>
  <c r="DP211" i="5"/>
  <c r="DQ201" i="5" l="1"/>
  <c r="DQ1128" i="5"/>
  <c r="DQ117" i="5"/>
  <c r="DQ122" i="5"/>
  <c r="DQ202" i="5"/>
  <c r="DQ1127" i="5"/>
  <c r="DQ111" i="5"/>
  <c r="DQ194" i="5"/>
  <c r="DQ648" i="5"/>
  <c r="DQ1004" i="5"/>
  <c r="DP215" i="5"/>
  <c r="DQ1129" i="5" l="1"/>
  <c r="DO1133" i="5" l="1"/>
  <c r="DN1133" i="5"/>
  <c r="DQ1133" i="5"/>
  <c r="DP1133" i="5"/>
  <c r="DQ1135" i="5"/>
  <c r="DP937" i="5"/>
  <c r="DO1139" i="5" l="1"/>
  <c r="DO1138" i="5"/>
  <c r="DO1143" i="5" s="1"/>
  <c r="DN1139" i="5"/>
  <c r="DN1138" i="5"/>
  <c r="DQ1139" i="5"/>
  <c r="DQ1138" i="5"/>
  <c r="DQ1143" i="5" s="1"/>
  <c r="DP1139" i="5"/>
  <c r="DP1138" i="5"/>
  <c r="DP1143" i="5" s="1"/>
  <c r="DP938" i="5"/>
  <c r="DP940" i="5" s="1"/>
  <c r="DN1143" i="5" l="1"/>
  <c r="DQ936" i="5"/>
  <c r="DP942" i="5" l="1"/>
  <c r="DP909" i="5" l="1"/>
  <c r="DP107" i="5" l="1"/>
  <c r="DP651" i="5"/>
  <c r="DP910" i="5"/>
  <c r="DP652" i="5" l="1"/>
  <c r="DP233" i="5"/>
  <c r="DQ904" i="5"/>
  <c r="DQ988" i="5" l="1"/>
  <c r="DQ999" i="5" s="1"/>
  <c r="DQ898" i="5"/>
  <c r="DQ950" i="5"/>
  <c r="DQ103" i="5" s="1"/>
  <c r="DP1167" i="5"/>
  <c r="DP1169" i="5" s="1"/>
  <c r="DQ901" i="5"/>
  <c r="DQ949" i="5"/>
  <c r="DQ929" i="5"/>
  <c r="DQ907" i="5"/>
  <c r="DQ627" i="5" l="1"/>
  <c r="DQ192" i="5"/>
  <c r="DP1173" i="5"/>
  <c r="DP1170" i="5"/>
  <c r="DP1171" i="5" s="1"/>
  <c r="DP1154" i="5" s="1"/>
  <c r="DQ104" i="5"/>
  <c r="DQ1207" i="5"/>
  <c r="DQ626" i="5"/>
  <c r="DQ189" i="5"/>
  <c r="DQ105" i="5"/>
  <c r="DQ1002" i="5"/>
  <c r="DQ646" i="5"/>
  <c r="DQ190" i="5"/>
  <c r="DQ101" i="5"/>
  <c r="DQ1005" i="5"/>
  <c r="DQ191" i="5"/>
  <c r="DQ102" i="5"/>
  <c r="DQ1003" i="5"/>
  <c r="DQ968" i="5"/>
  <c r="DQ973" i="5" s="1"/>
  <c r="DQ958" i="5"/>
  <c r="DQ961" i="5" s="1"/>
  <c r="DQ912" i="5"/>
  <c r="DQ908" i="5"/>
  <c r="DQ638" i="5" s="1"/>
  <c r="DP1153" i="5" l="1"/>
  <c r="DP654" i="5"/>
  <c r="DP130" i="5"/>
  <c r="DP653" i="5"/>
  <c r="DP131" i="5"/>
  <c r="DQ1006" i="5"/>
  <c r="DQ110" i="5"/>
  <c r="DQ643" i="5"/>
  <c r="DQ974" i="5"/>
  <c r="DQ914" i="5"/>
  <c r="DQ951" i="5"/>
  <c r="DQ106" i="5"/>
  <c r="DP1155" i="5" l="1"/>
  <c r="DP59" i="5"/>
  <c r="DP655" i="5"/>
  <c r="DP60" i="5"/>
  <c r="DQ1010" i="5"/>
  <c r="DP1010" i="5"/>
  <c r="DN1010" i="5"/>
  <c r="DO1010" i="5"/>
  <c r="DQ226" i="5"/>
  <c r="DR966" i="5"/>
  <c r="DR970" i="5"/>
  <c r="DQ628" i="5"/>
  <c r="DQ195" i="5"/>
  <c r="DQ114" i="5"/>
  <c r="DO1012" i="5" l="1"/>
  <c r="DO1017" i="5" s="1"/>
  <c r="DO1013" i="5"/>
  <c r="DN1013" i="5"/>
  <c r="DN1012" i="5"/>
  <c r="DP1012" i="5"/>
  <c r="DP1017" i="5" s="1"/>
  <c r="DP1013" i="5"/>
  <c r="DQ1013" i="5"/>
  <c r="DQ1012" i="5"/>
  <c r="DQ1017" i="5" s="1"/>
  <c r="DQ1150" i="5"/>
  <c r="DP237" i="5"/>
  <c r="DP1189" i="5"/>
  <c r="DR972" i="5"/>
  <c r="DR971" i="5"/>
  <c r="DR976" i="5"/>
  <c r="DQ1164" i="5" l="1"/>
  <c r="DQ1160" i="5"/>
  <c r="DP262" i="5"/>
  <c r="DP1191" i="5"/>
  <c r="DN1017" i="5"/>
  <c r="DR642" i="5"/>
  <c r="DR109" i="5"/>
  <c r="DR712" i="5"/>
  <c r="DR679" i="5"/>
  <c r="DR644" i="5"/>
  <c r="DQ193" i="5" l="1"/>
  <c r="DQ1152" i="5"/>
  <c r="DQ1208" i="5"/>
  <c r="DP1193" i="5"/>
  <c r="DP1196" i="5" s="1"/>
  <c r="DP1185" i="5" s="1"/>
  <c r="DP1197" i="5"/>
  <c r="DR718" i="5"/>
  <c r="DR720" i="5" s="1"/>
  <c r="DR108" i="5"/>
  <c r="DR685" i="5"/>
  <c r="DQ1291" i="5" l="1"/>
  <c r="DQ1228" i="5"/>
  <c r="DP139" i="5"/>
  <c r="DP216" i="5"/>
  <c r="DP656" i="5"/>
  <c r="DP1184" i="5"/>
  <c r="DP658" i="5"/>
  <c r="DP140" i="5"/>
  <c r="DR687" i="5"/>
  <c r="DQ1467" i="5" l="1"/>
  <c r="DQ1292" i="5" s="1"/>
  <c r="DQ1290" i="5" s="1"/>
  <c r="AK1310" i="5"/>
  <c r="DQ1286" i="5"/>
  <c r="DQ1234" i="5"/>
  <c r="DQ1253" i="5"/>
  <c r="DQ1229" i="5"/>
  <c r="DP61" i="5"/>
  <c r="DP217" i="5"/>
  <c r="DP1186" i="5"/>
  <c r="DP132" i="5"/>
  <c r="DP657" i="5"/>
  <c r="DP659" i="5" s="1"/>
  <c r="DP62" i="5"/>
  <c r="DR754" i="5"/>
  <c r="DR753" i="5"/>
  <c r="DQ1287" i="5" l="1"/>
  <c r="DQ1285" i="5" s="1"/>
  <c r="DQ1284" i="5" s="1"/>
  <c r="AK1311" i="5"/>
  <c r="AK1309" i="5" s="1"/>
  <c r="DQ1254" i="5"/>
  <c r="DQ1259" i="5"/>
  <c r="DP63" i="5"/>
  <c r="DQ214" i="5"/>
  <c r="DP248" i="5"/>
  <c r="DP225" i="5"/>
  <c r="DQ622" i="5"/>
  <c r="DP247" i="5"/>
  <c r="DQ1182" i="5"/>
  <c r="DP133" i="5"/>
  <c r="DP55" i="5"/>
  <c r="DR695" i="5"/>
  <c r="DR1151" i="5"/>
  <c r="DR696" i="5"/>
  <c r="DR1183" i="5"/>
  <c r="DR758" i="5"/>
  <c r="DQ1235" i="5"/>
  <c r="DQ1230" i="5"/>
  <c r="DP249" i="5" l="1"/>
  <c r="DP256" i="5" s="1"/>
  <c r="DQ1192" i="5"/>
  <c r="DQ691" i="5"/>
  <c r="DQ625" i="5"/>
  <c r="DQ635" i="5" s="1"/>
  <c r="DQ641" i="5" s="1"/>
  <c r="DQ645" i="5" s="1"/>
  <c r="DP143" i="5"/>
  <c r="DP136" i="5"/>
  <c r="DP56" i="5"/>
  <c r="DP66" i="5" s="1"/>
  <c r="DR129" i="5"/>
  <c r="DQ1283" i="5"/>
  <c r="DR1227" i="5"/>
  <c r="DQ1236" i="5"/>
  <c r="DQ1475" i="5" s="1"/>
  <c r="DQ1473" i="5" s="1"/>
  <c r="DQ1477" i="5" s="1"/>
  <c r="DQ1260" i="5"/>
  <c r="DQ1255" i="5"/>
  <c r="CX72" i="5" l="1"/>
  <c r="DQ697" i="5"/>
  <c r="DQ1109" i="5"/>
  <c r="DQ1115" i="5" s="1"/>
  <c r="DQ1108" i="5"/>
  <c r="DQ1114" i="5" s="1"/>
  <c r="DQ986" i="5"/>
  <c r="DQ992" i="5" s="1"/>
  <c r="DQ985" i="5"/>
  <c r="DQ991" i="5" s="1"/>
  <c r="DP137" i="5"/>
  <c r="DR54" i="5"/>
  <c r="AK1308" i="5"/>
  <c r="DQ1280" i="5"/>
  <c r="DR1233" i="5"/>
  <c r="DQ1479" i="5"/>
  <c r="DQ1478" i="5"/>
  <c r="DQ1486" i="5" s="1"/>
  <c r="DQ183" i="5"/>
  <c r="DR1252" i="5"/>
  <c r="DQ1261" i="5"/>
  <c r="DQ222" i="5" s="1"/>
  <c r="DQ699" i="5" l="1"/>
  <c r="DQ1116" i="5"/>
  <c r="DQ123" i="5"/>
  <c r="DQ649" i="5"/>
  <c r="DQ113" i="5"/>
  <c r="DQ993" i="5"/>
  <c r="DQ647" i="5"/>
  <c r="DQ112" i="5"/>
  <c r="DP141" i="5"/>
  <c r="AK1305" i="5"/>
  <c r="DQ1297" i="5"/>
  <c r="DQ1267" i="5"/>
  <c r="DQ184" i="5"/>
  <c r="DR1258" i="5"/>
  <c r="DQ236" i="5" l="1"/>
  <c r="DR1113" i="5"/>
  <c r="DQ234" i="5"/>
  <c r="DR990" i="5"/>
  <c r="DQ650" i="5"/>
  <c r="DP661" i="5"/>
  <c r="DQ135" i="5"/>
  <c r="AK1325" i="5"/>
  <c r="AK1316" i="5"/>
  <c r="DQ1298" i="5"/>
  <c r="DQ1302" i="5"/>
  <c r="DQ203" i="5"/>
  <c r="DR1111" i="5" l="1"/>
  <c r="DR1122" i="5" s="1"/>
  <c r="DR1119" i="5"/>
  <c r="DR996" i="5"/>
  <c r="DQ931" i="5"/>
  <c r="DQ933" i="5" s="1"/>
  <c r="AZ1400" i="5"/>
  <c r="AY1400" i="5"/>
  <c r="AX1400" i="5"/>
  <c r="AW1400" i="5"/>
  <c r="AV1400" i="5"/>
  <c r="AU1400" i="5"/>
  <c r="AT1400" i="5"/>
  <c r="AS1400" i="5"/>
  <c r="AR1400" i="5"/>
  <c r="AQ1400" i="5"/>
  <c r="AP1400" i="5"/>
  <c r="AO1400" i="5"/>
  <c r="AN1400" i="5"/>
  <c r="AM1400" i="5"/>
  <c r="AL1400" i="5"/>
  <c r="DQ211" i="5"/>
  <c r="DR201" i="5" l="1"/>
  <c r="DR1128" i="5"/>
  <c r="DR117" i="5"/>
  <c r="DR122" i="5"/>
  <c r="DR202" i="5"/>
  <c r="DR1127" i="5"/>
  <c r="DR111" i="5"/>
  <c r="DR194" i="5"/>
  <c r="DR648" i="5"/>
  <c r="DR1004" i="5"/>
  <c r="AL1354" i="5"/>
  <c r="DQ215" i="5"/>
  <c r="DR1129" i="5" l="1"/>
  <c r="DR1135" i="5" l="1"/>
  <c r="DQ937" i="5"/>
  <c r="DQ938" i="5" l="1"/>
  <c r="DQ940" i="5" s="1"/>
  <c r="DR936" i="5" l="1"/>
  <c r="DQ942" i="5" l="1"/>
  <c r="DQ909" i="5" l="1"/>
  <c r="DQ107" i="5" l="1"/>
  <c r="DQ651" i="5"/>
  <c r="DQ910" i="5"/>
  <c r="DQ652" i="5" l="1"/>
  <c r="DQ233" i="5"/>
  <c r="DR904" i="5"/>
  <c r="DR988" i="5" l="1"/>
  <c r="DR999" i="5" s="1"/>
  <c r="DR898" i="5"/>
  <c r="DR950" i="5"/>
  <c r="DR103" i="5" s="1"/>
  <c r="DQ1167" i="5"/>
  <c r="DQ1169" i="5" s="1"/>
  <c r="DR901" i="5"/>
  <c r="DR949" i="5"/>
  <c r="DR929" i="5"/>
  <c r="DR907" i="5"/>
  <c r="DR627" i="5" l="1"/>
  <c r="DR192" i="5"/>
  <c r="DQ1173" i="5"/>
  <c r="DQ1170" i="5"/>
  <c r="DQ1171" i="5" s="1"/>
  <c r="DQ1154" i="5" s="1"/>
  <c r="DR104" i="5"/>
  <c r="DR1207" i="5"/>
  <c r="DR626" i="5"/>
  <c r="DR189" i="5"/>
  <c r="DR105" i="5"/>
  <c r="DR1002" i="5"/>
  <c r="DR646" i="5"/>
  <c r="DR190" i="5"/>
  <c r="DR101" i="5"/>
  <c r="DR1005" i="5"/>
  <c r="DR191" i="5"/>
  <c r="DR102" i="5"/>
  <c r="DR1003" i="5"/>
  <c r="DR968" i="5"/>
  <c r="DR973" i="5" s="1"/>
  <c r="DR958" i="5"/>
  <c r="DR961" i="5" s="1"/>
  <c r="DR912" i="5"/>
  <c r="DR908" i="5"/>
  <c r="DQ1153" i="5" l="1"/>
  <c r="DQ654" i="5"/>
  <c r="DQ130" i="5"/>
  <c r="DQ653" i="5"/>
  <c r="DQ131" i="5"/>
  <c r="DR1006" i="5"/>
  <c r="DR110" i="5"/>
  <c r="DR643" i="5"/>
  <c r="DR974" i="5"/>
  <c r="DR914" i="5"/>
  <c r="DR951" i="5"/>
  <c r="DR638" i="5"/>
  <c r="DR106" i="5"/>
  <c r="DQ1155" i="5" l="1"/>
  <c r="DQ59" i="5"/>
  <c r="DQ655" i="5"/>
  <c r="DQ60" i="5"/>
  <c r="DR226" i="5"/>
  <c r="DS966" i="5"/>
  <c r="DS970" i="5"/>
  <c r="DR628" i="5"/>
  <c r="DR195" i="5"/>
  <c r="DR114" i="5"/>
  <c r="DR1150" i="5" l="1"/>
  <c r="DQ237" i="5"/>
  <c r="DQ1189" i="5"/>
  <c r="DS972" i="5"/>
  <c r="DS971" i="5"/>
  <c r="DS976" i="5"/>
  <c r="DR1164" i="5" l="1"/>
  <c r="DR1160" i="5"/>
  <c r="DQ262" i="5"/>
  <c r="DQ1191" i="5"/>
  <c r="DS642" i="5"/>
  <c r="DS109" i="5"/>
  <c r="DS712" i="5"/>
  <c r="DS679" i="5"/>
  <c r="DS644" i="5"/>
  <c r="DR193" i="5" l="1"/>
  <c r="DR1152" i="5"/>
  <c r="DR1208" i="5"/>
  <c r="DQ1193" i="5"/>
  <c r="DQ1196" i="5" s="1"/>
  <c r="DQ1185" i="5" s="1"/>
  <c r="DQ1197" i="5"/>
  <c r="DS718" i="5"/>
  <c r="DS720" i="5" s="1"/>
  <c r="DS108" i="5"/>
  <c r="DS685" i="5"/>
  <c r="DR1291" i="5" l="1"/>
  <c r="DR1228" i="5"/>
  <c r="DQ139" i="5"/>
  <c r="DQ216" i="5"/>
  <c r="DQ656" i="5"/>
  <c r="DQ1184" i="5"/>
  <c r="DQ658" i="5"/>
  <c r="DQ140" i="5"/>
  <c r="DS687" i="5"/>
  <c r="DR1286" i="5" l="1"/>
  <c r="DR1467" i="5"/>
  <c r="DR1292" i="5" s="1"/>
  <c r="DR1290" i="5" s="1"/>
  <c r="DR1234" i="5"/>
  <c r="DR1253" i="5"/>
  <c r="DR1229" i="5"/>
  <c r="DQ61" i="5"/>
  <c r="DQ217" i="5"/>
  <c r="DQ1186" i="5"/>
  <c r="DQ132" i="5"/>
  <c r="DQ657" i="5"/>
  <c r="DQ659" i="5" s="1"/>
  <c r="DQ62" i="5"/>
  <c r="DS754" i="5"/>
  <c r="DS753" i="5"/>
  <c r="DR1287" i="5" l="1"/>
  <c r="DR1285" i="5" s="1"/>
  <c r="DR1284" i="5" s="1"/>
  <c r="DR1254" i="5"/>
  <c r="DR1259" i="5"/>
  <c r="DQ63" i="5"/>
  <c r="DR214" i="5"/>
  <c r="DQ248" i="5"/>
  <c r="DQ225" i="5"/>
  <c r="DR622" i="5"/>
  <c r="DQ247" i="5"/>
  <c r="DR1182" i="5"/>
  <c r="DQ133" i="5"/>
  <c r="DQ55" i="5"/>
  <c r="DS695" i="5"/>
  <c r="DS1151" i="5"/>
  <c r="DS696" i="5"/>
  <c r="DS1183" i="5"/>
  <c r="DS758" i="5"/>
  <c r="DR1235" i="5"/>
  <c r="DR1230" i="5"/>
  <c r="DQ249" i="5" l="1"/>
  <c r="DQ256" i="5" s="1"/>
  <c r="DR1192" i="5"/>
  <c r="DR691" i="5"/>
  <c r="DR625" i="5"/>
  <c r="DR635" i="5" s="1"/>
  <c r="DR641" i="5" s="1"/>
  <c r="DR645" i="5" s="1"/>
  <c r="DQ143" i="5"/>
  <c r="DQ136" i="5"/>
  <c r="DQ56" i="5"/>
  <c r="DQ66" i="5" s="1"/>
  <c r="DS129" i="5"/>
  <c r="DR1283" i="5"/>
  <c r="DS1227" i="5"/>
  <c r="DR1236" i="5"/>
  <c r="DR1475" i="5" s="1"/>
  <c r="DR1473" i="5" s="1"/>
  <c r="DR1477" i="5" s="1"/>
  <c r="DR1260" i="5"/>
  <c r="DR1255" i="5"/>
  <c r="CY72" i="5" l="1"/>
  <c r="DR697" i="5"/>
  <c r="DR1109" i="5"/>
  <c r="DR1115" i="5" s="1"/>
  <c r="DR1108" i="5"/>
  <c r="DR1114" i="5" s="1"/>
  <c r="DR986" i="5"/>
  <c r="DR992" i="5" s="1"/>
  <c r="DR985" i="5"/>
  <c r="DR991" i="5" s="1"/>
  <c r="DQ137" i="5"/>
  <c r="DS54" i="5"/>
  <c r="DR1280" i="5"/>
  <c r="DS1233" i="5"/>
  <c r="DR1479" i="5"/>
  <c r="DR1478" i="5"/>
  <c r="DR1486" i="5" s="1"/>
  <c r="DR183" i="5"/>
  <c r="DS1252" i="5"/>
  <c r="DR1261" i="5"/>
  <c r="DR222" i="5" s="1"/>
  <c r="DR699" i="5" l="1"/>
  <c r="DR1116" i="5"/>
  <c r="DR123" i="5"/>
  <c r="DR649" i="5"/>
  <c r="DR113" i="5"/>
  <c r="DR993" i="5"/>
  <c r="DR647" i="5"/>
  <c r="DR112" i="5"/>
  <c r="DQ141" i="5"/>
  <c r="DR1267" i="5"/>
  <c r="DR1297" i="5"/>
  <c r="DR184" i="5"/>
  <c r="DS1258" i="5"/>
  <c r="DR236" i="5" l="1"/>
  <c r="DS1113" i="5"/>
  <c r="DR234" i="5"/>
  <c r="DS990" i="5"/>
  <c r="DR650" i="5"/>
  <c r="DQ661" i="5"/>
  <c r="DR135" i="5"/>
  <c r="DR1298" i="5"/>
  <c r="DR1302" i="5"/>
  <c r="DR203" i="5"/>
  <c r="DS1111" i="5" l="1"/>
  <c r="DS1122" i="5" s="1"/>
  <c r="DS1119" i="5"/>
  <c r="DS996" i="5"/>
  <c r="DR931" i="5"/>
  <c r="DR933" i="5" s="1"/>
  <c r="DR211" i="5"/>
  <c r="DS201" i="5" l="1"/>
  <c r="DS1128" i="5"/>
  <c r="DS117" i="5"/>
  <c r="DS202" i="5"/>
  <c r="DS122" i="5"/>
  <c r="DS1127" i="5"/>
  <c r="DS111" i="5"/>
  <c r="DS194" i="5"/>
  <c r="DS648" i="5"/>
  <c r="DS1004" i="5"/>
  <c r="DR215" i="5"/>
  <c r="DS1129" i="5" l="1"/>
  <c r="DS1135" i="5" l="1"/>
  <c r="DR937" i="5"/>
  <c r="DR938" i="5" l="1"/>
  <c r="DR940" i="5" s="1"/>
  <c r="DS936" i="5" l="1"/>
  <c r="DR942" i="5" l="1"/>
  <c r="DR909" i="5" l="1"/>
  <c r="DR107" i="5" l="1"/>
  <c r="DR651" i="5"/>
  <c r="DR910" i="5"/>
  <c r="DR652" i="5" l="1"/>
  <c r="DR233" i="5"/>
  <c r="DS904" i="5"/>
  <c r="DS988" i="5" l="1"/>
  <c r="DS999" i="5" s="1"/>
  <c r="DS898" i="5"/>
  <c r="DS950" i="5"/>
  <c r="DS103" i="5" s="1"/>
  <c r="DR1167" i="5"/>
  <c r="DR1169" i="5" s="1"/>
  <c r="DS901" i="5"/>
  <c r="DS949" i="5"/>
  <c r="DS929" i="5"/>
  <c r="DS907" i="5"/>
  <c r="DS627" i="5" l="1"/>
  <c r="DS192" i="5"/>
  <c r="DR1173" i="5"/>
  <c r="DR1170" i="5"/>
  <c r="DR1171" i="5" s="1"/>
  <c r="DR1154" i="5" s="1"/>
  <c r="DS104" i="5"/>
  <c r="DS1207" i="5"/>
  <c r="DS626" i="5"/>
  <c r="DS189" i="5"/>
  <c r="DS105" i="5"/>
  <c r="DS1002" i="5"/>
  <c r="DS646" i="5"/>
  <c r="DS190" i="5"/>
  <c r="DS101" i="5"/>
  <c r="DS1005" i="5"/>
  <c r="DS191" i="5"/>
  <c r="DS102" i="5"/>
  <c r="DS1003" i="5"/>
  <c r="DS968" i="5"/>
  <c r="DS973" i="5" s="1"/>
  <c r="DS958" i="5"/>
  <c r="DS961" i="5" s="1"/>
  <c r="DS912" i="5"/>
  <c r="DS908" i="5"/>
  <c r="DR1153" i="5" l="1"/>
  <c r="DR654" i="5"/>
  <c r="DR130" i="5"/>
  <c r="DR653" i="5"/>
  <c r="DR131" i="5"/>
  <c r="DS1006" i="5"/>
  <c r="DS110" i="5"/>
  <c r="DS643" i="5"/>
  <c r="DS974" i="5"/>
  <c r="DS914" i="5"/>
  <c r="DS951" i="5"/>
  <c r="DS638" i="5"/>
  <c r="DS106" i="5"/>
  <c r="DR1155" i="5" l="1"/>
  <c r="DR59" i="5"/>
  <c r="DR655" i="5"/>
  <c r="DR60" i="5"/>
  <c r="DS226" i="5"/>
  <c r="DT966" i="5"/>
  <c r="DT970" i="5"/>
  <c r="DS628" i="5"/>
  <c r="DS195" i="5"/>
  <c r="DS114" i="5"/>
  <c r="DS1150" i="5" l="1"/>
  <c r="DR237" i="5"/>
  <c r="DR1189" i="5"/>
  <c r="DT972" i="5"/>
  <c r="DT971" i="5"/>
  <c r="DT976" i="5"/>
  <c r="DS1164" i="5" l="1"/>
  <c r="DS1160" i="5"/>
  <c r="DR262" i="5"/>
  <c r="DR1191" i="5"/>
  <c r="DT642" i="5"/>
  <c r="DT109" i="5"/>
  <c r="DT712" i="5"/>
  <c r="DT679" i="5"/>
  <c r="DT644" i="5"/>
  <c r="DS193" i="5" l="1"/>
  <c r="DS1152" i="5"/>
  <c r="DS1208" i="5"/>
  <c r="DR1193" i="5"/>
  <c r="DR1196" i="5" s="1"/>
  <c r="DR1185" i="5" s="1"/>
  <c r="DR1197" i="5"/>
  <c r="DT718" i="5"/>
  <c r="DT720" i="5" s="1"/>
  <c r="DT108" i="5"/>
  <c r="DT685" i="5"/>
  <c r="DS1291" i="5" l="1"/>
  <c r="DS1228" i="5"/>
  <c r="DR139" i="5"/>
  <c r="DR216" i="5"/>
  <c r="DR656" i="5"/>
  <c r="DR1184" i="5"/>
  <c r="DR658" i="5"/>
  <c r="DR140" i="5"/>
  <c r="DT687" i="5"/>
  <c r="DS1467" i="5" l="1"/>
  <c r="DS1292" i="5" s="1"/>
  <c r="DS1290" i="5" s="1"/>
  <c r="DS1286" i="5"/>
  <c r="DS1234" i="5"/>
  <c r="DS1253" i="5"/>
  <c r="DS1229" i="5"/>
  <c r="DR61" i="5"/>
  <c r="DR217" i="5"/>
  <c r="DR1186" i="5"/>
  <c r="DR132" i="5"/>
  <c r="DR657" i="5"/>
  <c r="DR659" i="5" s="1"/>
  <c r="DR62" i="5"/>
  <c r="DT754" i="5"/>
  <c r="DT753" i="5"/>
  <c r="DS1287" i="5" l="1"/>
  <c r="DS1285" i="5" s="1"/>
  <c r="DS1284" i="5" s="1"/>
  <c r="DS1254" i="5"/>
  <c r="DS1259" i="5"/>
  <c r="DR63" i="5"/>
  <c r="DS214" i="5"/>
  <c r="DR248" i="5"/>
  <c r="DR225" i="5"/>
  <c r="DS622" i="5"/>
  <c r="DR247" i="5"/>
  <c r="DS1182" i="5"/>
  <c r="DR133" i="5"/>
  <c r="DR55" i="5"/>
  <c r="DT695" i="5"/>
  <c r="DT1151" i="5"/>
  <c r="DT696" i="5"/>
  <c r="DT1183" i="5"/>
  <c r="DT758" i="5"/>
  <c r="DS1235" i="5"/>
  <c r="DS1230" i="5"/>
  <c r="DR249" i="5" l="1"/>
  <c r="DR256" i="5" s="1"/>
  <c r="DS1260" i="5"/>
  <c r="DS183" i="5" s="1"/>
  <c r="DS1255" i="5"/>
  <c r="DS1192" i="5"/>
  <c r="DS691" i="5"/>
  <c r="DS625" i="5"/>
  <c r="DS635" i="5" s="1"/>
  <c r="DS641" i="5" s="1"/>
  <c r="DS645" i="5" s="1"/>
  <c r="DR143" i="5"/>
  <c r="DR136" i="5"/>
  <c r="DR56" i="5"/>
  <c r="DR66" i="5" s="1"/>
  <c r="DT129" i="5"/>
  <c r="DS1283" i="5"/>
  <c r="DT1227" i="5"/>
  <c r="DS1236" i="5"/>
  <c r="DS1475" i="5" s="1"/>
  <c r="DS1473" i="5" s="1"/>
  <c r="DS1477" i="5" s="1"/>
  <c r="CZ72" i="5" l="1"/>
  <c r="DS1261" i="5"/>
  <c r="DS222" i="5" s="1"/>
  <c r="DT1252" i="5"/>
  <c r="DT1258" i="5" s="1"/>
  <c r="DS184" i="5"/>
  <c r="DS697" i="5"/>
  <c r="DS1109" i="5"/>
  <c r="DS1115" i="5" s="1"/>
  <c r="DS1108" i="5"/>
  <c r="DS1114" i="5" s="1"/>
  <c r="DS986" i="5"/>
  <c r="DS992" i="5" s="1"/>
  <c r="DS985" i="5"/>
  <c r="DS991" i="5" s="1"/>
  <c r="DR137" i="5"/>
  <c r="DT54" i="5"/>
  <c r="DS1280" i="5"/>
  <c r="DT1233" i="5"/>
  <c r="DS1479" i="5"/>
  <c r="DS1478" i="5"/>
  <c r="DS1486" i="5" s="1"/>
  <c r="DS203" i="5" l="1"/>
  <c r="DS699" i="5"/>
  <c r="DS1116" i="5"/>
  <c r="DS123" i="5"/>
  <c r="DS649" i="5"/>
  <c r="DS113" i="5"/>
  <c r="DS993" i="5"/>
  <c r="DS647" i="5"/>
  <c r="DS112" i="5"/>
  <c r="DR141" i="5"/>
  <c r="DS1297" i="5"/>
  <c r="DS1267" i="5"/>
  <c r="DS211" i="5" l="1"/>
  <c r="DS236" i="5"/>
  <c r="DT1113" i="5"/>
  <c r="DS234" i="5"/>
  <c r="DT990" i="5"/>
  <c r="DS650" i="5"/>
  <c r="DR661" i="5"/>
  <c r="DS135" i="5"/>
  <c r="DS1298" i="5"/>
  <c r="DS1302" i="5"/>
  <c r="DS215" i="5" l="1"/>
  <c r="DT1111" i="5"/>
  <c r="DT1122" i="5" s="1"/>
  <c r="DT1119" i="5"/>
  <c r="DT996" i="5"/>
  <c r="DS931" i="5"/>
  <c r="DS933" i="5" s="1"/>
  <c r="DT201" i="5" l="1"/>
  <c r="DT1128" i="5"/>
  <c r="DT117" i="5"/>
  <c r="DT122" i="5"/>
  <c r="DT202" i="5"/>
  <c r="DT1127" i="5"/>
  <c r="DT194" i="5"/>
  <c r="DT111" i="5"/>
  <c r="DT648" i="5"/>
  <c r="DT1004" i="5"/>
  <c r="DT1129" i="5" l="1"/>
  <c r="DT1135" i="5" l="1"/>
  <c r="DS937" i="5"/>
  <c r="DS938" i="5" l="1"/>
  <c r="DS940" i="5" s="1"/>
  <c r="DT936" i="5" l="1"/>
  <c r="DS942" i="5" l="1"/>
  <c r="DS909" i="5" l="1"/>
  <c r="DS910" i="5" l="1"/>
  <c r="DS651" i="5"/>
  <c r="DS107" i="5"/>
  <c r="DS233" i="5" l="1"/>
  <c r="DT904" i="5"/>
  <c r="DS652" i="5"/>
  <c r="DT988" i="5" l="1"/>
  <c r="DT999" i="5" s="1"/>
  <c r="DT898" i="5"/>
  <c r="DT950" i="5"/>
  <c r="DT103" i="5" s="1"/>
  <c r="DT901" i="5"/>
  <c r="DT949" i="5"/>
  <c r="DT929" i="5"/>
  <c r="DT907" i="5"/>
  <c r="DS1167" i="5"/>
  <c r="DS1169" i="5" s="1"/>
  <c r="DT627" i="5" l="1"/>
  <c r="DT192" i="5"/>
  <c r="DT104" i="5"/>
  <c r="DT1207" i="5"/>
  <c r="DT626" i="5"/>
  <c r="DT189" i="5"/>
  <c r="DT105" i="5"/>
  <c r="DT1002" i="5"/>
  <c r="DT646" i="5"/>
  <c r="DT190" i="5"/>
  <c r="DT101" i="5"/>
  <c r="DT1005" i="5"/>
  <c r="DT191" i="5"/>
  <c r="DT102" i="5"/>
  <c r="DT1003" i="5"/>
  <c r="DT968" i="5"/>
  <c r="DT973" i="5" s="1"/>
  <c r="DT958" i="5"/>
  <c r="DT961" i="5" s="1"/>
  <c r="DT912" i="5"/>
  <c r="DS1173" i="5"/>
  <c r="DS1170" i="5"/>
  <c r="DS1171" i="5" s="1"/>
  <c r="DS1154" i="5" s="1"/>
  <c r="DT908" i="5"/>
  <c r="DT638" i="5" l="1"/>
  <c r="DT106" i="5"/>
  <c r="DT1006" i="5"/>
  <c r="DT110" i="5"/>
  <c r="DT643" i="5"/>
  <c r="DT974" i="5"/>
  <c r="DT914" i="5"/>
  <c r="DS1153" i="5"/>
  <c r="DS654" i="5"/>
  <c r="DS130" i="5"/>
  <c r="DS653" i="5"/>
  <c r="DS131" i="5"/>
  <c r="DT951" i="5"/>
  <c r="DT226" i="5" l="1"/>
  <c r="DU966" i="5"/>
  <c r="DU970" i="5"/>
  <c r="DS1155" i="5"/>
  <c r="DS59" i="5"/>
  <c r="DS655" i="5"/>
  <c r="DS60" i="5"/>
  <c r="DT628" i="5"/>
  <c r="DT195" i="5"/>
  <c r="DT114" i="5"/>
  <c r="DU972" i="5" l="1"/>
  <c r="DU971" i="5"/>
  <c r="DU976" i="5"/>
  <c r="DT1150" i="5"/>
  <c r="DS237" i="5"/>
  <c r="DS1189" i="5"/>
  <c r="DU642" i="5" l="1"/>
  <c r="DU109" i="5"/>
  <c r="DU712" i="5"/>
  <c r="DU679" i="5"/>
  <c r="DU644" i="5"/>
  <c r="DT1164" i="5"/>
  <c r="DT1160" i="5"/>
  <c r="DS262" i="5"/>
  <c r="DS1191" i="5"/>
  <c r="DU718" i="5" l="1"/>
  <c r="DU720" i="5" s="1"/>
  <c r="DU108" i="5"/>
  <c r="DU685" i="5"/>
  <c r="DT193" i="5"/>
  <c r="DT1152" i="5"/>
  <c r="DT1208" i="5"/>
  <c r="DS1193" i="5"/>
  <c r="DS1196" i="5" s="1"/>
  <c r="DS1185" i="5" s="1"/>
  <c r="DS1197" i="5"/>
  <c r="DU687" i="5" l="1"/>
  <c r="DT1291" i="5"/>
  <c r="DT1228" i="5"/>
  <c r="DS139" i="5"/>
  <c r="DS216" i="5"/>
  <c r="DS656" i="5"/>
  <c r="DS1184" i="5"/>
  <c r="DS658" i="5"/>
  <c r="DS140" i="5"/>
  <c r="DU754" i="5" l="1"/>
  <c r="DU753" i="5"/>
  <c r="DT1467" i="5"/>
  <c r="DT1292" i="5" s="1"/>
  <c r="DT1290" i="5" s="1"/>
  <c r="DT1286" i="5"/>
  <c r="DT1234" i="5"/>
  <c r="DT1253" i="5"/>
  <c r="DT1229" i="5"/>
  <c r="DS61" i="5"/>
  <c r="DS217" i="5"/>
  <c r="DS1186" i="5"/>
  <c r="DS132" i="5"/>
  <c r="DS657" i="5"/>
  <c r="DS659" i="5" s="1"/>
  <c r="DS62" i="5"/>
  <c r="DU695" i="5" l="1"/>
  <c r="DU1151" i="5"/>
  <c r="DU696" i="5"/>
  <c r="DU1183" i="5"/>
  <c r="DU758" i="5"/>
  <c r="DT1287" i="5"/>
  <c r="DT1285" i="5" s="1"/>
  <c r="DT1284" i="5" s="1"/>
  <c r="DT1254" i="5"/>
  <c r="DT1259" i="5"/>
  <c r="DS63" i="5"/>
  <c r="DT214" i="5"/>
  <c r="DS248" i="5"/>
  <c r="DS225" i="5"/>
  <c r="DT622" i="5"/>
  <c r="DS247" i="5"/>
  <c r="DT1182" i="5"/>
  <c r="DS133" i="5"/>
  <c r="DS55" i="5"/>
  <c r="DT1235" i="5"/>
  <c r="DT1230" i="5"/>
  <c r="DS249" i="5" l="1"/>
  <c r="DS256" i="5" s="1"/>
  <c r="DU129" i="5"/>
  <c r="DT1192" i="5"/>
  <c r="DT691" i="5"/>
  <c r="DT625" i="5"/>
  <c r="DT635" i="5" s="1"/>
  <c r="DT641" i="5" s="1"/>
  <c r="DT645" i="5" s="1"/>
  <c r="DS136" i="5"/>
  <c r="DS143" i="5"/>
  <c r="DS56" i="5"/>
  <c r="DS66" i="5" s="1"/>
  <c r="DT1283" i="5"/>
  <c r="DU1227" i="5"/>
  <c r="DT1236" i="5"/>
  <c r="DT1475" i="5" s="1"/>
  <c r="DT1473" i="5" s="1"/>
  <c r="DT1477" i="5" s="1"/>
  <c r="DT1260" i="5"/>
  <c r="DT1255" i="5"/>
  <c r="DA72" i="5" l="1"/>
  <c r="DU54" i="5"/>
  <c r="DT697" i="5"/>
  <c r="DT1109" i="5"/>
  <c r="DT1115" i="5" s="1"/>
  <c r="DT1108" i="5"/>
  <c r="DT1114" i="5" s="1"/>
  <c r="DT986" i="5"/>
  <c r="DT992" i="5" s="1"/>
  <c r="DT985" i="5"/>
  <c r="DT991" i="5" s="1"/>
  <c r="DS137" i="5"/>
  <c r="DT1280" i="5"/>
  <c r="DU1233" i="5"/>
  <c r="DT1479" i="5"/>
  <c r="DT1478" i="5"/>
  <c r="DT1486" i="5" s="1"/>
  <c r="DT183" i="5"/>
  <c r="DU1252" i="5"/>
  <c r="DT1261" i="5"/>
  <c r="DT222" i="5" s="1"/>
  <c r="DT699" i="5" l="1"/>
  <c r="DT1116" i="5"/>
  <c r="DT123" i="5"/>
  <c r="DT649" i="5"/>
  <c r="DT113" i="5"/>
  <c r="DT993" i="5"/>
  <c r="DT647" i="5"/>
  <c r="DT112" i="5"/>
  <c r="DS141" i="5"/>
  <c r="DT1297" i="5"/>
  <c r="DT1267" i="5"/>
  <c r="DT184" i="5"/>
  <c r="DU1258" i="5"/>
  <c r="DT236" i="5" l="1"/>
  <c r="DU1113" i="5"/>
  <c r="DT234" i="5"/>
  <c r="DU990" i="5"/>
  <c r="DT650" i="5"/>
  <c r="DS661" i="5"/>
  <c r="DT135" i="5"/>
  <c r="DT1298" i="5"/>
  <c r="DT1302" i="5"/>
  <c r="DT203" i="5"/>
  <c r="DU1111" i="5" l="1"/>
  <c r="DU1122" i="5" s="1"/>
  <c r="DU1119" i="5"/>
  <c r="DU996" i="5"/>
  <c r="DT931" i="5"/>
  <c r="DT933" i="5" s="1"/>
  <c r="DT211" i="5"/>
  <c r="DU201" i="5" l="1"/>
  <c r="DU1128" i="5"/>
  <c r="DU117" i="5"/>
  <c r="DU122" i="5"/>
  <c r="DU202" i="5"/>
  <c r="DU1127" i="5"/>
  <c r="DU111" i="5"/>
  <c r="DU194" i="5"/>
  <c r="DU648" i="5"/>
  <c r="DU1004" i="5"/>
  <c r="DT215" i="5"/>
  <c r="DU1129" i="5" l="1"/>
  <c r="DS1133" i="5" l="1"/>
  <c r="DU1133" i="5"/>
  <c r="DR1133" i="5"/>
  <c r="DT1133" i="5"/>
  <c r="DU1135" i="5"/>
  <c r="DT937" i="5"/>
  <c r="DS1139" i="5" l="1"/>
  <c r="DS1138" i="5"/>
  <c r="DS1143" i="5" s="1"/>
  <c r="DU1139" i="5"/>
  <c r="DU1138" i="5"/>
  <c r="DU1143" i="5" s="1"/>
  <c r="DR1139" i="5"/>
  <c r="DR1138" i="5"/>
  <c r="DT1139" i="5"/>
  <c r="DT1138" i="5"/>
  <c r="DT1143" i="5" s="1"/>
  <c r="DT938" i="5"/>
  <c r="DT940" i="5" s="1"/>
  <c r="DR1143" i="5" l="1"/>
  <c r="DU936" i="5"/>
  <c r="DT942" i="5" l="1"/>
  <c r="DT909" i="5" l="1"/>
  <c r="DT107" i="5" l="1"/>
  <c r="DT651" i="5"/>
  <c r="DT910" i="5"/>
  <c r="DT652" i="5" l="1"/>
  <c r="DT233" i="5"/>
  <c r="DU904" i="5"/>
  <c r="DU988" i="5" l="1"/>
  <c r="DU999" i="5" s="1"/>
  <c r="DU898" i="5"/>
  <c r="DU950" i="5"/>
  <c r="DU103" i="5" s="1"/>
  <c r="DT1167" i="5"/>
  <c r="DT1169" i="5" s="1"/>
  <c r="DU901" i="5"/>
  <c r="DU949" i="5"/>
  <c r="DU929" i="5"/>
  <c r="DU907" i="5"/>
  <c r="DU627" i="5" l="1"/>
  <c r="DU192" i="5"/>
  <c r="DT1173" i="5"/>
  <c r="DT1170" i="5"/>
  <c r="DT1171" i="5" s="1"/>
  <c r="DT1154" i="5" s="1"/>
  <c r="DU104" i="5"/>
  <c r="DU1207" i="5"/>
  <c r="DU626" i="5"/>
  <c r="DU189" i="5"/>
  <c r="DU105" i="5"/>
  <c r="DU1002" i="5"/>
  <c r="DU646" i="5"/>
  <c r="DU190" i="5"/>
  <c r="DU101" i="5"/>
  <c r="DU1005" i="5"/>
  <c r="DU191" i="5"/>
  <c r="DU102" i="5"/>
  <c r="DU1003" i="5"/>
  <c r="DU968" i="5"/>
  <c r="DU973" i="5" s="1"/>
  <c r="DU958" i="5"/>
  <c r="DU961" i="5" s="1"/>
  <c r="DU912" i="5"/>
  <c r="DU908" i="5"/>
  <c r="DU638" i="5" l="1"/>
  <c r="DU106" i="5"/>
  <c r="DT1153" i="5"/>
  <c r="DT654" i="5"/>
  <c r="DT130" i="5"/>
  <c r="DT653" i="5"/>
  <c r="DT131" i="5"/>
  <c r="DU1006" i="5"/>
  <c r="DU110" i="5"/>
  <c r="DU643" i="5"/>
  <c r="DU974" i="5"/>
  <c r="DU914" i="5"/>
  <c r="DU951" i="5"/>
  <c r="DT1155" i="5" l="1"/>
  <c r="DT59" i="5"/>
  <c r="DT655" i="5"/>
  <c r="DT60" i="5"/>
  <c r="DS1010" i="5"/>
  <c r="DR1010" i="5"/>
  <c r="DT1010" i="5"/>
  <c r="DU1010" i="5"/>
  <c r="DU226" i="5"/>
  <c r="DV966" i="5"/>
  <c r="DV970" i="5"/>
  <c r="DU628" i="5"/>
  <c r="DU195" i="5"/>
  <c r="DU114" i="5"/>
  <c r="DU1013" i="5" l="1"/>
  <c r="DU1012" i="5"/>
  <c r="DU1017" i="5" s="1"/>
  <c r="DT1013" i="5"/>
  <c r="DT1012" i="5"/>
  <c r="DT1017" i="5" s="1"/>
  <c r="DR1012" i="5"/>
  <c r="DR1013" i="5"/>
  <c r="DS1013" i="5"/>
  <c r="DS1012" i="5"/>
  <c r="DS1017" i="5" s="1"/>
  <c r="DU1150" i="5"/>
  <c r="DT237" i="5"/>
  <c r="DT1189" i="5"/>
  <c r="DV972" i="5"/>
  <c r="DV971" i="5"/>
  <c r="DV976" i="5"/>
  <c r="DU1164" i="5" l="1"/>
  <c r="DU1160" i="5"/>
  <c r="DT262" i="5"/>
  <c r="DT1191" i="5"/>
  <c r="DR1017" i="5"/>
  <c r="DV642" i="5"/>
  <c r="DV109" i="5"/>
  <c r="DV712" i="5"/>
  <c r="DV679" i="5"/>
  <c r="DV644" i="5"/>
  <c r="DU193" i="5" l="1"/>
  <c r="DU1152" i="5"/>
  <c r="DU1208" i="5"/>
  <c r="DT1193" i="5"/>
  <c r="DT1196" i="5" s="1"/>
  <c r="DT1185" i="5" s="1"/>
  <c r="DT1197" i="5"/>
  <c r="DV718" i="5"/>
  <c r="DV720" i="5" s="1"/>
  <c r="DV108" i="5"/>
  <c r="DV685" i="5"/>
  <c r="DU1291" i="5" l="1"/>
  <c r="DU1228" i="5"/>
  <c r="DT139" i="5"/>
  <c r="DT216" i="5"/>
  <c r="DT656" i="5"/>
  <c r="DT1184" i="5"/>
  <c r="DT658" i="5"/>
  <c r="DT140" i="5"/>
  <c r="DV687" i="5"/>
  <c r="DU1467" i="5" l="1"/>
  <c r="DU1292" i="5" s="1"/>
  <c r="DU1290" i="5" s="1"/>
  <c r="AL1310" i="5"/>
  <c r="DU1286" i="5"/>
  <c r="DU1234" i="5"/>
  <c r="DU1253" i="5"/>
  <c r="DU1229" i="5"/>
  <c r="DT61" i="5"/>
  <c r="DT217" i="5"/>
  <c r="DT1186" i="5"/>
  <c r="DT132" i="5"/>
  <c r="DT657" i="5"/>
  <c r="DT659" i="5" s="1"/>
  <c r="DT62" i="5"/>
  <c r="DV754" i="5"/>
  <c r="DV753" i="5"/>
  <c r="AL1311" i="5" l="1"/>
  <c r="AL1309" i="5" s="1"/>
  <c r="DU1287" i="5"/>
  <c r="DU1285" i="5" s="1"/>
  <c r="DU1284" i="5" s="1"/>
  <c r="DU1254" i="5"/>
  <c r="DU1259" i="5"/>
  <c r="DT63" i="5"/>
  <c r="DU214" i="5"/>
  <c r="DT248" i="5"/>
  <c r="DT225" i="5"/>
  <c r="DU622" i="5"/>
  <c r="DT247" i="5"/>
  <c r="DU1182" i="5"/>
  <c r="DT133" i="5"/>
  <c r="DT55" i="5"/>
  <c r="DV695" i="5"/>
  <c r="DV1151" i="5"/>
  <c r="DV696" i="5"/>
  <c r="DV1183" i="5"/>
  <c r="DV758" i="5"/>
  <c r="DU1235" i="5"/>
  <c r="DU1230" i="5"/>
  <c r="DT249" i="5" l="1"/>
  <c r="DT256" i="5" s="1"/>
  <c r="DU1192" i="5"/>
  <c r="DU691" i="5"/>
  <c r="DU625" i="5"/>
  <c r="DU635" i="5" s="1"/>
  <c r="DU641" i="5" s="1"/>
  <c r="DU645" i="5" s="1"/>
  <c r="DT143" i="5"/>
  <c r="DT136" i="5"/>
  <c r="DT56" i="5"/>
  <c r="DT66" i="5" s="1"/>
  <c r="DV129" i="5"/>
  <c r="DU1283" i="5"/>
  <c r="DV1227" i="5"/>
  <c r="DU1236" i="5"/>
  <c r="DU1475" i="5" s="1"/>
  <c r="DU1473" i="5" s="1"/>
  <c r="DU1477" i="5" s="1"/>
  <c r="DU1260" i="5"/>
  <c r="DU1255" i="5"/>
  <c r="DB72" i="5" l="1"/>
  <c r="DU697" i="5"/>
  <c r="DU1109" i="5"/>
  <c r="DU1115" i="5" s="1"/>
  <c r="DU1108" i="5"/>
  <c r="DU1114" i="5" s="1"/>
  <c r="DU986" i="5"/>
  <c r="DU992" i="5" s="1"/>
  <c r="DU985" i="5"/>
  <c r="DU991" i="5" s="1"/>
  <c r="DT137" i="5"/>
  <c r="DV54" i="5"/>
  <c r="AL1308" i="5"/>
  <c r="DU1280" i="5"/>
  <c r="DV1233" i="5"/>
  <c r="DU1479" i="5"/>
  <c r="DU1478" i="5"/>
  <c r="DU1486" i="5" s="1"/>
  <c r="DU183" i="5"/>
  <c r="DV1252" i="5"/>
  <c r="DU1261" i="5"/>
  <c r="DU222" i="5" s="1"/>
  <c r="DU699" i="5" l="1"/>
  <c r="DU1116" i="5"/>
  <c r="DU123" i="5"/>
  <c r="DU649" i="5"/>
  <c r="DU113" i="5"/>
  <c r="DU993" i="5"/>
  <c r="DU647" i="5"/>
  <c r="DU112" i="5"/>
  <c r="DT141" i="5"/>
  <c r="AL1305" i="5"/>
  <c r="DU1297" i="5"/>
  <c r="DU1267" i="5"/>
  <c r="DU184" i="5"/>
  <c r="DV1258" i="5"/>
  <c r="DU236" i="5" l="1"/>
  <c r="DV1113" i="5"/>
  <c r="DU234" i="5"/>
  <c r="DV990" i="5"/>
  <c r="DU650" i="5"/>
  <c r="DT661" i="5"/>
  <c r="DU135" i="5"/>
  <c r="AL1325" i="5"/>
  <c r="AL1316" i="5"/>
  <c r="DU1298" i="5"/>
  <c r="DU1302" i="5"/>
  <c r="DU203" i="5"/>
  <c r="DV1111" i="5" l="1"/>
  <c r="DV1122" i="5" s="1"/>
  <c r="DV1119" i="5"/>
  <c r="DV996" i="5"/>
  <c r="DU931" i="5"/>
  <c r="DU933" i="5" s="1"/>
  <c r="AZ1401" i="5"/>
  <c r="AY1401" i="5"/>
  <c r="AX1401" i="5"/>
  <c r="AW1401" i="5"/>
  <c r="AV1401" i="5"/>
  <c r="AU1401" i="5"/>
  <c r="AT1401" i="5"/>
  <c r="AS1401" i="5"/>
  <c r="AR1401" i="5"/>
  <c r="AQ1401" i="5"/>
  <c r="AP1401" i="5"/>
  <c r="AO1401" i="5"/>
  <c r="AN1401" i="5"/>
  <c r="AM1401" i="5"/>
  <c r="DU211" i="5"/>
  <c r="DV201" i="5" l="1"/>
  <c r="DV1128" i="5"/>
  <c r="DV117" i="5"/>
  <c r="DV122" i="5"/>
  <c r="DV202" i="5"/>
  <c r="DV1127" i="5"/>
  <c r="DV111" i="5"/>
  <c r="DV194" i="5"/>
  <c r="DV648" i="5"/>
  <c r="DV1004" i="5"/>
  <c r="AM1355" i="5"/>
  <c r="DU215" i="5"/>
  <c r="DV1129" i="5" l="1"/>
  <c r="DV1135" i="5" l="1"/>
  <c r="DU937" i="5"/>
  <c r="DU938" i="5" l="1"/>
  <c r="DU940" i="5" s="1"/>
  <c r="DV936" i="5" l="1"/>
  <c r="DU942" i="5" l="1"/>
  <c r="DU909" i="5" l="1"/>
  <c r="DU107" i="5" l="1"/>
  <c r="DU651" i="5"/>
  <c r="DU910" i="5"/>
  <c r="DU652" i="5" l="1"/>
  <c r="DU233" i="5"/>
  <c r="DV904" i="5"/>
  <c r="DV988" i="5" l="1"/>
  <c r="DV999" i="5" s="1"/>
  <c r="DV898" i="5"/>
  <c r="DV950" i="5"/>
  <c r="DV103" i="5" s="1"/>
  <c r="DU1167" i="5"/>
  <c r="DU1169" i="5" s="1"/>
  <c r="DV901" i="5"/>
  <c r="DV949" i="5"/>
  <c r="DV929" i="5"/>
  <c r="DV907" i="5"/>
  <c r="DV627" i="5" l="1"/>
  <c r="DV192" i="5"/>
  <c r="DU1173" i="5"/>
  <c r="DU1170" i="5"/>
  <c r="DU1171" i="5" s="1"/>
  <c r="DU1154" i="5" s="1"/>
  <c r="DV104" i="5"/>
  <c r="DV1207" i="5"/>
  <c r="DV626" i="5"/>
  <c r="DV189" i="5"/>
  <c r="DV105" i="5"/>
  <c r="DV1002" i="5"/>
  <c r="DV646" i="5"/>
  <c r="DV190" i="5"/>
  <c r="DV101" i="5"/>
  <c r="DV1005" i="5"/>
  <c r="DV191" i="5"/>
  <c r="DV102" i="5"/>
  <c r="DV1003" i="5"/>
  <c r="DV968" i="5"/>
  <c r="DV973" i="5" s="1"/>
  <c r="DV958" i="5"/>
  <c r="DV961" i="5" s="1"/>
  <c r="DV912" i="5"/>
  <c r="DV908" i="5"/>
  <c r="DV638" i="5" l="1"/>
  <c r="DV106" i="5"/>
  <c r="DU1153" i="5"/>
  <c r="DU654" i="5"/>
  <c r="DU130" i="5"/>
  <c r="DU653" i="5"/>
  <c r="DU131" i="5"/>
  <c r="DV1006" i="5"/>
  <c r="DV110" i="5"/>
  <c r="DV643" i="5"/>
  <c r="DV974" i="5"/>
  <c r="DV914" i="5"/>
  <c r="DV951" i="5"/>
  <c r="DU1155" i="5" l="1"/>
  <c r="DU59" i="5"/>
  <c r="DU655" i="5"/>
  <c r="DU60" i="5"/>
  <c r="DV226" i="5"/>
  <c r="DW966" i="5"/>
  <c r="DW970" i="5"/>
  <c r="DV628" i="5"/>
  <c r="DV195" i="5"/>
  <c r="DV114" i="5"/>
  <c r="DV1150" i="5" l="1"/>
  <c r="DU237" i="5"/>
  <c r="DU1189" i="5"/>
  <c r="DW972" i="5"/>
  <c r="DW971" i="5"/>
  <c r="DW976" i="5"/>
  <c r="DV1164" i="5" l="1"/>
  <c r="DV1160" i="5"/>
  <c r="DU262" i="5"/>
  <c r="DU1191" i="5"/>
  <c r="DW642" i="5"/>
  <c r="DW109" i="5"/>
  <c r="DW712" i="5"/>
  <c r="DW679" i="5"/>
  <c r="DW644" i="5"/>
  <c r="DV193" i="5" l="1"/>
  <c r="DV1152" i="5"/>
  <c r="DV1208" i="5"/>
  <c r="DU1193" i="5"/>
  <c r="DU1196" i="5" s="1"/>
  <c r="DU1185" i="5" s="1"/>
  <c r="DU1197" i="5"/>
  <c r="DW718" i="5"/>
  <c r="DW720" i="5" s="1"/>
  <c r="DW108" i="5"/>
  <c r="DW685" i="5"/>
  <c r="DV1291" i="5" l="1"/>
  <c r="DV1228" i="5"/>
  <c r="DU139" i="5"/>
  <c r="DU216" i="5"/>
  <c r="DU656" i="5"/>
  <c r="DU1184" i="5"/>
  <c r="DU658" i="5"/>
  <c r="DU140" i="5"/>
  <c r="DW687" i="5"/>
  <c r="DV1467" i="5" l="1"/>
  <c r="DV1292" i="5" s="1"/>
  <c r="DV1290" i="5" s="1"/>
  <c r="DV1286" i="5"/>
  <c r="DV1234" i="5"/>
  <c r="DV1253" i="5"/>
  <c r="DV1229" i="5"/>
  <c r="DU61" i="5"/>
  <c r="DU217" i="5"/>
  <c r="DU1186" i="5"/>
  <c r="DU132" i="5"/>
  <c r="DU657" i="5"/>
  <c r="DU659" i="5" s="1"/>
  <c r="DU62" i="5"/>
  <c r="DW754" i="5"/>
  <c r="DW753" i="5"/>
  <c r="DV1287" i="5" l="1"/>
  <c r="DV1285" i="5" s="1"/>
  <c r="DV1284" i="5" s="1"/>
  <c r="DV1254" i="5"/>
  <c r="DV1259" i="5"/>
  <c r="DU63" i="5"/>
  <c r="DV214" i="5"/>
  <c r="DU248" i="5"/>
  <c r="DU225" i="5"/>
  <c r="DV622" i="5"/>
  <c r="DU247" i="5"/>
  <c r="DV1182" i="5"/>
  <c r="DU133" i="5"/>
  <c r="DU55" i="5"/>
  <c r="DW695" i="5"/>
  <c r="DW1151" i="5"/>
  <c r="DW696" i="5"/>
  <c r="DW1183" i="5"/>
  <c r="DW758" i="5"/>
  <c r="DV1235" i="5"/>
  <c r="DV1230" i="5"/>
  <c r="DV1192" i="5" l="1"/>
  <c r="DV691" i="5"/>
  <c r="DV625" i="5"/>
  <c r="DV635" i="5" s="1"/>
  <c r="DV641" i="5" s="1"/>
  <c r="DV645" i="5" s="1"/>
  <c r="DU136" i="5"/>
  <c r="DU143" i="5"/>
  <c r="DU56" i="5"/>
  <c r="DU66" i="5" s="1"/>
  <c r="DW129" i="5"/>
  <c r="DV1283" i="5"/>
  <c r="DW1227" i="5"/>
  <c r="DV1236" i="5"/>
  <c r="DV1475" i="5" s="1"/>
  <c r="DV1473" i="5" s="1"/>
  <c r="DV1477" i="5" s="1"/>
  <c r="DU249" i="5"/>
  <c r="DV1260" i="5"/>
  <c r="DV1255" i="5"/>
  <c r="DC72" i="5" l="1"/>
  <c r="DV697" i="5"/>
  <c r="DV1109" i="5"/>
  <c r="DV1115" i="5" s="1"/>
  <c r="DV1108" i="5"/>
  <c r="DV1114" i="5" s="1"/>
  <c r="DV986" i="5"/>
  <c r="DV992" i="5" s="1"/>
  <c r="DV985" i="5"/>
  <c r="DV991" i="5" s="1"/>
  <c r="DU137" i="5"/>
  <c r="DW54" i="5"/>
  <c r="DV1280" i="5"/>
  <c r="DW1233" i="5"/>
  <c r="DV1479" i="5"/>
  <c r="DV1478" i="5"/>
  <c r="DV1486" i="5" s="1"/>
  <c r="DU256" i="5"/>
  <c r="DV183" i="5"/>
  <c r="DW1252" i="5"/>
  <c r="DV1261" i="5"/>
  <c r="DV222" i="5" s="1"/>
  <c r="DV699" i="5" l="1"/>
  <c r="DV1116" i="5"/>
  <c r="DV123" i="5"/>
  <c r="DV649" i="5"/>
  <c r="DV113" i="5"/>
  <c r="DV993" i="5"/>
  <c r="DV647" i="5"/>
  <c r="DV112" i="5"/>
  <c r="DU141" i="5"/>
  <c r="DV1267" i="5"/>
  <c r="DV1297" i="5"/>
  <c r="DV184" i="5"/>
  <c r="DW1258" i="5"/>
  <c r="DV236" i="5" l="1"/>
  <c r="DW1113" i="5"/>
  <c r="DV234" i="5"/>
  <c r="DW990" i="5"/>
  <c r="DV650" i="5"/>
  <c r="DU661" i="5"/>
  <c r="DV135" i="5"/>
  <c r="DV1298" i="5"/>
  <c r="DV1302" i="5"/>
  <c r="DV203" i="5"/>
  <c r="DW1111" i="5" l="1"/>
  <c r="DW1122" i="5" s="1"/>
  <c r="DW1119" i="5"/>
  <c r="DW996" i="5"/>
  <c r="DV931" i="5"/>
  <c r="DV933" i="5" s="1"/>
  <c r="DV211" i="5"/>
  <c r="DW201" i="5" l="1"/>
  <c r="DW1128" i="5"/>
  <c r="DW117" i="5"/>
  <c r="DW122" i="5"/>
  <c r="DW202" i="5"/>
  <c r="DW1127" i="5"/>
  <c r="DW111" i="5"/>
  <c r="DW194" i="5"/>
  <c r="DW648" i="5"/>
  <c r="DW1004" i="5"/>
  <c r="DV215" i="5"/>
  <c r="DW1129" i="5" l="1"/>
  <c r="DW1135" i="5" l="1"/>
  <c r="DV937" i="5"/>
  <c r="DV938" i="5" l="1"/>
  <c r="DV940" i="5" s="1"/>
  <c r="DW936" i="5" l="1"/>
  <c r="DV942" i="5" l="1"/>
  <c r="DV909" i="5" l="1"/>
  <c r="DV651" i="5" l="1"/>
  <c r="DV107" i="5"/>
  <c r="DV910" i="5"/>
  <c r="DV652" i="5" l="1"/>
  <c r="DW904" i="5"/>
  <c r="DV233" i="5"/>
  <c r="DW988" i="5" l="1"/>
  <c r="DW999" i="5" s="1"/>
  <c r="DW898" i="5"/>
  <c r="DW950" i="5"/>
  <c r="DW103" i="5" s="1"/>
  <c r="DV1167" i="5"/>
  <c r="DV1169" i="5" s="1"/>
  <c r="DW901" i="5"/>
  <c r="DW949" i="5"/>
  <c r="DW929" i="5"/>
  <c r="DW907" i="5"/>
  <c r="DW627" i="5" l="1"/>
  <c r="DW192" i="5"/>
  <c r="DV1173" i="5"/>
  <c r="DV1170" i="5"/>
  <c r="DV1171" i="5" s="1"/>
  <c r="DV1154" i="5" s="1"/>
  <c r="DW104" i="5"/>
  <c r="DW1207" i="5"/>
  <c r="DW626" i="5"/>
  <c r="DW189" i="5"/>
  <c r="DW105" i="5"/>
  <c r="DW1002" i="5"/>
  <c r="DW646" i="5"/>
  <c r="DW190" i="5"/>
  <c r="DW101" i="5"/>
  <c r="DW1005" i="5"/>
  <c r="DW191" i="5"/>
  <c r="DW102" i="5"/>
  <c r="DW1003" i="5"/>
  <c r="DW968" i="5"/>
  <c r="DW973" i="5" s="1"/>
  <c r="DW958" i="5"/>
  <c r="DW961" i="5" s="1"/>
  <c r="DW912" i="5"/>
  <c r="DW908" i="5"/>
  <c r="DW638" i="5" l="1"/>
  <c r="DW106" i="5"/>
  <c r="DV1153" i="5"/>
  <c r="DV654" i="5"/>
  <c r="DV130" i="5"/>
  <c r="DV653" i="5"/>
  <c r="DV131" i="5"/>
  <c r="DW1006" i="5"/>
  <c r="DW110" i="5"/>
  <c r="DW643" i="5"/>
  <c r="DW974" i="5"/>
  <c r="DW914" i="5"/>
  <c r="DW951" i="5"/>
  <c r="DV1155" i="5" l="1"/>
  <c r="DV59" i="5"/>
  <c r="DV655" i="5"/>
  <c r="DV60" i="5"/>
  <c r="DW226" i="5"/>
  <c r="DX966" i="5"/>
  <c r="DX970" i="5"/>
  <c r="DW628" i="5"/>
  <c r="DW195" i="5"/>
  <c r="DW114" i="5"/>
  <c r="DW1150" i="5" l="1"/>
  <c r="DV237" i="5"/>
  <c r="DV1189" i="5"/>
  <c r="DX972" i="5"/>
  <c r="DX971" i="5"/>
  <c r="DX976" i="5"/>
  <c r="DW1164" i="5" l="1"/>
  <c r="DW1160" i="5"/>
  <c r="DV262" i="5"/>
  <c r="DV1191" i="5"/>
  <c r="DX642" i="5"/>
  <c r="DX109" i="5"/>
  <c r="DX712" i="5"/>
  <c r="DX679" i="5"/>
  <c r="DX644" i="5"/>
  <c r="DW193" i="5" l="1"/>
  <c r="DW1152" i="5"/>
  <c r="DW1208" i="5"/>
  <c r="DV1193" i="5"/>
  <c r="DV1196" i="5" s="1"/>
  <c r="DV1185" i="5" s="1"/>
  <c r="DV1197" i="5"/>
  <c r="DX718" i="5"/>
  <c r="DX720" i="5" s="1"/>
  <c r="DX108" i="5"/>
  <c r="DX685" i="5"/>
  <c r="DW1291" i="5" l="1"/>
  <c r="DW1228" i="5"/>
  <c r="DV139" i="5"/>
  <c r="DV216" i="5"/>
  <c r="DV656" i="5"/>
  <c r="DV1184" i="5"/>
  <c r="DV658" i="5"/>
  <c r="DV140" i="5"/>
  <c r="DX687" i="5"/>
  <c r="DW1467" i="5" l="1"/>
  <c r="DW1292" i="5" s="1"/>
  <c r="DW1290" i="5" s="1"/>
  <c r="DW1286" i="5"/>
  <c r="DW1234" i="5"/>
  <c r="DW1253" i="5"/>
  <c r="DW1229" i="5"/>
  <c r="DV61" i="5"/>
  <c r="DV217" i="5"/>
  <c r="DV1186" i="5"/>
  <c r="DV132" i="5"/>
  <c r="DV657" i="5"/>
  <c r="DV659" i="5" s="1"/>
  <c r="DV62" i="5"/>
  <c r="DX754" i="5"/>
  <c r="DX753" i="5"/>
  <c r="DW1287" i="5" l="1"/>
  <c r="DW1285" i="5" s="1"/>
  <c r="DW1284" i="5" s="1"/>
  <c r="DW1254" i="5"/>
  <c r="DW1259" i="5"/>
  <c r="DV63" i="5"/>
  <c r="DW214" i="5"/>
  <c r="DV248" i="5"/>
  <c r="DV225" i="5"/>
  <c r="DW622" i="5"/>
  <c r="DV247" i="5"/>
  <c r="DW1182" i="5"/>
  <c r="DV133" i="5"/>
  <c r="DV55" i="5"/>
  <c r="DX695" i="5"/>
  <c r="DX1151" i="5"/>
  <c r="DX696" i="5"/>
  <c r="DX1183" i="5"/>
  <c r="DX758" i="5"/>
  <c r="DW1235" i="5"/>
  <c r="DW1230" i="5"/>
  <c r="DV249" i="5" l="1"/>
  <c r="DV256" i="5" s="1"/>
  <c r="DW1192" i="5"/>
  <c r="DW691" i="5"/>
  <c r="DW625" i="5"/>
  <c r="DW635" i="5" s="1"/>
  <c r="DW641" i="5" s="1"/>
  <c r="DW645" i="5" s="1"/>
  <c r="DV143" i="5"/>
  <c r="DV136" i="5"/>
  <c r="DV56" i="5"/>
  <c r="DV66" i="5" s="1"/>
  <c r="DX129" i="5"/>
  <c r="DW1283" i="5"/>
  <c r="DX1227" i="5"/>
  <c r="DW1236" i="5"/>
  <c r="DW1475" i="5" s="1"/>
  <c r="DW1473" i="5" s="1"/>
  <c r="DW1477" i="5" s="1"/>
  <c r="DW1260" i="5"/>
  <c r="DW1255" i="5"/>
  <c r="DD72" i="5" l="1"/>
  <c r="DW697" i="5"/>
  <c r="DW1109" i="5"/>
  <c r="DW1115" i="5" s="1"/>
  <c r="DW1108" i="5"/>
  <c r="DW1114" i="5" s="1"/>
  <c r="DW986" i="5"/>
  <c r="DW992" i="5" s="1"/>
  <c r="DW985" i="5"/>
  <c r="DW991" i="5" s="1"/>
  <c r="DV137" i="5"/>
  <c r="DX54" i="5"/>
  <c r="DW1280" i="5"/>
  <c r="DX1233" i="5"/>
  <c r="DW1479" i="5"/>
  <c r="DW1478" i="5"/>
  <c r="DW1486" i="5" s="1"/>
  <c r="DW183" i="5"/>
  <c r="DX1252" i="5"/>
  <c r="DW1261" i="5"/>
  <c r="DW222" i="5" s="1"/>
  <c r="DW699" i="5" l="1"/>
  <c r="DW1116" i="5"/>
  <c r="DW123" i="5"/>
  <c r="DW649" i="5"/>
  <c r="DW113" i="5"/>
  <c r="DW993" i="5"/>
  <c r="DW647" i="5"/>
  <c r="DW112" i="5"/>
  <c r="DV141" i="5"/>
  <c r="DW1297" i="5"/>
  <c r="DW1267" i="5"/>
  <c r="DW184" i="5"/>
  <c r="DX1258" i="5"/>
  <c r="DW236" i="5" l="1"/>
  <c r="DX1113" i="5"/>
  <c r="DW234" i="5"/>
  <c r="DX990" i="5"/>
  <c r="DW650" i="5"/>
  <c r="DV661" i="5"/>
  <c r="DW135" i="5"/>
  <c r="DW1298" i="5"/>
  <c r="DW1302" i="5"/>
  <c r="DW203" i="5"/>
  <c r="DX1111" i="5" l="1"/>
  <c r="DX1122" i="5" s="1"/>
  <c r="DX1119" i="5"/>
  <c r="DX996" i="5"/>
  <c r="DW931" i="5"/>
  <c r="DW933" i="5" s="1"/>
  <c r="DW211" i="5"/>
  <c r="DX201" i="5" l="1"/>
  <c r="DX1128" i="5"/>
  <c r="DX117" i="5"/>
  <c r="DX122" i="5"/>
  <c r="DX202" i="5"/>
  <c r="DX1127" i="5"/>
  <c r="DX111" i="5"/>
  <c r="DX194" i="5"/>
  <c r="DX648" i="5"/>
  <c r="DX1004" i="5"/>
  <c r="DW215" i="5"/>
  <c r="DX1129" i="5" l="1"/>
  <c r="DX1135" i="5" l="1"/>
  <c r="DW937" i="5"/>
  <c r="DW938" i="5" l="1"/>
  <c r="DW940" i="5" s="1"/>
  <c r="DX936" i="5" l="1"/>
  <c r="DW942" i="5" l="1"/>
  <c r="DW909" i="5" l="1"/>
  <c r="DW107" i="5" l="1"/>
  <c r="DW651" i="5"/>
  <c r="DW910" i="5"/>
  <c r="DW652" i="5" l="1"/>
  <c r="DW233" i="5"/>
  <c r="DX904" i="5"/>
  <c r="DX988" i="5" l="1"/>
  <c r="DX999" i="5" s="1"/>
  <c r="DX898" i="5"/>
  <c r="DX950" i="5"/>
  <c r="DX103" i="5" s="1"/>
  <c r="DW1167" i="5"/>
  <c r="DW1169" i="5" s="1"/>
  <c r="DX901" i="5"/>
  <c r="DX949" i="5"/>
  <c r="DX929" i="5"/>
  <c r="DX907" i="5"/>
  <c r="DX627" i="5" l="1"/>
  <c r="DX192" i="5"/>
  <c r="DW1173" i="5"/>
  <c r="DW1170" i="5"/>
  <c r="DW1171" i="5" s="1"/>
  <c r="DW1154" i="5" s="1"/>
  <c r="DX104" i="5"/>
  <c r="DX1207" i="5"/>
  <c r="DX626" i="5"/>
  <c r="DX189" i="5"/>
  <c r="DX105" i="5"/>
  <c r="DX1002" i="5"/>
  <c r="DX646" i="5"/>
  <c r="DX190" i="5"/>
  <c r="DX101" i="5"/>
  <c r="DX1005" i="5"/>
  <c r="DX191" i="5"/>
  <c r="DX102" i="5"/>
  <c r="DX1003" i="5"/>
  <c r="DX968" i="5"/>
  <c r="DX973" i="5" s="1"/>
  <c r="DX958" i="5"/>
  <c r="DX961" i="5" s="1"/>
  <c r="DX912" i="5"/>
  <c r="DX908" i="5"/>
  <c r="DW1153" i="5" l="1"/>
  <c r="DW654" i="5"/>
  <c r="DW130" i="5"/>
  <c r="DW653" i="5"/>
  <c r="DW131" i="5"/>
  <c r="DX1006" i="5"/>
  <c r="DX110" i="5"/>
  <c r="DX643" i="5"/>
  <c r="DX974" i="5"/>
  <c r="DX914" i="5"/>
  <c r="DX951" i="5"/>
  <c r="DX638" i="5"/>
  <c r="DX106" i="5"/>
  <c r="DW1155" i="5" l="1"/>
  <c r="DW59" i="5"/>
  <c r="DW655" i="5"/>
  <c r="DW60" i="5"/>
  <c r="DX226" i="5"/>
  <c r="DY966" i="5"/>
  <c r="DY970" i="5"/>
  <c r="DX628" i="5"/>
  <c r="DX195" i="5"/>
  <c r="DX114" i="5"/>
  <c r="DX1150" i="5" l="1"/>
  <c r="DW237" i="5"/>
  <c r="DW1189" i="5"/>
  <c r="DY972" i="5"/>
  <c r="DY971" i="5"/>
  <c r="DY976" i="5"/>
  <c r="DX1164" i="5" l="1"/>
  <c r="DX1160" i="5"/>
  <c r="DW262" i="5"/>
  <c r="DW1191" i="5"/>
  <c r="DY642" i="5"/>
  <c r="DY109" i="5"/>
  <c r="DY712" i="5"/>
  <c r="DY679" i="5"/>
  <c r="DY644" i="5"/>
  <c r="DX193" i="5" l="1"/>
  <c r="DX1152" i="5"/>
  <c r="DX1208" i="5"/>
  <c r="DW1193" i="5"/>
  <c r="DW1196" i="5" s="1"/>
  <c r="DW1185" i="5" s="1"/>
  <c r="DW1197" i="5"/>
  <c r="DY718" i="5"/>
  <c r="DY720" i="5" s="1"/>
  <c r="DY108" i="5"/>
  <c r="DY685" i="5"/>
  <c r="DX1291" i="5" l="1"/>
  <c r="DX1228" i="5"/>
  <c r="DW139" i="5"/>
  <c r="DW216" i="5"/>
  <c r="DW656" i="5"/>
  <c r="DW1184" i="5"/>
  <c r="DW658" i="5"/>
  <c r="DW140" i="5"/>
  <c r="DY687" i="5"/>
  <c r="DX1467" i="5" l="1"/>
  <c r="DX1292" i="5" s="1"/>
  <c r="DX1290" i="5" s="1"/>
  <c r="DX1286" i="5"/>
  <c r="DX1234" i="5"/>
  <c r="DX1253" i="5"/>
  <c r="DX1229" i="5"/>
  <c r="DW61" i="5"/>
  <c r="DW217" i="5"/>
  <c r="DW1186" i="5"/>
  <c r="DW132" i="5"/>
  <c r="DW657" i="5"/>
  <c r="DW659" i="5" s="1"/>
  <c r="DW62" i="5"/>
  <c r="DY754" i="5"/>
  <c r="DY753" i="5"/>
  <c r="DX1287" i="5" l="1"/>
  <c r="DX1285" i="5" s="1"/>
  <c r="DX1284" i="5" s="1"/>
  <c r="DX1254" i="5"/>
  <c r="DX1259" i="5"/>
  <c r="DW63" i="5"/>
  <c r="DX214" i="5"/>
  <c r="DW248" i="5"/>
  <c r="DW225" i="5"/>
  <c r="DX622" i="5"/>
  <c r="DW247" i="5"/>
  <c r="DX1182" i="5"/>
  <c r="DW133" i="5"/>
  <c r="DW55" i="5"/>
  <c r="DY695" i="5"/>
  <c r="DY1151" i="5"/>
  <c r="DY696" i="5"/>
  <c r="DY1183" i="5"/>
  <c r="DY758" i="5"/>
  <c r="DX1235" i="5"/>
  <c r="DX1230" i="5"/>
  <c r="DW249" i="5" l="1"/>
  <c r="DW256" i="5" s="1"/>
  <c r="DX1192" i="5"/>
  <c r="DX691" i="5"/>
  <c r="DX625" i="5"/>
  <c r="DX635" i="5" s="1"/>
  <c r="DX641" i="5" s="1"/>
  <c r="DX645" i="5" s="1"/>
  <c r="DW136" i="5"/>
  <c r="DW143" i="5"/>
  <c r="DW56" i="5"/>
  <c r="DW66" i="5" s="1"/>
  <c r="DY129" i="5"/>
  <c r="DX1283" i="5"/>
  <c r="DY1227" i="5"/>
  <c r="DX1236" i="5"/>
  <c r="DX1475" i="5" s="1"/>
  <c r="DX1473" i="5" s="1"/>
  <c r="DX1477" i="5" s="1"/>
  <c r="DX1260" i="5"/>
  <c r="DX1255" i="5"/>
  <c r="DE72" i="5" l="1"/>
  <c r="DX697" i="5"/>
  <c r="DX1109" i="5"/>
  <c r="DX1115" i="5" s="1"/>
  <c r="DX1108" i="5"/>
  <c r="DX1114" i="5" s="1"/>
  <c r="DX986" i="5"/>
  <c r="DX992" i="5" s="1"/>
  <c r="DX985" i="5"/>
  <c r="DX991" i="5" s="1"/>
  <c r="DW137" i="5"/>
  <c r="DY54" i="5"/>
  <c r="DX1280" i="5"/>
  <c r="DY1233" i="5"/>
  <c r="DX1479" i="5"/>
  <c r="DX1478" i="5"/>
  <c r="DX1486" i="5" s="1"/>
  <c r="DX183" i="5"/>
  <c r="DY1252" i="5"/>
  <c r="DX1261" i="5"/>
  <c r="DX222" i="5" s="1"/>
  <c r="DX699" i="5" l="1"/>
  <c r="DX1116" i="5"/>
  <c r="DX123" i="5"/>
  <c r="DX649" i="5"/>
  <c r="DX113" i="5"/>
  <c r="DX993" i="5"/>
  <c r="DX647" i="5"/>
  <c r="DX112" i="5"/>
  <c r="DW141" i="5"/>
  <c r="DX1297" i="5"/>
  <c r="DX1267" i="5"/>
  <c r="DX184" i="5"/>
  <c r="DY1258" i="5"/>
  <c r="DX236" i="5" l="1"/>
  <c r="DY1113" i="5"/>
  <c r="DX234" i="5"/>
  <c r="DY990" i="5"/>
  <c r="DX650" i="5"/>
  <c r="DW661" i="5"/>
  <c r="DX135" i="5"/>
  <c r="DX1298" i="5"/>
  <c r="DX1302" i="5"/>
  <c r="DX203" i="5"/>
  <c r="DY1111" i="5" l="1"/>
  <c r="DY1122" i="5" s="1"/>
  <c r="DY1119" i="5"/>
  <c r="DY996" i="5"/>
  <c r="DX931" i="5"/>
  <c r="DX933" i="5" s="1"/>
  <c r="DX211" i="5"/>
  <c r="DY201" i="5" l="1"/>
  <c r="DY1128" i="5"/>
  <c r="DY117" i="5"/>
  <c r="DY122" i="5"/>
  <c r="DY202" i="5"/>
  <c r="DY1127" i="5"/>
  <c r="DY111" i="5"/>
  <c r="DY194" i="5"/>
  <c r="DY648" i="5"/>
  <c r="DY1004" i="5"/>
  <c r="DX215" i="5"/>
  <c r="DY1129" i="5" l="1"/>
  <c r="DV1133" i="5" l="1"/>
  <c r="DX1133" i="5"/>
  <c r="DW1133" i="5"/>
  <c r="DY1133" i="5"/>
  <c r="DY1135" i="5"/>
  <c r="DX937" i="5"/>
  <c r="DV1138" i="5" l="1"/>
  <c r="DV1139" i="5"/>
  <c r="DX1139" i="5"/>
  <c r="DX1138" i="5"/>
  <c r="DX1143" i="5" s="1"/>
  <c r="DW1139" i="5"/>
  <c r="DW1138" i="5"/>
  <c r="DW1143" i="5" s="1"/>
  <c r="DY1138" i="5"/>
  <c r="DY1143" i="5" s="1"/>
  <c r="DY1139" i="5"/>
  <c r="DX938" i="5"/>
  <c r="DX940" i="5" s="1"/>
  <c r="DV1143" i="5" l="1"/>
  <c r="DY936" i="5"/>
  <c r="DX942" i="5" l="1"/>
  <c r="DX909" i="5" l="1"/>
  <c r="DX107" i="5" l="1"/>
  <c r="DX651" i="5"/>
  <c r="DX910" i="5"/>
  <c r="DX652" i="5" l="1"/>
  <c r="DX233" i="5"/>
  <c r="DY904" i="5"/>
  <c r="DY988" i="5" l="1"/>
  <c r="DY999" i="5" s="1"/>
  <c r="DY898" i="5"/>
  <c r="DY950" i="5"/>
  <c r="DY103" i="5" s="1"/>
  <c r="DX1167" i="5"/>
  <c r="DX1169" i="5" s="1"/>
  <c r="DY901" i="5"/>
  <c r="DY949" i="5"/>
  <c r="DY929" i="5"/>
  <c r="DY907" i="5"/>
  <c r="DY627" i="5" l="1"/>
  <c r="DY192" i="5"/>
  <c r="DX1173" i="5"/>
  <c r="DX1170" i="5"/>
  <c r="DX1171" i="5" s="1"/>
  <c r="DX1154" i="5" s="1"/>
  <c r="DY104" i="5"/>
  <c r="DY1207" i="5"/>
  <c r="DY626" i="5"/>
  <c r="DY189" i="5"/>
  <c r="DY105" i="5"/>
  <c r="DY1002" i="5"/>
  <c r="DY646" i="5"/>
  <c r="DY190" i="5"/>
  <c r="DY101" i="5"/>
  <c r="DY1005" i="5"/>
  <c r="DY191" i="5"/>
  <c r="DY102" i="5"/>
  <c r="DY1003" i="5"/>
  <c r="DY968" i="5"/>
  <c r="DY973" i="5" s="1"/>
  <c r="DY958" i="5"/>
  <c r="DY961" i="5" s="1"/>
  <c r="DY912" i="5"/>
  <c r="DY908" i="5"/>
  <c r="DX1153" i="5" l="1"/>
  <c r="DX654" i="5"/>
  <c r="DX130" i="5"/>
  <c r="DX653" i="5"/>
  <c r="DX131" i="5"/>
  <c r="DY1006" i="5"/>
  <c r="DY110" i="5"/>
  <c r="DY643" i="5"/>
  <c r="DY974" i="5"/>
  <c r="DY914" i="5"/>
  <c r="DY951" i="5"/>
  <c r="DY638" i="5"/>
  <c r="DY106" i="5"/>
  <c r="DX1155" i="5" l="1"/>
  <c r="DX59" i="5"/>
  <c r="DX655" i="5"/>
  <c r="DX60" i="5"/>
  <c r="DX1010" i="5"/>
  <c r="DV1010" i="5"/>
  <c r="DW1010" i="5"/>
  <c r="DY1010" i="5"/>
  <c r="DY226" i="5"/>
  <c r="DZ966" i="5"/>
  <c r="DZ970" i="5"/>
  <c r="DY628" i="5"/>
  <c r="DY195" i="5"/>
  <c r="DY114" i="5"/>
  <c r="DW1013" i="5" l="1"/>
  <c r="DW1012" i="5"/>
  <c r="DW1017" i="5" s="1"/>
  <c r="DV1013" i="5"/>
  <c r="DV1012" i="5"/>
  <c r="DX1012" i="5"/>
  <c r="DX1017" i="5" s="1"/>
  <c r="DX1013" i="5"/>
  <c r="DY1012" i="5"/>
  <c r="DY1017" i="5" s="1"/>
  <c r="DY1013" i="5"/>
  <c r="DY1150" i="5"/>
  <c r="DX237" i="5"/>
  <c r="DX1189" i="5"/>
  <c r="DZ972" i="5"/>
  <c r="DZ971" i="5"/>
  <c r="DZ976" i="5"/>
  <c r="DY1164" i="5" l="1"/>
  <c r="DY1160" i="5"/>
  <c r="DX262" i="5"/>
  <c r="DX1191" i="5"/>
  <c r="DV1017" i="5"/>
  <c r="DZ642" i="5"/>
  <c r="DZ109" i="5"/>
  <c r="DZ712" i="5"/>
  <c r="DZ679" i="5"/>
  <c r="DZ644" i="5"/>
  <c r="DY193" i="5" l="1"/>
  <c r="DY1152" i="5"/>
  <c r="DY1208" i="5"/>
  <c r="DX1193" i="5"/>
  <c r="DX1196" i="5" s="1"/>
  <c r="DX1185" i="5" s="1"/>
  <c r="DX1197" i="5"/>
  <c r="DZ718" i="5"/>
  <c r="DZ720" i="5" s="1"/>
  <c r="DZ108" i="5"/>
  <c r="DZ685" i="5"/>
  <c r="DY1291" i="5" l="1"/>
  <c r="DY1228" i="5"/>
  <c r="DX139" i="5"/>
  <c r="DX216" i="5"/>
  <c r="DX656" i="5"/>
  <c r="DX1184" i="5"/>
  <c r="DX658" i="5"/>
  <c r="DX140" i="5"/>
  <c r="DZ687" i="5"/>
  <c r="DY1467" i="5" l="1"/>
  <c r="DY1292" i="5" s="1"/>
  <c r="DY1290" i="5" s="1"/>
  <c r="DY1286" i="5"/>
  <c r="AM1310" i="5"/>
  <c r="DY1234" i="5"/>
  <c r="DY1253" i="5"/>
  <c r="DY1229" i="5"/>
  <c r="DX61" i="5"/>
  <c r="DX217" i="5"/>
  <c r="DX1186" i="5"/>
  <c r="DX132" i="5"/>
  <c r="DX657" i="5"/>
  <c r="DX659" i="5" s="1"/>
  <c r="DX62" i="5"/>
  <c r="DZ754" i="5"/>
  <c r="DZ753" i="5"/>
  <c r="DY1235" i="5" l="1"/>
  <c r="DY1283" i="5" s="1"/>
  <c r="DY1230" i="5"/>
  <c r="DY1287" i="5"/>
  <c r="DY1285" i="5" s="1"/>
  <c r="DY1284" i="5" s="1"/>
  <c r="AM1311" i="5"/>
  <c r="AM1309" i="5" s="1"/>
  <c r="DY1254" i="5"/>
  <c r="DY1259" i="5"/>
  <c r="DX63" i="5"/>
  <c r="DY214" i="5"/>
  <c r="DX248" i="5"/>
  <c r="DX225" i="5"/>
  <c r="DY622" i="5"/>
  <c r="DX247" i="5"/>
  <c r="DY1182" i="5"/>
  <c r="DX133" i="5"/>
  <c r="DX55" i="5"/>
  <c r="DZ695" i="5"/>
  <c r="DZ1151" i="5"/>
  <c r="DZ696" i="5"/>
  <c r="DZ1183" i="5"/>
  <c r="DZ758" i="5"/>
  <c r="DX249" i="5" l="1"/>
  <c r="DX256" i="5" s="1"/>
  <c r="DY1236" i="5"/>
  <c r="DY1475" i="5" s="1"/>
  <c r="DY1473" i="5" s="1"/>
  <c r="DY1477" i="5" s="1"/>
  <c r="DZ1227" i="5"/>
  <c r="DZ1233" i="5" s="1"/>
  <c r="AM1308" i="5"/>
  <c r="DY1280" i="5"/>
  <c r="DY1192" i="5"/>
  <c r="DY691" i="5"/>
  <c r="DY625" i="5"/>
  <c r="DY635" i="5" s="1"/>
  <c r="DY641" i="5" s="1"/>
  <c r="DY645" i="5" s="1"/>
  <c r="DX143" i="5"/>
  <c r="DX136" i="5"/>
  <c r="DX56" i="5"/>
  <c r="DX66" i="5" s="1"/>
  <c r="DZ129" i="5"/>
  <c r="DY1260" i="5"/>
  <c r="DY1255" i="5"/>
  <c r="DF72" i="5" l="1"/>
  <c r="DY1479" i="5"/>
  <c r="DY1478" i="5"/>
  <c r="DY1486" i="5" s="1"/>
  <c r="AM1305" i="5"/>
  <c r="DY1297" i="5"/>
  <c r="DY1267" i="5"/>
  <c r="DY697" i="5"/>
  <c r="DY1109" i="5"/>
  <c r="DY1115" i="5" s="1"/>
  <c r="DY1108" i="5"/>
  <c r="DY1114" i="5" s="1"/>
  <c r="DY986" i="5"/>
  <c r="DY992" i="5" s="1"/>
  <c r="DY985" i="5"/>
  <c r="DY991" i="5" s="1"/>
  <c r="DX137" i="5"/>
  <c r="DZ54" i="5"/>
  <c r="DY183" i="5"/>
  <c r="DZ1252" i="5"/>
  <c r="DY1261" i="5"/>
  <c r="DY222" i="5" s="1"/>
  <c r="AM1325" i="5" l="1"/>
  <c r="AM1316" i="5"/>
  <c r="DY1298" i="5"/>
  <c r="DY1302" i="5"/>
  <c r="DY699" i="5"/>
  <c r="DY1116" i="5"/>
  <c r="DY123" i="5"/>
  <c r="DY649" i="5"/>
  <c r="DY113" i="5"/>
  <c r="DY993" i="5"/>
  <c r="DY647" i="5"/>
  <c r="DY112" i="5"/>
  <c r="DX141" i="5"/>
  <c r="DY184" i="5"/>
  <c r="DZ1258" i="5"/>
  <c r="AZ1402" i="5" l="1"/>
  <c r="AY1402" i="5"/>
  <c r="AX1402" i="5"/>
  <c r="AW1402" i="5"/>
  <c r="AV1402" i="5"/>
  <c r="AU1402" i="5"/>
  <c r="AT1402" i="5"/>
  <c r="AS1402" i="5"/>
  <c r="AR1402" i="5"/>
  <c r="AQ1402" i="5"/>
  <c r="AP1402" i="5"/>
  <c r="AO1402" i="5"/>
  <c r="AN1402" i="5"/>
  <c r="DY236" i="5"/>
  <c r="DZ1113" i="5"/>
  <c r="DY234" i="5"/>
  <c r="DZ990" i="5"/>
  <c r="DY650" i="5"/>
  <c r="DX661" i="5"/>
  <c r="DY135" i="5"/>
  <c r="DY203" i="5"/>
  <c r="AN1356" i="5" l="1"/>
  <c r="DZ1111" i="5"/>
  <c r="DZ1122" i="5" s="1"/>
  <c r="DZ1119" i="5"/>
  <c r="DZ996" i="5"/>
  <c r="DY931" i="5"/>
  <c r="DY933" i="5" s="1"/>
  <c r="DY211" i="5"/>
  <c r="DZ201" i="5" l="1"/>
  <c r="DZ1128" i="5"/>
  <c r="DZ117" i="5"/>
  <c r="DZ122" i="5"/>
  <c r="DZ202" i="5"/>
  <c r="DZ1127" i="5"/>
  <c r="DZ111" i="5"/>
  <c r="DZ194" i="5"/>
  <c r="DZ648" i="5"/>
  <c r="DZ1004" i="5"/>
  <c r="DY215" i="5"/>
  <c r="DZ1129" i="5" l="1"/>
  <c r="DZ1135" i="5" l="1"/>
  <c r="DY937" i="5"/>
  <c r="DY938" i="5" l="1"/>
  <c r="DY940" i="5" s="1"/>
  <c r="DZ936" i="5" l="1"/>
  <c r="DY942" i="5" l="1"/>
  <c r="DY909" i="5" l="1"/>
  <c r="DY107" i="5" l="1"/>
  <c r="DY651" i="5"/>
  <c r="DY910" i="5"/>
  <c r="DY652" i="5" l="1"/>
  <c r="DY233" i="5"/>
  <c r="DZ904" i="5"/>
  <c r="DZ988" i="5" l="1"/>
  <c r="DZ999" i="5" s="1"/>
  <c r="DZ898" i="5"/>
  <c r="DZ950" i="5"/>
  <c r="DZ103" i="5" s="1"/>
  <c r="DY1167" i="5"/>
  <c r="DY1169" i="5" s="1"/>
  <c r="DZ901" i="5"/>
  <c r="DZ949" i="5"/>
  <c r="DZ929" i="5"/>
  <c r="DZ907" i="5"/>
  <c r="DZ627" i="5" l="1"/>
  <c r="DZ192" i="5"/>
  <c r="DY1173" i="5"/>
  <c r="DY1170" i="5"/>
  <c r="DY1171" i="5" s="1"/>
  <c r="DY1154" i="5" s="1"/>
  <c r="DZ104" i="5"/>
  <c r="DZ1207" i="5"/>
  <c r="DZ626" i="5"/>
  <c r="DZ189" i="5"/>
  <c r="DZ105" i="5"/>
  <c r="DZ1002" i="5"/>
  <c r="DZ646" i="5"/>
  <c r="DZ190" i="5"/>
  <c r="DZ101" i="5"/>
  <c r="DZ1005" i="5"/>
  <c r="DZ191" i="5"/>
  <c r="DZ102" i="5"/>
  <c r="DZ1003" i="5"/>
  <c r="DZ968" i="5"/>
  <c r="DZ973" i="5" s="1"/>
  <c r="DZ958" i="5"/>
  <c r="DZ961" i="5" s="1"/>
  <c r="DZ912" i="5"/>
  <c r="DZ908" i="5"/>
  <c r="DZ638" i="5" l="1"/>
  <c r="DZ106" i="5"/>
  <c r="DY1153" i="5"/>
  <c r="DY654" i="5"/>
  <c r="DY130" i="5"/>
  <c r="DY653" i="5"/>
  <c r="DY131" i="5"/>
  <c r="DZ1006" i="5"/>
  <c r="DZ110" i="5"/>
  <c r="DZ643" i="5"/>
  <c r="DZ974" i="5"/>
  <c r="DZ914" i="5"/>
  <c r="DZ951" i="5"/>
  <c r="DY1155" i="5" l="1"/>
  <c r="DY59" i="5"/>
  <c r="DY655" i="5"/>
  <c r="DY60" i="5"/>
  <c r="DZ226" i="5"/>
  <c r="EA966" i="5"/>
  <c r="EA970" i="5"/>
  <c r="DZ628" i="5"/>
  <c r="DZ195" i="5"/>
  <c r="DZ114" i="5"/>
  <c r="DZ1150" i="5" l="1"/>
  <c r="DY237" i="5"/>
  <c r="DY1189" i="5"/>
  <c r="EA972" i="5"/>
  <c r="EA971" i="5"/>
  <c r="EA976" i="5"/>
  <c r="DZ1164" i="5" l="1"/>
  <c r="DZ1160" i="5"/>
  <c r="DY262" i="5"/>
  <c r="DY1191" i="5"/>
  <c r="EA642" i="5"/>
  <c r="EA109" i="5"/>
  <c r="EA712" i="5"/>
  <c r="EA679" i="5"/>
  <c r="EA644" i="5"/>
  <c r="DZ193" i="5" l="1"/>
  <c r="DZ1152" i="5"/>
  <c r="DZ1208" i="5"/>
  <c r="DY1193" i="5"/>
  <c r="DY1196" i="5" s="1"/>
  <c r="DY1185" i="5" s="1"/>
  <c r="DY1197" i="5"/>
  <c r="EA718" i="5"/>
  <c r="EA720" i="5" s="1"/>
  <c r="EA108" i="5"/>
  <c r="EA685" i="5"/>
  <c r="DZ1291" i="5" l="1"/>
  <c r="DZ1228" i="5"/>
  <c r="DY139" i="5"/>
  <c r="DY216" i="5"/>
  <c r="DY656" i="5"/>
  <c r="DY1184" i="5"/>
  <c r="DY658" i="5"/>
  <c r="DY140" i="5"/>
  <c r="EA687" i="5"/>
  <c r="DZ1467" i="5" l="1"/>
  <c r="DZ1292" i="5" s="1"/>
  <c r="DZ1290" i="5" s="1"/>
  <c r="DZ1286" i="5"/>
  <c r="DZ1234" i="5"/>
  <c r="DZ1253" i="5"/>
  <c r="DZ1229" i="5"/>
  <c r="DY61" i="5"/>
  <c r="DY217" i="5"/>
  <c r="DY1186" i="5"/>
  <c r="DY132" i="5"/>
  <c r="DY657" i="5"/>
  <c r="DY659" i="5" s="1"/>
  <c r="DY62" i="5"/>
  <c r="EA754" i="5"/>
  <c r="EA753" i="5"/>
  <c r="DZ1287" i="5" l="1"/>
  <c r="DZ1285" i="5" s="1"/>
  <c r="DZ1284" i="5" s="1"/>
  <c r="DZ1254" i="5"/>
  <c r="DZ1259" i="5"/>
  <c r="DY63" i="5"/>
  <c r="DZ214" i="5"/>
  <c r="DY248" i="5"/>
  <c r="DY225" i="5"/>
  <c r="DZ622" i="5"/>
  <c r="DY247" i="5"/>
  <c r="DZ1182" i="5"/>
  <c r="DY133" i="5"/>
  <c r="DY55" i="5"/>
  <c r="EA695" i="5"/>
  <c r="EA1151" i="5"/>
  <c r="EA696" i="5"/>
  <c r="EA1183" i="5"/>
  <c r="EA758" i="5"/>
  <c r="DZ1235" i="5"/>
  <c r="DZ1230" i="5"/>
  <c r="DY249" i="5" l="1"/>
  <c r="DY256" i="5" s="1"/>
  <c r="DZ1260" i="5"/>
  <c r="DZ183" i="5" s="1"/>
  <c r="DZ1255" i="5"/>
  <c r="DZ1192" i="5"/>
  <c r="DZ691" i="5"/>
  <c r="DZ625" i="5"/>
  <c r="DZ635" i="5" s="1"/>
  <c r="DZ641" i="5" s="1"/>
  <c r="DZ645" i="5" s="1"/>
  <c r="DY136" i="5"/>
  <c r="DY143" i="5"/>
  <c r="DY56" i="5"/>
  <c r="DY66" i="5" s="1"/>
  <c r="EA129" i="5"/>
  <c r="DZ1283" i="5"/>
  <c r="EA1227" i="5"/>
  <c r="DZ1236" i="5"/>
  <c r="DZ1475" i="5" s="1"/>
  <c r="DZ1473" i="5" s="1"/>
  <c r="DZ1477" i="5" s="1"/>
  <c r="DG72" i="5" l="1"/>
  <c r="DZ1261" i="5"/>
  <c r="DZ222" i="5" s="1"/>
  <c r="EA1252" i="5"/>
  <c r="EA1258" i="5" s="1"/>
  <c r="DZ184" i="5"/>
  <c r="DZ697" i="5"/>
  <c r="DZ1109" i="5"/>
  <c r="DZ1115" i="5" s="1"/>
  <c r="DZ1108" i="5"/>
  <c r="DZ1114" i="5" s="1"/>
  <c r="DZ986" i="5"/>
  <c r="DZ992" i="5" s="1"/>
  <c r="DZ985" i="5"/>
  <c r="DZ991" i="5" s="1"/>
  <c r="DY137" i="5"/>
  <c r="EA54" i="5"/>
  <c r="DZ1280" i="5"/>
  <c r="EA1233" i="5"/>
  <c r="DZ1479" i="5"/>
  <c r="DZ1478" i="5"/>
  <c r="DZ1486" i="5" s="1"/>
  <c r="DZ203" i="5" l="1"/>
  <c r="DZ699" i="5"/>
  <c r="DZ1116" i="5"/>
  <c r="DZ123" i="5"/>
  <c r="DZ649" i="5"/>
  <c r="DZ113" i="5"/>
  <c r="DZ993" i="5"/>
  <c r="DZ647" i="5"/>
  <c r="DZ112" i="5"/>
  <c r="DY141" i="5"/>
  <c r="DZ1267" i="5"/>
  <c r="DZ1297" i="5"/>
  <c r="DZ211" i="5" l="1"/>
  <c r="DZ236" i="5"/>
  <c r="EA1113" i="5"/>
  <c r="DZ234" i="5"/>
  <c r="EA990" i="5"/>
  <c r="DZ650" i="5"/>
  <c r="DY661" i="5"/>
  <c r="DZ135" i="5"/>
  <c r="DZ1298" i="5"/>
  <c r="DZ1302" i="5"/>
  <c r="DZ215" i="5" l="1"/>
  <c r="EA1111" i="5"/>
  <c r="EA1122" i="5" s="1"/>
  <c r="EA1119" i="5"/>
  <c r="EA996" i="5"/>
  <c r="DZ931" i="5"/>
  <c r="DZ933" i="5" s="1"/>
  <c r="EA201" i="5" l="1"/>
  <c r="EA1128" i="5"/>
  <c r="EA117" i="5"/>
  <c r="EA122" i="5"/>
  <c r="EA202" i="5"/>
  <c r="EA1127" i="5"/>
  <c r="EA111" i="5"/>
  <c r="EA194" i="5"/>
  <c r="EA648" i="5"/>
  <c r="EA1004" i="5"/>
  <c r="EA1129" i="5" l="1"/>
  <c r="EA1135" i="5" l="1"/>
  <c r="DZ937" i="5"/>
  <c r="DZ938" i="5" l="1"/>
  <c r="DZ940" i="5" s="1"/>
  <c r="EA936" i="5" l="1"/>
  <c r="DZ942" i="5" l="1"/>
  <c r="DZ909" i="5" l="1"/>
  <c r="DZ651" i="5" l="1"/>
  <c r="DZ107" i="5"/>
  <c r="DZ910" i="5"/>
  <c r="DZ652" i="5" l="1"/>
  <c r="EA904" i="5"/>
  <c r="DZ233" i="5"/>
  <c r="EA988" i="5" l="1"/>
  <c r="EA999" i="5" s="1"/>
  <c r="EA898" i="5"/>
  <c r="EA950" i="5"/>
  <c r="EA103" i="5" s="1"/>
  <c r="DZ1167" i="5"/>
  <c r="DZ1169" i="5" s="1"/>
  <c r="EA901" i="5"/>
  <c r="EA949" i="5"/>
  <c r="EA929" i="5"/>
  <c r="EA907" i="5"/>
  <c r="EA627" i="5" l="1"/>
  <c r="EA192" i="5"/>
  <c r="DZ1173" i="5"/>
  <c r="DZ1170" i="5"/>
  <c r="DZ1171" i="5" s="1"/>
  <c r="DZ1154" i="5" s="1"/>
  <c r="EA104" i="5"/>
  <c r="EA1207" i="5"/>
  <c r="EA626" i="5"/>
  <c r="EA189" i="5"/>
  <c r="EA105" i="5"/>
  <c r="EA1002" i="5"/>
  <c r="EA646" i="5"/>
  <c r="EA190" i="5"/>
  <c r="EA101" i="5"/>
  <c r="EA1005" i="5"/>
  <c r="EA191" i="5"/>
  <c r="EA102" i="5"/>
  <c r="EA1003" i="5"/>
  <c r="EA968" i="5"/>
  <c r="EA973" i="5" s="1"/>
  <c r="EA958" i="5"/>
  <c r="EA961" i="5" s="1"/>
  <c r="EA912" i="5"/>
  <c r="EA908" i="5"/>
  <c r="DZ1153" i="5" l="1"/>
  <c r="DZ654" i="5"/>
  <c r="DZ130" i="5"/>
  <c r="DZ653" i="5"/>
  <c r="DZ131" i="5"/>
  <c r="EA1006" i="5"/>
  <c r="EA110" i="5"/>
  <c r="EA643" i="5"/>
  <c r="EA974" i="5"/>
  <c r="EA914" i="5"/>
  <c r="EA951" i="5"/>
  <c r="EA638" i="5"/>
  <c r="EA106" i="5"/>
  <c r="DZ1155" i="5" l="1"/>
  <c r="DZ59" i="5"/>
  <c r="DZ655" i="5"/>
  <c r="DZ60" i="5"/>
  <c r="EA226" i="5"/>
  <c r="EB966" i="5"/>
  <c r="EB970" i="5"/>
  <c r="EA628" i="5"/>
  <c r="EA195" i="5"/>
  <c r="EA114" i="5"/>
  <c r="EA1150" i="5" l="1"/>
  <c r="DZ237" i="5"/>
  <c r="DZ1189" i="5"/>
  <c r="EB972" i="5"/>
  <c r="EB971" i="5"/>
  <c r="EB976" i="5"/>
  <c r="EA1164" i="5" l="1"/>
  <c r="EA1160" i="5"/>
  <c r="DZ262" i="5"/>
  <c r="DZ1191" i="5"/>
  <c r="EB642" i="5"/>
  <c r="EB109" i="5"/>
  <c r="EB712" i="5"/>
  <c r="EB679" i="5"/>
  <c r="EB644" i="5"/>
  <c r="EA193" i="5" l="1"/>
  <c r="EA1152" i="5"/>
  <c r="EA1208" i="5"/>
  <c r="DZ1193" i="5"/>
  <c r="DZ1196" i="5" s="1"/>
  <c r="DZ1185" i="5" s="1"/>
  <c r="DZ1197" i="5"/>
  <c r="EB718" i="5"/>
  <c r="EB720" i="5" s="1"/>
  <c r="EB108" i="5"/>
  <c r="EB685" i="5"/>
  <c r="EA1291" i="5" l="1"/>
  <c r="EA1228" i="5"/>
  <c r="DZ139" i="5"/>
  <c r="DZ216" i="5"/>
  <c r="DZ656" i="5"/>
  <c r="DZ1184" i="5"/>
  <c r="DZ658" i="5"/>
  <c r="DZ140" i="5"/>
  <c r="EB687" i="5"/>
  <c r="EA1467" i="5" l="1"/>
  <c r="EA1292" i="5" s="1"/>
  <c r="EA1290" i="5" s="1"/>
  <c r="EA1286" i="5"/>
  <c r="EA1234" i="5"/>
  <c r="EA1253" i="5"/>
  <c r="EA1229" i="5"/>
  <c r="DZ61" i="5"/>
  <c r="DZ217" i="5"/>
  <c r="DZ1186" i="5"/>
  <c r="DZ132" i="5"/>
  <c r="DZ657" i="5"/>
  <c r="DZ659" i="5" s="1"/>
  <c r="DZ62" i="5"/>
  <c r="EB754" i="5"/>
  <c r="EB753" i="5"/>
  <c r="EA1235" i="5" l="1"/>
  <c r="EA1283" i="5" s="1"/>
  <c r="EA1230" i="5"/>
  <c r="EA1287" i="5"/>
  <c r="EA1285" i="5" s="1"/>
  <c r="EA1284" i="5" s="1"/>
  <c r="EA1254" i="5"/>
  <c r="EA1259" i="5"/>
  <c r="DZ63" i="5"/>
  <c r="EA214" i="5"/>
  <c r="DZ248" i="5"/>
  <c r="DZ225" i="5"/>
  <c r="EA622" i="5"/>
  <c r="DZ247" i="5"/>
  <c r="EA1182" i="5"/>
  <c r="DZ133" i="5"/>
  <c r="DZ55" i="5"/>
  <c r="EB695" i="5"/>
  <c r="EB1151" i="5"/>
  <c r="EB696" i="5"/>
  <c r="EB1183" i="5"/>
  <c r="EB758" i="5"/>
  <c r="EB1227" i="5" l="1"/>
  <c r="EB1233" i="5" s="1"/>
  <c r="EA1236" i="5"/>
  <c r="EA1475" i="5" s="1"/>
  <c r="EA1473" i="5" s="1"/>
  <c r="EA1477" i="5" s="1"/>
  <c r="EA1280" i="5"/>
  <c r="EA1192" i="5"/>
  <c r="EA691" i="5"/>
  <c r="EA625" i="5"/>
  <c r="EA635" i="5" s="1"/>
  <c r="EA641" i="5" s="1"/>
  <c r="EA645" i="5" s="1"/>
  <c r="DZ136" i="5"/>
  <c r="DZ143" i="5"/>
  <c r="DZ56" i="5"/>
  <c r="DZ66" i="5" s="1"/>
  <c r="EB129" i="5"/>
  <c r="DZ249" i="5"/>
  <c r="EA1260" i="5"/>
  <c r="EA1255" i="5"/>
  <c r="DH72" i="5" l="1"/>
  <c r="EA1478" i="5"/>
  <c r="EA1486" i="5" s="1"/>
  <c r="EA1479" i="5"/>
  <c r="EA1297" i="5"/>
  <c r="EA1267" i="5"/>
  <c r="EA697" i="5"/>
  <c r="EA1109" i="5"/>
  <c r="EA1115" i="5" s="1"/>
  <c r="EA1108" i="5"/>
  <c r="EA1114" i="5" s="1"/>
  <c r="EA986" i="5"/>
  <c r="EA992" i="5" s="1"/>
  <c r="EA985" i="5"/>
  <c r="EA991" i="5" s="1"/>
  <c r="DZ137" i="5"/>
  <c r="EB54" i="5"/>
  <c r="DZ256" i="5"/>
  <c r="EA183" i="5"/>
  <c r="EB1252" i="5"/>
  <c r="EA1261" i="5"/>
  <c r="EA222" i="5" s="1"/>
  <c r="EA1298" i="5" l="1"/>
  <c r="EA1302" i="5"/>
  <c r="EA699" i="5"/>
  <c r="EA1116" i="5"/>
  <c r="EA123" i="5"/>
  <c r="EA649" i="5"/>
  <c r="EA113" i="5"/>
  <c r="EA993" i="5"/>
  <c r="EA647" i="5"/>
  <c r="EA112" i="5"/>
  <c r="DZ141" i="5"/>
  <c r="EA184" i="5"/>
  <c r="EB1258" i="5"/>
  <c r="EA236" i="5" l="1"/>
  <c r="EB1113" i="5"/>
  <c r="EA234" i="5"/>
  <c r="EB990" i="5"/>
  <c r="EA650" i="5"/>
  <c r="DZ661" i="5"/>
  <c r="EA135" i="5"/>
  <c r="EA203" i="5"/>
  <c r="EB1111" i="5" l="1"/>
  <c r="EB1122" i="5" s="1"/>
  <c r="EB1119" i="5"/>
  <c r="EB996" i="5"/>
  <c r="EA931" i="5"/>
  <c r="EA933" i="5" s="1"/>
  <c r="EA211" i="5"/>
  <c r="EB201" i="5" l="1"/>
  <c r="EB1128" i="5"/>
  <c r="EB117" i="5"/>
  <c r="EB122" i="5"/>
  <c r="EB202" i="5"/>
  <c r="EB1127" i="5"/>
  <c r="EB111" i="5"/>
  <c r="EB194" i="5"/>
  <c r="EB648" i="5"/>
  <c r="EB1004" i="5"/>
  <c r="EA215" i="5"/>
  <c r="EB1129" i="5" l="1"/>
  <c r="EB1135" i="5" l="1"/>
  <c r="EA937" i="5"/>
  <c r="EA938" i="5" l="1"/>
  <c r="EA940" i="5" s="1"/>
  <c r="EB936" i="5" l="1"/>
  <c r="EA942" i="5" l="1"/>
  <c r="EA909" i="5" l="1"/>
  <c r="EA107" i="5" l="1"/>
  <c r="EA651" i="5"/>
  <c r="EA910" i="5"/>
  <c r="EA652" i="5" l="1"/>
  <c r="EA233" i="5"/>
  <c r="EB904" i="5"/>
  <c r="EB988" i="5" l="1"/>
  <c r="EB999" i="5" s="1"/>
  <c r="EB898" i="5"/>
  <c r="EB950" i="5"/>
  <c r="EB103" i="5" s="1"/>
  <c r="EA1167" i="5"/>
  <c r="EA1169" i="5" s="1"/>
  <c r="EB901" i="5"/>
  <c r="EB949" i="5"/>
  <c r="EB929" i="5"/>
  <c r="EB907" i="5"/>
  <c r="EB627" i="5" l="1"/>
  <c r="EB192" i="5"/>
  <c r="EA1173" i="5"/>
  <c r="EA1170" i="5"/>
  <c r="EA1171" i="5" s="1"/>
  <c r="EA1154" i="5" s="1"/>
  <c r="EB104" i="5"/>
  <c r="EB1207" i="5"/>
  <c r="EB626" i="5"/>
  <c r="EB189" i="5"/>
  <c r="EB105" i="5"/>
  <c r="EB1002" i="5"/>
  <c r="EB646" i="5"/>
  <c r="EB190" i="5"/>
  <c r="EB101" i="5"/>
  <c r="EB1005" i="5"/>
  <c r="EB191" i="5"/>
  <c r="EB102" i="5"/>
  <c r="EB1003" i="5"/>
  <c r="EB968" i="5"/>
  <c r="EB973" i="5" s="1"/>
  <c r="EB958" i="5"/>
  <c r="EB961" i="5" s="1"/>
  <c r="EB912" i="5"/>
  <c r="EB908" i="5"/>
  <c r="EB106" i="5" l="1"/>
  <c r="EB638" i="5"/>
  <c r="EA1153" i="5"/>
  <c r="EA654" i="5"/>
  <c r="EA130" i="5"/>
  <c r="EA653" i="5"/>
  <c r="EA131" i="5"/>
  <c r="EB1006" i="5"/>
  <c r="EB110" i="5"/>
  <c r="EB643" i="5"/>
  <c r="EB974" i="5"/>
  <c r="EB914" i="5"/>
  <c r="EB951" i="5"/>
  <c r="EA1155" i="5" l="1"/>
  <c r="EA59" i="5"/>
  <c r="EA655" i="5"/>
  <c r="EA60" i="5"/>
  <c r="EB226" i="5"/>
  <c r="EC966" i="5"/>
  <c r="EC970" i="5"/>
  <c r="EB628" i="5"/>
  <c r="EB195" i="5"/>
  <c r="EB114" i="5"/>
  <c r="EB1150" i="5" l="1"/>
  <c r="EA237" i="5"/>
  <c r="EA1189" i="5"/>
  <c r="EC972" i="5"/>
  <c r="EC971" i="5"/>
  <c r="EC976" i="5"/>
  <c r="EB1164" i="5" l="1"/>
  <c r="EB1160" i="5"/>
  <c r="EA262" i="5"/>
  <c r="EA1191" i="5"/>
  <c r="EC642" i="5"/>
  <c r="EC109" i="5"/>
  <c r="EC712" i="5"/>
  <c r="EC679" i="5"/>
  <c r="EC644" i="5"/>
  <c r="EB193" i="5" l="1"/>
  <c r="EB1152" i="5"/>
  <c r="EB1208" i="5"/>
  <c r="EA1193" i="5"/>
  <c r="EA1196" i="5" s="1"/>
  <c r="EA1185" i="5" s="1"/>
  <c r="EA1197" i="5"/>
  <c r="EC718" i="5"/>
  <c r="EC720" i="5" s="1"/>
  <c r="EC108" i="5"/>
  <c r="EC685" i="5"/>
  <c r="EB1291" i="5" l="1"/>
  <c r="EB1228" i="5"/>
  <c r="EA139" i="5"/>
  <c r="EA216" i="5"/>
  <c r="EA656" i="5"/>
  <c r="EA1184" i="5"/>
  <c r="EA658" i="5"/>
  <c r="EA140" i="5"/>
  <c r="EC687" i="5"/>
  <c r="EB1467" i="5" l="1"/>
  <c r="EB1292" i="5" s="1"/>
  <c r="EB1290" i="5" s="1"/>
  <c r="EB1286" i="5"/>
  <c r="EB1234" i="5"/>
  <c r="EB1253" i="5"/>
  <c r="EB1229" i="5"/>
  <c r="EA61" i="5"/>
  <c r="EA217" i="5"/>
  <c r="EA1186" i="5"/>
  <c r="EA132" i="5"/>
  <c r="EA657" i="5"/>
  <c r="EA659" i="5" s="1"/>
  <c r="EA62" i="5"/>
  <c r="EC754" i="5"/>
  <c r="EC753" i="5"/>
  <c r="EB1287" i="5" l="1"/>
  <c r="EB1285" i="5" s="1"/>
  <c r="EB1284" i="5" s="1"/>
  <c r="EB1254" i="5"/>
  <c r="EB1259" i="5"/>
  <c r="EA63" i="5"/>
  <c r="EB214" i="5"/>
  <c r="EA248" i="5"/>
  <c r="EA225" i="5"/>
  <c r="EB622" i="5"/>
  <c r="EA247" i="5"/>
  <c r="EB1182" i="5"/>
  <c r="EA133" i="5"/>
  <c r="EA55" i="5"/>
  <c r="EC695" i="5"/>
  <c r="EC1151" i="5"/>
  <c r="EC696" i="5"/>
  <c r="EC1183" i="5"/>
  <c r="EC758" i="5"/>
  <c r="EB1235" i="5"/>
  <c r="EB1230" i="5"/>
  <c r="EA249" i="5" l="1"/>
  <c r="EA256" i="5" s="1"/>
  <c r="EB1260" i="5"/>
  <c r="EB183" i="5" s="1"/>
  <c r="EB1255" i="5"/>
  <c r="EB1192" i="5"/>
  <c r="EB691" i="5"/>
  <c r="EB625" i="5"/>
  <c r="EB635" i="5" s="1"/>
  <c r="EB641" i="5" s="1"/>
  <c r="EB645" i="5" s="1"/>
  <c r="EA143" i="5"/>
  <c r="EA136" i="5"/>
  <c r="EA56" i="5"/>
  <c r="EA66" i="5" s="1"/>
  <c r="EC129" i="5"/>
  <c r="EB1283" i="5"/>
  <c r="EC1227" i="5"/>
  <c r="EB1236" i="5"/>
  <c r="EB1475" i="5" s="1"/>
  <c r="EB1473" i="5" s="1"/>
  <c r="EB1477" i="5" s="1"/>
  <c r="DI72" i="5" l="1"/>
  <c r="EC1252" i="5"/>
  <c r="EC1258" i="5" s="1"/>
  <c r="EB1261" i="5"/>
  <c r="EB222" i="5" s="1"/>
  <c r="EB184" i="5"/>
  <c r="EB697" i="5"/>
  <c r="EB1109" i="5"/>
  <c r="EB1115" i="5" s="1"/>
  <c r="EB1108" i="5"/>
  <c r="EB1114" i="5" s="1"/>
  <c r="EB986" i="5"/>
  <c r="EB992" i="5" s="1"/>
  <c r="EB985" i="5"/>
  <c r="EB991" i="5" s="1"/>
  <c r="EA137" i="5"/>
  <c r="EC54" i="5"/>
  <c r="EB1280" i="5"/>
  <c r="EC1233" i="5"/>
  <c r="EB1479" i="5"/>
  <c r="EB1478" i="5"/>
  <c r="EB1486" i="5" s="1"/>
  <c r="EB203" i="5" l="1"/>
  <c r="EB699" i="5"/>
  <c r="EB1116" i="5"/>
  <c r="EB123" i="5"/>
  <c r="EB649" i="5"/>
  <c r="EB113" i="5"/>
  <c r="EB993" i="5"/>
  <c r="EB647" i="5"/>
  <c r="EB112" i="5"/>
  <c r="EA141" i="5"/>
  <c r="EB1297" i="5"/>
  <c r="EB1267" i="5"/>
  <c r="EB211" i="5" l="1"/>
  <c r="EB236" i="5"/>
  <c r="EC1113" i="5"/>
  <c r="EB234" i="5"/>
  <c r="EC990" i="5"/>
  <c r="EB650" i="5"/>
  <c r="EA661" i="5"/>
  <c r="EB135" i="5"/>
  <c r="EB1298" i="5"/>
  <c r="EB1302" i="5"/>
  <c r="EB215" i="5" l="1"/>
  <c r="EC1111" i="5"/>
  <c r="EC1122" i="5" s="1"/>
  <c r="EC1119" i="5"/>
  <c r="EC996" i="5"/>
  <c r="EB931" i="5"/>
  <c r="EB933" i="5" s="1"/>
  <c r="EC201" i="5" l="1"/>
  <c r="EC1128" i="5"/>
  <c r="EC117" i="5"/>
  <c r="EC202" i="5"/>
  <c r="EC122" i="5"/>
  <c r="EC1127" i="5"/>
  <c r="EC111" i="5"/>
  <c r="EC194" i="5"/>
  <c r="EC648" i="5"/>
  <c r="EC1004" i="5"/>
  <c r="EC1129" i="5" l="1"/>
  <c r="EB1133" i="5" l="1"/>
  <c r="EA1133" i="5"/>
  <c r="EC1133" i="5"/>
  <c r="DZ1133" i="5"/>
  <c r="EC1135" i="5"/>
  <c r="EB937" i="5"/>
  <c r="EB1138" i="5" l="1"/>
  <c r="EB1143" i="5" s="1"/>
  <c r="EB1139" i="5"/>
  <c r="EA1138" i="5"/>
  <c r="EA1143" i="5" s="1"/>
  <c r="EA1139" i="5"/>
  <c r="EC1139" i="5"/>
  <c r="EC1138" i="5"/>
  <c r="EC1143" i="5" s="1"/>
  <c r="DZ1139" i="5"/>
  <c r="DZ1138" i="5"/>
  <c r="EB938" i="5"/>
  <c r="EB940" i="5" s="1"/>
  <c r="DZ1143" i="5" l="1"/>
  <c r="EC936" i="5"/>
  <c r="EB942" i="5" l="1"/>
  <c r="EB909" i="5" l="1"/>
  <c r="EB107" i="5" l="1"/>
  <c r="EB651" i="5"/>
  <c r="EB910" i="5"/>
  <c r="EB652" i="5" l="1"/>
  <c r="EB233" i="5"/>
  <c r="EC904" i="5"/>
  <c r="EC988" i="5" l="1"/>
  <c r="EC999" i="5" s="1"/>
  <c r="EC898" i="5"/>
  <c r="EC950" i="5"/>
  <c r="EC103" i="5" s="1"/>
  <c r="EB1167" i="5"/>
  <c r="EB1169" i="5" s="1"/>
  <c r="EC901" i="5"/>
  <c r="EC949" i="5"/>
  <c r="EC929" i="5"/>
  <c r="EC907" i="5"/>
  <c r="EC627" i="5" l="1"/>
  <c r="EC192" i="5"/>
  <c r="EB1173" i="5"/>
  <c r="EB1170" i="5"/>
  <c r="EB1171" i="5" s="1"/>
  <c r="EB1154" i="5" s="1"/>
  <c r="EC104" i="5"/>
  <c r="EC1207" i="5"/>
  <c r="EC626" i="5"/>
  <c r="EC189" i="5"/>
  <c r="EC105" i="5"/>
  <c r="EC1002" i="5"/>
  <c r="EC646" i="5"/>
  <c r="EC190" i="5"/>
  <c r="EC101" i="5"/>
  <c r="EC1005" i="5"/>
  <c r="EC191" i="5"/>
  <c r="EC102" i="5"/>
  <c r="EC1003" i="5"/>
  <c r="EC968" i="5"/>
  <c r="EC973" i="5" s="1"/>
  <c r="EC958" i="5"/>
  <c r="EC961" i="5" s="1"/>
  <c r="EC912" i="5"/>
  <c r="EC908" i="5"/>
  <c r="EC638" i="5" l="1"/>
  <c r="EC106" i="5"/>
  <c r="EB1153" i="5"/>
  <c r="EB654" i="5"/>
  <c r="EB130" i="5"/>
  <c r="EB653" i="5"/>
  <c r="EB131" i="5"/>
  <c r="EC1006" i="5"/>
  <c r="EC110" i="5"/>
  <c r="EC643" i="5"/>
  <c r="EC974" i="5"/>
  <c r="EC914" i="5"/>
  <c r="EC951" i="5"/>
  <c r="EB1155" i="5" l="1"/>
  <c r="EB59" i="5"/>
  <c r="EB655" i="5"/>
  <c r="EB60" i="5"/>
  <c r="EC1010" i="5"/>
  <c r="EA1010" i="5"/>
  <c r="DZ1010" i="5"/>
  <c r="EB1010" i="5"/>
  <c r="EC226" i="5"/>
  <c r="ED966" i="5"/>
  <c r="ED970" i="5"/>
  <c r="EC628" i="5"/>
  <c r="EC195" i="5"/>
  <c r="EC114" i="5"/>
  <c r="EB1012" i="5" l="1"/>
  <c r="EB1017" i="5" s="1"/>
  <c r="EB1013" i="5"/>
  <c r="DZ1012" i="5"/>
  <c r="DZ1013" i="5"/>
  <c r="EA1012" i="5"/>
  <c r="EA1017" i="5" s="1"/>
  <c r="EA1013" i="5"/>
  <c r="EC1012" i="5"/>
  <c r="EC1017" i="5" s="1"/>
  <c r="EC1013" i="5"/>
  <c r="EC1150" i="5"/>
  <c r="EB237" i="5"/>
  <c r="EB1189" i="5"/>
  <c r="ED972" i="5"/>
  <c r="ED971" i="5"/>
  <c r="ED976" i="5"/>
  <c r="EC1164" i="5" l="1"/>
  <c r="EC1160" i="5"/>
  <c r="EB262" i="5"/>
  <c r="EB1191" i="5"/>
  <c r="DZ1017" i="5"/>
  <c r="ED642" i="5"/>
  <c r="ED109" i="5"/>
  <c r="ED712" i="5"/>
  <c r="ED679" i="5"/>
  <c r="ED644" i="5"/>
  <c r="EC193" i="5" l="1"/>
  <c r="EC1152" i="5"/>
  <c r="EC1208" i="5"/>
  <c r="EB1193" i="5"/>
  <c r="EB1196" i="5" s="1"/>
  <c r="EB1185" i="5" s="1"/>
  <c r="EB1197" i="5"/>
  <c r="ED718" i="5"/>
  <c r="ED720" i="5" s="1"/>
  <c r="ED108" i="5"/>
  <c r="ED685" i="5"/>
  <c r="EC1291" i="5" l="1"/>
  <c r="EC1228" i="5"/>
  <c r="EB139" i="5"/>
  <c r="EB216" i="5"/>
  <c r="EB656" i="5"/>
  <c r="EB1184" i="5"/>
  <c r="EB658" i="5"/>
  <c r="EB140" i="5"/>
  <c r="ED687" i="5"/>
  <c r="EC1467" i="5" l="1"/>
  <c r="EC1292" i="5" s="1"/>
  <c r="EC1290" i="5" s="1"/>
  <c r="AN1310" i="5"/>
  <c r="EC1286" i="5"/>
  <c r="EC1234" i="5"/>
  <c r="EC1253" i="5"/>
  <c r="EC1229" i="5"/>
  <c r="EB61" i="5"/>
  <c r="EB217" i="5"/>
  <c r="EB1186" i="5"/>
  <c r="EB132" i="5"/>
  <c r="EB657" i="5"/>
  <c r="EB659" i="5" s="1"/>
  <c r="EB62" i="5"/>
  <c r="ED754" i="5"/>
  <c r="ED753" i="5"/>
  <c r="EC1287" i="5" l="1"/>
  <c r="EC1285" i="5" s="1"/>
  <c r="EC1284" i="5" s="1"/>
  <c r="AN1311" i="5"/>
  <c r="AN1309" i="5" s="1"/>
  <c r="EC1254" i="5"/>
  <c r="EC1259" i="5"/>
  <c r="EB63" i="5"/>
  <c r="EC214" i="5"/>
  <c r="EB248" i="5"/>
  <c r="EB225" i="5"/>
  <c r="EC622" i="5"/>
  <c r="EB247" i="5"/>
  <c r="EC1182" i="5"/>
  <c r="EB133" i="5"/>
  <c r="EB55" i="5"/>
  <c r="ED695" i="5"/>
  <c r="ED1151" i="5"/>
  <c r="ED696" i="5"/>
  <c r="ED1183" i="5"/>
  <c r="ED758" i="5"/>
  <c r="EC1235" i="5"/>
  <c r="EC1230" i="5"/>
  <c r="EB249" i="5" l="1"/>
  <c r="EB256" i="5" s="1"/>
  <c r="EC1192" i="5"/>
  <c r="EC691" i="5"/>
  <c r="EC625" i="5"/>
  <c r="EC635" i="5" s="1"/>
  <c r="EC641" i="5" s="1"/>
  <c r="EC645" i="5" s="1"/>
  <c r="EB143" i="5"/>
  <c r="EB136" i="5"/>
  <c r="EB56" i="5"/>
  <c r="EB66" i="5" s="1"/>
  <c r="ED129" i="5"/>
  <c r="EC1283" i="5"/>
  <c r="ED1227" i="5"/>
  <c r="EC1236" i="5"/>
  <c r="EC1475" i="5" s="1"/>
  <c r="EC1473" i="5" s="1"/>
  <c r="EC1477" i="5" s="1"/>
  <c r="EC1260" i="5"/>
  <c r="EC1255" i="5"/>
  <c r="DJ72" i="5" l="1"/>
  <c r="EC697" i="5"/>
  <c r="EC1109" i="5"/>
  <c r="EC1115" i="5" s="1"/>
  <c r="EC1108" i="5"/>
  <c r="EC1114" i="5" s="1"/>
  <c r="EC986" i="5"/>
  <c r="EC992" i="5" s="1"/>
  <c r="EC985" i="5"/>
  <c r="EC991" i="5" s="1"/>
  <c r="EB137" i="5"/>
  <c r="ED54" i="5"/>
  <c r="AN1308" i="5"/>
  <c r="EC1280" i="5"/>
  <c r="ED1233" i="5"/>
  <c r="EC1479" i="5"/>
  <c r="EC1478" i="5"/>
  <c r="EC1486" i="5" s="1"/>
  <c r="EC183" i="5"/>
  <c r="ED1252" i="5"/>
  <c r="EC1261" i="5"/>
  <c r="EC222" i="5" s="1"/>
  <c r="EC699" i="5" l="1"/>
  <c r="EC1116" i="5"/>
  <c r="EC123" i="5"/>
  <c r="EC649" i="5"/>
  <c r="EC113" i="5"/>
  <c r="EC993" i="5"/>
  <c r="EC647" i="5"/>
  <c r="EC112" i="5"/>
  <c r="EB141" i="5"/>
  <c r="AN1305" i="5"/>
  <c r="EC1297" i="5"/>
  <c r="EC1267" i="5"/>
  <c r="EC184" i="5"/>
  <c r="ED1258" i="5"/>
  <c r="EC236" i="5" l="1"/>
  <c r="ED1113" i="5"/>
  <c r="EC234" i="5"/>
  <c r="ED990" i="5"/>
  <c r="EC650" i="5"/>
  <c r="EB661" i="5"/>
  <c r="EC135" i="5"/>
  <c r="AN1316" i="5"/>
  <c r="AN1325" i="5"/>
  <c r="EC1298" i="5"/>
  <c r="EC1302" i="5"/>
  <c r="EC203" i="5"/>
  <c r="ED1111" i="5" l="1"/>
  <c r="ED1122" i="5" s="1"/>
  <c r="ED1119" i="5"/>
  <c r="ED996" i="5"/>
  <c r="EC931" i="5"/>
  <c r="EC933" i="5" s="1"/>
  <c r="AZ1403" i="5"/>
  <c r="AY1403" i="5"/>
  <c r="AX1403" i="5"/>
  <c r="AW1403" i="5"/>
  <c r="AV1403" i="5"/>
  <c r="AU1403" i="5"/>
  <c r="AT1403" i="5"/>
  <c r="AS1403" i="5"/>
  <c r="AR1403" i="5"/>
  <c r="AQ1403" i="5"/>
  <c r="AP1403" i="5"/>
  <c r="AO1403" i="5"/>
  <c r="EC211" i="5"/>
  <c r="ED201" i="5" l="1"/>
  <c r="ED1128" i="5"/>
  <c r="ED117" i="5"/>
  <c r="ED122" i="5"/>
  <c r="ED202" i="5"/>
  <c r="ED1127" i="5"/>
  <c r="ED111" i="5"/>
  <c r="ED194" i="5"/>
  <c r="ED648" i="5"/>
  <c r="ED1004" i="5"/>
  <c r="AO1357" i="5"/>
  <c r="EC215" i="5"/>
  <c r="ED1129" i="5" l="1"/>
  <c r="ED1135" i="5" l="1"/>
  <c r="EC937" i="5"/>
  <c r="EC938" i="5" l="1"/>
  <c r="EC940" i="5" s="1"/>
  <c r="ED936" i="5" l="1"/>
  <c r="EC942" i="5" l="1"/>
  <c r="EC909" i="5" l="1"/>
  <c r="EC107" i="5" l="1"/>
  <c r="EC651" i="5"/>
  <c r="EC910" i="5"/>
  <c r="EC652" i="5" l="1"/>
  <c r="EC233" i="5"/>
  <c r="ED904" i="5"/>
  <c r="ED988" i="5" l="1"/>
  <c r="ED999" i="5" s="1"/>
  <c r="ED898" i="5"/>
  <c r="ED950" i="5"/>
  <c r="ED103" i="5" s="1"/>
  <c r="EC1167" i="5"/>
  <c r="EC1169" i="5" s="1"/>
  <c r="ED901" i="5"/>
  <c r="ED949" i="5"/>
  <c r="ED929" i="5"/>
  <c r="ED907" i="5"/>
  <c r="ED627" i="5" l="1"/>
  <c r="ED192" i="5"/>
  <c r="EC1173" i="5"/>
  <c r="EC1170" i="5"/>
  <c r="EC1171" i="5" s="1"/>
  <c r="EC1154" i="5" s="1"/>
  <c r="ED104" i="5"/>
  <c r="ED1207" i="5"/>
  <c r="ED626" i="5"/>
  <c r="ED189" i="5"/>
  <c r="ED105" i="5"/>
  <c r="ED1002" i="5"/>
  <c r="ED646" i="5"/>
  <c r="ED190" i="5"/>
  <c r="ED101" i="5"/>
  <c r="ED1005" i="5"/>
  <c r="ED191" i="5"/>
  <c r="ED102" i="5"/>
  <c r="ED1003" i="5"/>
  <c r="ED968" i="5"/>
  <c r="ED973" i="5" s="1"/>
  <c r="ED958" i="5"/>
  <c r="ED961" i="5" s="1"/>
  <c r="ED912" i="5"/>
  <c r="ED908" i="5"/>
  <c r="EC1153" i="5" l="1"/>
  <c r="EC654" i="5"/>
  <c r="EC130" i="5"/>
  <c r="EC653" i="5"/>
  <c r="EC131" i="5"/>
  <c r="ED1006" i="5"/>
  <c r="ED110" i="5"/>
  <c r="ED643" i="5"/>
  <c r="ED974" i="5"/>
  <c r="ED914" i="5"/>
  <c r="ED951" i="5"/>
  <c r="ED638" i="5"/>
  <c r="ED106" i="5"/>
  <c r="EC1155" i="5" l="1"/>
  <c r="EC59" i="5"/>
  <c r="EC655" i="5"/>
  <c r="EC60" i="5"/>
  <c r="ED226" i="5"/>
  <c r="EE966" i="5"/>
  <c r="EE970" i="5"/>
  <c r="ED628" i="5"/>
  <c r="ED195" i="5"/>
  <c r="ED114" i="5"/>
  <c r="ED1150" i="5" l="1"/>
  <c r="EC237" i="5"/>
  <c r="EC1189" i="5"/>
  <c r="EE972" i="5"/>
  <c r="EE971" i="5"/>
  <c r="EE976" i="5"/>
  <c r="ED1164" i="5" l="1"/>
  <c r="ED1160" i="5"/>
  <c r="EC262" i="5"/>
  <c r="EC1191" i="5"/>
  <c r="EE642" i="5"/>
  <c r="EE109" i="5"/>
  <c r="EE712" i="5"/>
  <c r="EE679" i="5"/>
  <c r="EE644" i="5"/>
  <c r="ED193" i="5" l="1"/>
  <c r="ED1152" i="5"/>
  <c r="ED1208" i="5"/>
  <c r="EC1193" i="5"/>
  <c r="EC1196" i="5" s="1"/>
  <c r="EC1185" i="5" s="1"/>
  <c r="EC1197" i="5"/>
  <c r="EE718" i="5"/>
  <c r="EE720" i="5" s="1"/>
  <c r="EE108" i="5"/>
  <c r="EE685" i="5"/>
  <c r="ED1291" i="5" l="1"/>
  <c r="ED1228" i="5"/>
  <c r="EC139" i="5"/>
  <c r="EC216" i="5"/>
  <c r="EC656" i="5"/>
  <c r="EC1184" i="5"/>
  <c r="EC658" i="5"/>
  <c r="EC140" i="5"/>
  <c r="EE687" i="5"/>
  <c r="ED1286" i="5" l="1"/>
  <c r="ED1467" i="5"/>
  <c r="ED1292" i="5" s="1"/>
  <c r="ED1290" i="5" s="1"/>
  <c r="ED1234" i="5"/>
  <c r="ED1253" i="5"/>
  <c r="ED1229" i="5"/>
  <c r="EC61" i="5"/>
  <c r="EC217" i="5"/>
  <c r="EC1186" i="5"/>
  <c r="EC132" i="5"/>
  <c r="EC657" i="5"/>
  <c r="EC659" i="5" s="1"/>
  <c r="EC62" i="5"/>
  <c r="EE754" i="5"/>
  <c r="EE753" i="5"/>
  <c r="ED1287" i="5" l="1"/>
  <c r="ED1285" i="5" s="1"/>
  <c r="ED1284" i="5" s="1"/>
  <c r="ED1254" i="5"/>
  <c r="ED1259" i="5"/>
  <c r="EC63" i="5"/>
  <c r="ED214" i="5"/>
  <c r="EC248" i="5"/>
  <c r="EC225" i="5"/>
  <c r="ED622" i="5"/>
  <c r="EC247" i="5"/>
  <c r="ED1182" i="5"/>
  <c r="EC133" i="5"/>
  <c r="EC55" i="5"/>
  <c r="EE695" i="5"/>
  <c r="EE1151" i="5"/>
  <c r="EE696" i="5"/>
  <c r="EE1183" i="5"/>
  <c r="EE758" i="5"/>
  <c r="ED1235" i="5"/>
  <c r="ED1230" i="5"/>
  <c r="EC249" i="5" l="1"/>
  <c r="EC256" i="5" s="1"/>
  <c r="ED1192" i="5"/>
  <c r="ED691" i="5"/>
  <c r="ED625" i="5"/>
  <c r="ED635" i="5" s="1"/>
  <c r="ED641" i="5" s="1"/>
  <c r="ED645" i="5" s="1"/>
  <c r="EC136" i="5"/>
  <c r="EC143" i="5"/>
  <c r="EC56" i="5"/>
  <c r="EC66" i="5" s="1"/>
  <c r="EE129" i="5"/>
  <c r="ED1283" i="5"/>
  <c r="EE1227" i="5"/>
  <c r="ED1236" i="5"/>
  <c r="ED1475" i="5" s="1"/>
  <c r="ED1473" i="5" s="1"/>
  <c r="ED1477" i="5" s="1"/>
  <c r="ED1260" i="5"/>
  <c r="ED1255" i="5"/>
  <c r="DK72" i="5" l="1"/>
  <c r="ED697" i="5"/>
  <c r="ED1109" i="5"/>
  <c r="ED1115" i="5" s="1"/>
  <c r="ED1108" i="5"/>
  <c r="ED1114" i="5" s="1"/>
  <c r="ED986" i="5"/>
  <c r="ED992" i="5" s="1"/>
  <c r="ED985" i="5"/>
  <c r="ED991" i="5" s="1"/>
  <c r="EC137" i="5"/>
  <c r="EE54" i="5"/>
  <c r="ED1280" i="5"/>
  <c r="EE1233" i="5"/>
  <c r="ED1479" i="5"/>
  <c r="ED1478" i="5"/>
  <c r="ED1486" i="5" s="1"/>
  <c r="ED183" i="5"/>
  <c r="EE1252" i="5"/>
  <c r="ED1261" i="5"/>
  <c r="ED222" i="5" s="1"/>
  <c r="ED699" i="5" l="1"/>
  <c r="ED1116" i="5"/>
  <c r="ED123" i="5"/>
  <c r="ED649" i="5"/>
  <c r="ED113" i="5"/>
  <c r="ED993" i="5"/>
  <c r="ED647" i="5"/>
  <c r="ED112" i="5"/>
  <c r="EC141" i="5"/>
  <c r="ED1267" i="5"/>
  <c r="ED1297" i="5"/>
  <c r="ED184" i="5"/>
  <c r="EE1258" i="5"/>
  <c r="ED236" i="5" l="1"/>
  <c r="EE1113" i="5"/>
  <c r="ED234" i="5"/>
  <c r="EE990" i="5"/>
  <c r="ED650" i="5"/>
  <c r="EC661" i="5"/>
  <c r="ED135" i="5"/>
  <c r="ED1298" i="5"/>
  <c r="ED1302" i="5"/>
  <c r="ED203" i="5"/>
  <c r="EE1111" i="5" l="1"/>
  <c r="EE1122" i="5" s="1"/>
  <c r="EE1119" i="5"/>
  <c r="EE996" i="5"/>
  <c r="ED931" i="5"/>
  <c r="ED933" i="5" s="1"/>
  <c r="ED211" i="5"/>
  <c r="EE201" i="5" l="1"/>
  <c r="EE1128" i="5"/>
  <c r="EE117" i="5"/>
  <c r="EE122" i="5"/>
  <c r="EE202" i="5"/>
  <c r="EE1127" i="5"/>
  <c r="EE111" i="5"/>
  <c r="EE194" i="5"/>
  <c r="EE648" i="5"/>
  <c r="EE1004" i="5"/>
  <c r="ED215" i="5"/>
  <c r="EE1129" i="5" l="1"/>
  <c r="EE1135" i="5" l="1"/>
  <c r="ED937" i="5"/>
  <c r="ED938" i="5" l="1"/>
  <c r="ED940" i="5" s="1"/>
  <c r="EE936" i="5" l="1"/>
  <c r="ED942" i="5" l="1"/>
  <c r="ED909" i="5" l="1"/>
  <c r="ED107" i="5" l="1"/>
  <c r="ED651" i="5"/>
  <c r="ED910" i="5"/>
  <c r="ED652" i="5" l="1"/>
  <c r="ED233" i="5"/>
  <c r="EE904" i="5"/>
  <c r="EE988" i="5" l="1"/>
  <c r="EE999" i="5" s="1"/>
  <c r="EE898" i="5"/>
  <c r="EE950" i="5"/>
  <c r="EE103" i="5" s="1"/>
  <c r="ED1167" i="5"/>
  <c r="ED1169" i="5" s="1"/>
  <c r="EE901" i="5"/>
  <c r="EE949" i="5"/>
  <c r="EE929" i="5"/>
  <c r="EE907" i="5"/>
  <c r="EE627" i="5" l="1"/>
  <c r="EE192" i="5"/>
  <c r="ED1173" i="5"/>
  <c r="ED1170" i="5"/>
  <c r="ED1171" i="5" s="1"/>
  <c r="ED1154" i="5" s="1"/>
  <c r="EE104" i="5"/>
  <c r="EE1207" i="5"/>
  <c r="EE626" i="5"/>
  <c r="EE189" i="5"/>
  <c r="EE105" i="5"/>
  <c r="EE1002" i="5"/>
  <c r="EE646" i="5"/>
  <c r="EE190" i="5"/>
  <c r="EE101" i="5"/>
  <c r="EE1005" i="5"/>
  <c r="EE191" i="5"/>
  <c r="EE102" i="5"/>
  <c r="EE1003" i="5"/>
  <c r="EE968" i="5"/>
  <c r="EE973" i="5" s="1"/>
  <c r="EE958" i="5"/>
  <c r="EE961" i="5" s="1"/>
  <c r="EE912" i="5"/>
  <c r="EE908" i="5"/>
  <c r="ED1153" i="5" l="1"/>
  <c r="ED654" i="5"/>
  <c r="ED130" i="5"/>
  <c r="ED653" i="5"/>
  <c r="ED131" i="5"/>
  <c r="EE1006" i="5"/>
  <c r="EE110" i="5"/>
  <c r="EE643" i="5"/>
  <c r="EE974" i="5"/>
  <c r="EE914" i="5"/>
  <c r="EE951" i="5"/>
  <c r="EE638" i="5"/>
  <c r="EE106" i="5"/>
  <c r="ED1155" i="5" l="1"/>
  <c r="ED59" i="5"/>
  <c r="ED655" i="5"/>
  <c r="ED60" i="5"/>
  <c r="EE226" i="5"/>
  <c r="EF966" i="5"/>
  <c r="EF970" i="5"/>
  <c r="EE628" i="5"/>
  <c r="EE195" i="5"/>
  <c r="EE114" i="5"/>
  <c r="EE1150" i="5" l="1"/>
  <c r="ED237" i="5"/>
  <c r="ED1189" i="5"/>
  <c r="EF972" i="5"/>
  <c r="EF971" i="5"/>
  <c r="EF976" i="5"/>
  <c r="EE1164" i="5" l="1"/>
  <c r="EE1160" i="5"/>
  <c r="ED262" i="5"/>
  <c r="ED1191" i="5"/>
  <c r="EF642" i="5"/>
  <c r="EF109" i="5"/>
  <c r="EF712" i="5"/>
  <c r="EF679" i="5"/>
  <c r="EF644" i="5"/>
  <c r="EE193" i="5" l="1"/>
  <c r="EE1152" i="5"/>
  <c r="EE1208" i="5"/>
  <c r="ED1193" i="5"/>
  <c r="ED1196" i="5" s="1"/>
  <c r="ED1185" i="5" s="1"/>
  <c r="ED1197" i="5"/>
  <c r="EF718" i="5"/>
  <c r="EF720" i="5" s="1"/>
  <c r="EF108" i="5"/>
  <c r="EF685" i="5"/>
  <c r="EE1291" i="5" l="1"/>
  <c r="EE1228" i="5"/>
  <c r="ED139" i="5"/>
  <c r="ED216" i="5"/>
  <c r="ED656" i="5"/>
  <c r="ED1184" i="5"/>
  <c r="ED658" i="5"/>
  <c r="ED140" i="5"/>
  <c r="EF687" i="5"/>
  <c r="EE1467" i="5" l="1"/>
  <c r="EE1292" i="5" s="1"/>
  <c r="EE1290" i="5" s="1"/>
  <c r="EE1286" i="5"/>
  <c r="EE1234" i="5"/>
  <c r="EE1253" i="5"/>
  <c r="EE1229" i="5"/>
  <c r="ED61" i="5"/>
  <c r="ED217" i="5"/>
  <c r="ED1186" i="5"/>
  <c r="ED132" i="5"/>
  <c r="ED657" i="5"/>
  <c r="ED659" i="5" s="1"/>
  <c r="ED62" i="5"/>
  <c r="EF754" i="5"/>
  <c r="EF753" i="5"/>
  <c r="EE1287" i="5" l="1"/>
  <c r="EE1285" i="5" s="1"/>
  <c r="EE1284" i="5" s="1"/>
  <c r="EE1254" i="5"/>
  <c r="EE1259" i="5"/>
  <c r="ED63" i="5"/>
  <c r="EE214" i="5"/>
  <c r="ED248" i="5"/>
  <c r="ED225" i="5"/>
  <c r="EE622" i="5"/>
  <c r="ED247" i="5"/>
  <c r="EE1182" i="5"/>
  <c r="ED133" i="5"/>
  <c r="ED55" i="5"/>
  <c r="EF695" i="5"/>
  <c r="EF1151" i="5"/>
  <c r="EF696" i="5"/>
  <c r="EF1183" i="5"/>
  <c r="EF758" i="5"/>
  <c r="EE1235" i="5"/>
  <c r="EE1230" i="5"/>
  <c r="ED249" i="5" l="1"/>
  <c r="ED256" i="5" s="1"/>
  <c r="EE1192" i="5"/>
  <c r="EE691" i="5"/>
  <c r="EE625" i="5"/>
  <c r="EE635" i="5" s="1"/>
  <c r="EE641" i="5" s="1"/>
  <c r="EE645" i="5" s="1"/>
  <c r="ED143" i="5"/>
  <c r="ED136" i="5"/>
  <c r="ED56" i="5"/>
  <c r="ED66" i="5" s="1"/>
  <c r="EF129" i="5"/>
  <c r="EE1283" i="5"/>
  <c r="EF1227" i="5"/>
  <c r="EE1236" i="5"/>
  <c r="EE1475" i="5" s="1"/>
  <c r="EE1473" i="5" s="1"/>
  <c r="EE1477" i="5" s="1"/>
  <c r="EE1260" i="5"/>
  <c r="EE1255" i="5"/>
  <c r="DL72" i="5" l="1"/>
  <c r="EE697" i="5"/>
  <c r="EE1109" i="5"/>
  <c r="EE1115" i="5" s="1"/>
  <c r="EE1108" i="5"/>
  <c r="EE1114" i="5" s="1"/>
  <c r="EE986" i="5"/>
  <c r="EE992" i="5" s="1"/>
  <c r="EE985" i="5"/>
  <c r="EE991" i="5" s="1"/>
  <c r="ED137" i="5"/>
  <c r="EF54" i="5"/>
  <c r="EE1280" i="5"/>
  <c r="EF1233" i="5"/>
  <c r="EE1479" i="5"/>
  <c r="EE1478" i="5"/>
  <c r="EE1486" i="5" s="1"/>
  <c r="EE183" i="5"/>
  <c r="EF1252" i="5"/>
  <c r="EE1261" i="5"/>
  <c r="EE222" i="5" s="1"/>
  <c r="EE699" i="5" l="1"/>
  <c r="EE1116" i="5"/>
  <c r="EE123" i="5"/>
  <c r="EE649" i="5"/>
  <c r="EE113" i="5"/>
  <c r="EE993" i="5"/>
  <c r="EE647" i="5"/>
  <c r="EE112" i="5"/>
  <c r="ED141" i="5"/>
  <c r="EE1297" i="5"/>
  <c r="EE1267" i="5"/>
  <c r="EE184" i="5"/>
  <c r="EF1258" i="5"/>
  <c r="EE236" i="5" l="1"/>
  <c r="EF1113" i="5"/>
  <c r="EE234" i="5"/>
  <c r="EF990" i="5"/>
  <c r="EE650" i="5"/>
  <c r="ED661" i="5"/>
  <c r="EE135" i="5"/>
  <c r="EE1298" i="5"/>
  <c r="EE1302" i="5"/>
  <c r="EE203" i="5"/>
  <c r="EF1111" i="5" l="1"/>
  <c r="EF1122" i="5" s="1"/>
  <c r="EF1119" i="5"/>
  <c r="EF996" i="5"/>
  <c r="EE931" i="5"/>
  <c r="EE933" i="5" s="1"/>
  <c r="EE211" i="5"/>
  <c r="EF201" i="5" l="1"/>
  <c r="EF1128" i="5"/>
  <c r="EF117" i="5"/>
  <c r="EF122" i="5"/>
  <c r="EF202" i="5"/>
  <c r="EF1127" i="5"/>
  <c r="EF111" i="5"/>
  <c r="EF194" i="5"/>
  <c r="EF648" i="5"/>
  <c r="EF1004" i="5"/>
  <c r="EE215" i="5"/>
  <c r="EF1129" i="5" l="1"/>
  <c r="EF1135" i="5" l="1"/>
  <c r="EE937" i="5"/>
  <c r="EE938" i="5" l="1"/>
  <c r="EE940" i="5" s="1"/>
  <c r="EF936" i="5" l="1"/>
  <c r="EE942" i="5" l="1"/>
  <c r="EE909" i="5" l="1"/>
  <c r="EE107" i="5" l="1"/>
  <c r="EE651" i="5"/>
  <c r="EE910" i="5"/>
  <c r="EE652" i="5" l="1"/>
  <c r="EF904" i="5"/>
  <c r="EE233" i="5"/>
  <c r="EF988" i="5" l="1"/>
  <c r="EF999" i="5" s="1"/>
  <c r="EF898" i="5"/>
  <c r="EF950" i="5"/>
  <c r="EF103" i="5" s="1"/>
  <c r="EE1167" i="5"/>
  <c r="EE1169" i="5" s="1"/>
  <c r="EF901" i="5"/>
  <c r="EF949" i="5"/>
  <c r="EF929" i="5"/>
  <c r="EF907" i="5"/>
  <c r="EF627" i="5" l="1"/>
  <c r="EF192" i="5"/>
  <c r="EE1173" i="5"/>
  <c r="EE1170" i="5"/>
  <c r="EE1171" i="5" s="1"/>
  <c r="EE1154" i="5" s="1"/>
  <c r="EF104" i="5"/>
  <c r="EF1207" i="5"/>
  <c r="EF626" i="5"/>
  <c r="EF189" i="5"/>
  <c r="EF105" i="5"/>
  <c r="EF1002" i="5"/>
  <c r="EF646" i="5"/>
  <c r="EF190" i="5"/>
  <c r="EF101" i="5"/>
  <c r="EF1005" i="5"/>
  <c r="EF191" i="5"/>
  <c r="EF102" i="5"/>
  <c r="EF1003" i="5"/>
  <c r="EF968" i="5"/>
  <c r="EF973" i="5" s="1"/>
  <c r="EF958" i="5"/>
  <c r="EF961" i="5" s="1"/>
  <c r="EF912" i="5"/>
  <c r="EF908" i="5"/>
  <c r="EE1153" i="5" l="1"/>
  <c r="EE654" i="5"/>
  <c r="EE130" i="5"/>
  <c r="EE653" i="5"/>
  <c r="EE131" i="5"/>
  <c r="EF1006" i="5"/>
  <c r="EF110" i="5"/>
  <c r="EF643" i="5"/>
  <c r="EF974" i="5"/>
  <c r="EF914" i="5"/>
  <c r="EF951" i="5"/>
  <c r="EF638" i="5"/>
  <c r="EF106" i="5"/>
  <c r="EE1155" i="5" l="1"/>
  <c r="EE59" i="5"/>
  <c r="EE655" i="5"/>
  <c r="EE60" i="5"/>
  <c r="EF226" i="5"/>
  <c r="EG966" i="5"/>
  <c r="EG970" i="5"/>
  <c r="EF628" i="5"/>
  <c r="EF195" i="5"/>
  <c r="EF114" i="5"/>
  <c r="EF1150" i="5" l="1"/>
  <c r="EE237" i="5"/>
  <c r="EE1189" i="5"/>
  <c r="EG972" i="5"/>
  <c r="EG971" i="5"/>
  <c r="EG976" i="5"/>
  <c r="EF1164" i="5" l="1"/>
  <c r="EF1160" i="5"/>
  <c r="EE262" i="5"/>
  <c r="EE1191" i="5"/>
  <c r="EG642" i="5"/>
  <c r="EG109" i="5"/>
  <c r="EG712" i="5"/>
  <c r="EG679" i="5"/>
  <c r="EG644" i="5"/>
  <c r="EF193" i="5" l="1"/>
  <c r="EF1152" i="5"/>
  <c r="EF1208" i="5"/>
  <c r="EE1193" i="5"/>
  <c r="EE1196" i="5" s="1"/>
  <c r="EE1185" i="5" s="1"/>
  <c r="EE1197" i="5"/>
  <c r="EG718" i="5"/>
  <c r="EG720" i="5" s="1"/>
  <c r="EG108" i="5"/>
  <c r="EG685" i="5"/>
  <c r="EF1291" i="5" l="1"/>
  <c r="EF1228" i="5"/>
  <c r="EE139" i="5"/>
  <c r="EE216" i="5"/>
  <c r="EE656" i="5"/>
  <c r="EE1184" i="5"/>
  <c r="EE658" i="5"/>
  <c r="EE140" i="5"/>
  <c r="EG687" i="5"/>
  <c r="EF1467" i="5" l="1"/>
  <c r="EF1292" i="5" s="1"/>
  <c r="EF1290" i="5" s="1"/>
  <c r="EF1286" i="5"/>
  <c r="EF1234" i="5"/>
  <c r="EF1253" i="5"/>
  <c r="EF1229" i="5"/>
  <c r="EE61" i="5"/>
  <c r="EE217" i="5"/>
  <c r="EE1186" i="5"/>
  <c r="EE132" i="5"/>
  <c r="EE657" i="5"/>
  <c r="EE659" i="5" s="1"/>
  <c r="EE62" i="5"/>
  <c r="EG754" i="5"/>
  <c r="EG753" i="5"/>
  <c r="EF1287" i="5" l="1"/>
  <c r="EF1285" i="5" s="1"/>
  <c r="EF1284" i="5" s="1"/>
  <c r="EF1254" i="5"/>
  <c r="EF1259" i="5"/>
  <c r="EE63" i="5"/>
  <c r="EF214" i="5"/>
  <c r="EE248" i="5"/>
  <c r="EE225" i="5"/>
  <c r="EF622" i="5"/>
  <c r="EE247" i="5"/>
  <c r="EF1182" i="5"/>
  <c r="EE133" i="5"/>
  <c r="EE55" i="5"/>
  <c r="EG695" i="5"/>
  <c r="EG1151" i="5"/>
  <c r="EG696" i="5"/>
  <c r="EG1183" i="5"/>
  <c r="EG758" i="5"/>
  <c r="EF1235" i="5"/>
  <c r="EF1230" i="5"/>
  <c r="EF1192" i="5" l="1"/>
  <c r="EF691" i="5"/>
  <c r="EF625" i="5"/>
  <c r="EF635" i="5" s="1"/>
  <c r="EF641" i="5" s="1"/>
  <c r="EF645" i="5" s="1"/>
  <c r="EE136" i="5"/>
  <c r="EE143" i="5"/>
  <c r="EE56" i="5"/>
  <c r="EE66" i="5" s="1"/>
  <c r="EG129" i="5"/>
  <c r="EF1283" i="5"/>
  <c r="EG1227" i="5"/>
  <c r="EF1236" i="5"/>
  <c r="EF1475" i="5" s="1"/>
  <c r="EF1473" i="5" s="1"/>
  <c r="EF1477" i="5" s="1"/>
  <c r="EE249" i="5"/>
  <c r="EF1260" i="5"/>
  <c r="EF1255" i="5"/>
  <c r="DM72" i="5" l="1"/>
  <c r="EF697" i="5"/>
  <c r="EF1109" i="5"/>
  <c r="EF1115" i="5" s="1"/>
  <c r="EF1108" i="5"/>
  <c r="EF1114" i="5" s="1"/>
  <c r="EF986" i="5"/>
  <c r="EF992" i="5" s="1"/>
  <c r="EF985" i="5"/>
  <c r="EF991" i="5" s="1"/>
  <c r="EE137" i="5"/>
  <c r="EG54" i="5"/>
  <c r="EF1280" i="5"/>
  <c r="EG1233" i="5"/>
  <c r="EF1479" i="5"/>
  <c r="EF1478" i="5"/>
  <c r="EF1486" i="5" s="1"/>
  <c r="EE256" i="5"/>
  <c r="EF183" i="5"/>
  <c r="EG1252" i="5"/>
  <c r="EF1261" i="5"/>
  <c r="EF222" i="5" s="1"/>
  <c r="EF699" i="5" l="1"/>
  <c r="EF1116" i="5"/>
  <c r="EF123" i="5"/>
  <c r="EF649" i="5"/>
  <c r="EF113" i="5"/>
  <c r="EF993" i="5"/>
  <c r="EF647" i="5"/>
  <c r="EF112" i="5"/>
  <c r="EE141" i="5"/>
  <c r="EF1297" i="5"/>
  <c r="EF1267" i="5"/>
  <c r="EF184" i="5"/>
  <c r="EG1258" i="5"/>
  <c r="EF236" i="5" l="1"/>
  <c r="EG1113" i="5"/>
  <c r="EF234" i="5"/>
  <c r="EG990" i="5"/>
  <c r="EF650" i="5"/>
  <c r="EE661" i="5"/>
  <c r="EF135" i="5"/>
  <c r="EF1298" i="5"/>
  <c r="EF1302" i="5"/>
  <c r="EF203" i="5"/>
  <c r="EG1111" i="5" l="1"/>
  <c r="EG1122" i="5" s="1"/>
  <c r="EG1119" i="5"/>
  <c r="EG996" i="5"/>
  <c r="EF931" i="5"/>
  <c r="EF933" i="5" s="1"/>
  <c r="EF211" i="5"/>
  <c r="EG201" i="5" l="1"/>
  <c r="EG1128" i="5"/>
  <c r="EG117" i="5"/>
  <c r="EG122" i="5"/>
  <c r="EG202" i="5"/>
  <c r="EG1127" i="5"/>
  <c r="EG111" i="5"/>
  <c r="EG194" i="5"/>
  <c r="EG648" i="5"/>
  <c r="EG1004" i="5"/>
  <c r="EF215" i="5"/>
  <c r="EG1129" i="5" l="1"/>
  <c r="ED1133" i="5" l="1"/>
  <c r="EG1133" i="5"/>
  <c r="EF1133" i="5"/>
  <c r="EE1133" i="5"/>
  <c r="EG1135" i="5"/>
  <c r="EF937" i="5"/>
  <c r="ED1139" i="5" l="1"/>
  <c r="ED1138" i="5"/>
  <c r="EG1138" i="5"/>
  <c r="EG1143" i="5" s="1"/>
  <c r="EG1139" i="5"/>
  <c r="EF1138" i="5"/>
  <c r="EF1143" i="5" s="1"/>
  <c r="EF1139" i="5"/>
  <c r="EE1138" i="5"/>
  <c r="EE1143" i="5" s="1"/>
  <c r="EE1139" i="5"/>
  <c r="EF938" i="5"/>
  <c r="EF940" i="5" s="1"/>
  <c r="ED1143" i="5" l="1"/>
  <c r="EG936" i="5"/>
  <c r="EF942" i="5" l="1"/>
  <c r="EF909" i="5" l="1"/>
  <c r="EF107" i="5" l="1"/>
  <c r="EF651" i="5"/>
  <c r="EF910" i="5"/>
  <c r="EF652" i="5" l="1"/>
  <c r="EF233" i="5"/>
  <c r="EG904" i="5"/>
  <c r="EG988" i="5" l="1"/>
  <c r="EG999" i="5" s="1"/>
  <c r="EG898" i="5"/>
  <c r="EG950" i="5"/>
  <c r="EG103" i="5" s="1"/>
  <c r="EF1167" i="5"/>
  <c r="EF1169" i="5" s="1"/>
  <c r="EG901" i="5"/>
  <c r="EG949" i="5"/>
  <c r="EG929" i="5"/>
  <c r="EG907" i="5"/>
  <c r="EG627" i="5" l="1"/>
  <c r="EG192" i="5"/>
  <c r="EF1173" i="5"/>
  <c r="EF1170" i="5"/>
  <c r="EF1171" i="5" s="1"/>
  <c r="EF1154" i="5" s="1"/>
  <c r="EG104" i="5"/>
  <c r="EG1207" i="5"/>
  <c r="EG626" i="5"/>
  <c r="EG189" i="5"/>
  <c r="EG105" i="5"/>
  <c r="EG1002" i="5"/>
  <c r="EG646" i="5"/>
  <c r="EG190" i="5"/>
  <c r="EG101" i="5"/>
  <c r="EG1005" i="5"/>
  <c r="EG191" i="5"/>
  <c r="EG102" i="5"/>
  <c r="EG1003" i="5"/>
  <c r="EG968" i="5"/>
  <c r="EG973" i="5" s="1"/>
  <c r="EG958" i="5"/>
  <c r="EG961" i="5" s="1"/>
  <c r="EG912" i="5"/>
  <c r="EG908" i="5"/>
  <c r="EF1153" i="5" l="1"/>
  <c r="EF654" i="5"/>
  <c r="EF130" i="5"/>
  <c r="EF653" i="5"/>
  <c r="EF131" i="5"/>
  <c r="EG1006" i="5"/>
  <c r="EG110" i="5"/>
  <c r="EG643" i="5"/>
  <c r="EG974" i="5"/>
  <c r="EG914" i="5"/>
  <c r="EG951" i="5"/>
  <c r="EG638" i="5"/>
  <c r="EG106" i="5"/>
  <c r="EF1155" i="5" l="1"/>
  <c r="EF59" i="5"/>
  <c r="EF655" i="5"/>
  <c r="EF60" i="5"/>
  <c r="ED1010" i="5"/>
  <c r="EE1010" i="5"/>
  <c r="EG1010" i="5"/>
  <c r="EF1010" i="5"/>
  <c r="EG226" i="5"/>
  <c r="EH966" i="5"/>
  <c r="EH970" i="5"/>
  <c r="EG628" i="5"/>
  <c r="EG195" i="5"/>
  <c r="EG114" i="5"/>
  <c r="EF1012" i="5" l="1"/>
  <c r="EF1017" i="5" s="1"/>
  <c r="EF1013" i="5"/>
  <c r="EG1013" i="5"/>
  <c r="EG1012" i="5"/>
  <c r="EG1017" i="5" s="1"/>
  <c r="EE1013" i="5"/>
  <c r="EE1012" i="5"/>
  <c r="EE1017" i="5" s="1"/>
  <c r="ED1013" i="5"/>
  <c r="ED1012" i="5"/>
  <c r="EG1150" i="5"/>
  <c r="EF237" i="5"/>
  <c r="EF1189" i="5"/>
  <c r="EH972" i="5"/>
  <c r="EH971" i="5"/>
  <c r="EH976" i="5"/>
  <c r="EG1164" i="5" l="1"/>
  <c r="EG1160" i="5"/>
  <c r="EF262" i="5"/>
  <c r="EF1191" i="5"/>
  <c r="ED1017" i="5"/>
  <c r="EH642" i="5"/>
  <c r="EH109" i="5"/>
  <c r="EH712" i="5"/>
  <c r="EH679" i="5"/>
  <c r="EH644" i="5"/>
  <c r="EG193" i="5" l="1"/>
  <c r="EG1152" i="5"/>
  <c r="EG1208" i="5"/>
  <c r="EF1193" i="5"/>
  <c r="EF1196" i="5" s="1"/>
  <c r="EF1185" i="5" s="1"/>
  <c r="EF1197" i="5"/>
  <c r="EH718" i="5"/>
  <c r="EH720" i="5" s="1"/>
  <c r="EH108" i="5"/>
  <c r="EH685" i="5"/>
  <c r="EG1291" i="5" l="1"/>
  <c r="EG1228" i="5"/>
  <c r="EF139" i="5"/>
  <c r="EF216" i="5"/>
  <c r="EF656" i="5"/>
  <c r="EF1184" i="5"/>
  <c r="EF658" i="5"/>
  <c r="EF140" i="5"/>
  <c r="EH687" i="5"/>
  <c r="EG1467" i="5" l="1"/>
  <c r="EG1292" i="5" s="1"/>
  <c r="EG1290" i="5" s="1"/>
  <c r="EG1286" i="5"/>
  <c r="AO1310" i="5"/>
  <c r="EG1234" i="5"/>
  <c r="EG1253" i="5"/>
  <c r="EG1229" i="5"/>
  <c r="EF61" i="5"/>
  <c r="EF217" i="5"/>
  <c r="EF1186" i="5"/>
  <c r="EF132" i="5"/>
  <c r="EF657" i="5"/>
  <c r="EF659" i="5" s="1"/>
  <c r="EF62" i="5"/>
  <c r="EH754" i="5"/>
  <c r="EH753" i="5"/>
  <c r="EG1235" i="5" l="1"/>
  <c r="EG1283" i="5" s="1"/>
  <c r="EG1230" i="5"/>
  <c r="EG1287" i="5"/>
  <c r="EG1285" i="5" s="1"/>
  <c r="EG1284" i="5" s="1"/>
  <c r="AO1311" i="5"/>
  <c r="AO1309" i="5" s="1"/>
  <c r="EG1254" i="5"/>
  <c r="EG1259" i="5"/>
  <c r="EF63" i="5"/>
  <c r="EG214" i="5"/>
  <c r="EF248" i="5"/>
  <c r="EF225" i="5"/>
  <c r="EG622" i="5"/>
  <c r="EF247" i="5"/>
  <c r="EG1182" i="5"/>
  <c r="EF133" i="5"/>
  <c r="EF55" i="5"/>
  <c r="EH695" i="5"/>
  <c r="EH1151" i="5"/>
  <c r="EH696" i="5"/>
  <c r="EH1183" i="5"/>
  <c r="EH758" i="5"/>
  <c r="EH1227" i="5" l="1"/>
  <c r="EH1233" i="5" s="1"/>
  <c r="EG1236" i="5"/>
  <c r="EG1475" i="5" s="1"/>
  <c r="EG1473" i="5" s="1"/>
  <c r="EG1477" i="5" s="1"/>
  <c r="AO1308" i="5"/>
  <c r="EG1280" i="5"/>
  <c r="EG1192" i="5"/>
  <c r="EG691" i="5"/>
  <c r="EG625" i="5"/>
  <c r="EG635" i="5" s="1"/>
  <c r="EG641" i="5" s="1"/>
  <c r="EG645" i="5" s="1"/>
  <c r="EF136" i="5"/>
  <c r="EF143" i="5"/>
  <c r="EF56" i="5"/>
  <c r="EF66" i="5" s="1"/>
  <c r="EH129" i="5"/>
  <c r="EF249" i="5"/>
  <c r="EG1260" i="5"/>
  <c r="EG1255" i="5"/>
  <c r="DN72" i="5" l="1"/>
  <c r="EG1479" i="5"/>
  <c r="EG1478" i="5"/>
  <c r="EG1486" i="5" s="1"/>
  <c r="AO1305" i="5"/>
  <c r="EG1297" i="5"/>
  <c r="EG1267" i="5"/>
  <c r="EG697" i="5"/>
  <c r="EG1109" i="5"/>
  <c r="EG1115" i="5" s="1"/>
  <c r="EG1108" i="5"/>
  <c r="EG1114" i="5" s="1"/>
  <c r="EG986" i="5"/>
  <c r="EG992" i="5" s="1"/>
  <c r="EG985" i="5"/>
  <c r="EG991" i="5" s="1"/>
  <c r="EF137" i="5"/>
  <c r="EH54" i="5"/>
  <c r="EF256" i="5"/>
  <c r="EG183" i="5"/>
  <c r="EH1252" i="5"/>
  <c r="EG1261" i="5"/>
  <c r="EG222" i="5" s="1"/>
  <c r="AO1316" i="5" l="1"/>
  <c r="AO1325" i="5"/>
  <c r="EG1298" i="5"/>
  <c r="EG1302" i="5"/>
  <c r="EG699" i="5"/>
  <c r="EG1116" i="5"/>
  <c r="EG123" i="5"/>
  <c r="EG649" i="5"/>
  <c r="EG113" i="5"/>
  <c r="EG993" i="5"/>
  <c r="EG647" i="5"/>
  <c r="EG112" i="5"/>
  <c r="EF141" i="5"/>
  <c r="EG184" i="5"/>
  <c r="EH1258" i="5"/>
  <c r="AZ1404" i="5" l="1"/>
  <c r="AY1404" i="5"/>
  <c r="AX1404" i="5"/>
  <c r="AW1404" i="5"/>
  <c r="AV1404" i="5"/>
  <c r="AU1404" i="5"/>
  <c r="AT1404" i="5"/>
  <c r="AS1404" i="5"/>
  <c r="AR1404" i="5"/>
  <c r="AQ1404" i="5"/>
  <c r="AP1404" i="5"/>
  <c r="EG236" i="5"/>
  <c r="EH1113" i="5"/>
  <c r="EG234" i="5"/>
  <c r="EH990" i="5"/>
  <c r="EG650" i="5"/>
  <c r="EF661" i="5"/>
  <c r="EG135" i="5"/>
  <c r="EG203" i="5"/>
  <c r="AP1358" i="5" l="1"/>
  <c r="EH1111" i="5"/>
  <c r="EH1122" i="5" s="1"/>
  <c r="EH1119" i="5"/>
  <c r="EH996" i="5"/>
  <c r="EG931" i="5"/>
  <c r="EG933" i="5" s="1"/>
  <c r="EG211" i="5"/>
  <c r="EH201" i="5" l="1"/>
  <c r="EH1128" i="5"/>
  <c r="EH117" i="5"/>
  <c r="EH122" i="5"/>
  <c r="EH202" i="5"/>
  <c r="EH1127" i="5"/>
  <c r="EH194" i="5"/>
  <c r="EH111" i="5"/>
  <c r="EH648" i="5"/>
  <c r="EH1004" i="5"/>
  <c r="EG215" i="5"/>
  <c r="EH1129" i="5" l="1"/>
  <c r="EH1135" i="5" l="1"/>
  <c r="EG937" i="5"/>
  <c r="EG938" i="5" l="1"/>
  <c r="EG940" i="5" s="1"/>
  <c r="EH936" i="5" l="1"/>
  <c r="EG942" i="5" l="1"/>
  <c r="EG909" i="5" l="1"/>
  <c r="EG107" i="5" l="1"/>
  <c r="EG651" i="5"/>
  <c r="EG910" i="5"/>
  <c r="EG652" i="5" l="1"/>
  <c r="EG233" i="5"/>
  <c r="EH904" i="5"/>
  <c r="EH988" i="5" l="1"/>
  <c r="EH999" i="5" s="1"/>
  <c r="EH898" i="5"/>
  <c r="EH950" i="5"/>
  <c r="EH103" i="5" s="1"/>
  <c r="EG1167" i="5"/>
  <c r="EG1169" i="5" s="1"/>
  <c r="EH901" i="5"/>
  <c r="EH949" i="5"/>
  <c r="EH929" i="5"/>
  <c r="EH907" i="5"/>
  <c r="EH627" i="5" l="1"/>
  <c r="EH192" i="5"/>
  <c r="EG1173" i="5"/>
  <c r="EG1170" i="5"/>
  <c r="EG1171" i="5" s="1"/>
  <c r="EG1154" i="5" s="1"/>
  <c r="EH104" i="5"/>
  <c r="EH1207" i="5"/>
  <c r="EH626" i="5"/>
  <c r="EH189" i="5"/>
  <c r="EH105" i="5"/>
  <c r="EH1002" i="5"/>
  <c r="EH646" i="5"/>
  <c r="EH190" i="5"/>
  <c r="EH101" i="5"/>
  <c r="EH1005" i="5"/>
  <c r="EH191" i="5"/>
  <c r="EH102" i="5"/>
  <c r="EH1003" i="5"/>
  <c r="EH968" i="5"/>
  <c r="EH973" i="5" s="1"/>
  <c r="EH958" i="5"/>
  <c r="EH961" i="5" s="1"/>
  <c r="EH912" i="5"/>
  <c r="EH908" i="5"/>
  <c r="EH638" i="5" l="1"/>
  <c r="EH106" i="5"/>
  <c r="EG1153" i="5"/>
  <c r="EG654" i="5"/>
  <c r="EG130" i="5"/>
  <c r="EG653" i="5"/>
  <c r="EG131" i="5"/>
  <c r="EH1006" i="5"/>
  <c r="EH110" i="5"/>
  <c r="EH643" i="5"/>
  <c r="EH974" i="5"/>
  <c r="EH914" i="5"/>
  <c r="EH951" i="5"/>
  <c r="EG1155" i="5" l="1"/>
  <c r="EG59" i="5"/>
  <c r="EG655" i="5"/>
  <c r="EG60" i="5"/>
  <c r="EH226" i="5"/>
  <c r="EI966" i="5"/>
  <c r="EI970" i="5"/>
  <c r="EH628" i="5"/>
  <c r="EH195" i="5"/>
  <c r="EH114" i="5"/>
  <c r="EH1150" i="5" l="1"/>
  <c r="EG237" i="5"/>
  <c r="EG1189" i="5"/>
  <c r="EI972" i="5"/>
  <c r="EI971" i="5"/>
  <c r="EI976" i="5"/>
  <c r="EH1164" i="5" l="1"/>
  <c r="EH1160" i="5"/>
  <c r="EG262" i="5"/>
  <c r="EG1191" i="5"/>
  <c r="EI642" i="5"/>
  <c r="EI109" i="5"/>
  <c r="EI712" i="5"/>
  <c r="EI679" i="5"/>
  <c r="EI644" i="5"/>
  <c r="EH193" i="5" l="1"/>
  <c r="EH1152" i="5"/>
  <c r="EH1208" i="5"/>
  <c r="EG1193" i="5"/>
  <c r="EG1196" i="5" s="1"/>
  <c r="EG1185" i="5" s="1"/>
  <c r="EG1197" i="5"/>
  <c r="EI718" i="5"/>
  <c r="EI720" i="5" s="1"/>
  <c r="EI108" i="5"/>
  <c r="EI685" i="5"/>
  <c r="EH1291" i="5" l="1"/>
  <c r="EH1228" i="5"/>
  <c r="EG139" i="5"/>
  <c r="EG216" i="5"/>
  <c r="EG656" i="5"/>
  <c r="EG1184" i="5"/>
  <c r="EG658" i="5"/>
  <c r="EG140" i="5"/>
  <c r="EI687" i="5"/>
  <c r="EH1286" i="5" l="1"/>
  <c r="EH1467" i="5"/>
  <c r="EH1292" i="5" s="1"/>
  <c r="EH1290" i="5" s="1"/>
  <c r="EH1234" i="5"/>
  <c r="EH1253" i="5"/>
  <c r="EH1229" i="5"/>
  <c r="EG61" i="5"/>
  <c r="EG217" i="5"/>
  <c r="EG1186" i="5"/>
  <c r="EG132" i="5"/>
  <c r="EG657" i="5"/>
  <c r="EG659" i="5" s="1"/>
  <c r="EG62" i="5"/>
  <c r="EI754" i="5"/>
  <c r="EI753" i="5"/>
  <c r="EH1287" i="5" l="1"/>
  <c r="EH1285" i="5" s="1"/>
  <c r="EH1284" i="5" s="1"/>
  <c r="EH1254" i="5"/>
  <c r="EH1259" i="5"/>
  <c r="EG63" i="5"/>
  <c r="EH214" i="5"/>
  <c r="EG248" i="5"/>
  <c r="EG225" i="5"/>
  <c r="EH622" i="5"/>
  <c r="EG247" i="5"/>
  <c r="EH1182" i="5"/>
  <c r="EG133" i="5"/>
  <c r="EG55" i="5"/>
  <c r="EI695" i="5"/>
  <c r="EI1151" i="5"/>
  <c r="EI696" i="5"/>
  <c r="EI1183" i="5"/>
  <c r="EI758" i="5"/>
  <c r="EH1235" i="5"/>
  <c r="EH1230" i="5"/>
  <c r="EG249" i="5" l="1"/>
  <c r="EG256" i="5" s="1"/>
  <c r="EH1192" i="5"/>
  <c r="EH691" i="5"/>
  <c r="EH625" i="5"/>
  <c r="EH635" i="5" s="1"/>
  <c r="EH641" i="5" s="1"/>
  <c r="EH645" i="5" s="1"/>
  <c r="EG136" i="5"/>
  <c r="EG143" i="5"/>
  <c r="EG56" i="5"/>
  <c r="EG66" i="5" s="1"/>
  <c r="EI129" i="5"/>
  <c r="EH1283" i="5"/>
  <c r="EI1227" i="5"/>
  <c r="EH1236" i="5"/>
  <c r="EH1475" i="5" s="1"/>
  <c r="EH1473" i="5" s="1"/>
  <c r="EH1477" i="5" s="1"/>
  <c r="EH1260" i="5"/>
  <c r="EH1255" i="5"/>
  <c r="DO72" i="5" l="1"/>
  <c r="EH697" i="5"/>
  <c r="EH1109" i="5"/>
  <c r="EH1115" i="5" s="1"/>
  <c r="EH1108" i="5"/>
  <c r="EH1114" i="5" s="1"/>
  <c r="EH986" i="5"/>
  <c r="EH992" i="5" s="1"/>
  <c r="EH985" i="5"/>
  <c r="EH991" i="5" s="1"/>
  <c r="EG137" i="5"/>
  <c r="EI54" i="5"/>
  <c r="EH1280" i="5"/>
  <c r="EI1233" i="5"/>
  <c r="EH1479" i="5"/>
  <c r="EH1478" i="5"/>
  <c r="EH1486" i="5" s="1"/>
  <c r="EH183" i="5"/>
  <c r="EI1252" i="5"/>
  <c r="EH1261" i="5"/>
  <c r="EH222" i="5" s="1"/>
  <c r="EH699" i="5" l="1"/>
  <c r="EH1116" i="5"/>
  <c r="EH123" i="5"/>
  <c r="EH649" i="5"/>
  <c r="EH113" i="5"/>
  <c r="EH993" i="5"/>
  <c r="EH647" i="5"/>
  <c r="EH112" i="5"/>
  <c r="EG141" i="5"/>
  <c r="EH1267" i="5"/>
  <c r="EH1297" i="5"/>
  <c r="EH184" i="5"/>
  <c r="EI1258" i="5"/>
  <c r="EH236" i="5" l="1"/>
  <c r="EI1113" i="5"/>
  <c r="EH234" i="5"/>
  <c r="EI990" i="5"/>
  <c r="EH650" i="5"/>
  <c r="EG661" i="5"/>
  <c r="EH135" i="5"/>
  <c r="EH1298" i="5"/>
  <c r="EH1302" i="5"/>
  <c r="EH203" i="5"/>
  <c r="EI1111" i="5" l="1"/>
  <c r="EI1122" i="5" s="1"/>
  <c r="EI1119" i="5"/>
  <c r="EI996" i="5"/>
  <c r="EH931" i="5"/>
  <c r="EH933" i="5" s="1"/>
  <c r="EH211" i="5"/>
  <c r="EI201" i="5" l="1"/>
  <c r="EI1128" i="5"/>
  <c r="EI117" i="5"/>
  <c r="EI122" i="5"/>
  <c r="EI202" i="5"/>
  <c r="EI1127" i="5"/>
  <c r="EI111" i="5"/>
  <c r="EI194" i="5"/>
  <c r="EI648" i="5"/>
  <c r="EI1004" i="5"/>
  <c r="EH215" i="5"/>
  <c r="EI1129" i="5" l="1"/>
  <c r="EI1135" i="5" l="1"/>
  <c r="EH937" i="5"/>
  <c r="EH938" i="5" l="1"/>
  <c r="EH940" i="5" s="1"/>
  <c r="EI936" i="5" l="1"/>
  <c r="EH942" i="5" l="1"/>
  <c r="EH909" i="5" l="1"/>
  <c r="EH910" i="5" l="1"/>
  <c r="EH651" i="5"/>
  <c r="EH107" i="5"/>
  <c r="EI904" i="5" l="1"/>
  <c r="EH233" i="5"/>
  <c r="EH652" i="5"/>
  <c r="EI988" i="5" l="1"/>
  <c r="EI999" i="5" s="1"/>
  <c r="EI898" i="5"/>
  <c r="EI950" i="5"/>
  <c r="EI103" i="5" s="1"/>
  <c r="EI901" i="5"/>
  <c r="EI949" i="5"/>
  <c r="EI929" i="5"/>
  <c r="EI907" i="5"/>
  <c r="EH1167" i="5"/>
  <c r="EH1169" i="5" s="1"/>
  <c r="EI627" i="5" l="1"/>
  <c r="EI192" i="5"/>
  <c r="EI104" i="5"/>
  <c r="EI1207" i="5"/>
  <c r="EI626" i="5"/>
  <c r="EI189" i="5"/>
  <c r="EI105" i="5"/>
  <c r="EI1002" i="5"/>
  <c r="EI646" i="5"/>
  <c r="EI190" i="5"/>
  <c r="EI101" i="5"/>
  <c r="EI1005" i="5"/>
  <c r="EI191" i="5"/>
  <c r="EI102" i="5"/>
  <c r="EI1003" i="5"/>
  <c r="EI968" i="5"/>
  <c r="EI973" i="5" s="1"/>
  <c r="EI958" i="5"/>
  <c r="EI961" i="5" s="1"/>
  <c r="EI912" i="5"/>
  <c r="EH1173" i="5"/>
  <c r="EH1170" i="5"/>
  <c r="EH1171" i="5" s="1"/>
  <c r="EH1154" i="5" s="1"/>
  <c r="EI908" i="5"/>
  <c r="EI638" i="5" l="1"/>
  <c r="EI106" i="5"/>
  <c r="EI1006" i="5"/>
  <c r="EI110" i="5"/>
  <c r="EI643" i="5"/>
  <c r="EI974" i="5"/>
  <c r="EI914" i="5"/>
  <c r="EH1153" i="5"/>
  <c r="EH654" i="5"/>
  <c r="EH130" i="5"/>
  <c r="EH653" i="5"/>
  <c r="EH131" i="5"/>
  <c r="EI951" i="5"/>
  <c r="EI226" i="5" l="1"/>
  <c r="EJ966" i="5"/>
  <c r="EJ970" i="5"/>
  <c r="EH1155" i="5"/>
  <c r="EH59" i="5"/>
  <c r="EH655" i="5"/>
  <c r="EH60" i="5"/>
  <c r="EI628" i="5"/>
  <c r="EI195" i="5"/>
  <c r="EI114" i="5"/>
  <c r="EJ972" i="5" l="1"/>
  <c r="EJ971" i="5"/>
  <c r="EJ976" i="5"/>
  <c r="EI1150" i="5"/>
  <c r="EH237" i="5"/>
  <c r="EH1189" i="5"/>
  <c r="EJ642" i="5" l="1"/>
  <c r="EJ109" i="5"/>
  <c r="EJ712" i="5"/>
  <c r="EJ679" i="5"/>
  <c r="EJ644" i="5"/>
  <c r="EI1164" i="5"/>
  <c r="EI1160" i="5"/>
  <c r="EH262" i="5"/>
  <c r="EH1191" i="5"/>
  <c r="EJ718" i="5" l="1"/>
  <c r="EJ720" i="5" s="1"/>
  <c r="EJ108" i="5"/>
  <c r="EJ685" i="5"/>
  <c r="EI193" i="5"/>
  <c r="EI1152" i="5"/>
  <c r="EI1208" i="5"/>
  <c r="EH1193" i="5"/>
  <c r="EH1196" i="5" s="1"/>
  <c r="EH1185" i="5" s="1"/>
  <c r="EH1197" i="5"/>
  <c r="EJ687" i="5" l="1"/>
  <c r="EI1291" i="5"/>
  <c r="EI1228" i="5"/>
  <c r="EH139" i="5"/>
  <c r="EH216" i="5"/>
  <c r="EH656" i="5"/>
  <c r="EH1184" i="5"/>
  <c r="EH658" i="5"/>
  <c r="EH140" i="5"/>
  <c r="EJ754" i="5" l="1"/>
  <c r="EJ753" i="5"/>
  <c r="EI1467" i="5"/>
  <c r="EI1292" i="5" s="1"/>
  <c r="EI1290" i="5" s="1"/>
  <c r="EI1286" i="5"/>
  <c r="EI1234" i="5"/>
  <c r="EI1253" i="5"/>
  <c r="EI1229" i="5"/>
  <c r="EH61" i="5"/>
  <c r="EH217" i="5"/>
  <c r="EH1186" i="5"/>
  <c r="EH132" i="5"/>
  <c r="EH657" i="5"/>
  <c r="EH659" i="5" s="1"/>
  <c r="EH62" i="5"/>
  <c r="EJ695" i="5" l="1"/>
  <c r="EJ1151" i="5"/>
  <c r="EJ696" i="5"/>
  <c r="EJ1183" i="5"/>
  <c r="EJ758" i="5"/>
  <c r="EI1287" i="5"/>
  <c r="EI1285" i="5" s="1"/>
  <c r="EI1284" i="5" s="1"/>
  <c r="EI1254" i="5"/>
  <c r="EI1259" i="5"/>
  <c r="EH63" i="5"/>
  <c r="EI214" i="5"/>
  <c r="EH248" i="5"/>
  <c r="EH225" i="5"/>
  <c r="EI622" i="5"/>
  <c r="EH247" i="5"/>
  <c r="EI1182" i="5"/>
  <c r="EH133" i="5"/>
  <c r="EH55" i="5"/>
  <c r="EI1235" i="5"/>
  <c r="EI1230" i="5"/>
  <c r="EJ129" i="5" l="1"/>
  <c r="EI1192" i="5"/>
  <c r="EI691" i="5"/>
  <c r="EI625" i="5"/>
  <c r="EI635" i="5" s="1"/>
  <c r="EI641" i="5" s="1"/>
  <c r="EI645" i="5" s="1"/>
  <c r="EH136" i="5"/>
  <c r="EH143" i="5"/>
  <c r="EH56" i="5"/>
  <c r="EH66" i="5" s="1"/>
  <c r="EI1283" i="5"/>
  <c r="EJ1227" i="5"/>
  <c r="EI1236" i="5"/>
  <c r="EI1475" i="5" s="1"/>
  <c r="EI1473" i="5" s="1"/>
  <c r="EI1477" i="5" s="1"/>
  <c r="EH249" i="5"/>
  <c r="EI1260" i="5"/>
  <c r="EI1255" i="5"/>
  <c r="DP72" i="5" l="1"/>
  <c r="EJ54" i="5"/>
  <c r="EI697" i="5"/>
  <c r="EI1109" i="5"/>
  <c r="EI1115" i="5" s="1"/>
  <c r="EI1108" i="5"/>
  <c r="EI1114" i="5" s="1"/>
  <c r="EI986" i="5"/>
  <c r="EI992" i="5" s="1"/>
  <c r="EI985" i="5"/>
  <c r="EI991" i="5" s="1"/>
  <c r="EH137" i="5"/>
  <c r="EI1280" i="5"/>
  <c r="EJ1233" i="5"/>
  <c r="EI1479" i="5"/>
  <c r="EI1478" i="5"/>
  <c r="EI1486" i="5" s="1"/>
  <c r="EH256" i="5"/>
  <c r="EI183" i="5"/>
  <c r="EJ1252" i="5"/>
  <c r="EI1261" i="5"/>
  <c r="EI222" i="5" s="1"/>
  <c r="EI699" i="5" l="1"/>
  <c r="EI1116" i="5"/>
  <c r="EI123" i="5"/>
  <c r="EI649" i="5"/>
  <c r="EI113" i="5"/>
  <c r="EI993" i="5"/>
  <c r="EI647" i="5"/>
  <c r="EI112" i="5"/>
  <c r="EH141" i="5"/>
  <c r="EI1297" i="5"/>
  <c r="EI1267" i="5"/>
  <c r="EI184" i="5"/>
  <c r="EJ1258" i="5"/>
  <c r="EI236" i="5" l="1"/>
  <c r="EJ1113" i="5"/>
  <c r="EI234" i="5"/>
  <c r="EJ990" i="5"/>
  <c r="EI650" i="5"/>
  <c r="EH661" i="5"/>
  <c r="EI135" i="5"/>
  <c r="EI1298" i="5"/>
  <c r="EI1302" i="5"/>
  <c r="EI203" i="5"/>
  <c r="EJ1111" i="5" l="1"/>
  <c r="EJ1122" i="5" s="1"/>
  <c r="EJ1119" i="5"/>
  <c r="EJ996" i="5"/>
  <c r="EI931" i="5"/>
  <c r="EI933" i="5" s="1"/>
  <c r="EI211" i="5"/>
  <c r="EJ201" i="5" l="1"/>
  <c r="EJ1128" i="5"/>
  <c r="EJ117" i="5"/>
  <c r="EJ122" i="5"/>
  <c r="EJ202" i="5"/>
  <c r="EJ1127" i="5"/>
  <c r="EJ111" i="5"/>
  <c r="EJ194" i="5"/>
  <c r="EJ648" i="5"/>
  <c r="EJ1004" i="5"/>
  <c r="EI215" i="5"/>
  <c r="EJ1129" i="5" l="1"/>
  <c r="EJ1135" i="5" l="1"/>
  <c r="EI937" i="5"/>
  <c r="EI938" i="5" l="1"/>
  <c r="EI940" i="5" s="1"/>
  <c r="EJ936" i="5" l="1"/>
  <c r="EI942" i="5" l="1"/>
  <c r="EI909" i="5" l="1"/>
  <c r="EI107" i="5" l="1"/>
  <c r="EI651" i="5"/>
  <c r="EI910" i="5"/>
  <c r="EI652" i="5" l="1"/>
  <c r="EI233" i="5"/>
  <c r="EJ904" i="5"/>
  <c r="EJ988" i="5" l="1"/>
  <c r="EJ999" i="5" s="1"/>
  <c r="EJ898" i="5"/>
  <c r="EJ950" i="5"/>
  <c r="EJ103" i="5" s="1"/>
  <c r="EI1167" i="5"/>
  <c r="EI1169" i="5" s="1"/>
  <c r="EJ901" i="5"/>
  <c r="EJ949" i="5"/>
  <c r="EJ929" i="5"/>
  <c r="EJ907" i="5"/>
  <c r="EJ627" i="5" l="1"/>
  <c r="EJ192" i="5"/>
  <c r="EI1173" i="5"/>
  <c r="EI1170" i="5"/>
  <c r="EI1171" i="5" s="1"/>
  <c r="EI1154" i="5" s="1"/>
  <c r="EJ104" i="5"/>
  <c r="EJ1207" i="5"/>
  <c r="EJ626" i="5"/>
  <c r="EJ189" i="5"/>
  <c r="EJ105" i="5"/>
  <c r="EJ1002" i="5"/>
  <c r="EJ646" i="5"/>
  <c r="EJ190" i="5"/>
  <c r="EJ101" i="5"/>
  <c r="EJ1005" i="5"/>
  <c r="EJ191" i="5"/>
  <c r="EJ102" i="5"/>
  <c r="EJ1003" i="5"/>
  <c r="EJ968" i="5"/>
  <c r="EJ973" i="5" s="1"/>
  <c r="EJ958" i="5"/>
  <c r="EJ961" i="5" s="1"/>
  <c r="EJ912" i="5"/>
  <c r="EJ908" i="5"/>
  <c r="EI1153" i="5" l="1"/>
  <c r="EI654" i="5"/>
  <c r="EI130" i="5"/>
  <c r="EI653" i="5"/>
  <c r="EI131" i="5"/>
  <c r="EJ1006" i="5"/>
  <c r="EJ110" i="5"/>
  <c r="EJ643" i="5"/>
  <c r="EJ974" i="5"/>
  <c r="EJ914" i="5"/>
  <c r="EJ951" i="5"/>
  <c r="EJ638" i="5"/>
  <c r="EJ106" i="5"/>
  <c r="EI1155" i="5" l="1"/>
  <c r="EI59" i="5"/>
  <c r="EI655" i="5"/>
  <c r="EI60" i="5"/>
  <c r="EJ226" i="5"/>
  <c r="EK966" i="5"/>
  <c r="EK970" i="5"/>
  <c r="EJ628" i="5"/>
  <c r="EJ195" i="5"/>
  <c r="EJ114" i="5"/>
  <c r="EJ1150" i="5" l="1"/>
  <c r="EI237" i="5"/>
  <c r="EI1189" i="5"/>
  <c r="EK972" i="5"/>
  <c r="EK971" i="5"/>
  <c r="EK976" i="5"/>
  <c r="EJ1164" i="5" l="1"/>
  <c r="EJ1160" i="5"/>
  <c r="EI262" i="5"/>
  <c r="EI1191" i="5"/>
  <c r="EK642" i="5"/>
  <c r="EK109" i="5"/>
  <c r="EK712" i="5"/>
  <c r="EK679" i="5"/>
  <c r="EK644" i="5"/>
  <c r="EJ193" i="5" l="1"/>
  <c r="EJ1152" i="5"/>
  <c r="EJ1208" i="5"/>
  <c r="EI1193" i="5"/>
  <c r="EI1196" i="5" s="1"/>
  <c r="EI1185" i="5" s="1"/>
  <c r="EI1197" i="5"/>
  <c r="EK718" i="5"/>
  <c r="EK720" i="5" s="1"/>
  <c r="EK108" i="5"/>
  <c r="EK685" i="5"/>
  <c r="EJ1291" i="5" l="1"/>
  <c r="EJ1228" i="5"/>
  <c r="EI139" i="5"/>
  <c r="EI216" i="5"/>
  <c r="EI656" i="5"/>
  <c r="EI1184" i="5"/>
  <c r="EI658" i="5"/>
  <c r="EI140" i="5"/>
  <c r="EK687" i="5"/>
  <c r="EJ1467" i="5" l="1"/>
  <c r="EJ1292" i="5" s="1"/>
  <c r="EJ1290" i="5" s="1"/>
  <c r="EJ1286" i="5"/>
  <c r="EJ1234" i="5"/>
  <c r="EJ1253" i="5"/>
  <c r="EJ1229" i="5"/>
  <c r="EI61" i="5"/>
  <c r="EI217" i="5"/>
  <c r="EI1186" i="5"/>
  <c r="EI132" i="5"/>
  <c r="EI657" i="5"/>
  <c r="EI659" i="5" s="1"/>
  <c r="EI62" i="5"/>
  <c r="EK754" i="5"/>
  <c r="EK753" i="5"/>
  <c r="EJ1287" i="5" l="1"/>
  <c r="EJ1285" i="5" s="1"/>
  <c r="EJ1284" i="5" s="1"/>
  <c r="EJ1254" i="5"/>
  <c r="EJ1259" i="5"/>
  <c r="EI63" i="5"/>
  <c r="EJ214" i="5"/>
  <c r="EI248" i="5"/>
  <c r="EI225" i="5"/>
  <c r="EJ622" i="5"/>
  <c r="EI247" i="5"/>
  <c r="EJ1182" i="5"/>
  <c r="EI133" i="5"/>
  <c r="EI55" i="5"/>
  <c r="EK695" i="5"/>
  <c r="EK1151" i="5"/>
  <c r="EK696" i="5"/>
  <c r="EK1183" i="5"/>
  <c r="EK758" i="5"/>
  <c r="EJ1235" i="5"/>
  <c r="EJ1230" i="5"/>
  <c r="EI249" i="5" l="1"/>
  <c r="EI256" i="5" s="1"/>
  <c r="EJ1192" i="5"/>
  <c r="EJ691" i="5"/>
  <c r="EJ625" i="5"/>
  <c r="EJ635" i="5" s="1"/>
  <c r="EJ641" i="5" s="1"/>
  <c r="EJ645" i="5" s="1"/>
  <c r="EI136" i="5"/>
  <c r="EI143" i="5"/>
  <c r="EI56" i="5"/>
  <c r="EI66" i="5" s="1"/>
  <c r="EK129" i="5"/>
  <c r="EJ1283" i="5"/>
  <c r="EK1227" i="5"/>
  <c r="EJ1236" i="5"/>
  <c r="EJ1475" i="5" s="1"/>
  <c r="EJ1473" i="5" s="1"/>
  <c r="EJ1477" i="5" s="1"/>
  <c r="EJ1260" i="5"/>
  <c r="EJ1255" i="5"/>
  <c r="DQ72" i="5" l="1"/>
  <c r="EJ697" i="5"/>
  <c r="EJ1109" i="5"/>
  <c r="EJ1115" i="5" s="1"/>
  <c r="EJ1108" i="5"/>
  <c r="EJ1114" i="5" s="1"/>
  <c r="EJ986" i="5"/>
  <c r="EJ992" i="5" s="1"/>
  <c r="EJ985" i="5"/>
  <c r="EJ991" i="5" s="1"/>
  <c r="EI137" i="5"/>
  <c r="EK54" i="5"/>
  <c r="EJ1280" i="5"/>
  <c r="EK1233" i="5"/>
  <c r="EJ1479" i="5"/>
  <c r="EJ1478" i="5"/>
  <c r="EJ1486" i="5" s="1"/>
  <c r="EJ183" i="5"/>
  <c r="EK1252" i="5"/>
  <c r="EJ1261" i="5"/>
  <c r="EJ222" i="5" s="1"/>
  <c r="EJ699" i="5" l="1"/>
  <c r="EJ1116" i="5"/>
  <c r="EJ123" i="5"/>
  <c r="EJ649" i="5"/>
  <c r="EJ113" i="5"/>
  <c r="EJ993" i="5"/>
  <c r="EJ647" i="5"/>
  <c r="EJ112" i="5"/>
  <c r="EI141" i="5"/>
  <c r="EJ1297" i="5"/>
  <c r="EJ1267" i="5"/>
  <c r="EJ184" i="5"/>
  <c r="EK1258" i="5"/>
  <c r="EJ236" i="5" l="1"/>
  <c r="EK1113" i="5"/>
  <c r="EJ234" i="5"/>
  <c r="EK990" i="5"/>
  <c r="EJ650" i="5"/>
  <c r="EI661" i="5"/>
  <c r="EJ135" i="5"/>
  <c r="EJ1298" i="5"/>
  <c r="EJ1302" i="5"/>
  <c r="EJ203" i="5"/>
  <c r="EK1111" i="5" l="1"/>
  <c r="EK1122" i="5" s="1"/>
  <c r="EK1119" i="5"/>
  <c r="EK996" i="5"/>
  <c r="EJ931" i="5"/>
  <c r="EJ933" i="5" s="1"/>
  <c r="EJ211" i="5"/>
  <c r="EK201" i="5" l="1"/>
  <c r="EK1128" i="5"/>
  <c r="EK117" i="5"/>
  <c r="EK122" i="5"/>
  <c r="EK202" i="5"/>
  <c r="EK1127" i="5"/>
  <c r="EK111" i="5"/>
  <c r="EK194" i="5"/>
  <c r="EK648" i="5"/>
  <c r="EK1004" i="5"/>
  <c r="EJ215" i="5"/>
  <c r="EK1129" i="5" l="1"/>
  <c r="EK1133" i="5" l="1"/>
  <c r="EI1133" i="5"/>
  <c r="EH1133" i="5"/>
  <c r="EJ1133" i="5"/>
  <c r="EK1135" i="5"/>
  <c r="EJ937" i="5"/>
  <c r="EK1138" i="5" l="1"/>
  <c r="EK1143" i="5" s="1"/>
  <c r="EK1139" i="5"/>
  <c r="EI1139" i="5"/>
  <c r="EI1138" i="5"/>
  <c r="EI1143" i="5" s="1"/>
  <c r="EH1139" i="5"/>
  <c r="EH1138" i="5"/>
  <c r="EJ1139" i="5"/>
  <c r="EJ1138" i="5"/>
  <c r="EJ1143" i="5" s="1"/>
  <c r="EJ938" i="5"/>
  <c r="EJ940" i="5" s="1"/>
  <c r="EH1143" i="5" l="1"/>
  <c r="EK936" i="5"/>
  <c r="EJ942" i="5" l="1"/>
  <c r="EJ909" i="5" l="1"/>
  <c r="EJ107" i="5" l="1"/>
  <c r="EJ651" i="5"/>
  <c r="EJ910" i="5"/>
  <c r="EJ652" i="5" l="1"/>
  <c r="EJ233" i="5"/>
  <c r="EK904" i="5"/>
  <c r="EK988" i="5" l="1"/>
  <c r="EK999" i="5" s="1"/>
  <c r="EK898" i="5"/>
  <c r="EK950" i="5"/>
  <c r="EK103" i="5" s="1"/>
  <c r="EJ1167" i="5"/>
  <c r="EJ1169" i="5" s="1"/>
  <c r="EK901" i="5"/>
  <c r="EK949" i="5"/>
  <c r="EK929" i="5"/>
  <c r="EK907" i="5"/>
  <c r="EK627" i="5" l="1"/>
  <c r="EK192" i="5"/>
  <c r="EJ1173" i="5"/>
  <c r="EJ1170" i="5"/>
  <c r="EJ1171" i="5" s="1"/>
  <c r="EJ1154" i="5" s="1"/>
  <c r="EK104" i="5"/>
  <c r="EK1207" i="5"/>
  <c r="EK626" i="5"/>
  <c r="EK189" i="5"/>
  <c r="EK105" i="5"/>
  <c r="EK1002" i="5"/>
  <c r="EK646" i="5"/>
  <c r="EK190" i="5"/>
  <c r="EK101" i="5"/>
  <c r="EK1005" i="5"/>
  <c r="EK191" i="5"/>
  <c r="EK102" i="5"/>
  <c r="EK1003" i="5"/>
  <c r="EK968" i="5"/>
  <c r="EK973" i="5" s="1"/>
  <c r="EK958" i="5"/>
  <c r="EK961" i="5" s="1"/>
  <c r="EK912" i="5"/>
  <c r="EK908" i="5"/>
  <c r="EK638" i="5" l="1"/>
  <c r="EK106" i="5"/>
  <c r="EJ1153" i="5"/>
  <c r="EJ654" i="5"/>
  <c r="EJ130" i="5"/>
  <c r="EJ653" i="5"/>
  <c r="EJ131" i="5"/>
  <c r="EK1006" i="5"/>
  <c r="EK110" i="5"/>
  <c r="EK643" i="5"/>
  <c r="EK974" i="5"/>
  <c r="EK914" i="5"/>
  <c r="EK951" i="5"/>
  <c r="EJ1155" i="5" l="1"/>
  <c r="EJ59" i="5"/>
  <c r="EJ655" i="5"/>
  <c r="EJ60" i="5"/>
  <c r="EK1010" i="5"/>
  <c r="EJ1010" i="5"/>
  <c r="EI1010" i="5"/>
  <c r="EH1010" i="5"/>
  <c r="EK226" i="5"/>
  <c r="EL966" i="5"/>
  <c r="EL970" i="5"/>
  <c r="EK628" i="5"/>
  <c r="EK195" i="5"/>
  <c r="EK114" i="5"/>
  <c r="EH1012" i="5" l="1"/>
  <c r="EH1013" i="5"/>
  <c r="EI1013" i="5"/>
  <c r="EI1012" i="5"/>
  <c r="EI1017" i="5" s="1"/>
  <c r="EJ1013" i="5"/>
  <c r="EJ1012" i="5"/>
  <c r="EJ1017" i="5" s="1"/>
  <c r="EK1013" i="5"/>
  <c r="EK1012" i="5"/>
  <c r="EK1017" i="5" s="1"/>
  <c r="EK1150" i="5"/>
  <c r="EJ237" i="5"/>
  <c r="EJ1189" i="5"/>
  <c r="EL972" i="5"/>
  <c r="EL971" i="5"/>
  <c r="EL976" i="5"/>
  <c r="EK1164" i="5" l="1"/>
  <c r="EK1160" i="5"/>
  <c r="EJ262" i="5"/>
  <c r="EJ1191" i="5"/>
  <c r="EH1017" i="5"/>
  <c r="EL642" i="5"/>
  <c r="EL109" i="5"/>
  <c r="EL712" i="5"/>
  <c r="EL679" i="5"/>
  <c r="EL644" i="5"/>
  <c r="EK193" i="5" l="1"/>
  <c r="EK1152" i="5"/>
  <c r="EK1208" i="5"/>
  <c r="EJ1193" i="5"/>
  <c r="EJ1196" i="5" s="1"/>
  <c r="EJ1185" i="5" s="1"/>
  <c r="EJ1197" i="5"/>
  <c r="EL718" i="5"/>
  <c r="EL720" i="5" s="1"/>
  <c r="EL108" i="5"/>
  <c r="EL685" i="5"/>
  <c r="EK1291" i="5" l="1"/>
  <c r="EK1228" i="5"/>
  <c r="EJ139" i="5"/>
  <c r="EJ216" i="5"/>
  <c r="EJ656" i="5"/>
  <c r="EJ1184" i="5"/>
  <c r="EJ658" i="5"/>
  <c r="EJ140" i="5"/>
  <c r="EL687" i="5"/>
  <c r="EK1467" i="5" l="1"/>
  <c r="EK1292" i="5" s="1"/>
  <c r="EK1290" i="5" s="1"/>
  <c r="AP1310" i="5"/>
  <c r="EK1286" i="5"/>
  <c r="EK1234" i="5"/>
  <c r="EK1253" i="5"/>
  <c r="EK1229" i="5"/>
  <c r="EJ61" i="5"/>
  <c r="EJ217" i="5"/>
  <c r="EJ1186" i="5"/>
  <c r="EJ132" i="5"/>
  <c r="EJ657" i="5"/>
  <c r="EJ659" i="5" s="1"/>
  <c r="EJ62" i="5"/>
  <c r="EL754" i="5"/>
  <c r="EL753" i="5"/>
  <c r="AP1311" i="5" l="1"/>
  <c r="AP1309" i="5" s="1"/>
  <c r="EK1287" i="5"/>
  <c r="EK1285" i="5" s="1"/>
  <c r="EK1284" i="5" s="1"/>
  <c r="EK1254" i="5"/>
  <c r="EK1259" i="5"/>
  <c r="EJ63" i="5"/>
  <c r="EK214" i="5"/>
  <c r="EJ248" i="5"/>
  <c r="EJ225" i="5"/>
  <c r="EK622" i="5"/>
  <c r="EJ247" i="5"/>
  <c r="EK1182" i="5"/>
  <c r="EJ133" i="5"/>
  <c r="EJ55" i="5"/>
  <c r="EL695" i="5"/>
  <c r="EL1151" i="5"/>
  <c r="EL696" i="5"/>
  <c r="EL1183" i="5"/>
  <c r="EL758" i="5"/>
  <c r="EK1235" i="5"/>
  <c r="EK1230" i="5"/>
  <c r="EJ249" i="5" l="1"/>
  <c r="EJ256" i="5" s="1"/>
  <c r="EK1260" i="5"/>
  <c r="EK183" i="5" s="1"/>
  <c r="EK1255" i="5"/>
  <c r="EK1192" i="5"/>
  <c r="EK691" i="5"/>
  <c r="EK625" i="5"/>
  <c r="EK635" i="5" s="1"/>
  <c r="EK641" i="5" s="1"/>
  <c r="EK645" i="5" s="1"/>
  <c r="EJ143" i="5"/>
  <c r="EJ136" i="5"/>
  <c r="EJ56" i="5"/>
  <c r="EJ66" i="5" s="1"/>
  <c r="EL129" i="5"/>
  <c r="EK1283" i="5"/>
  <c r="EL1227" i="5"/>
  <c r="EK1236" i="5"/>
  <c r="EK1475" i="5" s="1"/>
  <c r="EK1473" i="5" s="1"/>
  <c r="EK1477" i="5" s="1"/>
  <c r="DR72" i="5" l="1"/>
  <c r="EK1261" i="5"/>
  <c r="EK222" i="5" s="1"/>
  <c r="EL1252" i="5"/>
  <c r="EL1258" i="5" s="1"/>
  <c r="EK184" i="5"/>
  <c r="EK697" i="5"/>
  <c r="EK1109" i="5"/>
  <c r="EK1115" i="5" s="1"/>
  <c r="EK1108" i="5"/>
  <c r="EK1114" i="5" s="1"/>
  <c r="EK986" i="5"/>
  <c r="EK992" i="5" s="1"/>
  <c r="EK985" i="5"/>
  <c r="EK991" i="5" s="1"/>
  <c r="EJ137" i="5"/>
  <c r="EL54" i="5"/>
  <c r="AP1308" i="5"/>
  <c r="EK1280" i="5"/>
  <c r="EL1233" i="5"/>
  <c r="EK1479" i="5"/>
  <c r="EK1478" i="5"/>
  <c r="EK1486" i="5" s="1"/>
  <c r="EK203" i="5" l="1"/>
  <c r="EK699" i="5"/>
  <c r="EK1116" i="5"/>
  <c r="EK123" i="5"/>
  <c r="EK649" i="5"/>
  <c r="EK113" i="5"/>
  <c r="EK993" i="5"/>
  <c r="EK647" i="5"/>
  <c r="EK112" i="5"/>
  <c r="EJ141" i="5"/>
  <c r="AP1305" i="5"/>
  <c r="EK1297" i="5"/>
  <c r="EK1267" i="5"/>
  <c r="EK211" i="5" l="1"/>
  <c r="EK236" i="5"/>
  <c r="EL1113" i="5"/>
  <c r="EK234" i="5"/>
  <c r="EL990" i="5"/>
  <c r="EK650" i="5"/>
  <c r="EJ661" i="5"/>
  <c r="EK135" i="5"/>
  <c r="AP1325" i="5"/>
  <c r="AP1316" i="5"/>
  <c r="EK1298" i="5"/>
  <c r="EK1302" i="5"/>
  <c r="EK215" i="5" l="1"/>
  <c r="EL1111" i="5"/>
  <c r="EL1122" i="5" s="1"/>
  <c r="EL1119" i="5"/>
  <c r="EL996" i="5"/>
  <c r="EK931" i="5"/>
  <c r="EK933" i="5" s="1"/>
  <c r="AZ1405" i="5"/>
  <c r="AY1405" i="5"/>
  <c r="AX1405" i="5"/>
  <c r="AW1405" i="5"/>
  <c r="AV1405" i="5"/>
  <c r="AU1405" i="5"/>
  <c r="AT1405" i="5"/>
  <c r="AS1405" i="5"/>
  <c r="AR1405" i="5"/>
  <c r="AQ1405" i="5"/>
  <c r="EL201" i="5" l="1"/>
  <c r="EL1128" i="5"/>
  <c r="EL117" i="5"/>
  <c r="EL122" i="5"/>
  <c r="EL202" i="5"/>
  <c r="EL1127" i="5"/>
  <c r="EL111" i="5"/>
  <c r="EL194" i="5"/>
  <c r="EL648" i="5"/>
  <c r="EL1004" i="5"/>
  <c r="AQ1359" i="5"/>
  <c r="EL1129" i="5" l="1"/>
  <c r="EL1135" i="5" l="1"/>
  <c r="EK937" i="5"/>
  <c r="EK938" i="5" l="1"/>
  <c r="EK940" i="5" s="1"/>
  <c r="EL936" i="5" l="1"/>
  <c r="EK942" i="5" l="1"/>
  <c r="EK909" i="5" l="1"/>
  <c r="EK651" i="5" l="1"/>
  <c r="EK107" i="5"/>
  <c r="EK910" i="5"/>
  <c r="EK652" i="5" l="1"/>
  <c r="EL904" i="5"/>
  <c r="EK233" i="5"/>
  <c r="EL988" i="5" l="1"/>
  <c r="EL999" i="5" s="1"/>
  <c r="EL898" i="5"/>
  <c r="EL950" i="5"/>
  <c r="EL103" i="5" s="1"/>
  <c r="EK1167" i="5"/>
  <c r="EK1169" i="5" s="1"/>
  <c r="EL901" i="5"/>
  <c r="EL949" i="5"/>
  <c r="EL929" i="5"/>
  <c r="EL907" i="5"/>
  <c r="EL627" i="5" l="1"/>
  <c r="EL192" i="5"/>
  <c r="EK1173" i="5"/>
  <c r="EK1170" i="5"/>
  <c r="EK1171" i="5" s="1"/>
  <c r="EK1154" i="5" s="1"/>
  <c r="EL104" i="5"/>
  <c r="EL1207" i="5"/>
  <c r="EL626" i="5"/>
  <c r="EL189" i="5"/>
  <c r="EL105" i="5"/>
  <c r="EL1002" i="5"/>
  <c r="EL646" i="5"/>
  <c r="EL190" i="5"/>
  <c r="EL101" i="5"/>
  <c r="EL1005" i="5"/>
  <c r="EL191" i="5"/>
  <c r="EL102" i="5"/>
  <c r="EL1003" i="5"/>
  <c r="EL968" i="5"/>
  <c r="EL973" i="5" s="1"/>
  <c r="EL958" i="5"/>
  <c r="EL961" i="5" s="1"/>
  <c r="EL912" i="5"/>
  <c r="EL908" i="5"/>
  <c r="EK1153" i="5" l="1"/>
  <c r="EK654" i="5"/>
  <c r="EK130" i="5"/>
  <c r="EK653" i="5"/>
  <c r="EK131" i="5"/>
  <c r="EL1006" i="5"/>
  <c r="EL110" i="5"/>
  <c r="EL643" i="5"/>
  <c r="EL974" i="5"/>
  <c r="EL914" i="5"/>
  <c r="EL951" i="5"/>
  <c r="EL638" i="5"/>
  <c r="EL106" i="5"/>
  <c r="EK1155" i="5" l="1"/>
  <c r="EK59" i="5"/>
  <c r="EK655" i="5"/>
  <c r="EK60" i="5"/>
  <c r="EL226" i="5"/>
  <c r="EM966" i="5"/>
  <c r="EM970" i="5"/>
  <c r="EL628" i="5"/>
  <c r="EL195" i="5"/>
  <c r="EL114" i="5"/>
  <c r="EL1150" i="5" l="1"/>
  <c r="EK237" i="5"/>
  <c r="EK1189" i="5"/>
  <c r="EM972" i="5"/>
  <c r="EM971" i="5"/>
  <c r="EM976" i="5"/>
  <c r="EL1164" i="5" l="1"/>
  <c r="EL1160" i="5"/>
  <c r="EK262" i="5"/>
  <c r="EK1191" i="5"/>
  <c r="EM642" i="5"/>
  <c r="EM109" i="5"/>
  <c r="EM712" i="5"/>
  <c r="EM679" i="5"/>
  <c r="EM644" i="5"/>
  <c r="EL193" i="5" l="1"/>
  <c r="EL1152" i="5"/>
  <c r="EL1208" i="5"/>
  <c r="EK1193" i="5"/>
  <c r="EK1196" i="5" s="1"/>
  <c r="EK1185" i="5" s="1"/>
  <c r="EK1197" i="5"/>
  <c r="EM718" i="5"/>
  <c r="EM720" i="5" s="1"/>
  <c r="EM108" i="5"/>
  <c r="EM685" i="5"/>
  <c r="EL1291" i="5" l="1"/>
  <c r="EL1228" i="5"/>
  <c r="EK139" i="5"/>
  <c r="EK216" i="5"/>
  <c r="EK656" i="5"/>
  <c r="EK1184" i="5"/>
  <c r="EK658" i="5"/>
  <c r="EK140" i="5"/>
  <c r="EM687" i="5"/>
  <c r="EL1467" i="5" l="1"/>
  <c r="EL1292" i="5" s="1"/>
  <c r="EL1290" i="5" s="1"/>
  <c r="EL1286" i="5"/>
  <c r="EL1234" i="5"/>
  <c r="EL1253" i="5"/>
  <c r="EL1229" i="5"/>
  <c r="EK61" i="5"/>
  <c r="EK217" i="5"/>
  <c r="EK1186" i="5"/>
  <c r="EK132" i="5"/>
  <c r="EK657" i="5"/>
  <c r="EK659" i="5" s="1"/>
  <c r="EK62" i="5"/>
  <c r="EM754" i="5"/>
  <c r="EM753" i="5"/>
  <c r="EL1287" i="5" l="1"/>
  <c r="EL1285" i="5" s="1"/>
  <c r="EL1284" i="5" s="1"/>
  <c r="EL1254" i="5"/>
  <c r="EL1259" i="5"/>
  <c r="EK63" i="5"/>
  <c r="EL214" i="5"/>
  <c r="EK248" i="5"/>
  <c r="EK225" i="5"/>
  <c r="EL622" i="5"/>
  <c r="EK247" i="5"/>
  <c r="EL1182" i="5"/>
  <c r="EK133" i="5"/>
  <c r="EK55" i="5"/>
  <c r="EM695" i="5"/>
  <c r="EM1151" i="5"/>
  <c r="EM696" i="5"/>
  <c r="EM1183" i="5"/>
  <c r="EM758" i="5"/>
  <c r="EL1235" i="5"/>
  <c r="EL1230" i="5"/>
  <c r="EK249" i="5" l="1"/>
  <c r="EK256" i="5" s="1"/>
  <c r="EL1260" i="5"/>
  <c r="EL183" i="5" s="1"/>
  <c r="EL1255" i="5"/>
  <c r="EL1192" i="5"/>
  <c r="EL691" i="5"/>
  <c r="EL625" i="5"/>
  <c r="EL635" i="5" s="1"/>
  <c r="EL641" i="5" s="1"/>
  <c r="EL645" i="5" s="1"/>
  <c r="EK136" i="5"/>
  <c r="EK143" i="5"/>
  <c r="EK56" i="5"/>
  <c r="EK66" i="5" s="1"/>
  <c r="EM129" i="5"/>
  <c r="EL1283" i="5"/>
  <c r="EM1227" i="5"/>
  <c r="EL1236" i="5"/>
  <c r="EL1475" i="5" s="1"/>
  <c r="EL1473" i="5" s="1"/>
  <c r="EL1477" i="5" s="1"/>
  <c r="DS72" i="5" l="1"/>
  <c r="EM1252" i="5"/>
  <c r="EM1258" i="5" s="1"/>
  <c r="EL1261" i="5"/>
  <c r="EL222" i="5" s="1"/>
  <c r="EL184" i="5"/>
  <c r="EL697" i="5"/>
  <c r="EL1109" i="5"/>
  <c r="EL1115" i="5" s="1"/>
  <c r="EL1108" i="5"/>
  <c r="EL1114" i="5" s="1"/>
  <c r="EL986" i="5"/>
  <c r="EL992" i="5" s="1"/>
  <c r="EL985" i="5"/>
  <c r="EL991" i="5" s="1"/>
  <c r="EK137" i="5"/>
  <c r="EM54" i="5"/>
  <c r="EL1280" i="5"/>
  <c r="EM1233" i="5"/>
  <c r="EL1479" i="5"/>
  <c r="EL1478" i="5"/>
  <c r="EL1486" i="5" s="1"/>
  <c r="EL203" i="5" l="1"/>
  <c r="EL699" i="5"/>
  <c r="EL1116" i="5"/>
  <c r="EL123" i="5"/>
  <c r="EL649" i="5"/>
  <c r="EL113" i="5"/>
  <c r="EL993" i="5"/>
  <c r="EL647" i="5"/>
  <c r="EL112" i="5"/>
  <c r="EK141" i="5"/>
  <c r="EL1267" i="5"/>
  <c r="EL1297" i="5"/>
  <c r="EL211" i="5" l="1"/>
  <c r="EL236" i="5"/>
  <c r="EM1113" i="5"/>
  <c r="EL234" i="5"/>
  <c r="EM990" i="5"/>
  <c r="EL650" i="5"/>
  <c r="EK661" i="5"/>
  <c r="EL135" i="5"/>
  <c r="EL1298" i="5"/>
  <c r="EL1302" i="5"/>
  <c r="EL215" i="5" l="1"/>
  <c r="EM1111" i="5"/>
  <c r="EM1122" i="5" s="1"/>
  <c r="EM1119" i="5"/>
  <c r="EM996" i="5"/>
  <c r="EL931" i="5"/>
  <c r="EL933" i="5" s="1"/>
  <c r="EM201" i="5" l="1"/>
  <c r="EM1128" i="5"/>
  <c r="EM117" i="5"/>
  <c r="EM122" i="5"/>
  <c r="EM202" i="5"/>
  <c r="EM1127" i="5"/>
  <c r="EM111" i="5"/>
  <c r="EM194" i="5"/>
  <c r="EM648" i="5"/>
  <c r="EM1004" i="5"/>
  <c r="EM1129" i="5" l="1"/>
  <c r="EM1135" i="5" l="1"/>
  <c r="EL937" i="5"/>
  <c r="EL938" i="5" l="1"/>
  <c r="EL940" i="5" s="1"/>
  <c r="EM936" i="5" l="1"/>
  <c r="EL942" i="5" l="1"/>
  <c r="EL909" i="5" l="1"/>
  <c r="EL107" i="5" l="1"/>
  <c r="EL651" i="5"/>
  <c r="EL910" i="5"/>
  <c r="EL652" i="5" l="1"/>
  <c r="EL233" i="5"/>
  <c r="EM904" i="5"/>
  <c r="EM988" i="5" l="1"/>
  <c r="EM999" i="5" s="1"/>
  <c r="EM898" i="5"/>
  <c r="EM950" i="5"/>
  <c r="EM103" i="5" s="1"/>
  <c r="EL1167" i="5"/>
  <c r="EL1169" i="5" s="1"/>
  <c r="EM901" i="5"/>
  <c r="EM949" i="5"/>
  <c r="EM929" i="5"/>
  <c r="EM907" i="5"/>
  <c r="EM627" i="5" l="1"/>
  <c r="EM192" i="5"/>
  <c r="EL1173" i="5"/>
  <c r="EL1170" i="5"/>
  <c r="EL1171" i="5" s="1"/>
  <c r="EL1154" i="5" s="1"/>
  <c r="EM104" i="5"/>
  <c r="EM1207" i="5"/>
  <c r="EM626" i="5"/>
  <c r="EM189" i="5"/>
  <c r="EM105" i="5"/>
  <c r="EM1002" i="5"/>
  <c r="EM646" i="5"/>
  <c r="EM190" i="5"/>
  <c r="EM101" i="5"/>
  <c r="EM1005" i="5"/>
  <c r="EM191" i="5"/>
  <c r="EM102" i="5"/>
  <c r="EM1003" i="5"/>
  <c r="EM968" i="5"/>
  <c r="EM973" i="5" s="1"/>
  <c r="EM958" i="5"/>
  <c r="EM961" i="5" s="1"/>
  <c r="EM912" i="5"/>
  <c r="EM908" i="5"/>
  <c r="EM638" i="5" l="1"/>
  <c r="EM106" i="5"/>
  <c r="EL1153" i="5"/>
  <c r="EL654" i="5"/>
  <c r="EL130" i="5"/>
  <c r="EL653" i="5"/>
  <c r="EL131" i="5"/>
  <c r="EM1006" i="5"/>
  <c r="EM110" i="5"/>
  <c r="EM643" i="5"/>
  <c r="EM974" i="5"/>
  <c r="EM914" i="5"/>
  <c r="EM951" i="5"/>
  <c r="EL1155" i="5" l="1"/>
  <c r="EL59" i="5"/>
  <c r="EL655" i="5"/>
  <c r="EL60" i="5"/>
  <c r="EM226" i="5"/>
  <c r="EN966" i="5"/>
  <c r="EN970" i="5"/>
  <c r="EM628" i="5"/>
  <c r="EM195" i="5"/>
  <c r="EM114" i="5"/>
  <c r="EM1150" i="5" l="1"/>
  <c r="EL237" i="5"/>
  <c r="EL1189" i="5"/>
  <c r="EN972" i="5"/>
  <c r="EN971" i="5"/>
  <c r="EN976" i="5"/>
  <c r="EM1164" i="5" l="1"/>
  <c r="EM1160" i="5"/>
  <c r="EL262" i="5"/>
  <c r="EL1191" i="5"/>
  <c r="EN642" i="5"/>
  <c r="EN109" i="5"/>
  <c r="EN712" i="5"/>
  <c r="EN679" i="5"/>
  <c r="EN644" i="5"/>
  <c r="EM193" i="5" l="1"/>
  <c r="EM1152" i="5"/>
  <c r="EM1208" i="5"/>
  <c r="EL1193" i="5"/>
  <c r="EL1196" i="5" s="1"/>
  <c r="EL1185" i="5" s="1"/>
  <c r="EL1197" i="5"/>
  <c r="EN718" i="5"/>
  <c r="EN720" i="5" s="1"/>
  <c r="EN108" i="5"/>
  <c r="EN685" i="5"/>
  <c r="EM1291" i="5" l="1"/>
  <c r="EM1228" i="5"/>
  <c r="EL139" i="5"/>
  <c r="EL216" i="5"/>
  <c r="EL656" i="5"/>
  <c r="EL1184" i="5"/>
  <c r="EL658" i="5"/>
  <c r="EL140" i="5"/>
  <c r="EN687" i="5"/>
  <c r="EM1467" i="5" l="1"/>
  <c r="EM1292" i="5" s="1"/>
  <c r="EM1290" i="5" s="1"/>
  <c r="EM1286" i="5"/>
  <c r="EM1234" i="5"/>
  <c r="EM1253" i="5"/>
  <c r="EM1229" i="5"/>
  <c r="EL61" i="5"/>
  <c r="EL217" i="5"/>
  <c r="EL1186" i="5"/>
  <c r="EL132" i="5"/>
  <c r="EL657" i="5"/>
  <c r="EL659" i="5" s="1"/>
  <c r="EL62" i="5"/>
  <c r="EN754" i="5"/>
  <c r="EN753" i="5"/>
  <c r="EM1287" i="5" l="1"/>
  <c r="EM1285" i="5" s="1"/>
  <c r="EM1284" i="5" s="1"/>
  <c r="EM1254" i="5"/>
  <c r="EM1259" i="5"/>
  <c r="EL63" i="5"/>
  <c r="EM214" i="5"/>
  <c r="EL248" i="5"/>
  <c r="EL225" i="5"/>
  <c r="EM622" i="5"/>
  <c r="EL247" i="5"/>
  <c r="EM1182" i="5"/>
  <c r="EL133" i="5"/>
  <c r="EL55" i="5"/>
  <c r="EN695" i="5"/>
  <c r="EN1151" i="5"/>
  <c r="EN696" i="5"/>
  <c r="EN1183" i="5"/>
  <c r="EN758" i="5"/>
  <c r="EM1235" i="5"/>
  <c r="EM1230" i="5"/>
  <c r="EL249" i="5" l="1"/>
  <c r="EL256" i="5" s="1"/>
  <c r="EM1192" i="5"/>
  <c r="EM691" i="5"/>
  <c r="EM625" i="5"/>
  <c r="EM635" i="5" s="1"/>
  <c r="EM641" i="5" s="1"/>
  <c r="EM645" i="5" s="1"/>
  <c r="EL136" i="5"/>
  <c r="EL143" i="5"/>
  <c r="EL56" i="5"/>
  <c r="EL66" i="5" s="1"/>
  <c r="EN129" i="5"/>
  <c r="EM1283" i="5"/>
  <c r="EN1227" i="5"/>
  <c r="EM1236" i="5"/>
  <c r="EM1475" i="5" s="1"/>
  <c r="EM1473" i="5" s="1"/>
  <c r="EM1477" i="5" s="1"/>
  <c r="EM1260" i="5"/>
  <c r="EM1255" i="5"/>
  <c r="DT72" i="5" l="1"/>
  <c r="EM697" i="5"/>
  <c r="EM1109" i="5"/>
  <c r="EM1115" i="5" s="1"/>
  <c r="EM1108" i="5"/>
  <c r="EM1114" i="5" s="1"/>
  <c r="EM986" i="5"/>
  <c r="EM992" i="5" s="1"/>
  <c r="EM985" i="5"/>
  <c r="EM991" i="5" s="1"/>
  <c r="EL137" i="5"/>
  <c r="EN54" i="5"/>
  <c r="EM1280" i="5"/>
  <c r="EN1233" i="5"/>
  <c r="EM1479" i="5"/>
  <c r="EM1478" i="5"/>
  <c r="EM1486" i="5" s="1"/>
  <c r="EM183" i="5"/>
  <c r="EN1252" i="5"/>
  <c r="EM1261" i="5"/>
  <c r="EM222" i="5" s="1"/>
  <c r="EM699" i="5" l="1"/>
  <c r="EM1116" i="5"/>
  <c r="EM123" i="5"/>
  <c r="EM649" i="5"/>
  <c r="EM113" i="5"/>
  <c r="EM993" i="5"/>
  <c r="EM647" i="5"/>
  <c r="EM112" i="5"/>
  <c r="EL141" i="5"/>
  <c r="EM1297" i="5"/>
  <c r="EM1267" i="5"/>
  <c r="EM184" i="5"/>
  <c r="EN1258" i="5"/>
  <c r="EM236" i="5" l="1"/>
  <c r="EN1113" i="5"/>
  <c r="EM234" i="5"/>
  <c r="EN990" i="5"/>
  <c r="EM650" i="5"/>
  <c r="EL661" i="5"/>
  <c r="EM135" i="5"/>
  <c r="EM1298" i="5"/>
  <c r="EM1302" i="5"/>
  <c r="EM203" i="5"/>
  <c r="EN1111" i="5" l="1"/>
  <c r="EN1122" i="5" s="1"/>
  <c r="EN1119" i="5"/>
  <c r="EN996" i="5"/>
  <c r="EM931" i="5"/>
  <c r="EM933" i="5" s="1"/>
  <c r="EM211" i="5"/>
  <c r="EN201" i="5" l="1"/>
  <c r="EN1128" i="5"/>
  <c r="EN117" i="5"/>
  <c r="EN202" i="5"/>
  <c r="EN122" i="5"/>
  <c r="EN1127" i="5"/>
  <c r="EN194" i="5"/>
  <c r="EN111" i="5"/>
  <c r="EN648" i="5"/>
  <c r="EN1004" i="5"/>
  <c r="EM215" i="5"/>
  <c r="EN1129" i="5" l="1"/>
  <c r="EN1135" i="5" l="1"/>
  <c r="EM937" i="5"/>
  <c r="EM938" i="5" l="1"/>
  <c r="EM940" i="5" s="1"/>
  <c r="EN936" i="5" l="1"/>
  <c r="EM942" i="5" l="1"/>
  <c r="EM909" i="5" l="1"/>
  <c r="EM107" i="5" l="1"/>
  <c r="EM651" i="5"/>
  <c r="EM910" i="5"/>
  <c r="EM652" i="5" l="1"/>
  <c r="EM233" i="5"/>
  <c r="EN904" i="5"/>
  <c r="EN988" i="5" l="1"/>
  <c r="EN999" i="5" s="1"/>
  <c r="EN898" i="5"/>
  <c r="EN950" i="5"/>
  <c r="EN103" i="5" s="1"/>
  <c r="EM1167" i="5"/>
  <c r="EM1169" i="5" s="1"/>
  <c r="EN901" i="5"/>
  <c r="EN949" i="5"/>
  <c r="EN929" i="5"/>
  <c r="EN907" i="5"/>
  <c r="EN627" i="5" l="1"/>
  <c r="EN192" i="5"/>
  <c r="EM1173" i="5"/>
  <c r="EM1170" i="5"/>
  <c r="EM1171" i="5" s="1"/>
  <c r="EM1154" i="5" s="1"/>
  <c r="EN104" i="5"/>
  <c r="EN1207" i="5"/>
  <c r="EN626" i="5"/>
  <c r="EN189" i="5"/>
  <c r="EN105" i="5"/>
  <c r="EN1002" i="5"/>
  <c r="EN646" i="5"/>
  <c r="EN190" i="5"/>
  <c r="EN101" i="5"/>
  <c r="EN1005" i="5"/>
  <c r="EN191" i="5"/>
  <c r="EN102" i="5"/>
  <c r="EN1003" i="5"/>
  <c r="EN968" i="5"/>
  <c r="EN973" i="5" s="1"/>
  <c r="EN958" i="5"/>
  <c r="EN961" i="5" s="1"/>
  <c r="EN912" i="5"/>
  <c r="EN908" i="5"/>
  <c r="EN638" i="5" l="1"/>
  <c r="EN106" i="5"/>
  <c r="EM1153" i="5"/>
  <c r="EM654" i="5"/>
  <c r="EM130" i="5"/>
  <c r="EM653" i="5"/>
  <c r="EM131" i="5"/>
  <c r="EN1006" i="5"/>
  <c r="EN110" i="5"/>
  <c r="EN643" i="5"/>
  <c r="EN974" i="5"/>
  <c r="EN914" i="5"/>
  <c r="EN951" i="5"/>
  <c r="EM1155" i="5" l="1"/>
  <c r="EM59" i="5"/>
  <c r="EM655" i="5"/>
  <c r="EM60" i="5"/>
  <c r="EN226" i="5"/>
  <c r="EO966" i="5"/>
  <c r="EO970" i="5"/>
  <c r="EN628" i="5"/>
  <c r="EN195" i="5"/>
  <c r="EN114" i="5"/>
  <c r="EN1150" i="5" l="1"/>
  <c r="EM237" i="5"/>
  <c r="EM1189" i="5"/>
  <c r="EO972" i="5"/>
  <c r="EO971" i="5"/>
  <c r="EO976" i="5"/>
  <c r="EN1164" i="5" l="1"/>
  <c r="EN1160" i="5"/>
  <c r="EM262" i="5"/>
  <c r="EM1191" i="5"/>
  <c r="EO642" i="5"/>
  <c r="EO109" i="5"/>
  <c r="EO712" i="5"/>
  <c r="EO679" i="5"/>
  <c r="EO644" i="5"/>
  <c r="EN193" i="5" l="1"/>
  <c r="EN1152" i="5"/>
  <c r="EN1208" i="5"/>
  <c r="EM1193" i="5"/>
  <c r="EM1196" i="5" s="1"/>
  <c r="EM1185" i="5" s="1"/>
  <c r="EM1197" i="5"/>
  <c r="EO718" i="5"/>
  <c r="EO720" i="5" s="1"/>
  <c r="EO108" i="5"/>
  <c r="EO685" i="5"/>
  <c r="EN1291" i="5" l="1"/>
  <c r="EN1228" i="5"/>
  <c r="EM139" i="5"/>
  <c r="EM216" i="5"/>
  <c r="EM656" i="5"/>
  <c r="EM1184" i="5"/>
  <c r="EM658" i="5"/>
  <c r="EM140" i="5"/>
  <c r="EO687" i="5"/>
  <c r="EN1467" i="5" l="1"/>
  <c r="EN1292" i="5" s="1"/>
  <c r="EN1290" i="5" s="1"/>
  <c r="EN1286" i="5"/>
  <c r="EN1234" i="5"/>
  <c r="EN1253" i="5"/>
  <c r="EN1229" i="5"/>
  <c r="EM61" i="5"/>
  <c r="EM217" i="5"/>
  <c r="EM1186" i="5"/>
  <c r="EM132" i="5"/>
  <c r="EM657" i="5"/>
  <c r="EM659" i="5" s="1"/>
  <c r="EM62" i="5"/>
  <c r="EO754" i="5"/>
  <c r="EO753" i="5"/>
  <c r="EN1287" i="5" l="1"/>
  <c r="EN1285" i="5" s="1"/>
  <c r="EN1284" i="5" s="1"/>
  <c r="EN1254" i="5"/>
  <c r="EN1259" i="5"/>
  <c r="EM63" i="5"/>
  <c r="EN214" i="5"/>
  <c r="EM248" i="5"/>
  <c r="EM225" i="5"/>
  <c r="EN622" i="5"/>
  <c r="EM247" i="5"/>
  <c r="EN1182" i="5"/>
  <c r="EM133" i="5"/>
  <c r="EM55" i="5"/>
  <c r="EO695" i="5"/>
  <c r="EO1151" i="5"/>
  <c r="EO696" i="5"/>
  <c r="EO1183" i="5"/>
  <c r="EO758" i="5"/>
  <c r="EN1235" i="5"/>
  <c r="EN1230" i="5"/>
  <c r="EN1192" i="5" l="1"/>
  <c r="EN691" i="5"/>
  <c r="EN625" i="5"/>
  <c r="EN635" i="5" s="1"/>
  <c r="EN641" i="5" s="1"/>
  <c r="EN645" i="5" s="1"/>
  <c r="EM136" i="5"/>
  <c r="EM143" i="5"/>
  <c r="EM56" i="5"/>
  <c r="EM66" i="5" s="1"/>
  <c r="EO129" i="5"/>
  <c r="EN1283" i="5"/>
  <c r="EO1227" i="5"/>
  <c r="EN1236" i="5"/>
  <c r="EN1475" i="5" s="1"/>
  <c r="EN1473" i="5" s="1"/>
  <c r="EN1477" i="5" s="1"/>
  <c r="EM249" i="5"/>
  <c r="EN1260" i="5"/>
  <c r="EN1255" i="5"/>
  <c r="DU72" i="5" l="1"/>
  <c r="EN697" i="5"/>
  <c r="EN1109" i="5"/>
  <c r="EN1115" i="5" s="1"/>
  <c r="EN1108" i="5"/>
  <c r="EN1114" i="5" s="1"/>
  <c r="EN986" i="5"/>
  <c r="EN992" i="5" s="1"/>
  <c r="EN985" i="5"/>
  <c r="EN991" i="5" s="1"/>
  <c r="EM137" i="5"/>
  <c r="EO54" i="5"/>
  <c r="EN1280" i="5"/>
  <c r="EO1233" i="5"/>
  <c r="EN1479" i="5"/>
  <c r="EN1478" i="5"/>
  <c r="EN1486" i="5" s="1"/>
  <c r="EM256" i="5"/>
  <c r="EN183" i="5"/>
  <c r="EO1252" i="5"/>
  <c r="EN1261" i="5"/>
  <c r="EN222" i="5" s="1"/>
  <c r="EN699" i="5" l="1"/>
  <c r="EN1116" i="5"/>
  <c r="EN123" i="5"/>
  <c r="EN649" i="5"/>
  <c r="EN113" i="5"/>
  <c r="EN993" i="5"/>
  <c r="EN647" i="5"/>
  <c r="EN112" i="5"/>
  <c r="EM141" i="5"/>
  <c r="EN1297" i="5"/>
  <c r="EN1267" i="5"/>
  <c r="EN184" i="5"/>
  <c r="EO1258" i="5"/>
  <c r="EN236" i="5" l="1"/>
  <c r="EO1113" i="5"/>
  <c r="EN234" i="5"/>
  <c r="EO990" i="5"/>
  <c r="EN650" i="5"/>
  <c r="EM661" i="5"/>
  <c r="EN135" i="5"/>
  <c r="EN1298" i="5"/>
  <c r="EN1302" i="5"/>
  <c r="EN203" i="5"/>
  <c r="EO1111" i="5" l="1"/>
  <c r="EO1122" i="5" s="1"/>
  <c r="EO1119" i="5"/>
  <c r="EO996" i="5"/>
  <c r="EN931" i="5"/>
  <c r="EN933" i="5" s="1"/>
  <c r="EN211" i="5"/>
  <c r="EO201" i="5" l="1"/>
  <c r="EO1128" i="5"/>
  <c r="EO117" i="5"/>
  <c r="EO122" i="5"/>
  <c r="EO202" i="5"/>
  <c r="EO1127" i="5"/>
  <c r="EO111" i="5"/>
  <c r="EO194" i="5"/>
  <c r="EO648" i="5"/>
  <c r="EO1004" i="5"/>
  <c r="EN215" i="5"/>
  <c r="EO1129" i="5" l="1"/>
  <c r="EM1133" i="5" l="1"/>
  <c r="EL1133" i="5"/>
  <c r="EN1133" i="5"/>
  <c r="EN1138" i="5" s="1"/>
  <c r="EO1133" i="5"/>
  <c r="EO1135" i="5"/>
  <c r="EN937" i="5"/>
  <c r="EM1139" i="5" l="1"/>
  <c r="EM1138" i="5"/>
  <c r="EM1143" i="5" s="1"/>
  <c r="EL1139" i="5"/>
  <c r="EL1138" i="5"/>
  <c r="EN1139" i="5"/>
  <c r="EN1143" i="5"/>
  <c r="EO1139" i="5"/>
  <c r="EO1138" i="5"/>
  <c r="EO1143" i="5" s="1"/>
  <c r="EN938" i="5"/>
  <c r="EN940" i="5" s="1"/>
  <c r="EL1143" i="5" l="1"/>
  <c r="EO936" i="5"/>
  <c r="EN942" i="5" l="1"/>
  <c r="EN909" i="5" l="1"/>
  <c r="EN651" i="5" l="1"/>
  <c r="EN107" i="5"/>
  <c r="EN910" i="5"/>
  <c r="EN652" i="5" l="1"/>
  <c r="EO904" i="5"/>
  <c r="EN233" i="5"/>
  <c r="EO988" i="5" l="1"/>
  <c r="EO999" i="5" s="1"/>
  <c r="EO898" i="5"/>
  <c r="EO950" i="5"/>
  <c r="EO103" i="5" s="1"/>
  <c r="EN1167" i="5"/>
  <c r="EN1169" i="5" s="1"/>
  <c r="EO901" i="5"/>
  <c r="EO949" i="5"/>
  <c r="EO929" i="5"/>
  <c r="EO907" i="5"/>
  <c r="EO627" i="5" l="1"/>
  <c r="EO192" i="5"/>
  <c r="EN1173" i="5"/>
  <c r="EN1170" i="5"/>
  <c r="EN1171" i="5" s="1"/>
  <c r="EN1154" i="5" s="1"/>
  <c r="EO104" i="5"/>
  <c r="EO1207" i="5"/>
  <c r="EO626" i="5"/>
  <c r="EO189" i="5"/>
  <c r="EO105" i="5"/>
  <c r="EO1002" i="5"/>
  <c r="EO646" i="5"/>
  <c r="EO190" i="5"/>
  <c r="EO101" i="5"/>
  <c r="EO1005" i="5"/>
  <c r="EO191" i="5"/>
  <c r="EO102" i="5"/>
  <c r="EO1003" i="5"/>
  <c r="EO968" i="5"/>
  <c r="EO973" i="5" s="1"/>
  <c r="EO958" i="5"/>
  <c r="EO961" i="5" s="1"/>
  <c r="EO912" i="5"/>
  <c r="EO908" i="5"/>
  <c r="EO638" i="5" l="1"/>
  <c r="EO106" i="5"/>
  <c r="EN1153" i="5"/>
  <c r="EN654" i="5"/>
  <c r="EN130" i="5"/>
  <c r="EN653" i="5"/>
  <c r="EN131" i="5"/>
  <c r="EO1006" i="5"/>
  <c r="EO110" i="5"/>
  <c r="EO643" i="5"/>
  <c r="EO974" i="5"/>
  <c r="EO914" i="5"/>
  <c r="EO951" i="5"/>
  <c r="EN1155" i="5" l="1"/>
  <c r="EN59" i="5"/>
  <c r="EN655" i="5"/>
  <c r="EN60" i="5"/>
  <c r="EN1010" i="5"/>
  <c r="EM1010" i="5"/>
  <c r="EL1010" i="5"/>
  <c r="EO1010" i="5"/>
  <c r="EO226" i="5"/>
  <c r="EP966" i="5"/>
  <c r="EP970" i="5"/>
  <c r="EO628" i="5"/>
  <c r="EO195" i="5"/>
  <c r="EO114" i="5"/>
  <c r="EL1013" i="5" l="1"/>
  <c r="EL1012" i="5"/>
  <c r="EM1012" i="5"/>
  <c r="EM1017" i="5" s="1"/>
  <c r="EM1013" i="5"/>
  <c r="EN1012" i="5"/>
  <c r="EN1017" i="5" s="1"/>
  <c r="EN1013" i="5"/>
  <c r="EO1012" i="5"/>
  <c r="EO1017" i="5" s="1"/>
  <c r="EO1013" i="5"/>
  <c r="EO1150" i="5"/>
  <c r="EN237" i="5"/>
  <c r="EN1189" i="5"/>
  <c r="EP972" i="5"/>
  <c r="EP971" i="5"/>
  <c r="EP976" i="5"/>
  <c r="EO1164" i="5" l="1"/>
  <c r="EO1160" i="5"/>
  <c r="EN262" i="5"/>
  <c r="EN1191" i="5"/>
  <c r="EL1017" i="5"/>
  <c r="EP642" i="5"/>
  <c r="EP109" i="5"/>
  <c r="EP712" i="5"/>
  <c r="EP679" i="5"/>
  <c r="EP644" i="5"/>
  <c r="EO193" i="5" l="1"/>
  <c r="EO1152" i="5"/>
  <c r="EO1208" i="5"/>
  <c r="EN1193" i="5"/>
  <c r="EN1196" i="5" s="1"/>
  <c r="EN1185" i="5" s="1"/>
  <c r="EN1197" i="5"/>
  <c r="EP718" i="5"/>
  <c r="EP720" i="5" s="1"/>
  <c r="EP108" i="5"/>
  <c r="EP685" i="5"/>
  <c r="EO1291" i="5" l="1"/>
  <c r="EO1228" i="5"/>
  <c r="EN139" i="5"/>
  <c r="EN216" i="5"/>
  <c r="EN656" i="5"/>
  <c r="EN1184" i="5"/>
  <c r="EN658" i="5"/>
  <c r="EN140" i="5"/>
  <c r="EP687" i="5"/>
  <c r="EO1467" i="5" l="1"/>
  <c r="EO1292" i="5" s="1"/>
  <c r="EO1290" i="5" s="1"/>
  <c r="EO1286" i="5"/>
  <c r="AQ1310" i="5"/>
  <c r="EO1234" i="5"/>
  <c r="EO1253" i="5"/>
  <c r="EO1229" i="5"/>
  <c r="EN61" i="5"/>
  <c r="EN217" i="5"/>
  <c r="EN1186" i="5"/>
  <c r="EN132" i="5"/>
  <c r="EN657" i="5"/>
  <c r="EN659" i="5" s="1"/>
  <c r="EN62" i="5"/>
  <c r="EP754" i="5"/>
  <c r="EP753" i="5"/>
  <c r="AQ1311" i="5" l="1"/>
  <c r="AQ1309" i="5" s="1"/>
  <c r="EO1287" i="5"/>
  <c r="EO1285" i="5" s="1"/>
  <c r="EO1284" i="5" s="1"/>
  <c r="EO1254" i="5"/>
  <c r="EO1259" i="5"/>
  <c r="EN63" i="5"/>
  <c r="EO214" i="5"/>
  <c r="EN248" i="5"/>
  <c r="EN225" i="5"/>
  <c r="EO622" i="5"/>
  <c r="EN247" i="5"/>
  <c r="EO1182" i="5"/>
  <c r="EN133" i="5"/>
  <c r="EN55" i="5"/>
  <c r="EP695" i="5"/>
  <c r="EP1151" i="5"/>
  <c r="EP696" i="5"/>
  <c r="EP1183" i="5"/>
  <c r="EP758" i="5"/>
  <c r="EO1235" i="5"/>
  <c r="EO1230" i="5"/>
  <c r="EN249" i="5" l="1"/>
  <c r="EN256" i="5" s="1"/>
  <c r="EO1260" i="5"/>
  <c r="EO183" i="5" s="1"/>
  <c r="EO1255" i="5"/>
  <c r="EO1192" i="5"/>
  <c r="EO691" i="5"/>
  <c r="EO625" i="5"/>
  <c r="EO635" i="5" s="1"/>
  <c r="EO641" i="5" s="1"/>
  <c r="EO645" i="5" s="1"/>
  <c r="EN136" i="5"/>
  <c r="EN143" i="5"/>
  <c r="EN56" i="5"/>
  <c r="EN66" i="5" s="1"/>
  <c r="EP129" i="5"/>
  <c r="EO1283" i="5"/>
  <c r="EP1227" i="5"/>
  <c r="EO1236" i="5"/>
  <c r="EO1475" i="5" s="1"/>
  <c r="EO1473" i="5" s="1"/>
  <c r="EO1477" i="5" s="1"/>
  <c r="DV72" i="5" l="1"/>
  <c r="EP1252" i="5"/>
  <c r="EP1258" i="5" s="1"/>
  <c r="EO1261" i="5"/>
  <c r="EO222" i="5" s="1"/>
  <c r="EO184" i="5"/>
  <c r="EO697" i="5"/>
  <c r="EO1109" i="5"/>
  <c r="EO1115" i="5" s="1"/>
  <c r="EO1108" i="5"/>
  <c r="EO1114" i="5" s="1"/>
  <c r="EO986" i="5"/>
  <c r="EO992" i="5" s="1"/>
  <c r="EO985" i="5"/>
  <c r="EO991" i="5" s="1"/>
  <c r="EN137" i="5"/>
  <c r="EP54" i="5"/>
  <c r="AQ1308" i="5"/>
  <c r="EO1280" i="5"/>
  <c r="EP1233" i="5"/>
  <c r="EO1479" i="5"/>
  <c r="EO1478" i="5"/>
  <c r="EO1486" i="5" s="1"/>
  <c r="EO203" i="5" l="1"/>
  <c r="EO699" i="5"/>
  <c r="EO1116" i="5"/>
  <c r="EO123" i="5"/>
  <c r="EO649" i="5"/>
  <c r="EO113" i="5"/>
  <c r="EO993" i="5"/>
  <c r="EO647" i="5"/>
  <c r="EO112" i="5"/>
  <c r="EN141" i="5"/>
  <c r="AQ1305" i="5"/>
  <c r="EO1297" i="5"/>
  <c r="EO1267" i="5"/>
  <c r="EO211" i="5" l="1"/>
  <c r="EO236" i="5"/>
  <c r="EP1113" i="5"/>
  <c r="EO234" i="5"/>
  <c r="EP990" i="5"/>
  <c r="EO650" i="5"/>
  <c r="EN661" i="5"/>
  <c r="EO135" i="5"/>
  <c r="AQ1316" i="5"/>
  <c r="AQ1325" i="5"/>
  <c r="EO1298" i="5"/>
  <c r="EO1302" i="5"/>
  <c r="EO215" i="5" l="1"/>
  <c r="EP1111" i="5"/>
  <c r="EP1122" i="5" s="1"/>
  <c r="EP1119" i="5"/>
  <c r="EP996" i="5"/>
  <c r="EO931" i="5"/>
  <c r="EO933" i="5" s="1"/>
  <c r="AZ1406" i="5"/>
  <c r="AY1406" i="5"/>
  <c r="AX1406" i="5"/>
  <c r="AW1406" i="5"/>
  <c r="AV1406" i="5"/>
  <c r="AU1406" i="5"/>
  <c r="AT1406" i="5"/>
  <c r="AS1406" i="5"/>
  <c r="AR1406" i="5"/>
  <c r="EP201" i="5" l="1"/>
  <c r="EP1128" i="5"/>
  <c r="EP117" i="5"/>
  <c r="EP122" i="5"/>
  <c r="EP202" i="5"/>
  <c r="EP1127" i="5"/>
  <c r="EP194" i="5"/>
  <c r="EP111" i="5"/>
  <c r="EP648" i="5"/>
  <c r="EP1004" i="5"/>
  <c r="AR1360" i="5"/>
  <c r="EP1129" i="5" l="1"/>
  <c r="EP1135" i="5" l="1"/>
  <c r="EO937" i="5"/>
  <c r="EO938" i="5" l="1"/>
  <c r="EO940" i="5" s="1"/>
  <c r="EP936" i="5" l="1"/>
  <c r="EO942" i="5" l="1"/>
  <c r="EO909" i="5" l="1"/>
  <c r="EO651" i="5" l="1"/>
  <c r="EO107" i="5"/>
  <c r="EO910" i="5"/>
  <c r="EO652" i="5" l="1"/>
  <c r="EP904" i="5"/>
  <c r="EO233" i="5"/>
  <c r="EP988" i="5" l="1"/>
  <c r="EP999" i="5" s="1"/>
  <c r="EP898" i="5"/>
  <c r="EP950" i="5"/>
  <c r="EP103" i="5" s="1"/>
  <c r="EO1167" i="5"/>
  <c r="EO1169" i="5" s="1"/>
  <c r="EP901" i="5"/>
  <c r="EP949" i="5"/>
  <c r="EP929" i="5"/>
  <c r="EP907" i="5"/>
  <c r="EP627" i="5" l="1"/>
  <c r="EP192" i="5"/>
  <c r="EO1173" i="5"/>
  <c r="EO1170" i="5"/>
  <c r="EO1171" i="5" s="1"/>
  <c r="EO1154" i="5" s="1"/>
  <c r="EP104" i="5"/>
  <c r="EP1207" i="5"/>
  <c r="EP626" i="5"/>
  <c r="EP189" i="5"/>
  <c r="EP105" i="5"/>
  <c r="EP1002" i="5"/>
  <c r="EP646" i="5"/>
  <c r="EP190" i="5"/>
  <c r="EP101" i="5"/>
  <c r="EP1005" i="5"/>
  <c r="EP191" i="5"/>
  <c r="EP102" i="5"/>
  <c r="EP1003" i="5"/>
  <c r="EP968" i="5"/>
  <c r="EP973" i="5" s="1"/>
  <c r="EP958" i="5"/>
  <c r="EP961" i="5" s="1"/>
  <c r="EP912" i="5"/>
  <c r="EP908" i="5"/>
  <c r="EP638" i="5" l="1"/>
  <c r="EP106" i="5"/>
  <c r="EO1153" i="5"/>
  <c r="EO654" i="5"/>
  <c r="EO130" i="5"/>
  <c r="EO653" i="5"/>
  <c r="EO131" i="5"/>
  <c r="EP1006" i="5"/>
  <c r="EP110" i="5"/>
  <c r="EP643" i="5"/>
  <c r="EP974" i="5"/>
  <c r="EP914" i="5"/>
  <c r="EP951" i="5"/>
  <c r="EO1155" i="5" l="1"/>
  <c r="EO59" i="5"/>
  <c r="EO655" i="5"/>
  <c r="EO60" i="5"/>
  <c r="EP226" i="5"/>
  <c r="EQ966" i="5"/>
  <c r="EQ970" i="5"/>
  <c r="EP628" i="5"/>
  <c r="EP195" i="5"/>
  <c r="EP114" i="5"/>
  <c r="EP1150" i="5" l="1"/>
  <c r="EO237" i="5"/>
  <c r="EO1189" i="5"/>
  <c r="EQ972" i="5"/>
  <c r="EQ971" i="5"/>
  <c r="EQ976" i="5"/>
  <c r="EP1164" i="5" l="1"/>
  <c r="EP1160" i="5"/>
  <c r="EO262" i="5"/>
  <c r="EO1191" i="5"/>
  <c r="EQ642" i="5"/>
  <c r="EQ109" i="5"/>
  <c r="EQ712" i="5"/>
  <c r="EQ679" i="5"/>
  <c r="EQ644" i="5"/>
  <c r="EP193" i="5" l="1"/>
  <c r="EP1152" i="5"/>
  <c r="EP1208" i="5"/>
  <c r="EO1193" i="5"/>
  <c r="EO1196" i="5" s="1"/>
  <c r="EO1185" i="5" s="1"/>
  <c r="EO1197" i="5"/>
  <c r="EQ718" i="5"/>
  <c r="EQ720" i="5" s="1"/>
  <c r="EQ108" i="5"/>
  <c r="EQ685" i="5"/>
  <c r="EP1291" i="5" l="1"/>
  <c r="EP1228" i="5"/>
  <c r="EO139" i="5"/>
  <c r="EO216" i="5"/>
  <c r="EO656" i="5"/>
  <c r="EO1184" i="5"/>
  <c r="EO658" i="5"/>
  <c r="EO140" i="5"/>
  <c r="EQ687" i="5"/>
  <c r="EP1467" i="5" l="1"/>
  <c r="EP1292" i="5" s="1"/>
  <c r="EP1290" i="5" s="1"/>
  <c r="EP1286" i="5"/>
  <c r="EP1234" i="5"/>
  <c r="EP1253" i="5"/>
  <c r="EP1229" i="5"/>
  <c r="EO61" i="5"/>
  <c r="EO217" i="5"/>
  <c r="EO1186" i="5"/>
  <c r="EO132" i="5"/>
  <c r="EO657" i="5"/>
  <c r="EO659" i="5" s="1"/>
  <c r="EO62" i="5"/>
  <c r="EQ754" i="5"/>
  <c r="EQ753" i="5"/>
  <c r="EP1287" i="5" l="1"/>
  <c r="EP1285" i="5" s="1"/>
  <c r="EP1284" i="5" s="1"/>
  <c r="EP1254" i="5"/>
  <c r="EP1259" i="5"/>
  <c r="EO63" i="5"/>
  <c r="EP214" i="5"/>
  <c r="EO248" i="5"/>
  <c r="EO225" i="5"/>
  <c r="EP622" i="5"/>
  <c r="EO247" i="5"/>
  <c r="EP1182" i="5"/>
  <c r="EO133" i="5"/>
  <c r="EO55" i="5"/>
  <c r="EQ695" i="5"/>
  <c r="EQ1151" i="5"/>
  <c r="EQ696" i="5"/>
  <c r="EQ1183" i="5"/>
  <c r="EQ758" i="5"/>
  <c r="EP1235" i="5"/>
  <c r="EP1230" i="5"/>
  <c r="EO249" i="5" l="1"/>
  <c r="EO256" i="5" s="1"/>
  <c r="EP1192" i="5"/>
  <c r="EP691" i="5"/>
  <c r="EP625" i="5"/>
  <c r="EP635" i="5" s="1"/>
  <c r="EP641" i="5" s="1"/>
  <c r="EP645" i="5" s="1"/>
  <c r="EO143" i="5"/>
  <c r="EO136" i="5"/>
  <c r="EO56" i="5"/>
  <c r="EO66" i="5" s="1"/>
  <c r="EQ129" i="5"/>
  <c r="EP1283" i="5"/>
  <c r="EQ1227" i="5"/>
  <c r="EP1236" i="5"/>
  <c r="EP1475" i="5" s="1"/>
  <c r="EP1473" i="5" s="1"/>
  <c r="EP1477" i="5" s="1"/>
  <c r="EP1260" i="5"/>
  <c r="EP1255" i="5"/>
  <c r="DW72" i="5" l="1"/>
  <c r="EP697" i="5"/>
  <c r="EP1109" i="5"/>
  <c r="EP1115" i="5" s="1"/>
  <c r="EP1108" i="5"/>
  <c r="EP1114" i="5" s="1"/>
  <c r="EP986" i="5"/>
  <c r="EP992" i="5" s="1"/>
  <c r="EP985" i="5"/>
  <c r="EP991" i="5" s="1"/>
  <c r="EO137" i="5"/>
  <c r="EQ54" i="5"/>
  <c r="EP1280" i="5"/>
  <c r="EQ1233" i="5"/>
  <c r="EP1479" i="5"/>
  <c r="EP1478" i="5"/>
  <c r="EP1486" i="5" s="1"/>
  <c r="EP183" i="5"/>
  <c r="EQ1252" i="5"/>
  <c r="EP1261" i="5"/>
  <c r="EP222" i="5" s="1"/>
  <c r="EP699" i="5" l="1"/>
  <c r="EP1116" i="5"/>
  <c r="EP123" i="5"/>
  <c r="EP649" i="5"/>
  <c r="EP113" i="5"/>
  <c r="EP993" i="5"/>
  <c r="EP647" i="5"/>
  <c r="EP112" i="5"/>
  <c r="EO141" i="5"/>
  <c r="EP1267" i="5"/>
  <c r="EP1297" i="5"/>
  <c r="EP184" i="5"/>
  <c r="EQ1258" i="5"/>
  <c r="EP236" i="5" l="1"/>
  <c r="EQ1113" i="5"/>
  <c r="EP234" i="5"/>
  <c r="EQ990" i="5"/>
  <c r="EP650" i="5"/>
  <c r="EO661" i="5"/>
  <c r="EP135" i="5"/>
  <c r="EP1298" i="5"/>
  <c r="EP1302" i="5"/>
  <c r="EP203" i="5"/>
  <c r="EQ1111" i="5" l="1"/>
  <c r="EQ1122" i="5" s="1"/>
  <c r="EQ1119" i="5"/>
  <c r="EQ996" i="5"/>
  <c r="EP931" i="5"/>
  <c r="EP933" i="5" s="1"/>
  <c r="EP211" i="5"/>
  <c r="EQ201" i="5" l="1"/>
  <c r="EQ1128" i="5"/>
  <c r="EQ117" i="5"/>
  <c r="EQ202" i="5"/>
  <c r="EQ122" i="5"/>
  <c r="EQ1127" i="5"/>
  <c r="EQ194" i="5"/>
  <c r="EQ111" i="5"/>
  <c r="EQ648" i="5"/>
  <c r="EQ1004" i="5"/>
  <c r="EP215" i="5"/>
  <c r="EQ1129" i="5" l="1"/>
  <c r="EQ1135" i="5" l="1"/>
  <c r="EP937" i="5"/>
  <c r="EP938" i="5" l="1"/>
  <c r="EP940" i="5" s="1"/>
  <c r="EQ936" i="5" l="1"/>
  <c r="EP942" i="5" l="1"/>
  <c r="EP909" i="5" l="1"/>
  <c r="EP651" i="5" l="1"/>
  <c r="EP107" i="5"/>
  <c r="EP910" i="5"/>
  <c r="EP652" i="5" l="1"/>
  <c r="EQ904" i="5"/>
  <c r="EP233" i="5"/>
  <c r="EQ988" i="5" l="1"/>
  <c r="EQ999" i="5" s="1"/>
  <c r="EQ898" i="5"/>
  <c r="EQ950" i="5"/>
  <c r="EQ103" i="5" s="1"/>
  <c r="EP1167" i="5"/>
  <c r="EP1169" i="5" s="1"/>
  <c r="EQ901" i="5"/>
  <c r="EQ949" i="5"/>
  <c r="EQ929" i="5"/>
  <c r="EQ907" i="5"/>
  <c r="EQ627" i="5" l="1"/>
  <c r="EQ192" i="5"/>
  <c r="EP1173" i="5"/>
  <c r="EP1170" i="5"/>
  <c r="EP1171" i="5" s="1"/>
  <c r="EP1154" i="5" s="1"/>
  <c r="EQ104" i="5"/>
  <c r="EQ1207" i="5"/>
  <c r="EQ626" i="5"/>
  <c r="EQ189" i="5"/>
  <c r="EQ105" i="5"/>
  <c r="EQ1002" i="5"/>
  <c r="EQ646" i="5"/>
  <c r="EQ190" i="5"/>
  <c r="EQ101" i="5"/>
  <c r="EQ1005" i="5"/>
  <c r="EQ191" i="5"/>
  <c r="EQ102" i="5"/>
  <c r="EQ1003" i="5"/>
  <c r="EQ968" i="5"/>
  <c r="EQ973" i="5" s="1"/>
  <c r="EQ958" i="5"/>
  <c r="EQ961" i="5" s="1"/>
  <c r="EQ912" i="5"/>
  <c r="EQ908" i="5"/>
  <c r="EP1153" i="5" l="1"/>
  <c r="EP654" i="5"/>
  <c r="EP130" i="5"/>
  <c r="EP653" i="5"/>
  <c r="EP131" i="5"/>
  <c r="EQ1006" i="5"/>
  <c r="EQ110" i="5"/>
  <c r="EQ643" i="5"/>
  <c r="EQ974" i="5"/>
  <c r="EQ914" i="5"/>
  <c r="EQ951" i="5"/>
  <c r="EQ638" i="5"/>
  <c r="EQ106" i="5"/>
  <c r="EP1155" i="5" l="1"/>
  <c r="EP59" i="5"/>
  <c r="EP655" i="5"/>
  <c r="EP60" i="5"/>
  <c r="EQ226" i="5"/>
  <c r="ER966" i="5"/>
  <c r="ER970" i="5"/>
  <c r="EQ628" i="5"/>
  <c r="EQ195" i="5"/>
  <c r="EQ114" i="5"/>
  <c r="EQ1150" i="5" l="1"/>
  <c r="EP237" i="5"/>
  <c r="EP1189" i="5"/>
  <c r="ER972" i="5"/>
  <c r="ER971" i="5"/>
  <c r="ER976" i="5"/>
  <c r="EQ1164" i="5" l="1"/>
  <c r="EQ1160" i="5"/>
  <c r="EP262" i="5"/>
  <c r="EP1191" i="5"/>
  <c r="ER642" i="5"/>
  <c r="ER109" i="5"/>
  <c r="ER712" i="5"/>
  <c r="ER679" i="5"/>
  <c r="ER644" i="5"/>
  <c r="EQ193" i="5" l="1"/>
  <c r="EQ1152" i="5"/>
  <c r="EQ1208" i="5"/>
  <c r="EP1193" i="5"/>
  <c r="EP1196" i="5" s="1"/>
  <c r="EP1185" i="5" s="1"/>
  <c r="EP1197" i="5"/>
  <c r="ER718" i="5"/>
  <c r="ER720" i="5" s="1"/>
  <c r="ER108" i="5"/>
  <c r="ER685" i="5"/>
  <c r="EQ1291" i="5" l="1"/>
  <c r="EQ1228" i="5"/>
  <c r="EP139" i="5"/>
  <c r="EP216" i="5"/>
  <c r="EP656" i="5"/>
  <c r="EP1184" i="5"/>
  <c r="EP658" i="5"/>
  <c r="EP140" i="5"/>
  <c r="ER687" i="5"/>
  <c r="EQ1467" i="5" l="1"/>
  <c r="EQ1292" i="5" s="1"/>
  <c r="EQ1290" i="5" s="1"/>
  <c r="EQ1286" i="5"/>
  <c r="EQ1234" i="5"/>
  <c r="EQ1253" i="5"/>
  <c r="EQ1229" i="5"/>
  <c r="EP61" i="5"/>
  <c r="EP217" i="5"/>
  <c r="EP1186" i="5"/>
  <c r="EP132" i="5"/>
  <c r="EP657" i="5"/>
  <c r="EP659" i="5" s="1"/>
  <c r="EP62" i="5"/>
  <c r="ER754" i="5"/>
  <c r="ER753" i="5"/>
  <c r="EQ1287" i="5" l="1"/>
  <c r="EQ1285" i="5" s="1"/>
  <c r="EQ1284" i="5" s="1"/>
  <c r="EQ1254" i="5"/>
  <c r="EQ1259" i="5"/>
  <c r="EP63" i="5"/>
  <c r="EQ214" i="5"/>
  <c r="EP248" i="5"/>
  <c r="EP225" i="5"/>
  <c r="EQ622" i="5"/>
  <c r="EP247" i="5"/>
  <c r="EQ1182" i="5"/>
  <c r="EP133" i="5"/>
  <c r="EP55" i="5"/>
  <c r="ER695" i="5"/>
  <c r="ER1151" i="5"/>
  <c r="ER696" i="5"/>
  <c r="ER1183" i="5"/>
  <c r="ER758" i="5"/>
  <c r="EQ1235" i="5"/>
  <c r="EQ1230" i="5"/>
  <c r="EP249" i="5" l="1"/>
  <c r="EP256" i="5" s="1"/>
  <c r="EQ1192" i="5"/>
  <c r="EQ691" i="5"/>
  <c r="EQ625" i="5"/>
  <c r="EQ635" i="5" s="1"/>
  <c r="EQ641" i="5" s="1"/>
  <c r="EQ645" i="5" s="1"/>
  <c r="EP136" i="5"/>
  <c r="EP143" i="5"/>
  <c r="EP56" i="5"/>
  <c r="EP66" i="5" s="1"/>
  <c r="ER129" i="5"/>
  <c r="EQ1283" i="5"/>
  <c r="ER1227" i="5"/>
  <c r="EQ1236" i="5"/>
  <c r="EQ1475" i="5" s="1"/>
  <c r="EQ1473" i="5" s="1"/>
  <c r="EQ1477" i="5" s="1"/>
  <c r="EQ1260" i="5"/>
  <c r="EQ1255" i="5"/>
  <c r="DX72" i="5" l="1"/>
  <c r="EQ697" i="5"/>
  <c r="EQ1109" i="5"/>
  <c r="EQ1115" i="5" s="1"/>
  <c r="EQ1108" i="5"/>
  <c r="EQ1114" i="5" s="1"/>
  <c r="EQ986" i="5"/>
  <c r="EQ992" i="5" s="1"/>
  <c r="EQ985" i="5"/>
  <c r="EQ991" i="5" s="1"/>
  <c r="EP137" i="5"/>
  <c r="ER54" i="5"/>
  <c r="EQ1280" i="5"/>
  <c r="ER1233" i="5"/>
  <c r="EQ1479" i="5"/>
  <c r="EQ1478" i="5"/>
  <c r="EQ1486" i="5" s="1"/>
  <c r="EQ183" i="5"/>
  <c r="ER1252" i="5"/>
  <c r="EQ1261" i="5"/>
  <c r="EQ222" i="5" s="1"/>
  <c r="EQ699" i="5" l="1"/>
  <c r="EQ1116" i="5"/>
  <c r="EQ123" i="5"/>
  <c r="EQ649" i="5"/>
  <c r="EQ113" i="5"/>
  <c r="EQ993" i="5"/>
  <c r="EQ647" i="5"/>
  <c r="EQ112" i="5"/>
  <c r="EP141" i="5"/>
  <c r="EQ1297" i="5"/>
  <c r="EQ1267" i="5"/>
  <c r="EQ184" i="5"/>
  <c r="ER1258" i="5"/>
  <c r="EQ236" i="5" l="1"/>
  <c r="ER1113" i="5"/>
  <c r="EQ234" i="5"/>
  <c r="ER990" i="5"/>
  <c r="EQ650" i="5"/>
  <c r="EP661" i="5"/>
  <c r="EQ135" i="5"/>
  <c r="EQ1298" i="5"/>
  <c r="EQ1302" i="5"/>
  <c r="EQ203" i="5"/>
  <c r="ER1111" i="5" l="1"/>
  <c r="ER1122" i="5" s="1"/>
  <c r="ER1119" i="5"/>
  <c r="ER996" i="5"/>
  <c r="EQ931" i="5"/>
  <c r="EQ933" i="5" s="1"/>
  <c r="EQ211" i="5"/>
  <c r="ER201" i="5" l="1"/>
  <c r="ER1128" i="5"/>
  <c r="ER117" i="5"/>
  <c r="ER122" i="5"/>
  <c r="ER202" i="5"/>
  <c r="ER1127" i="5"/>
  <c r="ER194" i="5"/>
  <c r="ER111" i="5"/>
  <c r="ER648" i="5"/>
  <c r="ER1004" i="5"/>
  <c r="EQ215" i="5"/>
  <c r="ER1129" i="5" l="1"/>
  <c r="ER1135" i="5" l="1"/>
  <c r="EQ937" i="5"/>
  <c r="EQ938" i="5" l="1"/>
  <c r="EQ940" i="5" s="1"/>
  <c r="ER936" i="5" l="1"/>
  <c r="EQ942" i="5" l="1"/>
  <c r="EQ909" i="5" l="1"/>
  <c r="EQ107" i="5" l="1"/>
  <c r="EQ651" i="5"/>
  <c r="EQ910" i="5"/>
  <c r="EQ652" i="5" l="1"/>
  <c r="EQ233" i="5"/>
  <c r="ER904" i="5"/>
  <c r="ER988" i="5" l="1"/>
  <c r="ER999" i="5" s="1"/>
  <c r="ER898" i="5"/>
  <c r="ER950" i="5"/>
  <c r="ER103" i="5" s="1"/>
  <c r="EQ1167" i="5"/>
  <c r="EQ1169" i="5" s="1"/>
  <c r="ER901" i="5"/>
  <c r="ER949" i="5"/>
  <c r="ER929" i="5"/>
  <c r="ER907" i="5"/>
  <c r="ER627" i="5" l="1"/>
  <c r="ER192" i="5"/>
  <c r="EQ1173" i="5"/>
  <c r="EQ1170" i="5"/>
  <c r="EQ1171" i="5" s="1"/>
  <c r="EQ1154" i="5" s="1"/>
  <c r="ER104" i="5"/>
  <c r="ER1207" i="5"/>
  <c r="ER626" i="5"/>
  <c r="ER189" i="5"/>
  <c r="ER105" i="5"/>
  <c r="ER1002" i="5"/>
  <c r="ER646" i="5"/>
  <c r="ER190" i="5"/>
  <c r="ER101" i="5"/>
  <c r="ER1005" i="5"/>
  <c r="ER191" i="5"/>
  <c r="ER102" i="5"/>
  <c r="ER1003" i="5"/>
  <c r="ER968" i="5"/>
  <c r="ER973" i="5" s="1"/>
  <c r="ER958" i="5"/>
  <c r="ER961" i="5" s="1"/>
  <c r="ER912" i="5"/>
  <c r="ER908" i="5"/>
  <c r="ER106" i="5" l="1"/>
  <c r="ER638" i="5"/>
  <c r="EQ1153" i="5"/>
  <c r="EQ654" i="5"/>
  <c r="EQ130" i="5"/>
  <c r="EQ653" i="5"/>
  <c r="EQ131" i="5"/>
  <c r="ER1006" i="5"/>
  <c r="ER110" i="5"/>
  <c r="ER643" i="5"/>
  <c r="ER974" i="5"/>
  <c r="ER914" i="5"/>
  <c r="ER951" i="5"/>
  <c r="EQ1155" i="5" l="1"/>
  <c r="EQ59" i="5"/>
  <c r="EQ655" i="5"/>
  <c r="EQ60" i="5"/>
  <c r="ER226" i="5"/>
  <c r="ES966" i="5"/>
  <c r="ES970" i="5"/>
  <c r="ER628" i="5"/>
  <c r="ER195" i="5"/>
  <c r="ER114" i="5"/>
  <c r="ER1150" i="5" l="1"/>
  <c r="EQ237" i="5"/>
  <c r="EQ1189" i="5"/>
  <c r="ES972" i="5"/>
  <c r="ES971" i="5"/>
  <c r="ES976" i="5"/>
  <c r="ER1164" i="5" l="1"/>
  <c r="ER1160" i="5"/>
  <c r="EQ262" i="5"/>
  <c r="EQ1191" i="5"/>
  <c r="ES642" i="5"/>
  <c r="ES109" i="5"/>
  <c r="ES712" i="5"/>
  <c r="ES679" i="5"/>
  <c r="ES644" i="5"/>
  <c r="ER193" i="5" l="1"/>
  <c r="ER1152" i="5"/>
  <c r="ER1208" i="5"/>
  <c r="EQ1193" i="5"/>
  <c r="EQ1196" i="5" s="1"/>
  <c r="EQ1185" i="5" s="1"/>
  <c r="EQ1197" i="5"/>
  <c r="ES718" i="5"/>
  <c r="ES720" i="5" s="1"/>
  <c r="ES108" i="5"/>
  <c r="ES685" i="5"/>
  <c r="ER1291" i="5" l="1"/>
  <c r="ER1228" i="5"/>
  <c r="EQ139" i="5"/>
  <c r="EQ216" i="5"/>
  <c r="EQ656" i="5"/>
  <c r="EQ1184" i="5"/>
  <c r="EQ658" i="5"/>
  <c r="EQ140" i="5"/>
  <c r="ES687" i="5"/>
  <c r="ER1467" i="5" l="1"/>
  <c r="ER1292" i="5" s="1"/>
  <c r="ER1290" i="5" s="1"/>
  <c r="ER1286" i="5"/>
  <c r="ER1234" i="5"/>
  <c r="ER1253" i="5"/>
  <c r="ER1229" i="5"/>
  <c r="EQ61" i="5"/>
  <c r="EQ217" i="5"/>
  <c r="EQ1186" i="5"/>
  <c r="EQ132" i="5"/>
  <c r="EQ657" i="5"/>
  <c r="EQ659" i="5" s="1"/>
  <c r="EQ62" i="5"/>
  <c r="ES754" i="5"/>
  <c r="ES753" i="5"/>
  <c r="ER1287" i="5" l="1"/>
  <c r="ER1285" i="5" s="1"/>
  <c r="ER1284" i="5" s="1"/>
  <c r="ER1254" i="5"/>
  <c r="ER1259" i="5"/>
  <c r="EQ63" i="5"/>
  <c r="ER214" i="5"/>
  <c r="EQ248" i="5"/>
  <c r="EQ225" i="5"/>
  <c r="ER622" i="5"/>
  <c r="EQ247" i="5"/>
  <c r="ER1182" i="5"/>
  <c r="EQ133" i="5"/>
  <c r="EQ55" i="5"/>
  <c r="ES695" i="5"/>
  <c r="ES1151" i="5"/>
  <c r="ES696" i="5"/>
  <c r="ES1183" i="5"/>
  <c r="ES758" i="5"/>
  <c r="ER1235" i="5"/>
  <c r="ER1230" i="5"/>
  <c r="EQ249" i="5" l="1"/>
  <c r="EQ256" i="5" s="1"/>
  <c r="ER1192" i="5"/>
  <c r="ER691" i="5"/>
  <c r="ER625" i="5"/>
  <c r="ER635" i="5" s="1"/>
  <c r="ER641" i="5" s="1"/>
  <c r="ER645" i="5" s="1"/>
  <c r="EQ143" i="5"/>
  <c r="EQ136" i="5"/>
  <c r="EQ56" i="5"/>
  <c r="EQ66" i="5" s="1"/>
  <c r="ES129" i="5"/>
  <c r="ER1283" i="5"/>
  <c r="ES1227" i="5"/>
  <c r="ER1236" i="5"/>
  <c r="ER1475" i="5" s="1"/>
  <c r="ER1473" i="5" s="1"/>
  <c r="ER1477" i="5" s="1"/>
  <c r="ER1260" i="5"/>
  <c r="ER1255" i="5"/>
  <c r="DY72" i="5" l="1"/>
  <c r="ER697" i="5"/>
  <c r="ER1109" i="5"/>
  <c r="ER1115" i="5" s="1"/>
  <c r="ER1108" i="5"/>
  <c r="ER1114" i="5" s="1"/>
  <c r="ER986" i="5"/>
  <c r="ER992" i="5" s="1"/>
  <c r="ER985" i="5"/>
  <c r="ER991" i="5" s="1"/>
  <c r="EQ137" i="5"/>
  <c r="ES54" i="5"/>
  <c r="ER1280" i="5"/>
  <c r="ES1233" i="5"/>
  <c r="ER1479" i="5"/>
  <c r="ER1478" i="5"/>
  <c r="ER1486" i="5" s="1"/>
  <c r="ER183" i="5"/>
  <c r="ES1252" i="5"/>
  <c r="ER1261" i="5"/>
  <c r="ER222" i="5" s="1"/>
  <c r="ER699" i="5" l="1"/>
  <c r="ER1116" i="5"/>
  <c r="ER123" i="5"/>
  <c r="ER649" i="5"/>
  <c r="ER113" i="5"/>
  <c r="ER993" i="5"/>
  <c r="ER647" i="5"/>
  <c r="ER112" i="5"/>
  <c r="EQ141" i="5"/>
  <c r="ER1297" i="5"/>
  <c r="ER1267" i="5"/>
  <c r="ER184" i="5"/>
  <c r="ES1258" i="5"/>
  <c r="ER236" i="5" l="1"/>
  <c r="ES1113" i="5"/>
  <c r="ER234" i="5"/>
  <c r="ES990" i="5"/>
  <c r="ER650" i="5"/>
  <c r="EQ661" i="5"/>
  <c r="ER135" i="5"/>
  <c r="ER1298" i="5"/>
  <c r="ER1302" i="5"/>
  <c r="ER203" i="5"/>
  <c r="ES1111" i="5" l="1"/>
  <c r="ES1122" i="5" s="1"/>
  <c r="ES1119" i="5"/>
  <c r="ES996" i="5"/>
  <c r="ER931" i="5"/>
  <c r="ER933" i="5" s="1"/>
  <c r="ER211" i="5"/>
  <c r="ES201" i="5" l="1"/>
  <c r="ES1128" i="5"/>
  <c r="ES117" i="5"/>
  <c r="ES122" i="5"/>
  <c r="ES202" i="5"/>
  <c r="ES1127" i="5"/>
  <c r="ES111" i="5"/>
  <c r="ES194" i="5"/>
  <c r="ES648" i="5"/>
  <c r="ES1004" i="5"/>
  <c r="ER215" i="5"/>
  <c r="ES1129" i="5" l="1"/>
  <c r="ES1133" i="5" l="1"/>
  <c r="EQ1133" i="5"/>
  <c r="EP1133" i="5"/>
  <c r="ER1133" i="5"/>
  <c r="ES1135" i="5"/>
  <c r="ER937" i="5"/>
  <c r="ES1139" i="5" l="1"/>
  <c r="ES1138" i="5"/>
  <c r="ES1143" i="5" s="1"/>
  <c r="EQ1138" i="5"/>
  <c r="EQ1143" i="5" s="1"/>
  <c r="EQ1139" i="5"/>
  <c r="EP1139" i="5"/>
  <c r="EP1138" i="5"/>
  <c r="ER1139" i="5"/>
  <c r="ER1138" i="5"/>
  <c r="ER1143" i="5" s="1"/>
  <c r="ER938" i="5"/>
  <c r="ER940" i="5" s="1"/>
  <c r="EP1143" i="5" l="1"/>
  <c r="ES936" i="5"/>
  <c r="ER942" i="5" l="1"/>
  <c r="ER909" i="5" l="1"/>
  <c r="ER651" i="5" l="1"/>
  <c r="ER107" i="5"/>
  <c r="ER910" i="5"/>
  <c r="ER652" i="5" l="1"/>
  <c r="ES904" i="5"/>
  <c r="ER233" i="5"/>
  <c r="ES988" i="5" l="1"/>
  <c r="ES999" i="5" s="1"/>
  <c r="ES898" i="5"/>
  <c r="ES950" i="5"/>
  <c r="ES103" i="5" s="1"/>
  <c r="ER1167" i="5"/>
  <c r="ER1169" i="5" s="1"/>
  <c r="ES901" i="5"/>
  <c r="ES949" i="5"/>
  <c r="ES929" i="5"/>
  <c r="ES907" i="5"/>
  <c r="ES627" i="5" l="1"/>
  <c r="ES192" i="5"/>
  <c r="ER1173" i="5"/>
  <c r="ER1170" i="5"/>
  <c r="ER1171" i="5" s="1"/>
  <c r="ER1154" i="5" s="1"/>
  <c r="ES104" i="5"/>
  <c r="ES1207" i="5"/>
  <c r="ES626" i="5"/>
  <c r="ES189" i="5"/>
  <c r="ES105" i="5"/>
  <c r="ES1002" i="5"/>
  <c r="ES646" i="5"/>
  <c r="ES190" i="5"/>
  <c r="ES101" i="5"/>
  <c r="ES1005" i="5"/>
  <c r="ES191" i="5"/>
  <c r="ES102" i="5"/>
  <c r="ES1003" i="5"/>
  <c r="ES968" i="5"/>
  <c r="ES973" i="5" s="1"/>
  <c r="ES958" i="5"/>
  <c r="ES961" i="5" s="1"/>
  <c r="ES912" i="5"/>
  <c r="ES908" i="5"/>
  <c r="ER1153" i="5" l="1"/>
  <c r="ER654" i="5"/>
  <c r="ER130" i="5"/>
  <c r="ER653" i="5"/>
  <c r="ER131" i="5"/>
  <c r="ES1006" i="5"/>
  <c r="ES110" i="5"/>
  <c r="ES643" i="5"/>
  <c r="ES974" i="5"/>
  <c r="ES914" i="5"/>
  <c r="ES951" i="5"/>
  <c r="ES638" i="5"/>
  <c r="ES106" i="5"/>
  <c r="ER1155" i="5" l="1"/>
  <c r="ER59" i="5"/>
  <c r="ER655" i="5"/>
  <c r="ER60" i="5"/>
  <c r="ER1010" i="5"/>
  <c r="EP1010" i="5"/>
  <c r="EQ1010" i="5"/>
  <c r="ES1010" i="5"/>
  <c r="ES226" i="5"/>
  <c r="ET966" i="5"/>
  <c r="ET970" i="5"/>
  <c r="ES628" i="5"/>
  <c r="ES195" i="5"/>
  <c r="ES114" i="5"/>
  <c r="ES1012" i="5" l="1"/>
  <c r="ES1017" i="5" s="1"/>
  <c r="ES1013" i="5"/>
  <c r="EQ1012" i="5"/>
  <c r="EQ1017" i="5" s="1"/>
  <c r="EQ1013" i="5"/>
  <c r="EP1012" i="5"/>
  <c r="EP1013" i="5"/>
  <c r="ER1012" i="5"/>
  <c r="ER1017" i="5" s="1"/>
  <c r="ER1013" i="5"/>
  <c r="ES1150" i="5"/>
  <c r="ER237" i="5"/>
  <c r="ER1189" i="5"/>
  <c r="ET972" i="5"/>
  <c r="ET971" i="5"/>
  <c r="ET976" i="5"/>
  <c r="ES1164" i="5" l="1"/>
  <c r="ES1160" i="5"/>
  <c r="ER262" i="5"/>
  <c r="ER1191" i="5"/>
  <c r="EP1017" i="5"/>
  <c r="ET642" i="5"/>
  <c r="ET109" i="5"/>
  <c r="ET712" i="5"/>
  <c r="ET679" i="5"/>
  <c r="ET644" i="5"/>
  <c r="ES193" i="5" l="1"/>
  <c r="ES1152" i="5"/>
  <c r="ES1208" i="5"/>
  <c r="ER1193" i="5"/>
  <c r="ER1196" i="5" s="1"/>
  <c r="ER1185" i="5" s="1"/>
  <c r="ER1197" i="5"/>
  <c r="ET718" i="5"/>
  <c r="ET720" i="5" s="1"/>
  <c r="ET108" i="5"/>
  <c r="ET685" i="5"/>
  <c r="ES1291" i="5" l="1"/>
  <c r="ES1228" i="5"/>
  <c r="ER139" i="5"/>
  <c r="ER216" i="5"/>
  <c r="ER656" i="5"/>
  <c r="ER1184" i="5"/>
  <c r="ER658" i="5"/>
  <c r="ER140" i="5"/>
  <c r="ET687" i="5"/>
  <c r="ES1467" i="5" l="1"/>
  <c r="ES1292" i="5" s="1"/>
  <c r="ES1290" i="5" s="1"/>
  <c r="ES1286" i="5"/>
  <c r="AR1310" i="5"/>
  <c r="ES1234" i="5"/>
  <c r="ES1253" i="5"/>
  <c r="ES1229" i="5"/>
  <c r="ER61" i="5"/>
  <c r="ER217" i="5"/>
  <c r="ER1186" i="5"/>
  <c r="ER132" i="5"/>
  <c r="ER657" i="5"/>
  <c r="ER659" i="5" s="1"/>
  <c r="ER62" i="5"/>
  <c r="ET754" i="5"/>
  <c r="ET753" i="5"/>
  <c r="ES1235" i="5" l="1"/>
  <c r="ES1283" i="5" s="1"/>
  <c r="ES1230" i="5"/>
  <c r="AR1311" i="5"/>
  <c r="AR1309" i="5" s="1"/>
  <c r="ES1287" i="5"/>
  <c r="ES1285" i="5" s="1"/>
  <c r="ES1284" i="5" s="1"/>
  <c r="ES1254" i="5"/>
  <c r="ES1259" i="5"/>
  <c r="ER63" i="5"/>
  <c r="ES214" i="5"/>
  <c r="ER248" i="5"/>
  <c r="ER225" i="5"/>
  <c r="ES622" i="5"/>
  <c r="ER247" i="5"/>
  <c r="ES1182" i="5"/>
  <c r="ER133" i="5"/>
  <c r="ER55" i="5"/>
  <c r="ET695" i="5"/>
  <c r="ET1151" i="5"/>
  <c r="ET696" i="5"/>
  <c r="ET1183" i="5"/>
  <c r="ET758" i="5"/>
  <c r="ER249" i="5" l="1"/>
  <c r="ER256" i="5" s="1"/>
  <c r="ET1227" i="5"/>
  <c r="ET1233" i="5" s="1"/>
  <c r="ES1236" i="5"/>
  <c r="ES1475" i="5" s="1"/>
  <c r="ES1473" i="5" s="1"/>
  <c r="ES1477" i="5" s="1"/>
  <c r="AR1308" i="5"/>
  <c r="ES1280" i="5"/>
  <c r="ES1192" i="5"/>
  <c r="ES691" i="5"/>
  <c r="ES625" i="5"/>
  <c r="ES635" i="5" s="1"/>
  <c r="ES641" i="5" s="1"/>
  <c r="ES645" i="5" s="1"/>
  <c r="ER143" i="5"/>
  <c r="ER136" i="5"/>
  <c r="ER56" i="5"/>
  <c r="ER66" i="5" s="1"/>
  <c r="ET129" i="5"/>
  <c r="ES1260" i="5"/>
  <c r="ES1255" i="5"/>
  <c r="DZ72" i="5" l="1"/>
  <c r="ES1479" i="5"/>
  <c r="ES1478" i="5"/>
  <c r="ES1486" i="5" s="1"/>
  <c r="AR1305" i="5"/>
  <c r="ES1297" i="5"/>
  <c r="ES1267" i="5"/>
  <c r="ES697" i="5"/>
  <c r="ES1109" i="5"/>
  <c r="ES1115" i="5" s="1"/>
  <c r="ES1108" i="5"/>
  <c r="ES1114" i="5" s="1"/>
  <c r="ES986" i="5"/>
  <c r="ES992" i="5" s="1"/>
  <c r="ES985" i="5"/>
  <c r="ES991" i="5" s="1"/>
  <c r="ER137" i="5"/>
  <c r="ET54" i="5"/>
  <c r="ES183" i="5"/>
  <c r="ET1252" i="5"/>
  <c r="ES1261" i="5"/>
  <c r="ES222" i="5" s="1"/>
  <c r="AR1325" i="5" l="1"/>
  <c r="AR1316" i="5"/>
  <c r="ES1298" i="5"/>
  <c r="ES1302" i="5"/>
  <c r="ES699" i="5"/>
  <c r="ES1116" i="5"/>
  <c r="ES123" i="5"/>
  <c r="ES649" i="5"/>
  <c r="ES113" i="5"/>
  <c r="ES993" i="5"/>
  <c r="ES647" i="5"/>
  <c r="ES112" i="5"/>
  <c r="ER141" i="5"/>
  <c r="ES184" i="5"/>
  <c r="ET1258" i="5"/>
  <c r="AZ1407" i="5" l="1"/>
  <c r="AY1407" i="5"/>
  <c r="AX1407" i="5"/>
  <c r="AW1407" i="5"/>
  <c r="AV1407" i="5"/>
  <c r="AU1407" i="5"/>
  <c r="AT1407" i="5"/>
  <c r="AS1407" i="5"/>
  <c r="ES236" i="5"/>
  <c r="ET1113" i="5"/>
  <c r="ES234" i="5"/>
  <c r="ET990" i="5"/>
  <c r="ES650" i="5"/>
  <c r="ER661" i="5"/>
  <c r="ES135" i="5"/>
  <c r="ES203" i="5"/>
  <c r="AS1361" i="5" l="1"/>
  <c r="ET1111" i="5"/>
  <c r="ET1122" i="5" s="1"/>
  <c r="ET1119" i="5"/>
  <c r="ET996" i="5"/>
  <c r="ES931" i="5"/>
  <c r="ES933" i="5" s="1"/>
  <c r="ES211" i="5"/>
  <c r="ET201" i="5" l="1"/>
  <c r="ET1128" i="5"/>
  <c r="ET117" i="5"/>
  <c r="ET122" i="5"/>
  <c r="ET202" i="5"/>
  <c r="ET1127" i="5"/>
  <c r="ET111" i="5"/>
  <c r="ET194" i="5"/>
  <c r="ET648" i="5"/>
  <c r="ET1004" i="5"/>
  <c r="ES215" i="5"/>
  <c r="ET1129" i="5" l="1"/>
  <c r="ET1135" i="5" l="1"/>
  <c r="ES937" i="5"/>
  <c r="ES938" i="5" l="1"/>
  <c r="ES940" i="5" s="1"/>
  <c r="ET936" i="5" l="1"/>
  <c r="ES942" i="5" l="1"/>
  <c r="ES909" i="5" l="1"/>
  <c r="ES107" i="5" l="1"/>
  <c r="ES651" i="5"/>
  <c r="ES910" i="5"/>
  <c r="ES652" i="5" l="1"/>
  <c r="ES233" i="5"/>
  <c r="ET904" i="5"/>
  <c r="ET988" i="5" l="1"/>
  <c r="ET999" i="5" s="1"/>
  <c r="ET898" i="5"/>
  <c r="ET950" i="5"/>
  <c r="ET103" i="5" s="1"/>
  <c r="ES1167" i="5"/>
  <c r="ES1169" i="5" s="1"/>
  <c r="ET901" i="5"/>
  <c r="ET949" i="5"/>
  <c r="ET929" i="5"/>
  <c r="ET907" i="5"/>
  <c r="ET627" i="5" l="1"/>
  <c r="ET192" i="5"/>
  <c r="ES1173" i="5"/>
  <c r="ES1170" i="5"/>
  <c r="ES1171" i="5" s="1"/>
  <c r="ES1154" i="5" s="1"/>
  <c r="ET104" i="5"/>
  <c r="ET1207" i="5"/>
  <c r="ET626" i="5"/>
  <c r="ET189" i="5"/>
  <c r="ET105" i="5"/>
  <c r="ET1002" i="5"/>
  <c r="ET646" i="5"/>
  <c r="ET190" i="5"/>
  <c r="ET101" i="5"/>
  <c r="ET1005" i="5"/>
  <c r="ET191" i="5"/>
  <c r="ET102" i="5"/>
  <c r="ET1003" i="5"/>
  <c r="ET968" i="5"/>
  <c r="ET973" i="5" s="1"/>
  <c r="ET958" i="5"/>
  <c r="ET961" i="5" s="1"/>
  <c r="ET912" i="5"/>
  <c r="ET908" i="5"/>
  <c r="ES1153" i="5" l="1"/>
  <c r="ES654" i="5"/>
  <c r="ES130" i="5"/>
  <c r="ES653" i="5"/>
  <c r="ES131" i="5"/>
  <c r="ET1006" i="5"/>
  <c r="ET110" i="5"/>
  <c r="ET643" i="5"/>
  <c r="ET974" i="5"/>
  <c r="ET914" i="5"/>
  <c r="ET951" i="5"/>
  <c r="ET638" i="5"/>
  <c r="ET106" i="5"/>
  <c r="ES1155" i="5" l="1"/>
  <c r="ES59" i="5"/>
  <c r="ES655" i="5"/>
  <c r="ES60" i="5"/>
  <c r="ET226" i="5"/>
  <c r="EU966" i="5"/>
  <c r="EU970" i="5"/>
  <c r="ET628" i="5"/>
  <c r="ET195" i="5"/>
  <c r="ET114" i="5"/>
  <c r="ET1150" i="5" l="1"/>
  <c r="ES237" i="5"/>
  <c r="ES1189" i="5"/>
  <c r="EU972" i="5"/>
  <c r="EU971" i="5"/>
  <c r="EU976" i="5"/>
  <c r="ET1164" i="5" l="1"/>
  <c r="ET1160" i="5"/>
  <c r="ES262" i="5"/>
  <c r="ES1191" i="5"/>
  <c r="EU642" i="5"/>
  <c r="EU109" i="5"/>
  <c r="EU712" i="5"/>
  <c r="EU679" i="5"/>
  <c r="EU644" i="5"/>
  <c r="ET193" i="5" l="1"/>
  <c r="ET1152" i="5"/>
  <c r="ET1208" i="5"/>
  <c r="ES1193" i="5"/>
  <c r="ES1196" i="5" s="1"/>
  <c r="ES1185" i="5" s="1"/>
  <c r="ES1197" i="5"/>
  <c r="EU718" i="5"/>
  <c r="EU720" i="5" s="1"/>
  <c r="EU108" i="5"/>
  <c r="EU685" i="5"/>
  <c r="ET1291" i="5" l="1"/>
  <c r="ET1228" i="5"/>
  <c r="ES139" i="5"/>
  <c r="ES216" i="5"/>
  <c r="ES656" i="5"/>
  <c r="ES1184" i="5"/>
  <c r="ES658" i="5"/>
  <c r="ES140" i="5"/>
  <c r="EU687" i="5"/>
  <c r="ET1467" i="5" l="1"/>
  <c r="ET1292" i="5" s="1"/>
  <c r="ET1290" i="5" s="1"/>
  <c r="ET1286" i="5"/>
  <c r="ET1234" i="5"/>
  <c r="ET1253" i="5"/>
  <c r="ET1229" i="5"/>
  <c r="ES61" i="5"/>
  <c r="ES217" i="5"/>
  <c r="ES1186" i="5"/>
  <c r="ES132" i="5"/>
  <c r="ES657" i="5"/>
  <c r="ES659" i="5" s="1"/>
  <c r="ES62" i="5"/>
  <c r="EU754" i="5"/>
  <c r="EU753" i="5"/>
  <c r="ET1287" i="5" l="1"/>
  <c r="ET1285" i="5" s="1"/>
  <c r="ET1284" i="5" s="1"/>
  <c r="ET1254" i="5"/>
  <c r="ET1259" i="5"/>
  <c r="ES63" i="5"/>
  <c r="ET214" i="5"/>
  <c r="ES248" i="5"/>
  <c r="ES225" i="5"/>
  <c r="ET622" i="5"/>
  <c r="ES247" i="5"/>
  <c r="ET1182" i="5"/>
  <c r="ES133" i="5"/>
  <c r="ES55" i="5"/>
  <c r="EU695" i="5"/>
  <c r="EU1151" i="5"/>
  <c r="EU696" i="5"/>
  <c r="EU1183" i="5"/>
  <c r="EU758" i="5"/>
  <c r="ET1235" i="5"/>
  <c r="ET1230" i="5"/>
  <c r="ET1192" i="5" l="1"/>
  <c r="ET691" i="5"/>
  <c r="ET625" i="5"/>
  <c r="ET635" i="5" s="1"/>
  <c r="ET641" i="5" s="1"/>
  <c r="ET645" i="5" s="1"/>
  <c r="ES136" i="5"/>
  <c r="ES143" i="5"/>
  <c r="ES56" i="5"/>
  <c r="ES66" i="5" s="1"/>
  <c r="EU129" i="5"/>
  <c r="ET1283" i="5"/>
  <c r="EU1227" i="5"/>
  <c r="ET1236" i="5"/>
  <c r="ET1475" i="5" s="1"/>
  <c r="ET1473" i="5" s="1"/>
  <c r="ET1477" i="5" s="1"/>
  <c r="ES249" i="5"/>
  <c r="ET1260" i="5"/>
  <c r="ET1255" i="5"/>
  <c r="EA72" i="5" l="1"/>
  <c r="ET697" i="5"/>
  <c r="ET1109" i="5"/>
  <c r="ET1115" i="5" s="1"/>
  <c r="ET1108" i="5"/>
  <c r="ET1114" i="5" s="1"/>
  <c r="ET986" i="5"/>
  <c r="ET992" i="5" s="1"/>
  <c r="ET985" i="5"/>
  <c r="ET991" i="5" s="1"/>
  <c r="ES137" i="5"/>
  <c r="EU54" i="5"/>
  <c r="ET1280" i="5"/>
  <c r="EU1233" i="5"/>
  <c r="ET1479" i="5"/>
  <c r="ET1478" i="5"/>
  <c r="ET1486" i="5" s="1"/>
  <c r="ES256" i="5"/>
  <c r="ET183" i="5"/>
  <c r="EU1252" i="5"/>
  <c r="ET1261" i="5"/>
  <c r="ET222" i="5" s="1"/>
  <c r="ET699" i="5" l="1"/>
  <c r="ET1116" i="5"/>
  <c r="ET123" i="5"/>
  <c r="ET649" i="5"/>
  <c r="ET113" i="5"/>
  <c r="ET993" i="5"/>
  <c r="ET647" i="5"/>
  <c r="ET112" i="5"/>
  <c r="ES141" i="5"/>
  <c r="ET1267" i="5"/>
  <c r="ET1297" i="5"/>
  <c r="ET184" i="5"/>
  <c r="EU1258" i="5"/>
  <c r="ET236" i="5" l="1"/>
  <c r="EU1113" i="5"/>
  <c r="ET234" i="5"/>
  <c r="EU990" i="5"/>
  <c r="ET650" i="5"/>
  <c r="ES661" i="5"/>
  <c r="ET135" i="5"/>
  <c r="ET1298" i="5"/>
  <c r="ET1302" i="5"/>
  <c r="ET203" i="5"/>
  <c r="EU1111" i="5" l="1"/>
  <c r="EU1122" i="5" s="1"/>
  <c r="EU1119" i="5"/>
  <c r="EU996" i="5"/>
  <c r="ET931" i="5"/>
  <c r="ET933" i="5" s="1"/>
  <c r="ET211" i="5"/>
  <c r="EU201" i="5" l="1"/>
  <c r="EU1128" i="5"/>
  <c r="EU117" i="5"/>
  <c r="EU122" i="5"/>
  <c r="EU202" i="5"/>
  <c r="EU1127" i="5"/>
  <c r="EU111" i="5"/>
  <c r="EU194" i="5"/>
  <c r="EU648" i="5"/>
  <c r="EU1004" i="5"/>
  <c r="ET215" i="5"/>
  <c r="EU1129" i="5" l="1"/>
  <c r="EU1135" i="5" l="1"/>
  <c r="ET937" i="5"/>
  <c r="ET938" i="5" l="1"/>
  <c r="ET940" i="5" s="1"/>
  <c r="EU936" i="5" l="1"/>
  <c r="ET942" i="5" l="1"/>
  <c r="ET909" i="5" l="1"/>
  <c r="ET107" i="5" l="1"/>
  <c r="ET651" i="5"/>
  <c r="ET910" i="5"/>
  <c r="ET652" i="5" l="1"/>
  <c r="ET233" i="5"/>
  <c r="EU904" i="5"/>
  <c r="EU988" i="5" l="1"/>
  <c r="EU999" i="5" s="1"/>
  <c r="EU898" i="5"/>
  <c r="EU950" i="5"/>
  <c r="EU103" i="5" s="1"/>
  <c r="ET1167" i="5"/>
  <c r="ET1169" i="5" s="1"/>
  <c r="EU901" i="5"/>
  <c r="EU949" i="5"/>
  <c r="EU929" i="5"/>
  <c r="EU907" i="5"/>
  <c r="EU627" i="5" l="1"/>
  <c r="EU192" i="5"/>
  <c r="ET1173" i="5"/>
  <c r="ET1170" i="5"/>
  <c r="ET1171" i="5" s="1"/>
  <c r="ET1154" i="5" s="1"/>
  <c r="EU104" i="5"/>
  <c r="EU1207" i="5"/>
  <c r="EU626" i="5"/>
  <c r="EU189" i="5"/>
  <c r="EU105" i="5"/>
  <c r="EU1002" i="5"/>
  <c r="EU646" i="5"/>
  <c r="EU190" i="5"/>
  <c r="EU101" i="5"/>
  <c r="EU1005" i="5"/>
  <c r="EU191" i="5"/>
  <c r="EU102" i="5"/>
  <c r="EU1003" i="5"/>
  <c r="EU968" i="5"/>
  <c r="EU973" i="5" s="1"/>
  <c r="EU958" i="5"/>
  <c r="EU961" i="5" s="1"/>
  <c r="EU912" i="5"/>
  <c r="EU908" i="5"/>
  <c r="EU638" i="5" l="1"/>
  <c r="EU106" i="5"/>
  <c r="ET1153" i="5"/>
  <c r="ET654" i="5"/>
  <c r="ET130" i="5"/>
  <c r="ET653" i="5"/>
  <c r="ET131" i="5"/>
  <c r="EU1006" i="5"/>
  <c r="EU110" i="5"/>
  <c r="EU643" i="5"/>
  <c r="EU974" i="5"/>
  <c r="EU914" i="5"/>
  <c r="EU951" i="5"/>
  <c r="ET1155" i="5" l="1"/>
  <c r="ET59" i="5"/>
  <c r="ET655" i="5"/>
  <c r="ET60" i="5"/>
  <c r="EU226" i="5"/>
  <c r="EV966" i="5"/>
  <c r="EV970" i="5"/>
  <c r="EU628" i="5"/>
  <c r="EU195" i="5"/>
  <c r="EU114" i="5"/>
  <c r="EU1150" i="5" l="1"/>
  <c r="ET237" i="5"/>
  <c r="ET1189" i="5"/>
  <c r="EV972" i="5"/>
  <c r="EV971" i="5"/>
  <c r="EV976" i="5"/>
  <c r="EU1164" i="5" l="1"/>
  <c r="EU1160" i="5"/>
  <c r="ET262" i="5"/>
  <c r="ET1191" i="5"/>
  <c r="EV642" i="5"/>
  <c r="EV109" i="5"/>
  <c r="EV712" i="5"/>
  <c r="EV679" i="5"/>
  <c r="EV644" i="5"/>
  <c r="EU193" i="5" l="1"/>
  <c r="EU1152" i="5"/>
  <c r="EU1208" i="5"/>
  <c r="ET1193" i="5"/>
  <c r="ET1196" i="5" s="1"/>
  <c r="ET1185" i="5" s="1"/>
  <c r="ET1197" i="5"/>
  <c r="EV718" i="5"/>
  <c r="EV720" i="5" s="1"/>
  <c r="EV108" i="5"/>
  <c r="EV685" i="5"/>
  <c r="EU1291" i="5" l="1"/>
  <c r="EU1228" i="5"/>
  <c r="ET139" i="5"/>
  <c r="ET216" i="5"/>
  <c r="ET656" i="5"/>
  <c r="ET1184" i="5"/>
  <c r="ET658" i="5"/>
  <c r="ET140" i="5"/>
  <c r="EV687" i="5"/>
  <c r="EU1467" i="5" l="1"/>
  <c r="EU1292" i="5" s="1"/>
  <c r="EU1290" i="5" s="1"/>
  <c r="EU1286" i="5"/>
  <c r="EU1234" i="5"/>
  <c r="EU1253" i="5"/>
  <c r="EU1229" i="5"/>
  <c r="ET61" i="5"/>
  <c r="ET217" i="5"/>
  <c r="ET1186" i="5"/>
  <c r="ET132" i="5"/>
  <c r="ET657" i="5"/>
  <c r="ET659" i="5" s="1"/>
  <c r="ET62" i="5"/>
  <c r="EV754" i="5"/>
  <c r="EV753" i="5"/>
  <c r="EU1235" i="5" l="1"/>
  <c r="EU1283" i="5" s="1"/>
  <c r="EU1230" i="5"/>
  <c r="EU1287" i="5"/>
  <c r="EU1285" i="5" s="1"/>
  <c r="EU1284" i="5" s="1"/>
  <c r="EU1254" i="5"/>
  <c r="EU1259" i="5"/>
  <c r="ET63" i="5"/>
  <c r="EU214" i="5"/>
  <c r="ET248" i="5"/>
  <c r="ET225" i="5"/>
  <c r="EU622" i="5"/>
  <c r="ET247" i="5"/>
  <c r="EU1182" i="5"/>
  <c r="ET133" i="5"/>
  <c r="ET55" i="5"/>
  <c r="EV695" i="5"/>
  <c r="EV1151" i="5"/>
  <c r="EV696" i="5"/>
  <c r="EV1183" i="5"/>
  <c r="EV758" i="5"/>
  <c r="EU1236" i="5" l="1"/>
  <c r="EU1475" i="5" s="1"/>
  <c r="EU1473" i="5" s="1"/>
  <c r="EU1477" i="5" s="1"/>
  <c r="EV1227" i="5"/>
  <c r="EV1233" i="5" s="1"/>
  <c r="ET249" i="5"/>
  <c r="ET256" i="5" s="1"/>
  <c r="EU1280" i="5"/>
  <c r="EU1192" i="5"/>
  <c r="EU691" i="5"/>
  <c r="EU625" i="5"/>
  <c r="EU635" i="5" s="1"/>
  <c r="EU641" i="5" s="1"/>
  <c r="EU645" i="5" s="1"/>
  <c r="ET143" i="5"/>
  <c r="ET136" i="5"/>
  <c r="ET56" i="5"/>
  <c r="ET66" i="5" s="1"/>
  <c r="EV129" i="5"/>
  <c r="EU1260" i="5"/>
  <c r="EU1255" i="5"/>
  <c r="EB72" i="5" l="1"/>
  <c r="EU1479" i="5"/>
  <c r="EU1478" i="5"/>
  <c r="EU1486" i="5" s="1"/>
  <c r="EU1297" i="5"/>
  <c r="EU1267" i="5"/>
  <c r="EU697" i="5"/>
  <c r="EU1109" i="5"/>
  <c r="EU1115" i="5" s="1"/>
  <c r="EU1108" i="5"/>
  <c r="EU1114" i="5" s="1"/>
  <c r="EU986" i="5"/>
  <c r="EU992" i="5" s="1"/>
  <c r="EU985" i="5"/>
  <c r="EU991" i="5" s="1"/>
  <c r="ET137" i="5"/>
  <c r="EV54" i="5"/>
  <c r="EU183" i="5"/>
  <c r="EV1252" i="5"/>
  <c r="EU1261" i="5"/>
  <c r="EU222" i="5" s="1"/>
  <c r="EU1298" i="5" l="1"/>
  <c r="EU1302" i="5"/>
  <c r="EU699" i="5"/>
  <c r="EU1116" i="5"/>
  <c r="EU123" i="5"/>
  <c r="EU649" i="5"/>
  <c r="EU113" i="5"/>
  <c r="EU993" i="5"/>
  <c r="EU647" i="5"/>
  <c r="EU112" i="5"/>
  <c r="ET141" i="5"/>
  <c r="EU184" i="5"/>
  <c r="EV1258" i="5"/>
  <c r="EU236" i="5" l="1"/>
  <c r="EV1113" i="5"/>
  <c r="EU234" i="5"/>
  <c r="EV990" i="5"/>
  <c r="EU650" i="5"/>
  <c r="ET661" i="5"/>
  <c r="EU135" i="5"/>
  <c r="EU203" i="5"/>
  <c r="EV1111" i="5" l="1"/>
  <c r="EV1122" i="5" s="1"/>
  <c r="EV1119" i="5"/>
  <c r="EV996" i="5"/>
  <c r="EU931" i="5"/>
  <c r="EU933" i="5" s="1"/>
  <c r="EU211" i="5"/>
  <c r="EV201" i="5" l="1"/>
  <c r="EV1128" i="5"/>
  <c r="EV117" i="5"/>
  <c r="EV122" i="5"/>
  <c r="EV202" i="5"/>
  <c r="EV1127" i="5"/>
  <c r="EV111" i="5"/>
  <c r="EV194" i="5"/>
  <c r="EV648" i="5"/>
  <c r="EV1004" i="5"/>
  <c r="EU215" i="5"/>
  <c r="EV1129" i="5" l="1"/>
  <c r="EV1135" i="5" l="1"/>
  <c r="EU937" i="5"/>
  <c r="EU938" i="5" l="1"/>
  <c r="EU940" i="5" s="1"/>
  <c r="EV936" i="5" l="1"/>
  <c r="EU942" i="5" l="1"/>
  <c r="EU909" i="5" l="1"/>
  <c r="EU107" i="5" l="1"/>
  <c r="EU651" i="5"/>
  <c r="EU910" i="5"/>
  <c r="EU652" i="5" l="1"/>
  <c r="EU233" i="5"/>
  <c r="EV904" i="5"/>
  <c r="EV988" i="5" l="1"/>
  <c r="EV999" i="5" s="1"/>
  <c r="EV898" i="5"/>
  <c r="EV950" i="5"/>
  <c r="EV103" i="5" s="1"/>
  <c r="EU1167" i="5"/>
  <c r="EU1169" i="5" s="1"/>
  <c r="EV901" i="5"/>
  <c r="EV949" i="5"/>
  <c r="EV929" i="5"/>
  <c r="EV907" i="5"/>
  <c r="EV627" i="5" l="1"/>
  <c r="EV192" i="5"/>
  <c r="EU1173" i="5"/>
  <c r="EU1170" i="5"/>
  <c r="EU1171" i="5" s="1"/>
  <c r="EU1154" i="5" s="1"/>
  <c r="EV104" i="5"/>
  <c r="EV1207" i="5"/>
  <c r="EV626" i="5"/>
  <c r="EV189" i="5"/>
  <c r="EV105" i="5"/>
  <c r="EV1002" i="5"/>
  <c r="EV646" i="5"/>
  <c r="EV190" i="5"/>
  <c r="EV101" i="5"/>
  <c r="EV1005" i="5"/>
  <c r="EV191" i="5"/>
  <c r="EV102" i="5"/>
  <c r="EV1003" i="5"/>
  <c r="EV968" i="5"/>
  <c r="EV973" i="5" s="1"/>
  <c r="EV958" i="5"/>
  <c r="EV961" i="5" s="1"/>
  <c r="EV912" i="5"/>
  <c r="EV908" i="5"/>
  <c r="EU1153" i="5" l="1"/>
  <c r="EU654" i="5"/>
  <c r="EU130" i="5"/>
  <c r="EU653" i="5"/>
  <c r="EU131" i="5"/>
  <c r="EV1006" i="5"/>
  <c r="EV110" i="5"/>
  <c r="EV643" i="5"/>
  <c r="EV974" i="5"/>
  <c r="EV914" i="5"/>
  <c r="EV951" i="5"/>
  <c r="EV638" i="5"/>
  <c r="EV106" i="5"/>
  <c r="EU1155" i="5" l="1"/>
  <c r="EU59" i="5"/>
  <c r="EU655" i="5"/>
  <c r="EU60" i="5"/>
  <c r="EV226" i="5"/>
  <c r="EW966" i="5"/>
  <c r="EW970" i="5"/>
  <c r="EV628" i="5"/>
  <c r="EV195" i="5"/>
  <c r="EV114" i="5"/>
  <c r="EV1150" i="5" l="1"/>
  <c r="EU237" i="5"/>
  <c r="EU1189" i="5"/>
  <c r="EW972" i="5"/>
  <c r="EW971" i="5"/>
  <c r="EW976" i="5"/>
  <c r="EV1164" i="5" l="1"/>
  <c r="EV1160" i="5"/>
  <c r="EU262" i="5"/>
  <c r="EU1191" i="5"/>
  <c r="EW642" i="5"/>
  <c r="EW109" i="5"/>
  <c r="EW712" i="5"/>
  <c r="EW679" i="5"/>
  <c r="EW644" i="5"/>
  <c r="EV193" i="5" l="1"/>
  <c r="EV1152" i="5"/>
  <c r="EV1208" i="5"/>
  <c r="EU1193" i="5"/>
  <c r="EU1196" i="5" s="1"/>
  <c r="EU1185" i="5" s="1"/>
  <c r="EU1197" i="5"/>
  <c r="EW718" i="5"/>
  <c r="EW720" i="5" s="1"/>
  <c r="EW108" i="5"/>
  <c r="EW685" i="5"/>
  <c r="EV1291" i="5" l="1"/>
  <c r="EV1228" i="5"/>
  <c r="EU139" i="5"/>
  <c r="EU216" i="5"/>
  <c r="EU656" i="5"/>
  <c r="EU1184" i="5"/>
  <c r="EU658" i="5"/>
  <c r="EU140" i="5"/>
  <c r="EW687" i="5"/>
  <c r="EV1467" i="5" l="1"/>
  <c r="EV1292" i="5" s="1"/>
  <c r="EV1290" i="5" s="1"/>
  <c r="EV1286" i="5"/>
  <c r="EV1234" i="5"/>
  <c r="EV1253" i="5"/>
  <c r="EV1229" i="5"/>
  <c r="EU61" i="5"/>
  <c r="EU217" i="5"/>
  <c r="EU1186" i="5"/>
  <c r="EU132" i="5"/>
  <c r="EU657" i="5"/>
  <c r="EU659" i="5" s="1"/>
  <c r="EU62" i="5"/>
  <c r="EW754" i="5"/>
  <c r="EW753" i="5"/>
  <c r="EV1235" i="5" l="1"/>
  <c r="EV1283" i="5" s="1"/>
  <c r="EV1230" i="5"/>
  <c r="EV1287" i="5"/>
  <c r="EV1285" i="5" s="1"/>
  <c r="EV1284" i="5" s="1"/>
  <c r="EV1254" i="5"/>
  <c r="EV1259" i="5"/>
  <c r="EU63" i="5"/>
  <c r="EV214" i="5"/>
  <c r="EU248" i="5"/>
  <c r="EU225" i="5"/>
  <c r="EV622" i="5"/>
  <c r="EU247" i="5"/>
  <c r="EV1182" i="5"/>
  <c r="EU133" i="5"/>
  <c r="EU55" i="5"/>
  <c r="EW695" i="5"/>
  <c r="EW1151" i="5"/>
  <c r="EW696" i="5"/>
  <c r="EW1183" i="5"/>
  <c r="EW758" i="5"/>
  <c r="EW1227" i="5" l="1"/>
  <c r="EW1233" i="5" s="1"/>
  <c r="EV1236" i="5"/>
  <c r="EV1475" i="5" s="1"/>
  <c r="EV1473" i="5" s="1"/>
  <c r="EV1477" i="5" s="1"/>
  <c r="EV1280" i="5"/>
  <c r="EV1192" i="5"/>
  <c r="EV691" i="5"/>
  <c r="EV625" i="5"/>
  <c r="EV635" i="5" s="1"/>
  <c r="EV641" i="5" s="1"/>
  <c r="EV645" i="5" s="1"/>
  <c r="EU143" i="5"/>
  <c r="EU136" i="5"/>
  <c r="EU56" i="5"/>
  <c r="EU66" i="5" s="1"/>
  <c r="EW129" i="5"/>
  <c r="EU249" i="5"/>
  <c r="EV1260" i="5"/>
  <c r="EV1255" i="5"/>
  <c r="EV1479" i="5" l="1"/>
  <c r="EV1478" i="5"/>
  <c r="EV1486" i="5" s="1"/>
  <c r="EC72" i="5"/>
  <c r="EV1297" i="5"/>
  <c r="EV1267" i="5"/>
  <c r="EV697" i="5"/>
  <c r="EV1109" i="5"/>
  <c r="EV1115" i="5" s="1"/>
  <c r="EV1108" i="5"/>
  <c r="EV1114" i="5" s="1"/>
  <c r="EV986" i="5"/>
  <c r="EV992" i="5" s="1"/>
  <c r="EV985" i="5"/>
  <c r="EV991" i="5" s="1"/>
  <c r="EU137" i="5"/>
  <c r="EW54" i="5"/>
  <c r="EU256" i="5"/>
  <c r="EV183" i="5"/>
  <c r="EW1252" i="5"/>
  <c r="EV1261" i="5"/>
  <c r="EV222" i="5" s="1"/>
  <c r="EV1298" i="5" l="1"/>
  <c r="EV1302" i="5"/>
  <c r="EV699" i="5"/>
  <c r="EV1116" i="5"/>
  <c r="EV123" i="5"/>
  <c r="EV649" i="5"/>
  <c r="EV113" i="5"/>
  <c r="EV993" i="5"/>
  <c r="EV647" i="5"/>
  <c r="EV112" i="5"/>
  <c r="EU141" i="5"/>
  <c r="EV184" i="5"/>
  <c r="EW1258" i="5"/>
  <c r="EV236" i="5" l="1"/>
  <c r="EW1113" i="5"/>
  <c r="EV234" i="5"/>
  <c r="EW990" i="5"/>
  <c r="EV650" i="5"/>
  <c r="EU661" i="5"/>
  <c r="EV135" i="5"/>
  <c r="EV203" i="5"/>
  <c r="EW1111" i="5" l="1"/>
  <c r="EW1122" i="5" s="1"/>
  <c r="EW1119" i="5"/>
  <c r="EW996" i="5"/>
  <c r="EV931" i="5"/>
  <c r="EV933" i="5" s="1"/>
  <c r="EV211" i="5"/>
  <c r="EW201" i="5" l="1"/>
  <c r="EW1128" i="5"/>
  <c r="EW117" i="5"/>
  <c r="EW202" i="5"/>
  <c r="EW122" i="5"/>
  <c r="EW1127" i="5"/>
  <c r="EW111" i="5"/>
  <c r="EW194" i="5"/>
  <c r="EW648" i="5"/>
  <c r="EW1004" i="5"/>
  <c r="EV215" i="5"/>
  <c r="EW1129" i="5" l="1"/>
  <c r="EV1133" i="5" l="1"/>
  <c r="EW1133" i="5"/>
  <c r="EU1133" i="5"/>
  <c r="ET1133" i="5"/>
  <c r="EW1135" i="5"/>
  <c r="EV937" i="5"/>
  <c r="EV1139" i="5" l="1"/>
  <c r="EV1138" i="5"/>
  <c r="EV1143" i="5" s="1"/>
  <c r="EW1139" i="5"/>
  <c r="EW1138" i="5"/>
  <c r="EW1143" i="5" s="1"/>
  <c r="EU1138" i="5"/>
  <c r="EU1143" i="5" s="1"/>
  <c r="EU1139" i="5"/>
  <c r="ET1139" i="5"/>
  <c r="ET1138" i="5"/>
  <c r="EV938" i="5"/>
  <c r="EV940" i="5" s="1"/>
  <c r="ET1143" i="5" l="1"/>
  <c r="EW936" i="5"/>
  <c r="EV942" i="5" l="1"/>
  <c r="EV909" i="5" l="1"/>
  <c r="EV107" i="5" l="1"/>
  <c r="EV651" i="5"/>
  <c r="EV910" i="5"/>
  <c r="EV652" i="5" l="1"/>
  <c r="EV233" i="5"/>
  <c r="EW904" i="5"/>
  <c r="EW988" i="5" l="1"/>
  <c r="EW999" i="5" s="1"/>
  <c r="EW898" i="5"/>
  <c r="EW950" i="5"/>
  <c r="EW103" i="5" s="1"/>
  <c r="EV1167" i="5"/>
  <c r="EV1169" i="5" s="1"/>
  <c r="EW901" i="5"/>
  <c r="EW949" i="5"/>
  <c r="EW929" i="5"/>
  <c r="EW907" i="5"/>
  <c r="EW627" i="5" l="1"/>
  <c r="EW192" i="5"/>
  <c r="EV1173" i="5"/>
  <c r="EV1170" i="5"/>
  <c r="EV1171" i="5" s="1"/>
  <c r="EV1154" i="5" s="1"/>
  <c r="EW104" i="5"/>
  <c r="EW1207" i="5"/>
  <c r="EW626" i="5"/>
  <c r="EW189" i="5"/>
  <c r="EW105" i="5"/>
  <c r="EW1002" i="5"/>
  <c r="EW646" i="5"/>
  <c r="EW190" i="5"/>
  <c r="EW101" i="5"/>
  <c r="EW1005" i="5"/>
  <c r="EW191" i="5"/>
  <c r="EW102" i="5"/>
  <c r="EW1003" i="5"/>
  <c r="EW968" i="5"/>
  <c r="EW973" i="5" s="1"/>
  <c r="EW958" i="5"/>
  <c r="EW961" i="5" s="1"/>
  <c r="EW912" i="5"/>
  <c r="EW908" i="5"/>
  <c r="EW638" i="5" l="1"/>
  <c r="EW106" i="5"/>
  <c r="EV1153" i="5"/>
  <c r="EV654" i="5"/>
  <c r="EV130" i="5"/>
  <c r="EV653" i="5"/>
  <c r="EV131" i="5"/>
  <c r="EW1006" i="5"/>
  <c r="EW110" i="5"/>
  <c r="EW643" i="5"/>
  <c r="EW974" i="5"/>
  <c r="EW914" i="5"/>
  <c r="EW951" i="5"/>
  <c r="EV1155" i="5" l="1"/>
  <c r="EV59" i="5"/>
  <c r="EV655" i="5"/>
  <c r="EV60" i="5"/>
  <c r="ET1010" i="5"/>
  <c r="EU1010" i="5"/>
  <c r="EW1010" i="5"/>
  <c r="EV1010" i="5"/>
  <c r="EW226" i="5"/>
  <c r="EX966" i="5"/>
  <c r="EX970" i="5"/>
  <c r="EW628" i="5"/>
  <c r="EW195" i="5"/>
  <c r="EW114" i="5"/>
  <c r="EV1012" i="5" l="1"/>
  <c r="EV1017" i="5" s="1"/>
  <c r="EV1013" i="5"/>
  <c r="EW1012" i="5"/>
  <c r="EW1017" i="5" s="1"/>
  <c r="EW1013" i="5"/>
  <c r="EU1012" i="5"/>
  <c r="EU1017" i="5" s="1"/>
  <c r="EU1013" i="5"/>
  <c r="ET1013" i="5"/>
  <c r="ET1012" i="5"/>
  <c r="EW1150" i="5"/>
  <c r="EV237" i="5"/>
  <c r="EV1189" i="5"/>
  <c r="EX972" i="5"/>
  <c r="EX971" i="5"/>
  <c r="EX976" i="5"/>
  <c r="EW1164" i="5" l="1"/>
  <c r="EW1160" i="5"/>
  <c r="EV262" i="5"/>
  <c r="EV1191" i="5"/>
  <c r="ET1017" i="5"/>
  <c r="EX642" i="5"/>
  <c r="EX109" i="5"/>
  <c r="EX712" i="5"/>
  <c r="EX679" i="5"/>
  <c r="EX644" i="5"/>
  <c r="EW193" i="5" l="1"/>
  <c r="EW1152" i="5"/>
  <c r="EW1208" i="5"/>
  <c r="EV1193" i="5"/>
  <c r="EV1196" i="5" s="1"/>
  <c r="EV1185" i="5" s="1"/>
  <c r="EV1197" i="5"/>
  <c r="EX718" i="5"/>
  <c r="EX720" i="5" s="1"/>
  <c r="EX108" i="5"/>
  <c r="EX685" i="5"/>
  <c r="EW1291" i="5" l="1"/>
  <c r="EW1228" i="5"/>
  <c r="EV139" i="5"/>
  <c r="EV216" i="5"/>
  <c r="EV656" i="5"/>
  <c r="EV1184" i="5"/>
  <c r="EV658" i="5"/>
  <c r="EV140" i="5"/>
  <c r="EX687" i="5"/>
  <c r="EW1467" i="5" l="1"/>
  <c r="EW1292" i="5" s="1"/>
  <c r="EW1290" i="5" s="1"/>
  <c r="EW1286" i="5"/>
  <c r="AS1310" i="5"/>
  <c r="EW1234" i="5"/>
  <c r="EW1253" i="5"/>
  <c r="EW1229" i="5"/>
  <c r="EV61" i="5"/>
  <c r="EV217" i="5"/>
  <c r="EV1186" i="5"/>
  <c r="EV132" i="5"/>
  <c r="EV657" i="5"/>
  <c r="EV659" i="5" s="1"/>
  <c r="EV62" i="5"/>
  <c r="EX754" i="5"/>
  <c r="EX753" i="5"/>
  <c r="EW1287" i="5" l="1"/>
  <c r="EW1285" i="5" s="1"/>
  <c r="EW1284" i="5" s="1"/>
  <c r="AS1311" i="5"/>
  <c r="AS1309" i="5" s="1"/>
  <c r="EW1254" i="5"/>
  <c r="EW1259" i="5"/>
  <c r="EV63" i="5"/>
  <c r="EW214" i="5"/>
  <c r="EV248" i="5"/>
  <c r="EV225" i="5"/>
  <c r="EW622" i="5"/>
  <c r="EV247" i="5"/>
  <c r="EW1182" i="5"/>
  <c r="EV133" i="5"/>
  <c r="EV55" i="5"/>
  <c r="EX695" i="5"/>
  <c r="EX1151" i="5"/>
  <c r="EX696" i="5"/>
  <c r="EX1183" i="5"/>
  <c r="EX758" i="5"/>
  <c r="EW1235" i="5"/>
  <c r="EW1230" i="5"/>
  <c r="EV249" i="5" l="1"/>
  <c r="EV256" i="5" s="1"/>
  <c r="EW1192" i="5"/>
  <c r="EW691" i="5"/>
  <c r="EW625" i="5"/>
  <c r="EW635" i="5" s="1"/>
  <c r="EW641" i="5" s="1"/>
  <c r="EW645" i="5" s="1"/>
  <c r="EV136" i="5"/>
  <c r="EV143" i="5"/>
  <c r="EV56" i="5"/>
  <c r="EV66" i="5" s="1"/>
  <c r="EX129" i="5"/>
  <c r="EW1283" i="5"/>
  <c r="EX1227" i="5"/>
  <c r="EW1236" i="5"/>
  <c r="EW1475" i="5" s="1"/>
  <c r="EW1473" i="5" s="1"/>
  <c r="EW1477" i="5" s="1"/>
  <c r="EW1260" i="5"/>
  <c r="EW1255" i="5"/>
  <c r="ED72" i="5" l="1"/>
  <c r="EW697" i="5"/>
  <c r="EW1109" i="5"/>
  <c r="EW1115" i="5" s="1"/>
  <c r="EW1108" i="5"/>
  <c r="EW1114" i="5" s="1"/>
  <c r="EW986" i="5"/>
  <c r="EW992" i="5" s="1"/>
  <c r="EW985" i="5"/>
  <c r="EW991" i="5" s="1"/>
  <c r="EV137" i="5"/>
  <c r="EX54" i="5"/>
  <c r="AS1308" i="5"/>
  <c r="EW1280" i="5"/>
  <c r="EX1233" i="5"/>
  <c r="EW1479" i="5"/>
  <c r="EW1478" i="5"/>
  <c r="EW1486" i="5" s="1"/>
  <c r="EW183" i="5"/>
  <c r="EX1252" i="5"/>
  <c r="EW1261" i="5"/>
  <c r="EW222" i="5" s="1"/>
  <c r="EW699" i="5" l="1"/>
  <c r="EW1116" i="5"/>
  <c r="EW123" i="5"/>
  <c r="EW649" i="5"/>
  <c r="EW113" i="5"/>
  <c r="EW993" i="5"/>
  <c r="EW647" i="5"/>
  <c r="EW112" i="5"/>
  <c r="EV141" i="5"/>
  <c r="AS1305" i="5"/>
  <c r="EW1297" i="5"/>
  <c r="EW1267" i="5"/>
  <c r="EW184" i="5"/>
  <c r="EX1258" i="5"/>
  <c r="EW236" i="5" l="1"/>
  <c r="EX1113" i="5"/>
  <c r="EW234" i="5"/>
  <c r="EX990" i="5"/>
  <c r="EW650" i="5"/>
  <c r="EV661" i="5"/>
  <c r="EW135" i="5"/>
  <c r="AS1325" i="5"/>
  <c r="AS1316" i="5"/>
  <c r="EW1298" i="5"/>
  <c r="EW1302" i="5"/>
  <c r="EW203" i="5"/>
  <c r="EX1111" i="5" l="1"/>
  <c r="EX1122" i="5" s="1"/>
  <c r="EX1119" i="5"/>
  <c r="EX996" i="5"/>
  <c r="EW931" i="5"/>
  <c r="EW933" i="5" s="1"/>
  <c r="AZ1408" i="5"/>
  <c r="AY1408" i="5"/>
  <c r="AX1408" i="5"/>
  <c r="AW1408" i="5"/>
  <c r="AV1408" i="5"/>
  <c r="AU1408" i="5"/>
  <c r="AT1408" i="5"/>
  <c r="EW211" i="5"/>
  <c r="EX201" i="5" l="1"/>
  <c r="EX1128" i="5"/>
  <c r="EX117" i="5"/>
  <c r="EX122" i="5"/>
  <c r="EX202" i="5"/>
  <c r="EX1127" i="5"/>
  <c r="EX111" i="5"/>
  <c r="EX194" i="5"/>
  <c r="EX648" i="5"/>
  <c r="EX1004" i="5"/>
  <c r="AT1362" i="5"/>
  <c r="EW215" i="5"/>
  <c r="EX1129" i="5" l="1"/>
  <c r="EX1135" i="5" l="1"/>
  <c r="EW937" i="5"/>
  <c r="EW938" i="5" l="1"/>
  <c r="EW940" i="5" s="1"/>
  <c r="EX936" i="5" l="1"/>
  <c r="EW942" i="5" l="1"/>
  <c r="EW909" i="5" l="1"/>
  <c r="EW910" i="5" l="1"/>
  <c r="EW651" i="5"/>
  <c r="EW107" i="5"/>
  <c r="EX904" i="5" l="1"/>
  <c r="EW233" i="5"/>
  <c r="EW652" i="5"/>
  <c r="EX988" i="5" l="1"/>
  <c r="EX999" i="5" s="1"/>
  <c r="EX898" i="5"/>
  <c r="EX950" i="5"/>
  <c r="EX103" i="5" s="1"/>
  <c r="EX901" i="5"/>
  <c r="EX949" i="5"/>
  <c r="EX929" i="5"/>
  <c r="EX907" i="5"/>
  <c r="EW1167" i="5"/>
  <c r="EW1169" i="5" s="1"/>
  <c r="EX627" i="5" l="1"/>
  <c r="EX192" i="5"/>
  <c r="EX104" i="5"/>
  <c r="EX1207" i="5"/>
  <c r="EX626" i="5"/>
  <c r="EX189" i="5"/>
  <c r="EX105" i="5"/>
  <c r="EX1002" i="5"/>
  <c r="EX646" i="5"/>
  <c r="EX190" i="5"/>
  <c r="EX101" i="5"/>
  <c r="EX1005" i="5"/>
  <c r="EX191" i="5"/>
  <c r="EX102" i="5"/>
  <c r="EX1003" i="5"/>
  <c r="EX968" i="5"/>
  <c r="EX973" i="5" s="1"/>
  <c r="EX958" i="5"/>
  <c r="EX961" i="5" s="1"/>
  <c r="EX912" i="5"/>
  <c r="EW1173" i="5"/>
  <c r="EW1170" i="5"/>
  <c r="EW1171" i="5" s="1"/>
  <c r="EW1154" i="5" s="1"/>
  <c r="EX908" i="5"/>
  <c r="EX638" i="5" s="1"/>
  <c r="EX1006" i="5" l="1"/>
  <c r="EX110" i="5"/>
  <c r="EX643" i="5"/>
  <c r="EX974" i="5"/>
  <c r="EX914" i="5"/>
  <c r="EW1153" i="5"/>
  <c r="EW654" i="5"/>
  <c r="EW130" i="5"/>
  <c r="EW653" i="5"/>
  <c r="EW131" i="5"/>
  <c r="EX951" i="5"/>
  <c r="EX106" i="5"/>
  <c r="EX226" i="5" l="1"/>
  <c r="EY966" i="5"/>
  <c r="EY970" i="5"/>
  <c r="EW1155" i="5"/>
  <c r="EW59" i="5"/>
  <c r="EW655" i="5"/>
  <c r="EW60" i="5"/>
  <c r="EX628" i="5"/>
  <c r="EX195" i="5"/>
  <c r="EX114" i="5"/>
  <c r="EY972" i="5" l="1"/>
  <c r="EY971" i="5"/>
  <c r="EY976" i="5"/>
  <c r="EX1150" i="5"/>
  <c r="EW237" i="5"/>
  <c r="EW1189" i="5"/>
  <c r="EY642" i="5" l="1"/>
  <c r="EY109" i="5"/>
  <c r="EY712" i="5"/>
  <c r="EY679" i="5"/>
  <c r="EY644" i="5"/>
  <c r="EX1164" i="5"/>
  <c r="EX1160" i="5"/>
  <c r="EW262" i="5"/>
  <c r="EW1191" i="5"/>
  <c r="EY718" i="5" l="1"/>
  <c r="EY720" i="5" s="1"/>
  <c r="EY108" i="5"/>
  <c r="EY685" i="5"/>
  <c r="EX193" i="5"/>
  <c r="EX1152" i="5"/>
  <c r="EX1208" i="5"/>
  <c r="EW1193" i="5"/>
  <c r="EW1196" i="5" s="1"/>
  <c r="EW1185" i="5" s="1"/>
  <c r="EW1197" i="5"/>
  <c r="EY687" i="5" l="1"/>
  <c r="EX1291" i="5"/>
  <c r="EX1228" i="5"/>
  <c r="EW139" i="5"/>
  <c r="EW216" i="5"/>
  <c r="EW656" i="5"/>
  <c r="EW1184" i="5"/>
  <c r="EW658" i="5"/>
  <c r="EW140" i="5"/>
  <c r="EY754" i="5" l="1"/>
  <c r="EY753" i="5"/>
  <c r="EX1467" i="5"/>
  <c r="EX1292" i="5" s="1"/>
  <c r="EX1290" i="5" s="1"/>
  <c r="EX1286" i="5"/>
  <c r="EX1234" i="5"/>
  <c r="EX1253" i="5"/>
  <c r="EX1229" i="5"/>
  <c r="EW61" i="5"/>
  <c r="EW217" i="5"/>
  <c r="EW1186" i="5"/>
  <c r="EW132" i="5"/>
  <c r="EW657" i="5"/>
  <c r="EW659" i="5" s="1"/>
  <c r="EW62" i="5"/>
  <c r="EY695" i="5" l="1"/>
  <c r="EY1151" i="5"/>
  <c r="EY696" i="5"/>
  <c r="EY1183" i="5"/>
  <c r="EY758" i="5"/>
  <c r="EX1287" i="5"/>
  <c r="EX1285" i="5" s="1"/>
  <c r="EX1284" i="5" s="1"/>
  <c r="EX1254" i="5"/>
  <c r="EX1259" i="5"/>
  <c r="EW63" i="5"/>
  <c r="EX214" i="5"/>
  <c r="EW248" i="5"/>
  <c r="EW225" i="5"/>
  <c r="EX622" i="5"/>
  <c r="EW247" i="5"/>
  <c r="EX1182" i="5"/>
  <c r="EW133" i="5"/>
  <c r="EW55" i="5"/>
  <c r="EX1235" i="5"/>
  <c r="EX1230" i="5"/>
  <c r="EW249" i="5" l="1"/>
  <c r="EW256" i="5" s="1"/>
  <c r="EY129" i="5"/>
  <c r="EX1192" i="5"/>
  <c r="EX691" i="5"/>
  <c r="EX625" i="5"/>
  <c r="EX635" i="5" s="1"/>
  <c r="EX641" i="5" s="1"/>
  <c r="EX645" i="5" s="1"/>
  <c r="EW136" i="5"/>
  <c r="EW143" i="5"/>
  <c r="EW56" i="5"/>
  <c r="EW66" i="5" s="1"/>
  <c r="EX1283" i="5"/>
  <c r="EY1227" i="5"/>
  <c r="EX1236" i="5"/>
  <c r="EX1475" i="5" s="1"/>
  <c r="EX1473" i="5" s="1"/>
  <c r="EX1477" i="5" s="1"/>
  <c r="EX1260" i="5"/>
  <c r="EX1255" i="5"/>
  <c r="EE72" i="5" l="1"/>
  <c r="EY54" i="5"/>
  <c r="EX697" i="5"/>
  <c r="EX1109" i="5"/>
  <c r="EX1115" i="5" s="1"/>
  <c r="EX1108" i="5"/>
  <c r="EX1114" i="5" s="1"/>
  <c r="EX986" i="5"/>
  <c r="EX992" i="5" s="1"/>
  <c r="EX985" i="5"/>
  <c r="EX991" i="5" s="1"/>
  <c r="EW137" i="5"/>
  <c r="EX1280" i="5"/>
  <c r="EY1233" i="5"/>
  <c r="EX1479" i="5"/>
  <c r="EX1478" i="5"/>
  <c r="EX1486" i="5" s="1"/>
  <c r="EX183" i="5"/>
  <c r="EY1252" i="5"/>
  <c r="EX1261" i="5"/>
  <c r="EX222" i="5" s="1"/>
  <c r="EX699" i="5" l="1"/>
  <c r="EX1116" i="5"/>
  <c r="EX123" i="5"/>
  <c r="EX649" i="5"/>
  <c r="EX113" i="5"/>
  <c r="EX993" i="5"/>
  <c r="EX647" i="5"/>
  <c r="EX112" i="5"/>
  <c r="EW141" i="5"/>
  <c r="EX1267" i="5"/>
  <c r="EX1297" i="5"/>
  <c r="EX184" i="5"/>
  <c r="EY1258" i="5"/>
  <c r="EX236" i="5" l="1"/>
  <c r="EY1113" i="5"/>
  <c r="EX234" i="5"/>
  <c r="EY990" i="5"/>
  <c r="EX650" i="5"/>
  <c r="EW661" i="5"/>
  <c r="EX135" i="5"/>
  <c r="EX1298" i="5"/>
  <c r="EX1302" i="5"/>
  <c r="EX203" i="5"/>
  <c r="EY1111" i="5" l="1"/>
  <c r="EY1122" i="5" s="1"/>
  <c r="EY1119" i="5"/>
  <c r="EY996" i="5"/>
  <c r="EX931" i="5"/>
  <c r="EX933" i="5" s="1"/>
  <c r="EX211" i="5"/>
  <c r="EY201" i="5" l="1"/>
  <c r="EY1128" i="5"/>
  <c r="EY117" i="5"/>
  <c r="EY202" i="5"/>
  <c r="EY122" i="5"/>
  <c r="EY1127" i="5"/>
  <c r="EY111" i="5"/>
  <c r="EY194" i="5"/>
  <c r="EY648" i="5"/>
  <c r="EY1004" i="5"/>
  <c r="EX215" i="5"/>
  <c r="EY1129" i="5" l="1"/>
  <c r="EY1135" i="5" l="1"/>
  <c r="EX937" i="5"/>
  <c r="EX938" i="5" l="1"/>
  <c r="EX940" i="5" s="1"/>
  <c r="EY936" i="5" l="1"/>
  <c r="EX942" i="5" l="1"/>
  <c r="EX909" i="5" l="1"/>
  <c r="EX107" i="5" l="1"/>
  <c r="EX651" i="5"/>
  <c r="EX910" i="5"/>
  <c r="EX652" i="5" l="1"/>
  <c r="EX233" i="5"/>
  <c r="EY904" i="5"/>
  <c r="EY988" i="5" l="1"/>
  <c r="EY999" i="5" s="1"/>
  <c r="EY898" i="5"/>
  <c r="EY950" i="5"/>
  <c r="EY103" i="5" s="1"/>
  <c r="EX1167" i="5"/>
  <c r="EX1169" i="5" s="1"/>
  <c r="EY901" i="5"/>
  <c r="EY949" i="5"/>
  <c r="EY929" i="5"/>
  <c r="EY907" i="5"/>
  <c r="EY627" i="5" l="1"/>
  <c r="EY192" i="5"/>
  <c r="EX1173" i="5"/>
  <c r="EX1170" i="5"/>
  <c r="EX1171" i="5" s="1"/>
  <c r="EX1154" i="5" s="1"/>
  <c r="EY104" i="5"/>
  <c r="EY1207" i="5"/>
  <c r="EY626" i="5"/>
  <c r="EY189" i="5"/>
  <c r="EY105" i="5"/>
  <c r="EY1002" i="5"/>
  <c r="EY646" i="5"/>
  <c r="EY190" i="5"/>
  <c r="EY101" i="5"/>
  <c r="EY1005" i="5"/>
  <c r="EY191" i="5"/>
  <c r="EY102" i="5"/>
  <c r="EY1003" i="5"/>
  <c r="EY968" i="5"/>
  <c r="EY973" i="5" s="1"/>
  <c r="EY958" i="5"/>
  <c r="EY961" i="5" s="1"/>
  <c r="EY912" i="5"/>
  <c r="EY908" i="5"/>
  <c r="EX1153" i="5" l="1"/>
  <c r="EX654" i="5"/>
  <c r="EX130" i="5"/>
  <c r="EX653" i="5"/>
  <c r="EX131" i="5"/>
  <c r="EY1006" i="5"/>
  <c r="EY110" i="5"/>
  <c r="EY643" i="5"/>
  <c r="EY974" i="5"/>
  <c r="EY914" i="5"/>
  <c r="EY951" i="5"/>
  <c r="EY638" i="5"/>
  <c r="EY106" i="5"/>
  <c r="EX1155" i="5" l="1"/>
  <c r="EX59" i="5"/>
  <c r="EX655" i="5"/>
  <c r="EX60" i="5"/>
  <c r="EY226" i="5"/>
  <c r="EZ966" i="5"/>
  <c r="EZ970" i="5"/>
  <c r="EY628" i="5"/>
  <c r="EY195" i="5"/>
  <c r="EY114" i="5"/>
  <c r="EY1150" i="5" l="1"/>
  <c r="EX237" i="5"/>
  <c r="EX1189" i="5"/>
  <c r="EZ972" i="5"/>
  <c r="EZ971" i="5"/>
  <c r="EZ976" i="5"/>
  <c r="EY1164" i="5" l="1"/>
  <c r="EY1160" i="5"/>
  <c r="EX262" i="5"/>
  <c r="EX1191" i="5"/>
  <c r="EZ642" i="5"/>
  <c r="EZ109" i="5"/>
  <c r="EZ712" i="5"/>
  <c r="EZ679" i="5"/>
  <c r="EZ644" i="5"/>
  <c r="EY193" i="5" l="1"/>
  <c r="EY1152" i="5"/>
  <c r="EY1208" i="5"/>
  <c r="EX1193" i="5"/>
  <c r="EX1196" i="5" s="1"/>
  <c r="EX1185" i="5" s="1"/>
  <c r="EX1197" i="5"/>
  <c r="EZ718" i="5"/>
  <c r="EZ720" i="5" s="1"/>
  <c r="EZ108" i="5"/>
  <c r="EZ685" i="5"/>
  <c r="EY1291" i="5" l="1"/>
  <c r="EY1228" i="5"/>
  <c r="EX139" i="5"/>
  <c r="EX216" i="5"/>
  <c r="EX656" i="5"/>
  <c r="EX1184" i="5"/>
  <c r="EX658" i="5"/>
  <c r="EX140" i="5"/>
  <c r="EZ687" i="5"/>
  <c r="EY1467" i="5" l="1"/>
  <c r="EY1292" i="5" s="1"/>
  <c r="EY1290" i="5" s="1"/>
  <c r="EY1286" i="5"/>
  <c r="EY1234" i="5"/>
  <c r="EY1253" i="5"/>
  <c r="EY1229" i="5"/>
  <c r="EX61" i="5"/>
  <c r="EX217" i="5"/>
  <c r="EX1186" i="5"/>
  <c r="EX132" i="5"/>
  <c r="EX657" i="5"/>
  <c r="EX659" i="5" s="1"/>
  <c r="EX62" i="5"/>
  <c r="EZ754" i="5"/>
  <c r="EZ753" i="5"/>
  <c r="EY1235" i="5" l="1"/>
  <c r="EY1283" i="5" s="1"/>
  <c r="EY1230" i="5"/>
  <c r="EY1287" i="5"/>
  <c r="EY1285" i="5" s="1"/>
  <c r="EY1284" i="5" s="1"/>
  <c r="EY1254" i="5"/>
  <c r="EY1259" i="5"/>
  <c r="EX63" i="5"/>
  <c r="EY214" i="5"/>
  <c r="EX248" i="5"/>
  <c r="EX225" i="5"/>
  <c r="EY622" i="5"/>
  <c r="EX247" i="5"/>
  <c r="EY1182" i="5"/>
  <c r="EX133" i="5"/>
  <c r="EX55" i="5"/>
  <c r="EZ695" i="5"/>
  <c r="EZ1151" i="5"/>
  <c r="EZ696" i="5"/>
  <c r="EZ1183" i="5"/>
  <c r="EZ758" i="5"/>
  <c r="EX249" i="5" l="1"/>
  <c r="EX256" i="5" s="1"/>
  <c r="EY1236" i="5"/>
  <c r="EY1475" i="5" s="1"/>
  <c r="EY1473" i="5" s="1"/>
  <c r="EY1477" i="5" s="1"/>
  <c r="EZ1227" i="5"/>
  <c r="EZ1233" i="5" s="1"/>
  <c r="EY1280" i="5"/>
  <c r="EY1192" i="5"/>
  <c r="EY691" i="5"/>
  <c r="EY625" i="5"/>
  <c r="EY635" i="5" s="1"/>
  <c r="EY641" i="5" s="1"/>
  <c r="EY645" i="5" s="1"/>
  <c r="EX136" i="5"/>
  <c r="EX143" i="5"/>
  <c r="EX56" i="5"/>
  <c r="EX66" i="5" s="1"/>
  <c r="EZ129" i="5"/>
  <c r="EY1260" i="5"/>
  <c r="EY1255" i="5"/>
  <c r="EF72" i="5" l="1"/>
  <c r="EY1478" i="5"/>
  <c r="EY1486" i="5" s="1"/>
  <c r="EY1479" i="5"/>
  <c r="EY1297" i="5"/>
  <c r="EY1267" i="5"/>
  <c r="EY697" i="5"/>
  <c r="EY1109" i="5"/>
  <c r="EY1115" i="5" s="1"/>
  <c r="EY1108" i="5"/>
  <c r="EY1114" i="5" s="1"/>
  <c r="EY986" i="5"/>
  <c r="EY992" i="5" s="1"/>
  <c r="EY985" i="5"/>
  <c r="EY991" i="5" s="1"/>
  <c r="EX137" i="5"/>
  <c r="EZ54" i="5"/>
  <c r="EY183" i="5"/>
  <c r="EZ1252" i="5"/>
  <c r="EY1261" i="5"/>
  <c r="EY222" i="5" s="1"/>
  <c r="EY1298" i="5" l="1"/>
  <c r="EY1302" i="5"/>
  <c r="EY699" i="5"/>
  <c r="EY1116" i="5"/>
  <c r="EY123" i="5"/>
  <c r="EY649" i="5"/>
  <c r="EY113" i="5"/>
  <c r="EY993" i="5"/>
  <c r="EY647" i="5"/>
  <c r="EY112" i="5"/>
  <c r="EX141" i="5"/>
  <c r="EY184" i="5"/>
  <c r="EZ1258" i="5"/>
  <c r="EY236" i="5" l="1"/>
  <c r="EZ1113" i="5"/>
  <c r="EY234" i="5"/>
  <c r="EZ990" i="5"/>
  <c r="EY650" i="5"/>
  <c r="EX661" i="5"/>
  <c r="EY135" i="5"/>
  <c r="EY203" i="5"/>
  <c r="EZ1111" i="5" l="1"/>
  <c r="EZ1122" i="5" s="1"/>
  <c r="EZ1119" i="5"/>
  <c r="EZ996" i="5"/>
  <c r="EY931" i="5"/>
  <c r="EY933" i="5" s="1"/>
  <c r="EY211" i="5"/>
  <c r="EZ201" i="5" l="1"/>
  <c r="EZ1128" i="5"/>
  <c r="EZ117" i="5"/>
  <c r="EZ122" i="5"/>
  <c r="EZ202" i="5"/>
  <c r="EZ1127" i="5"/>
  <c r="EZ111" i="5"/>
  <c r="EZ194" i="5"/>
  <c r="EZ648" i="5"/>
  <c r="EZ1004" i="5"/>
  <c r="EY215" i="5"/>
  <c r="EZ1129" i="5" l="1"/>
  <c r="EZ1135" i="5" l="1"/>
  <c r="EY937" i="5"/>
  <c r="EY938" i="5" l="1"/>
  <c r="EY940" i="5" s="1"/>
  <c r="EZ936" i="5" l="1"/>
  <c r="EY942" i="5" l="1"/>
  <c r="EY909" i="5" l="1"/>
  <c r="EY910" i="5" l="1"/>
  <c r="EY651" i="5"/>
  <c r="EY107" i="5"/>
  <c r="EY233" i="5" l="1"/>
  <c r="EZ904" i="5"/>
  <c r="EY652" i="5"/>
  <c r="EZ988" i="5" l="1"/>
  <c r="EZ999" i="5" s="1"/>
  <c r="EZ898" i="5"/>
  <c r="EZ950" i="5"/>
  <c r="EZ103" i="5" s="1"/>
  <c r="EZ901" i="5"/>
  <c r="EZ949" i="5"/>
  <c r="EZ929" i="5"/>
  <c r="EZ907" i="5"/>
  <c r="EY1167" i="5"/>
  <c r="EY1169" i="5" s="1"/>
  <c r="EZ627" i="5" l="1"/>
  <c r="EZ192" i="5"/>
  <c r="EZ104" i="5"/>
  <c r="EZ1207" i="5"/>
  <c r="EZ626" i="5"/>
  <c r="EZ189" i="5"/>
  <c r="EZ105" i="5"/>
  <c r="EZ1002" i="5"/>
  <c r="EZ646" i="5"/>
  <c r="EZ190" i="5"/>
  <c r="EZ101" i="5"/>
  <c r="EZ1005" i="5"/>
  <c r="EZ191" i="5"/>
  <c r="EZ102" i="5"/>
  <c r="EZ1003" i="5"/>
  <c r="EZ968" i="5"/>
  <c r="EZ973" i="5" s="1"/>
  <c r="EZ958" i="5"/>
  <c r="EZ961" i="5" s="1"/>
  <c r="EZ912" i="5"/>
  <c r="EY1173" i="5"/>
  <c r="EY1170" i="5"/>
  <c r="EY1171" i="5" s="1"/>
  <c r="EY1154" i="5" s="1"/>
  <c r="EZ908" i="5"/>
  <c r="EZ1006" i="5" l="1"/>
  <c r="EZ110" i="5"/>
  <c r="EZ643" i="5"/>
  <c r="EZ974" i="5"/>
  <c r="EZ914" i="5"/>
  <c r="EY1153" i="5"/>
  <c r="EY654" i="5"/>
  <c r="EY130" i="5"/>
  <c r="EY653" i="5"/>
  <c r="EY131" i="5"/>
  <c r="EZ951" i="5"/>
  <c r="EZ638" i="5"/>
  <c r="EZ106" i="5"/>
  <c r="EZ226" i="5" l="1"/>
  <c r="FA966" i="5"/>
  <c r="FA970" i="5"/>
  <c r="EY1155" i="5"/>
  <c r="EY59" i="5"/>
  <c r="EY655" i="5"/>
  <c r="EY60" i="5"/>
  <c r="EZ628" i="5"/>
  <c r="EZ195" i="5"/>
  <c r="EZ114" i="5"/>
  <c r="FA972" i="5" l="1"/>
  <c r="FA971" i="5"/>
  <c r="FA976" i="5"/>
  <c r="EZ1150" i="5"/>
  <c r="EY237" i="5"/>
  <c r="EY1189" i="5"/>
  <c r="FA642" i="5" l="1"/>
  <c r="FA109" i="5"/>
  <c r="FA712" i="5"/>
  <c r="FA679" i="5"/>
  <c r="FA644" i="5"/>
  <c r="EZ1164" i="5"/>
  <c r="EZ1160" i="5"/>
  <c r="EY262" i="5"/>
  <c r="EY1191" i="5"/>
  <c r="FA718" i="5" l="1"/>
  <c r="FA720" i="5" s="1"/>
  <c r="FA108" i="5"/>
  <c r="FA685" i="5"/>
  <c r="EZ193" i="5"/>
  <c r="EZ1152" i="5"/>
  <c r="EZ1208" i="5"/>
  <c r="EY1193" i="5"/>
  <c r="EY1196" i="5" s="1"/>
  <c r="EY1185" i="5" s="1"/>
  <c r="EY1197" i="5"/>
  <c r="FA687" i="5" l="1"/>
  <c r="EZ1291" i="5"/>
  <c r="EZ1228" i="5"/>
  <c r="EY139" i="5"/>
  <c r="EY216" i="5"/>
  <c r="EY656" i="5"/>
  <c r="EY1184" i="5"/>
  <c r="EY658" i="5"/>
  <c r="EY140" i="5"/>
  <c r="FA754" i="5" l="1"/>
  <c r="FA753" i="5"/>
  <c r="EZ1467" i="5"/>
  <c r="EZ1292" i="5" s="1"/>
  <c r="EZ1290" i="5" s="1"/>
  <c r="EZ1286" i="5"/>
  <c r="EZ1234" i="5"/>
  <c r="EZ1253" i="5"/>
  <c r="EZ1229" i="5"/>
  <c r="EY61" i="5"/>
  <c r="EY217" i="5"/>
  <c r="EY1186" i="5"/>
  <c r="EY132" i="5"/>
  <c r="EY657" i="5"/>
  <c r="EY659" i="5" s="1"/>
  <c r="EY62" i="5"/>
  <c r="EZ1235" i="5" l="1"/>
  <c r="EZ1283" i="5" s="1"/>
  <c r="EZ1230" i="5"/>
  <c r="FA695" i="5"/>
  <c r="FA1151" i="5"/>
  <c r="FA696" i="5"/>
  <c r="FA1183" i="5"/>
  <c r="FA758" i="5"/>
  <c r="EZ1287" i="5"/>
  <c r="EZ1285" i="5" s="1"/>
  <c r="EZ1284" i="5" s="1"/>
  <c r="EZ1254" i="5"/>
  <c r="EZ1259" i="5"/>
  <c r="EY63" i="5"/>
  <c r="EZ214" i="5"/>
  <c r="EY248" i="5"/>
  <c r="EY225" i="5"/>
  <c r="EZ622" i="5"/>
  <c r="EY247" i="5"/>
  <c r="EZ1182" i="5"/>
  <c r="EY133" i="5"/>
  <c r="EY55" i="5"/>
  <c r="EZ1236" i="5" l="1"/>
  <c r="EZ1475" i="5" s="1"/>
  <c r="EZ1473" i="5" s="1"/>
  <c r="EZ1477" i="5" s="1"/>
  <c r="FA1227" i="5"/>
  <c r="FA1233" i="5" s="1"/>
  <c r="FA129" i="5"/>
  <c r="EZ1280" i="5"/>
  <c r="EZ1192" i="5"/>
  <c r="EZ691" i="5"/>
  <c r="EZ625" i="5"/>
  <c r="EZ635" i="5" s="1"/>
  <c r="EZ641" i="5" s="1"/>
  <c r="EZ645" i="5" s="1"/>
  <c r="EY136" i="5"/>
  <c r="EY143" i="5"/>
  <c r="EY56" i="5"/>
  <c r="EY66" i="5" s="1"/>
  <c r="EY249" i="5"/>
  <c r="EZ1260" i="5"/>
  <c r="EZ1255" i="5"/>
  <c r="EG72" i="5" l="1"/>
  <c r="EZ1479" i="5"/>
  <c r="EZ1478" i="5"/>
  <c r="EZ1486" i="5" s="1"/>
  <c r="FA54" i="5"/>
  <c r="EZ1297" i="5"/>
  <c r="EZ1267" i="5"/>
  <c r="EZ697" i="5"/>
  <c r="EZ1109" i="5"/>
  <c r="EZ1115" i="5" s="1"/>
  <c r="EZ1108" i="5"/>
  <c r="EZ1114" i="5" s="1"/>
  <c r="EZ986" i="5"/>
  <c r="EZ992" i="5" s="1"/>
  <c r="EZ985" i="5"/>
  <c r="EZ991" i="5" s="1"/>
  <c r="EY137" i="5"/>
  <c r="EY256" i="5"/>
  <c r="EZ183" i="5"/>
  <c r="FA1252" i="5"/>
  <c r="EZ1261" i="5"/>
  <c r="EZ222" i="5" s="1"/>
  <c r="EZ1298" i="5" l="1"/>
  <c r="EZ1302" i="5"/>
  <c r="EZ699" i="5"/>
  <c r="EZ1116" i="5"/>
  <c r="EZ123" i="5"/>
  <c r="EZ649" i="5"/>
  <c r="EZ113" i="5"/>
  <c r="EZ993" i="5"/>
  <c r="EZ647" i="5"/>
  <c r="EZ112" i="5"/>
  <c r="EY141" i="5"/>
  <c r="EZ184" i="5"/>
  <c r="FA1258" i="5"/>
  <c r="EZ236" i="5" l="1"/>
  <c r="FA1113" i="5"/>
  <c r="EZ234" i="5"/>
  <c r="FA990" i="5"/>
  <c r="EZ650" i="5"/>
  <c r="EY661" i="5"/>
  <c r="EZ135" i="5"/>
  <c r="EZ203" i="5"/>
  <c r="FA1111" i="5" l="1"/>
  <c r="FA1122" i="5" s="1"/>
  <c r="FA1119" i="5"/>
  <c r="FA996" i="5"/>
  <c r="EZ931" i="5"/>
  <c r="EZ933" i="5" s="1"/>
  <c r="EZ211" i="5"/>
  <c r="FA201" i="5" l="1"/>
  <c r="FA1128" i="5"/>
  <c r="FA117" i="5"/>
  <c r="FA122" i="5"/>
  <c r="FA202" i="5"/>
  <c r="FA1127" i="5"/>
  <c r="FA111" i="5"/>
  <c r="FA194" i="5"/>
  <c r="FA648" i="5"/>
  <c r="FA1004" i="5"/>
  <c r="EZ215" i="5"/>
  <c r="FA1129" i="5" l="1"/>
  <c r="FA1133" i="5" l="1"/>
  <c r="EX1133" i="5"/>
  <c r="EZ1133" i="5"/>
  <c r="EY1133" i="5"/>
  <c r="FA1135" i="5"/>
  <c r="EZ937" i="5"/>
  <c r="FA1138" i="5" l="1"/>
  <c r="FA1143" i="5" s="1"/>
  <c r="FA1139" i="5"/>
  <c r="EX1139" i="5"/>
  <c r="EX1138" i="5"/>
  <c r="EZ1138" i="5"/>
  <c r="EZ1143" i="5" s="1"/>
  <c r="EZ1139" i="5"/>
  <c r="EY1139" i="5"/>
  <c r="EY1138" i="5"/>
  <c r="EY1143" i="5" s="1"/>
  <c r="EZ938" i="5"/>
  <c r="EZ940" i="5" s="1"/>
  <c r="EX1143" i="5" l="1"/>
  <c r="FA936" i="5"/>
  <c r="EZ942" i="5" l="1"/>
  <c r="EZ909" i="5" l="1"/>
  <c r="EZ107" i="5" l="1"/>
  <c r="EZ651" i="5"/>
  <c r="EZ910" i="5"/>
  <c r="EZ652" i="5" l="1"/>
  <c r="EZ233" i="5"/>
  <c r="FA904" i="5"/>
  <c r="FA988" i="5" l="1"/>
  <c r="FA999" i="5" s="1"/>
  <c r="FA898" i="5"/>
  <c r="FA950" i="5"/>
  <c r="FA103" i="5" s="1"/>
  <c r="EZ1167" i="5"/>
  <c r="EZ1169" i="5" s="1"/>
  <c r="FA901" i="5"/>
  <c r="FA949" i="5"/>
  <c r="FA929" i="5"/>
  <c r="FA907" i="5"/>
  <c r="FA627" i="5" l="1"/>
  <c r="FA192" i="5"/>
  <c r="EZ1173" i="5"/>
  <c r="EZ1170" i="5"/>
  <c r="EZ1171" i="5" s="1"/>
  <c r="EZ1154" i="5" s="1"/>
  <c r="FA104" i="5"/>
  <c r="FA1207" i="5"/>
  <c r="FA626" i="5"/>
  <c r="FA189" i="5"/>
  <c r="FA105" i="5"/>
  <c r="FA1002" i="5"/>
  <c r="FA646" i="5"/>
  <c r="FA190" i="5"/>
  <c r="FA101" i="5"/>
  <c r="FA1005" i="5"/>
  <c r="FA191" i="5"/>
  <c r="FA102" i="5"/>
  <c r="FA1003" i="5"/>
  <c r="FA968" i="5"/>
  <c r="FA973" i="5" s="1"/>
  <c r="FA958" i="5"/>
  <c r="FA961" i="5" s="1"/>
  <c r="FA912" i="5"/>
  <c r="FA908" i="5"/>
  <c r="FA106" i="5" l="1"/>
  <c r="FA638" i="5"/>
  <c r="EZ1153" i="5"/>
  <c r="EZ654" i="5"/>
  <c r="EZ130" i="5"/>
  <c r="EZ653" i="5"/>
  <c r="EZ131" i="5"/>
  <c r="FA1006" i="5"/>
  <c r="FA110" i="5"/>
  <c r="FA643" i="5"/>
  <c r="FA974" i="5"/>
  <c r="FA914" i="5"/>
  <c r="FA951" i="5"/>
  <c r="EZ1155" i="5" l="1"/>
  <c r="EZ59" i="5"/>
  <c r="EZ655" i="5"/>
  <c r="EZ60" i="5"/>
  <c r="EZ1010" i="5"/>
  <c r="FA1010" i="5"/>
  <c r="EY1010" i="5"/>
  <c r="EX1010" i="5"/>
  <c r="FA226" i="5"/>
  <c r="FB966" i="5"/>
  <c r="FB970" i="5"/>
  <c r="FA628" i="5"/>
  <c r="FA195" i="5"/>
  <c r="FA114" i="5"/>
  <c r="EY1013" i="5" l="1"/>
  <c r="EY1012" i="5"/>
  <c r="EY1017" i="5" s="1"/>
  <c r="FA1013" i="5"/>
  <c r="FA1012" i="5"/>
  <c r="FA1017" i="5" s="1"/>
  <c r="EZ1013" i="5"/>
  <c r="EZ1012" i="5"/>
  <c r="EZ1017" i="5" s="1"/>
  <c r="EX1013" i="5"/>
  <c r="EX1012" i="5"/>
  <c r="FA1150" i="5"/>
  <c r="EZ237" i="5"/>
  <c r="EZ1189" i="5"/>
  <c r="FB972" i="5"/>
  <c r="FB971" i="5"/>
  <c r="FB976" i="5"/>
  <c r="FA1164" i="5" l="1"/>
  <c r="FA1160" i="5"/>
  <c r="EZ262" i="5"/>
  <c r="EZ1191" i="5"/>
  <c r="EX1017" i="5"/>
  <c r="FB642" i="5"/>
  <c r="FB109" i="5"/>
  <c r="FB712" i="5"/>
  <c r="FB679" i="5"/>
  <c r="FB644" i="5"/>
  <c r="FA193" i="5" l="1"/>
  <c r="FA1152" i="5"/>
  <c r="FA1208" i="5"/>
  <c r="EZ1193" i="5"/>
  <c r="EZ1196" i="5" s="1"/>
  <c r="EZ1185" i="5" s="1"/>
  <c r="EZ1197" i="5"/>
  <c r="FB718" i="5"/>
  <c r="FB720" i="5" s="1"/>
  <c r="FB108" i="5"/>
  <c r="FB685" i="5"/>
  <c r="FA1291" i="5" l="1"/>
  <c r="FA1228" i="5"/>
  <c r="EZ139" i="5"/>
  <c r="EZ216" i="5"/>
  <c r="EZ656" i="5"/>
  <c r="EZ1184" i="5"/>
  <c r="EZ658" i="5"/>
  <c r="EZ140" i="5"/>
  <c r="FB687" i="5"/>
  <c r="FA1467" i="5" l="1"/>
  <c r="FA1292" i="5" s="1"/>
  <c r="FA1290" i="5" s="1"/>
  <c r="AT1310" i="5"/>
  <c r="FA1286" i="5"/>
  <c r="FA1234" i="5"/>
  <c r="FA1253" i="5"/>
  <c r="FA1229" i="5"/>
  <c r="EZ61" i="5"/>
  <c r="EZ217" i="5"/>
  <c r="EZ1186" i="5"/>
  <c r="EZ132" i="5"/>
  <c r="EZ657" i="5"/>
  <c r="EZ659" i="5" s="1"/>
  <c r="EZ62" i="5"/>
  <c r="FB754" i="5"/>
  <c r="FB753" i="5"/>
  <c r="FA1235" i="5" l="1"/>
  <c r="FA1283" i="5" s="1"/>
  <c r="FA1230" i="5"/>
  <c r="FA1287" i="5"/>
  <c r="FA1285" i="5" s="1"/>
  <c r="FA1284" i="5" s="1"/>
  <c r="AT1311" i="5"/>
  <c r="AT1309" i="5" s="1"/>
  <c r="FA1254" i="5"/>
  <c r="FA1259" i="5"/>
  <c r="EZ63" i="5"/>
  <c r="FA214" i="5"/>
  <c r="EZ248" i="5"/>
  <c r="EZ225" i="5"/>
  <c r="FA622" i="5"/>
  <c r="EZ247" i="5"/>
  <c r="FA1182" i="5"/>
  <c r="EZ133" i="5"/>
  <c r="EZ55" i="5"/>
  <c r="FB695" i="5"/>
  <c r="FB1151" i="5"/>
  <c r="FB696" i="5"/>
  <c r="FB1183" i="5"/>
  <c r="FB758" i="5"/>
  <c r="EZ249" i="5" l="1"/>
  <c r="EZ256" i="5" s="1"/>
  <c r="FA1236" i="5"/>
  <c r="FA1475" i="5" s="1"/>
  <c r="FA1473" i="5" s="1"/>
  <c r="FA1477" i="5" s="1"/>
  <c r="FB1227" i="5"/>
  <c r="FB1233" i="5" s="1"/>
  <c r="AT1308" i="5"/>
  <c r="FA1280" i="5"/>
  <c r="FA1192" i="5"/>
  <c r="FA691" i="5"/>
  <c r="FA625" i="5"/>
  <c r="FA635" i="5" s="1"/>
  <c r="FA641" i="5" s="1"/>
  <c r="FA645" i="5" s="1"/>
  <c r="EZ143" i="5"/>
  <c r="EZ136" i="5"/>
  <c r="EZ56" i="5"/>
  <c r="EZ66" i="5" s="1"/>
  <c r="FB129" i="5"/>
  <c r="FA1260" i="5"/>
  <c r="FA1255" i="5"/>
  <c r="EH72" i="5" l="1"/>
  <c r="FA1479" i="5"/>
  <c r="FA1478" i="5"/>
  <c r="FA1486" i="5" s="1"/>
  <c r="AT1305" i="5"/>
  <c r="FA1297" i="5"/>
  <c r="FA1267" i="5"/>
  <c r="FA697" i="5"/>
  <c r="FA1109" i="5"/>
  <c r="FA1115" i="5" s="1"/>
  <c r="FA1108" i="5"/>
  <c r="FA1114" i="5" s="1"/>
  <c r="FA986" i="5"/>
  <c r="FA992" i="5" s="1"/>
  <c r="FA985" i="5"/>
  <c r="FA991" i="5" s="1"/>
  <c r="EZ137" i="5"/>
  <c r="FB54" i="5"/>
  <c r="FA183" i="5"/>
  <c r="FB1252" i="5"/>
  <c r="FA1261" i="5"/>
  <c r="FA222" i="5" s="1"/>
  <c r="AT1325" i="5" l="1"/>
  <c r="AT1316" i="5"/>
  <c r="FA1298" i="5"/>
  <c r="FA1302" i="5"/>
  <c r="FA699" i="5"/>
  <c r="FA1116" i="5"/>
  <c r="FA123" i="5"/>
  <c r="FA649" i="5"/>
  <c r="FA113" i="5"/>
  <c r="FA993" i="5"/>
  <c r="FA647" i="5"/>
  <c r="FA112" i="5"/>
  <c r="EZ141" i="5"/>
  <c r="FA184" i="5"/>
  <c r="FB1258" i="5"/>
  <c r="AZ1409" i="5" l="1"/>
  <c r="AY1409" i="5"/>
  <c r="AX1409" i="5"/>
  <c r="AW1409" i="5"/>
  <c r="AV1409" i="5"/>
  <c r="AU1409" i="5"/>
  <c r="FA236" i="5"/>
  <c r="FB1113" i="5"/>
  <c r="FA234" i="5"/>
  <c r="FB990" i="5"/>
  <c r="FA650" i="5"/>
  <c r="EZ661" i="5"/>
  <c r="FA135" i="5"/>
  <c r="FA203" i="5"/>
  <c r="AU1363" i="5" l="1"/>
  <c r="FB1111" i="5"/>
  <c r="FB1122" i="5" s="1"/>
  <c r="FB1119" i="5"/>
  <c r="FB996" i="5"/>
  <c r="FA931" i="5"/>
  <c r="FA933" i="5" s="1"/>
  <c r="FA211" i="5"/>
  <c r="FB201" i="5" l="1"/>
  <c r="FB1128" i="5"/>
  <c r="FB117" i="5"/>
  <c r="FB122" i="5"/>
  <c r="FB202" i="5"/>
  <c r="FB1127" i="5"/>
  <c r="FB111" i="5"/>
  <c r="FB194" i="5"/>
  <c r="FB648" i="5"/>
  <c r="FB1004" i="5"/>
  <c r="FA215" i="5"/>
  <c r="FB1129" i="5" l="1"/>
  <c r="FB1135" i="5" l="1"/>
  <c r="FA937" i="5"/>
  <c r="FA938" i="5" l="1"/>
  <c r="FA940" i="5" s="1"/>
  <c r="FB936" i="5" l="1"/>
  <c r="FA942" i="5" l="1"/>
  <c r="FA909" i="5" l="1"/>
  <c r="FA651" i="5" l="1"/>
  <c r="FA107" i="5"/>
  <c r="FA910" i="5"/>
  <c r="FA652" i="5" l="1"/>
  <c r="FB904" i="5"/>
  <c r="FA233" i="5"/>
  <c r="FB988" i="5" l="1"/>
  <c r="FB999" i="5" s="1"/>
  <c r="FB898" i="5"/>
  <c r="FB950" i="5"/>
  <c r="FB103" i="5" s="1"/>
  <c r="FA1167" i="5"/>
  <c r="FA1169" i="5" s="1"/>
  <c r="FB901" i="5"/>
  <c r="FB949" i="5"/>
  <c r="FB929" i="5"/>
  <c r="FB907" i="5"/>
  <c r="FB627" i="5" l="1"/>
  <c r="FB192" i="5"/>
  <c r="FA1173" i="5"/>
  <c r="FA1170" i="5"/>
  <c r="FA1171" i="5" s="1"/>
  <c r="FA1154" i="5" s="1"/>
  <c r="FB104" i="5"/>
  <c r="FB1207" i="5"/>
  <c r="FB626" i="5"/>
  <c r="FB189" i="5"/>
  <c r="FB105" i="5"/>
  <c r="FB1002" i="5"/>
  <c r="FB646" i="5"/>
  <c r="FB190" i="5"/>
  <c r="FB101" i="5"/>
  <c r="FB1005" i="5"/>
  <c r="FB191" i="5"/>
  <c r="FB102" i="5"/>
  <c r="FB1003" i="5"/>
  <c r="FB968" i="5"/>
  <c r="FB973" i="5" s="1"/>
  <c r="FB958" i="5"/>
  <c r="FB961" i="5" s="1"/>
  <c r="FB912" i="5"/>
  <c r="FB908" i="5"/>
  <c r="FB638" i="5" l="1"/>
  <c r="FB106" i="5"/>
  <c r="FA1153" i="5"/>
  <c r="FA654" i="5"/>
  <c r="FA130" i="5"/>
  <c r="FA653" i="5"/>
  <c r="FA131" i="5"/>
  <c r="FB1006" i="5"/>
  <c r="FB110" i="5"/>
  <c r="FB643" i="5"/>
  <c r="FB974" i="5"/>
  <c r="FB914" i="5"/>
  <c r="FB951" i="5"/>
  <c r="FA1155" i="5" l="1"/>
  <c r="FA59" i="5"/>
  <c r="FA655" i="5"/>
  <c r="FA60" i="5"/>
  <c r="FB226" i="5"/>
  <c r="FC966" i="5"/>
  <c r="FC970" i="5"/>
  <c r="FB628" i="5"/>
  <c r="FB195" i="5"/>
  <c r="FB114" i="5"/>
  <c r="FB1150" i="5" l="1"/>
  <c r="FA237" i="5"/>
  <c r="FA1189" i="5"/>
  <c r="FC972" i="5"/>
  <c r="FC971" i="5"/>
  <c r="FC976" i="5"/>
  <c r="FB1164" i="5" l="1"/>
  <c r="FB1160" i="5"/>
  <c r="FA262" i="5"/>
  <c r="FA1191" i="5"/>
  <c r="FC642" i="5"/>
  <c r="FC109" i="5"/>
  <c r="FC712" i="5"/>
  <c r="FC679" i="5"/>
  <c r="FC644" i="5"/>
  <c r="FB193" i="5" l="1"/>
  <c r="FB1152" i="5"/>
  <c r="FB1208" i="5"/>
  <c r="FA1193" i="5"/>
  <c r="FA1196" i="5" s="1"/>
  <c r="FA1185" i="5" s="1"/>
  <c r="FA1197" i="5"/>
  <c r="FC718" i="5"/>
  <c r="FC720" i="5" s="1"/>
  <c r="FC108" i="5"/>
  <c r="FC685" i="5"/>
  <c r="FB1291" i="5" l="1"/>
  <c r="FB1228" i="5"/>
  <c r="FA139" i="5"/>
  <c r="FA216" i="5"/>
  <c r="FA656" i="5"/>
  <c r="FA1184" i="5"/>
  <c r="FA658" i="5"/>
  <c r="FA140" i="5"/>
  <c r="FC687" i="5"/>
  <c r="FB1467" i="5" l="1"/>
  <c r="FB1292" i="5" s="1"/>
  <c r="FB1290" i="5" s="1"/>
  <c r="FB1286" i="5"/>
  <c r="FB1234" i="5"/>
  <c r="FB1253" i="5"/>
  <c r="FB1229" i="5"/>
  <c r="FA61" i="5"/>
  <c r="FA217" i="5"/>
  <c r="FA1186" i="5"/>
  <c r="FA132" i="5"/>
  <c r="FA657" i="5"/>
  <c r="FA659" i="5" s="1"/>
  <c r="FA62" i="5"/>
  <c r="FC754" i="5"/>
  <c r="FC753" i="5"/>
  <c r="FB1287" i="5" l="1"/>
  <c r="FB1285" i="5" s="1"/>
  <c r="FB1284" i="5" s="1"/>
  <c r="FB1254" i="5"/>
  <c r="FB1259" i="5"/>
  <c r="FA63" i="5"/>
  <c r="FB214" i="5"/>
  <c r="FA248" i="5"/>
  <c r="FA225" i="5"/>
  <c r="FB622" i="5"/>
  <c r="FA247" i="5"/>
  <c r="FB1182" i="5"/>
  <c r="FA133" i="5"/>
  <c r="FA55" i="5"/>
  <c r="FC695" i="5"/>
  <c r="FC1151" i="5"/>
  <c r="FC696" i="5"/>
  <c r="FC1183" i="5"/>
  <c r="FC758" i="5"/>
  <c r="FB1235" i="5"/>
  <c r="FB1230" i="5"/>
  <c r="FB1192" i="5" l="1"/>
  <c r="FB691" i="5"/>
  <c r="FB625" i="5"/>
  <c r="FB635" i="5" s="1"/>
  <c r="FB641" i="5" s="1"/>
  <c r="FB645" i="5" s="1"/>
  <c r="FA143" i="5"/>
  <c r="FA136" i="5"/>
  <c r="FA56" i="5"/>
  <c r="FA66" i="5" s="1"/>
  <c r="FC129" i="5"/>
  <c r="FB1283" i="5"/>
  <c r="FC1227" i="5"/>
  <c r="FB1236" i="5"/>
  <c r="FB1475" i="5" s="1"/>
  <c r="FB1473" i="5" s="1"/>
  <c r="FB1477" i="5" s="1"/>
  <c r="FA249" i="5"/>
  <c r="FB1260" i="5"/>
  <c r="FB1255" i="5"/>
  <c r="EI72" i="5" l="1"/>
  <c r="FB697" i="5"/>
  <c r="FB1109" i="5"/>
  <c r="FB1115" i="5" s="1"/>
  <c r="FB1108" i="5"/>
  <c r="FB1114" i="5" s="1"/>
  <c r="FB986" i="5"/>
  <c r="FB992" i="5" s="1"/>
  <c r="FB985" i="5"/>
  <c r="FB991" i="5" s="1"/>
  <c r="FA137" i="5"/>
  <c r="FC54" i="5"/>
  <c r="FB1280" i="5"/>
  <c r="FC1233" i="5"/>
  <c r="FB1479" i="5"/>
  <c r="FB1478" i="5"/>
  <c r="FB1486" i="5" s="1"/>
  <c r="FA256" i="5"/>
  <c r="FB183" i="5"/>
  <c r="FC1252" i="5"/>
  <c r="FB1261" i="5"/>
  <c r="FB222" i="5" s="1"/>
  <c r="FB699" i="5" l="1"/>
  <c r="FB1116" i="5"/>
  <c r="FB123" i="5"/>
  <c r="FB649" i="5"/>
  <c r="FB113" i="5"/>
  <c r="FB993" i="5"/>
  <c r="FB647" i="5"/>
  <c r="FB112" i="5"/>
  <c r="FA141" i="5"/>
  <c r="FB1267" i="5"/>
  <c r="FB1297" i="5"/>
  <c r="FB184" i="5"/>
  <c r="FC1258" i="5"/>
  <c r="FB236" i="5" l="1"/>
  <c r="FC1113" i="5"/>
  <c r="FB234" i="5"/>
  <c r="FC990" i="5"/>
  <c r="FB650" i="5"/>
  <c r="FA661" i="5"/>
  <c r="FB135" i="5"/>
  <c r="FB1298" i="5"/>
  <c r="FB1302" i="5"/>
  <c r="FB203" i="5"/>
  <c r="FC1111" i="5" l="1"/>
  <c r="FC1122" i="5" s="1"/>
  <c r="FC1119" i="5"/>
  <c r="FC996" i="5"/>
  <c r="FB931" i="5"/>
  <c r="FB933" i="5" s="1"/>
  <c r="FB211" i="5"/>
  <c r="FC201" i="5" l="1"/>
  <c r="FC1128" i="5"/>
  <c r="FC117" i="5"/>
  <c r="FC122" i="5"/>
  <c r="FC202" i="5"/>
  <c r="FC1127" i="5"/>
  <c r="FC111" i="5"/>
  <c r="FC194" i="5"/>
  <c r="FC648" i="5"/>
  <c r="FC1004" i="5"/>
  <c r="FB215" i="5"/>
  <c r="FC1129" i="5" l="1"/>
  <c r="FC1135" i="5" l="1"/>
  <c r="FB937" i="5"/>
  <c r="FB938" i="5" l="1"/>
  <c r="FB940" i="5" s="1"/>
  <c r="FC936" i="5" l="1"/>
  <c r="FB942" i="5" l="1"/>
  <c r="FB909" i="5" l="1"/>
  <c r="FB107" i="5" l="1"/>
  <c r="FB651" i="5"/>
  <c r="FB910" i="5"/>
  <c r="FB652" i="5" l="1"/>
  <c r="FB233" i="5"/>
  <c r="FC904" i="5"/>
  <c r="FC988" i="5" l="1"/>
  <c r="FC999" i="5" s="1"/>
  <c r="FC898" i="5"/>
  <c r="FC950" i="5"/>
  <c r="FC103" i="5" s="1"/>
  <c r="FB1167" i="5"/>
  <c r="FB1169" i="5" s="1"/>
  <c r="FC901" i="5"/>
  <c r="FC949" i="5"/>
  <c r="FC929" i="5"/>
  <c r="FC907" i="5"/>
  <c r="FC627" i="5" l="1"/>
  <c r="FC192" i="5"/>
  <c r="FB1173" i="5"/>
  <c r="FB1170" i="5"/>
  <c r="FB1171" i="5" s="1"/>
  <c r="FB1154" i="5" s="1"/>
  <c r="FC104" i="5"/>
  <c r="FC1207" i="5"/>
  <c r="FC626" i="5"/>
  <c r="FC189" i="5"/>
  <c r="FC105" i="5"/>
  <c r="FC1002" i="5"/>
  <c r="FC646" i="5"/>
  <c r="FC190" i="5"/>
  <c r="FC101" i="5"/>
  <c r="FC1005" i="5"/>
  <c r="FC191" i="5"/>
  <c r="FC102" i="5"/>
  <c r="FC1003" i="5"/>
  <c r="FC968" i="5"/>
  <c r="FC973" i="5" s="1"/>
  <c r="FC958" i="5"/>
  <c r="FC961" i="5" s="1"/>
  <c r="FC912" i="5"/>
  <c r="FC908" i="5"/>
  <c r="FC106" i="5" l="1"/>
  <c r="FC638" i="5"/>
  <c r="FB1153" i="5"/>
  <c r="FB654" i="5"/>
  <c r="FB130" i="5"/>
  <c r="FB653" i="5"/>
  <c r="FB131" i="5"/>
  <c r="FC1006" i="5"/>
  <c r="FC110" i="5"/>
  <c r="FC643" i="5"/>
  <c r="FC974" i="5"/>
  <c r="FC914" i="5"/>
  <c r="FC951" i="5"/>
  <c r="FB1155" i="5" l="1"/>
  <c r="FB59" i="5"/>
  <c r="FB655" i="5"/>
  <c r="FB60" i="5"/>
  <c r="FC226" i="5"/>
  <c r="FD966" i="5"/>
  <c r="FD970" i="5"/>
  <c r="FC628" i="5"/>
  <c r="FC195" i="5"/>
  <c r="FC114" i="5"/>
  <c r="FC1150" i="5" l="1"/>
  <c r="FB237" i="5"/>
  <c r="FB1189" i="5"/>
  <c r="FD972" i="5"/>
  <c r="FD971" i="5"/>
  <c r="FD976" i="5"/>
  <c r="FC1164" i="5" l="1"/>
  <c r="FC1160" i="5"/>
  <c r="FB262" i="5"/>
  <c r="FB1191" i="5"/>
  <c r="FD642" i="5"/>
  <c r="FD109" i="5"/>
  <c r="FD712" i="5"/>
  <c r="FD679" i="5"/>
  <c r="FD644" i="5"/>
  <c r="FC193" i="5" l="1"/>
  <c r="FC1152" i="5"/>
  <c r="FC1208" i="5"/>
  <c r="FB1193" i="5"/>
  <c r="FB1196" i="5" s="1"/>
  <c r="FB1185" i="5" s="1"/>
  <c r="FB1197" i="5"/>
  <c r="FD718" i="5"/>
  <c r="FD720" i="5" s="1"/>
  <c r="FD108" i="5"/>
  <c r="FD685" i="5"/>
  <c r="FC1291" i="5" l="1"/>
  <c r="FC1228" i="5"/>
  <c r="FB139" i="5"/>
  <c r="FB216" i="5"/>
  <c r="FB656" i="5"/>
  <c r="FB1184" i="5"/>
  <c r="FB658" i="5"/>
  <c r="FB140" i="5"/>
  <c r="FD687" i="5"/>
  <c r="FC1467" i="5" l="1"/>
  <c r="FC1292" i="5" s="1"/>
  <c r="FC1290" i="5" s="1"/>
  <c r="FC1286" i="5"/>
  <c r="FC1234" i="5"/>
  <c r="FC1253" i="5"/>
  <c r="FC1229" i="5"/>
  <c r="FB61" i="5"/>
  <c r="FB217" i="5"/>
  <c r="FB1186" i="5"/>
  <c r="FB132" i="5"/>
  <c r="FB657" i="5"/>
  <c r="FB659" i="5" s="1"/>
  <c r="FB62" i="5"/>
  <c r="FD754" i="5"/>
  <c r="FD753" i="5"/>
  <c r="FC1287" i="5" l="1"/>
  <c r="FC1285" i="5" s="1"/>
  <c r="FC1284" i="5" s="1"/>
  <c r="FC1254" i="5"/>
  <c r="FC1259" i="5"/>
  <c r="FB63" i="5"/>
  <c r="FC214" i="5"/>
  <c r="FB248" i="5"/>
  <c r="FB225" i="5"/>
  <c r="FC622" i="5"/>
  <c r="FB247" i="5"/>
  <c r="FC1182" i="5"/>
  <c r="FB133" i="5"/>
  <c r="FB55" i="5"/>
  <c r="FD695" i="5"/>
  <c r="FD1151" i="5"/>
  <c r="FD696" i="5"/>
  <c r="FD1183" i="5"/>
  <c r="FD758" i="5"/>
  <c r="FC1235" i="5"/>
  <c r="FC1230" i="5"/>
  <c r="FC1260" i="5" l="1"/>
  <c r="FC183" i="5" s="1"/>
  <c r="FC1255" i="5"/>
  <c r="FC1192" i="5"/>
  <c r="FC691" i="5"/>
  <c r="FC625" i="5"/>
  <c r="FC635" i="5" s="1"/>
  <c r="FC641" i="5" s="1"/>
  <c r="FC645" i="5" s="1"/>
  <c r="FB136" i="5"/>
  <c r="FB143" i="5"/>
  <c r="FB56" i="5"/>
  <c r="FB66" i="5" s="1"/>
  <c r="FD129" i="5"/>
  <c r="FC1283" i="5"/>
  <c r="FD1227" i="5"/>
  <c r="FC1236" i="5"/>
  <c r="FC1475" i="5" s="1"/>
  <c r="FC1473" i="5" s="1"/>
  <c r="FC1477" i="5" s="1"/>
  <c r="FB249" i="5"/>
  <c r="EJ72" i="5" l="1"/>
  <c r="FD1252" i="5"/>
  <c r="FD1258" i="5" s="1"/>
  <c r="FC1261" i="5"/>
  <c r="FC222" i="5" s="1"/>
  <c r="FC184" i="5"/>
  <c r="FC697" i="5"/>
  <c r="FC1109" i="5"/>
  <c r="FC1115" i="5" s="1"/>
  <c r="FC1108" i="5"/>
  <c r="FC1114" i="5" s="1"/>
  <c r="FC986" i="5"/>
  <c r="FC992" i="5" s="1"/>
  <c r="FC985" i="5"/>
  <c r="FC991" i="5" s="1"/>
  <c r="FB137" i="5"/>
  <c r="FD54" i="5"/>
  <c r="FC1280" i="5"/>
  <c r="FD1233" i="5"/>
  <c r="FC1479" i="5"/>
  <c r="FC1478" i="5"/>
  <c r="FC1486" i="5" s="1"/>
  <c r="FB256" i="5"/>
  <c r="FC203" i="5" l="1"/>
  <c r="FC699" i="5"/>
  <c r="FC1116" i="5"/>
  <c r="FC123" i="5"/>
  <c r="FC649" i="5"/>
  <c r="FC113" i="5"/>
  <c r="FC993" i="5"/>
  <c r="FC647" i="5"/>
  <c r="FC112" i="5"/>
  <c r="FB141" i="5"/>
  <c r="FC1297" i="5"/>
  <c r="FC1267" i="5"/>
  <c r="FC211" i="5" l="1"/>
  <c r="FC236" i="5"/>
  <c r="FD1113" i="5"/>
  <c r="FC234" i="5"/>
  <c r="FD990" i="5"/>
  <c r="FC650" i="5"/>
  <c r="FB661" i="5"/>
  <c r="FC135" i="5"/>
  <c r="FC1298" i="5"/>
  <c r="FC1302" i="5"/>
  <c r="FC215" i="5" l="1"/>
  <c r="FD1111" i="5"/>
  <c r="FD1122" i="5" s="1"/>
  <c r="FD1119" i="5"/>
  <c r="FD996" i="5"/>
  <c r="FC931" i="5"/>
  <c r="FC933" i="5" s="1"/>
  <c r="FD201" i="5" l="1"/>
  <c r="FD1128" i="5"/>
  <c r="FD117" i="5"/>
  <c r="FD122" i="5"/>
  <c r="FD202" i="5"/>
  <c r="FD1127" i="5"/>
  <c r="FD111" i="5"/>
  <c r="FD194" i="5"/>
  <c r="FD648" i="5"/>
  <c r="FD1004" i="5"/>
  <c r="FD1129" i="5" l="1"/>
  <c r="FD1135" i="5" l="1"/>
  <c r="FC937" i="5"/>
  <c r="FC938" i="5" l="1"/>
  <c r="FC940" i="5" s="1"/>
  <c r="FD936" i="5" l="1"/>
  <c r="FC942" i="5" l="1"/>
  <c r="FC909" i="5" l="1"/>
  <c r="FC107" i="5" l="1"/>
  <c r="FC651" i="5"/>
  <c r="FC910" i="5"/>
  <c r="FC652" i="5" l="1"/>
  <c r="FC233" i="5"/>
  <c r="FD904" i="5"/>
  <c r="FD988" i="5" l="1"/>
  <c r="FD999" i="5" s="1"/>
  <c r="FD898" i="5"/>
  <c r="FD950" i="5"/>
  <c r="FD103" i="5" s="1"/>
  <c r="FC1167" i="5"/>
  <c r="FC1169" i="5" s="1"/>
  <c r="FD901" i="5"/>
  <c r="FD949" i="5"/>
  <c r="FD929" i="5"/>
  <c r="FD907" i="5"/>
  <c r="FD627" i="5" l="1"/>
  <c r="FD192" i="5"/>
  <c r="FC1173" i="5"/>
  <c r="FC1170" i="5"/>
  <c r="FC1171" i="5" s="1"/>
  <c r="FC1154" i="5" s="1"/>
  <c r="FD104" i="5"/>
  <c r="FD1207" i="5"/>
  <c r="FD626" i="5"/>
  <c r="FD189" i="5"/>
  <c r="FD105" i="5"/>
  <c r="FD1002" i="5"/>
  <c r="FD646" i="5"/>
  <c r="FD190" i="5"/>
  <c r="FD101" i="5"/>
  <c r="FD1005" i="5"/>
  <c r="FD191" i="5"/>
  <c r="FD102" i="5"/>
  <c r="FD1003" i="5"/>
  <c r="FD968" i="5"/>
  <c r="FD973" i="5" s="1"/>
  <c r="FD958" i="5"/>
  <c r="FD961" i="5" s="1"/>
  <c r="FD912" i="5"/>
  <c r="FD908" i="5"/>
  <c r="FD638" i="5" s="1"/>
  <c r="FC1153" i="5" l="1"/>
  <c r="FC654" i="5"/>
  <c r="FC130" i="5"/>
  <c r="FC653" i="5"/>
  <c r="FC131" i="5"/>
  <c r="FD1006" i="5"/>
  <c r="FD110" i="5"/>
  <c r="FD643" i="5"/>
  <c r="FD974" i="5"/>
  <c r="FD914" i="5"/>
  <c r="FD951" i="5"/>
  <c r="FD106" i="5"/>
  <c r="FC1155" i="5" l="1"/>
  <c r="FC59" i="5"/>
  <c r="FC655" i="5"/>
  <c r="FC60" i="5"/>
  <c r="FD226" i="5"/>
  <c r="FE966" i="5"/>
  <c r="FE970" i="5"/>
  <c r="FD628" i="5"/>
  <c r="FD195" i="5"/>
  <c r="FD114" i="5"/>
  <c r="FD1150" i="5" l="1"/>
  <c r="FC237" i="5"/>
  <c r="FC1189" i="5"/>
  <c r="FE972" i="5"/>
  <c r="FE971" i="5"/>
  <c r="FE976" i="5"/>
  <c r="FD1164" i="5" l="1"/>
  <c r="FD1160" i="5"/>
  <c r="FC262" i="5"/>
  <c r="FC1191" i="5"/>
  <c r="FE642" i="5"/>
  <c r="FE109" i="5"/>
  <c r="FE712" i="5"/>
  <c r="FE679" i="5"/>
  <c r="FE644" i="5"/>
  <c r="FD193" i="5" l="1"/>
  <c r="FD1152" i="5"/>
  <c r="FD1208" i="5"/>
  <c r="FC1193" i="5"/>
  <c r="FC1196" i="5" s="1"/>
  <c r="FC1185" i="5" s="1"/>
  <c r="FC1197" i="5"/>
  <c r="FE718" i="5"/>
  <c r="FE720" i="5" s="1"/>
  <c r="FE108" i="5"/>
  <c r="FE685" i="5"/>
  <c r="FD1291" i="5" l="1"/>
  <c r="FD1228" i="5"/>
  <c r="FC139" i="5"/>
  <c r="FC216" i="5"/>
  <c r="FC656" i="5"/>
  <c r="FC1184" i="5"/>
  <c r="FC658" i="5"/>
  <c r="FC140" i="5"/>
  <c r="FE687" i="5"/>
  <c r="FD1467" i="5" l="1"/>
  <c r="FD1292" i="5" s="1"/>
  <c r="FD1290" i="5" s="1"/>
  <c r="FD1286" i="5"/>
  <c r="FD1234" i="5"/>
  <c r="FD1253" i="5"/>
  <c r="FD1229" i="5"/>
  <c r="FC61" i="5"/>
  <c r="FC217" i="5"/>
  <c r="FC1186" i="5"/>
  <c r="FC132" i="5"/>
  <c r="FC657" i="5"/>
  <c r="FC659" i="5" s="1"/>
  <c r="FC62" i="5"/>
  <c r="FE754" i="5"/>
  <c r="FE753" i="5"/>
  <c r="FD1287" i="5" l="1"/>
  <c r="FD1285" i="5" s="1"/>
  <c r="FD1284" i="5" s="1"/>
  <c r="FD1254" i="5"/>
  <c r="FD1259" i="5"/>
  <c r="FC63" i="5"/>
  <c r="FD214" i="5"/>
  <c r="FC248" i="5"/>
  <c r="FC225" i="5"/>
  <c r="FD622" i="5"/>
  <c r="FC247" i="5"/>
  <c r="FD1182" i="5"/>
  <c r="FC133" i="5"/>
  <c r="FC55" i="5"/>
  <c r="FE695" i="5"/>
  <c r="FE1151" i="5"/>
  <c r="FE696" i="5"/>
  <c r="FE1183" i="5"/>
  <c r="FE758" i="5"/>
  <c r="FD1235" i="5"/>
  <c r="FD1230" i="5"/>
  <c r="FD1192" i="5" l="1"/>
  <c r="FD691" i="5"/>
  <c r="FD625" i="5"/>
  <c r="FD635" i="5" s="1"/>
  <c r="FD641" i="5" s="1"/>
  <c r="FD645" i="5" s="1"/>
  <c r="FC143" i="5"/>
  <c r="FC136" i="5"/>
  <c r="FC56" i="5"/>
  <c r="FC66" i="5" s="1"/>
  <c r="FE129" i="5"/>
  <c r="FD1283" i="5"/>
  <c r="FE1227" i="5"/>
  <c r="FD1236" i="5"/>
  <c r="FD1475" i="5" s="1"/>
  <c r="FD1473" i="5" s="1"/>
  <c r="FD1477" i="5" s="1"/>
  <c r="FC249" i="5"/>
  <c r="FD1260" i="5"/>
  <c r="FD1255" i="5"/>
  <c r="EK72" i="5" l="1"/>
  <c r="FD697" i="5"/>
  <c r="FD1109" i="5"/>
  <c r="FD1115" i="5" s="1"/>
  <c r="FD1108" i="5"/>
  <c r="FD1114" i="5" s="1"/>
  <c r="FD986" i="5"/>
  <c r="FD992" i="5" s="1"/>
  <c r="FD985" i="5"/>
  <c r="FD991" i="5" s="1"/>
  <c r="FC137" i="5"/>
  <c r="FE54" i="5"/>
  <c r="FD1280" i="5"/>
  <c r="FE1233" i="5"/>
  <c r="FD1479" i="5"/>
  <c r="FD1478" i="5"/>
  <c r="FD1486" i="5" s="1"/>
  <c r="FC256" i="5"/>
  <c r="FD183" i="5"/>
  <c r="FE1252" i="5"/>
  <c r="FD1261" i="5"/>
  <c r="FD222" i="5" s="1"/>
  <c r="FD699" i="5" l="1"/>
  <c r="FD1116" i="5"/>
  <c r="FD123" i="5"/>
  <c r="FD649" i="5"/>
  <c r="FD113" i="5"/>
  <c r="FD993" i="5"/>
  <c r="FD647" i="5"/>
  <c r="FD112" i="5"/>
  <c r="FC141" i="5"/>
  <c r="FD1297" i="5"/>
  <c r="FD1267" i="5"/>
  <c r="FD184" i="5"/>
  <c r="FE1258" i="5"/>
  <c r="FD236" i="5" l="1"/>
  <c r="FE1113" i="5"/>
  <c r="FD234" i="5"/>
  <c r="FE990" i="5"/>
  <c r="FD650" i="5"/>
  <c r="FC661" i="5"/>
  <c r="FD135" i="5"/>
  <c r="FD1298" i="5"/>
  <c r="FD1302" i="5"/>
  <c r="FD203" i="5"/>
  <c r="FE1111" i="5" l="1"/>
  <c r="FE1122" i="5" s="1"/>
  <c r="FE1119" i="5"/>
  <c r="FE996" i="5"/>
  <c r="FD931" i="5"/>
  <c r="FD933" i="5" s="1"/>
  <c r="FD211" i="5"/>
  <c r="FE201" i="5" l="1"/>
  <c r="FE1128" i="5"/>
  <c r="FE117" i="5"/>
  <c r="FE122" i="5"/>
  <c r="FE202" i="5"/>
  <c r="FE1127" i="5"/>
  <c r="FE111" i="5"/>
  <c r="FE194" i="5"/>
  <c r="FE648" i="5"/>
  <c r="FE1004" i="5"/>
  <c r="FD215" i="5"/>
  <c r="FE1129" i="5" l="1"/>
  <c r="FD1133" i="5" l="1"/>
  <c r="FB1133" i="5"/>
  <c r="FE1133" i="5"/>
  <c r="FC1133" i="5"/>
  <c r="FE1135" i="5"/>
  <c r="FD937" i="5"/>
  <c r="FD1138" i="5" l="1"/>
  <c r="FD1143" i="5" s="1"/>
  <c r="FD1139" i="5"/>
  <c r="FB1138" i="5"/>
  <c r="FB1139" i="5"/>
  <c r="FE1139" i="5"/>
  <c r="FE1138" i="5"/>
  <c r="FE1143" i="5" s="1"/>
  <c r="FC1139" i="5"/>
  <c r="FC1138" i="5"/>
  <c r="FC1143" i="5" s="1"/>
  <c r="FD938" i="5"/>
  <c r="FD940" i="5" s="1"/>
  <c r="FB1143" i="5" l="1"/>
  <c r="FE936" i="5"/>
  <c r="FD942" i="5" l="1"/>
  <c r="FD909" i="5" l="1"/>
  <c r="FD107" i="5" l="1"/>
  <c r="FD651" i="5"/>
  <c r="FD910" i="5"/>
  <c r="FD652" i="5" l="1"/>
  <c r="FD233" i="5"/>
  <c r="FE904" i="5"/>
  <c r="FE988" i="5" l="1"/>
  <c r="FE999" i="5" s="1"/>
  <c r="FE898" i="5"/>
  <c r="FE950" i="5"/>
  <c r="FE103" i="5" s="1"/>
  <c r="FD1167" i="5"/>
  <c r="FD1169" i="5" s="1"/>
  <c r="FE901" i="5"/>
  <c r="FE949" i="5"/>
  <c r="FE929" i="5"/>
  <c r="FE907" i="5"/>
  <c r="FE627" i="5" l="1"/>
  <c r="FE192" i="5"/>
  <c r="FD1173" i="5"/>
  <c r="FD1170" i="5"/>
  <c r="FD1171" i="5" s="1"/>
  <c r="FD1154" i="5" s="1"/>
  <c r="FE104" i="5"/>
  <c r="FE1207" i="5"/>
  <c r="FE626" i="5"/>
  <c r="FE189" i="5"/>
  <c r="FE105" i="5"/>
  <c r="FE1002" i="5"/>
  <c r="FE646" i="5"/>
  <c r="FE190" i="5"/>
  <c r="FE101" i="5"/>
  <c r="FE1005" i="5"/>
  <c r="FE191" i="5"/>
  <c r="FE102" i="5"/>
  <c r="FE1003" i="5"/>
  <c r="FE968" i="5"/>
  <c r="FE973" i="5" s="1"/>
  <c r="FE958" i="5"/>
  <c r="FE961" i="5" s="1"/>
  <c r="FE912" i="5"/>
  <c r="FE908" i="5"/>
  <c r="FE638" i="5" l="1"/>
  <c r="FE106" i="5"/>
  <c r="FD1153" i="5"/>
  <c r="FD654" i="5"/>
  <c r="FD130" i="5"/>
  <c r="FD653" i="5"/>
  <c r="FD131" i="5"/>
  <c r="FE1006" i="5"/>
  <c r="FE110" i="5"/>
  <c r="FE643" i="5"/>
  <c r="FE974" i="5"/>
  <c r="FE914" i="5"/>
  <c r="FE951" i="5"/>
  <c r="FD1155" i="5" l="1"/>
  <c r="FD59" i="5"/>
  <c r="FD655" i="5"/>
  <c r="FD60" i="5"/>
  <c r="FD1010" i="5"/>
  <c r="FB1010" i="5"/>
  <c r="FE1010" i="5"/>
  <c r="FC1010" i="5"/>
  <c r="FE226" i="5"/>
  <c r="FF966" i="5"/>
  <c r="FF970" i="5"/>
  <c r="FE628" i="5"/>
  <c r="FE195" i="5"/>
  <c r="FE114" i="5"/>
  <c r="FC1012" i="5" l="1"/>
  <c r="FC1017" i="5" s="1"/>
  <c r="FC1013" i="5"/>
  <c r="FE1012" i="5"/>
  <c r="FE1017" i="5" s="1"/>
  <c r="FE1013" i="5"/>
  <c r="FB1013" i="5"/>
  <c r="FB1012" i="5"/>
  <c r="FD1012" i="5"/>
  <c r="FD1017" i="5" s="1"/>
  <c r="FD1013" i="5"/>
  <c r="FE1150" i="5"/>
  <c r="FD237" i="5"/>
  <c r="FD1189" i="5"/>
  <c r="FF972" i="5"/>
  <c r="FF971" i="5"/>
  <c r="FF976" i="5"/>
  <c r="FE1164" i="5" l="1"/>
  <c r="FE1160" i="5"/>
  <c r="FD262" i="5"/>
  <c r="FD1191" i="5"/>
  <c r="FB1017" i="5"/>
  <c r="FF642" i="5"/>
  <c r="FF109" i="5"/>
  <c r="FF712" i="5"/>
  <c r="FF679" i="5"/>
  <c r="FF644" i="5"/>
  <c r="FE193" i="5" l="1"/>
  <c r="FE1152" i="5"/>
  <c r="FE1208" i="5"/>
  <c r="FD1193" i="5"/>
  <c r="FD1196" i="5" s="1"/>
  <c r="FD1185" i="5" s="1"/>
  <c r="FD1197" i="5"/>
  <c r="FF718" i="5"/>
  <c r="FF720" i="5" s="1"/>
  <c r="FF108" i="5"/>
  <c r="FF685" i="5"/>
  <c r="FE1291" i="5" l="1"/>
  <c r="FE1228" i="5"/>
  <c r="FD139" i="5"/>
  <c r="FD216" i="5"/>
  <c r="FD656" i="5"/>
  <c r="FD1184" i="5"/>
  <c r="FD658" i="5"/>
  <c r="FD140" i="5"/>
  <c r="FF687" i="5"/>
  <c r="FE1467" i="5" l="1"/>
  <c r="FE1292" i="5" s="1"/>
  <c r="FE1290" i="5" s="1"/>
  <c r="AU1310" i="5"/>
  <c r="FE1286" i="5"/>
  <c r="FE1234" i="5"/>
  <c r="FE1253" i="5"/>
  <c r="FE1229" i="5"/>
  <c r="FD61" i="5"/>
  <c r="FD217" i="5"/>
  <c r="FD1186" i="5"/>
  <c r="FD132" i="5"/>
  <c r="FD657" i="5"/>
  <c r="FD659" i="5" s="1"/>
  <c r="FD62" i="5"/>
  <c r="FF754" i="5"/>
  <c r="FF753" i="5"/>
  <c r="FE1287" i="5" l="1"/>
  <c r="FE1285" i="5" s="1"/>
  <c r="FE1284" i="5" s="1"/>
  <c r="AU1311" i="5"/>
  <c r="AU1309" i="5" s="1"/>
  <c r="FE1254" i="5"/>
  <c r="FE1259" i="5"/>
  <c r="FD63" i="5"/>
  <c r="FE214" i="5"/>
  <c r="FD248" i="5"/>
  <c r="FD225" i="5"/>
  <c r="FE622" i="5"/>
  <c r="FD247" i="5"/>
  <c r="FE1182" i="5"/>
  <c r="FD133" i="5"/>
  <c r="FD55" i="5"/>
  <c r="FF695" i="5"/>
  <c r="FF1151" i="5"/>
  <c r="FF696" i="5"/>
  <c r="FF1183" i="5"/>
  <c r="FF758" i="5"/>
  <c r="FE1235" i="5"/>
  <c r="FE1230" i="5"/>
  <c r="FD249" i="5" l="1"/>
  <c r="FD256" i="5" s="1"/>
  <c r="FE1192" i="5"/>
  <c r="FE691" i="5"/>
  <c r="FE625" i="5"/>
  <c r="FE635" i="5" s="1"/>
  <c r="FE641" i="5" s="1"/>
  <c r="FE645" i="5" s="1"/>
  <c r="FD143" i="5"/>
  <c r="FD136" i="5"/>
  <c r="FD56" i="5"/>
  <c r="FD66" i="5" s="1"/>
  <c r="FF129" i="5"/>
  <c r="FE1283" i="5"/>
  <c r="FF1227" i="5"/>
  <c r="FE1236" i="5"/>
  <c r="FE1475" i="5" s="1"/>
  <c r="FE1473" i="5" s="1"/>
  <c r="FE1477" i="5" s="1"/>
  <c r="FE1260" i="5"/>
  <c r="FE1255" i="5"/>
  <c r="EL72" i="5" l="1"/>
  <c r="FE697" i="5"/>
  <c r="FE1109" i="5"/>
  <c r="FE1115" i="5" s="1"/>
  <c r="FE1108" i="5"/>
  <c r="FE1114" i="5" s="1"/>
  <c r="FE986" i="5"/>
  <c r="FE992" i="5" s="1"/>
  <c r="FE985" i="5"/>
  <c r="FE991" i="5" s="1"/>
  <c r="FD137" i="5"/>
  <c r="FF54" i="5"/>
  <c r="AU1308" i="5"/>
  <c r="FE1280" i="5"/>
  <c r="FF1233" i="5"/>
  <c r="FE1479" i="5"/>
  <c r="FE1478" i="5"/>
  <c r="FE1486" i="5" s="1"/>
  <c r="FE183" i="5"/>
  <c r="FF1252" i="5"/>
  <c r="FE1261" i="5"/>
  <c r="FE222" i="5" s="1"/>
  <c r="FE699" i="5" l="1"/>
  <c r="FE1116" i="5"/>
  <c r="FE123" i="5"/>
  <c r="FE649" i="5"/>
  <c r="FE113" i="5"/>
  <c r="FE993" i="5"/>
  <c r="FE647" i="5"/>
  <c r="FE112" i="5"/>
  <c r="FD141" i="5"/>
  <c r="AU1305" i="5"/>
  <c r="FE1297" i="5"/>
  <c r="FE1267" i="5"/>
  <c r="FE184" i="5"/>
  <c r="FF1258" i="5"/>
  <c r="FE236" i="5" l="1"/>
  <c r="FF1113" i="5"/>
  <c r="FE234" i="5"/>
  <c r="FF990" i="5"/>
  <c r="FE650" i="5"/>
  <c r="FD661" i="5"/>
  <c r="FE135" i="5"/>
  <c r="AU1325" i="5"/>
  <c r="AU1316" i="5"/>
  <c r="FE1298" i="5"/>
  <c r="FE1302" i="5"/>
  <c r="FE203" i="5"/>
  <c r="FF1111" i="5" l="1"/>
  <c r="FF1122" i="5" s="1"/>
  <c r="FF1119" i="5"/>
  <c r="FF996" i="5"/>
  <c r="FE931" i="5"/>
  <c r="FE933" i="5" s="1"/>
  <c r="AZ1410" i="5"/>
  <c r="AY1410" i="5"/>
  <c r="AX1410" i="5"/>
  <c r="AW1410" i="5"/>
  <c r="AV1410" i="5"/>
  <c r="FE211" i="5"/>
  <c r="FF201" i="5" l="1"/>
  <c r="FF1128" i="5"/>
  <c r="FF117" i="5"/>
  <c r="FF202" i="5"/>
  <c r="FF122" i="5"/>
  <c r="FF1127" i="5"/>
  <c r="FF111" i="5"/>
  <c r="FF194" i="5"/>
  <c r="FF648" i="5"/>
  <c r="FF1004" i="5"/>
  <c r="AV1364" i="5"/>
  <c r="FE215" i="5"/>
  <c r="FF1129" i="5" l="1"/>
  <c r="FF1135" i="5" l="1"/>
  <c r="FE937" i="5"/>
  <c r="FE938" i="5" l="1"/>
  <c r="FE940" i="5" s="1"/>
  <c r="FF936" i="5" l="1"/>
  <c r="FE942" i="5" l="1"/>
  <c r="FE909" i="5" l="1"/>
  <c r="FE107" i="5" l="1"/>
  <c r="FE651" i="5"/>
  <c r="FE910" i="5"/>
  <c r="FE652" i="5" l="1"/>
  <c r="FE233" i="5"/>
  <c r="FF904" i="5"/>
  <c r="FF988" i="5" l="1"/>
  <c r="FF999" i="5" s="1"/>
  <c r="FF898" i="5"/>
  <c r="FF950" i="5"/>
  <c r="FF103" i="5" s="1"/>
  <c r="FE1167" i="5"/>
  <c r="FE1169" i="5" s="1"/>
  <c r="FF901" i="5"/>
  <c r="FF949" i="5"/>
  <c r="FF929" i="5"/>
  <c r="FF907" i="5"/>
  <c r="FF627" i="5" l="1"/>
  <c r="FF192" i="5"/>
  <c r="FE1173" i="5"/>
  <c r="FE1170" i="5"/>
  <c r="FE1171" i="5" s="1"/>
  <c r="FE1154" i="5" s="1"/>
  <c r="FF104" i="5"/>
  <c r="FF1207" i="5"/>
  <c r="FF626" i="5"/>
  <c r="FF189" i="5"/>
  <c r="FF105" i="5"/>
  <c r="FF1002" i="5"/>
  <c r="FF646" i="5"/>
  <c r="FF190" i="5"/>
  <c r="FF101" i="5"/>
  <c r="FF1005" i="5"/>
  <c r="FF191" i="5"/>
  <c r="FF102" i="5"/>
  <c r="FF1003" i="5"/>
  <c r="FF968" i="5"/>
  <c r="FF973" i="5" s="1"/>
  <c r="FF958" i="5"/>
  <c r="FF961" i="5" s="1"/>
  <c r="FF912" i="5"/>
  <c r="FF908" i="5"/>
  <c r="FE1153" i="5" l="1"/>
  <c r="FE654" i="5"/>
  <c r="FE130" i="5"/>
  <c r="FE653" i="5"/>
  <c r="FE131" i="5"/>
  <c r="FF1006" i="5"/>
  <c r="FF110" i="5"/>
  <c r="FF643" i="5"/>
  <c r="FF974" i="5"/>
  <c r="FF914" i="5"/>
  <c r="FF951" i="5"/>
  <c r="FF638" i="5"/>
  <c r="FF106" i="5"/>
  <c r="FE1155" i="5" l="1"/>
  <c r="FE59" i="5"/>
  <c r="FE655" i="5"/>
  <c r="FE60" i="5"/>
  <c r="FF226" i="5"/>
  <c r="FG966" i="5"/>
  <c r="FG970" i="5"/>
  <c r="FF628" i="5"/>
  <c r="FF195" i="5"/>
  <c r="FF114" i="5"/>
  <c r="FF1150" i="5" l="1"/>
  <c r="FE237" i="5"/>
  <c r="FE1189" i="5"/>
  <c r="FG972" i="5"/>
  <c r="FG971" i="5"/>
  <c r="FG976" i="5"/>
  <c r="FF1164" i="5" l="1"/>
  <c r="FF1160" i="5"/>
  <c r="FE262" i="5"/>
  <c r="FE1191" i="5"/>
  <c r="FG642" i="5"/>
  <c r="FG109" i="5"/>
  <c r="FG712" i="5"/>
  <c r="FG679" i="5"/>
  <c r="FG644" i="5"/>
  <c r="FF193" i="5" l="1"/>
  <c r="FF1152" i="5"/>
  <c r="FF1208" i="5"/>
  <c r="FE1193" i="5"/>
  <c r="FE1196" i="5" s="1"/>
  <c r="FE1185" i="5" s="1"/>
  <c r="FE1197" i="5"/>
  <c r="FG718" i="5"/>
  <c r="FG720" i="5" s="1"/>
  <c r="FG108" i="5"/>
  <c r="FG685" i="5"/>
  <c r="FF1291" i="5" l="1"/>
  <c r="FF1228" i="5"/>
  <c r="FE139" i="5"/>
  <c r="FE216" i="5"/>
  <c r="FE656" i="5"/>
  <c r="FE1184" i="5"/>
  <c r="FE658" i="5"/>
  <c r="FE140" i="5"/>
  <c r="FG687" i="5"/>
  <c r="FF1467" i="5" l="1"/>
  <c r="FF1292" i="5" s="1"/>
  <c r="FF1290" i="5" s="1"/>
  <c r="FF1286" i="5"/>
  <c r="FF1234" i="5"/>
  <c r="FF1253" i="5"/>
  <c r="FF1229" i="5"/>
  <c r="FE61" i="5"/>
  <c r="FE217" i="5"/>
  <c r="FE1186" i="5"/>
  <c r="FE132" i="5"/>
  <c r="FE657" i="5"/>
  <c r="FE659" i="5" s="1"/>
  <c r="FE62" i="5"/>
  <c r="FG754" i="5"/>
  <c r="FG753" i="5"/>
  <c r="FF1287" i="5" l="1"/>
  <c r="FF1285" i="5" s="1"/>
  <c r="FF1284" i="5" s="1"/>
  <c r="FF1254" i="5"/>
  <c r="FF1259" i="5"/>
  <c r="FE63" i="5"/>
  <c r="FF214" i="5"/>
  <c r="FE248" i="5"/>
  <c r="FE225" i="5"/>
  <c r="FF622" i="5"/>
  <c r="FE247" i="5"/>
  <c r="FF1182" i="5"/>
  <c r="FE133" i="5"/>
  <c r="FE55" i="5"/>
  <c r="FG695" i="5"/>
  <c r="FG1151" i="5"/>
  <c r="FG696" i="5"/>
  <c r="FG1183" i="5"/>
  <c r="FG758" i="5"/>
  <c r="FF1235" i="5"/>
  <c r="FF1230" i="5"/>
  <c r="FE249" i="5" l="1"/>
  <c r="FE256" i="5" s="1"/>
  <c r="FF1192" i="5"/>
  <c r="FF691" i="5"/>
  <c r="FF625" i="5"/>
  <c r="FF635" i="5" s="1"/>
  <c r="FF641" i="5" s="1"/>
  <c r="FF645" i="5" s="1"/>
  <c r="FE136" i="5"/>
  <c r="FE143" i="5"/>
  <c r="FE56" i="5"/>
  <c r="FE66" i="5" s="1"/>
  <c r="FG129" i="5"/>
  <c r="FF1283" i="5"/>
  <c r="FG1227" i="5"/>
  <c r="FF1236" i="5"/>
  <c r="FF1475" i="5" s="1"/>
  <c r="FF1473" i="5" s="1"/>
  <c r="FF1477" i="5" s="1"/>
  <c r="FF1260" i="5"/>
  <c r="FF1255" i="5"/>
  <c r="EM72" i="5" l="1"/>
  <c r="FF697" i="5"/>
  <c r="FF1109" i="5"/>
  <c r="FF1115" i="5" s="1"/>
  <c r="FF1108" i="5"/>
  <c r="FF1114" i="5" s="1"/>
  <c r="FF986" i="5"/>
  <c r="FF992" i="5" s="1"/>
  <c r="FF985" i="5"/>
  <c r="FF991" i="5" s="1"/>
  <c r="FE137" i="5"/>
  <c r="FG54" i="5"/>
  <c r="FF1280" i="5"/>
  <c r="FG1233" i="5"/>
  <c r="FF1479" i="5"/>
  <c r="FF1478" i="5"/>
  <c r="FF1486" i="5" s="1"/>
  <c r="FF183" i="5"/>
  <c r="FG1252" i="5"/>
  <c r="FF1261" i="5"/>
  <c r="FF222" i="5" s="1"/>
  <c r="FF699" i="5" l="1"/>
  <c r="FF1116" i="5"/>
  <c r="FF123" i="5"/>
  <c r="FF649" i="5"/>
  <c r="FF113" i="5"/>
  <c r="FF993" i="5"/>
  <c r="FF647" i="5"/>
  <c r="FF112" i="5"/>
  <c r="FE141" i="5"/>
  <c r="FF1267" i="5"/>
  <c r="FF1297" i="5"/>
  <c r="FF184" i="5"/>
  <c r="FG1258" i="5"/>
  <c r="FF236" i="5" l="1"/>
  <c r="FG1113" i="5"/>
  <c r="FF234" i="5"/>
  <c r="FG990" i="5"/>
  <c r="FF650" i="5"/>
  <c r="FE661" i="5"/>
  <c r="FF135" i="5"/>
  <c r="FF1298" i="5"/>
  <c r="FF1302" i="5"/>
  <c r="FF203" i="5"/>
  <c r="FG1111" i="5" l="1"/>
  <c r="FG1122" i="5" s="1"/>
  <c r="FG1119" i="5"/>
  <c r="FG996" i="5"/>
  <c r="FF931" i="5"/>
  <c r="FF933" i="5" s="1"/>
  <c r="FF211" i="5"/>
  <c r="FG201" i="5" l="1"/>
  <c r="FG1128" i="5"/>
  <c r="FG117" i="5"/>
  <c r="FG122" i="5"/>
  <c r="FG202" i="5"/>
  <c r="FG1127" i="5"/>
  <c r="FG111" i="5"/>
  <c r="FG194" i="5"/>
  <c r="FG648" i="5"/>
  <c r="FG1004" i="5"/>
  <c r="FF215" i="5"/>
  <c r="FG1129" i="5" l="1"/>
  <c r="FG1135" i="5" l="1"/>
  <c r="FF937" i="5"/>
  <c r="FF938" i="5" l="1"/>
  <c r="FF940" i="5" s="1"/>
  <c r="FG936" i="5" l="1"/>
  <c r="FF942" i="5" l="1"/>
  <c r="FF909" i="5" l="1"/>
  <c r="FF107" i="5" l="1"/>
  <c r="FF651" i="5"/>
  <c r="FF910" i="5"/>
  <c r="FF652" i="5" l="1"/>
  <c r="FF233" i="5"/>
  <c r="FG904" i="5"/>
  <c r="FG988" i="5" l="1"/>
  <c r="FG999" i="5" s="1"/>
  <c r="FG898" i="5"/>
  <c r="FG950" i="5"/>
  <c r="FG103" i="5" s="1"/>
  <c r="FF1167" i="5"/>
  <c r="FF1169" i="5" s="1"/>
  <c r="FG901" i="5"/>
  <c r="FG949" i="5"/>
  <c r="FG929" i="5"/>
  <c r="FG907" i="5"/>
  <c r="FG627" i="5" l="1"/>
  <c r="FG192" i="5"/>
  <c r="FF1173" i="5"/>
  <c r="FF1170" i="5"/>
  <c r="FF1171" i="5" s="1"/>
  <c r="FF1154" i="5" s="1"/>
  <c r="FG104" i="5"/>
  <c r="FG1207" i="5"/>
  <c r="FG626" i="5"/>
  <c r="FG189" i="5"/>
  <c r="FG105" i="5"/>
  <c r="FG1002" i="5"/>
  <c r="FG646" i="5"/>
  <c r="FG190" i="5"/>
  <c r="FG101" i="5"/>
  <c r="FG1005" i="5"/>
  <c r="FG191" i="5"/>
  <c r="FG102" i="5"/>
  <c r="FG1003" i="5"/>
  <c r="FG968" i="5"/>
  <c r="FG973" i="5" s="1"/>
  <c r="FG958" i="5"/>
  <c r="FG961" i="5" s="1"/>
  <c r="FG912" i="5"/>
  <c r="FG908" i="5"/>
  <c r="FF1153" i="5" l="1"/>
  <c r="FF654" i="5"/>
  <c r="FF130" i="5"/>
  <c r="FF653" i="5"/>
  <c r="FF131" i="5"/>
  <c r="FG1006" i="5"/>
  <c r="FG110" i="5"/>
  <c r="FG643" i="5"/>
  <c r="FG974" i="5"/>
  <c r="FG914" i="5"/>
  <c r="FG951" i="5"/>
  <c r="FG638" i="5"/>
  <c r="FG106" i="5"/>
  <c r="FF1155" i="5" l="1"/>
  <c r="FF59" i="5"/>
  <c r="FF655" i="5"/>
  <c r="FF60" i="5"/>
  <c r="FG226" i="5"/>
  <c r="FH966" i="5"/>
  <c r="FH970" i="5"/>
  <c r="FG628" i="5"/>
  <c r="FG195" i="5"/>
  <c r="FG114" i="5"/>
  <c r="FG1150" i="5" l="1"/>
  <c r="FF237" i="5"/>
  <c r="FF1189" i="5"/>
  <c r="FH972" i="5"/>
  <c r="FH971" i="5"/>
  <c r="FH976" i="5"/>
  <c r="FG1164" i="5" l="1"/>
  <c r="FG1160" i="5"/>
  <c r="FF262" i="5"/>
  <c r="FF1191" i="5"/>
  <c r="FH642" i="5"/>
  <c r="FH109" i="5"/>
  <c r="FH712" i="5"/>
  <c r="FH679" i="5"/>
  <c r="FH644" i="5"/>
  <c r="FG193" i="5" l="1"/>
  <c r="FG1152" i="5"/>
  <c r="FG1208" i="5"/>
  <c r="FF1193" i="5"/>
  <c r="FF1196" i="5" s="1"/>
  <c r="FF1185" i="5" s="1"/>
  <c r="FF1197" i="5"/>
  <c r="FH718" i="5"/>
  <c r="FH720" i="5" s="1"/>
  <c r="FH108" i="5"/>
  <c r="FH685" i="5"/>
  <c r="FG1291" i="5" l="1"/>
  <c r="FG1228" i="5"/>
  <c r="FF139" i="5"/>
  <c r="FF216" i="5"/>
  <c r="FF656" i="5"/>
  <c r="FF1184" i="5"/>
  <c r="FF658" i="5"/>
  <c r="FF140" i="5"/>
  <c r="FH687" i="5"/>
  <c r="FG1467" i="5" l="1"/>
  <c r="FG1292" i="5" s="1"/>
  <c r="FG1290" i="5" s="1"/>
  <c r="FG1286" i="5"/>
  <c r="FG1234" i="5"/>
  <c r="FG1253" i="5"/>
  <c r="FG1229" i="5"/>
  <c r="FF61" i="5"/>
  <c r="FF217" i="5"/>
  <c r="FF1186" i="5"/>
  <c r="FF132" i="5"/>
  <c r="FF657" i="5"/>
  <c r="FF659" i="5" s="1"/>
  <c r="FF62" i="5"/>
  <c r="FH754" i="5"/>
  <c r="FH753" i="5"/>
  <c r="FG1287" i="5" l="1"/>
  <c r="FG1285" i="5" s="1"/>
  <c r="FG1284" i="5" s="1"/>
  <c r="FG1254" i="5"/>
  <c r="FG1259" i="5"/>
  <c r="FF63" i="5"/>
  <c r="FG214" i="5"/>
  <c r="FF248" i="5"/>
  <c r="FF225" i="5"/>
  <c r="FG622" i="5"/>
  <c r="FF247" i="5"/>
  <c r="FG1182" i="5"/>
  <c r="FF133" i="5"/>
  <c r="FF55" i="5"/>
  <c r="FH695" i="5"/>
  <c r="FH1151" i="5"/>
  <c r="FH696" i="5"/>
  <c r="FH1183" i="5"/>
  <c r="FH758" i="5"/>
  <c r="FG1235" i="5"/>
  <c r="FG1230" i="5"/>
  <c r="FG1192" i="5" l="1"/>
  <c r="FG691" i="5"/>
  <c r="FG625" i="5"/>
  <c r="FG635" i="5" s="1"/>
  <c r="FG641" i="5" s="1"/>
  <c r="FG645" i="5" s="1"/>
  <c r="FF136" i="5"/>
  <c r="FF143" i="5"/>
  <c r="FF56" i="5"/>
  <c r="FF66" i="5" s="1"/>
  <c r="FH129" i="5"/>
  <c r="FG1283" i="5"/>
  <c r="FH1227" i="5"/>
  <c r="FG1236" i="5"/>
  <c r="FG1475" i="5" s="1"/>
  <c r="FG1473" i="5" s="1"/>
  <c r="FG1477" i="5" s="1"/>
  <c r="FF249" i="5"/>
  <c r="FG1260" i="5"/>
  <c r="FG1255" i="5"/>
  <c r="EN72" i="5" l="1"/>
  <c r="FG697" i="5"/>
  <c r="FG1109" i="5"/>
  <c r="FG1115" i="5" s="1"/>
  <c r="FG1108" i="5"/>
  <c r="FG1114" i="5" s="1"/>
  <c r="FG986" i="5"/>
  <c r="FG992" i="5" s="1"/>
  <c r="FG985" i="5"/>
  <c r="FG991" i="5" s="1"/>
  <c r="FF137" i="5"/>
  <c r="FH54" i="5"/>
  <c r="FG1280" i="5"/>
  <c r="FH1233" i="5"/>
  <c r="FG1479" i="5"/>
  <c r="FG1478" i="5"/>
  <c r="FG1486" i="5" s="1"/>
  <c r="FF256" i="5"/>
  <c r="FG183" i="5"/>
  <c r="FH1252" i="5"/>
  <c r="FG1261" i="5"/>
  <c r="FG222" i="5" s="1"/>
  <c r="FG699" i="5" l="1"/>
  <c r="FG1116" i="5"/>
  <c r="FG123" i="5"/>
  <c r="FG649" i="5"/>
  <c r="FG113" i="5"/>
  <c r="FG993" i="5"/>
  <c r="FG647" i="5"/>
  <c r="FG112" i="5"/>
  <c r="FF141" i="5"/>
  <c r="FG1297" i="5"/>
  <c r="FG1267" i="5"/>
  <c r="FG184" i="5"/>
  <c r="FH1258" i="5"/>
  <c r="FG236" i="5" l="1"/>
  <c r="FH1113" i="5"/>
  <c r="FG234" i="5"/>
  <c r="FH990" i="5"/>
  <c r="FG650" i="5"/>
  <c r="FF661" i="5"/>
  <c r="FG135" i="5"/>
  <c r="FG1298" i="5"/>
  <c r="FG1302" i="5"/>
  <c r="FG203" i="5"/>
  <c r="FH1111" i="5" l="1"/>
  <c r="FH1122" i="5" s="1"/>
  <c r="FH1119" i="5"/>
  <c r="FH996" i="5"/>
  <c r="FG931" i="5"/>
  <c r="FG933" i="5" s="1"/>
  <c r="FG211" i="5"/>
  <c r="FH201" i="5" l="1"/>
  <c r="FH1128" i="5"/>
  <c r="FH117" i="5"/>
  <c r="FH122" i="5"/>
  <c r="FH202" i="5"/>
  <c r="FH1127" i="5"/>
  <c r="FH111" i="5"/>
  <c r="FH194" i="5"/>
  <c r="FH648" i="5"/>
  <c r="FH1004" i="5"/>
  <c r="FG215" i="5"/>
  <c r="FH1129" i="5" l="1"/>
  <c r="FH1135" i="5" l="1"/>
  <c r="FG937" i="5"/>
  <c r="FG938" i="5" l="1"/>
  <c r="FG940" i="5" s="1"/>
  <c r="FH936" i="5" l="1"/>
  <c r="FG942" i="5" l="1"/>
  <c r="FG909" i="5" l="1"/>
  <c r="FG107" i="5" l="1"/>
  <c r="FG651" i="5"/>
  <c r="FG910" i="5"/>
  <c r="FG652" i="5" l="1"/>
  <c r="FG233" i="5"/>
  <c r="FH904" i="5"/>
  <c r="FH988" i="5" l="1"/>
  <c r="FH999" i="5" s="1"/>
  <c r="FH898" i="5"/>
  <c r="FH950" i="5"/>
  <c r="FH103" i="5" s="1"/>
  <c r="FG1167" i="5"/>
  <c r="FG1169" i="5" s="1"/>
  <c r="FH901" i="5"/>
  <c r="FH949" i="5"/>
  <c r="FH929" i="5"/>
  <c r="FH907" i="5"/>
  <c r="FH627" i="5" l="1"/>
  <c r="FH192" i="5"/>
  <c r="FG1173" i="5"/>
  <c r="FG1170" i="5"/>
  <c r="FG1171" i="5" s="1"/>
  <c r="FG1154" i="5" s="1"/>
  <c r="FH104" i="5"/>
  <c r="FH1207" i="5"/>
  <c r="FH626" i="5"/>
  <c r="FH189" i="5"/>
  <c r="FH105" i="5"/>
  <c r="FH1002" i="5"/>
  <c r="FH646" i="5"/>
  <c r="FH190" i="5"/>
  <c r="FH101" i="5"/>
  <c r="FH1005" i="5"/>
  <c r="FH191" i="5"/>
  <c r="FH102" i="5"/>
  <c r="FH1003" i="5"/>
  <c r="FH968" i="5"/>
  <c r="FH973" i="5" s="1"/>
  <c r="FH958" i="5"/>
  <c r="FH961" i="5" s="1"/>
  <c r="FH912" i="5"/>
  <c r="FH908" i="5"/>
  <c r="FG1153" i="5" l="1"/>
  <c r="FG654" i="5"/>
  <c r="FG130" i="5"/>
  <c r="FG653" i="5"/>
  <c r="FG131" i="5"/>
  <c r="FH1006" i="5"/>
  <c r="FH110" i="5"/>
  <c r="FH643" i="5"/>
  <c r="FH974" i="5"/>
  <c r="FH914" i="5"/>
  <c r="FH951" i="5"/>
  <c r="FH638" i="5"/>
  <c r="FH106" i="5"/>
  <c r="FG1155" i="5" l="1"/>
  <c r="FG59" i="5"/>
  <c r="FG655" i="5"/>
  <c r="FG60" i="5"/>
  <c r="FH226" i="5"/>
  <c r="FI966" i="5"/>
  <c r="FI970" i="5"/>
  <c r="FH628" i="5"/>
  <c r="FH195" i="5"/>
  <c r="FH114" i="5"/>
  <c r="FH1150" i="5" l="1"/>
  <c r="FG237" i="5"/>
  <c r="FG1189" i="5"/>
  <c r="FI972" i="5"/>
  <c r="FI971" i="5"/>
  <c r="FI976" i="5"/>
  <c r="FH1164" i="5" l="1"/>
  <c r="FH1160" i="5"/>
  <c r="FG262" i="5"/>
  <c r="FG1191" i="5"/>
  <c r="FI642" i="5"/>
  <c r="FI109" i="5"/>
  <c r="FI712" i="5"/>
  <c r="FI679" i="5"/>
  <c r="FI644" i="5"/>
  <c r="FH193" i="5" l="1"/>
  <c r="FH1152" i="5"/>
  <c r="FH1208" i="5"/>
  <c r="FG1193" i="5"/>
  <c r="FG1196" i="5" s="1"/>
  <c r="FG1185" i="5" s="1"/>
  <c r="FG1197" i="5"/>
  <c r="FI718" i="5"/>
  <c r="FI720" i="5" s="1"/>
  <c r="FI108" i="5"/>
  <c r="FI685" i="5"/>
  <c r="FH1291" i="5" l="1"/>
  <c r="FH1228" i="5"/>
  <c r="FG139" i="5"/>
  <c r="FG216" i="5"/>
  <c r="FG656" i="5"/>
  <c r="FG1184" i="5"/>
  <c r="FG658" i="5"/>
  <c r="FG140" i="5"/>
  <c r="FI687" i="5"/>
  <c r="FH1467" i="5" l="1"/>
  <c r="FH1292" i="5" s="1"/>
  <c r="FH1290" i="5" s="1"/>
  <c r="FH1286" i="5"/>
  <c r="FH1234" i="5"/>
  <c r="FH1253" i="5"/>
  <c r="FH1229" i="5"/>
  <c r="FG61" i="5"/>
  <c r="FG217" i="5"/>
  <c r="FG1186" i="5"/>
  <c r="FG132" i="5"/>
  <c r="FG657" i="5"/>
  <c r="FG659" i="5" s="1"/>
  <c r="FG62" i="5"/>
  <c r="FI754" i="5"/>
  <c r="FI753" i="5"/>
  <c r="FH1287" i="5" l="1"/>
  <c r="FH1285" i="5" s="1"/>
  <c r="FH1284" i="5" s="1"/>
  <c r="FH1254" i="5"/>
  <c r="FH1259" i="5"/>
  <c r="FG63" i="5"/>
  <c r="FH214" i="5"/>
  <c r="FG248" i="5"/>
  <c r="FG225" i="5"/>
  <c r="FH622" i="5"/>
  <c r="FG247" i="5"/>
  <c r="FH1182" i="5"/>
  <c r="FG133" i="5"/>
  <c r="FG55" i="5"/>
  <c r="FI695" i="5"/>
  <c r="FI1151" i="5"/>
  <c r="FI696" i="5"/>
  <c r="FI1183" i="5"/>
  <c r="FI758" i="5"/>
  <c r="FH1235" i="5"/>
  <c r="FH1230" i="5"/>
  <c r="FH1192" i="5" l="1"/>
  <c r="FH691" i="5"/>
  <c r="FH625" i="5"/>
  <c r="FH635" i="5" s="1"/>
  <c r="FH641" i="5" s="1"/>
  <c r="FH645" i="5" s="1"/>
  <c r="FG143" i="5"/>
  <c r="FG136" i="5"/>
  <c r="FG56" i="5"/>
  <c r="FG66" i="5" s="1"/>
  <c r="FI129" i="5"/>
  <c r="FH1283" i="5"/>
  <c r="FI1227" i="5"/>
  <c r="FH1236" i="5"/>
  <c r="FH1475" i="5" s="1"/>
  <c r="FH1473" i="5" s="1"/>
  <c r="FH1477" i="5" s="1"/>
  <c r="FG249" i="5"/>
  <c r="FH1260" i="5"/>
  <c r="FH1255" i="5"/>
  <c r="EO72" i="5" l="1"/>
  <c r="FH697" i="5"/>
  <c r="FH1109" i="5"/>
  <c r="FH1115" i="5" s="1"/>
  <c r="FH1108" i="5"/>
  <c r="FH1114" i="5" s="1"/>
  <c r="FH986" i="5"/>
  <c r="FH992" i="5" s="1"/>
  <c r="FH985" i="5"/>
  <c r="FH991" i="5" s="1"/>
  <c r="FG137" i="5"/>
  <c r="FI54" i="5"/>
  <c r="FH1280" i="5"/>
  <c r="FI1233" i="5"/>
  <c r="FH1479" i="5"/>
  <c r="FH1478" i="5"/>
  <c r="FH1486" i="5" s="1"/>
  <c r="FG256" i="5"/>
  <c r="FH183" i="5"/>
  <c r="FI1252" i="5"/>
  <c r="FH1261" i="5"/>
  <c r="FH222" i="5" s="1"/>
  <c r="FH699" i="5" l="1"/>
  <c r="FH1116" i="5"/>
  <c r="FH123" i="5"/>
  <c r="FH649" i="5"/>
  <c r="FH113" i="5"/>
  <c r="FH993" i="5"/>
  <c r="FH647" i="5"/>
  <c r="FH112" i="5"/>
  <c r="FG141" i="5"/>
  <c r="FH1297" i="5"/>
  <c r="FH1267" i="5"/>
  <c r="FH184" i="5"/>
  <c r="FI1258" i="5"/>
  <c r="FH236" i="5" l="1"/>
  <c r="FI1113" i="5"/>
  <c r="FH234" i="5"/>
  <c r="FI990" i="5"/>
  <c r="FH650" i="5"/>
  <c r="FG661" i="5"/>
  <c r="FH135" i="5"/>
  <c r="FH1298" i="5"/>
  <c r="FH1302" i="5"/>
  <c r="FH203" i="5"/>
  <c r="FI1111" i="5" l="1"/>
  <c r="FI1122" i="5" s="1"/>
  <c r="FI1119" i="5"/>
  <c r="FI996" i="5"/>
  <c r="FH931" i="5"/>
  <c r="FH933" i="5" s="1"/>
  <c r="FH211" i="5"/>
  <c r="FI201" i="5" l="1"/>
  <c r="FI1128" i="5"/>
  <c r="FI117" i="5"/>
  <c r="FI202" i="5"/>
  <c r="FI122" i="5"/>
  <c r="FI1127" i="5"/>
  <c r="FI111" i="5"/>
  <c r="FI194" i="5"/>
  <c r="FI648" i="5"/>
  <c r="FI1004" i="5"/>
  <c r="FH215" i="5"/>
  <c r="FI1129" i="5" l="1"/>
  <c r="FF1133" i="5" l="1"/>
  <c r="FH1133" i="5"/>
  <c r="FG1133" i="5"/>
  <c r="FI1133" i="5"/>
  <c r="FI1135" i="5"/>
  <c r="FH937" i="5"/>
  <c r="FF1139" i="5" l="1"/>
  <c r="FF1138" i="5"/>
  <c r="FH1138" i="5"/>
  <c r="FH1143" i="5" s="1"/>
  <c r="FH1139" i="5"/>
  <c r="FG1138" i="5"/>
  <c r="FG1143" i="5" s="1"/>
  <c r="FG1139" i="5"/>
  <c r="FI1138" i="5"/>
  <c r="FI1143" i="5" s="1"/>
  <c r="FI1139" i="5"/>
  <c r="FH938" i="5"/>
  <c r="FH940" i="5" s="1"/>
  <c r="FF1143" i="5" l="1"/>
  <c r="FI936" i="5"/>
  <c r="FH942" i="5" l="1"/>
  <c r="FH909" i="5" l="1"/>
  <c r="FH107" i="5" l="1"/>
  <c r="FH651" i="5"/>
  <c r="FH910" i="5"/>
  <c r="FH652" i="5" l="1"/>
  <c r="FH233" i="5"/>
  <c r="FI904" i="5"/>
  <c r="FI988" i="5" l="1"/>
  <c r="FI999" i="5" s="1"/>
  <c r="FI898" i="5"/>
  <c r="FI950" i="5"/>
  <c r="FI103" i="5" s="1"/>
  <c r="FH1167" i="5"/>
  <c r="FH1169" i="5" s="1"/>
  <c r="FI901" i="5"/>
  <c r="FI949" i="5"/>
  <c r="FI929" i="5"/>
  <c r="FI907" i="5"/>
  <c r="FI627" i="5" l="1"/>
  <c r="FI192" i="5"/>
  <c r="FH1173" i="5"/>
  <c r="FH1170" i="5"/>
  <c r="FH1171" i="5" s="1"/>
  <c r="FH1154" i="5" s="1"/>
  <c r="FI104" i="5"/>
  <c r="FI1207" i="5"/>
  <c r="FI626" i="5"/>
  <c r="FI189" i="5"/>
  <c r="FI105" i="5"/>
  <c r="FI1002" i="5"/>
  <c r="FI646" i="5"/>
  <c r="FI190" i="5"/>
  <c r="FI101" i="5"/>
  <c r="FI1005" i="5"/>
  <c r="FI191" i="5"/>
  <c r="FI102" i="5"/>
  <c r="FI1003" i="5"/>
  <c r="FI968" i="5"/>
  <c r="FI973" i="5" s="1"/>
  <c r="FI958" i="5"/>
  <c r="FI961" i="5" s="1"/>
  <c r="FI912" i="5"/>
  <c r="FI908" i="5"/>
  <c r="FI106" i="5" l="1"/>
  <c r="FI638" i="5"/>
  <c r="FH1153" i="5"/>
  <c r="FH654" i="5"/>
  <c r="FH130" i="5"/>
  <c r="FH653" i="5"/>
  <c r="FH131" i="5"/>
  <c r="FI1006" i="5"/>
  <c r="FI110" i="5"/>
  <c r="FI643" i="5"/>
  <c r="FI974" i="5"/>
  <c r="FI914" i="5"/>
  <c r="FI951" i="5"/>
  <c r="FH1155" i="5" l="1"/>
  <c r="FH59" i="5"/>
  <c r="FH655" i="5"/>
  <c r="FH60" i="5"/>
  <c r="FH1010" i="5"/>
  <c r="FG1010" i="5"/>
  <c r="FI1010" i="5"/>
  <c r="FF1010" i="5"/>
  <c r="FI226" i="5"/>
  <c r="FJ966" i="5"/>
  <c r="FJ970" i="5"/>
  <c r="FI628" i="5"/>
  <c r="FI195" i="5"/>
  <c r="FI114" i="5"/>
  <c r="FF1012" i="5" l="1"/>
  <c r="FF1013" i="5"/>
  <c r="FI1012" i="5"/>
  <c r="FI1017" i="5" s="1"/>
  <c r="FI1013" i="5"/>
  <c r="FG1013" i="5"/>
  <c r="FG1012" i="5"/>
  <c r="FG1017" i="5" s="1"/>
  <c r="FH1013" i="5"/>
  <c r="FH1012" i="5"/>
  <c r="FH1017" i="5" s="1"/>
  <c r="FI1150" i="5"/>
  <c r="FH237" i="5"/>
  <c r="FH1189" i="5"/>
  <c r="FJ972" i="5"/>
  <c r="FJ971" i="5"/>
  <c r="FJ976" i="5"/>
  <c r="FI1164" i="5" l="1"/>
  <c r="FI1160" i="5"/>
  <c r="FH262" i="5"/>
  <c r="FH1191" i="5"/>
  <c r="FF1017" i="5"/>
  <c r="FJ642" i="5"/>
  <c r="FJ109" i="5"/>
  <c r="FJ712" i="5"/>
  <c r="FJ679" i="5"/>
  <c r="FJ644" i="5"/>
  <c r="FI193" i="5" l="1"/>
  <c r="FI1152" i="5"/>
  <c r="FI1208" i="5"/>
  <c r="FH1193" i="5"/>
  <c r="FH1196" i="5" s="1"/>
  <c r="FH1185" i="5" s="1"/>
  <c r="FH1197" i="5"/>
  <c r="FJ718" i="5"/>
  <c r="FJ720" i="5" s="1"/>
  <c r="FJ108" i="5"/>
  <c r="FJ685" i="5"/>
  <c r="FI1291" i="5" l="1"/>
  <c r="FI1228" i="5"/>
  <c r="FH139" i="5"/>
  <c r="FH216" i="5"/>
  <c r="FH656" i="5"/>
  <c r="FH1184" i="5"/>
  <c r="FH658" i="5"/>
  <c r="FH140" i="5"/>
  <c r="FJ687" i="5"/>
  <c r="FI1467" i="5" l="1"/>
  <c r="FI1292" i="5" s="1"/>
  <c r="FI1290" i="5" s="1"/>
  <c r="FI1286" i="5"/>
  <c r="AV1310" i="5"/>
  <c r="FI1234" i="5"/>
  <c r="FI1253" i="5"/>
  <c r="FI1229" i="5"/>
  <c r="FH61" i="5"/>
  <c r="FH217" i="5"/>
  <c r="FH1186" i="5"/>
  <c r="FH132" i="5"/>
  <c r="FH657" i="5"/>
  <c r="FH659" i="5" s="1"/>
  <c r="FH62" i="5"/>
  <c r="FJ754" i="5"/>
  <c r="FJ753" i="5"/>
  <c r="AV1311" i="5" l="1"/>
  <c r="AV1309" i="5" s="1"/>
  <c r="FI1287" i="5"/>
  <c r="FI1285" i="5" s="1"/>
  <c r="FI1284" i="5" s="1"/>
  <c r="FI1254" i="5"/>
  <c r="FI1259" i="5"/>
  <c r="FH63" i="5"/>
  <c r="FI214" i="5"/>
  <c r="FH248" i="5"/>
  <c r="FH225" i="5"/>
  <c r="FI622" i="5"/>
  <c r="FH247" i="5"/>
  <c r="FI1182" i="5"/>
  <c r="FH133" i="5"/>
  <c r="FH55" i="5"/>
  <c r="FJ695" i="5"/>
  <c r="FJ1151" i="5"/>
  <c r="FJ696" i="5"/>
  <c r="FJ1183" i="5"/>
  <c r="FJ758" i="5"/>
  <c r="FI1235" i="5"/>
  <c r="FI1230" i="5"/>
  <c r="FH249" i="5" l="1"/>
  <c r="FH256" i="5" s="1"/>
  <c r="FI1192" i="5"/>
  <c r="FI691" i="5"/>
  <c r="FI625" i="5"/>
  <c r="FI635" i="5" s="1"/>
  <c r="FI641" i="5" s="1"/>
  <c r="FI645" i="5" s="1"/>
  <c r="FH136" i="5"/>
  <c r="FH143" i="5"/>
  <c r="FH56" i="5"/>
  <c r="FH66" i="5" s="1"/>
  <c r="FJ129" i="5"/>
  <c r="FI1283" i="5"/>
  <c r="FJ1227" i="5"/>
  <c r="FI1236" i="5"/>
  <c r="FI1475" i="5" s="1"/>
  <c r="FI1473" i="5" s="1"/>
  <c r="FI1477" i="5" s="1"/>
  <c r="FI1260" i="5"/>
  <c r="FI1255" i="5"/>
  <c r="EP72" i="5" l="1"/>
  <c r="FI697" i="5"/>
  <c r="FI1109" i="5"/>
  <c r="FI1115" i="5" s="1"/>
  <c r="FI1108" i="5"/>
  <c r="FI1114" i="5" s="1"/>
  <c r="FI986" i="5"/>
  <c r="FI992" i="5" s="1"/>
  <c r="FI985" i="5"/>
  <c r="FI991" i="5" s="1"/>
  <c r="FH137" i="5"/>
  <c r="FJ54" i="5"/>
  <c r="AV1308" i="5"/>
  <c r="FI1280" i="5"/>
  <c r="FJ1233" i="5"/>
  <c r="FI1479" i="5"/>
  <c r="FI1478" i="5"/>
  <c r="FI1486" i="5" s="1"/>
  <c r="FI183" i="5"/>
  <c r="FJ1252" i="5"/>
  <c r="FI1261" i="5"/>
  <c r="FI222" i="5" s="1"/>
  <c r="FI699" i="5" l="1"/>
  <c r="FI1116" i="5"/>
  <c r="FI123" i="5"/>
  <c r="FI649" i="5"/>
  <c r="FI113" i="5"/>
  <c r="FI993" i="5"/>
  <c r="FI647" i="5"/>
  <c r="FI112" i="5"/>
  <c r="FH141" i="5"/>
  <c r="AV1305" i="5"/>
  <c r="FI1297" i="5"/>
  <c r="FI1267" i="5"/>
  <c r="FI184" i="5"/>
  <c r="FJ1258" i="5"/>
  <c r="FI236" i="5" l="1"/>
  <c r="FJ1113" i="5"/>
  <c r="FI234" i="5"/>
  <c r="FJ990" i="5"/>
  <c r="FI650" i="5"/>
  <c r="FH661" i="5"/>
  <c r="FI135" i="5"/>
  <c r="AV1316" i="5"/>
  <c r="AV1325" i="5"/>
  <c r="FI1298" i="5"/>
  <c r="FI1302" i="5"/>
  <c r="FI203" i="5"/>
  <c r="FJ1111" i="5" l="1"/>
  <c r="FJ1122" i="5" s="1"/>
  <c r="FJ1119" i="5"/>
  <c r="FJ996" i="5"/>
  <c r="FI931" i="5"/>
  <c r="FI933" i="5" s="1"/>
  <c r="AZ1411" i="5"/>
  <c r="AY1411" i="5"/>
  <c r="AX1411" i="5"/>
  <c r="AW1411" i="5"/>
  <c r="FI211" i="5"/>
  <c r="FJ201" i="5" l="1"/>
  <c r="FJ1128" i="5"/>
  <c r="FJ117" i="5"/>
  <c r="FJ122" i="5"/>
  <c r="FJ202" i="5"/>
  <c r="FJ1127" i="5"/>
  <c r="FJ111" i="5"/>
  <c r="FJ194" i="5"/>
  <c r="FJ648" i="5"/>
  <c r="FJ1004" i="5"/>
  <c r="AW1365" i="5"/>
  <c r="FI215" i="5"/>
  <c r="FJ1129" i="5" l="1"/>
  <c r="FJ1135" i="5" l="1"/>
  <c r="FI937" i="5"/>
  <c r="FI938" i="5" l="1"/>
  <c r="FI940" i="5" s="1"/>
  <c r="FJ936" i="5" l="1"/>
  <c r="FI942" i="5" l="1"/>
  <c r="FI909" i="5" l="1"/>
  <c r="FI651" i="5" l="1"/>
  <c r="FI107" i="5"/>
  <c r="FI910" i="5"/>
  <c r="FI652" i="5" l="1"/>
  <c r="FJ904" i="5"/>
  <c r="FI233" i="5"/>
  <c r="FJ988" i="5" l="1"/>
  <c r="FJ999" i="5" s="1"/>
  <c r="FJ898" i="5"/>
  <c r="FJ950" i="5"/>
  <c r="FJ103" i="5" s="1"/>
  <c r="FI1167" i="5"/>
  <c r="FI1169" i="5" s="1"/>
  <c r="FJ901" i="5"/>
  <c r="FJ949" i="5"/>
  <c r="FJ929" i="5"/>
  <c r="FJ907" i="5"/>
  <c r="FJ627" i="5" l="1"/>
  <c r="FJ192" i="5"/>
  <c r="FI1173" i="5"/>
  <c r="FI1170" i="5"/>
  <c r="FI1171" i="5" s="1"/>
  <c r="FI1154" i="5" s="1"/>
  <c r="FJ104" i="5"/>
  <c r="FJ1207" i="5"/>
  <c r="FJ626" i="5"/>
  <c r="FJ189" i="5"/>
  <c r="FJ105" i="5"/>
  <c r="FJ1002" i="5"/>
  <c r="FJ646" i="5"/>
  <c r="FJ190" i="5"/>
  <c r="FJ101" i="5"/>
  <c r="FJ1005" i="5"/>
  <c r="FJ191" i="5"/>
  <c r="FJ102" i="5"/>
  <c r="FJ1003" i="5"/>
  <c r="FJ968" i="5"/>
  <c r="FJ973" i="5" s="1"/>
  <c r="FJ958" i="5"/>
  <c r="FJ961" i="5" s="1"/>
  <c r="FJ912" i="5"/>
  <c r="FJ908" i="5"/>
  <c r="FJ638" i="5" l="1"/>
  <c r="FJ106" i="5"/>
  <c r="FI1153" i="5"/>
  <c r="FI654" i="5"/>
  <c r="FI130" i="5"/>
  <c r="FI653" i="5"/>
  <c r="FI131" i="5"/>
  <c r="FJ1006" i="5"/>
  <c r="FJ110" i="5"/>
  <c r="FJ643" i="5"/>
  <c r="FJ974" i="5"/>
  <c r="FJ914" i="5"/>
  <c r="FJ951" i="5"/>
  <c r="FI1155" i="5" l="1"/>
  <c r="FI59" i="5"/>
  <c r="FI655" i="5"/>
  <c r="FI60" i="5"/>
  <c r="FJ226" i="5"/>
  <c r="FK966" i="5"/>
  <c r="FK970" i="5"/>
  <c r="FJ628" i="5"/>
  <c r="FJ195" i="5"/>
  <c r="FJ114" i="5"/>
  <c r="FJ1150" i="5" l="1"/>
  <c r="FI237" i="5"/>
  <c r="FI1189" i="5"/>
  <c r="FK972" i="5"/>
  <c r="FK971" i="5"/>
  <c r="FK976" i="5"/>
  <c r="FJ1164" i="5" l="1"/>
  <c r="FJ1160" i="5"/>
  <c r="FI262" i="5"/>
  <c r="FI1191" i="5"/>
  <c r="FK642" i="5"/>
  <c r="FK109" i="5"/>
  <c r="FK712" i="5"/>
  <c r="FK679" i="5"/>
  <c r="FK644" i="5"/>
  <c r="FJ193" i="5" l="1"/>
  <c r="FJ1152" i="5"/>
  <c r="FJ1208" i="5"/>
  <c r="FI1193" i="5"/>
  <c r="FI1196" i="5" s="1"/>
  <c r="FI1185" i="5" s="1"/>
  <c r="FI1197" i="5"/>
  <c r="FK718" i="5"/>
  <c r="FK720" i="5" s="1"/>
  <c r="FK108" i="5"/>
  <c r="FK685" i="5"/>
  <c r="FJ1291" i="5" l="1"/>
  <c r="FJ1228" i="5"/>
  <c r="FI139" i="5"/>
  <c r="FI216" i="5"/>
  <c r="FI656" i="5"/>
  <c r="FI1184" i="5"/>
  <c r="FI658" i="5"/>
  <c r="FI140" i="5"/>
  <c r="FK687" i="5"/>
  <c r="FJ1467" i="5" l="1"/>
  <c r="FJ1292" i="5" s="1"/>
  <c r="FJ1290" i="5" s="1"/>
  <c r="FJ1286" i="5"/>
  <c r="FJ1234" i="5"/>
  <c r="FJ1253" i="5"/>
  <c r="FJ1229" i="5"/>
  <c r="FI61" i="5"/>
  <c r="FI217" i="5"/>
  <c r="FI1186" i="5"/>
  <c r="FI132" i="5"/>
  <c r="FI657" i="5"/>
  <c r="FI659" i="5" s="1"/>
  <c r="FI62" i="5"/>
  <c r="FK754" i="5"/>
  <c r="FK753" i="5"/>
  <c r="FJ1235" i="5" l="1"/>
  <c r="FJ1283" i="5" s="1"/>
  <c r="FJ1230" i="5"/>
  <c r="FJ1287" i="5"/>
  <c r="FJ1285" i="5" s="1"/>
  <c r="FJ1284" i="5" s="1"/>
  <c r="FJ1254" i="5"/>
  <c r="FJ1259" i="5"/>
  <c r="FI63" i="5"/>
  <c r="FJ214" i="5"/>
  <c r="FI248" i="5"/>
  <c r="FI225" i="5"/>
  <c r="FJ622" i="5"/>
  <c r="FI247" i="5"/>
  <c r="FJ1182" i="5"/>
  <c r="FI133" i="5"/>
  <c r="FI55" i="5"/>
  <c r="FK695" i="5"/>
  <c r="FK1151" i="5"/>
  <c r="FK696" i="5"/>
  <c r="FK1183" i="5"/>
  <c r="FK758" i="5"/>
  <c r="FK1227" i="5" l="1"/>
  <c r="FK1233" i="5" s="1"/>
  <c r="FJ1236" i="5"/>
  <c r="FJ1475" i="5" s="1"/>
  <c r="FJ1473" i="5" s="1"/>
  <c r="FJ1477" i="5" s="1"/>
  <c r="FJ1280" i="5"/>
  <c r="FJ1192" i="5"/>
  <c r="FJ691" i="5"/>
  <c r="FJ625" i="5"/>
  <c r="FJ635" i="5" s="1"/>
  <c r="FJ641" i="5" s="1"/>
  <c r="FJ645" i="5" s="1"/>
  <c r="FI143" i="5"/>
  <c r="FI136" i="5"/>
  <c r="FI56" i="5"/>
  <c r="FI66" i="5" s="1"/>
  <c r="EQ72" i="5" s="1"/>
  <c r="FK129" i="5"/>
  <c r="FI249" i="5"/>
  <c r="FJ1260" i="5"/>
  <c r="FJ1255" i="5"/>
  <c r="FI72" i="5" l="1"/>
  <c r="FJ1479" i="5"/>
  <c r="FJ1478" i="5"/>
  <c r="FJ1486" i="5" s="1"/>
  <c r="FJ1267" i="5"/>
  <c r="FJ1297" i="5"/>
  <c r="FJ697" i="5"/>
  <c r="FJ1109" i="5"/>
  <c r="FJ1115" i="5" s="1"/>
  <c r="FJ1108" i="5"/>
  <c r="FJ1114" i="5" s="1"/>
  <c r="FJ986" i="5"/>
  <c r="FJ992" i="5" s="1"/>
  <c r="FJ985" i="5"/>
  <c r="FJ991" i="5" s="1"/>
  <c r="FI137" i="5"/>
  <c r="FK54" i="5"/>
  <c r="FI256" i="5"/>
  <c r="FJ183" i="5"/>
  <c r="FK1252" i="5"/>
  <c r="FJ1261" i="5"/>
  <c r="FJ222" i="5" s="1"/>
  <c r="FJ1298" i="5" l="1"/>
  <c r="FJ1302" i="5"/>
  <c r="FJ699" i="5"/>
  <c r="FJ1116" i="5"/>
  <c r="FJ123" i="5"/>
  <c r="FJ649" i="5"/>
  <c r="FJ113" i="5"/>
  <c r="FJ993" i="5"/>
  <c r="FJ647" i="5"/>
  <c r="FJ112" i="5"/>
  <c r="FI141" i="5"/>
  <c r="FJ184" i="5"/>
  <c r="FK1258" i="5"/>
  <c r="FJ236" i="5" l="1"/>
  <c r="FK1113" i="5"/>
  <c r="FJ234" i="5"/>
  <c r="FK990" i="5"/>
  <c r="FJ650" i="5"/>
  <c r="FI661" i="5"/>
  <c r="FJ135" i="5"/>
  <c r="FJ203" i="5"/>
  <c r="FK1111" i="5" l="1"/>
  <c r="FK1122" i="5" s="1"/>
  <c r="FK1119" i="5"/>
  <c r="FK996" i="5"/>
  <c r="FJ931" i="5"/>
  <c r="FJ933" i="5" s="1"/>
  <c r="FJ211" i="5"/>
  <c r="FK201" i="5" l="1"/>
  <c r="FK1128" i="5"/>
  <c r="FK117" i="5"/>
  <c r="FK122" i="5"/>
  <c r="FK202" i="5"/>
  <c r="FK1127" i="5"/>
  <c r="FK111" i="5"/>
  <c r="FK194" i="5"/>
  <c r="FK648" i="5"/>
  <c r="FK1004" i="5"/>
  <c r="FJ215" i="5"/>
  <c r="FK1129" i="5" l="1"/>
  <c r="FK1135" i="5" l="1"/>
  <c r="FJ937" i="5"/>
  <c r="FJ938" i="5" l="1"/>
  <c r="FJ940" i="5" s="1"/>
  <c r="FK936" i="5" l="1"/>
  <c r="FJ942" i="5" l="1"/>
  <c r="FJ909" i="5" l="1"/>
  <c r="FJ107" i="5" l="1"/>
  <c r="FJ651" i="5"/>
  <c r="FJ910" i="5"/>
  <c r="FJ652" i="5" l="1"/>
  <c r="FJ233" i="5"/>
  <c r="FK904" i="5"/>
  <c r="FK988" i="5" l="1"/>
  <c r="FK999" i="5" s="1"/>
  <c r="FK898" i="5"/>
  <c r="FK950" i="5"/>
  <c r="FK103" i="5" s="1"/>
  <c r="FJ1167" i="5"/>
  <c r="FJ1169" i="5" s="1"/>
  <c r="FK901" i="5"/>
  <c r="FK949" i="5"/>
  <c r="FK929" i="5"/>
  <c r="FK907" i="5"/>
  <c r="FK627" i="5" l="1"/>
  <c r="FK192" i="5"/>
  <c r="FJ1173" i="5"/>
  <c r="FJ1170" i="5"/>
  <c r="FJ1171" i="5" s="1"/>
  <c r="FJ1154" i="5" s="1"/>
  <c r="FK104" i="5"/>
  <c r="FK1207" i="5"/>
  <c r="FK626" i="5"/>
  <c r="FK189" i="5"/>
  <c r="FK105" i="5"/>
  <c r="FK1002" i="5"/>
  <c r="FK646" i="5"/>
  <c r="FK190" i="5"/>
  <c r="FK101" i="5"/>
  <c r="FK1005" i="5"/>
  <c r="FK191" i="5"/>
  <c r="FK102" i="5"/>
  <c r="FK1003" i="5"/>
  <c r="FK968" i="5"/>
  <c r="FK973" i="5" s="1"/>
  <c r="FK958" i="5"/>
  <c r="FK961" i="5" s="1"/>
  <c r="FK912" i="5"/>
  <c r="FK908" i="5"/>
  <c r="FJ1153" i="5" l="1"/>
  <c r="FJ654" i="5"/>
  <c r="FJ130" i="5"/>
  <c r="FJ653" i="5"/>
  <c r="FJ131" i="5"/>
  <c r="FK1006" i="5"/>
  <c r="FK110" i="5"/>
  <c r="FK643" i="5"/>
  <c r="FK974" i="5"/>
  <c r="FK914" i="5"/>
  <c r="FK951" i="5"/>
  <c r="FK638" i="5"/>
  <c r="FK106" i="5"/>
  <c r="FJ1155" i="5" l="1"/>
  <c r="FJ59" i="5"/>
  <c r="FJ655" i="5"/>
  <c r="FJ60" i="5"/>
  <c r="FK226" i="5"/>
  <c r="FL966" i="5"/>
  <c r="FL970" i="5"/>
  <c r="FK628" i="5"/>
  <c r="FK195" i="5"/>
  <c r="FK114" i="5"/>
  <c r="FK1150" i="5" l="1"/>
  <c r="FJ237" i="5"/>
  <c r="FJ1189" i="5"/>
  <c r="FL972" i="5"/>
  <c r="FL971" i="5"/>
  <c r="FL976" i="5"/>
  <c r="FK1164" i="5" l="1"/>
  <c r="FK1160" i="5"/>
  <c r="FJ262" i="5"/>
  <c r="FJ1191" i="5"/>
  <c r="FL642" i="5"/>
  <c r="FL109" i="5"/>
  <c r="FL712" i="5"/>
  <c r="FL679" i="5"/>
  <c r="FL644" i="5"/>
  <c r="FK193" i="5" l="1"/>
  <c r="FK1152" i="5"/>
  <c r="FK1208" i="5"/>
  <c r="FJ1193" i="5"/>
  <c r="FJ1196" i="5" s="1"/>
  <c r="FJ1185" i="5" s="1"/>
  <c r="FJ1197" i="5"/>
  <c r="FL718" i="5"/>
  <c r="FL720" i="5" s="1"/>
  <c r="FL108" i="5"/>
  <c r="FL685" i="5"/>
  <c r="FK1291" i="5" l="1"/>
  <c r="FK1228" i="5"/>
  <c r="FJ139" i="5"/>
  <c r="FJ216" i="5"/>
  <c r="FJ656" i="5"/>
  <c r="FJ1184" i="5"/>
  <c r="FJ658" i="5"/>
  <c r="FJ140" i="5"/>
  <c r="FL687" i="5"/>
  <c r="FK1467" i="5" l="1"/>
  <c r="FK1292" i="5" s="1"/>
  <c r="FK1290" i="5" s="1"/>
  <c r="FK1286" i="5"/>
  <c r="FK1234" i="5"/>
  <c r="FK1253" i="5"/>
  <c r="FK1229" i="5"/>
  <c r="FJ61" i="5"/>
  <c r="FJ217" i="5"/>
  <c r="FJ1186" i="5"/>
  <c r="FJ132" i="5"/>
  <c r="FJ657" i="5"/>
  <c r="FJ659" i="5" s="1"/>
  <c r="FJ62" i="5"/>
  <c r="FL754" i="5"/>
  <c r="FL753" i="5"/>
  <c r="FK1287" i="5" l="1"/>
  <c r="FK1285" i="5" s="1"/>
  <c r="FK1284" i="5" s="1"/>
  <c r="FK1254" i="5"/>
  <c r="FK1259" i="5"/>
  <c r="FJ63" i="5"/>
  <c r="FK214" i="5"/>
  <c r="FJ248" i="5"/>
  <c r="FJ225" i="5"/>
  <c r="FK622" i="5"/>
  <c r="FJ247" i="5"/>
  <c r="FK1182" i="5"/>
  <c r="FJ133" i="5"/>
  <c r="FJ55" i="5"/>
  <c r="FL695" i="5"/>
  <c r="FL1151" i="5"/>
  <c r="FL696" i="5"/>
  <c r="FL1183" i="5"/>
  <c r="FL758" i="5"/>
  <c r="FK1235" i="5"/>
  <c r="FK1230" i="5"/>
  <c r="FK1192" i="5" l="1"/>
  <c r="FK691" i="5"/>
  <c r="FK625" i="5"/>
  <c r="FK635" i="5" s="1"/>
  <c r="FK641" i="5" s="1"/>
  <c r="FK645" i="5" s="1"/>
  <c r="FJ143" i="5"/>
  <c r="FJ136" i="5"/>
  <c r="FJ56" i="5"/>
  <c r="FJ66" i="5" s="1"/>
  <c r="ER72" i="5" s="1"/>
  <c r="FL129" i="5"/>
  <c r="FK1283" i="5"/>
  <c r="FL1227" i="5"/>
  <c r="FK1236" i="5"/>
  <c r="FK1475" i="5" s="1"/>
  <c r="FK1473" i="5" s="1"/>
  <c r="FK1477" i="5" s="1"/>
  <c r="FJ249" i="5"/>
  <c r="FK1260" i="5"/>
  <c r="FK1255" i="5"/>
  <c r="FJ72" i="5" l="1"/>
  <c r="FK697" i="5"/>
  <c r="FK1109" i="5"/>
  <c r="FK1115" i="5" s="1"/>
  <c r="FK1108" i="5"/>
  <c r="FK1114" i="5" s="1"/>
  <c r="FK986" i="5"/>
  <c r="FK992" i="5" s="1"/>
  <c r="FK985" i="5"/>
  <c r="FK991" i="5" s="1"/>
  <c r="FJ137" i="5"/>
  <c r="FL54" i="5"/>
  <c r="FK1280" i="5"/>
  <c r="FL1233" i="5"/>
  <c r="FK1479" i="5"/>
  <c r="FK1478" i="5"/>
  <c r="FK1486" i="5" s="1"/>
  <c r="FJ256" i="5"/>
  <c r="FK183" i="5"/>
  <c r="FL1252" i="5"/>
  <c r="FK1261" i="5"/>
  <c r="FK222" i="5" s="1"/>
  <c r="FK699" i="5" l="1"/>
  <c r="FK1116" i="5"/>
  <c r="FK123" i="5"/>
  <c r="FK649" i="5"/>
  <c r="FK113" i="5"/>
  <c r="FK993" i="5"/>
  <c r="FK647" i="5"/>
  <c r="FK112" i="5"/>
  <c r="FJ141" i="5"/>
  <c r="FK1297" i="5"/>
  <c r="FK1267" i="5"/>
  <c r="FK184" i="5"/>
  <c r="FL1258" i="5"/>
  <c r="FK236" i="5" l="1"/>
  <c r="FL1113" i="5"/>
  <c r="FK234" i="5"/>
  <c r="FL990" i="5"/>
  <c r="FK650" i="5"/>
  <c r="FJ661" i="5"/>
  <c r="FK135" i="5"/>
  <c r="FK1298" i="5"/>
  <c r="FK1302" i="5"/>
  <c r="FK203" i="5"/>
  <c r="FL1111" i="5" l="1"/>
  <c r="FL1122" i="5" s="1"/>
  <c r="FL1119" i="5"/>
  <c r="FL996" i="5"/>
  <c r="FK931" i="5"/>
  <c r="FK933" i="5" s="1"/>
  <c r="FK211" i="5"/>
  <c r="FL201" i="5" l="1"/>
  <c r="FL1128" i="5"/>
  <c r="FL117" i="5"/>
  <c r="FL122" i="5"/>
  <c r="FL202" i="5"/>
  <c r="FL1127" i="5"/>
  <c r="FL111" i="5"/>
  <c r="FL194" i="5"/>
  <c r="FL648" i="5"/>
  <c r="FL1004" i="5"/>
  <c r="FK215" i="5"/>
  <c r="FL1129" i="5" l="1"/>
  <c r="FL1135" i="5" l="1"/>
  <c r="FK937" i="5"/>
  <c r="FK938" i="5" l="1"/>
  <c r="FK940" i="5" s="1"/>
  <c r="FL936" i="5" l="1"/>
  <c r="FK942" i="5" l="1"/>
  <c r="FK909" i="5" l="1"/>
  <c r="FK910" i="5" l="1"/>
  <c r="FK107" i="5"/>
  <c r="FK651" i="5"/>
  <c r="FL904" i="5" l="1"/>
  <c r="FK233" i="5"/>
  <c r="FK652" i="5"/>
  <c r="FL988" i="5" l="1"/>
  <c r="FL999" i="5" s="1"/>
  <c r="FL898" i="5"/>
  <c r="FL950" i="5"/>
  <c r="FL103" i="5" s="1"/>
  <c r="FL901" i="5"/>
  <c r="FL949" i="5"/>
  <c r="FL929" i="5"/>
  <c r="FL907" i="5"/>
  <c r="FK1167" i="5"/>
  <c r="FK1169" i="5" s="1"/>
  <c r="FL627" i="5" l="1"/>
  <c r="FL192" i="5"/>
  <c r="FL104" i="5"/>
  <c r="FL1207" i="5"/>
  <c r="FL626" i="5"/>
  <c r="FL189" i="5"/>
  <c r="FL105" i="5"/>
  <c r="FL1002" i="5"/>
  <c r="FL646" i="5"/>
  <c r="FL190" i="5"/>
  <c r="FL101" i="5"/>
  <c r="FL1005" i="5"/>
  <c r="FL191" i="5"/>
  <c r="FL102" i="5"/>
  <c r="FL1003" i="5"/>
  <c r="FL968" i="5"/>
  <c r="FL973" i="5" s="1"/>
  <c r="FL958" i="5"/>
  <c r="FL961" i="5" s="1"/>
  <c r="FL912" i="5"/>
  <c r="FK1173" i="5"/>
  <c r="FK1170" i="5"/>
  <c r="FK1171" i="5" s="1"/>
  <c r="FK1154" i="5" s="1"/>
  <c r="FL908" i="5"/>
  <c r="FL638" i="5" l="1"/>
  <c r="FL106" i="5"/>
  <c r="FL1006" i="5"/>
  <c r="FL110" i="5"/>
  <c r="FL643" i="5"/>
  <c r="FL974" i="5"/>
  <c r="FL914" i="5"/>
  <c r="FK1153" i="5"/>
  <c r="FK654" i="5"/>
  <c r="FK130" i="5"/>
  <c r="FK653" i="5"/>
  <c r="FK131" i="5"/>
  <c r="FL951" i="5"/>
  <c r="FL226" i="5" l="1"/>
  <c r="FM966" i="5"/>
  <c r="FM970" i="5"/>
  <c r="FK1155" i="5"/>
  <c r="FK59" i="5"/>
  <c r="FK655" i="5"/>
  <c r="FK60" i="5"/>
  <c r="FL628" i="5"/>
  <c r="FL195" i="5"/>
  <c r="FL114" i="5"/>
  <c r="FM972" i="5" l="1"/>
  <c r="FM971" i="5"/>
  <c r="FM976" i="5"/>
  <c r="FL1150" i="5"/>
  <c r="FK237" i="5"/>
  <c r="FK1189" i="5"/>
  <c r="FM642" i="5" l="1"/>
  <c r="FM109" i="5"/>
  <c r="FM712" i="5"/>
  <c r="FM679" i="5"/>
  <c r="FM644" i="5"/>
  <c r="FL1164" i="5"/>
  <c r="FL1160" i="5"/>
  <c r="FK262" i="5"/>
  <c r="FK1191" i="5"/>
  <c r="FM718" i="5" l="1"/>
  <c r="FM720" i="5" s="1"/>
  <c r="FM108" i="5"/>
  <c r="FM685" i="5"/>
  <c r="FL193" i="5"/>
  <c r="FL1152" i="5"/>
  <c r="FL1208" i="5"/>
  <c r="FK1193" i="5"/>
  <c r="FK1196" i="5" s="1"/>
  <c r="FK1185" i="5" s="1"/>
  <c r="FK1197" i="5"/>
  <c r="FM687" i="5" l="1"/>
  <c r="FL1291" i="5"/>
  <c r="FL1228" i="5"/>
  <c r="FK139" i="5"/>
  <c r="FK216" i="5"/>
  <c r="FK656" i="5"/>
  <c r="FK1184" i="5"/>
  <c r="FK658" i="5"/>
  <c r="FK140" i="5"/>
  <c r="FM754" i="5" l="1"/>
  <c r="FM753" i="5"/>
  <c r="FL1467" i="5"/>
  <c r="FL1292" i="5" s="1"/>
  <c r="FL1290" i="5" s="1"/>
  <c r="FL1286" i="5"/>
  <c r="FL1234" i="5"/>
  <c r="FL1253" i="5"/>
  <c r="FL1229" i="5"/>
  <c r="FK61" i="5"/>
  <c r="FK217" i="5"/>
  <c r="FK1186" i="5"/>
  <c r="FK132" i="5"/>
  <c r="FK657" i="5"/>
  <c r="FK659" i="5" s="1"/>
  <c r="FK62" i="5"/>
  <c r="FM695" i="5" l="1"/>
  <c r="FM1151" i="5"/>
  <c r="FM696" i="5"/>
  <c r="FM1183" i="5"/>
  <c r="FM758" i="5"/>
  <c r="FL1287" i="5"/>
  <c r="FL1285" i="5" s="1"/>
  <c r="FL1284" i="5" s="1"/>
  <c r="FL1254" i="5"/>
  <c r="FL1259" i="5"/>
  <c r="FK63" i="5"/>
  <c r="FL214" i="5"/>
  <c r="FK248" i="5"/>
  <c r="FK225" i="5"/>
  <c r="FL622" i="5"/>
  <c r="FK247" i="5"/>
  <c r="FL1182" i="5"/>
  <c r="FK133" i="5"/>
  <c r="FK55" i="5"/>
  <c r="FL1235" i="5"/>
  <c r="FL1230" i="5"/>
  <c r="FM129" i="5" l="1"/>
  <c r="FL1192" i="5"/>
  <c r="FL691" i="5"/>
  <c r="FL625" i="5"/>
  <c r="FL635" i="5" s="1"/>
  <c r="FL641" i="5" s="1"/>
  <c r="FL645" i="5" s="1"/>
  <c r="FK136" i="5"/>
  <c r="FK143" i="5"/>
  <c r="FK56" i="5"/>
  <c r="FK66" i="5" s="1"/>
  <c r="ES72" i="5" s="1"/>
  <c r="FL1283" i="5"/>
  <c r="FM1227" i="5"/>
  <c r="FL1236" i="5"/>
  <c r="FL1475" i="5" s="1"/>
  <c r="FL1473" i="5" s="1"/>
  <c r="FL1477" i="5" s="1"/>
  <c r="FK249" i="5"/>
  <c r="FL1260" i="5"/>
  <c r="FL1255" i="5"/>
  <c r="FK72" i="5" l="1"/>
  <c r="FM54" i="5"/>
  <c r="FL697" i="5"/>
  <c r="FL1109" i="5"/>
  <c r="FL1115" i="5" s="1"/>
  <c r="FL1108" i="5"/>
  <c r="FL1114" i="5" s="1"/>
  <c r="FL986" i="5"/>
  <c r="FL992" i="5" s="1"/>
  <c r="FL985" i="5"/>
  <c r="FL991" i="5" s="1"/>
  <c r="FK137" i="5"/>
  <c r="FL1280" i="5"/>
  <c r="FM1233" i="5"/>
  <c r="FL1479" i="5"/>
  <c r="FL1478" i="5"/>
  <c r="FL1486" i="5" s="1"/>
  <c r="FK256" i="5"/>
  <c r="FL183" i="5"/>
  <c r="FM1252" i="5"/>
  <c r="FL1261" i="5"/>
  <c r="FL222" i="5" s="1"/>
  <c r="FL699" i="5" l="1"/>
  <c r="FL1116" i="5"/>
  <c r="FL123" i="5"/>
  <c r="FL649" i="5"/>
  <c r="FL113" i="5"/>
  <c r="FL993" i="5"/>
  <c r="FL647" i="5"/>
  <c r="FL112" i="5"/>
  <c r="FK141" i="5"/>
  <c r="FL1297" i="5"/>
  <c r="FL1267" i="5"/>
  <c r="FL184" i="5"/>
  <c r="FM1258" i="5"/>
  <c r="FL236" i="5" l="1"/>
  <c r="FM1113" i="5"/>
  <c r="FL234" i="5"/>
  <c r="FM990" i="5"/>
  <c r="FL650" i="5"/>
  <c r="FK661" i="5"/>
  <c r="FL135" i="5"/>
  <c r="FL1298" i="5"/>
  <c r="FL1302" i="5"/>
  <c r="FL203" i="5"/>
  <c r="FM1111" i="5" l="1"/>
  <c r="FM1122" i="5" s="1"/>
  <c r="FM1119" i="5"/>
  <c r="FM996" i="5"/>
  <c r="FL931" i="5"/>
  <c r="FL933" i="5" s="1"/>
  <c r="FL211" i="5"/>
  <c r="FM201" i="5" l="1"/>
  <c r="FM1128" i="5"/>
  <c r="FM117" i="5"/>
  <c r="FM122" i="5"/>
  <c r="FM202" i="5"/>
  <c r="FM1127" i="5"/>
  <c r="FM194" i="5"/>
  <c r="FM111" i="5"/>
  <c r="FM648" i="5"/>
  <c r="FM1004" i="5"/>
  <c r="FL215" i="5"/>
  <c r="FM1129" i="5" l="1"/>
  <c r="FL1133" i="5" l="1"/>
  <c r="FK1133" i="5"/>
  <c r="FM1133" i="5"/>
  <c r="FJ1133" i="5"/>
  <c r="FM1135" i="5"/>
  <c r="FL937" i="5"/>
  <c r="FL1138" i="5" l="1"/>
  <c r="FL1143" i="5" s="1"/>
  <c r="FL1139" i="5"/>
  <c r="FK1139" i="5"/>
  <c r="FK1138" i="5"/>
  <c r="FK1143" i="5" s="1"/>
  <c r="FM1138" i="5"/>
  <c r="FM1143" i="5" s="1"/>
  <c r="FM1139" i="5"/>
  <c r="FJ1139" i="5"/>
  <c r="FJ1138" i="5"/>
  <c r="FL938" i="5"/>
  <c r="FL940" i="5" s="1"/>
  <c r="FJ1143" i="5" l="1"/>
  <c r="FM936" i="5"/>
  <c r="FL942" i="5" l="1"/>
  <c r="FL909" i="5" s="1"/>
  <c r="FL107" i="5" l="1"/>
  <c r="FL651" i="5"/>
  <c r="FL910" i="5"/>
  <c r="FL652" i="5" l="1"/>
  <c r="FL233" i="5"/>
  <c r="FM904" i="5"/>
  <c r="FM988" i="5" l="1"/>
  <c r="FM999" i="5" s="1"/>
  <c r="FM898" i="5"/>
  <c r="FM950" i="5"/>
  <c r="FM103" i="5" s="1"/>
  <c r="FL1167" i="5"/>
  <c r="FL1169" i="5" s="1"/>
  <c r="FM901" i="5"/>
  <c r="FM949" i="5"/>
  <c r="FM929" i="5"/>
  <c r="FM907" i="5"/>
  <c r="FM627" i="5" l="1"/>
  <c r="FM192" i="5"/>
  <c r="FL1173" i="5"/>
  <c r="FL1170" i="5"/>
  <c r="FL1171" i="5" s="1"/>
  <c r="FL1154" i="5" s="1"/>
  <c r="FM104" i="5"/>
  <c r="FM1207" i="5"/>
  <c r="FM626" i="5"/>
  <c r="FM189" i="5"/>
  <c r="FM105" i="5"/>
  <c r="FM1002" i="5"/>
  <c r="FM646" i="5"/>
  <c r="FM190" i="5"/>
  <c r="FM101" i="5"/>
  <c r="FM1005" i="5"/>
  <c r="FM191" i="5"/>
  <c r="FM102" i="5"/>
  <c r="FM1003" i="5"/>
  <c r="FM968" i="5"/>
  <c r="FM973" i="5" s="1"/>
  <c r="FM958" i="5"/>
  <c r="FM961" i="5" s="1"/>
  <c r="FM912" i="5"/>
  <c r="FM908" i="5"/>
  <c r="FL1153" i="5" l="1"/>
  <c r="FL654" i="5"/>
  <c r="FL130" i="5"/>
  <c r="FL653" i="5"/>
  <c r="FL131" i="5"/>
  <c r="FM1006" i="5"/>
  <c r="FM110" i="5"/>
  <c r="FM643" i="5"/>
  <c r="FM974" i="5"/>
  <c r="FM914" i="5"/>
  <c r="FM951" i="5"/>
  <c r="FM638" i="5"/>
  <c r="FM106" i="5"/>
  <c r="FL1155" i="5" l="1"/>
  <c r="FL59" i="5"/>
  <c r="FL655" i="5"/>
  <c r="FL60" i="5"/>
  <c r="FJ1010" i="5"/>
  <c r="FM1010" i="5"/>
  <c r="FK1010" i="5"/>
  <c r="FL1010" i="5"/>
  <c r="FM226" i="5"/>
  <c r="FN966" i="5"/>
  <c r="FN970" i="5"/>
  <c r="FM628" i="5"/>
  <c r="FM195" i="5"/>
  <c r="FM114" i="5"/>
  <c r="FL1012" i="5" l="1"/>
  <c r="FL1017" i="5" s="1"/>
  <c r="FL1013" i="5"/>
  <c r="FK1012" i="5"/>
  <c r="FK1017" i="5" s="1"/>
  <c r="FK1013" i="5"/>
  <c r="FJ1013" i="5"/>
  <c r="FJ1012" i="5"/>
  <c r="FM1012" i="5"/>
  <c r="FM1017" i="5" s="1"/>
  <c r="FM1013" i="5"/>
  <c r="FM1150" i="5"/>
  <c r="FL237" i="5"/>
  <c r="FL1189" i="5"/>
  <c r="FN972" i="5"/>
  <c r="FN971" i="5"/>
  <c r="FN976" i="5"/>
  <c r="FM1164" i="5" l="1"/>
  <c r="FM1160" i="5"/>
  <c r="FL262" i="5"/>
  <c r="FL1191" i="5"/>
  <c r="FJ1017" i="5"/>
  <c r="FN642" i="5"/>
  <c r="FN109" i="5"/>
  <c r="FN712" i="5"/>
  <c r="FN679" i="5"/>
  <c r="FN644" i="5"/>
  <c r="FM193" i="5" l="1"/>
  <c r="FM1152" i="5"/>
  <c r="FM1208" i="5"/>
  <c r="FL1193" i="5"/>
  <c r="FL1196" i="5" s="1"/>
  <c r="FL1185" i="5" s="1"/>
  <c r="FL1197" i="5"/>
  <c r="FN718" i="5"/>
  <c r="FN720" i="5" s="1"/>
  <c r="FN108" i="5"/>
  <c r="FN685" i="5"/>
  <c r="FM1291" i="5" l="1"/>
  <c r="FM1228" i="5"/>
  <c r="FL139" i="5"/>
  <c r="FL216" i="5"/>
  <c r="FL656" i="5"/>
  <c r="FL1184" i="5"/>
  <c r="FL658" i="5"/>
  <c r="FL140" i="5"/>
  <c r="FN687" i="5"/>
  <c r="FM1467" i="5" l="1"/>
  <c r="FM1292" i="5" s="1"/>
  <c r="FM1290" i="5" s="1"/>
  <c r="FM1286" i="5"/>
  <c r="AW1310" i="5"/>
  <c r="FM1234" i="5"/>
  <c r="FM1253" i="5"/>
  <c r="FM1229" i="5"/>
  <c r="FL61" i="5"/>
  <c r="FL217" i="5"/>
  <c r="FL1186" i="5"/>
  <c r="FL132" i="5"/>
  <c r="FL657" i="5"/>
  <c r="FL659" i="5" s="1"/>
  <c r="FL62" i="5"/>
  <c r="FN754" i="5"/>
  <c r="FN753" i="5"/>
  <c r="AW1311" i="5" l="1"/>
  <c r="AW1309" i="5" s="1"/>
  <c r="FM1287" i="5"/>
  <c r="FM1285" i="5" s="1"/>
  <c r="FM1284" i="5" s="1"/>
  <c r="FM1254" i="5"/>
  <c r="FM1259" i="5"/>
  <c r="FL63" i="5"/>
  <c r="FM214" i="5"/>
  <c r="FL248" i="5"/>
  <c r="FL225" i="5"/>
  <c r="FM622" i="5"/>
  <c r="FL247" i="5"/>
  <c r="FM1182" i="5"/>
  <c r="FL133" i="5"/>
  <c r="FL55" i="5"/>
  <c r="FN695" i="5"/>
  <c r="FN1151" i="5"/>
  <c r="FN696" i="5"/>
  <c r="FN1183" i="5"/>
  <c r="FN758" i="5"/>
  <c r="FM1235" i="5"/>
  <c r="FM1230" i="5"/>
  <c r="FM1192" i="5" l="1"/>
  <c r="FM691" i="5"/>
  <c r="FM625" i="5"/>
  <c r="FM635" i="5" s="1"/>
  <c r="FM641" i="5" s="1"/>
  <c r="FM645" i="5" s="1"/>
  <c r="FL136" i="5"/>
  <c r="FL143" i="5"/>
  <c r="FL56" i="5"/>
  <c r="FL66" i="5" s="1"/>
  <c r="ET72" i="5" s="1"/>
  <c r="FN129" i="5"/>
  <c r="FM1283" i="5"/>
  <c r="FN1227" i="5"/>
  <c r="FM1236" i="5"/>
  <c r="FM1475" i="5" s="1"/>
  <c r="FM1473" i="5" s="1"/>
  <c r="FM1477" i="5" s="1"/>
  <c r="FL249" i="5"/>
  <c r="FL256" i="5" s="1"/>
  <c r="I256" i="5" s="1"/>
  <c r="F256" i="5" s="1"/>
  <c r="FM1260" i="5"/>
  <c r="FM1255" i="5"/>
  <c r="FL72" i="5" l="1"/>
  <c r="FM697" i="5"/>
  <c r="FM1109" i="5"/>
  <c r="FM1115" i="5" s="1"/>
  <c r="FM1108" i="5"/>
  <c r="FM1114" i="5" s="1"/>
  <c r="FM986" i="5"/>
  <c r="FM992" i="5" s="1"/>
  <c r="FM985" i="5"/>
  <c r="FM991" i="5" s="1"/>
  <c r="FL137" i="5"/>
  <c r="FN54" i="5"/>
  <c r="AW1308" i="5"/>
  <c r="FM1280" i="5"/>
  <c r="FN1233" i="5"/>
  <c r="FM1479" i="5"/>
  <c r="FM1478" i="5"/>
  <c r="FM1486" i="5" s="1"/>
  <c r="FM183" i="5"/>
  <c r="FN1252" i="5"/>
  <c r="FM1261" i="5"/>
  <c r="FM222" i="5" s="1"/>
  <c r="FM699" i="5" l="1"/>
  <c r="FM1116" i="5"/>
  <c r="FM123" i="5"/>
  <c r="FM649" i="5"/>
  <c r="FM113" i="5"/>
  <c r="FM993" i="5"/>
  <c r="FM647" i="5"/>
  <c r="FM112" i="5"/>
  <c r="FL141" i="5"/>
  <c r="AW1305" i="5"/>
  <c r="FM1297" i="5"/>
  <c r="FM1267" i="5"/>
  <c r="FM184" i="5"/>
  <c r="FN1258" i="5"/>
  <c r="FM236" i="5" l="1"/>
  <c r="FN1113" i="5"/>
  <c r="FM234" i="5"/>
  <c r="FN990" i="5"/>
  <c r="FM650" i="5"/>
  <c r="FL661" i="5"/>
  <c r="FM135" i="5"/>
  <c r="AW1325" i="5"/>
  <c r="AW1316" i="5"/>
  <c r="FM1298" i="5"/>
  <c r="FM1302" i="5"/>
  <c r="FM203" i="5"/>
  <c r="FN1111" i="5" l="1"/>
  <c r="FN1122" i="5" s="1"/>
  <c r="FN1119" i="5"/>
  <c r="FN996" i="5"/>
  <c r="FM931" i="5"/>
  <c r="FM933" i="5" s="1"/>
  <c r="AZ1412" i="5"/>
  <c r="AY1412" i="5"/>
  <c r="AX1412" i="5"/>
  <c r="FM211" i="5"/>
  <c r="FN201" i="5" l="1"/>
  <c r="FN1128" i="5"/>
  <c r="FN117" i="5"/>
  <c r="FN122" i="5"/>
  <c r="FN202" i="5"/>
  <c r="FN1127" i="5"/>
  <c r="FN111" i="5"/>
  <c r="FN194" i="5"/>
  <c r="FN648" i="5"/>
  <c r="FN1004" i="5"/>
  <c r="AX1366" i="5"/>
  <c r="FM215" i="5"/>
  <c r="FN1129" i="5" l="1"/>
  <c r="FN1135" i="5" l="1"/>
  <c r="FM937" i="5"/>
  <c r="FM938" i="5" l="1"/>
  <c r="FM940" i="5" s="1"/>
  <c r="FN936" i="5" l="1"/>
  <c r="FM942" i="5" l="1"/>
  <c r="FM909" i="5" l="1"/>
  <c r="FM107" i="5" l="1"/>
  <c r="FM651" i="5"/>
  <c r="FM910" i="5"/>
  <c r="FM652" i="5" l="1"/>
  <c r="FM233" i="5"/>
  <c r="FN904" i="5"/>
  <c r="FN988" i="5" l="1"/>
  <c r="FN999" i="5" s="1"/>
  <c r="FN898" i="5"/>
  <c r="FN950" i="5"/>
  <c r="FN103" i="5" s="1"/>
  <c r="FM1167" i="5"/>
  <c r="FM1169" i="5" s="1"/>
  <c r="FN901" i="5"/>
  <c r="FN949" i="5"/>
  <c r="FN929" i="5"/>
  <c r="FN907" i="5"/>
  <c r="FN627" i="5" l="1"/>
  <c r="FN192" i="5"/>
  <c r="FM1173" i="5"/>
  <c r="FM1170" i="5"/>
  <c r="FM1171" i="5" s="1"/>
  <c r="FM1154" i="5" s="1"/>
  <c r="FN104" i="5"/>
  <c r="FN1207" i="5"/>
  <c r="FN626" i="5"/>
  <c r="FN189" i="5"/>
  <c r="FN105" i="5"/>
  <c r="FN1002" i="5"/>
  <c r="FN646" i="5"/>
  <c r="FN190" i="5"/>
  <c r="FN101" i="5"/>
  <c r="FN1005" i="5"/>
  <c r="FN191" i="5"/>
  <c r="FN102" i="5"/>
  <c r="FN1003" i="5"/>
  <c r="FN968" i="5"/>
  <c r="FN973" i="5" s="1"/>
  <c r="FN958" i="5"/>
  <c r="FN961" i="5" s="1"/>
  <c r="FN912" i="5"/>
  <c r="FN908" i="5"/>
  <c r="FM1153" i="5" l="1"/>
  <c r="FM654" i="5"/>
  <c r="FM130" i="5"/>
  <c r="FM653" i="5"/>
  <c r="FM131" i="5"/>
  <c r="FN1006" i="5"/>
  <c r="FN110" i="5"/>
  <c r="FN643" i="5"/>
  <c r="FN974" i="5"/>
  <c r="FN914" i="5"/>
  <c r="FN951" i="5"/>
  <c r="FN638" i="5"/>
  <c r="FN106" i="5"/>
  <c r="FM1155" i="5" l="1"/>
  <c r="FM59" i="5"/>
  <c r="FM655" i="5"/>
  <c r="FM60" i="5"/>
  <c r="FN226" i="5"/>
  <c r="FO966" i="5"/>
  <c r="FO970" i="5"/>
  <c r="FN628" i="5"/>
  <c r="FN195" i="5"/>
  <c r="FN114" i="5"/>
  <c r="FN1150" i="5" l="1"/>
  <c r="FM237" i="5"/>
  <c r="FM1189" i="5"/>
  <c r="FO972" i="5"/>
  <c r="FO971" i="5"/>
  <c r="FO976" i="5"/>
  <c r="FN1164" i="5" l="1"/>
  <c r="FN1160" i="5"/>
  <c r="FM262" i="5"/>
  <c r="FM1191" i="5"/>
  <c r="FO642" i="5"/>
  <c r="FO109" i="5"/>
  <c r="FO712" i="5"/>
  <c r="FO679" i="5"/>
  <c r="FO644" i="5"/>
  <c r="FN193" i="5" l="1"/>
  <c r="FN1152" i="5"/>
  <c r="FN1208" i="5"/>
  <c r="FM1193" i="5"/>
  <c r="FM1196" i="5" s="1"/>
  <c r="FM1185" i="5" s="1"/>
  <c r="FM1197" i="5"/>
  <c r="FO718" i="5"/>
  <c r="FO720" i="5" s="1"/>
  <c r="FO108" i="5"/>
  <c r="FO685" i="5"/>
  <c r="FN1291" i="5" l="1"/>
  <c r="FN1228" i="5"/>
  <c r="FM139" i="5"/>
  <c r="FM216" i="5"/>
  <c r="FM656" i="5"/>
  <c r="FM1184" i="5"/>
  <c r="FM658" i="5"/>
  <c r="FM140" i="5"/>
  <c r="FO687" i="5"/>
  <c r="FN1467" i="5" l="1"/>
  <c r="FN1292" i="5" s="1"/>
  <c r="FN1290" i="5" s="1"/>
  <c r="FN1286" i="5"/>
  <c r="FN1234" i="5"/>
  <c r="FN1253" i="5"/>
  <c r="FN1229" i="5"/>
  <c r="FM61" i="5"/>
  <c r="FM217" i="5"/>
  <c r="FM1186" i="5"/>
  <c r="FM132" i="5"/>
  <c r="FM657" i="5"/>
  <c r="FM659" i="5" s="1"/>
  <c r="FM62" i="5"/>
  <c r="FO754" i="5"/>
  <c r="FO753" i="5"/>
  <c r="FN1287" i="5" l="1"/>
  <c r="FN1285" i="5" s="1"/>
  <c r="FN1284" i="5" s="1"/>
  <c r="FN1254" i="5"/>
  <c r="FN1259" i="5"/>
  <c r="FM63" i="5"/>
  <c r="FN214" i="5"/>
  <c r="FM248" i="5"/>
  <c r="FM225" i="5"/>
  <c r="FN622" i="5"/>
  <c r="FM247" i="5"/>
  <c r="FN1182" i="5"/>
  <c r="FM133" i="5"/>
  <c r="FM55" i="5"/>
  <c r="FO695" i="5"/>
  <c r="FO1151" i="5"/>
  <c r="FO696" i="5"/>
  <c r="FO1183" i="5"/>
  <c r="FO758" i="5"/>
  <c r="FN1235" i="5"/>
  <c r="FN1230" i="5"/>
  <c r="FN1192" i="5" l="1"/>
  <c r="FN691" i="5"/>
  <c r="FN625" i="5"/>
  <c r="FN635" i="5" s="1"/>
  <c r="FN641" i="5" s="1"/>
  <c r="FN645" i="5" s="1"/>
  <c r="FM143" i="5"/>
  <c r="FM136" i="5"/>
  <c r="FM56" i="5"/>
  <c r="FM66" i="5" s="1"/>
  <c r="EU72" i="5" s="1"/>
  <c r="FO129" i="5"/>
  <c r="FN1283" i="5"/>
  <c r="FO1227" i="5"/>
  <c r="FN1236" i="5"/>
  <c r="FN1475" i="5" s="1"/>
  <c r="FN1473" i="5" s="1"/>
  <c r="FN1477" i="5" s="1"/>
  <c r="FM249" i="5"/>
  <c r="FN1260" i="5"/>
  <c r="FN1255" i="5"/>
  <c r="FM72" i="5" l="1"/>
  <c r="FN697" i="5"/>
  <c r="FN1109" i="5"/>
  <c r="FN1115" i="5" s="1"/>
  <c r="FN1108" i="5"/>
  <c r="FN1114" i="5" s="1"/>
  <c r="FN986" i="5"/>
  <c r="FN992" i="5" s="1"/>
  <c r="FN985" i="5"/>
  <c r="FN991" i="5" s="1"/>
  <c r="FM137" i="5"/>
  <c r="FO54" i="5"/>
  <c r="FN1280" i="5"/>
  <c r="FO1233" i="5"/>
  <c r="FN1479" i="5"/>
  <c r="FN1478" i="5"/>
  <c r="FN1486" i="5" s="1"/>
  <c r="FN183" i="5"/>
  <c r="FO1252" i="5"/>
  <c r="FN1261" i="5"/>
  <c r="FN222" i="5" s="1"/>
  <c r="FN699" i="5" l="1"/>
  <c r="FN1116" i="5"/>
  <c r="FN123" i="5"/>
  <c r="FN649" i="5"/>
  <c r="FN113" i="5"/>
  <c r="FN993" i="5"/>
  <c r="FN647" i="5"/>
  <c r="FN112" i="5"/>
  <c r="FM141" i="5"/>
  <c r="FN1267" i="5"/>
  <c r="FN1297" i="5"/>
  <c r="FN184" i="5"/>
  <c r="FO1258" i="5"/>
  <c r="FN236" i="5" l="1"/>
  <c r="FO1113" i="5"/>
  <c r="FN234" i="5"/>
  <c r="FO990" i="5"/>
  <c r="FN650" i="5"/>
  <c r="FM661" i="5"/>
  <c r="FN135" i="5"/>
  <c r="FN1298" i="5"/>
  <c r="FN1302" i="5"/>
  <c r="FN203" i="5"/>
  <c r="FO1111" i="5" l="1"/>
  <c r="FO1122" i="5" s="1"/>
  <c r="FO1119" i="5"/>
  <c r="FO996" i="5"/>
  <c r="FN931" i="5"/>
  <c r="FN933" i="5" s="1"/>
  <c r="FN211" i="5"/>
  <c r="FO201" i="5" l="1"/>
  <c r="FO1128" i="5"/>
  <c r="FO117" i="5"/>
  <c r="FO122" i="5"/>
  <c r="FO202" i="5"/>
  <c r="FO1127" i="5"/>
  <c r="FO111" i="5"/>
  <c r="FO194" i="5"/>
  <c r="FO648" i="5"/>
  <c r="FO1004" i="5"/>
  <c r="FN215" i="5"/>
  <c r="FO1129" i="5" l="1"/>
  <c r="FO1135" i="5" l="1"/>
  <c r="FN937" i="5"/>
  <c r="FN938" i="5" l="1"/>
  <c r="FN940" i="5" s="1"/>
  <c r="FO936" i="5" l="1"/>
  <c r="FN942" i="5" l="1"/>
  <c r="FN909" i="5" l="1"/>
  <c r="FN107" i="5" l="1"/>
  <c r="FN651" i="5"/>
  <c r="FN910" i="5"/>
  <c r="FN652" i="5" l="1"/>
  <c r="FO904" i="5"/>
  <c r="FN233" i="5"/>
  <c r="FO988" i="5" l="1"/>
  <c r="FO999" i="5" s="1"/>
  <c r="FO898" i="5"/>
  <c r="FO950" i="5"/>
  <c r="FO103" i="5" s="1"/>
  <c r="FN1167" i="5"/>
  <c r="FN1169" i="5" s="1"/>
  <c r="FO901" i="5"/>
  <c r="FO949" i="5"/>
  <c r="FO929" i="5"/>
  <c r="FO907" i="5"/>
  <c r="FO627" i="5" l="1"/>
  <c r="FO192" i="5"/>
  <c r="FN1173" i="5"/>
  <c r="FN1170" i="5"/>
  <c r="FN1171" i="5" s="1"/>
  <c r="FN1154" i="5" s="1"/>
  <c r="FO104" i="5"/>
  <c r="FO1207" i="5"/>
  <c r="FO626" i="5"/>
  <c r="FO189" i="5"/>
  <c r="FO105" i="5"/>
  <c r="FO1002" i="5"/>
  <c r="FO646" i="5"/>
  <c r="FO190" i="5"/>
  <c r="FO101" i="5"/>
  <c r="FO1005" i="5"/>
  <c r="FO191" i="5"/>
  <c r="FO102" i="5"/>
  <c r="FO1003" i="5"/>
  <c r="FO968" i="5"/>
  <c r="FO973" i="5" s="1"/>
  <c r="FO958" i="5"/>
  <c r="FO961" i="5" s="1"/>
  <c r="FO912" i="5"/>
  <c r="FO908" i="5"/>
  <c r="FN1153" i="5" l="1"/>
  <c r="FN654" i="5"/>
  <c r="FN130" i="5"/>
  <c r="FN653" i="5"/>
  <c r="FN131" i="5"/>
  <c r="FO1006" i="5"/>
  <c r="FO110" i="5"/>
  <c r="FO643" i="5"/>
  <c r="FO974" i="5"/>
  <c r="FO914" i="5"/>
  <c r="FO951" i="5"/>
  <c r="FO638" i="5"/>
  <c r="FO106" i="5"/>
  <c r="FN1155" i="5" l="1"/>
  <c r="FN59" i="5"/>
  <c r="FN655" i="5"/>
  <c r="FN60" i="5"/>
  <c r="FO226" i="5"/>
  <c r="FP966" i="5"/>
  <c r="FP970" i="5"/>
  <c r="FO628" i="5"/>
  <c r="FO195" i="5"/>
  <c r="FO114" i="5"/>
  <c r="FO1150" i="5" l="1"/>
  <c r="FN237" i="5"/>
  <c r="FN1189" i="5"/>
  <c r="FP972" i="5"/>
  <c r="FP971" i="5"/>
  <c r="FP976" i="5"/>
  <c r="FO1164" i="5" l="1"/>
  <c r="FO1160" i="5"/>
  <c r="FN262" i="5"/>
  <c r="FN1191" i="5"/>
  <c r="FP642" i="5"/>
  <c r="FP109" i="5"/>
  <c r="FP712" i="5"/>
  <c r="FP679" i="5"/>
  <c r="FP644" i="5"/>
  <c r="FO193" i="5" l="1"/>
  <c r="FO1152" i="5"/>
  <c r="FO1208" i="5"/>
  <c r="FN1193" i="5"/>
  <c r="FN1196" i="5" s="1"/>
  <c r="FN1185" i="5" s="1"/>
  <c r="FN1197" i="5"/>
  <c r="FP718" i="5"/>
  <c r="FP720" i="5" s="1"/>
  <c r="FP108" i="5"/>
  <c r="FP685" i="5"/>
  <c r="FO1291" i="5" l="1"/>
  <c r="FO1228" i="5"/>
  <c r="FN139" i="5"/>
  <c r="FN216" i="5"/>
  <c r="FN656" i="5"/>
  <c r="FN1184" i="5"/>
  <c r="FN658" i="5"/>
  <c r="FN140" i="5"/>
  <c r="FP687" i="5"/>
  <c r="FO1467" i="5" l="1"/>
  <c r="FO1292" i="5" s="1"/>
  <c r="FO1290" i="5" s="1"/>
  <c r="FO1286" i="5"/>
  <c r="FO1234" i="5"/>
  <c r="FO1253" i="5"/>
  <c r="FO1229" i="5"/>
  <c r="FN61" i="5"/>
  <c r="FN217" i="5"/>
  <c r="FN1186" i="5"/>
  <c r="FN132" i="5"/>
  <c r="FN657" i="5"/>
  <c r="FN659" i="5" s="1"/>
  <c r="FN62" i="5"/>
  <c r="FP754" i="5"/>
  <c r="FP753" i="5"/>
  <c r="FO1287" i="5" l="1"/>
  <c r="FO1285" i="5" s="1"/>
  <c r="FO1284" i="5" s="1"/>
  <c r="FO1254" i="5"/>
  <c r="FO1259" i="5"/>
  <c r="FN63" i="5"/>
  <c r="FO214" i="5"/>
  <c r="FN248" i="5"/>
  <c r="FN225" i="5"/>
  <c r="FO622" i="5"/>
  <c r="FN247" i="5"/>
  <c r="FO1182" i="5"/>
  <c r="FN133" i="5"/>
  <c r="FN55" i="5"/>
  <c r="FP695" i="5"/>
  <c r="FP1151" i="5"/>
  <c r="FP696" i="5"/>
  <c r="FP1183" i="5"/>
  <c r="FP758" i="5"/>
  <c r="FO1235" i="5"/>
  <c r="FO1230" i="5"/>
  <c r="FN249" i="5" l="1"/>
  <c r="FO1192" i="5"/>
  <c r="FO691" i="5"/>
  <c r="FO625" i="5"/>
  <c r="FO635" i="5" s="1"/>
  <c r="FO641" i="5" s="1"/>
  <c r="FO645" i="5" s="1"/>
  <c r="FN136" i="5"/>
  <c r="FN143" i="5"/>
  <c r="FN56" i="5"/>
  <c r="FN66" i="5" s="1"/>
  <c r="EV72" i="5" s="1"/>
  <c r="FP129" i="5"/>
  <c r="FO1283" i="5"/>
  <c r="FP1227" i="5"/>
  <c r="FO1236" i="5"/>
  <c r="FO1475" i="5" s="1"/>
  <c r="FO1473" i="5" s="1"/>
  <c r="FO1477" i="5" s="1"/>
  <c r="FO1260" i="5"/>
  <c r="FO1255" i="5"/>
  <c r="FN72" i="5" l="1"/>
  <c r="FO697" i="5"/>
  <c r="FO1109" i="5"/>
  <c r="FO1115" i="5" s="1"/>
  <c r="FO1108" i="5"/>
  <c r="FO1114" i="5" s="1"/>
  <c r="FO986" i="5"/>
  <c r="FO992" i="5" s="1"/>
  <c r="FO985" i="5"/>
  <c r="FO991" i="5" s="1"/>
  <c r="FN137" i="5"/>
  <c r="FP54" i="5"/>
  <c r="FO1280" i="5"/>
  <c r="FP1233" i="5"/>
  <c r="FO1479" i="5"/>
  <c r="FO1478" i="5"/>
  <c r="FO1486" i="5" s="1"/>
  <c r="FO183" i="5"/>
  <c r="FP1252" i="5"/>
  <c r="FO1261" i="5"/>
  <c r="FO222" i="5" s="1"/>
  <c r="FO699" i="5" l="1"/>
  <c r="FO1116" i="5"/>
  <c r="FO123" i="5"/>
  <c r="FO649" i="5"/>
  <c r="FO113" i="5"/>
  <c r="FO993" i="5"/>
  <c r="FO647" i="5"/>
  <c r="FO112" i="5"/>
  <c r="FN141" i="5"/>
  <c r="FO1297" i="5"/>
  <c r="FO1267" i="5"/>
  <c r="FO184" i="5"/>
  <c r="FP1258" i="5"/>
  <c r="FO236" i="5" l="1"/>
  <c r="FP1113" i="5"/>
  <c r="FO234" i="5"/>
  <c r="FP990" i="5"/>
  <c r="FO650" i="5"/>
  <c r="FN661" i="5"/>
  <c r="FO135" i="5"/>
  <c r="FO1298" i="5"/>
  <c r="FO1302" i="5"/>
  <c r="FO203" i="5"/>
  <c r="FP1111" i="5" l="1"/>
  <c r="FP1122" i="5" s="1"/>
  <c r="FP1119" i="5"/>
  <c r="FP996" i="5"/>
  <c r="FO931" i="5"/>
  <c r="FO933" i="5" s="1"/>
  <c r="FO211" i="5"/>
  <c r="FP201" i="5" l="1"/>
  <c r="FP1128" i="5"/>
  <c r="FP117" i="5"/>
  <c r="FP122" i="5"/>
  <c r="FP202" i="5"/>
  <c r="FP1127" i="5"/>
  <c r="FP111" i="5"/>
  <c r="FP194" i="5"/>
  <c r="FP648" i="5"/>
  <c r="FP1004" i="5"/>
  <c r="FO215" i="5"/>
  <c r="FP1129" i="5" l="1"/>
  <c r="FP1135" i="5" l="1"/>
  <c r="FO937" i="5"/>
  <c r="FO938" i="5" l="1"/>
  <c r="FO940" i="5" s="1"/>
  <c r="FP936" i="5" l="1"/>
  <c r="FO942" i="5" l="1"/>
  <c r="FO909" i="5" l="1"/>
  <c r="FO107" i="5" l="1"/>
  <c r="FO651" i="5"/>
  <c r="FO910" i="5"/>
  <c r="FO652" i="5" l="1"/>
  <c r="FP904" i="5"/>
  <c r="FO233" i="5"/>
  <c r="FP988" i="5" l="1"/>
  <c r="FP999" i="5" s="1"/>
  <c r="FP898" i="5"/>
  <c r="FP950" i="5"/>
  <c r="FP103" i="5" s="1"/>
  <c r="FO1167" i="5"/>
  <c r="FO1169" i="5" s="1"/>
  <c r="FP901" i="5"/>
  <c r="FP949" i="5"/>
  <c r="FP929" i="5"/>
  <c r="FP907" i="5"/>
  <c r="FP627" i="5" l="1"/>
  <c r="FP192" i="5"/>
  <c r="FO1173" i="5"/>
  <c r="FO1170" i="5"/>
  <c r="FO1171" i="5" s="1"/>
  <c r="FO1154" i="5" s="1"/>
  <c r="FP104" i="5"/>
  <c r="FP1207" i="5"/>
  <c r="FP626" i="5"/>
  <c r="FP189" i="5"/>
  <c r="FP105" i="5"/>
  <c r="FP1002" i="5"/>
  <c r="FP646" i="5"/>
  <c r="FP190" i="5"/>
  <c r="FP101" i="5"/>
  <c r="FP1005" i="5"/>
  <c r="FP191" i="5"/>
  <c r="FP102" i="5"/>
  <c r="FP1003" i="5"/>
  <c r="FP968" i="5"/>
  <c r="FP973" i="5" s="1"/>
  <c r="FP958" i="5"/>
  <c r="FP961" i="5" s="1"/>
  <c r="FP912" i="5"/>
  <c r="FP908" i="5"/>
  <c r="FP106" i="5" l="1"/>
  <c r="FP638" i="5"/>
  <c r="FO1153" i="5"/>
  <c r="FO654" i="5"/>
  <c r="FO130" i="5"/>
  <c r="FO653" i="5"/>
  <c r="FO131" i="5"/>
  <c r="FP1006" i="5"/>
  <c r="FP110" i="5"/>
  <c r="FP643" i="5"/>
  <c r="FP974" i="5"/>
  <c r="FP914" i="5"/>
  <c r="FP951" i="5"/>
  <c r="FO1155" i="5" l="1"/>
  <c r="FO59" i="5"/>
  <c r="FO655" i="5"/>
  <c r="FO60" i="5"/>
  <c r="FP226" i="5"/>
  <c r="FQ966" i="5"/>
  <c r="FQ970" i="5"/>
  <c r="FP628" i="5"/>
  <c r="FP195" i="5"/>
  <c r="FP114" i="5"/>
  <c r="FP1150" i="5" l="1"/>
  <c r="FO237" i="5"/>
  <c r="FO1189" i="5"/>
  <c r="FQ972" i="5"/>
  <c r="FQ971" i="5"/>
  <c r="FQ976" i="5"/>
  <c r="FP1164" i="5" l="1"/>
  <c r="FP1160" i="5"/>
  <c r="FO262" i="5"/>
  <c r="FO1191" i="5"/>
  <c r="FQ642" i="5"/>
  <c r="FQ109" i="5"/>
  <c r="FQ712" i="5"/>
  <c r="FQ679" i="5"/>
  <c r="FQ644" i="5"/>
  <c r="FP193" i="5" l="1"/>
  <c r="FP1152" i="5"/>
  <c r="FP1208" i="5"/>
  <c r="FO1193" i="5"/>
  <c r="FO1196" i="5" s="1"/>
  <c r="FO1185" i="5" s="1"/>
  <c r="FO1197" i="5"/>
  <c r="FQ718" i="5"/>
  <c r="FQ720" i="5" s="1"/>
  <c r="FQ108" i="5"/>
  <c r="FQ685" i="5"/>
  <c r="FP1291" i="5" l="1"/>
  <c r="FP1228" i="5"/>
  <c r="FO139" i="5"/>
  <c r="FO216" i="5"/>
  <c r="FO656" i="5"/>
  <c r="FO1184" i="5"/>
  <c r="FO658" i="5"/>
  <c r="FO140" i="5"/>
  <c r="FQ687" i="5"/>
  <c r="FP1467" i="5" l="1"/>
  <c r="FP1292" i="5" s="1"/>
  <c r="FP1290" i="5" s="1"/>
  <c r="FP1286" i="5"/>
  <c r="FP1234" i="5"/>
  <c r="FP1253" i="5"/>
  <c r="FP1229" i="5"/>
  <c r="FO61" i="5"/>
  <c r="FO217" i="5"/>
  <c r="FO1186" i="5"/>
  <c r="FO132" i="5"/>
  <c r="FO657" i="5"/>
  <c r="FO659" i="5" s="1"/>
  <c r="FO62" i="5"/>
  <c r="FQ754" i="5"/>
  <c r="FQ753" i="5"/>
  <c r="FP1287" i="5" l="1"/>
  <c r="FP1285" i="5" s="1"/>
  <c r="FP1284" i="5" s="1"/>
  <c r="FP1254" i="5"/>
  <c r="FP1259" i="5"/>
  <c r="FO63" i="5"/>
  <c r="FP214" i="5"/>
  <c r="FO248" i="5"/>
  <c r="FO225" i="5"/>
  <c r="FP622" i="5"/>
  <c r="FO247" i="5"/>
  <c r="FP1182" i="5"/>
  <c r="FO133" i="5"/>
  <c r="FO55" i="5"/>
  <c r="FQ695" i="5"/>
  <c r="FQ1151" i="5"/>
  <c r="FQ696" i="5"/>
  <c r="FQ1183" i="5"/>
  <c r="FQ758" i="5"/>
  <c r="FP1235" i="5"/>
  <c r="FP1230" i="5"/>
  <c r="FO249" i="5" l="1"/>
  <c r="FP1192" i="5"/>
  <c r="FP691" i="5"/>
  <c r="FP625" i="5"/>
  <c r="FP635" i="5" s="1"/>
  <c r="FP641" i="5" s="1"/>
  <c r="FP645" i="5" s="1"/>
  <c r="FO143" i="5"/>
  <c r="FO136" i="5"/>
  <c r="FO56" i="5"/>
  <c r="FO66" i="5" s="1"/>
  <c r="FQ129" i="5"/>
  <c r="FP1283" i="5"/>
  <c r="FQ1227" i="5"/>
  <c r="FP1236" i="5"/>
  <c r="FP1475" i="5" s="1"/>
  <c r="FP1473" i="5" s="1"/>
  <c r="FP1477" i="5" s="1"/>
  <c r="FP1260" i="5"/>
  <c r="FP1255" i="5"/>
  <c r="EW72" i="5" l="1"/>
  <c r="FB72" i="5"/>
  <c r="FO72" i="5"/>
  <c r="FP697" i="5"/>
  <c r="FP1109" i="5"/>
  <c r="FP1115" i="5" s="1"/>
  <c r="FP1108" i="5"/>
  <c r="FP1114" i="5" s="1"/>
  <c r="FP986" i="5"/>
  <c r="FP992" i="5" s="1"/>
  <c r="FP985" i="5"/>
  <c r="FP991" i="5" s="1"/>
  <c r="FO137" i="5"/>
  <c r="FQ54" i="5"/>
  <c r="FP1280" i="5"/>
  <c r="FQ1233" i="5"/>
  <c r="FP1479" i="5"/>
  <c r="FP1478" i="5"/>
  <c r="FP1486" i="5" s="1"/>
  <c r="FP183" i="5"/>
  <c r="FQ1252" i="5"/>
  <c r="FP1261" i="5"/>
  <c r="FP222" i="5" s="1"/>
  <c r="FP699" i="5" l="1"/>
  <c r="FP1116" i="5"/>
  <c r="FP123" i="5"/>
  <c r="FP649" i="5"/>
  <c r="FP113" i="5"/>
  <c r="FP993" i="5"/>
  <c r="FP647" i="5"/>
  <c r="FP112" i="5"/>
  <c r="FO141" i="5"/>
  <c r="FP1297" i="5"/>
  <c r="FP1267" i="5"/>
  <c r="FP184" i="5"/>
  <c r="FQ1258" i="5"/>
  <c r="FP236" i="5" l="1"/>
  <c r="FQ1113" i="5"/>
  <c r="FP234" i="5"/>
  <c r="FQ990" i="5"/>
  <c r="FP650" i="5"/>
  <c r="FO661" i="5"/>
  <c r="FP135" i="5"/>
  <c r="FP1298" i="5"/>
  <c r="FP1302" i="5"/>
  <c r="FP203" i="5"/>
  <c r="FQ1111" i="5" l="1"/>
  <c r="FQ1122" i="5" s="1"/>
  <c r="FQ1119" i="5"/>
  <c r="FQ996" i="5"/>
  <c r="FP931" i="5"/>
  <c r="FP933" i="5" s="1"/>
  <c r="FP211" i="5"/>
  <c r="FQ201" i="5" l="1"/>
  <c r="FQ1128" i="5"/>
  <c r="FQ117" i="5"/>
  <c r="FQ122" i="5"/>
  <c r="FQ202" i="5"/>
  <c r="FQ1127" i="5"/>
  <c r="FQ111" i="5"/>
  <c r="FQ194" i="5"/>
  <c r="FQ648" i="5"/>
  <c r="FQ1004" i="5"/>
  <c r="FP215" i="5"/>
  <c r="FQ1129" i="5" l="1"/>
  <c r="FO1133" i="5" l="1"/>
  <c r="FN1133" i="5"/>
  <c r="FQ1133" i="5"/>
  <c r="FP1133" i="5"/>
  <c r="FQ1135" i="5"/>
  <c r="FP937" i="5"/>
  <c r="FO1138" i="5" l="1"/>
  <c r="FO1143" i="5" s="1"/>
  <c r="FO1139" i="5"/>
  <c r="FN1138" i="5"/>
  <c r="FN1139" i="5"/>
  <c r="FQ1139" i="5"/>
  <c r="FQ1138" i="5"/>
  <c r="FQ1143" i="5" s="1"/>
  <c r="FP1138" i="5"/>
  <c r="FP1143" i="5" s="1"/>
  <c r="FP1139" i="5"/>
  <c r="FP938" i="5"/>
  <c r="FP940" i="5" s="1"/>
  <c r="FN1143" i="5" l="1"/>
  <c r="FQ936" i="5"/>
  <c r="FP942" i="5" l="1"/>
  <c r="FP909" i="5" l="1"/>
  <c r="FP107" i="5" l="1"/>
  <c r="FP651" i="5"/>
  <c r="FP910" i="5"/>
  <c r="FP652" i="5" l="1"/>
  <c r="FP233" i="5"/>
  <c r="FQ904" i="5"/>
  <c r="FQ988" i="5" l="1"/>
  <c r="FQ999" i="5" s="1"/>
  <c r="FQ898" i="5"/>
  <c r="FQ950" i="5"/>
  <c r="FQ103" i="5" s="1"/>
  <c r="FP1167" i="5"/>
  <c r="FP1169" i="5" s="1"/>
  <c r="FQ901" i="5"/>
  <c r="FQ949" i="5"/>
  <c r="FQ929" i="5"/>
  <c r="FQ907" i="5"/>
  <c r="FQ627" i="5" l="1"/>
  <c r="FQ192" i="5"/>
  <c r="FP1173" i="5"/>
  <c r="FP1170" i="5"/>
  <c r="FP1171" i="5" s="1"/>
  <c r="FP1154" i="5" s="1"/>
  <c r="FQ104" i="5"/>
  <c r="FQ1207" i="5"/>
  <c r="FQ626" i="5"/>
  <c r="FQ189" i="5"/>
  <c r="FQ105" i="5"/>
  <c r="FQ1002" i="5"/>
  <c r="FQ646" i="5"/>
  <c r="FQ190" i="5"/>
  <c r="FQ101" i="5"/>
  <c r="FQ1005" i="5"/>
  <c r="FQ191" i="5"/>
  <c r="FQ102" i="5"/>
  <c r="FQ1003" i="5"/>
  <c r="FQ968" i="5"/>
  <c r="FQ973" i="5" s="1"/>
  <c r="FQ958" i="5"/>
  <c r="FQ961" i="5" s="1"/>
  <c r="FQ912" i="5"/>
  <c r="FQ908" i="5"/>
  <c r="FQ638" i="5" l="1"/>
  <c r="FQ106" i="5"/>
  <c r="FP1153" i="5"/>
  <c r="FP654" i="5"/>
  <c r="FP130" i="5"/>
  <c r="FP653" i="5"/>
  <c r="FP131" i="5"/>
  <c r="FQ1006" i="5"/>
  <c r="FQ110" i="5"/>
  <c r="FQ643" i="5"/>
  <c r="FQ974" i="5"/>
  <c r="FQ914" i="5"/>
  <c r="FQ951" i="5"/>
  <c r="FP1155" i="5" l="1"/>
  <c r="FP59" i="5"/>
  <c r="FP655" i="5"/>
  <c r="FP60" i="5"/>
  <c r="FN1010" i="5"/>
  <c r="FP1010" i="5"/>
  <c r="FO1010" i="5"/>
  <c r="FQ1010" i="5"/>
  <c r="FQ226" i="5"/>
  <c r="FR966" i="5"/>
  <c r="FR970" i="5"/>
  <c r="FQ628" i="5"/>
  <c r="FQ195" i="5"/>
  <c r="FQ114" i="5"/>
  <c r="FQ1013" i="5" l="1"/>
  <c r="FQ1012" i="5"/>
  <c r="FQ1017" i="5" s="1"/>
  <c r="FO1012" i="5"/>
  <c r="FO1017" i="5" s="1"/>
  <c r="FO1013" i="5"/>
  <c r="FP1013" i="5"/>
  <c r="FP1012" i="5"/>
  <c r="FP1017" i="5" s="1"/>
  <c r="FN1013" i="5"/>
  <c r="FN1012" i="5"/>
  <c r="FQ1150" i="5"/>
  <c r="FP237" i="5"/>
  <c r="FP1189" i="5"/>
  <c r="FR972" i="5"/>
  <c r="FR971" i="5"/>
  <c r="FR976" i="5"/>
  <c r="FQ1164" i="5" l="1"/>
  <c r="FQ1160" i="5"/>
  <c r="FP262" i="5"/>
  <c r="FP1191" i="5"/>
  <c r="FN1017" i="5"/>
  <c r="I972" i="5"/>
  <c r="FR642" i="5"/>
  <c r="I642" i="5" s="1"/>
  <c r="FR109" i="5"/>
  <c r="I109" i="5" s="1"/>
  <c r="I971" i="5"/>
  <c r="FR712" i="5"/>
  <c r="FR679" i="5"/>
  <c r="I976" i="5"/>
  <c r="FR644" i="5"/>
  <c r="I644" i="5" s="1"/>
  <c r="FQ193" i="5" l="1"/>
  <c r="FQ1152" i="5"/>
  <c r="FQ1208" i="5"/>
  <c r="FP1193" i="5"/>
  <c r="FP1196" i="5" s="1"/>
  <c r="FP1185" i="5" s="1"/>
  <c r="FP1197" i="5"/>
  <c r="I712" i="5"/>
  <c r="FR718" i="5"/>
  <c r="FR720" i="5" s="1"/>
  <c r="I679" i="5"/>
  <c r="FR108" i="5"/>
  <c r="I108" i="5" s="1"/>
  <c r="FR685" i="5"/>
  <c r="FQ1291" i="5" l="1"/>
  <c r="FQ1228" i="5"/>
  <c r="FP139" i="5"/>
  <c r="FP216" i="5"/>
  <c r="FP656" i="5"/>
  <c r="FP1184" i="5"/>
  <c r="FP658" i="5"/>
  <c r="FP140" i="5"/>
  <c r="I718" i="5"/>
  <c r="E718" i="5" s="1"/>
  <c r="I685" i="5"/>
  <c r="FR687" i="5"/>
  <c r="FQ1467" i="5" l="1"/>
  <c r="FQ1292" i="5" s="1"/>
  <c r="FQ1290" i="5" s="1"/>
  <c r="AX1310" i="5"/>
  <c r="FQ1286" i="5"/>
  <c r="FQ1234" i="5"/>
  <c r="FQ1253" i="5"/>
  <c r="FQ1229" i="5"/>
  <c r="FP61" i="5"/>
  <c r="FP217" i="5"/>
  <c r="FP1186" i="5"/>
  <c r="FP132" i="5"/>
  <c r="FP657" i="5"/>
  <c r="FP659" i="5" s="1"/>
  <c r="FP62" i="5"/>
  <c r="E720" i="5"/>
  <c r="F720" i="5" s="1"/>
  <c r="I720" i="5"/>
  <c r="FR754" i="5"/>
  <c r="FR753" i="5"/>
  <c r="I687" i="5"/>
  <c r="AX1311" i="5" l="1"/>
  <c r="AX1309" i="5" s="1"/>
  <c r="FQ1287" i="5"/>
  <c r="FQ1285" i="5" s="1"/>
  <c r="FQ1284" i="5" s="1"/>
  <c r="FQ1254" i="5"/>
  <c r="FQ1259" i="5"/>
  <c r="FP63" i="5"/>
  <c r="FQ214" i="5"/>
  <c r="FP248" i="5"/>
  <c r="FP225" i="5"/>
  <c r="FQ622" i="5"/>
  <c r="FP247" i="5"/>
  <c r="FQ1182" i="5"/>
  <c r="FP133" i="5"/>
  <c r="FP55" i="5"/>
  <c r="D32" i="19"/>
  <c r="I754" i="5"/>
  <c r="FR695" i="5"/>
  <c r="I695" i="5" s="1"/>
  <c r="FR1151" i="5"/>
  <c r="I753" i="5"/>
  <c r="FR696" i="5"/>
  <c r="I696" i="5" s="1"/>
  <c r="FR1183" i="5"/>
  <c r="FR758" i="5"/>
  <c r="I758" i="5" s="1"/>
  <c r="FQ1235" i="5"/>
  <c r="FQ1230" i="5"/>
  <c r="FP249" i="5" l="1"/>
  <c r="FQ1192" i="5"/>
  <c r="FQ691" i="5"/>
  <c r="FQ625" i="5"/>
  <c r="FQ635" i="5" s="1"/>
  <c r="FQ641" i="5" s="1"/>
  <c r="FQ645" i="5" s="1"/>
  <c r="FP136" i="5"/>
  <c r="FP143" i="5"/>
  <c r="FP56" i="5"/>
  <c r="FP66" i="5" s="1"/>
  <c r="I1151" i="5"/>
  <c r="FR129" i="5"/>
  <c r="H754" i="5"/>
  <c r="I756" i="5"/>
  <c r="H756" i="5" s="1"/>
  <c r="I1183" i="5"/>
  <c r="FP261" i="5"/>
  <c r="FO261" i="5"/>
  <c r="FN261" i="5"/>
  <c r="FM261" i="5"/>
  <c r="FL261" i="5"/>
  <c r="FK261" i="5"/>
  <c r="FJ261" i="5"/>
  <c r="FI261" i="5"/>
  <c r="FH261" i="5"/>
  <c r="FG261" i="5"/>
  <c r="FF261" i="5"/>
  <c r="FE261" i="5"/>
  <c r="FD261" i="5"/>
  <c r="FC261" i="5"/>
  <c r="FB261" i="5"/>
  <c r="FA261" i="5"/>
  <c r="EZ261" i="5"/>
  <c r="EY261" i="5"/>
  <c r="EX261" i="5"/>
  <c r="EW261" i="5"/>
  <c r="EV261" i="5"/>
  <c r="EU261" i="5"/>
  <c r="ET261" i="5"/>
  <c r="ES261" i="5"/>
  <c r="ER261" i="5"/>
  <c r="EQ261" i="5"/>
  <c r="EP261" i="5"/>
  <c r="EO261" i="5"/>
  <c r="EN261" i="5"/>
  <c r="EM261" i="5"/>
  <c r="EL261" i="5"/>
  <c r="EK261" i="5"/>
  <c r="EJ261" i="5"/>
  <c r="EI261" i="5"/>
  <c r="EH261" i="5"/>
  <c r="EG261" i="5"/>
  <c r="EF261" i="5"/>
  <c r="EE261" i="5"/>
  <c r="ED261" i="5"/>
  <c r="EC261" i="5"/>
  <c r="EB261" i="5"/>
  <c r="EA261" i="5"/>
  <c r="DZ261" i="5"/>
  <c r="DY261" i="5"/>
  <c r="DX261" i="5"/>
  <c r="DW261" i="5"/>
  <c r="DV261" i="5"/>
  <c r="DU261" i="5"/>
  <c r="DT261" i="5"/>
  <c r="DS261" i="5"/>
  <c r="DR261" i="5"/>
  <c r="DQ261" i="5"/>
  <c r="DP261" i="5"/>
  <c r="DO261" i="5"/>
  <c r="DN261" i="5"/>
  <c r="DM261" i="5"/>
  <c r="DL261" i="5"/>
  <c r="DK261" i="5"/>
  <c r="DJ261" i="5"/>
  <c r="DI261" i="5"/>
  <c r="DH261" i="5"/>
  <c r="DG261" i="5"/>
  <c r="DF261" i="5"/>
  <c r="DE261" i="5"/>
  <c r="DD261" i="5"/>
  <c r="DC261" i="5"/>
  <c r="DB261" i="5"/>
  <c r="DA261" i="5"/>
  <c r="CZ261" i="5"/>
  <c r="CY261" i="5"/>
  <c r="CX261" i="5"/>
  <c r="CW261" i="5"/>
  <c r="CV261" i="5"/>
  <c r="CU261" i="5"/>
  <c r="CT261" i="5"/>
  <c r="CS261" i="5"/>
  <c r="CR261" i="5"/>
  <c r="CQ261" i="5"/>
  <c r="CP261" i="5"/>
  <c r="CO261" i="5"/>
  <c r="CN261" i="5"/>
  <c r="CM261" i="5"/>
  <c r="CL261" i="5"/>
  <c r="CK261" i="5"/>
  <c r="CJ261" i="5"/>
  <c r="CI261" i="5"/>
  <c r="CH261" i="5"/>
  <c r="CG261" i="5"/>
  <c r="CF261" i="5"/>
  <c r="CE261" i="5"/>
  <c r="CD261" i="5"/>
  <c r="CC261" i="5"/>
  <c r="CB261" i="5"/>
  <c r="CA261" i="5"/>
  <c r="BZ261" i="5"/>
  <c r="BY261" i="5"/>
  <c r="BX261" i="5"/>
  <c r="BW261" i="5"/>
  <c r="BV261" i="5"/>
  <c r="BU261" i="5"/>
  <c r="BT261" i="5"/>
  <c r="BS261" i="5"/>
  <c r="BR261" i="5"/>
  <c r="BQ261" i="5"/>
  <c r="BP261" i="5"/>
  <c r="BO261" i="5"/>
  <c r="BN261" i="5"/>
  <c r="BM261" i="5"/>
  <c r="BL261" i="5"/>
  <c r="BK261" i="5"/>
  <c r="BJ261" i="5"/>
  <c r="BI261" i="5"/>
  <c r="BH261" i="5"/>
  <c r="BG261" i="5"/>
  <c r="BF261" i="5"/>
  <c r="BE261" i="5"/>
  <c r="BD261" i="5"/>
  <c r="BC261" i="5"/>
  <c r="BB261" i="5"/>
  <c r="BA261" i="5"/>
  <c r="AZ261" i="5"/>
  <c r="AY261" i="5"/>
  <c r="AX261" i="5"/>
  <c r="AW261" i="5"/>
  <c r="AV261" i="5"/>
  <c r="AU261" i="5"/>
  <c r="AT261" i="5"/>
  <c r="AS261" i="5"/>
  <c r="AR261" i="5"/>
  <c r="AQ261" i="5"/>
  <c r="AP261" i="5"/>
  <c r="AO261" i="5"/>
  <c r="AN261" i="5"/>
  <c r="AM261" i="5"/>
  <c r="AL261" i="5"/>
  <c r="AK261" i="5"/>
  <c r="AJ261" i="5"/>
  <c r="AI261" i="5"/>
  <c r="AH261" i="5"/>
  <c r="AG261" i="5"/>
  <c r="AF261" i="5"/>
  <c r="AE261" i="5"/>
  <c r="AD261" i="5"/>
  <c r="AC261" i="5"/>
  <c r="AB261" i="5"/>
  <c r="AA261" i="5"/>
  <c r="Z261" i="5"/>
  <c r="Y261" i="5"/>
  <c r="X261" i="5"/>
  <c r="W261" i="5"/>
  <c r="V261" i="5"/>
  <c r="U261" i="5"/>
  <c r="T261" i="5"/>
  <c r="S261" i="5"/>
  <c r="R261" i="5"/>
  <c r="Q261" i="5"/>
  <c r="P261" i="5"/>
  <c r="O261" i="5"/>
  <c r="N261" i="5"/>
  <c r="M261" i="5"/>
  <c r="L261" i="5"/>
  <c r="K261" i="5"/>
  <c r="J261" i="5"/>
  <c r="FQ1283" i="5"/>
  <c r="FR1227" i="5"/>
  <c r="FQ1236" i="5"/>
  <c r="FQ1475" i="5" s="1"/>
  <c r="FQ1473" i="5" s="1"/>
  <c r="FQ1477" i="5" s="1"/>
  <c r="FQ1260" i="5"/>
  <c r="FQ1255" i="5"/>
  <c r="EX72" i="5" l="1"/>
  <c r="FC72" i="5"/>
  <c r="FP72" i="5"/>
  <c r="FF72" i="5"/>
  <c r="FQ697" i="5"/>
  <c r="FQ1109" i="5"/>
  <c r="FQ1115" i="5" s="1"/>
  <c r="FQ1108" i="5"/>
  <c r="FQ1114" i="5" s="1"/>
  <c r="FQ986" i="5"/>
  <c r="FQ992" i="5" s="1"/>
  <c r="FQ985" i="5"/>
  <c r="FQ991" i="5" s="1"/>
  <c r="FP137" i="5"/>
  <c r="I129" i="5"/>
  <c r="K45" i="19" s="1"/>
  <c r="FR54" i="5"/>
  <c r="AX1308" i="5"/>
  <c r="FQ1280" i="5"/>
  <c r="FR1233" i="5"/>
  <c r="FQ1479" i="5"/>
  <c r="FQ1478" i="5"/>
  <c r="FQ1486" i="5" s="1"/>
  <c r="FQ183" i="5"/>
  <c r="FR1252" i="5"/>
  <c r="FQ1261" i="5"/>
  <c r="FQ222" i="5" s="1"/>
  <c r="L45" i="19" l="1"/>
  <c r="FQ699" i="5"/>
  <c r="FQ1116" i="5"/>
  <c r="FQ123" i="5"/>
  <c r="FQ649" i="5"/>
  <c r="FQ113" i="5"/>
  <c r="FQ993" i="5"/>
  <c r="FQ647" i="5"/>
  <c r="FQ112" i="5"/>
  <c r="FP141" i="5"/>
  <c r="I54" i="5"/>
  <c r="AX1305" i="5"/>
  <c r="FQ1297" i="5"/>
  <c r="FQ1267" i="5"/>
  <c r="FQ184" i="5"/>
  <c r="FR1258" i="5"/>
  <c r="FQ236" i="5" l="1"/>
  <c r="FR1113" i="5"/>
  <c r="FQ234" i="5"/>
  <c r="FR990" i="5"/>
  <c r="FQ650" i="5"/>
  <c r="FP661" i="5"/>
  <c r="FQ135" i="5"/>
  <c r="AX1325" i="5"/>
  <c r="AX1316" i="5"/>
  <c r="FQ1298" i="5"/>
  <c r="FQ1302" i="5"/>
  <c r="FQ203" i="5"/>
  <c r="FR1111" i="5" l="1"/>
  <c r="FR1122" i="5" s="1"/>
  <c r="FR1119" i="5"/>
  <c r="FR996" i="5"/>
  <c r="FQ931" i="5"/>
  <c r="FQ933" i="5" s="1"/>
  <c r="AZ1413" i="5"/>
  <c r="AY1413" i="5"/>
  <c r="FQ211" i="5"/>
  <c r="I1122" i="5" l="1"/>
  <c r="FR201" i="5"/>
  <c r="I201" i="5" s="1"/>
  <c r="FR1128" i="5"/>
  <c r="I1128" i="5" s="1"/>
  <c r="FR117" i="5"/>
  <c r="I117" i="5" s="1"/>
  <c r="I1119" i="5"/>
  <c r="FR202" i="5"/>
  <c r="I202" i="5" s="1"/>
  <c r="FR122" i="5"/>
  <c r="I122" i="5" s="1"/>
  <c r="FR1127" i="5"/>
  <c r="FR111" i="5"/>
  <c r="I111" i="5" s="1"/>
  <c r="FR194" i="5"/>
  <c r="I194" i="5" s="1"/>
  <c r="I996" i="5"/>
  <c r="FR648" i="5"/>
  <c r="I648" i="5" s="1"/>
  <c r="FR1004" i="5"/>
  <c r="I1004" i="5" s="1"/>
  <c r="AY1367" i="5"/>
  <c r="FQ215" i="5"/>
  <c r="I1127" i="5" l="1"/>
  <c r="FR1129" i="5"/>
  <c r="DB1133" i="5" l="1"/>
  <c r="DB1139" i="5" s="1"/>
  <c r="AL1133" i="5"/>
  <c r="I1129" i="5"/>
  <c r="FR1135" i="5"/>
  <c r="FR1133" i="5"/>
  <c r="E1133" i="5" s="1"/>
  <c r="FQ937" i="5"/>
  <c r="DB1138" i="5" l="1"/>
  <c r="DB1143" i="5" s="1"/>
  <c r="AL1139" i="5"/>
  <c r="AL1138" i="5"/>
  <c r="AL1143" i="5" s="1"/>
  <c r="H44" i="19"/>
  <c r="F1133" i="5"/>
  <c r="H43" i="19" s="1"/>
  <c r="E1135" i="5"/>
  <c r="F1135" i="5"/>
  <c r="FR1138" i="5"/>
  <c r="FR1139" i="5"/>
  <c r="FQ938" i="5"/>
  <c r="FQ940" i="5" s="1"/>
  <c r="I1139" i="5" l="1"/>
  <c r="F1139" i="5" s="1"/>
  <c r="I1138" i="5"/>
  <c r="F1138" i="5" s="1"/>
  <c r="FR1143" i="5"/>
  <c r="I1143" i="5" s="1"/>
  <c r="E1143" i="5" s="1"/>
  <c r="F1143" i="5" s="1"/>
  <c r="FR936" i="5"/>
  <c r="FQ942" i="5" l="1"/>
  <c r="FQ909" i="5" l="1"/>
  <c r="FQ107" i="5" l="1"/>
  <c r="FQ651" i="5"/>
  <c r="FQ910" i="5"/>
  <c r="FQ652" i="5" l="1"/>
  <c r="FQ233" i="5"/>
  <c r="FR904" i="5"/>
  <c r="FR988" i="5" l="1"/>
  <c r="FR999" i="5" s="1"/>
  <c r="FR898" i="5"/>
  <c r="FR950" i="5"/>
  <c r="FR103" i="5" s="1"/>
  <c r="I103" i="5" s="1"/>
  <c r="FQ1167" i="5"/>
  <c r="FQ1169" i="5" s="1"/>
  <c r="FR901" i="5"/>
  <c r="FR949" i="5"/>
  <c r="FR929" i="5"/>
  <c r="FR907" i="5"/>
  <c r="FR908" i="5" s="1"/>
  <c r="K48" i="19" l="1"/>
  <c r="L48" i="19" s="1"/>
  <c r="FR627" i="5"/>
  <c r="I627" i="5" s="1"/>
  <c r="I950" i="5"/>
  <c r="FR192" i="5"/>
  <c r="I192" i="5" s="1"/>
  <c r="FQ1173" i="5"/>
  <c r="FQ1170" i="5"/>
  <c r="FQ1171" i="5" s="1"/>
  <c r="FQ1154" i="5" s="1"/>
  <c r="FR104" i="5"/>
  <c r="I104" i="5" s="1"/>
  <c r="FR1207" i="5"/>
  <c r="FR626" i="5"/>
  <c r="I626" i="5" s="1"/>
  <c r="FR189" i="5"/>
  <c r="FR105" i="5"/>
  <c r="I105" i="5" s="1"/>
  <c r="FR1002" i="5"/>
  <c r="I999" i="5"/>
  <c r="FR646" i="5"/>
  <c r="I646" i="5" s="1"/>
  <c r="FR190" i="5"/>
  <c r="I190" i="5" s="1"/>
  <c r="FR101" i="5"/>
  <c r="FR1005" i="5"/>
  <c r="I1005" i="5" s="1"/>
  <c r="I949" i="5"/>
  <c r="FR191" i="5"/>
  <c r="I191" i="5" s="1"/>
  <c r="FR102" i="5"/>
  <c r="I102" i="5" s="1"/>
  <c r="K46" i="19" s="1"/>
  <c r="I908" i="5"/>
  <c r="FR951" i="5"/>
  <c r="I907" i="5"/>
  <c r="FR638" i="5"/>
  <c r="I638" i="5" s="1"/>
  <c r="FR106" i="5"/>
  <c r="I106" i="5" s="1"/>
  <c r="K37" i="19" s="1"/>
  <c r="FR1003" i="5"/>
  <c r="I1003" i="5" s="1"/>
  <c r="FR968" i="5"/>
  <c r="FR973" i="5" s="1"/>
  <c r="FR958" i="5"/>
  <c r="FR961" i="5" s="1"/>
  <c r="FR912" i="5"/>
  <c r="L46" i="19" l="1"/>
  <c r="L37" i="19"/>
  <c r="K47" i="19"/>
  <c r="L47" i="19" s="1"/>
  <c r="FQ1153" i="5"/>
  <c r="FQ654" i="5"/>
  <c r="FQ130" i="5"/>
  <c r="FQ653" i="5"/>
  <c r="FQ131" i="5"/>
  <c r="I1207" i="5"/>
  <c r="F1207" i="5" s="1"/>
  <c r="H1207" i="5" s="1"/>
  <c r="I189" i="5"/>
  <c r="I1002" i="5"/>
  <c r="FR1006" i="5"/>
  <c r="AH1010" i="5" s="1"/>
  <c r="I101" i="5"/>
  <c r="I951" i="5"/>
  <c r="FR628" i="5"/>
  <c r="I628" i="5" s="1"/>
  <c r="FR195" i="5"/>
  <c r="I195" i="5" s="1"/>
  <c r="FR114" i="5"/>
  <c r="I114" i="5" s="1"/>
  <c r="K49" i="19" s="1"/>
  <c r="L49" i="19" s="1"/>
  <c r="FR110" i="5"/>
  <c r="I110" i="5" s="1"/>
  <c r="FR643" i="5"/>
  <c r="I643" i="5" s="1"/>
  <c r="I973" i="5"/>
  <c r="FR974" i="5"/>
  <c r="FR226" i="5" s="1"/>
  <c r="I912" i="5"/>
  <c r="FR914" i="5"/>
  <c r="I914" i="5" s="1"/>
  <c r="E913" i="5" s="1"/>
  <c r="F913" i="5" s="1"/>
  <c r="K53" i="19" l="1"/>
  <c r="L53" i="19" s="1"/>
  <c r="AH1012" i="5"/>
  <c r="AH1017" i="5" s="1"/>
  <c r="AH1013" i="5"/>
  <c r="FQ1155" i="5"/>
  <c r="FQ59" i="5"/>
  <c r="FQ655" i="5"/>
  <c r="FQ60" i="5"/>
  <c r="I1006" i="5"/>
  <c r="FR1010" i="5"/>
  <c r="D33" i="19"/>
  <c r="K41" i="19"/>
  <c r="L41" i="19" s="1"/>
  <c r="FR1013" i="5" l="1"/>
  <c r="I1013" i="5" s="1"/>
  <c r="F1013" i="5" s="1"/>
  <c r="FR1012" i="5"/>
  <c r="FR1150" i="5"/>
  <c r="FQ237" i="5"/>
  <c r="FQ1189" i="5"/>
  <c r="F1010" i="5"/>
  <c r="E1010" i="5"/>
  <c r="FR1164" i="5" l="1"/>
  <c r="FR1160" i="5"/>
  <c r="FQ262" i="5"/>
  <c r="FQ261" i="5"/>
  <c r="FQ1191" i="5"/>
  <c r="H30" i="19"/>
  <c r="H31" i="19"/>
  <c r="D35" i="19"/>
  <c r="I1012" i="5"/>
  <c r="F1012" i="5" s="1"/>
  <c r="FR1017" i="5"/>
  <c r="I1017" i="5" s="1"/>
  <c r="E1017" i="5" s="1"/>
  <c r="F1017" i="5" s="1"/>
  <c r="I1164" i="5" l="1"/>
  <c r="FR193" i="5"/>
  <c r="I1160" i="5"/>
  <c r="FR1152" i="5"/>
  <c r="FR1208" i="5"/>
  <c r="FQ1193" i="5"/>
  <c r="FQ1196" i="5" s="1"/>
  <c r="FQ1185" i="5" s="1"/>
  <c r="FQ1197" i="5"/>
  <c r="D34" i="19"/>
  <c r="FR1291" i="5" l="1"/>
  <c r="J1310" i="5" s="1"/>
  <c r="J1309" i="5" s="1"/>
  <c r="J1305" i="5" s="1"/>
  <c r="I193" i="5"/>
  <c r="I1152" i="5"/>
  <c r="FR1228" i="5"/>
  <c r="I1208" i="5"/>
  <c r="F1208" i="5" s="1"/>
  <c r="H1208" i="5" s="1"/>
  <c r="FQ139" i="5"/>
  <c r="FQ216" i="5"/>
  <c r="FQ656" i="5"/>
  <c r="FQ1184" i="5"/>
  <c r="FQ658" i="5"/>
  <c r="FQ140" i="5"/>
  <c r="J1316" i="5" l="1"/>
  <c r="J1315" i="5" s="1"/>
  <c r="J1320" i="5" s="1"/>
  <c r="J1319" i="5" s="1"/>
  <c r="J1325" i="5"/>
  <c r="AY1310" i="5"/>
  <c r="FR1467" i="5"/>
  <c r="FR1292" i="5" s="1"/>
  <c r="FR1290" i="5" s="1"/>
  <c r="I1290" i="5" s="1"/>
  <c r="FR1286" i="5"/>
  <c r="I1291" i="5"/>
  <c r="FR1234" i="5"/>
  <c r="I1234" i="5" s="1"/>
  <c r="FR1253" i="5"/>
  <c r="FR1229" i="5"/>
  <c r="D37" i="19"/>
  <c r="D38" i="19"/>
  <c r="FQ61" i="5"/>
  <c r="FQ217" i="5"/>
  <c r="FQ1186" i="5"/>
  <c r="FQ132" i="5"/>
  <c r="FQ657" i="5"/>
  <c r="FQ659" i="5" s="1"/>
  <c r="FQ62" i="5"/>
  <c r="L1300" i="5" l="1"/>
  <c r="L1299" i="5" s="1"/>
  <c r="L1301" i="5" s="1"/>
  <c r="M1300" i="5"/>
  <c r="M1299" i="5" s="1"/>
  <c r="M1301" i="5" s="1"/>
  <c r="J1300" i="5"/>
  <c r="J1299" i="5" s="1"/>
  <c r="J1301" i="5" s="1"/>
  <c r="K1300" i="5"/>
  <c r="K1299" i="5" s="1"/>
  <c r="K1301" i="5" s="1"/>
  <c r="K1373" i="5"/>
  <c r="L1373" i="5"/>
  <c r="M1373" i="5"/>
  <c r="O1373" i="5"/>
  <c r="Q1373" i="5"/>
  <c r="S1373" i="5"/>
  <c r="T1373" i="5"/>
  <c r="U1373" i="5"/>
  <c r="V1373" i="5"/>
  <c r="W1373" i="5"/>
  <c r="X1373" i="5"/>
  <c r="Y1373" i="5"/>
  <c r="Z1373" i="5"/>
  <c r="AA1373" i="5"/>
  <c r="AB1373" i="5"/>
  <c r="AC1373" i="5"/>
  <c r="AD1373" i="5"/>
  <c r="AE1373" i="5"/>
  <c r="AF1373" i="5"/>
  <c r="N1373" i="5"/>
  <c r="P1373" i="5"/>
  <c r="R1373" i="5"/>
  <c r="AG1373" i="5"/>
  <c r="AH1373" i="5"/>
  <c r="AI1373" i="5"/>
  <c r="AJ1373" i="5"/>
  <c r="AK1373" i="5"/>
  <c r="AL1373" i="5"/>
  <c r="AM1373" i="5"/>
  <c r="AN1373" i="5"/>
  <c r="AO1373" i="5"/>
  <c r="AP1373" i="5"/>
  <c r="AQ1373" i="5"/>
  <c r="AR1373" i="5"/>
  <c r="AS1373" i="5"/>
  <c r="AT1373" i="5"/>
  <c r="AU1373" i="5"/>
  <c r="AW1373" i="5"/>
  <c r="AX1373" i="5"/>
  <c r="AY1373" i="5"/>
  <c r="AZ1373" i="5"/>
  <c r="AV1373" i="5"/>
  <c r="I1292" i="5"/>
  <c r="FR1287" i="5"/>
  <c r="FR1285" i="5" s="1"/>
  <c r="FR1284" i="5" s="1"/>
  <c r="I1284" i="5" s="1"/>
  <c r="AY1311" i="5"/>
  <c r="AY1309" i="5" s="1"/>
  <c r="I1309" i="5" s="1"/>
  <c r="FR1254" i="5"/>
  <c r="FR1259" i="5"/>
  <c r="I1259" i="5" s="1"/>
  <c r="FQ63" i="5"/>
  <c r="FR214" i="5"/>
  <c r="FQ248" i="5"/>
  <c r="FQ225" i="5"/>
  <c r="FR622" i="5"/>
  <c r="FQ247" i="5"/>
  <c r="FR1182" i="5"/>
  <c r="FQ133" i="5"/>
  <c r="FQ55" i="5"/>
  <c r="FR1235" i="5"/>
  <c r="FR1230" i="5"/>
  <c r="FR1236" i="5" s="1"/>
  <c r="FR1475" i="5" s="1"/>
  <c r="FR1473" i="5" s="1"/>
  <c r="FR1477" i="5" s="1"/>
  <c r="L1483" i="5" l="1"/>
  <c r="L1268" i="5"/>
  <c r="L1484" i="5" s="1"/>
  <c r="M1483" i="5"/>
  <c r="M1268" i="5"/>
  <c r="M1484" i="5" s="1"/>
  <c r="J1268" i="5"/>
  <c r="J1483" i="5"/>
  <c r="K1268" i="5"/>
  <c r="K1484" i="5" s="1"/>
  <c r="K1483" i="5"/>
  <c r="K1327" i="5"/>
  <c r="K1372" i="5"/>
  <c r="L1372" i="5"/>
  <c r="M1372" i="5"/>
  <c r="O1372" i="5"/>
  <c r="Q1372" i="5"/>
  <c r="S1372" i="5"/>
  <c r="T1372" i="5"/>
  <c r="U1372" i="5"/>
  <c r="V1372" i="5"/>
  <c r="W1372" i="5"/>
  <c r="X1372" i="5"/>
  <c r="Y1372" i="5"/>
  <c r="Z1372" i="5"/>
  <c r="AA1372" i="5"/>
  <c r="AB1372" i="5"/>
  <c r="AC1372" i="5"/>
  <c r="AD1372" i="5"/>
  <c r="AE1372" i="5"/>
  <c r="AF1372" i="5"/>
  <c r="N1372" i="5"/>
  <c r="P1372" i="5"/>
  <c r="R1372" i="5"/>
  <c r="AG1372" i="5"/>
  <c r="AH1372" i="5"/>
  <c r="AI1372" i="5"/>
  <c r="AJ1372" i="5"/>
  <c r="AK1372" i="5"/>
  <c r="AL1372" i="5"/>
  <c r="AM1372" i="5"/>
  <c r="AN1372" i="5"/>
  <c r="AO1372" i="5"/>
  <c r="AP1372" i="5"/>
  <c r="AQ1372" i="5"/>
  <c r="AR1372" i="5"/>
  <c r="AS1372" i="5"/>
  <c r="AT1372" i="5"/>
  <c r="AU1372" i="5"/>
  <c r="AW1372" i="5"/>
  <c r="AX1372" i="5"/>
  <c r="AY1372" i="5"/>
  <c r="AV1372" i="5"/>
  <c r="FQ249" i="5"/>
  <c r="FR1192" i="5"/>
  <c r="I622" i="5"/>
  <c r="FR691" i="5"/>
  <c r="FR625" i="5"/>
  <c r="FR635" i="5" s="1"/>
  <c r="FR641" i="5" s="1"/>
  <c r="FR645" i="5" s="1"/>
  <c r="FQ143" i="5"/>
  <c r="FQ136" i="5"/>
  <c r="FQ56" i="5"/>
  <c r="FQ66" i="5" s="1"/>
  <c r="I1235" i="5"/>
  <c r="FR1283" i="5"/>
  <c r="FR1479" i="5"/>
  <c r="FR1478" i="5"/>
  <c r="FR1486" i="5" s="1"/>
  <c r="FR1260" i="5"/>
  <c r="FR1255" i="5"/>
  <c r="FR1261" i="5" s="1"/>
  <c r="FR222" i="5" s="1"/>
  <c r="J1484" i="5" l="1"/>
  <c r="J1269" i="5"/>
  <c r="K1419" i="5"/>
  <c r="K1326" i="5"/>
  <c r="EY72" i="5"/>
  <c r="FD72" i="5"/>
  <c r="FQ72" i="5"/>
  <c r="FG72" i="5"/>
  <c r="I691" i="5"/>
  <c r="FR697" i="5"/>
  <c r="FR1109" i="5"/>
  <c r="FR1115" i="5" s="1"/>
  <c r="I1115" i="5" s="1"/>
  <c r="FR1108" i="5"/>
  <c r="FR1114" i="5" s="1"/>
  <c r="FR986" i="5"/>
  <c r="FR992" i="5" s="1"/>
  <c r="FR985" i="5"/>
  <c r="FR991" i="5" s="1"/>
  <c r="FQ137" i="5"/>
  <c r="I1283" i="5"/>
  <c r="AY1308" i="5"/>
  <c r="FR1280" i="5"/>
  <c r="I1260" i="5"/>
  <c r="FR183" i="5"/>
  <c r="J1271" i="5" l="1"/>
  <c r="J227" i="5" s="1"/>
  <c r="J228" i="5" s="1"/>
  <c r="J1272" i="5"/>
  <c r="J241" i="5" s="1"/>
  <c r="J242" i="5" s="1"/>
  <c r="K1266" i="5"/>
  <c r="K1269" i="5" s="1"/>
  <c r="L1327" i="5"/>
  <c r="K1418" i="5"/>
  <c r="I697" i="5"/>
  <c r="FR699" i="5"/>
  <c r="F699" i="5" s="1"/>
  <c r="FR1116" i="5"/>
  <c r="FR236" i="5" s="1"/>
  <c r="I1114" i="5"/>
  <c r="FR123" i="5"/>
  <c r="I123" i="5" s="1"/>
  <c r="I992" i="5"/>
  <c r="FR649" i="5"/>
  <c r="I649" i="5" s="1"/>
  <c r="FR113" i="5"/>
  <c r="I113" i="5" s="1"/>
  <c r="FR993" i="5"/>
  <c r="FR234" i="5" s="1"/>
  <c r="I991" i="5"/>
  <c r="FR647" i="5"/>
  <c r="FR112" i="5"/>
  <c r="I112" i="5" s="1"/>
  <c r="FQ141" i="5"/>
  <c r="I1308" i="5"/>
  <c r="AY1305" i="5"/>
  <c r="I1280" i="5"/>
  <c r="FR1267" i="5"/>
  <c r="FR1297" i="5"/>
  <c r="I183" i="5"/>
  <c r="FR184" i="5"/>
  <c r="J244" i="5" l="1"/>
  <c r="J251" i="5" s="1"/>
  <c r="K1271" i="5"/>
  <c r="K227" i="5" s="1"/>
  <c r="K228" i="5" s="1"/>
  <c r="K1272" i="5"/>
  <c r="K241" i="5" s="1"/>
  <c r="K242" i="5" s="1"/>
  <c r="L1266" i="5"/>
  <c r="L1269" i="5" s="1"/>
  <c r="L1326" i="5"/>
  <c r="L1419" i="5"/>
  <c r="K1322" i="5"/>
  <c r="K1317" i="5"/>
  <c r="K1315" i="5" s="1"/>
  <c r="K1320" i="5" s="1"/>
  <c r="K1319" i="5" s="1"/>
  <c r="FR650" i="5"/>
  <c r="I647" i="5"/>
  <c r="FQ661" i="5"/>
  <c r="FR135" i="5"/>
  <c r="I1305" i="5"/>
  <c r="AY1316" i="5"/>
  <c r="AY1325" i="5"/>
  <c r="I1267" i="5"/>
  <c r="FR1298" i="5"/>
  <c r="I1297" i="5"/>
  <c r="FR1302" i="5"/>
  <c r="I184" i="5"/>
  <c r="FR203" i="5"/>
  <c r="K244" i="5" l="1"/>
  <c r="K251" i="5" s="1"/>
  <c r="K252" i="5" s="1"/>
  <c r="K253" i="5" s="1"/>
  <c r="L1271" i="5"/>
  <c r="L227" i="5" s="1"/>
  <c r="L228" i="5" s="1"/>
  <c r="L1272" i="5"/>
  <c r="L241" i="5" s="1"/>
  <c r="L242" i="5" s="1"/>
  <c r="M1266" i="5"/>
  <c r="M1269" i="5" s="1"/>
  <c r="M1327" i="5"/>
  <c r="L1420" i="5"/>
  <c r="L1418" i="5" s="1"/>
  <c r="O1300" i="5"/>
  <c r="O1299" i="5" s="1"/>
  <c r="O1301" i="5" s="1"/>
  <c r="N1300" i="5"/>
  <c r="N1299" i="5" s="1"/>
  <c r="N1301" i="5" s="1"/>
  <c r="P1300" i="5"/>
  <c r="P1299" i="5" s="1"/>
  <c r="P1301" i="5" s="1"/>
  <c r="Q1300" i="5"/>
  <c r="Q1299" i="5" s="1"/>
  <c r="Q1301" i="5" s="1"/>
  <c r="FR931" i="5"/>
  <c r="FR933" i="5" s="1"/>
  <c r="I650" i="5"/>
  <c r="I1316" i="5"/>
  <c r="AZ1414" i="5"/>
  <c r="I1298" i="5"/>
  <c r="I203" i="5"/>
  <c r="FR211" i="5"/>
  <c r="M1271" i="5" l="1"/>
  <c r="M227" i="5" s="1"/>
  <c r="M228" i="5" s="1"/>
  <c r="M1272" i="5"/>
  <c r="M241" i="5" s="1"/>
  <c r="M242" i="5" s="1"/>
  <c r="N1266" i="5"/>
  <c r="M1419" i="5"/>
  <c r="M1328" i="5"/>
  <c r="M1326" i="5" s="1"/>
  <c r="L1322" i="5"/>
  <c r="L1317" i="5"/>
  <c r="L1315" i="5" s="1"/>
  <c r="L1320" i="5" s="1"/>
  <c r="L1319" i="5" s="1"/>
  <c r="O1268" i="5"/>
  <c r="O1484" i="5" s="1"/>
  <c r="O1483" i="5"/>
  <c r="N1483" i="5"/>
  <c r="N1268" i="5"/>
  <c r="N1484" i="5" s="1"/>
  <c r="P1483" i="5"/>
  <c r="P1268" i="5"/>
  <c r="P1484" i="5" s="1"/>
  <c r="Q1268" i="5"/>
  <c r="Q1484" i="5" s="1"/>
  <c r="Q1483" i="5"/>
  <c r="L244" i="5"/>
  <c r="L251" i="5" s="1"/>
  <c r="L252" i="5" s="1"/>
  <c r="L253" i="5" s="1"/>
  <c r="I931" i="5"/>
  <c r="AZ1372" i="5"/>
  <c r="AZ1368" i="5"/>
  <c r="I211" i="5"/>
  <c r="I212" i="5" s="1"/>
  <c r="FR215" i="5"/>
  <c r="N1269" i="5" l="1"/>
  <c r="N1271" i="5" s="1"/>
  <c r="N227" i="5" s="1"/>
  <c r="N228" i="5" s="1"/>
  <c r="M244" i="5"/>
  <c r="M251" i="5" s="1"/>
  <c r="M252" i="5" s="1"/>
  <c r="M253" i="5" s="1"/>
  <c r="N1327" i="5"/>
  <c r="N1419" i="5" s="1"/>
  <c r="O1327" i="5" s="1"/>
  <c r="M1420" i="5"/>
  <c r="M1421" i="5" s="1"/>
  <c r="U1300" i="5"/>
  <c r="U1299" i="5" s="1"/>
  <c r="U1301" i="5" s="1"/>
  <c r="S1300" i="5"/>
  <c r="S1299" i="5" s="1"/>
  <c r="S1301" i="5" s="1"/>
  <c r="R1300" i="5"/>
  <c r="R1299" i="5" s="1"/>
  <c r="R1301" i="5" s="1"/>
  <c r="T1300" i="5"/>
  <c r="T1299" i="5" s="1"/>
  <c r="T1301" i="5" s="1"/>
  <c r="I215" i="5"/>
  <c r="O1266" i="5" l="1"/>
  <c r="O1269" i="5" s="1"/>
  <c r="N1272" i="5"/>
  <c r="N241" i="5" s="1"/>
  <c r="N242" i="5" s="1"/>
  <c r="N244" i="5" s="1"/>
  <c r="N251" i="5" s="1"/>
  <c r="N252" i="5" s="1"/>
  <c r="N253" i="5" s="1"/>
  <c r="O1419" i="5"/>
  <c r="N1328" i="5"/>
  <c r="N1420" i="5" s="1"/>
  <c r="M1418" i="5"/>
  <c r="N1329" i="5"/>
  <c r="U1483" i="5"/>
  <c r="U1268" i="5"/>
  <c r="U1484" i="5" s="1"/>
  <c r="S1483" i="5"/>
  <c r="S1268" i="5"/>
  <c r="S1484" i="5" s="1"/>
  <c r="R1268" i="5"/>
  <c r="R1484" i="5" s="1"/>
  <c r="R1483" i="5"/>
  <c r="T1268" i="5"/>
  <c r="T1484" i="5" s="1"/>
  <c r="T1483" i="5"/>
  <c r="FR937" i="5"/>
  <c r="I933" i="5"/>
  <c r="O1271" i="5" l="1"/>
  <c r="O227" i="5" s="1"/>
  <c r="O228" i="5" s="1"/>
  <c r="O1272" i="5"/>
  <c r="O241" i="5" s="1"/>
  <c r="O242" i="5" s="1"/>
  <c r="P1266" i="5"/>
  <c r="P1269" i="5" s="1"/>
  <c r="P1327" i="5"/>
  <c r="M1322" i="5"/>
  <c r="M1317" i="5"/>
  <c r="M1315" i="5" s="1"/>
  <c r="M1320" i="5" s="1"/>
  <c r="M1319" i="5" s="1"/>
  <c r="N1326" i="5"/>
  <c r="N1421" i="5"/>
  <c r="O1328" i="5"/>
  <c r="O1420" i="5" s="1"/>
  <c r="I937" i="5"/>
  <c r="FR938" i="5"/>
  <c r="FR940" i="5" s="1"/>
  <c r="O244" i="5" l="1"/>
  <c r="O251" i="5" s="1"/>
  <c r="O252" i="5" s="1"/>
  <c r="O253" i="5" s="1"/>
  <c r="P1271" i="5"/>
  <c r="P227" i="5" s="1"/>
  <c r="P228" i="5" s="1"/>
  <c r="P1272" i="5"/>
  <c r="P241" i="5" s="1"/>
  <c r="P242" i="5" s="1"/>
  <c r="Q1266" i="5"/>
  <c r="Q1269" i="5" s="1"/>
  <c r="R1266" i="5" s="1"/>
  <c r="R1269" i="5" s="1"/>
  <c r="P1419" i="5"/>
  <c r="V1300" i="5"/>
  <c r="V1299" i="5" s="1"/>
  <c r="V1301" i="5" s="1"/>
  <c r="X1300" i="5"/>
  <c r="X1299" i="5" s="1"/>
  <c r="X1301" i="5" s="1"/>
  <c r="Y1300" i="5"/>
  <c r="Y1299" i="5" s="1"/>
  <c r="Y1301" i="5" s="1"/>
  <c r="W1300" i="5"/>
  <c r="W1299" i="5" s="1"/>
  <c r="W1301" i="5" s="1"/>
  <c r="N1422" i="5"/>
  <c r="O1329" i="5"/>
  <c r="O1421" i="5" s="1"/>
  <c r="P1328" i="5"/>
  <c r="I940" i="5"/>
  <c r="FR942" i="5"/>
  <c r="P244" i="5" l="1"/>
  <c r="P251" i="5" s="1"/>
  <c r="P252" i="5" s="1"/>
  <c r="P253" i="5" s="1"/>
  <c r="Q1271" i="5"/>
  <c r="Q227" i="5" s="1"/>
  <c r="Q228" i="5" s="1"/>
  <c r="Q1272" i="5"/>
  <c r="Q241" i="5" s="1"/>
  <c r="Q242" i="5" s="1"/>
  <c r="R1272" i="5"/>
  <c r="R241" i="5" s="1"/>
  <c r="R242" i="5" s="1"/>
  <c r="S1266" i="5"/>
  <c r="S1269" i="5" s="1"/>
  <c r="R1271" i="5"/>
  <c r="R227" i="5" s="1"/>
  <c r="R228" i="5" s="1"/>
  <c r="Q1327" i="5"/>
  <c r="Q1419" i="5" s="1"/>
  <c r="P1420" i="5"/>
  <c r="V1483" i="5"/>
  <c r="V1268" i="5"/>
  <c r="V1484" i="5" s="1"/>
  <c r="X1268" i="5"/>
  <c r="X1484" i="5" s="1"/>
  <c r="X1483" i="5"/>
  <c r="Y1268" i="5"/>
  <c r="Y1484" i="5" s="1"/>
  <c r="Y1483" i="5"/>
  <c r="W1483" i="5"/>
  <c r="W1268" i="5"/>
  <c r="W1484" i="5" s="1"/>
  <c r="N1418" i="5"/>
  <c r="O1330" i="5"/>
  <c r="P1329" i="5"/>
  <c r="I942" i="5"/>
  <c r="FR909" i="5"/>
  <c r="Q244" i="5" l="1"/>
  <c r="Q251" i="5" s="1"/>
  <c r="Q252" i="5" s="1"/>
  <c r="Q253" i="5" s="1"/>
  <c r="R244" i="5"/>
  <c r="R251" i="5" s="1"/>
  <c r="P1421" i="5"/>
  <c r="Q1329" i="5" s="1"/>
  <c r="S1272" i="5"/>
  <c r="S241" i="5" s="1"/>
  <c r="S242" i="5" s="1"/>
  <c r="T1266" i="5"/>
  <c r="T1269" i="5" s="1"/>
  <c r="S1271" i="5"/>
  <c r="S227" i="5" s="1"/>
  <c r="S228" i="5" s="1"/>
  <c r="R1327" i="5"/>
  <c r="Q1328" i="5"/>
  <c r="Q1420" i="5" s="1"/>
  <c r="R1328" i="5" s="1"/>
  <c r="N1322" i="5"/>
  <c r="N1317" i="5"/>
  <c r="N1315" i="5" s="1"/>
  <c r="N1320" i="5" s="1"/>
  <c r="N1319" i="5" s="1"/>
  <c r="O1326" i="5"/>
  <c r="O1422" i="5"/>
  <c r="I909" i="5"/>
  <c r="FR651" i="5"/>
  <c r="FR107" i="5"/>
  <c r="FR910" i="5"/>
  <c r="FR233" i="5" s="1"/>
  <c r="R252" i="5" l="1"/>
  <c r="R253" i="5" s="1"/>
  <c r="S244" i="5"/>
  <c r="S251" i="5" s="1"/>
  <c r="S252" i="5" s="1"/>
  <c r="S253" i="5" s="1"/>
  <c r="T1272" i="5"/>
  <c r="T241" i="5" s="1"/>
  <c r="T242" i="5" s="1"/>
  <c r="T1271" i="5"/>
  <c r="T227" i="5" s="1"/>
  <c r="T228" i="5" s="1"/>
  <c r="U1266" i="5"/>
  <c r="U1269" i="5" s="1"/>
  <c r="R1419" i="5"/>
  <c r="AA1300" i="5"/>
  <c r="AA1299" i="5" s="1"/>
  <c r="AA1301" i="5" s="1"/>
  <c r="AB1300" i="5"/>
  <c r="AB1299" i="5" s="1"/>
  <c r="AB1301" i="5" s="1"/>
  <c r="AC1300" i="5"/>
  <c r="AC1299" i="5" s="1"/>
  <c r="AC1301" i="5" s="1"/>
  <c r="Z1300" i="5"/>
  <c r="Z1299" i="5" s="1"/>
  <c r="Z1301" i="5" s="1"/>
  <c r="P1330" i="5"/>
  <c r="O1423" i="5"/>
  <c r="O1418" i="5" s="1"/>
  <c r="Q1421" i="5"/>
  <c r="FR652" i="5"/>
  <c r="I651" i="5"/>
  <c r="I107" i="5"/>
  <c r="K38" i="19" s="1"/>
  <c r="L38" i="19" l="1"/>
  <c r="K33" i="19"/>
  <c r="T244" i="5"/>
  <c r="T251" i="5" s="1"/>
  <c r="T252" i="5" s="1"/>
  <c r="T253" i="5" s="1"/>
  <c r="U1271" i="5"/>
  <c r="U227" i="5" s="1"/>
  <c r="U228" i="5" s="1"/>
  <c r="U1272" i="5"/>
  <c r="U241" i="5" s="1"/>
  <c r="U242" i="5" s="1"/>
  <c r="V1266" i="5"/>
  <c r="V1269" i="5" s="1"/>
  <c r="S1327" i="5"/>
  <c r="R1420" i="5"/>
  <c r="AA1483" i="5"/>
  <c r="AA1268" i="5"/>
  <c r="AA1484" i="5" s="1"/>
  <c r="AB1268" i="5"/>
  <c r="AB1484" i="5" s="1"/>
  <c r="AB1483" i="5"/>
  <c r="AC1483" i="5"/>
  <c r="AC1268" i="5"/>
  <c r="AC1484" i="5" s="1"/>
  <c r="Z1483" i="5"/>
  <c r="Z1268" i="5"/>
  <c r="Z1484" i="5" s="1"/>
  <c r="O1322" i="5"/>
  <c r="O1317" i="5"/>
  <c r="O1315" i="5" s="1"/>
  <c r="O1320" i="5" s="1"/>
  <c r="O1319" i="5" s="1"/>
  <c r="P1422" i="5"/>
  <c r="P1331" i="5"/>
  <c r="P1326" i="5" s="1"/>
  <c r="R1329" i="5"/>
  <c r="FR1167" i="5"/>
  <c r="FR1169" i="5" s="1"/>
  <c r="I652" i="5"/>
  <c r="V1272" i="5" l="1"/>
  <c r="V241" i="5" s="1"/>
  <c r="V242" i="5" s="1"/>
  <c r="V1271" i="5"/>
  <c r="V227" i="5" s="1"/>
  <c r="V228" i="5" s="1"/>
  <c r="W1266" i="5"/>
  <c r="W1269" i="5" s="1"/>
  <c r="S1419" i="5"/>
  <c r="AD1300" i="5"/>
  <c r="AD1299" i="5" s="1"/>
  <c r="AD1301" i="5" s="1"/>
  <c r="AF1300" i="5"/>
  <c r="AF1299" i="5" s="1"/>
  <c r="AF1301" i="5" s="1"/>
  <c r="AE1300" i="5"/>
  <c r="AE1299" i="5" s="1"/>
  <c r="AE1301" i="5" s="1"/>
  <c r="AG1300" i="5"/>
  <c r="AG1299" i="5" s="1"/>
  <c r="AG1301" i="5" s="1"/>
  <c r="Q1330" i="5"/>
  <c r="Q1422" i="5" s="1"/>
  <c r="P1423" i="5"/>
  <c r="P1424" i="5" s="1"/>
  <c r="U244" i="5"/>
  <c r="U251" i="5" s="1"/>
  <c r="U252" i="5" s="1"/>
  <c r="U253" i="5" s="1"/>
  <c r="S1328" i="5"/>
  <c r="R1421" i="5"/>
  <c r="FR1173" i="5"/>
  <c r="FR1170" i="5"/>
  <c r="FR1171" i="5" s="1"/>
  <c r="FR1154" i="5" s="1"/>
  <c r="L33" i="19"/>
  <c r="K32" i="19"/>
  <c r="V244" i="5" l="1"/>
  <c r="V251" i="5" s="1"/>
  <c r="V252" i="5" s="1"/>
  <c r="V253" i="5" s="1"/>
  <c r="X1266" i="5"/>
  <c r="X1269" i="5" s="1"/>
  <c r="W1271" i="5"/>
  <c r="W227" i="5" s="1"/>
  <c r="W228" i="5" s="1"/>
  <c r="W1272" i="5"/>
  <c r="W241" i="5" s="1"/>
  <c r="W242" i="5" s="1"/>
  <c r="T1327" i="5"/>
  <c r="T1419" i="5" s="1"/>
  <c r="S1420" i="5"/>
  <c r="AD1483" i="5"/>
  <c r="AD1268" i="5"/>
  <c r="AD1484" i="5" s="1"/>
  <c r="AF1268" i="5"/>
  <c r="AF1484" i="5" s="1"/>
  <c r="AF1483" i="5"/>
  <c r="AE1483" i="5"/>
  <c r="AE1268" i="5"/>
  <c r="AE1484" i="5" s="1"/>
  <c r="AG1483" i="5"/>
  <c r="AG1268" i="5"/>
  <c r="AG1484" i="5" s="1"/>
  <c r="P1418" i="5"/>
  <c r="Q1332" i="5"/>
  <c r="Q1331" i="5"/>
  <c r="Q1423" i="5" s="1"/>
  <c r="S1329" i="5"/>
  <c r="R1330" i="5"/>
  <c r="R1422" i="5" s="1"/>
  <c r="I1173" i="5"/>
  <c r="FR1153" i="5"/>
  <c r="I1154" i="5"/>
  <c r="FR654" i="5"/>
  <c r="I654" i="5" s="1"/>
  <c r="FR130" i="5"/>
  <c r="I1170" i="5"/>
  <c r="FR653" i="5"/>
  <c r="FR131" i="5"/>
  <c r="K56" i="19"/>
  <c r="L32" i="19"/>
  <c r="X1271" i="5" l="1"/>
  <c r="X227" i="5" s="1"/>
  <c r="X228" i="5" s="1"/>
  <c r="X1272" i="5"/>
  <c r="X241" i="5" s="1"/>
  <c r="X242" i="5" s="1"/>
  <c r="Y1266" i="5"/>
  <c r="Y1269" i="5" s="1"/>
  <c r="U1327" i="5"/>
  <c r="U1419" i="5" s="1"/>
  <c r="P1322" i="5"/>
  <c r="P1317" i="5"/>
  <c r="P1315" i="5" s="1"/>
  <c r="P1320" i="5" s="1"/>
  <c r="P1319" i="5" s="1"/>
  <c r="W244" i="5"/>
  <c r="W251" i="5" s="1"/>
  <c r="W252" i="5" s="1"/>
  <c r="W253" i="5" s="1"/>
  <c r="Q1326" i="5"/>
  <c r="T1328" i="5"/>
  <c r="T1420" i="5" s="1"/>
  <c r="S1421" i="5"/>
  <c r="Q1424" i="5"/>
  <c r="R1331" i="5"/>
  <c r="R1423" i="5" s="1"/>
  <c r="S1330" i="5"/>
  <c r="FR1155" i="5"/>
  <c r="FR237" i="5" s="1"/>
  <c r="I1153" i="5"/>
  <c r="E1154" i="5" s="1"/>
  <c r="I130" i="5"/>
  <c r="FR59" i="5"/>
  <c r="FR655" i="5"/>
  <c r="I653" i="5"/>
  <c r="I131" i="5"/>
  <c r="FR60" i="5"/>
  <c r="I60" i="5" s="1"/>
  <c r="H54" i="19"/>
  <c r="L56" i="19"/>
  <c r="S1422" i="5" l="1"/>
  <c r="T1330" i="5" s="1"/>
  <c r="Y1271" i="5"/>
  <c r="Y227" i="5" s="1"/>
  <c r="Y228" i="5" s="1"/>
  <c r="Y1272" i="5"/>
  <c r="Y241" i="5" s="1"/>
  <c r="Y242" i="5" s="1"/>
  <c r="Z1266" i="5"/>
  <c r="Z1269" i="5" s="1"/>
  <c r="V1327" i="5"/>
  <c r="AI1300" i="5"/>
  <c r="AI1299" i="5" s="1"/>
  <c r="AI1301" i="5" s="1"/>
  <c r="AH1300" i="5"/>
  <c r="AH1299" i="5" s="1"/>
  <c r="AH1301" i="5" s="1"/>
  <c r="AJ1300" i="5"/>
  <c r="AJ1299" i="5" s="1"/>
  <c r="AJ1301" i="5" s="1"/>
  <c r="AK1300" i="5"/>
  <c r="AK1299" i="5" s="1"/>
  <c r="AK1301" i="5" s="1"/>
  <c r="T1329" i="5"/>
  <c r="T1421" i="5" s="1"/>
  <c r="R1332" i="5"/>
  <c r="R1424" i="5" s="1"/>
  <c r="Q1425" i="5"/>
  <c r="X244" i="5"/>
  <c r="X251" i="5" s="1"/>
  <c r="X252" i="5" s="1"/>
  <c r="X253" i="5" s="1"/>
  <c r="U1328" i="5"/>
  <c r="U1420" i="5" s="1"/>
  <c r="S1331" i="5"/>
  <c r="FR261" i="5"/>
  <c r="FR262" i="5"/>
  <c r="I59" i="5"/>
  <c r="FR1189" i="5"/>
  <c r="S1423" i="5" l="1"/>
  <c r="T1331" i="5" s="1"/>
  <c r="Z1271" i="5"/>
  <c r="Z227" i="5" s="1"/>
  <c r="Z228" i="5" s="1"/>
  <c r="Z1272" i="5"/>
  <c r="Z241" i="5" s="1"/>
  <c r="Z242" i="5" s="1"/>
  <c r="AA1266" i="5"/>
  <c r="AA1269" i="5" s="1"/>
  <c r="V1419" i="5"/>
  <c r="AI1268" i="5"/>
  <c r="AI1484" i="5" s="1"/>
  <c r="AI1483" i="5"/>
  <c r="AH1483" i="5"/>
  <c r="AH1268" i="5"/>
  <c r="AH1484" i="5" s="1"/>
  <c r="AJ1268" i="5"/>
  <c r="AJ1484" i="5" s="1"/>
  <c r="AJ1483" i="5"/>
  <c r="AK1268" i="5"/>
  <c r="AK1484" i="5" s="1"/>
  <c r="AK1483" i="5"/>
  <c r="Q1418" i="5"/>
  <c r="R1333" i="5"/>
  <c r="Y244" i="5"/>
  <c r="Y251" i="5" s="1"/>
  <c r="Y252" i="5" s="1"/>
  <c r="Y253" i="5" s="1"/>
  <c r="V1328" i="5"/>
  <c r="S1332" i="5"/>
  <c r="U1329" i="5"/>
  <c r="U1421" i="5" s="1"/>
  <c r="T1422" i="5"/>
  <c r="I1189" i="5"/>
  <c r="FR1191" i="5"/>
  <c r="S1424" i="5" l="1"/>
  <c r="T1332" i="5" s="1"/>
  <c r="Z244" i="5"/>
  <c r="Z251" i="5" s="1"/>
  <c r="Z252" i="5" s="1"/>
  <c r="Z253" i="5" s="1"/>
  <c r="AA1271" i="5"/>
  <c r="AA227" i="5" s="1"/>
  <c r="AA228" i="5" s="1"/>
  <c r="AA1272" i="5"/>
  <c r="AA241" i="5" s="1"/>
  <c r="AA242" i="5" s="1"/>
  <c r="AB1266" i="5"/>
  <c r="AB1269" i="5" s="1"/>
  <c r="W1327" i="5"/>
  <c r="W1419" i="5" s="1"/>
  <c r="V1420" i="5"/>
  <c r="Q1322" i="5"/>
  <c r="Q1317" i="5"/>
  <c r="Q1315" i="5" s="1"/>
  <c r="Q1320" i="5" s="1"/>
  <c r="Q1319" i="5" s="1"/>
  <c r="V1329" i="5"/>
  <c r="R1326" i="5"/>
  <c r="R1425" i="5"/>
  <c r="U1330" i="5"/>
  <c r="U1422" i="5" s="1"/>
  <c r="T1423" i="5"/>
  <c r="FR1193" i="5"/>
  <c r="FR1196" i="5" s="1"/>
  <c r="FR1185" i="5" s="1"/>
  <c r="FR1197" i="5"/>
  <c r="AA244" i="5" l="1"/>
  <c r="AA251" i="5" s="1"/>
  <c r="AA252" i="5" s="1"/>
  <c r="AA253" i="5" s="1"/>
  <c r="AB1271" i="5"/>
  <c r="AB227" i="5" s="1"/>
  <c r="AB228" i="5" s="1"/>
  <c r="AB1272" i="5"/>
  <c r="AB241" i="5" s="1"/>
  <c r="AB242" i="5" s="1"/>
  <c r="AC1266" i="5"/>
  <c r="AC1269" i="5" s="1"/>
  <c r="X1327" i="5"/>
  <c r="X1419" i="5" s="1"/>
  <c r="W1328" i="5"/>
  <c r="W1420" i="5" s="1"/>
  <c r="V1421" i="5"/>
  <c r="AO1300" i="5"/>
  <c r="AO1299" i="5" s="1"/>
  <c r="AO1301" i="5" s="1"/>
  <c r="AL1300" i="5"/>
  <c r="AL1299" i="5" s="1"/>
  <c r="AL1301" i="5" s="1"/>
  <c r="AM1300" i="5"/>
  <c r="AM1299" i="5" s="1"/>
  <c r="AM1301" i="5" s="1"/>
  <c r="AN1300" i="5"/>
  <c r="AN1299" i="5" s="1"/>
  <c r="AN1301" i="5" s="1"/>
  <c r="S1333" i="5"/>
  <c r="S1425" i="5" s="1"/>
  <c r="T1333" i="5" s="1"/>
  <c r="R1426" i="5"/>
  <c r="T1424" i="5"/>
  <c r="U1331" i="5"/>
  <c r="U1423" i="5" s="1"/>
  <c r="V1330" i="5"/>
  <c r="FR139" i="5"/>
  <c r="FR216" i="5"/>
  <c r="FR656" i="5"/>
  <c r="I1193" i="5"/>
  <c r="I1197" i="5"/>
  <c r="FR1184" i="5"/>
  <c r="I1185" i="5"/>
  <c r="FR658" i="5"/>
  <c r="I658" i="5" s="1"/>
  <c r="FR140" i="5"/>
  <c r="AC1271" i="5" l="1"/>
  <c r="AC227" i="5" s="1"/>
  <c r="AC228" i="5" s="1"/>
  <c r="AC1272" i="5"/>
  <c r="AC241" i="5" s="1"/>
  <c r="AC242" i="5" s="1"/>
  <c r="AD1266" i="5"/>
  <c r="AD1269" i="5" s="1"/>
  <c r="Y1327" i="5"/>
  <c r="Y1419" i="5" s="1"/>
  <c r="AO1268" i="5"/>
  <c r="AO1484" i="5" s="1"/>
  <c r="AO1483" i="5"/>
  <c r="AL1268" i="5"/>
  <c r="AL1484" i="5" s="1"/>
  <c r="AL1483" i="5"/>
  <c r="AM1483" i="5"/>
  <c r="AM1268" i="5"/>
  <c r="AM1484" i="5" s="1"/>
  <c r="AN1268" i="5"/>
  <c r="AN1484" i="5" s="1"/>
  <c r="AN1483" i="5"/>
  <c r="R1418" i="5"/>
  <c r="S1334" i="5"/>
  <c r="T1425" i="5"/>
  <c r="U1333" i="5" s="1"/>
  <c r="U1332" i="5"/>
  <c r="U1424" i="5" s="1"/>
  <c r="V1332" i="5" s="1"/>
  <c r="V1331" i="5"/>
  <c r="AB244" i="5"/>
  <c r="AB251" i="5" s="1"/>
  <c r="AB252" i="5" s="1"/>
  <c r="AB253" i="5" s="1"/>
  <c r="X1328" i="5"/>
  <c r="X1420" i="5" s="1"/>
  <c r="W1329" i="5"/>
  <c r="W1421" i="5" s="1"/>
  <c r="V1422" i="5"/>
  <c r="I139" i="5"/>
  <c r="FR61" i="5"/>
  <c r="FR217" i="5"/>
  <c r="FR248" i="5" s="1"/>
  <c r="I216" i="5"/>
  <c r="I656" i="5"/>
  <c r="FR1186" i="5"/>
  <c r="FR247" i="5" s="1"/>
  <c r="I1184" i="5"/>
  <c r="FR132" i="5"/>
  <c r="FR657" i="5"/>
  <c r="I140" i="5"/>
  <c r="FR62" i="5"/>
  <c r="I62" i="5" s="1"/>
  <c r="AD1271" i="5" l="1"/>
  <c r="AD227" i="5" s="1"/>
  <c r="AD228" i="5" s="1"/>
  <c r="AD1272" i="5"/>
  <c r="AD241" i="5" s="1"/>
  <c r="AD242" i="5" s="1"/>
  <c r="AE1266" i="5"/>
  <c r="AE1269" i="5" s="1"/>
  <c r="Z1327" i="5"/>
  <c r="Z1419" i="5" s="1"/>
  <c r="R1322" i="5"/>
  <c r="R1317" i="5"/>
  <c r="R1315" i="5" s="1"/>
  <c r="R1320" i="5" s="1"/>
  <c r="R1319" i="5" s="1"/>
  <c r="S1426" i="5"/>
  <c r="S1326" i="5"/>
  <c r="W1330" i="5"/>
  <c r="W1422" i="5" s="1"/>
  <c r="AC244" i="5"/>
  <c r="AC251" i="5" s="1"/>
  <c r="AC252" i="5" s="1"/>
  <c r="AC253" i="5" s="1"/>
  <c r="U1425" i="5"/>
  <c r="X1329" i="5"/>
  <c r="X1421" i="5" s="1"/>
  <c r="Y1329" i="5" s="1"/>
  <c r="Y1328" i="5"/>
  <c r="Y1420" i="5" s="1"/>
  <c r="V1423" i="5"/>
  <c r="FR249" i="5"/>
  <c r="FR63" i="5"/>
  <c r="I61" i="5"/>
  <c r="FR133" i="5"/>
  <c r="I132" i="5"/>
  <c r="FR55" i="5"/>
  <c r="I657" i="5"/>
  <c r="FR659" i="5"/>
  <c r="AE1271" i="5" l="1"/>
  <c r="AE227" i="5" s="1"/>
  <c r="AE228" i="5" s="1"/>
  <c r="AE1272" i="5"/>
  <c r="AE241" i="5" s="1"/>
  <c r="AE242" i="5" s="1"/>
  <c r="AF1266" i="5"/>
  <c r="AF1269" i="5" s="1"/>
  <c r="AA1327" i="5"/>
  <c r="AA1419" i="5" s="1"/>
  <c r="AS1300" i="5"/>
  <c r="AS1299" i="5" s="1"/>
  <c r="AS1301" i="5" s="1"/>
  <c r="AP1300" i="5"/>
  <c r="AP1299" i="5" s="1"/>
  <c r="AP1301" i="5" s="1"/>
  <c r="AQ1300" i="5"/>
  <c r="AQ1299" i="5" s="1"/>
  <c r="AQ1301" i="5" s="1"/>
  <c r="AR1300" i="5"/>
  <c r="AR1299" i="5" s="1"/>
  <c r="AR1301" i="5" s="1"/>
  <c r="T1334" i="5"/>
  <c r="T1426" i="5" s="1"/>
  <c r="S1427" i="5"/>
  <c r="V1333" i="5"/>
  <c r="X1330" i="5"/>
  <c r="X1422" i="5" s="1"/>
  <c r="AD244" i="5"/>
  <c r="AD251" i="5" s="1"/>
  <c r="AD252" i="5" s="1"/>
  <c r="AD253" i="5" s="1"/>
  <c r="Y1421" i="5"/>
  <c r="Z1328" i="5"/>
  <c r="Z1420" i="5" s="1"/>
  <c r="W1331" i="5"/>
  <c r="W1423" i="5" s="1"/>
  <c r="V1424" i="5"/>
  <c r="I63" i="5"/>
  <c r="I133" i="5"/>
  <c r="FR136" i="5"/>
  <c r="FR143" i="5"/>
  <c r="I55" i="5"/>
  <c r="FR56" i="5"/>
  <c r="FR225" i="5"/>
  <c r="AF1271" i="5" l="1"/>
  <c r="AF227" i="5" s="1"/>
  <c r="AF228" i="5" s="1"/>
  <c r="AG1266" i="5"/>
  <c r="AG1269" i="5" s="1"/>
  <c r="AF1272" i="5"/>
  <c r="AF241" i="5" s="1"/>
  <c r="AF242" i="5" s="1"/>
  <c r="AB1327" i="5"/>
  <c r="AB1419" i="5" s="1"/>
  <c r="AS1268" i="5"/>
  <c r="AS1484" i="5" s="1"/>
  <c r="AS1483" i="5"/>
  <c r="AP1268" i="5"/>
  <c r="AP1484" i="5" s="1"/>
  <c r="AP1483" i="5"/>
  <c r="AQ1483" i="5"/>
  <c r="AQ1268" i="5"/>
  <c r="AQ1484" i="5" s="1"/>
  <c r="AR1268" i="5"/>
  <c r="AR1484" i="5" s="1"/>
  <c r="AR1483" i="5"/>
  <c r="S1418" i="5"/>
  <c r="T1335" i="5"/>
  <c r="X1331" i="5"/>
  <c r="X1423" i="5" s="1"/>
  <c r="Z1329" i="5"/>
  <c r="Z1421" i="5" s="1"/>
  <c r="V1425" i="5"/>
  <c r="W1332" i="5"/>
  <c r="W1424" i="5" s="1"/>
  <c r="AE244" i="5"/>
  <c r="AE251" i="5" s="1"/>
  <c r="AE252" i="5" s="1"/>
  <c r="AE253" i="5" s="1"/>
  <c r="U1334" i="5"/>
  <c r="U1426" i="5" s="1"/>
  <c r="V1334" i="5" s="1"/>
  <c r="Y1330" i="5"/>
  <c r="Y1422" i="5" s="1"/>
  <c r="AA1328" i="5"/>
  <c r="AA1420" i="5" s="1"/>
  <c r="FR137" i="5"/>
  <c r="I136" i="5"/>
  <c r="I56" i="5"/>
  <c r="FR66" i="5"/>
  <c r="AG1271" i="5" l="1"/>
  <c r="AG227" i="5" s="1"/>
  <c r="AG228" i="5" s="1"/>
  <c r="AG1272" i="5"/>
  <c r="AG241" i="5" s="1"/>
  <c r="AG242" i="5" s="1"/>
  <c r="AH1266" i="5"/>
  <c r="AH1269" i="5" s="1"/>
  <c r="AC1327" i="5"/>
  <c r="AC1419" i="5" s="1"/>
  <c r="S1322" i="5"/>
  <c r="S1317" i="5"/>
  <c r="S1315" i="5" s="1"/>
  <c r="S1320" i="5" s="1"/>
  <c r="S1319" i="5" s="1"/>
  <c r="T1427" i="5"/>
  <c r="T1326" i="5"/>
  <c r="Z1330" i="5"/>
  <c r="Z1422" i="5" s="1"/>
  <c r="W1333" i="5"/>
  <c r="W1425" i="5" s="1"/>
  <c r="V1426" i="5"/>
  <c r="AA1329" i="5"/>
  <c r="AA1421" i="5" s="1"/>
  <c r="AF244" i="5"/>
  <c r="AF251" i="5" s="1"/>
  <c r="AF252" i="5" s="1"/>
  <c r="AF253" i="5" s="1"/>
  <c r="AB1328" i="5"/>
  <c r="AB1420" i="5" s="1"/>
  <c r="Y1331" i="5"/>
  <c r="Y1423" i="5" s="1"/>
  <c r="X1332" i="5"/>
  <c r="X1424" i="5" s="1"/>
  <c r="EZ72" i="5"/>
  <c r="FE72" i="5"/>
  <c r="FA72" i="5"/>
  <c r="FR72" i="5"/>
  <c r="FR141" i="5"/>
  <c r="F141" i="5" s="1"/>
  <c r="I137" i="5"/>
  <c r="FR68" i="5"/>
  <c r="FH72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BI68" i="5"/>
  <c r="BJ68" i="5"/>
  <c r="BK68" i="5"/>
  <c r="BL68" i="5"/>
  <c r="BM68" i="5"/>
  <c r="BN68" i="5"/>
  <c r="BO68" i="5"/>
  <c r="BP68" i="5"/>
  <c r="BQ68" i="5"/>
  <c r="BR68" i="5"/>
  <c r="BS68" i="5"/>
  <c r="BT68" i="5"/>
  <c r="BU68" i="5"/>
  <c r="BV68" i="5"/>
  <c r="BW68" i="5"/>
  <c r="BX68" i="5"/>
  <c r="BY68" i="5"/>
  <c r="BZ68" i="5"/>
  <c r="CA68" i="5"/>
  <c r="CB68" i="5"/>
  <c r="CC68" i="5"/>
  <c r="CD68" i="5"/>
  <c r="CE68" i="5"/>
  <c r="CF68" i="5"/>
  <c r="CG68" i="5"/>
  <c r="CH68" i="5"/>
  <c r="CI68" i="5"/>
  <c r="CJ68" i="5"/>
  <c r="CK68" i="5"/>
  <c r="CL68" i="5"/>
  <c r="CM68" i="5"/>
  <c r="CN68" i="5"/>
  <c r="CO68" i="5"/>
  <c r="CP68" i="5"/>
  <c r="CQ68" i="5"/>
  <c r="CR68" i="5"/>
  <c r="CS68" i="5"/>
  <c r="CT68" i="5"/>
  <c r="CU68" i="5"/>
  <c r="CV68" i="5"/>
  <c r="CW68" i="5"/>
  <c r="CX68" i="5"/>
  <c r="CY68" i="5"/>
  <c r="CZ68" i="5"/>
  <c r="DA68" i="5"/>
  <c r="DB68" i="5"/>
  <c r="DC68" i="5"/>
  <c r="DD68" i="5"/>
  <c r="DE68" i="5"/>
  <c r="DF68" i="5"/>
  <c r="DG68" i="5"/>
  <c r="DH68" i="5"/>
  <c r="DI68" i="5"/>
  <c r="DJ68" i="5"/>
  <c r="DK68" i="5"/>
  <c r="DL68" i="5"/>
  <c r="DM68" i="5"/>
  <c r="DN68" i="5"/>
  <c r="DO68" i="5"/>
  <c r="DP68" i="5"/>
  <c r="DQ68" i="5"/>
  <c r="DR68" i="5"/>
  <c r="DS68" i="5"/>
  <c r="DT68" i="5"/>
  <c r="DU68" i="5"/>
  <c r="DV68" i="5"/>
  <c r="DW68" i="5"/>
  <c r="DX68" i="5"/>
  <c r="DY68" i="5"/>
  <c r="DZ68" i="5"/>
  <c r="EA68" i="5"/>
  <c r="EB68" i="5"/>
  <c r="EC68" i="5"/>
  <c r="ED68" i="5"/>
  <c r="EE68" i="5"/>
  <c r="EF68" i="5"/>
  <c r="EG68" i="5"/>
  <c r="EH68" i="5"/>
  <c r="EI68" i="5"/>
  <c r="EJ68" i="5"/>
  <c r="EK68" i="5"/>
  <c r="EL68" i="5"/>
  <c r="EM68" i="5"/>
  <c r="EN68" i="5"/>
  <c r="EO68" i="5"/>
  <c r="EP68" i="5"/>
  <c r="EQ68" i="5"/>
  <c r="ER68" i="5"/>
  <c r="ES68" i="5"/>
  <c r="ET68" i="5"/>
  <c r="EU68" i="5"/>
  <c r="EV68" i="5"/>
  <c r="EW68" i="5"/>
  <c r="EX68" i="5"/>
  <c r="EY68" i="5"/>
  <c r="EZ68" i="5"/>
  <c r="FA68" i="5"/>
  <c r="FB68" i="5"/>
  <c r="FC68" i="5"/>
  <c r="FD68" i="5"/>
  <c r="FE68" i="5"/>
  <c r="FF68" i="5"/>
  <c r="FG68" i="5"/>
  <c r="FH68" i="5"/>
  <c r="FI68" i="5"/>
  <c r="FJ68" i="5"/>
  <c r="FK68" i="5"/>
  <c r="FL68" i="5"/>
  <c r="FM68" i="5"/>
  <c r="FP68" i="5"/>
  <c r="I76" i="5"/>
  <c r="FO68" i="5"/>
  <c r="I74" i="5"/>
  <c r="E66" i="5"/>
  <c r="FN68" i="5"/>
  <c r="FQ68" i="5"/>
  <c r="I66" i="5"/>
  <c r="I75" i="5"/>
  <c r="AH1272" i="5" l="1"/>
  <c r="AH241" i="5" s="1"/>
  <c r="AH242" i="5" s="1"/>
  <c r="AH1271" i="5"/>
  <c r="AH227" i="5" s="1"/>
  <c r="AH228" i="5" s="1"/>
  <c r="AI1266" i="5"/>
  <c r="AI1269" i="5" s="1"/>
  <c r="AD1327" i="5"/>
  <c r="AD1419" i="5" s="1"/>
  <c r="AU1300" i="5"/>
  <c r="AU1299" i="5" s="1"/>
  <c r="AU1301" i="5" s="1"/>
  <c r="AV1300" i="5"/>
  <c r="AV1299" i="5" s="1"/>
  <c r="AV1301" i="5" s="1"/>
  <c r="AT1300" i="5"/>
  <c r="AT1299" i="5" s="1"/>
  <c r="AT1301" i="5" s="1"/>
  <c r="AW1300" i="5"/>
  <c r="AW1299" i="5" s="1"/>
  <c r="AW1301" i="5" s="1"/>
  <c r="U1335" i="5"/>
  <c r="U1427" i="5" s="1"/>
  <c r="T1428" i="5"/>
  <c r="T1418" i="5" s="1"/>
  <c r="W1334" i="5"/>
  <c r="W1426" i="5" s="1"/>
  <c r="X1334" i="5" s="1"/>
  <c r="X1333" i="5"/>
  <c r="X1425" i="5" s="1"/>
  <c r="AG244" i="5"/>
  <c r="AG251" i="5" s="1"/>
  <c r="AG252" i="5" s="1"/>
  <c r="AG253" i="5" s="1"/>
  <c r="AC1328" i="5"/>
  <c r="AC1420" i="5" s="1"/>
  <c r="Z1331" i="5"/>
  <c r="Z1423" i="5" s="1"/>
  <c r="AA1330" i="5"/>
  <c r="AA1422" i="5" s="1"/>
  <c r="AB1329" i="5"/>
  <c r="AB1421" i="5" s="1"/>
  <c r="Y1332" i="5"/>
  <c r="Y1424" i="5" s="1"/>
  <c r="FR661" i="5"/>
  <c r="I661" i="5" s="1"/>
  <c r="F661" i="5" s="1"/>
  <c r="F72" i="5"/>
  <c r="I72" i="5"/>
  <c r="H56" i="19"/>
  <c r="E68" i="5"/>
  <c r="H55" i="19" s="1"/>
  <c r="AH244" i="5" l="1"/>
  <c r="AH251" i="5" s="1"/>
  <c r="AH252" i="5" s="1"/>
  <c r="AH253" i="5" s="1"/>
  <c r="AJ1266" i="5"/>
  <c r="AJ1269" i="5" s="1"/>
  <c r="AI1271" i="5"/>
  <c r="AI227" i="5" s="1"/>
  <c r="AI228" i="5" s="1"/>
  <c r="AI1272" i="5"/>
  <c r="AI241" i="5" s="1"/>
  <c r="AI242" i="5" s="1"/>
  <c r="AE1327" i="5"/>
  <c r="AE1419" i="5" s="1"/>
  <c r="AU1268" i="5"/>
  <c r="AU1484" i="5" s="1"/>
  <c r="AU1483" i="5"/>
  <c r="AV1268" i="5"/>
  <c r="AV1484" i="5" s="1"/>
  <c r="AV1483" i="5"/>
  <c r="AT1483" i="5"/>
  <c r="AT1268" i="5"/>
  <c r="AT1484" i="5" s="1"/>
  <c r="AW1483" i="5"/>
  <c r="AW1268" i="5"/>
  <c r="AW1484" i="5" s="1"/>
  <c r="T1322" i="5"/>
  <c r="T1317" i="5"/>
  <c r="T1315" i="5" s="1"/>
  <c r="T1320" i="5" s="1"/>
  <c r="T1319" i="5" s="1"/>
  <c r="U1336" i="5"/>
  <c r="AC1329" i="5"/>
  <c r="AC1421" i="5" s="1"/>
  <c r="AA1331" i="5"/>
  <c r="AA1423" i="5" s="1"/>
  <c r="AB1330" i="5"/>
  <c r="AB1422" i="5" s="1"/>
  <c r="X1426" i="5"/>
  <c r="Y1333" i="5"/>
  <c r="Y1425" i="5" s="1"/>
  <c r="AD1328" i="5"/>
  <c r="AD1420" i="5" s="1"/>
  <c r="V1335" i="5"/>
  <c r="V1427" i="5" s="1"/>
  <c r="Z1332" i="5"/>
  <c r="Z1424" i="5" s="1"/>
  <c r="D31" i="19"/>
  <c r="D30" i="19"/>
  <c r="AI244" i="5" l="1"/>
  <c r="AI251" i="5" s="1"/>
  <c r="AI252" i="5" s="1"/>
  <c r="AI253" i="5" s="1"/>
  <c r="AJ1271" i="5"/>
  <c r="AJ227" i="5" s="1"/>
  <c r="AJ228" i="5" s="1"/>
  <c r="AJ1272" i="5"/>
  <c r="AJ241" i="5" s="1"/>
  <c r="AJ242" i="5" s="1"/>
  <c r="AK1266" i="5"/>
  <c r="AK1269" i="5" s="1"/>
  <c r="AF1327" i="5"/>
  <c r="AF1419" i="5" s="1"/>
  <c r="AX1300" i="5"/>
  <c r="AX1299" i="5" s="1"/>
  <c r="AX1301" i="5" s="1"/>
  <c r="BA1300" i="5"/>
  <c r="BA1299" i="5" s="1"/>
  <c r="BA1301" i="5" s="1"/>
  <c r="AZ1300" i="5"/>
  <c r="AZ1299" i="5" s="1"/>
  <c r="AZ1301" i="5" s="1"/>
  <c r="AY1300" i="5"/>
  <c r="AY1299" i="5" s="1"/>
  <c r="AY1301" i="5" s="1"/>
  <c r="U1428" i="5"/>
  <c r="U1326" i="5"/>
  <c r="AA1332" i="5"/>
  <c r="AA1424" i="5" s="1"/>
  <c r="AB1331" i="5"/>
  <c r="AB1423" i="5" s="1"/>
  <c r="Y1334" i="5"/>
  <c r="Y1426" i="5" s="1"/>
  <c r="AD1329" i="5"/>
  <c r="AD1421" i="5" s="1"/>
  <c r="W1335" i="5"/>
  <c r="W1427" i="5" s="1"/>
  <c r="Z1333" i="5"/>
  <c r="Z1425" i="5" s="1"/>
  <c r="AE1328" i="5"/>
  <c r="AE1420" i="5" s="1"/>
  <c r="AC1330" i="5"/>
  <c r="AC1422" i="5" s="1"/>
  <c r="AK1271" i="5" l="1"/>
  <c r="AK227" i="5" s="1"/>
  <c r="AK228" i="5" s="1"/>
  <c r="AK1272" i="5"/>
  <c r="AK241" i="5" s="1"/>
  <c r="AK242" i="5" s="1"/>
  <c r="AL1266" i="5"/>
  <c r="AL1269" i="5" s="1"/>
  <c r="AG1327" i="5"/>
  <c r="AG1419" i="5" s="1"/>
  <c r="AX1483" i="5"/>
  <c r="AX1268" i="5"/>
  <c r="AX1484" i="5" s="1"/>
  <c r="BA1268" i="5"/>
  <c r="BA1484" i="5" s="1"/>
  <c r="BA1483" i="5"/>
  <c r="AZ1268" i="5"/>
  <c r="AZ1484" i="5" s="1"/>
  <c r="AZ1483" i="5"/>
  <c r="AY1483" i="5"/>
  <c r="AY1268" i="5"/>
  <c r="AY1484" i="5" s="1"/>
  <c r="V1336" i="5"/>
  <c r="V1428" i="5" s="1"/>
  <c r="U1429" i="5"/>
  <c r="AA1333" i="5"/>
  <c r="AA1425" i="5" s="1"/>
  <c r="AB1332" i="5"/>
  <c r="AB1424" i="5" s="1"/>
  <c r="Z1334" i="5"/>
  <c r="Z1426" i="5" s="1"/>
  <c r="AE1329" i="5"/>
  <c r="AE1421" i="5" s="1"/>
  <c r="AJ244" i="5"/>
  <c r="AJ251" i="5" s="1"/>
  <c r="AJ252" i="5" s="1"/>
  <c r="AJ253" i="5" s="1"/>
  <c r="AF1328" i="5"/>
  <c r="AF1420" i="5" s="1"/>
  <c r="AC1331" i="5"/>
  <c r="AC1423" i="5" s="1"/>
  <c r="X1335" i="5"/>
  <c r="X1427" i="5" s="1"/>
  <c r="AD1330" i="5"/>
  <c r="AD1422" i="5" s="1"/>
  <c r="AK244" i="5" l="1"/>
  <c r="AK251" i="5" s="1"/>
  <c r="AK252" i="5" s="1"/>
  <c r="AK253" i="5" s="1"/>
  <c r="AL1271" i="5"/>
  <c r="AL227" i="5" s="1"/>
  <c r="AL228" i="5" s="1"/>
  <c r="AL1272" i="5"/>
  <c r="AL241" i="5" s="1"/>
  <c r="AL242" i="5" s="1"/>
  <c r="AM1266" i="5"/>
  <c r="AM1269" i="5" s="1"/>
  <c r="AH1327" i="5"/>
  <c r="AH1419" i="5" s="1"/>
  <c r="U1418" i="5"/>
  <c r="V1337" i="5"/>
  <c r="AA1334" i="5"/>
  <c r="AA1426" i="5" s="1"/>
  <c r="AB1333" i="5"/>
  <c r="AB1425" i="5" s="1"/>
  <c r="AF1329" i="5"/>
  <c r="AF1421" i="5" s="1"/>
  <c r="AC1332" i="5"/>
  <c r="AC1424" i="5" s="1"/>
  <c r="Y1335" i="5"/>
  <c r="Y1427" i="5" s="1"/>
  <c r="AG1328" i="5"/>
  <c r="AG1420" i="5" s="1"/>
  <c r="W1336" i="5"/>
  <c r="W1428" i="5" s="1"/>
  <c r="AD1331" i="5"/>
  <c r="AD1423" i="5" s="1"/>
  <c r="AE1330" i="5"/>
  <c r="AE1422" i="5" s="1"/>
  <c r="AM1271" i="5" l="1"/>
  <c r="AM227" i="5" s="1"/>
  <c r="AM228" i="5" s="1"/>
  <c r="AM1272" i="5"/>
  <c r="AM241" i="5" s="1"/>
  <c r="AM242" i="5" s="1"/>
  <c r="AN1266" i="5"/>
  <c r="AN1269" i="5" s="1"/>
  <c r="AI1327" i="5"/>
  <c r="AI1419" i="5" s="1"/>
  <c r="U1322" i="5"/>
  <c r="U1317" i="5"/>
  <c r="U1315" i="5" s="1"/>
  <c r="U1320" i="5" s="1"/>
  <c r="U1319" i="5" s="1"/>
  <c r="V1429" i="5"/>
  <c r="V1326" i="5"/>
  <c r="AB1334" i="5"/>
  <c r="AB1426" i="5" s="1"/>
  <c r="AF1330" i="5"/>
  <c r="AF1422" i="5" s="1"/>
  <c r="AC1333" i="5"/>
  <c r="AC1425" i="5" s="1"/>
  <c r="Z1335" i="5"/>
  <c r="Z1427" i="5" s="1"/>
  <c r="AG1329" i="5"/>
  <c r="AG1421" i="5" s="1"/>
  <c r="X1336" i="5"/>
  <c r="X1428" i="5" s="1"/>
  <c r="AD1332" i="5"/>
  <c r="AD1424" i="5" s="1"/>
  <c r="AE1331" i="5"/>
  <c r="AE1423" i="5" s="1"/>
  <c r="AL244" i="5"/>
  <c r="AL251" i="5" s="1"/>
  <c r="AL252" i="5" s="1"/>
  <c r="AL253" i="5" s="1"/>
  <c r="AH1328" i="5"/>
  <c r="AH1420" i="5" s="1"/>
  <c r="AN1271" i="5" l="1"/>
  <c r="AN227" i="5" s="1"/>
  <c r="AN228" i="5" s="1"/>
  <c r="AO1266" i="5"/>
  <c r="AO1269" i="5" s="1"/>
  <c r="AN1272" i="5"/>
  <c r="AN241" i="5" s="1"/>
  <c r="AN242" i="5" s="1"/>
  <c r="AJ1327" i="5"/>
  <c r="AJ1419" i="5" s="1"/>
  <c r="BB1300" i="5"/>
  <c r="BB1299" i="5" s="1"/>
  <c r="BB1301" i="5" s="1"/>
  <c r="BC1300" i="5"/>
  <c r="BC1299" i="5" s="1"/>
  <c r="BC1301" i="5" s="1"/>
  <c r="BD1300" i="5"/>
  <c r="BD1299" i="5" s="1"/>
  <c r="BD1301" i="5" s="1"/>
  <c r="BE1300" i="5"/>
  <c r="BE1299" i="5" s="1"/>
  <c r="BE1301" i="5" s="1"/>
  <c r="W1337" i="5"/>
  <c r="W1429" i="5" s="1"/>
  <c r="V1430" i="5"/>
  <c r="V1418" i="5" s="1"/>
  <c r="AF1331" i="5"/>
  <c r="AF1423" i="5" s="1"/>
  <c r="AC1334" i="5"/>
  <c r="AC1426" i="5" s="1"/>
  <c r="AA1335" i="5"/>
  <c r="AA1427" i="5" s="1"/>
  <c r="Y1336" i="5"/>
  <c r="Y1428" i="5" s="1"/>
  <c r="AD1333" i="5"/>
  <c r="AD1425" i="5" s="1"/>
  <c r="AE1332" i="5"/>
  <c r="AE1424" i="5" s="1"/>
  <c r="AH1329" i="5"/>
  <c r="AH1421" i="5" s="1"/>
  <c r="AM244" i="5"/>
  <c r="AM251" i="5" s="1"/>
  <c r="AM252" i="5" s="1"/>
  <c r="AM253" i="5" s="1"/>
  <c r="AI1328" i="5"/>
  <c r="AI1420" i="5" s="1"/>
  <c r="AG1330" i="5"/>
  <c r="AG1422" i="5" s="1"/>
  <c r="AO1272" i="5" l="1"/>
  <c r="AO241" i="5" s="1"/>
  <c r="AO242" i="5" s="1"/>
  <c r="AP1266" i="5"/>
  <c r="AP1269" i="5" s="1"/>
  <c r="AO1271" i="5"/>
  <c r="AO227" i="5" s="1"/>
  <c r="AO228" i="5" s="1"/>
  <c r="AK1327" i="5"/>
  <c r="AK1419" i="5" s="1"/>
  <c r="BB1268" i="5"/>
  <c r="BB1484" i="5" s="1"/>
  <c r="BB1483" i="5"/>
  <c r="BC1268" i="5"/>
  <c r="BC1484" i="5" s="1"/>
  <c r="BC1483" i="5"/>
  <c r="BD1483" i="5"/>
  <c r="BD1268" i="5"/>
  <c r="BD1484" i="5" s="1"/>
  <c r="BE1268" i="5"/>
  <c r="BE1484" i="5" s="1"/>
  <c r="BE1483" i="5"/>
  <c r="V1322" i="5"/>
  <c r="V1317" i="5"/>
  <c r="V1315" i="5" s="1"/>
  <c r="V1320" i="5" s="1"/>
  <c r="V1319" i="5" s="1"/>
  <c r="W1338" i="5"/>
  <c r="AB1335" i="5"/>
  <c r="AB1427" i="5" s="1"/>
  <c r="Z1336" i="5"/>
  <c r="Z1428" i="5" s="1"/>
  <c r="AD1334" i="5"/>
  <c r="AD1426" i="5" s="1"/>
  <c r="AE1333" i="5"/>
  <c r="AE1425" i="5" s="1"/>
  <c r="AF1332" i="5"/>
  <c r="AF1424" i="5" s="1"/>
  <c r="AN244" i="5"/>
  <c r="AN251" i="5" s="1"/>
  <c r="AN252" i="5" s="1"/>
  <c r="AN253" i="5" s="1"/>
  <c r="AJ1328" i="5"/>
  <c r="AJ1420" i="5" s="1"/>
  <c r="X1337" i="5"/>
  <c r="X1429" i="5" s="1"/>
  <c r="AG1331" i="5"/>
  <c r="AG1423" i="5" s="1"/>
  <c r="AI1329" i="5"/>
  <c r="AI1421" i="5" s="1"/>
  <c r="AH1330" i="5"/>
  <c r="AH1422" i="5" s="1"/>
  <c r="AO244" i="5" l="1"/>
  <c r="AO251" i="5" s="1"/>
  <c r="AO252" i="5" s="1"/>
  <c r="AO253" i="5" s="1"/>
  <c r="AP1272" i="5"/>
  <c r="AP241" i="5" s="1"/>
  <c r="AP242" i="5" s="1"/>
  <c r="AQ1266" i="5"/>
  <c r="AQ1269" i="5" s="1"/>
  <c r="AP1271" i="5"/>
  <c r="AP227" i="5" s="1"/>
  <c r="AP228" i="5" s="1"/>
  <c r="AL1327" i="5"/>
  <c r="AL1419" i="5" s="1"/>
  <c r="BG1300" i="5"/>
  <c r="BG1299" i="5" s="1"/>
  <c r="BG1301" i="5" s="1"/>
  <c r="BI1300" i="5"/>
  <c r="BI1299" i="5" s="1"/>
  <c r="BI1301" i="5" s="1"/>
  <c r="BF1300" i="5"/>
  <c r="BF1299" i="5" s="1"/>
  <c r="BF1301" i="5" s="1"/>
  <c r="BH1300" i="5"/>
  <c r="BH1299" i="5" s="1"/>
  <c r="BH1301" i="5" s="1"/>
  <c r="AC1335" i="5"/>
  <c r="AC1427" i="5" s="1"/>
  <c r="AD1335" i="5" s="1"/>
  <c r="AD1427" i="5" s="1"/>
  <c r="AA1336" i="5"/>
  <c r="AA1428" i="5" s="1"/>
  <c r="AE1334" i="5"/>
  <c r="AE1426" i="5" s="1"/>
  <c r="AF1333" i="5"/>
  <c r="AF1425" i="5" s="1"/>
  <c r="Y1337" i="5"/>
  <c r="Y1429" i="5" s="1"/>
  <c r="Z1337" i="5" s="1"/>
  <c r="Z1429" i="5" s="1"/>
  <c r="AG1332" i="5"/>
  <c r="AG1424" i="5" s="1"/>
  <c r="AH1332" i="5" s="1"/>
  <c r="AH1331" i="5"/>
  <c r="AH1423" i="5" s="1"/>
  <c r="AK1328" i="5"/>
  <c r="AK1420" i="5" s="1"/>
  <c r="W1326" i="5"/>
  <c r="W1430" i="5"/>
  <c r="AI1330" i="5"/>
  <c r="AI1422" i="5" s="1"/>
  <c r="AJ1329" i="5"/>
  <c r="AJ1421" i="5" s="1"/>
  <c r="AP244" i="5" l="1"/>
  <c r="AP251" i="5" s="1"/>
  <c r="AP252" i="5" s="1"/>
  <c r="AP253" i="5" s="1"/>
  <c r="AQ1271" i="5"/>
  <c r="AQ227" i="5" s="1"/>
  <c r="AQ228" i="5" s="1"/>
  <c r="AQ1272" i="5"/>
  <c r="AQ241" i="5" s="1"/>
  <c r="AQ242" i="5" s="1"/>
  <c r="AR1266" i="5"/>
  <c r="AR1269" i="5" s="1"/>
  <c r="AM1327" i="5"/>
  <c r="AM1419" i="5" s="1"/>
  <c r="BG1268" i="5"/>
  <c r="BG1484" i="5" s="1"/>
  <c r="BG1483" i="5"/>
  <c r="BI1268" i="5"/>
  <c r="BI1484" i="5" s="1"/>
  <c r="BI1483" i="5"/>
  <c r="BF1268" i="5"/>
  <c r="BF1484" i="5" s="1"/>
  <c r="BF1483" i="5"/>
  <c r="BH1268" i="5"/>
  <c r="BH1484" i="5" s="1"/>
  <c r="BH1483" i="5"/>
  <c r="AB1336" i="5"/>
  <c r="AB1428" i="5" s="1"/>
  <c r="AE1335" i="5"/>
  <c r="AE1427" i="5" s="1"/>
  <c r="AF1334" i="5"/>
  <c r="AF1426" i="5" s="1"/>
  <c r="AG1333" i="5"/>
  <c r="AG1425" i="5" s="1"/>
  <c r="AH1333" i="5" s="1"/>
  <c r="AH1424" i="5"/>
  <c r="AI1331" i="5"/>
  <c r="AI1423" i="5" s="1"/>
  <c r="AK1329" i="5"/>
  <c r="AK1421" i="5" s="1"/>
  <c r="X1338" i="5"/>
  <c r="X1430" i="5" s="1"/>
  <c r="W1431" i="5"/>
  <c r="W1418" i="5" s="1"/>
  <c r="AL1328" i="5"/>
  <c r="AL1420" i="5" s="1"/>
  <c r="AA1337" i="5"/>
  <c r="AA1429" i="5" s="1"/>
  <c r="AB1337" i="5" s="1"/>
  <c r="AJ1330" i="5"/>
  <c r="AJ1422" i="5" s="1"/>
  <c r="AR1271" i="5" l="1"/>
  <c r="AR227" i="5" s="1"/>
  <c r="AR228" i="5" s="1"/>
  <c r="AR1272" i="5"/>
  <c r="AR241" i="5" s="1"/>
  <c r="AR242" i="5" s="1"/>
  <c r="AS1266" i="5"/>
  <c r="AS1269" i="5" s="1"/>
  <c r="AM1328" i="5"/>
  <c r="AM1420" i="5" s="1"/>
  <c r="AN1327" i="5"/>
  <c r="AN1419" i="5" s="1"/>
  <c r="AB1429" i="5"/>
  <c r="AC1336" i="5"/>
  <c r="AC1428" i="5" s="1"/>
  <c r="AF1335" i="5"/>
  <c r="AF1427" i="5" s="1"/>
  <c r="AG1334" i="5"/>
  <c r="AG1426" i="5" s="1"/>
  <c r="W1322" i="5"/>
  <c r="W1317" i="5"/>
  <c r="W1315" i="5" s="1"/>
  <c r="W1320" i="5" s="1"/>
  <c r="W1319" i="5" s="1"/>
  <c r="Y1338" i="5"/>
  <c r="Y1430" i="5" s="1"/>
  <c r="X1339" i="5"/>
  <c r="AJ1331" i="5"/>
  <c r="AJ1423" i="5" s="1"/>
  <c r="AQ244" i="5"/>
  <c r="AQ251" i="5" s="1"/>
  <c r="AQ252" i="5" s="1"/>
  <c r="AQ253" i="5" s="1"/>
  <c r="AI1332" i="5"/>
  <c r="AI1424" i="5" s="1"/>
  <c r="AJ1332" i="5" s="1"/>
  <c r="AH1425" i="5"/>
  <c r="AL1329" i="5"/>
  <c r="AL1421" i="5" s="1"/>
  <c r="AK1330" i="5"/>
  <c r="AK1422" i="5" s="1"/>
  <c r="AS1272" i="5" l="1"/>
  <c r="AS241" i="5" s="1"/>
  <c r="AS242" i="5" s="1"/>
  <c r="AS1271" i="5"/>
  <c r="AS227" i="5" s="1"/>
  <c r="AS228" i="5" s="1"/>
  <c r="AT1266" i="5"/>
  <c r="AT1269" i="5" s="1"/>
  <c r="AM1329" i="5"/>
  <c r="AM1421" i="5" s="1"/>
  <c r="AN1329" i="5" s="1"/>
  <c r="AO1327" i="5"/>
  <c r="AO1419" i="5" s="1"/>
  <c r="AC1337" i="5"/>
  <c r="AC1429" i="5" s="1"/>
  <c r="AD1336" i="5"/>
  <c r="AD1428" i="5" s="1"/>
  <c r="AG1335" i="5"/>
  <c r="AG1427" i="5" s="1"/>
  <c r="BL1300" i="5"/>
  <c r="BL1299" i="5" s="1"/>
  <c r="BL1301" i="5" s="1"/>
  <c r="BK1300" i="5"/>
  <c r="BK1299" i="5" s="1"/>
  <c r="BK1301" i="5" s="1"/>
  <c r="BJ1300" i="5"/>
  <c r="BJ1299" i="5" s="1"/>
  <c r="BJ1301" i="5" s="1"/>
  <c r="BM1300" i="5"/>
  <c r="BM1299" i="5" s="1"/>
  <c r="BM1301" i="5" s="1"/>
  <c r="Z1338" i="5"/>
  <c r="Z1430" i="5" s="1"/>
  <c r="AA1338" i="5" s="1"/>
  <c r="AA1430" i="5" s="1"/>
  <c r="AB1338" i="5" s="1"/>
  <c r="AB1430" i="5" s="1"/>
  <c r="AI1333" i="5"/>
  <c r="AI1425" i="5" s="1"/>
  <c r="AJ1424" i="5"/>
  <c r="AK1332" i="5" s="1"/>
  <c r="AK1331" i="5"/>
  <c r="AK1423" i="5" s="1"/>
  <c r="AR244" i="5"/>
  <c r="AR251" i="5" s="1"/>
  <c r="AR252" i="5" s="1"/>
  <c r="AR253" i="5" s="1"/>
  <c r="AN1328" i="5"/>
  <c r="AN1420" i="5" s="1"/>
  <c r="AH1334" i="5"/>
  <c r="AH1426" i="5" s="1"/>
  <c r="X1326" i="5"/>
  <c r="X1431" i="5"/>
  <c r="AL1330" i="5"/>
  <c r="AL1422" i="5" s="1"/>
  <c r="AS244" i="5" l="1"/>
  <c r="AS251" i="5" s="1"/>
  <c r="AS252" i="5" s="1"/>
  <c r="AS253" i="5" s="1"/>
  <c r="AC1338" i="5"/>
  <c r="AC1430" i="5" s="1"/>
  <c r="AT1271" i="5"/>
  <c r="AT227" i="5" s="1"/>
  <c r="AT228" i="5" s="1"/>
  <c r="AT1272" i="5"/>
  <c r="AT241" i="5" s="1"/>
  <c r="AT242" i="5" s="1"/>
  <c r="AU1266" i="5"/>
  <c r="AU1269" i="5" s="1"/>
  <c r="AM1330" i="5"/>
  <c r="AM1422" i="5" s="1"/>
  <c r="AP1327" i="5"/>
  <c r="AP1419" i="5" s="1"/>
  <c r="AD1337" i="5"/>
  <c r="AD1429" i="5" s="1"/>
  <c r="AE1336" i="5"/>
  <c r="AE1428" i="5" s="1"/>
  <c r="BL1483" i="5"/>
  <c r="BL1268" i="5"/>
  <c r="BL1484" i="5" s="1"/>
  <c r="BK1483" i="5"/>
  <c r="BK1268" i="5"/>
  <c r="BK1484" i="5" s="1"/>
  <c r="BJ1483" i="5"/>
  <c r="BJ1268" i="5"/>
  <c r="BJ1484" i="5" s="1"/>
  <c r="BM1268" i="5"/>
  <c r="BM1484" i="5" s="1"/>
  <c r="BM1483" i="5"/>
  <c r="AI1334" i="5"/>
  <c r="AI1426" i="5" s="1"/>
  <c r="AJ1333" i="5"/>
  <c r="AJ1425" i="5" s="1"/>
  <c r="AK1333" i="5" s="1"/>
  <c r="AK1424" i="5"/>
  <c r="AL1331" i="5"/>
  <c r="AL1423" i="5" s="1"/>
  <c r="AH1335" i="5"/>
  <c r="AH1427" i="5" s="1"/>
  <c r="Y1339" i="5"/>
  <c r="Y1431" i="5" s="1"/>
  <c r="X1432" i="5"/>
  <c r="AO1328" i="5"/>
  <c r="AO1420" i="5" s="1"/>
  <c r="AN1421" i="5"/>
  <c r="AU1271" i="5" l="1"/>
  <c r="AU227" i="5" s="1"/>
  <c r="AU228" i="5" s="1"/>
  <c r="AU1272" i="5"/>
  <c r="AU241" i="5" s="1"/>
  <c r="AU242" i="5" s="1"/>
  <c r="AV1266" i="5"/>
  <c r="AV1269" i="5" s="1"/>
  <c r="AM1331" i="5"/>
  <c r="AM1423" i="5" s="1"/>
  <c r="AN1330" i="5"/>
  <c r="AN1422" i="5" s="1"/>
  <c r="AQ1327" i="5"/>
  <c r="AQ1419" i="5" s="1"/>
  <c r="AD1338" i="5"/>
  <c r="AD1430" i="5" s="1"/>
  <c r="AF1336" i="5"/>
  <c r="AF1428" i="5" s="1"/>
  <c r="AE1337" i="5"/>
  <c r="AE1429" i="5" s="1"/>
  <c r="AI1335" i="5"/>
  <c r="AI1427" i="5" s="1"/>
  <c r="AJ1334" i="5"/>
  <c r="AJ1426" i="5" s="1"/>
  <c r="AK1334" i="5" s="1"/>
  <c r="AK1425" i="5"/>
  <c r="AL1332" i="5"/>
  <c r="AL1424" i="5" s="1"/>
  <c r="X1418" i="5"/>
  <c r="Y1340" i="5"/>
  <c r="AT244" i="5"/>
  <c r="AT251" i="5" s="1"/>
  <c r="AT252" i="5" s="1"/>
  <c r="AT253" i="5" s="1"/>
  <c r="AP1328" i="5"/>
  <c r="AP1420" i="5" s="1"/>
  <c r="Z1339" i="5"/>
  <c r="Z1431" i="5" s="1"/>
  <c r="AA1339" i="5" s="1"/>
  <c r="AA1431" i="5" s="1"/>
  <c r="AO1329" i="5"/>
  <c r="AO1421" i="5" s="1"/>
  <c r="AV1271" i="5" l="1"/>
  <c r="AV227" i="5" s="1"/>
  <c r="AV228" i="5" s="1"/>
  <c r="AV1272" i="5"/>
  <c r="AV241" i="5" s="1"/>
  <c r="AV242" i="5" s="1"/>
  <c r="AW1266" i="5"/>
  <c r="AW1269" i="5" s="1"/>
  <c r="AR1327" i="5"/>
  <c r="AR1419" i="5" s="1"/>
  <c r="AG1336" i="5"/>
  <c r="AG1428" i="5" s="1"/>
  <c r="AF1337" i="5"/>
  <c r="AF1429" i="5" s="1"/>
  <c r="AE1338" i="5"/>
  <c r="AE1430" i="5" s="1"/>
  <c r="AJ1335" i="5"/>
  <c r="AJ1427" i="5" s="1"/>
  <c r="AK1335" i="5" s="1"/>
  <c r="AK1426" i="5"/>
  <c r="AL1333" i="5"/>
  <c r="AL1425" i="5" s="1"/>
  <c r="X1322" i="5"/>
  <c r="X1317" i="5"/>
  <c r="X1315" i="5" s="1"/>
  <c r="X1320" i="5" s="1"/>
  <c r="X1319" i="5" s="1"/>
  <c r="Y1432" i="5"/>
  <c r="Y1326" i="5"/>
  <c r="AP1329" i="5"/>
  <c r="AP1421" i="5" s="1"/>
  <c r="AO1330" i="5"/>
  <c r="AO1422" i="5" s="1"/>
  <c r="AU244" i="5"/>
  <c r="AU251" i="5" s="1"/>
  <c r="AU252" i="5" s="1"/>
  <c r="AU253" i="5" s="1"/>
  <c r="AM1332" i="5"/>
  <c r="AM1424" i="5" s="1"/>
  <c r="AN1332" i="5" s="1"/>
  <c r="AN1331" i="5"/>
  <c r="AN1423" i="5" s="1"/>
  <c r="AQ1328" i="5"/>
  <c r="AQ1420" i="5" s="1"/>
  <c r="AB1339" i="5"/>
  <c r="AB1431" i="5" s="1"/>
  <c r="AN1424" i="5" l="1"/>
  <c r="AO1332" i="5" s="1"/>
  <c r="AO1331" i="5"/>
  <c r="AO1423" i="5" s="1"/>
  <c r="AW1271" i="5"/>
  <c r="AW227" i="5" s="1"/>
  <c r="AW228" i="5" s="1"/>
  <c r="AW1272" i="5"/>
  <c r="AW241" i="5" s="1"/>
  <c r="AW242" i="5" s="1"/>
  <c r="AX1266" i="5"/>
  <c r="AX1269" i="5" s="1"/>
  <c r="AS1327" i="5"/>
  <c r="AS1419" i="5" s="1"/>
  <c r="AH1336" i="5"/>
  <c r="AH1428" i="5" s="1"/>
  <c r="AG1337" i="5"/>
  <c r="AG1429" i="5" s="1"/>
  <c r="AF1338" i="5"/>
  <c r="AF1430" i="5" s="1"/>
  <c r="AK1427" i="5"/>
  <c r="AL1334" i="5"/>
  <c r="AL1426" i="5" s="1"/>
  <c r="BO1300" i="5"/>
  <c r="BO1299" i="5" s="1"/>
  <c r="BO1301" i="5" s="1"/>
  <c r="BN1300" i="5"/>
  <c r="BN1299" i="5" s="1"/>
  <c r="BN1301" i="5" s="1"/>
  <c r="BQ1300" i="5"/>
  <c r="BQ1299" i="5" s="1"/>
  <c r="BQ1301" i="5" s="1"/>
  <c r="BP1300" i="5"/>
  <c r="BP1299" i="5" s="1"/>
  <c r="BP1301" i="5" s="1"/>
  <c r="Z1340" i="5"/>
  <c r="Z1432" i="5" s="1"/>
  <c r="AA1340" i="5" s="1"/>
  <c r="AA1432" i="5" s="1"/>
  <c r="Y1433" i="5"/>
  <c r="AP1330" i="5"/>
  <c r="AP1422" i="5" s="1"/>
  <c r="AQ1329" i="5"/>
  <c r="AQ1421" i="5" s="1"/>
  <c r="AC1339" i="5"/>
  <c r="AC1431" i="5" s="1"/>
  <c r="AV244" i="5"/>
  <c r="AV251" i="5" s="1"/>
  <c r="AV252" i="5" s="1"/>
  <c r="AV253" i="5" s="1"/>
  <c r="AR1328" i="5"/>
  <c r="AR1420" i="5" s="1"/>
  <c r="AM1333" i="5"/>
  <c r="AM1425" i="5" s="1"/>
  <c r="AX1271" i="5" l="1"/>
  <c r="AX227" i="5" s="1"/>
  <c r="AX228" i="5" s="1"/>
  <c r="AX1272" i="5"/>
  <c r="AX241" i="5" s="1"/>
  <c r="AX242" i="5" s="1"/>
  <c r="AY1266" i="5"/>
  <c r="AY1269" i="5" s="1"/>
  <c r="AT1327" i="5"/>
  <c r="AT1419" i="5" s="1"/>
  <c r="AI1336" i="5"/>
  <c r="AI1428" i="5" s="1"/>
  <c r="AH1337" i="5"/>
  <c r="AH1429" i="5" s="1"/>
  <c r="AG1338" i="5"/>
  <c r="AG1430" i="5" s="1"/>
  <c r="AL1335" i="5"/>
  <c r="AL1427" i="5" s="1"/>
  <c r="BO1268" i="5"/>
  <c r="BO1484" i="5" s="1"/>
  <c r="BO1483" i="5"/>
  <c r="BN1268" i="5"/>
  <c r="BN1484" i="5" s="1"/>
  <c r="BN1483" i="5"/>
  <c r="BQ1268" i="5"/>
  <c r="BQ1484" i="5" s="1"/>
  <c r="BQ1483" i="5"/>
  <c r="BP1268" i="5"/>
  <c r="BP1484" i="5" s="1"/>
  <c r="BP1483" i="5"/>
  <c r="Y1418" i="5"/>
  <c r="Z1341" i="5"/>
  <c r="AD1339" i="5"/>
  <c r="AD1431" i="5" s="1"/>
  <c r="AM1334" i="5"/>
  <c r="AM1426" i="5" s="1"/>
  <c r="AN1333" i="5"/>
  <c r="AN1425" i="5" s="1"/>
  <c r="AO1424" i="5"/>
  <c r="AP1332" i="5" s="1"/>
  <c r="AP1331" i="5"/>
  <c r="AP1423" i="5" s="1"/>
  <c r="AQ1330" i="5"/>
  <c r="AQ1422" i="5" s="1"/>
  <c r="AW244" i="5"/>
  <c r="AW251" i="5" s="1"/>
  <c r="AW252" i="5" s="1"/>
  <c r="AW253" i="5" s="1"/>
  <c r="AS1328" i="5"/>
  <c r="AS1420" i="5" s="1"/>
  <c r="AB1340" i="5"/>
  <c r="AB1432" i="5" s="1"/>
  <c r="AR1329" i="5"/>
  <c r="AR1421" i="5" s="1"/>
  <c r="AY1271" i="5" l="1"/>
  <c r="AY227" i="5" s="1"/>
  <c r="AY228" i="5" s="1"/>
  <c r="AY1272" i="5"/>
  <c r="AY241" i="5" s="1"/>
  <c r="AY242" i="5" s="1"/>
  <c r="AZ1266" i="5"/>
  <c r="AZ1269" i="5" s="1"/>
  <c r="AT1328" i="5"/>
  <c r="AT1420" i="5" s="1"/>
  <c r="AU1327" i="5"/>
  <c r="AU1419" i="5" s="1"/>
  <c r="AJ1336" i="5"/>
  <c r="AJ1428" i="5" s="1"/>
  <c r="AI1337" i="5"/>
  <c r="AI1429" i="5" s="1"/>
  <c r="AH1338" i="5"/>
  <c r="AH1430" i="5" s="1"/>
  <c r="Y1322" i="5"/>
  <c r="Y1317" i="5"/>
  <c r="Y1315" i="5" s="1"/>
  <c r="Y1320" i="5" s="1"/>
  <c r="Y1319" i="5" s="1"/>
  <c r="Z1433" i="5"/>
  <c r="Z1326" i="5"/>
  <c r="AE1339" i="5"/>
  <c r="AE1431" i="5" s="1"/>
  <c r="AM1335" i="5"/>
  <c r="AM1427" i="5" s="1"/>
  <c r="AN1334" i="5"/>
  <c r="AN1426" i="5" s="1"/>
  <c r="AO1334" i="5" s="1"/>
  <c r="AO1333" i="5"/>
  <c r="AO1425" i="5" s="1"/>
  <c r="AS1329" i="5"/>
  <c r="AS1421" i="5" s="1"/>
  <c r="AC1340" i="5"/>
  <c r="AC1432" i="5" s="1"/>
  <c r="AX244" i="5"/>
  <c r="AX251" i="5" s="1"/>
  <c r="AX252" i="5" s="1"/>
  <c r="AX253" i="5" s="1"/>
  <c r="AQ1331" i="5"/>
  <c r="AQ1423" i="5" s="1"/>
  <c r="AP1424" i="5"/>
  <c r="AR1330" i="5"/>
  <c r="AR1422" i="5" s="1"/>
  <c r="AZ1271" i="5" l="1"/>
  <c r="AZ227" i="5" s="1"/>
  <c r="AZ228" i="5" s="1"/>
  <c r="AZ1272" i="5"/>
  <c r="AZ241" i="5" s="1"/>
  <c r="AZ242" i="5" s="1"/>
  <c r="BA1266" i="5"/>
  <c r="BA1269" i="5" s="1"/>
  <c r="AV1327" i="5"/>
  <c r="AV1419" i="5" s="1"/>
  <c r="AJ1337" i="5"/>
  <c r="AJ1429" i="5" s="1"/>
  <c r="AK1336" i="5"/>
  <c r="AK1428" i="5" s="1"/>
  <c r="AI1338" i="5"/>
  <c r="AI1430" i="5" s="1"/>
  <c r="BT1300" i="5"/>
  <c r="BT1299" i="5" s="1"/>
  <c r="BT1301" i="5" s="1"/>
  <c r="BS1300" i="5"/>
  <c r="BS1299" i="5" s="1"/>
  <c r="BS1301" i="5" s="1"/>
  <c r="BR1300" i="5"/>
  <c r="BR1299" i="5" s="1"/>
  <c r="BR1301" i="5" s="1"/>
  <c r="BU1300" i="5"/>
  <c r="BU1299" i="5" s="1"/>
  <c r="BU1301" i="5" s="1"/>
  <c r="AA1341" i="5"/>
  <c r="AA1433" i="5" s="1"/>
  <c r="AB1341" i="5" s="1"/>
  <c r="AB1433" i="5" s="1"/>
  <c r="Z1434" i="5"/>
  <c r="Z1418" i="5" s="1"/>
  <c r="AF1339" i="5"/>
  <c r="AF1431" i="5" s="1"/>
  <c r="AN1335" i="5"/>
  <c r="AN1427" i="5" s="1"/>
  <c r="AO1426" i="5"/>
  <c r="AP1333" i="5"/>
  <c r="AP1425" i="5" s="1"/>
  <c r="AQ1332" i="5"/>
  <c r="AQ1424" i="5" s="1"/>
  <c r="AS1330" i="5"/>
  <c r="AS1422" i="5" s="1"/>
  <c r="AR1331" i="5"/>
  <c r="AR1423" i="5" s="1"/>
  <c r="AY244" i="5"/>
  <c r="AY251" i="5" s="1"/>
  <c r="AY252" i="5" s="1"/>
  <c r="AY253" i="5" s="1"/>
  <c r="AT1329" i="5"/>
  <c r="AT1421" i="5" s="1"/>
  <c r="AU1328" i="5"/>
  <c r="AU1420" i="5" s="1"/>
  <c r="AD1340" i="5"/>
  <c r="AD1432" i="5" s="1"/>
  <c r="BA1271" i="5" l="1"/>
  <c r="BA227" i="5" s="1"/>
  <c r="BA228" i="5" s="1"/>
  <c r="BA1272" i="5"/>
  <c r="BA241" i="5" s="1"/>
  <c r="BA242" i="5" s="1"/>
  <c r="BB1266" i="5"/>
  <c r="BB1269" i="5" s="1"/>
  <c r="AV1328" i="5"/>
  <c r="AV1420" i="5" s="1"/>
  <c r="AW1327" i="5"/>
  <c r="AW1419" i="5" s="1"/>
  <c r="AJ1338" i="5"/>
  <c r="AJ1430" i="5" s="1"/>
  <c r="AL1336" i="5"/>
  <c r="AL1428" i="5" s="1"/>
  <c r="AK1337" i="5"/>
  <c r="AK1429" i="5" s="1"/>
  <c r="BT1268" i="5"/>
  <c r="BT1484" i="5" s="1"/>
  <c r="BT1483" i="5"/>
  <c r="BS1268" i="5"/>
  <c r="BS1484" i="5" s="1"/>
  <c r="BS1483" i="5"/>
  <c r="BR1268" i="5"/>
  <c r="BR1484" i="5" s="1"/>
  <c r="BR1483" i="5"/>
  <c r="BU1268" i="5"/>
  <c r="BU1484" i="5" s="1"/>
  <c r="BU1483" i="5"/>
  <c r="Z1322" i="5"/>
  <c r="Z1317" i="5"/>
  <c r="AA1342" i="5"/>
  <c r="AG1339" i="5"/>
  <c r="AG1431" i="5" s="1"/>
  <c r="AP1334" i="5"/>
  <c r="AP1426" i="5" s="1"/>
  <c r="AQ1333" i="5"/>
  <c r="AQ1425" i="5" s="1"/>
  <c r="AR1332" i="5"/>
  <c r="AR1424" i="5" s="1"/>
  <c r="AU1329" i="5"/>
  <c r="AU1421" i="5" s="1"/>
  <c r="AE1340" i="5"/>
  <c r="AE1432" i="5" s="1"/>
  <c r="AZ244" i="5"/>
  <c r="AZ251" i="5" s="1"/>
  <c r="AZ252" i="5" s="1"/>
  <c r="AZ253" i="5" s="1"/>
  <c r="AC1341" i="5"/>
  <c r="AC1433" i="5" s="1"/>
  <c r="AO1335" i="5"/>
  <c r="AO1427" i="5" s="1"/>
  <c r="AT1330" i="5"/>
  <c r="AT1422" i="5" s="1"/>
  <c r="AS1331" i="5"/>
  <c r="AS1423" i="5" s="1"/>
  <c r="BB1272" i="5" l="1"/>
  <c r="BB241" i="5" s="1"/>
  <c r="BB242" i="5" s="1"/>
  <c r="BC1266" i="5"/>
  <c r="BC1269" i="5" s="1"/>
  <c r="BB1271" i="5"/>
  <c r="BB227" i="5" s="1"/>
  <c r="BB228" i="5" s="1"/>
  <c r="AX1327" i="5"/>
  <c r="AX1419" i="5" s="1"/>
  <c r="AM1336" i="5"/>
  <c r="AM1428" i="5" s="1"/>
  <c r="AL1337" i="5"/>
  <c r="AL1429" i="5" s="1"/>
  <c r="AK1338" i="5"/>
  <c r="AK1430" i="5" s="1"/>
  <c r="AH1339" i="5"/>
  <c r="AH1431" i="5" s="1"/>
  <c r="AP1335" i="5"/>
  <c r="AP1427" i="5" s="1"/>
  <c r="AQ1334" i="5"/>
  <c r="AQ1426" i="5" s="1"/>
  <c r="AR1333" i="5"/>
  <c r="AR1425" i="5" s="1"/>
  <c r="AF1340" i="5"/>
  <c r="AF1432" i="5" s="1"/>
  <c r="AU1330" i="5"/>
  <c r="AU1422" i="5" s="1"/>
  <c r="BA244" i="5"/>
  <c r="BA251" i="5" s="1"/>
  <c r="BA252" i="5" s="1"/>
  <c r="BA253" i="5" s="1"/>
  <c r="AW1328" i="5"/>
  <c r="AW1420" i="5" s="1"/>
  <c r="AV1329" i="5"/>
  <c r="AV1421" i="5" s="1"/>
  <c r="Z1315" i="5"/>
  <c r="Z1320" i="5" s="1"/>
  <c r="Z1319" i="5" s="1"/>
  <c r="AA1326" i="5"/>
  <c r="AA1434" i="5"/>
  <c r="AS1332" i="5"/>
  <c r="AS1424" i="5" s="1"/>
  <c r="AD1341" i="5"/>
  <c r="AD1433" i="5" s="1"/>
  <c r="AE1341" i="5" s="1"/>
  <c r="AE1433" i="5" s="1"/>
  <c r="AT1331" i="5"/>
  <c r="AT1423" i="5" s="1"/>
  <c r="BB244" i="5" l="1"/>
  <c r="BB251" i="5" s="1"/>
  <c r="BB252" i="5" s="1"/>
  <c r="BB253" i="5" s="1"/>
  <c r="BC1271" i="5"/>
  <c r="BC227" i="5" s="1"/>
  <c r="BC228" i="5" s="1"/>
  <c r="BC1272" i="5"/>
  <c r="BC241" i="5" s="1"/>
  <c r="BC242" i="5" s="1"/>
  <c r="BD1266" i="5"/>
  <c r="BD1269" i="5" s="1"/>
  <c r="AY1327" i="5"/>
  <c r="AY1419" i="5" s="1"/>
  <c r="AN1336" i="5"/>
  <c r="AN1428" i="5" s="1"/>
  <c r="AM1337" i="5"/>
  <c r="AM1429" i="5" s="1"/>
  <c r="AL1338" i="5"/>
  <c r="AL1430" i="5" s="1"/>
  <c r="AI1339" i="5"/>
  <c r="AI1431" i="5" s="1"/>
  <c r="AQ1335" i="5"/>
  <c r="AQ1427" i="5" s="1"/>
  <c r="AR1334" i="5"/>
  <c r="AR1426" i="5" s="1"/>
  <c r="AG1340" i="5"/>
  <c r="AG1432" i="5" s="1"/>
  <c r="BX1300" i="5"/>
  <c r="BX1299" i="5" s="1"/>
  <c r="BX1301" i="5" s="1"/>
  <c r="BV1300" i="5"/>
  <c r="BV1299" i="5" s="1"/>
  <c r="BV1301" i="5" s="1"/>
  <c r="BY1300" i="5"/>
  <c r="BY1299" i="5" s="1"/>
  <c r="BY1301" i="5" s="1"/>
  <c r="BW1300" i="5"/>
  <c r="BW1299" i="5" s="1"/>
  <c r="BW1301" i="5" s="1"/>
  <c r="AB1342" i="5"/>
  <c r="AB1434" i="5" s="1"/>
  <c r="AA1435" i="5"/>
  <c r="AA1418" i="5" s="1"/>
  <c r="AS1333" i="5"/>
  <c r="AS1425" i="5" s="1"/>
  <c r="AT1332" i="5"/>
  <c r="AT1424" i="5" s="1"/>
  <c r="AU1331" i="5"/>
  <c r="AU1423" i="5" s="1"/>
  <c r="AX1328" i="5"/>
  <c r="AX1420" i="5" s="1"/>
  <c r="AV1330" i="5"/>
  <c r="AV1422" i="5" s="1"/>
  <c r="AW1329" i="5"/>
  <c r="AW1421" i="5" s="1"/>
  <c r="AF1341" i="5"/>
  <c r="AF1433" i="5" s="1"/>
  <c r="BD1271" i="5" l="1"/>
  <c r="BD227" i="5" s="1"/>
  <c r="BD228" i="5" s="1"/>
  <c r="BD1272" i="5"/>
  <c r="BD241" i="5" s="1"/>
  <c r="BD242" i="5" s="1"/>
  <c r="BE1266" i="5"/>
  <c r="BE1269" i="5" s="1"/>
  <c r="AZ1327" i="5"/>
  <c r="AO1336" i="5"/>
  <c r="AO1428" i="5" s="1"/>
  <c r="AN1337" i="5"/>
  <c r="AN1429" i="5" s="1"/>
  <c r="AM1338" i="5"/>
  <c r="AM1430" i="5" s="1"/>
  <c r="AJ1339" i="5"/>
  <c r="AJ1431" i="5" s="1"/>
  <c r="AR1335" i="5"/>
  <c r="AR1427" i="5" s="1"/>
  <c r="AG1341" i="5"/>
  <c r="AG1433" i="5" s="1"/>
  <c r="AH1340" i="5"/>
  <c r="AH1432" i="5" s="1"/>
  <c r="BX1268" i="5"/>
  <c r="BX1484" i="5" s="1"/>
  <c r="BX1483" i="5"/>
  <c r="BV1268" i="5"/>
  <c r="BV1484" i="5" s="1"/>
  <c r="BV1483" i="5"/>
  <c r="BY1268" i="5"/>
  <c r="BY1484" i="5" s="1"/>
  <c r="BY1483" i="5"/>
  <c r="BW1268" i="5"/>
  <c r="BW1484" i="5" s="1"/>
  <c r="BW1483" i="5"/>
  <c r="AA1322" i="5"/>
  <c r="AA1317" i="5"/>
  <c r="AB1343" i="5"/>
  <c r="AS1334" i="5"/>
  <c r="AS1426" i="5" s="1"/>
  <c r="AT1333" i="5"/>
  <c r="AT1425" i="5" s="1"/>
  <c r="AW1330" i="5"/>
  <c r="AW1422" i="5" s="1"/>
  <c r="BC244" i="5"/>
  <c r="BC251" i="5" s="1"/>
  <c r="BC252" i="5" s="1"/>
  <c r="BC253" i="5" s="1"/>
  <c r="AY1328" i="5"/>
  <c r="AY1420" i="5" s="1"/>
  <c r="AC1342" i="5"/>
  <c r="AC1434" i="5" s="1"/>
  <c r="AD1342" i="5" s="1"/>
  <c r="AD1434" i="5" s="1"/>
  <c r="AE1342" i="5" s="1"/>
  <c r="AE1434" i="5" s="1"/>
  <c r="AU1332" i="5"/>
  <c r="AU1424" i="5" s="1"/>
  <c r="AV1331" i="5"/>
  <c r="AV1423" i="5" s="1"/>
  <c r="AX1329" i="5"/>
  <c r="AX1421" i="5" s="1"/>
  <c r="BE1271" i="5" l="1"/>
  <c r="BE227" i="5" s="1"/>
  <c r="BE228" i="5" s="1"/>
  <c r="BE1272" i="5"/>
  <c r="BE241" i="5" s="1"/>
  <c r="BE242" i="5" s="1"/>
  <c r="BF1266" i="5"/>
  <c r="BF1269" i="5" s="1"/>
  <c r="AZ1419" i="5"/>
  <c r="AO1337" i="5"/>
  <c r="AO1429" i="5" s="1"/>
  <c r="AP1336" i="5"/>
  <c r="AP1428" i="5" s="1"/>
  <c r="AN1338" i="5"/>
  <c r="AN1430" i="5" s="1"/>
  <c r="AK1339" i="5"/>
  <c r="AK1431" i="5" s="1"/>
  <c r="AH1341" i="5"/>
  <c r="AH1433" i="5" s="1"/>
  <c r="AI1340" i="5"/>
  <c r="AI1432" i="5" s="1"/>
  <c r="AA1315" i="5"/>
  <c r="AS1335" i="5"/>
  <c r="AS1427" i="5" s="1"/>
  <c r="AT1334" i="5"/>
  <c r="AT1426" i="5" s="1"/>
  <c r="AW1331" i="5"/>
  <c r="AW1423" i="5" s="1"/>
  <c r="AX1330" i="5"/>
  <c r="AX1422" i="5" s="1"/>
  <c r="AY1329" i="5"/>
  <c r="AY1421" i="5" s="1"/>
  <c r="AU1333" i="5"/>
  <c r="AU1425" i="5" s="1"/>
  <c r="AV1332" i="5"/>
  <c r="AV1424" i="5" s="1"/>
  <c r="BD244" i="5"/>
  <c r="BD251" i="5" s="1"/>
  <c r="BD252" i="5" s="1"/>
  <c r="BD253" i="5" s="1"/>
  <c r="AZ1328" i="5"/>
  <c r="AB1326" i="5"/>
  <c r="AB1435" i="5"/>
  <c r="AF1342" i="5"/>
  <c r="AF1434" i="5" s="1"/>
  <c r="BF1271" i="5" l="1"/>
  <c r="BF227" i="5" s="1"/>
  <c r="BF228" i="5" s="1"/>
  <c r="BF1272" i="5"/>
  <c r="BF241" i="5" s="1"/>
  <c r="BF242" i="5" s="1"/>
  <c r="BG1266" i="5"/>
  <c r="BG1269" i="5" s="1"/>
  <c r="AZ1420" i="5"/>
  <c r="AO1338" i="5"/>
  <c r="AO1430" i="5" s="1"/>
  <c r="AP1337" i="5"/>
  <c r="AP1429" i="5" s="1"/>
  <c r="AQ1336" i="5"/>
  <c r="AQ1428" i="5" s="1"/>
  <c r="AL1339" i="5"/>
  <c r="AL1431" i="5" s="1"/>
  <c r="AI1341" i="5"/>
  <c r="AI1433" i="5" s="1"/>
  <c r="AJ1340" i="5"/>
  <c r="AJ1432" i="5" s="1"/>
  <c r="AA1320" i="5"/>
  <c r="AT1335" i="5"/>
  <c r="AT1427" i="5" s="1"/>
  <c r="AW1332" i="5"/>
  <c r="AW1424" i="5" s="1"/>
  <c r="AY1330" i="5"/>
  <c r="AY1422" i="5" s="1"/>
  <c r="AZ1329" i="5"/>
  <c r="AU1334" i="5"/>
  <c r="AU1426" i="5" s="1"/>
  <c r="AV1333" i="5"/>
  <c r="AV1425" i="5" s="1"/>
  <c r="AC1343" i="5"/>
  <c r="AC1435" i="5" s="1"/>
  <c r="AB1436" i="5"/>
  <c r="AB1418" i="5" s="1"/>
  <c r="AG1342" i="5"/>
  <c r="AG1434" i="5" s="1"/>
  <c r="BE244" i="5"/>
  <c r="BE251" i="5" s="1"/>
  <c r="BE252" i="5" s="1"/>
  <c r="BE253" i="5" s="1"/>
  <c r="AX1331" i="5"/>
  <c r="AX1423" i="5" s="1"/>
  <c r="AZ1421" i="5" l="1"/>
  <c r="BG1271" i="5"/>
  <c r="BG227" i="5" s="1"/>
  <c r="BG228" i="5" s="1"/>
  <c r="BG1272" i="5"/>
  <c r="BG241" i="5" s="1"/>
  <c r="BG242" i="5" s="1"/>
  <c r="BH1266" i="5"/>
  <c r="BH1269" i="5" s="1"/>
  <c r="AP1338" i="5"/>
  <c r="AP1430" i="5" s="1"/>
  <c r="AR1336" i="5"/>
  <c r="AR1428" i="5" s="1"/>
  <c r="AQ1337" i="5"/>
  <c r="AQ1429" i="5" s="1"/>
  <c r="AM1339" i="5"/>
  <c r="AM1431" i="5" s="1"/>
  <c r="AJ1341" i="5"/>
  <c r="AJ1433" i="5" s="1"/>
  <c r="AK1340" i="5"/>
  <c r="AK1432" i="5" s="1"/>
  <c r="AA1319" i="5"/>
  <c r="AZ1330" i="5"/>
  <c r="AZ1422" i="5" s="1"/>
  <c r="Q1476" i="5"/>
  <c r="Q1473" i="5" s="1"/>
  <c r="Q1477" i="5" s="1"/>
  <c r="AU1335" i="5"/>
  <c r="AU1427" i="5" s="1"/>
  <c r="AV1334" i="5"/>
  <c r="AV1426" i="5" s="1"/>
  <c r="AB1322" i="5"/>
  <c r="AB1317" i="5"/>
  <c r="AC1344" i="5"/>
  <c r="AH1342" i="5"/>
  <c r="AH1434" i="5" s="1"/>
  <c r="AX1332" i="5"/>
  <c r="AX1424" i="5" s="1"/>
  <c r="BF244" i="5"/>
  <c r="BF251" i="5" s="1"/>
  <c r="BF252" i="5" s="1"/>
  <c r="BF253" i="5" s="1"/>
  <c r="AW1333" i="5"/>
  <c r="AW1425" i="5" s="1"/>
  <c r="AD1343" i="5"/>
  <c r="AD1435" i="5" s="1"/>
  <c r="AE1343" i="5" s="1"/>
  <c r="AE1435" i="5" s="1"/>
  <c r="AF1343" i="5" s="1"/>
  <c r="AF1435" i="5" s="1"/>
  <c r="AY1331" i="5"/>
  <c r="AY1423" i="5" s="1"/>
  <c r="BH1271" i="5" l="1"/>
  <c r="BH227" i="5" s="1"/>
  <c r="BH228" i="5" s="1"/>
  <c r="BH1272" i="5"/>
  <c r="BH241" i="5" s="1"/>
  <c r="BH242" i="5" s="1"/>
  <c r="BI1266" i="5"/>
  <c r="BI1269" i="5" s="1"/>
  <c r="AS1336" i="5"/>
  <c r="AS1428" i="5" s="1"/>
  <c r="AR1337" i="5"/>
  <c r="AR1429" i="5" s="1"/>
  <c r="AQ1338" i="5"/>
  <c r="AQ1430" i="5" s="1"/>
  <c r="AN1339" i="5"/>
  <c r="AN1431" i="5" s="1"/>
  <c r="AK1341" i="5"/>
  <c r="AK1433" i="5" s="1"/>
  <c r="AL1340" i="5"/>
  <c r="AL1432" i="5" s="1"/>
  <c r="CB1300" i="5"/>
  <c r="CB1299" i="5" s="1"/>
  <c r="CB1301" i="5" s="1"/>
  <c r="BZ1300" i="5"/>
  <c r="CA1300" i="5"/>
  <c r="CA1299" i="5" s="1"/>
  <c r="CA1301" i="5" s="1"/>
  <c r="CC1300" i="5"/>
  <c r="CC1299" i="5" s="1"/>
  <c r="CC1301" i="5" s="1"/>
  <c r="AZ1331" i="5"/>
  <c r="AZ1423" i="5" s="1"/>
  <c r="Q1479" i="5"/>
  <c r="Q1478" i="5"/>
  <c r="Q1486" i="5" s="1"/>
  <c r="AV1335" i="5"/>
  <c r="AV1427" i="5" s="1"/>
  <c r="AB1315" i="5"/>
  <c r="AI1342" i="5"/>
  <c r="AI1434" i="5" s="1"/>
  <c r="AX1333" i="5"/>
  <c r="AX1425" i="5" s="1"/>
  <c r="AW1334" i="5"/>
  <c r="AW1426" i="5" s="1"/>
  <c r="AY1332" i="5"/>
  <c r="AY1424" i="5" s="1"/>
  <c r="AZ1332" i="5" s="1"/>
  <c r="BG244" i="5"/>
  <c r="BG251" i="5" s="1"/>
  <c r="BG252" i="5" s="1"/>
  <c r="BG253" i="5" s="1"/>
  <c r="AC1326" i="5"/>
  <c r="AC1436" i="5"/>
  <c r="AG1343" i="5"/>
  <c r="AG1435" i="5" s="1"/>
  <c r="BI1271" i="5" l="1"/>
  <c r="BI227" i="5" s="1"/>
  <c r="BI228" i="5" s="1"/>
  <c r="BI1272" i="5"/>
  <c r="BI241" i="5" s="1"/>
  <c r="BI242" i="5" s="1"/>
  <c r="BJ1266" i="5"/>
  <c r="BJ1269" i="5" s="1"/>
  <c r="AT1336" i="5"/>
  <c r="AT1428" i="5" s="1"/>
  <c r="AS1337" i="5"/>
  <c r="AS1429" i="5" s="1"/>
  <c r="AR1338" i="5"/>
  <c r="AR1430" i="5" s="1"/>
  <c r="AO1339" i="5"/>
  <c r="AO1431" i="5" s="1"/>
  <c r="AL1341" i="5"/>
  <c r="AL1433" i="5" s="1"/>
  <c r="AM1340" i="5"/>
  <c r="AM1432" i="5" s="1"/>
  <c r="CB1483" i="5"/>
  <c r="CB1268" i="5"/>
  <c r="CB1484" i="5" s="1"/>
  <c r="BZ1299" i="5"/>
  <c r="CA1268" i="5"/>
  <c r="CA1484" i="5" s="1"/>
  <c r="CA1483" i="5"/>
  <c r="CC1483" i="5"/>
  <c r="CC1268" i="5"/>
  <c r="CC1484" i="5" s="1"/>
  <c r="AB1320" i="5"/>
  <c r="AJ1342" i="5"/>
  <c r="AJ1434" i="5" s="1"/>
  <c r="AX1334" i="5"/>
  <c r="AX1426" i="5" s="1"/>
  <c r="AW1335" i="5"/>
  <c r="AW1427" i="5" s="1"/>
  <c r="AY1333" i="5"/>
  <c r="AY1425" i="5" s="1"/>
  <c r="AD1344" i="5"/>
  <c r="AD1436" i="5" s="1"/>
  <c r="AC1437" i="5"/>
  <c r="AZ1424" i="5"/>
  <c r="AH1343" i="5"/>
  <c r="AH1435" i="5" s="1"/>
  <c r="BH244" i="5"/>
  <c r="BH251" i="5" s="1"/>
  <c r="BH252" i="5" s="1"/>
  <c r="BH253" i="5" s="1"/>
  <c r="BK1266" i="5" l="1"/>
  <c r="BK1269" i="5" s="1"/>
  <c r="BJ1271" i="5"/>
  <c r="BJ227" i="5" s="1"/>
  <c r="BJ228" i="5" s="1"/>
  <c r="BJ1272" i="5"/>
  <c r="BJ241" i="5" s="1"/>
  <c r="BJ242" i="5" s="1"/>
  <c r="AU1336" i="5"/>
  <c r="AU1428" i="5" s="1"/>
  <c r="AT1337" i="5"/>
  <c r="AT1429" i="5" s="1"/>
  <c r="AS1338" i="5"/>
  <c r="AS1430" i="5" s="1"/>
  <c r="AP1339" i="5"/>
  <c r="AP1431" i="5" s="1"/>
  <c r="AM1341" i="5"/>
  <c r="AM1433" i="5" s="1"/>
  <c r="AN1340" i="5"/>
  <c r="AN1432" i="5" s="1"/>
  <c r="BZ1301" i="5"/>
  <c r="AB1319" i="5"/>
  <c r="AK1342" i="5"/>
  <c r="AK1434" i="5" s="1"/>
  <c r="AX1335" i="5"/>
  <c r="AX1427" i="5" s="1"/>
  <c r="AY1334" i="5"/>
  <c r="AY1426" i="5" s="1"/>
  <c r="AZ1333" i="5"/>
  <c r="AZ1425" i="5" s="1"/>
  <c r="AD1345" i="5"/>
  <c r="AC1418" i="5"/>
  <c r="AI1343" i="5"/>
  <c r="AI1435" i="5" s="1"/>
  <c r="BI244" i="5"/>
  <c r="BI251" i="5" s="1"/>
  <c r="BI252" i="5" s="1"/>
  <c r="BI253" i="5" s="1"/>
  <c r="AE1344" i="5"/>
  <c r="AE1436" i="5" s="1"/>
  <c r="AF1344" i="5" s="1"/>
  <c r="AF1436" i="5" s="1"/>
  <c r="AG1344" i="5" s="1"/>
  <c r="AG1436" i="5" s="1"/>
  <c r="BJ244" i="5" l="1"/>
  <c r="BJ251" i="5" s="1"/>
  <c r="BJ252" i="5" s="1"/>
  <c r="BJ253" i="5" s="1"/>
  <c r="AD1326" i="5"/>
  <c r="AD1437" i="5"/>
  <c r="BL1266" i="5"/>
  <c r="BL1269" i="5" s="1"/>
  <c r="BK1271" i="5"/>
  <c r="BK227" i="5" s="1"/>
  <c r="BK228" i="5" s="1"/>
  <c r="BK1272" i="5"/>
  <c r="BK241" i="5" s="1"/>
  <c r="BK242" i="5" s="1"/>
  <c r="AV1336" i="5"/>
  <c r="AV1428" i="5" s="1"/>
  <c r="AU1337" i="5"/>
  <c r="AU1429" i="5" s="1"/>
  <c r="AT1338" i="5"/>
  <c r="AT1430" i="5" s="1"/>
  <c r="AQ1339" i="5"/>
  <c r="AQ1431" i="5" s="1"/>
  <c r="AN1341" i="5"/>
  <c r="AN1433" i="5" s="1"/>
  <c r="AO1340" i="5"/>
  <c r="AO1432" i="5" s="1"/>
  <c r="BZ1268" i="5"/>
  <c r="BZ1483" i="5"/>
  <c r="CE1300" i="5"/>
  <c r="CE1299" i="5" s="1"/>
  <c r="CE1301" i="5" s="1"/>
  <c r="CD1300" i="5"/>
  <c r="CG1300" i="5"/>
  <c r="CG1299" i="5" s="1"/>
  <c r="CG1301" i="5" s="1"/>
  <c r="CF1300" i="5"/>
  <c r="CF1299" i="5" s="1"/>
  <c r="CF1301" i="5" s="1"/>
  <c r="AL1342" i="5"/>
  <c r="AL1434" i="5" s="1"/>
  <c r="AY1335" i="5"/>
  <c r="AY1427" i="5" s="1"/>
  <c r="AZ1334" i="5"/>
  <c r="AZ1426" i="5" s="1"/>
  <c r="AC1322" i="5"/>
  <c r="AC1317" i="5"/>
  <c r="AJ1343" i="5"/>
  <c r="AJ1435" i="5" s="1"/>
  <c r="AH1344" i="5"/>
  <c r="AH1436" i="5" s="1"/>
  <c r="AD1438" i="5" l="1"/>
  <c r="AE1345" i="5"/>
  <c r="AE1437" i="5" s="1"/>
  <c r="AF1345" i="5" s="1"/>
  <c r="AF1437" i="5" s="1"/>
  <c r="AG1345" i="5" s="1"/>
  <c r="AG1437" i="5" s="1"/>
  <c r="BL1272" i="5"/>
  <c r="BL241" i="5" s="1"/>
  <c r="BL242" i="5" s="1"/>
  <c r="BM1266" i="5"/>
  <c r="BM1269" i="5" s="1"/>
  <c r="BL1271" i="5"/>
  <c r="BL227" i="5" s="1"/>
  <c r="BL228" i="5" s="1"/>
  <c r="AW1336" i="5"/>
  <c r="AW1428" i="5" s="1"/>
  <c r="AV1337" i="5"/>
  <c r="AV1429" i="5" s="1"/>
  <c r="AU1338" i="5"/>
  <c r="AU1430" i="5" s="1"/>
  <c r="AR1339" i="5"/>
  <c r="AR1431" i="5" s="1"/>
  <c r="AO1341" i="5"/>
  <c r="AO1433" i="5" s="1"/>
  <c r="AP1340" i="5"/>
  <c r="AP1432" i="5" s="1"/>
  <c r="BZ1484" i="5"/>
  <c r="CE1268" i="5"/>
  <c r="CE1484" i="5" s="1"/>
  <c r="CE1483" i="5"/>
  <c r="CD1299" i="5"/>
  <c r="CG1268" i="5"/>
  <c r="CG1484" i="5" s="1"/>
  <c r="CG1483" i="5"/>
  <c r="CF1268" i="5"/>
  <c r="CF1484" i="5" s="1"/>
  <c r="CF1483" i="5"/>
  <c r="AM1342" i="5"/>
  <c r="AM1434" i="5" s="1"/>
  <c r="AZ1335" i="5"/>
  <c r="AZ1427" i="5" s="1"/>
  <c r="AC1315" i="5"/>
  <c r="AK1343" i="5"/>
  <c r="AK1435" i="5" s="1"/>
  <c r="AI1344" i="5"/>
  <c r="AI1436" i="5" s="1"/>
  <c r="BK244" i="5"/>
  <c r="BK251" i="5" s="1"/>
  <c r="AD1418" i="5" l="1"/>
  <c r="AE1346" i="5"/>
  <c r="BL244" i="5"/>
  <c r="BL251" i="5" s="1"/>
  <c r="BL252" i="5" s="1"/>
  <c r="BL253" i="5" s="1"/>
  <c r="BN1266" i="5"/>
  <c r="BN1269" i="5" s="1"/>
  <c r="BM1271" i="5"/>
  <c r="BM227" i="5" s="1"/>
  <c r="BM228" i="5" s="1"/>
  <c r="BM1272" i="5"/>
  <c r="BM241" i="5" s="1"/>
  <c r="BM242" i="5" s="1"/>
  <c r="AX1336" i="5"/>
  <c r="AX1428" i="5" s="1"/>
  <c r="AW1337" i="5"/>
  <c r="AW1429" i="5" s="1"/>
  <c r="AV1338" i="5"/>
  <c r="AV1430" i="5" s="1"/>
  <c r="AS1339" i="5"/>
  <c r="AS1431" i="5" s="1"/>
  <c r="AP1341" i="5"/>
  <c r="AP1433" i="5" s="1"/>
  <c r="AQ1340" i="5"/>
  <c r="AQ1432" i="5" s="1"/>
  <c r="CD1301" i="5"/>
  <c r="AN1342" i="5"/>
  <c r="AN1434" i="5" s="1"/>
  <c r="AC1320" i="5"/>
  <c r="AL1343" i="5"/>
  <c r="AL1435" i="5" s="1"/>
  <c r="AJ1344" i="5"/>
  <c r="AJ1436" i="5" s="1"/>
  <c r="BK252" i="5"/>
  <c r="AH1345" i="5"/>
  <c r="AH1437" i="5" s="1"/>
  <c r="AD1322" i="5" l="1"/>
  <c r="AD1317" i="5"/>
  <c r="AD1315" i="5" s="1"/>
  <c r="BM244" i="5"/>
  <c r="BM251" i="5" s="1"/>
  <c r="BM252" i="5" s="1"/>
  <c r="BM253" i="5" s="1"/>
  <c r="AE1438" i="5"/>
  <c r="AE1326" i="5"/>
  <c r="BN1272" i="5"/>
  <c r="BN241" i="5" s="1"/>
  <c r="BN242" i="5" s="1"/>
  <c r="BN1271" i="5"/>
  <c r="BN227" i="5" s="1"/>
  <c r="BN228" i="5" s="1"/>
  <c r="BO1266" i="5"/>
  <c r="BO1269" i="5" s="1"/>
  <c r="AX1337" i="5"/>
  <c r="AX1429" i="5" s="1"/>
  <c r="AY1336" i="5"/>
  <c r="AY1428" i="5" s="1"/>
  <c r="AW1338" i="5"/>
  <c r="AW1430" i="5" s="1"/>
  <c r="AT1339" i="5"/>
  <c r="AT1431" i="5" s="1"/>
  <c r="AQ1341" i="5"/>
  <c r="AQ1433" i="5" s="1"/>
  <c r="AR1340" i="5"/>
  <c r="AR1432" i="5" s="1"/>
  <c r="CD1268" i="5"/>
  <c r="CD1483" i="5"/>
  <c r="AO1342" i="5"/>
  <c r="AO1434" i="5" s="1"/>
  <c r="AC1319" i="5"/>
  <c r="AM1343" i="5"/>
  <c r="AM1435" i="5" s="1"/>
  <c r="AK1344" i="5"/>
  <c r="AK1436" i="5" s="1"/>
  <c r="BK253" i="5"/>
  <c r="AI1345" i="5"/>
  <c r="AI1437" i="5" s="1"/>
  <c r="BN244" i="5" l="1"/>
  <c r="BN251" i="5" s="1"/>
  <c r="BN252" i="5" s="1"/>
  <c r="AE1439" i="5"/>
  <c r="AF1346" i="5"/>
  <c r="AF1438" i="5" s="1"/>
  <c r="BO1271" i="5"/>
  <c r="BO227" i="5" s="1"/>
  <c r="BO228" i="5" s="1"/>
  <c r="BO1272" i="5"/>
  <c r="BO241" i="5" s="1"/>
  <c r="BO242" i="5" s="1"/>
  <c r="BP1266" i="5"/>
  <c r="BP1269" i="5" s="1"/>
  <c r="AX1338" i="5"/>
  <c r="AX1430" i="5" s="1"/>
  <c r="AZ1336" i="5"/>
  <c r="AZ1428" i="5" s="1"/>
  <c r="AY1337" i="5"/>
  <c r="AY1429" i="5" s="1"/>
  <c r="AU1339" i="5"/>
  <c r="AU1431" i="5" s="1"/>
  <c r="AR1341" i="5"/>
  <c r="AR1433" i="5" s="1"/>
  <c r="AS1340" i="5"/>
  <c r="AS1432" i="5" s="1"/>
  <c r="CD1484" i="5"/>
  <c r="AP1342" i="5"/>
  <c r="AP1434" i="5" s="1"/>
  <c r="CK1300" i="5"/>
  <c r="CK1299" i="5" s="1"/>
  <c r="CK1301" i="5" s="1"/>
  <c r="CI1300" i="5"/>
  <c r="CI1299" i="5" s="1"/>
  <c r="CI1301" i="5" s="1"/>
  <c r="CH1300" i="5"/>
  <c r="CJ1300" i="5"/>
  <c r="CJ1299" i="5" s="1"/>
  <c r="CJ1301" i="5" s="1"/>
  <c r="AN1343" i="5"/>
  <c r="AN1435" i="5" s="1"/>
  <c r="AD1320" i="5"/>
  <c r="AL1344" i="5"/>
  <c r="AL1436" i="5" s="1"/>
  <c r="AJ1345" i="5"/>
  <c r="AJ1437" i="5" s="1"/>
  <c r="AF1347" i="5" l="1"/>
  <c r="AE1418" i="5"/>
  <c r="AG1346" i="5"/>
  <c r="AG1438" i="5" s="1"/>
  <c r="BP1271" i="5"/>
  <c r="BP227" i="5" s="1"/>
  <c r="BP228" i="5" s="1"/>
  <c r="BQ1266" i="5"/>
  <c r="BQ1269" i="5" s="1"/>
  <c r="BP1272" i="5"/>
  <c r="BP241" i="5" s="1"/>
  <c r="BP242" i="5" s="1"/>
  <c r="AZ1337" i="5"/>
  <c r="AZ1429" i="5" s="1"/>
  <c r="AY1338" i="5"/>
  <c r="AY1430" i="5" s="1"/>
  <c r="AV1339" i="5"/>
  <c r="AV1431" i="5" s="1"/>
  <c r="AT1340" i="5"/>
  <c r="AT1432" i="5" s="1"/>
  <c r="AS1341" i="5"/>
  <c r="AS1433" i="5" s="1"/>
  <c r="AQ1342" i="5"/>
  <c r="AQ1434" i="5" s="1"/>
  <c r="CK1268" i="5"/>
  <c r="CK1484" i="5" s="1"/>
  <c r="CK1483" i="5"/>
  <c r="CI1483" i="5"/>
  <c r="CI1268" i="5"/>
  <c r="CI1484" i="5" s="1"/>
  <c r="CH1299" i="5"/>
  <c r="CJ1268" i="5"/>
  <c r="CJ1484" i="5" s="1"/>
  <c r="CJ1483" i="5"/>
  <c r="AO1343" i="5"/>
  <c r="AO1435" i="5" s="1"/>
  <c r="AD1319" i="5"/>
  <c r="AM1344" i="5"/>
  <c r="AM1436" i="5" s="1"/>
  <c r="AK1345" i="5"/>
  <c r="AK1437" i="5" s="1"/>
  <c r="BN253" i="5"/>
  <c r="BO244" i="5"/>
  <c r="BO251" i="5" s="1"/>
  <c r="AE1317" i="5" l="1"/>
  <c r="AE1315" i="5" s="1"/>
  <c r="AE1320" i="5" s="1"/>
  <c r="AE1322" i="5"/>
  <c r="AF1439" i="5"/>
  <c r="AF1326" i="5"/>
  <c r="AH1346" i="5"/>
  <c r="AH1438" i="5" s="1"/>
  <c r="BP244" i="5"/>
  <c r="BP251" i="5" s="1"/>
  <c r="BP252" i="5" s="1"/>
  <c r="BP253" i="5" s="1"/>
  <c r="BQ1271" i="5"/>
  <c r="BQ227" i="5" s="1"/>
  <c r="BQ228" i="5" s="1"/>
  <c r="BQ1272" i="5"/>
  <c r="BQ241" i="5" s="1"/>
  <c r="BQ242" i="5" s="1"/>
  <c r="BR1266" i="5"/>
  <c r="BR1269" i="5" s="1"/>
  <c r="AZ1338" i="5"/>
  <c r="AZ1430" i="5" s="1"/>
  <c r="AW1339" i="5"/>
  <c r="AW1431" i="5" s="1"/>
  <c r="AU1340" i="5"/>
  <c r="AU1432" i="5" s="1"/>
  <c r="AT1341" i="5"/>
  <c r="AT1433" i="5" s="1"/>
  <c r="AR1342" i="5"/>
  <c r="AR1434" i="5" s="1"/>
  <c r="CH1301" i="5"/>
  <c r="AP1343" i="5"/>
  <c r="AP1435" i="5" s="1"/>
  <c r="CL1300" i="5"/>
  <c r="CN1300" i="5"/>
  <c r="CN1299" i="5" s="1"/>
  <c r="CN1301" i="5" s="1"/>
  <c r="CM1300" i="5"/>
  <c r="CM1299" i="5" s="1"/>
  <c r="CM1301" i="5" s="1"/>
  <c r="CO1300" i="5"/>
  <c r="CO1299" i="5" s="1"/>
  <c r="CO1301" i="5" s="1"/>
  <c r="AN1344" i="5"/>
  <c r="AN1436" i="5" s="1"/>
  <c r="AL1345" i="5"/>
  <c r="AL1437" i="5" s="1"/>
  <c r="BO252" i="5"/>
  <c r="AG1347" i="5" l="1"/>
  <c r="AG1439" i="5" s="1"/>
  <c r="AH1347" i="5" s="1"/>
  <c r="AH1439" i="5" s="1"/>
  <c r="AI1347" i="5" s="1"/>
  <c r="AF1440" i="5"/>
  <c r="AI1346" i="5"/>
  <c r="AI1438" i="5" s="1"/>
  <c r="AJ1346" i="5" s="1"/>
  <c r="AJ1438" i="5" s="1"/>
  <c r="BS1266" i="5"/>
  <c r="BS1269" i="5" s="1"/>
  <c r="BR1272" i="5"/>
  <c r="BR241" i="5" s="1"/>
  <c r="BR242" i="5" s="1"/>
  <c r="BR1271" i="5"/>
  <c r="BR227" i="5" s="1"/>
  <c r="BR228" i="5" s="1"/>
  <c r="AX1339" i="5"/>
  <c r="AX1431" i="5" s="1"/>
  <c r="AV1340" i="5"/>
  <c r="AV1432" i="5" s="1"/>
  <c r="AU1341" i="5"/>
  <c r="AU1433" i="5" s="1"/>
  <c r="AS1342" i="5"/>
  <c r="AS1434" i="5" s="1"/>
  <c r="CH1268" i="5"/>
  <c r="CH1483" i="5"/>
  <c r="AQ1343" i="5"/>
  <c r="AQ1435" i="5" s="1"/>
  <c r="CL1299" i="5"/>
  <c r="CN1268" i="5"/>
  <c r="CN1484" i="5" s="1"/>
  <c r="CN1483" i="5"/>
  <c r="CM1483" i="5"/>
  <c r="CM1268" i="5"/>
  <c r="CM1484" i="5" s="1"/>
  <c r="CO1483" i="5"/>
  <c r="CO1268" i="5"/>
  <c r="CO1484" i="5" s="1"/>
  <c r="AO1344" i="5"/>
  <c r="AO1436" i="5" s="1"/>
  <c r="AE1319" i="5"/>
  <c r="AM1345" i="5"/>
  <c r="AM1437" i="5" s="1"/>
  <c r="BO253" i="5"/>
  <c r="BQ244" i="5"/>
  <c r="BQ251" i="5" s="1"/>
  <c r="AI1439" i="5" l="1"/>
  <c r="AJ1347" i="5" s="1"/>
  <c r="AJ1439" i="5" s="1"/>
  <c r="AK1347" i="5" s="1"/>
  <c r="AG1348" i="5"/>
  <c r="AF1418" i="5"/>
  <c r="AK1346" i="5"/>
  <c r="AK1438" i="5" s="1"/>
  <c r="AL1346" i="5" s="1"/>
  <c r="AL1438" i="5" s="1"/>
  <c r="AM1346" i="5" s="1"/>
  <c r="AM1438" i="5" s="1"/>
  <c r="BR244" i="5"/>
  <c r="BR251" i="5" s="1"/>
  <c r="BR252" i="5" s="1"/>
  <c r="BR253" i="5" s="1"/>
  <c r="BS1271" i="5"/>
  <c r="BS227" i="5" s="1"/>
  <c r="BS228" i="5" s="1"/>
  <c r="BS1272" i="5"/>
  <c r="BS241" i="5" s="1"/>
  <c r="BS242" i="5" s="1"/>
  <c r="BT1266" i="5"/>
  <c r="BT1269" i="5" s="1"/>
  <c r="AY1339" i="5"/>
  <c r="AY1431" i="5" s="1"/>
  <c r="AW1340" i="5"/>
  <c r="AW1432" i="5" s="1"/>
  <c r="AV1341" i="5"/>
  <c r="AV1433" i="5" s="1"/>
  <c r="AT1342" i="5"/>
  <c r="AT1434" i="5" s="1"/>
  <c r="CH1484" i="5"/>
  <c r="AR1343" i="5"/>
  <c r="AR1435" i="5" s="1"/>
  <c r="CL1301" i="5"/>
  <c r="AP1344" i="5"/>
  <c r="AP1436" i="5" s="1"/>
  <c r="CS1300" i="5"/>
  <c r="CS1299" i="5" s="1"/>
  <c r="CS1301" i="5" s="1"/>
  <c r="CQ1300" i="5"/>
  <c r="CQ1299" i="5" s="1"/>
  <c r="CQ1301" i="5" s="1"/>
  <c r="CP1300" i="5"/>
  <c r="CR1300" i="5"/>
  <c r="CR1299" i="5" s="1"/>
  <c r="CR1301" i="5" s="1"/>
  <c r="AN1345" i="5"/>
  <c r="AN1437" i="5" s="1"/>
  <c r="BQ252" i="5"/>
  <c r="AK1439" i="5" l="1"/>
  <c r="AL1347" i="5" s="1"/>
  <c r="AL1439" i="5" s="1"/>
  <c r="AG1326" i="5"/>
  <c r="AG1440" i="5"/>
  <c r="AF1322" i="5"/>
  <c r="AF1317" i="5"/>
  <c r="AF1315" i="5" s="1"/>
  <c r="BT1271" i="5"/>
  <c r="BT227" i="5" s="1"/>
  <c r="BT228" i="5" s="1"/>
  <c r="BT1272" i="5"/>
  <c r="BT241" i="5" s="1"/>
  <c r="BT242" i="5" s="1"/>
  <c r="BU1266" i="5"/>
  <c r="BU1269" i="5" s="1"/>
  <c r="AZ1339" i="5"/>
  <c r="AZ1431" i="5" s="1"/>
  <c r="AW1341" i="5"/>
  <c r="AW1433" i="5" s="1"/>
  <c r="AX1340" i="5"/>
  <c r="AX1432" i="5" s="1"/>
  <c r="AU1342" i="5"/>
  <c r="AU1434" i="5" s="1"/>
  <c r="AS1343" i="5"/>
  <c r="AS1435" i="5" s="1"/>
  <c r="CL1268" i="5"/>
  <c r="CL1483" i="5"/>
  <c r="AQ1344" i="5"/>
  <c r="AQ1436" i="5" s="1"/>
  <c r="CS1268" i="5"/>
  <c r="CS1484" i="5" s="1"/>
  <c r="CS1483" i="5"/>
  <c r="CQ1268" i="5"/>
  <c r="CQ1484" i="5" s="1"/>
  <c r="CQ1483" i="5"/>
  <c r="CP1299" i="5"/>
  <c r="CR1268" i="5"/>
  <c r="CR1484" i="5" s="1"/>
  <c r="CR1483" i="5"/>
  <c r="AN1346" i="5"/>
  <c r="AN1438" i="5" s="1"/>
  <c r="AO1345" i="5"/>
  <c r="AO1437" i="5" s="1"/>
  <c r="BQ253" i="5"/>
  <c r="BS244" i="5"/>
  <c r="BS251" i="5" s="1"/>
  <c r="AG1441" i="5" l="1"/>
  <c r="AH1348" i="5"/>
  <c r="AH1440" i="5" s="1"/>
  <c r="AI1348" i="5" s="1"/>
  <c r="AI1440" i="5" s="1"/>
  <c r="BU1271" i="5"/>
  <c r="BU227" i="5" s="1"/>
  <c r="BU228" i="5" s="1"/>
  <c r="BU1272" i="5"/>
  <c r="BU241" i="5" s="1"/>
  <c r="BU242" i="5" s="1"/>
  <c r="BV1266" i="5"/>
  <c r="BV1269" i="5" s="1"/>
  <c r="AY1340" i="5"/>
  <c r="AY1432" i="5" s="1"/>
  <c r="AX1341" i="5"/>
  <c r="AX1433" i="5" s="1"/>
  <c r="AV1342" i="5"/>
  <c r="AV1434" i="5" s="1"/>
  <c r="AT1343" i="5"/>
  <c r="AT1435" i="5" s="1"/>
  <c r="CL1484" i="5"/>
  <c r="AR1344" i="5"/>
  <c r="AR1436" i="5" s="1"/>
  <c r="CP1301" i="5"/>
  <c r="AO1346" i="5"/>
  <c r="AO1438" i="5" s="1"/>
  <c r="AP1345" i="5"/>
  <c r="AP1437" i="5" s="1"/>
  <c r="AF1320" i="5"/>
  <c r="AM1347" i="5"/>
  <c r="AM1439" i="5" s="1"/>
  <c r="BS252" i="5"/>
  <c r="BT244" i="5"/>
  <c r="BT251" i="5" s="1"/>
  <c r="AH1349" i="5" l="1"/>
  <c r="AG1418" i="5"/>
  <c r="AJ1348" i="5"/>
  <c r="AJ1440" i="5" s="1"/>
  <c r="AK1348" i="5" s="1"/>
  <c r="AK1440" i="5" s="1"/>
  <c r="AL1348" i="5" s="1"/>
  <c r="AL1440" i="5" s="1"/>
  <c r="BW1266" i="5"/>
  <c r="BW1269" i="5" s="1"/>
  <c r="BV1272" i="5"/>
  <c r="BV241" i="5" s="1"/>
  <c r="BV242" i="5" s="1"/>
  <c r="BV1271" i="5"/>
  <c r="BV227" i="5" s="1"/>
  <c r="BV228" i="5" s="1"/>
  <c r="AY1341" i="5"/>
  <c r="AY1433" i="5" s="1"/>
  <c r="AZ1340" i="5"/>
  <c r="AZ1432" i="5" s="1"/>
  <c r="AW1342" i="5"/>
  <c r="AW1434" i="5" s="1"/>
  <c r="AU1343" i="5"/>
  <c r="AU1435" i="5" s="1"/>
  <c r="AS1344" i="5"/>
  <c r="AS1436" i="5" s="1"/>
  <c r="CP1268" i="5"/>
  <c r="CP1483" i="5"/>
  <c r="AP1346" i="5"/>
  <c r="AP1438" i="5" s="1"/>
  <c r="AQ1345" i="5"/>
  <c r="AQ1437" i="5" s="1"/>
  <c r="AF1319" i="5"/>
  <c r="AN1347" i="5"/>
  <c r="AN1439" i="5" s="1"/>
  <c r="BS253" i="5"/>
  <c r="BU244" i="5"/>
  <c r="BU251" i="5" s="1"/>
  <c r="BU252" i="5" s="1"/>
  <c r="BU253" i="5" s="1"/>
  <c r="BT252" i="5"/>
  <c r="BT253" i="5" s="1"/>
  <c r="AH1441" i="5" l="1"/>
  <c r="AH1326" i="5"/>
  <c r="AG1317" i="5"/>
  <c r="AG1315" i="5" s="1"/>
  <c r="AG1320" i="5" s="1"/>
  <c r="AG1322" i="5"/>
  <c r="BV244" i="5"/>
  <c r="BV251" i="5" s="1"/>
  <c r="BV252" i="5" s="1"/>
  <c r="AM1348" i="5"/>
  <c r="AM1440" i="5" s="1"/>
  <c r="AN1348" i="5" s="1"/>
  <c r="AN1440" i="5" s="1"/>
  <c r="BW1271" i="5"/>
  <c r="BW227" i="5" s="1"/>
  <c r="BW228" i="5" s="1"/>
  <c r="BX1266" i="5"/>
  <c r="BX1269" i="5" s="1"/>
  <c r="BW1272" i="5"/>
  <c r="BW241" i="5" s="1"/>
  <c r="BW242" i="5" s="1"/>
  <c r="AZ1341" i="5"/>
  <c r="AZ1433" i="5" s="1"/>
  <c r="AX1342" i="5"/>
  <c r="AX1434" i="5" s="1"/>
  <c r="AV1343" i="5"/>
  <c r="AV1435" i="5" s="1"/>
  <c r="AT1344" i="5"/>
  <c r="AT1436" i="5" s="1"/>
  <c r="CP1484" i="5"/>
  <c r="AQ1346" i="5"/>
  <c r="AQ1438" i="5" s="1"/>
  <c r="AR1345" i="5"/>
  <c r="AR1437" i="5" s="1"/>
  <c r="CU1300" i="5"/>
  <c r="CU1299" i="5" s="1"/>
  <c r="CU1301" i="5" s="1"/>
  <c r="CV1300" i="5"/>
  <c r="CV1299" i="5" s="1"/>
  <c r="CV1301" i="5" s="1"/>
  <c r="CT1300" i="5"/>
  <c r="CW1300" i="5"/>
  <c r="CW1299" i="5" s="1"/>
  <c r="CW1301" i="5" s="1"/>
  <c r="AO1347" i="5"/>
  <c r="AO1439" i="5" s="1"/>
  <c r="AI1349" i="5" l="1"/>
  <c r="AI1441" i="5" s="1"/>
  <c r="AJ1349" i="5" s="1"/>
  <c r="AJ1441" i="5" s="1"/>
  <c r="AK1349" i="5" s="1"/>
  <c r="AK1441" i="5" s="1"/>
  <c r="AH1442" i="5"/>
  <c r="BW244" i="5"/>
  <c r="BW251" i="5" s="1"/>
  <c r="BW252" i="5" s="1"/>
  <c r="BW253" i="5" s="1"/>
  <c r="BX1271" i="5"/>
  <c r="BX227" i="5" s="1"/>
  <c r="BX228" i="5" s="1"/>
  <c r="BY1266" i="5"/>
  <c r="BY1269" i="5" s="1"/>
  <c r="BX1272" i="5"/>
  <c r="BX241" i="5" s="1"/>
  <c r="BX242" i="5" s="1"/>
  <c r="AY1342" i="5"/>
  <c r="AY1434" i="5" s="1"/>
  <c r="AW1343" i="5"/>
  <c r="AW1435" i="5" s="1"/>
  <c r="AU1344" i="5"/>
  <c r="AU1436" i="5" s="1"/>
  <c r="AR1346" i="5"/>
  <c r="AR1438" i="5" s="1"/>
  <c r="AS1345" i="5"/>
  <c r="AS1437" i="5" s="1"/>
  <c r="CU1483" i="5"/>
  <c r="CU1268" i="5"/>
  <c r="CU1484" i="5" s="1"/>
  <c r="CV1268" i="5"/>
  <c r="CV1484" i="5" s="1"/>
  <c r="CV1483" i="5"/>
  <c r="CT1299" i="5"/>
  <c r="CW1483" i="5"/>
  <c r="CW1268" i="5"/>
  <c r="CW1484" i="5" s="1"/>
  <c r="AG1319" i="5"/>
  <c r="AO1348" i="5"/>
  <c r="AO1440" i="5" s="1"/>
  <c r="AP1347" i="5"/>
  <c r="AP1439" i="5" s="1"/>
  <c r="BV253" i="5"/>
  <c r="AH1418" i="5" l="1"/>
  <c r="AH1317" i="5" s="1"/>
  <c r="AI1350" i="5"/>
  <c r="BY1271" i="5"/>
  <c r="BY227" i="5" s="1"/>
  <c r="BY228" i="5" s="1"/>
  <c r="BZ1266" i="5"/>
  <c r="BZ1269" i="5" s="1"/>
  <c r="BY1272" i="5"/>
  <c r="BY241" i="5" s="1"/>
  <c r="BY242" i="5" s="1"/>
  <c r="AZ1342" i="5"/>
  <c r="AZ1434" i="5" s="1"/>
  <c r="AX1343" i="5"/>
  <c r="AX1435" i="5" s="1"/>
  <c r="AV1344" i="5"/>
  <c r="AV1436" i="5" s="1"/>
  <c r="AS1346" i="5"/>
  <c r="AS1438" i="5" s="1"/>
  <c r="AT1345" i="5"/>
  <c r="AT1437" i="5" s="1"/>
  <c r="CT1301" i="5"/>
  <c r="DA1300" i="5"/>
  <c r="DA1299" i="5" s="1"/>
  <c r="DA1301" i="5" s="1"/>
  <c r="CY1300" i="5"/>
  <c r="CY1299" i="5" s="1"/>
  <c r="CY1301" i="5" s="1"/>
  <c r="CX1300" i="5"/>
  <c r="CZ1300" i="5"/>
  <c r="CZ1299" i="5" s="1"/>
  <c r="CZ1301" i="5" s="1"/>
  <c r="AH1322" i="5"/>
  <c r="AP1348" i="5"/>
  <c r="AP1440" i="5" s="1"/>
  <c r="AQ1347" i="5"/>
  <c r="AQ1439" i="5" s="1"/>
  <c r="AL1349" i="5"/>
  <c r="AL1441" i="5" s="1"/>
  <c r="BX244" i="5"/>
  <c r="BX251" i="5" s="1"/>
  <c r="AI1326" i="5" l="1"/>
  <c r="AI1442" i="5"/>
  <c r="AJ1350" i="5" s="1"/>
  <c r="AJ1442" i="5" s="1"/>
  <c r="BY244" i="5"/>
  <c r="BY251" i="5" s="1"/>
  <c r="BY252" i="5" s="1"/>
  <c r="BY253" i="5" s="1"/>
  <c r="CA1266" i="5"/>
  <c r="CA1269" i="5" s="1"/>
  <c r="BZ1272" i="5"/>
  <c r="BZ241" i="5" s="1"/>
  <c r="BZ242" i="5" s="1"/>
  <c r="BZ1271" i="5"/>
  <c r="BZ227" i="5" s="1"/>
  <c r="BZ228" i="5" s="1"/>
  <c r="AY1343" i="5"/>
  <c r="AY1435" i="5" s="1"/>
  <c r="AW1344" i="5"/>
  <c r="AW1436" i="5" s="1"/>
  <c r="AT1346" i="5"/>
  <c r="AT1438" i="5" s="1"/>
  <c r="AU1345" i="5"/>
  <c r="AU1437" i="5" s="1"/>
  <c r="CT1268" i="5"/>
  <c r="CT1483" i="5"/>
  <c r="DA1268" i="5"/>
  <c r="DA1484" i="5" s="1"/>
  <c r="DA1483" i="5"/>
  <c r="CY1483" i="5"/>
  <c r="CY1268" i="5"/>
  <c r="CY1484" i="5" s="1"/>
  <c r="CX1299" i="5"/>
  <c r="CZ1268" i="5"/>
  <c r="CZ1484" i="5" s="1"/>
  <c r="CZ1483" i="5"/>
  <c r="AH1315" i="5"/>
  <c r="AQ1348" i="5"/>
  <c r="AQ1440" i="5" s="1"/>
  <c r="AR1347" i="5"/>
  <c r="AR1439" i="5" s="1"/>
  <c r="AM1349" i="5"/>
  <c r="AM1441" i="5" s="1"/>
  <c r="BX252" i="5"/>
  <c r="AI1443" i="5" l="1"/>
  <c r="BZ244" i="5"/>
  <c r="BZ251" i="5" s="1"/>
  <c r="BZ252" i="5" s="1"/>
  <c r="BZ253" i="5" s="1"/>
  <c r="CA1271" i="5"/>
  <c r="CA227" i="5" s="1"/>
  <c r="CA228" i="5" s="1"/>
  <c r="CA1272" i="5"/>
  <c r="CA241" i="5" s="1"/>
  <c r="CA242" i="5" s="1"/>
  <c r="CB1266" i="5"/>
  <c r="CB1269" i="5" s="1"/>
  <c r="AZ1343" i="5"/>
  <c r="AZ1435" i="5" s="1"/>
  <c r="AX1344" i="5"/>
  <c r="AX1436" i="5" s="1"/>
  <c r="AU1346" i="5"/>
  <c r="AU1438" i="5" s="1"/>
  <c r="AV1345" i="5"/>
  <c r="AV1437" i="5" s="1"/>
  <c r="CT1484" i="5"/>
  <c r="CX1301" i="5"/>
  <c r="AH1320" i="5"/>
  <c r="AR1348" i="5"/>
  <c r="AR1440" i="5" s="1"/>
  <c r="AS1347" i="5"/>
  <c r="AS1439" i="5" s="1"/>
  <c r="AN1349" i="5"/>
  <c r="AN1441" i="5" s="1"/>
  <c r="BX253" i="5"/>
  <c r="AJ1351" i="5"/>
  <c r="AI1418" i="5"/>
  <c r="AK1350" i="5"/>
  <c r="AK1442" i="5" s="1"/>
  <c r="CA244" i="5" l="1"/>
  <c r="CA251" i="5" s="1"/>
  <c r="CA252" i="5" s="1"/>
  <c r="CC1266" i="5"/>
  <c r="CC1269" i="5" s="1"/>
  <c r="CB1271" i="5"/>
  <c r="CB227" i="5" s="1"/>
  <c r="CB228" i="5" s="1"/>
  <c r="CB1272" i="5"/>
  <c r="CB241" i="5" s="1"/>
  <c r="CB242" i="5" s="1"/>
  <c r="AY1344" i="5"/>
  <c r="AY1436" i="5" s="1"/>
  <c r="AV1346" i="5"/>
  <c r="AV1438" i="5" s="1"/>
  <c r="AW1345" i="5"/>
  <c r="AW1437" i="5" s="1"/>
  <c r="CX1268" i="5"/>
  <c r="CX1483" i="5"/>
  <c r="AH1319" i="5"/>
  <c r="AS1348" i="5"/>
  <c r="AS1440" i="5" s="1"/>
  <c r="AT1347" i="5"/>
  <c r="AT1439" i="5" s="1"/>
  <c r="AO1349" i="5"/>
  <c r="AO1441" i="5" s="1"/>
  <c r="AI1322" i="5"/>
  <c r="AI1317" i="5"/>
  <c r="AJ1326" i="5"/>
  <c r="AJ1443" i="5"/>
  <c r="AL1350" i="5"/>
  <c r="AL1442" i="5" s="1"/>
  <c r="AM1350" i="5" s="1"/>
  <c r="AM1442" i="5" s="1"/>
  <c r="AN1350" i="5" s="1"/>
  <c r="AN1442" i="5" s="1"/>
  <c r="CB244" i="5" l="1"/>
  <c r="CB251" i="5" s="1"/>
  <c r="CB252" i="5" s="1"/>
  <c r="CB253" i="5" s="1"/>
  <c r="CC1271" i="5"/>
  <c r="CC227" i="5" s="1"/>
  <c r="CC228" i="5" s="1"/>
  <c r="CD1266" i="5"/>
  <c r="CD1269" i="5" s="1"/>
  <c r="CC1272" i="5"/>
  <c r="CC241" i="5" s="1"/>
  <c r="CC242" i="5" s="1"/>
  <c r="AZ1344" i="5"/>
  <c r="AZ1436" i="5" s="1"/>
  <c r="AW1346" i="5"/>
  <c r="AW1438" i="5" s="1"/>
  <c r="AX1345" i="5"/>
  <c r="AX1437" i="5" s="1"/>
  <c r="CX1484" i="5"/>
  <c r="DB1300" i="5"/>
  <c r="DE1300" i="5"/>
  <c r="DE1299" i="5" s="1"/>
  <c r="DE1301" i="5" s="1"/>
  <c r="DC1300" i="5"/>
  <c r="DC1299" i="5" s="1"/>
  <c r="DC1301" i="5" s="1"/>
  <c r="DD1300" i="5"/>
  <c r="DD1299" i="5" s="1"/>
  <c r="DD1301" i="5" s="1"/>
  <c r="AT1348" i="5"/>
  <c r="AT1440" i="5" s="1"/>
  <c r="AU1347" i="5"/>
  <c r="AU1439" i="5" s="1"/>
  <c r="AP1349" i="5"/>
  <c r="AP1441" i="5" s="1"/>
  <c r="AI1315" i="5"/>
  <c r="CA253" i="5"/>
  <c r="AK1351" i="5"/>
  <c r="AK1443" i="5" s="1"/>
  <c r="AL1351" i="5" s="1"/>
  <c r="AL1443" i="5" s="1"/>
  <c r="AJ1444" i="5"/>
  <c r="AO1350" i="5"/>
  <c r="AO1442" i="5" s="1"/>
  <c r="CE1266" i="5" l="1"/>
  <c r="CE1269" i="5" s="1"/>
  <c r="CD1272" i="5"/>
  <c r="CD241" i="5" s="1"/>
  <c r="CD242" i="5" s="1"/>
  <c r="CD1271" i="5"/>
  <c r="CD227" i="5" s="1"/>
  <c r="CD228" i="5" s="1"/>
  <c r="AX1346" i="5"/>
  <c r="AX1438" i="5" s="1"/>
  <c r="AY1345" i="5"/>
  <c r="AY1437" i="5" s="1"/>
  <c r="DB1299" i="5"/>
  <c r="DE1483" i="5"/>
  <c r="DE1268" i="5"/>
  <c r="DE1484" i="5" s="1"/>
  <c r="DC1268" i="5"/>
  <c r="DC1484" i="5" s="1"/>
  <c r="DC1483" i="5"/>
  <c r="DD1268" i="5"/>
  <c r="DD1484" i="5" s="1"/>
  <c r="DD1483" i="5"/>
  <c r="AU1348" i="5"/>
  <c r="AU1440" i="5" s="1"/>
  <c r="AV1347" i="5"/>
  <c r="AV1439" i="5" s="1"/>
  <c r="AP1350" i="5"/>
  <c r="AP1442" i="5" s="1"/>
  <c r="AQ1349" i="5"/>
  <c r="AQ1441" i="5" s="1"/>
  <c r="AI1320" i="5"/>
  <c r="AK1352" i="5"/>
  <c r="AJ1418" i="5"/>
  <c r="CC244" i="5"/>
  <c r="CC251" i="5" s="1"/>
  <c r="AM1351" i="5"/>
  <c r="AM1443" i="5" s="1"/>
  <c r="CE1271" i="5" l="1"/>
  <c r="CE227" i="5" s="1"/>
  <c r="CE228" i="5" s="1"/>
  <c r="CE1272" i="5"/>
  <c r="CE241" i="5" s="1"/>
  <c r="CE242" i="5" s="1"/>
  <c r="CF1266" i="5"/>
  <c r="CF1269" i="5" s="1"/>
  <c r="AY1346" i="5"/>
  <c r="AY1438" i="5" s="1"/>
  <c r="AZ1345" i="5"/>
  <c r="AZ1437" i="5" s="1"/>
  <c r="DB1301" i="5"/>
  <c r="AV1348" i="5"/>
  <c r="AV1440" i="5" s="1"/>
  <c r="AW1347" i="5"/>
  <c r="AW1439" i="5" s="1"/>
  <c r="AQ1350" i="5"/>
  <c r="AQ1442" i="5" s="1"/>
  <c r="AR1349" i="5"/>
  <c r="AR1441" i="5" s="1"/>
  <c r="AI1319" i="5"/>
  <c r="AK1444" i="5"/>
  <c r="AK1326" i="5"/>
  <c r="AJ1322" i="5"/>
  <c r="AJ1317" i="5"/>
  <c r="CC252" i="5"/>
  <c r="AN1351" i="5"/>
  <c r="AN1443" i="5" s="1"/>
  <c r="CD244" i="5"/>
  <c r="CD251" i="5" s="1"/>
  <c r="CD252" i="5" s="1"/>
  <c r="CD253" i="5" s="1"/>
  <c r="CE244" i="5" l="1"/>
  <c r="CE251" i="5" s="1"/>
  <c r="CE252" i="5" s="1"/>
  <c r="CE253" i="5" s="1"/>
  <c r="CF1271" i="5"/>
  <c r="CF227" i="5" s="1"/>
  <c r="CF228" i="5" s="1"/>
  <c r="CF1272" i="5"/>
  <c r="CF241" i="5" s="1"/>
  <c r="CF242" i="5" s="1"/>
  <c r="CG1266" i="5"/>
  <c r="CG1269" i="5" s="1"/>
  <c r="AZ1346" i="5"/>
  <c r="AZ1438" i="5" s="1"/>
  <c r="DB1268" i="5"/>
  <c r="DB1483" i="5"/>
  <c r="AW1348" i="5"/>
  <c r="AW1440" i="5" s="1"/>
  <c r="AX1347" i="5"/>
  <c r="AX1439" i="5" s="1"/>
  <c r="AR1350" i="5"/>
  <c r="AR1442" i="5" s="1"/>
  <c r="AS1349" i="5"/>
  <c r="AS1441" i="5" s="1"/>
  <c r="DF1300" i="5"/>
  <c r="DI1300" i="5"/>
  <c r="DI1299" i="5" s="1"/>
  <c r="DI1301" i="5" s="1"/>
  <c r="DH1300" i="5"/>
  <c r="DH1299" i="5" s="1"/>
  <c r="DH1301" i="5" s="1"/>
  <c r="DG1300" i="5"/>
  <c r="DG1299" i="5" s="1"/>
  <c r="DG1301" i="5" s="1"/>
  <c r="AL1352" i="5"/>
  <c r="AL1444" i="5" s="1"/>
  <c r="AM1352" i="5" s="1"/>
  <c r="AM1444" i="5" s="1"/>
  <c r="AN1352" i="5" s="1"/>
  <c r="AN1444" i="5" s="1"/>
  <c r="AK1445" i="5"/>
  <c r="AJ1315" i="5"/>
  <c r="CC253" i="5"/>
  <c r="AO1351" i="5"/>
  <c r="AO1443" i="5" s="1"/>
  <c r="CF244" i="5" l="1"/>
  <c r="CF251" i="5" s="1"/>
  <c r="CF252" i="5" s="1"/>
  <c r="CF253" i="5" s="1"/>
  <c r="CH1266" i="5"/>
  <c r="CH1269" i="5" s="1"/>
  <c r="CG1271" i="5"/>
  <c r="CG227" i="5" s="1"/>
  <c r="CG228" i="5" s="1"/>
  <c r="CG1272" i="5"/>
  <c r="CG241" i="5" s="1"/>
  <c r="CG242" i="5" s="1"/>
  <c r="DB1484" i="5"/>
  <c r="AX1348" i="5"/>
  <c r="AX1440" i="5" s="1"/>
  <c r="AY1347" i="5"/>
  <c r="AY1439" i="5" s="1"/>
  <c r="AS1350" i="5"/>
  <c r="AS1442" i="5" s="1"/>
  <c r="AT1349" i="5"/>
  <c r="AT1441" i="5" s="1"/>
  <c r="DF1299" i="5"/>
  <c r="DI1268" i="5"/>
  <c r="DI1484" i="5" s="1"/>
  <c r="DI1483" i="5"/>
  <c r="DH1483" i="5"/>
  <c r="DH1268" i="5"/>
  <c r="DH1484" i="5" s="1"/>
  <c r="DG1268" i="5"/>
  <c r="DG1484" i="5" s="1"/>
  <c r="DG1483" i="5"/>
  <c r="AL1353" i="5"/>
  <c r="AK1418" i="5"/>
  <c r="AJ1320" i="5"/>
  <c r="AP1351" i="5"/>
  <c r="AP1443" i="5" s="1"/>
  <c r="AO1352" i="5"/>
  <c r="AO1444" i="5" s="1"/>
  <c r="CG244" i="5" l="1"/>
  <c r="CG251" i="5" s="1"/>
  <c r="CG252" i="5" s="1"/>
  <c r="CH1271" i="5"/>
  <c r="CH227" i="5" s="1"/>
  <c r="CH228" i="5" s="1"/>
  <c r="CI1266" i="5"/>
  <c r="CI1269" i="5" s="1"/>
  <c r="CH1272" i="5"/>
  <c r="CH241" i="5" s="1"/>
  <c r="CH242" i="5" s="1"/>
  <c r="AY1348" i="5"/>
  <c r="AY1440" i="5" s="1"/>
  <c r="AZ1347" i="5"/>
  <c r="AZ1439" i="5" s="1"/>
  <c r="AT1350" i="5"/>
  <c r="AT1442" i="5" s="1"/>
  <c r="AU1349" i="5"/>
  <c r="AU1441" i="5" s="1"/>
  <c r="DF1301" i="5"/>
  <c r="AL1445" i="5"/>
  <c r="AL1326" i="5"/>
  <c r="AK1322" i="5"/>
  <c r="AK1317" i="5"/>
  <c r="AJ1319" i="5"/>
  <c r="AP1352" i="5"/>
  <c r="AP1444" i="5" s="1"/>
  <c r="AQ1351" i="5"/>
  <c r="AQ1443" i="5" s="1"/>
  <c r="CI1271" i="5" l="1"/>
  <c r="CI227" i="5" s="1"/>
  <c r="CI228" i="5" s="1"/>
  <c r="CJ1266" i="5"/>
  <c r="CJ1269" i="5" s="1"/>
  <c r="CI1272" i="5"/>
  <c r="CI241" i="5" s="1"/>
  <c r="CI242" i="5" s="1"/>
  <c r="CG253" i="5"/>
  <c r="AZ1348" i="5"/>
  <c r="AZ1440" i="5" s="1"/>
  <c r="AU1350" i="5"/>
  <c r="AU1442" i="5" s="1"/>
  <c r="AV1349" i="5"/>
  <c r="AV1441" i="5" s="1"/>
  <c r="DF1268" i="5"/>
  <c r="DF1483" i="5"/>
  <c r="AM1353" i="5"/>
  <c r="AM1445" i="5" s="1"/>
  <c r="AL1446" i="5"/>
  <c r="AK1315" i="5"/>
  <c r="DM1300" i="5"/>
  <c r="DM1299" i="5" s="1"/>
  <c r="DM1301" i="5" s="1"/>
  <c r="DJ1300" i="5"/>
  <c r="DK1300" i="5"/>
  <c r="DK1299" i="5" s="1"/>
  <c r="DK1301" i="5" s="1"/>
  <c r="DL1300" i="5"/>
  <c r="DL1299" i="5" s="1"/>
  <c r="DL1301" i="5" s="1"/>
  <c r="AQ1352" i="5"/>
  <c r="AQ1444" i="5" s="1"/>
  <c r="AR1351" i="5"/>
  <c r="AR1443" i="5" s="1"/>
  <c r="CH244" i="5"/>
  <c r="CH251" i="5" s="1"/>
  <c r="CI244" i="5" l="1"/>
  <c r="CI251" i="5" s="1"/>
  <c r="CI252" i="5" s="1"/>
  <c r="CI253" i="5" s="1"/>
  <c r="AN1353" i="5"/>
  <c r="AN1445" i="5" s="1"/>
  <c r="AO1353" i="5" s="1"/>
  <c r="AO1445" i="5" s="1"/>
  <c r="CJ1271" i="5"/>
  <c r="CJ227" i="5" s="1"/>
  <c r="CJ228" i="5" s="1"/>
  <c r="CK1266" i="5"/>
  <c r="CK1269" i="5" s="1"/>
  <c r="CJ1272" i="5"/>
  <c r="CJ241" i="5" s="1"/>
  <c r="CJ242" i="5" s="1"/>
  <c r="AV1350" i="5"/>
  <c r="AV1442" i="5" s="1"/>
  <c r="AW1349" i="5"/>
  <c r="AW1441" i="5" s="1"/>
  <c r="DF1484" i="5"/>
  <c r="AL1418" i="5"/>
  <c r="AM1354" i="5"/>
  <c r="AK1320" i="5"/>
  <c r="DM1483" i="5"/>
  <c r="DM1268" i="5"/>
  <c r="DM1484" i="5" s="1"/>
  <c r="DJ1299" i="5"/>
  <c r="DK1483" i="5"/>
  <c r="DK1268" i="5"/>
  <c r="DK1484" i="5" s="1"/>
  <c r="DL1268" i="5"/>
  <c r="DL1484" i="5" s="1"/>
  <c r="DL1483" i="5"/>
  <c r="AR1352" i="5"/>
  <c r="AR1444" i="5" s="1"/>
  <c r="AS1351" i="5"/>
  <c r="AS1443" i="5" s="1"/>
  <c r="CH252" i="5"/>
  <c r="AP1353" i="5" l="1"/>
  <c r="AP1445" i="5" s="1"/>
  <c r="AQ1353" i="5" s="1"/>
  <c r="AQ1445" i="5" s="1"/>
  <c r="AR1353" i="5" s="1"/>
  <c r="AR1445" i="5" s="1"/>
  <c r="CK1271" i="5"/>
  <c r="CK227" i="5" s="1"/>
  <c r="CK228" i="5" s="1"/>
  <c r="CK1272" i="5"/>
  <c r="CK241" i="5" s="1"/>
  <c r="CK242" i="5" s="1"/>
  <c r="CL1266" i="5"/>
  <c r="CL1269" i="5" s="1"/>
  <c r="AW1350" i="5"/>
  <c r="AW1442" i="5" s="1"/>
  <c r="AX1349" i="5"/>
  <c r="AX1441" i="5" s="1"/>
  <c r="AL1322" i="5"/>
  <c r="AL1317" i="5"/>
  <c r="AK1319" i="5"/>
  <c r="DJ1301" i="5"/>
  <c r="AS1352" i="5"/>
  <c r="AS1444" i="5" s="1"/>
  <c r="AT1351" i="5"/>
  <c r="AT1443" i="5" s="1"/>
  <c r="CH253" i="5"/>
  <c r="CJ244" i="5"/>
  <c r="CJ251" i="5" s="1"/>
  <c r="AM1326" i="5"/>
  <c r="AM1446" i="5"/>
  <c r="CM1266" i="5" l="1"/>
  <c r="CM1269" i="5" s="1"/>
  <c r="CL1272" i="5"/>
  <c r="CL241" i="5" s="1"/>
  <c r="CL242" i="5" s="1"/>
  <c r="CL1271" i="5"/>
  <c r="CL227" i="5" s="1"/>
  <c r="CL228" i="5" s="1"/>
  <c r="AX1350" i="5"/>
  <c r="AX1442" i="5" s="1"/>
  <c r="AY1349" i="5"/>
  <c r="AY1441" i="5" s="1"/>
  <c r="AL1315" i="5"/>
  <c r="DN1300" i="5"/>
  <c r="DO1300" i="5"/>
  <c r="DO1299" i="5" s="1"/>
  <c r="DO1301" i="5" s="1"/>
  <c r="DP1300" i="5"/>
  <c r="DP1299" i="5" s="1"/>
  <c r="DP1301" i="5" s="1"/>
  <c r="DQ1300" i="5"/>
  <c r="DQ1299" i="5" s="1"/>
  <c r="DQ1301" i="5" s="1"/>
  <c r="DJ1268" i="5"/>
  <c r="DJ1483" i="5"/>
  <c r="AT1352" i="5"/>
  <c r="AT1444" i="5" s="1"/>
  <c r="AU1351" i="5"/>
  <c r="AU1443" i="5" s="1"/>
  <c r="CJ252" i="5"/>
  <c r="AN1354" i="5"/>
  <c r="AN1446" i="5" s="1"/>
  <c r="AO1354" i="5" s="1"/>
  <c r="AO1446" i="5" s="1"/>
  <c r="AP1354" i="5" s="1"/>
  <c r="AP1446" i="5" s="1"/>
  <c r="AQ1354" i="5" s="1"/>
  <c r="AQ1446" i="5" s="1"/>
  <c r="AM1447" i="5"/>
  <c r="CK244" i="5"/>
  <c r="CK251" i="5" s="1"/>
  <c r="CK252" i="5" s="1"/>
  <c r="CK253" i="5" s="1"/>
  <c r="AS1353" i="5"/>
  <c r="AS1445" i="5" s="1"/>
  <c r="CL244" i="5" l="1"/>
  <c r="CL251" i="5" s="1"/>
  <c r="CL252" i="5" s="1"/>
  <c r="CL253" i="5" s="1"/>
  <c r="CM1271" i="5"/>
  <c r="CM227" i="5" s="1"/>
  <c r="CM228" i="5" s="1"/>
  <c r="CM1272" i="5"/>
  <c r="CM241" i="5" s="1"/>
  <c r="CM242" i="5" s="1"/>
  <c r="CN1266" i="5"/>
  <c r="CN1269" i="5" s="1"/>
  <c r="AY1350" i="5"/>
  <c r="AY1442" i="5" s="1"/>
  <c r="AZ1349" i="5"/>
  <c r="AZ1441" i="5" s="1"/>
  <c r="AL1320" i="5"/>
  <c r="DN1299" i="5"/>
  <c r="DO1268" i="5"/>
  <c r="DO1484" i="5" s="1"/>
  <c r="DO1483" i="5"/>
  <c r="DP1483" i="5"/>
  <c r="DP1268" i="5"/>
  <c r="DP1484" i="5" s="1"/>
  <c r="DQ1268" i="5"/>
  <c r="DQ1484" i="5" s="1"/>
  <c r="DQ1483" i="5"/>
  <c r="DJ1484" i="5"/>
  <c r="AT1353" i="5"/>
  <c r="AT1445" i="5" s="1"/>
  <c r="AU1352" i="5"/>
  <c r="AU1444" i="5" s="1"/>
  <c r="AV1351" i="5"/>
  <c r="AV1443" i="5" s="1"/>
  <c r="CJ253" i="5"/>
  <c r="AN1355" i="5"/>
  <c r="AM1418" i="5"/>
  <c r="AR1354" i="5"/>
  <c r="AR1446" i="5" s="1"/>
  <c r="CN1271" i="5" l="1"/>
  <c r="CN227" i="5" s="1"/>
  <c r="CN228" i="5" s="1"/>
  <c r="CN1272" i="5"/>
  <c r="CN241" i="5" s="1"/>
  <c r="CN242" i="5" s="1"/>
  <c r="CO1266" i="5"/>
  <c r="CO1269" i="5" s="1"/>
  <c r="AZ1350" i="5"/>
  <c r="AZ1442" i="5" s="1"/>
  <c r="AL1319" i="5"/>
  <c r="DN1301" i="5"/>
  <c r="AU1353" i="5"/>
  <c r="AU1445" i="5" s="1"/>
  <c r="AV1352" i="5"/>
  <c r="AV1444" i="5" s="1"/>
  <c r="AW1351" i="5"/>
  <c r="AW1443" i="5" s="1"/>
  <c r="AN1447" i="5"/>
  <c r="AN1326" i="5"/>
  <c r="AM1322" i="5"/>
  <c r="AM1317" i="5"/>
  <c r="AS1354" i="5"/>
  <c r="AS1446" i="5" s="1"/>
  <c r="CM244" i="5"/>
  <c r="CM251" i="5" s="1"/>
  <c r="CO1271" i="5" l="1"/>
  <c r="CO227" i="5" s="1"/>
  <c r="CO228" i="5" s="1"/>
  <c r="CO1272" i="5"/>
  <c r="CO241" i="5" s="1"/>
  <c r="CO242" i="5" s="1"/>
  <c r="CP1266" i="5"/>
  <c r="CP1269" i="5" s="1"/>
  <c r="DT1300" i="5"/>
  <c r="DT1299" i="5" s="1"/>
  <c r="DT1301" i="5" s="1"/>
  <c r="DR1300" i="5"/>
  <c r="DU1300" i="5"/>
  <c r="DU1299" i="5" s="1"/>
  <c r="DU1301" i="5" s="1"/>
  <c r="DS1300" i="5"/>
  <c r="DS1299" i="5" s="1"/>
  <c r="DS1301" i="5" s="1"/>
  <c r="DN1483" i="5"/>
  <c r="DN1268" i="5"/>
  <c r="AV1353" i="5"/>
  <c r="AV1445" i="5" s="1"/>
  <c r="AW1352" i="5"/>
  <c r="AW1444" i="5" s="1"/>
  <c r="AX1351" i="5"/>
  <c r="AX1443" i="5" s="1"/>
  <c r="AO1355" i="5"/>
  <c r="AO1447" i="5" s="1"/>
  <c r="AN1448" i="5"/>
  <c r="AM1315" i="5"/>
  <c r="AT1354" i="5"/>
  <c r="AT1446" i="5" s="1"/>
  <c r="CM252" i="5"/>
  <c r="CN244" i="5"/>
  <c r="CN251" i="5" s="1"/>
  <c r="CP1271" i="5" l="1"/>
  <c r="CP227" i="5" s="1"/>
  <c r="CP228" i="5" s="1"/>
  <c r="CP1272" i="5"/>
  <c r="CP241" i="5" s="1"/>
  <c r="CP242" i="5" s="1"/>
  <c r="CQ1266" i="5"/>
  <c r="CQ1269" i="5" s="1"/>
  <c r="DT1268" i="5"/>
  <c r="DT1484" i="5" s="1"/>
  <c r="DT1483" i="5"/>
  <c r="DR1299" i="5"/>
  <c r="DU1268" i="5"/>
  <c r="DU1484" i="5" s="1"/>
  <c r="DU1483" i="5"/>
  <c r="DS1268" i="5"/>
  <c r="DS1484" i="5" s="1"/>
  <c r="DS1483" i="5"/>
  <c r="DN1484" i="5"/>
  <c r="AW1353" i="5"/>
  <c r="AW1445" i="5" s="1"/>
  <c r="AX1352" i="5"/>
  <c r="AX1444" i="5" s="1"/>
  <c r="AY1351" i="5"/>
  <c r="AY1443" i="5" s="1"/>
  <c r="AN1418" i="5"/>
  <c r="AO1356" i="5"/>
  <c r="AM1320" i="5"/>
  <c r="AU1354" i="5"/>
  <c r="AU1446" i="5" s="1"/>
  <c r="CM253" i="5"/>
  <c r="CO244" i="5"/>
  <c r="CO251" i="5" s="1"/>
  <c r="CO252" i="5" s="1"/>
  <c r="AP1355" i="5"/>
  <c r="AP1447" i="5" s="1"/>
  <c r="AQ1355" i="5" s="1"/>
  <c r="AQ1447" i="5" s="1"/>
  <c r="AR1355" i="5" s="1"/>
  <c r="AR1447" i="5" s="1"/>
  <c r="AS1355" i="5" s="1"/>
  <c r="AS1447" i="5" s="1"/>
  <c r="CN252" i="5"/>
  <c r="CN253" i="5" s="1"/>
  <c r="AO1326" i="5" l="1"/>
  <c r="AO1448" i="5"/>
  <c r="CP244" i="5"/>
  <c r="CP251" i="5" s="1"/>
  <c r="CP252" i="5" s="1"/>
  <c r="CP253" i="5" s="1"/>
  <c r="CQ1271" i="5"/>
  <c r="CQ227" i="5" s="1"/>
  <c r="CQ228" i="5" s="1"/>
  <c r="CQ1272" i="5"/>
  <c r="CQ241" i="5" s="1"/>
  <c r="CQ242" i="5" s="1"/>
  <c r="CR1266" i="5"/>
  <c r="CR1269" i="5" s="1"/>
  <c r="DR1301" i="5"/>
  <c r="AX1353" i="5"/>
  <c r="AX1445" i="5" s="1"/>
  <c r="AY1352" i="5"/>
  <c r="AY1444" i="5" s="1"/>
  <c r="AZ1351" i="5"/>
  <c r="AZ1443" i="5" s="1"/>
  <c r="AN1322" i="5"/>
  <c r="AN1317" i="5"/>
  <c r="AM1319" i="5"/>
  <c r="AV1354" i="5"/>
  <c r="AV1446" i="5" s="1"/>
  <c r="CO253" i="5"/>
  <c r="AT1355" i="5"/>
  <c r="AT1447" i="5" s="1"/>
  <c r="AO1449" i="5" l="1"/>
  <c r="AP1356" i="5"/>
  <c r="AP1448" i="5" s="1"/>
  <c r="AQ1356" i="5" s="1"/>
  <c r="AQ1448" i="5" s="1"/>
  <c r="AR1356" i="5" s="1"/>
  <c r="AR1448" i="5" s="1"/>
  <c r="CR1271" i="5"/>
  <c r="CR227" i="5" s="1"/>
  <c r="CR228" i="5" s="1"/>
  <c r="CR1272" i="5"/>
  <c r="CR241" i="5" s="1"/>
  <c r="CR242" i="5" s="1"/>
  <c r="CS1266" i="5"/>
  <c r="CS1269" i="5" s="1"/>
  <c r="DR1483" i="5"/>
  <c r="DR1268" i="5"/>
  <c r="AY1353" i="5"/>
  <c r="AY1445" i="5" s="1"/>
  <c r="AZ1352" i="5"/>
  <c r="AZ1444" i="5" s="1"/>
  <c r="AN1315" i="5"/>
  <c r="DY1300" i="5"/>
  <c r="DY1299" i="5" s="1"/>
  <c r="DY1301" i="5" s="1"/>
  <c r="DW1300" i="5"/>
  <c r="DW1299" i="5" s="1"/>
  <c r="DW1301" i="5" s="1"/>
  <c r="DX1300" i="5"/>
  <c r="DX1299" i="5" s="1"/>
  <c r="DX1301" i="5" s="1"/>
  <c r="DV1300" i="5"/>
  <c r="AW1354" i="5"/>
  <c r="AW1446" i="5" s="1"/>
  <c r="AU1355" i="5"/>
  <c r="AU1447" i="5" s="1"/>
  <c r="CQ244" i="5"/>
  <c r="CQ251" i="5" s="1"/>
  <c r="AO1418" i="5" l="1"/>
  <c r="AP1357" i="5"/>
  <c r="CS1271" i="5"/>
  <c r="CS227" i="5" s="1"/>
  <c r="CS228" i="5" s="1"/>
  <c r="CS1272" i="5"/>
  <c r="CS241" i="5" s="1"/>
  <c r="CS242" i="5" s="1"/>
  <c r="CT1266" i="5"/>
  <c r="CT1269" i="5" s="1"/>
  <c r="DR1484" i="5"/>
  <c r="AZ1353" i="5"/>
  <c r="AZ1445" i="5" s="1"/>
  <c r="AN1320" i="5"/>
  <c r="DY1268" i="5"/>
  <c r="DY1484" i="5" s="1"/>
  <c r="DY1483" i="5"/>
  <c r="DW1268" i="5"/>
  <c r="DW1484" i="5" s="1"/>
  <c r="DW1483" i="5"/>
  <c r="DX1268" i="5"/>
  <c r="DX1484" i="5" s="1"/>
  <c r="DX1483" i="5"/>
  <c r="DV1299" i="5"/>
  <c r="AX1354" i="5"/>
  <c r="AX1446" i="5" s="1"/>
  <c r="AV1355" i="5"/>
  <c r="AV1447" i="5" s="1"/>
  <c r="CQ252" i="5"/>
  <c r="CR244" i="5"/>
  <c r="CR251" i="5" s="1"/>
  <c r="AS1356" i="5"/>
  <c r="AS1448" i="5" s="1"/>
  <c r="AT1356" i="5" s="1"/>
  <c r="AT1448" i="5" s="1"/>
  <c r="AO1317" i="5" l="1"/>
  <c r="AO1315" i="5" s="1"/>
  <c r="AO1320" i="5" s="1"/>
  <c r="AO1319" i="5" s="1"/>
  <c r="AO1322" i="5"/>
  <c r="AP1449" i="5"/>
  <c r="AP1326" i="5"/>
  <c r="CS244" i="5"/>
  <c r="CS251" i="5" s="1"/>
  <c r="CS252" i="5" s="1"/>
  <c r="CS253" i="5" s="1"/>
  <c r="CU1266" i="5"/>
  <c r="CU1269" i="5" s="1"/>
  <c r="CT1272" i="5"/>
  <c r="CT241" i="5" s="1"/>
  <c r="CT242" i="5" s="1"/>
  <c r="CT1271" i="5"/>
  <c r="CT227" i="5" s="1"/>
  <c r="CT228" i="5" s="1"/>
  <c r="AN1319" i="5"/>
  <c r="DV1301" i="5"/>
  <c r="AY1354" i="5"/>
  <c r="AY1446" i="5" s="1"/>
  <c r="AW1355" i="5"/>
  <c r="AW1447" i="5" s="1"/>
  <c r="CQ253" i="5"/>
  <c r="CR252" i="5"/>
  <c r="CR253" i="5" s="1"/>
  <c r="AU1356" i="5"/>
  <c r="AU1448" i="5" s="1"/>
  <c r="AQ1357" i="5" l="1"/>
  <c r="AQ1449" i="5" s="1"/>
  <c r="AP1450" i="5"/>
  <c r="CU1271" i="5"/>
  <c r="CU227" i="5" s="1"/>
  <c r="CU228" i="5" s="1"/>
  <c r="CU1272" i="5"/>
  <c r="CU241" i="5" s="1"/>
  <c r="CU242" i="5" s="1"/>
  <c r="CV1266" i="5"/>
  <c r="CV1269" i="5" s="1"/>
  <c r="DZ1300" i="5"/>
  <c r="EA1300" i="5"/>
  <c r="EA1299" i="5" s="1"/>
  <c r="EA1301" i="5" s="1"/>
  <c r="EB1300" i="5"/>
  <c r="EB1299" i="5" s="1"/>
  <c r="EB1301" i="5" s="1"/>
  <c r="EC1300" i="5"/>
  <c r="EC1299" i="5" s="1"/>
  <c r="EC1301" i="5" s="1"/>
  <c r="EF1300" i="5"/>
  <c r="EF1299" i="5" s="1"/>
  <c r="EF1301" i="5" s="1"/>
  <c r="EG1300" i="5"/>
  <c r="EG1299" i="5" s="1"/>
  <c r="EG1301" i="5" s="1"/>
  <c r="EE1300" i="5"/>
  <c r="EE1299" i="5" s="1"/>
  <c r="EE1301" i="5" s="1"/>
  <c r="ED1300" i="5"/>
  <c r="ED1299" i="5" s="1"/>
  <c r="ED1301" i="5" s="1"/>
  <c r="DV1483" i="5"/>
  <c r="DV1268" i="5"/>
  <c r="AZ1354" i="5"/>
  <c r="AZ1446" i="5" s="1"/>
  <c r="AX1355" i="5"/>
  <c r="AX1447" i="5" s="1"/>
  <c r="AV1356" i="5"/>
  <c r="AV1448" i="5" s="1"/>
  <c r="CT244" i="5"/>
  <c r="CT251" i="5" s="1"/>
  <c r="AR1357" i="5" l="1"/>
  <c r="AR1449" i="5" s="1"/>
  <c r="AS1357" i="5" s="1"/>
  <c r="AS1449" i="5" s="1"/>
  <c r="AQ1358" i="5"/>
  <c r="AP1418" i="5"/>
  <c r="CW1266" i="5"/>
  <c r="CW1269" i="5" s="1"/>
  <c r="CV1271" i="5"/>
  <c r="CV227" i="5" s="1"/>
  <c r="CV228" i="5" s="1"/>
  <c r="CV1272" i="5"/>
  <c r="CV241" i="5" s="1"/>
  <c r="CV242" i="5" s="1"/>
  <c r="DZ1299" i="5"/>
  <c r="EA1268" i="5"/>
  <c r="EA1484" i="5" s="1"/>
  <c r="EA1483" i="5"/>
  <c r="EB1268" i="5"/>
  <c r="EB1484" i="5" s="1"/>
  <c r="EB1483" i="5"/>
  <c r="EC1483" i="5"/>
  <c r="EC1268" i="5"/>
  <c r="EC1484" i="5" s="1"/>
  <c r="EF1483" i="5"/>
  <c r="EF1268" i="5"/>
  <c r="EF1484" i="5" s="1"/>
  <c r="EG1483" i="5"/>
  <c r="EG1268" i="5"/>
  <c r="EG1484" i="5" s="1"/>
  <c r="EE1483" i="5"/>
  <c r="EE1268" i="5"/>
  <c r="EE1484" i="5" s="1"/>
  <c r="ED1483" i="5"/>
  <c r="ED1268" i="5"/>
  <c r="ED1484" i="5" s="1"/>
  <c r="DV1484" i="5"/>
  <c r="AY1355" i="5"/>
  <c r="AY1447" i="5" s="1"/>
  <c r="AW1356" i="5"/>
  <c r="AW1448" i="5" s="1"/>
  <c r="CT252" i="5"/>
  <c r="CU244" i="5"/>
  <c r="CU251" i="5" s="1"/>
  <c r="AT1357" i="5" l="1"/>
  <c r="AT1449" i="5" s="1"/>
  <c r="AU1357" i="5" s="1"/>
  <c r="AU1449" i="5" s="1"/>
  <c r="AV1357" i="5" s="1"/>
  <c r="AV1449" i="5" s="1"/>
  <c r="AQ1450" i="5"/>
  <c r="AQ1326" i="5"/>
  <c r="AP1322" i="5"/>
  <c r="AP1317" i="5"/>
  <c r="AP1315" i="5" s="1"/>
  <c r="CW1272" i="5"/>
  <c r="CW241" i="5" s="1"/>
  <c r="CW242" i="5" s="1"/>
  <c r="CW1271" i="5"/>
  <c r="CW227" i="5" s="1"/>
  <c r="CW228" i="5" s="1"/>
  <c r="CX1266" i="5"/>
  <c r="CX1269" i="5" s="1"/>
  <c r="DZ1301" i="5"/>
  <c r="AZ1355" i="5"/>
  <c r="AZ1447" i="5" s="1"/>
  <c r="AX1356" i="5"/>
  <c r="AX1448" i="5" s="1"/>
  <c r="CT253" i="5"/>
  <c r="CV244" i="5"/>
  <c r="CV251" i="5" s="1"/>
  <c r="CU252" i="5"/>
  <c r="CU253" i="5" s="1"/>
  <c r="AR1358" i="5" l="1"/>
  <c r="AR1450" i="5" s="1"/>
  <c r="AQ1451" i="5"/>
  <c r="CW244" i="5"/>
  <c r="CW251" i="5" s="1"/>
  <c r="CW252" i="5" s="1"/>
  <c r="CW253" i="5" s="1"/>
  <c r="CY1266" i="5"/>
  <c r="CY1269" i="5" s="1"/>
  <c r="CX1272" i="5"/>
  <c r="CX241" i="5" s="1"/>
  <c r="CX242" i="5" s="1"/>
  <c r="CX1271" i="5"/>
  <c r="CX227" i="5" s="1"/>
  <c r="CX228" i="5" s="1"/>
  <c r="DZ1483" i="5"/>
  <c r="DZ1268" i="5"/>
  <c r="AP1320" i="5"/>
  <c r="AY1356" i="5"/>
  <c r="AY1448" i="5" s="1"/>
  <c r="AW1357" i="5"/>
  <c r="AW1449" i="5" s="1"/>
  <c r="CV252" i="5"/>
  <c r="AQ1418" i="5" l="1"/>
  <c r="AR1359" i="5"/>
  <c r="AS1358" i="5"/>
  <c r="AS1450" i="5" s="1"/>
  <c r="CX244" i="5"/>
  <c r="CX251" i="5" s="1"/>
  <c r="CX252" i="5" s="1"/>
  <c r="CX253" i="5" s="1"/>
  <c r="CY1271" i="5"/>
  <c r="CY227" i="5" s="1"/>
  <c r="CY228" i="5" s="1"/>
  <c r="CY1272" i="5"/>
  <c r="CY241" i="5" s="1"/>
  <c r="CY242" i="5" s="1"/>
  <c r="CZ1266" i="5"/>
  <c r="CZ1269" i="5" s="1"/>
  <c r="DZ1484" i="5"/>
  <c r="AP1319" i="5"/>
  <c r="AZ1356" i="5"/>
  <c r="AZ1448" i="5" s="1"/>
  <c r="AX1357" i="5"/>
  <c r="AX1449" i="5" s="1"/>
  <c r="CV253" i="5"/>
  <c r="AQ1322" i="5" l="1"/>
  <c r="AQ1317" i="5"/>
  <c r="AQ1315" i="5" s="1"/>
  <c r="AR1451" i="5"/>
  <c r="AR1326" i="5"/>
  <c r="AT1358" i="5"/>
  <c r="AT1450" i="5" s="1"/>
  <c r="AU1358" i="5" s="1"/>
  <c r="AU1450" i="5" s="1"/>
  <c r="CY244" i="5"/>
  <c r="CY251" i="5" s="1"/>
  <c r="CY252" i="5" s="1"/>
  <c r="CZ1271" i="5"/>
  <c r="CZ227" i="5" s="1"/>
  <c r="CZ228" i="5" s="1"/>
  <c r="CZ1272" i="5"/>
  <c r="CZ241" i="5" s="1"/>
  <c r="CZ242" i="5" s="1"/>
  <c r="DA1266" i="5"/>
  <c r="DA1269" i="5" s="1"/>
  <c r="EH1300" i="5"/>
  <c r="EK1300" i="5"/>
  <c r="EK1299" i="5" s="1"/>
  <c r="EK1301" i="5" s="1"/>
  <c r="EJ1300" i="5"/>
  <c r="EJ1299" i="5" s="1"/>
  <c r="EJ1301" i="5" s="1"/>
  <c r="EI1300" i="5"/>
  <c r="EI1299" i="5" s="1"/>
  <c r="EI1301" i="5" s="1"/>
  <c r="AY1357" i="5"/>
  <c r="AY1449" i="5" s="1"/>
  <c r="AR1452" i="5" l="1"/>
  <c r="AS1359" i="5"/>
  <c r="AS1451" i="5" s="1"/>
  <c r="AT1359" i="5" s="1"/>
  <c r="AT1451" i="5" s="1"/>
  <c r="AU1359" i="5" s="1"/>
  <c r="AU1451" i="5" s="1"/>
  <c r="AV1358" i="5"/>
  <c r="AV1450" i="5" s="1"/>
  <c r="AW1358" i="5" s="1"/>
  <c r="AW1450" i="5" s="1"/>
  <c r="DB1266" i="5"/>
  <c r="DB1269" i="5" s="1"/>
  <c r="DA1271" i="5"/>
  <c r="DA227" i="5" s="1"/>
  <c r="DA228" i="5" s="1"/>
  <c r="DA1272" i="5"/>
  <c r="DA241" i="5" s="1"/>
  <c r="DA242" i="5" s="1"/>
  <c r="AQ1320" i="5"/>
  <c r="EH1299" i="5"/>
  <c r="EK1483" i="5"/>
  <c r="EK1268" i="5"/>
  <c r="EK1484" i="5" s="1"/>
  <c r="EJ1268" i="5"/>
  <c r="EJ1484" i="5" s="1"/>
  <c r="EJ1483" i="5"/>
  <c r="EI1268" i="5"/>
  <c r="EI1484" i="5" s="1"/>
  <c r="EI1483" i="5"/>
  <c r="AZ1357" i="5"/>
  <c r="AZ1449" i="5" s="1"/>
  <c r="CY253" i="5"/>
  <c r="CZ244" i="5"/>
  <c r="CZ251" i="5" s="1"/>
  <c r="AR1418" i="5" l="1"/>
  <c r="AS1360" i="5"/>
  <c r="AX1358" i="5"/>
  <c r="AX1450" i="5" s="1"/>
  <c r="DC1266" i="5"/>
  <c r="DC1269" i="5" s="1"/>
  <c r="DB1272" i="5"/>
  <c r="DB241" i="5" s="1"/>
  <c r="DB242" i="5" s="1"/>
  <c r="DB1271" i="5"/>
  <c r="DB227" i="5" s="1"/>
  <c r="DB228" i="5" s="1"/>
  <c r="AQ1319" i="5"/>
  <c r="EH1301" i="5"/>
  <c r="CZ252" i="5"/>
  <c r="DA244" i="5"/>
  <c r="DA251" i="5" s="1"/>
  <c r="AV1359" i="5"/>
  <c r="AV1451" i="5" s="1"/>
  <c r="AS1326" i="5" l="1"/>
  <c r="AS1452" i="5"/>
  <c r="AR1322" i="5"/>
  <c r="AR1317" i="5"/>
  <c r="AR1315" i="5" s="1"/>
  <c r="AY1358" i="5"/>
  <c r="AY1450" i="5" s="1"/>
  <c r="AZ1358" i="5" s="1"/>
  <c r="AZ1450" i="5" s="1"/>
  <c r="DC1271" i="5"/>
  <c r="DC227" i="5" s="1"/>
  <c r="DC228" i="5" s="1"/>
  <c r="DC1272" i="5"/>
  <c r="DC241" i="5" s="1"/>
  <c r="DC242" i="5" s="1"/>
  <c r="DD1266" i="5"/>
  <c r="DD1269" i="5" s="1"/>
  <c r="EL1300" i="5"/>
  <c r="EO1300" i="5"/>
  <c r="EO1299" i="5" s="1"/>
  <c r="EO1301" i="5" s="1"/>
  <c r="EN1300" i="5"/>
  <c r="EN1299" i="5" s="1"/>
  <c r="EN1301" i="5" s="1"/>
  <c r="EM1300" i="5"/>
  <c r="EM1299" i="5" s="1"/>
  <c r="EM1301" i="5" s="1"/>
  <c r="EH1483" i="5"/>
  <c r="EH1268" i="5"/>
  <c r="CZ253" i="5"/>
  <c r="AW1359" i="5"/>
  <c r="AW1451" i="5" s="1"/>
  <c r="DB244" i="5"/>
  <c r="DB251" i="5" s="1"/>
  <c r="DA252" i="5"/>
  <c r="DA253" i="5" s="1"/>
  <c r="AS1453" i="5" l="1"/>
  <c r="AT1360" i="5"/>
  <c r="AT1452" i="5" s="1"/>
  <c r="DC244" i="5"/>
  <c r="DC251" i="5" s="1"/>
  <c r="DC252" i="5" s="1"/>
  <c r="DC253" i="5" s="1"/>
  <c r="AT1361" i="5"/>
  <c r="AS1418" i="5"/>
  <c r="DD1272" i="5"/>
  <c r="DD241" i="5" s="1"/>
  <c r="DD242" i="5" s="1"/>
  <c r="DE1266" i="5"/>
  <c r="DE1269" i="5" s="1"/>
  <c r="DD1271" i="5"/>
  <c r="DD227" i="5" s="1"/>
  <c r="DD228" i="5" s="1"/>
  <c r="EL1299" i="5"/>
  <c r="EO1483" i="5"/>
  <c r="EO1268" i="5"/>
  <c r="EO1484" i="5" s="1"/>
  <c r="EN1483" i="5"/>
  <c r="EN1268" i="5"/>
  <c r="EN1484" i="5" s="1"/>
  <c r="EM1483" i="5"/>
  <c r="EM1268" i="5"/>
  <c r="EM1484" i="5" s="1"/>
  <c r="AR1320" i="5"/>
  <c r="EH1484" i="5"/>
  <c r="AX1359" i="5"/>
  <c r="AX1451" i="5" s="1"/>
  <c r="DB252" i="5"/>
  <c r="AU1360" i="5" l="1"/>
  <c r="AU1452" i="5" s="1"/>
  <c r="AV1360" i="5" s="1"/>
  <c r="AV1452" i="5" s="1"/>
  <c r="AT1453" i="5"/>
  <c r="AT1326" i="5"/>
  <c r="AS1322" i="5"/>
  <c r="AS1317" i="5"/>
  <c r="AS1315" i="5" s="1"/>
  <c r="DD244" i="5"/>
  <c r="DD251" i="5" s="1"/>
  <c r="DD252" i="5" s="1"/>
  <c r="DD253" i="5" s="1"/>
  <c r="DE1271" i="5"/>
  <c r="DE227" i="5" s="1"/>
  <c r="DE228" i="5" s="1"/>
  <c r="DF1266" i="5"/>
  <c r="DF1269" i="5" s="1"/>
  <c r="DE1272" i="5"/>
  <c r="DE241" i="5" s="1"/>
  <c r="DE242" i="5" s="1"/>
  <c r="EL1301" i="5"/>
  <c r="AR1319" i="5"/>
  <c r="AY1359" i="5"/>
  <c r="AY1451" i="5" s="1"/>
  <c r="DB253" i="5"/>
  <c r="AW1360" i="5" l="1"/>
  <c r="AW1452" i="5" s="1"/>
  <c r="AX1360" i="5" s="1"/>
  <c r="AX1452" i="5" s="1"/>
  <c r="AY1360" i="5" s="1"/>
  <c r="AY1452" i="5" s="1"/>
  <c r="AU1361" i="5"/>
  <c r="AU1453" i="5" s="1"/>
  <c r="AV1361" i="5" s="1"/>
  <c r="AV1453" i="5" s="1"/>
  <c r="AW1361" i="5" s="1"/>
  <c r="AW1453" i="5" s="1"/>
  <c r="AX1361" i="5" s="1"/>
  <c r="AT1454" i="5"/>
  <c r="DG1266" i="5"/>
  <c r="DG1269" i="5" s="1"/>
  <c r="DF1271" i="5"/>
  <c r="DF227" i="5" s="1"/>
  <c r="DF228" i="5" s="1"/>
  <c r="DF1272" i="5"/>
  <c r="DF241" i="5" s="1"/>
  <c r="DF242" i="5" s="1"/>
  <c r="EL1483" i="5"/>
  <c r="EL1268" i="5"/>
  <c r="EQ1300" i="5"/>
  <c r="EQ1299" i="5" s="1"/>
  <c r="EQ1301" i="5" s="1"/>
  <c r="ES1300" i="5"/>
  <c r="ES1299" i="5" s="1"/>
  <c r="ES1301" i="5" s="1"/>
  <c r="EP1300" i="5"/>
  <c r="ER1300" i="5"/>
  <c r="ER1299" i="5" s="1"/>
  <c r="ER1301" i="5" s="1"/>
  <c r="AS1320" i="5"/>
  <c r="AZ1359" i="5"/>
  <c r="AZ1451" i="5" s="1"/>
  <c r="DE244" i="5"/>
  <c r="DE251" i="5" s="1"/>
  <c r="AX1453" i="5" l="1"/>
  <c r="AY1361" i="5" s="1"/>
  <c r="AY1453" i="5" s="1"/>
  <c r="AT1418" i="5"/>
  <c r="AU1362" i="5"/>
  <c r="DF244" i="5"/>
  <c r="DF251" i="5" s="1"/>
  <c r="DF252" i="5" s="1"/>
  <c r="DF253" i="5" s="1"/>
  <c r="DG1272" i="5"/>
  <c r="DG241" i="5" s="1"/>
  <c r="DG242" i="5" s="1"/>
  <c r="DG1271" i="5"/>
  <c r="DG227" i="5" s="1"/>
  <c r="DG228" i="5" s="1"/>
  <c r="DH1266" i="5"/>
  <c r="DH1269" i="5" s="1"/>
  <c r="EL1484" i="5"/>
  <c r="EQ1268" i="5"/>
  <c r="EQ1484" i="5" s="1"/>
  <c r="EQ1483" i="5"/>
  <c r="ES1268" i="5"/>
  <c r="ES1484" i="5" s="1"/>
  <c r="ES1483" i="5"/>
  <c r="EP1299" i="5"/>
  <c r="ER1483" i="5"/>
  <c r="ER1268" i="5"/>
  <c r="ER1484" i="5" s="1"/>
  <c r="AS1319" i="5"/>
  <c r="AZ1360" i="5"/>
  <c r="AZ1452" i="5" s="1"/>
  <c r="DE252" i="5"/>
  <c r="AT1317" i="5" l="1"/>
  <c r="AT1315" i="5" s="1"/>
  <c r="AT1320" i="5" s="1"/>
  <c r="AT1322" i="5"/>
  <c r="AU1454" i="5"/>
  <c r="AU1326" i="5"/>
  <c r="DH1271" i="5"/>
  <c r="DH227" i="5" s="1"/>
  <c r="DH228" i="5" s="1"/>
  <c r="DH1272" i="5"/>
  <c r="DH241" i="5" s="1"/>
  <c r="DH242" i="5" s="1"/>
  <c r="DI1266" i="5"/>
  <c r="DI1269" i="5" s="1"/>
  <c r="EP1301" i="5"/>
  <c r="EU1300" i="5"/>
  <c r="EU1299" i="5" s="1"/>
  <c r="EU1301" i="5" s="1"/>
  <c r="EW1300" i="5"/>
  <c r="EW1299" i="5" s="1"/>
  <c r="EW1301" i="5" s="1"/>
  <c r="EV1300" i="5"/>
  <c r="EV1299" i="5" s="1"/>
  <c r="EV1301" i="5" s="1"/>
  <c r="ET1300" i="5"/>
  <c r="AZ1361" i="5"/>
  <c r="AZ1453" i="5" s="1"/>
  <c r="DE253" i="5"/>
  <c r="DG244" i="5"/>
  <c r="DG251" i="5" s="1"/>
  <c r="AV1362" i="5" l="1"/>
  <c r="AV1454" i="5" s="1"/>
  <c r="AW1362" i="5" s="1"/>
  <c r="AW1454" i="5" s="1"/>
  <c r="AX1362" i="5" s="1"/>
  <c r="AX1454" i="5" s="1"/>
  <c r="AY1362" i="5" s="1"/>
  <c r="AY1454" i="5" s="1"/>
  <c r="AU1455" i="5"/>
  <c r="DI1271" i="5"/>
  <c r="DI227" i="5" s="1"/>
  <c r="DI228" i="5" s="1"/>
  <c r="DI1272" i="5"/>
  <c r="DI241" i="5" s="1"/>
  <c r="DI242" i="5" s="1"/>
  <c r="DJ1266" i="5"/>
  <c r="DJ1269" i="5" s="1"/>
  <c r="EP1483" i="5"/>
  <c r="EP1268" i="5"/>
  <c r="AT1319" i="5"/>
  <c r="EU1268" i="5"/>
  <c r="EU1484" i="5" s="1"/>
  <c r="EU1483" i="5"/>
  <c r="EW1483" i="5"/>
  <c r="EW1268" i="5"/>
  <c r="EW1484" i="5" s="1"/>
  <c r="EV1268" i="5"/>
  <c r="EV1484" i="5" s="1"/>
  <c r="EV1483" i="5"/>
  <c r="ET1299" i="5"/>
  <c r="DG252" i="5"/>
  <c r="DH244" i="5"/>
  <c r="DH251" i="5" s="1"/>
  <c r="AU1418" i="5" l="1"/>
  <c r="AV1363" i="5"/>
  <c r="DJ1271" i="5"/>
  <c r="DJ227" i="5" s="1"/>
  <c r="DJ228" i="5" s="1"/>
  <c r="DJ1272" i="5"/>
  <c r="DJ241" i="5" s="1"/>
  <c r="DJ242" i="5" s="1"/>
  <c r="DK1266" i="5"/>
  <c r="DK1269" i="5" s="1"/>
  <c r="EP1484" i="5"/>
  <c r="EZ1300" i="5"/>
  <c r="EZ1299" i="5" s="1"/>
  <c r="EZ1301" i="5" s="1"/>
  <c r="EY1300" i="5"/>
  <c r="EY1299" i="5" s="1"/>
  <c r="EY1301" i="5" s="1"/>
  <c r="EX1300" i="5"/>
  <c r="FA1300" i="5"/>
  <c r="FA1299" i="5" s="1"/>
  <c r="FA1301" i="5" s="1"/>
  <c r="ET1301" i="5"/>
  <c r="DG253" i="5"/>
  <c r="DI244" i="5"/>
  <c r="DI251" i="5" s="1"/>
  <c r="DH252" i="5"/>
  <c r="DH253" i="5" s="1"/>
  <c r="AZ1362" i="5"/>
  <c r="AZ1454" i="5" s="1"/>
  <c r="AU1317" i="5" l="1"/>
  <c r="AU1315" i="5" s="1"/>
  <c r="AU1320" i="5" s="1"/>
  <c r="AU1322" i="5"/>
  <c r="AV1455" i="5"/>
  <c r="AV1326" i="5"/>
  <c r="DK1271" i="5"/>
  <c r="DK227" i="5" s="1"/>
  <c r="DK228" i="5" s="1"/>
  <c r="DK1272" i="5"/>
  <c r="DK241" i="5" s="1"/>
  <c r="DK242" i="5" s="1"/>
  <c r="DL1266" i="5"/>
  <c r="DL1269" i="5" s="1"/>
  <c r="EZ1483" i="5"/>
  <c r="EZ1268" i="5"/>
  <c r="EZ1484" i="5" s="1"/>
  <c r="EY1483" i="5"/>
  <c r="EY1268" i="5"/>
  <c r="EY1484" i="5" s="1"/>
  <c r="EX1299" i="5"/>
  <c r="FA1268" i="5"/>
  <c r="FA1484" i="5" s="1"/>
  <c r="FA1483" i="5"/>
  <c r="ET1268" i="5"/>
  <c r="ET1483" i="5"/>
  <c r="DJ244" i="5"/>
  <c r="DJ251" i="5" s="1"/>
  <c r="DJ252" i="5" s="1"/>
  <c r="DJ253" i="5" s="1"/>
  <c r="DI252" i="5"/>
  <c r="AV1456" i="5" l="1"/>
  <c r="AW1363" i="5"/>
  <c r="AW1455" i="5" s="1"/>
  <c r="DL1271" i="5"/>
  <c r="DL227" i="5" s="1"/>
  <c r="DL228" i="5" s="1"/>
  <c r="DL1272" i="5"/>
  <c r="DL241" i="5" s="1"/>
  <c r="DL242" i="5" s="1"/>
  <c r="DM1266" i="5"/>
  <c r="DM1269" i="5" s="1"/>
  <c r="EX1301" i="5"/>
  <c r="AU1319" i="5"/>
  <c r="ET1484" i="5"/>
  <c r="DI253" i="5"/>
  <c r="DK244" i="5"/>
  <c r="DK251" i="5" s="1"/>
  <c r="AX1363" i="5" l="1"/>
  <c r="AX1455" i="5" s="1"/>
  <c r="AY1363" i="5" s="1"/>
  <c r="AY1455" i="5" s="1"/>
  <c r="AZ1363" i="5" s="1"/>
  <c r="AZ1455" i="5" s="1"/>
  <c r="AV1418" i="5"/>
  <c r="AW1364" i="5"/>
  <c r="DL244" i="5"/>
  <c r="DL251" i="5" s="1"/>
  <c r="DL252" i="5" s="1"/>
  <c r="DL253" i="5" s="1"/>
  <c r="DM1271" i="5"/>
  <c r="DM227" i="5" s="1"/>
  <c r="DM228" i="5" s="1"/>
  <c r="DM1272" i="5"/>
  <c r="DM241" i="5" s="1"/>
  <c r="DM242" i="5" s="1"/>
  <c r="DN1266" i="5"/>
  <c r="DN1269" i="5" s="1"/>
  <c r="EX1268" i="5"/>
  <c r="EX1483" i="5"/>
  <c r="FC1300" i="5"/>
  <c r="FC1299" i="5" s="1"/>
  <c r="FC1301" i="5" s="1"/>
  <c r="FB1300" i="5"/>
  <c r="FD1300" i="5"/>
  <c r="FD1299" i="5" s="1"/>
  <c r="FD1301" i="5" s="1"/>
  <c r="FE1300" i="5"/>
  <c r="FE1299" i="5" s="1"/>
  <c r="FE1301" i="5" s="1"/>
  <c r="DK252" i="5"/>
  <c r="AV1322" i="5" l="1"/>
  <c r="AV1317" i="5"/>
  <c r="AV1315" i="5" s="1"/>
  <c r="AW1456" i="5"/>
  <c r="AW1326" i="5"/>
  <c r="DN1271" i="5"/>
  <c r="DN227" i="5" s="1"/>
  <c r="DN228" i="5" s="1"/>
  <c r="DO1266" i="5"/>
  <c r="DO1269" i="5" s="1"/>
  <c r="DN1272" i="5"/>
  <c r="DN241" i="5" s="1"/>
  <c r="DN242" i="5" s="1"/>
  <c r="EX1484" i="5"/>
  <c r="FC1268" i="5"/>
  <c r="FC1484" i="5" s="1"/>
  <c r="FC1483" i="5"/>
  <c r="FB1299" i="5"/>
  <c r="FD1268" i="5"/>
  <c r="FD1484" i="5" s="1"/>
  <c r="FD1483" i="5"/>
  <c r="FE1268" i="5"/>
  <c r="FE1484" i="5" s="1"/>
  <c r="FE1483" i="5"/>
  <c r="DK253" i="5"/>
  <c r="DM244" i="5"/>
  <c r="DM251" i="5" s="1"/>
  <c r="AX1364" i="5" l="1"/>
  <c r="AX1456" i="5" s="1"/>
  <c r="AY1364" i="5" s="1"/>
  <c r="AY1456" i="5" s="1"/>
  <c r="AZ1364" i="5" s="1"/>
  <c r="AZ1456" i="5" s="1"/>
  <c r="AW1457" i="5"/>
  <c r="DO1271" i="5"/>
  <c r="DO227" i="5" s="1"/>
  <c r="DO228" i="5" s="1"/>
  <c r="DO1272" i="5"/>
  <c r="DO241" i="5" s="1"/>
  <c r="DO242" i="5" s="1"/>
  <c r="DP1266" i="5"/>
  <c r="DP1269" i="5" s="1"/>
  <c r="FB1301" i="5"/>
  <c r="AV1320" i="5"/>
  <c r="DM252" i="5"/>
  <c r="DN244" i="5"/>
  <c r="DN251" i="5" s="1"/>
  <c r="AX1365" i="5" l="1"/>
  <c r="AW1418" i="5"/>
  <c r="DP1272" i="5"/>
  <c r="DP241" i="5" s="1"/>
  <c r="DP242" i="5" s="1"/>
  <c r="DP1271" i="5"/>
  <c r="DP227" i="5" s="1"/>
  <c r="DP228" i="5" s="1"/>
  <c r="DQ1266" i="5"/>
  <c r="DQ1269" i="5" s="1"/>
  <c r="FB1268" i="5"/>
  <c r="FB1483" i="5"/>
  <c r="AV1319" i="5"/>
  <c r="DM253" i="5"/>
  <c r="DO244" i="5"/>
  <c r="DO251" i="5" s="1"/>
  <c r="DN252" i="5"/>
  <c r="DN253" i="5" s="1"/>
  <c r="AX1326" i="5" l="1"/>
  <c r="AX1457" i="5"/>
  <c r="AW1322" i="5"/>
  <c r="AW1317" i="5"/>
  <c r="AW1315" i="5" s="1"/>
  <c r="DP244" i="5"/>
  <c r="DP251" i="5" s="1"/>
  <c r="DP252" i="5" s="1"/>
  <c r="DP253" i="5" s="1"/>
  <c r="DQ1271" i="5"/>
  <c r="DQ227" i="5" s="1"/>
  <c r="DQ228" i="5" s="1"/>
  <c r="DQ1272" i="5"/>
  <c r="DQ241" i="5" s="1"/>
  <c r="DQ242" i="5" s="1"/>
  <c r="DR1266" i="5"/>
  <c r="DR1269" i="5" s="1"/>
  <c r="FB1484" i="5"/>
  <c r="FH1300" i="5"/>
  <c r="FH1299" i="5" s="1"/>
  <c r="FH1301" i="5" s="1"/>
  <c r="FI1300" i="5"/>
  <c r="FI1299" i="5" s="1"/>
  <c r="FI1301" i="5" s="1"/>
  <c r="FF1300" i="5"/>
  <c r="FG1300" i="5"/>
  <c r="FG1299" i="5" s="1"/>
  <c r="FG1301" i="5" s="1"/>
  <c r="N1476" i="5"/>
  <c r="N1473" i="5" s="1"/>
  <c r="N1477" i="5" s="1"/>
  <c r="J1476" i="5"/>
  <c r="J1473" i="5" s="1"/>
  <c r="J1477" i="5" s="1"/>
  <c r="DO252" i="5"/>
  <c r="AY1365" i="5" l="1"/>
  <c r="AY1457" i="5" s="1"/>
  <c r="AZ1365" i="5" s="1"/>
  <c r="AZ1457" i="5" s="1"/>
  <c r="AX1458" i="5"/>
  <c r="DQ244" i="5"/>
  <c r="DQ251" i="5" s="1"/>
  <c r="DQ252" i="5" s="1"/>
  <c r="DQ253" i="5" s="1"/>
  <c r="DS1266" i="5"/>
  <c r="DS1269" i="5" s="1"/>
  <c r="DR1272" i="5"/>
  <c r="DR241" i="5" s="1"/>
  <c r="DR242" i="5" s="1"/>
  <c r="DR1271" i="5"/>
  <c r="DR227" i="5" s="1"/>
  <c r="DR228" i="5" s="1"/>
  <c r="FH1483" i="5"/>
  <c r="FH1268" i="5"/>
  <c r="FH1484" i="5" s="1"/>
  <c r="FI1483" i="5"/>
  <c r="FI1268" i="5"/>
  <c r="FI1484" i="5" s="1"/>
  <c r="FF1299" i="5"/>
  <c r="FG1483" i="5"/>
  <c r="FG1268" i="5"/>
  <c r="FG1484" i="5" s="1"/>
  <c r="N1479" i="5"/>
  <c r="N1478" i="5"/>
  <c r="N1486" i="5" s="1"/>
  <c r="J1479" i="5"/>
  <c r="J1478" i="5"/>
  <c r="AW1320" i="5"/>
  <c r="DO253" i="5"/>
  <c r="AY1366" i="5" l="1"/>
  <c r="AX1418" i="5"/>
  <c r="DS1271" i="5"/>
  <c r="DS227" i="5" s="1"/>
  <c r="DS228" i="5" s="1"/>
  <c r="DS1272" i="5"/>
  <c r="DS241" i="5" s="1"/>
  <c r="DS242" i="5" s="1"/>
  <c r="DT1266" i="5"/>
  <c r="DT1269" i="5" s="1"/>
  <c r="FF1301" i="5"/>
  <c r="J1466" i="5"/>
  <c r="J1468" i="5" s="1"/>
  <c r="J1486" i="5"/>
  <c r="AW1319" i="5"/>
  <c r="DR244" i="5"/>
  <c r="DR251" i="5" s="1"/>
  <c r="AY1326" i="5" l="1"/>
  <c r="AY1458" i="5"/>
  <c r="AX1322" i="5"/>
  <c r="K1476" i="5" s="1"/>
  <c r="K1473" i="5" s="1"/>
  <c r="K1477" i="5" s="1"/>
  <c r="AX1317" i="5"/>
  <c r="AX1315" i="5" s="1"/>
  <c r="DT1272" i="5"/>
  <c r="DT241" i="5" s="1"/>
  <c r="DT242" i="5" s="1"/>
  <c r="DT1271" i="5"/>
  <c r="DT227" i="5" s="1"/>
  <c r="DT228" i="5" s="1"/>
  <c r="DU1266" i="5"/>
  <c r="DU1269" i="5" s="1"/>
  <c r="FF1483" i="5"/>
  <c r="FF1268" i="5"/>
  <c r="J1485" i="5"/>
  <c r="FL1300" i="5"/>
  <c r="FL1299" i="5" s="1"/>
  <c r="FL1301" i="5" s="1"/>
  <c r="FK1300" i="5"/>
  <c r="FK1299" i="5" s="1"/>
  <c r="FK1301" i="5" s="1"/>
  <c r="FM1300" i="5"/>
  <c r="FM1299" i="5" s="1"/>
  <c r="FM1301" i="5" s="1"/>
  <c r="FJ1300" i="5"/>
  <c r="O1476" i="5"/>
  <c r="O1473" i="5" s="1"/>
  <c r="O1477" i="5" s="1"/>
  <c r="DR252" i="5"/>
  <c r="DS244" i="5"/>
  <c r="DS251" i="5" s="1"/>
  <c r="AY1459" i="5" l="1"/>
  <c r="AZ1366" i="5"/>
  <c r="AZ1458" i="5" s="1"/>
  <c r="DT244" i="5"/>
  <c r="DT251" i="5" s="1"/>
  <c r="DT252" i="5" s="1"/>
  <c r="DT253" i="5" s="1"/>
  <c r="DU1271" i="5"/>
  <c r="DU227" i="5" s="1"/>
  <c r="DU228" i="5" s="1"/>
  <c r="DU1272" i="5"/>
  <c r="DU241" i="5" s="1"/>
  <c r="DU242" i="5" s="1"/>
  <c r="DV1266" i="5"/>
  <c r="DV1269" i="5" s="1"/>
  <c r="FF1484" i="5"/>
  <c r="FL1483" i="5"/>
  <c r="FL1268" i="5"/>
  <c r="FL1484" i="5" s="1"/>
  <c r="FK1483" i="5"/>
  <c r="FK1268" i="5"/>
  <c r="FK1484" i="5" s="1"/>
  <c r="FM1483" i="5"/>
  <c r="FM1268" i="5"/>
  <c r="FM1484" i="5" s="1"/>
  <c r="FJ1299" i="5"/>
  <c r="O1479" i="5"/>
  <c r="O1478" i="5"/>
  <c r="O1486" i="5" s="1"/>
  <c r="K1478" i="5"/>
  <c r="K1479" i="5"/>
  <c r="AX1320" i="5"/>
  <c r="DR253" i="5"/>
  <c r="DS252" i="5"/>
  <c r="DS253" i="5" s="1"/>
  <c r="AZ1367" i="5" l="1"/>
  <c r="AY1418" i="5"/>
  <c r="DU244" i="5"/>
  <c r="DU251" i="5" s="1"/>
  <c r="DU252" i="5" s="1"/>
  <c r="DU253" i="5" s="1"/>
  <c r="DV1271" i="5"/>
  <c r="DV227" i="5" s="1"/>
  <c r="DV228" i="5" s="1"/>
  <c r="DW1266" i="5"/>
  <c r="DW1269" i="5" s="1"/>
  <c r="DV1272" i="5"/>
  <c r="DV241" i="5" s="1"/>
  <c r="DV242" i="5" s="1"/>
  <c r="FJ1301" i="5"/>
  <c r="K1466" i="5"/>
  <c r="K1468" i="5" s="1"/>
  <c r="K1486" i="5"/>
  <c r="AX1319" i="5"/>
  <c r="AZ1459" i="5" l="1"/>
  <c r="AZ1460" i="5" s="1"/>
  <c r="AZ1418" i="5" s="1"/>
  <c r="AZ1326" i="5"/>
  <c r="AY1322" i="5"/>
  <c r="AY1317" i="5"/>
  <c r="AY1315" i="5" s="1"/>
  <c r="DW1271" i="5"/>
  <c r="DW227" i="5" s="1"/>
  <c r="DW228" i="5" s="1"/>
  <c r="DW1272" i="5"/>
  <c r="DW241" i="5" s="1"/>
  <c r="DW242" i="5" s="1"/>
  <c r="DX1266" i="5"/>
  <c r="DX1269" i="5" s="1"/>
  <c r="FJ1268" i="5"/>
  <c r="FJ1483" i="5"/>
  <c r="K1485" i="5"/>
  <c r="FN1300" i="5"/>
  <c r="FO1300" i="5"/>
  <c r="FO1299" i="5" s="1"/>
  <c r="FO1301" i="5" s="1"/>
  <c r="FP1300" i="5"/>
  <c r="FP1299" i="5" s="1"/>
  <c r="FP1301" i="5" s="1"/>
  <c r="FQ1300" i="5"/>
  <c r="FQ1299" i="5" s="1"/>
  <c r="FQ1301" i="5" s="1"/>
  <c r="L1476" i="5"/>
  <c r="L1473" i="5" s="1"/>
  <c r="L1477" i="5" s="1"/>
  <c r="P1476" i="5"/>
  <c r="P1473" i="5" s="1"/>
  <c r="P1477" i="5" s="1"/>
  <c r="DV244" i="5"/>
  <c r="DV251" i="5" s="1"/>
  <c r="AZ1317" i="5" l="1"/>
  <c r="AZ1322" i="5"/>
  <c r="I1322" i="5" s="1"/>
  <c r="M1476" i="5"/>
  <c r="M1473" i="5" s="1"/>
  <c r="M1477" i="5" s="1"/>
  <c r="DY1266" i="5"/>
  <c r="DY1269" i="5" s="1"/>
  <c r="DX1271" i="5"/>
  <c r="DX227" i="5" s="1"/>
  <c r="DX228" i="5" s="1"/>
  <c r="DX1272" i="5"/>
  <c r="DX241" i="5" s="1"/>
  <c r="DX242" i="5" s="1"/>
  <c r="FJ1484" i="5"/>
  <c r="FN1299" i="5"/>
  <c r="FO1268" i="5"/>
  <c r="FO1484" i="5" s="1"/>
  <c r="FO1483" i="5"/>
  <c r="FP1483" i="5"/>
  <c r="FP1268" i="5"/>
  <c r="FP1484" i="5" s="1"/>
  <c r="FQ1483" i="5"/>
  <c r="FQ1268" i="5"/>
  <c r="FQ1484" i="5" s="1"/>
  <c r="L1478" i="5"/>
  <c r="L1479" i="5"/>
  <c r="P1479" i="5"/>
  <c r="P1478" i="5"/>
  <c r="AY1320" i="5"/>
  <c r="DV252" i="5"/>
  <c r="DW244" i="5"/>
  <c r="DW251" i="5" s="1"/>
  <c r="AZ1315" i="5" l="1"/>
  <c r="I1317" i="5"/>
  <c r="DX244" i="5"/>
  <c r="DX251" i="5" s="1"/>
  <c r="DX252" i="5" s="1"/>
  <c r="DX253" i="5" s="1"/>
  <c r="M1478" i="5"/>
  <c r="M1479" i="5"/>
  <c r="I1479" i="5" s="1"/>
  <c r="I1477" i="5"/>
  <c r="DY1272" i="5"/>
  <c r="DY241" i="5" s="1"/>
  <c r="DY242" i="5" s="1"/>
  <c r="DZ1266" i="5"/>
  <c r="DZ1269" i="5" s="1"/>
  <c r="DY1271" i="5"/>
  <c r="DY227" i="5" s="1"/>
  <c r="DY228" i="5" s="1"/>
  <c r="FN1301" i="5"/>
  <c r="FM1466" i="5"/>
  <c r="FM1468" i="5" s="1"/>
  <c r="FM1485" i="5" s="1"/>
  <c r="DV1466" i="5"/>
  <c r="DV1468" i="5" s="1"/>
  <c r="DV1485" i="5" s="1"/>
  <c r="L1466" i="5"/>
  <c r="L1468" i="5" s="1"/>
  <c r="L1486" i="5"/>
  <c r="P1486" i="5"/>
  <c r="AY1319" i="5"/>
  <c r="DV253" i="5"/>
  <c r="DW252" i="5"/>
  <c r="DW253" i="5" s="1"/>
  <c r="AZ1320" i="5" l="1"/>
  <c r="I1315" i="5"/>
  <c r="FC1466" i="5"/>
  <c r="FC1468" i="5" s="1"/>
  <c r="FC1485" i="5" s="1"/>
  <c r="EF1466" i="5"/>
  <c r="EF1468" i="5" s="1"/>
  <c r="EF1485" i="5" s="1"/>
  <c r="EV1466" i="5"/>
  <c r="EV1468" i="5" s="1"/>
  <c r="EV1485" i="5" s="1"/>
  <c r="CW1466" i="5"/>
  <c r="CW1468" i="5" s="1"/>
  <c r="CW1485" i="5" s="1"/>
  <c r="FL1466" i="5"/>
  <c r="FL1468" i="5" s="1"/>
  <c r="FL1485" i="5" s="1"/>
  <c r="FK1466" i="5"/>
  <c r="FK1468" i="5" s="1"/>
  <c r="FK1485" i="5" s="1"/>
  <c r="DJ1466" i="5"/>
  <c r="DJ1468" i="5" s="1"/>
  <c r="DJ1485" i="5" s="1"/>
  <c r="EL1466" i="5"/>
  <c r="EL1468" i="5" s="1"/>
  <c r="EL1485" i="5" s="1"/>
  <c r="CQ1466" i="5"/>
  <c r="CQ1468" i="5" s="1"/>
  <c r="CQ1485" i="5" s="1"/>
  <c r="ET1466" i="5"/>
  <c r="ET1468" i="5" s="1"/>
  <c r="ET1485" i="5" s="1"/>
  <c r="CS1466" i="5"/>
  <c r="CS1468" i="5" s="1"/>
  <c r="CS1485" i="5" s="1"/>
  <c r="U1466" i="5"/>
  <c r="U1468" i="5" s="1"/>
  <c r="U1485" i="5" s="1"/>
  <c r="ES1466" i="5"/>
  <c r="ES1468" i="5" s="1"/>
  <c r="ES1485" i="5" s="1"/>
  <c r="R1466" i="5"/>
  <c r="R1468" i="5" s="1"/>
  <c r="R1485" i="5" s="1"/>
  <c r="CB1466" i="5"/>
  <c r="CB1468" i="5" s="1"/>
  <c r="CB1485" i="5" s="1"/>
  <c r="BO1466" i="5"/>
  <c r="BO1468" i="5" s="1"/>
  <c r="BO1485" i="5" s="1"/>
  <c r="BQ1466" i="5"/>
  <c r="BQ1468" i="5" s="1"/>
  <c r="BQ1485" i="5" s="1"/>
  <c r="CR1466" i="5"/>
  <c r="CR1468" i="5" s="1"/>
  <c r="CR1485" i="5" s="1"/>
  <c r="S1466" i="5"/>
  <c r="S1468" i="5" s="1"/>
  <c r="S1485" i="5" s="1"/>
  <c r="EJ1466" i="5"/>
  <c r="EJ1468" i="5" s="1"/>
  <c r="EJ1485" i="5" s="1"/>
  <c r="BZ1466" i="5"/>
  <c r="BZ1468" i="5" s="1"/>
  <c r="BZ1485" i="5" s="1"/>
  <c r="O1466" i="5"/>
  <c r="O1468" i="5" s="1"/>
  <c r="O1485" i="5" s="1"/>
  <c r="CA1466" i="5"/>
  <c r="CA1468" i="5" s="1"/>
  <c r="CA1485" i="5" s="1"/>
  <c r="FJ1466" i="5"/>
  <c r="FJ1468" i="5" s="1"/>
  <c r="FJ1485" i="5" s="1"/>
  <c r="CC1466" i="5"/>
  <c r="CC1468" i="5" s="1"/>
  <c r="CC1485" i="5" s="1"/>
  <c r="P1466" i="5"/>
  <c r="P1468" i="5" s="1"/>
  <c r="P1485" i="5" s="1"/>
  <c r="W1466" i="5"/>
  <c r="W1468" i="5" s="1"/>
  <c r="W1485" i="5" s="1"/>
  <c r="Q1466" i="5"/>
  <c r="Q1468" i="5" s="1"/>
  <c r="Q1485" i="5" s="1"/>
  <c r="T1466" i="5"/>
  <c r="T1468" i="5" s="1"/>
  <c r="T1485" i="5" s="1"/>
  <c r="DQ1466" i="5"/>
  <c r="DQ1468" i="5" s="1"/>
  <c r="DQ1485" i="5" s="1"/>
  <c r="EB1466" i="5"/>
  <c r="EB1468" i="5" s="1"/>
  <c r="EB1485" i="5" s="1"/>
  <c r="FD1466" i="5"/>
  <c r="FD1468" i="5" s="1"/>
  <c r="FD1485" i="5" s="1"/>
  <c r="DT1466" i="5"/>
  <c r="DT1468" i="5" s="1"/>
  <c r="DT1485" i="5" s="1"/>
  <c r="DO1466" i="5"/>
  <c r="DO1468" i="5" s="1"/>
  <c r="DO1485" i="5" s="1"/>
  <c r="DU1466" i="5"/>
  <c r="DU1468" i="5" s="1"/>
  <c r="DU1485" i="5" s="1"/>
  <c r="DH1466" i="5"/>
  <c r="DH1468" i="5" s="1"/>
  <c r="DH1485" i="5" s="1"/>
  <c r="FE1466" i="5"/>
  <c r="FE1468" i="5" s="1"/>
  <c r="FE1485" i="5" s="1"/>
  <c r="CG1466" i="5"/>
  <c r="CG1468" i="5" s="1"/>
  <c r="CG1485" i="5" s="1"/>
  <c r="DI1466" i="5"/>
  <c r="DI1468" i="5" s="1"/>
  <c r="DI1485" i="5" s="1"/>
  <c r="CH1466" i="5"/>
  <c r="CH1468" i="5" s="1"/>
  <c r="CH1485" i="5" s="1"/>
  <c r="CL1466" i="5"/>
  <c r="CL1468" i="5" s="1"/>
  <c r="CL1485" i="5" s="1"/>
  <c r="CP1466" i="5"/>
  <c r="CP1468" i="5" s="1"/>
  <c r="CP1485" i="5" s="1"/>
  <c r="CX1466" i="5"/>
  <c r="CX1468" i="5" s="1"/>
  <c r="CX1485" i="5" s="1"/>
  <c r="CT1466" i="5"/>
  <c r="CT1468" i="5" s="1"/>
  <c r="CT1485" i="5" s="1"/>
  <c r="BN1466" i="5"/>
  <c r="BN1468" i="5" s="1"/>
  <c r="BN1485" i="5" s="1"/>
  <c r="BS1466" i="5"/>
  <c r="BS1468" i="5" s="1"/>
  <c r="BS1485" i="5" s="1"/>
  <c r="DC1466" i="5"/>
  <c r="DC1468" i="5" s="1"/>
  <c r="DC1485" i="5" s="1"/>
  <c r="EN1466" i="5"/>
  <c r="EN1468" i="5" s="1"/>
  <c r="EN1485" i="5" s="1"/>
  <c r="FA1466" i="5"/>
  <c r="FA1468" i="5" s="1"/>
  <c r="FA1485" i="5" s="1"/>
  <c r="EO1466" i="5"/>
  <c r="EO1468" i="5" s="1"/>
  <c r="EO1485" i="5" s="1"/>
  <c r="EK1466" i="5"/>
  <c r="EK1468" i="5" s="1"/>
  <c r="EK1485" i="5" s="1"/>
  <c r="CD1466" i="5"/>
  <c r="CD1468" i="5" s="1"/>
  <c r="CD1485" i="5" s="1"/>
  <c r="CF1466" i="5"/>
  <c r="CF1468" i="5" s="1"/>
  <c r="CF1485" i="5" s="1"/>
  <c r="CE1466" i="5"/>
  <c r="CE1468" i="5" s="1"/>
  <c r="CE1485" i="5" s="1"/>
  <c r="EZ1466" i="5"/>
  <c r="EZ1468" i="5" s="1"/>
  <c r="EZ1485" i="5" s="1"/>
  <c r="DY244" i="5"/>
  <c r="DY251" i="5" s="1"/>
  <c r="DR1466" i="5"/>
  <c r="DR1468" i="5" s="1"/>
  <c r="DR1485" i="5" s="1"/>
  <c r="EP1466" i="5"/>
  <c r="EP1468" i="5" s="1"/>
  <c r="EP1485" i="5" s="1"/>
  <c r="EH1466" i="5"/>
  <c r="EH1468" i="5" s="1"/>
  <c r="EH1485" i="5" s="1"/>
  <c r="DZ1466" i="5"/>
  <c r="DZ1468" i="5" s="1"/>
  <c r="DZ1485" i="5" s="1"/>
  <c r="DB1466" i="5"/>
  <c r="DB1468" i="5" s="1"/>
  <c r="DB1485" i="5" s="1"/>
  <c r="M1466" i="5"/>
  <c r="M1468" i="5" s="1"/>
  <c r="M1485" i="5" s="1"/>
  <c r="AB1466" i="5"/>
  <c r="AB1468" i="5" s="1"/>
  <c r="AB1485" i="5" s="1"/>
  <c r="AA1466" i="5"/>
  <c r="AA1468" i="5" s="1"/>
  <c r="AA1485" i="5" s="1"/>
  <c r="AC1466" i="5"/>
  <c r="AC1468" i="5" s="1"/>
  <c r="AC1485" i="5" s="1"/>
  <c r="Z1466" i="5"/>
  <c r="Z1468" i="5" s="1"/>
  <c r="Z1485" i="5" s="1"/>
  <c r="AD1466" i="5"/>
  <c r="AD1468" i="5" s="1"/>
  <c r="AD1485" i="5" s="1"/>
  <c r="AP1466" i="5"/>
  <c r="AP1468" i="5" s="1"/>
  <c r="AP1485" i="5" s="1"/>
  <c r="AT1466" i="5"/>
  <c r="AT1468" i="5" s="1"/>
  <c r="AT1485" i="5" s="1"/>
  <c r="BB1466" i="5"/>
  <c r="BB1468" i="5" s="1"/>
  <c r="BB1485" i="5" s="1"/>
  <c r="BG1466" i="5"/>
  <c r="BG1468" i="5" s="1"/>
  <c r="BG1485" i="5" s="1"/>
  <c r="FB1466" i="5"/>
  <c r="FB1468" i="5" s="1"/>
  <c r="FB1485" i="5" s="1"/>
  <c r="DN1466" i="5"/>
  <c r="DN1468" i="5" s="1"/>
  <c r="DN1485" i="5" s="1"/>
  <c r="FG1466" i="5"/>
  <c r="FG1468" i="5" s="1"/>
  <c r="FG1485" i="5" s="1"/>
  <c r="ER1466" i="5"/>
  <c r="ER1468" i="5" s="1"/>
  <c r="ER1485" i="5" s="1"/>
  <c r="AG1466" i="5"/>
  <c r="AG1468" i="5" s="1"/>
  <c r="AG1485" i="5" s="1"/>
  <c r="DF1466" i="5"/>
  <c r="DF1468" i="5" s="1"/>
  <c r="DF1485" i="5" s="1"/>
  <c r="AF1466" i="5"/>
  <c r="AF1468" i="5" s="1"/>
  <c r="AF1485" i="5" s="1"/>
  <c r="AE1466" i="5"/>
  <c r="AE1468" i="5" s="1"/>
  <c r="AE1485" i="5" s="1"/>
  <c r="BR1466" i="5"/>
  <c r="BR1468" i="5" s="1"/>
  <c r="BR1485" i="5" s="1"/>
  <c r="AK1466" i="5"/>
  <c r="AK1468" i="5" s="1"/>
  <c r="AK1485" i="5" s="1"/>
  <c r="AJ1466" i="5"/>
  <c r="AJ1468" i="5" s="1"/>
  <c r="AJ1485" i="5" s="1"/>
  <c r="AI1466" i="5"/>
  <c r="AI1468" i="5" s="1"/>
  <c r="AI1485" i="5" s="1"/>
  <c r="AH1466" i="5"/>
  <c r="AH1468" i="5" s="1"/>
  <c r="AH1485" i="5" s="1"/>
  <c r="AO1466" i="5"/>
  <c r="AO1468" i="5" s="1"/>
  <c r="AO1485" i="5" s="1"/>
  <c r="BF1466" i="5"/>
  <c r="BF1468" i="5" s="1"/>
  <c r="BF1485" i="5" s="1"/>
  <c r="AW1466" i="5"/>
  <c r="AW1468" i="5" s="1"/>
  <c r="AW1485" i="5" s="1"/>
  <c r="BC1466" i="5"/>
  <c r="BC1468" i="5" s="1"/>
  <c r="BC1485" i="5" s="1"/>
  <c r="BY1466" i="5"/>
  <c r="BY1468" i="5" s="1"/>
  <c r="BY1485" i="5" s="1"/>
  <c r="BX1466" i="5"/>
  <c r="BX1468" i="5" s="1"/>
  <c r="BX1485" i="5" s="1"/>
  <c r="AV1466" i="5"/>
  <c r="AV1468" i="5" s="1"/>
  <c r="AV1485" i="5" s="1"/>
  <c r="BL1466" i="5"/>
  <c r="BL1468" i="5" s="1"/>
  <c r="BL1485" i="5" s="1"/>
  <c r="FF1466" i="5"/>
  <c r="FF1468" i="5" s="1"/>
  <c r="FF1485" i="5" s="1"/>
  <c r="EY1466" i="5"/>
  <c r="EY1468" i="5" s="1"/>
  <c r="EY1485" i="5" s="1"/>
  <c r="AN1466" i="5"/>
  <c r="AN1468" i="5" s="1"/>
  <c r="AN1485" i="5" s="1"/>
  <c r="AM1466" i="5"/>
  <c r="AM1468" i="5" s="1"/>
  <c r="AM1485" i="5" s="1"/>
  <c r="AL1466" i="5"/>
  <c r="AL1468" i="5" s="1"/>
  <c r="AL1485" i="5" s="1"/>
  <c r="AS1466" i="5"/>
  <c r="AS1468" i="5" s="1"/>
  <c r="AS1485" i="5" s="1"/>
  <c r="AQ1466" i="5"/>
  <c r="AQ1468" i="5" s="1"/>
  <c r="AQ1485" i="5" s="1"/>
  <c r="BE1466" i="5"/>
  <c r="BE1468" i="5" s="1"/>
  <c r="BE1485" i="5" s="1"/>
  <c r="AZ1466" i="5"/>
  <c r="AZ1468" i="5" s="1"/>
  <c r="AZ1485" i="5" s="1"/>
  <c r="AU1466" i="5"/>
  <c r="AU1468" i="5" s="1"/>
  <c r="AU1485" i="5" s="1"/>
  <c r="BJ1466" i="5"/>
  <c r="BJ1468" i="5" s="1"/>
  <c r="BJ1485" i="5" s="1"/>
  <c r="BV1466" i="5"/>
  <c r="BV1468" i="5" s="1"/>
  <c r="BV1485" i="5" s="1"/>
  <c r="BH1466" i="5"/>
  <c r="BH1468" i="5" s="1"/>
  <c r="BH1485" i="5" s="1"/>
  <c r="BI1466" i="5"/>
  <c r="BI1468" i="5" s="1"/>
  <c r="BI1485" i="5" s="1"/>
  <c r="BD1466" i="5"/>
  <c r="BD1468" i="5" s="1"/>
  <c r="BD1485" i="5" s="1"/>
  <c r="BW1466" i="5"/>
  <c r="BW1468" i="5" s="1"/>
  <c r="BW1485" i="5" s="1"/>
  <c r="AY1466" i="5"/>
  <c r="AY1468" i="5" s="1"/>
  <c r="AY1485" i="5" s="1"/>
  <c r="FH1466" i="5"/>
  <c r="FH1468" i="5" s="1"/>
  <c r="FH1485" i="5" s="1"/>
  <c r="DW1466" i="5"/>
  <c r="DW1468" i="5" s="1"/>
  <c r="DW1485" i="5" s="1"/>
  <c r="BA1466" i="5"/>
  <c r="BA1468" i="5" s="1"/>
  <c r="BA1485" i="5" s="1"/>
  <c r="BK1466" i="5"/>
  <c r="BK1468" i="5" s="1"/>
  <c r="BK1485" i="5" s="1"/>
  <c r="BM1466" i="5"/>
  <c r="BM1468" i="5" s="1"/>
  <c r="BM1485" i="5" s="1"/>
  <c r="X1466" i="5"/>
  <c r="X1468" i="5" s="1"/>
  <c r="X1485" i="5" s="1"/>
  <c r="AX1466" i="5"/>
  <c r="AX1468" i="5" s="1"/>
  <c r="AX1485" i="5" s="1"/>
  <c r="BP1466" i="5"/>
  <c r="BP1468" i="5" s="1"/>
  <c r="BP1485" i="5" s="1"/>
  <c r="BT1466" i="5"/>
  <c r="BT1468" i="5" s="1"/>
  <c r="BT1485" i="5" s="1"/>
  <c r="AR1466" i="5"/>
  <c r="AR1468" i="5" s="1"/>
  <c r="AR1485" i="5" s="1"/>
  <c r="FI1466" i="5"/>
  <c r="FI1468" i="5" s="1"/>
  <c r="FI1485" i="5" s="1"/>
  <c r="EQ1466" i="5"/>
  <c r="EQ1468" i="5" s="1"/>
  <c r="EQ1485" i="5" s="1"/>
  <c r="DX1466" i="5"/>
  <c r="DX1468" i="5" s="1"/>
  <c r="DX1485" i="5" s="1"/>
  <c r="EI1466" i="5"/>
  <c r="EI1468" i="5" s="1"/>
  <c r="EI1485" i="5" s="1"/>
  <c r="EG1466" i="5"/>
  <c r="EG1468" i="5" s="1"/>
  <c r="EG1485" i="5" s="1"/>
  <c r="EC1466" i="5"/>
  <c r="EC1468" i="5" s="1"/>
  <c r="EC1485" i="5" s="1"/>
  <c r="EW1466" i="5"/>
  <c r="EW1468" i="5" s="1"/>
  <c r="EW1485" i="5" s="1"/>
  <c r="EM1466" i="5"/>
  <c r="EM1468" i="5" s="1"/>
  <c r="EM1485" i="5" s="1"/>
  <c r="ED1466" i="5"/>
  <c r="ED1468" i="5" s="1"/>
  <c r="ED1485" i="5" s="1"/>
  <c r="DY1466" i="5"/>
  <c r="DY1468" i="5" s="1"/>
  <c r="DY1485" i="5" s="1"/>
  <c r="DP1466" i="5"/>
  <c r="DP1468" i="5" s="1"/>
  <c r="DP1485" i="5" s="1"/>
  <c r="DM1466" i="5"/>
  <c r="DM1468" i="5" s="1"/>
  <c r="DM1485" i="5" s="1"/>
  <c r="DK1466" i="5"/>
  <c r="DK1468" i="5" s="1"/>
  <c r="DK1485" i="5" s="1"/>
  <c r="DL1466" i="5"/>
  <c r="DL1468" i="5" s="1"/>
  <c r="DL1485" i="5" s="1"/>
  <c r="DD1466" i="5"/>
  <c r="DD1468" i="5" s="1"/>
  <c r="DD1485" i="5" s="1"/>
  <c r="CY1466" i="5"/>
  <c r="CY1468" i="5" s="1"/>
  <c r="CY1485" i="5" s="1"/>
  <c r="CZ1466" i="5"/>
  <c r="CZ1468" i="5" s="1"/>
  <c r="CZ1485" i="5" s="1"/>
  <c r="CV1466" i="5"/>
  <c r="CV1468" i="5" s="1"/>
  <c r="CV1485" i="5" s="1"/>
  <c r="EU1466" i="5"/>
  <c r="EU1468" i="5" s="1"/>
  <c r="EU1485" i="5" s="1"/>
  <c r="EE1466" i="5"/>
  <c r="EE1468" i="5" s="1"/>
  <c r="EE1485" i="5" s="1"/>
  <c r="EA1466" i="5"/>
  <c r="EA1468" i="5" s="1"/>
  <c r="EA1485" i="5" s="1"/>
  <c r="DS1466" i="5"/>
  <c r="DS1468" i="5" s="1"/>
  <c r="DS1485" i="5" s="1"/>
  <c r="DG1466" i="5"/>
  <c r="DG1468" i="5" s="1"/>
  <c r="DG1485" i="5" s="1"/>
  <c r="DE1466" i="5"/>
  <c r="DE1468" i="5" s="1"/>
  <c r="DE1485" i="5" s="1"/>
  <c r="DA1466" i="5"/>
  <c r="DA1468" i="5" s="1"/>
  <c r="DA1485" i="5" s="1"/>
  <c r="CU1466" i="5"/>
  <c r="CU1468" i="5" s="1"/>
  <c r="CU1485" i="5" s="1"/>
  <c r="CK1466" i="5"/>
  <c r="CK1468" i="5" s="1"/>
  <c r="CK1485" i="5" s="1"/>
  <c r="CI1466" i="5"/>
  <c r="CI1468" i="5" s="1"/>
  <c r="CI1485" i="5" s="1"/>
  <c r="CJ1466" i="5"/>
  <c r="CJ1468" i="5" s="1"/>
  <c r="CJ1485" i="5" s="1"/>
  <c r="CO1466" i="5"/>
  <c r="CO1468" i="5" s="1"/>
  <c r="CO1485" i="5" s="1"/>
  <c r="CN1466" i="5"/>
  <c r="CN1468" i="5" s="1"/>
  <c r="CN1485" i="5" s="1"/>
  <c r="CM1466" i="5"/>
  <c r="CM1468" i="5" s="1"/>
  <c r="CM1485" i="5" s="1"/>
  <c r="M1486" i="5"/>
  <c r="Y1466" i="5"/>
  <c r="Y1468" i="5" s="1"/>
  <c r="Y1485" i="5" s="1"/>
  <c r="V1466" i="5"/>
  <c r="V1468" i="5" s="1"/>
  <c r="V1485" i="5" s="1"/>
  <c r="N1466" i="5"/>
  <c r="N1468" i="5" s="1"/>
  <c r="N1485" i="5" s="1"/>
  <c r="I1478" i="5"/>
  <c r="BU1466" i="5"/>
  <c r="BU1468" i="5" s="1"/>
  <c r="BU1485" i="5" s="1"/>
  <c r="EX1466" i="5"/>
  <c r="EX1468" i="5" s="1"/>
  <c r="EX1485" i="5" s="1"/>
  <c r="DZ1272" i="5"/>
  <c r="DZ241" i="5" s="1"/>
  <c r="DZ242" i="5" s="1"/>
  <c r="EA1266" i="5"/>
  <c r="EA1269" i="5" s="1"/>
  <c r="DZ1271" i="5"/>
  <c r="DZ227" i="5" s="1"/>
  <c r="DZ228" i="5" s="1"/>
  <c r="FQ1466" i="5"/>
  <c r="FQ1468" i="5" s="1"/>
  <c r="FQ1485" i="5" s="1"/>
  <c r="FP1466" i="5"/>
  <c r="FP1468" i="5" s="1"/>
  <c r="FP1485" i="5" s="1"/>
  <c r="FO1466" i="5"/>
  <c r="FO1468" i="5" s="1"/>
  <c r="FO1485" i="5" s="1"/>
  <c r="FN1483" i="5"/>
  <c r="FN1268" i="5"/>
  <c r="FN1466" i="5"/>
  <c r="FN1468" i="5" s="1"/>
  <c r="L1485" i="5"/>
  <c r="FR1300" i="5"/>
  <c r="DY252" i="5"/>
  <c r="AZ1319" i="5" l="1"/>
  <c r="I1319" i="5" s="1"/>
  <c r="I1320" i="5"/>
  <c r="I1486" i="5"/>
  <c r="F1486" i="5"/>
  <c r="EA1271" i="5"/>
  <c r="EA227" i="5" s="1"/>
  <c r="EA228" i="5" s="1"/>
  <c r="EB1266" i="5"/>
  <c r="EB1269" i="5" s="1"/>
  <c r="EA1272" i="5"/>
  <c r="EA241" i="5" s="1"/>
  <c r="EA242" i="5" s="1"/>
  <c r="FN1484" i="5"/>
  <c r="I1300" i="5"/>
  <c r="FR1299" i="5"/>
  <c r="DY253" i="5"/>
  <c r="DZ244" i="5"/>
  <c r="DZ251" i="5" s="1"/>
  <c r="FN1485" i="5"/>
  <c r="EC1266" i="5" l="1"/>
  <c r="EC1269" i="5" s="1"/>
  <c r="EB1271" i="5"/>
  <c r="EB227" i="5" s="1"/>
  <c r="EB228" i="5" s="1"/>
  <c r="EB1272" i="5"/>
  <c r="EB241" i="5" s="1"/>
  <c r="EB242" i="5" s="1"/>
  <c r="I1299" i="5"/>
  <c r="FR1301" i="5"/>
  <c r="DZ252" i="5"/>
  <c r="EA244" i="5"/>
  <c r="EA251" i="5" s="1"/>
  <c r="EB244" i="5" l="1"/>
  <c r="EB251" i="5" s="1"/>
  <c r="EB252" i="5" s="1"/>
  <c r="EB253" i="5" s="1"/>
  <c r="EC1271" i="5"/>
  <c r="EC227" i="5" s="1"/>
  <c r="EC228" i="5" s="1"/>
  <c r="EC1272" i="5"/>
  <c r="EC241" i="5" s="1"/>
  <c r="EC242" i="5" s="1"/>
  <c r="ED1266" i="5"/>
  <c r="ED1269" i="5" s="1"/>
  <c r="I1301" i="5"/>
  <c r="FR1483" i="5"/>
  <c r="FR1268" i="5"/>
  <c r="FR1466" i="5"/>
  <c r="FR1468" i="5" s="1"/>
  <c r="DZ253" i="5"/>
  <c r="EA252" i="5"/>
  <c r="EA253" i="5" s="1"/>
  <c r="EE1266" i="5" l="1"/>
  <c r="EE1269" i="5" s="1"/>
  <c r="ED1272" i="5"/>
  <c r="ED241" i="5" s="1"/>
  <c r="ED242" i="5" s="1"/>
  <c r="ED1271" i="5"/>
  <c r="ED227" i="5" s="1"/>
  <c r="ED228" i="5" s="1"/>
  <c r="F1483" i="5"/>
  <c r="I1483" i="5"/>
  <c r="I1268" i="5"/>
  <c r="FR1484" i="5"/>
  <c r="E1483" i="5" s="1"/>
  <c r="I1468" i="5"/>
  <c r="FR1485" i="5"/>
  <c r="EC244" i="5"/>
  <c r="EC251" i="5" s="1"/>
  <c r="ED244" i="5" l="1"/>
  <c r="ED251" i="5" s="1"/>
  <c r="ED252" i="5" s="1"/>
  <c r="ED253" i="5" s="1"/>
  <c r="EE1271" i="5"/>
  <c r="EE227" i="5" s="1"/>
  <c r="EE228" i="5" s="1"/>
  <c r="EE1272" i="5"/>
  <c r="EE241" i="5" s="1"/>
  <c r="EE242" i="5" s="1"/>
  <c r="EF1266" i="5"/>
  <c r="EF1269" i="5" s="1"/>
  <c r="F1484" i="5"/>
  <c r="I1484" i="5"/>
  <c r="I1485" i="5"/>
  <c r="F1485" i="5"/>
  <c r="EC252" i="5"/>
  <c r="EE244" i="5" l="1"/>
  <c r="EE251" i="5" s="1"/>
  <c r="EE252" i="5" s="1"/>
  <c r="EE253" i="5" s="1"/>
  <c r="EF1272" i="5"/>
  <c r="EF241" i="5" s="1"/>
  <c r="EF242" i="5" s="1"/>
  <c r="EG1266" i="5"/>
  <c r="EG1269" i="5" s="1"/>
  <c r="EF1271" i="5"/>
  <c r="EF227" i="5" s="1"/>
  <c r="EF228" i="5" s="1"/>
  <c r="EC253" i="5"/>
  <c r="EG1271" i="5" l="1"/>
  <c r="EG227" i="5" s="1"/>
  <c r="EG228" i="5" s="1"/>
  <c r="EG1272" i="5"/>
  <c r="EG241" i="5" s="1"/>
  <c r="EG242" i="5" s="1"/>
  <c r="EH1266" i="5"/>
  <c r="EH1269" i="5" s="1"/>
  <c r="EF244" i="5"/>
  <c r="EF251" i="5" s="1"/>
  <c r="EH1272" i="5" l="1"/>
  <c r="EH241" i="5" s="1"/>
  <c r="EH242" i="5" s="1"/>
  <c r="EI1266" i="5"/>
  <c r="EI1269" i="5" s="1"/>
  <c r="EH1271" i="5"/>
  <c r="EH227" i="5" s="1"/>
  <c r="EH228" i="5" s="1"/>
  <c r="EF252" i="5"/>
  <c r="EG244" i="5"/>
  <c r="EG251" i="5" s="1"/>
  <c r="EI1271" i="5" l="1"/>
  <c r="EI227" i="5" s="1"/>
  <c r="EI228" i="5" s="1"/>
  <c r="EI1272" i="5"/>
  <c r="EI241" i="5" s="1"/>
  <c r="EI242" i="5" s="1"/>
  <c r="EJ1266" i="5"/>
  <c r="EJ1269" i="5" s="1"/>
  <c r="EF253" i="5"/>
  <c r="EH244" i="5"/>
  <c r="EH251" i="5" s="1"/>
  <c r="EH252" i="5" s="1"/>
  <c r="EG252" i="5"/>
  <c r="EG253" i="5" s="1"/>
  <c r="EJ1271" i="5" l="1"/>
  <c r="EJ227" i="5" s="1"/>
  <c r="EJ228" i="5" s="1"/>
  <c r="EJ1272" i="5"/>
  <c r="EJ241" i="5" s="1"/>
  <c r="EJ242" i="5" s="1"/>
  <c r="EK1266" i="5"/>
  <c r="EK1269" i="5" s="1"/>
  <c r="EI244" i="5"/>
  <c r="EI251" i="5" s="1"/>
  <c r="EH253" i="5"/>
  <c r="EJ244" i="5" l="1"/>
  <c r="EJ251" i="5" s="1"/>
  <c r="EJ252" i="5" s="1"/>
  <c r="EJ253" i="5" s="1"/>
  <c r="EK1272" i="5"/>
  <c r="EK241" i="5" s="1"/>
  <c r="EK242" i="5" s="1"/>
  <c r="EK1271" i="5"/>
  <c r="EK227" i="5" s="1"/>
  <c r="EK228" i="5" s="1"/>
  <c r="EL1266" i="5"/>
  <c r="EL1269" i="5" s="1"/>
  <c r="EI252" i="5"/>
  <c r="EK244" i="5" l="1"/>
  <c r="EK251" i="5" s="1"/>
  <c r="EK252" i="5" s="1"/>
  <c r="EK253" i="5" s="1"/>
  <c r="EM1266" i="5"/>
  <c r="EM1269" i="5" s="1"/>
  <c r="EL1271" i="5"/>
  <c r="EL227" i="5" s="1"/>
  <c r="EL228" i="5" s="1"/>
  <c r="EL1272" i="5"/>
  <c r="EL241" i="5" s="1"/>
  <c r="EL242" i="5" s="1"/>
  <c r="EI253" i="5"/>
  <c r="EL244" i="5" l="1"/>
  <c r="EL251" i="5" s="1"/>
  <c r="EL252" i="5" s="1"/>
  <c r="EM1271" i="5"/>
  <c r="EM227" i="5" s="1"/>
  <c r="EM228" i="5" s="1"/>
  <c r="EM1272" i="5"/>
  <c r="EM241" i="5" s="1"/>
  <c r="EM242" i="5" s="1"/>
  <c r="EN1266" i="5"/>
  <c r="EN1269" i="5" s="1"/>
  <c r="EN1271" i="5" l="1"/>
  <c r="EN227" i="5" s="1"/>
  <c r="EN228" i="5" s="1"/>
  <c r="EN1272" i="5"/>
  <c r="EN241" i="5" s="1"/>
  <c r="EN242" i="5" s="1"/>
  <c r="EO1266" i="5"/>
  <c r="EO1269" i="5" s="1"/>
  <c r="EL253" i="5"/>
  <c r="EM244" i="5"/>
  <c r="EM251" i="5" s="1"/>
  <c r="EO1271" i="5" l="1"/>
  <c r="EO227" i="5" s="1"/>
  <c r="EO228" i="5" s="1"/>
  <c r="EO1272" i="5"/>
  <c r="EO241" i="5" s="1"/>
  <c r="EO242" i="5" s="1"/>
  <c r="EP1266" i="5"/>
  <c r="EP1269" i="5" s="1"/>
  <c r="EM252" i="5"/>
  <c r="EN244" i="5"/>
  <c r="EN251" i="5" s="1"/>
  <c r="EN252" i="5" s="1"/>
  <c r="EN253" i="5" s="1"/>
  <c r="EQ1266" i="5" l="1"/>
  <c r="EQ1269" i="5" s="1"/>
  <c r="EP1271" i="5"/>
  <c r="EP227" i="5" s="1"/>
  <c r="EP228" i="5" s="1"/>
  <c r="EP1272" i="5"/>
  <c r="EP241" i="5" s="1"/>
  <c r="EP242" i="5" s="1"/>
  <c r="EM253" i="5"/>
  <c r="EO244" i="5"/>
  <c r="EO251" i="5" s="1"/>
  <c r="EP244" i="5" l="1"/>
  <c r="EP251" i="5" s="1"/>
  <c r="EP252" i="5" s="1"/>
  <c r="EP253" i="5" s="1"/>
  <c r="EQ1271" i="5"/>
  <c r="EQ227" i="5" s="1"/>
  <c r="EQ228" i="5" s="1"/>
  <c r="EQ1272" i="5"/>
  <c r="EQ241" i="5" s="1"/>
  <c r="EQ242" i="5" s="1"/>
  <c r="ER1266" i="5"/>
  <c r="ER1269" i="5" s="1"/>
  <c r="EO252" i="5"/>
  <c r="ER1271" i="5" l="1"/>
  <c r="ER227" i="5" s="1"/>
  <c r="ER228" i="5" s="1"/>
  <c r="ER1272" i="5"/>
  <c r="ER241" i="5" s="1"/>
  <c r="ER242" i="5" s="1"/>
  <c r="ES1266" i="5"/>
  <c r="ES1269" i="5" s="1"/>
  <c r="EO253" i="5"/>
  <c r="EQ244" i="5"/>
  <c r="EQ251" i="5" s="1"/>
  <c r="ES1271" i="5" l="1"/>
  <c r="ES227" i="5" s="1"/>
  <c r="ES228" i="5" s="1"/>
  <c r="ES1272" i="5"/>
  <c r="ES241" i="5" s="1"/>
  <c r="ES242" i="5" s="1"/>
  <c r="ET1266" i="5"/>
  <c r="ET1269" i="5" s="1"/>
  <c r="EQ252" i="5"/>
  <c r="ER244" i="5"/>
  <c r="ER251" i="5" s="1"/>
  <c r="ES244" i="5" l="1"/>
  <c r="ES251" i="5" s="1"/>
  <c r="ES252" i="5" s="1"/>
  <c r="ES253" i="5" s="1"/>
  <c r="ET1272" i="5"/>
  <c r="ET241" i="5" s="1"/>
  <c r="ET242" i="5" s="1"/>
  <c r="EU1266" i="5"/>
  <c r="EU1269" i="5" s="1"/>
  <c r="ET1271" i="5"/>
  <c r="ET227" i="5" s="1"/>
  <c r="ET228" i="5" s="1"/>
  <c r="EQ253" i="5"/>
  <c r="ER252" i="5"/>
  <c r="ER253" i="5" s="1"/>
  <c r="EU1271" i="5" l="1"/>
  <c r="EU227" i="5" s="1"/>
  <c r="EU228" i="5" s="1"/>
  <c r="EU1272" i="5"/>
  <c r="EU241" i="5" s="1"/>
  <c r="EU242" i="5" s="1"/>
  <c r="EV1266" i="5"/>
  <c r="EV1269" i="5" s="1"/>
  <c r="ET244" i="5"/>
  <c r="ET251" i="5" s="1"/>
  <c r="EU244" i="5" l="1"/>
  <c r="EU251" i="5" s="1"/>
  <c r="EU252" i="5" s="1"/>
  <c r="EU253" i="5" s="1"/>
  <c r="EV1271" i="5"/>
  <c r="EV227" i="5" s="1"/>
  <c r="EV228" i="5" s="1"/>
  <c r="EW1266" i="5"/>
  <c r="EW1269" i="5" s="1"/>
  <c r="EV1272" i="5"/>
  <c r="EV241" i="5" s="1"/>
  <c r="EV242" i="5" s="1"/>
  <c r="ET252" i="5"/>
  <c r="EV244" i="5" l="1"/>
  <c r="EV251" i="5" s="1"/>
  <c r="EV252" i="5" s="1"/>
  <c r="EV253" i="5" s="1"/>
  <c r="EW1271" i="5"/>
  <c r="EW227" i="5" s="1"/>
  <c r="EW228" i="5" s="1"/>
  <c r="EW1272" i="5"/>
  <c r="EW241" i="5" s="1"/>
  <c r="EW242" i="5" s="1"/>
  <c r="EX1266" i="5"/>
  <c r="EX1269" i="5" s="1"/>
  <c r="ET253" i="5"/>
  <c r="EW244" i="5" l="1"/>
  <c r="EW251" i="5" s="1"/>
  <c r="EW252" i="5" s="1"/>
  <c r="EY1266" i="5"/>
  <c r="EY1269" i="5" s="1"/>
  <c r="EX1272" i="5"/>
  <c r="EX241" i="5" s="1"/>
  <c r="EX242" i="5" s="1"/>
  <c r="EX1271" i="5"/>
  <c r="EX227" i="5" s="1"/>
  <c r="EX228" i="5" s="1"/>
  <c r="EY1271" i="5" l="1"/>
  <c r="EY227" i="5" s="1"/>
  <c r="EY228" i="5" s="1"/>
  <c r="EY1272" i="5"/>
  <c r="EY241" i="5" s="1"/>
  <c r="EY242" i="5" s="1"/>
  <c r="EZ1266" i="5"/>
  <c r="EZ1269" i="5" s="1"/>
  <c r="EW253" i="5"/>
  <c r="EX244" i="5"/>
  <c r="EX251" i="5" s="1"/>
  <c r="EY244" i="5" l="1"/>
  <c r="EY251" i="5" s="1"/>
  <c r="EY252" i="5" s="1"/>
  <c r="EY253" i="5" s="1"/>
  <c r="EZ1271" i="5"/>
  <c r="EZ227" i="5" s="1"/>
  <c r="EZ228" i="5" s="1"/>
  <c r="EZ1272" i="5"/>
  <c r="EZ241" i="5" s="1"/>
  <c r="EZ242" i="5" s="1"/>
  <c r="FA1266" i="5"/>
  <c r="FA1269" i="5" s="1"/>
  <c r="EX252" i="5"/>
  <c r="EZ244" i="5" l="1"/>
  <c r="EZ251" i="5" s="1"/>
  <c r="EZ252" i="5" s="1"/>
  <c r="EZ253" i="5" s="1"/>
  <c r="FA1272" i="5"/>
  <c r="FA241" i="5" s="1"/>
  <c r="FA242" i="5" s="1"/>
  <c r="FA1271" i="5"/>
  <c r="FA227" i="5" s="1"/>
  <c r="FA228" i="5" s="1"/>
  <c r="FB1266" i="5"/>
  <c r="FB1269" i="5" s="1"/>
  <c r="EX253" i="5"/>
  <c r="FA244" i="5" l="1"/>
  <c r="FA251" i="5" s="1"/>
  <c r="FA252" i="5" s="1"/>
  <c r="FC1266" i="5"/>
  <c r="FC1269" i="5" s="1"/>
  <c r="FB1272" i="5"/>
  <c r="FB241" i="5" s="1"/>
  <c r="FB242" i="5" s="1"/>
  <c r="FB1271" i="5"/>
  <c r="FB227" i="5" s="1"/>
  <c r="FB228" i="5" s="1"/>
  <c r="FB244" i="5" l="1"/>
  <c r="FB251" i="5" s="1"/>
  <c r="FB252" i="5" s="1"/>
  <c r="FB253" i="5" s="1"/>
  <c r="FC1271" i="5"/>
  <c r="FC227" i="5" s="1"/>
  <c r="FC228" i="5" s="1"/>
  <c r="FC1272" i="5"/>
  <c r="FC241" i="5" s="1"/>
  <c r="FC242" i="5" s="1"/>
  <c r="FD1266" i="5"/>
  <c r="FD1269" i="5" s="1"/>
  <c r="FA253" i="5"/>
  <c r="FC244" i="5" l="1"/>
  <c r="FC251" i="5" s="1"/>
  <c r="FC252" i="5" s="1"/>
  <c r="FD1271" i="5"/>
  <c r="FD227" i="5" s="1"/>
  <c r="FD228" i="5" s="1"/>
  <c r="FD1272" i="5"/>
  <c r="FD241" i="5" s="1"/>
  <c r="FD242" i="5" s="1"/>
  <c r="FE1266" i="5"/>
  <c r="FE1269" i="5" s="1"/>
  <c r="FD244" i="5" l="1"/>
  <c r="FD251" i="5" s="1"/>
  <c r="FD252" i="5" s="1"/>
  <c r="FD253" i="5" s="1"/>
  <c r="FC253" i="5"/>
  <c r="FE1271" i="5"/>
  <c r="FE227" i="5" s="1"/>
  <c r="FE228" i="5" s="1"/>
  <c r="FE1272" i="5"/>
  <c r="FE241" i="5" s="1"/>
  <c r="FE242" i="5" s="1"/>
  <c r="FF1266" i="5"/>
  <c r="FF1269" i="5" s="1"/>
  <c r="FE244" i="5" l="1"/>
  <c r="FE251" i="5" s="1"/>
  <c r="FE252" i="5" s="1"/>
  <c r="FG1266" i="5"/>
  <c r="FG1269" i="5" s="1"/>
  <c r="FF1272" i="5"/>
  <c r="FF241" i="5" s="1"/>
  <c r="FF242" i="5" s="1"/>
  <c r="FF1271" i="5"/>
  <c r="FF227" i="5" s="1"/>
  <c r="FF228" i="5" s="1"/>
  <c r="FG1272" i="5" l="1"/>
  <c r="FG241" i="5" s="1"/>
  <c r="FG242" i="5" s="1"/>
  <c r="FG1271" i="5"/>
  <c r="FG227" i="5" s="1"/>
  <c r="FG228" i="5" s="1"/>
  <c r="FH1266" i="5"/>
  <c r="FH1269" i="5" s="1"/>
  <c r="FE253" i="5"/>
  <c r="FF244" i="5"/>
  <c r="FF251" i="5" s="1"/>
  <c r="FG244" i="5" l="1"/>
  <c r="FG251" i="5" s="1"/>
  <c r="FG252" i="5" s="1"/>
  <c r="FG253" i="5" s="1"/>
  <c r="FH1271" i="5"/>
  <c r="FH227" i="5" s="1"/>
  <c r="FH228" i="5" s="1"/>
  <c r="FH1272" i="5"/>
  <c r="FH241" i="5" s="1"/>
  <c r="FH242" i="5" s="1"/>
  <c r="FI1266" i="5"/>
  <c r="FI1269" i="5" s="1"/>
  <c r="FF252" i="5"/>
  <c r="FH244" i="5" l="1"/>
  <c r="FH251" i="5" s="1"/>
  <c r="FH252" i="5" s="1"/>
  <c r="FH253" i="5" s="1"/>
  <c r="FI1271" i="5"/>
  <c r="FI227" i="5" s="1"/>
  <c r="FI228" i="5" s="1"/>
  <c r="FI1272" i="5"/>
  <c r="FI241" i="5" s="1"/>
  <c r="FI242" i="5" s="1"/>
  <c r="FJ1266" i="5"/>
  <c r="FJ1269" i="5" s="1"/>
  <c r="FF253" i="5"/>
  <c r="FI244" i="5" l="1"/>
  <c r="FI251" i="5" s="1"/>
  <c r="FI252" i="5" s="1"/>
  <c r="FK1266" i="5"/>
  <c r="FK1269" i="5" s="1"/>
  <c r="FJ1272" i="5"/>
  <c r="FJ241" i="5" s="1"/>
  <c r="FJ242" i="5" s="1"/>
  <c r="FJ1271" i="5"/>
  <c r="FJ227" i="5" s="1"/>
  <c r="FJ228" i="5" s="1"/>
  <c r="FK1272" i="5" l="1"/>
  <c r="FK241" i="5" s="1"/>
  <c r="FK242" i="5" s="1"/>
  <c r="FK1271" i="5"/>
  <c r="FK227" i="5" s="1"/>
  <c r="FK228" i="5" s="1"/>
  <c r="FL1266" i="5"/>
  <c r="FL1269" i="5" s="1"/>
  <c r="FI253" i="5"/>
  <c r="FJ244" i="5"/>
  <c r="FJ251" i="5" s="1"/>
  <c r="FL1272" i="5" l="1"/>
  <c r="FL241" i="5" s="1"/>
  <c r="FL242" i="5" s="1"/>
  <c r="FM1266" i="5"/>
  <c r="FM1269" i="5" s="1"/>
  <c r="FL1271" i="5"/>
  <c r="FL227" i="5" s="1"/>
  <c r="FL228" i="5" s="1"/>
  <c r="FJ252" i="5"/>
  <c r="FK244" i="5"/>
  <c r="FK251" i="5" s="1"/>
  <c r="FM1272" i="5" l="1"/>
  <c r="FM241" i="5" s="1"/>
  <c r="FM242" i="5" s="1"/>
  <c r="FM1271" i="5"/>
  <c r="FM227" i="5" s="1"/>
  <c r="FM228" i="5" s="1"/>
  <c r="FN1266" i="5"/>
  <c r="FN1269" i="5" s="1"/>
  <c r="FJ253" i="5"/>
  <c r="FL244" i="5"/>
  <c r="FL251" i="5" s="1"/>
  <c r="FK252" i="5"/>
  <c r="FK253" i="5" s="1"/>
  <c r="FM244" i="5" l="1"/>
  <c r="FM251" i="5" s="1"/>
  <c r="FM252" i="5" s="1"/>
  <c r="FM253" i="5" s="1"/>
  <c r="FO1266" i="5"/>
  <c r="FO1269" i="5" s="1"/>
  <c r="FN1271" i="5"/>
  <c r="FN227" i="5" s="1"/>
  <c r="FN228" i="5" s="1"/>
  <c r="FN1272" i="5"/>
  <c r="FN241" i="5" s="1"/>
  <c r="FN242" i="5" s="1"/>
  <c r="FL252" i="5"/>
  <c r="FN244" i="5" l="1"/>
  <c r="FN251" i="5" s="1"/>
  <c r="FN252" i="5" s="1"/>
  <c r="FN253" i="5" s="1"/>
  <c r="FO1271" i="5"/>
  <c r="FO227" i="5" s="1"/>
  <c r="FO228" i="5" s="1"/>
  <c r="FO1272" i="5"/>
  <c r="FO241" i="5" s="1"/>
  <c r="FO242" i="5" s="1"/>
  <c r="FP1266" i="5"/>
  <c r="FP1269" i="5" s="1"/>
  <c r="FL253" i="5"/>
  <c r="FP1272" i="5" l="1"/>
  <c r="FP241" i="5" s="1"/>
  <c r="FP242" i="5" s="1"/>
  <c r="FQ1266" i="5"/>
  <c r="FQ1269" i="5" s="1"/>
  <c r="FP1271" i="5"/>
  <c r="FP227" i="5" s="1"/>
  <c r="FP228" i="5" s="1"/>
  <c r="FO244" i="5"/>
  <c r="FO251" i="5" s="1"/>
  <c r="FQ1272" i="5" l="1"/>
  <c r="FQ241" i="5" s="1"/>
  <c r="FQ242" i="5" s="1"/>
  <c r="FQ1271" i="5"/>
  <c r="FQ227" i="5" s="1"/>
  <c r="FQ228" i="5" s="1"/>
  <c r="FR1266" i="5"/>
  <c r="FR1269" i="5" s="1"/>
  <c r="FO252" i="5"/>
  <c r="FP244" i="5"/>
  <c r="FP251" i="5" s="1"/>
  <c r="FR1272" i="5" l="1"/>
  <c r="FR241" i="5" s="1"/>
  <c r="FR242" i="5" s="1"/>
  <c r="FR1271" i="5"/>
  <c r="FR227" i="5" s="1"/>
  <c r="FR228" i="5" s="1"/>
  <c r="FO253" i="5"/>
  <c r="FQ244" i="5"/>
  <c r="FQ251" i="5" s="1"/>
  <c r="FQ252" i="5" s="1"/>
  <c r="FQ253" i="5" s="1"/>
  <c r="FP252" i="5"/>
  <c r="FP253" i="5" s="1"/>
  <c r="FR244" i="5" l="1"/>
  <c r="FR251" i="5" s="1"/>
  <c r="F251" i="5" s="1"/>
  <c r="I251" i="5" l="1"/>
  <c r="FR252" i="5"/>
  <c r="FR253" i="5" l="1"/>
  <c r="F253" i="5" s="1"/>
  <c r="D28" i="19" s="1"/>
  <c r="D40" i="19" s="1"/>
  <c r="I2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tc={7855C0FF-966E-44DB-965E-C1654DD3BCB0}</author>
    <author>tc={AB4742B9-9C2C-4401-9B8B-9C3E825D9880}</author>
  </authors>
  <commentList>
    <comment ref="I98" authorId="0" shapeId="0" xr:uid="{7855C0FF-966E-44DB-965E-C1654DD3BCB0}">
      <text>
        <t>[Threaded comment]
Your version of Excel allows you to read this threaded comment; however, any edits to it will get removed if the file is opened in a newer version of Excel. Learn more: https://go.microsoft.com/fwlink/?linkid=870924
Comment:
    Availability and degradation are both already included in the P50 calculation. The overall loss coefficient is 83%</t>
      </text>
    </comment>
    <comment ref="I101" authorId="1" shapeId="0" xr:uid="{AB4742B9-9C2C-4401-9B8B-9C3E825D988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Availability and degradation are both already included in the P50 calculation. The overall loss coefficient is 83%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<sst xmlns="http://schemas.openxmlformats.org/spreadsheetml/2006/main" count="3557" uniqueCount="1265">
  <si>
    <t>Timing</t>
  </si>
  <si>
    <t>Model start</t>
  </si>
  <si>
    <t>date</t>
  </si>
  <si>
    <t>Scenario</t>
  </si>
  <si>
    <t>Description</t>
  </si>
  <si>
    <t>Model</t>
  </si>
  <si>
    <t>Active Inputs</t>
  </si>
  <si>
    <t>Active Scenario</t>
  </si>
  <si>
    <t>months</t>
  </si>
  <si>
    <t>Period Start</t>
  </si>
  <si>
    <t>Period End</t>
  </si>
  <si>
    <t>Quarter</t>
  </si>
  <si>
    <t>Year</t>
  </si>
  <si>
    <t>Flags</t>
  </si>
  <si>
    <t>Construction</t>
  </si>
  <si>
    <t>%</t>
  </si>
  <si>
    <t>Operations</t>
  </si>
  <si>
    <t>Days in period</t>
  </si>
  <si>
    <t>Fraction of year</t>
  </si>
  <si>
    <t>Model periodicity - Construction</t>
  </si>
  <si>
    <t>Model periodicity - Operations</t>
  </si>
  <si>
    <t>Cons</t>
  </si>
  <si>
    <t>Ops</t>
  </si>
  <si>
    <t>years</t>
  </si>
  <si>
    <t>Thousand</t>
  </si>
  <si>
    <t>Million</t>
  </si>
  <si>
    <t>Months per Quarter</t>
  </si>
  <si>
    <t>Generation</t>
  </si>
  <si>
    <t>Generation type</t>
  </si>
  <si>
    <t>type</t>
  </si>
  <si>
    <t>Wind build-up</t>
  </si>
  <si>
    <t>MWp</t>
  </si>
  <si>
    <t>Capacity</t>
  </si>
  <si>
    <t>MW</t>
  </si>
  <si>
    <t>MWh</t>
  </si>
  <si>
    <t>Loss factor 1</t>
  </si>
  <si>
    <t>Loss factor 2</t>
  </si>
  <si>
    <t>Loss factor 3</t>
  </si>
  <si>
    <t>Loss factor 4</t>
  </si>
  <si>
    <t>Loss factor 5</t>
  </si>
  <si>
    <t>Loss factor 6</t>
  </si>
  <si>
    <t>Loss factor 7</t>
  </si>
  <si>
    <t>Loss factor 8</t>
  </si>
  <si>
    <t>Month of construction</t>
  </si>
  <si>
    <t>#</t>
  </si>
  <si>
    <t>Availability</t>
  </si>
  <si>
    <t>Degradation</t>
  </si>
  <si>
    <t>Operational Year</t>
  </si>
  <si>
    <t>[spare]</t>
  </si>
  <si>
    <t>Availability curve selection</t>
  </si>
  <si>
    <t>selection</t>
  </si>
  <si>
    <t>Availability sensitivity</t>
  </si>
  <si>
    <t>100%</t>
  </si>
  <si>
    <t>Capex</t>
  </si>
  <si>
    <t>Revenue</t>
  </si>
  <si>
    <t>Operating costs</t>
  </si>
  <si>
    <t>Merchant Power Prices</t>
  </si>
  <si>
    <t>PPA Prices</t>
  </si>
  <si>
    <t>Inflation</t>
  </si>
  <si>
    <t>€ / MWh</t>
  </si>
  <si>
    <t>FX</t>
  </si>
  <si>
    <t>Real prices as of:</t>
  </si>
  <si>
    <t>Baseload</t>
  </si>
  <si>
    <t>GWA discount</t>
  </si>
  <si>
    <t>Merchant power price curve</t>
  </si>
  <si>
    <t>GWA power price</t>
  </si>
  <si>
    <t>Merchant price sensitivity</t>
  </si>
  <si>
    <t>Contract type</t>
  </si>
  <si>
    <t>Pricing year</t>
  </si>
  <si>
    <t>PPA GWA discount</t>
  </si>
  <si>
    <t>PPA selection</t>
  </si>
  <si>
    <t>Type of contract</t>
  </si>
  <si>
    <t>PPA price sensitivity</t>
  </si>
  <si>
    <t>Generation (pre availability and degradation)</t>
  </si>
  <si>
    <t>Availability factor</t>
  </si>
  <si>
    <t>Net generation</t>
  </si>
  <si>
    <t>Capacity build-out</t>
  </si>
  <si>
    <t>Construction Month</t>
  </si>
  <si>
    <t>Gross capacity factor</t>
  </si>
  <si>
    <t>Net capacity factor (pre degredation &amp; availability)</t>
  </si>
  <si>
    <t>Days in year</t>
  </si>
  <si>
    <t>Hours in year</t>
  </si>
  <si>
    <t>Volume split</t>
  </si>
  <si>
    <t>Fixed Volume</t>
  </si>
  <si>
    <t>Variable Volume</t>
  </si>
  <si>
    <t>MWh p.a.</t>
  </si>
  <si>
    <t>flag</t>
  </si>
  <si>
    <t>Merchant volume</t>
  </si>
  <si>
    <t>Merchant</t>
  </si>
  <si>
    <t>Gross Revenue</t>
  </si>
  <si>
    <t>Total gross revenue</t>
  </si>
  <si>
    <t>PPA</t>
  </si>
  <si>
    <t>Other costs</t>
  </si>
  <si>
    <t>Initial term</t>
  </si>
  <si>
    <t>Initial term start</t>
  </si>
  <si>
    <t>Initial term end</t>
  </si>
  <si>
    <t>Initial term cost</t>
  </si>
  <si>
    <t>Second term start</t>
  </si>
  <si>
    <t>Second term end</t>
  </si>
  <si>
    <t>Second term cost</t>
  </si>
  <si>
    <t>Third term start</t>
  </si>
  <si>
    <t>Third term end</t>
  </si>
  <si>
    <t>Third term cost</t>
  </si>
  <si>
    <t>Total operating costs</t>
  </si>
  <si>
    <t>EBITDA</t>
  </si>
  <si>
    <t>CFADS</t>
  </si>
  <si>
    <t>x</t>
  </si>
  <si>
    <t>Contracted DSCR</t>
  </si>
  <si>
    <t>Share capital injection</t>
  </si>
  <si>
    <t>Depreciation</t>
  </si>
  <si>
    <t>EBIT</t>
  </si>
  <si>
    <t>Tax paid</t>
  </si>
  <si>
    <t>EBT</t>
  </si>
  <si>
    <t>Net income</t>
  </si>
  <si>
    <t>Opening balance</t>
  </si>
  <si>
    <t>Drawdown</t>
  </si>
  <si>
    <t>Repayment</t>
  </si>
  <si>
    <t>Closing balance</t>
  </si>
  <si>
    <t>Drawdown date</t>
  </si>
  <si>
    <t>Delta</t>
  </si>
  <si>
    <t>Leverage cap (% of construction funding)</t>
  </si>
  <si>
    <t>Financing costs</t>
  </si>
  <si>
    <t>Equity injection</t>
  </si>
  <si>
    <t>Interest during construction</t>
  </si>
  <si>
    <t>Tax &amp; Accounting</t>
  </si>
  <si>
    <t>Assets</t>
  </si>
  <si>
    <t>Liabilities</t>
  </si>
  <si>
    <t>Trade receivables</t>
  </si>
  <si>
    <t>Trade payables</t>
  </si>
  <si>
    <t>Retained earnings</t>
  </si>
  <si>
    <t>Dividends</t>
  </si>
  <si>
    <t>Balance sheet</t>
  </si>
  <si>
    <t>Working capital - revenues</t>
  </si>
  <si>
    <t>days</t>
  </si>
  <si>
    <t>Working capital - costs</t>
  </si>
  <si>
    <t>Working capital</t>
  </si>
  <si>
    <t>Net working capital</t>
  </si>
  <si>
    <t>Share Capital</t>
  </si>
  <si>
    <t>Shareholder Loan</t>
  </si>
  <si>
    <t>Shareholder Loan coupon</t>
  </si>
  <si>
    <t>No trapped cash</t>
  </si>
  <si>
    <t>Equity IRR</t>
  </si>
  <si>
    <t>Time of equity investment</t>
  </si>
  <si>
    <t>Equity investment date</t>
  </si>
  <si>
    <t>Target pipeline</t>
  </si>
  <si>
    <t>Pipeline conversion rate</t>
  </si>
  <si>
    <t>End</t>
  </si>
  <si>
    <t>Sources</t>
  </si>
  <si>
    <t>Sources &amp; Uses</t>
  </si>
  <si>
    <t>Uses</t>
  </si>
  <si>
    <t>Total sources</t>
  </si>
  <si>
    <t>Cash yield (Y1-5)</t>
  </si>
  <si>
    <t>Cash yield (Y6-15)</t>
  </si>
  <si>
    <t>Contracted revenue % (Y1-10)</t>
  </si>
  <si>
    <t>Contracted revenue % (Asset life)</t>
  </si>
  <si>
    <t>Inflation curve choice</t>
  </si>
  <si>
    <t>Inflation base year</t>
  </si>
  <si>
    <t>year</t>
  </si>
  <si>
    <t>Index</t>
  </si>
  <si>
    <t>Prices - Real</t>
  </si>
  <si>
    <t>Prices - Nominal</t>
  </si>
  <si>
    <t>Not inflated</t>
  </si>
  <si>
    <t>Switch</t>
  </si>
  <si>
    <t>Formatting convention</t>
  </si>
  <si>
    <t>Input</t>
  </si>
  <si>
    <t>Bright blue font on a yellow background indicates a hardcoded input. Where possible, these should be confined to the Scenarios and Time-Based tabs</t>
  </si>
  <si>
    <t>Input from another sheet</t>
  </si>
  <si>
    <t>Mid-blue font indicates an input that has been brought from another sheet</t>
  </si>
  <si>
    <t>Pattern background indicates that the cell should be left empty, to ensure that no calculations in the worksheet are disrupted</t>
  </si>
  <si>
    <t>Overall check</t>
  </si>
  <si>
    <t>Total uses</t>
  </si>
  <si>
    <t>Balancing</t>
  </si>
  <si>
    <t>Availability &amp; degradation</t>
  </si>
  <si>
    <t>Zero</t>
  </si>
  <si>
    <t>PPA GWA curve selection (applied only to Baseload contracts)</t>
  </si>
  <si>
    <t>Wind</t>
  </si>
  <si>
    <t>Capacity per turbine</t>
  </si>
  <si>
    <t>Number of turbines</t>
  </si>
  <si>
    <t>GoO Prices</t>
  </si>
  <si>
    <t>GoOs</t>
  </si>
  <si>
    <t>nominal</t>
  </si>
  <si>
    <t>Fourth term start</t>
  </si>
  <si>
    <t>Fourth term end</t>
  </si>
  <si>
    <t>Fourth term cost</t>
  </si>
  <si>
    <t>Fifth term start</t>
  </si>
  <si>
    <t>Fifth term end</t>
  </si>
  <si>
    <t>Fifth term cost</t>
  </si>
  <si>
    <t>Sixth term start</t>
  </si>
  <si>
    <t>Sixth term end</t>
  </si>
  <si>
    <t>Sixth term cost</t>
  </si>
  <si>
    <t>Site maintenance</t>
  </si>
  <si>
    <t>Insurance</t>
  </si>
  <si>
    <t>Financial administration</t>
  </si>
  <si>
    <t>- cost type</t>
  </si>
  <si>
    <t>Land leases</t>
  </si>
  <si>
    <t>Property taxes</t>
  </si>
  <si>
    <t>Period 1 start</t>
  </si>
  <si>
    <t>Period 2 end</t>
  </si>
  <si>
    <t>Period 1 end</t>
  </si>
  <si>
    <t>Period 2 start</t>
  </si>
  <si>
    <t>Period 1 cost</t>
  </si>
  <si>
    <t>Period 2 cost</t>
  </si>
  <si>
    <t>Period 1</t>
  </si>
  <si>
    <t>Period 2</t>
  </si>
  <si>
    <t>Property Tax</t>
  </si>
  <si>
    <t>Land Leases</t>
  </si>
  <si>
    <t>Taxable value</t>
  </si>
  <si>
    <t>Property tax rate</t>
  </si>
  <si>
    <t>Property tax annual reduction factor</t>
  </si>
  <si>
    <t>Property tax base threshold</t>
  </si>
  <si>
    <t>Property tax base adjusted for annual reduction</t>
  </si>
  <si>
    <t>Reduced property tax base</t>
  </si>
  <si>
    <t>Total property tax</t>
  </si>
  <si>
    <t>Working Capital</t>
  </si>
  <si>
    <t>Total cost</t>
  </si>
  <si>
    <t>switch</t>
  </si>
  <si>
    <t>Decommissioning</t>
  </si>
  <si>
    <t>Decommissioning cost</t>
  </si>
  <si>
    <t>Provision 1 start</t>
  </si>
  <si>
    <t>Provision amount</t>
  </si>
  <si>
    <t>Provision 2 start</t>
  </si>
  <si>
    <t>Provision 3 start</t>
  </si>
  <si>
    <t>Provision 4 start</t>
  </si>
  <si>
    <t>Provision 1 end</t>
  </si>
  <si>
    <t>Provision 2 end</t>
  </si>
  <si>
    <t>Provision 3 end</t>
  </si>
  <si>
    <t>Provision 4 end</t>
  </si>
  <si>
    <t>Decommissioning Letter of Credit fee</t>
  </si>
  <si>
    <t>Provision period 1</t>
  </si>
  <si>
    <t>Provision period 2</t>
  </si>
  <si>
    <t>Provision period 3</t>
  </si>
  <si>
    <t>Provision period 4</t>
  </si>
  <si>
    <t>Provision amount 1</t>
  </si>
  <si>
    <t>Provision amount 2</t>
  </si>
  <si>
    <t>Provision amount 3</t>
  </si>
  <si>
    <t>Provision amount 4</t>
  </si>
  <si>
    <t>Letter of Credit cost</t>
  </si>
  <si>
    <t>Base rates</t>
  </si>
  <si>
    <t>Construction period</t>
  </si>
  <si>
    <t>DSRF</t>
  </si>
  <si>
    <t>Interest earned on DSRA balance</t>
  </si>
  <si>
    <t>DSRA initial funding</t>
  </si>
  <si>
    <t>Upfront fee</t>
  </si>
  <si>
    <t>Commitment fee</t>
  </si>
  <si>
    <t>Checks:</t>
  </si>
  <si>
    <t>Debt service reserves</t>
  </si>
  <si>
    <t>DSRA or DSRF?</t>
  </si>
  <si>
    <t>Reserve requirement - months of debt service</t>
  </si>
  <si>
    <t>DSRF upfront fee</t>
  </si>
  <si>
    <t>DSRF commitment fee on undrawn amount</t>
  </si>
  <si>
    <t>Margin during construction</t>
  </si>
  <si>
    <t>Operations Margin 1</t>
  </si>
  <si>
    <t>Operations Margin 2</t>
  </si>
  <si>
    <t>Operations Margin 3</t>
  </si>
  <si>
    <t>Operations Margin 1 start</t>
  </si>
  <si>
    <t>Operations Margin 1 end</t>
  </si>
  <si>
    <t>Operations Margin 2 start</t>
  </si>
  <si>
    <t>Operations Margin 2 end</t>
  </si>
  <si>
    <t>Operations Margin 3 start</t>
  </si>
  <si>
    <t>Operations Margin 3 end</t>
  </si>
  <si>
    <t>DSCR</t>
  </si>
  <si>
    <t>Average DSCR</t>
  </si>
  <si>
    <t>Minimum DSCR</t>
  </si>
  <si>
    <t>Lock up DSCR</t>
  </si>
  <si>
    <t>Default DSCR</t>
  </si>
  <si>
    <t>Commitment fee on applicable margin</t>
  </si>
  <si>
    <t>Equity funding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</si>
  <si>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</si>
  <si>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</si>
  <si>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</si>
  <si>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</si>
  <si>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</si>
  <si>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</si>
  <si>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</si>
  <si>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</si>
  <si>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</si>
  <si>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</si>
  <si>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</si>
  <si>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</si>
  <si>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Seasonality of generation</t>
  </si>
  <si>
    <t>Seasonality factor</t>
  </si>
  <si>
    <t>Tax payment period</t>
  </si>
  <si>
    <t>Flag</t>
  </si>
  <si>
    <t>Annual step-up flag</t>
  </si>
  <si>
    <t>Annual step-up in quarter</t>
  </si>
  <si>
    <t>Tax payable in quarter</t>
  </si>
  <si>
    <t>Step up annually or every period?</t>
  </si>
  <si>
    <t>Annually</t>
  </si>
  <si>
    <t>Long term debt financing</t>
  </si>
  <si>
    <t>Construction Loan</t>
  </si>
  <si>
    <t>Loan amount</t>
  </si>
  <si>
    <t>P90</t>
  </si>
  <si>
    <t>P75</t>
  </si>
  <si>
    <t>P50</t>
  </si>
  <si>
    <t>Selected P scenario</t>
  </si>
  <si>
    <t>Date</t>
  </si>
  <si>
    <t>Tenor</t>
  </si>
  <si>
    <t>Years</t>
  </si>
  <si>
    <t>Funding of CAPEX mechanism</t>
  </si>
  <si>
    <t>Select</t>
  </si>
  <si>
    <t>Model_Number</t>
  </si>
  <si>
    <t>Equity first</t>
  </si>
  <si>
    <t>Item</t>
  </si>
  <si>
    <t>Unit</t>
  </si>
  <si>
    <t>Value</t>
  </si>
  <si>
    <t>Constants</t>
  </si>
  <si>
    <t>Days in Year</t>
  </si>
  <si>
    <t>Months per Year</t>
  </si>
  <si>
    <t>Semi-annual Periods per Year</t>
  </si>
  <si>
    <t>Months per Semi-annual Period</t>
  </si>
  <si>
    <t>Quarters per Year</t>
  </si>
  <si>
    <t>Hours in Year</t>
  </si>
  <si>
    <t>Very Small Number</t>
  </si>
  <si>
    <t>Rounding tolerance</t>
  </si>
  <si>
    <t>Num#</t>
  </si>
  <si>
    <t>Hours per Day</t>
  </si>
  <si>
    <t>Start</t>
  </si>
  <si>
    <t>Months</t>
  </si>
  <si>
    <t>Period start</t>
  </si>
  <si>
    <t>Period end</t>
  </si>
  <si>
    <t>[SPARE]</t>
  </si>
  <si>
    <t>n.a.</t>
  </si>
  <si>
    <t>Annual generation</t>
  </si>
  <si>
    <t>O&amp;M</t>
  </si>
  <si>
    <t>Term</t>
  </si>
  <si>
    <t>Seventh term start</t>
  </si>
  <si>
    <t>Seventh term end</t>
  </si>
  <si>
    <t>Seventh term cost</t>
  </si>
  <si>
    <t>Time periods</t>
  </si>
  <si>
    <t>Fixed costs</t>
  </si>
  <si>
    <t>Variable O&amp;M costs</t>
  </si>
  <si>
    <t>€'000 / MWh</t>
  </si>
  <si>
    <t>Capacity based O&amp;M</t>
  </si>
  <si>
    <t>Nominal plant capacity</t>
  </si>
  <si>
    <t>Net capacity factor (NCF) threshold</t>
  </si>
  <si>
    <t>Threshold in MWh</t>
  </si>
  <si>
    <t>Tenor flags</t>
  </si>
  <si>
    <t>1st period</t>
  </si>
  <si>
    <t>2nd period</t>
  </si>
  <si>
    <t>3rd period</t>
  </si>
  <si>
    <t>4th period</t>
  </si>
  <si>
    <t>5th period</t>
  </si>
  <si>
    <t>6th period</t>
  </si>
  <si>
    <t>7th period</t>
  </si>
  <si>
    <t>Fixed O&amp;M cost</t>
  </si>
  <si>
    <t># of WTGs</t>
  </si>
  <si>
    <t>Total fixed cost O&amp;M</t>
  </si>
  <si>
    <t>Variable O&amp;M cost</t>
  </si>
  <si>
    <t>Capacity based O&amp;M cost</t>
  </si>
  <si>
    <t>Actual MWh in period</t>
  </si>
  <si>
    <t>MWh Contract Threshold</t>
  </si>
  <si>
    <t>Total O&amp;M costs</t>
  </si>
  <si>
    <t>€</t>
  </si>
  <si>
    <t>Total Lease</t>
  </si>
  <si>
    <t>Total other costs</t>
  </si>
  <si>
    <t>Days outstanding</t>
  </si>
  <si>
    <t>∆ net working capital</t>
  </si>
  <si>
    <t>Provision 1 amount</t>
  </si>
  <si>
    <t>Provision 2 amount</t>
  </si>
  <si>
    <t>Provision 3 amount</t>
  </si>
  <si>
    <t>Provision 4 amount</t>
  </si>
  <si>
    <t>Funding distribution</t>
  </si>
  <si>
    <t>Total CAPEX</t>
  </si>
  <si>
    <t>Financing</t>
  </si>
  <si>
    <t>Cash waterfall</t>
  </si>
  <si>
    <t>Cash BoP</t>
  </si>
  <si>
    <t>PPA termination payment</t>
  </si>
  <si>
    <t>Cash available for interest</t>
  </si>
  <si>
    <t>Cash available for repayment</t>
  </si>
  <si>
    <t>Cash available for SHL</t>
  </si>
  <si>
    <t>SHL interest payment</t>
  </si>
  <si>
    <t>SHL Repayment</t>
  </si>
  <si>
    <t>Share capital injection (operational short fall)</t>
  </si>
  <si>
    <t>Share capital reduction</t>
  </si>
  <si>
    <t>Cash EoP</t>
  </si>
  <si>
    <t>Financial statements</t>
  </si>
  <si>
    <t>Income Statement</t>
  </si>
  <si>
    <t>Decommisioning LC costs</t>
  </si>
  <si>
    <t>Depreciation &amp; amortisation</t>
  </si>
  <si>
    <t>Interest income/cost DSRA/DSRF</t>
  </si>
  <si>
    <t>Cash waterfall check</t>
  </si>
  <si>
    <t>Check</t>
  </si>
  <si>
    <t>Debt funding costs</t>
  </si>
  <si>
    <t>Total debt funding costs</t>
  </si>
  <si>
    <t>Available cash</t>
  </si>
  <si>
    <t>Funding</t>
  </si>
  <si>
    <t>Funding of construction cost</t>
  </si>
  <si>
    <t>Total construction cost</t>
  </si>
  <si>
    <t>Funding requirements - paste</t>
  </si>
  <si>
    <t>Funding requirements - difference</t>
  </si>
  <si>
    <t>Equity + SHL funding</t>
  </si>
  <si>
    <t>Cumulative CAPEX</t>
  </si>
  <si>
    <t>Equity portion left</t>
  </si>
  <si>
    <t>Debt funding</t>
  </si>
  <si>
    <t>Equity %</t>
  </si>
  <si>
    <t>Debt %</t>
  </si>
  <si>
    <t>Debt first</t>
  </si>
  <si>
    <t>Debt portion left</t>
  </si>
  <si>
    <t>Applied funding of CAPEX</t>
  </si>
  <si>
    <t>Match funding of CAPEX</t>
  </si>
  <si>
    <t>SHL drawdown</t>
  </si>
  <si>
    <t>Δ NWC</t>
  </si>
  <si>
    <t>Contracted revenue</t>
  </si>
  <si>
    <t>Uncontracted revenue</t>
  </si>
  <si>
    <t>% per period</t>
  </si>
  <si>
    <t>Construction VAT</t>
  </si>
  <si>
    <t>Premium</t>
  </si>
  <si>
    <t>VAT drawdown</t>
  </si>
  <si>
    <t>Construction VAT reclaimed</t>
  </si>
  <si>
    <t>SHL Drawdown</t>
  </si>
  <si>
    <t>Pro-rata</t>
  </si>
  <si>
    <t>Frequency</t>
  </si>
  <si>
    <t>SHL share of equity funding</t>
  </si>
  <si>
    <t>Redemption start</t>
  </si>
  <si>
    <t>Depreciation expense</t>
  </si>
  <si>
    <t>Interest on SHL payable</t>
  </si>
  <si>
    <t>Balance b/f</t>
  </si>
  <si>
    <t>Balance c/f</t>
  </si>
  <si>
    <t>Deferred tax</t>
  </si>
  <si>
    <t>Funding of Construction method</t>
  </si>
  <si>
    <t>Funding/drawdown mechanism</t>
  </si>
  <si>
    <t>Name</t>
  </si>
  <si>
    <t>Project Finance long-term debt financing</t>
  </si>
  <si>
    <t>Capex schedules</t>
  </si>
  <si>
    <t xml:space="preserve">Capex </t>
  </si>
  <si>
    <t>Fixed assets</t>
  </si>
  <si>
    <t>Account</t>
  </si>
  <si>
    <t>PF debt IDC - additions</t>
  </si>
  <si>
    <t>SHL IDC - additions</t>
  </si>
  <si>
    <t>Premium - additions</t>
  </si>
  <si>
    <t>Construction period flag</t>
  </si>
  <si>
    <t>Operations period flag</t>
  </si>
  <si>
    <t>SHL Interest during construction</t>
  </si>
  <si>
    <t>Accrued interest</t>
  </si>
  <si>
    <t>SHL balance b/f</t>
  </si>
  <si>
    <t>SHL balance c/f</t>
  </si>
  <si>
    <t>SHL interest rate</t>
  </si>
  <si>
    <t>SHL interest during construction</t>
  </si>
  <si>
    <t>Capitalised SHL interest during construction</t>
  </si>
  <si>
    <t>SHL interest rate per period</t>
  </si>
  <si>
    <t>SHL interest payable</t>
  </si>
  <si>
    <t>Min cash balance</t>
  </si>
  <si>
    <t>Cash available for SHL interest after cash restriction</t>
  </si>
  <si>
    <t>Cash available after SHL interest payment</t>
  </si>
  <si>
    <t>Equity &amp; Shareholder Loan</t>
  </si>
  <si>
    <t>Minimum cash balance</t>
  </si>
  <si>
    <t>Minimum share capital</t>
  </si>
  <si>
    <t>Equity</t>
  </si>
  <si>
    <t>Equity account</t>
  </si>
  <si>
    <t>Cash available for divis</t>
  </si>
  <si>
    <t>Cash available for divis after cash restriction</t>
  </si>
  <si>
    <t>Share capital b/f</t>
  </si>
  <si>
    <t>Share capital c/f</t>
  </si>
  <si>
    <t>Retained earnings b/f</t>
  </si>
  <si>
    <t>Cash available for Dividends</t>
  </si>
  <si>
    <t>Accounting tax</t>
  </si>
  <si>
    <t>Payable tax</t>
  </si>
  <si>
    <t>Deferred tax asset</t>
  </si>
  <si>
    <t>Deferred tax liability</t>
  </si>
  <si>
    <t>Receivables</t>
  </si>
  <si>
    <t>Construction VAT receivable</t>
  </si>
  <si>
    <t>Cash balance</t>
  </si>
  <si>
    <t>Total assets</t>
  </si>
  <si>
    <t>Shareholder loan</t>
  </si>
  <si>
    <t>VAT facility</t>
  </si>
  <si>
    <t>Payables</t>
  </si>
  <si>
    <t>Construction VAT payable</t>
  </si>
  <si>
    <t>Total liabilities</t>
  </si>
  <si>
    <t>Net assets</t>
  </si>
  <si>
    <t>Share capital</t>
  </si>
  <si>
    <t>Total equity</t>
  </si>
  <si>
    <t>Decommissioning LC costs</t>
  </si>
  <si>
    <t>B/S check I</t>
  </si>
  <si>
    <t>B/S check II</t>
  </si>
  <si>
    <t>Cashflow statement</t>
  </si>
  <si>
    <t>Total capex</t>
  </si>
  <si>
    <t>Free cash flow before funding</t>
  </si>
  <si>
    <t>Free cash flow</t>
  </si>
  <si>
    <t>Period cash flow</t>
  </si>
  <si>
    <t>Cash before dividends</t>
  </si>
  <si>
    <t>B/S rounding tolerance</t>
  </si>
  <si>
    <t>Debt sizing period</t>
  </si>
  <si>
    <t>Debt drawdown date</t>
  </si>
  <si>
    <t>Debt drawn period</t>
  </si>
  <si>
    <t>of which contracted</t>
  </si>
  <si>
    <t>of which non-contracted</t>
  </si>
  <si>
    <t>Contracted revenue in period</t>
  </si>
  <si>
    <t>Debt service cover ratio (DSCR) contracted</t>
  </si>
  <si>
    <t>Ratio</t>
  </si>
  <si>
    <t xml:space="preserve">Debt service capacity - contracted </t>
  </si>
  <si>
    <t xml:space="preserve">Debt service capacity - non-contracted </t>
  </si>
  <si>
    <t>Max debt service capacity (equity case)</t>
  </si>
  <si>
    <t>Max debt service capacity (bank case)</t>
  </si>
  <si>
    <t xml:space="preserve">Delta </t>
  </si>
  <si>
    <t>Interest rates</t>
  </si>
  <si>
    <t>Margin during term 1</t>
  </si>
  <si>
    <t>Margin during term 2</t>
  </si>
  <si>
    <t>Margin during term 3</t>
  </si>
  <si>
    <t>Index for discounted cash available</t>
  </si>
  <si>
    <t>Discounted cash available</t>
  </si>
  <si>
    <t>Interest costs</t>
  </si>
  <si>
    <t>Total interest during operations</t>
  </si>
  <si>
    <t>Debt drawn</t>
  </si>
  <si>
    <t>Interest during construction capitalised</t>
  </si>
  <si>
    <t>Amortisation</t>
  </si>
  <si>
    <t>Amortisation profile</t>
  </si>
  <si>
    <t>Amortisation profile - Macro paste</t>
  </si>
  <si>
    <t>Scheduled principal repayment</t>
  </si>
  <si>
    <t>Interest rate p.a.</t>
  </si>
  <si>
    <t>Term 1</t>
  </si>
  <si>
    <t>Term 2</t>
  </si>
  <si>
    <t>Term 3</t>
  </si>
  <si>
    <t>Total period</t>
  </si>
  <si>
    <t>Margins during construction</t>
  </si>
  <si>
    <t>Margins during operations</t>
  </si>
  <si>
    <t>Total margin during operations</t>
  </si>
  <si>
    <t>Base rate</t>
  </si>
  <si>
    <t>Live base rate</t>
  </si>
  <si>
    <t>Total blended all-in interest rate (operations)</t>
  </si>
  <si>
    <t>Total blended all-in interest rate (construction))</t>
  </si>
  <si>
    <t>Construction end flag</t>
  </si>
  <si>
    <t>Debt constrained by CFADs</t>
  </si>
  <si>
    <t>PF / LT Senior Debt</t>
  </si>
  <si>
    <t>Max debt of capex</t>
  </si>
  <si>
    <t>PF debt sizing quantum - paste</t>
  </si>
  <si>
    <t>PF debt funding amount</t>
  </si>
  <si>
    <t>PF debt funding on / off</t>
  </si>
  <si>
    <t>On/off</t>
  </si>
  <si>
    <t>IDC</t>
  </si>
  <si>
    <t>Debt sizing case on / off</t>
  </si>
  <si>
    <t>Senior debt</t>
  </si>
  <si>
    <t>Repayment of PF debt</t>
  </si>
  <si>
    <t>Amortisation Delta</t>
  </si>
  <si>
    <t>PF debt interest</t>
  </si>
  <si>
    <t>PF senior debt</t>
  </si>
  <si>
    <t>PF senior debt drawdowon</t>
  </si>
  <si>
    <t>PF senior debt interest payment</t>
  </si>
  <si>
    <t>PF senior debt repayment</t>
  </si>
  <si>
    <t>Interest on PF senior debt payable</t>
  </si>
  <si>
    <t>Debt sizing on/off</t>
  </si>
  <si>
    <t>Undrawn debt amount at beginning of period</t>
  </si>
  <si>
    <t>Upfront and commitment fees</t>
  </si>
  <si>
    <t>PF debt upfront fee &amp; commitment fee - additions</t>
  </si>
  <si>
    <t>Capex and transaction costs</t>
  </si>
  <si>
    <t>Total capex and transaction costs</t>
  </si>
  <si>
    <t>Reserve accounts / facilities</t>
  </si>
  <si>
    <t>Choice: DSRA or DSRF active?</t>
  </si>
  <si>
    <t># months funding requirement</t>
  </si>
  <si>
    <t>Debt service in period</t>
  </si>
  <si>
    <t>Period length</t>
  </si>
  <si>
    <t>Reserve funding factor</t>
  </si>
  <si>
    <t>Reserve funding / coverage requirement</t>
  </si>
  <si>
    <t>DSRA - Debt Service Reserve Account</t>
  </si>
  <si>
    <t>DSRA balance requirement</t>
  </si>
  <si>
    <t>DSRA funding requirement</t>
  </si>
  <si>
    <t>Cashflow shortfall for debt service</t>
  </si>
  <si>
    <t>DSRA opening balance</t>
  </si>
  <si>
    <t>DSRA release</t>
  </si>
  <si>
    <t>DSRA closing balance</t>
  </si>
  <si>
    <t>DSRF - Debt Service Reserve Facility</t>
  </si>
  <si>
    <t>DSRF sizing - COPY</t>
  </si>
  <si>
    <t>DSRF sizing - PASTE</t>
  </si>
  <si>
    <t>Cashflow available for DSRF repayment</t>
  </si>
  <si>
    <t>Undrawn amount available</t>
  </si>
  <si>
    <t>DSRF opening balance</t>
  </si>
  <si>
    <t>DSRF drawdown</t>
  </si>
  <si>
    <t>DSRF repayment</t>
  </si>
  <si>
    <t>DSRF closing balance</t>
  </si>
  <si>
    <t>DSRF interest rate</t>
  </si>
  <si>
    <t>DSRF interest expense</t>
  </si>
  <si>
    <t>Commitment fee on undrawn amount</t>
  </si>
  <si>
    <t>Coverage ratios</t>
  </si>
  <si>
    <t>Senior debt interest</t>
  </si>
  <si>
    <t>Senior debt repayments</t>
  </si>
  <si>
    <t>DSRF commitment fee</t>
  </si>
  <si>
    <t>Total debt service</t>
  </si>
  <si>
    <t>CFADS in debt period</t>
  </si>
  <si>
    <t>DSCR lock-up</t>
  </si>
  <si>
    <t>DSCR default</t>
  </si>
  <si>
    <t>Cash available for DSRA</t>
  </si>
  <si>
    <t>PF senior debt DSRA</t>
  </si>
  <si>
    <t>DSRA ongoing funding</t>
  </si>
  <si>
    <t>PF Senior debt commitment fee</t>
  </si>
  <si>
    <t>PF Senior debt IDC</t>
  </si>
  <si>
    <t>PF Senior debt DSRA funding</t>
  </si>
  <si>
    <t>PF Senior debt DSRA</t>
  </si>
  <si>
    <t>PF senior debt initial DSRA funding</t>
  </si>
  <si>
    <t>PF senior debt DSRA funding</t>
  </si>
  <si>
    <t>PF senior debt DSRA release</t>
  </si>
  <si>
    <t>DSRA interest income</t>
  </si>
  <si>
    <t>Cash available for DSRF</t>
  </si>
  <si>
    <t>PF Senior debt upfront fee (incl. DSRF if applicable)</t>
  </si>
  <si>
    <t>DSRF interest on drawn amount</t>
  </si>
  <si>
    <t>PF senior debt IDC</t>
  </si>
  <si>
    <t>PF senior debt DSRA/DSRF interest income / expense</t>
  </si>
  <si>
    <t>PF senior debt commitment fee (incl. DSRF)</t>
  </si>
  <si>
    <t>PF senior debt upfront fee (incl. DSRF)</t>
  </si>
  <si>
    <t>PF debt DSRF fees</t>
  </si>
  <si>
    <t>PF senior debt DSRF drawdown</t>
  </si>
  <si>
    <t>PF senior debt DSRF repayment</t>
  </si>
  <si>
    <t>Total equity (for HoldCo)</t>
  </si>
  <si>
    <t>Valuation</t>
  </si>
  <si>
    <t>SPV Equity IRR %</t>
  </si>
  <si>
    <t>Equity distributions</t>
  </si>
  <si>
    <t>Total cash distributed to shareholders</t>
  </si>
  <si>
    <t>SHL interest</t>
  </si>
  <si>
    <t>SHL repayment</t>
  </si>
  <si>
    <t>Equity injections</t>
  </si>
  <si>
    <t>Cash trap check</t>
  </si>
  <si>
    <t>Total equity funding</t>
  </si>
  <si>
    <t>Cash yield (Asset life)</t>
  </si>
  <si>
    <t>Min. DSCR</t>
  </si>
  <si>
    <t>Avg. DSCR</t>
  </si>
  <si>
    <t>CF%</t>
  </si>
  <si>
    <t>Cashflow waterfall check</t>
  </si>
  <si>
    <t>Funding macro check</t>
  </si>
  <si>
    <t>PF Macro check</t>
  </si>
  <si>
    <t>SHL repaid</t>
  </si>
  <si>
    <t>Construction loan</t>
  </si>
  <si>
    <t>Construction loan amount</t>
  </si>
  <si>
    <t>Live base rate curve</t>
  </si>
  <si>
    <t>Construction Loan Margin (Annual)</t>
  </si>
  <si>
    <t>Construction Loan Margin (in-period)</t>
  </si>
  <si>
    <t>All-in interest rate</t>
  </si>
  <si>
    <t>Interest during construction (capitalised)</t>
  </si>
  <si>
    <t>PF / Long-term Senior Debt</t>
  </si>
  <si>
    <t>CL amount</t>
  </si>
  <si>
    <t>CL Debt drawdown</t>
  </si>
  <si>
    <t>CL Senior debt drawdown</t>
  </si>
  <si>
    <t xml:space="preserve">Undrawn CL amount </t>
  </si>
  <si>
    <t>CL Senior debt IDC</t>
  </si>
  <si>
    <t>Senior debt upfront fee</t>
  </si>
  <si>
    <t>Senior debt commitment fee</t>
  </si>
  <si>
    <t>CL debt</t>
  </si>
  <si>
    <t>CL debt drawdown</t>
  </si>
  <si>
    <t>CL debt upfront fee</t>
  </si>
  <si>
    <t>CL debt commitment fee</t>
  </si>
  <si>
    <t>CL debt IDC</t>
  </si>
  <si>
    <t>CL debt repayment</t>
  </si>
  <si>
    <t>Senior debt upfront fee &amp; commitment fees (incl DSRF)</t>
  </si>
  <si>
    <t>Repayment of CL debt</t>
  </si>
  <si>
    <t>Raised PF debt</t>
  </si>
  <si>
    <t>Decom. Cost / MW</t>
  </si>
  <si>
    <t>DSCR lock-up - COPY</t>
  </si>
  <si>
    <t>DSCR lock-up - PASTE</t>
  </si>
  <si>
    <t xml:space="preserve">DSCR default </t>
  </si>
  <si>
    <t>DSCR lock-up - Delta</t>
  </si>
  <si>
    <t>Generation sensitivity</t>
  </si>
  <si>
    <t>1,0</t>
  </si>
  <si>
    <t>First operating period flag</t>
  </si>
  <si>
    <t>Last operating period flag</t>
  </si>
  <si>
    <t>Selected gross annual yield (pre degredatio &amp; availability)</t>
  </si>
  <si>
    <t>Period ending</t>
  </si>
  <si>
    <t xml:space="preserve">Balancing cost profile </t>
  </si>
  <si>
    <t>Switch: Profile = 1, Flat = 0</t>
  </si>
  <si>
    <t>***END***</t>
  </si>
  <si>
    <t>Balancing cost profile</t>
  </si>
  <si>
    <t>Balancing cost curve</t>
  </si>
  <si>
    <t>Total balancing costs</t>
  </si>
  <si>
    <t>Balancing cost</t>
  </si>
  <si>
    <t>Equity mix - Project Co</t>
  </si>
  <si>
    <t>Merchant Captured Price</t>
  </si>
  <si>
    <t>Wholesale Price  for Baseload PPA calculation</t>
  </si>
  <si>
    <t>Merchant Wholesale Power Prices</t>
  </si>
  <si>
    <t>Merchant - Captured</t>
  </si>
  <si>
    <t>Merchant - Wholesale</t>
  </si>
  <si>
    <t>Contracted Volume</t>
  </si>
  <si>
    <t>GoOs - Merchant</t>
  </si>
  <si>
    <t>GoOs - Contracted</t>
  </si>
  <si>
    <t>GoOs - Merchant volume</t>
  </si>
  <si>
    <t>GoOs - Contracted volume</t>
  </si>
  <si>
    <t>Merchant GoO price selection</t>
  </si>
  <si>
    <t>Merchant GoO price sensitivity</t>
  </si>
  <si>
    <t>Contracted GoO price selection</t>
  </si>
  <si>
    <t>Contracted GoO price sensitivity</t>
  </si>
  <si>
    <t>Contracted</t>
  </si>
  <si>
    <t>Period start date</t>
  </si>
  <si>
    <t>Period end date</t>
  </si>
  <si>
    <t>Post contract period start</t>
  </si>
  <si>
    <t>Post contract period end</t>
  </si>
  <si>
    <t>Indexed contracted price</t>
  </si>
  <si>
    <t>Non-indexed contracted price</t>
  </si>
  <si>
    <t>Contracted balancing cost profile</t>
  </si>
  <si>
    <t>Contracted balancing period</t>
  </si>
  <si>
    <t>Indexed balancing cost</t>
  </si>
  <si>
    <t>Non-indexed balancing cost</t>
  </si>
  <si>
    <t>ON / OFF</t>
  </si>
  <si>
    <t>Contracted GoO volume selection</t>
  </si>
  <si>
    <t>Selection - merchant</t>
  </si>
  <si>
    <t>Selection - contracted</t>
  </si>
  <si>
    <t>Volume (contracted) - non-PPA GoOs</t>
  </si>
  <si>
    <t>Uncontracted</t>
  </si>
  <si>
    <t>Share capital reductions</t>
  </si>
  <si>
    <t>Negative equity check (during operations) (&gt;€50k, arbitrary level)</t>
  </si>
  <si>
    <t>Negative equity</t>
  </si>
  <si>
    <t>Transfer Pricing Outputs</t>
  </si>
  <si>
    <t>All metrics include SHL on top of senior debt</t>
  </si>
  <si>
    <t>Debt / EV (using EV at COD)</t>
  </si>
  <si>
    <t>Debt / EBITDA (EBITDA in-period annualised)</t>
  </si>
  <si>
    <t>DSCR (includes SHL interest only, not repayments)</t>
  </si>
  <si>
    <t>DSCR (including SHL interest and repayments)</t>
  </si>
  <si>
    <t>Spare 2</t>
  </si>
  <si>
    <t>% revenues</t>
  </si>
  <si>
    <t>Net Merchant</t>
  </si>
  <si>
    <t>Spare</t>
  </si>
  <si>
    <t>Total / MW</t>
  </si>
  <si>
    <t>Non-contracted DSCR during PPA</t>
  </si>
  <si>
    <t>Non-contracted DSCR after PPA</t>
  </si>
  <si>
    <t>Debt service cover ratio (DSCR) non-contracted during PPA</t>
  </si>
  <si>
    <t>Debt service cover ratio (DSCR) non-contracted outside PPA</t>
  </si>
  <si>
    <t>PPA active flag</t>
  </si>
  <si>
    <t>Project Rock</t>
  </si>
  <si>
    <t>Jarszewo</t>
  </si>
  <si>
    <t>Annual input</t>
  </si>
  <si>
    <t>Quarterly data</t>
  </si>
  <si>
    <t>End of sheet</t>
  </si>
  <si>
    <t>Spare 1</t>
  </si>
  <si>
    <t>WIBOR 6M</t>
  </si>
  <si>
    <t>Selected Curve</t>
  </si>
  <si>
    <t>Selection</t>
  </si>
  <si>
    <t>P62.5</t>
  </si>
  <si>
    <t>Degradation curve selection</t>
  </si>
  <si>
    <t>Degradation sensitivity</t>
  </si>
  <si>
    <t>PLN / MWh</t>
  </si>
  <si>
    <t>PLN/MWh</t>
  </si>
  <si>
    <t>PLN / MW</t>
  </si>
  <si>
    <t>PLNk / MW</t>
  </si>
  <si>
    <t>PLNk</t>
  </si>
  <si>
    <t>PLNk / WTG p.a.</t>
  </si>
  <si>
    <t>PLNk / MWh</t>
  </si>
  <si>
    <t>Tauron PPA</t>
  </si>
  <si>
    <t>Pay as Produced</t>
  </si>
  <si>
    <t>Flat 7.00 PLN / MWh</t>
  </si>
  <si>
    <t>O&amp;M Interim fees</t>
  </si>
  <si>
    <t>Equity mix - HoldCo</t>
  </si>
  <si>
    <t>Date of payment</t>
  </si>
  <si>
    <t>Interim fee</t>
  </si>
  <si>
    <t>Land lease 1</t>
  </si>
  <si>
    <t># WTGs</t>
  </si>
  <si>
    <t>Minimum cost</t>
  </si>
  <si>
    <t>PLNk / WTG / yr</t>
  </si>
  <si>
    <t>% of Revenue</t>
  </si>
  <si>
    <t>Land lease 2</t>
  </si>
  <si>
    <t>Land lease 3</t>
  </si>
  <si>
    <t>Land lease 4</t>
  </si>
  <si>
    <t>Balancing costs profile</t>
  </si>
  <si>
    <t>Land exclusions</t>
  </si>
  <si>
    <t>PLNk p.a.</t>
  </si>
  <si>
    <t>OPEX contingency - other costs</t>
  </si>
  <si>
    <t>Generation license</t>
  </si>
  <si>
    <t>Environmental monitoring</t>
  </si>
  <si>
    <t>Property tax</t>
  </si>
  <si>
    <t>Grid fees &amp; energy consumption</t>
  </si>
  <si>
    <t>Park management</t>
  </si>
  <si>
    <t>Margin + admin fee - during construction</t>
  </si>
  <si>
    <t>Performance Guarantee</t>
  </si>
  <si>
    <t>Period 3 start</t>
  </si>
  <si>
    <t>Period 3 end</t>
  </si>
  <si>
    <t>Period 1 guarantee value</t>
  </si>
  <si>
    <t>Period 2 guarantee value</t>
  </si>
  <si>
    <t>Period 3 guarantee value</t>
  </si>
  <si>
    <t>Arrangement fee</t>
  </si>
  <si>
    <t>Maintenance fee</t>
  </si>
  <si>
    <t>Admin fee</t>
  </si>
  <si>
    <t>Easements</t>
  </si>
  <si>
    <t>One-off fee date</t>
  </si>
  <si>
    <t>One-off fee value</t>
  </si>
  <si>
    <t>Indexed fees</t>
  </si>
  <si>
    <t>Non-indexed fees</t>
  </si>
  <si>
    <t>Degradation factor</t>
  </si>
  <si>
    <t>VAT Facility</t>
  </si>
  <si>
    <t>VAT refund period</t>
  </si>
  <si>
    <t xml:space="preserve">Quarters </t>
  </si>
  <si>
    <t>VAT rate</t>
  </si>
  <si>
    <t>VAT facility margin</t>
  </si>
  <si>
    <t>VAT facility upfront fee</t>
  </si>
  <si>
    <t>VAT facility admin fee</t>
  </si>
  <si>
    <t>VAT facility commitment fee (% of margin)</t>
  </si>
  <si>
    <t>Refinancing debt</t>
  </si>
  <si>
    <t>Refi term start</t>
  </si>
  <si>
    <t>Refi term</t>
  </si>
  <si>
    <t>Refi term end</t>
  </si>
  <si>
    <t>Refi loan switch</t>
  </si>
  <si>
    <t>Margin</t>
  </si>
  <si>
    <t>Interim O&amp;M costs</t>
  </si>
  <si>
    <t>Interim O&amp;M</t>
  </si>
  <si>
    <t>Payment flag</t>
  </si>
  <si>
    <t>Interim payment</t>
  </si>
  <si>
    <t>Land Lease 1</t>
  </si>
  <si>
    <t>Period</t>
  </si>
  <si>
    <t>PLNk / yr</t>
  </si>
  <si>
    <t>Total min. cost</t>
  </si>
  <si>
    <t>% of revenue</t>
  </si>
  <si>
    <t>% of WTGs</t>
  </si>
  <si>
    <t>% of total WTGs</t>
  </si>
  <si>
    <t>Lease 1 cost</t>
  </si>
  <si>
    <t>Land Lease 2</t>
  </si>
  <si>
    <t>Lease 2 cost</t>
  </si>
  <si>
    <t>Land Lease 3</t>
  </si>
  <si>
    <t>Lease 3 cost</t>
  </si>
  <si>
    <t>Land Lease 4</t>
  </si>
  <si>
    <t>Lease 4 cost</t>
  </si>
  <si>
    <t>Cost type</t>
  </si>
  <si>
    <t>Land easements</t>
  </si>
  <si>
    <t>Payment amount</t>
  </si>
  <si>
    <t>One-off payment (not indexed)</t>
  </si>
  <si>
    <t>Indexed fee</t>
  </si>
  <si>
    <t>Non-indexed fee</t>
  </si>
  <si>
    <t>Total Easements</t>
  </si>
  <si>
    <t>OPEX Contingency (Balancing + Land Exclusions + Other Costs)</t>
  </si>
  <si>
    <t>Timing flags</t>
  </si>
  <si>
    <t>Costs</t>
  </si>
  <si>
    <t>Period 1 Cost</t>
  </si>
  <si>
    <t>Period 2 Cost</t>
  </si>
  <si>
    <t>Total land exclusion cost</t>
  </si>
  <si>
    <t>Admin fee (in-period)</t>
  </si>
  <si>
    <t>VAT expense</t>
  </si>
  <si>
    <t>CAPEX</t>
  </si>
  <si>
    <t>OPEX during construction</t>
  </si>
  <si>
    <t>Total expenses for VAT</t>
  </si>
  <si>
    <t>Upfront financing fees</t>
  </si>
  <si>
    <t>Start other costs before COD</t>
  </si>
  <si>
    <t>Early start date</t>
  </si>
  <si>
    <t>Pre-commissioning period</t>
  </si>
  <si>
    <t>Pre-commissioning generation</t>
  </si>
  <si>
    <t>Post-commissioning generation</t>
  </si>
  <si>
    <t>Pre-commissioning availability</t>
  </si>
  <si>
    <t>Pre-commissioning degradation</t>
  </si>
  <si>
    <t>Pre-commissioning revenues - merchant</t>
  </si>
  <si>
    <t>Pre-commissioning revenues - GoOs</t>
  </si>
  <si>
    <t>Pre-commissioning sensi</t>
  </si>
  <si>
    <t>Gross revenue post-commissioning</t>
  </si>
  <si>
    <t>OPEX during pre-commissioning</t>
  </si>
  <si>
    <t>Uncontracted balancing period</t>
  </si>
  <si>
    <t>Operations for cost calculation</t>
  </si>
  <si>
    <t>Pre-commissioning - merchant volume</t>
  </si>
  <si>
    <t>Pre-commissioning - GoO volume</t>
  </si>
  <si>
    <t>VAT recovery</t>
  </si>
  <si>
    <t>Recovery period</t>
  </si>
  <si>
    <t>Costs during construction for VAT calculation</t>
  </si>
  <si>
    <t>Net VAT expense</t>
  </si>
  <si>
    <t>Maximum balance</t>
  </si>
  <si>
    <t>Fees</t>
  </si>
  <si>
    <t>Admin Fee</t>
  </si>
  <si>
    <t>Admin Fee (Annual)</t>
  </si>
  <si>
    <t>Admin Fee (in-period)</t>
  </si>
  <si>
    <t>Senior debt admin fee</t>
  </si>
  <si>
    <t>VAT facility margin (in-period)</t>
  </si>
  <si>
    <t>VAT facility interest (capitalised)</t>
  </si>
  <si>
    <t>Undrawn amount</t>
  </si>
  <si>
    <t>Performance Guarantee Facility</t>
  </si>
  <si>
    <t>Period 3</t>
  </si>
  <si>
    <t>Guarantee</t>
  </si>
  <si>
    <t>Guarantee value</t>
  </si>
  <si>
    <t>Change in guarantee</t>
  </si>
  <si>
    <t>Upfront Fee</t>
  </si>
  <si>
    <t>Max value</t>
  </si>
  <si>
    <t>Performance guarantee fees during construction</t>
  </si>
  <si>
    <t>VAT interest during construction</t>
  </si>
  <si>
    <t>Capex schedules - Asset 1</t>
  </si>
  <si>
    <t>Schedule in use</t>
  </si>
  <si>
    <t>Capex components</t>
  </si>
  <si>
    <t>Capex Buffer</t>
  </si>
  <si>
    <t>Note: when adding asset sheets, schedules need to be relinked in Time_Based sheets</t>
  </si>
  <si>
    <t>VAT facility interest</t>
  </si>
  <si>
    <t>VAT facility fees</t>
  </si>
  <si>
    <t>VAT facility commitment fee</t>
  </si>
  <si>
    <t>VAT upfront fee</t>
  </si>
  <si>
    <t>VAT commitment fee</t>
  </si>
  <si>
    <t>VAT admin fee</t>
  </si>
  <si>
    <t>Performance guarantee fees</t>
  </si>
  <si>
    <t>Equity cash flow</t>
  </si>
  <si>
    <t>Performance guarantee fees during ops</t>
  </si>
  <si>
    <t>VAT facility commitment fee during ops</t>
  </si>
  <si>
    <t>VAT facility admin fee during ops</t>
  </si>
  <si>
    <t>VAT facility commitment fee during construction</t>
  </si>
  <si>
    <t>VAT facility admin fee during construction</t>
  </si>
  <si>
    <t>VAT interest</t>
  </si>
  <si>
    <t>Commissioning</t>
  </si>
  <si>
    <t>First energisation:</t>
  </si>
  <si>
    <t>WTG 1</t>
  </si>
  <si>
    <t>WTG 2</t>
  </si>
  <si>
    <t>WTG 3</t>
  </si>
  <si>
    <t>WTG 4</t>
  </si>
  <si>
    <t>WTG 5</t>
  </si>
  <si>
    <t>WTG 6</t>
  </si>
  <si>
    <t>WTG 7</t>
  </si>
  <si>
    <t>WTG 8</t>
  </si>
  <si>
    <t>WTG 9</t>
  </si>
  <si>
    <t>WTG 10</t>
  </si>
  <si>
    <t>WTG 11</t>
  </si>
  <si>
    <t>WTG 12</t>
  </si>
  <si>
    <t>WTG 13</t>
  </si>
  <si>
    <t>WTG 14</t>
  </si>
  <si>
    <t>WTG 15</t>
  </si>
  <si>
    <t>Decommissioning:</t>
  </si>
  <si>
    <t>Total WTGs active</t>
  </si>
  <si>
    <t>Active capacity</t>
  </si>
  <si>
    <t>MW / WTG</t>
  </si>
  <si>
    <t>Fixed profile on/off</t>
  </si>
  <si>
    <t>Fixed repayment schedule</t>
  </si>
  <si>
    <t>Debt repayment profile</t>
  </si>
  <si>
    <t>Debt schedule - Asset 1</t>
  </si>
  <si>
    <r>
      <t xml:space="preserve">Fixed repayment profile switch </t>
    </r>
    <r>
      <rPr>
        <i/>
        <sz val="10"/>
        <color rgb="FFFF0000"/>
        <rFont val="Arial"/>
        <family val="2"/>
      </rPr>
      <t>(note: not used if debt sizing is on)</t>
    </r>
  </si>
  <si>
    <t>Fixed repayment profile in use</t>
  </si>
  <si>
    <t>Note: to be re-linked if adding asset sheets</t>
  </si>
  <si>
    <t>Fixed PF debt quantum</t>
  </si>
  <si>
    <t>Fixed quantum</t>
  </si>
  <si>
    <t>PF senior debt admin fee</t>
  </si>
  <si>
    <t>PF debt admin fee</t>
  </si>
  <si>
    <t>Annual fixed fee</t>
  </si>
  <si>
    <t>Environmental moitoring cost</t>
  </si>
  <si>
    <t>PLN/EUR 4.30 constant</t>
  </si>
  <si>
    <t>PF debt fees during ops</t>
  </si>
  <si>
    <t>VAT facility interest during ops</t>
  </si>
  <si>
    <t>Refinancing loan</t>
  </si>
  <si>
    <t>Base Rate</t>
  </si>
  <si>
    <t>DSRF fixed initial value</t>
  </si>
  <si>
    <t>Margin during refi</t>
  </si>
  <si>
    <t>Total blended all-in interest rate</t>
  </si>
  <si>
    <t>Interest cost</t>
  </si>
  <si>
    <t>Refi debt sizing quantum - paste</t>
  </si>
  <si>
    <t>Refi debt sizing amount</t>
  </si>
  <si>
    <t>Undrawn debt at beginning of period</t>
  </si>
  <si>
    <t>Refi switch</t>
  </si>
  <si>
    <t>Refi debt interest</t>
  </si>
  <si>
    <t>Refi debt repayments</t>
  </si>
  <si>
    <t>Annual DSCR</t>
  </si>
  <si>
    <t>Quarterly DSCR</t>
  </si>
  <si>
    <t>Annual check</t>
  </si>
  <si>
    <t>DSCR lockup - PASTE</t>
  </si>
  <si>
    <t>Repayment from refi</t>
  </si>
  <si>
    <t>Refi debt upfront fee (incl. DSRF)</t>
  </si>
  <si>
    <t>Refi debt commitment fee (incl. DSRF)</t>
  </si>
  <si>
    <t>Refi debt admin fee</t>
  </si>
  <si>
    <t>Refi debt interest payment</t>
  </si>
  <si>
    <t>Refi debt repayment</t>
  </si>
  <si>
    <t>Refi debt DSRA (funding) release</t>
  </si>
  <si>
    <t>Refi debt DSRA/DSRF interest income / expense</t>
  </si>
  <si>
    <t>Refi debt DSRF drawdown (repayment)</t>
  </si>
  <si>
    <t>Refi debt fees</t>
  </si>
  <si>
    <t>Refi debt DSRF Fees</t>
  </si>
  <si>
    <t>Refi debt DSRA / DSRF interest income / cost</t>
  </si>
  <si>
    <t>PF DSRF drawn</t>
  </si>
  <si>
    <t>Refi debt</t>
  </si>
  <si>
    <t>Refi DSRF drawn</t>
  </si>
  <si>
    <t>Raised Refi debt</t>
  </si>
  <si>
    <t>Repayment of Refi debt</t>
  </si>
  <si>
    <t>Refi debt drawdown</t>
  </si>
  <si>
    <t>Fixed DSRF</t>
  </si>
  <si>
    <t>Fix DSRF initial value</t>
  </si>
  <si>
    <t>Cash sweep</t>
  </si>
  <si>
    <t>Payment calendar quarter of cash sweep</t>
  </si>
  <si>
    <t>Prepayment fee</t>
  </si>
  <si>
    <t>Prepayment fee (% of amount prepaid)</t>
  </si>
  <si>
    <t>Payments after Sep-2041</t>
  </si>
  <si>
    <t>PF senior debt prepayment fee</t>
  </si>
  <si>
    <t>PF debt prepayment fee</t>
  </si>
  <si>
    <t>Cash sweep payment flag</t>
  </si>
  <si>
    <t>Cash available for Cash sweep</t>
  </si>
  <si>
    <t>Quarterly cash flow available for cash sweep</t>
  </si>
  <si>
    <t>PF senior debt cash sweep</t>
  </si>
  <si>
    <t>Cash sweep 1</t>
  </si>
  <si>
    <t>Amount to be repaid with cash sweep 1</t>
  </si>
  <si>
    <t>Cash sweep 2 (after cash sweep 1)</t>
  </si>
  <si>
    <t>Cash sweep 1 opening balance</t>
  </si>
  <si>
    <t>Additions</t>
  </si>
  <si>
    <t>Cash sweep 1 availability</t>
  </si>
  <si>
    <t>Cash sweep 1 target</t>
  </si>
  <si>
    <t>Total cash sweep</t>
  </si>
  <si>
    <t>Cash sweep switch</t>
  </si>
  <si>
    <t>PLN / WTG</t>
  </si>
  <si>
    <t>LCY / MW</t>
  </si>
  <si>
    <t>Other costs (Note: "LCY" = "Local currency")</t>
  </si>
  <si>
    <t>LCY'000</t>
  </si>
  <si>
    <t>LCY / MWh</t>
  </si>
  <si>
    <t>LCY/MWh</t>
  </si>
  <si>
    <t>LCY / EUR</t>
  </si>
  <si>
    <t xml:space="preserve">LCYk </t>
  </si>
  <si>
    <t>LCYk</t>
  </si>
  <si>
    <t>Note: "LCY" = "Local Currency"</t>
  </si>
  <si>
    <t>Pre-commissioning - merchant</t>
  </si>
  <si>
    <t>Pre-commissioning - GoOs</t>
  </si>
  <si>
    <t>Total Revenue</t>
  </si>
  <si>
    <t>Total Operating costs</t>
  </si>
  <si>
    <t>PPA 1 price curves</t>
  </si>
  <si>
    <t>x% discount</t>
  </si>
  <si>
    <t>Refi PPA</t>
  </si>
  <si>
    <t>O&amp;M cost</t>
  </si>
  <si>
    <t>O&amp;M interim payment</t>
  </si>
  <si>
    <t>Land lease</t>
  </si>
  <si>
    <t>Land exclusion</t>
  </si>
  <si>
    <t>Balancing costs</t>
  </si>
  <si>
    <t>Property tax (formulaic)</t>
  </si>
  <si>
    <t>OPEX contingency</t>
  </si>
  <si>
    <t>Revenue check</t>
  </si>
  <si>
    <t>OPEX check</t>
  </si>
  <si>
    <t>IDC Copy</t>
  </si>
  <si>
    <t>IDC Delta</t>
  </si>
  <si>
    <t>Beginning balance</t>
  </si>
  <si>
    <t>Ending balance</t>
  </si>
  <si>
    <t>Additions (+)</t>
  </si>
  <si>
    <t>Depreciation (-)</t>
  </si>
  <si>
    <t>Capitalized during construction (+)</t>
  </si>
  <si>
    <t>Other additions (+)</t>
  </si>
  <si>
    <t>Corporate Income Tax - monthly advance payments</t>
  </si>
  <si>
    <t>Gross profit before settlement of tax loss</t>
  </si>
  <si>
    <t>Financing costs to include in tax calc.</t>
  </si>
  <si>
    <t>Financing costs - cumulative basis</t>
  </si>
  <si>
    <t>WHT on financial costs</t>
  </si>
  <si>
    <t>Tax EBITDA 30.0%</t>
  </si>
  <si>
    <t>Limit</t>
  </si>
  <si>
    <t>Financing costs - monthly costs</t>
  </si>
  <si>
    <t>Current period income tax</t>
  </si>
  <si>
    <t>Tax advance payment before settlement of tax loss</t>
  </si>
  <si>
    <t>Tax advance payments for the previous tax year</t>
  </si>
  <si>
    <t>Corporate income tax to be recognised in the cash flow</t>
  </si>
  <si>
    <t>Effective tax rate</t>
  </si>
  <si>
    <t>Tax base</t>
  </si>
  <si>
    <t>Settlement of tax loss</t>
  </si>
  <si>
    <t>Tax loss to offset Capital Gain Tax at Exit</t>
  </si>
  <si>
    <t>Tax losses possible to be settled in period</t>
  </si>
  <si>
    <t>Maxiumum tax loss to be settled</t>
  </si>
  <si>
    <t>Settled tax loss</t>
  </si>
  <si>
    <t>Withholding tax on dividends</t>
  </si>
  <si>
    <t>Withholding tax on financial costs</t>
  </si>
  <si>
    <t>Total witholding tax</t>
  </si>
  <si>
    <t>Capital Gain Tax Base</t>
  </si>
  <si>
    <t>Gross sale proceeds</t>
  </si>
  <si>
    <t>Tax net book value</t>
  </si>
  <si>
    <t>Unrealised tax loss</t>
  </si>
  <si>
    <t>Capital Gain Tax</t>
  </si>
  <si>
    <t>Capital Gain Tax to be paid by the Seller (to be recognised in the cash flow)</t>
  </si>
  <si>
    <t>Capital Gain Tax to be paid by the Buyer</t>
  </si>
  <si>
    <t>Tax book value: WTGs</t>
  </si>
  <si>
    <t>Tax book value: BoP</t>
  </si>
  <si>
    <t>D&amp;A allowed</t>
  </si>
  <si>
    <t>WTG depreciation rate</t>
  </si>
  <si>
    <t>BoP depreciation rate</t>
  </si>
  <si>
    <t>Others depreciation rate</t>
  </si>
  <si>
    <t>Tax book value: Others</t>
  </si>
  <si>
    <t>Tax book value: Total</t>
  </si>
  <si>
    <t>TAX BOOK VALUE</t>
  </si>
  <si>
    <t>CORPORATE INCOME TAX</t>
  </si>
  <si>
    <t>RECOGNITION OF TAX LOSSES</t>
  </si>
  <si>
    <t>OPEX</t>
  </si>
  <si>
    <t>Tax EBITDA limit</t>
  </si>
  <si>
    <t>Tax EBITDA treshold</t>
  </si>
  <si>
    <t>CIT</t>
  </si>
  <si>
    <t>Reconciliation month</t>
  </si>
  <si>
    <t>Overpayment / (underpayment)</t>
  </si>
  <si>
    <t>Tax loss recognition</t>
  </si>
  <si>
    <t>Revenues</t>
  </si>
  <si>
    <t>Max time period for tax loss settlement in years</t>
  </si>
  <si>
    <t>Max single tax loss settlement in %</t>
  </si>
  <si>
    <t>WITHOLDING TAX</t>
  </si>
  <si>
    <t>WTH tax on dividends</t>
  </si>
  <si>
    <t>WTH tax on financial costs</t>
  </si>
  <si>
    <t>CAPITAL GAIN TAX</t>
  </si>
  <si>
    <t>CGT rate</t>
  </si>
  <si>
    <t>CGT paid by Seller</t>
  </si>
  <si>
    <t>WTH</t>
  </si>
  <si>
    <t>CGT</t>
  </si>
  <si>
    <t>Taxes summary</t>
  </si>
  <si>
    <t>YEAR</t>
  </si>
  <si>
    <t>Tax assets</t>
  </si>
  <si>
    <t>Max loass amount to be settled in PLNk</t>
  </si>
  <si>
    <t>Deffered taxes</t>
  </si>
  <si>
    <t>Deffered taxes - COPY</t>
  </si>
  <si>
    <t>Deffered taxes - PASTE</t>
  </si>
  <si>
    <t>Current taxes - COPY</t>
  </si>
  <si>
    <t>Taxes</t>
  </si>
  <si>
    <t>Witholding tax</t>
  </si>
  <si>
    <t>Capital gain tax</t>
  </si>
  <si>
    <t>Financial income and costs</t>
  </si>
  <si>
    <t>Witholding tax - COPY</t>
  </si>
  <si>
    <t>Capital gain tax - COPY</t>
  </si>
  <si>
    <t>Current taxes - PASTE</t>
  </si>
  <si>
    <t>Witholding tax - PASTE</t>
  </si>
  <si>
    <t>Capital gain tax - PASTE</t>
  </si>
  <si>
    <t>Corporate Income Tax</t>
  </si>
  <si>
    <t>Withholding Tax</t>
  </si>
  <si>
    <t>Capital Gains Tax</t>
  </si>
  <si>
    <t>Max loass amount to be settled</t>
  </si>
  <si>
    <t>Eighth term start</t>
  </si>
  <si>
    <t>Eighth term end</t>
  </si>
  <si>
    <t>Eighth term cost</t>
  </si>
  <si>
    <t>8th period</t>
  </si>
  <si>
    <t>nominal scaled</t>
  </si>
  <si>
    <t>Active turbines</t>
  </si>
  <si>
    <t>Special lease assumptions</t>
  </si>
  <si>
    <t>Land Lease 1 - Number of active turbines</t>
  </si>
  <si>
    <t>Tax depreciation</t>
  </si>
  <si>
    <t>ACCOUNTING BOOK VALUE</t>
  </si>
  <si>
    <t>Tax D&amp;A</t>
  </si>
  <si>
    <t>Accounting D&amp;A</t>
  </si>
  <si>
    <t>PLN</t>
  </si>
  <si>
    <t>EURPLN</t>
  </si>
  <si>
    <t>BoP</t>
  </si>
  <si>
    <t>Project Rock (Jarszewo)</t>
  </si>
  <si>
    <t>PLNm</t>
  </si>
  <si>
    <t>EURm</t>
  </si>
  <si>
    <t>OPERATING CASH FLOWS</t>
  </si>
  <si>
    <t>Total revenues</t>
  </si>
  <si>
    <t>Hedged revenues</t>
  </si>
  <si>
    <t>Bank debt</t>
  </si>
  <si>
    <t>Unhedged revenues</t>
  </si>
  <si>
    <t>O&amp;M costs</t>
  </si>
  <si>
    <t>Energy production</t>
  </si>
  <si>
    <t>Land lease payments</t>
  </si>
  <si>
    <t>EUR/PLN</t>
  </si>
  <si>
    <t>PLN/EUR</t>
  </si>
  <si>
    <t>Land reclassification costs</t>
  </si>
  <si>
    <t>Grid connection capacity</t>
  </si>
  <si>
    <t>Capacity factor</t>
  </si>
  <si>
    <t>Production scenario</t>
  </si>
  <si>
    <t>Annual gross yield</t>
  </si>
  <si>
    <t>Selected price path</t>
  </si>
  <si>
    <t>PPA agreement</t>
  </si>
  <si>
    <t>Grid fees and electricity consumption</t>
  </si>
  <si>
    <t>Electricity price inflation</t>
  </si>
  <si>
    <t>Tests</t>
  </si>
  <si>
    <t>INVESTMENT CASH FLOWS</t>
  </si>
  <si>
    <t>FINANCING CASH FLOWS</t>
  </si>
  <si>
    <t>Asset level</t>
  </si>
  <si>
    <t>Loan disbursements and repayments</t>
  </si>
  <si>
    <t>FCFF</t>
  </si>
  <si>
    <t>IRR on assets</t>
  </si>
  <si>
    <t>Principal repayments</t>
  </si>
  <si>
    <t>Capital multiple over project life</t>
  </si>
  <si>
    <t>DSRF fees</t>
  </si>
  <si>
    <t>Equity Level</t>
  </si>
  <si>
    <t>FCFE</t>
  </si>
  <si>
    <t>Recalculate if you see [CHECK]</t>
  </si>
  <si>
    <t>Post-tax equity IRR</t>
  </si>
  <si>
    <t>NET CASH FLOWS</t>
  </si>
  <si>
    <t>Asset-level cashflows for IRR</t>
  </si>
  <si>
    <t>Total equity cashflows for IRR</t>
  </si>
  <si>
    <t>Asset IRR</t>
  </si>
  <si>
    <t>Date for NPV calculation</t>
  </si>
  <si>
    <t>Asset-level cashflows for NPV</t>
  </si>
  <si>
    <t>Total equity cashflows for NPV</t>
  </si>
  <si>
    <t>Operating Cash Flows (35 years)</t>
  </si>
  <si>
    <t>Construction loan drawdown</t>
  </si>
  <si>
    <t>Construction loan repayment</t>
  </si>
  <si>
    <t>Construction loan upfront fee</t>
  </si>
  <si>
    <t>Construction loan interest</t>
  </si>
  <si>
    <t>Senior loan admin fees</t>
  </si>
  <si>
    <t>Senior loan interest</t>
  </si>
  <si>
    <t>Actual OPEX spending</t>
  </si>
  <si>
    <t>EoP</t>
  </si>
  <si>
    <t>PLN p.a.</t>
  </si>
  <si>
    <t>Agency fee</t>
  </si>
  <si>
    <t>Agency Fee</t>
  </si>
  <si>
    <t>PF senior debt agency fee</t>
  </si>
  <si>
    <t>PF debt agency fee</t>
  </si>
  <si>
    <t>PF Senior debt admin fee</t>
  </si>
  <si>
    <t>PF Senior debt agency fee</t>
  </si>
  <si>
    <t>Senior debt agency fee</t>
  </si>
  <si>
    <t>Period 4 start</t>
  </si>
  <si>
    <t>Period 4 end</t>
  </si>
  <si>
    <t>Period 4</t>
  </si>
  <si>
    <t>Indexation</t>
  </si>
  <si>
    <t>Leases</t>
  </si>
  <si>
    <t>Type</t>
  </si>
  <si>
    <t>Initial fee
START DATE</t>
  </si>
  <si>
    <t>Initial fee
FIXED AMOUNT</t>
  </si>
  <si>
    <t>Initial fee
INDEXATION</t>
  </si>
  <si>
    <t>Initial fee
INDEXATION START DATE</t>
  </si>
  <si>
    <t>Operating fee A
START DATE</t>
  </si>
  <si>
    <t>Operating fee A
INDEXATION START DATE</t>
  </si>
  <si>
    <t>Operating fee A
FIXED AMOUNT</t>
  </si>
  <si>
    <t>Operating fee A
FIXED INDEXATION</t>
  </si>
  <si>
    <t>Operating fee A
VARIABLE FLOOR</t>
  </si>
  <si>
    <t>Operating fee A
FLOOR INDEXATION</t>
  </si>
  <si>
    <t>Operating fee A
VARIABLE SHARE</t>
  </si>
  <si>
    <t>Operating fee A
VARIABLE WTGs</t>
  </si>
  <si>
    <t>Operating fee B
START DATE</t>
  </si>
  <si>
    <t>Operating fee B
INDEXATION START DATE</t>
  </si>
  <si>
    <t>Operating fee B
FIXED AMOUNT</t>
  </si>
  <si>
    <t>Operating fee B
FIXED INDEXATION</t>
  </si>
  <si>
    <t>Operating fee B
VARIABLE FLOOR</t>
  </si>
  <si>
    <t>Operating fee B
FLOOR INDEXATION</t>
  </si>
  <si>
    <t>Operating fee B
VARIABLE SHARE</t>
  </si>
  <si>
    <t>Operating fee B
VARIABLE WTGs</t>
  </si>
  <si>
    <t>Easments</t>
  </si>
  <si>
    <t>None / Paid before cut-off date</t>
  </si>
  <si>
    <t>no</t>
  </si>
  <si>
    <t>None</t>
  </si>
  <si>
    <t>yes</t>
  </si>
  <si>
    <t>No info</t>
  </si>
  <si>
    <t>Inflacja</t>
  </si>
  <si>
    <t>LT</t>
  </si>
  <si>
    <t>Index year</t>
  </si>
  <si>
    <t>External land lease calculations</t>
  </si>
  <si>
    <t>External easment calculations</t>
  </si>
  <si>
    <t>Lease costs</t>
  </si>
  <si>
    <t>Easment costs</t>
  </si>
  <si>
    <t>EURm / MW</t>
  </si>
  <si>
    <t>PLNm / MW</t>
  </si>
  <si>
    <t>Acquisition</t>
  </si>
  <si>
    <t>- constant inflation</t>
  </si>
  <si>
    <t>Constant inflation</t>
  </si>
  <si>
    <t>Calculations switch</t>
  </si>
  <si>
    <t>LTV</t>
  </si>
  <si>
    <t>Senior loan agency fees</t>
  </si>
  <si>
    <t>Purchase price for MW</t>
  </si>
  <si>
    <t>Enterprise Value (EV)</t>
  </si>
  <si>
    <t>Equity capital</t>
  </si>
  <si>
    <t>Investment loan drawdown</t>
  </si>
  <si>
    <t>Acquisition CAPEX</t>
  </si>
  <si>
    <t>Project acquisition</t>
  </si>
  <si>
    <t>Initial debt</t>
  </si>
  <si>
    <t>Refinancing assumptions</t>
  </si>
  <si>
    <t>ON/OFF switch</t>
  </si>
  <si>
    <t>Term start</t>
  </si>
  <si>
    <t>Debt term</t>
  </si>
  <si>
    <t>WIBOR 6M + IRS</t>
  </si>
  <si>
    <t>Debt value</t>
  </si>
  <si>
    <t>Recalculate if you made any changes -&gt;</t>
  </si>
  <si>
    <t>Profitability</t>
  </si>
  <si>
    <t>;.</t>
  </si>
  <si>
    <t>/;</t>
  </si>
  <si>
    <t>Enterprise Value</t>
  </si>
  <si>
    <t>CAPEX buffer (% of EV)</t>
  </si>
  <si>
    <t>PPA - Fixed Volume</t>
  </si>
  <si>
    <t>PPA - Variable Volume</t>
  </si>
  <si>
    <t>PPA start</t>
  </si>
  <si>
    <t>PPA tenor</t>
  </si>
  <si>
    <t>PPA end</t>
  </si>
  <si>
    <t>NBP (Q1 2026)</t>
  </si>
  <si>
    <t>ECB (Q1 2026)</t>
  </si>
  <si>
    <t>Pre-commissioning revenue multiplier</t>
  </si>
  <si>
    <t>Bank version</t>
  </si>
  <si>
    <t>1st tranche - payment date</t>
  </si>
  <si>
    <t>1st tranche - value of equity</t>
  </si>
  <si>
    <t>2nd tranche - value of equity</t>
  </si>
  <si>
    <t>2nd tranche - payment date</t>
  </si>
  <si>
    <t>Nordex guaranteed availability</t>
  </si>
  <si>
    <t>Note: 2% is already included in P50 estimation</t>
  </si>
  <si>
    <t>Variable volume (% of production)</t>
  </si>
  <si>
    <t>Reference merchant price</t>
  </si>
  <si>
    <t>Contracted price discount to reference merchant capture price</t>
  </si>
  <si>
    <t>Refi PPA start</t>
  </si>
  <si>
    <t>Refi PPA tenor</t>
  </si>
  <si>
    <t>Refi PPA end</t>
  </si>
  <si>
    <t>Refi PPA - Variable Volume</t>
  </si>
  <si>
    <t>Refi PPA start flag</t>
  </si>
  <si>
    <t>Reference capture price for Refi PPA (nominal)</t>
  </si>
  <si>
    <t>Discount to nominal capture price at Refi PPA start</t>
  </si>
  <si>
    <t>Note: first 10 years is already included in P50 estimation</t>
  </si>
  <si>
    <t>Financial model</t>
  </si>
  <si>
    <t>0.2% p.a.</t>
  </si>
  <si>
    <t>Selected rate</t>
  </si>
  <si>
    <t>info</t>
  </si>
  <si>
    <t>Aurora High (Q1-26)</t>
  </si>
  <si>
    <t>Aurora Central (Q1-26)</t>
  </si>
  <si>
    <t>Aurora Low (Q1-26)</t>
  </si>
  <si>
    <t>Aurora C/L average (Q1-26)</t>
  </si>
  <si>
    <t>Refi loan drawdown</t>
  </si>
  <si>
    <t>Refi loan repayment</t>
  </si>
  <si>
    <t>Senior loan prepayment fee</t>
  </si>
  <si>
    <t>Refi loan upfront fee</t>
  </si>
  <si>
    <t>Refi loan interest</t>
  </si>
  <si>
    <t>Refi loan admin 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</si>
</sst>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1">
    <numFmt numFmtId="43" formatCode="_-* #,##0.00_-;\-* #,##0.00_-;_-* &quot;-&quot;??_-;_-@_-"/>
    <numFmt numFmtId="164" formatCode="_-* #,##0.00\ &quot;zł&quot;_-;\-* #,##0.00\ &quot;zł&quot;_-;_-* &quot;-&quot;??\ &quot;zł&quot;_-;_-@_-"/>
    <numFmt numFmtId="165" formatCode="_(* #,##0.00_);_(* \(#,##0.00\);_(* &quot;-&quot;??_);_(@_)"/>
    <numFmt numFmtId="166" formatCode="dd\-mmm\-yy;@"/>
    <numFmt numFmtId="167" formatCode="#,##0;\(#,##0\);\-"/>
    <numFmt numFmtId="168" formatCode="\Q#;\Q#;\-"/>
    <numFmt numFmtId="169" formatCode="#,##0.00%;\(#,##0.00%\);\-\%"/>
    <numFmt numFmtId="170" formatCode="#,##0.0%;\(#,##0.0%\);\-\%"/>
    <numFmt numFmtId="171" formatCode="#,##0%;\(#,##0%\);\-\%"/>
    <numFmt numFmtId="172" formatCode="#,##0.00\x;\(#,##0.00\x\);\-\x"/>
    <numFmt numFmtId="173" formatCode="#,##0.0;\(#,##0.0\);\-"/>
    <numFmt numFmtId="174" formatCode="#,##0.00;\(#,##0.00\);\-"/>
    <numFmt numFmtId="175" formatCode="#,##0.000;\(#,##0.000\);\-"/>
    <numFmt numFmtId="176" formatCode="0.0%"/>
    <numFmt numFmtId="177" formatCode="_-* #,##0_-;\-* #,##0_-;_-* &quot;-&quot;??_-;_-@_-"/>
    <numFmt numFmtId="178" formatCode="#,##0.0000000;\(#,##0.0000000\);\-"/>
    <numFmt numFmtId="179" formatCode="_(* #,##0_);_(* \(#,##0\);_(* &quot;-&quot;??_);_(@_)"/>
    <numFmt numFmtId="180" formatCode="#,##0;\-#,##0;&quot;-&quot;"/>
    <numFmt numFmtId="181" formatCode="&quot;ERROR&quot;;&quot;ERROR&quot;;&quot;OK&quot;"/>
    <numFmt numFmtId="182" formatCode="0.0%;\-0.0%;&quot;-&quot;"/>
    <numFmt numFmtId="183" formatCode="_(* #,##0.00%_);_(* \(#,##0.00%\);_(* &quot;-&quot;??_);_(@_)"/>
    <numFmt numFmtId="184" formatCode="#,##0.00;\-#,##0.00;&quot;-&quot;"/>
    <numFmt numFmtId="185" formatCode="_-* #,##0.0000_-;\-* #,##0.0000_-;_-* &quot;-&quot;??_-;_-@_-"/>
    <numFmt numFmtId="186" formatCode="#,##0.0;\-#,##0.0"/>
    <numFmt numFmtId="187" formatCode="0.0000%"/>
    <numFmt numFmtId="188" formatCode="0.00000000000000000%"/>
    <numFmt numFmtId="189" formatCode="#,##0.0"/>
    <numFmt numFmtId="190" formatCode="#,##0.000000"/>
    <numFmt numFmtId="191" formatCode="_-* #,##0.0_-;\-* #,##0.0_-;_-* &quot;-&quot;?_-;_-@_-"/>
    <numFmt numFmtId="192" formatCode="#,##0;\(#,##0\);&quot;-&quot;"/>
    <numFmt numFmtId="193" formatCode="0.00%;\(0.00%\);\-"/>
    <numFmt numFmtId="194" formatCode="0.00000"/>
    <numFmt numFmtId="195" formatCode="_-* #,##0.00\ _z_ł_-;\-* #,##0.00\ _z_ł_-;_-* &quot;-&quot;??\ _z_ł_-;_-@_-"/>
    <numFmt numFmtId="196" formatCode="0.000%"/>
    <numFmt numFmtId="197" formatCode="#,##0.00000000000000;\(#,##0.00000000000000\);\-"/>
    <numFmt numFmtId="198" formatCode="#,##0.00\x;\(#,##0.00\x\);\-"/>
    <numFmt numFmtId="199" formatCode="#,##0.00\x;\-#,##0.00\x\ "/>
    <numFmt numFmtId="200" formatCode="#,##0.0000;\(#,##0.0000\);\-"/>
    <numFmt numFmtId="201" formatCode="_-* #,##0\ &quot;zł&quot;_-;\-* #,##0\ &quot;zł&quot;_-;_-* &quot;-&quot;??\ &quot;zł&quot;_-;_-@_-"/>
    <numFmt numFmtId="202" formatCode="0.0"/>
    <numFmt numFmtId="203" formatCode="_(#,##0_)_%;\(#,##0\)_%;_(&quot;–&quot;_)_%;_(@_)_%"/>
  </numFmts>
  <fonts count="75">
    <font>
      <sz val="10"/>
      <color theme="1"/>
      <name val="Arial"/>
      <family val="2"/>
    </font>
    <font>
      <sz val="11"/>
      <color theme="1"/>
      <name val="Arial"/>
      <family val="2"/>
      <charset val="238"/>
      <scheme val="minor"/>
    </font>
    <font>
      <sz val="11"/>
      <color theme="1"/>
      <name val="Arial"/>
      <family val="2"/>
      <charset val="238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i/>
      <sz val="10"/>
      <color theme="0"/>
      <name val="Arial"/>
      <family val="2"/>
    </font>
    <font>
      <i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rgb="FF568AB5"/>
      <name val="Arial"/>
      <family val="2"/>
    </font>
    <font>
      <u/>
      <sz val="10"/>
      <color theme="1"/>
      <name val="Arial"/>
      <family val="2"/>
    </font>
    <font>
      <sz val="8"/>
      <name val="Arial"/>
      <family val="2"/>
    </font>
    <font>
      <b/>
      <i/>
      <sz val="10"/>
      <color theme="1"/>
      <name val="Arial"/>
      <family val="2"/>
    </font>
    <font>
      <sz val="10"/>
      <name val="Arial"/>
      <family val="2"/>
    </font>
    <font>
      <i/>
      <sz val="10"/>
      <color rgb="FF0000FF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i/>
      <sz val="10"/>
      <color theme="1" tint="0.499984740745262"/>
      <name val="Arial"/>
      <family val="2"/>
    </font>
    <font>
      <i/>
      <sz val="10"/>
      <name val="Arial"/>
      <family val="2"/>
    </font>
    <font>
      <sz val="10"/>
      <color theme="4"/>
      <name val="Arial"/>
      <family val="2"/>
    </font>
    <font>
      <i/>
      <sz val="10"/>
      <color theme="0" tint="-0.34998626667073579"/>
      <name val="Arial"/>
      <family val="2"/>
    </font>
    <font>
      <b/>
      <sz val="10"/>
      <color theme="1"/>
      <name val="Calibri"/>
      <family val="2"/>
    </font>
    <font>
      <u/>
      <sz val="11"/>
      <color theme="1"/>
      <name val="Arial"/>
      <family val="2"/>
    </font>
    <font>
      <sz val="10"/>
      <name val="Arial "/>
    </font>
    <font>
      <sz val="8"/>
      <name val="Arial "/>
    </font>
    <font>
      <b/>
      <u/>
      <sz val="10"/>
      <name val="Arial "/>
    </font>
    <font>
      <u/>
      <sz val="10"/>
      <name val="Arial "/>
    </font>
    <font>
      <b/>
      <sz val="10"/>
      <name val="Arial "/>
    </font>
    <font>
      <b/>
      <sz val="10"/>
      <name val="Arial"/>
      <family val="2"/>
    </font>
    <font>
      <sz val="9"/>
      <name val="Arial "/>
    </font>
    <font>
      <b/>
      <u/>
      <sz val="10"/>
      <color theme="1"/>
      <name val="Arial"/>
      <family val="2"/>
    </font>
    <font>
      <sz val="10"/>
      <color theme="1"/>
      <name val="Gill Sans MT"/>
      <family val="2"/>
    </font>
    <font>
      <i/>
      <sz val="10"/>
      <color rgb="FF000000"/>
      <name val="Calibri"/>
      <family val="2"/>
    </font>
    <font>
      <sz val="11"/>
      <name val="Arial"/>
      <family val="2"/>
      <scheme val="minor"/>
    </font>
    <font>
      <sz val="10"/>
      <color rgb="FFFF0000"/>
      <name val="Arial"/>
      <family val="2"/>
    </font>
    <font>
      <i/>
      <sz val="10"/>
      <color rgb="FFFF0000"/>
      <name val="Arial"/>
      <family val="2"/>
    </font>
    <font>
      <sz val="10"/>
      <color rgb="FF4472C4"/>
      <name val="Arial"/>
      <family val="2"/>
    </font>
    <font>
      <b/>
      <sz val="10"/>
      <color rgb="FFC00000"/>
      <name val="Arial"/>
      <family val="2"/>
    </font>
    <font>
      <i/>
      <u/>
      <sz val="10"/>
      <color theme="1"/>
      <name val="Arial"/>
      <family val="2"/>
    </font>
    <font>
      <b/>
      <sz val="10"/>
      <color theme="4"/>
      <name val="Arial"/>
      <family val="2"/>
    </font>
    <font>
      <b/>
      <i/>
      <sz val="10"/>
      <color theme="0" tint="-0.34998626667073579"/>
      <name val="Arial"/>
      <family val="2"/>
    </font>
    <font>
      <sz val="10"/>
      <color theme="1"/>
      <name val="Arial"/>
      <family val="2"/>
      <charset val="238"/>
    </font>
    <font>
      <b/>
      <sz val="10"/>
      <color theme="1"/>
      <name val="Arial"/>
      <family val="2"/>
      <charset val="238"/>
    </font>
    <font>
      <sz val="10"/>
      <name val="MS Sans Serif"/>
    </font>
    <font>
      <sz val="8"/>
      <color theme="1"/>
      <name val="Arial"/>
      <family val="2"/>
      <scheme val="minor"/>
    </font>
    <font>
      <i/>
      <sz val="10"/>
      <color theme="1"/>
      <name val="Arial"/>
      <family val="2"/>
      <charset val="238"/>
    </font>
    <font>
      <i/>
      <sz val="10"/>
      <color theme="0" tint="-0.34998626667073579"/>
      <name val="Arial"/>
      <family val="2"/>
      <charset val="238"/>
    </font>
    <font>
      <b/>
      <i/>
      <sz val="10"/>
      <color theme="0" tint="-0.34998626667073579"/>
      <name val="Arial"/>
      <family val="2"/>
      <charset val="238"/>
    </font>
    <font>
      <i/>
      <sz val="10"/>
      <color rgb="FF0000FF"/>
      <name val="Arial"/>
      <family val="2"/>
      <charset val="238"/>
    </font>
    <font>
      <sz val="10"/>
      <color theme="1"/>
      <name val="Arial"/>
      <family val="2"/>
      <charset val="238"/>
      <scheme val="major"/>
    </font>
    <font>
      <sz val="10"/>
      <name val="Arial"/>
      <family val="2"/>
      <charset val="238"/>
    </font>
    <font>
      <b/>
      <sz val="10"/>
      <name val="Arial"/>
      <family val="2"/>
      <charset val="238"/>
    </font>
    <font>
      <sz val="10"/>
      <color rgb="FF00B050"/>
      <name val="Arial"/>
      <family val="2"/>
    </font>
    <font>
      <sz val="10"/>
      <color rgb="FF0000FF"/>
      <name val="Arial"/>
      <family val="2"/>
      <charset val="238"/>
    </font>
    <font>
      <b/>
      <sz val="10"/>
      <color rgb="FF00B050"/>
      <name val="Arial"/>
      <family val="2"/>
      <charset val="238"/>
    </font>
    <font>
      <b/>
      <sz val="10"/>
      <color rgb="FF0000FF"/>
      <name val="Arial"/>
      <family val="2"/>
      <charset val="238"/>
    </font>
    <font>
      <u/>
      <sz val="11"/>
      <color theme="10"/>
      <name val="Arial"/>
      <family val="2"/>
      <charset val="238"/>
      <scheme val="minor"/>
    </font>
    <font>
      <i/>
      <sz val="10"/>
      <color theme="0"/>
      <name val="Arial"/>
      <family val="2"/>
      <charset val="238"/>
    </font>
    <font>
      <b/>
      <i/>
      <sz val="10"/>
      <color theme="1"/>
      <name val="Arial"/>
      <family val="2"/>
      <charset val="238"/>
    </font>
    <font>
      <sz val="12"/>
      <color theme="1"/>
      <name val="Arial"/>
      <family val="2"/>
      <scheme val="minor"/>
    </font>
    <font>
      <b/>
      <sz val="11"/>
      <color theme="0"/>
      <name val="Arial"/>
      <family val="2"/>
      <charset val="238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name val="Arial"/>
      <family val="2"/>
      <scheme val="minor"/>
    </font>
    <font>
      <sz val="11"/>
      <color rgb="FF0000FF"/>
      <name val="Arial"/>
      <family val="2"/>
      <charset val="238"/>
      <scheme val="minor"/>
    </font>
    <font>
      <b/>
      <sz val="11"/>
      <color rgb="FF0000FF"/>
      <name val="Arial"/>
      <family val="2"/>
      <scheme val="minor"/>
    </font>
    <font>
      <sz val="10"/>
      <color rgb="FF000000"/>
      <name val="Arial"/>
      <family val="2"/>
      <charset val="238"/>
    </font>
    <font>
      <b/>
      <sz val="10"/>
      <color rgb="FF568AB5"/>
      <name val="Arial"/>
      <family val="2"/>
      <charset val="238"/>
    </font>
    <font>
      <b/>
      <i/>
      <sz val="10"/>
      <color rgb="FF000000"/>
      <name val="Calibri"/>
      <family val="2"/>
      <charset val="238"/>
    </font>
    <font>
      <b/>
      <sz val="10"/>
      <color rgb="FFFF0000"/>
      <name val="Arial"/>
      <family val="2"/>
      <charset val="238"/>
    </font>
  </fonts>
  <fills count="3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lightDown">
        <bgColor rgb="FFC8C8C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93FF9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DEDED"/>
        <bgColor indexed="64"/>
      </patternFill>
    </fill>
    <fill>
      <patternFill patternType="solid">
        <fgColor rgb="FFFAA47A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68AB5"/>
        <bgColor indexed="64"/>
      </patternFill>
    </fill>
    <fill>
      <patternFill patternType="solid">
        <fgColor rgb="FFFFA7A7"/>
        <bgColor indexed="64"/>
      </patternFill>
    </fill>
    <fill>
      <patternFill patternType="darkUp">
        <fgColor theme="0" tint="-0.14996795556505021"/>
        <bgColor indexed="65"/>
      </patternFill>
    </fill>
    <fill>
      <patternFill patternType="darkUp">
        <fgColor theme="0" tint="-0.2499465926084170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C00000"/>
        <bgColor indexed="64"/>
      </patternFill>
    </fill>
  </fills>
  <borders count="4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rgb="FF7F7E82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9" fontId="20" fillId="0" borderId="0" applyFont="0" applyFill="0" applyBorder="0" applyAlignment="0" applyProtection="0"/>
    <xf numFmtId="0" fontId="4" fillId="0" borderId="0"/>
    <xf numFmtId="43" fontId="20" fillId="0" borderId="0" applyFont="0" applyFill="0" applyBorder="0" applyAlignment="0" applyProtection="0"/>
    <xf numFmtId="0" fontId="17" fillId="0" borderId="16" applyNumberFormat="0" applyAlignment="0"/>
    <xf numFmtId="0" fontId="17" fillId="10" borderId="16" applyNumberFormat="0" applyAlignment="0"/>
    <xf numFmtId="0" fontId="25" fillId="0" borderId="0" applyNumberFormat="0"/>
    <xf numFmtId="0" fontId="21" fillId="0" borderId="0" applyNumberFormat="0" applyBorder="0"/>
    <xf numFmtId="0" fontId="27" fillId="0" borderId="0" applyNumberFormat="0"/>
    <xf numFmtId="37" fontId="28" fillId="0" borderId="28"/>
    <xf numFmtId="180" fontId="28" fillId="0" borderId="13"/>
    <xf numFmtId="37" fontId="30" fillId="0" borderId="0"/>
    <xf numFmtId="37" fontId="31" fillId="0" borderId="0"/>
    <xf numFmtId="37" fontId="33" fillId="0" borderId="0" applyNumberFormat="0" applyFill="0" applyBorder="0" applyAlignment="0" applyProtection="0"/>
    <xf numFmtId="180" fontId="28" fillId="0" borderId="0"/>
    <xf numFmtId="181" fontId="34" fillId="0" borderId="0"/>
    <xf numFmtId="167" fontId="20" fillId="8" borderId="0"/>
    <xf numFmtId="182" fontId="28" fillId="0" borderId="0"/>
    <xf numFmtId="182" fontId="28" fillId="0" borderId="0"/>
    <xf numFmtId="0" fontId="17" fillId="0" borderId="0"/>
    <xf numFmtId="0" fontId="36" fillId="10" borderId="0"/>
    <xf numFmtId="0" fontId="17" fillId="0" borderId="0"/>
    <xf numFmtId="0" fontId="3" fillId="0" borderId="0"/>
    <xf numFmtId="0" fontId="3" fillId="0" borderId="0"/>
    <xf numFmtId="0" fontId="15" fillId="0" borderId="0"/>
    <xf numFmtId="165" fontId="3" fillId="0" borderId="0" applyFont="0" applyFill="0" applyBorder="0" applyAlignment="0" applyProtection="0"/>
    <xf numFmtId="186" fontId="20" fillId="13" borderId="30">
      <alignment horizontal="right"/>
    </xf>
    <xf numFmtId="9" fontId="3" fillId="0" borderId="0" applyFont="0" applyFill="0" applyBorder="0" applyAlignment="0" applyProtection="0"/>
    <xf numFmtId="0" fontId="38" fillId="0" borderId="0"/>
    <xf numFmtId="0" fontId="38" fillId="0" borderId="0"/>
    <xf numFmtId="0" fontId="20" fillId="0" borderId="0"/>
    <xf numFmtId="14" fontId="41" fillId="0" borderId="0" applyNumberFormat="0"/>
    <xf numFmtId="165" fontId="3" fillId="0" borderId="0" applyFont="0" applyFill="0" applyBorder="0" applyAlignment="0" applyProtection="0"/>
    <xf numFmtId="0" fontId="48" fillId="0" borderId="0"/>
    <xf numFmtId="192" fontId="49" fillId="24" borderId="0"/>
    <xf numFmtId="0" fontId="2" fillId="0" borderId="0"/>
    <xf numFmtId="0" fontId="61" fillId="0" borderId="0" applyNumberFormat="0" applyFill="0" applyBorder="0" applyAlignment="0" applyProtection="0"/>
    <xf numFmtId="0" fontId="64" fillId="0" borderId="0"/>
    <xf numFmtId="9" fontId="64" fillId="0" borderId="0" applyFont="0" applyFill="0" applyBorder="0" applyAlignment="0" applyProtection="0"/>
    <xf numFmtId="164" fontId="20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18">
    <xf numFmtId="0" fontId="0" fillId="0" borderId="0" xfId="0"/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/>
    <xf numFmtId="0" fontId="7" fillId="3" borderId="0" xfId="0" applyFont="1" applyFill="1"/>
    <xf numFmtId="0" fontId="5" fillId="3" borderId="0" xfId="0" applyFont="1" applyFill="1"/>
    <xf numFmtId="0" fontId="0" fillId="0" borderId="0" xfId="0" applyAlignment="1">
      <alignment horizontal="center"/>
    </xf>
    <xf numFmtId="0" fontId="10" fillId="3" borderId="0" xfId="0" applyFont="1" applyFill="1"/>
    <xf numFmtId="0" fontId="11" fillId="0" borderId="0" xfId="0" applyFont="1"/>
    <xf numFmtId="0" fontId="0" fillId="4" borderId="0" xfId="0" applyFill="1"/>
    <xf numFmtId="0" fontId="7" fillId="3" borderId="3" xfId="0" applyFont="1" applyFill="1" applyBorder="1"/>
    <xf numFmtId="0" fontId="6" fillId="4" borderId="0" xfId="0" applyFont="1" applyFill="1"/>
    <xf numFmtId="0" fontId="0" fillId="0" borderId="3" xfId="0" applyBorder="1" applyAlignment="1">
      <alignment horizontal="center"/>
    </xf>
    <xf numFmtId="0" fontId="12" fillId="5" borderId="0" xfId="0" applyFont="1" applyFill="1"/>
    <xf numFmtId="166" fontId="0" fillId="0" borderId="0" xfId="0" applyNumberFormat="1"/>
    <xf numFmtId="0" fontId="12" fillId="5" borderId="1" xfId="0" applyFont="1" applyFill="1" applyBorder="1" applyAlignment="1">
      <alignment horizontal="center"/>
    </xf>
    <xf numFmtId="166" fontId="0" fillId="0" borderId="3" xfId="0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7" fontId="0" fillId="0" borderId="0" xfId="0" applyNumberFormat="1"/>
    <xf numFmtId="167" fontId="12" fillId="5" borderId="0" xfId="0" applyNumberFormat="1" applyFont="1" applyFill="1"/>
    <xf numFmtId="166" fontId="7" fillId="2" borderId="0" xfId="0" applyNumberFormat="1" applyFont="1" applyFill="1"/>
    <xf numFmtId="166" fontId="13" fillId="2" borderId="0" xfId="0" applyNumberFormat="1" applyFont="1" applyFill="1"/>
    <xf numFmtId="167" fontId="13" fillId="2" borderId="0" xfId="0" applyNumberFormat="1" applyFont="1" applyFill="1"/>
    <xf numFmtId="168" fontId="0" fillId="0" borderId="0" xfId="0" applyNumberFormat="1"/>
    <xf numFmtId="166" fontId="13" fillId="0" borderId="0" xfId="0" applyNumberFormat="1" applyFont="1"/>
    <xf numFmtId="166" fontId="0" fillId="6" borderId="3" xfId="0" applyNumberFormat="1" applyFill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166" fontId="7" fillId="2" borderId="0" xfId="0" applyNumberFormat="1" applyFont="1" applyFill="1" applyAlignment="1">
      <alignment horizontal="right"/>
    </xf>
    <xf numFmtId="0" fontId="12" fillId="5" borderId="0" xfId="0" applyFont="1" applyFill="1" applyAlignment="1">
      <alignment horizontal="center"/>
    </xf>
    <xf numFmtId="0" fontId="14" fillId="0" borderId="0" xfId="0" applyFont="1"/>
    <xf numFmtId="0" fontId="7" fillId="3" borderId="0" xfId="0" applyFont="1" applyFill="1" applyAlignment="1">
      <alignment horizontal="center"/>
    </xf>
    <xf numFmtId="166" fontId="12" fillId="5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67" fontId="12" fillId="5" borderId="0" xfId="0" applyNumberFormat="1" applyFont="1" applyFill="1" applyAlignment="1">
      <alignment horizontal="center"/>
    </xf>
    <xf numFmtId="167" fontId="0" fillId="0" borderId="0" xfId="0" applyNumberFormat="1" applyAlignment="1">
      <alignment horizontal="center"/>
    </xf>
    <xf numFmtId="169" fontId="12" fillId="5" borderId="0" xfId="0" applyNumberFormat="1" applyFont="1" applyFill="1" applyAlignment="1">
      <alignment horizontal="center"/>
    </xf>
    <xf numFmtId="169" fontId="0" fillId="0" borderId="3" xfId="0" applyNumberFormat="1" applyBorder="1" applyAlignment="1">
      <alignment horizontal="center"/>
    </xf>
    <xf numFmtId="169" fontId="12" fillId="5" borderId="0" xfId="0" applyNumberFormat="1" applyFont="1" applyFill="1"/>
    <xf numFmtId="0" fontId="6" fillId="0" borderId="0" xfId="0" applyFont="1"/>
    <xf numFmtId="0" fontId="16" fillId="0" borderId="0" xfId="0" applyFont="1"/>
    <xf numFmtId="0" fontId="11" fillId="0" borderId="6" xfId="0" applyFont="1" applyBorder="1"/>
    <xf numFmtId="0" fontId="0" fillId="0" borderId="6" xfId="0" applyBorder="1"/>
    <xf numFmtId="0" fontId="0" fillId="0" borderId="7" xfId="0" applyBorder="1"/>
    <xf numFmtId="0" fontId="13" fillId="0" borderId="0" xfId="0" applyFont="1"/>
    <xf numFmtId="0" fontId="0" fillId="0" borderId="9" xfId="0" applyBorder="1"/>
    <xf numFmtId="0" fontId="13" fillId="0" borderId="10" xfId="0" applyFont="1" applyBorder="1"/>
    <xf numFmtId="0" fontId="0" fillId="0" borderId="10" xfId="0" applyBorder="1"/>
    <xf numFmtId="0" fontId="14" fillId="0" borderId="5" xfId="0" applyFont="1" applyBorder="1"/>
    <xf numFmtId="0" fontId="0" fillId="0" borderId="2" xfId="0" applyBorder="1" applyAlignment="1">
      <alignment horizontal="center"/>
    </xf>
    <xf numFmtId="0" fontId="11" fillId="0" borderId="10" xfId="0" applyFont="1" applyBorder="1"/>
    <xf numFmtId="0" fontId="0" fillId="0" borderId="0" xfId="0" quotePrefix="1"/>
    <xf numFmtId="0" fontId="5" fillId="7" borderId="0" xfId="0" applyFont="1" applyFill="1"/>
    <xf numFmtId="0" fontId="7" fillId="7" borderId="0" xfId="0" applyFont="1" applyFill="1"/>
    <xf numFmtId="0" fontId="10" fillId="7" borderId="0" xfId="0" applyFont="1" applyFill="1"/>
    <xf numFmtId="170" fontId="12" fillId="5" borderId="0" xfId="0" applyNumberFormat="1" applyFont="1" applyFill="1"/>
    <xf numFmtId="170" fontId="7" fillId="3" borderId="0" xfId="0" applyNumberFormat="1" applyFont="1" applyFill="1"/>
    <xf numFmtId="170" fontId="6" fillId="0" borderId="0" xfId="0" applyNumberFormat="1" applyFont="1"/>
    <xf numFmtId="0" fontId="0" fillId="0" borderId="11" xfId="0" applyBorder="1"/>
    <xf numFmtId="0" fontId="11" fillId="0" borderId="11" xfId="0" applyFont="1" applyBorder="1"/>
    <xf numFmtId="0" fontId="6" fillId="0" borderId="0" xfId="0" applyFont="1" applyAlignment="1">
      <alignment horizontal="right"/>
    </xf>
    <xf numFmtId="166" fontId="12" fillId="5" borderId="0" xfId="0" applyNumberFormat="1" applyFont="1" applyFill="1"/>
    <xf numFmtId="166" fontId="0" fillId="0" borderId="11" xfId="0" applyNumberFormat="1" applyBorder="1"/>
    <xf numFmtId="166" fontId="17" fillId="0" borderId="0" xfId="0" applyNumberFormat="1" applyFont="1"/>
    <xf numFmtId="169" fontId="0" fillId="0" borderId="0" xfId="0" applyNumberFormat="1"/>
    <xf numFmtId="0" fontId="10" fillId="2" borderId="0" xfId="0" applyFont="1" applyFill="1"/>
    <xf numFmtId="0" fontId="14" fillId="0" borderId="7" xfId="0" applyFont="1" applyBorder="1"/>
    <xf numFmtId="0" fontId="11" fillId="8" borderId="0" xfId="0" applyFont="1" applyFill="1"/>
    <xf numFmtId="169" fontId="0" fillId="0" borderId="0" xfId="0" applyNumberFormat="1" applyAlignment="1">
      <alignment horizontal="center"/>
    </xf>
    <xf numFmtId="169" fontId="0" fillId="6" borderId="4" xfId="0" applyNumberFormat="1" applyFill="1" applyBorder="1" applyAlignment="1">
      <alignment horizontal="center"/>
    </xf>
    <xf numFmtId="167" fontId="11" fillId="0" borderId="0" xfId="0" applyNumberFormat="1" applyFont="1"/>
    <xf numFmtId="172" fontId="0" fillId="0" borderId="3" xfId="0" applyNumberFormat="1" applyBorder="1" applyAlignment="1">
      <alignment horizontal="center"/>
    </xf>
    <xf numFmtId="172" fontId="0" fillId="0" borderId="0" xfId="0" applyNumberFormat="1"/>
    <xf numFmtId="172" fontId="12" fillId="5" borderId="0" xfId="0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69" fontId="11" fillId="0" borderId="0" xfId="0" applyNumberFormat="1" applyFont="1"/>
    <xf numFmtId="0" fontId="0" fillId="0" borderId="12" xfId="0" applyBorder="1"/>
    <xf numFmtId="0" fontId="18" fillId="5" borderId="0" xfId="0" applyFont="1" applyFill="1"/>
    <xf numFmtId="0" fontId="20" fillId="0" borderId="0" xfId="0" applyFont="1"/>
    <xf numFmtId="0" fontId="0" fillId="8" borderId="0" xfId="0" applyFill="1"/>
    <xf numFmtId="170" fontId="17" fillId="0" borderId="0" xfId="0" applyNumberFormat="1" applyFont="1"/>
    <xf numFmtId="174" fontId="0" fillId="0" borderId="0" xfId="0" applyNumberFormat="1"/>
    <xf numFmtId="175" fontId="12" fillId="5" borderId="0" xfId="0" applyNumberFormat="1" applyFont="1" applyFill="1"/>
    <xf numFmtId="173" fontId="12" fillId="5" borderId="0" xfId="0" applyNumberFormat="1" applyFont="1" applyFill="1"/>
    <xf numFmtId="169" fontId="12" fillId="8" borderId="0" xfId="0" applyNumberFormat="1" applyFont="1" applyFill="1"/>
    <xf numFmtId="174" fontId="0" fillId="0" borderId="3" xfId="0" applyNumberFormat="1" applyBorder="1" applyAlignment="1">
      <alignment horizontal="center"/>
    </xf>
    <xf numFmtId="174" fontId="12" fillId="5" borderId="0" xfId="0" applyNumberFormat="1" applyFont="1" applyFill="1" applyAlignment="1">
      <alignment horizontal="center"/>
    </xf>
    <xf numFmtId="170" fontId="0" fillId="0" borderId="3" xfId="0" applyNumberFormat="1" applyBorder="1" applyAlignment="1">
      <alignment horizontal="center"/>
    </xf>
    <xf numFmtId="170" fontId="12" fillId="5" borderId="0" xfId="0" applyNumberFormat="1" applyFont="1" applyFill="1" applyAlignment="1">
      <alignment horizontal="center"/>
    </xf>
    <xf numFmtId="170" fontId="0" fillId="0" borderId="0" xfId="0" applyNumberFormat="1" applyAlignment="1">
      <alignment horizontal="center"/>
    </xf>
    <xf numFmtId="173" fontId="12" fillId="5" borderId="0" xfId="0" applyNumberFormat="1" applyFont="1" applyFill="1" applyAlignment="1">
      <alignment horizontal="center"/>
    </xf>
    <xf numFmtId="173" fontId="0" fillId="0" borderId="0" xfId="0" applyNumberFormat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/>
    <xf numFmtId="0" fontId="11" fillId="0" borderId="0" xfId="0" quotePrefix="1" applyFont="1" applyAlignment="1">
      <alignment horizontal="left" indent="2"/>
    </xf>
    <xf numFmtId="0" fontId="17" fillId="0" borderId="0" xfId="0" applyFont="1"/>
    <xf numFmtId="167" fontId="0" fillId="8" borderId="0" xfId="0" applyNumberFormat="1" applyFill="1"/>
    <xf numFmtId="0" fontId="0" fillId="0" borderId="13" xfId="0" applyBorder="1"/>
    <xf numFmtId="167" fontId="0" fillId="0" borderId="13" xfId="0" applyNumberFormat="1" applyBorder="1"/>
    <xf numFmtId="0" fontId="6" fillId="0" borderId="0" xfId="0" applyFont="1" applyAlignment="1">
      <alignment horizontal="center"/>
    </xf>
    <xf numFmtId="0" fontId="18" fillId="5" borderId="0" xfId="0" applyFont="1" applyFill="1" applyAlignment="1">
      <alignment horizontal="center"/>
    </xf>
    <xf numFmtId="169" fontId="0" fillId="6" borderId="14" xfId="0" applyNumberFormat="1" applyFill="1" applyBorder="1" applyAlignment="1">
      <alignment horizontal="center"/>
    </xf>
    <xf numFmtId="174" fontId="12" fillId="5" borderId="0" xfId="0" applyNumberFormat="1" applyFont="1" applyFill="1"/>
    <xf numFmtId="0" fontId="0" fillId="0" borderId="0" xfId="0" applyAlignment="1">
      <alignment horizontal="center" wrapText="1"/>
    </xf>
    <xf numFmtId="176" fontId="0" fillId="0" borderId="0" xfId="1" applyNumberFormat="1" applyFont="1"/>
    <xf numFmtId="0" fontId="12" fillId="0" borderId="0" xfId="0" applyFont="1" applyAlignment="1">
      <alignment horizontal="center"/>
    </xf>
    <xf numFmtId="171" fontId="12" fillId="5" borderId="0" xfId="0" applyNumberFormat="1" applyFont="1" applyFill="1" applyAlignment="1">
      <alignment horizontal="center"/>
    </xf>
    <xf numFmtId="0" fontId="0" fillId="0" borderId="16" xfId="0" applyBorder="1"/>
    <xf numFmtId="9" fontId="0" fillId="0" borderId="0" xfId="1" applyFont="1"/>
    <xf numFmtId="167" fontId="0" fillId="0" borderId="15" xfId="0" applyNumberFormat="1" applyBorder="1"/>
    <xf numFmtId="0" fontId="21" fillId="0" borderId="17" xfId="0" applyFont="1" applyBorder="1"/>
    <xf numFmtId="0" fontId="22" fillId="0" borderId="0" xfId="0" applyFont="1"/>
    <xf numFmtId="167" fontId="12" fillId="5" borderId="0" xfId="0" applyNumberFormat="1" applyFont="1" applyFill="1" applyAlignment="1">
      <alignment horizontal="right"/>
    </xf>
    <xf numFmtId="178" fontId="12" fillId="5" borderId="0" xfId="0" applyNumberFormat="1" applyFont="1" applyFill="1" applyAlignment="1">
      <alignment horizontal="right"/>
    </xf>
    <xf numFmtId="166" fontId="7" fillId="0" borderId="0" xfId="0" applyNumberFormat="1" applyFont="1"/>
    <xf numFmtId="166" fontId="17" fillId="0" borderId="0" xfId="0" applyNumberFormat="1" applyFont="1" applyAlignment="1">
      <alignment horizontal="right"/>
    </xf>
    <xf numFmtId="166" fontId="23" fillId="0" borderId="0" xfId="0" applyNumberFormat="1" applyFont="1"/>
    <xf numFmtId="0" fontId="0" fillId="0" borderId="0" xfId="0" applyAlignment="1">
      <alignment horizontal="left" indent="1"/>
    </xf>
    <xf numFmtId="0" fontId="6" fillId="0" borderId="15" xfId="0" applyFont="1" applyBorder="1" applyAlignment="1">
      <alignment horizontal="center"/>
    </xf>
    <xf numFmtId="10" fontId="13" fillId="0" borderId="19" xfId="1" applyNumberFormat="1" applyFont="1" applyBorder="1" applyAlignment="1">
      <alignment horizontal="center"/>
    </xf>
    <xf numFmtId="10" fontId="13" fillId="0" borderId="20" xfId="1" applyNumberFormat="1" applyFont="1" applyBorder="1" applyAlignment="1">
      <alignment horizontal="center"/>
    </xf>
    <xf numFmtId="10" fontId="13" fillId="0" borderId="21" xfId="1" applyNumberFormat="1" applyFont="1" applyBorder="1" applyAlignment="1">
      <alignment horizontal="center"/>
    </xf>
    <xf numFmtId="167" fontId="13" fillId="0" borderId="22" xfId="0" applyNumberFormat="1" applyFont="1" applyBorder="1" applyAlignment="1">
      <alignment horizontal="center"/>
    </xf>
    <xf numFmtId="167" fontId="13" fillId="0" borderId="23" xfId="0" applyNumberFormat="1" applyFont="1" applyBorder="1" applyAlignment="1">
      <alignment horizontal="center"/>
    </xf>
    <xf numFmtId="167" fontId="13" fillId="0" borderId="24" xfId="0" applyNumberFormat="1" applyFont="1" applyBorder="1" applyAlignment="1">
      <alignment horizontal="center"/>
    </xf>
    <xf numFmtId="167" fontId="13" fillId="0" borderId="0" xfId="0" applyNumberFormat="1" applyFont="1" applyAlignment="1">
      <alignment horizontal="center"/>
    </xf>
    <xf numFmtId="0" fontId="0" fillId="0" borderId="0" xfId="0" applyAlignment="1">
      <alignment wrapText="1"/>
    </xf>
    <xf numFmtId="167" fontId="13" fillId="0" borderId="16" xfId="0" applyNumberFormat="1" applyFont="1" applyBorder="1" applyAlignment="1">
      <alignment horizontal="center"/>
    </xf>
    <xf numFmtId="179" fontId="17" fillId="10" borderId="16" xfId="5" applyNumberFormat="1" applyAlignment="1">
      <alignment wrapText="1"/>
    </xf>
    <xf numFmtId="43" fontId="0" fillId="0" borderId="0" xfId="3" applyFont="1"/>
    <xf numFmtId="0" fontId="0" fillId="0" borderId="15" xfId="0" applyBorder="1"/>
    <xf numFmtId="179" fontId="17" fillId="10" borderId="25" xfId="5" applyNumberFormat="1" applyBorder="1" applyAlignment="1">
      <alignment wrapText="1"/>
    </xf>
    <xf numFmtId="170" fontId="0" fillId="0" borderId="15" xfId="0" applyNumberFormat="1" applyBorder="1"/>
    <xf numFmtId="1" fontId="13" fillId="0" borderId="16" xfId="0" applyNumberFormat="1" applyFont="1" applyBorder="1" applyAlignment="1">
      <alignment horizontal="center"/>
    </xf>
    <xf numFmtId="166" fontId="13" fillId="0" borderId="16" xfId="0" applyNumberFormat="1" applyFont="1" applyBorder="1"/>
    <xf numFmtId="168" fontId="13" fillId="0" borderId="16" xfId="0" applyNumberFormat="1" applyFont="1" applyBorder="1"/>
    <xf numFmtId="43" fontId="13" fillId="0" borderId="16" xfId="3" applyFont="1" applyFill="1" applyBorder="1"/>
    <xf numFmtId="9" fontId="13" fillId="0" borderId="16" xfId="1" applyFont="1" applyFill="1" applyBorder="1"/>
    <xf numFmtId="170" fontId="24" fillId="0" borderId="16" xfId="0" applyNumberFormat="1" applyFont="1" applyBorder="1"/>
    <xf numFmtId="173" fontId="13" fillId="0" borderId="0" xfId="0" applyNumberFormat="1" applyFont="1" applyAlignment="1">
      <alignment horizontal="right"/>
    </xf>
    <xf numFmtId="0" fontId="0" fillId="0" borderId="26" xfId="0" applyBorder="1"/>
    <xf numFmtId="167" fontId="0" fillId="0" borderId="26" xfId="0" applyNumberFormat="1" applyBorder="1"/>
    <xf numFmtId="0" fontId="6" fillId="0" borderId="16" xfId="0" applyFont="1" applyBorder="1" applyAlignment="1">
      <alignment horizontal="center"/>
    </xf>
    <xf numFmtId="43" fontId="13" fillId="0" borderId="16" xfId="3" applyFont="1" applyFill="1" applyBorder="1" applyAlignment="1">
      <alignment horizontal="center"/>
    </xf>
    <xf numFmtId="0" fontId="25" fillId="0" borderId="0" xfId="6"/>
    <xf numFmtId="0" fontId="25" fillId="0" borderId="13" xfId="6" applyBorder="1"/>
    <xf numFmtId="0" fontId="25" fillId="0" borderId="26" xfId="6" applyBorder="1"/>
    <xf numFmtId="43" fontId="0" fillId="0" borderId="0" xfId="0" applyNumberFormat="1"/>
    <xf numFmtId="0" fontId="6" fillId="0" borderId="26" xfId="0" applyFont="1" applyBorder="1"/>
    <xf numFmtId="166" fontId="13" fillId="0" borderId="16" xfId="0" applyNumberFormat="1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177" fontId="13" fillId="0" borderId="16" xfId="3" applyNumberFormat="1" applyFont="1" applyFill="1" applyBorder="1"/>
    <xf numFmtId="10" fontId="13" fillId="0" borderId="16" xfId="1" applyNumberFormat="1" applyFont="1" applyFill="1" applyBorder="1"/>
    <xf numFmtId="167" fontId="0" fillId="0" borderId="16" xfId="0" applyNumberFormat="1" applyBorder="1"/>
    <xf numFmtId="179" fontId="17" fillId="10" borderId="18" xfId="5" applyNumberFormat="1" applyBorder="1" applyAlignment="1">
      <alignment wrapText="1"/>
    </xf>
    <xf numFmtId="0" fontId="25" fillId="0" borderId="15" xfId="6" applyBorder="1"/>
    <xf numFmtId="0" fontId="25" fillId="0" borderId="19" xfId="6" applyBorder="1"/>
    <xf numFmtId="0" fontId="28" fillId="0" borderId="0" xfId="0" applyFont="1"/>
    <xf numFmtId="37" fontId="30" fillId="0" borderId="0" xfId="11"/>
    <xf numFmtId="0" fontId="32" fillId="0" borderId="0" xfId="0" applyFont="1"/>
    <xf numFmtId="0" fontId="28" fillId="0" borderId="13" xfId="0" applyFont="1" applyBorder="1"/>
    <xf numFmtId="0" fontId="29" fillId="0" borderId="0" xfId="0" applyFont="1"/>
    <xf numFmtId="180" fontId="29" fillId="0" borderId="0" xfId="10" applyFont="1" applyBorder="1"/>
    <xf numFmtId="37" fontId="25" fillId="0" borderId="0" xfId="6" applyNumberFormat="1"/>
    <xf numFmtId="180" fontId="28" fillId="0" borderId="0" xfId="14"/>
    <xf numFmtId="177" fontId="17" fillId="0" borderId="16" xfId="3" applyNumberFormat="1" applyFont="1" applyFill="1" applyBorder="1"/>
    <xf numFmtId="0" fontId="28" fillId="0" borderId="15" xfId="0" applyFont="1" applyBorder="1"/>
    <xf numFmtId="167" fontId="17" fillId="10" borderId="16" xfId="5" applyNumberFormat="1"/>
    <xf numFmtId="167" fontId="17" fillId="10" borderId="25" xfId="5" applyNumberFormat="1" applyBorder="1"/>
    <xf numFmtId="176" fontId="0" fillId="0" borderId="0" xfId="0" applyNumberFormat="1"/>
    <xf numFmtId="167" fontId="17" fillId="10" borderId="24" xfId="5" applyNumberFormat="1" applyBorder="1"/>
    <xf numFmtId="167" fontId="0" fillId="0" borderId="27" xfId="0" applyNumberFormat="1" applyBorder="1"/>
    <xf numFmtId="167" fontId="20" fillId="8" borderId="0" xfId="16"/>
    <xf numFmtId="9" fontId="17" fillId="0" borderId="16" xfId="1" applyFont="1" applyFill="1" applyBorder="1"/>
    <xf numFmtId="177" fontId="17" fillId="0" borderId="16" xfId="3" applyNumberFormat="1" applyFont="1" applyFill="1" applyBorder="1" applyAlignment="1"/>
    <xf numFmtId="9" fontId="13" fillId="0" borderId="16" xfId="1" applyFont="1" applyFill="1" applyBorder="1" applyAlignment="1"/>
    <xf numFmtId="180" fontId="0" fillId="0" borderId="0" xfId="0" applyNumberFormat="1"/>
    <xf numFmtId="170" fontId="0" fillId="0" borderId="13" xfId="0" applyNumberFormat="1" applyBorder="1"/>
    <xf numFmtId="177" fontId="12" fillId="11" borderId="16" xfId="3" applyNumberFormat="1" applyFont="1" applyFill="1" applyBorder="1"/>
    <xf numFmtId="177" fontId="12" fillId="5" borderId="16" xfId="3" applyNumberFormat="1" applyFont="1" applyFill="1" applyBorder="1"/>
    <xf numFmtId="167" fontId="20" fillId="8" borderId="13" xfId="16" applyBorder="1"/>
    <xf numFmtId="179" fontId="0" fillId="0" borderId="0" xfId="0" applyNumberFormat="1"/>
    <xf numFmtId="10" fontId="17" fillId="0" borderId="16" xfId="1" applyNumberFormat="1" applyFont="1" applyFill="1" applyBorder="1"/>
    <xf numFmtId="179" fontId="0" fillId="0" borderId="16" xfId="0" applyNumberFormat="1" applyBorder="1"/>
    <xf numFmtId="0" fontId="6" fillId="0" borderId="13" xfId="0" applyFont="1" applyBorder="1"/>
    <xf numFmtId="181" fontId="0" fillId="0" borderId="16" xfId="0" applyNumberFormat="1" applyBorder="1" applyAlignment="1">
      <alignment horizontal="center"/>
    </xf>
    <xf numFmtId="167" fontId="12" fillId="11" borderId="16" xfId="0" applyNumberFormat="1" applyFont="1" applyFill="1" applyBorder="1"/>
    <xf numFmtId="167" fontId="17" fillId="10" borderId="18" xfId="5" applyNumberFormat="1" applyBorder="1"/>
    <xf numFmtId="0" fontId="35" fillId="0" borderId="0" xfId="0" applyFont="1"/>
    <xf numFmtId="171" fontId="0" fillId="0" borderId="13" xfId="0" applyNumberFormat="1" applyBorder="1"/>
    <xf numFmtId="183" fontId="0" fillId="0" borderId="0" xfId="1" applyNumberFormat="1" applyFont="1"/>
    <xf numFmtId="183" fontId="0" fillId="0" borderId="13" xfId="0" applyNumberFormat="1" applyBorder="1"/>
    <xf numFmtId="183" fontId="24" fillId="0" borderId="16" xfId="1" applyNumberFormat="1" applyFont="1" applyBorder="1"/>
    <xf numFmtId="172" fontId="13" fillId="0" borderId="16" xfId="3" applyNumberFormat="1" applyFont="1" applyFill="1" applyBorder="1"/>
    <xf numFmtId="169" fontId="0" fillId="0" borderId="13" xfId="0" applyNumberFormat="1" applyBorder="1"/>
    <xf numFmtId="183" fontId="0" fillId="0" borderId="13" xfId="1" applyNumberFormat="1" applyFont="1" applyBorder="1"/>
    <xf numFmtId="169" fontId="17" fillId="0" borderId="0" xfId="0" applyNumberFormat="1" applyFont="1"/>
    <xf numFmtId="169" fontId="17" fillId="0" borderId="13" xfId="0" applyNumberFormat="1" applyFont="1" applyBorder="1"/>
    <xf numFmtId="169" fontId="0" fillId="0" borderId="15" xfId="0" applyNumberFormat="1" applyBorder="1"/>
    <xf numFmtId="167" fontId="0" fillId="0" borderId="16" xfId="0" applyNumberFormat="1" applyBorder="1" applyAlignment="1">
      <alignment horizontal="center"/>
    </xf>
    <xf numFmtId="0" fontId="31" fillId="0" borderId="0" xfId="0" applyFont="1"/>
    <xf numFmtId="177" fontId="0" fillId="0" borderId="0" xfId="0" applyNumberFormat="1"/>
    <xf numFmtId="167" fontId="0" fillId="0" borderId="0" xfId="0" quotePrefix="1" applyNumberFormat="1"/>
    <xf numFmtId="0" fontId="12" fillId="0" borderId="0" xfId="0" applyFont="1"/>
    <xf numFmtId="0" fontId="18" fillId="0" borderId="0" xfId="0" applyFont="1"/>
    <xf numFmtId="167" fontId="12" fillId="0" borderId="0" xfId="0" applyNumberFormat="1" applyFont="1" applyAlignment="1">
      <alignment horizontal="center"/>
    </xf>
    <xf numFmtId="167" fontId="12" fillId="0" borderId="0" xfId="0" applyNumberFormat="1" applyFont="1"/>
    <xf numFmtId="9" fontId="17" fillId="0" borderId="0" xfId="1" applyFont="1" applyFill="1" applyBorder="1"/>
    <xf numFmtId="9" fontId="12" fillId="0" borderId="0" xfId="1" applyFont="1" applyFill="1"/>
    <xf numFmtId="167" fontId="12" fillId="11" borderId="16" xfId="0" applyNumberFormat="1" applyFont="1" applyFill="1" applyBorder="1" applyAlignment="1">
      <alignment horizontal="center"/>
    </xf>
    <xf numFmtId="0" fontId="28" fillId="0" borderId="0" xfId="0" applyFont="1" applyAlignment="1">
      <alignment horizontal="left" indent="1"/>
    </xf>
    <xf numFmtId="169" fontId="12" fillId="5" borderId="0" xfId="1" applyNumberFormat="1" applyFont="1" applyFill="1"/>
    <xf numFmtId="171" fontId="17" fillId="10" borderId="25" xfId="1" applyNumberFormat="1" applyFont="1" applyFill="1" applyBorder="1"/>
    <xf numFmtId="0" fontId="11" fillId="0" borderId="13" xfId="0" applyFont="1" applyBorder="1"/>
    <xf numFmtId="177" fontId="13" fillId="0" borderId="16" xfId="3" applyNumberFormat="1" applyFont="1" applyFill="1" applyBorder="1" applyAlignment="1"/>
    <xf numFmtId="0" fontId="32" fillId="0" borderId="0" xfId="0" applyFont="1" applyAlignment="1">
      <alignment horizontal="left"/>
    </xf>
    <xf numFmtId="180" fontId="0" fillId="0" borderId="29" xfId="0" applyNumberFormat="1" applyBorder="1"/>
    <xf numFmtId="180" fontId="0" fillId="0" borderId="26" xfId="0" applyNumberFormat="1" applyBorder="1"/>
    <xf numFmtId="176" fontId="17" fillId="0" borderId="16" xfId="1" applyNumberFormat="1" applyFont="1" applyFill="1" applyBorder="1"/>
    <xf numFmtId="172" fontId="0" fillId="0" borderId="13" xfId="0" applyNumberFormat="1" applyBorder="1"/>
    <xf numFmtId="172" fontId="0" fillId="0" borderId="13" xfId="0" applyNumberFormat="1" applyBorder="1" applyAlignment="1">
      <alignment horizontal="center"/>
    </xf>
    <xf numFmtId="172" fontId="24" fillId="0" borderId="16" xfId="1" applyNumberFormat="1" applyFont="1" applyBorder="1"/>
    <xf numFmtId="169" fontId="11" fillId="0" borderId="16" xfId="0" applyNumberFormat="1" applyFont="1" applyBorder="1"/>
    <xf numFmtId="10" fontId="0" fillId="0" borderId="0" xfId="0" applyNumberFormat="1"/>
    <xf numFmtId="10" fontId="0" fillId="0" borderId="0" xfId="1" applyNumberFormat="1" applyFont="1"/>
    <xf numFmtId="184" fontId="28" fillId="0" borderId="0" xfId="14" applyNumberFormat="1"/>
    <xf numFmtId="177" fontId="0" fillId="0" borderId="0" xfId="3" applyNumberFormat="1" applyFont="1" applyFill="1"/>
    <xf numFmtId="43" fontId="0" fillId="0" borderId="0" xfId="3" applyFont="1" applyFill="1"/>
    <xf numFmtId="0" fontId="0" fillId="0" borderId="16" xfId="0" applyBorder="1" applyAlignment="1">
      <alignment horizontal="center"/>
    </xf>
    <xf numFmtId="43" fontId="28" fillId="0" borderId="0" xfId="3" applyFont="1" applyAlignment="1">
      <alignment horizontal="left" indent="1"/>
    </xf>
    <xf numFmtId="177" fontId="12" fillId="0" borderId="0" xfId="3" applyNumberFormat="1" applyFont="1" applyFill="1"/>
    <xf numFmtId="0" fontId="6" fillId="0" borderId="15" xfId="0" applyFont="1" applyBorder="1"/>
    <xf numFmtId="170" fontId="6" fillId="0" borderId="15" xfId="0" applyNumberFormat="1" applyFont="1" applyBorder="1" applyAlignment="1">
      <alignment horizontal="right"/>
    </xf>
    <xf numFmtId="0" fontId="0" fillId="12" borderId="0" xfId="0" applyFill="1" applyAlignment="1">
      <alignment horizontal="center"/>
    </xf>
    <xf numFmtId="177" fontId="0" fillId="0" borderId="0" xfId="3" applyNumberFormat="1" applyFont="1"/>
    <xf numFmtId="177" fontId="12" fillId="5" borderId="0" xfId="3" applyNumberFormat="1" applyFont="1" applyFill="1"/>
    <xf numFmtId="175" fontId="0" fillId="0" borderId="3" xfId="0" applyNumberFormat="1" applyBorder="1" applyAlignment="1">
      <alignment horizontal="center"/>
    </xf>
    <xf numFmtId="185" fontId="13" fillId="0" borderId="16" xfId="3" applyNumberFormat="1" applyFont="1" applyFill="1" applyBorder="1"/>
    <xf numFmtId="2" fontId="37" fillId="14" borderId="0" xfId="20" applyNumberFormat="1" applyFont="1" applyFill="1" applyAlignment="1">
      <alignment horizontal="left"/>
    </xf>
    <xf numFmtId="175" fontId="0" fillId="8" borderId="0" xfId="0" applyNumberFormat="1" applyFill="1"/>
    <xf numFmtId="170" fontId="12" fillId="0" borderId="0" xfId="0" applyNumberFormat="1" applyFont="1"/>
    <xf numFmtId="173" fontId="0" fillId="0" borderId="13" xfId="0" applyNumberFormat="1" applyBorder="1"/>
    <xf numFmtId="174" fontId="0" fillId="0" borderId="13" xfId="0" applyNumberFormat="1" applyBorder="1"/>
    <xf numFmtId="2" fontId="0" fillId="0" borderId="0" xfId="0" applyNumberFormat="1"/>
    <xf numFmtId="43" fontId="13" fillId="0" borderId="0" xfId="3" applyFont="1" applyFill="1" applyBorder="1"/>
    <xf numFmtId="166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right"/>
    </xf>
    <xf numFmtId="173" fontId="12" fillId="8" borderId="0" xfId="0" applyNumberFormat="1" applyFont="1" applyFill="1"/>
    <xf numFmtId="173" fontId="17" fillId="0" borderId="0" xfId="0" applyNumberFormat="1" applyFont="1"/>
    <xf numFmtId="43" fontId="7" fillId="3" borderId="0" xfId="3" applyFont="1" applyFill="1"/>
    <xf numFmtId="188" fontId="0" fillId="0" borderId="0" xfId="0" applyNumberFormat="1"/>
    <xf numFmtId="187" fontId="0" fillId="0" borderId="0" xfId="0" applyNumberFormat="1" applyAlignment="1">
      <alignment horizontal="center"/>
    </xf>
    <xf numFmtId="0" fontId="39" fillId="0" borderId="0" xfId="0" quotePrefix="1" applyFont="1"/>
    <xf numFmtId="166" fontId="0" fillId="15" borderId="3" xfId="0" applyNumberFormat="1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173" fontId="0" fillId="15" borderId="3" xfId="0" applyNumberFormat="1" applyFill="1" applyBorder="1" applyAlignment="1">
      <alignment horizontal="center"/>
    </xf>
    <xf numFmtId="9" fontId="12" fillId="5" borderId="0" xfId="0" applyNumberFormat="1" applyFont="1" applyFill="1"/>
    <xf numFmtId="179" fontId="17" fillId="10" borderId="22" xfId="5" applyNumberFormat="1" applyBorder="1" applyAlignment="1">
      <alignment wrapText="1"/>
    </xf>
    <xf numFmtId="166" fontId="7" fillId="17" borderId="0" xfId="0" applyNumberFormat="1" applyFont="1" applyFill="1"/>
    <xf numFmtId="0" fontId="0" fillId="0" borderId="0" xfId="0" applyAlignment="1">
      <alignment horizontal="left"/>
    </xf>
    <xf numFmtId="173" fontId="17" fillId="0" borderId="0" xfId="0" applyNumberFormat="1" applyFont="1" applyAlignment="1">
      <alignment horizontal="center"/>
    </xf>
    <xf numFmtId="189" fontId="0" fillId="0" borderId="0" xfId="0" applyNumberFormat="1"/>
    <xf numFmtId="179" fontId="17" fillId="18" borderId="25" xfId="5" applyNumberFormat="1" applyFill="1" applyBorder="1" applyAlignment="1">
      <alignment wrapText="1"/>
    </xf>
    <xf numFmtId="179" fontId="17" fillId="18" borderId="16" xfId="5" applyNumberFormat="1" applyFill="1" applyAlignment="1">
      <alignment wrapText="1"/>
    </xf>
    <xf numFmtId="9" fontId="0" fillId="0" borderId="0" xfId="1" applyFont="1" applyFill="1"/>
    <xf numFmtId="183" fontId="24" fillId="0" borderId="16" xfId="1" applyNumberFormat="1" applyFont="1" applyFill="1" applyBorder="1"/>
    <xf numFmtId="9" fontId="0" fillId="0" borderId="0" xfId="1" quotePrefix="1" applyFont="1" applyFill="1"/>
    <xf numFmtId="167" fontId="17" fillId="0" borderId="0" xfId="0" applyNumberFormat="1" applyFont="1" applyAlignment="1">
      <alignment horizontal="center"/>
    </xf>
    <xf numFmtId="167" fontId="0" fillId="19" borderId="3" xfId="0" applyNumberFormat="1" applyFill="1" applyBorder="1" applyAlignment="1">
      <alignment horizontal="center"/>
    </xf>
    <xf numFmtId="190" fontId="6" fillId="0" borderId="0" xfId="0" applyNumberFormat="1" applyFont="1"/>
    <xf numFmtId="4" fontId="0" fillId="0" borderId="0" xfId="0" applyNumberFormat="1"/>
    <xf numFmtId="3" fontId="0" fillId="0" borderId="0" xfId="0" applyNumberFormat="1"/>
    <xf numFmtId="167" fontId="17" fillId="18" borderId="25" xfId="5" applyNumberFormat="1" applyFill="1" applyBorder="1"/>
    <xf numFmtId="191" fontId="0" fillId="0" borderId="0" xfId="0" applyNumberFormat="1"/>
    <xf numFmtId="3" fontId="0" fillId="0" borderId="0" xfId="0" applyNumberFormat="1" applyAlignment="1">
      <alignment horizontal="center"/>
    </xf>
    <xf numFmtId="0" fontId="0" fillId="15" borderId="3" xfId="0" applyFill="1" applyBorder="1" applyAlignment="1">
      <alignment horizontal="center"/>
    </xf>
    <xf numFmtId="167" fontId="0" fillId="0" borderId="3" xfId="0" applyNumberFormat="1" applyBorder="1" applyAlignment="1">
      <alignment horizontal="center" wrapText="1"/>
    </xf>
    <xf numFmtId="0" fontId="12" fillId="5" borderId="0" xfId="0" applyFont="1" applyFill="1" applyAlignment="1">
      <alignment horizontal="center" wrapText="1"/>
    </xf>
    <xf numFmtId="0" fontId="40" fillId="0" borderId="0" xfId="0" applyFont="1"/>
    <xf numFmtId="10" fontId="0" fillId="0" borderId="0" xfId="0" applyNumberFormat="1" applyAlignment="1">
      <alignment horizontal="center"/>
    </xf>
    <xf numFmtId="9" fontId="0" fillId="0" borderId="0" xfId="0" applyNumberFormat="1"/>
    <xf numFmtId="0" fontId="9" fillId="17" borderId="0" xfId="0" applyFont="1" applyFill="1"/>
    <xf numFmtId="166" fontId="39" fillId="0" borderId="0" xfId="0" applyNumberFormat="1" applyFont="1"/>
    <xf numFmtId="0" fontId="19" fillId="0" borderId="0" xfId="0" applyFont="1"/>
    <xf numFmtId="0" fontId="0" fillId="0" borderId="31" xfId="0" applyBorder="1"/>
    <xf numFmtId="0" fontId="39" fillId="0" borderId="31" xfId="0" quotePrefix="1" applyFont="1" applyBorder="1"/>
    <xf numFmtId="169" fontId="17" fillId="0" borderId="31" xfId="0" applyNumberFormat="1" applyFont="1" applyBorder="1"/>
    <xf numFmtId="167" fontId="0" fillId="9" borderId="3" xfId="0" applyNumberFormat="1" applyFill="1" applyBorder="1" applyAlignment="1">
      <alignment horizontal="center"/>
    </xf>
    <xf numFmtId="166" fontId="6" fillId="0" borderId="0" xfId="0" applyNumberFormat="1" applyFont="1"/>
    <xf numFmtId="10" fontId="0" fillId="0" borderId="3" xfId="0" applyNumberFormat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176" fontId="17" fillId="10" borderId="16" xfId="1" applyNumberFormat="1" applyFont="1" applyFill="1" applyBorder="1" applyAlignment="1">
      <alignment wrapText="1"/>
    </xf>
    <xf numFmtId="0" fontId="42" fillId="0" borderId="0" xfId="0" applyFont="1"/>
    <xf numFmtId="0" fontId="16" fillId="0" borderId="0" xfId="0" applyFont="1" applyAlignment="1">
      <alignment horizontal="center"/>
    </xf>
    <xf numFmtId="169" fontId="0" fillId="21" borderId="3" xfId="0" applyNumberFormat="1" applyFill="1" applyBorder="1" applyAlignment="1">
      <alignment horizontal="center"/>
    </xf>
    <xf numFmtId="10" fontId="13" fillId="0" borderId="22" xfId="1" applyNumberFormat="1" applyFont="1" applyFill="1" applyBorder="1"/>
    <xf numFmtId="10" fontId="13" fillId="0" borderId="16" xfId="3" applyNumberFormat="1" applyFont="1" applyFill="1" applyBorder="1"/>
    <xf numFmtId="167" fontId="0" fillId="21" borderId="3" xfId="0" applyNumberFormat="1" applyFill="1" applyBorder="1" applyAlignment="1">
      <alignment horizontal="center"/>
    </xf>
    <xf numFmtId="179" fontId="17" fillId="10" borderId="29" xfId="5" applyNumberFormat="1" applyBorder="1" applyAlignment="1">
      <alignment wrapText="1"/>
    </xf>
    <xf numFmtId="10" fontId="0" fillId="0" borderId="0" xfId="1" applyNumberFormat="1" applyFont="1" applyFill="1"/>
    <xf numFmtId="166" fontId="14" fillId="0" borderId="0" xfId="0" applyNumberFormat="1" applyFont="1"/>
    <xf numFmtId="0" fontId="43" fillId="0" borderId="0" xfId="0" applyFont="1"/>
    <xf numFmtId="0" fontId="14" fillId="0" borderId="3" xfId="0" applyFont="1" applyBorder="1" applyAlignment="1">
      <alignment horizontal="center"/>
    </xf>
    <xf numFmtId="0" fontId="14" fillId="0" borderId="0" xfId="0" applyFont="1" applyAlignment="1">
      <alignment horizontal="center"/>
    </xf>
    <xf numFmtId="10" fontId="13" fillId="0" borderId="16" xfId="1" applyNumberFormat="1" applyFont="1" applyBorder="1" applyAlignment="1">
      <alignment horizontal="center"/>
    </xf>
    <xf numFmtId="0" fontId="0" fillId="0" borderId="27" xfId="0" applyBorder="1"/>
    <xf numFmtId="170" fontId="0" fillId="0" borderId="27" xfId="0" applyNumberFormat="1" applyBorder="1"/>
    <xf numFmtId="170" fontId="24" fillId="0" borderId="24" xfId="0" applyNumberFormat="1" applyFont="1" applyBorder="1"/>
    <xf numFmtId="179" fontId="17" fillId="10" borderId="24" xfId="5" applyNumberFormat="1" applyBorder="1" applyAlignment="1">
      <alignment wrapText="1"/>
    </xf>
    <xf numFmtId="179" fontId="17" fillId="18" borderId="29" xfId="5" applyNumberFormat="1" applyFill="1" applyBorder="1" applyAlignment="1">
      <alignment wrapText="1"/>
    </xf>
    <xf numFmtId="0" fontId="25" fillId="0" borderId="27" xfId="6" applyBorder="1"/>
    <xf numFmtId="180" fontId="0" fillId="0" borderId="13" xfId="0" applyNumberFormat="1" applyBorder="1"/>
    <xf numFmtId="167" fontId="17" fillId="18" borderId="16" xfId="5" applyNumberFormat="1" applyFill="1"/>
    <xf numFmtId="180" fontId="0" fillId="0" borderId="16" xfId="0" applyNumberFormat="1" applyBorder="1"/>
    <xf numFmtId="177" fontId="0" fillId="0" borderId="13" xfId="0" applyNumberFormat="1" applyBorder="1"/>
    <xf numFmtId="10" fontId="0" fillId="0" borderId="0" xfId="1" applyNumberFormat="1" applyFont="1" applyBorder="1"/>
    <xf numFmtId="10" fontId="13" fillId="0" borderId="16" xfId="1" applyNumberFormat="1" applyFont="1" applyFill="1" applyBorder="1" applyAlignment="1"/>
    <xf numFmtId="0" fontId="7" fillId="22" borderId="3" xfId="0" applyFont="1" applyFill="1" applyBorder="1"/>
    <xf numFmtId="0" fontId="6" fillId="0" borderId="16" xfId="0" applyFont="1" applyBorder="1"/>
    <xf numFmtId="9" fontId="12" fillId="0" borderId="0" xfId="0" applyNumberFormat="1" applyFont="1"/>
    <xf numFmtId="10" fontId="12" fillId="0" borderId="0" xfId="1" applyNumberFormat="1" applyFont="1" applyFill="1"/>
    <xf numFmtId="177" fontId="24" fillId="0" borderId="16" xfId="3" applyNumberFormat="1" applyFont="1" applyFill="1" applyBorder="1"/>
    <xf numFmtId="166" fontId="0" fillId="21" borderId="3" xfId="0" applyNumberFormat="1" applyFill="1" applyBorder="1" applyAlignment="1">
      <alignment horizontal="center"/>
    </xf>
    <xf numFmtId="170" fontId="17" fillId="0" borderId="10" xfId="0" applyNumberFormat="1" applyFont="1" applyBorder="1"/>
    <xf numFmtId="167" fontId="0" fillId="20" borderId="14" xfId="0" applyNumberFormat="1" applyFill="1" applyBorder="1" applyAlignment="1">
      <alignment horizontal="center"/>
    </xf>
    <xf numFmtId="0" fontId="10" fillId="22" borderId="0" xfId="0" applyFont="1" applyFill="1"/>
    <xf numFmtId="166" fontId="13" fillId="0" borderId="22" xfId="0" applyNumberFormat="1" applyFont="1" applyBorder="1"/>
    <xf numFmtId="176" fontId="0" fillId="0" borderId="16" xfId="1" applyNumberFormat="1" applyFont="1" applyFill="1" applyBorder="1"/>
    <xf numFmtId="167" fontId="17" fillId="0" borderId="0" xfId="0" applyNumberFormat="1" applyFont="1" applyAlignment="1">
      <alignment horizontal="right"/>
    </xf>
    <xf numFmtId="171" fontId="17" fillId="18" borderId="25" xfId="1" applyNumberFormat="1" applyFont="1" applyFill="1" applyBorder="1"/>
    <xf numFmtId="166" fontId="0" fillId="0" borderId="0" xfId="0" applyNumberFormat="1" applyAlignment="1">
      <alignment wrapText="1"/>
    </xf>
    <xf numFmtId="0" fontId="11" fillId="0" borderId="0" xfId="0" applyFont="1" applyAlignment="1">
      <alignment wrapText="1"/>
    </xf>
    <xf numFmtId="167" fontId="12" fillId="5" borderId="0" xfId="0" applyNumberFormat="1" applyFont="1" applyFill="1" applyAlignment="1">
      <alignment horizontal="center" wrapText="1"/>
    </xf>
    <xf numFmtId="2" fontId="37" fillId="14" borderId="10" xfId="20" applyNumberFormat="1" applyFont="1" applyFill="1" applyBorder="1" applyAlignment="1">
      <alignment horizontal="left"/>
    </xf>
    <xf numFmtId="169" fontId="17" fillId="0" borderId="10" xfId="0" applyNumberFormat="1" applyFont="1" applyBorder="1"/>
    <xf numFmtId="166" fontId="13" fillId="17" borderId="0" xfId="0" applyNumberFormat="1" applyFont="1" applyFill="1"/>
    <xf numFmtId="0" fontId="0" fillId="23" borderId="0" xfId="0" applyFill="1"/>
    <xf numFmtId="169" fontId="41" fillId="0" borderId="0" xfId="31" applyNumberFormat="1"/>
    <xf numFmtId="167" fontId="0" fillId="0" borderId="25" xfId="0" applyNumberFormat="1" applyBorder="1"/>
    <xf numFmtId="169" fontId="0" fillId="0" borderId="16" xfId="0" applyNumberFormat="1" applyBorder="1" applyAlignment="1">
      <alignment horizontal="center"/>
    </xf>
    <xf numFmtId="166" fontId="17" fillId="0" borderId="16" xfId="0" applyNumberFormat="1" applyFont="1" applyBorder="1"/>
    <xf numFmtId="183" fontId="0" fillId="0" borderId="0" xfId="1" applyNumberFormat="1" applyFont="1" applyFill="1"/>
    <xf numFmtId="0" fontId="13" fillId="0" borderId="31" xfId="0" applyFont="1" applyBorder="1"/>
    <xf numFmtId="167" fontId="0" fillId="0" borderId="22" xfId="0" applyNumberFormat="1" applyBorder="1" applyAlignment="1">
      <alignment horizontal="center"/>
    </xf>
    <xf numFmtId="177" fontId="44" fillId="0" borderId="16" xfId="3" applyNumberFormat="1" applyFont="1" applyFill="1" applyBorder="1"/>
    <xf numFmtId="177" fontId="0" fillId="0" borderId="16" xfId="0" applyNumberFormat="1" applyBorder="1"/>
    <xf numFmtId="183" fontId="24" fillId="0" borderId="16" xfId="1" applyNumberFormat="1" applyFont="1" applyFill="1" applyBorder="1" applyAlignment="1">
      <alignment horizontal="center"/>
    </xf>
    <xf numFmtId="0" fontId="41" fillId="0" borderId="16" xfId="31" applyNumberFormat="1" applyBorder="1" applyAlignment="1">
      <alignment horizontal="center"/>
    </xf>
    <xf numFmtId="167" fontId="13" fillId="17" borderId="0" xfId="0" applyNumberFormat="1" applyFont="1" applyFill="1"/>
    <xf numFmtId="172" fontId="24" fillId="0" borderId="16" xfId="1" applyNumberFormat="1" applyFont="1" applyFill="1" applyBorder="1"/>
    <xf numFmtId="177" fontId="24" fillId="0" borderId="0" xfId="3" applyNumberFormat="1" applyFont="1" applyFill="1" applyBorder="1"/>
    <xf numFmtId="174" fontId="12" fillId="11" borderId="16" xfId="0" applyNumberFormat="1" applyFont="1" applyFill="1" applyBorder="1" applyAlignment="1">
      <alignment horizontal="center"/>
    </xf>
    <xf numFmtId="167" fontId="41" fillId="0" borderId="16" xfId="31" applyNumberFormat="1" applyBorder="1" applyAlignment="1">
      <alignment horizontal="center"/>
    </xf>
    <xf numFmtId="167" fontId="7" fillId="3" borderId="0" xfId="0" applyNumberFormat="1" applyFont="1" applyFill="1"/>
    <xf numFmtId="167" fontId="0" fillId="0" borderId="32" xfId="0" applyNumberFormat="1" applyBorder="1"/>
    <xf numFmtId="14" fontId="0" fillId="0" borderId="0" xfId="0" applyNumberFormat="1"/>
    <xf numFmtId="0" fontId="45" fillId="0" borderId="13" xfId="6" applyFont="1" applyBorder="1"/>
    <xf numFmtId="0" fontId="45" fillId="0" borderId="0" xfId="6" applyFont="1"/>
    <xf numFmtId="167" fontId="12" fillId="5" borderId="16" xfId="0" applyNumberFormat="1" applyFont="1" applyFill="1" applyBorder="1"/>
    <xf numFmtId="0" fontId="47" fillId="0" borderId="0" xfId="0" applyFont="1"/>
    <xf numFmtId="0" fontId="0" fillId="0" borderId="0" xfId="0" applyAlignment="1">
      <alignment horizontal="left" indent="2"/>
    </xf>
    <xf numFmtId="0" fontId="50" fillId="0" borderId="0" xfId="0" applyFont="1"/>
    <xf numFmtId="0" fontId="50" fillId="0" borderId="0" xfId="0" applyFont="1" applyAlignment="1">
      <alignment horizontal="left" indent="2"/>
    </xf>
    <xf numFmtId="0" fontId="51" fillId="0" borderId="0" xfId="6" applyFont="1"/>
    <xf numFmtId="167" fontId="50" fillId="0" borderId="0" xfId="0" applyNumberFormat="1" applyFont="1"/>
    <xf numFmtId="0" fontId="47" fillId="0" borderId="0" xfId="0" applyFont="1" applyAlignment="1">
      <alignment horizontal="left" indent="1"/>
    </xf>
    <xf numFmtId="0" fontId="52" fillId="0" borderId="0" xfId="6" applyFont="1"/>
    <xf numFmtId="167" fontId="47" fillId="0" borderId="0" xfId="0" applyNumberFormat="1" applyFont="1"/>
    <xf numFmtId="167" fontId="46" fillId="0" borderId="0" xfId="0" applyNumberFormat="1" applyFont="1"/>
    <xf numFmtId="167" fontId="0" fillId="25" borderId="0" xfId="0" applyNumberFormat="1" applyFill="1"/>
    <xf numFmtId="167" fontId="46" fillId="25" borderId="0" xfId="0" applyNumberFormat="1" applyFont="1" applyFill="1"/>
    <xf numFmtId="0" fontId="50" fillId="0" borderId="0" xfId="0" applyFont="1" applyAlignment="1">
      <alignment horizontal="left" indent="1"/>
    </xf>
    <xf numFmtId="167" fontId="53" fillId="13" borderId="0" xfId="0" applyNumberFormat="1" applyFont="1" applyFill="1"/>
    <xf numFmtId="179" fontId="47" fillId="0" borderId="0" xfId="0" applyNumberFormat="1" applyFont="1"/>
    <xf numFmtId="0" fontId="47" fillId="26" borderId="0" xfId="0" applyFont="1" applyFill="1"/>
    <xf numFmtId="179" fontId="47" fillId="26" borderId="0" xfId="0" applyNumberFormat="1" applyFont="1" applyFill="1"/>
    <xf numFmtId="0" fontId="52" fillId="26" borderId="0" xfId="6" applyFont="1" applyFill="1"/>
    <xf numFmtId="166" fontId="47" fillId="26" borderId="0" xfId="0" applyNumberFormat="1" applyFont="1" applyFill="1"/>
    <xf numFmtId="167" fontId="54" fillId="25" borderId="0" xfId="0" applyNumberFormat="1" applyFont="1" applyFill="1"/>
    <xf numFmtId="193" fontId="0" fillId="0" borderId="0" xfId="1" applyNumberFormat="1" applyFont="1"/>
    <xf numFmtId="0" fontId="46" fillId="0" borderId="0" xfId="0" applyFont="1"/>
    <xf numFmtId="167" fontId="55" fillId="10" borderId="16" xfId="5" applyNumberFormat="1" applyFont="1"/>
    <xf numFmtId="167" fontId="56" fillId="10" borderId="16" xfId="5" applyNumberFormat="1" applyFont="1"/>
    <xf numFmtId="194" fontId="0" fillId="0" borderId="0" xfId="0" applyNumberFormat="1"/>
    <xf numFmtId="0" fontId="53" fillId="13" borderId="0" xfId="6" applyFont="1" applyFill="1"/>
    <xf numFmtId="0" fontId="58" fillId="13" borderId="0" xfId="0" applyFont="1" applyFill="1"/>
    <xf numFmtId="167" fontId="58" fillId="13" borderId="0" xfId="0" applyNumberFormat="1" applyFont="1" applyFill="1"/>
    <xf numFmtId="0" fontId="46" fillId="0" borderId="0" xfId="0" applyFont="1" applyAlignment="1">
      <alignment horizontal="left"/>
    </xf>
    <xf numFmtId="0" fontId="58" fillId="13" borderId="0" xfId="0" applyFont="1" applyFill="1" applyAlignment="1">
      <alignment horizontal="left"/>
    </xf>
    <xf numFmtId="0" fontId="59" fillId="0" borderId="0" xfId="0" applyFont="1" applyAlignment="1">
      <alignment horizontal="center"/>
    </xf>
    <xf numFmtId="167" fontId="57" fillId="0" borderId="3" xfId="0" applyNumberFormat="1" applyFont="1" applyBorder="1" applyAlignment="1">
      <alignment horizontal="center"/>
    </xf>
    <xf numFmtId="167" fontId="17" fillId="0" borderId="3" xfId="0" applyNumberFormat="1" applyFont="1" applyBorder="1" applyAlignment="1">
      <alignment horizontal="center"/>
    </xf>
    <xf numFmtId="10" fontId="12" fillId="5" borderId="0" xfId="1" applyNumberFormat="1" applyFont="1" applyFill="1" applyAlignment="1">
      <alignment horizontal="center"/>
    </xf>
    <xf numFmtId="9" fontId="12" fillId="5" borderId="0" xfId="1" applyFont="1" applyFill="1" applyAlignment="1">
      <alignment horizontal="center"/>
    </xf>
    <xf numFmtId="10" fontId="24" fillId="0" borderId="16" xfId="1" applyNumberFormat="1" applyFont="1" applyFill="1" applyBorder="1"/>
    <xf numFmtId="3" fontId="24" fillId="0" borderId="16" xfId="1" applyNumberFormat="1" applyFont="1" applyFill="1" applyBorder="1"/>
    <xf numFmtId="175" fontId="0" fillId="0" borderId="0" xfId="0" applyNumberFormat="1"/>
    <xf numFmtId="43" fontId="13" fillId="0" borderId="22" xfId="3" applyFont="1" applyFill="1" applyBorder="1"/>
    <xf numFmtId="187" fontId="0" fillId="0" borderId="0" xfId="0" applyNumberFormat="1"/>
    <xf numFmtId="196" fontId="0" fillId="0" borderId="0" xfId="0" applyNumberFormat="1"/>
    <xf numFmtId="195" fontId="0" fillId="0" borderId="0" xfId="0" applyNumberFormat="1"/>
    <xf numFmtId="167" fontId="55" fillId="10" borderId="16" xfId="5" applyNumberFormat="1" applyFont="1" applyAlignment="1">
      <alignment horizontal="center"/>
    </xf>
    <xf numFmtId="197" fontId="0" fillId="0" borderId="0" xfId="0" applyNumberFormat="1"/>
    <xf numFmtId="9" fontId="29" fillId="0" borderId="0" xfId="0" applyNumberFormat="1" applyFont="1"/>
    <xf numFmtId="10" fontId="0" fillId="0" borderId="0" xfId="1" applyNumberFormat="1" applyFont="1" applyFill="1" applyBorder="1"/>
    <xf numFmtId="167" fontId="0" fillId="27" borderId="0" xfId="0" applyNumberFormat="1" applyFill="1"/>
    <xf numFmtId="0" fontId="47" fillId="0" borderId="0" xfId="0" applyFont="1" applyAlignment="1">
      <alignment horizontal="center"/>
    </xf>
    <xf numFmtId="0" fontId="12" fillId="13" borderId="0" xfId="0" applyFont="1" applyFill="1" applyAlignment="1">
      <alignment horizontal="center"/>
    </xf>
    <xf numFmtId="0" fontId="57" fillId="0" borderId="0" xfId="0" applyFont="1" applyAlignment="1">
      <alignment horizontal="center"/>
    </xf>
    <xf numFmtId="175" fontId="60" fillId="5" borderId="0" xfId="0" applyNumberFormat="1" applyFont="1" applyFill="1"/>
    <xf numFmtId="175" fontId="17" fillId="0" borderId="0" xfId="0" applyNumberFormat="1" applyFont="1"/>
    <xf numFmtId="0" fontId="50" fillId="0" borderId="0" xfId="0" applyFont="1" applyAlignment="1">
      <alignment horizontal="center"/>
    </xf>
    <xf numFmtId="0" fontId="5" fillId="29" borderId="0" xfId="0" applyFont="1" applyFill="1"/>
    <xf numFmtId="0" fontId="7" fillId="29" borderId="0" xfId="0" applyFont="1" applyFill="1"/>
    <xf numFmtId="0" fontId="62" fillId="29" borderId="0" xfId="0" applyFont="1" applyFill="1" applyAlignment="1">
      <alignment horizontal="center"/>
    </xf>
    <xf numFmtId="0" fontId="0" fillId="0" borderId="33" xfId="0" applyBorder="1"/>
    <xf numFmtId="0" fontId="0" fillId="0" borderId="34" xfId="0" applyBorder="1"/>
    <xf numFmtId="0" fontId="50" fillId="0" borderId="34" xfId="0" applyFont="1" applyBorder="1" applyAlignment="1">
      <alignment horizontal="center"/>
    </xf>
    <xf numFmtId="0" fontId="0" fillId="0" borderId="35" xfId="0" applyBorder="1"/>
    <xf numFmtId="0" fontId="0" fillId="0" borderId="36" xfId="0" applyBorder="1"/>
    <xf numFmtId="0" fontId="6" fillId="26" borderId="0" xfId="0" applyFont="1" applyFill="1"/>
    <xf numFmtId="0" fontId="0" fillId="26" borderId="0" xfId="0" applyFill="1" applyAlignment="1">
      <alignment horizontal="center"/>
    </xf>
    <xf numFmtId="0" fontId="50" fillId="26" borderId="0" xfId="0" applyFont="1" applyFill="1" applyAlignment="1">
      <alignment horizontal="center"/>
    </xf>
    <xf numFmtId="0" fontId="47" fillId="26" borderId="0" xfId="0" applyFont="1" applyFill="1" applyAlignment="1">
      <alignment horizontal="center"/>
    </xf>
    <xf numFmtId="0" fontId="0" fillId="0" borderId="37" xfId="0" applyBorder="1"/>
    <xf numFmtId="0" fontId="6" fillId="9" borderId="0" xfId="0" applyFont="1" applyFill="1"/>
    <xf numFmtId="173" fontId="47" fillId="9" borderId="0" xfId="0" applyNumberFormat="1" applyFont="1" applyFill="1" applyAlignment="1">
      <alignment horizontal="center"/>
    </xf>
    <xf numFmtId="173" fontId="47" fillId="0" borderId="0" xfId="0" applyNumberFormat="1" applyFont="1" applyAlignment="1">
      <alignment horizontal="center"/>
    </xf>
    <xf numFmtId="0" fontId="0" fillId="26" borderId="0" xfId="0" applyFill="1"/>
    <xf numFmtId="172" fontId="46" fillId="0" borderId="0" xfId="0" applyNumberFormat="1" applyFont="1" applyAlignment="1">
      <alignment horizontal="center"/>
    </xf>
    <xf numFmtId="173" fontId="56" fillId="0" borderId="0" xfId="0" applyNumberFormat="1" applyFont="1" applyAlignment="1">
      <alignment horizontal="center"/>
    </xf>
    <xf numFmtId="0" fontId="47" fillId="9" borderId="0" xfId="0" applyFont="1" applyFill="1"/>
    <xf numFmtId="0" fontId="63" fillId="9" borderId="0" xfId="0" applyFont="1" applyFill="1" applyAlignment="1">
      <alignment horizontal="center"/>
    </xf>
    <xf numFmtId="173" fontId="46" fillId="0" borderId="0" xfId="0" applyNumberFormat="1" applyFont="1" applyAlignment="1">
      <alignment horizontal="center"/>
    </xf>
    <xf numFmtId="198" fontId="46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50" fillId="9" borderId="0" xfId="0" applyFont="1" applyFill="1" applyAlignment="1">
      <alignment horizontal="center"/>
    </xf>
    <xf numFmtId="0" fontId="0" fillId="9" borderId="0" xfId="0" applyFill="1"/>
    <xf numFmtId="0" fontId="47" fillId="9" borderId="0" xfId="0" applyFont="1" applyFill="1" applyAlignment="1">
      <alignment horizontal="left"/>
    </xf>
    <xf numFmtId="0" fontId="0" fillId="0" borderId="38" xfId="0" applyBorder="1"/>
    <xf numFmtId="0" fontId="0" fillId="0" borderId="39" xfId="0" applyBorder="1"/>
    <xf numFmtId="0" fontId="50" fillId="0" borderId="39" xfId="0" applyFont="1" applyBorder="1" applyAlignment="1">
      <alignment horizontal="center"/>
    </xf>
    <xf numFmtId="0" fontId="0" fillId="0" borderId="40" xfId="0" applyBorder="1"/>
    <xf numFmtId="199" fontId="17" fillId="0" borderId="16" xfId="3" applyNumberFormat="1" applyFont="1" applyFill="1" applyBorder="1" applyAlignment="1">
      <alignment horizontal="center"/>
    </xf>
    <xf numFmtId="0" fontId="1" fillId="0" borderId="0" xfId="40" applyAlignment="1">
      <alignment horizontal="center" vertical="center"/>
    </xf>
    <xf numFmtId="0" fontId="1" fillId="0" borderId="0" xfId="40"/>
    <xf numFmtId="14" fontId="66" fillId="31" borderId="0" xfId="40" applyNumberFormat="1" applyFont="1" applyFill="1" applyAlignment="1">
      <alignment vertical="center"/>
    </xf>
    <xf numFmtId="14" fontId="66" fillId="31" borderId="0" xfId="40" applyNumberFormat="1" applyFont="1" applyFill="1" applyAlignment="1">
      <alignment horizontal="center" vertical="center"/>
    </xf>
    <xf numFmtId="0" fontId="67" fillId="26" borderId="0" xfId="40" applyFont="1" applyFill="1" applyAlignment="1">
      <alignment vertical="center"/>
    </xf>
    <xf numFmtId="167" fontId="68" fillId="26" borderId="0" xfId="40" applyNumberFormat="1" applyFont="1" applyFill="1" applyAlignment="1">
      <alignment horizontal="center" vertical="center"/>
    </xf>
    <xf numFmtId="200" fontId="68" fillId="26" borderId="0" xfId="40" applyNumberFormat="1" applyFont="1" applyFill="1" applyAlignment="1">
      <alignment horizontal="center" vertical="center"/>
    </xf>
    <xf numFmtId="0" fontId="66" fillId="31" borderId="0" xfId="40" applyFont="1" applyFill="1" applyAlignment="1">
      <alignment horizontal="center" vertical="center" wrapText="1"/>
    </xf>
    <xf numFmtId="0" fontId="1" fillId="0" borderId="0" xfId="40" applyAlignment="1">
      <alignment horizontal="center" vertical="center" wrapText="1"/>
    </xf>
    <xf numFmtId="0" fontId="66" fillId="32" borderId="0" xfId="40" applyFont="1" applyFill="1" applyAlignment="1">
      <alignment horizontal="center" vertical="center" wrapText="1"/>
    </xf>
    <xf numFmtId="10" fontId="66" fillId="32" borderId="0" xfId="41" applyNumberFormat="1" applyFont="1" applyFill="1" applyAlignment="1">
      <alignment horizontal="center" vertical="center" wrapText="1"/>
    </xf>
    <xf numFmtId="0" fontId="69" fillId="28" borderId="0" xfId="40" applyFont="1" applyFill="1" applyAlignment="1">
      <alignment horizontal="center" vertical="center"/>
    </xf>
    <xf numFmtId="3" fontId="69" fillId="28" borderId="0" xfId="40" applyNumberFormat="1" applyFont="1" applyFill="1" applyAlignment="1">
      <alignment horizontal="center" vertical="center"/>
    </xf>
    <xf numFmtId="14" fontId="69" fillId="28" borderId="0" xfId="40" applyNumberFormat="1" applyFont="1" applyFill="1" applyAlignment="1">
      <alignment horizontal="center" vertical="center"/>
    </xf>
    <xf numFmtId="3" fontId="69" fillId="28" borderId="0" xfId="40" applyNumberFormat="1" applyFont="1" applyFill="1" applyAlignment="1">
      <alignment horizontal="center" vertical="center" wrapText="1"/>
    </xf>
    <xf numFmtId="10" fontId="69" fillId="28" borderId="0" xfId="41" applyNumberFormat="1" applyFont="1" applyFill="1" applyAlignment="1">
      <alignment horizontal="center" vertical="center" wrapText="1"/>
    </xf>
    <xf numFmtId="0" fontId="69" fillId="28" borderId="0" xfId="40" applyFont="1" applyFill="1" applyAlignment="1">
      <alignment horizontal="center" vertical="center" wrapText="1"/>
    </xf>
    <xf numFmtId="167" fontId="1" fillId="0" borderId="0" xfId="40" applyNumberFormat="1" applyAlignment="1">
      <alignment horizontal="center" vertical="center"/>
    </xf>
    <xf numFmtId="9" fontId="69" fillId="28" borderId="0" xfId="40" applyNumberFormat="1" applyFont="1" applyFill="1" applyAlignment="1">
      <alignment horizontal="center" vertical="center" wrapText="1"/>
    </xf>
    <xf numFmtId="10" fontId="69" fillId="28" borderId="0" xfId="40" applyNumberFormat="1" applyFont="1" applyFill="1" applyAlignment="1">
      <alignment horizontal="center" vertical="center" wrapText="1"/>
    </xf>
    <xf numFmtId="196" fontId="69" fillId="28" borderId="0" xfId="41" applyNumberFormat="1" applyFont="1" applyFill="1" applyAlignment="1">
      <alignment horizontal="center" vertical="center"/>
    </xf>
    <xf numFmtId="0" fontId="1" fillId="0" borderId="0" xfId="40" applyAlignment="1">
      <alignment wrapText="1"/>
    </xf>
    <xf numFmtId="10" fontId="0" fillId="0" borderId="0" xfId="41" applyNumberFormat="1" applyFont="1" applyAlignment="1">
      <alignment horizontal="center" vertical="center" wrapText="1"/>
    </xf>
    <xf numFmtId="0" fontId="65" fillId="30" borderId="0" xfId="40" applyFont="1" applyFill="1" applyAlignment="1">
      <alignment horizontal="center" vertical="center" wrapText="1"/>
    </xf>
    <xf numFmtId="0" fontId="65" fillId="30" borderId="0" xfId="40" applyFont="1" applyFill="1" applyAlignment="1">
      <alignment horizontal="center" vertical="center"/>
    </xf>
    <xf numFmtId="10" fontId="69" fillId="0" borderId="0" xfId="40" applyNumberFormat="1" applyFont="1" applyAlignment="1">
      <alignment horizontal="center" vertical="center"/>
    </xf>
    <xf numFmtId="10" fontId="69" fillId="28" borderId="0" xfId="40" applyNumberFormat="1" applyFont="1" applyFill="1" applyAlignment="1">
      <alignment horizontal="center" vertical="center"/>
    </xf>
    <xf numFmtId="167" fontId="70" fillId="28" borderId="0" xfId="40" applyNumberFormat="1" applyFont="1" applyFill="1" applyAlignment="1">
      <alignment horizontal="center" vertical="center"/>
    </xf>
    <xf numFmtId="201" fontId="1" fillId="0" borderId="0" xfId="39" applyNumberFormat="1" applyFont="1" applyAlignment="1">
      <alignment horizontal="center" vertical="center"/>
    </xf>
    <xf numFmtId="174" fontId="17" fillId="0" borderId="0" xfId="0" applyNumberFormat="1" applyFont="1" applyAlignment="1">
      <alignment horizontal="center"/>
    </xf>
    <xf numFmtId="0" fontId="6" fillId="0" borderId="1" xfId="0" applyFont="1" applyBorder="1" applyAlignment="1">
      <alignment horizontal="center"/>
    </xf>
    <xf numFmtId="166" fontId="12" fillId="13" borderId="0" xfId="0" applyNumberFormat="1" applyFont="1" applyFill="1" applyAlignment="1">
      <alignment horizontal="center"/>
    </xf>
    <xf numFmtId="0" fontId="0" fillId="0" borderId="0" xfId="0" quotePrefix="1" applyAlignment="1">
      <alignment horizontal="left" indent="1"/>
    </xf>
    <xf numFmtId="10" fontId="12" fillId="13" borderId="0" xfId="1" applyNumberFormat="1" applyFont="1" applyFill="1" applyBorder="1" applyAlignment="1">
      <alignment horizontal="center"/>
    </xf>
    <xf numFmtId="169" fontId="57" fillId="0" borderId="0" xfId="0" applyNumberFormat="1" applyFont="1"/>
    <xf numFmtId="0" fontId="57" fillId="0" borderId="0" xfId="0" applyFont="1" applyAlignment="1">
      <alignment horizontal="center" wrapText="1"/>
    </xf>
    <xf numFmtId="176" fontId="46" fillId="0" borderId="0" xfId="1" applyNumberFormat="1" applyFont="1" applyBorder="1" applyAlignment="1">
      <alignment horizontal="center"/>
    </xf>
    <xf numFmtId="167" fontId="17" fillId="0" borderId="25" xfId="5" applyNumberFormat="1" applyFill="1" applyBorder="1"/>
    <xf numFmtId="202" fontId="0" fillId="0" borderId="37" xfId="0" applyNumberFormat="1" applyBorder="1"/>
    <xf numFmtId="167" fontId="57" fillId="0" borderId="0" xfId="0" applyNumberFormat="1" applyFont="1" applyAlignment="1">
      <alignment horizontal="center"/>
    </xf>
    <xf numFmtId="166" fontId="57" fillId="0" borderId="0" xfId="0" applyNumberFormat="1" applyFont="1" applyAlignment="1">
      <alignment horizontal="center"/>
    </xf>
    <xf numFmtId="166" fontId="17" fillId="0" borderId="0" xfId="0" applyNumberFormat="1" applyFont="1" applyAlignment="1">
      <alignment horizontal="center"/>
    </xf>
    <xf numFmtId="14" fontId="12" fillId="13" borderId="0" xfId="0" applyNumberFormat="1" applyFont="1" applyFill="1" applyAlignment="1">
      <alignment horizontal="center"/>
    </xf>
    <xf numFmtId="10" fontId="12" fillId="13" borderId="0" xfId="1" applyNumberFormat="1" applyFont="1" applyFill="1" applyAlignment="1">
      <alignment horizontal="center"/>
    </xf>
    <xf numFmtId="169" fontId="57" fillId="0" borderId="0" xfId="0" applyNumberFormat="1" applyFont="1" applyAlignment="1">
      <alignment horizontal="center"/>
    </xf>
    <xf numFmtId="172" fontId="57" fillId="0" borderId="0" xfId="0" applyNumberFormat="1" applyFont="1" applyAlignment="1">
      <alignment horizontal="center"/>
    </xf>
    <xf numFmtId="189" fontId="69" fillId="28" borderId="0" xfId="40" applyNumberFormat="1" applyFont="1" applyFill="1" applyAlignment="1">
      <alignment horizontal="center" vertical="center" wrapText="1"/>
    </xf>
    <xf numFmtId="0" fontId="47" fillId="0" borderId="0" xfId="0" applyFont="1" applyAlignment="1">
      <alignment horizontal="left"/>
    </xf>
    <xf numFmtId="167" fontId="0" fillId="15" borderId="3" xfId="0" applyNumberFormat="1" applyFill="1" applyBorder="1" applyAlignment="1">
      <alignment horizontal="center" vertical="center"/>
    </xf>
    <xf numFmtId="203" fontId="0" fillId="0" borderId="0" xfId="0" applyNumberFormat="1"/>
    <xf numFmtId="169" fontId="46" fillId="0" borderId="0" xfId="0" applyNumberFormat="1" applyFont="1" applyAlignment="1">
      <alignment horizontal="center"/>
    </xf>
    <xf numFmtId="0" fontId="71" fillId="0" borderId="0" xfId="0" applyFont="1" applyAlignment="1">
      <alignment horizontal="left" indent="1"/>
    </xf>
    <xf numFmtId="0" fontId="47" fillId="0" borderId="16" xfId="0" applyFont="1" applyBorder="1"/>
    <xf numFmtId="0" fontId="72" fillId="0" borderId="0" xfId="0" applyFont="1"/>
    <xf numFmtId="170" fontId="72" fillId="0" borderId="0" xfId="0" applyNumberFormat="1" applyFont="1"/>
    <xf numFmtId="170" fontId="47" fillId="0" borderId="0" xfId="0" applyNumberFormat="1" applyFont="1"/>
    <xf numFmtId="170" fontId="47" fillId="0" borderId="8" xfId="0" applyNumberFormat="1" applyFont="1" applyBorder="1"/>
    <xf numFmtId="0" fontId="47" fillId="0" borderId="7" xfId="0" applyFont="1" applyBorder="1"/>
    <xf numFmtId="173" fontId="47" fillId="0" borderId="0" xfId="0" applyNumberFormat="1" applyFont="1"/>
    <xf numFmtId="169" fontId="56" fillId="0" borderId="0" xfId="0" applyNumberFormat="1" applyFont="1"/>
    <xf numFmtId="2" fontId="73" fillId="14" borderId="0" xfId="20" applyNumberFormat="1" applyFont="1" applyFill="1" applyAlignment="1">
      <alignment horizontal="left"/>
    </xf>
    <xf numFmtId="169" fontId="72" fillId="8" borderId="0" xfId="0" applyNumberFormat="1" applyFont="1" applyFill="1"/>
    <xf numFmtId="173" fontId="60" fillId="5" borderId="0" xfId="0" applyNumberFormat="1" applyFont="1" applyFill="1"/>
    <xf numFmtId="173" fontId="74" fillId="5" borderId="0" xfId="0" applyNumberFormat="1" applyFont="1" applyFill="1"/>
    <xf numFmtId="0" fontId="63" fillId="0" borderId="0" xfId="0" applyFont="1"/>
    <xf numFmtId="167" fontId="60" fillId="5" borderId="0" xfId="0" applyNumberFormat="1" applyFont="1" applyFill="1"/>
    <xf numFmtId="14" fontId="17" fillId="0" borderId="0" xfId="0" applyNumberFormat="1" applyFont="1" applyAlignment="1">
      <alignment horizontal="center"/>
    </xf>
    <xf numFmtId="202" fontId="12" fillId="13" borderId="0" xfId="0" applyNumberFormat="1" applyFont="1" applyFill="1" applyAlignment="1">
      <alignment horizontal="center"/>
    </xf>
    <xf numFmtId="9" fontId="13" fillId="0" borderId="16" xfId="1" applyFont="1" applyFill="1" applyBorder="1" applyAlignment="1">
      <alignment horizontal="center"/>
    </xf>
    <xf numFmtId="173" fontId="13" fillId="0" borderId="0" xfId="3" applyNumberFormat="1" applyFont="1" applyFill="1" applyBorder="1" applyAlignment="1">
      <alignment horizontal="center"/>
    </xf>
    <xf numFmtId="173" fontId="17" fillId="0" borderId="0" xfId="0" applyNumberFormat="1" applyFont="1" applyAlignment="1">
      <alignment horizontal="right"/>
    </xf>
    <xf numFmtId="174" fontId="47" fillId="0" borderId="41" xfId="0" applyNumberFormat="1" applyFont="1" applyBorder="1" applyAlignment="1">
      <alignment horizontal="center" wrapText="1"/>
    </xf>
    <xf numFmtId="174" fontId="12" fillId="13" borderId="0" xfId="0" applyNumberFormat="1" applyFont="1" applyFill="1" applyAlignment="1">
      <alignment horizontal="center"/>
    </xf>
    <xf numFmtId="0" fontId="47" fillId="0" borderId="0" xfId="0" applyFont="1" applyAlignment="1">
      <alignment horizontal="center"/>
    </xf>
  </cellXfs>
  <cellStyles count="42">
    <cellStyle name="% calc" xfId="17" xr:uid="{4985322A-AD43-4F94-9D6E-57402EE7C7B5}"/>
    <cellStyle name="blank" xfId="34" xr:uid="{1B4AD341-AB71-44E9-A5B6-836F00F88749}"/>
    <cellStyle name="Check" xfId="15" xr:uid="{6B9F048E-A609-483D-ABE5-2F2A05D82B42}"/>
    <cellStyle name="Comma" xfId="3" builtinId="3"/>
    <cellStyle name="Comma 2" xfId="25" xr:uid="{50EB863F-BCCC-480E-9A65-6AEBF1B0DF58}"/>
    <cellStyle name="Comma 2 4" xfId="32" xr:uid="{AF81D854-B51B-4C6D-8736-EF8420F72453}"/>
    <cellStyle name="Currency" xfId="39" builtinId="4"/>
    <cellStyle name="Empty_Cell" xfId="16" xr:uid="{A34411C2-D15E-4081-967B-2B51D606C805}"/>
    <cellStyle name="EYHeader2" xfId="13" xr:uid="{31C8627E-D073-452F-BE89-60B7FDB57DA1}"/>
    <cellStyle name="General calc" xfId="14" xr:uid="{55A81334-945E-4D6B-93C7-3FC6875776F4}"/>
    <cellStyle name="Header2" xfId="7" xr:uid="{968806AD-6A6B-4CD4-8BEF-5C896576AC2C}"/>
    <cellStyle name="Header3" xfId="8" xr:uid="{CAE70A57-A2A9-466F-A887-FBF10A2EFAC6}"/>
    <cellStyle name="Hyperlink 2" xfId="36" xr:uid="{07F32659-3D5B-486B-84A0-13FEC0DFA1EA}"/>
    <cellStyle name="Input- 1 dec" xfId="26" xr:uid="{CDC3B239-F1FD-4FDE-A7A5-6E8BFDCE2072}"/>
    <cellStyle name="Insheet" xfId="4" xr:uid="{8C452B0F-44AA-4164-AAE8-2F18B67DF674}"/>
    <cellStyle name="Line_Summary" xfId="5" xr:uid="{E34891CF-08C2-448A-B010-A4BA2DD81A20}"/>
    <cellStyle name="Link" xfId="31" xr:uid="{A57A7705-AF07-48E3-83DC-1D6A23387ADC}"/>
    <cellStyle name="Normal" xfId="0" builtinId="0"/>
    <cellStyle name="Normal - Style1 3" xfId="24" xr:uid="{C112ECBB-DBEE-4269-89FB-93B5D84D7D56}"/>
    <cellStyle name="Normal 10" xfId="21" xr:uid="{E5873D71-435C-476F-96E6-EDDB57A87BBC}"/>
    <cellStyle name="Normal 11 3 4" xfId="23" xr:uid="{69432334-6F39-4E8A-B224-39A01B399084}"/>
    <cellStyle name="Normal 16" xfId="20" xr:uid="{9EB64362-ADAF-4F83-9B9D-3A1F73E4A154}"/>
    <cellStyle name="Normal 2" xfId="28" xr:uid="{DE4E3148-DD43-4E91-AF92-5296228FEC30}"/>
    <cellStyle name="Normal 2 2" xfId="33" xr:uid="{93FCF77F-B389-467C-A24B-14BDE3F7B97F}"/>
    <cellStyle name="Normal 2 2 2" xfId="19" xr:uid="{FDF23D7B-61E6-434B-BFD8-D43AAF920A99}"/>
    <cellStyle name="Normal 3" xfId="2" xr:uid="{92BE2976-0FB4-400F-B246-88913CFB68A9}"/>
    <cellStyle name="Normal 3 2" xfId="22" xr:uid="{8CA5CC17-1E3C-4D4F-BF8E-C83D5A387D8F}"/>
    <cellStyle name="Normal 4" xfId="29" xr:uid="{B892FCCC-6953-458D-854C-CFE010733B39}"/>
    <cellStyle name="Normal 5" xfId="30" xr:uid="{89CB2624-F4CB-467D-88FE-790E878FBCF4}"/>
    <cellStyle name="Normal 6" xfId="35" xr:uid="{B5C99208-FF0A-4B82-B203-37DF982213FE}"/>
    <cellStyle name="Normal 7" xfId="37" xr:uid="{E87253DC-3289-4319-BFFE-5819A28E4F11}"/>
    <cellStyle name="Normal 8" xfId="40" xr:uid="{2B75A29B-34D6-49A8-8ED9-A8B619C30F08}"/>
    <cellStyle name="Percent" xfId="1" builtinId="5"/>
    <cellStyle name="Percent 2" xfId="27" xr:uid="{F66553E6-63EE-422E-AE8E-E13CD7C6507A}"/>
    <cellStyle name="Percent 3" xfId="38" xr:uid="{C57B859F-4C2A-4A80-A92D-2EE668504384}"/>
    <cellStyle name="Percent 4" xfId="41" xr:uid="{140E0B10-A299-4C6B-B3A8-402A735697C7}"/>
    <cellStyle name="Procent calc" xfId="18" xr:uid="{4D180E5A-5FAF-49A3-8613-CF569D33C84A}"/>
    <cellStyle name="Section divider" xfId="11" xr:uid="{251CD4DB-8837-4E6D-B144-E339F7576A75}"/>
    <cellStyle name="Section start" xfId="12" xr:uid="{9E7709F0-602A-4F27-87B9-A2C2D1BB8C2D}"/>
    <cellStyle name="Sub section heading" xfId="9" xr:uid="{DDEACEF0-9635-40FD-99D9-86DC4F666C8F}"/>
    <cellStyle name="Sub total" xfId="10" xr:uid="{57254296-872C-4BDC-AE95-0716366B88C9}"/>
    <cellStyle name="Unit" xfId="6" xr:uid="{3E46F068-56C1-49EB-BEED-0312B3293FE1}"/>
  </cellStyles>
  <dxfs count="48"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35EB39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ill>
        <patternFill>
          <bgColor rgb="FFFFA7A7"/>
        </patternFill>
      </fill>
    </dxf>
    <dxf>
      <fill>
        <patternFill>
          <bgColor rgb="FF35EB39"/>
        </patternFill>
      </fill>
    </dxf>
    <dxf>
      <font>
        <color theme="0" tint="-0.14996795556505021"/>
      </font>
      <fill>
        <patternFill patternType="solid">
          <bgColor theme="0"/>
        </patternFill>
      </fill>
    </dxf>
    <dxf>
      <font>
        <color theme="8" tint="-0.499984740745262"/>
      </font>
      <fill>
        <patternFill>
          <bgColor rgb="FF92D050"/>
        </patternFill>
      </fill>
    </dxf>
    <dxf>
      <font>
        <color rgb="FFC00000"/>
      </font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35EB39"/>
      <color rgb="FFFFFFCC"/>
      <color rgb="FF0000FF"/>
      <color rgb="FFFFA7A7"/>
      <color rgb="FFFF00FF"/>
      <color rgb="FFFF603B"/>
      <color rgb="FF93FF98"/>
      <color rgb="FF4472C4"/>
      <color rgb="FFD9E1F2"/>
      <color rgb="FFBBF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2</xdr:col>
      <xdr:colOff>5635625</xdr:colOff>
      <xdr:row>4</xdr:row>
      <xdr:rowOff>4460535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A4D73FE-43CC-4188-A3A0-77C171A64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1190625"/>
          <a:ext cx="7254875" cy="4460535"/>
        </a:xfrm>
        <a:prstGeom prst="rect">
          <a:avLst/>
        </a:prstGeom>
        <a:ln>
          <a:solidFill>
            <a:schemeClr val="tx2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43</xdr:row>
      <xdr:rowOff>0</xdr:rowOff>
    </xdr:from>
    <xdr:to>
      <xdr:col>4</xdr:col>
      <xdr:colOff>9525</xdr:colOff>
      <xdr:row>45</xdr:row>
      <xdr:rowOff>0</xdr:rowOff>
    </xdr:to>
    <xdr:sp macro="[0]!Refi_Debt_Sizing" textlink="">
      <xdr:nvSpPr>
        <xdr:cNvPr id="2" name="Rectangle 1">
          <a:extLst>
            <a:ext uri="{FF2B5EF4-FFF2-40B4-BE49-F238E27FC236}">
              <a16:creationId xmlns:a16="http://schemas.microsoft.com/office/drawing/2014/main" id="{E46C1500-CAD2-4A8A-A65B-9279062702D2}"/>
            </a:ext>
          </a:extLst>
        </xdr:cNvPr>
        <xdr:cNvSpPr/>
      </xdr:nvSpPr>
      <xdr:spPr>
        <a:xfrm>
          <a:off x="525780" y="7372350"/>
          <a:ext cx="4076700" cy="342900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pl-PL" sz="1000">
              <a:solidFill>
                <a:sysClr val="windowText" lastClr="000000"/>
              </a:solidFill>
            </a:rPr>
            <a:t>&gt;&gt; RECALCULATE MODEL &lt;&lt;</a:t>
          </a:r>
          <a:endParaRPr lang="en-GB" sz="10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250116</xdr:colOff>
      <xdr:row>4</xdr:row>
      <xdr:rowOff>0</xdr:rowOff>
    </xdr:from>
    <xdr:to>
      <xdr:col>4</xdr:col>
      <xdr:colOff>0</xdr:colOff>
      <xdr:row>24</xdr:row>
      <xdr:rowOff>2168</xdr:rowOff>
    </xdr:to>
    <xdr:pic>
      <xdr:nvPicPr>
        <xdr:cNvPr id="3" name="Picture 2" descr="New Rules For Onshore - Polskie Stowarzyszenie Energetyki Wiatrowej">
          <a:extLst>
            <a:ext uri="{FF2B5EF4-FFF2-40B4-BE49-F238E27FC236}">
              <a16:creationId xmlns:a16="http://schemas.microsoft.com/office/drawing/2014/main" id="{9309A944-D635-4ED9-A989-E8E22923B95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45" r="16609"/>
        <a:stretch>
          <a:fillRect/>
        </a:stretch>
      </xdr:blipFill>
      <xdr:spPr bwMode="auto">
        <a:xfrm>
          <a:off x="503481" y="685800"/>
          <a:ext cx="4087569" cy="3429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833719</xdr:colOff>
      <xdr:row>44</xdr:row>
      <xdr:rowOff>0</xdr:rowOff>
    </xdr:from>
    <xdr:to>
      <xdr:col>7</xdr:col>
      <xdr:colOff>1541930</xdr:colOff>
      <xdr:row>45</xdr:row>
      <xdr:rowOff>0</xdr:rowOff>
    </xdr:to>
    <xdr:sp macro="[0]!Refi_Debt_Sizing" textlink="">
      <xdr:nvSpPr>
        <xdr:cNvPr id="4" name="Rectangle 3">
          <a:extLst>
            <a:ext uri="{FF2B5EF4-FFF2-40B4-BE49-F238E27FC236}">
              <a16:creationId xmlns:a16="http://schemas.microsoft.com/office/drawing/2014/main" id="{016C355B-E60F-4A5D-872F-308C265E982E}"/>
            </a:ext>
          </a:extLst>
        </xdr:cNvPr>
        <xdr:cNvSpPr/>
      </xdr:nvSpPr>
      <xdr:spPr>
        <a:xfrm>
          <a:off x="7951695" y="6472518"/>
          <a:ext cx="1550894" cy="170329"/>
        </a:xfrm>
        <a:prstGeom prst="rect">
          <a:avLst/>
        </a:prstGeom>
        <a:solidFill>
          <a:schemeClr val="bg2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en-GB" sz="1000">
              <a:solidFill>
                <a:sysClr val="windowText" lastClr="000000"/>
              </a:solidFill>
            </a:rPr>
            <a:t>Refi Debt Sizing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3</xdr:row>
      <xdr:rowOff>11245</xdr:rowOff>
    </xdr:from>
    <xdr:to>
      <xdr:col>7</xdr:col>
      <xdr:colOff>1</xdr:colOff>
      <xdr:row>4</xdr:row>
      <xdr:rowOff>11244</xdr:rowOff>
    </xdr:to>
    <xdr:sp macro="[0]!M1_PF_Debt_" textlink="">
      <xdr:nvSpPr>
        <xdr:cNvPr id="16" name="Rectangle 15">
          <a:extLst>
            <a:ext uri="{FF2B5EF4-FFF2-40B4-BE49-F238E27FC236}">
              <a16:creationId xmlns:a16="http://schemas.microsoft.com/office/drawing/2014/main" id="{E62825A5-D1B8-438F-9CAA-E7DAE723A0BE}"/>
            </a:ext>
          </a:extLst>
        </xdr:cNvPr>
        <xdr:cNvSpPr/>
      </xdr:nvSpPr>
      <xdr:spPr>
        <a:xfrm>
          <a:off x="5006364" y="556350"/>
          <a:ext cx="1075866" cy="172138"/>
        </a:xfrm>
        <a:prstGeom prst="rect">
          <a:avLst/>
        </a:prstGeom>
        <a:solidFill>
          <a:schemeClr val="bg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en-GB" sz="800">
              <a:solidFill>
                <a:sysClr val="windowText" lastClr="000000"/>
              </a:solidFill>
            </a:rPr>
            <a:t>M1 PF Debt Sizing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0</xdr:rowOff>
    </xdr:to>
    <xdr:sp macro="[0]!M1_Equity_Solver" textlink="">
      <xdr:nvSpPr>
        <xdr:cNvPr id="17" name="Rectangle 16">
          <a:extLst>
            <a:ext uri="{FF2B5EF4-FFF2-40B4-BE49-F238E27FC236}">
              <a16:creationId xmlns:a16="http://schemas.microsoft.com/office/drawing/2014/main" id="{37DE5801-8314-4753-B483-24DC5C8167CD}"/>
            </a:ext>
          </a:extLst>
        </xdr:cNvPr>
        <xdr:cNvSpPr/>
      </xdr:nvSpPr>
      <xdr:spPr>
        <a:xfrm>
          <a:off x="5014632" y="364191"/>
          <a:ext cx="1073897" cy="168088"/>
        </a:xfrm>
        <a:prstGeom prst="rect">
          <a:avLst/>
        </a:prstGeom>
        <a:solidFill>
          <a:schemeClr val="bg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en-GB" sz="800">
              <a:solidFill>
                <a:sysClr val="windowText" lastClr="000000"/>
              </a:solidFill>
            </a:rPr>
            <a:t>M1 Equity</a:t>
          </a:r>
          <a:r>
            <a:rPr lang="en-GB" sz="800" baseline="0">
              <a:solidFill>
                <a:sysClr val="windowText" lastClr="000000"/>
              </a:solidFill>
            </a:rPr>
            <a:t> Solver</a:t>
          </a:r>
          <a:endParaRPr lang="en-GB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3362</xdr:rowOff>
    </xdr:from>
    <xdr:to>
      <xdr:col>7</xdr:col>
      <xdr:colOff>0</xdr:colOff>
      <xdr:row>5</xdr:row>
      <xdr:rowOff>0</xdr:rowOff>
    </xdr:to>
    <xdr:sp macro="[0]!M1_Refi_Debt_" textlink="">
      <xdr:nvSpPr>
        <xdr:cNvPr id="2" name="Rectangle 1">
          <a:extLst>
            <a:ext uri="{FF2B5EF4-FFF2-40B4-BE49-F238E27FC236}">
              <a16:creationId xmlns:a16="http://schemas.microsoft.com/office/drawing/2014/main" id="{74BEB69D-E9FF-4872-869C-EDA43DBAB51E}"/>
            </a:ext>
          </a:extLst>
        </xdr:cNvPr>
        <xdr:cNvSpPr/>
      </xdr:nvSpPr>
      <xdr:spPr>
        <a:xfrm>
          <a:off x="5006363" y="720606"/>
          <a:ext cx="1075866" cy="168777"/>
        </a:xfrm>
        <a:prstGeom prst="rect">
          <a:avLst/>
        </a:prstGeom>
        <a:solidFill>
          <a:schemeClr val="bg2"/>
        </a:solidFill>
        <a:ln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en-GB" sz="800">
              <a:solidFill>
                <a:sysClr val="windowText" lastClr="000000"/>
              </a:solidFill>
            </a:rPr>
            <a:t>M1 Refi Debt Sizing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../../../../cordiapl/CordiaPL%20Documents/Futureal%20Investment%20Partners/Deals/PL_Project%20Rock%20PV%20and%20Wind%20Farm/Disposal%20Process/Tauron/Projekt%20Rock%20-%20Model%20Finansowy%2028-Lis-25.xlsm" TargetMode="External"/><Relationship Id="rId2" Type="http://schemas.openxmlformats.org/officeDocument/2006/relationships/externalLinkPath" Target="https://futurealhu.sharepoint.com/sites/cordiapl/CordiaPL%20Documents/Futureal%20Investment%20Partners/Deals/PL_Project%20Rock%20PV%20and%20Wind%20Farm/Disposal%20Process/Tauron/Projekt%20Rock%20-%20Model%20Finansowy%2028-Lis-25.xlsm" TargetMode="External"/><Relationship Id="rId1" Type="http://schemas.openxmlformats.org/officeDocument/2006/relationships/externalLinkPath" Target="/sites/cordiapl/CordiaPL%20Documents/Futureal%20Investment%20Partners/Deals/PL_Project%20Rock%20PV%20and%20Wind%20Farm/Disposal%20Process/Tauron/Projekt%20Rock%20-%20Model%20Finansowy%2028-Lis-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odsumowanie"/>
      <sheetName val="Budżet"/>
      <sheetName val="Rozwiązanie PPA"/>
      <sheetName val="Model finansowy &gt;"/>
      <sheetName val="Cover"/>
      <sheetName val="Główne założenia"/>
      <sheetName val="Założenia czasowe"/>
      <sheetName val="1"/>
      <sheetName val="Nazwy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28">
          <cell r="E128">
            <v>4.25</v>
          </cell>
        </row>
      </sheetData>
      <sheetData sheetId="7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Paweł Dudek" id="{E67555D1-E7F1-4FFB-83A4-4CCD0A3852D8}" userId="S::pawel.dudek@futurealgroup.com::9595d528-18e2-4c6e-88ff-97e4425cc53c" providerId="AD"/>
</personList>
</file>

<file path=xl/theme/theme1.xml><?xml version="1.0" encoding="utf-8"?>
<a:theme xmlns:a="http://schemas.openxmlformats.org/drawingml/2006/main" name="RPC_Theme_1">
  <a:themeElements>
    <a:clrScheme name="RPC 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68AB5"/>
      </a:accent1>
      <a:accent2>
        <a:srgbClr val="F76721"/>
      </a:accent2>
      <a:accent3>
        <a:srgbClr val="A5A5A5"/>
      </a:accent3>
      <a:accent4>
        <a:srgbClr val="FFC000"/>
      </a:accent4>
      <a:accent5>
        <a:srgbClr val="00AF64"/>
      </a:accent5>
      <a:accent6>
        <a:srgbClr val="3E6882"/>
      </a:accent6>
      <a:hlink>
        <a:srgbClr val="0563C1"/>
      </a:hlink>
      <a:folHlink>
        <a:srgbClr val="954F72"/>
      </a:folHlink>
    </a:clrScheme>
    <a:fontScheme name="Custom 1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98" dT="2026-03-16T15:35:26.70" personId="{E67555D1-E7F1-4FFB-83A4-4CCD0A3852D8}" id="{7855C0FF-966E-44DB-965E-C1654DD3BCB0}">
    <text>Availability and degradation are both already included in the P50 calculation. The overall loss coefficient is 83%</text>
  </threadedComment>
  <threadedComment ref="I101" dT="2026-03-16T15:35:39.17" personId="{E67555D1-E7F1-4FFB-83A4-4CCD0A3852D8}" id="{AB4742B9-9C2C-4401-9B8B-9C3E825D9880}">
    <text xml:space="preserve">Availability and degradation are both already included in the P50 calculation. The overall loss coefficient is 83%
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08C7AFD-2F27-43EB-9F4C-04B0808C8E22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3ba2472-c7c2-4209-b003-40665de7fad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3D2A-4DD3-435A-A419-8F678F279E95}">
  <sheetPr codeName="Sheet1">
    <tabColor rgb="FFFF0000"/>
  </sheetPr>
  <dimension ref="A1:D11"/>
  <sheetViews>
    <sheetView showGridLines="0" workbookViewId="0"/>
  </sheetViews>
  <sheetFormatPr defaultColWidth="0" defaultRowHeight="13.2" zeroHeight="1"/>
  <cols>
    <col min="1" max="1" width="2.88671875" customWidth="1"/>
    <col min="2" max="2" width="23.5546875" customWidth="1"/>
    <col min="3" max="3" width="135" customWidth="1"/>
    <col min="4" max="4" width="9.6640625" customWidth="1"/>
    <col min="5" max="16384" width="9.109375" hidden="1"/>
  </cols>
  <sheetData>
    <row r="1" spans="2:3"/>
    <row r="2" spans="2:3" ht="21">
      <c r="B2" s="283" t="s">
        <v>711</v>
      </c>
    </row>
    <row r="3" spans="2:3">
      <c r="B3" t="s">
        <v>1251</v>
      </c>
    </row>
    <row r="4" spans="2:3"/>
    <row r="5" spans="2:3" ht="350.4" customHeight="1"/>
    <row r="6" spans="2:3"/>
    <row r="7" spans="2:3">
      <c r="B7" s="39" t="s">
        <v>163</v>
      </c>
    </row>
    <row r="8" spans="2:3">
      <c r="B8" s="13" t="s">
        <v>164</v>
      </c>
      <c r="C8" s="8" t="s">
        <v>165</v>
      </c>
    </row>
    <row r="9" spans="2:3">
      <c r="B9" s="44" t="s">
        <v>166</v>
      </c>
      <c r="C9" s="8" t="s">
        <v>167</v>
      </c>
    </row>
    <row r="10" spans="2:3">
      <c r="B10" s="79"/>
      <c r="C10" s="8" t="s">
        <v>168</v>
      </c>
    </row>
    <row r="11" spans="2: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24F6-107A-4D58-BE8F-0710250BAD48}">
  <sheetPr codeName="Sheet11">
    <tabColor rgb="FFFF0000"/>
  </sheetPr>
  <dimension ref="A1:AL61"/>
  <sheetViews>
    <sheetView showGridLines="0" topLeftCell="A10" zoomScaleNormal="100" workbookViewId="0">
      <selection activeCell="H23" sqref="H23"/>
    </sheetView>
  </sheetViews>
  <sheetFormatPr defaultColWidth="0" defaultRowHeight="13.2" customHeight="1" zeroHeight="1"/>
  <cols>
    <col min="1" max="2" width="3.6640625" customWidth="1"/>
    <col min="3" max="3" width="51.88671875" bestFit="1" customWidth="1"/>
    <col min="4" max="4" width="7.5546875" bestFit="1" customWidth="1"/>
    <col min="5" max="5" width="3.6640625" customWidth="1"/>
    <col min="6" max="6" width="32.88671875" bestFit="1" customWidth="1"/>
    <col min="7" max="7" width="12.33203125" style="411" bestFit="1" customWidth="1"/>
    <col min="8" max="8" width="22.6640625" bestFit="1" customWidth="1"/>
    <col min="9" max="9" width="4.33203125" customWidth="1"/>
    <col min="10" max="10" width="36.33203125" bestFit="1" customWidth="1"/>
    <col min="11" max="12" width="14.33203125" customWidth="1"/>
    <col min="13" max="14" width="3.6640625" customWidth="1"/>
    <col min="15" max="16" width="9.109375" hidden="1" customWidth="1"/>
    <col min="17" max="20" width="0" hidden="1" customWidth="1"/>
    <col min="21" max="22" width="9.109375" hidden="1" customWidth="1"/>
    <col min="23" max="38" width="0" hidden="1" customWidth="1"/>
    <col min="39" max="16384" width="9.109375" hidden="1"/>
  </cols>
  <sheetData>
    <row r="1" spans="2:13"/>
    <row r="2" spans="2:13">
      <c r="B2" s="412" t="str">
        <f>Assumptions!$G$8</f>
        <v>Jarszewo</v>
      </c>
      <c r="C2" s="412"/>
      <c r="D2" s="412"/>
      <c r="E2" s="412"/>
      <c r="F2" s="413"/>
      <c r="G2" s="414"/>
      <c r="H2" s="413"/>
      <c r="I2" s="413"/>
      <c r="J2" s="413"/>
      <c r="K2" s="413"/>
      <c r="L2" s="413"/>
      <c r="M2" s="413"/>
    </row>
    <row r="3" spans="2:13">
      <c r="B3" s="415"/>
      <c r="C3" s="416"/>
      <c r="D3" s="416"/>
      <c r="E3" s="416"/>
      <c r="F3" s="416"/>
      <c r="G3" s="417"/>
      <c r="H3" s="416"/>
      <c r="I3" s="416"/>
      <c r="J3" s="416"/>
      <c r="K3" s="416"/>
      <c r="L3" s="416"/>
      <c r="M3" s="418"/>
    </row>
    <row r="4" spans="2:13">
      <c r="B4" s="419"/>
      <c r="C4" s="420" t="s">
        <v>1099</v>
      </c>
      <c r="D4" s="421"/>
      <c r="F4" s="420" t="s">
        <v>1211</v>
      </c>
      <c r="G4" s="422"/>
      <c r="H4" s="421"/>
      <c r="J4" s="420" t="s">
        <v>1142</v>
      </c>
      <c r="K4" s="423" t="s">
        <v>1100</v>
      </c>
      <c r="L4" s="423" t="s">
        <v>1101</v>
      </c>
      <c r="M4" s="424"/>
    </row>
    <row r="5" spans="2:13">
      <c r="B5" s="419"/>
      <c r="F5" t="s">
        <v>1206</v>
      </c>
      <c r="G5" s="411" t="s">
        <v>1198</v>
      </c>
      <c r="H5" s="516">
        <v>2.8</v>
      </c>
      <c r="K5" s="6"/>
      <c r="L5" s="6"/>
      <c r="M5" s="424"/>
    </row>
    <row r="6" spans="2:13">
      <c r="B6" s="419"/>
      <c r="F6" t="s">
        <v>1206</v>
      </c>
      <c r="G6" s="411" t="s">
        <v>1199</v>
      </c>
      <c r="H6" s="473">
        <f>H5*EURPLN</f>
        <v>11.899999999999999</v>
      </c>
      <c r="J6" s="425" t="s">
        <v>1102</v>
      </c>
      <c r="K6" s="426">
        <f>SUM(K27)</f>
        <v>1712.1857725703894</v>
      </c>
      <c r="L6" s="426">
        <f t="shared" ref="L6:L27" si="0">K6/$H$17</f>
        <v>402.86724060479753</v>
      </c>
      <c r="M6" s="424"/>
    </row>
    <row r="7" spans="2:13">
      <c r="B7" s="419"/>
      <c r="F7" t="s">
        <v>1207</v>
      </c>
      <c r="G7" s="411" t="s">
        <v>1100</v>
      </c>
      <c r="H7" s="260">
        <f>H6*H18</f>
        <v>535.49999999999989</v>
      </c>
      <c r="J7" s="365" t="s">
        <v>1103</v>
      </c>
      <c r="K7" s="427">
        <f>SUM(K8:K9)</f>
        <v>2562.8940135281937</v>
      </c>
      <c r="L7" s="427">
        <f t="shared" si="0"/>
        <v>603.03388553604555</v>
      </c>
      <c r="M7" s="424"/>
    </row>
    <row r="8" spans="2:13">
      <c r="B8" s="419"/>
      <c r="F8" s="271" t="s">
        <v>1105</v>
      </c>
      <c r="G8" s="411" t="s">
        <v>1100</v>
      </c>
      <c r="H8" s="91">
        <f>-H28</f>
        <v>-255</v>
      </c>
      <c r="J8" s="360" t="s">
        <v>1104</v>
      </c>
      <c r="K8" s="260">
        <f>SUM('1'!I148:I148)/1000</f>
        <v>513.92624612599036</v>
      </c>
      <c r="L8" s="260">
        <f t="shared" si="0"/>
        <v>120.92382261788009</v>
      </c>
      <c r="M8" s="424"/>
    </row>
    <row r="9" spans="2:13">
      <c r="B9" s="419"/>
      <c r="F9" s="271" t="s">
        <v>1208</v>
      </c>
      <c r="G9" s="411" t="s">
        <v>1100</v>
      </c>
      <c r="H9" s="91">
        <f>SUM(H7:H8)</f>
        <v>280.49999999999989</v>
      </c>
      <c r="J9" s="360" t="s">
        <v>1106</v>
      </c>
      <c r="K9" s="260">
        <f>'1'!I155/1000-K8</f>
        <v>2048.9677674022032</v>
      </c>
      <c r="L9" s="260">
        <f t="shared" si="0"/>
        <v>482.11006291816545</v>
      </c>
      <c r="M9" s="424"/>
    </row>
    <row r="10" spans="2:13">
      <c r="B10" s="419"/>
      <c r="J10" s="365" t="s">
        <v>55</v>
      </c>
      <c r="K10" s="427">
        <f>SUM(K11:K24)</f>
        <v>-606.8398409578042</v>
      </c>
      <c r="L10" s="427">
        <f t="shared" si="0"/>
        <v>-142.78584493124805</v>
      </c>
      <c r="M10" s="424"/>
    </row>
    <row r="11" spans="2:13">
      <c r="B11" s="419"/>
      <c r="F11" t="s">
        <v>1234</v>
      </c>
      <c r="G11" s="411" t="s">
        <v>295</v>
      </c>
      <c r="H11" s="486">
        <v>46203</v>
      </c>
      <c r="J11" s="360" t="s">
        <v>1107</v>
      </c>
      <c r="K11" s="260">
        <f>SUM('1'!I158:I159)/1000</f>
        <v>-246.95642721061142</v>
      </c>
      <c r="L11" s="260">
        <f t="shared" si="0"/>
        <v>-58.107394637790925</v>
      </c>
      <c r="M11" s="482"/>
    </row>
    <row r="12" spans="2:13">
      <c r="B12" s="419"/>
      <c r="F12" t="s">
        <v>1237</v>
      </c>
      <c r="G12" s="411" t="s">
        <v>295</v>
      </c>
      <c r="H12" s="510">
        <f>Assumptions!G21</f>
        <v>46568</v>
      </c>
      <c r="J12" s="360" t="s">
        <v>1109</v>
      </c>
      <c r="K12" s="260">
        <f>'1'!I160/1000</f>
        <v>-98.826363841582392</v>
      </c>
      <c r="L12" s="260">
        <f t="shared" si="0"/>
        <v>-23.253262080372327</v>
      </c>
      <c r="M12" s="482"/>
    </row>
    <row r="13" spans="2:13">
      <c r="B13" s="419"/>
      <c r="F13" t="s">
        <v>1235</v>
      </c>
      <c r="G13" s="411" t="s">
        <v>1100</v>
      </c>
      <c r="H13" s="511">
        <f>H9*50%</f>
        <v>140.24999999999994</v>
      </c>
      <c r="J13" s="360" t="s">
        <v>803</v>
      </c>
      <c r="K13" s="260">
        <f>'1'!I161/1000</f>
        <v>-32.061874898860182</v>
      </c>
      <c r="L13" s="260">
        <f t="shared" si="0"/>
        <v>-7.5439705644376902</v>
      </c>
      <c r="M13" s="482"/>
    </row>
    <row r="14" spans="2:13">
      <c r="B14" s="419"/>
      <c r="F14" t="s">
        <v>1236</v>
      </c>
      <c r="G14" s="411" t="s">
        <v>1100</v>
      </c>
      <c r="H14" s="260">
        <f>H9-H13</f>
        <v>140.24999999999994</v>
      </c>
      <c r="J14" s="360" t="s">
        <v>1112</v>
      </c>
      <c r="K14" s="260">
        <f>'1'!I162/1000</f>
        <v>-0.68706270923287649</v>
      </c>
      <c r="L14" s="260">
        <f t="shared" si="0"/>
        <v>-0.1616618139371474</v>
      </c>
      <c r="M14" s="482"/>
    </row>
    <row r="15" spans="2:13">
      <c r="B15" s="419"/>
      <c r="J15" s="360" t="s">
        <v>750</v>
      </c>
      <c r="K15" s="260">
        <f>'1'!I163/1000</f>
        <v>-0.8322705318725182</v>
      </c>
      <c r="L15" s="260">
        <f t="shared" si="0"/>
        <v>-0.19582836044059251</v>
      </c>
      <c r="M15" s="482"/>
    </row>
    <row r="16" spans="2:13">
      <c r="B16" s="419"/>
      <c r="F16" s="420" t="s">
        <v>1108</v>
      </c>
      <c r="G16" s="422"/>
      <c r="H16" s="421"/>
      <c r="J16" s="360" t="s">
        <v>992</v>
      </c>
      <c r="K16" s="260">
        <f>'1'!I165/1000</f>
        <v>-21.005332020631531</v>
      </c>
      <c r="L16" s="260">
        <f t="shared" si="0"/>
        <v>-4.9424310636780078</v>
      </c>
      <c r="M16" s="482"/>
    </row>
    <row r="17" spans="2:13">
      <c r="B17" s="419"/>
      <c r="F17" t="s">
        <v>1110</v>
      </c>
      <c r="G17" s="411" t="s">
        <v>1111</v>
      </c>
      <c r="H17" s="407">
        <v>4.25</v>
      </c>
      <c r="J17" s="360" t="s">
        <v>749</v>
      </c>
      <c r="K17" s="260">
        <f>'1'!I166/1000</f>
        <v>-1.2814470067640971</v>
      </c>
      <c r="L17" s="260">
        <f t="shared" si="0"/>
        <v>-0.30151694276802282</v>
      </c>
      <c r="M17" s="482"/>
    </row>
    <row r="18" spans="2:13">
      <c r="B18" s="419"/>
      <c r="F18" t="s">
        <v>1113</v>
      </c>
      <c r="G18" s="411" t="s">
        <v>31</v>
      </c>
      <c r="H18" s="91">
        <f>'1'!$F$308</f>
        <v>45</v>
      </c>
      <c r="J18" s="360" t="s">
        <v>192</v>
      </c>
      <c r="K18" s="260">
        <f>'1'!I167/1000</f>
        <v>-7.9007228708326203</v>
      </c>
      <c r="L18" s="260">
        <f t="shared" si="0"/>
        <v>-1.8589936166664989</v>
      </c>
      <c r="M18" s="482"/>
    </row>
    <row r="19" spans="2:13">
      <c r="B19" s="419"/>
      <c r="F19" t="s">
        <v>1114</v>
      </c>
      <c r="G19" s="411" t="s">
        <v>15</v>
      </c>
      <c r="H19" s="89">
        <f>'1'!$F$332</f>
        <v>0.32267884322678841</v>
      </c>
      <c r="J19" s="360" t="s">
        <v>751</v>
      </c>
      <c r="K19" s="260">
        <f>'1'!I169/1000</f>
        <v>-85.731248172864539</v>
      </c>
      <c r="L19" s="260">
        <f t="shared" si="0"/>
        <v>-20.172058393615185</v>
      </c>
      <c r="M19" s="482"/>
    </row>
    <row r="20" spans="2:13">
      <c r="B20" s="419"/>
      <c r="F20" t="s">
        <v>1115</v>
      </c>
      <c r="G20" s="411" t="s">
        <v>29</v>
      </c>
      <c r="H20" s="29" t="s">
        <v>293</v>
      </c>
      <c r="J20" s="360" t="s">
        <v>1119</v>
      </c>
      <c r="K20" s="260">
        <f>'1'!I170/1000</f>
        <v>-35.973504135280422</v>
      </c>
      <c r="L20" s="260">
        <f t="shared" si="0"/>
        <v>-8.4643539141836293</v>
      </c>
      <c r="M20" s="482"/>
    </row>
    <row r="21" spans="2:13">
      <c r="B21" s="419"/>
      <c r="F21" t="s">
        <v>1116</v>
      </c>
      <c r="G21" s="411" t="s">
        <v>34</v>
      </c>
      <c r="H21" s="267">
        <f>+Assumptions!G78</f>
        <v>127200</v>
      </c>
      <c r="J21" s="360" t="s">
        <v>190</v>
      </c>
      <c r="K21" s="260">
        <f>'1'!I171/1000</f>
        <v>-19.331555960547888</v>
      </c>
      <c r="L21" s="260">
        <f t="shared" si="0"/>
        <v>-4.5486014024818564</v>
      </c>
      <c r="M21" s="482"/>
    </row>
    <row r="22" spans="2:13">
      <c r="B22" s="419"/>
      <c r="F22" t="s">
        <v>1117</v>
      </c>
      <c r="G22" s="411" t="s">
        <v>29</v>
      </c>
      <c r="H22" s="407" t="s">
        <v>1256</v>
      </c>
      <c r="J22" s="360" t="s">
        <v>191</v>
      </c>
      <c r="K22" s="260">
        <f>'1'!I172/1000</f>
        <v>-20.172058393615199</v>
      </c>
      <c r="L22" s="260">
        <f t="shared" si="0"/>
        <v>-4.7463666808506346</v>
      </c>
      <c r="M22" s="482"/>
    </row>
    <row r="23" spans="2:13">
      <c r="B23" s="419"/>
      <c r="F23" t="s">
        <v>1118</v>
      </c>
      <c r="G23" s="411" t="s">
        <v>29</v>
      </c>
      <c r="H23" s="407" t="s">
        <v>730</v>
      </c>
      <c r="J23" s="360" t="s">
        <v>753</v>
      </c>
      <c r="K23" s="260">
        <f>'1'!I173/1000</f>
        <v>-25.215072992018992</v>
      </c>
      <c r="L23" s="260">
        <f t="shared" si="0"/>
        <v>-5.9329583510632924</v>
      </c>
      <c r="M23" s="482"/>
    </row>
    <row r="24" spans="2:13">
      <c r="B24" s="419"/>
      <c r="F24" t="s">
        <v>1120</v>
      </c>
      <c r="G24" s="411" t="s">
        <v>29</v>
      </c>
      <c r="H24" s="407" t="s">
        <v>1202</v>
      </c>
      <c r="J24" s="360" t="s">
        <v>92</v>
      </c>
      <c r="K24" s="260">
        <f>'1'!I177/1000</f>
        <v>-10.864900213089415</v>
      </c>
      <c r="L24" s="260">
        <f t="shared" si="0"/>
        <v>-2.5564471089622152</v>
      </c>
      <c r="M24" s="482"/>
    </row>
    <row r="25" spans="2:13">
      <c r="B25" s="419"/>
      <c r="F25" s="476" t="s">
        <v>1201</v>
      </c>
      <c r="G25" s="411" t="s">
        <v>15</v>
      </c>
      <c r="H25" s="477">
        <v>0.03</v>
      </c>
      <c r="J25" s="365" t="s">
        <v>104</v>
      </c>
      <c r="K25" s="427">
        <f>K7+K10</f>
        <v>1956.0541725703895</v>
      </c>
      <c r="L25" s="427">
        <f t="shared" si="0"/>
        <v>460.24804060479755</v>
      </c>
      <c r="M25" s="482"/>
    </row>
    <row r="26" spans="2:13">
      <c r="B26" s="419"/>
      <c r="C26" s="420" t="s">
        <v>1121</v>
      </c>
      <c r="D26" s="421"/>
      <c r="J26" s="365" t="s">
        <v>1048</v>
      </c>
      <c r="K26" s="427">
        <f>'1'!I86/1000</f>
        <v>-243.86839999999995</v>
      </c>
      <c r="L26" s="427">
        <f t="shared" si="0"/>
        <v>-57.380799999999986</v>
      </c>
      <c r="M26" s="482"/>
    </row>
    <row r="27" spans="2:13">
      <c r="B27" s="419"/>
      <c r="F27" s="420" t="s">
        <v>1212</v>
      </c>
      <c r="G27" s="422"/>
      <c r="H27" s="428"/>
      <c r="J27" s="365" t="s">
        <v>105</v>
      </c>
      <c r="K27" s="427">
        <f>SUM(K25:K26)</f>
        <v>1712.1857725703894</v>
      </c>
      <c r="L27" s="427">
        <f t="shared" si="0"/>
        <v>402.86724060479753</v>
      </c>
      <c r="M27" s="482"/>
    </row>
    <row r="28" spans="2:13">
      <c r="B28" s="419"/>
      <c r="C28" t="s">
        <v>131</v>
      </c>
      <c r="D28" s="6" t="str">
        <f ca="1">IF(('1'!$F$251+'1'!$F$253)=0,"OK", "CHECK")</f>
        <v>OK</v>
      </c>
      <c r="F28" t="s">
        <v>1105</v>
      </c>
      <c r="G28" s="411" t="s">
        <v>1100</v>
      </c>
      <c r="H28" s="91">
        <f>K36</f>
        <v>255</v>
      </c>
      <c r="K28" s="6"/>
      <c r="L28" s="6"/>
      <c r="M28" s="424"/>
    </row>
    <row r="29" spans="2:13">
      <c r="B29" s="419"/>
      <c r="C29" t="s">
        <v>91</v>
      </c>
      <c r="D29" s="6" t="str">
        <f>IF(AND(Assumptions!$G$216&gt;0,Assumptions!$G$217&gt;0),"CHECK","OK")</f>
        <v>OK</v>
      </c>
      <c r="F29" s="380" t="s">
        <v>1204</v>
      </c>
      <c r="G29" s="411" t="s">
        <v>15</v>
      </c>
      <c r="H29" s="480">
        <f>-H8/H7</f>
        <v>0.47619047619047628</v>
      </c>
      <c r="J29" s="425" t="s">
        <v>1122</v>
      </c>
      <c r="K29" s="426">
        <f>K30</f>
        <v>-535.49999999999989</v>
      </c>
      <c r="L29" s="426">
        <f>K29/$H$17</f>
        <v>-125.99999999999997</v>
      </c>
      <c r="M29" s="424"/>
    </row>
    <row r="30" spans="2:13">
      <c r="B30" s="419"/>
      <c r="C30" t="s">
        <v>140</v>
      </c>
      <c r="D30" s="6" t="str">
        <f ca="1">IF('1'!$F$141=0,"OK","CHECK")</f>
        <v>OK</v>
      </c>
      <c r="F30" s="380" t="s">
        <v>261</v>
      </c>
      <c r="G30" s="411" t="s">
        <v>106</v>
      </c>
      <c r="H30" s="429">
        <f ca="1">'1'!$F$1010</f>
        <v>2.1388582842356927</v>
      </c>
      <c r="J30" s="365" t="s">
        <v>1210</v>
      </c>
      <c r="K30" s="430">
        <f>'1'!I90/1000</f>
        <v>-535.49999999999989</v>
      </c>
      <c r="L30" s="430">
        <f>K30/$H$17</f>
        <v>-125.99999999999997</v>
      </c>
      <c r="M30" s="424"/>
    </row>
    <row r="31" spans="2:13">
      <c r="B31" s="419"/>
      <c r="C31" t="s">
        <v>614</v>
      </c>
      <c r="D31" s="6" t="str">
        <f ca="1">IF('1'!$F$661=0,"OK","CHECK")</f>
        <v>OK</v>
      </c>
      <c r="F31" s="380" t="s">
        <v>262</v>
      </c>
      <c r="G31" s="411" t="s">
        <v>106</v>
      </c>
      <c r="H31" s="429">
        <f ca="1">'1'!$E$1010</f>
        <v>1.9319524494078775</v>
      </c>
      <c r="K31" s="6"/>
      <c r="L31" s="6"/>
      <c r="M31" s="424"/>
    </row>
    <row r="32" spans="2:13">
      <c r="B32" s="419"/>
      <c r="C32" t="s">
        <v>615</v>
      </c>
      <c r="D32" s="6" t="str">
        <f ca="1">IF('1'!$F$720=0,"OK","CHECK")</f>
        <v>OK</v>
      </c>
      <c r="H32" s="493"/>
      <c r="J32" s="425" t="s">
        <v>1123</v>
      </c>
      <c r="K32" s="426">
        <f ca="1">K33+K41</f>
        <v>-241.90835088358571</v>
      </c>
      <c r="L32" s="426">
        <f t="shared" ref="L32:L40" ca="1" si="1">K32/$H$17</f>
        <v>-56.919611972608401</v>
      </c>
      <c r="M32" s="424"/>
    </row>
    <row r="33" spans="2:13">
      <c r="B33" s="419"/>
      <c r="C33" t="s">
        <v>616</v>
      </c>
      <c r="D33" s="6" t="str">
        <f ca="1">IF('1'!$F$866+'1'!$F$913=0,"OK","CHECK")</f>
        <v>OK</v>
      </c>
      <c r="F33" s="420" t="s">
        <v>1213</v>
      </c>
      <c r="G33" s="422"/>
      <c r="H33" s="428"/>
      <c r="J33" s="365" t="s">
        <v>1125</v>
      </c>
      <c r="K33" s="427">
        <f ca="1">SUM(K34:K40)</f>
        <v>0</v>
      </c>
      <c r="L33" s="427">
        <f t="shared" ca="1" si="1"/>
        <v>0</v>
      </c>
      <c r="M33" s="424"/>
    </row>
    <row r="34" spans="2:13">
      <c r="B34" s="419"/>
      <c r="C34" t="s">
        <v>577</v>
      </c>
      <c r="D34" s="6" t="str">
        <f ca="1">IF('1'!$F$1012=0,"OK","CHECK")</f>
        <v>OK</v>
      </c>
      <c r="F34" t="s">
        <v>1214</v>
      </c>
      <c r="G34" s="411" t="s">
        <v>162</v>
      </c>
      <c r="H34" s="407">
        <v>1</v>
      </c>
      <c r="J34" s="360" t="s">
        <v>1143</v>
      </c>
      <c r="K34" s="260">
        <f>'1'!I94/1000</f>
        <v>255</v>
      </c>
      <c r="L34" s="433">
        <f t="shared" si="1"/>
        <v>60</v>
      </c>
      <c r="M34" s="424"/>
    </row>
    <row r="35" spans="2:13">
      <c r="B35" s="419"/>
      <c r="C35" t="s">
        <v>578</v>
      </c>
      <c r="D35" s="6" t="str">
        <f ca="1">IF('1'!$F$1013=0,"OK","CHECK")</f>
        <v>OK</v>
      </c>
      <c r="F35" t="s">
        <v>1215</v>
      </c>
      <c r="G35" s="411" t="s">
        <v>295</v>
      </c>
      <c r="H35" s="486">
        <v>46935</v>
      </c>
      <c r="J35" s="360" t="s">
        <v>1144</v>
      </c>
      <c r="K35" s="260">
        <f>'1'!I98/1000</f>
        <v>-255</v>
      </c>
      <c r="L35" s="433">
        <f t="shared" si="1"/>
        <v>-60</v>
      </c>
      <c r="M35" s="424"/>
    </row>
    <row r="36" spans="2:13">
      <c r="B36" s="419"/>
      <c r="C36" t="s">
        <v>617</v>
      </c>
      <c r="D36" s="6" t="str">
        <f>IF('1'!$F$1154=0,"OK","CHECK")</f>
        <v>OK</v>
      </c>
      <c r="F36" t="s">
        <v>1216</v>
      </c>
      <c r="G36" s="411" t="s">
        <v>297</v>
      </c>
      <c r="H36" s="407">
        <v>18</v>
      </c>
      <c r="J36" s="360" t="s">
        <v>1209</v>
      </c>
      <c r="K36" s="260">
        <f>'1'!I99/1000</f>
        <v>255</v>
      </c>
      <c r="L36" s="433">
        <f t="shared" si="1"/>
        <v>60</v>
      </c>
      <c r="M36" s="424"/>
    </row>
    <row r="37" spans="2:13">
      <c r="B37" s="419"/>
      <c r="C37" t="s">
        <v>528</v>
      </c>
      <c r="D37" s="6" t="str">
        <f ca="1">IF(AND('1'!H1207 = 0,'1'!H1208 = 0), "OK", "CHECK")</f>
        <v>OK</v>
      </c>
      <c r="F37" s="271" t="s">
        <v>1218</v>
      </c>
      <c r="G37" s="411" t="s">
        <v>1100</v>
      </c>
      <c r="H37" s="91">
        <f>'1'!I115/1000</f>
        <v>398.24892674667518</v>
      </c>
      <c r="J37" s="360" t="s">
        <v>1128</v>
      </c>
      <c r="K37" s="260">
        <f ca="1">'1'!I106/1000</f>
        <v>-243.31188787103497</v>
      </c>
      <c r="L37" s="433">
        <f t="shared" ca="1" si="1"/>
        <v>-57.249855969655286</v>
      </c>
      <c r="M37" s="424"/>
    </row>
    <row r="38" spans="2:13">
      <c r="B38" s="419"/>
      <c r="C38" s="380" t="s">
        <v>694</v>
      </c>
      <c r="D38" s="6" t="str">
        <f ca="1">IF(AND('1'!H1208 = 0,'1'!H1209 = 0), "OK", "CHECK")</f>
        <v>OK</v>
      </c>
      <c r="F38" t="s">
        <v>783</v>
      </c>
      <c r="G38" s="411" t="s">
        <v>15</v>
      </c>
      <c r="H38" s="487">
        <v>0.02</v>
      </c>
      <c r="J38" s="360" t="s">
        <v>951</v>
      </c>
      <c r="K38" s="260">
        <f ca="1">'1'!I107/1000</f>
        <v>-11.68811212896504</v>
      </c>
      <c r="L38" s="433">
        <f t="shared" ca="1" si="1"/>
        <v>-2.7501440303447153</v>
      </c>
      <c r="M38" s="424"/>
    </row>
    <row r="39" spans="2:13">
      <c r="B39" s="419"/>
      <c r="C39" s="51"/>
      <c r="D39" s="435"/>
      <c r="F39" t="s">
        <v>763</v>
      </c>
      <c r="G39" s="411" t="s">
        <v>15</v>
      </c>
      <c r="H39" s="487">
        <v>2E-3</v>
      </c>
      <c r="J39" s="360" t="s">
        <v>1259</v>
      </c>
      <c r="K39" s="260">
        <f>'1'!I115/1000</f>
        <v>398.24892674667518</v>
      </c>
      <c r="L39" s="433">
        <f t="shared" si="1"/>
        <v>93.705629822747099</v>
      </c>
      <c r="M39" s="424"/>
    </row>
    <row r="40" spans="2:13">
      <c r="B40" s="419"/>
      <c r="C40" s="359" t="s">
        <v>169</v>
      </c>
      <c r="D40" s="406" t="str">
        <f ca="1">IF(AND(D28="OK",D29="OK",D30="OK",D31="OK",D32="OK",D33="OK",D34="OK", D35="OK",D36="OK", D37="OK", D38="OK"),"OK","CHECK")</f>
        <v>OK</v>
      </c>
      <c r="F40" t="s">
        <v>242</v>
      </c>
      <c r="G40" s="411" t="s">
        <v>15</v>
      </c>
      <c r="H40" s="487">
        <v>7.4999999999999997E-3</v>
      </c>
      <c r="J40" s="360" t="s">
        <v>1260</v>
      </c>
      <c r="K40" s="260">
        <f>'1'!I120/1000</f>
        <v>-398.24892674667518</v>
      </c>
      <c r="L40" s="433">
        <f t="shared" si="1"/>
        <v>-93.705629822747099</v>
      </c>
      <c r="M40" s="424"/>
    </row>
    <row r="41" spans="2:13">
      <c r="B41" s="419"/>
      <c r="F41" t="s">
        <v>107</v>
      </c>
      <c r="G41" s="411" t="s">
        <v>106</v>
      </c>
      <c r="H41" s="73">
        <v>1.2</v>
      </c>
      <c r="J41" s="365" t="s">
        <v>121</v>
      </c>
      <c r="K41" s="427">
        <f ca="1">SUM(K42:K54)</f>
        <v>-241.90835088358571</v>
      </c>
      <c r="L41" s="427">
        <f ca="1">K41/$H$17</f>
        <v>-56.919611972608401</v>
      </c>
      <c r="M41" s="424"/>
    </row>
    <row r="42" spans="2:13">
      <c r="B42" s="419"/>
      <c r="C42" s="517" t="s">
        <v>1133</v>
      </c>
      <c r="D42" s="517"/>
      <c r="F42" t="s">
        <v>707</v>
      </c>
      <c r="G42" s="411" t="s">
        <v>106</v>
      </c>
      <c r="H42" s="73">
        <v>1.4</v>
      </c>
      <c r="J42" s="360" t="s">
        <v>1145</v>
      </c>
      <c r="K42" s="260">
        <f>'1'!I95/1000</f>
        <v>0</v>
      </c>
      <c r="L42" s="433">
        <f>K42/$H$17</f>
        <v>0</v>
      </c>
      <c r="M42" s="424"/>
    </row>
    <row r="43" spans="2:13">
      <c r="B43" s="419"/>
      <c r="F43" s="380" t="s">
        <v>261</v>
      </c>
      <c r="G43" s="411" t="s">
        <v>106</v>
      </c>
      <c r="H43" s="429">
        <f ca="1">'1'!F1133</f>
        <v>1.7165225281101961</v>
      </c>
      <c r="J43" s="360" t="s">
        <v>1146</v>
      </c>
      <c r="K43" s="260">
        <f>'1'!I97/1000</f>
        <v>-2.3077849315068493</v>
      </c>
      <c r="L43" s="433">
        <f t="shared" ref="L43:L54" si="2">K43/$H$17</f>
        <v>-0.54300821917808217</v>
      </c>
      <c r="M43" s="424"/>
    </row>
    <row r="44" spans="2:13">
      <c r="B44" s="419"/>
      <c r="F44" s="380" t="s">
        <v>262</v>
      </c>
      <c r="G44" s="411" t="s">
        <v>106</v>
      </c>
      <c r="H44" s="429">
        <f ca="1">'1'!E1133</f>
        <v>1.1999974852398008</v>
      </c>
      <c r="J44" s="360" t="s">
        <v>864</v>
      </c>
      <c r="K44" s="260">
        <f ca="1">'1'!I126/1000</f>
        <v>0</v>
      </c>
      <c r="L44" s="433">
        <f t="shared" ca="1" si="2"/>
        <v>0</v>
      </c>
      <c r="M44" s="424"/>
    </row>
    <row r="45" spans="2:13">
      <c r="B45" s="419"/>
      <c r="F45" s="491" t="s">
        <v>1219</v>
      </c>
      <c r="G45" s="491"/>
      <c r="J45" s="360" t="s">
        <v>865</v>
      </c>
      <c r="K45" s="260">
        <f ca="1">SUM('1'!I127:'1'!I129)/1000</f>
        <v>0</v>
      </c>
      <c r="L45" s="433">
        <f t="shared" ca="1" si="2"/>
        <v>0</v>
      </c>
      <c r="M45" s="424"/>
    </row>
    <row r="46" spans="2:13">
      <c r="B46" s="419"/>
      <c r="J46" s="360" t="s">
        <v>1147</v>
      </c>
      <c r="K46" s="260">
        <f ca="1">'1'!I100/1000+'1'!I102/1000</f>
        <v>-0.63793902986750506</v>
      </c>
      <c r="L46" s="433">
        <f t="shared" ca="1" si="2"/>
        <v>-0.1501033011452953</v>
      </c>
      <c r="M46" s="424"/>
    </row>
    <row r="47" spans="2:13">
      <c r="B47" s="419"/>
      <c r="F47" s="420" t="s">
        <v>1220</v>
      </c>
      <c r="G47" s="422"/>
      <c r="H47" s="428"/>
      <c r="J47" s="360" t="s">
        <v>1148</v>
      </c>
      <c r="K47" s="260">
        <f ca="1">'1'!I105/1000</f>
        <v>-19.402894414513845</v>
      </c>
      <c r="L47" s="433">
        <f t="shared" ca="1" si="2"/>
        <v>-4.565386921062081</v>
      </c>
      <c r="M47" s="424"/>
    </row>
    <row r="48" spans="2:13">
      <c r="B48" s="419"/>
      <c r="F48" s="431" t="s">
        <v>1124</v>
      </c>
      <c r="G48" s="432"/>
      <c r="H48" s="431"/>
      <c r="J48" s="360" t="s">
        <v>1205</v>
      </c>
      <c r="K48" s="260">
        <f ca="1">'1'!I103/1000</f>
        <v>-0.12527434688225167</v>
      </c>
      <c r="L48" s="433">
        <f t="shared" ca="1" si="2"/>
        <v>-2.9476316913470982E-2</v>
      </c>
      <c r="M48" s="424"/>
    </row>
    <row r="49" spans="2:13">
      <c r="B49" s="419"/>
      <c r="F49" t="s">
        <v>1126</v>
      </c>
      <c r="G49" s="411" t="s">
        <v>1100</v>
      </c>
      <c r="H49" s="433">
        <f>K6+K29</f>
        <v>1176.6857725703894</v>
      </c>
      <c r="J49" s="360" t="s">
        <v>1261</v>
      </c>
      <c r="K49" s="260">
        <f ca="1">'1'!I114/1000</f>
        <v>-2.3306817953082191</v>
      </c>
      <c r="L49" s="433">
        <f t="shared" ca="1" si="2"/>
        <v>-0.54839571654311037</v>
      </c>
      <c r="M49" s="424"/>
    </row>
    <row r="50" spans="2:13">
      <c r="B50" s="419"/>
      <c r="F50" t="s">
        <v>1127</v>
      </c>
      <c r="G50" s="411" t="s">
        <v>15</v>
      </c>
      <c r="H50" s="494">
        <f>'1'!E67</f>
        <v>8.1507065892219566E-2</v>
      </c>
      <c r="J50" s="360" t="s">
        <v>1262</v>
      </c>
      <c r="K50" s="260">
        <f>'1'!I116/1000</f>
        <v>-2.9868669506000636</v>
      </c>
      <c r="L50" s="433">
        <f t="shared" si="2"/>
        <v>-0.70279222367060323</v>
      </c>
      <c r="M50" s="424"/>
    </row>
    <row r="51" spans="2:13">
      <c r="B51" s="419"/>
      <c r="F51" s="380" t="s">
        <v>1129</v>
      </c>
      <c r="G51" s="411" t="s">
        <v>106</v>
      </c>
      <c r="H51" s="434">
        <f>'1'!E65</f>
        <v>3.1973590524190305</v>
      </c>
      <c r="J51" s="360" t="s">
        <v>1263</v>
      </c>
      <c r="K51" s="260">
        <f>'1'!I119/1000</f>
        <v>-191.62972908645</v>
      </c>
      <c r="L51" s="433">
        <f t="shared" si="2"/>
        <v>-45.089348020341177</v>
      </c>
      <c r="M51" s="424"/>
    </row>
    <row r="52" spans="2:13">
      <c r="B52" s="419"/>
      <c r="G52"/>
      <c r="J52" s="360" t="s">
        <v>1264</v>
      </c>
      <c r="K52" s="260">
        <f>'1'!I118/1000</f>
        <v>-14.137285390775416</v>
      </c>
      <c r="L52" s="433">
        <f t="shared" si="2"/>
        <v>-3.3264200919471567</v>
      </c>
      <c r="M52" s="424"/>
    </row>
    <row r="53" spans="2:13">
      <c r="B53" s="419"/>
      <c r="F53" s="431" t="s">
        <v>1131</v>
      </c>
      <c r="G53" s="436"/>
      <c r="H53" s="437"/>
      <c r="J53" s="360" t="s">
        <v>1130</v>
      </c>
      <c r="K53" s="260">
        <f ca="1">'1'!I101/1000</f>
        <v>-9.7333878284302705E-2</v>
      </c>
      <c r="L53" s="433">
        <f t="shared" ca="1" si="2"/>
        <v>-2.2902089008071225E-2</v>
      </c>
      <c r="M53" s="424"/>
    </row>
    <row r="54" spans="2:13">
      <c r="B54" s="419"/>
      <c r="F54" s="380" t="s">
        <v>1132</v>
      </c>
      <c r="G54" s="411" t="s">
        <v>1100</v>
      </c>
      <c r="H54" s="433">
        <f ca="1">K56</f>
        <v>934.77742168680368</v>
      </c>
      <c r="J54" s="360" t="s">
        <v>870</v>
      </c>
      <c r="K54" s="260">
        <f>'1'!I124/1000</f>
        <v>-8.2525610593972623</v>
      </c>
      <c r="L54" s="433">
        <f t="shared" si="2"/>
        <v>-1.9417790727993558</v>
      </c>
      <c r="M54" s="424"/>
    </row>
    <row r="55" spans="2:13">
      <c r="B55" s="419"/>
      <c r="F55" s="380" t="s">
        <v>1134</v>
      </c>
      <c r="G55" s="411" t="s">
        <v>15</v>
      </c>
      <c r="H55" s="494">
        <f ca="1">'1'!$E$68</f>
        <v>9.4215783476829518E-2</v>
      </c>
      <c r="M55" s="424"/>
    </row>
    <row r="56" spans="2:13">
      <c r="B56" s="419"/>
      <c r="F56" s="380" t="s">
        <v>1129</v>
      </c>
      <c r="G56" s="411" t="s">
        <v>106</v>
      </c>
      <c r="H56" s="434">
        <f ca="1">'1'!E66</f>
        <v>4.3053454377600238</v>
      </c>
      <c r="J56" s="438" t="s">
        <v>1135</v>
      </c>
      <c r="K56" s="426">
        <f ca="1">SUM(K6,K29,K32)</f>
        <v>934.77742168680368</v>
      </c>
      <c r="L56" s="426">
        <f ca="1">K56/$H$17</f>
        <v>219.94762863218909</v>
      </c>
      <c r="M56" s="424"/>
    </row>
    <row r="57" spans="2:13">
      <c r="B57" s="439"/>
      <c r="C57" s="440"/>
      <c r="D57" s="440"/>
      <c r="E57" s="440"/>
      <c r="F57" s="440"/>
      <c r="G57" s="441"/>
      <c r="H57" s="440"/>
      <c r="I57" s="440"/>
      <c r="J57" s="440"/>
      <c r="K57" s="440"/>
      <c r="L57" s="440"/>
      <c r="M57" s="442"/>
    </row>
    <row r="58" spans="2:13"/>
    <row r="59" spans="2:13" ht="13.2" hidden="1" customHeight="1">
      <c r="K59" s="93"/>
    </row>
    <row r="60" spans="2:13" ht="13.2" hidden="1" customHeight="1">
      <c r="K60" s="93"/>
    </row>
    <row r="61" spans="2:13" ht="13.2" hidden="1" customHeight="1">
      <c r="K61" s="93"/>
    </row>
  </sheetData>
  <mergeCells count="1">
    <mergeCell ref="C42:D42"/>
  </mergeCells>
  <conditionalFormatting sqref="D28:D38 D40">
    <cfRule type="containsText" dxfId="47" priority="3" operator="containsText" text="CHECK">
      <formula>NOT(ISERROR(SEARCH("CHECK",D28)))</formula>
    </cfRule>
    <cfRule type="containsText" dxfId="46" priority="4" operator="containsText" text="OK">
      <formula>NOT(ISERROR(SEARCH("OK",D28)))</formula>
    </cfRule>
  </conditionalFormatting>
  <conditionalFormatting sqref="F25:H25">
    <cfRule type="expression" dxfId="45" priority="1">
      <formula>$H$24="NBP"</formula>
    </cfRule>
  </conditionalFormatting>
  <dataValidations count="1">
    <dataValidation type="list" allowBlank="1" showInputMessage="1" showErrorMessage="1" sqref="H24" xr:uid="{23E0F2FF-0A11-4DE2-A8E4-2445522A4B98}">
      <formula1>"NBP,Constant inflation"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823F3C-0616-4D39-BA53-92CEE5B28C55}">
          <x14:formula1>
            <xm:f>'Time-based'!$D$122:$D$125</xm:f>
          </x14:formula1>
          <xm:sqref>H22</xm:sqref>
        </x14:dataValidation>
        <x14:dataValidation type="list" allowBlank="1" showInputMessage="1" showErrorMessage="1" xr:uid="{CD4D4D79-8CE6-4D18-97C6-9F3415988F3D}">
          <x14:formula1>
            <xm:f>Assumptions!$D$72:$D$75</xm:f>
          </x14:formula1>
          <xm:sqref>H20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3CFA0-CFE5-4BCB-A6E0-6366613086C2}">
  <sheetPr codeName="Sheet3">
    <tabColor theme="4"/>
  </sheetPr>
  <dimension ref="A2:Z1615"/>
  <sheetViews>
    <sheetView showGridLines="0" topLeftCell="A579" zoomScale="85" zoomScaleNormal="100" workbookViewId="0">
      <selection activeCell="D225" sqref="D225"/>
    </sheetView>
  </sheetViews>
  <sheetFormatPr defaultColWidth="8.88671875" defaultRowHeight="13.2" outlineLevelRow="1"/>
  <cols>
    <col min="1" max="3" width="3.6640625" customWidth="1"/>
    <col min="4" max="4" width="41.88671875" customWidth="1"/>
    <col min="5" max="5" width="16" bestFit="1" customWidth="1"/>
    <col min="6" max="6" width="3.6640625" customWidth="1"/>
    <col min="7" max="7" width="15.6640625" customWidth="1"/>
    <col min="8" max="8" width="3.6640625" customWidth="1"/>
    <col min="9" max="9" width="25.5546875" bestFit="1" customWidth="1"/>
    <col min="10" max="10" width="14" customWidth="1"/>
    <col min="11" max="11" width="18.88671875" customWidth="1"/>
    <col min="12" max="16" width="14" customWidth="1"/>
    <col min="17" max="18" width="3.6640625" customWidth="1"/>
    <col min="19" max="27" width="8.88671875" customWidth="1"/>
  </cols>
  <sheetData>
    <row r="2" spans="2:17" ht="15.6">
      <c r="B2" s="281" t="str">
        <f>TEXT(Cover!B2,"#")&amp;" - Asset Scenarios"</f>
        <v>Project Rock - Asset Scenarios</v>
      </c>
      <c r="C2" s="2"/>
      <c r="D2" s="2"/>
      <c r="E2" s="1" t="s">
        <v>244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4" spans="2:17">
      <c r="D4" t="s">
        <v>5</v>
      </c>
      <c r="E4" s="104"/>
      <c r="I4" s="11" t="s">
        <v>712</v>
      </c>
      <c r="J4" s="9"/>
      <c r="K4" s="9"/>
      <c r="L4" s="9"/>
      <c r="M4" s="9"/>
      <c r="N4" s="9"/>
      <c r="O4" s="9"/>
      <c r="P4" s="9"/>
    </row>
    <row r="5" spans="2:17">
      <c r="D5" t="s">
        <v>3</v>
      </c>
      <c r="E5" s="104"/>
      <c r="I5" s="233">
        <v>1</v>
      </c>
      <c r="J5" s="233">
        <f t="shared" ref="J5:P5" si="0">I5+1</f>
        <v>2</v>
      </c>
      <c r="K5" s="233">
        <f t="shared" si="0"/>
        <v>3</v>
      </c>
      <c r="L5" s="233">
        <f t="shared" si="0"/>
        <v>4</v>
      </c>
      <c r="M5" s="233">
        <f t="shared" si="0"/>
        <v>5</v>
      </c>
      <c r="N5" s="233">
        <f t="shared" si="0"/>
        <v>6</v>
      </c>
      <c r="O5" s="233">
        <f t="shared" si="0"/>
        <v>7</v>
      </c>
      <c r="P5" s="233">
        <f t="shared" si="0"/>
        <v>8</v>
      </c>
      <c r="Q5" s="6"/>
    </row>
    <row r="6" spans="2:17">
      <c r="D6" t="s">
        <v>4</v>
      </c>
      <c r="E6" s="104"/>
      <c r="I6" s="6" t="s">
        <v>712</v>
      </c>
      <c r="J6" s="103" t="s">
        <v>704</v>
      </c>
      <c r="K6" s="103" t="s">
        <v>704</v>
      </c>
      <c r="L6" s="103" t="s">
        <v>704</v>
      </c>
      <c r="M6" s="103" t="s">
        <v>704</v>
      </c>
      <c r="N6" s="103" t="s">
        <v>704</v>
      </c>
      <c r="O6" s="103" t="s">
        <v>704</v>
      </c>
      <c r="P6" s="103" t="s">
        <v>704</v>
      </c>
      <c r="Q6" s="6"/>
    </row>
    <row r="7" spans="2:17">
      <c r="E7" s="104"/>
      <c r="G7" s="474" t="s">
        <v>6</v>
      </c>
    </row>
    <row r="8" spans="2:17">
      <c r="E8" s="104"/>
      <c r="G8" s="254" t="str">
        <f>I4</f>
        <v>Jarszewo</v>
      </c>
      <c r="J8" s="223"/>
    </row>
    <row r="9" spans="2:17">
      <c r="D9" s="250"/>
      <c r="E9" s="104"/>
      <c r="G9" s="254">
        <v>1</v>
      </c>
      <c r="J9" s="223"/>
    </row>
    <row r="10" spans="2:17">
      <c r="D10" t="s">
        <v>7</v>
      </c>
      <c r="E10" s="104"/>
      <c r="G10" s="15">
        <v>1</v>
      </c>
    </row>
    <row r="11" spans="2:17">
      <c r="E11" s="279"/>
      <c r="G11" s="12"/>
      <c r="I11" s="6"/>
      <c r="J11" s="6"/>
      <c r="K11" s="6"/>
      <c r="L11" s="6"/>
      <c r="M11" s="6"/>
      <c r="N11" s="6"/>
      <c r="O11" s="6"/>
      <c r="P11" s="6"/>
      <c r="Q11" s="6"/>
    </row>
    <row r="12" spans="2:17">
      <c r="C12" s="5" t="s">
        <v>0</v>
      </c>
      <c r="D12" s="4"/>
      <c r="E12" s="7"/>
      <c r="F12" s="4"/>
      <c r="G12" s="10"/>
      <c r="H12" s="4"/>
      <c r="I12" s="31"/>
      <c r="J12" s="31"/>
      <c r="K12" s="31"/>
      <c r="L12" s="31"/>
      <c r="M12" s="31"/>
      <c r="N12" s="31"/>
      <c r="O12" s="31"/>
      <c r="P12" s="31"/>
      <c r="Q12" s="31"/>
    </row>
    <row r="13" spans="2:17">
      <c r="E13" s="8"/>
      <c r="G13" s="12"/>
      <c r="I13" s="6"/>
      <c r="J13" s="6"/>
      <c r="K13" s="6"/>
      <c r="L13" s="6"/>
      <c r="M13" s="6"/>
      <c r="N13" s="6"/>
      <c r="O13" s="6"/>
      <c r="P13" s="6"/>
      <c r="Q13" s="6"/>
    </row>
    <row r="14" spans="2:17">
      <c r="B14" s="14"/>
      <c r="D14" t="s">
        <v>1</v>
      </c>
      <c r="E14" s="8" t="s">
        <v>2</v>
      </c>
      <c r="G14" s="16" cm="1">
        <f t="array" ref="G14">IF(ISBLANK(INDEX(I14:Q14,,MATCH(G$10,I$5:Q$5,0))),I14,INDEX(I14:Q14,,MATCH(G$10,I$5:Q$5,0)))</f>
        <v>44926</v>
      </c>
      <c r="H14" s="14"/>
      <c r="I14" s="32">
        <v>44926</v>
      </c>
      <c r="J14" s="32"/>
      <c r="K14" s="32"/>
      <c r="L14" s="32"/>
      <c r="M14" s="32"/>
      <c r="N14" s="32"/>
      <c r="O14" s="32"/>
      <c r="P14" s="32"/>
      <c r="Q14" s="33"/>
    </row>
    <row r="15" spans="2:17">
      <c r="B15" s="14"/>
      <c r="D15" t="s">
        <v>19</v>
      </c>
      <c r="E15" s="8" t="s">
        <v>8</v>
      </c>
      <c r="G15" s="17" cm="1">
        <f t="array" ref="G15">IF(ISBLANK(INDEX(I15:Q15,,MATCH(G$10,I$5:Q$5,0))),I15,INDEX(I15:Q15,,MATCH(G$10,I$5:Q$5,0)))</f>
        <v>3</v>
      </c>
      <c r="H15" s="18"/>
      <c r="I15" s="34">
        <v>3</v>
      </c>
      <c r="J15" s="34"/>
      <c r="K15" s="34"/>
      <c r="L15" s="34"/>
      <c r="M15" s="34"/>
      <c r="N15" s="34"/>
      <c r="O15" s="34"/>
      <c r="P15" s="34"/>
      <c r="Q15" s="35"/>
    </row>
    <row r="16" spans="2:17">
      <c r="B16" s="14"/>
      <c r="D16" t="s">
        <v>20</v>
      </c>
      <c r="E16" s="8" t="s">
        <v>8</v>
      </c>
      <c r="G16" s="17" cm="1">
        <f t="array" ref="G16">IF(ISBLANK(INDEX(I16:Q16,,MATCH(G$10,I$5:Q$5,0))),I16,INDEX(I16:Q16,,MATCH(G$10,I$5:Q$5,0)))</f>
        <v>3</v>
      </c>
      <c r="H16" s="18"/>
      <c r="I16" s="34">
        <v>3</v>
      </c>
      <c r="J16" s="34"/>
      <c r="K16" s="34"/>
      <c r="L16" s="34"/>
      <c r="M16" s="34"/>
      <c r="N16" s="34"/>
      <c r="O16" s="34"/>
      <c r="P16" s="34"/>
      <c r="Q16" s="35"/>
    </row>
    <row r="17" spans="1:18">
      <c r="B17" s="14"/>
      <c r="E17" s="8"/>
      <c r="G17" s="12"/>
      <c r="I17" s="6"/>
      <c r="J17" s="6"/>
      <c r="K17" s="6"/>
      <c r="L17" s="6"/>
      <c r="M17" s="6"/>
      <c r="N17" s="6"/>
      <c r="O17" s="6"/>
      <c r="P17" s="6"/>
      <c r="Q17" s="6"/>
    </row>
    <row r="18" spans="1:18">
      <c r="B18" s="14"/>
      <c r="D18" s="39" t="s">
        <v>14</v>
      </c>
      <c r="E18" s="8"/>
      <c r="G18" s="12"/>
      <c r="I18" s="6"/>
      <c r="J18" s="6"/>
      <c r="K18" s="6"/>
      <c r="L18" s="6"/>
      <c r="M18" s="6"/>
      <c r="N18" s="6"/>
      <c r="O18" s="6"/>
      <c r="P18" s="6"/>
      <c r="Q18" s="6"/>
    </row>
    <row r="19" spans="1:18" s="14" customFormat="1">
      <c r="A19"/>
      <c r="C19"/>
      <c r="D19" t="s">
        <v>316</v>
      </c>
      <c r="E19" s="8" t="s">
        <v>2</v>
      </c>
      <c r="F19"/>
      <c r="G19" s="16" cm="1">
        <f t="array" ref="G19">IF(ISBLANK(INDEX(I19:Q19,,MATCH(G$10,I$5:Q$5,0))),I19,INDEX(I19:Q19,,MATCH(G$10,I$5:Q$5,0)))</f>
        <v>46203</v>
      </c>
      <c r="I19" s="475">
        <f>Summary!H11</f>
        <v>46203</v>
      </c>
      <c r="J19" s="32"/>
      <c r="K19" s="32"/>
      <c r="L19" s="32"/>
      <c r="M19" s="32"/>
      <c r="N19" s="32"/>
      <c r="O19" s="32"/>
      <c r="P19" s="32"/>
      <c r="Q19" s="33"/>
      <c r="R19"/>
    </row>
    <row r="20" spans="1:18">
      <c r="B20" s="14"/>
      <c r="D20" t="s">
        <v>317</v>
      </c>
      <c r="E20" s="8" t="s">
        <v>8</v>
      </c>
      <c r="G20" s="17" cm="1">
        <f t="array" ref="G20">IF(ISBLANK(INDEX(I20:Q20,,MATCH(G$10,I$5:Q$5,0))),I20,INDEX(I20:Q20,,MATCH(G$10,I$5:Q$5,0)))</f>
        <v>0</v>
      </c>
      <c r="H20" s="18"/>
      <c r="I20" s="34">
        <v>0</v>
      </c>
      <c r="J20" s="34"/>
      <c r="K20" s="34"/>
      <c r="L20" s="34"/>
      <c r="M20" s="34"/>
      <c r="N20" s="34"/>
      <c r="O20" s="34"/>
      <c r="P20" s="34"/>
      <c r="Q20" s="35"/>
    </row>
    <row r="21" spans="1:18">
      <c r="B21" s="14"/>
      <c r="D21" t="s">
        <v>146</v>
      </c>
      <c r="E21" s="8" t="s">
        <v>2</v>
      </c>
      <c r="G21" s="16" cm="1">
        <f t="array" ref="G21">IF(ISBLANK(INDEX(I21:Q21,,MATCH(G$10,I$5:Q$5,0))),I21,INDEX(I21:Q21,,MATCH(G$10,I$5:Q$5,0)))</f>
        <v>46568</v>
      </c>
      <c r="I21" s="475">
        <v>46568</v>
      </c>
      <c r="J21" s="32"/>
      <c r="K21" s="32"/>
      <c r="L21" s="32"/>
      <c r="M21" s="32"/>
      <c r="N21" s="32"/>
      <c r="O21" s="32"/>
      <c r="P21" s="32"/>
    </row>
    <row r="22" spans="1:18">
      <c r="B22" s="14"/>
      <c r="E22" s="8"/>
      <c r="G22" s="12"/>
      <c r="I22" s="6"/>
      <c r="J22" s="6"/>
      <c r="K22" s="6"/>
      <c r="L22" s="6"/>
      <c r="M22" s="6"/>
      <c r="N22" s="6"/>
      <c r="O22" s="6"/>
      <c r="P22" s="6"/>
      <c r="Q22" s="6"/>
    </row>
    <row r="23" spans="1:18">
      <c r="B23" s="14"/>
      <c r="D23" s="39" t="s">
        <v>823</v>
      </c>
      <c r="E23" s="8"/>
      <c r="G23" s="12"/>
      <c r="I23" s="6"/>
      <c r="J23" s="6"/>
      <c r="K23" s="6"/>
      <c r="L23" s="6"/>
      <c r="M23" s="6"/>
      <c r="N23" s="6"/>
      <c r="O23" s="6"/>
      <c r="P23" s="6"/>
      <c r="Q23" s="6"/>
    </row>
    <row r="24" spans="1:18">
      <c r="B24" s="14"/>
      <c r="D24" t="s">
        <v>316</v>
      </c>
      <c r="E24" s="8" t="s">
        <v>2</v>
      </c>
      <c r="G24" s="16" cm="1">
        <f t="array" ref="G24">IF(ISBLANK(INDEX(I24:Q24,,MATCH(G$10,I$5:Q$5,0))),I24,INDEX(I24:Q24,,MATCH(G$10,I$5:Q$5,0)))</f>
        <v>46204</v>
      </c>
      <c r="I24" s="32">
        <f>I19+1</f>
        <v>46204</v>
      </c>
      <c r="J24" s="32"/>
      <c r="K24" s="32"/>
      <c r="L24" s="32"/>
      <c r="M24" s="32"/>
      <c r="N24" s="32"/>
      <c r="O24" s="32"/>
      <c r="P24" s="32"/>
      <c r="Q24" s="6"/>
    </row>
    <row r="25" spans="1:18">
      <c r="B25" s="14"/>
      <c r="D25" t="s">
        <v>146</v>
      </c>
      <c r="E25" s="8" t="s">
        <v>2</v>
      </c>
      <c r="G25" s="253">
        <f>G21</f>
        <v>46568</v>
      </c>
      <c r="I25" s="6"/>
      <c r="J25" s="6"/>
      <c r="K25" s="6"/>
      <c r="L25" s="6"/>
      <c r="M25" s="6"/>
      <c r="N25" s="6"/>
      <c r="O25" s="6"/>
      <c r="P25" s="6"/>
      <c r="Q25" s="6"/>
      <c r="R25" s="6"/>
    </row>
    <row r="26" spans="1:18">
      <c r="B26" s="14"/>
      <c r="E26" s="8"/>
      <c r="G26" s="12"/>
      <c r="I26" s="6"/>
      <c r="J26" s="6"/>
      <c r="K26" s="6"/>
      <c r="L26" s="6"/>
      <c r="M26" s="6"/>
      <c r="N26" s="6"/>
      <c r="O26" s="6"/>
      <c r="P26" s="6"/>
      <c r="Q26" s="6"/>
    </row>
    <row r="27" spans="1:18">
      <c r="B27" s="14"/>
      <c r="D27" s="39" t="s">
        <v>16</v>
      </c>
      <c r="E27" s="8"/>
      <c r="G27" s="12"/>
      <c r="I27" s="6"/>
      <c r="J27" s="6"/>
      <c r="K27" s="6"/>
      <c r="L27" s="6"/>
      <c r="M27" s="6"/>
      <c r="N27" s="6"/>
      <c r="O27" s="6"/>
      <c r="P27" s="6"/>
      <c r="Q27" s="6"/>
    </row>
    <row r="28" spans="1:18">
      <c r="B28" s="14"/>
      <c r="D28" t="s">
        <v>316</v>
      </c>
      <c r="E28" s="8" t="s">
        <v>2</v>
      </c>
      <c r="G28" s="253">
        <f>G21+1</f>
        <v>46569</v>
      </c>
    </row>
    <row r="29" spans="1:18">
      <c r="B29" s="14"/>
      <c r="D29" t="s">
        <v>297</v>
      </c>
      <c r="E29" s="8" t="s">
        <v>23</v>
      </c>
      <c r="G29" s="17" cm="1">
        <f t="array" ref="G29">IF(ISBLANK(INDEX(I29:Q29,,MATCH(G$10,I$5:Q$5,0))),I29,INDEX(I29:Q29,,MATCH(G$10,I$5:Q$5,0)))</f>
        <v>35</v>
      </c>
      <c r="H29" s="18"/>
      <c r="I29" s="34">
        <v>35</v>
      </c>
      <c r="J29" s="34"/>
      <c r="K29" s="34"/>
      <c r="L29" s="34"/>
      <c r="M29" s="34"/>
      <c r="N29" s="34"/>
      <c r="O29" s="34"/>
      <c r="P29" s="34"/>
      <c r="Q29" s="35"/>
    </row>
    <row r="30" spans="1:18">
      <c r="B30" s="14"/>
      <c r="D30" t="s">
        <v>146</v>
      </c>
      <c r="E30" s="8" t="s">
        <v>2</v>
      </c>
      <c r="G30" s="253">
        <f>EDATE(G28,G29*Months_Yr)-1</f>
        <v>59352</v>
      </c>
    </row>
    <row r="31" spans="1:18">
      <c r="B31" s="14"/>
      <c r="E31" s="8"/>
      <c r="G31" s="12"/>
      <c r="I31" s="6"/>
      <c r="J31" s="6"/>
      <c r="K31" s="6"/>
      <c r="L31" s="6"/>
      <c r="M31" s="6"/>
      <c r="N31" s="6"/>
      <c r="O31" s="6"/>
      <c r="P31" s="6"/>
      <c r="Q31" s="6"/>
    </row>
    <row r="32" spans="1:18">
      <c r="B32" s="14"/>
      <c r="D32" t="s">
        <v>143</v>
      </c>
      <c r="E32" s="8" t="s">
        <v>2</v>
      </c>
      <c r="G32" s="16" cm="1">
        <f t="array" ref="G32">IF(ISBLANK(INDEX(I32:Q32,,MATCH(G$10,I$5:Q$5,0))),I32,INDEX(I32:Q32,,MATCH(G$10,I$5:Q$5,0)))</f>
        <v>46203</v>
      </c>
      <c r="H32" s="14"/>
      <c r="I32" s="32">
        <f>I19</f>
        <v>46203</v>
      </c>
      <c r="J32" s="32"/>
      <c r="K32" s="32"/>
      <c r="L32" s="32"/>
      <c r="M32" s="32"/>
      <c r="N32" s="32"/>
      <c r="O32" s="32"/>
      <c r="P32" s="32"/>
      <c r="Q32" s="33"/>
    </row>
    <row r="33" spans="2:17">
      <c r="B33" s="14"/>
      <c r="E33" s="8"/>
      <c r="G33" s="12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14"/>
      <c r="C34" s="30" t="s">
        <v>878</v>
      </c>
      <c r="E34" s="8"/>
      <c r="G34" s="37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14"/>
      <c r="D35" t="s">
        <v>879</v>
      </c>
      <c r="E35" s="8"/>
      <c r="G35" s="37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14"/>
      <c r="D36" t="s">
        <v>880</v>
      </c>
      <c r="E36" s="8" t="s">
        <v>2</v>
      </c>
      <c r="G36" s="16" cm="1">
        <f t="array" ref="G36">IF(ISBLANK(INDEX(I36:Q36,,MATCH(G$10,I$5:Q$5,0))),I36,INDEX(I36:Q36,,MATCH(G$10,I$5:Q$5,0)))</f>
        <v>46569</v>
      </c>
      <c r="H36" s="14"/>
      <c r="I36" s="32">
        <f>$G$28</f>
        <v>46569</v>
      </c>
      <c r="J36" s="32"/>
      <c r="K36" s="32"/>
      <c r="L36" s="32"/>
      <c r="M36" s="32"/>
      <c r="N36" s="32"/>
      <c r="O36" s="32"/>
      <c r="P36" s="32"/>
      <c r="Q36" s="6"/>
    </row>
    <row r="37" spans="2:17">
      <c r="B37" s="14"/>
      <c r="D37" t="s">
        <v>881</v>
      </c>
      <c r="E37" s="8" t="s">
        <v>2</v>
      </c>
      <c r="G37" s="16" cm="1">
        <f t="array" ref="G37">IF(ISBLANK(INDEX(I37:Q37,,MATCH(G$10,I$5:Q$5,0))),I37,INDEX(I37:Q37,,MATCH(G$10,I$5:Q$5,0)))</f>
        <v>46569</v>
      </c>
      <c r="H37" s="14"/>
      <c r="I37" s="32">
        <f t="shared" ref="I37:I50" si="1">$G$28</f>
        <v>46569</v>
      </c>
      <c r="J37" s="32"/>
      <c r="K37" s="32"/>
      <c r="L37" s="32"/>
      <c r="M37" s="32"/>
      <c r="N37" s="32"/>
      <c r="O37" s="32"/>
      <c r="P37" s="32"/>
      <c r="Q37" s="6"/>
    </row>
    <row r="38" spans="2:17">
      <c r="B38" s="14"/>
      <c r="D38" t="s">
        <v>882</v>
      </c>
      <c r="E38" s="8" t="s">
        <v>2</v>
      </c>
      <c r="G38" s="16" cm="1">
        <f t="array" ref="G38">IF(ISBLANK(INDEX(I38:Q38,,MATCH(G$10,I$5:Q$5,0))),I38,INDEX(I38:Q38,,MATCH(G$10,I$5:Q$5,0)))</f>
        <v>46569</v>
      </c>
      <c r="H38" s="14"/>
      <c r="I38" s="32">
        <f t="shared" si="1"/>
        <v>46569</v>
      </c>
      <c r="J38" s="32"/>
      <c r="K38" s="32"/>
      <c r="L38" s="32"/>
      <c r="M38" s="32"/>
      <c r="N38" s="32"/>
      <c r="O38" s="32"/>
      <c r="P38" s="32"/>
      <c r="Q38" s="6"/>
    </row>
    <row r="39" spans="2:17">
      <c r="B39" s="14"/>
      <c r="D39" t="s">
        <v>883</v>
      </c>
      <c r="E39" s="8" t="s">
        <v>2</v>
      </c>
      <c r="G39" s="16" cm="1">
        <f t="array" ref="G39">IF(ISBLANK(INDEX(I39:Q39,,MATCH(G$10,I$5:Q$5,0))),I39,INDEX(I39:Q39,,MATCH(G$10,I$5:Q$5,0)))</f>
        <v>46569</v>
      </c>
      <c r="H39" s="14"/>
      <c r="I39" s="32">
        <f t="shared" si="1"/>
        <v>46569</v>
      </c>
      <c r="J39" s="32"/>
      <c r="K39" s="32"/>
      <c r="L39" s="32"/>
      <c r="M39" s="32"/>
      <c r="N39" s="32"/>
      <c r="O39" s="32"/>
      <c r="P39" s="32"/>
      <c r="Q39" s="6"/>
    </row>
    <row r="40" spans="2:17">
      <c r="B40" s="14"/>
      <c r="D40" t="s">
        <v>884</v>
      </c>
      <c r="E40" s="8" t="s">
        <v>2</v>
      </c>
      <c r="G40" s="16" cm="1">
        <f t="array" ref="G40">IF(ISBLANK(INDEX(I40:Q40,,MATCH(G$10,I$5:Q$5,0))),I40,INDEX(I40:Q40,,MATCH(G$10,I$5:Q$5,0)))</f>
        <v>46569</v>
      </c>
      <c r="H40" s="14"/>
      <c r="I40" s="32">
        <f t="shared" si="1"/>
        <v>46569</v>
      </c>
      <c r="J40" s="32"/>
      <c r="K40" s="32"/>
      <c r="L40" s="32"/>
      <c r="M40" s="32"/>
      <c r="N40" s="32"/>
      <c r="O40" s="32"/>
      <c r="P40" s="32"/>
      <c r="Q40" s="6"/>
    </row>
    <row r="41" spans="2:17">
      <c r="B41" s="14"/>
      <c r="D41" t="s">
        <v>885</v>
      </c>
      <c r="E41" s="8" t="s">
        <v>2</v>
      </c>
      <c r="G41" s="16" cm="1">
        <f t="array" ref="G41">IF(ISBLANK(INDEX(I41:Q41,,MATCH(G$10,I$5:Q$5,0))),I41,INDEX(I41:Q41,,MATCH(G$10,I$5:Q$5,0)))</f>
        <v>46569</v>
      </c>
      <c r="H41" s="14"/>
      <c r="I41" s="32">
        <f t="shared" si="1"/>
        <v>46569</v>
      </c>
      <c r="J41" s="32"/>
      <c r="K41" s="32"/>
      <c r="L41" s="32"/>
      <c r="M41" s="32"/>
      <c r="N41" s="32"/>
      <c r="O41" s="32"/>
      <c r="P41" s="32"/>
      <c r="Q41" s="6"/>
    </row>
    <row r="42" spans="2:17">
      <c r="B42" s="14"/>
      <c r="D42" t="s">
        <v>886</v>
      </c>
      <c r="E42" s="8" t="s">
        <v>2</v>
      </c>
      <c r="G42" s="16" cm="1">
        <f t="array" ref="G42">IF(ISBLANK(INDEX(I42:Q42,,MATCH(G$10,I$5:Q$5,0))),I42,INDEX(I42:Q42,,MATCH(G$10,I$5:Q$5,0)))</f>
        <v>46569</v>
      </c>
      <c r="H42" s="14"/>
      <c r="I42" s="32">
        <f t="shared" si="1"/>
        <v>46569</v>
      </c>
      <c r="J42" s="32"/>
      <c r="K42" s="32"/>
      <c r="L42" s="32"/>
      <c r="M42" s="32"/>
      <c r="N42" s="32"/>
      <c r="O42" s="32"/>
      <c r="P42" s="32"/>
      <c r="Q42" s="6"/>
    </row>
    <row r="43" spans="2:17">
      <c r="B43" s="14"/>
      <c r="D43" t="s">
        <v>887</v>
      </c>
      <c r="E43" s="8" t="s">
        <v>2</v>
      </c>
      <c r="G43" s="16" cm="1">
        <f t="array" ref="G43">IF(ISBLANK(INDEX(I43:Q43,,MATCH(G$10,I$5:Q$5,0))),I43,INDEX(I43:Q43,,MATCH(G$10,I$5:Q$5,0)))</f>
        <v>46569</v>
      </c>
      <c r="H43" s="14"/>
      <c r="I43" s="32">
        <f t="shared" si="1"/>
        <v>46569</v>
      </c>
      <c r="J43" s="32"/>
      <c r="K43" s="32"/>
      <c r="L43" s="32"/>
      <c r="M43" s="32"/>
      <c r="N43" s="32"/>
      <c r="O43" s="32"/>
      <c r="P43" s="32"/>
      <c r="Q43" s="6"/>
    </row>
    <row r="44" spans="2:17">
      <c r="B44" s="14"/>
      <c r="D44" t="s">
        <v>888</v>
      </c>
      <c r="E44" s="8" t="s">
        <v>2</v>
      </c>
      <c r="G44" s="16" cm="1">
        <f t="array" ref="G44">IF(ISBLANK(INDEX(I44:Q44,,MATCH(G$10,I$5:Q$5,0))),I44,INDEX(I44:Q44,,MATCH(G$10,I$5:Q$5,0)))</f>
        <v>46569</v>
      </c>
      <c r="H44" s="14"/>
      <c r="I44" s="32">
        <f t="shared" si="1"/>
        <v>46569</v>
      </c>
      <c r="J44" s="32"/>
      <c r="K44" s="32"/>
      <c r="L44" s="32"/>
      <c r="M44" s="32"/>
      <c r="N44" s="32"/>
      <c r="O44" s="32"/>
      <c r="P44" s="32"/>
      <c r="Q44" s="6"/>
    </row>
    <row r="45" spans="2:17">
      <c r="B45" s="14"/>
      <c r="D45" t="s">
        <v>889</v>
      </c>
      <c r="E45" s="8" t="s">
        <v>2</v>
      </c>
      <c r="G45" s="16" cm="1">
        <f t="array" ref="G45">IF(ISBLANK(INDEX(I45:Q45,,MATCH(G$10,I$5:Q$5,0))),I45,INDEX(I45:Q45,,MATCH(G$10,I$5:Q$5,0)))</f>
        <v>46569</v>
      </c>
      <c r="H45" s="14"/>
      <c r="I45" s="32">
        <f t="shared" si="1"/>
        <v>46569</v>
      </c>
      <c r="J45" s="32"/>
      <c r="K45" s="32"/>
      <c r="L45" s="32"/>
      <c r="M45" s="32"/>
      <c r="N45" s="32"/>
      <c r="O45" s="32"/>
      <c r="P45" s="32"/>
      <c r="Q45" s="6"/>
    </row>
    <row r="46" spans="2:17">
      <c r="B46" s="14"/>
      <c r="D46" t="s">
        <v>890</v>
      </c>
      <c r="E46" s="8" t="s">
        <v>2</v>
      </c>
      <c r="G46" s="16" cm="1">
        <f t="array" ref="G46">IF(ISBLANK(INDEX(I46:Q46,,MATCH(G$10,I$5:Q$5,0))),I46,INDEX(I46:Q46,,MATCH(G$10,I$5:Q$5,0)))</f>
        <v>46569</v>
      </c>
      <c r="H46" s="14"/>
      <c r="I46" s="32">
        <f t="shared" si="1"/>
        <v>46569</v>
      </c>
      <c r="J46" s="32"/>
      <c r="K46" s="32"/>
      <c r="L46" s="32"/>
      <c r="M46" s="32"/>
      <c r="N46" s="32"/>
      <c r="O46" s="32"/>
      <c r="P46" s="32"/>
      <c r="Q46" s="6"/>
    </row>
    <row r="47" spans="2:17">
      <c r="B47" s="14"/>
      <c r="D47" t="s">
        <v>891</v>
      </c>
      <c r="E47" s="8" t="s">
        <v>2</v>
      </c>
      <c r="G47" s="16" cm="1">
        <f t="array" ref="G47">IF(ISBLANK(INDEX(I47:Q47,,MATCH(G$10,I$5:Q$5,0))),I47,INDEX(I47:Q47,,MATCH(G$10,I$5:Q$5,0)))</f>
        <v>46569</v>
      </c>
      <c r="H47" s="14"/>
      <c r="I47" s="32">
        <f t="shared" si="1"/>
        <v>46569</v>
      </c>
      <c r="J47" s="32"/>
      <c r="K47" s="32"/>
      <c r="L47" s="32"/>
      <c r="M47" s="32"/>
      <c r="N47" s="32"/>
      <c r="O47" s="32"/>
      <c r="P47" s="32"/>
      <c r="Q47" s="6"/>
    </row>
    <row r="48" spans="2:17">
      <c r="B48" s="14"/>
      <c r="D48" t="s">
        <v>892</v>
      </c>
      <c r="E48" s="8" t="s">
        <v>2</v>
      </c>
      <c r="G48" s="16" cm="1">
        <f t="array" ref="G48">IF(ISBLANK(INDEX(I48:Q48,,MATCH(G$10,I$5:Q$5,0))),I48,INDEX(I48:Q48,,MATCH(G$10,I$5:Q$5,0)))</f>
        <v>46569</v>
      </c>
      <c r="H48" s="14"/>
      <c r="I48" s="32">
        <f t="shared" si="1"/>
        <v>46569</v>
      </c>
      <c r="J48" s="32"/>
      <c r="K48" s="32"/>
      <c r="L48" s="32"/>
      <c r="M48" s="32"/>
      <c r="N48" s="32"/>
      <c r="O48" s="32"/>
      <c r="P48" s="32"/>
      <c r="Q48" s="6"/>
    </row>
    <row r="49" spans="2:17">
      <c r="B49" s="14"/>
      <c r="D49" t="s">
        <v>893</v>
      </c>
      <c r="E49" s="8" t="s">
        <v>2</v>
      </c>
      <c r="G49" s="16" cm="1">
        <f t="array" ref="G49">IF(ISBLANK(INDEX(I49:Q49,,MATCH(G$10,I$5:Q$5,0))),I49,INDEX(I49:Q49,,MATCH(G$10,I$5:Q$5,0)))</f>
        <v>46569</v>
      </c>
      <c r="H49" s="14"/>
      <c r="I49" s="32">
        <f t="shared" si="1"/>
        <v>46569</v>
      </c>
      <c r="J49" s="32"/>
      <c r="K49" s="32"/>
      <c r="L49" s="32"/>
      <c r="M49" s="32"/>
      <c r="N49" s="32"/>
      <c r="O49" s="32"/>
      <c r="P49" s="32"/>
      <c r="Q49" s="6"/>
    </row>
    <row r="50" spans="2:17">
      <c r="B50" s="14"/>
      <c r="D50" t="s">
        <v>894</v>
      </c>
      <c r="E50" s="8" t="s">
        <v>2</v>
      </c>
      <c r="G50" s="16" cm="1">
        <f t="array" ref="G50">IF(ISBLANK(INDEX(I50:Q50,,MATCH(G$10,I$5:Q$5,0))),I50,INDEX(I50:Q50,,MATCH(G$10,I$5:Q$5,0)))</f>
        <v>46569</v>
      </c>
      <c r="H50" s="14"/>
      <c r="I50" s="32">
        <f t="shared" si="1"/>
        <v>46569</v>
      </c>
      <c r="J50" s="32"/>
      <c r="K50" s="32"/>
      <c r="L50" s="32"/>
      <c r="M50" s="32"/>
      <c r="N50" s="32"/>
      <c r="O50" s="32"/>
      <c r="P50" s="32"/>
      <c r="Q50" s="6"/>
    </row>
    <row r="51" spans="2:17">
      <c r="B51" s="14"/>
      <c r="E51" s="8"/>
      <c r="G51" s="37"/>
      <c r="I51" s="6"/>
      <c r="J51" s="6"/>
      <c r="K51" s="6"/>
      <c r="L51" s="6"/>
      <c r="M51" s="6"/>
      <c r="N51" s="6"/>
      <c r="O51" s="6"/>
      <c r="P51" s="6"/>
      <c r="Q51" s="6"/>
    </row>
    <row r="52" spans="2:17">
      <c r="B52" s="14"/>
      <c r="D52" t="s">
        <v>895</v>
      </c>
      <c r="E52" s="8"/>
      <c r="G52" s="37"/>
      <c r="I52" s="6"/>
      <c r="J52" s="6"/>
      <c r="K52" s="6"/>
      <c r="L52" s="6"/>
      <c r="M52" s="6"/>
      <c r="N52" s="6"/>
      <c r="O52" s="6"/>
      <c r="P52" s="6"/>
      <c r="Q52" s="6"/>
    </row>
    <row r="53" spans="2:17">
      <c r="B53" s="14"/>
      <c r="D53" t="str">
        <f>D36</f>
        <v>WTG 1</v>
      </c>
      <c r="E53" s="8" t="s">
        <v>2</v>
      </c>
      <c r="G53" s="16" cm="1">
        <f t="array" ref="G53">IF(ISBLANK(INDEX(I53:Q53,,MATCH(G$10,I$5:Q$5,0))),I53,INDEX(I53:Q53,,MATCH(G$10,I$5:Q$5,0)))</f>
        <v>59352</v>
      </c>
      <c r="H53" s="14"/>
      <c r="I53" s="32">
        <v>59352</v>
      </c>
      <c r="J53" s="32"/>
      <c r="K53" s="32"/>
      <c r="L53" s="32"/>
      <c r="M53" s="32"/>
      <c r="N53" s="32"/>
      <c r="O53" s="32"/>
      <c r="P53" s="32"/>
      <c r="Q53" s="6"/>
    </row>
    <row r="54" spans="2:17">
      <c r="B54" s="14"/>
      <c r="D54" t="str">
        <f t="shared" ref="D54:D67" si="2">D37</f>
        <v>WTG 2</v>
      </c>
      <c r="E54" s="8" t="s">
        <v>2</v>
      </c>
      <c r="G54" s="16" cm="1">
        <f t="array" ref="G54">IF(ISBLANK(INDEX(I54:Q54,,MATCH(G$10,I$5:Q$5,0))),I54,INDEX(I54:Q54,,MATCH(G$10,I$5:Q$5,0)))</f>
        <v>59352</v>
      </c>
      <c r="H54" s="14"/>
      <c r="I54" s="32">
        <v>59352</v>
      </c>
      <c r="J54" s="32"/>
      <c r="K54" s="32"/>
      <c r="L54" s="32"/>
      <c r="M54" s="32"/>
      <c r="N54" s="32"/>
      <c r="O54" s="32"/>
      <c r="P54" s="32"/>
      <c r="Q54" s="6"/>
    </row>
    <row r="55" spans="2:17">
      <c r="B55" s="14"/>
      <c r="D55" t="str">
        <f t="shared" si="2"/>
        <v>WTG 3</v>
      </c>
      <c r="E55" s="8" t="s">
        <v>2</v>
      </c>
      <c r="G55" s="16" cm="1">
        <f t="array" ref="G55">IF(ISBLANK(INDEX(I55:Q55,,MATCH(G$10,I$5:Q$5,0))),I55,INDEX(I55:Q55,,MATCH(G$10,I$5:Q$5,0)))</f>
        <v>59352</v>
      </c>
      <c r="H55" s="14"/>
      <c r="I55" s="32">
        <v>59352</v>
      </c>
      <c r="J55" s="32"/>
      <c r="K55" s="32"/>
      <c r="L55" s="32"/>
      <c r="M55" s="32"/>
      <c r="N55" s="32"/>
      <c r="O55" s="32"/>
      <c r="P55" s="32"/>
      <c r="Q55" s="6"/>
    </row>
    <row r="56" spans="2:17">
      <c r="B56" s="14"/>
      <c r="D56" t="str">
        <f t="shared" si="2"/>
        <v>WTG 4</v>
      </c>
      <c r="E56" s="8" t="s">
        <v>2</v>
      </c>
      <c r="G56" s="16" cm="1">
        <f t="array" ref="G56">IF(ISBLANK(INDEX(I56:Q56,,MATCH(G$10,I$5:Q$5,0))),I56,INDEX(I56:Q56,,MATCH(G$10,I$5:Q$5,0)))</f>
        <v>59352</v>
      </c>
      <c r="H56" s="14"/>
      <c r="I56" s="32">
        <v>59352</v>
      </c>
      <c r="J56" s="32"/>
      <c r="K56" s="32"/>
      <c r="L56" s="32"/>
      <c r="M56" s="32"/>
      <c r="N56" s="32"/>
      <c r="O56" s="32"/>
      <c r="P56" s="32"/>
      <c r="Q56" s="6"/>
    </row>
    <row r="57" spans="2:17">
      <c r="B57" s="14"/>
      <c r="D57" t="str">
        <f t="shared" si="2"/>
        <v>WTG 5</v>
      </c>
      <c r="E57" s="8" t="s">
        <v>2</v>
      </c>
      <c r="G57" s="16" cm="1">
        <f t="array" ref="G57">IF(ISBLANK(INDEX(I57:Q57,,MATCH(G$10,I$5:Q$5,0))),I57,INDEX(I57:Q57,,MATCH(G$10,I$5:Q$5,0)))</f>
        <v>59352</v>
      </c>
      <c r="H57" s="14"/>
      <c r="I57" s="32">
        <v>59352</v>
      </c>
      <c r="J57" s="32"/>
      <c r="K57" s="32"/>
      <c r="L57" s="32"/>
      <c r="M57" s="32"/>
      <c r="N57" s="32"/>
      <c r="O57" s="32"/>
      <c r="P57" s="32"/>
      <c r="Q57" s="6"/>
    </row>
    <row r="58" spans="2:17">
      <c r="B58" s="14"/>
      <c r="D58" t="str">
        <f t="shared" si="2"/>
        <v>WTG 6</v>
      </c>
      <c r="E58" s="8" t="s">
        <v>2</v>
      </c>
      <c r="G58" s="16" cm="1">
        <f t="array" ref="G58">IF(ISBLANK(INDEX(I58:Q58,,MATCH(G$10,I$5:Q$5,0))),I58,INDEX(I58:Q58,,MATCH(G$10,I$5:Q$5,0)))</f>
        <v>59352</v>
      </c>
      <c r="H58" s="14"/>
      <c r="I58" s="32">
        <v>59352</v>
      </c>
      <c r="J58" s="32"/>
      <c r="K58" s="32"/>
      <c r="L58" s="32"/>
      <c r="M58" s="32"/>
      <c r="N58" s="32"/>
      <c r="O58" s="32"/>
      <c r="P58" s="32"/>
      <c r="Q58" s="6"/>
    </row>
    <row r="59" spans="2:17">
      <c r="B59" s="14"/>
      <c r="D59" t="str">
        <f t="shared" si="2"/>
        <v>WTG 7</v>
      </c>
      <c r="E59" s="8" t="s">
        <v>2</v>
      </c>
      <c r="G59" s="16" cm="1">
        <f t="array" ref="G59">IF(ISBLANK(INDEX(I59:Q59,,MATCH(G$10,I$5:Q$5,0))),I59,INDEX(I59:Q59,,MATCH(G$10,I$5:Q$5,0)))</f>
        <v>59352</v>
      </c>
      <c r="H59" s="14"/>
      <c r="I59" s="32">
        <v>59352</v>
      </c>
      <c r="J59" s="32"/>
      <c r="K59" s="32"/>
      <c r="L59" s="32"/>
      <c r="M59" s="32"/>
      <c r="N59" s="32"/>
      <c r="O59" s="32"/>
      <c r="P59" s="32"/>
      <c r="Q59" s="6"/>
    </row>
    <row r="60" spans="2:17">
      <c r="B60" s="14"/>
      <c r="D60" t="str">
        <f t="shared" si="2"/>
        <v>WTG 8</v>
      </c>
      <c r="E60" s="8" t="s">
        <v>2</v>
      </c>
      <c r="G60" s="16" cm="1">
        <f t="array" ref="G60">IF(ISBLANK(INDEX(I60:Q60,,MATCH(G$10,I$5:Q$5,0))),I60,INDEX(I60:Q60,,MATCH(G$10,I$5:Q$5,0)))</f>
        <v>59352</v>
      </c>
      <c r="H60" s="14"/>
      <c r="I60" s="32">
        <v>59352</v>
      </c>
      <c r="J60" s="32"/>
      <c r="K60" s="32"/>
      <c r="L60" s="32"/>
      <c r="M60" s="32"/>
      <c r="N60" s="32"/>
      <c r="O60" s="32"/>
      <c r="P60" s="32"/>
      <c r="Q60" s="6"/>
    </row>
    <row r="61" spans="2:17">
      <c r="B61" s="14"/>
      <c r="D61" t="str">
        <f t="shared" si="2"/>
        <v>WTG 9</v>
      </c>
      <c r="E61" s="8" t="s">
        <v>2</v>
      </c>
      <c r="G61" s="16" cm="1">
        <f t="array" ref="G61">IF(ISBLANK(INDEX(I61:Q61,,MATCH(G$10,I$5:Q$5,0))),I61,INDEX(I61:Q61,,MATCH(G$10,I$5:Q$5,0)))</f>
        <v>59352</v>
      </c>
      <c r="H61" s="14"/>
      <c r="I61" s="32">
        <v>59352</v>
      </c>
      <c r="J61" s="32"/>
      <c r="K61" s="32"/>
      <c r="L61" s="32"/>
      <c r="M61" s="32"/>
      <c r="N61" s="32"/>
      <c r="O61" s="32"/>
      <c r="P61" s="32"/>
      <c r="Q61" s="6"/>
    </row>
    <row r="62" spans="2:17">
      <c r="B62" s="14"/>
      <c r="D62" t="str">
        <f t="shared" si="2"/>
        <v>WTG 10</v>
      </c>
      <c r="E62" s="8" t="s">
        <v>2</v>
      </c>
      <c r="G62" s="16" cm="1">
        <f t="array" ref="G62">IF(ISBLANK(INDEX(I62:Q62,,MATCH(G$10,I$5:Q$5,0))),I62,INDEX(I62:Q62,,MATCH(G$10,I$5:Q$5,0)))</f>
        <v>59352</v>
      </c>
      <c r="H62" s="14"/>
      <c r="I62" s="32">
        <v>59352</v>
      </c>
      <c r="J62" s="32"/>
      <c r="K62" s="32"/>
      <c r="L62" s="32"/>
      <c r="M62" s="32"/>
      <c r="N62" s="32"/>
      <c r="O62" s="32"/>
      <c r="P62" s="32"/>
      <c r="Q62" s="6"/>
    </row>
    <row r="63" spans="2:17">
      <c r="B63" s="14"/>
      <c r="D63" t="str">
        <f t="shared" si="2"/>
        <v>WTG 11</v>
      </c>
      <c r="E63" s="8" t="s">
        <v>2</v>
      </c>
      <c r="G63" s="16" cm="1">
        <f t="array" ref="G63">IF(ISBLANK(INDEX(I63:Q63,,MATCH(G$10,I$5:Q$5,0))),I63,INDEX(I63:Q63,,MATCH(G$10,I$5:Q$5,0)))</f>
        <v>59352</v>
      </c>
      <c r="H63" s="14"/>
      <c r="I63" s="32">
        <v>59352</v>
      </c>
      <c r="J63" s="32"/>
      <c r="K63" s="32"/>
      <c r="L63" s="32"/>
      <c r="M63" s="32"/>
      <c r="N63" s="32"/>
      <c r="O63" s="32"/>
      <c r="P63" s="32"/>
      <c r="Q63" s="6"/>
    </row>
    <row r="64" spans="2:17">
      <c r="B64" s="14"/>
      <c r="D64" t="str">
        <f t="shared" si="2"/>
        <v>WTG 12</v>
      </c>
      <c r="E64" s="8" t="s">
        <v>2</v>
      </c>
      <c r="G64" s="16" cm="1">
        <f t="array" ref="G64">IF(ISBLANK(INDEX(I64:Q64,,MATCH(G$10,I$5:Q$5,0))),I64,INDEX(I64:Q64,,MATCH(G$10,I$5:Q$5,0)))</f>
        <v>59352</v>
      </c>
      <c r="H64" s="14"/>
      <c r="I64" s="32">
        <v>59352</v>
      </c>
      <c r="J64" s="32"/>
      <c r="K64" s="32"/>
      <c r="L64" s="32"/>
      <c r="M64" s="32"/>
      <c r="N64" s="32"/>
      <c r="O64" s="32"/>
      <c r="P64" s="32"/>
      <c r="Q64" s="6"/>
    </row>
    <row r="65" spans="2:17">
      <c r="B65" s="14"/>
      <c r="D65" t="str">
        <f t="shared" si="2"/>
        <v>WTG 13</v>
      </c>
      <c r="E65" s="8" t="s">
        <v>2</v>
      </c>
      <c r="G65" s="16" cm="1">
        <f t="array" ref="G65">IF(ISBLANK(INDEX(I65:Q65,,MATCH(G$10,I$5:Q$5,0))),I65,INDEX(I65:Q65,,MATCH(G$10,I$5:Q$5,0)))</f>
        <v>59352</v>
      </c>
      <c r="H65" s="14"/>
      <c r="I65" s="32">
        <v>59352</v>
      </c>
      <c r="J65" s="32"/>
      <c r="K65" s="32"/>
      <c r="L65" s="32"/>
      <c r="M65" s="32"/>
      <c r="N65" s="32"/>
      <c r="O65" s="32"/>
      <c r="P65" s="32"/>
      <c r="Q65" s="6"/>
    </row>
    <row r="66" spans="2:17">
      <c r="B66" s="14"/>
      <c r="D66" t="str">
        <f t="shared" si="2"/>
        <v>WTG 14</v>
      </c>
      <c r="E66" s="8" t="s">
        <v>2</v>
      </c>
      <c r="G66" s="16" cm="1">
        <f t="array" ref="G66">IF(ISBLANK(INDEX(I66:Q66,,MATCH(G$10,I$5:Q$5,0))),I66,INDEX(I66:Q66,,MATCH(G$10,I$5:Q$5,0)))</f>
        <v>59352</v>
      </c>
      <c r="H66" s="14"/>
      <c r="I66" s="32">
        <v>59352</v>
      </c>
      <c r="J66" s="32"/>
      <c r="K66" s="32"/>
      <c r="L66" s="32"/>
      <c r="M66" s="32"/>
      <c r="N66" s="32"/>
      <c r="O66" s="32"/>
      <c r="P66" s="32"/>
      <c r="Q66" s="6"/>
    </row>
    <row r="67" spans="2:17">
      <c r="B67" s="14"/>
      <c r="D67" t="str">
        <f t="shared" si="2"/>
        <v>WTG 15</v>
      </c>
      <c r="E67" s="8" t="s">
        <v>2</v>
      </c>
      <c r="G67" s="16" cm="1">
        <f t="array" ref="G67">IF(ISBLANK(INDEX(I67:Q67,,MATCH(G$10,I$5:Q$5,0))),I67,INDEX(I67:Q67,,MATCH(G$10,I$5:Q$5,0)))</f>
        <v>59352</v>
      </c>
      <c r="H67" s="14"/>
      <c r="I67" s="32">
        <v>59352</v>
      </c>
      <c r="J67" s="32"/>
      <c r="K67" s="32"/>
      <c r="L67" s="32"/>
      <c r="M67" s="32"/>
      <c r="N67" s="32"/>
      <c r="O67" s="32"/>
      <c r="P67" s="32"/>
      <c r="Q67" s="6"/>
    </row>
    <row r="68" spans="2:17">
      <c r="B68" s="14"/>
      <c r="E68" s="8"/>
      <c r="G68" s="12"/>
      <c r="I68" s="6"/>
      <c r="J68" s="6"/>
      <c r="K68" s="6"/>
      <c r="L68" s="6"/>
      <c r="M68" s="6"/>
      <c r="N68" s="6"/>
      <c r="O68" s="6"/>
      <c r="P68" s="6"/>
      <c r="Q68" s="6"/>
    </row>
    <row r="69" spans="2:17">
      <c r="B69" s="14"/>
      <c r="C69" s="5" t="s">
        <v>27</v>
      </c>
      <c r="D69" s="4"/>
      <c r="E69" s="7"/>
      <c r="F69" s="4"/>
      <c r="G69" s="317"/>
      <c r="H69" s="4"/>
      <c r="I69" s="31"/>
      <c r="J69" s="31"/>
      <c r="K69" s="31"/>
      <c r="L69" s="31"/>
      <c r="M69" s="31"/>
      <c r="N69" s="31"/>
      <c r="O69" s="31"/>
      <c r="P69" s="31"/>
      <c r="Q69" s="31"/>
    </row>
    <row r="70" spans="2:17">
      <c r="B70" s="14"/>
      <c r="E70" s="8"/>
      <c r="G70" s="12"/>
      <c r="I70" s="6"/>
      <c r="J70" s="6"/>
      <c r="K70" s="6"/>
      <c r="L70" s="6"/>
      <c r="M70" s="6"/>
      <c r="N70" s="6"/>
      <c r="O70" s="6"/>
      <c r="P70" s="6"/>
      <c r="Q70" s="6"/>
    </row>
    <row r="71" spans="2:17">
      <c r="B71" s="14"/>
      <c r="D71" t="s">
        <v>28</v>
      </c>
      <c r="E71" s="8" t="s">
        <v>29</v>
      </c>
      <c r="G71" s="17" t="str" cm="1">
        <f t="array" ref="G71">IF(ISBLANK(INDEX(I71:Q71,,MATCH(G$10,I$5:Q$5,0))),I71,INDEX(I71:Q71,,MATCH(G$10,I$5:Q$5,0)))</f>
        <v>Wind</v>
      </c>
      <c r="I71" s="29" t="s">
        <v>175</v>
      </c>
      <c r="J71" s="29"/>
      <c r="K71" s="29"/>
      <c r="L71" s="29"/>
      <c r="M71" s="29"/>
      <c r="N71" s="29"/>
      <c r="O71" s="29"/>
      <c r="P71" s="29"/>
      <c r="Q71" s="6"/>
    </row>
    <row r="72" spans="2:17">
      <c r="B72" s="14"/>
      <c r="D72" t="s">
        <v>291</v>
      </c>
      <c r="E72" s="8" t="s">
        <v>34</v>
      </c>
      <c r="G72" s="17" cm="1">
        <f t="array" ref="G72">IF(ISBLANK(INDEX(I72:Q72,,MATCH(G$10,I$5:Q$5,0))),I72,INDEX(I72:Q72,,MATCH(G$10,I$5:Q$5,0)))</f>
        <v>104500</v>
      </c>
      <c r="I72" s="34">
        <v>104500</v>
      </c>
      <c r="J72" s="34"/>
      <c r="K72" s="34"/>
      <c r="L72" s="34"/>
      <c r="M72" s="34"/>
      <c r="N72" s="34"/>
      <c r="O72" s="34"/>
      <c r="P72" s="34"/>
      <c r="Q72" s="105"/>
    </row>
    <row r="73" spans="2:17">
      <c r="B73" s="14"/>
      <c r="D73" t="s">
        <v>292</v>
      </c>
      <c r="E73" s="8" t="s">
        <v>34</v>
      </c>
      <c r="G73" s="17" cm="1">
        <f t="array" ref="G73">IF(ISBLANK(INDEX(I73:Q73,,MATCH(G$10,I$5:Q$5,0))),I73,INDEX(I73:Q73,,MATCH(G$10,I$5:Q$5,0)))</f>
        <v>115300</v>
      </c>
      <c r="I73" s="34">
        <v>115300</v>
      </c>
      <c r="J73" s="34"/>
      <c r="K73" s="34"/>
      <c r="L73" s="34"/>
      <c r="M73" s="34"/>
      <c r="N73" s="34"/>
      <c r="O73" s="34"/>
      <c r="P73" s="34"/>
      <c r="Q73" s="105"/>
    </row>
    <row r="74" spans="2:17">
      <c r="B74" s="14"/>
      <c r="D74" t="s">
        <v>720</v>
      </c>
      <c r="E74" s="8" t="s">
        <v>34</v>
      </c>
      <c r="G74" s="17" cm="1">
        <f t="array" ref="G74">IF(ISBLANK(INDEX(I74:Q74,,MATCH(G$10,I$5:Q$5,0))),I74,INDEX(I74:Q74,,MATCH(G$10,I$5:Q$5,0)))</f>
        <v>121250</v>
      </c>
      <c r="I74" s="34">
        <v>121250</v>
      </c>
      <c r="J74" s="34"/>
      <c r="K74" s="34"/>
      <c r="L74" s="34"/>
      <c r="M74" s="34"/>
      <c r="N74" s="34"/>
      <c r="O74" s="34"/>
      <c r="P74" s="34"/>
      <c r="Q74" s="105"/>
    </row>
    <row r="75" spans="2:17">
      <c r="B75" s="14"/>
      <c r="D75" t="s">
        <v>293</v>
      </c>
      <c r="E75" s="8" t="s">
        <v>34</v>
      </c>
      <c r="G75" s="17" cm="1">
        <f t="array" ref="G75">IF(ISBLANK(INDEX(I75:Q75,,MATCH(G$10,I$5:Q$5,0))),I75,INDEX(I75:Q75,,MATCH(G$10,I$5:Q$5,0)))</f>
        <v>127200</v>
      </c>
      <c r="I75" s="34">
        <v>127200</v>
      </c>
      <c r="J75" s="34"/>
      <c r="K75" s="34"/>
      <c r="L75" s="34"/>
      <c r="M75" s="34"/>
      <c r="N75" s="34"/>
      <c r="O75" s="34"/>
      <c r="P75" s="34"/>
      <c r="Q75" s="105"/>
    </row>
    <row r="76" spans="2:17">
      <c r="B76" s="14"/>
      <c r="E76" s="8"/>
      <c r="G76" s="17"/>
    </row>
    <row r="77" spans="2:17">
      <c r="B77" s="14"/>
      <c r="D77" t="s">
        <v>294</v>
      </c>
      <c r="E77" s="8"/>
      <c r="G77" s="17" t="str" cm="1">
        <f t="array" ref="G77">IF(ISBLANK(INDEX(I77:Q77,,MATCH(G$10,I$5:Q$5,0))),I77,INDEX(I77:Q77,,MATCH(G$10,I$5:Q$5,0)))</f>
        <v>P50</v>
      </c>
      <c r="I77" s="408" t="str">
        <f>Summary!H20</f>
        <v>P50</v>
      </c>
      <c r="J77" s="29"/>
      <c r="K77" s="29"/>
      <c r="L77" s="29"/>
      <c r="M77" s="29"/>
      <c r="N77" s="29"/>
      <c r="O77" s="29"/>
      <c r="P77" s="29"/>
      <c r="Q77" s="6"/>
    </row>
    <row r="78" spans="2:17" ht="27.45" customHeight="1">
      <c r="B78" s="14"/>
      <c r="D78" s="126" t="s">
        <v>651</v>
      </c>
      <c r="E78" s="8" t="s">
        <v>34</v>
      </c>
      <c r="G78" s="492">
        <f>IFERROR(INDEX(G72:G75,MATCH(G77,$D$72:$D$75,0)),0)</f>
        <v>127200</v>
      </c>
      <c r="I78" s="105"/>
    </row>
    <row r="79" spans="2:17">
      <c r="B79" s="14"/>
      <c r="E79" s="8"/>
      <c r="G79" s="17"/>
      <c r="I79" s="169"/>
    </row>
    <row r="80" spans="2:17">
      <c r="B80" s="14"/>
      <c r="C80" s="48" t="s">
        <v>30</v>
      </c>
      <c r="D80" s="42"/>
      <c r="E80" s="41"/>
      <c r="F80" s="42"/>
      <c r="G80" s="49"/>
      <c r="I80" s="6"/>
      <c r="J80" s="6"/>
      <c r="K80" s="6"/>
      <c r="L80" s="6"/>
      <c r="M80" s="6"/>
      <c r="N80" s="6"/>
      <c r="O80" s="6"/>
      <c r="P80" s="6"/>
      <c r="Q80" s="6"/>
    </row>
    <row r="81" spans="2:18" outlineLevel="1">
      <c r="B81" s="14"/>
      <c r="C81" s="66"/>
      <c r="D81" t="s">
        <v>144</v>
      </c>
      <c r="E81" s="8" t="s">
        <v>33</v>
      </c>
      <c r="G81" s="17" cm="1">
        <f t="array" ref="G81">IF(ISBLANK(INDEX(I81:Q81,,MATCH(G$10,I$5:Q$5,0))),I81,INDEX(I81:Q81,,MATCH(G$10,I$5:Q$5,0)))</f>
        <v>45</v>
      </c>
      <c r="H81" s="18"/>
      <c r="I81" s="260">
        <f>+I85*I84</f>
        <v>45</v>
      </c>
      <c r="J81" s="260"/>
      <c r="K81" s="260"/>
      <c r="L81" s="260"/>
      <c r="M81" s="260"/>
      <c r="N81" s="260"/>
      <c r="O81" s="260"/>
      <c r="P81" s="260"/>
      <c r="Q81" s="260"/>
      <c r="R81" s="260"/>
    </row>
    <row r="82" spans="2:18" outlineLevel="1">
      <c r="B82" s="14"/>
      <c r="C82" s="66"/>
      <c r="D82" t="s">
        <v>145</v>
      </c>
      <c r="E82" s="8" t="s">
        <v>15</v>
      </c>
      <c r="G82" s="87" cm="1">
        <f t="array" ref="G82">IF(ISBLANK(INDEX(I82:Q82,,MATCH(G$10,I$5:Q$5,0))),I82,INDEX(I82:Q82,,MATCH(G$10,I$5:Q$5,0)))</f>
        <v>1</v>
      </c>
      <c r="H82" s="26"/>
      <c r="I82" s="88">
        <v>1</v>
      </c>
      <c r="J82" s="88"/>
      <c r="K82" s="88"/>
      <c r="L82" s="88"/>
      <c r="M82" s="88"/>
      <c r="N82" s="88"/>
      <c r="O82" s="88"/>
      <c r="P82" s="88"/>
      <c r="Q82" s="89"/>
    </row>
    <row r="83" spans="2:18" outlineLevel="1">
      <c r="B83" s="14"/>
      <c r="C83" s="43"/>
      <c r="D83" t="s">
        <v>32</v>
      </c>
      <c r="E83" s="8" t="s">
        <v>33</v>
      </c>
      <c r="G83" s="255">
        <f>G81*G82</f>
        <v>45</v>
      </c>
      <c r="H83" s="18"/>
      <c r="I83" s="18"/>
      <c r="J83" s="18"/>
      <c r="K83" s="18"/>
      <c r="L83" s="18"/>
      <c r="M83" s="18"/>
      <c r="N83" s="18"/>
      <c r="O83" s="18"/>
      <c r="P83" s="18"/>
      <c r="Q83" s="18"/>
    </row>
    <row r="84" spans="2:18" outlineLevel="1">
      <c r="B84" s="14"/>
      <c r="C84" s="66"/>
      <c r="D84" t="s">
        <v>176</v>
      </c>
      <c r="E84" s="8" t="s">
        <v>33</v>
      </c>
      <c r="G84" s="92" cm="1">
        <f t="array" ref="G84">IF(ISBLANK(INDEX(I84:Q84,,MATCH(G$10,I$5:Q$5,0))),I84,INDEX(I84:Q84,,MATCH(G$10,I$5:Q$5,0)))</f>
        <v>3</v>
      </c>
      <c r="H84" s="18"/>
      <c r="I84" s="90">
        <v>3</v>
      </c>
      <c r="J84" s="90"/>
      <c r="K84" s="90"/>
      <c r="L84" s="90"/>
      <c r="M84" s="90"/>
      <c r="N84" s="90"/>
      <c r="O84" s="90"/>
      <c r="P84" s="90"/>
      <c r="Q84" s="91"/>
    </row>
    <row r="85" spans="2:18" outlineLevel="1">
      <c r="B85" s="14"/>
      <c r="C85" s="66"/>
      <c r="D85" t="s">
        <v>177</v>
      </c>
      <c r="E85" s="8" t="s">
        <v>44</v>
      </c>
      <c r="G85" s="92" cm="1">
        <f t="array" ref="G85">IF(ISBLANK(INDEX(I85:Q85,,MATCH(G$10,I$5:Q$5,0))),I85,INDEX(I85:Q85,,MATCH(G$10,I$5:Q$5,0)))</f>
        <v>15</v>
      </c>
      <c r="H85" s="18"/>
      <c r="I85" s="90">
        <v>15</v>
      </c>
      <c r="J85" s="90"/>
      <c r="K85" s="90"/>
      <c r="L85" s="90"/>
      <c r="M85" s="90"/>
      <c r="N85" s="90"/>
      <c r="O85" s="90"/>
      <c r="P85" s="90"/>
      <c r="Q85" s="91"/>
    </row>
    <row r="86" spans="2:18" outlineLevel="1">
      <c r="B86" s="14"/>
      <c r="C86" s="43"/>
      <c r="D86" t="s">
        <v>78</v>
      </c>
      <c r="E86" s="8" t="s">
        <v>15</v>
      </c>
      <c r="G86" s="37" cm="1">
        <f t="array" ref="G86">IF(ISBLANK(INDEX(I86:Q86,,MATCH(G$10,I$5:Q$5,0))),I86,INDEX(I86:Q86,,MATCH(G$10,I$5:Q$5,0)))</f>
        <v>0.32267884322678841</v>
      </c>
      <c r="H86" s="18"/>
      <c r="I86" s="88">
        <v>0.32267884322678841</v>
      </c>
      <c r="J86" s="36"/>
      <c r="K86" s="36"/>
      <c r="L86" s="36"/>
      <c r="M86" s="36"/>
      <c r="N86" s="36"/>
      <c r="O86" s="36"/>
      <c r="P86" s="36"/>
      <c r="Q86" s="68"/>
    </row>
    <row r="87" spans="2:18" outlineLevel="1">
      <c r="B87" s="14"/>
      <c r="C87" s="43"/>
      <c r="D87" t="s">
        <v>35</v>
      </c>
      <c r="E87" s="8" t="s">
        <v>15</v>
      </c>
      <c r="G87" s="87" cm="1">
        <f t="array" ref="G87">IF(ISBLANK(INDEX(I87:Q87,,MATCH(G$10,I$5:Q$5,0))),I87,INDEX(I87:Q87,,MATCH(G$10,I$5:Q$5,0)))</f>
        <v>1</v>
      </c>
      <c r="H87" s="26"/>
      <c r="I87" s="88">
        <v>1</v>
      </c>
      <c r="J87" s="88"/>
      <c r="K87" s="88"/>
      <c r="L87" s="88"/>
      <c r="M87" s="88"/>
      <c r="N87" s="88"/>
      <c r="O87" s="88"/>
      <c r="P87" s="88"/>
      <c r="Q87" s="89"/>
    </row>
    <row r="88" spans="2:18" outlineLevel="1">
      <c r="B88" s="14"/>
      <c r="C88" s="43"/>
      <c r="D88" t="s">
        <v>36</v>
      </c>
      <c r="E88" s="8" t="s">
        <v>15</v>
      </c>
      <c r="G88" s="87" cm="1">
        <f t="array" ref="G88">IF(ISBLANK(INDEX(I88:Q88,,MATCH(G$10,I$5:Q$5,0))),I88,INDEX(I88:Q88,,MATCH(G$10,I$5:Q$5,0)))</f>
        <v>1</v>
      </c>
      <c r="H88" s="26"/>
      <c r="I88" s="88">
        <v>1</v>
      </c>
      <c r="J88" s="88"/>
      <c r="K88" s="88"/>
      <c r="L88" s="88"/>
      <c r="M88" s="88"/>
      <c r="N88" s="88"/>
      <c r="O88" s="88"/>
      <c r="P88" s="88"/>
      <c r="Q88" s="89"/>
    </row>
    <row r="89" spans="2:18" outlineLevel="1">
      <c r="B89" s="14"/>
      <c r="C89" s="43"/>
      <c r="D89" t="s">
        <v>37</v>
      </c>
      <c r="E89" s="8" t="s">
        <v>15</v>
      </c>
      <c r="G89" s="87" cm="1">
        <f t="array" ref="G89">IF(ISBLANK(INDEX(I89:Q89,,MATCH(G$10,I$5:Q$5,0))),I89,INDEX(I89:Q89,,MATCH(G$10,I$5:Q$5,0)))</f>
        <v>1</v>
      </c>
      <c r="H89" s="26"/>
      <c r="I89" s="88">
        <v>1</v>
      </c>
      <c r="J89" s="88"/>
      <c r="K89" s="88"/>
      <c r="L89" s="88"/>
      <c r="M89" s="88"/>
      <c r="N89" s="88"/>
      <c r="O89" s="88"/>
      <c r="P89" s="88"/>
      <c r="Q89" s="89"/>
    </row>
    <row r="90" spans="2:18" outlineLevel="1">
      <c r="B90" s="14"/>
      <c r="C90" s="43"/>
      <c r="D90" t="s">
        <v>38</v>
      </c>
      <c r="E90" s="8" t="s">
        <v>15</v>
      </c>
      <c r="G90" s="87" cm="1">
        <f t="array" ref="G90">IF(ISBLANK(INDEX(I90:Q90,,MATCH(G$10,I$5:Q$5,0))),I90,INDEX(I90:Q90,,MATCH(G$10,I$5:Q$5,0)))</f>
        <v>1</v>
      </c>
      <c r="H90" s="26"/>
      <c r="I90" s="88">
        <v>1</v>
      </c>
      <c r="J90" s="88"/>
      <c r="K90" s="88"/>
      <c r="L90" s="88"/>
      <c r="M90" s="88"/>
      <c r="N90" s="88"/>
      <c r="O90" s="88"/>
      <c r="P90" s="88"/>
      <c r="Q90" s="89"/>
    </row>
    <row r="91" spans="2:18" outlineLevel="1">
      <c r="B91" s="14"/>
      <c r="C91" s="43"/>
      <c r="D91" t="s">
        <v>39</v>
      </c>
      <c r="E91" s="8" t="s">
        <v>15</v>
      </c>
      <c r="G91" s="87" cm="1">
        <f t="array" ref="G91">IF(ISBLANK(INDEX(I91:Q91,,MATCH(G$10,I$5:Q$5,0))),I91,INDEX(I91:Q91,,MATCH(G$10,I$5:Q$5,0)))</f>
        <v>1</v>
      </c>
      <c r="H91" s="26"/>
      <c r="I91" s="88">
        <v>1</v>
      </c>
      <c r="J91" s="88"/>
      <c r="K91" s="88"/>
      <c r="L91" s="88"/>
      <c r="M91" s="88"/>
      <c r="N91" s="88"/>
      <c r="O91" s="88"/>
      <c r="P91" s="88"/>
      <c r="Q91" s="89"/>
    </row>
    <row r="92" spans="2:18" outlineLevel="1">
      <c r="B92" s="14"/>
      <c r="C92" s="43"/>
      <c r="D92" t="s">
        <v>40</v>
      </c>
      <c r="E92" s="8" t="s">
        <v>15</v>
      </c>
      <c r="G92" s="87" cm="1">
        <f t="array" ref="G92">IF(ISBLANK(INDEX(I92:Q92,,MATCH(G$10,I$5:Q$5,0))),I92,INDEX(I92:Q92,,MATCH(G$10,I$5:Q$5,0)))</f>
        <v>1</v>
      </c>
      <c r="H92" s="26"/>
      <c r="I92" s="88">
        <v>1</v>
      </c>
      <c r="J92" s="88"/>
      <c r="K92" s="88"/>
      <c r="L92" s="88"/>
      <c r="M92" s="88"/>
      <c r="N92" s="88"/>
      <c r="O92" s="88"/>
      <c r="P92" s="88"/>
      <c r="Q92" s="89"/>
    </row>
    <row r="93" spans="2:18" outlineLevel="1">
      <c r="B93" s="14"/>
      <c r="C93" s="43"/>
      <c r="D93" t="s">
        <v>41</v>
      </c>
      <c r="E93" s="8" t="s">
        <v>15</v>
      </c>
      <c r="G93" s="87" cm="1">
        <f t="array" ref="G93">IF(ISBLANK(INDEX(I93:Q93,,MATCH(G$10,I$5:Q$5,0))),I93,INDEX(I93:Q93,,MATCH(G$10,I$5:Q$5,0)))</f>
        <v>1</v>
      </c>
      <c r="H93" s="26"/>
      <c r="I93" s="88">
        <v>1</v>
      </c>
      <c r="J93" s="88"/>
      <c r="K93" s="88"/>
      <c r="L93" s="88"/>
      <c r="M93" s="88"/>
      <c r="N93" s="88"/>
      <c r="O93" s="88"/>
      <c r="P93" s="88"/>
      <c r="Q93" s="89"/>
    </row>
    <row r="94" spans="2:18" outlineLevel="1">
      <c r="B94" s="14"/>
      <c r="C94" s="43"/>
      <c r="D94" t="s">
        <v>42</v>
      </c>
      <c r="E94" s="8" t="s">
        <v>15</v>
      </c>
      <c r="G94" s="87" cm="1">
        <f t="array" ref="G94">IF(ISBLANK(INDEX(I94:Q94,,MATCH(G$10,I$5:Q$5,0))),I94,INDEX(I94:Q94,,MATCH(G$10,I$5:Q$5,0)))</f>
        <v>1</v>
      </c>
      <c r="H94" s="26"/>
      <c r="I94" s="88">
        <v>1</v>
      </c>
      <c r="J94" s="88"/>
      <c r="K94" s="88"/>
      <c r="L94" s="88"/>
      <c r="M94" s="88"/>
      <c r="N94" s="88"/>
      <c r="O94" s="88"/>
      <c r="P94" s="88"/>
      <c r="Q94" s="89"/>
    </row>
    <row r="95" spans="2:18" outlineLevel="1">
      <c r="B95" s="14"/>
      <c r="C95" s="45"/>
      <c r="D95" s="47" t="s">
        <v>79</v>
      </c>
      <c r="E95" s="50" t="s">
        <v>15</v>
      </c>
      <c r="F95" s="47"/>
      <c r="G95" s="69">
        <f>PRODUCT(G86:G94)</f>
        <v>0.32267884322678841</v>
      </c>
      <c r="I95" s="6"/>
      <c r="J95" s="6"/>
      <c r="K95" s="6"/>
      <c r="L95" s="6"/>
      <c r="M95" s="6"/>
      <c r="N95" s="6"/>
      <c r="O95" s="6"/>
      <c r="P95" s="6"/>
      <c r="Q95" s="6"/>
    </row>
    <row r="96" spans="2:18">
      <c r="B96" s="14"/>
      <c r="E96" s="8"/>
      <c r="G96" s="12"/>
      <c r="I96" s="6"/>
      <c r="J96" s="6"/>
      <c r="K96" s="6"/>
      <c r="L96" s="6"/>
      <c r="M96" s="6"/>
      <c r="N96" s="6"/>
      <c r="O96" s="6"/>
      <c r="P96" s="6"/>
      <c r="Q96" s="6"/>
    </row>
    <row r="97" spans="2:17">
      <c r="B97" s="14"/>
      <c r="C97" s="30" t="s">
        <v>172</v>
      </c>
      <c r="E97" s="8"/>
      <c r="G97" s="12"/>
      <c r="I97" s="6"/>
      <c r="J97" s="6"/>
      <c r="K97" s="6"/>
      <c r="L97" s="6"/>
      <c r="M97" s="6"/>
      <c r="N97" s="6"/>
      <c r="O97" s="6"/>
      <c r="P97" s="6"/>
      <c r="Q97" s="6"/>
    </row>
    <row r="98" spans="2:17">
      <c r="B98" s="14"/>
      <c r="D98" t="s">
        <v>49</v>
      </c>
      <c r="E98" s="8" t="s">
        <v>50</v>
      </c>
      <c r="G98" s="17" t="str" cm="1">
        <f t="array" ref="G98">IF(ISBLANK(INDEX(I98:Q98,,MATCH(G$10,I$5:Q$5,0))),I98,INDEX(I98:Q98,,MATCH(G$10,I$5:Q$5,0)))</f>
        <v>Nordex guaranteed availability</v>
      </c>
      <c r="I98" s="29" t="s">
        <v>1238</v>
      </c>
      <c r="J98" s="29"/>
      <c r="K98" s="29"/>
      <c r="L98" s="29"/>
      <c r="M98" s="29"/>
      <c r="N98" s="29"/>
      <c r="O98" s="29"/>
      <c r="P98" s="29"/>
      <c r="Q98" s="6"/>
    </row>
    <row r="99" spans="2:17">
      <c r="B99" s="14"/>
      <c r="D99" t="s">
        <v>51</v>
      </c>
      <c r="E99" s="8" t="s">
        <v>15</v>
      </c>
      <c r="G99" s="37" cm="1">
        <f t="array" ref="G99">IF(ISBLANK(INDEX(I99:Q99,,MATCH(G$10,I$5:Q$5,0))),I99,INDEX(I99:Q99,,MATCH(G$10,I$5:Q$5,0)))</f>
        <v>0</v>
      </c>
      <c r="I99" s="36">
        <v>0</v>
      </c>
      <c r="J99" s="36"/>
      <c r="K99" s="36"/>
      <c r="L99" s="36"/>
      <c r="M99" s="36"/>
      <c r="N99" s="36"/>
      <c r="O99" s="36"/>
      <c r="P99" s="36"/>
      <c r="Q99" s="6"/>
    </row>
    <row r="100" spans="2:17">
      <c r="B100" s="14"/>
      <c r="E100" s="8"/>
      <c r="G100" s="12"/>
      <c r="I100" s="6"/>
      <c r="J100" s="6"/>
      <c r="K100" s="6"/>
      <c r="L100" s="6"/>
      <c r="M100" s="6"/>
      <c r="N100" s="6"/>
      <c r="O100" s="6"/>
      <c r="P100" s="6"/>
      <c r="Q100" s="6"/>
    </row>
    <row r="101" spans="2:17">
      <c r="B101" s="14"/>
      <c r="D101" t="s">
        <v>721</v>
      </c>
      <c r="E101" s="8" t="s">
        <v>50</v>
      </c>
      <c r="G101" s="17" t="str" cm="1">
        <f t="array" ref="G101">IF(ISBLANK(INDEX(I101:Q101,,MATCH(G$10,I$5:Q$5,0))),I101,INDEX(I101:Q101,,MATCH(G$10,I$5:Q$5,0)))</f>
        <v>0.2% p.a.</v>
      </c>
      <c r="I101" s="29" t="s">
        <v>1252</v>
      </c>
      <c r="J101" s="29"/>
      <c r="K101" s="29"/>
      <c r="L101" s="29"/>
      <c r="M101" s="29"/>
      <c r="N101" s="29"/>
      <c r="O101" s="29"/>
      <c r="P101" s="29"/>
      <c r="Q101" s="6"/>
    </row>
    <row r="102" spans="2:17">
      <c r="B102" s="14"/>
      <c r="D102" t="s">
        <v>722</v>
      </c>
      <c r="E102" s="8" t="s">
        <v>15</v>
      </c>
      <c r="G102" s="37" cm="1">
        <f t="array" ref="G102">IF(ISBLANK(INDEX(I102:Q102,,MATCH(G$10,I$5:Q$5,0))),I102,INDEX(I102:Q102,,MATCH(G$10,I$5:Q$5,0)))</f>
        <v>0</v>
      </c>
      <c r="I102" s="36">
        <v>0</v>
      </c>
      <c r="J102" s="36"/>
      <c r="K102" s="36"/>
      <c r="L102" s="36"/>
      <c r="M102" s="36"/>
      <c r="N102" s="36"/>
      <c r="O102" s="36"/>
      <c r="P102" s="36"/>
      <c r="Q102" s="6"/>
    </row>
    <row r="103" spans="2:17">
      <c r="B103" s="14"/>
      <c r="E103" s="8"/>
      <c r="G103" s="12"/>
      <c r="I103" s="6"/>
      <c r="J103" s="6"/>
      <c r="K103" s="6"/>
      <c r="L103" s="6"/>
      <c r="M103" s="6"/>
      <c r="N103" s="6"/>
      <c r="O103" s="6"/>
      <c r="P103" s="6"/>
      <c r="Q103" s="6"/>
    </row>
    <row r="104" spans="2:17">
      <c r="B104" s="14"/>
      <c r="C104" s="30" t="s">
        <v>279</v>
      </c>
      <c r="E104" s="8"/>
      <c r="G104" s="12"/>
      <c r="I104" s="6"/>
      <c r="J104" s="6"/>
      <c r="K104" s="6"/>
      <c r="L104" s="6"/>
      <c r="M104" s="6"/>
      <c r="N104" s="6"/>
      <c r="O104" s="6"/>
      <c r="P104" s="6"/>
      <c r="Q104" s="6"/>
    </row>
    <row r="105" spans="2:17">
      <c r="B105" s="14"/>
      <c r="E105" s="99" t="s">
        <v>11</v>
      </c>
      <c r="G105" s="12"/>
      <c r="I105" s="6"/>
      <c r="J105" s="6"/>
      <c r="K105" s="6"/>
      <c r="L105" s="6"/>
      <c r="M105" s="6"/>
      <c r="N105" s="6"/>
      <c r="O105" s="6"/>
      <c r="P105" s="6"/>
      <c r="Q105" s="6"/>
    </row>
    <row r="106" spans="2:17">
      <c r="B106" s="14"/>
      <c r="D106" t="s">
        <v>267</v>
      </c>
      <c r="E106" s="100">
        <v>1</v>
      </c>
      <c r="G106" s="37" cm="1">
        <f t="array" ref="G106">IF(ISBLANK(INDEX(I106:Q106,,MATCH(G$10,I$5:Q$5,0))),I106,INDEX(I106:Q106,,MATCH(G$10,I$5:Q$5,0)))</f>
        <v>0.10219462073223241</v>
      </c>
      <c r="I106" s="36">
        <v>0.10219462073223241</v>
      </c>
      <c r="J106" s="36"/>
      <c r="K106" s="36"/>
      <c r="L106" s="36"/>
      <c r="M106" s="36"/>
      <c r="N106" s="36"/>
      <c r="O106" s="36"/>
      <c r="P106" s="36"/>
      <c r="Q106" s="6"/>
    </row>
    <row r="107" spans="2:17">
      <c r="B107" s="14"/>
      <c r="D107" t="s">
        <v>268</v>
      </c>
      <c r="E107" s="100">
        <v>1</v>
      </c>
      <c r="G107" s="37" cm="1">
        <f t="array" ref="G107">IF(ISBLANK(INDEX(I107:Q107,,MATCH(G$10,I$5:Q$5,0))),I107,INDEX(I107:Q107,,MATCH(G$10,I$5:Q$5,0)))</f>
        <v>9.5496636253224201E-2</v>
      </c>
      <c r="I107" s="36">
        <v>9.5496636253224201E-2</v>
      </c>
      <c r="J107" s="36"/>
      <c r="K107" s="36"/>
      <c r="L107" s="36"/>
      <c r="M107" s="36"/>
      <c r="N107" s="36"/>
      <c r="O107" s="36"/>
      <c r="P107" s="36"/>
      <c r="Q107" s="6"/>
    </row>
    <row r="108" spans="2:17">
      <c r="B108" s="14"/>
      <c r="D108" t="s">
        <v>269</v>
      </c>
      <c r="E108" s="100">
        <v>1</v>
      </c>
      <c r="G108" s="37" cm="1">
        <f t="array" ref="G108">IF(ISBLANK(INDEX(I108:Q108,,MATCH(G$10,I$5:Q$5,0))),I108,INDEX(I108:Q108,,MATCH(G$10,I$5:Q$5,0)))</f>
        <v>0.10250970246805093</v>
      </c>
      <c r="I108" s="36">
        <v>0.10250970246805093</v>
      </c>
      <c r="J108" s="36"/>
      <c r="K108" s="36"/>
      <c r="L108" s="36"/>
      <c r="M108" s="36"/>
      <c r="N108" s="36"/>
      <c r="O108" s="36"/>
      <c r="P108" s="36"/>
      <c r="Q108" s="6"/>
    </row>
    <row r="109" spans="2:17">
      <c r="B109" s="14"/>
      <c r="D109" t="s">
        <v>270</v>
      </c>
      <c r="E109" s="100">
        <v>2</v>
      </c>
      <c r="G109" s="37" cm="1">
        <f t="array" ref="G109">IF(ISBLANK(INDEX(I109:Q109,,MATCH(G$10,I$5:Q$5,0))),I109,INDEX(I109:Q109,,MATCH(G$10,I$5:Q$5,0)))</f>
        <v>8.8503129809855599E-2</v>
      </c>
      <c r="I109" s="36">
        <v>8.8503129809855599E-2</v>
      </c>
      <c r="J109" s="36"/>
      <c r="K109" s="36"/>
      <c r="L109" s="36"/>
      <c r="M109" s="36"/>
      <c r="N109" s="36"/>
      <c r="O109" s="36"/>
      <c r="P109" s="36"/>
      <c r="Q109" s="6"/>
    </row>
    <row r="110" spans="2:17">
      <c r="B110" s="14"/>
      <c r="D110" t="s">
        <v>271</v>
      </c>
      <c r="E110" s="100">
        <v>2</v>
      </c>
      <c r="G110" s="37" cm="1">
        <f t="array" ref="G110">IF(ISBLANK(INDEX(I110:Q110,,MATCH(G$10,I$5:Q$5,0))),I110,INDEX(I110:Q110,,MATCH(G$10,I$5:Q$5,0)))</f>
        <v>6.8773891670449241E-2</v>
      </c>
      <c r="I110" s="36">
        <v>6.8773891670449241E-2</v>
      </c>
      <c r="J110" s="36"/>
      <c r="K110" s="36"/>
      <c r="L110" s="36"/>
      <c r="M110" s="36"/>
      <c r="N110" s="36"/>
      <c r="O110" s="36"/>
      <c r="P110" s="36"/>
      <c r="Q110" s="6"/>
    </row>
    <row r="111" spans="2:17">
      <c r="B111" s="14"/>
      <c r="D111" t="s">
        <v>272</v>
      </c>
      <c r="E111" s="100">
        <v>2</v>
      </c>
      <c r="G111" s="37" cm="1">
        <f t="array" ref="G111">IF(ISBLANK(INDEX(I111:Q111,,MATCH(G$10,I$5:Q$5,0))),I111,INDEX(I111:Q111,,MATCH(G$10,I$5:Q$5,0)))</f>
        <v>4.9619803220279694E-2</v>
      </c>
      <c r="I111" s="36">
        <v>4.9619803220279694E-2</v>
      </c>
      <c r="J111" s="36"/>
      <c r="K111" s="36"/>
      <c r="L111" s="36"/>
      <c r="M111" s="36"/>
      <c r="N111" s="36"/>
      <c r="O111" s="36"/>
      <c r="P111" s="36"/>
      <c r="Q111" s="6"/>
    </row>
    <row r="112" spans="2:17">
      <c r="B112" s="14"/>
      <c r="D112" t="s">
        <v>273</v>
      </c>
      <c r="E112" s="100">
        <v>3</v>
      </c>
      <c r="G112" s="37" cm="1">
        <f t="array" ref="G112">IF(ISBLANK(INDEX(I112:Q112,,MATCH(G$10,I$5:Q$5,0))),I112,INDEX(I112:Q112,,MATCH(G$10,I$5:Q$5,0)))</f>
        <v>4.6388303088279473E-2</v>
      </c>
      <c r="I112" s="36">
        <v>4.6388303088279473E-2</v>
      </c>
      <c r="J112" s="36"/>
      <c r="K112" s="36"/>
      <c r="L112" s="36"/>
      <c r="M112" s="36"/>
      <c r="N112" s="36"/>
      <c r="O112" s="36"/>
      <c r="P112" s="36"/>
      <c r="Q112" s="6"/>
    </row>
    <row r="113" spans="2:17">
      <c r="B113" s="14"/>
      <c r="D113" t="s">
        <v>274</v>
      </c>
      <c r="E113" s="100">
        <v>3</v>
      </c>
      <c r="G113" s="37" cm="1">
        <f t="array" ref="G113">IF(ISBLANK(INDEX(I113:Q113,,MATCH(G$10,I$5:Q$5,0))),I113,INDEX(I113:Q113,,MATCH(G$10,I$5:Q$5,0)))</f>
        <v>4.7590012322758696E-2</v>
      </c>
      <c r="I113" s="36">
        <v>4.7590012322758696E-2</v>
      </c>
      <c r="J113" s="36"/>
      <c r="K113" s="36"/>
      <c r="L113" s="36"/>
      <c r="M113" s="36"/>
      <c r="N113" s="36"/>
      <c r="O113" s="36"/>
      <c r="P113" s="36"/>
      <c r="Q113" s="6"/>
    </row>
    <row r="114" spans="2:17">
      <c r="B114" s="14"/>
      <c r="D114" t="s">
        <v>275</v>
      </c>
      <c r="E114" s="100">
        <v>3</v>
      </c>
      <c r="G114" s="37" cm="1">
        <f t="array" ref="G114">IF(ISBLANK(INDEX(I114:Q114,,MATCH(G$10,I$5:Q$5,0))),I114,INDEX(I114:Q114,,MATCH(G$10,I$5:Q$5,0)))</f>
        <v>7.1857404933144797E-2</v>
      </c>
      <c r="I114" s="36">
        <v>7.1857404933144797E-2</v>
      </c>
      <c r="J114" s="36"/>
      <c r="K114" s="36"/>
      <c r="L114" s="36"/>
      <c r="M114" s="36"/>
      <c r="N114" s="36"/>
      <c r="O114" s="36"/>
      <c r="P114" s="36"/>
      <c r="Q114" s="6"/>
    </row>
    <row r="115" spans="2:17">
      <c r="B115" s="14"/>
      <c r="D115" t="s">
        <v>276</v>
      </c>
      <c r="E115" s="100">
        <v>4</v>
      </c>
      <c r="G115" s="37" cm="1">
        <f t="array" ref="G115">IF(ISBLANK(INDEX(I115:Q115,,MATCH(G$10,I$5:Q$5,0))),I115,INDEX(I115:Q115,,MATCH(G$10,I$5:Q$5,0)))</f>
        <v>0.11145139295143459</v>
      </c>
      <c r="I115" s="36">
        <v>0.11145139295143459</v>
      </c>
      <c r="J115" s="36"/>
      <c r="K115" s="36"/>
      <c r="L115" s="36"/>
      <c r="M115" s="36"/>
      <c r="N115" s="36"/>
      <c r="O115" s="36"/>
      <c r="P115" s="36"/>
      <c r="Q115" s="6"/>
    </row>
    <row r="116" spans="2:17">
      <c r="B116" s="14"/>
      <c r="D116" t="s">
        <v>277</v>
      </c>
      <c r="E116" s="100">
        <v>4</v>
      </c>
      <c r="G116" s="37" cm="1">
        <f t="array" ref="G116">IF(ISBLANK(INDEX(I116:Q116,,MATCH(G$10,I$5:Q$5,0))),I116,INDEX(I116:Q116,,MATCH(G$10,I$5:Q$5,0)))</f>
        <v>9.7194855654841844E-2</v>
      </c>
      <c r="I116" s="36">
        <v>9.7194855654841844E-2</v>
      </c>
      <c r="J116" s="36"/>
      <c r="K116" s="36"/>
      <c r="L116" s="36"/>
      <c r="M116" s="36"/>
      <c r="N116" s="36"/>
      <c r="O116" s="36"/>
      <c r="P116" s="36"/>
      <c r="Q116" s="6"/>
    </row>
    <row r="117" spans="2:17">
      <c r="B117" s="14"/>
      <c r="D117" t="s">
        <v>278</v>
      </c>
      <c r="E117" s="100">
        <v>4</v>
      </c>
      <c r="G117" s="37" cm="1">
        <f t="array" ref="G117">IF(ISBLANK(INDEX(I117:Q117,,MATCH(G$10,I$5:Q$5,0))),I117,INDEX(I117:Q117,,MATCH(G$10,I$5:Q$5,0)))</f>
        <v>0.11842024689544842</v>
      </c>
      <c r="I117" s="36">
        <v>0.11842024689544842</v>
      </c>
      <c r="J117" s="36"/>
      <c r="K117" s="36"/>
      <c r="L117" s="36"/>
      <c r="M117" s="36"/>
      <c r="N117" s="36"/>
      <c r="O117" s="36"/>
      <c r="P117" s="36"/>
      <c r="Q117" s="6"/>
    </row>
    <row r="118" spans="2:17">
      <c r="B118" s="14"/>
      <c r="E118" s="8"/>
      <c r="G118" s="101">
        <f>SUM(G106:G117)</f>
        <v>0.99999999999999978</v>
      </c>
      <c r="I118" s="6"/>
      <c r="J118" s="6"/>
      <c r="K118" s="6"/>
      <c r="L118" s="6"/>
      <c r="M118" s="6"/>
      <c r="N118" s="6"/>
      <c r="O118" s="6"/>
      <c r="P118" s="6"/>
      <c r="Q118" s="6"/>
    </row>
    <row r="119" spans="2:17">
      <c r="B119" s="14"/>
      <c r="E119" s="8"/>
      <c r="G119" s="37"/>
      <c r="I119" s="6"/>
      <c r="J119" s="6"/>
      <c r="K119" s="6"/>
      <c r="L119" s="6"/>
      <c r="M119" s="6"/>
      <c r="N119" s="6"/>
      <c r="O119" s="6"/>
      <c r="P119" s="6"/>
      <c r="Q119" s="6"/>
    </row>
    <row r="120" spans="2:17">
      <c r="B120" s="14"/>
      <c r="C120" s="30" t="s">
        <v>824</v>
      </c>
      <c r="E120" s="8"/>
      <c r="G120" s="12"/>
      <c r="I120" s="6"/>
      <c r="J120" s="6"/>
      <c r="K120" s="6"/>
      <c r="L120" s="6"/>
      <c r="M120" s="6"/>
      <c r="N120" s="6"/>
      <c r="O120" s="6"/>
      <c r="P120" s="6"/>
      <c r="Q120" s="6"/>
    </row>
    <row r="121" spans="2:17">
      <c r="B121" s="14"/>
      <c r="D121" t="s">
        <v>826</v>
      </c>
      <c r="E121" s="8" t="s">
        <v>15</v>
      </c>
      <c r="G121" s="37" cm="1">
        <f t="array" ref="G121">IF(ISBLANK(INDEX(I121:Q121,,MATCH(G$10,I$5:Q$5,0))),I121,INDEX(I121:Q121,,MATCH(G$10,I$5:Q$5,0)))</f>
        <v>1</v>
      </c>
      <c r="I121" s="36">
        <v>1</v>
      </c>
      <c r="J121" s="36"/>
      <c r="K121" s="36"/>
      <c r="L121" s="36"/>
      <c r="M121" s="36"/>
      <c r="N121" s="36"/>
      <c r="O121" s="36"/>
      <c r="P121" s="36"/>
      <c r="Q121" s="6"/>
    </row>
    <row r="122" spans="2:17">
      <c r="B122" s="14"/>
      <c r="D122" t="s">
        <v>827</v>
      </c>
      <c r="E122" s="8" t="s">
        <v>15</v>
      </c>
      <c r="G122" s="37" cm="1">
        <f t="array" ref="G122">IF(ISBLANK(INDEX(I122:Q122,,MATCH(G$10,I$5:Q$5,0))),I122,INDEX(I122:Q122,,MATCH(G$10,I$5:Q$5,0)))</f>
        <v>0</v>
      </c>
      <c r="I122" s="36">
        <v>0</v>
      </c>
      <c r="J122" s="36"/>
      <c r="K122" s="36"/>
      <c r="L122" s="36"/>
      <c r="M122" s="36"/>
      <c r="N122" s="36"/>
      <c r="O122" s="36"/>
      <c r="P122" s="36"/>
      <c r="Q122" s="6"/>
    </row>
    <row r="123" spans="2:17">
      <c r="B123" s="14"/>
      <c r="E123" s="8"/>
      <c r="G123" s="12"/>
      <c r="I123" s="6"/>
      <c r="J123" s="6"/>
      <c r="K123" s="6"/>
      <c r="L123" s="6"/>
      <c r="M123" s="6"/>
      <c r="N123" s="6"/>
      <c r="O123" s="6"/>
      <c r="P123" s="6"/>
      <c r="Q123" s="6"/>
    </row>
    <row r="124" spans="2:17">
      <c r="B124" s="14"/>
      <c r="C124" s="5" t="s">
        <v>53</v>
      </c>
      <c r="D124" s="4"/>
      <c r="E124" s="7"/>
      <c r="F124" s="4"/>
      <c r="G124" s="10"/>
      <c r="H124" s="4"/>
      <c r="I124" s="31"/>
      <c r="J124" s="31"/>
      <c r="K124" s="31"/>
      <c r="L124" s="31"/>
      <c r="M124" s="31"/>
      <c r="N124" s="31"/>
      <c r="O124" s="31"/>
      <c r="P124" s="31"/>
      <c r="Q124" s="31"/>
    </row>
    <row r="125" spans="2:17">
      <c r="B125" s="14"/>
      <c r="E125" s="8"/>
      <c r="G125" s="12"/>
      <c r="I125" s="6"/>
      <c r="J125" s="6"/>
      <c r="K125" s="6"/>
      <c r="L125" s="6"/>
      <c r="M125" s="6"/>
      <c r="N125" s="6"/>
      <c r="O125" s="6"/>
      <c r="P125" s="6"/>
      <c r="Q125" s="6"/>
    </row>
    <row r="126" spans="2:17">
      <c r="B126" s="14"/>
      <c r="C126" s="30" t="s">
        <v>862</v>
      </c>
      <c r="E126" s="8"/>
      <c r="G126" s="17"/>
      <c r="H126" s="18"/>
      <c r="I126" s="18"/>
      <c r="J126" s="18"/>
      <c r="K126" s="18"/>
      <c r="L126" s="18"/>
      <c r="M126" s="18"/>
      <c r="N126" s="18"/>
      <c r="O126" s="18"/>
      <c r="P126" s="18"/>
      <c r="Q126" s="18"/>
    </row>
    <row r="127" spans="2:17">
      <c r="B127" s="14"/>
      <c r="D127" t="s">
        <v>1224</v>
      </c>
      <c r="E127" s="8" t="s">
        <v>15</v>
      </c>
      <c r="G127" s="37" cm="1">
        <f t="array" ref="G127">IF(ISBLANK(INDEX(I127:Q127,,MATCH(G$10,I$5:Q$5,0))),I127,INDEX(I127:Q127,,MATCH(G$10,I$5:Q$5,0)))</f>
        <v>0</v>
      </c>
      <c r="I127" s="36">
        <v>0</v>
      </c>
      <c r="J127" s="36"/>
      <c r="K127" s="36"/>
      <c r="L127" s="36"/>
      <c r="M127" s="36"/>
      <c r="N127" s="36"/>
      <c r="O127" s="36"/>
      <c r="P127" s="36"/>
      <c r="Q127" s="6"/>
    </row>
    <row r="128" spans="2:17">
      <c r="B128" s="14"/>
      <c r="E128" s="8"/>
      <c r="G128" s="17"/>
      <c r="H128" s="18"/>
      <c r="I128" s="18"/>
      <c r="J128" s="18"/>
      <c r="K128" s="18"/>
      <c r="L128" s="18"/>
      <c r="M128" s="18"/>
      <c r="N128" s="18"/>
      <c r="O128" s="18"/>
      <c r="P128" s="18"/>
      <c r="Q128" s="18"/>
    </row>
    <row r="129" spans="2:18">
      <c r="B129" s="14"/>
      <c r="C129" s="30" t="s">
        <v>861</v>
      </c>
      <c r="E129" s="8"/>
      <c r="G129" s="17"/>
      <c r="H129" s="18"/>
      <c r="I129" s="18"/>
      <c r="J129" s="18"/>
      <c r="K129" s="18"/>
      <c r="L129" s="18"/>
      <c r="M129" s="18"/>
      <c r="N129" s="18"/>
      <c r="O129" s="18"/>
      <c r="P129" s="18"/>
      <c r="Q129" s="18"/>
    </row>
    <row r="130" spans="2:18">
      <c r="B130" s="14"/>
      <c r="D130" t="s">
        <v>1223</v>
      </c>
      <c r="E130" s="8" t="s">
        <v>727</v>
      </c>
      <c r="G130" s="17" cm="1">
        <f t="array" ref="G130">IF(ISBLANK(INDEX(I130:Q130,,MATCH(G$10,I$5:Q$5,0))),I130,INDEX(I130:Q130,,MATCH(G$10,I$5:Q$5,0)))</f>
        <v>535499.99999999988</v>
      </c>
      <c r="H130" s="18"/>
      <c r="I130" s="483">
        <f>Summary!H7*1000</f>
        <v>535499.99999999988</v>
      </c>
      <c r="J130" s="34"/>
      <c r="K130" s="34"/>
      <c r="L130" s="34"/>
      <c r="M130" s="34"/>
      <c r="N130" s="34"/>
      <c r="O130" s="34"/>
      <c r="P130" s="34"/>
      <c r="Q130" s="35"/>
    </row>
    <row r="131" spans="2:18">
      <c r="B131" s="14"/>
      <c r="D131" t="s">
        <v>704</v>
      </c>
      <c r="E131" s="8" t="s">
        <v>727</v>
      </c>
      <c r="G131" s="17" cm="1">
        <f t="array" ref="G131">IF(ISBLANK(INDEX(I131:Q131,,MATCH(G$10,I$5:Q$5,0))),I131,INDEX(I131:Q131,,MATCH(G$10,I$5:Q$5,0)))</f>
        <v>0</v>
      </c>
      <c r="H131" s="18"/>
      <c r="I131" s="34"/>
      <c r="J131" s="34"/>
      <c r="K131" s="34"/>
      <c r="L131" s="34"/>
      <c r="M131" s="34"/>
      <c r="N131" s="34"/>
      <c r="O131" s="34"/>
      <c r="P131" s="34"/>
      <c r="Q131" s="35"/>
    </row>
    <row r="132" spans="2:18">
      <c r="B132" s="14"/>
      <c r="D132" t="s">
        <v>704</v>
      </c>
      <c r="E132" s="8" t="s">
        <v>727</v>
      </c>
      <c r="G132" s="17" cm="1">
        <f t="array" ref="G132">IF(ISBLANK(INDEX(I132:Q132,,MATCH(G$10,I$5:Q$5,0))),I132,INDEX(I132:Q132,,MATCH(G$10,I$5:Q$5,0)))</f>
        <v>0</v>
      </c>
      <c r="H132" s="18"/>
      <c r="I132" s="34"/>
      <c r="J132" s="34"/>
      <c r="K132" s="34"/>
      <c r="L132" s="34"/>
      <c r="M132" s="34"/>
      <c r="N132" s="34"/>
      <c r="O132" s="34"/>
      <c r="P132" s="34"/>
      <c r="Q132" s="18"/>
      <c r="R132" s="18"/>
    </row>
    <row r="133" spans="2:18">
      <c r="B133" s="14"/>
      <c r="D133" t="s">
        <v>704</v>
      </c>
      <c r="E133" s="8" t="s">
        <v>727</v>
      </c>
      <c r="G133" s="17" cm="1">
        <f t="array" ref="G133">IF(ISBLANK(INDEX(I133:Q133,,MATCH(G$10,I$5:Q$5,0))),I133,INDEX(I133:Q133,,MATCH(G$10,I$5:Q$5,0)))</f>
        <v>0</v>
      </c>
      <c r="H133" s="18"/>
      <c r="I133" s="34"/>
      <c r="J133" s="34"/>
      <c r="K133" s="34"/>
      <c r="L133" s="34"/>
      <c r="M133" s="34"/>
      <c r="N133" s="34"/>
      <c r="O133" s="34"/>
      <c r="P133" s="34"/>
      <c r="Q133" s="35"/>
    </row>
    <row r="134" spans="2:18">
      <c r="B134" s="14"/>
      <c r="D134" t="s">
        <v>704</v>
      </c>
      <c r="E134" s="8" t="s">
        <v>727</v>
      </c>
      <c r="G134" s="17" cm="1">
        <f t="array" ref="G134">IF(ISBLANK(INDEX(I134:Q134,,MATCH(G$10,I$5:Q$5,0))),I134,INDEX(I134:Q134,,MATCH(G$10,I$5:Q$5,0)))</f>
        <v>0</v>
      </c>
      <c r="H134" s="18"/>
      <c r="I134" s="34"/>
      <c r="J134" s="34"/>
      <c r="K134" s="34"/>
      <c r="L134" s="34"/>
      <c r="M134" s="34"/>
      <c r="N134" s="34"/>
      <c r="O134" s="34"/>
      <c r="P134" s="34"/>
      <c r="Q134" s="35"/>
    </row>
    <row r="135" spans="2:18">
      <c r="B135" s="14"/>
      <c r="D135" s="97" t="s">
        <v>362</v>
      </c>
      <c r="E135" s="213" t="s">
        <v>727</v>
      </c>
      <c r="F135" s="97"/>
      <c r="G135" s="324">
        <f>SUM(G130:G134)</f>
        <v>535499.99999999988</v>
      </c>
      <c r="I135" s="6"/>
      <c r="J135" s="6"/>
      <c r="K135" s="6"/>
      <c r="L135" s="6"/>
      <c r="M135" s="6"/>
      <c r="N135" s="6"/>
      <c r="O135" s="6"/>
      <c r="P135" s="6"/>
      <c r="Q135" s="6"/>
    </row>
    <row r="136" spans="2:18">
      <c r="B136" s="14"/>
      <c r="D136" t="s">
        <v>705</v>
      </c>
      <c r="E136" s="8" t="s">
        <v>726</v>
      </c>
      <c r="G136" s="268">
        <f>G135 / G$83</f>
        <v>11899.999999999998</v>
      </c>
      <c r="I136" s="6"/>
      <c r="J136" s="6"/>
      <c r="K136" s="6"/>
      <c r="L136" s="6"/>
      <c r="M136" s="6"/>
      <c r="N136" s="6"/>
      <c r="O136" s="6"/>
      <c r="P136" s="6"/>
      <c r="Q136" s="6"/>
    </row>
    <row r="137" spans="2:18">
      <c r="B137" s="14"/>
      <c r="E137" s="8"/>
      <c r="G137" s="17"/>
      <c r="I137" s="6"/>
      <c r="J137" s="6"/>
      <c r="K137" s="6"/>
      <c r="L137" s="6"/>
      <c r="M137" s="6"/>
      <c r="N137" s="6"/>
      <c r="O137" s="6"/>
      <c r="P137" s="6"/>
      <c r="Q137" s="6"/>
    </row>
    <row r="138" spans="2:18">
      <c r="B138" s="14"/>
      <c r="C138" s="30" t="s">
        <v>423</v>
      </c>
      <c r="E138" s="8"/>
      <c r="G138" s="17"/>
      <c r="I138" s="6"/>
      <c r="J138" s="6"/>
      <c r="K138" s="6"/>
      <c r="L138" s="6"/>
      <c r="M138" s="6"/>
      <c r="N138" s="6"/>
      <c r="O138" s="6"/>
      <c r="P138" s="6"/>
      <c r="Q138" s="6"/>
    </row>
    <row r="139" spans="2:18">
      <c r="B139" s="14"/>
      <c r="D139" t="s">
        <v>1223</v>
      </c>
      <c r="E139" s="8" t="s">
        <v>719</v>
      </c>
      <c r="G139" s="17" t="str" cm="1">
        <f t="array" ref="G139">IF(ISBLANK(INDEX(I139:Q139,,MATCH(G$10,I$5:Q$5,0))),I139,INDEX(I139:Q139,,MATCH(G$10,I$5:Q$5,0)))</f>
        <v>Acquisition</v>
      </c>
      <c r="H139" s="18"/>
      <c r="I139" s="34" t="s">
        <v>1200</v>
      </c>
      <c r="J139" s="34"/>
      <c r="K139" s="34"/>
      <c r="L139" s="34"/>
      <c r="M139" s="34"/>
      <c r="N139" s="34"/>
      <c r="O139" s="34"/>
      <c r="P139" s="34"/>
      <c r="Q139" s="6"/>
    </row>
    <row r="140" spans="2:18">
      <c r="B140" s="14"/>
      <c r="D140" t="s">
        <v>704</v>
      </c>
      <c r="E140" s="8" t="s">
        <v>719</v>
      </c>
      <c r="G140" s="17" t="str" cm="1">
        <f t="array" ref="G140">IF(ISBLANK(INDEX(I140:Q140,,MATCH(G$10,I$5:Q$5,0))),I140,INDEX(I140:Q140,,MATCH(G$10,I$5:Q$5,0)))</f>
        <v>Acquisition</v>
      </c>
      <c r="H140" s="18"/>
      <c r="I140" s="34" t="s">
        <v>1200</v>
      </c>
      <c r="J140" s="34"/>
      <c r="K140" s="34"/>
      <c r="L140" s="34"/>
      <c r="M140" s="34"/>
      <c r="N140" s="34"/>
      <c r="O140" s="34"/>
      <c r="P140" s="34"/>
      <c r="Q140" s="6"/>
    </row>
    <row r="141" spans="2:18">
      <c r="B141" s="14"/>
      <c r="D141" t="s">
        <v>704</v>
      </c>
      <c r="E141" s="8" t="s">
        <v>719</v>
      </c>
      <c r="G141" s="17" t="str" cm="1">
        <f t="array" ref="G141">IF(ISBLANK(INDEX(I141:Q141,,MATCH(G$10,I$5:Q$5,0))),I141,INDEX(I141:Q141,,MATCH(G$10,I$5:Q$5,0)))</f>
        <v>Acquisition</v>
      </c>
      <c r="H141" s="18"/>
      <c r="I141" s="34" t="s">
        <v>1200</v>
      </c>
      <c r="J141" s="34"/>
      <c r="K141" s="34"/>
      <c r="L141" s="34"/>
      <c r="M141" s="34"/>
      <c r="N141" s="34"/>
      <c r="O141" s="34"/>
      <c r="P141" s="34"/>
      <c r="Q141" s="6"/>
    </row>
    <row r="142" spans="2:18">
      <c r="B142" s="14"/>
      <c r="D142" t="s">
        <v>704</v>
      </c>
      <c r="E142" s="8" t="s">
        <v>719</v>
      </c>
      <c r="G142" s="17" t="str" cm="1">
        <f t="array" ref="G142">IF(ISBLANK(INDEX(I142:Q142,,MATCH(G$10,I$5:Q$5,0))),I142,INDEX(I142:Q142,,MATCH(G$10,I$5:Q$5,0)))</f>
        <v>Acquisition</v>
      </c>
      <c r="H142" s="18"/>
      <c r="I142" s="34" t="s">
        <v>1200</v>
      </c>
      <c r="J142" s="34"/>
      <c r="K142" s="34"/>
      <c r="L142" s="34"/>
      <c r="M142" s="34"/>
      <c r="N142" s="34"/>
      <c r="O142" s="34"/>
      <c r="P142" s="34"/>
      <c r="Q142" s="6"/>
    </row>
    <row r="143" spans="2:18">
      <c r="B143" s="14"/>
      <c r="D143" t="s">
        <v>704</v>
      </c>
      <c r="E143" s="8" t="s">
        <v>719</v>
      </c>
      <c r="G143" s="17" t="str" cm="1">
        <f t="array" ref="G143">IF(ISBLANK(INDEX(I143:Q143,,MATCH(G$10,I$5:Q$5,0))),I143,INDEX(I143:Q143,,MATCH(G$10,I$5:Q$5,0)))</f>
        <v>Acquisition</v>
      </c>
      <c r="H143" s="18"/>
      <c r="I143" s="34" t="s">
        <v>1200</v>
      </c>
      <c r="J143" s="34"/>
      <c r="K143" s="34"/>
      <c r="L143" s="34"/>
      <c r="M143" s="34"/>
      <c r="N143" s="34"/>
      <c r="O143" s="34"/>
      <c r="P143" s="34"/>
      <c r="Q143" s="6"/>
    </row>
    <row r="144" spans="2:18">
      <c r="B144" s="14"/>
      <c r="E144" s="8"/>
      <c r="G144" s="17"/>
      <c r="I144" s="274"/>
      <c r="J144" s="6"/>
      <c r="K144" s="6"/>
      <c r="L144" s="6"/>
      <c r="M144" s="6"/>
      <c r="N144" s="6"/>
      <c r="O144" s="6"/>
      <c r="P144" s="6"/>
      <c r="Q144" s="6"/>
    </row>
    <row r="145" spans="2:17">
      <c r="B145" s="14"/>
      <c r="E145" s="8"/>
      <c r="G145" s="17"/>
      <c r="I145" s="274"/>
      <c r="J145" s="6"/>
      <c r="K145" s="6"/>
      <c r="L145" s="6"/>
      <c r="M145" s="6"/>
      <c r="N145" s="6"/>
      <c r="O145" s="6"/>
      <c r="P145" s="6"/>
      <c r="Q145" s="6"/>
    </row>
    <row r="146" spans="2:17">
      <c r="B146" s="14"/>
      <c r="C146" s="5" t="s">
        <v>58</v>
      </c>
      <c r="D146" s="4"/>
      <c r="E146" s="7"/>
      <c r="F146" s="4"/>
      <c r="G146" s="10"/>
      <c r="H146" s="4"/>
      <c r="I146" s="31"/>
      <c r="J146" s="31"/>
      <c r="K146" s="31"/>
      <c r="L146" s="31"/>
      <c r="M146" s="31"/>
      <c r="N146" s="31"/>
      <c r="O146" s="31"/>
      <c r="P146" s="31"/>
      <c r="Q146" s="31"/>
    </row>
    <row r="147" spans="2:17">
      <c r="B147" s="14"/>
      <c r="E147" s="8"/>
      <c r="G147" s="12"/>
      <c r="I147" s="6"/>
      <c r="J147" s="6"/>
      <c r="K147" s="6"/>
      <c r="L147" s="6"/>
      <c r="M147" s="6"/>
      <c r="N147" s="6"/>
      <c r="O147" s="6"/>
      <c r="P147" s="6"/>
      <c r="Q147" s="6"/>
    </row>
    <row r="148" spans="2:17">
      <c r="B148" s="14"/>
      <c r="D148" t="s">
        <v>286</v>
      </c>
      <c r="E148" s="8" t="s">
        <v>50</v>
      </c>
      <c r="G148" s="12" t="str" cm="1">
        <f t="array" ref="G148">IF(ISBLANK(INDEX(I148:Q148,,MATCH(G$10,I$5:Q$5,0))),I148,INDEX(I148:Q148,,MATCH(G$10,I$5:Q$5,0)))</f>
        <v>Annually</v>
      </c>
      <c r="I148" s="29" t="s">
        <v>287</v>
      </c>
      <c r="J148" s="29"/>
      <c r="K148" s="29"/>
      <c r="L148" s="29"/>
      <c r="M148" s="29"/>
      <c r="N148" s="29"/>
      <c r="O148" s="29"/>
      <c r="P148" s="29"/>
      <c r="Q148" s="6"/>
    </row>
    <row r="149" spans="2:17">
      <c r="B149" s="14"/>
      <c r="D149" t="s">
        <v>284</v>
      </c>
      <c r="E149" s="8" t="s">
        <v>11</v>
      </c>
      <c r="G149" s="12" cm="1">
        <f t="array" ref="G149">IF(ISBLANK(INDEX(I149:Q149,,MATCH(G$10,I$5:Q$5,0))),I149,INDEX(I149:Q149,,MATCH(G$10,I$5:Q$5,0)))</f>
        <v>1</v>
      </c>
      <c r="I149" s="29">
        <v>1</v>
      </c>
      <c r="J149" s="29"/>
      <c r="K149" s="29"/>
      <c r="L149" s="29"/>
      <c r="M149" s="29"/>
      <c r="N149" s="29"/>
      <c r="O149" s="29"/>
      <c r="P149" s="29"/>
      <c r="Q149" s="6"/>
    </row>
    <row r="150" spans="2:17">
      <c r="B150" s="14"/>
      <c r="E150" s="8"/>
      <c r="G150" s="12"/>
      <c r="I150" s="6"/>
      <c r="J150" s="6"/>
      <c r="K150" s="6"/>
      <c r="L150" s="6"/>
      <c r="M150" s="6"/>
      <c r="N150" s="6"/>
      <c r="O150" s="6"/>
      <c r="P150" s="6"/>
      <c r="Q150" s="6"/>
    </row>
    <row r="151" spans="2:17">
      <c r="B151" s="14"/>
      <c r="C151" s="30" t="s">
        <v>155</v>
      </c>
      <c r="E151" s="8"/>
      <c r="G151" s="12"/>
      <c r="I151" s="6"/>
      <c r="J151" s="6"/>
      <c r="K151" s="6"/>
      <c r="L151" s="6"/>
      <c r="M151" s="6"/>
      <c r="N151" s="6"/>
      <c r="O151" s="6"/>
      <c r="P151" s="6"/>
      <c r="Q151" s="6"/>
    </row>
    <row r="152" spans="2:17">
      <c r="B152" s="14"/>
      <c r="D152" t="s">
        <v>91</v>
      </c>
      <c r="E152" s="8" t="s">
        <v>50</v>
      </c>
      <c r="G152" s="17" t="str" cm="1">
        <f t="array" ref="G152">IF(ISBLANK(INDEX(I152:Q152,,MATCH(G$10,I$5:Q$5,0))),I152,INDEX(I152:Q152,,MATCH(G$10,I$5:Q$5,0)))</f>
        <v>Not inflated</v>
      </c>
      <c r="I152" s="29" t="s">
        <v>161</v>
      </c>
      <c r="J152" s="29"/>
      <c r="K152" s="29"/>
      <c r="L152" s="29"/>
      <c r="M152" s="29"/>
      <c r="N152" s="29"/>
      <c r="O152" s="29"/>
      <c r="P152" s="29"/>
      <c r="Q152" s="6"/>
    </row>
    <row r="153" spans="2:17">
      <c r="B153" s="14"/>
      <c r="D153" t="s">
        <v>987</v>
      </c>
      <c r="E153" s="8" t="s">
        <v>50</v>
      </c>
      <c r="G153" s="17" t="str" cm="1">
        <f t="array" ref="G153">IF(ISBLANK(INDEX(I153:Q153,,MATCH(G$10,I$5:Q$5,0))),I153,INDEX(I153:Q153,,MATCH(G$10,I$5:Q$5,0)))</f>
        <v>Constant inflation</v>
      </c>
      <c r="I153" s="408" t="str">
        <f>Summary!$H$24</f>
        <v>Constant inflation</v>
      </c>
      <c r="J153" s="29"/>
      <c r="K153" s="29"/>
      <c r="L153" s="29"/>
      <c r="M153" s="29"/>
      <c r="N153" s="29"/>
      <c r="O153" s="29"/>
      <c r="P153" s="29"/>
      <c r="Q153" s="6"/>
    </row>
    <row r="154" spans="2:17">
      <c r="B154" s="14"/>
      <c r="D154" t="s">
        <v>88</v>
      </c>
      <c r="E154" s="8" t="s">
        <v>50</v>
      </c>
      <c r="G154" s="17" t="str" cm="1">
        <f t="array" ref="G154">IF(ISBLANK(INDEX(I154:Q154,,MATCH(G$10,I$5:Q$5,0))),I154,INDEX(I154:Q154,,MATCH(G$10,I$5:Q$5,0)))</f>
        <v>Constant inflation</v>
      </c>
      <c r="I154" s="408" t="str">
        <f>Summary!$H$24</f>
        <v>Constant inflation</v>
      </c>
      <c r="J154" s="29"/>
      <c r="K154" s="29"/>
      <c r="L154" s="29"/>
      <c r="M154" s="29"/>
      <c r="N154" s="29"/>
      <c r="O154" s="29"/>
      <c r="P154" s="29"/>
      <c r="Q154" s="6"/>
    </row>
    <row r="155" spans="2:17">
      <c r="B155" s="14"/>
      <c r="D155" t="s">
        <v>667</v>
      </c>
      <c r="E155" s="8" t="s">
        <v>50</v>
      </c>
      <c r="G155" s="17" t="str" cm="1">
        <f t="array" ref="G155">IF(ISBLANK(INDEX(I155:Q155,,MATCH(G$10,I$5:Q$5,0))),I155,INDEX(I155:Q155,,MATCH(G$10,I$5:Q$5,0)))</f>
        <v>NBP (Q1 2026)</v>
      </c>
      <c r="I155" s="29" t="s">
        <v>1230</v>
      </c>
      <c r="J155" s="29"/>
      <c r="K155" s="29"/>
      <c r="L155" s="29"/>
      <c r="M155" s="29"/>
      <c r="N155" s="29"/>
      <c r="O155" s="29"/>
      <c r="P155" s="29"/>
      <c r="Q155" s="6"/>
    </row>
    <row r="156" spans="2:17">
      <c r="B156" s="14"/>
      <c r="D156" t="s">
        <v>668</v>
      </c>
      <c r="E156" s="8" t="s">
        <v>50</v>
      </c>
      <c r="G156" s="17" t="str" cm="1">
        <f t="array" ref="G156">IF(ISBLANK(INDEX(I156:Q156,,MATCH(G$10,I$5:Q$5,0))),I156,INDEX(I156:Q156,,MATCH(G$10,I$5:Q$5,0)))</f>
        <v>NBP (Q1 2026)</v>
      </c>
      <c r="I156" s="29" t="s">
        <v>1230</v>
      </c>
      <c r="J156" s="29"/>
      <c r="K156" s="29"/>
      <c r="L156" s="29"/>
      <c r="M156" s="29"/>
      <c r="N156" s="29"/>
      <c r="O156" s="29"/>
      <c r="P156" s="29"/>
      <c r="Q156" s="6"/>
    </row>
    <row r="157" spans="2:17">
      <c r="B157" s="14"/>
      <c r="D157" t="s">
        <v>323</v>
      </c>
      <c r="E157" s="8" t="s">
        <v>50</v>
      </c>
      <c r="G157" s="17" t="str" cm="1">
        <f t="array" ref="G157">IF(ISBLANK(INDEX(I157:Q157,,MATCH(G$10,I$5:Q$5,0))),I157,INDEX(I157:Q157,,MATCH(G$10,I$5:Q$5,0)))</f>
        <v>NBP (Q1 2026)</v>
      </c>
      <c r="I157" s="29" t="s">
        <v>1230</v>
      </c>
      <c r="J157" s="29"/>
      <c r="K157" s="29"/>
      <c r="L157" s="29"/>
      <c r="M157" s="29"/>
      <c r="N157" s="29"/>
      <c r="O157" s="29"/>
      <c r="P157" s="29"/>
      <c r="Q157" s="6"/>
    </row>
    <row r="158" spans="2:17">
      <c r="B158" s="14"/>
      <c r="D158" t="s">
        <v>785</v>
      </c>
      <c r="E158" s="8" t="s">
        <v>50</v>
      </c>
      <c r="G158" s="17" t="str" cm="1">
        <f t="array" ref="G158">IF(ISBLANK(INDEX(I158:Q158,,MATCH(G$10,I$5:Q$5,0))),I158,INDEX(I158:Q158,,MATCH(G$10,I$5:Q$5,0)))</f>
        <v>Not inflated</v>
      </c>
      <c r="I158" s="407" t="s">
        <v>161</v>
      </c>
      <c r="J158" s="29"/>
      <c r="K158" s="29"/>
      <c r="L158" s="29"/>
      <c r="M158" s="29"/>
      <c r="N158" s="29"/>
      <c r="O158" s="29"/>
      <c r="P158" s="29"/>
      <c r="Q158" s="6"/>
    </row>
    <row r="159" spans="2:17">
      <c r="B159" s="14"/>
      <c r="D159" t="s">
        <v>205</v>
      </c>
      <c r="E159" s="8" t="s">
        <v>50</v>
      </c>
      <c r="G159" s="17" t="str" cm="1">
        <f t="array" ref="G159">IF(ISBLANK(INDEX(I159:Q159,,MATCH(G$10,I$5:Q$5,0))),I159,INDEX(I159:Q159,,MATCH(G$10,I$5:Q$5,0)))</f>
        <v>NBP (Q1 2026)</v>
      </c>
      <c r="I159" s="29" t="s">
        <v>1230</v>
      </c>
      <c r="J159" s="29"/>
      <c r="K159" s="29"/>
      <c r="L159" s="29"/>
      <c r="M159" s="29"/>
      <c r="N159" s="29"/>
      <c r="O159" s="29"/>
      <c r="P159" s="29"/>
      <c r="Q159" s="6"/>
    </row>
    <row r="160" spans="2:17">
      <c r="B160" s="14"/>
      <c r="D160" t="s">
        <v>803</v>
      </c>
      <c r="E160" s="8" t="s">
        <v>50</v>
      </c>
      <c r="G160" s="17" t="str" cm="1">
        <f t="array" ref="G160">IF(ISBLANK(INDEX(I160:Q160,,MATCH(G$10,I$5:Q$5,0))),I160,INDEX(I160:Q160,,MATCH(G$10,I$5:Q$5,0)))</f>
        <v>NBP (Q1 2026)</v>
      </c>
      <c r="I160" s="29" t="s">
        <v>1230</v>
      </c>
      <c r="J160" s="29"/>
      <c r="K160" s="29"/>
      <c r="L160" s="29"/>
      <c r="M160" s="29"/>
      <c r="N160" s="29"/>
      <c r="O160" s="29"/>
      <c r="P160" s="29"/>
      <c r="Q160" s="6"/>
    </row>
    <row r="161" spans="2:17">
      <c r="B161" s="14"/>
      <c r="D161" t="s">
        <v>746</v>
      </c>
      <c r="E161" s="8" t="s">
        <v>50</v>
      </c>
      <c r="G161" s="17" t="str" cm="1">
        <f t="array" ref="G161">IF(ISBLANK(INDEX(I161:Q161,,MATCH(G$10,I$5:Q$5,0))),I161,INDEX(I161:Q161,,MATCH(G$10,I$5:Q$5,0)))</f>
        <v>Not inflated</v>
      </c>
      <c r="I161" s="29" t="s">
        <v>161</v>
      </c>
      <c r="J161" s="29"/>
      <c r="K161" s="29"/>
      <c r="L161" s="29"/>
      <c r="M161" s="29"/>
      <c r="N161" s="29"/>
      <c r="O161" s="29"/>
      <c r="P161" s="29"/>
      <c r="Q161" s="6"/>
    </row>
    <row r="162" spans="2:17">
      <c r="B162" s="14"/>
      <c r="D162" t="s">
        <v>750</v>
      </c>
      <c r="E162" s="8" t="s">
        <v>50</v>
      </c>
      <c r="G162" s="17" t="str" cm="1">
        <f t="array" ref="G162">IF(ISBLANK(INDEX(I162:Q162,,MATCH(G$10,I$5:Q$5,0))),I162,INDEX(I162:Q162,,MATCH(G$10,I$5:Q$5,0)))</f>
        <v>NBP (Q1 2026)</v>
      </c>
      <c r="I162" s="29" t="s">
        <v>1230</v>
      </c>
      <c r="J162" s="29"/>
      <c r="K162" s="29"/>
      <c r="L162" s="29"/>
      <c r="M162" s="29"/>
      <c r="N162" s="29"/>
      <c r="O162" s="29"/>
      <c r="P162" s="29"/>
      <c r="Q162" s="6"/>
    </row>
    <row r="163" spans="2:17">
      <c r="B163" s="14"/>
      <c r="D163" t="s">
        <v>171</v>
      </c>
      <c r="E163" s="8" t="s">
        <v>50</v>
      </c>
      <c r="G163" s="17" t="str" cm="1">
        <f t="array" ref="G163">IF(ISBLANK(INDEX(I163:Q163,,MATCH(G$10,I$5:Q$5,0))),I163,INDEX(I163:Q163,,MATCH(G$10,I$5:Q$5,0)))</f>
        <v>Not inflated</v>
      </c>
      <c r="I163" s="29" t="s">
        <v>161</v>
      </c>
      <c r="J163" s="29"/>
      <c r="K163" s="29"/>
      <c r="L163" s="29"/>
      <c r="M163" s="29"/>
      <c r="N163" s="29"/>
      <c r="O163" s="29"/>
      <c r="P163" s="29"/>
      <c r="Q163" s="6"/>
    </row>
    <row r="164" spans="2:17">
      <c r="B164" s="14"/>
      <c r="D164" t="s">
        <v>749</v>
      </c>
      <c r="E164" s="8" t="s">
        <v>50</v>
      </c>
      <c r="G164" s="17" t="str" cm="1">
        <f t="array" ref="G164">IF(ISBLANK(INDEX(I164:Q164,,MATCH(G$10,I$5:Q$5,0))),I164,INDEX(I164:Q164,,MATCH(G$10,I$5:Q$5,0)))</f>
        <v>Not inflated</v>
      </c>
      <c r="I164" s="29" t="s">
        <v>161</v>
      </c>
      <c r="J164" s="29"/>
      <c r="K164" s="29"/>
      <c r="L164" s="29"/>
      <c r="M164" s="29"/>
      <c r="N164" s="29"/>
      <c r="O164" s="29"/>
      <c r="P164" s="29"/>
      <c r="Q164" s="6"/>
    </row>
    <row r="165" spans="2:17">
      <c r="B165" s="14"/>
      <c r="D165" t="s">
        <v>192</v>
      </c>
      <c r="E165" s="8" t="s">
        <v>50</v>
      </c>
      <c r="G165" s="17" t="str" cm="1">
        <f t="array" ref="G165">IF(ISBLANK(INDEX(I165:Q165,,MATCH(G$10,I$5:Q$5,0))),I165,INDEX(I165:Q165,,MATCH(G$10,I$5:Q$5,0)))</f>
        <v>NBP (Q1 2026)</v>
      </c>
      <c r="I165" s="29" t="s">
        <v>1230</v>
      </c>
      <c r="J165" s="29"/>
      <c r="K165" s="29"/>
      <c r="L165" s="29"/>
      <c r="M165" s="29"/>
      <c r="N165" s="29"/>
      <c r="O165" s="29"/>
      <c r="P165" s="29"/>
      <c r="Q165" s="6"/>
    </row>
    <row r="166" spans="2:17">
      <c r="B166" s="14"/>
      <c r="D166" t="s">
        <v>704</v>
      </c>
      <c r="E166" s="8" t="s">
        <v>50</v>
      </c>
      <c r="G166" s="17" t="str" cm="1">
        <f t="array" ref="G166">IF(ISBLANK(INDEX(I166:Q166,,MATCH(G$10,I$5:Q$5,0))),I166,INDEX(I166:Q166,,MATCH(G$10,I$5:Q$5,0)))</f>
        <v>NBP (Q1 2026)</v>
      </c>
      <c r="I166" s="29" t="s">
        <v>1230</v>
      </c>
      <c r="J166" s="29"/>
      <c r="K166" s="29"/>
      <c r="L166" s="29"/>
      <c r="M166" s="29"/>
      <c r="N166" s="29"/>
      <c r="O166" s="29"/>
      <c r="P166" s="29"/>
      <c r="Q166" s="6"/>
    </row>
    <row r="167" spans="2:17">
      <c r="B167" s="14"/>
      <c r="D167" t="s">
        <v>751</v>
      </c>
      <c r="E167" s="8" t="s">
        <v>50</v>
      </c>
      <c r="G167" s="17" t="str" cm="1">
        <f t="array" ref="G167">IF(ISBLANK(INDEX(I167:Q167,,MATCH(G$10,I$5:Q$5,0))),I167,INDEX(I167:Q167,,MATCH(G$10,I$5:Q$5,0)))</f>
        <v>NBP (Q1 2026)</v>
      </c>
      <c r="I167" s="29" t="s">
        <v>1230</v>
      </c>
      <c r="J167" s="29"/>
      <c r="K167" s="29"/>
      <c r="L167" s="29"/>
      <c r="M167" s="29"/>
      <c r="N167" s="29"/>
      <c r="O167" s="29"/>
      <c r="P167" s="29"/>
      <c r="Q167" s="6"/>
    </row>
    <row r="168" spans="2:17">
      <c r="B168" s="14"/>
      <c r="D168" t="s">
        <v>752</v>
      </c>
      <c r="E168" s="8" t="s">
        <v>50</v>
      </c>
      <c r="G168" s="17" t="str" cm="1">
        <f t="array" ref="G168">IF(ISBLANK(INDEX(I168:Q168,,MATCH(G$10,I$5:Q$5,0))),I168,INDEX(I168:Q168,,MATCH(G$10,I$5:Q$5,0)))</f>
        <v>NBP (Q1 2026)</v>
      </c>
      <c r="I168" s="29" t="s">
        <v>1230</v>
      </c>
      <c r="J168" s="29"/>
      <c r="K168" s="29"/>
      <c r="L168" s="29"/>
      <c r="M168" s="29"/>
      <c r="N168" s="29"/>
      <c r="O168" s="29"/>
      <c r="P168" s="29"/>
      <c r="Q168" s="6"/>
    </row>
    <row r="169" spans="2:17">
      <c r="B169" s="14"/>
      <c r="D169" t="s">
        <v>190</v>
      </c>
      <c r="E169" s="8" t="s">
        <v>50</v>
      </c>
      <c r="G169" s="17" t="str" cm="1">
        <f t="array" ref="G169">IF(ISBLANK(INDEX(I169:Q169,,MATCH(G$10,I$5:Q$5,0))),I169,INDEX(I169:Q169,,MATCH(G$10,I$5:Q$5,0)))</f>
        <v>NBP (Q1 2026)</v>
      </c>
      <c r="I169" s="29" t="s">
        <v>1230</v>
      </c>
      <c r="J169" s="29"/>
      <c r="K169" s="29"/>
      <c r="L169" s="29"/>
      <c r="M169" s="29"/>
      <c r="N169" s="29"/>
      <c r="O169" s="29"/>
      <c r="P169" s="29"/>
      <c r="Q169" s="6"/>
    </row>
    <row r="170" spans="2:17">
      <c r="B170" s="14"/>
      <c r="D170" t="s">
        <v>191</v>
      </c>
      <c r="E170" s="8" t="s">
        <v>50</v>
      </c>
      <c r="G170" s="17" t="str" cm="1">
        <f t="array" ref="G170">IF(ISBLANK(INDEX(I170:Q170,,MATCH(G$10,I$5:Q$5,0))),I170,INDEX(I170:Q170,,MATCH(G$10,I$5:Q$5,0)))</f>
        <v>NBP (Q1 2026)</v>
      </c>
      <c r="I170" s="29" t="s">
        <v>1230</v>
      </c>
      <c r="J170" s="29"/>
      <c r="K170" s="29"/>
      <c r="L170" s="29"/>
      <c r="M170" s="29"/>
      <c r="N170" s="29"/>
      <c r="O170" s="29"/>
      <c r="P170" s="29"/>
      <c r="Q170" s="6"/>
    </row>
    <row r="171" spans="2:17">
      <c r="B171" s="14"/>
      <c r="D171" t="s">
        <v>753</v>
      </c>
      <c r="E171" s="8" t="s">
        <v>50</v>
      </c>
      <c r="G171" s="17" t="str" cm="1">
        <f t="array" ref="G171">IF(ISBLANK(INDEX(I171:Q171,,MATCH(G$10,I$5:Q$5,0))),I171,INDEX(I171:Q171,,MATCH(G$10,I$5:Q$5,0)))</f>
        <v>NBP (Q1 2026)</v>
      </c>
      <c r="I171" s="29" t="s">
        <v>1230</v>
      </c>
      <c r="J171" s="29"/>
      <c r="K171" s="29"/>
      <c r="L171" s="29"/>
      <c r="M171" s="29"/>
      <c r="N171" s="29"/>
      <c r="O171" s="29"/>
      <c r="P171" s="29"/>
      <c r="Q171" s="6"/>
    </row>
    <row r="172" spans="2:17">
      <c r="B172" s="14"/>
      <c r="D172" t="s">
        <v>704</v>
      </c>
      <c r="E172" s="8" t="s">
        <v>50</v>
      </c>
      <c r="G172" s="17" t="str" cm="1">
        <f t="array" ref="G172">IF(ISBLANK(INDEX(I172:Q172,,MATCH(G$10,I$5:Q$5,0))),I172,INDEX(I172:Q172,,MATCH(G$10,I$5:Q$5,0)))</f>
        <v>Not inflated</v>
      </c>
      <c r="I172" s="29" t="s">
        <v>161</v>
      </c>
      <c r="J172" s="29"/>
      <c r="K172" s="29"/>
      <c r="L172" s="29"/>
      <c r="M172" s="29"/>
      <c r="N172" s="29"/>
      <c r="O172" s="29"/>
      <c r="P172" s="29"/>
      <c r="Q172" s="6"/>
    </row>
    <row r="173" spans="2:17">
      <c r="B173" s="14"/>
      <c r="D173" t="s">
        <v>704</v>
      </c>
      <c r="E173" s="8" t="s">
        <v>50</v>
      </c>
      <c r="G173" s="17" t="str" cm="1">
        <f t="array" ref="G173">IF(ISBLANK(INDEX(I173:Q173,,MATCH(G$10,I$5:Q$5,0))),I173,INDEX(I173:Q173,,MATCH(G$10,I$5:Q$5,0)))</f>
        <v>Not inflated</v>
      </c>
      <c r="I173" s="29" t="s">
        <v>161</v>
      </c>
      <c r="J173" s="29"/>
      <c r="K173" s="29"/>
      <c r="L173" s="29"/>
      <c r="M173" s="29"/>
      <c r="N173" s="29"/>
      <c r="O173" s="29"/>
      <c r="P173" s="29"/>
      <c r="Q173" s="6"/>
    </row>
    <row r="174" spans="2:17">
      <c r="B174" s="14"/>
      <c r="E174" s="8"/>
      <c r="G174" s="12"/>
      <c r="I174" s="6"/>
      <c r="J174" s="6"/>
      <c r="K174" s="6"/>
      <c r="L174" s="6"/>
      <c r="M174" s="6"/>
      <c r="N174" s="6"/>
      <c r="O174" s="6"/>
      <c r="P174" s="6"/>
      <c r="Q174" s="6"/>
    </row>
    <row r="175" spans="2:17">
      <c r="B175" s="14"/>
      <c r="C175" s="30" t="s">
        <v>156</v>
      </c>
      <c r="E175" s="8"/>
      <c r="G175" s="12"/>
      <c r="I175" s="6"/>
      <c r="J175" s="6"/>
      <c r="K175" s="6"/>
      <c r="L175" s="6"/>
      <c r="M175" s="6"/>
      <c r="N175" s="6"/>
      <c r="O175" s="6"/>
      <c r="P175" s="6"/>
      <c r="Q175" s="6"/>
    </row>
    <row r="176" spans="2:17">
      <c r="B176" s="14"/>
      <c r="D176" t="str">
        <f>D152</f>
        <v>PPA</v>
      </c>
      <c r="E176" s="8" t="s">
        <v>157</v>
      </c>
      <c r="G176" s="12" cm="1">
        <f t="array" ref="G176">IF(ISBLANK(INDEX(I176:Q176,,MATCH(G$10,I$5:Q$5,0))),I176,INDEX(I176:Q176,,MATCH(G$10,I$5:Q$5,0)))</f>
        <v>2025</v>
      </c>
      <c r="I176" s="29">
        <v>2025</v>
      </c>
      <c r="J176" s="29"/>
      <c r="K176" s="29"/>
      <c r="L176" s="29"/>
      <c r="M176" s="29"/>
      <c r="N176" s="29"/>
      <c r="O176" s="29"/>
      <c r="P176" s="29"/>
      <c r="Q176" s="6"/>
    </row>
    <row r="177" spans="2:17">
      <c r="B177" s="14"/>
      <c r="D177" t="s">
        <v>987</v>
      </c>
      <c r="E177" s="8" t="s">
        <v>157</v>
      </c>
      <c r="G177" s="12" cm="1">
        <f t="array" ref="G177">IF(ISBLANK(INDEX(I177:Q177,,MATCH(G$10,I$5:Q$5,0))),I177,INDEX(I177:Q177,,MATCH(G$10,I$5:Q$5,0)))</f>
        <v>2024</v>
      </c>
      <c r="I177" s="408">
        <f>I178</f>
        <v>2024</v>
      </c>
      <c r="J177" s="29"/>
      <c r="K177" s="29"/>
      <c r="L177" s="29"/>
      <c r="M177" s="29"/>
      <c r="N177" s="29"/>
      <c r="O177" s="29"/>
      <c r="P177" s="29"/>
      <c r="Q177" s="6"/>
    </row>
    <row r="178" spans="2:17">
      <c r="B178" s="14"/>
      <c r="D178" t="str">
        <f t="shared" ref="D178:D197" si="3">D154</f>
        <v>Merchant</v>
      </c>
      <c r="E178" s="8" t="s">
        <v>157</v>
      </c>
      <c r="G178" s="12" cm="1">
        <f t="array" ref="G178">IF(ISBLANK(INDEX(I178:Q178,,MATCH(G$10,I$5:Q$5,0))),I178,INDEX(I178:Q178,,MATCH(G$10,I$5:Q$5,0)))</f>
        <v>2024</v>
      </c>
      <c r="I178" s="408">
        <f>YEAR(INDEX('Time-based'!$F$122:$F$139,MATCH(I204,'Time-based'!$D$122:$D$139,0)))</f>
        <v>2024</v>
      </c>
      <c r="J178" s="29"/>
      <c r="K178" s="29"/>
      <c r="L178" s="29"/>
      <c r="M178" s="29"/>
      <c r="N178" s="29"/>
      <c r="O178" s="29"/>
      <c r="P178" s="29"/>
      <c r="Q178" s="6"/>
    </row>
    <row r="179" spans="2:17">
      <c r="B179" s="14"/>
      <c r="D179" t="str">
        <f t="shared" si="3"/>
        <v>GoOs - Merchant</v>
      </c>
      <c r="E179" s="8" t="s">
        <v>157</v>
      </c>
      <c r="G179" s="12" cm="1">
        <f t="array" ref="G179">IF(ISBLANK(INDEX(I179:Q179,,MATCH(G$10,I$5:Q$5,0))),I179,INDEX(I179:Q179,,MATCH(G$10,I$5:Q$5,0)))</f>
        <v>2025</v>
      </c>
      <c r="I179" s="29">
        <v>2025</v>
      </c>
      <c r="J179" s="29"/>
      <c r="K179" s="29"/>
      <c r="L179" s="29"/>
      <c r="M179" s="29"/>
      <c r="N179" s="29"/>
      <c r="O179" s="29"/>
      <c r="P179" s="29"/>
      <c r="Q179" s="6"/>
    </row>
    <row r="180" spans="2:17">
      <c r="B180" s="14"/>
      <c r="D180" t="str">
        <f t="shared" si="3"/>
        <v>GoOs - Contracted</v>
      </c>
      <c r="E180" s="8" t="s">
        <v>157</v>
      </c>
      <c r="G180" s="12" cm="1">
        <f t="array" ref="G180">IF(ISBLANK(INDEX(I180:Q180,,MATCH(G$10,I$5:Q$5,0))),I180,INDEX(I180:Q180,,MATCH(G$10,I$5:Q$5,0)))</f>
        <v>2025</v>
      </c>
      <c r="I180" s="29">
        <v>2025</v>
      </c>
      <c r="J180" s="29"/>
      <c r="K180" s="29"/>
      <c r="L180" s="29"/>
      <c r="M180" s="29"/>
      <c r="N180" s="29"/>
      <c r="O180" s="29"/>
      <c r="P180" s="29"/>
      <c r="Q180" s="6"/>
    </row>
    <row r="181" spans="2:17">
      <c r="B181" s="14"/>
      <c r="D181" t="str">
        <f t="shared" si="3"/>
        <v>O&amp;M</v>
      </c>
      <c r="E181" s="8" t="s">
        <v>157</v>
      </c>
      <c r="G181" s="12" cm="1">
        <f t="array" ref="G181">IF(ISBLANK(INDEX(I181:Q181,,MATCH(G$10,I$5:Q$5,0))),I181,INDEX(I181:Q181,,MATCH(G$10,I$5:Q$5,0)))</f>
        <v>2025</v>
      </c>
      <c r="I181" s="407">
        <v>2025</v>
      </c>
      <c r="J181" s="29"/>
      <c r="K181" s="29"/>
      <c r="L181" s="29"/>
      <c r="M181" s="29"/>
      <c r="N181" s="29"/>
      <c r="O181" s="29"/>
      <c r="P181" s="29"/>
      <c r="Q181" s="6"/>
    </row>
    <row r="182" spans="2:17">
      <c r="B182" s="14"/>
      <c r="D182" t="str">
        <f t="shared" si="3"/>
        <v>Interim O&amp;M</v>
      </c>
      <c r="E182" s="8" t="s">
        <v>157</v>
      </c>
      <c r="G182" s="12" cm="1">
        <f t="array" ref="G182">IF(ISBLANK(INDEX(I182:Q182,,MATCH(G$10,I$5:Q$5,0))),I182,INDEX(I182:Q182,,MATCH(G$10,I$5:Q$5,0)))</f>
        <v>2025</v>
      </c>
      <c r="I182" s="407">
        <v>2025</v>
      </c>
      <c r="J182" s="29"/>
      <c r="K182" s="29"/>
      <c r="L182" s="29"/>
      <c r="M182" s="29"/>
      <c r="N182" s="29"/>
      <c r="O182" s="29"/>
      <c r="P182" s="29"/>
      <c r="Q182" s="6"/>
    </row>
    <row r="183" spans="2:17">
      <c r="B183" s="14"/>
      <c r="D183" t="str">
        <f t="shared" si="3"/>
        <v>Land Leases</v>
      </c>
      <c r="E183" s="8" t="s">
        <v>157</v>
      </c>
      <c r="G183" s="12" cm="1">
        <f t="array" ref="G183">IF(ISBLANK(INDEX(I183:Q183,,MATCH(G$10,I$5:Q$5,0))),I183,INDEX(I183:Q183,,MATCH(G$10,I$5:Q$5,0)))</f>
        <v>2024</v>
      </c>
      <c r="I183" s="407">
        <v>2024</v>
      </c>
      <c r="J183" s="29"/>
      <c r="K183" s="29"/>
      <c r="L183" s="29"/>
      <c r="M183" s="29"/>
      <c r="N183" s="29"/>
      <c r="O183" s="29"/>
      <c r="P183" s="29"/>
      <c r="Q183" s="6"/>
    </row>
    <row r="184" spans="2:17">
      <c r="B184" s="14"/>
      <c r="D184" t="str">
        <f t="shared" si="3"/>
        <v>Land easements</v>
      </c>
      <c r="E184" s="8" t="s">
        <v>157</v>
      </c>
      <c r="G184" s="12" cm="1">
        <f t="array" ref="G184">IF(ISBLANK(INDEX(I184:Q184,,MATCH(G$10,I$5:Q$5,0))),I184,INDEX(I184:Q184,,MATCH(G$10,I$5:Q$5,0)))</f>
        <v>2024</v>
      </c>
      <c r="I184" s="407">
        <v>2024</v>
      </c>
      <c r="J184" s="29"/>
      <c r="K184" s="29"/>
      <c r="L184" s="29"/>
      <c r="M184" s="29"/>
      <c r="N184" s="29"/>
      <c r="O184" s="29"/>
      <c r="P184" s="29"/>
      <c r="Q184" s="6"/>
    </row>
    <row r="185" spans="2:17">
      <c r="B185" s="14"/>
      <c r="D185" t="str">
        <f t="shared" si="3"/>
        <v>Land exclusions</v>
      </c>
      <c r="E185" s="8" t="s">
        <v>157</v>
      </c>
      <c r="G185" s="12" cm="1">
        <f t="array" ref="G185">IF(ISBLANK(INDEX(I185:Q185,,MATCH(G$10,I$5:Q$5,0))),I185,INDEX(I185:Q185,,MATCH(G$10,I$5:Q$5,0)))</f>
        <v>2025</v>
      </c>
      <c r="I185" s="407">
        <v>2025</v>
      </c>
      <c r="J185" s="29"/>
      <c r="K185" s="29"/>
      <c r="L185" s="29"/>
      <c r="M185" s="29"/>
      <c r="N185" s="29"/>
      <c r="O185" s="29"/>
      <c r="P185" s="29"/>
      <c r="Q185" s="6"/>
    </row>
    <row r="186" spans="2:17">
      <c r="B186" s="14"/>
      <c r="D186" t="str">
        <f t="shared" si="3"/>
        <v>Environmental monitoring</v>
      </c>
      <c r="E186" s="8" t="s">
        <v>157</v>
      </c>
      <c r="G186" s="12" cm="1">
        <f t="array" ref="G186">IF(ISBLANK(INDEX(I186:Q186,,MATCH(G$10,I$5:Q$5,0))),I186,INDEX(I186:Q186,,MATCH(G$10,I$5:Q$5,0)))</f>
        <v>2025</v>
      </c>
      <c r="I186" s="29">
        <v>2025</v>
      </c>
      <c r="J186" s="29"/>
      <c r="K186" s="29"/>
      <c r="L186" s="29"/>
      <c r="M186" s="29"/>
      <c r="N186" s="29"/>
      <c r="O186" s="29"/>
      <c r="P186" s="29"/>
      <c r="Q186" s="6"/>
    </row>
    <row r="187" spans="2:17">
      <c r="B187" s="14"/>
      <c r="D187" t="str">
        <f t="shared" si="3"/>
        <v>Balancing</v>
      </c>
      <c r="E187" s="8" t="s">
        <v>157</v>
      </c>
      <c r="G187" s="12" cm="1">
        <f t="array" ref="G187">IF(ISBLANK(INDEX(I187:Q187,,MATCH(G$10,I$5:Q$5,0))),I187,INDEX(I187:Q187,,MATCH(G$10,I$5:Q$5,0)))</f>
        <v>2025</v>
      </c>
      <c r="I187" s="29">
        <v>2025</v>
      </c>
      <c r="J187" s="29"/>
      <c r="K187" s="29"/>
      <c r="L187" s="29"/>
      <c r="M187" s="29"/>
      <c r="N187" s="29"/>
      <c r="O187" s="29"/>
      <c r="P187" s="29"/>
      <c r="Q187" s="6"/>
    </row>
    <row r="188" spans="2:17">
      <c r="B188" s="14"/>
      <c r="D188" t="str">
        <f t="shared" si="3"/>
        <v>Generation license</v>
      </c>
      <c r="E188" s="8" t="s">
        <v>157</v>
      </c>
      <c r="G188" s="12" cm="1">
        <f t="array" ref="G188">IF(ISBLANK(INDEX(I188:Q188,,MATCH(G$10,I$5:Q$5,0))),I188,INDEX(I188:Q188,,MATCH(G$10,I$5:Q$5,0)))</f>
        <v>2025</v>
      </c>
      <c r="I188" s="29">
        <v>2025</v>
      </c>
      <c r="J188" s="29"/>
      <c r="K188" s="29"/>
      <c r="L188" s="29"/>
      <c r="M188" s="29"/>
      <c r="N188" s="29"/>
      <c r="O188" s="29"/>
      <c r="P188" s="29"/>
      <c r="Q188" s="6"/>
    </row>
    <row r="189" spans="2:17">
      <c r="B189" s="14"/>
      <c r="D189" t="str">
        <f t="shared" si="3"/>
        <v>Financial administration</v>
      </c>
      <c r="E189" s="8" t="s">
        <v>157</v>
      </c>
      <c r="G189" s="12" cm="1">
        <f t="array" ref="G189">IF(ISBLANK(INDEX(I189:Q189,,MATCH(G$10,I$5:Q$5,0))),I189,INDEX(I189:Q189,,MATCH(G$10,I$5:Q$5,0)))</f>
        <v>2025</v>
      </c>
      <c r="I189" s="29">
        <v>2025</v>
      </c>
      <c r="J189" s="29"/>
      <c r="K189" s="29"/>
      <c r="L189" s="29"/>
      <c r="M189" s="29"/>
      <c r="N189" s="29"/>
      <c r="O189" s="29"/>
      <c r="P189" s="29"/>
      <c r="Q189" s="6"/>
    </row>
    <row r="190" spans="2:17">
      <c r="B190" s="14"/>
      <c r="D190" t="str">
        <f t="shared" si="3"/>
        <v>Spare</v>
      </c>
      <c r="E190" s="8" t="s">
        <v>157</v>
      </c>
      <c r="G190" s="12" cm="1">
        <f t="array" ref="G190">IF(ISBLANK(INDEX(I190:Q190,,MATCH(G$10,I$5:Q$5,0))),I190,INDEX(I190:Q190,,MATCH(G$10,I$5:Q$5,0)))</f>
        <v>2025</v>
      </c>
      <c r="I190" s="29">
        <v>2025</v>
      </c>
      <c r="J190" s="29"/>
      <c r="K190" s="29"/>
      <c r="L190" s="29"/>
      <c r="M190" s="29"/>
      <c r="N190" s="29"/>
      <c r="O190" s="29"/>
      <c r="P190" s="29"/>
      <c r="Q190" s="6"/>
    </row>
    <row r="191" spans="2:17">
      <c r="B191" s="14"/>
      <c r="D191" t="str">
        <f t="shared" si="3"/>
        <v>Property tax</v>
      </c>
      <c r="E191" s="8" t="s">
        <v>157</v>
      </c>
      <c r="G191" s="12" cm="1">
        <f t="array" ref="G191">IF(ISBLANK(INDEX(I191:Q191,,MATCH(G$10,I$5:Q$5,0))),I191,INDEX(I191:Q191,,MATCH(G$10,I$5:Q$5,0)))</f>
        <v>2025</v>
      </c>
      <c r="I191" s="29">
        <v>2025</v>
      </c>
      <c r="J191" s="29"/>
      <c r="K191" s="29"/>
      <c r="L191" s="29"/>
      <c r="M191" s="29"/>
      <c r="N191" s="29"/>
      <c r="O191" s="29"/>
      <c r="P191" s="29"/>
      <c r="Q191" s="6"/>
    </row>
    <row r="192" spans="2:17">
      <c r="B192" s="14"/>
      <c r="D192" t="str">
        <f t="shared" si="3"/>
        <v>Grid fees &amp; energy consumption</v>
      </c>
      <c r="E192" s="8" t="s">
        <v>157</v>
      </c>
      <c r="G192" s="12" cm="1">
        <f t="array" ref="G192">IF(ISBLANK(INDEX(I192:Q192,,MATCH(G$10,I$5:Q$5,0))),I192,INDEX(I192:Q192,,MATCH(G$10,I$5:Q$5,0)))</f>
        <v>2025</v>
      </c>
      <c r="I192" s="29">
        <v>2025</v>
      </c>
      <c r="J192" s="29"/>
      <c r="K192" s="29"/>
      <c r="L192" s="29"/>
      <c r="M192" s="29"/>
      <c r="N192" s="29"/>
      <c r="O192" s="29"/>
      <c r="P192" s="29"/>
      <c r="Q192" s="6"/>
    </row>
    <row r="193" spans="2:17">
      <c r="B193" s="14"/>
      <c r="D193" t="str">
        <f t="shared" si="3"/>
        <v>Site maintenance</v>
      </c>
      <c r="E193" s="8" t="s">
        <v>157</v>
      </c>
      <c r="G193" s="12" cm="1">
        <f t="array" ref="G193">IF(ISBLANK(INDEX(I193:Q193,,MATCH(G$10,I$5:Q$5,0))),I193,INDEX(I193:Q193,,MATCH(G$10,I$5:Q$5,0)))</f>
        <v>2025</v>
      </c>
      <c r="I193" s="29">
        <v>2025</v>
      </c>
      <c r="J193" s="29"/>
      <c r="K193" s="29"/>
      <c r="L193" s="29"/>
      <c r="M193" s="29"/>
      <c r="N193" s="29"/>
      <c r="O193" s="29"/>
      <c r="P193" s="29"/>
      <c r="Q193" s="6"/>
    </row>
    <row r="194" spans="2:17">
      <c r="B194" s="14"/>
      <c r="D194" t="str">
        <f t="shared" si="3"/>
        <v>Insurance</v>
      </c>
      <c r="E194" s="8" t="s">
        <v>157</v>
      </c>
      <c r="G194" s="12" cm="1">
        <f t="array" ref="G194">IF(ISBLANK(INDEX(I194:Q194,,MATCH(G$10,I$5:Q$5,0))),I194,INDEX(I194:Q194,,MATCH(G$10,I$5:Q$5,0)))</f>
        <v>2025</v>
      </c>
      <c r="I194" s="29">
        <v>2025</v>
      </c>
      <c r="J194" s="29"/>
      <c r="K194" s="29"/>
      <c r="L194" s="29"/>
      <c r="M194" s="29"/>
      <c r="N194" s="29"/>
      <c r="O194" s="29"/>
      <c r="P194" s="29"/>
      <c r="Q194" s="6"/>
    </row>
    <row r="195" spans="2:17">
      <c r="B195" s="14"/>
      <c r="D195" t="str">
        <f t="shared" si="3"/>
        <v>Park management</v>
      </c>
      <c r="E195" s="8" t="s">
        <v>157</v>
      </c>
      <c r="G195" s="12" cm="1">
        <f t="array" ref="G195">IF(ISBLANK(INDEX(I195:Q195,,MATCH(G$10,I$5:Q$5,0))),I195,INDEX(I195:Q195,,MATCH(G$10,I$5:Q$5,0)))</f>
        <v>2025</v>
      </c>
      <c r="I195" s="29">
        <v>2025</v>
      </c>
      <c r="J195" s="29"/>
      <c r="K195" s="29"/>
      <c r="L195" s="29"/>
      <c r="M195" s="29"/>
      <c r="N195" s="29"/>
      <c r="O195" s="29"/>
      <c r="P195" s="29"/>
      <c r="Q195" s="6"/>
    </row>
    <row r="196" spans="2:17">
      <c r="B196" s="14"/>
      <c r="D196" t="str">
        <f t="shared" si="3"/>
        <v>Spare</v>
      </c>
      <c r="E196" s="8" t="s">
        <v>157</v>
      </c>
      <c r="G196" s="12" cm="1">
        <f t="array" ref="G196">IF(ISBLANK(INDEX(I196:Q196,,MATCH(G$10,I$5:Q$5,0))),I196,INDEX(I196:Q196,,MATCH(G$10,I$5:Q$5,0)))</f>
        <v>2025</v>
      </c>
      <c r="I196" s="29">
        <v>2025</v>
      </c>
      <c r="J196" s="29"/>
      <c r="K196" s="29"/>
      <c r="L196" s="29"/>
      <c r="M196" s="29"/>
      <c r="N196" s="29"/>
      <c r="O196" s="29"/>
      <c r="P196" s="29"/>
      <c r="Q196" s="6"/>
    </row>
    <row r="197" spans="2:17">
      <c r="B197" s="14"/>
      <c r="D197" t="str">
        <f t="shared" si="3"/>
        <v>Spare</v>
      </c>
      <c r="E197" s="8" t="s">
        <v>157</v>
      </c>
      <c r="G197" s="12" cm="1">
        <f t="array" ref="G197">IF(ISBLANK(INDEX(I197:Q197,,MATCH(G$10,I$5:Q$5,0))),I197,INDEX(I197:Q197,,MATCH(G$10,I$5:Q$5,0)))</f>
        <v>2025</v>
      </c>
      <c r="I197" s="29">
        <v>2025</v>
      </c>
      <c r="J197" s="29"/>
      <c r="K197" s="29"/>
      <c r="L197" s="29"/>
      <c r="M197" s="29"/>
      <c r="N197" s="29"/>
      <c r="O197" s="29"/>
      <c r="P197" s="29"/>
      <c r="Q197" s="6"/>
    </row>
    <row r="198" spans="2:17">
      <c r="B198" s="14"/>
      <c r="E198" s="8"/>
      <c r="G198" s="12"/>
      <c r="I198" s="6"/>
      <c r="J198" s="6"/>
      <c r="K198" s="6"/>
      <c r="L198" s="6"/>
      <c r="M198" s="6"/>
      <c r="N198" s="6"/>
      <c r="O198" s="6"/>
      <c r="P198" s="6"/>
      <c r="Q198" s="6"/>
    </row>
    <row r="199" spans="2:17">
      <c r="B199" s="14"/>
      <c r="C199" s="5" t="s">
        <v>54</v>
      </c>
      <c r="D199" s="4"/>
      <c r="E199" s="7"/>
      <c r="F199" s="4"/>
      <c r="G199" s="10"/>
      <c r="H199" s="4"/>
      <c r="I199" s="31"/>
      <c r="J199" s="31"/>
      <c r="K199" s="31"/>
      <c r="L199" s="31"/>
      <c r="M199" s="31"/>
      <c r="N199" s="31"/>
      <c r="O199" s="31"/>
      <c r="P199" s="31"/>
      <c r="Q199" s="31"/>
    </row>
    <row r="200" spans="2:17">
      <c r="B200" s="14"/>
      <c r="E200" s="8"/>
      <c r="G200" s="12"/>
      <c r="I200" s="6"/>
      <c r="J200" s="6"/>
      <c r="K200" s="6"/>
      <c r="L200" s="6"/>
      <c r="M200" s="6"/>
      <c r="N200" s="6"/>
      <c r="O200" s="6"/>
      <c r="P200" s="6"/>
      <c r="Q200" s="6"/>
    </row>
    <row r="201" spans="2:17">
      <c r="B201" s="14"/>
      <c r="D201" t="s">
        <v>1232</v>
      </c>
      <c r="E201" s="8" t="s">
        <v>15</v>
      </c>
      <c r="G201" s="37" cm="1">
        <f t="array" ref="G201">IF(ISBLANK(INDEX(I201:Q201,,MATCH(G$10,I$5:Q$5,0))),I201,INDEX(I201:Q201,,MATCH(G$10,I$5:Q$5,0)))</f>
        <v>0</v>
      </c>
      <c r="I201" s="36">
        <v>0</v>
      </c>
      <c r="J201" s="36"/>
      <c r="K201" s="36"/>
      <c r="L201" s="36"/>
      <c r="M201" s="36"/>
      <c r="N201" s="36"/>
      <c r="O201" s="36"/>
      <c r="P201" s="36"/>
      <c r="Q201" s="6"/>
    </row>
    <row r="202" spans="2:17">
      <c r="B202" s="14"/>
      <c r="E202" s="8"/>
      <c r="G202" s="12"/>
      <c r="I202" s="6"/>
      <c r="J202" s="6"/>
      <c r="K202" s="6"/>
      <c r="L202" s="6"/>
      <c r="M202" s="6"/>
      <c r="N202" s="6"/>
      <c r="O202" s="6"/>
      <c r="P202" s="6"/>
      <c r="Q202" s="6"/>
    </row>
    <row r="203" spans="2:17">
      <c r="B203" s="14"/>
      <c r="C203" s="30" t="s">
        <v>661</v>
      </c>
      <c r="E203" s="8"/>
      <c r="G203" s="12"/>
      <c r="I203" s="6"/>
      <c r="J203" s="6"/>
      <c r="K203" s="6"/>
      <c r="L203" s="6"/>
      <c r="M203" s="6"/>
      <c r="N203" s="6"/>
      <c r="O203" s="6"/>
      <c r="P203" s="6"/>
      <c r="Q203" s="6"/>
    </row>
    <row r="204" spans="2:17" ht="26.4">
      <c r="B204" s="14"/>
      <c r="D204" t="s">
        <v>64</v>
      </c>
      <c r="E204" s="8" t="s">
        <v>50</v>
      </c>
      <c r="G204" s="276" t="str" cm="1">
        <f t="array" ref="G204">IF(ISBLANK(INDEX(I204:Q204,,MATCH(G$10,I$5:Q$5,0))),I204,INDEX(I204:Q204,,MATCH(G$10,I$5:Q$5,0)))</f>
        <v>Aurora Central (Q1-26)</v>
      </c>
      <c r="H204" s="126"/>
      <c r="I204" s="479" t="str">
        <f>Summary!$H$22</f>
        <v>Aurora Central (Q1-26)</v>
      </c>
      <c r="J204" s="277"/>
      <c r="K204" s="277"/>
      <c r="L204" s="277"/>
      <c r="M204" s="277"/>
      <c r="N204" s="277"/>
      <c r="O204" s="277"/>
      <c r="P204" s="277"/>
      <c r="Q204" s="103"/>
    </row>
    <row r="205" spans="2:17">
      <c r="B205" s="14"/>
      <c r="D205" t="s">
        <v>66</v>
      </c>
      <c r="E205" s="8" t="s">
        <v>15</v>
      </c>
      <c r="G205" s="37" cm="1">
        <f t="array" ref="G205">IF(ISBLANK(INDEX(I205:Q205,,MATCH(G$10,I$5:Q$5,0))),I205,INDEX(I205:Q205,,MATCH(G$10,I$5:Q$5,0)))</f>
        <v>0</v>
      </c>
      <c r="I205" s="36">
        <v>0</v>
      </c>
      <c r="J205" s="36"/>
      <c r="K205" s="36"/>
      <c r="L205" s="36"/>
      <c r="M205" s="36"/>
      <c r="N205" s="36"/>
      <c r="O205" s="36"/>
      <c r="P205" s="36"/>
      <c r="Q205" s="6"/>
    </row>
    <row r="206" spans="2:17">
      <c r="B206" s="14"/>
      <c r="E206" s="8"/>
      <c r="G206" s="12"/>
      <c r="I206" s="6"/>
      <c r="J206" s="6"/>
      <c r="K206" s="6"/>
      <c r="L206" s="6"/>
      <c r="M206" s="6"/>
      <c r="N206" s="6"/>
      <c r="O206" s="6"/>
      <c r="P206" s="6"/>
      <c r="Q206" s="6"/>
    </row>
    <row r="207" spans="2:17">
      <c r="B207" s="14"/>
      <c r="C207" s="30" t="s">
        <v>662</v>
      </c>
      <c r="E207" s="8"/>
      <c r="G207" s="12"/>
      <c r="I207" s="6"/>
      <c r="J207" s="6"/>
      <c r="K207" s="6"/>
      <c r="L207" s="6"/>
      <c r="M207" s="6"/>
      <c r="N207" s="6"/>
      <c r="O207" s="6"/>
      <c r="P207" s="6"/>
      <c r="Q207" s="6"/>
    </row>
    <row r="208" spans="2:17" ht="26.4">
      <c r="B208" s="14"/>
      <c r="D208" t="s">
        <v>64</v>
      </c>
      <c r="E208" s="8" t="s">
        <v>50</v>
      </c>
      <c r="G208" s="276" t="str" cm="1">
        <f t="array" ref="G208">IF(ISBLANK(INDEX(I208:Q208,,MATCH(G$10,I$5:Q$5,0))),I208,INDEX(I208:Q208,,MATCH(G$10,I$5:Q$5,0)))</f>
        <v>Aurora Central (Q1-26)</v>
      </c>
      <c r="H208" s="126"/>
      <c r="I208" s="479" t="str">
        <f>Summary!$H$22</f>
        <v>Aurora Central (Q1-26)</v>
      </c>
      <c r="J208" s="277"/>
      <c r="K208" s="277"/>
      <c r="L208" s="277"/>
      <c r="M208" s="277"/>
      <c r="N208" s="277"/>
      <c r="O208" s="277"/>
      <c r="P208" s="277"/>
      <c r="Q208" s="103"/>
    </row>
    <row r="209" spans="2:17">
      <c r="B209" s="14"/>
      <c r="D209" t="s">
        <v>66</v>
      </c>
      <c r="E209" s="8" t="s">
        <v>15</v>
      </c>
      <c r="G209" s="37" cm="1">
        <f t="array" ref="G209">IF(ISBLANK(INDEX(I209:Q209,,MATCH(G$10,I$5:Q$5,0))),I209,INDEX(I209:Q209,,MATCH(G$10,I$5:Q$5,0)))</f>
        <v>0</v>
      </c>
      <c r="I209" s="36"/>
      <c r="J209" s="36"/>
      <c r="K209" s="36"/>
      <c r="L209" s="36"/>
      <c r="M209" s="36"/>
      <c r="N209" s="36"/>
      <c r="O209" s="36"/>
      <c r="P209" s="36"/>
      <c r="Q209" s="6"/>
    </row>
    <row r="210" spans="2:17">
      <c r="B210" s="14"/>
      <c r="E210" s="8"/>
      <c r="G210" s="12"/>
      <c r="I210" s="6"/>
      <c r="J210" s="6"/>
      <c r="K210" s="6"/>
      <c r="L210" s="6"/>
      <c r="M210" s="6"/>
      <c r="N210" s="6"/>
      <c r="O210" s="6"/>
      <c r="P210" s="6"/>
      <c r="Q210" s="6"/>
    </row>
    <row r="211" spans="2:17">
      <c r="B211" s="14"/>
      <c r="C211" s="30" t="s">
        <v>91</v>
      </c>
      <c r="E211" s="8"/>
      <c r="G211" s="12"/>
      <c r="I211" s="6"/>
      <c r="J211" s="6"/>
      <c r="K211" s="6"/>
      <c r="L211" s="6"/>
      <c r="M211" s="6"/>
      <c r="N211" s="6"/>
      <c r="O211" s="6"/>
      <c r="P211" s="6"/>
      <c r="Q211" s="6"/>
    </row>
    <row r="212" spans="2:17">
      <c r="B212" s="14"/>
      <c r="D212" t="s">
        <v>70</v>
      </c>
      <c r="E212" s="8" t="s">
        <v>50</v>
      </c>
      <c r="G212" s="17" t="str" cm="1">
        <f t="array" ref="G212">IF(ISBLANK(INDEX(I212:Q212,,MATCH(G$10,I$5:Q$5,0))),I212,INDEX(I212:Q212,,MATCH(G$10,I$5:Q$5,0)))</f>
        <v>Tauron PPA</v>
      </c>
      <c r="I212" s="408" t="str">
        <f>Summary!$H$23</f>
        <v>Tauron PPA</v>
      </c>
      <c r="J212" s="29"/>
      <c r="K212" s="29"/>
      <c r="L212" s="29"/>
      <c r="M212" s="29"/>
      <c r="N212" s="29"/>
      <c r="O212" s="29"/>
      <c r="P212" s="29"/>
      <c r="Q212" s="6"/>
    </row>
    <row r="213" spans="2:17">
      <c r="B213" s="14"/>
      <c r="D213" t="s">
        <v>71</v>
      </c>
      <c r="E213" s="8" t="s">
        <v>29</v>
      </c>
      <c r="G213" s="275" t="str">
        <f>INDEX('Time-based'!$F$196:$F$208,MATCH(Assumptions!G212,PPA_Price,0))</f>
        <v>Pay as Produced</v>
      </c>
      <c r="I213" s="6"/>
      <c r="J213" s="6"/>
      <c r="K213" s="6"/>
      <c r="L213" s="6"/>
      <c r="M213" s="6"/>
      <c r="N213" s="6"/>
      <c r="O213" s="6"/>
      <c r="P213" s="6"/>
      <c r="Q213" s="6"/>
    </row>
    <row r="214" spans="2:17">
      <c r="B214" s="14"/>
      <c r="D214" t="s">
        <v>174</v>
      </c>
      <c r="E214" s="8" t="s">
        <v>50</v>
      </c>
      <c r="G214" s="17" t="str" cm="1">
        <f t="array" ref="G214">IF(ISBLANK(INDEX(I214:Q214,,MATCH(G$10,I$5:Q$5,0))),I214,INDEX(I214:Q214,,MATCH(G$10,I$5:Q$5,0)))</f>
        <v>Zero</v>
      </c>
      <c r="I214" s="29" t="s">
        <v>173</v>
      </c>
      <c r="J214" s="29"/>
      <c r="K214" s="29"/>
      <c r="L214" s="29"/>
      <c r="M214" s="29"/>
      <c r="N214" s="29"/>
      <c r="O214" s="29"/>
      <c r="P214" s="29"/>
      <c r="Q214" s="6"/>
    </row>
    <row r="215" spans="2:17">
      <c r="B215" s="14"/>
      <c r="D215" t="s">
        <v>72</v>
      </c>
      <c r="E215" s="8" t="s">
        <v>15</v>
      </c>
      <c r="G215" s="37" cm="1">
        <f t="array" ref="G215">IF(ISBLANK(INDEX(I215:Q215,,MATCH(G$10,I$5:Q$5,0))),I215,INDEX(I215:Q215,,MATCH(G$10,I$5:Q$5,0)))</f>
        <v>0</v>
      </c>
      <c r="I215" s="36">
        <v>0</v>
      </c>
      <c r="J215" s="36"/>
      <c r="K215" s="36"/>
      <c r="L215" s="36"/>
      <c r="M215" s="36"/>
      <c r="N215" s="36"/>
      <c r="O215" s="36"/>
      <c r="P215" s="36"/>
      <c r="Q215" s="6"/>
    </row>
    <row r="216" spans="2:17">
      <c r="B216" s="14"/>
      <c r="D216" t="s">
        <v>83</v>
      </c>
      <c r="E216" s="8" t="s">
        <v>85</v>
      </c>
      <c r="G216" s="17" cm="1">
        <f t="array" ref="G216">IF(ISBLANK(INDEX(I216:Q216,,MATCH(G$10,I$5:Q$5,0))),I216,INDEX(I216:Q216,,MATCH(G$10,I$5:Q$5,0)))</f>
        <v>0</v>
      </c>
      <c r="H216" s="18"/>
      <c r="I216" s="34">
        <v>0</v>
      </c>
      <c r="J216" s="34"/>
      <c r="K216" s="34"/>
      <c r="L216" s="34"/>
      <c r="M216" s="34"/>
      <c r="N216" s="34"/>
      <c r="O216" s="34"/>
      <c r="P216" s="34"/>
      <c r="Q216" s="35"/>
    </row>
    <row r="217" spans="2:17">
      <c r="B217" s="14"/>
      <c r="D217" t="s">
        <v>84</v>
      </c>
      <c r="E217" s="8" t="s">
        <v>15</v>
      </c>
      <c r="G217" s="37" cm="1">
        <f t="array" ref="G217">IF(ISBLANK(INDEX(I217:Q217,,MATCH(G$10,I$5:Q$5,0))),I217,INDEX(I217:Q217,,MATCH(G$10,I$5:Q$5,0)))</f>
        <v>1</v>
      </c>
      <c r="I217" s="36">
        <v>1</v>
      </c>
      <c r="J217" s="36"/>
      <c r="K217" s="36"/>
      <c r="L217" s="36"/>
      <c r="M217" s="36"/>
      <c r="N217" s="36"/>
      <c r="O217" s="36"/>
      <c r="P217" s="36"/>
      <c r="Q217" s="6"/>
    </row>
    <row r="218" spans="2:17">
      <c r="B218" s="14"/>
      <c r="E218" s="8"/>
      <c r="G218" s="12"/>
      <c r="I218" s="6"/>
      <c r="J218" s="6"/>
      <c r="K218" s="6"/>
      <c r="L218" s="6"/>
      <c r="M218" s="6"/>
      <c r="N218" s="6"/>
      <c r="O218" s="6"/>
      <c r="P218" s="6"/>
      <c r="Q218" s="6"/>
    </row>
    <row r="219" spans="2:17">
      <c r="B219" s="14"/>
      <c r="D219" t="s">
        <v>1227</v>
      </c>
      <c r="E219" s="8" t="s">
        <v>2</v>
      </c>
      <c r="G219" s="16" cm="1">
        <f t="array" ref="G219">IF(ISBLANK(INDEX(I219:Q219,,MATCH(G$10,I$5:Q$5,0))),I219,INDEX(I219:Q219,,MATCH(G$10,I$5:Q$5,0)))</f>
        <v>46569</v>
      </c>
      <c r="I219" s="32">
        <v>46569</v>
      </c>
      <c r="J219" s="32"/>
      <c r="K219" s="32"/>
      <c r="L219" s="32"/>
      <c r="M219" s="32"/>
      <c r="N219" s="32"/>
      <c r="O219" s="32"/>
      <c r="P219" s="32"/>
      <c r="Q219" s="6"/>
    </row>
    <row r="220" spans="2:17">
      <c r="B220" s="14"/>
      <c r="D220" t="s">
        <v>1228</v>
      </c>
      <c r="E220" s="8" t="s">
        <v>23</v>
      </c>
      <c r="G220" s="17" cm="1">
        <f t="array" ref="G220">IF(ISBLANK(INDEX(I220:Q220,,MATCH(G$10,I$5:Q$5,0))),I220,INDEX(I220:Q220,,MATCH(G$10,I$5:Q$5,0)))</f>
        <v>9.5</v>
      </c>
      <c r="H220" s="18"/>
      <c r="I220" s="90">
        <v>9.5</v>
      </c>
      <c r="J220" s="34"/>
      <c r="K220" s="34"/>
      <c r="L220" s="34"/>
      <c r="M220" s="34"/>
      <c r="N220" s="34"/>
      <c r="O220" s="34"/>
      <c r="P220" s="34"/>
      <c r="Q220" s="35"/>
    </row>
    <row r="221" spans="2:17">
      <c r="B221" s="14"/>
      <c r="D221" t="s">
        <v>1229</v>
      </c>
      <c r="E221" s="8" t="s">
        <v>2</v>
      </c>
      <c r="G221" s="253">
        <f>EDATE(G219,G220*Months_Yr)-1</f>
        <v>50040</v>
      </c>
      <c r="K221" s="6"/>
      <c r="L221" s="6"/>
      <c r="M221" s="6"/>
      <c r="N221" s="6"/>
      <c r="O221" s="6"/>
      <c r="P221" s="6"/>
      <c r="Q221" s="6"/>
    </row>
    <row r="222" spans="2:17">
      <c r="B222" s="14"/>
      <c r="E222" s="8"/>
      <c r="G222" s="12"/>
      <c r="K222" s="6"/>
      <c r="L222" s="6"/>
      <c r="M222" s="6"/>
      <c r="N222" s="6"/>
      <c r="O222" s="6"/>
      <c r="P222" s="6"/>
      <c r="Q222" s="6"/>
    </row>
    <row r="223" spans="2:17">
      <c r="B223" s="14"/>
      <c r="C223" s="30" t="s">
        <v>987</v>
      </c>
      <c r="E223" s="8"/>
      <c r="G223" s="12"/>
      <c r="K223" s="6"/>
      <c r="L223" s="6"/>
      <c r="M223" s="6"/>
      <c r="N223" s="6"/>
      <c r="O223" s="6"/>
      <c r="P223" s="6"/>
      <c r="Q223" s="6"/>
    </row>
    <row r="224" spans="2:17">
      <c r="B224" s="14"/>
      <c r="D224" t="s">
        <v>1243</v>
      </c>
      <c r="E224" s="8" t="s">
        <v>2</v>
      </c>
      <c r="G224" s="16" cm="1">
        <f t="array" ref="G224">IF(ISBLANK(INDEX(I224:Q224,,MATCH(G$10,I$5:Q$5,0))),I224,INDEX(I224:Q224,,MATCH(G$10,I$5:Q$5,0)))</f>
        <v>50041</v>
      </c>
      <c r="I224" s="32">
        <f>G221+1</f>
        <v>50041</v>
      </c>
      <c r="J224" s="32"/>
      <c r="K224" s="32"/>
      <c r="L224" s="32"/>
      <c r="M224" s="32"/>
      <c r="N224" s="32"/>
      <c r="O224" s="32"/>
      <c r="P224" s="32"/>
    </row>
    <row r="225" spans="2:17">
      <c r="B225" s="14"/>
      <c r="D225" t="s">
        <v>1244</v>
      </c>
      <c r="E225" s="8" t="s">
        <v>23</v>
      </c>
      <c r="G225" s="17" cm="1">
        <f t="array" ref="G225">IF(ISBLANK(INDEX(I225:Q225,,MATCH(G$10,I$5:Q$5,0))),I225,INDEX(I225:Q225,,MATCH(G$10,I$5:Q$5,0)))</f>
        <v>5</v>
      </c>
      <c r="I225" s="34">
        <v>5</v>
      </c>
      <c r="J225" s="34"/>
      <c r="K225" s="34"/>
      <c r="L225" s="34"/>
      <c r="M225" s="34"/>
      <c r="N225" s="34"/>
      <c r="O225" s="34"/>
      <c r="P225" s="34"/>
    </row>
    <row r="226" spans="2:17">
      <c r="B226" s="14"/>
      <c r="D226" t="s">
        <v>1245</v>
      </c>
      <c r="E226" s="8" t="s">
        <v>2</v>
      </c>
      <c r="G226" s="253">
        <f>EDATE(G224,G225*12)</f>
        <v>51867</v>
      </c>
      <c r="I226" s="6"/>
      <c r="J226" s="6"/>
      <c r="K226" s="6"/>
      <c r="L226" s="6"/>
      <c r="M226" s="6"/>
      <c r="N226" s="6"/>
      <c r="O226" s="6"/>
      <c r="P226" s="6"/>
    </row>
    <row r="227" spans="2:17">
      <c r="B227" s="14"/>
      <c r="D227" t="s">
        <v>1240</v>
      </c>
      <c r="E227" s="8" t="s">
        <v>15</v>
      </c>
      <c r="G227" s="37" cm="1">
        <f t="array" ref="G227">IF(ISBLANK(INDEX(I227:Q227,,MATCH(G$10,I$5:Q$5,0))),I227,INDEX(I227:Q227,,MATCH(G$10,I$5:Q$5,0)))</f>
        <v>1</v>
      </c>
      <c r="I227" s="488">
        <f>Summary!H34</f>
        <v>1</v>
      </c>
      <c r="J227" s="36"/>
      <c r="K227" s="36"/>
      <c r="L227" s="36"/>
      <c r="M227" s="36"/>
      <c r="N227" s="36"/>
      <c r="O227" s="36"/>
      <c r="P227" s="36"/>
    </row>
    <row r="228" spans="2:17" ht="27" thickBot="1">
      <c r="B228" s="14"/>
      <c r="D228" t="s">
        <v>1241</v>
      </c>
      <c r="E228" s="8" t="s">
        <v>50</v>
      </c>
      <c r="G228" s="276" t="str" cm="1">
        <f t="array" ref="G228">IF(ISBLANK(INDEX(I228:Q228,,MATCH(G$10,I$5:Q$5,0))),I228,INDEX(I228:Q228,,MATCH(G$10,I$5:Q$5,0)))</f>
        <v>Aurora Central (Q1-26)</v>
      </c>
      <c r="I228" s="479" t="str">
        <f>Summary!$H$22</f>
        <v>Aurora Central (Q1-26)</v>
      </c>
      <c r="J228" s="277"/>
      <c r="K228" s="277"/>
      <c r="L228" s="277"/>
      <c r="M228" s="277"/>
      <c r="N228" s="277"/>
      <c r="O228" s="277"/>
      <c r="P228" s="277"/>
    </row>
    <row r="229" spans="2:17" ht="13.8" thickBot="1">
      <c r="B229" s="14"/>
      <c r="D229" t="s">
        <v>1253</v>
      </c>
      <c r="E229" s="8" t="s">
        <v>1254</v>
      </c>
      <c r="G229" s="515">
        <f>SUMIFS('1'!J374:FR374,'1'!J5:FR5,EOMONTH(G224,MOD(3-MONTH(G224),3)))</f>
        <v>500.44691887002421</v>
      </c>
      <c r="I229" s="6"/>
      <c r="J229" s="6"/>
      <c r="K229" s="6"/>
      <c r="L229" s="6"/>
      <c r="M229" s="6"/>
      <c r="N229" s="6"/>
      <c r="O229" s="6"/>
      <c r="P229" s="6"/>
    </row>
    <row r="230" spans="2:17">
      <c r="B230" s="14"/>
      <c r="D230" t="s">
        <v>1242</v>
      </c>
      <c r="E230" s="8" t="s">
        <v>15</v>
      </c>
      <c r="G230" s="37" cm="1">
        <f t="array" ref="G230">IF(ISBLANK(INDEX(I230:Q230,,MATCH(G$10,I$5:Q$5,0))),I230,INDEX(I230:Q230,,MATCH(G$10,I$5:Q$5,0)))</f>
        <v>0</v>
      </c>
      <c r="I230" s="36">
        <v>0</v>
      </c>
      <c r="J230" s="36"/>
      <c r="K230" s="36"/>
      <c r="L230" s="36"/>
      <c r="M230" s="36"/>
      <c r="N230" s="36"/>
      <c r="O230" s="36"/>
      <c r="P230" s="36"/>
    </row>
    <row r="231" spans="2:17">
      <c r="B231" s="14"/>
      <c r="E231" s="8"/>
      <c r="G231" s="12"/>
      <c r="K231" s="6"/>
      <c r="L231" s="6"/>
      <c r="M231" s="6"/>
      <c r="N231" s="6"/>
      <c r="O231" s="6"/>
      <c r="P231" s="6"/>
      <c r="Q231" s="6"/>
    </row>
    <row r="232" spans="2:17">
      <c r="B232" s="14"/>
      <c r="C232" s="30" t="s">
        <v>179</v>
      </c>
      <c r="E232" s="8"/>
      <c r="G232" s="12"/>
      <c r="I232" s="6"/>
      <c r="J232" s="6"/>
      <c r="K232" s="6"/>
      <c r="L232" s="6"/>
      <c r="M232" s="6"/>
      <c r="N232" s="6"/>
      <c r="O232" s="6"/>
      <c r="P232" s="6"/>
      <c r="Q232" s="6"/>
    </row>
    <row r="233" spans="2:17">
      <c r="B233" s="14"/>
      <c r="D233" t="s">
        <v>671</v>
      </c>
      <c r="E233" s="8" t="s">
        <v>50</v>
      </c>
      <c r="G233" s="17" t="str" cm="1">
        <f t="array" ref="G233">IF(ISBLANK(INDEX(I233:Q233,,MATCH(G$10,I$5:Q$5,0))),I233,INDEX(I233:Q233,,MATCH(G$10,I$5:Q$5,0)))</f>
        <v>Flat 7.00 PLN / MWh</v>
      </c>
      <c r="I233" s="29" t="s">
        <v>732</v>
      </c>
      <c r="J233" s="29"/>
      <c r="K233" s="29"/>
      <c r="L233" s="29"/>
      <c r="M233" s="29"/>
      <c r="N233" s="29"/>
      <c r="O233" s="29"/>
      <c r="P233" s="29"/>
      <c r="Q233" s="6"/>
    </row>
    <row r="234" spans="2:17">
      <c r="B234" s="14"/>
      <c r="D234" t="s">
        <v>672</v>
      </c>
      <c r="E234" s="8" t="s">
        <v>15</v>
      </c>
      <c r="G234" s="37" cm="1">
        <f t="array" ref="G234">IF(ISBLANK(INDEX(I234:Q234,,MATCH(G$10,I$5:Q$5,0))),I234,INDEX(I234:Q234,,MATCH(G$10,I$5:Q$5,0)))</f>
        <v>0</v>
      </c>
      <c r="I234" s="36">
        <v>0</v>
      </c>
      <c r="J234" s="36"/>
      <c r="K234" s="36"/>
      <c r="L234" s="36"/>
      <c r="M234" s="36"/>
      <c r="N234" s="36"/>
      <c r="O234" s="36"/>
      <c r="P234" s="36"/>
      <c r="Q234" s="6"/>
    </row>
    <row r="235" spans="2:17">
      <c r="B235" s="14"/>
      <c r="E235" s="8"/>
      <c r="G235" s="12"/>
      <c r="I235" s="6"/>
      <c r="J235" s="6"/>
      <c r="K235" s="6"/>
      <c r="L235" s="6"/>
      <c r="M235" s="6"/>
      <c r="N235" s="6"/>
      <c r="O235" s="6"/>
      <c r="P235" s="6"/>
      <c r="Q235" s="6"/>
    </row>
    <row r="236" spans="2:17">
      <c r="B236" s="14"/>
      <c r="D236" t="s">
        <v>673</v>
      </c>
      <c r="E236" s="8" t="s">
        <v>50</v>
      </c>
      <c r="G236" s="17" t="str" cm="1">
        <f t="array" ref="G236">IF(ISBLANK(INDEX(I236:Q236,,MATCH(G$10,I$5:Q$5,0))),I236,INDEX(I236:Q236,,MATCH(G$10,I$5:Q$5,0)))</f>
        <v>Zero</v>
      </c>
      <c r="I236" s="29" t="s">
        <v>173</v>
      </c>
      <c r="J236" s="29"/>
      <c r="K236" s="29"/>
      <c r="L236" s="29"/>
      <c r="M236" s="29"/>
      <c r="N236" s="29"/>
      <c r="O236" s="29"/>
      <c r="P236" s="29"/>
      <c r="Q236" s="6"/>
    </row>
    <row r="237" spans="2:17">
      <c r="B237" s="282"/>
      <c r="D237" t="s">
        <v>687</v>
      </c>
      <c r="E237" s="8" t="s">
        <v>50</v>
      </c>
      <c r="G237" s="17" t="str" cm="1">
        <f t="array" ref="G237">IF(ISBLANK(INDEX(I237:Q237,,MATCH(G$10,I$5:Q$5,0))),I237,INDEX(I237:Q237,,MATCH(G$10,I$5:Q$5,0)))</f>
        <v>Uncontracted</v>
      </c>
      <c r="I237" s="29" t="s">
        <v>691</v>
      </c>
      <c r="J237" s="29"/>
      <c r="K237" s="29"/>
      <c r="L237" s="29"/>
      <c r="M237" s="29"/>
      <c r="N237" s="29"/>
      <c r="O237" s="29"/>
      <c r="P237" s="29"/>
      <c r="Q237" s="6"/>
    </row>
    <row r="238" spans="2:17">
      <c r="B238" s="14"/>
      <c r="D238" t="s">
        <v>674</v>
      </c>
      <c r="E238" s="8" t="s">
        <v>15</v>
      </c>
      <c r="G238" s="37" cm="1">
        <f t="array" ref="G238">IF(ISBLANK(INDEX(I238:Q238,,MATCH(G$10,I$5:Q$5,0))),I238,INDEX(I238:Q238,,MATCH(G$10,I$5:Q$5,0)))</f>
        <v>0</v>
      </c>
      <c r="I238" s="36">
        <v>0</v>
      </c>
      <c r="J238" s="36"/>
      <c r="K238" s="36"/>
      <c r="L238" s="36"/>
      <c r="M238" s="36"/>
      <c r="N238" s="36"/>
      <c r="O238" s="36"/>
      <c r="P238" s="36"/>
      <c r="Q238" s="6"/>
    </row>
    <row r="239" spans="2:17">
      <c r="B239" s="14"/>
      <c r="E239" s="8"/>
      <c r="G239" s="12"/>
      <c r="I239" s="6"/>
      <c r="J239" s="6"/>
      <c r="K239" s="6"/>
      <c r="L239" s="6"/>
      <c r="M239" s="6"/>
      <c r="N239" s="6"/>
      <c r="O239" s="6"/>
      <c r="P239" s="6"/>
      <c r="Q239" s="6"/>
    </row>
    <row r="240" spans="2:17">
      <c r="B240" s="14"/>
      <c r="C240" s="5" t="s">
        <v>55</v>
      </c>
      <c r="D240" s="4"/>
      <c r="E240" s="7"/>
      <c r="F240" s="4"/>
      <c r="G240" s="10"/>
      <c r="H240" s="4"/>
      <c r="I240" s="31"/>
      <c r="J240" s="31"/>
      <c r="K240" s="31"/>
      <c r="L240" s="31"/>
      <c r="M240" s="31"/>
      <c r="N240" s="31"/>
      <c r="O240" s="31"/>
      <c r="P240" s="31"/>
      <c r="Q240" s="31"/>
    </row>
    <row r="241" spans="2:17">
      <c r="B241" s="14"/>
      <c r="E241" s="8"/>
      <c r="G241" s="12"/>
      <c r="I241" s="6"/>
      <c r="J241" s="6"/>
      <c r="K241" s="6"/>
      <c r="L241" s="6"/>
      <c r="M241" s="6"/>
      <c r="N241" s="6"/>
      <c r="O241" s="6"/>
      <c r="P241" s="6"/>
      <c r="Q241" s="6"/>
    </row>
    <row r="242" spans="2:17">
      <c r="B242" s="14"/>
      <c r="C242" s="30" t="s">
        <v>733</v>
      </c>
      <c r="E242" s="8"/>
      <c r="G242" s="12"/>
      <c r="I242" s="6"/>
      <c r="J242" s="6"/>
      <c r="K242" s="6"/>
      <c r="L242" s="6"/>
      <c r="M242" s="6"/>
      <c r="N242" s="6"/>
      <c r="O242" s="6"/>
      <c r="P242" s="6"/>
      <c r="Q242" s="6"/>
    </row>
    <row r="243" spans="2:17">
      <c r="B243" s="14"/>
      <c r="D243" t="s">
        <v>735</v>
      </c>
      <c r="E243" s="8" t="s">
        <v>2</v>
      </c>
      <c r="G243" s="16" cm="1">
        <f t="array" ref="G243">IF(ISBLANK(INDEX(I243:Q243,,MATCH(G$10,I$5:Q$5,0))),I243,INDEX(I243:Q243,,MATCH(G$10,I$5:Q$5,0)))</f>
        <v>0</v>
      </c>
      <c r="I243" s="32"/>
      <c r="J243" s="32"/>
      <c r="K243" s="32"/>
      <c r="L243" s="32"/>
      <c r="M243" s="32"/>
      <c r="N243" s="32"/>
      <c r="O243" s="32"/>
      <c r="P243" s="32"/>
      <c r="Q243" s="6"/>
    </row>
    <row r="244" spans="2:17">
      <c r="B244" s="14"/>
      <c r="D244" t="s">
        <v>736</v>
      </c>
      <c r="E244" s="8" t="s">
        <v>727</v>
      </c>
      <c r="G244" s="17" cm="1">
        <f t="array" ref="G244">IF(ISBLANK(INDEX(I244:Q244,,MATCH(G$10,I$5:Q$5,0))),I244,INDEX(I244:Q244,,MATCH(G$10,I$5:Q$5,0)))</f>
        <v>0</v>
      </c>
      <c r="H244" s="18"/>
      <c r="I244" s="34">
        <v>0</v>
      </c>
      <c r="J244" s="34"/>
      <c r="K244" s="34"/>
      <c r="L244" s="34"/>
      <c r="M244" s="34"/>
      <c r="N244" s="34"/>
      <c r="O244" s="34"/>
      <c r="P244" s="34"/>
      <c r="Q244" s="6"/>
    </row>
    <row r="245" spans="2:17">
      <c r="B245" s="14"/>
      <c r="E245" s="8"/>
      <c r="G245" s="12"/>
      <c r="I245" s="6"/>
      <c r="J245" s="6"/>
      <c r="K245" s="6"/>
      <c r="L245" s="6"/>
      <c r="M245" s="6"/>
      <c r="N245" s="6"/>
      <c r="O245" s="6"/>
      <c r="P245" s="6"/>
      <c r="Q245" s="6"/>
    </row>
    <row r="246" spans="2:17">
      <c r="B246" s="14"/>
      <c r="C246" s="30" t="s">
        <v>823</v>
      </c>
      <c r="E246" s="8"/>
      <c r="G246" s="12"/>
      <c r="I246" s="6"/>
      <c r="J246" s="6"/>
      <c r="K246" s="6"/>
      <c r="L246" s="6"/>
      <c r="M246" s="6"/>
      <c r="N246" s="6"/>
      <c r="O246" s="6"/>
      <c r="P246" s="6"/>
      <c r="Q246" s="6"/>
    </row>
    <row r="247" spans="2:17">
      <c r="B247" s="14"/>
      <c r="D247" t="s">
        <v>832</v>
      </c>
      <c r="E247" s="8" t="s">
        <v>162</v>
      </c>
      <c r="G247" s="17" cm="1">
        <f t="array" ref="G247">IF(ISBLANK(INDEX(I247:Q247,,MATCH(G$10,I$5:Q$5,0))),I247,INDEX(I247:Q247,,MATCH(G$10,I$5:Q$5,0)))</f>
        <v>0</v>
      </c>
      <c r="H247" s="18"/>
      <c r="I247" s="34">
        <v>0</v>
      </c>
      <c r="J247" s="34"/>
      <c r="K247" s="34"/>
      <c r="L247" s="34"/>
      <c r="M247" s="34"/>
      <c r="N247" s="34"/>
      <c r="O247" s="34"/>
      <c r="P247" s="34"/>
      <c r="Q247" s="6"/>
    </row>
    <row r="248" spans="2:17">
      <c r="B248" s="14"/>
      <c r="E248" s="8"/>
      <c r="G248" s="12"/>
      <c r="I248" s="6"/>
      <c r="J248" s="6"/>
      <c r="K248" s="6"/>
      <c r="L248" s="6"/>
      <c r="M248" s="6"/>
      <c r="N248" s="6"/>
      <c r="O248" s="6"/>
      <c r="P248" s="6"/>
      <c r="Q248" s="6"/>
    </row>
    <row r="249" spans="2:17">
      <c r="B249" s="14"/>
      <c r="C249" s="30" t="s">
        <v>323</v>
      </c>
      <c r="E249" s="8"/>
      <c r="G249" s="12"/>
      <c r="I249" s="6"/>
      <c r="J249" s="6"/>
      <c r="K249" s="6"/>
      <c r="L249" s="6"/>
      <c r="M249" s="6"/>
      <c r="N249" s="6"/>
      <c r="O249" s="6"/>
      <c r="P249" s="6"/>
      <c r="Q249" s="6"/>
    </row>
    <row r="250" spans="2:17">
      <c r="B250" s="14"/>
      <c r="C250" s="39" t="s">
        <v>328</v>
      </c>
      <c r="D250" s="39"/>
      <c r="E250" s="8"/>
      <c r="G250" s="12"/>
      <c r="I250" s="6"/>
      <c r="J250" s="6"/>
      <c r="K250" s="6"/>
      <c r="L250" s="6"/>
      <c r="M250" s="6"/>
      <c r="N250" s="6"/>
      <c r="O250" s="6"/>
      <c r="P250" s="6"/>
      <c r="Q250" s="6"/>
    </row>
    <row r="251" spans="2:17">
      <c r="B251" s="14"/>
      <c r="D251" t="s">
        <v>94</v>
      </c>
      <c r="E251" s="8" t="s">
        <v>2</v>
      </c>
      <c r="G251" s="16" cm="1">
        <f t="array" ref="G251">IF(ISBLANK(INDEX(I251:Q251,,MATCH(G$10,I$5:Q$5,0))),I251,INDEX(I251:Q251,,MATCH(G$10,I$5:Q$5,0)))</f>
        <v>46569</v>
      </c>
      <c r="I251" s="32">
        <v>46569</v>
      </c>
      <c r="J251" s="32"/>
      <c r="K251" s="32"/>
      <c r="L251" s="32"/>
      <c r="M251" s="32"/>
      <c r="N251" s="32"/>
      <c r="O251" s="32"/>
      <c r="P251" s="32"/>
      <c r="Q251" s="6"/>
    </row>
    <row r="252" spans="2:17">
      <c r="B252" s="14"/>
      <c r="D252" t="s">
        <v>324</v>
      </c>
      <c r="E252" s="8" t="s">
        <v>23</v>
      </c>
      <c r="G252" s="17" cm="1">
        <f t="array" ref="G252">IF(ISBLANK(INDEX(I252:Q252,,MATCH(G$10,I$5:Q$5,0))),I252,INDEX(I252:Q252,,MATCH(G$10,I$5:Q$5,0)))</f>
        <v>1.5</v>
      </c>
      <c r="H252" s="18"/>
      <c r="I252" s="90">
        <v>1.5</v>
      </c>
      <c r="J252" s="34"/>
      <c r="K252" s="34"/>
      <c r="L252" s="34"/>
      <c r="M252" s="34"/>
      <c r="N252" s="34"/>
      <c r="O252" s="34"/>
      <c r="P252" s="34"/>
      <c r="Q252" s="6"/>
    </row>
    <row r="253" spans="2:17">
      <c r="B253" s="14"/>
      <c r="D253" t="s">
        <v>95</v>
      </c>
      <c r="E253" s="8" t="s">
        <v>2</v>
      </c>
      <c r="G253" s="25">
        <f>MAX(G251, EDATE(G251,G252*Months_Yr)-1)</f>
        <v>47118</v>
      </c>
      <c r="I253" s="91"/>
      <c r="J253" s="6"/>
      <c r="K253" s="6"/>
      <c r="L253" s="6"/>
      <c r="M253" s="6"/>
      <c r="N253" s="6"/>
      <c r="O253" s="6"/>
      <c r="P253" s="6"/>
      <c r="Q253" s="6"/>
    </row>
    <row r="254" spans="2:17">
      <c r="B254" s="14"/>
      <c r="E254" s="8"/>
      <c r="G254" s="12"/>
      <c r="I254" s="91"/>
      <c r="J254" s="6"/>
      <c r="K254" s="6"/>
      <c r="L254" s="6"/>
      <c r="M254" s="6"/>
      <c r="N254" s="6"/>
      <c r="O254" s="6"/>
      <c r="P254" s="6"/>
      <c r="Q254" s="6"/>
    </row>
    <row r="255" spans="2:17">
      <c r="B255" s="14"/>
      <c r="D255" t="s">
        <v>97</v>
      </c>
      <c r="E255" s="8" t="s">
        <v>2</v>
      </c>
      <c r="G255" s="25">
        <f>G253+1</f>
        <v>47119</v>
      </c>
      <c r="I255" s="93"/>
    </row>
    <row r="256" spans="2:17">
      <c r="B256" s="14"/>
      <c r="D256" t="s">
        <v>324</v>
      </c>
      <c r="E256" s="8" t="s">
        <v>23</v>
      </c>
      <c r="G256" s="17" cm="1">
        <f t="array" ref="G256">IF(ISBLANK(INDEX(I256:Q256,,MATCH(G$10,I$5:Q$5,0))),I256,INDEX(I256:Q256,,MATCH(G$10,I$5:Q$5,0)))</f>
        <v>3</v>
      </c>
      <c r="H256" s="18"/>
      <c r="I256" s="90">
        <v>3</v>
      </c>
      <c r="J256" s="34"/>
      <c r="K256" s="34"/>
      <c r="L256" s="34"/>
      <c r="M256" s="34"/>
      <c r="N256" s="34"/>
      <c r="O256" s="34"/>
      <c r="P256" s="34"/>
      <c r="Q256" s="6"/>
    </row>
    <row r="257" spans="2:17">
      <c r="B257" s="14"/>
      <c r="D257" t="s">
        <v>98</v>
      </c>
      <c r="E257" s="8" t="s">
        <v>2</v>
      </c>
      <c r="G257" s="25">
        <f>MAX(G255, EDATE(G255,G256*Months_Yr)-1)</f>
        <v>48213</v>
      </c>
      <c r="I257" s="91"/>
      <c r="J257" s="6"/>
      <c r="K257" s="6"/>
      <c r="L257" s="6"/>
      <c r="M257" s="6"/>
      <c r="N257" s="6"/>
      <c r="O257" s="6"/>
      <c r="P257" s="6"/>
      <c r="Q257" s="6"/>
    </row>
    <row r="258" spans="2:17">
      <c r="B258" s="14"/>
      <c r="E258" s="8"/>
      <c r="G258" s="12"/>
      <c r="I258" s="91"/>
      <c r="J258" s="6"/>
      <c r="K258" s="6"/>
      <c r="L258" s="6"/>
      <c r="M258" s="6"/>
      <c r="N258" s="6"/>
      <c r="O258" s="6"/>
      <c r="P258" s="6"/>
      <c r="Q258" s="6"/>
    </row>
    <row r="259" spans="2:17">
      <c r="B259" s="14"/>
      <c r="D259" t="s">
        <v>100</v>
      </c>
      <c r="E259" s="8" t="s">
        <v>2</v>
      </c>
      <c r="G259" s="25">
        <f>G257+1</f>
        <v>48214</v>
      </c>
      <c r="I259" s="93"/>
    </row>
    <row r="260" spans="2:17">
      <c r="B260" s="14"/>
      <c r="D260" t="s">
        <v>324</v>
      </c>
      <c r="E260" s="8" t="s">
        <v>23</v>
      </c>
      <c r="G260" s="17" cm="1">
        <f t="array" ref="G260">IF(ISBLANK(INDEX(I260:Q260,,MATCH(G$10,I$5:Q$5,0))),I260,INDEX(I260:Q260,,MATCH(G$10,I$5:Q$5,0)))</f>
        <v>5</v>
      </c>
      <c r="H260" s="18"/>
      <c r="I260" s="90">
        <v>5</v>
      </c>
      <c r="J260" s="34"/>
      <c r="K260" s="34"/>
      <c r="L260" s="34"/>
      <c r="M260" s="34"/>
      <c r="N260" s="34"/>
      <c r="O260" s="34"/>
      <c r="P260" s="34"/>
      <c r="Q260" s="6"/>
    </row>
    <row r="261" spans="2:17">
      <c r="B261" s="14"/>
      <c r="D261" t="s">
        <v>101</v>
      </c>
      <c r="E261" s="8" t="s">
        <v>2</v>
      </c>
      <c r="G261" s="25">
        <f>MAX(G259, EDATE(G259,G260*Months_Yr)-1)</f>
        <v>50040</v>
      </c>
      <c r="I261" s="91"/>
      <c r="J261" s="6"/>
      <c r="K261" s="6"/>
      <c r="L261" s="6"/>
      <c r="M261" s="6"/>
      <c r="N261" s="6"/>
      <c r="O261" s="6"/>
      <c r="P261" s="6"/>
      <c r="Q261" s="6"/>
    </row>
    <row r="262" spans="2:17">
      <c r="B262" s="14"/>
      <c r="I262" s="93"/>
    </row>
    <row r="263" spans="2:17">
      <c r="B263" s="14"/>
      <c r="D263" t="s">
        <v>181</v>
      </c>
      <c r="E263" s="8" t="s">
        <v>2</v>
      </c>
      <c r="G263" s="25">
        <f>G261+1</f>
        <v>50041</v>
      </c>
      <c r="I263" s="93"/>
    </row>
    <row r="264" spans="2:17">
      <c r="B264" s="14"/>
      <c r="D264" t="s">
        <v>324</v>
      </c>
      <c r="E264" s="8" t="s">
        <v>23</v>
      </c>
      <c r="G264" s="17" cm="1">
        <f t="array" ref="G264">IF(ISBLANK(INDEX(I264:Q264,,MATCH(G$10,I$5:Q$5,0))),I264,INDEX(I264:Q264,,MATCH(G$10,I$5:Q$5,0)))</f>
        <v>5</v>
      </c>
      <c r="H264" s="18"/>
      <c r="I264" s="90">
        <v>5</v>
      </c>
      <c r="J264" s="34"/>
      <c r="K264" s="34"/>
      <c r="L264" s="34"/>
      <c r="M264" s="34"/>
      <c r="N264" s="34"/>
      <c r="O264" s="34"/>
      <c r="P264" s="34"/>
      <c r="Q264" s="6"/>
    </row>
    <row r="265" spans="2:17">
      <c r="B265" s="14"/>
      <c r="D265" t="s">
        <v>182</v>
      </c>
      <c r="E265" s="8" t="s">
        <v>2</v>
      </c>
      <c r="G265" s="25">
        <f>MAX(G263, EDATE(G263,G264*Months_Yr)-1)</f>
        <v>51866</v>
      </c>
      <c r="I265" s="91"/>
      <c r="J265" s="6"/>
      <c r="K265" s="6"/>
      <c r="L265" s="6"/>
      <c r="M265" s="6"/>
      <c r="N265" s="6"/>
      <c r="O265" s="6"/>
      <c r="P265" s="6"/>
      <c r="Q265" s="6"/>
    </row>
    <row r="266" spans="2:17">
      <c r="B266" s="14"/>
      <c r="I266" s="93"/>
    </row>
    <row r="267" spans="2:17">
      <c r="B267" s="14"/>
      <c r="D267" t="s">
        <v>184</v>
      </c>
      <c r="E267" s="8" t="s">
        <v>2</v>
      </c>
      <c r="G267" s="25">
        <f>G265+1</f>
        <v>51867</v>
      </c>
      <c r="I267" s="93"/>
    </row>
    <row r="268" spans="2:17">
      <c r="B268" s="14"/>
      <c r="D268" t="s">
        <v>324</v>
      </c>
      <c r="E268" s="8" t="s">
        <v>23</v>
      </c>
      <c r="G268" s="17" cm="1">
        <f t="array" ref="G268">IF(ISBLANK(INDEX(I268:Q268,,MATCH(G$10,I$5:Q$5,0))),I268,INDEX(I268:Q268,,MATCH(G$10,I$5:Q$5,0)))</f>
        <v>5</v>
      </c>
      <c r="H268" s="18"/>
      <c r="I268" s="90">
        <v>5</v>
      </c>
      <c r="J268" s="34"/>
      <c r="K268" s="34"/>
      <c r="L268" s="34"/>
      <c r="M268" s="34"/>
      <c r="N268" s="34"/>
      <c r="O268" s="34"/>
      <c r="P268" s="34"/>
      <c r="Q268" s="6"/>
    </row>
    <row r="269" spans="2:17">
      <c r="B269" s="14"/>
      <c r="D269" t="s">
        <v>185</v>
      </c>
      <c r="E269" s="8" t="s">
        <v>2</v>
      </c>
      <c r="G269" s="25">
        <f>MAX(G267, EDATE(G267,G268*Months_Yr)-1)</f>
        <v>53692</v>
      </c>
      <c r="I269" s="91"/>
      <c r="J269" s="6"/>
      <c r="K269" s="6"/>
      <c r="L269" s="6"/>
      <c r="M269" s="6"/>
      <c r="N269" s="6"/>
      <c r="O269" s="6"/>
      <c r="P269" s="6"/>
      <c r="Q269" s="6"/>
    </row>
    <row r="270" spans="2:17">
      <c r="B270" s="14"/>
      <c r="E270" s="8"/>
      <c r="G270" s="12"/>
      <c r="I270" s="91"/>
      <c r="J270" s="6"/>
      <c r="K270" s="6"/>
      <c r="L270" s="6"/>
      <c r="M270" s="6"/>
      <c r="N270" s="6"/>
      <c r="O270" s="6"/>
      <c r="P270" s="6"/>
      <c r="Q270" s="6"/>
    </row>
    <row r="271" spans="2:17">
      <c r="B271" s="14"/>
      <c r="D271" t="s">
        <v>187</v>
      </c>
      <c r="E271" s="8" t="s">
        <v>2</v>
      </c>
      <c r="G271" s="25">
        <f>G269+1</f>
        <v>53693</v>
      </c>
      <c r="I271" s="93"/>
    </row>
    <row r="272" spans="2:17">
      <c r="B272" s="14"/>
      <c r="D272" t="s">
        <v>324</v>
      </c>
      <c r="E272" s="8" t="s">
        <v>23</v>
      </c>
      <c r="G272" s="17" cm="1">
        <f t="array" ref="G272">IF(ISBLANK(INDEX(I272:Q272,,MATCH(G$10,I$5:Q$5,0))),I272,INDEX(I272:Q272,,MATCH(G$10,I$5:Q$5,0)))</f>
        <v>5</v>
      </c>
      <c r="H272" s="18"/>
      <c r="I272" s="90">
        <v>5</v>
      </c>
      <c r="J272" s="34"/>
      <c r="K272" s="34"/>
      <c r="L272" s="34"/>
      <c r="M272" s="34"/>
      <c r="N272" s="34"/>
      <c r="O272" s="34"/>
      <c r="P272" s="34"/>
      <c r="Q272" s="6"/>
    </row>
    <row r="273" spans="2:17">
      <c r="B273" s="14"/>
      <c r="D273" t="s">
        <v>188</v>
      </c>
      <c r="E273" s="8" t="s">
        <v>2</v>
      </c>
      <c r="G273" s="25">
        <f>MAX(G271, EDATE(G271,G272*Months_Yr)-1)</f>
        <v>55518</v>
      </c>
      <c r="I273" s="91"/>
      <c r="J273" s="6"/>
      <c r="K273" s="6"/>
      <c r="L273" s="6"/>
      <c r="M273" s="6"/>
      <c r="N273" s="6"/>
      <c r="O273" s="6"/>
      <c r="P273" s="6"/>
      <c r="Q273" s="6"/>
    </row>
    <row r="274" spans="2:17">
      <c r="B274" s="14"/>
      <c r="G274" s="12"/>
      <c r="I274" s="93"/>
    </row>
    <row r="275" spans="2:17">
      <c r="B275" s="14"/>
      <c r="C275" s="30"/>
      <c r="D275" t="s">
        <v>325</v>
      </c>
      <c r="E275" s="8" t="s">
        <v>2</v>
      </c>
      <c r="G275" s="25">
        <f>G273+1</f>
        <v>55519</v>
      </c>
      <c r="I275" s="91"/>
      <c r="J275" s="6"/>
      <c r="K275" s="6"/>
      <c r="L275" s="6"/>
      <c r="M275" s="6"/>
      <c r="N275" s="6"/>
      <c r="O275" s="6"/>
      <c r="P275" s="6"/>
      <c r="Q275" s="6"/>
    </row>
    <row r="276" spans="2:17">
      <c r="B276" s="14"/>
      <c r="C276" s="30"/>
      <c r="D276" t="s">
        <v>324</v>
      </c>
      <c r="E276" s="8" t="s">
        <v>23</v>
      </c>
      <c r="G276" s="17" cm="1">
        <f t="array" ref="G276">IF(ISBLANK(INDEX(I276:Q276,,MATCH(G$10,I$5:Q$5,0))),I276,INDEX(I276:Q276,,MATCH(G$10,I$5:Q$5,0)))</f>
        <v>5</v>
      </c>
      <c r="H276" s="18"/>
      <c r="I276" s="90">
        <v>5</v>
      </c>
      <c r="J276" s="34"/>
      <c r="K276" s="34"/>
      <c r="L276" s="34"/>
      <c r="M276" s="34"/>
      <c r="N276" s="34"/>
      <c r="O276" s="34"/>
      <c r="P276" s="34"/>
      <c r="Q276" s="6"/>
    </row>
    <row r="277" spans="2:17">
      <c r="B277" s="14"/>
      <c r="C277" s="30"/>
      <c r="D277" t="s">
        <v>326</v>
      </c>
      <c r="E277" s="8" t="s">
        <v>2</v>
      </c>
      <c r="G277" s="25">
        <f>MAX(G275, EDATE(G275,G276*Months_Yr)-1)</f>
        <v>57345</v>
      </c>
      <c r="I277" s="91"/>
      <c r="J277" s="6"/>
      <c r="K277" s="6"/>
      <c r="L277" s="6"/>
      <c r="M277" s="6"/>
      <c r="N277" s="6"/>
      <c r="O277" s="6"/>
      <c r="P277" s="6"/>
      <c r="Q277" s="6"/>
    </row>
    <row r="278" spans="2:17">
      <c r="B278" s="14"/>
      <c r="G278" s="12"/>
      <c r="I278" s="93"/>
    </row>
    <row r="279" spans="2:17">
      <c r="B279" s="14"/>
      <c r="C279" s="30"/>
      <c r="D279" t="s">
        <v>1084</v>
      </c>
      <c r="E279" s="8" t="s">
        <v>2</v>
      </c>
      <c r="G279" s="25">
        <f>G277+1</f>
        <v>57346</v>
      </c>
      <c r="I279" s="91"/>
      <c r="J279" s="6"/>
      <c r="K279" s="6"/>
      <c r="L279" s="6"/>
      <c r="M279" s="6"/>
      <c r="N279" s="6"/>
      <c r="O279" s="6"/>
      <c r="P279" s="6"/>
      <c r="Q279" s="6"/>
    </row>
    <row r="280" spans="2:17">
      <c r="B280" s="14"/>
      <c r="C280" s="30"/>
      <c r="D280" t="s">
        <v>324</v>
      </c>
      <c r="E280" s="8" t="s">
        <v>23</v>
      </c>
      <c r="G280" s="17" cm="1">
        <f t="array" ref="G280">IF(ISBLANK(INDEX(I280:Q280,,MATCH(G$10,I$5:Q$5,0))),I280,INDEX(I280:Q280,,MATCH(G$10,I$5:Q$5,0)))</f>
        <v>5.5</v>
      </c>
      <c r="H280" s="18"/>
      <c r="I280" s="90">
        <v>5.5</v>
      </c>
      <c r="J280" s="34"/>
      <c r="K280" s="34"/>
      <c r="L280" s="34"/>
      <c r="M280" s="34"/>
      <c r="N280" s="34"/>
      <c r="O280" s="34"/>
      <c r="P280" s="34"/>
      <c r="Q280" s="6"/>
    </row>
    <row r="281" spans="2:17">
      <c r="B281" s="14"/>
      <c r="C281" s="30"/>
      <c r="D281" t="s">
        <v>1085</v>
      </c>
      <c r="E281" s="8" t="s">
        <v>2</v>
      </c>
      <c r="G281" s="25">
        <f>MAX(G279, EDATE(G279,G280*Months_Yr)-1)</f>
        <v>59352</v>
      </c>
      <c r="I281" s="6"/>
      <c r="J281" s="6"/>
      <c r="K281" s="6"/>
      <c r="L281" s="6"/>
      <c r="M281" s="6"/>
      <c r="N281" s="6"/>
      <c r="O281" s="6"/>
      <c r="P281" s="6"/>
      <c r="Q281" s="6"/>
    </row>
    <row r="282" spans="2:17">
      <c r="B282" s="14"/>
      <c r="C282" s="30"/>
      <c r="E282" s="8"/>
      <c r="G282" s="12"/>
      <c r="I282" s="6"/>
      <c r="J282" s="6"/>
      <c r="K282" s="6"/>
      <c r="L282" s="6"/>
      <c r="M282" s="6"/>
      <c r="N282" s="6"/>
      <c r="O282" s="6"/>
      <c r="P282" s="6"/>
      <c r="Q282" s="6"/>
    </row>
    <row r="283" spans="2:17">
      <c r="B283" s="14"/>
      <c r="C283" s="39" t="s">
        <v>329</v>
      </c>
      <c r="E283" s="8"/>
      <c r="G283" s="12"/>
      <c r="I283" s="6"/>
      <c r="J283" s="6"/>
      <c r="K283" s="6"/>
      <c r="L283" s="6"/>
      <c r="M283" s="6"/>
      <c r="N283" s="6"/>
      <c r="O283" s="6"/>
      <c r="P283" s="6"/>
      <c r="Q283" s="6"/>
    </row>
    <row r="284" spans="2:17">
      <c r="B284" s="14"/>
      <c r="D284" t="s">
        <v>96</v>
      </c>
      <c r="E284" s="8" t="s">
        <v>728</v>
      </c>
      <c r="G284" s="17" cm="1">
        <f t="array" ref="G284">IF(ISBLANK(INDEX(I284:Q284,,MATCH(G$10,I$5:Q$5,0))),I284,INDEX(I284:Q284,,MATCH(G$10,I$5:Q$5,0)))</f>
        <v>140.25</v>
      </c>
      <c r="I284" s="86">
        <v>140.25</v>
      </c>
      <c r="J284" s="86"/>
      <c r="K284" s="86"/>
      <c r="L284" s="86"/>
      <c r="M284" s="86"/>
      <c r="N284" s="86"/>
      <c r="O284" s="86"/>
      <c r="P284" s="86"/>
      <c r="Q284" s="6"/>
    </row>
    <row r="285" spans="2:17">
      <c r="B285" s="14"/>
      <c r="D285" t="s">
        <v>99</v>
      </c>
      <c r="E285" s="8" t="s">
        <v>728</v>
      </c>
      <c r="G285" s="17" cm="1">
        <f t="array" ref="G285">IF(ISBLANK(INDEX(I285:Q285,,MATCH(G$10,I$5:Q$5,0))),I285,INDEX(I285:Q285,,MATCH(G$10,I$5:Q$5,0)))</f>
        <v>178.5</v>
      </c>
      <c r="I285" s="86">
        <v>178.5</v>
      </c>
      <c r="J285" s="86"/>
      <c r="K285" s="86"/>
      <c r="L285" s="86"/>
      <c r="M285" s="86"/>
      <c r="N285" s="86"/>
      <c r="O285" s="86"/>
      <c r="P285" s="86"/>
      <c r="Q285" s="6"/>
    </row>
    <row r="286" spans="2:17">
      <c r="B286" s="14"/>
      <c r="D286" t="s">
        <v>102</v>
      </c>
      <c r="E286" s="8" t="s">
        <v>728</v>
      </c>
      <c r="G286" s="17" cm="1">
        <f t="array" ref="G286">IF(ISBLANK(INDEX(I286:Q286,,MATCH(G$10,I$5:Q$5,0))),I286,INDEX(I286:Q286,,MATCH(G$10,I$5:Q$5,0)))</f>
        <v>221</v>
      </c>
      <c r="I286" s="86">
        <v>221</v>
      </c>
      <c r="J286" s="86"/>
      <c r="K286" s="86"/>
      <c r="L286" s="86"/>
      <c r="M286" s="86"/>
      <c r="N286" s="86"/>
      <c r="O286" s="86"/>
      <c r="P286" s="86"/>
      <c r="Q286" s="6"/>
    </row>
    <row r="287" spans="2:17">
      <c r="B287" s="14"/>
      <c r="D287" t="s">
        <v>183</v>
      </c>
      <c r="E287" s="8" t="s">
        <v>728</v>
      </c>
      <c r="G287" s="17" cm="1">
        <f t="array" ref="G287">IF(ISBLANK(INDEX(I287:Q287,,MATCH(G$10,I$5:Q$5,0))),I287,INDEX(I287:Q287,,MATCH(G$10,I$5:Q$5,0)))</f>
        <v>250.75</v>
      </c>
      <c r="I287" s="86">
        <v>250.75</v>
      </c>
      <c r="J287" s="86"/>
      <c r="K287" s="86"/>
      <c r="L287" s="86"/>
      <c r="M287" s="86"/>
      <c r="N287" s="86"/>
      <c r="O287" s="86"/>
      <c r="P287" s="86"/>
      <c r="Q287" s="6"/>
    </row>
    <row r="288" spans="2:17">
      <c r="B288" s="14"/>
      <c r="D288" t="s">
        <v>186</v>
      </c>
      <c r="E288" s="8" t="s">
        <v>728</v>
      </c>
      <c r="G288" s="17" cm="1">
        <f t="array" ref="G288">IF(ISBLANK(INDEX(I288:Q288,,MATCH(G$10,I$5:Q$5,0))),I288,INDEX(I288:Q288,,MATCH(G$10,I$5:Q$5,0)))</f>
        <v>276.25</v>
      </c>
      <c r="I288" s="86">
        <v>276.25</v>
      </c>
      <c r="J288" s="86"/>
      <c r="K288" s="86"/>
      <c r="L288" s="86"/>
      <c r="M288" s="86"/>
      <c r="N288" s="86"/>
      <c r="O288" s="86"/>
      <c r="P288" s="86"/>
      <c r="Q288" s="6"/>
    </row>
    <row r="289" spans="2:17">
      <c r="B289" s="14"/>
      <c r="D289" t="s">
        <v>189</v>
      </c>
      <c r="E289" s="8" t="s">
        <v>728</v>
      </c>
      <c r="G289" s="17" cm="1">
        <f t="array" ref="G289">IF(ISBLANK(INDEX(I289:Q289,,MATCH(G$10,I$5:Q$5,0))),I289,INDEX(I289:Q289,,MATCH(G$10,I$5:Q$5,0)))</f>
        <v>301.75</v>
      </c>
      <c r="I289" s="86">
        <v>301.75</v>
      </c>
      <c r="J289" s="86"/>
      <c r="K289" s="86"/>
      <c r="L289" s="86"/>
      <c r="M289" s="86"/>
      <c r="N289" s="86"/>
      <c r="O289" s="86"/>
      <c r="P289" s="86"/>
      <c r="Q289" s="6"/>
    </row>
    <row r="290" spans="2:17">
      <c r="B290" s="14"/>
      <c r="C290" s="30"/>
      <c r="D290" t="s">
        <v>327</v>
      </c>
      <c r="E290" s="8" t="s">
        <v>728</v>
      </c>
      <c r="G290" s="17" cm="1">
        <f t="array" ref="G290">IF(ISBLANK(INDEX(I290:Q290,,MATCH(G$10,I$5:Q$5,0))),I290,INDEX(I290:Q290,,MATCH(G$10,I$5:Q$5,0)))</f>
        <v>335.75</v>
      </c>
      <c r="I290" s="86">
        <v>335.75</v>
      </c>
      <c r="J290" s="86"/>
      <c r="K290" s="86"/>
      <c r="L290" s="86"/>
      <c r="M290" s="86"/>
      <c r="N290" s="86"/>
      <c r="O290" s="86"/>
      <c r="P290" s="86"/>
      <c r="Q290" s="6"/>
    </row>
    <row r="291" spans="2:17">
      <c r="B291" s="14"/>
      <c r="C291" s="30"/>
      <c r="D291" t="s">
        <v>1086</v>
      </c>
      <c r="E291" s="8" t="s">
        <v>728</v>
      </c>
      <c r="G291" s="17" cm="1">
        <f t="array" ref="G291">IF(ISBLANK(INDEX(I291:Q291,,MATCH(G$10,I$5:Q$5,0))),I291,INDEX(I291:Q291,,MATCH(G$10,I$5:Q$5,0)))</f>
        <v>380.375</v>
      </c>
      <c r="I291" s="86">
        <v>380.375</v>
      </c>
      <c r="J291" s="86"/>
      <c r="K291" s="86"/>
      <c r="L291" s="86"/>
      <c r="M291" s="86"/>
      <c r="N291" s="86"/>
      <c r="O291" s="86"/>
      <c r="P291" s="86"/>
      <c r="Q291" s="6"/>
    </row>
    <row r="292" spans="2:17">
      <c r="B292" s="14"/>
      <c r="C292" s="30"/>
      <c r="E292" s="8"/>
      <c r="G292" s="12"/>
      <c r="I292" s="6"/>
      <c r="J292" s="6"/>
      <c r="K292" s="6"/>
      <c r="L292" s="6"/>
      <c r="M292" s="6"/>
      <c r="N292" s="6"/>
      <c r="O292" s="6"/>
      <c r="P292" s="6"/>
      <c r="Q292" s="6"/>
    </row>
    <row r="293" spans="2:17">
      <c r="B293" s="14"/>
      <c r="C293" s="39" t="s">
        <v>330</v>
      </c>
      <c r="E293" s="8"/>
      <c r="G293" s="12"/>
      <c r="I293" s="6"/>
      <c r="J293" s="6"/>
      <c r="K293" s="6"/>
      <c r="L293" s="6"/>
      <c r="M293" s="6"/>
      <c r="N293" s="6"/>
      <c r="O293" s="6"/>
      <c r="P293" s="6"/>
      <c r="Q293" s="6"/>
    </row>
    <row r="294" spans="2:17" outlineLevel="1">
      <c r="B294" s="14"/>
      <c r="D294" t="s">
        <v>96</v>
      </c>
      <c r="E294" s="8" t="s">
        <v>729</v>
      </c>
      <c r="G294" s="236" cm="1">
        <f t="array" ref="G294">IF(ISBLANK(INDEX(I294:Q294,,MATCH(G$10,I$5:Q$5,0))),I294,INDEX(I294:Q294,,MATCH(G$10,I$5:Q$5,0)))</f>
        <v>0</v>
      </c>
      <c r="I294" s="34"/>
      <c r="J294" s="34"/>
      <c r="K294" s="34"/>
      <c r="L294" s="34"/>
      <c r="M294" s="34"/>
      <c r="N294" s="34"/>
      <c r="O294" s="34"/>
      <c r="P294" s="34"/>
      <c r="Q294" s="6"/>
    </row>
    <row r="295" spans="2:17" outlineLevel="1">
      <c r="B295" s="14"/>
      <c r="D295" t="s">
        <v>99</v>
      </c>
      <c r="E295" s="8" t="s">
        <v>729</v>
      </c>
      <c r="G295" s="236" cm="1">
        <f t="array" ref="G295">IF(ISBLANK(INDEX(I295:Q295,,MATCH(G$10,I$5:Q$5,0))),I295,INDEX(I295:Q295,,MATCH(G$10,I$5:Q$5,0)))</f>
        <v>0</v>
      </c>
      <c r="I295" s="34"/>
      <c r="J295" s="34"/>
      <c r="K295" s="34"/>
      <c r="L295" s="34"/>
      <c r="M295" s="34"/>
      <c r="N295" s="34"/>
      <c r="O295" s="34"/>
      <c r="P295" s="34"/>
      <c r="Q295" s="6"/>
    </row>
    <row r="296" spans="2:17" outlineLevel="1">
      <c r="B296" s="14"/>
      <c r="D296" t="s">
        <v>102</v>
      </c>
      <c r="E296" s="8" t="s">
        <v>729</v>
      </c>
      <c r="G296" s="236" cm="1">
        <f t="array" ref="G296">IF(ISBLANK(INDEX(I296:Q296,,MATCH(G$10,I$5:Q$5,0))),I296,INDEX(I296:Q296,,MATCH(G$10,I$5:Q$5,0)))</f>
        <v>0</v>
      </c>
      <c r="I296" s="34"/>
      <c r="J296" s="34"/>
      <c r="K296" s="34"/>
      <c r="L296" s="34"/>
      <c r="M296" s="34"/>
      <c r="N296" s="34"/>
      <c r="O296" s="34"/>
      <c r="P296" s="34"/>
      <c r="Q296" s="6"/>
    </row>
    <row r="297" spans="2:17" outlineLevel="1">
      <c r="B297" s="14"/>
      <c r="D297" t="s">
        <v>183</v>
      </c>
      <c r="E297" s="8" t="s">
        <v>729</v>
      </c>
      <c r="G297" s="236" cm="1">
        <f t="array" ref="G297">IF(ISBLANK(INDEX(I297:Q297,,MATCH(G$10,I$5:Q$5,0))),I297,INDEX(I297:Q297,,MATCH(G$10,I$5:Q$5,0)))</f>
        <v>0</v>
      </c>
      <c r="I297" s="34"/>
      <c r="J297" s="34"/>
      <c r="K297" s="34"/>
      <c r="L297" s="34"/>
      <c r="M297" s="34"/>
      <c r="N297" s="34"/>
      <c r="O297" s="34"/>
      <c r="P297" s="34"/>
      <c r="Q297" s="6"/>
    </row>
    <row r="298" spans="2:17" outlineLevel="1">
      <c r="B298" s="14"/>
      <c r="D298" t="s">
        <v>186</v>
      </c>
      <c r="E298" s="8" t="s">
        <v>729</v>
      </c>
      <c r="G298" s="236" cm="1">
        <f t="array" ref="G298">IF(ISBLANK(INDEX(I298:Q298,,MATCH(G$10,I$5:Q$5,0))),I298,INDEX(I298:Q298,,MATCH(G$10,I$5:Q$5,0)))</f>
        <v>0</v>
      </c>
      <c r="I298" s="34"/>
      <c r="J298" s="34"/>
      <c r="K298" s="34"/>
      <c r="L298" s="34"/>
      <c r="M298" s="34"/>
      <c r="N298" s="34"/>
      <c r="O298" s="34"/>
      <c r="P298" s="34"/>
      <c r="Q298" s="6"/>
    </row>
    <row r="299" spans="2:17" outlineLevel="1">
      <c r="B299" s="14"/>
      <c r="D299" t="s">
        <v>189</v>
      </c>
      <c r="E299" s="8" t="s">
        <v>729</v>
      </c>
      <c r="G299" s="236" cm="1">
        <f t="array" ref="G299">IF(ISBLANK(INDEX(I299:Q299,,MATCH(G$10,I$5:Q$5,0))),I299,INDEX(I299:Q299,,MATCH(G$10,I$5:Q$5,0)))</f>
        <v>0</v>
      </c>
      <c r="I299" s="34"/>
      <c r="J299" s="34"/>
      <c r="K299" s="34"/>
      <c r="L299" s="34"/>
      <c r="M299" s="34"/>
      <c r="N299" s="34"/>
      <c r="O299" s="34"/>
      <c r="P299" s="34"/>
      <c r="Q299" s="6"/>
    </row>
    <row r="300" spans="2:17" outlineLevel="1">
      <c r="B300" s="14"/>
      <c r="C300" s="30"/>
      <c r="D300" t="s">
        <v>327</v>
      </c>
      <c r="E300" s="8" t="s">
        <v>729</v>
      </c>
      <c r="G300" s="236" cm="1">
        <f t="array" ref="G300">IF(ISBLANK(INDEX(I300:Q300,,MATCH(G$10,I$5:Q$5,0))),I300,INDEX(I300:Q300,,MATCH(G$10,I$5:Q$5,0)))</f>
        <v>0</v>
      </c>
      <c r="I300" s="34"/>
      <c r="J300" s="34"/>
      <c r="K300" s="34"/>
      <c r="L300" s="34"/>
      <c r="M300" s="34"/>
      <c r="N300" s="34"/>
      <c r="O300" s="34"/>
      <c r="P300" s="34"/>
      <c r="Q300" s="6"/>
    </row>
    <row r="301" spans="2:17" outlineLevel="1">
      <c r="B301" s="14"/>
      <c r="C301" s="30"/>
      <c r="D301" t="s">
        <v>1086</v>
      </c>
      <c r="E301" s="8" t="s">
        <v>729</v>
      </c>
      <c r="G301" s="236" cm="1">
        <f t="array" ref="G301">IF(ISBLANK(INDEX(I301:Q301,,MATCH(G$10,I$5:Q$5,0))),I301,INDEX(I301:Q301,,MATCH(G$10,I$5:Q$5,0)))</f>
        <v>0</v>
      </c>
      <c r="I301" s="34"/>
      <c r="J301" s="34"/>
      <c r="K301" s="34"/>
      <c r="L301" s="34"/>
      <c r="M301" s="34"/>
      <c r="N301" s="34"/>
      <c r="O301" s="34"/>
      <c r="P301" s="34"/>
      <c r="Q301" s="6"/>
    </row>
    <row r="302" spans="2:17">
      <c r="B302" s="14"/>
      <c r="C302" s="30"/>
      <c r="E302" s="8"/>
      <c r="G302" s="12"/>
      <c r="I302" s="6"/>
      <c r="J302" s="6"/>
      <c r="K302" s="6"/>
      <c r="L302" s="6"/>
      <c r="M302" s="6"/>
      <c r="N302" s="6"/>
      <c r="O302" s="6"/>
      <c r="P302" s="6"/>
      <c r="Q302" s="6"/>
    </row>
    <row r="303" spans="2:17">
      <c r="B303" s="14"/>
      <c r="C303" s="39" t="s">
        <v>332</v>
      </c>
      <c r="E303" s="8"/>
      <c r="G303" s="12"/>
      <c r="I303" s="6"/>
      <c r="J303" s="6"/>
      <c r="K303" s="6"/>
      <c r="L303" s="6"/>
      <c r="M303" s="6"/>
      <c r="N303" s="6"/>
      <c r="O303" s="6"/>
      <c r="P303" s="6"/>
      <c r="Q303" s="6"/>
    </row>
    <row r="304" spans="2:17" outlineLevel="1">
      <c r="B304" s="14"/>
      <c r="C304" s="39"/>
      <c r="D304" t="s">
        <v>333</v>
      </c>
      <c r="E304" s="8" t="s">
        <v>33</v>
      </c>
      <c r="G304" s="17" cm="1">
        <f t="array" ref="G304">IF(ISBLANK(INDEX(I304:Q304,,MATCH(G$10,I$5:Q$5,0))),I304,INDEX(I304:Q304,,MATCH(G$10,I$5:Q$5,0)))</f>
        <v>0</v>
      </c>
      <c r="I304" s="34"/>
      <c r="J304" s="34"/>
      <c r="K304" s="34"/>
      <c r="L304" s="34"/>
      <c r="M304" s="34"/>
      <c r="N304" s="34"/>
      <c r="O304" s="34"/>
      <c r="P304" s="34"/>
      <c r="Q304" s="6"/>
    </row>
    <row r="305" spans="2:17" outlineLevel="1">
      <c r="B305" s="14"/>
      <c r="C305" s="39"/>
      <c r="D305" t="s">
        <v>334</v>
      </c>
      <c r="E305" s="8" t="s">
        <v>15</v>
      </c>
      <c r="G305" s="17" cm="1">
        <f t="array" ref="G305">IF(ISBLANK(INDEX(I305:Q305,,MATCH(G$10,I$5:Q$5,0))),I305,INDEX(I305:Q305,,MATCH(G$10,I$5:Q$5,0)))</f>
        <v>0</v>
      </c>
      <c r="I305" s="34"/>
      <c r="J305" s="34"/>
      <c r="K305" s="34"/>
      <c r="L305" s="34"/>
      <c r="M305" s="34"/>
      <c r="N305" s="34"/>
      <c r="O305" s="34"/>
      <c r="P305" s="34"/>
      <c r="Q305" s="6"/>
    </row>
    <row r="306" spans="2:17" outlineLevel="1">
      <c r="B306" s="14"/>
      <c r="C306" s="39"/>
      <c r="D306" t="s">
        <v>335</v>
      </c>
      <c r="E306" s="8" t="s">
        <v>34</v>
      </c>
      <c r="G306" s="17" cm="1">
        <f t="array" ref="G306">IF(ISBLANK(INDEX(I306:Q306,,MATCH(G$10,I$5:Q$5,0))),I306,INDEX(I306:Q306,,MATCH(G$10,I$5:Q$5,0)))</f>
        <v>0</v>
      </c>
      <c r="I306" s="34"/>
      <c r="J306" s="34"/>
      <c r="K306" s="34"/>
      <c r="L306" s="34"/>
      <c r="M306" s="34"/>
      <c r="N306" s="34"/>
      <c r="O306" s="34"/>
      <c r="P306" s="34"/>
      <c r="Q306" s="6"/>
    </row>
    <row r="307" spans="2:17" outlineLevel="1">
      <c r="B307" s="14"/>
      <c r="C307" s="39"/>
      <c r="E307" s="8"/>
      <c r="G307" s="12"/>
      <c r="I307" s="6"/>
      <c r="J307" s="6"/>
      <c r="K307" s="6"/>
      <c r="L307" s="6"/>
      <c r="M307" s="6"/>
      <c r="N307" s="6"/>
      <c r="O307" s="6"/>
      <c r="P307" s="6"/>
      <c r="Q307" s="6"/>
    </row>
    <row r="308" spans="2:17" outlineLevel="1">
      <c r="B308" s="14"/>
      <c r="D308" t="s">
        <v>96</v>
      </c>
      <c r="E308" s="8" t="s">
        <v>729</v>
      </c>
      <c r="G308" s="17" cm="1">
        <f t="array" ref="G308">IF(ISBLANK(INDEX(I308:Q308,,MATCH(G$10,I$5:Q$5,0))),I308,INDEX(I308:Q308,,MATCH(G$10,I$5:Q$5,0)))</f>
        <v>0</v>
      </c>
      <c r="I308" s="34"/>
      <c r="J308" s="34"/>
      <c r="K308" s="34"/>
      <c r="L308" s="34"/>
      <c r="M308" s="34"/>
      <c r="N308" s="34"/>
      <c r="O308" s="34"/>
      <c r="P308" s="34"/>
      <c r="Q308" s="6"/>
    </row>
    <row r="309" spans="2:17" outlineLevel="1">
      <c r="B309" s="14"/>
      <c r="D309" t="s">
        <v>99</v>
      </c>
      <c r="E309" s="8" t="s">
        <v>729</v>
      </c>
      <c r="G309" s="17" cm="1">
        <f t="array" ref="G309">IF(ISBLANK(INDEX(I309:Q309,,MATCH(G$10,I$5:Q$5,0))),I309,INDEX(I309:Q309,,MATCH(G$10,I$5:Q$5,0)))</f>
        <v>0</v>
      </c>
      <c r="I309" s="34"/>
      <c r="J309" s="34"/>
      <c r="K309" s="34"/>
      <c r="L309" s="34"/>
      <c r="M309" s="34"/>
      <c r="N309" s="34"/>
      <c r="O309" s="34"/>
      <c r="P309" s="34"/>
      <c r="Q309" s="6"/>
    </row>
    <row r="310" spans="2:17" outlineLevel="1">
      <c r="B310" s="14"/>
      <c r="D310" t="s">
        <v>102</v>
      </c>
      <c r="E310" s="8" t="s">
        <v>729</v>
      </c>
      <c r="G310" s="17" cm="1">
        <f t="array" ref="G310">IF(ISBLANK(INDEX(I310:Q310,,MATCH(G$10,I$5:Q$5,0))),I310,INDEX(I310:Q310,,MATCH(G$10,I$5:Q$5,0)))</f>
        <v>0</v>
      </c>
      <c r="I310" s="34"/>
      <c r="J310" s="34"/>
      <c r="K310" s="34"/>
      <c r="L310" s="34"/>
      <c r="M310" s="34"/>
      <c r="N310" s="34"/>
      <c r="O310" s="34"/>
      <c r="P310" s="34"/>
      <c r="Q310" s="6"/>
    </row>
    <row r="311" spans="2:17" outlineLevel="1">
      <c r="B311" s="14"/>
      <c r="D311" t="s">
        <v>183</v>
      </c>
      <c r="E311" s="8" t="s">
        <v>729</v>
      </c>
      <c r="G311" s="17" cm="1">
        <f t="array" ref="G311">IF(ISBLANK(INDEX(I311:Q311,,MATCH(G$10,I$5:Q$5,0))),I311,INDEX(I311:Q311,,MATCH(G$10,I$5:Q$5,0)))</f>
        <v>0</v>
      </c>
      <c r="I311" s="34"/>
      <c r="J311" s="34"/>
      <c r="K311" s="34"/>
      <c r="L311" s="34"/>
      <c r="M311" s="34"/>
      <c r="N311" s="34"/>
      <c r="O311" s="34"/>
      <c r="P311" s="34"/>
      <c r="Q311" s="6"/>
    </row>
    <row r="312" spans="2:17" outlineLevel="1">
      <c r="B312" s="14"/>
      <c r="D312" t="s">
        <v>186</v>
      </c>
      <c r="E312" s="8" t="s">
        <v>729</v>
      </c>
      <c r="G312" s="17" cm="1">
        <f t="array" ref="G312">IF(ISBLANK(INDEX(I312:Q312,,MATCH(G$10,I$5:Q$5,0))),I312,INDEX(I312:Q312,,MATCH(G$10,I$5:Q$5,0)))</f>
        <v>0</v>
      </c>
      <c r="I312" s="34"/>
      <c r="J312" s="34"/>
      <c r="K312" s="34"/>
      <c r="L312" s="34"/>
      <c r="M312" s="34"/>
      <c r="N312" s="34"/>
      <c r="O312" s="34"/>
      <c r="P312" s="34"/>
      <c r="Q312" s="6"/>
    </row>
    <row r="313" spans="2:17" outlineLevel="1">
      <c r="B313" s="14"/>
      <c r="D313" t="s">
        <v>189</v>
      </c>
      <c r="E313" s="8" t="s">
        <v>729</v>
      </c>
      <c r="G313" s="17" cm="1">
        <f t="array" ref="G313">IF(ISBLANK(INDEX(I313:Q313,,MATCH(G$10,I$5:Q$5,0))),I313,INDEX(I313:Q313,,MATCH(G$10,I$5:Q$5,0)))</f>
        <v>0</v>
      </c>
      <c r="I313" s="34"/>
      <c r="J313" s="34"/>
      <c r="K313" s="34"/>
      <c r="L313" s="34"/>
      <c r="M313" s="34"/>
      <c r="N313" s="34"/>
      <c r="O313" s="34"/>
      <c r="P313" s="34"/>
      <c r="Q313" s="6"/>
    </row>
    <row r="314" spans="2:17" outlineLevel="1">
      <c r="B314" s="14"/>
      <c r="C314" s="30"/>
      <c r="D314" t="s">
        <v>327</v>
      </c>
      <c r="E314" s="8" t="s">
        <v>729</v>
      </c>
      <c r="G314" s="17" cm="1">
        <f t="array" ref="G314">IF(ISBLANK(INDEX(I314:Q314,,MATCH(G$10,I$5:Q$5,0))),I314,INDEX(I314:Q314,,MATCH(G$10,I$5:Q$5,0)))</f>
        <v>0</v>
      </c>
      <c r="I314" s="34"/>
      <c r="J314" s="34"/>
      <c r="K314" s="34"/>
      <c r="L314" s="34"/>
      <c r="M314" s="34"/>
      <c r="N314" s="34"/>
      <c r="O314" s="34"/>
      <c r="P314" s="34"/>
      <c r="Q314" s="6"/>
    </row>
    <row r="315" spans="2:17" outlineLevel="1">
      <c r="B315" s="14"/>
      <c r="C315" s="30"/>
      <c r="D315" t="s">
        <v>1086</v>
      </c>
      <c r="E315" s="8" t="s">
        <v>729</v>
      </c>
      <c r="G315" s="17" cm="1">
        <f t="array" ref="G315">IF(ISBLANK(INDEX(I315:Q315,,MATCH(G$10,I$5:Q$5,0))),I315,INDEX(I315:Q315,,MATCH(G$10,I$5:Q$5,0)))</f>
        <v>0</v>
      </c>
      <c r="I315" s="34"/>
      <c r="J315" s="34"/>
      <c r="K315" s="34"/>
      <c r="L315" s="34"/>
      <c r="M315" s="34"/>
      <c r="N315" s="34"/>
      <c r="O315" s="34"/>
      <c r="P315" s="34"/>
      <c r="Q315" s="6"/>
    </row>
    <row r="316" spans="2:17">
      <c r="B316" s="14"/>
      <c r="C316" s="30"/>
      <c r="E316" s="8"/>
      <c r="G316" s="12"/>
      <c r="I316" s="6"/>
      <c r="J316" s="6"/>
      <c r="K316" s="6"/>
      <c r="L316" s="6"/>
      <c r="M316" s="6"/>
      <c r="N316" s="6"/>
      <c r="O316" s="6"/>
      <c r="P316" s="6"/>
      <c r="Q316" s="6"/>
    </row>
    <row r="317" spans="2:17">
      <c r="B317" s="14"/>
      <c r="C317" s="30" t="s">
        <v>194</v>
      </c>
      <c r="E317" s="8"/>
      <c r="G317" s="12"/>
      <c r="I317" s="6"/>
      <c r="J317" s="6"/>
      <c r="K317" s="6"/>
      <c r="L317" s="6"/>
      <c r="M317" s="6"/>
      <c r="N317" s="6"/>
      <c r="O317" s="6"/>
      <c r="P317" s="6"/>
      <c r="Q317" s="6"/>
    </row>
    <row r="318" spans="2:17">
      <c r="B318" s="14"/>
      <c r="C318" s="30" t="s">
        <v>737</v>
      </c>
      <c r="E318" s="8"/>
      <c r="G318" s="12"/>
      <c r="I318" s="6"/>
      <c r="J318" s="6"/>
      <c r="K318" s="6"/>
      <c r="L318" s="6"/>
      <c r="M318" s="6"/>
      <c r="N318" s="6"/>
      <c r="O318" s="6"/>
      <c r="P318" s="6"/>
      <c r="Q318" s="6"/>
    </row>
    <row r="319" spans="2:17">
      <c r="B319" s="14"/>
      <c r="D319" t="s">
        <v>318</v>
      </c>
      <c r="E319" s="8" t="s">
        <v>2</v>
      </c>
      <c r="G319" s="16" cm="1">
        <f t="array" ref="G319">IF(ISBLANK(INDEX(I319:Q319,,MATCH(G$10,I$5:Q$5,0))),I319,INDEX(I319:Q319,,MATCH(G$10,I$5:Q$5,0)))</f>
        <v>0</v>
      </c>
      <c r="I319" s="32">
        <v>0</v>
      </c>
      <c r="J319" s="32"/>
      <c r="K319" s="32"/>
      <c r="L319" s="32"/>
      <c r="M319" s="32"/>
      <c r="N319" s="32"/>
      <c r="O319" s="32"/>
      <c r="P319" s="32"/>
      <c r="Q319" s="6"/>
    </row>
    <row r="320" spans="2:17">
      <c r="B320" s="14"/>
      <c r="D320" t="s">
        <v>319</v>
      </c>
      <c r="E320" s="8" t="s">
        <v>2</v>
      </c>
      <c r="G320" s="16" cm="1">
        <f t="array" ref="G320">IF(ISBLANK(INDEX(I320:Q320,,MATCH(G$10,I$5:Q$5,0))),I320,INDEX(I320:Q320,,MATCH(G$10,I$5:Q$5,0)))</f>
        <v>0</v>
      </c>
      <c r="I320" s="32">
        <v>0</v>
      </c>
      <c r="J320" s="32"/>
      <c r="K320" s="32"/>
      <c r="L320" s="32"/>
      <c r="M320" s="32"/>
      <c r="N320" s="32"/>
      <c r="O320" s="32"/>
      <c r="P320" s="32"/>
      <c r="Q320" s="6"/>
    </row>
    <row r="321" spans="2:17">
      <c r="B321" s="14"/>
      <c r="E321" s="8"/>
      <c r="G321" s="16"/>
    </row>
    <row r="322" spans="2:17">
      <c r="B322" s="14"/>
      <c r="D322" t="s">
        <v>738</v>
      </c>
      <c r="E322" s="8" t="s">
        <v>44</v>
      </c>
      <c r="G322" s="17" cm="1">
        <f t="array" ref="G322">IF(ISBLANK(INDEX(I322:Q322,,MATCH(G$10,I$5:Q$5,0))),I322,INDEX(I322:Q322,,MATCH(G$10,I$5:Q$5,0)))</f>
        <v>0</v>
      </c>
      <c r="I322" s="34">
        <v>0</v>
      </c>
      <c r="J322" s="34"/>
      <c r="K322" s="34"/>
      <c r="L322" s="34"/>
      <c r="M322" s="34"/>
      <c r="N322" s="34"/>
      <c r="O322" s="34"/>
      <c r="P322" s="34"/>
      <c r="Q322" s="6"/>
    </row>
    <row r="323" spans="2:17">
      <c r="B323" s="14"/>
      <c r="D323" t="s">
        <v>794</v>
      </c>
      <c r="E323" s="8" t="s">
        <v>15</v>
      </c>
      <c r="G323" s="294">
        <f>IFERROR(G322 / G$85, 0)</f>
        <v>0</v>
      </c>
    </row>
    <row r="324" spans="2:17">
      <c r="B324" s="14"/>
      <c r="D324" t="s">
        <v>739</v>
      </c>
      <c r="E324" s="8" t="s">
        <v>740</v>
      </c>
      <c r="G324" s="17" cm="1">
        <f t="array" ref="G324">IF(ISBLANK(INDEX(I324:Q324,,MATCH(G$10,I$5:Q$5,0))),I324,INDEX(I324:Q324,,MATCH(G$10,I$5:Q$5,0)))</f>
        <v>0</v>
      </c>
      <c r="I324" s="34">
        <v>0</v>
      </c>
      <c r="J324" s="34"/>
      <c r="K324" s="34"/>
      <c r="L324" s="34"/>
      <c r="M324" s="34"/>
      <c r="N324" s="34"/>
      <c r="O324" s="34"/>
      <c r="P324" s="34"/>
      <c r="Q324" s="6"/>
    </row>
    <row r="325" spans="2:17">
      <c r="B325" s="14"/>
      <c r="D325" t="s">
        <v>791</v>
      </c>
      <c r="E325" s="8" t="s">
        <v>790</v>
      </c>
      <c r="G325" s="287">
        <f>G322 * G324</f>
        <v>0</v>
      </c>
    </row>
    <row r="326" spans="2:17">
      <c r="B326" s="14"/>
      <c r="D326" t="s">
        <v>741</v>
      </c>
      <c r="E326" s="8" t="s">
        <v>15</v>
      </c>
      <c r="G326" s="37" cm="1">
        <f t="array" ref="G326">IF(ISBLANK(INDEX(I326:Q326,,MATCH(G$10,I$5:Q$5,0))),I326,INDEX(I326:Q326,,MATCH(G$10,I$5:Q$5,0)))</f>
        <v>0</v>
      </c>
      <c r="I326" s="36">
        <v>0</v>
      </c>
      <c r="J326" s="36"/>
      <c r="K326" s="36"/>
      <c r="L326" s="36"/>
      <c r="M326" s="36"/>
      <c r="N326" s="36"/>
      <c r="O326" s="36"/>
      <c r="P326" s="36"/>
      <c r="Q326" s="6"/>
    </row>
    <row r="327" spans="2:17">
      <c r="B327" s="14"/>
      <c r="E327" s="8"/>
      <c r="G327" s="16"/>
    </row>
    <row r="328" spans="2:17">
      <c r="B328" s="14"/>
      <c r="C328" s="30" t="s">
        <v>742</v>
      </c>
      <c r="E328" s="8"/>
      <c r="G328" s="16"/>
    </row>
    <row r="329" spans="2:17">
      <c r="B329" s="14"/>
      <c r="D329" t="s">
        <v>318</v>
      </c>
      <c r="E329" s="8" t="s">
        <v>2</v>
      </c>
      <c r="G329" s="16" cm="1">
        <f t="array" ref="G329">IF(ISBLANK(INDEX(I329:Q329,,MATCH(G$10,I$5:Q$5,0))),I329,INDEX(I329:Q329,,MATCH(G$10,I$5:Q$5,0)))</f>
        <v>0</v>
      </c>
      <c r="I329" s="32">
        <v>0</v>
      </c>
      <c r="J329" s="32"/>
      <c r="K329" s="32"/>
      <c r="L329" s="32"/>
      <c r="M329" s="32"/>
      <c r="N329" s="32"/>
      <c r="O329" s="32"/>
      <c r="P329" s="32"/>
      <c r="Q329" s="6"/>
    </row>
    <row r="330" spans="2:17">
      <c r="B330" s="14"/>
      <c r="D330" t="s">
        <v>319</v>
      </c>
      <c r="E330" s="8" t="s">
        <v>2</v>
      </c>
      <c r="G330" s="16" cm="1">
        <f t="array" ref="G330">IF(ISBLANK(INDEX(I330:Q330,,MATCH(G$10,I$5:Q$5,0))),I330,INDEX(I330:Q330,,MATCH(G$10,I$5:Q$5,0)))</f>
        <v>0</v>
      </c>
      <c r="I330" s="32">
        <v>0</v>
      </c>
      <c r="J330" s="32"/>
      <c r="K330" s="32"/>
      <c r="L330" s="32"/>
      <c r="M330" s="32"/>
      <c r="N330" s="32"/>
      <c r="O330" s="32"/>
      <c r="P330" s="32"/>
      <c r="Q330" s="6"/>
    </row>
    <row r="331" spans="2:17">
      <c r="B331" s="14"/>
      <c r="E331" s="8"/>
      <c r="G331" s="16"/>
    </row>
    <row r="332" spans="2:17">
      <c r="B332" s="14"/>
      <c r="D332" t="s">
        <v>738</v>
      </c>
      <c r="E332" s="8" t="s">
        <v>44</v>
      </c>
      <c r="G332" s="17" cm="1">
        <f t="array" ref="G332">IF(ISBLANK(INDEX(I332:Q332,,MATCH(G$10,I$5:Q$5,0))),I332,INDEX(I332:Q332,,MATCH(G$10,I$5:Q$5,0)))</f>
        <v>0</v>
      </c>
      <c r="I332" s="34">
        <v>0</v>
      </c>
      <c r="J332" s="34"/>
      <c r="K332" s="34"/>
      <c r="L332" s="34"/>
      <c r="M332" s="34"/>
      <c r="N332" s="34"/>
      <c r="O332" s="34"/>
      <c r="P332" s="34"/>
      <c r="Q332" s="6"/>
    </row>
    <row r="333" spans="2:17">
      <c r="B333" s="14"/>
      <c r="D333" t="s">
        <v>794</v>
      </c>
      <c r="E333" s="8" t="s">
        <v>15</v>
      </c>
      <c r="G333" s="294">
        <f>IFERROR(G332 / G$85, 0)</f>
        <v>0</v>
      </c>
    </row>
    <row r="334" spans="2:17">
      <c r="B334" s="14"/>
      <c r="D334" t="s">
        <v>739</v>
      </c>
      <c r="E334" s="8" t="s">
        <v>740</v>
      </c>
      <c r="G334" s="17" cm="1">
        <f t="array" ref="G334">IF(ISBLANK(INDEX(I334:Q334,,MATCH(G$10,I$5:Q$5,0))),I334,INDEX(I334:Q334,,MATCH(G$10,I$5:Q$5,0)))</f>
        <v>0</v>
      </c>
      <c r="I334" s="34">
        <v>0</v>
      </c>
      <c r="J334" s="34"/>
      <c r="K334" s="34"/>
      <c r="L334" s="34"/>
      <c r="M334" s="34"/>
      <c r="N334" s="34"/>
      <c r="O334" s="34"/>
      <c r="P334" s="34"/>
      <c r="Q334" s="6"/>
    </row>
    <row r="335" spans="2:17">
      <c r="B335" s="14"/>
      <c r="D335" t="s">
        <v>791</v>
      </c>
      <c r="E335" s="8" t="s">
        <v>790</v>
      </c>
      <c r="G335" s="287">
        <f>G332 * G334</f>
        <v>0</v>
      </c>
    </row>
    <row r="336" spans="2:17">
      <c r="B336" s="14"/>
      <c r="D336" t="s">
        <v>741</v>
      </c>
      <c r="E336" s="8" t="s">
        <v>15</v>
      </c>
      <c r="G336" s="37" cm="1">
        <f t="array" ref="G336">IF(ISBLANK(INDEX(I336:Q336,,MATCH(G$10,I$5:Q$5,0))),I336,INDEX(I336:Q336,,MATCH(G$10,I$5:Q$5,0)))</f>
        <v>0</v>
      </c>
      <c r="I336" s="36">
        <v>0</v>
      </c>
      <c r="J336" s="36"/>
      <c r="K336" s="36"/>
      <c r="L336" s="36"/>
      <c r="M336" s="36"/>
      <c r="N336" s="36"/>
      <c r="O336" s="36"/>
      <c r="P336" s="36"/>
      <c r="Q336" s="6"/>
    </row>
    <row r="338" spans="2:17">
      <c r="B338" s="14"/>
      <c r="C338" s="30" t="s">
        <v>743</v>
      </c>
      <c r="E338" s="8"/>
      <c r="G338" s="16"/>
    </row>
    <row r="339" spans="2:17">
      <c r="B339" s="14"/>
      <c r="D339" t="s">
        <v>318</v>
      </c>
      <c r="E339" s="8" t="s">
        <v>2</v>
      </c>
      <c r="G339" s="16" cm="1">
        <f t="array" ref="G339">IF(ISBLANK(INDEX(I339:Q339,,MATCH(G$10,I$5:Q$5,0))),I339,INDEX(I339:Q339,,MATCH(G$10,I$5:Q$5,0)))</f>
        <v>0</v>
      </c>
      <c r="I339" s="32">
        <v>0</v>
      </c>
      <c r="J339" s="32"/>
      <c r="K339" s="32"/>
      <c r="L339" s="32"/>
      <c r="M339" s="32"/>
      <c r="N339" s="32"/>
      <c r="O339" s="32"/>
      <c r="P339" s="32"/>
      <c r="Q339" s="6"/>
    </row>
    <row r="340" spans="2:17">
      <c r="B340" s="14"/>
      <c r="D340" t="s">
        <v>319</v>
      </c>
      <c r="E340" s="8" t="s">
        <v>2</v>
      </c>
      <c r="G340" s="16" cm="1">
        <f t="array" ref="G340">IF(ISBLANK(INDEX(I340:Q340,,MATCH(G$10,I$5:Q$5,0))),I340,INDEX(I340:Q340,,MATCH(G$10,I$5:Q$5,0)))</f>
        <v>0</v>
      </c>
      <c r="I340" s="32">
        <v>0</v>
      </c>
      <c r="J340" s="32"/>
      <c r="K340" s="32"/>
      <c r="L340" s="32"/>
      <c r="M340" s="32"/>
      <c r="N340" s="32"/>
      <c r="O340" s="32"/>
      <c r="P340" s="32"/>
      <c r="Q340" s="6"/>
    </row>
    <row r="341" spans="2:17">
      <c r="B341" s="14"/>
      <c r="E341" s="8"/>
      <c r="G341" s="16"/>
    </row>
    <row r="342" spans="2:17">
      <c r="B342" s="14"/>
      <c r="D342" t="s">
        <v>738</v>
      </c>
      <c r="E342" s="8" t="s">
        <v>44</v>
      </c>
      <c r="G342" s="17" cm="1">
        <f t="array" ref="G342">IF(ISBLANK(INDEX(I342:Q342,,MATCH(G$10,I$5:Q$5,0))),I342,INDEX(I342:Q342,,MATCH(G$10,I$5:Q$5,0)))</f>
        <v>0</v>
      </c>
      <c r="I342" s="34">
        <v>0</v>
      </c>
      <c r="J342" s="34"/>
      <c r="K342" s="34"/>
      <c r="L342" s="34"/>
      <c r="M342" s="34"/>
      <c r="N342" s="34"/>
      <c r="O342" s="34"/>
      <c r="P342" s="34"/>
      <c r="Q342" s="6"/>
    </row>
    <row r="343" spans="2:17">
      <c r="B343" s="14"/>
      <c r="D343" t="s">
        <v>794</v>
      </c>
      <c r="E343" s="8" t="s">
        <v>15</v>
      </c>
      <c r="G343" s="294">
        <f>IFERROR(G342 / G$85, 0)</f>
        <v>0</v>
      </c>
    </row>
    <row r="344" spans="2:17">
      <c r="B344" s="14"/>
      <c r="D344" t="s">
        <v>739</v>
      </c>
      <c r="E344" s="8" t="s">
        <v>740</v>
      </c>
      <c r="G344" s="17" cm="1">
        <f t="array" ref="G344">IF(ISBLANK(INDEX(I344:Q344,,MATCH(G$10,I$5:Q$5,0))),I344,INDEX(I344:Q344,,MATCH(G$10,I$5:Q$5,0)))</f>
        <v>0</v>
      </c>
      <c r="I344" s="34">
        <v>0</v>
      </c>
      <c r="J344" s="34"/>
      <c r="K344" s="34"/>
      <c r="L344" s="34"/>
      <c r="M344" s="34"/>
      <c r="N344" s="34"/>
      <c r="O344" s="34"/>
      <c r="P344" s="34"/>
      <c r="Q344" s="6"/>
    </row>
    <row r="345" spans="2:17">
      <c r="B345" s="14"/>
      <c r="D345" t="s">
        <v>791</v>
      </c>
      <c r="E345" s="8" t="s">
        <v>790</v>
      </c>
      <c r="G345" s="287">
        <f>G342 * G344</f>
        <v>0</v>
      </c>
    </row>
    <row r="346" spans="2:17">
      <c r="B346" s="14"/>
      <c r="D346" t="s">
        <v>741</v>
      </c>
      <c r="E346" s="8" t="s">
        <v>15</v>
      </c>
      <c r="G346" s="37" cm="1">
        <f t="array" ref="G346">IF(ISBLANK(INDEX(I346:Q346,,MATCH(G$10,I$5:Q$5,0))),I346,INDEX(I346:Q346,,MATCH(G$10,I$5:Q$5,0)))</f>
        <v>0</v>
      </c>
      <c r="I346" s="36">
        <v>0</v>
      </c>
      <c r="J346" s="36"/>
      <c r="K346" s="36"/>
      <c r="L346" s="36"/>
      <c r="M346" s="36"/>
      <c r="N346" s="36"/>
      <c r="O346" s="36"/>
      <c r="P346" s="36"/>
      <c r="Q346" s="6"/>
    </row>
    <row r="348" spans="2:17">
      <c r="B348" s="14"/>
      <c r="C348" s="30" t="s">
        <v>744</v>
      </c>
      <c r="E348" s="8"/>
      <c r="G348" s="16"/>
    </row>
    <row r="349" spans="2:17">
      <c r="B349" s="14"/>
      <c r="D349" t="s">
        <v>318</v>
      </c>
      <c r="E349" s="8" t="s">
        <v>2</v>
      </c>
      <c r="G349" s="16" cm="1">
        <f t="array" ref="G349">IF(ISBLANK(INDEX(I349:Q349,,MATCH(G$10,I$5:Q$5,0))),I349,INDEX(I349:Q349,,MATCH(G$10,I$5:Q$5,0)))</f>
        <v>0</v>
      </c>
      <c r="I349" s="32">
        <v>0</v>
      </c>
      <c r="J349" s="32"/>
      <c r="K349" s="32"/>
      <c r="L349" s="32"/>
      <c r="M349" s="32"/>
      <c r="N349" s="32"/>
      <c r="O349" s="32"/>
      <c r="P349" s="32"/>
      <c r="Q349" s="6"/>
    </row>
    <row r="350" spans="2:17">
      <c r="B350" s="14"/>
      <c r="D350" t="s">
        <v>319</v>
      </c>
      <c r="E350" s="8" t="s">
        <v>2</v>
      </c>
      <c r="G350" s="16" cm="1">
        <f t="array" ref="G350">IF(ISBLANK(INDEX(I350:Q350,,MATCH(G$10,I$5:Q$5,0))),I350,INDEX(I350:Q350,,MATCH(G$10,I$5:Q$5,0)))</f>
        <v>0</v>
      </c>
      <c r="I350" s="32">
        <v>0</v>
      </c>
      <c r="J350" s="32"/>
      <c r="K350" s="32"/>
      <c r="L350" s="32"/>
      <c r="M350" s="32"/>
      <c r="N350" s="32"/>
      <c r="O350" s="32"/>
      <c r="P350" s="32"/>
      <c r="Q350" s="6"/>
    </row>
    <row r="351" spans="2:17">
      <c r="B351" s="14"/>
      <c r="E351" s="8"/>
      <c r="G351" s="16"/>
      <c r="I351" s="32">
        <v>0</v>
      </c>
      <c r="J351" s="32"/>
      <c r="K351" s="32"/>
      <c r="L351" s="32"/>
      <c r="M351" s="32"/>
      <c r="N351" s="32"/>
      <c r="O351" s="32"/>
      <c r="P351" s="32"/>
      <c r="Q351" s="6"/>
    </row>
    <row r="352" spans="2:17">
      <c r="B352" s="14"/>
      <c r="D352" t="s">
        <v>738</v>
      </c>
      <c r="E352" s="8" t="s">
        <v>44</v>
      </c>
      <c r="G352" s="17" cm="1">
        <f t="array" ref="G352">IF(ISBLANK(INDEX(I352:Q352,,MATCH(G$10,I$5:Q$5,0))),I352,INDEX(I352:Q352,,MATCH(G$10,I$5:Q$5,0)))</f>
        <v>0</v>
      </c>
      <c r="I352" s="34">
        <v>0</v>
      </c>
      <c r="J352" s="34"/>
      <c r="K352" s="34"/>
      <c r="L352" s="34"/>
      <c r="M352" s="34"/>
      <c r="N352" s="34"/>
      <c r="O352" s="34"/>
      <c r="P352" s="34"/>
      <c r="Q352" s="6"/>
    </row>
    <row r="353" spans="2:17">
      <c r="B353" s="14"/>
      <c r="D353" t="s">
        <v>794</v>
      </c>
      <c r="E353" s="8" t="s">
        <v>15</v>
      </c>
      <c r="G353" s="294">
        <f>IFERROR(G352 / G$85, 0)</f>
        <v>0</v>
      </c>
    </row>
    <row r="354" spans="2:17">
      <c r="B354" s="14"/>
      <c r="D354" t="s">
        <v>739</v>
      </c>
      <c r="E354" s="8" t="s">
        <v>740</v>
      </c>
      <c r="G354" s="17" cm="1">
        <f t="array" ref="G354">IF(ISBLANK(INDEX(I354:Q354,,MATCH(G$10,I$5:Q$5,0))),I354,INDEX(I354:Q354,,MATCH(G$10,I$5:Q$5,0)))</f>
        <v>0</v>
      </c>
      <c r="I354" s="34">
        <v>0</v>
      </c>
      <c r="J354" s="34"/>
      <c r="K354" s="34"/>
      <c r="L354" s="34"/>
      <c r="M354" s="34"/>
      <c r="N354" s="34"/>
      <c r="O354" s="34"/>
      <c r="P354" s="34"/>
      <c r="Q354" s="6"/>
    </row>
    <row r="355" spans="2:17">
      <c r="B355" s="14"/>
      <c r="D355" t="s">
        <v>791</v>
      </c>
      <c r="E355" s="8" t="s">
        <v>790</v>
      </c>
      <c r="G355" s="297">
        <f>G352 * G354</f>
        <v>0</v>
      </c>
    </row>
    <row r="356" spans="2:17">
      <c r="B356" s="14"/>
      <c r="D356" t="s">
        <v>741</v>
      </c>
      <c r="E356" s="8" t="s">
        <v>15</v>
      </c>
      <c r="G356" s="37" cm="1">
        <f t="array" ref="G356">IF(ISBLANK(INDEX(I356:Q356,,MATCH(G$10,I$5:Q$5,0))),I356,INDEX(I356:Q356,,MATCH(G$10,I$5:Q$5,0)))</f>
        <v>0</v>
      </c>
      <c r="I356" s="36">
        <v>0</v>
      </c>
      <c r="J356" s="36"/>
      <c r="K356" s="36"/>
      <c r="L356" s="36"/>
      <c r="M356" s="36"/>
      <c r="N356" s="36"/>
      <c r="O356" s="36"/>
      <c r="P356" s="36"/>
      <c r="Q356" s="6"/>
    </row>
    <row r="357" spans="2:17">
      <c r="G357" s="16"/>
    </row>
    <row r="358" spans="2:17">
      <c r="C358" s="30" t="s">
        <v>1194</v>
      </c>
      <c r="G358" s="16"/>
    </row>
    <row r="359" spans="2:17">
      <c r="D359" t="s">
        <v>1203</v>
      </c>
      <c r="E359" s="8" t="s">
        <v>215</v>
      </c>
      <c r="G359" s="17" cm="1">
        <f t="array" ref="G359">IF(ISBLANK(INDEX(I359:Q359,,MATCH(G$10,I$5:Q$5,0))),I359,INDEX(I359:Q359,,MATCH(G$10,I$5:Q$5,0)))</f>
        <v>1</v>
      </c>
      <c r="H359" s="18"/>
      <c r="I359" s="34">
        <v>1</v>
      </c>
      <c r="J359" s="34"/>
      <c r="K359" s="34"/>
      <c r="L359" s="34"/>
      <c r="M359" s="34"/>
      <c r="N359" s="34"/>
      <c r="O359" s="34"/>
      <c r="P359" s="34"/>
      <c r="Q359" s="6"/>
    </row>
    <row r="360" spans="2:17">
      <c r="B360" s="14"/>
      <c r="D360" t="s">
        <v>318</v>
      </c>
      <c r="E360" s="8" t="s">
        <v>2</v>
      </c>
      <c r="G360" s="16" cm="1">
        <f t="array" ref="G360">IF(ISBLANK(INDEX(I360:Q360,,MATCH(G$10,I$5:Q$5,0))),I360,INDEX(I360:Q360,,MATCH(G$10,I$5:Q$5,0)))</f>
        <v>46569</v>
      </c>
      <c r="I360" s="32">
        <v>46569</v>
      </c>
      <c r="J360" s="32"/>
      <c r="K360" s="32"/>
      <c r="L360" s="32"/>
      <c r="M360" s="32"/>
      <c r="N360" s="32"/>
      <c r="O360" s="32"/>
      <c r="P360" s="32"/>
      <c r="Q360" s="6"/>
    </row>
    <row r="361" spans="2:17">
      <c r="G361" s="16"/>
    </row>
    <row r="362" spans="2:17">
      <c r="B362" s="14"/>
      <c r="C362" s="30" t="s">
        <v>764</v>
      </c>
      <c r="E362" s="8"/>
      <c r="G362" s="12"/>
      <c r="I362" s="6"/>
      <c r="J362" s="6"/>
      <c r="K362" s="6"/>
      <c r="L362" s="6"/>
      <c r="M362" s="6"/>
      <c r="N362" s="6"/>
      <c r="O362" s="6"/>
      <c r="P362" s="6"/>
      <c r="Q362" s="6"/>
    </row>
    <row r="363" spans="2:17">
      <c r="B363" s="14"/>
      <c r="C363" s="30"/>
      <c r="D363" t="s">
        <v>765</v>
      </c>
      <c r="E363" s="8" t="s">
        <v>2</v>
      </c>
      <c r="G363" s="16" cm="1">
        <f t="array" ref="G363">IF(ISBLANK(INDEX(I363:Q363,,MATCH(G$10,I$5:Q$5,0))),I363,INDEX(I363:Q363,,MATCH(G$10,I$5:Q$5,0)))</f>
        <v>0</v>
      </c>
      <c r="I363" s="32">
        <v>0</v>
      </c>
      <c r="J363" s="32"/>
      <c r="K363" s="32"/>
      <c r="L363" s="32"/>
      <c r="M363" s="32"/>
      <c r="N363" s="32"/>
      <c r="O363" s="32"/>
      <c r="P363" s="32"/>
      <c r="Q363" s="6"/>
    </row>
    <row r="364" spans="2:17">
      <c r="B364" s="14"/>
      <c r="C364" s="30"/>
      <c r="D364" t="s">
        <v>766</v>
      </c>
      <c r="E364" s="8" t="s">
        <v>727</v>
      </c>
      <c r="G364" s="17" cm="1">
        <f t="array" ref="G364">IF(ISBLANK(INDEX(I364:Q364,,MATCH(G$10,I$5:Q$5,0))),I364,INDEX(I364:Q364,,MATCH(G$10,I$5:Q$5,0)))</f>
        <v>0</v>
      </c>
      <c r="H364" s="18"/>
      <c r="I364" s="34">
        <v>0</v>
      </c>
      <c r="J364" s="34"/>
      <c r="K364" s="34"/>
      <c r="L364" s="34"/>
      <c r="M364" s="34"/>
      <c r="N364" s="34"/>
      <c r="O364" s="34"/>
      <c r="P364" s="34"/>
      <c r="Q364" s="6"/>
    </row>
    <row r="365" spans="2:17">
      <c r="B365" s="14"/>
      <c r="C365" s="30"/>
      <c r="E365" s="8"/>
      <c r="G365" s="12"/>
      <c r="I365" s="6"/>
      <c r="J365" s="6"/>
      <c r="K365" s="6"/>
      <c r="L365" s="6"/>
      <c r="M365" s="6"/>
      <c r="N365" s="6"/>
      <c r="O365" s="6"/>
      <c r="P365" s="6"/>
      <c r="Q365" s="6"/>
    </row>
    <row r="366" spans="2:17">
      <c r="B366" s="14"/>
      <c r="C366" s="30"/>
      <c r="D366" t="s">
        <v>767</v>
      </c>
      <c r="E366" s="8" t="s">
        <v>727</v>
      </c>
      <c r="G366" s="17" cm="1">
        <f t="array" ref="G366">IF(ISBLANK(INDEX(I366:Q366,,MATCH(G$10,I$5:Q$5,0))),I366,INDEX(I366:Q366,,MATCH(G$10,I$5:Q$5,0)))</f>
        <v>0</v>
      </c>
      <c r="H366" s="18"/>
      <c r="I366" s="34">
        <v>0</v>
      </c>
      <c r="J366" s="34"/>
      <c r="K366" s="34"/>
      <c r="L366" s="34"/>
      <c r="M366" s="34"/>
      <c r="N366" s="34"/>
      <c r="O366" s="34"/>
      <c r="P366" s="34"/>
      <c r="Q366" s="6"/>
    </row>
    <row r="367" spans="2:17">
      <c r="B367" s="14"/>
      <c r="C367" s="30"/>
      <c r="D367" t="s">
        <v>768</v>
      </c>
      <c r="E367" s="8" t="s">
        <v>727</v>
      </c>
      <c r="G367" s="17" cm="1">
        <f t="array" ref="G367">IF(ISBLANK(INDEX(I367:Q367,,MATCH(G$10,I$5:Q$5,0))),I367,INDEX(I367:Q367,,MATCH(G$10,I$5:Q$5,0)))</f>
        <v>0</v>
      </c>
      <c r="H367" s="18"/>
      <c r="I367" s="34">
        <v>0</v>
      </c>
      <c r="J367" s="34"/>
      <c r="K367" s="34"/>
      <c r="L367" s="34"/>
      <c r="M367" s="34"/>
      <c r="N367" s="34"/>
      <c r="O367" s="34"/>
      <c r="P367" s="34"/>
      <c r="Q367" s="6"/>
    </row>
    <row r="368" spans="2:17">
      <c r="B368" s="14"/>
      <c r="C368" s="30"/>
      <c r="E368" s="8"/>
      <c r="G368" s="12"/>
      <c r="I368" s="6"/>
      <c r="J368" s="6"/>
      <c r="K368" s="6"/>
      <c r="L368" s="6"/>
      <c r="M368" s="6"/>
      <c r="N368" s="6"/>
      <c r="O368" s="6"/>
      <c r="P368" s="6"/>
      <c r="Q368" s="6"/>
    </row>
    <row r="369" spans="2:17">
      <c r="B369" s="14"/>
      <c r="C369" s="30"/>
      <c r="D369" t="s">
        <v>1195</v>
      </c>
      <c r="E369" s="8" t="s">
        <v>215</v>
      </c>
      <c r="G369" s="17" cm="1">
        <f t="array" ref="G369">IF(ISBLANK(INDEX(I369:Q369,,MATCH(G$10,I$5:Q$5,0))),I369,INDEX(I369:Q369,,MATCH(G$10,I$5:Q$5,0)))</f>
        <v>1</v>
      </c>
      <c r="H369" s="18"/>
      <c r="I369" s="34">
        <v>1</v>
      </c>
      <c r="J369" s="34"/>
      <c r="K369" s="34"/>
      <c r="L369" s="34"/>
      <c r="M369" s="34"/>
      <c r="N369" s="34"/>
      <c r="O369" s="34"/>
      <c r="P369" s="34"/>
      <c r="Q369" s="6"/>
    </row>
    <row r="370" spans="2:17">
      <c r="B370" s="14"/>
      <c r="D370" t="s">
        <v>318</v>
      </c>
      <c r="E370" s="8" t="s">
        <v>2</v>
      </c>
      <c r="G370" s="16" cm="1">
        <f t="array" ref="G370">IF(ISBLANK(INDEX(I370:Q370,,MATCH(G$10,I$5:Q$5,0))),I370,INDEX(I370:Q370,,MATCH(G$10,I$5:Q$5,0)))</f>
        <v>46569</v>
      </c>
      <c r="I370" s="32">
        <v>46569</v>
      </c>
      <c r="J370" s="32"/>
      <c r="K370" s="32"/>
      <c r="L370" s="32"/>
      <c r="M370" s="32"/>
      <c r="N370" s="32"/>
      <c r="O370" s="32"/>
      <c r="P370" s="32"/>
      <c r="Q370" s="6"/>
    </row>
    <row r="371" spans="2:17">
      <c r="B371" s="14"/>
      <c r="C371" s="30"/>
      <c r="E371" s="8"/>
      <c r="G371" s="12"/>
      <c r="I371" s="6"/>
      <c r="J371" s="6"/>
      <c r="K371" s="6"/>
      <c r="L371" s="6"/>
      <c r="M371" s="6"/>
      <c r="N371" s="6"/>
      <c r="O371" s="6"/>
      <c r="P371" s="6"/>
      <c r="Q371" s="6"/>
    </row>
    <row r="372" spans="2:17">
      <c r="B372" s="14"/>
      <c r="C372" s="30"/>
      <c r="E372" s="8"/>
      <c r="G372" s="12"/>
      <c r="I372" s="6"/>
      <c r="J372" s="6"/>
      <c r="K372" s="6"/>
      <c r="L372" s="6"/>
      <c r="M372" s="6"/>
      <c r="N372" s="6"/>
      <c r="O372" s="6"/>
      <c r="P372" s="6"/>
      <c r="Q372" s="6"/>
    </row>
    <row r="373" spans="2:17">
      <c r="B373" s="14"/>
      <c r="C373" s="30" t="s">
        <v>195</v>
      </c>
      <c r="E373" s="8"/>
      <c r="G373" s="12"/>
      <c r="I373" s="6"/>
      <c r="J373" s="6"/>
      <c r="K373" s="6"/>
      <c r="L373" s="6"/>
      <c r="M373" s="6"/>
      <c r="N373" s="6"/>
      <c r="O373" s="6"/>
      <c r="P373" s="6"/>
      <c r="Q373" s="6"/>
    </row>
    <row r="374" spans="2:17">
      <c r="B374" s="14"/>
      <c r="C374" s="30"/>
      <c r="D374" t="s">
        <v>206</v>
      </c>
      <c r="E374" s="8" t="s">
        <v>727</v>
      </c>
      <c r="G374" s="17" cm="1">
        <f t="array" ref="G374">IF(ISBLANK(INDEX(I374:Q374,,MATCH(G$10,I$5:Q$5,0))),I374,INDEX(I374:Q374,,MATCH(G$10,I$5:Q$5,0)))</f>
        <v>0</v>
      </c>
      <c r="H374" s="18"/>
      <c r="I374" s="34"/>
      <c r="J374" s="34"/>
      <c r="K374" s="34"/>
      <c r="L374" s="34"/>
      <c r="M374" s="34"/>
      <c r="N374" s="34"/>
      <c r="O374" s="34"/>
      <c r="P374" s="34"/>
      <c r="Q374" s="6"/>
    </row>
    <row r="375" spans="2:17">
      <c r="B375" s="14"/>
      <c r="C375" s="30"/>
      <c r="D375" t="s">
        <v>207</v>
      </c>
      <c r="E375" s="8" t="s">
        <v>15</v>
      </c>
      <c r="G375" s="37" cm="1">
        <f t="array" ref="G375">IF(ISBLANK(INDEX(I375:Q375,,MATCH(G$10,I$5:Q$5,0))),I375,INDEX(I375:Q375,,MATCH(G$10,I$5:Q$5,0)))</f>
        <v>0</v>
      </c>
      <c r="I375" s="36"/>
      <c r="J375" s="36"/>
      <c r="K375" s="36"/>
      <c r="L375" s="36"/>
      <c r="M375" s="36"/>
      <c r="N375" s="36"/>
      <c r="O375" s="36"/>
      <c r="P375" s="36"/>
      <c r="Q375" s="6"/>
    </row>
    <row r="376" spans="2:17">
      <c r="B376" s="14"/>
      <c r="C376" s="30"/>
      <c r="D376" t="s">
        <v>208</v>
      </c>
      <c r="E376" s="8" t="s">
        <v>15</v>
      </c>
      <c r="G376" s="37" cm="1">
        <f t="array" ref="G376">IF(ISBLANK(INDEX(I376:Q376,,MATCH(G$10,I$5:Q$5,0))),I376,INDEX(I376:Q376,,MATCH(G$10,I$5:Q$5,0)))</f>
        <v>0</v>
      </c>
      <c r="I376" s="36"/>
      <c r="J376" s="36"/>
      <c r="K376" s="36"/>
      <c r="L376" s="36"/>
      <c r="M376" s="36"/>
      <c r="N376" s="36"/>
      <c r="O376" s="36"/>
      <c r="P376" s="36"/>
      <c r="Q376" s="6"/>
    </row>
    <row r="377" spans="2:17">
      <c r="B377" s="14"/>
      <c r="C377" s="30"/>
      <c r="D377" t="s">
        <v>209</v>
      </c>
      <c r="E377" s="8" t="s">
        <v>15</v>
      </c>
      <c r="G377" s="37" cm="1">
        <f t="array" ref="G377">IF(ISBLANK(INDEX(I377:Q377,,MATCH(G$10,I$5:Q$5,0))),I377,INDEX(I377:Q377,,MATCH(G$10,I$5:Q$5,0)))</f>
        <v>0</v>
      </c>
      <c r="I377" s="36"/>
      <c r="J377" s="36"/>
      <c r="K377" s="36"/>
      <c r="L377" s="36"/>
      <c r="M377" s="36"/>
      <c r="N377" s="36"/>
      <c r="O377" s="36"/>
      <c r="P377" s="36"/>
      <c r="Q377" s="6"/>
    </row>
    <row r="378" spans="2:17">
      <c r="B378" s="14"/>
      <c r="C378" s="30"/>
      <c r="D378" t="s">
        <v>285</v>
      </c>
      <c r="E378" s="8" t="s">
        <v>11</v>
      </c>
      <c r="G378" s="390" cm="1">
        <f t="array" ref="G378">IF(ISBLANK(INDEX(I378:Q378,,MATCH(G$10,I$5:Q$5,0))),I378,INDEX(I378:Q378,,MATCH(G$10,I$5:Q$5,0)))</f>
        <v>0</v>
      </c>
      <c r="I378" s="29"/>
      <c r="J378" s="29"/>
      <c r="K378" s="29"/>
      <c r="L378" s="29"/>
      <c r="M378" s="29"/>
      <c r="N378" s="29"/>
      <c r="O378" s="29"/>
      <c r="P378" s="29"/>
      <c r="Q378" s="6"/>
    </row>
    <row r="379" spans="2:17">
      <c r="B379" s="14"/>
      <c r="C379" s="30"/>
      <c r="E379" s="8"/>
      <c r="G379" s="12"/>
      <c r="I379" s="6"/>
      <c r="J379" s="6"/>
      <c r="K379" s="6"/>
      <c r="L379" s="6"/>
      <c r="M379" s="6"/>
      <c r="N379" s="6"/>
      <c r="O379" s="6"/>
      <c r="P379" s="6"/>
      <c r="Q379" s="6"/>
    </row>
    <row r="380" spans="2:17">
      <c r="B380" s="14"/>
      <c r="C380" s="30" t="s">
        <v>745</v>
      </c>
      <c r="E380" s="8"/>
      <c r="G380" s="12"/>
      <c r="I380" s="6"/>
      <c r="J380" s="6"/>
      <c r="K380" s="6"/>
      <c r="L380" s="6"/>
      <c r="M380" s="6"/>
      <c r="N380" s="6"/>
      <c r="O380" s="6"/>
      <c r="P380" s="6"/>
      <c r="Q380" s="6"/>
    </row>
    <row r="381" spans="2:17">
      <c r="B381" s="14"/>
      <c r="C381" s="30"/>
      <c r="D381" t="s">
        <v>654</v>
      </c>
      <c r="E381" s="8" t="s">
        <v>162</v>
      </c>
      <c r="G381" s="85" cm="1">
        <f t="array" ref="G381">IF(ISBLANK(INDEX(I381:Q381,,MATCH(G$10,I$5:Q$5,0))),I381,INDEX(I381:Q381,,MATCH(G$10,I$5:Q$5,0)))</f>
        <v>0</v>
      </c>
      <c r="I381" s="34"/>
      <c r="J381" s="34"/>
      <c r="K381" s="34"/>
      <c r="L381" s="34"/>
      <c r="M381" s="34"/>
      <c r="N381" s="34"/>
      <c r="O381" s="34"/>
      <c r="P381" s="34"/>
      <c r="Q381" s="6"/>
    </row>
    <row r="382" spans="2:17">
      <c r="B382" s="14"/>
      <c r="C382" s="30"/>
      <c r="E382" s="8"/>
      <c r="G382" s="12"/>
      <c r="I382" s="6"/>
      <c r="J382" s="6"/>
      <c r="K382" s="6"/>
      <c r="L382" s="6"/>
      <c r="M382" s="6"/>
      <c r="N382" s="6"/>
      <c r="O382" s="6"/>
      <c r="P382" s="6"/>
      <c r="Q382" s="6"/>
    </row>
    <row r="383" spans="2:17">
      <c r="B383" s="14"/>
      <c r="C383" s="30"/>
      <c r="D383" s="39" t="s">
        <v>675</v>
      </c>
      <c r="E383" s="8"/>
      <c r="G383" s="12"/>
      <c r="I383" s="6"/>
      <c r="J383" s="6"/>
      <c r="K383" s="6"/>
      <c r="L383" s="6"/>
      <c r="M383" s="6"/>
      <c r="N383" s="6"/>
      <c r="O383" s="6"/>
      <c r="P383" s="6"/>
      <c r="Q383" s="6"/>
    </row>
    <row r="384" spans="2:17">
      <c r="B384" s="14"/>
      <c r="C384" s="30"/>
      <c r="D384" t="s">
        <v>676</v>
      </c>
      <c r="E384" s="8" t="s">
        <v>2</v>
      </c>
      <c r="G384" s="253">
        <f>G28</f>
        <v>46569</v>
      </c>
      <c r="I384" s="6"/>
      <c r="J384" s="6"/>
      <c r="K384" s="6"/>
      <c r="L384" s="6"/>
      <c r="M384" s="6"/>
      <c r="N384" s="6"/>
      <c r="O384" s="6"/>
      <c r="P384" s="6"/>
      <c r="Q384" s="6"/>
    </row>
    <row r="385" spans="2:26">
      <c r="B385" s="14"/>
      <c r="C385" s="30"/>
      <c r="D385" t="s">
        <v>296</v>
      </c>
      <c r="E385" s="8" t="s">
        <v>23</v>
      </c>
      <c r="G385" s="17" cm="1">
        <f t="array" ref="G385">IF(ISBLANK(INDEX(I385:Q385,,MATCH(G$10,I$5:Q$5,0))),I385,INDEX(I385:Q385,,MATCH(G$10,I$5:Q$5,0)))</f>
        <v>0</v>
      </c>
      <c r="H385" s="18"/>
      <c r="I385" s="34"/>
      <c r="J385" s="34"/>
      <c r="K385" s="34"/>
      <c r="L385" s="34"/>
      <c r="M385" s="34"/>
      <c r="N385" s="34"/>
      <c r="O385" s="34"/>
      <c r="P385" s="34"/>
      <c r="Q385" s="35"/>
    </row>
    <row r="386" spans="2:26">
      <c r="B386" s="14"/>
      <c r="C386" s="30"/>
      <c r="D386" t="s">
        <v>677</v>
      </c>
      <c r="E386" s="8" t="s">
        <v>2</v>
      </c>
      <c r="G386" s="253">
        <f>MAX(EDATE(G384,G385*12)-1, G384)</f>
        <v>46569</v>
      </c>
      <c r="I386" s="6"/>
      <c r="J386" s="6"/>
      <c r="K386" s="6"/>
      <c r="L386" s="6"/>
      <c r="M386" s="6"/>
      <c r="N386" s="6"/>
      <c r="O386" s="6"/>
      <c r="P386" s="6"/>
      <c r="Q386" s="6"/>
    </row>
    <row r="387" spans="2:26">
      <c r="B387" s="14"/>
      <c r="C387" s="30"/>
      <c r="E387" s="8"/>
      <c r="G387" s="12"/>
      <c r="I387" s="6"/>
      <c r="J387" s="6"/>
      <c r="K387" s="6"/>
      <c r="L387" s="6"/>
      <c r="M387" s="6"/>
      <c r="N387" s="6"/>
      <c r="O387" s="6"/>
      <c r="P387" s="6"/>
      <c r="Q387" s="6"/>
    </row>
    <row r="388" spans="2:26">
      <c r="B388" s="14"/>
      <c r="C388" s="30"/>
      <c r="D388" t="s">
        <v>678</v>
      </c>
      <c r="E388" s="8" t="s">
        <v>2</v>
      </c>
      <c r="G388" s="253">
        <f>G386+1</f>
        <v>46570</v>
      </c>
      <c r="I388" s="6"/>
      <c r="J388" s="6"/>
      <c r="K388" s="6"/>
      <c r="L388" s="6"/>
      <c r="M388" s="6"/>
      <c r="N388" s="6"/>
      <c r="O388" s="6"/>
      <c r="P388" s="6"/>
      <c r="Q388" s="6"/>
    </row>
    <row r="389" spans="2:26">
      <c r="B389" s="14"/>
      <c r="C389" s="30"/>
      <c r="D389" t="s">
        <v>679</v>
      </c>
      <c r="E389" s="8" t="s">
        <v>2</v>
      </c>
      <c r="G389" s="25">
        <f>G30</f>
        <v>59352</v>
      </c>
      <c r="I389" s="6"/>
      <c r="J389" s="6"/>
      <c r="K389" s="6"/>
      <c r="L389" s="6"/>
      <c r="M389" s="6"/>
      <c r="N389" s="6"/>
      <c r="O389" s="6"/>
      <c r="P389" s="6"/>
      <c r="Q389" s="6"/>
    </row>
    <row r="390" spans="2:26">
      <c r="B390" s="14"/>
      <c r="C390" s="30"/>
      <c r="E390" s="8"/>
      <c r="G390" s="12"/>
      <c r="I390" s="6"/>
      <c r="J390" s="6"/>
      <c r="K390" s="6"/>
      <c r="L390" s="6"/>
      <c r="M390" s="6"/>
      <c r="N390" s="6"/>
      <c r="O390" s="6"/>
      <c r="P390" s="6"/>
      <c r="Q390" s="6"/>
    </row>
    <row r="391" spans="2:26">
      <c r="B391" s="14"/>
      <c r="C391" s="30"/>
      <c r="D391" t="s">
        <v>680</v>
      </c>
      <c r="E391" s="8" t="s">
        <v>724</v>
      </c>
      <c r="G391" s="85" cm="1">
        <f t="array" ref="G391">IF(ISBLANK(INDEX(I391:Q391,,MATCH(G$10,I$5:Q$5,0))),I391,INDEX(I391:Q391,,MATCH(G$10,I$5:Q$5,0)))</f>
        <v>0</v>
      </c>
      <c r="I391" s="86">
        <v>0</v>
      </c>
      <c r="J391" s="86"/>
      <c r="K391" s="86"/>
      <c r="L391" s="86"/>
      <c r="M391" s="86"/>
      <c r="N391" s="86"/>
      <c r="O391" s="86"/>
      <c r="P391" s="86"/>
      <c r="Q391" s="6"/>
      <c r="S391" s="6"/>
      <c r="T391" s="6"/>
      <c r="U391" s="6"/>
      <c r="V391" s="6"/>
      <c r="W391" s="6"/>
      <c r="X391" s="6"/>
      <c r="Y391" s="6"/>
      <c r="Z391" s="6"/>
    </row>
    <row r="392" spans="2:26">
      <c r="B392" s="14"/>
      <c r="C392" s="30"/>
      <c r="D392" t="s">
        <v>681</v>
      </c>
      <c r="E392" s="8" t="s">
        <v>724</v>
      </c>
      <c r="G392" s="85" cm="1">
        <f t="array" ref="G392">IF(ISBLANK(INDEX(I392:Q392,,MATCH(G$10,I$5:Q$5,0))),I392,INDEX(I392:Q392,,MATCH(G$10,I$5:Q$5,0)))</f>
        <v>0</v>
      </c>
      <c r="I392" s="86">
        <v>0</v>
      </c>
      <c r="J392" s="86"/>
      <c r="K392" s="86"/>
      <c r="L392" s="86"/>
      <c r="M392" s="86"/>
      <c r="N392" s="86"/>
      <c r="O392" s="86"/>
      <c r="P392" s="86"/>
      <c r="Q392" s="6"/>
      <c r="S392" s="6"/>
      <c r="T392" s="6"/>
      <c r="U392" s="6"/>
      <c r="V392" s="6"/>
      <c r="W392" s="6"/>
      <c r="X392" s="6"/>
      <c r="Y392" s="6"/>
      <c r="Z392" s="6"/>
    </row>
    <row r="393" spans="2:26">
      <c r="B393" s="14"/>
      <c r="C393" s="30"/>
      <c r="E393" s="8"/>
      <c r="G393" s="12"/>
      <c r="I393" s="6"/>
      <c r="J393" s="6"/>
      <c r="K393" s="6"/>
      <c r="L393" s="6"/>
      <c r="M393" s="6"/>
      <c r="N393" s="6"/>
      <c r="O393" s="6"/>
      <c r="P393" s="6"/>
      <c r="Q393" s="6"/>
    </row>
    <row r="394" spans="2:26">
      <c r="B394" s="288"/>
      <c r="C394" s="30" t="s">
        <v>746</v>
      </c>
      <c r="E394" s="8"/>
      <c r="G394" s="12"/>
      <c r="I394" s="6"/>
      <c r="J394" s="6"/>
      <c r="K394" s="6"/>
      <c r="L394" s="6"/>
      <c r="M394" s="6"/>
      <c r="N394" s="6"/>
      <c r="O394" s="6"/>
      <c r="P394" s="6"/>
      <c r="Q394" s="6"/>
    </row>
    <row r="395" spans="2:26">
      <c r="B395" s="14"/>
      <c r="C395" s="30"/>
      <c r="D395" t="s">
        <v>196</v>
      </c>
      <c r="E395" s="8" t="s">
        <v>2</v>
      </c>
      <c r="G395" s="16" cm="1">
        <f t="array" ref="G395">IF(ISBLANK(INDEX(I395:Q395,,MATCH(G$10,I$5:Q$5,0))),I395,INDEX(I395:Q395,,MATCH(G$10,I$5:Q$5,0)))</f>
        <v>46569</v>
      </c>
      <c r="I395" s="32">
        <v>46569</v>
      </c>
      <c r="J395" s="32"/>
      <c r="K395" s="32"/>
      <c r="L395" s="32"/>
      <c r="M395" s="32"/>
      <c r="N395" s="32"/>
      <c r="O395" s="32"/>
      <c r="P395" s="32"/>
      <c r="Q395" s="6"/>
    </row>
    <row r="396" spans="2:26">
      <c r="B396" s="14"/>
      <c r="C396" s="30"/>
      <c r="D396" t="s">
        <v>198</v>
      </c>
      <c r="E396" s="8" t="s">
        <v>2</v>
      </c>
      <c r="G396" s="16" cm="1">
        <f t="array" ref="G396">IF(ISBLANK(INDEX(I396:Q396,,MATCH(G$10,I$5:Q$5,0))),I396,INDEX(I396:Q396,,MATCH(G$10,I$5:Q$5,0)))</f>
        <v>49490</v>
      </c>
      <c r="I396" s="32">
        <v>49490</v>
      </c>
      <c r="J396" s="32"/>
      <c r="K396" s="32"/>
      <c r="L396" s="32"/>
      <c r="M396" s="32"/>
      <c r="N396" s="32"/>
      <c r="O396" s="32"/>
      <c r="P396" s="32"/>
      <c r="Q396" s="6"/>
    </row>
    <row r="397" spans="2:26">
      <c r="B397" s="14"/>
      <c r="C397" s="30"/>
      <c r="E397" s="8"/>
      <c r="G397" s="12"/>
      <c r="I397" s="6"/>
      <c r="J397" s="6"/>
      <c r="K397" s="6"/>
      <c r="L397" s="6"/>
      <c r="M397" s="6"/>
      <c r="N397" s="6"/>
      <c r="O397" s="6"/>
      <c r="P397" s="6"/>
      <c r="Q397" s="6"/>
    </row>
    <row r="398" spans="2:26">
      <c r="B398" s="14"/>
      <c r="C398" s="30"/>
      <c r="D398" t="s">
        <v>199</v>
      </c>
      <c r="E398" s="8" t="s">
        <v>2</v>
      </c>
      <c r="G398" s="25">
        <f>G396+1</f>
        <v>49491</v>
      </c>
      <c r="I398" s="6"/>
      <c r="J398" s="6"/>
      <c r="K398" s="6"/>
      <c r="L398" s="6"/>
      <c r="M398" s="6"/>
      <c r="N398" s="6"/>
      <c r="O398" s="6"/>
      <c r="P398" s="6"/>
      <c r="Q398" s="6"/>
    </row>
    <row r="399" spans="2:26">
      <c r="B399" s="14"/>
      <c r="C399" s="30"/>
      <c r="D399" t="s">
        <v>197</v>
      </c>
      <c r="E399" s="8" t="s">
        <v>2</v>
      </c>
      <c r="G399" s="16" cm="1">
        <f t="array" ref="G399">IF(ISBLANK(INDEX(I399:Q399,,MATCH(G$10,I$5:Q$5,0))),I399,INDEX(I399:Q399,,MATCH(G$10,I$5:Q$5,0)))</f>
        <v>53052</v>
      </c>
      <c r="I399" s="32">
        <v>53052</v>
      </c>
      <c r="J399" s="32"/>
      <c r="K399" s="32"/>
      <c r="L399" s="32"/>
      <c r="M399" s="32"/>
      <c r="N399" s="32"/>
      <c r="O399" s="32"/>
      <c r="P399" s="32"/>
      <c r="Q399" s="6"/>
    </row>
    <row r="400" spans="2:26">
      <c r="B400" s="14"/>
      <c r="C400" s="30"/>
      <c r="E400" s="8"/>
      <c r="G400" s="12"/>
      <c r="I400" s="6"/>
      <c r="J400" s="6"/>
      <c r="K400" s="6"/>
      <c r="L400" s="6"/>
      <c r="M400" s="6"/>
      <c r="N400" s="6"/>
      <c r="O400" s="6"/>
      <c r="P400" s="6"/>
      <c r="Q400" s="6"/>
    </row>
    <row r="401" spans="2:17">
      <c r="B401" s="14"/>
      <c r="C401" s="30"/>
      <c r="D401" t="s">
        <v>200</v>
      </c>
      <c r="E401" s="8" t="s">
        <v>747</v>
      </c>
      <c r="G401" s="85" cm="1">
        <f t="array" ref="G401">IF(ISBLANK(INDEX(I401:Q401,,MATCH(G$10,I$5:Q$5,0))),I401,INDEX(I401:Q401,,MATCH(G$10,I$5:Q$5,0)))</f>
        <v>43.011600000000001</v>
      </c>
      <c r="I401" s="86">
        <v>43.011600000000001</v>
      </c>
      <c r="J401" s="86"/>
      <c r="K401" s="86"/>
      <c r="L401" s="86"/>
      <c r="M401" s="86"/>
      <c r="N401" s="86"/>
      <c r="O401" s="86"/>
      <c r="P401" s="86"/>
      <c r="Q401" s="6"/>
    </row>
    <row r="402" spans="2:17">
      <c r="B402" s="14"/>
      <c r="C402" s="30"/>
      <c r="D402" t="s">
        <v>201</v>
      </c>
      <c r="E402" s="8" t="s">
        <v>747</v>
      </c>
      <c r="G402" s="85" cm="1">
        <f t="array" ref="G402">IF(ISBLANK(INDEX(I402:Q402,,MATCH(G$10,I$5:Q$5,0))),I402,INDEX(I402:Q402,,MATCH(G$10,I$5:Q$5,0)))</f>
        <v>35.173929999999999</v>
      </c>
      <c r="I402" s="86">
        <v>35.173929999999999</v>
      </c>
      <c r="J402" s="86"/>
      <c r="K402" s="86"/>
      <c r="L402" s="86"/>
      <c r="M402" s="86"/>
      <c r="N402" s="86"/>
      <c r="O402" s="86"/>
      <c r="P402" s="86"/>
      <c r="Q402" s="6"/>
    </row>
    <row r="403" spans="2:17">
      <c r="B403" s="14"/>
      <c r="C403" s="30"/>
      <c r="E403" s="8"/>
      <c r="G403" s="12"/>
      <c r="I403" s="6"/>
      <c r="J403" s="6"/>
      <c r="K403" s="6"/>
      <c r="L403" s="6"/>
      <c r="M403" s="6"/>
      <c r="N403" s="6"/>
      <c r="O403" s="6"/>
      <c r="P403" s="6"/>
      <c r="Q403" s="6"/>
    </row>
    <row r="404" spans="2:17">
      <c r="B404" s="14"/>
      <c r="C404" s="30" t="s">
        <v>1149</v>
      </c>
      <c r="E404" s="8"/>
      <c r="G404" s="12"/>
      <c r="I404" s="6"/>
      <c r="J404" s="6"/>
      <c r="K404" s="6"/>
      <c r="L404" s="6"/>
      <c r="M404" s="6"/>
      <c r="N404" s="6"/>
      <c r="O404" s="6"/>
      <c r="P404" s="6"/>
      <c r="Q404" s="6"/>
    </row>
    <row r="405" spans="2:17">
      <c r="B405" s="14"/>
      <c r="D405" t="s">
        <v>686</v>
      </c>
      <c r="E405" s="8" t="s">
        <v>215</v>
      </c>
      <c r="G405" s="17" cm="1">
        <f t="array" ref="G405">IF(ISBLANK(INDEX(I405:Q405,,MATCH(G$10,I$5:Q$5,0))),I405,INDEX(I405:Q405,,MATCH(G$10,I$5:Q$5,0)))</f>
        <v>0</v>
      </c>
      <c r="I405" s="34">
        <v>0</v>
      </c>
      <c r="J405" s="34"/>
      <c r="K405" s="34"/>
      <c r="L405" s="34"/>
      <c r="M405" s="34"/>
      <c r="N405" s="34"/>
      <c r="O405" s="34"/>
      <c r="P405" s="34"/>
      <c r="Q405" s="35"/>
    </row>
    <row r="406" spans="2:17">
      <c r="B406" s="14"/>
      <c r="C406" s="30"/>
      <c r="E406" s="8"/>
      <c r="G406" s="12"/>
      <c r="I406" s="6"/>
      <c r="J406" s="6"/>
      <c r="K406" s="6"/>
      <c r="L406" s="6"/>
      <c r="M406" s="6"/>
      <c r="N406" s="6"/>
      <c r="O406" s="6"/>
      <c r="P406" s="6"/>
      <c r="Q406" s="6"/>
    </row>
    <row r="407" spans="2:17">
      <c r="B407" s="14"/>
      <c r="C407" s="30" t="s">
        <v>818</v>
      </c>
      <c r="E407" s="8"/>
      <c r="G407" s="12"/>
      <c r="I407" s="6"/>
      <c r="J407" s="6"/>
      <c r="K407" s="6"/>
      <c r="L407" s="6"/>
      <c r="M407" s="6"/>
      <c r="N407" s="6"/>
      <c r="O407" s="6"/>
      <c r="P407" s="6"/>
      <c r="Q407" s="6"/>
    </row>
    <row r="408" spans="2:17">
      <c r="B408" s="14"/>
      <c r="C408" s="30"/>
      <c r="D408" t="s">
        <v>676</v>
      </c>
      <c r="E408" s="8" t="s">
        <v>2</v>
      </c>
      <c r="G408" s="16" cm="1">
        <f t="array" ref="G408">IF(ISBLANK(INDEX(I408:Q408,,MATCH(G$10,I$5:Q$5,0))),I408,INDEX(I408:Q408,,MATCH(G$10,I$5:Q$5,0)))</f>
        <v>0</v>
      </c>
      <c r="I408" s="32">
        <v>0</v>
      </c>
      <c r="J408" s="32"/>
      <c r="K408" s="32"/>
      <c r="L408" s="32"/>
      <c r="M408" s="32"/>
      <c r="N408" s="32"/>
      <c r="O408" s="32"/>
      <c r="P408" s="32"/>
      <c r="Q408" s="6"/>
    </row>
    <row r="409" spans="2:17">
      <c r="B409" s="14"/>
      <c r="C409" s="30"/>
      <c r="D409" t="s">
        <v>677</v>
      </c>
      <c r="E409" s="8" t="s">
        <v>2</v>
      </c>
      <c r="G409" s="16" cm="1">
        <f t="array" ref="G409">IF(ISBLANK(INDEX(I409:Q409,,MATCH(G$10,I$5:Q$5,0))),I409,INDEX(I409:Q409,,MATCH(G$10,I$5:Q$5,0)))</f>
        <v>0</v>
      </c>
      <c r="I409" s="32">
        <v>0</v>
      </c>
      <c r="J409" s="32"/>
      <c r="K409" s="32"/>
      <c r="L409" s="32"/>
      <c r="M409" s="32"/>
      <c r="N409" s="32"/>
      <c r="O409" s="32"/>
      <c r="P409" s="32"/>
      <c r="Q409" s="6"/>
    </row>
    <row r="410" spans="2:17">
      <c r="B410" s="14"/>
      <c r="C410" s="30"/>
      <c r="D410" t="s">
        <v>910</v>
      </c>
      <c r="E410" s="8" t="s">
        <v>747</v>
      </c>
      <c r="G410" s="17" cm="1">
        <f t="array" ref="G410">IF(ISBLANK(INDEX(I410:Q410,,MATCH(G$10,I$5:Q$5,0))),I410,INDEX(I410:Q410,,MATCH(G$10,I$5:Q$5,0)))</f>
        <v>0</v>
      </c>
      <c r="I410" s="34">
        <v>0</v>
      </c>
      <c r="J410" s="34"/>
      <c r="K410" s="34"/>
      <c r="L410" s="34"/>
      <c r="M410" s="34"/>
      <c r="N410" s="34"/>
      <c r="O410" s="34"/>
      <c r="P410" s="34"/>
      <c r="Q410" s="6"/>
    </row>
    <row r="411" spans="2:17">
      <c r="B411" s="14"/>
      <c r="C411" s="30"/>
      <c r="E411" s="8"/>
      <c r="G411" s="12"/>
      <c r="I411" s="6"/>
      <c r="J411" s="6"/>
      <c r="K411" s="6"/>
      <c r="L411" s="6"/>
      <c r="M411" s="6"/>
      <c r="N411" s="6"/>
      <c r="O411" s="6"/>
      <c r="P411" s="6"/>
      <c r="Q411" s="6"/>
    </row>
    <row r="412" spans="2:17">
      <c r="B412" s="14"/>
      <c r="C412" s="30" t="s">
        <v>750</v>
      </c>
      <c r="E412" s="8"/>
      <c r="G412" s="12"/>
      <c r="I412" s="6"/>
      <c r="J412" s="6"/>
      <c r="K412" s="6"/>
      <c r="L412" s="6"/>
      <c r="M412" s="6"/>
      <c r="N412" s="6"/>
      <c r="O412" s="6"/>
      <c r="P412" s="6"/>
      <c r="Q412" s="6"/>
    </row>
    <row r="413" spans="2:17">
      <c r="B413" s="14"/>
      <c r="C413" s="30"/>
      <c r="D413" t="s">
        <v>676</v>
      </c>
      <c r="E413" s="8" t="s">
        <v>2</v>
      </c>
      <c r="G413" s="253">
        <f>G28</f>
        <v>46569</v>
      </c>
      <c r="I413" s="6"/>
      <c r="J413" s="6"/>
      <c r="K413" s="6"/>
      <c r="L413" s="6"/>
      <c r="M413" s="6"/>
      <c r="N413" s="6"/>
      <c r="O413" s="6"/>
      <c r="P413" s="6"/>
      <c r="Q413" s="6"/>
    </row>
    <row r="414" spans="2:17">
      <c r="B414" s="14"/>
      <c r="C414" s="30"/>
      <c r="D414" t="s">
        <v>296</v>
      </c>
      <c r="E414" s="8" t="s">
        <v>23</v>
      </c>
      <c r="G414" s="85" cm="1">
        <f t="array" ref="G414">IF(ISBLANK(INDEX(I414:Q414,,MATCH(G$10,I$5:Q$5,0))),I414,INDEX(I414:Q414,,MATCH(G$10,I$5:Q$5,0)))</f>
        <v>5</v>
      </c>
      <c r="H414" s="18"/>
      <c r="I414" s="34">
        <v>5</v>
      </c>
      <c r="J414" s="34"/>
      <c r="K414" s="34"/>
      <c r="L414" s="34"/>
      <c r="M414" s="34"/>
      <c r="N414" s="34"/>
      <c r="O414" s="34"/>
      <c r="P414" s="34"/>
      <c r="Q414" s="35"/>
    </row>
    <row r="415" spans="2:17">
      <c r="B415" s="14"/>
      <c r="C415" s="30"/>
      <c r="D415" t="s">
        <v>677</v>
      </c>
      <c r="E415" s="8" t="s">
        <v>2</v>
      </c>
      <c r="G415" s="253">
        <f>MAX(EDATE(G413,G414*12)-1, G413)</f>
        <v>48395</v>
      </c>
      <c r="I415" s="6"/>
      <c r="J415" s="6"/>
      <c r="K415" s="6"/>
      <c r="L415" s="6"/>
      <c r="M415" s="6"/>
      <c r="N415" s="6"/>
      <c r="O415" s="6"/>
      <c r="P415" s="6"/>
      <c r="Q415" s="6"/>
    </row>
    <row r="416" spans="2:17">
      <c r="B416" s="14"/>
      <c r="C416" s="30"/>
      <c r="D416" t="s">
        <v>910</v>
      </c>
      <c r="E416" s="8" t="s">
        <v>747</v>
      </c>
      <c r="G416" s="17" cm="1">
        <f t="array" ref="G416">IF(ISBLANK(INDEX(I416:Q416,,MATCH(G$10,I$5:Q$5,0))),I416,INDEX(I416:Q416,,MATCH(G$10,I$5:Q$5,0)))</f>
        <v>150</v>
      </c>
      <c r="I416" s="34">
        <v>150</v>
      </c>
      <c r="J416" s="34"/>
      <c r="K416" s="34"/>
      <c r="L416" s="34"/>
      <c r="M416" s="34"/>
      <c r="N416" s="34"/>
      <c r="O416" s="34"/>
      <c r="P416" s="34"/>
      <c r="Q416" s="6"/>
    </row>
    <row r="417" spans="2:18">
      <c r="B417" s="14"/>
      <c r="C417" s="30"/>
      <c r="E417" s="8"/>
      <c r="G417" s="12"/>
      <c r="I417" s="6"/>
      <c r="J417" s="6"/>
      <c r="K417" s="6"/>
      <c r="L417" s="6"/>
      <c r="M417" s="6"/>
      <c r="N417" s="6"/>
      <c r="O417" s="6"/>
      <c r="P417" s="6"/>
      <c r="Q417" s="6"/>
    </row>
    <row r="418" spans="2:18">
      <c r="B418" s="14"/>
      <c r="C418" s="30" t="s">
        <v>973</v>
      </c>
      <c r="E418" s="8"/>
      <c r="G418" s="12"/>
      <c r="I418" s="6"/>
      <c r="J418" s="6"/>
      <c r="K418" s="6"/>
      <c r="L418" s="6"/>
      <c r="M418" s="6"/>
      <c r="N418" s="6"/>
      <c r="O418" s="6"/>
      <c r="P418" s="6"/>
      <c r="Q418" s="6"/>
    </row>
    <row r="419" spans="2:18" s="30" customFormat="1">
      <c r="B419" s="300"/>
      <c r="D419" t="s">
        <v>821</v>
      </c>
      <c r="E419" s="8" t="s">
        <v>162</v>
      </c>
      <c r="G419" s="17" cm="1">
        <f t="array" ref="G419">IF(ISBLANK(INDEX(I419:Q419,,MATCH(G$10,I$5:Q$5,0))),I419,INDEX(I419:Q419,,MATCH(G$10,I$5:Q$5,0)))</f>
        <v>0</v>
      </c>
      <c r="H419"/>
      <c r="I419" s="34">
        <v>0</v>
      </c>
      <c r="J419" s="86"/>
      <c r="K419" s="86"/>
      <c r="L419" s="86"/>
      <c r="M419" s="86"/>
      <c r="N419" s="86"/>
      <c r="O419" s="86"/>
      <c r="P419" s="86"/>
      <c r="Q419" s="6"/>
      <c r="R419"/>
    </row>
    <row r="420" spans="2:18" s="30" customFormat="1">
      <c r="B420" s="300"/>
      <c r="D420" t="s">
        <v>822</v>
      </c>
      <c r="E420" s="8" t="s">
        <v>2</v>
      </c>
      <c r="F420"/>
      <c r="G420" s="16" cm="1">
        <f t="array" ref="G420">IF(ISBLANK(INDEX(I420:Q420,,MATCH(G$10,I$5:Q$5,0))),I420,INDEX(I420:Q420,,MATCH(G$10,I$5:Q$5,0)))</f>
        <v>0</v>
      </c>
      <c r="H420"/>
      <c r="I420" s="32">
        <v>0</v>
      </c>
      <c r="J420" s="32"/>
      <c r="K420" s="32"/>
      <c r="L420" s="32"/>
      <c r="M420" s="32"/>
      <c r="N420" s="32"/>
      <c r="O420" s="32"/>
      <c r="P420" s="32"/>
      <c r="Q420" s="6"/>
      <c r="R420"/>
    </row>
    <row r="421" spans="2:18" s="30" customFormat="1">
      <c r="B421" s="300"/>
      <c r="E421" s="301"/>
      <c r="G421" s="302"/>
      <c r="I421" s="303"/>
      <c r="J421" s="303"/>
      <c r="K421" s="303"/>
      <c r="L421" s="303"/>
      <c r="M421" s="303"/>
      <c r="N421" s="303"/>
      <c r="O421" s="303"/>
      <c r="P421" s="303"/>
      <c r="Q421" s="303"/>
    </row>
    <row r="422" spans="2:18">
      <c r="B422" s="14"/>
      <c r="D422" t="s">
        <v>171</v>
      </c>
      <c r="E422" s="8" t="s">
        <v>44</v>
      </c>
      <c r="G422" s="289" cm="1">
        <f t="array" ref="G422">IF(ISBLANK(INDEX(I422:Q422,,MATCH(G$10,I$5:Q$5,0))),I422,INDEX(I422:Q422,,MATCH(G$10,I$5:Q$5,0)))</f>
        <v>1.2500000000000001E-2</v>
      </c>
      <c r="I422" s="36">
        <v>1.2500000000000001E-2</v>
      </c>
      <c r="J422" s="86"/>
      <c r="K422" s="86"/>
      <c r="L422" s="86"/>
      <c r="M422" s="86"/>
      <c r="N422" s="86"/>
      <c r="O422" s="86"/>
      <c r="P422" s="86"/>
      <c r="Q422" s="6"/>
    </row>
    <row r="423" spans="2:18">
      <c r="B423" s="14"/>
      <c r="D423" s="94" t="s">
        <v>193</v>
      </c>
      <c r="E423" s="8" t="s">
        <v>50</v>
      </c>
      <c r="G423" s="17" t="str" cm="1">
        <f t="array" ref="G423">IF(ISBLANK(INDEX(I423:Q423,,MATCH(G$10,I$5:Q$5,0))),I423,INDEX(I423:Q423,,MATCH(G$10,I$5:Q$5,0)))</f>
        <v>% revenues</v>
      </c>
      <c r="I423" s="29" t="s">
        <v>702</v>
      </c>
      <c r="J423" s="29"/>
      <c r="K423" s="29"/>
      <c r="L423" s="29"/>
      <c r="M423" s="29"/>
      <c r="N423" s="29"/>
      <c r="O423" s="29"/>
      <c r="P423" s="29"/>
      <c r="Q423" s="6"/>
    </row>
    <row r="424" spans="2:18">
      <c r="B424" s="14"/>
      <c r="D424" t="s">
        <v>749</v>
      </c>
      <c r="E424" s="8" t="s">
        <v>44</v>
      </c>
      <c r="G424" s="289" cm="1">
        <f t="array" ref="G424">IF(ISBLANK(INDEX(I424:Q424,,MATCH(G$10,I$5:Q$5,0))),I424,INDEX(I424:Q424,,MATCH(G$10,I$5:Q$5,0)))</f>
        <v>5.0000000000000001E-4</v>
      </c>
      <c r="I424" s="36">
        <v>5.0000000000000001E-4</v>
      </c>
      <c r="J424" s="34"/>
      <c r="K424" s="34"/>
      <c r="L424" s="34"/>
      <c r="M424" s="34"/>
      <c r="N424" s="34"/>
      <c r="O424" s="34"/>
      <c r="P424" s="34"/>
      <c r="Q424" s="6"/>
    </row>
    <row r="425" spans="2:18">
      <c r="B425" s="14"/>
      <c r="D425" s="94" t="s">
        <v>193</v>
      </c>
      <c r="E425" s="8" t="s">
        <v>50</v>
      </c>
      <c r="G425" s="17" t="str" cm="1">
        <f t="array" ref="G425">IF(ISBLANK(INDEX(I425:Q425,,MATCH(G$10,I$5:Q$5,0))),I425,INDEX(I425:Q425,,MATCH(G$10,I$5:Q$5,0)))</f>
        <v>% revenues</v>
      </c>
      <c r="I425" s="29" t="s">
        <v>702</v>
      </c>
      <c r="J425" s="29"/>
      <c r="K425" s="29"/>
      <c r="L425" s="29"/>
      <c r="M425" s="29"/>
      <c r="N425" s="29"/>
      <c r="O425" s="29"/>
      <c r="P425" s="29"/>
      <c r="Q425" s="6"/>
    </row>
    <row r="426" spans="2:18">
      <c r="B426" s="14"/>
      <c r="D426" t="s">
        <v>192</v>
      </c>
      <c r="E426" s="8" t="s">
        <v>44</v>
      </c>
      <c r="G426" s="17" cm="1">
        <f t="array" ref="G426">IF(ISBLANK(INDEX(I426:Q426,,MATCH(G$10,I$5:Q$5,0))),I426,INDEX(I426:Q426,,MATCH(G$10,I$5:Q$5,0)))</f>
        <v>141000</v>
      </c>
      <c r="I426" s="34">
        <v>141000</v>
      </c>
      <c r="J426" s="34"/>
      <c r="K426" s="34"/>
      <c r="L426" s="34"/>
      <c r="M426" s="34"/>
      <c r="N426" s="34"/>
      <c r="O426" s="34"/>
      <c r="P426" s="34"/>
      <c r="Q426" s="6"/>
    </row>
    <row r="427" spans="2:18">
      <c r="B427" s="14"/>
      <c r="D427" s="94" t="s">
        <v>193</v>
      </c>
      <c r="E427" s="8" t="s">
        <v>50</v>
      </c>
      <c r="G427" s="17" t="str" cm="1">
        <f t="array" ref="G427">IF(ISBLANK(INDEX(I427:Q427,,MATCH(G$10,I$5:Q$5,0))),I427,INDEX(I427:Q427,,MATCH(G$10,I$5:Q$5,0)))</f>
        <v>nominal scaled</v>
      </c>
      <c r="I427" s="29" t="s">
        <v>1088</v>
      </c>
      <c r="J427" s="29"/>
      <c r="K427" s="29"/>
      <c r="L427" s="29"/>
      <c r="M427" s="29"/>
      <c r="N427" s="29"/>
      <c r="O427" s="29"/>
      <c r="P427" s="29"/>
      <c r="Q427" s="6"/>
    </row>
    <row r="428" spans="2:18">
      <c r="B428" s="14"/>
      <c r="D428" t="s">
        <v>704</v>
      </c>
      <c r="E428" s="8" t="s">
        <v>44</v>
      </c>
      <c r="G428" s="17" cm="1">
        <f t="array" ref="G428">IF(ISBLANK(INDEX(I428:Q428,,MATCH(G$10,I$5:Q$5,0))),I428,INDEX(I428:Q428,,MATCH(G$10,I$5:Q$5,0)))</f>
        <v>0</v>
      </c>
      <c r="I428" s="34">
        <v>0</v>
      </c>
      <c r="J428" s="34"/>
      <c r="K428" s="34"/>
      <c r="L428" s="34"/>
      <c r="M428" s="34"/>
      <c r="N428" s="34"/>
      <c r="O428" s="34"/>
      <c r="P428" s="34"/>
      <c r="Q428" s="6"/>
    </row>
    <row r="429" spans="2:18">
      <c r="B429" s="14"/>
      <c r="D429" s="94" t="s">
        <v>193</v>
      </c>
      <c r="E429" s="8" t="s">
        <v>50</v>
      </c>
      <c r="G429" s="17" t="str" cm="1">
        <f t="array" ref="G429">IF(ISBLANK(INDEX(I429:Q429,,MATCH(G$10,I$5:Q$5,0))),I429,INDEX(I429:Q429,,MATCH(G$10,I$5:Q$5,0)))</f>
        <v>nominal</v>
      </c>
      <c r="I429" s="29" t="s">
        <v>180</v>
      </c>
      <c r="J429" s="29"/>
      <c r="K429" s="29"/>
      <c r="L429" s="29"/>
      <c r="M429" s="29"/>
      <c r="N429" s="29"/>
      <c r="O429" s="29"/>
      <c r="P429" s="29"/>
      <c r="Q429" s="6"/>
    </row>
    <row r="430" spans="2:18">
      <c r="B430" s="14"/>
      <c r="D430" t="s">
        <v>751</v>
      </c>
      <c r="E430" s="8" t="s">
        <v>44</v>
      </c>
      <c r="G430" s="17" cm="1">
        <f t="array" ref="G430">IF(ISBLANK(INDEX(I430:Q430,,MATCH(G$10,I$5:Q$5,0))),I430,INDEX(I430:Q430,,MATCH(G$10,I$5:Q$5,0)))</f>
        <v>34000</v>
      </c>
      <c r="I430" s="34">
        <v>34000</v>
      </c>
      <c r="J430" s="34"/>
      <c r="K430" s="34"/>
      <c r="L430" s="34"/>
      <c r="M430" s="34"/>
      <c r="N430" s="34"/>
      <c r="O430" s="34"/>
      <c r="P430" s="34"/>
      <c r="Q430" s="6"/>
    </row>
    <row r="431" spans="2:18">
      <c r="B431" s="14"/>
      <c r="D431" s="94" t="s">
        <v>193</v>
      </c>
      <c r="E431" s="8" t="s">
        <v>50</v>
      </c>
      <c r="G431" s="17" t="str" cm="1">
        <f t="array" ref="G431">IF(ISBLANK(INDEX(I431:Q431,,MATCH(G$10,I$5:Q$5,0))),I431,INDEX(I431:Q431,,MATCH(G$10,I$5:Q$5,0)))</f>
        <v>LCY / MW</v>
      </c>
      <c r="I431" s="29" t="s">
        <v>972</v>
      </c>
      <c r="J431" s="29"/>
      <c r="K431" s="29"/>
      <c r="L431" s="29"/>
      <c r="M431" s="29"/>
      <c r="N431" s="29"/>
      <c r="O431" s="29"/>
      <c r="P431" s="29"/>
      <c r="Q431" s="6"/>
    </row>
    <row r="432" spans="2:18">
      <c r="B432" s="14"/>
      <c r="D432" t="s">
        <v>752</v>
      </c>
      <c r="E432" s="8" t="s">
        <v>44</v>
      </c>
      <c r="G432" s="17" cm="1">
        <f t="array" ref="G432">IF(ISBLANK(INDEX(I432:Q432,,MATCH(G$10,I$5:Q$5,0))),I432,INDEX(I432:Q432,,MATCH(G$10,I$5:Q$5,0)))</f>
        <v>14266.666666666666</v>
      </c>
      <c r="I432" s="34">
        <v>14266.666666666666</v>
      </c>
      <c r="J432" s="34"/>
      <c r="K432" s="34"/>
      <c r="L432" s="34"/>
      <c r="M432" s="34"/>
      <c r="N432" s="34"/>
      <c r="O432" s="34"/>
      <c r="P432" s="34"/>
      <c r="Q432" s="6"/>
    </row>
    <row r="433" spans="2:17">
      <c r="B433" s="14"/>
      <c r="D433" s="94" t="s">
        <v>193</v>
      </c>
      <c r="E433" s="8" t="s">
        <v>50</v>
      </c>
      <c r="G433" s="17" t="str" cm="1">
        <f t="array" ref="G433">IF(ISBLANK(INDEX(I433:Q433,,MATCH(G$10,I$5:Q$5,0))),I433,INDEX(I433:Q433,,MATCH(G$10,I$5:Q$5,0)))</f>
        <v>LCY / MW</v>
      </c>
      <c r="I433" s="29" t="s">
        <v>972</v>
      </c>
      <c r="J433" s="29"/>
      <c r="K433" s="29"/>
      <c r="L433" s="29"/>
      <c r="M433" s="29"/>
      <c r="N433" s="29"/>
      <c r="O433" s="29"/>
      <c r="P433" s="29"/>
      <c r="Q433" s="6"/>
    </row>
    <row r="434" spans="2:17">
      <c r="B434" s="14"/>
      <c r="D434" t="s">
        <v>190</v>
      </c>
      <c r="E434" s="8" t="s">
        <v>44</v>
      </c>
      <c r="G434" s="17" cm="1">
        <f t="array" ref="G434">IF(ISBLANK(INDEX(I434:Q434,,MATCH(G$10,I$5:Q$5,0))),I434,INDEX(I434:Q434,,MATCH(G$10,I$5:Q$5,0)))</f>
        <v>7666.666666666667</v>
      </c>
      <c r="I434" s="34">
        <v>7666.666666666667</v>
      </c>
      <c r="J434" s="34"/>
      <c r="K434" s="34"/>
      <c r="L434" s="34"/>
      <c r="M434" s="34"/>
      <c r="N434" s="34"/>
      <c r="O434" s="34"/>
      <c r="P434" s="34"/>
      <c r="Q434" s="6"/>
    </row>
    <row r="435" spans="2:17">
      <c r="B435" s="14"/>
      <c r="D435" s="94" t="s">
        <v>193</v>
      </c>
      <c r="E435" s="8" t="s">
        <v>50</v>
      </c>
      <c r="G435" s="17" t="str" cm="1">
        <f t="array" ref="G435">IF(ISBLANK(INDEX(I435:Q435,,MATCH(G$10,I$5:Q$5,0))),I435,INDEX(I435:Q435,,MATCH(G$10,I$5:Q$5,0)))</f>
        <v>LCY / MW</v>
      </c>
      <c r="I435" s="29" t="s">
        <v>972</v>
      </c>
      <c r="J435" s="29"/>
      <c r="K435" s="29"/>
      <c r="L435" s="29"/>
      <c r="M435" s="29"/>
      <c r="N435" s="29"/>
      <c r="O435" s="29"/>
      <c r="P435" s="29"/>
      <c r="Q435" s="6"/>
    </row>
    <row r="436" spans="2:17">
      <c r="B436" s="14"/>
      <c r="D436" t="s">
        <v>191</v>
      </c>
      <c r="E436" s="8" t="s">
        <v>44</v>
      </c>
      <c r="G436" s="17" cm="1">
        <f t="array" ref="G436">IF(ISBLANK(INDEX(I436:Q436,,MATCH(G$10,I$5:Q$5,0))),I436,INDEX(I436:Q436,,MATCH(G$10,I$5:Q$5,0)))</f>
        <v>8000</v>
      </c>
      <c r="I436" s="34">
        <v>8000</v>
      </c>
      <c r="J436" s="34"/>
      <c r="K436" s="34"/>
      <c r="L436" s="34"/>
      <c r="M436" s="34"/>
      <c r="N436" s="34"/>
      <c r="O436" s="34"/>
      <c r="P436" s="34"/>
      <c r="Q436" s="6"/>
    </row>
    <row r="437" spans="2:17">
      <c r="B437" s="14"/>
      <c r="D437" s="94" t="s">
        <v>193</v>
      </c>
      <c r="E437" s="8" t="s">
        <v>50</v>
      </c>
      <c r="G437" s="17" t="str" cm="1">
        <f t="array" ref="G437">IF(ISBLANK(INDEX(I437:Q437,,MATCH(G$10,I$5:Q$5,0))),I437,INDEX(I437:Q437,,MATCH(G$10,I$5:Q$5,0)))</f>
        <v>LCY / MW</v>
      </c>
      <c r="I437" s="29" t="s">
        <v>972</v>
      </c>
      <c r="J437" s="29"/>
      <c r="K437" s="29"/>
      <c r="L437" s="29"/>
      <c r="M437" s="29"/>
      <c r="N437" s="29"/>
      <c r="O437" s="29"/>
      <c r="P437" s="29"/>
      <c r="Q437" s="6"/>
    </row>
    <row r="438" spans="2:17">
      <c r="B438" s="14"/>
      <c r="D438" t="s">
        <v>753</v>
      </c>
      <c r="E438" s="8" t="s">
        <v>44</v>
      </c>
      <c r="G438" s="17" cm="1">
        <f t="array" ref="G438">IF(ISBLANK(INDEX(I438:Q438,,MATCH(G$10,I$5:Q$5,0))),I438,INDEX(I438:Q438,,MATCH(G$10,I$5:Q$5,0)))</f>
        <v>10000</v>
      </c>
      <c r="I438" s="34">
        <v>10000</v>
      </c>
      <c r="J438" s="34"/>
      <c r="K438" s="34"/>
      <c r="L438" s="34"/>
      <c r="M438" s="34"/>
      <c r="N438" s="34"/>
      <c r="O438" s="34"/>
      <c r="P438" s="34"/>
      <c r="Q438" s="6"/>
    </row>
    <row r="439" spans="2:17">
      <c r="B439" s="14"/>
      <c r="D439" s="94" t="s">
        <v>193</v>
      </c>
      <c r="E439" s="8" t="s">
        <v>50</v>
      </c>
      <c r="G439" s="17" t="str" cm="1">
        <f t="array" ref="G439">IF(ISBLANK(INDEX(I439:Q439,,MATCH(G$10,I$5:Q$5,0))),I439,INDEX(I439:Q439,,MATCH(G$10,I$5:Q$5,0)))</f>
        <v>LCY / MW</v>
      </c>
      <c r="I439" s="29" t="s">
        <v>972</v>
      </c>
      <c r="J439" s="29"/>
      <c r="K439" s="29"/>
      <c r="L439" s="29"/>
      <c r="M439" s="29"/>
      <c r="N439" s="29"/>
      <c r="O439" s="29"/>
      <c r="P439" s="29"/>
      <c r="Q439" s="6"/>
    </row>
    <row r="440" spans="2:17">
      <c r="B440" s="14"/>
      <c r="D440" t="s">
        <v>704</v>
      </c>
      <c r="E440" s="8" t="s">
        <v>44</v>
      </c>
      <c r="G440" s="17" cm="1">
        <f t="array" ref="G440">IF(ISBLANK(INDEX(I440:Q440,,MATCH(G$10,I$5:Q$5,0))),I440,INDEX(I440:Q440,,MATCH(G$10,I$5:Q$5,0)))</f>
        <v>0</v>
      </c>
      <c r="I440" s="34">
        <v>0</v>
      </c>
      <c r="J440" s="34"/>
      <c r="K440" s="34"/>
      <c r="L440" s="34"/>
      <c r="M440" s="34"/>
      <c r="N440" s="34"/>
      <c r="O440" s="34"/>
      <c r="P440" s="34"/>
      <c r="Q440" s="6"/>
    </row>
    <row r="441" spans="2:17">
      <c r="B441" s="14"/>
      <c r="D441" s="94" t="s">
        <v>193</v>
      </c>
      <c r="E441" s="8" t="s">
        <v>50</v>
      </c>
      <c r="G441" s="17" t="str" cm="1">
        <f t="array" ref="G441">IF(ISBLANK(INDEX(I441:Q441,,MATCH(G$10,I$5:Q$5,0))),I441,INDEX(I441:Q441,,MATCH(G$10,I$5:Q$5,0)))</f>
        <v>nominal</v>
      </c>
      <c r="I441" s="29" t="s">
        <v>180</v>
      </c>
      <c r="J441" s="29"/>
      <c r="K441" s="29"/>
      <c r="L441" s="29"/>
      <c r="M441" s="29"/>
      <c r="N441" s="29"/>
      <c r="O441" s="29"/>
      <c r="P441" s="29"/>
      <c r="Q441" s="6"/>
    </row>
    <row r="442" spans="2:17">
      <c r="B442" s="14"/>
      <c r="D442" t="s">
        <v>704</v>
      </c>
      <c r="E442" s="8" t="s">
        <v>44</v>
      </c>
      <c r="G442" s="17" cm="1">
        <f t="array" ref="G442">IF(ISBLANK(INDEX(I442:Q442,,MATCH(G$10,I$5:Q$5,0))),I442,INDEX(I442:Q442,,MATCH(G$10,I$5:Q$5,0)))</f>
        <v>0</v>
      </c>
      <c r="I442" s="34">
        <v>0</v>
      </c>
      <c r="J442" s="34"/>
      <c r="K442" s="34"/>
      <c r="L442" s="34"/>
      <c r="M442" s="34"/>
      <c r="N442" s="34"/>
      <c r="O442" s="34"/>
      <c r="P442" s="34"/>
      <c r="Q442" s="6"/>
    </row>
    <row r="443" spans="2:17">
      <c r="B443" s="14"/>
      <c r="D443" s="94" t="s">
        <v>193</v>
      </c>
      <c r="E443" s="8" t="s">
        <v>50</v>
      </c>
      <c r="G443" s="17" t="str" cm="1">
        <f t="array" ref="G443">IF(ISBLANK(INDEX(I443:Q443,,MATCH(G$10,I$5:Q$5,0))),I443,INDEX(I443:Q443,,MATCH(G$10,I$5:Q$5,0)))</f>
        <v>nominal</v>
      </c>
      <c r="I443" s="29" t="s">
        <v>180</v>
      </c>
      <c r="J443" s="29"/>
      <c r="K443" s="29"/>
      <c r="L443" s="29"/>
      <c r="M443" s="29"/>
      <c r="N443" s="29"/>
      <c r="O443" s="29"/>
      <c r="P443" s="29"/>
      <c r="Q443" s="6"/>
    </row>
    <row r="444" spans="2:17">
      <c r="B444" s="14"/>
      <c r="E444" s="8"/>
      <c r="G444" s="12"/>
      <c r="I444" s="6"/>
      <c r="J444" s="6"/>
      <c r="K444" s="6"/>
      <c r="L444" s="6"/>
      <c r="M444" s="6"/>
      <c r="N444" s="6"/>
      <c r="O444" s="6"/>
      <c r="P444" s="6"/>
      <c r="Q444" s="6"/>
    </row>
    <row r="445" spans="2:17">
      <c r="B445" s="14"/>
      <c r="D445" t="s">
        <v>748</v>
      </c>
      <c r="E445" s="8" t="s">
        <v>15</v>
      </c>
      <c r="G445" s="37" cm="1">
        <f t="array" ref="G445">IF(ISBLANK(INDEX(I445:Q445,,MATCH(G$10,I$5:Q$5,0))),I445,INDEX(I445:Q445,,MATCH(G$10,I$5:Q$5,0)))</f>
        <v>0.05</v>
      </c>
      <c r="I445" s="36">
        <v>0.05</v>
      </c>
      <c r="J445" s="36"/>
      <c r="K445" s="36"/>
      <c r="L445" s="36"/>
      <c r="M445" s="36"/>
      <c r="N445" s="36"/>
      <c r="O445" s="36"/>
      <c r="P445" s="36"/>
      <c r="Q445" s="6"/>
    </row>
    <row r="446" spans="2:17">
      <c r="B446" s="14"/>
      <c r="E446" s="8"/>
      <c r="G446" s="12"/>
      <c r="I446" s="6"/>
      <c r="J446" s="6"/>
      <c r="K446" s="6"/>
      <c r="L446" s="6"/>
      <c r="M446" s="6"/>
      <c r="N446" s="6"/>
      <c r="O446" s="6"/>
      <c r="P446" s="6"/>
      <c r="Q446" s="6"/>
    </row>
    <row r="447" spans="2:17">
      <c r="B447" s="14"/>
      <c r="C447" s="5" t="s">
        <v>216</v>
      </c>
      <c r="D447" s="4"/>
      <c r="E447" s="7"/>
      <c r="F447" s="4"/>
      <c r="G447" s="10"/>
      <c r="H447" s="4"/>
      <c r="I447" s="31"/>
      <c r="J447" s="31"/>
      <c r="K447" s="31"/>
      <c r="L447" s="31"/>
      <c r="M447" s="31"/>
      <c r="N447" s="31"/>
      <c r="O447" s="31"/>
      <c r="P447" s="31"/>
      <c r="Q447" s="31"/>
    </row>
    <row r="448" spans="2:17">
      <c r="B448" s="14"/>
      <c r="E448" s="8"/>
      <c r="G448" s="12"/>
      <c r="I448" s="6"/>
      <c r="J448" s="6"/>
      <c r="K448" s="6"/>
      <c r="L448" s="6"/>
      <c r="M448" s="6"/>
      <c r="N448" s="6"/>
      <c r="O448" s="6"/>
      <c r="P448" s="6"/>
      <c r="Q448" s="6"/>
    </row>
    <row r="449" spans="2:17">
      <c r="B449" s="14"/>
      <c r="D449" t="s">
        <v>217</v>
      </c>
      <c r="E449" s="8" t="s">
        <v>725</v>
      </c>
      <c r="G449" s="17" cm="1">
        <f t="array" ref="G449">IF(ISBLANK(INDEX(I449:Q449,,MATCH(G$10,I$5:Q$5,0))),I449,INDEX(I449:Q449,,MATCH(G$10,I$5:Q$5,0)))</f>
        <v>0</v>
      </c>
      <c r="I449" s="34"/>
      <c r="J449" s="34"/>
      <c r="K449" s="34"/>
      <c r="L449" s="34"/>
      <c r="M449" s="34"/>
      <c r="N449" s="34"/>
      <c r="O449" s="34"/>
      <c r="P449" s="34"/>
      <c r="Q449" s="6"/>
    </row>
    <row r="450" spans="2:17">
      <c r="B450" s="14"/>
      <c r="E450" s="8"/>
      <c r="G450" s="12"/>
      <c r="I450" s="6"/>
      <c r="J450" s="6"/>
      <c r="K450" s="6"/>
      <c r="L450" s="6"/>
      <c r="M450" s="6"/>
      <c r="N450" s="6"/>
      <c r="O450" s="6"/>
      <c r="P450" s="6"/>
      <c r="Q450" s="6"/>
    </row>
    <row r="451" spans="2:17">
      <c r="B451" s="14"/>
      <c r="D451" t="s">
        <v>218</v>
      </c>
      <c r="E451" s="8" t="s">
        <v>2</v>
      </c>
      <c r="G451" s="16" cm="1">
        <f t="array" ref="G451">IF(ISBLANK(INDEX(I451:Q451,,MATCH(G$10,I$5:Q$5,0))),I451,INDEX(I451:Q451,,MATCH(G$10,I$5:Q$5,0)))</f>
        <v>0</v>
      </c>
      <c r="I451" s="32"/>
      <c r="J451" s="32"/>
      <c r="K451" s="32"/>
      <c r="L451" s="32"/>
      <c r="M451" s="32"/>
      <c r="N451" s="32"/>
      <c r="O451" s="32"/>
      <c r="P451" s="32"/>
      <c r="Q451" s="6"/>
    </row>
    <row r="452" spans="2:17">
      <c r="B452" s="14"/>
      <c r="D452" t="s">
        <v>223</v>
      </c>
      <c r="E452" s="8" t="s">
        <v>2</v>
      </c>
      <c r="G452" s="16" cm="1">
        <f t="array" ref="G452">IF(ISBLANK(INDEX(I452:Q452,,MATCH(G$10,I$5:Q$5,0))),I452,INDEX(I452:Q452,,MATCH(G$10,I$5:Q$5,0)))</f>
        <v>0</v>
      </c>
      <c r="I452" s="32"/>
      <c r="J452" s="32"/>
      <c r="K452" s="32"/>
      <c r="L452" s="32"/>
      <c r="M452" s="32"/>
      <c r="N452" s="32"/>
      <c r="O452" s="32"/>
      <c r="P452" s="32"/>
      <c r="Q452" s="6"/>
    </row>
    <row r="453" spans="2:17">
      <c r="B453" s="14"/>
      <c r="E453" s="8"/>
      <c r="G453" s="16"/>
    </row>
    <row r="454" spans="2:17">
      <c r="B454" s="14"/>
      <c r="D454" t="s">
        <v>220</v>
      </c>
      <c r="E454" s="8" t="s">
        <v>2</v>
      </c>
      <c r="G454" s="25">
        <f>G452+1</f>
        <v>1</v>
      </c>
    </row>
    <row r="455" spans="2:17">
      <c r="B455" s="14"/>
      <c r="D455" t="s">
        <v>224</v>
      </c>
      <c r="E455" s="8" t="s">
        <v>2</v>
      </c>
      <c r="G455" s="16" cm="1">
        <f t="array" ref="G455">IF(ISBLANK(INDEX(I455:Q455,,MATCH(G$10,I$5:Q$5,0))),I455,INDEX(I455:Q455,,MATCH(G$10,I$5:Q$5,0)))</f>
        <v>0</v>
      </c>
      <c r="I455" s="32"/>
      <c r="J455" s="32"/>
      <c r="K455" s="32"/>
      <c r="L455" s="32"/>
      <c r="M455" s="32"/>
      <c r="N455" s="32"/>
      <c r="O455" s="32"/>
      <c r="P455" s="32"/>
      <c r="Q455" s="6"/>
    </row>
    <row r="456" spans="2:17">
      <c r="B456" s="14"/>
      <c r="E456" s="8"/>
      <c r="G456" s="16"/>
    </row>
    <row r="457" spans="2:17">
      <c r="B457" s="14"/>
      <c r="D457" t="s">
        <v>221</v>
      </c>
      <c r="E457" s="8" t="s">
        <v>2</v>
      </c>
      <c r="G457" s="25">
        <f>G455+1</f>
        <v>1</v>
      </c>
    </row>
    <row r="458" spans="2:17">
      <c r="B458" s="14"/>
      <c r="D458" t="s">
        <v>225</v>
      </c>
      <c r="E458" s="8" t="s">
        <v>2</v>
      </c>
      <c r="G458" s="16" cm="1">
        <f t="array" ref="G458">IF(ISBLANK(INDEX(I458:Q458,,MATCH(G$10,I$5:Q$5,0))),I458,INDEX(I458:Q458,,MATCH(G$10,I$5:Q$5,0)))</f>
        <v>0</v>
      </c>
      <c r="I458" s="32"/>
      <c r="J458" s="32"/>
      <c r="K458" s="32"/>
      <c r="L458" s="32"/>
      <c r="M458" s="32"/>
      <c r="N458" s="32"/>
      <c r="O458" s="32"/>
      <c r="P458" s="32"/>
      <c r="Q458" s="6"/>
    </row>
    <row r="459" spans="2:17">
      <c r="B459" s="14"/>
      <c r="E459" s="8"/>
      <c r="G459" s="16"/>
    </row>
    <row r="460" spans="2:17">
      <c r="B460" s="14"/>
      <c r="D460" t="s">
        <v>222</v>
      </c>
      <c r="E460" s="8" t="s">
        <v>2</v>
      </c>
      <c r="G460" s="25">
        <f>G458+1</f>
        <v>1</v>
      </c>
    </row>
    <row r="461" spans="2:17">
      <c r="B461" s="14"/>
      <c r="D461" t="s">
        <v>226</v>
      </c>
      <c r="E461" s="8" t="s">
        <v>2</v>
      </c>
      <c r="G461" s="16" cm="1">
        <f t="array" ref="G461">IF(ISBLANK(INDEX(I461:Q461,,MATCH(G$10,I$5:Q$5,0))),I461,INDEX(I461:Q461,,MATCH(G$10,I$5:Q$5,0)))</f>
        <v>0</v>
      </c>
      <c r="I461" s="32"/>
      <c r="J461" s="32"/>
      <c r="K461" s="32"/>
      <c r="L461" s="32"/>
      <c r="M461" s="32"/>
      <c r="N461" s="32"/>
      <c r="O461" s="32"/>
      <c r="P461" s="32"/>
      <c r="Q461" s="6"/>
    </row>
    <row r="462" spans="2:17">
      <c r="B462" s="14"/>
      <c r="E462" s="8"/>
      <c r="G462" s="37"/>
    </row>
    <row r="463" spans="2:17">
      <c r="B463" s="14"/>
      <c r="D463" t="s">
        <v>357</v>
      </c>
      <c r="E463" s="8" t="s">
        <v>15</v>
      </c>
      <c r="G463" s="37" cm="1">
        <f t="array" ref="G463">IF(ISBLANK(INDEX(I463:Q463,,MATCH(G$10,I$5:Q$5,0))),I463,INDEX(I463:Q463,,MATCH(G$10,I$5:Q$5,0)))</f>
        <v>0</v>
      </c>
      <c r="H463" s="64"/>
      <c r="I463" s="36"/>
      <c r="J463" s="36"/>
      <c r="K463" s="36"/>
      <c r="L463" s="36"/>
      <c r="M463" s="36"/>
      <c r="N463" s="36"/>
      <c r="O463" s="36"/>
      <c r="P463" s="36"/>
      <c r="Q463" s="68"/>
    </row>
    <row r="464" spans="2:17">
      <c r="B464" s="14"/>
      <c r="D464" t="s">
        <v>358</v>
      </c>
      <c r="E464" s="8" t="s">
        <v>15</v>
      </c>
      <c r="G464" s="37" cm="1">
        <f t="array" ref="G464">IF(ISBLANK(INDEX(I464:Q464,,MATCH(G$10,I$5:Q$5,0))),I464,INDEX(I464:Q464,,MATCH(G$10,I$5:Q$5,0)))</f>
        <v>0</v>
      </c>
      <c r="H464" s="64"/>
      <c r="I464" s="36"/>
      <c r="J464" s="36"/>
      <c r="K464" s="36"/>
      <c r="L464" s="36"/>
      <c r="M464" s="36"/>
      <c r="N464" s="36"/>
      <c r="O464" s="36"/>
      <c r="P464" s="36"/>
      <c r="Q464" s="68"/>
    </row>
    <row r="465" spans="2:17">
      <c r="B465" s="14"/>
      <c r="D465" t="s">
        <v>359</v>
      </c>
      <c r="E465" s="8" t="s">
        <v>15</v>
      </c>
      <c r="G465" s="37" cm="1">
        <f t="array" ref="G465">IF(ISBLANK(INDEX(I465:Q465,,MATCH(G$10,I$5:Q$5,0))),I465,INDEX(I465:Q465,,MATCH(G$10,I$5:Q$5,0)))</f>
        <v>0</v>
      </c>
      <c r="H465" s="64"/>
      <c r="I465" s="36"/>
      <c r="J465" s="36"/>
      <c r="K465" s="36"/>
      <c r="L465" s="36"/>
      <c r="M465" s="36"/>
      <c r="N465" s="36"/>
      <c r="O465" s="36"/>
      <c r="P465" s="36"/>
      <c r="Q465" s="68"/>
    </row>
    <row r="466" spans="2:17">
      <c r="B466" s="14"/>
      <c r="D466" t="s">
        <v>360</v>
      </c>
      <c r="E466" s="8" t="s">
        <v>15</v>
      </c>
      <c r="G466" s="37" cm="1">
        <f t="array" ref="G466">IF(ISBLANK(INDEX(I466:Q466,,MATCH(G$10,I$5:Q$5,0))),I466,INDEX(I466:Q466,,MATCH(G$10,I$5:Q$5,0)))</f>
        <v>0</v>
      </c>
      <c r="H466" s="64"/>
      <c r="I466" s="36"/>
      <c r="J466" s="36"/>
      <c r="K466" s="36"/>
      <c r="L466" s="36"/>
      <c r="M466" s="36"/>
      <c r="N466" s="36"/>
      <c r="O466" s="36"/>
      <c r="P466" s="36"/>
      <c r="Q466" s="68"/>
    </row>
    <row r="467" spans="2:17">
      <c r="B467" s="14"/>
      <c r="E467" s="8"/>
      <c r="G467" s="12"/>
      <c r="I467" s="6"/>
      <c r="J467" s="6"/>
      <c r="K467" s="6"/>
      <c r="L467" s="6"/>
      <c r="M467" s="6"/>
      <c r="N467" s="6"/>
      <c r="O467" s="6"/>
      <c r="P467" s="6"/>
      <c r="Q467" s="6"/>
    </row>
    <row r="468" spans="2:17">
      <c r="B468" s="14"/>
      <c r="D468" t="s">
        <v>227</v>
      </c>
      <c r="E468" s="8" t="s">
        <v>15</v>
      </c>
      <c r="G468" s="37" cm="1">
        <f t="array" ref="G468">IF(ISBLANK(INDEX(I468:Q468,,MATCH(G$10,I$5:Q$5,0))),I468,INDEX(I468:Q468,,MATCH(G$10,I$5:Q$5,0)))</f>
        <v>0</v>
      </c>
      <c r="H468" s="64"/>
      <c r="I468" s="36"/>
      <c r="J468" s="36"/>
      <c r="K468" s="36"/>
      <c r="L468" s="36"/>
      <c r="M468" s="36"/>
      <c r="N468" s="36"/>
      <c r="O468" s="36"/>
      <c r="P468" s="36"/>
      <c r="Q468" s="68"/>
    </row>
    <row r="469" spans="2:17">
      <c r="B469" s="14"/>
      <c r="E469" s="8"/>
      <c r="G469" s="12"/>
      <c r="I469" s="6"/>
      <c r="J469" s="6"/>
      <c r="K469" s="6"/>
      <c r="L469" s="6"/>
      <c r="M469" s="6"/>
      <c r="N469" s="6"/>
      <c r="O469" s="6"/>
      <c r="P469" s="6"/>
      <c r="Q469" s="6"/>
    </row>
    <row r="470" spans="2:17">
      <c r="B470" s="14"/>
      <c r="C470" s="5" t="s">
        <v>444</v>
      </c>
      <c r="D470" s="4"/>
      <c r="E470" s="7"/>
      <c r="F470" s="4"/>
      <c r="G470" s="10"/>
      <c r="H470" s="4"/>
      <c r="I470" s="31"/>
      <c r="J470" s="31"/>
      <c r="K470" s="31"/>
      <c r="L470" s="31"/>
      <c r="M470" s="31"/>
      <c r="N470" s="31"/>
      <c r="O470" s="31"/>
      <c r="P470" s="31"/>
      <c r="Q470" s="31"/>
    </row>
    <row r="471" spans="2:17">
      <c r="B471" s="14"/>
      <c r="E471" s="8"/>
      <c r="G471" s="12"/>
      <c r="I471" s="6"/>
      <c r="J471" s="6"/>
      <c r="K471" s="6"/>
      <c r="L471" s="6"/>
      <c r="M471" s="6"/>
      <c r="N471" s="6"/>
      <c r="O471" s="6"/>
      <c r="P471" s="6"/>
      <c r="Q471" s="6"/>
    </row>
    <row r="472" spans="2:17">
      <c r="B472" s="14"/>
      <c r="C472" s="30" t="s">
        <v>660</v>
      </c>
      <c r="E472" s="8"/>
      <c r="G472" s="12"/>
      <c r="I472" s="6"/>
      <c r="J472" s="6"/>
      <c r="K472" s="6"/>
      <c r="L472" s="6"/>
      <c r="M472" s="6"/>
      <c r="N472" s="6"/>
      <c r="O472" s="6"/>
      <c r="P472" s="6"/>
      <c r="Q472" s="6"/>
    </row>
    <row r="473" spans="2:17">
      <c r="B473" s="14"/>
      <c r="D473" t="s">
        <v>137</v>
      </c>
      <c r="E473" s="8" t="s">
        <v>15</v>
      </c>
      <c r="G473" s="37" cm="1">
        <f t="array" ref="G473">IF(ISBLANK(INDEX(I473:Q473,,MATCH(G$10,I$5:Q$5,0))),I473,INDEX(I473:Q473,,MATCH(G$10,I$5:Q$5,0)))</f>
        <v>1</v>
      </c>
      <c r="I473" s="36">
        <v>1</v>
      </c>
      <c r="J473" s="36"/>
      <c r="K473" s="36"/>
      <c r="L473" s="36"/>
      <c r="M473" s="36"/>
      <c r="N473" s="36"/>
      <c r="O473" s="36"/>
      <c r="P473" s="36"/>
      <c r="Q473" s="6"/>
    </row>
    <row r="474" spans="2:17">
      <c r="B474" s="14"/>
      <c r="D474" t="s">
        <v>138</v>
      </c>
      <c r="E474" s="8" t="s">
        <v>15</v>
      </c>
      <c r="G474" s="37" cm="1">
        <f t="array" ref="G474">IF(ISBLANK(INDEX(I474:Q474,,MATCH(G$10,I$5:Q$5,0))),I474,INDEX(I474:Q474,,MATCH(G$10,I$5:Q$5,0)))</f>
        <v>0</v>
      </c>
      <c r="I474" s="36">
        <v>0</v>
      </c>
      <c r="J474" s="36"/>
      <c r="K474" s="36"/>
      <c r="L474" s="36"/>
      <c r="M474" s="36"/>
      <c r="N474" s="36"/>
      <c r="O474" s="36"/>
      <c r="P474" s="36"/>
      <c r="Q474" s="6"/>
    </row>
    <row r="475" spans="2:17">
      <c r="B475" s="14"/>
      <c r="D475" t="s">
        <v>139</v>
      </c>
      <c r="E475" s="8" t="s">
        <v>15</v>
      </c>
      <c r="G475" s="37" cm="1">
        <f t="array" ref="G475">IF(ISBLANK(INDEX(I475:Q475,,MATCH(G$10,I$5:Q$5,0))),I475,INDEX(I475:Q475,,MATCH(G$10,I$5:Q$5,0)))</f>
        <v>0</v>
      </c>
      <c r="I475" s="36">
        <v>0</v>
      </c>
      <c r="J475" s="36"/>
      <c r="K475" s="36"/>
      <c r="L475" s="36"/>
      <c r="M475" s="36"/>
      <c r="N475" s="36"/>
      <c r="O475" s="36"/>
      <c r="P475" s="36"/>
      <c r="Q475" s="6"/>
    </row>
    <row r="476" spans="2:17">
      <c r="B476" s="14"/>
      <c r="E476" s="8"/>
      <c r="G476" s="12"/>
      <c r="I476" s="6"/>
      <c r="J476" s="6"/>
      <c r="K476" s="6"/>
      <c r="L476" s="6"/>
      <c r="M476" s="6"/>
      <c r="N476" s="6"/>
      <c r="O476" s="6"/>
      <c r="P476" s="6"/>
      <c r="Q476" s="6"/>
    </row>
    <row r="477" spans="2:17">
      <c r="B477" s="14"/>
      <c r="D477" t="s">
        <v>445</v>
      </c>
      <c r="E477" s="8" t="s">
        <v>727</v>
      </c>
      <c r="G477" s="17" cm="1">
        <f t="array" ref="G477">IF(ISBLANK(INDEX(I477:Q477,,MATCH(G$10,I$5:Q$5,0))),I477,INDEX(I477:Q477,,MATCH(G$10,I$5:Q$5,0)))</f>
        <v>0</v>
      </c>
      <c r="I477" s="34"/>
      <c r="J477" s="34"/>
      <c r="K477" s="34"/>
      <c r="L477" s="34"/>
      <c r="M477" s="34"/>
      <c r="N477" s="34"/>
      <c r="O477" s="34"/>
      <c r="P477" s="34"/>
      <c r="Q477" s="6"/>
    </row>
    <row r="478" spans="2:17">
      <c r="B478" s="14"/>
      <c r="D478" t="s">
        <v>446</v>
      </c>
      <c r="E478" s="8" t="s">
        <v>727</v>
      </c>
      <c r="G478" s="17" cm="1">
        <f t="array" ref="G478">IF(ISBLANK(INDEX(I478:Q478,,MATCH(G$10,I$5:Q$5,0))),I478,INDEX(I478:Q478,,MATCH(G$10,I$5:Q$5,0)))</f>
        <v>0</v>
      </c>
      <c r="I478" s="34"/>
      <c r="J478" s="34"/>
      <c r="K478" s="34"/>
      <c r="L478" s="34"/>
      <c r="M478" s="34"/>
      <c r="N478" s="34"/>
      <c r="O478" s="34"/>
      <c r="P478" s="34"/>
      <c r="Q478" s="6"/>
    </row>
    <row r="479" spans="2:17">
      <c r="B479" s="14"/>
      <c r="E479" s="8"/>
      <c r="G479" s="12"/>
      <c r="I479" s="6"/>
      <c r="J479" s="6"/>
      <c r="K479" s="6"/>
      <c r="L479" s="6"/>
      <c r="M479" s="6"/>
      <c r="N479" s="6"/>
      <c r="O479" s="6"/>
      <c r="P479" s="6"/>
      <c r="Q479" s="6"/>
    </row>
    <row r="480" spans="2:17">
      <c r="B480" s="14"/>
      <c r="D480" t="s">
        <v>419</v>
      </c>
      <c r="E480" s="8" t="s">
        <v>50</v>
      </c>
      <c r="G480" s="12" t="str" cm="1">
        <f t="array" ref="G480">IF(ISBLANK(INDEX(I480:Q480,,MATCH(G$10,I$5:Q$5,0))),I480,INDEX(I480:Q480,,MATCH(G$10,I$5:Q$5,0)))</f>
        <v>Equity first</v>
      </c>
      <c r="I480" s="29" t="s">
        <v>301</v>
      </c>
      <c r="J480" s="29"/>
      <c r="K480" s="29"/>
      <c r="L480" s="29"/>
      <c r="M480" s="29"/>
      <c r="N480" s="29"/>
      <c r="O480" s="29"/>
      <c r="P480" s="29"/>
      <c r="Q480" s="6"/>
    </row>
    <row r="481" spans="2:17">
      <c r="B481" s="14"/>
      <c r="E481" s="8"/>
      <c r="G481" s="12"/>
      <c r="I481" s="6"/>
      <c r="J481" s="6"/>
      <c r="K481" s="6"/>
      <c r="L481" s="6"/>
      <c r="M481" s="6"/>
      <c r="N481" s="6"/>
      <c r="O481" s="6"/>
      <c r="P481" s="6"/>
      <c r="Q481" s="6"/>
    </row>
    <row r="482" spans="2:17">
      <c r="B482" s="14"/>
      <c r="C482" s="30" t="s">
        <v>734</v>
      </c>
      <c r="E482" s="8"/>
      <c r="G482" s="12"/>
      <c r="I482" s="259"/>
      <c r="J482" s="6"/>
      <c r="K482" s="6"/>
      <c r="L482" s="6"/>
      <c r="M482" s="6"/>
      <c r="N482" s="6"/>
      <c r="O482" s="6"/>
      <c r="P482" s="6"/>
      <c r="Q482" s="6"/>
    </row>
    <row r="483" spans="2:17">
      <c r="B483" s="14"/>
      <c r="D483" t="s">
        <v>139</v>
      </c>
      <c r="E483" s="8" t="s">
        <v>15</v>
      </c>
      <c r="G483" s="37" cm="1">
        <f t="array" ref="G483">IF(ISBLANK(INDEX(I483:Q483,,MATCH(G$10,I$5:Q$5,0))),I483,INDEX(I483:Q483,,MATCH(G$10,I$5:Q$5,0)))</f>
        <v>0</v>
      </c>
      <c r="I483" s="36">
        <v>0</v>
      </c>
      <c r="J483" s="36"/>
      <c r="K483" s="36"/>
      <c r="L483" s="36"/>
      <c r="M483" s="36"/>
      <c r="N483" s="36"/>
      <c r="O483" s="36"/>
      <c r="P483" s="36"/>
      <c r="Q483" s="6"/>
    </row>
    <row r="484" spans="2:17">
      <c r="B484" s="14"/>
      <c r="E484" s="8"/>
      <c r="G484" s="12"/>
      <c r="I484" s="6"/>
      <c r="J484" s="6"/>
      <c r="K484" s="6"/>
      <c r="L484" s="6"/>
      <c r="M484" s="6"/>
      <c r="N484" s="6"/>
      <c r="O484" s="6"/>
      <c r="P484" s="6"/>
      <c r="Q484" s="6"/>
    </row>
    <row r="485" spans="2:17">
      <c r="B485" s="14"/>
      <c r="C485" s="5" t="s">
        <v>770</v>
      </c>
      <c r="D485" s="4"/>
      <c r="E485" s="7"/>
      <c r="F485" s="4"/>
      <c r="G485" s="10"/>
      <c r="H485" s="4"/>
      <c r="I485" s="31"/>
      <c r="J485" s="31"/>
      <c r="K485" s="31"/>
      <c r="L485" s="31"/>
      <c r="M485" s="31"/>
      <c r="N485" s="31"/>
      <c r="O485" s="31"/>
      <c r="P485" s="31"/>
      <c r="Q485" s="31"/>
    </row>
    <row r="486" spans="2:17">
      <c r="B486" s="14"/>
      <c r="E486" s="8"/>
      <c r="G486" s="37"/>
    </row>
    <row r="487" spans="2:17">
      <c r="B487" s="14"/>
      <c r="D487" t="s">
        <v>773</v>
      </c>
      <c r="E487" s="8" t="s">
        <v>15</v>
      </c>
      <c r="G487" s="37" cm="1">
        <f t="array" ref="G487">IF(ISBLANK(INDEX(I487:Q487,,MATCH(G$10,I$5:Q$5,0))),I487,INDEX(I487:Q487,,MATCH(G$10,I$5:Q$5,0)))</f>
        <v>0</v>
      </c>
      <c r="I487" s="36">
        <v>0</v>
      </c>
      <c r="J487" s="36"/>
      <c r="K487" s="36"/>
      <c r="L487" s="36"/>
      <c r="M487" s="36"/>
      <c r="N487" s="36"/>
      <c r="O487" s="36"/>
      <c r="P487" s="36"/>
      <c r="Q487" s="6"/>
    </row>
    <row r="488" spans="2:17">
      <c r="B488" s="14"/>
      <c r="D488" t="s">
        <v>771</v>
      </c>
      <c r="E488" s="8" t="s">
        <v>772</v>
      </c>
      <c r="G488" s="17" cm="1">
        <f t="array" ref="G488">IF(ISBLANK(INDEX(I488:Q488,,MATCH(G$10,I$5:Q$5,0))),I488,INDEX(I488:Q488,,MATCH(G$10,I$5:Q$5,0)))</f>
        <v>0</v>
      </c>
      <c r="H488" s="18"/>
      <c r="I488" s="34">
        <v>0</v>
      </c>
      <c r="J488" s="34"/>
      <c r="K488" s="34"/>
      <c r="L488" s="34"/>
      <c r="M488" s="34"/>
      <c r="N488" s="34"/>
      <c r="O488" s="34"/>
      <c r="P488" s="34"/>
      <c r="Q488" s="6"/>
    </row>
    <row r="489" spans="2:17">
      <c r="B489" s="14"/>
      <c r="E489" s="8"/>
      <c r="G489" s="37"/>
    </row>
    <row r="490" spans="2:17">
      <c r="B490" s="14"/>
      <c r="D490" t="s">
        <v>774</v>
      </c>
      <c r="E490" s="8" t="s">
        <v>15</v>
      </c>
      <c r="G490" s="37" cm="1">
        <f t="array" ref="G490">IF(ISBLANK(INDEX(I490:Q490,,MATCH(G$10,I$5:Q$5,0))),I490,INDEX(I490:Q490,,MATCH(G$10,I$5:Q$5,0)))</f>
        <v>0</v>
      </c>
      <c r="I490" s="36">
        <v>0</v>
      </c>
      <c r="J490" s="36"/>
      <c r="K490" s="36"/>
      <c r="L490" s="36"/>
      <c r="M490" s="36"/>
      <c r="N490" s="36"/>
      <c r="O490" s="36"/>
      <c r="P490" s="36"/>
      <c r="Q490" s="6"/>
    </row>
    <row r="491" spans="2:17">
      <c r="B491" s="14"/>
      <c r="D491" t="s">
        <v>775</v>
      </c>
      <c r="E491" s="8" t="s">
        <v>15</v>
      </c>
      <c r="G491" s="37" cm="1">
        <f t="array" ref="G491">IF(ISBLANK(INDEX(I491:Q491,,MATCH(G$10,I$5:Q$5,0))),I491,INDEX(I491:Q491,,MATCH(G$10,I$5:Q$5,0)))</f>
        <v>0</v>
      </c>
      <c r="I491" s="36">
        <v>0</v>
      </c>
      <c r="J491" s="36"/>
      <c r="K491" s="36"/>
      <c r="L491" s="36"/>
      <c r="M491" s="36"/>
      <c r="N491" s="36"/>
      <c r="O491" s="36"/>
      <c r="P491" s="36"/>
      <c r="Q491" s="6"/>
    </row>
    <row r="492" spans="2:17">
      <c r="B492" s="14"/>
      <c r="D492" t="s">
        <v>777</v>
      </c>
      <c r="E492" s="8" t="s">
        <v>15</v>
      </c>
      <c r="G492" s="37" cm="1">
        <f t="array" ref="G492">IF(ISBLANK(INDEX(I492:Q492,,MATCH(G$10,I$5:Q$5,0))),I492,INDEX(I492:Q492,,MATCH(G$10,I$5:Q$5,0)))</f>
        <v>0</v>
      </c>
      <c r="I492" s="36">
        <v>0</v>
      </c>
      <c r="J492" s="36"/>
      <c r="K492" s="36"/>
      <c r="L492" s="36"/>
      <c r="M492" s="36"/>
      <c r="N492" s="36"/>
      <c r="O492" s="36"/>
      <c r="P492" s="36"/>
      <c r="Q492" s="6"/>
    </row>
    <row r="493" spans="2:17">
      <c r="B493" s="14"/>
      <c r="D493" t="s">
        <v>776</v>
      </c>
      <c r="E493" s="8" t="s">
        <v>15</v>
      </c>
      <c r="G493" s="37" cm="1">
        <f t="array" ref="G493">IF(ISBLANK(INDEX(I493:Q493,,MATCH(G$10,I$5:Q$5,0))),I493,INDEX(I493:Q493,,MATCH(G$10,I$5:Q$5,0)))</f>
        <v>0</v>
      </c>
      <c r="I493" s="36">
        <v>0</v>
      </c>
      <c r="J493" s="36"/>
      <c r="K493" s="36"/>
      <c r="L493" s="36"/>
      <c r="M493" s="36"/>
      <c r="N493" s="36"/>
      <c r="O493" s="36"/>
      <c r="P493" s="36"/>
      <c r="Q493" s="6"/>
    </row>
    <row r="494" spans="2:17">
      <c r="B494" s="14"/>
      <c r="E494" s="8"/>
      <c r="G494" s="37"/>
    </row>
    <row r="495" spans="2:17">
      <c r="B495" s="14"/>
      <c r="C495" s="5" t="s">
        <v>755</v>
      </c>
      <c r="D495" s="4"/>
      <c r="E495" s="7"/>
      <c r="F495" s="4"/>
      <c r="G495" s="317"/>
      <c r="H495" s="4"/>
      <c r="I495" s="31"/>
      <c r="J495" s="31"/>
      <c r="K495" s="31"/>
      <c r="L495" s="31"/>
      <c r="M495" s="31"/>
      <c r="N495" s="31"/>
      <c r="O495" s="31"/>
      <c r="P495" s="31"/>
      <c r="Q495" s="31"/>
    </row>
    <row r="496" spans="2:17">
      <c r="B496" s="14"/>
      <c r="E496" s="8"/>
      <c r="G496" s="37"/>
    </row>
    <row r="497" spans="2:17">
      <c r="B497" s="14"/>
      <c r="D497" t="s">
        <v>196</v>
      </c>
      <c r="E497" s="8" t="s">
        <v>2</v>
      </c>
      <c r="G497" s="16" cm="1">
        <f t="array" ref="G497">IF(ISBLANK(INDEX(I497:Q497,,MATCH(G$10,I$5:Q$5,0))),I497,INDEX(I497:Q497,,MATCH(G$10,I$5:Q$5,0)))</f>
        <v>46569</v>
      </c>
      <c r="I497" s="32">
        <v>46569</v>
      </c>
      <c r="J497" s="32"/>
      <c r="K497" s="32"/>
      <c r="L497" s="32"/>
      <c r="M497" s="32"/>
      <c r="N497" s="32"/>
      <c r="O497" s="32"/>
      <c r="P497" s="32"/>
      <c r="Q497" s="6"/>
    </row>
    <row r="498" spans="2:17">
      <c r="B498" s="14"/>
      <c r="D498" t="s">
        <v>198</v>
      </c>
      <c r="E498" s="8" t="s">
        <v>2</v>
      </c>
      <c r="G498" s="16" cm="1">
        <f t="array" ref="G498">IF(ISBLANK(INDEX(I498:Q498,,MATCH(G$10,I$5:Q$5,0))),I498,INDEX(I498:Q498,,MATCH(G$10,I$5:Q$5,0)))</f>
        <v>46599</v>
      </c>
      <c r="I498" s="32">
        <f>EOMONTH(I497,0)</f>
        <v>46599</v>
      </c>
      <c r="J498" s="32"/>
      <c r="K498" s="32"/>
      <c r="L498" s="32"/>
      <c r="M498" s="32"/>
      <c r="N498" s="32"/>
      <c r="O498" s="32"/>
      <c r="P498" s="32"/>
      <c r="Q498" s="6"/>
    </row>
    <row r="499" spans="2:17">
      <c r="B499" s="14"/>
      <c r="E499" s="8"/>
      <c r="G499" s="37"/>
    </row>
    <row r="500" spans="2:17">
      <c r="B500" s="14"/>
      <c r="D500" t="s">
        <v>199</v>
      </c>
      <c r="E500" s="8" t="s">
        <v>2</v>
      </c>
      <c r="G500" s="290">
        <f>G498+1</f>
        <v>46600</v>
      </c>
    </row>
    <row r="501" spans="2:17">
      <c r="B501" s="14"/>
      <c r="D501" t="s">
        <v>197</v>
      </c>
      <c r="E501" s="8" t="s">
        <v>2</v>
      </c>
      <c r="G501" s="16" cm="1">
        <f t="array" ref="G501">IF(ISBLANK(INDEX(I501:Q501,,MATCH(G$10,I$5:Q$5,0))),I501,INDEX(I501:Q501,,MATCH(G$10,I$5:Q$5,0)))</f>
        <v>47208</v>
      </c>
      <c r="I501" s="32">
        <v>47208</v>
      </c>
      <c r="J501" s="32"/>
      <c r="K501" s="32"/>
      <c r="L501" s="32"/>
      <c r="M501" s="32"/>
      <c r="N501" s="32"/>
      <c r="O501" s="32"/>
      <c r="P501" s="32"/>
      <c r="Q501" s="6"/>
    </row>
    <row r="502" spans="2:17">
      <c r="B502" s="14"/>
      <c r="E502" s="8"/>
      <c r="G502" s="37"/>
    </row>
    <row r="503" spans="2:17">
      <c r="B503" s="14"/>
      <c r="D503" t="s">
        <v>756</v>
      </c>
      <c r="E503" s="8" t="s">
        <v>2</v>
      </c>
      <c r="G503" s="290">
        <f>G501+1</f>
        <v>47209</v>
      </c>
    </row>
    <row r="504" spans="2:17">
      <c r="B504" s="14"/>
      <c r="D504" t="s">
        <v>757</v>
      </c>
      <c r="E504" s="8" t="s">
        <v>2</v>
      </c>
      <c r="G504" s="16" cm="1">
        <f t="array" ref="G504">IF(ISBLANK(INDEX(I504:Q504,,MATCH(G$10,I$5:Q$5,0))),I504,INDEX(I504:Q504,,MATCH(G$10,I$5:Q$5,0)))</f>
        <v>49674</v>
      </c>
      <c r="I504" s="32">
        <v>49674</v>
      </c>
      <c r="J504" s="32"/>
      <c r="K504" s="32"/>
      <c r="L504" s="32"/>
      <c r="M504" s="32"/>
      <c r="N504" s="32"/>
      <c r="O504" s="32"/>
      <c r="P504" s="32"/>
      <c r="Q504" s="6"/>
    </row>
    <row r="505" spans="2:17">
      <c r="B505" s="14"/>
      <c r="E505" s="8"/>
      <c r="G505" s="37"/>
    </row>
    <row r="506" spans="2:17">
      <c r="B506" s="14"/>
      <c r="D506" t="s">
        <v>1159</v>
      </c>
      <c r="E506" s="8" t="s">
        <v>2</v>
      </c>
      <c r="G506" s="290">
        <f>G504+1</f>
        <v>49675</v>
      </c>
    </row>
    <row r="507" spans="2:17">
      <c r="B507" s="14"/>
      <c r="D507" t="s">
        <v>1160</v>
      </c>
      <c r="E507" s="8" t="s">
        <v>2</v>
      </c>
      <c r="G507" s="16" cm="1">
        <f t="array" ref="G507">IF(ISBLANK(INDEX(I507:Q507,,MATCH(G$10,I$5:Q$5,0))),I507,INDEX(I507:Q507,,MATCH(G$10,I$5:Q$5,0)))</f>
        <v>50130</v>
      </c>
      <c r="I507" s="32">
        <v>50130</v>
      </c>
      <c r="J507" s="32"/>
      <c r="K507" s="32"/>
      <c r="L507" s="32"/>
      <c r="M507" s="32"/>
      <c r="N507" s="32"/>
      <c r="O507" s="32"/>
      <c r="P507" s="32"/>
      <c r="Q507" s="6"/>
    </row>
    <row r="508" spans="2:17">
      <c r="B508" s="14"/>
      <c r="E508" s="8"/>
      <c r="G508" s="37"/>
    </row>
    <row r="509" spans="2:17">
      <c r="B509" s="14"/>
      <c r="D509" t="s">
        <v>758</v>
      </c>
      <c r="E509" s="8" t="s">
        <v>727</v>
      </c>
      <c r="G509" s="17" cm="1">
        <f t="array" ref="G509">IF(ISBLANK(INDEX(I509:Q509,,MATCH(G$10,I$5:Q$5,0))),I509,INDEX(I509:Q509,,MATCH(G$10,I$5:Q$5,0)))</f>
        <v>48873.120000000003</v>
      </c>
      <c r="H509" s="18"/>
      <c r="I509" s="34">
        <v>48873.120000000003</v>
      </c>
      <c r="J509" s="34"/>
      <c r="K509" s="34"/>
      <c r="L509" s="34"/>
      <c r="M509" s="34"/>
      <c r="N509" s="34"/>
      <c r="O509" s="34"/>
      <c r="P509" s="34"/>
      <c r="Q509" s="6"/>
    </row>
    <row r="510" spans="2:17">
      <c r="B510" s="14"/>
      <c r="D510" t="s">
        <v>759</v>
      </c>
      <c r="E510" s="8" t="s">
        <v>727</v>
      </c>
      <c r="G510" s="17" cm="1">
        <f t="array" ref="G510">IF(ISBLANK(INDEX(I510:Q510,,MATCH(G$10,I$5:Q$5,0))),I510,INDEX(I510:Q510,,MATCH(G$10,I$5:Q$5,0)))</f>
        <v>48873.120000000003</v>
      </c>
      <c r="H510" s="18"/>
      <c r="I510" s="34">
        <v>48873.120000000003</v>
      </c>
      <c r="J510" s="34"/>
      <c r="K510" s="34"/>
      <c r="L510" s="34"/>
      <c r="M510" s="34"/>
      <c r="N510" s="34"/>
      <c r="O510" s="34"/>
      <c r="P510" s="34"/>
      <c r="Q510" s="6"/>
    </row>
    <row r="511" spans="2:17">
      <c r="B511" s="14"/>
      <c r="D511" t="s">
        <v>759</v>
      </c>
      <c r="E511" s="8" t="s">
        <v>727</v>
      </c>
      <c r="G511" s="17" cm="1">
        <f t="array" ref="G511">IF(ISBLANK(INDEX(I511:Q511,,MATCH(G$10,I$5:Q$5,0))),I511,INDEX(I511:Q511,,MATCH(G$10,I$5:Q$5,0)))</f>
        <v>48873.120000000003</v>
      </c>
      <c r="H511" s="18"/>
      <c r="I511" s="34">
        <v>48873.120000000003</v>
      </c>
      <c r="J511" s="34"/>
      <c r="K511" s="34"/>
      <c r="L511" s="34"/>
      <c r="M511" s="34"/>
      <c r="N511" s="34"/>
      <c r="O511" s="34"/>
      <c r="P511" s="34"/>
      <c r="Q511" s="6"/>
    </row>
    <row r="512" spans="2:17">
      <c r="B512" s="14"/>
      <c r="D512" t="s">
        <v>760</v>
      </c>
      <c r="E512" s="8" t="s">
        <v>727</v>
      </c>
      <c r="G512" s="17" cm="1">
        <f t="array" ref="G512">IF(ISBLANK(INDEX(I512:Q512,,MATCH(G$10,I$5:Q$5,0))),I512,INDEX(I512:Q512,,MATCH(G$10,I$5:Q$5,0)))</f>
        <v>24436.560000000001</v>
      </c>
      <c r="H512" s="18"/>
      <c r="I512" s="34">
        <v>24436.560000000001</v>
      </c>
      <c r="J512" s="34"/>
      <c r="K512" s="34"/>
      <c r="L512" s="34"/>
      <c r="M512" s="34"/>
      <c r="N512" s="34"/>
      <c r="O512" s="34"/>
      <c r="P512" s="34"/>
      <c r="Q512" s="6"/>
    </row>
    <row r="513" spans="2:17">
      <c r="B513" s="14"/>
      <c r="E513" s="8"/>
      <c r="G513" s="37"/>
    </row>
    <row r="514" spans="2:17">
      <c r="B514" s="14"/>
      <c r="D514" t="s">
        <v>761</v>
      </c>
      <c r="E514" s="8" t="s">
        <v>15</v>
      </c>
      <c r="G514" s="37" cm="1">
        <f t="array" ref="G514">IF(ISBLANK(INDEX(I514:Q514,,MATCH(G$10,I$5:Q$5,0))),I514,INDEX(I514:Q514,,MATCH(G$10,I$5:Q$5,0)))</f>
        <v>0</v>
      </c>
      <c r="I514" s="36">
        <v>0</v>
      </c>
      <c r="J514" s="36"/>
      <c r="K514" s="36"/>
      <c r="L514" s="36"/>
      <c r="M514" s="36"/>
      <c r="N514" s="36"/>
      <c r="O514" s="36"/>
      <c r="P514" s="36"/>
      <c r="Q514" s="6"/>
    </row>
    <row r="515" spans="2:17">
      <c r="B515" s="14"/>
      <c r="D515" t="s">
        <v>762</v>
      </c>
      <c r="E515" s="8" t="s">
        <v>15</v>
      </c>
      <c r="G515" s="37" cm="1">
        <f t="array" ref="G515">IF(ISBLANK(INDEX(I515:Q515,,MATCH(G$10,I$5:Q$5,0))),I515,INDEX(I515:Q515,,MATCH(G$10,I$5:Q$5,0)))</f>
        <v>1.8499999999999999E-2</v>
      </c>
      <c r="I515" s="36">
        <v>1.8499999999999999E-2</v>
      </c>
      <c r="J515" s="36"/>
      <c r="K515" s="36"/>
      <c r="L515" s="36"/>
      <c r="M515" s="36"/>
      <c r="N515" s="36"/>
      <c r="O515" s="36"/>
      <c r="P515" s="36"/>
      <c r="Q515" s="6"/>
    </row>
    <row r="516" spans="2:17">
      <c r="B516" s="14"/>
      <c r="E516" s="8"/>
      <c r="G516" s="12"/>
      <c r="I516" s="6"/>
      <c r="J516" s="6"/>
      <c r="K516" s="6"/>
      <c r="L516" s="6"/>
      <c r="M516" s="6"/>
      <c r="N516" s="6"/>
      <c r="O516" s="6"/>
      <c r="P516" s="6"/>
      <c r="Q516" s="6"/>
    </row>
    <row r="517" spans="2:17">
      <c r="B517" s="14"/>
      <c r="C517" s="5" t="s">
        <v>289</v>
      </c>
      <c r="D517" s="4"/>
      <c r="E517" s="7"/>
      <c r="F517" s="4"/>
      <c r="G517" s="10"/>
      <c r="H517" s="4"/>
      <c r="I517" s="31"/>
      <c r="J517" s="31"/>
      <c r="K517" s="31"/>
      <c r="L517" s="31"/>
      <c r="M517" s="31"/>
      <c r="N517" s="31"/>
      <c r="O517" s="31"/>
      <c r="P517" s="31"/>
      <c r="Q517" s="31"/>
    </row>
    <row r="518" spans="2:17">
      <c r="B518" s="14"/>
      <c r="E518" s="8"/>
      <c r="G518" s="12"/>
      <c r="I518" s="6"/>
      <c r="J518" s="6"/>
      <c r="K518" s="6"/>
      <c r="L518" s="6"/>
      <c r="M518" s="6"/>
      <c r="N518" s="6"/>
      <c r="O518" s="6"/>
      <c r="P518" s="6"/>
      <c r="Q518" s="6"/>
    </row>
    <row r="519" spans="2:17">
      <c r="B519" s="14"/>
      <c r="C519" s="30" t="s">
        <v>289</v>
      </c>
      <c r="E519" s="8"/>
      <c r="G519" s="12"/>
      <c r="I519" s="6"/>
      <c r="J519" s="6"/>
      <c r="K519" s="6"/>
      <c r="L519" s="6"/>
      <c r="M519" s="6"/>
      <c r="N519" s="6"/>
      <c r="O519" s="6"/>
      <c r="P519" s="6"/>
      <c r="Q519" s="6"/>
    </row>
    <row r="520" spans="2:17">
      <c r="B520" s="14"/>
      <c r="D520" t="s">
        <v>526</v>
      </c>
      <c r="E520" s="8" t="s">
        <v>162</v>
      </c>
      <c r="G520" s="17" cm="1">
        <f t="array" ref="G520">IF(ISBLANK(INDEX(I520:Q520,,MATCH(G$10,I$5:Q$5,0))),I520,INDEX(I520:Q520,,MATCH(G$10,I$5:Q$5,0)))</f>
        <v>1</v>
      </c>
      <c r="I520" s="34">
        <v>1</v>
      </c>
      <c r="J520" s="34"/>
      <c r="K520" s="34"/>
      <c r="L520" s="34"/>
      <c r="M520" s="34"/>
      <c r="N520" s="34"/>
      <c r="O520" s="34"/>
      <c r="P520" s="34"/>
      <c r="Q520" s="6"/>
    </row>
    <row r="521" spans="2:17">
      <c r="B521" s="14"/>
      <c r="E521" s="8"/>
      <c r="G521" s="12"/>
      <c r="I521" s="6"/>
      <c r="J521" s="6"/>
      <c r="K521" s="6"/>
      <c r="L521" s="6"/>
      <c r="M521" s="6"/>
      <c r="N521" s="6"/>
      <c r="O521" s="6"/>
      <c r="P521" s="6"/>
      <c r="Q521" s="6"/>
    </row>
    <row r="522" spans="2:17">
      <c r="B522" s="14"/>
      <c r="D522" t="s">
        <v>290</v>
      </c>
      <c r="E522" s="8" t="s">
        <v>727</v>
      </c>
      <c r="G522" s="17" cm="1">
        <f t="array" ref="G522">IF(ISBLANK(INDEX(I522:Q522,,MATCH(G$10,I$5:Q$5,0))),I522,INDEX(I522:Q522,,MATCH(G$10,I$5:Q$5,0)))</f>
        <v>255000</v>
      </c>
      <c r="H522" s="18"/>
      <c r="I522" s="34">
        <v>255000</v>
      </c>
      <c r="J522" s="34"/>
      <c r="K522" s="34"/>
      <c r="L522" s="34"/>
      <c r="M522" s="34"/>
      <c r="N522" s="34"/>
      <c r="O522" s="34"/>
      <c r="P522" s="34"/>
      <c r="Q522" s="6"/>
    </row>
    <row r="523" spans="2:17">
      <c r="B523" s="14"/>
      <c r="D523" t="s">
        <v>754</v>
      </c>
      <c r="E523" s="8" t="s">
        <v>15</v>
      </c>
      <c r="G523" s="37" cm="1">
        <f t="array" ref="G523">IF(ISBLANK(INDEX(I523:Q523,,MATCH(G$10,I$5:Q$5,0))),I523,INDEX(I523:Q523,,MATCH(G$10,I$5:Q$5,0)))</f>
        <v>0</v>
      </c>
      <c r="I523" s="36">
        <v>0</v>
      </c>
      <c r="J523" s="36"/>
      <c r="K523" s="36"/>
      <c r="L523" s="36"/>
      <c r="M523" s="36"/>
      <c r="N523" s="36"/>
      <c r="O523" s="36"/>
      <c r="P523" s="36"/>
      <c r="Q523" s="6"/>
    </row>
    <row r="524" spans="2:17">
      <c r="B524" s="14"/>
      <c r="D524" t="s">
        <v>763</v>
      </c>
      <c r="E524" s="8" t="s">
        <v>15</v>
      </c>
      <c r="G524" s="37" cm="1">
        <f t="array" ref="G524">IF(ISBLANK(INDEX(I524:Q524,,MATCH(G$10,I$5:Q$5,0))),I524,INDEX(I524:Q524,,MATCH(G$10,I$5:Q$5,0)))</f>
        <v>0</v>
      </c>
      <c r="I524" s="36">
        <v>0</v>
      </c>
      <c r="J524" s="36"/>
      <c r="K524" s="36"/>
      <c r="L524" s="36"/>
      <c r="M524" s="36"/>
      <c r="N524" s="36"/>
      <c r="O524" s="36"/>
      <c r="P524" s="36"/>
      <c r="Q524" s="6"/>
    </row>
    <row r="525" spans="2:17">
      <c r="B525" s="14"/>
      <c r="D525" t="s">
        <v>242</v>
      </c>
      <c r="E525" s="8" t="s">
        <v>15</v>
      </c>
      <c r="G525" s="37" cm="1">
        <f t="array" ref="G525">IF(ISBLANK(INDEX(I525:Q525,,MATCH(G$10,I$5:Q$5,0))),I525,INDEX(I525:Q525,,MATCH(G$10,I$5:Q$5,0)))</f>
        <v>0</v>
      </c>
      <c r="I525" s="36">
        <v>0</v>
      </c>
      <c r="J525" s="36"/>
      <c r="K525" s="36"/>
      <c r="L525" s="36"/>
      <c r="M525" s="36"/>
      <c r="N525" s="36"/>
      <c r="O525" s="36"/>
      <c r="P525" s="36"/>
      <c r="Q525" s="6"/>
    </row>
    <row r="526" spans="2:17">
      <c r="B526" s="14"/>
      <c r="D526" t="s">
        <v>265</v>
      </c>
      <c r="E526" s="8" t="s">
        <v>15</v>
      </c>
      <c r="G526" s="37" cm="1">
        <f t="array" ref="G526">IF(ISBLANK(INDEX(I526:Q526,,MATCH(G$10,I$5:Q$5,0))),I526,INDEX(I526:Q526,,MATCH(G$10,I$5:Q$5,0)))</f>
        <v>0</v>
      </c>
      <c r="I526" s="36">
        <v>0</v>
      </c>
      <c r="J526" s="36"/>
      <c r="K526" s="36"/>
      <c r="L526" s="36"/>
      <c r="M526" s="36"/>
      <c r="N526" s="36"/>
      <c r="O526" s="36"/>
      <c r="P526" s="36"/>
      <c r="Q526" s="6"/>
    </row>
    <row r="527" spans="2:17">
      <c r="B527" s="14"/>
      <c r="D527" t="s">
        <v>1152</v>
      </c>
      <c r="E527" s="8" t="s">
        <v>1151</v>
      </c>
      <c r="G527" s="17" cm="1">
        <f t="array" ref="G527">IF(ISBLANK(INDEX(I527:Q527,,MATCH(G$10,I$5:Q$5,0))),I527,INDEX(I527:Q527,,MATCH(G$10,I$5:Q$5,0)))</f>
        <v>0</v>
      </c>
      <c r="H527" s="18"/>
      <c r="I527" s="34">
        <v>0</v>
      </c>
      <c r="J527" s="34"/>
      <c r="K527" s="34"/>
      <c r="L527" s="34"/>
      <c r="M527" s="34"/>
      <c r="N527" s="34"/>
      <c r="O527" s="34"/>
      <c r="P527" s="34"/>
      <c r="Q527" s="6"/>
    </row>
    <row r="528" spans="2:17">
      <c r="B528" s="14"/>
      <c r="E528" s="8"/>
      <c r="G528" s="12"/>
      <c r="I528" s="6"/>
      <c r="J528" s="6"/>
      <c r="K528" s="6"/>
      <c r="L528" s="6"/>
      <c r="M528" s="6"/>
      <c r="N528" s="6"/>
      <c r="O528" s="6"/>
      <c r="P528" s="6"/>
      <c r="Q528" s="6"/>
    </row>
    <row r="529" spans="2:17">
      <c r="B529" s="14"/>
      <c r="C529" s="5" t="s">
        <v>422</v>
      </c>
      <c r="D529" s="4"/>
      <c r="E529" s="7"/>
      <c r="F529" s="4"/>
      <c r="G529" s="10"/>
      <c r="H529" s="4"/>
      <c r="I529" s="31"/>
      <c r="J529" s="31"/>
      <c r="K529" s="31"/>
      <c r="L529" s="31"/>
      <c r="M529" s="31"/>
      <c r="N529" s="31"/>
      <c r="O529" s="31"/>
      <c r="P529" s="31"/>
      <c r="Q529" s="31"/>
    </row>
    <row r="530" spans="2:17">
      <c r="B530" s="14"/>
      <c r="E530" s="8"/>
      <c r="G530" s="12"/>
      <c r="I530" s="6"/>
      <c r="J530" s="6"/>
      <c r="K530" s="6"/>
      <c r="L530" s="6"/>
      <c r="M530" s="6"/>
      <c r="N530" s="6"/>
      <c r="O530" s="6"/>
      <c r="P530" s="6"/>
      <c r="Q530" s="6"/>
    </row>
    <row r="531" spans="2:17">
      <c r="B531" s="14"/>
      <c r="C531" s="30" t="s">
        <v>3</v>
      </c>
      <c r="E531" s="8"/>
      <c r="G531" s="12"/>
      <c r="I531" s="6"/>
      <c r="J531" s="6"/>
      <c r="K531" s="6"/>
      <c r="L531" s="6"/>
      <c r="M531" s="6"/>
      <c r="N531" s="6"/>
      <c r="O531" s="6"/>
      <c r="P531" s="6"/>
      <c r="Q531" s="6"/>
    </row>
    <row r="532" spans="2:17">
      <c r="B532" s="14"/>
      <c r="G532" s="12"/>
    </row>
    <row r="533" spans="2:17">
      <c r="B533" s="14"/>
      <c r="D533" t="s">
        <v>529</v>
      </c>
      <c r="E533" s="8" t="s">
        <v>162</v>
      </c>
      <c r="G533" s="17" cm="1">
        <f t="array" ref="G533">IF(ISBLANK(INDEX(I533:Q533,,MATCH(G$10,I$5:Q$5,0))),I533,INDEX(I533:Q533,,MATCH(G$10,I$5:Q$5,0)))</f>
        <v>0</v>
      </c>
      <c r="I533" s="34">
        <v>0</v>
      </c>
      <c r="J533" s="34"/>
      <c r="K533" s="34"/>
      <c r="L533" s="34"/>
      <c r="M533" s="34"/>
      <c r="N533" s="34"/>
      <c r="O533" s="34"/>
      <c r="P533" s="34"/>
      <c r="Q533" s="6"/>
    </row>
    <row r="534" spans="2:17">
      <c r="B534" s="14"/>
      <c r="D534" t="s">
        <v>907</v>
      </c>
      <c r="E534" s="8" t="s">
        <v>727</v>
      </c>
      <c r="G534" s="17" cm="1">
        <f t="array" ref="G534">IF(ISBLANK(INDEX(I534:Q534,,MATCH(G$10,I$5:Q$5,0))),I534,INDEX(I534:Q534,,MATCH(G$10,I$5:Q$5,0)))</f>
        <v>255000</v>
      </c>
      <c r="I534" s="34">
        <v>255000</v>
      </c>
      <c r="J534" s="34"/>
      <c r="K534" s="34"/>
      <c r="L534" s="34"/>
      <c r="M534" s="34"/>
      <c r="N534" s="34"/>
      <c r="O534" s="34"/>
      <c r="P534" s="34"/>
      <c r="Q534" s="6"/>
    </row>
    <row r="535" spans="2:17">
      <c r="B535" s="14"/>
      <c r="D535" t="s">
        <v>903</v>
      </c>
      <c r="E535" s="8" t="s">
        <v>162</v>
      </c>
      <c r="G535" s="17" cm="1">
        <f t="array" ref="G535">IF(ISBLANK(INDEX(I535:Q535,,MATCH(G$10,I$5:Q$5,0))),I535,INDEX(I535:Q535,,MATCH(G$10,I$5:Q$5,0)))</f>
        <v>1</v>
      </c>
      <c r="I535" s="34">
        <v>1</v>
      </c>
      <c r="J535" s="34"/>
      <c r="K535" s="34"/>
      <c r="L535" s="34"/>
      <c r="M535" s="34"/>
      <c r="N535" s="34"/>
      <c r="O535" s="34"/>
      <c r="P535" s="34"/>
      <c r="Q535" s="6"/>
    </row>
    <row r="536" spans="2:17" s="126" customFormat="1">
      <c r="B536" s="330"/>
      <c r="D536" s="126" t="s">
        <v>904</v>
      </c>
      <c r="E536" s="331" t="s">
        <v>719</v>
      </c>
      <c r="G536" s="276" t="str" cm="1">
        <f t="array" ref="G536">IF(ISBLANK(INDEX(I536:Q536,,MATCH(G$10,I$5:Q$5,0))),I536,INDEX(I536:Q536,,MATCH(G$10,I$5:Q$5,0)))</f>
        <v>Bank version</v>
      </c>
      <c r="I536" s="332" t="s">
        <v>1233</v>
      </c>
      <c r="J536" s="332"/>
      <c r="K536" s="332"/>
      <c r="L536" s="332"/>
      <c r="M536" s="332"/>
      <c r="N536" s="332"/>
      <c r="O536" s="332"/>
      <c r="P536" s="332"/>
      <c r="Q536" s="103"/>
    </row>
    <row r="537" spans="2:17">
      <c r="B537" s="14"/>
      <c r="E537" s="8"/>
      <c r="G537" s="12"/>
      <c r="I537" s="6"/>
      <c r="J537" s="6"/>
      <c r="K537" s="6"/>
      <c r="L537" s="6"/>
      <c r="M537" s="6"/>
      <c r="N537" s="6"/>
      <c r="O537" s="6"/>
      <c r="P537" s="6"/>
      <c r="Q537" s="6"/>
    </row>
    <row r="538" spans="2:17">
      <c r="B538" s="14"/>
      <c r="C538" s="30" t="s">
        <v>288</v>
      </c>
      <c r="E538" s="8"/>
      <c r="G538" s="12"/>
      <c r="I538" s="6"/>
      <c r="J538" s="6"/>
      <c r="K538" s="6"/>
      <c r="L538" s="6"/>
      <c r="M538" s="6"/>
      <c r="N538" s="6"/>
      <c r="O538" s="6"/>
      <c r="P538" s="6"/>
      <c r="Q538" s="6"/>
    </row>
    <row r="539" spans="2:17">
      <c r="B539" s="14"/>
      <c r="D539" t="s">
        <v>94</v>
      </c>
      <c r="E539" s="8" t="s">
        <v>2</v>
      </c>
      <c r="G539" s="16" cm="1">
        <f t="array" ref="G539">IF(ISBLANK(INDEX(I539:Q539,,MATCH(G$10,I$5:Q$5,0))),I539,INDEX(I539:Q539,,MATCH(G$10,I$5:Q$5,0)))</f>
        <v>46569</v>
      </c>
      <c r="I539" s="32">
        <v>46569</v>
      </c>
      <c r="J539" s="32"/>
      <c r="K539" s="32"/>
      <c r="L539" s="32"/>
      <c r="M539" s="32"/>
      <c r="N539" s="32"/>
      <c r="O539" s="32"/>
      <c r="P539" s="32"/>
      <c r="Q539" s="6"/>
    </row>
    <row r="540" spans="2:17">
      <c r="B540" s="14"/>
      <c r="D540" t="s">
        <v>93</v>
      </c>
      <c r="E540" s="8" t="s">
        <v>23</v>
      </c>
      <c r="G540" s="17" cm="1">
        <f t="array" ref="G540">IF(ISBLANK(INDEX(I540:Q540,,MATCH(G$10,I$5:Q$5,0))),I540,INDEX(I540:Q540,,MATCH(G$10,I$5:Q$5,0)))</f>
        <v>18</v>
      </c>
      <c r="H540" s="18"/>
      <c r="I540" s="34">
        <v>18</v>
      </c>
      <c r="J540" s="34"/>
      <c r="K540" s="34"/>
      <c r="L540" s="34"/>
      <c r="M540" s="34"/>
      <c r="N540" s="34"/>
      <c r="O540" s="34"/>
      <c r="P540" s="34"/>
      <c r="Q540" s="6"/>
    </row>
    <row r="541" spans="2:17">
      <c r="B541" s="14"/>
      <c r="D541" t="s">
        <v>95</v>
      </c>
      <c r="E541" s="8" t="s">
        <v>2</v>
      </c>
      <c r="G541" s="253">
        <f>MAX(EDATE(G539,G540*Months_Yr)-1,G539)</f>
        <v>53143</v>
      </c>
      <c r="I541" s="25">
        <v>53143</v>
      </c>
      <c r="J541" s="25"/>
      <c r="K541" s="25"/>
      <c r="L541" s="25"/>
      <c r="M541" s="25"/>
      <c r="N541" s="25"/>
      <c r="O541" s="25"/>
      <c r="P541" s="25"/>
      <c r="Q541" s="6"/>
    </row>
    <row r="542" spans="2:17">
      <c r="B542" s="14"/>
      <c r="E542" s="8"/>
      <c r="G542" s="12"/>
      <c r="I542" s="6"/>
      <c r="J542" s="6"/>
      <c r="K542" s="6"/>
      <c r="L542" s="6"/>
      <c r="M542" s="6"/>
      <c r="N542" s="6"/>
      <c r="O542" s="6"/>
      <c r="P542" s="6"/>
      <c r="Q542" s="6"/>
    </row>
    <row r="543" spans="2:17">
      <c r="B543" s="14"/>
      <c r="D543" t="s">
        <v>118</v>
      </c>
      <c r="E543" s="8" t="s">
        <v>2</v>
      </c>
      <c r="G543" s="16" cm="1">
        <f t="array" ref="G543">IF(ISBLANK(INDEX(I543:Q543,,MATCH(G$10,I$5:Q$5,0))),I543,INDEX(I543:Q543,,MATCH(G$10,I$5:Q$5,0)))</f>
        <v>46569</v>
      </c>
      <c r="I543" s="32">
        <v>46569</v>
      </c>
      <c r="J543" s="32"/>
      <c r="K543" s="32"/>
      <c r="L543" s="32"/>
      <c r="M543" s="32"/>
      <c r="N543" s="32"/>
      <c r="O543" s="32"/>
      <c r="P543" s="32"/>
      <c r="Q543" s="6"/>
    </row>
    <row r="544" spans="2:17">
      <c r="B544" s="14"/>
      <c r="E544" s="8"/>
      <c r="G544" s="12"/>
      <c r="I544" s="6"/>
      <c r="J544" s="6"/>
      <c r="K544" s="6"/>
      <c r="L544" s="6"/>
      <c r="M544" s="6"/>
      <c r="N544" s="6"/>
      <c r="O544" s="6"/>
      <c r="P544" s="6"/>
      <c r="Q544" s="6"/>
    </row>
    <row r="545" spans="2:17">
      <c r="B545" s="14"/>
      <c r="D545" t="s">
        <v>516</v>
      </c>
      <c r="E545" s="8" t="s">
        <v>719</v>
      </c>
      <c r="G545" s="12" t="str" cm="1">
        <f t="array" ref="G545">IF(ISBLANK(INDEX(I545:Q545,,MATCH(G$10,I$5:Q$5,0))),I545,INDEX(I545:Q545,,MATCH(G$10,I$5:Q$5,0)))</f>
        <v>WIBOR 6M + IRS</v>
      </c>
      <c r="I545" s="34" t="s">
        <v>1217</v>
      </c>
      <c r="J545" s="34"/>
      <c r="K545" s="34"/>
      <c r="L545" s="34"/>
      <c r="M545" s="34"/>
      <c r="N545" s="34"/>
      <c r="O545" s="34"/>
      <c r="P545" s="34"/>
      <c r="Q545" s="6"/>
    </row>
    <row r="546" spans="2:17">
      <c r="B546" s="14"/>
      <c r="E546" s="8"/>
      <c r="G546" s="12"/>
      <c r="I546" s="6"/>
      <c r="J546" s="6"/>
      <c r="K546" s="6"/>
      <c r="L546" s="6"/>
      <c r="M546" s="6"/>
      <c r="N546" s="6"/>
      <c r="O546" s="6"/>
      <c r="P546" s="6"/>
      <c r="Q546" s="6"/>
    </row>
    <row r="547" spans="2:17">
      <c r="B547" s="14"/>
      <c r="D547" t="s">
        <v>120</v>
      </c>
      <c r="E547" s="8" t="s">
        <v>15</v>
      </c>
      <c r="G547" s="37" cm="1">
        <f t="array" ref="G547">IF(ISBLANK(INDEX(I547:Q547,,MATCH(G$10,I$5:Q$5,0))),I547,INDEX(I547:Q547,,MATCH(G$10,I$5:Q$5,0)))</f>
        <v>0.8</v>
      </c>
      <c r="I547" s="36">
        <v>0.8</v>
      </c>
      <c r="J547" s="36"/>
      <c r="K547" s="36"/>
      <c r="L547" s="36"/>
      <c r="M547" s="36"/>
      <c r="N547" s="36"/>
      <c r="O547" s="36"/>
      <c r="P547" s="36"/>
      <c r="Q547" s="6"/>
    </row>
    <row r="548" spans="2:17">
      <c r="B548" s="14"/>
      <c r="E548" s="8"/>
      <c r="G548" s="12"/>
      <c r="I548" s="6"/>
      <c r="J548" s="6"/>
      <c r="K548" s="6"/>
      <c r="L548" s="6"/>
      <c r="M548" s="6"/>
      <c r="N548" s="6"/>
      <c r="O548" s="6"/>
      <c r="P548" s="6"/>
      <c r="Q548" s="6"/>
    </row>
    <row r="549" spans="2:17">
      <c r="B549" s="14"/>
      <c r="D549" t="s">
        <v>107</v>
      </c>
      <c r="E549" s="8" t="s">
        <v>106</v>
      </c>
      <c r="G549" s="71" cm="1">
        <f t="array" ref="G549">IF(ISBLANK(INDEX(I549:Q549,,MATCH(G$10,I$5:Q$5,0))),I549,INDEX(I549:Q549,,MATCH(G$10,I$5:Q$5,0)))</f>
        <v>1.2</v>
      </c>
      <c r="H549" s="72"/>
      <c r="I549" s="73">
        <v>1.2</v>
      </c>
      <c r="J549" s="73"/>
      <c r="K549" s="73"/>
      <c r="L549" s="73"/>
      <c r="M549" s="73"/>
      <c r="N549" s="73"/>
      <c r="O549" s="73"/>
      <c r="P549" s="73"/>
      <c r="Q549" s="74"/>
    </row>
    <row r="550" spans="2:17">
      <c r="B550" s="14"/>
      <c r="D550" t="s">
        <v>706</v>
      </c>
      <c r="E550" s="8" t="s">
        <v>106</v>
      </c>
      <c r="G550" s="71" cm="1">
        <f t="array" ref="G550">IF(ISBLANK(INDEX(I550:Q550,,MATCH(G$10,I$5:Q$5,0))),I550,INDEX(I550:Q550,,MATCH(G$10,I$5:Q$5,0)))</f>
        <v>1.4</v>
      </c>
      <c r="H550" s="72"/>
      <c r="I550" s="73">
        <v>1.4</v>
      </c>
      <c r="J550" s="73"/>
      <c r="K550" s="73"/>
      <c r="L550" s="73"/>
      <c r="M550" s="73"/>
      <c r="N550" s="73"/>
      <c r="O550" s="73"/>
      <c r="P550" s="73"/>
      <c r="Q550" s="74"/>
    </row>
    <row r="551" spans="2:17">
      <c r="B551" s="14"/>
      <c r="D551" t="s">
        <v>707</v>
      </c>
      <c r="E551" s="8" t="s">
        <v>106</v>
      </c>
      <c r="G551" s="71" cm="1">
        <f t="array" ref="G551">IF(ISBLANK(INDEX(I551:Q551,,MATCH(G$10,I$5:Q$5,0))),I551,INDEX(I551:Q551,,MATCH(G$10,I$5:Q$5,0)))</f>
        <v>1.4</v>
      </c>
      <c r="H551" s="72"/>
      <c r="I551" s="73">
        <v>1.4</v>
      </c>
      <c r="J551" s="73"/>
      <c r="K551" s="73"/>
      <c r="L551" s="73"/>
      <c r="M551" s="73"/>
      <c r="N551" s="73"/>
      <c r="O551" s="73"/>
      <c r="P551" s="73"/>
      <c r="Q551" s="74"/>
    </row>
    <row r="552" spans="2:17">
      <c r="B552" s="14"/>
      <c r="E552" s="8"/>
      <c r="G552" s="12"/>
      <c r="I552" s="6"/>
      <c r="J552" s="6"/>
      <c r="K552" s="6"/>
      <c r="L552" s="6"/>
      <c r="M552" s="6"/>
      <c r="N552" s="6"/>
      <c r="O552" s="6"/>
      <c r="P552" s="6"/>
      <c r="Q552" s="6"/>
    </row>
    <row r="553" spans="2:17">
      <c r="B553" s="14"/>
      <c r="D553" t="s">
        <v>242</v>
      </c>
      <c r="E553" s="8" t="s">
        <v>15</v>
      </c>
      <c r="G553" s="37" cm="1">
        <f t="array" ref="G553">IF(ISBLANK(INDEX(I553:Q553,,MATCH(G$10,I$5:Q$5,0))),I553,INDEX(I553:Q553,,MATCH(G$10,I$5:Q$5,0)))</f>
        <v>0</v>
      </c>
      <c r="I553" s="36">
        <v>0</v>
      </c>
      <c r="J553" s="36"/>
      <c r="K553" s="36"/>
      <c r="L553" s="36"/>
      <c r="M553" s="36"/>
      <c r="N553" s="36"/>
      <c r="O553" s="36"/>
      <c r="P553" s="36"/>
      <c r="Q553" s="6"/>
    </row>
    <row r="554" spans="2:17">
      <c r="B554" s="14"/>
      <c r="D554" t="s">
        <v>265</v>
      </c>
      <c r="E554" s="8" t="s">
        <v>15</v>
      </c>
      <c r="G554" s="37" cm="1">
        <f t="array" ref="G554">IF(ISBLANK(INDEX(I554:Q554,,MATCH(G$10,I$5:Q$5,0))),I554,INDEX(I554:Q554,,MATCH(G$10,I$5:Q$5,0)))</f>
        <v>0</v>
      </c>
      <c r="I554" s="36">
        <v>0</v>
      </c>
      <c r="J554" s="36"/>
      <c r="K554" s="36"/>
      <c r="L554" s="36"/>
      <c r="M554" s="36"/>
      <c r="N554" s="36"/>
      <c r="O554" s="36"/>
      <c r="P554" s="36"/>
      <c r="Q554" s="6"/>
    </row>
    <row r="555" spans="2:17">
      <c r="B555" s="14"/>
      <c r="E555" s="8"/>
      <c r="G555" s="37"/>
    </row>
    <row r="556" spans="2:17">
      <c r="B556" s="14"/>
      <c r="D556" t="s">
        <v>250</v>
      </c>
      <c r="E556" s="8" t="s">
        <v>15</v>
      </c>
      <c r="G556" s="37" cm="1">
        <f t="array" ref="G556">IF(ISBLANK(INDEX(I556:Q556,,MATCH(G$10,I$5:Q$5,0))),I556,INDEX(I556:Q556,,MATCH(G$10,I$5:Q$5,0)))</f>
        <v>2.5000000000000001E-2</v>
      </c>
      <c r="I556" s="36">
        <v>2.5000000000000001E-2</v>
      </c>
      <c r="J556" s="36"/>
      <c r="K556" s="36"/>
      <c r="L556" s="36"/>
      <c r="M556" s="36"/>
      <c r="N556" s="36"/>
      <c r="O556" s="36"/>
      <c r="P556" s="36"/>
      <c r="Q556" s="6"/>
    </row>
    <row r="557" spans="2:17">
      <c r="B557" s="14"/>
      <c r="D557" t="s">
        <v>251</v>
      </c>
      <c r="E557" s="8" t="s">
        <v>15</v>
      </c>
      <c r="G557" s="37" cm="1">
        <f t="array" ref="G557">IF(ISBLANK(INDEX(I557:Q557,,MATCH(G$10,I$5:Q$5,0))),I557,INDEX(I557:Q557,,MATCH(G$10,I$5:Q$5,0)))</f>
        <v>2.5000000000000001E-2</v>
      </c>
      <c r="I557" s="36">
        <v>2.5000000000000001E-2</v>
      </c>
      <c r="J557" s="36"/>
      <c r="K557" s="36"/>
      <c r="L557" s="36"/>
      <c r="M557" s="36"/>
      <c r="N557" s="36"/>
      <c r="O557" s="36"/>
      <c r="P557" s="36"/>
      <c r="Q557" s="6"/>
    </row>
    <row r="558" spans="2:17">
      <c r="B558" s="14"/>
      <c r="D558" t="s">
        <v>252</v>
      </c>
      <c r="E558" s="8" t="s">
        <v>15</v>
      </c>
      <c r="G558" s="37" cm="1">
        <f t="array" ref="G558">IF(ISBLANK(INDEX(I558:Q558,,MATCH(G$10,I$5:Q$5,0))),I558,INDEX(I558:Q558,,MATCH(G$10,I$5:Q$5,0)))</f>
        <v>0</v>
      </c>
      <c r="I558" s="36"/>
      <c r="J558" s="36"/>
      <c r="K558" s="36"/>
      <c r="L558" s="36"/>
      <c r="M558" s="36"/>
      <c r="N558" s="36"/>
      <c r="O558" s="36"/>
      <c r="P558" s="36"/>
      <c r="Q558" s="6"/>
    </row>
    <row r="559" spans="2:17">
      <c r="B559" s="14"/>
      <c r="D559" t="s">
        <v>253</v>
      </c>
      <c r="E559" s="8" t="s">
        <v>15</v>
      </c>
      <c r="G559" s="37" cm="1">
        <f t="array" ref="G559">IF(ISBLANK(INDEX(I559:Q559,,MATCH(G$10,I$5:Q$5,0))),I559,INDEX(I559:Q559,,MATCH(G$10,I$5:Q$5,0)))</f>
        <v>0</v>
      </c>
      <c r="I559" s="36"/>
      <c r="J559" s="36"/>
      <c r="K559" s="36"/>
      <c r="L559" s="36"/>
      <c r="M559" s="36"/>
      <c r="N559" s="36"/>
      <c r="O559" s="36"/>
      <c r="P559" s="36"/>
      <c r="Q559" s="6"/>
    </row>
    <row r="560" spans="2:17">
      <c r="B560" s="14"/>
      <c r="E560" s="8"/>
      <c r="G560" s="12"/>
      <c r="I560" s="6"/>
      <c r="J560" s="6"/>
      <c r="K560" s="6"/>
      <c r="L560" s="6"/>
      <c r="M560" s="6"/>
      <c r="N560" s="6"/>
      <c r="O560" s="6"/>
      <c r="P560" s="6"/>
      <c r="Q560" s="6"/>
    </row>
    <row r="561" spans="2:17">
      <c r="B561" s="14"/>
      <c r="D561" t="s">
        <v>254</v>
      </c>
      <c r="E561" s="8" t="s">
        <v>2</v>
      </c>
      <c r="G561" s="16" cm="1">
        <f t="array" ref="G561">IF(ISBLANK(INDEX(I561:Q561,,MATCH(G$10,I$5:Q$5,0))),I561,INDEX(I561:Q561,,MATCH(G$10,I$5:Q$5,0)))</f>
        <v>0</v>
      </c>
      <c r="I561" s="32">
        <v>0</v>
      </c>
      <c r="J561" s="32"/>
      <c r="K561" s="32"/>
      <c r="L561" s="32"/>
      <c r="M561" s="32"/>
      <c r="N561" s="32"/>
      <c r="O561" s="32"/>
      <c r="P561" s="32"/>
      <c r="Q561" s="6"/>
    </row>
    <row r="562" spans="2:17">
      <c r="B562" s="14"/>
      <c r="D562" t="s">
        <v>255</v>
      </c>
      <c r="E562" s="8" t="s">
        <v>2</v>
      </c>
      <c r="G562" s="16" cm="1">
        <f t="array" ref="G562">IF(ISBLANK(INDEX(I562:Q562,,MATCH(G$10,I$5:Q$5,0))),I562,INDEX(I562:Q562,,MATCH(G$10,I$5:Q$5,0)))</f>
        <v>72866</v>
      </c>
      <c r="I562" s="32">
        <v>72866</v>
      </c>
      <c r="J562" s="32"/>
      <c r="K562" s="32"/>
      <c r="L562" s="32"/>
      <c r="M562" s="32"/>
      <c r="N562" s="32"/>
      <c r="O562" s="32"/>
      <c r="P562" s="32"/>
      <c r="Q562" s="6"/>
    </row>
    <row r="563" spans="2:17">
      <c r="B563" s="14"/>
      <c r="D563" t="s">
        <v>256</v>
      </c>
      <c r="E563" s="8" t="s">
        <v>2</v>
      </c>
      <c r="G563" s="25">
        <f>G562+1</f>
        <v>72867</v>
      </c>
      <c r="I563" s="95"/>
      <c r="J563" s="95"/>
      <c r="K563" s="95"/>
      <c r="L563" s="95"/>
      <c r="M563" s="95"/>
      <c r="N563" s="95"/>
      <c r="O563" s="95"/>
      <c r="P563" s="95"/>
    </row>
    <row r="564" spans="2:17">
      <c r="B564" s="14"/>
      <c r="D564" t="s">
        <v>257</v>
      </c>
      <c r="E564" s="8" t="s">
        <v>2</v>
      </c>
      <c r="G564" s="16" cm="1">
        <f t="array" ref="G564">IF(ISBLANK(INDEX(I564:Q564,,MATCH(G$10,I$5:Q$5,0))),I564,INDEX(I564:Q564,,MATCH(G$10,I$5:Q$5,0)))</f>
        <v>0</v>
      </c>
      <c r="I564" s="32">
        <v>0</v>
      </c>
      <c r="J564" s="32"/>
      <c r="K564" s="32"/>
      <c r="L564" s="32"/>
      <c r="M564" s="32"/>
      <c r="N564" s="32"/>
      <c r="O564" s="32"/>
      <c r="P564" s="32"/>
      <c r="Q564" s="6"/>
    </row>
    <row r="565" spans="2:17">
      <c r="B565" s="14"/>
      <c r="D565" t="s">
        <v>258</v>
      </c>
      <c r="E565" s="8" t="s">
        <v>2</v>
      </c>
      <c r="G565" s="25">
        <f>G564+1</f>
        <v>1</v>
      </c>
    </row>
    <row r="566" spans="2:17">
      <c r="B566" s="14"/>
      <c r="D566" t="s">
        <v>259</v>
      </c>
      <c r="E566" s="8" t="s">
        <v>2</v>
      </c>
      <c r="G566" s="16" cm="1">
        <f t="array" ref="G566">IF(ISBLANK(INDEX(I566:Q566,,MATCH(G$10,I$5:Q$5,0))),I566,INDEX(I566:Q566,,MATCH(G$10,I$5:Q$5,0)))</f>
        <v>0</v>
      </c>
      <c r="I566" s="32">
        <v>0</v>
      </c>
      <c r="J566" s="32"/>
      <c r="K566" s="32"/>
      <c r="L566" s="32"/>
      <c r="M566" s="32"/>
      <c r="N566" s="32"/>
      <c r="O566" s="32"/>
      <c r="P566" s="32"/>
      <c r="Q566" s="6"/>
    </row>
    <row r="567" spans="2:17">
      <c r="B567" s="14"/>
      <c r="E567" s="8"/>
      <c r="G567" s="12"/>
      <c r="I567" s="6"/>
      <c r="J567" s="6"/>
      <c r="K567" s="6"/>
      <c r="L567" s="6"/>
      <c r="M567" s="6"/>
      <c r="N567" s="6"/>
      <c r="O567" s="6"/>
      <c r="P567" s="6"/>
      <c r="Q567" s="6"/>
    </row>
    <row r="568" spans="2:17">
      <c r="B568" s="14"/>
      <c r="D568" t="s">
        <v>763</v>
      </c>
      <c r="E568" s="8" t="s">
        <v>15</v>
      </c>
      <c r="G568" s="37" cm="1">
        <f t="array" ref="G568">IF(ISBLANK(INDEX(I568:Q568,,MATCH(G$10,I$5:Q$5,0))),I568,INDEX(I568:Q568,,MATCH(G$10,I$5:Q$5,0)))</f>
        <v>2.5000000000000001E-3</v>
      </c>
      <c r="I568" s="36">
        <v>2.5000000000000001E-3</v>
      </c>
      <c r="J568" s="36"/>
      <c r="K568" s="36"/>
      <c r="L568" s="36"/>
      <c r="M568" s="36"/>
      <c r="N568" s="36"/>
      <c r="O568" s="36"/>
      <c r="P568" s="36"/>
      <c r="Q568" s="6"/>
    </row>
    <row r="569" spans="2:17">
      <c r="B569" s="14"/>
      <c r="D569" t="s">
        <v>1152</v>
      </c>
      <c r="E569" s="8" t="s">
        <v>1151</v>
      </c>
      <c r="G569" s="17" cm="1">
        <f t="array" ref="G569">IF(ISBLANK(INDEX(I569:Q569,,MATCH(G$10,I$5:Q$5,0))),I569,INDEX(I569:Q569,,MATCH(G$10,I$5:Q$5,0)))</f>
        <v>100000</v>
      </c>
      <c r="H569" s="18"/>
      <c r="I569" s="34">
        <v>100000</v>
      </c>
      <c r="J569" s="34"/>
      <c r="K569" s="34"/>
      <c r="L569" s="34"/>
      <c r="M569" s="34"/>
      <c r="N569" s="34"/>
      <c r="O569" s="34"/>
      <c r="P569" s="34"/>
      <c r="Q569" s="6"/>
    </row>
    <row r="570" spans="2:17">
      <c r="B570" s="14"/>
      <c r="E570" s="8"/>
      <c r="G570" s="12"/>
      <c r="I570" s="6"/>
      <c r="J570" s="6"/>
      <c r="K570" s="6"/>
      <c r="L570" s="6"/>
      <c r="M570" s="6"/>
      <c r="N570" s="6"/>
      <c r="O570" s="6"/>
      <c r="P570" s="6"/>
      <c r="Q570" s="6"/>
    </row>
    <row r="571" spans="2:17">
      <c r="B571" s="14"/>
      <c r="D571" t="s">
        <v>263</v>
      </c>
      <c r="E571" s="8" t="s">
        <v>106</v>
      </c>
      <c r="G571" s="71" cm="1">
        <f t="array" ref="G571">IF(ISBLANK(INDEX(I571:Q571,,MATCH(G$10,I$5:Q$5,0))),I571,INDEX(I571:Q571,,MATCH(G$10,I$5:Q$5,0)))</f>
        <v>1.1000000000000001</v>
      </c>
      <c r="H571" s="72"/>
      <c r="I571" s="73">
        <v>1.1000000000000001</v>
      </c>
      <c r="J571" s="73"/>
      <c r="K571" s="73"/>
      <c r="L571" s="73"/>
      <c r="M571" s="73"/>
      <c r="N571" s="73"/>
      <c r="O571" s="73"/>
      <c r="P571" s="73"/>
      <c r="Q571" s="74"/>
    </row>
    <row r="572" spans="2:17">
      <c r="B572" s="14"/>
      <c r="D572" t="s">
        <v>264</v>
      </c>
      <c r="E572" s="8" t="s">
        <v>106</v>
      </c>
      <c r="G572" s="71" cm="1">
        <f t="array" ref="G572">IF(ISBLANK(INDEX(I572:Q572,,MATCH(G$10,I$5:Q$5,0))),I572,INDEX(I572:Q572,,MATCH(G$10,I$5:Q$5,0)))</f>
        <v>1.05</v>
      </c>
      <c r="H572" s="72"/>
      <c r="I572" s="73">
        <v>1.05</v>
      </c>
      <c r="J572" s="73"/>
      <c r="K572" s="73"/>
      <c r="L572" s="73"/>
      <c r="M572" s="73"/>
      <c r="N572" s="73"/>
      <c r="O572" s="73"/>
      <c r="P572" s="73"/>
      <c r="Q572" s="74"/>
    </row>
    <row r="573" spans="2:17">
      <c r="B573" s="14"/>
      <c r="E573" s="8"/>
      <c r="G573" s="12"/>
      <c r="I573" s="6"/>
      <c r="J573" s="251"/>
      <c r="K573" s="251"/>
      <c r="L573" s="251"/>
      <c r="M573" s="251"/>
      <c r="N573" s="251"/>
      <c r="O573" s="251"/>
      <c r="P573" s="251"/>
      <c r="Q573" s="6"/>
    </row>
    <row r="574" spans="2:17">
      <c r="B574" s="14"/>
      <c r="C574" s="30" t="s">
        <v>951</v>
      </c>
      <c r="E574" s="8"/>
      <c r="G574" s="12"/>
      <c r="I574" s="6"/>
      <c r="J574" s="6"/>
      <c r="K574" s="6"/>
      <c r="L574" s="6"/>
      <c r="M574" s="6"/>
      <c r="N574" s="6"/>
      <c r="O574" s="6"/>
      <c r="P574" s="6"/>
      <c r="Q574" s="6"/>
    </row>
    <row r="575" spans="2:17">
      <c r="B575" s="14"/>
      <c r="D575" t="s">
        <v>970</v>
      </c>
      <c r="E575" s="8" t="s">
        <v>162</v>
      </c>
      <c r="G575" s="12" cm="1">
        <f t="array" ref="G575">IF(ISBLANK(INDEX(I575:Q575,,MATCH(G$10,I$5:Q$5,0))),I575,INDEX(I575:Q575,,MATCH(G$10,I$5:Q$5,0)))</f>
        <v>1</v>
      </c>
      <c r="I575" s="29">
        <v>1</v>
      </c>
      <c r="J575" s="29"/>
      <c r="K575" s="29"/>
      <c r="L575" s="29"/>
      <c r="M575" s="29"/>
      <c r="N575" s="29"/>
      <c r="O575" s="29"/>
      <c r="P575" s="29"/>
      <c r="Q575" s="6"/>
    </row>
    <row r="576" spans="2:17">
      <c r="B576" s="14"/>
      <c r="D576" t="s">
        <v>952</v>
      </c>
      <c r="E576" s="8" t="s">
        <v>11</v>
      </c>
      <c r="G576" s="12" cm="1">
        <f t="array" ref="G576">IF(ISBLANK(INDEX(I576:Q576,,MATCH(G$10,I$5:Q$5,0))),I576,INDEX(I576:Q576,,MATCH(G$10,I$5:Q$5,0)))</f>
        <v>1</v>
      </c>
      <c r="I576" s="29">
        <v>1</v>
      </c>
      <c r="J576" s="29"/>
      <c r="K576" s="29"/>
      <c r="L576" s="29"/>
      <c r="M576" s="29"/>
      <c r="N576" s="29"/>
      <c r="O576" s="29"/>
      <c r="P576" s="29"/>
      <c r="Q576" s="6"/>
    </row>
    <row r="577" spans="2:17">
      <c r="B577" s="14"/>
      <c r="D577" t="s">
        <v>962</v>
      </c>
      <c r="E577" s="8" t="s">
        <v>15</v>
      </c>
      <c r="G577" s="37" cm="1">
        <f t="array" ref="G577">IF(ISBLANK(INDEX(I577:Q577,,MATCH(G$10,I$5:Q$5,0))),I577,INDEX(I577:Q577,,MATCH(G$10,I$5:Q$5,0)))</f>
        <v>0.7</v>
      </c>
      <c r="I577" s="36">
        <v>0.7</v>
      </c>
      <c r="J577" s="36"/>
      <c r="K577" s="36"/>
      <c r="L577" s="36"/>
      <c r="M577" s="36"/>
      <c r="N577" s="36"/>
      <c r="O577" s="36"/>
      <c r="P577" s="36"/>
      <c r="Q577" s="6"/>
    </row>
    <row r="578" spans="2:17">
      <c r="B578" s="14"/>
      <c r="E578" s="8"/>
      <c r="G578" s="37"/>
      <c r="I578" s="278" t="s">
        <v>955</v>
      </c>
    </row>
    <row r="579" spans="2:17">
      <c r="B579" s="14"/>
      <c r="D579" t="s">
        <v>963</v>
      </c>
      <c r="E579" s="8" t="s">
        <v>727</v>
      </c>
      <c r="G579" s="17" cm="1">
        <f t="array" ref="G579">IF(ISBLANK(INDEX(I579:Q579,,MATCH(G$10,I$5:Q$5,0))),I579,INDEX(I579:Q579,,MATCH(G$10,I$5:Q$5,0)))</f>
        <v>40829.133246854748</v>
      </c>
      <c r="H579" s="18"/>
      <c r="I579" s="34">
        <f>SUM('Time-based'!$CE$286:$CJ$286) * $G534</f>
        <v>40829.133246854748</v>
      </c>
      <c r="J579" s="34"/>
      <c r="K579" s="34"/>
      <c r="L579" s="34"/>
      <c r="M579" s="34"/>
      <c r="N579" s="34"/>
      <c r="O579" s="34"/>
      <c r="P579" s="34"/>
      <c r="Q579" s="6"/>
    </row>
    <row r="580" spans="2:17">
      <c r="B580" s="14"/>
      <c r="D580" t="s">
        <v>964</v>
      </c>
      <c r="E580" s="8" t="s">
        <v>15</v>
      </c>
      <c r="G580" s="37" cm="1">
        <f t="array" ref="G580">IF(ISBLANK(INDEX(I580:Q580,,MATCH(G$10,I$5:Q$5,0))),I580,INDEX(I580:Q580,,MATCH(G$10,I$5:Q$5,0)))</f>
        <v>0.3</v>
      </c>
      <c r="I580" s="36">
        <v>0.3</v>
      </c>
      <c r="J580" s="36"/>
      <c r="K580" s="36"/>
      <c r="L580" s="36"/>
      <c r="M580" s="36"/>
      <c r="N580" s="36"/>
      <c r="O580" s="36"/>
      <c r="P580" s="36"/>
      <c r="Q580" s="6"/>
    </row>
    <row r="581" spans="2:17">
      <c r="B581" s="14"/>
      <c r="E581" s="8"/>
      <c r="G581" s="37"/>
    </row>
    <row r="582" spans="2:17">
      <c r="B582" s="14"/>
      <c r="C582" s="30" t="s">
        <v>953</v>
      </c>
      <c r="E582" s="8"/>
      <c r="G582" s="12"/>
      <c r="I582" s="6"/>
      <c r="J582" s="6"/>
      <c r="K582" s="6"/>
      <c r="L582" s="6"/>
      <c r="M582" s="6"/>
      <c r="N582" s="6"/>
      <c r="O582" s="6"/>
      <c r="P582" s="6"/>
      <c r="Q582" s="6"/>
    </row>
    <row r="583" spans="2:17">
      <c r="B583" s="14"/>
      <c r="D583" t="s">
        <v>954</v>
      </c>
      <c r="E583" s="8" t="s">
        <v>15</v>
      </c>
      <c r="G583" s="37" cm="1">
        <f t="array" ref="G583">IF(ISBLANK(INDEX(I583:Q583,,MATCH(G$10,I$5:Q$5,0))),I583,INDEX(I583:Q583,,MATCH(G$10,I$5:Q$5,0)))</f>
        <v>0.01</v>
      </c>
      <c r="I583" s="36">
        <v>0.01</v>
      </c>
      <c r="J583" s="36"/>
      <c r="K583" s="36"/>
      <c r="L583" s="36"/>
      <c r="M583" s="36"/>
      <c r="N583" s="36"/>
      <c r="O583" s="36"/>
      <c r="P583" s="36"/>
      <c r="Q583" s="6"/>
    </row>
    <row r="584" spans="2:17">
      <c r="B584" s="14"/>
      <c r="E584" s="8"/>
      <c r="G584" s="12"/>
      <c r="I584" s="6"/>
      <c r="J584" s="6"/>
      <c r="K584" s="6"/>
      <c r="L584" s="6"/>
      <c r="M584" s="6"/>
      <c r="N584" s="6"/>
      <c r="O584" s="6"/>
      <c r="P584" s="6"/>
      <c r="Q584" s="6"/>
    </row>
    <row r="585" spans="2:17">
      <c r="B585" s="14"/>
      <c r="C585" s="30" t="s">
        <v>245</v>
      </c>
      <c r="E585" s="8"/>
      <c r="G585" s="12"/>
      <c r="I585" s="6"/>
      <c r="J585" s="6"/>
      <c r="K585" s="6"/>
      <c r="L585" s="6"/>
      <c r="M585" s="6"/>
      <c r="N585" s="6"/>
      <c r="O585" s="6"/>
      <c r="P585" s="6"/>
      <c r="Q585" s="6"/>
    </row>
    <row r="586" spans="2:17">
      <c r="B586" s="14"/>
      <c r="D586" t="s">
        <v>246</v>
      </c>
      <c r="E586" s="8" t="s">
        <v>50</v>
      </c>
      <c r="G586" s="12" t="str" cm="1">
        <f t="array" ref="G586">IF(ISBLANK(INDEX(I586:Q586,,MATCH(G$10,I$5:Q$5,0))),I586,INDEX(I586:Q586,,MATCH(G$10,I$5:Q$5,0)))</f>
        <v>DSRF</v>
      </c>
      <c r="I586" s="29" t="s">
        <v>239</v>
      </c>
      <c r="J586" s="29"/>
      <c r="K586" s="29"/>
      <c r="L586" s="29"/>
      <c r="M586" s="29"/>
      <c r="N586" s="29"/>
      <c r="O586" s="29"/>
      <c r="P586" s="29"/>
      <c r="Q586" s="6"/>
    </row>
    <row r="587" spans="2:17">
      <c r="B587" s="14"/>
      <c r="D587" t="s">
        <v>247</v>
      </c>
      <c r="E587" s="8" t="s">
        <v>8</v>
      </c>
      <c r="G587" s="17" cm="1">
        <f t="array" ref="G587">IF(ISBLANK(INDEX(I587:Q587,,MATCH(G$10,I$5:Q$5,0))),I587,INDEX(I587:Q587,,MATCH(G$10,I$5:Q$5,0)))</f>
        <v>6</v>
      </c>
      <c r="H587" s="18"/>
      <c r="I587" s="34">
        <v>6</v>
      </c>
      <c r="J587" s="34"/>
      <c r="K587" s="34"/>
      <c r="L587" s="34"/>
      <c r="M587" s="34"/>
      <c r="N587" s="34"/>
      <c r="O587" s="34"/>
      <c r="P587" s="34"/>
      <c r="Q587" s="6"/>
    </row>
    <row r="588" spans="2:17">
      <c r="B588" s="14"/>
      <c r="D588" t="s">
        <v>950</v>
      </c>
      <c r="E588" s="8" t="s">
        <v>162</v>
      </c>
      <c r="G588" s="17" cm="1">
        <f t="array" ref="G588">IF(ISBLANK(INDEX(I588:Q588,,MATCH(G$10,I$5:Q$5,0))),I588,INDEX(I588:Q588,,MATCH(G$10,I$5:Q$5,0)))</f>
        <v>1</v>
      </c>
      <c r="H588" s="18"/>
      <c r="I588" s="34">
        <v>1</v>
      </c>
      <c r="J588" s="34"/>
      <c r="K588" s="34"/>
      <c r="L588" s="34"/>
      <c r="M588" s="34"/>
      <c r="N588" s="34"/>
      <c r="O588" s="34"/>
      <c r="P588" s="34"/>
      <c r="Q588" s="6"/>
    </row>
    <row r="589" spans="2:17">
      <c r="B589" s="14"/>
      <c r="D589" t="s">
        <v>917</v>
      </c>
      <c r="E589" s="8" t="s">
        <v>727</v>
      </c>
      <c r="G589" s="17" cm="1">
        <f t="array" ref="G589">IF(ISBLANK(INDEX(I589:Q589,,MATCH(G$10,I$5:Q$5,0))),I589,INDEX(I589:Q589,,MATCH(G$10,I$5:Q$5,0)))</f>
        <v>12000</v>
      </c>
      <c r="H589" s="18"/>
      <c r="I589" s="34">
        <v>12000</v>
      </c>
      <c r="J589" s="34"/>
      <c r="K589" s="34"/>
      <c r="L589" s="34"/>
      <c r="M589" s="34"/>
      <c r="N589" s="34"/>
      <c r="O589" s="34"/>
      <c r="P589" s="34"/>
      <c r="Q589" s="6"/>
    </row>
    <row r="590" spans="2:17">
      <c r="B590" s="14"/>
      <c r="E590" s="8"/>
      <c r="G590" s="12"/>
      <c r="I590" s="6"/>
      <c r="J590" s="6"/>
      <c r="K590" s="6"/>
      <c r="L590" s="6"/>
      <c r="M590" s="6"/>
      <c r="N590" s="6"/>
      <c r="O590" s="6"/>
      <c r="P590" s="6"/>
      <c r="Q590" s="6"/>
    </row>
    <row r="591" spans="2:17">
      <c r="B591" s="14"/>
      <c r="D591" t="s">
        <v>240</v>
      </c>
      <c r="E591" s="8" t="s">
        <v>15</v>
      </c>
      <c r="G591" s="37" cm="1">
        <f t="array" ref="G591">IF(ISBLANK(INDEX(I591:Q591,,MATCH(G$10,I$5:Q$5,0))),I591,INDEX(I591:Q591,,MATCH(G$10,I$5:Q$5,0)))</f>
        <v>0</v>
      </c>
      <c r="I591" s="36">
        <v>0</v>
      </c>
      <c r="J591" s="36"/>
      <c r="K591" s="36"/>
      <c r="L591" s="36"/>
      <c r="M591" s="36"/>
      <c r="N591" s="36"/>
      <c r="O591" s="36"/>
      <c r="P591" s="36"/>
      <c r="Q591" s="6"/>
    </row>
    <row r="592" spans="2:17">
      <c r="B592" s="14"/>
      <c r="E592" s="8"/>
      <c r="G592" s="12"/>
      <c r="I592" s="6"/>
      <c r="J592" s="6"/>
      <c r="K592" s="6"/>
      <c r="L592" s="6"/>
      <c r="M592" s="6"/>
      <c r="N592" s="6"/>
      <c r="O592" s="6"/>
      <c r="P592" s="6"/>
      <c r="Q592" s="6"/>
    </row>
    <row r="593" spans="2:17">
      <c r="B593" s="14"/>
      <c r="D593" t="s">
        <v>248</v>
      </c>
      <c r="E593" s="8" t="s">
        <v>15</v>
      </c>
      <c r="G593" s="37" cm="1">
        <f t="array" ref="G593">IF(ISBLANK(INDEX(I593:Q593,,MATCH(G$10,I$5:Q$5,0))),I593,INDEX(I593:Q593,,MATCH(G$10,I$5:Q$5,0)))</f>
        <v>0</v>
      </c>
      <c r="I593" s="36">
        <v>0</v>
      </c>
      <c r="J593" s="36"/>
      <c r="K593" s="36"/>
      <c r="L593" s="36"/>
      <c r="M593" s="36"/>
      <c r="N593" s="36"/>
      <c r="O593" s="36"/>
      <c r="P593" s="36"/>
      <c r="Q593" s="6"/>
    </row>
    <row r="594" spans="2:17">
      <c r="B594" s="14"/>
      <c r="D594" t="s">
        <v>249</v>
      </c>
      <c r="E594" s="8" t="s">
        <v>15</v>
      </c>
      <c r="G594" s="37" cm="1">
        <f t="array" ref="G594">IF(ISBLANK(INDEX(I594:Q594,,MATCH(G$10,I$5:Q$5,0))),I594,INDEX(I594:Q594,,MATCH(G$10,I$5:Q$5,0)))</f>
        <v>8.0999999999999996E-3</v>
      </c>
      <c r="I594" s="36">
        <v>8.0999999999999996E-3</v>
      </c>
      <c r="J594" s="36"/>
      <c r="K594" s="36"/>
      <c r="L594" s="36"/>
      <c r="M594" s="36"/>
      <c r="N594" s="36"/>
      <c r="O594" s="36"/>
      <c r="P594" s="36"/>
      <c r="Q594" s="6"/>
    </row>
    <row r="595" spans="2:17">
      <c r="B595" s="14"/>
      <c r="E595" s="8"/>
      <c r="G595" s="12"/>
      <c r="I595" s="6"/>
      <c r="J595" s="6"/>
      <c r="K595" s="6"/>
      <c r="L595" s="6"/>
      <c r="M595" s="6"/>
      <c r="N595" s="6"/>
      <c r="O595" s="6"/>
      <c r="P595" s="6"/>
      <c r="Q595" s="6"/>
    </row>
    <row r="596" spans="2:17">
      <c r="B596" s="14"/>
      <c r="C596" s="5" t="s">
        <v>778</v>
      </c>
      <c r="D596" s="4"/>
      <c r="E596" s="7"/>
      <c r="F596" s="4"/>
      <c r="G596" s="10"/>
      <c r="H596" s="4"/>
      <c r="I596" s="31"/>
      <c r="J596" s="31"/>
      <c r="K596" s="31"/>
      <c r="L596" s="31"/>
      <c r="M596" s="31"/>
      <c r="N596" s="31"/>
      <c r="O596" s="31"/>
      <c r="P596" s="31"/>
      <c r="Q596" s="31"/>
    </row>
    <row r="597" spans="2:17">
      <c r="B597" s="14"/>
      <c r="E597" s="8"/>
      <c r="G597" s="12"/>
      <c r="I597" s="6"/>
      <c r="J597" s="6"/>
      <c r="K597" s="6"/>
      <c r="L597" s="6"/>
      <c r="M597" s="6"/>
      <c r="N597" s="6"/>
      <c r="O597" s="6"/>
      <c r="P597" s="6"/>
      <c r="Q597" s="6"/>
    </row>
    <row r="598" spans="2:17">
      <c r="B598" s="14"/>
      <c r="D598" t="s">
        <v>782</v>
      </c>
      <c r="E598" s="8" t="s">
        <v>162</v>
      </c>
      <c r="G598" s="17" cm="1">
        <f t="array" ref="G598">IF(ISBLANK(INDEX(I598:Q598,,MATCH(G$10,I$5:Q$5,0))),I598,INDEX(I598:Q598,,MATCH(G$10,I$5:Q$5,0)))</f>
        <v>1</v>
      </c>
      <c r="I598" s="483">
        <f>Summary!$H$34</f>
        <v>1</v>
      </c>
      <c r="J598" s="34"/>
      <c r="K598" s="34"/>
      <c r="L598" s="34"/>
      <c r="M598" s="34"/>
      <c r="N598" s="34"/>
      <c r="O598" s="34"/>
      <c r="P598" s="34"/>
      <c r="Q598" s="6"/>
    </row>
    <row r="599" spans="2:17">
      <c r="B599" s="14"/>
      <c r="D599" t="s">
        <v>529</v>
      </c>
      <c r="E599" s="8" t="s">
        <v>162</v>
      </c>
      <c r="G599" s="17" cm="1">
        <f t="array" ref="G599">IF(ISBLANK(INDEX(I599:Q599,,MATCH(G$10,I$5:Q$5,0))),I599,INDEX(I599:Q599,,MATCH(G$10,I$5:Q$5,0)))</f>
        <v>0</v>
      </c>
      <c r="I599" s="34">
        <v>0</v>
      </c>
      <c r="J599" s="34">
        <v>0</v>
      </c>
      <c r="K599" s="34">
        <v>0</v>
      </c>
      <c r="L599" s="34">
        <v>0</v>
      </c>
      <c r="M599" s="34">
        <v>0</v>
      </c>
      <c r="N599" s="34">
        <v>0</v>
      </c>
      <c r="O599" s="34">
        <v>0</v>
      </c>
      <c r="P599" s="34">
        <v>0</v>
      </c>
      <c r="Q599" s="6"/>
    </row>
    <row r="600" spans="2:17">
      <c r="B600" s="14"/>
      <c r="E600" s="8"/>
      <c r="G600" s="12"/>
      <c r="I600" s="6"/>
      <c r="J600" s="6"/>
      <c r="K600" s="6"/>
      <c r="L600" s="6"/>
      <c r="M600" s="6"/>
      <c r="N600" s="6"/>
      <c r="O600" s="6"/>
      <c r="P600" s="6"/>
      <c r="Q600" s="6"/>
    </row>
    <row r="601" spans="2:17">
      <c r="B601" s="14"/>
      <c r="D601" t="s">
        <v>779</v>
      </c>
      <c r="E601" s="8" t="s">
        <v>295</v>
      </c>
      <c r="G601" s="16" cm="1">
        <f t="array" ref="G601">IF(ISBLANK(INDEX(I601:Q601,,MATCH(G$10,I$5:Q$5,0))),I601,INDEX(I601:Q601,,MATCH(G$10,I$5:Q$5,0)))</f>
        <v>46935</v>
      </c>
      <c r="I601" s="484">
        <f>Summary!H35</f>
        <v>46935</v>
      </c>
      <c r="J601" s="32"/>
      <c r="K601" s="32"/>
      <c r="L601" s="32"/>
      <c r="M601" s="32"/>
      <c r="N601" s="32"/>
      <c r="O601" s="32"/>
      <c r="P601" s="32"/>
      <c r="Q601" s="6"/>
    </row>
    <row r="602" spans="2:17">
      <c r="B602" s="14"/>
      <c r="D602" t="s">
        <v>780</v>
      </c>
      <c r="E602" s="8" t="s">
        <v>297</v>
      </c>
      <c r="G602" s="17" cm="1">
        <f t="array" ref="G602">IF(ISBLANK(INDEX(I602:Q602,,MATCH(G$10,I$5:Q$5,0))),I602,INDEX(I602:Q602,,MATCH(G$10,I$5:Q$5,0)))</f>
        <v>18</v>
      </c>
      <c r="I602" s="483">
        <f>Summary!H36</f>
        <v>18</v>
      </c>
      <c r="J602" s="34"/>
      <c r="K602" s="34"/>
      <c r="L602" s="34"/>
      <c r="M602" s="34"/>
      <c r="N602" s="34"/>
      <c r="O602" s="34"/>
      <c r="P602" s="34"/>
      <c r="Q602" s="6"/>
    </row>
    <row r="603" spans="2:17">
      <c r="B603" s="14"/>
      <c r="D603" t="s">
        <v>781</v>
      </c>
      <c r="E603" s="8" t="s">
        <v>295</v>
      </c>
      <c r="G603" s="322">
        <f>EOMONTH(G601,(G602*12)-1)</f>
        <v>53508</v>
      </c>
      <c r="I603" s="6"/>
      <c r="J603" s="6"/>
      <c r="K603" s="6"/>
      <c r="L603" s="6"/>
      <c r="M603" s="6"/>
      <c r="N603" s="6"/>
      <c r="O603" s="6"/>
      <c r="P603" s="6"/>
      <c r="Q603" s="6"/>
    </row>
    <row r="604" spans="2:17">
      <c r="B604" s="14"/>
      <c r="E604" s="8"/>
      <c r="G604" s="12"/>
      <c r="I604" s="6"/>
      <c r="J604" s="6"/>
      <c r="K604" s="6"/>
      <c r="L604" s="6"/>
      <c r="M604" s="6"/>
      <c r="N604" s="6"/>
      <c r="O604" s="6"/>
      <c r="P604" s="6"/>
      <c r="Q604" s="6"/>
    </row>
    <row r="605" spans="2:17">
      <c r="B605" s="14"/>
      <c r="D605" t="s">
        <v>118</v>
      </c>
      <c r="E605" s="8" t="s">
        <v>295</v>
      </c>
      <c r="G605" s="16" cm="1">
        <f t="array" ref="G605">IF(ISBLANK(INDEX(I605:Q605,,MATCH(G$10,I$5:Q$5,0))),I605,INDEX(I605:Q605,,MATCH(G$10,I$5:Q$5,0)))</f>
        <v>46935</v>
      </c>
      <c r="I605" s="485">
        <f>I601</f>
        <v>46935</v>
      </c>
      <c r="J605" s="32"/>
      <c r="K605" s="32"/>
      <c r="L605" s="32"/>
      <c r="M605" s="32"/>
      <c r="N605" s="32"/>
      <c r="O605" s="32"/>
      <c r="P605" s="32"/>
      <c r="Q605" s="6"/>
    </row>
    <row r="606" spans="2:17">
      <c r="B606" s="14"/>
      <c r="E606" s="8"/>
      <c r="G606" s="12"/>
      <c r="I606" s="6"/>
      <c r="J606" s="6"/>
      <c r="K606" s="6"/>
      <c r="L606" s="6"/>
      <c r="M606" s="6"/>
      <c r="N606" s="6"/>
      <c r="O606" s="6"/>
      <c r="P606" s="6"/>
      <c r="Q606" s="6"/>
    </row>
    <row r="607" spans="2:17">
      <c r="B607" s="14"/>
      <c r="D607" t="s">
        <v>916</v>
      </c>
      <c r="E607" s="8" t="s">
        <v>719</v>
      </c>
      <c r="G607" s="12" t="str" cm="1">
        <f t="array" ref="G607">IF(ISBLANK(INDEX(I607:Q607,,MATCH(G$10,I$5:Q$5,0))),I607,INDEX(I607:Q607,,MATCH(G$10,I$5:Q$5,0)))</f>
        <v>WIBOR 6M</v>
      </c>
      <c r="I607" s="34" t="s">
        <v>717</v>
      </c>
      <c r="J607" s="34"/>
      <c r="K607" s="34"/>
      <c r="L607" s="34"/>
      <c r="M607" s="34"/>
      <c r="N607" s="34"/>
      <c r="O607" s="34"/>
      <c r="P607" s="34"/>
      <c r="Q607" s="6"/>
    </row>
    <row r="608" spans="2:17">
      <c r="B608" s="14"/>
      <c r="E608" s="8"/>
      <c r="G608" s="12"/>
      <c r="I608" s="6"/>
      <c r="J608" s="6"/>
      <c r="K608" s="6"/>
      <c r="L608" s="6"/>
      <c r="M608" s="6"/>
      <c r="N608" s="6"/>
      <c r="O608" s="6"/>
      <c r="P608" s="6"/>
      <c r="Q608" s="6"/>
    </row>
    <row r="609" spans="2:17">
      <c r="B609" s="14"/>
      <c r="D609" t="s">
        <v>107</v>
      </c>
      <c r="E609" s="8" t="s">
        <v>106</v>
      </c>
      <c r="G609" s="71" cm="1">
        <f t="array" ref="G609">IF(ISBLANK(INDEX(I609:Q609,,MATCH(G$10,I$5:Q$5,0))),I609,INDEX(I609:Q609,,MATCH(G$10,I$5:Q$5,0)))</f>
        <v>1.2</v>
      </c>
      <c r="H609" s="72"/>
      <c r="I609" s="489">
        <f>Summary!$H$41</f>
        <v>1.2</v>
      </c>
      <c r="J609" s="73"/>
      <c r="K609" s="73"/>
      <c r="L609" s="73"/>
      <c r="M609" s="73"/>
      <c r="N609" s="73"/>
      <c r="O609" s="73"/>
      <c r="P609" s="73"/>
      <c r="Q609" s="74"/>
    </row>
    <row r="610" spans="2:17">
      <c r="B610" s="14"/>
      <c r="D610" t="s">
        <v>706</v>
      </c>
      <c r="E610" s="8" t="s">
        <v>106</v>
      </c>
      <c r="G610" s="71" cm="1">
        <f t="array" ref="G610">IF(ISBLANK(INDEX(I610:Q610,,MATCH(G$10,I$5:Q$5,0))),I610,INDEX(I610:Q610,,MATCH(G$10,I$5:Q$5,0)))</f>
        <v>1.4</v>
      </c>
      <c r="H610" s="72"/>
      <c r="I610" s="489">
        <f>Summary!$H$42</f>
        <v>1.4</v>
      </c>
      <c r="J610" s="73"/>
      <c r="K610" s="73"/>
      <c r="L610" s="73"/>
      <c r="M610" s="73"/>
      <c r="N610" s="73"/>
      <c r="O610" s="73"/>
      <c r="P610" s="73"/>
      <c r="Q610" s="74"/>
    </row>
    <row r="611" spans="2:17">
      <c r="B611" s="14"/>
      <c r="D611" t="s">
        <v>707</v>
      </c>
      <c r="E611" s="8" t="s">
        <v>106</v>
      </c>
      <c r="G611" s="71" cm="1">
        <f t="array" ref="G611">IF(ISBLANK(INDEX(I611:Q611,,MATCH(G$10,I$5:Q$5,0))),I611,INDEX(I611:Q611,,MATCH(G$10,I$5:Q$5,0)))</f>
        <v>1.4</v>
      </c>
      <c r="H611" s="72"/>
      <c r="I611" s="489">
        <f>Summary!$H$42</f>
        <v>1.4</v>
      </c>
      <c r="J611" s="73"/>
      <c r="K611" s="73"/>
      <c r="L611" s="73"/>
      <c r="M611" s="73"/>
      <c r="N611" s="73"/>
      <c r="O611" s="73"/>
      <c r="P611" s="73"/>
      <c r="Q611" s="74"/>
    </row>
    <row r="612" spans="2:17">
      <c r="B612" s="14"/>
      <c r="E612" s="8"/>
      <c r="G612" s="12"/>
      <c r="I612" s="6"/>
      <c r="J612" s="6"/>
      <c r="K612" s="6"/>
      <c r="L612" s="6"/>
      <c r="M612" s="6"/>
      <c r="N612" s="6"/>
      <c r="O612" s="6"/>
      <c r="P612" s="6"/>
      <c r="Q612" s="6"/>
    </row>
    <row r="613" spans="2:17">
      <c r="B613" s="14"/>
      <c r="D613" t="s">
        <v>783</v>
      </c>
      <c r="E613" s="8" t="s">
        <v>15</v>
      </c>
      <c r="G613" s="37" cm="1">
        <f t="array" ref="G613">IF(ISBLANK(INDEX(I613:Q613,,MATCH(G$10,I$5:Q$5,0))),I613,INDEX(I613:Q613,,MATCH(G$10,I$5:Q$5,0)))</f>
        <v>0.02</v>
      </c>
      <c r="I613" s="488">
        <f>Summary!H38</f>
        <v>0.02</v>
      </c>
      <c r="J613" s="106"/>
      <c r="K613" s="106"/>
      <c r="L613" s="106"/>
      <c r="M613" s="106"/>
      <c r="N613" s="106"/>
      <c r="O613" s="106"/>
      <c r="P613" s="106"/>
      <c r="Q613" s="6"/>
    </row>
    <row r="614" spans="2:17">
      <c r="B614" s="14"/>
      <c r="D614" t="s">
        <v>763</v>
      </c>
      <c r="E614" s="8" t="s">
        <v>15</v>
      </c>
      <c r="G614" s="37" cm="1">
        <f t="array" ref="G614">IF(ISBLANK(INDEX(I614:Q614,,MATCH(G$10,I$5:Q$5,0))),I614,INDEX(I614:Q614,,MATCH(G$10,I$5:Q$5,0)))</f>
        <v>2E-3</v>
      </c>
      <c r="I614" s="488">
        <f>Summary!H39</f>
        <v>2E-3</v>
      </c>
      <c r="J614" s="106"/>
      <c r="K614" s="106"/>
      <c r="L614" s="106"/>
      <c r="M614" s="106"/>
      <c r="N614" s="106"/>
      <c r="O614" s="106"/>
      <c r="P614" s="106"/>
      <c r="Q614" s="6"/>
    </row>
    <row r="615" spans="2:17">
      <c r="B615" s="14"/>
      <c r="D615" t="s">
        <v>242</v>
      </c>
      <c r="E615" s="8" t="s">
        <v>15</v>
      </c>
      <c r="G615" s="37" cm="1">
        <f t="array" ref="G615">IF(ISBLANK(INDEX(I615:Q615,,MATCH(G$10,I$5:Q$5,0))),I615,INDEX(I615:Q615,,MATCH(G$10,I$5:Q$5,0)))</f>
        <v>7.4999999999999997E-3</v>
      </c>
      <c r="I615" s="488">
        <f>Summary!H40</f>
        <v>7.4999999999999997E-3</v>
      </c>
      <c r="J615" s="106"/>
      <c r="K615" s="106"/>
      <c r="L615" s="106"/>
      <c r="M615" s="106"/>
      <c r="N615" s="106"/>
      <c r="O615" s="106"/>
      <c r="P615" s="106"/>
      <c r="Q615" s="6"/>
    </row>
    <row r="616" spans="2:17">
      <c r="B616" s="14"/>
      <c r="E616" s="8"/>
      <c r="G616" s="12"/>
      <c r="I616" s="6"/>
      <c r="J616" s="6"/>
      <c r="K616" s="6"/>
      <c r="L616" s="6"/>
      <c r="M616" s="6"/>
      <c r="N616" s="6"/>
      <c r="O616" s="6"/>
      <c r="P616" s="6"/>
      <c r="Q616" s="6"/>
    </row>
    <row r="617" spans="2:17">
      <c r="B617" s="14"/>
      <c r="D617" t="s">
        <v>263</v>
      </c>
      <c r="E617" s="8" t="s">
        <v>106</v>
      </c>
      <c r="G617" s="71" cm="1">
        <f t="array" ref="G617">IF(ISBLANK(INDEX(I617:Q617,,MATCH(G$10,I$5:Q$5,0))),I617,INDEX(I617:Q617,,MATCH(G$10,I$5:Q$5,0)))</f>
        <v>1.1000000000000001</v>
      </c>
      <c r="H617" s="72"/>
      <c r="I617" s="73">
        <v>1.1000000000000001</v>
      </c>
      <c r="J617" s="73"/>
      <c r="K617" s="73"/>
      <c r="L617" s="73"/>
      <c r="M617" s="73"/>
      <c r="N617" s="73"/>
      <c r="O617" s="73"/>
      <c r="P617" s="73"/>
      <c r="Q617" s="74"/>
    </row>
    <row r="618" spans="2:17">
      <c r="B618" s="14"/>
      <c r="D618" t="s">
        <v>264</v>
      </c>
      <c r="E618" s="8" t="s">
        <v>106</v>
      </c>
      <c r="G618" s="71" cm="1">
        <f t="array" ref="G618">IF(ISBLANK(INDEX(I618:Q618,,MATCH(G$10,I$5:Q$5,0))),I618,INDEX(I618:Q618,,MATCH(G$10,I$5:Q$5,0)))</f>
        <v>1.05</v>
      </c>
      <c r="H618" s="72"/>
      <c r="I618" s="73">
        <v>1.05</v>
      </c>
      <c r="J618" s="73"/>
      <c r="K618" s="73"/>
      <c r="L618" s="73"/>
      <c r="M618" s="73"/>
      <c r="N618" s="73"/>
      <c r="O618" s="73"/>
      <c r="P618" s="73"/>
      <c r="Q618" s="74"/>
    </row>
    <row r="619" spans="2:17">
      <c r="B619" s="14"/>
      <c r="E619" s="8"/>
      <c r="G619" s="12"/>
      <c r="I619" s="6"/>
      <c r="J619" s="6"/>
      <c r="K619" s="6"/>
      <c r="L619" s="6"/>
      <c r="M619" s="6"/>
      <c r="N619" s="6"/>
      <c r="O619" s="6"/>
      <c r="P619" s="6"/>
      <c r="Q619" s="6"/>
    </row>
    <row r="620" spans="2:17">
      <c r="B620" s="14"/>
      <c r="C620" s="30" t="s">
        <v>245</v>
      </c>
      <c r="E620" s="8"/>
      <c r="G620" s="12"/>
      <c r="I620" s="6"/>
      <c r="J620" s="6"/>
      <c r="K620" s="6"/>
      <c r="L620" s="6"/>
      <c r="M620" s="6"/>
      <c r="N620" s="6"/>
      <c r="O620" s="6"/>
      <c r="P620" s="6"/>
      <c r="Q620" s="6"/>
    </row>
    <row r="621" spans="2:17">
      <c r="B621" s="14"/>
      <c r="D621" t="s">
        <v>246</v>
      </c>
      <c r="E621" s="8" t="s">
        <v>50</v>
      </c>
      <c r="G621" s="12" t="str" cm="1">
        <f t="array" ref="G621">IF(ISBLANK(INDEX(I621:Q621,,MATCH(G$10,I$5:Q$5,0))),I621,INDEX(I621:Q621,,MATCH(G$10,I$5:Q$5,0)))</f>
        <v>DSRF</v>
      </c>
      <c r="I621" s="29" t="s">
        <v>239</v>
      </c>
      <c r="J621" s="29"/>
      <c r="K621" s="29"/>
      <c r="L621" s="29"/>
      <c r="M621" s="29"/>
      <c r="N621" s="29"/>
      <c r="O621" s="29"/>
      <c r="P621" s="29"/>
      <c r="Q621" s="6"/>
    </row>
    <row r="622" spans="2:17">
      <c r="B622" s="14"/>
      <c r="D622" t="s">
        <v>247</v>
      </c>
      <c r="E622" s="8" t="s">
        <v>8</v>
      </c>
      <c r="G622" s="17" cm="1">
        <f t="array" ref="G622">IF(ISBLANK(INDEX(I622:Q622,,MATCH(G$10,I$5:Q$5,0))),I622,INDEX(I622:Q622,,MATCH(G$10,I$5:Q$5,0)))</f>
        <v>0</v>
      </c>
      <c r="H622" s="18"/>
      <c r="I622" s="34"/>
      <c r="J622" s="34"/>
      <c r="K622" s="34"/>
      <c r="L622" s="34"/>
      <c r="M622" s="34"/>
      <c r="N622" s="34"/>
      <c r="O622" s="34"/>
      <c r="P622" s="34"/>
      <c r="Q622" s="6"/>
    </row>
    <row r="623" spans="2:17">
      <c r="B623" s="14"/>
      <c r="E623" s="8"/>
      <c r="G623" s="12"/>
      <c r="I623" s="6"/>
      <c r="J623" s="6"/>
      <c r="K623" s="6"/>
      <c r="L623" s="6"/>
      <c r="M623" s="6"/>
      <c r="N623" s="6"/>
      <c r="O623" s="6"/>
      <c r="P623" s="6"/>
      <c r="Q623" s="6"/>
    </row>
    <row r="624" spans="2:17">
      <c r="B624" s="14"/>
      <c r="D624" t="s">
        <v>240</v>
      </c>
      <c r="E624" s="8" t="s">
        <v>15</v>
      </c>
      <c r="G624" s="37" cm="1">
        <f t="array" ref="G624">IF(ISBLANK(INDEX(I624:Q624,,MATCH(G$10,I$5:Q$5,0))),I624,INDEX(I624:Q624,,MATCH(G$10,I$5:Q$5,0)))</f>
        <v>0</v>
      </c>
      <c r="I624" s="36">
        <v>0</v>
      </c>
      <c r="J624" s="36"/>
      <c r="K624" s="36"/>
      <c r="L624" s="36"/>
      <c r="M624" s="36"/>
      <c r="N624" s="36"/>
      <c r="O624" s="36"/>
      <c r="P624" s="36"/>
      <c r="Q624" s="6"/>
    </row>
    <row r="625" spans="2:17">
      <c r="B625" s="14"/>
      <c r="E625" s="8"/>
      <c r="G625" s="12"/>
      <c r="I625" s="6"/>
      <c r="J625" s="6"/>
      <c r="K625" s="6"/>
      <c r="L625" s="6"/>
      <c r="M625" s="6"/>
      <c r="N625" s="6"/>
      <c r="O625" s="6"/>
      <c r="P625" s="6"/>
      <c r="Q625" s="6"/>
    </row>
    <row r="626" spans="2:17">
      <c r="B626" s="14"/>
      <c r="D626" t="s">
        <v>248</v>
      </c>
      <c r="E626" s="8" t="s">
        <v>15</v>
      </c>
      <c r="G626" s="37" cm="1">
        <f t="array" ref="G626">IF(ISBLANK(INDEX(I626:Q626,,MATCH(G$10,I$5:Q$5,0))),I626,INDEX(I626:Q626,,MATCH(G$10,I$5:Q$5,0)))</f>
        <v>0</v>
      </c>
      <c r="I626" s="36">
        <v>0</v>
      </c>
      <c r="J626" s="36"/>
      <c r="K626" s="36"/>
      <c r="L626" s="36"/>
      <c r="M626" s="36"/>
      <c r="N626" s="36"/>
      <c r="O626" s="36"/>
      <c r="P626" s="36"/>
      <c r="Q626" s="6"/>
    </row>
    <row r="627" spans="2:17">
      <c r="B627" s="14"/>
      <c r="D627" t="s">
        <v>249</v>
      </c>
      <c r="E627" s="8" t="s">
        <v>15</v>
      </c>
      <c r="G627" s="37" cm="1">
        <f t="array" ref="G627">IF(ISBLANK(INDEX(I627:Q627,,MATCH(G$10,I$5:Q$5,0))),I627,INDEX(I627:Q627,,MATCH(G$10,I$5:Q$5,0)))</f>
        <v>8.0999999999999996E-3</v>
      </c>
      <c r="I627" s="36">
        <v>8.0999999999999996E-3</v>
      </c>
      <c r="J627" s="36"/>
      <c r="K627" s="36"/>
      <c r="L627" s="36"/>
      <c r="M627" s="36"/>
      <c r="N627" s="36"/>
      <c r="O627" s="36"/>
      <c r="P627" s="36"/>
      <c r="Q627" s="6"/>
    </row>
    <row r="628" spans="2:17">
      <c r="B628" s="14"/>
      <c r="E628" s="8"/>
      <c r="G628" s="12"/>
      <c r="I628" s="6"/>
      <c r="J628" s="6"/>
      <c r="K628" s="6"/>
      <c r="L628" s="6"/>
      <c r="M628" s="6"/>
      <c r="N628" s="6"/>
      <c r="O628" s="6"/>
      <c r="P628" s="6"/>
      <c r="Q628" s="6"/>
    </row>
    <row r="629" spans="2:17">
      <c r="B629" s="14"/>
      <c r="C629" s="5" t="s">
        <v>124</v>
      </c>
      <c r="D629" s="4"/>
      <c r="E629" s="7"/>
      <c r="F629" s="4"/>
      <c r="G629" s="10"/>
      <c r="H629" s="4"/>
      <c r="I629" s="31"/>
      <c r="J629" s="31"/>
      <c r="K629" s="31"/>
      <c r="L629" s="31"/>
      <c r="M629" s="31"/>
      <c r="N629" s="31"/>
      <c r="O629" s="31"/>
      <c r="P629" s="31"/>
      <c r="Q629" s="31"/>
    </row>
    <row r="630" spans="2:17">
      <c r="B630" s="14"/>
      <c r="E630" s="8"/>
      <c r="G630" s="12"/>
      <c r="I630" s="6"/>
      <c r="J630" s="6"/>
      <c r="K630" s="6"/>
      <c r="L630" s="6"/>
      <c r="M630" s="6"/>
      <c r="N630" s="6"/>
      <c r="O630" s="6"/>
      <c r="P630" s="6"/>
      <c r="Q630" s="6"/>
    </row>
    <row r="631" spans="2:17">
      <c r="B631" s="14"/>
      <c r="C631" s="30" t="s">
        <v>213</v>
      </c>
      <c r="E631" s="8"/>
      <c r="G631" s="12"/>
      <c r="I631" s="6"/>
      <c r="J631" s="6"/>
      <c r="K631" s="6"/>
      <c r="L631" s="6"/>
      <c r="M631" s="6"/>
      <c r="N631" s="6"/>
      <c r="O631" s="6"/>
      <c r="P631" s="6"/>
      <c r="Q631" s="6"/>
    </row>
    <row r="632" spans="2:17">
      <c r="B632" s="14"/>
      <c r="D632" t="s">
        <v>132</v>
      </c>
      <c r="E632" s="8" t="s">
        <v>133</v>
      </c>
      <c r="G632" s="391" cm="1">
        <f t="array" ref="G632">IF(ISBLANK(INDEX(I632:Q632,,MATCH(G$10,I$5:Q$5,0))),I632,INDEX(I632:Q632,,MATCH(G$10,I$5:Q$5,0)))</f>
        <v>0</v>
      </c>
      <c r="I632" s="34">
        <v>0</v>
      </c>
      <c r="J632" s="34"/>
      <c r="K632" s="34"/>
      <c r="L632" s="34"/>
      <c r="M632" s="34"/>
      <c r="N632" s="34"/>
      <c r="O632" s="34"/>
      <c r="P632" s="34"/>
      <c r="Q632" s="6"/>
    </row>
    <row r="633" spans="2:17">
      <c r="B633" s="14"/>
      <c r="D633" t="s">
        <v>134</v>
      </c>
      <c r="E633" s="8" t="s">
        <v>133</v>
      </c>
      <c r="G633" s="391" cm="1">
        <f t="array" ref="G633">IF(ISBLANK(INDEX(I633:Q633,,MATCH(G$10,I$5:Q$5,0))),I633,INDEX(I633:Q633,,MATCH(G$10,I$5:Q$5,0)))</f>
        <v>0</v>
      </c>
      <c r="I633" s="34">
        <v>0</v>
      </c>
      <c r="J633" s="34"/>
      <c r="K633" s="34"/>
      <c r="L633" s="34"/>
      <c r="M633" s="34"/>
      <c r="N633" s="34"/>
      <c r="O633" s="34"/>
      <c r="P633" s="34"/>
      <c r="Q633" s="6"/>
    </row>
    <row r="634" spans="2:17">
      <c r="B634" s="14"/>
      <c r="E634" s="8"/>
      <c r="G634" s="12"/>
      <c r="I634" s="6"/>
      <c r="J634" s="6"/>
      <c r="K634" s="6"/>
      <c r="L634" s="6"/>
      <c r="M634" s="6"/>
      <c r="N634" s="6"/>
      <c r="O634" s="6"/>
      <c r="P634" s="6"/>
      <c r="Q634" s="6"/>
    </row>
    <row r="635" spans="2:17">
      <c r="B635" s="14"/>
      <c r="C635" s="30" t="s">
        <v>1094</v>
      </c>
      <c r="E635" s="8"/>
      <c r="G635" s="12"/>
      <c r="I635" s="6"/>
      <c r="J635" s="6"/>
      <c r="K635" s="6"/>
      <c r="L635" s="6"/>
      <c r="M635" s="6"/>
      <c r="N635" s="6"/>
      <c r="O635" s="6"/>
      <c r="P635" s="6"/>
      <c r="Q635" s="6"/>
    </row>
    <row r="636" spans="2:17">
      <c r="B636" s="14"/>
      <c r="D636" t="s">
        <v>1037</v>
      </c>
      <c r="E636" s="8"/>
      <c r="G636" s="391" cm="1">
        <f t="array" ref="G636">IF(ISBLANK(INDEX(I636:Q636,,MATCH(G$10,I$5:Q$5,0))),I636,INDEX(I636:Q636,,MATCH(G$10,I$5:Q$5,0)))</f>
        <v>7.0000000000000007E-2</v>
      </c>
      <c r="I636" s="392">
        <v>7.0000000000000007E-2</v>
      </c>
      <c r="J636" s="34"/>
      <c r="K636" s="34"/>
      <c r="L636" s="34"/>
      <c r="M636" s="34"/>
      <c r="N636" s="34"/>
      <c r="O636" s="34"/>
      <c r="P636" s="34"/>
      <c r="Q636" s="6"/>
    </row>
    <row r="637" spans="2:17">
      <c r="B637" s="14"/>
      <c r="D637" t="s">
        <v>1038</v>
      </c>
      <c r="E637" s="8"/>
      <c r="G637" s="391" cm="1">
        <f t="array" ref="G637">IF(ISBLANK(INDEX(I637:Q637,,MATCH(G$10,I$5:Q$5,0))),I637,INDEX(I637:Q637,,MATCH(G$10,I$5:Q$5,0)))</f>
        <v>4.4999999999999998E-2</v>
      </c>
      <c r="I637" s="392">
        <v>4.4999999999999998E-2</v>
      </c>
      <c r="J637" s="34"/>
      <c r="K637" s="34"/>
      <c r="L637" s="34"/>
      <c r="M637" s="34"/>
      <c r="N637" s="34"/>
      <c r="O637" s="34"/>
      <c r="P637" s="34"/>
      <c r="Q637" s="6"/>
    </row>
    <row r="638" spans="2:17">
      <c r="B638" s="14"/>
      <c r="D638" t="s">
        <v>1039</v>
      </c>
      <c r="E638" s="8"/>
      <c r="G638" s="391" cm="1">
        <f t="array" ref="G638">IF(ISBLANK(INDEX(I638:Q638,,MATCH(G$10,I$5:Q$5,0))),I638,INDEX(I638:Q638,,MATCH(G$10,I$5:Q$5,0)))</f>
        <v>4.4999999999999998E-2</v>
      </c>
      <c r="I638" s="392">
        <v>4.4999999999999998E-2</v>
      </c>
      <c r="J638" s="34"/>
      <c r="K638" s="34"/>
      <c r="L638" s="34"/>
      <c r="M638" s="34"/>
      <c r="N638" s="34"/>
      <c r="O638" s="34"/>
      <c r="P638" s="34"/>
      <c r="Q638" s="6"/>
    </row>
    <row r="639" spans="2:17">
      <c r="B639" s="14"/>
      <c r="E639" s="8"/>
      <c r="G639" s="12"/>
      <c r="I639" s="6"/>
      <c r="J639" s="6"/>
      <c r="K639" s="6"/>
      <c r="L639" s="6"/>
      <c r="M639" s="6"/>
      <c r="N639" s="6"/>
      <c r="O639" s="6"/>
      <c r="P639" s="6"/>
      <c r="Q639" s="6"/>
    </row>
    <row r="640" spans="2:17">
      <c r="B640" s="14"/>
      <c r="C640" s="30" t="s">
        <v>1095</v>
      </c>
      <c r="E640" s="8"/>
      <c r="G640" s="12"/>
      <c r="I640" s="6"/>
      <c r="J640" s="6"/>
      <c r="K640" s="6"/>
      <c r="L640" s="6"/>
      <c r="M640" s="6"/>
      <c r="N640" s="6"/>
      <c r="O640" s="6"/>
      <c r="P640" s="6"/>
      <c r="Q640" s="6"/>
    </row>
    <row r="641" spans="2:17">
      <c r="B641" s="14"/>
      <c r="D641" t="s">
        <v>1037</v>
      </c>
      <c r="E641" s="8"/>
      <c r="G641" s="391" cm="1">
        <f t="array" ref="G641">IF(ISBLANK(INDEX(I641:Q641,,MATCH(G$10,I$5:Q$5,0))),I641,INDEX(I641:Q641,,MATCH(G$10,I$5:Q$5,0)))</f>
        <v>2.8571428571428571E-2</v>
      </c>
      <c r="I641" s="392">
        <v>2.8571428571428571E-2</v>
      </c>
      <c r="J641" s="34"/>
      <c r="K641" s="34"/>
      <c r="L641" s="34"/>
      <c r="M641" s="34"/>
      <c r="N641" s="34"/>
      <c r="O641" s="34"/>
      <c r="P641" s="34"/>
      <c r="Q641" s="6"/>
    </row>
    <row r="642" spans="2:17">
      <c r="B642" s="14"/>
      <c r="D642" t="s">
        <v>1038</v>
      </c>
      <c r="E642" s="8"/>
      <c r="G642" s="391" cm="1">
        <f t="array" ref="G642">IF(ISBLANK(INDEX(I642:Q642,,MATCH(G$10,I$5:Q$5,0))),I642,INDEX(I642:Q642,,MATCH(G$10,I$5:Q$5,0)))</f>
        <v>2.8571428571428571E-2</v>
      </c>
      <c r="I642" s="392">
        <v>2.8571428571428571E-2</v>
      </c>
      <c r="J642" s="34"/>
      <c r="K642" s="34"/>
      <c r="L642" s="34"/>
      <c r="M642" s="34"/>
      <c r="N642" s="34"/>
      <c r="O642" s="34"/>
      <c r="P642" s="34"/>
      <c r="Q642" s="6"/>
    </row>
    <row r="643" spans="2:17">
      <c r="B643" s="14"/>
      <c r="D643" t="s">
        <v>1039</v>
      </c>
      <c r="E643" s="8"/>
      <c r="G643" s="391" cm="1">
        <f t="array" ref="G643">IF(ISBLANK(INDEX(I643:Q643,,MATCH(G$10,I$5:Q$5,0))),I643,INDEX(I643:Q643,,MATCH(G$10,I$5:Q$5,0)))</f>
        <v>2.8571428571428571E-2</v>
      </c>
      <c r="I643" s="392">
        <v>2.8571428571428571E-2</v>
      </c>
      <c r="J643" s="34"/>
      <c r="K643" s="34"/>
      <c r="L643" s="34"/>
      <c r="M643" s="34"/>
      <c r="N643" s="34"/>
      <c r="O643" s="34"/>
      <c r="P643" s="34"/>
      <c r="Q643" s="6"/>
    </row>
    <row r="644" spans="2:17">
      <c r="B644" s="14"/>
      <c r="E644" s="8"/>
      <c r="G644" s="12"/>
      <c r="I644" s="6"/>
      <c r="J644" s="6"/>
      <c r="K644" s="6"/>
      <c r="L644" s="6"/>
      <c r="M644" s="6"/>
      <c r="N644" s="6"/>
      <c r="O644" s="6"/>
      <c r="P644" s="6"/>
      <c r="Q644" s="6"/>
    </row>
    <row r="645" spans="2:17">
      <c r="B645" s="14"/>
      <c r="C645" s="30" t="s">
        <v>1080</v>
      </c>
      <c r="E645" s="8"/>
      <c r="G645" s="12"/>
      <c r="I645" s="6"/>
      <c r="J645" s="6"/>
      <c r="K645" s="6"/>
      <c r="L645" s="6"/>
      <c r="M645" s="6"/>
      <c r="N645" s="6"/>
      <c r="O645" s="6"/>
      <c r="P645" s="6"/>
      <c r="Q645" s="6"/>
    </row>
    <row r="646" spans="2:17">
      <c r="B646" s="14"/>
      <c r="D646" t="s">
        <v>1036</v>
      </c>
      <c r="E646" s="8"/>
      <c r="G646" s="391" cm="1">
        <f t="array" ref="G646">IF(ISBLANK(INDEX(I646:Q646,,MATCH(G$10,I$5:Q$5,0))),I646,INDEX(I646:Q646,,MATCH(G$10,I$5:Q$5,0)))</f>
        <v>1</v>
      </c>
      <c r="I646" s="29">
        <v>1</v>
      </c>
      <c r="J646" s="34"/>
      <c r="K646" s="34"/>
      <c r="L646" s="34"/>
      <c r="M646" s="34"/>
      <c r="N646" s="34"/>
      <c r="O646" s="34"/>
      <c r="P646" s="34"/>
      <c r="Q646" s="6"/>
    </row>
    <row r="647" spans="2:17">
      <c r="B647" s="14"/>
      <c r="D647" t="s">
        <v>1046</v>
      </c>
      <c r="E647" s="8"/>
      <c r="G647" s="391" cm="1">
        <f t="array" ref="G647">IF(ISBLANK(INDEX(I647:Q647,,MATCH(G$10,I$5:Q$5,0))),I647,INDEX(I647:Q647,,MATCH(G$10,I$5:Q$5,0)))</f>
        <v>3000000</v>
      </c>
      <c r="I647" s="34">
        <v>3000000</v>
      </c>
      <c r="J647" s="34"/>
      <c r="K647" s="34"/>
      <c r="L647" s="34"/>
      <c r="M647" s="34"/>
      <c r="N647" s="34"/>
      <c r="O647" s="34"/>
      <c r="P647" s="34"/>
      <c r="Q647" s="6"/>
    </row>
    <row r="648" spans="2:17">
      <c r="B648" s="14"/>
      <c r="D648" t="s">
        <v>1047</v>
      </c>
      <c r="E648" s="8"/>
      <c r="G648" s="391" cm="1">
        <f t="array" ref="G648">IF(ISBLANK(INDEX(I648:Q648,,MATCH(G$10,I$5:Q$5,0))),I648,INDEX(I648:Q648,,MATCH(G$10,I$5:Q$5,0)))</f>
        <v>0.3</v>
      </c>
      <c r="I648" s="392">
        <v>0.3</v>
      </c>
      <c r="J648" s="34"/>
      <c r="K648" s="34"/>
      <c r="L648" s="34"/>
      <c r="M648" s="34"/>
      <c r="N648" s="34"/>
      <c r="O648" s="34"/>
      <c r="P648" s="34"/>
      <c r="Q648" s="6"/>
    </row>
    <row r="649" spans="2:17">
      <c r="B649" s="14"/>
      <c r="D649" t="s">
        <v>1048</v>
      </c>
      <c r="E649" s="8"/>
      <c r="G649" s="391" cm="1">
        <f t="array" ref="G649">IF(ISBLANK(INDEX(I649:Q649,,MATCH(G$10,I$5:Q$5,0))),I649,INDEX(I649:Q649,,MATCH(G$10,I$5:Q$5,0)))</f>
        <v>0.19</v>
      </c>
      <c r="I649" s="392">
        <v>0.19</v>
      </c>
      <c r="J649" s="34"/>
      <c r="K649" s="34"/>
      <c r="L649" s="34"/>
      <c r="M649" s="34"/>
      <c r="N649" s="34"/>
      <c r="O649" s="34"/>
      <c r="P649" s="34"/>
      <c r="Q649" s="6"/>
    </row>
    <row r="650" spans="2:17">
      <c r="B650" s="14"/>
      <c r="D650" t="s">
        <v>1049</v>
      </c>
      <c r="E650" s="8"/>
      <c r="G650" s="391" cm="1">
        <f t="array" ref="G650">IF(ISBLANK(INDEX(I650:Q650,,MATCH(G$10,I$5:Q$5,0))),I650,INDEX(I650:Q650,,MATCH(G$10,I$5:Q$5,0)))</f>
        <v>3</v>
      </c>
      <c r="I650" s="29">
        <v>3</v>
      </c>
      <c r="J650" s="34"/>
      <c r="K650" s="34"/>
      <c r="L650" s="34"/>
      <c r="M650" s="34"/>
      <c r="N650" s="34"/>
      <c r="O650" s="34"/>
      <c r="P650" s="34"/>
      <c r="Q650" s="6"/>
    </row>
    <row r="651" spans="2:17">
      <c r="B651" s="14"/>
      <c r="D651" t="s">
        <v>1051</v>
      </c>
      <c r="E651" s="8"/>
      <c r="G651" s="391" cm="1">
        <f t="array" ref="G651">IF(ISBLANK(INDEX(I651:Q651,,MATCH(G$10,I$5:Q$5,0))),I651,INDEX(I651:Q651,,MATCH(G$10,I$5:Q$5,0)))</f>
        <v>1</v>
      </c>
      <c r="I651" s="29">
        <v>1</v>
      </c>
      <c r="J651" s="34"/>
      <c r="K651" s="34"/>
      <c r="L651" s="34"/>
      <c r="M651" s="34"/>
      <c r="N651" s="34"/>
      <c r="O651" s="34"/>
      <c r="P651" s="34"/>
      <c r="Q651" s="6"/>
    </row>
    <row r="652" spans="2:17">
      <c r="B652" s="14"/>
      <c r="D652" t="s">
        <v>1053</v>
      </c>
      <c r="E652" s="8"/>
      <c r="G652" s="391" cm="1">
        <f t="array" ref="G652">IF(ISBLANK(INDEX(I652:Q652,,MATCH(G$10,I$5:Q$5,0))),I652,INDEX(I652:Q652,,MATCH(G$10,I$5:Q$5,0)))</f>
        <v>5</v>
      </c>
      <c r="I652" s="29">
        <v>5</v>
      </c>
      <c r="J652" s="34"/>
      <c r="K652" s="34"/>
      <c r="L652" s="34"/>
      <c r="M652" s="34"/>
      <c r="N652" s="34"/>
      <c r="O652" s="34"/>
      <c r="P652" s="34"/>
      <c r="Q652" s="6"/>
    </row>
    <row r="653" spans="2:17">
      <c r="B653" s="14"/>
      <c r="D653" t="s">
        <v>1054</v>
      </c>
      <c r="E653" s="8"/>
      <c r="G653" s="391" cm="1">
        <f t="array" ref="G653">IF(ISBLANK(INDEX(I653:Q653,,MATCH(G$10,I$5:Q$5,0))),I653,INDEX(I653:Q653,,MATCH(G$10,I$5:Q$5,0)))</f>
        <v>0.5</v>
      </c>
      <c r="I653" s="393">
        <v>0.5</v>
      </c>
      <c r="J653" s="34"/>
      <c r="K653" s="34"/>
      <c r="L653" s="34"/>
      <c r="M653" s="34"/>
      <c r="N653" s="34"/>
      <c r="O653" s="34"/>
      <c r="P653" s="34"/>
      <c r="Q653" s="6"/>
    </row>
    <row r="654" spans="2:17">
      <c r="B654" s="14"/>
      <c r="D654" t="s">
        <v>1066</v>
      </c>
      <c r="E654" s="8"/>
      <c r="G654" s="391" cm="1">
        <f t="array" ref="G654">IF(ISBLANK(INDEX(I654:Q654,,MATCH(G$10,I$5:Q$5,0))),I654,INDEX(I654:Q654,,MATCH(G$10,I$5:Q$5,0)))</f>
        <v>5000</v>
      </c>
      <c r="I654" s="34">
        <v>5000</v>
      </c>
      <c r="J654" s="34"/>
      <c r="K654" s="34"/>
      <c r="L654" s="34"/>
      <c r="M654" s="34"/>
      <c r="N654" s="34"/>
      <c r="O654" s="34"/>
      <c r="P654" s="34"/>
      <c r="Q654" s="6"/>
    </row>
    <row r="655" spans="2:17">
      <c r="B655" s="14"/>
      <c r="E655" s="8"/>
      <c r="G655" s="12"/>
      <c r="I655" s="6"/>
      <c r="J655" s="6"/>
      <c r="K655" s="6"/>
      <c r="L655" s="6"/>
      <c r="M655" s="6"/>
      <c r="N655" s="6"/>
      <c r="O655" s="6"/>
      <c r="P655" s="6"/>
      <c r="Q655" s="6"/>
    </row>
    <row r="656" spans="2:17">
      <c r="B656" s="14"/>
      <c r="C656" s="30" t="s">
        <v>1081</v>
      </c>
      <c r="E656" s="8"/>
      <c r="G656" s="12"/>
      <c r="I656" s="6"/>
      <c r="J656" s="6"/>
      <c r="K656" s="6"/>
      <c r="L656" s="6"/>
      <c r="M656" s="6"/>
      <c r="N656" s="6"/>
      <c r="O656" s="6"/>
      <c r="P656" s="6"/>
      <c r="Q656" s="6"/>
    </row>
    <row r="657" spans="2:17">
      <c r="B657" s="14"/>
      <c r="D657" t="s">
        <v>1056</v>
      </c>
      <c r="E657" s="8"/>
      <c r="G657" s="391" cm="1">
        <f t="array" ref="G657">IF(ISBLANK(INDEX(I657:Q657,,MATCH(G$10,I$5:Q$5,0))),I657,INDEX(I657:Q657,,MATCH(G$10,I$5:Q$5,0)))</f>
        <v>0</v>
      </c>
      <c r="I657" s="392">
        <v>0</v>
      </c>
      <c r="J657" s="34"/>
      <c r="K657" s="34"/>
      <c r="L657" s="34"/>
      <c r="M657" s="34"/>
      <c r="N657" s="34"/>
      <c r="O657" s="34"/>
      <c r="P657" s="34"/>
      <c r="Q657" s="6"/>
    </row>
    <row r="658" spans="2:17">
      <c r="B658" s="14"/>
      <c r="D658" t="s">
        <v>1057</v>
      </c>
      <c r="E658" s="8"/>
      <c r="G658" s="391" cm="1">
        <f t="array" ref="G658">IF(ISBLANK(INDEX(I658:Q658,,MATCH(G$10,I$5:Q$5,0))),I658,INDEX(I658:Q658,,MATCH(G$10,I$5:Q$5,0)))</f>
        <v>0</v>
      </c>
      <c r="I658" s="392">
        <v>0</v>
      </c>
      <c r="J658" s="34"/>
      <c r="K658" s="34"/>
      <c r="L658" s="34"/>
      <c r="M658" s="34"/>
      <c r="N658" s="34"/>
      <c r="O658" s="34"/>
      <c r="P658" s="34"/>
      <c r="Q658" s="6"/>
    </row>
    <row r="659" spans="2:17">
      <c r="B659" s="14"/>
      <c r="E659" s="8"/>
      <c r="G659" s="12"/>
      <c r="I659" s="6"/>
      <c r="J659" s="6"/>
      <c r="K659" s="6"/>
      <c r="L659" s="6"/>
      <c r="M659" s="6"/>
      <c r="N659" s="6"/>
      <c r="O659" s="6"/>
      <c r="P659" s="6"/>
      <c r="Q659" s="6"/>
    </row>
    <row r="660" spans="2:17">
      <c r="B660" s="14"/>
      <c r="C660" s="30" t="s">
        <v>1082</v>
      </c>
      <c r="E660" s="8"/>
      <c r="G660" s="12"/>
      <c r="I660" s="6"/>
      <c r="J660" s="6"/>
      <c r="K660" s="6"/>
      <c r="L660" s="6"/>
      <c r="M660" s="6"/>
      <c r="N660" s="6"/>
      <c r="O660" s="6"/>
      <c r="P660" s="6"/>
      <c r="Q660" s="6"/>
    </row>
    <row r="661" spans="2:17">
      <c r="B661" s="14"/>
      <c r="D661" t="s">
        <v>1059</v>
      </c>
      <c r="E661" s="8"/>
      <c r="G661" s="391" cm="1">
        <f t="array" ref="G661">IF(ISBLANK(INDEX(I661:Q661,,MATCH(G$10,I$5:Q$5,0))),I661,INDEX(I661:Q661,,MATCH(G$10,I$5:Q$5,0)))</f>
        <v>0.19</v>
      </c>
      <c r="I661" s="392">
        <v>0.19</v>
      </c>
      <c r="J661" s="34"/>
      <c r="K661" s="34"/>
      <c r="L661" s="34"/>
      <c r="M661" s="34"/>
      <c r="N661" s="34"/>
      <c r="O661" s="34"/>
      <c r="P661" s="34"/>
      <c r="Q661" s="6"/>
    </row>
    <row r="662" spans="2:17">
      <c r="B662" s="14"/>
      <c r="D662" t="s">
        <v>1060</v>
      </c>
      <c r="E662" s="8"/>
      <c r="G662" s="391" cm="1">
        <f t="array" ref="G662">IF(ISBLANK(INDEX(I662:Q662,,MATCH(G$10,I$5:Q$5,0))),I662,INDEX(I662:Q662,,MATCH(G$10,I$5:Q$5,0)))</f>
        <v>1</v>
      </c>
      <c r="I662" s="392">
        <v>1</v>
      </c>
      <c r="J662" s="34"/>
      <c r="K662" s="34"/>
      <c r="L662" s="34"/>
      <c r="M662" s="34"/>
      <c r="N662" s="34"/>
      <c r="O662" s="34"/>
      <c r="P662" s="34"/>
      <c r="Q662" s="6"/>
    </row>
    <row r="663" spans="2:17">
      <c r="B663" s="14"/>
      <c r="E663" s="8"/>
      <c r="G663" s="6"/>
      <c r="I663" s="6"/>
      <c r="J663" s="6"/>
      <c r="K663" s="6"/>
      <c r="L663" s="6"/>
      <c r="M663" s="6"/>
      <c r="N663" s="6"/>
      <c r="O663" s="6"/>
      <c r="P663" s="6"/>
      <c r="Q663" s="6"/>
    </row>
    <row r="664" spans="2:17">
      <c r="B664" s="14"/>
      <c r="E664" s="8"/>
      <c r="G664" s="6"/>
      <c r="I664" s="6"/>
      <c r="J664" s="6"/>
      <c r="K664" s="6"/>
      <c r="L664" s="6"/>
      <c r="M664" s="6"/>
      <c r="N664" s="6"/>
      <c r="O664" s="6"/>
      <c r="P664" s="6"/>
      <c r="Q664" s="6"/>
    </row>
    <row r="665" spans="2:17">
      <c r="B665" s="14"/>
      <c r="E665" s="8"/>
      <c r="G665" s="6"/>
      <c r="I665" s="6"/>
      <c r="J665" s="6"/>
      <c r="K665" s="6"/>
      <c r="L665" s="6"/>
      <c r="M665" s="6"/>
      <c r="N665" s="6"/>
      <c r="O665" s="6"/>
      <c r="P665" s="6"/>
      <c r="Q665" s="6"/>
    </row>
    <row r="666" spans="2:17">
      <c r="B666" s="14"/>
      <c r="E666" s="8"/>
      <c r="G666" s="6"/>
      <c r="I666" s="6"/>
      <c r="J666" s="6"/>
      <c r="K666" s="6"/>
      <c r="L666" s="6"/>
      <c r="M666" s="6"/>
      <c r="N666" s="6"/>
      <c r="O666" s="6"/>
      <c r="P666" s="6"/>
      <c r="Q666" s="6"/>
    </row>
    <row r="667" spans="2:17">
      <c r="B667" s="14"/>
      <c r="E667" s="8"/>
      <c r="G667" s="6"/>
      <c r="I667" s="6"/>
      <c r="J667" s="6"/>
      <c r="K667" s="6"/>
      <c r="L667" s="6"/>
      <c r="M667" s="6"/>
      <c r="N667" s="6"/>
      <c r="O667" s="6"/>
      <c r="P667" s="6"/>
      <c r="Q667" s="6"/>
    </row>
    <row r="668" spans="2:17">
      <c r="B668" s="14"/>
      <c r="E668" s="8"/>
      <c r="G668" s="6"/>
      <c r="I668" s="6"/>
      <c r="J668" s="6"/>
      <c r="K668" s="6"/>
      <c r="L668" s="6"/>
      <c r="M668" s="6"/>
      <c r="N668" s="6"/>
      <c r="O668" s="6"/>
      <c r="P668" s="6"/>
      <c r="Q668" s="6"/>
    </row>
    <row r="669" spans="2:17">
      <c r="B669" s="14"/>
      <c r="E669" s="8"/>
      <c r="G669" s="6"/>
      <c r="I669" s="6"/>
      <c r="J669" s="6"/>
      <c r="K669" s="6"/>
      <c r="L669" s="6"/>
      <c r="M669" s="6"/>
      <c r="N669" s="6"/>
      <c r="O669" s="6"/>
      <c r="P669" s="6"/>
      <c r="Q669" s="6"/>
    </row>
    <row r="670" spans="2:17">
      <c r="B670" s="14"/>
      <c r="E670" s="8"/>
      <c r="G670" s="6"/>
      <c r="I670" s="6"/>
      <c r="J670" s="6"/>
      <c r="K670" s="6"/>
      <c r="L670" s="6"/>
      <c r="M670" s="6"/>
      <c r="N670" s="6"/>
      <c r="O670" s="6"/>
      <c r="P670" s="6"/>
      <c r="Q670" s="6"/>
    </row>
    <row r="671" spans="2:17">
      <c r="B671" s="14"/>
      <c r="E671" s="8"/>
      <c r="G671" s="6"/>
      <c r="I671" s="6"/>
      <c r="J671" s="6"/>
      <c r="K671" s="6"/>
      <c r="L671" s="6"/>
      <c r="M671" s="6"/>
      <c r="N671" s="6"/>
      <c r="O671" s="6"/>
      <c r="P671" s="6"/>
      <c r="Q671" s="6"/>
    </row>
    <row r="672" spans="2:17">
      <c r="B672" s="14"/>
      <c r="E672" s="8"/>
      <c r="G672" s="6"/>
      <c r="I672" s="6"/>
      <c r="J672" s="6"/>
      <c r="K672" s="6"/>
      <c r="L672" s="6"/>
      <c r="M672" s="6"/>
      <c r="N672" s="6"/>
      <c r="O672" s="6"/>
      <c r="P672" s="6"/>
      <c r="Q672" s="6"/>
    </row>
    <row r="673" spans="2:17">
      <c r="B673" s="14"/>
      <c r="E673" s="8"/>
      <c r="G673" s="6"/>
      <c r="I673" s="6"/>
      <c r="J673" s="6"/>
      <c r="K673" s="6"/>
      <c r="L673" s="6"/>
      <c r="M673" s="6"/>
      <c r="N673" s="6"/>
      <c r="O673" s="6"/>
      <c r="P673" s="6"/>
      <c r="Q673" s="6"/>
    </row>
    <row r="674" spans="2:17">
      <c r="B674" s="14"/>
      <c r="E674" s="8"/>
      <c r="G674" s="6"/>
      <c r="I674" s="6"/>
      <c r="J674" s="6"/>
      <c r="K674" s="6"/>
      <c r="L674" s="6"/>
      <c r="M674" s="6"/>
      <c r="N674" s="6"/>
      <c r="O674" s="6"/>
      <c r="P674" s="6"/>
      <c r="Q674" s="6"/>
    </row>
    <row r="675" spans="2:17">
      <c r="B675" s="14"/>
      <c r="E675" s="8"/>
      <c r="G675" s="6"/>
      <c r="I675" s="6"/>
      <c r="J675" s="6"/>
      <c r="K675" s="6"/>
      <c r="L675" s="6"/>
      <c r="M675" s="6"/>
      <c r="N675" s="6"/>
      <c r="O675" s="6"/>
      <c r="P675" s="6"/>
      <c r="Q675" s="6"/>
    </row>
    <row r="676" spans="2:17">
      <c r="B676" s="14"/>
      <c r="E676" s="8"/>
      <c r="G676" s="6"/>
      <c r="I676" s="6"/>
      <c r="J676" s="6"/>
      <c r="K676" s="6"/>
      <c r="L676" s="6"/>
      <c r="M676" s="6"/>
      <c r="N676" s="6"/>
      <c r="O676" s="6"/>
      <c r="P676" s="6"/>
      <c r="Q676" s="6"/>
    </row>
    <row r="677" spans="2:17">
      <c r="B677" s="14"/>
      <c r="E677" s="8"/>
      <c r="G677" s="6"/>
      <c r="I677" s="6"/>
      <c r="J677" s="6"/>
      <c r="K677" s="6"/>
      <c r="L677" s="6"/>
      <c r="M677" s="6"/>
      <c r="N677" s="6"/>
      <c r="O677" s="6"/>
      <c r="P677" s="6"/>
      <c r="Q677" s="6"/>
    </row>
    <row r="678" spans="2:17">
      <c r="B678" s="14"/>
      <c r="E678" s="8"/>
      <c r="G678" s="6"/>
      <c r="I678" s="6"/>
      <c r="J678" s="6"/>
      <c r="K678" s="6"/>
      <c r="L678" s="6"/>
      <c r="M678" s="6"/>
      <c r="N678" s="6"/>
      <c r="O678" s="6"/>
      <c r="P678" s="6"/>
      <c r="Q678" s="6"/>
    </row>
    <row r="679" spans="2:17">
      <c r="B679" s="14"/>
      <c r="E679" s="8"/>
      <c r="G679" s="6"/>
      <c r="I679" s="6"/>
      <c r="J679" s="6"/>
      <c r="K679" s="6"/>
      <c r="L679" s="6"/>
      <c r="M679" s="6"/>
      <c r="N679" s="6"/>
      <c r="O679" s="6"/>
      <c r="P679" s="6"/>
      <c r="Q679" s="6"/>
    </row>
    <row r="680" spans="2:17">
      <c r="B680" s="14"/>
      <c r="E680" s="8"/>
      <c r="G680" s="6"/>
      <c r="I680" s="6"/>
      <c r="J680" s="6"/>
      <c r="K680" s="6"/>
      <c r="L680" s="6"/>
      <c r="M680" s="6"/>
      <c r="N680" s="6"/>
      <c r="O680" s="6"/>
      <c r="P680" s="6"/>
      <c r="Q680" s="6"/>
    </row>
    <row r="681" spans="2:17">
      <c r="B681" s="14"/>
      <c r="E681" s="8"/>
      <c r="G681" s="6"/>
      <c r="I681" s="6"/>
      <c r="J681" s="6"/>
      <c r="K681" s="6"/>
      <c r="L681" s="6"/>
      <c r="M681" s="6"/>
      <c r="N681" s="6"/>
      <c r="O681" s="6"/>
      <c r="P681" s="6"/>
      <c r="Q681" s="6"/>
    </row>
    <row r="682" spans="2:17">
      <c r="B682" s="14"/>
      <c r="E682" s="8"/>
      <c r="G682" s="6"/>
      <c r="I682" s="6"/>
      <c r="J682" s="6"/>
      <c r="K682" s="6"/>
      <c r="L682" s="6"/>
      <c r="M682" s="6"/>
      <c r="N682" s="6"/>
      <c r="O682" s="6"/>
      <c r="P682" s="6"/>
      <c r="Q682" s="6"/>
    </row>
    <row r="683" spans="2:17">
      <c r="B683" s="14"/>
      <c r="E683" s="8"/>
      <c r="G683" s="6"/>
      <c r="I683" s="6"/>
      <c r="J683" s="6"/>
      <c r="K683" s="6"/>
      <c r="L683" s="6"/>
      <c r="M683" s="6"/>
      <c r="N683" s="6"/>
      <c r="O683" s="6"/>
      <c r="P683" s="6"/>
      <c r="Q683" s="6"/>
    </row>
    <row r="684" spans="2:17">
      <c r="B684" s="14"/>
      <c r="E684" s="8"/>
      <c r="G684" s="6"/>
      <c r="I684" s="6"/>
      <c r="J684" s="6"/>
      <c r="K684" s="6"/>
      <c r="L684" s="6"/>
      <c r="M684" s="6"/>
      <c r="N684" s="6"/>
      <c r="O684" s="6"/>
      <c r="P684" s="6"/>
      <c r="Q684" s="6"/>
    </row>
    <row r="685" spans="2:17">
      <c r="B685" s="14"/>
      <c r="E685" s="8"/>
      <c r="G685" s="6"/>
      <c r="I685" s="6"/>
      <c r="J685" s="6"/>
      <c r="K685" s="6"/>
      <c r="L685" s="6"/>
      <c r="M685" s="6"/>
      <c r="N685" s="6"/>
      <c r="O685" s="6"/>
      <c r="P685" s="6"/>
      <c r="Q685" s="6"/>
    </row>
    <row r="686" spans="2:17">
      <c r="B686" s="14"/>
      <c r="E686" s="8"/>
      <c r="G686" s="6"/>
      <c r="I686" s="6"/>
      <c r="J686" s="6"/>
      <c r="K686" s="6"/>
      <c r="L686" s="6"/>
      <c r="M686" s="6"/>
      <c r="N686" s="6"/>
      <c r="O686" s="6"/>
      <c r="P686" s="6"/>
      <c r="Q686" s="6"/>
    </row>
    <row r="687" spans="2:17">
      <c r="B687" s="14"/>
      <c r="E687" s="8"/>
      <c r="G687" s="6"/>
      <c r="I687" s="6"/>
      <c r="J687" s="6"/>
      <c r="K687" s="6"/>
      <c r="L687" s="6"/>
      <c r="M687" s="6"/>
      <c r="N687" s="6"/>
      <c r="O687" s="6"/>
      <c r="P687" s="6"/>
      <c r="Q687" s="6"/>
    </row>
    <row r="688" spans="2:17">
      <c r="B688" s="14"/>
      <c r="E688" s="8"/>
      <c r="G688" s="6"/>
      <c r="I688" s="6"/>
      <c r="J688" s="6"/>
      <c r="K688" s="6"/>
      <c r="L688" s="6"/>
      <c r="M688" s="6"/>
      <c r="N688" s="6"/>
      <c r="O688" s="6"/>
      <c r="P688" s="6"/>
      <c r="Q688" s="6"/>
    </row>
    <row r="689" spans="2:17">
      <c r="B689" s="14"/>
      <c r="E689" s="8"/>
      <c r="G689" s="6"/>
      <c r="I689" s="6"/>
      <c r="J689" s="6"/>
      <c r="K689" s="6"/>
      <c r="L689" s="6"/>
      <c r="M689" s="6"/>
      <c r="N689" s="6"/>
      <c r="O689" s="6"/>
      <c r="P689" s="6"/>
      <c r="Q689" s="6"/>
    </row>
    <row r="690" spans="2:17">
      <c r="B690" s="14"/>
      <c r="E690" s="8"/>
      <c r="G690" s="6"/>
      <c r="I690" s="6"/>
      <c r="J690" s="6"/>
      <c r="K690" s="6"/>
      <c r="L690" s="6"/>
      <c r="M690" s="6"/>
      <c r="N690" s="6"/>
      <c r="O690" s="6"/>
      <c r="P690" s="6"/>
      <c r="Q690" s="6"/>
    </row>
    <row r="691" spans="2:17">
      <c r="B691" s="14"/>
      <c r="E691" s="8"/>
      <c r="G691" s="6"/>
      <c r="I691" s="6"/>
      <c r="J691" s="6"/>
      <c r="K691" s="6"/>
      <c r="L691" s="6"/>
      <c r="M691" s="6"/>
      <c r="N691" s="6"/>
      <c r="O691" s="6"/>
      <c r="P691" s="6"/>
      <c r="Q691" s="6"/>
    </row>
    <row r="692" spans="2:17">
      <c r="B692" s="14"/>
      <c r="E692" s="8"/>
      <c r="G692" s="6"/>
      <c r="I692" s="6"/>
      <c r="J692" s="6"/>
      <c r="K692" s="6"/>
      <c r="L692" s="6"/>
      <c r="M692" s="6"/>
      <c r="N692" s="6"/>
      <c r="O692" s="6"/>
      <c r="P692" s="6"/>
      <c r="Q692" s="6"/>
    </row>
    <row r="693" spans="2:17">
      <c r="B693" s="14"/>
      <c r="E693" s="8"/>
      <c r="G693" s="6"/>
      <c r="I693" s="6"/>
      <c r="J693" s="6"/>
      <c r="K693" s="6"/>
      <c r="L693" s="6"/>
      <c r="M693" s="6"/>
      <c r="N693" s="6"/>
      <c r="O693" s="6"/>
      <c r="P693" s="6"/>
      <c r="Q693" s="6"/>
    </row>
    <row r="694" spans="2:17">
      <c r="B694" s="14"/>
      <c r="E694" s="8"/>
      <c r="G694" s="6"/>
      <c r="I694" s="6"/>
      <c r="J694" s="6"/>
      <c r="K694" s="6"/>
      <c r="L694" s="6"/>
      <c r="M694" s="6"/>
      <c r="N694" s="6"/>
      <c r="O694" s="6"/>
      <c r="P694" s="6"/>
      <c r="Q694" s="6"/>
    </row>
    <row r="695" spans="2:17">
      <c r="B695" s="14"/>
      <c r="E695" s="8"/>
      <c r="G695" s="6"/>
      <c r="I695" s="6"/>
      <c r="J695" s="6"/>
      <c r="K695" s="6"/>
      <c r="L695" s="6"/>
      <c r="M695" s="6"/>
      <c r="N695" s="6"/>
      <c r="O695" s="6"/>
      <c r="P695" s="6"/>
      <c r="Q695" s="6"/>
    </row>
    <row r="696" spans="2:17">
      <c r="B696" s="14"/>
      <c r="E696" s="8"/>
      <c r="G696" s="6"/>
      <c r="I696" s="6"/>
      <c r="J696" s="6"/>
      <c r="K696" s="6"/>
      <c r="L696" s="6"/>
      <c r="M696" s="6"/>
      <c r="N696" s="6"/>
      <c r="O696" s="6"/>
      <c r="P696" s="6"/>
      <c r="Q696" s="6"/>
    </row>
    <row r="697" spans="2:17">
      <c r="B697" s="14"/>
      <c r="E697" s="8"/>
      <c r="G697" s="6"/>
      <c r="I697" s="6"/>
      <c r="J697" s="6"/>
      <c r="K697" s="6"/>
      <c r="L697" s="6"/>
      <c r="M697" s="6"/>
      <c r="N697" s="6"/>
      <c r="O697" s="6"/>
      <c r="P697" s="6"/>
      <c r="Q697" s="6"/>
    </row>
    <row r="698" spans="2:17">
      <c r="B698" s="14"/>
      <c r="E698" s="8"/>
      <c r="G698" s="6"/>
      <c r="I698" s="6"/>
      <c r="J698" s="6"/>
      <c r="K698" s="6"/>
      <c r="L698" s="6"/>
      <c r="M698" s="6"/>
      <c r="N698" s="6"/>
      <c r="O698" s="6"/>
      <c r="P698" s="6"/>
      <c r="Q698" s="6"/>
    </row>
    <row r="699" spans="2:17">
      <c r="B699" s="14"/>
      <c r="E699" s="8"/>
      <c r="G699" s="6"/>
      <c r="I699" s="6"/>
      <c r="J699" s="6"/>
      <c r="K699" s="6"/>
      <c r="L699" s="6"/>
      <c r="M699" s="6"/>
      <c r="N699" s="6"/>
      <c r="O699" s="6"/>
      <c r="P699" s="6"/>
      <c r="Q699" s="6"/>
    </row>
    <row r="700" spans="2:17">
      <c r="B700" s="14"/>
      <c r="E700" s="8"/>
      <c r="G700" s="6"/>
      <c r="I700" s="6"/>
      <c r="J700" s="6"/>
      <c r="K700" s="6"/>
      <c r="L700" s="6"/>
      <c r="M700" s="6"/>
      <c r="N700" s="6"/>
      <c r="O700" s="6"/>
      <c r="P700" s="6"/>
      <c r="Q700" s="6"/>
    </row>
    <row r="701" spans="2:17">
      <c r="B701" s="14"/>
      <c r="E701" s="8"/>
      <c r="G701" s="6"/>
      <c r="I701" s="6"/>
      <c r="J701" s="6"/>
      <c r="K701" s="6"/>
      <c r="L701" s="6"/>
      <c r="M701" s="6"/>
      <c r="N701" s="6"/>
      <c r="O701" s="6"/>
      <c r="P701" s="6"/>
      <c r="Q701" s="6"/>
    </row>
    <row r="702" spans="2:17">
      <c r="B702" s="14"/>
      <c r="E702" s="8"/>
      <c r="G702" s="6"/>
      <c r="I702" s="6"/>
      <c r="J702" s="6"/>
      <c r="K702" s="6"/>
      <c r="L702" s="6"/>
      <c r="M702" s="6"/>
      <c r="N702" s="6"/>
      <c r="O702" s="6"/>
      <c r="P702" s="6"/>
      <c r="Q702" s="6"/>
    </row>
    <row r="703" spans="2:17">
      <c r="B703" s="14"/>
      <c r="E703" s="8"/>
      <c r="G703" s="6"/>
      <c r="I703" s="6"/>
      <c r="J703" s="6"/>
      <c r="K703" s="6"/>
      <c r="L703" s="6"/>
      <c r="M703" s="6"/>
      <c r="N703" s="6"/>
      <c r="O703" s="6"/>
      <c r="P703" s="6"/>
      <c r="Q703" s="6"/>
    </row>
    <row r="704" spans="2:17">
      <c r="B704" s="14"/>
      <c r="E704" s="8"/>
      <c r="G704" s="6"/>
      <c r="I704" s="6"/>
      <c r="J704" s="6"/>
      <c r="K704" s="6"/>
      <c r="L704" s="6"/>
      <c r="M704" s="6"/>
      <c r="N704" s="6"/>
      <c r="O704" s="6"/>
      <c r="P704" s="6"/>
      <c r="Q704" s="6"/>
    </row>
    <row r="705" spans="2:17">
      <c r="B705" s="14"/>
      <c r="E705" s="8"/>
      <c r="G705" s="6"/>
      <c r="I705" s="6"/>
      <c r="J705" s="6"/>
      <c r="K705" s="6"/>
      <c r="L705" s="6"/>
      <c r="M705" s="6"/>
      <c r="N705" s="6"/>
      <c r="O705" s="6"/>
      <c r="P705" s="6"/>
      <c r="Q705" s="6"/>
    </row>
    <row r="706" spans="2:17">
      <c r="B706" s="14"/>
      <c r="E706" s="8"/>
      <c r="G706" s="6"/>
      <c r="I706" s="6"/>
      <c r="J706" s="6"/>
      <c r="K706" s="6"/>
      <c r="L706" s="6"/>
      <c r="M706" s="6"/>
      <c r="N706" s="6"/>
      <c r="O706" s="6"/>
      <c r="P706" s="6"/>
      <c r="Q706" s="6"/>
    </row>
    <row r="707" spans="2:17">
      <c r="B707" s="14"/>
      <c r="E707" s="8"/>
      <c r="G707" s="6"/>
      <c r="I707" s="6"/>
      <c r="J707" s="6"/>
      <c r="K707" s="6"/>
      <c r="L707" s="6"/>
      <c r="M707" s="6"/>
      <c r="N707" s="6"/>
      <c r="O707" s="6"/>
      <c r="P707" s="6"/>
      <c r="Q707" s="6"/>
    </row>
    <row r="708" spans="2:17">
      <c r="B708" s="14"/>
      <c r="E708" s="8"/>
      <c r="G708" s="6"/>
      <c r="I708" s="6"/>
      <c r="J708" s="6"/>
      <c r="K708" s="6"/>
      <c r="L708" s="6"/>
      <c r="M708" s="6"/>
      <c r="N708" s="6"/>
      <c r="O708" s="6"/>
      <c r="P708" s="6"/>
      <c r="Q708" s="6"/>
    </row>
    <row r="709" spans="2:17">
      <c r="B709" s="14"/>
      <c r="E709" s="8"/>
      <c r="G709" s="6"/>
      <c r="I709" s="6"/>
      <c r="J709" s="6"/>
      <c r="K709" s="6"/>
      <c r="L709" s="6"/>
      <c r="M709" s="6"/>
      <c r="N709" s="6"/>
      <c r="O709" s="6"/>
      <c r="P709" s="6"/>
      <c r="Q709" s="6"/>
    </row>
    <row r="710" spans="2:17">
      <c r="B710" s="14"/>
      <c r="E710" s="8"/>
      <c r="G710" s="6"/>
      <c r="I710" s="6"/>
      <c r="J710" s="6"/>
      <c r="K710" s="6"/>
      <c r="L710" s="6"/>
      <c r="M710" s="6"/>
      <c r="N710" s="6"/>
      <c r="O710" s="6"/>
      <c r="P710" s="6"/>
      <c r="Q710" s="6"/>
    </row>
    <row r="711" spans="2:17">
      <c r="B711" s="14"/>
      <c r="E711" s="8"/>
      <c r="G711" s="6"/>
      <c r="I711" s="6"/>
      <c r="J711" s="6"/>
      <c r="K711" s="6"/>
      <c r="L711" s="6"/>
      <c r="M711" s="6"/>
      <c r="N711" s="6"/>
      <c r="O711" s="6"/>
      <c r="P711" s="6"/>
      <c r="Q711" s="6"/>
    </row>
    <row r="712" spans="2:17">
      <c r="B712" s="14"/>
      <c r="E712" s="8"/>
      <c r="G712" s="6"/>
      <c r="I712" s="6"/>
      <c r="J712" s="6"/>
      <c r="K712" s="6"/>
      <c r="L712" s="6"/>
      <c r="M712" s="6"/>
      <c r="N712" s="6"/>
      <c r="O712" s="6"/>
      <c r="P712" s="6"/>
      <c r="Q712" s="6"/>
    </row>
    <row r="713" spans="2:17">
      <c r="B713" s="14"/>
      <c r="E713" s="8"/>
      <c r="G713" s="6"/>
      <c r="I713" s="6"/>
      <c r="J713" s="6"/>
      <c r="K713" s="6"/>
      <c r="L713" s="6"/>
      <c r="M713" s="6"/>
      <c r="N713" s="6"/>
      <c r="O713" s="6"/>
      <c r="P713" s="6"/>
      <c r="Q713" s="6"/>
    </row>
    <row r="714" spans="2:17">
      <c r="B714" s="14"/>
      <c r="E714" s="8"/>
      <c r="G714" s="6"/>
      <c r="I714" s="6"/>
      <c r="J714" s="6"/>
      <c r="K714" s="6"/>
      <c r="L714" s="6"/>
      <c r="M714" s="6"/>
      <c r="N714" s="6"/>
      <c r="O714" s="6"/>
      <c r="P714" s="6"/>
      <c r="Q714" s="6"/>
    </row>
    <row r="715" spans="2:17">
      <c r="B715" s="14"/>
      <c r="E715" s="8"/>
      <c r="G715" s="6"/>
      <c r="I715" s="6"/>
      <c r="J715" s="6"/>
      <c r="K715" s="6"/>
      <c r="L715" s="6"/>
      <c r="M715" s="6"/>
      <c r="N715" s="6"/>
      <c r="O715" s="6"/>
      <c r="P715" s="6"/>
      <c r="Q715" s="6"/>
    </row>
    <row r="716" spans="2:17">
      <c r="B716" s="14"/>
      <c r="E716" s="8"/>
      <c r="G716" s="6"/>
      <c r="I716" s="6"/>
      <c r="J716" s="6"/>
      <c r="K716" s="6"/>
      <c r="L716" s="6"/>
      <c r="M716" s="6"/>
      <c r="N716" s="6"/>
      <c r="O716" s="6"/>
      <c r="P716" s="6"/>
      <c r="Q716" s="6"/>
    </row>
    <row r="717" spans="2:17">
      <c r="B717" s="14"/>
      <c r="E717" s="8"/>
      <c r="G717" s="6"/>
      <c r="I717" s="6"/>
      <c r="J717" s="6"/>
      <c r="K717" s="6"/>
      <c r="L717" s="6"/>
      <c r="M717" s="6"/>
      <c r="N717" s="6"/>
      <c r="O717" s="6"/>
      <c r="P717" s="6"/>
      <c r="Q717" s="6"/>
    </row>
    <row r="718" spans="2:17">
      <c r="B718" s="14"/>
      <c r="E718" s="8"/>
      <c r="G718" s="6"/>
      <c r="I718" s="6"/>
      <c r="J718" s="6"/>
      <c r="K718" s="6"/>
      <c r="L718" s="6"/>
      <c r="M718" s="6"/>
      <c r="N718" s="6"/>
      <c r="O718" s="6"/>
      <c r="P718" s="6"/>
      <c r="Q718" s="6"/>
    </row>
    <row r="719" spans="2:17">
      <c r="B719" s="14"/>
      <c r="E719" s="8"/>
      <c r="G719" s="6"/>
      <c r="I719" s="6"/>
      <c r="J719" s="6"/>
      <c r="K719" s="6"/>
      <c r="L719" s="6"/>
      <c r="M719" s="6"/>
      <c r="N719" s="6"/>
      <c r="O719" s="6"/>
      <c r="P719" s="6"/>
      <c r="Q719" s="6"/>
    </row>
    <row r="720" spans="2:17">
      <c r="B720" s="14"/>
      <c r="E720" s="8"/>
      <c r="G720" s="6"/>
      <c r="I720" s="6"/>
      <c r="J720" s="6"/>
      <c r="K720" s="6"/>
      <c r="L720" s="6"/>
      <c r="M720" s="6"/>
      <c r="N720" s="6"/>
      <c r="O720" s="6"/>
      <c r="P720" s="6"/>
      <c r="Q720" s="6"/>
    </row>
    <row r="721" spans="2:17">
      <c r="B721" s="14"/>
      <c r="E721" s="8"/>
      <c r="G721" s="6"/>
      <c r="I721" s="6"/>
      <c r="J721" s="6"/>
      <c r="K721" s="6"/>
      <c r="L721" s="6"/>
      <c r="M721" s="6"/>
      <c r="N721" s="6"/>
      <c r="O721" s="6"/>
      <c r="P721" s="6"/>
      <c r="Q721" s="6"/>
    </row>
    <row r="722" spans="2:17">
      <c r="B722" s="14"/>
      <c r="E722" s="8"/>
      <c r="G722" s="6"/>
      <c r="I722" s="6"/>
      <c r="J722" s="6"/>
      <c r="K722" s="6"/>
      <c r="L722" s="6"/>
      <c r="M722" s="6"/>
      <c r="N722" s="6"/>
      <c r="O722" s="6"/>
      <c r="P722" s="6"/>
      <c r="Q722" s="6"/>
    </row>
    <row r="723" spans="2:17">
      <c r="B723" s="14"/>
      <c r="E723" s="8"/>
      <c r="G723" s="6"/>
      <c r="I723" s="6"/>
      <c r="J723" s="6"/>
      <c r="K723" s="6"/>
      <c r="L723" s="6"/>
      <c r="M723" s="6"/>
      <c r="N723" s="6"/>
      <c r="O723" s="6"/>
      <c r="P723" s="6"/>
      <c r="Q723" s="6"/>
    </row>
    <row r="724" spans="2:17">
      <c r="B724" s="14"/>
      <c r="E724" s="8"/>
      <c r="G724" s="6"/>
      <c r="I724" s="6"/>
      <c r="J724" s="6"/>
      <c r="K724" s="6"/>
      <c r="L724" s="6"/>
      <c r="M724" s="6"/>
      <c r="N724" s="6"/>
      <c r="O724" s="6"/>
      <c r="P724" s="6"/>
      <c r="Q724" s="6"/>
    </row>
    <row r="725" spans="2:17">
      <c r="B725" s="14"/>
      <c r="E725" s="8"/>
      <c r="G725" s="6"/>
      <c r="I725" s="6"/>
      <c r="J725" s="6"/>
      <c r="K725" s="6"/>
      <c r="L725" s="6"/>
      <c r="M725" s="6"/>
      <c r="N725" s="6"/>
      <c r="O725" s="6"/>
      <c r="P725" s="6"/>
      <c r="Q725" s="6"/>
    </row>
    <row r="726" spans="2:17">
      <c r="B726" s="14"/>
      <c r="E726" s="8"/>
      <c r="G726" s="6"/>
      <c r="I726" s="6"/>
      <c r="J726" s="6"/>
      <c r="K726" s="6"/>
      <c r="L726" s="6"/>
      <c r="M726" s="6"/>
      <c r="N726" s="6"/>
      <c r="O726" s="6"/>
      <c r="P726" s="6"/>
      <c r="Q726" s="6"/>
    </row>
    <row r="727" spans="2:17">
      <c r="B727" s="14"/>
      <c r="E727" s="8"/>
      <c r="G727" s="6"/>
      <c r="I727" s="6"/>
      <c r="J727" s="6"/>
      <c r="K727" s="6"/>
      <c r="L727" s="6"/>
      <c r="M727" s="6"/>
      <c r="N727" s="6"/>
      <c r="O727" s="6"/>
      <c r="P727" s="6"/>
      <c r="Q727" s="6"/>
    </row>
    <row r="728" spans="2:17">
      <c r="B728" s="14"/>
      <c r="E728" s="8"/>
      <c r="G728" s="6"/>
      <c r="I728" s="6"/>
      <c r="J728" s="6"/>
      <c r="K728" s="6"/>
      <c r="L728" s="6"/>
      <c r="M728" s="6"/>
      <c r="N728" s="6"/>
      <c r="O728" s="6"/>
      <c r="P728" s="6"/>
      <c r="Q728" s="6"/>
    </row>
    <row r="729" spans="2:17">
      <c r="B729" s="14"/>
      <c r="E729" s="8"/>
      <c r="G729" s="6"/>
      <c r="I729" s="6"/>
      <c r="J729" s="6"/>
      <c r="K729" s="6"/>
      <c r="L729" s="6"/>
      <c r="M729" s="6"/>
      <c r="N729" s="6"/>
      <c r="O729" s="6"/>
      <c r="P729" s="6"/>
      <c r="Q729" s="6"/>
    </row>
    <row r="730" spans="2:17">
      <c r="B730" s="14"/>
      <c r="E730" s="8"/>
      <c r="G730" s="6"/>
      <c r="I730" s="6"/>
      <c r="J730" s="6"/>
      <c r="K730" s="6"/>
      <c r="L730" s="6"/>
      <c r="M730" s="6"/>
      <c r="N730" s="6"/>
      <c r="O730" s="6"/>
      <c r="P730" s="6"/>
      <c r="Q730" s="6"/>
    </row>
    <row r="731" spans="2:17">
      <c r="B731" s="14"/>
      <c r="E731" s="8"/>
      <c r="G731" s="6"/>
      <c r="I731" s="6"/>
      <c r="J731" s="6"/>
      <c r="K731" s="6"/>
      <c r="L731" s="6"/>
      <c r="M731" s="6"/>
      <c r="N731" s="6"/>
      <c r="O731" s="6"/>
      <c r="P731" s="6"/>
      <c r="Q731" s="6"/>
    </row>
    <row r="732" spans="2:17">
      <c r="B732" s="14"/>
      <c r="E732" s="8"/>
      <c r="G732" s="6"/>
      <c r="I732" s="6"/>
      <c r="J732" s="6"/>
      <c r="K732" s="6"/>
      <c r="L732" s="6"/>
      <c r="M732" s="6"/>
      <c r="N732" s="6"/>
      <c r="O732" s="6"/>
      <c r="P732" s="6"/>
      <c r="Q732" s="6"/>
    </row>
    <row r="733" spans="2:17">
      <c r="B733" s="14"/>
      <c r="E733" s="8"/>
      <c r="G733" s="6"/>
      <c r="I733" s="6"/>
      <c r="J733" s="6"/>
      <c r="K733" s="6"/>
      <c r="L733" s="6"/>
      <c r="M733" s="6"/>
      <c r="N733" s="6"/>
      <c r="O733" s="6"/>
      <c r="P733" s="6"/>
      <c r="Q733" s="6"/>
    </row>
    <row r="734" spans="2:17">
      <c r="B734" s="14"/>
      <c r="E734" s="8"/>
      <c r="G734" s="6"/>
      <c r="I734" s="6"/>
      <c r="J734" s="6"/>
      <c r="K734" s="6"/>
      <c r="L734" s="6"/>
      <c r="M734" s="6"/>
      <c r="N734" s="6"/>
      <c r="O734" s="6"/>
      <c r="P734" s="6"/>
      <c r="Q734" s="6"/>
    </row>
    <row r="735" spans="2:17">
      <c r="B735" s="14"/>
      <c r="E735" s="8"/>
      <c r="G735" s="6"/>
      <c r="I735" s="6"/>
      <c r="J735" s="6"/>
      <c r="K735" s="6"/>
      <c r="L735" s="6"/>
      <c r="M735" s="6"/>
      <c r="N735" s="6"/>
      <c r="O735" s="6"/>
      <c r="P735" s="6"/>
      <c r="Q735" s="6"/>
    </row>
    <row r="736" spans="2:17">
      <c r="B736" s="14"/>
      <c r="E736" s="8"/>
      <c r="G736" s="6"/>
      <c r="I736" s="6"/>
      <c r="J736" s="6"/>
      <c r="K736" s="6"/>
      <c r="L736" s="6"/>
      <c r="M736" s="6"/>
      <c r="N736" s="6"/>
      <c r="O736" s="6"/>
      <c r="P736" s="6"/>
      <c r="Q736" s="6"/>
    </row>
    <row r="737" spans="2:17">
      <c r="B737" s="14"/>
      <c r="E737" s="8"/>
      <c r="G737" s="6"/>
      <c r="I737" s="6"/>
      <c r="J737" s="6"/>
      <c r="K737" s="6"/>
      <c r="L737" s="6"/>
      <c r="M737" s="6"/>
      <c r="N737" s="6"/>
      <c r="O737" s="6"/>
      <c r="P737" s="6"/>
      <c r="Q737" s="6"/>
    </row>
    <row r="738" spans="2:17">
      <c r="B738" s="14"/>
      <c r="E738" s="8"/>
      <c r="G738" s="6"/>
      <c r="I738" s="6"/>
      <c r="J738" s="6"/>
      <c r="K738" s="6"/>
      <c r="L738" s="6"/>
      <c r="M738" s="6"/>
      <c r="N738" s="6"/>
      <c r="O738" s="6"/>
      <c r="P738" s="6"/>
      <c r="Q738" s="6"/>
    </row>
    <row r="739" spans="2:17">
      <c r="B739" s="14"/>
      <c r="E739" s="8"/>
      <c r="G739" s="6"/>
      <c r="I739" s="6"/>
      <c r="J739" s="6"/>
      <c r="K739" s="6"/>
      <c r="L739" s="6"/>
      <c r="M739" s="6"/>
      <c r="N739" s="6"/>
      <c r="O739" s="6"/>
      <c r="P739" s="6"/>
      <c r="Q739" s="6"/>
    </row>
    <row r="740" spans="2:17">
      <c r="B740" s="14"/>
      <c r="E740" s="8"/>
      <c r="G740" s="6"/>
      <c r="I740" s="6"/>
      <c r="J740" s="6"/>
      <c r="K740" s="6"/>
      <c r="L740" s="6"/>
      <c r="M740" s="6"/>
      <c r="N740" s="6"/>
      <c r="O740" s="6"/>
      <c r="P740" s="6"/>
      <c r="Q740" s="6"/>
    </row>
    <row r="741" spans="2:17">
      <c r="B741" s="14"/>
      <c r="E741" s="8"/>
      <c r="G741" s="6"/>
      <c r="I741" s="6"/>
      <c r="J741" s="6"/>
      <c r="K741" s="6"/>
      <c r="L741" s="6"/>
      <c r="M741" s="6"/>
      <c r="N741" s="6"/>
      <c r="O741" s="6"/>
      <c r="P741" s="6"/>
      <c r="Q741" s="6"/>
    </row>
    <row r="742" spans="2:17">
      <c r="B742" s="14"/>
      <c r="E742" s="8"/>
      <c r="G742" s="6"/>
      <c r="I742" s="6"/>
      <c r="J742" s="6"/>
      <c r="K742" s="6"/>
      <c r="L742" s="6"/>
      <c r="M742" s="6"/>
      <c r="N742" s="6"/>
      <c r="O742" s="6"/>
      <c r="P742" s="6"/>
      <c r="Q742" s="6"/>
    </row>
    <row r="743" spans="2:17">
      <c r="B743" s="14"/>
      <c r="E743" s="8"/>
      <c r="G743" s="6"/>
      <c r="I743" s="6"/>
      <c r="J743" s="6"/>
      <c r="K743" s="6"/>
      <c r="L743" s="6"/>
      <c r="M743" s="6"/>
      <c r="N743" s="6"/>
      <c r="O743" s="6"/>
      <c r="P743" s="6"/>
      <c r="Q743" s="6"/>
    </row>
    <row r="744" spans="2:17">
      <c r="B744" s="14"/>
      <c r="E744" s="8"/>
      <c r="G744" s="6"/>
      <c r="I744" s="6"/>
      <c r="J744" s="6"/>
      <c r="K744" s="6"/>
      <c r="L744" s="6"/>
      <c r="M744" s="6"/>
      <c r="N744" s="6"/>
      <c r="O744" s="6"/>
      <c r="P744" s="6"/>
      <c r="Q744" s="6"/>
    </row>
    <row r="745" spans="2:17">
      <c r="B745" s="14"/>
      <c r="E745" s="8"/>
      <c r="G745" s="6"/>
      <c r="I745" s="6"/>
      <c r="J745" s="6"/>
      <c r="K745" s="6"/>
      <c r="L745" s="6"/>
      <c r="M745" s="6"/>
      <c r="N745" s="6"/>
      <c r="O745" s="6"/>
      <c r="P745" s="6"/>
      <c r="Q745" s="6"/>
    </row>
    <row r="746" spans="2:17">
      <c r="B746" s="14"/>
      <c r="E746" s="8"/>
      <c r="G746" s="6"/>
      <c r="I746" s="6"/>
      <c r="J746" s="6"/>
      <c r="K746" s="6"/>
      <c r="L746" s="6"/>
      <c r="M746" s="6"/>
      <c r="N746" s="6"/>
      <c r="O746" s="6"/>
      <c r="P746" s="6"/>
      <c r="Q746" s="6"/>
    </row>
    <row r="747" spans="2:17">
      <c r="B747" s="14"/>
      <c r="E747" s="8"/>
      <c r="G747" s="6"/>
      <c r="I747" s="6"/>
      <c r="J747" s="6"/>
      <c r="K747" s="6"/>
      <c r="L747" s="6"/>
      <c r="M747" s="6"/>
      <c r="N747" s="6"/>
      <c r="O747" s="6"/>
      <c r="P747" s="6"/>
      <c r="Q747" s="6"/>
    </row>
    <row r="748" spans="2:17">
      <c r="B748" s="14"/>
      <c r="E748" s="8"/>
      <c r="G748" s="6"/>
      <c r="I748" s="6"/>
      <c r="J748" s="6"/>
      <c r="K748" s="6"/>
      <c r="L748" s="6"/>
      <c r="M748" s="6"/>
      <c r="N748" s="6"/>
      <c r="O748" s="6"/>
      <c r="P748" s="6"/>
      <c r="Q748" s="6"/>
    </row>
    <row r="749" spans="2:17">
      <c r="B749" s="14"/>
      <c r="E749" s="8"/>
      <c r="G749" s="6"/>
      <c r="I749" s="6"/>
      <c r="J749" s="6"/>
      <c r="K749" s="6"/>
      <c r="L749" s="6"/>
      <c r="M749" s="6"/>
      <c r="N749" s="6"/>
      <c r="O749" s="6"/>
      <c r="P749" s="6"/>
      <c r="Q749" s="6"/>
    </row>
    <row r="750" spans="2:17">
      <c r="B750" s="14"/>
      <c r="E750" s="8"/>
      <c r="G750" s="6"/>
      <c r="I750" s="6"/>
      <c r="J750" s="6"/>
      <c r="K750" s="6"/>
      <c r="L750" s="6"/>
      <c r="M750" s="6"/>
      <c r="N750" s="6"/>
      <c r="O750" s="6"/>
      <c r="P750" s="6"/>
      <c r="Q750" s="6"/>
    </row>
    <row r="751" spans="2:17">
      <c r="B751" s="14"/>
      <c r="E751" s="8"/>
      <c r="G751" s="6"/>
      <c r="I751" s="6"/>
      <c r="J751" s="6"/>
      <c r="K751" s="6"/>
      <c r="L751" s="6"/>
      <c r="M751" s="6"/>
      <c r="N751" s="6"/>
      <c r="O751" s="6"/>
      <c r="P751" s="6"/>
      <c r="Q751" s="6"/>
    </row>
    <row r="752" spans="2:17">
      <c r="B752" s="14"/>
      <c r="E752" s="8"/>
      <c r="G752" s="6"/>
      <c r="I752" s="6"/>
      <c r="J752" s="6"/>
      <c r="K752" s="6"/>
      <c r="L752" s="6"/>
      <c r="M752" s="6"/>
      <c r="N752" s="6"/>
      <c r="O752" s="6"/>
      <c r="P752" s="6"/>
      <c r="Q752" s="6"/>
    </row>
    <row r="753" spans="2:17">
      <c r="B753" s="14"/>
      <c r="E753" s="8"/>
      <c r="G753" s="6"/>
      <c r="I753" s="6"/>
      <c r="J753" s="6"/>
      <c r="K753" s="6"/>
      <c r="L753" s="6"/>
      <c r="M753" s="6"/>
      <c r="N753" s="6"/>
      <c r="O753" s="6"/>
      <c r="P753" s="6"/>
      <c r="Q753" s="6"/>
    </row>
    <row r="754" spans="2:17">
      <c r="B754" s="14"/>
      <c r="E754" s="8"/>
      <c r="G754" s="6"/>
      <c r="I754" s="6"/>
      <c r="J754" s="6"/>
      <c r="K754" s="6"/>
      <c r="L754" s="6"/>
      <c r="M754" s="6"/>
      <c r="N754" s="6"/>
      <c r="O754" s="6"/>
      <c r="P754" s="6"/>
      <c r="Q754" s="6"/>
    </row>
    <row r="755" spans="2:17">
      <c r="B755" s="14"/>
      <c r="E755" s="8"/>
      <c r="G755" s="6"/>
      <c r="I755" s="6"/>
      <c r="J755" s="6"/>
      <c r="K755" s="6"/>
      <c r="L755" s="6"/>
      <c r="M755" s="6"/>
      <c r="N755" s="6"/>
      <c r="O755" s="6"/>
      <c r="P755" s="6"/>
      <c r="Q755" s="6"/>
    </row>
    <row r="756" spans="2:17">
      <c r="B756" s="14"/>
      <c r="E756" s="8"/>
      <c r="G756" s="6"/>
      <c r="I756" s="6"/>
      <c r="J756" s="6"/>
      <c r="K756" s="6"/>
      <c r="L756" s="6"/>
      <c r="M756" s="6"/>
      <c r="N756" s="6"/>
      <c r="O756" s="6"/>
      <c r="P756" s="6"/>
      <c r="Q756" s="6"/>
    </row>
    <row r="757" spans="2:17">
      <c r="B757" s="14"/>
      <c r="E757" s="8"/>
      <c r="G757" s="6"/>
      <c r="I757" s="6"/>
      <c r="J757" s="6"/>
      <c r="K757" s="6"/>
      <c r="L757" s="6"/>
      <c r="M757" s="6"/>
      <c r="N757" s="6"/>
      <c r="O757" s="6"/>
      <c r="P757" s="6"/>
      <c r="Q757" s="6"/>
    </row>
    <row r="758" spans="2:17">
      <c r="B758" s="14"/>
      <c r="E758" s="8"/>
      <c r="G758" s="6"/>
      <c r="I758" s="6"/>
      <c r="J758" s="6"/>
      <c r="K758" s="6"/>
      <c r="L758" s="6"/>
      <c r="M758" s="6"/>
      <c r="N758" s="6"/>
      <c r="O758" s="6"/>
      <c r="P758" s="6"/>
      <c r="Q758" s="6"/>
    </row>
    <row r="759" spans="2:17">
      <c r="B759" s="14"/>
      <c r="E759" s="8"/>
      <c r="G759" s="6"/>
      <c r="I759" s="6"/>
      <c r="J759" s="6"/>
      <c r="K759" s="6"/>
      <c r="L759" s="6"/>
      <c r="M759" s="6"/>
      <c r="N759" s="6"/>
      <c r="O759" s="6"/>
      <c r="P759" s="6"/>
      <c r="Q759" s="6"/>
    </row>
    <row r="760" spans="2:17">
      <c r="B760" s="14"/>
      <c r="E760" s="8"/>
      <c r="G760" s="6"/>
      <c r="I760" s="6"/>
      <c r="J760" s="6"/>
      <c r="K760" s="6"/>
      <c r="L760" s="6"/>
      <c r="M760" s="6"/>
      <c r="N760" s="6"/>
      <c r="O760" s="6"/>
      <c r="P760" s="6"/>
      <c r="Q760" s="6"/>
    </row>
    <row r="761" spans="2:17">
      <c r="B761" s="14"/>
      <c r="E761" s="8"/>
      <c r="G761" s="6"/>
      <c r="I761" s="6"/>
      <c r="J761" s="6"/>
      <c r="K761" s="6"/>
      <c r="L761" s="6"/>
      <c r="M761" s="6"/>
      <c r="N761" s="6"/>
      <c r="O761" s="6"/>
      <c r="P761" s="6"/>
      <c r="Q761" s="6"/>
    </row>
    <row r="762" spans="2:17">
      <c r="B762" s="14"/>
      <c r="E762" s="8"/>
      <c r="G762" s="6"/>
      <c r="I762" s="6"/>
      <c r="J762" s="6"/>
      <c r="K762" s="6"/>
      <c r="L762" s="6"/>
      <c r="M762" s="6"/>
      <c r="N762" s="6"/>
      <c r="O762" s="6"/>
      <c r="P762" s="6"/>
      <c r="Q762" s="6"/>
    </row>
    <row r="763" spans="2:17">
      <c r="B763" s="14"/>
      <c r="E763" s="8"/>
      <c r="G763" s="6"/>
      <c r="I763" s="6"/>
      <c r="J763" s="6"/>
      <c r="K763" s="6"/>
      <c r="L763" s="6"/>
      <c r="M763" s="6"/>
      <c r="N763" s="6"/>
      <c r="O763" s="6"/>
      <c r="P763" s="6"/>
      <c r="Q763" s="6"/>
    </row>
    <row r="764" spans="2:17">
      <c r="B764" s="14"/>
      <c r="E764" s="8"/>
      <c r="G764" s="6"/>
      <c r="I764" s="6"/>
      <c r="J764" s="6"/>
      <c r="K764" s="6"/>
      <c r="L764" s="6"/>
      <c r="M764" s="6"/>
      <c r="N764" s="6"/>
      <c r="O764" s="6"/>
      <c r="P764" s="6"/>
      <c r="Q764" s="6"/>
    </row>
    <row r="765" spans="2:17">
      <c r="B765" s="14"/>
      <c r="E765" s="8"/>
      <c r="G765" s="6"/>
      <c r="I765" s="6"/>
      <c r="J765" s="6"/>
      <c r="K765" s="6"/>
      <c r="L765" s="6"/>
      <c r="M765" s="6"/>
      <c r="N765" s="6"/>
      <c r="O765" s="6"/>
      <c r="P765" s="6"/>
      <c r="Q765" s="6"/>
    </row>
    <row r="766" spans="2:17">
      <c r="B766" s="14"/>
      <c r="E766" s="8"/>
      <c r="G766" s="6"/>
      <c r="I766" s="6"/>
      <c r="J766" s="6"/>
      <c r="K766" s="6"/>
      <c r="L766" s="6"/>
      <c r="M766" s="6"/>
      <c r="N766" s="6"/>
      <c r="O766" s="6"/>
      <c r="P766" s="6"/>
      <c r="Q766" s="6"/>
    </row>
    <row r="767" spans="2:17">
      <c r="B767" s="14"/>
      <c r="E767" s="8"/>
      <c r="G767" s="6"/>
      <c r="I767" s="6"/>
      <c r="J767" s="6"/>
      <c r="K767" s="6"/>
      <c r="L767" s="6"/>
      <c r="M767" s="6"/>
      <c r="N767" s="6"/>
      <c r="O767" s="6"/>
      <c r="P767" s="6"/>
      <c r="Q767" s="6"/>
    </row>
    <row r="768" spans="2:17">
      <c r="B768" s="14"/>
      <c r="E768" s="8"/>
      <c r="G768" s="6"/>
      <c r="I768" s="6"/>
      <c r="J768" s="6"/>
      <c r="K768" s="6"/>
      <c r="L768" s="6"/>
      <c r="M768" s="6"/>
      <c r="N768" s="6"/>
      <c r="O768" s="6"/>
      <c r="P768" s="6"/>
      <c r="Q768" s="6"/>
    </row>
    <row r="769" spans="2:17">
      <c r="B769" s="14"/>
      <c r="E769" s="8"/>
      <c r="G769" s="6"/>
      <c r="I769" s="6"/>
      <c r="J769" s="6"/>
      <c r="K769" s="6"/>
      <c r="L769" s="6"/>
      <c r="M769" s="6"/>
      <c r="N769" s="6"/>
      <c r="O769" s="6"/>
      <c r="P769" s="6"/>
      <c r="Q769" s="6"/>
    </row>
    <row r="770" spans="2:17">
      <c r="B770" s="14"/>
      <c r="E770" s="8"/>
      <c r="G770" s="6"/>
      <c r="I770" s="6"/>
      <c r="J770" s="6"/>
      <c r="K770" s="6"/>
      <c r="L770" s="6"/>
      <c r="M770" s="6"/>
      <c r="N770" s="6"/>
      <c r="O770" s="6"/>
      <c r="P770" s="6"/>
      <c r="Q770" s="6"/>
    </row>
    <row r="771" spans="2:17">
      <c r="B771" s="14"/>
      <c r="E771" s="8"/>
      <c r="G771" s="6"/>
      <c r="I771" s="6"/>
      <c r="J771" s="6"/>
      <c r="K771" s="6"/>
      <c r="L771" s="6"/>
      <c r="M771" s="6"/>
      <c r="N771" s="6"/>
      <c r="O771" s="6"/>
      <c r="P771" s="6"/>
      <c r="Q771" s="6"/>
    </row>
    <row r="772" spans="2:17">
      <c r="B772" s="14"/>
      <c r="E772" s="8"/>
      <c r="G772" s="6"/>
      <c r="I772" s="6"/>
      <c r="J772" s="6"/>
      <c r="K772" s="6"/>
      <c r="L772" s="6"/>
      <c r="M772" s="6"/>
      <c r="N772" s="6"/>
      <c r="O772" s="6"/>
      <c r="P772" s="6"/>
      <c r="Q772" s="6"/>
    </row>
    <row r="773" spans="2:17">
      <c r="B773" s="14"/>
      <c r="E773" s="8"/>
      <c r="G773" s="6"/>
      <c r="I773" s="6"/>
      <c r="J773" s="6"/>
      <c r="K773" s="6"/>
      <c r="L773" s="6"/>
      <c r="M773" s="6"/>
      <c r="N773" s="6"/>
      <c r="O773" s="6"/>
      <c r="P773" s="6"/>
      <c r="Q773" s="6"/>
    </row>
    <row r="774" spans="2:17">
      <c r="B774" s="14"/>
      <c r="E774" s="8"/>
      <c r="G774" s="6"/>
      <c r="I774" s="6"/>
      <c r="J774" s="6"/>
      <c r="K774" s="6"/>
      <c r="L774" s="6"/>
      <c r="M774" s="6"/>
      <c r="N774" s="6"/>
      <c r="O774" s="6"/>
      <c r="P774" s="6"/>
      <c r="Q774" s="6"/>
    </row>
    <row r="775" spans="2:17">
      <c r="B775" s="14"/>
      <c r="E775" s="8"/>
      <c r="G775" s="6"/>
      <c r="I775" s="6"/>
      <c r="J775" s="6"/>
      <c r="K775" s="6"/>
      <c r="L775" s="6"/>
      <c r="M775" s="6"/>
      <c r="N775" s="6"/>
      <c r="O775" s="6"/>
      <c r="P775" s="6"/>
      <c r="Q775" s="6"/>
    </row>
    <row r="776" spans="2:17">
      <c r="B776" s="14"/>
      <c r="E776" s="8"/>
      <c r="G776" s="6"/>
      <c r="I776" s="6"/>
      <c r="J776" s="6"/>
      <c r="K776" s="6"/>
      <c r="L776" s="6"/>
      <c r="M776" s="6"/>
      <c r="N776" s="6"/>
      <c r="O776" s="6"/>
      <c r="P776" s="6"/>
      <c r="Q776" s="6"/>
    </row>
    <row r="777" spans="2:17">
      <c r="B777" s="14"/>
      <c r="E777" s="8"/>
      <c r="G777" s="6"/>
      <c r="I777" s="6"/>
      <c r="J777" s="6"/>
      <c r="K777" s="6"/>
      <c r="L777" s="6"/>
      <c r="M777" s="6"/>
      <c r="N777" s="6"/>
      <c r="O777" s="6"/>
      <c r="P777" s="6"/>
      <c r="Q777" s="6"/>
    </row>
    <row r="778" spans="2:17">
      <c r="B778" s="14"/>
      <c r="E778" s="8"/>
      <c r="G778" s="6"/>
      <c r="I778" s="6"/>
      <c r="J778" s="6"/>
      <c r="K778" s="6"/>
      <c r="L778" s="6"/>
      <c r="M778" s="6"/>
      <c r="N778" s="6"/>
      <c r="O778" s="6"/>
      <c r="P778" s="6"/>
      <c r="Q778" s="6"/>
    </row>
    <row r="779" spans="2:17">
      <c r="B779" s="14"/>
      <c r="E779" s="8"/>
      <c r="G779" s="6"/>
      <c r="I779" s="6"/>
      <c r="J779" s="6"/>
      <c r="K779" s="6"/>
      <c r="L779" s="6"/>
      <c r="M779" s="6"/>
      <c r="N779" s="6"/>
      <c r="O779" s="6"/>
      <c r="P779" s="6"/>
      <c r="Q779" s="6"/>
    </row>
    <row r="780" spans="2:17">
      <c r="B780" s="14"/>
      <c r="E780" s="8"/>
      <c r="G780" s="6"/>
      <c r="I780" s="6"/>
      <c r="J780" s="6"/>
      <c r="K780" s="6"/>
      <c r="L780" s="6"/>
      <c r="M780" s="6"/>
      <c r="N780" s="6"/>
      <c r="O780" s="6"/>
      <c r="P780" s="6"/>
      <c r="Q780" s="6"/>
    </row>
    <row r="781" spans="2:17">
      <c r="B781" s="14"/>
      <c r="E781" s="8"/>
      <c r="G781" s="6"/>
      <c r="I781" s="6"/>
      <c r="J781" s="6"/>
      <c r="K781" s="6"/>
      <c r="L781" s="6"/>
      <c r="M781" s="6"/>
      <c r="N781" s="6"/>
      <c r="O781" s="6"/>
      <c r="P781" s="6"/>
      <c r="Q781" s="6"/>
    </row>
    <row r="782" spans="2:17">
      <c r="B782" s="14"/>
      <c r="E782" s="8"/>
      <c r="G782" s="6"/>
      <c r="I782" s="6"/>
      <c r="J782" s="6"/>
      <c r="K782" s="6"/>
      <c r="L782" s="6"/>
      <c r="M782" s="6"/>
      <c r="N782" s="6"/>
      <c r="O782" s="6"/>
      <c r="P782" s="6"/>
      <c r="Q782" s="6"/>
    </row>
    <row r="783" spans="2:17">
      <c r="B783" s="14"/>
      <c r="E783" s="8"/>
      <c r="G783" s="6"/>
      <c r="I783" s="6"/>
      <c r="J783" s="6"/>
      <c r="K783" s="6"/>
      <c r="L783" s="6"/>
      <c r="M783" s="6"/>
      <c r="N783" s="6"/>
      <c r="O783" s="6"/>
      <c r="P783" s="6"/>
      <c r="Q783" s="6"/>
    </row>
    <row r="784" spans="2:17">
      <c r="B784" s="14"/>
      <c r="E784" s="8"/>
      <c r="G784" s="6"/>
      <c r="I784" s="6"/>
      <c r="J784" s="6"/>
      <c r="K784" s="6"/>
      <c r="L784" s="6"/>
      <c r="M784" s="6"/>
      <c r="N784" s="6"/>
      <c r="O784" s="6"/>
      <c r="P784" s="6"/>
      <c r="Q784" s="6"/>
    </row>
    <row r="785" spans="2:17">
      <c r="B785" s="14"/>
      <c r="E785" s="8"/>
      <c r="G785" s="6"/>
      <c r="I785" s="6"/>
      <c r="J785" s="6"/>
      <c r="K785" s="6"/>
      <c r="L785" s="6"/>
      <c r="M785" s="6"/>
      <c r="N785" s="6"/>
      <c r="O785" s="6"/>
      <c r="P785" s="6"/>
      <c r="Q785" s="6"/>
    </row>
    <row r="786" spans="2:17">
      <c r="B786" s="14"/>
      <c r="E786" s="8"/>
      <c r="G786" s="6"/>
      <c r="I786" s="6"/>
      <c r="J786" s="6"/>
      <c r="K786" s="6"/>
      <c r="L786" s="6"/>
      <c r="M786" s="6"/>
      <c r="N786" s="6"/>
      <c r="O786" s="6"/>
      <c r="P786" s="6"/>
      <c r="Q786" s="6"/>
    </row>
    <row r="787" spans="2:17">
      <c r="B787" s="14"/>
      <c r="E787" s="8"/>
      <c r="G787" s="6"/>
      <c r="I787" s="6"/>
      <c r="J787" s="6"/>
      <c r="K787" s="6"/>
      <c r="L787" s="6"/>
      <c r="M787" s="6"/>
      <c r="N787" s="6"/>
      <c r="O787" s="6"/>
      <c r="P787" s="6"/>
      <c r="Q787" s="6"/>
    </row>
    <row r="788" spans="2:17">
      <c r="B788" s="14"/>
      <c r="E788" s="8"/>
      <c r="G788" s="6"/>
      <c r="I788" s="6"/>
      <c r="J788" s="6"/>
      <c r="K788" s="6"/>
      <c r="L788" s="6"/>
      <c r="M788" s="6"/>
      <c r="N788" s="6"/>
      <c r="O788" s="6"/>
      <c r="P788" s="6"/>
      <c r="Q788" s="6"/>
    </row>
    <row r="789" spans="2:17">
      <c r="B789" s="14"/>
      <c r="E789" s="8"/>
      <c r="G789" s="6"/>
      <c r="I789" s="6"/>
      <c r="J789" s="6"/>
      <c r="K789" s="6"/>
      <c r="L789" s="6"/>
      <c r="M789" s="6"/>
      <c r="N789" s="6"/>
      <c r="O789" s="6"/>
      <c r="P789" s="6"/>
      <c r="Q789" s="6"/>
    </row>
    <row r="790" spans="2:17">
      <c r="B790" s="14"/>
      <c r="E790" s="8"/>
      <c r="G790" s="6"/>
      <c r="I790" s="6"/>
      <c r="J790" s="6"/>
      <c r="K790" s="6"/>
      <c r="L790" s="6"/>
      <c r="M790" s="6"/>
      <c r="N790" s="6"/>
      <c r="O790" s="6"/>
      <c r="P790" s="6"/>
      <c r="Q790" s="6"/>
    </row>
    <row r="791" spans="2:17">
      <c r="B791" s="14"/>
      <c r="E791" s="8"/>
      <c r="G791" s="6"/>
      <c r="I791" s="6"/>
      <c r="J791" s="6"/>
      <c r="K791" s="6"/>
      <c r="L791" s="6"/>
      <c r="M791" s="6"/>
      <c r="N791" s="6"/>
      <c r="O791" s="6"/>
      <c r="P791" s="6"/>
      <c r="Q791" s="6"/>
    </row>
    <row r="792" spans="2:17">
      <c r="B792" s="14"/>
      <c r="E792" s="8"/>
      <c r="G792" s="6"/>
      <c r="I792" s="6"/>
      <c r="J792" s="6"/>
      <c r="K792" s="6"/>
      <c r="L792" s="6"/>
      <c r="M792" s="6"/>
      <c r="N792" s="6"/>
      <c r="O792" s="6"/>
      <c r="P792" s="6"/>
      <c r="Q792" s="6"/>
    </row>
    <row r="793" spans="2:17">
      <c r="B793" s="14"/>
      <c r="E793" s="8"/>
      <c r="G793" s="6"/>
      <c r="I793" s="6"/>
      <c r="J793" s="6"/>
      <c r="K793" s="6"/>
      <c r="L793" s="6"/>
      <c r="M793" s="6"/>
      <c r="N793" s="6"/>
      <c r="O793" s="6"/>
      <c r="P793" s="6"/>
      <c r="Q793" s="6"/>
    </row>
    <row r="794" spans="2:17">
      <c r="B794" s="14"/>
      <c r="E794" s="8"/>
      <c r="G794" s="6"/>
      <c r="I794" s="6"/>
      <c r="J794" s="6"/>
      <c r="K794" s="6"/>
      <c r="L794" s="6"/>
      <c r="M794" s="6"/>
      <c r="N794" s="6"/>
      <c r="O794" s="6"/>
      <c r="P794" s="6"/>
      <c r="Q794" s="6"/>
    </row>
    <row r="795" spans="2:17">
      <c r="B795" s="14"/>
      <c r="E795" s="8"/>
      <c r="G795" s="6"/>
      <c r="I795" s="6"/>
      <c r="J795" s="6"/>
      <c r="K795" s="6"/>
      <c r="L795" s="6"/>
      <c r="M795" s="6"/>
      <c r="N795" s="6"/>
      <c r="O795" s="6"/>
      <c r="P795" s="6"/>
      <c r="Q795" s="6"/>
    </row>
    <row r="796" spans="2:17">
      <c r="B796" s="14"/>
      <c r="E796" s="8"/>
      <c r="G796" s="6"/>
      <c r="I796" s="6"/>
      <c r="J796" s="6"/>
      <c r="K796" s="6"/>
      <c r="L796" s="6"/>
      <c r="M796" s="6"/>
      <c r="N796" s="6"/>
      <c r="O796" s="6"/>
      <c r="P796" s="6"/>
      <c r="Q796" s="6"/>
    </row>
    <row r="797" spans="2:17">
      <c r="B797" s="14"/>
      <c r="E797" s="8"/>
      <c r="G797" s="6"/>
      <c r="I797" s="6"/>
      <c r="J797" s="6"/>
      <c r="K797" s="6"/>
      <c r="L797" s="6"/>
      <c r="M797" s="6"/>
      <c r="N797" s="6"/>
      <c r="O797" s="6"/>
      <c r="P797" s="6"/>
      <c r="Q797" s="6"/>
    </row>
    <row r="798" spans="2:17">
      <c r="B798" s="14"/>
      <c r="E798" s="8"/>
      <c r="G798" s="6"/>
      <c r="I798" s="6"/>
      <c r="J798" s="6"/>
      <c r="K798" s="6"/>
      <c r="L798" s="6"/>
      <c r="M798" s="6"/>
      <c r="N798" s="6"/>
      <c r="O798" s="6"/>
      <c r="P798" s="6"/>
      <c r="Q798" s="6"/>
    </row>
    <row r="799" spans="2:17">
      <c r="B799" s="14"/>
      <c r="E799" s="8"/>
      <c r="G799" s="6"/>
      <c r="I799" s="6"/>
      <c r="J799" s="6"/>
      <c r="K799" s="6"/>
      <c r="L799" s="6"/>
      <c r="M799" s="6"/>
      <c r="N799" s="6"/>
      <c r="O799" s="6"/>
      <c r="P799" s="6"/>
      <c r="Q799" s="6"/>
    </row>
    <row r="800" spans="2:17">
      <c r="B800" s="14"/>
      <c r="E800" s="8"/>
      <c r="G800" s="6"/>
      <c r="I800" s="6"/>
      <c r="J800" s="6"/>
      <c r="K800" s="6"/>
      <c r="L800" s="6"/>
      <c r="M800" s="6"/>
      <c r="N800" s="6"/>
      <c r="O800" s="6"/>
      <c r="P800" s="6"/>
      <c r="Q800" s="6"/>
    </row>
    <row r="801" spans="2:17">
      <c r="B801" s="14"/>
      <c r="E801" s="8"/>
      <c r="G801" s="6"/>
      <c r="I801" s="6"/>
      <c r="J801" s="6"/>
      <c r="K801" s="6"/>
      <c r="L801" s="6"/>
      <c r="M801" s="6"/>
      <c r="N801" s="6"/>
      <c r="O801" s="6"/>
      <c r="P801" s="6"/>
      <c r="Q801" s="6"/>
    </row>
    <row r="802" spans="2:17">
      <c r="B802" s="14"/>
      <c r="E802" s="8"/>
      <c r="G802" s="6"/>
      <c r="I802" s="6"/>
      <c r="J802" s="6"/>
      <c r="K802" s="6"/>
      <c r="L802" s="6"/>
      <c r="M802" s="6"/>
      <c r="N802" s="6"/>
      <c r="O802" s="6"/>
      <c r="P802" s="6"/>
      <c r="Q802" s="6"/>
    </row>
    <row r="803" spans="2:17">
      <c r="B803" s="14"/>
      <c r="E803" s="8"/>
      <c r="G803" s="6"/>
      <c r="I803" s="6"/>
      <c r="J803" s="6"/>
      <c r="K803" s="6"/>
      <c r="L803" s="6"/>
      <c r="M803" s="6"/>
      <c r="N803" s="6"/>
      <c r="O803" s="6"/>
      <c r="P803" s="6"/>
      <c r="Q803" s="6"/>
    </row>
    <row r="804" spans="2:17">
      <c r="B804" s="14"/>
      <c r="E804" s="8"/>
      <c r="G804" s="6"/>
      <c r="I804" s="6"/>
      <c r="J804" s="6"/>
      <c r="K804" s="6"/>
      <c r="L804" s="6"/>
      <c r="M804" s="6"/>
      <c r="N804" s="6"/>
      <c r="O804" s="6"/>
      <c r="P804" s="6"/>
      <c r="Q804" s="6"/>
    </row>
    <row r="805" spans="2:17">
      <c r="B805" s="14"/>
      <c r="E805" s="8"/>
      <c r="G805" s="6"/>
      <c r="I805" s="6"/>
      <c r="J805" s="6"/>
      <c r="K805" s="6"/>
      <c r="L805" s="6"/>
      <c r="M805" s="6"/>
      <c r="N805" s="6"/>
      <c r="O805" s="6"/>
      <c r="P805" s="6"/>
      <c r="Q805" s="6"/>
    </row>
    <row r="806" spans="2:17">
      <c r="B806" s="14"/>
      <c r="E806" s="8"/>
      <c r="G806" s="6"/>
      <c r="I806" s="6"/>
      <c r="J806" s="6"/>
      <c r="K806" s="6"/>
      <c r="L806" s="6"/>
      <c r="M806" s="6"/>
      <c r="N806" s="6"/>
      <c r="O806" s="6"/>
      <c r="P806" s="6"/>
      <c r="Q806" s="6"/>
    </row>
    <row r="807" spans="2:17">
      <c r="B807" s="14"/>
      <c r="E807" s="8"/>
      <c r="G807" s="6"/>
      <c r="I807" s="6"/>
      <c r="J807" s="6"/>
      <c r="K807" s="6"/>
      <c r="L807" s="6"/>
      <c r="M807" s="6"/>
      <c r="N807" s="6"/>
      <c r="O807" s="6"/>
      <c r="P807" s="6"/>
      <c r="Q807" s="6"/>
    </row>
    <row r="808" spans="2:17">
      <c r="B808" s="14"/>
      <c r="E808" s="8"/>
      <c r="G808" s="6"/>
      <c r="I808" s="6"/>
      <c r="J808" s="6"/>
      <c r="K808" s="6"/>
      <c r="L808" s="6"/>
      <c r="M808" s="6"/>
      <c r="N808" s="6"/>
      <c r="O808" s="6"/>
      <c r="P808" s="6"/>
      <c r="Q808" s="6"/>
    </row>
    <row r="809" spans="2:17">
      <c r="B809" s="14"/>
      <c r="E809" s="8"/>
      <c r="G809" s="6"/>
      <c r="I809" s="6"/>
      <c r="J809" s="6"/>
      <c r="K809" s="6"/>
      <c r="L809" s="6"/>
      <c r="M809" s="6"/>
      <c r="N809" s="6"/>
      <c r="O809" s="6"/>
      <c r="P809" s="6"/>
      <c r="Q809" s="6"/>
    </row>
    <row r="810" spans="2:17">
      <c r="B810" s="14"/>
      <c r="E810" s="8"/>
      <c r="G810" s="6"/>
      <c r="I810" s="6"/>
      <c r="J810" s="6"/>
      <c r="K810" s="6"/>
      <c r="L810" s="6"/>
      <c r="M810" s="6"/>
      <c r="N810" s="6"/>
      <c r="O810" s="6"/>
      <c r="P810" s="6"/>
      <c r="Q810" s="6"/>
    </row>
    <row r="811" spans="2:17">
      <c r="B811" s="14"/>
      <c r="E811" s="8"/>
      <c r="G811" s="6"/>
      <c r="I811" s="6"/>
      <c r="J811" s="6"/>
      <c r="K811" s="6"/>
      <c r="L811" s="6"/>
      <c r="M811" s="6"/>
      <c r="N811" s="6"/>
      <c r="O811" s="6"/>
      <c r="P811" s="6"/>
      <c r="Q811" s="6"/>
    </row>
    <row r="812" spans="2:17">
      <c r="B812" s="14"/>
      <c r="E812" s="8"/>
      <c r="G812" s="6"/>
      <c r="I812" s="6"/>
      <c r="J812" s="6"/>
      <c r="K812" s="6"/>
      <c r="L812" s="6"/>
      <c r="M812" s="6"/>
      <c r="N812" s="6"/>
      <c r="O812" s="6"/>
      <c r="P812" s="6"/>
      <c r="Q812" s="6"/>
    </row>
    <row r="813" spans="2:17">
      <c r="B813" s="14"/>
      <c r="E813" s="8"/>
      <c r="G813" s="6"/>
      <c r="I813" s="6"/>
      <c r="J813" s="6"/>
      <c r="K813" s="6"/>
      <c r="L813" s="6"/>
      <c r="M813" s="6"/>
      <c r="N813" s="6"/>
      <c r="O813" s="6"/>
      <c r="P813" s="6"/>
      <c r="Q813" s="6"/>
    </row>
    <row r="814" spans="2:17">
      <c r="B814" s="14"/>
      <c r="E814" s="8"/>
      <c r="G814" s="6"/>
      <c r="I814" s="6"/>
      <c r="J814" s="6"/>
      <c r="K814" s="6"/>
      <c r="L814" s="6"/>
      <c r="M814" s="6"/>
      <c r="N814" s="6"/>
      <c r="O814" s="6"/>
      <c r="P814" s="6"/>
      <c r="Q814" s="6"/>
    </row>
    <row r="815" spans="2:17">
      <c r="B815" s="14"/>
      <c r="E815" s="8"/>
      <c r="G815" s="6"/>
      <c r="I815" s="6"/>
      <c r="J815" s="6"/>
      <c r="K815" s="6"/>
      <c r="L815" s="6"/>
      <c r="M815" s="6"/>
      <c r="N815" s="6"/>
      <c r="O815" s="6"/>
      <c r="P815" s="6"/>
      <c r="Q815" s="6"/>
    </row>
    <row r="816" spans="2:17">
      <c r="B816" s="14"/>
      <c r="E816" s="8"/>
      <c r="G816" s="6"/>
      <c r="I816" s="6"/>
      <c r="J816" s="6"/>
      <c r="K816" s="6"/>
      <c r="L816" s="6"/>
      <c r="M816" s="6"/>
      <c r="N816" s="6"/>
      <c r="O816" s="6"/>
      <c r="P816" s="6"/>
      <c r="Q816" s="6"/>
    </row>
    <row r="817" spans="2:17">
      <c r="B817" s="14"/>
      <c r="E817" s="8"/>
      <c r="G817" s="6"/>
      <c r="I817" s="6"/>
      <c r="J817" s="6"/>
      <c r="K817" s="6"/>
      <c r="L817" s="6"/>
      <c r="M817" s="6"/>
      <c r="N817" s="6"/>
      <c r="O817" s="6"/>
      <c r="P817" s="6"/>
      <c r="Q817" s="6"/>
    </row>
    <row r="818" spans="2:17">
      <c r="B818" s="14"/>
      <c r="E818" s="8"/>
      <c r="G818" s="6"/>
      <c r="I818" s="6"/>
      <c r="J818" s="6"/>
      <c r="K818" s="6"/>
      <c r="L818" s="6"/>
      <c r="M818" s="6"/>
      <c r="N818" s="6"/>
      <c r="O818" s="6"/>
      <c r="P818" s="6"/>
      <c r="Q818" s="6"/>
    </row>
    <row r="819" spans="2:17">
      <c r="B819" s="14"/>
      <c r="E819" s="8"/>
      <c r="G819" s="6"/>
      <c r="I819" s="6"/>
      <c r="J819" s="6"/>
      <c r="K819" s="6"/>
      <c r="L819" s="6"/>
      <c r="M819" s="6"/>
      <c r="N819" s="6"/>
      <c r="O819" s="6"/>
      <c r="P819" s="6"/>
      <c r="Q819" s="6"/>
    </row>
    <row r="820" spans="2:17">
      <c r="B820" s="14"/>
      <c r="E820" s="8"/>
      <c r="G820" s="6"/>
      <c r="I820" s="6"/>
      <c r="J820" s="6"/>
      <c r="K820" s="6"/>
      <c r="L820" s="6"/>
      <c r="M820" s="6"/>
      <c r="N820" s="6"/>
      <c r="O820" s="6"/>
      <c r="P820" s="6"/>
      <c r="Q820" s="6"/>
    </row>
    <row r="821" spans="2:17">
      <c r="B821" s="14"/>
      <c r="E821" s="8"/>
      <c r="G821" s="6"/>
      <c r="I821" s="6"/>
      <c r="J821" s="6"/>
      <c r="K821" s="6"/>
      <c r="L821" s="6"/>
      <c r="M821" s="6"/>
      <c r="N821" s="6"/>
      <c r="O821" s="6"/>
      <c r="P821" s="6"/>
      <c r="Q821" s="6"/>
    </row>
    <row r="822" spans="2:17">
      <c r="B822" s="14"/>
      <c r="E822" s="8"/>
      <c r="G822" s="6"/>
      <c r="I822" s="6"/>
      <c r="J822" s="6"/>
      <c r="K822" s="6"/>
      <c r="L822" s="6"/>
      <c r="M822" s="6"/>
      <c r="N822" s="6"/>
      <c r="O822" s="6"/>
      <c r="P822" s="6"/>
      <c r="Q822" s="6"/>
    </row>
    <row r="823" spans="2:17">
      <c r="B823" s="14"/>
      <c r="E823" s="8"/>
      <c r="G823" s="6"/>
      <c r="I823" s="6"/>
      <c r="J823" s="6"/>
      <c r="K823" s="6"/>
      <c r="L823" s="6"/>
      <c r="M823" s="6"/>
      <c r="N823" s="6"/>
      <c r="O823" s="6"/>
      <c r="P823" s="6"/>
      <c r="Q823" s="6"/>
    </row>
    <row r="824" spans="2:17">
      <c r="B824" s="14"/>
      <c r="E824" s="8"/>
      <c r="G824" s="6"/>
      <c r="I824" s="6"/>
      <c r="J824" s="6"/>
      <c r="K824" s="6"/>
      <c r="L824" s="6"/>
      <c r="M824" s="6"/>
      <c r="N824" s="6"/>
      <c r="O824" s="6"/>
      <c r="P824" s="6"/>
      <c r="Q824" s="6"/>
    </row>
    <row r="825" spans="2:17">
      <c r="B825" s="14"/>
      <c r="E825" s="8"/>
      <c r="G825" s="6"/>
      <c r="I825" s="6"/>
      <c r="J825" s="6"/>
      <c r="K825" s="6"/>
      <c r="L825" s="6"/>
      <c r="M825" s="6"/>
      <c r="N825" s="6"/>
      <c r="O825" s="6"/>
      <c r="P825" s="6"/>
      <c r="Q825" s="6"/>
    </row>
    <row r="826" spans="2:17">
      <c r="B826" s="14"/>
      <c r="E826" s="8"/>
      <c r="G826" s="6"/>
      <c r="I826" s="6"/>
      <c r="J826" s="6"/>
      <c r="K826" s="6"/>
      <c r="L826" s="6"/>
      <c r="M826" s="6"/>
      <c r="N826" s="6"/>
      <c r="O826" s="6"/>
      <c r="P826" s="6"/>
      <c r="Q826" s="6"/>
    </row>
    <row r="827" spans="2:17">
      <c r="B827" s="14"/>
      <c r="E827" s="8"/>
      <c r="G827" s="6"/>
      <c r="I827" s="6"/>
      <c r="J827" s="6"/>
      <c r="K827" s="6"/>
      <c r="L827" s="6"/>
      <c r="M827" s="6"/>
      <c r="N827" s="6"/>
      <c r="O827" s="6"/>
      <c r="P827" s="6"/>
      <c r="Q827" s="6"/>
    </row>
    <row r="828" spans="2:17">
      <c r="B828" s="14"/>
      <c r="E828" s="8"/>
      <c r="G828" s="6"/>
      <c r="I828" s="6"/>
      <c r="J828" s="6"/>
      <c r="K828" s="6"/>
      <c r="L828" s="6"/>
      <c r="M828" s="6"/>
      <c r="N828" s="6"/>
      <c r="O828" s="6"/>
      <c r="P828" s="6"/>
      <c r="Q828" s="6"/>
    </row>
    <row r="829" spans="2:17">
      <c r="B829" s="14"/>
      <c r="E829" s="8"/>
      <c r="G829" s="6"/>
      <c r="I829" s="6"/>
      <c r="J829" s="6"/>
      <c r="K829" s="6"/>
      <c r="L829" s="6"/>
      <c r="M829" s="6"/>
      <c r="N829" s="6"/>
      <c r="O829" s="6"/>
      <c r="P829" s="6"/>
      <c r="Q829" s="6"/>
    </row>
    <row r="830" spans="2:17">
      <c r="B830" s="14"/>
      <c r="E830" s="8"/>
      <c r="G830" s="6"/>
      <c r="I830" s="6"/>
      <c r="J830" s="6"/>
      <c r="K830" s="6"/>
      <c r="L830" s="6"/>
      <c r="M830" s="6"/>
      <c r="N830" s="6"/>
      <c r="O830" s="6"/>
      <c r="P830" s="6"/>
      <c r="Q830" s="6"/>
    </row>
    <row r="831" spans="2:17">
      <c r="B831" s="14"/>
      <c r="E831" s="8"/>
      <c r="G831" s="6"/>
      <c r="I831" s="6"/>
      <c r="J831" s="6"/>
      <c r="K831" s="6"/>
      <c r="L831" s="6"/>
      <c r="M831" s="6"/>
      <c r="N831" s="6"/>
      <c r="O831" s="6"/>
      <c r="P831" s="6"/>
      <c r="Q831" s="6"/>
    </row>
    <row r="832" spans="2:17">
      <c r="B832" s="14"/>
      <c r="E832" s="8"/>
      <c r="G832" s="6"/>
      <c r="I832" s="6"/>
      <c r="J832" s="6"/>
      <c r="K832" s="6"/>
      <c r="L832" s="6"/>
      <c r="M832" s="6"/>
      <c r="N832" s="6"/>
      <c r="O832" s="6"/>
      <c r="P832" s="6"/>
      <c r="Q832" s="6"/>
    </row>
    <row r="833" spans="2:17">
      <c r="B833" s="14"/>
      <c r="E833" s="8"/>
      <c r="G833" s="6"/>
      <c r="I833" s="6"/>
      <c r="J833" s="6"/>
      <c r="K833" s="6"/>
      <c r="L833" s="6"/>
      <c r="M833" s="6"/>
      <c r="N833" s="6"/>
      <c r="O833" s="6"/>
      <c r="P833" s="6"/>
      <c r="Q833" s="6"/>
    </row>
    <row r="834" spans="2:17">
      <c r="B834" s="14"/>
      <c r="E834" s="8"/>
      <c r="G834" s="6"/>
      <c r="I834" s="6"/>
      <c r="J834" s="6"/>
      <c r="K834" s="6"/>
      <c r="L834" s="6"/>
      <c r="M834" s="6"/>
      <c r="N834" s="6"/>
      <c r="O834" s="6"/>
      <c r="P834" s="6"/>
      <c r="Q834" s="6"/>
    </row>
    <row r="835" spans="2:17">
      <c r="B835" s="14"/>
      <c r="E835" s="8"/>
      <c r="G835" s="6"/>
      <c r="I835" s="6"/>
      <c r="J835" s="6"/>
      <c r="K835" s="6"/>
      <c r="L835" s="6"/>
      <c r="M835" s="6"/>
      <c r="N835" s="6"/>
      <c r="O835" s="6"/>
      <c r="P835" s="6"/>
      <c r="Q835" s="6"/>
    </row>
    <row r="836" spans="2:17">
      <c r="B836" s="14"/>
      <c r="E836" s="8"/>
      <c r="G836" s="6"/>
      <c r="I836" s="6"/>
      <c r="J836" s="6"/>
      <c r="K836" s="6"/>
      <c r="L836" s="6"/>
      <c r="M836" s="6"/>
      <c r="N836" s="6"/>
      <c r="O836" s="6"/>
      <c r="P836" s="6"/>
      <c r="Q836" s="6"/>
    </row>
    <row r="837" spans="2:17">
      <c r="B837" s="14"/>
      <c r="E837" s="8"/>
      <c r="G837" s="6"/>
      <c r="I837" s="6"/>
      <c r="J837" s="6"/>
      <c r="K837" s="6"/>
      <c r="L837" s="6"/>
      <c r="M837" s="6"/>
      <c r="N837" s="6"/>
      <c r="O837" s="6"/>
      <c r="P837" s="6"/>
      <c r="Q837" s="6"/>
    </row>
    <row r="838" spans="2:17">
      <c r="B838" s="14"/>
      <c r="E838" s="8"/>
      <c r="G838" s="6"/>
      <c r="I838" s="6"/>
      <c r="J838" s="6"/>
      <c r="K838" s="6"/>
      <c r="L838" s="6"/>
      <c r="M838" s="6"/>
      <c r="N838" s="6"/>
      <c r="O838" s="6"/>
      <c r="P838" s="6"/>
      <c r="Q838" s="6"/>
    </row>
    <row r="839" spans="2:17">
      <c r="B839" s="14"/>
      <c r="E839" s="8"/>
      <c r="G839" s="6"/>
      <c r="I839" s="6"/>
      <c r="J839" s="6"/>
      <c r="K839" s="6"/>
      <c r="L839" s="6"/>
      <c r="M839" s="6"/>
      <c r="N839" s="6"/>
      <c r="O839" s="6"/>
      <c r="P839" s="6"/>
      <c r="Q839" s="6"/>
    </row>
    <row r="840" spans="2:17">
      <c r="B840" s="14"/>
      <c r="E840" s="8"/>
      <c r="G840" s="6"/>
      <c r="I840" s="6"/>
      <c r="J840" s="6"/>
      <c r="K840" s="6"/>
      <c r="L840" s="6"/>
      <c r="M840" s="6"/>
      <c r="N840" s="6"/>
      <c r="O840" s="6"/>
      <c r="P840" s="6"/>
      <c r="Q840" s="6"/>
    </row>
    <row r="841" spans="2:17">
      <c r="B841" s="14"/>
      <c r="E841" s="8"/>
      <c r="G841" s="6"/>
      <c r="I841" s="6"/>
      <c r="J841" s="6"/>
      <c r="K841" s="6"/>
      <c r="L841" s="6"/>
      <c r="M841" s="6"/>
      <c r="N841" s="6"/>
      <c r="O841" s="6"/>
      <c r="P841" s="6"/>
      <c r="Q841" s="6"/>
    </row>
    <row r="842" spans="2:17">
      <c r="B842" s="14"/>
      <c r="E842" s="8"/>
      <c r="G842" s="6"/>
      <c r="I842" s="6"/>
      <c r="J842" s="6"/>
      <c r="K842" s="6"/>
      <c r="L842" s="6"/>
      <c r="M842" s="6"/>
      <c r="N842" s="6"/>
      <c r="O842" s="6"/>
      <c r="P842" s="6"/>
      <c r="Q842" s="6"/>
    </row>
    <row r="843" spans="2:17">
      <c r="B843" s="14"/>
      <c r="E843" s="8"/>
      <c r="G843" s="6"/>
      <c r="I843" s="6"/>
      <c r="J843" s="6"/>
      <c r="K843" s="6"/>
      <c r="L843" s="6"/>
      <c r="M843" s="6"/>
      <c r="N843" s="6"/>
      <c r="O843" s="6"/>
      <c r="P843" s="6"/>
      <c r="Q843" s="6"/>
    </row>
    <row r="844" spans="2:17">
      <c r="B844" s="14"/>
      <c r="E844" s="8"/>
      <c r="G844" s="6"/>
      <c r="I844" s="6"/>
      <c r="J844" s="6"/>
      <c r="K844" s="6"/>
      <c r="L844" s="6"/>
      <c r="M844" s="6"/>
      <c r="N844" s="6"/>
      <c r="O844" s="6"/>
      <c r="P844" s="6"/>
      <c r="Q844" s="6"/>
    </row>
    <row r="845" spans="2:17">
      <c r="B845" s="14"/>
      <c r="E845" s="8"/>
      <c r="G845" s="6"/>
      <c r="I845" s="6"/>
      <c r="J845" s="6"/>
      <c r="K845" s="6"/>
      <c r="L845" s="6"/>
      <c r="M845" s="6"/>
      <c r="N845" s="6"/>
      <c r="O845" s="6"/>
      <c r="P845" s="6"/>
      <c r="Q845" s="6"/>
    </row>
    <row r="846" spans="2:17">
      <c r="B846" s="14"/>
      <c r="E846" s="8"/>
      <c r="G846" s="6"/>
      <c r="I846" s="6"/>
      <c r="J846" s="6"/>
      <c r="K846" s="6"/>
      <c r="L846" s="6"/>
      <c r="M846" s="6"/>
      <c r="N846" s="6"/>
      <c r="O846" s="6"/>
      <c r="P846" s="6"/>
      <c r="Q846" s="6"/>
    </row>
    <row r="847" spans="2:17">
      <c r="B847" s="14"/>
      <c r="E847" s="8"/>
      <c r="G847" s="6"/>
      <c r="I847" s="6"/>
      <c r="J847" s="6"/>
      <c r="K847" s="6"/>
      <c r="L847" s="6"/>
      <c r="M847" s="6"/>
      <c r="N847" s="6"/>
      <c r="O847" s="6"/>
      <c r="P847" s="6"/>
      <c r="Q847" s="6"/>
    </row>
    <row r="848" spans="2:17">
      <c r="B848" s="14"/>
      <c r="E848" s="8"/>
      <c r="G848" s="6"/>
      <c r="I848" s="6"/>
      <c r="J848" s="6"/>
      <c r="K848" s="6"/>
      <c r="L848" s="6"/>
      <c r="M848" s="6"/>
      <c r="N848" s="6"/>
      <c r="O848" s="6"/>
      <c r="P848" s="6"/>
      <c r="Q848" s="6"/>
    </row>
    <row r="849" spans="2:17">
      <c r="B849" s="14"/>
      <c r="E849" s="8"/>
      <c r="G849" s="6"/>
      <c r="I849" s="6"/>
      <c r="J849" s="6"/>
      <c r="K849" s="6"/>
      <c r="L849" s="6"/>
      <c r="M849" s="6"/>
      <c r="N849" s="6"/>
      <c r="O849" s="6"/>
      <c r="P849" s="6"/>
      <c r="Q849" s="6"/>
    </row>
    <row r="850" spans="2:17">
      <c r="B850" s="14"/>
      <c r="E850" s="8"/>
      <c r="G850" s="6"/>
      <c r="I850" s="6"/>
      <c r="J850" s="6"/>
      <c r="K850" s="6"/>
      <c r="L850" s="6"/>
      <c r="M850" s="6"/>
      <c r="N850" s="6"/>
      <c r="O850" s="6"/>
      <c r="P850" s="6"/>
      <c r="Q850" s="6"/>
    </row>
    <row r="851" spans="2:17">
      <c r="B851" s="14"/>
      <c r="E851" s="8"/>
      <c r="G851" s="6"/>
      <c r="I851" s="6"/>
      <c r="J851" s="6"/>
      <c r="K851" s="6"/>
      <c r="L851" s="6"/>
      <c r="M851" s="6"/>
      <c r="N851" s="6"/>
      <c r="O851" s="6"/>
      <c r="P851" s="6"/>
      <c r="Q851" s="6"/>
    </row>
    <row r="852" spans="2:17">
      <c r="B852" s="14"/>
      <c r="E852" s="8"/>
      <c r="G852" s="6"/>
      <c r="I852" s="6"/>
      <c r="J852" s="6"/>
      <c r="K852" s="6"/>
      <c r="L852" s="6"/>
      <c r="M852" s="6"/>
      <c r="N852" s="6"/>
      <c r="O852" s="6"/>
      <c r="P852" s="6"/>
      <c r="Q852" s="6"/>
    </row>
    <row r="853" spans="2:17">
      <c r="B853" s="14"/>
      <c r="E853" s="8"/>
      <c r="G853" s="6"/>
      <c r="I853" s="6"/>
      <c r="J853" s="6"/>
      <c r="K853" s="6"/>
      <c r="L853" s="6"/>
      <c r="M853" s="6"/>
      <c r="N853" s="6"/>
      <c r="O853" s="6"/>
      <c r="P853" s="6"/>
      <c r="Q853" s="6"/>
    </row>
    <row r="854" spans="2:17">
      <c r="B854" s="14"/>
      <c r="E854" s="8"/>
      <c r="G854" s="6"/>
      <c r="I854" s="6"/>
      <c r="J854" s="6"/>
      <c r="K854" s="6"/>
      <c r="L854" s="6"/>
      <c r="M854" s="6"/>
      <c r="N854" s="6"/>
      <c r="O854" s="6"/>
      <c r="P854" s="6"/>
      <c r="Q854" s="6"/>
    </row>
    <row r="855" spans="2:17">
      <c r="B855" s="14"/>
      <c r="E855" s="8"/>
      <c r="G855" s="6"/>
      <c r="I855" s="6"/>
      <c r="J855" s="6"/>
      <c r="K855" s="6"/>
      <c r="L855" s="6"/>
      <c r="M855" s="6"/>
      <c r="N855" s="6"/>
      <c r="O855" s="6"/>
      <c r="P855" s="6"/>
      <c r="Q855" s="6"/>
    </row>
    <row r="856" spans="2:17">
      <c r="B856" s="14"/>
      <c r="E856" s="8"/>
      <c r="G856" s="6"/>
      <c r="I856" s="6"/>
      <c r="J856" s="6"/>
      <c r="K856" s="6"/>
      <c r="L856" s="6"/>
      <c r="M856" s="6"/>
      <c r="N856" s="6"/>
      <c r="O856" s="6"/>
      <c r="P856" s="6"/>
      <c r="Q856" s="6"/>
    </row>
    <row r="857" spans="2:17">
      <c r="B857" s="14"/>
      <c r="E857" s="8"/>
      <c r="G857" s="6"/>
      <c r="I857" s="6"/>
      <c r="J857" s="6"/>
      <c r="K857" s="6"/>
      <c r="L857" s="6"/>
      <c r="M857" s="6"/>
      <c r="N857" s="6"/>
      <c r="O857" s="6"/>
      <c r="P857" s="6"/>
      <c r="Q857" s="6"/>
    </row>
    <row r="858" spans="2:17">
      <c r="B858" s="14"/>
      <c r="E858" s="8"/>
      <c r="G858" s="6"/>
      <c r="I858" s="6"/>
      <c r="J858" s="6"/>
      <c r="K858" s="6"/>
      <c r="L858" s="6"/>
      <c r="M858" s="6"/>
      <c r="N858" s="6"/>
      <c r="O858" s="6"/>
      <c r="P858" s="6"/>
      <c r="Q858" s="6"/>
    </row>
    <row r="859" spans="2:17">
      <c r="B859" s="14"/>
      <c r="E859" s="8"/>
      <c r="G859" s="6"/>
      <c r="I859" s="6"/>
      <c r="J859" s="6"/>
      <c r="K859" s="6"/>
      <c r="L859" s="6"/>
      <c r="M859" s="6"/>
      <c r="N859" s="6"/>
      <c r="O859" s="6"/>
      <c r="P859" s="6"/>
      <c r="Q859" s="6"/>
    </row>
    <row r="860" spans="2:17">
      <c r="B860" s="14"/>
      <c r="E860" s="8"/>
      <c r="G860" s="6"/>
      <c r="I860" s="6"/>
      <c r="J860" s="6"/>
      <c r="K860" s="6"/>
      <c r="L860" s="6"/>
      <c r="M860" s="6"/>
      <c r="N860" s="6"/>
      <c r="O860" s="6"/>
      <c r="P860" s="6"/>
      <c r="Q860" s="6"/>
    </row>
    <row r="861" spans="2:17">
      <c r="B861" s="14"/>
      <c r="E861" s="8"/>
      <c r="G861" s="6"/>
      <c r="I861" s="6"/>
      <c r="J861" s="6"/>
      <c r="K861" s="6"/>
      <c r="L861" s="6"/>
      <c r="M861" s="6"/>
      <c r="N861" s="6"/>
      <c r="O861" s="6"/>
      <c r="P861" s="6"/>
      <c r="Q861" s="6"/>
    </row>
    <row r="862" spans="2:17">
      <c r="B862" s="14"/>
      <c r="E862" s="8"/>
      <c r="G862" s="6"/>
      <c r="I862" s="6"/>
      <c r="J862" s="6"/>
      <c r="K862" s="6"/>
      <c r="L862" s="6"/>
      <c r="M862" s="6"/>
      <c r="N862" s="6"/>
      <c r="O862" s="6"/>
      <c r="P862" s="6"/>
      <c r="Q862" s="6"/>
    </row>
    <row r="863" spans="2:17">
      <c r="B863" s="14"/>
      <c r="E863" s="8"/>
      <c r="G863" s="6"/>
      <c r="I863" s="6"/>
      <c r="J863" s="6"/>
      <c r="K863" s="6"/>
      <c r="L863" s="6"/>
      <c r="M863" s="6"/>
      <c r="N863" s="6"/>
      <c r="O863" s="6"/>
      <c r="P863" s="6"/>
      <c r="Q863" s="6"/>
    </row>
    <row r="864" spans="2:17">
      <c r="B864" s="14"/>
      <c r="E864" s="8"/>
      <c r="G864" s="6"/>
      <c r="I864" s="6"/>
      <c r="J864" s="6"/>
      <c r="K864" s="6"/>
      <c r="L864" s="6"/>
      <c r="M864" s="6"/>
      <c r="N864" s="6"/>
      <c r="O864" s="6"/>
      <c r="P864" s="6"/>
      <c r="Q864" s="6"/>
    </row>
    <row r="865" spans="2:17">
      <c r="B865" s="14"/>
      <c r="E865" s="8"/>
      <c r="G865" s="6"/>
      <c r="I865" s="6"/>
      <c r="J865" s="6"/>
      <c r="K865" s="6"/>
      <c r="L865" s="6"/>
      <c r="M865" s="6"/>
      <c r="N865" s="6"/>
      <c r="O865" s="6"/>
      <c r="P865" s="6"/>
      <c r="Q865" s="6"/>
    </row>
    <row r="866" spans="2:17">
      <c r="B866" s="14"/>
      <c r="E866" s="8"/>
      <c r="G866" s="6"/>
      <c r="I866" s="6"/>
      <c r="J866" s="6"/>
      <c r="K866" s="6"/>
      <c r="L866" s="6"/>
      <c r="M866" s="6"/>
      <c r="N866" s="6"/>
      <c r="O866" s="6"/>
      <c r="P866" s="6"/>
      <c r="Q866" s="6"/>
    </row>
    <row r="867" spans="2:17">
      <c r="B867" s="14"/>
      <c r="E867" s="8"/>
      <c r="G867" s="6"/>
      <c r="I867" s="6"/>
      <c r="J867" s="6"/>
      <c r="K867" s="6"/>
      <c r="L867" s="6"/>
      <c r="M867" s="6"/>
      <c r="N867" s="6"/>
      <c r="O867" s="6"/>
      <c r="P867" s="6"/>
      <c r="Q867" s="6"/>
    </row>
    <row r="868" spans="2:17">
      <c r="B868" s="14"/>
      <c r="E868" s="8"/>
      <c r="G868" s="6"/>
      <c r="I868" s="6"/>
      <c r="J868" s="6"/>
      <c r="K868" s="6"/>
      <c r="L868" s="6"/>
      <c r="M868" s="6"/>
      <c r="N868" s="6"/>
      <c r="O868" s="6"/>
      <c r="P868" s="6"/>
      <c r="Q868" s="6"/>
    </row>
    <row r="869" spans="2:17">
      <c r="B869" s="14"/>
      <c r="E869" s="8"/>
      <c r="G869" s="6"/>
      <c r="I869" s="6"/>
      <c r="J869" s="6"/>
      <c r="K869" s="6"/>
      <c r="L869" s="6"/>
      <c r="M869" s="6"/>
      <c r="N869" s="6"/>
      <c r="O869" s="6"/>
      <c r="P869" s="6"/>
      <c r="Q869" s="6"/>
    </row>
    <row r="870" spans="2:17">
      <c r="B870" s="14"/>
      <c r="E870" s="8"/>
      <c r="G870" s="6"/>
      <c r="I870" s="6"/>
      <c r="J870" s="6"/>
      <c r="K870" s="6"/>
      <c r="L870" s="6"/>
      <c r="M870" s="6"/>
      <c r="N870" s="6"/>
      <c r="O870" s="6"/>
      <c r="P870" s="6"/>
      <c r="Q870" s="6"/>
    </row>
    <row r="871" spans="2:17">
      <c r="B871" s="14"/>
      <c r="E871" s="8"/>
      <c r="G871" s="6"/>
      <c r="I871" s="6"/>
      <c r="J871" s="6"/>
      <c r="K871" s="6"/>
      <c r="L871" s="6"/>
      <c r="M871" s="6"/>
      <c r="N871" s="6"/>
      <c r="O871" s="6"/>
      <c r="P871" s="6"/>
      <c r="Q871" s="6"/>
    </row>
    <row r="872" spans="2:17">
      <c r="B872" s="14"/>
      <c r="E872" s="8"/>
      <c r="G872" s="6"/>
      <c r="I872" s="6"/>
      <c r="J872" s="6"/>
      <c r="K872" s="6"/>
      <c r="L872" s="6"/>
      <c r="M872" s="6"/>
      <c r="N872" s="6"/>
      <c r="O872" s="6"/>
      <c r="P872" s="6"/>
      <c r="Q872" s="6"/>
    </row>
    <row r="873" spans="2:17">
      <c r="B873" s="14"/>
      <c r="E873" s="8"/>
      <c r="G873" s="6"/>
      <c r="I873" s="6"/>
      <c r="J873" s="6"/>
      <c r="K873" s="6"/>
      <c r="L873" s="6"/>
      <c r="M873" s="6"/>
      <c r="N873" s="6"/>
      <c r="O873" s="6"/>
      <c r="P873" s="6"/>
      <c r="Q873" s="6"/>
    </row>
    <row r="874" spans="2:17">
      <c r="B874" s="14"/>
      <c r="E874" s="8"/>
      <c r="G874" s="6"/>
      <c r="I874" s="6"/>
      <c r="J874" s="6"/>
      <c r="K874" s="6"/>
      <c r="L874" s="6"/>
      <c r="M874" s="6"/>
      <c r="N874" s="6"/>
      <c r="O874" s="6"/>
      <c r="P874" s="6"/>
      <c r="Q874" s="6"/>
    </row>
    <row r="875" spans="2:17">
      <c r="B875" s="14"/>
      <c r="E875" s="8"/>
      <c r="G875" s="6"/>
      <c r="I875" s="6"/>
      <c r="J875" s="6"/>
      <c r="K875" s="6"/>
      <c r="L875" s="6"/>
      <c r="M875" s="6"/>
      <c r="N875" s="6"/>
      <c r="O875" s="6"/>
      <c r="P875" s="6"/>
      <c r="Q875" s="6"/>
    </row>
    <row r="876" spans="2:17">
      <c r="B876" s="14"/>
      <c r="E876" s="8"/>
      <c r="G876" s="6"/>
      <c r="I876" s="6"/>
      <c r="J876" s="6"/>
      <c r="K876" s="6"/>
      <c r="L876" s="6"/>
      <c r="M876" s="6"/>
      <c r="N876" s="6"/>
      <c r="O876" s="6"/>
      <c r="P876" s="6"/>
      <c r="Q876" s="6"/>
    </row>
    <row r="877" spans="2:17">
      <c r="B877" s="14"/>
      <c r="E877" s="8"/>
      <c r="G877" s="6"/>
      <c r="I877" s="6"/>
      <c r="J877" s="6"/>
      <c r="K877" s="6"/>
      <c r="L877" s="6"/>
      <c r="M877" s="6"/>
      <c r="N877" s="6"/>
      <c r="O877" s="6"/>
      <c r="P877" s="6"/>
      <c r="Q877" s="6"/>
    </row>
    <row r="878" spans="2:17">
      <c r="B878" s="14"/>
      <c r="E878" s="8"/>
      <c r="G878" s="6"/>
      <c r="I878" s="6"/>
      <c r="J878" s="6"/>
      <c r="K878" s="6"/>
      <c r="L878" s="6"/>
      <c r="M878" s="6"/>
      <c r="N878" s="6"/>
      <c r="O878" s="6"/>
      <c r="P878" s="6"/>
      <c r="Q878" s="6"/>
    </row>
    <row r="879" spans="2:17">
      <c r="B879" s="14"/>
      <c r="E879" s="8"/>
      <c r="G879" s="6"/>
      <c r="I879" s="6"/>
      <c r="J879" s="6"/>
      <c r="K879" s="6"/>
      <c r="L879" s="6"/>
      <c r="M879" s="6"/>
      <c r="N879" s="6"/>
      <c r="O879" s="6"/>
      <c r="P879" s="6"/>
      <c r="Q879" s="6"/>
    </row>
    <row r="880" spans="2:17">
      <c r="B880" s="14"/>
      <c r="E880" s="8"/>
      <c r="G880" s="6"/>
      <c r="I880" s="6"/>
      <c r="J880" s="6"/>
      <c r="K880" s="6"/>
      <c r="L880" s="6"/>
      <c r="M880" s="6"/>
      <c r="N880" s="6"/>
      <c r="O880" s="6"/>
      <c r="P880" s="6"/>
      <c r="Q880" s="6"/>
    </row>
    <row r="881" spans="2:17">
      <c r="B881" s="14"/>
      <c r="E881" s="8"/>
      <c r="G881" s="6"/>
      <c r="I881" s="6"/>
      <c r="J881" s="6"/>
      <c r="K881" s="6"/>
      <c r="L881" s="6"/>
      <c r="M881" s="6"/>
      <c r="N881" s="6"/>
      <c r="O881" s="6"/>
      <c r="P881" s="6"/>
      <c r="Q881" s="6"/>
    </row>
    <row r="882" spans="2:17">
      <c r="B882" s="14"/>
      <c r="E882" s="8"/>
      <c r="G882" s="6"/>
      <c r="I882" s="6"/>
      <c r="J882" s="6"/>
      <c r="K882" s="6"/>
      <c r="L882" s="6"/>
      <c r="M882" s="6"/>
      <c r="N882" s="6"/>
      <c r="O882" s="6"/>
      <c r="P882" s="6"/>
      <c r="Q882" s="6"/>
    </row>
    <row r="883" spans="2:17">
      <c r="B883" s="14"/>
      <c r="E883" s="8"/>
      <c r="G883" s="6"/>
      <c r="I883" s="6"/>
      <c r="J883" s="6"/>
      <c r="K883" s="6"/>
      <c r="L883" s="6"/>
      <c r="M883" s="6"/>
      <c r="N883" s="6"/>
      <c r="O883" s="6"/>
      <c r="P883" s="6"/>
      <c r="Q883" s="6"/>
    </row>
    <row r="884" spans="2:17">
      <c r="B884" s="14"/>
      <c r="E884" s="8"/>
      <c r="G884" s="6"/>
      <c r="I884" s="6"/>
      <c r="J884" s="6"/>
      <c r="K884" s="6"/>
      <c r="L884" s="6"/>
      <c r="M884" s="6"/>
      <c r="N884" s="6"/>
      <c r="O884" s="6"/>
      <c r="P884" s="6"/>
      <c r="Q884" s="6"/>
    </row>
    <row r="885" spans="2:17">
      <c r="B885" s="14"/>
      <c r="E885" s="8"/>
      <c r="G885" s="6"/>
      <c r="I885" s="6"/>
      <c r="J885" s="6"/>
      <c r="K885" s="6"/>
      <c r="L885" s="6"/>
      <c r="M885" s="6"/>
      <c r="N885" s="6"/>
      <c r="O885" s="6"/>
      <c r="P885" s="6"/>
      <c r="Q885" s="6"/>
    </row>
    <row r="886" spans="2:17">
      <c r="B886" s="14"/>
      <c r="E886" s="8"/>
      <c r="G886" s="6"/>
      <c r="I886" s="6"/>
      <c r="J886" s="6"/>
      <c r="K886" s="6"/>
      <c r="L886" s="6"/>
      <c r="M886" s="6"/>
      <c r="N886" s="6"/>
      <c r="O886" s="6"/>
      <c r="P886" s="6"/>
      <c r="Q886" s="6"/>
    </row>
    <row r="887" spans="2:17">
      <c r="B887" s="14"/>
      <c r="E887" s="8"/>
      <c r="G887" s="6"/>
      <c r="I887" s="6"/>
      <c r="J887" s="6"/>
      <c r="K887" s="6"/>
      <c r="L887" s="6"/>
      <c r="M887" s="6"/>
      <c r="N887" s="6"/>
      <c r="O887" s="6"/>
      <c r="P887" s="6"/>
      <c r="Q887" s="6"/>
    </row>
    <row r="888" spans="2:17">
      <c r="B888" s="14"/>
      <c r="E888" s="8"/>
      <c r="G888" s="6"/>
      <c r="I888" s="6"/>
      <c r="J888" s="6"/>
      <c r="K888" s="6"/>
      <c r="L888" s="6"/>
      <c r="M888" s="6"/>
      <c r="N888" s="6"/>
      <c r="O888" s="6"/>
      <c r="P888" s="6"/>
      <c r="Q888" s="6"/>
    </row>
    <row r="889" spans="2:17">
      <c r="B889" s="14"/>
      <c r="E889" s="8"/>
      <c r="G889" s="6"/>
      <c r="I889" s="6"/>
      <c r="J889" s="6"/>
      <c r="K889" s="6"/>
      <c r="L889" s="6"/>
      <c r="M889" s="6"/>
      <c r="N889" s="6"/>
      <c r="O889" s="6"/>
      <c r="P889" s="6"/>
      <c r="Q889" s="6"/>
    </row>
    <row r="890" spans="2:17">
      <c r="B890" s="14"/>
      <c r="E890" s="8"/>
      <c r="G890" s="6"/>
      <c r="I890" s="6"/>
      <c r="J890" s="6"/>
      <c r="K890" s="6"/>
      <c r="L890" s="6"/>
      <c r="M890" s="6"/>
      <c r="N890" s="6"/>
      <c r="O890" s="6"/>
      <c r="P890" s="6"/>
      <c r="Q890" s="6"/>
    </row>
    <row r="891" spans="2:17">
      <c r="B891" s="14"/>
      <c r="E891" s="8"/>
      <c r="G891" s="6"/>
      <c r="I891" s="6"/>
      <c r="J891" s="6"/>
      <c r="K891" s="6"/>
      <c r="L891" s="6"/>
      <c r="M891" s="6"/>
      <c r="N891" s="6"/>
      <c r="O891" s="6"/>
      <c r="P891" s="6"/>
      <c r="Q891" s="6"/>
    </row>
    <row r="892" spans="2:17">
      <c r="B892" s="14"/>
      <c r="E892" s="8"/>
      <c r="G892" s="6"/>
      <c r="I892" s="6"/>
      <c r="J892" s="6"/>
      <c r="K892" s="6"/>
      <c r="L892" s="6"/>
      <c r="M892" s="6"/>
      <c r="N892" s="6"/>
      <c r="O892" s="6"/>
      <c r="P892" s="6"/>
      <c r="Q892" s="6"/>
    </row>
    <row r="893" spans="2:17">
      <c r="B893" s="14"/>
      <c r="E893" s="8"/>
      <c r="G893" s="6"/>
      <c r="I893" s="6"/>
      <c r="J893" s="6"/>
      <c r="K893" s="6"/>
      <c r="L893" s="6"/>
      <c r="M893" s="6"/>
      <c r="N893" s="6"/>
      <c r="O893" s="6"/>
      <c r="P893" s="6"/>
      <c r="Q893" s="6"/>
    </row>
    <row r="894" spans="2:17">
      <c r="B894" s="14"/>
      <c r="E894" s="8"/>
      <c r="G894" s="6"/>
      <c r="I894" s="6"/>
      <c r="J894" s="6"/>
      <c r="K894" s="6"/>
      <c r="L894" s="6"/>
      <c r="M894" s="6"/>
      <c r="N894" s="6"/>
      <c r="O894" s="6"/>
      <c r="P894" s="6"/>
      <c r="Q894" s="6"/>
    </row>
    <row r="895" spans="2:17">
      <c r="B895" s="14"/>
      <c r="E895" s="8"/>
      <c r="G895" s="6"/>
      <c r="I895" s="6"/>
      <c r="J895" s="6"/>
      <c r="K895" s="6"/>
      <c r="L895" s="6"/>
      <c r="M895" s="6"/>
      <c r="N895" s="6"/>
      <c r="O895" s="6"/>
      <c r="P895" s="6"/>
      <c r="Q895" s="6"/>
    </row>
    <row r="896" spans="2:17">
      <c r="B896" s="14"/>
      <c r="E896" s="8"/>
      <c r="G896" s="6"/>
      <c r="I896" s="6"/>
      <c r="J896" s="6"/>
      <c r="K896" s="6"/>
      <c r="L896" s="6"/>
      <c r="M896" s="6"/>
      <c r="N896" s="6"/>
      <c r="O896" s="6"/>
      <c r="P896" s="6"/>
      <c r="Q896" s="6"/>
    </row>
    <row r="897" spans="2:17">
      <c r="B897" s="14"/>
      <c r="E897" s="8"/>
      <c r="G897" s="6"/>
      <c r="I897" s="6"/>
      <c r="J897" s="6"/>
      <c r="K897" s="6"/>
      <c r="L897" s="6"/>
      <c r="M897" s="6"/>
      <c r="N897" s="6"/>
      <c r="O897" s="6"/>
      <c r="P897" s="6"/>
      <c r="Q897" s="6"/>
    </row>
    <row r="898" spans="2:17">
      <c r="B898" s="14"/>
      <c r="E898" s="8"/>
      <c r="G898" s="6"/>
      <c r="I898" s="6"/>
      <c r="J898" s="6"/>
      <c r="K898" s="6"/>
      <c r="L898" s="6"/>
      <c r="M898" s="6"/>
      <c r="N898" s="6"/>
      <c r="O898" s="6"/>
      <c r="P898" s="6"/>
      <c r="Q898" s="6"/>
    </row>
    <row r="899" spans="2:17">
      <c r="B899" s="14"/>
      <c r="E899" s="8"/>
      <c r="G899" s="6"/>
      <c r="I899" s="6"/>
      <c r="J899" s="6"/>
      <c r="K899" s="6"/>
      <c r="L899" s="6"/>
      <c r="M899" s="6"/>
      <c r="N899" s="6"/>
      <c r="O899" s="6"/>
      <c r="P899" s="6"/>
      <c r="Q899" s="6"/>
    </row>
    <row r="900" spans="2:17">
      <c r="B900" s="14"/>
      <c r="E900" s="8"/>
      <c r="G900" s="6"/>
      <c r="I900" s="6"/>
      <c r="J900" s="6"/>
      <c r="K900" s="6"/>
      <c r="L900" s="6"/>
      <c r="M900" s="6"/>
      <c r="N900" s="6"/>
      <c r="O900" s="6"/>
      <c r="P900" s="6"/>
      <c r="Q900" s="6"/>
    </row>
    <row r="901" spans="2:17">
      <c r="B901" s="14"/>
      <c r="E901" s="8"/>
      <c r="G901" s="6"/>
      <c r="I901" s="6"/>
      <c r="J901" s="6"/>
      <c r="K901" s="6"/>
      <c r="L901" s="6"/>
      <c r="M901" s="6"/>
      <c r="N901" s="6"/>
      <c r="O901" s="6"/>
      <c r="P901" s="6"/>
      <c r="Q901" s="6"/>
    </row>
    <row r="902" spans="2:17">
      <c r="B902" s="14"/>
      <c r="E902" s="8"/>
      <c r="G902" s="6"/>
      <c r="I902" s="6"/>
      <c r="J902" s="6"/>
      <c r="K902" s="6"/>
      <c r="L902" s="6"/>
      <c r="M902" s="6"/>
      <c r="N902" s="6"/>
      <c r="O902" s="6"/>
      <c r="P902" s="6"/>
      <c r="Q902" s="6"/>
    </row>
    <row r="903" spans="2:17">
      <c r="B903" s="14"/>
      <c r="E903" s="8"/>
      <c r="G903" s="6"/>
      <c r="I903" s="6"/>
      <c r="J903" s="6"/>
      <c r="K903" s="6"/>
      <c r="L903" s="6"/>
      <c r="M903" s="6"/>
      <c r="N903" s="6"/>
      <c r="O903" s="6"/>
      <c r="P903" s="6"/>
      <c r="Q903" s="6"/>
    </row>
    <row r="904" spans="2:17">
      <c r="B904" s="14"/>
      <c r="E904" s="8"/>
      <c r="G904" s="6"/>
      <c r="I904" s="6"/>
      <c r="J904" s="6"/>
      <c r="K904" s="6"/>
      <c r="L904" s="6"/>
      <c r="M904" s="6"/>
      <c r="N904" s="6"/>
      <c r="O904" s="6"/>
      <c r="P904" s="6"/>
      <c r="Q904" s="6"/>
    </row>
    <row r="905" spans="2:17">
      <c r="B905" s="14"/>
      <c r="E905" s="8"/>
      <c r="G905" s="6"/>
      <c r="I905" s="6"/>
      <c r="J905" s="6"/>
      <c r="K905" s="6"/>
      <c r="L905" s="6"/>
      <c r="M905" s="6"/>
      <c r="N905" s="6"/>
      <c r="O905" s="6"/>
      <c r="P905" s="6"/>
      <c r="Q905" s="6"/>
    </row>
    <row r="906" spans="2:17">
      <c r="B906" s="14"/>
      <c r="E906" s="8"/>
      <c r="G906" s="6"/>
      <c r="I906" s="6"/>
      <c r="J906" s="6"/>
      <c r="K906" s="6"/>
      <c r="L906" s="6"/>
      <c r="M906" s="6"/>
      <c r="N906" s="6"/>
      <c r="O906" s="6"/>
      <c r="P906" s="6"/>
      <c r="Q906" s="6"/>
    </row>
    <row r="907" spans="2:17">
      <c r="B907" s="14"/>
      <c r="E907" s="8"/>
      <c r="G907" s="6"/>
      <c r="I907" s="6"/>
      <c r="J907" s="6"/>
      <c r="K907" s="6"/>
      <c r="L907" s="6"/>
      <c r="M907" s="6"/>
      <c r="N907" s="6"/>
      <c r="O907" s="6"/>
      <c r="P907" s="6"/>
      <c r="Q907" s="6"/>
    </row>
    <row r="908" spans="2:17">
      <c r="B908" s="14"/>
      <c r="E908" s="8"/>
      <c r="G908" s="6"/>
      <c r="I908" s="6"/>
      <c r="J908" s="6"/>
      <c r="K908" s="6"/>
      <c r="L908" s="6"/>
      <c r="M908" s="6"/>
      <c r="N908" s="6"/>
      <c r="O908" s="6"/>
      <c r="P908" s="6"/>
      <c r="Q908" s="6"/>
    </row>
    <row r="909" spans="2:17">
      <c r="B909" s="14"/>
      <c r="E909" s="8"/>
      <c r="G909" s="6"/>
      <c r="I909" s="6"/>
      <c r="J909" s="6"/>
      <c r="K909" s="6"/>
      <c r="L909" s="6"/>
      <c r="M909" s="6"/>
      <c r="N909" s="6"/>
      <c r="O909" s="6"/>
      <c r="P909" s="6"/>
      <c r="Q909" s="6"/>
    </row>
    <row r="910" spans="2:17">
      <c r="B910" s="14"/>
      <c r="E910" s="8"/>
      <c r="G910" s="6"/>
      <c r="I910" s="6"/>
      <c r="J910" s="6"/>
      <c r="K910" s="6"/>
      <c r="L910" s="6"/>
      <c r="M910" s="6"/>
      <c r="N910" s="6"/>
      <c r="O910" s="6"/>
      <c r="P910" s="6"/>
      <c r="Q910" s="6"/>
    </row>
    <row r="911" spans="2:17">
      <c r="B911" s="14"/>
      <c r="E911" s="8"/>
      <c r="G911" s="6"/>
      <c r="I911" s="6"/>
      <c r="J911" s="6"/>
      <c r="K911" s="6"/>
      <c r="L911" s="6"/>
      <c r="M911" s="6"/>
      <c r="N911" s="6"/>
      <c r="O911" s="6"/>
      <c r="P911" s="6"/>
      <c r="Q911" s="6"/>
    </row>
    <row r="912" spans="2:17">
      <c r="B912" s="14"/>
      <c r="E912" s="8"/>
      <c r="G912" s="6"/>
      <c r="I912" s="6"/>
      <c r="J912" s="6"/>
      <c r="K912" s="6"/>
      <c r="L912" s="6"/>
      <c r="M912" s="6"/>
      <c r="N912" s="6"/>
      <c r="O912" s="6"/>
      <c r="P912" s="6"/>
      <c r="Q912" s="6"/>
    </row>
    <row r="913" spans="2:17">
      <c r="B913" s="14"/>
      <c r="E913" s="8"/>
      <c r="G913" s="6"/>
      <c r="I913" s="6"/>
      <c r="J913" s="6"/>
      <c r="K913" s="6"/>
      <c r="L913" s="6"/>
      <c r="M913" s="6"/>
      <c r="N913" s="6"/>
      <c r="O913" s="6"/>
      <c r="P913" s="6"/>
      <c r="Q913" s="6"/>
    </row>
    <row r="914" spans="2:17">
      <c r="B914" s="14"/>
      <c r="E914" s="8"/>
      <c r="G914" s="6"/>
      <c r="I914" s="6"/>
      <c r="J914" s="6"/>
      <c r="K914" s="6"/>
      <c r="L914" s="6"/>
      <c r="M914" s="6"/>
      <c r="N914" s="6"/>
      <c r="O914" s="6"/>
      <c r="P914" s="6"/>
      <c r="Q914" s="6"/>
    </row>
    <row r="915" spans="2:17">
      <c r="B915" s="14"/>
      <c r="E915" s="8"/>
      <c r="G915" s="6"/>
      <c r="I915" s="6"/>
      <c r="J915" s="6"/>
      <c r="K915" s="6"/>
      <c r="L915" s="6"/>
      <c r="M915" s="6"/>
      <c r="N915" s="6"/>
      <c r="O915" s="6"/>
      <c r="P915" s="6"/>
      <c r="Q915" s="6"/>
    </row>
    <row r="916" spans="2:17">
      <c r="B916" s="14"/>
      <c r="E916" s="8"/>
      <c r="G916" s="6"/>
      <c r="I916" s="6"/>
      <c r="J916" s="6"/>
      <c r="K916" s="6"/>
      <c r="L916" s="6"/>
      <c r="M916" s="6"/>
      <c r="N916" s="6"/>
      <c r="O916" s="6"/>
      <c r="P916" s="6"/>
      <c r="Q916" s="6"/>
    </row>
    <row r="917" spans="2:17">
      <c r="B917" s="14"/>
      <c r="E917" s="8"/>
      <c r="G917" s="6"/>
      <c r="I917" s="6"/>
      <c r="J917" s="6"/>
      <c r="K917" s="6"/>
      <c r="L917" s="6"/>
      <c r="M917" s="6"/>
      <c r="N917" s="6"/>
      <c r="O917" s="6"/>
      <c r="P917" s="6"/>
      <c r="Q917" s="6"/>
    </row>
    <row r="918" spans="2:17">
      <c r="B918" s="14"/>
      <c r="E918" s="8"/>
      <c r="G918" s="6"/>
      <c r="I918" s="6"/>
      <c r="J918" s="6"/>
      <c r="K918" s="6"/>
      <c r="L918" s="6"/>
      <c r="M918" s="6"/>
      <c r="N918" s="6"/>
      <c r="O918" s="6"/>
      <c r="P918" s="6"/>
      <c r="Q918" s="6"/>
    </row>
    <row r="919" spans="2:17">
      <c r="B919" s="14"/>
      <c r="E919" s="8"/>
      <c r="G919" s="6"/>
      <c r="I919" s="6"/>
      <c r="J919" s="6"/>
      <c r="K919" s="6"/>
      <c r="L919" s="6"/>
      <c r="M919" s="6"/>
      <c r="N919" s="6"/>
      <c r="O919" s="6"/>
      <c r="P919" s="6"/>
      <c r="Q919" s="6"/>
    </row>
    <row r="920" spans="2:17">
      <c r="B920" s="14"/>
      <c r="E920" s="8"/>
      <c r="G920" s="6"/>
      <c r="I920" s="6"/>
      <c r="J920" s="6"/>
      <c r="K920" s="6"/>
      <c r="L920" s="6"/>
      <c r="M920" s="6"/>
      <c r="N920" s="6"/>
      <c r="O920" s="6"/>
      <c r="P920" s="6"/>
      <c r="Q920" s="6"/>
    </row>
    <row r="921" spans="2:17">
      <c r="B921" s="14"/>
      <c r="E921" s="8"/>
      <c r="G921" s="6"/>
      <c r="I921" s="6"/>
      <c r="J921" s="6"/>
      <c r="K921" s="6"/>
      <c r="L921" s="6"/>
      <c r="M921" s="6"/>
      <c r="N921" s="6"/>
      <c r="O921" s="6"/>
      <c r="P921" s="6"/>
      <c r="Q921" s="6"/>
    </row>
    <row r="922" spans="2:17">
      <c r="B922" s="14"/>
      <c r="E922" s="8"/>
      <c r="G922" s="6"/>
      <c r="I922" s="6"/>
      <c r="J922" s="6"/>
      <c r="K922" s="6"/>
      <c r="L922" s="6"/>
      <c r="M922" s="6"/>
      <c r="N922" s="6"/>
      <c r="O922" s="6"/>
      <c r="P922" s="6"/>
      <c r="Q922" s="6"/>
    </row>
    <row r="923" spans="2:17">
      <c r="B923" s="14"/>
      <c r="E923" s="8"/>
      <c r="G923" s="6"/>
      <c r="I923" s="6"/>
      <c r="J923" s="6"/>
      <c r="K923" s="6"/>
      <c r="L923" s="6"/>
      <c r="M923" s="6"/>
      <c r="N923" s="6"/>
      <c r="O923" s="6"/>
      <c r="P923" s="6"/>
      <c r="Q923" s="6"/>
    </row>
    <row r="924" spans="2:17">
      <c r="B924" s="14"/>
      <c r="E924" s="8"/>
      <c r="G924" s="6"/>
      <c r="I924" s="6"/>
      <c r="J924" s="6"/>
      <c r="K924" s="6"/>
      <c r="L924" s="6"/>
      <c r="M924" s="6"/>
      <c r="N924" s="6"/>
      <c r="O924" s="6"/>
      <c r="P924" s="6"/>
      <c r="Q924" s="6"/>
    </row>
    <row r="925" spans="2:17">
      <c r="B925" s="14"/>
      <c r="E925" s="8"/>
      <c r="G925" s="6"/>
      <c r="I925" s="6"/>
      <c r="J925" s="6"/>
      <c r="K925" s="6"/>
      <c r="L925" s="6"/>
      <c r="M925" s="6"/>
      <c r="N925" s="6"/>
      <c r="O925" s="6"/>
      <c r="P925" s="6"/>
      <c r="Q925" s="6"/>
    </row>
    <row r="926" spans="2:17">
      <c r="B926" s="14"/>
      <c r="E926" s="8"/>
      <c r="G926" s="6"/>
      <c r="I926" s="6"/>
      <c r="J926" s="6"/>
      <c r="K926" s="6"/>
      <c r="L926" s="6"/>
      <c r="M926" s="6"/>
      <c r="N926" s="6"/>
      <c r="O926" s="6"/>
      <c r="P926" s="6"/>
      <c r="Q926" s="6"/>
    </row>
    <row r="927" spans="2:17">
      <c r="B927" s="14"/>
      <c r="E927" s="8"/>
      <c r="G927" s="6"/>
      <c r="I927" s="6"/>
      <c r="J927" s="6"/>
      <c r="K927" s="6"/>
      <c r="L927" s="6"/>
      <c r="M927" s="6"/>
      <c r="N927" s="6"/>
      <c r="O927" s="6"/>
      <c r="P927" s="6"/>
      <c r="Q927" s="6"/>
    </row>
    <row r="928" spans="2:17">
      <c r="B928" s="14"/>
      <c r="E928" s="8"/>
      <c r="G928" s="6"/>
      <c r="I928" s="6"/>
      <c r="J928" s="6"/>
      <c r="K928" s="6"/>
      <c r="L928" s="6"/>
      <c r="M928" s="6"/>
      <c r="N928" s="6"/>
      <c r="O928" s="6"/>
      <c r="P928" s="6"/>
      <c r="Q928" s="6"/>
    </row>
    <row r="929" spans="2:17">
      <c r="B929" s="14"/>
      <c r="E929" s="8"/>
      <c r="G929" s="6"/>
      <c r="I929" s="6"/>
      <c r="J929" s="6"/>
      <c r="K929" s="6"/>
      <c r="L929" s="6"/>
      <c r="M929" s="6"/>
      <c r="N929" s="6"/>
      <c r="O929" s="6"/>
      <c r="P929" s="6"/>
      <c r="Q929" s="6"/>
    </row>
    <row r="930" spans="2:17">
      <c r="B930" s="14"/>
      <c r="E930" s="8"/>
      <c r="G930" s="6"/>
      <c r="I930" s="6"/>
      <c r="J930" s="6"/>
      <c r="K930" s="6"/>
      <c r="L930" s="6"/>
      <c r="M930" s="6"/>
      <c r="N930" s="6"/>
      <c r="O930" s="6"/>
      <c r="P930" s="6"/>
      <c r="Q930" s="6"/>
    </row>
    <row r="931" spans="2:17">
      <c r="B931" s="14"/>
      <c r="E931" s="8"/>
      <c r="G931" s="6"/>
      <c r="I931" s="6"/>
      <c r="J931" s="6"/>
      <c r="K931" s="6"/>
      <c r="L931" s="6"/>
      <c r="M931" s="6"/>
      <c r="N931" s="6"/>
      <c r="O931" s="6"/>
      <c r="P931" s="6"/>
      <c r="Q931" s="6"/>
    </row>
    <row r="932" spans="2:17">
      <c r="B932" s="14"/>
      <c r="E932" s="8"/>
      <c r="G932" s="6"/>
      <c r="I932" s="6"/>
      <c r="J932" s="6"/>
      <c r="K932" s="6"/>
      <c r="L932" s="6"/>
      <c r="M932" s="6"/>
      <c r="N932" s="6"/>
      <c r="O932" s="6"/>
      <c r="P932" s="6"/>
      <c r="Q932" s="6"/>
    </row>
    <row r="933" spans="2:17">
      <c r="B933" s="14"/>
      <c r="E933" s="8"/>
      <c r="G933" s="6"/>
      <c r="I933" s="6"/>
      <c r="J933" s="6"/>
      <c r="K933" s="6"/>
      <c r="L933" s="6"/>
      <c r="M933" s="6"/>
      <c r="N933" s="6"/>
      <c r="O933" s="6"/>
      <c r="P933" s="6"/>
      <c r="Q933" s="6"/>
    </row>
    <row r="934" spans="2:17">
      <c r="B934" s="14"/>
      <c r="E934" s="8"/>
      <c r="G934" s="6"/>
      <c r="I934" s="6"/>
      <c r="J934" s="6"/>
      <c r="K934" s="6"/>
      <c r="L934" s="6"/>
      <c r="M934" s="6"/>
      <c r="N934" s="6"/>
      <c r="O934" s="6"/>
      <c r="P934" s="6"/>
      <c r="Q934" s="6"/>
    </row>
    <row r="935" spans="2:17">
      <c r="B935" s="14"/>
      <c r="E935" s="8"/>
      <c r="G935" s="6"/>
      <c r="I935" s="6"/>
      <c r="J935" s="6"/>
      <c r="K935" s="6"/>
      <c r="L935" s="6"/>
      <c r="M935" s="6"/>
      <c r="N935" s="6"/>
      <c r="O935" s="6"/>
      <c r="P935" s="6"/>
      <c r="Q935" s="6"/>
    </row>
    <row r="936" spans="2:17">
      <c r="B936" s="14"/>
      <c r="E936" s="8"/>
      <c r="G936" s="6"/>
      <c r="I936" s="6"/>
      <c r="J936" s="6"/>
      <c r="K936" s="6"/>
      <c r="L936" s="6"/>
      <c r="M936" s="6"/>
      <c r="N936" s="6"/>
      <c r="O936" s="6"/>
      <c r="P936" s="6"/>
      <c r="Q936" s="6"/>
    </row>
    <row r="937" spans="2:17">
      <c r="B937" s="14"/>
      <c r="E937" s="8"/>
      <c r="G937" s="6"/>
      <c r="I937" s="6"/>
      <c r="J937" s="6"/>
      <c r="K937" s="6"/>
      <c r="L937" s="6"/>
      <c r="M937" s="6"/>
      <c r="N937" s="6"/>
      <c r="O937" s="6"/>
      <c r="P937" s="6"/>
      <c r="Q937" s="6"/>
    </row>
    <row r="938" spans="2:17">
      <c r="B938" s="14"/>
      <c r="E938" s="8"/>
      <c r="G938" s="6"/>
      <c r="I938" s="6"/>
      <c r="J938" s="6"/>
      <c r="K938" s="6"/>
      <c r="L938" s="6"/>
      <c r="M938" s="6"/>
      <c r="N938" s="6"/>
      <c r="O938" s="6"/>
      <c r="P938" s="6"/>
      <c r="Q938" s="6"/>
    </row>
    <row r="939" spans="2:17">
      <c r="B939" s="14"/>
      <c r="E939" s="8"/>
      <c r="G939" s="6"/>
      <c r="I939" s="6"/>
      <c r="J939" s="6"/>
      <c r="K939" s="6"/>
      <c r="L939" s="6"/>
      <c r="M939" s="6"/>
      <c r="N939" s="6"/>
      <c r="O939" s="6"/>
      <c r="P939" s="6"/>
      <c r="Q939" s="6"/>
    </row>
    <row r="940" spans="2:17">
      <c r="B940" s="14"/>
      <c r="E940" s="8"/>
      <c r="G940" s="6"/>
      <c r="I940" s="6"/>
      <c r="J940" s="6"/>
      <c r="K940" s="6"/>
      <c r="L940" s="6"/>
      <c r="M940" s="6"/>
      <c r="N940" s="6"/>
      <c r="O940" s="6"/>
      <c r="P940" s="6"/>
      <c r="Q940" s="6"/>
    </row>
    <row r="941" spans="2:17">
      <c r="B941" s="14"/>
      <c r="E941" s="8"/>
      <c r="G941" s="6"/>
      <c r="I941" s="6"/>
      <c r="J941" s="6"/>
      <c r="K941" s="6"/>
      <c r="L941" s="6"/>
      <c r="M941" s="6"/>
      <c r="N941" s="6"/>
      <c r="O941" s="6"/>
      <c r="P941" s="6"/>
      <c r="Q941" s="6"/>
    </row>
    <row r="942" spans="2:17">
      <c r="B942" s="14"/>
      <c r="E942" s="8"/>
      <c r="G942" s="6"/>
      <c r="I942" s="6"/>
      <c r="J942" s="6"/>
      <c r="K942" s="6"/>
      <c r="L942" s="6"/>
      <c r="M942" s="6"/>
      <c r="N942" s="6"/>
      <c r="O942" s="6"/>
      <c r="P942" s="6"/>
      <c r="Q942" s="6"/>
    </row>
    <row r="943" spans="2:17">
      <c r="B943" s="14"/>
      <c r="E943" s="8"/>
      <c r="G943" s="6"/>
      <c r="I943" s="6"/>
      <c r="J943" s="6"/>
      <c r="K943" s="6"/>
      <c r="L943" s="6"/>
      <c r="M943" s="6"/>
      <c r="N943" s="6"/>
      <c r="O943" s="6"/>
      <c r="P943" s="6"/>
      <c r="Q943" s="6"/>
    </row>
    <row r="944" spans="2:17">
      <c r="B944" s="14"/>
      <c r="E944" s="8"/>
      <c r="G944" s="6"/>
      <c r="I944" s="6"/>
      <c r="J944" s="6"/>
      <c r="K944" s="6"/>
      <c r="L944" s="6"/>
      <c r="M944" s="6"/>
      <c r="N944" s="6"/>
      <c r="O944" s="6"/>
      <c r="P944" s="6"/>
      <c r="Q944" s="6"/>
    </row>
    <row r="945" spans="2:17">
      <c r="B945" s="14"/>
      <c r="E945" s="8"/>
      <c r="G945" s="6"/>
      <c r="I945" s="6"/>
      <c r="J945" s="6"/>
      <c r="K945" s="6"/>
      <c r="L945" s="6"/>
      <c r="M945" s="6"/>
      <c r="N945" s="6"/>
      <c r="O945" s="6"/>
      <c r="P945" s="6"/>
      <c r="Q945" s="6"/>
    </row>
    <row r="946" spans="2:17">
      <c r="B946" s="14"/>
      <c r="E946" s="8"/>
      <c r="G946" s="6"/>
      <c r="I946" s="6"/>
      <c r="J946" s="6"/>
      <c r="K946" s="6"/>
      <c r="L946" s="6"/>
      <c r="M946" s="6"/>
      <c r="N946" s="6"/>
      <c r="O946" s="6"/>
      <c r="P946" s="6"/>
      <c r="Q946" s="6"/>
    </row>
    <row r="947" spans="2:17">
      <c r="B947" s="14"/>
      <c r="E947" s="8"/>
      <c r="G947" s="6"/>
      <c r="I947" s="6"/>
      <c r="J947" s="6"/>
      <c r="K947" s="6"/>
      <c r="L947" s="6"/>
      <c r="M947" s="6"/>
      <c r="N947" s="6"/>
      <c r="O947" s="6"/>
      <c r="P947" s="6"/>
      <c r="Q947" s="6"/>
    </row>
    <row r="948" spans="2:17">
      <c r="B948" s="14"/>
      <c r="E948" s="8"/>
      <c r="G948" s="6"/>
      <c r="I948" s="6"/>
      <c r="J948" s="6"/>
      <c r="K948" s="6"/>
      <c r="L948" s="6"/>
      <c r="M948" s="6"/>
      <c r="N948" s="6"/>
      <c r="O948" s="6"/>
      <c r="P948" s="6"/>
      <c r="Q948" s="6"/>
    </row>
    <row r="949" spans="2:17">
      <c r="B949" s="14"/>
      <c r="E949" s="8"/>
      <c r="G949" s="6"/>
      <c r="I949" s="6"/>
      <c r="J949" s="6"/>
      <c r="K949" s="6"/>
      <c r="L949" s="6"/>
      <c r="M949" s="6"/>
      <c r="N949" s="6"/>
      <c r="O949" s="6"/>
      <c r="P949" s="6"/>
      <c r="Q949" s="6"/>
    </row>
    <row r="950" spans="2:17">
      <c r="B950" s="14"/>
      <c r="E950" s="8"/>
      <c r="G950" s="6"/>
      <c r="I950" s="6"/>
      <c r="J950" s="6"/>
      <c r="K950" s="6"/>
      <c r="L950" s="6"/>
      <c r="M950" s="6"/>
      <c r="N950" s="6"/>
      <c r="O950" s="6"/>
      <c r="P950" s="6"/>
      <c r="Q950" s="6"/>
    </row>
    <row r="951" spans="2:17">
      <c r="B951" s="14"/>
      <c r="E951" s="8"/>
      <c r="G951" s="6"/>
      <c r="I951" s="6"/>
      <c r="J951" s="6"/>
      <c r="K951" s="6"/>
      <c r="L951" s="6"/>
      <c r="M951" s="6"/>
      <c r="N951" s="6"/>
      <c r="O951" s="6"/>
      <c r="P951" s="6"/>
      <c r="Q951" s="6"/>
    </row>
    <row r="952" spans="2:17">
      <c r="B952" s="14"/>
      <c r="E952" s="8"/>
      <c r="G952" s="6"/>
      <c r="I952" s="6"/>
      <c r="J952" s="6"/>
      <c r="K952" s="6"/>
      <c r="L952" s="6"/>
      <c r="M952" s="6"/>
      <c r="N952" s="6"/>
      <c r="O952" s="6"/>
      <c r="P952" s="6"/>
      <c r="Q952" s="6"/>
    </row>
    <row r="953" spans="2:17">
      <c r="B953" s="14"/>
      <c r="E953" s="8"/>
      <c r="G953" s="6"/>
      <c r="I953" s="6"/>
      <c r="J953" s="6"/>
      <c r="K953" s="6"/>
      <c r="L953" s="6"/>
      <c r="M953" s="6"/>
      <c r="N953" s="6"/>
      <c r="O953" s="6"/>
      <c r="P953" s="6"/>
      <c r="Q953" s="6"/>
    </row>
    <row r="954" spans="2:17">
      <c r="B954" s="14"/>
      <c r="E954" s="8"/>
      <c r="G954" s="6"/>
      <c r="I954" s="6"/>
      <c r="J954" s="6"/>
      <c r="K954" s="6"/>
      <c r="L954" s="6"/>
      <c r="M954" s="6"/>
      <c r="N954" s="6"/>
      <c r="O954" s="6"/>
      <c r="P954" s="6"/>
      <c r="Q954" s="6"/>
    </row>
    <row r="955" spans="2:17">
      <c r="B955" s="14"/>
      <c r="E955" s="8"/>
      <c r="G955" s="6"/>
      <c r="I955" s="6"/>
      <c r="J955" s="6"/>
      <c r="K955" s="6"/>
      <c r="L955" s="6"/>
      <c r="M955" s="6"/>
      <c r="N955" s="6"/>
      <c r="O955" s="6"/>
      <c r="P955" s="6"/>
      <c r="Q955" s="6"/>
    </row>
    <row r="956" spans="2:17">
      <c r="B956" s="14"/>
      <c r="E956" s="8"/>
      <c r="G956" s="6"/>
      <c r="I956" s="6"/>
      <c r="J956" s="6"/>
      <c r="K956" s="6"/>
      <c r="L956" s="6"/>
      <c r="M956" s="6"/>
      <c r="N956" s="6"/>
      <c r="O956" s="6"/>
      <c r="P956" s="6"/>
      <c r="Q956" s="6"/>
    </row>
    <row r="957" spans="2:17">
      <c r="B957" s="14"/>
      <c r="E957" s="8"/>
      <c r="G957" s="6"/>
      <c r="I957" s="6"/>
      <c r="J957" s="6"/>
      <c r="K957" s="6"/>
      <c r="L957" s="6"/>
      <c r="M957" s="6"/>
      <c r="N957" s="6"/>
      <c r="O957" s="6"/>
      <c r="P957" s="6"/>
      <c r="Q957" s="6"/>
    </row>
    <row r="958" spans="2:17">
      <c r="B958" s="14"/>
      <c r="E958" s="8"/>
      <c r="G958" s="6"/>
      <c r="I958" s="6"/>
      <c r="J958" s="6"/>
      <c r="K958" s="6"/>
      <c r="L958" s="6"/>
      <c r="M958" s="6"/>
      <c r="N958" s="6"/>
      <c r="O958" s="6"/>
      <c r="P958" s="6"/>
      <c r="Q958" s="6"/>
    </row>
    <row r="959" spans="2:17">
      <c r="B959" s="14"/>
      <c r="E959" s="8"/>
      <c r="G959" s="6"/>
      <c r="I959" s="6"/>
      <c r="J959" s="6"/>
      <c r="K959" s="6"/>
      <c r="L959" s="6"/>
      <c r="M959" s="6"/>
      <c r="N959" s="6"/>
      <c r="O959" s="6"/>
      <c r="P959" s="6"/>
      <c r="Q959" s="6"/>
    </row>
    <row r="960" spans="2:17">
      <c r="B960" s="14"/>
      <c r="E960" s="8"/>
      <c r="G960" s="6"/>
      <c r="I960" s="6"/>
      <c r="J960" s="6"/>
      <c r="K960" s="6"/>
      <c r="L960" s="6"/>
      <c r="M960" s="6"/>
      <c r="N960" s="6"/>
      <c r="O960" s="6"/>
      <c r="P960" s="6"/>
      <c r="Q960" s="6"/>
    </row>
    <row r="961" spans="2:17">
      <c r="B961" s="14"/>
      <c r="E961" s="8"/>
      <c r="G961" s="6"/>
      <c r="I961" s="6"/>
      <c r="J961" s="6"/>
      <c r="K961" s="6"/>
      <c r="L961" s="6"/>
      <c r="M961" s="6"/>
      <c r="N961" s="6"/>
      <c r="O961" s="6"/>
      <c r="P961" s="6"/>
      <c r="Q961" s="6"/>
    </row>
    <row r="962" spans="2:17">
      <c r="B962" s="14"/>
      <c r="E962" s="8"/>
      <c r="G962" s="6"/>
      <c r="I962" s="6"/>
      <c r="J962" s="6"/>
      <c r="K962" s="6"/>
      <c r="L962" s="6"/>
      <c r="M962" s="6"/>
      <c r="N962" s="6"/>
      <c r="O962" s="6"/>
      <c r="P962" s="6"/>
      <c r="Q962" s="6"/>
    </row>
    <row r="963" spans="2:17">
      <c r="B963" s="14"/>
      <c r="E963" s="8"/>
      <c r="G963" s="6"/>
      <c r="I963" s="6"/>
      <c r="J963" s="6"/>
      <c r="K963" s="6"/>
      <c r="L963" s="6"/>
      <c r="M963" s="6"/>
      <c r="N963" s="6"/>
      <c r="O963" s="6"/>
      <c r="P963" s="6"/>
      <c r="Q963" s="6"/>
    </row>
    <row r="964" spans="2:17">
      <c r="B964" s="14"/>
      <c r="E964" s="8"/>
      <c r="G964" s="6"/>
      <c r="I964" s="6"/>
      <c r="J964" s="6"/>
      <c r="K964" s="6"/>
      <c r="L964" s="6"/>
      <c r="M964" s="6"/>
      <c r="N964" s="6"/>
      <c r="O964" s="6"/>
      <c r="P964" s="6"/>
      <c r="Q964" s="6"/>
    </row>
    <row r="965" spans="2:17">
      <c r="B965" s="14"/>
      <c r="E965" s="8"/>
      <c r="G965" s="6"/>
      <c r="I965" s="6"/>
      <c r="J965" s="6"/>
      <c r="K965" s="6"/>
      <c r="L965" s="6"/>
      <c r="M965" s="6"/>
      <c r="N965" s="6"/>
      <c r="O965" s="6"/>
      <c r="P965" s="6"/>
      <c r="Q965" s="6"/>
    </row>
    <row r="966" spans="2:17">
      <c r="B966" s="14"/>
      <c r="E966" s="8"/>
      <c r="G966" s="6"/>
      <c r="I966" s="6"/>
      <c r="J966" s="6"/>
      <c r="K966" s="6"/>
      <c r="L966" s="6"/>
      <c r="M966" s="6"/>
      <c r="N966" s="6"/>
      <c r="O966" s="6"/>
      <c r="P966" s="6"/>
      <c r="Q966" s="6"/>
    </row>
    <row r="967" spans="2:17">
      <c r="B967" s="14"/>
      <c r="E967" s="8"/>
      <c r="G967" s="6"/>
      <c r="I967" s="6"/>
      <c r="J967" s="6"/>
      <c r="K967" s="6"/>
      <c r="L967" s="6"/>
      <c r="M967" s="6"/>
      <c r="N967" s="6"/>
      <c r="O967" s="6"/>
      <c r="P967" s="6"/>
      <c r="Q967" s="6"/>
    </row>
    <row r="968" spans="2:17">
      <c r="B968" s="14"/>
      <c r="E968" s="8"/>
      <c r="G968" s="6"/>
      <c r="I968" s="6"/>
      <c r="J968" s="6"/>
      <c r="K968" s="6"/>
      <c r="L968" s="6"/>
      <c r="M968" s="6"/>
      <c r="N968" s="6"/>
      <c r="O968" s="6"/>
      <c r="P968" s="6"/>
      <c r="Q968" s="6"/>
    </row>
    <row r="969" spans="2:17">
      <c r="B969" s="14"/>
      <c r="E969" s="8"/>
      <c r="G969" s="6"/>
      <c r="I969" s="6"/>
      <c r="J969" s="6"/>
      <c r="K969" s="6"/>
      <c r="L969" s="6"/>
      <c r="M969" s="6"/>
      <c r="N969" s="6"/>
      <c r="O969" s="6"/>
      <c r="P969" s="6"/>
      <c r="Q969" s="6"/>
    </row>
    <row r="970" spans="2:17">
      <c r="B970" s="14"/>
      <c r="E970" s="8"/>
      <c r="G970" s="6"/>
      <c r="I970" s="6"/>
      <c r="J970" s="6"/>
      <c r="K970" s="6"/>
      <c r="L970" s="6"/>
      <c r="M970" s="6"/>
      <c r="N970" s="6"/>
      <c r="O970" s="6"/>
      <c r="P970" s="6"/>
      <c r="Q970" s="6"/>
    </row>
    <row r="971" spans="2:17">
      <c r="B971" s="14"/>
      <c r="E971" s="8"/>
      <c r="G971" s="6"/>
      <c r="I971" s="6"/>
      <c r="J971" s="6"/>
      <c r="K971" s="6"/>
      <c r="L971" s="6"/>
      <c r="M971" s="6"/>
      <c r="N971" s="6"/>
      <c r="O971" s="6"/>
      <c r="P971" s="6"/>
      <c r="Q971" s="6"/>
    </row>
    <row r="972" spans="2:17">
      <c r="B972" s="14"/>
      <c r="E972" s="8"/>
      <c r="G972" s="6"/>
      <c r="I972" s="6"/>
      <c r="J972" s="6"/>
      <c r="K972" s="6"/>
      <c r="L972" s="6"/>
      <c r="M972" s="6"/>
      <c r="N972" s="6"/>
      <c r="O972" s="6"/>
      <c r="P972" s="6"/>
      <c r="Q972" s="6"/>
    </row>
    <row r="973" spans="2:17">
      <c r="B973" s="14"/>
      <c r="E973" s="8"/>
      <c r="G973" s="6"/>
      <c r="I973" s="6"/>
      <c r="J973" s="6"/>
      <c r="K973" s="6"/>
      <c r="L973" s="6"/>
      <c r="M973" s="6"/>
      <c r="N973" s="6"/>
      <c r="O973" s="6"/>
      <c r="P973" s="6"/>
      <c r="Q973" s="6"/>
    </row>
    <row r="974" spans="2:17">
      <c r="B974" s="14"/>
      <c r="E974" s="8"/>
      <c r="G974" s="6"/>
      <c r="I974" s="6"/>
      <c r="J974" s="6"/>
      <c r="K974" s="6"/>
      <c r="L974" s="6"/>
      <c r="M974" s="6"/>
      <c r="N974" s="6"/>
      <c r="O974" s="6"/>
      <c r="P974" s="6"/>
      <c r="Q974" s="6"/>
    </row>
    <row r="975" spans="2:17">
      <c r="B975" s="14"/>
      <c r="E975" s="8"/>
      <c r="G975" s="6"/>
      <c r="I975" s="6"/>
      <c r="J975" s="6"/>
      <c r="K975" s="6"/>
      <c r="L975" s="6"/>
      <c r="M975" s="6"/>
      <c r="N975" s="6"/>
      <c r="O975" s="6"/>
      <c r="P975" s="6"/>
      <c r="Q975" s="6"/>
    </row>
    <row r="976" spans="2:17">
      <c r="B976" s="14"/>
      <c r="E976" s="8"/>
      <c r="G976" s="6"/>
      <c r="I976" s="6"/>
      <c r="J976" s="6"/>
      <c r="K976" s="6"/>
      <c r="L976" s="6"/>
      <c r="M976" s="6"/>
      <c r="N976" s="6"/>
      <c r="O976" s="6"/>
      <c r="P976" s="6"/>
      <c r="Q976" s="6"/>
    </row>
    <row r="977" spans="2:17">
      <c r="B977" s="14"/>
      <c r="E977" s="8"/>
      <c r="G977" s="6"/>
      <c r="I977" s="6"/>
      <c r="J977" s="6"/>
      <c r="K977" s="6"/>
      <c r="L977" s="6"/>
      <c r="M977" s="6"/>
      <c r="N977" s="6"/>
      <c r="O977" s="6"/>
      <c r="P977" s="6"/>
      <c r="Q977" s="6"/>
    </row>
    <row r="978" spans="2:17">
      <c r="B978" s="14"/>
      <c r="E978" s="8"/>
      <c r="G978" s="6"/>
      <c r="I978" s="6"/>
      <c r="J978" s="6"/>
      <c r="K978" s="6"/>
      <c r="L978" s="6"/>
      <c r="M978" s="6"/>
      <c r="N978" s="6"/>
      <c r="O978" s="6"/>
      <c r="P978" s="6"/>
      <c r="Q978" s="6"/>
    </row>
    <row r="979" spans="2:17">
      <c r="B979" s="14"/>
      <c r="E979" s="8"/>
      <c r="G979" s="6"/>
      <c r="I979" s="6"/>
      <c r="J979" s="6"/>
      <c r="K979" s="6"/>
      <c r="L979" s="6"/>
      <c r="M979" s="6"/>
      <c r="N979" s="6"/>
      <c r="O979" s="6"/>
      <c r="P979" s="6"/>
      <c r="Q979" s="6"/>
    </row>
    <row r="980" spans="2:17">
      <c r="B980" s="14"/>
      <c r="E980" s="8"/>
      <c r="G980" s="6"/>
      <c r="I980" s="6"/>
      <c r="J980" s="6"/>
      <c r="K980" s="6"/>
      <c r="L980" s="6"/>
      <c r="M980" s="6"/>
      <c r="N980" s="6"/>
      <c r="O980" s="6"/>
      <c r="P980" s="6"/>
      <c r="Q980" s="6"/>
    </row>
    <row r="981" spans="2:17">
      <c r="B981" s="14"/>
      <c r="E981" s="8"/>
      <c r="G981" s="6"/>
      <c r="I981" s="6"/>
      <c r="J981" s="6"/>
      <c r="K981" s="6"/>
      <c r="L981" s="6"/>
      <c r="M981" s="6"/>
      <c r="N981" s="6"/>
      <c r="O981" s="6"/>
      <c r="P981" s="6"/>
      <c r="Q981" s="6"/>
    </row>
    <row r="982" spans="2:17">
      <c r="B982" s="14"/>
      <c r="E982" s="8"/>
      <c r="G982" s="6"/>
      <c r="I982" s="6"/>
      <c r="J982" s="6"/>
      <c r="K982" s="6"/>
      <c r="L982" s="6"/>
      <c r="M982" s="6"/>
      <c r="N982" s="6"/>
      <c r="O982" s="6"/>
      <c r="P982" s="6"/>
      <c r="Q982" s="6"/>
    </row>
    <row r="983" spans="2:17">
      <c r="B983" s="14"/>
      <c r="E983" s="8"/>
      <c r="G983" s="6"/>
      <c r="I983" s="6"/>
      <c r="J983" s="6"/>
      <c r="K983" s="6"/>
      <c r="L983" s="6"/>
      <c r="M983" s="6"/>
      <c r="N983" s="6"/>
      <c r="O983" s="6"/>
      <c r="P983" s="6"/>
      <c r="Q983" s="6"/>
    </row>
    <row r="984" spans="2:17">
      <c r="B984" s="14"/>
      <c r="E984" s="8"/>
      <c r="G984" s="6"/>
      <c r="I984" s="6"/>
      <c r="J984" s="6"/>
      <c r="K984" s="6"/>
      <c r="L984" s="6"/>
      <c r="M984" s="6"/>
      <c r="N984" s="6"/>
      <c r="O984" s="6"/>
      <c r="P984" s="6"/>
      <c r="Q984" s="6"/>
    </row>
    <row r="985" spans="2:17">
      <c r="B985" s="14"/>
      <c r="E985" s="8"/>
      <c r="G985" s="6"/>
      <c r="I985" s="6"/>
      <c r="J985" s="6"/>
      <c r="K985" s="6"/>
      <c r="L985" s="6"/>
      <c r="M985" s="6"/>
      <c r="N985" s="6"/>
      <c r="O985" s="6"/>
      <c r="P985" s="6"/>
      <c r="Q985" s="6"/>
    </row>
    <row r="986" spans="2:17">
      <c r="B986" s="14"/>
      <c r="E986" s="8"/>
      <c r="G986" s="6"/>
      <c r="I986" s="6"/>
      <c r="J986" s="6"/>
      <c r="K986" s="6"/>
      <c r="L986" s="6"/>
      <c r="M986" s="6"/>
      <c r="N986" s="6"/>
      <c r="O986" s="6"/>
      <c r="P986" s="6"/>
      <c r="Q986" s="6"/>
    </row>
    <row r="987" spans="2:17">
      <c r="B987" s="14"/>
      <c r="E987" s="8"/>
      <c r="G987" s="6"/>
      <c r="I987" s="6"/>
      <c r="J987" s="6"/>
      <c r="K987" s="6"/>
      <c r="L987" s="6"/>
      <c r="M987" s="6"/>
      <c r="N987" s="6"/>
      <c r="O987" s="6"/>
      <c r="P987" s="6"/>
      <c r="Q987" s="6"/>
    </row>
    <row r="988" spans="2:17">
      <c r="B988" s="14"/>
      <c r="E988" s="8"/>
      <c r="G988" s="6"/>
      <c r="I988" s="6"/>
      <c r="J988" s="6"/>
      <c r="K988" s="6"/>
      <c r="L988" s="6"/>
      <c r="M988" s="6"/>
      <c r="N988" s="6"/>
      <c r="O988" s="6"/>
      <c r="P988" s="6"/>
      <c r="Q988" s="6"/>
    </row>
    <row r="989" spans="2:17">
      <c r="B989" s="14"/>
      <c r="E989" s="8"/>
      <c r="G989" s="6"/>
      <c r="I989" s="6"/>
      <c r="J989" s="6"/>
      <c r="K989" s="6"/>
      <c r="L989" s="6"/>
      <c r="M989" s="6"/>
      <c r="N989" s="6"/>
      <c r="O989" s="6"/>
      <c r="P989" s="6"/>
      <c r="Q989" s="6"/>
    </row>
    <row r="990" spans="2:17">
      <c r="B990" s="14"/>
      <c r="E990" s="8"/>
      <c r="G990" s="6"/>
      <c r="I990" s="6"/>
      <c r="J990" s="6"/>
      <c r="K990" s="6"/>
      <c r="L990" s="6"/>
      <c r="M990" s="6"/>
      <c r="N990" s="6"/>
      <c r="O990" s="6"/>
      <c r="P990" s="6"/>
      <c r="Q990" s="6"/>
    </row>
    <row r="991" spans="2:17">
      <c r="B991" s="14"/>
      <c r="E991" s="8"/>
      <c r="G991" s="6"/>
      <c r="I991" s="6"/>
      <c r="J991" s="6"/>
      <c r="K991" s="6"/>
      <c r="L991" s="6"/>
      <c r="M991" s="6"/>
      <c r="N991" s="6"/>
      <c r="O991" s="6"/>
      <c r="P991" s="6"/>
      <c r="Q991" s="6"/>
    </row>
    <row r="992" spans="2:17">
      <c r="B992" s="14"/>
      <c r="E992" s="8"/>
      <c r="G992" s="6"/>
      <c r="I992" s="6"/>
      <c r="J992" s="6"/>
      <c r="K992" s="6"/>
      <c r="L992" s="6"/>
      <c r="M992" s="6"/>
      <c r="N992" s="6"/>
      <c r="O992" s="6"/>
      <c r="P992" s="6"/>
      <c r="Q992" s="6"/>
    </row>
    <row r="993" spans="2:17">
      <c r="B993" s="14"/>
      <c r="E993" s="8"/>
      <c r="G993" s="6"/>
      <c r="I993" s="6"/>
      <c r="J993" s="6"/>
      <c r="K993" s="6"/>
      <c r="L993" s="6"/>
      <c r="M993" s="6"/>
      <c r="N993" s="6"/>
      <c r="O993" s="6"/>
      <c r="P993" s="6"/>
      <c r="Q993" s="6"/>
    </row>
    <row r="994" spans="2:17">
      <c r="B994" s="14"/>
      <c r="E994" s="8"/>
      <c r="G994" s="6"/>
      <c r="I994" s="6"/>
      <c r="J994" s="6"/>
      <c r="K994" s="6"/>
      <c r="L994" s="6"/>
      <c r="M994" s="6"/>
      <c r="N994" s="6"/>
      <c r="O994" s="6"/>
      <c r="P994" s="6"/>
      <c r="Q994" s="6"/>
    </row>
    <row r="995" spans="2:17">
      <c r="B995" s="14"/>
      <c r="E995" s="8"/>
      <c r="G995" s="6"/>
      <c r="I995" s="6"/>
      <c r="J995" s="6"/>
      <c r="K995" s="6"/>
      <c r="L995" s="6"/>
      <c r="M995" s="6"/>
      <c r="N995" s="6"/>
      <c r="O995" s="6"/>
      <c r="P995" s="6"/>
      <c r="Q995" s="6"/>
    </row>
    <row r="996" spans="2:17">
      <c r="B996" s="14"/>
      <c r="E996" s="8"/>
      <c r="G996" s="6"/>
      <c r="I996" s="6"/>
      <c r="J996" s="6"/>
      <c r="K996" s="6"/>
      <c r="L996" s="6"/>
      <c r="M996" s="6"/>
      <c r="N996" s="6"/>
      <c r="O996" s="6"/>
      <c r="P996" s="6"/>
      <c r="Q996" s="6"/>
    </row>
    <row r="997" spans="2:17">
      <c r="B997" s="14"/>
      <c r="E997" s="8"/>
      <c r="G997" s="6"/>
      <c r="I997" s="6"/>
      <c r="J997" s="6"/>
      <c r="K997" s="6"/>
      <c r="L997" s="6"/>
      <c r="M997" s="6"/>
      <c r="N997" s="6"/>
      <c r="O997" s="6"/>
      <c r="P997" s="6"/>
      <c r="Q997" s="6"/>
    </row>
    <row r="998" spans="2:17">
      <c r="B998" s="14"/>
      <c r="E998" s="8"/>
      <c r="G998" s="6"/>
      <c r="I998" s="6"/>
      <c r="J998" s="6"/>
      <c r="K998" s="6"/>
      <c r="L998" s="6"/>
      <c r="M998" s="6"/>
      <c r="N998" s="6"/>
      <c r="O998" s="6"/>
      <c r="P998" s="6"/>
      <c r="Q998" s="6"/>
    </row>
    <row r="999" spans="2:17">
      <c r="B999" s="14"/>
      <c r="E999" s="8"/>
      <c r="G999" s="6"/>
      <c r="I999" s="6"/>
      <c r="J999" s="6"/>
      <c r="K999" s="6"/>
      <c r="L999" s="6"/>
      <c r="M999" s="6"/>
      <c r="N999" s="6"/>
      <c r="O999" s="6"/>
      <c r="P999" s="6"/>
      <c r="Q999" s="6"/>
    </row>
    <row r="1000" spans="2:17">
      <c r="B1000" s="14"/>
      <c r="E1000" s="8"/>
      <c r="G1000" s="6"/>
      <c r="I1000" s="6"/>
      <c r="J1000" s="6"/>
      <c r="K1000" s="6"/>
      <c r="L1000" s="6"/>
      <c r="M1000" s="6"/>
      <c r="N1000" s="6"/>
      <c r="O1000" s="6"/>
      <c r="P1000" s="6"/>
      <c r="Q1000" s="6"/>
    </row>
    <row r="1001" spans="2:17">
      <c r="B1001" s="14"/>
      <c r="E1001" s="8"/>
      <c r="G1001" s="6"/>
      <c r="I1001" s="6"/>
      <c r="J1001" s="6"/>
      <c r="K1001" s="6"/>
      <c r="L1001" s="6"/>
      <c r="M1001" s="6"/>
      <c r="N1001" s="6"/>
      <c r="O1001" s="6"/>
      <c r="P1001" s="6"/>
      <c r="Q1001" s="6"/>
    </row>
    <row r="1002" spans="2:17">
      <c r="B1002" s="14"/>
      <c r="E1002" s="8"/>
      <c r="G1002" s="6"/>
      <c r="I1002" s="6"/>
      <c r="J1002" s="6"/>
      <c r="K1002" s="6"/>
      <c r="L1002" s="6"/>
      <c r="M1002" s="6"/>
      <c r="N1002" s="6"/>
      <c r="O1002" s="6"/>
      <c r="P1002" s="6"/>
      <c r="Q1002" s="6"/>
    </row>
    <row r="1003" spans="2:17">
      <c r="B1003" s="14"/>
      <c r="E1003" s="8"/>
      <c r="G1003" s="6"/>
      <c r="I1003" s="6"/>
      <c r="J1003" s="6"/>
      <c r="K1003" s="6"/>
      <c r="L1003" s="6"/>
      <c r="M1003" s="6"/>
      <c r="N1003" s="6"/>
      <c r="O1003" s="6"/>
      <c r="P1003" s="6"/>
      <c r="Q1003" s="6"/>
    </row>
    <row r="1004" spans="2:17">
      <c r="B1004" s="14"/>
      <c r="E1004" s="8"/>
      <c r="G1004" s="6"/>
      <c r="I1004" s="6"/>
      <c r="J1004" s="6"/>
      <c r="K1004" s="6"/>
      <c r="L1004" s="6"/>
      <c r="M1004" s="6"/>
      <c r="N1004" s="6"/>
      <c r="O1004" s="6"/>
      <c r="P1004" s="6"/>
      <c r="Q1004" s="6"/>
    </row>
    <row r="1005" spans="2:17">
      <c r="B1005" s="14"/>
      <c r="E1005" s="8"/>
      <c r="G1005" s="6"/>
      <c r="I1005" s="6"/>
      <c r="J1005" s="6"/>
      <c r="K1005" s="6"/>
      <c r="L1005" s="6"/>
      <c r="M1005" s="6"/>
      <c r="N1005" s="6"/>
      <c r="O1005" s="6"/>
      <c r="P1005" s="6"/>
      <c r="Q1005" s="6"/>
    </row>
    <row r="1006" spans="2:17">
      <c r="B1006" s="14"/>
      <c r="E1006" s="8"/>
      <c r="G1006" s="6"/>
      <c r="I1006" s="6"/>
      <c r="J1006" s="6"/>
      <c r="K1006" s="6"/>
      <c r="L1006" s="6"/>
      <c r="M1006" s="6"/>
      <c r="N1006" s="6"/>
      <c r="O1006" s="6"/>
      <c r="P1006" s="6"/>
      <c r="Q1006" s="6"/>
    </row>
    <row r="1007" spans="2:17">
      <c r="B1007" s="14"/>
      <c r="E1007" s="8"/>
      <c r="G1007" s="6"/>
      <c r="I1007" s="6"/>
      <c r="J1007" s="6"/>
      <c r="K1007" s="6"/>
      <c r="L1007" s="6"/>
      <c r="M1007" s="6"/>
      <c r="N1007" s="6"/>
      <c r="O1007" s="6"/>
      <c r="P1007" s="6"/>
      <c r="Q1007" s="6"/>
    </row>
    <row r="1008" spans="2:17">
      <c r="B1008" s="14"/>
      <c r="E1008" s="8"/>
      <c r="G1008" s="6"/>
      <c r="I1008" s="6"/>
      <c r="J1008" s="6"/>
      <c r="K1008" s="6"/>
      <c r="L1008" s="6"/>
      <c r="M1008" s="6"/>
      <c r="N1008" s="6"/>
      <c r="O1008" s="6"/>
      <c r="P1008" s="6"/>
      <c r="Q1008" s="6"/>
    </row>
    <row r="1009" spans="2:17">
      <c r="B1009" s="14"/>
      <c r="E1009" s="8"/>
      <c r="G1009" s="6"/>
      <c r="I1009" s="6"/>
      <c r="J1009" s="6"/>
      <c r="K1009" s="6"/>
      <c r="L1009" s="6"/>
      <c r="M1009" s="6"/>
      <c r="N1009" s="6"/>
      <c r="O1009" s="6"/>
      <c r="P1009" s="6"/>
      <c r="Q1009" s="6"/>
    </row>
    <row r="1010" spans="2:17">
      <c r="B1010" s="14"/>
      <c r="E1010" s="8"/>
      <c r="G1010" s="6"/>
      <c r="I1010" s="6"/>
      <c r="J1010" s="6"/>
      <c r="K1010" s="6"/>
      <c r="L1010" s="6"/>
      <c r="M1010" s="6"/>
      <c r="N1010" s="6"/>
      <c r="O1010" s="6"/>
      <c r="P1010" s="6"/>
      <c r="Q1010" s="6"/>
    </row>
    <row r="1011" spans="2:17">
      <c r="B1011" s="14"/>
      <c r="E1011" s="8"/>
      <c r="G1011" s="6"/>
      <c r="I1011" s="6"/>
      <c r="J1011" s="6"/>
      <c r="K1011" s="6"/>
      <c r="L1011" s="6"/>
      <c r="M1011" s="6"/>
      <c r="N1011" s="6"/>
      <c r="O1011" s="6"/>
      <c r="P1011" s="6"/>
      <c r="Q1011" s="6"/>
    </row>
    <row r="1012" spans="2:17">
      <c r="B1012" s="14"/>
      <c r="E1012" s="8"/>
      <c r="G1012" s="6"/>
      <c r="I1012" s="6"/>
      <c r="J1012" s="6"/>
      <c r="K1012" s="6"/>
      <c r="L1012" s="6"/>
      <c r="M1012" s="6"/>
      <c r="N1012" s="6"/>
      <c r="O1012" s="6"/>
      <c r="P1012" s="6"/>
      <c r="Q1012" s="6"/>
    </row>
    <row r="1013" spans="2:17">
      <c r="B1013" s="14"/>
      <c r="E1013" s="8"/>
      <c r="G1013" s="6"/>
      <c r="I1013" s="6"/>
      <c r="J1013" s="6"/>
      <c r="K1013" s="6"/>
      <c r="L1013" s="6"/>
      <c r="M1013" s="6"/>
      <c r="N1013" s="6"/>
      <c r="O1013" s="6"/>
      <c r="P1013" s="6"/>
      <c r="Q1013" s="6"/>
    </row>
    <row r="1014" spans="2:17">
      <c r="B1014" s="14"/>
      <c r="E1014" s="8"/>
      <c r="G1014" s="6"/>
      <c r="I1014" s="6"/>
      <c r="J1014" s="6"/>
      <c r="K1014" s="6"/>
      <c r="L1014" s="6"/>
      <c r="M1014" s="6"/>
      <c r="N1014" s="6"/>
      <c r="O1014" s="6"/>
      <c r="P1014" s="6"/>
      <c r="Q1014" s="6"/>
    </row>
    <row r="1015" spans="2:17">
      <c r="B1015" s="14"/>
      <c r="E1015" s="8"/>
      <c r="G1015" s="6"/>
      <c r="I1015" s="6"/>
      <c r="J1015" s="6"/>
      <c r="K1015" s="6"/>
      <c r="L1015" s="6"/>
      <c r="M1015" s="6"/>
      <c r="N1015" s="6"/>
      <c r="O1015" s="6"/>
      <c r="P1015" s="6"/>
      <c r="Q1015" s="6"/>
    </row>
    <row r="1016" spans="2:17">
      <c r="B1016" s="14"/>
      <c r="E1016" s="8"/>
      <c r="G1016" s="6"/>
      <c r="I1016" s="6"/>
      <c r="J1016" s="6"/>
      <c r="K1016" s="6"/>
      <c r="L1016" s="6"/>
      <c r="M1016" s="6"/>
      <c r="N1016" s="6"/>
      <c r="O1016" s="6"/>
      <c r="P1016" s="6"/>
      <c r="Q1016" s="6"/>
    </row>
    <row r="1017" spans="2:17">
      <c r="B1017" s="14"/>
      <c r="E1017" s="8"/>
      <c r="G1017" s="6"/>
      <c r="I1017" s="6"/>
      <c r="J1017" s="6"/>
      <c r="K1017" s="6"/>
      <c r="L1017" s="6"/>
      <c r="M1017" s="6"/>
      <c r="N1017" s="6"/>
      <c r="O1017" s="6"/>
      <c r="P1017" s="6"/>
      <c r="Q1017" s="6"/>
    </row>
    <row r="1018" spans="2:17">
      <c r="B1018" s="14"/>
      <c r="E1018" s="8"/>
      <c r="G1018" s="6"/>
      <c r="I1018" s="6"/>
      <c r="J1018" s="6"/>
      <c r="K1018" s="6"/>
      <c r="L1018" s="6"/>
      <c r="M1018" s="6"/>
      <c r="N1018" s="6"/>
      <c r="O1018" s="6"/>
      <c r="P1018" s="6"/>
      <c r="Q1018" s="6"/>
    </row>
    <row r="1019" spans="2:17">
      <c r="B1019" s="14"/>
      <c r="E1019" s="8"/>
      <c r="G1019" s="6"/>
      <c r="I1019" s="6"/>
      <c r="J1019" s="6"/>
      <c r="K1019" s="6"/>
      <c r="L1019" s="6"/>
      <c r="M1019" s="6"/>
      <c r="N1019" s="6"/>
      <c r="O1019" s="6"/>
      <c r="P1019" s="6"/>
      <c r="Q1019" s="6"/>
    </row>
    <row r="1020" spans="2:17">
      <c r="B1020" s="14"/>
      <c r="E1020" s="8"/>
      <c r="G1020" s="6"/>
      <c r="I1020" s="6"/>
      <c r="J1020" s="6"/>
      <c r="K1020" s="6"/>
      <c r="L1020" s="6"/>
      <c r="M1020" s="6"/>
      <c r="N1020" s="6"/>
      <c r="O1020" s="6"/>
      <c r="P1020" s="6"/>
      <c r="Q1020" s="6"/>
    </row>
    <row r="1021" spans="2:17">
      <c r="B1021" s="14"/>
      <c r="E1021" s="8"/>
      <c r="G1021" s="6"/>
      <c r="I1021" s="6"/>
      <c r="J1021" s="6"/>
      <c r="K1021" s="6"/>
      <c r="L1021" s="6"/>
      <c r="M1021" s="6"/>
      <c r="N1021" s="6"/>
      <c r="O1021" s="6"/>
      <c r="P1021" s="6"/>
      <c r="Q1021" s="6"/>
    </row>
    <row r="1022" spans="2:17">
      <c r="B1022" s="14"/>
      <c r="E1022" s="8"/>
      <c r="G1022" s="6"/>
      <c r="I1022" s="6"/>
      <c r="J1022" s="6"/>
      <c r="K1022" s="6"/>
      <c r="L1022" s="6"/>
      <c r="M1022" s="6"/>
      <c r="N1022" s="6"/>
      <c r="O1022" s="6"/>
      <c r="P1022" s="6"/>
      <c r="Q1022" s="6"/>
    </row>
    <row r="1023" spans="2:17">
      <c r="B1023" s="14"/>
      <c r="E1023" s="8"/>
      <c r="G1023" s="6"/>
      <c r="I1023" s="6"/>
      <c r="J1023" s="6"/>
      <c r="K1023" s="6"/>
      <c r="L1023" s="6"/>
      <c r="M1023" s="6"/>
      <c r="N1023" s="6"/>
      <c r="O1023" s="6"/>
      <c r="P1023" s="6"/>
      <c r="Q1023" s="6"/>
    </row>
    <row r="1024" spans="2:17">
      <c r="B1024" s="14"/>
      <c r="E1024" s="8"/>
      <c r="G1024" s="6"/>
      <c r="I1024" s="6"/>
      <c r="J1024" s="6"/>
      <c r="K1024" s="6"/>
      <c r="L1024" s="6"/>
      <c r="M1024" s="6"/>
      <c r="N1024" s="6"/>
      <c r="O1024" s="6"/>
      <c r="P1024" s="6"/>
      <c r="Q1024" s="6"/>
    </row>
    <row r="1025" spans="2:17">
      <c r="B1025" s="14"/>
      <c r="E1025" s="8"/>
      <c r="G1025" s="6"/>
      <c r="I1025" s="6"/>
      <c r="J1025" s="6"/>
      <c r="K1025" s="6"/>
      <c r="L1025" s="6"/>
      <c r="M1025" s="6"/>
      <c r="N1025" s="6"/>
      <c r="O1025" s="6"/>
      <c r="P1025" s="6"/>
      <c r="Q1025" s="6"/>
    </row>
    <row r="1026" spans="2:17">
      <c r="B1026" s="14"/>
      <c r="E1026" s="8"/>
      <c r="G1026" s="6"/>
      <c r="I1026" s="6"/>
      <c r="J1026" s="6"/>
      <c r="K1026" s="6"/>
      <c r="L1026" s="6"/>
      <c r="M1026" s="6"/>
      <c r="N1026" s="6"/>
      <c r="O1026" s="6"/>
      <c r="P1026" s="6"/>
      <c r="Q1026" s="6"/>
    </row>
    <row r="1027" spans="2:17">
      <c r="B1027" s="14"/>
      <c r="E1027" s="8"/>
      <c r="G1027" s="6"/>
      <c r="I1027" s="6"/>
      <c r="J1027" s="6"/>
      <c r="K1027" s="6"/>
      <c r="L1027" s="6"/>
      <c r="M1027" s="6"/>
      <c r="N1027" s="6"/>
      <c r="O1027" s="6"/>
      <c r="P1027" s="6"/>
      <c r="Q1027" s="6"/>
    </row>
    <row r="1028" spans="2:17">
      <c r="B1028" s="14"/>
      <c r="E1028" s="8"/>
      <c r="G1028" s="6"/>
      <c r="I1028" s="6"/>
      <c r="J1028" s="6"/>
      <c r="K1028" s="6"/>
      <c r="L1028" s="6"/>
      <c r="M1028" s="6"/>
      <c r="N1028" s="6"/>
      <c r="O1028" s="6"/>
      <c r="P1028" s="6"/>
      <c r="Q1028" s="6"/>
    </row>
    <row r="1029" spans="2:17">
      <c r="B1029" s="14"/>
      <c r="E1029" s="8"/>
      <c r="G1029" s="6"/>
      <c r="I1029" s="6"/>
      <c r="J1029" s="6"/>
      <c r="K1029" s="6"/>
      <c r="L1029" s="6"/>
      <c r="M1029" s="6"/>
      <c r="N1029" s="6"/>
      <c r="O1029" s="6"/>
      <c r="P1029" s="6"/>
      <c r="Q1029" s="6"/>
    </row>
    <row r="1030" spans="2:17">
      <c r="B1030" s="14"/>
      <c r="E1030" s="8"/>
      <c r="G1030" s="6"/>
      <c r="I1030" s="6"/>
      <c r="J1030" s="6"/>
      <c r="K1030" s="6"/>
      <c r="L1030" s="6"/>
      <c r="M1030" s="6"/>
      <c r="N1030" s="6"/>
      <c r="O1030" s="6"/>
      <c r="P1030" s="6"/>
      <c r="Q1030" s="6"/>
    </row>
    <row r="1031" spans="2:17">
      <c r="B1031" s="14"/>
      <c r="E1031" s="8"/>
      <c r="G1031" s="6"/>
      <c r="I1031" s="6"/>
      <c r="J1031" s="6"/>
      <c r="K1031" s="6"/>
      <c r="L1031" s="6"/>
      <c r="M1031" s="6"/>
      <c r="N1031" s="6"/>
      <c r="O1031" s="6"/>
      <c r="P1031" s="6"/>
      <c r="Q1031" s="6"/>
    </row>
    <row r="1032" spans="2:17">
      <c r="B1032" s="14"/>
      <c r="E1032" s="8"/>
      <c r="G1032" s="6"/>
      <c r="I1032" s="6"/>
      <c r="J1032" s="6"/>
      <c r="K1032" s="6"/>
      <c r="L1032" s="6"/>
      <c r="M1032" s="6"/>
      <c r="N1032" s="6"/>
      <c r="O1032" s="6"/>
      <c r="P1032" s="6"/>
      <c r="Q1032" s="6"/>
    </row>
    <row r="1033" spans="2:17">
      <c r="B1033" s="14"/>
      <c r="E1033" s="8"/>
      <c r="G1033" s="6"/>
      <c r="I1033" s="6"/>
      <c r="J1033" s="6"/>
      <c r="K1033" s="6"/>
      <c r="L1033" s="6"/>
      <c r="M1033" s="6"/>
      <c r="N1033" s="6"/>
      <c r="O1033" s="6"/>
      <c r="P1033" s="6"/>
      <c r="Q1033" s="6"/>
    </row>
    <row r="1034" spans="2:17">
      <c r="B1034" s="14"/>
      <c r="E1034" s="8"/>
      <c r="G1034" s="6"/>
      <c r="I1034" s="6"/>
      <c r="J1034" s="6"/>
      <c r="K1034" s="6"/>
      <c r="L1034" s="6"/>
      <c r="M1034" s="6"/>
      <c r="N1034" s="6"/>
      <c r="O1034" s="6"/>
      <c r="P1034" s="6"/>
      <c r="Q1034" s="6"/>
    </row>
    <row r="1035" spans="2:17">
      <c r="B1035" s="14"/>
      <c r="E1035" s="8"/>
      <c r="G1035" s="6"/>
      <c r="I1035" s="6"/>
      <c r="J1035" s="6"/>
      <c r="K1035" s="6"/>
      <c r="L1035" s="6"/>
      <c r="M1035" s="6"/>
      <c r="N1035" s="6"/>
      <c r="O1035" s="6"/>
      <c r="P1035" s="6"/>
      <c r="Q1035" s="6"/>
    </row>
    <row r="1036" spans="2:17">
      <c r="B1036" s="14"/>
      <c r="E1036" s="8"/>
      <c r="G1036" s="6"/>
      <c r="I1036" s="6"/>
      <c r="J1036" s="6"/>
      <c r="K1036" s="6"/>
      <c r="L1036" s="6"/>
      <c r="M1036" s="6"/>
      <c r="N1036" s="6"/>
      <c r="O1036" s="6"/>
      <c r="P1036" s="6"/>
      <c r="Q1036" s="6"/>
    </row>
    <row r="1037" spans="2:17">
      <c r="B1037" s="14"/>
      <c r="E1037" s="8"/>
      <c r="G1037" s="6"/>
      <c r="I1037" s="6"/>
      <c r="J1037" s="6"/>
      <c r="K1037" s="6"/>
      <c r="L1037" s="6"/>
      <c r="M1037" s="6"/>
      <c r="N1037" s="6"/>
      <c r="O1037" s="6"/>
      <c r="P1037" s="6"/>
      <c r="Q1037" s="6"/>
    </row>
    <row r="1038" spans="2:17">
      <c r="B1038" s="14"/>
      <c r="E1038" s="8"/>
      <c r="G1038" s="6"/>
      <c r="I1038" s="6"/>
      <c r="J1038" s="6"/>
      <c r="K1038" s="6"/>
      <c r="L1038" s="6"/>
      <c r="M1038" s="6"/>
      <c r="N1038" s="6"/>
      <c r="O1038" s="6"/>
      <c r="P1038" s="6"/>
      <c r="Q1038" s="6"/>
    </row>
    <row r="1039" spans="2:17">
      <c r="B1039" s="14"/>
      <c r="E1039" s="8"/>
      <c r="G1039" s="6"/>
      <c r="I1039" s="6"/>
      <c r="J1039" s="6"/>
      <c r="K1039" s="6"/>
      <c r="L1039" s="6"/>
      <c r="M1039" s="6"/>
      <c r="N1039" s="6"/>
      <c r="O1039" s="6"/>
      <c r="P1039" s="6"/>
      <c r="Q1039" s="6"/>
    </row>
    <row r="1040" spans="2:17">
      <c r="B1040" s="14"/>
      <c r="E1040" s="8"/>
      <c r="G1040" s="6"/>
      <c r="I1040" s="6"/>
      <c r="J1040" s="6"/>
      <c r="K1040" s="6"/>
      <c r="L1040" s="6"/>
      <c r="M1040" s="6"/>
      <c r="N1040" s="6"/>
      <c r="O1040" s="6"/>
      <c r="P1040" s="6"/>
      <c r="Q1040" s="6"/>
    </row>
    <row r="1041" spans="2:17">
      <c r="B1041" s="14"/>
      <c r="E1041" s="8"/>
      <c r="G1041" s="6"/>
      <c r="I1041" s="6"/>
      <c r="J1041" s="6"/>
      <c r="K1041" s="6"/>
      <c r="L1041" s="6"/>
      <c r="M1041" s="6"/>
      <c r="N1041" s="6"/>
      <c r="O1041" s="6"/>
      <c r="P1041" s="6"/>
      <c r="Q1041" s="6"/>
    </row>
    <row r="1042" spans="2:17">
      <c r="B1042" s="14"/>
      <c r="E1042" s="8"/>
      <c r="G1042" s="6"/>
      <c r="I1042" s="6"/>
      <c r="J1042" s="6"/>
      <c r="K1042" s="6"/>
      <c r="L1042" s="6"/>
      <c r="M1042" s="6"/>
      <c r="N1042" s="6"/>
      <c r="O1042" s="6"/>
      <c r="P1042" s="6"/>
      <c r="Q1042" s="6"/>
    </row>
    <row r="1043" spans="2:17">
      <c r="B1043" s="14"/>
      <c r="E1043" s="8"/>
      <c r="G1043" s="6"/>
      <c r="I1043" s="6"/>
      <c r="J1043" s="6"/>
      <c r="K1043" s="6"/>
      <c r="L1043" s="6"/>
      <c r="M1043" s="6"/>
      <c r="N1043" s="6"/>
      <c r="O1043" s="6"/>
      <c r="P1043" s="6"/>
      <c r="Q1043" s="6"/>
    </row>
    <row r="1044" spans="2:17">
      <c r="B1044" s="14"/>
      <c r="E1044" s="8"/>
      <c r="G1044" s="6"/>
      <c r="I1044" s="6"/>
      <c r="J1044" s="6"/>
      <c r="K1044" s="6"/>
      <c r="L1044" s="6"/>
      <c r="M1044" s="6"/>
      <c r="N1044" s="6"/>
      <c r="O1044" s="6"/>
      <c r="P1044" s="6"/>
      <c r="Q1044" s="6"/>
    </row>
    <row r="1045" spans="2:17">
      <c r="B1045" s="14"/>
      <c r="E1045" s="8"/>
      <c r="G1045" s="6"/>
      <c r="I1045" s="6"/>
      <c r="J1045" s="6"/>
      <c r="K1045" s="6"/>
      <c r="L1045" s="6"/>
      <c r="M1045" s="6"/>
      <c r="N1045" s="6"/>
      <c r="O1045" s="6"/>
      <c r="P1045" s="6"/>
      <c r="Q1045" s="6"/>
    </row>
    <row r="1046" spans="2:17">
      <c r="B1046" s="14"/>
      <c r="E1046" s="8"/>
      <c r="G1046" s="6"/>
      <c r="I1046" s="6"/>
      <c r="J1046" s="6"/>
      <c r="K1046" s="6"/>
      <c r="L1046" s="6"/>
      <c r="M1046" s="6"/>
      <c r="N1046" s="6"/>
      <c r="O1046" s="6"/>
      <c r="P1046" s="6"/>
      <c r="Q1046" s="6"/>
    </row>
    <row r="1047" spans="2:17">
      <c r="B1047" s="14"/>
      <c r="E1047" s="8"/>
      <c r="G1047" s="6"/>
      <c r="I1047" s="6"/>
      <c r="J1047" s="6"/>
      <c r="K1047" s="6"/>
      <c r="L1047" s="6"/>
      <c r="M1047" s="6"/>
      <c r="N1047" s="6"/>
      <c r="O1047" s="6"/>
      <c r="P1047" s="6"/>
      <c r="Q1047" s="6"/>
    </row>
    <row r="1048" spans="2:17">
      <c r="B1048" s="14"/>
      <c r="E1048" s="8"/>
      <c r="G1048" s="6"/>
      <c r="I1048" s="6"/>
      <c r="J1048" s="6"/>
      <c r="K1048" s="6"/>
      <c r="L1048" s="6"/>
      <c r="M1048" s="6"/>
      <c r="N1048" s="6"/>
      <c r="O1048" s="6"/>
      <c r="P1048" s="6"/>
      <c r="Q1048" s="6"/>
    </row>
    <row r="1049" spans="2:17">
      <c r="B1049" s="14"/>
      <c r="E1049" s="8"/>
      <c r="G1049" s="6"/>
      <c r="I1049" s="6"/>
      <c r="J1049" s="6"/>
      <c r="K1049" s="6"/>
      <c r="L1049" s="6"/>
      <c r="M1049" s="6"/>
      <c r="N1049" s="6"/>
      <c r="O1049" s="6"/>
      <c r="P1049" s="6"/>
      <c r="Q1049" s="6"/>
    </row>
    <row r="1050" spans="2:17">
      <c r="B1050" s="14"/>
      <c r="E1050" s="8"/>
      <c r="G1050" s="6"/>
      <c r="I1050" s="6"/>
      <c r="J1050" s="6"/>
      <c r="K1050" s="6"/>
      <c r="L1050" s="6"/>
      <c r="M1050" s="6"/>
      <c r="N1050" s="6"/>
      <c r="O1050" s="6"/>
      <c r="P1050" s="6"/>
      <c r="Q1050" s="6"/>
    </row>
    <row r="1051" spans="2:17">
      <c r="B1051" s="14"/>
      <c r="E1051" s="8"/>
      <c r="G1051" s="6"/>
      <c r="I1051" s="6"/>
      <c r="J1051" s="6"/>
      <c r="K1051" s="6"/>
      <c r="L1051" s="6"/>
      <c r="M1051" s="6"/>
      <c r="N1051" s="6"/>
      <c r="O1051" s="6"/>
      <c r="P1051" s="6"/>
      <c r="Q1051" s="6"/>
    </row>
    <row r="1052" spans="2:17">
      <c r="B1052" s="14"/>
      <c r="E1052" s="8"/>
      <c r="G1052" s="6"/>
      <c r="I1052" s="6"/>
      <c r="J1052" s="6"/>
      <c r="K1052" s="6"/>
      <c r="L1052" s="6"/>
      <c r="M1052" s="6"/>
      <c r="N1052" s="6"/>
      <c r="O1052" s="6"/>
      <c r="P1052" s="6"/>
      <c r="Q1052" s="6"/>
    </row>
    <row r="1053" spans="2:17">
      <c r="B1053" s="14"/>
      <c r="E1053" s="8"/>
      <c r="G1053" s="6"/>
      <c r="I1053" s="6"/>
      <c r="J1053" s="6"/>
      <c r="K1053" s="6"/>
      <c r="L1053" s="6"/>
      <c r="M1053" s="6"/>
      <c r="N1053" s="6"/>
      <c r="O1053" s="6"/>
      <c r="P1053" s="6"/>
      <c r="Q1053" s="6"/>
    </row>
    <row r="1054" spans="2:17">
      <c r="B1054" s="14"/>
      <c r="E1054" s="8"/>
      <c r="G1054" s="6"/>
      <c r="I1054" s="6"/>
      <c r="J1054" s="6"/>
      <c r="K1054" s="6"/>
      <c r="L1054" s="6"/>
      <c r="M1054" s="6"/>
      <c r="N1054" s="6"/>
      <c r="O1054" s="6"/>
      <c r="P1054" s="6"/>
      <c r="Q1054" s="6"/>
    </row>
    <row r="1055" spans="2:17">
      <c r="B1055" s="14"/>
      <c r="E1055" s="8"/>
      <c r="G1055" s="6"/>
      <c r="I1055" s="6"/>
      <c r="J1055" s="6"/>
      <c r="K1055" s="6"/>
      <c r="L1055" s="6"/>
      <c r="M1055" s="6"/>
      <c r="N1055" s="6"/>
      <c r="O1055" s="6"/>
      <c r="P1055" s="6"/>
      <c r="Q1055" s="6"/>
    </row>
    <row r="1056" spans="2:17">
      <c r="B1056" s="14"/>
      <c r="E1056" s="8"/>
      <c r="G1056" s="6"/>
      <c r="I1056" s="6"/>
      <c r="J1056" s="6"/>
      <c r="K1056" s="6"/>
      <c r="L1056" s="6"/>
      <c r="M1056" s="6"/>
      <c r="N1056" s="6"/>
      <c r="O1056" s="6"/>
      <c r="P1056" s="6"/>
      <c r="Q1056" s="6"/>
    </row>
    <row r="1057" spans="2:17">
      <c r="B1057" s="14"/>
      <c r="E1057" s="8"/>
      <c r="G1057" s="6"/>
      <c r="I1057" s="6"/>
      <c r="J1057" s="6"/>
      <c r="K1057" s="6"/>
      <c r="L1057" s="6"/>
      <c r="M1057" s="6"/>
      <c r="N1057" s="6"/>
      <c r="O1057" s="6"/>
      <c r="P1057" s="6"/>
      <c r="Q1057" s="6"/>
    </row>
    <row r="1058" spans="2:17">
      <c r="B1058" s="14"/>
      <c r="E1058" s="8"/>
      <c r="G1058" s="6"/>
      <c r="I1058" s="6"/>
      <c r="J1058" s="6"/>
      <c r="K1058" s="6"/>
      <c r="L1058" s="6"/>
      <c r="M1058" s="6"/>
      <c r="N1058" s="6"/>
      <c r="O1058" s="6"/>
      <c r="P1058" s="6"/>
      <c r="Q1058" s="6"/>
    </row>
    <row r="1059" spans="2:17">
      <c r="B1059" s="14"/>
      <c r="E1059" s="8"/>
      <c r="G1059" s="6"/>
      <c r="I1059" s="6"/>
      <c r="J1059" s="6"/>
      <c r="K1059" s="6"/>
      <c r="L1059" s="6"/>
      <c r="M1059" s="6"/>
      <c r="N1059" s="6"/>
      <c r="O1059" s="6"/>
      <c r="P1059" s="6"/>
      <c r="Q1059" s="6"/>
    </row>
    <row r="1060" spans="2:17">
      <c r="B1060" s="14"/>
      <c r="E1060" s="8"/>
      <c r="G1060" s="6"/>
      <c r="I1060" s="6"/>
      <c r="J1060" s="6"/>
      <c r="K1060" s="6"/>
      <c r="L1060" s="6"/>
      <c r="M1060" s="6"/>
      <c r="N1060" s="6"/>
      <c r="O1060" s="6"/>
      <c r="P1060" s="6"/>
      <c r="Q1060" s="6"/>
    </row>
    <row r="1061" spans="2:17">
      <c r="B1061" s="14"/>
      <c r="E1061" s="8"/>
      <c r="G1061" s="6"/>
      <c r="I1061" s="6"/>
      <c r="J1061" s="6"/>
      <c r="K1061" s="6"/>
      <c r="L1061" s="6"/>
      <c r="M1061" s="6"/>
      <c r="N1061" s="6"/>
      <c r="O1061" s="6"/>
      <c r="P1061" s="6"/>
      <c r="Q1061" s="6"/>
    </row>
    <row r="1062" spans="2:17">
      <c r="B1062" s="14"/>
      <c r="E1062" s="8"/>
      <c r="G1062" s="6"/>
      <c r="I1062" s="6"/>
      <c r="J1062" s="6"/>
      <c r="K1062" s="6"/>
      <c r="L1062" s="6"/>
      <c r="M1062" s="6"/>
      <c r="N1062" s="6"/>
      <c r="O1062" s="6"/>
      <c r="P1062" s="6"/>
      <c r="Q1062" s="6"/>
    </row>
    <row r="1063" spans="2:17">
      <c r="B1063" s="14"/>
      <c r="E1063" s="8"/>
      <c r="G1063" s="6"/>
      <c r="I1063" s="6"/>
      <c r="J1063" s="6"/>
      <c r="K1063" s="6"/>
      <c r="L1063" s="6"/>
      <c r="M1063" s="6"/>
      <c r="N1063" s="6"/>
      <c r="O1063" s="6"/>
      <c r="P1063" s="6"/>
      <c r="Q1063" s="6"/>
    </row>
    <row r="1064" spans="2:17">
      <c r="B1064" s="14"/>
      <c r="E1064" s="8"/>
      <c r="G1064" s="6"/>
      <c r="I1064" s="6"/>
      <c r="J1064" s="6"/>
      <c r="K1064" s="6"/>
      <c r="L1064" s="6"/>
      <c r="M1064" s="6"/>
      <c r="N1064" s="6"/>
      <c r="O1064" s="6"/>
      <c r="P1064" s="6"/>
      <c r="Q1064" s="6"/>
    </row>
    <row r="1065" spans="2:17">
      <c r="B1065" s="14"/>
      <c r="E1065" s="8"/>
      <c r="G1065" s="6"/>
      <c r="I1065" s="6"/>
      <c r="J1065" s="6"/>
      <c r="K1065" s="6"/>
      <c r="L1065" s="6"/>
      <c r="M1065" s="6"/>
      <c r="N1065" s="6"/>
      <c r="O1065" s="6"/>
      <c r="P1065" s="6"/>
      <c r="Q1065" s="6"/>
    </row>
    <row r="1066" spans="2:17">
      <c r="B1066" s="14"/>
      <c r="E1066" s="8"/>
      <c r="G1066" s="6"/>
      <c r="I1066" s="6"/>
      <c r="J1066" s="6"/>
      <c r="K1066" s="6"/>
      <c r="L1066" s="6"/>
      <c r="M1066" s="6"/>
      <c r="N1066" s="6"/>
      <c r="O1066" s="6"/>
      <c r="P1066" s="6"/>
      <c r="Q1066" s="6"/>
    </row>
    <row r="1067" spans="2:17">
      <c r="B1067" s="14"/>
      <c r="E1067" s="8"/>
      <c r="G1067" s="6"/>
      <c r="I1067" s="6"/>
      <c r="J1067" s="6"/>
      <c r="K1067" s="6"/>
      <c r="L1067" s="6"/>
      <c r="M1067" s="6"/>
      <c r="N1067" s="6"/>
      <c r="O1067" s="6"/>
      <c r="P1067" s="6"/>
      <c r="Q1067" s="6"/>
    </row>
    <row r="1068" spans="2:17">
      <c r="B1068" s="14"/>
      <c r="E1068" s="8"/>
      <c r="G1068" s="6"/>
      <c r="I1068" s="6"/>
      <c r="J1068" s="6"/>
      <c r="K1068" s="6"/>
      <c r="L1068" s="6"/>
      <c r="M1068" s="6"/>
      <c r="N1068" s="6"/>
      <c r="O1068" s="6"/>
      <c r="P1068" s="6"/>
      <c r="Q1068" s="6"/>
    </row>
    <row r="1069" spans="2:17">
      <c r="B1069" s="14"/>
      <c r="E1069" s="8"/>
      <c r="G1069" s="6"/>
      <c r="I1069" s="6"/>
      <c r="J1069" s="6"/>
      <c r="K1069" s="6"/>
      <c r="L1069" s="6"/>
      <c r="M1069" s="6"/>
      <c r="N1069" s="6"/>
      <c r="O1069" s="6"/>
      <c r="P1069" s="6"/>
      <c r="Q1069" s="6"/>
    </row>
    <row r="1070" spans="2:17">
      <c r="B1070" s="14"/>
      <c r="E1070" s="8"/>
      <c r="G1070" s="6"/>
      <c r="I1070" s="6"/>
      <c r="J1070" s="6"/>
      <c r="K1070" s="6"/>
      <c r="L1070" s="6"/>
      <c r="M1070" s="6"/>
      <c r="N1070" s="6"/>
      <c r="O1070" s="6"/>
      <c r="P1070" s="6"/>
      <c r="Q1070" s="6"/>
    </row>
    <row r="1071" spans="2:17">
      <c r="B1071" s="14"/>
      <c r="E1071" s="8"/>
      <c r="G1071" s="6"/>
      <c r="I1071" s="6"/>
      <c r="J1071" s="6"/>
      <c r="K1071" s="6"/>
      <c r="L1071" s="6"/>
      <c r="M1071" s="6"/>
      <c r="N1071" s="6"/>
      <c r="O1071" s="6"/>
      <c r="P1071" s="6"/>
      <c r="Q1071" s="6"/>
    </row>
    <row r="1072" spans="2:17">
      <c r="B1072" s="14"/>
      <c r="E1072" s="8"/>
      <c r="G1072" s="6"/>
      <c r="I1072" s="6"/>
      <c r="J1072" s="6"/>
      <c r="K1072" s="6"/>
      <c r="L1072" s="6"/>
      <c r="M1072" s="6"/>
      <c r="N1072" s="6"/>
      <c r="O1072" s="6"/>
      <c r="P1072" s="6"/>
      <c r="Q1072" s="6"/>
    </row>
    <row r="1073" spans="2:17">
      <c r="B1073" s="14"/>
      <c r="E1073" s="8"/>
      <c r="G1073" s="6"/>
      <c r="I1073" s="6"/>
      <c r="J1073" s="6"/>
      <c r="K1073" s="6"/>
      <c r="L1073" s="6"/>
      <c r="M1073" s="6"/>
      <c r="N1073" s="6"/>
      <c r="O1073" s="6"/>
      <c r="P1073" s="6"/>
      <c r="Q1073" s="6"/>
    </row>
    <row r="1074" spans="2:17">
      <c r="B1074" s="14"/>
      <c r="E1074" s="8"/>
      <c r="G1074" s="6"/>
      <c r="I1074" s="6"/>
      <c r="J1074" s="6"/>
      <c r="K1074" s="6"/>
      <c r="L1074" s="6"/>
      <c r="M1074" s="6"/>
      <c r="N1074" s="6"/>
      <c r="O1074" s="6"/>
      <c r="P1074" s="6"/>
      <c r="Q1074" s="6"/>
    </row>
    <row r="1075" spans="2:17">
      <c r="B1075" s="14"/>
      <c r="E1075" s="8"/>
      <c r="G1075" s="6"/>
      <c r="I1075" s="6"/>
      <c r="J1075" s="6"/>
      <c r="K1075" s="6"/>
      <c r="L1075" s="6"/>
      <c r="M1075" s="6"/>
      <c r="N1075" s="6"/>
      <c r="O1075" s="6"/>
      <c r="P1075" s="6"/>
      <c r="Q1075" s="6"/>
    </row>
    <row r="1076" spans="2:17">
      <c r="B1076" s="14"/>
      <c r="E1076" s="8"/>
      <c r="G1076" s="6"/>
      <c r="I1076" s="6"/>
      <c r="J1076" s="6"/>
      <c r="K1076" s="6"/>
      <c r="L1076" s="6"/>
      <c r="M1076" s="6"/>
      <c r="N1076" s="6"/>
      <c r="O1076" s="6"/>
      <c r="P1076" s="6"/>
      <c r="Q1076" s="6"/>
    </row>
    <row r="1077" spans="2:17">
      <c r="B1077" s="14"/>
      <c r="E1077" s="8"/>
      <c r="G1077" s="6"/>
      <c r="I1077" s="6"/>
      <c r="J1077" s="6"/>
      <c r="K1077" s="6"/>
      <c r="L1077" s="6"/>
      <c r="M1077" s="6"/>
      <c r="N1077" s="6"/>
      <c r="O1077" s="6"/>
      <c r="P1077" s="6"/>
      <c r="Q1077" s="6"/>
    </row>
    <row r="1078" spans="2:17">
      <c r="B1078" s="14"/>
      <c r="E1078" s="8"/>
      <c r="G1078" s="6"/>
      <c r="I1078" s="6"/>
      <c r="J1078" s="6"/>
      <c r="K1078" s="6"/>
      <c r="L1078" s="6"/>
      <c r="M1078" s="6"/>
      <c r="N1078" s="6"/>
      <c r="O1078" s="6"/>
      <c r="P1078" s="6"/>
      <c r="Q1078" s="6"/>
    </row>
    <row r="1079" spans="2:17">
      <c r="B1079" s="14"/>
      <c r="E1079" s="8"/>
      <c r="G1079" s="6"/>
      <c r="I1079" s="6"/>
      <c r="J1079" s="6"/>
      <c r="K1079" s="6"/>
      <c r="L1079" s="6"/>
      <c r="M1079" s="6"/>
      <c r="N1079" s="6"/>
      <c r="O1079" s="6"/>
      <c r="P1079" s="6"/>
      <c r="Q1079" s="6"/>
    </row>
    <row r="1080" spans="2:17">
      <c r="B1080" s="14"/>
      <c r="E1080" s="8"/>
      <c r="G1080" s="6"/>
      <c r="I1080" s="6"/>
      <c r="J1080" s="6"/>
      <c r="K1080" s="6"/>
      <c r="L1080" s="6"/>
      <c r="M1080" s="6"/>
      <c r="N1080" s="6"/>
      <c r="O1080" s="6"/>
      <c r="P1080" s="6"/>
      <c r="Q1080" s="6"/>
    </row>
    <row r="1081" spans="2:17">
      <c r="B1081" s="14"/>
      <c r="E1081" s="8"/>
      <c r="G1081" s="6"/>
      <c r="I1081" s="6"/>
      <c r="J1081" s="6"/>
      <c r="K1081" s="6"/>
      <c r="L1081" s="6"/>
      <c r="M1081" s="6"/>
      <c r="N1081" s="6"/>
      <c r="O1081" s="6"/>
      <c r="P1081" s="6"/>
      <c r="Q1081" s="6"/>
    </row>
    <row r="1082" spans="2:17">
      <c r="B1082" s="14"/>
      <c r="E1082" s="8"/>
      <c r="G1082" s="6"/>
      <c r="I1082" s="6"/>
      <c r="J1082" s="6"/>
      <c r="K1082" s="6"/>
      <c r="L1082" s="6"/>
      <c r="M1082" s="6"/>
      <c r="N1082" s="6"/>
      <c r="O1082" s="6"/>
      <c r="P1082" s="6"/>
      <c r="Q1082" s="6"/>
    </row>
    <row r="1083" spans="2:17">
      <c r="B1083" s="14"/>
      <c r="E1083" s="8"/>
      <c r="G1083" s="6"/>
      <c r="I1083" s="6"/>
      <c r="J1083" s="6"/>
      <c r="K1083" s="6"/>
      <c r="L1083" s="6"/>
      <c r="M1083" s="6"/>
      <c r="N1083" s="6"/>
      <c r="O1083" s="6"/>
      <c r="P1083" s="6"/>
      <c r="Q1083" s="6"/>
    </row>
    <row r="1084" spans="2:17">
      <c r="B1084" s="14"/>
      <c r="E1084" s="8"/>
      <c r="G1084" s="6"/>
      <c r="I1084" s="6"/>
      <c r="J1084" s="6"/>
      <c r="K1084" s="6"/>
      <c r="L1084" s="6"/>
      <c r="M1084" s="6"/>
      <c r="N1084" s="6"/>
      <c r="O1084" s="6"/>
      <c r="P1084" s="6"/>
      <c r="Q1084" s="6"/>
    </row>
    <row r="1085" spans="2:17">
      <c r="B1085" s="14"/>
      <c r="E1085" s="8"/>
      <c r="G1085" s="6"/>
      <c r="I1085" s="6"/>
      <c r="J1085" s="6"/>
      <c r="K1085" s="6"/>
      <c r="L1085" s="6"/>
      <c r="M1085" s="6"/>
      <c r="N1085" s="6"/>
      <c r="O1085" s="6"/>
      <c r="P1085" s="6"/>
      <c r="Q1085" s="6"/>
    </row>
    <row r="1086" spans="2:17">
      <c r="B1086" s="14"/>
      <c r="E1086" s="8"/>
      <c r="G1086" s="6"/>
      <c r="I1086" s="6"/>
      <c r="J1086" s="6"/>
      <c r="K1086" s="6"/>
      <c r="L1086" s="6"/>
      <c r="M1086" s="6"/>
      <c r="N1086" s="6"/>
      <c r="O1086" s="6"/>
      <c r="P1086" s="6"/>
      <c r="Q1086" s="6"/>
    </row>
    <row r="1087" spans="2:17">
      <c r="B1087" s="14"/>
      <c r="E1087" s="8"/>
      <c r="G1087" s="6"/>
      <c r="I1087" s="6"/>
      <c r="J1087" s="6"/>
      <c r="K1087" s="6"/>
      <c r="L1087" s="6"/>
      <c r="M1087" s="6"/>
      <c r="N1087" s="6"/>
      <c r="O1087" s="6"/>
      <c r="P1087" s="6"/>
      <c r="Q1087" s="6"/>
    </row>
    <row r="1088" spans="2:17">
      <c r="B1088" s="14"/>
      <c r="E1088" s="8"/>
      <c r="G1088" s="6"/>
      <c r="I1088" s="6"/>
      <c r="J1088" s="6"/>
      <c r="K1088" s="6"/>
      <c r="L1088" s="6"/>
      <c r="M1088" s="6"/>
      <c r="N1088" s="6"/>
      <c r="O1088" s="6"/>
      <c r="P1088" s="6"/>
      <c r="Q1088" s="6"/>
    </row>
    <row r="1089" spans="2:17">
      <c r="B1089" s="14"/>
      <c r="E1089" s="8"/>
      <c r="G1089" s="6"/>
      <c r="I1089" s="6"/>
      <c r="J1089" s="6"/>
      <c r="K1089" s="6"/>
      <c r="L1089" s="6"/>
      <c r="M1089" s="6"/>
      <c r="N1089" s="6"/>
      <c r="O1089" s="6"/>
      <c r="P1089" s="6"/>
      <c r="Q1089" s="6"/>
    </row>
    <row r="1090" spans="2:17">
      <c r="B1090" s="14"/>
      <c r="E1090" s="8"/>
      <c r="G1090" s="6"/>
      <c r="I1090" s="6"/>
      <c r="J1090" s="6"/>
      <c r="K1090" s="6"/>
      <c r="L1090" s="6"/>
      <c r="M1090" s="6"/>
      <c r="N1090" s="6"/>
      <c r="O1090" s="6"/>
      <c r="P1090" s="6"/>
      <c r="Q1090" s="6"/>
    </row>
    <row r="1091" spans="2:17">
      <c r="B1091" s="14"/>
      <c r="E1091" s="8"/>
      <c r="G1091" s="6"/>
      <c r="I1091" s="6"/>
      <c r="J1091" s="6"/>
      <c r="K1091" s="6"/>
      <c r="L1091" s="6"/>
      <c r="M1091" s="6"/>
      <c r="N1091" s="6"/>
      <c r="O1091" s="6"/>
      <c r="P1091" s="6"/>
      <c r="Q1091" s="6"/>
    </row>
    <row r="1092" spans="2:17">
      <c r="B1092" s="14"/>
      <c r="E1092" s="8"/>
      <c r="G1092" s="6"/>
      <c r="I1092" s="6"/>
      <c r="J1092" s="6"/>
      <c r="K1092" s="6"/>
      <c r="L1092" s="6"/>
      <c r="M1092" s="6"/>
      <c r="N1092" s="6"/>
      <c r="O1092" s="6"/>
      <c r="P1092" s="6"/>
      <c r="Q1092" s="6"/>
    </row>
    <row r="1093" spans="2:17">
      <c r="B1093" s="14"/>
      <c r="E1093" s="8"/>
      <c r="G1093" s="6"/>
      <c r="I1093" s="6"/>
      <c r="J1093" s="6"/>
      <c r="K1093" s="6"/>
      <c r="L1093" s="6"/>
      <c r="M1093" s="6"/>
      <c r="N1093" s="6"/>
      <c r="O1093" s="6"/>
      <c r="P1093" s="6"/>
      <c r="Q1093" s="6"/>
    </row>
    <row r="1094" spans="2:17">
      <c r="B1094" s="14"/>
      <c r="E1094" s="8"/>
      <c r="G1094" s="6"/>
      <c r="I1094" s="6"/>
      <c r="J1094" s="6"/>
      <c r="K1094" s="6"/>
      <c r="L1094" s="6"/>
      <c r="M1094" s="6"/>
      <c r="N1094" s="6"/>
      <c r="O1094" s="6"/>
      <c r="P1094" s="6"/>
      <c r="Q1094" s="6"/>
    </row>
    <row r="1095" spans="2:17">
      <c r="B1095" s="14"/>
      <c r="E1095" s="8"/>
      <c r="G1095" s="6"/>
      <c r="I1095" s="6"/>
      <c r="J1095" s="6"/>
      <c r="K1095" s="6"/>
      <c r="L1095" s="6"/>
      <c r="M1095" s="6"/>
      <c r="N1095" s="6"/>
      <c r="O1095" s="6"/>
      <c r="P1095" s="6"/>
      <c r="Q1095" s="6"/>
    </row>
    <row r="1096" spans="2:17">
      <c r="B1096" s="14"/>
      <c r="E1096" s="8"/>
      <c r="G1096" s="6"/>
      <c r="I1096" s="6"/>
      <c r="J1096" s="6"/>
      <c r="K1096" s="6"/>
      <c r="L1096" s="6"/>
      <c r="M1096" s="6"/>
      <c r="N1096" s="6"/>
      <c r="O1096" s="6"/>
      <c r="P1096" s="6"/>
      <c r="Q1096" s="6"/>
    </row>
    <row r="1097" spans="2:17">
      <c r="B1097" s="14"/>
      <c r="E1097" s="8"/>
      <c r="G1097" s="6"/>
      <c r="I1097" s="6"/>
      <c r="J1097" s="6"/>
      <c r="K1097" s="6"/>
      <c r="L1097" s="6"/>
      <c r="M1097" s="6"/>
      <c r="N1097" s="6"/>
      <c r="O1097" s="6"/>
      <c r="P1097" s="6"/>
      <c r="Q1097" s="6"/>
    </row>
    <row r="1098" spans="2:17">
      <c r="B1098" s="14"/>
      <c r="E1098" s="8"/>
      <c r="G1098" s="6"/>
      <c r="I1098" s="6"/>
      <c r="J1098" s="6"/>
      <c r="K1098" s="6"/>
      <c r="L1098" s="6"/>
      <c r="M1098" s="6"/>
      <c r="N1098" s="6"/>
      <c r="O1098" s="6"/>
      <c r="P1098" s="6"/>
      <c r="Q1098" s="6"/>
    </row>
    <row r="1099" spans="2:17">
      <c r="B1099" s="14"/>
      <c r="E1099" s="8"/>
      <c r="G1099" s="6"/>
      <c r="I1099" s="6"/>
      <c r="J1099" s="6"/>
      <c r="K1099" s="6"/>
      <c r="L1099" s="6"/>
      <c r="M1099" s="6"/>
      <c r="N1099" s="6"/>
      <c r="O1099" s="6"/>
      <c r="P1099" s="6"/>
      <c r="Q1099" s="6"/>
    </row>
    <row r="1100" spans="2:17">
      <c r="B1100" s="14"/>
      <c r="E1100" s="8"/>
      <c r="G1100" s="6"/>
      <c r="I1100" s="6"/>
      <c r="J1100" s="6"/>
      <c r="K1100" s="6"/>
      <c r="L1100" s="6"/>
      <c r="M1100" s="6"/>
      <c r="N1100" s="6"/>
      <c r="O1100" s="6"/>
      <c r="P1100" s="6"/>
      <c r="Q1100" s="6"/>
    </row>
    <row r="1101" spans="2:17">
      <c r="B1101" s="14"/>
      <c r="E1101" s="8"/>
      <c r="G1101" s="6"/>
      <c r="I1101" s="6"/>
      <c r="J1101" s="6"/>
      <c r="K1101" s="6"/>
      <c r="L1101" s="6"/>
      <c r="M1101" s="6"/>
      <c r="N1101" s="6"/>
      <c r="O1101" s="6"/>
      <c r="P1101" s="6"/>
      <c r="Q1101" s="6"/>
    </row>
    <row r="1102" spans="2:17">
      <c r="B1102" s="14"/>
      <c r="E1102" s="8"/>
      <c r="G1102" s="6"/>
      <c r="I1102" s="6"/>
      <c r="J1102" s="6"/>
      <c r="K1102" s="6"/>
      <c r="L1102" s="6"/>
      <c r="M1102" s="6"/>
      <c r="N1102" s="6"/>
      <c r="O1102" s="6"/>
      <c r="P1102" s="6"/>
      <c r="Q1102" s="6"/>
    </row>
    <row r="1103" spans="2:17">
      <c r="B1103" s="14"/>
      <c r="E1103" s="8"/>
      <c r="G1103" s="6"/>
      <c r="I1103" s="6"/>
      <c r="J1103" s="6"/>
      <c r="K1103" s="6"/>
      <c r="L1103" s="6"/>
      <c r="M1103" s="6"/>
      <c r="N1103" s="6"/>
      <c r="O1103" s="6"/>
      <c r="P1103" s="6"/>
      <c r="Q1103" s="6"/>
    </row>
    <row r="1104" spans="2:17">
      <c r="B1104" s="14"/>
      <c r="E1104" s="8"/>
      <c r="G1104" s="6"/>
      <c r="I1104" s="6"/>
      <c r="J1104" s="6"/>
      <c r="K1104" s="6"/>
      <c r="L1104" s="6"/>
      <c r="M1104" s="6"/>
      <c r="N1104" s="6"/>
      <c r="O1104" s="6"/>
      <c r="P1104" s="6"/>
      <c r="Q1104" s="6"/>
    </row>
    <row r="1105" spans="2:17">
      <c r="B1105" s="14"/>
      <c r="E1105" s="8"/>
      <c r="G1105" s="6"/>
      <c r="I1105" s="6"/>
      <c r="J1105" s="6"/>
      <c r="K1105" s="6"/>
      <c r="L1105" s="6"/>
      <c r="M1105" s="6"/>
      <c r="N1105" s="6"/>
      <c r="O1105" s="6"/>
      <c r="P1105" s="6"/>
      <c r="Q1105" s="6"/>
    </row>
    <row r="1106" spans="2:17">
      <c r="B1106" s="14"/>
      <c r="E1106" s="8"/>
      <c r="G1106" s="6"/>
      <c r="I1106" s="6"/>
      <c r="J1106" s="6"/>
      <c r="K1106" s="6"/>
      <c r="L1106" s="6"/>
      <c r="M1106" s="6"/>
      <c r="N1106" s="6"/>
      <c r="O1106" s="6"/>
      <c r="P1106" s="6"/>
      <c r="Q1106" s="6"/>
    </row>
    <row r="1107" spans="2:17">
      <c r="B1107" s="14"/>
      <c r="E1107" s="8"/>
      <c r="G1107" s="6"/>
      <c r="I1107" s="6"/>
      <c r="J1107" s="6"/>
      <c r="K1107" s="6"/>
      <c r="L1107" s="6"/>
      <c r="M1107" s="6"/>
      <c r="N1107" s="6"/>
      <c r="O1107" s="6"/>
      <c r="P1107" s="6"/>
      <c r="Q1107" s="6"/>
    </row>
    <row r="1108" spans="2:17">
      <c r="B1108" s="14"/>
      <c r="E1108" s="8"/>
      <c r="G1108" s="6"/>
      <c r="I1108" s="6"/>
      <c r="J1108" s="6"/>
      <c r="K1108" s="6"/>
      <c r="L1108" s="6"/>
      <c r="M1108" s="6"/>
      <c r="N1108" s="6"/>
      <c r="O1108" s="6"/>
      <c r="P1108" s="6"/>
      <c r="Q1108" s="6"/>
    </row>
    <row r="1109" spans="2:17">
      <c r="B1109" s="14"/>
      <c r="E1109" s="8"/>
      <c r="G1109" s="6"/>
      <c r="I1109" s="6"/>
      <c r="J1109" s="6"/>
      <c r="K1109" s="6"/>
      <c r="L1109" s="6"/>
      <c r="M1109" s="6"/>
      <c r="N1109" s="6"/>
      <c r="O1109" s="6"/>
      <c r="P1109" s="6"/>
      <c r="Q1109" s="6"/>
    </row>
    <row r="1110" spans="2:17">
      <c r="B1110" s="14"/>
      <c r="E1110" s="8"/>
      <c r="G1110" s="6"/>
      <c r="I1110" s="6"/>
      <c r="J1110" s="6"/>
      <c r="K1110" s="6"/>
      <c r="L1110" s="6"/>
      <c r="M1110" s="6"/>
      <c r="N1110" s="6"/>
      <c r="O1110" s="6"/>
      <c r="P1110" s="6"/>
      <c r="Q1110" s="6"/>
    </row>
    <row r="1111" spans="2:17">
      <c r="B1111" s="14"/>
      <c r="E1111" s="8"/>
      <c r="G1111" s="6"/>
      <c r="I1111" s="6"/>
      <c r="J1111" s="6"/>
      <c r="K1111" s="6"/>
      <c r="L1111" s="6"/>
      <c r="M1111" s="6"/>
      <c r="N1111" s="6"/>
      <c r="O1111" s="6"/>
      <c r="P1111" s="6"/>
      <c r="Q1111" s="6"/>
    </row>
    <row r="1112" spans="2:17">
      <c r="B1112" s="14"/>
      <c r="E1112" s="8"/>
      <c r="G1112" s="6"/>
      <c r="I1112" s="6"/>
      <c r="J1112" s="6"/>
      <c r="K1112" s="6"/>
      <c r="L1112" s="6"/>
      <c r="M1112" s="6"/>
      <c r="N1112" s="6"/>
      <c r="O1112" s="6"/>
      <c r="P1112" s="6"/>
      <c r="Q1112" s="6"/>
    </row>
    <row r="1113" spans="2:17">
      <c r="B1113" s="14"/>
      <c r="E1113" s="8"/>
      <c r="G1113" s="6"/>
      <c r="I1113" s="6"/>
      <c r="J1113" s="6"/>
      <c r="K1113" s="6"/>
      <c r="L1113" s="6"/>
      <c r="M1113" s="6"/>
      <c r="N1113" s="6"/>
      <c r="O1113" s="6"/>
      <c r="P1113" s="6"/>
      <c r="Q1113" s="6"/>
    </row>
    <row r="1114" spans="2:17">
      <c r="B1114" s="14"/>
      <c r="E1114" s="8"/>
      <c r="G1114" s="6"/>
      <c r="I1114" s="6"/>
      <c r="J1114" s="6"/>
      <c r="K1114" s="6"/>
      <c r="L1114" s="6"/>
      <c r="M1114" s="6"/>
      <c r="N1114" s="6"/>
      <c r="O1114" s="6"/>
      <c r="P1114" s="6"/>
      <c r="Q1114" s="6"/>
    </row>
    <row r="1115" spans="2:17">
      <c r="B1115" s="14"/>
      <c r="E1115" s="8"/>
      <c r="G1115" s="6"/>
      <c r="I1115" s="6"/>
      <c r="J1115" s="6"/>
      <c r="K1115" s="6"/>
      <c r="L1115" s="6"/>
      <c r="M1115" s="6"/>
      <c r="N1115" s="6"/>
      <c r="O1115" s="6"/>
      <c r="P1115" s="6"/>
      <c r="Q1115" s="6"/>
    </row>
    <row r="1116" spans="2:17">
      <c r="B1116" s="14"/>
      <c r="E1116" s="8"/>
      <c r="G1116" s="6"/>
      <c r="I1116" s="6"/>
      <c r="J1116" s="6"/>
      <c r="K1116" s="6"/>
      <c r="L1116" s="6"/>
      <c r="M1116" s="6"/>
      <c r="N1116" s="6"/>
      <c r="O1116" s="6"/>
      <c r="P1116" s="6"/>
      <c r="Q1116" s="6"/>
    </row>
    <row r="1117" spans="2:17">
      <c r="B1117" s="14"/>
      <c r="E1117" s="8"/>
      <c r="G1117" s="6"/>
      <c r="I1117" s="6"/>
      <c r="J1117" s="6"/>
      <c r="K1117" s="6"/>
      <c r="L1117" s="6"/>
      <c r="M1117" s="6"/>
      <c r="N1117" s="6"/>
      <c r="O1117" s="6"/>
      <c r="P1117" s="6"/>
      <c r="Q1117" s="6"/>
    </row>
    <row r="1118" spans="2:17">
      <c r="B1118" s="14"/>
      <c r="E1118" s="8"/>
      <c r="G1118" s="6"/>
      <c r="I1118" s="6"/>
      <c r="J1118" s="6"/>
      <c r="K1118" s="6"/>
      <c r="L1118" s="6"/>
      <c r="M1118" s="6"/>
      <c r="N1118" s="6"/>
      <c r="O1118" s="6"/>
      <c r="P1118" s="6"/>
      <c r="Q1118" s="6"/>
    </row>
    <row r="1119" spans="2:17">
      <c r="B1119" s="14"/>
      <c r="E1119" s="8"/>
      <c r="G1119" s="6"/>
      <c r="I1119" s="6"/>
      <c r="J1119" s="6"/>
      <c r="K1119" s="6"/>
      <c r="L1119" s="6"/>
      <c r="M1119" s="6"/>
      <c r="N1119" s="6"/>
      <c r="O1119" s="6"/>
      <c r="P1119" s="6"/>
      <c r="Q1119" s="6"/>
    </row>
    <row r="1120" spans="2:17">
      <c r="B1120" s="14"/>
      <c r="E1120" s="8"/>
      <c r="G1120" s="6"/>
      <c r="I1120" s="6"/>
      <c r="J1120" s="6"/>
      <c r="K1120" s="6"/>
      <c r="L1120" s="6"/>
      <c r="M1120" s="6"/>
      <c r="N1120" s="6"/>
      <c r="O1120" s="6"/>
      <c r="P1120" s="6"/>
      <c r="Q1120" s="6"/>
    </row>
    <row r="1121" spans="2:17">
      <c r="B1121" s="14"/>
      <c r="E1121" s="8"/>
      <c r="G1121" s="6"/>
      <c r="I1121" s="6"/>
      <c r="J1121" s="6"/>
      <c r="K1121" s="6"/>
      <c r="L1121" s="6"/>
      <c r="M1121" s="6"/>
      <c r="N1121" s="6"/>
      <c r="O1121" s="6"/>
      <c r="P1121" s="6"/>
      <c r="Q1121" s="6"/>
    </row>
    <row r="1122" spans="2:17">
      <c r="B1122" s="14"/>
      <c r="E1122" s="8"/>
      <c r="G1122" s="6"/>
      <c r="I1122" s="6"/>
      <c r="J1122" s="6"/>
      <c r="K1122" s="6"/>
      <c r="L1122" s="6"/>
      <c r="M1122" s="6"/>
      <c r="N1122" s="6"/>
      <c r="O1122" s="6"/>
      <c r="P1122" s="6"/>
      <c r="Q1122" s="6"/>
    </row>
    <row r="1123" spans="2:17">
      <c r="B1123" s="14"/>
      <c r="E1123" s="8"/>
      <c r="G1123" s="6"/>
      <c r="I1123" s="6"/>
      <c r="J1123" s="6"/>
      <c r="K1123" s="6"/>
      <c r="L1123" s="6"/>
      <c r="M1123" s="6"/>
      <c r="N1123" s="6"/>
      <c r="O1123" s="6"/>
      <c r="P1123" s="6"/>
      <c r="Q1123" s="6"/>
    </row>
    <row r="1124" spans="2:17">
      <c r="B1124" s="14"/>
      <c r="E1124" s="8"/>
      <c r="G1124" s="6"/>
      <c r="I1124" s="6"/>
      <c r="J1124" s="6"/>
      <c r="K1124" s="6"/>
      <c r="L1124" s="6"/>
      <c r="M1124" s="6"/>
      <c r="N1124" s="6"/>
      <c r="O1124" s="6"/>
      <c r="P1124" s="6"/>
      <c r="Q1124" s="6"/>
    </row>
    <row r="1125" spans="2:17">
      <c r="B1125" s="14"/>
      <c r="E1125" s="8"/>
      <c r="G1125" s="6"/>
      <c r="I1125" s="6"/>
      <c r="J1125" s="6"/>
      <c r="K1125" s="6"/>
      <c r="L1125" s="6"/>
      <c r="M1125" s="6"/>
      <c r="N1125" s="6"/>
      <c r="O1125" s="6"/>
      <c r="P1125" s="6"/>
      <c r="Q1125" s="6"/>
    </row>
    <row r="1126" spans="2:17">
      <c r="B1126" s="14"/>
      <c r="E1126" s="8"/>
      <c r="G1126" s="6"/>
      <c r="I1126" s="6"/>
      <c r="J1126" s="6"/>
      <c r="K1126" s="6"/>
      <c r="L1126" s="6"/>
      <c r="M1126" s="6"/>
      <c r="N1126" s="6"/>
      <c r="O1126" s="6"/>
      <c r="P1126" s="6"/>
      <c r="Q1126" s="6"/>
    </row>
    <row r="1127" spans="2:17">
      <c r="B1127" s="14"/>
      <c r="E1127" s="8"/>
      <c r="G1127" s="6"/>
      <c r="I1127" s="6"/>
      <c r="J1127" s="6"/>
      <c r="K1127" s="6"/>
      <c r="L1127" s="6"/>
      <c r="M1127" s="6"/>
      <c r="N1127" s="6"/>
      <c r="O1127" s="6"/>
      <c r="P1127" s="6"/>
      <c r="Q1127" s="6"/>
    </row>
    <row r="1128" spans="2:17">
      <c r="B1128" s="14"/>
      <c r="E1128" s="8"/>
      <c r="G1128" s="6"/>
      <c r="I1128" s="6"/>
      <c r="J1128" s="6"/>
      <c r="K1128" s="6"/>
      <c r="L1128" s="6"/>
      <c r="M1128" s="6"/>
      <c r="N1128" s="6"/>
      <c r="O1128" s="6"/>
      <c r="P1128" s="6"/>
      <c r="Q1128" s="6"/>
    </row>
    <row r="1129" spans="2:17">
      <c r="B1129" s="14"/>
      <c r="E1129" s="8"/>
      <c r="G1129" s="6"/>
      <c r="I1129" s="6"/>
      <c r="J1129" s="6"/>
      <c r="K1129" s="6"/>
      <c r="L1129" s="6"/>
      <c r="M1129" s="6"/>
      <c r="N1129" s="6"/>
      <c r="O1129" s="6"/>
      <c r="P1129" s="6"/>
      <c r="Q1129" s="6"/>
    </row>
    <row r="1130" spans="2:17">
      <c r="B1130" s="14"/>
      <c r="E1130" s="8"/>
      <c r="G1130" s="6"/>
      <c r="I1130" s="6"/>
      <c r="J1130" s="6"/>
      <c r="K1130" s="6"/>
      <c r="L1130" s="6"/>
      <c r="M1130" s="6"/>
      <c r="N1130" s="6"/>
      <c r="O1130" s="6"/>
      <c r="P1130" s="6"/>
      <c r="Q1130" s="6"/>
    </row>
    <row r="1131" spans="2:17">
      <c r="B1131" s="14"/>
      <c r="E1131" s="8"/>
      <c r="G1131" s="6"/>
      <c r="I1131" s="6"/>
      <c r="J1131" s="6"/>
      <c r="K1131" s="6"/>
      <c r="L1131" s="6"/>
      <c r="M1131" s="6"/>
      <c r="N1131" s="6"/>
      <c r="O1131" s="6"/>
      <c r="P1131" s="6"/>
      <c r="Q1131" s="6"/>
    </row>
    <row r="1132" spans="2:17">
      <c r="B1132" s="14"/>
      <c r="E1132" s="8"/>
      <c r="G1132" s="6"/>
      <c r="I1132" s="6"/>
      <c r="J1132" s="6"/>
      <c r="K1132" s="6"/>
      <c r="L1132" s="6"/>
      <c r="M1132" s="6"/>
      <c r="N1132" s="6"/>
      <c r="O1132" s="6"/>
      <c r="P1132" s="6"/>
      <c r="Q1132" s="6"/>
    </row>
    <row r="1133" spans="2:17">
      <c r="B1133" s="14"/>
      <c r="E1133" s="8"/>
      <c r="G1133" s="6"/>
      <c r="I1133" s="6"/>
      <c r="J1133" s="6"/>
      <c r="K1133" s="6"/>
      <c r="L1133" s="6"/>
      <c r="M1133" s="6"/>
      <c r="N1133" s="6"/>
      <c r="O1133" s="6"/>
      <c r="P1133" s="6"/>
      <c r="Q1133" s="6"/>
    </row>
    <row r="1134" spans="2:17">
      <c r="B1134" s="14"/>
      <c r="E1134" s="8"/>
      <c r="G1134" s="6"/>
      <c r="I1134" s="6"/>
      <c r="J1134" s="6"/>
      <c r="K1134" s="6"/>
      <c r="L1134" s="6"/>
      <c r="M1134" s="6"/>
      <c r="N1134" s="6"/>
      <c r="O1134" s="6"/>
      <c r="P1134" s="6"/>
      <c r="Q1134" s="6"/>
    </row>
    <row r="1135" spans="2:17">
      <c r="B1135" s="14"/>
      <c r="E1135" s="8"/>
      <c r="G1135" s="6"/>
      <c r="I1135" s="6"/>
      <c r="J1135" s="6"/>
      <c r="K1135" s="6"/>
      <c r="L1135" s="6"/>
      <c r="M1135" s="6"/>
      <c r="N1135" s="6"/>
      <c r="O1135" s="6"/>
      <c r="P1135" s="6"/>
      <c r="Q1135" s="6"/>
    </row>
    <row r="1136" spans="2:17">
      <c r="B1136" s="14"/>
      <c r="E1136" s="8"/>
      <c r="G1136" s="6"/>
      <c r="I1136" s="6"/>
      <c r="J1136" s="6"/>
      <c r="K1136" s="6"/>
      <c r="L1136" s="6"/>
      <c r="M1136" s="6"/>
      <c r="N1136" s="6"/>
      <c r="O1136" s="6"/>
      <c r="P1136" s="6"/>
      <c r="Q1136" s="6"/>
    </row>
    <row r="1137" spans="1:17">
      <c r="B1137" s="14"/>
      <c r="E1137" s="8"/>
      <c r="G1137" s="6"/>
      <c r="I1137" s="6"/>
      <c r="J1137" s="6"/>
      <c r="K1137" s="6"/>
      <c r="L1137" s="6"/>
      <c r="M1137" s="6"/>
      <c r="N1137" s="6"/>
      <c r="O1137" s="6"/>
      <c r="P1137" s="6"/>
      <c r="Q1137" s="6"/>
    </row>
    <row r="1138" spans="1:17">
      <c r="B1138" s="14"/>
      <c r="E1138" s="8"/>
      <c r="G1138" s="6"/>
      <c r="I1138" s="6"/>
      <c r="J1138" s="6"/>
      <c r="K1138" s="6"/>
      <c r="L1138" s="6"/>
      <c r="M1138" s="6"/>
      <c r="N1138" s="6"/>
      <c r="O1138" s="6"/>
      <c r="P1138" s="6"/>
      <c r="Q1138" s="6"/>
    </row>
    <row r="1139" spans="1:17">
      <c r="E1139" s="8"/>
      <c r="G1139" s="6"/>
      <c r="I1139" s="6"/>
      <c r="J1139" s="6"/>
      <c r="K1139" s="6"/>
      <c r="L1139" s="6"/>
      <c r="M1139" s="6"/>
      <c r="N1139" s="6"/>
      <c r="O1139" s="6"/>
      <c r="P1139" s="6"/>
      <c r="Q1139" s="6"/>
    </row>
    <row r="1140" spans="1:17">
      <c r="A1140" t="s">
        <v>715</v>
      </c>
      <c r="E1140" s="8"/>
      <c r="G1140" s="6"/>
      <c r="I1140" s="6"/>
      <c r="J1140" s="6"/>
      <c r="K1140" s="6"/>
      <c r="L1140" s="6"/>
      <c r="M1140" s="6"/>
      <c r="N1140" s="6"/>
      <c r="O1140" s="6"/>
      <c r="P1140" s="6"/>
      <c r="Q1140" s="6"/>
    </row>
    <row r="1141" spans="1:17">
      <c r="E1141" s="8"/>
      <c r="G1141" s="6"/>
      <c r="I1141" s="6"/>
      <c r="J1141" s="6"/>
      <c r="K1141" s="6"/>
      <c r="L1141" s="6"/>
      <c r="M1141" s="6"/>
      <c r="N1141" s="6"/>
      <c r="O1141" s="6"/>
      <c r="P1141" s="6"/>
      <c r="Q1141" s="6"/>
    </row>
    <row r="1142" spans="1:17">
      <c r="E1142" s="8"/>
      <c r="G1142" s="6"/>
      <c r="I1142" s="6"/>
      <c r="J1142" s="6"/>
      <c r="K1142" s="6"/>
      <c r="L1142" s="6"/>
      <c r="M1142" s="6"/>
      <c r="N1142" s="6"/>
      <c r="O1142" s="6"/>
      <c r="P1142" s="6"/>
      <c r="Q1142" s="6"/>
    </row>
    <row r="1143" spans="1:17">
      <c r="E1143" s="8"/>
      <c r="G1143" s="6"/>
      <c r="I1143" s="6"/>
      <c r="J1143" s="6"/>
      <c r="K1143" s="6"/>
      <c r="L1143" s="6"/>
      <c r="M1143" s="6"/>
      <c r="N1143" s="6"/>
      <c r="O1143" s="6"/>
      <c r="P1143" s="6"/>
      <c r="Q1143" s="6"/>
    </row>
    <row r="1144" spans="1:17">
      <c r="E1144" s="8"/>
      <c r="G1144" s="6"/>
      <c r="I1144" s="6"/>
      <c r="J1144" s="6"/>
      <c r="K1144" s="6"/>
      <c r="L1144" s="6"/>
      <c r="M1144" s="6"/>
      <c r="N1144" s="6"/>
      <c r="O1144" s="6"/>
      <c r="P1144" s="6"/>
      <c r="Q1144" s="6"/>
    </row>
    <row r="1145" spans="1:17">
      <c r="E1145" s="8"/>
      <c r="G1145" s="6"/>
      <c r="I1145" s="6"/>
      <c r="J1145" s="6"/>
      <c r="K1145" s="6"/>
      <c r="L1145" s="6"/>
      <c r="M1145" s="6"/>
      <c r="N1145" s="6"/>
      <c r="O1145" s="6"/>
      <c r="P1145" s="6"/>
      <c r="Q1145" s="6"/>
    </row>
    <row r="1146" spans="1:17">
      <c r="E1146" s="8"/>
      <c r="G1146" s="6"/>
      <c r="I1146" s="6"/>
      <c r="J1146" s="6"/>
      <c r="K1146" s="6"/>
      <c r="L1146" s="6"/>
      <c r="M1146" s="6"/>
      <c r="N1146" s="6"/>
      <c r="O1146" s="6"/>
      <c r="P1146" s="6"/>
      <c r="Q1146" s="6"/>
    </row>
    <row r="1147" spans="1:17">
      <c r="E1147" s="8"/>
      <c r="G1147" s="6"/>
      <c r="I1147" s="6"/>
      <c r="J1147" s="6"/>
      <c r="K1147" s="6"/>
      <c r="L1147" s="6"/>
      <c r="M1147" s="6"/>
      <c r="N1147" s="6"/>
      <c r="O1147" s="6"/>
      <c r="P1147" s="6"/>
      <c r="Q1147" s="6"/>
    </row>
    <row r="1148" spans="1:17">
      <c r="E1148" s="8"/>
      <c r="G1148" s="6"/>
      <c r="I1148" s="6"/>
      <c r="J1148" s="6"/>
      <c r="K1148" s="6"/>
      <c r="L1148" s="6"/>
      <c r="M1148" s="6"/>
      <c r="N1148" s="6"/>
      <c r="O1148" s="6"/>
      <c r="P1148" s="6"/>
      <c r="Q1148" s="6"/>
    </row>
    <row r="1149" spans="1:17">
      <c r="E1149" s="8"/>
      <c r="G1149" s="6"/>
      <c r="I1149" s="6"/>
      <c r="J1149" s="6"/>
      <c r="K1149" s="6"/>
      <c r="L1149" s="6"/>
      <c r="M1149" s="6"/>
      <c r="N1149" s="6"/>
      <c r="O1149" s="6"/>
      <c r="P1149" s="6"/>
      <c r="Q1149" s="6"/>
    </row>
    <row r="1150" spans="1:17">
      <c r="E1150" s="8"/>
      <c r="G1150" s="6"/>
      <c r="I1150" s="6"/>
      <c r="J1150" s="6"/>
      <c r="K1150" s="6"/>
      <c r="L1150" s="6"/>
      <c r="M1150" s="6"/>
      <c r="N1150" s="6"/>
      <c r="O1150" s="6"/>
      <c r="P1150" s="6"/>
      <c r="Q1150" s="6"/>
    </row>
    <row r="1151" spans="1:17">
      <c r="E1151" s="8"/>
      <c r="G1151" s="6"/>
      <c r="I1151" s="6"/>
      <c r="J1151" s="6"/>
      <c r="K1151" s="6"/>
      <c r="L1151" s="6"/>
      <c r="M1151" s="6"/>
      <c r="N1151" s="6"/>
      <c r="O1151" s="6"/>
      <c r="P1151" s="6"/>
      <c r="Q1151" s="6"/>
    </row>
    <row r="1152" spans="1:17">
      <c r="E1152" s="8"/>
      <c r="G1152" s="6"/>
      <c r="I1152" s="6"/>
      <c r="J1152" s="6"/>
      <c r="K1152" s="6"/>
      <c r="L1152" s="6"/>
      <c r="M1152" s="6"/>
      <c r="N1152" s="6"/>
      <c r="O1152" s="6"/>
      <c r="P1152" s="6"/>
      <c r="Q1152" s="6"/>
    </row>
    <row r="1153" spans="5:17">
      <c r="E1153" s="8"/>
      <c r="G1153" s="6"/>
      <c r="I1153" s="6"/>
      <c r="J1153" s="6"/>
      <c r="K1153" s="6"/>
      <c r="L1153" s="6"/>
      <c r="M1153" s="6"/>
      <c r="N1153" s="6"/>
      <c r="O1153" s="6"/>
      <c r="P1153" s="6"/>
      <c r="Q1153" s="6"/>
    </row>
    <row r="1154" spans="5:17">
      <c r="E1154" s="8"/>
      <c r="G1154" s="6"/>
      <c r="I1154" s="6"/>
      <c r="J1154" s="6"/>
      <c r="K1154" s="6"/>
      <c r="L1154" s="6"/>
      <c r="M1154" s="6"/>
      <c r="N1154" s="6"/>
      <c r="O1154" s="6"/>
      <c r="P1154" s="6"/>
      <c r="Q1154" s="6"/>
    </row>
    <row r="1155" spans="5:17">
      <c r="E1155" s="8"/>
      <c r="G1155" s="6"/>
      <c r="I1155" s="6"/>
      <c r="J1155" s="6"/>
      <c r="K1155" s="6"/>
      <c r="L1155" s="6"/>
      <c r="M1155" s="6"/>
      <c r="N1155" s="6"/>
      <c r="O1155" s="6"/>
      <c r="P1155" s="6"/>
      <c r="Q1155" s="6"/>
    </row>
    <row r="1156" spans="5:17">
      <c r="E1156" s="8"/>
      <c r="G1156" s="6"/>
      <c r="I1156" s="6"/>
      <c r="J1156" s="6"/>
      <c r="K1156" s="6"/>
      <c r="L1156" s="6"/>
      <c r="M1156" s="6"/>
      <c r="N1156" s="6"/>
      <c r="O1156" s="6"/>
      <c r="P1156" s="6"/>
      <c r="Q1156" s="6"/>
    </row>
    <row r="1157" spans="5:17">
      <c r="E1157" s="8"/>
      <c r="G1157" s="6"/>
      <c r="I1157" s="6"/>
      <c r="J1157" s="6"/>
      <c r="K1157" s="6"/>
      <c r="L1157" s="6"/>
      <c r="M1157" s="6"/>
      <c r="N1157" s="6"/>
      <c r="O1157" s="6"/>
      <c r="P1157" s="6"/>
      <c r="Q1157" s="6"/>
    </row>
    <row r="1158" spans="5:17">
      <c r="E1158" s="8"/>
      <c r="G1158" s="6"/>
      <c r="I1158" s="6"/>
      <c r="J1158" s="6"/>
      <c r="K1158" s="6"/>
      <c r="L1158" s="6"/>
      <c r="M1158" s="6"/>
      <c r="N1158" s="6"/>
      <c r="O1158" s="6"/>
      <c r="P1158" s="6"/>
      <c r="Q1158" s="6"/>
    </row>
    <row r="1159" spans="5:17">
      <c r="E1159" s="8"/>
      <c r="G1159" s="6"/>
      <c r="I1159" s="6"/>
      <c r="J1159" s="6"/>
      <c r="K1159" s="6"/>
      <c r="L1159" s="6"/>
      <c r="M1159" s="6"/>
      <c r="N1159" s="6"/>
      <c r="O1159" s="6"/>
      <c r="P1159" s="6"/>
      <c r="Q1159" s="6"/>
    </row>
    <row r="1160" spans="5:17">
      <c r="E1160" s="8"/>
      <c r="G1160" s="6"/>
      <c r="I1160" s="6"/>
      <c r="J1160" s="6"/>
      <c r="K1160" s="6"/>
      <c r="L1160" s="6"/>
      <c r="M1160" s="6"/>
      <c r="N1160" s="6"/>
      <c r="O1160" s="6"/>
      <c r="P1160" s="6"/>
      <c r="Q1160" s="6"/>
    </row>
    <row r="1161" spans="5:17">
      <c r="E1161" s="8"/>
      <c r="G1161" s="6"/>
      <c r="I1161" s="6"/>
      <c r="J1161" s="6"/>
      <c r="K1161" s="6"/>
      <c r="L1161" s="6"/>
      <c r="M1161" s="6"/>
      <c r="N1161" s="6"/>
      <c r="O1161" s="6"/>
      <c r="P1161" s="6"/>
      <c r="Q1161" s="6"/>
    </row>
    <row r="1162" spans="5:17">
      <c r="E1162" s="8"/>
      <c r="G1162" s="6"/>
      <c r="I1162" s="6"/>
      <c r="J1162" s="6"/>
      <c r="K1162" s="6"/>
      <c r="L1162" s="6"/>
      <c r="M1162" s="6"/>
      <c r="N1162" s="6"/>
      <c r="O1162" s="6"/>
      <c r="P1162" s="6"/>
      <c r="Q1162" s="6"/>
    </row>
    <row r="1163" spans="5:17">
      <c r="E1163" s="8"/>
      <c r="G1163" s="6"/>
      <c r="I1163" s="6"/>
      <c r="J1163" s="6"/>
      <c r="K1163" s="6"/>
      <c r="L1163" s="6"/>
      <c r="M1163" s="6"/>
      <c r="N1163" s="6"/>
      <c r="O1163" s="6"/>
      <c r="P1163" s="6"/>
      <c r="Q1163" s="6"/>
    </row>
    <row r="1164" spans="5:17">
      <c r="E1164" s="8"/>
      <c r="G1164" s="6"/>
      <c r="I1164" s="6"/>
      <c r="J1164" s="6"/>
      <c r="K1164" s="6"/>
      <c r="L1164" s="6"/>
      <c r="M1164" s="6"/>
      <c r="N1164" s="6"/>
      <c r="O1164" s="6"/>
      <c r="P1164" s="6"/>
      <c r="Q1164" s="6"/>
    </row>
    <row r="1165" spans="5:17">
      <c r="E1165" s="8"/>
      <c r="G1165" s="6"/>
      <c r="I1165" s="6"/>
      <c r="J1165" s="6"/>
      <c r="K1165" s="6"/>
      <c r="L1165" s="6"/>
      <c r="M1165" s="6"/>
      <c r="N1165" s="6"/>
      <c r="O1165" s="6"/>
      <c r="P1165" s="6"/>
      <c r="Q1165" s="6"/>
    </row>
    <row r="1166" spans="5:17">
      <c r="E1166" s="8"/>
      <c r="G1166" s="6"/>
      <c r="I1166" s="6"/>
      <c r="J1166" s="6"/>
      <c r="K1166" s="6"/>
      <c r="L1166" s="6"/>
      <c r="M1166" s="6"/>
      <c r="N1166" s="6"/>
      <c r="O1166" s="6"/>
      <c r="P1166" s="6"/>
      <c r="Q1166" s="6"/>
    </row>
    <row r="1167" spans="5:17">
      <c r="E1167" s="8"/>
      <c r="G1167" s="6"/>
      <c r="I1167" s="6"/>
      <c r="J1167" s="6"/>
      <c r="K1167" s="6"/>
      <c r="L1167" s="6"/>
      <c r="M1167" s="6"/>
      <c r="N1167" s="6"/>
      <c r="O1167" s="6"/>
      <c r="P1167" s="6"/>
      <c r="Q1167" s="6"/>
    </row>
    <row r="1168" spans="5:17">
      <c r="E1168" s="8"/>
      <c r="G1168" s="6"/>
      <c r="I1168" s="6"/>
      <c r="J1168" s="6"/>
      <c r="K1168" s="6"/>
      <c r="L1168" s="6"/>
      <c r="M1168" s="6"/>
      <c r="N1168" s="6"/>
      <c r="O1168" s="6"/>
      <c r="P1168" s="6"/>
      <c r="Q1168" s="6"/>
    </row>
    <row r="1169" spans="5:17">
      <c r="E1169" s="8"/>
      <c r="G1169" s="6"/>
      <c r="I1169" s="6"/>
      <c r="J1169" s="6"/>
      <c r="K1169" s="6"/>
      <c r="L1169" s="6"/>
      <c r="M1169" s="6"/>
      <c r="N1169" s="6"/>
      <c r="O1169" s="6"/>
      <c r="P1169" s="6"/>
      <c r="Q1169" s="6"/>
    </row>
    <row r="1170" spans="5:17">
      <c r="E1170" s="8"/>
      <c r="G1170" s="6"/>
      <c r="I1170" s="6"/>
      <c r="J1170" s="6"/>
      <c r="K1170" s="6"/>
      <c r="L1170" s="6"/>
      <c r="M1170" s="6"/>
      <c r="N1170" s="6"/>
      <c r="O1170" s="6"/>
      <c r="P1170" s="6"/>
      <c r="Q1170" s="6"/>
    </row>
    <row r="1171" spans="5:17">
      <c r="E1171" s="8"/>
      <c r="G1171" s="6"/>
      <c r="I1171" s="6"/>
      <c r="J1171" s="6"/>
      <c r="K1171" s="6"/>
      <c r="L1171" s="6"/>
      <c r="M1171" s="6"/>
      <c r="N1171" s="6"/>
      <c r="O1171" s="6"/>
      <c r="P1171" s="6"/>
      <c r="Q1171" s="6"/>
    </row>
    <row r="1172" spans="5:17">
      <c r="E1172" s="8"/>
      <c r="G1172" s="6"/>
      <c r="I1172" s="6"/>
      <c r="J1172" s="6"/>
      <c r="K1172" s="6"/>
      <c r="L1172" s="6"/>
      <c r="M1172" s="6"/>
      <c r="N1172" s="6"/>
      <c r="O1172" s="6"/>
      <c r="P1172" s="6"/>
      <c r="Q1172" s="6"/>
    </row>
    <row r="1173" spans="5:17">
      <c r="E1173" s="8"/>
      <c r="G1173" s="6"/>
      <c r="I1173" s="6"/>
      <c r="J1173" s="6"/>
      <c r="K1173" s="6"/>
      <c r="L1173" s="6"/>
      <c r="M1173" s="6"/>
      <c r="N1173" s="6"/>
      <c r="O1173" s="6"/>
      <c r="P1173" s="6"/>
      <c r="Q1173" s="6"/>
    </row>
    <row r="1174" spans="5:17">
      <c r="E1174" s="8"/>
      <c r="G1174" s="6"/>
      <c r="I1174" s="6"/>
      <c r="J1174" s="6"/>
      <c r="K1174" s="6"/>
      <c r="L1174" s="6"/>
      <c r="M1174" s="6"/>
      <c r="N1174" s="6"/>
      <c r="O1174" s="6"/>
      <c r="P1174" s="6"/>
      <c r="Q1174" s="6"/>
    </row>
    <row r="1175" spans="5:17">
      <c r="E1175" s="8"/>
      <c r="G1175" s="6"/>
      <c r="I1175" s="6"/>
      <c r="J1175" s="6"/>
      <c r="K1175" s="6"/>
      <c r="L1175" s="6"/>
      <c r="M1175" s="6"/>
      <c r="N1175" s="6"/>
      <c r="O1175" s="6"/>
      <c r="P1175" s="6"/>
      <c r="Q1175" s="6"/>
    </row>
    <row r="1176" spans="5:17">
      <c r="E1176" s="8"/>
      <c r="G1176" s="6"/>
      <c r="I1176" s="6"/>
      <c r="J1176" s="6"/>
      <c r="K1176" s="6"/>
      <c r="L1176" s="6"/>
      <c r="M1176" s="6"/>
      <c r="N1176" s="6"/>
      <c r="O1176" s="6"/>
      <c r="P1176" s="6"/>
      <c r="Q1176" s="6"/>
    </row>
    <row r="1177" spans="5:17">
      <c r="E1177" s="8"/>
      <c r="G1177" s="6"/>
      <c r="I1177" s="6"/>
      <c r="J1177" s="6"/>
      <c r="K1177" s="6"/>
      <c r="L1177" s="6"/>
      <c r="M1177" s="6"/>
      <c r="N1177" s="6"/>
      <c r="O1177" s="6"/>
      <c r="P1177" s="6"/>
      <c r="Q1177" s="6"/>
    </row>
    <row r="1178" spans="5:17">
      <c r="E1178" s="8"/>
      <c r="G1178" s="6"/>
      <c r="I1178" s="6"/>
      <c r="J1178" s="6"/>
      <c r="K1178" s="6"/>
      <c r="L1178" s="6"/>
      <c r="M1178" s="6"/>
      <c r="N1178" s="6"/>
      <c r="O1178" s="6"/>
      <c r="P1178" s="6"/>
      <c r="Q1178" s="6"/>
    </row>
    <row r="1179" spans="5:17">
      <c r="E1179" s="8"/>
      <c r="G1179" s="6"/>
      <c r="I1179" s="6"/>
      <c r="J1179" s="6"/>
      <c r="K1179" s="6"/>
      <c r="L1179" s="6"/>
      <c r="M1179" s="6"/>
      <c r="N1179" s="6"/>
      <c r="O1179" s="6"/>
      <c r="P1179" s="6"/>
      <c r="Q1179" s="6"/>
    </row>
    <row r="1180" spans="5:17">
      <c r="E1180" s="8"/>
      <c r="G1180" s="6"/>
      <c r="I1180" s="6"/>
      <c r="J1180" s="6"/>
      <c r="K1180" s="6"/>
      <c r="L1180" s="6"/>
      <c r="M1180" s="6"/>
      <c r="N1180" s="6"/>
      <c r="O1180" s="6"/>
      <c r="P1180" s="6"/>
      <c r="Q1180" s="6"/>
    </row>
    <row r="1181" spans="5:17">
      <c r="E1181" s="8"/>
      <c r="G1181" s="6"/>
      <c r="I1181" s="6"/>
      <c r="J1181" s="6"/>
      <c r="K1181" s="6"/>
      <c r="L1181" s="6"/>
      <c r="M1181" s="6"/>
      <c r="N1181" s="6"/>
      <c r="O1181" s="6"/>
      <c r="P1181" s="6"/>
      <c r="Q1181" s="6"/>
    </row>
    <row r="1182" spans="5:17">
      <c r="E1182" s="8"/>
      <c r="G1182" s="6"/>
      <c r="I1182" s="6"/>
      <c r="J1182" s="6"/>
      <c r="K1182" s="6"/>
      <c r="L1182" s="6"/>
      <c r="M1182" s="6"/>
      <c r="N1182" s="6"/>
      <c r="O1182" s="6"/>
      <c r="P1182" s="6"/>
      <c r="Q1182" s="6"/>
    </row>
    <row r="1183" spans="5:17">
      <c r="E1183" s="8"/>
      <c r="G1183" s="6"/>
      <c r="I1183" s="6"/>
      <c r="J1183" s="6"/>
      <c r="K1183" s="6"/>
      <c r="L1183" s="6"/>
      <c r="M1183" s="6"/>
      <c r="N1183" s="6"/>
      <c r="O1183" s="6"/>
      <c r="P1183" s="6"/>
      <c r="Q1183" s="6"/>
    </row>
    <row r="1184" spans="5:17">
      <c r="E1184" s="8"/>
      <c r="G1184" s="6"/>
      <c r="I1184" s="6"/>
      <c r="J1184" s="6"/>
      <c r="K1184" s="6"/>
      <c r="L1184" s="6"/>
      <c r="M1184" s="6"/>
      <c r="N1184" s="6"/>
      <c r="O1184" s="6"/>
      <c r="P1184" s="6"/>
      <c r="Q1184" s="6"/>
    </row>
    <row r="1185" spans="5:17">
      <c r="E1185" s="8"/>
      <c r="G1185" s="6"/>
      <c r="I1185" s="6"/>
      <c r="J1185" s="6"/>
      <c r="K1185" s="6"/>
      <c r="L1185" s="6"/>
      <c r="M1185" s="6"/>
      <c r="N1185" s="6"/>
      <c r="O1185" s="6"/>
      <c r="P1185" s="6"/>
      <c r="Q1185" s="6"/>
    </row>
    <row r="1186" spans="5:17">
      <c r="E1186" s="8"/>
      <c r="G1186" s="6"/>
      <c r="I1186" s="6"/>
      <c r="J1186" s="6"/>
      <c r="K1186" s="6"/>
      <c r="L1186" s="6"/>
      <c r="M1186" s="6"/>
      <c r="N1186" s="6"/>
      <c r="O1186" s="6"/>
      <c r="P1186" s="6"/>
      <c r="Q1186" s="6"/>
    </row>
    <row r="1187" spans="5:17">
      <c r="E1187" s="8"/>
      <c r="G1187" s="6"/>
      <c r="I1187" s="6"/>
      <c r="J1187" s="6"/>
      <c r="K1187" s="6"/>
      <c r="L1187" s="6"/>
      <c r="M1187" s="6"/>
      <c r="N1187" s="6"/>
      <c r="O1187" s="6"/>
      <c r="P1187" s="6"/>
      <c r="Q1187" s="6"/>
    </row>
    <row r="1188" spans="5:17">
      <c r="E1188" s="8"/>
      <c r="G1188" s="6"/>
      <c r="I1188" s="6"/>
      <c r="J1188" s="6"/>
      <c r="K1188" s="6"/>
      <c r="L1188" s="6"/>
      <c r="M1188" s="6"/>
      <c r="N1188" s="6"/>
      <c r="O1188" s="6"/>
      <c r="P1188" s="6"/>
      <c r="Q1188" s="6"/>
    </row>
    <row r="1189" spans="5:17">
      <c r="E1189" s="8"/>
      <c r="G1189" s="6"/>
      <c r="I1189" s="6"/>
      <c r="J1189" s="6"/>
      <c r="K1189" s="6"/>
      <c r="L1189" s="6"/>
      <c r="M1189" s="6"/>
      <c r="N1189" s="6"/>
      <c r="O1189" s="6"/>
      <c r="P1189" s="6"/>
      <c r="Q1189" s="6"/>
    </row>
    <row r="1190" spans="5:17">
      <c r="E1190" s="8"/>
      <c r="G1190" s="6"/>
      <c r="I1190" s="6"/>
      <c r="J1190" s="6"/>
      <c r="K1190" s="6"/>
      <c r="L1190" s="6"/>
      <c r="M1190" s="6"/>
      <c r="N1190" s="6"/>
      <c r="O1190" s="6"/>
      <c r="P1190" s="6"/>
      <c r="Q1190" s="6"/>
    </row>
    <row r="1191" spans="5:17">
      <c r="E1191" s="8"/>
      <c r="G1191" s="6"/>
      <c r="I1191" s="6"/>
      <c r="J1191" s="6"/>
      <c r="K1191" s="6"/>
      <c r="L1191" s="6"/>
      <c r="M1191" s="6"/>
      <c r="N1191" s="6"/>
      <c r="O1191" s="6"/>
      <c r="P1191" s="6"/>
      <c r="Q1191" s="6"/>
    </row>
    <row r="1192" spans="5:17">
      <c r="E1192" s="8"/>
      <c r="G1192" s="6"/>
      <c r="I1192" s="6"/>
      <c r="J1192" s="6"/>
      <c r="K1192" s="6"/>
      <c r="L1192" s="6"/>
      <c r="M1192" s="6"/>
      <c r="N1192" s="6"/>
      <c r="O1192" s="6"/>
      <c r="P1192" s="6"/>
      <c r="Q1192" s="6"/>
    </row>
    <row r="1193" spans="5:17">
      <c r="E1193" s="8"/>
      <c r="G1193" s="6"/>
      <c r="I1193" s="6"/>
      <c r="J1193" s="6"/>
      <c r="K1193" s="6"/>
      <c r="L1193" s="6"/>
      <c r="M1193" s="6"/>
      <c r="N1193" s="6"/>
      <c r="O1193" s="6"/>
      <c r="P1193" s="6"/>
      <c r="Q1193" s="6"/>
    </row>
    <row r="1194" spans="5:17">
      <c r="E1194" s="8"/>
      <c r="G1194" s="6"/>
      <c r="I1194" s="6"/>
      <c r="J1194" s="6"/>
      <c r="K1194" s="6"/>
      <c r="L1194" s="6"/>
      <c r="M1194" s="6"/>
      <c r="N1194" s="6"/>
      <c r="O1194" s="6"/>
      <c r="P1194" s="6"/>
      <c r="Q1194" s="6"/>
    </row>
    <row r="1195" spans="5:17">
      <c r="E1195" s="8"/>
      <c r="G1195" s="6"/>
      <c r="I1195" s="6"/>
      <c r="J1195" s="6"/>
      <c r="K1195" s="6"/>
      <c r="L1195" s="6"/>
      <c r="M1195" s="6"/>
      <c r="N1195" s="6"/>
      <c r="O1195" s="6"/>
      <c r="P1195" s="6"/>
      <c r="Q1195" s="6"/>
    </row>
    <row r="1196" spans="5:17">
      <c r="E1196" s="8"/>
      <c r="G1196" s="6"/>
      <c r="I1196" s="6"/>
      <c r="J1196" s="6"/>
      <c r="K1196" s="6"/>
      <c r="L1196" s="6"/>
      <c r="M1196" s="6"/>
      <c r="N1196" s="6"/>
      <c r="O1196" s="6"/>
      <c r="P1196" s="6"/>
      <c r="Q1196" s="6"/>
    </row>
    <row r="1197" spans="5:17">
      <c r="E1197" s="8"/>
      <c r="G1197" s="6"/>
      <c r="I1197" s="6"/>
      <c r="J1197" s="6"/>
      <c r="K1197" s="6"/>
      <c r="L1197" s="6"/>
      <c r="M1197" s="6"/>
      <c r="N1197" s="6"/>
      <c r="O1197" s="6"/>
      <c r="P1197" s="6"/>
      <c r="Q1197" s="6"/>
    </row>
    <row r="1198" spans="5:17">
      <c r="E1198" s="8"/>
      <c r="G1198" s="6"/>
      <c r="I1198" s="6"/>
      <c r="J1198" s="6"/>
      <c r="K1198" s="6"/>
      <c r="L1198" s="6"/>
      <c r="M1198" s="6"/>
      <c r="N1198" s="6"/>
      <c r="O1198" s="6"/>
      <c r="P1198" s="6"/>
      <c r="Q1198" s="6"/>
    </row>
    <row r="1199" spans="5:17">
      <c r="E1199" s="8"/>
      <c r="G1199" s="6"/>
      <c r="I1199" s="6"/>
      <c r="J1199" s="6"/>
      <c r="K1199" s="6"/>
      <c r="L1199" s="6"/>
      <c r="M1199" s="6"/>
      <c r="N1199" s="6"/>
      <c r="O1199" s="6"/>
      <c r="P1199" s="6"/>
      <c r="Q1199" s="6"/>
    </row>
    <row r="1200" spans="5:17">
      <c r="E1200" s="8"/>
      <c r="G1200" s="6"/>
      <c r="I1200" s="6"/>
      <c r="J1200" s="6"/>
      <c r="K1200" s="6"/>
      <c r="L1200" s="6"/>
      <c r="M1200" s="6"/>
      <c r="N1200" s="6"/>
      <c r="O1200" s="6"/>
      <c r="P1200" s="6"/>
      <c r="Q1200" s="6"/>
    </row>
    <row r="1201" spans="5:17">
      <c r="E1201" s="8"/>
      <c r="G1201" s="6"/>
      <c r="I1201" s="6"/>
      <c r="J1201" s="6"/>
      <c r="K1201" s="6"/>
      <c r="L1201" s="6"/>
      <c r="M1201" s="6"/>
      <c r="N1201" s="6"/>
      <c r="O1201" s="6"/>
      <c r="P1201" s="6"/>
      <c r="Q1201" s="6"/>
    </row>
    <row r="1202" spans="5:17">
      <c r="E1202" s="8"/>
      <c r="G1202" s="6"/>
      <c r="I1202" s="6"/>
      <c r="J1202" s="6"/>
      <c r="K1202" s="6"/>
      <c r="L1202" s="6"/>
      <c r="M1202" s="6"/>
      <c r="N1202" s="6"/>
      <c r="O1202" s="6"/>
      <c r="P1202" s="6"/>
      <c r="Q1202" s="6"/>
    </row>
    <row r="1203" spans="5:17">
      <c r="E1203" s="8"/>
      <c r="G1203" s="6"/>
      <c r="I1203" s="6"/>
      <c r="J1203" s="6"/>
      <c r="K1203" s="6"/>
      <c r="L1203" s="6"/>
      <c r="M1203" s="6"/>
      <c r="N1203" s="6"/>
      <c r="O1203" s="6"/>
      <c r="P1203" s="6"/>
      <c r="Q1203" s="6"/>
    </row>
    <row r="1204" spans="5:17">
      <c r="E1204" s="8"/>
      <c r="G1204" s="6"/>
      <c r="I1204" s="6"/>
      <c r="J1204" s="6"/>
      <c r="K1204" s="6"/>
      <c r="L1204" s="6"/>
      <c r="M1204" s="6"/>
      <c r="N1204" s="6"/>
      <c r="O1204" s="6"/>
      <c r="P1204" s="6"/>
      <c r="Q1204" s="6"/>
    </row>
    <row r="1205" spans="5:17">
      <c r="E1205" s="8"/>
      <c r="G1205" s="6"/>
      <c r="I1205" s="6"/>
      <c r="J1205" s="6"/>
      <c r="K1205" s="6"/>
      <c r="L1205" s="6"/>
      <c r="M1205" s="6"/>
      <c r="N1205" s="6"/>
      <c r="O1205" s="6"/>
      <c r="P1205" s="6"/>
      <c r="Q1205" s="6"/>
    </row>
    <row r="1206" spans="5:17">
      <c r="E1206" s="8"/>
      <c r="G1206" s="6"/>
      <c r="I1206" s="6"/>
      <c r="J1206" s="6"/>
      <c r="K1206" s="6"/>
      <c r="L1206" s="6"/>
      <c r="M1206" s="6"/>
      <c r="N1206" s="6"/>
      <c r="O1206" s="6"/>
      <c r="P1206" s="6"/>
      <c r="Q1206" s="6"/>
    </row>
    <row r="1207" spans="5:17">
      <c r="E1207" s="8"/>
      <c r="G1207" s="6"/>
      <c r="I1207" s="6"/>
      <c r="J1207" s="6"/>
      <c r="K1207" s="6"/>
      <c r="L1207" s="6"/>
      <c r="M1207" s="6"/>
      <c r="N1207" s="6"/>
      <c r="O1207" s="6"/>
      <c r="P1207" s="6"/>
      <c r="Q1207" s="6"/>
    </row>
    <row r="1208" spans="5:17">
      <c r="E1208" s="8"/>
      <c r="I1208" s="6"/>
      <c r="J1208" s="6"/>
      <c r="K1208" s="6"/>
      <c r="L1208" s="6"/>
      <c r="M1208" s="6"/>
      <c r="N1208" s="6"/>
      <c r="O1208" s="6"/>
      <c r="P1208" s="6"/>
      <c r="Q1208" s="6"/>
    </row>
    <row r="1209" spans="5:17">
      <c r="E1209" s="8"/>
      <c r="I1209" s="6"/>
      <c r="J1209" s="6"/>
      <c r="K1209" s="6"/>
      <c r="L1209" s="6"/>
      <c r="M1209" s="6"/>
      <c r="N1209" s="6"/>
      <c r="O1209" s="6"/>
      <c r="P1209" s="6"/>
      <c r="Q1209" s="6"/>
    </row>
    <row r="1210" spans="5:17">
      <c r="E1210" s="8"/>
      <c r="I1210" s="6"/>
      <c r="J1210" s="6"/>
      <c r="K1210" s="6"/>
      <c r="L1210" s="6"/>
      <c r="M1210" s="6"/>
      <c r="N1210" s="6"/>
      <c r="O1210" s="6"/>
      <c r="P1210" s="6"/>
      <c r="Q1210" s="6"/>
    </row>
    <row r="1211" spans="5:17">
      <c r="E1211" s="8"/>
      <c r="I1211" s="6"/>
      <c r="J1211" s="6"/>
      <c r="K1211" s="6"/>
      <c r="L1211" s="6"/>
      <c r="M1211" s="6"/>
      <c r="N1211" s="6"/>
      <c r="O1211" s="6"/>
      <c r="P1211" s="6"/>
      <c r="Q1211" s="6"/>
    </row>
    <row r="1212" spans="5:17">
      <c r="E1212" s="8"/>
      <c r="I1212" s="6"/>
      <c r="J1212" s="6"/>
      <c r="K1212" s="6"/>
      <c r="L1212" s="6"/>
      <c r="M1212" s="6"/>
      <c r="N1212" s="6"/>
      <c r="O1212" s="6"/>
      <c r="P1212" s="6"/>
      <c r="Q1212" s="6"/>
    </row>
    <row r="1213" spans="5:17">
      <c r="E1213" s="8"/>
      <c r="I1213" s="6"/>
      <c r="J1213" s="6"/>
      <c r="K1213" s="6"/>
      <c r="L1213" s="6"/>
      <c r="M1213" s="6"/>
      <c r="N1213" s="6"/>
      <c r="O1213" s="6"/>
      <c r="P1213" s="6"/>
      <c r="Q1213" s="6"/>
    </row>
    <row r="1214" spans="5:17">
      <c r="E1214" s="8"/>
      <c r="I1214" s="6"/>
      <c r="J1214" s="6"/>
      <c r="K1214" s="6"/>
      <c r="L1214" s="6"/>
      <c r="M1214" s="6"/>
      <c r="N1214" s="6"/>
      <c r="O1214" s="6"/>
      <c r="P1214" s="6"/>
      <c r="Q1214" s="6"/>
    </row>
    <row r="1215" spans="5:17">
      <c r="E1215" s="8"/>
      <c r="I1215" s="6"/>
      <c r="J1215" s="6"/>
      <c r="K1215" s="6"/>
      <c r="L1215" s="6"/>
      <c r="M1215" s="6"/>
      <c r="N1215" s="6"/>
      <c r="O1215" s="6"/>
      <c r="P1215" s="6"/>
      <c r="Q1215" s="6"/>
    </row>
    <row r="1216" spans="5:17">
      <c r="E1216" s="8"/>
      <c r="I1216" s="6"/>
      <c r="J1216" s="6"/>
      <c r="K1216" s="6"/>
      <c r="L1216" s="6"/>
      <c r="M1216" s="6"/>
      <c r="N1216" s="6"/>
      <c r="O1216" s="6"/>
      <c r="P1216" s="6"/>
      <c r="Q1216" s="6"/>
    </row>
    <row r="1217" spans="5:17">
      <c r="E1217" s="8"/>
      <c r="I1217" s="6"/>
      <c r="J1217" s="6"/>
      <c r="K1217" s="6"/>
      <c r="L1217" s="6"/>
      <c r="M1217" s="6"/>
      <c r="N1217" s="6"/>
      <c r="O1217" s="6"/>
      <c r="P1217" s="6"/>
      <c r="Q1217" s="6"/>
    </row>
    <row r="1218" spans="5:17">
      <c r="E1218" s="8"/>
      <c r="I1218" s="6"/>
      <c r="J1218" s="6"/>
      <c r="K1218" s="6"/>
      <c r="L1218" s="6"/>
      <c r="M1218" s="6"/>
      <c r="N1218" s="6"/>
      <c r="O1218" s="6"/>
      <c r="P1218" s="6"/>
      <c r="Q1218" s="6"/>
    </row>
    <row r="1219" spans="5:17">
      <c r="E1219" s="8"/>
      <c r="I1219" s="6"/>
      <c r="J1219" s="6"/>
      <c r="K1219" s="6"/>
      <c r="L1219" s="6"/>
      <c r="M1219" s="6"/>
      <c r="N1219" s="6"/>
      <c r="O1219" s="6"/>
      <c r="P1219" s="6"/>
      <c r="Q1219" s="6"/>
    </row>
    <row r="1220" spans="5:17">
      <c r="E1220" s="8"/>
      <c r="I1220" s="6"/>
      <c r="J1220" s="6"/>
      <c r="K1220" s="6"/>
      <c r="L1220" s="6"/>
      <c r="M1220" s="6"/>
      <c r="N1220" s="6"/>
      <c r="O1220" s="6"/>
      <c r="P1220" s="6"/>
      <c r="Q1220" s="6"/>
    </row>
    <row r="1221" spans="5:17">
      <c r="E1221" s="8"/>
      <c r="I1221" s="6"/>
      <c r="J1221" s="6"/>
      <c r="K1221" s="6"/>
      <c r="L1221" s="6"/>
      <c r="M1221" s="6"/>
      <c r="N1221" s="6"/>
      <c r="O1221" s="6"/>
      <c r="P1221" s="6"/>
      <c r="Q1221" s="6"/>
    </row>
    <row r="1222" spans="5:17">
      <c r="E1222" s="8"/>
      <c r="I1222" s="6"/>
      <c r="J1222" s="6"/>
      <c r="K1222" s="6"/>
      <c r="L1222" s="6"/>
      <c r="M1222" s="6"/>
      <c r="N1222" s="6"/>
      <c r="O1222" s="6"/>
      <c r="P1222" s="6"/>
      <c r="Q1222" s="6"/>
    </row>
    <row r="1223" spans="5:17">
      <c r="E1223" s="8"/>
      <c r="I1223" s="6"/>
      <c r="J1223" s="6"/>
      <c r="K1223" s="6"/>
      <c r="L1223" s="6"/>
      <c r="M1223" s="6"/>
      <c r="N1223" s="6"/>
      <c r="O1223" s="6"/>
      <c r="P1223" s="6"/>
      <c r="Q1223" s="6"/>
    </row>
    <row r="1224" spans="5:17">
      <c r="E1224" s="8"/>
      <c r="I1224" s="6"/>
      <c r="J1224" s="6"/>
      <c r="K1224" s="6"/>
      <c r="L1224" s="6"/>
      <c r="M1224" s="6"/>
      <c r="N1224" s="6"/>
      <c r="O1224" s="6"/>
      <c r="P1224" s="6"/>
      <c r="Q1224" s="6"/>
    </row>
    <row r="1225" spans="5:17">
      <c r="E1225" s="8"/>
      <c r="I1225" s="6"/>
      <c r="J1225" s="6"/>
      <c r="K1225" s="6"/>
      <c r="L1225" s="6"/>
      <c r="M1225" s="6"/>
      <c r="N1225" s="6"/>
      <c r="O1225" s="6"/>
      <c r="P1225" s="6"/>
      <c r="Q1225" s="6"/>
    </row>
    <row r="1226" spans="5:17">
      <c r="E1226" s="8"/>
      <c r="I1226" s="6"/>
      <c r="J1226" s="6"/>
      <c r="K1226" s="6"/>
      <c r="L1226" s="6"/>
      <c r="M1226" s="6"/>
      <c r="N1226" s="6"/>
      <c r="O1226" s="6"/>
      <c r="P1226" s="6"/>
      <c r="Q1226" s="6"/>
    </row>
    <row r="1227" spans="5:17">
      <c r="E1227" s="8"/>
      <c r="I1227" s="6"/>
      <c r="J1227" s="6"/>
      <c r="K1227" s="6"/>
      <c r="L1227" s="6"/>
      <c r="M1227" s="6"/>
      <c r="N1227" s="6"/>
      <c r="O1227" s="6"/>
      <c r="P1227" s="6"/>
      <c r="Q1227" s="6"/>
    </row>
    <row r="1228" spans="5:17">
      <c r="E1228" s="8"/>
      <c r="I1228" s="6"/>
      <c r="J1228" s="6"/>
      <c r="K1228" s="6"/>
      <c r="L1228" s="6"/>
      <c r="M1228" s="6"/>
      <c r="N1228" s="6"/>
      <c r="O1228" s="6"/>
      <c r="P1228" s="6"/>
      <c r="Q1228" s="6"/>
    </row>
    <row r="1229" spans="5:17">
      <c r="E1229" s="8"/>
      <c r="I1229" s="6"/>
      <c r="J1229" s="6"/>
      <c r="K1229" s="6"/>
      <c r="L1229" s="6"/>
      <c r="M1229" s="6"/>
      <c r="N1229" s="6"/>
      <c r="O1229" s="6"/>
      <c r="P1229" s="6"/>
      <c r="Q1229" s="6"/>
    </row>
    <row r="1230" spans="5:17">
      <c r="E1230" s="8"/>
      <c r="I1230" s="6"/>
      <c r="J1230" s="6"/>
      <c r="K1230" s="6"/>
      <c r="L1230" s="6"/>
      <c r="M1230" s="6"/>
      <c r="N1230" s="6"/>
      <c r="O1230" s="6"/>
      <c r="P1230" s="6"/>
      <c r="Q1230" s="6"/>
    </row>
    <row r="1231" spans="5:17">
      <c r="E1231" s="8"/>
      <c r="I1231" s="6"/>
      <c r="J1231" s="6"/>
      <c r="K1231" s="6"/>
      <c r="L1231" s="6"/>
      <c r="M1231" s="6"/>
      <c r="N1231" s="6"/>
      <c r="O1231" s="6"/>
      <c r="P1231" s="6"/>
      <c r="Q1231" s="6"/>
    </row>
    <row r="1232" spans="5:17">
      <c r="E1232" s="8"/>
      <c r="I1232" s="6"/>
      <c r="J1232" s="6"/>
      <c r="K1232" s="6"/>
      <c r="L1232" s="6"/>
      <c r="M1232" s="6"/>
      <c r="N1232" s="6"/>
      <c r="O1232" s="6"/>
      <c r="P1232" s="6"/>
      <c r="Q1232" s="6"/>
    </row>
    <row r="1233" spans="5:17">
      <c r="E1233" s="8"/>
      <c r="I1233" s="6"/>
      <c r="J1233" s="6"/>
      <c r="K1233" s="6"/>
      <c r="L1233" s="6"/>
      <c r="M1233" s="6"/>
      <c r="N1233" s="6"/>
      <c r="O1233" s="6"/>
      <c r="P1233" s="6"/>
      <c r="Q1233" s="6"/>
    </row>
    <row r="1234" spans="5:17">
      <c r="E1234" s="8"/>
      <c r="I1234" s="6"/>
      <c r="J1234" s="6"/>
      <c r="K1234" s="6"/>
      <c r="L1234" s="6"/>
      <c r="M1234" s="6"/>
      <c r="N1234" s="6"/>
      <c r="O1234" s="6"/>
      <c r="P1234" s="6"/>
      <c r="Q1234" s="6"/>
    </row>
    <row r="1235" spans="5:17">
      <c r="E1235" s="8"/>
      <c r="I1235" s="6"/>
      <c r="J1235" s="6"/>
      <c r="K1235" s="6"/>
      <c r="L1235" s="6"/>
      <c r="M1235" s="6"/>
      <c r="N1235" s="6"/>
      <c r="O1235" s="6"/>
      <c r="P1235" s="6"/>
      <c r="Q1235" s="6"/>
    </row>
    <row r="1236" spans="5:17">
      <c r="E1236" s="8"/>
      <c r="I1236" s="6"/>
      <c r="J1236" s="6"/>
      <c r="K1236" s="6"/>
      <c r="L1236" s="6"/>
      <c r="M1236" s="6"/>
      <c r="N1236" s="6"/>
      <c r="O1236" s="6"/>
      <c r="P1236" s="6"/>
      <c r="Q1236" s="6"/>
    </row>
    <row r="1237" spans="5:17">
      <c r="E1237" s="8"/>
      <c r="I1237" s="6"/>
      <c r="J1237" s="6"/>
      <c r="K1237" s="6"/>
      <c r="L1237" s="6"/>
      <c r="M1237" s="6"/>
      <c r="N1237" s="6"/>
      <c r="O1237" s="6"/>
      <c r="P1237" s="6"/>
      <c r="Q1237" s="6"/>
    </row>
    <row r="1238" spans="5:17">
      <c r="E1238" s="8"/>
      <c r="I1238" s="6"/>
      <c r="J1238" s="6"/>
      <c r="K1238" s="6"/>
      <c r="L1238" s="6"/>
      <c r="M1238" s="6"/>
      <c r="N1238" s="6"/>
      <c r="O1238" s="6"/>
      <c r="P1238" s="6"/>
      <c r="Q1238" s="6"/>
    </row>
    <row r="1239" spans="5:17">
      <c r="E1239" s="8"/>
      <c r="I1239" s="6"/>
      <c r="J1239" s="6"/>
      <c r="K1239" s="6"/>
      <c r="L1239" s="6"/>
      <c r="M1239" s="6"/>
      <c r="N1239" s="6"/>
      <c r="O1239" s="6"/>
      <c r="P1239" s="6"/>
      <c r="Q1239" s="6"/>
    </row>
    <row r="1240" spans="5:17">
      <c r="E1240" s="8"/>
      <c r="I1240" s="6"/>
      <c r="J1240" s="6"/>
      <c r="K1240" s="6"/>
      <c r="L1240" s="6"/>
      <c r="M1240" s="6"/>
      <c r="N1240" s="6"/>
      <c r="O1240" s="6"/>
      <c r="P1240" s="6"/>
      <c r="Q1240" s="6"/>
    </row>
    <row r="1241" spans="5:17">
      <c r="E1241" s="8"/>
      <c r="I1241" s="6"/>
      <c r="J1241" s="6"/>
      <c r="K1241" s="6"/>
      <c r="L1241" s="6"/>
      <c r="M1241" s="6"/>
      <c r="N1241" s="6"/>
      <c r="O1241" s="6"/>
      <c r="P1241" s="6"/>
      <c r="Q1241" s="6"/>
    </row>
    <row r="1242" spans="5:17">
      <c r="E1242" s="8"/>
      <c r="I1242" s="6"/>
      <c r="J1242" s="6"/>
      <c r="K1242" s="6"/>
      <c r="L1242" s="6"/>
      <c r="M1242" s="6"/>
      <c r="N1242" s="6"/>
      <c r="O1242" s="6"/>
      <c r="P1242" s="6"/>
      <c r="Q1242" s="6"/>
    </row>
    <row r="1243" spans="5:17">
      <c r="E1243" s="8"/>
      <c r="I1243" s="6"/>
      <c r="J1243" s="6"/>
      <c r="K1243" s="6"/>
      <c r="L1243" s="6"/>
      <c r="M1243" s="6"/>
      <c r="N1243" s="6"/>
      <c r="O1243" s="6"/>
      <c r="P1243" s="6"/>
      <c r="Q1243" s="6"/>
    </row>
    <row r="1244" spans="5:17">
      <c r="E1244" s="8"/>
      <c r="I1244" s="6"/>
      <c r="J1244" s="6"/>
      <c r="K1244" s="6"/>
      <c r="L1244" s="6"/>
      <c r="M1244" s="6"/>
      <c r="N1244" s="6"/>
      <c r="O1244" s="6"/>
      <c r="P1244" s="6"/>
      <c r="Q1244" s="6"/>
    </row>
    <row r="1245" spans="5:17">
      <c r="E1245" s="8"/>
      <c r="I1245" s="6"/>
      <c r="J1245" s="6"/>
      <c r="K1245" s="6"/>
      <c r="L1245" s="6"/>
      <c r="M1245" s="6"/>
      <c r="N1245" s="6"/>
      <c r="O1245" s="6"/>
      <c r="P1245" s="6"/>
      <c r="Q1245" s="6"/>
    </row>
    <row r="1246" spans="5:17">
      <c r="E1246" s="8"/>
      <c r="I1246" s="6"/>
      <c r="J1246" s="6"/>
      <c r="K1246" s="6"/>
      <c r="L1246" s="6"/>
      <c r="M1246" s="6"/>
      <c r="N1246" s="6"/>
      <c r="O1246" s="6"/>
      <c r="P1246" s="6"/>
      <c r="Q1246" s="6"/>
    </row>
    <row r="1247" spans="5:17">
      <c r="E1247" s="8"/>
      <c r="I1247" s="6"/>
      <c r="J1247" s="6"/>
      <c r="K1247" s="6"/>
      <c r="L1247" s="6"/>
      <c r="M1247" s="6"/>
      <c r="N1247" s="6"/>
      <c r="O1247" s="6"/>
      <c r="P1247" s="6"/>
      <c r="Q1247" s="6"/>
    </row>
    <row r="1248" spans="5:17">
      <c r="E1248" s="8"/>
      <c r="I1248" s="6"/>
      <c r="J1248" s="6"/>
      <c r="K1248" s="6"/>
      <c r="L1248" s="6"/>
      <c r="M1248" s="6"/>
      <c r="N1248" s="6"/>
      <c r="O1248" s="6"/>
      <c r="P1248" s="6"/>
      <c r="Q1248" s="6"/>
    </row>
    <row r="1249" spans="5:17">
      <c r="E1249" s="8"/>
      <c r="I1249" s="6"/>
      <c r="J1249" s="6"/>
      <c r="K1249" s="6"/>
      <c r="L1249" s="6"/>
      <c r="M1249" s="6"/>
      <c r="N1249" s="6"/>
      <c r="O1249" s="6"/>
      <c r="P1249" s="6"/>
      <c r="Q1249" s="6"/>
    </row>
    <row r="1250" spans="5:17">
      <c r="E1250" s="8"/>
      <c r="I1250" s="6"/>
      <c r="J1250" s="6"/>
      <c r="K1250" s="6"/>
      <c r="L1250" s="6"/>
      <c r="M1250" s="6"/>
      <c r="N1250" s="6"/>
      <c r="O1250" s="6"/>
      <c r="P1250" s="6"/>
      <c r="Q1250" s="6"/>
    </row>
    <row r="1251" spans="5:17">
      <c r="E1251" s="8"/>
      <c r="I1251" s="6"/>
      <c r="J1251" s="6"/>
      <c r="K1251" s="6"/>
      <c r="L1251" s="6"/>
      <c r="M1251" s="6"/>
      <c r="N1251" s="6"/>
      <c r="O1251" s="6"/>
      <c r="P1251" s="6"/>
      <c r="Q1251" s="6"/>
    </row>
    <row r="1252" spans="5:17">
      <c r="E1252" s="8"/>
      <c r="I1252" s="6"/>
      <c r="J1252" s="6"/>
      <c r="K1252" s="6"/>
      <c r="L1252" s="6"/>
      <c r="M1252" s="6"/>
      <c r="N1252" s="6"/>
      <c r="O1252" s="6"/>
      <c r="P1252" s="6"/>
      <c r="Q1252" s="6"/>
    </row>
    <row r="1253" spans="5:17">
      <c r="E1253" s="8"/>
      <c r="I1253" s="6"/>
      <c r="J1253" s="6"/>
      <c r="K1253" s="6"/>
      <c r="L1253" s="6"/>
      <c r="M1253" s="6"/>
      <c r="N1253" s="6"/>
      <c r="O1253" s="6"/>
      <c r="P1253" s="6"/>
      <c r="Q1253" s="6"/>
    </row>
    <row r="1254" spans="5:17">
      <c r="E1254" s="8"/>
      <c r="I1254" s="6"/>
      <c r="J1254" s="6"/>
      <c r="K1254" s="6"/>
      <c r="L1254" s="6"/>
      <c r="M1254" s="6"/>
      <c r="N1254" s="6"/>
      <c r="O1254" s="6"/>
      <c r="P1254" s="6"/>
      <c r="Q1254" s="6"/>
    </row>
    <row r="1255" spans="5:17">
      <c r="E1255" s="8"/>
      <c r="I1255" s="6"/>
      <c r="J1255" s="6"/>
      <c r="K1255" s="6"/>
      <c r="L1255" s="6"/>
      <c r="M1255" s="6"/>
      <c r="N1255" s="6"/>
      <c r="O1255" s="6"/>
      <c r="P1255" s="6"/>
      <c r="Q1255" s="6"/>
    </row>
    <row r="1256" spans="5:17">
      <c r="E1256" s="8"/>
      <c r="I1256" s="6"/>
      <c r="J1256" s="6"/>
      <c r="K1256" s="6"/>
      <c r="L1256" s="6"/>
      <c r="M1256" s="6"/>
      <c r="N1256" s="6"/>
      <c r="O1256" s="6"/>
      <c r="P1256" s="6"/>
      <c r="Q1256" s="6"/>
    </row>
    <row r="1257" spans="5:17">
      <c r="E1257" s="8"/>
      <c r="I1257" s="6"/>
      <c r="J1257" s="6"/>
      <c r="K1257" s="6"/>
      <c r="L1257" s="6"/>
      <c r="M1257" s="6"/>
      <c r="N1257" s="6"/>
      <c r="O1257" s="6"/>
      <c r="P1257" s="6"/>
      <c r="Q1257" s="6"/>
    </row>
    <row r="1258" spans="5:17">
      <c r="E1258" s="8"/>
      <c r="I1258" s="6"/>
      <c r="J1258" s="6"/>
      <c r="K1258" s="6"/>
      <c r="L1258" s="6"/>
      <c r="M1258" s="6"/>
      <c r="N1258" s="6"/>
      <c r="O1258" s="6"/>
      <c r="P1258" s="6"/>
      <c r="Q1258" s="6"/>
    </row>
    <row r="1259" spans="5:17">
      <c r="E1259" s="8"/>
      <c r="I1259" s="6"/>
      <c r="J1259" s="6"/>
      <c r="K1259" s="6"/>
      <c r="L1259" s="6"/>
      <c r="M1259" s="6"/>
      <c r="N1259" s="6"/>
      <c r="O1259" s="6"/>
      <c r="P1259" s="6"/>
      <c r="Q1259" s="6"/>
    </row>
    <row r="1260" spans="5:17">
      <c r="E1260" s="8"/>
      <c r="I1260" s="6"/>
      <c r="J1260" s="6"/>
      <c r="K1260" s="6"/>
      <c r="L1260" s="6"/>
      <c r="M1260" s="6"/>
      <c r="N1260" s="6"/>
      <c r="O1260" s="6"/>
      <c r="P1260" s="6"/>
      <c r="Q1260" s="6"/>
    </row>
    <row r="1261" spans="5:17">
      <c r="E1261" s="8"/>
      <c r="I1261" s="6"/>
      <c r="J1261" s="6"/>
      <c r="K1261" s="6"/>
      <c r="L1261" s="6"/>
      <c r="M1261" s="6"/>
      <c r="N1261" s="6"/>
      <c r="O1261" s="6"/>
      <c r="P1261" s="6"/>
      <c r="Q1261" s="6"/>
    </row>
    <row r="1262" spans="5:17">
      <c r="E1262" s="8"/>
      <c r="I1262" s="6"/>
      <c r="J1262" s="6"/>
      <c r="K1262" s="6"/>
      <c r="L1262" s="6"/>
      <c r="M1262" s="6"/>
      <c r="N1262" s="6"/>
      <c r="O1262" s="6"/>
      <c r="P1262" s="6"/>
      <c r="Q1262" s="6"/>
    </row>
    <row r="1263" spans="5:17">
      <c r="E1263" s="8"/>
      <c r="I1263" s="6"/>
      <c r="J1263" s="6"/>
      <c r="K1263" s="6"/>
      <c r="L1263" s="6"/>
      <c r="M1263" s="6"/>
      <c r="N1263" s="6"/>
      <c r="O1263" s="6"/>
      <c r="P1263" s="6"/>
      <c r="Q1263" s="6"/>
    </row>
    <row r="1264" spans="5:17">
      <c r="E1264" s="8"/>
      <c r="I1264" s="6"/>
      <c r="J1264" s="6"/>
      <c r="K1264" s="6"/>
      <c r="L1264" s="6"/>
      <c r="M1264" s="6"/>
      <c r="N1264" s="6"/>
      <c r="O1264" s="6"/>
      <c r="P1264" s="6"/>
      <c r="Q1264" s="6"/>
    </row>
    <row r="1265" spans="5:17">
      <c r="E1265" s="8"/>
      <c r="I1265" s="6"/>
      <c r="J1265" s="6"/>
      <c r="K1265" s="6"/>
      <c r="L1265" s="6"/>
      <c r="M1265" s="6"/>
      <c r="N1265" s="6"/>
      <c r="O1265" s="6"/>
      <c r="P1265" s="6"/>
      <c r="Q1265" s="6"/>
    </row>
    <row r="1266" spans="5:17">
      <c r="E1266" s="8"/>
      <c r="I1266" s="6"/>
      <c r="J1266" s="6"/>
      <c r="K1266" s="6"/>
      <c r="L1266" s="6"/>
      <c r="M1266" s="6"/>
      <c r="N1266" s="6"/>
      <c r="O1266" s="6"/>
      <c r="P1266" s="6"/>
      <c r="Q1266" s="6"/>
    </row>
    <row r="1267" spans="5:17">
      <c r="E1267" s="8"/>
      <c r="I1267" s="6"/>
      <c r="J1267" s="6"/>
      <c r="K1267" s="6"/>
      <c r="L1267" s="6"/>
      <c r="M1267" s="6"/>
      <c r="N1267" s="6"/>
      <c r="O1267" s="6"/>
      <c r="P1267" s="6"/>
      <c r="Q1267" s="6"/>
    </row>
    <row r="1268" spans="5:17">
      <c r="E1268" s="8"/>
      <c r="I1268" s="6"/>
      <c r="J1268" s="6"/>
      <c r="K1268" s="6"/>
      <c r="L1268" s="6"/>
      <c r="M1268" s="6"/>
      <c r="N1268" s="6"/>
      <c r="O1268" s="6"/>
      <c r="P1268" s="6"/>
      <c r="Q1268" s="6"/>
    </row>
    <row r="1269" spans="5:17">
      <c r="E1269" s="8"/>
      <c r="I1269" s="6"/>
      <c r="J1269" s="6"/>
      <c r="K1269" s="6"/>
      <c r="L1269" s="6"/>
      <c r="M1269" s="6"/>
      <c r="N1269" s="6"/>
      <c r="O1269" s="6"/>
      <c r="P1269" s="6"/>
      <c r="Q1269" s="6"/>
    </row>
    <row r="1270" spans="5:17">
      <c r="E1270" s="8"/>
      <c r="I1270" s="6"/>
      <c r="J1270" s="6"/>
      <c r="K1270" s="6"/>
      <c r="L1270" s="6"/>
      <c r="M1270" s="6"/>
      <c r="N1270" s="6"/>
      <c r="O1270" s="6"/>
      <c r="P1270" s="6"/>
      <c r="Q1270" s="6"/>
    </row>
    <row r="1271" spans="5:17">
      <c r="E1271" s="8"/>
      <c r="I1271" s="6"/>
      <c r="J1271" s="6"/>
      <c r="K1271" s="6"/>
      <c r="L1271" s="6"/>
      <c r="M1271" s="6"/>
      <c r="N1271" s="6"/>
      <c r="O1271" s="6"/>
      <c r="P1271" s="6"/>
      <c r="Q1271" s="6"/>
    </row>
    <row r="1272" spans="5:17">
      <c r="E1272" s="8"/>
      <c r="I1272" s="6"/>
      <c r="J1272" s="6"/>
      <c r="K1272" s="6"/>
      <c r="L1272" s="6"/>
      <c r="M1272" s="6"/>
      <c r="N1272" s="6"/>
      <c r="O1272" s="6"/>
      <c r="P1272" s="6"/>
      <c r="Q1272" s="6"/>
    </row>
    <row r="1273" spans="5:17">
      <c r="E1273" s="8"/>
      <c r="I1273" s="6"/>
      <c r="J1273" s="6"/>
      <c r="K1273" s="6"/>
      <c r="L1273" s="6"/>
      <c r="M1273" s="6"/>
      <c r="N1273" s="6"/>
      <c r="O1273" s="6"/>
      <c r="P1273" s="6"/>
      <c r="Q1273" s="6"/>
    </row>
    <row r="1274" spans="5:17">
      <c r="E1274" s="8"/>
      <c r="I1274" s="6"/>
      <c r="J1274" s="6"/>
      <c r="K1274" s="6"/>
      <c r="L1274" s="6"/>
      <c r="M1274" s="6"/>
      <c r="N1274" s="6"/>
      <c r="O1274" s="6"/>
      <c r="P1274" s="6"/>
      <c r="Q1274" s="6"/>
    </row>
    <row r="1275" spans="5:17">
      <c r="E1275" s="8"/>
      <c r="I1275" s="6"/>
      <c r="J1275" s="6"/>
      <c r="K1275" s="6"/>
      <c r="L1275" s="6"/>
      <c r="M1275" s="6"/>
      <c r="N1275" s="6"/>
      <c r="O1275" s="6"/>
      <c r="P1275" s="6"/>
      <c r="Q1275" s="6"/>
    </row>
    <row r="1276" spans="5:17">
      <c r="E1276" s="8"/>
      <c r="I1276" s="6"/>
      <c r="J1276" s="6"/>
      <c r="K1276" s="6"/>
      <c r="L1276" s="6"/>
      <c r="M1276" s="6"/>
      <c r="N1276" s="6"/>
      <c r="O1276" s="6"/>
      <c r="P1276" s="6"/>
      <c r="Q1276" s="6"/>
    </row>
    <row r="1277" spans="5:17">
      <c r="E1277" s="8"/>
      <c r="I1277" s="6"/>
      <c r="J1277" s="6"/>
      <c r="K1277" s="6"/>
      <c r="L1277" s="6"/>
      <c r="M1277" s="6"/>
      <c r="N1277" s="6"/>
      <c r="O1277" s="6"/>
      <c r="P1277" s="6"/>
      <c r="Q1277" s="6"/>
    </row>
    <row r="1278" spans="5:17">
      <c r="E1278" s="8"/>
      <c r="I1278" s="6"/>
      <c r="J1278" s="6"/>
      <c r="K1278" s="6"/>
      <c r="L1278" s="6"/>
      <c r="M1278" s="6"/>
      <c r="N1278" s="6"/>
      <c r="O1278" s="6"/>
      <c r="P1278" s="6"/>
      <c r="Q1278" s="6"/>
    </row>
    <row r="1279" spans="5:17">
      <c r="E1279" s="8"/>
      <c r="I1279" s="6"/>
      <c r="J1279" s="6"/>
      <c r="K1279" s="6"/>
      <c r="L1279" s="6"/>
      <c r="M1279" s="6"/>
      <c r="N1279" s="6"/>
      <c r="O1279" s="6"/>
      <c r="P1279" s="6"/>
      <c r="Q1279" s="6"/>
    </row>
    <row r="1280" spans="5:17">
      <c r="E1280" s="8"/>
      <c r="I1280" s="6"/>
      <c r="J1280" s="6"/>
      <c r="K1280" s="6"/>
      <c r="L1280" s="6"/>
      <c r="M1280" s="6"/>
      <c r="N1280" s="6"/>
      <c r="O1280" s="6"/>
      <c r="P1280" s="6"/>
      <c r="Q1280" s="6"/>
    </row>
    <row r="1281" spans="5:17">
      <c r="E1281" s="8"/>
      <c r="I1281" s="6"/>
      <c r="J1281" s="6"/>
      <c r="K1281" s="6"/>
      <c r="L1281" s="6"/>
      <c r="M1281" s="6"/>
      <c r="N1281" s="6"/>
      <c r="O1281" s="6"/>
      <c r="P1281" s="6"/>
      <c r="Q1281" s="6"/>
    </row>
    <row r="1282" spans="5:17">
      <c r="E1282" s="8"/>
      <c r="I1282" s="6"/>
      <c r="J1282" s="6"/>
      <c r="K1282" s="6"/>
      <c r="L1282" s="6"/>
      <c r="M1282" s="6"/>
      <c r="N1282" s="6"/>
      <c r="O1282" s="6"/>
      <c r="P1282" s="6"/>
      <c r="Q1282" s="6"/>
    </row>
    <row r="1283" spans="5:17">
      <c r="E1283" s="8"/>
      <c r="I1283" s="6"/>
      <c r="J1283" s="6"/>
      <c r="K1283" s="6"/>
      <c r="L1283" s="6"/>
      <c r="M1283" s="6"/>
      <c r="N1283" s="6"/>
      <c r="O1283" s="6"/>
      <c r="P1283" s="6"/>
      <c r="Q1283" s="6"/>
    </row>
    <row r="1284" spans="5:17">
      <c r="E1284" s="8"/>
      <c r="I1284" s="6"/>
      <c r="J1284" s="6"/>
      <c r="K1284" s="6"/>
      <c r="L1284" s="6"/>
      <c r="M1284" s="6"/>
      <c r="N1284" s="6"/>
      <c r="O1284" s="6"/>
      <c r="P1284" s="6"/>
      <c r="Q1284" s="6"/>
    </row>
    <row r="1285" spans="5:17">
      <c r="E1285" s="8"/>
      <c r="I1285" s="6"/>
      <c r="J1285" s="6"/>
      <c r="K1285" s="6"/>
      <c r="L1285" s="6"/>
      <c r="M1285" s="6"/>
      <c r="N1285" s="6"/>
      <c r="O1285" s="6"/>
      <c r="P1285" s="6"/>
      <c r="Q1285" s="6"/>
    </row>
    <row r="1286" spans="5:17">
      <c r="E1286" s="8"/>
      <c r="I1286" s="6"/>
      <c r="J1286" s="6"/>
      <c r="K1286" s="6"/>
      <c r="L1286" s="6"/>
      <c r="M1286" s="6"/>
      <c r="N1286" s="6"/>
      <c r="O1286" s="6"/>
      <c r="P1286" s="6"/>
      <c r="Q1286" s="6"/>
    </row>
    <row r="1287" spans="5:17">
      <c r="E1287" s="8"/>
      <c r="I1287" s="6"/>
      <c r="J1287" s="6"/>
      <c r="K1287" s="6"/>
      <c r="L1287" s="6"/>
      <c r="M1287" s="6"/>
      <c r="N1287" s="6"/>
      <c r="O1287" s="6"/>
      <c r="P1287" s="6"/>
      <c r="Q1287" s="6"/>
    </row>
    <row r="1288" spans="5:17">
      <c r="E1288" s="8"/>
      <c r="I1288" s="6"/>
      <c r="J1288" s="6"/>
      <c r="K1288" s="6"/>
      <c r="L1288" s="6"/>
      <c r="M1288" s="6"/>
      <c r="N1288" s="6"/>
      <c r="O1288" s="6"/>
      <c r="P1288" s="6"/>
      <c r="Q1288" s="6"/>
    </row>
    <row r="1289" spans="5:17">
      <c r="E1289" s="8"/>
      <c r="I1289" s="6"/>
      <c r="J1289" s="6"/>
      <c r="K1289" s="6"/>
      <c r="L1289" s="6"/>
      <c r="M1289" s="6"/>
      <c r="N1289" s="6"/>
      <c r="O1289" s="6"/>
      <c r="P1289" s="6"/>
      <c r="Q1289" s="6"/>
    </row>
    <row r="1290" spans="5:17">
      <c r="E1290" s="8"/>
      <c r="I1290" s="6"/>
      <c r="J1290" s="6"/>
      <c r="K1290" s="6"/>
      <c r="L1290" s="6"/>
      <c r="M1290" s="6"/>
      <c r="N1290" s="6"/>
      <c r="O1290" s="6"/>
      <c r="P1290" s="6"/>
      <c r="Q1290" s="6"/>
    </row>
    <row r="1291" spans="5:17">
      <c r="E1291" s="8"/>
      <c r="I1291" s="6"/>
      <c r="J1291" s="6"/>
      <c r="K1291" s="6"/>
      <c r="L1291" s="6"/>
      <c r="M1291" s="6"/>
      <c r="N1291" s="6"/>
      <c r="O1291" s="6"/>
      <c r="P1291" s="6"/>
      <c r="Q1291" s="6"/>
    </row>
    <row r="1292" spans="5:17">
      <c r="E1292" s="8"/>
      <c r="I1292" s="6"/>
      <c r="J1292" s="6"/>
      <c r="K1292" s="6"/>
      <c r="L1292" s="6"/>
      <c r="M1292" s="6"/>
      <c r="N1292" s="6"/>
      <c r="O1292" s="6"/>
      <c r="P1292" s="6"/>
      <c r="Q1292" s="6"/>
    </row>
    <row r="1293" spans="5:17">
      <c r="E1293" s="8"/>
      <c r="I1293" s="6"/>
      <c r="J1293" s="6"/>
      <c r="K1293" s="6"/>
      <c r="L1293" s="6"/>
      <c r="M1293" s="6"/>
      <c r="N1293" s="6"/>
      <c r="O1293" s="6"/>
      <c r="P1293" s="6"/>
      <c r="Q1293" s="6"/>
    </row>
    <row r="1294" spans="5:17">
      <c r="E1294" s="8"/>
      <c r="I1294" s="6"/>
      <c r="J1294" s="6"/>
      <c r="K1294" s="6"/>
      <c r="L1294" s="6"/>
      <c r="M1294" s="6"/>
      <c r="N1294" s="6"/>
      <c r="O1294" s="6"/>
      <c r="P1294" s="6"/>
      <c r="Q1294" s="6"/>
    </row>
    <row r="1295" spans="5:17">
      <c r="E1295" s="8"/>
      <c r="I1295" s="6"/>
      <c r="J1295" s="6"/>
      <c r="K1295" s="6"/>
      <c r="L1295" s="6"/>
      <c r="M1295" s="6"/>
      <c r="N1295" s="6"/>
      <c r="O1295" s="6"/>
      <c r="P1295" s="6"/>
      <c r="Q1295" s="6"/>
    </row>
    <row r="1296" spans="5:17">
      <c r="E1296" s="8"/>
      <c r="I1296" s="6"/>
      <c r="J1296" s="6"/>
      <c r="K1296" s="6"/>
      <c r="L1296" s="6"/>
      <c r="M1296" s="6"/>
      <c r="N1296" s="6"/>
      <c r="O1296" s="6"/>
      <c r="P1296" s="6"/>
      <c r="Q1296" s="6"/>
    </row>
    <row r="1297" spans="5:17">
      <c r="E1297" s="8"/>
      <c r="I1297" s="6"/>
      <c r="J1297" s="6"/>
      <c r="K1297" s="6"/>
      <c r="L1297" s="6"/>
      <c r="M1297" s="6"/>
      <c r="N1297" s="6"/>
      <c r="O1297" s="6"/>
      <c r="P1297" s="6"/>
      <c r="Q1297" s="6"/>
    </row>
    <row r="1298" spans="5:17">
      <c r="E1298" s="8"/>
      <c r="I1298" s="6"/>
      <c r="J1298" s="6"/>
      <c r="K1298" s="6"/>
      <c r="L1298" s="6"/>
      <c r="M1298" s="6"/>
      <c r="N1298" s="6"/>
      <c r="O1298" s="6"/>
      <c r="P1298" s="6"/>
      <c r="Q1298" s="6"/>
    </row>
    <row r="1299" spans="5:17">
      <c r="E1299" s="8"/>
      <c r="I1299" s="6"/>
      <c r="J1299" s="6"/>
      <c r="K1299" s="6"/>
      <c r="L1299" s="6"/>
      <c r="M1299" s="6"/>
      <c r="N1299" s="6"/>
      <c r="O1299" s="6"/>
      <c r="P1299" s="6"/>
      <c r="Q1299" s="6"/>
    </row>
    <row r="1300" spans="5:17">
      <c r="E1300" s="8"/>
      <c r="I1300" s="6"/>
      <c r="J1300" s="6"/>
      <c r="K1300" s="6"/>
      <c r="L1300" s="6"/>
      <c r="M1300" s="6"/>
      <c r="N1300" s="6"/>
      <c r="O1300" s="6"/>
      <c r="P1300" s="6"/>
      <c r="Q1300" s="6"/>
    </row>
    <row r="1301" spans="5:17">
      <c r="E1301" s="8"/>
      <c r="I1301" s="6"/>
      <c r="J1301" s="6"/>
      <c r="K1301" s="6"/>
      <c r="L1301" s="6"/>
      <c r="M1301" s="6"/>
      <c r="N1301" s="6"/>
      <c r="O1301" s="6"/>
      <c r="P1301" s="6"/>
      <c r="Q1301" s="6"/>
    </row>
    <row r="1302" spans="5:17">
      <c r="E1302" s="8"/>
      <c r="I1302" s="6"/>
      <c r="J1302" s="6"/>
      <c r="K1302" s="6"/>
      <c r="L1302" s="6"/>
      <c r="M1302" s="6"/>
      <c r="N1302" s="6"/>
      <c r="O1302" s="6"/>
      <c r="P1302" s="6"/>
      <c r="Q1302" s="6"/>
    </row>
    <row r="1303" spans="5:17">
      <c r="E1303" s="8"/>
      <c r="I1303" s="6"/>
      <c r="J1303" s="6"/>
      <c r="K1303" s="6"/>
      <c r="L1303" s="6"/>
      <c r="M1303" s="6"/>
      <c r="N1303" s="6"/>
      <c r="O1303" s="6"/>
      <c r="P1303" s="6"/>
      <c r="Q1303" s="6"/>
    </row>
    <row r="1304" spans="5:17">
      <c r="E1304" s="8"/>
      <c r="I1304" s="6"/>
      <c r="J1304" s="6"/>
      <c r="K1304" s="6"/>
      <c r="L1304" s="6"/>
      <c r="M1304" s="6"/>
      <c r="N1304" s="6"/>
      <c r="O1304" s="6"/>
      <c r="P1304" s="6"/>
      <c r="Q1304" s="6"/>
    </row>
    <row r="1305" spans="5:17">
      <c r="E1305" s="8"/>
      <c r="I1305" s="6"/>
      <c r="J1305" s="6"/>
      <c r="K1305" s="6"/>
      <c r="L1305" s="6"/>
      <c r="M1305" s="6"/>
      <c r="N1305" s="6"/>
      <c r="O1305" s="6"/>
      <c r="P1305" s="6"/>
      <c r="Q1305" s="6"/>
    </row>
    <row r="1306" spans="5:17">
      <c r="E1306" s="8"/>
      <c r="I1306" s="6"/>
      <c r="J1306" s="6"/>
      <c r="K1306" s="6"/>
      <c r="L1306" s="6"/>
      <c r="M1306" s="6"/>
      <c r="N1306" s="6"/>
      <c r="O1306" s="6"/>
      <c r="P1306" s="6"/>
      <c r="Q1306" s="6"/>
    </row>
    <row r="1307" spans="5:17">
      <c r="E1307" s="8"/>
      <c r="I1307" s="6"/>
      <c r="J1307" s="6"/>
      <c r="K1307" s="6"/>
      <c r="L1307" s="6"/>
      <c r="M1307" s="6"/>
      <c r="N1307" s="6"/>
      <c r="O1307" s="6"/>
      <c r="P1307" s="6"/>
      <c r="Q1307" s="6"/>
    </row>
    <row r="1308" spans="5:17">
      <c r="E1308" s="8"/>
      <c r="I1308" s="6"/>
      <c r="J1308" s="6"/>
      <c r="K1308" s="6"/>
      <c r="L1308" s="6"/>
      <c r="M1308" s="6"/>
      <c r="N1308" s="6"/>
      <c r="O1308" s="6"/>
      <c r="P1308" s="6"/>
      <c r="Q1308" s="6"/>
    </row>
    <row r="1309" spans="5:17">
      <c r="E1309" s="8"/>
      <c r="I1309" s="6"/>
      <c r="J1309" s="6"/>
      <c r="K1309" s="6"/>
      <c r="L1309" s="6"/>
      <c r="M1309" s="6"/>
      <c r="N1309" s="6"/>
      <c r="O1309" s="6"/>
      <c r="P1309" s="6"/>
      <c r="Q1309" s="6"/>
    </row>
    <row r="1310" spans="5:17">
      <c r="E1310" s="8"/>
      <c r="I1310" s="6"/>
      <c r="J1310" s="6"/>
      <c r="K1310" s="6"/>
      <c r="L1310" s="6"/>
      <c r="M1310" s="6"/>
      <c r="N1310" s="6"/>
      <c r="O1310" s="6"/>
      <c r="P1310" s="6"/>
      <c r="Q1310" s="6"/>
    </row>
    <row r="1311" spans="5:17">
      <c r="E1311" s="8"/>
      <c r="I1311" s="6"/>
      <c r="J1311" s="6"/>
      <c r="K1311" s="6"/>
      <c r="L1311" s="6"/>
      <c r="M1311" s="6"/>
      <c r="N1311" s="6"/>
      <c r="O1311" s="6"/>
      <c r="P1311" s="6"/>
      <c r="Q1311" s="6"/>
    </row>
    <row r="1312" spans="5:17">
      <c r="E1312" s="8"/>
      <c r="I1312" s="6"/>
      <c r="J1312" s="6"/>
      <c r="K1312" s="6"/>
      <c r="L1312" s="6"/>
      <c r="M1312" s="6"/>
      <c r="N1312" s="6"/>
      <c r="O1312" s="6"/>
      <c r="P1312" s="6"/>
      <c r="Q1312" s="6"/>
    </row>
    <row r="1313" spans="5:17">
      <c r="E1313" s="8"/>
      <c r="I1313" s="6"/>
      <c r="J1313" s="6"/>
      <c r="K1313" s="6"/>
      <c r="L1313" s="6"/>
      <c r="M1313" s="6"/>
      <c r="N1313" s="6"/>
      <c r="O1313" s="6"/>
      <c r="P1313" s="6"/>
      <c r="Q1313" s="6"/>
    </row>
    <row r="1314" spans="5:17">
      <c r="E1314" s="8"/>
      <c r="I1314" s="6"/>
      <c r="J1314" s="6"/>
      <c r="K1314" s="6"/>
      <c r="L1314" s="6"/>
      <c r="M1314" s="6"/>
      <c r="N1314" s="6"/>
      <c r="O1314" s="6"/>
      <c r="P1314" s="6"/>
      <c r="Q1314" s="6"/>
    </row>
    <row r="1315" spans="5:17">
      <c r="E1315" s="8"/>
      <c r="I1315" s="6"/>
      <c r="J1315" s="6"/>
      <c r="K1315" s="6"/>
      <c r="L1315" s="6"/>
      <c r="M1315" s="6"/>
      <c r="N1315" s="6"/>
      <c r="O1315" s="6"/>
      <c r="P1315" s="6"/>
      <c r="Q1315" s="6"/>
    </row>
    <row r="1316" spans="5:17">
      <c r="E1316" s="8"/>
      <c r="I1316" s="6"/>
      <c r="J1316" s="6"/>
      <c r="K1316" s="6"/>
      <c r="L1316" s="6"/>
      <c r="M1316" s="6"/>
      <c r="N1316" s="6"/>
      <c r="O1316" s="6"/>
      <c r="P1316" s="6"/>
      <c r="Q1316" s="6"/>
    </row>
    <row r="1317" spans="5:17">
      <c r="E1317" s="8"/>
      <c r="I1317" s="6"/>
      <c r="J1317" s="6"/>
      <c r="K1317" s="6"/>
      <c r="L1317" s="6"/>
      <c r="M1317" s="6"/>
      <c r="N1317" s="6"/>
      <c r="O1317" s="6"/>
      <c r="P1317" s="6"/>
      <c r="Q1317" s="6"/>
    </row>
    <row r="1318" spans="5:17">
      <c r="E1318" s="8"/>
      <c r="I1318" s="6"/>
      <c r="J1318" s="6"/>
      <c r="K1318" s="6"/>
      <c r="L1318" s="6"/>
      <c r="M1318" s="6"/>
      <c r="N1318" s="6"/>
      <c r="O1318" s="6"/>
      <c r="P1318" s="6"/>
      <c r="Q1318" s="6"/>
    </row>
    <row r="1319" spans="5:17">
      <c r="E1319" s="8"/>
      <c r="I1319" s="6"/>
      <c r="J1319" s="6"/>
      <c r="K1319" s="6"/>
      <c r="L1319" s="6"/>
      <c r="M1319" s="6"/>
      <c r="N1319" s="6"/>
      <c r="O1319" s="6"/>
      <c r="P1319" s="6"/>
      <c r="Q1319" s="6"/>
    </row>
    <row r="1320" spans="5:17">
      <c r="E1320" s="8"/>
      <c r="I1320" s="6"/>
      <c r="J1320" s="6"/>
      <c r="K1320" s="6"/>
      <c r="L1320" s="6"/>
      <c r="M1320" s="6"/>
      <c r="N1320" s="6"/>
      <c r="O1320" s="6"/>
      <c r="P1320" s="6"/>
      <c r="Q1320" s="6"/>
    </row>
    <row r="1321" spans="5:17">
      <c r="E1321" s="8"/>
      <c r="I1321" s="6"/>
      <c r="J1321" s="6"/>
      <c r="K1321" s="6"/>
      <c r="L1321" s="6"/>
      <c r="M1321" s="6"/>
      <c r="N1321" s="6"/>
      <c r="O1321" s="6"/>
      <c r="P1321" s="6"/>
      <c r="Q1321" s="6"/>
    </row>
    <row r="1322" spans="5:17">
      <c r="E1322" s="8"/>
      <c r="I1322" s="6"/>
      <c r="J1322" s="6"/>
      <c r="K1322" s="6"/>
      <c r="L1322" s="6"/>
      <c r="M1322" s="6"/>
      <c r="N1322" s="6"/>
      <c r="O1322" s="6"/>
      <c r="P1322" s="6"/>
      <c r="Q1322" s="6"/>
    </row>
    <row r="1323" spans="5:17">
      <c r="E1323" s="8"/>
      <c r="I1323" s="6"/>
      <c r="J1323" s="6"/>
      <c r="K1323" s="6"/>
      <c r="L1323" s="6"/>
      <c r="M1323" s="6"/>
      <c r="N1323" s="6"/>
      <c r="O1323" s="6"/>
      <c r="P1323" s="6"/>
      <c r="Q1323" s="6"/>
    </row>
    <row r="1324" spans="5:17">
      <c r="E1324" s="8"/>
      <c r="I1324" s="6"/>
      <c r="J1324" s="6"/>
      <c r="K1324" s="6"/>
      <c r="L1324" s="6"/>
      <c r="M1324" s="6"/>
      <c r="N1324" s="6"/>
      <c r="O1324" s="6"/>
      <c r="P1324" s="6"/>
      <c r="Q1324" s="6"/>
    </row>
    <row r="1325" spans="5:17">
      <c r="E1325" s="8"/>
      <c r="I1325" s="6"/>
      <c r="J1325" s="6"/>
      <c r="K1325" s="6"/>
      <c r="L1325" s="6"/>
      <c r="M1325" s="6"/>
      <c r="N1325" s="6"/>
      <c r="O1325" s="6"/>
      <c r="P1325" s="6"/>
      <c r="Q1325" s="6"/>
    </row>
    <row r="1326" spans="5:17">
      <c r="E1326" s="8"/>
      <c r="I1326" s="6"/>
      <c r="J1326" s="6"/>
      <c r="K1326" s="6"/>
      <c r="L1326" s="6"/>
      <c r="M1326" s="6"/>
      <c r="N1326" s="6"/>
      <c r="O1326" s="6"/>
      <c r="P1326" s="6"/>
      <c r="Q1326" s="6"/>
    </row>
    <row r="1327" spans="5:17">
      <c r="E1327" s="8"/>
      <c r="I1327" s="6"/>
      <c r="J1327" s="6"/>
      <c r="K1327" s="6"/>
      <c r="L1327" s="6"/>
      <c r="M1327" s="6"/>
      <c r="N1327" s="6"/>
      <c r="O1327" s="6"/>
      <c r="P1327" s="6"/>
      <c r="Q1327" s="6"/>
    </row>
    <row r="1328" spans="5:17">
      <c r="E1328" s="8"/>
      <c r="I1328" s="6"/>
      <c r="J1328" s="6"/>
      <c r="K1328" s="6"/>
      <c r="L1328" s="6"/>
      <c r="M1328" s="6"/>
      <c r="N1328" s="6"/>
      <c r="O1328" s="6"/>
      <c r="P1328" s="6"/>
      <c r="Q1328" s="6"/>
    </row>
    <row r="1329" spans="5:17">
      <c r="E1329" s="8"/>
      <c r="I1329" s="6"/>
      <c r="J1329" s="6"/>
      <c r="K1329" s="6"/>
      <c r="L1329" s="6"/>
      <c r="M1329" s="6"/>
      <c r="N1329" s="6"/>
      <c r="O1329" s="6"/>
      <c r="P1329" s="6"/>
      <c r="Q1329" s="6"/>
    </row>
    <row r="1330" spans="5:17">
      <c r="E1330" s="8"/>
      <c r="I1330" s="6"/>
      <c r="J1330" s="6"/>
      <c r="K1330" s="6"/>
      <c r="L1330" s="6"/>
      <c r="M1330" s="6"/>
      <c r="N1330" s="6"/>
      <c r="O1330" s="6"/>
      <c r="P1330" s="6"/>
      <c r="Q1330" s="6"/>
    </row>
    <row r="1331" spans="5:17">
      <c r="E1331" s="8"/>
      <c r="I1331" s="6"/>
      <c r="J1331" s="6"/>
      <c r="K1331" s="6"/>
      <c r="L1331" s="6"/>
      <c r="M1331" s="6"/>
      <c r="N1331" s="6"/>
      <c r="O1331" s="6"/>
      <c r="P1331" s="6"/>
      <c r="Q1331" s="6"/>
    </row>
    <row r="1332" spans="5:17">
      <c r="E1332" s="8"/>
      <c r="I1332" s="6"/>
      <c r="J1332" s="6"/>
      <c r="K1332" s="6"/>
      <c r="L1332" s="6"/>
      <c r="M1332" s="6"/>
      <c r="N1332" s="6"/>
      <c r="O1332" s="6"/>
      <c r="P1332" s="6"/>
      <c r="Q1332" s="6"/>
    </row>
    <row r="1333" spans="5:17">
      <c r="E1333" s="8"/>
      <c r="I1333" s="6"/>
      <c r="J1333" s="6"/>
      <c r="K1333" s="6"/>
      <c r="L1333" s="6"/>
      <c r="M1333" s="6"/>
      <c r="N1333" s="6"/>
      <c r="O1333" s="6"/>
      <c r="P1333" s="6"/>
      <c r="Q1333" s="6"/>
    </row>
    <row r="1334" spans="5:17">
      <c r="E1334" s="8"/>
      <c r="I1334" s="6"/>
      <c r="J1334" s="6"/>
      <c r="K1334" s="6"/>
      <c r="L1334" s="6"/>
      <c r="M1334" s="6"/>
      <c r="N1334" s="6"/>
      <c r="O1334" s="6"/>
      <c r="P1334" s="6"/>
      <c r="Q1334" s="6"/>
    </row>
    <row r="1335" spans="5:17">
      <c r="E1335" s="8"/>
      <c r="I1335" s="6"/>
      <c r="J1335" s="6"/>
      <c r="K1335" s="6"/>
      <c r="L1335" s="6"/>
      <c r="M1335" s="6"/>
      <c r="N1335" s="6"/>
      <c r="O1335" s="6"/>
      <c r="P1335" s="6"/>
      <c r="Q1335" s="6"/>
    </row>
    <row r="1336" spans="5:17">
      <c r="E1336" s="8"/>
      <c r="I1336" s="6"/>
      <c r="J1336" s="6"/>
      <c r="K1336" s="6"/>
      <c r="L1336" s="6"/>
      <c r="M1336" s="6"/>
      <c r="N1336" s="6"/>
      <c r="O1336" s="6"/>
      <c r="P1336" s="6"/>
      <c r="Q1336" s="6"/>
    </row>
    <row r="1337" spans="5:17">
      <c r="E1337" s="8"/>
      <c r="I1337" s="6"/>
      <c r="J1337" s="6"/>
      <c r="K1337" s="6"/>
      <c r="L1337" s="6"/>
      <c r="M1337" s="6"/>
      <c r="N1337" s="6"/>
      <c r="O1337" s="6"/>
      <c r="P1337" s="6"/>
      <c r="Q1337" s="6"/>
    </row>
    <row r="1338" spans="5:17">
      <c r="E1338" s="8"/>
      <c r="I1338" s="6"/>
      <c r="J1338" s="6"/>
      <c r="K1338" s="6"/>
      <c r="L1338" s="6"/>
      <c r="M1338" s="6"/>
      <c r="N1338" s="6"/>
      <c r="O1338" s="6"/>
      <c r="P1338" s="6"/>
      <c r="Q1338" s="6"/>
    </row>
    <row r="1339" spans="5:17">
      <c r="E1339" s="8"/>
      <c r="I1339" s="6"/>
      <c r="J1339" s="6"/>
      <c r="K1339" s="6"/>
      <c r="L1339" s="6"/>
      <c r="M1339" s="6"/>
      <c r="N1339" s="6"/>
      <c r="O1339" s="6"/>
      <c r="P1339" s="6"/>
      <c r="Q1339" s="6"/>
    </row>
    <row r="1340" spans="5:17">
      <c r="E1340" s="8"/>
      <c r="I1340" s="6"/>
      <c r="J1340" s="6"/>
      <c r="K1340" s="6"/>
      <c r="L1340" s="6"/>
      <c r="M1340" s="6"/>
      <c r="N1340" s="6"/>
      <c r="O1340" s="6"/>
      <c r="P1340" s="6"/>
      <c r="Q1340" s="6"/>
    </row>
    <row r="1341" spans="5:17">
      <c r="E1341" s="8"/>
      <c r="I1341" s="6"/>
      <c r="J1341" s="6"/>
      <c r="K1341" s="6"/>
      <c r="L1341" s="6"/>
      <c r="M1341" s="6"/>
      <c r="N1341" s="6"/>
      <c r="O1341" s="6"/>
      <c r="P1341" s="6"/>
      <c r="Q1341" s="6"/>
    </row>
    <row r="1342" spans="5:17">
      <c r="E1342" s="8"/>
      <c r="I1342" s="6"/>
      <c r="J1342" s="6"/>
      <c r="K1342" s="6"/>
      <c r="L1342" s="6"/>
      <c r="M1342" s="6"/>
      <c r="N1342" s="6"/>
      <c r="O1342" s="6"/>
      <c r="P1342" s="6"/>
      <c r="Q1342" s="6"/>
    </row>
    <row r="1343" spans="5:17">
      <c r="E1343" s="8"/>
      <c r="I1343" s="6"/>
      <c r="J1343" s="6"/>
      <c r="K1343" s="6"/>
      <c r="L1343" s="6"/>
      <c r="M1343" s="6"/>
      <c r="N1343" s="6"/>
      <c r="O1343" s="6"/>
      <c r="P1343" s="6"/>
      <c r="Q1343" s="6"/>
    </row>
    <row r="1344" spans="5:17">
      <c r="E1344" s="8"/>
      <c r="I1344" s="6"/>
      <c r="J1344" s="6"/>
      <c r="K1344" s="6"/>
      <c r="L1344" s="6"/>
      <c r="M1344" s="6"/>
      <c r="N1344" s="6"/>
      <c r="O1344" s="6"/>
      <c r="P1344" s="6"/>
      <c r="Q1344" s="6"/>
    </row>
    <row r="1345" spans="5:17">
      <c r="E1345" s="8"/>
      <c r="I1345" s="6"/>
      <c r="J1345" s="6"/>
      <c r="K1345" s="6"/>
      <c r="L1345" s="6"/>
      <c r="M1345" s="6"/>
      <c r="N1345" s="6"/>
      <c r="O1345" s="6"/>
      <c r="P1345" s="6"/>
      <c r="Q1345" s="6"/>
    </row>
    <row r="1346" spans="5:17">
      <c r="E1346" s="8"/>
      <c r="I1346" s="6"/>
      <c r="J1346" s="6"/>
      <c r="K1346" s="6"/>
      <c r="L1346" s="6"/>
      <c r="M1346" s="6"/>
      <c r="N1346" s="6"/>
      <c r="O1346" s="6"/>
      <c r="P1346" s="6"/>
      <c r="Q1346" s="6"/>
    </row>
    <row r="1347" spans="5:17">
      <c r="E1347" s="8"/>
      <c r="I1347" s="6"/>
      <c r="J1347" s="6"/>
      <c r="K1347" s="6"/>
      <c r="L1347" s="6"/>
      <c r="M1347" s="6"/>
      <c r="N1347" s="6"/>
      <c r="O1347" s="6"/>
      <c r="P1347" s="6"/>
      <c r="Q1347" s="6"/>
    </row>
    <row r="1348" spans="5:17">
      <c r="E1348" s="8"/>
      <c r="I1348" s="6"/>
      <c r="J1348" s="6"/>
      <c r="K1348" s="6"/>
      <c r="L1348" s="6"/>
      <c r="M1348" s="6"/>
      <c r="N1348" s="6"/>
      <c r="O1348" s="6"/>
      <c r="P1348" s="6"/>
      <c r="Q1348" s="6"/>
    </row>
    <row r="1349" spans="5:17">
      <c r="E1349" s="8"/>
      <c r="I1349" s="6"/>
      <c r="J1349" s="6"/>
      <c r="K1349" s="6"/>
      <c r="L1349" s="6"/>
      <c r="M1349" s="6"/>
      <c r="N1349" s="6"/>
      <c r="O1349" s="6"/>
      <c r="P1349" s="6"/>
      <c r="Q1349" s="6"/>
    </row>
    <row r="1350" spans="5:17">
      <c r="E1350" s="8"/>
      <c r="I1350" s="6"/>
      <c r="J1350" s="6"/>
      <c r="K1350" s="6"/>
      <c r="L1350" s="6"/>
      <c r="M1350" s="6"/>
      <c r="N1350" s="6"/>
      <c r="O1350" s="6"/>
      <c r="P1350" s="6"/>
      <c r="Q1350" s="6"/>
    </row>
    <row r="1351" spans="5:17">
      <c r="E1351" s="8"/>
      <c r="I1351" s="6"/>
      <c r="J1351" s="6"/>
      <c r="K1351" s="6"/>
      <c r="L1351" s="6"/>
      <c r="M1351" s="6"/>
      <c r="N1351" s="6"/>
      <c r="O1351" s="6"/>
      <c r="P1351" s="6"/>
      <c r="Q1351" s="6"/>
    </row>
    <row r="1352" spans="5:17">
      <c r="E1352" s="8"/>
      <c r="I1352" s="6"/>
      <c r="J1352" s="6"/>
      <c r="K1352" s="6"/>
      <c r="L1352" s="6"/>
      <c r="M1352" s="6"/>
      <c r="N1352" s="6"/>
      <c r="O1352" s="6"/>
      <c r="P1352" s="6"/>
      <c r="Q1352" s="6"/>
    </row>
    <row r="1353" spans="5:17">
      <c r="E1353" s="8"/>
      <c r="I1353" s="6"/>
      <c r="J1353" s="6"/>
      <c r="K1353" s="6"/>
      <c r="L1353" s="6"/>
      <c r="M1353" s="6"/>
      <c r="N1353" s="6"/>
      <c r="O1353" s="6"/>
      <c r="P1353" s="6"/>
      <c r="Q1353" s="6"/>
    </row>
    <row r="1354" spans="5:17">
      <c r="E1354" s="8"/>
      <c r="I1354" s="6"/>
      <c r="J1354" s="6"/>
      <c r="K1354" s="6"/>
      <c r="L1354" s="6"/>
      <c r="M1354" s="6"/>
      <c r="N1354" s="6"/>
      <c r="O1354" s="6"/>
      <c r="P1354" s="6"/>
      <c r="Q1354" s="6"/>
    </row>
    <row r="1355" spans="5:17">
      <c r="E1355" s="8"/>
      <c r="I1355" s="6"/>
      <c r="J1355" s="6"/>
      <c r="K1355" s="6"/>
      <c r="L1355" s="6"/>
      <c r="M1355" s="6"/>
      <c r="N1355" s="6"/>
      <c r="O1355" s="6"/>
      <c r="P1355" s="6"/>
      <c r="Q1355" s="6"/>
    </row>
    <row r="1356" spans="5:17">
      <c r="E1356" s="8"/>
      <c r="I1356" s="6"/>
      <c r="J1356" s="6"/>
      <c r="K1356" s="6"/>
      <c r="L1356" s="6"/>
      <c r="M1356" s="6"/>
      <c r="N1356" s="6"/>
      <c r="O1356" s="6"/>
      <c r="P1356" s="6"/>
      <c r="Q1356" s="6"/>
    </row>
    <row r="1357" spans="5:17">
      <c r="E1357" s="8"/>
      <c r="I1357" s="6"/>
      <c r="J1357" s="6"/>
      <c r="K1357" s="6"/>
      <c r="L1357" s="6"/>
      <c r="M1357" s="6"/>
      <c r="N1357" s="6"/>
      <c r="O1357" s="6"/>
      <c r="P1357" s="6"/>
      <c r="Q1357" s="6"/>
    </row>
    <row r="1358" spans="5:17">
      <c r="E1358" s="8"/>
      <c r="I1358" s="6"/>
      <c r="J1358" s="6"/>
      <c r="K1358" s="6"/>
      <c r="L1358" s="6"/>
      <c r="M1358" s="6"/>
      <c r="N1358" s="6"/>
      <c r="O1358" s="6"/>
      <c r="P1358" s="6"/>
      <c r="Q1358" s="6"/>
    </row>
    <row r="1359" spans="5:17">
      <c r="E1359" s="8"/>
      <c r="I1359" s="6"/>
      <c r="J1359" s="6"/>
      <c r="K1359" s="6"/>
      <c r="L1359" s="6"/>
      <c r="M1359" s="6"/>
      <c r="N1359" s="6"/>
      <c r="O1359" s="6"/>
      <c r="P1359" s="6"/>
      <c r="Q1359" s="6"/>
    </row>
    <row r="1360" spans="5:17">
      <c r="E1360" s="8"/>
      <c r="I1360" s="6"/>
      <c r="J1360" s="6"/>
      <c r="K1360" s="6"/>
      <c r="L1360" s="6"/>
      <c r="M1360" s="6"/>
      <c r="N1360" s="6"/>
      <c r="O1360" s="6"/>
      <c r="P1360" s="6"/>
      <c r="Q1360" s="6"/>
    </row>
    <row r="1361" spans="5:17">
      <c r="E1361" s="8"/>
      <c r="I1361" s="6"/>
      <c r="J1361" s="6"/>
      <c r="K1361" s="6"/>
      <c r="L1361" s="6"/>
      <c r="M1361" s="6"/>
      <c r="N1361" s="6"/>
      <c r="O1361" s="6"/>
      <c r="P1361" s="6"/>
      <c r="Q1361" s="6"/>
    </row>
    <row r="1362" spans="5:17">
      <c r="E1362" s="8"/>
      <c r="I1362" s="6"/>
      <c r="J1362" s="6"/>
      <c r="K1362" s="6"/>
      <c r="L1362" s="6"/>
      <c r="M1362" s="6"/>
      <c r="N1362" s="6"/>
      <c r="O1362" s="6"/>
      <c r="P1362" s="6"/>
      <c r="Q1362" s="6"/>
    </row>
    <row r="1363" spans="5:17">
      <c r="E1363" s="8"/>
      <c r="I1363" s="6"/>
      <c r="J1363" s="6"/>
      <c r="K1363" s="6"/>
      <c r="L1363" s="6"/>
      <c r="M1363" s="6"/>
      <c r="N1363" s="6"/>
      <c r="O1363" s="6"/>
      <c r="P1363" s="6"/>
      <c r="Q1363" s="6"/>
    </row>
    <row r="1364" spans="5:17">
      <c r="E1364" s="8"/>
      <c r="I1364" s="6"/>
      <c r="J1364" s="6"/>
      <c r="K1364" s="6"/>
      <c r="L1364" s="6"/>
      <c r="M1364" s="6"/>
      <c r="N1364" s="6"/>
      <c r="O1364" s="6"/>
      <c r="P1364" s="6"/>
      <c r="Q1364" s="6"/>
    </row>
    <row r="1365" spans="5:17">
      <c r="E1365" s="8"/>
      <c r="I1365" s="6"/>
      <c r="J1365" s="6"/>
      <c r="K1365" s="6"/>
      <c r="L1365" s="6"/>
      <c r="M1365" s="6"/>
      <c r="N1365" s="6"/>
      <c r="O1365" s="6"/>
      <c r="P1365" s="6"/>
      <c r="Q1365" s="6"/>
    </row>
    <row r="1366" spans="5:17">
      <c r="E1366" s="8"/>
      <c r="I1366" s="6"/>
      <c r="J1366" s="6"/>
      <c r="K1366" s="6"/>
      <c r="L1366" s="6"/>
      <c r="M1366" s="6"/>
      <c r="N1366" s="6"/>
      <c r="O1366" s="6"/>
      <c r="P1366" s="6"/>
      <c r="Q1366" s="6"/>
    </row>
    <row r="1367" spans="5:17">
      <c r="E1367" s="8"/>
      <c r="I1367" s="6"/>
      <c r="J1367" s="6"/>
      <c r="K1367" s="6"/>
      <c r="L1367" s="6"/>
      <c r="M1367" s="6"/>
      <c r="N1367" s="6"/>
      <c r="O1367" s="6"/>
      <c r="P1367" s="6"/>
      <c r="Q1367" s="6"/>
    </row>
    <row r="1368" spans="5:17">
      <c r="E1368" s="8"/>
      <c r="I1368" s="6"/>
      <c r="J1368" s="6"/>
      <c r="K1368" s="6"/>
      <c r="L1368" s="6"/>
      <c r="M1368" s="6"/>
      <c r="N1368" s="6"/>
      <c r="O1368" s="6"/>
      <c r="P1368" s="6"/>
      <c r="Q1368" s="6"/>
    </row>
    <row r="1369" spans="5:17">
      <c r="E1369" s="8"/>
      <c r="I1369" s="6"/>
      <c r="J1369" s="6"/>
      <c r="K1369" s="6"/>
      <c r="L1369" s="6"/>
      <c r="M1369" s="6"/>
      <c r="N1369" s="6"/>
      <c r="O1369" s="6"/>
      <c r="P1369" s="6"/>
      <c r="Q1369" s="6"/>
    </row>
    <row r="1370" spans="5:17">
      <c r="E1370" s="8"/>
      <c r="I1370" s="6"/>
      <c r="J1370" s="6"/>
      <c r="K1370" s="6"/>
      <c r="L1370" s="6"/>
      <c r="M1370" s="6"/>
      <c r="N1370" s="6"/>
      <c r="O1370" s="6"/>
      <c r="P1370" s="6"/>
      <c r="Q1370" s="6"/>
    </row>
    <row r="1371" spans="5:17">
      <c r="E1371" s="8"/>
      <c r="I1371" s="6"/>
      <c r="J1371" s="6"/>
      <c r="K1371" s="6"/>
      <c r="L1371" s="6"/>
      <c r="M1371" s="6"/>
      <c r="N1371" s="6"/>
      <c r="O1371" s="6"/>
      <c r="P1371" s="6"/>
      <c r="Q1371" s="6"/>
    </row>
    <row r="1372" spans="5:17">
      <c r="E1372" s="8"/>
      <c r="I1372" s="6"/>
      <c r="J1372" s="6"/>
      <c r="K1372" s="6"/>
      <c r="L1372" s="6"/>
      <c r="M1372" s="6"/>
      <c r="N1372" s="6"/>
      <c r="O1372" s="6"/>
      <c r="P1372" s="6"/>
      <c r="Q1372" s="6"/>
    </row>
    <row r="1373" spans="5:17">
      <c r="E1373" s="8"/>
      <c r="I1373" s="6"/>
      <c r="J1373" s="6"/>
      <c r="K1373" s="6"/>
      <c r="L1373" s="6"/>
      <c r="M1373" s="6"/>
      <c r="N1373" s="6"/>
      <c r="O1373" s="6"/>
      <c r="P1373" s="6"/>
      <c r="Q1373" s="6"/>
    </row>
    <row r="1374" spans="5:17">
      <c r="E1374" s="8"/>
      <c r="I1374" s="6"/>
      <c r="J1374" s="6"/>
      <c r="K1374" s="6"/>
      <c r="L1374" s="6"/>
      <c r="M1374" s="6"/>
      <c r="N1374" s="6"/>
      <c r="O1374" s="6"/>
      <c r="P1374" s="6"/>
      <c r="Q1374" s="6"/>
    </row>
    <row r="1375" spans="5:17">
      <c r="E1375" s="8"/>
      <c r="I1375" s="6"/>
      <c r="J1375" s="6"/>
      <c r="K1375" s="6"/>
      <c r="L1375" s="6"/>
      <c r="M1375" s="6"/>
      <c r="N1375" s="6"/>
      <c r="O1375" s="6"/>
      <c r="P1375" s="6"/>
      <c r="Q1375" s="6"/>
    </row>
    <row r="1376" spans="5:17">
      <c r="E1376" s="8"/>
      <c r="I1376" s="6"/>
      <c r="J1376" s="6"/>
      <c r="K1376" s="6"/>
      <c r="L1376" s="6"/>
      <c r="M1376" s="6"/>
      <c r="N1376" s="6"/>
      <c r="O1376" s="6"/>
      <c r="P1376" s="6"/>
      <c r="Q1376" s="6"/>
    </row>
    <row r="1377" spans="5:17">
      <c r="E1377" s="8"/>
      <c r="I1377" s="6"/>
      <c r="J1377" s="6"/>
      <c r="K1377" s="6"/>
      <c r="L1377" s="6"/>
      <c r="M1377" s="6"/>
      <c r="N1377" s="6"/>
      <c r="O1377" s="6"/>
      <c r="P1377" s="6"/>
      <c r="Q1377" s="6"/>
    </row>
    <row r="1378" spans="5:17">
      <c r="E1378" s="8"/>
      <c r="I1378" s="6"/>
      <c r="J1378" s="6"/>
      <c r="K1378" s="6"/>
      <c r="L1378" s="6"/>
      <c r="M1378" s="6"/>
      <c r="N1378" s="6"/>
      <c r="O1378" s="6"/>
      <c r="P1378" s="6"/>
      <c r="Q1378" s="6"/>
    </row>
    <row r="1379" spans="5:17">
      <c r="E1379" s="8"/>
      <c r="I1379" s="6"/>
      <c r="J1379" s="6"/>
      <c r="K1379" s="6"/>
      <c r="L1379" s="6"/>
      <c r="M1379" s="6"/>
      <c r="N1379" s="6"/>
      <c r="O1379" s="6"/>
      <c r="P1379" s="6"/>
      <c r="Q1379" s="6"/>
    </row>
    <row r="1380" spans="5:17">
      <c r="E1380" s="8"/>
      <c r="I1380" s="6"/>
      <c r="J1380" s="6"/>
      <c r="K1380" s="6"/>
      <c r="L1380" s="6"/>
      <c r="M1380" s="6"/>
      <c r="N1380" s="6"/>
      <c r="O1380" s="6"/>
      <c r="P1380" s="6"/>
      <c r="Q1380" s="6"/>
    </row>
    <row r="1381" spans="5:17">
      <c r="E1381" s="8"/>
      <c r="I1381" s="6"/>
      <c r="J1381" s="6"/>
      <c r="K1381" s="6"/>
      <c r="L1381" s="6"/>
      <c r="M1381" s="6"/>
      <c r="N1381" s="6"/>
      <c r="O1381" s="6"/>
      <c r="P1381" s="6"/>
      <c r="Q1381" s="6"/>
    </row>
    <row r="1382" spans="5:17">
      <c r="E1382" s="8"/>
      <c r="I1382" s="6"/>
      <c r="J1382" s="6"/>
      <c r="K1382" s="6"/>
      <c r="L1382" s="6"/>
      <c r="M1382" s="6"/>
      <c r="N1382" s="6"/>
      <c r="O1382" s="6"/>
      <c r="P1382" s="6"/>
      <c r="Q1382" s="6"/>
    </row>
    <row r="1383" spans="5:17">
      <c r="E1383" s="8"/>
      <c r="I1383" s="6"/>
      <c r="J1383" s="6"/>
      <c r="K1383" s="6"/>
      <c r="L1383" s="6"/>
      <c r="M1383" s="6"/>
      <c r="N1383" s="6"/>
      <c r="O1383" s="6"/>
      <c r="P1383" s="6"/>
      <c r="Q1383" s="6"/>
    </row>
    <row r="1384" spans="5:17">
      <c r="E1384" s="8"/>
      <c r="I1384" s="6"/>
      <c r="J1384" s="6"/>
      <c r="K1384" s="6"/>
      <c r="L1384" s="6"/>
      <c r="M1384" s="6"/>
      <c r="N1384" s="6"/>
      <c r="O1384" s="6"/>
      <c r="P1384" s="6"/>
      <c r="Q1384" s="6"/>
    </row>
    <row r="1385" spans="5:17">
      <c r="E1385" s="8"/>
      <c r="I1385" s="6"/>
      <c r="J1385" s="6"/>
      <c r="K1385" s="6"/>
      <c r="L1385" s="6"/>
      <c r="M1385" s="6"/>
      <c r="N1385" s="6"/>
      <c r="O1385" s="6"/>
      <c r="P1385" s="6"/>
      <c r="Q1385" s="6"/>
    </row>
    <row r="1386" spans="5:17">
      <c r="E1386" s="8"/>
      <c r="I1386" s="6"/>
      <c r="J1386" s="6"/>
      <c r="K1386" s="6"/>
      <c r="L1386" s="6"/>
      <c r="M1386" s="6"/>
      <c r="N1386" s="6"/>
      <c r="O1386" s="6"/>
      <c r="P1386" s="6"/>
      <c r="Q1386" s="6"/>
    </row>
    <row r="1387" spans="5:17">
      <c r="E1387" s="8"/>
      <c r="I1387" s="6"/>
      <c r="J1387" s="6"/>
      <c r="K1387" s="6"/>
      <c r="L1387" s="6"/>
      <c r="M1387" s="6"/>
      <c r="N1387" s="6"/>
      <c r="O1387" s="6"/>
      <c r="P1387" s="6"/>
      <c r="Q1387" s="6"/>
    </row>
    <row r="1388" spans="5:17">
      <c r="E1388" s="8"/>
      <c r="I1388" s="6"/>
      <c r="J1388" s="6"/>
      <c r="K1388" s="6"/>
      <c r="L1388" s="6"/>
      <c r="M1388" s="6"/>
      <c r="N1388" s="6"/>
      <c r="O1388" s="6"/>
      <c r="P1388" s="6"/>
      <c r="Q1388" s="6"/>
    </row>
    <row r="1389" spans="5:17">
      <c r="E1389" s="8"/>
      <c r="I1389" s="6"/>
      <c r="J1389" s="6"/>
      <c r="K1389" s="6"/>
      <c r="L1389" s="6"/>
      <c r="M1389" s="6"/>
      <c r="N1389" s="6"/>
      <c r="O1389" s="6"/>
      <c r="P1389" s="6"/>
      <c r="Q1389" s="6"/>
    </row>
    <row r="1390" spans="5:17">
      <c r="E1390" s="8"/>
      <c r="I1390" s="6"/>
      <c r="J1390" s="6"/>
      <c r="K1390" s="6"/>
      <c r="L1390" s="6"/>
      <c r="M1390" s="6"/>
      <c r="N1390" s="6"/>
      <c r="O1390" s="6"/>
      <c r="P1390" s="6"/>
      <c r="Q1390" s="6"/>
    </row>
    <row r="1391" spans="5:17">
      <c r="E1391" s="8"/>
      <c r="I1391" s="6"/>
      <c r="J1391" s="6"/>
      <c r="K1391" s="6"/>
      <c r="L1391" s="6"/>
      <c r="M1391" s="6"/>
      <c r="N1391" s="6"/>
      <c r="O1391" s="6"/>
      <c r="P1391" s="6"/>
      <c r="Q1391" s="6"/>
    </row>
    <row r="1392" spans="5:17">
      <c r="E1392" s="8"/>
      <c r="I1392" s="6"/>
      <c r="J1392" s="6"/>
      <c r="K1392" s="6"/>
      <c r="L1392" s="6"/>
      <c r="M1392" s="6"/>
      <c r="N1392" s="6"/>
      <c r="O1392" s="6"/>
      <c r="P1392" s="6"/>
      <c r="Q1392" s="6"/>
    </row>
    <row r="1393" spans="5:17">
      <c r="E1393" s="8"/>
      <c r="I1393" s="6"/>
      <c r="J1393" s="6"/>
      <c r="K1393" s="6"/>
      <c r="L1393" s="6"/>
      <c r="M1393" s="6"/>
      <c r="N1393" s="6"/>
      <c r="O1393" s="6"/>
      <c r="P1393" s="6"/>
      <c r="Q1393" s="6"/>
    </row>
    <row r="1394" spans="5:17">
      <c r="E1394" s="8"/>
      <c r="I1394" s="6"/>
      <c r="J1394" s="6"/>
      <c r="K1394" s="6"/>
      <c r="L1394" s="6"/>
      <c r="M1394" s="6"/>
      <c r="N1394" s="6"/>
      <c r="O1394" s="6"/>
      <c r="P1394" s="6"/>
      <c r="Q1394" s="6"/>
    </row>
    <row r="1395" spans="5:17">
      <c r="E1395" s="8"/>
      <c r="I1395" s="6"/>
      <c r="J1395" s="6"/>
      <c r="K1395" s="6"/>
      <c r="L1395" s="6"/>
      <c r="M1395" s="6"/>
      <c r="N1395" s="6"/>
      <c r="O1395" s="6"/>
      <c r="P1395" s="6"/>
      <c r="Q1395" s="6"/>
    </row>
    <row r="1396" spans="5:17">
      <c r="E1396" s="8"/>
      <c r="I1396" s="6"/>
      <c r="J1396" s="6"/>
      <c r="K1396" s="6"/>
      <c r="L1396" s="6"/>
      <c r="M1396" s="6"/>
      <c r="N1396" s="6"/>
      <c r="O1396" s="6"/>
      <c r="P1396" s="6"/>
      <c r="Q1396" s="6"/>
    </row>
    <row r="1397" spans="5:17">
      <c r="E1397" s="8"/>
      <c r="I1397" s="6"/>
      <c r="J1397" s="6"/>
      <c r="K1397" s="6"/>
      <c r="L1397" s="6"/>
      <c r="M1397" s="6"/>
      <c r="N1397" s="6"/>
      <c r="O1397" s="6"/>
      <c r="P1397" s="6"/>
      <c r="Q1397" s="6"/>
    </row>
    <row r="1398" spans="5:17">
      <c r="E1398" s="8"/>
      <c r="I1398" s="6"/>
      <c r="J1398" s="6"/>
      <c r="K1398" s="6"/>
      <c r="L1398" s="6"/>
      <c r="M1398" s="6"/>
      <c r="N1398" s="6"/>
      <c r="O1398" s="6"/>
      <c r="P1398" s="6"/>
      <c r="Q1398" s="6"/>
    </row>
    <row r="1399" spans="5:17">
      <c r="E1399" s="8"/>
      <c r="I1399" s="6"/>
      <c r="J1399" s="6"/>
      <c r="K1399" s="6"/>
      <c r="L1399" s="6"/>
      <c r="M1399" s="6"/>
      <c r="N1399" s="6"/>
      <c r="O1399" s="6"/>
      <c r="P1399" s="6"/>
      <c r="Q1399" s="6"/>
    </row>
    <row r="1400" spans="5:17">
      <c r="E1400" s="8"/>
      <c r="I1400" s="6"/>
      <c r="J1400" s="6"/>
      <c r="K1400" s="6"/>
      <c r="L1400" s="6"/>
      <c r="M1400" s="6"/>
      <c r="N1400" s="6"/>
      <c r="O1400" s="6"/>
      <c r="P1400" s="6"/>
      <c r="Q1400" s="6"/>
    </row>
    <row r="1401" spans="5:17">
      <c r="E1401" s="8"/>
      <c r="I1401" s="6"/>
      <c r="J1401" s="6"/>
      <c r="K1401" s="6"/>
      <c r="L1401" s="6"/>
      <c r="M1401" s="6"/>
      <c r="N1401" s="6"/>
      <c r="O1401" s="6"/>
      <c r="P1401" s="6"/>
      <c r="Q1401" s="6"/>
    </row>
    <row r="1402" spans="5:17">
      <c r="E1402" s="8"/>
      <c r="I1402" s="6"/>
      <c r="J1402" s="6"/>
      <c r="K1402" s="6"/>
      <c r="L1402" s="6"/>
      <c r="M1402" s="6"/>
      <c r="N1402" s="6"/>
      <c r="O1402" s="6"/>
      <c r="P1402" s="6"/>
      <c r="Q1402" s="6"/>
    </row>
    <row r="1403" spans="5:17">
      <c r="E1403" s="8"/>
      <c r="I1403" s="6"/>
      <c r="J1403" s="6"/>
      <c r="K1403" s="6"/>
      <c r="L1403" s="6"/>
      <c r="M1403" s="6"/>
      <c r="N1403" s="6"/>
      <c r="O1403" s="6"/>
      <c r="P1403" s="6"/>
      <c r="Q1403" s="6"/>
    </row>
    <row r="1404" spans="5:17">
      <c r="E1404" s="8"/>
      <c r="I1404" s="6"/>
      <c r="J1404" s="6"/>
      <c r="K1404" s="6"/>
      <c r="L1404" s="6"/>
      <c r="M1404" s="6"/>
      <c r="N1404" s="6"/>
      <c r="O1404" s="6"/>
      <c r="P1404" s="6"/>
      <c r="Q1404" s="6"/>
    </row>
    <row r="1405" spans="5:17">
      <c r="E1405" s="8"/>
      <c r="I1405" s="6"/>
      <c r="J1405" s="6"/>
      <c r="K1405" s="6"/>
      <c r="L1405" s="6"/>
      <c r="M1405" s="6"/>
      <c r="N1405" s="6"/>
      <c r="O1405" s="6"/>
      <c r="P1405" s="6"/>
      <c r="Q1405" s="6"/>
    </row>
    <row r="1406" spans="5:17">
      <c r="E1406" s="8"/>
      <c r="I1406" s="6"/>
      <c r="J1406" s="6"/>
      <c r="K1406" s="6"/>
      <c r="L1406" s="6"/>
      <c r="M1406" s="6"/>
      <c r="N1406" s="6"/>
      <c r="O1406" s="6"/>
      <c r="P1406" s="6"/>
      <c r="Q1406" s="6"/>
    </row>
    <row r="1407" spans="5:17">
      <c r="E1407" s="8"/>
      <c r="I1407" s="6"/>
      <c r="J1407" s="6"/>
      <c r="K1407" s="6"/>
      <c r="L1407" s="6"/>
      <c r="M1407" s="6"/>
      <c r="N1407" s="6"/>
      <c r="O1407" s="6"/>
      <c r="P1407" s="6"/>
      <c r="Q1407" s="6"/>
    </row>
    <row r="1408" spans="5:17">
      <c r="E1408" s="8"/>
      <c r="I1408" s="6"/>
      <c r="J1408" s="6"/>
      <c r="K1408" s="6"/>
      <c r="L1408" s="6"/>
      <c r="M1408" s="6"/>
      <c r="N1408" s="6"/>
      <c r="O1408" s="6"/>
      <c r="P1408" s="6"/>
      <c r="Q1408" s="6"/>
    </row>
    <row r="1409" spans="5:17">
      <c r="E1409" s="8"/>
      <c r="I1409" s="6"/>
      <c r="J1409" s="6"/>
      <c r="K1409" s="6"/>
      <c r="L1409" s="6"/>
      <c r="M1409" s="6"/>
      <c r="N1409" s="6"/>
      <c r="O1409" s="6"/>
      <c r="P1409" s="6"/>
      <c r="Q1409" s="6"/>
    </row>
    <row r="1410" spans="5:17">
      <c r="E1410" s="8"/>
      <c r="I1410" s="6"/>
      <c r="J1410" s="6"/>
      <c r="K1410" s="6"/>
      <c r="L1410" s="6"/>
      <c r="M1410" s="6"/>
      <c r="N1410" s="6"/>
      <c r="O1410" s="6"/>
      <c r="P1410" s="6"/>
      <c r="Q1410" s="6"/>
    </row>
    <row r="1411" spans="5:17">
      <c r="E1411" s="8"/>
      <c r="I1411" s="6"/>
      <c r="J1411" s="6"/>
      <c r="K1411" s="6"/>
      <c r="L1411" s="6"/>
      <c r="M1411" s="6"/>
      <c r="N1411" s="6"/>
      <c r="O1411" s="6"/>
      <c r="P1411" s="6"/>
      <c r="Q1411" s="6"/>
    </row>
    <row r="1412" spans="5:17">
      <c r="E1412" s="8"/>
      <c r="I1412" s="6"/>
      <c r="J1412" s="6"/>
      <c r="K1412" s="6"/>
      <c r="L1412" s="6"/>
      <c r="M1412" s="6"/>
      <c r="N1412" s="6"/>
      <c r="O1412" s="6"/>
      <c r="P1412" s="6"/>
      <c r="Q1412" s="6"/>
    </row>
    <row r="1413" spans="5:17">
      <c r="E1413" s="8"/>
      <c r="I1413" s="6"/>
      <c r="J1413" s="6"/>
      <c r="K1413" s="6"/>
      <c r="L1413" s="6"/>
      <c r="M1413" s="6"/>
      <c r="N1413" s="6"/>
      <c r="O1413" s="6"/>
      <c r="P1413" s="6"/>
      <c r="Q1413" s="6"/>
    </row>
    <row r="1414" spans="5:17">
      <c r="E1414" s="8"/>
      <c r="I1414" s="6"/>
      <c r="J1414" s="6"/>
      <c r="K1414" s="6"/>
      <c r="L1414" s="6"/>
      <c r="M1414" s="6"/>
      <c r="N1414" s="6"/>
      <c r="O1414" s="6"/>
      <c r="P1414" s="6"/>
      <c r="Q1414" s="6"/>
    </row>
    <row r="1415" spans="5:17">
      <c r="E1415" s="8"/>
      <c r="I1415" s="6"/>
      <c r="J1415" s="6"/>
      <c r="K1415" s="6"/>
      <c r="L1415" s="6"/>
      <c r="M1415" s="6"/>
      <c r="N1415" s="6"/>
      <c r="O1415" s="6"/>
      <c r="P1415" s="6"/>
      <c r="Q1415" s="6"/>
    </row>
    <row r="1416" spans="5:17">
      <c r="E1416" s="8"/>
      <c r="I1416" s="6"/>
      <c r="J1416" s="6"/>
      <c r="K1416" s="6"/>
      <c r="L1416" s="6"/>
      <c r="M1416" s="6"/>
      <c r="N1416" s="6"/>
      <c r="O1416" s="6"/>
      <c r="P1416" s="6"/>
      <c r="Q1416" s="6"/>
    </row>
    <row r="1417" spans="5:17">
      <c r="E1417" s="8"/>
      <c r="I1417" s="6"/>
      <c r="J1417" s="6"/>
      <c r="K1417" s="6"/>
      <c r="L1417" s="6"/>
      <c r="M1417" s="6"/>
      <c r="N1417" s="6"/>
      <c r="O1417" s="6"/>
      <c r="P1417" s="6"/>
      <c r="Q1417" s="6"/>
    </row>
    <row r="1418" spans="5:17">
      <c r="E1418" s="8"/>
      <c r="I1418" s="6"/>
      <c r="J1418" s="6"/>
      <c r="K1418" s="6"/>
      <c r="L1418" s="6"/>
      <c r="M1418" s="6"/>
      <c r="N1418" s="6"/>
      <c r="O1418" s="6"/>
      <c r="P1418" s="6"/>
      <c r="Q1418" s="6"/>
    </row>
    <row r="1419" spans="5:17">
      <c r="E1419" s="8"/>
      <c r="I1419" s="6"/>
      <c r="J1419" s="6"/>
      <c r="K1419" s="6"/>
      <c r="L1419" s="6"/>
      <c r="M1419" s="6"/>
      <c r="N1419" s="6"/>
      <c r="O1419" s="6"/>
      <c r="P1419" s="6"/>
      <c r="Q1419" s="6"/>
    </row>
    <row r="1420" spans="5:17">
      <c r="E1420" s="8"/>
      <c r="I1420" s="6"/>
      <c r="J1420" s="6"/>
      <c r="K1420" s="6"/>
      <c r="L1420" s="6"/>
      <c r="M1420" s="6"/>
      <c r="N1420" s="6"/>
      <c r="O1420" s="6"/>
      <c r="P1420" s="6"/>
      <c r="Q1420" s="6"/>
    </row>
    <row r="1421" spans="5:17">
      <c r="E1421" s="8"/>
      <c r="I1421" s="6"/>
      <c r="J1421" s="6"/>
      <c r="K1421" s="6"/>
      <c r="L1421" s="6"/>
      <c r="M1421" s="6"/>
      <c r="N1421" s="6"/>
      <c r="O1421" s="6"/>
      <c r="P1421" s="6"/>
      <c r="Q1421" s="6"/>
    </row>
    <row r="1422" spans="5:17">
      <c r="E1422" s="8"/>
      <c r="I1422" s="6"/>
      <c r="J1422" s="6"/>
      <c r="K1422" s="6"/>
      <c r="L1422" s="6"/>
      <c r="M1422" s="6"/>
      <c r="N1422" s="6"/>
      <c r="O1422" s="6"/>
      <c r="P1422" s="6"/>
      <c r="Q1422" s="6"/>
    </row>
    <row r="1423" spans="5:17">
      <c r="E1423" s="8"/>
      <c r="I1423" s="6"/>
      <c r="J1423" s="6"/>
      <c r="K1423" s="6"/>
      <c r="L1423" s="6"/>
      <c r="M1423" s="6"/>
      <c r="N1423" s="6"/>
      <c r="O1423" s="6"/>
      <c r="P1423" s="6"/>
      <c r="Q1423" s="6"/>
    </row>
    <row r="1424" spans="5:17">
      <c r="E1424" s="8"/>
      <c r="I1424" s="6"/>
      <c r="J1424" s="6"/>
      <c r="K1424" s="6"/>
      <c r="L1424" s="6"/>
      <c r="M1424" s="6"/>
      <c r="N1424" s="6"/>
      <c r="O1424" s="6"/>
      <c r="P1424" s="6"/>
      <c r="Q1424" s="6"/>
    </row>
    <row r="1425" spans="5:17">
      <c r="E1425" s="8"/>
      <c r="I1425" s="6"/>
      <c r="J1425" s="6"/>
      <c r="K1425" s="6"/>
      <c r="L1425" s="6"/>
      <c r="M1425" s="6"/>
      <c r="N1425" s="6"/>
      <c r="O1425" s="6"/>
      <c r="P1425" s="6"/>
      <c r="Q1425" s="6"/>
    </row>
    <row r="1426" spans="5:17">
      <c r="E1426" s="8"/>
      <c r="I1426" s="6"/>
      <c r="J1426" s="6"/>
      <c r="K1426" s="6"/>
      <c r="L1426" s="6"/>
      <c r="M1426" s="6"/>
      <c r="N1426" s="6"/>
      <c r="O1426" s="6"/>
      <c r="P1426" s="6"/>
      <c r="Q1426" s="6"/>
    </row>
    <row r="1427" spans="5:17">
      <c r="E1427" s="8"/>
      <c r="I1427" s="6"/>
      <c r="J1427" s="6"/>
      <c r="K1427" s="6"/>
      <c r="L1427" s="6"/>
      <c r="M1427" s="6"/>
      <c r="N1427" s="6"/>
      <c r="O1427" s="6"/>
      <c r="P1427" s="6"/>
      <c r="Q1427" s="6"/>
    </row>
    <row r="1428" spans="5:17">
      <c r="E1428" s="8"/>
      <c r="I1428" s="6"/>
      <c r="J1428" s="6"/>
      <c r="K1428" s="6"/>
      <c r="L1428" s="6"/>
      <c r="M1428" s="6"/>
      <c r="N1428" s="6"/>
      <c r="O1428" s="6"/>
      <c r="P1428" s="6"/>
      <c r="Q1428" s="6"/>
    </row>
    <row r="1429" spans="5:17">
      <c r="E1429" s="8"/>
      <c r="I1429" s="6"/>
      <c r="J1429" s="6"/>
      <c r="K1429" s="6"/>
      <c r="L1429" s="6"/>
      <c r="M1429" s="6"/>
      <c r="N1429" s="6"/>
      <c r="O1429" s="6"/>
      <c r="P1429" s="6"/>
      <c r="Q1429" s="6"/>
    </row>
    <row r="1430" spans="5:17">
      <c r="E1430" s="8"/>
      <c r="I1430" s="6"/>
      <c r="J1430" s="6"/>
      <c r="K1430" s="6"/>
      <c r="L1430" s="6"/>
      <c r="M1430" s="6"/>
      <c r="N1430" s="6"/>
      <c r="O1430" s="6"/>
      <c r="P1430" s="6"/>
      <c r="Q1430" s="6"/>
    </row>
    <row r="1431" spans="5:17">
      <c r="E1431" s="8"/>
      <c r="I1431" s="6"/>
      <c r="J1431" s="6"/>
      <c r="K1431" s="6"/>
      <c r="L1431" s="6"/>
      <c r="M1431" s="6"/>
      <c r="N1431" s="6"/>
      <c r="O1431" s="6"/>
      <c r="P1431" s="6"/>
      <c r="Q1431" s="6"/>
    </row>
    <row r="1432" spans="5:17">
      <c r="E1432" s="8"/>
      <c r="I1432" s="6"/>
      <c r="J1432" s="6"/>
      <c r="K1432" s="6"/>
      <c r="L1432" s="6"/>
      <c r="M1432" s="6"/>
      <c r="N1432" s="6"/>
      <c r="O1432" s="6"/>
      <c r="P1432" s="6"/>
      <c r="Q1432" s="6"/>
    </row>
    <row r="1433" spans="5:17">
      <c r="E1433" s="8"/>
      <c r="I1433" s="6"/>
      <c r="J1433" s="6"/>
      <c r="K1433" s="6"/>
      <c r="L1433" s="6"/>
      <c r="M1433" s="6"/>
      <c r="N1433" s="6"/>
      <c r="O1433" s="6"/>
      <c r="P1433" s="6"/>
      <c r="Q1433" s="6"/>
    </row>
    <row r="1434" spans="5:17">
      <c r="E1434" s="8"/>
      <c r="I1434" s="6"/>
      <c r="J1434" s="6"/>
      <c r="K1434" s="6"/>
      <c r="L1434" s="6"/>
      <c r="M1434" s="6"/>
      <c r="N1434" s="6"/>
      <c r="O1434" s="6"/>
      <c r="P1434" s="6"/>
      <c r="Q1434" s="6"/>
    </row>
    <row r="1435" spans="5:17">
      <c r="E1435" s="8"/>
      <c r="I1435" s="6"/>
      <c r="J1435" s="6"/>
      <c r="K1435" s="6"/>
      <c r="L1435" s="6"/>
      <c r="M1435" s="6"/>
      <c r="N1435" s="6"/>
      <c r="O1435" s="6"/>
      <c r="P1435" s="6"/>
      <c r="Q1435" s="6"/>
    </row>
    <row r="1436" spans="5:17">
      <c r="E1436" s="8"/>
      <c r="I1436" s="6"/>
      <c r="J1436" s="6"/>
      <c r="K1436" s="6"/>
      <c r="L1436" s="6"/>
      <c r="M1436" s="6"/>
      <c r="N1436" s="6"/>
      <c r="O1436" s="6"/>
      <c r="P1436" s="6"/>
      <c r="Q1436" s="6"/>
    </row>
    <row r="1437" spans="5:17">
      <c r="E1437" s="8"/>
      <c r="I1437" s="6"/>
      <c r="J1437" s="6"/>
      <c r="K1437" s="6"/>
      <c r="L1437" s="6"/>
      <c r="M1437" s="6"/>
      <c r="N1437" s="6"/>
      <c r="O1437" s="6"/>
      <c r="P1437" s="6"/>
      <c r="Q1437" s="6"/>
    </row>
    <row r="1438" spans="5:17">
      <c r="E1438" s="8"/>
      <c r="I1438" s="6"/>
      <c r="J1438" s="6"/>
      <c r="K1438" s="6"/>
      <c r="L1438" s="6"/>
      <c r="M1438" s="6"/>
      <c r="N1438" s="6"/>
      <c r="O1438" s="6"/>
      <c r="P1438" s="6"/>
      <c r="Q1438" s="6"/>
    </row>
    <row r="1439" spans="5:17">
      <c r="E1439" s="8"/>
      <c r="I1439" s="6"/>
      <c r="J1439" s="6"/>
      <c r="K1439" s="6"/>
      <c r="L1439" s="6"/>
      <c r="M1439" s="6"/>
      <c r="N1439" s="6"/>
      <c r="O1439" s="6"/>
      <c r="P1439" s="6"/>
      <c r="Q1439" s="6"/>
    </row>
    <row r="1440" spans="5:17">
      <c r="E1440" s="8"/>
      <c r="I1440" s="6"/>
      <c r="J1440" s="6"/>
      <c r="K1440" s="6"/>
      <c r="L1440" s="6"/>
      <c r="M1440" s="6"/>
      <c r="N1440" s="6"/>
      <c r="O1440" s="6"/>
      <c r="P1440" s="6"/>
      <c r="Q1440" s="6"/>
    </row>
    <row r="1441" spans="5:17">
      <c r="E1441" s="8"/>
      <c r="I1441" s="6"/>
      <c r="J1441" s="6"/>
      <c r="K1441" s="6"/>
      <c r="L1441" s="6"/>
      <c r="M1441" s="6"/>
      <c r="N1441" s="6"/>
      <c r="O1441" s="6"/>
      <c r="P1441" s="6"/>
      <c r="Q1441" s="6"/>
    </row>
    <row r="1442" spans="5:17">
      <c r="E1442" s="8"/>
      <c r="I1442" s="6"/>
      <c r="J1442" s="6"/>
      <c r="K1442" s="6"/>
      <c r="L1442" s="6"/>
      <c r="M1442" s="6"/>
      <c r="N1442" s="6"/>
      <c r="O1442" s="6"/>
      <c r="P1442" s="6"/>
      <c r="Q1442" s="6"/>
    </row>
    <row r="1443" spans="5:17">
      <c r="E1443" s="8"/>
      <c r="I1443" s="6"/>
      <c r="J1443" s="6"/>
      <c r="K1443" s="6"/>
      <c r="L1443" s="6"/>
      <c r="M1443" s="6"/>
      <c r="N1443" s="6"/>
      <c r="O1443" s="6"/>
      <c r="P1443" s="6"/>
      <c r="Q1443" s="6"/>
    </row>
    <row r="1444" spans="5:17">
      <c r="E1444" s="8"/>
      <c r="I1444" s="6"/>
      <c r="J1444" s="6"/>
      <c r="K1444" s="6"/>
      <c r="L1444" s="6"/>
      <c r="M1444" s="6"/>
      <c r="N1444" s="6"/>
      <c r="O1444" s="6"/>
      <c r="P1444" s="6"/>
      <c r="Q1444" s="6"/>
    </row>
    <row r="1445" spans="5:17">
      <c r="E1445" s="8"/>
      <c r="I1445" s="6"/>
      <c r="J1445" s="6"/>
      <c r="K1445" s="6"/>
      <c r="L1445" s="6"/>
      <c r="M1445" s="6"/>
      <c r="N1445" s="6"/>
      <c r="O1445" s="6"/>
      <c r="P1445" s="6"/>
      <c r="Q1445" s="6"/>
    </row>
    <row r="1446" spans="5:17">
      <c r="E1446" s="8"/>
      <c r="I1446" s="6"/>
      <c r="J1446" s="6"/>
      <c r="K1446" s="6"/>
      <c r="L1446" s="6"/>
      <c r="M1446" s="6"/>
      <c r="N1446" s="6"/>
      <c r="O1446" s="6"/>
      <c r="P1446" s="6"/>
      <c r="Q1446" s="6"/>
    </row>
    <row r="1447" spans="5:17">
      <c r="E1447" s="8"/>
      <c r="I1447" s="6"/>
      <c r="J1447" s="6"/>
      <c r="K1447" s="6"/>
      <c r="L1447" s="6"/>
      <c r="M1447" s="6"/>
      <c r="N1447" s="6"/>
      <c r="O1447" s="6"/>
      <c r="P1447" s="6"/>
      <c r="Q1447" s="6"/>
    </row>
    <row r="1448" spans="5:17">
      <c r="E1448" s="8"/>
      <c r="I1448" s="6"/>
      <c r="J1448" s="6"/>
      <c r="K1448" s="6"/>
      <c r="L1448" s="6"/>
      <c r="M1448" s="6"/>
      <c r="N1448" s="6"/>
      <c r="O1448" s="6"/>
      <c r="P1448" s="6"/>
      <c r="Q1448" s="6"/>
    </row>
    <row r="1449" spans="5:17">
      <c r="E1449" s="8"/>
      <c r="I1449" s="6"/>
      <c r="J1449" s="6"/>
      <c r="K1449" s="6"/>
      <c r="L1449" s="6"/>
      <c r="M1449" s="6"/>
      <c r="N1449" s="6"/>
      <c r="O1449" s="6"/>
      <c r="P1449" s="6"/>
      <c r="Q1449" s="6"/>
    </row>
    <row r="1450" spans="5:17">
      <c r="E1450" s="8"/>
      <c r="I1450" s="6"/>
      <c r="J1450" s="6"/>
      <c r="K1450" s="6"/>
      <c r="L1450" s="6"/>
      <c r="M1450" s="6"/>
      <c r="N1450" s="6"/>
      <c r="O1450" s="6"/>
      <c r="P1450" s="6"/>
      <c r="Q1450" s="6"/>
    </row>
    <row r="1451" spans="5:17">
      <c r="E1451" s="8"/>
      <c r="I1451" s="6"/>
      <c r="J1451" s="6"/>
      <c r="K1451" s="6"/>
      <c r="L1451" s="6"/>
      <c r="M1451" s="6"/>
      <c r="N1451" s="6"/>
      <c r="O1451" s="6"/>
      <c r="P1451" s="6"/>
      <c r="Q1451" s="6"/>
    </row>
    <row r="1452" spans="5:17">
      <c r="E1452" s="8"/>
      <c r="I1452" s="6"/>
      <c r="J1452" s="6"/>
      <c r="K1452" s="6"/>
      <c r="L1452" s="6"/>
      <c r="M1452" s="6"/>
      <c r="N1452" s="6"/>
      <c r="O1452" s="6"/>
      <c r="P1452" s="6"/>
      <c r="Q1452" s="6"/>
    </row>
    <row r="1453" spans="5:17">
      <c r="E1453" s="8"/>
      <c r="I1453" s="6"/>
      <c r="J1453" s="6"/>
      <c r="K1453" s="6"/>
      <c r="L1453" s="6"/>
      <c r="M1453" s="6"/>
      <c r="N1453" s="6"/>
      <c r="O1453" s="6"/>
      <c r="P1453" s="6"/>
      <c r="Q1453" s="6"/>
    </row>
    <row r="1454" spans="5:17">
      <c r="E1454" s="8"/>
      <c r="I1454" s="6"/>
      <c r="J1454" s="6"/>
      <c r="K1454" s="6"/>
      <c r="L1454" s="6"/>
      <c r="M1454" s="6"/>
      <c r="N1454" s="6"/>
      <c r="O1454" s="6"/>
      <c r="P1454" s="6"/>
      <c r="Q1454" s="6"/>
    </row>
    <row r="1455" spans="5:17">
      <c r="E1455" s="8"/>
      <c r="I1455" s="6"/>
      <c r="J1455" s="6"/>
      <c r="K1455" s="6"/>
      <c r="L1455" s="6"/>
      <c r="M1455" s="6"/>
      <c r="N1455" s="6"/>
      <c r="O1455" s="6"/>
      <c r="P1455" s="6"/>
      <c r="Q1455" s="6"/>
    </row>
    <row r="1456" spans="5:17">
      <c r="E1456" s="8"/>
      <c r="I1456" s="6"/>
      <c r="J1456" s="6"/>
      <c r="K1456" s="6"/>
      <c r="L1456" s="6"/>
      <c r="M1456" s="6"/>
      <c r="N1456" s="6"/>
      <c r="O1456" s="6"/>
      <c r="P1456" s="6"/>
      <c r="Q1456" s="6"/>
    </row>
    <row r="1457" spans="5:17">
      <c r="E1457" s="8"/>
      <c r="I1457" s="6"/>
      <c r="J1457" s="6"/>
      <c r="K1457" s="6"/>
      <c r="L1457" s="6"/>
      <c r="M1457" s="6"/>
      <c r="N1457" s="6"/>
      <c r="O1457" s="6"/>
      <c r="P1457" s="6"/>
      <c r="Q1457" s="6"/>
    </row>
    <row r="1458" spans="5:17">
      <c r="E1458" s="8"/>
      <c r="I1458" s="6"/>
      <c r="J1458" s="6"/>
      <c r="K1458" s="6"/>
      <c r="L1458" s="6"/>
      <c r="M1458" s="6"/>
      <c r="N1458" s="6"/>
      <c r="O1458" s="6"/>
      <c r="P1458" s="6"/>
      <c r="Q1458" s="6"/>
    </row>
    <row r="1459" spans="5:17">
      <c r="E1459" s="8"/>
      <c r="I1459" s="6"/>
      <c r="J1459" s="6"/>
      <c r="K1459" s="6"/>
      <c r="L1459" s="6"/>
      <c r="M1459" s="6"/>
      <c r="N1459" s="6"/>
      <c r="O1459" s="6"/>
      <c r="P1459" s="6"/>
      <c r="Q1459" s="6"/>
    </row>
    <row r="1460" spans="5:17">
      <c r="E1460" s="8"/>
      <c r="I1460" s="6"/>
      <c r="J1460" s="6"/>
      <c r="K1460" s="6"/>
      <c r="L1460" s="6"/>
      <c r="M1460" s="6"/>
      <c r="N1460" s="6"/>
      <c r="O1460" s="6"/>
      <c r="P1460" s="6"/>
      <c r="Q1460" s="6"/>
    </row>
    <row r="1461" spans="5:17">
      <c r="E1461" s="8"/>
      <c r="I1461" s="6"/>
      <c r="J1461" s="6"/>
      <c r="K1461" s="6"/>
      <c r="L1461" s="6"/>
      <c r="M1461" s="6"/>
      <c r="N1461" s="6"/>
      <c r="O1461" s="6"/>
      <c r="P1461" s="6"/>
      <c r="Q1461" s="6"/>
    </row>
    <row r="1462" spans="5:17">
      <c r="E1462" s="8"/>
      <c r="I1462" s="6"/>
      <c r="J1462" s="6"/>
      <c r="K1462" s="6"/>
      <c r="L1462" s="6"/>
      <c r="M1462" s="6"/>
      <c r="N1462" s="6"/>
      <c r="O1462" s="6"/>
      <c r="P1462" s="6"/>
      <c r="Q1462" s="6"/>
    </row>
    <row r="1463" spans="5:17">
      <c r="E1463" s="8"/>
      <c r="I1463" s="6"/>
      <c r="J1463" s="6"/>
      <c r="K1463" s="6"/>
      <c r="L1463" s="6"/>
      <c r="M1463" s="6"/>
      <c r="N1463" s="6"/>
      <c r="O1463" s="6"/>
      <c r="P1463" s="6"/>
      <c r="Q1463" s="6"/>
    </row>
    <row r="1464" spans="5:17">
      <c r="E1464" s="8"/>
      <c r="I1464" s="6"/>
      <c r="J1464" s="6"/>
      <c r="K1464" s="6"/>
      <c r="L1464" s="6"/>
      <c r="M1464" s="6"/>
      <c r="N1464" s="6"/>
      <c r="O1464" s="6"/>
      <c r="P1464" s="6"/>
      <c r="Q1464" s="6"/>
    </row>
    <row r="1465" spans="5:17">
      <c r="E1465" s="8"/>
      <c r="I1465" s="6"/>
      <c r="J1465" s="6"/>
      <c r="K1465" s="6"/>
      <c r="L1465" s="6"/>
      <c r="M1465" s="6"/>
      <c r="N1465" s="6"/>
      <c r="O1465" s="6"/>
      <c r="P1465" s="6"/>
      <c r="Q1465" s="6"/>
    </row>
    <row r="1466" spans="5:17">
      <c r="E1466" s="8"/>
      <c r="I1466" s="6"/>
      <c r="J1466" s="6"/>
      <c r="K1466" s="6"/>
      <c r="L1466" s="6"/>
      <c r="M1466" s="6"/>
      <c r="N1466" s="6"/>
      <c r="O1466" s="6"/>
      <c r="P1466" s="6"/>
      <c r="Q1466" s="6"/>
    </row>
    <row r="1467" spans="5:17">
      <c r="E1467" s="8"/>
      <c r="I1467" s="6"/>
      <c r="J1467" s="6"/>
      <c r="K1467" s="6"/>
      <c r="L1467" s="6"/>
      <c r="M1467" s="6"/>
      <c r="N1467" s="6"/>
      <c r="O1467" s="6"/>
      <c r="P1467" s="6"/>
      <c r="Q1467" s="6"/>
    </row>
    <row r="1468" spans="5:17">
      <c r="E1468" s="8"/>
      <c r="I1468" s="6"/>
      <c r="J1468" s="6"/>
      <c r="K1468" s="6"/>
      <c r="L1468" s="6"/>
      <c r="M1468" s="6"/>
      <c r="N1468" s="6"/>
      <c r="O1468" s="6"/>
      <c r="P1468" s="6"/>
      <c r="Q1468" s="6"/>
    </row>
    <row r="1469" spans="5:17">
      <c r="E1469" s="8"/>
      <c r="I1469" s="6"/>
      <c r="J1469" s="6"/>
      <c r="K1469" s="6"/>
      <c r="L1469" s="6"/>
      <c r="M1469" s="6"/>
      <c r="N1469" s="6"/>
      <c r="O1469" s="6"/>
      <c r="P1469" s="6"/>
      <c r="Q1469" s="6"/>
    </row>
    <row r="1470" spans="5:17">
      <c r="E1470" s="8"/>
      <c r="I1470" s="6"/>
      <c r="J1470" s="6"/>
      <c r="K1470" s="6"/>
      <c r="L1470" s="6"/>
      <c r="M1470" s="6"/>
      <c r="N1470" s="6"/>
      <c r="O1470" s="6"/>
      <c r="P1470" s="6"/>
      <c r="Q1470" s="6"/>
    </row>
    <row r="1471" spans="5:17">
      <c r="E1471" s="8"/>
      <c r="I1471" s="6"/>
      <c r="J1471" s="6"/>
      <c r="K1471" s="6"/>
      <c r="L1471" s="6"/>
      <c r="M1471" s="6"/>
      <c r="N1471" s="6"/>
      <c r="O1471" s="6"/>
      <c r="P1471" s="6"/>
      <c r="Q1471" s="6"/>
    </row>
    <row r="1472" spans="5:17">
      <c r="E1472" s="8"/>
      <c r="I1472" s="6"/>
      <c r="J1472" s="6"/>
      <c r="K1472" s="6"/>
      <c r="L1472" s="6"/>
      <c r="M1472" s="6"/>
      <c r="N1472" s="6"/>
      <c r="O1472" s="6"/>
      <c r="P1472" s="6"/>
      <c r="Q1472" s="6"/>
    </row>
    <row r="1473" spans="5:17">
      <c r="E1473" s="8"/>
      <c r="I1473" s="6"/>
      <c r="J1473" s="6"/>
      <c r="K1473" s="6"/>
      <c r="L1473" s="6"/>
      <c r="M1473" s="6"/>
      <c r="N1473" s="6"/>
      <c r="O1473" s="6"/>
      <c r="P1473" s="6"/>
      <c r="Q1473" s="6"/>
    </row>
    <row r="1474" spans="5:17">
      <c r="E1474" s="8"/>
      <c r="I1474" s="6"/>
      <c r="J1474" s="6"/>
      <c r="K1474" s="6"/>
      <c r="L1474" s="6"/>
      <c r="M1474" s="6"/>
      <c r="N1474" s="6"/>
      <c r="O1474" s="6"/>
      <c r="P1474" s="6"/>
      <c r="Q1474" s="6"/>
    </row>
    <row r="1475" spans="5:17">
      <c r="E1475" s="8"/>
      <c r="I1475" s="6"/>
      <c r="J1475" s="6"/>
      <c r="K1475" s="6"/>
      <c r="L1475" s="6"/>
      <c r="M1475" s="6"/>
      <c r="N1475" s="6"/>
      <c r="O1475" s="6"/>
      <c r="P1475" s="6"/>
      <c r="Q1475" s="6"/>
    </row>
    <row r="1476" spans="5:17">
      <c r="E1476" s="8"/>
      <c r="I1476" s="6"/>
      <c r="J1476" s="6"/>
      <c r="K1476" s="6"/>
      <c r="L1476" s="6"/>
      <c r="M1476" s="6"/>
      <c r="N1476" s="6"/>
      <c r="O1476" s="6"/>
      <c r="P1476" s="6"/>
      <c r="Q1476" s="6"/>
    </row>
    <row r="1477" spans="5:17">
      <c r="E1477" s="8"/>
      <c r="I1477" s="6"/>
      <c r="J1477" s="6"/>
      <c r="K1477" s="6"/>
      <c r="L1477" s="6"/>
      <c r="M1477" s="6"/>
      <c r="N1477" s="6"/>
      <c r="O1477" s="6"/>
      <c r="P1477" s="6"/>
      <c r="Q1477" s="6"/>
    </row>
    <row r="1478" spans="5:17">
      <c r="E1478" s="8"/>
      <c r="I1478" s="6"/>
      <c r="J1478" s="6"/>
      <c r="K1478" s="6"/>
      <c r="L1478" s="6"/>
      <c r="M1478" s="6"/>
      <c r="N1478" s="6"/>
      <c r="O1478" s="6"/>
      <c r="P1478" s="6"/>
      <c r="Q1478" s="6"/>
    </row>
    <row r="1479" spans="5:17">
      <c r="E1479" s="8"/>
      <c r="I1479" s="6"/>
      <c r="J1479" s="6"/>
      <c r="K1479" s="6"/>
      <c r="L1479" s="6"/>
      <c r="M1479" s="6"/>
      <c r="N1479" s="6"/>
      <c r="O1479" s="6"/>
      <c r="P1479" s="6"/>
      <c r="Q1479" s="6"/>
    </row>
    <row r="1480" spans="5:17">
      <c r="E1480" s="8"/>
      <c r="I1480" s="6"/>
      <c r="J1480" s="6"/>
      <c r="K1480" s="6"/>
      <c r="L1480" s="6"/>
      <c r="M1480" s="6"/>
      <c r="N1480" s="6"/>
      <c r="O1480" s="6"/>
      <c r="P1480" s="6"/>
      <c r="Q1480" s="6"/>
    </row>
    <row r="1481" spans="5:17">
      <c r="E1481" s="8"/>
      <c r="I1481" s="6"/>
      <c r="J1481" s="6"/>
      <c r="K1481" s="6"/>
      <c r="L1481" s="6"/>
      <c r="M1481" s="6"/>
      <c r="N1481" s="6"/>
      <c r="O1481" s="6"/>
      <c r="P1481" s="6"/>
      <c r="Q1481" s="6"/>
    </row>
    <row r="1482" spans="5:17">
      <c r="E1482" s="8"/>
      <c r="I1482" s="6"/>
      <c r="J1482" s="6"/>
      <c r="K1482" s="6"/>
      <c r="L1482" s="6"/>
      <c r="M1482" s="6"/>
      <c r="N1482" s="6"/>
      <c r="O1482" s="6"/>
      <c r="P1482" s="6"/>
      <c r="Q1482" s="6"/>
    </row>
    <row r="1483" spans="5:17">
      <c r="E1483" s="8"/>
      <c r="I1483" s="6"/>
      <c r="J1483" s="6"/>
      <c r="K1483" s="6"/>
      <c r="L1483" s="6"/>
      <c r="M1483" s="6"/>
      <c r="N1483" s="6"/>
      <c r="O1483" s="6"/>
      <c r="P1483" s="6"/>
      <c r="Q1483" s="6"/>
    </row>
    <row r="1484" spans="5:17">
      <c r="E1484" s="8"/>
      <c r="I1484" s="6"/>
      <c r="J1484" s="6"/>
      <c r="K1484" s="6"/>
      <c r="L1484" s="6"/>
      <c r="M1484" s="6"/>
      <c r="N1484" s="6"/>
      <c r="O1484" s="6"/>
      <c r="P1484" s="6"/>
      <c r="Q1484" s="6"/>
    </row>
    <row r="1485" spans="5:17">
      <c r="E1485" s="8"/>
      <c r="I1485" s="6"/>
      <c r="J1485" s="6"/>
      <c r="K1485" s="6"/>
      <c r="L1485" s="6"/>
      <c r="M1485" s="6"/>
      <c r="N1485" s="6"/>
      <c r="O1485" s="6"/>
      <c r="P1485" s="6"/>
      <c r="Q1485" s="6"/>
    </row>
    <row r="1486" spans="5:17">
      <c r="E1486" s="8"/>
      <c r="I1486" s="6"/>
      <c r="J1486" s="6"/>
      <c r="K1486" s="6"/>
      <c r="L1486" s="6"/>
      <c r="M1486" s="6"/>
      <c r="N1486" s="6"/>
      <c r="O1486" s="6"/>
      <c r="P1486" s="6"/>
      <c r="Q1486" s="6"/>
    </row>
    <row r="1487" spans="5:17">
      <c r="E1487" s="8"/>
      <c r="I1487" s="6"/>
      <c r="J1487" s="6"/>
      <c r="K1487" s="6"/>
      <c r="L1487" s="6"/>
      <c r="M1487" s="6"/>
      <c r="N1487" s="6"/>
      <c r="O1487" s="6"/>
      <c r="P1487" s="6"/>
      <c r="Q1487" s="6"/>
    </row>
    <row r="1488" spans="5:17">
      <c r="E1488" s="8"/>
      <c r="I1488" s="6"/>
      <c r="J1488" s="6"/>
      <c r="K1488" s="6"/>
      <c r="L1488" s="6"/>
      <c r="M1488" s="6"/>
      <c r="N1488" s="6"/>
      <c r="O1488" s="6"/>
      <c r="P1488" s="6"/>
      <c r="Q1488" s="6"/>
    </row>
    <row r="1489" spans="5:17">
      <c r="E1489" s="8"/>
      <c r="I1489" s="6"/>
      <c r="J1489" s="6"/>
      <c r="K1489" s="6"/>
      <c r="L1489" s="6"/>
      <c r="M1489" s="6"/>
      <c r="N1489" s="6"/>
      <c r="O1489" s="6"/>
      <c r="P1489" s="6"/>
      <c r="Q1489" s="6"/>
    </row>
    <row r="1490" spans="5:17">
      <c r="E1490" s="8"/>
      <c r="I1490" s="6"/>
      <c r="J1490" s="6"/>
      <c r="K1490" s="6"/>
      <c r="L1490" s="6"/>
      <c r="M1490" s="6"/>
      <c r="N1490" s="6"/>
      <c r="O1490" s="6"/>
      <c r="P1490" s="6"/>
      <c r="Q1490" s="6"/>
    </row>
    <row r="1491" spans="5:17">
      <c r="E1491" s="8"/>
      <c r="I1491" s="6"/>
      <c r="J1491" s="6"/>
      <c r="K1491" s="6"/>
      <c r="L1491" s="6"/>
      <c r="M1491" s="6"/>
      <c r="N1491" s="6"/>
      <c r="O1491" s="6"/>
      <c r="P1491" s="6"/>
      <c r="Q1491" s="6"/>
    </row>
    <row r="1492" spans="5:17">
      <c r="E1492" s="8"/>
      <c r="I1492" s="6"/>
      <c r="J1492" s="6"/>
      <c r="K1492" s="6"/>
      <c r="L1492" s="6"/>
      <c r="M1492" s="6"/>
      <c r="N1492" s="6"/>
      <c r="O1492" s="6"/>
      <c r="P1492" s="6"/>
      <c r="Q1492" s="6"/>
    </row>
    <row r="1493" spans="5:17">
      <c r="E1493" s="8"/>
      <c r="I1493" s="6"/>
      <c r="J1493" s="6"/>
      <c r="K1493" s="6"/>
      <c r="L1493" s="6"/>
      <c r="M1493" s="6"/>
      <c r="N1493" s="6"/>
      <c r="O1493" s="6"/>
      <c r="P1493" s="6"/>
      <c r="Q1493" s="6"/>
    </row>
    <row r="1494" spans="5:17">
      <c r="E1494" s="8"/>
      <c r="I1494" s="6"/>
      <c r="J1494" s="6"/>
      <c r="K1494" s="6"/>
      <c r="L1494" s="6"/>
      <c r="M1494" s="6"/>
      <c r="N1494" s="6"/>
      <c r="O1494" s="6"/>
      <c r="P1494" s="6"/>
      <c r="Q1494" s="6"/>
    </row>
    <row r="1495" spans="5:17">
      <c r="E1495" s="8"/>
      <c r="I1495" s="6"/>
      <c r="J1495" s="6"/>
      <c r="K1495" s="6"/>
      <c r="L1495" s="6"/>
      <c r="M1495" s="6"/>
      <c r="N1495" s="6"/>
      <c r="O1495" s="6"/>
      <c r="P1495" s="6"/>
      <c r="Q1495" s="6"/>
    </row>
    <row r="1496" spans="5:17">
      <c r="E1496" s="8"/>
      <c r="I1496" s="6"/>
      <c r="J1496" s="6"/>
      <c r="K1496" s="6"/>
      <c r="L1496" s="6"/>
      <c r="M1496" s="6"/>
      <c r="N1496" s="6"/>
      <c r="O1496" s="6"/>
      <c r="P1496" s="6"/>
      <c r="Q1496" s="6"/>
    </row>
    <row r="1497" spans="5:17">
      <c r="E1497" s="8"/>
      <c r="I1497" s="6"/>
      <c r="J1497" s="6"/>
      <c r="K1497" s="6"/>
      <c r="L1497" s="6"/>
      <c r="M1497" s="6"/>
      <c r="N1497" s="6"/>
      <c r="O1497" s="6"/>
      <c r="P1497" s="6"/>
      <c r="Q1497" s="6"/>
    </row>
    <row r="1498" spans="5:17">
      <c r="E1498" s="8"/>
      <c r="I1498" s="6"/>
      <c r="J1498" s="6"/>
      <c r="K1498" s="6"/>
      <c r="L1498" s="6"/>
      <c r="M1498" s="6"/>
      <c r="N1498" s="6"/>
      <c r="O1498" s="6"/>
      <c r="P1498" s="6"/>
      <c r="Q1498" s="6"/>
    </row>
    <row r="1499" spans="5:17">
      <c r="E1499" s="8"/>
      <c r="I1499" s="6"/>
      <c r="J1499" s="6"/>
      <c r="K1499" s="6"/>
      <c r="L1499" s="6"/>
      <c r="M1499" s="6"/>
      <c r="N1499" s="6"/>
      <c r="O1499" s="6"/>
      <c r="P1499" s="6"/>
      <c r="Q1499" s="6"/>
    </row>
    <row r="1500" spans="5:17">
      <c r="E1500" s="8"/>
      <c r="I1500" s="6"/>
      <c r="J1500" s="6"/>
      <c r="K1500" s="6"/>
      <c r="L1500" s="6"/>
      <c r="M1500" s="6"/>
      <c r="N1500" s="6"/>
      <c r="O1500" s="6"/>
      <c r="P1500" s="6"/>
      <c r="Q1500" s="6"/>
    </row>
    <row r="1501" spans="5:17">
      <c r="E1501" s="8"/>
      <c r="I1501" s="6"/>
      <c r="J1501" s="6"/>
      <c r="K1501" s="6"/>
      <c r="L1501" s="6"/>
      <c r="M1501" s="6"/>
      <c r="N1501" s="6"/>
      <c r="O1501" s="6"/>
      <c r="P1501" s="6"/>
      <c r="Q1501" s="6"/>
    </row>
    <row r="1502" spans="5:17">
      <c r="E1502" s="8"/>
      <c r="I1502" s="6"/>
      <c r="J1502" s="6"/>
      <c r="K1502" s="6"/>
      <c r="L1502" s="6"/>
      <c r="M1502" s="6"/>
      <c r="N1502" s="6"/>
      <c r="O1502" s="6"/>
      <c r="P1502" s="6"/>
      <c r="Q1502" s="6"/>
    </row>
    <row r="1503" spans="5:17">
      <c r="E1503" s="8"/>
      <c r="I1503" s="6"/>
      <c r="J1503" s="6"/>
      <c r="K1503" s="6"/>
      <c r="L1503" s="6"/>
      <c r="M1503" s="6"/>
      <c r="N1503" s="6"/>
      <c r="O1503" s="6"/>
      <c r="P1503" s="6"/>
      <c r="Q1503" s="6"/>
    </row>
    <row r="1504" spans="5:17">
      <c r="E1504" s="8"/>
      <c r="I1504" s="6"/>
      <c r="J1504" s="6"/>
      <c r="K1504" s="6"/>
      <c r="L1504" s="6"/>
      <c r="M1504" s="6"/>
      <c r="N1504" s="6"/>
      <c r="O1504" s="6"/>
      <c r="P1504" s="6"/>
      <c r="Q1504" s="6"/>
    </row>
    <row r="1505" spans="5:17">
      <c r="E1505" s="8"/>
      <c r="I1505" s="6"/>
      <c r="J1505" s="6"/>
      <c r="K1505" s="6"/>
      <c r="L1505" s="6"/>
      <c r="M1505" s="6"/>
      <c r="N1505" s="6"/>
      <c r="O1505" s="6"/>
      <c r="P1505" s="6"/>
      <c r="Q1505" s="6"/>
    </row>
    <row r="1506" spans="5:17">
      <c r="E1506" s="8"/>
      <c r="I1506" s="6"/>
      <c r="J1506" s="6"/>
      <c r="K1506" s="6"/>
      <c r="L1506" s="6"/>
      <c r="M1506" s="6"/>
      <c r="N1506" s="6"/>
      <c r="O1506" s="6"/>
      <c r="P1506" s="6"/>
      <c r="Q1506" s="6"/>
    </row>
    <row r="1507" spans="5:17">
      <c r="E1507" s="8"/>
      <c r="I1507" s="6"/>
      <c r="J1507" s="6"/>
      <c r="K1507" s="6"/>
      <c r="L1507" s="6"/>
      <c r="M1507" s="6"/>
      <c r="N1507" s="6"/>
      <c r="O1507" s="6"/>
      <c r="P1507" s="6"/>
      <c r="Q1507" s="6"/>
    </row>
    <row r="1508" spans="5:17">
      <c r="E1508" s="8"/>
      <c r="I1508" s="6"/>
      <c r="J1508" s="6"/>
      <c r="K1508" s="6"/>
      <c r="L1508" s="6"/>
      <c r="M1508" s="6"/>
      <c r="N1508" s="6"/>
      <c r="O1508" s="6"/>
      <c r="P1508" s="6"/>
      <c r="Q1508" s="6"/>
    </row>
    <row r="1509" spans="5:17">
      <c r="E1509" s="8"/>
      <c r="I1509" s="6"/>
      <c r="J1509" s="6"/>
      <c r="K1509" s="6"/>
      <c r="L1509" s="6"/>
      <c r="M1509" s="6"/>
      <c r="N1509" s="6"/>
      <c r="O1509" s="6"/>
      <c r="P1509" s="6"/>
      <c r="Q1509" s="6"/>
    </row>
    <row r="1510" spans="5:17">
      <c r="E1510" s="8"/>
      <c r="I1510" s="6"/>
      <c r="J1510" s="6"/>
      <c r="K1510" s="6"/>
      <c r="L1510" s="6"/>
      <c r="M1510" s="6"/>
      <c r="N1510" s="6"/>
      <c r="O1510" s="6"/>
      <c r="P1510" s="6"/>
      <c r="Q1510" s="6"/>
    </row>
    <row r="1511" spans="5:17">
      <c r="E1511" s="8"/>
      <c r="I1511" s="6"/>
      <c r="J1511" s="6"/>
      <c r="K1511" s="6"/>
      <c r="L1511" s="6"/>
      <c r="M1511" s="6"/>
      <c r="N1511" s="6"/>
      <c r="O1511" s="6"/>
      <c r="P1511" s="6"/>
      <c r="Q1511" s="6"/>
    </row>
    <row r="1512" spans="5:17">
      <c r="E1512" s="8"/>
      <c r="I1512" s="6"/>
      <c r="J1512" s="6"/>
      <c r="K1512" s="6"/>
      <c r="L1512" s="6"/>
      <c r="M1512" s="6"/>
      <c r="N1512" s="6"/>
      <c r="O1512" s="6"/>
      <c r="P1512" s="6"/>
      <c r="Q1512" s="6"/>
    </row>
    <row r="1513" spans="5:17">
      <c r="E1513" s="8"/>
      <c r="I1513" s="6"/>
      <c r="J1513" s="6"/>
      <c r="K1513" s="6"/>
      <c r="L1513" s="6"/>
      <c r="M1513" s="6"/>
      <c r="N1513" s="6"/>
      <c r="O1513" s="6"/>
      <c r="P1513" s="6"/>
      <c r="Q1513" s="6"/>
    </row>
    <row r="1514" spans="5:17">
      <c r="E1514" s="8"/>
      <c r="I1514" s="6"/>
      <c r="J1514" s="6"/>
      <c r="K1514" s="6"/>
      <c r="L1514" s="6"/>
      <c r="M1514" s="6"/>
      <c r="N1514" s="6"/>
      <c r="O1514" s="6"/>
      <c r="P1514" s="6"/>
      <c r="Q1514" s="6"/>
    </row>
    <row r="1515" spans="5:17">
      <c r="E1515" s="8"/>
      <c r="I1515" s="6"/>
      <c r="J1515" s="6"/>
      <c r="K1515" s="6"/>
      <c r="L1515" s="6"/>
      <c r="M1515" s="6"/>
      <c r="N1515" s="6"/>
      <c r="O1515" s="6"/>
      <c r="P1515" s="6"/>
      <c r="Q1515" s="6"/>
    </row>
    <row r="1516" spans="5:17">
      <c r="E1516" s="8"/>
      <c r="I1516" s="6"/>
      <c r="J1516" s="6"/>
      <c r="K1516" s="6"/>
      <c r="L1516" s="6"/>
      <c r="M1516" s="6"/>
      <c r="N1516" s="6"/>
      <c r="O1516" s="6"/>
      <c r="P1516" s="6"/>
      <c r="Q1516" s="6"/>
    </row>
    <row r="1517" spans="5:17">
      <c r="E1517" s="8"/>
      <c r="I1517" s="6"/>
      <c r="J1517" s="6"/>
      <c r="K1517" s="6"/>
      <c r="L1517" s="6"/>
      <c r="M1517" s="6"/>
      <c r="N1517" s="6"/>
      <c r="O1517" s="6"/>
      <c r="P1517" s="6"/>
      <c r="Q1517" s="6"/>
    </row>
    <row r="1518" spans="5:17">
      <c r="E1518" s="8"/>
      <c r="I1518" s="6"/>
      <c r="J1518" s="6"/>
      <c r="K1518" s="6"/>
      <c r="L1518" s="6"/>
      <c r="M1518" s="6"/>
      <c r="N1518" s="6"/>
      <c r="O1518" s="6"/>
      <c r="P1518" s="6"/>
      <c r="Q1518" s="6"/>
    </row>
    <row r="1519" spans="5:17">
      <c r="E1519" s="8"/>
      <c r="I1519" s="6"/>
      <c r="J1519" s="6"/>
      <c r="K1519" s="6"/>
      <c r="L1519" s="6"/>
      <c r="M1519" s="6"/>
      <c r="N1519" s="6"/>
      <c r="O1519" s="6"/>
      <c r="P1519" s="6"/>
      <c r="Q1519" s="6"/>
    </row>
    <row r="1520" spans="5:17">
      <c r="E1520" s="8"/>
      <c r="I1520" s="6"/>
      <c r="J1520" s="6"/>
      <c r="K1520" s="6"/>
      <c r="L1520" s="6"/>
      <c r="M1520" s="6"/>
      <c r="N1520" s="6"/>
      <c r="O1520" s="6"/>
      <c r="P1520" s="6"/>
      <c r="Q1520" s="6"/>
    </row>
    <row r="1521" spans="5:17">
      <c r="E1521" s="8"/>
      <c r="I1521" s="6"/>
      <c r="J1521" s="6"/>
      <c r="K1521" s="6"/>
      <c r="L1521" s="6"/>
      <c r="M1521" s="6"/>
      <c r="N1521" s="6"/>
      <c r="O1521" s="6"/>
      <c r="P1521" s="6"/>
      <c r="Q1521" s="6"/>
    </row>
    <row r="1522" spans="5:17">
      <c r="E1522" s="8"/>
      <c r="I1522" s="6"/>
      <c r="J1522" s="6"/>
      <c r="K1522" s="6"/>
      <c r="L1522" s="6"/>
      <c r="M1522" s="6"/>
      <c r="N1522" s="6"/>
      <c r="O1522" s="6"/>
      <c r="P1522" s="6"/>
      <c r="Q1522" s="6"/>
    </row>
    <row r="1523" spans="5:17">
      <c r="E1523" s="8"/>
      <c r="I1523" s="6"/>
      <c r="J1523" s="6"/>
      <c r="K1523" s="6"/>
      <c r="L1523" s="6"/>
      <c r="M1523" s="6"/>
      <c r="N1523" s="6"/>
      <c r="O1523" s="6"/>
      <c r="P1523" s="6"/>
      <c r="Q1523" s="6"/>
    </row>
    <row r="1524" spans="5:17">
      <c r="E1524" s="8"/>
      <c r="I1524" s="6"/>
      <c r="J1524" s="6"/>
      <c r="K1524" s="6"/>
      <c r="L1524" s="6"/>
      <c r="M1524" s="6"/>
      <c r="N1524" s="6"/>
      <c r="O1524" s="6"/>
      <c r="P1524" s="6"/>
      <c r="Q1524" s="6"/>
    </row>
    <row r="1525" spans="5:17">
      <c r="E1525" s="8"/>
      <c r="I1525" s="6"/>
      <c r="J1525" s="6"/>
      <c r="K1525" s="6"/>
      <c r="L1525" s="6"/>
      <c r="M1525" s="6"/>
      <c r="N1525" s="6"/>
      <c r="O1525" s="6"/>
      <c r="P1525" s="6"/>
      <c r="Q1525" s="6"/>
    </row>
    <row r="1526" spans="5:17">
      <c r="E1526" s="8"/>
      <c r="I1526" s="6"/>
      <c r="J1526" s="6"/>
      <c r="K1526" s="6"/>
      <c r="L1526" s="6"/>
      <c r="M1526" s="6"/>
      <c r="N1526" s="6"/>
      <c r="O1526" s="6"/>
      <c r="P1526" s="6"/>
      <c r="Q1526" s="6"/>
    </row>
    <row r="1527" spans="5:17">
      <c r="E1527" s="8"/>
      <c r="I1527" s="6"/>
      <c r="J1527" s="6"/>
      <c r="K1527" s="6"/>
      <c r="L1527" s="6"/>
      <c r="M1527" s="6"/>
      <c r="N1527" s="6"/>
      <c r="O1527" s="6"/>
      <c r="P1527" s="6"/>
      <c r="Q1527" s="6"/>
    </row>
    <row r="1528" spans="5:17">
      <c r="E1528" s="8"/>
      <c r="I1528" s="6"/>
      <c r="J1528" s="6"/>
      <c r="K1528" s="6"/>
      <c r="L1528" s="6"/>
      <c r="M1528" s="6"/>
      <c r="N1528" s="6"/>
      <c r="O1528" s="6"/>
      <c r="P1528" s="6"/>
      <c r="Q1528" s="6"/>
    </row>
    <row r="1529" spans="5:17">
      <c r="E1529" s="8"/>
      <c r="I1529" s="6"/>
      <c r="J1529" s="6"/>
      <c r="K1529" s="6"/>
      <c r="L1529" s="6"/>
      <c r="M1529" s="6"/>
      <c r="N1529" s="6"/>
      <c r="O1529" s="6"/>
      <c r="P1529" s="6"/>
      <c r="Q1529" s="6"/>
    </row>
    <row r="1530" spans="5:17">
      <c r="E1530" s="8"/>
      <c r="I1530" s="6"/>
      <c r="J1530" s="6"/>
      <c r="K1530" s="6"/>
      <c r="L1530" s="6"/>
      <c r="M1530" s="6"/>
      <c r="N1530" s="6"/>
      <c r="O1530" s="6"/>
      <c r="P1530" s="6"/>
      <c r="Q1530" s="6"/>
    </row>
    <row r="1531" spans="5:17">
      <c r="E1531" s="8"/>
      <c r="I1531" s="6"/>
      <c r="J1531" s="6"/>
      <c r="K1531" s="6"/>
      <c r="L1531" s="6"/>
      <c r="M1531" s="6"/>
      <c r="N1531" s="6"/>
      <c r="O1531" s="6"/>
      <c r="P1531" s="6"/>
      <c r="Q1531" s="6"/>
    </row>
    <row r="1532" spans="5:17">
      <c r="E1532" s="8"/>
      <c r="I1532" s="6"/>
      <c r="J1532" s="6"/>
      <c r="K1532" s="6"/>
      <c r="L1532" s="6"/>
      <c r="M1532" s="6"/>
      <c r="N1532" s="6"/>
      <c r="O1532" s="6"/>
      <c r="P1532" s="6"/>
      <c r="Q1532" s="6"/>
    </row>
    <row r="1533" spans="5:17">
      <c r="E1533" s="8"/>
      <c r="I1533" s="6"/>
      <c r="J1533" s="6"/>
      <c r="K1533" s="6"/>
      <c r="L1533" s="6"/>
      <c r="M1533" s="6"/>
      <c r="N1533" s="6"/>
      <c r="O1533" s="6"/>
      <c r="P1533" s="6"/>
      <c r="Q1533" s="6"/>
    </row>
    <row r="1534" spans="5:17">
      <c r="E1534" s="8"/>
      <c r="I1534" s="6"/>
      <c r="J1534" s="6"/>
      <c r="K1534" s="6"/>
      <c r="L1534" s="6"/>
      <c r="M1534" s="6"/>
      <c r="N1534" s="6"/>
      <c r="O1534" s="6"/>
      <c r="P1534" s="6"/>
      <c r="Q1534" s="6"/>
    </row>
    <row r="1535" spans="5:17">
      <c r="E1535" s="8"/>
      <c r="I1535" s="6"/>
      <c r="J1535" s="6"/>
      <c r="K1535" s="6"/>
      <c r="L1535" s="6"/>
      <c r="M1535" s="6"/>
      <c r="N1535" s="6"/>
      <c r="O1535" s="6"/>
      <c r="P1535" s="6"/>
      <c r="Q1535" s="6"/>
    </row>
    <row r="1536" spans="5:17">
      <c r="E1536" s="8"/>
      <c r="I1536" s="6"/>
      <c r="J1536" s="6"/>
      <c r="K1536" s="6"/>
      <c r="L1536" s="6"/>
      <c r="M1536" s="6"/>
      <c r="N1536" s="6"/>
      <c r="O1536" s="6"/>
      <c r="P1536" s="6"/>
      <c r="Q1536" s="6"/>
    </row>
    <row r="1537" spans="5:17">
      <c r="E1537" s="8"/>
      <c r="I1537" s="6"/>
      <c r="J1537" s="6"/>
      <c r="K1537" s="6"/>
      <c r="L1537" s="6"/>
      <c r="M1537" s="6"/>
      <c r="N1537" s="6"/>
      <c r="O1537" s="6"/>
      <c r="P1537" s="6"/>
      <c r="Q1537" s="6"/>
    </row>
    <row r="1538" spans="5:17">
      <c r="E1538" s="8"/>
      <c r="I1538" s="6"/>
      <c r="J1538" s="6"/>
      <c r="K1538" s="6"/>
      <c r="L1538" s="6"/>
      <c r="M1538" s="6"/>
      <c r="N1538" s="6"/>
      <c r="O1538" s="6"/>
      <c r="P1538" s="6"/>
      <c r="Q1538" s="6"/>
    </row>
    <row r="1539" spans="5:17">
      <c r="E1539" s="8"/>
      <c r="I1539" s="6"/>
      <c r="J1539" s="6"/>
      <c r="K1539" s="6"/>
      <c r="L1539" s="6"/>
      <c r="M1539" s="6"/>
      <c r="N1539" s="6"/>
      <c r="O1539" s="6"/>
      <c r="P1539" s="6"/>
      <c r="Q1539" s="6"/>
    </row>
    <row r="1540" spans="5:17">
      <c r="E1540" s="8"/>
      <c r="I1540" s="6"/>
      <c r="J1540" s="6"/>
      <c r="K1540" s="6"/>
      <c r="L1540" s="6"/>
      <c r="M1540" s="6"/>
      <c r="N1540" s="6"/>
      <c r="O1540" s="6"/>
      <c r="P1540" s="6"/>
      <c r="Q1540" s="6"/>
    </row>
    <row r="1541" spans="5:17">
      <c r="E1541" s="8"/>
      <c r="I1541" s="6"/>
      <c r="J1541" s="6"/>
      <c r="K1541" s="6"/>
      <c r="L1541" s="6"/>
      <c r="M1541" s="6"/>
      <c r="N1541" s="6"/>
      <c r="O1541" s="6"/>
      <c r="P1541" s="6"/>
      <c r="Q1541" s="6"/>
    </row>
    <row r="1542" spans="5:17">
      <c r="E1542" s="8"/>
      <c r="I1542" s="6"/>
      <c r="J1542" s="6"/>
      <c r="K1542" s="6"/>
      <c r="L1542" s="6"/>
      <c r="M1542" s="6"/>
      <c r="N1542" s="6"/>
      <c r="O1542" s="6"/>
      <c r="P1542" s="6"/>
      <c r="Q1542" s="6"/>
    </row>
    <row r="1543" spans="5:17">
      <c r="E1543" s="8"/>
      <c r="I1543" s="6"/>
      <c r="J1543" s="6"/>
      <c r="K1543" s="6"/>
      <c r="L1543" s="6"/>
      <c r="M1543" s="6"/>
      <c r="N1543" s="6"/>
      <c r="O1543" s="6"/>
      <c r="P1543" s="6"/>
      <c r="Q1543" s="6"/>
    </row>
    <row r="1544" spans="5:17">
      <c r="E1544" s="8"/>
      <c r="I1544" s="6"/>
      <c r="J1544" s="6"/>
      <c r="K1544" s="6"/>
      <c r="L1544" s="6"/>
      <c r="M1544" s="6"/>
      <c r="N1544" s="6"/>
      <c r="O1544" s="6"/>
      <c r="P1544" s="6"/>
      <c r="Q1544" s="6"/>
    </row>
    <row r="1545" spans="5:17">
      <c r="E1545" s="8"/>
      <c r="I1545" s="6"/>
      <c r="J1545" s="6"/>
      <c r="K1545" s="6"/>
      <c r="L1545" s="6"/>
      <c r="M1545" s="6"/>
      <c r="N1545" s="6"/>
      <c r="O1545" s="6"/>
      <c r="P1545" s="6"/>
      <c r="Q1545" s="6"/>
    </row>
    <row r="1546" spans="5:17">
      <c r="E1546" s="8"/>
      <c r="I1546" s="6"/>
      <c r="J1546" s="6"/>
      <c r="K1546" s="6"/>
      <c r="L1546" s="6"/>
      <c r="M1546" s="6"/>
      <c r="N1546" s="6"/>
      <c r="O1546" s="6"/>
      <c r="P1546" s="6"/>
      <c r="Q1546" s="6"/>
    </row>
    <row r="1547" spans="5:17">
      <c r="E1547" s="8"/>
      <c r="I1547" s="6"/>
      <c r="J1547" s="6"/>
      <c r="K1547" s="6"/>
      <c r="L1547" s="6"/>
      <c r="M1547" s="6"/>
      <c r="N1547" s="6"/>
      <c r="O1547" s="6"/>
      <c r="P1547" s="6"/>
      <c r="Q1547" s="6"/>
    </row>
    <row r="1548" spans="5:17">
      <c r="E1548" s="8"/>
      <c r="I1548" s="6"/>
      <c r="J1548" s="6"/>
      <c r="K1548" s="6"/>
      <c r="L1548" s="6"/>
      <c r="M1548" s="6"/>
      <c r="N1548" s="6"/>
      <c r="O1548" s="6"/>
      <c r="P1548" s="6"/>
      <c r="Q1548" s="6"/>
    </row>
    <row r="1549" spans="5:17">
      <c r="E1549" s="8"/>
      <c r="I1549" s="6"/>
      <c r="J1549" s="6"/>
      <c r="K1549" s="6"/>
      <c r="L1549" s="6"/>
      <c r="M1549" s="6"/>
      <c r="N1549" s="6"/>
      <c r="O1549" s="6"/>
      <c r="P1549" s="6"/>
      <c r="Q1549" s="6"/>
    </row>
    <row r="1550" spans="5:17">
      <c r="E1550" s="8"/>
      <c r="I1550" s="6"/>
      <c r="J1550" s="6"/>
      <c r="K1550" s="6"/>
      <c r="L1550" s="6"/>
      <c r="M1550" s="6"/>
      <c r="N1550" s="6"/>
      <c r="O1550" s="6"/>
      <c r="P1550" s="6"/>
      <c r="Q1550" s="6"/>
    </row>
    <row r="1551" spans="5:17">
      <c r="E1551" s="8"/>
      <c r="I1551" s="6"/>
      <c r="J1551" s="6"/>
      <c r="K1551" s="6"/>
      <c r="L1551" s="6"/>
      <c r="M1551" s="6"/>
      <c r="N1551" s="6"/>
      <c r="O1551" s="6"/>
      <c r="P1551" s="6"/>
      <c r="Q1551" s="6"/>
    </row>
    <row r="1552" spans="5:17">
      <c r="E1552" s="8"/>
      <c r="I1552" s="6"/>
      <c r="J1552" s="6"/>
      <c r="K1552" s="6"/>
      <c r="L1552" s="6"/>
      <c r="M1552" s="6"/>
      <c r="N1552" s="6"/>
      <c r="O1552" s="6"/>
      <c r="P1552" s="6"/>
      <c r="Q1552" s="6"/>
    </row>
    <row r="1553" spans="5:17">
      <c r="E1553" s="8"/>
      <c r="I1553" s="6"/>
      <c r="J1553" s="6"/>
      <c r="K1553" s="6"/>
      <c r="L1553" s="6"/>
      <c r="M1553" s="6"/>
      <c r="N1553" s="6"/>
      <c r="O1553" s="6"/>
      <c r="P1553" s="6"/>
      <c r="Q1553" s="6"/>
    </row>
    <row r="1554" spans="5:17">
      <c r="E1554" s="8"/>
      <c r="I1554" s="6"/>
      <c r="J1554" s="6"/>
      <c r="K1554" s="6"/>
      <c r="L1554" s="6"/>
      <c r="M1554" s="6"/>
      <c r="N1554" s="6"/>
      <c r="O1554" s="6"/>
      <c r="P1554" s="6"/>
      <c r="Q1554" s="6"/>
    </row>
    <row r="1555" spans="5:17">
      <c r="E1555" s="8"/>
      <c r="I1555" s="6"/>
      <c r="J1555" s="6"/>
      <c r="K1555" s="6"/>
      <c r="L1555" s="6"/>
      <c r="M1555" s="6"/>
      <c r="N1555" s="6"/>
      <c r="O1555" s="6"/>
      <c r="P1555" s="6"/>
      <c r="Q1555" s="6"/>
    </row>
    <row r="1556" spans="5:17">
      <c r="E1556" s="8"/>
      <c r="I1556" s="6"/>
      <c r="J1556" s="6"/>
      <c r="K1556" s="6"/>
      <c r="L1556" s="6"/>
      <c r="M1556" s="6"/>
      <c r="N1556" s="6"/>
      <c r="O1556" s="6"/>
      <c r="P1556" s="6"/>
      <c r="Q1556" s="6"/>
    </row>
    <row r="1557" spans="5:17">
      <c r="E1557" s="8"/>
      <c r="I1557" s="6"/>
      <c r="J1557" s="6"/>
      <c r="K1557" s="6"/>
      <c r="L1557" s="6"/>
      <c r="M1557" s="6"/>
      <c r="N1557" s="6"/>
      <c r="O1557" s="6"/>
      <c r="P1557" s="6"/>
      <c r="Q1557" s="6"/>
    </row>
    <row r="1558" spans="5:17">
      <c r="E1558" s="8"/>
      <c r="I1558" s="6"/>
      <c r="J1558" s="6"/>
      <c r="K1558" s="6"/>
      <c r="L1558" s="6"/>
      <c r="M1558" s="6"/>
      <c r="N1558" s="6"/>
      <c r="O1558" s="6"/>
      <c r="P1558" s="6"/>
      <c r="Q1558" s="6"/>
    </row>
    <row r="1559" spans="5:17">
      <c r="E1559" s="8"/>
      <c r="I1559" s="6"/>
      <c r="J1559" s="6"/>
      <c r="K1559" s="6"/>
      <c r="L1559" s="6"/>
      <c r="M1559" s="6"/>
      <c r="N1559" s="6"/>
      <c r="O1559" s="6"/>
      <c r="P1559" s="6"/>
      <c r="Q1559" s="6"/>
    </row>
    <row r="1560" spans="5:17">
      <c r="E1560" s="8"/>
      <c r="I1560" s="6"/>
      <c r="J1560" s="6"/>
      <c r="K1560" s="6"/>
      <c r="L1560" s="6"/>
      <c r="M1560" s="6"/>
      <c r="N1560" s="6"/>
      <c r="O1560" s="6"/>
      <c r="P1560" s="6"/>
      <c r="Q1560" s="6"/>
    </row>
    <row r="1561" spans="5:17">
      <c r="E1561" s="8"/>
      <c r="I1561" s="6"/>
      <c r="J1561" s="6"/>
      <c r="K1561" s="6"/>
      <c r="L1561" s="6"/>
      <c r="M1561" s="6"/>
      <c r="N1561" s="6"/>
      <c r="O1561" s="6"/>
      <c r="P1561" s="6"/>
      <c r="Q1561" s="6"/>
    </row>
    <row r="1562" spans="5:17">
      <c r="E1562" s="8"/>
      <c r="I1562" s="6"/>
      <c r="J1562" s="6"/>
      <c r="K1562" s="6"/>
      <c r="L1562" s="6"/>
      <c r="M1562" s="6"/>
      <c r="N1562" s="6"/>
      <c r="O1562" s="6"/>
      <c r="P1562" s="6"/>
      <c r="Q1562" s="6"/>
    </row>
    <row r="1563" spans="5:17">
      <c r="E1563" s="8"/>
      <c r="I1563" s="6"/>
      <c r="J1563" s="6"/>
      <c r="K1563" s="6"/>
      <c r="L1563" s="6"/>
      <c r="M1563" s="6"/>
      <c r="N1563" s="6"/>
      <c r="O1563" s="6"/>
      <c r="P1563" s="6"/>
      <c r="Q1563" s="6"/>
    </row>
    <row r="1564" spans="5:17">
      <c r="E1564" s="8"/>
      <c r="I1564" s="6"/>
      <c r="J1564" s="6"/>
      <c r="K1564" s="6"/>
      <c r="L1564" s="6"/>
      <c r="M1564" s="6"/>
      <c r="N1564" s="6"/>
      <c r="O1564" s="6"/>
      <c r="P1564" s="6"/>
      <c r="Q1564" s="6"/>
    </row>
    <row r="1565" spans="5:17">
      <c r="E1565" s="8"/>
      <c r="I1565" s="6"/>
      <c r="J1565" s="6"/>
      <c r="K1565" s="6"/>
      <c r="L1565" s="6"/>
      <c r="M1565" s="6"/>
      <c r="N1565" s="6"/>
      <c r="O1565" s="6"/>
      <c r="P1565" s="6"/>
      <c r="Q1565" s="6"/>
    </row>
    <row r="1566" spans="5:17">
      <c r="E1566" s="8"/>
      <c r="I1566" s="6"/>
      <c r="J1566" s="6"/>
      <c r="K1566" s="6"/>
      <c r="L1566" s="6"/>
      <c r="M1566" s="6"/>
      <c r="N1566" s="6"/>
      <c r="O1566" s="6"/>
      <c r="P1566" s="6"/>
      <c r="Q1566" s="6"/>
    </row>
    <row r="1567" spans="5:17">
      <c r="E1567" s="8"/>
      <c r="I1567" s="6"/>
      <c r="J1567" s="6"/>
      <c r="K1567" s="6"/>
      <c r="L1567" s="6"/>
      <c r="M1567" s="6"/>
      <c r="N1567" s="6"/>
      <c r="O1567" s="6"/>
      <c r="P1567" s="6"/>
      <c r="Q1567" s="6"/>
    </row>
    <row r="1568" spans="5:17">
      <c r="E1568" s="8"/>
      <c r="I1568" s="6"/>
      <c r="J1568" s="6"/>
      <c r="K1568" s="6"/>
      <c r="L1568" s="6"/>
      <c r="M1568" s="6"/>
      <c r="N1568" s="6"/>
      <c r="O1568" s="6"/>
      <c r="P1568" s="6"/>
      <c r="Q1568" s="6"/>
    </row>
    <row r="1569" spans="5:17">
      <c r="E1569" s="8"/>
      <c r="I1569" s="6"/>
      <c r="J1569" s="6"/>
      <c r="K1569" s="6"/>
      <c r="L1569" s="6"/>
      <c r="M1569" s="6"/>
      <c r="N1569" s="6"/>
      <c r="O1569" s="6"/>
      <c r="P1569" s="6"/>
      <c r="Q1569" s="6"/>
    </row>
    <row r="1570" spans="5:17">
      <c r="E1570" s="8"/>
      <c r="I1570" s="6"/>
      <c r="J1570" s="6"/>
      <c r="K1570" s="6"/>
      <c r="L1570" s="6"/>
      <c r="M1570" s="6"/>
      <c r="N1570" s="6"/>
      <c r="O1570" s="6"/>
      <c r="P1570" s="6"/>
      <c r="Q1570" s="6"/>
    </row>
    <row r="1571" spans="5:17">
      <c r="E1571" s="8"/>
      <c r="I1571" s="6"/>
      <c r="J1571" s="6"/>
      <c r="K1571" s="6"/>
      <c r="L1571" s="6"/>
      <c r="M1571" s="6"/>
      <c r="N1571" s="6"/>
      <c r="O1571" s="6"/>
      <c r="P1571" s="6"/>
      <c r="Q1571" s="6"/>
    </row>
    <row r="1572" spans="5:17">
      <c r="E1572" s="8"/>
      <c r="I1572" s="6"/>
      <c r="J1572" s="6"/>
      <c r="K1572" s="6"/>
      <c r="L1572" s="6"/>
      <c r="M1572" s="6"/>
      <c r="N1572" s="6"/>
      <c r="O1572" s="6"/>
      <c r="P1572" s="6"/>
      <c r="Q1572" s="6"/>
    </row>
    <row r="1573" spans="5:17">
      <c r="E1573" s="8"/>
      <c r="I1573" s="6"/>
      <c r="J1573" s="6"/>
      <c r="K1573" s="6"/>
      <c r="L1573" s="6"/>
      <c r="M1573" s="6"/>
      <c r="N1573" s="6"/>
      <c r="O1573" s="6"/>
      <c r="P1573" s="6"/>
      <c r="Q1573" s="6"/>
    </row>
    <row r="1574" spans="5:17">
      <c r="E1574" s="8"/>
      <c r="I1574" s="6"/>
      <c r="J1574" s="6"/>
      <c r="K1574" s="6"/>
      <c r="L1574" s="6"/>
      <c r="M1574" s="6"/>
      <c r="N1574" s="6"/>
      <c r="O1574" s="6"/>
      <c r="P1574" s="6"/>
      <c r="Q1574" s="6"/>
    </row>
    <row r="1575" spans="5:17">
      <c r="E1575" s="8"/>
      <c r="I1575" s="6"/>
      <c r="J1575" s="6"/>
      <c r="K1575" s="6"/>
      <c r="L1575" s="6"/>
      <c r="M1575" s="6"/>
      <c r="N1575" s="6"/>
      <c r="O1575" s="6"/>
      <c r="P1575" s="6"/>
      <c r="Q1575" s="6"/>
    </row>
    <row r="1576" spans="5:17">
      <c r="E1576" s="8"/>
      <c r="I1576" s="6"/>
      <c r="J1576" s="6"/>
      <c r="K1576" s="6"/>
      <c r="L1576" s="6"/>
      <c r="M1576" s="6"/>
      <c r="N1576" s="6"/>
      <c r="O1576" s="6"/>
      <c r="P1576" s="6"/>
      <c r="Q1576" s="6"/>
    </row>
    <row r="1577" spans="5:17">
      <c r="E1577" s="8"/>
      <c r="I1577" s="6"/>
      <c r="J1577" s="6"/>
      <c r="K1577" s="6"/>
      <c r="L1577" s="6"/>
      <c r="M1577" s="6"/>
      <c r="N1577" s="6"/>
      <c r="O1577" s="6"/>
      <c r="P1577" s="6"/>
      <c r="Q1577" s="6"/>
    </row>
    <row r="1578" spans="5:17">
      <c r="E1578" s="8"/>
      <c r="I1578" s="6"/>
      <c r="J1578" s="6"/>
      <c r="K1578" s="6"/>
      <c r="L1578" s="6"/>
      <c r="M1578" s="6"/>
      <c r="N1578" s="6"/>
      <c r="O1578" s="6"/>
      <c r="P1578" s="6"/>
      <c r="Q1578" s="6"/>
    </row>
    <row r="1579" spans="5:17">
      <c r="E1579" s="8"/>
      <c r="I1579" s="6"/>
      <c r="J1579" s="6"/>
      <c r="K1579" s="6"/>
      <c r="L1579" s="6"/>
      <c r="M1579" s="6"/>
      <c r="N1579" s="6"/>
      <c r="O1579" s="6"/>
      <c r="P1579" s="6"/>
      <c r="Q1579" s="6"/>
    </row>
    <row r="1580" spans="5:17">
      <c r="E1580" s="8"/>
      <c r="I1580" s="6"/>
      <c r="J1580" s="6"/>
      <c r="K1580" s="6"/>
      <c r="L1580" s="6"/>
      <c r="M1580" s="6"/>
      <c r="N1580" s="6"/>
      <c r="O1580" s="6"/>
      <c r="P1580" s="6"/>
      <c r="Q1580" s="6"/>
    </row>
    <row r="1581" spans="5:17">
      <c r="E1581" s="8"/>
      <c r="I1581" s="6"/>
      <c r="J1581" s="6"/>
      <c r="K1581" s="6"/>
      <c r="L1581" s="6"/>
      <c r="M1581" s="6"/>
      <c r="N1581" s="6"/>
      <c r="O1581" s="6"/>
      <c r="P1581" s="6"/>
      <c r="Q1581" s="6"/>
    </row>
    <row r="1582" spans="5:17">
      <c r="E1582" s="8"/>
      <c r="I1582" s="6"/>
      <c r="J1582" s="6"/>
      <c r="K1582" s="6"/>
      <c r="L1582" s="6"/>
      <c r="M1582" s="6"/>
      <c r="N1582" s="6"/>
      <c r="O1582" s="6"/>
      <c r="P1582" s="6"/>
      <c r="Q1582" s="6"/>
    </row>
    <row r="1583" spans="5:17">
      <c r="E1583" s="8"/>
      <c r="I1583" s="6"/>
      <c r="J1583" s="6"/>
      <c r="K1583" s="6"/>
      <c r="L1583" s="6"/>
      <c r="M1583" s="6"/>
      <c r="N1583" s="6"/>
      <c r="O1583" s="6"/>
      <c r="P1583" s="6"/>
      <c r="Q1583" s="6"/>
    </row>
    <row r="1584" spans="5:17">
      <c r="E1584" s="8"/>
      <c r="I1584" s="6"/>
      <c r="J1584" s="6"/>
      <c r="K1584" s="6"/>
      <c r="L1584" s="6"/>
      <c r="M1584" s="6"/>
      <c r="N1584" s="6"/>
      <c r="O1584" s="6"/>
      <c r="P1584" s="6"/>
      <c r="Q1584" s="6"/>
    </row>
    <row r="1585" spans="5:17">
      <c r="E1585" s="8"/>
      <c r="I1585" s="6"/>
      <c r="J1585" s="6"/>
      <c r="K1585" s="6"/>
      <c r="L1585" s="6"/>
      <c r="M1585" s="6"/>
      <c r="N1585" s="6"/>
      <c r="O1585" s="6"/>
      <c r="P1585" s="6"/>
      <c r="Q1585" s="6"/>
    </row>
    <row r="1586" spans="5:17">
      <c r="E1586" s="8"/>
      <c r="I1586" s="6"/>
      <c r="J1586" s="6"/>
      <c r="K1586" s="6"/>
      <c r="L1586" s="6"/>
      <c r="M1586" s="6"/>
      <c r="N1586" s="6"/>
      <c r="O1586" s="6"/>
      <c r="P1586" s="6"/>
      <c r="Q1586" s="6"/>
    </row>
    <row r="1587" spans="5:17">
      <c r="E1587" s="8"/>
      <c r="I1587" s="6"/>
      <c r="J1587" s="6"/>
      <c r="K1587" s="6"/>
      <c r="L1587" s="6"/>
      <c r="M1587" s="6"/>
      <c r="N1587" s="6"/>
      <c r="O1587" s="6"/>
      <c r="P1587" s="6"/>
      <c r="Q1587" s="6"/>
    </row>
    <row r="1588" spans="5:17">
      <c r="E1588" s="8"/>
      <c r="I1588" s="6"/>
      <c r="J1588" s="6"/>
      <c r="K1588" s="6"/>
      <c r="L1588" s="6"/>
      <c r="M1588" s="6"/>
      <c r="N1588" s="6"/>
      <c r="O1588" s="6"/>
      <c r="P1588" s="6"/>
      <c r="Q1588" s="6"/>
    </row>
    <row r="1589" spans="5:17">
      <c r="E1589" s="8"/>
      <c r="I1589" s="6"/>
      <c r="J1589" s="6"/>
      <c r="K1589" s="6"/>
      <c r="L1589" s="6"/>
      <c r="M1589" s="6"/>
      <c r="N1589" s="6"/>
      <c r="O1589" s="6"/>
      <c r="P1589" s="6"/>
      <c r="Q1589" s="6"/>
    </row>
    <row r="1590" spans="5:17">
      <c r="E1590" s="8"/>
      <c r="I1590" s="6"/>
      <c r="J1590" s="6"/>
      <c r="K1590" s="6"/>
      <c r="L1590" s="6"/>
      <c r="M1590" s="6"/>
      <c r="N1590" s="6"/>
      <c r="O1590" s="6"/>
      <c r="P1590" s="6"/>
      <c r="Q1590" s="6"/>
    </row>
    <row r="1591" spans="5:17">
      <c r="E1591" s="8"/>
      <c r="I1591" s="6"/>
      <c r="J1591" s="6"/>
      <c r="K1591" s="6"/>
      <c r="L1591" s="6"/>
      <c r="M1591" s="6"/>
      <c r="N1591" s="6"/>
      <c r="O1591" s="6"/>
      <c r="P1591" s="6"/>
      <c r="Q1591" s="6"/>
    </row>
    <row r="1592" spans="5:17">
      <c r="E1592" s="8"/>
      <c r="I1592" s="6"/>
      <c r="J1592" s="6"/>
      <c r="K1592" s="6"/>
      <c r="L1592" s="6"/>
      <c r="M1592" s="6"/>
      <c r="N1592" s="6"/>
      <c r="O1592" s="6"/>
      <c r="P1592" s="6"/>
      <c r="Q1592" s="6"/>
    </row>
    <row r="1593" spans="5:17">
      <c r="E1593" s="8"/>
      <c r="I1593" s="6"/>
      <c r="J1593" s="6"/>
      <c r="K1593" s="6"/>
      <c r="L1593" s="6"/>
      <c r="M1593" s="6"/>
      <c r="N1593" s="6"/>
      <c r="O1593" s="6"/>
      <c r="P1593" s="6"/>
      <c r="Q1593" s="6"/>
    </row>
    <row r="1594" spans="5:17">
      <c r="E1594" s="8"/>
      <c r="I1594" s="6"/>
      <c r="J1594" s="6"/>
      <c r="K1594" s="6"/>
      <c r="L1594" s="6"/>
      <c r="M1594" s="6"/>
      <c r="N1594" s="6"/>
      <c r="O1594" s="6"/>
      <c r="P1594" s="6"/>
      <c r="Q1594" s="6"/>
    </row>
    <row r="1595" spans="5:17">
      <c r="E1595" s="8"/>
      <c r="I1595" s="6"/>
      <c r="J1595" s="6"/>
      <c r="K1595" s="6"/>
      <c r="L1595" s="6"/>
      <c r="M1595" s="6"/>
      <c r="N1595" s="6"/>
      <c r="O1595" s="6"/>
      <c r="P1595" s="6"/>
      <c r="Q1595" s="6"/>
    </row>
    <row r="1596" spans="5:17">
      <c r="E1596" s="8"/>
      <c r="I1596" s="6"/>
      <c r="J1596" s="6"/>
      <c r="K1596" s="6"/>
      <c r="L1596" s="6"/>
      <c r="M1596" s="6"/>
      <c r="N1596" s="6"/>
      <c r="O1596" s="6"/>
      <c r="P1596" s="6"/>
      <c r="Q1596" s="6"/>
    </row>
    <row r="1597" spans="5:17">
      <c r="E1597" s="8"/>
      <c r="I1597" s="6"/>
      <c r="J1597" s="6"/>
      <c r="K1597" s="6"/>
      <c r="L1597" s="6"/>
      <c r="M1597" s="6"/>
      <c r="N1597" s="6"/>
      <c r="O1597" s="6"/>
      <c r="P1597" s="6"/>
      <c r="Q1597" s="6"/>
    </row>
    <row r="1598" spans="5:17">
      <c r="E1598" s="8"/>
      <c r="I1598" s="6"/>
      <c r="J1598" s="6"/>
      <c r="K1598" s="6"/>
      <c r="L1598" s="6"/>
      <c r="M1598" s="6"/>
      <c r="N1598" s="6"/>
      <c r="O1598" s="6"/>
      <c r="P1598" s="6"/>
      <c r="Q1598" s="6"/>
    </row>
    <row r="1599" spans="5:17">
      <c r="E1599" s="8"/>
      <c r="I1599" s="6"/>
      <c r="J1599" s="6"/>
      <c r="K1599" s="6"/>
      <c r="L1599" s="6"/>
      <c r="M1599" s="6"/>
      <c r="N1599" s="6"/>
      <c r="O1599" s="6"/>
      <c r="P1599" s="6"/>
      <c r="Q1599" s="6"/>
    </row>
    <row r="1600" spans="5:17">
      <c r="E1600" s="8"/>
      <c r="I1600" s="6"/>
      <c r="J1600" s="6"/>
      <c r="K1600" s="6"/>
      <c r="L1600" s="6"/>
      <c r="M1600" s="6"/>
      <c r="N1600" s="6"/>
      <c r="O1600" s="6"/>
      <c r="P1600" s="6"/>
      <c r="Q1600" s="6"/>
    </row>
    <row r="1601" spans="5:17">
      <c r="E1601" s="8"/>
      <c r="I1601" s="6"/>
      <c r="J1601" s="6"/>
      <c r="K1601" s="6"/>
      <c r="L1601" s="6"/>
      <c r="M1601" s="6"/>
      <c r="N1601" s="6"/>
      <c r="O1601" s="6"/>
      <c r="P1601" s="6"/>
      <c r="Q1601" s="6"/>
    </row>
    <row r="1602" spans="5:17">
      <c r="E1602" s="8"/>
      <c r="I1602" s="6"/>
      <c r="J1602" s="6"/>
      <c r="K1602" s="6"/>
      <c r="L1602" s="6"/>
      <c r="M1602" s="6"/>
      <c r="N1602" s="6"/>
      <c r="O1602" s="6"/>
      <c r="P1602" s="6"/>
      <c r="Q1602" s="6"/>
    </row>
    <row r="1603" spans="5:17">
      <c r="E1603" s="8"/>
      <c r="I1603" s="6"/>
      <c r="J1603" s="6"/>
      <c r="K1603" s="6"/>
      <c r="L1603" s="6"/>
      <c r="M1603" s="6"/>
      <c r="N1603" s="6"/>
      <c r="O1603" s="6"/>
      <c r="P1603" s="6"/>
      <c r="Q1603" s="6"/>
    </row>
    <row r="1604" spans="5:17">
      <c r="E1604" s="8"/>
      <c r="I1604" s="6"/>
      <c r="J1604" s="6"/>
      <c r="K1604" s="6"/>
      <c r="L1604" s="6"/>
      <c r="M1604" s="6"/>
      <c r="N1604" s="6"/>
      <c r="O1604" s="6"/>
      <c r="P1604" s="6"/>
      <c r="Q1604" s="6"/>
    </row>
    <row r="1605" spans="5:17">
      <c r="E1605" s="8"/>
      <c r="I1605" s="6"/>
      <c r="J1605" s="6"/>
      <c r="K1605" s="6"/>
      <c r="L1605" s="6"/>
      <c r="M1605" s="6"/>
      <c r="N1605" s="6"/>
      <c r="O1605" s="6"/>
      <c r="P1605" s="6"/>
      <c r="Q1605" s="6"/>
    </row>
    <row r="1606" spans="5:17">
      <c r="E1606" s="8"/>
      <c r="I1606" s="6"/>
      <c r="J1606" s="6"/>
      <c r="K1606" s="6"/>
      <c r="L1606" s="6"/>
      <c r="M1606" s="6"/>
      <c r="N1606" s="6"/>
      <c r="O1606" s="6"/>
      <c r="P1606" s="6"/>
      <c r="Q1606" s="6"/>
    </row>
    <row r="1607" spans="5:17">
      <c r="E1607" s="8"/>
      <c r="I1607" s="6"/>
      <c r="J1607" s="6"/>
      <c r="K1607" s="6"/>
      <c r="L1607" s="6"/>
      <c r="M1607" s="6"/>
      <c r="N1607" s="6"/>
      <c r="O1607" s="6"/>
      <c r="P1607" s="6"/>
      <c r="Q1607" s="6"/>
    </row>
    <row r="1608" spans="5:17">
      <c r="E1608" s="8"/>
      <c r="I1608" s="6"/>
      <c r="J1608" s="6"/>
      <c r="K1608" s="6"/>
      <c r="L1608" s="6"/>
      <c r="M1608" s="6"/>
      <c r="N1608" s="6"/>
      <c r="O1608" s="6"/>
      <c r="P1608" s="6"/>
      <c r="Q1608" s="6"/>
    </row>
    <row r="1609" spans="5:17">
      <c r="E1609" s="8"/>
      <c r="I1609" s="6"/>
      <c r="J1609" s="6"/>
      <c r="K1609" s="6"/>
      <c r="L1609" s="6"/>
      <c r="M1609" s="6"/>
      <c r="N1609" s="6"/>
      <c r="O1609" s="6"/>
      <c r="P1609" s="6"/>
      <c r="Q1609" s="6"/>
    </row>
    <row r="1610" spans="5:17">
      <c r="E1610" s="8"/>
      <c r="I1610" s="6"/>
      <c r="J1610" s="6"/>
      <c r="K1610" s="6"/>
      <c r="L1610" s="6"/>
      <c r="M1610" s="6"/>
      <c r="N1610" s="6"/>
      <c r="O1610" s="6"/>
      <c r="P1610" s="6"/>
      <c r="Q1610" s="6"/>
    </row>
    <row r="1611" spans="5:17">
      <c r="E1611" s="8"/>
      <c r="I1611" s="6"/>
      <c r="J1611" s="6"/>
      <c r="K1611" s="6"/>
      <c r="L1611" s="6"/>
      <c r="M1611" s="6"/>
      <c r="N1611" s="6"/>
      <c r="O1611" s="6"/>
      <c r="P1611" s="6"/>
      <c r="Q1611" s="6"/>
    </row>
    <row r="1612" spans="5:17">
      <c r="E1612" s="8"/>
      <c r="I1612" s="6"/>
      <c r="J1612" s="6"/>
      <c r="K1612" s="6"/>
      <c r="L1612" s="6"/>
      <c r="M1612" s="6"/>
      <c r="N1612" s="6"/>
      <c r="O1612" s="6"/>
      <c r="P1612" s="6"/>
      <c r="Q1612" s="6"/>
    </row>
    <row r="1613" spans="5:17">
      <c r="E1613" s="8"/>
      <c r="I1613" s="6"/>
      <c r="J1613" s="6"/>
      <c r="K1613" s="6"/>
      <c r="L1613" s="6"/>
      <c r="M1613" s="6"/>
      <c r="N1613" s="6"/>
      <c r="O1613" s="6"/>
      <c r="P1613" s="6"/>
      <c r="Q1613" s="6"/>
    </row>
    <row r="1614" spans="5:17">
      <c r="I1614" s="6"/>
      <c r="J1614" s="6"/>
      <c r="K1614" s="6"/>
      <c r="L1614" s="6"/>
      <c r="M1614" s="6"/>
      <c r="N1614" s="6"/>
      <c r="O1614" s="6"/>
      <c r="P1614" s="6"/>
      <c r="Q1614" s="6"/>
    </row>
    <row r="1615" spans="5:17">
      <c r="I1615" s="6"/>
      <c r="J1615" s="6"/>
      <c r="K1615" s="6"/>
      <c r="L1615" s="6"/>
      <c r="M1615" s="6"/>
      <c r="N1615" s="6"/>
      <c r="O1615" s="6"/>
      <c r="P1615" s="6"/>
      <c r="Q1615" s="6"/>
    </row>
  </sheetData>
  <phoneticPr fontId="15" type="noConversion"/>
  <dataValidations count="13">
    <dataValidation type="list" allowBlank="1" showInputMessage="1" showErrorMessage="1" sqref="I71:P71" xr:uid="{2445C18E-5C3D-49AE-8258-A49BA51BA051}">
      <formula1>"Solar, Wind"</formula1>
    </dataValidation>
    <dataValidation type="list" allowBlank="1" showInputMessage="1" showErrorMessage="1" sqref="J204:P204" xr:uid="{77C4A104-24BA-4C5C-9A3C-09D100F18E89}">
      <formula1>GWA_Prices</formula1>
    </dataValidation>
    <dataValidation type="list" allowBlank="1" showInputMessage="1" showErrorMessage="1" sqref="I212:P212" xr:uid="{6F3094CF-0680-4508-B820-301768BFDFF6}">
      <formula1>PPA_Price</formula1>
    </dataValidation>
    <dataValidation type="list" allowBlank="1" showInputMessage="1" showErrorMessage="1" sqref="I214:P214" xr:uid="{F861DEE9-A914-46CE-A2A6-E687096187DB}">
      <formula1>PPA_GWA</formula1>
    </dataValidation>
    <dataValidation type="list" allowBlank="1" showInputMessage="1" showErrorMessage="1" sqref="I236:P236 I233:P233" xr:uid="{F2001799-87A3-446C-B5F5-C03343AFEC6F}">
      <formula1>GoO_Prices</formula1>
    </dataValidation>
    <dataValidation type="list" allowBlank="1" showInputMessage="1" showErrorMessage="1" sqref="I586:P586 I621:P621" xr:uid="{4BC18ECB-F6F6-4844-A387-2D303AEFE3DB}">
      <formula1>"DSRA,DSRF"</formula1>
    </dataValidation>
    <dataValidation type="list" allowBlank="1" showInputMessage="1" showErrorMessage="1" sqref="I148:P148" xr:uid="{38FA8665-CDA8-4B14-9C0D-6D5CB45C21F4}">
      <formula1>"Annually, Every Period"</formula1>
    </dataValidation>
    <dataValidation type="list" allowBlank="1" showInputMessage="1" showErrorMessage="1" sqref="I77:P77" xr:uid="{D59F5C2D-EE20-4E12-A15B-8720785AC2E0}">
      <formula1>$D$72:$D$75</formula1>
    </dataValidation>
    <dataValidation type="list" allowBlank="1" showInputMessage="1" showErrorMessage="1" sqref="I381:P381" xr:uid="{D144D550-B4FD-4DC1-89C1-AD2336370305}">
      <formula1>"1,0"</formula1>
    </dataValidation>
    <dataValidation type="list" allowBlank="1" showInputMessage="1" showErrorMessage="1" sqref="I480:P480" xr:uid="{A6C3AB41-2FC0-403A-A31F-36C8B7D17A71}">
      <formula1>FundingMechanism</formula1>
    </dataValidation>
    <dataValidation type="list" allowBlank="1" showInputMessage="1" showErrorMessage="1" sqref="J443:P443 J439:P439 J437:P437 J435:P435 J433:P433 J431:P431 J429:P429 J423:P423 J441:P441 J427:P427 J425:P425" xr:uid="{BB22E057-E3A9-40A6-A446-D24430204F41}">
      <formula1>"LCY / MW, % revenues, nominal, LCY / MWh"</formula1>
    </dataValidation>
    <dataValidation type="list" allowBlank="1" showInputMessage="1" showErrorMessage="1" sqref="I427 I425 I423 I429 I431 I433 I435 I437 I439 I441 I443" xr:uid="{5C062D02-36AA-4A56-B3AF-CC417EBC61DD}">
      <formula1>"LCY / MW, % revenues, nominal, nominal scaled, LCY / MWh"</formula1>
    </dataValidation>
    <dataValidation type="list" allowBlank="1" showInputMessage="1" showErrorMessage="1" sqref="I152:P173" xr:uid="{81CBD41A-B24C-4213-B5DC-7F794BC6A715}">
      <formula1>Inflation_Range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2059F39-9038-4CD5-A42C-B29F737F8F4A}">
          <x14:formula1>
            <xm:f>'Time-based'!$D$248:$D$250</xm:f>
          </x14:formula1>
          <xm:sqref>I237:P237</xm:sqref>
        </x14:dataValidation>
        <x14:dataValidation type="list" allowBlank="1" showInputMessage="1" showErrorMessage="1" xr:uid="{98C25417-BEE0-455A-815F-881AED5E35F5}">
          <x14:formula1>
            <xm:f>'Time-based'!$D$266:$D$272</xm:f>
          </x14:formula1>
          <xm:sqref>I545 I607</xm:sqref>
        </x14:dataValidation>
        <x14:dataValidation type="list" allowBlank="1" showInputMessage="1" showErrorMessage="1" xr:uid="{4C1CEB01-712F-4DDB-AF9C-028E89C65D9E}">
          <x14:formula1>
            <xm:f>'Time-based'!$D$12:$D$15</xm:f>
          </x14:formula1>
          <xm:sqref>I139:P139 I140:I143</xm:sqref>
        </x14:dataValidation>
        <x14:dataValidation type="list" allowBlank="1" showInputMessage="1" showErrorMessage="1" xr:uid="{B3D0EA36-9871-4CA9-8025-CE2075748586}">
          <x14:formula1>
            <xm:f>'Time-based'!$D$19:$D$22</xm:f>
          </x14:formula1>
          <xm:sqref>J140:P140</xm:sqref>
        </x14:dataValidation>
        <x14:dataValidation type="list" allowBlank="1" showInputMessage="1" showErrorMessage="1" xr:uid="{69382611-4916-4815-9871-5C18801531FB}">
          <x14:formula1>
            <xm:f>'Time-based'!$D$26:$D$29</xm:f>
          </x14:formula1>
          <xm:sqref>J141:P141</xm:sqref>
        </x14:dataValidation>
        <x14:dataValidation type="list" allowBlank="1" showInputMessage="1" showErrorMessage="1" xr:uid="{99BF1E16-929A-419B-9684-64061FFD7CD0}">
          <x14:formula1>
            <xm:f>'Time-based'!$D$33:$D$36</xm:f>
          </x14:formula1>
          <xm:sqref>J142:P142</xm:sqref>
        </x14:dataValidation>
        <x14:dataValidation type="list" allowBlank="1" showInputMessage="1" showErrorMessage="1" xr:uid="{F743219D-460E-43E4-A404-EE7FB03EAECE}">
          <x14:formula1>
            <xm:f>'Time-based'!$D$40:$D$43</xm:f>
          </x14:formula1>
          <xm:sqref>J143:P143</xm:sqref>
        </x14:dataValidation>
        <x14:dataValidation type="list" allowBlank="1" showInputMessage="1" showErrorMessage="1" xr:uid="{D9B23ED2-7458-4780-B3FC-04096AAA603D}">
          <x14:formula1>
            <xm:f>'Time-based'!$D$50:$D$54</xm:f>
          </x14:formula1>
          <xm:sqref>I98:P98</xm:sqref>
        </x14:dataValidation>
        <x14:dataValidation type="list" allowBlank="1" showInputMessage="1" showErrorMessage="1" xr:uid="{BDD45379-6D5F-439C-A15E-7A95FA142631}">
          <x14:formula1>
            <xm:f>'Time-based'!$D$185:$D$188</xm:f>
          </x14:formula1>
          <xm:sqref>J208:P208</xm:sqref>
        </x14:dataValidation>
        <x14:dataValidation type="list" allowBlank="1" showInputMessage="1" showErrorMessage="1" xr:uid="{8A18A7F4-841F-4D56-AB87-D9C5598CAB09}">
          <x14:formula1>
            <xm:f>'Time-based'!$D$122:$D$139</xm:f>
          </x14:formula1>
          <xm:sqref>I208 I204 I228</xm:sqref>
        </x14:dataValidation>
        <x14:dataValidation type="list" allowBlank="1" showInputMessage="1" showErrorMessage="1" xr:uid="{BB708AEF-74B8-4F64-A7C1-C4CC6A07769E}">
          <x14:formula1>
            <xm:f>'Time-based'!$D$287:$D$290</xm:f>
          </x14:formula1>
          <xm:sqref>I536</xm:sqref>
        </x14:dataValidation>
        <x14:dataValidation type="list" allowBlank="1" showInputMessage="1" showErrorMessage="1" xr:uid="{9EC263A4-D00F-4C1E-8054-B4D84854D14B}">
          <x14:formula1>
            <xm:f>'Time-based'!$D$58:$D$60</xm:f>
          </x14:formula1>
          <xm:sqref>I101:P101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C00A7-8024-4BED-96A2-2B9035A3D683}">
  <sheetPr codeName="Sheet4">
    <tabColor theme="4"/>
  </sheetPr>
  <dimension ref="B2:QV300"/>
  <sheetViews>
    <sheetView showGridLines="0" tabSelected="1" zoomScaleNormal="100" workbookViewId="0">
      <pane xSplit="7" ySplit="2" topLeftCell="O108" activePane="bottomRight" state="frozen"/>
      <selection activeCell="O176" sqref="O176"/>
      <selection pane="topRight" activeCell="O176" sqref="O176"/>
      <selection pane="bottomLeft" activeCell="O176" sqref="O176"/>
      <selection pane="bottomRight" activeCell="F169" sqref="F169"/>
    </sheetView>
  </sheetViews>
  <sheetFormatPr defaultColWidth="8.5546875" defaultRowHeight="13.2"/>
  <cols>
    <col min="1" max="3" width="3.44140625" customWidth="1"/>
    <col min="4" max="4" width="35.33203125" customWidth="1"/>
    <col min="5" max="5" width="15.44140625" customWidth="1"/>
    <col min="6" max="6" width="17.88671875" customWidth="1"/>
    <col min="7" max="7" width="14.6640625" customWidth="1"/>
    <col min="8" max="8" width="10.88671875" bestFit="1" customWidth="1"/>
    <col min="9" max="43" width="10.44140625" customWidth="1"/>
    <col min="44" max="44" width="9.5546875" bestFit="1" customWidth="1"/>
    <col min="45" max="45" width="9.44140625" bestFit="1" customWidth="1"/>
    <col min="46" max="47" width="9.6640625" bestFit="1" customWidth="1"/>
    <col min="48" max="48" width="9.5546875" bestFit="1" customWidth="1"/>
    <col min="49" max="49" width="9.44140625" bestFit="1" customWidth="1"/>
    <col min="50" max="51" width="9.6640625" bestFit="1" customWidth="1"/>
    <col min="52" max="52" width="9.5546875" bestFit="1" customWidth="1"/>
    <col min="53" max="53" width="9.44140625" bestFit="1" customWidth="1"/>
    <col min="54" max="55" width="9.6640625" bestFit="1" customWidth="1"/>
    <col min="56" max="56" width="9.5546875" bestFit="1" customWidth="1"/>
    <col min="57" max="57" width="9.44140625" bestFit="1" customWidth="1"/>
    <col min="58" max="59" width="9.6640625" bestFit="1" customWidth="1"/>
    <col min="60" max="60" width="9.5546875" bestFit="1" customWidth="1"/>
    <col min="61" max="61" width="9.44140625" bestFit="1" customWidth="1"/>
    <col min="62" max="63" width="9.6640625" bestFit="1" customWidth="1"/>
    <col min="64" max="64" width="9.5546875" bestFit="1" customWidth="1"/>
    <col min="65" max="65" width="9.44140625" bestFit="1" customWidth="1"/>
    <col min="66" max="67" width="9.6640625" bestFit="1" customWidth="1"/>
    <col min="68" max="68" width="9.5546875" bestFit="1" customWidth="1"/>
    <col min="69" max="69" width="9.44140625" bestFit="1" customWidth="1"/>
    <col min="70" max="71" width="9.6640625" bestFit="1" customWidth="1"/>
    <col min="72" max="72" width="9.5546875" bestFit="1" customWidth="1"/>
    <col min="73" max="73" width="9.44140625" bestFit="1" customWidth="1"/>
    <col min="74" max="75" width="9.6640625" bestFit="1" customWidth="1"/>
    <col min="76" max="76" width="9.5546875" bestFit="1" customWidth="1"/>
    <col min="77" max="77" width="9.44140625" bestFit="1" customWidth="1"/>
    <col min="78" max="79" width="9.6640625" bestFit="1" customWidth="1"/>
    <col min="80" max="80" width="9.5546875" bestFit="1" customWidth="1"/>
    <col min="81" max="81" width="9.44140625" bestFit="1" customWidth="1"/>
    <col min="82" max="83" width="9.6640625" bestFit="1" customWidth="1"/>
    <col min="84" max="84" width="9.5546875" bestFit="1" customWidth="1"/>
    <col min="85" max="85" width="9.44140625" bestFit="1" customWidth="1"/>
    <col min="86" max="87" width="9.6640625" bestFit="1" customWidth="1"/>
    <col min="88" max="88" width="9.5546875" bestFit="1" customWidth="1"/>
    <col min="89" max="89" width="9.44140625" bestFit="1" customWidth="1"/>
    <col min="90" max="91" width="9.6640625" bestFit="1" customWidth="1"/>
    <col min="92" max="92" width="9.5546875" bestFit="1" customWidth="1"/>
    <col min="93" max="93" width="9.44140625" bestFit="1" customWidth="1"/>
    <col min="94" max="95" width="9.6640625" bestFit="1" customWidth="1"/>
    <col min="96" max="96" width="9.5546875" bestFit="1" customWidth="1"/>
    <col min="97" max="97" width="9.44140625" bestFit="1" customWidth="1"/>
    <col min="98" max="99" width="9.6640625" bestFit="1" customWidth="1"/>
    <col min="100" max="100" width="9.5546875" bestFit="1" customWidth="1"/>
    <col min="101" max="101" width="9.44140625" bestFit="1" customWidth="1"/>
    <col min="102" max="103" width="9.6640625" bestFit="1" customWidth="1"/>
    <col min="104" max="104" width="9.5546875" bestFit="1" customWidth="1"/>
    <col min="105" max="105" width="9.44140625" bestFit="1" customWidth="1"/>
    <col min="106" max="107" width="9.6640625" bestFit="1" customWidth="1"/>
    <col min="108" max="108" width="9.5546875" bestFit="1" customWidth="1"/>
    <col min="109" max="109" width="9.44140625" bestFit="1" customWidth="1"/>
    <col min="110" max="111" width="9.6640625" bestFit="1" customWidth="1"/>
    <col min="112" max="112" width="9.5546875" bestFit="1" customWidth="1"/>
    <col min="113" max="113" width="9.44140625" bestFit="1" customWidth="1"/>
    <col min="114" max="115" width="9.6640625" bestFit="1" customWidth="1"/>
    <col min="116" max="116" width="9.5546875" bestFit="1" customWidth="1"/>
    <col min="117" max="117" width="9.44140625" bestFit="1" customWidth="1"/>
    <col min="118" max="119" width="9.6640625" bestFit="1" customWidth="1"/>
    <col min="120" max="120" width="9.5546875" bestFit="1" customWidth="1"/>
    <col min="121" max="121" width="9.44140625" bestFit="1" customWidth="1"/>
    <col min="122" max="123" width="9.6640625" bestFit="1" customWidth="1"/>
    <col min="124" max="124" width="9.5546875" bestFit="1" customWidth="1"/>
    <col min="125" max="125" width="9.44140625" bestFit="1" customWidth="1"/>
    <col min="126" max="127" width="9.6640625" bestFit="1" customWidth="1"/>
    <col min="128" max="128" width="9.5546875" bestFit="1" customWidth="1"/>
    <col min="129" max="129" width="9.44140625" bestFit="1" customWidth="1"/>
    <col min="130" max="131" width="9.6640625" bestFit="1" customWidth="1"/>
    <col min="132" max="132" width="9.5546875" bestFit="1" customWidth="1"/>
    <col min="133" max="133" width="9.44140625" bestFit="1" customWidth="1"/>
    <col min="134" max="135" width="9.6640625" bestFit="1" customWidth="1"/>
    <col min="136" max="136" width="9.5546875" bestFit="1" customWidth="1"/>
    <col min="137" max="137" width="9.44140625" bestFit="1" customWidth="1"/>
    <col min="138" max="139" width="9.6640625" bestFit="1" customWidth="1"/>
    <col min="140" max="140" width="9.5546875" bestFit="1" customWidth="1"/>
    <col min="141" max="141" width="9.44140625" bestFit="1" customWidth="1"/>
    <col min="142" max="143" width="9.6640625" bestFit="1" customWidth="1"/>
    <col min="144" max="144" width="9.5546875" bestFit="1" customWidth="1"/>
    <col min="145" max="145" width="9.44140625" bestFit="1" customWidth="1"/>
    <col min="146" max="147" width="9.6640625" bestFit="1" customWidth="1"/>
    <col min="148" max="148" width="9.5546875" bestFit="1" customWidth="1"/>
    <col min="149" max="149" width="9.44140625" bestFit="1" customWidth="1"/>
    <col min="150" max="151" width="9.6640625" bestFit="1" customWidth="1"/>
    <col min="152" max="152" width="9.5546875" bestFit="1" customWidth="1"/>
    <col min="153" max="153" width="9.44140625" bestFit="1" customWidth="1"/>
    <col min="154" max="155" width="9.6640625" bestFit="1" customWidth="1"/>
    <col min="156" max="156" width="9.5546875" bestFit="1" customWidth="1"/>
    <col min="157" max="157" width="9.44140625" bestFit="1" customWidth="1"/>
    <col min="158" max="159" width="9.6640625" bestFit="1" customWidth="1"/>
    <col min="160" max="160" width="9.5546875" bestFit="1" customWidth="1"/>
    <col min="161" max="161" width="9.44140625" bestFit="1" customWidth="1"/>
    <col min="162" max="163" width="9.6640625" bestFit="1" customWidth="1"/>
    <col min="164" max="164" width="9.5546875" bestFit="1" customWidth="1"/>
    <col min="165" max="165" width="9.44140625" bestFit="1" customWidth="1"/>
    <col min="166" max="167" width="9.6640625" bestFit="1" customWidth="1"/>
    <col min="168" max="168" width="9.5546875" bestFit="1" customWidth="1"/>
    <col min="169" max="169" width="9.44140625" bestFit="1" customWidth="1"/>
    <col min="170" max="171" width="9.6640625" bestFit="1" customWidth="1"/>
    <col min="172" max="172" width="9.5546875" bestFit="1" customWidth="1"/>
    <col min="173" max="173" width="9.44140625" bestFit="1" customWidth="1"/>
    <col min="174" max="175" width="9.6640625" bestFit="1" customWidth="1"/>
    <col min="176" max="176" width="9.5546875" bestFit="1" customWidth="1"/>
    <col min="177" max="177" width="9.44140625" bestFit="1" customWidth="1"/>
    <col min="178" max="179" width="9.6640625" bestFit="1" customWidth="1"/>
    <col min="180" max="180" width="9.5546875" bestFit="1" customWidth="1"/>
    <col min="181" max="181" width="9.44140625" bestFit="1" customWidth="1"/>
    <col min="182" max="231" width="9.109375" customWidth="1"/>
    <col min="464" max="464" width="9.44140625" bestFit="1" customWidth="1"/>
  </cols>
  <sheetData>
    <row r="2" spans="2:58" ht="15.6">
      <c r="B2" s="3" t="str">
        <f>TEXT(Cover!B2,"#")&amp;" - Time-based inputs"</f>
        <v>Project Rock - Time-based inputs</v>
      </c>
      <c r="C2" s="2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4" spans="2:58">
      <c r="C4" s="5" t="s">
        <v>14</v>
      </c>
      <c r="D4" s="4"/>
      <c r="E4" s="7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</row>
    <row r="6" spans="2:58">
      <c r="D6" s="39" t="s">
        <v>43</v>
      </c>
      <c r="E6" s="40" t="s">
        <v>44</v>
      </c>
      <c r="F6" s="39"/>
      <c r="G6" s="39"/>
      <c r="H6" s="39">
        <f>SUMIFS('1'!J16:FR16,'1'!J5:FR5,'Time-based'!H7)</f>
        <v>3</v>
      </c>
      <c r="I6" s="39">
        <f>H6+1</f>
        <v>4</v>
      </c>
      <c r="J6" s="39">
        <f t="shared" ref="J6:AF6" si="0">I6+1</f>
        <v>5</v>
      </c>
      <c r="K6" s="39">
        <f t="shared" si="0"/>
        <v>6</v>
      </c>
      <c r="L6" s="39">
        <f t="shared" si="0"/>
        <v>7</v>
      </c>
      <c r="M6" s="39">
        <f t="shared" si="0"/>
        <v>8</v>
      </c>
      <c r="N6" s="39">
        <f t="shared" si="0"/>
        <v>9</v>
      </c>
      <c r="O6" s="39">
        <f t="shared" si="0"/>
        <v>10</v>
      </c>
      <c r="P6" s="39">
        <f t="shared" si="0"/>
        <v>11</v>
      </c>
      <c r="Q6" s="39">
        <f t="shared" si="0"/>
        <v>12</v>
      </c>
      <c r="R6" s="39">
        <f t="shared" si="0"/>
        <v>13</v>
      </c>
      <c r="S6" s="39">
        <f t="shared" si="0"/>
        <v>14</v>
      </c>
      <c r="T6" s="39">
        <f t="shared" si="0"/>
        <v>15</v>
      </c>
      <c r="U6" s="39">
        <f t="shared" si="0"/>
        <v>16</v>
      </c>
      <c r="V6" s="39">
        <f t="shared" si="0"/>
        <v>17</v>
      </c>
      <c r="W6" s="39">
        <f t="shared" si="0"/>
        <v>18</v>
      </c>
      <c r="X6" s="39">
        <f t="shared" si="0"/>
        <v>19</v>
      </c>
      <c r="Y6" s="39">
        <f t="shared" si="0"/>
        <v>20</v>
      </c>
      <c r="Z6" s="39">
        <f t="shared" si="0"/>
        <v>21</v>
      </c>
      <c r="AA6" s="39">
        <f t="shared" si="0"/>
        <v>22</v>
      </c>
      <c r="AB6" s="39">
        <f t="shared" si="0"/>
        <v>23</v>
      </c>
      <c r="AC6" s="39">
        <f t="shared" si="0"/>
        <v>24</v>
      </c>
      <c r="AD6" s="39">
        <f t="shared" si="0"/>
        <v>25</v>
      </c>
      <c r="AE6" s="39">
        <f t="shared" si="0"/>
        <v>26</v>
      </c>
      <c r="AF6" s="39">
        <f t="shared" si="0"/>
        <v>27</v>
      </c>
      <c r="AG6" s="39">
        <f t="shared" ref="AG6:BE6" si="1">AF6+1</f>
        <v>28</v>
      </c>
      <c r="AH6" s="39">
        <f t="shared" si="1"/>
        <v>29</v>
      </c>
      <c r="AI6" s="39">
        <f t="shared" si="1"/>
        <v>30</v>
      </c>
      <c r="AJ6" s="39">
        <f t="shared" si="1"/>
        <v>31</v>
      </c>
      <c r="AK6" s="39">
        <f t="shared" si="1"/>
        <v>32</v>
      </c>
      <c r="AL6" s="39">
        <f t="shared" si="1"/>
        <v>33</v>
      </c>
      <c r="AM6" s="39">
        <f t="shared" si="1"/>
        <v>34</v>
      </c>
      <c r="AN6" s="39">
        <f t="shared" si="1"/>
        <v>35</v>
      </c>
      <c r="AO6" s="39">
        <f t="shared" si="1"/>
        <v>36</v>
      </c>
      <c r="AP6" s="39">
        <f t="shared" si="1"/>
        <v>37</v>
      </c>
      <c r="AQ6" s="39">
        <f t="shared" si="1"/>
        <v>38</v>
      </c>
      <c r="AR6" s="39">
        <f t="shared" si="1"/>
        <v>39</v>
      </c>
      <c r="AS6" s="39">
        <f t="shared" si="1"/>
        <v>40</v>
      </c>
      <c r="AT6" s="39">
        <f t="shared" si="1"/>
        <v>41</v>
      </c>
      <c r="AU6" s="39">
        <f t="shared" si="1"/>
        <v>42</v>
      </c>
      <c r="AV6" s="39">
        <f t="shared" si="1"/>
        <v>43</v>
      </c>
      <c r="AW6" s="39">
        <f t="shared" si="1"/>
        <v>44</v>
      </c>
      <c r="AX6" s="39">
        <f t="shared" si="1"/>
        <v>45</v>
      </c>
      <c r="AY6" s="39">
        <f t="shared" si="1"/>
        <v>46</v>
      </c>
      <c r="AZ6" s="39">
        <f t="shared" si="1"/>
        <v>47</v>
      </c>
      <c r="BA6" s="39">
        <f t="shared" si="1"/>
        <v>48</v>
      </c>
      <c r="BB6" s="39">
        <f t="shared" si="1"/>
        <v>49</v>
      </c>
      <c r="BC6" s="39">
        <f t="shared" si="1"/>
        <v>50</v>
      </c>
      <c r="BD6" s="39">
        <f t="shared" si="1"/>
        <v>51</v>
      </c>
      <c r="BE6" s="39">
        <f t="shared" si="1"/>
        <v>52</v>
      </c>
    </row>
    <row r="7" spans="2:58">
      <c r="H7" s="355">
        <v>46203</v>
      </c>
      <c r="I7" s="355">
        <f>EOMONTH(H7,1)</f>
        <v>46234</v>
      </c>
      <c r="J7" s="355">
        <f>EOMONTH(I7,1)</f>
        <v>46265</v>
      </c>
      <c r="K7" s="355">
        <f t="shared" ref="K7:AQ7" si="2">EOMONTH(J7,1)</f>
        <v>46295</v>
      </c>
      <c r="L7" s="355">
        <f t="shared" si="2"/>
        <v>46326</v>
      </c>
      <c r="M7" s="355">
        <f t="shared" si="2"/>
        <v>46356</v>
      </c>
      <c r="N7" s="355">
        <f t="shared" si="2"/>
        <v>46387</v>
      </c>
      <c r="O7" s="355">
        <f t="shared" si="2"/>
        <v>46418</v>
      </c>
      <c r="P7" s="355">
        <f t="shared" si="2"/>
        <v>46446</v>
      </c>
      <c r="Q7" s="355">
        <f t="shared" si="2"/>
        <v>46477</v>
      </c>
      <c r="R7" s="355">
        <f t="shared" si="2"/>
        <v>46507</v>
      </c>
      <c r="S7" s="355">
        <f t="shared" si="2"/>
        <v>46538</v>
      </c>
      <c r="T7" s="355">
        <f t="shared" si="2"/>
        <v>46568</v>
      </c>
      <c r="U7" s="355">
        <f t="shared" si="2"/>
        <v>46599</v>
      </c>
      <c r="V7" s="355">
        <f t="shared" si="2"/>
        <v>46630</v>
      </c>
      <c r="W7" s="355">
        <f t="shared" si="2"/>
        <v>46660</v>
      </c>
      <c r="X7" s="355">
        <f t="shared" si="2"/>
        <v>46691</v>
      </c>
      <c r="Y7" s="355">
        <f t="shared" si="2"/>
        <v>46721</v>
      </c>
      <c r="Z7" s="355">
        <f t="shared" si="2"/>
        <v>46752</v>
      </c>
      <c r="AA7" s="355">
        <f t="shared" si="2"/>
        <v>46783</v>
      </c>
      <c r="AB7" s="355">
        <f t="shared" si="2"/>
        <v>46812</v>
      </c>
      <c r="AC7" s="355">
        <f t="shared" si="2"/>
        <v>46843</v>
      </c>
      <c r="AD7" s="355">
        <f t="shared" si="2"/>
        <v>46873</v>
      </c>
      <c r="AE7" s="355">
        <f t="shared" si="2"/>
        <v>46904</v>
      </c>
      <c r="AF7" s="355">
        <f t="shared" si="2"/>
        <v>46934</v>
      </c>
      <c r="AG7" s="355">
        <f t="shared" si="2"/>
        <v>46965</v>
      </c>
      <c r="AH7" s="355">
        <f t="shared" si="2"/>
        <v>46996</v>
      </c>
      <c r="AI7" s="355">
        <f t="shared" si="2"/>
        <v>47026</v>
      </c>
      <c r="AJ7" s="355">
        <f t="shared" si="2"/>
        <v>47057</v>
      </c>
      <c r="AK7" s="355">
        <f t="shared" si="2"/>
        <v>47087</v>
      </c>
      <c r="AL7" s="355">
        <f t="shared" si="2"/>
        <v>47118</v>
      </c>
      <c r="AM7" s="355">
        <f t="shared" si="2"/>
        <v>47149</v>
      </c>
      <c r="AN7" s="355">
        <f t="shared" si="2"/>
        <v>47177</v>
      </c>
      <c r="AO7" s="355">
        <f t="shared" si="2"/>
        <v>47208</v>
      </c>
      <c r="AP7" s="355">
        <f t="shared" si="2"/>
        <v>47238</v>
      </c>
      <c r="AQ7" s="355">
        <f t="shared" si="2"/>
        <v>47269</v>
      </c>
      <c r="AR7" s="355">
        <f t="shared" ref="AR7" si="3">EOMONTH(AQ7,1)</f>
        <v>47299</v>
      </c>
      <c r="AS7" s="355">
        <f t="shared" ref="AS7" si="4">EOMONTH(AR7,1)</f>
        <v>47330</v>
      </c>
      <c r="AT7" s="355">
        <f t="shared" ref="AT7" si="5">EOMONTH(AS7,1)</f>
        <v>47361</v>
      </c>
      <c r="AU7" s="355">
        <f t="shared" ref="AU7" si="6">EOMONTH(AT7,1)</f>
        <v>47391</v>
      </c>
      <c r="AV7" s="355">
        <f t="shared" ref="AV7" si="7">EOMONTH(AU7,1)</f>
        <v>47422</v>
      </c>
      <c r="AW7" s="355">
        <f t="shared" ref="AW7" si="8">EOMONTH(AV7,1)</f>
        <v>47452</v>
      </c>
      <c r="AX7" s="355">
        <f t="shared" ref="AX7" si="9">EOMONTH(AW7,1)</f>
        <v>47483</v>
      </c>
      <c r="AY7" s="355">
        <f t="shared" ref="AY7" si="10">EOMONTH(AX7,1)</f>
        <v>47514</v>
      </c>
      <c r="AZ7" s="355">
        <f t="shared" ref="AZ7" si="11">EOMONTH(AY7,1)</f>
        <v>47542</v>
      </c>
      <c r="BA7" s="355">
        <f t="shared" ref="BA7" si="12">EOMONTH(AZ7,1)</f>
        <v>47573</v>
      </c>
      <c r="BB7" s="355">
        <f t="shared" ref="BB7" si="13">EOMONTH(BA7,1)</f>
        <v>47603</v>
      </c>
      <c r="BC7" s="355">
        <f t="shared" ref="BC7" si="14">EOMONTH(BB7,1)</f>
        <v>47634</v>
      </c>
      <c r="BD7" s="355">
        <f t="shared" ref="BD7" si="15">EOMONTH(BC7,1)</f>
        <v>47664</v>
      </c>
      <c r="BE7" s="355">
        <f t="shared" ref="BE7" si="16">EOMONTH(BD7,1)</f>
        <v>47695</v>
      </c>
    </row>
    <row r="8" spans="2:58">
      <c r="C8" s="30" t="s">
        <v>859</v>
      </c>
      <c r="H8" s="240"/>
      <c r="I8" s="240"/>
      <c r="J8" s="240"/>
      <c r="K8" s="240"/>
      <c r="L8" s="240"/>
      <c r="M8" s="240"/>
      <c r="N8" s="240"/>
      <c r="O8" s="240"/>
      <c r="P8" s="240"/>
      <c r="Q8" s="240"/>
      <c r="R8" s="240"/>
      <c r="S8" s="240"/>
      <c r="T8" s="240"/>
      <c r="U8" s="240"/>
      <c r="V8" s="240"/>
      <c r="W8" s="240"/>
      <c r="X8" s="240"/>
      <c r="Y8" s="240"/>
      <c r="Z8" s="240"/>
      <c r="AA8" s="240"/>
      <c r="AB8" s="240"/>
      <c r="AC8" s="240"/>
      <c r="AD8" s="240"/>
      <c r="AE8" s="240"/>
      <c r="AF8" s="240"/>
      <c r="AG8" s="240"/>
      <c r="AH8" s="240"/>
      <c r="AI8" s="240"/>
      <c r="AJ8" s="240"/>
      <c r="AK8" s="240"/>
      <c r="AL8" s="240"/>
      <c r="AM8" s="240"/>
      <c r="AN8" s="240"/>
      <c r="AO8" s="240"/>
      <c r="AP8" s="240"/>
      <c r="AQ8" s="240"/>
      <c r="AR8" s="240"/>
      <c r="AS8" s="240"/>
    </row>
    <row r="9" spans="2:58">
      <c r="H9" s="240"/>
      <c r="I9" s="240"/>
      <c r="J9" s="240"/>
      <c r="K9" s="240"/>
      <c r="L9" s="240"/>
      <c r="M9" s="240"/>
      <c r="N9" s="240"/>
      <c r="O9" s="240"/>
      <c r="P9" s="240"/>
      <c r="Q9" s="240"/>
      <c r="R9" s="240"/>
      <c r="S9" s="240"/>
      <c r="T9" s="240"/>
      <c r="U9" s="240"/>
      <c r="V9" s="240"/>
      <c r="W9" s="240"/>
      <c r="X9" s="240"/>
      <c r="Y9" s="240"/>
      <c r="Z9" s="240"/>
      <c r="AA9" s="240"/>
      <c r="AB9" s="240"/>
      <c r="AC9" s="240"/>
      <c r="AD9" s="240"/>
      <c r="AE9" s="240"/>
      <c r="AF9" s="240"/>
      <c r="AG9" s="240"/>
      <c r="AH9" s="240"/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</row>
    <row r="10" spans="2:58">
      <c r="D10" s="30" t="s">
        <v>1223</v>
      </c>
      <c r="H10" s="240"/>
      <c r="I10" s="240"/>
      <c r="J10" s="240"/>
      <c r="K10" s="240"/>
      <c r="L10" s="240"/>
      <c r="M10" s="240"/>
      <c r="N10" s="240"/>
      <c r="O10" s="240"/>
      <c r="P10" s="240"/>
      <c r="Q10" s="240"/>
      <c r="R10" s="240"/>
      <c r="S10" s="240"/>
      <c r="T10" s="240"/>
      <c r="U10" s="240"/>
      <c r="V10" s="240"/>
      <c r="W10" s="240"/>
      <c r="X10" s="240"/>
      <c r="Y10" s="240"/>
      <c r="Z10" s="240"/>
      <c r="AA10" s="240"/>
      <c r="AB10" s="240"/>
      <c r="AC10" s="240"/>
      <c r="AD10" s="240"/>
      <c r="AE10" s="240"/>
      <c r="AF10" s="240"/>
      <c r="AG10" s="240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  <c r="AR10" s="240"/>
      <c r="AS10" s="240"/>
    </row>
    <row r="11" spans="2:58">
      <c r="D11" s="47" t="s">
        <v>860</v>
      </c>
      <c r="E11" s="50" t="s">
        <v>15</v>
      </c>
      <c r="F11" s="46" t="str">
        <f>Assumptions!G$139</f>
        <v>Acquisition</v>
      </c>
      <c r="G11" s="323">
        <f>SUM(H11:BE11)</f>
        <v>1</v>
      </c>
      <c r="H11" s="323">
        <f>INDEX(H12:H15,MATCH($F11,$D12:$D15,0))</f>
        <v>0.26190476190476186</v>
      </c>
      <c r="I11" s="323">
        <f t="shared" ref="I11:BE11" si="17">INDEX(I12:I15,MATCH($F11,$D12:$D15,0))</f>
        <v>0</v>
      </c>
      <c r="J11" s="323">
        <f t="shared" si="17"/>
        <v>0</v>
      </c>
      <c r="K11" s="323">
        <f t="shared" si="17"/>
        <v>0</v>
      </c>
      <c r="L11" s="323">
        <f t="shared" si="17"/>
        <v>0</v>
      </c>
      <c r="M11" s="323">
        <f t="shared" si="17"/>
        <v>0</v>
      </c>
      <c r="N11" s="323">
        <f t="shared" si="17"/>
        <v>0</v>
      </c>
      <c r="O11" s="323">
        <f t="shared" si="17"/>
        <v>0</v>
      </c>
      <c r="P11" s="323">
        <f t="shared" si="17"/>
        <v>0</v>
      </c>
      <c r="Q11" s="323">
        <f t="shared" si="17"/>
        <v>0</v>
      </c>
      <c r="R11" s="323">
        <f t="shared" si="17"/>
        <v>0</v>
      </c>
      <c r="S11" s="323">
        <f t="shared" si="17"/>
        <v>0</v>
      </c>
      <c r="T11" s="323">
        <f t="shared" si="17"/>
        <v>0.73809523809523814</v>
      </c>
      <c r="U11" s="323">
        <f t="shared" si="17"/>
        <v>0</v>
      </c>
      <c r="V11" s="323">
        <f t="shared" si="17"/>
        <v>0</v>
      </c>
      <c r="W11" s="323">
        <f t="shared" si="17"/>
        <v>0</v>
      </c>
      <c r="X11" s="323">
        <f t="shared" si="17"/>
        <v>0</v>
      </c>
      <c r="Y11" s="323">
        <f t="shared" si="17"/>
        <v>0</v>
      </c>
      <c r="Z11" s="323">
        <f t="shared" si="17"/>
        <v>0</v>
      </c>
      <c r="AA11" s="323">
        <f t="shared" si="17"/>
        <v>0</v>
      </c>
      <c r="AB11" s="323">
        <f t="shared" si="17"/>
        <v>0</v>
      </c>
      <c r="AC11" s="323">
        <f t="shared" si="17"/>
        <v>0</v>
      </c>
      <c r="AD11" s="323">
        <f t="shared" si="17"/>
        <v>0</v>
      </c>
      <c r="AE11" s="323">
        <f t="shared" si="17"/>
        <v>0</v>
      </c>
      <c r="AF11" s="323">
        <f t="shared" si="17"/>
        <v>0</v>
      </c>
      <c r="AG11" s="323">
        <f t="shared" si="17"/>
        <v>0</v>
      </c>
      <c r="AH11" s="323">
        <f t="shared" si="17"/>
        <v>0</v>
      </c>
      <c r="AI11" s="323">
        <f t="shared" si="17"/>
        <v>0</v>
      </c>
      <c r="AJ11" s="323">
        <f t="shared" si="17"/>
        <v>0</v>
      </c>
      <c r="AK11" s="323">
        <f t="shared" si="17"/>
        <v>0</v>
      </c>
      <c r="AL11" s="323">
        <f t="shared" si="17"/>
        <v>0</v>
      </c>
      <c r="AM11" s="323">
        <f t="shared" si="17"/>
        <v>0</v>
      </c>
      <c r="AN11" s="323">
        <f t="shared" si="17"/>
        <v>0</v>
      </c>
      <c r="AO11" s="323">
        <f t="shared" si="17"/>
        <v>0</v>
      </c>
      <c r="AP11" s="323">
        <f t="shared" si="17"/>
        <v>0</v>
      </c>
      <c r="AQ11" s="323">
        <f t="shared" si="17"/>
        <v>0</v>
      </c>
      <c r="AR11" s="323">
        <f t="shared" si="17"/>
        <v>0</v>
      </c>
      <c r="AS11" s="323">
        <f t="shared" si="17"/>
        <v>0</v>
      </c>
      <c r="AT11" s="323">
        <f t="shared" si="17"/>
        <v>0</v>
      </c>
      <c r="AU11" s="323">
        <f t="shared" si="17"/>
        <v>0</v>
      </c>
      <c r="AV11" s="323">
        <f t="shared" si="17"/>
        <v>0</v>
      </c>
      <c r="AW11" s="323">
        <f t="shared" si="17"/>
        <v>0</v>
      </c>
      <c r="AX11" s="323">
        <f t="shared" si="17"/>
        <v>0</v>
      </c>
      <c r="AY11" s="323">
        <f t="shared" si="17"/>
        <v>0</v>
      </c>
      <c r="AZ11" s="323">
        <f t="shared" si="17"/>
        <v>0</v>
      </c>
      <c r="BA11" s="323">
        <f t="shared" si="17"/>
        <v>0</v>
      </c>
      <c r="BB11" s="323">
        <f t="shared" si="17"/>
        <v>0</v>
      </c>
      <c r="BC11" s="323">
        <f t="shared" si="17"/>
        <v>0</v>
      </c>
      <c r="BD11" s="323">
        <f t="shared" si="17"/>
        <v>0</v>
      </c>
      <c r="BE11" s="323">
        <f t="shared" si="17"/>
        <v>0</v>
      </c>
    </row>
    <row r="12" spans="2:58">
      <c r="C12" s="107">
        <v>1</v>
      </c>
      <c r="D12" s="13" t="s">
        <v>1200</v>
      </c>
      <c r="E12" s="8" t="s">
        <v>15</v>
      </c>
      <c r="G12" s="80">
        <f>SUM(H12:BE12)</f>
        <v>1</v>
      </c>
      <c r="H12" s="55">
        <f>Summary!$H$13/Summary!$H$7*('Time-based'!H7=Summary!$H$11)
+(1-Summary!$H$13/Summary!$H$7)*('Time-based'!H7=Summary!$H$12)</f>
        <v>0.26190476190476186</v>
      </c>
      <c r="I12" s="55">
        <f>Summary!$H$13/Summary!$H$7*('Time-based'!I7=Summary!$H$11)
+(1-Summary!$H$13/Summary!$H$7)*('Time-based'!I7=Summary!$H$12)</f>
        <v>0</v>
      </c>
      <c r="J12" s="55">
        <f>Summary!$H$13/Summary!$H$7*('Time-based'!J7=Summary!$H$11)
+(1-Summary!$H$13/Summary!$H$7)*('Time-based'!J7=Summary!$H$12)</f>
        <v>0</v>
      </c>
      <c r="K12" s="55">
        <f>Summary!$H$13/Summary!$H$7*('Time-based'!K7=Summary!$H$11)
+(1-Summary!$H$13/Summary!$H$7)*('Time-based'!K7=Summary!$H$12)</f>
        <v>0</v>
      </c>
      <c r="L12" s="55">
        <f>Summary!$H$13/Summary!$H$7*('Time-based'!L7=Summary!$H$11)
+(1-Summary!$H$13/Summary!$H$7)*('Time-based'!L7=Summary!$H$12)</f>
        <v>0</v>
      </c>
      <c r="M12" s="55">
        <f>Summary!$H$13/Summary!$H$7*('Time-based'!M7=Summary!$H$11)
+(1-Summary!$H$13/Summary!$H$7)*('Time-based'!M7=Summary!$H$12)</f>
        <v>0</v>
      </c>
      <c r="N12" s="55">
        <f>Summary!$H$13/Summary!$H$7*('Time-based'!N7=Summary!$H$11)
+(1-Summary!$H$13/Summary!$H$7)*('Time-based'!N7=Summary!$H$12)</f>
        <v>0</v>
      </c>
      <c r="O12" s="55">
        <f>Summary!$H$13/Summary!$H$7*('Time-based'!O7=Summary!$H$11)
+(1-Summary!$H$13/Summary!$H$7)*('Time-based'!O7=Summary!$H$12)</f>
        <v>0</v>
      </c>
      <c r="P12" s="55">
        <f>Summary!$H$13/Summary!$H$7*('Time-based'!P7=Summary!$H$11)
+(1-Summary!$H$13/Summary!$H$7)*('Time-based'!P7=Summary!$H$12)</f>
        <v>0</v>
      </c>
      <c r="Q12" s="55">
        <f>Summary!$H$13/Summary!$H$7*('Time-based'!Q7=Summary!$H$11)
+(1-Summary!$H$13/Summary!$H$7)*('Time-based'!Q7=Summary!$H$12)</f>
        <v>0</v>
      </c>
      <c r="R12" s="55">
        <f>Summary!$H$13/Summary!$H$7*('Time-based'!R7=Summary!$H$11)
+(1-Summary!$H$13/Summary!$H$7)*('Time-based'!R7=Summary!$H$12)</f>
        <v>0</v>
      </c>
      <c r="S12" s="55">
        <f>Summary!$H$13/Summary!$H$7*('Time-based'!S7=Summary!$H$11)
+(1-Summary!$H$13/Summary!$H$7)*('Time-based'!S7=Summary!$H$12)</f>
        <v>0</v>
      </c>
      <c r="T12" s="55">
        <f>Summary!$H$13/Summary!$H$7*('Time-based'!T7=Summary!$H$11)
+(1-Summary!$H$13/Summary!$H$7)*('Time-based'!T7=Summary!$H$12)</f>
        <v>0.73809523809523814</v>
      </c>
      <c r="U12" s="55">
        <f>Summary!$H$13/Summary!$H$7*('Time-based'!U7=Summary!$H$11)
+(1-Summary!$H$13/Summary!$H$7)*('Time-based'!U7=Summary!$H$12)</f>
        <v>0</v>
      </c>
      <c r="V12" s="55">
        <f>Summary!$H$13/Summary!$H$7*('Time-based'!V7=Summary!$H$11)
+(1-Summary!$H$13/Summary!$H$7)*('Time-based'!V7=Summary!$H$12)</f>
        <v>0</v>
      </c>
      <c r="W12" s="55">
        <f>Summary!$H$13/Summary!$H$7*('Time-based'!W7=Summary!$H$11)
+(1-Summary!$H$13/Summary!$H$7)*('Time-based'!W7=Summary!$H$12)</f>
        <v>0</v>
      </c>
      <c r="X12" s="55">
        <f>Summary!$H$13/Summary!$H$7*('Time-based'!X7=Summary!$H$11)
+(1-Summary!$H$13/Summary!$H$7)*('Time-based'!X7=Summary!$H$12)</f>
        <v>0</v>
      </c>
      <c r="Y12" s="55">
        <f>Summary!$H$13/Summary!$H$7*('Time-based'!Y7=Summary!$H$11)
+(1-Summary!$H$13/Summary!$H$7)*('Time-based'!Y7=Summary!$H$12)</f>
        <v>0</v>
      </c>
      <c r="Z12" s="55">
        <f>Summary!$H$13/Summary!$H$7*('Time-based'!Z7=Summary!$H$11)
+(1-Summary!$H$13/Summary!$H$7)*('Time-based'!Z7=Summary!$H$12)</f>
        <v>0</v>
      </c>
      <c r="AA12" s="55">
        <f>Summary!$H$13/Summary!$H$7*('Time-based'!AA7=Summary!$H$11)
+(1-Summary!$H$13/Summary!$H$7)*('Time-based'!AA7=Summary!$H$12)</f>
        <v>0</v>
      </c>
      <c r="AB12" s="55">
        <f>Summary!$H$13/Summary!$H$7*('Time-based'!AB7=Summary!$H$11)
+(1-Summary!$H$13/Summary!$H$7)*('Time-based'!AB7=Summary!$H$12)</f>
        <v>0</v>
      </c>
      <c r="AC12" s="55">
        <f>Summary!$H$13/Summary!$H$7*('Time-based'!AC7=Summary!$H$11)
+(1-Summary!$H$13/Summary!$H$7)*('Time-based'!AC7=Summary!$H$12)</f>
        <v>0</v>
      </c>
      <c r="AD12" s="55">
        <f>Summary!$H$13/Summary!$H$7*('Time-based'!AD7=Summary!$H$11)
+(1-Summary!$H$13/Summary!$H$7)*('Time-based'!AD7=Summary!$H$12)</f>
        <v>0</v>
      </c>
      <c r="AE12" s="55">
        <f>Summary!$H$13/Summary!$H$7*('Time-based'!AE7=Summary!$H$11)
+(1-Summary!$H$13/Summary!$H$7)*('Time-based'!AE7=Summary!$H$12)</f>
        <v>0</v>
      </c>
      <c r="AF12" s="55">
        <f>Summary!$H$13/Summary!$H$7*('Time-based'!AF7=Summary!$H$11)
+(1-Summary!$H$13/Summary!$H$7)*('Time-based'!AF7=Summary!$H$12)</f>
        <v>0</v>
      </c>
      <c r="AG12" s="55">
        <f>Summary!$H$13/Summary!$H$7*('Time-based'!AG7=Summary!$H$11)
+(1-Summary!$H$13/Summary!$H$7)*('Time-based'!AG7=Summary!$H$12)</f>
        <v>0</v>
      </c>
      <c r="AH12" s="55">
        <f>Summary!$H$13/Summary!$H$7*('Time-based'!AH7=Summary!$H$11)
+(1-Summary!$H$13/Summary!$H$7)*('Time-based'!AH7=Summary!$H$12)</f>
        <v>0</v>
      </c>
      <c r="AI12" s="55">
        <f>Summary!$H$13/Summary!$H$7*('Time-based'!AI7=Summary!$H$11)
+(1-Summary!$H$13/Summary!$H$7)*('Time-based'!AI7=Summary!$H$12)</f>
        <v>0</v>
      </c>
      <c r="AJ12" s="55">
        <f>Summary!$H$13/Summary!$H$7*('Time-based'!AJ7=Summary!$H$11)
+(1-Summary!$H$13/Summary!$H$7)*('Time-based'!AJ7=Summary!$H$12)</f>
        <v>0</v>
      </c>
      <c r="AK12" s="55">
        <f>Summary!$H$13/Summary!$H$7*('Time-based'!AK7=Summary!$H$11)
+(1-Summary!$H$13/Summary!$H$7)*('Time-based'!AK7=Summary!$H$12)</f>
        <v>0</v>
      </c>
      <c r="AL12" s="55">
        <f>Summary!$H$13/Summary!$H$7*('Time-based'!AL7=Summary!$H$11)
+(1-Summary!$H$13/Summary!$H$7)*('Time-based'!AL7=Summary!$H$12)</f>
        <v>0</v>
      </c>
      <c r="AM12" s="55">
        <f>Summary!$H$13/Summary!$H$7*('Time-based'!AM7=Summary!$H$11)
+(1-Summary!$H$13/Summary!$H$7)*('Time-based'!AM7=Summary!$H$12)</f>
        <v>0</v>
      </c>
      <c r="AN12" s="55">
        <f>Summary!$H$13/Summary!$H$7*('Time-based'!AN7=Summary!$H$11)
+(1-Summary!$H$13/Summary!$H$7)*('Time-based'!AN7=Summary!$H$12)</f>
        <v>0</v>
      </c>
      <c r="AO12" s="55">
        <f>Summary!$H$13/Summary!$H$7*('Time-based'!AO7=Summary!$H$11)
+(1-Summary!$H$13/Summary!$H$7)*('Time-based'!AO7=Summary!$H$12)</f>
        <v>0</v>
      </c>
      <c r="AP12" s="55">
        <f>Summary!$H$13/Summary!$H$7*('Time-based'!AP7=Summary!$H$11)
+(1-Summary!$H$13/Summary!$H$7)*('Time-based'!AP7=Summary!$H$12)</f>
        <v>0</v>
      </c>
      <c r="AQ12" s="55">
        <f>Summary!$H$13/Summary!$H$7*('Time-based'!AQ7=Summary!$H$11)
+(1-Summary!$H$13/Summary!$H$7)*('Time-based'!AQ7=Summary!$H$12)</f>
        <v>0</v>
      </c>
      <c r="AR12" s="55">
        <f>Summary!$H$13/Summary!$H$7*('Time-based'!AR7=Summary!$H$11)
+(1-Summary!$H$13/Summary!$H$7)*('Time-based'!AR7=Summary!$H$12)</f>
        <v>0</v>
      </c>
      <c r="AS12" s="55">
        <f>Summary!$H$13/Summary!$H$7*('Time-based'!AS7=Summary!$H$11)
+(1-Summary!$H$13/Summary!$H$7)*('Time-based'!AS7=Summary!$H$12)</f>
        <v>0</v>
      </c>
      <c r="AT12" s="55">
        <f>Summary!$H$13/Summary!$H$7*('Time-based'!AT7=Summary!$H$11)
+(1-Summary!$H$13/Summary!$H$7)*('Time-based'!AT7=Summary!$H$12)</f>
        <v>0</v>
      </c>
      <c r="AU12" s="55">
        <f>Summary!$H$13/Summary!$H$7*('Time-based'!AU7=Summary!$H$11)
+(1-Summary!$H$13/Summary!$H$7)*('Time-based'!AU7=Summary!$H$12)</f>
        <v>0</v>
      </c>
      <c r="AV12" s="55">
        <f>Summary!$H$13/Summary!$H$7*('Time-based'!AV7=Summary!$H$11)
+(1-Summary!$H$13/Summary!$H$7)*('Time-based'!AV7=Summary!$H$12)</f>
        <v>0</v>
      </c>
      <c r="AW12" s="55">
        <f>Summary!$H$13/Summary!$H$7*('Time-based'!AW7=Summary!$H$11)
+(1-Summary!$H$13/Summary!$H$7)*('Time-based'!AW7=Summary!$H$12)</f>
        <v>0</v>
      </c>
      <c r="AX12" s="55">
        <f>Summary!$H$13/Summary!$H$7*('Time-based'!AX7=Summary!$H$11)
+(1-Summary!$H$13/Summary!$H$7)*('Time-based'!AX7=Summary!$H$12)</f>
        <v>0</v>
      </c>
      <c r="AY12" s="55">
        <f>Summary!$H$13/Summary!$H$7*('Time-based'!AY7=Summary!$H$11)
+(1-Summary!$H$13/Summary!$H$7)*('Time-based'!AY7=Summary!$H$12)</f>
        <v>0</v>
      </c>
      <c r="AZ12" s="55">
        <f>Summary!$H$13/Summary!$H$7*('Time-based'!AZ7=Summary!$H$11)
+(1-Summary!$H$13/Summary!$H$7)*('Time-based'!AZ7=Summary!$H$12)</f>
        <v>0</v>
      </c>
      <c r="BA12" s="55">
        <f>Summary!$H$13/Summary!$H$7*('Time-based'!BA7=Summary!$H$11)
+(1-Summary!$H$13/Summary!$H$7)*('Time-based'!BA7=Summary!$H$12)</f>
        <v>0</v>
      </c>
      <c r="BB12" s="55">
        <f>Summary!$H$13/Summary!$H$7*('Time-based'!BB7=Summary!$H$11)
+(1-Summary!$H$13/Summary!$H$7)*('Time-based'!BB7=Summary!$H$12)</f>
        <v>0</v>
      </c>
      <c r="BC12" s="55">
        <f>Summary!$H$13/Summary!$H$7*('Time-based'!BC7=Summary!$H$11)
+(1-Summary!$H$13/Summary!$H$7)*('Time-based'!BC7=Summary!$H$12)</f>
        <v>0</v>
      </c>
      <c r="BD12" s="55">
        <f>Summary!$H$13/Summary!$H$7*('Time-based'!BD7=Summary!$H$11)
+(1-Summary!$H$13/Summary!$H$7)*('Time-based'!BD7=Summary!$H$12)</f>
        <v>0</v>
      </c>
      <c r="BE12" s="55">
        <f>Summary!$H$13/Summary!$H$7*('Time-based'!BE7=Summary!$H$11)
+(1-Summary!$H$13/Summary!$H$7)*('Time-based'!BE7=Summary!$H$12)</f>
        <v>0</v>
      </c>
      <c r="BF12" s="26"/>
    </row>
    <row r="13" spans="2:58">
      <c r="C13" s="107">
        <v>2</v>
      </c>
      <c r="D13" s="13" t="s">
        <v>704</v>
      </c>
      <c r="E13" s="8" t="s">
        <v>15</v>
      </c>
      <c r="G13" s="80">
        <f>SUM(H13:BE13)</f>
        <v>0</v>
      </c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26"/>
    </row>
    <row r="14" spans="2:58">
      <c r="C14" s="107">
        <v>3</v>
      </c>
      <c r="D14" s="13" t="s">
        <v>704</v>
      </c>
      <c r="E14" s="8" t="s">
        <v>15</v>
      </c>
      <c r="G14" s="80">
        <f>SUM(H14:BE14)</f>
        <v>0</v>
      </c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26"/>
    </row>
    <row r="15" spans="2:58">
      <c r="C15" s="172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2"/>
      <c r="AH15" s="172"/>
      <c r="AI15" s="172"/>
      <c r="AJ15" s="172"/>
      <c r="AK15" s="172"/>
      <c r="AL15" s="172"/>
      <c r="AM15" s="172"/>
      <c r="AN15" s="172"/>
      <c r="AO15" s="172"/>
      <c r="AP15" s="172"/>
      <c r="AQ15" s="172"/>
      <c r="AR15" s="172"/>
      <c r="AS15" s="172"/>
      <c r="AT15" s="172"/>
      <c r="AU15" s="172"/>
      <c r="AV15" s="172"/>
      <c r="AW15" s="172"/>
      <c r="AX15" s="172"/>
      <c r="AY15" s="172"/>
      <c r="AZ15" s="172"/>
      <c r="BA15" s="172"/>
      <c r="BB15" s="172"/>
      <c r="BC15" s="172"/>
      <c r="BD15" s="172"/>
      <c r="BE15" s="172"/>
      <c r="BF15" s="26"/>
    </row>
    <row r="16" spans="2:58">
      <c r="H16" s="240"/>
      <c r="I16" s="240"/>
      <c r="J16" s="240"/>
      <c r="K16" s="240"/>
      <c r="L16" s="240"/>
      <c r="M16" s="240"/>
      <c r="N16" s="240"/>
      <c r="O16" s="240"/>
      <c r="P16" s="240"/>
      <c r="Q16" s="240"/>
      <c r="R16" s="240"/>
      <c r="S16" s="240"/>
      <c r="T16" s="240"/>
      <c r="U16" s="240"/>
      <c r="V16" s="240"/>
      <c r="W16" s="240"/>
      <c r="X16" s="240"/>
      <c r="Y16" s="240"/>
      <c r="Z16" s="240"/>
      <c r="AA16" s="240"/>
      <c r="AB16" s="240"/>
      <c r="AC16" s="240"/>
      <c r="AD16" s="240"/>
      <c r="AE16" s="240"/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  <c r="AR16" s="240"/>
      <c r="AS16" s="240"/>
    </row>
    <row r="17" spans="3:60">
      <c r="D17" s="30" t="s">
        <v>704</v>
      </c>
      <c r="BF17" s="26"/>
    </row>
    <row r="18" spans="3:60">
      <c r="D18" s="47" t="s">
        <v>860</v>
      </c>
      <c r="E18" s="50" t="s">
        <v>15</v>
      </c>
      <c r="F18" s="46" t="str">
        <f>Assumptions!G$140</f>
        <v>Acquisition</v>
      </c>
      <c r="G18" s="323">
        <f>SUM(H18:BE18)</f>
        <v>1</v>
      </c>
      <c r="H18" s="323">
        <f>INDEX(H19:H22,MATCH($F18,$D19:$D22,0))</f>
        <v>0</v>
      </c>
      <c r="I18" s="323">
        <f t="shared" ref="I18:AM18" si="18">INDEX(I19:I22,MATCH($F18,$D19:$D22,0))</f>
        <v>0</v>
      </c>
      <c r="J18" s="323">
        <f t="shared" si="18"/>
        <v>0</v>
      </c>
      <c r="K18" s="323">
        <f t="shared" si="18"/>
        <v>1</v>
      </c>
      <c r="L18" s="323">
        <f t="shared" si="18"/>
        <v>0</v>
      </c>
      <c r="M18" s="323">
        <f t="shared" si="18"/>
        <v>0</v>
      </c>
      <c r="N18" s="323">
        <f t="shared" si="18"/>
        <v>0</v>
      </c>
      <c r="O18" s="323">
        <f t="shared" si="18"/>
        <v>0</v>
      </c>
      <c r="P18" s="323">
        <f t="shared" si="18"/>
        <v>0</v>
      </c>
      <c r="Q18" s="323">
        <f t="shared" si="18"/>
        <v>0</v>
      </c>
      <c r="R18" s="323">
        <f t="shared" si="18"/>
        <v>0</v>
      </c>
      <c r="S18" s="323">
        <f t="shared" si="18"/>
        <v>0</v>
      </c>
      <c r="T18" s="323">
        <f t="shared" si="18"/>
        <v>0</v>
      </c>
      <c r="U18" s="323">
        <f t="shared" si="18"/>
        <v>0</v>
      </c>
      <c r="V18" s="323">
        <f t="shared" si="18"/>
        <v>0</v>
      </c>
      <c r="W18" s="323">
        <f t="shared" si="18"/>
        <v>0</v>
      </c>
      <c r="X18" s="323">
        <f t="shared" si="18"/>
        <v>0</v>
      </c>
      <c r="Y18" s="323">
        <f t="shared" si="18"/>
        <v>0</v>
      </c>
      <c r="Z18" s="323">
        <f t="shared" si="18"/>
        <v>0</v>
      </c>
      <c r="AA18" s="323">
        <f t="shared" si="18"/>
        <v>0</v>
      </c>
      <c r="AB18" s="323">
        <f t="shared" si="18"/>
        <v>0</v>
      </c>
      <c r="AC18" s="323">
        <f t="shared" si="18"/>
        <v>0</v>
      </c>
      <c r="AD18" s="323">
        <f t="shared" si="18"/>
        <v>0</v>
      </c>
      <c r="AE18" s="323">
        <f t="shared" si="18"/>
        <v>0</v>
      </c>
      <c r="AF18" s="323">
        <f t="shared" si="18"/>
        <v>0</v>
      </c>
      <c r="AG18" s="323">
        <f t="shared" si="18"/>
        <v>0</v>
      </c>
      <c r="AH18" s="323">
        <f t="shared" si="18"/>
        <v>0</v>
      </c>
      <c r="AI18" s="323">
        <f t="shared" si="18"/>
        <v>0</v>
      </c>
      <c r="AJ18" s="323">
        <f t="shared" si="18"/>
        <v>0</v>
      </c>
      <c r="AK18" s="323">
        <f t="shared" si="18"/>
        <v>0</v>
      </c>
      <c r="AL18" s="323">
        <f t="shared" si="18"/>
        <v>0</v>
      </c>
      <c r="AM18" s="323">
        <f t="shared" si="18"/>
        <v>0</v>
      </c>
      <c r="AN18" s="323">
        <f t="shared" ref="AN18:BE18" si="19">INDEX(AN19:AN22,MATCH($F18,$D19:$D22,0))</f>
        <v>0</v>
      </c>
      <c r="AO18" s="323">
        <f t="shared" si="19"/>
        <v>0</v>
      </c>
      <c r="AP18" s="323">
        <f t="shared" si="19"/>
        <v>0</v>
      </c>
      <c r="AQ18" s="323">
        <f t="shared" si="19"/>
        <v>0</v>
      </c>
      <c r="AR18" s="323">
        <f t="shared" si="19"/>
        <v>0</v>
      </c>
      <c r="AS18" s="323">
        <f t="shared" si="19"/>
        <v>0</v>
      </c>
      <c r="AT18" s="323">
        <f t="shared" si="19"/>
        <v>0</v>
      </c>
      <c r="AU18" s="323">
        <f t="shared" si="19"/>
        <v>0</v>
      </c>
      <c r="AV18" s="323">
        <f t="shared" si="19"/>
        <v>0</v>
      </c>
      <c r="AW18" s="323">
        <f t="shared" si="19"/>
        <v>0</v>
      </c>
      <c r="AX18" s="323">
        <f t="shared" si="19"/>
        <v>0</v>
      </c>
      <c r="AY18" s="323">
        <f t="shared" si="19"/>
        <v>0</v>
      </c>
      <c r="AZ18" s="323">
        <f t="shared" si="19"/>
        <v>0</v>
      </c>
      <c r="BA18" s="323">
        <f t="shared" si="19"/>
        <v>0</v>
      </c>
      <c r="BB18" s="323">
        <f t="shared" si="19"/>
        <v>0</v>
      </c>
      <c r="BC18" s="323">
        <f t="shared" si="19"/>
        <v>0</v>
      </c>
      <c r="BD18" s="323">
        <f t="shared" si="19"/>
        <v>0</v>
      </c>
      <c r="BE18" s="323">
        <f t="shared" si="19"/>
        <v>0</v>
      </c>
      <c r="BF18" s="26"/>
    </row>
    <row r="19" spans="3:60">
      <c r="C19" s="107">
        <v>1</v>
      </c>
      <c r="D19" s="13" t="s">
        <v>1200</v>
      </c>
      <c r="E19" s="8" t="s">
        <v>15</v>
      </c>
      <c r="G19" s="80">
        <f>SUM(H19:BE19)</f>
        <v>1</v>
      </c>
      <c r="H19" s="55"/>
      <c r="I19" s="55"/>
      <c r="J19" s="55"/>
      <c r="K19" s="55">
        <v>1</v>
      </c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26"/>
    </row>
    <row r="20" spans="3:60">
      <c r="C20" s="107">
        <v>2</v>
      </c>
      <c r="D20" s="13" t="s">
        <v>704</v>
      </c>
      <c r="E20" s="8" t="s">
        <v>15</v>
      </c>
      <c r="G20" s="80">
        <f>SUM(H20:BE20)</f>
        <v>0</v>
      </c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26"/>
    </row>
    <row r="21" spans="3:60">
      <c r="C21" s="107">
        <v>3</v>
      </c>
      <c r="D21" s="13" t="s">
        <v>704</v>
      </c>
      <c r="E21" s="8" t="s">
        <v>15</v>
      </c>
      <c r="G21" s="80">
        <f>SUM(H21:BE21)</f>
        <v>0</v>
      </c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26"/>
    </row>
    <row r="22" spans="3:60">
      <c r="C22" s="172"/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2"/>
      <c r="AH22" s="172"/>
      <c r="AI22" s="172"/>
      <c r="AJ22" s="172"/>
      <c r="AK22" s="172"/>
      <c r="AL22" s="172"/>
      <c r="AM22" s="172"/>
      <c r="AN22" s="172"/>
      <c r="AO22" s="172"/>
      <c r="AP22" s="172"/>
      <c r="AQ22" s="172"/>
      <c r="AR22" s="172"/>
      <c r="AS22" s="172"/>
      <c r="AT22" s="172"/>
      <c r="AU22" s="172"/>
      <c r="AV22" s="172"/>
      <c r="AW22" s="172"/>
      <c r="AX22" s="172"/>
      <c r="AY22" s="172"/>
      <c r="AZ22" s="172"/>
      <c r="BA22" s="172"/>
      <c r="BB22" s="172"/>
      <c r="BC22" s="172"/>
      <c r="BD22" s="172"/>
      <c r="BE22" s="172"/>
      <c r="BF22" s="26"/>
    </row>
    <row r="23" spans="3:60">
      <c r="H23" s="240"/>
      <c r="I23" s="240"/>
      <c r="J23" s="240"/>
      <c r="K23" s="240"/>
      <c r="L23" s="240"/>
      <c r="M23" s="240"/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/>
      <c r="AG23" s="240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  <c r="AR23" s="240"/>
      <c r="AS23" s="240"/>
    </row>
    <row r="24" spans="3:60">
      <c r="D24" s="30" t="s">
        <v>704</v>
      </c>
      <c r="H24" s="240"/>
      <c r="I24" s="240"/>
      <c r="J24" s="240"/>
      <c r="K24" s="240"/>
      <c r="L24" s="240"/>
      <c r="M24" s="240"/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/>
      <c r="AG24" s="240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  <c r="AR24" s="240"/>
      <c r="AS24" s="240"/>
    </row>
    <row r="25" spans="3:60">
      <c r="D25" s="47" t="s">
        <v>860</v>
      </c>
      <c r="E25" s="50" t="s">
        <v>15</v>
      </c>
      <c r="F25" s="46" t="str">
        <f>Assumptions!G$141</f>
        <v>Acquisition</v>
      </c>
      <c r="G25" s="323">
        <f>SUM(H25:BE25)</f>
        <v>1</v>
      </c>
      <c r="H25" s="323">
        <f t="shared" ref="H25:AM25" si="20">INDEX(H26:H29,MATCH($F25,$D26:$D29,0))</f>
        <v>0</v>
      </c>
      <c r="I25" s="323">
        <f t="shared" si="20"/>
        <v>0</v>
      </c>
      <c r="J25" s="323">
        <f t="shared" si="20"/>
        <v>0</v>
      </c>
      <c r="K25" s="323">
        <f t="shared" si="20"/>
        <v>1</v>
      </c>
      <c r="L25" s="323">
        <f t="shared" si="20"/>
        <v>0</v>
      </c>
      <c r="M25" s="323">
        <f t="shared" si="20"/>
        <v>0</v>
      </c>
      <c r="N25" s="323">
        <f t="shared" si="20"/>
        <v>0</v>
      </c>
      <c r="O25" s="323">
        <f t="shared" si="20"/>
        <v>0</v>
      </c>
      <c r="P25" s="323">
        <f t="shared" si="20"/>
        <v>0</v>
      </c>
      <c r="Q25" s="323">
        <f t="shared" si="20"/>
        <v>0</v>
      </c>
      <c r="R25" s="323">
        <f t="shared" si="20"/>
        <v>0</v>
      </c>
      <c r="S25" s="323">
        <f t="shared" si="20"/>
        <v>0</v>
      </c>
      <c r="T25" s="323">
        <f t="shared" si="20"/>
        <v>0</v>
      </c>
      <c r="U25" s="323">
        <f t="shared" si="20"/>
        <v>0</v>
      </c>
      <c r="V25" s="323">
        <f t="shared" si="20"/>
        <v>0</v>
      </c>
      <c r="W25" s="323">
        <f t="shared" si="20"/>
        <v>0</v>
      </c>
      <c r="X25" s="323">
        <f t="shared" si="20"/>
        <v>0</v>
      </c>
      <c r="Y25" s="323">
        <f t="shared" si="20"/>
        <v>0</v>
      </c>
      <c r="Z25" s="323">
        <f t="shared" si="20"/>
        <v>0</v>
      </c>
      <c r="AA25" s="323">
        <f t="shared" si="20"/>
        <v>0</v>
      </c>
      <c r="AB25" s="323">
        <f t="shared" si="20"/>
        <v>0</v>
      </c>
      <c r="AC25" s="323">
        <f t="shared" si="20"/>
        <v>0</v>
      </c>
      <c r="AD25" s="323">
        <f t="shared" si="20"/>
        <v>0</v>
      </c>
      <c r="AE25" s="323">
        <f t="shared" si="20"/>
        <v>0</v>
      </c>
      <c r="AF25" s="323">
        <f t="shared" si="20"/>
        <v>0</v>
      </c>
      <c r="AG25" s="323">
        <f t="shared" si="20"/>
        <v>0</v>
      </c>
      <c r="AH25" s="323">
        <f t="shared" si="20"/>
        <v>0</v>
      </c>
      <c r="AI25" s="323">
        <f t="shared" si="20"/>
        <v>0</v>
      </c>
      <c r="AJ25" s="323">
        <f t="shared" si="20"/>
        <v>0</v>
      </c>
      <c r="AK25" s="323">
        <f t="shared" si="20"/>
        <v>0</v>
      </c>
      <c r="AL25" s="323">
        <f t="shared" si="20"/>
        <v>0</v>
      </c>
      <c r="AM25" s="323">
        <f t="shared" si="20"/>
        <v>0</v>
      </c>
      <c r="AN25" s="323">
        <f t="shared" ref="AN25:BE25" si="21">INDEX(AN26:AN29,MATCH($F25,$D26:$D29,0))</f>
        <v>0</v>
      </c>
      <c r="AO25" s="323">
        <f t="shared" si="21"/>
        <v>0</v>
      </c>
      <c r="AP25" s="323">
        <f t="shared" si="21"/>
        <v>0</v>
      </c>
      <c r="AQ25" s="323">
        <f t="shared" si="21"/>
        <v>0</v>
      </c>
      <c r="AR25" s="323">
        <f t="shared" si="21"/>
        <v>0</v>
      </c>
      <c r="AS25" s="323">
        <f t="shared" si="21"/>
        <v>0</v>
      </c>
      <c r="AT25" s="323">
        <f t="shared" si="21"/>
        <v>0</v>
      </c>
      <c r="AU25" s="323">
        <f t="shared" si="21"/>
        <v>0</v>
      </c>
      <c r="AV25" s="323">
        <f t="shared" si="21"/>
        <v>0</v>
      </c>
      <c r="AW25" s="323">
        <f t="shared" si="21"/>
        <v>0</v>
      </c>
      <c r="AX25" s="323">
        <f t="shared" si="21"/>
        <v>0</v>
      </c>
      <c r="AY25" s="323">
        <f t="shared" si="21"/>
        <v>0</v>
      </c>
      <c r="AZ25" s="323">
        <f t="shared" si="21"/>
        <v>0</v>
      </c>
      <c r="BA25" s="323">
        <f t="shared" si="21"/>
        <v>0</v>
      </c>
      <c r="BB25" s="323">
        <f t="shared" si="21"/>
        <v>0</v>
      </c>
      <c r="BC25" s="323">
        <f t="shared" si="21"/>
        <v>0</v>
      </c>
      <c r="BD25" s="323">
        <f t="shared" si="21"/>
        <v>0</v>
      </c>
      <c r="BE25" s="323">
        <f t="shared" si="21"/>
        <v>0</v>
      </c>
      <c r="BF25" s="26"/>
    </row>
    <row r="26" spans="3:60">
      <c r="C26" s="107">
        <v>1</v>
      </c>
      <c r="D26" s="13" t="s">
        <v>1200</v>
      </c>
      <c r="E26" s="8" t="s">
        <v>15</v>
      </c>
      <c r="G26" s="80">
        <f>SUM(H26:BE26)</f>
        <v>1</v>
      </c>
      <c r="H26" s="55"/>
      <c r="I26" s="55"/>
      <c r="J26" s="55"/>
      <c r="K26" s="55">
        <v>1</v>
      </c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  <c r="AP26" s="55"/>
      <c r="AQ26" s="55"/>
      <c r="AR26" s="55"/>
      <c r="AS26" s="55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55"/>
      <c r="BE26" s="55"/>
      <c r="BF26" s="26"/>
    </row>
    <row r="27" spans="3:60">
      <c r="C27" s="107">
        <v>2</v>
      </c>
      <c r="D27" s="13" t="s">
        <v>704</v>
      </c>
      <c r="E27" s="8" t="s">
        <v>15</v>
      </c>
      <c r="G27" s="80">
        <f>SUM(H27:BE27)</f>
        <v>0</v>
      </c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55"/>
      <c r="AE27" s="55"/>
      <c r="AF27" s="55"/>
      <c r="AG27" s="55"/>
      <c r="AH27" s="55"/>
      <c r="AI27" s="55"/>
      <c r="AJ27" s="55"/>
      <c r="AK27" s="55"/>
      <c r="AL27" s="55"/>
      <c r="AM27" s="55"/>
      <c r="AN27" s="55"/>
      <c r="AO27" s="55"/>
      <c r="AP27" s="55"/>
      <c r="AQ27" s="55"/>
      <c r="AR27" s="55"/>
      <c r="AS27" s="55"/>
      <c r="AT27" s="55"/>
      <c r="AU27" s="55"/>
      <c r="AV27" s="55"/>
      <c r="AW27" s="55"/>
      <c r="AX27" s="55"/>
      <c r="AY27" s="55"/>
      <c r="AZ27" s="55"/>
      <c r="BA27" s="55"/>
      <c r="BB27" s="55"/>
      <c r="BC27" s="55"/>
      <c r="BD27" s="55"/>
      <c r="BE27" s="55"/>
      <c r="BF27" s="26"/>
    </row>
    <row r="28" spans="3:60">
      <c r="C28" s="107">
        <v>3</v>
      </c>
      <c r="D28" s="13" t="s">
        <v>704</v>
      </c>
      <c r="E28" s="8" t="s">
        <v>15</v>
      </c>
      <c r="G28" s="80">
        <f>SUM(H28:BE28)</f>
        <v>0</v>
      </c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5"/>
      <c r="AP28" s="55"/>
      <c r="AQ28" s="55"/>
      <c r="AR28" s="55"/>
      <c r="AS28" s="55"/>
      <c r="AT28" s="55"/>
      <c r="AU28" s="55"/>
      <c r="AV28" s="55"/>
      <c r="AW28" s="55"/>
      <c r="AX28" s="55"/>
      <c r="AY28" s="55"/>
      <c r="AZ28" s="55"/>
      <c r="BA28" s="55"/>
      <c r="BB28" s="55"/>
      <c r="BC28" s="55"/>
      <c r="BD28" s="55"/>
      <c r="BE28" s="55"/>
      <c r="BF28" s="26"/>
    </row>
    <row r="29" spans="3:60">
      <c r="C29" s="172"/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2"/>
      <c r="AS29" s="172"/>
      <c r="AT29" s="172"/>
      <c r="AU29" s="172"/>
      <c r="AV29" s="172"/>
      <c r="AW29" s="172"/>
      <c r="AX29" s="172"/>
      <c r="AY29" s="172"/>
      <c r="AZ29" s="172"/>
      <c r="BA29" s="172"/>
      <c r="BB29" s="172"/>
      <c r="BC29" s="172"/>
      <c r="BD29" s="172"/>
      <c r="BE29" s="172"/>
      <c r="BF29" s="26"/>
    </row>
    <row r="30" spans="3:60">
      <c r="E30" s="8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</row>
    <row r="31" spans="3:60">
      <c r="D31" s="30" t="s">
        <v>704</v>
      </c>
      <c r="E31" s="8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</row>
    <row r="32" spans="3:60">
      <c r="D32" s="47" t="s">
        <v>860</v>
      </c>
      <c r="E32" s="50" t="s">
        <v>15</v>
      </c>
      <c r="F32" s="46" t="str">
        <f>Assumptions!G$142</f>
        <v>Acquisition</v>
      </c>
      <c r="G32" s="323">
        <f>SUM(H32:BE32)</f>
        <v>1</v>
      </c>
      <c r="H32" s="323">
        <f t="shared" ref="H32:AM32" si="22">INDEX(H33:H36,MATCH($F32,$D33:$D36,0))</f>
        <v>0</v>
      </c>
      <c r="I32" s="323">
        <f t="shared" si="22"/>
        <v>0</v>
      </c>
      <c r="J32" s="323">
        <f t="shared" si="22"/>
        <v>0</v>
      </c>
      <c r="K32" s="323">
        <f t="shared" si="22"/>
        <v>1</v>
      </c>
      <c r="L32" s="323">
        <f t="shared" si="22"/>
        <v>0</v>
      </c>
      <c r="M32" s="323">
        <f t="shared" si="22"/>
        <v>0</v>
      </c>
      <c r="N32" s="323">
        <f t="shared" si="22"/>
        <v>0</v>
      </c>
      <c r="O32" s="323">
        <f t="shared" si="22"/>
        <v>0</v>
      </c>
      <c r="P32" s="323">
        <f t="shared" si="22"/>
        <v>0</v>
      </c>
      <c r="Q32" s="323">
        <f t="shared" si="22"/>
        <v>0</v>
      </c>
      <c r="R32" s="323">
        <f t="shared" si="22"/>
        <v>0</v>
      </c>
      <c r="S32" s="323">
        <f t="shared" si="22"/>
        <v>0</v>
      </c>
      <c r="T32" s="323">
        <f t="shared" si="22"/>
        <v>0</v>
      </c>
      <c r="U32" s="323">
        <f t="shared" si="22"/>
        <v>0</v>
      </c>
      <c r="V32" s="323">
        <f t="shared" si="22"/>
        <v>0</v>
      </c>
      <c r="W32" s="323">
        <f t="shared" si="22"/>
        <v>0</v>
      </c>
      <c r="X32" s="323">
        <f t="shared" si="22"/>
        <v>0</v>
      </c>
      <c r="Y32" s="323">
        <f t="shared" si="22"/>
        <v>0</v>
      </c>
      <c r="Z32" s="323">
        <f t="shared" si="22"/>
        <v>0</v>
      </c>
      <c r="AA32" s="323">
        <f t="shared" si="22"/>
        <v>0</v>
      </c>
      <c r="AB32" s="323">
        <f t="shared" si="22"/>
        <v>0</v>
      </c>
      <c r="AC32" s="323">
        <f t="shared" si="22"/>
        <v>0</v>
      </c>
      <c r="AD32" s="323">
        <f t="shared" si="22"/>
        <v>0</v>
      </c>
      <c r="AE32" s="323">
        <f t="shared" si="22"/>
        <v>0</v>
      </c>
      <c r="AF32" s="323">
        <f t="shared" si="22"/>
        <v>0</v>
      </c>
      <c r="AG32" s="323">
        <f t="shared" si="22"/>
        <v>0</v>
      </c>
      <c r="AH32" s="323">
        <f t="shared" si="22"/>
        <v>0</v>
      </c>
      <c r="AI32" s="323">
        <f t="shared" si="22"/>
        <v>0</v>
      </c>
      <c r="AJ32" s="323">
        <f t="shared" si="22"/>
        <v>0</v>
      </c>
      <c r="AK32" s="323">
        <f t="shared" si="22"/>
        <v>0</v>
      </c>
      <c r="AL32" s="323">
        <f t="shared" si="22"/>
        <v>0</v>
      </c>
      <c r="AM32" s="323">
        <f t="shared" si="22"/>
        <v>0</v>
      </c>
      <c r="AN32" s="323">
        <f t="shared" ref="AN32:BE32" si="23">INDEX(AN33:AN36,MATCH($F32,$D33:$D36,0))</f>
        <v>0</v>
      </c>
      <c r="AO32" s="323">
        <f t="shared" si="23"/>
        <v>0</v>
      </c>
      <c r="AP32" s="323">
        <f t="shared" si="23"/>
        <v>0</v>
      </c>
      <c r="AQ32" s="323">
        <f t="shared" si="23"/>
        <v>0</v>
      </c>
      <c r="AR32" s="323">
        <f t="shared" si="23"/>
        <v>0</v>
      </c>
      <c r="AS32" s="323">
        <f t="shared" si="23"/>
        <v>0</v>
      </c>
      <c r="AT32" s="323">
        <f t="shared" si="23"/>
        <v>0</v>
      </c>
      <c r="AU32" s="323">
        <f t="shared" si="23"/>
        <v>0</v>
      </c>
      <c r="AV32" s="323">
        <f t="shared" si="23"/>
        <v>0</v>
      </c>
      <c r="AW32" s="323">
        <f t="shared" si="23"/>
        <v>0</v>
      </c>
      <c r="AX32" s="323">
        <f t="shared" si="23"/>
        <v>0</v>
      </c>
      <c r="AY32" s="323">
        <f t="shared" si="23"/>
        <v>0</v>
      </c>
      <c r="AZ32" s="323">
        <f t="shared" si="23"/>
        <v>0</v>
      </c>
      <c r="BA32" s="323">
        <f t="shared" si="23"/>
        <v>0</v>
      </c>
      <c r="BB32" s="323">
        <f t="shared" si="23"/>
        <v>0</v>
      </c>
      <c r="BC32" s="323">
        <f t="shared" si="23"/>
        <v>0</v>
      </c>
      <c r="BD32" s="323">
        <f t="shared" si="23"/>
        <v>0</v>
      </c>
      <c r="BE32" s="323">
        <f t="shared" si="23"/>
        <v>0</v>
      </c>
      <c r="BF32" s="26"/>
    </row>
    <row r="33" spans="3:190">
      <c r="C33" s="107">
        <v>1</v>
      </c>
      <c r="D33" s="13" t="s">
        <v>1200</v>
      </c>
      <c r="E33" s="8" t="s">
        <v>15</v>
      </c>
      <c r="G33" s="80">
        <f>SUM(H33:BE33)</f>
        <v>1</v>
      </c>
      <c r="H33" s="55"/>
      <c r="I33" s="55"/>
      <c r="J33" s="55"/>
      <c r="K33" s="55">
        <v>1</v>
      </c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5"/>
      <c r="AP33" s="55"/>
      <c r="AQ33" s="55"/>
      <c r="AR33" s="55"/>
      <c r="AS33" s="55"/>
      <c r="AT33" s="55"/>
      <c r="AU33" s="55"/>
      <c r="AV33" s="55"/>
      <c r="AW33" s="55"/>
      <c r="AX33" s="55"/>
      <c r="AY33" s="55"/>
      <c r="AZ33" s="55"/>
      <c r="BA33" s="55"/>
      <c r="BB33" s="55"/>
      <c r="BC33" s="55"/>
      <c r="BD33" s="55"/>
      <c r="BE33" s="55"/>
      <c r="BF33" s="26"/>
    </row>
    <row r="34" spans="3:190">
      <c r="C34" s="107">
        <v>2</v>
      </c>
      <c r="D34" s="13" t="s">
        <v>704</v>
      </c>
      <c r="E34" s="8" t="s">
        <v>15</v>
      </c>
      <c r="G34" s="80">
        <f>SUM(H34:BE34)</f>
        <v>0</v>
      </c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55"/>
      <c r="AE34" s="55"/>
      <c r="AF34" s="55"/>
      <c r="AG34" s="55"/>
      <c r="AH34" s="55"/>
      <c r="AI34" s="55"/>
      <c r="AJ34" s="55"/>
      <c r="AK34" s="55"/>
      <c r="AL34" s="55"/>
      <c r="AM34" s="55"/>
      <c r="AN34" s="55"/>
      <c r="AO34" s="55"/>
      <c r="AP34" s="55"/>
      <c r="AQ34" s="55"/>
      <c r="AR34" s="55"/>
      <c r="AS34" s="55"/>
      <c r="AT34" s="55"/>
      <c r="AU34" s="55"/>
      <c r="AV34" s="55"/>
      <c r="AW34" s="55"/>
      <c r="AX34" s="55"/>
      <c r="AY34" s="55"/>
      <c r="AZ34" s="55"/>
      <c r="BA34" s="55"/>
      <c r="BB34" s="55"/>
      <c r="BC34" s="55"/>
      <c r="BD34" s="55"/>
      <c r="BE34" s="55"/>
      <c r="BF34" s="26"/>
    </row>
    <row r="35" spans="3:190">
      <c r="C35" s="107">
        <v>3</v>
      </c>
      <c r="D35" s="13" t="s">
        <v>704</v>
      </c>
      <c r="E35" s="8" t="s">
        <v>15</v>
      </c>
      <c r="G35" s="80">
        <f>SUM(H35:BE35)</f>
        <v>0</v>
      </c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55"/>
      <c r="AE35" s="55"/>
      <c r="AF35" s="55"/>
      <c r="AG35" s="55"/>
      <c r="AH35" s="55"/>
      <c r="AI35" s="55"/>
      <c r="AJ35" s="55"/>
      <c r="AK35" s="55"/>
      <c r="AL35" s="55"/>
      <c r="AM35" s="55"/>
      <c r="AN35" s="55"/>
      <c r="AO35" s="55"/>
      <c r="AP35" s="55"/>
      <c r="AQ35" s="55"/>
      <c r="AR35" s="55"/>
      <c r="AS35" s="55"/>
      <c r="AT35" s="55"/>
      <c r="AU35" s="55"/>
      <c r="AV35" s="55"/>
      <c r="AW35" s="55"/>
      <c r="AX35" s="55"/>
      <c r="AY35" s="55"/>
      <c r="AZ35" s="55"/>
      <c r="BA35" s="55"/>
      <c r="BB35" s="55"/>
      <c r="BC35" s="55"/>
      <c r="BD35" s="55"/>
      <c r="BE35" s="55"/>
      <c r="BF35" s="26"/>
    </row>
    <row r="36" spans="3:190">
      <c r="C36" s="172"/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2"/>
      <c r="AH36" s="172"/>
      <c r="AI36" s="172"/>
      <c r="AJ36" s="172"/>
      <c r="AK36" s="172"/>
      <c r="AL36" s="172"/>
      <c r="AM36" s="172"/>
      <c r="AN36" s="172"/>
      <c r="AO36" s="172"/>
      <c r="AP36" s="172"/>
      <c r="AQ36" s="172"/>
      <c r="AR36" s="172"/>
      <c r="AS36" s="172"/>
      <c r="AT36" s="172"/>
      <c r="AU36" s="172"/>
      <c r="AV36" s="172"/>
      <c r="AW36" s="172"/>
      <c r="AX36" s="172"/>
      <c r="AY36" s="172"/>
      <c r="AZ36" s="172"/>
      <c r="BA36" s="172"/>
      <c r="BB36" s="172"/>
      <c r="BC36" s="172"/>
      <c r="BD36" s="172"/>
      <c r="BE36" s="172"/>
      <c r="BF36" s="26"/>
    </row>
    <row r="37" spans="3:190">
      <c r="E37" s="8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</row>
    <row r="38" spans="3:190">
      <c r="D38" s="30" t="s">
        <v>704</v>
      </c>
      <c r="E38" s="8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</row>
    <row r="39" spans="3:190">
      <c r="D39" s="47" t="s">
        <v>860</v>
      </c>
      <c r="E39" s="50" t="s">
        <v>15</v>
      </c>
      <c r="F39" s="46" t="str">
        <f>Assumptions!G$143</f>
        <v>Acquisition</v>
      </c>
      <c r="G39" s="323">
        <f>SUM(H39:BE39)</f>
        <v>1</v>
      </c>
      <c r="H39" s="323">
        <f t="shared" ref="H39:AM39" si="24">INDEX(H40:H43,MATCH($F39,$D40:$D43,0))</f>
        <v>0</v>
      </c>
      <c r="I39" s="323">
        <f t="shared" si="24"/>
        <v>0</v>
      </c>
      <c r="J39" s="323">
        <f t="shared" si="24"/>
        <v>0</v>
      </c>
      <c r="K39" s="323">
        <f t="shared" si="24"/>
        <v>1</v>
      </c>
      <c r="L39" s="323">
        <f t="shared" si="24"/>
        <v>0</v>
      </c>
      <c r="M39" s="323">
        <f t="shared" si="24"/>
        <v>0</v>
      </c>
      <c r="N39" s="323">
        <f t="shared" si="24"/>
        <v>0</v>
      </c>
      <c r="O39" s="323">
        <f t="shared" si="24"/>
        <v>0</v>
      </c>
      <c r="P39" s="323">
        <f t="shared" si="24"/>
        <v>0</v>
      </c>
      <c r="Q39" s="323">
        <f t="shared" si="24"/>
        <v>0</v>
      </c>
      <c r="R39" s="323">
        <f t="shared" si="24"/>
        <v>0</v>
      </c>
      <c r="S39" s="323">
        <f t="shared" si="24"/>
        <v>0</v>
      </c>
      <c r="T39" s="323">
        <f t="shared" si="24"/>
        <v>0</v>
      </c>
      <c r="U39" s="323">
        <f t="shared" si="24"/>
        <v>0</v>
      </c>
      <c r="V39" s="323">
        <f t="shared" si="24"/>
        <v>0</v>
      </c>
      <c r="W39" s="323">
        <f t="shared" si="24"/>
        <v>0</v>
      </c>
      <c r="X39" s="323">
        <f t="shared" si="24"/>
        <v>0</v>
      </c>
      <c r="Y39" s="323">
        <f t="shared" si="24"/>
        <v>0</v>
      </c>
      <c r="Z39" s="323">
        <f t="shared" si="24"/>
        <v>0</v>
      </c>
      <c r="AA39" s="323">
        <f t="shared" si="24"/>
        <v>0</v>
      </c>
      <c r="AB39" s="323">
        <f t="shared" si="24"/>
        <v>0</v>
      </c>
      <c r="AC39" s="323">
        <f t="shared" si="24"/>
        <v>0</v>
      </c>
      <c r="AD39" s="323">
        <f t="shared" si="24"/>
        <v>0</v>
      </c>
      <c r="AE39" s="323">
        <f t="shared" si="24"/>
        <v>0</v>
      </c>
      <c r="AF39" s="323">
        <f t="shared" si="24"/>
        <v>0</v>
      </c>
      <c r="AG39" s="323">
        <f t="shared" si="24"/>
        <v>0</v>
      </c>
      <c r="AH39" s="323">
        <f t="shared" si="24"/>
        <v>0</v>
      </c>
      <c r="AI39" s="323">
        <f t="shared" si="24"/>
        <v>0</v>
      </c>
      <c r="AJ39" s="323">
        <f t="shared" si="24"/>
        <v>0</v>
      </c>
      <c r="AK39" s="323">
        <f t="shared" si="24"/>
        <v>0</v>
      </c>
      <c r="AL39" s="323">
        <f t="shared" si="24"/>
        <v>0</v>
      </c>
      <c r="AM39" s="323">
        <f t="shared" si="24"/>
        <v>0</v>
      </c>
      <c r="AN39" s="323">
        <f t="shared" ref="AN39:BE39" si="25">INDEX(AN40:AN43,MATCH($F39,$D40:$D43,0))</f>
        <v>0</v>
      </c>
      <c r="AO39" s="323">
        <f t="shared" si="25"/>
        <v>0</v>
      </c>
      <c r="AP39" s="323">
        <f t="shared" si="25"/>
        <v>0</v>
      </c>
      <c r="AQ39" s="323">
        <f t="shared" si="25"/>
        <v>0</v>
      </c>
      <c r="AR39" s="323">
        <f t="shared" si="25"/>
        <v>0</v>
      </c>
      <c r="AS39" s="323">
        <f t="shared" si="25"/>
        <v>0</v>
      </c>
      <c r="AT39" s="323">
        <f t="shared" si="25"/>
        <v>0</v>
      </c>
      <c r="AU39" s="323">
        <f t="shared" si="25"/>
        <v>0</v>
      </c>
      <c r="AV39" s="323">
        <f t="shared" si="25"/>
        <v>0</v>
      </c>
      <c r="AW39" s="323">
        <f t="shared" si="25"/>
        <v>0</v>
      </c>
      <c r="AX39" s="323">
        <f t="shared" si="25"/>
        <v>0</v>
      </c>
      <c r="AY39" s="323">
        <f t="shared" si="25"/>
        <v>0</v>
      </c>
      <c r="AZ39" s="323">
        <f t="shared" si="25"/>
        <v>0</v>
      </c>
      <c r="BA39" s="323">
        <f t="shared" si="25"/>
        <v>0</v>
      </c>
      <c r="BB39" s="323">
        <f t="shared" si="25"/>
        <v>0</v>
      </c>
      <c r="BC39" s="323">
        <f t="shared" si="25"/>
        <v>0</v>
      </c>
      <c r="BD39" s="323">
        <f t="shared" si="25"/>
        <v>0</v>
      </c>
      <c r="BE39" s="323">
        <f t="shared" si="25"/>
        <v>0</v>
      </c>
      <c r="BF39" s="26"/>
    </row>
    <row r="40" spans="3:190">
      <c r="C40" s="107">
        <v>1</v>
      </c>
      <c r="D40" s="13" t="s">
        <v>1200</v>
      </c>
      <c r="E40" s="8" t="s">
        <v>15</v>
      </c>
      <c r="G40" s="80">
        <f>SUM(H40:BE40)</f>
        <v>1</v>
      </c>
      <c r="H40" s="55"/>
      <c r="I40" s="55"/>
      <c r="J40" s="55"/>
      <c r="K40" s="55">
        <v>1</v>
      </c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55"/>
      <c r="AS40" s="55"/>
      <c r="AT40" s="55"/>
      <c r="AU40" s="55"/>
      <c r="AV40" s="55"/>
      <c r="AW40" s="55"/>
      <c r="AX40" s="55"/>
      <c r="AY40" s="55"/>
      <c r="AZ40" s="55"/>
      <c r="BA40" s="55"/>
      <c r="BB40" s="55"/>
      <c r="BC40" s="55"/>
      <c r="BD40" s="55"/>
      <c r="BE40" s="55"/>
      <c r="BF40" s="26"/>
    </row>
    <row r="41" spans="3:190">
      <c r="C41" s="107">
        <v>2</v>
      </c>
      <c r="D41" s="13" t="s">
        <v>704</v>
      </c>
      <c r="E41" s="8" t="s">
        <v>15</v>
      </c>
      <c r="G41" s="80">
        <f>SUM(H41:BE41)</f>
        <v>0</v>
      </c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55"/>
      <c r="AE41" s="55"/>
      <c r="AF41" s="55"/>
      <c r="AG41" s="55"/>
      <c r="AH41" s="55"/>
      <c r="AI41" s="55"/>
      <c r="AJ41" s="55"/>
      <c r="AK41" s="55"/>
      <c r="AL41" s="55"/>
      <c r="AM41" s="55"/>
      <c r="AN41" s="55"/>
      <c r="AO41" s="55"/>
      <c r="AP41" s="55"/>
      <c r="AQ41" s="55"/>
      <c r="AR41" s="55"/>
      <c r="AS41" s="55"/>
      <c r="AT41" s="55"/>
      <c r="AU41" s="55"/>
      <c r="AV41" s="55"/>
      <c r="AW41" s="55"/>
      <c r="AX41" s="55"/>
      <c r="AY41" s="55"/>
      <c r="AZ41" s="55"/>
      <c r="BA41" s="55"/>
      <c r="BB41" s="55"/>
      <c r="BC41" s="55"/>
      <c r="BD41" s="55"/>
      <c r="BE41" s="55"/>
      <c r="BF41" s="26"/>
    </row>
    <row r="42" spans="3:190">
      <c r="C42" s="107">
        <v>3</v>
      </c>
      <c r="D42" s="13" t="s">
        <v>704</v>
      </c>
      <c r="E42" s="8" t="s">
        <v>15</v>
      </c>
      <c r="G42" s="80">
        <f>SUM(H42:BE42)</f>
        <v>0</v>
      </c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55"/>
      <c r="AE42" s="55"/>
      <c r="AF42" s="55"/>
      <c r="AG42" s="55"/>
      <c r="AH42" s="55"/>
      <c r="AI42" s="55"/>
      <c r="AJ42" s="55"/>
      <c r="AK42" s="55"/>
      <c r="AL42" s="55"/>
      <c r="AM42" s="55"/>
      <c r="AN42" s="55"/>
      <c r="AO42" s="55"/>
      <c r="AP42" s="55"/>
      <c r="AQ42" s="55"/>
      <c r="AR42" s="55"/>
      <c r="AS42" s="55"/>
      <c r="AT42" s="55"/>
      <c r="AU42" s="55"/>
      <c r="AV42" s="55"/>
      <c r="AW42" s="55"/>
      <c r="AX42" s="55"/>
      <c r="AY42" s="55"/>
      <c r="AZ42" s="55"/>
      <c r="BA42" s="55"/>
      <c r="BB42" s="55"/>
      <c r="BC42" s="55"/>
      <c r="BD42" s="55"/>
      <c r="BE42" s="55"/>
      <c r="BF42" s="26"/>
    </row>
    <row r="43" spans="3:190">
      <c r="C43" s="172"/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2"/>
      <c r="AH43" s="172"/>
      <c r="AI43" s="172"/>
      <c r="AJ43" s="172"/>
      <c r="AK43" s="172"/>
      <c r="AL43" s="172"/>
      <c r="AM43" s="172"/>
      <c r="AN43" s="172"/>
      <c r="AO43" s="172"/>
      <c r="AP43" s="172"/>
      <c r="AQ43" s="172"/>
      <c r="AR43" s="172"/>
      <c r="AS43" s="172"/>
      <c r="AT43" s="172"/>
      <c r="AU43" s="172"/>
      <c r="AV43" s="172"/>
      <c r="AW43" s="172"/>
      <c r="AX43" s="172"/>
      <c r="AY43" s="172"/>
      <c r="AZ43" s="172"/>
      <c r="BA43" s="172"/>
      <c r="BB43" s="172"/>
      <c r="BC43" s="172"/>
      <c r="BD43" s="172"/>
      <c r="BE43" s="172"/>
      <c r="BF43" s="26"/>
    </row>
    <row r="44" spans="3:190">
      <c r="E44" s="8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</row>
    <row r="45" spans="3:190">
      <c r="C45" s="5" t="s">
        <v>16</v>
      </c>
      <c r="D45" s="4"/>
      <c r="E45" s="7"/>
      <c r="F45" s="4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</row>
    <row r="46" spans="3:190">
      <c r="E46" s="8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</row>
    <row r="47" spans="3:190">
      <c r="D47" s="39" t="s">
        <v>47</v>
      </c>
      <c r="E47" s="40"/>
      <c r="F47" s="39"/>
      <c r="G47" s="57"/>
      <c r="H47" s="39">
        <v>1</v>
      </c>
      <c r="I47" s="39">
        <f>H47+1</f>
        <v>2</v>
      </c>
      <c r="J47" s="39">
        <f t="shared" ref="J47:BE48" si="26">I47+1</f>
        <v>3</v>
      </c>
      <c r="K47" s="39">
        <f t="shared" si="26"/>
        <v>4</v>
      </c>
      <c r="L47" s="39">
        <f t="shared" si="26"/>
        <v>5</v>
      </c>
      <c r="M47" s="39">
        <f t="shared" si="26"/>
        <v>6</v>
      </c>
      <c r="N47" s="39">
        <f t="shared" si="26"/>
        <v>7</v>
      </c>
      <c r="O47" s="39">
        <f t="shared" si="26"/>
        <v>8</v>
      </c>
      <c r="P47" s="39">
        <f t="shared" si="26"/>
        <v>9</v>
      </c>
      <c r="Q47" s="39">
        <f t="shared" si="26"/>
        <v>10</v>
      </c>
      <c r="R47" s="39">
        <f t="shared" si="26"/>
        <v>11</v>
      </c>
      <c r="S47" s="39">
        <f t="shared" si="26"/>
        <v>12</v>
      </c>
      <c r="T47" s="39">
        <f t="shared" si="26"/>
        <v>13</v>
      </c>
      <c r="U47" s="39">
        <f t="shared" si="26"/>
        <v>14</v>
      </c>
      <c r="V47" s="39">
        <f t="shared" si="26"/>
        <v>15</v>
      </c>
      <c r="W47" s="39">
        <f t="shared" si="26"/>
        <v>16</v>
      </c>
      <c r="X47" s="39">
        <f t="shared" si="26"/>
        <v>17</v>
      </c>
      <c r="Y47" s="39">
        <f t="shared" si="26"/>
        <v>18</v>
      </c>
      <c r="Z47" s="39">
        <f t="shared" si="26"/>
        <v>19</v>
      </c>
      <c r="AA47" s="39">
        <f t="shared" si="26"/>
        <v>20</v>
      </c>
      <c r="AB47" s="39">
        <f t="shared" si="26"/>
        <v>21</v>
      </c>
      <c r="AC47" s="39">
        <f t="shared" si="26"/>
        <v>22</v>
      </c>
      <c r="AD47" s="39">
        <f t="shared" si="26"/>
        <v>23</v>
      </c>
      <c r="AE47" s="39">
        <f t="shared" si="26"/>
        <v>24</v>
      </c>
      <c r="AF47" s="39">
        <f t="shared" si="26"/>
        <v>25</v>
      </c>
      <c r="AG47" s="39">
        <f t="shared" si="26"/>
        <v>26</v>
      </c>
      <c r="AH47" s="39">
        <f t="shared" si="26"/>
        <v>27</v>
      </c>
      <c r="AI47" s="39">
        <f t="shared" si="26"/>
        <v>28</v>
      </c>
      <c r="AJ47" s="39">
        <f t="shared" si="26"/>
        <v>29</v>
      </c>
      <c r="AK47" s="39">
        <f t="shared" si="26"/>
        <v>30</v>
      </c>
      <c r="AL47" s="39">
        <f t="shared" si="26"/>
        <v>31</v>
      </c>
      <c r="AM47" s="39">
        <f t="shared" si="26"/>
        <v>32</v>
      </c>
      <c r="AN47" s="39">
        <f t="shared" si="26"/>
        <v>33</v>
      </c>
      <c r="AO47" s="39">
        <f t="shared" si="26"/>
        <v>34</v>
      </c>
      <c r="AP47" s="39">
        <f t="shared" si="26"/>
        <v>35</v>
      </c>
      <c r="AQ47" s="39">
        <f t="shared" si="26"/>
        <v>36</v>
      </c>
      <c r="AR47" s="39">
        <f t="shared" si="26"/>
        <v>37</v>
      </c>
      <c r="AS47" s="39">
        <f t="shared" si="26"/>
        <v>38</v>
      </c>
      <c r="AT47" s="39">
        <f t="shared" si="26"/>
        <v>39</v>
      </c>
      <c r="AU47" s="39">
        <f t="shared" si="26"/>
        <v>40</v>
      </c>
      <c r="AV47" s="39">
        <f t="shared" si="26"/>
        <v>41</v>
      </c>
      <c r="AW47" s="39">
        <f t="shared" si="26"/>
        <v>42</v>
      </c>
      <c r="AX47" s="39">
        <f t="shared" si="26"/>
        <v>43</v>
      </c>
      <c r="AY47" s="39">
        <f t="shared" si="26"/>
        <v>44</v>
      </c>
      <c r="AZ47" s="39">
        <f t="shared" si="26"/>
        <v>45</v>
      </c>
      <c r="BA47" s="39">
        <f t="shared" si="26"/>
        <v>46</v>
      </c>
      <c r="BB47" s="39">
        <f t="shared" si="26"/>
        <v>47</v>
      </c>
      <c r="BC47" s="39">
        <f t="shared" si="26"/>
        <v>48</v>
      </c>
      <c r="BD47" s="39">
        <f t="shared" si="26"/>
        <v>49</v>
      </c>
      <c r="BE47" s="39">
        <f t="shared" si="26"/>
        <v>50</v>
      </c>
      <c r="BF47" s="26"/>
    </row>
    <row r="48" spans="3:190">
      <c r="E48" s="8"/>
      <c r="G48" s="26"/>
      <c r="H48" s="39">
        <v>2027</v>
      </c>
      <c r="I48" s="39">
        <f>H48+1</f>
        <v>2028</v>
      </c>
      <c r="J48" s="39">
        <f t="shared" si="26"/>
        <v>2029</v>
      </c>
      <c r="K48" s="39">
        <f t="shared" si="26"/>
        <v>2030</v>
      </c>
      <c r="L48" s="39">
        <f t="shared" si="26"/>
        <v>2031</v>
      </c>
      <c r="M48" s="39">
        <f t="shared" si="26"/>
        <v>2032</v>
      </c>
      <c r="N48" s="39">
        <f t="shared" si="26"/>
        <v>2033</v>
      </c>
      <c r="O48" s="39">
        <f t="shared" si="26"/>
        <v>2034</v>
      </c>
      <c r="P48" s="39">
        <f t="shared" si="26"/>
        <v>2035</v>
      </c>
      <c r="Q48" s="39">
        <f t="shared" si="26"/>
        <v>2036</v>
      </c>
      <c r="R48" s="39">
        <f t="shared" si="26"/>
        <v>2037</v>
      </c>
      <c r="S48" s="39">
        <f t="shared" si="26"/>
        <v>2038</v>
      </c>
      <c r="T48" s="39">
        <f t="shared" si="26"/>
        <v>2039</v>
      </c>
      <c r="U48" s="39">
        <f t="shared" si="26"/>
        <v>2040</v>
      </c>
      <c r="V48" s="39">
        <f t="shared" si="26"/>
        <v>2041</v>
      </c>
      <c r="W48" s="39">
        <f t="shared" si="26"/>
        <v>2042</v>
      </c>
      <c r="X48" s="39">
        <f t="shared" si="26"/>
        <v>2043</v>
      </c>
      <c r="Y48" s="39">
        <f t="shared" si="26"/>
        <v>2044</v>
      </c>
      <c r="Z48" s="39">
        <f t="shared" si="26"/>
        <v>2045</v>
      </c>
      <c r="AA48" s="39">
        <f t="shared" si="26"/>
        <v>2046</v>
      </c>
      <c r="AB48" s="39">
        <f t="shared" si="26"/>
        <v>2047</v>
      </c>
      <c r="AC48" s="39">
        <f t="shared" si="26"/>
        <v>2048</v>
      </c>
      <c r="AD48" s="39">
        <f t="shared" si="26"/>
        <v>2049</v>
      </c>
      <c r="AE48" s="39">
        <f t="shared" si="26"/>
        <v>2050</v>
      </c>
      <c r="AF48" s="39">
        <f t="shared" si="26"/>
        <v>2051</v>
      </c>
      <c r="AG48" s="39">
        <f t="shared" si="26"/>
        <v>2052</v>
      </c>
      <c r="AH48" s="39">
        <f t="shared" si="26"/>
        <v>2053</v>
      </c>
      <c r="AI48" s="39">
        <f t="shared" si="26"/>
        <v>2054</v>
      </c>
      <c r="AJ48" s="39">
        <f t="shared" si="26"/>
        <v>2055</v>
      </c>
      <c r="AK48" s="39">
        <f t="shared" si="26"/>
        <v>2056</v>
      </c>
      <c r="AL48" s="39">
        <f t="shared" si="26"/>
        <v>2057</v>
      </c>
      <c r="AM48" s="39">
        <f t="shared" si="26"/>
        <v>2058</v>
      </c>
      <c r="AN48" s="39">
        <f t="shared" si="26"/>
        <v>2059</v>
      </c>
      <c r="AO48" s="39">
        <f t="shared" si="26"/>
        <v>2060</v>
      </c>
      <c r="AP48" s="39">
        <f t="shared" si="26"/>
        <v>2061</v>
      </c>
      <c r="AQ48" s="39">
        <f t="shared" si="26"/>
        <v>2062</v>
      </c>
      <c r="AR48" s="39">
        <f t="shared" si="26"/>
        <v>2063</v>
      </c>
      <c r="AS48" s="39">
        <f t="shared" si="26"/>
        <v>2064</v>
      </c>
      <c r="AT48" s="39">
        <f t="shared" si="26"/>
        <v>2065</v>
      </c>
      <c r="AU48" s="39">
        <f t="shared" si="26"/>
        <v>2066</v>
      </c>
      <c r="AV48" s="39">
        <f t="shared" si="26"/>
        <v>2067</v>
      </c>
      <c r="AW48" s="39">
        <f t="shared" si="26"/>
        <v>2068</v>
      </c>
      <c r="AX48" s="39">
        <f t="shared" si="26"/>
        <v>2069</v>
      </c>
      <c r="AY48" s="39">
        <f t="shared" si="26"/>
        <v>2070</v>
      </c>
      <c r="AZ48" s="39">
        <f t="shared" si="26"/>
        <v>2071</v>
      </c>
      <c r="BA48" s="39">
        <f t="shared" si="26"/>
        <v>2072</v>
      </c>
      <c r="BB48" s="39">
        <f t="shared" si="26"/>
        <v>2073</v>
      </c>
      <c r="BC48" s="39"/>
      <c r="BD48" s="39"/>
      <c r="BE48" s="39"/>
      <c r="BF48" s="39"/>
      <c r="BG48" s="39"/>
      <c r="BH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  <c r="DR48" s="39"/>
      <c r="DS48" s="39"/>
      <c r="DT48" s="39"/>
      <c r="DU48" s="39"/>
      <c r="DV48" s="39"/>
      <c r="DW48" s="39"/>
      <c r="DX48" s="39"/>
      <c r="DY48" s="39"/>
      <c r="DZ48" s="39"/>
      <c r="EA48" s="39"/>
      <c r="EB48" s="39"/>
      <c r="EC48" s="39"/>
      <c r="ED48" s="39"/>
      <c r="EE48" s="39"/>
      <c r="EF48" s="39"/>
      <c r="EG48" s="39"/>
      <c r="EH48" s="39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39"/>
      <c r="EV48" s="39"/>
      <c r="EW48" s="39"/>
      <c r="EX48" s="39"/>
      <c r="EY48" s="39"/>
      <c r="EZ48" s="39"/>
      <c r="FA48" s="39"/>
      <c r="FB48" s="39"/>
      <c r="FC48" s="39"/>
      <c r="FD48" s="39"/>
      <c r="FE48" s="39"/>
      <c r="FF48" s="39"/>
      <c r="FG48" s="39"/>
      <c r="FH48" s="39"/>
      <c r="FI48" s="39"/>
      <c r="FJ48" s="39"/>
      <c r="FK48" s="39"/>
      <c r="FL48" s="39"/>
      <c r="FM48" s="39"/>
      <c r="FN48" s="39"/>
      <c r="FO48" s="39"/>
      <c r="FP48" s="39"/>
      <c r="FQ48" s="39"/>
      <c r="FR48" s="39"/>
      <c r="FS48" s="39"/>
      <c r="FT48" s="39"/>
      <c r="FU48" s="39"/>
      <c r="FV48" s="39"/>
      <c r="FW48" s="39"/>
      <c r="FX48" s="39"/>
      <c r="FY48" s="39"/>
      <c r="FZ48" s="39"/>
      <c r="GA48" s="39"/>
      <c r="GB48" s="39"/>
      <c r="GC48" s="39"/>
      <c r="GD48" s="39"/>
      <c r="GE48" s="39"/>
      <c r="GF48" s="39"/>
      <c r="GG48" s="39"/>
      <c r="GH48" s="39"/>
    </row>
    <row r="49" spans="3:181">
      <c r="C49" s="30" t="s">
        <v>45</v>
      </c>
      <c r="E49" s="8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</row>
    <row r="50" spans="3:181">
      <c r="D50" s="51" t="s">
        <v>52</v>
      </c>
      <c r="E50" s="8"/>
      <c r="G50" s="26"/>
      <c r="H50" s="55">
        <v>1</v>
      </c>
      <c r="I50" s="55">
        <v>1</v>
      </c>
      <c r="J50" s="55">
        <v>1</v>
      </c>
      <c r="K50" s="55">
        <v>1</v>
      </c>
      <c r="L50" s="55">
        <v>1</v>
      </c>
      <c r="M50" s="55">
        <v>1</v>
      </c>
      <c r="N50" s="55">
        <v>1</v>
      </c>
      <c r="O50" s="55">
        <v>1</v>
      </c>
      <c r="P50" s="55">
        <v>1</v>
      </c>
      <c r="Q50" s="55">
        <v>1</v>
      </c>
      <c r="R50" s="55">
        <v>1</v>
      </c>
      <c r="S50" s="55">
        <v>1</v>
      </c>
      <c r="T50" s="55">
        <v>1</v>
      </c>
      <c r="U50" s="55">
        <v>1</v>
      </c>
      <c r="V50" s="55">
        <v>1</v>
      </c>
      <c r="W50" s="55">
        <v>1</v>
      </c>
      <c r="X50" s="55">
        <v>1</v>
      </c>
      <c r="Y50" s="55">
        <v>1</v>
      </c>
      <c r="Z50" s="55">
        <v>1</v>
      </c>
      <c r="AA50" s="55">
        <v>1</v>
      </c>
      <c r="AB50" s="55">
        <v>1</v>
      </c>
      <c r="AC50" s="55">
        <v>1</v>
      </c>
      <c r="AD50" s="55">
        <v>1</v>
      </c>
      <c r="AE50" s="55">
        <v>1</v>
      </c>
      <c r="AF50" s="55">
        <v>1</v>
      </c>
      <c r="AG50" s="55">
        <v>1</v>
      </c>
      <c r="AH50" s="55">
        <v>1</v>
      </c>
      <c r="AI50" s="55">
        <v>1</v>
      </c>
      <c r="AJ50" s="55">
        <v>1</v>
      </c>
      <c r="AK50" s="55">
        <v>1</v>
      </c>
      <c r="AL50" s="55">
        <v>1</v>
      </c>
      <c r="AM50" s="55">
        <v>1</v>
      </c>
      <c r="AN50" s="55">
        <v>1</v>
      </c>
      <c r="AO50" s="55">
        <v>1</v>
      </c>
      <c r="AP50" s="55">
        <v>1</v>
      </c>
      <c r="AQ50" s="55">
        <v>1</v>
      </c>
      <c r="AR50" s="55">
        <v>1</v>
      </c>
      <c r="AS50" s="55">
        <v>1</v>
      </c>
      <c r="AT50" s="55">
        <v>1</v>
      </c>
      <c r="AU50" s="55">
        <v>1</v>
      </c>
      <c r="AV50" s="55">
        <v>1</v>
      </c>
      <c r="AW50" s="55">
        <v>1</v>
      </c>
      <c r="AX50" s="55">
        <v>1</v>
      </c>
      <c r="AY50" s="55">
        <v>1</v>
      </c>
      <c r="AZ50" s="55">
        <v>1</v>
      </c>
      <c r="BA50" s="55">
        <v>1</v>
      </c>
      <c r="BB50" s="55">
        <v>1</v>
      </c>
      <c r="BC50" s="55">
        <v>1</v>
      </c>
      <c r="BD50" s="55">
        <v>1</v>
      </c>
      <c r="BE50" s="55">
        <v>1</v>
      </c>
      <c r="BF50" s="26"/>
    </row>
    <row r="51" spans="3:181">
      <c r="D51" t="s">
        <v>1238</v>
      </c>
      <c r="E51" s="278" t="s">
        <v>1239</v>
      </c>
      <c r="G51" s="26"/>
      <c r="H51" s="55">
        <v>0.97</v>
      </c>
      <c r="I51" s="55">
        <v>0.97</v>
      </c>
      <c r="J51" s="55">
        <v>1</v>
      </c>
      <c r="K51" s="55">
        <v>1</v>
      </c>
      <c r="L51" s="55">
        <v>1</v>
      </c>
      <c r="M51" s="55">
        <v>1</v>
      </c>
      <c r="N51" s="55">
        <v>1</v>
      </c>
      <c r="O51" s="55">
        <v>1</v>
      </c>
      <c r="P51" s="55">
        <v>1</v>
      </c>
      <c r="Q51" s="55">
        <v>1</v>
      </c>
      <c r="R51" s="55">
        <v>1</v>
      </c>
      <c r="S51" s="55">
        <v>1</v>
      </c>
      <c r="T51" s="55">
        <v>1</v>
      </c>
      <c r="U51" s="55">
        <v>1</v>
      </c>
      <c r="V51" s="55">
        <v>1</v>
      </c>
      <c r="W51" s="55">
        <v>1</v>
      </c>
      <c r="X51" s="55">
        <v>0.99</v>
      </c>
      <c r="Y51" s="55">
        <v>0.99</v>
      </c>
      <c r="Z51" s="55">
        <v>0.99</v>
      </c>
      <c r="AA51" s="55">
        <v>0.99</v>
      </c>
      <c r="AB51" s="55">
        <v>0.99</v>
      </c>
      <c r="AC51" s="55">
        <v>0.99</v>
      </c>
      <c r="AD51" s="55">
        <v>0.99</v>
      </c>
      <c r="AE51" s="55">
        <v>0.99</v>
      </c>
      <c r="AF51" s="55">
        <v>0.99</v>
      </c>
      <c r="AG51" s="55">
        <v>0.99</v>
      </c>
      <c r="AH51" s="55">
        <v>0.98</v>
      </c>
      <c r="AI51" s="55">
        <v>0.98</v>
      </c>
      <c r="AJ51" s="55">
        <v>0.98</v>
      </c>
      <c r="AK51" s="55">
        <v>0.98</v>
      </c>
      <c r="AL51" s="55">
        <v>0.98</v>
      </c>
      <c r="AM51" s="55">
        <v>0.98</v>
      </c>
      <c r="AN51" s="55">
        <v>0.98</v>
      </c>
      <c r="AO51" s="55">
        <v>0.98</v>
      </c>
      <c r="AP51" s="55">
        <v>0.98</v>
      </c>
      <c r="AQ51" s="55">
        <v>0.98</v>
      </c>
      <c r="AR51" s="55">
        <v>0.98</v>
      </c>
      <c r="AS51" s="55">
        <v>0.98</v>
      </c>
      <c r="AT51" s="55">
        <v>0.98</v>
      </c>
      <c r="AU51" s="55">
        <v>0.98</v>
      </c>
      <c r="AV51" s="55">
        <v>0.98</v>
      </c>
      <c r="AW51" s="55">
        <v>0.98</v>
      </c>
      <c r="AX51" s="55">
        <v>0.98</v>
      </c>
      <c r="AY51" s="55">
        <v>0.98</v>
      </c>
      <c r="AZ51" s="55">
        <v>0.98</v>
      </c>
      <c r="BA51" s="55">
        <v>0.98</v>
      </c>
      <c r="BB51" s="55">
        <v>0.98</v>
      </c>
      <c r="BC51" s="55">
        <v>0.98</v>
      </c>
      <c r="BD51" s="55">
        <v>0.98</v>
      </c>
      <c r="BE51" s="55">
        <v>0.98</v>
      </c>
      <c r="BF51" s="26"/>
    </row>
    <row r="52" spans="3:181">
      <c r="D52" t="s">
        <v>704</v>
      </c>
      <c r="E52" s="8"/>
      <c r="G52" s="26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26"/>
    </row>
    <row r="53" spans="3:181">
      <c r="D53" t="s">
        <v>704</v>
      </c>
      <c r="E53" s="8"/>
      <c r="G53" s="26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26"/>
    </row>
    <row r="54" spans="3:181">
      <c r="D54" t="s">
        <v>704</v>
      </c>
      <c r="E54" s="8"/>
      <c r="F54" s="26"/>
      <c r="G54" s="26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26"/>
    </row>
    <row r="55" spans="3:181" s="359" customFormat="1">
      <c r="C55" s="496">
        <v>1</v>
      </c>
      <c r="D55" s="359" t="s">
        <v>719</v>
      </c>
      <c r="E55" s="497" t="str">
        <f>Assumptions!$G$98</f>
        <v>Nordex guaranteed availability</v>
      </c>
      <c r="G55" s="498">
        <f>Assumptions!$G$99</f>
        <v>0</v>
      </c>
      <c r="H55" s="499" cm="1">
        <f t="array" ref="H55">INDEX(H$50:H$54,MATCH($E55,$D$50:$D$54,0),) + $G55</f>
        <v>0.97</v>
      </c>
      <c r="I55" s="499" cm="1">
        <f t="array" ref="I55">INDEX(I$50:I$54,MATCH($E55,$D$50:$D$54,0),) + $G55</f>
        <v>0.97</v>
      </c>
      <c r="J55" s="499" cm="1">
        <f t="array" ref="J55">INDEX(J$50:J$54,MATCH($E55,$D$50:$D$54,0),) + $G55</f>
        <v>1</v>
      </c>
      <c r="K55" s="499" cm="1">
        <f t="array" ref="K55">INDEX(K$50:K$54,MATCH($E55,$D$50:$D$54,0),) + $G55</f>
        <v>1</v>
      </c>
      <c r="L55" s="499" cm="1">
        <f t="array" ref="L55">INDEX(L$50:L$54,MATCH($E55,$D$50:$D$54,0),) + $G55</f>
        <v>1</v>
      </c>
      <c r="M55" s="499" cm="1">
        <f t="array" ref="M55">INDEX(M$50:M$54,MATCH($E55,$D$50:$D$54,0),) + $G55</f>
        <v>1</v>
      </c>
      <c r="N55" s="499" cm="1">
        <f t="array" ref="N55">INDEX(N$50:N$54,MATCH($E55,$D$50:$D$54,0),) + $G55</f>
        <v>1</v>
      </c>
      <c r="O55" s="499" cm="1">
        <f t="array" ref="O55">INDEX(O$50:O$54,MATCH($E55,$D$50:$D$54,0),) + $G55</f>
        <v>1</v>
      </c>
      <c r="P55" s="499" cm="1">
        <f t="array" ref="P55">INDEX(P$50:P$54,MATCH($E55,$D$50:$D$54,0),) + $G55</f>
        <v>1</v>
      </c>
      <c r="Q55" s="499" cm="1">
        <f t="array" ref="Q55">INDEX(Q$50:Q$54,MATCH($E55,$D$50:$D$54,0),) + $G55</f>
        <v>1</v>
      </c>
      <c r="R55" s="499" cm="1">
        <f t="array" ref="R55">INDEX(R$50:R$54,MATCH($E55,$D$50:$D$54,0),) + $G55</f>
        <v>1</v>
      </c>
      <c r="S55" s="499" cm="1">
        <f t="array" ref="S55">INDEX(S$50:S$54,MATCH($E55,$D$50:$D$54,0),) + $G55</f>
        <v>1</v>
      </c>
      <c r="T55" s="499" cm="1">
        <f t="array" ref="T55">INDEX(T$50:T$54,MATCH($E55,$D$50:$D$54,0),) + $G55</f>
        <v>1</v>
      </c>
      <c r="U55" s="499" cm="1">
        <f t="array" ref="U55">INDEX(U$50:U$54,MATCH($E55,$D$50:$D$54,0),) + $G55</f>
        <v>1</v>
      </c>
      <c r="V55" s="499" cm="1">
        <f t="array" ref="V55">INDEX(V$50:V$54,MATCH($E55,$D$50:$D$54,0),) + $G55</f>
        <v>1</v>
      </c>
      <c r="W55" s="499" cm="1">
        <f t="array" ref="W55">INDEX(W$50:W$54,MATCH($E55,$D$50:$D$54,0),) + $G55</f>
        <v>1</v>
      </c>
      <c r="X55" s="499" cm="1">
        <f t="array" ref="X55">INDEX(X$50:X$54,MATCH($E55,$D$50:$D$54,0),) + $G55</f>
        <v>0.99</v>
      </c>
      <c r="Y55" s="499" cm="1">
        <f t="array" ref="Y55">INDEX(Y$50:Y$54,MATCH($E55,$D$50:$D$54,0),) + $G55</f>
        <v>0.99</v>
      </c>
      <c r="Z55" s="499" cm="1">
        <f t="array" ref="Z55">INDEX(Z$50:Z$54,MATCH($E55,$D$50:$D$54,0),) + $G55</f>
        <v>0.99</v>
      </c>
      <c r="AA55" s="499" cm="1">
        <f t="array" ref="AA55">INDEX(AA$50:AA$54,MATCH($E55,$D$50:$D$54,0),) + $G55</f>
        <v>0.99</v>
      </c>
      <c r="AB55" s="499" cm="1">
        <f t="array" ref="AB55">INDEX(AB$50:AB$54,MATCH($E55,$D$50:$D$54,0),) + $G55</f>
        <v>0.99</v>
      </c>
      <c r="AC55" s="499" cm="1">
        <f t="array" ref="AC55">INDEX(AC$50:AC$54,MATCH($E55,$D$50:$D$54,0),) + $G55</f>
        <v>0.99</v>
      </c>
      <c r="AD55" s="499" cm="1">
        <f t="array" ref="AD55">INDEX(AD$50:AD$54,MATCH($E55,$D$50:$D$54,0),) + $G55</f>
        <v>0.99</v>
      </c>
      <c r="AE55" s="499" cm="1">
        <f t="array" ref="AE55">INDEX(AE$50:AE$54,MATCH($E55,$D$50:$D$54,0),) + $G55</f>
        <v>0.99</v>
      </c>
      <c r="AF55" s="499" cm="1">
        <f t="array" ref="AF55">INDEX(AF$50:AF$54,MATCH($E55,$D$50:$D$54,0),) + $G55</f>
        <v>0.99</v>
      </c>
      <c r="AG55" s="499" cm="1">
        <f t="array" ref="AG55">INDEX(AG$50:AG$54,MATCH($E55,$D$50:$D$54,0),) + $G55</f>
        <v>0.99</v>
      </c>
      <c r="AH55" s="499" cm="1">
        <f t="array" ref="AH55">INDEX(AH$50:AH$54,MATCH($E55,$D$50:$D$54,0),) + $G55</f>
        <v>0.98</v>
      </c>
      <c r="AI55" s="499" cm="1">
        <f t="array" ref="AI55">INDEX(AI$50:AI$54,MATCH($E55,$D$50:$D$54,0),) + $G55</f>
        <v>0.98</v>
      </c>
      <c r="AJ55" s="499" cm="1">
        <f t="array" ref="AJ55">INDEX(AJ$50:AJ$54,MATCH($E55,$D$50:$D$54,0),) + $G55</f>
        <v>0.98</v>
      </c>
      <c r="AK55" s="499" cm="1">
        <f t="array" ref="AK55">INDEX(AK$50:AK$54,MATCH($E55,$D$50:$D$54,0),) + $G55</f>
        <v>0.98</v>
      </c>
      <c r="AL55" s="499" cm="1">
        <f t="array" ref="AL55">INDEX(AL$50:AL$54,MATCH($E55,$D$50:$D$54,0),) + $G55</f>
        <v>0.98</v>
      </c>
      <c r="AM55" s="499" cm="1">
        <f t="array" ref="AM55">INDEX(AM$50:AM$54,MATCH($E55,$D$50:$D$54,0),) + $G55</f>
        <v>0.98</v>
      </c>
      <c r="AN55" s="499" cm="1">
        <f t="array" ref="AN55">INDEX(AN$50:AN$54,MATCH($E55,$D$50:$D$54,0),) + $G55</f>
        <v>0.98</v>
      </c>
      <c r="AO55" s="499" cm="1">
        <f t="array" ref="AO55">INDEX(AO$50:AO$54,MATCH($E55,$D$50:$D$54,0),) + $G55</f>
        <v>0.98</v>
      </c>
      <c r="AP55" s="499" cm="1">
        <f t="array" ref="AP55">INDEX(AP$50:AP$54,MATCH($E55,$D$50:$D$54,0),) + $G55</f>
        <v>0.98</v>
      </c>
      <c r="AQ55" s="499" cm="1">
        <f t="array" ref="AQ55">INDEX(AQ$50:AQ$54,MATCH($E55,$D$50:$D$54,0),) + $G55</f>
        <v>0.98</v>
      </c>
      <c r="AR55" s="499" cm="1">
        <f t="array" ref="AR55">INDEX(AR$50:AR$54,MATCH($E55,$D$50:$D$54,0),) + $G55</f>
        <v>0.98</v>
      </c>
      <c r="AS55" s="499" cm="1">
        <f t="array" ref="AS55">INDEX(AS$50:AS$54,MATCH($E55,$D$50:$D$54,0),) + $G55</f>
        <v>0.98</v>
      </c>
      <c r="AT55" s="499" cm="1">
        <f t="array" ref="AT55">INDEX(AT$50:AT$54,MATCH($E55,$D$50:$D$54,0),) + $G55</f>
        <v>0.98</v>
      </c>
      <c r="AU55" s="499" cm="1">
        <f t="array" ref="AU55">INDEX(AU$50:AU$54,MATCH($E55,$D$50:$D$54,0),) + $G55</f>
        <v>0.98</v>
      </c>
      <c r="AV55" s="499" cm="1">
        <f t="array" ref="AV55">INDEX(AV$50:AV$54,MATCH($E55,$D$50:$D$54,0),) + $G55</f>
        <v>0.98</v>
      </c>
      <c r="AW55" s="499" cm="1">
        <f t="array" ref="AW55">INDEX(AW$50:AW$54,MATCH($E55,$D$50:$D$54,0),) + $G55</f>
        <v>0.98</v>
      </c>
      <c r="AX55" s="499" cm="1">
        <f t="array" ref="AX55">INDEX(AX$50:AX$54,MATCH($E55,$D$50:$D$54,0),) + $G55</f>
        <v>0.98</v>
      </c>
      <c r="AY55" s="499" cm="1">
        <f t="array" ref="AY55">INDEX(AY$50:AY$54,MATCH($E55,$D$50:$D$54,0),) + $G55</f>
        <v>0.98</v>
      </c>
      <c r="AZ55" s="499" cm="1">
        <f t="array" ref="AZ55">INDEX(AZ$50:AZ$54,MATCH($E55,$D$50:$D$54,0),) + $G55</f>
        <v>0.98</v>
      </c>
      <c r="BA55" s="499" cm="1">
        <f t="array" ref="BA55">INDEX(BA$50:BA$54,MATCH($E55,$D$50:$D$54,0),) + $G55</f>
        <v>0.98</v>
      </c>
      <c r="BB55" s="499" cm="1">
        <f t="array" ref="BB55">INDEX(BB$50:BB$54,MATCH($E55,$D$50:$D$54,0),) + $G55</f>
        <v>0.98</v>
      </c>
      <c r="BC55" s="499" cm="1">
        <f t="array" ref="BC55">INDEX(BC$50:BC$54,MATCH($E55,$D$50:$D$54,0),) + $G55</f>
        <v>0.98</v>
      </c>
      <c r="BD55" s="499" cm="1">
        <f t="array" ref="BD55">INDEX(BD$50:BD$54,MATCH($E55,$D$50:$D$54,0),) + $G55</f>
        <v>0.98</v>
      </c>
      <c r="BE55" s="499" cm="1">
        <f t="array" ref="BE55">INDEX(BE$50:BE$54,MATCH($E55,$D$50:$D$54,0),) + $G55</f>
        <v>0.98</v>
      </c>
      <c r="BF55" s="500"/>
    </row>
    <row r="56" spans="3:181">
      <c r="E56" s="8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</row>
    <row r="57" spans="3:181">
      <c r="C57" s="30" t="s">
        <v>46</v>
      </c>
      <c r="E57" s="8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</row>
    <row r="58" spans="3:181">
      <c r="D58" s="51" t="s">
        <v>52</v>
      </c>
      <c r="E58" s="8"/>
      <c r="G58" s="26"/>
      <c r="H58" s="55">
        <v>1</v>
      </c>
      <c r="I58" s="55">
        <v>1</v>
      </c>
      <c r="J58" s="55">
        <v>1</v>
      </c>
      <c r="K58" s="55">
        <v>1</v>
      </c>
      <c r="L58" s="55">
        <v>1</v>
      </c>
      <c r="M58" s="55">
        <v>1</v>
      </c>
      <c r="N58" s="55">
        <v>1</v>
      </c>
      <c r="O58" s="55">
        <v>1</v>
      </c>
      <c r="P58" s="55">
        <v>1</v>
      </c>
      <c r="Q58" s="55">
        <v>1</v>
      </c>
      <c r="R58" s="55">
        <v>1</v>
      </c>
      <c r="S58" s="55">
        <v>1</v>
      </c>
      <c r="T58" s="55">
        <v>1</v>
      </c>
      <c r="U58" s="55">
        <v>1</v>
      </c>
      <c r="V58" s="55">
        <v>1</v>
      </c>
      <c r="W58" s="55">
        <v>1</v>
      </c>
      <c r="X58" s="55">
        <v>1</v>
      </c>
      <c r="Y58" s="55">
        <v>1</v>
      </c>
      <c r="Z58" s="55">
        <v>1</v>
      </c>
      <c r="AA58" s="55">
        <v>1</v>
      </c>
      <c r="AB58" s="55">
        <v>1</v>
      </c>
      <c r="AC58" s="55">
        <v>1</v>
      </c>
      <c r="AD58" s="55">
        <v>1</v>
      </c>
      <c r="AE58" s="55">
        <v>1</v>
      </c>
      <c r="AF58" s="55">
        <v>1</v>
      </c>
      <c r="AG58" s="55">
        <v>1</v>
      </c>
      <c r="AH58" s="55">
        <v>1</v>
      </c>
      <c r="AI58" s="55">
        <v>1</v>
      </c>
      <c r="AJ58" s="55">
        <v>1</v>
      </c>
      <c r="AK58" s="55">
        <v>1</v>
      </c>
      <c r="AL58" s="55">
        <v>1</v>
      </c>
      <c r="AM58" s="55">
        <v>1</v>
      </c>
      <c r="AN58" s="55">
        <v>1</v>
      </c>
      <c r="AO58" s="55">
        <v>1</v>
      </c>
      <c r="AP58" s="55">
        <v>1</v>
      </c>
      <c r="AQ58" s="55">
        <v>1</v>
      </c>
      <c r="AR58" s="55">
        <v>1</v>
      </c>
      <c r="AS58" s="55">
        <v>1</v>
      </c>
      <c r="AT58" s="55">
        <v>1</v>
      </c>
      <c r="AU58" s="55">
        <v>1</v>
      </c>
      <c r="AV58" s="55">
        <v>1</v>
      </c>
      <c r="AW58" s="55">
        <v>1</v>
      </c>
      <c r="AX58" s="55">
        <v>1</v>
      </c>
      <c r="AY58" s="55">
        <v>1</v>
      </c>
      <c r="AZ58" s="55">
        <v>1</v>
      </c>
      <c r="BA58" s="55">
        <v>1</v>
      </c>
      <c r="BB58" s="55">
        <v>1</v>
      </c>
      <c r="BC58" s="55">
        <v>1</v>
      </c>
      <c r="BD58" s="55">
        <v>1</v>
      </c>
      <c r="BE58" s="55">
        <v>1</v>
      </c>
      <c r="BF58" s="26"/>
    </row>
    <row r="59" spans="3:181">
      <c r="D59" t="s">
        <v>1252</v>
      </c>
      <c r="E59" s="278" t="s">
        <v>1250</v>
      </c>
      <c r="G59" s="26"/>
      <c r="H59" s="55">
        <v>1</v>
      </c>
      <c r="I59" s="55">
        <v>1</v>
      </c>
      <c r="J59" s="55">
        <v>1</v>
      </c>
      <c r="K59" s="55">
        <v>1</v>
      </c>
      <c r="L59" s="55">
        <v>1</v>
      </c>
      <c r="M59" s="55">
        <v>1</v>
      </c>
      <c r="N59" s="55">
        <v>1</v>
      </c>
      <c r="O59" s="55">
        <v>1</v>
      </c>
      <c r="P59" s="55">
        <v>1</v>
      </c>
      <c r="Q59" s="55">
        <v>1</v>
      </c>
      <c r="R59" s="55">
        <f>Q59-0.2%</f>
        <v>0.998</v>
      </c>
      <c r="S59" s="55">
        <f t="shared" ref="S59:BE59" si="27">R59-0.2%</f>
        <v>0.996</v>
      </c>
      <c r="T59" s="55">
        <f t="shared" si="27"/>
        <v>0.99399999999999999</v>
      </c>
      <c r="U59" s="55">
        <f t="shared" si="27"/>
        <v>0.99199999999999999</v>
      </c>
      <c r="V59" s="55">
        <f t="shared" si="27"/>
        <v>0.99</v>
      </c>
      <c r="W59" s="55">
        <f t="shared" si="27"/>
        <v>0.98799999999999999</v>
      </c>
      <c r="X59" s="55">
        <f t="shared" si="27"/>
        <v>0.98599999999999999</v>
      </c>
      <c r="Y59" s="55">
        <f t="shared" si="27"/>
        <v>0.98399999999999999</v>
      </c>
      <c r="Z59" s="55">
        <f t="shared" si="27"/>
        <v>0.98199999999999998</v>
      </c>
      <c r="AA59" s="55">
        <f t="shared" si="27"/>
        <v>0.98</v>
      </c>
      <c r="AB59" s="55">
        <f t="shared" si="27"/>
        <v>0.97799999999999998</v>
      </c>
      <c r="AC59" s="55">
        <f t="shared" si="27"/>
        <v>0.97599999999999998</v>
      </c>
      <c r="AD59" s="55">
        <f t="shared" si="27"/>
        <v>0.97399999999999998</v>
      </c>
      <c r="AE59" s="55">
        <f t="shared" si="27"/>
        <v>0.97199999999999998</v>
      </c>
      <c r="AF59" s="55">
        <f t="shared" si="27"/>
        <v>0.97</v>
      </c>
      <c r="AG59" s="55">
        <f t="shared" si="27"/>
        <v>0.96799999999999997</v>
      </c>
      <c r="AH59" s="55">
        <f t="shared" si="27"/>
        <v>0.96599999999999997</v>
      </c>
      <c r="AI59" s="55">
        <f t="shared" si="27"/>
        <v>0.96399999999999997</v>
      </c>
      <c r="AJ59" s="55">
        <f t="shared" si="27"/>
        <v>0.96199999999999997</v>
      </c>
      <c r="AK59" s="55">
        <f t="shared" si="27"/>
        <v>0.96</v>
      </c>
      <c r="AL59" s="55">
        <f t="shared" si="27"/>
        <v>0.95799999999999996</v>
      </c>
      <c r="AM59" s="55">
        <f t="shared" si="27"/>
        <v>0.95599999999999996</v>
      </c>
      <c r="AN59" s="55">
        <f t="shared" si="27"/>
        <v>0.95399999999999996</v>
      </c>
      <c r="AO59" s="55">
        <f t="shared" si="27"/>
        <v>0.95199999999999996</v>
      </c>
      <c r="AP59" s="55">
        <f t="shared" si="27"/>
        <v>0.95</v>
      </c>
      <c r="AQ59" s="55">
        <f t="shared" si="27"/>
        <v>0.94799999999999995</v>
      </c>
      <c r="AR59" s="55">
        <f t="shared" si="27"/>
        <v>0.94599999999999995</v>
      </c>
      <c r="AS59" s="55">
        <f t="shared" si="27"/>
        <v>0.94399999999999995</v>
      </c>
      <c r="AT59" s="55">
        <f t="shared" si="27"/>
        <v>0.94199999999999995</v>
      </c>
      <c r="AU59" s="55">
        <f t="shared" si="27"/>
        <v>0.94</v>
      </c>
      <c r="AV59" s="55">
        <f t="shared" si="27"/>
        <v>0.93799999999999994</v>
      </c>
      <c r="AW59" s="55">
        <f t="shared" si="27"/>
        <v>0.93599999999999994</v>
      </c>
      <c r="AX59" s="55">
        <f t="shared" si="27"/>
        <v>0.93399999999999994</v>
      </c>
      <c r="AY59" s="55">
        <f t="shared" si="27"/>
        <v>0.93199999999999994</v>
      </c>
      <c r="AZ59" s="55">
        <f t="shared" si="27"/>
        <v>0.92999999999999994</v>
      </c>
      <c r="BA59" s="55">
        <f t="shared" si="27"/>
        <v>0.92799999999999994</v>
      </c>
      <c r="BB59" s="55">
        <f t="shared" si="27"/>
        <v>0.92599999999999993</v>
      </c>
      <c r="BC59" s="55">
        <f t="shared" si="27"/>
        <v>0.92399999999999993</v>
      </c>
      <c r="BD59" s="55">
        <f t="shared" si="27"/>
        <v>0.92199999999999993</v>
      </c>
      <c r="BE59" s="55">
        <f t="shared" si="27"/>
        <v>0.91999999999999993</v>
      </c>
      <c r="BF59" s="26"/>
    </row>
    <row r="60" spans="3:181">
      <c r="D60" t="s">
        <v>48</v>
      </c>
      <c r="E60" s="8"/>
      <c r="G60" s="26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55"/>
      <c r="AE60" s="55"/>
      <c r="AF60" s="55"/>
      <c r="AG60" s="55"/>
      <c r="AH60" s="55"/>
      <c r="AI60" s="55"/>
      <c r="AJ60" s="55"/>
      <c r="AK60" s="55"/>
      <c r="AL60" s="55"/>
      <c r="AM60" s="55"/>
      <c r="AN60" s="55"/>
      <c r="AO60" s="55"/>
      <c r="AP60" s="55"/>
      <c r="AQ60" s="55"/>
      <c r="AR60" s="55"/>
      <c r="AS60" s="55"/>
      <c r="AT60" s="55"/>
      <c r="AU60" s="55"/>
      <c r="AV60" s="55"/>
      <c r="AW60" s="55"/>
      <c r="AX60" s="55"/>
      <c r="AY60" s="55"/>
      <c r="AZ60" s="55"/>
      <c r="BA60" s="55"/>
      <c r="BB60" s="55"/>
      <c r="BC60" s="55"/>
      <c r="BD60" s="55"/>
      <c r="BE60" s="55"/>
      <c r="BF60" s="26"/>
    </row>
    <row r="61" spans="3:181" s="359" customFormat="1">
      <c r="C61" s="496">
        <v>1</v>
      </c>
      <c r="D61" s="501" t="s">
        <v>719</v>
      </c>
      <c r="E61" s="497" t="str">
        <f>Assumptions!$G$101</f>
        <v>0.2% p.a.</v>
      </c>
      <c r="G61" s="498">
        <f>Assumptions!$G$102</f>
        <v>0</v>
      </c>
      <c r="H61" s="499" cm="1">
        <f t="array" ref="H61">INDEX(H$58:H$60,MATCH($E61,$D$58:$D$60,0),) + $G61</f>
        <v>1</v>
      </c>
      <c r="I61" s="499" cm="1">
        <f t="array" ref="I61">INDEX(I$58:I$60,MATCH($E61,$D$58:$D$60,0),) + $G61</f>
        <v>1</v>
      </c>
      <c r="J61" s="499" cm="1">
        <f t="array" ref="J61">INDEX(J$58:J$60,MATCH($E61,$D$58:$D$60,0),) + $G61</f>
        <v>1</v>
      </c>
      <c r="K61" s="499" cm="1">
        <f t="array" ref="K61">INDEX(K$58:K$60,MATCH($E61,$D$58:$D$60,0),) + $G61</f>
        <v>1</v>
      </c>
      <c r="L61" s="499" cm="1">
        <f t="array" ref="L61">INDEX(L$58:L$60,MATCH($E61,$D$58:$D$60,0),) + $G61</f>
        <v>1</v>
      </c>
      <c r="M61" s="499" cm="1">
        <f t="array" ref="M61">INDEX(M$58:M$60,MATCH($E61,$D$58:$D$60,0),) + $G61</f>
        <v>1</v>
      </c>
      <c r="N61" s="499" cm="1">
        <f t="array" ref="N61">INDEX(N$58:N$60,MATCH($E61,$D$58:$D$60,0),) + $G61</f>
        <v>1</v>
      </c>
      <c r="O61" s="499" cm="1">
        <f t="array" ref="O61">INDEX(O$58:O$60,MATCH($E61,$D$58:$D$60,0),) + $G61</f>
        <v>1</v>
      </c>
      <c r="P61" s="499" cm="1">
        <f t="array" ref="P61">INDEX(P$58:P$60,MATCH($E61,$D$58:$D$60,0),) + $G61</f>
        <v>1</v>
      </c>
      <c r="Q61" s="499" cm="1">
        <f t="array" ref="Q61">INDEX(Q$58:Q$60,MATCH($E61,$D$58:$D$60,0),) + $G61</f>
        <v>1</v>
      </c>
      <c r="R61" s="499" cm="1">
        <f t="array" ref="R61">INDEX(R$58:R$60,MATCH($E61,$D$58:$D$60,0),) + $G61</f>
        <v>0.998</v>
      </c>
      <c r="S61" s="499" cm="1">
        <f t="array" ref="S61">INDEX(S$58:S$60,MATCH($E61,$D$58:$D$60,0),) + $G61</f>
        <v>0.996</v>
      </c>
      <c r="T61" s="499" cm="1">
        <f t="array" ref="T61">INDEX(T$58:T$60,MATCH($E61,$D$58:$D$60,0),) + $G61</f>
        <v>0.99399999999999999</v>
      </c>
      <c r="U61" s="499" cm="1">
        <f t="array" ref="U61">INDEX(U$58:U$60,MATCH($E61,$D$58:$D$60,0),) + $G61</f>
        <v>0.99199999999999999</v>
      </c>
      <c r="V61" s="499" cm="1">
        <f t="array" ref="V61">INDEX(V$58:V$60,MATCH($E61,$D$58:$D$60,0),) + $G61</f>
        <v>0.99</v>
      </c>
      <c r="W61" s="499" cm="1">
        <f t="array" ref="W61">INDEX(W$58:W$60,MATCH($E61,$D$58:$D$60,0),) + $G61</f>
        <v>0.98799999999999999</v>
      </c>
      <c r="X61" s="499" cm="1">
        <f t="array" ref="X61">INDEX(X$58:X$60,MATCH($E61,$D$58:$D$60,0),) + $G61</f>
        <v>0.98599999999999999</v>
      </c>
      <c r="Y61" s="499" cm="1">
        <f t="array" ref="Y61">INDEX(Y$58:Y$60,MATCH($E61,$D$58:$D$60,0),) + $G61</f>
        <v>0.98399999999999999</v>
      </c>
      <c r="Z61" s="499" cm="1">
        <f t="array" ref="Z61">INDEX(Z$58:Z$60,MATCH($E61,$D$58:$D$60,0),) + $G61</f>
        <v>0.98199999999999998</v>
      </c>
      <c r="AA61" s="499" cm="1">
        <f t="array" ref="AA61">INDEX(AA$58:AA$60,MATCH($E61,$D$58:$D$60,0),) + $G61</f>
        <v>0.98</v>
      </c>
      <c r="AB61" s="499" cm="1">
        <f t="array" ref="AB61">INDEX(AB$58:AB$60,MATCH($E61,$D$58:$D$60,0),) + $G61</f>
        <v>0.97799999999999998</v>
      </c>
      <c r="AC61" s="499" cm="1">
        <f t="array" ref="AC61">INDEX(AC$58:AC$60,MATCH($E61,$D$58:$D$60,0),) + $G61</f>
        <v>0.97599999999999998</v>
      </c>
      <c r="AD61" s="499" cm="1">
        <f t="array" ref="AD61">INDEX(AD$58:AD$60,MATCH($E61,$D$58:$D$60,0),) + $G61</f>
        <v>0.97399999999999998</v>
      </c>
      <c r="AE61" s="499" cm="1">
        <f t="array" ref="AE61">INDEX(AE$58:AE$60,MATCH($E61,$D$58:$D$60,0),) + $G61</f>
        <v>0.97199999999999998</v>
      </c>
      <c r="AF61" s="499" cm="1">
        <f t="array" ref="AF61">INDEX(AF$58:AF$60,MATCH($E61,$D$58:$D$60,0),) + $G61</f>
        <v>0.97</v>
      </c>
      <c r="AG61" s="499" cm="1">
        <f t="array" ref="AG61">INDEX(AG$58:AG$60,MATCH($E61,$D$58:$D$60,0),) + $G61</f>
        <v>0.96799999999999997</v>
      </c>
      <c r="AH61" s="499" cm="1">
        <f t="array" ref="AH61">INDEX(AH$58:AH$60,MATCH($E61,$D$58:$D$60,0),) + $G61</f>
        <v>0.96599999999999997</v>
      </c>
      <c r="AI61" s="499" cm="1">
        <f t="array" ref="AI61">INDEX(AI$58:AI$60,MATCH($E61,$D$58:$D$60,0),) + $G61</f>
        <v>0.96399999999999997</v>
      </c>
      <c r="AJ61" s="499" cm="1">
        <f t="array" ref="AJ61">INDEX(AJ$58:AJ$60,MATCH($E61,$D$58:$D$60,0),) + $G61</f>
        <v>0.96199999999999997</v>
      </c>
      <c r="AK61" s="499" cm="1">
        <f t="array" ref="AK61">INDEX(AK$58:AK$60,MATCH($E61,$D$58:$D$60,0),) + $G61</f>
        <v>0.96</v>
      </c>
      <c r="AL61" s="499" cm="1">
        <f t="array" ref="AL61">INDEX(AL$58:AL$60,MATCH($E61,$D$58:$D$60,0),) + $G61</f>
        <v>0.95799999999999996</v>
      </c>
      <c r="AM61" s="499" cm="1">
        <f t="array" ref="AM61">INDEX(AM$58:AM$60,MATCH($E61,$D$58:$D$60,0),) + $G61</f>
        <v>0.95599999999999996</v>
      </c>
      <c r="AN61" s="499" cm="1">
        <f t="array" ref="AN61">INDEX(AN$58:AN$60,MATCH($E61,$D$58:$D$60,0),) + $G61</f>
        <v>0.95399999999999996</v>
      </c>
      <c r="AO61" s="499" cm="1">
        <f t="array" ref="AO61">INDEX(AO$58:AO$60,MATCH($E61,$D$58:$D$60,0),) + $G61</f>
        <v>0.95199999999999996</v>
      </c>
      <c r="AP61" s="499" cm="1">
        <f t="array" ref="AP61">INDEX(AP$58:AP$60,MATCH($E61,$D$58:$D$60,0),) + $G61</f>
        <v>0.95</v>
      </c>
      <c r="AQ61" s="499" cm="1">
        <f t="array" ref="AQ61">INDEX(AQ$58:AQ$60,MATCH($E61,$D$58:$D$60,0),) + $G61</f>
        <v>0.94799999999999995</v>
      </c>
      <c r="AR61" s="499" cm="1">
        <f t="array" ref="AR61">INDEX(AR$58:AR$60,MATCH($E61,$D$58:$D$60,0),) + $G61</f>
        <v>0.94599999999999995</v>
      </c>
      <c r="AS61" s="499" cm="1">
        <f t="array" ref="AS61">INDEX(AS$58:AS$60,MATCH($E61,$D$58:$D$60,0),) + $G61</f>
        <v>0.94399999999999995</v>
      </c>
      <c r="AT61" s="499" cm="1">
        <f t="array" ref="AT61">INDEX(AT$58:AT$60,MATCH($E61,$D$58:$D$60,0),) + $G61</f>
        <v>0.94199999999999995</v>
      </c>
      <c r="AU61" s="499" cm="1">
        <f t="array" ref="AU61">INDEX(AU$58:AU$60,MATCH($E61,$D$58:$D$60,0),) + $G61</f>
        <v>0.94</v>
      </c>
      <c r="AV61" s="499" cm="1">
        <f t="array" ref="AV61">INDEX(AV$58:AV$60,MATCH($E61,$D$58:$D$60,0),) + $G61</f>
        <v>0.93799999999999994</v>
      </c>
      <c r="AW61" s="499" cm="1">
        <f t="array" ref="AW61">INDEX(AW$58:AW$60,MATCH($E61,$D$58:$D$60,0),) + $G61</f>
        <v>0.93599999999999994</v>
      </c>
      <c r="AX61" s="499" cm="1">
        <f t="array" ref="AX61">INDEX(AX$58:AX$60,MATCH($E61,$D$58:$D$60,0),) + $G61</f>
        <v>0.93399999999999994</v>
      </c>
      <c r="AY61" s="499" cm="1">
        <f t="array" ref="AY61">INDEX(AY$58:AY$60,MATCH($E61,$D$58:$D$60,0),) + $G61</f>
        <v>0.93199999999999994</v>
      </c>
      <c r="AZ61" s="499" cm="1">
        <f t="array" ref="AZ61">INDEX(AZ$58:AZ$60,MATCH($E61,$D$58:$D$60,0),) + $G61</f>
        <v>0.92999999999999994</v>
      </c>
      <c r="BA61" s="499" cm="1">
        <f t="array" ref="BA61">INDEX(BA$58:BA$60,MATCH($E61,$D$58:$D$60,0),) + $G61</f>
        <v>0.92799999999999994</v>
      </c>
      <c r="BB61" s="499" cm="1">
        <f t="array" ref="BB61">INDEX(BB$58:BB$60,MATCH($E61,$D$58:$D$60,0),) + $G61</f>
        <v>0.92599999999999993</v>
      </c>
      <c r="BC61" s="499" cm="1">
        <f t="array" ref="BC61">INDEX(BC$58:BC$60,MATCH($E61,$D$58:$D$60,0),) + $G61</f>
        <v>0.92399999999999993</v>
      </c>
      <c r="BD61" s="499" cm="1">
        <f t="array" ref="BD61">INDEX(BD$58:BD$60,MATCH($E61,$D$58:$D$60,0),) + $G61</f>
        <v>0.92199999999999993</v>
      </c>
      <c r="BE61" s="499" cm="1">
        <f t="array" ref="BE61">INDEX(BE$58:BE$60,MATCH($E61,$D$58:$D$60,0),) + $G61</f>
        <v>0.91999999999999993</v>
      </c>
      <c r="BF61" s="500"/>
    </row>
    <row r="62" spans="3:181">
      <c r="E62" s="8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</row>
    <row r="63" spans="3:181">
      <c r="C63" s="30" t="s">
        <v>1090</v>
      </c>
      <c r="E63" s="8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</row>
    <row r="64" spans="3:181">
      <c r="D64" t="s">
        <v>1091</v>
      </c>
      <c r="E64" s="8"/>
      <c r="G64" s="26"/>
      <c r="H64" s="19">
        <v>0</v>
      </c>
      <c r="I64" s="19">
        <v>0</v>
      </c>
      <c r="J64" s="19">
        <v>0</v>
      </c>
      <c r="K64" s="19">
        <v>0</v>
      </c>
      <c r="L64" s="19">
        <v>0</v>
      </c>
      <c r="M64" s="19">
        <v>0</v>
      </c>
      <c r="N64" s="19">
        <v>0</v>
      </c>
      <c r="O64" s="19">
        <v>0</v>
      </c>
      <c r="P64" s="19">
        <v>0</v>
      </c>
      <c r="Q64" s="19">
        <v>0</v>
      </c>
      <c r="R64" s="19">
        <v>0</v>
      </c>
      <c r="S64" s="19">
        <v>0</v>
      </c>
      <c r="T64" s="19">
        <v>0</v>
      </c>
      <c r="U64" s="19">
        <v>0</v>
      </c>
      <c r="V64" s="19">
        <v>0</v>
      </c>
      <c r="W64" s="19">
        <v>0</v>
      </c>
      <c r="X64" s="19">
        <v>0</v>
      </c>
      <c r="Y64" s="19">
        <v>0</v>
      </c>
      <c r="Z64" s="19">
        <v>0</v>
      </c>
      <c r="AA64" s="19">
        <v>0</v>
      </c>
      <c r="AB64" s="19">
        <v>0</v>
      </c>
      <c r="AC64" s="19">
        <v>0</v>
      </c>
      <c r="AD64" s="19">
        <v>0</v>
      </c>
      <c r="AE64" s="19">
        <v>13</v>
      </c>
      <c r="AF64" s="19">
        <v>13</v>
      </c>
      <c r="AG64" s="19">
        <v>13</v>
      </c>
      <c r="AH64" s="19">
        <v>13</v>
      </c>
      <c r="AI64" s="19">
        <v>13</v>
      </c>
      <c r="AJ64" s="19">
        <v>13</v>
      </c>
      <c r="AK64" s="19">
        <v>13</v>
      </c>
      <c r="AL64" s="19">
        <v>13</v>
      </c>
      <c r="AM64" s="19">
        <v>13</v>
      </c>
      <c r="AN64" s="19">
        <v>13</v>
      </c>
      <c r="AO64" s="19">
        <v>13</v>
      </c>
      <c r="AP64" s="19">
        <v>13</v>
      </c>
      <c r="AQ64" s="19">
        <v>13</v>
      </c>
      <c r="AR64" s="19">
        <v>13</v>
      </c>
      <c r="AS64" s="19">
        <v>13</v>
      </c>
      <c r="AT64" s="19">
        <v>13</v>
      </c>
      <c r="AU64" s="19">
        <v>13</v>
      </c>
      <c r="AV64" s="19">
        <v>13</v>
      </c>
      <c r="AW64" s="19">
        <v>13</v>
      </c>
      <c r="AX64" s="19">
        <v>13</v>
      </c>
      <c r="AY64" s="19">
        <v>13</v>
      </c>
      <c r="AZ64" s="19">
        <v>13</v>
      </c>
      <c r="BA64" s="19">
        <v>13</v>
      </c>
      <c r="BB64" s="19">
        <v>13</v>
      </c>
      <c r="BC64" s="19">
        <v>13</v>
      </c>
      <c r="BD64" s="19">
        <v>13</v>
      </c>
      <c r="BE64" s="19">
        <v>13</v>
      </c>
      <c r="BF64" s="19">
        <v>13</v>
      </c>
      <c r="BG64" s="19">
        <v>13</v>
      </c>
      <c r="BH64" s="19">
        <v>13</v>
      </c>
      <c r="BI64" s="19">
        <v>13</v>
      </c>
      <c r="BJ64" s="19">
        <v>13</v>
      </c>
      <c r="BK64" s="19">
        <v>13</v>
      </c>
      <c r="BL64" s="19">
        <v>13</v>
      </c>
      <c r="BM64" s="19">
        <v>13</v>
      </c>
      <c r="BN64" s="19">
        <v>13</v>
      </c>
      <c r="BO64" s="19">
        <v>13</v>
      </c>
      <c r="BP64" s="19">
        <v>13</v>
      </c>
      <c r="BQ64" s="19">
        <v>13</v>
      </c>
      <c r="BR64" s="19">
        <v>13</v>
      </c>
      <c r="BS64" s="19">
        <v>13</v>
      </c>
      <c r="BT64" s="19">
        <v>13</v>
      </c>
      <c r="BU64" s="19">
        <v>13</v>
      </c>
      <c r="BV64" s="19">
        <v>13</v>
      </c>
      <c r="BW64" s="19">
        <v>13</v>
      </c>
      <c r="BX64" s="19">
        <v>13</v>
      </c>
      <c r="BY64" s="19">
        <v>13</v>
      </c>
      <c r="BZ64" s="19">
        <v>13</v>
      </c>
      <c r="CA64" s="19">
        <v>13</v>
      </c>
      <c r="CB64" s="19">
        <v>13</v>
      </c>
      <c r="CC64" s="19">
        <v>13</v>
      </c>
      <c r="CD64" s="19">
        <v>13</v>
      </c>
      <c r="CE64" s="19">
        <v>13</v>
      </c>
      <c r="CF64" s="19">
        <v>13</v>
      </c>
      <c r="CG64" s="19">
        <v>13</v>
      </c>
      <c r="CH64" s="19">
        <v>13</v>
      </c>
      <c r="CI64" s="19">
        <v>13</v>
      </c>
      <c r="CJ64" s="19">
        <v>13</v>
      </c>
      <c r="CK64" s="19">
        <v>13</v>
      </c>
      <c r="CL64" s="19">
        <v>13</v>
      </c>
      <c r="CM64" s="19">
        <v>13</v>
      </c>
      <c r="CN64" s="19">
        <v>13</v>
      </c>
      <c r="CO64" s="19">
        <v>13</v>
      </c>
      <c r="CP64" s="19">
        <v>13</v>
      </c>
      <c r="CQ64" s="19">
        <v>13</v>
      </c>
      <c r="CR64" s="19">
        <v>13</v>
      </c>
      <c r="CS64" s="19">
        <v>13</v>
      </c>
      <c r="CT64" s="19">
        <v>13</v>
      </c>
      <c r="CU64" s="19">
        <v>13</v>
      </c>
      <c r="CV64" s="19">
        <v>13</v>
      </c>
      <c r="CW64" s="19">
        <v>13</v>
      </c>
      <c r="CX64" s="19">
        <v>13</v>
      </c>
      <c r="CY64" s="19">
        <v>13</v>
      </c>
      <c r="CZ64" s="19">
        <v>13</v>
      </c>
      <c r="DA64" s="19">
        <v>13</v>
      </c>
      <c r="DB64" s="19">
        <v>13</v>
      </c>
      <c r="DC64" s="19">
        <v>13</v>
      </c>
      <c r="DD64" s="19">
        <v>13</v>
      </c>
      <c r="DE64" s="19">
        <v>13</v>
      </c>
      <c r="DF64" s="19">
        <v>12</v>
      </c>
      <c r="DG64" s="19">
        <v>12</v>
      </c>
      <c r="DH64" s="19">
        <v>12</v>
      </c>
      <c r="DI64" s="19">
        <v>12</v>
      </c>
      <c r="DJ64" s="19">
        <v>12</v>
      </c>
      <c r="DK64" s="19">
        <v>12</v>
      </c>
      <c r="DL64" s="19">
        <v>12</v>
      </c>
      <c r="DM64" s="19">
        <v>10</v>
      </c>
      <c r="DN64" s="19">
        <v>10</v>
      </c>
      <c r="DO64" s="19">
        <v>10</v>
      </c>
      <c r="DP64" s="19">
        <v>10</v>
      </c>
      <c r="DQ64" s="19">
        <v>10</v>
      </c>
      <c r="DR64" s="19">
        <v>10</v>
      </c>
      <c r="DS64" s="19">
        <v>10</v>
      </c>
      <c r="DT64" s="19">
        <v>10</v>
      </c>
      <c r="DU64" s="19">
        <v>10</v>
      </c>
      <c r="DV64" s="19">
        <v>10</v>
      </c>
      <c r="DW64" s="19">
        <v>10</v>
      </c>
      <c r="DX64" s="19">
        <v>10</v>
      </c>
      <c r="DY64" s="19">
        <v>10</v>
      </c>
      <c r="DZ64" s="19">
        <v>10</v>
      </c>
      <c r="EA64" s="19">
        <v>10</v>
      </c>
      <c r="EB64" s="19">
        <v>10</v>
      </c>
      <c r="EC64" s="19">
        <v>10</v>
      </c>
      <c r="ED64" s="19">
        <v>10</v>
      </c>
      <c r="EE64" s="19">
        <v>10</v>
      </c>
      <c r="EF64" s="19">
        <v>10</v>
      </c>
      <c r="EG64" s="19">
        <v>10</v>
      </c>
      <c r="EH64" s="19">
        <v>9</v>
      </c>
      <c r="EI64" s="19">
        <v>9</v>
      </c>
      <c r="EJ64" s="19">
        <v>9</v>
      </c>
      <c r="EK64" s="19">
        <v>9</v>
      </c>
      <c r="EL64" s="19">
        <v>9</v>
      </c>
      <c r="EM64" s="19">
        <v>9</v>
      </c>
      <c r="EN64" s="19">
        <v>9</v>
      </c>
      <c r="EO64" s="19">
        <v>9</v>
      </c>
      <c r="EP64" s="19">
        <v>9</v>
      </c>
      <c r="EQ64" s="19">
        <v>9</v>
      </c>
      <c r="ER64" s="19">
        <v>9</v>
      </c>
      <c r="ES64" s="19">
        <v>9</v>
      </c>
      <c r="ET64" s="19">
        <v>9</v>
      </c>
      <c r="EU64" s="19">
        <v>9</v>
      </c>
      <c r="EV64" s="19">
        <v>9</v>
      </c>
      <c r="EW64" s="19">
        <v>9</v>
      </c>
      <c r="EX64" s="19">
        <v>9</v>
      </c>
      <c r="EY64" s="19">
        <v>9</v>
      </c>
      <c r="EZ64" s="19">
        <v>9</v>
      </c>
      <c r="FA64" s="19">
        <v>9</v>
      </c>
      <c r="FB64" s="19">
        <v>9</v>
      </c>
      <c r="FC64" s="19">
        <v>9</v>
      </c>
      <c r="FD64" s="19">
        <v>9</v>
      </c>
      <c r="FE64" s="19">
        <v>9</v>
      </c>
      <c r="FF64" s="19">
        <v>9</v>
      </c>
      <c r="FG64" s="19">
        <v>9</v>
      </c>
      <c r="FH64" s="19">
        <v>9</v>
      </c>
      <c r="FI64" s="19">
        <v>9</v>
      </c>
      <c r="FJ64" s="19">
        <v>9</v>
      </c>
      <c r="FK64" s="19">
        <v>9</v>
      </c>
      <c r="FL64" s="19">
        <v>9</v>
      </c>
      <c r="FM64" s="19">
        <v>9</v>
      </c>
      <c r="FN64" s="19">
        <v>9</v>
      </c>
      <c r="FO64" s="19">
        <v>9</v>
      </c>
      <c r="FP64" s="19">
        <v>9</v>
      </c>
      <c r="FQ64" s="19">
        <v>9</v>
      </c>
      <c r="FR64" s="19">
        <v>9</v>
      </c>
      <c r="FS64" s="19">
        <v>9</v>
      </c>
      <c r="FT64" s="19">
        <v>9</v>
      </c>
      <c r="FU64" s="19">
        <v>9</v>
      </c>
      <c r="FV64" s="19">
        <v>9</v>
      </c>
      <c r="FW64" s="19">
        <v>9</v>
      </c>
      <c r="FX64" s="19">
        <v>9</v>
      </c>
      <c r="FY64" s="19">
        <v>9</v>
      </c>
    </row>
    <row r="65" spans="3:181">
      <c r="E65" s="8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</row>
    <row r="66" spans="3:181">
      <c r="C66" s="5" t="s">
        <v>58</v>
      </c>
      <c r="D66" s="4"/>
      <c r="E66" s="7"/>
      <c r="F66" s="4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</row>
    <row r="68" spans="3:181">
      <c r="D68" s="188" t="s">
        <v>713</v>
      </c>
      <c r="E68" s="8"/>
      <c r="G68" s="26"/>
      <c r="H68" s="240"/>
      <c r="I68" s="240"/>
      <c r="J68" s="240"/>
      <c r="K68" s="240"/>
      <c r="L68" s="240"/>
      <c r="M68" s="240"/>
      <c r="N68" s="240"/>
      <c r="O68" s="240"/>
      <c r="P68" s="240"/>
      <c r="Q68" s="240"/>
      <c r="R68" s="240"/>
      <c r="S68" s="240"/>
      <c r="T68" s="240"/>
      <c r="U68" s="240"/>
      <c r="V68" s="240"/>
      <c r="W68" s="240"/>
      <c r="X68" s="240"/>
      <c r="Y68" s="240"/>
      <c r="Z68" s="240"/>
      <c r="AA68" s="240"/>
      <c r="AB68" s="240"/>
      <c r="AC68" s="240"/>
      <c r="AD68" s="240"/>
      <c r="AE68" s="240"/>
      <c r="AF68" s="240"/>
      <c r="AG68" s="240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40"/>
      <c r="BU68" s="240"/>
      <c r="BV68" s="240"/>
      <c r="BW68" s="240"/>
      <c r="BX68" s="240"/>
      <c r="BY68" s="240"/>
      <c r="BZ68" s="240"/>
      <c r="CA68" s="240"/>
      <c r="CB68" s="240"/>
      <c r="CC68" s="240"/>
      <c r="CD68" s="240"/>
      <c r="CE68" s="240"/>
      <c r="CF68" s="240"/>
      <c r="CG68" s="240"/>
      <c r="CH68" s="240"/>
      <c r="CI68" s="240"/>
      <c r="CJ68" s="240"/>
      <c r="CK68" s="240"/>
      <c r="CL68" s="240"/>
      <c r="CM68" s="240"/>
      <c r="CN68" s="240"/>
      <c r="CO68" s="240"/>
      <c r="CP68" s="240"/>
      <c r="CQ68" s="240"/>
      <c r="CR68" s="240"/>
      <c r="CS68" s="240"/>
      <c r="CT68" s="240"/>
      <c r="CU68" s="240"/>
      <c r="CV68" s="240"/>
      <c r="CW68" s="240"/>
      <c r="CX68" s="240"/>
      <c r="CY68" s="240"/>
      <c r="CZ68" s="240"/>
      <c r="DA68" s="240"/>
      <c r="DB68" s="240"/>
      <c r="DC68" s="240"/>
      <c r="DD68" s="240"/>
      <c r="DE68" s="240"/>
      <c r="DF68" s="240"/>
      <c r="DG68" s="240"/>
      <c r="DH68" s="240"/>
      <c r="DI68" s="240"/>
      <c r="DJ68" s="240"/>
      <c r="DK68" s="240"/>
      <c r="DL68" s="240"/>
      <c r="DM68" s="240"/>
      <c r="DN68" s="240"/>
      <c r="DO68" s="240"/>
      <c r="DP68" s="240"/>
      <c r="DQ68" s="240"/>
      <c r="DR68" s="240"/>
      <c r="DS68" s="240"/>
      <c r="DT68" s="240"/>
      <c r="DU68" s="240"/>
      <c r="DV68" s="240"/>
      <c r="DW68" s="240"/>
      <c r="DX68" s="240"/>
      <c r="DY68" s="240"/>
      <c r="DZ68" s="240"/>
      <c r="EA68" s="240"/>
      <c r="EB68" s="240"/>
      <c r="EC68" s="240"/>
      <c r="ED68" s="240"/>
      <c r="EE68" s="240"/>
      <c r="EF68" s="240"/>
      <c r="EG68" s="240"/>
      <c r="EH68" s="240"/>
      <c r="EI68" s="240"/>
      <c r="EJ68" s="240"/>
      <c r="EK68" s="240"/>
      <c r="EL68" s="240"/>
      <c r="EM68" s="240"/>
      <c r="EN68" s="240"/>
      <c r="EO68" s="240"/>
      <c r="EP68" s="240"/>
      <c r="EQ68" s="240"/>
      <c r="ER68" s="240"/>
      <c r="ES68" s="240"/>
      <c r="ET68" s="240"/>
      <c r="EU68" s="240"/>
      <c r="EV68" s="240"/>
      <c r="EW68" s="240"/>
      <c r="EX68" s="240"/>
      <c r="EY68" s="240"/>
      <c r="EZ68" s="240"/>
      <c r="FA68" s="240"/>
      <c r="FB68" s="240"/>
      <c r="FC68" s="240"/>
      <c r="FD68" s="240"/>
      <c r="FE68" s="240"/>
      <c r="FF68" s="240"/>
      <c r="FG68" s="240"/>
      <c r="FH68" s="240"/>
      <c r="FI68" s="240"/>
      <c r="FJ68" s="240"/>
      <c r="FK68" s="240"/>
      <c r="FL68" s="240"/>
      <c r="FM68" s="240"/>
      <c r="FN68" s="240"/>
      <c r="FO68" s="240"/>
      <c r="FP68" s="240"/>
      <c r="FQ68" s="240"/>
      <c r="FR68" s="240"/>
      <c r="FS68" s="240"/>
      <c r="FT68" s="240"/>
      <c r="FU68" s="240"/>
      <c r="FV68" s="240"/>
      <c r="FW68" s="240"/>
      <c r="FX68" s="240"/>
      <c r="FY68" s="240"/>
    </row>
    <row r="69" spans="3:181">
      <c r="D69" s="39" t="s">
        <v>12</v>
      </c>
      <c r="E69" s="40"/>
      <c r="F69" s="39"/>
      <c r="G69" s="57"/>
      <c r="H69" s="39">
        <v>2018</v>
      </c>
      <c r="I69" s="39">
        <f>H69+1</f>
        <v>2019</v>
      </c>
      <c r="J69" s="39">
        <f t="shared" ref="J69:BE69" si="28">I69+1</f>
        <v>2020</v>
      </c>
      <c r="K69" s="39">
        <f t="shared" si="28"/>
        <v>2021</v>
      </c>
      <c r="L69" s="39">
        <f t="shared" si="28"/>
        <v>2022</v>
      </c>
      <c r="M69" s="39">
        <f t="shared" si="28"/>
        <v>2023</v>
      </c>
      <c r="N69" s="39">
        <f t="shared" si="28"/>
        <v>2024</v>
      </c>
      <c r="O69" s="39">
        <f t="shared" si="28"/>
        <v>2025</v>
      </c>
      <c r="P69" s="39">
        <f t="shared" si="28"/>
        <v>2026</v>
      </c>
      <c r="Q69" s="39">
        <f t="shared" si="28"/>
        <v>2027</v>
      </c>
      <c r="R69" s="39">
        <f t="shared" si="28"/>
        <v>2028</v>
      </c>
      <c r="S69" s="39">
        <f t="shared" si="28"/>
        <v>2029</v>
      </c>
      <c r="T69" s="39">
        <f t="shared" si="28"/>
        <v>2030</v>
      </c>
      <c r="U69" s="39">
        <f t="shared" si="28"/>
        <v>2031</v>
      </c>
      <c r="V69" s="39">
        <f t="shared" si="28"/>
        <v>2032</v>
      </c>
      <c r="W69" s="39">
        <f t="shared" si="28"/>
        <v>2033</v>
      </c>
      <c r="X69" s="39">
        <f t="shared" si="28"/>
        <v>2034</v>
      </c>
      <c r="Y69" s="39">
        <f t="shared" si="28"/>
        <v>2035</v>
      </c>
      <c r="Z69" s="39">
        <f t="shared" si="28"/>
        <v>2036</v>
      </c>
      <c r="AA69" s="39">
        <f t="shared" si="28"/>
        <v>2037</v>
      </c>
      <c r="AB69" s="39">
        <f t="shared" si="28"/>
        <v>2038</v>
      </c>
      <c r="AC69" s="39">
        <f t="shared" si="28"/>
        <v>2039</v>
      </c>
      <c r="AD69" s="39">
        <f t="shared" si="28"/>
        <v>2040</v>
      </c>
      <c r="AE69" s="39">
        <f t="shared" si="28"/>
        <v>2041</v>
      </c>
      <c r="AF69" s="39">
        <f t="shared" si="28"/>
        <v>2042</v>
      </c>
      <c r="AG69" s="39">
        <f t="shared" si="28"/>
        <v>2043</v>
      </c>
      <c r="AH69" s="39">
        <f t="shared" si="28"/>
        <v>2044</v>
      </c>
      <c r="AI69" s="39">
        <f t="shared" si="28"/>
        <v>2045</v>
      </c>
      <c r="AJ69" s="39">
        <f t="shared" si="28"/>
        <v>2046</v>
      </c>
      <c r="AK69" s="39">
        <f t="shared" si="28"/>
        <v>2047</v>
      </c>
      <c r="AL69" s="39">
        <f t="shared" si="28"/>
        <v>2048</v>
      </c>
      <c r="AM69" s="39">
        <f t="shared" si="28"/>
        <v>2049</v>
      </c>
      <c r="AN69" s="39">
        <f t="shared" si="28"/>
        <v>2050</v>
      </c>
      <c r="AO69" s="39">
        <f t="shared" si="28"/>
        <v>2051</v>
      </c>
      <c r="AP69" s="39">
        <f t="shared" si="28"/>
        <v>2052</v>
      </c>
      <c r="AQ69" s="39">
        <f t="shared" si="28"/>
        <v>2053</v>
      </c>
      <c r="AR69" s="39">
        <f t="shared" si="28"/>
        <v>2054</v>
      </c>
      <c r="AS69" s="39">
        <f t="shared" si="28"/>
        <v>2055</v>
      </c>
      <c r="AT69" s="39">
        <f t="shared" si="28"/>
        <v>2056</v>
      </c>
      <c r="AU69" s="39">
        <f t="shared" si="28"/>
        <v>2057</v>
      </c>
      <c r="AV69" s="39">
        <f t="shared" si="28"/>
        <v>2058</v>
      </c>
      <c r="AW69" s="39">
        <f t="shared" si="28"/>
        <v>2059</v>
      </c>
      <c r="AX69" s="39">
        <f t="shared" si="28"/>
        <v>2060</v>
      </c>
      <c r="AY69" s="39">
        <f t="shared" si="28"/>
        <v>2061</v>
      </c>
      <c r="AZ69" s="39">
        <f t="shared" si="28"/>
        <v>2062</v>
      </c>
      <c r="BA69" s="39">
        <f t="shared" si="28"/>
        <v>2063</v>
      </c>
      <c r="BB69" s="39">
        <f t="shared" si="28"/>
        <v>2064</v>
      </c>
      <c r="BC69" s="39">
        <f t="shared" si="28"/>
        <v>2065</v>
      </c>
      <c r="BD69" s="39">
        <f t="shared" si="28"/>
        <v>2066</v>
      </c>
      <c r="BE69" s="39">
        <f t="shared" si="28"/>
        <v>2067</v>
      </c>
      <c r="BF69" s="39"/>
    </row>
    <row r="70" spans="3:181">
      <c r="E70" s="8"/>
      <c r="G70" s="26"/>
      <c r="H70" s="240"/>
      <c r="I70" s="240"/>
      <c r="J70" s="240"/>
      <c r="K70" s="240"/>
      <c r="L70" s="240"/>
      <c r="M70" s="240"/>
      <c r="N70" s="240"/>
      <c r="O70" s="240"/>
      <c r="P70" s="240"/>
      <c r="Q70" s="240"/>
      <c r="R70" s="240"/>
      <c r="S70" s="240"/>
      <c r="T70" s="240"/>
      <c r="U70" s="240"/>
      <c r="V70" s="240"/>
      <c r="W70" s="240"/>
      <c r="X70" s="240"/>
      <c r="Y70" s="240"/>
      <c r="Z70" s="240"/>
      <c r="AA70" s="240"/>
      <c r="AB70" s="240"/>
      <c r="AC70" s="240"/>
      <c r="AD70" s="240"/>
      <c r="AE70" s="240"/>
      <c r="AF70" s="240"/>
      <c r="AG70" s="240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0"/>
      <c r="BE70" s="240"/>
      <c r="BF70" s="26"/>
    </row>
    <row r="71" spans="3:181">
      <c r="D71" t="s">
        <v>161</v>
      </c>
      <c r="E71" s="8"/>
      <c r="G71" s="26"/>
      <c r="H71" s="55">
        <v>0</v>
      </c>
      <c r="I71" s="55">
        <v>0</v>
      </c>
      <c r="J71" s="55">
        <v>0</v>
      </c>
      <c r="K71" s="55">
        <v>0</v>
      </c>
      <c r="L71" s="55">
        <v>0</v>
      </c>
      <c r="M71" s="55">
        <v>0</v>
      </c>
      <c r="N71" s="55">
        <v>0</v>
      </c>
      <c r="O71" s="55">
        <v>0</v>
      </c>
      <c r="P71" s="55">
        <v>0</v>
      </c>
      <c r="Q71" s="55">
        <v>0</v>
      </c>
      <c r="R71" s="55">
        <v>0</v>
      </c>
      <c r="S71" s="55">
        <v>0</v>
      </c>
      <c r="T71" s="55">
        <v>0</v>
      </c>
      <c r="U71" s="55">
        <v>0</v>
      </c>
      <c r="V71" s="55">
        <v>0</v>
      </c>
      <c r="W71" s="55">
        <v>0</v>
      </c>
      <c r="X71" s="55">
        <v>0</v>
      </c>
      <c r="Y71" s="55">
        <v>0</v>
      </c>
      <c r="Z71" s="55">
        <v>0</v>
      </c>
      <c r="AA71" s="55">
        <v>0</v>
      </c>
      <c r="AB71" s="55">
        <v>0</v>
      </c>
      <c r="AC71" s="55">
        <v>0</v>
      </c>
      <c r="AD71" s="55">
        <v>0</v>
      </c>
      <c r="AE71" s="55">
        <v>0</v>
      </c>
      <c r="AF71" s="55">
        <v>0</v>
      </c>
      <c r="AG71" s="55">
        <v>0</v>
      </c>
      <c r="AH71" s="55">
        <v>0</v>
      </c>
      <c r="AI71" s="55">
        <v>0</v>
      </c>
      <c r="AJ71" s="55">
        <v>0</v>
      </c>
      <c r="AK71" s="55">
        <v>0</v>
      </c>
      <c r="AL71" s="55">
        <v>0</v>
      </c>
      <c r="AM71" s="55">
        <v>0</v>
      </c>
      <c r="AN71" s="55">
        <v>0</v>
      </c>
      <c r="AO71" s="55">
        <v>0</v>
      </c>
      <c r="AP71" s="55">
        <v>0</v>
      </c>
      <c r="AQ71" s="55">
        <v>0</v>
      </c>
      <c r="AR71" s="55">
        <v>0</v>
      </c>
      <c r="AS71" s="55">
        <v>0</v>
      </c>
      <c r="AT71" s="55">
        <v>0</v>
      </c>
      <c r="AU71" s="55">
        <v>0</v>
      </c>
      <c r="AV71" s="55">
        <v>0</v>
      </c>
      <c r="AW71" s="55">
        <v>0</v>
      </c>
      <c r="AX71" s="55">
        <v>0</v>
      </c>
      <c r="AY71" s="55">
        <v>0</v>
      </c>
      <c r="AZ71" s="55">
        <v>0</v>
      </c>
      <c r="BA71" s="55">
        <v>0</v>
      </c>
      <c r="BB71" s="55">
        <v>0</v>
      </c>
      <c r="BC71" s="55">
        <v>0</v>
      </c>
      <c r="BD71" s="55">
        <v>0</v>
      </c>
      <c r="BE71" s="55">
        <v>0</v>
      </c>
      <c r="BF71" s="26"/>
    </row>
    <row r="72" spans="3:181">
      <c r="D72" t="s">
        <v>1202</v>
      </c>
      <c r="E72" s="8"/>
      <c r="G72" s="26"/>
      <c r="H72" s="478">
        <f>Summary!$H$25</f>
        <v>0.03</v>
      </c>
      <c r="I72" s="478">
        <f>Summary!$H$25</f>
        <v>0.03</v>
      </c>
      <c r="J72" s="478">
        <f>Summary!$H$25</f>
        <v>0.03</v>
      </c>
      <c r="K72" s="478">
        <f>Summary!$H$25</f>
        <v>0.03</v>
      </c>
      <c r="L72" s="478">
        <f>Summary!$H$25</f>
        <v>0.03</v>
      </c>
      <c r="M72" s="478">
        <f>Summary!$H$25</f>
        <v>0.03</v>
      </c>
      <c r="N72" s="478">
        <f>Summary!$H$25</f>
        <v>0.03</v>
      </c>
      <c r="O72" s="478">
        <f>Summary!$H$25</f>
        <v>0.03</v>
      </c>
      <c r="P72" s="478">
        <f>Summary!$H$25</f>
        <v>0.03</v>
      </c>
      <c r="Q72" s="478">
        <f>Summary!$H$25</f>
        <v>0.03</v>
      </c>
      <c r="R72" s="478">
        <f>Summary!$H$25</f>
        <v>0.03</v>
      </c>
      <c r="S72" s="478">
        <f>Summary!$H$25</f>
        <v>0.03</v>
      </c>
      <c r="T72" s="478">
        <f>Summary!$H$25</f>
        <v>0.03</v>
      </c>
      <c r="U72" s="478">
        <f>Summary!$H$25</f>
        <v>0.03</v>
      </c>
      <c r="V72" s="478">
        <f>Summary!$H$25</f>
        <v>0.03</v>
      </c>
      <c r="W72" s="478">
        <f>Summary!$H$25</f>
        <v>0.03</v>
      </c>
      <c r="X72" s="478">
        <f>Summary!$H$25</f>
        <v>0.03</v>
      </c>
      <c r="Y72" s="478">
        <f>Summary!$H$25</f>
        <v>0.03</v>
      </c>
      <c r="Z72" s="478">
        <f>Summary!$H$25</f>
        <v>0.03</v>
      </c>
      <c r="AA72" s="478">
        <f>Summary!$H$25</f>
        <v>0.03</v>
      </c>
      <c r="AB72" s="478">
        <f>Summary!$H$25</f>
        <v>0.03</v>
      </c>
      <c r="AC72" s="478">
        <f>Summary!$H$25</f>
        <v>0.03</v>
      </c>
      <c r="AD72" s="478">
        <f>Summary!$H$25</f>
        <v>0.03</v>
      </c>
      <c r="AE72" s="478">
        <f>Summary!$H$25</f>
        <v>0.03</v>
      </c>
      <c r="AF72" s="478">
        <f>Summary!$H$25</f>
        <v>0.03</v>
      </c>
      <c r="AG72" s="478">
        <f>Summary!$H$25</f>
        <v>0.03</v>
      </c>
      <c r="AH72" s="478">
        <f>Summary!$H$25</f>
        <v>0.03</v>
      </c>
      <c r="AI72" s="478">
        <f>Summary!$H$25</f>
        <v>0.03</v>
      </c>
      <c r="AJ72" s="478">
        <f>Summary!$H$25</f>
        <v>0.03</v>
      </c>
      <c r="AK72" s="478">
        <f>Summary!$H$25</f>
        <v>0.03</v>
      </c>
      <c r="AL72" s="478">
        <f>Summary!$H$25</f>
        <v>0.03</v>
      </c>
      <c r="AM72" s="478">
        <f>Summary!$H$25</f>
        <v>0.03</v>
      </c>
      <c r="AN72" s="478">
        <f>Summary!$H$25</f>
        <v>0.03</v>
      </c>
      <c r="AO72" s="478">
        <f>Summary!$H$25</f>
        <v>0.03</v>
      </c>
      <c r="AP72" s="478">
        <f>Summary!$H$25</f>
        <v>0.03</v>
      </c>
      <c r="AQ72" s="478">
        <f>Summary!$H$25</f>
        <v>0.03</v>
      </c>
      <c r="AR72" s="478">
        <f>Summary!$H$25</f>
        <v>0.03</v>
      </c>
      <c r="AS72" s="478">
        <f>Summary!$H$25</f>
        <v>0.03</v>
      </c>
      <c r="AT72" s="478">
        <f>Summary!$H$25</f>
        <v>0.03</v>
      </c>
      <c r="AU72" s="478">
        <f>Summary!$H$25</f>
        <v>0.03</v>
      </c>
      <c r="AV72" s="478">
        <f>Summary!$H$25</f>
        <v>0.03</v>
      </c>
      <c r="AW72" s="478">
        <f>Summary!$H$25</f>
        <v>0.03</v>
      </c>
      <c r="AX72" s="478">
        <f>Summary!$H$25</f>
        <v>0.03</v>
      </c>
      <c r="AY72" s="478">
        <f>Summary!$H$25</f>
        <v>0.03</v>
      </c>
      <c r="AZ72" s="478">
        <f>Summary!$H$25</f>
        <v>0.03</v>
      </c>
      <c r="BA72" s="478">
        <f>Summary!$H$25</f>
        <v>0.03</v>
      </c>
      <c r="BB72" s="478">
        <f>Summary!$H$25</f>
        <v>0.03</v>
      </c>
      <c r="BC72" s="478">
        <f>Summary!$H$25</f>
        <v>0.03</v>
      </c>
      <c r="BD72" s="478">
        <f>Summary!$H$25</f>
        <v>0.03</v>
      </c>
      <c r="BE72" s="478">
        <f>Summary!$H$25</f>
        <v>0.03</v>
      </c>
      <c r="BF72" s="26"/>
    </row>
    <row r="73" spans="3:181">
      <c r="D73" t="s">
        <v>1230</v>
      </c>
      <c r="E73" s="8"/>
      <c r="G73" s="26"/>
      <c r="H73" s="38">
        <v>1.6E-2</v>
      </c>
      <c r="I73" s="38">
        <v>2.3E-2</v>
      </c>
      <c r="J73" s="38">
        <v>3.4000000000000002E-2</v>
      </c>
      <c r="K73" s="38">
        <v>5.0999999999999997E-2</v>
      </c>
      <c r="L73" s="38">
        <v>0.14399999999999999</v>
      </c>
      <c r="M73" s="38">
        <v>0.114</v>
      </c>
      <c r="N73" s="38">
        <v>3.5999999999999997E-2</v>
      </c>
      <c r="O73" s="38">
        <v>3.5999999999999997E-2</v>
      </c>
      <c r="P73" s="38">
        <v>2.3E-2</v>
      </c>
      <c r="Q73" s="38">
        <v>2.4E-2</v>
      </c>
      <c r="R73" s="38">
        <v>2.3E-2</v>
      </c>
      <c r="S73" s="38">
        <v>2.3E-2</v>
      </c>
      <c r="T73" s="38">
        <v>2.3E-2</v>
      </c>
      <c r="U73" s="38">
        <v>2.3E-2</v>
      </c>
      <c r="V73" s="38">
        <v>2.3E-2</v>
      </c>
      <c r="W73" s="38">
        <v>2.3E-2</v>
      </c>
      <c r="X73" s="38">
        <v>2.3E-2</v>
      </c>
      <c r="Y73" s="38">
        <v>2.3E-2</v>
      </c>
      <c r="Z73" s="38">
        <v>2.3E-2</v>
      </c>
      <c r="AA73" s="38">
        <v>2.3E-2</v>
      </c>
      <c r="AB73" s="38">
        <v>2.3E-2</v>
      </c>
      <c r="AC73" s="38">
        <v>2.3E-2</v>
      </c>
      <c r="AD73" s="38">
        <v>2.3E-2</v>
      </c>
      <c r="AE73" s="38">
        <v>2.3E-2</v>
      </c>
      <c r="AF73" s="38">
        <v>2.3E-2</v>
      </c>
      <c r="AG73" s="38">
        <v>2.3E-2</v>
      </c>
      <c r="AH73" s="38">
        <v>2.3E-2</v>
      </c>
      <c r="AI73" s="38">
        <v>2.3E-2</v>
      </c>
      <c r="AJ73" s="38">
        <v>2.3E-2</v>
      </c>
      <c r="AK73" s="38">
        <v>2.3E-2</v>
      </c>
      <c r="AL73" s="38">
        <v>2.3E-2</v>
      </c>
      <c r="AM73" s="38">
        <v>2.3E-2</v>
      </c>
      <c r="AN73" s="38">
        <v>2.3E-2</v>
      </c>
      <c r="AO73" s="38">
        <v>2.3E-2</v>
      </c>
      <c r="AP73" s="38">
        <v>2.3E-2</v>
      </c>
      <c r="AQ73" s="38">
        <v>2.3E-2</v>
      </c>
      <c r="AR73" s="38">
        <v>2.3E-2</v>
      </c>
      <c r="AS73" s="38">
        <v>2.3E-2</v>
      </c>
      <c r="AT73" s="38">
        <v>2.3E-2</v>
      </c>
      <c r="AU73" s="38">
        <v>2.3E-2</v>
      </c>
      <c r="AV73" s="38">
        <v>2.3E-2</v>
      </c>
      <c r="AW73" s="38">
        <v>2.3E-2</v>
      </c>
      <c r="AX73" s="38">
        <v>2.3E-2</v>
      </c>
      <c r="AY73" s="38">
        <v>2.3E-2</v>
      </c>
      <c r="AZ73" s="38">
        <v>2.3E-2</v>
      </c>
      <c r="BA73" s="38">
        <v>2.3E-2</v>
      </c>
      <c r="BB73" s="38">
        <v>2.3E-2</v>
      </c>
      <c r="BC73" s="38">
        <v>2.3E-2</v>
      </c>
      <c r="BD73" s="38">
        <v>2.3E-2</v>
      </c>
      <c r="BE73" s="38">
        <v>2.3E-2</v>
      </c>
      <c r="BF73" s="26"/>
    </row>
    <row r="74" spans="3:181">
      <c r="D74" t="s">
        <v>1231</v>
      </c>
      <c r="E74" s="8"/>
      <c r="G74" s="26"/>
      <c r="H74" s="38"/>
      <c r="I74" s="38"/>
      <c r="J74" s="38"/>
      <c r="K74" s="38"/>
      <c r="L74" s="38"/>
      <c r="M74" s="38"/>
      <c r="N74" s="38">
        <v>0</v>
      </c>
      <c r="O74" s="38">
        <v>0</v>
      </c>
      <c r="P74" s="38">
        <v>1.7999999999999999E-2</v>
      </c>
      <c r="Q74" s="38">
        <v>0.02</v>
      </c>
      <c r="R74" s="38">
        <v>2.1000000000000001E-2</v>
      </c>
      <c r="S74" s="38">
        <v>1.9E-2</v>
      </c>
      <c r="T74" s="38">
        <v>0.02</v>
      </c>
      <c r="U74" s="38">
        <v>0.02</v>
      </c>
      <c r="V74" s="38">
        <v>0.02</v>
      </c>
      <c r="W74" s="38">
        <v>0.02</v>
      </c>
      <c r="X74" s="38">
        <v>0.02</v>
      </c>
      <c r="Y74" s="38">
        <v>0.02</v>
      </c>
      <c r="Z74" s="38">
        <v>0.02</v>
      </c>
      <c r="AA74" s="38">
        <v>0.02</v>
      </c>
      <c r="AB74" s="38">
        <v>0.02</v>
      </c>
      <c r="AC74" s="38">
        <v>0.02</v>
      </c>
      <c r="AD74" s="38">
        <v>0.02</v>
      </c>
      <c r="AE74" s="38">
        <v>0.02</v>
      </c>
      <c r="AF74" s="38">
        <v>0.02</v>
      </c>
      <c r="AG74" s="38">
        <v>0.02</v>
      </c>
      <c r="AH74" s="38">
        <v>0.02</v>
      </c>
      <c r="AI74" s="38">
        <v>0.02</v>
      </c>
      <c r="AJ74" s="38">
        <v>0.02</v>
      </c>
      <c r="AK74" s="38">
        <v>0.02</v>
      </c>
      <c r="AL74" s="38">
        <v>0.02</v>
      </c>
      <c r="AM74" s="38">
        <v>0.02</v>
      </c>
      <c r="AN74" s="38">
        <v>0.02</v>
      </c>
      <c r="AO74" s="38">
        <v>0.02</v>
      </c>
      <c r="AP74" s="38">
        <v>0.02</v>
      </c>
      <c r="AQ74" s="38">
        <v>0.02</v>
      </c>
      <c r="AR74" s="38">
        <v>0.02</v>
      </c>
      <c r="AS74" s="38">
        <v>0.02</v>
      </c>
      <c r="AT74" s="38">
        <v>0.02</v>
      </c>
      <c r="AU74" s="38">
        <v>0.02</v>
      </c>
      <c r="AV74" s="38">
        <v>0.02</v>
      </c>
      <c r="AW74" s="38">
        <v>0.02</v>
      </c>
      <c r="AX74" s="38">
        <v>0.02</v>
      </c>
      <c r="AY74" s="38">
        <v>0.02</v>
      </c>
      <c r="AZ74" s="38">
        <v>0.02</v>
      </c>
      <c r="BA74" s="38">
        <v>0.02</v>
      </c>
      <c r="BB74" s="38">
        <v>0.02</v>
      </c>
      <c r="BC74" s="38">
        <v>0.02</v>
      </c>
      <c r="BD74" s="38">
        <v>0.02</v>
      </c>
      <c r="BE74" s="38">
        <v>0.02</v>
      </c>
      <c r="BF74" s="26"/>
    </row>
    <row r="75" spans="3:181">
      <c r="D75" t="s">
        <v>704</v>
      </c>
      <c r="E75" s="8"/>
      <c r="G75" s="26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26"/>
    </row>
    <row r="76" spans="3:181">
      <c r="D76" t="s">
        <v>704</v>
      </c>
      <c r="E76" s="8"/>
      <c r="G76" s="26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26"/>
    </row>
    <row r="77" spans="3:181">
      <c r="D77" t="s">
        <v>704</v>
      </c>
      <c r="E77" s="8"/>
      <c r="G77" s="26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26"/>
    </row>
    <row r="78" spans="3:181">
      <c r="D78" t="s">
        <v>704</v>
      </c>
      <c r="E78" s="8"/>
      <c r="G78" s="26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26"/>
    </row>
    <row r="79" spans="3:181">
      <c r="D79" t="s">
        <v>704</v>
      </c>
      <c r="E79" s="8"/>
      <c r="G79" s="26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26"/>
    </row>
    <row r="80" spans="3:181">
      <c r="D80" t="s">
        <v>704</v>
      </c>
      <c r="E80" s="8"/>
      <c r="G80" s="26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26"/>
    </row>
    <row r="81" spans="4:181">
      <c r="D81" t="s">
        <v>704</v>
      </c>
      <c r="E81" s="8"/>
      <c r="G81" s="26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26"/>
    </row>
    <row r="82" spans="4:181">
      <c r="D82" t="s">
        <v>704</v>
      </c>
      <c r="E82" s="8"/>
      <c r="G82" s="26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26"/>
    </row>
    <row r="83" spans="4:181">
      <c r="D83" t="s">
        <v>704</v>
      </c>
      <c r="E83" s="8"/>
      <c r="G83" s="26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55"/>
      <c r="AE83" s="55"/>
      <c r="AF83" s="55"/>
      <c r="AG83" s="55"/>
      <c r="AH83" s="55"/>
      <c r="AI83" s="55"/>
      <c r="AJ83" s="55"/>
      <c r="AK83" s="55"/>
      <c r="AL83" s="55"/>
      <c r="AM83" s="55"/>
      <c r="AN83" s="55"/>
      <c r="AO83" s="55"/>
      <c r="AP83" s="55"/>
      <c r="AQ83" s="55"/>
      <c r="AR83" s="55"/>
      <c r="AS83" s="55"/>
      <c r="AT83" s="55"/>
      <c r="AU83" s="55"/>
      <c r="AV83" s="55"/>
      <c r="AW83" s="55"/>
      <c r="AX83" s="55"/>
      <c r="AY83" s="55"/>
      <c r="AZ83" s="55"/>
      <c r="BA83" s="55"/>
      <c r="BB83" s="55"/>
      <c r="BC83" s="55"/>
      <c r="BD83" s="55"/>
      <c r="BE83" s="55"/>
      <c r="BF83" s="26"/>
    </row>
    <row r="84" spans="4:181">
      <c r="D84" t="s">
        <v>704</v>
      </c>
      <c r="E84" s="8"/>
      <c r="G84" s="26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55"/>
      <c r="AE84" s="55"/>
      <c r="AF84" s="55"/>
      <c r="AG84" s="55"/>
      <c r="AH84" s="55"/>
      <c r="AI84" s="55"/>
      <c r="AJ84" s="55"/>
      <c r="AK84" s="55"/>
      <c r="AL84" s="55"/>
      <c r="AM84" s="55"/>
      <c r="AN84" s="55"/>
      <c r="AO84" s="55"/>
      <c r="AP84" s="55"/>
      <c r="AQ84" s="55"/>
      <c r="AR84" s="55"/>
      <c r="AS84" s="55"/>
      <c r="AT84" s="55"/>
      <c r="AU84" s="55"/>
      <c r="AV84" s="55"/>
      <c r="AW84" s="55"/>
      <c r="AX84" s="55"/>
      <c r="AY84" s="55"/>
      <c r="AZ84" s="55"/>
      <c r="BA84" s="55"/>
      <c r="BB84" s="55"/>
      <c r="BC84" s="55"/>
      <c r="BD84" s="55"/>
      <c r="BE84" s="55"/>
      <c r="BF84" s="26"/>
    </row>
    <row r="86" spans="4:181">
      <c r="D86" s="188" t="s">
        <v>714</v>
      </c>
    </row>
    <row r="87" spans="4:181">
      <c r="D87" s="39"/>
      <c r="E87" s="8"/>
      <c r="G87" s="26"/>
      <c r="H87" s="20">
        <v>44197</v>
      </c>
      <c r="I87" s="20">
        <v>44287</v>
      </c>
      <c r="J87" s="20">
        <v>44378</v>
      </c>
      <c r="K87" s="20">
        <v>44470</v>
      </c>
      <c r="L87" s="20">
        <v>44562</v>
      </c>
      <c r="M87" s="20">
        <v>44652</v>
      </c>
      <c r="N87" s="20">
        <v>44743</v>
      </c>
      <c r="O87" s="20">
        <v>44835</v>
      </c>
      <c r="P87" s="20">
        <v>44927</v>
      </c>
      <c r="Q87" s="20">
        <v>45017</v>
      </c>
      <c r="R87" s="20">
        <v>45108</v>
      </c>
      <c r="S87" s="20">
        <v>45200</v>
      </c>
      <c r="T87" s="20">
        <v>45292</v>
      </c>
      <c r="U87" s="20">
        <v>45383</v>
      </c>
      <c r="V87" s="20">
        <v>45474</v>
      </c>
      <c r="W87" s="20">
        <v>45566</v>
      </c>
      <c r="X87" s="20">
        <v>45658</v>
      </c>
      <c r="Y87" s="20">
        <v>45748</v>
      </c>
      <c r="Z87" s="20">
        <v>45839</v>
      </c>
      <c r="AA87" s="20">
        <v>45931</v>
      </c>
      <c r="AB87" s="20">
        <v>46023</v>
      </c>
      <c r="AC87" s="20">
        <v>46113</v>
      </c>
      <c r="AD87" s="20">
        <v>46204</v>
      </c>
      <c r="AE87" s="20">
        <v>46296</v>
      </c>
      <c r="AF87" s="20">
        <v>46388</v>
      </c>
      <c r="AG87" s="20">
        <v>46478</v>
      </c>
      <c r="AH87" s="20">
        <v>46569</v>
      </c>
      <c r="AI87" s="20">
        <v>46661</v>
      </c>
      <c r="AJ87" s="20">
        <v>46753</v>
      </c>
      <c r="AK87" s="20">
        <v>46844</v>
      </c>
      <c r="AL87" s="20">
        <v>46935</v>
      </c>
      <c r="AM87" s="20">
        <v>47027</v>
      </c>
      <c r="AN87" s="20">
        <v>47119</v>
      </c>
      <c r="AO87" s="20">
        <v>47209</v>
      </c>
      <c r="AP87" s="20">
        <v>47300</v>
      </c>
      <c r="AQ87" s="20">
        <v>47392</v>
      </c>
      <c r="AR87" s="20">
        <v>47484</v>
      </c>
      <c r="AS87" s="20">
        <v>47574</v>
      </c>
      <c r="AT87" s="20">
        <v>47665</v>
      </c>
      <c r="AU87" s="20">
        <v>47757</v>
      </c>
      <c r="AV87" s="20">
        <v>47849</v>
      </c>
      <c r="AW87" s="20">
        <v>47939</v>
      </c>
      <c r="AX87" s="20">
        <v>48030</v>
      </c>
      <c r="AY87" s="20">
        <v>48122</v>
      </c>
      <c r="AZ87" s="20">
        <v>48214</v>
      </c>
      <c r="BA87" s="20">
        <v>48305</v>
      </c>
      <c r="BB87" s="20">
        <v>48396</v>
      </c>
      <c r="BC87" s="20">
        <v>48488</v>
      </c>
      <c r="BD87" s="20">
        <v>48580</v>
      </c>
      <c r="BE87" s="20">
        <v>48670</v>
      </c>
      <c r="BF87" s="20">
        <v>48761</v>
      </c>
      <c r="BG87" s="20">
        <v>48853</v>
      </c>
      <c r="BH87" s="20">
        <v>48945</v>
      </c>
      <c r="BI87" s="20">
        <v>49035</v>
      </c>
      <c r="BJ87" s="20">
        <v>49126</v>
      </c>
      <c r="BK87" s="20">
        <v>49218</v>
      </c>
      <c r="BL87" s="20">
        <v>49310</v>
      </c>
      <c r="BM87" s="20">
        <v>49400</v>
      </c>
      <c r="BN87" s="20">
        <v>49491</v>
      </c>
      <c r="BO87" s="20">
        <v>49583</v>
      </c>
      <c r="BP87" s="20">
        <v>49675</v>
      </c>
      <c r="BQ87" s="20">
        <v>49766</v>
      </c>
      <c r="BR87" s="20">
        <v>49857</v>
      </c>
      <c r="BS87" s="20">
        <v>49949</v>
      </c>
      <c r="BT87" s="20">
        <v>50041</v>
      </c>
      <c r="BU87" s="20">
        <v>50131</v>
      </c>
      <c r="BV87" s="20">
        <v>50222</v>
      </c>
      <c r="BW87" s="20">
        <v>50314</v>
      </c>
      <c r="BX87" s="20">
        <v>50406</v>
      </c>
      <c r="BY87" s="20">
        <v>50496</v>
      </c>
      <c r="BZ87" s="20">
        <v>50587</v>
      </c>
      <c r="CA87" s="20">
        <v>50679</v>
      </c>
      <c r="CB87" s="20">
        <v>50771</v>
      </c>
      <c r="CC87" s="20">
        <v>50861</v>
      </c>
      <c r="CD87" s="20">
        <v>50952</v>
      </c>
      <c r="CE87" s="20">
        <v>51044</v>
      </c>
      <c r="CF87" s="20">
        <v>51136</v>
      </c>
      <c r="CG87" s="20">
        <v>51227</v>
      </c>
      <c r="CH87" s="20">
        <v>51318</v>
      </c>
      <c r="CI87" s="20">
        <v>51410</v>
      </c>
      <c r="CJ87" s="20">
        <v>51502</v>
      </c>
      <c r="CK87" s="20">
        <v>51592</v>
      </c>
      <c r="CL87" s="20">
        <v>51683</v>
      </c>
      <c r="CM87" s="20">
        <v>51775</v>
      </c>
      <c r="CN87" s="20">
        <v>51867</v>
      </c>
      <c r="CO87" s="20">
        <v>51957</v>
      </c>
      <c r="CP87" s="20">
        <v>52048</v>
      </c>
      <c r="CQ87" s="20">
        <v>52140</v>
      </c>
      <c r="CR87" s="20">
        <v>52232</v>
      </c>
      <c r="CS87" s="20">
        <v>52322</v>
      </c>
      <c r="CT87" s="20">
        <v>52413</v>
      </c>
      <c r="CU87" s="20">
        <v>52505</v>
      </c>
      <c r="CV87" s="20">
        <v>52597</v>
      </c>
      <c r="CW87" s="20">
        <v>52688</v>
      </c>
      <c r="CX87" s="20">
        <v>52779</v>
      </c>
      <c r="CY87" s="20">
        <v>52871</v>
      </c>
      <c r="CZ87" s="20">
        <v>52963</v>
      </c>
      <c r="DA87" s="20">
        <v>53053</v>
      </c>
      <c r="DB87" s="20">
        <v>53144</v>
      </c>
      <c r="DC87" s="20">
        <v>53236</v>
      </c>
      <c r="DD87" s="20">
        <v>53328</v>
      </c>
      <c r="DE87" s="20">
        <v>53418</v>
      </c>
      <c r="DF87" s="20">
        <v>53509</v>
      </c>
      <c r="DG87" s="20">
        <v>53601</v>
      </c>
      <c r="DH87" s="20">
        <v>53693</v>
      </c>
      <c r="DI87" s="20">
        <v>53783</v>
      </c>
      <c r="DJ87" s="20">
        <v>53874</v>
      </c>
      <c r="DK87" s="20">
        <v>53966</v>
      </c>
      <c r="DL87" s="20">
        <v>54058</v>
      </c>
      <c r="DM87" s="20">
        <v>54149</v>
      </c>
      <c r="DN87" s="20">
        <v>54240</v>
      </c>
      <c r="DO87" s="20">
        <v>54332</v>
      </c>
      <c r="DP87" s="20">
        <v>54424</v>
      </c>
      <c r="DQ87" s="20">
        <v>54514</v>
      </c>
      <c r="DR87" s="20">
        <v>54605</v>
      </c>
      <c r="DS87" s="20">
        <v>54697</v>
      </c>
      <c r="DT87" s="20">
        <v>54789</v>
      </c>
      <c r="DU87" s="20">
        <v>54879</v>
      </c>
      <c r="DV87" s="20">
        <v>54970</v>
      </c>
      <c r="DW87" s="20">
        <v>55062</v>
      </c>
      <c r="DX87" s="20">
        <v>55154</v>
      </c>
      <c r="DY87" s="20">
        <v>55244</v>
      </c>
      <c r="DZ87" s="20">
        <v>55335</v>
      </c>
      <c r="EA87" s="20">
        <v>55427</v>
      </c>
      <c r="EB87" s="20">
        <v>55519</v>
      </c>
      <c r="EC87" s="20">
        <v>55610</v>
      </c>
      <c r="ED87" s="20">
        <v>55701</v>
      </c>
      <c r="EE87" s="20">
        <v>55793</v>
      </c>
      <c r="EF87" s="20">
        <v>55885</v>
      </c>
      <c r="EG87" s="20">
        <v>55975</v>
      </c>
      <c r="EH87" s="20">
        <v>56066</v>
      </c>
      <c r="EI87" s="20">
        <v>56158</v>
      </c>
      <c r="EJ87" s="20">
        <v>56250</v>
      </c>
      <c r="EK87" s="20">
        <v>56340</v>
      </c>
      <c r="EL87" s="20">
        <v>56431</v>
      </c>
      <c r="EM87" s="20">
        <v>56523</v>
      </c>
      <c r="EN87" s="20">
        <v>56615</v>
      </c>
      <c r="EO87" s="20">
        <v>56705</v>
      </c>
      <c r="EP87" s="20">
        <v>56796</v>
      </c>
      <c r="EQ87" s="20">
        <v>56888</v>
      </c>
      <c r="ER87" s="20">
        <v>56980</v>
      </c>
      <c r="ES87" s="20">
        <v>57071</v>
      </c>
      <c r="ET87" s="20">
        <v>57162</v>
      </c>
      <c r="EU87" s="20">
        <v>57254</v>
      </c>
      <c r="EV87" s="20">
        <v>57346</v>
      </c>
      <c r="EW87" s="20">
        <v>57436</v>
      </c>
      <c r="EX87" s="20">
        <v>57527</v>
      </c>
      <c r="EY87" s="20">
        <v>57619</v>
      </c>
      <c r="EZ87" s="20">
        <v>57711</v>
      </c>
      <c r="FA87" s="20">
        <v>57801</v>
      </c>
      <c r="FB87" s="20">
        <v>57892</v>
      </c>
      <c r="FC87" s="20">
        <v>57984</v>
      </c>
      <c r="FD87" s="20">
        <v>58076</v>
      </c>
      <c r="FE87" s="20">
        <v>58166</v>
      </c>
      <c r="FF87" s="20">
        <v>58257</v>
      </c>
      <c r="FG87" s="20">
        <v>58349</v>
      </c>
      <c r="FH87" s="20">
        <v>58441</v>
      </c>
      <c r="FI87" s="20">
        <v>58532</v>
      </c>
      <c r="FJ87" s="20">
        <v>58623</v>
      </c>
      <c r="FK87" s="20">
        <v>58715</v>
      </c>
      <c r="FL87" s="20">
        <v>58807</v>
      </c>
      <c r="FM87" s="20">
        <v>58897</v>
      </c>
      <c r="FN87" s="20">
        <v>58988</v>
      </c>
      <c r="FO87" s="20">
        <v>59080</v>
      </c>
      <c r="FP87" s="20">
        <v>59172</v>
      </c>
      <c r="FQ87" s="20">
        <v>59262</v>
      </c>
      <c r="FR87" s="20">
        <v>59353</v>
      </c>
      <c r="FS87" s="20">
        <v>59445</v>
      </c>
      <c r="FT87" s="20">
        <v>59537</v>
      </c>
      <c r="FU87" s="20">
        <v>59627</v>
      </c>
      <c r="FV87" s="20">
        <v>59718</v>
      </c>
      <c r="FW87" s="20">
        <v>59810</v>
      </c>
      <c r="FX87" s="20">
        <v>59902</v>
      </c>
      <c r="FY87" s="20">
        <v>59993</v>
      </c>
    </row>
    <row r="88" spans="4:181">
      <c r="D88" s="39" t="s">
        <v>652</v>
      </c>
      <c r="E88" s="40"/>
      <c r="F88" s="39"/>
      <c r="G88" s="21">
        <v>44196</v>
      </c>
      <c r="H88" s="258">
        <v>44286</v>
      </c>
      <c r="I88" s="258">
        <v>44377</v>
      </c>
      <c r="J88" s="258">
        <v>44469</v>
      </c>
      <c r="K88" s="258">
        <v>44561</v>
      </c>
      <c r="L88" s="258">
        <v>44651</v>
      </c>
      <c r="M88" s="258">
        <v>44742</v>
      </c>
      <c r="N88" s="258">
        <v>44834</v>
      </c>
      <c r="O88" s="258">
        <v>44926</v>
      </c>
      <c r="P88" s="258">
        <v>45016</v>
      </c>
      <c r="Q88" s="258">
        <v>45107</v>
      </c>
      <c r="R88" s="258">
        <v>45199</v>
      </c>
      <c r="S88" s="258">
        <v>45291</v>
      </c>
      <c r="T88" s="258">
        <v>45382</v>
      </c>
      <c r="U88" s="258">
        <v>45473</v>
      </c>
      <c r="V88" s="258">
        <v>45565</v>
      </c>
      <c r="W88" s="258">
        <v>45657</v>
      </c>
      <c r="X88" s="258">
        <v>45747</v>
      </c>
      <c r="Y88" s="258">
        <v>45838</v>
      </c>
      <c r="Z88" s="258">
        <v>45930</v>
      </c>
      <c r="AA88" s="258">
        <v>46022</v>
      </c>
      <c r="AB88" s="258">
        <v>46112</v>
      </c>
      <c r="AC88" s="258">
        <v>46203</v>
      </c>
      <c r="AD88" s="258">
        <v>46295</v>
      </c>
      <c r="AE88" s="258">
        <v>46387</v>
      </c>
      <c r="AF88" s="258">
        <v>46477</v>
      </c>
      <c r="AG88" s="258">
        <v>46568</v>
      </c>
      <c r="AH88" s="258">
        <v>46660</v>
      </c>
      <c r="AI88" s="258">
        <v>46752</v>
      </c>
      <c r="AJ88" s="258">
        <v>46843</v>
      </c>
      <c r="AK88" s="258">
        <v>46934</v>
      </c>
      <c r="AL88" s="258">
        <v>47026</v>
      </c>
      <c r="AM88" s="258">
        <v>47118</v>
      </c>
      <c r="AN88" s="258">
        <v>47208</v>
      </c>
      <c r="AO88" s="258">
        <v>47299</v>
      </c>
      <c r="AP88" s="258">
        <v>47391</v>
      </c>
      <c r="AQ88" s="258">
        <v>47483</v>
      </c>
      <c r="AR88" s="258">
        <v>47573</v>
      </c>
      <c r="AS88" s="258">
        <v>47664</v>
      </c>
      <c r="AT88" s="258">
        <v>47756</v>
      </c>
      <c r="AU88" s="258">
        <v>47848</v>
      </c>
      <c r="AV88" s="258">
        <v>47938</v>
      </c>
      <c r="AW88" s="258">
        <v>48029</v>
      </c>
      <c r="AX88" s="258">
        <v>48121</v>
      </c>
      <c r="AY88" s="258">
        <v>48213</v>
      </c>
      <c r="AZ88" s="258">
        <v>48304</v>
      </c>
      <c r="BA88" s="258">
        <v>48395</v>
      </c>
      <c r="BB88" s="258">
        <v>48487</v>
      </c>
      <c r="BC88" s="258">
        <v>48579</v>
      </c>
      <c r="BD88" s="258">
        <v>48669</v>
      </c>
      <c r="BE88" s="258">
        <v>48760</v>
      </c>
      <c r="BF88" s="258">
        <v>48852</v>
      </c>
      <c r="BG88" s="258">
        <v>48944</v>
      </c>
      <c r="BH88" s="258">
        <v>49034</v>
      </c>
      <c r="BI88" s="258">
        <v>49125</v>
      </c>
      <c r="BJ88" s="258">
        <v>49217</v>
      </c>
      <c r="BK88" s="258">
        <v>49309</v>
      </c>
      <c r="BL88" s="258">
        <v>49399</v>
      </c>
      <c r="BM88" s="258">
        <v>49490</v>
      </c>
      <c r="BN88" s="258">
        <v>49582</v>
      </c>
      <c r="BO88" s="258">
        <v>49674</v>
      </c>
      <c r="BP88" s="258">
        <v>49765</v>
      </c>
      <c r="BQ88" s="258">
        <v>49856</v>
      </c>
      <c r="BR88" s="258">
        <v>49948</v>
      </c>
      <c r="BS88" s="258">
        <v>50040</v>
      </c>
      <c r="BT88" s="258">
        <v>50130</v>
      </c>
      <c r="BU88" s="258">
        <v>50221</v>
      </c>
      <c r="BV88" s="258">
        <v>50313</v>
      </c>
      <c r="BW88" s="258">
        <v>50405</v>
      </c>
      <c r="BX88" s="258">
        <v>50495</v>
      </c>
      <c r="BY88" s="258">
        <v>50586</v>
      </c>
      <c r="BZ88" s="258">
        <v>50678</v>
      </c>
      <c r="CA88" s="258">
        <v>50770</v>
      </c>
      <c r="CB88" s="258">
        <v>50860</v>
      </c>
      <c r="CC88" s="258">
        <v>50951</v>
      </c>
      <c r="CD88" s="258">
        <v>51043</v>
      </c>
      <c r="CE88" s="258">
        <v>51135</v>
      </c>
      <c r="CF88" s="258">
        <v>51226</v>
      </c>
      <c r="CG88" s="258">
        <v>51317</v>
      </c>
      <c r="CH88" s="258">
        <v>51409</v>
      </c>
      <c r="CI88" s="258">
        <v>51501</v>
      </c>
      <c r="CJ88" s="258">
        <v>51591</v>
      </c>
      <c r="CK88" s="258">
        <v>51682</v>
      </c>
      <c r="CL88" s="258">
        <v>51774</v>
      </c>
      <c r="CM88" s="258">
        <v>51866</v>
      </c>
      <c r="CN88" s="258">
        <v>51956</v>
      </c>
      <c r="CO88" s="258">
        <v>52047</v>
      </c>
      <c r="CP88" s="258">
        <v>52139</v>
      </c>
      <c r="CQ88" s="258">
        <v>52231</v>
      </c>
      <c r="CR88" s="258">
        <v>52321</v>
      </c>
      <c r="CS88" s="258">
        <v>52412</v>
      </c>
      <c r="CT88" s="258">
        <v>52504</v>
      </c>
      <c r="CU88" s="258">
        <v>52596</v>
      </c>
      <c r="CV88" s="258">
        <v>52687</v>
      </c>
      <c r="CW88" s="258">
        <v>52778</v>
      </c>
      <c r="CX88" s="258">
        <v>52870</v>
      </c>
      <c r="CY88" s="258">
        <v>52962</v>
      </c>
      <c r="CZ88" s="258">
        <v>53052</v>
      </c>
      <c r="DA88" s="258">
        <v>53143</v>
      </c>
      <c r="DB88" s="258">
        <v>53235</v>
      </c>
      <c r="DC88" s="258">
        <v>53327</v>
      </c>
      <c r="DD88" s="258">
        <v>53417</v>
      </c>
      <c r="DE88" s="258">
        <v>53508</v>
      </c>
      <c r="DF88" s="258">
        <v>53600</v>
      </c>
      <c r="DG88" s="258">
        <v>53692</v>
      </c>
      <c r="DH88" s="258">
        <v>53782</v>
      </c>
      <c r="DI88" s="258">
        <v>53873</v>
      </c>
      <c r="DJ88" s="258">
        <v>53965</v>
      </c>
      <c r="DK88" s="258">
        <v>54057</v>
      </c>
      <c r="DL88" s="258">
        <v>54148</v>
      </c>
      <c r="DM88" s="258">
        <v>54239</v>
      </c>
      <c r="DN88" s="258">
        <v>54331</v>
      </c>
      <c r="DO88" s="258">
        <v>54423</v>
      </c>
      <c r="DP88" s="258">
        <v>54513</v>
      </c>
      <c r="DQ88" s="258">
        <v>54604</v>
      </c>
      <c r="DR88" s="258">
        <v>54696</v>
      </c>
      <c r="DS88" s="258">
        <v>54788</v>
      </c>
      <c r="DT88" s="258">
        <v>54878</v>
      </c>
      <c r="DU88" s="258">
        <v>54969</v>
      </c>
      <c r="DV88" s="258">
        <v>55061</v>
      </c>
      <c r="DW88" s="258">
        <v>55153</v>
      </c>
      <c r="DX88" s="258">
        <v>55243</v>
      </c>
      <c r="DY88" s="258">
        <v>55334</v>
      </c>
      <c r="DZ88" s="258">
        <v>55426</v>
      </c>
      <c r="EA88" s="258">
        <v>55518</v>
      </c>
      <c r="EB88" s="258">
        <v>55609</v>
      </c>
      <c r="EC88" s="258">
        <v>55700</v>
      </c>
      <c r="ED88" s="258">
        <v>55792</v>
      </c>
      <c r="EE88" s="258">
        <v>55884</v>
      </c>
      <c r="EF88" s="258">
        <v>55974</v>
      </c>
      <c r="EG88" s="258">
        <v>56065</v>
      </c>
      <c r="EH88" s="258">
        <v>56157</v>
      </c>
      <c r="EI88" s="258">
        <v>56249</v>
      </c>
      <c r="EJ88" s="258">
        <v>56339</v>
      </c>
      <c r="EK88" s="258">
        <v>56430</v>
      </c>
      <c r="EL88" s="258">
        <v>56522</v>
      </c>
      <c r="EM88" s="258">
        <v>56614</v>
      </c>
      <c r="EN88" s="258">
        <v>56704</v>
      </c>
      <c r="EO88" s="258">
        <v>56795</v>
      </c>
      <c r="EP88" s="258">
        <v>56887</v>
      </c>
      <c r="EQ88" s="258">
        <v>56979</v>
      </c>
      <c r="ER88" s="258">
        <v>57070</v>
      </c>
      <c r="ES88" s="258">
        <v>57161</v>
      </c>
      <c r="ET88" s="258">
        <v>57253</v>
      </c>
      <c r="EU88" s="258">
        <v>57345</v>
      </c>
      <c r="EV88" s="258">
        <v>57435</v>
      </c>
      <c r="EW88" s="258">
        <v>57526</v>
      </c>
      <c r="EX88" s="258">
        <v>57618</v>
      </c>
      <c r="EY88" s="258">
        <v>57710</v>
      </c>
      <c r="EZ88" s="258">
        <v>57800</v>
      </c>
      <c r="FA88" s="258">
        <v>57891</v>
      </c>
      <c r="FB88" s="258">
        <v>57983</v>
      </c>
      <c r="FC88" s="258">
        <v>58075</v>
      </c>
      <c r="FD88" s="258">
        <v>58165</v>
      </c>
      <c r="FE88" s="258">
        <v>58256</v>
      </c>
      <c r="FF88" s="258">
        <v>58348</v>
      </c>
      <c r="FG88" s="258">
        <v>58440</v>
      </c>
      <c r="FH88" s="258">
        <v>58531</v>
      </c>
      <c r="FI88" s="258">
        <v>58622</v>
      </c>
      <c r="FJ88" s="258">
        <v>58714</v>
      </c>
      <c r="FK88" s="258">
        <v>58806</v>
      </c>
      <c r="FL88" s="258">
        <v>58896</v>
      </c>
      <c r="FM88" s="258">
        <v>58987</v>
      </c>
      <c r="FN88" s="258">
        <v>59079</v>
      </c>
      <c r="FO88" s="258">
        <v>59171</v>
      </c>
      <c r="FP88" s="258">
        <v>59261</v>
      </c>
      <c r="FQ88" s="258">
        <v>59352</v>
      </c>
      <c r="FR88" s="258">
        <v>59444</v>
      </c>
      <c r="FS88" s="258">
        <v>59536</v>
      </c>
      <c r="FT88" s="258">
        <v>59626</v>
      </c>
      <c r="FU88" s="258">
        <v>59717</v>
      </c>
      <c r="FV88" s="258">
        <v>59809</v>
      </c>
      <c r="FW88" s="258">
        <v>59901</v>
      </c>
      <c r="FX88" s="258">
        <v>59992</v>
      </c>
      <c r="FY88" s="258">
        <v>60083</v>
      </c>
    </row>
    <row r="89" spans="4:181">
      <c r="D89" s="39"/>
      <c r="E89" s="40"/>
      <c r="F89" s="39"/>
      <c r="G89" s="24"/>
      <c r="H89">
        <f>YEAR(H88)</f>
        <v>2021</v>
      </c>
      <c r="I89">
        <f t="shared" ref="I89:BT89" si="29">YEAR(I88)</f>
        <v>2021</v>
      </c>
      <c r="J89">
        <f t="shared" si="29"/>
        <v>2021</v>
      </c>
      <c r="K89">
        <f t="shared" si="29"/>
        <v>2021</v>
      </c>
      <c r="L89">
        <f t="shared" si="29"/>
        <v>2022</v>
      </c>
      <c r="M89">
        <f t="shared" si="29"/>
        <v>2022</v>
      </c>
      <c r="N89">
        <f t="shared" si="29"/>
        <v>2022</v>
      </c>
      <c r="O89">
        <f t="shared" si="29"/>
        <v>2022</v>
      </c>
      <c r="P89">
        <f t="shared" si="29"/>
        <v>2023</v>
      </c>
      <c r="Q89">
        <f t="shared" si="29"/>
        <v>2023</v>
      </c>
      <c r="R89">
        <f t="shared" si="29"/>
        <v>2023</v>
      </c>
      <c r="S89">
        <f t="shared" si="29"/>
        <v>2023</v>
      </c>
      <c r="T89">
        <f t="shared" si="29"/>
        <v>2024</v>
      </c>
      <c r="U89">
        <f t="shared" si="29"/>
        <v>2024</v>
      </c>
      <c r="V89">
        <f t="shared" si="29"/>
        <v>2024</v>
      </c>
      <c r="W89">
        <f t="shared" si="29"/>
        <v>2024</v>
      </c>
      <c r="X89">
        <f t="shared" si="29"/>
        <v>2025</v>
      </c>
      <c r="Y89">
        <f t="shared" si="29"/>
        <v>2025</v>
      </c>
      <c r="Z89">
        <f t="shared" si="29"/>
        <v>2025</v>
      </c>
      <c r="AA89">
        <f t="shared" si="29"/>
        <v>2025</v>
      </c>
      <c r="AB89">
        <f t="shared" si="29"/>
        <v>2026</v>
      </c>
      <c r="AC89">
        <f t="shared" si="29"/>
        <v>2026</v>
      </c>
      <c r="AD89">
        <f t="shared" si="29"/>
        <v>2026</v>
      </c>
      <c r="AE89">
        <f t="shared" si="29"/>
        <v>2026</v>
      </c>
      <c r="AF89">
        <f t="shared" si="29"/>
        <v>2027</v>
      </c>
      <c r="AG89">
        <f t="shared" si="29"/>
        <v>2027</v>
      </c>
      <c r="AH89">
        <f t="shared" si="29"/>
        <v>2027</v>
      </c>
      <c r="AI89">
        <f t="shared" si="29"/>
        <v>2027</v>
      </c>
      <c r="AJ89">
        <f t="shared" si="29"/>
        <v>2028</v>
      </c>
      <c r="AK89">
        <f t="shared" si="29"/>
        <v>2028</v>
      </c>
      <c r="AL89">
        <f t="shared" si="29"/>
        <v>2028</v>
      </c>
      <c r="AM89">
        <f t="shared" si="29"/>
        <v>2028</v>
      </c>
      <c r="AN89">
        <f t="shared" si="29"/>
        <v>2029</v>
      </c>
      <c r="AO89">
        <f t="shared" si="29"/>
        <v>2029</v>
      </c>
      <c r="AP89">
        <f t="shared" si="29"/>
        <v>2029</v>
      </c>
      <c r="AQ89">
        <f t="shared" si="29"/>
        <v>2029</v>
      </c>
      <c r="AR89">
        <f t="shared" si="29"/>
        <v>2030</v>
      </c>
      <c r="AS89">
        <f t="shared" si="29"/>
        <v>2030</v>
      </c>
      <c r="AT89">
        <f t="shared" si="29"/>
        <v>2030</v>
      </c>
      <c r="AU89">
        <f t="shared" si="29"/>
        <v>2030</v>
      </c>
      <c r="AV89">
        <f t="shared" si="29"/>
        <v>2031</v>
      </c>
      <c r="AW89">
        <f t="shared" si="29"/>
        <v>2031</v>
      </c>
      <c r="AX89">
        <f t="shared" si="29"/>
        <v>2031</v>
      </c>
      <c r="AY89">
        <f t="shared" si="29"/>
        <v>2031</v>
      </c>
      <c r="AZ89">
        <f t="shared" si="29"/>
        <v>2032</v>
      </c>
      <c r="BA89">
        <f t="shared" si="29"/>
        <v>2032</v>
      </c>
      <c r="BB89">
        <f t="shared" si="29"/>
        <v>2032</v>
      </c>
      <c r="BC89">
        <f t="shared" si="29"/>
        <v>2032</v>
      </c>
      <c r="BD89">
        <f t="shared" si="29"/>
        <v>2033</v>
      </c>
      <c r="BE89">
        <f t="shared" si="29"/>
        <v>2033</v>
      </c>
      <c r="BF89">
        <f t="shared" si="29"/>
        <v>2033</v>
      </c>
      <c r="BG89">
        <f t="shared" si="29"/>
        <v>2033</v>
      </c>
      <c r="BH89">
        <f t="shared" si="29"/>
        <v>2034</v>
      </c>
      <c r="BI89">
        <f t="shared" si="29"/>
        <v>2034</v>
      </c>
      <c r="BJ89">
        <f t="shared" si="29"/>
        <v>2034</v>
      </c>
      <c r="BK89">
        <f t="shared" si="29"/>
        <v>2034</v>
      </c>
      <c r="BL89">
        <f t="shared" si="29"/>
        <v>2035</v>
      </c>
      <c r="BM89">
        <f t="shared" si="29"/>
        <v>2035</v>
      </c>
      <c r="BN89">
        <f t="shared" si="29"/>
        <v>2035</v>
      </c>
      <c r="BO89">
        <f t="shared" si="29"/>
        <v>2035</v>
      </c>
      <c r="BP89">
        <f t="shared" si="29"/>
        <v>2036</v>
      </c>
      <c r="BQ89">
        <f t="shared" si="29"/>
        <v>2036</v>
      </c>
      <c r="BR89">
        <f t="shared" si="29"/>
        <v>2036</v>
      </c>
      <c r="BS89">
        <f t="shared" si="29"/>
        <v>2036</v>
      </c>
      <c r="BT89">
        <f t="shared" si="29"/>
        <v>2037</v>
      </c>
      <c r="BU89">
        <f t="shared" ref="BU89:EF89" si="30">YEAR(BU88)</f>
        <v>2037</v>
      </c>
      <c r="BV89">
        <f t="shared" si="30"/>
        <v>2037</v>
      </c>
      <c r="BW89">
        <f t="shared" si="30"/>
        <v>2037</v>
      </c>
      <c r="BX89">
        <f t="shared" si="30"/>
        <v>2038</v>
      </c>
      <c r="BY89">
        <f t="shared" si="30"/>
        <v>2038</v>
      </c>
      <c r="BZ89">
        <f t="shared" si="30"/>
        <v>2038</v>
      </c>
      <c r="CA89">
        <f t="shared" si="30"/>
        <v>2038</v>
      </c>
      <c r="CB89">
        <f t="shared" si="30"/>
        <v>2039</v>
      </c>
      <c r="CC89">
        <f t="shared" si="30"/>
        <v>2039</v>
      </c>
      <c r="CD89">
        <f t="shared" si="30"/>
        <v>2039</v>
      </c>
      <c r="CE89">
        <f t="shared" si="30"/>
        <v>2039</v>
      </c>
      <c r="CF89">
        <f t="shared" si="30"/>
        <v>2040</v>
      </c>
      <c r="CG89">
        <f t="shared" si="30"/>
        <v>2040</v>
      </c>
      <c r="CH89">
        <f t="shared" si="30"/>
        <v>2040</v>
      </c>
      <c r="CI89">
        <f t="shared" si="30"/>
        <v>2040</v>
      </c>
      <c r="CJ89">
        <f t="shared" si="30"/>
        <v>2041</v>
      </c>
      <c r="CK89">
        <f t="shared" si="30"/>
        <v>2041</v>
      </c>
      <c r="CL89">
        <f t="shared" si="30"/>
        <v>2041</v>
      </c>
      <c r="CM89">
        <f t="shared" si="30"/>
        <v>2041</v>
      </c>
      <c r="CN89">
        <f t="shared" si="30"/>
        <v>2042</v>
      </c>
      <c r="CO89">
        <f t="shared" si="30"/>
        <v>2042</v>
      </c>
      <c r="CP89">
        <f t="shared" si="30"/>
        <v>2042</v>
      </c>
      <c r="CQ89">
        <f t="shared" si="30"/>
        <v>2042</v>
      </c>
      <c r="CR89">
        <f t="shared" si="30"/>
        <v>2043</v>
      </c>
      <c r="CS89">
        <f t="shared" si="30"/>
        <v>2043</v>
      </c>
      <c r="CT89">
        <f t="shared" si="30"/>
        <v>2043</v>
      </c>
      <c r="CU89">
        <f t="shared" si="30"/>
        <v>2043</v>
      </c>
      <c r="CV89">
        <f t="shared" si="30"/>
        <v>2044</v>
      </c>
      <c r="CW89">
        <f t="shared" si="30"/>
        <v>2044</v>
      </c>
      <c r="CX89">
        <f t="shared" si="30"/>
        <v>2044</v>
      </c>
      <c r="CY89">
        <f t="shared" si="30"/>
        <v>2044</v>
      </c>
      <c r="CZ89">
        <f t="shared" si="30"/>
        <v>2045</v>
      </c>
      <c r="DA89">
        <f t="shared" si="30"/>
        <v>2045</v>
      </c>
      <c r="DB89">
        <f t="shared" si="30"/>
        <v>2045</v>
      </c>
      <c r="DC89">
        <f t="shared" si="30"/>
        <v>2045</v>
      </c>
      <c r="DD89">
        <f t="shared" si="30"/>
        <v>2046</v>
      </c>
      <c r="DE89">
        <f t="shared" si="30"/>
        <v>2046</v>
      </c>
      <c r="DF89">
        <f t="shared" si="30"/>
        <v>2046</v>
      </c>
      <c r="DG89">
        <f t="shared" si="30"/>
        <v>2046</v>
      </c>
      <c r="DH89">
        <f t="shared" si="30"/>
        <v>2047</v>
      </c>
      <c r="DI89">
        <f t="shared" si="30"/>
        <v>2047</v>
      </c>
      <c r="DJ89">
        <f t="shared" si="30"/>
        <v>2047</v>
      </c>
      <c r="DK89">
        <f t="shared" si="30"/>
        <v>2047</v>
      </c>
      <c r="DL89">
        <f t="shared" si="30"/>
        <v>2048</v>
      </c>
      <c r="DM89">
        <f t="shared" si="30"/>
        <v>2048</v>
      </c>
      <c r="DN89">
        <f t="shared" si="30"/>
        <v>2048</v>
      </c>
      <c r="DO89">
        <f t="shared" si="30"/>
        <v>2048</v>
      </c>
      <c r="DP89">
        <f t="shared" si="30"/>
        <v>2049</v>
      </c>
      <c r="DQ89">
        <f t="shared" si="30"/>
        <v>2049</v>
      </c>
      <c r="DR89">
        <f t="shared" si="30"/>
        <v>2049</v>
      </c>
      <c r="DS89">
        <f t="shared" si="30"/>
        <v>2049</v>
      </c>
      <c r="DT89">
        <f t="shared" si="30"/>
        <v>2050</v>
      </c>
      <c r="DU89">
        <f t="shared" si="30"/>
        <v>2050</v>
      </c>
      <c r="DV89">
        <f t="shared" si="30"/>
        <v>2050</v>
      </c>
      <c r="DW89">
        <f t="shared" si="30"/>
        <v>2050</v>
      </c>
      <c r="DX89">
        <f t="shared" si="30"/>
        <v>2051</v>
      </c>
      <c r="DY89">
        <f t="shared" si="30"/>
        <v>2051</v>
      </c>
      <c r="DZ89">
        <f t="shared" si="30"/>
        <v>2051</v>
      </c>
      <c r="EA89">
        <f t="shared" si="30"/>
        <v>2051</v>
      </c>
      <c r="EB89">
        <f t="shared" si="30"/>
        <v>2052</v>
      </c>
      <c r="EC89">
        <f t="shared" si="30"/>
        <v>2052</v>
      </c>
      <c r="ED89">
        <f t="shared" si="30"/>
        <v>2052</v>
      </c>
      <c r="EE89">
        <f t="shared" si="30"/>
        <v>2052</v>
      </c>
      <c r="EF89">
        <f t="shared" si="30"/>
        <v>2053</v>
      </c>
      <c r="EG89">
        <f t="shared" ref="EG89:FY89" si="31">YEAR(EG88)</f>
        <v>2053</v>
      </c>
      <c r="EH89">
        <f t="shared" si="31"/>
        <v>2053</v>
      </c>
      <c r="EI89">
        <f t="shared" si="31"/>
        <v>2053</v>
      </c>
      <c r="EJ89">
        <f t="shared" si="31"/>
        <v>2054</v>
      </c>
      <c r="EK89">
        <f t="shared" si="31"/>
        <v>2054</v>
      </c>
      <c r="EL89">
        <f t="shared" si="31"/>
        <v>2054</v>
      </c>
      <c r="EM89">
        <f t="shared" si="31"/>
        <v>2054</v>
      </c>
      <c r="EN89">
        <f t="shared" si="31"/>
        <v>2055</v>
      </c>
      <c r="EO89">
        <f t="shared" si="31"/>
        <v>2055</v>
      </c>
      <c r="EP89">
        <f t="shared" si="31"/>
        <v>2055</v>
      </c>
      <c r="EQ89">
        <f t="shared" si="31"/>
        <v>2055</v>
      </c>
      <c r="ER89">
        <f t="shared" si="31"/>
        <v>2056</v>
      </c>
      <c r="ES89">
        <f t="shared" si="31"/>
        <v>2056</v>
      </c>
      <c r="ET89">
        <f t="shared" si="31"/>
        <v>2056</v>
      </c>
      <c r="EU89">
        <f t="shared" si="31"/>
        <v>2056</v>
      </c>
      <c r="EV89">
        <f t="shared" si="31"/>
        <v>2057</v>
      </c>
      <c r="EW89">
        <f t="shared" si="31"/>
        <v>2057</v>
      </c>
      <c r="EX89">
        <f t="shared" si="31"/>
        <v>2057</v>
      </c>
      <c r="EY89">
        <f t="shared" si="31"/>
        <v>2057</v>
      </c>
      <c r="EZ89">
        <f t="shared" si="31"/>
        <v>2058</v>
      </c>
      <c r="FA89">
        <f t="shared" si="31"/>
        <v>2058</v>
      </c>
      <c r="FB89">
        <f t="shared" si="31"/>
        <v>2058</v>
      </c>
      <c r="FC89">
        <f t="shared" si="31"/>
        <v>2058</v>
      </c>
      <c r="FD89">
        <f t="shared" si="31"/>
        <v>2059</v>
      </c>
      <c r="FE89">
        <f t="shared" si="31"/>
        <v>2059</v>
      </c>
      <c r="FF89">
        <f t="shared" si="31"/>
        <v>2059</v>
      </c>
      <c r="FG89">
        <f t="shared" si="31"/>
        <v>2059</v>
      </c>
      <c r="FH89">
        <f t="shared" si="31"/>
        <v>2060</v>
      </c>
      <c r="FI89">
        <f t="shared" si="31"/>
        <v>2060</v>
      </c>
      <c r="FJ89">
        <f t="shared" si="31"/>
        <v>2060</v>
      </c>
      <c r="FK89">
        <f t="shared" si="31"/>
        <v>2060</v>
      </c>
      <c r="FL89">
        <f t="shared" si="31"/>
        <v>2061</v>
      </c>
      <c r="FM89">
        <f t="shared" si="31"/>
        <v>2061</v>
      </c>
      <c r="FN89">
        <f t="shared" si="31"/>
        <v>2061</v>
      </c>
      <c r="FO89">
        <f t="shared" si="31"/>
        <v>2061</v>
      </c>
      <c r="FP89">
        <f t="shared" si="31"/>
        <v>2062</v>
      </c>
      <c r="FQ89">
        <f t="shared" si="31"/>
        <v>2062</v>
      </c>
      <c r="FR89">
        <f t="shared" si="31"/>
        <v>2062</v>
      </c>
      <c r="FS89">
        <f t="shared" si="31"/>
        <v>2062</v>
      </c>
      <c r="FT89">
        <f t="shared" si="31"/>
        <v>2063</v>
      </c>
      <c r="FU89">
        <f t="shared" si="31"/>
        <v>2063</v>
      </c>
      <c r="FV89">
        <f t="shared" si="31"/>
        <v>2063</v>
      </c>
      <c r="FW89">
        <f t="shared" si="31"/>
        <v>2063</v>
      </c>
      <c r="FX89">
        <f t="shared" si="31"/>
        <v>2064</v>
      </c>
      <c r="FY89">
        <f t="shared" si="31"/>
        <v>2064</v>
      </c>
    </row>
    <row r="90" spans="4:181">
      <c r="E90" s="8"/>
      <c r="G90" s="26"/>
      <c r="H90">
        <f>H88-H87+1</f>
        <v>90</v>
      </c>
      <c r="I90">
        <f t="shared" ref="I90:BT90" si="32">I88-I87+1</f>
        <v>91</v>
      </c>
      <c r="J90">
        <f t="shared" si="32"/>
        <v>92</v>
      </c>
      <c r="K90">
        <f t="shared" si="32"/>
        <v>92</v>
      </c>
      <c r="L90">
        <f t="shared" si="32"/>
        <v>90</v>
      </c>
      <c r="M90">
        <f t="shared" si="32"/>
        <v>91</v>
      </c>
      <c r="N90">
        <f t="shared" si="32"/>
        <v>92</v>
      </c>
      <c r="O90">
        <f t="shared" si="32"/>
        <v>92</v>
      </c>
      <c r="P90">
        <f t="shared" si="32"/>
        <v>90</v>
      </c>
      <c r="Q90">
        <f t="shared" si="32"/>
        <v>91</v>
      </c>
      <c r="R90">
        <f t="shared" si="32"/>
        <v>92</v>
      </c>
      <c r="S90">
        <f t="shared" si="32"/>
        <v>92</v>
      </c>
      <c r="T90">
        <f t="shared" si="32"/>
        <v>91</v>
      </c>
      <c r="U90">
        <f t="shared" si="32"/>
        <v>91</v>
      </c>
      <c r="V90">
        <f t="shared" si="32"/>
        <v>92</v>
      </c>
      <c r="W90">
        <f t="shared" si="32"/>
        <v>92</v>
      </c>
      <c r="X90">
        <f t="shared" si="32"/>
        <v>90</v>
      </c>
      <c r="Y90">
        <f t="shared" si="32"/>
        <v>91</v>
      </c>
      <c r="Z90">
        <f t="shared" si="32"/>
        <v>92</v>
      </c>
      <c r="AA90">
        <f t="shared" si="32"/>
        <v>92</v>
      </c>
      <c r="AB90">
        <f t="shared" si="32"/>
        <v>90</v>
      </c>
      <c r="AC90">
        <f t="shared" si="32"/>
        <v>91</v>
      </c>
      <c r="AD90">
        <f t="shared" si="32"/>
        <v>92</v>
      </c>
      <c r="AE90">
        <f t="shared" si="32"/>
        <v>92</v>
      </c>
      <c r="AF90">
        <f t="shared" si="32"/>
        <v>90</v>
      </c>
      <c r="AG90">
        <f t="shared" si="32"/>
        <v>91</v>
      </c>
      <c r="AH90">
        <f t="shared" si="32"/>
        <v>92</v>
      </c>
      <c r="AI90">
        <f t="shared" si="32"/>
        <v>92</v>
      </c>
      <c r="AJ90">
        <f t="shared" si="32"/>
        <v>91</v>
      </c>
      <c r="AK90">
        <f t="shared" si="32"/>
        <v>91</v>
      </c>
      <c r="AL90">
        <f t="shared" si="32"/>
        <v>92</v>
      </c>
      <c r="AM90">
        <f t="shared" si="32"/>
        <v>92</v>
      </c>
      <c r="AN90">
        <f t="shared" si="32"/>
        <v>90</v>
      </c>
      <c r="AO90">
        <f t="shared" si="32"/>
        <v>91</v>
      </c>
      <c r="AP90">
        <f t="shared" si="32"/>
        <v>92</v>
      </c>
      <c r="AQ90">
        <f t="shared" si="32"/>
        <v>92</v>
      </c>
      <c r="AR90">
        <f t="shared" si="32"/>
        <v>90</v>
      </c>
      <c r="AS90">
        <f t="shared" si="32"/>
        <v>91</v>
      </c>
      <c r="AT90">
        <f t="shared" si="32"/>
        <v>92</v>
      </c>
      <c r="AU90">
        <f t="shared" si="32"/>
        <v>92</v>
      </c>
      <c r="AV90">
        <f t="shared" si="32"/>
        <v>90</v>
      </c>
      <c r="AW90">
        <f t="shared" si="32"/>
        <v>91</v>
      </c>
      <c r="AX90">
        <f t="shared" si="32"/>
        <v>92</v>
      </c>
      <c r="AY90">
        <f t="shared" si="32"/>
        <v>92</v>
      </c>
      <c r="AZ90">
        <f t="shared" si="32"/>
        <v>91</v>
      </c>
      <c r="BA90">
        <f t="shared" si="32"/>
        <v>91</v>
      </c>
      <c r="BB90">
        <f t="shared" si="32"/>
        <v>92</v>
      </c>
      <c r="BC90">
        <f t="shared" si="32"/>
        <v>92</v>
      </c>
      <c r="BD90">
        <f t="shared" si="32"/>
        <v>90</v>
      </c>
      <c r="BE90">
        <f t="shared" si="32"/>
        <v>91</v>
      </c>
      <c r="BF90">
        <f t="shared" si="32"/>
        <v>92</v>
      </c>
      <c r="BG90">
        <f t="shared" si="32"/>
        <v>92</v>
      </c>
      <c r="BH90">
        <f t="shared" si="32"/>
        <v>90</v>
      </c>
      <c r="BI90">
        <f t="shared" si="32"/>
        <v>91</v>
      </c>
      <c r="BJ90">
        <f t="shared" si="32"/>
        <v>92</v>
      </c>
      <c r="BK90">
        <f t="shared" si="32"/>
        <v>92</v>
      </c>
      <c r="BL90">
        <f t="shared" si="32"/>
        <v>90</v>
      </c>
      <c r="BM90">
        <f t="shared" si="32"/>
        <v>91</v>
      </c>
      <c r="BN90">
        <f t="shared" si="32"/>
        <v>92</v>
      </c>
      <c r="BO90">
        <f t="shared" si="32"/>
        <v>92</v>
      </c>
      <c r="BP90">
        <f t="shared" si="32"/>
        <v>91</v>
      </c>
      <c r="BQ90">
        <f t="shared" si="32"/>
        <v>91</v>
      </c>
      <c r="BR90">
        <f t="shared" si="32"/>
        <v>92</v>
      </c>
      <c r="BS90">
        <f t="shared" si="32"/>
        <v>92</v>
      </c>
      <c r="BT90">
        <f t="shared" si="32"/>
        <v>90</v>
      </c>
      <c r="BU90">
        <f t="shared" ref="BU90:EF90" si="33">BU88-BU87+1</f>
        <v>91</v>
      </c>
      <c r="BV90">
        <f t="shared" si="33"/>
        <v>92</v>
      </c>
      <c r="BW90">
        <f t="shared" si="33"/>
        <v>92</v>
      </c>
      <c r="BX90">
        <f t="shared" si="33"/>
        <v>90</v>
      </c>
      <c r="BY90">
        <f t="shared" si="33"/>
        <v>91</v>
      </c>
      <c r="BZ90">
        <f t="shared" si="33"/>
        <v>92</v>
      </c>
      <c r="CA90">
        <f t="shared" si="33"/>
        <v>92</v>
      </c>
      <c r="CB90">
        <f t="shared" si="33"/>
        <v>90</v>
      </c>
      <c r="CC90">
        <f t="shared" si="33"/>
        <v>91</v>
      </c>
      <c r="CD90">
        <f t="shared" si="33"/>
        <v>92</v>
      </c>
      <c r="CE90">
        <f t="shared" si="33"/>
        <v>92</v>
      </c>
      <c r="CF90">
        <f t="shared" si="33"/>
        <v>91</v>
      </c>
      <c r="CG90">
        <f t="shared" si="33"/>
        <v>91</v>
      </c>
      <c r="CH90">
        <f t="shared" si="33"/>
        <v>92</v>
      </c>
      <c r="CI90">
        <f t="shared" si="33"/>
        <v>92</v>
      </c>
      <c r="CJ90">
        <f t="shared" si="33"/>
        <v>90</v>
      </c>
      <c r="CK90">
        <f t="shared" si="33"/>
        <v>91</v>
      </c>
      <c r="CL90">
        <f t="shared" si="33"/>
        <v>92</v>
      </c>
      <c r="CM90">
        <f t="shared" si="33"/>
        <v>92</v>
      </c>
      <c r="CN90">
        <f t="shared" si="33"/>
        <v>90</v>
      </c>
      <c r="CO90">
        <f t="shared" si="33"/>
        <v>91</v>
      </c>
      <c r="CP90">
        <f t="shared" si="33"/>
        <v>92</v>
      </c>
      <c r="CQ90">
        <f t="shared" si="33"/>
        <v>92</v>
      </c>
      <c r="CR90">
        <f t="shared" si="33"/>
        <v>90</v>
      </c>
      <c r="CS90">
        <f t="shared" si="33"/>
        <v>91</v>
      </c>
      <c r="CT90">
        <f t="shared" si="33"/>
        <v>92</v>
      </c>
      <c r="CU90">
        <f t="shared" si="33"/>
        <v>92</v>
      </c>
      <c r="CV90">
        <f t="shared" si="33"/>
        <v>91</v>
      </c>
      <c r="CW90">
        <f t="shared" si="33"/>
        <v>91</v>
      </c>
      <c r="CX90">
        <f t="shared" si="33"/>
        <v>92</v>
      </c>
      <c r="CY90">
        <f t="shared" si="33"/>
        <v>92</v>
      </c>
      <c r="CZ90">
        <f t="shared" si="33"/>
        <v>90</v>
      </c>
      <c r="DA90">
        <f t="shared" si="33"/>
        <v>91</v>
      </c>
      <c r="DB90">
        <f t="shared" si="33"/>
        <v>92</v>
      </c>
      <c r="DC90">
        <f t="shared" si="33"/>
        <v>92</v>
      </c>
      <c r="DD90">
        <f t="shared" si="33"/>
        <v>90</v>
      </c>
      <c r="DE90">
        <f t="shared" si="33"/>
        <v>91</v>
      </c>
      <c r="DF90">
        <f t="shared" si="33"/>
        <v>92</v>
      </c>
      <c r="DG90">
        <f t="shared" si="33"/>
        <v>92</v>
      </c>
      <c r="DH90">
        <f t="shared" si="33"/>
        <v>90</v>
      </c>
      <c r="DI90">
        <f t="shared" si="33"/>
        <v>91</v>
      </c>
      <c r="DJ90">
        <f t="shared" si="33"/>
        <v>92</v>
      </c>
      <c r="DK90">
        <f t="shared" si="33"/>
        <v>92</v>
      </c>
      <c r="DL90">
        <f t="shared" si="33"/>
        <v>91</v>
      </c>
      <c r="DM90">
        <f t="shared" si="33"/>
        <v>91</v>
      </c>
      <c r="DN90">
        <f t="shared" si="33"/>
        <v>92</v>
      </c>
      <c r="DO90">
        <f t="shared" si="33"/>
        <v>92</v>
      </c>
      <c r="DP90">
        <f t="shared" si="33"/>
        <v>90</v>
      </c>
      <c r="DQ90">
        <f t="shared" si="33"/>
        <v>91</v>
      </c>
      <c r="DR90">
        <f t="shared" si="33"/>
        <v>92</v>
      </c>
      <c r="DS90">
        <f t="shared" si="33"/>
        <v>92</v>
      </c>
      <c r="DT90">
        <f t="shared" si="33"/>
        <v>90</v>
      </c>
      <c r="DU90">
        <f t="shared" si="33"/>
        <v>91</v>
      </c>
      <c r="DV90">
        <f t="shared" si="33"/>
        <v>92</v>
      </c>
      <c r="DW90">
        <f t="shared" si="33"/>
        <v>92</v>
      </c>
      <c r="DX90">
        <f t="shared" si="33"/>
        <v>90</v>
      </c>
      <c r="DY90">
        <f t="shared" si="33"/>
        <v>91</v>
      </c>
      <c r="DZ90">
        <f t="shared" si="33"/>
        <v>92</v>
      </c>
      <c r="EA90">
        <f t="shared" si="33"/>
        <v>92</v>
      </c>
      <c r="EB90">
        <f t="shared" si="33"/>
        <v>91</v>
      </c>
      <c r="EC90">
        <f t="shared" si="33"/>
        <v>91</v>
      </c>
      <c r="ED90">
        <f t="shared" si="33"/>
        <v>92</v>
      </c>
      <c r="EE90">
        <f t="shared" si="33"/>
        <v>92</v>
      </c>
      <c r="EF90">
        <f t="shared" si="33"/>
        <v>90</v>
      </c>
      <c r="EG90">
        <f t="shared" ref="EG90:FY90" si="34">EG88-EG87+1</f>
        <v>91</v>
      </c>
      <c r="EH90">
        <f t="shared" si="34"/>
        <v>92</v>
      </c>
      <c r="EI90">
        <f t="shared" si="34"/>
        <v>92</v>
      </c>
      <c r="EJ90">
        <f t="shared" si="34"/>
        <v>90</v>
      </c>
      <c r="EK90">
        <f t="shared" si="34"/>
        <v>91</v>
      </c>
      <c r="EL90">
        <f t="shared" si="34"/>
        <v>92</v>
      </c>
      <c r="EM90">
        <f t="shared" si="34"/>
        <v>92</v>
      </c>
      <c r="EN90">
        <f t="shared" si="34"/>
        <v>90</v>
      </c>
      <c r="EO90">
        <f t="shared" si="34"/>
        <v>91</v>
      </c>
      <c r="EP90">
        <f t="shared" si="34"/>
        <v>92</v>
      </c>
      <c r="EQ90">
        <f t="shared" si="34"/>
        <v>92</v>
      </c>
      <c r="ER90">
        <f t="shared" si="34"/>
        <v>91</v>
      </c>
      <c r="ES90">
        <f t="shared" si="34"/>
        <v>91</v>
      </c>
      <c r="ET90">
        <f t="shared" si="34"/>
        <v>92</v>
      </c>
      <c r="EU90">
        <f t="shared" si="34"/>
        <v>92</v>
      </c>
      <c r="EV90">
        <f t="shared" si="34"/>
        <v>90</v>
      </c>
      <c r="EW90">
        <f t="shared" si="34"/>
        <v>91</v>
      </c>
      <c r="EX90">
        <f t="shared" si="34"/>
        <v>92</v>
      </c>
      <c r="EY90">
        <f t="shared" si="34"/>
        <v>92</v>
      </c>
      <c r="EZ90">
        <f t="shared" si="34"/>
        <v>90</v>
      </c>
      <c r="FA90">
        <f t="shared" si="34"/>
        <v>91</v>
      </c>
      <c r="FB90">
        <f t="shared" si="34"/>
        <v>92</v>
      </c>
      <c r="FC90">
        <f t="shared" si="34"/>
        <v>92</v>
      </c>
      <c r="FD90">
        <f t="shared" si="34"/>
        <v>90</v>
      </c>
      <c r="FE90">
        <f t="shared" si="34"/>
        <v>91</v>
      </c>
      <c r="FF90">
        <f t="shared" si="34"/>
        <v>92</v>
      </c>
      <c r="FG90">
        <f t="shared" si="34"/>
        <v>92</v>
      </c>
      <c r="FH90">
        <f t="shared" si="34"/>
        <v>91</v>
      </c>
      <c r="FI90">
        <f t="shared" si="34"/>
        <v>91</v>
      </c>
      <c r="FJ90">
        <f t="shared" si="34"/>
        <v>92</v>
      </c>
      <c r="FK90">
        <f t="shared" si="34"/>
        <v>92</v>
      </c>
      <c r="FL90">
        <f t="shared" si="34"/>
        <v>90</v>
      </c>
      <c r="FM90">
        <f t="shared" si="34"/>
        <v>91</v>
      </c>
      <c r="FN90">
        <f t="shared" si="34"/>
        <v>92</v>
      </c>
      <c r="FO90">
        <f t="shared" si="34"/>
        <v>92</v>
      </c>
      <c r="FP90">
        <f t="shared" si="34"/>
        <v>90</v>
      </c>
      <c r="FQ90">
        <f t="shared" si="34"/>
        <v>91</v>
      </c>
      <c r="FR90">
        <f t="shared" si="34"/>
        <v>92</v>
      </c>
      <c r="FS90">
        <f t="shared" si="34"/>
        <v>92</v>
      </c>
      <c r="FT90">
        <f t="shared" si="34"/>
        <v>90</v>
      </c>
      <c r="FU90">
        <f t="shared" si="34"/>
        <v>91</v>
      </c>
      <c r="FV90">
        <f t="shared" si="34"/>
        <v>92</v>
      </c>
      <c r="FW90">
        <f t="shared" si="34"/>
        <v>92</v>
      </c>
      <c r="FX90">
        <f t="shared" si="34"/>
        <v>91</v>
      </c>
      <c r="FY90">
        <f t="shared" si="34"/>
        <v>91</v>
      </c>
    </row>
    <row r="91" spans="4:181">
      <c r="E91" s="8"/>
      <c r="G91" s="26"/>
      <c r="H91" s="240"/>
      <c r="I91" s="240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  <c r="Z91" s="240"/>
      <c r="AA91" s="240"/>
      <c r="AB91" s="240"/>
      <c r="AC91" s="240"/>
      <c r="AD91" s="240"/>
      <c r="AE91" s="240"/>
      <c r="AF91" s="240"/>
      <c r="AG91" s="240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  <c r="AR91" s="240"/>
      <c r="AS91" s="240"/>
      <c r="AT91" s="240"/>
      <c r="AU91" s="240"/>
      <c r="AV91" s="240"/>
      <c r="AW91" s="240"/>
      <c r="AX91" s="240"/>
      <c r="AY91" s="240"/>
      <c r="AZ91" s="240"/>
      <c r="BA91" s="240"/>
      <c r="BB91" s="240"/>
      <c r="BC91" s="240"/>
      <c r="BD91" s="240"/>
      <c r="BE91" s="240"/>
      <c r="BF91" s="26"/>
    </row>
    <row r="92" spans="4:181">
      <c r="D92" s="39"/>
      <c r="E92" s="8"/>
      <c r="G92" s="26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40"/>
      <c r="S92" s="240"/>
      <c r="T92" s="240"/>
      <c r="U92" s="240"/>
      <c r="V92" s="240"/>
      <c r="W92" s="240"/>
      <c r="X92" s="240"/>
      <c r="Y92" s="240"/>
      <c r="Z92" s="240"/>
      <c r="AA92" s="240"/>
      <c r="AB92" s="240"/>
      <c r="AC92" s="240"/>
      <c r="AD92" s="240"/>
      <c r="AE92" s="240"/>
      <c r="AF92" s="240"/>
      <c r="AG92" s="240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  <c r="AX92" s="240"/>
      <c r="AY92" s="240"/>
      <c r="AZ92" s="240"/>
      <c r="BA92" s="240"/>
      <c r="BB92" s="240"/>
      <c r="BC92" s="240"/>
      <c r="BD92" s="240"/>
      <c r="BE92" s="240"/>
      <c r="BF92" s="26"/>
    </row>
    <row r="93" spans="4:181">
      <c r="D93" t="str">
        <f>D71</f>
        <v>Not inflated</v>
      </c>
      <c r="E93" s="8"/>
      <c r="F93" s="243"/>
      <c r="G93" s="26"/>
      <c r="H93" s="196">
        <f t="shared" ref="H93:AM93" si="35">INDEX($H71:$BE71,MATCH(H$89,$H$69:$BE$69,0))*H$90/Days_Yr</f>
        <v>0</v>
      </c>
      <c r="I93" s="196">
        <f t="shared" si="35"/>
        <v>0</v>
      </c>
      <c r="J93" s="196">
        <f t="shared" si="35"/>
        <v>0</v>
      </c>
      <c r="K93" s="196">
        <f t="shared" si="35"/>
        <v>0</v>
      </c>
      <c r="L93" s="196">
        <f t="shared" si="35"/>
        <v>0</v>
      </c>
      <c r="M93" s="196">
        <f t="shared" si="35"/>
        <v>0</v>
      </c>
      <c r="N93" s="196">
        <f t="shared" si="35"/>
        <v>0</v>
      </c>
      <c r="O93" s="196">
        <f t="shared" si="35"/>
        <v>0</v>
      </c>
      <c r="P93" s="196">
        <f t="shared" si="35"/>
        <v>0</v>
      </c>
      <c r="Q93" s="196">
        <f t="shared" si="35"/>
        <v>0</v>
      </c>
      <c r="R93" s="196">
        <f t="shared" si="35"/>
        <v>0</v>
      </c>
      <c r="S93" s="196">
        <f t="shared" si="35"/>
        <v>0</v>
      </c>
      <c r="T93" s="196">
        <f t="shared" si="35"/>
        <v>0</v>
      </c>
      <c r="U93" s="196">
        <f t="shared" si="35"/>
        <v>0</v>
      </c>
      <c r="V93" s="196">
        <f t="shared" si="35"/>
        <v>0</v>
      </c>
      <c r="W93" s="196">
        <f t="shared" si="35"/>
        <v>0</v>
      </c>
      <c r="X93" s="196">
        <f t="shared" si="35"/>
        <v>0</v>
      </c>
      <c r="Y93" s="196">
        <f t="shared" si="35"/>
        <v>0</v>
      </c>
      <c r="Z93" s="196">
        <f t="shared" si="35"/>
        <v>0</v>
      </c>
      <c r="AA93" s="196">
        <f t="shared" si="35"/>
        <v>0</v>
      </c>
      <c r="AB93" s="196">
        <f t="shared" si="35"/>
        <v>0</v>
      </c>
      <c r="AC93" s="196">
        <f t="shared" si="35"/>
        <v>0</v>
      </c>
      <c r="AD93" s="196">
        <f t="shared" si="35"/>
        <v>0</v>
      </c>
      <c r="AE93" s="196">
        <f t="shared" si="35"/>
        <v>0</v>
      </c>
      <c r="AF93" s="196">
        <f t="shared" si="35"/>
        <v>0</v>
      </c>
      <c r="AG93" s="196">
        <f t="shared" si="35"/>
        <v>0</v>
      </c>
      <c r="AH93" s="196">
        <f t="shared" si="35"/>
        <v>0</v>
      </c>
      <c r="AI93" s="196">
        <f t="shared" si="35"/>
        <v>0</v>
      </c>
      <c r="AJ93" s="196">
        <f t="shared" si="35"/>
        <v>0</v>
      </c>
      <c r="AK93" s="196">
        <f t="shared" si="35"/>
        <v>0</v>
      </c>
      <c r="AL93" s="196">
        <f t="shared" si="35"/>
        <v>0</v>
      </c>
      <c r="AM93" s="196">
        <f t="shared" si="35"/>
        <v>0</v>
      </c>
      <c r="AN93" s="196">
        <f t="shared" ref="AN93:BS93" si="36">INDEX($H71:$BE71,MATCH(AN$89,$H$69:$BE$69,0))*AN$90/Days_Yr</f>
        <v>0</v>
      </c>
      <c r="AO93" s="196">
        <f t="shared" si="36"/>
        <v>0</v>
      </c>
      <c r="AP93" s="196">
        <f t="shared" si="36"/>
        <v>0</v>
      </c>
      <c r="AQ93" s="196">
        <f t="shared" si="36"/>
        <v>0</v>
      </c>
      <c r="AR93" s="196">
        <f t="shared" si="36"/>
        <v>0</v>
      </c>
      <c r="AS93" s="196">
        <f t="shared" si="36"/>
        <v>0</v>
      </c>
      <c r="AT93" s="196">
        <f t="shared" si="36"/>
        <v>0</v>
      </c>
      <c r="AU93" s="196">
        <f t="shared" si="36"/>
        <v>0</v>
      </c>
      <c r="AV93" s="196">
        <f t="shared" si="36"/>
        <v>0</v>
      </c>
      <c r="AW93" s="196">
        <f t="shared" si="36"/>
        <v>0</v>
      </c>
      <c r="AX93" s="196">
        <f t="shared" si="36"/>
        <v>0</v>
      </c>
      <c r="AY93" s="196">
        <f t="shared" si="36"/>
        <v>0</v>
      </c>
      <c r="AZ93" s="196">
        <f t="shared" si="36"/>
        <v>0</v>
      </c>
      <c r="BA93" s="196">
        <f t="shared" si="36"/>
        <v>0</v>
      </c>
      <c r="BB93" s="196">
        <f t="shared" si="36"/>
        <v>0</v>
      </c>
      <c r="BC93" s="196">
        <f t="shared" si="36"/>
        <v>0</v>
      </c>
      <c r="BD93" s="196">
        <f t="shared" si="36"/>
        <v>0</v>
      </c>
      <c r="BE93" s="196">
        <f t="shared" si="36"/>
        <v>0</v>
      </c>
      <c r="BF93" s="196">
        <f t="shared" si="36"/>
        <v>0</v>
      </c>
      <c r="BG93" s="196">
        <f t="shared" si="36"/>
        <v>0</v>
      </c>
      <c r="BH93" s="196">
        <f t="shared" si="36"/>
        <v>0</v>
      </c>
      <c r="BI93" s="196">
        <f t="shared" si="36"/>
        <v>0</v>
      </c>
      <c r="BJ93" s="196">
        <f t="shared" si="36"/>
        <v>0</v>
      </c>
      <c r="BK93" s="196">
        <f t="shared" si="36"/>
        <v>0</v>
      </c>
      <c r="BL93" s="196">
        <f t="shared" si="36"/>
        <v>0</v>
      </c>
      <c r="BM93" s="196">
        <f t="shared" si="36"/>
        <v>0</v>
      </c>
      <c r="BN93" s="196">
        <f t="shared" si="36"/>
        <v>0</v>
      </c>
      <c r="BO93" s="196">
        <f t="shared" si="36"/>
        <v>0</v>
      </c>
      <c r="BP93" s="196">
        <f t="shared" si="36"/>
        <v>0</v>
      </c>
      <c r="BQ93" s="196">
        <f t="shared" si="36"/>
        <v>0</v>
      </c>
      <c r="BR93" s="196">
        <f t="shared" si="36"/>
        <v>0</v>
      </c>
      <c r="BS93" s="196">
        <f t="shared" si="36"/>
        <v>0</v>
      </c>
      <c r="BT93" s="196">
        <f t="shared" ref="BT93:CY93" si="37">INDEX($H71:$BE71,MATCH(BT$89,$H$69:$BE$69,0))*BT$90/Days_Yr</f>
        <v>0</v>
      </c>
      <c r="BU93" s="196">
        <f t="shared" si="37"/>
        <v>0</v>
      </c>
      <c r="BV93" s="196">
        <f t="shared" si="37"/>
        <v>0</v>
      </c>
      <c r="BW93" s="196">
        <f t="shared" si="37"/>
        <v>0</v>
      </c>
      <c r="BX93" s="196">
        <f t="shared" si="37"/>
        <v>0</v>
      </c>
      <c r="BY93" s="196">
        <f t="shared" si="37"/>
        <v>0</v>
      </c>
      <c r="BZ93" s="196">
        <f t="shared" si="37"/>
        <v>0</v>
      </c>
      <c r="CA93" s="196">
        <f t="shared" si="37"/>
        <v>0</v>
      </c>
      <c r="CB93" s="196">
        <f t="shared" si="37"/>
        <v>0</v>
      </c>
      <c r="CC93" s="196">
        <f t="shared" si="37"/>
        <v>0</v>
      </c>
      <c r="CD93" s="196">
        <f t="shared" si="37"/>
        <v>0</v>
      </c>
      <c r="CE93" s="196">
        <f t="shared" si="37"/>
        <v>0</v>
      </c>
      <c r="CF93" s="196">
        <f t="shared" si="37"/>
        <v>0</v>
      </c>
      <c r="CG93" s="196">
        <f t="shared" si="37"/>
        <v>0</v>
      </c>
      <c r="CH93" s="196">
        <f t="shared" si="37"/>
        <v>0</v>
      </c>
      <c r="CI93" s="196">
        <f t="shared" si="37"/>
        <v>0</v>
      </c>
      <c r="CJ93" s="196">
        <f t="shared" si="37"/>
        <v>0</v>
      </c>
      <c r="CK93" s="196">
        <f t="shared" si="37"/>
        <v>0</v>
      </c>
      <c r="CL93" s="196">
        <f t="shared" si="37"/>
        <v>0</v>
      </c>
      <c r="CM93" s="196">
        <f t="shared" si="37"/>
        <v>0</v>
      </c>
      <c r="CN93" s="196">
        <f t="shared" si="37"/>
        <v>0</v>
      </c>
      <c r="CO93" s="196">
        <f t="shared" si="37"/>
        <v>0</v>
      </c>
      <c r="CP93" s="196">
        <f t="shared" si="37"/>
        <v>0</v>
      </c>
      <c r="CQ93" s="196">
        <f t="shared" si="37"/>
        <v>0</v>
      </c>
      <c r="CR93" s="196">
        <f t="shared" si="37"/>
        <v>0</v>
      </c>
      <c r="CS93" s="196">
        <f t="shared" si="37"/>
        <v>0</v>
      </c>
      <c r="CT93" s="196">
        <f t="shared" si="37"/>
        <v>0</v>
      </c>
      <c r="CU93" s="196">
        <f t="shared" si="37"/>
        <v>0</v>
      </c>
      <c r="CV93" s="196">
        <f t="shared" si="37"/>
        <v>0</v>
      </c>
      <c r="CW93" s="196">
        <f t="shared" si="37"/>
        <v>0</v>
      </c>
      <c r="CX93" s="196">
        <f t="shared" si="37"/>
        <v>0</v>
      </c>
      <c r="CY93" s="196">
        <f t="shared" si="37"/>
        <v>0</v>
      </c>
      <c r="CZ93" s="196">
        <f t="shared" ref="CZ93:EE93" si="38">INDEX($H71:$BE71,MATCH(CZ$89,$H$69:$BE$69,0))*CZ$90/Days_Yr</f>
        <v>0</v>
      </c>
      <c r="DA93" s="196">
        <f t="shared" si="38"/>
        <v>0</v>
      </c>
      <c r="DB93" s="196">
        <f t="shared" si="38"/>
        <v>0</v>
      </c>
      <c r="DC93" s="196">
        <f t="shared" si="38"/>
        <v>0</v>
      </c>
      <c r="DD93" s="196">
        <f t="shared" si="38"/>
        <v>0</v>
      </c>
      <c r="DE93" s="196">
        <f t="shared" si="38"/>
        <v>0</v>
      </c>
      <c r="DF93" s="196">
        <f t="shared" si="38"/>
        <v>0</v>
      </c>
      <c r="DG93" s="196">
        <f t="shared" si="38"/>
        <v>0</v>
      </c>
      <c r="DH93" s="196">
        <f t="shared" si="38"/>
        <v>0</v>
      </c>
      <c r="DI93" s="196">
        <f t="shared" si="38"/>
        <v>0</v>
      </c>
      <c r="DJ93" s="196">
        <f t="shared" si="38"/>
        <v>0</v>
      </c>
      <c r="DK93" s="196">
        <f t="shared" si="38"/>
        <v>0</v>
      </c>
      <c r="DL93" s="196">
        <f t="shared" si="38"/>
        <v>0</v>
      </c>
      <c r="DM93" s="196">
        <f t="shared" si="38"/>
        <v>0</v>
      </c>
      <c r="DN93" s="196">
        <f t="shared" si="38"/>
        <v>0</v>
      </c>
      <c r="DO93" s="196">
        <f t="shared" si="38"/>
        <v>0</v>
      </c>
      <c r="DP93" s="196">
        <f t="shared" si="38"/>
        <v>0</v>
      </c>
      <c r="DQ93" s="196">
        <f t="shared" si="38"/>
        <v>0</v>
      </c>
      <c r="DR93" s="196">
        <f t="shared" si="38"/>
        <v>0</v>
      </c>
      <c r="DS93" s="196">
        <f t="shared" si="38"/>
        <v>0</v>
      </c>
      <c r="DT93" s="196">
        <f t="shared" si="38"/>
        <v>0</v>
      </c>
      <c r="DU93" s="196">
        <f t="shared" si="38"/>
        <v>0</v>
      </c>
      <c r="DV93" s="196">
        <f t="shared" si="38"/>
        <v>0</v>
      </c>
      <c r="DW93" s="196">
        <f t="shared" si="38"/>
        <v>0</v>
      </c>
      <c r="DX93" s="196">
        <f t="shared" si="38"/>
        <v>0</v>
      </c>
      <c r="DY93" s="196">
        <f t="shared" si="38"/>
        <v>0</v>
      </c>
      <c r="DZ93" s="196">
        <f t="shared" si="38"/>
        <v>0</v>
      </c>
      <c r="EA93" s="196">
        <f t="shared" si="38"/>
        <v>0</v>
      </c>
      <c r="EB93" s="196">
        <f t="shared" si="38"/>
        <v>0</v>
      </c>
      <c r="EC93" s="196">
        <f t="shared" si="38"/>
        <v>0</v>
      </c>
      <c r="ED93" s="196">
        <f t="shared" si="38"/>
        <v>0</v>
      </c>
      <c r="EE93" s="196">
        <f t="shared" si="38"/>
        <v>0</v>
      </c>
      <c r="EF93" s="196">
        <f t="shared" ref="EF93:FK93" si="39">INDEX($H71:$BE71,MATCH(EF$89,$H$69:$BE$69,0))*EF$90/Days_Yr</f>
        <v>0</v>
      </c>
      <c r="EG93" s="196">
        <f t="shared" si="39"/>
        <v>0</v>
      </c>
      <c r="EH93" s="196">
        <f t="shared" si="39"/>
        <v>0</v>
      </c>
      <c r="EI93" s="196">
        <f t="shared" si="39"/>
        <v>0</v>
      </c>
      <c r="EJ93" s="196">
        <f t="shared" si="39"/>
        <v>0</v>
      </c>
      <c r="EK93" s="196">
        <f t="shared" si="39"/>
        <v>0</v>
      </c>
      <c r="EL93" s="196">
        <f t="shared" si="39"/>
        <v>0</v>
      </c>
      <c r="EM93" s="196">
        <f t="shared" si="39"/>
        <v>0</v>
      </c>
      <c r="EN93" s="196">
        <f t="shared" si="39"/>
        <v>0</v>
      </c>
      <c r="EO93" s="196">
        <f t="shared" si="39"/>
        <v>0</v>
      </c>
      <c r="EP93" s="196">
        <f t="shared" si="39"/>
        <v>0</v>
      </c>
      <c r="EQ93" s="196">
        <f t="shared" si="39"/>
        <v>0</v>
      </c>
      <c r="ER93" s="196">
        <f t="shared" si="39"/>
        <v>0</v>
      </c>
      <c r="ES93" s="196">
        <f t="shared" si="39"/>
        <v>0</v>
      </c>
      <c r="ET93" s="196">
        <f t="shared" si="39"/>
        <v>0</v>
      </c>
      <c r="EU93" s="196">
        <f t="shared" si="39"/>
        <v>0</v>
      </c>
      <c r="EV93" s="196">
        <f t="shared" si="39"/>
        <v>0</v>
      </c>
      <c r="EW93" s="196">
        <f t="shared" si="39"/>
        <v>0</v>
      </c>
      <c r="EX93" s="196">
        <f t="shared" si="39"/>
        <v>0</v>
      </c>
      <c r="EY93" s="196">
        <f t="shared" si="39"/>
        <v>0</v>
      </c>
      <c r="EZ93" s="196">
        <f t="shared" si="39"/>
        <v>0</v>
      </c>
      <c r="FA93" s="196">
        <f t="shared" si="39"/>
        <v>0</v>
      </c>
      <c r="FB93" s="196">
        <f t="shared" si="39"/>
        <v>0</v>
      </c>
      <c r="FC93" s="196">
        <f t="shared" si="39"/>
        <v>0</v>
      </c>
      <c r="FD93" s="196">
        <f t="shared" si="39"/>
        <v>0</v>
      </c>
      <c r="FE93" s="196">
        <f t="shared" si="39"/>
        <v>0</v>
      </c>
      <c r="FF93" s="196">
        <f t="shared" si="39"/>
        <v>0</v>
      </c>
      <c r="FG93" s="196">
        <f t="shared" si="39"/>
        <v>0</v>
      </c>
      <c r="FH93" s="196">
        <f t="shared" si="39"/>
        <v>0</v>
      </c>
      <c r="FI93" s="196">
        <f t="shared" si="39"/>
        <v>0</v>
      </c>
      <c r="FJ93" s="196">
        <f t="shared" si="39"/>
        <v>0</v>
      </c>
      <c r="FK93" s="196">
        <f t="shared" si="39"/>
        <v>0</v>
      </c>
      <c r="FL93" s="196">
        <f t="shared" ref="FL93:FY93" si="40">INDEX($H71:$BE71,MATCH(FL$89,$H$69:$BE$69,0))*FL$90/Days_Yr</f>
        <v>0</v>
      </c>
      <c r="FM93" s="196">
        <f t="shared" si="40"/>
        <v>0</v>
      </c>
      <c r="FN93" s="196">
        <f t="shared" si="40"/>
        <v>0</v>
      </c>
      <c r="FO93" s="196">
        <f t="shared" si="40"/>
        <v>0</v>
      </c>
      <c r="FP93" s="196">
        <f t="shared" si="40"/>
        <v>0</v>
      </c>
      <c r="FQ93" s="196">
        <f t="shared" si="40"/>
        <v>0</v>
      </c>
      <c r="FR93" s="196">
        <f t="shared" si="40"/>
        <v>0</v>
      </c>
      <c r="FS93" s="196">
        <f t="shared" si="40"/>
        <v>0</v>
      </c>
      <c r="FT93" s="196">
        <f t="shared" si="40"/>
        <v>0</v>
      </c>
      <c r="FU93" s="196">
        <f t="shared" si="40"/>
        <v>0</v>
      </c>
      <c r="FV93" s="196">
        <f t="shared" si="40"/>
        <v>0</v>
      </c>
      <c r="FW93" s="196">
        <f t="shared" si="40"/>
        <v>0</v>
      </c>
      <c r="FX93" s="196">
        <f t="shared" si="40"/>
        <v>0</v>
      </c>
      <c r="FY93" s="196">
        <f t="shared" si="40"/>
        <v>0</v>
      </c>
    </row>
    <row r="94" spans="4:181">
      <c r="D94" t="str">
        <f t="shared" ref="D94:D106" si="41">D72</f>
        <v>Constant inflation</v>
      </c>
      <c r="E94" s="8"/>
      <c r="F94" s="243"/>
      <c r="G94" s="26"/>
      <c r="H94" s="196">
        <f t="shared" ref="H94:AM94" si="42">INDEX($H72:$BE72,MATCH(H$89,$H$69:$BE$69,0))*H$90/Days_Yr</f>
        <v>7.3972602739726017E-3</v>
      </c>
      <c r="I94" s="196">
        <f t="shared" si="42"/>
        <v>7.4794520547945206E-3</v>
      </c>
      <c r="J94" s="196">
        <f t="shared" si="42"/>
        <v>7.5616438356164379E-3</v>
      </c>
      <c r="K94" s="196">
        <f t="shared" si="42"/>
        <v>7.5616438356164379E-3</v>
      </c>
      <c r="L94" s="196">
        <f t="shared" si="42"/>
        <v>7.3972602739726017E-3</v>
      </c>
      <c r="M94" s="196">
        <f t="shared" si="42"/>
        <v>7.4794520547945206E-3</v>
      </c>
      <c r="N94" s="196">
        <f t="shared" si="42"/>
        <v>7.5616438356164379E-3</v>
      </c>
      <c r="O94" s="196">
        <f t="shared" si="42"/>
        <v>7.5616438356164379E-3</v>
      </c>
      <c r="P94" s="196">
        <f t="shared" si="42"/>
        <v>7.3972602739726017E-3</v>
      </c>
      <c r="Q94" s="196">
        <f t="shared" si="42"/>
        <v>7.4794520547945206E-3</v>
      </c>
      <c r="R94" s="196">
        <f t="shared" si="42"/>
        <v>7.5616438356164379E-3</v>
      </c>
      <c r="S94" s="196">
        <f t="shared" si="42"/>
        <v>7.5616438356164379E-3</v>
      </c>
      <c r="T94" s="196">
        <f t="shared" si="42"/>
        <v>7.4794520547945206E-3</v>
      </c>
      <c r="U94" s="196">
        <f t="shared" si="42"/>
        <v>7.4794520547945206E-3</v>
      </c>
      <c r="V94" s="196">
        <f t="shared" si="42"/>
        <v>7.5616438356164379E-3</v>
      </c>
      <c r="W94" s="196">
        <f t="shared" si="42"/>
        <v>7.5616438356164379E-3</v>
      </c>
      <c r="X94" s="196">
        <f t="shared" si="42"/>
        <v>7.3972602739726017E-3</v>
      </c>
      <c r="Y94" s="196">
        <f t="shared" si="42"/>
        <v>7.4794520547945206E-3</v>
      </c>
      <c r="Z94" s="196">
        <f t="shared" si="42"/>
        <v>7.5616438356164379E-3</v>
      </c>
      <c r="AA94" s="196">
        <f t="shared" si="42"/>
        <v>7.5616438356164379E-3</v>
      </c>
      <c r="AB94" s="196">
        <f t="shared" si="42"/>
        <v>7.3972602739726017E-3</v>
      </c>
      <c r="AC94" s="196">
        <f t="shared" si="42"/>
        <v>7.4794520547945206E-3</v>
      </c>
      <c r="AD94" s="196">
        <f t="shared" si="42"/>
        <v>7.5616438356164379E-3</v>
      </c>
      <c r="AE94" s="196">
        <f t="shared" si="42"/>
        <v>7.5616438356164379E-3</v>
      </c>
      <c r="AF94" s="196">
        <f t="shared" si="42"/>
        <v>7.3972602739726017E-3</v>
      </c>
      <c r="AG94" s="196">
        <f t="shared" si="42"/>
        <v>7.4794520547945206E-3</v>
      </c>
      <c r="AH94" s="196">
        <f t="shared" si="42"/>
        <v>7.5616438356164379E-3</v>
      </c>
      <c r="AI94" s="196">
        <f t="shared" si="42"/>
        <v>7.5616438356164379E-3</v>
      </c>
      <c r="AJ94" s="196">
        <f t="shared" si="42"/>
        <v>7.4794520547945206E-3</v>
      </c>
      <c r="AK94" s="196">
        <f t="shared" si="42"/>
        <v>7.4794520547945206E-3</v>
      </c>
      <c r="AL94" s="196">
        <f t="shared" si="42"/>
        <v>7.5616438356164379E-3</v>
      </c>
      <c r="AM94" s="196">
        <f t="shared" si="42"/>
        <v>7.5616438356164379E-3</v>
      </c>
      <c r="AN94" s="196">
        <f t="shared" ref="AN94:BS94" si="43">INDEX($H72:$BE72,MATCH(AN$89,$H$69:$BE$69,0))*AN$90/Days_Yr</f>
        <v>7.3972602739726017E-3</v>
      </c>
      <c r="AO94" s="196">
        <f t="shared" si="43"/>
        <v>7.4794520547945206E-3</v>
      </c>
      <c r="AP94" s="196">
        <f t="shared" si="43"/>
        <v>7.5616438356164379E-3</v>
      </c>
      <c r="AQ94" s="196">
        <f t="shared" si="43"/>
        <v>7.5616438356164379E-3</v>
      </c>
      <c r="AR94" s="196">
        <f t="shared" si="43"/>
        <v>7.3972602739726017E-3</v>
      </c>
      <c r="AS94" s="196">
        <f t="shared" si="43"/>
        <v>7.4794520547945206E-3</v>
      </c>
      <c r="AT94" s="196">
        <f t="shared" si="43"/>
        <v>7.5616438356164379E-3</v>
      </c>
      <c r="AU94" s="196">
        <f t="shared" si="43"/>
        <v>7.5616438356164379E-3</v>
      </c>
      <c r="AV94" s="196">
        <f t="shared" si="43"/>
        <v>7.3972602739726017E-3</v>
      </c>
      <c r="AW94" s="196">
        <f t="shared" si="43"/>
        <v>7.4794520547945206E-3</v>
      </c>
      <c r="AX94" s="196">
        <f t="shared" si="43"/>
        <v>7.5616438356164379E-3</v>
      </c>
      <c r="AY94" s="196">
        <f t="shared" si="43"/>
        <v>7.5616438356164379E-3</v>
      </c>
      <c r="AZ94" s="196">
        <f t="shared" si="43"/>
        <v>7.4794520547945206E-3</v>
      </c>
      <c r="BA94" s="196">
        <f t="shared" si="43"/>
        <v>7.4794520547945206E-3</v>
      </c>
      <c r="BB94" s="196">
        <f t="shared" si="43"/>
        <v>7.5616438356164379E-3</v>
      </c>
      <c r="BC94" s="196">
        <f t="shared" si="43"/>
        <v>7.5616438356164379E-3</v>
      </c>
      <c r="BD94" s="196">
        <f t="shared" si="43"/>
        <v>7.3972602739726017E-3</v>
      </c>
      <c r="BE94" s="196">
        <f t="shared" si="43"/>
        <v>7.4794520547945206E-3</v>
      </c>
      <c r="BF94" s="196">
        <f t="shared" si="43"/>
        <v>7.5616438356164379E-3</v>
      </c>
      <c r="BG94" s="196">
        <f t="shared" si="43"/>
        <v>7.5616438356164379E-3</v>
      </c>
      <c r="BH94" s="196">
        <f t="shared" si="43"/>
        <v>7.3972602739726017E-3</v>
      </c>
      <c r="BI94" s="196">
        <f t="shared" si="43"/>
        <v>7.4794520547945206E-3</v>
      </c>
      <c r="BJ94" s="196">
        <f t="shared" si="43"/>
        <v>7.5616438356164379E-3</v>
      </c>
      <c r="BK94" s="196">
        <f t="shared" si="43"/>
        <v>7.5616438356164379E-3</v>
      </c>
      <c r="BL94" s="196">
        <f t="shared" si="43"/>
        <v>7.3972602739726017E-3</v>
      </c>
      <c r="BM94" s="196">
        <f t="shared" si="43"/>
        <v>7.4794520547945206E-3</v>
      </c>
      <c r="BN94" s="196">
        <f t="shared" si="43"/>
        <v>7.5616438356164379E-3</v>
      </c>
      <c r="BO94" s="196">
        <f t="shared" si="43"/>
        <v>7.5616438356164379E-3</v>
      </c>
      <c r="BP94" s="196">
        <f t="shared" si="43"/>
        <v>7.4794520547945206E-3</v>
      </c>
      <c r="BQ94" s="196">
        <f t="shared" si="43"/>
        <v>7.4794520547945206E-3</v>
      </c>
      <c r="BR94" s="196">
        <f t="shared" si="43"/>
        <v>7.5616438356164379E-3</v>
      </c>
      <c r="BS94" s="196">
        <f t="shared" si="43"/>
        <v>7.5616438356164379E-3</v>
      </c>
      <c r="BT94" s="196">
        <f t="shared" ref="BT94:CY94" si="44">INDEX($H72:$BE72,MATCH(BT$89,$H$69:$BE$69,0))*BT$90/Days_Yr</f>
        <v>7.3972602739726017E-3</v>
      </c>
      <c r="BU94" s="196">
        <f t="shared" si="44"/>
        <v>7.4794520547945206E-3</v>
      </c>
      <c r="BV94" s="196">
        <f t="shared" si="44"/>
        <v>7.5616438356164379E-3</v>
      </c>
      <c r="BW94" s="196">
        <f t="shared" si="44"/>
        <v>7.5616438356164379E-3</v>
      </c>
      <c r="BX94" s="196">
        <f t="shared" si="44"/>
        <v>7.3972602739726017E-3</v>
      </c>
      <c r="BY94" s="196">
        <f t="shared" si="44"/>
        <v>7.4794520547945206E-3</v>
      </c>
      <c r="BZ94" s="196">
        <f t="shared" si="44"/>
        <v>7.5616438356164379E-3</v>
      </c>
      <c r="CA94" s="196">
        <f t="shared" si="44"/>
        <v>7.5616438356164379E-3</v>
      </c>
      <c r="CB94" s="196">
        <f t="shared" si="44"/>
        <v>7.3972602739726017E-3</v>
      </c>
      <c r="CC94" s="196">
        <f t="shared" si="44"/>
        <v>7.4794520547945206E-3</v>
      </c>
      <c r="CD94" s="196">
        <f t="shared" si="44"/>
        <v>7.5616438356164379E-3</v>
      </c>
      <c r="CE94" s="196">
        <f t="shared" si="44"/>
        <v>7.5616438356164379E-3</v>
      </c>
      <c r="CF94" s="196">
        <f t="shared" si="44"/>
        <v>7.4794520547945206E-3</v>
      </c>
      <c r="CG94" s="196">
        <f t="shared" si="44"/>
        <v>7.4794520547945206E-3</v>
      </c>
      <c r="CH94" s="196">
        <f t="shared" si="44"/>
        <v>7.5616438356164379E-3</v>
      </c>
      <c r="CI94" s="196">
        <f t="shared" si="44"/>
        <v>7.5616438356164379E-3</v>
      </c>
      <c r="CJ94" s="196">
        <f t="shared" si="44"/>
        <v>7.3972602739726017E-3</v>
      </c>
      <c r="CK94" s="196">
        <f t="shared" si="44"/>
        <v>7.4794520547945206E-3</v>
      </c>
      <c r="CL94" s="196">
        <f t="shared" si="44"/>
        <v>7.5616438356164379E-3</v>
      </c>
      <c r="CM94" s="196">
        <f t="shared" si="44"/>
        <v>7.5616438356164379E-3</v>
      </c>
      <c r="CN94" s="196">
        <f t="shared" si="44"/>
        <v>7.3972602739726017E-3</v>
      </c>
      <c r="CO94" s="196">
        <f t="shared" si="44"/>
        <v>7.4794520547945206E-3</v>
      </c>
      <c r="CP94" s="196">
        <f t="shared" si="44"/>
        <v>7.5616438356164379E-3</v>
      </c>
      <c r="CQ94" s="196">
        <f t="shared" si="44"/>
        <v>7.5616438356164379E-3</v>
      </c>
      <c r="CR94" s="196">
        <f t="shared" si="44"/>
        <v>7.3972602739726017E-3</v>
      </c>
      <c r="CS94" s="196">
        <f t="shared" si="44"/>
        <v>7.4794520547945206E-3</v>
      </c>
      <c r="CT94" s="196">
        <f t="shared" si="44"/>
        <v>7.5616438356164379E-3</v>
      </c>
      <c r="CU94" s="196">
        <f t="shared" si="44"/>
        <v>7.5616438356164379E-3</v>
      </c>
      <c r="CV94" s="196">
        <f t="shared" si="44"/>
        <v>7.4794520547945206E-3</v>
      </c>
      <c r="CW94" s="196">
        <f t="shared" si="44"/>
        <v>7.4794520547945206E-3</v>
      </c>
      <c r="CX94" s="196">
        <f t="shared" si="44"/>
        <v>7.5616438356164379E-3</v>
      </c>
      <c r="CY94" s="196">
        <f t="shared" si="44"/>
        <v>7.5616438356164379E-3</v>
      </c>
      <c r="CZ94" s="196">
        <f t="shared" ref="CZ94:EE94" si="45">INDEX($H72:$BE72,MATCH(CZ$89,$H$69:$BE$69,0))*CZ$90/Days_Yr</f>
        <v>7.3972602739726017E-3</v>
      </c>
      <c r="DA94" s="196">
        <f t="shared" si="45"/>
        <v>7.4794520547945206E-3</v>
      </c>
      <c r="DB94" s="196">
        <f t="shared" si="45"/>
        <v>7.5616438356164379E-3</v>
      </c>
      <c r="DC94" s="196">
        <f t="shared" si="45"/>
        <v>7.5616438356164379E-3</v>
      </c>
      <c r="DD94" s="196">
        <f t="shared" si="45"/>
        <v>7.3972602739726017E-3</v>
      </c>
      <c r="DE94" s="196">
        <f t="shared" si="45"/>
        <v>7.4794520547945206E-3</v>
      </c>
      <c r="DF94" s="196">
        <f t="shared" si="45"/>
        <v>7.5616438356164379E-3</v>
      </c>
      <c r="DG94" s="196">
        <f t="shared" si="45"/>
        <v>7.5616438356164379E-3</v>
      </c>
      <c r="DH94" s="196">
        <f t="shared" si="45"/>
        <v>7.3972602739726017E-3</v>
      </c>
      <c r="DI94" s="196">
        <f t="shared" si="45"/>
        <v>7.4794520547945206E-3</v>
      </c>
      <c r="DJ94" s="196">
        <f t="shared" si="45"/>
        <v>7.5616438356164379E-3</v>
      </c>
      <c r="DK94" s="196">
        <f t="shared" si="45"/>
        <v>7.5616438356164379E-3</v>
      </c>
      <c r="DL94" s="196">
        <f t="shared" si="45"/>
        <v>7.4794520547945206E-3</v>
      </c>
      <c r="DM94" s="196">
        <f t="shared" si="45"/>
        <v>7.4794520547945206E-3</v>
      </c>
      <c r="DN94" s="196">
        <f t="shared" si="45"/>
        <v>7.5616438356164379E-3</v>
      </c>
      <c r="DO94" s="196">
        <f t="shared" si="45"/>
        <v>7.5616438356164379E-3</v>
      </c>
      <c r="DP94" s="196">
        <f t="shared" si="45"/>
        <v>7.3972602739726017E-3</v>
      </c>
      <c r="DQ94" s="196">
        <f t="shared" si="45"/>
        <v>7.4794520547945206E-3</v>
      </c>
      <c r="DR94" s="196">
        <f t="shared" si="45"/>
        <v>7.5616438356164379E-3</v>
      </c>
      <c r="DS94" s="196">
        <f t="shared" si="45"/>
        <v>7.5616438356164379E-3</v>
      </c>
      <c r="DT94" s="196">
        <f t="shared" si="45"/>
        <v>7.3972602739726017E-3</v>
      </c>
      <c r="DU94" s="196">
        <f t="shared" si="45"/>
        <v>7.4794520547945206E-3</v>
      </c>
      <c r="DV94" s="196">
        <f t="shared" si="45"/>
        <v>7.5616438356164379E-3</v>
      </c>
      <c r="DW94" s="196">
        <f t="shared" si="45"/>
        <v>7.5616438356164379E-3</v>
      </c>
      <c r="DX94" s="196">
        <f t="shared" si="45"/>
        <v>7.3972602739726017E-3</v>
      </c>
      <c r="DY94" s="196">
        <f t="shared" si="45"/>
        <v>7.4794520547945206E-3</v>
      </c>
      <c r="DZ94" s="196">
        <f t="shared" si="45"/>
        <v>7.5616438356164379E-3</v>
      </c>
      <c r="EA94" s="196">
        <f t="shared" si="45"/>
        <v>7.5616438356164379E-3</v>
      </c>
      <c r="EB94" s="196">
        <f t="shared" si="45"/>
        <v>7.4794520547945206E-3</v>
      </c>
      <c r="EC94" s="196">
        <f t="shared" si="45"/>
        <v>7.4794520547945206E-3</v>
      </c>
      <c r="ED94" s="196">
        <f t="shared" si="45"/>
        <v>7.5616438356164379E-3</v>
      </c>
      <c r="EE94" s="196">
        <f t="shared" si="45"/>
        <v>7.5616438356164379E-3</v>
      </c>
      <c r="EF94" s="196">
        <f t="shared" ref="EF94:FK94" si="46">INDEX($H72:$BE72,MATCH(EF$89,$H$69:$BE$69,0))*EF$90/Days_Yr</f>
        <v>7.3972602739726017E-3</v>
      </c>
      <c r="EG94" s="196">
        <f t="shared" si="46"/>
        <v>7.4794520547945206E-3</v>
      </c>
      <c r="EH94" s="196">
        <f t="shared" si="46"/>
        <v>7.5616438356164379E-3</v>
      </c>
      <c r="EI94" s="196">
        <f t="shared" si="46"/>
        <v>7.5616438356164379E-3</v>
      </c>
      <c r="EJ94" s="196">
        <f t="shared" si="46"/>
        <v>7.3972602739726017E-3</v>
      </c>
      <c r="EK94" s="196">
        <f t="shared" si="46"/>
        <v>7.4794520547945206E-3</v>
      </c>
      <c r="EL94" s="196">
        <f t="shared" si="46"/>
        <v>7.5616438356164379E-3</v>
      </c>
      <c r="EM94" s="196">
        <f t="shared" si="46"/>
        <v>7.5616438356164379E-3</v>
      </c>
      <c r="EN94" s="196">
        <f t="shared" si="46"/>
        <v>7.3972602739726017E-3</v>
      </c>
      <c r="EO94" s="196">
        <f t="shared" si="46"/>
        <v>7.4794520547945206E-3</v>
      </c>
      <c r="EP94" s="196">
        <f t="shared" si="46"/>
        <v>7.5616438356164379E-3</v>
      </c>
      <c r="EQ94" s="196">
        <f t="shared" si="46"/>
        <v>7.5616438356164379E-3</v>
      </c>
      <c r="ER94" s="196">
        <f t="shared" si="46"/>
        <v>7.4794520547945206E-3</v>
      </c>
      <c r="ES94" s="196">
        <f t="shared" si="46"/>
        <v>7.4794520547945206E-3</v>
      </c>
      <c r="ET94" s="196">
        <f t="shared" si="46"/>
        <v>7.5616438356164379E-3</v>
      </c>
      <c r="EU94" s="196">
        <f t="shared" si="46"/>
        <v>7.5616438356164379E-3</v>
      </c>
      <c r="EV94" s="196">
        <f t="shared" si="46"/>
        <v>7.3972602739726017E-3</v>
      </c>
      <c r="EW94" s="196">
        <f t="shared" si="46"/>
        <v>7.4794520547945206E-3</v>
      </c>
      <c r="EX94" s="196">
        <f t="shared" si="46"/>
        <v>7.5616438356164379E-3</v>
      </c>
      <c r="EY94" s="196">
        <f t="shared" si="46"/>
        <v>7.5616438356164379E-3</v>
      </c>
      <c r="EZ94" s="196">
        <f t="shared" si="46"/>
        <v>7.3972602739726017E-3</v>
      </c>
      <c r="FA94" s="196">
        <f t="shared" si="46"/>
        <v>7.4794520547945206E-3</v>
      </c>
      <c r="FB94" s="196">
        <f t="shared" si="46"/>
        <v>7.5616438356164379E-3</v>
      </c>
      <c r="FC94" s="196">
        <f t="shared" si="46"/>
        <v>7.5616438356164379E-3</v>
      </c>
      <c r="FD94" s="196">
        <f t="shared" si="46"/>
        <v>7.3972602739726017E-3</v>
      </c>
      <c r="FE94" s="196">
        <f t="shared" si="46"/>
        <v>7.4794520547945206E-3</v>
      </c>
      <c r="FF94" s="196">
        <f t="shared" si="46"/>
        <v>7.5616438356164379E-3</v>
      </c>
      <c r="FG94" s="196">
        <f t="shared" si="46"/>
        <v>7.5616438356164379E-3</v>
      </c>
      <c r="FH94" s="196">
        <f t="shared" si="46"/>
        <v>7.4794520547945206E-3</v>
      </c>
      <c r="FI94" s="196">
        <f t="shared" si="46"/>
        <v>7.4794520547945206E-3</v>
      </c>
      <c r="FJ94" s="196">
        <f t="shared" si="46"/>
        <v>7.5616438356164379E-3</v>
      </c>
      <c r="FK94" s="196">
        <f t="shared" si="46"/>
        <v>7.5616438356164379E-3</v>
      </c>
      <c r="FL94" s="196">
        <f t="shared" ref="FL94:FY94" si="47">INDEX($H72:$BE72,MATCH(FL$89,$H$69:$BE$69,0))*FL$90/Days_Yr</f>
        <v>7.3972602739726017E-3</v>
      </c>
      <c r="FM94" s="196">
        <f t="shared" si="47"/>
        <v>7.4794520547945206E-3</v>
      </c>
      <c r="FN94" s="196">
        <f t="shared" si="47"/>
        <v>7.5616438356164379E-3</v>
      </c>
      <c r="FO94" s="196">
        <f t="shared" si="47"/>
        <v>7.5616438356164379E-3</v>
      </c>
      <c r="FP94" s="196">
        <f t="shared" si="47"/>
        <v>7.3972602739726017E-3</v>
      </c>
      <c r="FQ94" s="196">
        <f t="shared" si="47"/>
        <v>7.4794520547945206E-3</v>
      </c>
      <c r="FR94" s="196">
        <f t="shared" si="47"/>
        <v>7.5616438356164379E-3</v>
      </c>
      <c r="FS94" s="196">
        <f t="shared" si="47"/>
        <v>7.5616438356164379E-3</v>
      </c>
      <c r="FT94" s="196">
        <f t="shared" si="47"/>
        <v>7.3972602739726017E-3</v>
      </c>
      <c r="FU94" s="196">
        <f t="shared" si="47"/>
        <v>7.4794520547945206E-3</v>
      </c>
      <c r="FV94" s="196">
        <f t="shared" si="47"/>
        <v>7.5616438356164379E-3</v>
      </c>
      <c r="FW94" s="196">
        <f t="shared" si="47"/>
        <v>7.5616438356164379E-3</v>
      </c>
      <c r="FX94" s="196">
        <f t="shared" si="47"/>
        <v>7.4794520547945206E-3</v>
      </c>
      <c r="FY94" s="196">
        <f t="shared" si="47"/>
        <v>7.4794520547945206E-3</v>
      </c>
    </row>
    <row r="95" spans="4:181">
      <c r="D95" t="str">
        <f t="shared" si="41"/>
        <v>NBP (Q1 2026)</v>
      </c>
      <c r="E95" s="8"/>
      <c r="G95" s="26"/>
      <c r="H95" s="196">
        <f t="shared" ref="H95:AM95" si="48">INDEX($H73:$BE73,MATCH(H$89,$H$69:$BE$69,0))*H$90/Days_Yr</f>
        <v>1.2575342465753423E-2</v>
      </c>
      <c r="I95" s="196">
        <f t="shared" si="48"/>
        <v>1.2715068493150685E-2</v>
      </c>
      <c r="J95" s="196">
        <f t="shared" si="48"/>
        <v>1.2854794520547943E-2</v>
      </c>
      <c r="K95" s="196">
        <f t="shared" si="48"/>
        <v>1.2854794520547943E-2</v>
      </c>
      <c r="L95" s="196">
        <f t="shared" si="48"/>
        <v>3.5506849315068492E-2</v>
      </c>
      <c r="M95" s="196">
        <f t="shared" si="48"/>
        <v>3.5901369863013698E-2</v>
      </c>
      <c r="N95" s="196">
        <f t="shared" si="48"/>
        <v>3.6295890410958903E-2</v>
      </c>
      <c r="O95" s="196">
        <f t="shared" si="48"/>
        <v>3.6295890410958903E-2</v>
      </c>
      <c r="P95" s="196">
        <f t="shared" si="48"/>
        <v>2.8109589041095891E-2</v>
      </c>
      <c r="Q95" s="196">
        <f t="shared" si="48"/>
        <v>2.842191780821918E-2</v>
      </c>
      <c r="R95" s="196">
        <f t="shared" si="48"/>
        <v>2.8734246575342466E-2</v>
      </c>
      <c r="S95" s="196">
        <f t="shared" si="48"/>
        <v>2.8734246575342466E-2</v>
      </c>
      <c r="T95" s="196">
        <f t="shared" si="48"/>
        <v>8.9753424657534244E-3</v>
      </c>
      <c r="U95" s="196">
        <f t="shared" si="48"/>
        <v>8.9753424657534244E-3</v>
      </c>
      <c r="V95" s="196">
        <f t="shared" si="48"/>
        <v>9.0739726027397258E-3</v>
      </c>
      <c r="W95" s="196">
        <f t="shared" si="48"/>
        <v>9.0739726027397258E-3</v>
      </c>
      <c r="X95" s="196">
        <f t="shared" si="48"/>
        <v>8.876712328767123E-3</v>
      </c>
      <c r="Y95" s="196">
        <f t="shared" si="48"/>
        <v>8.9753424657534244E-3</v>
      </c>
      <c r="Z95" s="196">
        <f t="shared" si="48"/>
        <v>9.0739726027397258E-3</v>
      </c>
      <c r="AA95" s="196">
        <f t="shared" si="48"/>
        <v>9.0739726027397258E-3</v>
      </c>
      <c r="AB95" s="196">
        <f t="shared" si="48"/>
        <v>5.6712328767123286E-3</v>
      </c>
      <c r="AC95" s="196">
        <f t="shared" si="48"/>
        <v>5.7342465753424656E-3</v>
      </c>
      <c r="AD95" s="196">
        <f t="shared" si="48"/>
        <v>5.7972602739726027E-3</v>
      </c>
      <c r="AE95" s="196">
        <f t="shared" si="48"/>
        <v>5.7972602739726027E-3</v>
      </c>
      <c r="AF95" s="196">
        <f t="shared" si="48"/>
        <v>5.9178082191780829E-3</v>
      </c>
      <c r="AG95" s="196">
        <f t="shared" si="48"/>
        <v>5.9835616438356169E-3</v>
      </c>
      <c r="AH95" s="196">
        <f t="shared" si="48"/>
        <v>6.0493150684931508E-3</v>
      </c>
      <c r="AI95" s="196">
        <f t="shared" si="48"/>
        <v>6.0493150684931508E-3</v>
      </c>
      <c r="AJ95" s="196">
        <f t="shared" si="48"/>
        <v>5.7342465753424656E-3</v>
      </c>
      <c r="AK95" s="196">
        <f t="shared" si="48"/>
        <v>5.7342465753424656E-3</v>
      </c>
      <c r="AL95" s="196">
        <f t="shared" si="48"/>
        <v>5.7972602739726027E-3</v>
      </c>
      <c r="AM95" s="196">
        <f t="shared" si="48"/>
        <v>5.7972602739726027E-3</v>
      </c>
      <c r="AN95" s="196">
        <f t="shared" ref="AN95:BS95" si="49">INDEX($H73:$BE73,MATCH(AN$89,$H$69:$BE$69,0))*AN$90/Days_Yr</f>
        <v>5.6712328767123286E-3</v>
      </c>
      <c r="AO95" s="196">
        <f t="shared" si="49"/>
        <v>5.7342465753424656E-3</v>
      </c>
      <c r="AP95" s="196">
        <f t="shared" si="49"/>
        <v>5.7972602739726027E-3</v>
      </c>
      <c r="AQ95" s="196">
        <f t="shared" si="49"/>
        <v>5.7972602739726027E-3</v>
      </c>
      <c r="AR95" s="196">
        <f t="shared" si="49"/>
        <v>5.6712328767123286E-3</v>
      </c>
      <c r="AS95" s="196">
        <f t="shared" si="49"/>
        <v>5.7342465753424656E-3</v>
      </c>
      <c r="AT95" s="196">
        <f t="shared" si="49"/>
        <v>5.7972602739726027E-3</v>
      </c>
      <c r="AU95" s="196">
        <f t="shared" si="49"/>
        <v>5.7972602739726027E-3</v>
      </c>
      <c r="AV95" s="196">
        <f t="shared" si="49"/>
        <v>5.6712328767123286E-3</v>
      </c>
      <c r="AW95" s="196">
        <f t="shared" si="49"/>
        <v>5.7342465753424656E-3</v>
      </c>
      <c r="AX95" s="196">
        <f t="shared" si="49"/>
        <v>5.7972602739726027E-3</v>
      </c>
      <c r="AY95" s="196">
        <f t="shared" si="49"/>
        <v>5.7972602739726027E-3</v>
      </c>
      <c r="AZ95" s="196">
        <f t="shared" si="49"/>
        <v>5.7342465753424656E-3</v>
      </c>
      <c r="BA95" s="196">
        <f t="shared" si="49"/>
        <v>5.7342465753424656E-3</v>
      </c>
      <c r="BB95" s="196">
        <f t="shared" si="49"/>
        <v>5.7972602739726027E-3</v>
      </c>
      <c r="BC95" s="196">
        <f t="shared" si="49"/>
        <v>5.7972602739726027E-3</v>
      </c>
      <c r="BD95" s="196">
        <f t="shared" si="49"/>
        <v>5.6712328767123286E-3</v>
      </c>
      <c r="BE95" s="196">
        <f t="shared" si="49"/>
        <v>5.7342465753424656E-3</v>
      </c>
      <c r="BF95" s="196">
        <f t="shared" si="49"/>
        <v>5.7972602739726027E-3</v>
      </c>
      <c r="BG95" s="196">
        <f t="shared" si="49"/>
        <v>5.7972602739726027E-3</v>
      </c>
      <c r="BH95" s="196">
        <f t="shared" si="49"/>
        <v>5.6712328767123286E-3</v>
      </c>
      <c r="BI95" s="196">
        <f t="shared" si="49"/>
        <v>5.7342465753424656E-3</v>
      </c>
      <c r="BJ95" s="196">
        <f t="shared" si="49"/>
        <v>5.7972602739726027E-3</v>
      </c>
      <c r="BK95" s="196">
        <f t="shared" si="49"/>
        <v>5.7972602739726027E-3</v>
      </c>
      <c r="BL95" s="196">
        <f t="shared" si="49"/>
        <v>5.6712328767123286E-3</v>
      </c>
      <c r="BM95" s="196">
        <f t="shared" si="49"/>
        <v>5.7342465753424656E-3</v>
      </c>
      <c r="BN95" s="196">
        <f t="shared" si="49"/>
        <v>5.7972602739726027E-3</v>
      </c>
      <c r="BO95" s="196">
        <f t="shared" si="49"/>
        <v>5.7972602739726027E-3</v>
      </c>
      <c r="BP95" s="196">
        <f t="shared" si="49"/>
        <v>5.7342465753424656E-3</v>
      </c>
      <c r="BQ95" s="196">
        <f t="shared" si="49"/>
        <v>5.7342465753424656E-3</v>
      </c>
      <c r="BR95" s="196">
        <f t="shared" si="49"/>
        <v>5.7972602739726027E-3</v>
      </c>
      <c r="BS95" s="196">
        <f t="shared" si="49"/>
        <v>5.7972602739726027E-3</v>
      </c>
      <c r="BT95" s="196">
        <f t="shared" ref="BT95:CY95" si="50">INDEX($H73:$BE73,MATCH(BT$89,$H$69:$BE$69,0))*BT$90/Days_Yr</f>
        <v>5.6712328767123286E-3</v>
      </c>
      <c r="BU95" s="196">
        <f t="shared" si="50"/>
        <v>5.7342465753424656E-3</v>
      </c>
      <c r="BV95" s="196">
        <f t="shared" si="50"/>
        <v>5.7972602739726027E-3</v>
      </c>
      <c r="BW95" s="196">
        <f t="shared" si="50"/>
        <v>5.7972602739726027E-3</v>
      </c>
      <c r="BX95" s="196">
        <f t="shared" si="50"/>
        <v>5.6712328767123286E-3</v>
      </c>
      <c r="BY95" s="196">
        <f t="shared" si="50"/>
        <v>5.7342465753424656E-3</v>
      </c>
      <c r="BZ95" s="196">
        <f t="shared" si="50"/>
        <v>5.7972602739726027E-3</v>
      </c>
      <c r="CA95" s="196">
        <f t="shared" si="50"/>
        <v>5.7972602739726027E-3</v>
      </c>
      <c r="CB95" s="196">
        <f t="shared" si="50"/>
        <v>5.6712328767123286E-3</v>
      </c>
      <c r="CC95" s="196">
        <f t="shared" si="50"/>
        <v>5.7342465753424656E-3</v>
      </c>
      <c r="CD95" s="196">
        <f t="shared" si="50"/>
        <v>5.7972602739726027E-3</v>
      </c>
      <c r="CE95" s="196">
        <f t="shared" si="50"/>
        <v>5.7972602739726027E-3</v>
      </c>
      <c r="CF95" s="196">
        <f t="shared" si="50"/>
        <v>5.7342465753424656E-3</v>
      </c>
      <c r="CG95" s="196">
        <f t="shared" si="50"/>
        <v>5.7342465753424656E-3</v>
      </c>
      <c r="CH95" s="196">
        <f t="shared" si="50"/>
        <v>5.7972602739726027E-3</v>
      </c>
      <c r="CI95" s="196">
        <f t="shared" si="50"/>
        <v>5.7972602739726027E-3</v>
      </c>
      <c r="CJ95" s="196">
        <f t="shared" si="50"/>
        <v>5.6712328767123286E-3</v>
      </c>
      <c r="CK95" s="196">
        <f t="shared" si="50"/>
        <v>5.7342465753424656E-3</v>
      </c>
      <c r="CL95" s="196">
        <f t="shared" si="50"/>
        <v>5.7972602739726027E-3</v>
      </c>
      <c r="CM95" s="196">
        <f t="shared" si="50"/>
        <v>5.7972602739726027E-3</v>
      </c>
      <c r="CN95" s="196">
        <f t="shared" si="50"/>
        <v>5.6712328767123286E-3</v>
      </c>
      <c r="CO95" s="196">
        <f t="shared" si="50"/>
        <v>5.7342465753424656E-3</v>
      </c>
      <c r="CP95" s="196">
        <f t="shared" si="50"/>
        <v>5.7972602739726027E-3</v>
      </c>
      <c r="CQ95" s="196">
        <f t="shared" si="50"/>
        <v>5.7972602739726027E-3</v>
      </c>
      <c r="CR95" s="196">
        <f t="shared" si="50"/>
        <v>5.6712328767123286E-3</v>
      </c>
      <c r="CS95" s="196">
        <f t="shared" si="50"/>
        <v>5.7342465753424656E-3</v>
      </c>
      <c r="CT95" s="196">
        <f t="shared" si="50"/>
        <v>5.7972602739726027E-3</v>
      </c>
      <c r="CU95" s="196">
        <f t="shared" si="50"/>
        <v>5.7972602739726027E-3</v>
      </c>
      <c r="CV95" s="196">
        <f t="shared" si="50"/>
        <v>5.7342465753424656E-3</v>
      </c>
      <c r="CW95" s="196">
        <f t="shared" si="50"/>
        <v>5.7342465753424656E-3</v>
      </c>
      <c r="CX95" s="196">
        <f t="shared" si="50"/>
        <v>5.7972602739726027E-3</v>
      </c>
      <c r="CY95" s="196">
        <f t="shared" si="50"/>
        <v>5.7972602739726027E-3</v>
      </c>
      <c r="CZ95" s="196">
        <f t="shared" ref="CZ95:EE95" si="51">INDEX($H73:$BE73,MATCH(CZ$89,$H$69:$BE$69,0))*CZ$90/Days_Yr</f>
        <v>5.6712328767123286E-3</v>
      </c>
      <c r="DA95" s="196">
        <f t="shared" si="51"/>
        <v>5.7342465753424656E-3</v>
      </c>
      <c r="DB95" s="196">
        <f t="shared" si="51"/>
        <v>5.7972602739726027E-3</v>
      </c>
      <c r="DC95" s="196">
        <f t="shared" si="51"/>
        <v>5.7972602739726027E-3</v>
      </c>
      <c r="DD95" s="196">
        <f t="shared" si="51"/>
        <v>5.6712328767123286E-3</v>
      </c>
      <c r="DE95" s="196">
        <f t="shared" si="51"/>
        <v>5.7342465753424656E-3</v>
      </c>
      <c r="DF95" s="196">
        <f t="shared" si="51"/>
        <v>5.7972602739726027E-3</v>
      </c>
      <c r="DG95" s="196">
        <f t="shared" si="51"/>
        <v>5.7972602739726027E-3</v>
      </c>
      <c r="DH95" s="196">
        <f t="shared" si="51"/>
        <v>5.6712328767123286E-3</v>
      </c>
      <c r="DI95" s="196">
        <f t="shared" si="51"/>
        <v>5.7342465753424656E-3</v>
      </c>
      <c r="DJ95" s="196">
        <f t="shared" si="51"/>
        <v>5.7972602739726027E-3</v>
      </c>
      <c r="DK95" s="196">
        <f t="shared" si="51"/>
        <v>5.7972602739726027E-3</v>
      </c>
      <c r="DL95" s="196">
        <f t="shared" si="51"/>
        <v>5.7342465753424656E-3</v>
      </c>
      <c r="DM95" s="196">
        <f t="shared" si="51"/>
        <v>5.7342465753424656E-3</v>
      </c>
      <c r="DN95" s="196">
        <f t="shared" si="51"/>
        <v>5.7972602739726027E-3</v>
      </c>
      <c r="DO95" s="196">
        <f t="shared" si="51"/>
        <v>5.7972602739726027E-3</v>
      </c>
      <c r="DP95" s="196">
        <f t="shared" si="51"/>
        <v>5.6712328767123286E-3</v>
      </c>
      <c r="DQ95" s="196">
        <f t="shared" si="51"/>
        <v>5.7342465753424656E-3</v>
      </c>
      <c r="DR95" s="196">
        <f t="shared" si="51"/>
        <v>5.7972602739726027E-3</v>
      </c>
      <c r="DS95" s="196">
        <f t="shared" si="51"/>
        <v>5.7972602739726027E-3</v>
      </c>
      <c r="DT95" s="196">
        <f t="shared" si="51"/>
        <v>5.6712328767123286E-3</v>
      </c>
      <c r="DU95" s="196">
        <f t="shared" si="51"/>
        <v>5.7342465753424656E-3</v>
      </c>
      <c r="DV95" s="196">
        <f t="shared" si="51"/>
        <v>5.7972602739726027E-3</v>
      </c>
      <c r="DW95" s="196">
        <f t="shared" si="51"/>
        <v>5.7972602739726027E-3</v>
      </c>
      <c r="DX95" s="196">
        <f t="shared" si="51"/>
        <v>5.6712328767123286E-3</v>
      </c>
      <c r="DY95" s="196">
        <f t="shared" si="51"/>
        <v>5.7342465753424656E-3</v>
      </c>
      <c r="DZ95" s="196">
        <f t="shared" si="51"/>
        <v>5.7972602739726027E-3</v>
      </c>
      <c r="EA95" s="196">
        <f t="shared" si="51"/>
        <v>5.7972602739726027E-3</v>
      </c>
      <c r="EB95" s="196">
        <f t="shared" si="51"/>
        <v>5.7342465753424656E-3</v>
      </c>
      <c r="EC95" s="196">
        <f t="shared" si="51"/>
        <v>5.7342465753424656E-3</v>
      </c>
      <c r="ED95" s="196">
        <f t="shared" si="51"/>
        <v>5.7972602739726027E-3</v>
      </c>
      <c r="EE95" s="196">
        <f t="shared" si="51"/>
        <v>5.7972602739726027E-3</v>
      </c>
      <c r="EF95" s="196">
        <f t="shared" ref="EF95:FK95" si="52">INDEX($H73:$BE73,MATCH(EF$89,$H$69:$BE$69,0))*EF$90/Days_Yr</f>
        <v>5.6712328767123286E-3</v>
      </c>
      <c r="EG95" s="196">
        <f t="shared" si="52"/>
        <v>5.7342465753424656E-3</v>
      </c>
      <c r="EH95" s="196">
        <f t="shared" si="52"/>
        <v>5.7972602739726027E-3</v>
      </c>
      <c r="EI95" s="196">
        <f t="shared" si="52"/>
        <v>5.7972602739726027E-3</v>
      </c>
      <c r="EJ95" s="196">
        <f t="shared" si="52"/>
        <v>5.6712328767123286E-3</v>
      </c>
      <c r="EK95" s="196">
        <f t="shared" si="52"/>
        <v>5.7342465753424656E-3</v>
      </c>
      <c r="EL95" s="196">
        <f t="shared" si="52"/>
        <v>5.7972602739726027E-3</v>
      </c>
      <c r="EM95" s="196">
        <f t="shared" si="52"/>
        <v>5.7972602739726027E-3</v>
      </c>
      <c r="EN95" s="196">
        <f t="shared" si="52"/>
        <v>5.6712328767123286E-3</v>
      </c>
      <c r="EO95" s="196">
        <f t="shared" si="52"/>
        <v>5.7342465753424656E-3</v>
      </c>
      <c r="EP95" s="196">
        <f t="shared" si="52"/>
        <v>5.7972602739726027E-3</v>
      </c>
      <c r="EQ95" s="196">
        <f t="shared" si="52"/>
        <v>5.7972602739726027E-3</v>
      </c>
      <c r="ER95" s="196">
        <f t="shared" si="52"/>
        <v>5.7342465753424656E-3</v>
      </c>
      <c r="ES95" s="196">
        <f t="shared" si="52"/>
        <v>5.7342465753424656E-3</v>
      </c>
      <c r="ET95" s="196">
        <f t="shared" si="52"/>
        <v>5.7972602739726027E-3</v>
      </c>
      <c r="EU95" s="196">
        <f t="shared" si="52"/>
        <v>5.7972602739726027E-3</v>
      </c>
      <c r="EV95" s="196">
        <f t="shared" si="52"/>
        <v>5.6712328767123286E-3</v>
      </c>
      <c r="EW95" s="196">
        <f t="shared" si="52"/>
        <v>5.7342465753424656E-3</v>
      </c>
      <c r="EX95" s="196">
        <f t="shared" si="52"/>
        <v>5.7972602739726027E-3</v>
      </c>
      <c r="EY95" s="196">
        <f t="shared" si="52"/>
        <v>5.7972602739726027E-3</v>
      </c>
      <c r="EZ95" s="196">
        <f t="shared" si="52"/>
        <v>5.6712328767123286E-3</v>
      </c>
      <c r="FA95" s="196">
        <f t="shared" si="52"/>
        <v>5.7342465753424656E-3</v>
      </c>
      <c r="FB95" s="196">
        <f t="shared" si="52"/>
        <v>5.7972602739726027E-3</v>
      </c>
      <c r="FC95" s="196">
        <f t="shared" si="52"/>
        <v>5.7972602739726027E-3</v>
      </c>
      <c r="FD95" s="196">
        <f t="shared" si="52"/>
        <v>5.6712328767123286E-3</v>
      </c>
      <c r="FE95" s="196">
        <f t="shared" si="52"/>
        <v>5.7342465753424656E-3</v>
      </c>
      <c r="FF95" s="196">
        <f t="shared" si="52"/>
        <v>5.7972602739726027E-3</v>
      </c>
      <c r="FG95" s="196">
        <f t="shared" si="52"/>
        <v>5.7972602739726027E-3</v>
      </c>
      <c r="FH95" s="196">
        <f t="shared" si="52"/>
        <v>5.7342465753424656E-3</v>
      </c>
      <c r="FI95" s="196">
        <f t="shared" si="52"/>
        <v>5.7342465753424656E-3</v>
      </c>
      <c r="FJ95" s="196">
        <f t="shared" si="52"/>
        <v>5.7972602739726027E-3</v>
      </c>
      <c r="FK95" s="196">
        <f t="shared" si="52"/>
        <v>5.7972602739726027E-3</v>
      </c>
      <c r="FL95" s="196">
        <f t="shared" ref="FL95:FY95" si="53">INDEX($H73:$BE73,MATCH(FL$89,$H$69:$BE$69,0))*FL$90/Days_Yr</f>
        <v>5.6712328767123286E-3</v>
      </c>
      <c r="FM95" s="196">
        <f t="shared" si="53"/>
        <v>5.7342465753424656E-3</v>
      </c>
      <c r="FN95" s="196">
        <f t="shared" si="53"/>
        <v>5.7972602739726027E-3</v>
      </c>
      <c r="FO95" s="196">
        <f t="shared" si="53"/>
        <v>5.7972602739726027E-3</v>
      </c>
      <c r="FP95" s="196">
        <f t="shared" si="53"/>
        <v>5.6712328767123286E-3</v>
      </c>
      <c r="FQ95" s="196">
        <f t="shared" si="53"/>
        <v>5.7342465753424656E-3</v>
      </c>
      <c r="FR95" s="196">
        <f t="shared" si="53"/>
        <v>5.7972602739726027E-3</v>
      </c>
      <c r="FS95" s="196">
        <f t="shared" si="53"/>
        <v>5.7972602739726027E-3</v>
      </c>
      <c r="FT95" s="196">
        <f t="shared" si="53"/>
        <v>5.6712328767123286E-3</v>
      </c>
      <c r="FU95" s="196">
        <f t="shared" si="53"/>
        <v>5.7342465753424656E-3</v>
      </c>
      <c r="FV95" s="196">
        <f t="shared" si="53"/>
        <v>5.7972602739726027E-3</v>
      </c>
      <c r="FW95" s="196">
        <f t="shared" si="53"/>
        <v>5.7972602739726027E-3</v>
      </c>
      <c r="FX95" s="196">
        <f t="shared" si="53"/>
        <v>5.7342465753424656E-3</v>
      </c>
      <c r="FY95" s="196">
        <f t="shared" si="53"/>
        <v>5.7342465753424656E-3</v>
      </c>
    </row>
    <row r="96" spans="4:181">
      <c r="D96" t="str">
        <f t="shared" si="41"/>
        <v>ECB (Q1 2026)</v>
      </c>
      <c r="E96" s="8"/>
      <c r="G96" s="26"/>
      <c r="H96" s="196">
        <f t="shared" ref="H96:AM96" si="54">INDEX($H74:$BE74,MATCH(H$89,$H$69:$BE$69,0))*H$90/Days_Yr</f>
        <v>0</v>
      </c>
      <c r="I96" s="196">
        <f t="shared" si="54"/>
        <v>0</v>
      </c>
      <c r="J96" s="196">
        <f t="shared" si="54"/>
        <v>0</v>
      </c>
      <c r="K96" s="196">
        <f t="shared" si="54"/>
        <v>0</v>
      </c>
      <c r="L96" s="196">
        <f t="shared" si="54"/>
        <v>0</v>
      </c>
      <c r="M96" s="196">
        <f t="shared" si="54"/>
        <v>0</v>
      </c>
      <c r="N96" s="196">
        <f t="shared" si="54"/>
        <v>0</v>
      </c>
      <c r="O96" s="196">
        <f t="shared" si="54"/>
        <v>0</v>
      </c>
      <c r="P96" s="196">
        <f t="shared" si="54"/>
        <v>0</v>
      </c>
      <c r="Q96" s="196">
        <f t="shared" si="54"/>
        <v>0</v>
      </c>
      <c r="R96" s="196">
        <f t="shared" si="54"/>
        <v>0</v>
      </c>
      <c r="S96" s="196">
        <f t="shared" si="54"/>
        <v>0</v>
      </c>
      <c r="T96" s="196">
        <f t="shared" si="54"/>
        <v>0</v>
      </c>
      <c r="U96" s="196">
        <f t="shared" si="54"/>
        <v>0</v>
      </c>
      <c r="V96" s="196">
        <f t="shared" si="54"/>
        <v>0</v>
      </c>
      <c r="W96" s="196">
        <f t="shared" si="54"/>
        <v>0</v>
      </c>
      <c r="X96" s="196">
        <f t="shared" si="54"/>
        <v>0</v>
      </c>
      <c r="Y96" s="196">
        <f t="shared" si="54"/>
        <v>0</v>
      </c>
      <c r="Z96" s="196">
        <f t="shared" si="54"/>
        <v>0</v>
      </c>
      <c r="AA96" s="196">
        <f t="shared" si="54"/>
        <v>0</v>
      </c>
      <c r="AB96" s="196">
        <f t="shared" si="54"/>
        <v>4.4383561643835615E-3</v>
      </c>
      <c r="AC96" s="196">
        <f t="shared" si="54"/>
        <v>4.4876712328767122E-3</v>
      </c>
      <c r="AD96" s="196">
        <f t="shared" si="54"/>
        <v>4.5369863013698629E-3</v>
      </c>
      <c r="AE96" s="196">
        <f t="shared" si="54"/>
        <v>4.5369863013698629E-3</v>
      </c>
      <c r="AF96" s="196">
        <f t="shared" si="54"/>
        <v>4.9315068493150684E-3</v>
      </c>
      <c r="AG96" s="196">
        <f t="shared" si="54"/>
        <v>4.9863013698630138E-3</v>
      </c>
      <c r="AH96" s="196">
        <f t="shared" si="54"/>
        <v>5.0410958904109592E-3</v>
      </c>
      <c r="AI96" s="196">
        <f t="shared" si="54"/>
        <v>5.0410958904109592E-3</v>
      </c>
      <c r="AJ96" s="196">
        <f t="shared" si="54"/>
        <v>5.2356164383561641E-3</v>
      </c>
      <c r="AK96" s="196">
        <f t="shared" si="54"/>
        <v>5.2356164383561641E-3</v>
      </c>
      <c r="AL96" s="196">
        <f t="shared" si="54"/>
        <v>5.2931506849315073E-3</v>
      </c>
      <c r="AM96" s="196">
        <f t="shared" si="54"/>
        <v>5.2931506849315073E-3</v>
      </c>
      <c r="AN96" s="196">
        <f t="shared" ref="AN96:BS96" si="55">INDEX($H74:$BE74,MATCH(AN$89,$H$69:$BE$69,0))*AN$90/Days_Yr</f>
        <v>4.6849315068493149E-3</v>
      </c>
      <c r="AO96" s="196">
        <f t="shared" si="55"/>
        <v>4.7369863013698625E-3</v>
      </c>
      <c r="AP96" s="196">
        <f t="shared" si="55"/>
        <v>4.789041095890411E-3</v>
      </c>
      <c r="AQ96" s="196">
        <f t="shared" si="55"/>
        <v>4.789041095890411E-3</v>
      </c>
      <c r="AR96" s="196">
        <f t="shared" si="55"/>
        <v>4.9315068493150684E-3</v>
      </c>
      <c r="AS96" s="196">
        <f t="shared" si="55"/>
        <v>4.9863013698630138E-3</v>
      </c>
      <c r="AT96" s="196">
        <f t="shared" si="55"/>
        <v>5.0410958904109592E-3</v>
      </c>
      <c r="AU96" s="196">
        <f t="shared" si="55"/>
        <v>5.0410958904109592E-3</v>
      </c>
      <c r="AV96" s="196">
        <f t="shared" si="55"/>
        <v>4.9315068493150684E-3</v>
      </c>
      <c r="AW96" s="196">
        <f t="shared" si="55"/>
        <v>4.9863013698630138E-3</v>
      </c>
      <c r="AX96" s="196">
        <f t="shared" si="55"/>
        <v>5.0410958904109592E-3</v>
      </c>
      <c r="AY96" s="196">
        <f t="shared" si="55"/>
        <v>5.0410958904109592E-3</v>
      </c>
      <c r="AZ96" s="196">
        <f t="shared" si="55"/>
        <v>4.9863013698630138E-3</v>
      </c>
      <c r="BA96" s="196">
        <f t="shared" si="55"/>
        <v>4.9863013698630138E-3</v>
      </c>
      <c r="BB96" s="196">
        <f t="shared" si="55"/>
        <v>5.0410958904109592E-3</v>
      </c>
      <c r="BC96" s="196">
        <f t="shared" si="55"/>
        <v>5.0410958904109592E-3</v>
      </c>
      <c r="BD96" s="196">
        <f t="shared" si="55"/>
        <v>4.9315068493150684E-3</v>
      </c>
      <c r="BE96" s="196">
        <f t="shared" si="55"/>
        <v>4.9863013698630138E-3</v>
      </c>
      <c r="BF96" s="196">
        <f t="shared" si="55"/>
        <v>5.0410958904109592E-3</v>
      </c>
      <c r="BG96" s="196">
        <f t="shared" si="55"/>
        <v>5.0410958904109592E-3</v>
      </c>
      <c r="BH96" s="196">
        <f t="shared" si="55"/>
        <v>4.9315068493150684E-3</v>
      </c>
      <c r="BI96" s="196">
        <f t="shared" si="55"/>
        <v>4.9863013698630138E-3</v>
      </c>
      <c r="BJ96" s="196">
        <f t="shared" si="55"/>
        <v>5.0410958904109592E-3</v>
      </c>
      <c r="BK96" s="196">
        <f t="shared" si="55"/>
        <v>5.0410958904109592E-3</v>
      </c>
      <c r="BL96" s="196">
        <f t="shared" si="55"/>
        <v>4.9315068493150684E-3</v>
      </c>
      <c r="BM96" s="196">
        <f t="shared" si="55"/>
        <v>4.9863013698630138E-3</v>
      </c>
      <c r="BN96" s="196">
        <f t="shared" si="55"/>
        <v>5.0410958904109592E-3</v>
      </c>
      <c r="BO96" s="196">
        <f t="shared" si="55"/>
        <v>5.0410958904109592E-3</v>
      </c>
      <c r="BP96" s="196">
        <f t="shared" si="55"/>
        <v>4.9863013698630138E-3</v>
      </c>
      <c r="BQ96" s="196">
        <f t="shared" si="55"/>
        <v>4.9863013698630138E-3</v>
      </c>
      <c r="BR96" s="196">
        <f t="shared" si="55"/>
        <v>5.0410958904109592E-3</v>
      </c>
      <c r="BS96" s="196">
        <f t="shared" si="55"/>
        <v>5.0410958904109592E-3</v>
      </c>
      <c r="BT96" s="196">
        <f t="shared" ref="BT96:CY96" si="56">INDEX($H74:$BE74,MATCH(BT$89,$H$69:$BE$69,0))*BT$90/Days_Yr</f>
        <v>4.9315068493150684E-3</v>
      </c>
      <c r="BU96" s="196">
        <f t="shared" si="56"/>
        <v>4.9863013698630138E-3</v>
      </c>
      <c r="BV96" s="196">
        <f t="shared" si="56"/>
        <v>5.0410958904109592E-3</v>
      </c>
      <c r="BW96" s="196">
        <f t="shared" si="56"/>
        <v>5.0410958904109592E-3</v>
      </c>
      <c r="BX96" s="196">
        <f t="shared" si="56"/>
        <v>4.9315068493150684E-3</v>
      </c>
      <c r="BY96" s="196">
        <f t="shared" si="56"/>
        <v>4.9863013698630138E-3</v>
      </c>
      <c r="BZ96" s="196">
        <f t="shared" si="56"/>
        <v>5.0410958904109592E-3</v>
      </c>
      <c r="CA96" s="196">
        <f t="shared" si="56"/>
        <v>5.0410958904109592E-3</v>
      </c>
      <c r="CB96" s="196">
        <f t="shared" si="56"/>
        <v>4.9315068493150684E-3</v>
      </c>
      <c r="CC96" s="196">
        <f t="shared" si="56"/>
        <v>4.9863013698630138E-3</v>
      </c>
      <c r="CD96" s="196">
        <f t="shared" si="56"/>
        <v>5.0410958904109592E-3</v>
      </c>
      <c r="CE96" s="196">
        <f t="shared" si="56"/>
        <v>5.0410958904109592E-3</v>
      </c>
      <c r="CF96" s="196">
        <f t="shared" si="56"/>
        <v>4.9863013698630138E-3</v>
      </c>
      <c r="CG96" s="196">
        <f t="shared" si="56"/>
        <v>4.9863013698630138E-3</v>
      </c>
      <c r="CH96" s="196">
        <f t="shared" si="56"/>
        <v>5.0410958904109592E-3</v>
      </c>
      <c r="CI96" s="196">
        <f t="shared" si="56"/>
        <v>5.0410958904109592E-3</v>
      </c>
      <c r="CJ96" s="196">
        <f t="shared" si="56"/>
        <v>4.9315068493150684E-3</v>
      </c>
      <c r="CK96" s="196">
        <f t="shared" si="56"/>
        <v>4.9863013698630138E-3</v>
      </c>
      <c r="CL96" s="196">
        <f t="shared" si="56"/>
        <v>5.0410958904109592E-3</v>
      </c>
      <c r="CM96" s="196">
        <f t="shared" si="56"/>
        <v>5.0410958904109592E-3</v>
      </c>
      <c r="CN96" s="196">
        <f t="shared" si="56"/>
        <v>4.9315068493150684E-3</v>
      </c>
      <c r="CO96" s="196">
        <f t="shared" si="56"/>
        <v>4.9863013698630138E-3</v>
      </c>
      <c r="CP96" s="196">
        <f t="shared" si="56"/>
        <v>5.0410958904109592E-3</v>
      </c>
      <c r="CQ96" s="196">
        <f t="shared" si="56"/>
        <v>5.0410958904109592E-3</v>
      </c>
      <c r="CR96" s="196">
        <f t="shared" si="56"/>
        <v>4.9315068493150684E-3</v>
      </c>
      <c r="CS96" s="196">
        <f t="shared" si="56"/>
        <v>4.9863013698630138E-3</v>
      </c>
      <c r="CT96" s="196">
        <f t="shared" si="56"/>
        <v>5.0410958904109592E-3</v>
      </c>
      <c r="CU96" s="196">
        <f t="shared" si="56"/>
        <v>5.0410958904109592E-3</v>
      </c>
      <c r="CV96" s="196">
        <f t="shared" si="56"/>
        <v>4.9863013698630138E-3</v>
      </c>
      <c r="CW96" s="196">
        <f t="shared" si="56"/>
        <v>4.9863013698630138E-3</v>
      </c>
      <c r="CX96" s="196">
        <f t="shared" si="56"/>
        <v>5.0410958904109592E-3</v>
      </c>
      <c r="CY96" s="196">
        <f t="shared" si="56"/>
        <v>5.0410958904109592E-3</v>
      </c>
      <c r="CZ96" s="196">
        <f t="shared" ref="CZ96:EE96" si="57">INDEX($H74:$BE74,MATCH(CZ$89,$H$69:$BE$69,0))*CZ$90/Days_Yr</f>
        <v>4.9315068493150684E-3</v>
      </c>
      <c r="DA96" s="196">
        <f t="shared" si="57"/>
        <v>4.9863013698630138E-3</v>
      </c>
      <c r="DB96" s="196">
        <f t="shared" si="57"/>
        <v>5.0410958904109592E-3</v>
      </c>
      <c r="DC96" s="196">
        <f t="shared" si="57"/>
        <v>5.0410958904109592E-3</v>
      </c>
      <c r="DD96" s="196">
        <f t="shared" si="57"/>
        <v>4.9315068493150684E-3</v>
      </c>
      <c r="DE96" s="196">
        <f t="shared" si="57"/>
        <v>4.9863013698630138E-3</v>
      </c>
      <c r="DF96" s="196">
        <f t="shared" si="57"/>
        <v>5.0410958904109592E-3</v>
      </c>
      <c r="DG96" s="196">
        <f t="shared" si="57"/>
        <v>5.0410958904109592E-3</v>
      </c>
      <c r="DH96" s="196">
        <f t="shared" si="57"/>
        <v>4.9315068493150684E-3</v>
      </c>
      <c r="DI96" s="196">
        <f t="shared" si="57"/>
        <v>4.9863013698630138E-3</v>
      </c>
      <c r="DJ96" s="196">
        <f t="shared" si="57"/>
        <v>5.0410958904109592E-3</v>
      </c>
      <c r="DK96" s="196">
        <f t="shared" si="57"/>
        <v>5.0410958904109592E-3</v>
      </c>
      <c r="DL96" s="196">
        <f t="shared" si="57"/>
        <v>4.9863013698630138E-3</v>
      </c>
      <c r="DM96" s="196">
        <f t="shared" si="57"/>
        <v>4.9863013698630138E-3</v>
      </c>
      <c r="DN96" s="196">
        <f t="shared" si="57"/>
        <v>5.0410958904109592E-3</v>
      </c>
      <c r="DO96" s="196">
        <f t="shared" si="57"/>
        <v>5.0410958904109592E-3</v>
      </c>
      <c r="DP96" s="196">
        <f t="shared" si="57"/>
        <v>4.9315068493150684E-3</v>
      </c>
      <c r="DQ96" s="196">
        <f t="shared" si="57"/>
        <v>4.9863013698630138E-3</v>
      </c>
      <c r="DR96" s="196">
        <f t="shared" si="57"/>
        <v>5.0410958904109592E-3</v>
      </c>
      <c r="DS96" s="196">
        <f t="shared" si="57"/>
        <v>5.0410958904109592E-3</v>
      </c>
      <c r="DT96" s="196">
        <f t="shared" si="57"/>
        <v>4.9315068493150684E-3</v>
      </c>
      <c r="DU96" s="196">
        <f t="shared" si="57"/>
        <v>4.9863013698630138E-3</v>
      </c>
      <c r="DV96" s="196">
        <f t="shared" si="57"/>
        <v>5.0410958904109592E-3</v>
      </c>
      <c r="DW96" s="196">
        <f t="shared" si="57"/>
        <v>5.0410958904109592E-3</v>
      </c>
      <c r="DX96" s="196">
        <f t="shared" si="57"/>
        <v>4.9315068493150684E-3</v>
      </c>
      <c r="DY96" s="196">
        <f t="shared" si="57"/>
        <v>4.9863013698630138E-3</v>
      </c>
      <c r="DZ96" s="196">
        <f t="shared" si="57"/>
        <v>5.0410958904109592E-3</v>
      </c>
      <c r="EA96" s="196">
        <f t="shared" si="57"/>
        <v>5.0410958904109592E-3</v>
      </c>
      <c r="EB96" s="196">
        <f t="shared" si="57"/>
        <v>4.9863013698630138E-3</v>
      </c>
      <c r="EC96" s="196">
        <f t="shared" si="57"/>
        <v>4.9863013698630138E-3</v>
      </c>
      <c r="ED96" s="196">
        <f t="shared" si="57"/>
        <v>5.0410958904109592E-3</v>
      </c>
      <c r="EE96" s="196">
        <f t="shared" si="57"/>
        <v>5.0410958904109592E-3</v>
      </c>
      <c r="EF96" s="196">
        <f t="shared" ref="EF96:FK96" si="58">INDEX($H74:$BE74,MATCH(EF$89,$H$69:$BE$69,0))*EF$90/Days_Yr</f>
        <v>4.9315068493150684E-3</v>
      </c>
      <c r="EG96" s="196">
        <f t="shared" si="58"/>
        <v>4.9863013698630138E-3</v>
      </c>
      <c r="EH96" s="196">
        <f t="shared" si="58"/>
        <v>5.0410958904109592E-3</v>
      </c>
      <c r="EI96" s="196">
        <f t="shared" si="58"/>
        <v>5.0410958904109592E-3</v>
      </c>
      <c r="EJ96" s="196">
        <f t="shared" si="58"/>
        <v>4.9315068493150684E-3</v>
      </c>
      <c r="EK96" s="196">
        <f t="shared" si="58"/>
        <v>4.9863013698630138E-3</v>
      </c>
      <c r="EL96" s="196">
        <f t="shared" si="58"/>
        <v>5.0410958904109592E-3</v>
      </c>
      <c r="EM96" s="196">
        <f t="shared" si="58"/>
        <v>5.0410958904109592E-3</v>
      </c>
      <c r="EN96" s="196">
        <f t="shared" si="58"/>
        <v>4.9315068493150684E-3</v>
      </c>
      <c r="EO96" s="196">
        <f t="shared" si="58"/>
        <v>4.9863013698630138E-3</v>
      </c>
      <c r="EP96" s="196">
        <f t="shared" si="58"/>
        <v>5.0410958904109592E-3</v>
      </c>
      <c r="EQ96" s="196">
        <f t="shared" si="58"/>
        <v>5.0410958904109592E-3</v>
      </c>
      <c r="ER96" s="196">
        <f t="shared" si="58"/>
        <v>4.9863013698630138E-3</v>
      </c>
      <c r="ES96" s="196">
        <f t="shared" si="58"/>
        <v>4.9863013698630138E-3</v>
      </c>
      <c r="ET96" s="196">
        <f t="shared" si="58"/>
        <v>5.0410958904109592E-3</v>
      </c>
      <c r="EU96" s="196">
        <f t="shared" si="58"/>
        <v>5.0410958904109592E-3</v>
      </c>
      <c r="EV96" s="196">
        <f t="shared" si="58"/>
        <v>4.9315068493150684E-3</v>
      </c>
      <c r="EW96" s="196">
        <f t="shared" si="58"/>
        <v>4.9863013698630138E-3</v>
      </c>
      <c r="EX96" s="196">
        <f t="shared" si="58"/>
        <v>5.0410958904109592E-3</v>
      </c>
      <c r="EY96" s="196">
        <f t="shared" si="58"/>
        <v>5.0410958904109592E-3</v>
      </c>
      <c r="EZ96" s="196">
        <f t="shared" si="58"/>
        <v>4.9315068493150684E-3</v>
      </c>
      <c r="FA96" s="196">
        <f t="shared" si="58"/>
        <v>4.9863013698630138E-3</v>
      </c>
      <c r="FB96" s="196">
        <f t="shared" si="58"/>
        <v>5.0410958904109592E-3</v>
      </c>
      <c r="FC96" s="196">
        <f t="shared" si="58"/>
        <v>5.0410958904109592E-3</v>
      </c>
      <c r="FD96" s="196">
        <f t="shared" si="58"/>
        <v>4.9315068493150684E-3</v>
      </c>
      <c r="FE96" s="196">
        <f t="shared" si="58"/>
        <v>4.9863013698630138E-3</v>
      </c>
      <c r="FF96" s="196">
        <f t="shared" si="58"/>
        <v>5.0410958904109592E-3</v>
      </c>
      <c r="FG96" s="196">
        <f t="shared" si="58"/>
        <v>5.0410958904109592E-3</v>
      </c>
      <c r="FH96" s="196">
        <f t="shared" si="58"/>
        <v>4.9863013698630138E-3</v>
      </c>
      <c r="FI96" s="196">
        <f t="shared" si="58"/>
        <v>4.9863013698630138E-3</v>
      </c>
      <c r="FJ96" s="196">
        <f t="shared" si="58"/>
        <v>5.0410958904109592E-3</v>
      </c>
      <c r="FK96" s="196">
        <f t="shared" si="58"/>
        <v>5.0410958904109592E-3</v>
      </c>
      <c r="FL96" s="196">
        <f t="shared" ref="FL96:FY96" si="59">INDEX($H74:$BE74,MATCH(FL$89,$H$69:$BE$69,0))*FL$90/Days_Yr</f>
        <v>4.9315068493150684E-3</v>
      </c>
      <c r="FM96" s="196">
        <f t="shared" si="59"/>
        <v>4.9863013698630138E-3</v>
      </c>
      <c r="FN96" s="196">
        <f t="shared" si="59"/>
        <v>5.0410958904109592E-3</v>
      </c>
      <c r="FO96" s="196">
        <f t="shared" si="59"/>
        <v>5.0410958904109592E-3</v>
      </c>
      <c r="FP96" s="196">
        <f t="shared" si="59"/>
        <v>4.9315068493150684E-3</v>
      </c>
      <c r="FQ96" s="196">
        <f t="shared" si="59"/>
        <v>4.9863013698630138E-3</v>
      </c>
      <c r="FR96" s="196">
        <f t="shared" si="59"/>
        <v>5.0410958904109592E-3</v>
      </c>
      <c r="FS96" s="196">
        <f t="shared" si="59"/>
        <v>5.0410958904109592E-3</v>
      </c>
      <c r="FT96" s="196">
        <f t="shared" si="59"/>
        <v>4.9315068493150684E-3</v>
      </c>
      <c r="FU96" s="196">
        <f t="shared" si="59"/>
        <v>4.9863013698630138E-3</v>
      </c>
      <c r="FV96" s="196">
        <f t="shared" si="59"/>
        <v>5.0410958904109592E-3</v>
      </c>
      <c r="FW96" s="196">
        <f t="shared" si="59"/>
        <v>5.0410958904109592E-3</v>
      </c>
      <c r="FX96" s="196">
        <f t="shared" si="59"/>
        <v>4.9863013698630138E-3</v>
      </c>
      <c r="FY96" s="196">
        <f t="shared" si="59"/>
        <v>4.9863013698630138E-3</v>
      </c>
    </row>
    <row r="97" spans="3:181">
      <c r="D97" t="str">
        <f t="shared" si="41"/>
        <v>Spare</v>
      </c>
      <c r="E97" s="8"/>
      <c r="G97" s="26"/>
      <c r="H97" s="196">
        <f t="shared" ref="H97:AM97" si="60">INDEX($H76:$BE76,MATCH(H$89,$H$69:$BE$69,0))*H$90/Days_Yr</f>
        <v>0</v>
      </c>
      <c r="I97" s="196">
        <f t="shared" si="60"/>
        <v>0</v>
      </c>
      <c r="J97" s="196">
        <f t="shared" si="60"/>
        <v>0</v>
      </c>
      <c r="K97" s="196">
        <f t="shared" si="60"/>
        <v>0</v>
      </c>
      <c r="L97" s="196">
        <f t="shared" si="60"/>
        <v>0</v>
      </c>
      <c r="M97" s="196">
        <f t="shared" si="60"/>
        <v>0</v>
      </c>
      <c r="N97" s="196">
        <f t="shared" si="60"/>
        <v>0</v>
      </c>
      <c r="O97" s="196">
        <f t="shared" si="60"/>
        <v>0</v>
      </c>
      <c r="P97" s="196">
        <f t="shared" si="60"/>
        <v>0</v>
      </c>
      <c r="Q97" s="196">
        <f t="shared" si="60"/>
        <v>0</v>
      </c>
      <c r="R97" s="196">
        <f t="shared" si="60"/>
        <v>0</v>
      </c>
      <c r="S97" s="196">
        <f t="shared" si="60"/>
        <v>0</v>
      </c>
      <c r="T97" s="196">
        <f t="shared" si="60"/>
        <v>0</v>
      </c>
      <c r="U97" s="196">
        <f t="shared" si="60"/>
        <v>0</v>
      </c>
      <c r="V97" s="196">
        <f t="shared" si="60"/>
        <v>0</v>
      </c>
      <c r="W97" s="196">
        <f t="shared" si="60"/>
        <v>0</v>
      </c>
      <c r="X97" s="196">
        <f t="shared" si="60"/>
        <v>0</v>
      </c>
      <c r="Y97" s="196">
        <f t="shared" si="60"/>
        <v>0</v>
      </c>
      <c r="Z97" s="196">
        <f t="shared" si="60"/>
        <v>0</v>
      </c>
      <c r="AA97" s="196">
        <f t="shared" si="60"/>
        <v>0</v>
      </c>
      <c r="AB97" s="196">
        <f t="shared" si="60"/>
        <v>0</v>
      </c>
      <c r="AC97" s="196">
        <f t="shared" si="60"/>
        <v>0</v>
      </c>
      <c r="AD97" s="196">
        <f t="shared" si="60"/>
        <v>0</v>
      </c>
      <c r="AE97" s="196">
        <f t="shared" si="60"/>
        <v>0</v>
      </c>
      <c r="AF97" s="196">
        <f t="shared" si="60"/>
        <v>0</v>
      </c>
      <c r="AG97" s="196">
        <f t="shared" si="60"/>
        <v>0</v>
      </c>
      <c r="AH97" s="196">
        <f t="shared" si="60"/>
        <v>0</v>
      </c>
      <c r="AI97" s="196">
        <f t="shared" si="60"/>
        <v>0</v>
      </c>
      <c r="AJ97" s="196">
        <f t="shared" si="60"/>
        <v>0</v>
      </c>
      <c r="AK97" s="196">
        <f t="shared" si="60"/>
        <v>0</v>
      </c>
      <c r="AL97" s="196">
        <f t="shared" si="60"/>
        <v>0</v>
      </c>
      <c r="AM97" s="196">
        <f t="shared" si="60"/>
        <v>0</v>
      </c>
      <c r="AN97" s="196">
        <f t="shared" ref="AN97:BS97" si="61">INDEX($H76:$BE76,MATCH(AN$89,$H$69:$BE$69,0))*AN$90/Days_Yr</f>
        <v>0</v>
      </c>
      <c r="AO97" s="196">
        <f t="shared" si="61"/>
        <v>0</v>
      </c>
      <c r="AP97" s="196">
        <f t="shared" si="61"/>
        <v>0</v>
      </c>
      <c r="AQ97" s="196">
        <f t="shared" si="61"/>
        <v>0</v>
      </c>
      <c r="AR97" s="196">
        <f t="shared" si="61"/>
        <v>0</v>
      </c>
      <c r="AS97" s="196">
        <f t="shared" si="61"/>
        <v>0</v>
      </c>
      <c r="AT97" s="196">
        <f t="shared" si="61"/>
        <v>0</v>
      </c>
      <c r="AU97" s="196">
        <f t="shared" si="61"/>
        <v>0</v>
      </c>
      <c r="AV97" s="196">
        <f t="shared" si="61"/>
        <v>0</v>
      </c>
      <c r="AW97" s="196">
        <f t="shared" si="61"/>
        <v>0</v>
      </c>
      <c r="AX97" s="196">
        <f t="shared" si="61"/>
        <v>0</v>
      </c>
      <c r="AY97" s="196">
        <f t="shared" si="61"/>
        <v>0</v>
      </c>
      <c r="AZ97" s="196">
        <f t="shared" si="61"/>
        <v>0</v>
      </c>
      <c r="BA97" s="196">
        <f t="shared" si="61"/>
        <v>0</v>
      </c>
      <c r="BB97" s="196">
        <f t="shared" si="61"/>
        <v>0</v>
      </c>
      <c r="BC97" s="196">
        <f t="shared" si="61"/>
        <v>0</v>
      </c>
      <c r="BD97" s="196">
        <f t="shared" si="61"/>
        <v>0</v>
      </c>
      <c r="BE97" s="196">
        <f t="shared" si="61"/>
        <v>0</v>
      </c>
      <c r="BF97" s="196">
        <f t="shared" si="61"/>
        <v>0</v>
      </c>
      <c r="BG97" s="196">
        <f t="shared" si="61"/>
        <v>0</v>
      </c>
      <c r="BH97" s="196">
        <f t="shared" si="61"/>
        <v>0</v>
      </c>
      <c r="BI97" s="196">
        <f t="shared" si="61"/>
        <v>0</v>
      </c>
      <c r="BJ97" s="196">
        <f t="shared" si="61"/>
        <v>0</v>
      </c>
      <c r="BK97" s="196">
        <f t="shared" si="61"/>
        <v>0</v>
      </c>
      <c r="BL97" s="196">
        <f t="shared" si="61"/>
        <v>0</v>
      </c>
      <c r="BM97" s="196">
        <f t="shared" si="61"/>
        <v>0</v>
      </c>
      <c r="BN97" s="196">
        <f t="shared" si="61"/>
        <v>0</v>
      </c>
      <c r="BO97" s="196">
        <f t="shared" si="61"/>
        <v>0</v>
      </c>
      <c r="BP97" s="196">
        <f t="shared" si="61"/>
        <v>0</v>
      </c>
      <c r="BQ97" s="196">
        <f t="shared" si="61"/>
        <v>0</v>
      </c>
      <c r="BR97" s="196">
        <f t="shared" si="61"/>
        <v>0</v>
      </c>
      <c r="BS97" s="196">
        <f t="shared" si="61"/>
        <v>0</v>
      </c>
      <c r="BT97" s="196">
        <f t="shared" ref="BT97:CY97" si="62">INDEX($H76:$BE76,MATCH(BT$89,$H$69:$BE$69,0))*BT$90/Days_Yr</f>
        <v>0</v>
      </c>
      <c r="BU97" s="196">
        <f t="shared" si="62"/>
        <v>0</v>
      </c>
      <c r="BV97" s="196">
        <f t="shared" si="62"/>
        <v>0</v>
      </c>
      <c r="BW97" s="196">
        <f t="shared" si="62"/>
        <v>0</v>
      </c>
      <c r="BX97" s="196">
        <f t="shared" si="62"/>
        <v>0</v>
      </c>
      <c r="BY97" s="196">
        <f t="shared" si="62"/>
        <v>0</v>
      </c>
      <c r="BZ97" s="196">
        <f t="shared" si="62"/>
        <v>0</v>
      </c>
      <c r="CA97" s="196">
        <f t="shared" si="62"/>
        <v>0</v>
      </c>
      <c r="CB97" s="196">
        <f t="shared" si="62"/>
        <v>0</v>
      </c>
      <c r="CC97" s="196">
        <f t="shared" si="62"/>
        <v>0</v>
      </c>
      <c r="CD97" s="196">
        <f t="shared" si="62"/>
        <v>0</v>
      </c>
      <c r="CE97" s="196">
        <f t="shared" si="62"/>
        <v>0</v>
      </c>
      <c r="CF97" s="196">
        <f t="shared" si="62"/>
        <v>0</v>
      </c>
      <c r="CG97" s="196">
        <f t="shared" si="62"/>
        <v>0</v>
      </c>
      <c r="CH97" s="196">
        <f t="shared" si="62"/>
        <v>0</v>
      </c>
      <c r="CI97" s="196">
        <f t="shared" si="62"/>
        <v>0</v>
      </c>
      <c r="CJ97" s="196">
        <f t="shared" si="62"/>
        <v>0</v>
      </c>
      <c r="CK97" s="196">
        <f t="shared" si="62"/>
        <v>0</v>
      </c>
      <c r="CL97" s="196">
        <f t="shared" si="62"/>
        <v>0</v>
      </c>
      <c r="CM97" s="196">
        <f t="shared" si="62"/>
        <v>0</v>
      </c>
      <c r="CN97" s="196">
        <f t="shared" si="62"/>
        <v>0</v>
      </c>
      <c r="CO97" s="196">
        <f t="shared" si="62"/>
        <v>0</v>
      </c>
      <c r="CP97" s="196">
        <f t="shared" si="62"/>
        <v>0</v>
      </c>
      <c r="CQ97" s="196">
        <f t="shared" si="62"/>
        <v>0</v>
      </c>
      <c r="CR97" s="196">
        <f t="shared" si="62"/>
        <v>0</v>
      </c>
      <c r="CS97" s="196">
        <f t="shared" si="62"/>
        <v>0</v>
      </c>
      <c r="CT97" s="196">
        <f t="shared" si="62"/>
        <v>0</v>
      </c>
      <c r="CU97" s="196">
        <f t="shared" si="62"/>
        <v>0</v>
      </c>
      <c r="CV97" s="196">
        <f t="shared" si="62"/>
        <v>0</v>
      </c>
      <c r="CW97" s="196">
        <f t="shared" si="62"/>
        <v>0</v>
      </c>
      <c r="CX97" s="196">
        <f t="shared" si="62"/>
        <v>0</v>
      </c>
      <c r="CY97" s="196">
        <f t="shared" si="62"/>
        <v>0</v>
      </c>
      <c r="CZ97" s="196">
        <f t="shared" ref="CZ97:EE97" si="63">INDEX($H76:$BE76,MATCH(CZ$89,$H$69:$BE$69,0))*CZ$90/Days_Yr</f>
        <v>0</v>
      </c>
      <c r="DA97" s="196">
        <f t="shared" si="63"/>
        <v>0</v>
      </c>
      <c r="DB97" s="196">
        <f t="shared" si="63"/>
        <v>0</v>
      </c>
      <c r="DC97" s="196">
        <f t="shared" si="63"/>
        <v>0</v>
      </c>
      <c r="DD97" s="196">
        <f t="shared" si="63"/>
        <v>0</v>
      </c>
      <c r="DE97" s="196">
        <f t="shared" si="63"/>
        <v>0</v>
      </c>
      <c r="DF97" s="196">
        <f t="shared" si="63"/>
        <v>0</v>
      </c>
      <c r="DG97" s="196">
        <f t="shared" si="63"/>
        <v>0</v>
      </c>
      <c r="DH97" s="196">
        <f t="shared" si="63"/>
        <v>0</v>
      </c>
      <c r="DI97" s="196">
        <f t="shared" si="63"/>
        <v>0</v>
      </c>
      <c r="DJ97" s="196">
        <f t="shared" si="63"/>
        <v>0</v>
      </c>
      <c r="DK97" s="196">
        <f t="shared" si="63"/>
        <v>0</v>
      </c>
      <c r="DL97" s="196">
        <f t="shared" si="63"/>
        <v>0</v>
      </c>
      <c r="DM97" s="196">
        <f t="shared" si="63"/>
        <v>0</v>
      </c>
      <c r="DN97" s="196">
        <f t="shared" si="63"/>
        <v>0</v>
      </c>
      <c r="DO97" s="196">
        <f t="shared" si="63"/>
        <v>0</v>
      </c>
      <c r="DP97" s="196">
        <f t="shared" si="63"/>
        <v>0</v>
      </c>
      <c r="DQ97" s="196">
        <f t="shared" si="63"/>
        <v>0</v>
      </c>
      <c r="DR97" s="196">
        <f t="shared" si="63"/>
        <v>0</v>
      </c>
      <c r="DS97" s="196">
        <f t="shared" si="63"/>
        <v>0</v>
      </c>
      <c r="DT97" s="196">
        <f t="shared" si="63"/>
        <v>0</v>
      </c>
      <c r="DU97" s="196">
        <f t="shared" si="63"/>
        <v>0</v>
      </c>
      <c r="DV97" s="196">
        <f t="shared" si="63"/>
        <v>0</v>
      </c>
      <c r="DW97" s="196">
        <f t="shared" si="63"/>
        <v>0</v>
      </c>
      <c r="DX97" s="196">
        <f t="shared" si="63"/>
        <v>0</v>
      </c>
      <c r="DY97" s="196">
        <f t="shared" si="63"/>
        <v>0</v>
      </c>
      <c r="DZ97" s="196">
        <f t="shared" si="63"/>
        <v>0</v>
      </c>
      <c r="EA97" s="196">
        <f t="shared" si="63"/>
        <v>0</v>
      </c>
      <c r="EB97" s="196">
        <f t="shared" si="63"/>
        <v>0</v>
      </c>
      <c r="EC97" s="196">
        <f t="shared" si="63"/>
        <v>0</v>
      </c>
      <c r="ED97" s="196">
        <f t="shared" si="63"/>
        <v>0</v>
      </c>
      <c r="EE97" s="196">
        <f t="shared" si="63"/>
        <v>0</v>
      </c>
      <c r="EF97" s="196">
        <f t="shared" ref="EF97:FK97" si="64">INDEX($H76:$BE76,MATCH(EF$89,$H$69:$BE$69,0))*EF$90/Days_Yr</f>
        <v>0</v>
      </c>
      <c r="EG97" s="196">
        <f t="shared" si="64"/>
        <v>0</v>
      </c>
      <c r="EH97" s="196">
        <f t="shared" si="64"/>
        <v>0</v>
      </c>
      <c r="EI97" s="196">
        <f t="shared" si="64"/>
        <v>0</v>
      </c>
      <c r="EJ97" s="196">
        <f t="shared" si="64"/>
        <v>0</v>
      </c>
      <c r="EK97" s="196">
        <f t="shared" si="64"/>
        <v>0</v>
      </c>
      <c r="EL97" s="196">
        <f t="shared" si="64"/>
        <v>0</v>
      </c>
      <c r="EM97" s="196">
        <f t="shared" si="64"/>
        <v>0</v>
      </c>
      <c r="EN97" s="196">
        <f t="shared" si="64"/>
        <v>0</v>
      </c>
      <c r="EO97" s="196">
        <f t="shared" si="64"/>
        <v>0</v>
      </c>
      <c r="EP97" s="196">
        <f t="shared" si="64"/>
        <v>0</v>
      </c>
      <c r="EQ97" s="196">
        <f t="shared" si="64"/>
        <v>0</v>
      </c>
      <c r="ER97" s="196">
        <f t="shared" si="64"/>
        <v>0</v>
      </c>
      <c r="ES97" s="196">
        <f t="shared" si="64"/>
        <v>0</v>
      </c>
      <c r="ET97" s="196">
        <f t="shared" si="64"/>
        <v>0</v>
      </c>
      <c r="EU97" s="196">
        <f t="shared" si="64"/>
        <v>0</v>
      </c>
      <c r="EV97" s="196">
        <f t="shared" si="64"/>
        <v>0</v>
      </c>
      <c r="EW97" s="196">
        <f t="shared" si="64"/>
        <v>0</v>
      </c>
      <c r="EX97" s="196">
        <f t="shared" si="64"/>
        <v>0</v>
      </c>
      <c r="EY97" s="196">
        <f t="shared" si="64"/>
        <v>0</v>
      </c>
      <c r="EZ97" s="196">
        <f t="shared" si="64"/>
        <v>0</v>
      </c>
      <c r="FA97" s="196">
        <f t="shared" si="64"/>
        <v>0</v>
      </c>
      <c r="FB97" s="196">
        <f t="shared" si="64"/>
        <v>0</v>
      </c>
      <c r="FC97" s="196">
        <f t="shared" si="64"/>
        <v>0</v>
      </c>
      <c r="FD97" s="196">
        <f t="shared" si="64"/>
        <v>0</v>
      </c>
      <c r="FE97" s="196">
        <f t="shared" si="64"/>
        <v>0</v>
      </c>
      <c r="FF97" s="196">
        <f t="shared" si="64"/>
        <v>0</v>
      </c>
      <c r="FG97" s="196">
        <f t="shared" si="64"/>
        <v>0</v>
      </c>
      <c r="FH97" s="196">
        <f t="shared" si="64"/>
        <v>0</v>
      </c>
      <c r="FI97" s="196">
        <f t="shared" si="64"/>
        <v>0</v>
      </c>
      <c r="FJ97" s="196">
        <f t="shared" si="64"/>
        <v>0</v>
      </c>
      <c r="FK97" s="196">
        <f t="shared" si="64"/>
        <v>0</v>
      </c>
      <c r="FL97" s="196">
        <f t="shared" ref="FL97:FY97" si="65">INDEX($H76:$BE76,MATCH(FL$89,$H$69:$BE$69,0))*FL$90/Days_Yr</f>
        <v>0</v>
      </c>
      <c r="FM97" s="196">
        <f t="shared" si="65"/>
        <v>0</v>
      </c>
      <c r="FN97" s="196">
        <f t="shared" si="65"/>
        <v>0</v>
      </c>
      <c r="FO97" s="196">
        <f t="shared" si="65"/>
        <v>0</v>
      </c>
      <c r="FP97" s="196">
        <f t="shared" si="65"/>
        <v>0</v>
      </c>
      <c r="FQ97" s="196">
        <f t="shared" si="65"/>
        <v>0</v>
      </c>
      <c r="FR97" s="196">
        <f t="shared" si="65"/>
        <v>0</v>
      </c>
      <c r="FS97" s="196">
        <f t="shared" si="65"/>
        <v>0</v>
      </c>
      <c r="FT97" s="196">
        <f t="shared" si="65"/>
        <v>0</v>
      </c>
      <c r="FU97" s="196">
        <f t="shared" si="65"/>
        <v>0</v>
      </c>
      <c r="FV97" s="196">
        <f t="shared" si="65"/>
        <v>0</v>
      </c>
      <c r="FW97" s="196">
        <f t="shared" si="65"/>
        <v>0</v>
      </c>
      <c r="FX97" s="196">
        <f t="shared" si="65"/>
        <v>0</v>
      </c>
      <c r="FY97" s="196">
        <f t="shared" si="65"/>
        <v>0</v>
      </c>
    </row>
    <row r="98" spans="3:181">
      <c r="D98" t="str">
        <f t="shared" si="41"/>
        <v>Spare</v>
      </c>
      <c r="E98" s="8"/>
      <c r="G98" s="26"/>
      <c r="H98" s="196">
        <f t="shared" ref="H98:AM98" si="66">INDEX($H77:$BE77,MATCH(H$89,$H$69:$BE$69,0))*H$90/Days_Yr</f>
        <v>0</v>
      </c>
      <c r="I98" s="196">
        <f t="shared" si="66"/>
        <v>0</v>
      </c>
      <c r="J98" s="196">
        <f t="shared" si="66"/>
        <v>0</v>
      </c>
      <c r="K98" s="196">
        <f t="shared" si="66"/>
        <v>0</v>
      </c>
      <c r="L98" s="196">
        <f t="shared" si="66"/>
        <v>0</v>
      </c>
      <c r="M98" s="196">
        <f t="shared" si="66"/>
        <v>0</v>
      </c>
      <c r="N98" s="196">
        <f t="shared" si="66"/>
        <v>0</v>
      </c>
      <c r="O98" s="196">
        <f t="shared" si="66"/>
        <v>0</v>
      </c>
      <c r="P98" s="196">
        <f t="shared" si="66"/>
        <v>0</v>
      </c>
      <c r="Q98" s="196">
        <f t="shared" si="66"/>
        <v>0</v>
      </c>
      <c r="R98" s="196">
        <f t="shared" si="66"/>
        <v>0</v>
      </c>
      <c r="S98" s="196">
        <f t="shared" si="66"/>
        <v>0</v>
      </c>
      <c r="T98" s="196">
        <f t="shared" si="66"/>
        <v>0</v>
      </c>
      <c r="U98" s="196">
        <f t="shared" si="66"/>
        <v>0</v>
      </c>
      <c r="V98" s="196">
        <f t="shared" si="66"/>
        <v>0</v>
      </c>
      <c r="W98" s="196">
        <f t="shared" si="66"/>
        <v>0</v>
      </c>
      <c r="X98" s="196">
        <f t="shared" si="66"/>
        <v>0</v>
      </c>
      <c r="Y98" s="196">
        <f t="shared" si="66"/>
        <v>0</v>
      </c>
      <c r="Z98" s="196">
        <f t="shared" si="66"/>
        <v>0</v>
      </c>
      <c r="AA98" s="196">
        <f t="shared" si="66"/>
        <v>0</v>
      </c>
      <c r="AB98" s="196">
        <f t="shared" si="66"/>
        <v>0</v>
      </c>
      <c r="AC98" s="196">
        <f t="shared" si="66"/>
        <v>0</v>
      </c>
      <c r="AD98" s="196">
        <f t="shared" si="66"/>
        <v>0</v>
      </c>
      <c r="AE98" s="196">
        <f t="shared" si="66"/>
        <v>0</v>
      </c>
      <c r="AF98" s="196">
        <f t="shared" si="66"/>
        <v>0</v>
      </c>
      <c r="AG98" s="196">
        <f t="shared" si="66"/>
        <v>0</v>
      </c>
      <c r="AH98" s="196">
        <f t="shared" si="66"/>
        <v>0</v>
      </c>
      <c r="AI98" s="196">
        <f t="shared" si="66"/>
        <v>0</v>
      </c>
      <c r="AJ98" s="196">
        <f t="shared" si="66"/>
        <v>0</v>
      </c>
      <c r="AK98" s="196">
        <f t="shared" si="66"/>
        <v>0</v>
      </c>
      <c r="AL98" s="196">
        <f t="shared" si="66"/>
        <v>0</v>
      </c>
      <c r="AM98" s="196">
        <f t="shared" si="66"/>
        <v>0</v>
      </c>
      <c r="AN98" s="196">
        <f t="shared" ref="AN98:BS98" si="67">INDEX($H77:$BE77,MATCH(AN$89,$H$69:$BE$69,0))*AN$90/Days_Yr</f>
        <v>0</v>
      </c>
      <c r="AO98" s="196">
        <f t="shared" si="67"/>
        <v>0</v>
      </c>
      <c r="AP98" s="196">
        <f t="shared" si="67"/>
        <v>0</v>
      </c>
      <c r="AQ98" s="196">
        <f t="shared" si="67"/>
        <v>0</v>
      </c>
      <c r="AR98" s="196">
        <f t="shared" si="67"/>
        <v>0</v>
      </c>
      <c r="AS98" s="196">
        <f t="shared" si="67"/>
        <v>0</v>
      </c>
      <c r="AT98" s="196">
        <f t="shared" si="67"/>
        <v>0</v>
      </c>
      <c r="AU98" s="196">
        <f t="shared" si="67"/>
        <v>0</v>
      </c>
      <c r="AV98" s="196">
        <f t="shared" si="67"/>
        <v>0</v>
      </c>
      <c r="AW98" s="196">
        <f t="shared" si="67"/>
        <v>0</v>
      </c>
      <c r="AX98" s="196">
        <f t="shared" si="67"/>
        <v>0</v>
      </c>
      <c r="AY98" s="196">
        <f t="shared" si="67"/>
        <v>0</v>
      </c>
      <c r="AZ98" s="196">
        <f t="shared" si="67"/>
        <v>0</v>
      </c>
      <c r="BA98" s="196">
        <f t="shared" si="67"/>
        <v>0</v>
      </c>
      <c r="BB98" s="196">
        <f t="shared" si="67"/>
        <v>0</v>
      </c>
      <c r="BC98" s="196">
        <f t="shared" si="67"/>
        <v>0</v>
      </c>
      <c r="BD98" s="196">
        <f t="shared" si="67"/>
        <v>0</v>
      </c>
      <c r="BE98" s="196">
        <f t="shared" si="67"/>
        <v>0</v>
      </c>
      <c r="BF98" s="196">
        <f t="shared" si="67"/>
        <v>0</v>
      </c>
      <c r="BG98" s="196">
        <f t="shared" si="67"/>
        <v>0</v>
      </c>
      <c r="BH98" s="196">
        <f t="shared" si="67"/>
        <v>0</v>
      </c>
      <c r="BI98" s="196">
        <f t="shared" si="67"/>
        <v>0</v>
      </c>
      <c r="BJ98" s="196">
        <f t="shared" si="67"/>
        <v>0</v>
      </c>
      <c r="BK98" s="196">
        <f t="shared" si="67"/>
        <v>0</v>
      </c>
      <c r="BL98" s="196">
        <f t="shared" si="67"/>
        <v>0</v>
      </c>
      <c r="BM98" s="196">
        <f t="shared" si="67"/>
        <v>0</v>
      </c>
      <c r="BN98" s="196">
        <f t="shared" si="67"/>
        <v>0</v>
      </c>
      <c r="BO98" s="196">
        <f t="shared" si="67"/>
        <v>0</v>
      </c>
      <c r="BP98" s="196">
        <f t="shared" si="67"/>
        <v>0</v>
      </c>
      <c r="BQ98" s="196">
        <f t="shared" si="67"/>
        <v>0</v>
      </c>
      <c r="BR98" s="196">
        <f t="shared" si="67"/>
        <v>0</v>
      </c>
      <c r="BS98" s="196">
        <f t="shared" si="67"/>
        <v>0</v>
      </c>
      <c r="BT98" s="196">
        <f t="shared" ref="BT98:CY98" si="68">INDEX($H77:$BE77,MATCH(BT$89,$H$69:$BE$69,0))*BT$90/Days_Yr</f>
        <v>0</v>
      </c>
      <c r="BU98" s="196">
        <f t="shared" si="68"/>
        <v>0</v>
      </c>
      <c r="BV98" s="196">
        <f t="shared" si="68"/>
        <v>0</v>
      </c>
      <c r="BW98" s="196">
        <f t="shared" si="68"/>
        <v>0</v>
      </c>
      <c r="BX98" s="196">
        <f t="shared" si="68"/>
        <v>0</v>
      </c>
      <c r="BY98" s="196">
        <f t="shared" si="68"/>
        <v>0</v>
      </c>
      <c r="BZ98" s="196">
        <f t="shared" si="68"/>
        <v>0</v>
      </c>
      <c r="CA98" s="196">
        <f t="shared" si="68"/>
        <v>0</v>
      </c>
      <c r="CB98" s="196">
        <f t="shared" si="68"/>
        <v>0</v>
      </c>
      <c r="CC98" s="196">
        <f t="shared" si="68"/>
        <v>0</v>
      </c>
      <c r="CD98" s="196">
        <f t="shared" si="68"/>
        <v>0</v>
      </c>
      <c r="CE98" s="196">
        <f t="shared" si="68"/>
        <v>0</v>
      </c>
      <c r="CF98" s="196">
        <f t="shared" si="68"/>
        <v>0</v>
      </c>
      <c r="CG98" s="196">
        <f t="shared" si="68"/>
        <v>0</v>
      </c>
      <c r="CH98" s="196">
        <f t="shared" si="68"/>
        <v>0</v>
      </c>
      <c r="CI98" s="196">
        <f t="shared" si="68"/>
        <v>0</v>
      </c>
      <c r="CJ98" s="196">
        <f t="shared" si="68"/>
        <v>0</v>
      </c>
      <c r="CK98" s="196">
        <f t="shared" si="68"/>
        <v>0</v>
      </c>
      <c r="CL98" s="196">
        <f t="shared" si="68"/>
        <v>0</v>
      </c>
      <c r="CM98" s="196">
        <f t="shared" si="68"/>
        <v>0</v>
      </c>
      <c r="CN98" s="196">
        <f t="shared" si="68"/>
        <v>0</v>
      </c>
      <c r="CO98" s="196">
        <f t="shared" si="68"/>
        <v>0</v>
      </c>
      <c r="CP98" s="196">
        <f t="shared" si="68"/>
        <v>0</v>
      </c>
      <c r="CQ98" s="196">
        <f t="shared" si="68"/>
        <v>0</v>
      </c>
      <c r="CR98" s="196">
        <f t="shared" si="68"/>
        <v>0</v>
      </c>
      <c r="CS98" s="196">
        <f t="shared" si="68"/>
        <v>0</v>
      </c>
      <c r="CT98" s="196">
        <f t="shared" si="68"/>
        <v>0</v>
      </c>
      <c r="CU98" s="196">
        <f t="shared" si="68"/>
        <v>0</v>
      </c>
      <c r="CV98" s="196">
        <f t="shared" si="68"/>
        <v>0</v>
      </c>
      <c r="CW98" s="196">
        <f t="shared" si="68"/>
        <v>0</v>
      </c>
      <c r="CX98" s="196">
        <f t="shared" si="68"/>
        <v>0</v>
      </c>
      <c r="CY98" s="196">
        <f t="shared" si="68"/>
        <v>0</v>
      </c>
      <c r="CZ98" s="196">
        <f t="shared" ref="CZ98:EE98" si="69">INDEX($H77:$BE77,MATCH(CZ$89,$H$69:$BE$69,0))*CZ$90/Days_Yr</f>
        <v>0</v>
      </c>
      <c r="DA98" s="196">
        <f t="shared" si="69"/>
        <v>0</v>
      </c>
      <c r="DB98" s="196">
        <f t="shared" si="69"/>
        <v>0</v>
      </c>
      <c r="DC98" s="196">
        <f t="shared" si="69"/>
        <v>0</v>
      </c>
      <c r="DD98" s="196">
        <f t="shared" si="69"/>
        <v>0</v>
      </c>
      <c r="DE98" s="196">
        <f t="shared" si="69"/>
        <v>0</v>
      </c>
      <c r="DF98" s="196">
        <f t="shared" si="69"/>
        <v>0</v>
      </c>
      <c r="DG98" s="196">
        <f t="shared" si="69"/>
        <v>0</v>
      </c>
      <c r="DH98" s="196">
        <f t="shared" si="69"/>
        <v>0</v>
      </c>
      <c r="DI98" s="196">
        <f t="shared" si="69"/>
        <v>0</v>
      </c>
      <c r="DJ98" s="196">
        <f t="shared" si="69"/>
        <v>0</v>
      </c>
      <c r="DK98" s="196">
        <f t="shared" si="69"/>
        <v>0</v>
      </c>
      <c r="DL98" s="196">
        <f t="shared" si="69"/>
        <v>0</v>
      </c>
      <c r="DM98" s="196">
        <f t="shared" si="69"/>
        <v>0</v>
      </c>
      <c r="DN98" s="196">
        <f t="shared" si="69"/>
        <v>0</v>
      </c>
      <c r="DO98" s="196">
        <f t="shared" si="69"/>
        <v>0</v>
      </c>
      <c r="DP98" s="196">
        <f t="shared" si="69"/>
        <v>0</v>
      </c>
      <c r="DQ98" s="196">
        <f t="shared" si="69"/>
        <v>0</v>
      </c>
      <c r="DR98" s="196">
        <f t="shared" si="69"/>
        <v>0</v>
      </c>
      <c r="DS98" s="196">
        <f t="shared" si="69"/>
        <v>0</v>
      </c>
      <c r="DT98" s="196">
        <f t="shared" si="69"/>
        <v>0</v>
      </c>
      <c r="DU98" s="196">
        <f t="shared" si="69"/>
        <v>0</v>
      </c>
      <c r="DV98" s="196">
        <f t="shared" si="69"/>
        <v>0</v>
      </c>
      <c r="DW98" s="196">
        <f t="shared" si="69"/>
        <v>0</v>
      </c>
      <c r="DX98" s="196">
        <f t="shared" si="69"/>
        <v>0</v>
      </c>
      <c r="DY98" s="196">
        <f t="shared" si="69"/>
        <v>0</v>
      </c>
      <c r="DZ98" s="196">
        <f t="shared" si="69"/>
        <v>0</v>
      </c>
      <c r="EA98" s="196">
        <f t="shared" si="69"/>
        <v>0</v>
      </c>
      <c r="EB98" s="196">
        <f t="shared" si="69"/>
        <v>0</v>
      </c>
      <c r="EC98" s="196">
        <f t="shared" si="69"/>
        <v>0</v>
      </c>
      <c r="ED98" s="196">
        <f t="shared" si="69"/>
        <v>0</v>
      </c>
      <c r="EE98" s="196">
        <f t="shared" si="69"/>
        <v>0</v>
      </c>
      <c r="EF98" s="196">
        <f t="shared" ref="EF98:FK98" si="70">INDEX($H77:$BE77,MATCH(EF$89,$H$69:$BE$69,0))*EF$90/Days_Yr</f>
        <v>0</v>
      </c>
      <c r="EG98" s="196">
        <f t="shared" si="70"/>
        <v>0</v>
      </c>
      <c r="EH98" s="196">
        <f t="shared" si="70"/>
        <v>0</v>
      </c>
      <c r="EI98" s="196">
        <f t="shared" si="70"/>
        <v>0</v>
      </c>
      <c r="EJ98" s="196">
        <f t="shared" si="70"/>
        <v>0</v>
      </c>
      <c r="EK98" s="196">
        <f t="shared" si="70"/>
        <v>0</v>
      </c>
      <c r="EL98" s="196">
        <f t="shared" si="70"/>
        <v>0</v>
      </c>
      <c r="EM98" s="196">
        <f t="shared" si="70"/>
        <v>0</v>
      </c>
      <c r="EN98" s="196">
        <f t="shared" si="70"/>
        <v>0</v>
      </c>
      <c r="EO98" s="196">
        <f t="shared" si="70"/>
        <v>0</v>
      </c>
      <c r="EP98" s="196">
        <f t="shared" si="70"/>
        <v>0</v>
      </c>
      <c r="EQ98" s="196">
        <f t="shared" si="70"/>
        <v>0</v>
      </c>
      <c r="ER98" s="196">
        <f t="shared" si="70"/>
        <v>0</v>
      </c>
      <c r="ES98" s="196">
        <f t="shared" si="70"/>
        <v>0</v>
      </c>
      <c r="ET98" s="196">
        <f t="shared" si="70"/>
        <v>0</v>
      </c>
      <c r="EU98" s="196">
        <f t="shared" si="70"/>
        <v>0</v>
      </c>
      <c r="EV98" s="196">
        <f t="shared" si="70"/>
        <v>0</v>
      </c>
      <c r="EW98" s="196">
        <f t="shared" si="70"/>
        <v>0</v>
      </c>
      <c r="EX98" s="196">
        <f t="shared" si="70"/>
        <v>0</v>
      </c>
      <c r="EY98" s="196">
        <f t="shared" si="70"/>
        <v>0</v>
      </c>
      <c r="EZ98" s="196">
        <f t="shared" si="70"/>
        <v>0</v>
      </c>
      <c r="FA98" s="196">
        <f t="shared" si="70"/>
        <v>0</v>
      </c>
      <c r="FB98" s="196">
        <f t="shared" si="70"/>
        <v>0</v>
      </c>
      <c r="FC98" s="196">
        <f t="shared" si="70"/>
        <v>0</v>
      </c>
      <c r="FD98" s="196">
        <f t="shared" si="70"/>
        <v>0</v>
      </c>
      <c r="FE98" s="196">
        <f t="shared" si="70"/>
        <v>0</v>
      </c>
      <c r="FF98" s="196">
        <f t="shared" si="70"/>
        <v>0</v>
      </c>
      <c r="FG98" s="196">
        <f t="shared" si="70"/>
        <v>0</v>
      </c>
      <c r="FH98" s="196">
        <f t="shared" si="70"/>
        <v>0</v>
      </c>
      <c r="FI98" s="196">
        <f t="shared" si="70"/>
        <v>0</v>
      </c>
      <c r="FJ98" s="196">
        <f t="shared" si="70"/>
        <v>0</v>
      </c>
      <c r="FK98" s="196">
        <f t="shared" si="70"/>
        <v>0</v>
      </c>
      <c r="FL98" s="196">
        <f t="shared" ref="FL98:FY98" si="71">INDEX($H77:$BE77,MATCH(FL$89,$H$69:$BE$69,0))*FL$90/Days_Yr</f>
        <v>0</v>
      </c>
      <c r="FM98" s="196">
        <f t="shared" si="71"/>
        <v>0</v>
      </c>
      <c r="FN98" s="196">
        <f t="shared" si="71"/>
        <v>0</v>
      </c>
      <c r="FO98" s="196">
        <f t="shared" si="71"/>
        <v>0</v>
      </c>
      <c r="FP98" s="196">
        <f t="shared" si="71"/>
        <v>0</v>
      </c>
      <c r="FQ98" s="196">
        <f t="shared" si="71"/>
        <v>0</v>
      </c>
      <c r="FR98" s="196">
        <f t="shared" si="71"/>
        <v>0</v>
      </c>
      <c r="FS98" s="196">
        <f t="shared" si="71"/>
        <v>0</v>
      </c>
      <c r="FT98" s="196">
        <f t="shared" si="71"/>
        <v>0</v>
      </c>
      <c r="FU98" s="196">
        <f t="shared" si="71"/>
        <v>0</v>
      </c>
      <c r="FV98" s="196">
        <f t="shared" si="71"/>
        <v>0</v>
      </c>
      <c r="FW98" s="196">
        <f t="shared" si="71"/>
        <v>0</v>
      </c>
      <c r="FX98" s="196">
        <f t="shared" si="71"/>
        <v>0</v>
      </c>
      <c r="FY98" s="196">
        <f t="shared" si="71"/>
        <v>0</v>
      </c>
    </row>
    <row r="99" spans="3:181">
      <c r="D99" t="str">
        <f t="shared" si="41"/>
        <v>Spare</v>
      </c>
      <c r="E99" s="8"/>
      <c r="G99" s="26"/>
      <c r="H99" s="196">
        <f t="shared" ref="H99:AM99" si="72">INDEX($H78:$BE78,MATCH(H$89,$H$69:$BE$69,0))*H$90/Days_Yr</f>
        <v>0</v>
      </c>
      <c r="I99" s="196">
        <f t="shared" si="72"/>
        <v>0</v>
      </c>
      <c r="J99" s="196">
        <f t="shared" si="72"/>
        <v>0</v>
      </c>
      <c r="K99" s="196">
        <f t="shared" si="72"/>
        <v>0</v>
      </c>
      <c r="L99" s="196">
        <f t="shared" si="72"/>
        <v>0</v>
      </c>
      <c r="M99" s="196">
        <f t="shared" si="72"/>
        <v>0</v>
      </c>
      <c r="N99" s="196">
        <f t="shared" si="72"/>
        <v>0</v>
      </c>
      <c r="O99" s="196">
        <f t="shared" si="72"/>
        <v>0</v>
      </c>
      <c r="P99" s="196">
        <f t="shared" si="72"/>
        <v>0</v>
      </c>
      <c r="Q99" s="196">
        <f t="shared" si="72"/>
        <v>0</v>
      </c>
      <c r="R99" s="196">
        <f t="shared" si="72"/>
        <v>0</v>
      </c>
      <c r="S99" s="196">
        <f t="shared" si="72"/>
        <v>0</v>
      </c>
      <c r="T99" s="196">
        <f t="shared" si="72"/>
        <v>0</v>
      </c>
      <c r="U99" s="196">
        <f t="shared" si="72"/>
        <v>0</v>
      </c>
      <c r="V99" s="196">
        <f t="shared" si="72"/>
        <v>0</v>
      </c>
      <c r="W99" s="196">
        <f t="shared" si="72"/>
        <v>0</v>
      </c>
      <c r="X99" s="196">
        <f t="shared" si="72"/>
        <v>0</v>
      </c>
      <c r="Y99" s="196">
        <f t="shared" si="72"/>
        <v>0</v>
      </c>
      <c r="Z99" s="196">
        <f t="shared" si="72"/>
        <v>0</v>
      </c>
      <c r="AA99" s="196">
        <f t="shared" si="72"/>
        <v>0</v>
      </c>
      <c r="AB99" s="196">
        <f t="shared" si="72"/>
        <v>0</v>
      </c>
      <c r="AC99" s="196">
        <f t="shared" si="72"/>
        <v>0</v>
      </c>
      <c r="AD99" s="196">
        <f t="shared" si="72"/>
        <v>0</v>
      </c>
      <c r="AE99" s="196">
        <f t="shared" si="72"/>
        <v>0</v>
      </c>
      <c r="AF99" s="196">
        <f t="shared" si="72"/>
        <v>0</v>
      </c>
      <c r="AG99" s="196">
        <f t="shared" si="72"/>
        <v>0</v>
      </c>
      <c r="AH99" s="196">
        <f t="shared" si="72"/>
        <v>0</v>
      </c>
      <c r="AI99" s="196">
        <f t="shared" si="72"/>
        <v>0</v>
      </c>
      <c r="AJ99" s="196">
        <f t="shared" si="72"/>
        <v>0</v>
      </c>
      <c r="AK99" s="196">
        <f t="shared" si="72"/>
        <v>0</v>
      </c>
      <c r="AL99" s="196">
        <f t="shared" si="72"/>
        <v>0</v>
      </c>
      <c r="AM99" s="196">
        <f t="shared" si="72"/>
        <v>0</v>
      </c>
      <c r="AN99" s="196">
        <f t="shared" ref="AN99:BS99" si="73">INDEX($H78:$BE78,MATCH(AN$89,$H$69:$BE$69,0))*AN$90/Days_Yr</f>
        <v>0</v>
      </c>
      <c r="AO99" s="196">
        <f t="shared" si="73"/>
        <v>0</v>
      </c>
      <c r="AP99" s="196">
        <f t="shared" si="73"/>
        <v>0</v>
      </c>
      <c r="AQ99" s="196">
        <f t="shared" si="73"/>
        <v>0</v>
      </c>
      <c r="AR99" s="196">
        <f t="shared" si="73"/>
        <v>0</v>
      </c>
      <c r="AS99" s="196">
        <f t="shared" si="73"/>
        <v>0</v>
      </c>
      <c r="AT99" s="196">
        <f t="shared" si="73"/>
        <v>0</v>
      </c>
      <c r="AU99" s="196">
        <f t="shared" si="73"/>
        <v>0</v>
      </c>
      <c r="AV99" s="196">
        <f t="shared" si="73"/>
        <v>0</v>
      </c>
      <c r="AW99" s="196">
        <f t="shared" si="73"/>
        <v>0</v>
      </c>
      <c r="AX99" s="196">
        <f t="shared" si="73"/>
        <v>0</v>
      </c>
      <c r="AY99" s="196">
        <f t="shared" si="73"/>
        <v>0</v>
      </c>
      <c r="AZ99" s="196">
        <f t="shared" si="73"/>
        <v>0</v>
      </c>
      <c r="BA99" s="196">
        <f t="shared" si="73"/>
        <v>0</v>
      </c>
      <c r="BB99" s="196">
        <f t="shared" si="73"/>
        <v>0</v>
      </c>
      <c r="BC99" s="196">
        <f t="shared" si="73"/>
        <v>0</v>
      </c>
      <c r="BD99" s="196">
        <f t="shared" si="73"/>
        <v>0</v>
      </c>
      <c r="BE99" s="196">
        <f t="shared" si="73"/>
        <v>0</v>
      </c>
      <c r="BF99" s="196">
        <f t="shared" si="73"/>
        <v>0</v>
      </c>
      <c r="BG99" s="196">
        <f t="shared" si="73"/>
        <v>0</v>
      </c>
      <c r="BH99" s="196">
        <f t="shared" si="73"/>
        <v>0</v>
      </c>
      <c r="BI99" s="196">
        <f t="shared" si="73"/>
        <v>0</v>
      </c>
      <c r="BJ99" s="196">
        <f t="shared" si="73"/>
        <v>0</v>
      </c>
      <c r="BK99" s="196">
        <f t="shared" si="73"/>
        <v>0</v>
      </c>
      <c r="BL99" s="196">
        <f t="shared" si="73"/>
        <v>0</v>
      </c>
      <c r="BM99" s="196">
        <f t="shared" si="73"/>
        <v>0</v>
      </c>
      <c r="BN99" s="196">
        <f t="shared" si="73"/>
        <v>0</v>
      </c>
      <c r="BO99" s="196">
        <f t="shared" si="73"/>
        <v>0</v>
      </c>
      <c r="BP99" s="196">
        <f t="shared" si="73"/>
        <v>0</v>
      </c>
      <c r="BQ99" s="196">
        <f t="shared" si="73"/>
        <v>0</v>
      </c>
      <c r="BR99" s="196">
        <f t="shared" si="73"/>
        <v>0</v>
      </c>
      <c r="BS99" s="196">
        <f t="shared" si="73"/>
        <v>0</v>
      </c>
      <c r="BT99" s="196">
        <f t="shared" ref="BT99:CY99" si="74">INDEX($H78:$BE78,MATCH(BT$89,$H$69:$BE$69,0))*BT$90/Days_Yr</f>
        <v>0</v>
      </c>
      <c r="BU99" s="196">
        <f t="shared" si="74"/>
        <v>0</v>
      </c>
      <c r="BV99" s="196">
        <f t="shared" si="74"/>
        <v>0</v>
      </c>
      <c r="BW99" s="196">
        <f t="shared" si="74"/>
        <v>0</v>
      </c>
      <c r="BX99" s="196">
        <f t="shared" si="74"/>
        <v>0</v>
      </c>
      <c r="BY99" s="196">
        <f t="shared" si="74"/>
        <v>0</v>
      </c>
      <c r="BZ99" s="196">
        <f t="shared" si="74"/>
        <v>0</v>
      </c>
      <c r="CA99" s="196">
        <f t="shared" si="74"/>
        <v>0</v>
      </c>
      <c r="CB99" s="196">
        <f t="shared" si="74"/>
        <v>0</v>
      </c>
      <c r="CC99" s="196">
        <f t="shared" si="74"/>
        <v>0</v>
      </c>
      <c r="CD99" s="196">
        <f t="shared" si="74"/>
        <v>0</v>
      </c>
      <c r="CE99" s="196">
        <f t="shared" si="74"/>
        <v>0</v>
      </c>
      <c r="CF99" s="196">
        <f t="shared" si="74"/>
        <v>0</v>
      </c>
      <c r="CG99" s="196">
        <f t="shared" si="74"/>
        <v>0</v>
      </c>
      <c r="CH99" s="196">
        <f t="shared" si="74"/>
        <v>0</v>
      </c>
      <c r="CI99" s="196">
        <f t="shared" si="74"/>
        <v>0</v>
      </c>
      <c r="CJ99" s="196">
        <f t="shared" si="74"/>
        <v>0</v>
      </c>
      <c r="CK99" s="196">
        <f t="shared" si="74"/>
        <v>0</v>
      </c>
      <c r="CL99" s="196">
        <f t="shared" si="74"/>
        <v>0</v>
      </c>
      <c r="CM99" s="196">
        <f t="shared" si="74"/>
        <v>0</v>
      </c>
      <c r="CN99" s="196">
        <f t="shared" si="74"/>
        <v>0</v>
      </c>
      <c r="CO99" s="196">
        <f t="shared" si="74"/>
        <v>0</v>
      </c>
      <c r="CP99" s="196">
        <f t="shared" si="74"/>
        <v>0</v>
      </c>
      <c r="CQ99" s="196">
        <f t="shared" si="74"/>
        <v>0</v>
      </c>
      <c r="CR99" s="196">
        <f t="shared" si="74"/>
        <v>0</v>
      </c>
      <c r="CS99" s="196">
        <f t="shared" si="74"/>
        <v>0</v>
      </c>
      <c r="CT99" s="196">
        <f t="shared" si="74"/>
        <v>0</v>
      </c>
      <c r="CU99" s="196">
        <f t="shared" si="74"/>
        <v>0</v>
      </c>
      <c r="CV99" s="196">
        <f t="shared" si="74"/>
        <v>0</v>
      </c>
      <c r="CW99" s="196">
        <f t="shared" si="74"/>
        <v>0</v>
      </c>
      <c r="CX99" s="196">
        <f t="shared" si="74"/>
        <v>0</v>
      </c>
      <c r="CY99" s="196">
        <f t="shared" si="74"/>
        <v>0</v>
      </c>
      <c r="CZ99" s="196">
        <f t="shared" ref="CZ99:EE99" si="75">INDEX($H78:$BE78,MATCH(CZ$89,$H$69:$BE$69,0))*CZ$90/Days_Yr</f>
        <v>0</v>
      </c>
      <c r="DA99" s="196">
        <f t="shared" si="75"/>
        <v>0</v>
      </c>
      <c r="DB99" s="196">
        <f t="shared" si="75"/>
        <v>0</v>
      </c>
      <c r="DC99" s="196">
        <f t="shared" si="75"/>
        <v>0</v>
      </c>
      <c r="DD99" s="196">
        <f t="shared" si="75"/>
        <v>0</v>
      </c>
      <c r="DE99" s="196">
        <f t="shared" si="75"/>
        <v>0</v>
      </c>
      <c r="DF99" s="196">
        <f t="shared" si="75"/>
        <v>0</v>
      </c>
      <c r="DG99" s="196">
        <f t="shared" si="75"/>
        <v>0</v>
      </c>
      <c r="DH99" s="196">
        <f t="shared" si="75"/>
        <v>0</v>
      </c>
      <c r="DI99" s="196">
        <f t="shared" si="75"/>
        <v>0</v>
      </c>
      <c r="DJ99" s="196">
        <f t="shared" si="75"/>
        <v>0</v>
      </c>
      <c r="DK99" s="196">
        <f t="shared" si="75"/>
        <v>0</v>
      </c>
      <c r="DL99" s="196">
        <f t="shared" si="75"/>
        <v>0</v>
      </c>
      <c r="DM99" s="196">
        <f t="shared" si="75"/>
        <v>0</v>
      </c>
      <c r="DN99" s="196">
        <f t="shared" si="75"/>
        <v>0</v>
      </c>
      <c r="DO99" s="196">
        <f t="shared" si="75"/>
        <v>0</v>
      </c>
      <c r="DP99" s="196">
        <f t="shared" si="75"/>
        <v>0</v>
      </c>
      <c r="DQ99" s="196">
        <f t="shared" si="75"/>
        <v>0</v>
      </c>
      <c r="DR99" s="196">
        <f t="shared" si="75"/>
        <v>0</v>
      </c>
      <c r="DS99" s="196">
        <f t="shared" si="75"/>
        <v>0</v>
      </c>
      <c r="DT99" s="196">
        <f t="shared" si="75"/>
        <v>0</v>
      </c>
      <c r="DU99" s="196">
        <f t="shared" si="75"/>
        <v>0</v>
      </c>
      <c r="DV99" s="196">
        <f t="shared" si="75"/>
        <v>0</v>
      </c>
      <c r="DW99" s="196">
        <f t="shared" si="75"/>
        <v>0</v>
      </c>
      <c r="DX99" s="196">
        <f t="shared" si="75"/>
        <v>0</v>
      </c>
      <c r="DY99" s="196">
        <f t="shared" si="75"/>
        <v>0</v>
      </c>
      <c r="DZ99" s="196">
        <f t="shared" si="75"/>
        <v>0</v>
      </c>
      <c r="EA99" s="196">
        <f t="shared" si="75"/>
        <v>0</v>
      </c>
      <c r="EB99" s="196">
        <f t="shared" si="75"/>
        <v>0</v>
      </c>
      <c r="EC99" s="196">
        <f t="shared" si="75"/>
        <v>0</v>
      </c>
      <c r="ED99" s="196">
        <f t="shared" si="75"/>
        <v>0</v>
      </c>
      <c r="EE99" s="196">
        <f t="shared" si="75"/>
        <v>0</v>
      </c>
      <c r="EF99" s="196">
        <f t="shared" ref="EF99:FK99" si="76">INDEX($H78:$BE78,MATCH(EF$89,$H$69:$BE$69,0))*EF$90/Days_Yr</f>
        <v>0</v>
      </c>
      <c r="EG99" s="196">
        <f t="shared" si="76"/>
        <v>0</v>
      </c>
      <c r="EH99" s="196">
        <f t="shared" si="76"/>
        <v>0</v>
      </c>
      <c r="EI99" s="196">
        <f t="shared" si="76"/>
        <v>0</v>
      </c>
      <c r="EJ99" s="196">
        <f t="shared" si="76"/>
        <v>0</v>
      </c>
      <c r="EK99" s="196">
        <f t="shared" si="76"/>
        <v>0</v>
      </c>
      <c r="EL99" s="196">
        <f t="shared" si="76"/>
        <v>0</v>
      </c>
      <c r="EM99" s="196">
        <f t="shared" si="76"/>
        <v>0</v>
      </c>
      <c r="EN99" s="196">
        <f t="shared" si="76"/>
        <v>0</v>
      </c>
      <c r="EO99" s="196">
        <f t="shared" si="76"/>
        <v>0</v>
      </c>
      <c r="EP99" s="196">
        <f t="shared" si="76"/>
        <v>0</v>
      </c>
      <c r="EQ99" s="196">
        <f t="shared" si="76"/>
        <v>0</v>
      </c>
      <c r="ER99" s="196">
        <f t="shared" si="76"/>
        <v>0</v>
      </c>
      <c r="ES99" s="196">
        <f t="shared" si="76"/>
        <v>0</v>
      </c>
      <c r="ET99" s="196">
        <f t="shared" si="76"/>
        <v>0</v>
      </c>
      <c r="EU99" s="196">
        <f t="shared" si="76"/>
        <v>0</v>
      </c>
      <c r="EV99" s="196">
        <f t="shared" si="76"/>
        <v>0</v>
      </c>
      <c r="EW99" s="196">
        <f t="shared" si="76"/>
        <v>0</v>
      </c>
      <c r="EX99" s="196">
        <f t="shared" si="76"/>
        <v>0</v>
      </c>
      <c r="EY99" s="196">
        <f t="shared" si="76"/>
        <v>0</v>
      </c>
      <c r="EZ99" s="196">
        <f t="shared" si="76"/>
        <v>0</v>
      </c>
      <c r="FA99" s="196">
        <f t="shared" si="76"/>
        <v>0</v>
      </c>
      <c r="FB99" s="196">
        <f t="shared" si="76"/>
        <v>0</v>
      </c>
      <c r="FC99" s="196">
        <f t="shared" si="76"/>
        <v>0</v>
      </c>
      <c r="FD99" s="196">
        <f t="shared" si="76"/>
        <v>0</v>
      </c>
      <c r="FE99" s="196">
        <f t="shared" si="76"/>
        <v>0</v>
      </c>
      <c r="FF99" s="196">
        <f t="shared" si="76"/>
        <v>0</v>
      </c>
      <c r="FG99" s="196">
        <f t="shared" si="76"/>
        <v>0</v>
      </c>
      <c r="FH99" s="196">
        <f t="shared" si="76"/>
        <v>0</v>
      </c>
      <c r="FI99" s="196">
        <f t="shared" si="76"/>
        <v>0</v>
      </c>
      <c r="FJ99" s="196">
        <f t="shared" si="76"/>
        <v>0</v>
      </c>
      <c r="FK99" s="196">
        <f t="shared" si="76"/>
        <v>0</v>
      </c>
      <c r="FL99" s="196">
        <f t="shared" ref="FL99:FY99" si="77">INDEX($H78:$BE78,MATCH(FL$89,$H$69:$BE$69,0))*FL$90/Days_Yr</f>
        <v>0</v>
      </c>
      <c r="FM99" s="196">
        <f t="shared" si="77"/>
        <v>0</v>
      </c>
      <c r="FN99" s="196">
        <f t="shared" si="77"/>
        <v>0</v>
      </c>
      <c r="FO99" s="196">
        <f t="shared" si="77"/>
        <v>0</v>
      </c>
      <c r="FP99" s="196">
        <f t="shared" si="77"/>
        <v>0</v>
      </c>
      <c r="FQ99" s="196">
        <f t="shared" si="77"/>
        <v>0</v>
      </c>
      <c r="FR99" s="196">
        <f t="shared" si="77"/>
        <v>0</v>
      </c>
      <c r="FS99" s="196">
        <f t="shared" si="77"/>
        <v>0</v>
      </c>
      <c r="FT99" s="196">
        <f t="shared" si="77"/>
        <v>0</v>
      </c>
      <c r="FU99" s="196">
        <f t="shared" si="77"/>
        <v>0</v>
      </c>
      <c r="FV99" s="196">
        <f t="shared" si="77"/>
        <v>0</v>
      </c>
      <c r="FW99" s="196">
        <f t="shared" si="77"/>
        <v>0</v>
      </c>
      <c r="FX99" s="196">
        <f t="shared" si="77"/>
        <v>0</v>
      </c>
      <c r="FY99" s="196">
        <f t="shared" si="77"/>
        <v>0</v>
      </c>
    </row>
    <row r="100" spans="3:181">
      <c r="D100" t="str">
        <f t="shared" si="41"/>
        <v>Spare</v>
      </c>
      <c r="E100" s="8"/>
      <c r="G100" s="26"/>
      <c r="H100" s="196">
        <f t="shared" ref="H100:AM100" si="78">INDEX($H79:$BE79,MATCH(H$89,$H$69:$BE$69,0))*H$90/Days_Yr</f>
        <v>0</v>
      </c>
      <c r="I100" s="196">
        <f t="shared" si="78"/>
        <v>0</v>
      </c>
      <c r="J100" s="196">
        <f t="shared" si="78"/>
        <v>0</v>
      </c>
      <c r="K100" s="196">
        <f t="shared" si="78"/>
        <v>0</v>
      </c>
      <c r="L100" s="196">
        <f t="shared" si="78"/>
        <v>0</v>
      </c>
      <c r="M100" s="196">
        <f t="shared" si="78"/>
        <v>0</v>
      </c>
      <c r="N100" s="196">
        <f t="shared" si="78"/>
        <v>0</v>
      </c>
      <c r="O100" s="196">
        <f t="shared" si="78"/>
        <v>0</v>
      </c>
      <c r="P100" s="196">
        <f t="shared" si="78"/>
        <v>0</v>
      </c>
      <c r="Q100" s="196">
        <f t="shared" si="78"/>
        <v>0</v>
      </c>
      <c r="R100" s="196">
        <f t="shared" si="78"/>
        <v>0</v>
      </c>
      <c r="S100" s="196">
        <f t="shared" si="78"/>
        <v>0</v>
      </c>
      <c r="T100" s="196">
        <f t="shared" si="78"/>
        <v>0</v>
      </c>
      <c r="U100" s="196">
        <f t="shared" si="78"/>
        <v>0</v>
      </c>
      <c r="V100" s="196">
        <f t="shared" si="78"/>
        <v>0</v>
      </c>
      <c r="W100" s="196">
        <f t="shared" si="78"/>
        <v>0</v>
      </c>
      <c r="X100" s="196">
        <f t="shared" si="78"/>
        <v>0</v>
      </c>
      <c r="Y100" s="196">
        <f t="shared" si="78"/>
        <v>0</v>
      </c>
      <c r="Z100" s="196">
        <f t="shared" si="78"/>
        <v>0</v>
      </c>
      <c r="AA100" s="196">
        <f t="shared" si="78"/>
        <v>0</v>
      </c>
      <c r="AB100" s="196">
        <f t="shared" si="78"/>
        <v>0</v>
      </c>
      <c r="AC100" s="196">
        <f t="shared" si="78"/>
        <v>0</v>
      </c>
      <c r="AD100" s="196">
        <f t="shared" si="78"/>
        <v>0</v>
      </c>
      <c r="AE100" s="196">
        <f t="shared" si="78"/>
        <v>0</v>
      </c>
      <c r="AF100" s="196">
        <f t="shared" si="78"/>
        <v>0</v>
      </c>
      <c r="AG100" s="196">
        <f t="shared" si="78"/>
        <v>0</v>
      </c>
      <c r="AH100" s="196">
        <f t="shared" si="78"/>
        <v>0</v>
      </c>
      <c r="AI100" s="196">
        <f t="shared" si="78"/>
        <v>0</v>
      </c>
      <c r="AJ100" s="196">
        <f t="shared" si="78"/>
        <v>0</v>
      </c>
      <c r="AK100" s="196">
        <f t="shared" si="78"/>
        <v>0</v>
      </c>
      <c r="AL100" s="196">
        <f t="shared" si="78"/>
        <v>0</v>
      </c>
      <c r="AM100" s="196">
        <f t="shared" si="78"/>
        <v>0</v>
      </c>
      <c r="AN100" s="196">
        <f t="shared" ref="AN100:BS100" si="79">INDEX($H79:$BE79,MATCH(AN$89,$H$69:$BE$69,0))*AN$90/Days_Yr</f>
        <v>0</v>
      </c>
      <c r="AO100" s="196">
        <f t="shared" si="79"/>
        <v>0</v>
      </c>
      <c r="AP100" s="196">
        <f t="shared" si="79"/>
        <v>0</v>
      </c>
      <c r="AQ100" s="196">
        <f t="shared" si="79"/>
        <v>0</v>
      </c>
      <c r="AR100" s="196">
        <f t="shared" si="79"/>
        <v>0</v>
      </c>
      <c r="AS100" s="196">
        <f t="shared" si="79"/>
        <v>0</v>
      </c>
      <c r="AT100" s="196">
        <f t="shared" si="79"/>
        <v>0</v>
      </c>
      <c r="AU100" s="196">
        <f t="shared" si="79"/>
        <v>0</v>
      </c>
      <c r="AV100" s="196">
        <f t="shared" si="79"/>
        <v>0</v>
      </c>
      <c r="AW100" s="196">
        <f t="shared" si="79"/>
        <v>0</v>
      </c>
      <c r="AX100" s="196">
        <f t="shared" si="79"/>
        <v>0</v>
      </c>
      <c r="AY100" s="196">
        <f t="shared" si="79"/>
        <v>0</v>
      </c>
      <c r="AZ100" s="196">
        <f t="shared" si="79"/>
        <v>0</v>
      </c>
      <c r="BA100" s="196">
        <f t="shared" si="79"/>
        <v>0</v>
      </c>
      <c r="BB100" s="196">
        <f t="shared" si="79"/>
        <v>0</v>
      </c>
      <c r="BC100" s="196">
        <f t="shared" si="79"/>
        <v>0</v>
      </c>
      <c r="BD100" s="196">
        <f t="shared" si="79"/>
        <v>0</v>
      </c>
      <c r="BE100" s="196">
        <f t="shared" si="79"/>
        <v>0</v>
      </c>
      <c r="BF100" s="196">
        <f t="shared" si="79"/>
        <v>0</v>
      </c>
      <c r="BG100" s="196">
        <f t="shared" si="79"/>
        <v>0</v>
      </c>
      <c r="BH100" s="196">
        <f t="shared" si="79"/>
        <v>0</v>
      </c>
      <c r="BI100" s="196">
        <f t="shared" si="79"/>
        <v>0</v>
      </c>
      <c r="BJ100" s="196">
        <f t="shared" si="79"/>
        <v>0</v>
      </c>
      <c r="BK100" s="196">
        <f t="shared" si="79"/>
        <v>0</v>
      </c>
      <c r="BL100" s="196">
        <f t="shared" si="79"/>
        <v>0</v>
      </c>
      <c r="BM100" s="196">
        <f t="shared" si="79"/>
        <v>0</v>
      </c>
      <c r="BN100" s="196">
        <f t="shared" si="79"/>
        <v>0</v>
      </c>
      <c r="BO100" s="196">
        <f t="shared" si="79"/>
        <v>0</v>
      </c>
      <c r="BP100" s="196">
        <f t="shared" si="79"/>
        <v>0</v>
      </c>
      <c r="BQ100" s="196">
        <f t="shared" si="79"/>
        <v>0</v>
      </c>
      <c r="BR100" s="196">
        <f t="shared" si="79"/>
        <v>0</v>
      </c>
      <c r="BS100" s="196">
        <f t="shared" si="79"/>
        <v>0</v>
      </c>
      <c r="BT100" s="196">
        <f t="shared" ref="BT100:CY100" si="80">INDEX($H79:$BE79,MATCH(BT$89,$H$69:$BE$69,0))*BT$90/Days_Yr</f>
        <v>0</v>
      </c>
      <c r="BU100" s="196">
        <f t="shared" si="80"/>
        <v>0</v>
      </c>
      <c r="BV100" s="196">
        <f t="shared" si="80"/>
        <v>0</v>
      </c>
      <c r="BW100" s="196">
        <f t="shared" si="80"/>
        <v>0</v>
      </c>
      <c r="BX100" s="196">
        <f t="shared" si="80"/>
        <v>0</v>
      </c>
      <c r="BY100" s="196">
        <f t="shared" si="80"/>
        <v>0</v>
      </c>
      <c r="BZ100" s="196">
        <f t="shared" si="80"/>
        <v>0</v>
      </c>
      <c r="CA100" s="196">
        <f t="shared" si="80"/>
        <v>0</v>
      </c>
      <c r="CB100" s="196">
        <f t="shared" si="80"/>
        <v>0</v>
      </c>
      <c r="CC100" s="196">
        <f t="shared" si="80"/>
        <v>0</v>
      </c>
      <c r="CD100" s="196">
        <f t="shared" si="80"/>
        <v>0</v>
      </c>
      <c r="CE100" s="196">
        <f t="shared" si="80"/>
        <v>0</v>
      </c>
      <c r="CF100" s="196">
        <f t="shared" si="80"/>
        <v>0</v>
      </c>
      <c r="CG100" s="196">
        <f t="shared" si="80"/>
        <v>0</v>
      </c>
      <c r="CH100" s="196">
        <f t="shared" si="80"/>
        <v>0</v>
      </c>
      <c r="CI100" s="196">
        <f t="shared" si="80"/>
        <v>0</v>
      </c>
      <c r="CJ100" s="196">
        <f t="shared" si="80"/>
        <v>0</v>
      </c>
      <c r="CK100" s="196">
        <f t="shared" si="80"/>
        <v>0</v>
      </c>
      <c r="CL100" s="196">
        <f t="shared" si="80"/>
        <v>0</v>
      </c>
      <c r="CM100" s="196">
        <f t="shared" si="80"/>
        <v>0</v>
      </c>
      <c r="CN100" s="196">
        <f t="shared" si="80"/>
        <v>0</v>
      </c>
      <c r="CO100" s="196">
        <f t="shared" si="80"/>
        <v>0</v>
      </c>
      <c r="CP100" s="196">
        <f t="shared" si="80"/>
        <v>0</v>
      </c>
      <c r="CQ100" s="196">
        <f t="shared" si="80"/>
        <v>0</v>
      </c>
      <c r="CR100" s="196">
        <f t="shared" si="80"/>
        <v>0</v>
      </c>
      <c r="CS100" s="196">
        <f t="shared" si="80"/>
        <v>0</v>
      </c>
      <c r="CT100" s="196">
        <f t="shared" si="80"/>
        <v>0</v>
      </c>
      <c r="CU100" s="196">
        <f t="shared" si="80"/>
        <v>0</v>
      </c>
      <c r="CV100" s="196">
        <f t="shared" si="80"/>
        <v>0</v>
      </c>
      <c r="CW100" s="196">
        <f t="shared" si="80"/>
        <v>0</v>
      </c>
      <c r="CX100" s="196">
        <f t="shared" si="80"/>
        <v>0</v>
      </c>
      <c r="CY100" s="196">
        <f t="shared" si="80"/>
        <v>0</v>
      </c>
      <c r="CZ100" s="196">
        <f t="shared" ref="CZ100:EE100" si="81">INDEX($H79:$BE79,MATCH(CZ$89,$H$69:$BE$69,0))*CZ$90/Days_Yr</f>
        <v>0</v>
      </c>
      <c r="DA100" s="196">
        <f t="shared" si="81"/>
        <v>0</v>
      </c>
      <c r="DB100" s="196">
        <f t="shared" si="81"/>
        <v>0</v>
      </c>
      <c r="DC100" s="196">
        <f t="shared" si="81"/>
        <v>0</v>
      </c>
      <c r="DD100" s="196">
        <f t="shared" si="81"/>
        <v>0</v>
      </c>
      <c r="DE100" s="196">
        <f t="shared" si="81"/>
        <v>0</v>
      </c>
      <c r="DF100" s="196">
        <f t="shared" si="81"/>
        <v>0</v>
      </c>
      <c r="DG100" s="196">
        <f t="shared" si="81"/>
        <v>0</v>
      </c>
      <c r="DH100" s="196">
        <f t="shared" si="81"/>
        <v>0</v>
      </c>
      <c r="DI100" s="196">
        <f t="shared" si="81"/>
        <v>0</v>
      </c>
      <c r="DJ100" s="196">
        <f t="shared" si="81"/>
        <v>0</v>
      </c>
      <c r="DK100" s="196">
        <f t="shared" si="81"/>
        <v>0</v>
      </c>
      <c r="DL100" s="196">
        <f t="shared" si="81"/>
        <v>0</v>
      </c>
      <c r="DM100" s="196">
        <f t="shared" si="81"/>
        <v>0</v>
      </c>
      <c r="DN100" s="196">
        <f t="shared" si="81"/>
        <v>0</v>
      </c>
      <c r="DO100" s="196">
        <f t="shared" si="81"/>
        <v>0</v>
      </c>
      <c r="DP100" s="196">
        <f t="shared" si="81"/>
        <v>0</v>
      </c>
      <c r="DQ100" s="196">
        <f t="shared" si="81"/>
        <v>0</v>
      </c>
      <c r="DR100" s="196">
        <f t="shared" si="81"/>
        <v>0</v>
      </c>
      <c r="DS100" s="196">
        <f t="shared" si="81"/>
        <v>0</v>
      </c>
      <c r="DT100" s="196">
        <f t="shared" si="81"/>
        <v>0</v>
      </c>
      <c r="DU100" s="196">
        <f t="shared" si="81"/>
        <v>0</v>
      </c>
      <c r="DV100" s="196">
        <f t="shared" si="81"/>
        <v>0</v>
      </c>
      <c r="DW100" s="196">
        <f t="shared" si="81"/>
        <v>0</v>
      </c>
      <c r="DX100" s="196">
        <f t="shared" si="81"/>
        <v>0</v>
      </c>
      <c r="DY100" s="196">
        <f t="shared" si="81"/>
        <v>0</v>
      </c>
      <c r="DZ100" s="196">
        <f t="shared" si="81"/>
        <v>0</v>
      </c>
      <c r="EA100" s="196">
        <f t="shared" si="81"/>
        <v>0</v>
      </c>
      <c r="EB100" s="196">
        <f t="shared" si="81"/>
        <v>0</v>
      </c>
      <c r="EC100" s="196">
        <f t="shared" si="81"/>
        <v>0</v>
      </c>
      <c r="ED100" s="196">
        <f t="shared" si="81"/>
        <v>0</v>
      </c>
      <c r="EE100" s="196">
        <f t="shared" si="81"/>
        <v>0</v>
      </c>
      <c r="EF100" s="196">
        <f t="shared" ref="EF100:FK100" si="82">INDEX($H79:$BE79,MATCH(EF$89,$H$69:$BE$69,0))*EF$90/Days_Yr</f>
        <v>0</v>
      </c>
      <c r="EG100" s="196">
        <f t="shared" si="82"/>
        <v>0</v>
      </c>
      <c r="EH100" s="196">
        <f t="shared" si="82"/>
        <v>0</v>
      </c>
      <c r="EI100" s="196">
        <f t="shared" si="82"/>
        <v>0</v>
      </c>
      <c r="EJ100" s="196">
        <f t="shared" si="82"/>
        <v>0</v>
      </c>
      <c r="EK100" s="196">
        <f t="shared" si="82"/>
        <v>0</v>
      </c>
      <c r="EL100" s="196">
        <f t="shared" si="82"/>
        <v>0</v>
      </c>
      <c r="EM100" s="196">
        <f t="shared" si="82"/>
        <v>0</v>
      </c>
      <c r="EN100" s="196">
        <f t="shared" si="82"/>
        <v>0</v>
      </c>
      <c r="EO100" s="196">
        <f t="shared" si="82"/>
        <v>0</v>
      </c>
      <c r="EP100" s="196">
        <f t="shared" si="82"/>
        <v>0</v>
      </c>
      <c r="EQ100" s="196">
        <f t="shared" si="82"/>
        <v>0</v>
      </c>
      <c r="ER100" s="196">
        <f t="shared" si="82"/>
        <v>0</v>
      </c>
      <c r="ES100" s="196">
        <f t="shared" si="82"/>
        <v>0</v>
      </c>
      <c r="ET100" s="196">
        <f t="shared" si="82"/>
        <v>0</v>
      </c>
      <c r="EU100" s="196">
        <f t="shared" si="82"/>
        <v>0</v>
      </c>
      <c r="EV100" s="196">
        <f t="shared" si="82"/>
        <v>0</v>
      </c>
      <c r="EW100" s="196">
        <f t="shared" si="82"/>
        <v>0</v>
      </c>
      <c r="EX100" s="196">
        <f t="shared" si="82"/>
        <v>0</v>
      </c>
      <c r="EY100" s="196">
        <f t="shared" si="82"/>
        <v>0</v>
      </c>
      <c r="EZ100" s="196">
        <f t="shared" si="82"/>
        <v>0</v>
      </c>
      <c r="FA100" s="196">
        <f t="shared" si="82"/>
        <v>0</v>
      </c>
      <c r="FB100" s="196">
        <f t="shared" si="82"/>
        <v>0</v>
      </c>
      <c r="FC100" s="196">
        <f t="shared" si="82"/>
        <v>0</v>
      </c>
      <c r="FD100" s="196">
        <f t="shared" si="82"/>
        <v>0</v>
      </c>
      <c r="FE100" s="196">
        <f t="shared" si="82"/>
        <v>0</v>
      </c>
      <c r="FF100" s="196">
        <f t="shared" si="82"/>
        <v>0</v>
      </c>
      <c r="FG100" s="196">
        <f t="shared" si="82"/>
        <v>0</v>
      </c>
      <c r="FH100" s="196">
        <f t="shared" si="82"/>
        <v>0</v>
      </c>
      <c r="FI100" s="196">
        <f t="shared" si="82"/>
        <v>0</v>
      </c>
      <c r="FJ100" s="196">
        <f t="shared" si="82"/>
        <v>0</v>
      </c>
      <c r="FK100" s="196">
        <f t="shared" si="82"/>
        <v>0</v>
      </c>
      <c r="FL100" s="196">
        <f t="shared" ref="FL100:FY100" si="83">INDEX($H79:$BE79,MATCH(FL$89,$H$69:$BE$69,0))*FL$90/Days_Yr</f>
        <v>0</v>
      </c>
      <c r="FM100" s="196">
        <f t="shared" si="83"/>
        <v>0</v>
      </c>
      <c r="FN100" s="196">
        <f t="shared" si="83"/>
        <v>0</v>
      </c>
      <c r="FO100" s="196">
        <f t="shared" si="83"/>
        <v>0</v>
      </c>
      <c r="FP100" s="196">
        <f t="shared" si="83"/>
        <v>0</v>
      </c>
      <c r="FQ100" s="196">
        <f t="shared" si="83"/>
        <v>0</v>
      </c>
      <c r="FR100" s="196">
        <f t="shared" si="83"/>
        <v>0</v>
      </c>
      <c r="FS100" s="196">
        <f t="shared" si="83"/>
        <v>0</v>
      </c>
      <c r="FT100" s="196">
        <f t="shared" si="83"/>
        <v>0</v>
      </c>
      <c r="FU100" s="196">
        <f t="shared" si="83"/>
        <v>0</v>
      </c>
      <c r="FV100" s="196">
        <f t="shared" si="83"/>
        <v>0</v>
      </c>
      <c r="FW100" s="196">
        <f t="shared" si="83"/>
        <v>0</v>
      </c>
      <c r="FX100" s="196">
        <f t="shared" si="83"/>
        <v>0</v>
      </c>
      <c r="FY100" s="196">
        <f t="shared" si="83"/>
        <v>0</v>
      </c>
    </row>
    <row r="101" spans="3:181">
      <c r="D101" t="str">
        <f t="shared" si="41"/>
        <v>Spare</v>
      </c>
      <c r="E101" s="8"/>
      <c r="G101" s="26"/>
      <c r="H101" s="196">
        <f t="shared" ref="H101:AM101" si="84">INDEX($H80:$BE80,MATCH(H$89,$H$69:$BE$69,0))*H$90/Days_Yr</f>
        <v>0</v>
      </c>
      <c r="I101" s="196">
        <f t="shared" si="84"/>
        <v>0</v>
      </c>
      <c r="J101" s="196">
        <f t="shared" si="84"/>
        <v>0</v>
      </c>
      <c r="K101" s="196">
        <f t="shared" si="84"/>
        <v>0</v>
      </c>
      <c r="L101" s="196">
        <f t="shared" si="84"/>
        <v>0</v>
      </c>
      <c r="M101" s="196">
        <f t="shared" si="84"/>
        <v>0</v>
      </c>
      <c r="N101" s="196">
        <f t="shared" si="84"/>
        <v>0</v>
      </c>
      <c r="O101" s="196">
        <f t="shared" si="84"/>
        <v>0</v>
      </c>
      <c r="P101" s="196">
        <f t="shared" si="84"/>
        <v>0</v>
      </c>
      <c r="Q101" s="196">
        <f t="shared" si="84"/>
        <v>0</v>
      </c>
      <c r="R101" s="196">
        <f t="shared" si="84"/>
        <v>0</v>
      </c>
      <c r="S101" s="196">
        <f t="shared" si="84"/>
        <v>0</v>
      </c>
      <c r="T101" s="196">
        <f t="shared" si="84"/>
        <v>0</v>
      </c>
      <c r="U101" s="196">
        <f t="shared" si="84"/>
        <v>0</v>
      </c>
      <c r="V101" s="196">
        <f t="shared" si="84"/>
        <v>0</v>
      </c>
      <c r="W101" s="196">
        <f t="shared" si="84"/>
        <v>0</v>
      </c>
      <c r="X101" s="196">
        <f t="shared" si="84"/>
        <v>0</v>
      </c>
      <c r="Y101" s="196">
        <f t="shared" si="84"/>
        <v>0</v>
      </c>
      <c r="Z101" s="196">
        <f t="shared" si="84"/>
        <v>0</v>
      </c>
      <c r="AA101" s="196">
        <f t="shared" si="84"/>
        <v>0</v>
      </c>
      <c r="AB101" s="196">
        <f t="shared" si="84"/>
        <v>0</v>
      </c>
      <c r="AC101" s="196">
        <f t="shared" si="84"/>
        <v>0</v>
      </c>
      <c r="AD101" s="196">
        <f t="shared" si="84"/>
        <v>0</v>
      </c>
      <c r="AE101" s="196">
        <f t="shared" si="84"/>
        <v>0</v>
      </c>
      <c r="AF101" s="196">
        <f t="shared" si="84"/>
        <v>0</v>
      </c>
      <c r="AG101" s="196">
        <f t="shared" si="84"/>
        <v>0</v>
      </c>
      <c r="AH101" s="196">
        <f t="shared" si="84"/>
        <v>0</v>
      </c>
      <c r="AI101" s="196">
        <f t="shared" si="84"/>
        <v>0</v>
      </c>
      <c r="AJ101" s="196">
        <f t="shared" si="84"/>
        <v>0</v>
      </c>
      <c r="AK101" s="196">
        <f t="shared" si="84"/>
        <v>0</v>
      </c>
      <c r="AL101" s="196">
        <f t="shared" si="84"/>
        <v>0</v>
      </c>
      <c r="AM101" s="196">
        <f t="shared" si="84"/>
        <v>0</v>
      </c>
      <c r="AN101" s="196">
        <f t="shared" ref="AN101:BS101" si="85">INDEX($H80:$BE80,MATCH(AN$89,$H$69:$BE$69,0))*AN$90/Days_Yr</f>
        <v>0</v>
      </c>
      <c r="AO101" s="196">
        <f t="shared" si="85"/>
        <v>0</v>
      </c>
      <c r="AP101" s="196">
        <f t="shared" si="85"/>
        <v>0</v>
      </c>
      <c r="AQ101" s="196">
        <f t="shared" si="85"/>
        <v>0</v>
      </c>
      <c r="AR101" s="196">
        <f t="shared" si="85"/>
        <v>0</v>
      </c>
      <c r="AS101" s="196">
        <f t="shared" si="85"/>
        <v>0</v>
      </c>
      <c r="AT101" s="196">
        <f t="shared" si="85"/>
        <v>0</v>
      </c>
      <c r="AU101" s="196">
        <f t="shared" si="85"/>
        <v>0</v>
      </c>
      <c r="AV101" s="196">
        <f t="shared" si="85"/>
        <v>0</v>
      </c>
      <c r="AW101" s="196">
        <f t="shared" si="85"/>
        <v>0</v>
      </c>
      <c r="AX101" s="196">
        <f t="shared" si="85"/>
        <v>0</v>
      </c>
      <c r="AY101" s="196">
        <f t="shared" si="85"/>
        <v>0</v>
      </c>
      <c r="AZ101" s="196">
        <f t="shared" si="85"/>
        <v>0</v>
      </c>
      <c r="BA101" s="196">
        <f t="shared" si="85"/>
        <v>0</v>
      </c>
      <c r="BB101" s="196">
        <f t="shared" si="85"/>
        <v>0</v>
      </c>
      <c r="BC101" s="196">
        <f t="shared" si="85"/>
        <v>0</v>
      </c>
      <c r="BD101" s="196">
        <f t="shared" si="85"/>
        <v>0</v>
      </c>
      <c r="BE101" s="196">
        <f t="shared" si="85"/>
        <v>0</v>
      </c>
      <c r="BF101" s="196">
        <f t="shared" si="85"/>
        <v>0</v>
      </c>
      <c r="BG101" s="196">
        <f t="shared" si="85"/>
        <v>0</v>
      </c>
      <c r="BH101" s="196">
        <f t="shared" si="85"/>
        <v>0</v>
      </c>
      <c r="BI101" s="196">
        <f t="shared" si="85"/>
        <v>0</v>
      </c>
      <c r="BJ101" s="196">
        <f t="shared" si="85"/>
        <v>0</v>
      </c>
      <c r="BK101" s="196">
        <f t="shared" si="85"/>
        <v>0</v>
      </c>
      <c r="BL101" s="196">
        <f t="shared" si="85"/>
        <v>0</v>
      </c>
      <c r="BM101" s="196">
        <f t="shared" si="85"/>
        <v>0</v>
      </c>
      <c r="BN101" s="196">
        <f t="shared" si="85"/>
        <v>0</v>
      </c>
      <c r="BO101" s="196">
        <f t="shared" si="85"/>
        <v>0</v>
      </c>
      <c r="BP101" s="196">
        <f t="shared" si="85"/>
        <v>0</v>
      </c>
      <c r="BQ101" s="196">
        <f t="shared" si="85"/>
        <v>0</v>
      </c>
      <c r="BR101" s="196">
        <f t="shared" si="85"/>
        <v>0</v>
      </c>
      <c r="BS101" s="196">
        <f t="shared" si="85"/>
        <v>0</v>
      </c>
      <c r="BT101" s="196">
        <f t="shared" ref="BT101:CY101" si="86">INDEX($H80:$BE80,MATCH(BT$89,$H$69:$BE$69,0))*BT$90/Days_Yr</f>
        <v>0</v>
      </c>
      <c r="BU101" s="196">
        <f t="shared" si="86"/>
        <v>0</v>
      </c>
      <c r="BV101" s="196">
        <f t="shared" si="86"/>
        <v>0</v>
      </c>
      <c r="BW101" s="196">
        <f t="shared" si="86"/>
        <v>0</v>
      </c>
      <c r="BX101" s="196">
        <f t="shared" si="86"/>
        <v>0</v>
      </c>
      <c r="BY101" s="196">
        <f t="shared" si="86"/>
        <v>0</v>
      </c>
      <c r="BZ101" s="196">
        <f t="shared" si="86"/>
        <v>0</v>
      </c>
      <c r="CA101" s="196">
        <f t="shared" si="86"/>
        <v>0</v>
      </c>
      <c r="CB101" s="196">
        <f t="shared" si="86"/>
        <v>0</v>
      </c>
      <c r="CC101" s="196">
        <f t="shared" si="86"/>
        <v>0</v>
      </c>
      <c r="CD101" s="196">
        <f t="shared" si="86"/>
        <v>0</v>
      </c>
      <c r="CE101" s="196">
        <f t="shared" si="86"/>
        <v>0</v>
      </c>
      <c r="CF101" s="196">
        <f t="shared" si="86"/>
        <v>0</v>
      </c>
      <c r="CG101" s="196">
        <f t="shared" si="86"/>
        <v>0</v>
      </c>
      <c r="CH101" s="196">
        <f t="shared" si="86"/>
        <v>0</v>
      </c>
      <c r="CI101" s="196">
        <f t="shared" si="86"/>
        <v>0</v>
      </c>
      <c r="CJ101" s="196">
        <f t="shared" si="86"/>
        <v>0</v>
      </c>
      <c r="CK101" s="196">
        <f t="shared" si="86"/>
        <v>0</v>
      </c>
      <c r="CL101" s="196">
        <f t="shared" si="86"/>
        <v>0</v>
      </c>
      <c r="CM101" s="196">
        <f t="shared" si="86"/>
        <v>0</v>
      </c>
      <c r="CN101" s="196">
        <f t="shared" si="86"/>
        <v>0</v>
      </c>
      <c r="CO101" s="196">
        <f t="shared" si="86"/>
        <v>0</v>
      </c>
      <c r="CP101" s="196">
        <f t="shared" si="86"/>
        <v>0</v>
      </c>
      <c r="CQ101" s="196">
        <f t="shared" si="86"/>
        <v>0</v>
      </c>
      <c r="CR101" s="196">
        <f t="shared" si="86"/>
        <v>0</v>
      </c>
      <c r="CS101" s="196">
        <f t="shared" si="86"/>
        <v>0</v>
      </c>
      <c r="CT101" s="196">
        <f t="shared" si="86"/>
        <v>0</v>
      </c>
      <c r="CU101" s="196">
        <f t="shared" si="86"/>
        <v>0</v>
      </c>
      <c r="CV101" s="196">
        <f t="shared" si="86"/>
        <v>0</v>
      </c>
      <c r="CW101" s="196">
        <f t="shared" si="86"/>
        <v>0</v>
      </c>
      <c r="CX101" s="196">
        <f t="shared" si="86"/>
        <v>0</v>
      </c>
      <c r="CY101" s="196">
        <f t="shared" si="86"/>
        <v>0</v>
      </c>
      <c r="CZ101" s="196">
        <f t="shared" ref="CZ101:EE101" si="87">INDEX($H80:$BE80,MATCH(CZ$89,$H$69:$BE$69,0))*CZ$90/Days_Yr</f>
        <v>0</v>
      </c>
      <c r="DA101" s="196">
        <f t="shared" si="87"/>
        <v>0</v>
      </c>
      <c r="DB101" s="196">
        <f t="shared" si="87"/>
        <v>0</v>
      </c>
      <c r="DC101" s="196">
        <f t="shared" si="87"/>
        <v>0</v>
      </c>
      <c r="DD101" s="196">
        <f t="shared" si="87"/>
        <v>0</v>
      </c>
      <c r="DE101" s="196">
        <f t="shared" si="87"/>
        <v>0</v>
      </c>
      <c r="DF101" s="196">
        <f t="shared" si="87"/>
        <v>0</v>
      </c>
      <c r="DG101" s="196">
        <f t="shared" si="87"/>
        <v>0</v>
      </c>
      <c r="DH101" s="196">
        <f t="shared" si="87"/>
        <v>0</v>
      </c>
      <c r="DI101" s="196">
        <f t="shared" si="87"/>
        <v>0</v>
      </c>
      <c r="DJ101" s="196">
        <f t="shared" si="87"/>
        <v>0</v>
      </c>
      <c r="DK101" s="196">
        <f t="shared" si="87"/>
        <v>0</v>
      </c>
      <c r="DL101" s="196">
        <f t="shared" si="87"/>
        <v>0</v>
      </c>
      <c r="DM101" s="196">
        <f t="shared" si="87"/>
        <v>0</v>
      </c>
      <c r="DN101" s="196">
        <f t="shared" si="87"/>
        <v>0</v>
      </c>
      <c r="DO101" s="196">
        <f t="shared" si="87"/>
        <v>0</v>
      </c>
      <c r="DP101" s="196">
        <f t="shared" si="87"/>
        <v>0</v>
      </c>
      <c r="DQ101" s="196">
        <f t="shared" si="87"/>
        <v>0</v>
      </c>
      <c r="DR101" s="196">
        <f t="shared" si="87"/>
        <v>0</v>
      </c>
      <c r="DS101" s="196">
        <f t="shared" si="87"/>
        <v>0</v>
      </c>
      <c r="DT101" s="196">
        <f t="shared" si="87"/>
        <v>0</v>
      </c>
      <c r="DU101" s="196">
        <f t="shared" si="87"/>
        <v>0</v>
      </c>
      <c r="DV101" s="196">
        <f t="shared" si="87"/>
        <v>0</v>
      </c>
      <c r="DW101" s="196">
        <f t="shared" si="87"/>
        <v>0</v>
      </c>
      <c r="DX101" s="196">
        <f t="shared" si="87"/>
        <v>0</v>
      </c>
      <c r="DY101" s="196">
        <f t="shared" si="87"/>
        <v>0</v>
      </c>
      <c r="DZ101" s="196">
        <f t="shared" si="87"/>
        <v>0</v>
      </c>
      <c r="EA101" s="196">
        <f t="shared" si="87"/>
        <v>0</v>
      </c>
      <c r="EB101" s="196">
        <f t="shared" si="87"/>
        <v>0</v>
      </c>
      <c r="EC101" s="196">
        <f t="shared" si="87"/>
        <v>0</v>
      </c>
      <c r="ED101" s="196">
        <f t="shared" si="87"/>
        <v>0</v>
      </c>
      <c r="EE101" s="196">
        <f t="shared" si="87"/>
        <v>0</v>
      </c>
      <c r="EF101" s="196">
        <f t="shared" ref="EF101:FK101" si="88">INDEX($H80:$BE80,MATCH(EF$89,$H$69:$BE$69,0))*EF$90/Days_Yr</f>
        <v>0</v>
      </c>
      <c r="EG101" s="196">
        <f t="shared" si="88"/>
        <v>0</v>
      </c>
      <c r="EH101" s="196">
        <f t="shared" si="88"/>
        <v>0</v>
      </c>
      <c r="EI101" s="196">
        <f t="shared" si="88"/>
        <v>0</v>
      </c>
      <c r="EJ101" s="196">
        <f t="shared" si="88"/>
        <v>0</v>
      </c>
      <c r="EK101" s="196">
        <f t="shared" si="88"/>
        <v>0</v>
      </c>
      <c r="EL101" s="196">
        <f t="shared" si="88"/>
        <v>0</v>
      </c>
      <c r="EM101" s="196">
        <f t="shared" si="88"/>
        <v>0</v>
      </c>
      <c r="EN101" s="196">
        <f t="shared" si="88"/>
        <v>0</v>
      </c>
      <c r="EO101" s="196">
        <f t="shared" si="88"/>
        <v>0</v>
      </c>
      <c r="EP101" s="196">
        <f t="shared" si="88"/>
        <v>0</v>
      </c>
      <c r="EQ101" s="196">
        <f t="shared" si="88"/>
        <v>0</v>
      </c>
      <c r="ER101" s="196">
        <f t="shared" si="88"/>
        <v>0</v>
      </c>
      <c r="ES101" s="196">
        <f t="shared" si="88"/>
        <v>0</v>
      </c>
      <c r="ET101" s="196">
        <f t="shared" si="88"/>
        <v>0</v>
      </c>
      <c r="EU101" s="196">
        <f t="shared" si="88"/>
        <v>0</v>
      </c>
      <c r="EV101" s="196">
        <f t="shared" si="88"/>
        <v>0</v>
      </c>
      <c r="EW101" s="196">
        <f t="shared" si="88"/>
        <v>0</v>
      </c>
      <c r="EX101" s="196">
        <f t="shared" si="88"/>
        <v>0</v>
      </c>
      <c r="EY101" s="196">
        <f t="shared" si="88"/>
        <v>0</v>
      </c>
      <c r="EZ101" s="196">
        <f t="shared" si="88"/>
        <v>0</v>
      </c>
      <c r="FA101" s="196">
        <f t="shared" si="88"/>
        <v>0</v>
      </c>
      <c r="FB101" s="196">
        <f t="shared" si="88"/>
        <v>0</v>
      </c>
      <c r="FC101" s="196">
        <f t="shared" si="88"/>
        <v>0</v>
      </c>
      <c r="FD101" s="196">
        <f t="shared" si="88"/>
        <v>0</v>
      </c>
      <c r="FE101" s="196">
        <f t="shared" si="88"/>
        <v>0</v>
      </c>
      <c r="FF101" s="196">
        <f t="shared" si="88"/>
        <v>0</v>
      </c>
      <c r="FG101" s="196">
        <f t="shared" si="88"/>
        <v>0</v>
      </c>
      <c r="FH101" s="196">
        <f t="shared" si="88"/>
        <v>0</v>
      </c>
      <c r="FI101" s="196">
        <f t="shared" si="88"/>
        <v>0</v>
      </c>
      <c r="FJ101" s="196">
        <f t="shared" si="88"/>
        <v>0</v>
      </c>
      <c r="FK101" s="196">
        <f t="shared" si="88"/>
        <v>0</v>
      </c>
      <c r="FL101" s="196">
        <f t="shared" ref="FL101:FY101" si="89">INDEX($H80:$BE80,MATCH(FL$89,$H$69:$BE$69,0))*FL$90/Days_Yr</f>
        <v>0</v>
      </c>
      <c r="FM101" s="196">
        <f t="shared" si="89"/>
        <v>0</v>
      </c>
      <c r="FN101" s="196">
        <f t="shared" si="89"/>
        <v>0</v>
      </c>
      <c r="FO101" s="196">
        <f t="shared" si="89"/>
        <v>0</v>
      </c>
      <c r="FP101" s="196">
        <f t="shared" si="89"/>
        <v>0</v>
      </c>
      <c r="FQ101" s="196">
        <f t="shared" si="89"/>
        <v>0</v>
      </c>
      <c r="FR101" s="196">
        <f t="shared" si="89"/>
        <v>0</v>
      </c>
      <c r="FS101" s="196">
        <f t="shared" si="89"/>
        <v>0</v>
      </c>
      <c r="FT101" s="196">
        <f t="shared" si="89"/>
        <v>0</v>
      </c>
      <c r="FU101" s="196">
        <f t="shared" si="89"/>
        <v>0</v>
      </c>
      <c r="FV101" s="196">
        <f t="shared" si="89"/>
        <v>0</v>
      </c>
      <c r="FW101" s="196">
        <f t="shared" si="89"/>
        <v>0</v>
      </c>
      <c r="FX101" s="196">
        <f t="shared" si="89"/>
        <v>0</v>
      </c>
      <c r="FY101" s="196">
        <f t="shared" si="89"/>
        <v>0</v>
      </c>
    </row>
    <row r="102" spans="3:181">
      <c r="D102" t="str">
        <f t="shared" si="41"/>
        <v>Spare</v>
      </c>
      <c r="E102" s="8"/>
      <c r="G102" s="26"/>
      <c r="H102" s="196">
        <f t="shared" ref="H102:AM102" si="90">INDEX($H81:$BE81,MATCH(H$89,$H$69:$BE$69,0))*H$90/Days_Yr</f>
        <v>0</v>
      </c>
      <c r="I102" s="196">
        <f t="shared" si="90"/>
        <v>0</v>
      </c>
      <c r="J102" s="196">
        <f t="shared" si="90"/>
        <v>0</v>
      </c>
      <c r="K102" s="196">
        <f t="shared" si="90"/>
        <v>0</v>
      </c>
      <c r="L102" s="196">
        <f t="shared" si="90"/>
        <v>0</v>
      </c>
      <c r="M102" s="196">
        <f t="shared" si="90"/>
        <v>0</v>
      </c>
      <c r="N102" s="196">
        <f t="shared" si="90"/>
        <v>0</v>
      </c>
      <c r="O102" s="196">
        <f t="shared" si="90"/>
        <v>0</v>
      </c>
      <c r="P102" s="196">
        <f t="shared" si="90"/>
        <v>0</v>
      </c>
      <c r="Q102" s="196">
        <f t="shared" si="90"/>
        <v>0</v>
      </c>
      <c r="R102" s="196">
        <f t="shared" si="90"/>
        <v>0</v>
      </c>
      <c r="S102" s="196">
        <f t="shared" si="90"/>
        <v>0</v>
      </c>
      <c r="T102" s="196">
        <f t="shared" si="90"/>
        <v>0</v>
      </c>
      <c r="U102" s="196">
        <f t="shared" si="90"/>
        <v>0</v>
      </c>
      <c r="V102" s="196">
        <f t="shared" si="90"/>
        <v>0</v>
      </c>
      <c r="W102" s="196">
        <f t="shared" si="90"/>
        <v>0</v>
      </c>
      <c r="X102" s="196">
        <f t="shared" si="90"/>
        <v>0</v>
      </c>
      <c r="Y102" s="196">
        <f t="shared" si="90"/>
        <v>0</v>
      </c>
      <c r="Z102" s="196">
        <f t="shared" si="90"/>
        <v>0</v>
      </c>
      <c r="AA102" s="196">
        <f t="shared" si="90"/>
        <v>0</v>
      </c>
      <c r="AB102" s="196">
        <f t="shared" si="90"/>
        <v>0</v>
      </c>
      <c r="AC102" s="196">
        <f t="shared" si="90"/>
        <v>0</v>
      </c>
      <c r="AD102" s="196">
        <f t="shared" si="90"/>
        <v>0</v>
      </c>
      <c r="AE102" s="196">
        <f t="shared" si="90"/>
        <v>0</v>
      </c>
      <c r="AF102" s="196">
        <f t="shared" si="90"/>
        <v>0</v>
      </c>
      <c r="AG102" s="196">
        <f t="shared" si="90"/>
        <v>0</v>
      </c>
      <c r="AH102" s="196">
        <f t="shared" si="90"/>
        <v>0</v>
      </c>
      <c r="AI102" s="196">
        <f t="shared" si="90"/>
        <v>0</v>
      </c>
      <c r="AJ102" s="196">
        <f t="shared" si="90"/>
        <v>0</v>
      </c>
      <c r="AK102" s="196">
        <f t="shared" si="90"/>
        <v>0</v>
      </c>
      <c r="AL102" s="196">
        <f t="shared" si="90"/>
        <v>0</v>
      </c>
      <c r="AM102" s="196">
        <f t="shared" si="90"/>
        <v>0</v>
      </c>
      <c r="AN102" s="196">
        <f t="shared" ref="AN102:BS102" si="91">INDEX($H81:$BE81,MATCH(AN$89,$H$69:$BE$69,0))*AN$90/Days_Yr</f>
        <v>0</v>
      </c>
      <c r="AO102" s="196">
        <f t="shared" si="91"/>
        <v>0</v>
      </c>
      <c r="AP102" s="196">
        <f t="shared" si="91"/>
        <v>0</v>
      </c>
      <c r="AQ102" s="196">
        <f t="shared" si="91"/>
        <v>0</v>
      </c>
      <c r="AR102" s="196">
        <f t="shared" si="91"/>
        <v>0</v>
      </c>
      <c r="AS102" s="196">
        <f t="shared" si="91"/>
        <v>0</v>
      </c>
      <c r="AT102" s="196">
        <f t="shared" si="91"/>
        <v>0</v>
      </c>
      <c r="AU102" s="196">
        <f t="shared" si="91"/>
        <v>0</v>
      </c>
      <c r="AV102" s="196">
        <f t="shared" si="91"/>
        <v>0</v>
      </c>
      <c r="AW102" s="196">
        <f t="shared" si="91"/>
        <v>0</v>
      </c>
      <c r="AX102" s="196">
        <f t="shared" si="91"/>
        <v>0</v>
      </c>
      <c r="AY102" s="196">
        <f t="shared" si="91"/>
        <v>0</v>
      </c>
      <c r="AZ102" s="196">
        <f t="shared" si="91"/>
        <v>0</v>
      </c>
      <c r="BA102" s="196">
        <f t="shared" si="91"/>
        <v>0</v>
      </c>
      <c r="BB102" s="196">
        <f t="shared" si="91"/>
        <v>0</v>
      </c>
      <c r="BC102" s="196">
        <f t="shared" si="91"/>
        <v>0</v>
      </c>
      <c r="BD102" s="196">
        <f t="shared" si="91"/>
        <v>0</v>
      </c>
      <c r="BE102" s="196">
        <f t="shared" si="91"/>
        <v>0</v>
      </c>
      <c r="BF102" s="196">
        <f t="shared" si="91"/>
        <v>0</v>
      </c>
      <c r="BG102" s="196">
        <f t="shared" si="91"/>
        <v>0</v>
      </c>
      <c r="BH102" s="196">
        <f t="shared" si="91"/>
        <v>0</v>
      </c>
      <c r="BI102" s="196">
        <f t="shared" si="91"/>
        <v>0</v>
      </c>
      <c r="BJ102" s="196">
        <f t="shared" si="91"/>
        <v>0</v>
      </c>
      <c r="BK102" s="196">
        <f t="shared" si="91"/>
        <v>0</v>
      </c>
      <c r="BL102" s="196">
        <f t="shared" si="91"/>
        <v>0</v>
      </c>
      <c r="BM102" s="196">
        <f t="shared" si="91"/>
        <v>0</v>
      </c>
      <c r="BN102" s="196">
        <f t="shared" si="91"/>
        <v>0</v>
      </c>
      <c r="BO102" s="196">
        <f t="shared" si="91"/>
        <v>0</v>
      </c>
      <c r="BP102" s="196">
        <f t="shared" si="91"/>
        <v>0</v>
      </c>
      <c r="BQ102" s="196">
        <f t="shared" si="91"/>
        <v>0</v>
      </c>
      <c r="BR102" s="196">
        <f t="shared" si="91"/>
        <v>0</v>
      </c>
      <c r="BS102" s="196">
        <f t="shared" si="91"/>
        <v>0</v>
      </c>
      <c r="BT102" s="196">
        <f t="shared" ref="BT102:CY102" si="92">INDEX($H81:$BE81,MATCH(BT$89,$H$69:$BE$69,0))*BT$90/Days_Yr</f>
        <v>0</v>
      </c>
      <c r="BU102" s="196">
        <f t="shared" si="92"/>
        <v>0</v>
      </c>
      <c r="BV102" s="196">
        <f t="shared" si="92"/>
        <v>0</v>
      </c>
      <c r="BW102" s="196">
        <f t="shared" si="92"/>
        <v>0</v>
      </c>
      <c r="BX102" s="196">
        <f t="shared" si="92"/>
        <v>0</v>
      </c>
      <c r="BY102" s="196">
        <f t="shared" si="92"/>
        <v>0</v>
      </c>
      <c r="BZ102" s="196">
        <f t="shared" si="92"/>
        <v>0</v>
      </c>
      <c r="CA102" s="196">
        <f t="shared" si="92"/>
        <v>0</v>
      </c>
      <c r="CB102" s="196">
        <f t="shared" si="92"/>
        <v>0</v>
      </c>
      <c r="CC102" s="196">
        <f t="shared" si="92"/>
        <v>0</v>
      </c>
      <c r="CD102" s="196">
        <f t="shared" si="92"/>
        <v>0</v>
      </c>
      <c r="CE102" s="196">
        <f t="shared" si="92"/>
        <v>0</v>
      </c>
      <c r="CF102" s="196">
        <f t="shared" si="92"/>
        <v>0</v>
      </c>
      <c r="CG102" s="196">
        <f t="shared" si="92"/>
        <v>0</v>
      </c>
      <c r="CH102" s="196">
        <f t="shared" si="92"/>
        <v>0</v>
      </c>
      <c r="CI102" s="196">
        <f t="shared" si="92"/>
        <v>0</v>
      </c>
      <c r="CJ102" s="196">
        <f t="shared" si="92"/>
        <v>0</v>
      </c>
      <c r="CK102" s="196">
        <f t="shared" si="92"/>
        <v>0</v>
      </c>
      <c r="CL102" s="196">
        <f t="shared" si="92"/>
        <v>0</v>
      </c>
      <c r="CM102" s="196">
        <f t="shared" si="92"/>
        <v>0</v>
      </c>
      <c r="CN102" s="196">
        <f t="shared" si="92"/>
        <v>0</v>
      </c>
      <c r="CO102" s="196">
        <f t="shared" si="92"/>
        <v>0</v>
      </c>
      <c r="CP102" s="196">
        <f t="shared" si="92"/>
        <v>0</v>
      </c>
      <c r="CQ102" s="196">
        <f t="shared" si="92"/>
        <v>0</v>
      </c>
      <c r="CR102" s="196">
        <f t="shared" si="92"/>
        <v>0</v>
      </c>
      <c r="CS102" s="196">
        <f t="shared" si="92"/>
        <v>0</v>
      </c>
      <c r="CT102" s="196">
        <f t="shared" si="92"/>
        <v>0</v>
      </c>
      <c r="CU102" s="196">
        <f t="shared" si="92"/>
        <v>0</v>
      </c>
      <c r="CV102" s="196">
        <f t="shared" si="92"/>
        <v>0</v>
      </c>
      <c r="CW102" s="196">
        <f t="shared" si="92"/>
        <v>0</v>
      </c>
      <c r="CX102" s="196">
        <f t="shared" si="92"/>
        <v>0</v>
      </c>
      <c r="CY102" s="196">
        <f t="shared" si="92"/>
        <v>0</v>
      </c>
      <c r="CZ102" s="196">
        <f t="shared" ref="CZ102:EE102" si="93">INDEX($H81:$BE81,MATCH(CZ$89,$H$69:$BE$69,0))*CZ$90/Days_Yr</f>
        <v>0</v>
      </c>
      <c r="DA102" s="196">
        <f t="shared" si="93"/>
        <v>0</v>
      </c>
      <c r="DB102" s="196">
        <f t="shared" si="93"/>
        <v>0</v>
      </c>
      <c r="DC102" s="196">
        <f t="shared" si="93"/>
        <v>0</v>
      </c>
      <c r="DD102" s="196">
        <f t="shared" si="93"/>
        <v>0</v>
      </c>
      <c r="DE102" s="196">
        <f t="shared" si="93"/>
        <v>0</v>
      </c>
      <c r="DF102" s="196">
        <f t="shared" si="93"/>
        <v>0</v>
      </c>
      <c r="DG102" s="196">
        <f t="shared" si="93"/>
        <v>0</v>
      </c>
      <c r="DH102" s="196">
        <f t="shared" si="93"/>
        <v>0</v>
      </c>
      <c r="DI102" s="196">
        <f t="shared" si="93"/>
        <v>0</v>
      </c>
      <c r="DJ102" s="196">
        <f t="shared" si="93"/>
        <v>0</v>
      </c>
      <c r="DK102" s="196">
        <f t="shared" si="93"/>
        <v>0</v>
      </c>
      <c r="DL102" s="196">
        <f t="shared" si="93"/>
        <v>0</v>
      </c>
      <c r="DM102" s="196">
        <f t="shared" si="93"/>
        <v>0</v>
      </c>
      <c r="DN102" s="196">
        <f t="shared" si="93"/>
        <v>0</v>
      </c>
      <c r="DO102" s="196">
        <f t="shared" si="93"/>
        <v>0</v>
      </c>
      <c r="DP102" s="196">
        <f t="shared" si="93"/>
        <v>0</v>
      </c>
      <c r="DQ102" s="196">
        <f t="shared" si="93"/>
        <v>0</v>
      </c>
      <c r="DR102" s="196">
        <f t="shared" si="93"/>
        <v>0</v>
      </c>
      <c r="DS102" s="196">
        <f t="shared" si="93"/>
        <v>0</v>
      </c>
      <c r="DT102" s="196">
        <f t="shared" si="93"/>
        <v>0</v>
      </c>
      <c r="DU102" s="196">
        <f t="shared" si="93"/>
        <v>0</v>
      </c>
      <c r="DV102" s="196">
        <f t="shared" si="93"/>
        <v>0</v>
      </c>
      <c r="DW102" s="196">
        <f t="shared" si="93"/>
        <v>0</v>
      </c>
      <c r="DX102" s="196">
        <f t="shared" si="93"/>
        <v>0</v>
      </c>
      <c r="DY102" s="196">
        <f t="shared" si="93"/>
        <v>0</v>
      </c>
      <c r="DZ102" s="196">
        <f t="shared" si="93"/>
        <v>0</v>
      </c>
      <c r="EA102" s="196">
        <f t="shared" si="93"/>
        <v>0</v>
      </c>
      <c r="EB102" s="196">
        <f t="shared" si="93"/>
        <v>0</v>
      </c>
      <c r="EC102" s="196">
        <f t="shared" si="93"/>
        <v>0</v>
      </c>
      <c r="ED102" s="196">
        <f t="shared" si="93"/>
        <v>0</v>
      </c>
      <c r="EE102" s="196">
        <f t="shared" si="93"/>
        <v>0</v>
      </c>
      <c r="EF102" s="196">
        <f t="shared" ref="EF102:FK102" si="94">INDEX($H81:$BE81,MATCH(EF$89,$H$69:$BE$69,0))*EF$90/Days_Yr</f>
        <v>0</v>
      </c>
      <c r="EG102" s="196">
        <f t="shared" si="94"/>
        <v>0</v>
      </c>
      <c r="EH102" s="196">
        <f t="shared" si="94"/>
        <v>0</v>
      </c>
      <c r="EI102" s="196">
        <f t="shared" si="94"/>
        <v>0</v>
      </c>
      <c r="EJ102" s="196">
        <f t="shared" si="94"/>
        <v>0</v>
      </c>
      <c r="EK102" s="196">
        <f t="shared" si="94"/>
        <v>0</v>
      </c>
      <c r="EL102" s="196">
        <f t="shared" si="94"/>
        <v>0</v>
      </c>
      <c r="EM102" s="196">
        <f t="shared" si="94"/>
        <v>0</v>
      </c>
      <c r="EN102" s="196">
        <f t="shared" si="94"/>
        <v>0</v>
      </c>
      <c r="EO102" s="196">
        <f t="shared" si="94"/>
        <v>0</v>
      </c>
      <c r="EP102" s="196">
        <f t="shared" si="94"/>
        <v>0</v>
      </c>
      <c r="EQ102" s="196">
        <f t="shared" si="94"/>
        <v>0</v>
      </c>
      <c r="ER102" s="196">
        <f t="shared" si="94"/>
        <v>0</v>
      </c>
      <c r="ES102" s="196">
        <f t="shared" si="94"/>
        <v>0</v>
      </c>
      <c r="ET102" s="196">
        <f t="shared" si="94"/>
        <v>0</v>
      </c>
      <c r="EU102" s="196">
        <f t="shared" si="94"/>
        <v>0</v>
      </c>
      <c r="EV102" s="196">
        <f t="shared" si="94"/>
        <v>0</v>
      </c>
      <c r="EW102" s="196">
        <f t="shared" si="94"/>
        <v>0</v>
      </c>
      <c r="EX102" s="196">
        <f t="shared" si="94"/>
        <v>0</v>
      </c>
      <c r="EY102" s="196">
        <f t="shared" si="94"/>
        <v>0</v>
      </c>
      <c r="EZ102" s="196">
        <f t="shared" si="94"/>
        <v>0</v>
      </c>
      <c r="FA102" s="196">
        <f t="shared" si="94"/>
        <v>0</v>
      </c>
      <c r="FB102" s="196">
        <f t="shared" si="94"/>
        <v>0</v>
      </c>
      <c r="FC102" s="196">
        <f t="shared" si="94"/>
        <v>0</v>
      </c>
      <c r="FD102" s="196">
        <f t="shared" si="94"/>
        <v>0</v>
      </c>
      <c r="FE102" s="196">
        <f t="shared" si="94"/>
        <v>0</v>
      </c>
      <c r="FF102" s="196">
        <f t="shared" si="94"/>
        <v>0</v>
      </c>
      <c r="FG102" s="196">
        <f t="shared" si="94"/>
        <v>0</v>
      </c>
      <c r="FH102" s="196">
        <f t="shared" si="94"/>
        <v>0</v>
      </c>
      <c r="FI102" s="196">
        <f t="shared" si="94"/>
        <v>0</v>
      </c>
      <c r="FJ102" s="196">
        <f t="shared" si="94"/>
        <v>0</v>
      </c>
      <c r="FK102" s="196">
        <f t="shared" si="94"/>
        <v>0</v>
      </c>
      <c r="FL102" s="196">
        <f t="shared" ref="FL102:FY102" si="95">INDEX($H81:$BE81,MATCH(FL$89,$H$69:$BE$69,0))*FL$90/Days_Yr</f>
        <v>0</v>
      </c>
      <c r="FM102" s="196">
        <f t="shared" si="95"/>
        <v>0</v>
      </c>
      <c r="FN102" s="196">
        <f t="shared" si="95"/>
        <v>0</v>
      </c>
      <c r="FO102" s="196">
        <f t="shared" si="95"/>
        <v>0</v>
      </c>
      <c r="FP102" s="196">
        <f t="shared" si="95"/>
        <v>0</v>
      </c>
      <c r="FQ102" s="196">
        <f t="shared" si="95"/>
        <v>0</v>
      </c>
      <c r="FR102" s="196">
        <f t="shared" si="95"/>
        <v>0</v>
      </c>
      <c r="FS102" s="196">
        <f t="shared" si="95"/>
        <v>0</v>
      </c>
      <c r="FT102" s="196">
        <f t="shared" si="95"/>
        <v>0</v>
      </c>
      <c r="FU102" s="196">
        <f t="shared" si="95"/>
        <v>0</v>
      </c>
      <c r="FV102" s="196">
        <f t="shared" si="95"/>
        <v>0</v>
      </c>
      <c r="FW102" s="196">
        <f t="shared" si="95"/>
        <v>0</v>
      </c>
      <c r="FX102" s="196">
        <f t="shared" si="95"/>
        <v>0</v>
      </c>
      <c r="FY102" s="196">
        <f t="shared" si="95"/>
        <v>0</v>
      </c>
    </row>
    <row r="103" spans="3:181">
      <c r="D103" t="str">
        <f t="shared" si="41"/>
        <v>Spare</v>
      </c>
      <c r="E103" s="8"/>
      <c r="G103" s="26"/>
      <c r="H103" s="196">
        <f t="shared" ref="H103:AM103" si="96">INDEX($H82:$BE82,MATCH(H$89,$H$69:$BE$69,0))*H$90/Days_Yr</f>
        <v>0</v>
      </c>
      <c r="I103" s="196">
        <f t="shared" si="96"/>
        <v>0</v>
      </c>
      <c r="J103" s="196">
        <f t="shared" si="96"/>
        <v>0</v>
      </c>
      <c r="K103" s="196">
        <f t="shared" si="96"/>
        <v>0</v>
      </c>
      <c r="L103" s="196">
        <f t="shared" si="96"/>
        <v>0</v>
      </c>
      <c r="M103" s="196">
        <f t="shared" si="96"/>
        <v>0</v>
      </c>
      <c r="N103" s="196">
        <f t="shared" si="96"/>
        <v>0</v>
      </c>
      <c r="O103" s="196">
        <f t="shared" si="96"/>
        <v>0</v>
      </c>
      <c r="P103" s="196">
        <f t="shared" si="96"/>
        <v>0</v>
      </c>
      <c r="Q103" s="196">
        <f t="shared" si="96"/>
        <v>0</v>
      </c>
      <c r="R103" s="196">
        <f t="shared" si="96"/>
        <v>0</v>
      </c>
      <c r="S103" s="196">
        <f t="shared" si="96"/>
        <v>0</v>
      </c>
      <c r="T103" s="196">
        <f t="shared" si="96"/>
        <v>0</v>
      </c>
      <c r="U103" s="196">
        <f t="shared" si="96"/>
        <v>0</v>
      </c>
      <c r="V103" s="196">
        <f t="shared" si="96"/>
        <v>0</v>
      </c>
      <c r="W103" s="196">
        <f t="shared" si="96"/>
        <v>0</v>
      </c>
      <c r="X103" s="196">
        <f t="shared" si="96"/>
        <v>0</v>
      </c>
      <c r="Y103" s="196">
        <f t="shared" si="96"/>
        <v>0</v>
      </c>
      <c r="Z103" s="196">
        <f t="shared" si="96"/>
        <v>0</v>
      </c>
      <c r="AA103" s="196">
        <f t="shared" si="96"/>
        <v>0</v>
      </c>
      <c r="AB103" s="196">
        <f t="shared" si="96"/>
        <v>0</v>
      </c>
      <c r="AC103" s="196">
        <f t="shared" si="96"/>
        <v>0</v>
      </c>
      <c r="AD103" s="196">
        <f t="shared" si="96"/>
        <v>0</v>
      </c>
      <c r="AE103" s="196">
        <f t="shared" si="96"/>
        <v>0</v>
      </c>
      <c r="AF103" s="196">
        <f t="shared" si="96"/>
        <v>0</v>
      </c>
      <c r="AG103" s="196">
        <f t="shared" si="96"/>
        <v>0</v>
      </c>
      <c r="AH103" s="196">
        <f t="shared" si="96"/>
        <v>0</v>
      </c>
      <c r="AI103" s="196">
        <f t="shared" si="96"/>
        <v>0</v>
      </c>
      <c r="AJ103" s="196">
        <f t="shared" si="96"/>
        <v>0</v>
      </c>
      <c r="AK103" s="196">
        <f t="shared" si="96"/>
        <v>0</v>
      </c>
      <c r="AL103" s="196">
        <f t="shared" si="96"/>
        <v>0</v>
      </c>
      <c r="AM103" s="196">
        <f t="shared" si="96"/>
        <v>0</v>
      </c>
      <c r="AN103" s="196">
        <f t="shared" ref="AN103:BS103" si="97">INDEX($H82:$BE82,MATCH(AN$89,$H$69:$BE$69,0))*AN$90/Days_Yr</f>
        <v>0</v>
      </c>
      <c r="AO103" s="196">
        <f t="shared" si="97"/>
        <v>0</v>
      </c>
      <c r="AP103" s="196">
        <f t="shared" si="97"/>
        <v>0</v>
      </c>
      <c r="AQ103" s="196">
        <f t="shared" si="97"/>
        <v>0</v>
      </c>
      <c r="AR103" s="196">
        <f t="shared" si="97"/>
        <v>0</v>
      </c>
      <c r="AS103" s="196">
        <f t="shared" si="97"/>
        <v>0</v>
      </c>
      <c r="AT103" s="196">
        <f t="shared" si="97"/>
        <v>0</v>
      </c>
      <c r="AU103" s="196">
        <f t="shared" si="97"/>
        <v>0</v>
      </c>
      <c r="AV103" s="196">
        <f t="shared" si="97"/>
        <v>0</v>
      </c>
      <c r="AW103" s="196">
        <f t="shared" si="97"/>
        <v>0</v>
      </c>
      <c r="AX103" s="196">
        <f t="shared" si="97"/>
        <v>0</v>
      </c>
      <c r="AY103" s="196">
        <f t="shared" si="97"/>
        <v>0</v>
      </c>
      <c r="AZ103" s="196">
        <f t="shared" si="97"/>
        <v>0</v>
      </c>
      <c r="BA103" s="196">
        <f t="shared" si="97"/>
        <v>0</v>
      </c>
      <c r="BB103" s="196">
        <f t="shared" si="97"/>
        <v>0</v>
      </c>
      <c r="BC103" s="196">
        <f t="shared" si="97"/>
        <v>0</v>
      </c>
      <c r="BD103" s="196">
        <f t="shared" si="97"/>
        <v>0</v>
      </c>
      <c r="BE103" s="196">
        <f t="shared" si="97"/>
        <v>0</v>
      </c>
      <c r="BF103" s="196">
        <f t="shared" si="97"/>
        <v>0</v>
      </c>
      <c r="BG103" s="196">
        <f t="shared" si="97"/>
        <v>0</v>
      </c>
      <c r="BH103" s="196">
        <f t="shared" si="97"/>
        <v>0</v>
      </c>
      <c r="BI103" s="196">
        <f t="shared" si="97"/>
        <v>0</v>
      </c>
      <c r="BJ103" s="196">
        <f t="shared" si="97"/>
        <v>0</v>
      </c>
      <c r="BK103" s="196">
        <f t="shared" si="97"/>
        <v>0</v>
      </c>
      <c r="BL103" s="196">
        <f t="shared" si="97"/>
        <v>0</v>
      </c>
      <c r="BM103" s="196">
        <f t="shared" si="97"/>
        <v>0</v>
      </c>
      <c r="BN103" s="196">
        <f t="shared" si="97"/>
        <v>0</v>
      </c>
      <c r="BO103" s="196">
        <f t="shared" si="97"/>
        <v>0</v>
      </c>
      <c r="BP103" s="196">
        <f t="shared" si="97"/>
        <v>0</v>
      </c>
      <c r="BQ103" s="196">
        <f t="shared" si="97"/>
        <v>0</v>
      </c>
      <c r="BR103" s="196">
        <f t="shared" si="97"/>
        <v>0</v>
      </c>
      <c r="BS103" s="196">
        <f t="shared" si="97"/>
        <v>0</v>
      </c>
      <c r="BT103" s="196">
        <f t="shared" ref="BT103:CY103" si="98">INDEX($H82:$BE82,MATCH(BT$89,$H$69:$BE$69,0))*BT$90/Days_Yr</f>
        <v>0</v>
      </c>
      <c r="BU103" s="196">
        <f t="shared" si="98"/>
        <v>0</v>
      </c>
      <c r="BV103" s="196">
        <f t="shared" si="98"/>
        <v>0</v>
      </c>
      <c r="BW103" s="196">
        <f t="shared" si="98"/>
        <v>0</v>
      </c>
      <c r="BX103" s="196">
        <f t="shared" si="98"/>
        <v>0</v>
      </c>
      <c r="BY103" s="196">
        <f t="shared" si="98"/>
        <v>0</v>
      </c>
      <c r="BZ103" s="196">
        <f t="shared" si="98"/>
        <v>0</v>
      </c>
      <c r="CA103" s="196">
        <f t="shared" si="98"/>
        <v>0</v>
      </c>
      <c r="CB103" s="196">
        <f t="shared" si="98"/>
        <v>0</v>
      </c>
      <c r="CC103" s="196">
        <f t="shared" si="98"/>
        <v>0</v>
      </c>
      <c r="CD103" s="196">
        <f t="shared" si="98"/>
        <v>0</v>
      </c>
      <c r="CE103" s="196">
        <f t="shared" si="98"/>
        <v>0</v>
      </c>
      <c r="CF103" s="196">
        <f t="shared" si="98"/>
        <v>0</v>
      </c>
      <c r="CG103" s="196">
        <f t="shared" si="98"/>
        <v>0</v>
      </c>
      <c r="CH103" s="196">
        <f t="shared" si="98"/>
        <v>0</v>
      </c>
      <c r="CI103" s="196">
        <f t="shared" si="98"/>
        <v>0</v>
      </c>
      <c r="CJ103" s="196">
        <f t="shared" si="98"/>
        <v>0</v>
      </c>
      <c r="CK103" s="196">
        <f t="shared" si="98"/>
        <v>0</v>
      </c>
      <c r="CL103" s="196">
        <f t="shared" si="98"/>
        <v>0</v>
      </c>
      <c r="CM103" s="196">
        <f t="shared" si="98"/>
        <v>0</v>
      </c>
      <c r="CN103" s="196">
        <f t="shared" si="98"/>
        <v>0</v>
      </c>
      <c r="CO103" s="196">
        <f t="shared" si="98"/>
        <v>0</v>
      </c>
      <c r="CP103" s="196">
        <f t="shared" si="98"/>
        <v>0</v>
      </c>
      <c r="CQ103" s="196">
        <f t="shared" si="98"/>
        <v>0</v>
      </c>
      <c r="CR103" s="196">
        <f t="shared" si="98"/>
        <v>0</v>
      </c>
      <c r="CS103" s="196">
        <f t="shared" si="98"/>
        <v>0</v>
      </c>
      <c r="CT103" s="196">
        <f t="shared" si="98"/>
        <v>0</v>
      </c>
      <c r="CU103" s="196">
        <f t="shared" si="98"/>
        <v>0</v>
      </c>
      <c r="CV103" s="196">
        <f t="shared" si="98"/>
        <v>0</v>
      </c>
      <c r="CW103" s="196">
        <f t="shared" si="98"/>
        <v>0</v>
      </c>
      <c r="CX103" s="196">
        <f t="shared" si="98"/>
        <v>0</v>
      </c>
      <c r="CY103" s="196">
        <f t="shared" si="98"/>
        <v>0</v>
      </c>
      <c r="CZ103" s="196">
        <f t="shared" ref="CZ103:EE103" si="99">INDEX($H82:$BE82,MATCH(CZ$89,$H$69:$BE$69,0))*CZ$90/Days_Yr</f>
        <v>0</v>
      </c>
      <c r="DA103" s="196">
        <f t="shared" si="99"/>
        <v>0</v>
      </c>
      <c r="DB103" s="196">
        <f t="shared" si="99"/>
        <v>0</v>
      </c>
      <c r="DC103" s="196">
        <f t="shared" si="99"/>
        <v>0</v>
      </c>
      <c r="DD103" s="196">
        <f t="shared" si="99"/>
        <v>0</v>
      </c>
      <c r="DE103" s="196">
        <f t="shared" si="99"/>
        <v>0</v>
      </c>
      <c r="DF103" s="196">
        <f t="shared" si="99"/>
        <v>0</v>
      </c>
      <c r="DG103" s="196">
        <f t="shared" si="99"/>
        <v>0</v>
      </c>
      <c r="DH103" s="196">
        <f t="shared" si="99"/>
        <v>0</v>
      </c>
      <c r="DI103" s="196">
        <f t="shared" si="99"/>
        <v>0</v>
      </c>
      <c r="DJ103" s="196">
        <f t="shared" si="99"/>
        <v>0</v>
      </c>
      <c r="DK103" s="196">
        <f t="shared" si="99"/>
        <v>0</v>
      </c>
      <c r="DL103" s="196">
        <f t="shared" si="99"/>
        <v>0</v>
      </c>
      <c r="DM103" s="196">
        <f t="shared" si="99"/>
        <v>0</v>
      </c>
      <c r="DN103" s="196">
        <f t="shared" si="99"/>
        <v>0</v>
      </c>
      <c r="DO103" s="196">
        <f t="shared" si="99"/>
        <v>0</v>
      </c>
      <c r="DP103" s="196">
        <f t="shared" si="99"/>
        <v>0</v>
      </c>
      <c r="DQ103" s="196">
        <f t="shared" si="99"/>
        <v>0</v>
      </c>
      <c r="DR103" s="196">
        <f t="shared" si="99"/>
        <v>0</v>
      </c>
      <c r="DS103" s="196">
        <f t="shared" si="99"/>
        <v>0</v>
      </c>
      <c r="DT103" s="196">
        <f t="shared" si="99"/>
        <v>0</v>
      </c>
      <c r="DU103" s="196">
        <f t="shared" si="99"/>
        <v>0</v>
      </c>
      <c r="DV103" s="196">
        <f t="shared" si="99"/>
        <v>0</v>
      </c>
      <c r="DW103" s="196">
        <f t="shared" si="99"/>
        <v>0</v>
      </c>
      <c r="DX103" s="196">
        <f t="shared" si="99"/>
        <v>0</v>
      </c>
      <c r="DY103" s="196">
        <f t="shared" si="99"/>
        <v>0</v>
      </c>
      <c r="DZ103" s="196">
        <f t="shared" si="99"/>
        <v>0</v>
      </c>
      <c r="EA103" s="196">
        <f t="shared" si="99"/>
        <v>0</v>
      </c>
      <c r="EB103" s="196">
        <f t="shared" si="99"/>
        <v>0</v>
      </c>
      <c r="EC103" s="196">
        <f t="shared" si="99"/>
        <v>0</v>
      </c>
      <c r="ED103" s="196">
        <f t="shared" si="99"/>
        <v>0</v>
      </c>
      <c r="EE103" s="196">
        <f t="shared" si="99"/>
        <v>0</v>
      </c>
      <c r="EF103" s="196">
        <f t="shared" ref="EF103:FK103" si="100">INDEX($H82:$BE82,MATCH(EF$89,$H$69:$BE$69,0))*EF$90/Days_Yr</f>
        <v>0</v>
      </c>
      <c r="EG103" s="196">
        <f t="shared" si="100"/>
        <v>0</v>
      </c>
      <c r="EH103" s="196">
        <f t="shared" si="100"/>
        <v>0</v>
      </c>
      <c r="EI103" s="196">
        <f t="shared" si="100"/>
        <v>0</v>
      </c>
      <c r="EJ103" s="196">
        <f t="shared" si="100"/>
        <v>0</v>
      </c>
      <c r="EK103" s="196">
        <f t="shared" si="100"/>
        <v>0</v>
      </c>
      <c r="EL103" s="196">
        <f t="shared" si="100"/>
        <v>0</v>
      </c>
      <c r="EM103" s="196">
        <f t="shared" si="100"/>
        <v>0</v>
      </c>
      <c r="EN103" s="196">
        <f t="shared" si="100"/>
        <v>0</v>
      </c>
      <c r="EO103" s="196">
        <f t="shared" si="100"/>
        <v>0</v>
      </c>
      <c r="EP103" s="196">
        <f t="shared" si="100"/>
        <v>0</v>
      </c>
      <c r="EQ103" s="196">
        <f t="shared" si="100"/>
        <v>0</v>
      </c>
      <c r="ER103" s="196">
        <f t="shared" si="100"/>
        <v>0</v>
      </c>
      <c r="ES103" s="196">
        <f t="shared" si="100"/>
        <v>0</v>
      </c>
      <c r="ET103" s="196">
        <f t="shared" si="100"/>
        <v>0</v>
      </c>
      <c r="EU103" s="196">
        <f t="shared" si="100"/>
        <v>0</v>
      </c>
      <c r="EV103" s="196">
        <f t="shared" si="100"/>
        <v>0</v>
      </c>
      <c r="EW103" s="196">
        <f t="shared" si="100"/>
        <v>0</v>
      </c>
      <c r="EX103" s="196">
        <f t="shared" si="100"/>
        <v>0</v>
      </c>
      <c r="EY103" s="196">
        <f t="shared" si="100"/>
        <v>0</v>
      </c>
      <c r="EZ103" s="196">
        <f t="shared" si="100"/>
        <v>0</v>
      </c>
      <c r="FA103" s="196">
        <f t="shared" si="100"/>
        <v>0</v>
      </c>
      <c r="FB103" s="196">
        <f t="shared" si="100"/>
        <v>0</v>
      </c>
      <c r="FC103" s="196">
        <f t="shared" si="100"/>
        <v>0</v>
      </c>
      <c r="FD103" s="196">
        <f t="shared" si="100"/>
        <v>0</v>
      </c>
      <c r="FE103" s="196">
        <f t="shared" si="100"/>
        <v>0</v>
      </c>
      <c r="FF103" s="196">
        <f t="shared" si="100"/>
        <v>0</v>
      </c>
      <c r="FG103" s="196">
        <f t="shared" si="100"/>
        <v>0</v>
      </c>
      <c r="FH103" s="196">
        <f t="shared" si="100"/>
        <v>0</v>
      </c>
      <c r="FI103" s="196">
        <f t="shared" si="100"/>
        <v>0</v>
      </c>
      <c r="FJ103" s="196">
        <f t="shared" si="100"/>
        <v>0</v>
      </c>
      <c r="FK103" s="196">
        <f t="shared" si="100"/>
        <v>0</v>
      </c>
      <c r="FL103" s="196">
        <f t="shared" ref="FL103:FY103" si="101">INDEX($H82:$BE82,MATCH(FL$89,$H$69:$BE$69,0))*FL$90/Days_Yr</f>
        <v>0</v>
      </c>
      <c r="FM103" s="196">
        <f t="shared" si="101"/>
        <v>0</v>
      </c>
      <c r="FN103" s="196">
        <f t="shared" si="101"/>
        <v>0</v>
      </c>
      <c r="FO103" s="196">
        <f t="shared" si="101"/>
        <v>0</v>
      </c>
      <c r="FP103" s="196">
        <f t="shared" si="101"/>
        <v>0</v>
      </c>
      <c r="FQ103" s="196">
        <f t="shared" si="101"/>
        <v>0</v>
      </c>
      <c r="FR103" s="196">
        <f t="shared" si="101"/>
        <v>0</v>
      </c>
      <c r="FS103" s="196">
        <f t="shared" si="101"/>
        <v>0</v>
      </c>
      <c r="FT103" s="196">
        <f t="shared" si="101"/>
        <v>0</v>
      </c>
      <c r="FU103" s="196">
        <f t="shared" si="101"/>
        <v>0</v>
      </c>
      <c r="FV103" s="196">
        <f t="shared" si="101"/>
        <v>0</v>
      </c>
      <c r="FW103" s="196">
        <f t="shared" si="101"/>
        <v>0</v>
      </c>
      <c r="FX103" s="196">
        <f t="shared" si="101"/>
        <v>0</v>
      </c>
      <c r="FY103" s="196">
        <f t="shared" si="101"/>
        <v>0</v>
      </c>
    </row>
    <row r="104" spans="3:181">
      <c r="D104" t="str">
        <f t="shared" si="41"/>
        <v>Spare</v>
      </c>
      <c r="E104" s="8"/>
      <c r="G104" s="26"/>
      <c r="H104" s="196">
        <f t="shared" ref="H104:AM104" si="102">INDEX($H83:$BE83,MATCH(H$89,$H$69:$BE$69,0))*H$90/Days_Yr</f>
        <v>0</v>
      </c>
      <c r="I104" s="196">
        <f t="shared" si="102"/>
        <v>0</v>
      </c>
      <c r="J104" s="196">
        <f t="shared" si="102"/>
        <v>0</v>
      </c>
      <c r="K104" s="196">
        <f t="shared" si="102"/>
        <v>0</v>
      </c>
      <c r="L104" s="196">
        <f t="shared" si="102"/>
        <v>0</v>
      </c>
      <c r="M104" s="196">
        <f t="shared" si="102"/>
        <v>0</v>
      </c>
      <c r="N104" s="196">
        <f t="shared" si="102"/>
        <v>0</v>
      </c>
      <c r="O104" s="196">
        <f t="shared" si="102"/>
        <v>0</v>
      </c>
      <c r="P104" s="196">
        <f t="shared" si="102"/>
        <v>0</v>
      </c>
      <c r="Q104" s="196">
        <f t="shared" si="102"/>
        <v>0</v>
      </c>
      <c r="R104" s="196">
        <f t="shared" si="102"/>
        <v>0</v>
      </c>
      <c r="S104" s="196">
        <f t="shared" si="102"/>
        <v>0</v>
      </c>
      <c r="T104" s="196">
        <f t="shared" si="102"/>
        <v>0</v>
      </c>
      <c r="U104" s="196">
        <f t="shared" si="102"/>
        <v>0</v>
      </c>
      <c r="V104" s="196">
        <f t="shared" si="102"/>
        <v>0</v>
      </c>
      <c r="W104" s="196">
        <f t="shared" si="102"/>
        <v>0</v>
      </c>
      <c r="X104" s="196">
        <f t="shared" si="102"/>
        <v>0</v>
      </c>
      <c r="Y104" s="196">
        <f t="shared" si="102"/>
        <v>0</v>
      </c>
      <c r="Z104" s="196">
        <f t="shared" si="102"/>
        <v>0</v>
      </c>
      <c r="AA104" s="196">
        <f t="shared" si="102"/>
        <v>0</v>
      </c>
      <c r="AB104" s="196">
        <f t="shared" si="102"/>
        <v>0</v>
      </c>
      <c r="AC104" s="196">
        <f t="shared" si="102"/>
        <v>0</v>
      </c>
      <c r="AD104" s="196">
        <f t="shared" si="102"/>
        <v>0</v>
      </c>
      <c r="AE104" s="196">
        <f t="shared" si="102"/>
        <v>0</v>
      </c>
      <c r="AF104" s="196">
        <f t="shared" si="102"/>
        <v>0</v>
      </c>
      <c r="AG104" s="196">
        <f t="shared" si="102"/>
        <v>0</v>
      </c>
      <c r="AH104" s="196">
        <f t="shared" si="102"/>
        <v>0</v>
      </c>
      <c r="AI104" s="196">
        <f t="shared" si="102"/>
        <v>0</v>
      </c>
      <c r="AJ104" s="196">
        <f t="shared" si="102"/>
        <v>0</v>
      </c>
      <c r="AK104" s="196">
        <f t="shared" si="102"/>
        <v>0</v>
      </c>
      <c r="AL104" s="196">
        <f t="shared" si="102"/>
        <v>0</v>
      </c>
      <c r="AM104" s="196">
        <f t="shared" si="102"/>
        <v>0</v>
      </c>
      <c r="AN104" s="196">
        <f t="shared" ref="AN104:BS104" si="103">INDEX($H83:$BE83,MATCH(AN$89,$H$69:$BE$69,0))*AN$90/Days_Yr</f>
        <v>0</v>
      </c>
      <c r="AO104" s="196">
        <f t="shared" si="103"/>
        <v>0</v>
      </c>
      <c r="AP104" s="196">
        <f t="shared" si="103"/>
        <v>0</v>
      </c>
      <c r="AQ104" s="196">
        <f t="shared" si="103"/>
        <v>0</v>
      </c>
      <c r="AR104" s="196">
        <f t="shared" si="103"/>
        <v>0</v>
      </c>
      <c r="AS104" s="196">
        <f t="shared" si="103"/>
        <v>0</v>
      </c>
      <c r="AT104" s="196">
        <f t="shared" si="103"/>
        <v>0</v>
      </c>
      <c r="AU104" s="196">
        <f t="shared" si="103"/>
        <v>0</v>
      </c>
      <c r="AV104" s="196">
        <f t="shared" si="103"/>
        <v>0</v>
      </c>
      <c r="AW104" s="196">
        <f t="shared" si="103"/>
        <v>0</v>
      </c>
      <c r="AX104" s="196">
        <f t="shared" si="103"/>
        <v>0</v>
      </c>
      <c r="AY104" s="196">
        <f t="shared" si="103"/>
        <v>0</v>
      </c>
      <c r="AZ104" s="196">
        <f t="shared" si="103"/>
        <v>0</v>
      </c>
      <c r="BA104" s="196">
        <f t="shared" si="103"/>
        <v>0</v>
      </c>
      <c r="BB104" s="196">
        <f t="shared" si="103"/>
        <v>0</v>
      </c>
      <c r="BC104" s="196">
        <f t="shared" si="103"/>
        <v>0</v>
      </c>
      <c r="BD104" s="196">
        <f t="shared" si="103"/>
        <v>0</v>
      </c>
      <c r="BE104" s="196">
        <f t="shared" si="103"/>
        <v>0</v>
      </c>
      <c r="BF104" s="196">
        <f t="shared" si="103"/>
        <v>0</v>
      </c>
      <c r="BG104" s="196">
        <f t="shared" si="103"/>
        <v>0</v>
      </c>
      <c r="BH104" s="196">
        <f t="shared" si="103"/>
        <v>0</v>
      </c>
      <c r="BI104" s="196">
        <f t="shared" si="103"/>
        <v>0</v>
      </c>
      <c r="BJ104" s="196">
        <f t="shared" si="103"/>
        <v>0</v>
      </c>
      <c r="BK104" s="196">
        <f t="shared" si="103"/>
        <v>0</v>
      </c>
      <c r="BL104" s="196">
        <f t="shared" si="103"/>
        <v>0</v>
      </c>
      <c r="BM104" s="196">
        <f t="shared" si="103"/>
        <v>0</v>
      </c>
      <c r="BN104" s="196">
        <f t="shared" si="103"/>
        <v>0</v>
      </c>
      <c r="BO104" s="196">
        <f t="shared" si="103"/>
        <v>0</v>
      </c>
      <c r="BP104" s="196">
        <f t="shared" si="103"/>
        <v>0</v>
      </c>
      <c r="BQ104" s="196">
        <f t="shared" si="103"/>
        <v>0</v>
      </c>
      <c r="BR104" s="196">
        <f t="shared" si="103"/>
        <v>0</v>
      </c>
      <c r="BS104" s="196">
        <f t="shared" si="103"/>
        <v>0</v>
      </c>
      <c r="BT104" s="196">
        <f t="shared" ref="BT104:CY104" si="104">INDEX($H83:$BE83,MATCH(BT$89,$H$69:$BE$69,0))*BT$90/Days_Yr</f>
        <v>0</v>
      </c>
      <c r="BU104" s="196">
        <f t="shared" si="104"/>
        <v>0</v>
      </c>
      <c r="BV104" s="196">
        <f t="shared" si="104"/>
        <v>0</v>
      </c>
      <c r="BW104" s="196">
        <f t="shared" si="104"/>
        <v>0</v>
      </c>
      <c r="BX104" s="196">
        <f t="shared" si="104"/>
        <v>0</v>
      </c>
      <c r="BY104" s="196">
        <f t="shared" si="104"/>
        <v>0</v>
      </c>
      <c r="BZ104" s="196">
        <f t="shared" si="104"/>
        <v>0</v>
      </c>
      <c r="CA104" s="196">
        <f t="shared" si="104"/>
        <v>0</v>
      </c>
      <c r="CB104" s="196">
        <f t="shared" si="104"/>
        <v>0</v>
      </c>
      <c r="CC104" s="196">
        <f t="shared" si="104"/>
        <v>0</v>
      </c>
      <c r="CD104" s="196">
        <f t="shared" si="104"/>
        <v>0</v>
      </c>
      <c r="CE104" s="196">
        <f t="shared" si="104"/>
        <v>0</v>
      </c>
      <c r="CF104" s="196">
        <f t="shared" si="104"/>
        <v>0</v>
      </c>
      <c r="CG104" s="196">
        <f t="shared" si="104"/>
        <v>0</v>
      </c>
      <c r="CH104" s="196">
        <f t="shared" si="104"/>
        <v>0</v>
      </c>
      <c r="CI104" s="196">
        <f t="shared" si="104"/>
        <v>0</v>
      </c>
      <c r="CJ104" s="196">
        <f t="shared" si="104"/>
        <v>0</v>
      </c>
      <c r="CK104" s="196">
        <f t="shared" si="104"/>
        <v>0</v>
      </c>
      <c r="CL104" s="196">
        <f t="shared" si="104"/>
        <v>0</v>
      </c>
      <c r="CM104" s="196">
        <f t="shared" si="104"/>
        <v>0</v>
      </c>
      <c r="CN104" s="196">
        <f t="shared" si="104"/>
        <v>0</v>
      </c>
      <c r="CO104" s="196">
        <f t="shared" si="104"/>
        <v>0</v>
      </c>
      <c r="CP104" s="196">
        <f t="shared" si="104"/>
        <v>0</v>
      </c>
      <c r="CQ104" s="196">
        <f t="shared" si="104"/>
        <v>0</v>
      </c>
      <c r="CR104" s="196">
        <f t="shared" si="104"/>
        <v>0</v>
      </c>
      <c r="CS104" s="196">
        <f t="shared" si="104"/>
        <v>0</v>
      </c>
      <c r="CT104" s="196">
        <f t="shared" si="104"/>
        <v>0</v>
      </c>
      <c r="CU104" s="196">
        <f t="shared" si="104"/>
        <v>0</v>
      </c>
      <c r="CV104" s="196">
        <f t="shared" si="104"/>
        <v>0</v>
      </c>
      <c r="CW104" s="196">
        <f t="shared" si="104"/>
        <v>0</v>
      </c>
      <c r="CX104" s="196">
        <f t="shared" si="104"/>
        <v>0</v>
      </c>
      <c r="CY104" s="196">
        <f t="shared" si="104"/>
        <v>0</v>
      </c>
      <c r="CZ104" s="196">
        <f t="shared" ref="CZ104:EE104" si="105">INDEX($H83:$BE83,MATCH(CZ$89,$H$69:$BE$69,0))*CZ$90/Days_Yr</f>
        <v>0</v>
      </c>
      <c r="DA104" s="196">
        <f t="shared" si="105"/>
        <v>0</v>
      </c>
      <c r="DB104" s="196">
        <f t="shared" si="105"/>
        <v>0</v>
      </c>
      <c r="DC104" s="196">
        <f t="shared" si="105"/>
        <v>0</v>
      </c>
      <c r="DD104" s="196">
        <f t="shared" si="105"/>
        <v>0</v>
      </c>
      <c r="DE104" s="196">
        <f t="shared" si="105"/>
        <v>0</v>
      </c>
      <c r="DF104" s="196">
        <f t="shared" si="105"/>
        <v>0</v>
      </c>
      <c r="DG104" s="196">
        <f t="shared" si="105"/>
        <v>0</v>
      </c>
      <c r="DH104" s="196">
        <f t="shared" si="105"/>
        <v>0</v>
      </c>
      <c r="DI104" s="196">
        <f t="shared" si="105"/>
        <v>0</v>
      </c>
      <c r="DJ104" s="196">
        <f t="shared" si="105"/>
        <v>0</v>
      </c>
      <c r="DK104" s="196">
        <f t="shared" si="105"/>
        <v>0</v>
      </c>
      <c r="DL104" s="196">
        <f t="shared" si="105"/>
        <v>0</v>
      </c>
      <c r="DM104" s="196">
        <f t="shared" si="105"/>
        <v>0</v>
      </c>
      <c r="DN104" s="196">
        <f t="shared" si="105"/>
        <v>0</v>
      </c>
      <c r="DO104" s="196">
        <f t="shared" si="105"/>
        <v>0</v>
      </c>
      <c r="DP104" s="196">
        <f t="shared" si="105"/>
        <v>0</v>
      </c>
      <c r="DQ104" s="196">
        <f t="shared" si="105"/>
        <v>0</v>
      </c>
      <c r="DR104" s="196">
        <f t="shared" si="105"/>
        <v>0</v>
      </c>
      <c r="DS104" s="196">
        <f t="shared" si="105"/>
        <v>0</v>
      </c>
      <c r="DT104" s="196">
        <f t="shared" si="105"/>
        <v>0</v>
      </c>
      <c r="DU104" s="196">
        <f t="shared" si="105"/>
        <v>0</v>
      </c>
      <c r="DV104" s="196">
        <f t="shared" si="105"/>
        <v>0</v>
      </c>
      <c r="DW104" s="196">
        <f t="shared" si="105"/>
        <v>0</v>
      </c>
      <c r="DX104" s="196">
        <f t="shared" si="105"/>
        <v>0</v>
      </c>
      <c r="DY104" s="196">
        <f t="shared" si="105"/>
        <v>0</v>
      </c>
      <c r="DZ104" s="196">
        <f t="shared" si="105"/>
        <v>0</v>
      </c>
      <c r="EA104" s="196">
        <f t="shared" si="105"/>
        <v>0</v>
      </c>
      <c r="EB104" s="196">
        <f t="shared" si="105"/>
        <v>0</v>
      </c>
      <c r="EC104" s="196">
        <f t="shared" si="105"/>
        <v>0</v>
      </c>
      <c r="ED104" s="196">
        <f t="shared" si="105"/>
        <v>0</v>
      </c>
      <c r="EE104" s="196">
        <f t="shared" si="105"/>
        <v>0</v>
      </c>
      <c r="EF104" s="196">
        <f t="shared" ref="EF104:FK104" si="106">INDEX($H83:$BE83,MATCH(EF$89,$H$69:$BE$69,0))*EF$90/Days_Yr</f>
        <v>0</v>
      </c>
      <c r="EG104" s="196">
        <f t="shared" si="106"/>
        <v>0</v>
      </c>
      <c r="EH104" s="196">
        <f t="shared" si="106"/>
        <v>0</v>
      </c>
      <c r="EI104" s="196">
        <f t="shared" si="106"/>
        <v>0</v>
      </c>
      <c r="EJ104" s="196">
        <f t="shared" si="106"/>
        <v>0</v>
      </c>
      <c r="EK104" s="196">
        <f t="shared" si="106"/>
        <v>0</v>
      </c>
      <c r="EL104" s="196">
        <f t="shared" si="106"/>
        <v>0</v>
      </c>
      <c r="EM104" s="196">
        <f t="shared" si="106"/>
        <v>0</v>
      </c>
      <c r="EN104" s="196">
        <f t="shared" si="106"/>
        <v>0</v>
      </c>
      <c r="EO104" s="196">
        <f t="shared" si="106"/>
        <v>0</v>
      </c>
      <c r="EP104" s="196">
        <f t="shared" si="106"/>
        <v>0</v>
      </c>
      <c r="EQ104" s="196">
        <f t="shared" si="106"/>
        <v>0</v>
      </c>
      <c r="ER104" s="196">
        <f t="shared" si="106"/>
        <v>0</v>
      </c>
      <c r="ES104" s="196">
        <f t="shared" si="106"/>
        <v>0</v>
      </c>
      <c r="ET104" s="196">
        <f t="shared" si="106"/>
        <v>0</v>
      </c>
      <c r="EU104" s="196">
        <f t="shared" si="106"/>
        <v>0</v>
      </c>
      <c r="EV104" s="196">
        <f t="shared" si="106"/>
        <v>0</v>
      </c>
      <c r="EW104" s="196">
        <f t="shared" si="106"/>
        <v>0</v>
      </c>
      <c r="EX104" s="196">
        <f t="shared" si="106"/>
        <v>0</v>
      </c>
      <c r="EY104" s="196">
        <f t="shared" si="106"/>
        <v>0</v>
      </c>
      <c r="EZ104" s="196">
        <f t="shared" si="106"/>
        <v>0</v>
      </c>
      <c r="FA104" s="196">
        <f t="shared" si="106"/>
        <v>0</v>
      </c>
      <c r="FB104" s="196">
        <f t="shared" si="106"/>
        <v>0</v>
      </c>
      <c r="FC104" s="196">
        <f t="shared" si="106"/>
        <v>0</v>
      </c>
      <c r="FD104" s="196">
        <f t="shared" si="106"/>
        <v>0</v>
      </c>
      <c r="FE104" s="196">
        <f t="shared" si="106"/>
        <v>0</v>
      </c>
      <c r="FF104" s="196">
        <f t="shared" si="106"/>
        <v>0</v>
      </c>
      <c r="FG104" s="196">
        <f t="shared" si="106"/>
        <v>0</v>
      </c>
      <c r="FH104" s="196">
        <f t="shared" si="106"/>
        <v>0</v>
      </c>
      <c r="FI104" s="196">
        <f t="shared" si="106"/>
        <v>0</v>
      </c>
      <c r="FJ104" s="196">
        <f t="shared" si="106"/>
        <v>0</v>
      </c>
      <c r="FK104" s="196">
        <f t="shared" si="106"/>
        <v>0</v>
      </c>
      <c r="FL104" s="196">
        <f t="shared" ref="FL104:FY104" si="107">INDEX($H83:$BE83,MATCH(FL$89,$H$69:$BE$69,0))*FL$90/Days_Yr</f>
        <v>0</v>
      </c>
      <c r="FM104" s="196">
        <f t="shared" si="107"/>
        <v>0</v>
      </c>
      <c r="FN104" s="196">
        <f t="shared" si="107"/>
        <v>0</v>
      </c>
      <c r="FO104" s="196">
        <f t="shared" si="107"/>
        <v>0</v>
      </c>
      <c r="FP104" s="196">
        <f t="shared" si="107"/>
        <v>0</v>
      </c>
      <c r="FQ104" s="196">
        <f t="shared" si="107"/>
        <v>0</v>
      </c>
      <c r="FR104" s="196">
        <f t="shared" si="107"/>
        <v>0</v>
      </c>
      <c r="FS104" s="196">
        <f t="shared" si="107"/>
        <v>0</v>
      </c>
      <c r="FT104" s="196">
        <f t="shared" si="107"/>
        <v>0</v>
      </c>
      <c r="FU104" s="196">
        <f t="shared" si="107"/>
        <v>0</v>
      </c>
      <c r="FV104" s="196">
        <f t="shared" si="107"/>
        <v>0</v>
      </c>
      <c r="FW104" s="196">
        <f t="shared" si="107"/>
        <v>0</v>
      </c>
      <c r="FX104" s="196">
        <f t="shared" si="107"/>
        <v>0</v>
      </c>
      <c r="FY104" s="196">
        <f t="shared" si="107"/>
        <v>0</v>
      </c>
    </row>
    <row r="105" spans="3:181">
      <c r="D105" t="str">
        <f t="shared" si="41"/>
        <v>Spare</v>
      </c>
      <c r="E105" s="8"/>
      <c r="G105" s="26"/>
      <c r="H105" s="196">
        <f t="shared" ref="H105:AM105" si="108">INDEX($H84:$BE84,MATCH(H$89,$H$69:$BE$69,0))*H$90/Days_Yr</f>
        <v>0</v>
      </c>
      <c r="I105" s="196">
        <f t="shared" si="108"/>
        <v>0</v>
      </c>
      <c r="J105" s="196">
        <f t="shared" si="108"/>
        <v>0</v>
      </c>
      <c r="K105" s="196">
        <f t="shared" si="108"/>
        <v>0</v>
      </c>
      <c r="L105" s="196">
        <f t="shared" si="108"/>
        <v>0</v>
      </c>
      <c r="M105" s="196">
        <f t="shared" si="108"/>
        <v>0</v>
      </c>
      <c r="N105" s="196">
        <f t="shared" si="108"/>
        <v>0</v>
      </c>
      <c r="O105" s="196">
        <f t="shared" si="108"/>
        <v>0</v>
      </c>
      <c r="P105" s="196">
        <f t="shared" si="108"/>
        <v>0</v>
      </c>
      <c r="Q105" s="196">
        <f t="shared" si="108"/>
        <v>0</v>
      </c>
      <c r="R105" s="196">
        <f t="shared" si="108"/>
        <v>0</v>
      </c>
      <c r="S105" s="196">
        <f t="shared" si="108"/>
        <v>0</v>
      </c>
      <c r="T105" s="196">
        <f t="shared" si="108"/>
        <v>0</v>
      </c>
      <c r="U105" s="196">
        <f t="shared" si="108"/>
        <v>0</v>
      </c>
      <c r="V105" s="196">
        <f t="shared" si="108"/>
        <v>0</v>
      </c>
      <c r="W105" s="196">
        <f t="shared" si="108"/>
        <v>0</v>
      </c>
      <c r="X105" s="196">
        <f t="shared" si="108"/>
        <v>0</v>
      </c>
      <c r="Y105" s="196">
        <f t="shared" si="108"/>
        <v>0</v>
      </c>
      <c r="Z105" s="196">
        <f t="shared" si="108"/>
        <v>0</v>
      </c>
      <c r="AA105" s="196">
        <f t="shared" si="108"/>
        <v>0</v>
      </c>
      <c r="AB105" s="196">
        <f t="shared" si="108"/>
        <v>0</v>
      </c>
      <c r="AC105" s="196">
        <f t="shared" si="108"/>
        <v>0</v>
      </c>
      <c r="AD105" s="196">
        <f t="shared" si="108"/>
        <v>0</v>
      </c>
      <c r="AE105" s="196">
        <f t="shared" si="108"/>
        <v>0</v>
      </c>
      <c r="AF105" s="196">
        <f t="shared" si="108"/>
        <v>0</v>
      </c>
      <c r="AG105" s="196">
        <f t="shared" si="108"/>
        <v>0</v>
      </c>
      <c r="AH105" s="196">
        <f t="shared" si="108"/>
        <v>0</v>
      </c>
      <c r="AI105" s="196">
        <f t="shared" si="108"/>
        <v>0</v>
      </c>
      <c r="AJ105" s="196">
        <f t="shared" si="108"/>
        <v>0</v>
      </c>
      <c r="AK105" s="196">
        <f t="shared" si="108"/>
        <v>0</v>
      </c>
      <c r="AL105" s="196">
        <f t="shared" si="108"/>
        <v>0</v>
      </c>
      <c r="AM105" s="196">
        <f t="shared" si="108"/>
        <v>0</v>
      </c>
      <c r="AN105" s="196">
        <f t="shared" ref="AN105:BS105" si="109">INDEX($H84:$BE84,MATCH(AN$89,$H$69:$BE$69,0))*AN$90/Days_Yr</f>
        <v>0</v>
      </c>
      <c r="AO105" s="196">
        <f t="shared" si="109"/>
        <v>0</v>
      </c>
      <c r="AP105" s="196">
        <f t="shared" si="109"/>
        <v>0</v>
      </c>
      <c r="AQ105" s="196">
        <f t="shared" si="109"/>
        <v>0</v>
      </c>
      <c r="AR105" s="196">
        <f t="shared" si="109"/>
        <v>0</v>
      </c>
      <c r="AS105" s="196">
        <f t="shared" si="109"/>
        <v>0</v>
      </c>
      <c r="AT105" s="196">
        <f t="shared" si="109"/>
        <v>0</v>
      </c>
      <c r="AU105" s="196">
        <f t="shared" si="109"/>
        <v>0</v>
      </c>
      <c r="AV105" s="196">
        <f t="shared" si="109"/>
        <v>0</v>
      </c>
      <c r="AW105" s="196">
        <f t="shared" si="109"/>
        <v>0</v>
      </c>
      <c r="AX105" s="196">
        <f t="shared" si="109"/>
        <v>0</v>
      </c>
      <c r="AY105" s="196">
        <f t="shared" si="109"/>
        <v>0</v>
      </c>
      <c r="AZ105" s="196">
        <f t="shared" si="109"/>
        <v>0</v>
      </c>
      <c r="BA105" s="196">
        <f t="shared" si="109"/>
        <v>0</v>
      </c>
      <c r="BB105" s="196">
        <f t="shared" si="109"/>
        <v>0</v>
      </c>
      <c r="BC105" s="196">
        <f t="shared" si="109"/>
        <v>0</v>
      </c>
      <c r="BD105" s="196">
        <f t="shared" si="109"/>
        <v>0</v>
      </c>
      <c r="BE105" s="196">
        <f t="shared" si="109"/>
        <v>0</v>
      </c>
      <c r="BF105" s="196">
        <f t="shared" si="109"/>
        <v>0</v>
      </c>
      <c r="BG105" s="196">
        <f t="shared" si="109"/>
        <v>0</v>
      </c>
      <c r="BH105" s="196">
        <f t="shared" si="109"/>
        <v>0</v>
      </c>
      <c r="BI105" s="196">
        <f t="shared" si="109"/>
        <v>0</v>
      </c>
      <c r="BJ105" s="196">
        <f t="shared" si="109"/>
        <v>0</v>
      </c>
      <c r="BK105" s="196">
        <f t="shared" si="109"/>
        <v>0</v>
      </c>
      <c r="BL105" s="196">
        <f t="shared" si="109"/>
        <v>0</v>
      </c>
      <c r="BM105" s="196">
        <f t="shared" si="109"/>
        <v>0</v>
      </c>
      <c r="BN105" s="196">
        <f t="shared" si="109"/>
        <v>0</v>
      </c>
      <c r="BO105" s="196">
        <f t="shared" si="109"/>
        <v>0</v>
      </c>
      <c r="BP105" s="196">
        <f t="shared" si="109"/>
        <v>0</v>
      </c>
      <c r="BQ105" s="196">
        <f t="shared" si="109"/>
        <v>0</v>
      </c>
      <c r="BR105" s="196">
        <f t="shared" si="109"/>
        <v>0</v>
      </c>
      <c r="BS105" s="196">
        <f t="shared" si="109"/>
        <v>0</v>
      </c>
      <c r="BT105" s="196">
        <f t="shared" ref="BT105:CY105" si="110">INDEX($H84:$BE84,MATCH(BT$89,$H$69:$BE$69,0))*BT$90/Days_Yr</f>
        <v>0</v>
      </c>
      <c r="BU105" s="196">
        <f t="shared" si="110"/>
        <v>0</v>
      </c>
      <c r="BV105" s="196">
        <f t="shared" si="110"/>
        <v>0</v>
      </c>
      <c r="BW105" s="196">
        <f t="shared" si="110"/>
        <v>0</v>
      </c>
      <c r="BX105" s="196">
        <f t="shared" si="110"/>
        <v>0</v>
      </c>
      <c r="BY105" s="196">
        <f t="shared" si="110"/>
        <v>0</v>
      </c>
      <c r="BZ105" s="196">
        <f t="shared" si="110"/>
        <v>0</v>
      </c>
      <c r="CA105" s="196">
        <f t="shared" si="110"/>
        <v>0</v>
      </c>
      <c r="CB105" s="196">
        <f t="shared" si="110"/>
        <v>0</v>
      </c>
      <c r="CC105" s="196">
        <f t="shared" si="110"/>
        <v>0</v>
      </c>
      <c r="CD105" s="196">
        <f t="shared" si="110"/>
        <v>0</v>
      </c>
      <c r="CE105" s="196">
        <f t="shared" si="110"/>
        <v>0</v>
      </c>
      <c r="CF105" s="196">
        <f t="shared" si="110"/>
        <v>0</v>
      </c>
      <c r="CG105" s="196">
        <f t="shared" si="110"/>
        <v>0</v>
      </c>
      <c r="CH105" s="196">
        <f t="shared" si="110"/>
        <v>0</v>
      </c>
      <c r="CI105" s="196">
        <f t="shared" si="110"/>
        <v>0</v>
      </c>
      <c r="CJ105" s="196">
        <f t="shared" si="110"/>
        <v>0</v>
      </c>
      <c r="CK105" s="196">
        <f t="shared" si="110"/>
        <v>0</v>
      </c>
      <c r="CL105" s="196">
        <f t="shared" si="110"/>
        <v>0</v>
      </c>
      <c r="CM105" s="196">
        <f t="shared" si="110"/>
        <v>0</v>
      </c>
      <c r="CN105" s="196">
        <f t="shared" si="110"/>
        <v>0</v>
      </c>
      <c r="CO105" s="196">
        <f t="shared" si="110"/>
        <v>0</v>
      </c>
      <c r="CP105" s="196">
        <f t="shared" si="110"/>
        <v>0</v>
      </c>
      <c r="CQ105" s="196">
        <f t="shared" si="110"/>
        <v>0</v>
      </c>
      <c r="CR105" s="196">
        <f t="shared" si="110"/>
        <v>0</v>
      </c>
      <c r="CS105" s="196">
        <f t="shared" si="110"/>
        <v>0</v>
      </c>
      <c r="CT105" s="196">
        <f t="shared" si="110"/>
        <v>0</v>
      </c>
      <c r="CU105" s="196">
        <f t="shared" si="110"/>
        <v>0</v>
      </c>
      <c r="CV105" s="196">
        <f t="shared" si="110"/>
        <v>0</v>
      </c>
      <c r="CW105" s="196">
        <f t="shared" si="110"/>
        <v>0</v>
      </c>
      <c r="CX105" s="196">
        <f t="shared" si="110"/>
        <v>0</v>
      </c>
      <c r="CY105" s="196">
        <f t="shared" si="110"/>
        <v>0</v>
      </c>
      <c r="CZ105" s="196">
        <f t="shared" ref="CZ105:EE105" si="111">INDEX($H84:$BE84,MATCH(CZ$89,$H$69:$BE$69,0))*CZ$90/Days_Yr</f>
        <v>0</v>
      </c>
      <c r="DA105" s="196">
        <f t="shared" si="111"/>
        <v>0</v>
      </c>
      <c r="DB105" s="196">
        <f t="shared" si="111"/>
        <v>0</v>
      </c>
      <c r="DC105" s="196">
        <f t="shared" si="111"/>
        <v>0</v>
      </c>
      <c r="DD105" s="196">
        <f t="shared" si="111"/>
        <v>0</v>
      </c>
      <c r="DE105" s="196">
        <f t="shared" si="111"/>
        <v>0</v>
      </c>
      <c r="DF105" s="196">
        <f t="shared" si="111"/>
        <v>0</v>
      </c>
      <c r="DG105" s="196">
        <f t="shared" si="111"/>
        <v>0</v>
      </c>
      <c r="DH105" s="196">
        <f t="shared" si="111"/>
        <v>0</v>
      </c>
      <c r="DI105" s="196">
        <f t="shared" si="111"/>
        <v>0</v>
      </c>
      <c r="DJ105" s="196">
        <f t="shared" si="111"/>
        <v>0</v>
      </c>
      <c r="DK105" s="196">
        <f t="shared" si="111"/>
        <v>0</v>
      </c>
      <c r="DL105" s="196">
        <f t="shared" si="111"/>
        <v>0</v>
      </c>
      <c r="DM105" s="196">
        <f t="shared" si="111"/>
        <v>0</v>
      </c>
      <c r="DN105" s="196">
        <f t="shared" si="111"/>
        <v>0</v>
      </c>
      <c r="DO105" s="196">
        <f t="shared" si="111"/>
        <v>0</v>
      </c>
      <c r="DP105" s="196">
        <f t="shared" si="111"/>
        <v>0</v>
      </c>
      <c r="DQ105" s="196">
        <f t="shared" si="111"/>
        <v>0</v>
      </c>
      <c r="DR105" s="196">
        <f t="shared" si="111"/>
        <v>0</v>
      </c>
      <c r="DS105" s="196">
        <f t="shared" si="111"/>
        <v>0</v>
      </c>
      <c r="DT105" s="196">
        <f t="shared" si="111"/>
        <v>0</v>
      </c>
      <c r="DU105" s="196">
        <f t="shared" si="111"/>
        <v>0</v>
      </c>
      <c r="DV105" s="196">
        <f t="shared" si="111"/>
        <v>0</v>
      </c>
      <c r="DW105" s="196">
        <f t="shared" si="111"/>
        <v>0</v>
      </c>
      <c r="DX105" s="196">
        <f t="shared" si="111"/>
        <v>0</v>
      </c>
      <c r="DY105" s="196">
        <f t="shared" si="111"/>
        <v>0</v>
      </c>
      <c r="DZ105" s="196">
        <f t="shared" si="111"/>
        <v>0</v>
      </c>
      <c r="EA105" s="196">
        <f t="shared" si="111"/>
        <v>0</v>
      </c>
      <c r="EB105" s="196">
        <f t="shared" si="111"/>
        <v>0</v>
      </c>
      <c r="EC105" s="196">
        <f t="shared" si="111"/>
        <v>0</v>
      </c>
      <c r="ED105" s="196">
        <f t="shared" si="111"/>
        <v>0</v>
      </c>
      <c r="EE105" s="196">
        <f t="shared" si="111"/>
        <v>0</v>
      </c>
      <c r="EF105" s="196">
        <f t="shared" ref="EF105:FK105" si="112">INDEX($H84:$BE84,MATCH(EF$89,$H$69:$BE$69,0))*EF$90/Days_Yr</f>
        <v>0</v>
      </c>
      <c r="EG105" s="196">
        <f t="shared" si="112"/>
        <v>0</v>
      </c>
      <c r="EH105" s="196">
        <f t="shared" si="112"/>
        <v>0</v>
      </c>
      <c r="EI105" s="196">
        <f t="shared" si="112"/>
        <v>0</v>
      </c>
      <c r="EJ105" s="196">
        <f t="shared" si="112"/>
        <v>0</v>
      </c>
      <c r="EK105" s="196">
        <f t="shared" si="112"/>
        <v>0</v>
      </c>
      <c r="EL105" s="196">
        <f t="shared" si="112"/>
        <v>0</v>
      </c>
      <c r="EM105" s="196">
        <f t="shared" si="112"/>
        <v>0</v>
      </c>
      <c r="EN105" s="196">
        <f t="shared" si="112"/>
        <v>0</v>
      </c>
      <c r="EO105" s="196">
        <f t="shared" si="112"/>
        <v>0</v>
      </c>
      <c r="EP105" s="196">
        <f t="shared" si="112"/>
        <v>0</v>
      </c>
      <c r="EQ105" s="196">
        <f t="shared" si="112"/>
        <v>0</v>
      </c>
      <c r="ER105" s="196">
        <f t="shared" si="112"/>
        <v>0</v>
      </c>
      <c r="ES105" s="196">
        <f t="shared" si="112"/>
        <v>0</v>
      </c>
      <c r="ET105" s="196">
        <f t="shared" si="112"/>
        <v>0</v>
      </c>
      <c r="EU105" s="196">
        <f t="shared" si="112"/>
        <v>0</v>
      </c>
      <c r="EV105" s="196">
        <f t="shared" si="112"/>
        <v>0</v>
      </c>
      <c r="EW105" s="196">
        <f t="shared" si="112"/>
        <v>0</v>
      </c>
      <c r="EX105" s="196">
        <f t="shared" si="112"/>
        <v>0</v>
      </c>
      <c r="EY105" s="196">
        <f t="shared" si="112"/>
        <v>0</v>
      </c>
      <c r="EZ105" s="196">
        <f t="shared" si="112"/>
        <v>0</v>
      </c>
      <c r="FA105" s="196">
        <f t="shared" si="112"/>
        <v>0</v>
      </c>
      <c r="FB105" s="196">
        <f t="shared" si="112"/>
        <v>0</v>
      </c>
      <c r="FC105" s="196">
        <f t="shared" si="112"/>
        <v>0</v>
      </c>
      <c r="FD105" s="196">
        <f t="shared" si="112"/>
        <v>0</v>
      </c>
      <c r="FE105" s="196">
        <f t="shared" si="112"/>
        <v>0</v>
      </c>
      <c r="FF105" s="196">
        <f t="shared" si="112"/>
        <v>0</v>
      </c>
      <c r="FG105" s="196">
        <f t="shared" si="112"/>
        <v>0</v>
      </c>
      <c r="FH105" s="196">
        <f t="shared" si="112"/>
        <v>0</v>
      </c>
      <c r="FI105" s="196">
        <f t="shared" si="112"/>
        <v>0</v>
      </c>
      <c r="FJ105" s="196">
        <f t="shared" si="112"/>
        <v>0</v>
      </c>
      <c r="FK105" s="196">
        <f t="shared" si="112"/>
        <v>0</v>
      </c>
      <c r="FL105" s="196">
        <f t="shared" ref="FL105:FY105" si="113">INDEX($H84:$BE84,MATCH(FL$89,$H$69:$BE$69,0))*FL$90/Days_Yr</f>
        <v>0</v>
      </c>
      <c r="FM105" s="196">
        <f t="shared" si="113"/>
        <v>0</v>
      </c>
      <c r="FN105" s="196">
        <f t="shared" si="113"/>
        <v>0</v>
      </c>
      <c r="FO105" s="196">
        <f t="shared" si="113"/>
        <v>0</v>
      </c>
      <c r="FP105" s="196">
        <f t="shared" si="113"/>
        <v>0</v>
      </c>
      <c r="FQ105" s="196">
        <f t="shared" si="113"/>
        <v>0</v>
      </c>
      <c r="FR105" s="196">
        <f t="shared" si="113"/>
        <v>0</v>
      </c>
      <c r="FS105" s="196">
        <f t="shared" si="113"/>
        <v>0</v>
      </c>
      <c r="FT105" s="196">
        <f t="shared" si="113"/>
        <v>0</v>
      </c>
      <c r="FU105" s="196">
        <f t="shared" si="113"/>
        <v>0</v>
      </c>
      <c r="FV105" s="196">
        <f t="shared" si="113"/>
        <v>0</v>
      </c>
      <c r="FW105" s="196">
        <f t="shared" si="113"/>
        <v>0</v>
      </c>
      <c r="FX105" s="196">
        <f t="shared" si="113"/>
        <v>0</v>
      </c>
      <c r="FY105" s="196">
        <f t="shared" si="113"/>
        <v>0</v>
      </c>
    </row>
    <row r="106" spans="3:181">
      <c r="D106" t="str">
        <f t="shared" si="41"/>
        <v>Spare</v>
      </c>
      <c r="E106" s="8"/>
      <c r="G106" s="26"/>
      <c r="H106" s="196">
        <f t="shared" ref="H106:AM106" si="114">INDEX($H85:$BE85,MATCH(H$89,$H$69:$BE$69,0))*H$90/Days_Yr</f>
        <v>0</v>
      </c>
      <c r="I106" s="196">
        <f t="shared" si="114"/>
        <v>0</v>
      </c>
      <c r="J106" s="196">
        <f t="shared" si="114"/>
        <v>0</v>
      </c>
      <c r="K106" s="196">
        <f t="shared" si="114"/>
        <v>0</v>
      </c>
      <c r="L106" s="196">
        <f t="shared" si="114"/>
        <v>0</v>
      </c>
      <c r="M106" s="196">
        <f t="shared" si="114"/>
        <v>0</v>
      </c>
      <c r="N106" s="196">
        <f t="shared" si="114"/>
        <v>0</v>
      </c>
      <c r="O106" s="196">
        <f t="shared" si="114"/>
        <v>0</v>
      </c>
      <c r="P106" s="196">
        <f t="shared" si="114"/>
        <v>0</v>
      </c>
      <c r="Q106" s="196">
        <f t="shared" si="114"/>
        <v>0</v>
      </c>
      <c r="R106" s="196">
        <f t="shared" si="114"/>
        <v>0</v>
      </c>
      <c r="S106" s="196">
        <f t="shared" si="114"/>
        <v>0</v>
      </c>
      <c r="T106" s="196">
        <f t="shared" si="114"/>
        <v>0</v>
      </c>
      <c r="U106" s="196">
        <f t="shared" si="114"/>
        <v>0</v>
      </c>
      <c r="V106" s="196">
        <f t="shared" si="114"/>
        <v>0</v>
      </c>
      <c r="W106" s="196">
        <f t="shared" si="114"/>
        <v>0</v>
      </c>
      <c r="X106" s="196">
        <f t="shared" si="114"/>
        <v>0</v>
      </c>
      <c r="Y106" s="196">
        <f t="shared" si="114"/>
        <v>0</v>
      </c>
      <c r="Z106" s="196">
        <f t="shared" si="114"/>
        <v>0</v>
      </c>
      <c r="AA106" s="196">
        <f t="shared" si="114"/>
        <v>0</v>
      </c>
      <c r="AB106" s="196">
        <f t="shared" si="114"/>
        <v>0</v>
      </c>
      <c r="AC106" s="196">
        <f t="shared" si="114"/>
        <v>0</v>
      </c>
      <c r="AD106" s="196">
        <f t="shared" si="114"/>
        <v>0</v>
      </c>
      <c r="AE106" s="196">
        <f t="shared" si="114"/>
        <v>0</v>
      </c>
      <c r="AF106" s="196">
        <f t="shared" si="114"/>
        <v>0</v>
      </c>
      <c r="AG106" s="196">
        <f t="shared" si="114"/>
        <v>0</v>
      </c>
      <c r="AH106" s="196">
        <f t="shared" si="114"/>
        <v>0</v>
      </c>
      <c r="AI106" s="196">
        <f t="shared" si="114"/>
        <v>0</v>
      </c>
      <c r="AJ106" s="196">
        <f t="shared" si="114"/>
        <v>0</v>
      </c>
      <c r="AK106" s="196">
        <f t="shared" si="114"/>
        <v>0</v>
      </c>
      <c r="AL106" s="196">
        <f t="shared" si="114"/>
        <v>0</v>
      </c>
      <c r="AM106" s="196">
        <f t="shared" si="114"/>
        <v>0</v>
      </c>
      <c r="AN106" s="196">
        <f t="shared" ref="AN106:BS106" si="115">INDEX($H85:$BE85,MATCH(AN$89,$H$69:$BE$69,0))*AN$90/Days_Yr</f>
        <v>0</v>
      </c>
      <c r="AO106" s="196">
        <f t="shared" si="115"/>
        <v>0</v>
      </c>
      <c r="AP106" s="196">
        <f t="shared" si="115"/>
        <v>0</v>
      </c>
      <c r="AQ106" s="196">
        <f t="shared" si="115"/>
        <v>0</v>
      </c>
      <c r="AR106" s="196">
        <f t="shared" si="115"/>
        <v>0</v>
      </c>
      <c r="AS106" s="196">
        <f t="shared" si="115"/>
        <v>0</v>
      </c>
      <c r="AT106" s="196">
        <f t="shared" si="115"/>
        <v>0</v>
      </c>
      <c r="AU106" s="196">
        <f t="shared" si="115"/>
        <v>0</v>
      </c>
      <c r="AV106" s="196">
        <f t="shared" si="115"/>
        <v>0</v>
      </c>
      <c r="AW106" s="196">
        <f t="shared" si="115"/>
        <v>0</v>
      </c>
      <c r="AX106" s="196">
        <f t="shared" si="115"/>
        <v>0</v>
      </c>
      <c r="AY106" s="196">
        <f t="shared" si="115"/>
        <v>0</v>
      </c>
      <c r="AZ106" s="196">
        <f t="shared" si="115"/>
        <v>0</v>
      </c>
      <c r="BA106" s="196">
        <f t="shared" si="115"/>
        <v>0</v>
      </c>
      <c r="BB106" s="196">
        <f t="shared" si="115"/>
        <v>0</v>
      </c>
      <c r="BC106" s="196">
        <f t="shared" si="115"/>
        <v>0</v>
      </c>
      <c r="BD106" s="196">
        <f t="shared" si="115"/>
        <v>0</v>
      </c>
      <c r="BE106" s="196">
        <f t="shared" si="115"/>
        <v>0</v>
      </c>
      <c r="BF106" s="196">
        <f t="shared" si="115"/>
        <v>0</v>
      </c>
      <c r="BG106" s="196">
        <f t="shared" si="115"/>
        <v>0</v>
      </c>
      <c r="BH106" s="196">
        <f t="shared" si="115"/>
        <v>0</v>
      </c>
      <c r="BI106" s="196">
        <f t="shared" si="115"/>
        <v>0</v>
      </c>
      <c r="BJ106" s="196">
        <f t="shared" si="115"/>
        <v>0</v>
      </c>
      <c r="BK106" s="196">
        <f t="shared" si="115"/>
        <v>0</v>
      </c>
      <c r="BL106" s="196">
        <f t="shared" si="115"/>
        <v>0</v>
      </c>
      <c r="BM106" s="196">
        <f t="shared" si="115"/>
        <v>0</v>
      </c>
      <c r="BN106" s="196">
        <f t="shared" si="115"/>
        <v>0</v>
      </c>
      <c r="BO106" s="196">
        <f t="shared" si="115"/>
        <v>0</v>
      </c>
      <c r="BP106" s="196">
        <f t="shared" si="115"/>
        <v>0</v>
      </c>
      <c r="BQ106" s="196">
        <f t="shared" si="115"/>
        <v>0</v>
      </c>
      <c r="BR106" s="196">
        <f t="shared" si="115"/>
        <v>0</v>
      </c>
      <c r="BS106" s="196">
        <f t="shared" si="115"/>
        <v>0</v>
      </c>
      <c r="BT106" s="196">
        <f t="shared" ref="BT106:CY106" si="116">INDEX($H85:$BE85,MATCH(BT$89,$H$69:$BE$69,0))*BT$90/Days_Yr</f>
        <v>0</v>
      </c>
      <c r="BU106" s="196">
        <f t="shared" si="116"/>
        <v>0</v>
      </c>
      <c r="BV106" s="196">
        <f t="shared" si="116"/>
        <v>0</v>
      </c>
      <c r="BW106" s="196">
        <f t="shared" si="116"/>
        <v>0</v>
      </c>
      <c r="BX106" s="196">
        <f t="shared" si="116"/>
        <v>0</v>
      </c>
      <c r="BY106" s="196">
        <f t="shared" si="116"/>
        <v>0</v>
      </c>
      <c r="BZ106" s="196">
        <f t="shared" si="116"/>
        <v>0</v>
      </c>
      <c r="CA106" s="196">
        <f t="shared" si="116"/>
        <v>0</v>
      </c>
      <c r="CB106" s="196">
        <f t="shared" si="116"/>
        <v>0</v>
      </c>
      <c r="CC106" s="196">
        <f t="shared" si="116"/>
        <v>0</v>
      </c>
      <c r="CD106" s="196">
        <f t="shared" si="116"/>
        <v>0</v>
      </c>
      <c r="CE106" s="196">
        <f t="shared" si="116"/>
        <v>0</v>
      </c>
      <c r="CF106" s="196">
        <f t="shared" si="116"/>
        <v>0</v>
      </c>
      <c r="CG106" s="196">
        <f t="shared" si="116"/>
        <v>0</v>
      </c>
      <c r="CH106" s="196">
        <f t="shared" si="116"/>
        <v>0</v>
      </c>
      <c r="CI106" s="196">
        <f t="shared" si="116"/>
        <v>0</v>
      </c>
      <c r="CJ106" s="196">
        <f t="shared" si="116"/>
        <v>0</v>
      </c>
      <c r="CK106" s="196">
        <f t="shared" si="116"/>
        <v>0</v>
      </c>
      <c r="CL106" s="196">
        <f t="shared" si="116"/>
        <v>0</v>
      </c>
      <c r="CM106" s="196">
        <f t="shared" si="116"/>
        <v>0</v>
      </c>
      <c r="CN106" s="196">
        <f t="shared" si="116"/>
        <v>0</v>
      </c>
      <c r="CO106" s="196">
        <f t="shared" si="116"/>
        <v>0</v>
      </c>
      <c r="CP106" s="196">
        <f t="shared" si="116"/>
        <v>0</v>
      </c>
      <c r="CQ106" s="196">
        <f t="shared" si="116"/>
        <v>0</v>
      </c>
      <c r="CR106" s="196">
        <f t="shared" si="116"/>
        <v>0</v>
      </c>
      <c r="CS106" s="196">
        <f t="shared" si="116"/>
        <v>0</v>
      </c>
      <c r="CT106" s="196">
        <f t="shared" si="116"/>
        <v>0</v>
      </c>
      <c r="CU106" s="196">
        <f t="shared" si="116"/>
        <v>0</v>
      </c>
      <c r="CV106" s="196">
        <f t="shared" si="116"/>
        <v>0</v>
      </c>
      <c r="CW106" s="196">
        <f t="shared" si="116"/>
        <v>0</v>
      </c>
      <c r="CX106" s="196">
        <f t="shared" si="116"/>
        <v>0</v>
      </c>
      <c r="CY106" s="196">
        <f t="shared" si="116"/>
        <v>0</v>
      </c>
      <c r="CZ106" s="196">
        <f t="shared" ref="CZ106:EE106" si="117">INDEX($H85:$BE85,MATCH(CZ$89,$H$69:$BE$69,0))*CZ$90/Days_Yr</f>
        <v>0</v>
      </c>
      <c r="DA106" s="196">
        <f t="shared" si="117"/>
        <v>0</v>
      </c>
      <c r="DB106" s="196">
        <f t="shared" si="117"/>
        <v>0</v>
      </c>
      <c r="DC106" s="196">
        <f t="shared" si="117"/>
        <v>0</v>
      </c>
      <c r="DD106" s="196">
        <f t="shared" si="117"/>
        <v>0</v>
      </c>
      <c r="DE106" s="196">
        <f t="shared" si="117"/>
        <v>0</v>
      </c>
      <c r="DF106" s="196">
        <f t="shared" si="117"/>
        <v>0</v>
      </c>
      <c r="DG106" s="196">
        <f t="shared" si="117"/>
        <v>0</v>
      </c>
      <c r="DH106" s="196">
        <f t="shared" si="117"/>
        <v>0</v>
      </c>
      <c r="DI106" s="196">
        <f t="shared" si="117"/>
        <v>0</v>
      </c>
      <c r="DJ106" s="196">
        <f t="shared" si="117"/>
        <v>0</v>
      </c>
      <c r="DK106" s="196">
        <f t="shared" si="117"/>
        <v>0</v>
      </c>
      <c r="DL106" s="196">
        <f t="shared" si="117"/>
        <v>0</v>
      </c>
      <c r="DM106" s="196">
        <f t="shared" si="117"/>
        <v>0</v>
      </c>
      <c r="DN106" s="196">
        <f t="shared" si="117"/>
        <v>0</v>
      </c>
      <c r="DO106" s="196">
        <f t="shared" si="117"/>
        <v>0</v>
      </c>
      <c r="DP106" s="196">
        <f t="shared" si="117"/>
        <v>0</v>
      </c>
      <c r="DQ106" s="196">
        <f t="shared" si="117"/>
        <v>0</v>
      </c>
      <c r="DR106" s="196">
        <f t="shared" si="117"/>
        <v>0</v>
      </c>
      <c r="DS106" s="196">
        <f t="shared" si="117"/>
        <v>0</v>
      </c>
      <c r="DT106" s="196">
        <f t="shared" si="117"/>
        <v>0</v>
      </c>
      <c r="DU106" s="196">
        <f t="shared" si="117"/>
        <v>0</v>
      </c>
      <c r="DV106" s="196">
        <f t="shared" si="117"/>
        <v>0</v>
      </c>
      <c r="DW106" s="196">
        <f t="shared" si="117"/>
        <v>0</v>
      </c>
      <c r="DX106" s="196">
        <f t="shared" si="117"/>
        <v>0</v>
      </c>
      <c r="DY106" s="196">
        <f t="shared" si="117"/>
        <v>0</v>
      </c>
      <c r="DZ106" s="196">
        <f t="shared" si="117"/>
        <v>0</v>
      </c>
      <c r="EA106" s="196">
        <f t="shared" si="117"/>
        <v>0</v>
      </c>
      <c r="EB106" s="196">
        <f t="shared" si="117"/>
        <v>0</v>
      </c>
      <c r="EC106" s="196">
        <f t="shared" si="117"/>
        <v>0</v>
      </c>
      <c r="ED106" s="196">
        <f t="shared" si="117"/>
        <v>0</v>
      </c>
      <c r="EE106" s="196">
        <f t="shared" si="117"/>
        <v>0</v>
      </c>
      <c r="EF106" s="196">
        <f t="shared" ref="EF106:FK106" si="118">INDEX($H85:$BE85,MATCH(EF$89,$H$69:$BE$69,0))*EF$90/Days_Yr</f>
        <v>0</v>
      </c>
      <c r="EG106" s="196">
        <f t="shared" si="118"/>
        <v>0</v>
      </c>
      <c r="EH106" s="196">
        <f t="shared" si="118"/>
        <v>0</v>
      </c>
      <c r="EI106" s="196">
        <f t="shared" si="118"/>
        <v>0</v>
      </c>
      <c r="EJ106" s="196">
        <f t="shared" si="118"/>
        <v>0</v>
      </c>
      <c r="EK106" s="196">
        <f t="shared" si="118"/>
        <v>0</v>
      </c>
      <c r="EL106" s="196">
        <f t="shared" si="118"/>
        <v>0</v>
      </c>
      <c r="EM106" s="196">
        <f t="shared" si="118"/>
        <v>0</v>
      </c>
      <c r="EN106" s="196">
        <f t="shared" si="118"/>
        <v>0</v>
      </c>
      <c r="EO106" s="196">
        <f t="shared" si="118"/>
        <v>0</v>
      </c>
      <c r="EP106" s="196">
        <f t="shared" si="118"/>
        <v>0</v>
      </c>
      <c r="EQ106" s="196">
        <f t="shared" si="118"/>
        <v>0</v>
      </c>
      <c r="ER106" s="196">
        <f t="shared" si="118"/>
        <v>0</v>
      </c>
      <c r="ES106" s="196">
        <f t="shared" si="118"/>
        <v>0</v>
      </c>
      <c r="ET106" s="196">
        <f t="shared" si="118"/>
        <v>0</v>
      </c>
      <c r="EU106" s="196">
        <f t="shared" si="118"/>
        <v>0</v>
      </c>
      <c r="EV106" s="196">
        <f t="shared" si="118"/>
        <v>0</v>
      </c>
      <c r="EW106" s="196">
        <f t="shared" si="118"/>
        <v>0</v>
      </c>
      <c r="EX106" s="196">
        <f t="shared" si="118"/>
        <v>0</v>
      </c>
      <c r="EY106" s="196">
        <f t="shared" si="118"/>
        <v>0</v>
      </c>
      <c r="EZ106" s="196">
        <f t="shared" si="118"/>
        <v>0</v>
      </c>
      <c r="FA106" s="196">
        <f t="shared" si="118"/>
        <v>0</v>
      </c>
      <c r="FB106" s="196">
        <f t="shared" si="118"/>
        <v>0</v>
      </c>
      <c r="FC106" s="196">
        <f t="shared" si="118"/>
        <v>0</v>
      </c>
      <c r="FD106" s="196">
        <f t="shared" si="118"/>
        <v>0</v>
      </c>
      <c r="FE106" s="196">
        <f t="shared" si="118"/>
        <v>0</v>
      </c>
      <c r="FF106" s="196">
        <f t="shared" si="118"/>
        <v>0</v>
      </c>
      <c r="FG106" s="196">
        <f t="shared" si="118"/>
        <v>0</v>
      </c>
      <c r="FH106" s="196">
        <f t="shared" si="118"/>
        <v>0</v>
      </c>
      <c r="FI106" s="196">
        <f t="shared" si="118"/>
        <v>0</v>
      </c>
      <c r="FJ106" s="196">
        <f t="shared" si="118"/>
        <v>0</v>
      </c>
      <c r="FK106" s="196">
        <f t="shared" si="118"/>
        <v>0</v>
      </c>
      <c r="FL106" s="196">
        <f t="shared" ref="FL106:FY106" si="119">INDEX($H85:$BE85,MATCH(FL$89,$H$69:$BE$69,0))*FL$90/Days_Yr</f>
        <v>0</v>
      </c>
      <c r="FM106" s="196">
        <f t="shared" si="119"/>
        <v>0</v>
      </c>
      <c r="FN106" s="196">
        <f t="shared" si="119"/>
        <v>0</v>
      </c>
      <c r="FO106" s="196">
        <f t="shared" si="119"/>
        <v>0</v>
      </c>
      <c r="FP106" s="196">
        <f t="shared" si="119"/>
        <v>0</v>
      </c>
      <c r="FQ106" s="196">
        <f t="shared" si="119"/>
        <v>0</v>
      </c>
      <c r="FR106" s="196">
        <f t="shared" si="119"/>
        <v>0</v>
      </c>
      <c r="FS106" s="196">
        <f t="shared" si="119"/>
        <v>0</v>
      </c>
      <c r="FT106" s="196">
        <f t="shared" si="119"/>
        <v>0</v>
      </c>
      <c r="FU106" s="196">
        <f t="shared" si="119"/>
        <v>0</v>
      </c>
      <c r="FV106" s="196">
        <f t="shared" si="119"/>
        <v>0</v>
      </c>
      <c r="FW106" s="196">
        <f t="shared" si="119"/>
        <v>0</v>
      </c>
      <c r="FX106" s="196">
        <f t="shared" si="119"/>
        <v>0</v>
      </c>
      <c r="FY106" s="196">
        <f t="shared" si="119"/>
        <v>0</v>
      </c>
    </row>
    <row r="108" spans="3:181">
      <c r="C108" s="5" t="s">
        <v>60</v>
      </c>
      <c r="D108" s="4"/>
      <c r="E108" s="7"/>
      <c r="F108" s="4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</row>
    <row r="109" spans="3:181">
      <c r="E109" s="8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</row>
    <row r="110" spans="3:181">
      <c r="D110" s="39" t="s">
        <v>12</v>
      </c>
      <c r="E110" s="40"/>
      <c r="F110" s="39"/>
      <c r="G110" s="57"/>
      <c r="H110" s="39">
        <v>2018</v>
      </c>
      <c r="I110" s="39">
        <f>H110+1</f>
        <v>2019</v>
      </c>
      <c r="J110" s="39">
        <f t="shared" ref="J110:BE110" si="120">I110+1</f>
        <v>2020</v>
      </c>
      <c r="K110" s="39">
        <f t="shared" si="120"/>
        <v>2021</v>
      </c>
      <c r="L110" s="39">
        <f t="shared" si="120"/>
        <v>2022</v>
      </c>
      <c r="M110" s="39">
        <f t="shared" si="120"/>
        <v>2023</v>
      </c>
      <c r="N110" s="39">
        <f t="shared" si="120"/>
        <v>2024</v>
      </c>
      <c r="O110" s="39">
        <f t="shared" si="120"/>
        <v>2025</v>
      </c>
      <c r="P110" s="39">
        <f t="shared" si="120"/>
        <v>2026</v>
      </c>
      <c r="Q110" s="39">
        <f t="shared" si="120"/>
        <v>2027</v>
      </c>
      <c r="R110" s="39">
        <f t="shared" si="120"/>
        <v>2028</v>
      </c>
      <c r="S110" s="39">
        <f t="shared" si="120"/>
        <v>2029</v>
      </c>
      <c r="T110" s="39">
        <f t="shared" si="120"/>
        <v>2030</v>
      </c>
      <c r="U110" s="39">
        <f t="shared" si="120"/>
        <v>2031</v>
      </c>
      <c r="V110" s="39">
        <f t="shared" si="120"/>
        <v>2032</v>
      </c>
      <c r="W110" s="39">
        <f t="shared" si="120"/>
        <v>2033</v>
      </c>
      <c r="X110" s="39">
        <f t="shared" si="120"/>
        <v>2034</v>
      </c>
      <c r="Y110" s="39">
        <f t="shared" si="120"/>
        <v>2035</v>
      </c>
      <c r="Z110" s="39">
        <f t="shared" si="120"/>
        <v>2036</v>
      </c>
      <c r="AA110" s="39">
        <f t="shared" si="120"/>
        <v>2037</v>
      </c>
      <c r="AB110" s="39">
        <f t="shared" si="120"/>
        <v>2038</v>
      </c>
      <c r="AC110" s="39">
        <f t="shared" si="120"/>
        <v>2039</v>
      </c>
      <c r="AD110" s="39">
        <f t="shared" si="120"/>
        <v>2040</v>
      </c>
      <c r="AE110" s="39">
        <f t="shared" si="120"/>
        <v>2041</v>
      </c>
      <c r="AF110" s="39">
        <f t="shared" si="120"/>
        <v>2042</v>
      </c>
      <c r="AG110" s="39">
        <f t="shared" si="120"/>
        <v>2043</v>
      </c>
      <c r="AH110" s="39">
        <f t="shared" si="120"/>
        <v>2044</v>
      </c>
      <c r="AI110" s="39">
        <f t="shared" si="120"/>
        <v>2045</v>
      </c>
      <c r="AJ110" s="39">
        <f t="shared" si="120"/>
        <v>2046</v>
      </c>
      <c r="AK110" s="39">
        <f t="shared" si="120"/>
        <v>2047</v>
      </c>
      <c r="AL110" s="39">
        <f t="shared" si="120"/>
        <v>2048</v>
      </c>
      <c r="AM110" s="39">
        <f t="shared" si="120"/>
        <v>2049</v>
      </c>
      <c r="AN110" s="39">
        <f t="shared" si="120"/>
        <v>2050</v>
      </c>
      <c r="AO110" s="39">
        <f t="shared" si="120"/>
        <v>2051</v>
      </c>
      <c r="AP110" s="39">
        <f t="shared" si="120"/>
        <v>2052</v>
      </c>
      <c r="AQ110" s="39">
        <f t="shared" si="120"/>
        <v>2053</v>
      </c>
      <c r="AR110" s="39">
        <f t="shared" si="120"/>
        <v>2054</v>
      </c>
      <c r="AS110" s="39">
        <f t="shared" si="120"/>
        <v>2055</v>
      </c>
      <c r="AT110" s="39">
        <f t="shared" si="120"/>
        <v>2056</v>
      </c>
      <c r="AU110" s="39">
        <f t="shared" si="120"/>
        <v>2057</v>
      </c>
      <c r="AV110" s="39">
        <f t="shared" si="120"/>
        <v>2058</v>
      </c>
      <c r="AW110" s="39">
        <f t="shared" si="120"/>
        <v>2059</v>
      </c>
      <c r="AX110" s="39">
        <f t="shared" si="120"/>
        <v>2060</v>
      </c>
      <c r="AY110" s="39">
        <f t="shared" si="120"/>
        <v>2061</v>
      </c>
      <c r="AZ110" s="39">
        <f t="shared" si="120"/>
        <v>2062</v>
      </c>
      <c r="BA110" s="39">
        <f t="shared" si="120"/>
        <v>2063</v>
      </c>
      <c r="BB110" s="39">
        <f t="shared" si="120"/>
        <v>2064</v>
      </c>
      <c r="BC110" s="39">
        <f t="shared" si="120"/>
        <v>2065</v>
      </c>
      <c r="BD110" s="39">
        <f t="shared" si="120"/>
        <v>2066</v>
      </c>
      <c r="BE110" s="39">
        <f t="shared" si="120"/>
        <v>2067</v>
      </c>
      <c r="BF110" s="39"/>
    </row>
    <row r="111" spans="3:181">
      <c r="D111" t="s">
        <v>912</v>
      </c>
      <c r="E111" s="359" t="s">
        <v>1097</v>
      </c>
      <c r="F111" s="409">
        <f>Summary!H17</f>
        <v>4.25</v>
      </c>
      <c r="G111" s="26"/>
      <c r="H111" s="239"/>
      <c r="I111" s="239"/>
      <c r="J111" s="410">
        <f>$F$111</f>
        <v>4.25</v>
      </c>
      <c r="K111" s="410">
        <f t="shared" ref="K111:BE111" si="121">$F$111</f>
        <v>4.25</v>
      </c>
      <c r="L111" s="410">
        <f t="shared" si="121"/>
        <v>4.25</v>
      </c>
      <c r="M111" s="410">
        <f t="shared" si="121"/>
        <v>4.25</v>
      </c>
      <c r="N111" s="410">
        <f t="shared" si="121"/>
        <v>4.25</v>
      </c>
      <c r="O111" s="410">
        <f t="shared" si="121"/>
        <v>4.25</v>
      </c>
      <c r="P111" s="410">
        <f t="shared" si="121"/>
        <v>4.25</v>
      </c>
      <c r="Q111" s="410">
        <f t="shared" si="121"/>
        <v>4.25</v>
      </c>
      <c r="R111" s="410">
        <f t="shared" si="121"/>
        <v>4.25</v>
      </c>
      <c r="S111" s="410">
        <f t="shared" si="121"/>
        <v>4.25</v>
      </c>
      <c r="T111" s="410">
        <f t="shared" si="121"/>
        <v>4.25</v>
      </c>
      <c r="U111" s="410">
        <f t="shared" si="121"/>
        <v>4.25</v>
      </c>
      <c r="V111" s="410">
        <f t="shared" si="121"/>
        <v>4.25</v>
      </c>
      <c r="W111" s="410">
        <f t="shared" si="121"/>
        <v>4.25</v>
      </c>
      <c r="X111" s="410">
        <f t="shared" si="121"/>
        <v>4.25</v>
      </c>
      <c r="Y111" s="410">
        <f t="shared" si="121"/>
        <v>4.25</v>
      </c>
      <c r="Z111" s="410">
        <f t="shared" si="121"/>
        <v>4.25</v>
      </c>
      <c r="AA111" s="410">
        <f t="shared" si="121"/>
        <v>4.25</v>
      </c>
      <c r="AB111" s="410">
        <f t="shared" si="121"/>
        <v>4.25</v>
      </c>
      <c r="AC111" s="410">
        <f t="shared" si="121"/>
        <v>4.25</v>
      </c>
      <c r="AD111" s="410">
        <f t="shared" si="121"/>
        <v>4.25</v>
      </c>
      <c r="AE111" s="410">
        <f t="shared" si="121"/>
        <v>4.25</v>
      </c>
      <c r="AF111" s="410">
        <f t="shared" si="121"/>
        <v>4.25</v>
      </c>
      <c r="AG111" s="410">
        <f t="shared" si="121"/>
        <v>4.25</v>
      </c>
      <c r="AH111" s="410">
        <f t="shared" si="121"/>
        <v>4.25</v>
      </c>
      <c r="AI111" s="410">
        <f t="shared" si="121"/>
        <v>4.25</v>
      </c>
      <c r="AJ111" s="410">
        <f t="shared" si="121"/>
        <v>4.25</v>
      </c>
      <c r="AK111" s="410">
        <f t="shared" si="121"/>
        <v>4.25</v>
      </c>
      <c r="AL111" s="410">
        <f t="shared" si="121"/>
        <v>4.25</v>
      </c>
      <c r="AM111" s="410">
        <f t="shared" si="121"/>
        <v>4.25</v>
      </c>
      <c r="AN111" s="410">
        <f t="shared" si="121"/>
        <v>4.25</v>
      </c>
      <c r="AO111" s="410">
        <f t="shared" si="121"/>
        <v>4.25</v>
      </c>
      <c r="AP111" s="410">
        <f t="shared" si="121"/>
        <v>4.25</v>
      </c>
      <c r="AQ111" s="410">
        <f t="shared" si="121"/>
        <v>4.25</v>
      </c>
      <c r="AR111" s="410">
        <f t="shared" si="121"/>
        <v>4.25</v>
      </c>
      <c r="AS111" s="410">
        <f t="shared" si="121"/>
        <v>4.25</v>
      </c>
      <c r="AT111" s="410">
        <f t="shared" si="121"/>
        <v>4.25</v>
      </c>
      <c r="AU111" s="410">
        <f t="shared" si="121"/>
        <v>4.25</v>
      </c>
      <c r="AV111" s="410">
        <f t="shared" si="121"/>
        <v>4.25</v>
      </c>
      <c r="AW111" s="410">
        <f t="shared" si="121"/>
        <v>4.25</v>
      </c>
      <c r="AX111" s="410">
        <f t="shared" si="121"/>
        <v>4.25</v>
      </c>
      <c r="AY111" s="410">
        <f t="shared" si="121"/>
        <v>4.25</v>
      </c>
      <c r="AZ111" s="410">
        <f t="shared" si="121"/>
        <v>4.25</v>
      </c>
      <c r="BA111" s="410">
        <f t="shared" si="121"/>
        <v>4.25</v>
      </c>
      <c r="BB111" s="410">
        <f t="shared" si="121"/>
        <v>4.25</v>
      </c>
      <c r="BC111" s="410">
        <f t="shared" si="121"/>
        <v>4.25</v>
      </c>
      <c r="BD111" s="410">
        <f t="shared" si="121"/>
        <v>4.25</v>
      </c>
      <c r="BE111" s="410">
        <f t="shared" si="121"/>
        <v>4.25</v>
      </c>
      <c r="BF111" s="26"/>
    </row>
    <row r="112" spans="3:181">
      <c r="D112" t="s">
        <v>320</v>
      </c>
      <c r="E112" s="8"/>
      <c r="G112" s="26"/>
      <c r="H112" s="82">
        <v>1</v>
      </c>
      <c r="I112" s="82">
        <v>1</v>
      </c>
      <c r="J112" s="82">
        <v>1</v>
      </c>
      <c r="K112" s="82">
        <v>1</v>
      </c>
      <c r="L112" s="82">
        <v>1</v>
      </c>
      <c r="M112" s="82">
        <v>1</v>
      </c>
      <c r="N112" s="82">
        <v>1</v>
      </c>
      <c r="O112" s="82">
        <v>1</v>
      </c>
      <c r="P112" s="82">
        <v>1</v>
      </c>
      <c r="Q112" s="82">
        <v>1</v>
      </c>
      <c r="R112" s="82">
        <v>1</v>
      </c>
      <c r="S112" s="82">
        <v>1</v>
      </c>
      <c r="T112" s="82">
        <v>1</v>
      </c>
      <c r="U112" s="82">
        <v>1</v>
      </c>
      <c r="V112" s="82">
        <v>1</v>
      </c>
      <c r="W112" s="82">
        <v>1</v>
      </c>
      <c r="X112" s="82">
        <v>1</v>
      </c>
      <c r="Y112" s="82">
        <v>1</v>
      </c>
      <c r="Z112" s="82">
        <v>1</v>
      </c>
      <c r="AA112" s="82">
        <v>1</v>
      </c>
      <c r="AB112" s="82">
        <v>1</v>
      </c>
      <c r="AC112" s="82">
        <v>1</v>
      </c>
      <c r="AD112" s="82">
        <v>1</v>
      </c>
      <c r="AE112" s="82">
        <v>1</v>
      </c>
      <c r="AF112" s="82">
        <v>1</v>
      </c>
      <c r="AG112" s="82">
        <v>1</v>
      </c>
      <c r="AH112" s="82">
        <v>1</v>
      </c>
      <c r="AI112" s="82">
        <v>1</v>
      </c>
      <c r="AJ112" s="82">
        <v>1</v>
      </c>
      <c r="AK112" s="82">
        <v>1</v>
      </c>
      <c r="AL112" s="82">
        <v>1</v>
      </c>
      <c r="AM112" s="82">
        <v>1</v>
      </c>
      <c r="AN112" s="82">
        <v>1</v>
      </c>
      <c r="AO112" s="82">
        <v>1</v>
      </c>
      <c r="AP112" s="82">
        <v>1</v>
      </c>
      <c r="AQ112" s="82">
        <v>1</v>
      </c>
      <c r="AR112" s="82">
        <v>1</v>
      </c>
      <c r="AS112" s="82">
        <v>1</v>
      </c>
      <c r="AT112" s="82">
        <v>1</v>
      </c>
      <c r="AU112" s="82">
        <v>1</v>
      </c>
      <c r="AV112" s="82">
        <v>1</v>
      </c>
      <c r="AW112" s="82">
        <v>1</v>
      </c>
      <c r="AX112" s="82">
        <v>1</v>
      </c>
      <c r="AY112" s="82">
        <v>1</v>
      </c>
      <c r="AZ112" s="82">
        <v>1</v>
      </c>
      <c r="BA112" s="82">
        <v>1</v>
      </c>
      <c r="BB112" s="82">
        <v>1</v>
      </c>
      <c r="BC112" s="82">
        <v>1</v>
      </c>
      <c r="BD112" s="82">
        <v>1</v>
      </c>
      <c r="BE112" s="82">
        <v>1</v>
      </c>
      <c r="BF112" s="26"/>
    </row>
    <row r="113" spans="3:183">
      <c r="E113" s="8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</row>
    <row r="114" spans="3:183">
      <c r="E114" s="8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</row>
    <row r="115" spans="3:183">
      <c r="C115" s="5" t="s">
        <v>56</v>
      </c>
      <c r="D115" s="4"/>
      <c r="E115" s="7"/>
      <c r="F115" s="4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</row>
    <row r="116" spans="3:183">
      <c r="E116" s="8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</row>
    <row r="117" spans="3:183">
      <c r="D117" s="39" t="s">
        <v>9</v>
      </c>
      <c r="E117" s="8"/>
      <c r="G117" s="26"/>
      <c r="H117" s="20">
        <v>44197</v>
      </c>
      <c r="I117" s="20">
        <v>44287</v>
      </c>
      <c r="J117" s="20">
        <v>44378</v>
      </c>
      <c r="K117" s="20">
        <v>44470</v>
      </c>
      <c r="L117" s="20">
        <v>44562</v>
      </c>
      <c r="M117" s="20">
        <v>44652</v>
      </c>
      <c r="N117" s="20">
        <v>44743</v>
      </c>
      <c r="O117" s="20">
        <v>44835</v>
      </c>
      <c r="P117" s="20">
        <v>44927</v>
      </c>
      <c r="Q117" s="20">
        <v>45017</v>
      </c>
      <c r="R117" s="20">
        <v>45108</v>
      </c>
      <c r="S117" s="20">
        <v>45200</v>
      </c>
      <c r="T117" s="20">
        <v>45292</v>
      </c>
      <c r="U117" s="20">
        <v>45383</v>
      </c>
      <c r="V117" s="20">
        <v>45474</v>
      </c>
      <c r="W117" s="20">
        <v>45566</v>
      </c>
      <c r="X117" s="20">
        <v>45658</v>
      </c>
      <c r="Y117" s="20">
        <v>45748</v>
      </c>
      <c r="Z117" s="20">
        <v>45839</v>
      </c>
      <c r="AA117" s="20">
        <v>45931</v>
      </c>
      <c r="AB117" s="20">
        <v>46023</v>
      </c>
      <c r="AC117" s="20">
        <v>46113</v>
      </c>
      <c r="AD117" s="20">
        <v>46204</v>
      </c>
      <c r="AE117" s="20">
        <v>46296</v>
      </c>
      <c r="AF117" s="20">
        <v>46388</v>
      </c>
      <c r="AG117" s="20">
        <v>46478</v>
      </c>
      <c r="AH117" s="20">
        <v>46569</v>
      </c>
      <c r="AI117" s="20">
        <v>46661</v>
      </c>
      <c r="AJ117" s="20">
        <v>46753</v>
      </c>
      <c r="AK117" s="20">
        <v>46844</v>
      </c>
      <c r="AL117" s="20">
        <v>46935</v>
      </c>
      <c r="AM117" s="20">
        <v>47027</v>
      </c>
      <c r="AN117" s="20">
        <v>47119</v>
      </c>
      <c r="AO117" s="20">
        <v>47209</v>
      </c>
      <c r="AP117" s="20">
        <v>47300</v>
      </c>
      <c r="AQ117" s="20">
        <v>47392</v>
      </c>
      <c r="AR117" s="20">
        <v>47484</v>
      </c>
      <c r="AS117" s="20">
        <v>47574</v>
      </c>
      <c r="AT117" s="20">
        <v>47665</v>
      </c>
      <c r="AU117" s="20">
        <v>47757</v>
      </c>
      <c r="AV117" s="20">
        <v>47849</v>
      </c>
      <c r="AW117" s="20">
        <v>47939</v>
      </c>
      <c r="AX117" s="20">
        <v>48030</v>
      </c>
      <c r="AY117" s="20">
        <v>48122</v>
      </c>
      <c r="AZ117" s="20">
        <v>48214</v>
      </c>
      <c r="BA117" s="20">
        <v>48305</v>
      </c>
      <c r="BB117" s="20">
        <v>48396</v>
      </c>
      <c r="BC117" s="20">
        <v>48488</v>
      </c>
      <c r="BD117" s="20">
        <v>48580</v>
      </c>
      <c r="BE117" s="20">
        <v>48670</v>
      </c>
      <c r="BF117" s="20">
        <v>48761</v>
      </c>
      <c r="BG117" s="20">
        <v>48853</v>
      </c>
      <c r="BH117" s="20">
        <v>48945</v>
      </c>
      <c r="BI117" s="20">
        <v>49035</v>
      </c>
      <c r="BJ117" s="20">
        <v>49126</v>
      </c>
      <c r="BK117" s="20">
        <v>49218</v>
      </c>
      <c r="BL117" s="20">
        <v>49310</v>
      </c>
      <c r="BM117" s="20">
        <v>49400</v>
      </c>
      <c r="BN117" s="20">
        <v>49491</v>
      </c>
      <c r="BO117" s="20">
        <v>49583</v>
      </c>
      <c r="BP117" s="20">
        <v>49675</v>
      </c>
      <c r="BQ117" s="20">
        <v>49766</v>
      </c>
      <c r="BR117" s="20">
        <v>49857</v>
      </c>
      <c r="BS117" s="20">
        <v>49949</v>
      </c>
      <c r="BT117" s="20">
        <v>50041</v>
      </c>
      <c r="BU117" s="20">
        <v>50131</v>
      </c>
      <c r="BV117" s="20">
        <v>50222</v>
      </c>
      <c r="BW117" s="20">
        <v>50314</v>
      </c>
      <c r="BX117" s="20">
        <v>50406</v>
      </c>
      <c r="BY117" s="20">
        <v>50496</v>
      </c>
      <c r="BZ117" s="20">
        <v>50587</v>
      </c>
      <c r="CA117" s="20">
        <v>50679</v>
      </c>
      <c r="CB117" s="20">
        <v>50771</v>
      </c>
      <c r="CC117" s="20">
        <v>50861</v>
      </c>
      <c r="CD117" s="20">
        <v>50952</v>
      </c>
      <c r="CE117" s="20">
        <v>51044</v>
      </c>
      <c r="CF117" s="20">
        <v>51136</v>
      </c>
      <c r="CG117" s="20">
        <v>51227</v>
      </c>
      <c r="CH117" s="20">
        <v>51318</v>
      </c>
      <c r="CI117" s="20">
        <v>51410</v>
      </c>
      <c r="CJ117" s="20">
        <v>51502</v>
      </c>
      <c r="CK117" s="20">
        <v>51592</v>
      </c>
      <c r="CL117" s="20">
        <v>51683</v>
      </c>
      <c r="CM117" s="20">
        <v>51775</v>
      </c>
      <c r="CN117" s="20">
        <v>51867</v>
      </c>
      <c r="CO117" s="20">
        <v>51957</v>
      </c>
      <c r="CP117" s="20">
        <v>52048</v>
      </c>
      <c r="CQ117" s="20">
        <v>52140</v>
      </c>
      <c r="CR117" s="20">
        <v>52232</v>
      </c>
      <c r="CS117" s="20">
        <v>52322</v>
      </c>
      <c r="CT117" s="20">
        <v>52413</v>
      </c>
      <c r="CU117" s="20">
        <v>52505</v>
      </c>
      <c r="CV117" s="20">
        <v>52597</v>
      </c>
      <c r="CW117" s="20">
        <v>52688</v>
      </c>
      <c r="CX117" s="20">
        <v>52779</v>
      </c>
      <c r="CY117" s="20">
        <v>52871</v>
      </c>
      <c r="CZ117" s="20">
        <v>52963</v>
      </c>
      <c r="DA117" s="20">
        <v>53053</v>
      </c>
      <c r="DB117" s="20">
        <v>53144</v>
      </c>
      <c r="DC117" s="20">
        <v>53236</v>
      </c>
      <c r="DD117" s="20">
        <v>53328</v>
      </c>
      <c r="DE117" s="20">
        <v>53418</v>
      </c>
      <c r="DF117" s="20">
        <v>53509</v>
      </c>
      <c r="DG117" s="20">
        <v>53601</v>
      </c>
      <c r="DH117" s="20">
        <v>53693</v>
      </c>
      <c r="DI117" s="20">
        <v>53783</v>
      </c>
      <c r="DJ117" s="20">
        <v>53874</v>
      </c>
      <c r="DK117" s="20">
        <v>53966</v>
      </c>
      <c r="DL117" s="20">
        <v>54058</v>
      </c>
      <c r="DM117" s="20">
        <v>54149</v>
      </c>
      <c r="DN117" s="20">
        <v>54240</v>
      </c>
      <c r="DO117" s="20">
        <v>54332</v>
      </c>
      <c r="DP117" s="20">
        <v>54424</v>
      </c>
      <c r="DQ117" s="20">
        <v>54514</v>
      </c>
      <c r="DR117" s="20">
        <v>54605</v>
      </c>
      <c r="DS117" s="20">
        <v>54697</v>
      </c>
      <c r="DT117" s="20">
        <v>54789</v>
      </c>
      <c r="DU117" s="20">
        <v>54879</v>
      </c>
      <c r="DV117" s="20">
        <v>54970</v>
      </c>
      <c r="DW117" s="20">
        <v>55062</v>
      </c>
      <c r="DX117" s="20">
        <v>55154</v>
      </c>
      <c r="DY117" s="20">
        <v>55244</v>
      </c>
      <c r="DZ117" s="20">
        <v>55335</v>
      </c>
      <c r="EA117" s="20">
        <v>55427</v>
      </c>
      <c r="EB117" s="20">
        <v>55519</v>
      </c>
      <c r="EC117" s="20">
        <v>55610</v>
      </c>
      <c r="ED117" s="20">
        <v>55701</v>
      </c>
      <c r="EE117" s="20">
        <v>55793</v>
      </c>
      <c r="EF117" s="20">
        <v>55885</v>
      </c>
      <c r="EG117" s="20">
        <v>55975</v>
      </c>
      <c r="EH117" s="20">
        <v>56066</v>
      </c>
      <c r="EI117" s="20">
        <v>56158</v>
      </c>
      <c r="EJ117" s="20">
        <v>56250</v>
      </c>
      <c r="EK117" s="20">
        <v>56340</v>
      </c>
      <c r="EL117" s="20">
        <v>56431</v>
      </c>
      <c r="EM117" s="20">
        <v>56523</v>
      </c>
      <c r="EN117" s="20">
        <v>56615</v>
      </c>
      <c r="EO117" s="20">
        <v>56705</v>
      </c>
      <c r="EP117" s="20">
        <v>56796</v>
      </c>
      <c r="EQ117" s="20">
        <v>56888</v>
      </c>
      <c r="ER117" s="20">
        <v>56980</v>
      </c>
      <c r="ES117" s="20">
        <v>57071</v>
      </c>
      <c r="ET117" s="20">
        <v>57162</v>
      </c>
      <c r="EU117" s="20">
        <v>57254</v>
      </c>
      <c r="EV117" s="20">
        <v>57346</v>
      </c>
      <c r="EW117" s="20">
        <v>57436</v>
      </c>
      <c r="EX117" s="20">
        <v>57527</v>
      </c>
      <c r="EY117" s="20">
        <v>57619</v>
      </c>
      <c r="EZ117" s="20">
        <v>57711</v>
      </c>
      <c r="FA117" s="20">
        <v>57801</v>
      </c>
      <c r="FB117" s="20">
        <v>57892</v>
      </c>
      <c r="FC117" s="20">
        <v>57984</v>
      </c>
      <c r="FD117" s="20">
        <v>58076</v>
      </c>
      <c r="FE117" s="20">
        <v>58166</v>
      </c>
      <c r="FF117" s="20">
        <v>58257</v>
      </c>
      <c r="FG117" s="20">
        <v>58349</v>
      </c>
      <c r="FH117" s="20">
        <v>58441</v>
      </c>
      <c r="FI117" s="20">
        <v>58532</v>
      </c>
      <c r="FJ117" s="20">
        <v>58623</v>
      </c>
      <c r="FK117" s="20">
        <v>58715</v>
      </c>
      <c r="FL117" s="20">
        <v>58807</v>
      </c>
      <c r="FM117" s="20">
        <v>58897</v>
      </c>
      <c r="FN117" s="20">
        <v>58988</v>
      </c>
      <c r="FO117" s="20">
        <v>59080</v>
      </c>
      <c r="FP117" s="20">
        <v>59172</v>
      </c>
      <c r="FQ117" s="20">
        <v>59262</v>
      </c>
      <c r="FR117" s="20">
        <v>59353</v>
      </c>
      <c r="FS117" s="20">
        <v>59445</v>
      </c>
      <c r="FT117" s="20">
        <v>59537</v>
      </c>
      <c r="FU117" s="20">
        <v>59627</v>
      </c>
      <c r="FV117" s="20">
        <v>59718</v>
      </c>
      <c r="FW117" s="20">
        <v>59810</v>
      </c>
      <c r="FX117" s="20">
        <v>59902</v>
      </c>
      <c r="FY117" s="20">
        <v>59993</v>
      </c>
    </row>
    <row r="118" spans="3:183">
      <c r="D118" s="39" t="s">
        <v>10</v>
      </c>
      <c r="E118" s="8"/>
      <c r="G118" s="21">
        <v>44196</v>
      </c>
      <c r="H118" s="258">
        <v>44286</v>
      </c>
      <c r="I118" s="258">
        <v>44377</v>
      </c>
      <c r="J118" s="258">
        <v>44469</v>
      </c>
      <c r="K118" s="258">
        <v>44561</v>
      </c>
      <c r="L118" s="258">
        <v>44651</v>
      </c>
      <c r="M118" s="258">
        <v>44742</v>
      </c>
      <c r="N118" s="258">
        <v>44834</v>
      </c>
      <c r="O118" s="258">
        <v>44926</v>
      </c>
      <c r="P118" s="258">
        <v>45016</v>
      </c>
      <c r="Q118" s="258">
        <v>45107</v>
      </c>
      <c r="R118" s="258">
        <v>45199</v>
      </c>
      <c r="S118" s="258">
        <v>45291</v>
      </c>
      <c r="T118" s="258">
        <v>45382</v>
      </c>
      <c r="U118" s="258">
        <v>45473</v>
      </c>
      <c r="V118" s="258">
        <v>45565</v>
      </c>
      <c r="W118" s="258">
        <v>45657</v>
      </c>
      <c r="X118" s="258">
        <v>45747</v>
      </c>
      <c r="Y118" s="258">
        <v>45838</v>
      </c>
      <c r="Z118" s="258">
        <v>45930</v>
      </c>
      <c r="AA118" s="258">
        <v>46022</v>
      </c>
      <c r="AB118" s="258">
        <v>46112</v>
      </c>
      <c r="AC118" s="258">
        <v>46203</v>
      </c>
      <c r="AD118" s="258">
        <v>46295</v>
      </c>
      <c r="AE118" s="258">
        <v>46387</v>
      </c>
      <c r="AF118" s="258">
        <v>46477</v>
      </c>
      <c r="AG118" s="258">
        <v>46568</v>
      </c>
      <c r="AH118" s="258">
        <v>46660</v>
      </c>
      <c r="AI118" s="258">
        <v>46752</v>
      </c>
      <c r="AJ118" s="258">
        <v>46843</v>
      </c>
      <c r="AK118" s="258">
        <v>46934</v>
      </c>
      <c r="AL118" s="258">
        <v>47026</v>
      </c>
      <c r="AM118" s="258">
        <v>47118</v>
      </c>
      <c r="AN118" s="258">
        <v>47208</v>
      </c>
      <c r="AO118" s="258">
        <v>47299</v>
      </c>
      <c r="AP118" s="258">
        <v>47391</v>
      </c>
      <c r="AQ118" s="258">
        <v>47483</v>
      </c>
      <c r="AR118" s="258">
        <v>47573</v>
      </c>
      <c r="AS118" s="258">
        <v>47664</v>
      </c>
      <c r="AT118" s="258">
        <v>47756</v>
      </c>
      <c r="AU118" s="258">
        <v>47848</v>
      </c>
      <c r="AV118" s="258">
        <v>47938</v>
      </c>
      <c r="AW118" s="258">
        <v>48029</v>
      </c>
      <c r="AX118" s="258">
        <v>48121</v>
      </c>
      <c r="AY118" s="258">
        <v>48213</v>
      </c>
      <c r="AZ118" s="258">
        <v>48304</v>
      </c>
      <c r="BA118" s="258">
        <v>48395</v>
      </c>
      <c r="BB118" s="258">
        <v>48487</v>
      </c>
      <c r="BC118" s="258">
        <v>48579</v>
      </c>
      <c r="BD118" s="258">
        <v>48669</v>
      </c>
      <c r="BE118" s="258">
        <v>48760</v>
      </c>
      <c r="BF118" s="258">
        <v>48852</v>
      </c>
      <c r="BG118" s="258">
        <v>48944</v>
      </c>
      <c r="BH118" s="258">
        <v>49034</v>
      </c>
      <c r="BI118" s="258">
        <v>49125</v>
      </c>
      <c r="BJ118" s="258">
        <v>49217</v>
      </c>
      <c r="BK118" s="258">
        <v>49309</v>
      </c>
      <c r="BL118" s="258">
        <v>49399</v>
      </c>
      <c r="BM118" s="258">
        <v>49490</v>
      </c>
      <c r="BN118" s="258">
        <v>49582</v>
      </c>
      <c r="BO118" s="258">
        <v>49674</v>
      </c>
      <c r="BP118" s="258">
        <v>49765</v>
      </c>
      <c r="BQ118" s="258">
        <v>49856</v>
      </c>
      <c r="BR118" s="258">
        <v>49948</v>
      </c>
      <c r="BS118" s="258">
        <v>50040</v>
      </c>
      <c r="BT118" s="258">
        <v>50130</v>
      </c>
      <c r="BU118" s="258">
        <v>50221</v>
      </c>
      <c r="BV118" s="258">
        <v>50313</v>
      </c>
      <c r="BW118" s="258">
        <v>50405</v>
      </c>
      <c r="BX118" s="258">
        <v>50495</v>
      </c>
      <c r="BY118" s="258">
        <v>50586</v>
      </c>
      <c r="BZ118" s="258">
        <v>50678</v>
      </c>
      <c r="CA118" s="258">
        <v>50770</v>
      </c>
      <c r="CB118" s="258">
        <v>50860</v>
      </c>
      <c r="CC118" s="258">
        <v>50951</v>
      </c>
      <c r="CD118" s="258">
        <v>51043</v>
      </c>
      <c r="CE118" s="258">
        <v>51135</v>
      </c>
      <c r="CF118" s="258">
        <v>51226</v>
      </c>
      <c r="CG118" s="258">
        <v>51317</v>
      </c>
      <c r="CH118" s="258">
        <v>51409</v>
      </c>
      <c r="CI118" s="258">
        <v>51501</v>
      </c>
      <c r="CJ118" s="258">
        <v>51591</v>
      </c>
      <c r="CK118" s="258">
        <v>51682</v>
      </c>
      <c r="CL118" s="258">
        <v>51774</v>
      </c>
      <c r="CM118" s="258">
        <v>51866</v>
      </c>
      <c r="CN118" s="258">
        <v>51956</v>
      </c>
      <c r="CO118" s="258">
        <v>52047</v>
      </c>
      <c r="CP118" s="258">
        <v>52139</v>
      </c>
      <c r="CQ118" s="258">
        <v>52231</v>
      </c>
      <c r="CR118" s="258">
        <v>52321</v>
      </c>
      <c r="CS118" s="258">
        <v>52412</v>
      </c>
      <c r="CT118" s="258">
        <v>52504</v>
      </c>
      <c r="CU118" s="258">
        <v>52596</v>
      </c>
      <c r="CV118" s="258">
        <v>52687</v>
      </c>
      <c r="CW118" s="258">
        <v>52778</v>
      </c>
      <c r="CX118" s="258">
        <v>52870</v>
      </c>
      <c r="CY118" s="258">
        <v>52962</v>
      </c>
      <c r="CZ118" s="258">
        <v>53052</v>
      </c>
      <c r="DA118" s="258">
        <v>53143</v>
      </c>
      <c r="DB118" s="258">
        <v>53235</v>
      </c>
      <c r="DC118" s="258">
        <v>53327</v>
      </c>
      <c r="DD118" s="258">
        <v>53417</v>
      </c>
      <c r="DE118" s="258">
        <v>53508</v>
      </c>
      <c r="DF118" s="258">
        <v>53600</v>
      </c>
      <c r="DG118" s="258">
        <v>53692</v>
      </c>
      <c r="DH118" s="258">
        <v>53782</v>
      </c>
      <c r="DI118" s="258">
        <v>53873</v>
      </c>
      <c r="DJ118" s="258">
        <v>53965</v>
      </c>
      <c r="DK118" s="258">
        <v>54057</v>
      </c>
      <c r="DL118" s="258">
        <v>54148</v>
      </c>
      <c r="DM118" s="258">
        <v>54239</v>
      </c>
      <c r="DN118" s="258">
        <v>54331</v>
      </c>
      <c r="DO118" s="258">
        <v>54423</v>
      </c>
      <c r="DP118" s="258">
        <v>54513</v>
      </c>
      <c r="DQ118" s="258">
        <v>54604</v>
      </c>
      <c r="DR118" s="258">
        <v>54696</v>
      </c>
      <c r="DS118" s="258">
        <v>54788</v>
      </c>
      <c r="DT118" s="258">
        <v>54878</v>
      </c>
      <c r="DU118" s="258">
        <v>54969</v>
      </c>
      <c r="DV118" s="258">
        <v>55061</v>
      </c>
      <c r="DW118" s="258">
        <v>55153</v>
      </c>
      <c r="DX118" s="258">
        <v>55243</v>
      </c>
      <c r="DY118" s="258">
        <v>55334</v>
      </c>
      <c r="DZ118" s="258">
        <v>55426</v>
      </c>
      <c r="EA118" s="258">
        <v>55518</v>
      </c>
      <c r="EB118" s="258">
        <v>55609</v>
      </c>
      <c r="EC118" s="258">
        <v>55700</v>
      </c>
      <c r="ED118" s="258">
        <v>55792</v>
      </c>
      <c r="EE118" s="258">
        <v>55884</v>
      </c>
      <c r="EF118" s="258">
        <v>55974</v>
      </c>
      <c r="EG118" s="258">
        <v>56065</v>
      </c>
      <c r="EH118" s="258">
        <v>56157</v>
      </c>
      <c r="EI118" s="258">
        <v>56249</v>
      </c>
      <c r="EJ118" s="258">
        <v>56339</v>
      </c>
      <c r="EK118" s="258">
        <v>56430</v>
      </c>
      <c r="EL118" s="258">
        <v>56522</v>
      </c>
      <c r="EM118" s="258">
        <v>56614</v>
      </c>
      <c r="EN118" s="258">
        <v>56704</v>
      </c>
      <c r="EO118" s="258">
        <v>56795</v>
      </c>
      <c r="EP118" s="258">
        <v>56887</v>
      </c>
      <c r="EQ118" s="258">
        <v>56979</v>
      </c>
      <c r="ER118" s="258">
        <v>57070</v>
      </c>
      <c r="ES118" s="258">
        <v>57161</v>
      </c>
      <c r="ET118" s="258">
        <v>57253</v>
      </c>
      <c r="EU118" s="258">
        <v>57345</v>
      </c>
      <c r="EV118" s="258">
        <v>57435</v>
      </c>
      <c r="EW118" s="258">
        <v>57526</v>
      </c>
      <c r="EX118" s="258">
        <v>57618</v>
      </c>
      <c r="EY118" s="258">
        <v>57710</v>
      </c>
      <c r="EZ118" s="258">
        <v>57800</v>
      </c>
      <c r="FA118" s="258">
        <v>57891</v>
      </c>
      <c r="FB118" s="258">
        <v>57983</v>
      </c>
      <c r="FC118" s="258">
        <v>58075</v>
      </c>
      <c r="FD118" s="258">
        <v>58165</v>
      </c>
      <c r="FE118" s="258">
        <v>58256</v>
      </c>
      <c r="FF118" s="258">
        <v>58348</v>
      </c>
      <c r="FG118" s="258">
        <v>58440</v>
      </c>
      <c r="FH118" s="258">
        <v>58531</v>
      </c>
      <c r="FI118" s="258">
        <v>58622</v>
      </c>
      <c r="FJ118" s="258">
        <v>58714</v>
      </c>
      <c r="FK118" s="258">
        <v>58806</v>
      </c>
      <c r="FL118" s="258">
        <v>58896</v>
      </c>
      <c r="FM118" s="258">
        <v>58987</v>
      </c>
      <c r="FN118" s="258">
        <v>59079</v>
      </c>
      <c r="FO118" s="258">
        <v>59171</v>
      </c>
      <c r="FP118" s="258">
        <v>59261</v>
      </c>
      <c r="FQ118" s="258">
        <v>59352</v>
      </c>
      <c r="FR118" s="258">
        <v>59444</v>
      </c>
      <c r="FS118" s="258">
        <v>59536</v>
      </c>
      <c r="FT118" s="258">
        <v>59626</v>
      </c>
      <c r="FU118" s="258">
        <v>59717</v>
      </c>
      <c r="FV118" s="258">
        <v>59809</v>
      </c>
      <c r="FW118" s="258">
        <v>59901</v>
      </c>
      <c r="FX118" s="258">
        <v>59992</v>
      </c>
      <c r="FY118" s="258">
        <v>60083</v>
      </c>
    </row>
    <row r="119" spans="3:183">
      <c r="D119" s="39" t="s">
        <v>12</v>
      </c>
      <c r="E119" s="8"/>
      <c r="G119" s="26"/>
      <c r="H119" s="39">
        <f>YEAR(H118)</f>
        <v>2021</v>
      </c>
      <c r="I119" s="39">
        <f t="shared" ref="I119:BT119" si="122">YEAR(I118)</f>
        <v>2021</v>
      </c>
      <c r="J119" s="39">
        <f t="shared" si="122"/>
        <v>2021</v>
      </c>
      <c r="K119" s="39">
        <f t="shared" si="122"/>
        <v>2021</v>
      </c>
      <c r="L119" s="39">
        <f t="shared" si="122"/>
        <v>2022</v>
      </c>
      <c r="M119" s="39">
        <f t="shared" si="122"/>
        <v>2022</v>
      </c>
      <c r="N119" s="39">
        <f t="shared" si="122"/>
        <v>2022</v>
      </c>
      <c r="O119" s="39">
        <f t="shared" si="122"/>
        <v>2022</v>
      </c>
      <c r="P119" s="39">
        <f t="shared" si="122"/>
        <v>2023</v>
      </c>
      <c r="Q119" s="39">
        <f t="shared" si="122"/>
        <v>2023</v>
      </c>
      <c r="R119" s="39">
        <f t="shared" si="122"/>
        <v>2023</v>
      </c>
      <c r="S119" s="39">
        <f t="shared" si="122"/>
        <v>2023</v>
      </c>
      <c r="T119" s="39">
        <f t="shared" si="122"/>
        <v>2024</v>
      </c>
      <c r="U119" s="39">
        <f t="shared" si="122"/>
        <v>2024</v>
      </c>
      <c r="V119" s="39">
        <f t="shared" si="122"/>
        <v>2024</v>
      </c>
      <c r="W119" s="39">
        <f t="shared" si="122"/>
        <v>2024</v>
      </c>
      <c r="X119" s="39">
        <f t="shared" si="122"/>
        <v>2025</v>
      </c>
      <c r="Y119" s="39">
        <f t="shared" si="122"/>
        <v>2025</v>
      </c>
      <c r="Z119" s="39">
        <f t="shared" si="122"/>
        <v>2025</v>
      </c>
      <c r="AA119" s="39">
        <f t="shared" si="122"/>
        <v>2025</v>
      </c>
      <c r="AB119" s="39">
        <f t="shared" si="122"/>
        <v>2026</v>
      </c>
      <c r="AC119" s="39">
        <f t="shared" si="122"/>
        <v>2026</v>
      </c>
      <c r="AD119" s="39">
        <f t="shared" si="122"/>
        <v>2026</v>
      </c>
      <c r="AE119" s="39">
        <f t="shared" si="122"/>
        <v>2026</v>
      </c>
      <c r="AF119" s="39">
        <f t="shared" si="122"/>
        <v>2027</v>
      </c>
      <c r="AG119" s="39">
        <f t="shared" si="122"/>
        <v>2027</v>
      </c>
      <c r="AH119" s="39">
        <f t="shared" si="122"/>
        <v>2027</v>
      </c>
      <c r="AI119" s="39">
        <f t="shared" si="122"/>
        <v>2027</v>
      </c>
      <c r="AJ119" s="39">
        <f t="shared" si="122"/>
        <v>2028</v>
      </c>
      <c r="AK119" s="39">
        <f t="shared" si="122"/>
        <v>2028</v>
      </c>
      <c r="AL119" s="39">
        <f t="shared" si="122"/>
        <v>2028</v>
      </c>
      <c r="AM119" s="39">
        <f t="shared" si="122"/>
        <v>2028</v>
      </c>
      <c r="AN119" s="39">
        <f t="shared" si="122"/>
        <v>2029</v>
      </c>
      <c r="AO119" s="39">
        <f t="shared" si="122"/>
        <v>2029</v>
      </c>
      <c r="AP119" s="39">
        <f t="shared" si="122"/>
        <v>2029</v>
      </c>
      <c r="AQ119" s="39">
        <f t="shared" si="122"/>
        <v>2029</v>
      </c>
      <c r="AR119" s="39">
        <f t="shared" si="122"/>
        <v>2030</v>
      </c>
      <c r="AS119" s="39">
        <f t="shared" si="122"/>
        <v>2030</v>
      </c>
      <c r="AT119" s="39">
        <f t="shared" si="122"/>
        <v>2030</v>
      </c>
      <c r="AU119" s="39">
        <f t="shared" si="122"/>
        <v>2030</v>
      </c>
      <c r="AV119" s="39">
        <f t="shared" si="122"/>
        <v>2031</v>
      </c>
      <c r="AW119" s="39">
        <f t="shared" si="122"/>
        <v>2031</v>
      </c>
      <c r="AX119" s="39">
        <f t="shared" si="122"/>
        <v>2031</v>
      </c>
      <c r="AY119" s="39">
        <f t="shared" si="122"/>
        <v>2031</v>
      </c>
      <c r="AZ119" s="39">
        <f t="shared" si="122"/>
        <v>2032</v>
      </c>
      <c r="BA119" s="39">
        <f t="shared" si="122"/>
        <v>2032</v>
      </c>
      <c r="BB119" s="39">
        <f t="shared" si="122"/>
        <v>2032</v>
      </c>
      <c r="BC119" s="39">
        <f t="shared" si="122"/>
        <v>2032</v>
      </c>
      <c r="BD119" s="39">
        <f t="shared" si="122"/>
        <v>2033</v>
      </c>
      <c r="BE119" s="39">
        <f t="shared" si="122"/>
        <v>2033</v>
      </c>
      <c r="BF119" s="39">
        <f t="shared" si="122"/>
        <v>2033</v>
      </c>
      <c r="BG119" s="39">
        <f t="shared" si="122"/>
        <v>2033</v>
      </c>
      <c r="BH119" s="39">
        <f t="shared" si="122"/>
        <v>2034</v>
      </c>
      <c r="BI119" s="39">
        <f t="shared" si="122"/>
        <v>2034</v>
      </c>
      <c r="BJ119" s="39">
        <f t="shared" si="122"/>
        <v>2034</v>
      </c>
      <c r="BK119" s="39">
        <f t="shared" si="122"/>
        <v>2034</v>
      </c>
      <c r="BL119" s="39">
        <f t="shared" si="122"/>
        <v>2035</v>
      </c>
      <c r="BM119" s="39">
        <f t="shared" si="122"/>
        <v>2035</v>
      </c>
      <c r="BN119" s="39">
        <f t="shared" si="122"/>
        <v>2035</v>
      </c>
      <c r="BO119" s="39">
        <f t="shared" si="122"/>
        <v>2035</v>
      </c>
      <c r="BP119" s="39">
        <f t="shared" si="122"/>
        <v>2036</v>
      </c>
      <c r="BQ119" s="39">
        <f t="shared" si="122"/>
        <v>2036</v>
      </c>
      <c r="BR119" s="39">
        <f t="shared" si="122"/>
        <v>2036</v>
      </c>
      <c r="BS119" s="39">
        <f t="shared" si="122"/>
        <v>2036</v>
      </c>
      <c r="BT119" s="39">
        <f t="shared" si="122"/>
        <v>2037</v>
      </c>
      <c r="BU119" s="39">
        <f t="shared" ref="BU119:EF119" si="123">YEAR(BU118)</f>
        <v>2037</v>
      </c>
      <c r="BV119" s="39">
        <f t="shared" si="123"/>
        <v>2037</v>
      </c>
      <c r="BW119" s="39">
        <f t="shared" si="123"/>
        <v>2037</v>
      </c>
      <c r="BX119" s="39">
        <f t="shared" si="123"/>
        <v>2038</v>
      </c>
      <c r="BY119" s="39">
        <f t="shared" si="123"/>
        <v>2038</v>
      </c>
      <c r="BZ119" s="39">
        <f t="shared" si="123"/>
        <v>2038</v>
      </c>
      <c r="CA119" s="39">
        <f t="shared" si="123"/>
        <v>2038</v>
      </c>
      <c r="CB119" s="39">
        <f t="shared" si="123"/>
        <v>2039</v>
      </c>
      <c r="CC119" s="39">
        <f t="shared" si="123"/>
        <v>2039</v>
      </c>
      <c r="CD119" s="39">
        <f t="shared" si="123"/>
        <v>2039</v>
      </c>
      <c r="CE119" s="39">
        <f t="shared" si="123"/>
        <v>2039</v>
      </c>
      <c r="CF119" s="39">
        <f t="shared" si="123"/>
        <v>2040</v>
      </c>
      <c r="CG119" s="39">
        <f t="shared" si="123"/>
        <v>2040</v>
      </c>
      <c r="CH119" s="39">
        <f t="shared" si="123"/>
        <v>2040</v>
      </c>
      <c r="CI119" s="39">
        <f t="shared" si="123"/>
        <v>2040</v>
      </c>
      <c r="CJ119" s="39">
        <f t="shared" si="123"/>
        <v>2041</v>
      </c>
      <c r="CK119" s="39">
        <f t="shared" si="123"/>
        <v>2041</v>
      </c>
      <c r="CL119" s="39">
        <f t="shared" si="123"/>
        <v>2041</v>
      </c>
      <c r="CM119" s="39">
        <f t="shared" si="123"/>
        <v>2041</v>
      </c>
      <c r="CN119" s="39">
        <f t="shared" si="123"/>
        <v>2042</v>
      </c>
      <c r="CO119" s="39">
        <f t="shared" si="123"/>
        <v>2042</v>
      </c>
      <c r="CP119" s="39">
        <f t="shared" si="123"/>
        <v>2042</v>
      </c>
      <c r="CQ119" s="39">
        <f t="shared" si="123"/>
        <v>2042</v>
      </c>
      <c r="CR119" s="39">
        <f t="shared" si="123"/>
        <v>2043</v>
      </c>
      <c r="CS119" s="39">
        <f t="shared" si="123"/>
        <v>2043</v>
      </c>
      <c r="CT119" s="39">
        <f t="shared" si="123"/>
        <v>2043</v>
      </c>
      <c r="CU119" s="39">
        <f t="shared" si="123"/>
        <v>2043</v>
      </c>
      <c r="CV119" s="39">
        <f t="shared" si="123"/>
        <v>2044</v>
      </c>
      <c r="CW119" s="39">
        <f t="shared" si="123"/>
        <v>2044</v>
      </c>
      <c r="CX119" s="39">
        <f t="shared" si="123"/>
        <v>2044</v>
      </c>
      <c r="CY119" s="39">
        <f t="shared" si="123"/>
        <v>2044</v>
      </c>
      <c r="CZ119" s="39">
        <f t="shared" si="123"/>
        <v>2045</v>
      </c>
      <c r="DA119" s="39">
        <f t="shared" si="123"/>
        <v>2045</v>
      </c>
      <c r="DB119" s="39">
        <f t="shared" si="123"/>
        <v>2045</v>
      </c>
      <c r="DC119" s="39">
        <f t="shared" si="123"/>
        <v>2045</v>
      </c>
      <c r="DD119" s="39">
        <f t="shared" si="123"/>
        <v>2046</v>
      </c>
      <c r="DE119" s="39">
        <f t="shared" si="123"/>
        <v>2046</v>
      </c>
      <c r="DF119" s="39">
        <f t="shared" si="123"/>
        <v>2046</v>
      </c>
      <c r="DG119" s="39">
        <f t="shared" si="123"/>
        <v>2046</v>
      </c>
      <c r="DH119" s="39">
        <f t="shared" si="123"/>
        <v>2047</v>
      </c>
      <c r="DI119" s="39">
        <f t="shared" si="123"/>
        <v>2047</v>
      </c>
      <c r="DJ119" s="39">
        <f t="shared" si="123"/>
        <v>2047</v>
      </c>
      <c r="DK119" s="39">
        <f t="shared" si="123"/>
        <v>2047</v>
      </c>
      <c r="DL119" s="39">
        <f t="shared" si="123"/>
        <v>2048</v>
      </c>
      <c r="DM119" s="39">
        <f t="shared" si="123"/>
        <v>2048</v>
      </c>
      <c r="DN119" s="39">
        <f t="shared" si="123"/>
        <v>2048</v>
      </c>
      <c r="DO119" s="39">
        <f t="shared" si="123"/>
        <v>2048</v>
      </c>
      <c r="DP119" s="39">
        <f t="shared" si="123"/>
        <v>2049</v>
      </c>
      <c r="DQ119" s="39">
        <f t="shared" si="123"/>
        <v>2049</v>
      </c>
      <c r="DR119" s="39">
        <f t="shared" si="123"/>
        <v>2049</v>
      </c>
      <c r="DS119" s="39">
        <f t="shared" si="123"/>
        <v>2049</v>
      </c>
      <c r="DT119" s="39">
        <f t="shared" si="123"/>
        <v>2050</v>
      </c>
      <c r="DU119" s="39">
        <f t="shared" si="123"/>
        <v>2050</v>
      </c>
      <c r="DV119" s="39">
        <f t="shared" si="123"/>
        <v>2050</v>
      </c>
      <c r="DW119" s="39">
        <f t="shared" si="123"/>
        <v>2050</v>
      </c>
      <c r="DX119" s="39">
        <f t="shared" si="123"/>
        <v>2051</v>
      </c>
      <c r="DY119" s="39">
        <f t="shared" si="123"/>
        <v>2051</v>
      </c>
      <c r="DZ119" s="39">
        <f t="shared" si="123"/>
        <v>2051</v>
      </c>
      <c r="EA119" s="39">
        <f t="shared" si="123"/>
        <v>2051</v>
      </c>
      <c r="EB119" s="39">
        <f t="shared" si="123"/>
        <v>2052</v>
      </c>
      <c r="EC119" s="39">
        <f t="shared" si="123"/>
        <v>2052</v>
      </c>
      <c r="ED119" s="39">
        <f t="shared" si="123"/>
        <v>2052</v>
      </c>
      <c r="EE119" s="39">
        <f t="shared" si="123"/>
        <v>2052</v>
      </c>
      <c r="EF119" s="39">
        <f t="shared" si="123"/>
        <v>2053</v>
      </c>
      <c r="EG119" s="39">
        <f t="shared" ref="EG119:FY119" si="124">YEAR(EG118)</f>
        <v>2053</v>
      </c>
      <c r="EH119" s="39">
        <f t="shared" si="124"/>
        <v>2053</v>
      </c>
      <c r="EI119" s="39">
        <f t="shared" si="124"/>
        <v>2053</v>
      </c>
      <c r="EJ119" s="39">
        <f t="shared" si="124"/>
        <v>2054</v>
      </c>
      <c r="EK119" s="39">
        <f t="shared" si="124"/>
        <v>2054</v>
      </c>
      <c r="EL119" s="39">
        <f t="shared" si="124"/>
        <v>2054</v>
      </c>
      <c r="EM119" s="39">
        <f t="shared" si="124"/>
        <v>2054</v>
      </c>
      <c r="EN119" s="39">
        <f t="shared" si="124"/>
        <v>2055</v>
      </c>
      <c r="EO119" s="39">
        <f t="shared" si="124"/>
        <v>2055</v>
      </c>
      <c r="EP119" s="39">
        <f t="shared" si="124"/>
        <v>2055</v>
      </c>
      <c r="EQ119" s="39">
        <f t="shared" si="124"/>
        <v>2055</v>
      </c>
      <c r="ER119" s="39">
        <f t="shared" si="124"/>
        <v>2056</v>
      </c>
      <c r="ES119" s="39">
        <f t="shared" si="124"/>
        <v>2056</v>
      </c>
      <c r="ET119" s="39">
        <f t="shared" si="124"/>
        <v>2056</v>
      </c>
      <c r="EU119" s="39">
        <f t="shared" si="124"/>
        <v>2056</v>
      </c>
      <c r="EV119" s="39">
        <f t="shared" si="124"/>
        <v>2057</v>
      </c>
      <c r="EW119" s="39">
        <f t="shared" si="124"/>
        <v>2057</v>
      </c>
      <c r="EX119" s="39">
        <f t="shared" si="124"/>
        <v>2057</v>
      </c>
      <c r="EY119" s="39">
        <f t="shared" si="124"/>
        <v>2057</v>
      </c>
      <c r="EZ119" s="39">
        <f t="shared" si="124"/>
        <v>2058</v>
      </c>
      <c r="FA119" s="39">
        <f t="shared" si="124"/>
        <v>2058</v>
      </c>
      <c r="FB119" s="39">
        <f t="shared" si="124"/>
        <v>2058</v>
      </c>
      <c r="FC119" s="39">
        <f t="shared" si="124"/>
        <v>2058</v>
      </c>
      <c r="FD119" s="39">
        <f t="shared" si="124"/>
        <v>2059</v>
      </c>
      <c r="FE119" s="39">
        <f t="shared" si="124"/>
        <v>2059</v>
      </c>
      <c r="FF119" s="39">
        <f t="shared" si="124"/>
        <v>2059</v>
      </c>
      <c r="FG119" s="39">
        <f t="shared" si="124"/>
        <v>2059</v>
      </c>
      <c r="FH119" s="39">
        <f t="shared" si="124"/>
        <v>2060</v>
      </c>
      <c r="FI119" s="39">
        <f t="shared" si="124"/>
        <v>2060</v>
      </c>
      <c r="FJ119" s="39">
        <f t="shared" si="124"/>
        <v>2060</v>
      </c>
      <c r="FK119" s="39">
        <f t="shared" si="124"/>
        <v>2060</v>
      </c>
      <c r="FL119" s="39">
        <f t="shared" si="124"/>
        <v>2061</v>
      </c>
      <c r="FM119" s="39">
        <f t="shared" si="124"/>
        <v>2061</v>
      </c>
      <c r="FN119" s="39">
        <f t="shared" si="124"/>
        <v>2061</v>
      </c>
      <c r="FO119" s="39">
        <f t="shared" si="124"/>
        <v>2061</v>
      </c>
      <c r="FP119" s="39">
        <f t="shared" si="124"/>
        <v>2062</v>
      </c>
      <c r="FQ119" s="39">
        <f t="shared" si="124"/>
        <v>2062</v>
      </c>
      <c r="FR119" s="39">
        <f t="shared" si="124"/>
        <v>2062</v>
      </c>
      <c r="FS119" s="39">
        <f t="shared" si="124"/>
        <v>2062</v>
      </c>
      <c r="FT119" s="39">
        <f t="shared" si="124"/>
        <v>2063</v>
      </c>
      <c r="FU119" s="39">
        <f t="shared" si="124"/>
        <v>2063</v>
      </c>
      <c r="FV119" s="39">
        <f t="shared" si="124"/>
        <v>2063</v>
      </c>
      <c r="FW119" s="39">
        <f t="shared" si="124"/>
        <v>2063</v>
      </c>
      <c r="FX119" s="39">
        <f t="shared" si="124"/>
        <v>2064</v>
      </c>
      <c r="FY119" s="39">
        <f t="shared" si="124"/>
        <v>2064</v>
      </c>
    </row>
    <row r="120" spans="3:183">
      <c r="E120" s="8"/>
      <c r="G120" s="26"/>
      <c r="H120" s="39">
        <f>MONTH(H118)</f>
        <v>3</v>
      </c>
      <c r="I120" s="39">
        <f t="shared" ref="I120:BT120" si="125">MONTH(I118)</f>
        <v>6</v>
      </c>
      <c r="J120" s="39">
        <f t="shared" si="125"/>
        <v>9</v>
      </c>
      <c r="K120" s="39">
        <f t="shared" si="125"/>
        <v>12</v>
      </c>
      <c r="L120" s="39">
        <f t="shared" si="125"/>
        <v>3</v>
      </c>
      <c r="M120" s="39">
        <f t="shared" si="125"/>
        <v>6</v>
      </c>
      <c r="N120" s="39">
        <f t="shared" si="125"/>
        <v>9</v>
      </c>
      <c r="O120" s="39">
        <f t="shared" si="125"/>
        <v>12</v>
      </c>
      <c r="P120" s="39">
        <f t="shared" si="125"/>
        <v>3</v>
      </c>
      <c r="Q120" s="39">
        <f t="shared" si="125"/>
        <v>6</v>
      </c>
      <c r="R120" s="39">
        <f t="shared" si="125"/>
        <v>9</v>
      </c>
      <c r="S120" s="39">
        <f t="shared" si="125"/>
        <v>12</v>
      </c>
      <c r="T120" s="39">
        <f t="shared" si="125"/>
        <v>3</v>
      </c>
      <c r="U120" s="39">
        <f t="shared" si="125"/>
        <v>6</v>
      </c>
      <c r="V120" s="39">
        <f t="shared" si="125"/>
        <v>9</v>
      </c>
      <c r="W120" s="39">
        <f t="shared" si="125"/>
        <v>12</v>
      </c>
      <c r="X120" s="39">
        <f t="shared" si="125"/>
        <v>3</v>
      </c>
      <c r="Y120" s="39">
        <f t="shared" si="125"/>
        <v>6</v>
      </c>
      <c r="Z120" s="39">
        <f t="shared" si="125"/>
        <v>9</v>
      </c>
      <c r="AA120" s="39">
        <f t="shared" si="125"/>
        <v>12</v>
      </c>
      <c r="AB120" s="39">
        <f t="shared" si="125"/>
        <v>3</v>
      </c>
      <c r="AC120" s="39">
        <f t="shared" si="125"/>
        <v>6</v>
      </c>
      <c r="AD120" s="39">
        <f t="shared" si="125"/>
        <v>9</v>
      </c>
      <c r="AE120" s="39">
        <f t="shared" si="125"/>
        <v>12</v>
      </c>
      <c r="AF120" s="39">
        <f t="shared" si="125"/>
        <v>3</v>
      </c>
      <c r="AG120" s="39">
        <f t="shared" si="125"/>
        <v>6</v>
      </c>
      <c r="AH120" s="39">
        <f t="shared" si="125"/>
        <v>9</v>
      </c>
      <c r="AI120" s="39">
        <f t="shared" si="125"/>
        <v>12</v>
      </c>
      <c r="AJ120" s="39">
        <f t="shared" si="125"/>
        <v>3</v>
      </c>
      <c r="AK120" s="39">
        <f t="shared" si="125"/>
        <v>6</v>
      </c>
      <c r="AL120" s="39">
        <f t="shared" si="125"/>
        <v>9</v>
      </c>
      <c r="AM120" s="39">
        <f t="shared" si="125"/>
        <v>12</v>
      </c>
      <c r="AN120" s="39">
        <f t="shared" si="125"/>
        <v>3</v>
      </c>
      <c r="AO120" s="39">
        <f t="shared" si="125"/>
        <v>6</v>
      </c>
      <c r="AP120" s="39">
        <f t="shared" si="125"/>
        <v>9</v>
      </c>
      <c r="AQ120" s="39">
        <f t="shared" si="125"/>
        <v>12</v>
      </c>
      <c r="AR120" s="39">
        <f t="shared" si="125"/>
        <v>3</v>
      </c>
      <c r="AS120" s="39">
        <f t="shared" si="125"/>
        <v>6</v>
      </c>
      <c r="AT120" s="39">
        <f t="shared" si="125"/>
        <v>9</v>
      </c>
      <c r="AU120" s="39">
        <f t="shared" si="125"/>
        <v>12</v>
      </c>
      <c r="AV120" s="39">
        <f t="shared" si="125"/>
        <v>3</v>
      </c>
      <c r="AW120" s="39">
        <f t="shared" si="125"/>
        <v>6</v>
      </c>
      <c r="AX120" s="39">
        <f t="shared" si="125"/>
        <v>9</v>
      </c>
      <c r="AY120" s="39">
        <f t="shared" si="125"/>
        <v>12</v>
      </c>
      <c r="AZ120" s="39">
        <f t="shared" si="125"/>
        <v>3</v>
      </c>
      <c r="BA120" s="39">
        <f t="shared" si="125"/>
        <v>6</v>
      </c>
      <c r="BB120" s="39">
        <f t="shared" si="125"/>
        <v>9</v>
      </c>
      <c r="BC120" s="39">
        <f t="shared" si="125"/>
        <v>12</v>
      </c>
      <c r="BD120" s="39">
        <f t="shared" si="125"/>
        <v>3</v>
      </c>
      <c r="BE120" s="39">
        <f t="shared" si="125"/>
        <v>6</v>
      </c>
      <c r="BF120" s="39">
        <f t="shared" si="125"/>
        <v>9</v>
      </c>
      <c r="BG120" s="39">
        <f t="shared" si="125"/>
        <v>12</v>
      </c>
      <c r="BH120" s="39">
        <f t="shared" si="125"/>
        <v>3</v>
      </c>
      <c r="BI120" s="39">
        <f t="shared" si="125"/>
        <v>6</v>
      </c>
      <c r="BJ120" s="39">
        <f t="shared" si="125"/>
        <v>9</v>
      </c>
      <c r="BK120" s="39">
        <f t="shared" si="125"/>
        <v>12</v>
      </c>
      <c r="BL120" s="39">
        <f t="shared" si="125"/>
        <v>3</v>
      </c>
      <c r="BM120" s="39">
        <f t="shared" si="125"/>
        <v>6</v>
      </c>
      <c r="BN120" s="39">
        <f t="shared" si="125"/>
        <v>9</v>
      </c>
      <c r="BO120" s="39">
        <f t="shared" si="125"/>
        <v>12</v>
      </c>
      <c r="BP120" s="39">
        <f t="shared" si="125"/>
        <v>3</v>
      </c>
      <c r="BQ120" s="39">
        <f t="shared" si="125"/>
        <v>6</v>
      </c>
      <c r="BR120" s="39">
        <f t="shared" si="125"/>
        <v>9</v>
      </c>
      <c r="BS120" s="39">
        <f t="shared" si="125"/>
        <v>12</v>
      </c>
      <c r="BT120" s="39">
        <f t="shared" si="125"/>
        <v>3</v>
      </c>
      <c r="BU120" s="39">
        <f t="shared" ref="BU120:EF120" si="126">MONTH(BU118)</f>
        <v>6</v>
      </c>
      <c r="BV120" s="39">
        <f t="shared" si="126"/>
        <v>9</v>
      </c>
      <c r="BW120" s="39">
        <f t="shared" si="126"/>
        <v>12</v>
      </c>
      <c r="BX120" s="39">
        <f t="shared" si="126"/>
        <v>3</v>
      </c>
      <c r="BY120" s="39">
        <f t="shared" si="126"/>
        <v>6</v>
      </c>
      <c r="BZ120" s="39">
        <f t="shared" si="126"/>
        <v>9</v>
      </c>
      <c r="CA120" s="39">
        <f t="shared" si="126"/>
        <v>12</v>
      </c>
      <c r="CB120" s="39">
        <f t="shared" si="126"/>
        <v>3</v>
      </c>
      <c r="CC120" s="39">
        <f t="shared" si="126"/>
        <v>6</v>
      </c>
      <c r="CD120" s="39">
        <f t="shared" si="126"/>
        <v>9</v>
      </c>
      <c r="CE120" s="39">
        <f t="shared" si="126"/>
        <v>12</v>
      </c>
      <c r="CF120" s="39">
        <f t="shared" si="126"/>
        <v>3</v>
      </c>
      <c r="CG120" s="39">
        <f t="shared" si="126"/>
        <v>6</v>
      </c>
      <c r="CH120" s="39">
        <f t="shared" si="126"/>
        <v>9</v>
      </c>
      <c r="CI120" s="39">
        <f t="shared" si="126"/>
        <v>12</v>
      </c>
      <c r="CJ120" s="39">
        <f t="shared" si="126"/>
        <v>3</v>
      </c>
      <c r="CK120" s="39">
        <f t="shared" si="126"/>
        <v>6</v>
      </c>
      <c r="CL120" s="39">
        <f t="shared" si="126"/>
        <v>9</v>
      </c>
      <c r="CM120" s="39">
        <f t="shared" si="126"/>
        <v>12</v>
      </c>
      <c r="CN120" s="39">
        <f t="shared" si="126"/>
        <v>3</v>
      </c>
      <c r="CO120" s="39">
        <f t="shared" si="126"/>
        <v>6</v>
      </c>
      <c r="CP120" s="39">
        <f t="shared" si="126"/>
        <v>9</v>
      </c>
      <c r="CQ120" s="39">
        <f t="shared" si="126"/>
        <v>12</v>
      </c>
      <c r="CR120" s="39">
        <f t="shared" si="126"/>
        <v>3</v>
      </c>
      <c r="CS120" s="39">
        <f t="shared" si="126"/>
        <v>6</v>
      </c>
      <c r="CT120" s="39">
        <f t="shared" si="126"/>
        <v>9</v>
      </c>
      <c r="CU120" s="39">
        <f t="shared" si="126"/>
        <v>12</v>
      </c>
      <c r="CV120" s="39">
        <f t="shared" si="126"/>
        <v>3</v>
      </c>
      <c r="CW120" s="39">
        <f t="shared" si="126"/>
        <v>6</v>
      </c>
      <c r="CX120" s="39">
        <f t="shared" si="126"/>
        <v>9</v>
      </c>
      <c r="CY120" s="39">
        <f t="shared" si="126"/>
        <v>12</v>
      </c>
      <c r="CZ120" s="39">
        <f t="shared" si="126"/>
        <v>3</v>
      </c>
      <c r="DA120" s="39">
        <f t="shared" si="126"/>
        <v>6</v>
      </c>
      <c r="DB120" s="39">
        <f t="shared" si="126"/>
        <v>9</v>
      </c>
      <c r="DC120" s="39">
        <f t="shared" si="126"/>
        <v>12</v>
      </c>
      <c r="DD120" s="39">
        <f t="shared" si="126"/>
        <v>3</v>
      </c>
      <c r="DE120" s="39">
        <f t="shared" si="126"/>
        <v>6</v>
      </c>
      <c r="DF120" s="39">
        <f t="shared" si="126"/>
        <v>9</v>
      </c>
      <c r="DG120" s="39">
        <f t="shared" si="126"/>
        <v>12</v>
      </c>
      <c r="DH120" s="39">
        <f t="shared" si="126"/>
        <v>3</v>
      </c>
      <c r="DI120" s="39">
        <f t="shared" si="126"/>
        <v>6</v>
      </c>
      <c r="DJ120" s="39">
        <f t="shared" si="126"/>
        <v>9</v>
      </c>
      <c r="DK120" s="39">
        <f t="shared" si="126"/>
        <v>12</v>
      </c>
      <c r="DL120" s="39">
        <f t="shared" si="126"/>
        <v>3</v>
      </c>
      <c r="DM120" s="39">
        <f t="shared" si="126"/>
        <v>6</v>
      </c>
      <c r="DN120" s="39">
        <f t="shared" si="126"/>
        <v>9</v>
      </c>
      <c r="DO120" s="39">
        <f t="shared" si="126"/>
        <v>12</v>
      </c>
      <c r="DP120" s="39">
        <f t="shared" si="126"/>
        <v>3</v>
      </c>
      <c r="DQ120" s="39">
        <f t="shared" si="126"/>
        <v>6</v>
      </c>
      <c r="DR120" s="39">
        <f t="shared" si="126"/>
        <v>9</v>
      </c>
      <c r="DS120" s="39">
        <f t="shared" si="126"/>
        <v>12</v>
      </c>
      <c r="DT120" s="39">
        <f t="shared" si="126"/>
        <v>3</v>
      </c>
      <c r="DU120" s="39">
        <f t="shared" si="126"/>
        <v>6</v>
      </c>
      <c r="DV120" s="39">
        <f t="shared" si="126"/>
        <v>9</v>
      </c>
      <c r="DW120" s="39">
        <f t="shared" si="126"/>
        <v>12</v>
      </c>
      <c r="DX120" s="39">
        <f t="shared" si="126"/>
        <v>3</v>
      </c>
      <c r="DY120" s="39">
        <f t="shared" si="126"/>
        <v>6</v>
      </c>
      <c r="DZ120" s="39">
        <f t="shared" si="126"/>
        <v>9</v>
      </c>
      <c r="EA120" s="39">
        <f t="shared" si="126"/>
        <v>12</v>
      </c>
      <c r="EB120" s="39">
        <f t="shared" si="126"/>
        <v>3</v>
      </c>
      <c r="EC120" s="39">
        <f t="shared" si="126"/>
        <v>6</v>
      </c>
      <c r="ED120" s="39">
        <f t="shared" si="126"/>
        <v>9</v>
      </c>
      <c r="EE120" s="39">
        <f t="shared" si="126"/>
        <v>12</v>
      </c>
      <c r="EF120" s="39">
        <f t="shared" si="126"/>
        <v>3</v>
      </c>
      <c r="EG120" s="39">
        <f t="shared" ref="EG120:FY120" si="127">MONTH(EG118)</f>
        <v>6</v>
      </c>
      <c r="EH120" s="39">
        <f t="shared" si="127"/>
        <v>9</v>
      </c>
      <c r="EI120" s="39">
        <f t="shared" si="127"/>
        <v>12</v>
      </c>
      <c r="EJ120" s="39">
        <f t="shared" si="127"/>
        <v>3</v>
      </c>
      <c r="EK120" s="39">
        <f t="shared" si="127"/>
        <v>6</v>
      </c>
      <c r="EL120" s="39">
        <f t="shared" si="127"/>
        <v>9</v>
      </c>
      <c r="EM120" s="39">
        <f t="shared" si="127"/>
        <v>12</v>
      </c>
      <c r="EN120" s="39">
        <f t="shared" si="127"/>
        <v>3</v>
      </c>
      <c r="EO120" s="39">
        <f t="shared" si="127"/>
        <v>6</v>
      </c>
      <c r="EP120" s="39">
        <f t="shared" si="127"/>
        <v>9</v>
      </c>
      <c r="EQ120" s="39">
        <f t="shared" si="127"/>
        <v>12</v>
      </c>
      <c r="ER120" s="39">
        <f t="shared" si="127"/>
        <v>3</v>
      </c>
      <c r="ES120" s="39">
        <f t="shared" si="127"/>
        <v>6</v>
      </c>
      <c r="ET120" s="39">
        <f t="shared" si="127"/>
        <v>9</v>
      </c>
      <c r="EU120" s="39">
        <f t="shared" si="127"/>
        <v>12</v>
      </c>
      <c r="EV120" s="39">
        <f t="shared" si="127"/>
        <v>3</v>
      </c>
      <c r="EW120" s="39">
        <f t="shared" si="127"/>
        <v>6</v>
      </c>
      <c r="EX120" s="39">
        <f t="shared" si="127"/>
        <v>9</v>
      </c>
      <c r="EY120" s="39">
        <f t="shared" si="127"/>
        <v>12</v>
      </c>
      <c r="EZ120" s="39">
        <f t="shared" si="127"/>
        <v>3</v>
      </c>
      <c r="FA120" s="39">
        <f t="shared" si="127"/>
        <v>6</v>
      </c>
      <c r="FB120" s="39">
        <f t="shared" si="127"/>
        <v>9</v>
      </c>
      <c r="FC120" s="39">
        <f t="shared" si="127"/>
        <v>12</v>
      </c>
      <c r="FD120" s="39">
        <f t="shared" si="127"/>
        <v>3</v>
      </c>
      <c r="FE120" s="39">
        <f t="shared" si="127"/>
        <v>6</v>
      </c>
      <c r="FF120" s="39">
        <f t="shared" si="127"/>
        <v>9</v>
      </c>
      <c r="FG120" s="39">
        <f t="shared" si="127"/>
        <v>12</v>
      </c>
      <c r="FH120" s="39">
        <f t="shared" si="127"/>
        <v>3</v>
      </c>
      <c r="FI120" s="39">
        <f t="shared" si="127"/>
        <v>6</v>
      </c>
      <c r="FJ120" s="39">
        <f t="shared" si="127"/>
        <v>9</v>
      </c>
      <c r="FK120" s="39">
        <f t="shared" si="127"/>
        <v>12</v>
      </c>
      <c r="FL120" s="39">
        <f t="shared" si="127"/>
        <v>3</v>
      </c>
      <c r="FM120" s="39">
        <f t="shared" si="127"/>
        <v>6</v>
      </c>
      <c r="FN120" s="39">
        <f t="shared" si="127"/>
        <v>9</v>
      </c>
      <c r="FO120" s="39">
        <f t="shared" si="127"/>
        <v>12</v>
      </c>
      <c r="FP120" s="39">
        <f t="shared" si="127"/>
        <v>3</v>
      </c>
      <c r="FQ120" s="39">
        <f t="shared" si="127"/>
        <v>6</v>
      </c>
      <c r="FR120" s="39">
        <f t="shared" si="127"/>
        <v>9</v>
      </c>
      <c r="FS120" s="39">
        <f t="shared" si="127"/>
        <v>12</v>
      </c>
      <c r="FT120" s="39">
        <f t="shared" si="127"/>
        <v>3</v>
      </c>
      <c r="FU120" s="39">
        <f t="shared" si="127"/>
        <v>6</v>
      </c>
      <c r="FV120" s="39">
        <f t="shared" si="127"/>
        <v>9</v>
      </c>
      <c r="FW120" s="39">
        <f t="shared" si="127"/>
        <v>12</v>
      </c>
      <c r="FX120" s="39">
        <f t="shared" si="127"/>
        <v>3</v>
      </c>
      <c r="FY120" s="39">
        <f t="shared" si="127"/>
        <v>6</v>
      </c>
    </row>
    <row r="121" spans="3:183">
      <c r="C121" s="39" t="s">
        <v>62</v>
      </c>
      <c r="D121" s="39"/>
      <c r="E121" s="40"/>
      <c r="F121" s="60" t="s">
        <v>61</v>
      </c>
      <c r="G121" s="26"/>
      <c r="H121" s="39"/>
      <c r="I121" s="39"/>
      <c r="J121" s="39"/>
      <c r="K121" s="39"/>
      <c r="L121" s="39"/>
      <c r="M121" s="39"/>
      <c r="N121" s="39"/>
      <c r="O121" s="39"/>
      <c r="P121" s="269"/>
      <c r="Q121" s="269"/>
      <c r="R121" s="269"/>
      <c r="S121" s="269"/>
      <c r="T121" s="269"/>
      <c r="U121" s="269"/>
      <c r="V121" s="269"/>
      <c r="W121" s="269"/>
      <c r="X121" s="269"/>
      <c r="Y121" s="269"/>
      <c r="Z121" s="269"/>
      <c r="AA121" s="269"/>
      <c r="AB121" s="269"/>
      <c r="AC121" s="269"/>
      <c r="AD121" s="269"/>
      <c r="AE121" s="269"/>
      <c r="AF121" s="269"/>
      <c r="AG121" s="269"/>
      <c r="AH121" s="269"/>
      <c r="AI121" s="269"/>
      <c r="AJ121" s="269"/>
      <c r="AK121" s="269"/>
      <c r="AL121" s="269"/>
      <c r="AM121" s="269"/>
      <c r="AN121" s="269"/>
      <c r="AO121" s="269"/>
      <c r="AP121" s="269"/>
      <c r="AQ121" s="269"/>
      <c r="AR121" s="269"/>
      <c r="AS121" s="269"/>
      <c r="AT121" s="269"/>
      <c r="AU121" s="269"/>
      <c r="AV121" s="269"/>
      <c r="AW121" s="269"/>
      <c r="AX121" s="269"/>
      <c r="AY121" s="269"/>
      <c r="AZ121" s="269"/>
      <c r="BA121" s="269"/>
      <c r="BB121" s="269"/>
      <c r="BC121" s="269"/>
      <c r="BD121" s="269"/>
      <c r="BE121" s="269"/>
      <c r="BF121" s="269"/>
      <c r="BG121" s="269"/>
      <c r="BH121" s="269"/>
      <c r="BI121" s="269"/>
      <c r="BJ121" s="269"/>
      <c r="BK121" s="269"/>
      <c r="BL121" s="269"/>
      <c r="BM121" s="269"/>
      <c r="BN121" s="269"/>
      <c r="BO121" s="269"/>
      <c r="BP121" s="269"/>
      <c r="BQ121" s="269"/>
      <c r="BR121" s="269"/>
      <c r="BS121" s="269"/>
      <c r="BT121" s="269"/>
      <c r="BU121" s="269"/>
      <c r="BV121" s="269"/>
      <c r="BW121" s="269"/>
      <c r="BX121" s="269"/>
      <c r="BY121" s="269"/>
      <c r="BZ121" s="269"/>
      <c r="CA121" s="269"/>
      <c r="CB121" s="269"/>
      <c r="CC121" s="269"/>
      <c r="CD121" s="269"/>
      <c r="CE121" s="269"/>
      <c r="CF121" s="269"/>
      <c r="CG121" s="269"/>
      <c r="CH121" s="269"/>
      <c r="CI121" s="269"/>
      <c r="CJ121" s="269"/>
      <c r="CK121" s="269"/>
      <c r="CL121" s="269"/>
      <c r="CM121" s="269"/>
      <c r="CN121" s="269"/>
      <c r="CO121" s="269"/>
      <c r="CP121" s="269"/>
      <c r="CQ121" s="269"/>
      <c r="CR121" s="269"/>
      <c r="CS121" s="269"/>
      <c r="CT121" s="269"/>
      <c r="CU121" s="269"/>
      <c r="CV121" s="269"/>
      <c r="CW121" s="269"/>
      <c r="CX121" s="269"/>
      <c r="CY121" s="269"/>
      <c r="CZ121" s="269"/>
      <c r="DA121" s="269"/>
      <c r="DB121" s="269"/>
      <c r="DC121" s="269"/>
      <c r="DD121" s="269"/>
      <c r="DE121" s="269"/>
      <c r="DF121" s="269"/>
      <c r="DG121" s="269"/>
      <c r="DH121" s="269"/>
      <c r="DI121" s="269"/>
      <c r="DJ121" s="269"/>
      <c r="DK121" s="269"/>
      <c r="DL121" s="269"/>
      <c r="DM121" s="269"/>
      <c r="DN121" s="269"/>
      <c r="DO121" s="269"/>
      <c r="DP121" s="269"/>
      <c r="DQ121" s="269"/>
      <c r="DR121" s="269"/>
      <c r="DS121" s="269"/>
      <c r="DT121" s="269"/>
      <c r="DU121" s="269"/>
      <c r="DV121" s="269"/>
      <c r="DW121" s="269"/>
      <c r="DX121" s="269"/>
      <c r="DY121" s="269"/>
      <c r="DZ121" s="269"/>
      <c r="EA121" s="269"/>
      <c r="EB121" s="269"/>
      <c r="EC121" s="269"/>
      <c r="ED121" s="269"/>
      <c r="EE121" s="269"/>
      <c r="EF121" s="269"/>
      <c r="EG121" s="269"/>
      <c r="EH121" s="269"/>
      <c r="EI121" s="269"/>
      <c r="EJ121" s="269"/>
      <c r="EK121" s="269"/>
      <c r="EL121" s="269"/>
      <c r="EM121" s="269"/>
      <c r="EN121" s="269"/>
      <c r="EO121" s="269"/>
      <c r="EP121" s="269"/>
      <c r="EQ121" s="269"/>
      <c r="ER121" s="269"/>
      <c r="ES121" s="269"/>
      <c r="ET121" s="269"/>
      <c r="EU121" s="269"/>
      <c r="EV121" s="269"/>
      <c r="EW121" s="269"/>
      <c r="EX121" s="269"/>
      <c r="EY121" s="269"/>
      <c r="EZ121" s="269"/>
      <c r="FA121" s="269"/>
      <c r="FB121" s="269"/>
      <c r="FC121" s="269"/>
      <c r="FD121" s="269"/>
      <c r="FE121" s="269"/>
      <c r="FF121" s="269"/>
      <c r="FG121" s="269"/>
      <c r="FH121" s="269"/>
      <c r="FI121" s="269"/>
      <c r="FJ121" s="269"/>
      <c r="FK121" s="269"/>
      <c r="FL121" s="269"/>
      <c r="FM121" s="269"/>
      <c r="FN121" s="269"/>
      <c r="FO121" s="269"/>
      <c r="FP121" s="269"/>
      <c r="FQ121" s="269"/>
      <c r="FR121" s="269"/>
      <c r="FS121" s="269"/>
      <c r="FT121" s="269"/>
      <c r="FU121" s="269"/>
      <c r="FV121" s="269"/>
      <c r="FW121" s="269"/>
      <c r="FX121" s="269"/>
      <c r="FY121" s="269"/>
    </row>
    <row r="122" spans="3:183">
      <c r="D122" s="13" t="s">
        <v>1255</v>
      </c>
      <c r="E122" s="8" t="s">
        <v>723</v>
      </c>
      <c r="F122" s="61">
        <v>45292</v>
      </c>
      <c r="G122" s="26"/>
      <c r="H122" s="84"/>
      <c r="I122" s="84"/>
      <c r="J122" s="84"/>
      <c r="K122" s="84"/>
      <c r="L122" s="84"/>
      <c r="M122" s="84"/>
      <c r="N122" s="84"/>
      <c r="O122" s="84"/>
      <c r="P122" s="84"/>
      <c r="Q122" s="84"/>
      <c r="R122" s="84"/>
      <c r="S122" s="84"/>
      <c r="T122" s="84"/>
      <c r="U122" s="84"/>
      <c r="V122" s="84"/>
      <c r="W122" s="84"/>
      <c r="X122" s="84"/>
      <c r="Y122" s="84"/>
      <c r="Z122" s="84"/>
      <c r="AA122" s="84"/>
      <c r="AB122" s="83">
        <v>622.26</v>
      </c>
      <c r="AC122" s="83">
        <v>622.26</v>
      </c>
      <c r="AD122" s="83">
        <v>622.26</v>
      </c>
      <c r="AE122" s="83">
        <v>622.26</v>
      </c>
      <c r="AF122" s="83">
        <v>585.5</v>
      </c>
      <c r="AG122" s="83">
        <v>585.5</v>
      </c>
      <c r="AH122" s="83">
        <v>585.5</v>
      </c>
      <c r="AI122" s="83">
        <v>585.5</v>
      </c>
      <c r="AJ122" s="83">
        <v>599.39</v>
      </c>
      <c r="AK122" s="83">
        <v>599.39</v>
      </c>
      <c r="AL122" s="83">
        <v>599.39</v>
      </c>
      <c r="AM122" s="83">
        <v>599.39</v>
      </c>
      <c r="AN122" s="83">
        <v>621.28</v>
      </c>
      <c r="AO122" s="83">
        <v>621.28</v>
      </c>
      <c r="AP122" s="83">
        <v>621.28</v>
      </c>
      <c r="AQ122" s="83">
        <v>621.28</v>
      </c>
      <c r="AR122" s="83">
        <v>556.97</v>
      </c>
      <c r="AS122" s="83">
        <v>556.97</v>
      </c>
      <c r="AT122" s="83">
        <v>556.97</v>
      </c>
      <c r="AU122" s="83">
        <v>556.97</v>
      </c>
      <c r="AV122" s="83">
        <v>502.45</v>
      </c>
      <c r="AW122" s="83">
        <v>502.45</v>
      </c>
      <c r="AX122" s="83">
        <v>502.45</v>
      </c>
      <c r="AY122" s="83">
        <v>502.45</v>
      </c>
      <c r="AZ122" s="83">
        <v>440.05</v>
      </c>
      <c r="BA122" s="83">
        <v>440.05</v>
      </c>
      <c r="BB122" s="83">
        <v>440.05</v>
      </c>
      <c r="BC122" s="83">
        <v>440.05</v>
      </c>
      <c r="BD122" s="83">
        <v>405.71</v>
      </c>
      <c r="BE122" s="83">
        <v>405.71</v>
      </c>
      <c r="BF122" s="83">
        <v>405.71</v>
      </c>
      <c r="BG122" s="83">
        <v>405.71</v>
      </c>
      <c r="BH122" s="83">
        <v>379.49</v>
      </c>
      <c r="BI122" s="83">
        <v>379.49</v>
      </c>
      <c r="BJ122" s="83">
        <v>379.49</v>
      </c>
      <c r="BK122" s="83">
        <v>379.49</v>
      </c>
      <c r="BL122" s="83">
        <v>365.46</v>
      </c>
      <c r="BM122" s="83">
        <v>365.46</v>
      </c>
      <c r="BN122" s="83">
        <v>365.46</v>
      </c>
      <c r="BO122" s="83">
        <v>365.46</v>
      </c>
      <c r="BP122" s="83">
        <v>341.94</v>
      </c>
      <c r="BQ122" s="83">
        <v>341.94</v>
      </c>
      <c r="BR122" s="83">
        <v>341.94</v>
      </c>
      <c r="BS122" s="83">
        <v>341.94</v>
      </c>
      <c r="BT122" s="83">
        <v>354.92</v>
      </c>
      <c r="BU122" s="83">
        <v>354.92</v>
      </c>
      <c r="BV122" s="83">
        <v>354.92</v>
      </c>
      <c r="BW122" s="83">
        <v>354.92</v>
      </c>
      <c r="BX122" s="83">
        <v>333.2</v>
      </c>
      <c r="BY122" s="83">
        <v>333.2</v>
      </c>
      <c r="BZ122" s="83">
        <v>333.2</v>
      </c>
      <c r="CA122" s="83">
        <v>333.2</v>
      </c>
      <c r="CB122" s="83">
        <v>336.51</v>
      </c>
      <c r="CC122" s="83">
        <v>336.51</v>
      </c>
      <c r="CD122" s="83">
        <v>336.51</v>
      </c>
      <c r="CE122" s="83">
        <v>336.51</v>
      </c>
      <c r="CF122" s="83">
        <v>326.58</v>
      </c>
      <c r="CG122" s="83">
        <v>326.58</v>
      </c>
      <c r="CH122" s="83">
        <v>326.58</v>
      </c>
      <c r="CI122" s="83">
        <v>326.58</v>
      </c>
      <c r="CJ122" s="83">
        <v>326.69</v>
      </c>
      <c r="CK122" s="83">
        <v>326.69</v>
      </c>
      <c r="CL122" s="83">
        <v>326.69</v>
      </c>
      <c r="CM122" s="83">
        <v>326.69</v>
      </c>
      <c r="CN122" s="83">
        <v>321.73</v>
      </c>
      <c r="CO122" s="83">
        <v>321.73</v>
      </c>
      <c r="CP122" s="83">
        <v>321.73</v>
      </c>
      <c r="CQ122" s="83">
        <v>321.73</v>
      </c>
      <c r="CR122" s="83">
        <v>321.33</v>
      </c>
      <c r="CS122" s="83">
        <v>321.33</v>
      </c>
      <c r="CT122" s="83">
        <v>321.33</v>
      </c>
      <c r="CU122" s="83">
        <v>321.33</v>
      </c>
      <c r="CV122" s="83">
        <v>322.70999999999998</v>
      </c>
      <c r="CW122" s="83">
        <v>322.70999999999998</v>
      </c>
      <c r="CX122" s="83">
        <v>322.70999999999998</v>
      </c>
      <c r="CY122" s="83">
        <v>322.70999999999998</v>
      </c>
      <c r="CZ122" s="83">
        <v>334.34</v>
      </c>
      <c r="DA122" s="83">
        <v>334.34</v>
      </c>
      <c r="DB122" s="83">
        <v>334.34</v>
      </c>
      <c r="DC122" s="83">
        <v>334.34</v>
      </c>
      <c r="DD122" s="83">
        <v>329.35</v>
      </c>
      <c r="DE122" s="83">
        <v>329.35</v>
      </c>
      <c r="DF122" s="83">
        <v>329.35</v>
      </c>
      <c r="DG122" s="83">
        <v>329.35</v>
      </c>
      <c r="DH122" s="83">
        <v>333.13</v>
      </c>
      <c r="DI122" s="83">
        <v>333.13</v>
      </c>
      <c r="DJ122" s="83">
        <v>333.13</v>
      </c>
      <c r="DK122" s="83">
        <v>333.13</v>
      </c>
      <c r="DL122" s="83">
        <v>326.05</v>
      </c>
      <c r="DM122" s="83">
        <v>326.05</v>
      </c>
      <c r="DN122" s="83">
        <v>326.05</v>
      </c>
      <c r="DO122" s="83">
        <v>326.05</v>
      </c>
      <c r="DP122" s="83">
        <v>321.77</v>
      </c>
      <c r="DQ122" s="83">
        <v>321.77</v>
      </c>
      <c r="DR122" s="83">
        <v>321.77</v>
      </c>
      <c r="DS122" s="83">
        <v>321.77</v>
      </c>
      <c r="DT122" s="83">
        <v>319.06</v>
      </c>
      <c r="DU122" s="83">
        <v>319.06</v>
      </c>
      <c r="DV122" s="83">
        <v>319.06</v>
      </c>
      <c r="DW122" s="83">
        <v>319.06</v>
      </c>
      <c r="DX122" s="83">
        <v>317.47000000000003</v>
      </c>
      <c r="DY122" s="83">
        <v>317.47000000000003</v>
      </c>
      <c r="DZ122" s="83">
        <v>317.47000000000003</v>
      </c>
      <c r="EA122" s="83">
        <v>317.47000000000003</v>
      </c>
      <c r="EB122" s="83">
        <v>315.31</v>
      </c>
      <c r="EC122" s="83">
        <v>315.31</v>
      </c>
      <c r="ED122" s="83">
        <v>315.31</v>
      </c>
      <c r="EE122" s="83">
        <v>315.31</v>
      </c>
      <c r="EF122" s="83">
        <v>312.57</v>
      </c>
      <c r="EG122" s="83">
        <v>312.57</v>
      </c>
      <c r="EH122" s="83">
        <v>312.57</v>
      </c>
      <c r="EI122" s="83">
        <v>312.57</v>
      </c>
      <c r="EJ122" s="83">
        <v>309.73</v>
      </c>
      <c r="EK122" s="83">
        <v>309.73</v>
      </c>
      <c r="EL122" s="83">
        <v>309.73</v>
      </c>
      <c r="EM122" s="83">
        <v>309.73</v>
      </c>
      <c r="EN122" s="83">
        <v>303.06</v>
      </c>
      <c r="EO122" s="83">
        <v>303.06</v>
      </c>
      <c r="EP122" s="83">
        <v>303.06</v>
      </c>
      <c r="EQ122" s="83">
        <v>303.06</v>
      </c>
      <c r="ER122" s="83">
        <v>298.86</v>
      </c>
      <c r="ES122" s="83">
        <v>298.86</v>
      </c>
      <c r="ET122" s="83">
        <v>298.86</v>
      </c>
      <c r="EU122" s="83">
        <v>298.86</v>
      </c>
      <c r="EV122" s="83">
        <v>300.64999999999998</v>
      </c>
      <c r="EW122" s="83">
        <v>300.64999999999998</v>
      </c>
      <c r="EX122" s="83">
        <v>300.64999999999998</v>
      </c>
      <c r="EY122" s="83">
        <v>300.64999999999998</v>
      </c>
      <c r="EZ122" s="83">
        <v>298.35000000000002</v>
      </c>
      <c r="FA122" s="83">
        <v>298.35000000000002</v>
      </c>
      <c r="FB122" s="83">
        <v>298.35000000000002</v>
      </c>
      <c r="FC122" s="83">
        <v>298.35000000000002</v>
      </c>
      <c r="FD122" s="83">
        <v>305.70999999999998</v>
      </c>
      <c r="FE122" s="83">
        <v>305.70999999999998</v>
      </c>
      <c r="FF122" s="83">
        <v>305.70999999999998</v>
      </c>
      <c r="FG122" s="83">
        <v>305.70999999999998</v>
      </c>
      <c r="FH122" s="83">
        <v>306.13</v>
      </c>
      <c r="FI122" s="83">
        <v>306.13</v>
      </c>
      <c r="FJ122" s="83">
        <v>306.13</v>
      </c>
      <c r="FK122" s="83">
        <v>306.13</v>
      </c>
      <c r="FL122" s="248">
        <f>FK122</f>
        <v>306.13</v>
      </c>
      <c r="FM122" s="248">
        <f t="shared" ref="FM122:FY122" si="128">FL122</f>
        <v>306.13</v>
      </c>
      <c r="FN122" s="248">
        <f t="shared" si="128"/>
        <v>306.13</v>
      </c>
      <c r="FO122" s="248">
        <f t="shared" si="128"/>
        <v>306.13</v>
      </c>
      <c r="FP122" s="248">
        <f t="shared" si="128"/>
        <v>306.13</v>
      </c>
      <c r="FQ122" s="248">
        <f t="shared" si="128"/>
        <v>306.13</v>
      </c>
      <c r="FR122" s="248">
        <f t="shared" si="128"/>
        <v>306.13</v>
      </c>
      <c r="FS122" s="248">
        <f t="shared" si="128"/>
        <v>306.13</v>
      </c>
      <c r="FT122" s="248">
        <f t="shared" si="128"/>
        <v>306.13</v>
      </c>
      <c r="FU122" s="248">
        <f t="shared" si="128"/>
        <v>306.13</v>
      </c>
      <c r="FV122" s="248">
        <f t="shared" si="128"/>
        <v>306.13</v>
      </c>
      <c r="FW122" s="248">
        <f t="shared" si="128"/>
        <v>306.13</v>
      </c>
      <c r="FX122" s="248">
        <f t="shared" si="128"/>
        <v>306.13</v>
      </c>
      <c r="FY122" s="248">
        <f t="shared" si="128"/>
        <v>306.13</v>
      </c>
      <c r="FZ122" s="248"/>
      <c r="GA122" s="248"/>
    </row>
    <row r="123" spans="3:183">
      <c r="D123" s="13" t="s">
        <v>1256</v>
      </c>
      <c r="E123" s="8" t="s">
        <v>723</v>
      </c>
      <c r="F123" s="61">
        <v>45292</v>
      </c>
      <c r="G123" s="26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3">
        <v>400.77</v>
      </c>
      <c r="AC123" s="83">
        <v>400.77</v>
      </c>
      <c r="AD123" s="83">
        <v>400.77</v>
      </c>
      <c r="AE123" s="83">
        <v>400.77</v>
      </c>
      <c r="AF123" s="83">
        <v>369.12</v>
      </c>
      <c r="AG123" s="83">
        <v>369.12</v>
      </c>
      <c r="AH123" s="83">
        <v>369.12</v>
      </c>
      <c r="AI123" s="83">
        <v>369.12</v>
      </c>
      <c r="AJ123" s="83">
        <v>381.54</v>
      </c>
      <c r="AK123" s="83">
        <v>381.54</v>
      </c>
      <c r="AL123" s="83">
        <v>381.54</v>
      </c>
      <c r="AM123" s="83">
        <v>381.54</v>
      </c>
      <c r="AN123" s="83">
        <v>408.54</v>
      </c>
      <c r="AO123" s="83">
        <v>408.54</v>
      </c>
      <c r="AP123" s="83">
        <v>408.54</v>
      </c>
      <c r="AQ123" s="83">
        <v>408.54</v>
      </c>
      <c r="AR123" s="83">
        <v>401.29</v>
      </c>
      <c r="AS123" s="83">
        <v>401.29</v>
      </c>
      <c r="AT123" s="83">
        <v>401.29</v>
      </c>
      <c r="AU123" s="83">
        <v>401.29</v>
      </c>
      <c r="AV123" s="83">
        <v>404.72</v>
      </c>
      <c r="AW123" s="83">
        <v>404.72</v>
      </c>
      <c r="AX123" s="83">
        <v>404.72</v>
      </c>
      <c r="AY123" s="83">
        <v>404.72</v>
      </c>
      <c r="AZ123" s="83">
        <v>383.72</v>
      </c>
      <c r="BA123" s="83">
        <v>383.72</v>
      </c>
      <c r="BB123" s="83">
        <v>383.72</v>
      </c>
      <c r="BC123" s="83">
        <v>383.72</v>
      </c>
      <c r="BD123" s="83">
        <v>363.61</v>
      </c>
      <c r="BE123" s="83">
        <v>363.61</v>
      </c>
      <c r="BF123" s="83">
        <v>363.61</v>
      </c>
      <c r="BG123" s="83">
        <v>363.61</v>
      </c>
      <c r="BH123" s="83">
        <v>339.58</v>
      </c>
      <c r="BI123" s="83">
        <v>339.58</v>
      </c>
      <c r="BJ123" s="83">
        <v>339.58</v>
      </c>
      <c r="BK123" s="83">
        <v>339.58</v>
      </c>
      <c r="BL123" s="83">
        <v>327.20999999999998</v>
      </c>
      <c r="BM123" s="83">
        <v>327.20999999999998</v>
      </c>
      <c r="BN123" s="83">
        <v>327.20999999999998</v>
      </c>
      <c r="BO123" s="83">
        <v>327.20999999999998</v>
      </c>
      <c r="BP123" s="83">
        <v>326.7</v>
      </c>
      <c r="BQ123" s="83">
        <v>326.7</v>
      </c>
      <c r="BR123" s="83">
        <v>326.7</v>
      </c>
      <c r="BS123" s="83">
        <v>326.7</v>
      </c>
      <c r="BT123" s="83">
        <v>340.78</v>
      </c>
      <c r="BU123" s="83">
        <v>340.78</v>
      </c>
      <c r="BV123" s="83">
        <v>340.78</v>
      </c>
      <c r="BW123" s="83">
        <v>340.78</v>
      </c>
      <c r="BX123" s="83">
        <v>321.12</v>
      </c>
      <c r="BY123" s="83">
        <v>321.12</v>
      </c>
      <c r="BZ123" s="83">
        <v>321.12</v>
      </c>
      <c r="CA123" s="83">
        <v>321.12</v>
      </c>
      <c r="CB123" s="83">
        <v>315.43</v>
      </c>
      <c r="CC123" s="83">
        <v>315.43</v>
      </c>
      <c r="CD123" s="83">
        <v>315.43</v>
      </c>
      <c r="CE123" s="83">
        <v>315.43</v>
      </c>
      <c r="CF123" s="83">
        <v>302.48</v>
      </c>
      <c r="CG123" s="83">
        <v>302.48</v>
      </c>
      <c r="CH123" s="83">
        <v>302.48</v>
      </c>
      <c r="CI123" s="83">
        <v>302.48</v>
      </c>
      <c r="CJ123" s="83">
        <v>304.98</v>
      </c>
      <c r="CK123" s="83">
        <v>304.98</v>
      </c>
      <c r="CL123" s="83">
        <v>304.98</v>
      </c>
      <c r="CM123" s="83">
        <v>304.98</v>
      </c>
      <c r="CN123" s="83">
        <v>302.77</v>
      </c>
      <c r="CO123" s="83">
        <v>302.77</v>
      </c>
      <c r="CP123" s="83">
        <v>302.77</v>
      </c>
      <c r="CQ123" s="83">
        <v>302.77</v>
      </c>
      <c r="CR123" s="83">
        <v>305.43</v>
      </c>
      <c r="CS123" s="83">
        <v>305.43</v>
      </c>
      <c r="CT123" s="83">
        <v>305.43</v>
      </c>
      <c r="CU123" s="83">
        <v>305.43</v>
      </c>
      <c r="CV123" s="83">
        <v>303.52</v>
      </c>
      <c r="CW123" s="83">
        <v>303.52</v>
      </c>
      <c r="CX123" s="83">
        <v>303.52</v>
      </c>
      <c r="CY123" s="83">
        <v>303.52</v>
      </c>
      <c r="CZ123" s="83">
        <v>312.37</v>
      </c>
      <c r="DA123" s="83">
        <v>312.37</v>
      </c>
      <c r="DB123" s="83">
        <v>312.37</v>
      </c>
      <c r="DC123" s="83">
        <v>312.37</v>
      </c>
      <c r="DD123" s="83">
        <v>303.61</v>
      </c>
      <c r="DE123" s="83">
        <v>303.61</v>
      </c>
      <c r="DF123" s="83">
        <v>303.61</v>
      </c>
      <c r="DG123" s="83">
        <v>303.61</v>
      </c>
      <c r="DH123" s="83">
        <v>309.88</v>
      </c>
      <c r="DI123" s="83">
        <v>309.88</v>
      </c>
      <c r="DJ123" s="83">
        <v>309.88</v>
      </c>
      <c r="DK123" s="83">
        <v>309.88</v>
      </c>
      <c r="DL123" s="83">
        <v>304.89</v>
      </c>
      <c r="DM123" s="83">
        <v>304.89</v>
      </c>
      <c r="DN123" s="83">
        <v>304.89</v>
      </c>
      <c r="DO123" s="83">
        <v>304.89</v>
      </c>
      <c r="DP123" s="83">
        <v>300.08</v>
      </c>
      <c r="DQ123" s="83">
        <v>300.08</v>
      </c>
      <c r="DR123" s="83">
        <v>300.08</v>
      </c>
      <c r="DS123" s="83">
        <v>300.08</v>
      </c>
      <c r="DT123" s="83">
        <v>293.61</v>
      </c>
      <c r="DU123" s="83">
        <v>293.61</v>
      </c>
      <c r="DV123" s="83">
        <v>293.61</v>
      </c>
      <c r="DW123" s="83">
        <v>293.61</v>
      </c>
      <c r="DX123" s="83">
        <v>290.35000000000002</v>
      </c>
      <c r="DY123" s="83">
        <v>290.35000000000002</v>
      </c>
      <c r="DZ123" s="83">
        <v>290.35000000000002</v>
      </c>
      <c r="EA123" s="83">
        <v>290.35000000000002</v>
      </c>
      <c r="EB123" s="83">
        <v>289.07</v>
      </c>
      <c r="EC123" s="83">
        <v>289.07</v>
      </c>
      <c r="ED123" s="83">
        <v>289.07</v>
      </c>
      <c r="EE123" s="83">
        <v>289.07</v>
      </c>
      <c r="EF123" s="83">
        <v>289.54000000000002</v>
      </c>
      <c r="EG123" s="83">
        <v>289.54000000000002</v>
      </c>
      <c r="EH123" s="83">
        <v>289.54000000000002</v>
      </c>
      <c r="EI123" s="83">
        <v>289.54000000000002</v>
      </c>
      <c r="EJ123" s="83">
        <v>290.20999999999998</v>
      </c>
      <c r="EK123" s="83">
        <v>290.20999999999998</v>
      </c>
      <c r="EL123" s="83">
        <v>290.20999999999998</v>
      </c>
      <c r="EM123" s="83">
        <v>290.20999999999998</v>
      </c>
      <c r="EN123" s="83">
        <v>287.76</v>
      </c>
      <c r="EO123" s="83">
        <v>287.76</v>
      </c>
      <c r="EP123" s="83">
        <v>287.76</v>
      </c>
      <c r="EQ123" s="83">
        <v>287.76</v>
      </c>
      <c r="ER123" s="83">
        <v>284.5</v>
      </c>
      <c r="ES123" s="83">
        <v>284.5</v>
      </c>
      <c r="ET123" s="83">
        <v>284.5</v>
      </c>
      <c r="EU123" s="83">
        <v>284.5</v>
      </c>
      <c r="EV123" s="83">
        <v>285.5</v>
      </c>
      <c r="EW123" s="83">
        <v>285.5</v>
      </c>
      <c r="EX123" s="83">
        <v>285.5</v>
      </c>
      <c r="EY123" s="83">
        <v>285.5</v>
      </c>
      <c r="EZ123" s="83">
        <v>283.63</v>
      </c>
      <c r="FA123" s="83">
        <v>283.63</v>
      </c>
      <c r="FB123" s="83">
        <v>283.63</v>
      </c>
      <c r="FC123" s="83">
        <v>283.63</v>
      </c>
      <c r="FD123" s="83">
        <v>286.69</v>
      </c>
      <c r="FE123" s="83">
        <v>286.69</v>
      </c>
      <c r="FF123" s="83">
        <v>286.69</v>
      </c>
      <c r="FG123" s="83">
        <v>286.69</v>
      </c>
      <c r="FH123" s="83">
        <v>284.05</v>
      </c>
      <c r="FI123" s="83">
        <v>284.05</v>
      </c>
      <c r="FJ123" s="83">
        <v>284.05</v>
      </c>
      <c r="FK123" s="83">
        <v>284.05</v>
      </c>
      <c r="FL123" s="248">
        <f t="shared" ref="FL123:FY123" si="129">FK123</f>
        <v>284.05</v>
      </c>
      <c r="FM123" s="248">
        <f t="shared" si="129"/>
        <v>284.05</v>
      </c>
      <c r="FN123" s="248">
        <f t="shared" si="129"/>
        <v>284.05</v>
      </c>
      <c r="FO123" s="248">
        <f t="shared" si="129"/>
        <v>284.05</v>
      </c>
      <c r="FP123" s="248">
        <f t="shared" si="129"/>
        <v>284.05</v>
      </c>
      <c r="FQ123" s="248">
        <f t="shared" si="129"/>
        <v>284.05</v>
      </c>
      <c r="FR123" s="248">
        <f t="shared" si="129"/>
        <v>284.05</v>
      </c>
      <c r="FS123" s="248">
        <f t="shared" si="129"/>
        <v>284.05</v>
      </c>
      <c r="FT123" s="248">
        <f t="shared" si="129"/>
        <v>284.05</v>
      </c>
      <c r="FU123" s="248">
        <f t="shared" si="129"/>
        <v>284.05</v>
      </c>
      <c r="FV123" s="248">
        <f t="shared" si="129"/>
        <v>284.05</v>
      </c>
      <c r="FW123" s="248">
        <f t="shared" si="129"/>
        <v>284.05</v>
      </c>
      <c r="FX123" s="248">
        <f t="shared" si="129"/>
        <v>284.05</v>
      </c>
      <c r="FY123" s="248">
        <f t="shared" si="129"/>
        <v>284.05</v>
      </c>
    </row>
    <row r="124" spans="3:183">
      <c r="D124" s="13" t="s">
        <v>1257</v>
      </c>
      <c r="E124" s="8" t="s">
        <v>723</v>
      </c>
      <c r="F124" s="61">
        <v>45292</v>
      </c>
      <c r="G124" s="26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 s="84"/>
      <c r="AB124" s="83">
        <v>294.56</v>
      </c>
      <c r="AC124" s="83">
        <v>294.56</v>
      </c>
      <c r="AD124" s="83">
        <v>294.56</v>
      </c>
      <c r="AE124" s="83">
        <v>294.56</v>
      </c>
      <c r="AF124" s="83">
        <v>258.25</v>
      </c>
      <c r="AG124" s="83">
        <v>258.25</v>
      </c>
      <c r="AH124" s="83">
        <v>258.25</v>
      </c>
      <c r="AI124" s="83">
        <v>258.25</v>
      </c>
      <c r="AJ124" s="83">
        <v>263.5</v>
      </c>
      <c r="AK124" s="83">
        <v>263.5</v>
      </c>
      <c r="AL124" s="83">
        <v>263.5</v>
      </c>
      <c r="AM124" s="83">
        <v>263.5</v>
      </c>
      <c r="AN124" s="83">
        <v>283.39999999999998</v>
      </c>
      <c r="AO124" s="83">
        <v>283.39999999999998</v>
      </c>
      <c r="AP124" s="83">
        <v>283.39999999999998</v>
      </c>
      <c r="AQ124" s="83">
        <v>283.39999999999998</v>
      </c>
      <c r="AR124" s="83">
        <v>274.94</v>
      </c>
      <c r="AS124" s="83">
        <v>274.94</v>
      </c>
      <c r="AT124" s="83">
        <v>274.94</v>
      </c>
      <c r="AU124" s="83">
        <v>274.94</v>
      </c>
      <c r="AV124" s="83">
        <v>276.51</v>
      </c>
      <c r="AW124" s="83">
        <v>276.51</v>
      </c>
      <c r="AX124" s="83">
        <v>276.51</v>
      </c>
      <c r="AY124" s="83">
        <v>276.51</v>
      </c>
      <c r="AZ124" s="83">
        <v>270.44</v>
      </c>
      <c r="BA124" s="83">
        <v>270.44</v>
      </c>
      <c r="BB124" s="83">
        <v>270.44</v>
      </c>
      <c r="BC124" s="83">
        <v>270.44</v>
      </c>
      <c r="BD124" s="83">
        <v>271.19</v>
      </c>
      <c r="BE124" s="83">
        <v>271.19</v>
      </c>
      <c r="BF124" s="83">
        <v>271.19</v>
      </c>
      <c r="BG124" s="83">
        <v>271.19</v>
      </c>
      <c r="BH124" s="83">
        <v>271.55</v>
      </c>
      <c r="BI124" s="83">
        <v>271.55</v>
      </c>
      <c r="BJ124" s="83">
        <v>271.55</v>
      </c>
      <c r="BK124" s="83">
        <v>271.55</v>
      </c>
      <c r="BL124" s="83">
        <v>276.83</v>
      </c>
      <c r="BM124" s="83">
        <v>276.83</v>
      </c>
      <c r="BN124" s="83">
        <v>276.83</v>
      </c>
      <c r="BO124" s="83">
        <v>276.83</v>
      </c>
      <c r="BP124" s="83">
        <v>278.05</v>
      </c>
      <c r="BQ124" s="83">
        <v>278.05</v>
      </c>
      <c r="BR124" s="83">
        <v>278.05</v>
      </c>
      <c r="BS124" s="83">
        <v>278.05</v>
      </c>
      <c r="BT124" s="83">
        <v>280.43</v>
      </c>
      <c r="BU124" s="83">
        <v>280.43</v>
      </c>
      <c r="BV124" s="83">
        <v>280.43</v>
      </c>
      <c r="BW124" s="83">
        <v>280.43</v>
      </c>
      <c r="BX124" s="83">
        <v>267.36</v>
      </c>
      <c r="BY124" s="83">
        <v>267.36</v>
      </c>
      <c r="BZ124" s="83">
        <v>267.36</v>
      </c>
      <c r="CA124" s="83">
        <v>267.36</v>
      </c>
      <c r="CB124" s="83">
        <v>262.01</v>
      </c>
      <c r="CC124" s="83">
        <v>262.01</v>
      </c>
      <c r="CD124" s="83">
        <v>262.01</v>
      </c>
      <c r="CE124" s="83">
        <v>262.01</v>
      </c>
      <c r="CF124" s="83">
        <v>252.18</v>
      </c>
      <c r="CG124" s="83">
        <v>252.18</v>
      </c>
      <c r="CH124" s="83">
        <v>252.18</v>
      </c>
      <c r="CI124" s="83">
        <v>252.18</v>
      </c>
      <c r="CJ124" s="83">
        <v>255.86</v>
      </c>
      <c r="CK124" s="83">
        <v>255.86</v>
      </c>
      <c r="CL124" s="83">
        <v>255.86</v>
      </c>
      <c r="CM124" s="83">
        <v>255.86</v>
      </c>
      <c r="CN124" s="83">
        <v>256.95</v>
      </c>
      <c r="CO124" s="83">
        <v>256.95</v>
      </c>
      <c r="CP124" s="83">
        <v>256.95</v>
      </c>
      <c r="CQ124" s="83">
        <v>256.95</v>
      </c>
      <c r="CR124" s="83">
        <v>258.77</v>
      </c>
      <c r="CS124" s="83">
        <v>258.77</v>
      </c>
      <c r="CT124" s="83">
        <v>258.77</v>
      </c>
      <c r="CU124" s="83">
        <v>258.77</v>
      </c>
      <c r="CV124" s="83">
        <v>259.13</v>
      </c>
      <c r="CW124" s="83">
        <v>259.13</v>
      </c>
      <c r="CX124" s="83">
        <v>259.13</v>
      </c>
      <c r="CY124" s="83">
        <v>259.13</v>
      </c>
      <c r="CZ124" s="83">
        <v>263.98</v>
      </c>
      <c r="DA124" s="83">
        <v>263.98</v>
      </c>
      <c r="DB124" s="83">
        <v>263.98</v>
      </c>
      <c r="DC124" s="83">
        <v>263.98</v>
      </c>
      <c r="DD124" s="83">
        <v>261.24</v>
      </c>
      <c r="DE124" s="83">
        <v>261.24</v>
      </c>
      <c r="DF124" s="83">
        <v>261.24</v>
      </c>
      <c r="DG124" s="83">
        <v>261.24</v>
      </c>
      <c r="DH124" s="83">
        <v>262.10000000000002</v>
      </c>
      <c r="DI124" s="83">
        <v>262.10000000000002</v>
      </c>
      <c r="DJ124" s="83">
        <v>262.10000000000002</v>
      </c>
      <c r="DK124" s="83">
        <v>262.10000000000002</v>
      </c>
      <c r="DL124" s="83">
        <v>258.29000000000002</v>
      </c>
      <c r="DM124" s="83">
        <v>258.29000000000002</v>
      </c>
      <c r="DN124" s="83">
        <v>258.29000000000002</v>
      </c>
      <c r="DO124" s="83">
        <v>258.29000000000002</v>
      </c>
      <c r="DP124" s="83">
        <v>253.68</v>
      </c>
      <c r="DQ124" s="83">
        <v>253.68</v>
      </c>
      <c r="DR124" s="83">
        <v>253.68</v>
      </c>
      <c r="DS124" s="83">
        <v>253.68</v>
      </c>
      <c r="DT124" s="83">
        <v>245.76</v>
      </c>
      <c r="DU124" s="83">
        <v>245.76</v>
      </c>
      <c r="DV124" s="83">
        <v>245.76</v>
      </c>
      <c r="DW124" s="83">
        <v>245.76</v>
      </c>
      <c r="DX124" s="83">
        <v>242.48</v>
      </c>
      <c r="DY124" s="83">
        <v>242.48</v>
      </c>
      <c r="DZ124" s="83">
        <v>242.48</v>
      </c>
      <c r="EA124" s="83">
        <v>242.48</v>
      </c>
      <c r="EB124" s="83">
        <v>243.45</v>
      </c>
      <c r="EC124" s="83">
        <v>243.45</v>
      </c>
      <c r="ED124" s="83">
        <v>243.45</v>
      </c>
      <c r="EE124" s="83">
        <v>243.45</v>
      </c>
      <c r="EF124" s="83">
        <v>243.72</v>
      </c>
      <c r="EG124" s="83">
        <v>243.72</v>
      </c>
      <c r="EH124" s="83">
        <v>243.72</v>
      </c>
      <c r="EI124" s="83">
        <v>243.72</v>
      </c>
      <c r="EJ124" s="83">
        <v>244.43</v>
      </c>
      <c r="EK124" s="83">
        <v>244.43</v>
      </c>
      <c r="EL124" s="83">
        <v>244.43</v>
      </c>
      <c r="EM124" s="83">
        <v>244.43</v>
      </c>
      <c r="EN124" s="83">
        <v>247.09</v>
      </c>
      <c r="EO124" s="83">
        <v>247.09</v>
      </c>
      <c r="EP124" s="83">
        <v>247.09</v>
      </c>
      <c r="EQ124" s="83">
        <v>247.09</v>
      </c>
      <c r="ER124" s="83">
        <v>243.79</v>
      </c>
      <c r="ES124" s="83">
        <v>243.79</v>
      </c>
      <c r="ET124" s="83">
        <v>243.79</v>
      </c>
      <c r="EU124" s="83">
        <v>243.79</v>
      </c>
      <c r="EV124" s="83">
        <v>245.39</v>
      </c>
      <c r="EW124" s="83">
        <v>245.39</v>
      </c>
      <c r="EX124" s="83">
        <v>245.39</v>
      </c>
      <c r="EY124" s="83">
        <v>245.39</v>
      </c>
      <c r="EZ124" s="83">
        <v>245.56</v>
      </c>
      <c r="FA124" s="83">
        <v>245.56</v>
      </c>
      <c r="FB124" s="83">
        <v>245.56</v>
      </c>
      <c r="FC124" s="83">
        <v>245.56</v>
      </c>
      <c r="FD124" s="83">
        <v>250.38</v>
      </c>
      <c r="FE124" s="83">
        <v>250.38</v>
      </c>
      <c r="FF124" s="83">
        <v>250.38</v>
      </c>
      <c r="FG124" s="83">
        <v>250.38</v>
      </c>
      <c r="FH124" s="83">
        <v>240.06</v>
      </c>
      <c r="FI124" s="83">
        <v>240.06</v>
      </c>
      <c r="FJ124" s="83">
        <v>240.06</v>
      </c>
      <c r="FK124" s="83">
        <v>240.06</v>
      </c>
      <c r="FL124" s="248">
        <f t="shared" ref="FL124:FY124" si="130">FK124</f>
        <v>240.06</v>
      </c>
      <c r="FM124" s="248">
        <f t="shared" si="130"/>
        <v>240.06</v>
      </c>
      <c r="FN124" s="248">
        <f t="shared" si="130"/>
        <v>240.06</v>
      </c>
      <c r="FO124" s="248">
        <f t="shared" si="130"/>
        <v>240.06</v>
      </c>
      <c r="FP124" s="248">
        <f t="shared" si="130"/>
        <v>240.06</v>
      </c>
      <c r="FQ124" s="248">
        <f t="shared" si="130"/>
        <v>240.06</v>
      </c>
      <c r="FR124" s="248">
        <f t="shared" si="130"/>
        <v>240.06</v>
      </c>
      <c r="FS124" s="248">
        <f t="shared" si="130"/>
        <v>240.06</v>
      </c>
      <c r="FT124" s="248">
        <f t="shared" si="130"/>
        <v>240.06</v>
      </c>
      <c r="FU124" s="248">
        <f t="shared" si="130"/>
        <v>240.06</v>
      </c>
      <c r="FV124" s="248">
        <f t="shared" si="130"/>
        <v>240.06</v>
      </c>
      <c r="FW124" s="248">
        <f t="shared" si="130"/>
        <v>240.06</v>
      </c>
      <c r="FX124" s="248">
        <f t="shared" si="130"/>
        <v>240.06</v>
      </c>
      <c r="FY124" s="248">
        <f t="shared" si="130"/>
        <v>240.06</v>
      </c>
    </row>
    <row r="125" spans="3:183">
      <c r="D125" s="13" t="s">
        <v>1258</v>
      </c>
      <c r="E125" s="8" t="s">
        <v>723</v>
      </c>
      <c r="F125" s="61">
        <v>45292</v>
      </c>
      <c r="G125" s="270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  <c r="S125" s="84"/>
      <c r="T125" s="84"/>
      <c r="U125" s="84"/>
      <c r="V125" s="84"/>
      <c r="W125" s="84"/>
      <c r="X125" s="84"/>
      <c r="Y125" s="84"/>
      <c r="Z125" s="84"/>
      <c r="AA125" s="84"/>
      <c r="AB125" s="248">
        <f t="shared" ref="AB125:CI125" si="131">AVERAGE(AB123:AB124)</f>
        <v>347.66499999999996</v>
      </c>
      <c r="AC125" s="248">
        <f t="shared" si="131"/>
        <v>347.66499999999996</v>
      </c>
      <c r="AD125" s="248">
        <f t="shared" si="131"/>
        <v>347.66499999999996</v>
      </c>
      <c r="AE125" s="248">
        <f t="shared" si="131"/>
        <v>347.66499999999996</v>
      </c>
      <c r="AF125" s="248">
        <f t="shared" si="131"/>
        <v>313.685</v>
      </c>
      <c r="AG125" s="248">
        <f t="shared" si="131"/>
        <v>313.685</v>
      </c>
      <c r="AH125" s="248">
        <f t="shared" si="131"/>
        <v>313.685</v>
      </c>
      <c r="AI125" s="248">
        <f t="shared" si="131"/>
        <v>313.685</v>
      </c>
      <c r="AJ125" s="248">
        <f t="shared" si="131"/>
        <v>322.52</v>
      </c>
      <c r="AK125" s="248">
        <f t="shared" si="131"/>
        <v>322.52</v>
      </c>
      <c r="AL125" s="248">
        <f t="shared" si="131"/>
        <v>322.52</v>
      </c>
      <c r="AM125" s="248">
        <f t="shared" si="131"/>
        <v>322.52</v>
      </c>
      <c r="AN125" s="248">
        <f t="shared" si="131"/>
        <v>345.97</v>
      </c>
      <c r="AO125" s="248">
        <f t="shared" si="131"/>
        <v>345.97</v>
      </c>
      <c r="AP125" s="248">
        <f t="shared" si="131"/>
        <v>345.97</v>
      </c>
      <c r="AQ125" s="248">
        <f t="shared" si="131"/>
        <v>345.97</v>
      </c>
      <c r="AR125" s="248">
        <f t="shared" si="131"/>
        <v>338.11500000000001</v>
      </c>
      <c r="AS125" s="248">
        <f t="shared" si="131"/>
        <v>338.11500000000001</v>
      </c>
      <c r="AT125" s="248">
        <f t="shared" si="131"/>
        <v>338.11500000000001</v>
      </c>
      <c r="AU125" s="248">
        <f t="shared" si="131"/>
        <v>338.11500000000001</v>
      </c>
      <c r="AV125" s="248">
        <f t="shared" si="131"/>
        <v>340.61500000000001</v>
      </c>
      <c r="AW125" s="248">
        <f t="shared" si="131"/>
        <v>340.61500000000001</v>
      </c>
      <c r="AX125" s="248">
        <f t="shared" si="131"/>
        <v>340.61500000000001</v>
      </c>
      <c r="AY125" s="248">
        <f t="shared" si="131"/>
        <v>340.61500000000001</v>
      </c>
      <c r="AZ125" s="248">
        <f t="shared" si="131"/>
        <v>327.08000000000004</v>
      </c>
      <c r="BA125" s="248">
        <f t="shared" si="131"/>
        <v>327.08000000000004</v>
      </c>
      <c r="BB125" s="248">
        <f t="shared" si="131"/>
        <v>327.08000000000004</v>
      </c>
      <c r="BC125" s="248">
        <f t="shared" si="131"/>
        <v>327.08000000000004</v>
      </c>
      <c r="BD125" s="248">
        <f t="shared" si="131"/>
        <v>317.39999999999998</v>
      </c>
      <c r="BE125" s="248">
        <f t="shared" si="131"/>
        <v>317.39999999999998</v>
      </c>
      <c r="BF125" s="248">
        <f t="shared" si="131"/>
        <v>317.39999999999998</v>
      </c>
      <c r="BG125" s="248">
        <f t="shared" si="131"/>
        <v>317.39999999999998</v>
      </c>
      <c r="BH125" s="248">
        <f t="shared" si="131"/>
        <v>305.565</v>
      </c>
      <c r="BI125" s="248">
        <f t="shared" si="131"/>
        <v>305.565</v>
      </c>
      <c r="BJ125" s="248">
        <f t="shared" si="131"/>
        <v>305.565</v>
      </c>
      <c r="BK125" s="248">
        <f t="shared" si="131"/>
        <v>305.565</v>
      </c>
      <c r="BL125" s="248">
        <f t="shared" si="131"/>
        <v>302.02</v>
      </c>
      <c r="BM125" s="248">
        <f t="shared" si="131"/>
        <v>302.02</v>
      </c>
      <c r="BN125" s="248">
        <f t="shared" si="131"/>
        <v>302.02</v>
      </c>
      <c r="BO125" s="248">
        <f t="shared" si="131"/>
        <v>302.02</v>
      </c>
      <c r="BP125" s="248">
        <f t="shared" si="131"/>
        <v>302.375</v>
      </c>
      <c r="BQ125" s="248">
        <f t="shared" si="131"/>
        <v>302.375</v>
      </c>
      <c r="BR125" s="248">
        <f t="shared" si="131"/>
        <v>302.375</v>
      </c>
      <c r="BS125" s="248">
        <f t="shared" si="131"/>
        <v>302.375</v>
      </c>
      <c r="BT125" s="248">
        <f t="shared" si="131"/>
        <v>310.60500000000002</v>
      </c>
      <c r="BU125" s="248">
        <f t="shared" si="131"/>
        <v>310.60500000000002</v>
      </c>
      <c r="BV125" s="248">
        <f t="shared" si="131"/>
        <v>310.60500000000002</v>
      </c>
      <c r="BW125" s="248">
        <f t="shared" si="131"/>
        <v>310.60500000000002</v>
      </c>
      <c r="BX125" s="248">
        <f t="shared" si="131"/>
        <v>294.24</v>
      </c>
      <c r="BY125" s="248">
        <f t="shared" si="131"/>
        <v>294.24</v>
      </c>
      <c r="BZ125" s="248">
        <f t="shared" si="131"/>
        <v>294.24</v>
      </c>
      <c r="CA125" s="248">
        <f t="shared" si="131"/>
        <v>294.24</v>
      </c>
      <c r="CB125" s="248">
        <f t="shared" si="131"/>
        <v>288.72000000000003</v>
      </c>
      <c r="CC125" s="248">
        <f t="shared" si="131"/>
        <v>288.72000000000003</v>
      </c>
      <c r="CD125" s="248">
        <f t="shared" si="131"/>
        <v>288.72000000000003</v>
      </c>
      <c r="CE125" s="248">
        <f t="shared" si="131"/>
        <v>288.72000000000003</v>
      </c>
      <c r="CF125" s="248">
        <f t="shared" si="131"/>
        <v>277.33000000000004</v>
      </c>
      <c r="CG125" s="248">
        <f t="shared" si="131"/>
        <v>277.33000000000004</v>
      </c>
      <c r="CH125" s="248">
        <f t="shared" si="131"/>
        <v>277.33000000000004</v>
      </c>
      <c r="CI125" s="248">
        <f t="shared" si="131"/>
        <v>277.33000000000004</v>
      </c>
      <c r="CJ125" s="248">
        <f t="shared" ref="CJ125:EU125" si="132">AVERAGE(CJ123:CJ124)</f>
        <v>280.42</v>
      </c>
      <c r="CK125" s="248">
        <f t="shared" si="132"/>
        <v>280.42</v>
      </c>
      <c r="CL125" s="248">
        <f t="shared" si="132"/>
        <v>280.42</v>
      </c>
      <c r="CM125" s="248">
        <f t="shared" si="132"/>
        <v>280.42</v>
      </c>
      <c r="CN125" s="248">
        <f t="shared" si="132"/>
        <v>279.86</v>
      </c>
      <c r="CO125" s="248">
        <f t="shared" si="132"/>
        <v>279.86</v>
      </c>
      <c r="CP125" s="248">
        <f t="shared" si="132"/>
        <v>279.86</v>
      </c>
      <c r="CQ125" s="248">
        <f t="shared" si="132"/>
        <v>279.86</v>
      </c>
      <c r="CR125" s="248">
        <f t="shared" si="132"/>
        <v>282.10000000000002</v>
      </c>
      <c r="CS125" s="248">
        <f t="shared" si="132"/>
        <v>282.10000000000002</v>
      </c>
      <c r="CT125" s="248">
        <f t="shared" si="132"/>
        <v>282.10000000000002</v>
      </c>
      <c r="CU125" s="248">
        <f t="shared" si="132"/>
        <v>282.10000000000002</v>
      </c>
      <c r="CV125" s="248">
        <f t="shared" si="132"/>
        <v>281.32499999999999</v>
      </c>
      <c r="CW125" s="248">
        <f t="shared" si="132"/>
        <v>281.32499999999999</v>
      </c>
      <c r="CX125" s="248">
        <f t="shared" si="132"/>
        <v>281.32499999999999</v>
      </c>
      <c r="CY125" s="248">
        <f t="shared" si="132"/>
        <v>281.32499999999999</v>
      </c>
      <c r="CZ125" s="248">
        <f t="shared" si="132"/>
        <v>288.17500000000001</v>
      </c>
      <c r="DA125" s="248">
        <f t="shared" si="132"/>
        <v>288.17500000000001</v>
      </c>
      <c r="DB125" s="248">
        <f t="shared" si="132"/>
        <v>288.17500000000001</v>
      </c>
      <c r="DC125" s="248">
        <f t="shared" si="132"/>
        <v>288.17500000000001</v>
      </c>
      <c r="DD125" s="248">
        <f t="shared" si="132"/>
        <v>282.42500000000001</v>
      </c>
      <c r="DE125" s="248">
        <f t="shared" si="132"/>
        <v>282.42500000000001</v>
      </c>
      <c r="DF125" s="248">
        <f t="shared" si="132"/>
        <v>282.42500000000001</v>
      </c>
      <c r="DG125" s="248">
        <f t="shared" si="132"/>
        <v>282.42500000000001</v>
      </c>
      <c r="DH125" s="248">
        <f t="shared" si="132"/>
        <v>285.99</v>
      </c>
      <c r="DI125" s="248">
        <f t="shared" si="132"/>
        <v>285.99</v>
      </c>
      <c r="DJ125" s="248">
        <f t="shared" si="132"/>
        <v>285.99</v>
      </c>
      <c r="DK125" s="248">
        <f t="shared" si="132"/>
        <v>285.99</v>
      </c>
      <c r="DL125" s="248">
        <f t="shared" si="132"/>
        <v>281.59000000000003</v>
      </c>
      <c r="DM125" s="248">
        <f t="shared" si="132"/>
        <v>281.59000000000003</v>
      </c>
      <c r="DN125" s="248">
        <f t="shared" si="132"/>
        <v>281.59000000000003</v>
      </c>
      <c r="DO125" s="248">
        <f t="shared" si="132"/>
        <v>281.59000000000003</v>
      </c>
      <c r="DP125" s="248">
        <f t="shared" si="132"/>
        <v>276.88</v>
      </c>
      <c r="DQ125" s="248">
        <f t="shared" si="132"/>
        <v>276.88</v>
      </c>
      <c r="DR125" s="248">
        <f t="shared" si="132"/>
        <v>276.88</v>
      </c>
      <c r="DS125" s="248">
        <f t="shared" si="132"/>
        <v>276.88</v>
      </c>
      <c r="DT125" s="248">
        <f t="shared" si="132"/>
        <v>269.685</v>
      </c>
      <c r="DU125" s="248">
        <f t="shared" si="132"/>
        <v>269.685</v>
      </c>
      <c r="DV125" s="248">
        <f t="shared" si="132"/>
        <v>269.685</v>
      </c>
      <c r="DW125" s="248">
        <f t="shared" si="132"/>
        <v>269.685</v>
      </c>
      <c r="DX125" s="248">
        <f t="shared" si="132"/>
        <v>266.41500000000002</v>
      </c>
      <c r="DY125" s="248">
        <f t="shared" si="132"/>
        <v>266.41500000000002</v>
      </c>
      <c r="DZ125" s="248">
        <f t="shared" si="132"/>
        <v>266.41500000000002</v>
      </c>
      <c r="EA125" s="248">
        <f t="shared" si="132"/>
        <v>266.41500000000002</v>
      </c>
      <c r="EB125" s="248">
        <f t="shared" si="132"/>
        <v>266.26</v>
      </c>
      <c r="EC125" s="248">
        <f t="shared" si="132"/>
        <v>266.26</v>
      </c>
      <c r="ED125" s="248">
        <f t="shared" si="132"/>
        <v>266.26</v>
      </c>
      <c r="EE125" s="248">
        <f t="shared" si="132"/>
        <v>266.26</v>
      </c>
      <c r="EF125" s="248">
        <f t="shared" si="132"/>
        <v>266.63</v>
      </c>
      <c r="EG125" s="248">
        <f t="shared" si="132"/>
        <v>266.63</v>
      </c>
      <c r="EH125" s="248">
        <f t="shared" si="132"/>
        <v>266.63</v>
      </c>
      <c r="EI125" s="248">
        <f t="shared" si="132"/>
        <v>266.63</v>
      </c>
      <c r="EJ125" s="248">
        <f t="shared" si="132"/>
        <v>267.32</v>
      </c>
      <c r="EK125" s="248">
        <f t="shared" si="132"/>
        <v>267.32</v>
      </c>
      <c r="EL125" s="248">
        <f t="shared" si="132"/>
        <v>267.32</v>
      </c>
      <c r="EM125" s="248">
        <f t="shared" si="132"/>
        <v>267.32</v>
      </c>
      <c r="EN125" s="248">
        <f t="shared" si="132"/>
        <v>267.42500000000001</v>
      </c>
      <c r="EO125" s="248">
        <f t="shared" si="132"/>
        <v>267.42500000000001</v>
      </c>
      <c r="EP125" s="248">
        <f t="shared" si="132"/>
        <v>267.42500000000001</v>
      </c>
      <c r="EQ125" s="248">
        <f t="shared" si="132"/>
        <v>267.42500000000001</v>
      </c>
      <c r="ER125" s="248">
        <f t="shared" si="132"/>
        <v>264.14499999999998</v>
      </c>
      <c r="ES125" s="248">
        <f t="shared" si="132"/>
        <v>264.14499999999998</v>
      </c>
      <c r="ET125" s="248">
        <f t="shared" si="132"/>
        <v>264.14499999999998</v>
      </c>
      <c r="EU125" s="248">
        <f t="shared" si="132"/>
        <v>264.14499999999998</v>
      </c>
      <c r="EV125" s="248">
        <f t="shared" ref="EV125:FY125" si="133">AVERAGE(EV123:EV124)</f>
        <v>265.44499999999999</v>
      </c>
      <c r="EW125" s="248">
        <f t="shared" si="133"/>
        <v>265.44499999999999</v>
      </c>
      <c r="EX125" s="248">
        <f t="shared" si="133"/>
        <v>265.44499999999999</v>
      </c>
      <c r="EY125" s="248">
        <f t="shared" si="133"/>
        <v>265.44499999999999</v>
      </c>
      <c r="EZ125" s="248">
        <f t="shared" si="133"/>
        <v>264.59500000000003</v>
      </c>
      <c r="FA125" s="248">
        <f t="shared" si="133"/>
        <v>264.59500000000003</v>
      </c>
      <c r="FB125" s="248">
        <f t="shared" si="133"/>
        <v>264.59500000000003</v>
      </c>
      <c r="FC125" s="248">
        <f t="shared" si="133"/>
        <v>264.59500000000003</v>
      </c>
      <c r="FD125" s="248">
        <f t="shared" si="133"/>
        <v>268.53499999999997</v>
      </c>
      <c r="FE125" s="248">
        <f t="shared" si="133"/>
        <v>268.53499999999997</v>
      </c>
      <c r="FF125" s="248">
        <f t="shared" si="133"/>
        <v>268.53499999999997</v>
      </c>
      <c r="FG125" s="248">
        <f t="shared" si="133"/>
        <v>268.53499999999997</v>
      </c>
      <c r="FH125" s="248">
        <f t="shared" si="133"/>
        <v>262.05500000000001</v>
      </c>
      <c r="FI125" s="248">
        <f t="shared" si="133"/>
        <v>262.05500000000001</v>
      </c>
      <c r="FJ125" s="248">
        <f t="shared" si="133"/>
        <v>262.05500000000001</v>
      </c>
      <c r="FK125" s="248">
        <f t="shared" si="133"/>
        <v>262.05500000000001</v>
      </c>
      <c r="FL125" s="248">
        <f t="shared" si="133"/>
        <v>262.05500000000001</v>
      </c>
      <c r="FM125" s="248">
        <f t="shared" si="133"/>
        <v>262.05500000000001</v>
      </c>
      <c r="FN125" s="248">
        <f t="shared" si="133"/>
        <v>262.05500000000001</v>
      </c>
      <c r="FO125" s="248">
        <f t="shared" si="133"/>
        <v>262.05500000000001</v>
      </c>
      <c r="FP125" s="248">
        <f t="shared" si="133"/>
        <v>262.05500000000001</v>
      </c>
      <c r="FQ125" s="248">
        <f t="shared" si="133"/>
        <v>262.05500000000001</v>
      </c>
      <c r="FR125" s="248">
        <f t="shared" si="133"/>
        <v>262.05500000000001</v>
      </c>
      <c r="FS125" s="248">
        <f t="shared" si="133"/>
        <v>262.05500000000001</v>
      </c>
      <c r="FT125" s="248">
        <f t="shared" si="133"/>
        <v>262.05500000000001</v>
      </c>
      <c r="FU125" s="248">
        <f t="shared" si="133"/>
        <v>262.05500000000001</v>
      </c>
      <c r="FV125" s="248">
        <f t="shared" si="133"/>
        <v>262.05500000000001</v>
      </c>
      <c r="FW125" s="248">
        <f t="shared" si="133"/>
        <v>262.05500000000001</v>
      </c>
      <c r="FX125" s="248">
        <f t="shared" si="133"/>
        <v>262.05500000000001</v>
      </c>
      <c r="FY125" s="248">
        <f t="shared" si="133"/>
        <v>262.05500000000001</v>
      </c>
    </row>
    <row r="126" spans="3:183">
      <c r="D126" s="13" t="s">
        <v>704</v>
      </c>
      <c r="E126" s="8" t="s">
        <v>723</v>
      </c>
      <c r="F126" s="61">
        <v>45658</v>
      </c>
      <c r="G126" s="26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  <c r="S126" s="84"/>
      <c r="T126" s="84"/>
      <c r="U126" s="84"/>
      <c r="V126" s="84"/>
      <c r="W126" s="84"/>
      <c r="X126" s="84"/>
      <c r="Y126" s="84"/>
      <c r="Z126" s="84"/>
      <c r="AA126" s="84"/>
      <c r="AB126" s="83"/>
      <c r="AC126" s="83"/>
      <c r="AD126" s="83"/>
      <c r="AE126" s="83"/>
      <c r="AF126" s="83"/>
      <c r="AG126" s="83"/>
      <c r="AH126" s="83"/>
      <c r="AI126" s="83"/>
      <c r="AJ126" s="83"/>
      <c r="AK126" s="83"/>
      <c r="AL126" s="83"/>
      <c r="AM126" s="83"/>
      <c r="AN126" s="83"/>
      <c r="AO126" s="83"/>
      <c r="AP126" s="83"/>
      <c r="AQ126" s="83"/>
      <c r="AR126" s="83"/>
      <c r="AS126" s="83"/>
      <c r="AT126" s="83"/>
      <c r="AU126" s="83"/>
      <c r="AV126" s="83"/>
      <c r="AW126" s="83"/>
      <c r="AX126" s="83"/>
      <c r="AY126" s="83"/>
      <c r="AZ126" s="83"/>
      <c r="BA126" s="83"/>
      <c r="BB126" s="83"/>
      <c r="BC126" s="83"/>
      <c r="BD126" s="83"/>
      <c r="BE126" s="83"/>
      <c r="BF126" s="83"/>
      <c r="BG126" s="83"/>
      <c r="BH126" s="83"/>
      <c r="BI126" s="83"/>
      <c r="BJ126" s="83"/>
      <c r="BK126" s="83"/>
      <c r="BL126" s="83"/>
      <c r="BM126" s="83"/>
      <c r="BN126" s="83"/>
      <c r="BO126" s="83"/>
      <c r="BP126" s="83"/>
      <c r="BQ126" s="83"/>
      <c r="BR126" s="83"/>
      <c r="BS126" s="83"/>
      <c r="BT126" s="83"/>
      <c r="BU126" s="83"/>
      <c r="BV126" s="83"/>
      <c r="BW126" s="83"/>
      <c r="BX126" s="83"/>
      <c r="BY126" s="83"/>
      <c r="BZ126" s="83"/>
      <c r="CA126" s="83"/>
      <c r="CB126" s="83"/>
      <c r="CC126" s="83"/>
      <c r="CD126" s="83"/>
      <c r="CE126" s="83"/>
      <c r="CF126" s="83"/>
      <c r="CG126" s="83"/>
      <c r="CH126" s="83"/>
      <c r="CI126" s="83"/>
      <c r="CJ126" s="83"/>
      <c r="CK126" s="83"/>
      <c r="CL126" s="83"/>
      <c r="CM126" s="83"/>
      <c r="CN126" s="83"/>
      <c r="CO126" s="83"/>
      <c r="CP126" s="83"/>
      <c r="CQ126" s="83"/>
      <c r="CR126" s="83"/>
      <c r="CS126" s="83"/>
      <c r="CT126" s="83"/>
      <c r="CU126" s="83"/>
      <c r="CV126" s="83"/>
      <c r="CW126" s="83"/>
      <c r="CX126" s="83"/>
      <c r="CY126" s="83"/>
      <c r="CZ126" s="83"/>
      <c r="DA126" s="83"/>
      <c r="DB126" s="83"/>
      <c r="DC126" s="83"/>
      <c r="DD126" s="83"/>
      <c r="DE126" s="83"/>
      <c r="DF126" s="83"/>
      <c r="DG126" s="83"/>
      <c r="DH126" s="83"/>
      <c r="DI126" s="83"/>
      <c r="DJ126" s="83"/>
      <c r="DK126" s="83"/>
      <c r="DL126" s="83"/>
      <c r="DM126" s="83"/>
      <c r="DN126" s="83"/>
      <c r="DO126" s="83"/>
      <c r="DP126" s="83"/>
      <c r="DQ126" s="83"/>
      <c r="DR126" s="83"/>
      <c r="DS126" s="83"/>
      <c r="DT126" s="83"/>
      <c r="DU126" s="83"/>
      <c r="DV126" s="83"/>
      <c r="DW126" s="83"/>
      <c r="DX126" s="83"/>
      <c r="DY126" s="83"/>
      <c r="DZ126" s="83"/>
      <c r="EA126" s="83"/>
      <c r="EB126" s="83"/>
      <c r="EC126" s="83"/>
      <c r="ED126" s="83"/>
      <c r="EE126" s="83"/>
      <c r="EF126" s="83"/>
      <c r="EG126" s="83"/>
      <c r="EH126" s="83"/>
      <c r="EI126" s="83"/>
      <c r="EJ126" s="83"/>
      <c r="EK126" s="83"/>
      <c r="EL126" s="83"/>
      <c r="EM126" s="83"/>
      <c r="EN126" s="83"/>
      <c r="EO126" s="83"/>
      <c r="EP126" s="83"/>
      <c r="EQ126" s="83"/>
      <c r="ER126" s="83"/>
      <c r="ES126" s="83"/>
      <c r="ET126" s="83"/>
      <c r="EU126" s="83"/>
      <c r="EV126" s="83"/>
      <c r="EW126" s="83"/>
      <c r="EX126" s="83"/>
      <c r="EY126" s="83"/>
      <c r="EZ126" s="83"/>
      <c r="FA126" s="83"/>
      <c r="FB126" s="83"/>
      <c r="FC126" s="83"/>
      <c r="FD126" s="83"/>
      <c r="FE126" s="83"/>
      <c r="FF126" s="83"/>
      <c r="FG126" s="83"/>
      <c r="FH126" s="83"/>
      <c r="FI126" s="83"/>
      <c r="FJ126" s="83"/>
      <c r="FK126" s="83"/>
      <c r="FL126" s="248">
        <f t="shared" ref="FL126:FL134" si="134">FK126</f>
        <v>0</v>
      </c>
      <c r="FM126" s="248">
        <f t="shared" ref="FM126:FY134" si="135">FL126</f>
        <v>0</v>
      </c>
      <c r="FN126" s="248">
        <f t="shared" si="135"/>
        <v>0</v>
      </c>
      <c r="FO126" s="248">
        <f t="shared" si="135"/>
        <v>0</v>
      </c>
      <c r="FP126" s="248">
        <f t="shared" si="135"/>
        <v>0</v>
      </c>
      <c r="FQ126" s="248">
        <f t="shared" si="135"/>
        <v>0</v>
      </c>
      <c r="FR126" s="248">
        <f t="shared" si="135"/>
        <v>0</v>
      </c>
      <c r="FS126" s="248">
        <f t="shared" si="135"/>
        <v>0</v>
      </c>
      <c r="FT126" s="248">
        <f t="shared" si="135"/>
        <v>0</v>
      </c>
      <c r="FU126" s="248">
        <f t="shared" si="135"/>
        <v>0</v>
      </c>
      <c r="FV126" s="248">
        <f t="shared" si="135"/>
        <v>0</v>
      </c>
      <c r="FW126" s="248">
        <f t="shared" si="135"/>
        <v>0</v>
      </c>
      <c r="FX126" s="248">
        <f t="shared" si="135"/>
        <v>0</v>
      </c>
      <c r="FY126" s="248">
        <f t="shared" si="135"/>
        <v>0</v>
      </c>
    </row>
    <row r="127" spans="3:183">
      <c r="D127" s="13" t="s">
        <v>704</v>
      </c>
      <c r="E127" s="8" t="s">
        <v>723</v>
      </c>
      <c r="F127" s="61">
        <v>45658</v>
      </c>
      <c r="G127" s="26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3"/>
      <c r="AC127" s="83"/>
      <c r="AD127" s="83"/>
      <c r="AE127" s="83"/>
      <c r="AF127" s="83"/>
      <c r="AG127" s="83"/>
      <c r="AH127" s="83"/>
      <c r="AI127" s="83"/>
      <c r="AJ127" s="83"/>
      <c r="AK127" s="83"/>
      <c r="AL127" s="83"/>
      <c r="AM127" s="83"/>
      <c r="AN127" s="83"/>
      <c r="AO127" s="83"/>
      <c r="AP127" s="83"/>
      <c r="AQ127" s="83"/>
      <c r="AR127" s="83"/>
      <c r="AS127" s="83"/>
      <c r="AT127" s="83"/>
      <c r="AU127" s="83"/>
      <c r="AV127" s="83"/>
      <c r="AW127" s="83"/>
      <c r="AX127" s="83"/>
      <c r="AY127" s="83"/>
      <c r="AZ127" s="83"/>
      <c r="BA127" s="83"/>
      <c r="BB127" s="83"/>
      <c r="BC127" s="83"/>
      <c r="BD127" s="83"/>
      <c r="BE127" s="83"/>
      <c r="BF127" s="83"/>
      <c r="BG127" s="83"/>
      <c r="BH127" s="83"/>
      <c r="BI127" s="83"/>
      <c r="BJ127" s="83"/>
      <c r="BK127" s="83"/>
      <c r="BL127" s="83"/>
      <c r="BM127" s="83"/>
      <c r="BN127" s="83"/>
      <c r="BO127" s="83"/>
      <c r="BP127" s="83"/>
      <c r="BQ127" s="83"/>
      <c r="BR127" s="83"/>
      <c r="BS127" s="83"/>
      <c r="BT127" s="83"/>
      <c r="BU127" s="83"/>
      <c r="BV127" s="83"/>
      <c r="BW127" s="83"/>
      <c r="BX127" s="83"/>
      <c r="BY127" s="83"/>
      <c r="BZ127" s="83"/>
      <c r="CA127" s="83"/>
      <c r="CB127" s="83"/>
      <c r="CC127" s="83"/>
      <c r="CD127" s="83"/>
      <c r="CE127" s="83"/>
      <c r="CF127" s="83"/>
      <c r="CG127" s="83"/>
      <c r="CH127" s="83"/>
      <c r="CI127" s="83"/>
      <c r="CJ127" s="83"/>
      <c r="CK127" s="83"/>
      <c r="CL127" s="83"/>
      <c r="CM127" s="83"/>
      <c r="CN127" s="83"/>
      <c r="CO127" s="83"/>
      <c r="CP127" s="83"/>
      <c r="CQ127" s="83"/>
      <c r="CR127" s="83"/>
      <c r="CS127" s="83"/>
      <c r="CT127" s="83"/>
      <c r="CU127" s="83"/>
      <c r="CV127" s="83"/>
      <c r="CW127" s="83"/>
      <c r="CX127" s="83"/>
      <c r="CY127" s="83"/>
      <c r="CZ127" s="83"/>
      <c r="DA127" s="83"/>
      <c r="DB127" s="83"/>
      <c r="DC127" s="83"/>
      <c r="DD127" s="83"/>
      <c r="DE127" s="83"/>
      <c r="DF127" s="83"/>
      <c r="DG127" s="83"/>
      <c r="DH127" s="83"/>
      <c r="DI127" s="83"/>
      <c r="DJ127" s="83"/>
      <c r="DK127" s="83"/>
      <c r="DL127" s="83"/>
      <c r="DM127" s="83"/>
      <c r="DN127" s="83"/>
      <c r="DO127" s="83"/>
      <c r="DP127" s="83"/>
      <c r="DQ127" s="83"/>
      <c r="DR127" s="83"/>
      <c r="DS127" s="83"/>
      <c r="DT127" s="83"/>
      <c r="DU127" s="83"/>
      <c r="DV127" s="83"/>
      <c r="DW127" s="83"/>
      <c r="DX127" s="83"/>
      <c r="DY127" s="83"/>
      <c r="DZ127" s="83"/>
      <c r="EA127" s="83"/>
      <c r="EB127" s="83"/>
      <c r="EC127" s="83"/>
      <c r="ED127" s="83"/>
      <c r="EE127" s="83"/>
      <c r="EF127" s="83"/>
      <c r="EG127" s="83"/>
      <c r="EH127" s="83"/>
      <c r="EI127" s="83"/>
      <c r="EJ127" s="83"/>
      <c r="EK127" s="83"/>
      <c r="EL127" s="83"/>
      <c r="EM127" s="83"/>
      <c r="EN127" s="83"/>
      <c r="EO127" s="83"/>
      <c r="EP127" s="83"/>
      <c r="EQ127" s="83"/>
      <c r="ER127" s="83"/>
      <c r="ES127" s="83"/>
      <c r="ET127" s="83"/>
      <c r="EU127" s="83"/>
      <c r="EV127" s="83"/>
      <c r="EW127" s="83"/>
      <c r="EX127" s="83"/>
      <c r="EY127" s="83"/>
      <c r="EZ127" s="83"/>
      <c r="FA127" s="83"/>
      <c r="FB127" s="83"/>
      <c r="FC127" s="83"/>
      <c r="FD127" s="83"/>
      <c r="FE127" s="83"/>
      <c r="FF127" s="83"/>
      <c r="FG127" s="83"/>
      <c r="FH127" s="83"/>
      <c r="FI127" s="83"/>
      <c r="FJ127" s="83"/>
      <c r="FK127" s="83"/>
      <c r="FL127" s="248">
        <f t="shared" si="134"/>
        <v>0</v>
      </c>
      <c r="FM127" s="248">
        <f t="shared" si="135"/>
        <v>0</v>
      </c>
      <c r="FN127" s="248">
        <f t="shared" si="135"/>
        <v>0</v>
      </c>
      <c r="FO127" s="248">
        <f t="shared" si="135"/>
        <v>0</v>
      </c>
      <c r="FP127" s="248">
        <f t="shared" si="135"/>
        <v>0</v>
      </c>
      <c r="FQ127" s="248">
        <f t="shared" si="135"/>
        <v>0</v>
      </c>
      <c r="FR127" s="248">
        <f t="shared" si="135"/>
        <v>0</v>
      </c>
      <c r="FS127" s="248">
        <f t="shared" si="135"/>
        <v>0</v>
      </c>
      <c r="FT127" s="248">
        <f t="shared" si="135"/>
        <v>0</v>
      </c>
      <c r="FU127" s="248">
        <f t="shared" si="135"/>
        <v>0</v>
      </c>
      <c r="FV127" s="248">
        <f t="shared" si="135"/>
        <v>0</v>
      </c>
      <c r="FW127" s="248">
        <f t="shared" si="135"/>
        <v>0</v>
      </c>
      <c r="FX127" s="248">
        <f t="shared" si="135"/>
        <v>0</v>
      </c>
      <c r="FY127" s="248">
        <f t="shared" si="135"/>
        <v>0</v>
      </c>
    </row>
    <row r="128" spans="3:183">
      <c r="D128" s="13" t="s">
        <v>704</v>
      </c>
      <c r="E128" s="8" t="s">
        <v>723</v>
      </c>
      <c r="F128" s="61">
        <v>45658</v>
      </c>
      <c r="G128" s="26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  <c r="S128" s="84"/>
      <c r="T128" s="84"/>
      <c r="U128" s="84"/>
      <c r="V128" s="84"/>
      <c r="W128" s="84"/>
      <c r="X128" s="84"/>
      <c r="Y128" s="84"/>
      <c r="Z128" s="84"/>
      <c r="AA128" s="84"/>
      <c r="AB128" s="83"/>
      <c r="AC128" s="83"/>
      <c r="AD128" s="83"/>
      <c r="AE128" s="83"/>
      <c r="AF128" s="83"/>
      <c r="AG128" s="83"/>
      <c r="AH128" s="83"/>
      <c r="AI128" s="83"/>
      <c r="AJ128" s="83"/>
      <c r="AK128" s="83"/>
      <c r="AL128" s="83"/>
      <c r="AM128" s="83"/>
      <c r="AN128" s="83"/>
      <c r="AO128" s="83"/>
      <c r="AP128" s="83"/>
      <c r="AQ128" s="83"/>
      <c r="AR128" s="83"/>
      <c r="AS128" s="83"/>
      <c r="AT128" s="83"/>
      <c r="AU128" s="83"/>
      <c r="AV128" s="83"/>
      <c r="AW128" s="83"/>
      <c r="AX128" s="83"/>
      <c r="AY128" s="83"/>
      <c r="AZ128" s="83"/>
      <c r="BA128" s="83"/>
      <c r="BB128" s="83"/>
      <c r="BC128" s="83"/>
      <c r="BD128" s="83"/>
      <c r="BE128" s="83"/>
      <c r="BF128" s="83"/>
      <c r="BG128" s="83"/>
      <c r="BH128" s="83"/>
      <c r="BI128" s="83"/>
      <c r="BJ128" s="83"/>
      <c r="BK128" s="83"/>
      <c r="BL128" s="83"/>
      <c r="BM128" s="83"/>
      <c r="BN128" s="83"/>
      <c r="BO128" s="83"/>
      <c r="BP128" s="83"/>
      <c r="BQ128" s="83"/>
      <c r="BR128" s="83"/>
      <c r="BS128" s="83"/>
      <c r="BT128" s="83"/>
      <c r="BU128" s="83"/>
      <c r="BV128" s="83"/>
      <c r="BW128" s="83"/>
      <c r="BX128" s="83"/>
      <c r="BY128" s="83"/>
      <c r="BZ128" s="83"/>
      <c r="CA128" s="83"/>
      <c r="CB128" s="83"/>
      <c r="CC128" s="83"/>
      <c r="CD128" s="83"/>
      <c r="CE128" s="83"/>
      <c r="CF128" s="83"/>
      <c r="CG128" s="83"/>
      <c r="CH128" s="83"/>
      <c r="CI128" s="83"/>
      <c r="CJ128" s="83"/>
      <c r="CK128" s="83"/>
      <c r="CL128" s="83"/>
      <c r="CM128" s="83"/>
      <c r="CN128" s="83"/>
      <c r="CO128" s="83"/>
      <c r="CP128" s="83"/>
      <c r="CQ128" s="83"/>
      <c r="CR128" s="83"/>
      <c r="CS128" s="83"/>
      <c r="CT128" s="83"/>
      <c r="CU128" s="83"/>
      <c r="CV128" s="83"/>
      <c r="CW128" s="83"/>
      <c r="CX128" s="83"/>
      <c r="CY128" s="83"/>
      <c r="CZ128" s="83"/>
      <c r="DA128" s="83"/>
      <c r="DB128" s="83"/>
      <c r="DC128" s="83"/>
      <c r="DD128" s="83"/>
      <c r="DE128" s="83"/>
      <c r="DF128" s="83"/>
      <c r="DG128" s="83"/>
      <c r="DH128" s="83"/>
      <c r="DI128" s="83"/>
      <c r="DJ128" s="83"/>
      <c r="DK128" s="83"/>
      <c r="DL128" s="83"/>
      <c r="DM128" s="83"/>
      <c r="DN128" s="83"/>
      <c r="DO128" s="83"/>
      <c r="DP128" s="83"/>
      <c r="DQ128" s="83"/>
      <c r="DR128" s="83"/>
      <c r="DS128" s="83"/>
      <c r="DT128" s="83"/>
      <c r="DU128" s="83"/>
      <c r="DV128" s="83"/>
      <c r="DW128" s="83"/>
      <c r="DX128" s="83"/>
      <c r="DY128" s="83"/>
      <c r="DZ128" s="83"/>
      <c r="EA128" s="83"/>
      <c r="EB128" s="83"/>
      <c r="EC128" s="83"/>
      <c r="ED128" s="83"/>
      <c r="EE128" s="83"/>
      <c r="EF128" s="83"/>
      <c r="EG128" s="83"/>
      <c r="EH128" s="83"/>
      <c r="EI128" s="83"/>
      <c r="EJ128" s="83"/>
      <c r="EK128" s="83"/>
      <c r="EL128" s="83"/>
      <c r="EM128" s="83"/>
      <c r="EN128" s="83"/>
      <c r="EO128" s="83"/>
      <c r="EP128" s="83"/>
      <c r="EQ128" s="83"/>
      <c r="ER128" s="83"/>
      <c r="ES128" s="83"/>
      <c r="ET128" s="83"/>
      <c r="EU128" s="83"/>
      <c r="EV128" s="83"/>
      <c r="EW128" s="83"/>
      <c r="EX128" s="83"/>
      <c r="EY128" s="83"/>
      <c r="EZ128" s="83"/>
      <c r="FA128" s="83"/>
      <c r="FB128" s="83"/>
      <c r="FC128" s="83"/>
      <c r="FD128" s="83"/>
      <c r="FE128" s="83"/>
      <c r="FF128" s="83"/>
      <c r="FG128" s="83"/>
      <c r="FH128" s="83"/>
      <c r="FI128" s="83"/>
      <c r="FJ128" s="83"/>
      <c r="FK128" s="83"/>
      <c r="FL128" s="248">
        <f t="shared" si="134"/>
        <v>0</v>
      </c>
      <c r="FM128" s="248">
        <f t="shared" si="135"/>
        <v>0</v>
      </c>
      <c r="FN128" s="248">
        <f t="shared" si="135"/>
        <v>0</v>
      </c>
      <c r="FO128" s="248">
        <f t="shared" si="135"/>
        <v>0</v>
      </c>
      <c r="FP128" s="248">
        <f t="shared" si="135"/>
        <v>0</v>
      </c>
      <c r="FQ128" s="248">
        <f t="shared" si="135"/>
        <v>0</v>
      </c>
      <c r="FR128" s="248">
        <f t="shared" si="135"/>
        <v>0</v>
      </c>
      <c r="FS128" s="248">
        <f t="shared" si="135"/>
        <v>0</v>
      </c>
      <c r="FT128" s="248">
        <f t="shared" si="135"/>
        <v>0</v>
      </c>
      <c r="FU128" s="248">
        <f t="shared" si="135"/>
        <v>0</v>
      </c>
      <c r="FV128" s="248">
        <f t="shared" si="135"/>
        <v>0</v>
      </c>
      <c r="FW128" s="248">
        <f t="shared" si="135"/>
        <v>0</v>
      </c>
      <c r="FX128" s="248">
        <f t="shared" si="135"/>
        <v>0</v>
      </c>
      <c r="FY128" s="248">
        <f t="shared" si="135"/>
        <v>0</v>
      </c>
    </row>
    <row r="129" spans="3:181">
      <c r="D129" s="13" t="s">
        <v>704</v>
      </c>
      <c r="E129" s="8" t="s">
        <v>723</v>
      </c>
      <c r="F129" s="61">
        <v>45658</v>
      </c>
      <c r="G129" s="278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  <c r="S129" s="84"/>
      <c r="T129" s="247"/>
      <c r="U129" s="247"/>
      <c r="V129" s="247"/>
      <c r="W129" s="247"/>
      <c r="X129" s="247"/>
      <c r="Y129" s="247"/>
      <c r="Z129" s="247"/>
      <c r="AA129" s="247"/>
      <c r="AB129" s="83"/>
      <c r="AC129" s="83"/>
      <c r="AD129" s="83"/>
      <c r="AE129" s="83"/>
      <c r="AF129" s="83"/>
      <c r="AG129" s="83"/>
      <c r="AH129" s="83"/>
      <c r="AI129" s="83"/>
      <c r="AJ129" s="83"/>
      <c r="AK129" s="83"/>
      <c r="AL129" s="83"/>
      <c r="AM129" s="83"/>
      <c r="AN129" s="83"/>
      <c r="AO129" s="83"/>
      <c r="AP129" s="83"/>
      <c r="AQ129" s="83"/>
      <c r="AR129" s="83"/>
      <c r="AS129" s="83"/>
      <c r="AT129" s="83"/>
      <c r="AU129" s="83"/>
      <c r="AV129" s="83"/>
      <c r="AW129" s="83"/>
      <c r="AX129" s="83"/>
      <c r="AY129" s="83"/>
      <c r="AZ129" s="83"/>
      <c r="BA129" s="83"/>
      <c r="BB129" s="83"/>
      <c r="BC129" s="83"/>
      <c r="BD129" s="83"/>
      <c r="BE129" s="83"/>
      <c r="BF129" s="83"/>
      <c r="BG129" s="83"/>
      <c r="BH129" s="83"/>
      <c r="BI129" s="83"/>
      <c r="BJ129" s="83"/>
      <c r="BK129" s="83"/>
      <c r="BL129" s="83"/>
      <c r="BM129" s="83"/>
      <c r="BN129" s="83"/>
      <c r="BO129" s="83"/>
      <c r="BP129" s="83"/>
      <c r="BQ129" s="83"/>
      <c r="BR129" s="83"/>
      <c r="BS129" s="83"/>
      <c r="BT129" s="83"/>
      <c r="BU129" s="83"/>
      <c r="BV129" s="83"/>
      <c r="BW129" s="83"/>
      <c r="BX129" s="83"/>
      <c r="BY129" s="83"/>
      <c r="BZ129" s="83"/>
      <c r="CA129" s="83"/>
      <c r="CB129" s="83"/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  <c r="CS129" s="83"/>
      <c r="CT129" s="83"/>
      <c r="CU129" s="83"/>
      <c r="CV129" s="83"/>
      <c r="CW129" s="83"/>
      <c r="CX129" s="83"/>
      <c r="CY129" s="83"/>
      <c r="CZ129" s="83"/>
      <c r="DA129" s="83"/>
      <c r="DB129" s="83"/>
      <c r="DC129" s="83"/>
      <c r="DD129" s="83"/>
      <c r="DE129" s="83"/>
      <c r="DF129" s="83"/>
      <c r="DG129" s="83"/>
      <c r="DH129" s="83"/>
      <c r="DI129" s="83"/>
      <c r="DJ129" s="83"/>
      <c r="DK129" s="83"/>
      <c r="DL129" s="83"/>
      <c r="DM129" s="83"/>
      <c r="DN129" s="83"/>
      <c r="DO129" s="83"/>
      <c r="DP129" s="83"/>
      <c r="DQ129" s="83"/>
      <c r="DR129" s="83"/>
      <c r="DS129" s="83"/>
      <c r="DT129" s="83"/>
      <c r="DU129" s="83"/>
      <c r="DV129" s="83"/>
      <c r="DW129" s="83"/>
      <c r="DX129" s="83"/>
      <c r="DY129" s="83"/>
      <c r="DZ129" s="83"/>
      <c r="EA129" s="83"/>
      <c r="EB129" s="83"/>
      <c r="EC129" s="83"/>
      <c r="ED129" s="83"/>
      <c r="EE129" s="83"/>
      <c r="EF129" s="83"/>
      <c r="EG129" s="83"/>
      <c r="EH129" s="83"/>
      <c r="EI129" s="83"/>
      <c r="EJ129" s="83"/>
      <c r="EK129" s="83"/>
      <c r="EL129" s="83"/>
      <c r="EM129" s="83"/>
      <c r="EN129" s="83"/>
      <c r="EO129" s="83"/>
      <c r="EP129" s="83"/>
      <c r="EQ129" s="83"/>
      <c r="ER129" s="83"/>
      <c r="ES129" s="83"/>
      <c r="ET129" s="83"/>
      <c r="EU129" s="83"/>
      <c r="EV129" s="83"/>
      <c r="EW129" s="83"/>
      <c r="EX129" s="83"/>
      <c r="EY129" s="83"/>
      <c r="EZ129" s="83"/>
      <c r="FA129" s="83"/>
      <c r="FB129" s="83"/>
      <c r="FC129" s="83"/>
      <c r="FD129" s="83"/>
      <c r="FE129" s="83"/>
      <c r="FF129" s="83"/>
      <c r="FG129" s="83"/>
      <c r="FH129" s="83"/>
      <c r="FI129" s="83"/>
      <c r="FJ129" s="83"/>
      <c r="FK129" s="83"/>
      <c r="FL129" s="248">
        <f t="shared" si="134"/>
        <v>0</v>
      </c>
      <c r="FM129" s="248">
        <f t="shared" si="135"/>
        <v>0</v>
      </c>
      <c r="FN129" s="248">
        <f t="shared" si="135"/>
        <v>0</v>
      </c>
      <c r="FO129" s="248">
        <f t="shared" si="135"/>
        <v>0</v>
      </c>
      <c r="FP129" s="248">
        <f t="shared" si="135"/>
        <v>0</v>
      </c>
      <c r="FQ129" s="248">
        <f t="shared" si="135"/>
        <v>0</v>
      </c>
      <c r="FR129" s="248">
        <f t="shared" si="135"/>
        <v>0</v>
      </c>
      <c r="FS129" s="248">
        <f t="shared" si="135"/>
        <v>0</v>
      </c>
      <c r="FT129" s="248">
        <f t="shared" si="135"/>
        <v>0</v>
      </c>
      <c r="FU129" s="248">
        <f t="shared" si="135"/>
        <v>0</v>
      </c>
      <c r="FV129" s="248">
        <f t="shared" si="135"/>
        <v>0</v>
      </c>
      <c r="FW129" s="248">
        <f t="shared" si="135"/>
        <v>0</v>
      </c>
      <c r="FX129" s="248">
        <f t="shared" si="135"/>
        <v>0</v>
      </c>
      <c r="FY129" s="248">
        <f t="shared" si="135"/>
        <v>0</v>
      </c>
    </row>
    <row r="130" spans="3:181">
      <c r="D130" s="13" t="s">
        <v>704</v>
      </c>
      <c r="E130" s="8" t="s">
        <v>723</v>
      </c>
      <c r="F130" s="61">
        <v>45658</v>
      </c>
      <c r="G130" s="278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  <c r="S130" s="84"/>
      <c r="T130" s="247"/>
      <c r="U130" s="247"/>
      <c r="V130" s="247"/>
      <c r="W130" s="247"/>
      <c r="X130" s="247"/>
      <c r="Y130" s="247"/>
      <c r="Z130" s="247"/>
      <c r="AA130" s="247"/>
      <c r="AB130" s="83"/>
      <c r="AC130" s="83"/>
      <c r="AD130" s="83"/>
      <c r="AE130" s="83"/>
      <c r="AF130" s="83"/>
      <c r="AG130" s="83"/>
      <c r="AH130" s="83"/>
      <c r="AI130" s="83"/>
      <c r="AJ130" s="83"/>
      <c r="AK130" s="83"/>
      <c r="AL130" s="83"/>
      <c r="AM130" s="83"/>
      <c r="AN130" s="83"/>
      <c r="AO130" s="83"/>
      <c r="AP130" s="83"/>
      <c r="AQ130" s="83"/>
      <c r="AR130" s="83"/>
      <c r="AS130" s="83"/>
      <c r="AT130" s="83"/>
      <c r="AU130" s="83"/>
      <c r="AV130" s="83"/>
      <c r="AW130" s="83"/>
      <c r="AX130" s="83"/>
      <c r="AY130" s="83"/>
      <c r="AZ130" s="83"/>
      <c r="BA130" s="83"/>
      <c r="BB130" s="83"/>
      <c r="BC130" s="83"/>
      <c r="BD130" s="83"/>
      <c r="BE130" s="83"/>
      <c r="BF130" s="83"/>
      <c r="BG130" s="83"/>
      <c r="BH130" s="83"/>
      <c r="BI130" s="83"/>
      <c r="BJ130" s="83"/>
      <c r="BK130" s="83"/>
      <c r="BL130" s="83"/>
      <c r="BM130" s="83"/>
      <c r="BN130" s="83"/>
      <c r="BO130" s="83"/>
      <c r="BP130" s="83"/>
      <c r="BQ130" s="83"/>
      <c r="BR130" s="83"/>
      <c r="BS130" s="83"/>
      <c r="BT130" s="83"/>
      <c r="BU130" s="83"/>
      <c r="BV130" s="83"/>
      <c r="BW130" s="83"/>
      <c r="BX130" s="83"/>
      <c r="BY130" s="83"/>
      <c r="BZ130" s="83"/>
      <c r="CA130" s="83"/>
      <c r="CB130" s="83"/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  <c r="CS130" s="83"/>
      <c r="CT130" s="83"/>
      <c r="CU130" s="83"/>
      <c r="CV130" s="83"/>
      <c r="CW130" s="83"/>
      <c r="CX130" s="83"/>
      <c r="CY130" s="83"/>
      <c r="CZ130" s="83"/>
      <c r="DA130" s="83"/>
      <c r="DB130" s="83"/>
      <c r="DC130" s="83"/>
      <c r="DD130" s="83"/>
      <c r="DE130" s="83"/>
      <c r="DF130" s="83"/>
      <c r="DG130" s="83"/>
      <c r="DH130" s="83"/>
      <c r="DI130" s="83"/>
      <c r="DJ130" s="83"/>
      <c r="DK130" s="83"/>
      <c r="DL130" s="83"/>
      <c r="DM130" s="83"/>
      <c r="DN130" s="83"/>
      <c r="DO130" s="83"/>
      <c r="DP130" s="83"/>
      <c r="DQ130" s="83"/>
      <c r="DR130" s="83"/>
      <c r="DS130" s="83"/>
      <c r="DT130" s="83"/>
      <c r="DU130" s="83"/>
      <c r="DV130" s="83"/>
      <c r="DW130" s="83"/>
      <c r="DX130" s="83"/>
      <c r="DY130" s="83"/>
      <c r="DZ130" s="83"/>
      <c r="EA130" s="83"/>
      <c r="EB130" s="83"/>
      <c r="EC130" s="83"/>
      <c r="ED130" s="83"/>
      <c r="EE130" s="83"/>
      <c r="EF130" s="83"/>
      <c r="EG130" s="83"/>
      <c r="EH130" s="83"/>
      <c r="EI130" s="83"/>
      <c r="EJ130" s="83"/>
      <c r="EK130" s="83"/>
      <c r="EL130" s="83"/>
      <c r="EM130" s="83"/>
      <c r="EN130" s="83"/>
      <c r="EO130" s="83"/>
      <c r="EP130" s="83"/>
      <c r="EQ130" s="83"/>
      <c r="ER130" s="83"/>
      <c r="ES130" s="83"/>
      <c r="ET130" s="83"/>
      <c r="EU130" s="83"/>
      <c r="EV130" s="83"/>
      <c r="EW130" s="83"/>
      <c r="EX130" s="83"/>
      <c r="EY130" s="83"/>
      <c r="EZ130" s="83"/>
      <c r="FA130" s="83"/>
      <c r="FB130" s="83"/>
      <c r="FC130" s="83"/>
      <c r="FD130" s="83"/>
      <c r="FE130" s="83"/>
      <c r="FF130" s="83"/>
      <c r="FG130" s="83"/>
      <c r="FH130" s="83"/>
      <c r="FI130" s="83"/>
      <c r="FJ130" s="83"/>
      <c r="FK130" s="83"/>
      <c r="FL130" s="248">
        <f t="shared" si="134"/>
        <v>0</v>
      </c>
      <c r="FM130" s="248">
        <f t="shared" si="135"/>
        <v>0</v>
      </c>
      <c r="FN130" s="248">
        <f t="shared" si="135"/>
        <v>0</v>
      </c>
      <c r="FO130" s="248">
        <f t="shared" si="135"/>
        <v>0</v>
      </c>
      <c r="FP130" s="248">
        <f t="shared" si="135"/>
        <v>0</v>
      </c>
      <c r="FQ130" s="248">
        <f t="shared" si="135"/>
        <v>0</v>
      </c>
      <c r="FR130" s="248">
        <f t="shared" si="135"/>
        <v>0</v>
      </c>
      <c r="FS130" s="248">
        <f t="shared" si="135"/>
        <v>0</v>
      </c>
      <c r="FT130" s="248">
        <f t="shared" si="135"/>
        <v>0</v>
      </c>
      <c r="FU130" s="248">
        <f t="shared" si="135"/>
        <v>0</v>
      </c>
      <c r="FV130" s="248">
        <f t="shared" si="135"/>
        <v>0</v>
      </c>
      <c r="FW130" s="248">
        <f t="shared" si="135"/>
        <v>0</v>
      </c>
      <c r="FX130" s="248">
        <f t="shared" si="135"/>
        <v>0</v>
      </c>
      <c r="FY130" s="248">
        <f t="shared" si="135"/>
        <v>0</v>
      </c>
    </row>
    <row r="131" spans="3:181">
      <c r="D131" s="13" t="s">
        <v>704</v>
      </c>
      <c r="E131" s="8" t="s">
        <v>723</v>
      </c>
      <c r="F131" s="61">
        <v>45658</v>
      </c>
      <c r="G131" s="278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247"/>
      <c r="U131" s="247"/>
      <c r="V131" s="247"/>
      <c r="W131" s="247"/>
      <c r="X131" s="247"/>
      <c r="Y131" s="247"/>
      <c r="Z131" s="247"/>
      <c r="AA131" s="247"/>
      <c r="AB131" s="83"/>
      <c r="AC131" s="83"/>
      <c r="AD131" s="83"/>
      <c r="AE131" s="83"/>
      <c r="AF131" s="83"/>
      <c r="AG131" s="83"/>
      <c r="AH131" s="83"/>
      <c r="AI131" s="83"/>
      <c r="AJ131" s="83"/>
      <c r="AK131" s="83"/>
      <c r="AL131" s="83"/>
      <c r="AM131" s="83"/>
      <c r="AN131" s="83"/>
      <c r="AO131" s="83"/>
      <c r="AP131" s="83"/>
      <c r="AQ131" s="83"/>
      <c r="AR131" s="83"/>
      <c r="AS131" s="83"/>
      <c r="AT131" s="83"/>
      <c r="AU131" s="83"/>
      <c r="AV131" s="83"/>
      <c r="AW131" s="83"/>
      <c r="AX131" s="83"/>
      <c r="AY131" s="83"/>
      <c r="AZ131" s="83"/>
      <c r="BA131" s="83"/>
      <c r="BB131" s="83"/>
      <c r="BC131" s="83"/>
      <c r="BD131" s="83"/>
      <c r="BE131" s="83"/>
      <c r="BF131" s="83"/>
      <c r="BG131" s="83"/>
      <c r="BH131" s="83"/>
      <c r="BI131" s="83"/>
      <c r="BJ131" s="83"/>
      <c r="BK131" s="83"/>
      <c r="BL131" s="83"/>
      <c r="BM131" s="83"/>
      <c r="BN131" s="83"/>
      <c r="BO131" s="83"/>
      <c r="BP131" s="83"/>
      <c r="BQ131" s="83"/>
      <c r="BR131" s="83"/>
      <c r="BS131" s="83"/>
      <c r="BT131" s="83"/>
      <c r="BU131" s="83"/>
      <c r="BV131" s="83"/>
      <c r="BW131" s="83"/>
      <c r="BX131" s="83"/>
      <c r="BY131" s="83"/>
      <c r="BZ131" s="83"/>
      <c r="CA131" s="83"/>
      <c r="CB131" s="83"/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3"/>
      <c r="DC131" s="83"/>
      <c r="DD131" s="83"/>
      <c r="DE131" s="83"/>
      <c r="DF131" s="83"/>
      <c r="DG131" s="83"/>
      <c r="DH131" s="83"/>
      <c r="DI131" s="83"/>
      <c r="DJ131" s="83"/>
      <c r="DK131" s="83"/>
      <c r="DL131" s="83"/>
      <c r="DM131" s="83"/>
      <c r="DN131" s="83"/>
      <c r="DO131" s="83"/>
      <c r="DP131" s="83"/>
      <c r="DQ131" s="83"/>
      <c r="DR131" s="83"/>
      <c r="DS131" s="83"/>
      <c r="DT131" s="83"/>
      <c r="DU131" s="83"/>
      <c r="DV131" s="83"/>
      <c r="DW131" s="83"/>
      <c r="DX131" s="83"/>
      <c r="DY131" s="83"/>
      <c r="DZ131" s="83"/>
      <c r="EA131" s="83"/>
      <c r="EB131" s="83"/>
      <c r="EC131" s="83"/>
      <c r="ED131" s="83"/>
      <c r="EE131" s="83"/>
      <c r="EF131" s="83"/>
      <c r="EG131" s="83"/>
      <c r="EH131" s="83"/>
      <c r="EI131" s="83"/>
      <c r="EJ131" s="83"/>
      <c r="EK131" s="83"/>
      <c r="EL131" s="83"/>
      <c r="EM131" s="83"/>
      <c r="EN131" s="83"/>
      <c r="EO131" s="83"/>
      <c r="EP131" s="83"/>
      <c r="EQ131" s="83"/>
      <c r="ER131" s="83"/>
      <c r="ES131" s="83"/>
      <c r="ET131" s="83"/>
      <c r="EU131" s="83"/>
      <c r="EV131" s="83"/>
      <c r="EW131" s="83"/>
      <c r="EX131" s="83"/>
      <c r="EY131" s="83"/>
      <c r="EZ131" s="83"/>
      <c r="FA131" s="83"/>
      <c r="FB131" s="83"/>
      <c r="FC131" s="83"/>
      <c r="FD131" s="83"/>
      <c r="FE131" s="83"/>
      <c r="FF131" s="83"/>
      <c r="FG131" s="83"/>
      <c r="FH131" s="83"/>
      <c r="FI131" s="83"/>
      <c r="FJ131" s="83"/>
      <c r="FK131" s="83"/>
      <c r="FL131" s="248">
        <f t="shared" si="134"/>
        <v>0</v>
      </c>
      <c r="FM131" s="248">
        <f t="shared" si="135"/>
        <v>0</v>
      </c>
      <c r="FN131" s="248">
        <f t="shared" si="135"/>
        <v>0</v>
      </c>
      <c r="FO131" s="248">
        <f t="shared" si="135"/>
        <v>0</v>
      </c>
      <c r="FP131" s="248">
        <f t="shared" si="135"/>
        <v>0</v>
      </c>
      <c r="FQ131" s="248">
        <f t="shared" si="135"/>
        <v>0</v>
      </c>
      <c r="FR131" s="248">
        <f t="shared" si="135"/>
        <v>0</v>
      </c>
      <c r="FS131" s="248">
        <f t="shared" si="135"/>
        <v>0</v>
      </c>
      <c r="FT131" s="248">
        <f t="shared" si="135"/>
        <v>0</v>
      </c>
      <c r="FU131" s="248">
        <f t="shared" si="135"/>
        <v>0</v>
      </c>
      <c r="FV131" s="248">
        <f t="shared" si="135"/>
        <v>0</v>
      </c>
      <c r="FW131" s="248">
        <f t="shared" si="135"/>
        <v>0</v>
      </c>
      <c r="FX131" s="248">
        <f t="shared" si="135"/>
        <v>0</v>
      </c>
      <c r="FY131" s="248">
        <f t="shared" si="135"/>
        <v>0</v>
      </c>
    </row>
    <row r="132" spans="3:181">
      <c r="D132" s="13" t="s">
        <v>704</v>
      </c>
      <c r="E132" s="8" t="s">
        <v>723</v>
      </c>
      <c r="F132" s="61">
        <v>45658</v>
      </c>
      <c r="G132" s="278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  <c r="S132" s="84"/>
      <c r="T132" s="247"/>
      <c r="U132" s="247"/>
      <c r="V132" s="247"/>
      <c r="W132" s="247"/>
      <c r="X132" s="247"/>
      <c r="Y132" s="247"/>
      <c r="Z132" s="247"/>
      <c r="AA132" s="247"/>
      <c r="AB132" s="83"/>
      <c r="AC132" s="83"/>
      <c r="AD132" s="83"/>
      <c r="AE132" s="83"/>
      <c r="AF132" s="83"/>
      <c r="AG132" s="83"/>
      <c r="AH132" s="83"/>
      <c r="AI132" s="83"/>
      <c r="AJ132" s="83"/>
      <c r="AK132" s="83"/>
      <c r="AL132" s="83"/>
      <c r="AM132" s="83"/>
      <c r="AN132" s="83"/>
      <c r="AO132" s="83"/>
      <c r="AP132" s="83"/>
      <c r="AQ132" s="83"/>
      <c r="AR132" s="83"/>
      <c r="AS132" s="83"/>
      <c r="AT132" s="83"/>
      <c r="AU132" s="83"/>
      <c r="AV132" s="83"/>
      <c r="AW132" s="83"/>
      <c r="AX132" s="83"/>
      <c r="AY132" s="83"/>
      <c r="AZ132" s="83"/>
      <c r="BA132" s="83"/>
      <c r="BB132" s="83"/>
      <c r="BC132" s="83"/>
      <c r="BD132" s="83"/>
      <c r="BE132" s="83"/>
      <c r="BF132" s="83"/>
      <c r="BG132" s="83"/>
      <c r="BH132" s="83"/>
      <c r="BI132" s="83"/>
      <c r="BJ132" s="83"/>
      <c r="BK132" s="83"/>
      <c r="BL132" s="83"/>
      <c r="BM132" s="83"/>
      <c r="BN132" s="83"/>
      <c r="BO132" s="83"/>
      <c r="BP132" s="83"/>
      <c r="BQ132" s="83"/>
      <c r="BR132" s="83"/>
      <c r="BS132" s="83"/>
      <c r="BT132" s="83"/>
      <c r="BU132" s="83"/>
      <c r="BV132" s="83"/>
      <c r="BW132" s="83"/>
      <c r="BX132" s="83"/>
      <c r="BY132" s="83"/>
      <c r="BZ132" s="83"/>
      <c r="CA132" s="83"/>
      <c r="CB132" s="83"/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  <c r="CS132" s="83"/>
      <c r="CT132" s="83"/>
      <c r="CU132" s="83"/>
      <c r="CV132" s="83"/>
      <c r="CW132" s="83"/>
      <c r="CX132" s="83"/>
      <c r="CY132" s="83"/>
      <c r="CZ132" s="83"/>
      <c r="DA132" s="83"/>
      <c r="DB132" s="83"/>
      <c r="DC132" s="83"/>
      <c r="DD132" s="83"/>
      <c r="DE132" s="83"/>
      <c r="DF132" s="83"/>
      <c r="DG132" s="83"/>
      <c r="DH132" s="83"/>
      <c r="DI132" s="83"/>
      <c r="DJ132" s="83"/>
      <c r="DK132" s="83"/>
      <c r="DL132" s="83"/>
      <c r="DM132" s="83"/>
      <c r="DN132" s="83"/>
      <c r="DO132" s="83"/>
      <c r="DP132" s="83"/>
      <c r="DQ132" s="83"/>
      <c r="DR132" s="83"/>
      <c r="DS132" s="83"/>
      <c r="DT132" s="83"/>
      <c r="DU132" s="83"/>
      <c r="DV132" s="83"/>
      <c r="DW132" s="83"/>
      <c r="DX132" s="83"/>
      <c r="DY132" s="83"/>
      <c r="DZ132" s="83"/>
      <c r="EA132" s="83"/>
      <c r="EB132" s="83"/>
      <c r="EC132" s="83"/>
      <c r="ED132" s="83"/>
      <c r="EE132" s="83"/>
      <c r="EF132" s="83"/>
      <c r="EG132" s="83"/>
      <c r="EH132" s="83"/>
      <c r="EI132" s="83"/>
      <c r="EJ132" s="83"/>
      <c r="EK132" s="83"/>
      <c r="EL132" s="83"/>
      <c r="EM132" s="83"/>
      <c r="EN132" s="83"/>
      <c r="EO132" s="83"/>
      <c r="EP132" s="83"/>
      <c r="EQ132" s="83"/>
      <c r="ER132" s="83"/>
      <c r="ES132" s="83"/>
      <c r="ET132" s="83"/>
      <c r="EU132" s="83"/>
      <c r="EV132" s="83"/>
      <c r="EW132" s="83"/>
      <c r="EX132" s="83"/>
      <c r="EY132" s="83"/>
      <c r="EZ132" s="83"/>
      <c r="FA132" s="83"/>
      <c r="FB132" s="83"/>
      <c r="FC132" s="83"/>
      <c r="FD132" s="83"/>
      <c r="FE132" s="83"/>
      <c r="FF132" s="83"/>
      <c r="FG132" s="83"/>
      <c r="FH132" s="83"/>
      <c r="FI132" s="83"/>
      <c r="FJ132" s="83"/>
      <c r="FK132" s="83"/>
      <c r="FL132" s="248">
        <f t="shared" si="134"/>
        <v>0</v>
      </c>
      <c r="FM132" s="248">
        <f t="shared" si="135"/>
        <v>0</v>
      </c>
      <c r="FN132" s="248">
        <f t="shared" si="135"/>
        <v>0</v>
      </c>
      <c r="FO132" s="248">
        <f t="shared" si="135"/>
        <v>0</v>
      </c>
      <c r="FP132" s="248">
        <f t="shared" si="135"/>
        <v>0</v>
      </c>
      <c r="FQ132" s="248">
        <f t="shared" si="135"/>
        <v>0</v>
      </c>
      <c r="FR132" s="248">
        <f t="shared" si="135"/>
        <v>0</v>
      </c>
      <c r="FS132" s="248">
        <f t="shared" si="135"/>
        <v>0</v>
      </c>
      <c r="FT132" s="248">
        <f t="shared" si="135"/>
        <v>0</v>
      </c>
      <c r="FU132" s="248">
        <f t="shared" si="135"/>
        <v>0</v>
      </c>
      <c r="FV132" s="248">
        <f t="shared" si="135"/>
        <v>0</v>
      </c>
      <c r="FW132" s="248">
        <f t="shared" si="135"/>
        <v>0</v>
      </c>
      <c r="FX132" s="248">
        <f t="shared" si="135"/>
        <v>0</v>
      </c>
      <c r="FY132" s="248">
        <f t="shared" si="135"/>
        <v>0</v>
      </c>
    </row>
    <row r="133" spans="3:181">
      <c r="D133" s="13" t="s">
        <v>704</v>
      </c>
      <c r="E133" s="8" t="s">
        <v>723</v>
      </c>
      <c r="F133" s="61">
        <v>45658</v>
      </c>
      <c r="G133" s="278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  <c r="S133" s="84"/>
      <c r="T133" s="247"/>
      <c r="U133" s="247"/>
      <c r="V133" s="247"/>
      <c r="W133" s="247"/>
      <c r="X133" s="247"/>
      <c r="Y133" s="247"/>
      <c r="Z133" s="247"/>
      <c r="AA133" s="247"/>
      <c r="AB133" s="83"/>
      <c r="AC133" s="83"/>
      <c r="AD133" s="83"/>
      <c r="AE133" s="83"/>
      <c r="AF133" s="83"/>
      <c r="AG133" s="83"/>
      <c r="AH133" s="83"/>
      <c r="AI133" s="83"/>
      <c r="AJ133" s="83"/>
      <c r="AK133" s="83"/>
      <c r="AL133" s="83"/>
      <c r="AM133" s="83"/>
      <c r="AN133" s="83"/>
      <c r="AO133" s="83"/>
      <c r="AP133" s="83"/>
      <c r="AQ133" s="83"/>
      <c r="AR133" s="83"/>
      <c r="AS133" s="83"/>
      <c r="AT133" s="83"/>
      <c r="AU133" s="83"/>
      <c r="AV133" s="83"/>
      <c r="AW133" s="83"/>
      <c r="AX133" s="83"/>
      <c r="AY133" s="83"/>
      <c r="AZ133" s="83"/>
      <c r="BA133" s="83"/>
      <c r="BB133" s="83"/>
      <c r="BC133" s="83"/>
      <c r="BD133" s="83"/>
      <c r="BE133" s="83"/>
      <c r="BF133" s="83"/>
      <c r="BG133" s="83"/>
      <c r="BH133" s="83"/>
      <c r="BI133" s="83"/>
      <c r="BJ133" s="83"/>
      <c r="BK133" s="83"/>
      <c r="BL133" s="83"/>
      <c r="BM133" s="83"/>
      <c r="BN133" s="83"/>
      <c r="BO133" s="83"/>
      <c r="BP133" s="83"/>
      <c r="BQ133" s="83"/>
      <c r="BR133" s="83"/>
      <c r="BS133" s="83"/>
      <c r="BT133" s="83"/>
      <c r="BU133" s="83"/>
      <c r="BV133" s="83"/>
      <c r="BW133" s="83"/>
      <c r="BX133" s="83"/>
      <c r="BY133" s="83"/>
      <c r="BZ133" s="83"/>
      <c r="CA133" s="83"/>
      <c r="CB133" s="83"/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  <c r="CS133" s="83"/>
      <c r="CT133" s="83"/>
      <c r="CU133" s="83"/>
      <c r="CV133" s="83"/>
      <c r="CW133" s="83"/>
      <c r="CX133" s="83"/>
      <c r="CY133" s="83"/>
      <c r="CZ133" s="83"/>
      <c r="DA133" s="83"/>
      <c r="DB133" s="83"/>
      <c r="DC133" s="83"/>
      <c r="DD133" s="83"/>
      <c r="DE133" s="83"/>
      <c r="DF133" s="83"/>
      <c r="DG133" s="83"/>
      <c r="DH133" s="83"/>
      <c r="DI133" s="83"/>
      <c r="DJ133" s="83"/>
      <c r="DK133" s="83"/>
      <c r="DL133" s="83"/>
      <c r="DM133" s="83"/>
      <c r="DN133" s="83"/>
      <c r="DO133" s="83"/>
      <c r="DP133" s="83"/>
      <c r="DQ133" s="83"/>
      <c r="DR133" s="83"/>
      <c r="DS133" s="83"/>
      <c r="DT133" s="83"/>
      <c r="DU133" s="83"/>
      <c r="DV133" s="83"/>
      <c r="DW133" s="83"/>
      <c r="DX133" s="83"/>
      <c r="DY133" s="83"/>
      <c r="DZ133" s="83"/>
      <c r="EA133" s="83"/>
      <c r="EB133" s="83"/>
      <c r="EC133" s="83"/>
      <c r="ED133" s="83"/>
      <c r="EE133" s="83"/>
      <c r="EF133" s="83"/>
      <c r="EG133" s="83"/>
      <c r="EH133" s="83"/>
      <c r="EI133" s="83"/>
      <c r="EJ133" s="83"/>
      <c r="EK133" s="83"/>
      <c r="EL133" s="83"/>
      <c r="EM133" s="83"/>
      <c r="EN133" s="83"/>
      <c r="EO133" s="83"/>
      <c r="EP133" s="83"/>
      <c r="EQ133" s="83"/>
      <c r="ER133" s="83"/>
      <c r="ES133" s="83"/>
      <c r="ET133" s="83"/>
      <c r="EU133" s="83"/>
      <c r="EV133" s="83"/>
      <c r="EW133" s="83"/>
      <c r="EX133" s="83"/>
      <c r="EY133" s="83"/>
      <c r="EZ133" s="83"/>
      <c r="FA133" s="83"/>
      <c r="FB133" s="83"/>
      <c r="FC133" s="83"/>
      <c r="FD133" s="83"/>
      <c r="FE133" s="83"/>
      <c r="FF133" s="83"/>
      <c r="FG133" s="83"/>
      <c r="FH133" s="83"/>
      <c r="FI133" s="83"/>
      <c r="FJ133" s="83"/>
      <c r="FK133" s="83"/>
      <c r="FL133" s="248">
        <f t="shared" si="134"/>
        <v>0</v>
      </c>
      <c r="FM133" s="248">
        <f t="shared" si="135"/>
        <v>0</v>
      </c>
      <c r="FN133" s="248">
        <f t="shared" si="135"/>
        <v>0</v>
      </c>
      <c r="FO133" s="248">
        <f t="shared" si="135"/>
        <v>0</v>
      </c>
      <c r="FP133" s="248">
        <f t="shared" si="135"/>
        <v>0</v>
      </c>
      <c r="FQ133" s="248">
        <f t="shared" si="135"/>
        <v>0</v>
      </c>
      <c r="FR133" s="248">
        <f t="shared" si="135"/>
        <v>0</v>
      </c>
      <c r="FS133" s="248">
        <f t="shared" si="135"/>
        <v>0</v>
      </c>
      <c r="FT133" s="248">
        <f t="shared" si="135"/>
        <v>0</v>
      </c>
      <c r="FU133" s="248">
        <f t="shared" si="135"/>
        <v>0</v>
      </c>
      <c r="FV133" s="248">
        <f t="shared" si="135"/>
        <v>0</v>
      </c>
      <c r="FW133" s="248">
        <f t="shared" si="135"/>
        <v>0</v>
      </c>
      <c r="FX133" s="248">
        <f t="shared" si="135"/>
        <v>0</v>
      </c>
      <c r="FY133" s="248">
        <f t="shared" si="135"/>
        <v>0</v>
      </c>
    </row>
    <row r="134" spans="3:181">
      <c r="D134" s="13" t="s">
        <v>704</v>
      </c>
      <c r="E134" s="8" t="s">
        <v>723</v>
      </c>
      <c r="F134" s="61">
        <v>45658</v>
      </c>
      <c r="G134" s="278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  <c r="S134" s="84"/>
      <c r="T134" s="247"/>
      <c r="U134" s="247"/>
      <c r="V134" s="247"/>
      <c r="W134" s="247"/>
      <c r="X134" s="247"/>
      <c r="Y134" s="247"/>
      <c r="Z134" s="247"/>
      <c r="AA134" s="247"/>
      <c r="AB134" s="83"/>
      <c r="AC134" s="83"/>
      <c r="AD134" s="83"/>
      <c r="AE134" s="83"/>
      <c r="AF134" s="83"/>
      <c r="AG134" s="83"/>
      <c r="AH134" s="83"/>
      <c r="AI134" s="83"/>
      <c r="AJ134" s="83"/>
      <c r="AK134" s="83"/>
      <c r="AL134" s="83"/>
      <c r="AM134" s="83"/>
      <c r="AN134" s="83"/>
      <c r="AO134" s="83"/>
      <c r="AP134" s="83"/>
      <c r="AQ134" s="83"/>
      <c r="AR134" s="83"/>
      <c r="AS134" s="83"/>
      <c r="AT134" s="83"/>
      <c r="AU134" s="83"/>
      <c r="AV134" s="83"/>
      <c r="AW134" s="83"/>
      <c r="AX134" s="83"/>
      <c r="AY134" s="83"/>
      <c r="AZ134" s="83"/>
      <c r="BA134" s="83"/>
      <c r="BB134" s="83"/>
      <c r="BC134" s="83"/>
      <c r="BD134" s="83"/>
      <c r="BE134" s="83"/>
      <c r="BF134" s="83"/>
      <c r="BG134" s="83"/>
      <c r="BH134" s="83"/>
      <c r="BI134" s="83"/>
      <c r="BJ134" s="83"/>
      <c r="BK134" s="83"/>
      <c r="BL134" s="83"/>
      <c r="BM134" s="83"/>
      <c r="BN134" s="83"/>
      <c r="BO134" s="83"/>
      <c r="BP134" s="83"/>
      <c r="BQ134" s="83"/>
      <c r="BR134" s="83"/>
      <c r="BS134" s="83"/>
      <c r="BT134" s="83"/>
      <c r="BU134" s="83"/>
      <c r="BV134" s="83"/>
      <c r="BW134" s="83"/>
      <c r="BX134" s="83"/>
      <c r="BY134" s="83"/>
      <c r="BZ134" s="83"/>
      <c r="CA134" s="83"/>
      <c r="CB134" s="83"/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  <c r="CS134" s="83"/>
      <c r="CT134" s="83"/>
      <c r="CU134" s="83"/>
      <c r="CV134" s="83"/>
      <c r="CW134" s="83"/>
      <c r="CX134" s="83"/>
      <c r="CY134" s="83"/>
      <c r="CZ134" s="83"/>
      <c r="DA134" s="83"/>
      <c r="DB134" s="83"/>
      <c r="DC134" s="83"/>
      <c r="DD134" s="83"/>
      <c r="DE134" s="83"/>
      <c r="DF134" s="83"/>
      <c r="DG134" s="83"/>
      <c r="DH134" s="83"/>
      <c r="DI134" s="83"/>
      <c r="DJ134" s="83"/>
      <c r="DK134" s="83"/>
      <c r="DL134" s="83"/>
      <c r="DM134" s="83"/>
      <c r="DN134" s="83"/>
      <c r="DO134" s="83"/>
      <c r="DP134" s="83"/>
      <c r="DQ134" s="83"/>
      <c r="DR134" s="83"/>
      <c r="DS134" s="83"/>
      <c r="DT134" s="83"/>
      <c r="DU134" s="83"/>
      <c r="DV134" s="83"/>
      <c r="DW134" s="83"/>
      <c r="DX134" s="83"/>
      <c r="DY134" s="83"/>
      <c r="DZ134" s="83"/>
      <c r="EA134" s="83"/>
      <c r="EB134" s="83"/>
      <c r="EC134" s="83"/>
      <c r="ED134" s="83"/>
      <c r="EE134" s="83"/>
      <c r="EF134" s="83"/>
      <c r="EG134" s="83"/>
      <c r="EH134" s="83"/>
      <c r="EI134" s="83"/>
      <c r="EJ134" s="83"/>
      <c r="EK134" s="83"/>
      <c r="EL134" s="83"/>
      <c r="EM134" s="83"/>
      <c r="EN134" s="83"/>
      <c r="EO134" s="83"/>
      <c r="EP134" s="83"/>
      <c r="EQ134" s="83"/>
      <c r="ER134" s="83"/>
      <c r="ES134" s="83"/>
      <c r="ET134" s="83"/>
      <c r="EU134" s="83"/>
      <c r="EV134" s="83"/>
      <c r="EW134" s="83"/>
      <c r="EX134" s="83"/>
      <c r="EY134" s="83"/>
      <c r="EZ134" s="83"/>
      <c r="FA134" s="83"/>
      <c r="FB134" s="83"/>
      <c r="FC134" s="83"/>
      <c r="FD134" s="83"/>
      <c r="FE134" s="83"/>
      <c r="FF134" s="83"/>
      <c r="FG134" s="83"/>
      <c r="FH134" s="83"/>
      <c r="FI134" s="83"/>
      <c r="FJ134" s="83"/>
      <c r="FK134" s="83"/>
      <c r="FL134" s="248">
        <f t="shared" si="134"/>
        <v>0</v>
      </c>
      <c r="FM134" s="248">
        <f t="shared" si="135"/>
        <v>0</v>
      </c>
      <c r="FN134" s="248">
        <f t="shared" si="135"/>
        <v>0</v>
      </c>
      <c r="FO134" s="248">
        <f t="shared" si="135"/>
        <v>0</v>
      </c>
      <c r="FP134" s="248">
        <f t="shared" si="135"/>
        <v>0</v>
      </c>
      <c r="FQ134" s="248">
        <f t="shared" si="135"/>
        <v>0</v>
      </c>
      <c r="FR134" s="248">
        <f t="shared" si="135"/>
        <v>0</v>
      </c>
      <c r="FS134" s="248">
        <f t="shared" si="135"/>
        <v>0</v>
      </c>
      <c r="FT134" s="248">
        <f t="shared" si="135"/>
        <v>0</v>
      </c>
      <c r="FU134" s="248">
        <f t="shared" si="135"/>
        <v>0</v>
      </c>
      <c r="FV134" s="248">
        <f t="shared" si="135"/>
        <v>0</v>
      </c>
      <c r="FW134" s="248">
        <f t="shared" si="135"/>
        <v>0</v>
      </c>
      <c r="FX134" s="248">
        <f t="shared" si="135"/>
        <v>0</v>
      </c>
      <c r="FY134" s="248">
        <f t="shared" si="135"/>
        <v>0</v>
      </c>
    </row>
    <row r="135" spans="3:181">
      <c r="D135" s="13" t="s">
        <v>704</v>
      </c>
      <c r="E135" s="8" t="s">
        <v>723</v>
      </c>
      <c r="F135" s="61">
        <v>45658</v>
      </c>
      <c r="G135" s="26"/>
      <c r="H135" s="84"/>
      <c r="I135" s="84"/>
      <c r="J135" s="84"/>
      <c r="K135" s="84"/>
      <c r="L135" s="247"/>
      <c r="M135" s="247"/>
      <c r="N135" s="247"/>
      <c r="O135" s="247"/>
      <c r="P135" s="247"/>
      <c r="Q135" s="247"/>
      <c r="R135" s="247"/>
      <c r="S135" s="247"/>
      <c r="T135" s="247"/>
      <c r="U135" s="247"/>
      <c r="V135" s="247"/>
      <c r="W135" s="247"/>
      <c r="X135" s="247"/>
      <c r="Y135" s="247"/>
      <c r="Z135" s="247"/>
      <c r="AA135" s="247"/>
      <c r="AB135" s="83"/>
      <c r="AC135" s="83"/>
      <c r="AD135" s="83"/>
      <c r="AE135" s="83"/>
      <c r="AF135" s="83"/>
      <c r="AG135" s="83"/>
      <c r="AH135" s="83"/>
      <c r="AI135" s="83"/>
      <c r="AJ135" s="83"/>
      <c r="AK135" s="83"/>
      <c r="AL135" s="83"/>
      <c r="AM135" s="83"/>
      <c r="AN135" s="83"/>
      <c r="AO135" s="83"/>
      <c r="AP135" s="83"/>
      <c r="AQ135" s="83"/>
      <c r="AR135" s="83"/>
      <c r="AS135" s="83"/>
      <c r="AT135" s="83"/>
      <c r="AU135" s="83"/>
      <c r="AV135" s="83"/>
      <c r="AW135" s="83"/>
      <c r="AX135" s="83"/>
      <c r="AY135" s="83"/>
      <c r="AZ135" s="83"/>
      <c r="BA135" s="83"/>
      <c r="BB135" s="83"/>
      <c r="BC135" s="83"/>
      <c r="BD135" s="83"/>
      <c r="BE135" s="83"/>
      <c r="BF135" s="83"/>
      <c r="BG135" s="83"/>
      <c r="BH135" s="83"/>
      <c r="BI135" s="83"/>
      <c r="BJ135" s="83"/>
      <c r="BK135" s="83"/>
      <c r="BL135" s="83"/>
      <c r="BM135" s="83"/>
      <c r="BN135" s="83"/>
      <c r="BO135" s="83"/>
      <c r="BP135" s="83"/>
      <c r="BQ135" s="83"/>
      <c r="BR135" s="83"/>
      <c r="BS135" s="83"/>
      <c r="BT135" s="83"/>
      <c r="BU135" s="83"/>
      <c r="BV135" s="83"/>
      <c r="BW135" s="83"/>
      <c r="BX135" s="83"/>
      <c r="BY135" s="83"/>
      <c r="BZ135" s="83"/>
      <c r="CA135" s="83"/>
      <c r="CB135" s="83"/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  <c r="CS135" s="83"/>
      <c r="CT135" s="83"/>
      <c r="CU135" s="83"/>
      <c r="CV135" s="83"/>
      <c r="CW135" s="83"/>
      <c r="CX135" s="83"/>
      <c r="CY135" s="83"/>
      <c r="CZ135" s="83"/>
      <c r="DA135" s="83"/>
      <c r="DB135" s="83"/>
      <c r="DC135" s="83"/>
      <c r="DD135" s="83"/>
      <c r="DE135" s="83"/>
      <c r="DF135" s="83"/>
      <c r="DG135" s="83"/>
      <c r="DH135" s="83"/>
      <c r="DI135" s="83"/>
      <c r="DJ135" s="83"/>
      <c r="DK135" s="83"/>
      <c r="DL135" s="83"/>
      <c r="DM135" s="83"/>
      <c r="DN135" s="83"/>
      <c r="DO135" s="83"/>
      <c r="DP135" s="83"/>
      <c r="DQ135" s="83"/>
      <c r="DR135" s="83"/>
      <c r="DS135" s="83"/>
      <c r="DT135" s="83"/>
      <c r="DU135" s="83"/>
      <c r="DV135" s="83"/>
      <c r="DW135" s="83"/>
      <c r="DX135" s="83"/>
      <c r="DY135" s="83"/>
      <c r="DZ135" s="83"/>
      <c r="EA135" s="83"/>
      <c r="EB135" s="83"/>
      <c r="EC135" s="83"/>
      <c r="ED135" s="83"/>
      <c r="EE135" s="83"/>
      <c r="EF135" s="83"/>
      <c r="EG135" s="83"/>
      <c r="EH135" s="83"/>
      <c r="EI135" s="83"/>
      <c r="EJ135" s="83"/>
      <c r="EK135" s="83"/>
      <c r="EL135" s="83"/>
      <c r="EM135" s="83"/>
      <c r="EN135" s="83"/>
      <c r="EO135" s="83"/>
      <c r="EP135" s="83"/>
      <c r="EQ135" s="83"/>
      <c r="ER135" s="83"/>
      <c r="ES135" s="83"/>
      <c r="ET135" s="83"/>
      <c r="EU135" s="83"/>
      <c r="EV135" s="83"/>
      <c r="EW135" s="83"/>
      <c r="EX135" s="83"/>
      <c r="EY135" s="83"/>
      <c r="EZ135" s="83"/>
      <c r="FA135" s="83"/>
      <c r="FB135" s="83"/>
      <c r="FC135" s="83"/>
      <c r="FD135" s="83"/>
      <c r="FE135" s="83"/>
      <c r="FF135" s="83"/>
      <c r="FG135" s="83"/>
      <c r="FH135" s="83"/>
      <c r="FI135" s="83"/>
      <c r="FJ135" s="83"/>
      <c r="FK135" s="83"/>
      <c r="FL135" s="248">
        <f t="shared" ref="FL135:FY135" si="136">FK135</f>
        <v>0</v>
      </c>
      <c r="FM135" s="248">
        <f t="shared" si="136"/>
        <v>0</v>
      </c>
      <c r="FN135" s="248">
        <f t="shared" si="136"/>
        <v>0</v>
      </c>
      <c r="FO135" s="248">
        <f t="shared" si="136"/>
        <v>0</v>
      </c>
      <c r="FP135" s="248">
        <f t="shared" si="136"/>
        <v>0</v>
      </c>
      <c r="FQ135" s="248">
        <f t="shared" si="136"/>
        <v>0</v>
      </c>
      <c r="FR135" s="248">
        <f t="shared" si="136"/>
        <v>0</v>
      </c>
      <c r="FS135" s="248">
        <f t="shared" si="136"/>
        <v>0</v>
      </c>
      <c r="FT135" s="248">
        <f t="shared" si="136"/>
        <v>0</v>
      </c>
      <c r="FU135" s="248">
        <f t="shared" si="136"/>
        <v>0</v>
      </c>
      <c r="FV135" s="248">
        <f t="shared" si="136"/>
        <v>0</v>
      </c>
      <c r="FW135" s="248">
        <f t="shared" si="136"/>
        <v>0</v>
      </c>
      <c r="FX135" s="248">
        <f t="shared" si="136"/>
        <v>0</v>
      </c>
      <c r="FY135" s="248">
        <f t="shared" si="136"/>
        <v>0</v>
      </c>
    </row>
    <row r="136" spans="3:181">
      <c r="D136" s="13" t="s">
        <v>704</v>
      </c>
      <c r="E136" s="8" t="s">
        <v>723</v>
      </c>
      <c r="F136" s="61">
        <v>45658</v>
      </c>
      <c r="G136" s="26"/>
      <c r="H136" s="84"/>
      <c r="I136" s="84"/>
      <c r="J136" s="84"/>
      <c r="K136" s="84"/>
      <c r="L136" s="247"/>
      <c r="M136" s="247"/>
      <c r="N136" s="247"/>
      <c r="O136" s="247"/>
      <c r="P136" s="247"/>
      <c r="Q136" s="247"/>
      <c r="R136" s="247"/>
      <c r="S136" s="247"/>
      <c r="T136" s="247"/>
      <c r="U136" s="247"/>
      <c r="V136" s="247"/>
      <c r="W136" s="247"/>
      <c r="X136" s="247"/>
      <c r="Y136" s="247"/>
      <c r="Z136" s="247"/>
      <c r="AA136" s="247"/>
      <c r="AB136" s="83"/>
      <c r="AC136" s="83"/>
      <c r="AD136" s="83"/>
      <c r="AE136" s="83"/>
      <c r="AF136" s="83"/>
      <c r="AG136" s="83"/>
      <c r="AH136" s="83"/>
      <c r="AI136" s="83"/>
      <c r="AJ136" s="83"/>
      <c r="AK136" s="83"/>
      <c r="AL136" s="83"/>
      <c r="AM136" s="83"/>
      <c r="AN136" s="83"/>
      <c r="AO136" s="83"/>
      <c r="AP136" s="83"/>
      <c r="AQ136" s="83"/>
      <c r="AR136" s="83"/>
      <c r="AS136" s="83"/>
      <c r="AT136" s="83"/>
      <c r="AU136" s="83"/>
      <c r="AV136" s="83"/>
      <c r="AW136" s="83"/>
      <c r="AX136" s="83"/>
      <c r="AY136" s="83"/>
      <c r="AZ136" s="83"/>
      <c r="BA136" s="83"/>
      <c r="BB136" s="83"/>
      <c r="BC136" s="83"/>
      <c r="BD136" s="83"/>
      <c r="BE136" s="83"/>
      <c r="BF136" s="83"/>
      <c r="BG136" s="83"/>
      <c r="BH136" s="83"/>
      <c r="BI136" s="83"/>
      <c r="BJ136" s="83"/>
      <c r="BK136" s="83"/>
      <c r="BL136" s="83"/>
      <c r="BM136" s="83"/>
      <c r="BN136" s="83"/>
      <c r="BO136" s="83"/>
      <c r="BP136" s="83"/>
      <c r="BQ136" s="83"/>
      <c r="BR136" s="83"/>
      <c r="BS136" s="83"/>
      <c r="BT136" s="83"/>
      <c r="BU136" s="83"/>
      <c r="BV136" s="83"/>
      <c r="BW136" s="83"/>
      <c r="BX136" s="83"/>
      <c r="BY136" s="83"/>
      <c r="BZ136" s="83"/>
      <c r="CA136" s="83"/>
      <c r="CB136" s="83"/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  <c r="CS136" s="83"/>
      <c r="CT136" s="83"/>
      <c r="CU136" s="83"/>
      <c r="CV136" s="83"/>
      <c r="CW136" s="83"/>
      <c r="CX136" s="83"/>
      <c r="CY136" s="83"/>
      <c r="CZ136" s="83"/>
      <c r="DA136" s="83"/>
      <c r="DB136" s="83"/>
      <c r="DC136" s="83"/>
      <c r="DD136" s="83"/>
      <c r="DE136" s="83"/>
      <c r="DF136" s="83"/>
      <c r="DG136" s="83"/>
      <c r="DH136" s="83"/>
      <c r="DI136" s="83"/>
      <c r="DJ136" s="83"/>
      <c r="DK136" s="83"/>
      <c r="DL136" s="83"/>
      <c r="DM136" s="83"/>
      <c r="DN136" s="83"/>
      <c r="DO136" s="83"/>
      <c r="DP136" s="83"/>
      <c r="DQ136" s="83"/>
      <c r="DR136" s="83"/>
      <c r="DS136" s="83"/>
      <c r="DT136" s="83"/>
      <c r="DU136" s="83"/>
      <c r="DV136" s="83"/>
      <c r="DW136" s="83"/>
      <c r="DX136" s="83"/>
      <c r="DY136" s="83"/>
      <c r="DZ136" s="83"/>
      <c r="EA136" s="83"/>
      <c r="EB136" s="83"/>
      <c r="EC136" s="83"/>
      <c r="ED136" s="83"/>
      <c r="EE136" s="83"/>
      <c r="EF136" s="83"/>
      <c r="EG136" s="83"/>
      <c r="EH136" s="83"/>
      <c r="EI136" s="83"/>
      <c r="EJ136" s="83"/>
      <c r="EK136" s="83"/>
      <c r="EL136" s="83"/>
      <c r="EM136" s="83"/>
      <c r="EN136" s="83"/>
      <c r="EO136" s="83"/>
      <c r="EP136" s="83"/>
      <c r="EQ136" s="83"/>
      <c r="ER136" s="83"/>
      <c r="ES136" s="83"/>
      <c r="ET136" s="83"/>
      <c r="EU136" s="83"/>
      <c r="EV136" s="83"/>
      <c r="EW136" s="83"/>
      <c r="EX136" s="83"/>
      <c r="EY136" s="83"/>
      <c r="EZ136" s="83"/>
      <c r="FA136" s="83"/>
      <c r="FB136" s="83"/>
      <c r="FC136" s="83"/>
      <c r="FD136" s="83"/>
      <c r="FE136" s="83"/>
      <c r="FF136" s="83"/>
      <c r="FG136" s="83"/>
      <c r="FH136" s="83"/>
      <c r="FI136" s="83"/>
      <c r="FJ136" s="83"/>
      <c r="FK136" s="83"/>
      <c r="FL136" s="248">
        <f t="shared" ref="FL136:FY136" si="137">FK136</f>
        <v>0</v>
      </c>
      <c r="FM136" s="248">
        <f t="shared" si="137"/>
        <v>0</v>
      </c>
      <c r="FN136" s="248">
        <f t="shared" si="137"/>
        <v>0</v>
      </c>
      <c r="FO136" s="248">
        <f t="shared" si="137"/>
        <v>0</v>
      </c>
      <c r="FP136" s="248">
        <f t="shared" si="137"/>
        <v>0</v>
      </c>
      <c r="FQ136" s="248">
        <f t="shared" si="137"/>
        <v>0</v>
      </c>
      <c r="FR136" s="248">
        <f t="shared" si="137"/>
        <v>0</v>
      </c>
      <c r="FS136" s="248">
        <f t="shared" si="137"/>
        <v>0</v>
      </c>
      <c r="FT136" s="248">
        <f t="shared" si="137"/>
        <v>0</v>
      </c>
      <c r="FU136" s="248">
        <f t="shared" si="137"/>
        <v>0</v>
      </c>
      <c r="FV136" s="248">
        <f t="shared" si="137"/>
        <v>0</v>
      </c>
      <c r="FW136" s="248">
        <f t="shared" si="137"/>
        <v>0</v>
      </c>
      <c r="FX136" s="248">
        <f t="shared" si="137"/>
        <v>0</v>
      </c>
      <c r="FY136" s="248">
        <f t="shared" si="137"/>
        <v>0</v>
      </c>
    </row>
    <row r="137" spans="3:181">
      <c r="D137" s="13" t="s">
        <v>704</v>
      </c>
      <c r="E137" s="8" t="s">
        <v>723</v>
      </c>
      <c r="F137" s="61">
        <v>45658</v>
      </c>
      <c r="G137" s="26"/>
      <c r="H137" s="84"/>
      <c r="I137" s="84"/>
      <c r="J137" s="84"/>
      <c r="K137" s="84"/>
      <c r="L137" s="247"/>
      <c r="M137" s="247"/>
      <c r="N137" s="247"/>
      <c r="O137" s="247"/>
      <c r="P137" s="247"/>
      <c r="Q137" s="247"/>
      <c r="R137" s="247"/>
      <c r="S137" s="247"/>
      <c r="T137" s="247"/>
      <c r="U137" s="247"/>
      <c r="V137" s="247"/>
      <c r="W137" s="247"/>
      <c r="X137" s="247"/>
      <c r="Y137" s="247"/>
      <c r="Z137" s="247"/>
      <c r="AA137" s="247"/>
      <c r="AB137" s="83"/>
      <c r="AC137" s="83"/>
      <c r="AD137" s="83"/>
      <c r="AE137" s="83"/>
      <c r="AF137" s="83"/>
      <c r="AG137" s="83"/>
      <c r="AH137" s="83"/>
      <c r="AI137" s="83"/>
      <c r="AJ137" s="83"/>
      <c r="AK137" s="83"/>
      <c r="AL137" s="83"/>
      <c r="AM137" s="83"/>
      <c r="AN137" s="83"/>
      <c r="AO137" s="83"/>
      <c r="AP137" s="83"/>
      <c r="AQ137" s="83"/>
      <c r="AR137" s="83"/>
      <c r="AS137" s="83"/>
      <c r="AT137" s="83"/>
      <c r="AU137" s="83"/>
      <c r="AV137" s="83"/>
      <c r="AW137" s="83"/>
      <c r="AX137" s="83"/>
      <c r="AY137" s="83"/>
      <c r="AZ137" s="83"/>
      <c r="BA137" s="83"/>
      <c r="BB137" s="83"/>
      <c r="BC137" s="83"/>
      <c r="BD137" s="83"/>
      <c r="BE137" s="83"/>
      <c r="BF137" s="83"/>
      <c r="BG137" s="83"/>
      <c r="BH137" s="83"/>
      <c r="BI137" s="83"/>
      <c r="BJ137" s="83"/>
      <c r="BK137" s="83"/>
      <c r="BL137" s="83"/>
      <c r="BM137" s="83"/>
      <c r="BN137" s="83"/>
      <c r="BO137" s="83"/>
      <c r="BP137" s="83"/>
      <c r="BQ137" s="83"/>
      <c r="BR137" s="83"/>
      <c r="BS137" s="83"/>
      <c r="BT137" s="83"/>
      <c r="BU137" s="83"/>
      <c r="BV137" s="83"/>
      <c r="BW137" s="83"/>
      <c r="BX137" s="83"/>
      <c r="BY137" s="83"/>
      <c r="BZ137" s="83"/>
      <c r="CA137" s="83"/>
      <c r="CB137" s="83"/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  <c r="CS137" s="83"/>
      <c r="CT137" s="83"/>
      <c r="CU137" s="83"/>
      <c r="CV137" s="83"/>
      <c r="CW137" s="83"/>
      <c r="CX137" s="83"/>
      <c r="CY137" s="83"/>
      <c r="CZ137" s="83"/>
      <c r="DA137" s="83"/>
      <c r="DB137" s="83"/>
      <c r="DC137" s="83"/>
      <c r="DD137" s="83"/>
      <c r="DE137" s="83"/>
      <c r="DF137" s="83"/>
      <c r="DG137" s="83"/>
      <c r="DH137" s="83"/>
      <c r="DI137" s="83"/>
      <c r="DJ137" s="83"/>
      <c r="DK137" s="83"/>
      <c r="DL137" s="83"/>
      <c r="DM137" s="83"/>
      <c r="DN137" s="83"/>
      <c r="DO137" s="83"/>
      <c r="DP137" s="83"/>
      <c r="DQ137" s="83"/>
      <c r="DR137" s="83"/>
      <c r="DS137" s="83"/>
      <c r="DT137" s="83"/>
      <c r="DU137" s="83"/>
      <c r="DV137" s="83"/>
      <c r="DW137" s="83"/>
      <c r="DX137" s="83"/>
      <c r="DY137" s="83"/>
      <c r="DZ137" s="83"/>
      <c r="EA137" s="83"/>
      <c r="EB137" s="83"/>
      <c r="EC137" s="83"/>
      <c r="ED137" s="83"/>
      <c r="EE137" s="83"/>
      <c r="EF137" s="83"/>
      <c r="EG137" s="83"/>
      <c r="EH137" s="83"/>
      <c r="EI137" s="83"/>
      <c r="EJ137" s="83"/>
      <c r="EK137" s="83"/>
      <c r="EL137" s="83"/>
      <c r="EM137" s="83"/>
      <c r="EN137" s="83"/>
      <c r="EO137" s="83"/>
      <c r="EP137" s="83"/>
      <c r="EQ137" s="83"/>
      <c r="ER137" s="83"/>
      <c r="ES137" s="83"/>
      <c r="ET137" s="83"/>
      <c r="EU137" s="83"/>
      <c r="EV137" s="83"/>
      <c r="EW137" s="83"/>
      <c r="EX137" s="83"/>
      <c r="EY137" s="83"/>
      <c r="EZ137" s="83"/>
      <c r="FA137" s="83"/>
      <c r="FB137" s="83"/>
      <c r="FC137" s="83"/>
      <c r="FD137" s="83"/>
      <c r="FE137" s="83"/>
      <c r="FF137" s="83"/>
      <c r="FG137" s="83"/>
      <c r="FH137" s="83"/>
      <c r="FI137" s="83"/>
      <c r="FJ137" s="83"/>
      <c r="FK137" s="83"/>
      <c r="FL137" s="248">
        <f t="shared" ref="FL137:FY137" si="138">FK137</f>
        <v>0</v>
      </c>
      <c r="FM137" s="248">
        <f t="shared" si="138"/>
        <v>0</v>
      </c>
      <c r="FN137" s="248">
        <f t="shared" si="138"/>
        <v>0</v>
      </c>
      <c r="FO137" s="248">
        <f t="shared" si="138"/>
        <v>0</v>
      </c>
      <c r="FP137" s="248">
        <f t="shared" si="138"/>
        <v>0</v>
      </c>
      <c r="FQ137" s="248">
        <f t="shared" si="138"/>
        <v>0</v>
      </c>
      <c r="FR137" s="248">
        <f t="shared" si="138"/>
        <v>0</v>
      </c>
      <c r="FS137" s="248">
        <f t="shared" si="138"/>
        <v>0</v>
      </c>
      <c r="FT137" s="248">
        <f t="shared" si="138"/>
        <v>0</v>
      </c>
      <c r="FU137" s="248">
        <f t="shared" si="138"/>
        <v>0</v>
      </c>
      <c r="FV137" s="248">
        <f t="shared" si="138"/>
        <v>0</v>
      </c>
      <c r="FW137" s="248">
        <f t="shared" si="138"/>
        <v>0</v>
      </c>
      <c r="FX137" s="248">
        <f t="shared" si="138"/>
        <v>0</v>
      </c>
      <c r="FY137" s="248">
        <f t="shared" si="138"/>
        <v>0</v>
      </c>
    </row>
    <row r="138" spans="3:181">
      <c r="D138" s="13" t="s">
        <v>704</v>
      </c>
      <c r="E138" s="8" t="s">
        <v>723</v>
      </c>
      <c r="F138" s="61">
        <v>45658</v>
      </c>
      <c r="G138" s="26"/>
      <c r="H138" s="84"/>
      <c r="I138" s="84"/>
      <c r="J138" s="84"/>
      <c r="K138" s="84"/>
      <c r="L138" s="247"/>
      <c r="M138" s="247"/>
      <c r="N138" s="247"/>
      <c r="O138" s="247"/>
      <c r="P138" s="247"/>
      <c r="Q138" s="247"/>
      <c r="R138" s="247"/>
      <c r="S138" s="247"/>
      <c r="T138" s="247"/>
      <c r="U138" s="247"/>
      <c r="V138" s="247"/>
      <c r="W138" s="247"/>
      <c r="X138" s="247"/>
      <c r="Y138" s="247"/>
      <c r="Z138" s="247"/>
      <c r="AA138" s="247"/>
      <c r="AB138" s="83"/>
      <c r="AC138" s="83"/>
      <c r="AD138" s="83"/>
      <c r="AE138" s="83"/>
      <c r="AF138" s="83"/>
      <c r="AG138" s="83"/>
      <c r="AH138" s="83"/>
      <c r="AI138" s="83"/>
      <c r="AJ138" s="83"/>
      <c r="AK138" s="83"/>
      <c r="AL138" s="83"/>
      <c r="AM138" s="83"/>
      <c r="AN138" s="83"/>
      <c r="AO138" s="83"/>
      <c r="AP138" s="83"/>
      <c r="AQ138" s="83"/>
      <c r="AR138" s="83"/>
      <c r="AS138" s="83"/>
      <c r="AT138" s="83"/>
      <c r="AU138" s="83"/>
      <c r="AV138" s="83"/>
      <c r="AW138" s="83"/>
      <c r="AX138" s="83"/>
      <c r="AY138" s="83"/>
      <c r="AZ138" s="83"/>
      <c r="BA138" s="83"/>
      <c r="BB138" s="83"/>
      <c r="BC138" s="83"/>
      <c r="BD138" s="83"/>
      <c r="BE138" s="83"/>
      <c r="BF138" s="83"/>
      <c r="BG138" s="83"/>
      <c r="BH138" s="83"/>
      <c r="BI138" s="83"/>
      <c r="BJ138" s="83"/>
      <c r="BK138" s="83"/>
      <c r="BL138" s="83"/>
      <c r="BM138" s="83"/>
      <c r="BN138" s="83"/>
      <c r="BO138" s="83"/>
      <c r="BP138" s="83"/>
      <c r="BQ138" s="83"/>
      <c r="BR138" s="83"/>
      <c r="BS138" s="83"/>
      <c r="BT138" s="83"/>
      <c r="BU138" s="83"/>
      <c r="BV138" s="83"/>
      <c r="BW138" s="83"/>
      <c r="BX138" s="83"/>
      <c r="BY138" s="83"/>
      <c r="BZ138" s="83"/>
      <c r="CA138" s="83"/>
      <c r="CB138" s="83"/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  <c r="CS138" s="83"/>
      <c r="CT138" s="83"/>
      <c r="CU138" s="83"/>
      <c r="CV138" s="83"/>
      <c r="CW138" s="83"/>
      <c r="CX138" s="83"/>
      <c r="CY138" s="83"/>
      <c r="CZ138" s="83"/>
      <c r="DA138" s="83"/>
      <c r="DB138" s="83"/>
      <c r="DC138" s="83"/>
      <c r="DD138" s="83"/>
      <c r="DE138" s="83"/>
      <c r="DF138" s="83"/>
      <c r="DG138" s="83"/>
      <c r="DH138" s="83"/>
      <c r="DI138" s="83"/>
      <c r="DJ138" s="83"/>
      <c r="DK138" s="83"/>
      <c r="DL138" s="83"/>
      <c r="DM138" s="83"/>
      <c r="DN138" s="83"/>
      <c r="DO138" s="83"/>
      <c r="DP138" s="83"/>
      <c r="DQ138" s="83"/>
      <c r="DR138" s="83"/>
      <c r="DS138" s="83"/>
      <c r="DT138" s="83"/>
      <c r="DU138" s="83"/>
      <c r="DV138" s="83"/>
      <c r="DW138" s="83"/>
      <c r="DX138" s="83"/>
      <c r="DY138" s="83"/>
      <c r="DZ138" s="83"/>
      <c r="EA138" s="83"/>
      <c r="EB138" s="83"/>
      <c r="EC138" s="83"/>
      <c r="ED138" s="83"/>
      <c r="EE138" s="83"/>
      <c r="EF138" s="83"/>
      <c r="EG138" s="83"/>
      <c r="EH138" s="83"/>
      <c r="EI138" s="83"/>
      <c r="EJ138" s="83"/>
      <c r="EK138" s="83"/>
      <c r="EL138" s="83"/>
      <c r="EM138" s="83"/>
      <c r="EN138" s="83"/>
      <c r="EO138" s="83"/>
      <c r="EP138" s="83"/>
      <c r="EQ138" s="83"/>
      <c r="ER138" s="83"/>
      <c r="ES138" s="83"/>
      <c r="ET138" s="83"/>
      <c r="EU138" s="83"/>
      <c r="EV138" s="83"/>
      <c r="EW138" s="83"/>
      <c r="EX138" s="83"/>
      <c r="EY138" s="83"/>
      <c r="EZ138" s="83"/>
      <c r="FA138" s="83"/>
      <c r="FB138" s="83"/>
      <c r="FC138" s="83"/>
      <c r="FD138" s="83"/>
      <c r="FE138" s="83"/>
      <c r="FF138" s="83"/>
      <c r="FG138" s="83"/>
      <c r="FH138" s="83"/>
      <c r="FI138" s="83"/>
      <c r="FJ138" s="83"/>
      <c r="FK138" s="83"/>
      <c r="FL138" s="248">
        <f t="shared" ref="FL138:FY138" si="139">FK138</f>
        <v>0</v>
      </c>
      <c r="FM138" s="248">
        <f t="shared" si="139"/>
        <v>0</v>
      </c>
      <c r="FN138" s="248">
        <f t="shared" si="139"/>
        <v>0</v>
      </c>
      <c r="FO138" s="248">
        <f t="shared" si="139"/>
        <v>0</v>
      </c>
      <c r="FP138" s="248">
        <f t="shared" si="139"/>
        <v>0</v>
      </c>
      <c r="FQ138" s="248">
        <f t="shared" si="139"/>
        <v>0</v>
      </c>
      <c r="FR138" s="248">
        <f t="shared" si="139"/>
        <v>0</v>
      </c>
      <c r="FS138" s="248">
        <f t="shared" si="139"/>
        <v>0</v>
      </c>
      <c r="FT138" s="248">
        <f t="shared" si="139"/>
        <v>0</v>
      </c>
      <c r="FU138" s="248">
        <f t="shared" si="139"/>
        <v>0</v>
      </c>
      <c r="FV138" s="248">
        <f t="shared" si="139"/>
        <v>0</v>
      </c>
      <c r="FW138" s="248">
        <f t="shared" si="139"/>
        <v>0</v>
      </c>
      <c r="FX138" s="248">
        <f t="shared" si="139"/>
        <v>0</v>
      </c>
      <c r="FY138" s="248">
        <f t="shared" si="139"/>
        <v>0</v>
      </c>
    </row>
    <row r="139" spans="3:181">
      <c r="D139" s="13" t="s">
        <v>704</v>
      </c>
      <c r="E139" s="8" t="s">
        <v>723</v>
      </c>
      <c r="F139" s="61">
        <v>44562</v>
      </c>
      <c r="G139" s="26"/>
      <c r="H139" s="84"/>
      <c r="I139" s="84"/>
      <c r="J139" s="84"/>
      <c r="K139" s="84"/>
      <c r="L139" s="247"/>
      <c r="M139" s="247"/>
      <c r="N139" s="247"/>
      <c r="O139" s="247"/>
      <c r="P139" s="247"/>
      <c r="Q139" s="247"/>
      <c r="R139" s="247"/>
      <c r="S139" s="247"/>
      <c r="T139" s="247"/>
      <c r="U139" s="247"/>
      <c r="V139" s="247"/>
      <c r="W139" s="247"/>
      <c r="X139" s="247"/>
      <c r="Y139" s="247"/>
      <c r="Z139" s="247"/>
      <c r="AA139" s="247"/>
      <c r="AB139" s="83"/>
      <c r="AC139" s="83"/>
      <c r="AD139" s="83"/>
      <c r="AE139" s="83"/>
      <c r="AF139" s="83"/>
      <c r="AG139" s="83"/>
      <c r="AH139" s="83"/>
      <c r="AI139" s="83"/>
      <c r="AJ139" s="83"/>
      <c r="AK139" s="83"/>
      <c r="AL139" s="83"/>
      <c r="AM139" s="83"/>
      <c r="AN139" s="83"/>
      <c r="AO139" s="83"/>
      <c r="AP139" s="83"/>
      <c r="AQ139" s="83"/>
      <c r="AR139" s="83"/>
      <c r="AS139" s="83"/>
      <c r="AT139" s="83"/>
      <c r="AU139" s="83"/>
      <c r="AV139" s="83"/>
      <c r="AW139" s="83"/>
      <c r="AX139" s="83"/>
      <c r="AY139" s="83"/>
      <c r="AZ139" s="83"/>
      <c r="BA139" s="83"/>
      <c r="BB139" s="83"/>
      <c r="BC139" s="83"/>
      <c r="BD139" s="83"/>
      <c r="BE139" s="83"/>
      <c r="BF139" s="83"/>
      <c r="BG139" s="83"/>
      <c r="BH139" s="83"/>
      <c r="BI139" s="83"/>
      <c r="BJ139" s="83"/>
      <c r="BK139" s="83"/>
      <c r="BL139" s="83"/>
      <c r="BM139" s="83"/>
      <c r="BN139" s="83"/>
      <c r="BO139" s="83"/>
      <c r="BP139" s="83"/>
      <c r="BQ139" s="83"/>
      <c r="BR139" s="83"/>
      <c r="BS139" s="83"/>
      <c r="BT139" s="83"/>
      <c r="BU139" s="83"/>
      <c r="BV139" s="83"/>
      <c r="BW139" s="83"/>
      <c r="BX139" s="83"/>
      <c r="BY139" s="83"/>
      <c r="BZ139" s="83"/>
      <c r="CA139" s="83"/>
      <c r="CB139" s="83"/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  <c r="CS139" s="83"/>
      <c r="CT139" s="83"/>
      <c r="CU139" s="83"/>
      <c r="CV139" s="83"/>
      <c r="CW139" s="83"/>
      <c r="CX139" s="83"/>
      <c r="CY139" s="83"/>
      <c r="CZ139" s="83"/>
      <c r="DA139" s="83"/>
      <c r="DB139" s="83"/>
      <c r="DC139" s="83"/>
      <c r="DD139" s="83"/>
      <c r="DE139" s="83"/>
      <c r="DF139" s="83"/>
      <c r="DG139" s="83"/>
      <c r="DH139" s="83"/>
      <c r="DI139" s="83"/>
      <c r="DJ139" s="83"/>
      <c r="DK139" s="83"/>
      <c r="DL139" s="83"/>
      <c r="DM139" s="83"/>
      <c r="DN139" s="83"/>
      <c r="DO139" s="83"/>
      <c r="DP139" s="83"/>
      <c r="DQ139" s="83"/>
      <c r="DR139" s="83"/>
      <c r="DS139" s="83"/>
      <c r="DT139" s="83"/>
      <c r="DU139" s="83"/>
      <c r="DV139" s="83"/>
      <c r="DW139" s="83"/>
      <c r="DX139" s="83"/>
      <c r="DY139" s="83"/>
      <c r="DZ139" s="83"/>
      <c r="EA139" s="83"/>
      <c r="EB139" s="83"/>
      <c r="EC139" s="83"/>
      <c r="ED139" s="83"/>
      <c r="EE139" s="83"/>
      <c r="EF139" s="83"/>
      <c r="EG139" s="83"/>
      <c r="EH139" s="83"/>
      <c r="EI139" s="83"/>
      <c r="EJ139" s="83"/>
      <c r="EK139" s="83"/>
      <c r="EL139" s="83"/>
      <c r="EM139" s="83"/>
      <c r="EN139" s="83"/>
      <c r="EO139" s="83"/>
      <c r="EP139" s="83"/>
      <c r="EQ139" s="83"/>
      <c r="ER139" s="83"/>
      <c r="ES139" s="83"/>
      <c r="ET139" s="83"/>
      <c r="EU139" s="83"/>
      <c r="EV139" s="83"/>
      <c r="EW139" s="83"/>
      <c r="EX139" s="83"/>
      <c r="EY139" s="83"/>
      <c r="EZ139" s="83"/>
      <c r="FA139" s="83"/>
      <c r="FB139" s="83"/>
      <c r="FC139" s="83"/>
      <c r="FD139" s="83"/>
      <c r="FE139" s="83"/>
      <c r="FF139" s="83"/>
      <c r="FG139" s="83"/>
      <c r="FH139" s="83"/>
      <c r="FI139" s="83"/>
      <c r="FJ139" s="83"/>
      <c r="FK139" s="83"/>
      <c r="FL139" s="248">
        <f t="shared" ref="FL139:FY139" si="140">FK139</f>
        <v>0</v>
      </c>
      <c r="FM139" s="248">
        <f t="shared" si="140"/>
        <v>0</v>
      </c>
      <c r="FN139" s="248">
        <f t="shared" si="140"/>
        <v>0</v>
      </c>
      <c r="FO139" s="248">
        <f t="shared" si="140"/>
        <v>0</v>
      </c>
      <c r="FP139" s="248">
        <f t="shared" si="140"/>
        <v>0</v>
      </c>
      <c r="FQ139" s="248">
        <f t="shared" si="140"/>
        <v>0</v>
      </c>
      <c r="FR139" s="248">
        <f t="shared" si="140"/>
        <v>0</v>
      </c>
      <c r="FS139" s="248">
        <f t="shared" si="140"/>
        <v>0</v>
      </c>
      <c r="FT139" s="248">
        <f t="shared" si="140"/>
        <v>0</v>
      </c>
      <c r="FU139" s="248">
        <f t="shared" si="140"/>
        <v>0</v>
      </c>
      <c r="FV139" s="248">
        <f t="shared" si="140"/>
        <v>0</v>
      </c>
      <c r="FW139" s="248">
        <f t="shared" si="140"/>
        <v>0</v>
      </c>
      <c r="FX139" s="248">
        <f t="shared" si="140"/>
        <v>0</v>
      </c>
      <c r="FY139" s="248">
        <f t="shared" si="140"/>
        <v>0</v>
      </c>
    </row>
    <row r="140" spans="3:181"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</row>
    <row r="141" spans="3:181">
      <c r="C141" s="39" t="s">
        <v>63</v>
      </c>
      <c r="E141" s="8"/>
      <c r="F141" s="14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</row>
    <row r="142" spans="3:181">
      <c r="D142" t="str">
        <f t="shared" ref="D142:D159" si="141">D122</f>
        <v>Aurora High (Q1-26)</v>
      </c>
      <c r="E142" s="8" t="s">
        <v>15</v>
      </c>
      <c r="F142" s="14"/>
      <c r="G142" s="26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38"/>
      <c r="BI142" s="38"/>
      <c r="BJ142" s="38"/>
      <c r="BK142" s="38"/>
      <c r="BL142" s="38"/>
      <c r="BM142" s="38"/>
      <c r="BN142" s="38"/>
      <c r="BO142" s="38"/>
      <c r="BP142" s="38"/>
      <c r="BQ142" s="38"/>
      <c r="BR142" s="38"/>
      <c r="BS142" s="38"/>
      <c r="BT142" s="38"/>
      <c r="BU142" s="38"/>
      <c r="BV142" s="38"/>
      <c r="BW142" s="38"/>
      <c r="BX142" s="38"/>
      <c r="BY142" s="38"/>
      <c r="BZ142" s="38"/>
      <c r="CA142" s="38"/>
      <c r="CB142" s="38"/>
      <c r="CC142" s="38"/>
      <c r="CD142" s="38"/>
      <c r="CE142" s="38"/>
      <c r="CF142" s="38"/>
      <c r="CG142" s="38"/>
      <c r="CH142" s="38"/>
      <c r="CI142" s="38"/>
      <c r="CJ142" s="38"/>
      <c r="CK142" s="38"/>
      <c r="CL142" s="38"/>
      <c r="CM142" s="38"/>
      <c r="CN142" s="38"/>
      <c r="CO142" s="38"/>
      <c r="CP142" s="38"/>
      <c r="CQ142" s="38"/>
      <c r="CR142" s="38"/>
      <c r="CS142" s="38"/>
      <c r="CT142" s="38"/>
      <c r="CU142" s="38"/>
      <c r="CV142" s="38"/>
      <c r="CW142" s="38"/>
      <c r="CX142" s="38"/>
      <c r="CY142" s="38"/>
      <c r="CZ142" s="38"/>
      <c r="DA142" s="38"/>
      <c r="DB142" s="38"/>
      <c r="DC142" s="38"/>
      <c r="DD142" s="38"/>
      <c r="DE142" s="38"/>
      <c r="DF142" s="38"/>
      <c r="DG142" s="38"/>
      <c r="DH142" s="38"/>
      <c r="DI142" s="38"/>
      <c r="DJ142" s="38"/>
      <c r="DK142" s="38"/>
      <c r="DL142" s="38"/>
      <c r="DM142" s="38"/>
      <c r="DN142" s="38"/>
      <c r="DO142" s="38"/>
      <c r="DP142" s="38"/>
      <c r="DQ142" s="38"/>
      <c r="DR142" s="38"/>
      <c r="DS142" s="38"/>
      <c r="DT142" s="38"/>
      <c r="DU142" s="38"/>
      <c r="DV142" s="38"/>
      <c r="DW142" s="38"/>
      <c r="DX142" s="38"/>
      <c r="DY142" s="38"/>
      <c r="DZ142" s="38"/>
      <c r="EA142" s="38"/>
      <c r="EB142" s="38"/>
      <c r="EC142" s="38"/>
      <c r="ED142" s="38"/>
      <c r="EE142" s="38"/>
      <c r="EF142" s="38"/>
      <c r="EG142" s="38"/>
      <c r="EH142" s="38"/>
      <c r="EI142" s="38"/>
      <c r="EJ142" s="38"/>
      <c r="EK142" s="38"/>
      <c r="EL142" s="38"/>
      <c r="EM142" s="38"/>
      <c r="EN142" s="38"/>
      <c r="EO142" s="38"/>
      <c r="EP142" s="38"/>
      <c r="EQ142" s="38"/>
      <c r="ER142" s="38"/>
      <c r="ES142" s="38"/>
      <c r="ET142" s="38"/>
      <c r="EU142" s="38"/>
      <c r="EV142" s="38"/>
      <c r="EW142" s="38"/>
      <c r="EX142" s="38"/>
      <c r="EY142" s="38"/>
      <c r="EZ142" s="38"/>
      <c r="FA142" s="38"/>
      <c r="FB142" s="38"/>
      <c r="FC142" s="38"/>
      <c r="FD142" s="38"/>
      <c r="FE142" s="38"/>
      <c r="FF142" s="38"/>
      <c r="FG142" s="38"/>
      <c r="FH142" s="38"/>
      <c r="FI142" s="38"/>
      <c r="FJ142" s="38"/>
      <c r="FK142" s="38"/>
      <c r="FL142" s="38"/>
      <c r="FM142" s="38"/>
      <c r="FN142" s="38"/>
      <c r="FO142" s="38"/>
      <c r="FP142" s="38"/>
      <c r="FQ142" s="38"/>
      <c r="FR142" s="38"/>
      <c r="FS142" s="38"/>
      <c r="FT142" s="38"/>
      <c r="FU142" s="38"/>
      <c r="FV142" s="38"/>
      <c r="FW142" s="38"/>
      <c r="FX142" s="38"/>
      <c r="FY142" s="38"/>
    </row>
    <row r="143" spans="3:181">
      <c r="D143" t="str">
        <f t="shared" si="141"/>
        <v>Aurora Central (Q1-26)</v>
      </c>
      <c r="E143" s="8" t="s">
        <v>15</v>
      </c>
      <c r="F143" s="14"/>
      <c r="G143" s="26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  <c r="S143" s="84"/>
      <c r="T143" s="84"/>
      <c r="U143" s="84"/>
      <c r="V143" s="84"/>
      <c r="W143" s="84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38"/>
      <c r="BI143" s="38"/>
      <c r="BJ143" s="38"/>
      <c r="BK143" s="38"/>
      <c r="BL143" s="38"/>
      <c r="BM143" s="38"/>
      <c r="BN143" s="38"/>
      <c r="BO143" s="38"/>
      <c r="BP143" s="38"/>
      <c r="BQ143" s="38"/>
      <c r="BR143" s="38"/>
      <c r="BS143" s="38"/>
      <c r="BT143" s="38"/>
      <c r="BU143" s="38"/>
      <c r="BV143" s="38"/>
      <c r="BW143" s="38"/>
      <c r="BX143" s="38"/>
      <c r="BY143" s="38"/>
      <c r="BZ143" s="38"/>
      <c r="CA143" s="38"/>
      <c r="CB143" s="38"/>
      <c r="CC143" s="38"/>
      <c r="CD143" s="38"/>
      <c r="CE143" s="38"/>
      <c r="CF143" s="38"/>
      <c r="CG143" s="38"/>
      <c r="CH143" s="38"/>
      <c r="CI143" s="38"/>
      <c r="CJ143" s="38"/>
      <c r="CK143" s="38"/>
      <c r="CL143" s="38"/>
      <c r="CM143" s="38"/>
      <c r="CN143" s="38"/>
      <c r="CO143" s="38"/>
      <c r="CP143" s="38"/>
      <c r="CQ143" s="38"/>
      <c r="CR143" s="38"/>
      <c r="CS143" s="38"/>
      <c r="CT143" s="38"/>
      <c r="CU143" s="38"/>
      <c r="CV143" s="38"/>
      <c r="CW143" s="38"/>
      <c r="CX143" s="38"/>
      <c r="CY143" s="38"/>
      <c r="CZ143" s="38"/>
      <c r="DA143" s="38"/>
      <c r="DB143" s="38"/>
      <c r="DC143" s="38"/>
      <c r="DD143" s="38"/>
      <c r="DE143" s="38"/>
      <c r="DF143" s="38"/>
      <c r="DG143" s="38"/>
      <c r="DH143" s="38"/>
      <c r="DI143" s="38"/>
      <c r="DJ143" s="38"/>
      <c r="DK143" s="38"/>
      <c r="DL143" s="38"/>
      <c r="DM143" s="38"/>
      <c r="DN143" s="38"/>
      <c r="DO143" s="38"/>
      <c r="DP143" s="38"/>
      <c r="DQ143" s="38"/>
      <c r="DR143" s="38"/>
      <c r="DS143" s="38"/>
      <c r="DT143" s="38"/>
      <c r="DU143" s="38"/>
      <c r="DV143" s="38"/>
      <c r="DW143" s="38"/>
      <c r="DX143" s="38"/>
      <c r="DY143" s="38"/>
      <c r="DZ143" s="38"/>
      <c r="EA143" s="38"/>
      <c r="EB143" s="38"/>
      <c r="EC143" s="38"/>
      <c r="ED143" s="38"/>
      <c r="EE143" s="38"/>
      <c r="EF143" s="38"/>
      <c r="EG143" s="38"/>
      <c r="EH143" s="38"/>
      <c r="EI143" s="38"/>
      <c r="EJ143" s="38"/>
      <c r="EK143" s="38"/>
      <c r="EL143" s="38"/>
      <c r="EM143" s="38"/>
      <c r="EN143" s="38"/>
      <c r="EO143" s="38"/>
      <c r="EP143" s="38"/>
      <c r="EQ143" s="38"/>
      <c r="ER143" s="38"/>
      <c r="ES143" s="38"/>
      <c r="ET143" s="38"/>
      <c r="EU143" s="38"/>
      <c r="EV143" s="38"/>
      <c r="EW143" s="38"/>
      <c r="EX143" s="38"/>
      <c r="EY143" s="38"/>
      <c r="EZ143" s="38"/>
      <c r="FA143" s="38"/>
      <c r="FB143" s="38"/>
      <c r="FC143" s="38"/>
      <c r="FD143" s="38"/>
      <c r="FE143" s="38"/>
      <c r="FF143" s="38"/>
      <c r="FG143" s="38"/>
      <c r="FH143" s="38"/>
      <c r="FI143" s="38"/>
      <c r="FJ143" s="38"/>
      <c r="FK143" s="38"/>
      <c r="FL143" s="38"/>
      <c r="FM143" s="38"/>
      <c r="FN143" s="38"/>
      <c r="FO143" s="38"/>
      <c r="FP143" s="38"/>
      <c r="FQ143" s="38"/>
      <c r="FR143" s="38"/>
      <c r="FS143" s="38"/>
      <c r="FT143" s="38"/>
      <c r="FU143" s="38"/>
      <c r="FV143" s="38"/>
      <c r="FW143" s="38"/>
      <c r="FX143" s="38"/>
      <c r="FY143" s="38"/>
    </row>
    <row r="144" spans="3:181">
      <c r="D144" t="str">
        <f t="shared" si="141"/>
        <v>Aurora Low (Q1-26)</v>
      </c>
      <c r="E144" s="8" t="s">
        <v>15</v>
      </c>
      <c r="F144" s="14"/>
      <c r="G144" s="26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  <c r="S144" s="84"/>
      <c r="T144" s="84"/>
      <c r="U144" s="84"/>
      <c r="V144" s="84"/>
      <c r="W144" s="84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38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  <c r="EV144" s="38"/>
      <c r="EW144" s="38"/>
      <c r="EX144" s="38"/>
      <c r="EY144" s="38"/>
      <c r="EZ144" s="38"/>
      <c r="FA144" s="38"/>
      <c r="FB144" s="38"/>
      <c r="FC144" s="38"/>
      <c r="FD144" s="38"/>
      <c r="FE144" s="38"/>
      <c r="FF144" s="38"/>
      <c r="FG144" s="38"/>
      <c r="FH144" s="38"/>
      <c r="FI144" s="38"/>
      <c r="FJ144" s="38"/>
      <c r="FK144" s="38"/>
      <c r="FL144" s="38"/>
      <c r="FM144" s="38"/>
      <c r="FN144" s="38"/>
      <c r="FO144" s="38"/>
      <c r="FP144" s="38"/>
      <c r="FQ144" s="38"/>
      <c r="FR144" s="38"/>
      <c r="FS144" s="38"/>
      <c r="FT144" s="38"/>
      <c r="FU144" s="38"/>
      <c r="FV144" s="38"/>
      <c r="FW144" s="38"/>
      <c r="FX144" s="38"/>
      <c r="FY144" s="38"/>
    </row>
    <row r="145" spans="4:181">
      <c r="D145" t="str">
        <f t="shared" si="141"/>
        <v>Aurora C/L average (Q1-26)</v>
      </c>
      <c r="E145" s="8" t="s">
        <v>15</v>
      </c>
      <c r="F145" s="14"/>
      <c r="G145" s="26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38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  <c r="EV145" s="38"/>
      <c r="EW145" s="38"/>
      <c r="EX145" s="38"/>
      <c r="EY145" s="38"/>
      <c r="EZ145" s="38"/>
      <c r="FA145" s="38"/>
      <c r="FB145" s="38"/>
      <c r="FC145" s="38"/>
      <c r="FD145" s="38"/>
      <c r="FE145" s="38"/>
      <c r="FF145" s="38"/>
      <c r="FG145" s="38"/>
      <c r="FH145" s="38"/>
      <c r="FI145" s="38"/>
      <c r="FJ145" s="38"/>
      <c r="FK145" s="38"/>
      <c r="FL145" s="38"/>
      <c r="FM145" s="38"/>
      <c r="FN145" s="38"/>
      <c r="FO145" s="38"/>
      <c r="FP145" s="38"/>
      <c r="FQ145" s="38"/>
      <c r="FR145" s="38"/>
      <c r="FS145" s="38"/>
      <c r="FT145" s="38"/>
      <c r="FU145" s="38"/>
      <c r="FV145" s="38"/>
      <c r="FW145" s="38"/>
      <c r="FX145" s="38"/>
      <c r="FY145" s="38"/>
    </row>
    <row r="146" spans="4:181">
      <c r="D146" t="str">
        <f t="shared" si="141"/>
        <v>Spare</v>
      </c>
      <c r="E146" s="8" t="s">
        <v>15</v>
      </c>
      <c r="F146" s="14"/>
      <c r="G146" s="26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38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  <c r="EV146" s="38"/>
      <c r="EW146" s="38"/>
      <c r="EX146" s="38"/>
      <c r="EY146" s="38"/>
      <c r="EZ146" s="38"/>
      <c r="FA146" s="38"/>
      <c r="FB146" s="38"/>
      <c r="FC146" s="38"/>
      <c r="FD146" s="38"/>
      <c r="FE146" s="38"/>
      <c r="FF146" s="38"/>
      <c r="FG146" s="38"/>
      <c r="FH146" s="38"/>
      <c r="FI146" s="38"/>
      <c r="FJ146" s="38"/>
      <c r="FK146" s="38"/>
      <c r="FL146" s="38"/>
      <c r="FM146" s="38"/>
      <c r="FN146" s="38"/>
      <c r="FO146" s="38"/>
      <c r="FP146" s="38"/>
      <c r="FQ146" s="38"/>
      <c r="FR146" s="38"/>
      <c r="FS146" s="38"/>
      <c r="FT146" s="38"/>
      <c r="FU146" s="38"/>
      <c r="FV146" s="38"/>
      <c r="FW146" s="38"/>
      <c r="FX146" s="38"/>
      <c r="FY146" s="38"/>
    </row>
    <row r="147" spans="4:181">
      <c r="D147" t="str">
        <f t="shared" si="141"/>
        <v>Spare</v>
      </c>
      <c r="E147" s="8" t="s">
        <v>15</v>
      </c>
      <c r="F147" s="14"/>
      <c r="G147" s="26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  <c r="S147" s="84"/>
      <c r="T147" s="84"/>
      <c r="U147" s="84"/>
      <c r="V147" s="84"/>
      <c r="W147" s="84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38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  <c r="EV147" s="38"/>
      <c r="EW147" s="38"/>
      <c r="EX147" s="38"/>
      <c r="EY147" s="38"/>
      <c r="EZ147" s="38"/>
      <c r="FA147" s="38"/>
      <c r="FB147" s="38"/>
      <c r="FC147" s="38"/>
      <c r="FD147" s="38"/>
      <c r="FE147" s="38"/>
      <c r="FF147" s="38"/>
      <c r="FG147" s="38"/>
      <c r="FH147" s="38"/>
      <c r="FI147" s="38"/>
      <c r="FJ147" s="38"/>
      <c r="FK147" s="38"/>
      <c r="FL147" s="38"/>
      <c r="FM147" s="38"/>
      <c r="FN147" s="38"/>
      <c r="FO147" s="38"/>
      <c r="FP147" s="38"/>
      <c r="FQ147" s="38"/>
      <c r="FR147" s="38"/>
      <c r="FS147" s="38"/>
      <c r="FT147" s="38"/>
      <c r="FU147" s="38"/>
      <c r="FV147" s="38"/>
      <c r="FW147" s="38"/>
      <c r="FX147" s="38"/>
      <c r="FY147" s="38"/>
    </row>
    <row r="148" spans="4:181">
      <c r="D148" t="str">
        <f t="shared" si="141"/>
        <v>Spare</v>
      </c>
      <c r="E148" s="8" t="s">
        <v>15</v>
      </c>
      <c r="F148" s="14"/>
      <c r="G148" s="26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38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  <c r="EV148" s="38"/>
      <c r="EW148" s="38"/>
      <c r="EX148" s="38"/>
      <c r="EY148" s="38"/>
      <c r="EZ148" s="38"/>
      <c r="FA148" s="38"/>
      <c r="FB148" s="38"/>
      <c r="FC148" s="38"/>
      <c r="FD148" s="38"/>
      <c r="FE148" s="38"/>
      <c r="FF148" s="38"/>
      <c r="FG148" s="38"/>
      <c r="FH148" s="38"/>
      <c r="FI148" s="38"/>
      <c r="FJ148" s="38"/>
      <c r="FK148" s="38"/>
      <c r="FL148" s="38"/>
      <c r="FM148" s="38"/>
      <c r="FN148" s="38"/>
      <c r="FO148" s="38"/>
      <c r="FP148" s="38"/>
      <c r="FQ148" s="38"/>
      <c r="FR148" s="38"/>
      <c r="FS148" s="38"/>
      <c r="FT148" s="38"/>
      <c r="FU148" s="38"/>
      <c r="FV148" s="38"/>
      <c r="FW148" s="38"/>
      <c r="FX148" s="38"/>
      <c r="FY148" s="38"/>
    </row>
    <row r="149" spans="4:181">
      <c r="D149" t="str">
        <f t="shared" si="141"/>
        <v>Spare</v>
      </c>
      <c r="E149" s="8" t="s">
        <v>15</v>
      </c>
      <c r="F149" s="14"/>
      <c r="G149" s="26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  <c r="S149" s="84"/>
      <c r="T149" s="84"/>
      <c r="U149" s="84"/>
      <c r="V149" s="84"/>
      <c r="W149" s="84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38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  <c r="EV149" s="38"/>
      <c r="EW149" s="38"/>
      <c r="EX149" s="38"/>
      <c r="EY149" s="38"/>
      <c r="EZ149" s="38"/>
      <c r="FA149" s="38"/>
      <c r="FB149" s="38"/>
      <c r="FC149" s="38"/>
      <c r="FD149" s="38"/>
      <c r="FE149" s="38"/>
      <c r="FF149" s="38"/>
      <c r="FG149" s="38"/>
      <c r="FH149" s="38"/>
      <c r="FI149" s="38"/>
      <c r="FJ149" s="38"/>
      <c r="FK149" s="38"/>
      <c r="FL149" s="38"/>
      <c r="FM149" s="38"/>
      <c r="FN149" s="38"/>
      <c r="FO149" s="38"/>
      <c r="FP149" s="38"/>
      <c r="FQ149" s="38"/>
      <c r="FR149" s="38"/>
      <c r="FS149" s="38"/>
      <c r="FT149" s="38"/>
      <c r="FU149" s="38"/>
      <c r="FV149" s="38"/>
      <c r="FW149" s="38"/>
      <c r="FX149" s="38"/>
      <c r="FY149" s="38"/>
    </row>
    <row r="150" spans="4:181">
      <c r="D150" t="str">
        <f t="shared" si="141"/>
        <v>Spare</v>
      </c>
      <c r="E150" s="8" t="s">
        <v>15</v>
      </c>
      <c r="F150" s="14"/>
      <c r="G150" s="26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  <c r="S150" s="84"/>
      <c r="T150" s="84"/>
      <c r="U150" s="84"/>
      <c r="V150" s="84"/>
      <c r="W150" s="84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38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  <c r="EV150" s="38"/>
      <c r="EW150" s="38"/>
      <c r="EX150" s="38"/>
      <c r="EY150" s="38"/>
      <c r="EZ150" s="38"/>
      <c r="FA150" s="38"/>
      <c r="FB150" s="38"/>
      <c r="FC150" s="38"/>
      <c r="FD150" s="38"/>
      <c r="FE150" s="38"/>
      <c r="FF150" s="38"/>
      <c r="FG150" s="38"/>
      <c r="FH150" s="38"/>
      <c r="FI150" s="38"/>
      <c r="FJ150" s="38"/>
      <c r="FK150" s="38"/>
      <c r="FL150" s="38"/>
      <c r="FM150" s="38"/>
      <c r="FN150" s="38"/>
      <c r="FO150" s="38"/>
      <c r="FP150" s="38"/>
      <c r="FQ150" s="38"/>
      <c r="FR150" s="38"/>
      <c r="FS150" s="38"/>
      <c r="FT150" s="38"/>
      <c r="FU150" s="38"/>
      <c r="FV150" s="38"/>
      <c r="FW150" s="38"/>
      <c r="FX150" s="38"/>
      <c r="FY150" s="38"/>
    </row>
    <row r="151" spans="4:181">
      <c r="D151" t="str">
        <f t="shared" si="141"/>
        <v>Spare</v>
      </c>
      <c r="E151" s="8" t="s">
        <v>15</v>
      </c>
      <c r="F151" s="14"/>
      <c r="G151" s="26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  <c r="S151" s="84"/>
      <c r="T151" s="84"/>
      <c r="U151" s="84"/>
      <c r="V151" s="84"/>
      <c r="W151" s="84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38"/>
      <c r="BI151" s="38"/>
      <c r="BJ151" s="38"/>
      <c r="BK151" s="38"/>
      <c r="BL151" s="38"/>
      <c r="BM151" s="38"/>
      <c r="BN151" s="38"/>
      <c r="BO151" s="38"/>
      <c r="BP151" s="38"/>
      <c r="BQ151" s="38"/>
      <c r="BR151" s="38"/>
      <c r="BS151" s="38"/>
      <c r="BT151" s="38"/>
      <c r="BU151" s="38"/>
      <c r="BV151" s="38"/>
      <c r="BW151" s="38"/>
      <c r="BX151" s="38"/>
      <c r="BY151" s="38"/>
      <c r="BZ151" s="38"/>
      <c r="CA151" s="38"/>
      <c r="CB151" s="38"/>
      <c r="CC151" s="38"/>
      <c r="CD151" s="38"/>
      <c r="CE151" s="38"/>
      <c r="CF151" s="38"/>
      <c r="CG151" s="38"/>
      <c r="CH151" s="38"/>
      <c r="CI151" s="38"/>
      <c r="CJ151" s="38"/>
      <c r="CK151" s="38"/>
      <c r="CL151" s="38"/>
      <c r="CM151" s="38"/>
      <c r="CN151" s="38"/>
      <c r="CO151" s="38"/>
      <c r="CP151" s="38"/>
      <c r="CQ151" s="38"/>
      <c r="CR151" s="38"/>
      <c r="CS151" s="38"/>
      <c r="CT151" s="38"/>
      <c r="CU151" s="38"/>
      <c r="CV151" s="38"/>
      <c r="CW151" s="38"/>
      <c r="CX151" s="38"/>
      <c r="CY151" s="38"/>
      <c r="CZ151" s="38"/>
      <c r="DA151" s="38"/>
      <c r="DB151" s="38"/>
      <c r="DC151" s="38"/>
      <c r="DD151" s="38"/>
      <c r="DE151" s="38"/>
      <c r="DF151" s="38"/>
      <c r="DG151" s="38"/>
      <c r="DH151" s="38"/>
      <c r="DI151" s="38"/>
      <c r="DJ151" s="38"/>
      <c r="DK151" s="38"/>
      <c r="DL151" s="38"/>
      <c r="DM151" s="38"/>
      <c r="DN151" s="38"/>
      <c r="DO151" s="38"/>
      <c r="DP151" s="38"/>
      <c r="DQ151" s="38"/>
      <c r="DR151" s="38"/>
      <c r="DS151" s="38"/>
      <c r="DT151" s="38"/>
      <c r="DU151" s="38"/>
      <c r="DV151" s="38"/>
      <c r="DW151" s="38"/>
      <c r="DX151" s="38"/>
      <c r="DY151" s="38"/>
      <c r="DZ151" s="38"/>
      <c r="EA151" s="38"/>
      <c r="EB151" s="38"/>
      <c r="EC151" s="38"/>
      <c r="ED151" s="38"/>
      <c r="EE151" s="38"/>
      <c r="EF151" s="38"/>
      <c r="EG151" s="38"/>
      <c r="EH151" s="38"/>
      <c r="EI151" s="38"/>
      <c r="EJ151" s="38"/>
      <c r="EK151" s="38"/>
      <c r="EL151" s="38"/>
      <c r="EM151" s="38"/>
      <c r="EN151" s="38"/>
      <c r="EO151" s="38"/>
      <c r="EP151" s="38"/>
      <c r="EQ151" s="38"/>
      <c r="ER151" s="38"/>
      <c r="ES151" s="38"/>
      <c r="ET151" s="38"/>
      <c r="EU151" s="38"/>
      <c r="EV151" s="38"/>
      <c r="EW151" s="38"/>
      <c r="EX151" s="38"/>
      <c r="EY151" s="38"/>
      <c r="EZ151" s="38"/>
      <c r="FA151" s="38"/>
      <c r="FB151" s="38"/>
      <c r="FC151" s="38"/>
      <c r="FD151" s="38"/>
      <c r="FE151" s="38"/>
      <c r="FF151" s="38"/>
      <c r="FG151" s="38"/>
      <c r="FH151" s="38"/>
      <c r="FI151" s="38"/>
      <c r="FJ151" s="38"/>
      <c r="FK151" s="38"/>
      <c r="FL151" s="38"/>
      <c r="FM151" s="38"/>
      <c r="FN151" s="38"/>
      <c r="FO151" s="38"/>
      <c r="FP151" s="38"/>
      <c r="FQ151" s="38"/>
      <c r="FR151" s="38"/>
      <c r="FS151" s="38"/>
      <c r="FT151" s="38"/>
      <c r="FU151" s="38"/>
      <c r="FV151" s="38"/>
      <c r="FW151" s="38"/>
      <c r="FX151" s="38"/>
      <c r="FY151" s="38"/>
    </row>
    <row r="152" spans="4:181">
      <c r="D152" t="str">
        <f t="shared" si="141"/>
        <v>Spare</v>
      </c>
      <c r="E152" s="8" t="s">
        <v>15</v>
      </c>
      <c r="F152" s="14"/>
      <c r="G152" s="26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  <c r="S152" s="84"/>
      <c r="T152" s="84"/>
      <c r="U152" s="84"/>
      <c r="V152" s="84"/>
      <c r="W152" s="84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38"/>
      <c r="BI152" s="38"/>
      <c r="BJ152" s="38"/>
      <c r="BK152" s="38"/>
      <c r="BL152" s="38"/>
      <c r="BM152" s="38"/>
      <c r="BN152" s="38"/>
      <c r="BO152" s="38"/>
      <c r="BP152" s="38"/>
      <c r="BQ152" s="38"/>
      <c r="BR152" s="38"/>
      <c r="BS152" s="38"/>
      <c r="BT152" s="38"/>
      <c r="BU152" s="38"/>
      <c r="BV152" s="38"/>
      <c r="BW152" s="38"/>
      <c r="BX152" s="38"/>
      <c r="BY152" s="38"/>
      <c r="BZ152" s="38"/>
      <c r="CA152" s="38"/>
      <c r="CB152" s="38"/>
      <c r="CC152" s="38"/>
      <c r="CD152" s="38"/>
      <c r="CE152" s="38"/>
      <c r="CF152" s="38"/>
      <c r="CG152" s="38"/>
      <c r="CH152" s="38"/>
      <c r="CI152" s="38"/>
      <c r="CJ152" s="38"/>
      <c r="CK152" s="38"/>
      <c r="CL152" s="38"/>
      <c r="CM152" s="38"/>
      <c r="CN152" s="38"/>
      <c r="CO152" s="38"/>
      <c r="CP152" s="38"/>
      <c r="CQ152" s="38"/>
      <c r="CR152" s="38"/>
      <c r="CS152" s="38"/>
      <c r="CT152" s="38"/>
      <c r="CU152" s="38"/>
      <c r="CV152" s="38"/>
      <c r="CW152" s="38"/>
      <c r="CX152" s="38"/>
      <c r="CY152" s="38"/>
      <c r="CZ152" s="38"/>
      <c r="DA152" s="38"/>
      <c r="DB152" s="38"/>
      <c r="DC152" s="38"/>
      <c r="DD152" s="38"/>
      <c r="DE152" s="38"/>
      <c r="DF152" s="38"/>
      <c r="DG152" s="38"/>
      <c r="DH152" s="38"/>
      <c r="DI152" s="38"/>
      <c r="DJ152" s="38"/>
      <c r="DK152" s="38"/>
      <c r="DL152" s="38"/>
      <c r="DM152" s="38"/>
      <c r="DN152" s="38"/>
      <c r="DO152" s="38"/>
      <c r="DP152" s="38"/>
      <c r="DQ152" s="38"/>
      <c r="DR152" s="38"/>
      <c r="DS152" s="38"/>
      <c r="DT152" s="38"/>
      <c r="DU152" s="38"/>
      <c r="DV152" s="38"/>
      <c r="DW152" s="38"/>
      <c r="DX152" s="38"/>
      <c r="DY152" s="38"/>
      <c r="DZ152" s="38"/>
      <c r="EA152" s="38"/>
      <c r="EB152" s="38"/>
      <c r="EC152" s="38"/>
      <c r="ED152" s="38"/>
      <c r="EE152" s="38"/>
      <c r="EF152" s="38"/>
      <c r="EG152" s="38"/>
      <c r="EH152" s="38"/>
      <c r="EI152" s="38"/>
      <c r="EJ152" s="38"/>
      <c r="EK152" s="38"/>
      <c r="EL152" s="38"/>
      <c r="EM152" s="38"/>
      <c r="EN152" s="38"/>
      <c r="EO152" s="38"/>
      <c r="EP152" s="38"/>
      <c r="EQ152" s="38"/>
      <c r="ER152" s="38"/>
      <c r="ES152" s="38"/>
      <c r="ET152" s="38"/>
      <c r="EU152" s="38"/>
      <c r="EV152" s="38"/>
      <c r="EW152" s="38"/>
      <c r="EX152" s="38"/>
      <c r="EY152" s="38"/>
      <c r="EZ152" s="38"/>
      <c r="FA152" s="38"/>
      <c r="FB152" s="38"/>
      <c r="FC152" s="38"/>
      <c r="FD152" s="38"/>
      <c r="FE152" s="38"/>
      <c r="FF152" s="38"/>
      <c r="FG152" s="38"/>
      <c r="FH152" s="38"/>
      <c r="FI152" s="38"/>
      <c r="FJ152" s="38"/>
      <c r="FK152" s="38"/>
      <c r="FL152" s="38"/>
      <c r="FM152" s="38"/>
      <c r="FN152" s="38"/>
      <c r="FO152" s="38"/>
      <c r="FP152" s="38"/>
      <c r="FQ152" s="38"/>
      <c r="FR152" s="38"/>
      <c r="FS152" s="38"/>
      <c r="FT152" s="38"/>
      <c r="FU152" s="38"/>
      <c r="FV152" s="38"/>
      <c r="FW152" s="38"/>
      <c r="FX152" s="38"/>
      <c r="FY152" s="38"/>
    </row>
    <row r="153" spans="4:181">
      <c r="D153" t="str">
        <f t="shared" si="141"/>
        <v>Spare</v>
      </c>
      <c r="E153" s="8" t="s">
        <v>15</v>
      </c>
      <c r="F153" s="14"/>
      <c r="G153" s="26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  <c r="S153" s="84"/>
      <c r="T153" s="84"/>
      <c r="U153" s="84"/>
      <c r="V153" s="84"/>
      <c r="W153" s="84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38"/>
      <c r="BI153" s="38"/>
      <c r="BJ153" s="38"/>
      <c r="BK153" s="38"/>
      <c r="BL153" s="38"/>
      <c r="BM153" s="38"/>
      <c r="BN153" s="38"/>
      <c r="BO153" s="38"/>
      <c r="BP153" s="38"/>
      <c r="BQ153" s="38"/>
      <c r="BR153" s="38"/>
      <c r="BS153" s="38"/>
      <c r="BT153" s="38"/>
      <c r="BU153" s="38"/>
      <c r="BV153" s="38"/>
      <c r="BW153" s="38"/>
      <c r="BX153" s="38"/>
      <c r="BY153" s="38"/>
      <c r="BZ153" s="38"/>
      <c r="CA153" s="38"/>
      <c r="CB153" s="38"/>
      <c r="CC153" s="38"/>
      <c r="CD153" s="38"/>
      <c r="CE153" s="38"/>
      <c r="CF153" s="38"/>
      <c r="CG153" s="38"/>
      <c r="CH153" s="38"/>
      <c r="CI153" s="38"/>
      <c r="CJ153" s="38"/>
      <c r="CK153" s="38"/>
      <c r="CL153" s="38"/>
      <c r="CM153" s="38"/>
      <c r="CN153" s="38"/>
      <c r="CO153" s="38"/>
      <c r="CP153" s="38"/>
      <c r="CQ153" s="38"/>
      <c r="CR153" s="38"/>
      <c r="CS153" s="38"/>
      <c r="CT153" s="38"/>
      <c r="CU153" s="38"/>
      <c r="CV153" s="38"/>
      <c r="CW153" s="38"/>
      <c r="CX153" s="38"/>
      <c r="CY153" s="38"/>
      <c r="CZ153" s="38"/>
      <c r="DA153" s="38"/>
      <c r="DB153" s="38"/>
      <c r="DC153" s="38"/>
      <c r="DD153" s="38"/>
      <c r="DE153" s="38"/>
      <c r="DF153" s="38"/>
      <c r="DG153" s="38"/>
      <c r="DH153" s="38"/>
      <c r="DI153" s="38"/>
      <c r="DJ153" s="38"/>
      <c r="DK153" s="38"/>
      <c r="DL153" s="38"/>
      <c r="DM153" s="38"/>
      <c r="DN153" s="38"/>
      <c r="DO153" s="38"/>
      <c r="DP153" s="38"/>
      <c r="DQ153" s="38"/>
      <c r="DR153" s="38"/>
      <c r="DS153" s="38"/>
      <c r="DT153" s="38"/>
      <c r="DU153" s="38"/>
      <c r="DV153" s="38"/>
      <c r="DW153" s="38"/>
      <c r="DX153" s="38"/>
      <c r="DY153" s="38"/>
      <c r="DZ153" s="38"/>
      <c r="EA153" s="38"/>
      <c r="EB153" s="38"/>
      <c r="EC153" s="38"/>
      <c r="ED153" s="38"/>
      <c r="EE153" s="38"/>
      <c r="EF153" s="38"/>
      <c r="EG153" s="38"/>
      <c r="EH153" s="38"/>
      <c r="EI153" s="38"/>
      <c r="EJ153" s="38"/>
      <c r="EK153" s="38"/>
      <c r="EL153" s="38"/>
      <c r="EM153" s="38"/>
      <c r="EN153" s="38"/>
      <c r="EO153" s="38"/>
      <c r="EP153" s="38"/>
      <c r="EQ153" s="38"/>
      <c r="ER153" s="38"/>
      <c r="ES153" s="38"/>
      <c r="ET153" s="38"/>
      <c r="EU153" s="38"/>
      <c r="EV153" s="38"/>
      <c r="EW153" s="38"/>
      <c r="EX153" s="38"/>
      <c r="EY153" s="38"/>
      <c r="EZ153" s="38"/>
      <c r="FA153" s="38"/>
      <c r="FB153" s="38"/>
      <c r="FC153" s="38"/>
      <c r="FD153" s="38"/>
      <c r="FE153" s="38"/>
      <c r="FF153" s="38"/>
      <c r="FG153" s="38"/>
      <c r="FH153" s="38"/>
      <c r="FI153" s="38"/>
      <c r="FJ153" s="38"/>
      <c r="FK153" s="38"/>
      <c r="FL153" s="38"/>
      <c r="FM153" s="38"/>
      <c r="FN153" s="38"/>
      <c r="FO153" s="38"/>
      <c r="FP153" s="38"/>
      <c r="FQ153" s="38"/>
      <c r="FR153" s="38"/>
      <c r="FS153" s="38"/>
      <c r="FT153" s="38"/>
      <c r="FU153" s="38"/>
      <c r="FV153" s="38"/>
      <c r="FW153" s="38"/>
      <c r="FX153" s="38"/>
      <c r="FY153" s="38"/>
    </row>
    <row r="154" spans="4:181">
      <c r="D154" t="str">
        <f t="shared" si="141"/>
        <v>Spare</v>
      </c>
      <c r="E154" s="8" t="s">
        <v>15</v>
      </c>
      <c r="F154" s="14"/>
      <c r="G154" s="26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  <c r="S154" s="84"/>
      <c r="T154" s="84"/>
      <c r="U154" s="84"/>
      <c r="V154" s="84"/>
      <c r="W154" s="84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38"/>
      <c r="BI154" s="38"/>
      <c r="BJ154" s="38"/>
      <c r="BK154" s="38"/>
      <c r="BL154" s="38"/>
      <c r="BM154" s="38"/>
      <c r="BN154" s="38"/>
      <c r="BO154" s="38"/>
      <c r="BP154" s="38"/>
      <c r="BQ154" s="38"/>
      <c r="BR154" s="38"/>
      <c r="BS154" s="38"/>
      <c r="BT154" s="38"/>
      <c r="BU154" s="38"/>
      <c r="BV154" s="38"/>
      <c r="BW154" s="38"/>
      <c r="BX154" s="38"/>
      <c r="BY154" s="38"/>
      <c r="BZ154" s="38"/>
      <c r="CA154" s="38"/>
      <c r="CB154" s="38"/>
      <c r="CC154" s="38"/>
      <c r="CD154" s="38"/>
      <c r="CE154" s="38"/>
      <c r="CF154" s="38"/>
      <c r="CG154" s="38"/>
      <c r="CH154" s="38"/>
      <c r="CI154" s="38"/>
      <c r="CJ154" s="38"/>
      <c r="CK154" s="38"/>
      <c r="CL154" s="38"/>
      <c r="CM154" s="38"/>
      <c r="CN154" s="38"/>
      <c r="CO154" s="38"/>
      <c r="CP154" s="38"/>
      <c r="CQ154" s="38"/>
      <c r="CR154" s="38"/>
      <c r="CS154" s="38"/>
      <c r="CT154" s="38"/>
      <c r="CU154" s="38"/>
      <c r="CV154" s="38"/>
      <c r="CW154" s="38"/>
      <c r="CX154" s="38"/>
      <c r="CY154" s="38"/>
      <c r="CZ154" s="38"/>
      <c r="DA154" s="38"/>
      <c r="DB154" s="38"/>
      <c r="DC154" s="38"/>
      <c r="DD154" s="38"/>
      <c r="DE154" s="38"/>
      <c r="DF154" s="38"/>
      <c r="DG154" s="38"/>
      <c r="DH154" s="38"/>
      <c r="DI154" s="38"/>
      <c r="DJ154" s="38"/>
      <c r="DK154" s="38"/>
      <c r="DL154" s="38"/>
      <c r="DM154" s="38"/>
      <c r="DN154" s="38"/>
      <c r="DO154" s="38"/>
      <c r="DP154" s="38"/>
      <c r="DQ154" s="38"/>
      <c r="DR154" s="38"/>
      <c r="DS154" s="38"/>
      <c r="DT154" s="38"/>
      <c r="DU154" s="38"/>
      <c r="DV154" s="38"/>
      <c r="DW154" s="38"/>
      <c r="DX154" s="38"/>
      <c r="DY154" s="38"/>
      <c r="DZ154" s="38"/>
      <c r="EA154" s="38"/>
      <c r="EB154" s="38"/>
      <c r="EC154" s="38"/>
      <c r="ED154" s="38"/>
      <c r="EE154" s="38"/>
      <c r="EF154" s="38"/>
      <c r="EG154" s="38"/>
      <c r="EH154" s="38"/>
      <c r="EI154" s="38"/>
      <c r="EJ154" s="38"/>
      <c r="EK154" s="38"/>
      <c r="EL154" s="38"/>
      <c r="EM154" s="38"/>
      <c r="EN154" s="38"/>
      <c r="EO154" s="38"/>
      <c r="EP154" s="38"/>
      <c r="EQ154" s="38"/>
      <c r="ER154" s="38"/>
      <c r="ES154" s="38"/>
      <c r="ET154" s="38"/>
      <c r="EU154" s="38"/>
      <c r="EV154" s="38"/>
      <c r="EW154" s="38"/>
      <c r="EX154" s="38"/>
      <c r="EY154" s="38"/>
      <c r="EZ154" s="38"/>
      <c r="FA154" s="38"/>
      <c r="FB154" s="38"/>
      <c r="FC154" s="38"/>
      <c r="FD154" s="38"/>
      <c r="FE154" s="38"/>
      <c r="FF154" s="38"/>
      <c r="FG154" s="38"/>
      <c r="FH154" s="38"/>
      <c r="FI154" s="38"/>
      <c r="FJ154" s="38"/>
      <c r="FK154" s="38"/>
      <c r="FL154" s="38"/>
      <c r="FM154" s="38"/>
      <c r="FN154" s="38"/>
      <c r="FO154" s="38"/>
      <c r="FP154" s="38"/>
      <c r="FQ154" s="38"/>
      <c r="FR154" s="38"/>
      <c r="FS154" s="38"/>
      <c r="FT154" s="38"/>
      <c r="FU154" s="38"/>
      <c r="FV154" s="38"/>
      <c r="FW154" s="38"/>
      <c r="FX154" s="38"/>
      <c r="FY154" s="38"/>
    </row>
    <row r="155" spans="4:181">
      <c r="D155" t="str">
        <f t="shared" si="141"/>
        <v>Spare</v>
      </c>
      <c r="E155" s="8" t="s">
        <v>15</v>
      </c>
      <c r="F155" s="14"/>
      <c r="G155" s="26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  <c r="S155" s="84"/>
      <c r="T155" s="84"/>
      <c r="U155" s="84"/>
      <c r="V155" s="84"/>
      <c r="W155" s="84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38"/>
      <c r="BI155" s="38"/>
      <c r="BJ155" s="38"/>
      <c r="BK155" s="38"/>
      <c r="BL155" s="38"/>
      <c r="BM155" s="38"/>
      <c r="BN155" s="38"/>
      <c r="BO155" s="38"/>
      <c r="BP155" s="38"/>
      <c r="BQ155" s="38"/>
      <c r="BR155" s="38"/>
      <c r="BS155" s="38"/>
      <c r="BT155" s="38"/>
      <c r="BU155" s="38"/>
      <c r="BV155" s="38"/>
      <c r="BW155" s="38"/>
      <c r="BX155" s="38"/>
      <c r="BY155" s="38"/>
      <c r="BZ155" s="38"/>
      <c r="CA155" s="38"/>
      <c r="CB155" s="38"/>
      <c r="CC155" s="38"/>
      <c r="CD155" s="38"/>
      <c r="CE155" s="38"/>
      <c r="CF155" s="38"/>
      <c r="CG155" s="38"/>
      <c r="CH155" s="38"/>
      <c r="CI155" s="38"/>
      <c r="CJ155" s="38"/>
      <c r="CK155" s="38"/>
      <c r="CL155" s="38"/>
      <c r="CM155" s="38"/>
      <c r="CN155" s="38"/>
      <c r="CO155" s="38"/>
      <c r="CP155" s="38"/>
      <c r="CQ155" s="38"/>
      <c r="CR155" s="38"/>
      <c r="CS155" s="38"/>
      <c r="CT155" s="38"/>
      <c r="CU155" s="38"/>
      <c r="CV155" s="38"/>
      <c r="CW155" s="38"/>
      <c r="CX155" s="38"/>
      <c r="CY155" s="38"/>
      <c r="CZ155" s="38"/>
      <c r="DA155" s="38"/>
      <c r="DB155" s="38"/>
      <c r="DC155" s="38"/>
      <c r="DD155" s="38"/>
      <c r="DE155" s="38"/>
      <c r="DF155" s="38"/>
      <c r="DG155" s="38"/>
      <c r="DH155" s="38"/>
      <c r="DI155" s="38"/>
      <c r="DJ155" s="38"/>
      <c r="DK155" s="38"/>
      <c r="DL155" s="38"/>
      <c r="DM155" s="38"/>
      <c r="DN155" s="38"/>
      <c r="DO155" s="38"/>
      <c r="DP155" s="38"/>
      <c r="DQ155" s="38"/>
      <c r="DR155" s="38"/>
      <c r="DS155" s="38"/>
      <c r="DT155" s="38"/>
      <c r="DU155" s="38"/>
      <c r="DV155" s="38"/>
      <c r="DW155" s="38"/>
      <c r="DX155" s="38"/>
      <c r="DY155" s="38"/>
      <c r="DZ155" s="38"/>
      <c r="EA155" s="38"/>
      <c r="EB155" s="38"/>
      <c r="EC155" s="38"/>
      <c r="ED155" s="38"/>
      <c r="EE155" s="38"/>
      <c r="EF155" s="38"/>
      <c r="EG155" s="38"/>
      <c r="EH155" s="38"/>
      <c r="EI155" s="38"/>
      <c r="EJ155" s="38"/>
      <c r="EK155" s="38"/>
      <c r="EL155" s="38"/>
      <c r="EM155" s="38"/>
      <c r="EN155" s="38"/>
      <c r="EO155" s="38"/>
      <c r="EP155" s="38"/>
      <c r="EQ155" s="38"/>
      <c r="ER155" s="38"/>
      <c r="ES155" s="38"/>
      <c r="ET155" s="38"/>
      <c r="EU155" s="38"/>
      <c r="EV155" s="38"/>
      <c r="EW155" s="38"/>
      <c r="EX155" s="38"/>
      <c r="EY155" s="38"/>
      <c r="EZ155" s="38"/>
      <c r="FA155" s="38"/>
      <c r="FB155" s="38"/>
      <c r="FC155" s="38"/>
      <c r="FD155" s="38"/>
      <c r="FE155" s="38"/>
      <c r="FF155" s="38"/>
      <c r="FG155" s="38"/>
      <c r="FH155" s="38"/>
      <c r="FI155" s="38"/>
      <c r="FJ155" s="38"/>
      <c r="FK155" s="38"/>
      <c r="FL155" s="38"/>
      <c r="FM155" s="38"/>
      <c r="FN155" s="38"/>
      <c r="FO155" s="38"/>
      <c r="FP155" s="38"/>
      <c r="FQ155" s="38"/>
      <c r="FR155" s="38"/>
      <c r="FS155" s="38"/>
      <c r="FT155" s="38"/>
      <c r="FU155" s="38"/>
      <c r="FV155" s="38"/>
      <c r="FW155" s="38"/>
      <c r="FX155" s="38"/>
      <c r="FY155" s="38"/>
    </row>
    <row r="156" spans="4:181">
      <c r="D156" t="str">
        <f t="shared" si="141"/>
        <v>Spare</v>
      </c>
      <c r="E156" s="8" t="s">
        <v>15</v>
      </c>
      <c r="F156" s="14"/>
      <c r="G156" s="26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  <c r="S156" s="84"/>
      <c r="T156" s="84"/>
      <c r="U156" s="84"/>
      <c r="V156" s="84"/>
      <c r="W156" s="84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38"/>
      <c r="BI156" s="38"/>
      <c r="BJ156" s="38"/>
      <c r="BK156" s="38"/>
      <c r="BL156" s="38"/>
      <c r="BM156" s="38"/>
      <c r="BN156" s="38"/>
      <c r="BO156" s="38"/>
      <c r="BP156" s="38"/>
      <c r="BQ156" s="38"/>
      <c r="BR156" s="38"/>
      <c r="BS156" s="38"/>
      <c r="BT156" s="38"/>
      <c r="BU156" s="38"/>
      <c r="BV156" s="38"/>
      <c r="BW156" s="38"/>
      <c r="BX156" s="38"/>
      <c r="BY156" s="38"/>
      <c r="BZ156" s="38"/>
      <c r="CA156" s="38"/>
      <c r="CB156" s="38"/>
      <c r="CC156" s="38"/>
      <c r="CD156" s="38"/>
      <c r="CE156" s="38"/>
      <c r="CF156" s="38"/>
      <c r="CG156" s="38"/>
      <c r="CH156" s="38"/>
      <c r="CI156" s="38"/>
      <c r="CJ156" s="38"/>
      <c r="CK156" s="38"/>
      <c r="CL156" s="38"/>
      <c r="CM156" s="38"/>
      <c r="CN156" s="38"/>
      <c r="CO156" s="38"/>
      <c r="CP156" s="38"/>
      <c r="CQ156" s="38"/>
      <c r="CR156" s="38"/>
      <c r="CS156" s="38"/>
      <c r="CT156" s="38"/>
      <c r="CU156" s="38"/>
      <c r="CV156" s="38"/>
      <c r="CW156" s="38"/>
      <c r="CX156" s="38"/>
      <c r="CY156" s="38"/>
      <c r="CZ156" s="38"/>
      <c r="DA156" s="38"/>
      <c r="DB156" s="38"/>
      <c r="DC156" s="38"/>
      <c r="DD156" s="38"/>
      <c r="DE156" s="38"/>
      <c r="DF156" s="38"/>
      <c r="DG156" s="38"/>
      <c r="DH156" s="38"/>
      <c r="DI156" s="38"/>
      <c r="DJ156" s="38"/>
      <c r="DK156" s="38"/>
      <c r="DL156" s="38"/>
      <c r="DM156" s="38"/>
      <c r="DN156" s="38"/>
      <c r="DO156" s="38"/>
      <c r="DP156" s="38"/>
      <c r="DQ156" s="38"/>
      <c r="DR156" s="38"/>
      <c r="DS156" s="38"/>
      <c r="DT156" s="38"/>
      <c r="DU156" s="38"/>
      <c r="DV156" s="38"/>
      <c r="DW156" s="38"/>
      <c r="DX156" s="38"/>
      <c r="DY156" s="38"/>
      <c r="DZ156" s="38"/>
      <c r="EA156" s="38"/>
      <c r="EB156" s="38"/>
      <c r="EC156" s="38"/>
      <c r="ED156" s="38"/>
      <c r="EE156" s="38"/>
      <c r="EF156" s="38"/>
      <c r="EG156" s="38"/>
      <c r="EH156" s="38"/>
      <c r="EI156" s="38"/>
      <c r="EJ156" s="38"/>
      <c r="EK156" s="38"/>
      <c r="EL156" s="38"/>
      <c r="EM156" s="38"/>
      <c r="EN156" s="38"/>
      <c r="EO156" s="38"/>
      <c r="EP156" s="38"/>
      <c r="EQ156" s="38"/>
      <c r="ER156" s="38"/>
      <c r="ES156" s="38"/>
      <c r="ET156" s="38"/>
      <c r="EU156" s="38"/>
      <c r="EV156" s="38"/>
      <c r="EW156" s="38"/>
      <c r="EX156" s="38"/>
      <c r="EY156" s="38"/>
      <c r="EZ156" s="38"/>
      <c r="FA156" s="38"/>
      <c r="FB156" s="38"/>
      <c r="FC156" s="38"/>
      <c r="FD156" s="38"/>
      <c r="FE156" s="38"/>
      <c r="FF156" s="38"/>
      <c r="FG156" s="38"/>
      <c r="FH156" s="38"/>
      <c r="FI156" s="38"/>
      <c r="FJ156" s="38"/>
      <c r="FK156" s="38"/>
      <c r="FL156" s="38"/>
      <c r="FM156" s="38"/>
      <c r="FN156" s="38"/>
      <c r="FO156" s="38"/>
      <c r="FP156" s="38"/>
      <c r="FQ156" s="38"/>
      <c r="FR156" s="38"/>
      <c r="FS156" s="38"/>
      <c r="FT156" s="38"/>
      <c r="FU156" s="38"/>
      <c r="FV156" s="38"/>
      <c r="FW156" s="38"/>
      <c r="FX156" s="38"/>
      <c r="FY156" s="38"/>
    </row>
    <row r="157" spans="4:181">
      <c r="D157" t="str">
        <f t="shared" si="141"/>
        <v>Spare</v>
      </c>
      <c r="E157" s="8" t="s">
        <v>15</v>
      </c>
      <c r="F157" s="14"/>
      <c r="G157" s="26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  <c r="S157" s="84"/>
      <c r="T157" s="84"/>
      <c r="U157" s="84"/>
      <c r="V157" s="84"/>
      <c r="W157" s="84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38"/>
      <c r="BI157" s="38"/>
      <c r="BJ157" s="38"/>
      <c r="BK157" s="38"/>
      <c r="BL157" s="38"/>
      <c r="BM157" s="38"/>
      <c r="BN157" s="38"/>
      <c r="BO157" s="38"/>
      <c r="BP157" s="38"/>
      <c r="BQ157" s="38"/>
      <c r="BR157" s="38"/>
      <c r="BS157" s="38"/>
      <c r="BT157" s="38"/>
      <c r="BU157" s="38"/>
      <c r="BV157" s="38"/>
      <c r="BW157" s="38"/>
      <c r="BX157" s="38"/>
      <c r="BY157" s="38"/>
      <c r="BZ157" s="38"/>
      <c r="CA157" s="38"/>
      <c r="CB157" s="38"/>
      <c r="CC157" s="38"/>
      <c r="CD157" s="38"/>
      <c r="CE157" s="38"/>
      <c r="CF157" s="38"/>
      <c r="CG157" s="38"/>
      <c r="CH157" s="38"/>
      <c r="CI157" s="38"/>
      <c r="CJ157" s="38"/>
      <c r="CK157" s="38"/>
      <c r="CL157" s="38"/>
      <c r="CM157" s="38"/>
      <c r="CN157" s="38"/>
      <c r="CO157" s="38"/>
      <c r="CP157" s="38"/>
      <c r="CQ157" s="38"/>
      <c r="CR157" s="38"/>
      <c r="CS157" s="38"/>
      <c r="CT157" s="38"/>
      <c r="CU157" s="38"/>
      <c r="CV157" s="38"/>
      <c r="CW157" s="38"/>
      <c r="CX157" s="38"/>
      <c r="CY157" s="38"/>
      <c r="CZ157" s="38"/>
      <c r="DA157" s="38"/>
      <c r="DB157" s="38"/>
      <c r="DC157" s="38"/>
      <c r="DD157" s="38"/>
      <c r="DE157" s="38"/>
      <c r="DF157" s="38"/>
      <c r="DG157" s="38"/>
      <c r="DH157" s="38"/>
      <c r="DI157" s="38"/>
      <c r="DJ157" s="38"/>
      <c r="DK157" s="38"/>
      <c r="DL157" s="38"/>
      <c r="DM157" s="38"/>
      <c r="DN157" s="38"/>
      <c r="DO157" s="38"/>
      <c r="DP157" s="38"/>
      <c r="DQ157" s="38"/>
      <c r="DR157" s="38"/>
      <c r="DS157" s="38"/>
      <c r="DT157" s="38"/>
      <c r="DU157" s="38"/>
      <c r="DV157" s="38"/>
      <c r="DW157" s="38"/>
      <c r="DX157" s="38"/>
      <c r="DY157" s="38"/>
      <c r="DZ157" s="38"/>
      <c r="EA157" s="38"/>
      <c r="EB157" s="38"/>
      <c r="EC157" s="38"/>
      <c r="ED157" s="38"/>
      <c r="EE157" s="38"/>
      <c r="EF157" s="38"/>
      <c r="EG157" s="38"/>
      <c r="EH157" s="38"/>
      <c r="EI157" s="38"/>
      <c r="EJ157" s="38"/>
      <c r="EK157" s="38"/>
      <c r="EL157" s="38"/>
      <c r="EM157" s="38"/>
      <c r="EN157" s="38"/>
      <c r="EO157" s="38"/>
      <c r="EP157" s="38"/>
      <c r="EQ157" s="38"/>
      <c r="ER157" s="38"/>
      <c r="ES157" s="38"/>
      <c r="ET157" s="38"/>
      <c r="EU157" s="38"/>
      <c r="EV157" s="38"/>
      <c r="EW157" s="38"/>
      <c r="EX157" s="38"/>
      <c r="EY157" s="38"/>
      <c r="EZ157" s="38"/>
      <c r="FA157" s="38"/>
      <c r="FB157" s="38"/>
      <c r="FC157" s="38"/>
      <c r="FD157" s="38"/>
      <c r="FE157" s="38"/>
      <c r="FF157" s="38"/>
      <c r="FG157" s="38"/>
      <c r="FH157" s="38"/>
      <c r="FI157" s="38"/>
      <c r="FJ157" s="38"/>
      <c r="FK157" s="38"/>
      <c r="FL157" s="38"/>
      <c r="FM157" s="38"/>
      <c r="FN157" s="38"/>
      <c r="FO157" s="38"/>
      <c r="FP157" s="38"/>
      <c r="FQ157" s="38"/>
      <c r="FR157" s="38"/>
      <c r="FS157" s="38"/>
      <c r="FT157" s="38"/>
      <c r="FU157" s="38"/>
      <c r="FV157" s="38"/>
      <c r="FW157" s="38"/>
      <c r="FX157" s="38"/>
      <c r="FY157" s="38"/>
    </row>
    <row r="158" spans="4:181">
      <c r="D158" t="str">
        <f t="shared" si="141"/>
        <v>Spare</v>
      </c>
      <c r="E158" s="8" t="s">
        <v>15</v>
      </c>
      <c r="F158" s="14"/>
      <c r="G158" s="26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  <c r="S158" s="84"/>
      <c r="T158" s="84"/>
      <c r="U158" s="84"/>
      <c r="V158" s="84"/>
      <c r="W158" s="84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38"/>
      <c r="BI158" s="38"/>
      <c r="BJ158" s="38"/>
      <c r="BK158" s="38"/>
      <c r="BL158" s="38"/>
      <c r="BM158" s="38"/>
      <c r="BN158" s="38"/>
      <c r="BO158" s="38"/>
      <c r="BP158" s="38"/>
      <c r="BQ158" s="38"/>
      <c r="BR158" s="38"/>
      <c r="BS158" s="38"/>
      <c r="BT158" s="38"/>
      <c r="BU158" s="38"/>
      <c r="BV158" s="38"/>
      <c r="BW158" s="38"/>
      <c r="BX158" s="38"/>
      <c r="BY158" s="38"/>
      <c r="BZ158" s="38"/>
      <c r="CA158" s="38"/>
      <c r="CB158" s="38"/>
      <c r="CC158" s="38"/>
      <c r="CD158" s="38"/>
      <c r="CE158" s="38"/>
      <c r="CF158" s="38"/>
      <c r="CG158" s="38"/>
      <c r="CH158" s="38"/>
      <c r="CI158" s="38"/>
      <c r="CJ158" s="38"/>
      <c r="CK158" s="38"/>
      <c r="CL158" s="38"/>
      <c r="CM158" s="38"/>
      <c r="CN158" s="38"/>
      <c r="CO158" s="38"/>
      <c r="CP158" s="38"/>
      <c r="CQ158" s="38"/>
      <c r="CR158" s="38"/>
      <c r="CS158" s="38"/>
      <c r="CT158" s="38"/>
      <c r="CU158" s="38"/>
      <c r="CV158" s="38"/>
      <c r="CW158" s="38"/>
      <c r="CX158" s="38"/>
      <c r="CY158" s="38"/>
      <c r="CZ158" s="38"/>
      <c r="DA158" s="38"/>
      <c r="DB158" s="38"/>
      <c r="DC158" s="38"/>
      <c r="DD158" s="38"/>
      <c r="DE158" s="38"/>
      <c r="DF158" s="38"/>
      <c r="DG158" s="38"/>
      <c r="DH158" s="38"/>
      <c r="DI158" s="38"/>
      <c r="DJ158" s="38"/>
      <c r="DK158" s="38"/>
      <c r="DL158" s="38"/>
      <c r="DM158" s="38"/>
      <c r="DN158" s="38"/>
      <c r="DO158" s="38"/>
      <c r="DP158" s="38"/>
      <c r="DQ158" s="38"/>
      <c r="DR158" s="38"/>
      <c r="DS158" s="38"/>
      <c r="DT158" s="38"/>
      <c r="DU158" s="38"/>
      <c r="DV158" s="38"/>
      <c r="DW158" s="38"/>
      <c r="DX158" s="38"/>
      <c r="DY158" s="38"/>
      <c r="DZ158" s="38"/>
      <c r="EA158" s="38"/>
      <c r="EB158" s="38"/>
      <c r="EC158" s="38"/>
      <c r="ED158" s="38"/>
      <c r="EE158" s="38"/>
      <c r="EF158" s="38"/>
      <c r="EG158" s="38"/>
      <c r="EH158" s="38"/>
      <c r="EI158" s="38"/>
      <c r="EJ158" s="38"/>
      <c r="EK158" s="38"/>
      <c r="EL158" s="38"/>
      <c r="EM158" s="38"/>
      <c r="EN158" s="38"/>
      <c r="EO158" s="38"/>
      <c r="EP158" s="38"/>
      <c r="EQ158" s="38"/>
      <c r="ER158" s="38"/>
      <c r="ES158" s="38"/>
      <c r="ET158" s="38"/>
      <c r="EU158" s="38"/>
      <c r="EV158" s="38"/>
      <c r="EW158" s="38"/>
      <c r="EX158" s="38"/>
      <c r="EY158" s="38"/>
      <c r="EZ158" s="38"/>
      <c r="FA158" s="38"/>
      <c r="FB158" s="38"/>
      <c r="FC158" s="38"/>
      <c r="FD158" s="38"/>
      <c r="FE158" s="38"/>
      <c r="FF158" s="38"/>
      <c r="FG158" s="38"/>
      <c r="FH158" s="38"/>
      <c r="FI158" s="38"/>
      <c r="FJ158" s="38"/>
      <c r="FK158" s="38"/>
      <c r="FL158" s="38"/>
      <c r="FM158" s="38"/>
      <c r="FN158" s="38"/>
      <c r="FO158" s="38"/>
      <c r="FP158" s="38"/>
      <c r="FQ158" s="38"/>
      <c r="FR158" s="38"/>
      <c r="FS158" s="38"/>
      <c r="FT158" s="38"/>
      <c r="FU158" s="38"/>
      <c r="FV158" s="38"/>
      <c r="FW158" s="38"/>
      <c r="FX158" s="38"/>
      <c r="FY158" s="38"/>
    </row>
    <row r="159" spans="4:181">
      <c r="D159" t="str">
        <f t="shared" si="141"/>
        <v>Spare</v>
      </c>
      <c r="E159" s="8" t="s">
        <v>15</v>
      </c>
      <c r="F159" s="14"/>
      <c r="G159" s="26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  <c r="S159" s="84"/>
      <c r="T159" s="84"/>
      <c r="U159" s="84"/>
      <c r="V159" s="84"/>
      <c r="W159" s="84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 s="38"/>
      <c r="BW159" s="38"/>
      <c r="BX159" s="38"/>
      <c r="BY159" s="38"/>
      <c r="BZ159" s="38"/>
      <c r="CA159" s="38"/>
      <c r="CB159" s="38"/>
      <c r="CC159" s="38"/>
      <c r="CD159" s="38"/>
      <c r="CE159" s="38"/>
      <c r="CF159" s="38"/>
      <c r="CG159" s="38"/>
      <c r="CH159" s="38"/>
      <c r="CI159" s="38"/>
      <c r="CJ159" s="38"/>
      <c r="CK159" s="38"/>
      <c r="CL159" s="38"/>
      <c r="CM159" s="38"/>
      <c r="CN159" s="38"/>
      <c r="CO159" s="38"/>
      <c r="CP159" s="38"/>
      <c r="CQ159" s="38"/>
      <c r="CR159" s="38"/>
      <c r="CS159" s="38"/>
      <c r="CT159" s="38"/>
      <c r="CU159" s="38"/>
      <c r="CV159" s="38"/>
      <c r="CW159" s="38"/>
      <c r="CX159" s="38"/>
      <c r="CY159" s="38"/>
      <c r="CZ159" s="38"/>
      <c r="DA159" s="38"/>
      <c r="DB159" s="38"/>
      <c r="DC159" s="38"/>
      <c r="DD159" s="38"/>
      <c r="DE159" s="38"/>
      <c r="DF159" s="38"/>
      <c r="DG159" s="38"/>
      <c r="DH159" s="38"/>
      <c r="DI159" s="38"/>
      <c r="DJ159" s="38"/>
      <c r="DK159" s="38"/>
      <c r="DL159" s="38"/>
      <c r="DM159" s="38"/>
      <c r="DN159" s="38"/>
      <c r="DO159" s="38"/>
      <c r="DP159" s="38"/>
      <c r="DQ159" s="38"/>
      <c r="DR159" s="38"/>
      <c r="DS159" s="38"/>
      <c r="DT159" s="38"/>
      <c r="DU159" s="38"/>
      <c r="DV159" s="38"/>
      <c r="DW159" s="38"/>
      <c r="DX159" s="38"/>
      <c r="DY159" s="38"/>
      <c r="DZ159" s="38"/>
      <c r="EA159" s="38"/>
      <c r="EB159" s="38"/>
      <c r="EC159" s="38"/>
      <c r="ED159" s="38"/>
      <c r="EE159" s="38"/>
      <c r="EF159" s="38"/>
      <c r="EG159" s="38"/>
      <c r="EH159" s="38"/>
      <c r="EI159" s="38"/>
      <c r="EJ159" s="38"/>
      <c r="EK159" s="38"/>
      <c r="EL159" s="38"/>
      <c r="EM159" s="38"/>
      <c r="EN159" s="38"/>
      <c r="EO159" s="38"/>
      <c r="EP159" s="38"/>
      <c r="EQ159" s="38"/>
      <c r="ER159" s="38"/>
      <c r="ES159" s="38"/>
      <c r="ET159" s="38"/>
      <c r="EU159" s="38"/>
      <c r="EV159" s="38"/>
      <c r="EW159" s="38"/>
      <c r="EX159" s="38"/>
      <c r="EY159" s="38"/>
      <c r="EZ159" s="38"/>
      <c r="FA159" s="38"/>
      <c r="FB159" s="38"/>
      <c r="FC159" s="38"/>
      <c r="FD159" s="38"/>
      <c r="FE159" s="38"/>
      <c r="FF159" s="38"/>
      <c r="FG159" s="38"/>
      <c r="FH159" s="38"/>
      <c r="FI159" s="38"/>
      <c r="FJ159" s="38"/>
      <c r="FK159" s="38"/>
      <c r="FL159" s="38"/>
      <c r="FM159" s="38"/>
      <c r="FN159" s="38"/>
      <c r="FO159" s="38"/>
      <c r="FP159" s="38"/>
      <c r="FQ159" s="38"/>
      <c r="FR159" s="38"/>
      <c r="FS159" s="38"/>
      <c r="FT159" s="38"/>
      <c r="FU159" s="38"/>
      <c r="FV159" s="38"/>
      <c r="FW159" s="38"/>
      <c r="FX159" s="38"/>
      <c r="FY159" s="38"/>
    </row>
    <row r="160" spans="4:181">
      <c r="E160" s="8"/>
      <c r="F160" s="14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</row>
    <row r="161" spans="3:181">
      <c r="C161" s="39" t="s">
        <v>65</v>
      </c>
      <c r="E161" s="40"/>
      <c r="F161" s="60" t="s">
        <v>61</v>
      </c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</row>
    <row r="162" spans="3:181">
      <c r="D162" t="str">
        <f t="shared" ref="D162:D179" si="142">D142</f>
        <v>Aurora High (Q1-26)</v>
      </c>
      <c r="E162" s="8" t="s">
        <v>723</v>
      </c>
      <c r="F162" s="63">
        <f t="shared" ref="F162:F179" si="143">F122</f>
        <v>45292</v>
      </c>
      <c r="G162" s="26"/>
      <c r="H162" s="18">
        <f t="shared" ref="H162:AM162" si="144">H122 * (1-H142)</f>
        <v>0</v>
      </c>
      <c r="I162" s="18">
        <f t="shared" si="144"/>
        <v>0</v>
      </c>
      <c r="J162" s="18">
        <f t="shared" si="144"/>
        <v>0</v>
      </c>
      <c r="K162" s="18">
        <f t="shared" si="144"/>
        <v>0</v>
      </c>
      <c r="L162" s="18">
        <f t="shared" si="144"/>
        <v>0</v>
      </c>
      <c r="M162" s="18">
        <f t="shared" si="144"/>
        <v>0</v>
      </c>
      <c r="N162" s="18">
        <f t="shared" si="144"/>
        <v>0</v>
      </c>
      <c r="O162" s="18">
        <f t="shared" si="144"/>
        <v>0</v>
      </c>
      <c r="P162" s="18">
        <f t="shared" si="144"/>
        <v>0</v>
      </c>
      <c r="Q162" s="18">
        <f t="shared" si="144"/>
        <v>0</v>
      </c>
      <c r="R162" s="18">
        <f t="shared" si="144"/>
        <v>0</v>
      </c>
      <c r="S162" s="18">
        <f t="shared" si="144"/>
        <v>0</v>
      </c>
      <c r="T162" s="18">
        <f t="shared" si="144"/>
        <v>0</v>
      </c>
      <c r="U162" s="18">
        <f t="shared" si="144"/>
        <v>0</v>
      </c>
      <c r="V162" s="18">
        <f t="shared" si="144"/>
        <v>0</v>
      </c>
      <c r="W162" s="18">
        <f t="shared" si="144"/>
        <v>0</v>
      </c>
      <c r="X162" s="18">
        <f t="shared" si="144"/>
        <v>0</v>
      </c>
      <c r="Y162" s="18">
        <f t="shared" si="144"/>
        <v>0</v>
      </c>
      <c r="Z162" s="18">
        <f t="shared" si="144"/>
        <v>0</v>
      </c>
      <c r="AA162" s="18">
        <f t="shared" si="144"/>
        <v>0</v>
      </c>
      <c r="AB162" s="18">
        <f t="shared" si="144"/>
        <v>622.26</v>
      </c>
      <c r="AC162" s="18">
        <f t="shared" si="144"/>
        <v>622.26</v>
      </c>
      <c r="AD162" s="18">
        <f t="shared" si="144"/>
        <v>622.26</v>
      </c>
      <c r="AE162" s="18">
        <f t="shared" si="144"/>
        <v>622.26</v>
      </c>
      <c r="AF162" s="18">
        <f t="shared" si="144"/>
        <v>585.5</v>
      </c>
      <c r="AG162" s="18">
        <f t="shared" si="144"/>
        <v>585.5</v>
      </c>
      <c r="AH162" s="18">
        <f t="shared" si="144"/>
        <v>585.5</v>
      </c>
      <c r="AI162" s="18">
        <f t="shared" si="144"/>
        <v>585.5</v>
      </c>
      <c r="AJ162" s="18">
        <f t="shared" si="144"/>
        <v>599.39</v>
      </c>
      <c r="AK162" s="18">
        <f t="shared" si="144"/>
        <v>599.39</v>
      </c>
      <c r="AL162" s="18">
        <f t="shared" si="144"/>
        <v>599.39</v>
      </c>
      <c r="AM162" s="18">
        <f t="shared" si="144"/>
        <v>599.39</v>
      </c>
      <c r="AN162" s="18">
        <f t="shared" ref="AN162:BS162" si="145">AN122 * (1-AN142)</f>
        <v>621.28</v>
      </c>
      <c r="AO162" s="18">
        <f t="shared" si="145"/>
        <v>621.28</v>
      </c>
      <c r="AP162" s="18">
        <f t="shared" si="145"/>
        <v>621.28</v>
      </c>
      <c r="AQ162" s="18">
        <f t="shared" si="145"/>
        <v>621.28</v>
      </c>
      <c r="AR162" s="18">
        <f t="shared" si="145"/>
        <v>556.97</v>
      </c>
      <c r="AS162" s="18">
        <f t="shared" si="145"/>
        <v>556.97</v>
      </c>
      <c r="AT162" s="18">
        <f t="shared" si="145"/>
        <v>556.97</v>
      </c>
      <c r="AU162" s="18">
        <f t="shared" si="145"/>
        <v>556.97</v>
      </c>
      <c r="AV162" s="18">
        <f t="shared" si="145"/>
        <v>502.45</v>
      </c>
      <c r="AW162" s="18">
        <f t="shared" si="145"/>
        <v>502.45</v>
      </c>
      <c r="AX162" s="18">
        <f t="shared" si="145"/>
        <v>502.45</v>
      </c>
      <c r="AY162" s="18">
        <f t="shared" si="145"/>
        <v>502.45</v>
      </c>
      <c r="AZ162" s="18">
        <f t="shared" si="145"/>
        <v>440.05</v>
      </c>
      <c r="BA162" s="18">
        <f t="shared" si="145"/>
        <v>440.05</v>
      </c>
      <c r="BB162" s="18">
        <f t="shared" si="145"/>
        <v>440.05</v>
      </c>
      <c r="BC162" s="18">
        <f t="shared" si="145"/>
        <v>440.05</v>
      </c>
      <c r="BD162" s="18">
        <f t="shared" si="145"/>
        <v>405.71</v>
      </c>
      <c r="BE162" s="18">
        <f t="shared" si="145"/>
        <v>405.71</v>
      </c>
      <c r="BF162" s="18">
        <f t="shared" si="145"/>
        <v>405.71</v>
      </c>
      <c r="BG162" s="18">
        <f t="shared" si="145"/>
        <v>405.71</v>
      </c>
      <c r="BH162" s="18">
        <f t="shared" si="145"/>
        <v>379.49</v>
      </c>
      <c r="BI162" s="18">
        <f t="shared" si="145"/>
        <v>379.49</v>
      </c>
      <c r="BJ162" s="18">
        <f t="shared" si="145"/>
        <v>379.49</v>
      </c>
      <c r="BK162" s="18">
        <f t="shared" si="145"/>
        <v>379.49</v>
      </c>
      <c r="BL162" s="18">
        <f t="shared" si="145"/>
        <v>365.46</v>
      </c>
      <c r="BM162" s="18">
        <f t="shared" si="145"/>
        <v>365.46</v>
      </c>
      <c r="BN162" s="18">
        <f t="shared" si="145"/>
        <v>365.46</v>
      </c>
      <c r="BO162" s="18">
        <f t="shared" si="145"/>
        <v>365.46</v>
      </c>
      <c r="BP162" s="18">
        <f t="shared" si="145"/>
        <v>341.94</v>
      </c>
      <c r="BQ162" s="18">
        <f t="shared" si="145"/>
        <v>341.94</v>
      </c>
      <c r="BR162" s="18">
        <f t="shared" si="145"/>
        <v>341.94</v>
      </c>
      <c r="BS162" s="18">
        <f t="shared" si="145"/>
        <v>341.94</v>
      </c>
      <c r="BT162" s="18">
        <f t="shared" ref="BT162:CY162" si="146">BT122 * (1-BT142)</f>
        <v>354.92</v>
      </c>
      <c r="BU162" s="18">
        <f t="shared" si="146"/>
        <v>354.92</v>
      </c>
      <c r="BV162" s="18">
        <f t="shared" si="146"/>
        <v>354.92</v>
      </c>
      <c r="BW162" s="18">
        <f t="shared" si="146"/>
        <v>354.92</v>
      </c>
      <c r="BX162" s="18">
        <f t="shared" si="146"/>
        <v>333.2</v>
      </c>
      <c r="BY162" s="18">
        <f t="shared" si="146"/>
        <v>333.2</v>
      </c>
      <c r="BZ162" s="18">
        <f t="shared" si="146"/>
        <v>333.2</v>
      </c>
      <c r="CA162" s="18">
        <f t="shared" si="146"/>
        <v>333.2</v>
      </c>
      <c r="CB162" s="18">
        <f t="shared" si="146"/>
        <v>336.51</v>
      </c>
      <c r="CC162" s="18">
        <f t="shared" si="146"/>
        <v>336.51</v>
      </c>
      <c r="CD162" s="18">
        <f t="shared" si="146"/>
        <v>336.51</v>
      </c>
      <c r="CE162" s="18">
        <f t="shared" si="146"/>
        <v>336.51</v>
      </c>
      <c r="CF162" s="18">
        <f t="shared" si="146"/>
        <v>326.58</v>
      </c>
      <c r="CG162" s="18">
        <f t="shared" si="146"/>
        <v>326.58</v>
      </c>
      <c r="CH162" s="18">
        <f t="shared" si="146"/>
        <v>326.58</v>
      </c>
      <c r="CI162" s="18">
        <f t="shared" si="146"/>
        <v>326.58</v>
      </c>
      <c r="CJ162" s="18">
        <f t="shared" si="146"/>
        <v>326.69</v>
      </c>
      <c r="CK162" s="18">
        <f t="shared" si="146"/>
        <v>326.69</v>
      </c>
      <c r="CL162" s="18">
        <f t="shared" si="146"/>
        <v>326.69</v>
      </c>
      <c r="CM162" s="18">
        <f t="shared" si="146"/>
        <v>326.69</v>
      </c>
      <c r="CN162" s="18">
        <f t="shared" si="146"/>
        <v>321.73</v>
      </c>
      <c r="CO162" s="18">
        <f t="shared" si="146"/>
        <v>321.73</v>
      </c>
      <c r="CP162" s="18">
        <f t="shared" si="146"/>
        <v>321.73</v>
      </c>
      <c r="CQ162" s="18">
        <f t="shared" si="146"/>
        <v>321.73</v>
      </c>
      <c r="CR162" s="18">
        <f t="shared" si="146"/>
        <v>321.33</v>
      </c>
      <c r="CS162" s="18">
        <f t="shared" si="146"/>
        <v>321.33</v>
      </c>
      <c r="CT162" s="18">
        <f t="shared" si="146"/>
        <v>321.33</v>
      </c>
      <c r="CU162" s="18">
        <f t="shared" si="146"/>
        <v>321.33</v>
      </c>
      <c r="CV162" s="18">
        <f t="shared" si="146"/>
        <v>322.70999999999998</v>
      </c>
      <c r="CW162" s="18">
        <f t="shared" si="146"/>
        <v>322.70999999999998</v>
      </c>
      <c r="CX162" s="18">
        <f t="shared" si="146"/>
        <v>322.70999999999998</v>
      </c>
      <c r="CY162" s="18">
        <f t="shared" si="146"/>
        <v>322.70999999999998</v>
      </c>
      <c r="CZ162" s="18">
        <f t="shared" ref="CZ162:EE162" si="147">CZ122 * (1-CZ142)</f>
        <v>334.34</v>
      </c>
      <c r="DA162" s="18">
        <f t="shared" si="147"/>
        <v>334.34</v>
      </c>
      <c r="DB162" s="18">
        <f t="shared" si="147"/>
        <v>334.34</v>
      </c>
      <c r="DC162" s="18">
        <f t="shared" si="147"/>
        <v>334.34</v>
      </c>
      <c r="DD162" s="18">
        <f t="shared" si="147"/>
        <v>329.35</v>
      </c>
      <c r="DE162" s="18">
        <f t="shared" si="147"/>
        <v>329.35</v>
      </c>
      <c r="DF162" s="18">
        <f t="shared" si="147"/>
        <v>329.35</v>
      </c>
      <c r="DG162" s="18">
        <f t="shared" si="147"/>
        <v>329.35</v>
      </c>
      <c r="DH162" s="18">
        <f t="shared" si="147"/>
        <v>333.13</v>
      </c>
      <c r="DI162" s="18">
        <f t="shared" si="147"/>
        <v>333.13</v>
      </c>
      <c r="DJ162" s="18">
        <f t="shared" si="147"/>
        <v>333.13</v>
      </c>
      <c r="DK162" s="18">
        <f t="shared" si="147"/>
        <v>333.13</v>
      </c>
      <c r="DL162" s="18">
        <f t="shared" si="147"/>
        <v>326.05</v>
      </c>
      <c r="DM162" s="18">
        <f t="shared" si="147"/>
        <v>326.05</v>
      </c>
      <c r="DN162" s="18">
        <f t="shared" si="147"/>
        <v>326.05</v>
      </c>
      <c r="DO162" s="18">
        <f t="shared" si="147"/>
        <v>326.05</v>
      </c>
      <c r="DP162" s="18">
        <f t="shared" si="147"/>
        <v>321.77</v>
      </c>
      <c r="DQ162" s="18">
        <f t="shared" si="147"/>
        <v>321.77</v>
      </c>
      <c r="DR162" s="18">
        <f t="shared" si="147"/>
        <v>321.77</v>
      </c>
      <c r="DS162" s="18">
        <f t="shared" si="147"/>
        <v>321.77</v>
      </c>
      <c r="DT162" s="18">
        <f t="shared" si="147"/>
        <v>319.06</v>
      </c>
      <c r="DU162" s="18">
        <f t="shared" si="147"/>
        <v>319.06</v>
      </c>
      <c r="DV162" s="18">
        <f t="shared" si="147"/>
        <v>319.06</v>
      </c>
      <c r="DW162" s="18">
        <f t="shared" si="147"/>
        <v>319.06</v>
      </c>
      <c r="DX162" s="18">
        <f t="shared" si="147"/>
        <v>317.47000000000003</v>
      </c>
      <c r="DY162" s="18">
        <f t="shared" si="147"/>
        <v>317.47000000000003</v>
      </c>
      <c r="DZ162" s="18">
        <f t="shared" si="147"/>
        <v>317.47000000000003</v>
      </c>
      <c r="EA162" s="18">
        <f t="shared" si="147"/>
        <v>317.47000000000003</v>
      </c>
      <c r="EB162" s="18">
        <f t="shared" si="147"/>
        <v>315.31</v>
      </c>
      <c r="EC162" s="18">
        <f t="shared" si="147"/>
        <v>315.31</v>
      </c>
      <c r="ED162" s="18">
        <f t="shared" si="147"/>
        <v>315.31</v>
      </c>
      <c r="EE162" s="18">
        <f t="shared" si="147"/>
        <v>315.31</v>
      </c>
      <c r="EF162" s="18">
        <f t="shared" ref="EF162:FK162" si="148">EF122 * (1-EF142)</f>
        <v>312.57</v>
      </c>
      <c r="EG162" s="18">
        <f t="shared" si="148"/>
        <v>312.57</v>
      </c>
      <c r="EH162" s="18">
        <f t="shared" si="148"/>
        <v>312.57</v>
      </c>
      <c r="EI162" s="18">
        <f t="shared" si="148"/>
        <v>312.57</v>
      </c>
      <c r="EJ162" s="18">
        <f t="shared" si="148"/>
        <v>309.73</v>
      </c>
      <c r="EK162" s="18">
        <f t="shared" si="148"/>
        <v>309.73</v>
      </c>
      <c r="EL162" s="18">
        <f t="shared" si="148"/>
        <v>309.73</v>
      </c>
      <c r="EM162" s="18">
        <f t="shared" si="148"/>
        <v>309.73</v>
      </c>
      <c r="EN162" s="18">
        <f t="shared" si="148"/>
        <v>303.06</v>
      </c>
      <c r="EO162" s="18">
        <f t="shared" si="148"/>
        <v>303.06</v>
      </c>
      <c r="EP162" s="18">
        <f t="shared" si="148"/>
        <v>303.06</v>
      </c>
      <c r="EQ162" s="18">
        <f t="shared" si="148"/>
        <v>303.06</v>
      </c>
      <c r="ER162" s="18">
        <f t="shared" si="148"/>
        <v>298.86</v>
      </c>
      <c r="ES162" s="18">
        <f t="shared" si="148"/>
        <v>298.86</v>
      </c>
      <c r="ET162" s="18">
        <f t="shared" si="148"/>
        <v>298.86</v>
      </c>
      <c r="EU162" s="18">
        <f t="shared" si="148"/>
        <v>298.86</v>
      </c>
      <c r="EV162" s="18">
        <f t="shared" si="148"/>
        <v>300.64999999999998</v>
      </c>
      <c r="EW162" s="18">
        <f t="shared" si="148"/>
        <v>300.64999999999998</v>
      </c>
      <c r="EX162" s="18">
        <f t="shared" si="148"/>
        <v>300.64999999999998</v>
      </c>
      <c r="EY162" s="18">
        <f t="shared" si="148"/>
        <v>300.64999999999998</v>
      </c>
      <c r="EZ162" s="18">
        <f t="shared" si="148"/>
        <v>298.35000000000002</v>
      </c>
      <c r="FA162" s="18">
        <f t="shared" si="148"/>
        <v>298.35000000000002</v>
      </c>
      <c r="FB162" s="18">
        <f t="shared" si="148"/>
        <v>298.35000000000002</v>
      </c>
      <c r="FC162" s="18">
        <f t="shared" si="148"/>
        <v>298.35000000000002</v>
      </c>
      <c r="FD162" s="18">
        <f t="shared" si="148"/>
        <v>305.70999999999998</v>
      </c>
      <c r="FE162" s="18">
        <f t="shared" si="148"/>
        <v>305.70999999999998</v>
      </c>
      <c r="FF162" s="18">
        <f t="shared" si="148"/>
        <v>305.70999999999998</v>
      </c>
      <c r="FG162" s="18">
        <f t="shared" si="148"/>
        <v>305.70999999999998</v>
      </c>
      <c r="FH162" s="18">
        <f t="shared" si="148"/>
        <v>306.13</v>
      </c>
      <c r="FI162" s="18">
        <f t="shared" si="148"/>
        <v>306.13</v>
      </c>
      <c r="FJ162" s="18">
        <f t="shared" si="148"/>
        <v>306.13</v>
      </c>
      <c r="FK162" s="18">
        <f t="shared" si="148"/>
        <v>306.13</v>
      </c>
      <c r="FL162" s="18">
        <f t="shared" ref="FL162:FY162" si="149">FL122 * (1-FL142)</f>
        <v>306.13</v>
      </c>
      <c r="FM162" s="18">
        <f t="shared" si="149"/>
        <v>306.13</v>
      </c>
      <c r="FN162" s="18">
        <f t="shared" si="149"/>
        <v>306.13</v>
      </c>
      <c r="FO162" s="18">
        <f t="shared" si="149"/>
        <v>306.13</v>
      </c>
      <c r="FP162" s="18">
        <f t="shared" si="149"/>
        <v>306.13</v>
      </c>
      <c r="FQ162" s="18">
        <f t="shared" si="149"/>
        <v>306.13</v>
      </c>
      <c r="FR162" s="18">
        <f t="shared" si="149"/>
        <v>306.13</v>
      </c>
      <c r="FS162" s="18">
        <f t="shared" si="149"/>
        <v>306.13</v>
      </c>
      <c r="FT162" s="18">
        <f t="shared" si="149"/>
        <v>306.13</v>
      </c>
      <c r="FU162" s="18">
        <f t="shared" si="149"/>
        <v>306.13</v>
      </c>
      <c r="FV162" s="18">
        <f t="shared" si="149"/>
        <v>306.13</v>
      </c>
      <c r="FW162" s="18">
        <f t="shared" si="149"/>
        <v>306.13</v>
      </c>
      <c r="FX162" s="18">
        <f t="shared" si="149"/>
        <v>306.13</v>
      </c>
      <c r="FY162" s="18">
        <f t="shared" si="149"/>
        <v>306.13</v>
      </c>
    </row>
    <row r="163" spans="3:181">
      <c r="D163" t="str">
        <f t="shared" si="142"/>
        <v>Aurora Central (Q1-26)</v>
      </c>
      <c r="E163" s="8" t="s">
        <v>723</v>
      </c>
      <c r="F163" s="63">
        <f t="shared" si="143"/>
        <v>45292</v>
      </c>
      <c r="G163" s="26"/>
      <c r="H163" s="18">
        <f t="shared" ref="H163:AM163" si="150">H123 * (1-H143)</f>
        <v>0</v>
      </c>
      <c r="I163" s="18">
        <f t="shared" si="150"/>
        <v>0</v>
      </c>
      <c r="J163" s="18">
        <f t="shared" si="150"/>
        <v>0</v>
      </c>
      <c r="K163" s="18">
        <f t="shared" si="150"/>
        <v>0</v>
      </c>
      <c r="L163" s="18">
        <f t="shared" si="150"/>
        <v>0</v>
      </c>
      <c r="M163" s="18">
        <f t="shared" si="150"/>
        <v>0</v>
      </c>
      <c r="N163" s="18">
        <f t="shared" si="150"/>
        <v>0</v>
      </c>
      <c r="O163" s="18">
        <f t="shared" si="150"/>
        <v>0</v>
      </c>
      <c r="P163" s="18">
        <f t="shared" si="150"/>
        <v>0</v>
      </c>
      <c r="Q163" s="18">
        <f t="shared" si="150"/>
        <v>0</v>
      </c>
      <c r="R163" s="18">
        <f t="shared" si="150"/>
        <v>0</v>
      </c>
      <c r="S163" s="18">
        <f t="shared" si="150"/>
        <v>0</v>
      </c>
      <c r="T163" s="18">
        <f t="shared" si="150"/>
        <v>0</v>
      </c>
      <c r="U163" s="18">
        <f t="shared" si="150"/>
        <v>0</v>
      </c>
      <c r="V163" s="18">
        <f t="shared" si="150"/>
        <v>0</v>
      </c>
      <c r="W163" s="18">
        <f t="shared" si="150"/>
        <v>0</v>
      </c>
      <c r="X163" s="18">
        <f t="shared" si="150"/>
        <v>0</v>
      </c>
      <c r="Y163" s="18">
        <f t="shared" si="150"/>
        <v>0</v>
      </c>
      <c r="Z163" s="18">
        <f t="shared" si="150"/>
        <v>0</v>
      </c>
      <c r="AA163" s="18">
        <f t="shared" si="150"/>
        <v>0</v>
      </c>
      <c r="AB163" s="18">
        <f t="shared" si="150"/>
        <v>400.77</v>
      </c>
      <c r="AC163" s="18">
        <f t="shared" si="150"/>
        <v>400.77</v>
      </c>
      <c r="AD163" s="18">
        <f t="shared" si="150"/>
        <v>400.77</v>
      </c>
      <c r="AE163" s="18">
        <f t="shared" si="150"/>
        <v>400.77</v>
      </c>
      <c r="AF163" s="18">
        <f t="shared" si="150"/>
        <v>369.12</v>
      </c>
      <c r="AG163" s="18">
        <f t="shared" si="150"/>
        <v>369.12</v>
      </c>
      <c r="AH163" s="18">
        <f t="shared" si="150"/>
        <v>369.12</v>
      </c>
      <c r="AI163" s="18">
        <f t="shared" si="150"/>
        <v>369.12</v>
      </c>
      <c r="AJ163" s="18">
        <f t="shared" si="150"/>
        <v>381.54</v>
      </c>
      <c r="AK163" s="18">
        <f t="shared" si="150"/>
        <v>381.54</v>
      </c>
      <c r="AL163" s="18">
        <f t="shared" si="150"/>
        <v>381.54</v>
      </c>
      <c r="AM163" s="18">
        <f t="shared" si="150"/>
        <v>381.54</v>
      </c>
      <c r="AN163" s="18">
        <f t="shared" ref="AN163:BS163" si="151">AN123 * (1-AN143)</f>
        <v>408.54</v>
      </c>
      <c r="AO163" s="18">
        <f t="shared" si="151"/>
        <v>408.54</v>
      </c>
      <c r="AP163" s="18">
        <f t="shared" si="151"/>
        <v>408.54</v>
      </c>
      <c r="AQ163" s="18">
        <f t="shared" si="151"/>
        <v>408.54</v>
      </c>
      <c r="AR163" s="18">
        <f t="shared" si="151"/>
        <v>401.29</v>
      </c>
      <c r="AS163" s="18">
        <f t="shared" si="151"/>
        <v>401.29</v>
      </c>
      <c r="AT163" s="18">
        <f t="shared" si="151"/>
        <v>401.29</v>
      </c>
      <c r="AU163" s="18">
        <f t="shared" si="151"/>
        <v>401.29</v>
      </c>
      <c r="AV163" s="18">
        <f t="shared" si="151"/>
        <v>404.72</v>
      </c>
      <c r="AW163" s="18">
        <f t="shared" si="151"/>
        <v>404.72</v>
      </c>
      <c r="AX163" s="18">
        <f t="shared" si="151"/>
        <v>404.72</v>
      </c>
      <c r="AY163" s="18">
        <f t="shared" si="151"/>
        <v>404.72</v>
      </c>
      <c r="AZ163" s="18">
        <f t="shared" si="151"/>
        <v>383.72</v>
      </c>
      <c r="BA163" s="18">
        <f t="shared" si="151"/>
        <v>383.72</v>
      </c>
      <c r="BB163" s="18">
        <f t="shared" si="151"/>
        <v>383.72</v>
      </c>
      <c r="BC163" s="18">
        <f t="shared" si="151"/>
        <v>383.72</v>
      </c>
      <c r="BD163" s="18">
        <f t="shared" si="151"/>
        <v>363.61</v>
      </c>
      <c r="BE163" s="18">
        <f t="shared" si="151"/>
        <v>363.61</v>
      </c>
      <c r="BF163" s="18">
        <f t="shared" si="151"/>
        <v>363.61</v>
      </c>
      <c r="BG163" s="18">
        <f t="shared" si="151"/>
        <v>363.61</v>
      </c>
      <c r="BH163" s="18">
        <f t="shared" si="151"/>
        <v>339.58</v>
      </c>
      <c r="BI163" s="18">
        <f t="shared" si="151"/>
        <v>339.58</v>
      </c>
      <c r="BJ163" s="18">
        <f t="shared" si="151"/>
        <v>339.58</v>
      </c>
      <c r="BK163" s="18">
        <f t="shared" si="151"/>
        <v>339.58</v>
      </c>
      <c r="BL163" s="18">
        <f t="shared" si="151"/>
        <v>327.20999999999998</v>
      </c>
      <c r="BM163" s="18">
        <f t="shared" si="151"/>
        <v>327.20999999999998</v>
      </c>
      <c r="BN163" s="18">
        <f t="shared" si="151"/>
        <v>327.20999999999998</v>
      </c>
      <c r="BO163" s="18">
        <f t="shared" si="151"/>
        <v>327.20999999999998</v>
      </c>
      <c r="BP163" s="18">
        <f t="shared" si="151"/>
        <v>326.7</v>
      </c>
      <c r="BQ163" s="18">
        <f t="shared" si="151"/>
        <v>326.7</v>
      </c>
      <c r="BR163" s="18">
        <f t="shared" si="151"/>
        <v>326.7</v>
      </c>
      <c r="BS163" s="18">
        <f t="shared" si="151"/>
        <v>326.7</v>
      </c>
      <c r="BT163" s="18">
        <f t="shared" ref="BT163:CY163" si="152">BT123 * (1-BT143)</f>
        <v>340.78</v>
      </c>
      <c r="BU163" s="18">
        <f t="shared" si="152"/>
        <v>340.78</v>
      </c>
      <c r="BV163" s="18">
        <f t="shared" si="152"/>
        <v>340.78</v>
      </c>
      <c r="BW163" s="18">
        <f t="shared" si="152"/>
        <v>340.78</v>
      </c>
      <c r="BX163" s="18">
        <f t="shared" si="152"/>
        <v>321.12</v>
      </c>
      <c r="BY163" s="18">
        <f t="shared" si="152"/>
        <v>321.12</v>
      </c>
      <c r="BZ163" s="18">
        <f t="shared" si="152"/>
        <v>321.12</v>
      </c>
      <c r="CA163" s="18">
        <f t="shared" si="152"/>
        <v>321.12</v>
      </c>
      <c r="CB163" s="18">
        <f t="shared" si="152"/>
        <v>315.43</v>
      </c>
      <c r="CC163" s="18">
        <f t="shared" si="152"/>
        <v>315.43</v>
      </c>
      <c r="CD163" s="18">
        <f t="shared" si="152"/>
        <v>315.43</v>
      </c>
      <c r="CE163" s="18">
        <f t="shared" si="152"/>
        <v>315.43</v>
      </c>
      <c r="CF163" s="18">
        <f t="shared" si="152"/>
        <v>302.48</v>
      </c>
      <c r="CG163" s="18">
        <f t="shared" si="152"/>
        <v>302.48</v>
      </c>
      <c r="CH163" s="18">
        <f t="shared" si="152"/>
        <v>302.48</v>
      </c>
      <c r="CI163" s="18">
        <f t="shared" si="152"/>
        <v>302.48</v>
      </c>
      <c r="CJ163" s="18">
        <f t="shared" si="152"/>
        <v>304.98</v>
      </c>
      <c r="CK163" s="18">
        <f t="shared" si="152"/>
        <v>304.98</v>
      </c>
      <c r="CL163" s="18">
        <f t="shared" si="152"/>
        <v>304.98</v>
      </c>
      <c r="CM163" s="18">
        <f t="shared" si="152"/>
        <v>304.98</v>
      </c>
      <c r="CN163" s="18">
        <f t="shared" si="152"/>
        <v>302.77</v>
      </c>
      <c r="CO163" s="18">
        <f t="shared" si="152"/>
        <v>302.77</v>
      </c>
      <c r="CP163" s="18">
        <f t="shared" si="152"/>
        <v>302.77</v>
      </c>
      <c r="CQ163" s="18">
        <f t="shared" si="152"/>
        <v>302.77</v>
      </c>
      <c r="CR163" s="18">
        <f t="shared" si="152"/>
        <v>305.43</v>
      </c>
      <c r="CS163" s="18">
        <f t="shared" si="152"/>
        <v>305.43</v>
      </c>
      <c r="CT163" s="18">
        <f t="shared" si="152"/>
        <v>305.43</v>
      </c>
      <c r="CU163" s="18">
        <f t="shared" si="152"/>
        <v>305.43</v>
      </c>
      <c r="CV163" s="18">
        <f t="shared" si="152"/>
        <v>303.52</v>
      </c>
      <c r="CW163" s="18">
        <f t="shared" si="152"/>
        <v>303.52</v>
      </c>
      <c r="CX163" s="18">
        <f t="shared" si="152"/>
        <v>303.52</v>
      </c>
      <c r="CY163" s="18">
        <f t="shared" si="152"/>
        <v>303.52</v>
      </c>
      <c r="CZ163" s="18">
        <f t="shared" ref="CZ163:EE163" si="153">CZ123 * (1-CZ143)</f>
        <v>312.37</v>
      </c>
      <c r="DA163" s="18">
        <f t="shared" si="153"/>
        <v>312.37</v>
      </c>
      <c r="DB163" s="18">
        <f t="shared" si="153"/>
        <v>312.37</v>
      </c>
      <c r="DC163" s="18">
        <f t="shared" si="153"/>
        <v>312.37</v>
      </c>
      <c r="DD163" s="18">
        <f t="shared" si="153"/>
        <v>303.61</v>
      </c>
      <c r="DE163" s="18">
        <f t="shared" si="153"/>
        <v>303.61</v>
      </c>
      <c r="DF163" s="18">
        <f t="shared" si="153"/>
        <v>303.61</v>
      </c>
      <c r="DG163" s="18">
        <f t="shared" si="153"/>
        <v>303.61</v>
      </c>
      <c r="DH163" s="18">
        <f t="shared" si="153"/>
        <v>309.88</v>
      </c>
      <c r="DI163" s="18">
        <f t="shared" si="153"/>
        <v>309.88</v>
      </c>
      <c r="DJ163" s="18">
        <f t="shared" si="153"/>
        <v>309.88</v>
      </c>
      <c r="DK163" s="18">
        <f t="shared" si="153"/>
        <v>309.88</v>
      </c>
      <c r="DL163" s="18">
        <f t="shared" si="153"/>
        <v>304.89</v>
      </c>
      <c r="DM163" s="18">
        <f t="shared" si="153"/>
        <v>304.89</v>
      </c>
      <c r="DN163" s="18">
        <f t="shared" si="153"/>
        <v>304.89</v>
      </c>
      <c r="DO163" s="18">
        <f t="shared" si="153"/>
        <v>304.89</v>
      </c>
      <c r="DP163" s="18">
        <f t="shared" si="153"/>
        <v>300.08</v>
      </c>
      <c r="DQ163" s="18">
        <f t="shared" si="153"/>
        <v>300.08</v>
      </c>
      <c r="DR163" s="18">
        <f t="shared" si="153"/>
        <v>300.08</v>
      </c>
      <c r="DS163" s="18">
        <f t="shared" si="153"/>
        <v>300.08</v>
      </c>
      <c r="DT163" s="18">
        <f t="shared" si="153"/>
        <v>293.61</v>
      </c>
      <c r="DU163" s="18">
        <f t="shared" si="153"/>
        <v>293.61</v>
      </c>
      <c r="DV163" s="18">
        <f t="shared" si="153"/>
        <v>293.61</v>
      </c>
      <c r="DW163" s="18">
        <f t="shared" si="153"/>
        <v>293.61</v>
      </c>
      <c r="DX163" s="18">
        <f t="shared" si="153"/>
        <v>290.35000000000002</v>
      </c>
      <c r="DY163" s="18">
        <f t="shared" si="153"/>
        <v>290.35000000000002</v>
      </c>
      <c r="DZ163" s="18">
        <f t="shared" si="153"/>
        <v>290.35000000000002</v>
      </c>
      <c r="EA163" s="18">
        <f t="shared" si="153"/>
        <v>290.35000000000002</v>
      </c>
      <c r="EB163" s="18">
        <f t="shared" si="153"/>
        <v>289.07</v>
      </c>
      <c r="EC163" s="18">
        <f t="shared" si="153"/>
        <v>289.07</v>
      </c>
      <c r="ED163" s="18">
        <f t="shared" si="153"/>
        <v>289.07</v>
      </c>
      <c r="EE163" s="18">
        <f t="shared" si="153"/>
        <v>289.07</v>
      </c>
      <c r="EF163" s="18">
        <f t="shared" ref="EF163:FK163" si="154">EF123 * (1-EF143)</f>
        <v>289.54000000000002</v>
      </c>
      <c r="EG163" s="18">
        <f t="shared" si="154"/>
        <v>289.54000000000002</v>
      </c>
      <c r="EH163" s="18">
        <f t="shared" si="154"/>
        <v>289.54000000000002</v>
      </c>
      <c r="EI163" s="18">
        <f t="shared" si="154"/>
        <v>289.54000000000002</v>
      </c>
      <c r="EJ163" s="18">
        <f t="shared" si="154"/>
        <v>290.20999999999998</v>
      </c>
      <c r="EK163" s="18">
        <f t="shared" si="154"/>
        <v>290.20999999999998</v>
      </c>
      <c r="EL163" s="18">
        <f t="shared" si="154"/>
        <v>290.20999999999998</v>
      </c>
      <c r="EM163" s="18">
        <f t="shared" si="154"/>
        <v>290.20999999999998</v>
      </c>
      <c r="EN163" s="18">
        <f t="shared" si="154"/>
        <v>287.76</v>
      </c>
      <c r="EO163" s="18">
        <f t="shared" si="154"/>
        <v>287.76</v>
      </c>
      <c r="EP163" s="18">
        <f t="shared" si="154"/>
        <v>287.76</v>
      </c>
      <c r="EQ163" s="18">
        <f t="shared" si="154"/>
        <v>287.76</v>
      </c>
      <c r="ER163" s="18">
        <f t="shared" si="154"/>
        <v>284.5</v>
      </c>
      <c r="ES163" s="18">
        <f t="shared" si="154"/>
        <v>284.5</v>
      </c>
      <c r="ET163" s="18">
        <f t="shared" si="154"/>
        <v>284.5</v>
      </c>
      <c r="EU163" s="18">
        <f t="shared" si="154"/>
        <v>284.5</v>
      </c>
      <c r="EV163" s="18">
        <f t="shared" si="154"/>
        <v>285.5</v>
      </c>
      <c r="EW163" s="18">
        <f t="shared" si="154"/>
        <v>285.5</v>
      </c>
      <c r="EX163" s="18">
        <f t="shared" si="154"/>
        <v>285.5</v>
      </c>
      <c r="EY163" s="18">
        <f t="shared" si="154"/>
        <v>285.5</v>
      </c>
      <c r="EZ163" s="18">
        <f t="shared" si="154"/>
        <v>283.63</v>
      </c>
      <c r="FA163" s="18">
        <f t="shared" si="154"/>
        <v>283.63</v>
      </c>
      <c r="FB163" s="18">
        <f t="shared" si="154"/>
        <v>283.63</v>
      </c>
      <c r="FC163" s="18">
        <f t="shared" si="154"/>
        <v>283.63</v>
      </c>
      <c r="FD163" s="18">
        <f t="shared" si="154"/>
        <v>286.69</v>
      </c>
      <c r="FE163" s="18">
        <f t="shared" si="154"/>
        <v>286.69</v>
      </c>
      <c r="FF163" s="18">
        <f t="shared" si="154"/>
        <v>286.69</v>
      </c>
      <c r="FG163" s="18">
        <f t="shared" si="154"/>
        <v>286.69</v>
      </c>
      <c r="FH163" s="18">
        <f t="shared" si="154"/>
        <v>284.05</v>
      </c>
      <c r="FI163" s="18">
        <f t="shared" si="154"/>
        <v>284.05</v>
      </c>
      <c r="FJ163" s="18">
        <f t="shared" si="154"/>
        <v>284.05</v>
      </c>
      <c r="FK163" s="18">
        <f t="shared" si="154"/>
        <v>284.05</v>
      </c>
      <c r="FL163" s="18">
        <f t="shared" ref="FL163:FY163" si="155">FL123 * (1-FL143)</f>
        <v>284.05</v>
      </c>
      <c r="FM163" s="18">
        <f t="shared" si="155"/>
        <v>284.05</v>
      </c>
      <c r="FN163" s="18">
        <f t="shared" si="155"/>
        <v>284.05</v>
      </c>
      <c r="FO163" s="18">
        <f t="shared" si="155"/>
        <v>284.05</v>
      </c>
      <c r="FP163" s="18">
        <f t="shared" si="155"/>
        <v>284.05</v>
      </c>
      <c r="FQ163" s="18">
        <f t="shared" si="155"/>
        <v>284.05</v>
      </c>
      <c r="FR163" s="18">
        <f t="shared" si="155"/>
        <v>284.05</v>
      </c>
      <c r="FS163" s="18">
        <f t="shared" si="155"/>
        <v>284.05</v>
      </c>
      <c r="FT163" s="18">
        <f t="shared" si="155"/>
        <v>284.05</v>
      </c>
      <c r="FU163" s="18">
        <f t="shared" si="155"/>
        <v>284.05</v>
      </c>
      <c r="FV163" s="18">
        <f t="shared" si="155"/>
        <v>284.05</v>
      </c>
      <c r="FW163" s="18">
        <f t="shared" si="155"/>
        <v>284.05</v>
      </c>
      <c r="FX163" s="18">
        <f t="shared" si="155"/>
        <v>284.05</v>
      </c>
      <c r="FY163" s="18">
        <f t="shared" si="155"/>
        <v>284.05</v>
      </c>
    </row>
    <row r="164" spans="3:181">
      <c r="D164" t="str">
        <f t="shared" si="142"/>
        <v>Aurora Low (Q1-26)</v>
      </c>
      <c r="E164" s="8" t="s">
        <v>723</v>
      </c>
      <c r="F164" s="63">
        <f t="shared" si="143"/>
        <v>45292</v>
      </c>
      <c r="G164" s="26"/>
      <c r="H164" s="18">
        <f t="shared" ref="H164:AM164" si="156">H124 * (1-H144)</f>
        <v>0</v>
      </c>
      <c r="I164" s="18">
        <f t="shared" si="156"/>
        <v>0</v>
      </c>
      <c r="J164" s="18">
        <f t="shared" si="156"/>
        <v>0</v>
      </c>
      <c r="K164" s="18">
        <f t="shared" si="156"/>
        <v>0</v>
      </c>
      <c r="L164" s="18">
        <f t="shared" si="156"/>
        <v>0</v>
      </c>
      <c r="M164" s="18">
        <f t="shared" si="156"/>
        <v>0</v>
      </c>
      <c r="N164" s="18">
        <f t="shared" si="156"/>
        <v>0</v>
      </c>
      <c r="O164" s="18">
        <f t="shared" si="156"/>
        <v>0</v>
      </c>
      <c r="P164" s="18">
        <f t="shared" si="156"/>
        <v>0</v>
      </c>
      <c r="Q164" s="18">
        <f t="shared" si="156"/>
        <v>0</v>
      </c>
      <c r="R164" s="18">
        <f t="shared" si="156"/>
        <v>0</v>
      </c>
      <c r="S164" s="18">
        <f t="shared" si="156"/>
        <v>0</v>
      </c>
      <c r="T164" s="18">
        <f t="shared" si="156"/>
        <v>0</v>
      </c>
      <c r="U164" s="18">
        <f t="shared" si="156"/>
        <v>0</v>
      </c>
      <c r="V164" s="18">
        <f t="shared" si="156"/>
        <v>0</v>
      </c>
      <c r="W164" s="18">
        <f t="shared" si="156"/>
        <v>0</v>
      </c>
      <c r="X164" s="18">
        <f t="shared" si="156"/>
        <v>0</v>
      </c>
      <c r="Y164" s="18">
        <f t="shared" si="156"/>
        <v>0</v>
      </c>
      <c r="Z164" s="18">
        <f t="shared" si="156"/>
        <v>0</v>
      </c>
      <c r="AA164" s="18">
        <f t="shared" si="156"/>
        <v>0</v>
      </c>
      <c r="AB164" s="18">
        <f t="shared" si="156"/>
        <v>294.56</v>
      </c>
      <c r="AC164" s="18">
        <f t="shared" si="156"/>
        <v>294.56</v>
      </c>
      <c r="AD164" s="18">
        <f t="shared" si="156"/>
        <v>294.56</v>
      </c>
      <c r="AE164" s="18">
        <f t="shared" si="156"/>
        <v>294.56</v>
      </c>
      <c r="AF164" s="18">
        <f t="shared" si="156"/>
        <v>258.25</v>
      </c>
      <c r="AG164" s="18">
        <f t="shared" si="156"/>
        <v>258.25</v>
      </c>
      <c r="AH164" s="18">
        <f t="shared" si="156"/>
        <v>258.25</v>
      </c>
      <c r="AI164" s="18">
        <f t="shared" si="156"/>
        <v>258.25</v>
      </c>
      <c r="AJ164" s="18">
        <f t="shared" si="156"/>
        <v>263.5</v>
      </c>
      <c r="AK164" s="18">
        <f t="shared" si="156"/>
        <v>263.5</v>
      </c>
      <c r="AL164" s="18">
        <f t="shared" si="156"/>
        <v>263.5</v>
      </c>
      <c r="AM164" s="18">
        <f t="shared" si="156"/>
        <v>263.5</v>
      </c>
      <c r="AN164" s="18">
        <f t="shared" ref="AN164:BS164" si="157">AN124 * (1-AN144)</f>
        <v>283.39999999999998</v>
      </c>
      <c r="AO164" s="18">
        <f t="shared" si="157"/>
        <v>283.39999999999998</v>
      </c>
      <c r="AP164" s="18">
        <f t="shared" si="157"/>
        <v>283.39999999999998</v>
      </c>
      <c r="AQ164" s="18">
        <f t="shared" si="157"/>
        <v>283.39999999999998</v>
      </c>
      <c r="AR164" s="18">
        <f t="shared" si="157"/>
        <v>274.94</v>
      </c>
      <c r="AS164" s="18">
        <f t="shared" si="157"/>
        <v>274.94</v>
      </c>
      <c r="AT164" s="18">
        <f t="shared" si="157"/>
        <v>274.94</v>
      </c>
      <c r="AU164" s="18">
        <f t="shared" si="157"/>
        <v>274.94</v>
      </c>
      <c r="AV164" s="18">
        <f t="shared" si="157"/>
        <v>276.51</v>
      </c>
      <c r="AW164" s="18">
        <f t="shared" si="157"/>
        <v>276.51</v>
      </c>
      <c r="AX164" s="18">
        <f t="shared" si="157"/>
        <v>276.51</v>
      </c>
      <c r="AY164" s="18">
        <f t="shared" si="157"/>
        <v>276.51</v>
      </c>
      <c r="AZ164" s="18">
        <f t="shared" si="157"/>
        <v>270.44</v>
      </c>
      <c r="BA164" s="18">
        <f t="shared" si="157"/>
        <v>270.44</v>
      </c>
      <c r="BB164" s="18">
        <f t="shared" si="157"/>
        <v>270.44</v>
      </c>
      <c r="BC164" s="18">
        <f t="shared" si="157"/>
        <v>270.44</v>
      </c>
      <c r="BD164" s="18">
        <f t="shared" si="157"/>
        <v>271.19</v>
      </c>
      <c r="BE164" s="18">
        <f t="shared" si="157"/>
        <v>271.19</v>
      </c>
      <c r="BF164" s="18">
        <f t="shared" si="157"/>
        <v>271.19</v>
      </c>
      <c r="BG164" s="18">
        <f t="shared" si="157"/>
        <v>271.19</v>
      </c>
      <c r="BH164" s="18">
        <f t="shared" si="157"/>
        <v>271.55</v>
      </c>
      <c r="BI164" s="18">
        <f t="shared" si="157"/>
        <v>271.55</v>
      </c>
      <c r="BJ164" s="18">
        <f t="shared" si="157"/>
        <v>271.55</v>
      </c>
      <c r="BK164" s="18">
        <f t="shared" si="157"/>
        <v>271.55</v>
      </c>
      <c r="BL164" s="18">
        <f t="shared" si="157"/>
        <v>276.83</v>
      </c>
      <c r="BM164" s="18">
        <f t="shared" si="157"/>
        <v>276.83</v>
      </c>
      <c r="BN164" s="18">
        <f t="shared" si="157"/>
        <v>276.83</v>
      </c>
      <c r="BO164" s="18">
        <f t="shared" si="157"/>
        <v>276.83</v>
      </c>
      <c r="BP164" s="18">
        <f t="shared" si="157"/>
        <v>278.05</v>
      </c>
      <c r="BQ164" s="18">
        <f t="shared" si="157"/>
        <v>278.05</v>
      </c>
      <c r="BR164" s="18">
        <f t="shared" si="157"/>
        <v>278.05</v>
      </c>
      <c r="BS164" s="18">
        <f t="shared" si="157"/>
        <v>278.05</v>
      </c>
      <c r="BT164" s="18">
        <f t="shared" ref="BT164:CY164" si="158">BT124 * (1-BT144)</f>
        <v>280.43</v>
      </c>
      <c r="BU164" s="18">
        <f t="shared" si="158"/>
        <v>280.43</v>
      </c>
      <c r="BV164" s="18">
        <f t="shared" si="158"/>
        <v>280.43</v>
      </c>
      <c r="BW164" s="18">
        <f t="shared" si="158"/>
        <v>280.43</v>
      </c>
      <c r="BX164" s="18">
        <f t="shared" si="158"/>
        <v>267.36</v>
      </c>
      <c r="BY164" s="18">
        <f t="shared" si="158"/>
        <v>267.36</v>
      </c>
      <c r="BZ164" s="18">
        <f t="shared" si="158"/>
        <v>267.36</v>
      </c>
      <c r="CA164" s="18">
        <f t="shared" si="158"/>
        <v>267.36</v>
      </c>
      <c r="CB164" s="18">
        <f t="shared" si="158"/>
        <v>262.01</v>
      </c>
      <c r="CC164" s="18">
        <f t="shared" si="158"/>
        <v>262.01</v>
      </c>
      <c r="CD164" s="18">
        <f t="shared" si="158"/>
        <v>262.01</v>
      </c>
      <c r="CE164" s="18">
        <f t="shared" si="158"/>
        <v>262.01</v>
      </c>
      <c r="CF164" s="18">
        <f t="shared" si="158"/>
        <v>252.18</v>
      </c>
      <c r="CG164" s="18">
        <f t="shared" si="158"/>
        <v>252.18</v>
      </c>
      <c r="CH164" s="18">
        <f t="shared" si="158"/>
        <v>252.18</v>
      </c>
      <c r="CI164" s="18">
        <f t="shared" si="158"/>
        <v>252.18</v>
      </c>
      <c r="CJ164" s="18">
        <f t="shared" si="158"/>
        <v>255.86</v>
      </c>
      <c r="CK164" s="18">
        <f t="shared" si="158"/>
        <v>255.86</v>
      </c>
      <c r="CL164" s="18">
        <f t="shared" si="158"/>
        <v>255.86</v>
      </c>
      <c r="CM164" s="18">
        <f t="shared" si="158"/>
        <v>255.86</v>
      </c>
      <c r="CN164" s="18">
        <f t="shared" si="158"/>
        <v>256.95</v>
      </c>
      <c r="CO164" s="18">
        <f t="shared" si="158"/>
        <v>256.95</v>
      </c>
      <c r="CP164" s="18">
        <f t="shared" si="158"/>
        <v>256.95</v>
      </c>
      <c r="CQ164" s="18">
        <f t="shared" si="158"/>
        <v>256.95</v>
      </c>
      <c r="CR164" s="18">
        <f t="shared" si="158"/>
        <v>258.77</v>
      </c>
      <c r="CS164" s="18">
        <f t="shared" si="158"/>
        <v>258.77</v>
      </c>
      <c r="CT164" s="18">
        <f t="shared" si="158"/>
        <v>258.77</v>
      </c>
      <c r="CU164" s="18">
        <f t="shared" si="158"/>
        <v>258.77</v>
      </c>
      <c r="CV164" s="18">
        <f t="shared" si="158"/>
        <v>259.13</v>
      </c>
      <c r="CW164" s="18">
        <f t="shared" si="158"/>
        <v>259.13</v>
      </c>
      <c r="CX164" s="18">
        <f t="shared" si="158"/>
        <v>259.13</v>
      </c>
      <c r="CY164" s="18">
        <f t="shared" si="158"/>
        <v>259.13</v>
      </c>
      <c r="CZ164" s="18">
        <f t="shared" ref="CZ164:EE164" si="159">CZ124 * (1-CZ144)</f>
        <v>263.98</v>
      </c>
      <c r="DA164" s="18">
        <f t="shared" si="159"/>
        <v>263.98</v>
      </c>
      <c r="DB164" s="18">
        <f t="shared" si="159"/>
        <v>263.98</v>
      </c>
      <c r="DC164" s="18">
        <f t="shared" si="159"/>
        <v>263.98</v>
      </c>
      <c r="DD164" s="18">
        <f t="shared" si="159"/>
        <v>261.24</v>
      </c>
      <c r="DE164" s="18">
        <f t="shared" si="159"/>
        <v>261.24</v>
      </c>
      <c r="DF164" s="18">
        <f t="shared" si="159"/>
        <v>261.24</v>
      </c>
      <c r="DG164" s="18">
        <f t="shared" si="159"/>
        <v>261.24</v>
      </c>
      <c r="DH164" s="18">
        <f t="shared" si="159"/>
        <v>262.10000000000002</v>
      </c>
      <c r="DI164" s="18">
        <f t="shared" si="159"/>
        <v>262.10000000000002</v>
      </c>
      <c r="DJ164" s="18">
        <f t="shared" si="159"/>
        <v>262.10000000000002</v>
      </c>
      <c r="DK164" s="18">
        <f t="shared" si="159"/>
        <v>262.10000000000002</v>
      </c>
      <c r="DL164" s="18">
        <f t="shared" si="159"/>
        <v>258.29000000000002</v>
      </c>
      <c r="DM164" s="18">
        <f t="shared" si="159"/>
        <v>258.29000000000002</v>
      </c>
      <c r="DN164" s="18">
        <f t="shared" si="159"/>
        <v>258.29000000000002</v>
      </c>
      <c r="DO164" s="18">
        <f t="shared" si="159"/>
        <v>258.29000000000002</v>
      </c>
      <c r="DP164" s="18">
        <f t="shared" si="159"/>
        <v>253.68</v>
      </c>
      <c r="DQ164" s="18">
        <f t="shared" si="159"/>
        <v>253.68</v>
      </c>
      <c r="DR164" s="18">
        <f t="shared" si="159"/>
        <v>253.68</v>
      </c>
      <c r="DS164" s="18">
        <f t="shared" si="159"/>
        <v>253.68</v>
      </c>
      <c r="DT164" s="18">
        <f t="shared" si="159"/>
        <v>245.76</v>
      </c>
      <c r="DU164" s="18">
        <f t="shared" si="159"/>
        <v>245.76</v>
      </c>
      <c r="DV164" s="18">
        <f t="shared" si="159"/>
        <v>245.76</v>
      </c>
      <c r="DW164" s="18">
        <f t="shared" si="159"/>
        <v>245.76</v>
      </c>
      <c r="DX164" s="18">
        <f t="shared" si="159"/>
        <v>242.48</v>
      </c>
      <c r="DY164" s="18">
        <f t="shared" si="159"/>
        <v>242.48</v>
      </c>
      <c r="DZ164" s="18">
        <f t="shared" si="159"/>
        <v>242.48</v>
      </c>
      <c r="EA164" s="18">
        <f t="shared" si="159"/>
        <v>242.48</v>
      </c>
      <c r="EB164" s="18">
        <f t="shared" si="159"/>
        <v>243.45</v>
      </c>
      <c r="EC164" s="18">
        <f t="shared" si="159"/>
        <v>243.45</v>
      </c>
      <c r="ED164" s="18">
        <f t="shared" si="159"/>
        <v>243.45</v>
      </c>
      <c r="EE164" s="18">
        <f t="shared" si="159"/>
        <v>243.45</v>
      </c>
      <c r="EF164" s="18">
        <f t="shared" ref="EF164:FK164" si="160">EF124 * (1-EF144)</f>
        <v>243.72</v>
      </c>
      <c r="EG164" s="18">
        <f t="shared" si="160"/>
        <v>243.72</v>
      </c>
      <c r="EH164" s="18">
        <f t="shared" si="160"/>
        <v>243.72</v>
      </c>
      <c r="EI164" s="18">
        <f t="shared" si="160"/>
        <v>243.72</v>
      </c>
      <c r="EJ164" s="18">
        <f t="shared" si="160"/>
        <v>244.43</v>
      </c>
      <c r="EK164" s="18">
        <f t="shared" si="160"/>
        <v>244.43</v>
      </c>
      <c r="EL164" s="18">
        <f t="shared" si="160"/>
        <v>244.43</v>
      </c>
      <c r="EM164" s="18">
        <f t="shared" si="160"/>
        <v>244.43</v>
      </c>
      <c r="EN164" s="18">
        <f t="shared" si="160"/>
        <v>247.09</v>
      </c>
      <c r="EO164" s="18">
        <f t="shared" si="160"/>
        <v>247.09</v>
      </c>
      <c r="EP164" s="18">
        <f t="shared" si="160"/>
        <v>247.09</v>
      </c>
      <c r="EQ164" s="18">
        <f t="shared" si="160"/>
        <v>247.09</v>
      </c>
      <c r="ER164" s="18">
        <f t="shared" si="160"/>
        <v>243.79</v>
      </c>
      <c r="ES164" s="18">
        <f t="shared" si="160"/>
        <v>243.79</v>
      </c>
      <c r="ET164" s="18">
        <f t="shared" si="160"/>
        <v>243.79</v>
      </c>
      <c r="EU164" s="18">
        <f t="shared" si="160"/>
        <v>243.79</v>
      </c>
      <c r="EV164" s="18">
        <f t="shared" si="160"/>
        <v>245.39</v>
      </c>
      <c r="EW164" s="18">
        <f t="shared" si="160"/>
        <v>245.39</v>
      </c>
      <c r="EX164" s="18">
        <f t="shared" si="160"/>
        <v>245.39</v>
      </c>
      <c r="EY164" s="18">
        <f t="shared" si="160"/>
        <v>245.39</v>
      </c>
      <c r="EZ164" s="18">
        <f t="shared" si="160"/>
        <v>245.56</v>
      </c>
      <c r="FA164" s="18">
        <f t="shared" si="160"/>
        <v>245.56</v>
      </c>
      <c r="FB164" s="18">
        <f t="shared" si="160"/>
        <v>245.56</v>
      </c>
      <c r="FC164" s="18">
        <f t="shared" si="160"/>
        <v>245.56</v>
      </c>
      <c r="FD164" s="18">
        <f t="shared" si="160"/>
        <v>250.38</v>
      </c>
      <c r="FE164" s="18">
        <f t="shared" si="160"/>
        <v>250.38</v>
      </c>
      <c r="FF164" s="18">
        <f t="shared" si="160"/>
        <v>250.38</v>
      </c>
      <c r="FG164" s="18">
        <f t="shared" si="160"/>
        <v>250.38</v>
      </c>
      <c r="FH164" s="18">
        <f t="shared" si="160"/>
        <v>240.06</v>
      </c>
      <c r="FI164" s="18">
        <f t="shared" si="160"/>
        <v>240.06</v>
      </c>
      <c r="FJ164" s="18">
        <f t="shared" si="160"/>
        <v>240.06</v>
      </c>
      <c r="FK164" s="18">
        <f t="shared" si="160"/>
        <v>240.06</v>
      </c>
      <c r="FL164" s="18">
        <f t="shared" ref="FL164:FY164" si="161">FL124 * (1-FL144)</f>
        <v>240.06</v>
      </c>
      <c r="FM164" s="18">
        <f t="shared" si="161"/>
        <v>240.06</v>
      </c>
      <c r="FN164" s="18">
        <f t="shared" si="161"/>
        <v>240.06</v>
      </c>
      <c r="FO164" s="18">
        <f t="shared" si="161"/>
        <v>240.06</v>
      </c>
      <c r="FP164" s="18">
        <f t="shared" si="161"/>
        <v>240.06</v>
      </c>
      <c r="FQ164" s="18">
        <f t="shared" si="161"/>
        <v>240.06</v>
      </c>
      <c r="FR164" s="18">
        <f t="shared" si="161"/>
        <v>240.06</v>
      </c>
      <c r="FS164" s="18">
        <f t="shared" si="161"/>
        <v>240.06</v>
      </c>
      <c r="FT164" s="18">
        <f t="shared" si="161"/>
        <v>240.06</v>
      </c>
      <c r="FU164" s="18">
        <f t="shared" si="161"/>
        <v>240.06</v>
      </c>
      <c r="FV164" s="18">
        <f t="shared" si="161"/>
        <v>240.06</v>
      </c>
      <c r="FW164" s="18">
        <f t="shared" si="161"/>
        <v>240.06</v>
      </c>
      <c r="FX164" s="18">
        <f t="shared" si="161"/>
        <v>240.06</v>
      </c>
      <c r="FY164" s="18">
        <f t="shared" si="161"/>
        <v>240.06</v>
      </c>
    </row>
    <row r="165" spans="3:181">
      <c r="D165" t="str">
        <f t="shared" si="142"/>
        <v>Aurora C/L average (Q1-26)</v>
      </c>
      <c r="E165" s="8" t="s">
        <v>723</v>
      </c>
      <c r="F165" s="63">
        <f t="shared" si="143"/>
        <v>45292</v>
      </c>
      <c r="G165" s="26"/>
      <c r="H165" s="18">
        <f t="shared" ref="H165:AM165" si="162">H125 * (1-H145)</f>
        <v>0</v>
      </c>
      <c r="I165" s="18">
        <f t="shared" si="162"/>
        <v>0</v>
      </c>
      <c r="J165" s="18">
        <f t="shared" si="162"/>
        <v>0</v>
      </c>
      <c r="K165" s="18">
        <f t="shared" si="162"/>
        <v>0</v>
      </c>
      <c r="L165" s="18">
        <f t="shared" si="162"/>
        <v>0</v>
      </c>
      <c r="M165" s="18">
        <f t="shared" si="162"/>
        <v>0</v>
      </c>
      <c r="N165" s="18">
        <f t="shared" si="162"/>
        <v>0</v>
      </c>
      <c r="O165" s="18">
        <f t="shared" si="162"/>
        <v>0</v>
      </c>
      <c r="P165" s="18">
        <f t="shared" si="162"/>
        <v>0</v>
      </c>
      <c r="Q165" s="18">
        <f t="shared" si="162"/>
        <v>0</v>
      </c>
      <c r="R165" s="18">
        <f t="shared" si="162"/>
        <v>0</v>
      </c>
      <c r="S165" s="18">
        <f t="shared" si="162"/>
        <v>0</v>
      </c>
      <c r="T165" s="18">
        <f t="shared" si="162"/>
        <v>0</v>
      </c>
      <c r="U165" s="18">
        <f t="shared" si="162"/>
        <v>0</v>
      </c>
      <c r="V165" s="18">
        <f t="shared" si="162"/>
        <v>0</v>
      </c>
      <c r="W165" s="18">
        <f t="shared" si="162"/>
        <v>0</v>
      </c>
      <c r="X165" s="18">
        <f t="shared" si="162"/>
        <v>0</v>
      </c>
      <c r="Y165" s="18">
        <f t="shared" si="162"/>
        <v>0</v>
      </c>
      <c r="Z165" s="18">
        <f t="shared" si="162"/>
        <v>0</v>
      </c>
      <c r="AA165" s="18">
        <f t="shared" si="162"/>
        <v>0</v>
      </c>
      <c r="AB165" s="18">
        <f t="shared" si="162"/>
        <v>347.66499999999996</v>
      </c>
      <c r="AC165" s="18">
        <f t="shared" si="162"/>
        <v>347.66499999999996</v>
      </c>
      <c r="AD165" s="18">
        <f t="shared" si="162"/>
        <v>347.66499999999996</v>
      </c>
      <c r="AE165" s="18">
        <f t="shared" si="162"/>
        <v>347.66499999999996</v>
      </c>
      <c r="AF165" s="18">
        <f t="shared" si="162"/>
        <v>313.685</v>
      </c>
      <c r="AG165" s="18">
        <f t="shared" si="162"/>
        <v>313.685</v>
      </c>
      <c r="AH165" s="18">
        <f t="shared" si="162"/>
        <v>313.685</v>
      </c>
      <c r="AI165" s="18">
        <f t="shared" si="162"/>
        <v>313.685</v>
      </c>
      <c r="AJ165" s="18">
        <f t="shared" si="162"/>
        <v>322.52</v>
      </c>
      <c r="AK165" s="18">
        <f t="shared" si="162"/>
        <v>322.52</v>
      </c>
      <c r="AL165" s="18">
        <f t="shared" si="162"/>
        <v>322.52</v>
      </c>
      <c r="AM165" s="18">
        <f t="shared" si="162"/>
        <v>322.52</v>
      </c>
      <c r="AN165" s="18">
        <f t="shared" ref="AN165:BS165" si="163">AN125 * (1-AN145)</f>
        <v>345.97</v>
      </c>
      <c r="AO165" s="18">
        <f t="shared" si="163"/>
        <v>345.97</v>
      </c>
      <c r="AP165" s="18">
        <f t="shared" si="163"/>
        <v>345.97</v>
      </c>
      <c r="AQ165" s="18">
        <f t="shared" si="163"/>
        <v>345.97</v>
      </c>
      <c r="AR165" s="18">
        <f t="shared" si="163"/>
        <v>338.11500000000001</v>
      </c>
      <c r="AS165" s="18">
        <f t="shared" si="163"/>
        <v>338.11500000000001</v>
      </c>
      <c r="AT165" s="18">
        <f t="shared" si="163"/>
        <v>338.11500000000001</v>
      </c>
      <c r="AU165" s="18">
        <f t="shared" si="163"/>
        <v>338.11500000000001</v>
      </c>
      <c r="AV165" s="18">
        <f t="shared" si="163"/>
        <v>340.61500000000001</v>
      </c>
      <c r="AW165" s="18">
        <f t="shared" si="163"/>
        <v>340.61500000000001</v>
      </c>
      <c r="AX165" s="18">
        <f t="shared" si="163"/>
        <v>340.61500000000001</v>
      </c>
      <c r="AY165" s="18">
        <f t="shared" si="163"/>
        <v>340.61500000000001</v>
      </c>
      <c r="AZ165" s="18">
        <f t="shared" si="163"/>
        <v>327.08000000000004</v>
      </c>
      <c r="BA165" s="18">
        <f t="shared" si="163"/>
        <v>327.08000000000004</v>
      </c>
      <c r="BB165" s="18">
        <f t="shared" si="163"/>
        <v>327.08000000000004</v>
      </c>
      <c r="BC165" s="18">
        <f t="shared" si="163"/>
        <v>327.08000000000004</v>
      </c>
      <c r="BD165" s="18">
        <f t="shared" si="163"/>
        <v>317.39999999999998</v>
      </c>
      <c r="BE165" s="18">
        <f t="shared" si="163"/>
        <v>317.39999999999998</v>
      </c>
      <c r="BF165" s="18">
        <f t="shared" si="163"/>
        <v>317.39999999999998</v>
      </c>
      <c r="BG165" s="18">
        <f t="shared" si="163"/>
        <v>317.39999999999998</v>
      </c>
      <c r="BH165" s="18">
        <f t="shared" si="163"/>
        <v>305.565</v>
      </c>
      <c r="BI165" s="18">
        <f t="shared" si="163"/>
        <v>305.565</v>
      </c>
      <c r="BJ165" s="18">
        <f t="shared" si="163"/>
        <v>305.565</v>
      </c>
      <c r="BK165" s="18">
        <f t="shared" si="163"/>
        <v>305.565</v>
      </c>
      <c r="BL165" s="18">
        <f t="shared" si="163"/>
        <v>302.02</v>
      </c>
      <c r="BM165" s="18">
        <f t="shared" si="163"/>
        <v>302.02</v>
      </c>
      <c r="BN165" s="18">
        <f t="shared" si="163"/>
        <v>302.02</v>
      </c>
      <c r="BO165" s="18">
        <f t="shared" si="163"/>
        <v>302.02</v>
      </c>
      <c r="BP165" s="18">
        <f t="shared" si="163"/>
        <v>302.375</v>
      </c>
      <c r="BQ165" s="18">
        <f t="shared" si="163"/>
        <v>302.375</v>
      </c>
      <c r="BR165" s="18">
        <f t="shared" si="163"/>
        <v>302.375</v>
      </c>
      <c r="BS165" s="18">
        <f t="shared" si="163"/>
        <v>302.375</v>
      </c>
      <c r="BT165" s="18">
        <f t="shared" ref="BT165:CY165" si="164">BT125 * (1-BT145)</f>
        <v>310.60500000000002</v>
      </c>
      <c r="BU165" s="18">
        <f t="shared" si="164"/>
        <v>310.60500000000002</v>
      </c>
      <c r="BV165" s="18">
        <f t="shared" si="164"/>
        <v>310.60500000000002</v>
      </c>
      <c r="BW165" s="18">
        <f t="shared" si="164"/>
        <v>310.60500000000002</v>
      </c>
      <c r="BX165" s="18">
        <f t="shared" si="164"/>
        <v>294.24</v>
      </c>
      <c r="BY165" s="18">
        <f t="shared" si="164"/>
        <v>294.24</v>
      </c>
      <c r="BZ165" s="18">
        <f t="shared" si="164"/>
        <v>294.24</v>
      </c>
      <c r="CA165" s="18">
        <f t="shared" si="164"/>
        <v>294.24</v>
      </c>
      <c r="CB165" s="18">
        <f t="shared" si="164"/>
        <v>288.72000000000003</v>
      </c>
      <c r="CC165" s="18">
        <f t="shared" si="164"/>
        <v>288.72000000000003</v>
      </c>
      <c r="CD165" s="18">
        <f t="shared" si="164"/>
        <v>288.72000000000003</v>
      </c>
      <c r="CE165" s="18">
        <f t="shared" si="164"/>
        <v>288.72000000000003</v>
      </c>
      <c r="CF165" s="18">
        <f t="shared" si="164"/>
        <v>277.33000000000004</v>
      </c>
      <c r="CG165" s="18">
        <f t="shared" si="164"/>
        <v>277.33000000000004</v>
      </c>
      <c r="CH165" s="18">
        <f t="shared" si="164"/>
        <v>277.33000000000004</v>
      </c>
      <c r="CI165" s="18">
        <f t="shared" si="164"/>
        <v>277.33000000000004</v>
      </c>
      <c r="CJ165" s="18">
        <f t="shared" si="164"/>
        <v>280.42</v>
      </c>
      <c r="CK165" s="18">
        <f t="shared" si="164"/>
        <v>280.42</v>
      </c>
      <c r="CL165" s="18">
        <f t="shared" si="164"/>
        <v>280.42</v>
      </c>
      <c r="CM165" s="18">
        <f t="shared" si="164"/>
        <v>280.42</v>
      </c>
      <c r="CN165" s="18">
        <f t="shared" si="164"/>
        <v>279.86</v>
      </c>
      <c r="CO165" s="18">
        <f t="shared" si="164"/>
        <v>279.86</v>
      </c>
      <c r="CP165" s="18">
        <f t="shared" si="164"/>
        <v>279.86</v>
      </c>
      <c r="CQ165" s="18">
        <f t="shared" si="164"/>
        <v>279.86</v>
      </c>
      <c r="CR165" s="18">
        <f t="shared" si="164"/>
        <v>282.10000000000002</v>
      </c>
      <c r="CS165" s="18">
        <f t="shared" si="164"/>
        <v>282.10000000000002</v>
      </c>
      <c r="CT165" s="18">
        <f t="shared" si="164"/>
        <v>282.10000000000002</v>
      </c>
      <c r="CU165" s="18">
        <f t="shared" si="164"/>
        <v>282.10000000000002</v>
      </c>
      <c r="CV165" s="18">
        <f t="shared" si="164"/>
        <v>281.32499999999999</v>
      </c>
      <c r="CW165" s="18">
        <f t="shared" si="164"/>
        <v>281.32499999999999</v>
      </c>
      <c r="CX165" s="18">
        <f t="shared" si="164"/>
        <v>281.32499999999999</v>
      </c>
      <c r="CY165" s="18">
        <f t="shared" si="164"/>
        <v>281.32499999999999</v>
      </c>
      <c r="CZ165" s="18">
        <f t="shared" ref="CZ165:EE165" si="165">CZ125 * (1-CZ145)</f>
        <v>288.17500000000001</v>
      </c>
      <c r="DA165" s="18">
        <f t="shared" si="165"/>
        <v>288.17500000000001</v>
      </c>
      <c r="DB165" s="18">
        <f t="shared" si="165"/>
        <v>288.17500000000001</v>
      </c>
      <c r="DC165" s="18">
        <f t="shared" si="165"/>
        <v>288.17500000000001</v>
      </c>
      <c r="DD165" s="18">
        <f t="shared" si="165"/>
        <v>282.42500000000001</v>
      </c>
      <c r="DE165" s="18">
        <f t="shared" si="165"/>
        <v>282.42500000000001</v>
      </c>
      <c r="DF165" s="18">
        <f t="shared" si="165"/>
        <v>282.42500000000001</v>
      </c>
      <c r="DG165" s="18">
        <f t="shared" si="165"/>
        <v>282.42500000000001</v>
      </c>
      <c r="DH165" s="18">
        <f t="shared" si="165"/>
        <v>285.99</v>
      </c>
      <c r="DI165" s="18">
        <f t="shared" si="165"/>
        <v>285.99</v>
      </c>
      <c r="DJ165" s="18">
        <f t="shared" si="165"/>
        <v>285.99</v>
      </c>
      <c r="DK165" s="18">
        <f t="shared" si="165"/>
        <v>285.99</v>
      </c>
      <c r="DL165" s="18">
        <f t="shared" si="165"/>
        <v>281.59000000000003</v>
      </c>
      <c r="DM165" s="18">
        <f t="shared" si="165"/>
        <v>281.59000000000003</v>
      </c>
      <c r="DN165" s="18">
        <f t="shared" si="165"/>
        <v>281.59000000000003</v>
      </c>
      <c r="DO165" s="18">
        <f t="shared" si="165"/>
        <v>281.59000000000003</v>
      </c>
      <c r="DP165" s="18">
        <f t="shared" si="165"/>
        <v>276.88</v>
      </c>
      <c r="DQ165" s="18">
        <f t="shared" si="165"/>
        <v>276.88</v>
      </c>
      <c r="DR165" s="18">
        <f t="shared" si="165"/>
        <v>276.88</v>
      </c>
      <c r="DS165" s="18">
        <f t="shared" si="165"/>
        <v>276.88</v>
      </c>
      <c r="DT165" s="18">
        <f t="shared" si="165"/>
        <v>269.685</v>
      </c>
      <c r="DU165" s="18">
        <f t="shared" si="165"/>
        <v>269.685</v>
      </c>
      <c r="DV165" s="18">
        <f t="shared" si="165"/>
        <v>269.685</v>
      </c>
      <c r="DW165" s="18">
        <f t="shared" si="165"/>
        <v>269.685</v>
      </c>
      <c r="DX165" s="18">
        <f t="shared" si="165"/>
        <v>266.41500000000002</v>
      </c>
      <c r="DY165" s="18">
        <f t="shared" si="165"/>
        <v>266.41500000000002</v>
      </c>
      <c r="DZ165" s="18">
        <f t="shared" si="165"/>
        <v>266.41500000000002</v>
      </c>
      <c r="EA165" s="18">
        <f t="shared" si="165"/>
        <v>266.41500000000002</v>
      </c>
      <c r="EB165" s="18">
        <f t="shared" si="165"/>
        <v>266.26</v>
      </c>
      <c r="EC165" s="18">
        <f t="shared" si="165"/>
        <v>266.26</v>
      </c>
      <c r="ED165" s="18">
        <f t="shared" si="165"/>
        <v>266.26</v>
      </c>
      <c r="EE165" s="18">
        <f t="shared" si="165"/>
        <v>266.26</v>
      </c>
      <c r="EF165" s="18">
        <f t="shared" ref="EF165:FK165" si="166">EF125 * (1-EF145)</f>
        <v>266.63</v>
      </c>
      <c r="EG165" s="18">
        <f t="shared" si="166"/>
        <v>266.63</v>
      </c>
      <c r="EH165" s="18">
        <f t="shared" si="166"/>
        <v>266.63</v>
      </c>
      <c r="EI165" s="18">
        <f t="shared" si="166"/>
        <v>266.63</v>
      </c>
      <c r="EJ165" s="18">
        <f t="shared" si="166"/>
        <v>267.32</v>
      </c>
      <c r="EK165" s="18">
        <f t="shared" si="166"/>
        <v>267.32</v>
      </c>
      <c r="EL165" s="18">
        <f t="shared" si="166"/>
        <v>267.32</v>
      </c>
      <c r="EM165" s="18">
        <f t="shared" si="166"/>
        <v>267.32</v>
      </c>
      <c r="EN165" s="18">
        <f t="shared" si="166"/>
        <v>267.42500000000001</v>
      </c>
      <c r="EO165" s="18">
        <f t="shared" si="166"/>
        <v>267.42500000000001</v>
      </c>
      <c r="EP165" s="18">
        <f t="shared" si="166"/>
        <v>267.42500000000001</v>
      </c>
      <c r="EQ165" s="18">
        <f t="shared" si="166"/>
        <v>267.42500000000001</v>
      </c>
      <c r="ER165" s="18">
        <f t="shared" si="166"/>
        <v>264.14499999999998</v>
      </c>
      <c r="ES165" s="18">
        <f t="shared" si="166"/>
        <v>264.14499999999998</v>
      </c>
      <c r="ET165" s="18">
        <f t="shared" si="166"/>
        <v>264.14499999999998</v>
      </c>
      <c r="EU165" s="18">
        <f t="shared" si="166"/>
        <v>264.14499999999998</v>
      </c>
      <c r="EV165" s="18">
        <f t="shared" si="166"/>
        <v>265.44499999999999</v>
      </c>
      <c r="EW165" s="18">
        <f t="shared" si="166"/>
        <v>265.44499999999999</v>
      </c>
      <c r="EX165" s="18">
        <f t="shared" si="166"/>
        <v>265.44499999999999</v>
      </c>
      <c r="EY165" s="18">
        <f t="shared" si="166"/>
        <v>265.44499999999999</v>
      </c>
      <c r="EZ165" s="18">
        <f t="shared" si="166"/>
        <v>264.59500000000003</v>
      </c>
      <c r="FA165" s="18">
        <f t="shared" si="166"/>
        <v>264.59500000000003</v>
      </c>
      <c r="FB165" s="18">
        <f t="shared" si="166"/>
        <v>264.59500000000003</v>
      </c>
      <c r="FC165" s="18">
        <f t="shared" si="166"/>
        <v>264.59500000000003</v>
      </c>
      <c r="FD165" s="18">
        <f t="shared" si="166"/>
        <v>268.53499999999997</v>
      </c>
      <c r="FE165" s="18">
        <f t="shared" si="166"/>
        <v>268.53499999999997</v>
      </c>
      <c r="FF165" s="18">
        <f t="shared" si="166"/>
        <v>268.53499999999997</v>
      </c>
      <c r="FG165" s="18">
        <f t="shared" si="166"/>
        <v>268.53499999999997</v>
      </c>
      <c r="FH165" s="18">
        <f t="shared" si="166"/>
        <v>262.05500000000001</v>
      </c>
      <c r="FI165" s="18">
        <f t="shared" si="166"/>
        <v>262.05500000000001</v>
      </c>
      <c r="FJ165" s="18">
        <f t="shared" si="166"/>
        <v>262.05500000000001</v>
      </c>
      <c r="FK165" s="18">
        <f t="shared" si="166"/>
        <v>262.05500000000001</v>
      </c>
      <c r="FL165" s="18">
        <f t="shared" ref="FL165:FY165" si="167">FL125 * (1-FL145)</f>
        <v>262.05500000000001</v>
      </c>
      <c r="FM165" s="18">
        <f t="shared" si="167"/>
        <v>262.05500000000001</v>
      </c>
      <c r="FN165" s="18">
        <f t="shared" si="167"/>
        <v>262.05500000000001</v>
      </c>
      <c r="FO165" s="18">
        <f t="shared" si="167"/>
        <v>262.05500000000001</v>
      </c>
      <c r="FP165" s="18">
        <f t="shared" si="167"/>
        <v>262.05500000000001</v>
      </c>
      <c r="FQ165" s="18">
        <f t="shared" si="167"/>
        <v>262.05500000000001</v>
      </c>
      <c r="FR165" s="18">
        <f t="shared" si="167"/>
        <v>262.05500000000001</v>
      </c>
      <c r="FS165" s="18">
        <f t="shared" si="167"/>
        <v>262.05500000000001</v>
      </c>
      <c r="FT165" s="18">
        <f t="shared" si="167"/>
        <v>262.05500000000001</v>
      </c>
      <c r="FU165" s="18">
        <f t="shared" si="167"/>
        <v>262.05500000000001</v>
      </c>
      <c r="FV165" s="18">
        <f t="shared" si="167"/>
        <v>262.05500000000001</v>
      </c>
      <c r="FW165" s="18">
        <f t="shared" si="167"/>
        <v>262.05500000000001</v>
      </c>
      <c r="FX165" s="18">
        <f t="shared" si="167"/>
        <v>262.05500000000001</v>
      </c>
      <c r="FY165" s="18">
        <f t="shared" si="167"/>
        <v>262.05500000000001</v>
      </c>
    </row>
    <row r="166" spans="3:181">
      <c r="D166" t="str">
        <f t="shared" si="142"/>
        <v>Spare</v>
      </c>
      <c r="E166" s="8" t="s">
        <v>723</v>
      </c>
      <c r="F166" s="63">
        <f t="shared" si="143"/>
        <v>45658</v>
      </c>
      <c r="G166" s="26"/>
      <c r="H166" s="18">
        <f t="shared" ref="H166:AM166" si="168">H126 * (1-H146)</f>
        <v>0</v>
      </c>
      <c r="I166" s="18">
        <f t="shared" si="168"/>
        <v>0</v>
      </c>
      <c r="J166" s="18">
        <f t="shared" si="168"/>
        <v>0</v>
      </c>
      <c r="K166" s="18">
        <f t="shared" si="168"/>
        <v>0</v>
      </c>
      <c r="L166" s="18">
        <f t="shared" si="168"/>
        <v>0</v>
      </c>
      <c r="M166" s="18">
        <f t="shared" si="168"/>
        <v>0</v>
      </c>
      <c r="N166" s="18">
        <f t="shared" si="168"/>
        <v>0</v>
      </c>
      <c r="O166" s="18">
        <f t="shared" si="168"/>
        <v>0</v>
      </c>
      <c r="P166" s="18">
        <f t="shared" si="168"/>
        <v>0</v>
      </c>
      <c r="Q166" s="18">
        <f t="shared" si="168"/>
        <v>0</v>
      </c>
      <c r="R166" s="18">
        <f t="shared" si="168"/>
        <v>0</v>
      </c>
      <c r="S166" s="18">
        <f t="shared" si="168"/>
        <v>0</v>
      </c>
      <c r="T166" s="18">
        <f t="shared" si="168"/>
        <v>0</v>
      </c>
      <c r="U166" s="18">
        <f t="shared" si="168"/>
        <v>0</v>
      </c>
      <c r="V166" s="18">
        <f t="shared" si="168"/>
        <v>0</v>
      </c>
      <c r="W166" s="18">
        <f t="shared" si="168"/>
        <v>0</v>
      </c>
      <c r="X166" s="18">
        <f t="shared" si="168"/>
        <v>0</v>
      </c>
      <c r="Y166" s="18">
        <f t="shared" si="168"/>
        <v>0</v>
      </c>
      <c r="Z166" s="18">
        <f t="shared" si="168"/>
        <v>0</v>
      </c>
      <c r="AA166" s="18">
        <f t="shared" si="168"/>
        <v>0</v>
      </c>
      <c r="AB166" s="18">
        <f t="shared" si="168"/>
        <v>0</v>
      </c>
      <c r="AC166" s="18">
        <f t="shared" si="168"/>
        <v>0</v>
      </c>
      <c r="AD166" s="18">
        <f t="shared" si="168"/>
        <v>0</v>
      </c>
      <c r="AE166" s="18">
        <f t="shared" si="168"/>
        <v>0</v>
      </c>
      <c r="AF166" s="18">
        <f t="shared" si="168"/>
        <v>0</v>
      </c>
      <c r="AG166" s="18">
        <f t="shared" si="168"/>
        <v>0</v>
      </c>
      <c r="AH166" s="18">
        <f t="shared" si="168"/>
        <v>0</v>
      </c>
      <c r="AI166" s="18">
        <f t="shared" si="168"/>
        <v>0</v>
      </c>
      <c r="AJ166" s="18">
        <f t="shared" si="168"/>
        <v>0</v>
      </c>
      <c r="AK166" s="18">
        <f t="shared" si="168"/>
        <v>0</v>
      </c>
      <c r="AL166" s="18">
        <f t="shared" si="168"/>
        <v>0</v>
      </c>
      <c r="AM166" s="18">
        <f t="shared" si="168"/>
        <v>0</v>
      </c>
      <c r="AN166" s="18">
        <f t="shared" ref="AN166:BS166" si="169">AN126 * (1-AN146)</f>
        <v>0</v>
      </c>
      <c r="AO166" s="18">
        <f t="shared" si="169"/>
        <v>0</v>
      </c>
      <c r="AP166" s="18">
        <f t="shared" si="169"/>
        <v>0</v>
      </c>
      <c r="AQ166" s="18">
        <f t="shared" si="169"/>
        <v>0</v>
      </c>
      <c r="AR166" s="18">
        <f t="shared" si="169"/>
        <v>0</v>
      </c>
      <c r="AS166" s="18">
        <f t="shared" si="169"/>
        <v>0</v>
      </c>
      <c r="AT166" s="18">
        <f t="shared" si="169"/>
        <v>0</v>
      </c>
      <c r="AU166" s="18">
        <f t="shared" si="169"/>
        <v>0</v>
      </c>
      <c r="AV166" s="18">
        <f t="shared" si="169"/>
        <v>0</v>
      </c>
      <c r="AW166" s="18">
        <f t="shared" si="169"/>
        <v>0</v>
      </c>
      <c r="AX166" s="18">
        <f t="shared" si="169"/>
        <v>0</v>
      </c>
      <c r="AY166" s="18">
        <f t="shared" si="169"/>
        <v>0</v>
      </c>
      <c r="AZ166" s="18">
        <f t="shared" si="169"/>
        <v>0</v>
      </c>
      <c r="BA166" s="18">
        <f t="shared" si="169"/>
        <v>0</v>
      </c>
      <c r="BB166" s="18">
        <f t="shared" si="169"/>
        <v>0</v>
      </c>
      <c r="BC166" s="18">
        <f t="shared" si="169"/>
        <v>0</v>
      </c>
      <c r="BD166" s="18">
        <f t="shared" si="169"/>
        <v>0</v>
      </c>
      <c r="BE166" s="18">
        <f t="shared" si="169"/>
        <v>0</v>
      </c>
      <c r="BF166" s="18">
        <f t="shared" si="169"/>
        <v>0</v>
      </c>
      <c r="BG166" s="18">
        <f t="shared" si="169"/>
        <v>0</v>
      </c>
      <c r="BH166" s="18">
        <f t="shared" si="169"/>
        <v>0</v>
      </c>
      <c r="BI166" s="18">
        <f t="shared" si="169"/>
        <v>0</v>
      </c>
      <c r="BJ166" s="18">
        <f t="shared" si="169"/>
        <v>0</v>
      </c>
      <c r="BK166" s="18">
        <f t="shared" si="169"/>
        <v>0</v>
      </c>
      <c r="BL166" s="18">
        <f t="shared" si="169"/>
        <v>0</v>
      </c>
      <c r="BM166" s="18">
        <f t="shared" si="169"/>
        <v>0</v>
      </c>
      <c r="BN166" s="18">
        <f t="shared" si="169"/>
        <v>0</v>
      </c>
      <c r="BO166" s="18">
        <f t="shared" si="169"/>
        <v>0</v>
      </c>
      <c r="BP166" s="18">
        <f t="shared" si="169"/>
        <v>0</v>
      </c>
      <c r="BQ166" s="18">
        <f t="shared" si="169"/>
        <v>0</v>
      </c>
      <c r="BR166" s="18">
        <f t="shared" si="169"/>
        <v>0</v>
      </c>
      <c r="BS166" s="18">
        <f t="shared" si="169"/>
        <v>0</v>
      </c>
      <c r="BT166" s="18">
        <f t="shared" ref="BT166:CY166" si="170">BT126 * (1-BT146)</f>
        <v>0</v>
      </c>
      <c r="BU166" s="18">
        <f t="shared" si="170"/>
        <v>0</v>
      </c>
      <c r="BV166" s="18">
        <f t="shared" si="170"/>
        <v>0</v>
      </c>
      <c r="BW166" s="18">
        <f t="shared" si="170"/>
        <v>0</v>
      </c>
      <c r="BX166" s="18">
        <f t="shared" si="170"/>
        <v>0</v>
      </c>
      <c r="BY166" s="18">
        <f t="shared" si="170"/>
        <v>0</v>
      </c>
      <c r="BZ166" s="18">
        <f t="shared" si="170"/>
        <v>0</v>
      </c>
      <c r="CA166" s="18">
        <f t="shared" si="170"/>
        <v>0</v>
      </c>
      <c r="CB166" s="18">
        <f t="shared" si="170"/>
        <v>0</v>
      </c>
      <c r="CC166" s="18">
        <f t="shared" si="170"/>
        <v>0</v>
      </c>
      <c r="CD166" s="18">
        <f t="shared" si="170"/>
        <v>0</v>
      </c>
      <c r="CE166" s="18">
        <f t="shared" si="170"/>
        <v>0</v>
      </c>
      <c r="CF166" s="18">
        <f t="shared" si="170"/>
        <v>0</v>
      </c>
      <c r="CG166" s="18">
        <f t="shared" si="170"/>
        <v>0</v>
      </c>
      <c r="CH166" s="18">
        <f t="shared" si="170"/>
        <v>0</v>
      </c>
      <c r="CI166" s="18">
        <f t="shared" si="170"/>
        <v>0</v>
      </c>
      <c r="CJ166" s="18">
        <f t="shared" si="170"/>
        <v>0</v>
      </c>
      <c r="CK166" s="18">
        <f t="shared" si="170"/>
        <v>0</v>
      </c>
      <c r="CL166" s="18">
        <f t="shared" si="170"/>
        <v>0</v>
      </c>
      <c r="CM166" s="18">
        <f t="shared" si="170"/>
        <v>0</v>
      </c>
      <c r="CN166" s="18">
        <f t="shared" si="170"/>
        <v>0</v>
      </c>
      <c r="CO166" s="18">
        <f t="shared" si="170"/>
        <v>0</v>
      </c>
      <c r="CP166" s="18">
        <f t="shared" si="170"/>
        <v>0</v>
      </c>
      <c r="CQ166" s="18">
        <f t="shared" si="170"/>
        <v>0</v>
      </c>
      <c r="CR166" s="18">
        <f t="shared" si="170"/>
        <v>0</v>
      </c>
      <c r="CS166" s="18">
        <f t="shared" si="170"/>
        <v>0</v>
      </c>
      <c r="CT166" s="18">
        <f t="shared" si="170"/>
        <v>0</v>
      </c>
      <c r="CU166" s="18">
        <f t="shared" si="170"/>
        <v>0</v>
      </c>
      <c r="CV166" s="18">
        <f t="shared" si="170"/>
        <v>0</v>
      </c>
      <c r="CW166" s="18">
        <f t="shared" si="170"/>
        <v>0</v>
      </c>
      <c r="CX166" s="18">
        <f t="shared" si="170"/>
        <v>0</v>
      </c>
      <c r="CY166" s="18">
        <f t="shared" si="170"/>
        <v>0</v>
      </c>
      <c r="CZ166" s="18">
        <f t="shared" ref="CZ166:EE166" si="171">CZ126 * (1-CZ146)</f>
        <v>0</v>
      </c>
      <c r="DA166" s="18">
        <f t="shared" si="171"/>
        <v>0</v>
      </c>
      <c r="DB166" s="18">
        <f t="shared" si="171"/>
        <v>0</v>
      </c>
      <c r="DC166" s="18">
        <f t="shared" si="171"/>
        <v>0</v>
      </c>
      <c r="DD166" s="18">
        <f t="shared" si="171"/>
        <v>0</v>
      </c>
      <c r="DE166" s="18">
        <f t="shared" si="171"/>
        <v>0</v>
      </c>
      <c r="DF166" s="18">
        <f t="shared" si="171"/>
        <v>0</v>
      </c>
      <c r="DG166" s="18">
        <f t="shared" si="171"/>
        <v>0</v>
      </c>
      <c r="DH166" s="18">
        <f t="shared" si="171"/>
        <v>0</v>
      </c>
      <c r="DI166" s="18">
        <f t="shared" si="171"/>
        <v>0</v>
      </c>
      <c r="DJ166" s="18">
        <f t="shared" si="171"/>
        <v>0</v>
      </c>
      <c r="DK166" s="18">
        <f t="shared" si="171"/>
        <v>0</v>
      </c>
      <c r="DL166" s="18">
        <f t="shared" si="171"/>
        <v>0</v>
      </c>
      <c r="DM166" s="18">
        <f t="shared" si="171"/>
        <v>0</v>
      </c>
      <c r="DN166" s="18">
        <f t="shared" si="171"/>
        <v>0</v>
      </c>
      <c r="DO166" s="18">
        <f t="shared" si="171"/>
        <v>0</v>
      </c>
      <c r="DP166" s="18">
        <f t="shared" si="171"/>
        <v>0</v>
      </c>
      <c r="DQ166" s="18">
        <f t="shared" si="171"/>
        <v>0</v>
      </c>
      <c r="DR166" s="18">
        <f t="shared" si="171"/>
        <v>0</v>
      </c>
      <c r="DS166" s="18">
        <f t="shared" si="171"/>
        <v>0</v>
      </c>
      <c r="DT166" s="18">
        <f t="shared" si="171"/>
        <v>0</v>
      </c>
      <c r="DU166" s="18">
        <f t="shared" si="171"/>
        <v>0</v>
      </c>
      <c r="DV166" s="18">
        <f t="shared" si="171"/>
        <v>0</v>
      </c>
      <c r="DW166" s="18">
        <f t="shared" si="171"/>
        <v>0</v>
      </c>
      <c r="DX166" s="18">
        <f t="shared" si="171"/>
        <v>0</v>
      </c>
      <c r="DY166" s="18">
        <f t="shared" si="171"/>
        <v>0</v>
      </c>
      <c r="DZ166" s="18">
        <f t="shared" si="171"/>
        <v>0</v>
      </c>
      <c r="EA166" s="18">
        <f t="shared" si="171"/>
        <v>0</v>
      </c>
      <c r="EB166" s="18">
        <f t="shared" si="171"/>
        <v>0</v>
      </c>
      <c r="EC166" s="18">
        <f t="shared" si="171"/>
        <v>0</v>
      </c>
      <c r="ED166" s="18">
        <f t="shared" si="171"/>
        <v>0</v>
      </c>
      <c r="EE166" s="18">
        <f t="shared" si="171"/>
        <v>0</v>
      </c>
      <c r="EF166" s="18">
        <f t="shared" ref="EF166:FK166" si="172">EF126 * (1-EF146)</f>
        <v>0</v>
      </c>
      <c r="EG166" s="18">
        <f t="shared" si="172"/>
        <v>0</v>
      </c>
      <c r="EH166" s="18">
        <f t="shared" si="172"/>
        <v>0</v>
      </c>
      <c r="EI166" s="18">
        <f t="shared" si="172"/>
        <v>0</v>
      </c>
      <c r="EJ166" s="18">
        <f t="shared" si="172"/>
        <v>0</v>
      </c>
      <c r="EK166" s="18">
        <f t="shared" si="172"/>
        <v>0</v>
      </c>
      <c r="EL166" s="18">
        <f t="shared" si="172"/>
        <v>0</v>
      </c>
      <c r="EM166" s="18">
        <f t="shared" si="172"/>
        <v>0</v>
      </c>
      <c r="EN166" s="18">
        <f t="shared" si="172"/>
        <v>0</v>
      </c>
      <c r="EO166" s="18">
        <f t="shared" si="172"/>
        <v>0</v>
      </c>
      <c r="EP166" s="18">
        <f t="shared" si="172"/>
        <v>0</v>
      </c>
      <c r="EQ166" s="18">
        <f t="shared" si="172"/>
        <v>0</v>
      </c>
      <c r="ER166" s="18">
        <f t="shared" si="172"/>
        <v>0</v>
      </c>
      <c r="ES166" s="18">
        <f t="shared" si="172"/>
        <v>0</v>
      </c>
      <c r="ET166" s="18">
        <f t="shared" si="172"/>
        <v>0</v>
      </c>
      <c r="EU166" s="18">
        <f t="shared" si="172"/>
        <v>0</v>
      </c>
      <c r="EV166" s="18">
        <f t="shared" si="172"/>
        <v>0</v>
      </c>
      <c r="EW166" s="18">
        <f t="shared" si="172"/>
        <v>0</v>
      </c>
      <c r="EX166" s="18">
        <f t="shared" si="172"/>
        <v>0</v>
      </c>
      <c r="EY166" s="18">
        <f t="shared" si="172"/>
        <v>0</v>
      </c>
      <c r="EZ166" s="18">
        <f t="shared" si="172"/>
        <v>0</v>
      </c>
      <c r="FA166" s="18">
        <f t="shared" si="172"/>
        <v>0</v>
      </c>
      <c r="FB166" s="18">
        <f t="shared" si="172"/>
        <v>0</v>
      </c>
      <c r="FC166" s="18">
        <f t="shared" si="172"/>
        <v>0</v>
      </c>
      <c r="FD166" s="18">
        <f t="shared" si="172"/>
        <v>0</v>
      </c>
      <c r="FE166" s="18">
        <f t="shared" si="172"/>
        <v>0</v>
      </c>
      <c r="FF166" s="18">
        <f t="shared" si="172"/>
        <v>0</v>
      </c>
      <c r="FG166" s="18">
        <f t="shared" si="172"/>
        <v>0</v>
      </c>
      <c r="FH166" s="18">
        <f t="shared" si="172"/>
        <v>0</v>
      </c>
      <c r="FI166" s="18">
        <f t="shared" si="172"/>
        <v>0</v>
      </c>
      <c r="FJ166" s="18">
        <f t="shared" si="172"/>
        <v>0</v>
      </c>
      <c r="FK166" s="18">
        <f t="shared" si="172"/>
        <v>0</v>
      </c>
      <c r="FL166" s="18">
        <f t="shared" ref="FL166:FY166" si="173">FL126 * (1-FL146)</f>
        <v>0</v>
      </c>
      <c r="FM166" s="18">
        <f t="shared" si="173"/>
        <v>0</v>
      </c>
      <c r="FN166" s="18">
        <f t="shared" si="173"/>
        <v>0</v>
      </c>
      <c r="FO166" s="18">
        <f t="shared" si="173"/>
        <v>0</v>
      </c>
      <c r="FP166" s="18">
        <f t="shared" si="173"/>
        <v>0</v>
      </c>
      <c r="FQ166" s="18">
        <f t="shared" si="173"/>
        <v>0</v>
      </c>
      <c r="FR166" s="18">
        <f t="shared" si="173"/>
        <v>0</v>
      </c>
      <c r="FS166" s="18">
        <f t="shared" si="173"/>
        <v>0</v>
      </c>
      <c r="FT166" s="18">
        <f t="shared" si="173"/>
        <v>0</v>
      </c>
      <c r="FU166" s="18">
        <f t="shared" si="173"/>
        <v>0</v>
      </c>
      <c r="FV166" s="18">
        <f t="shared" si="173"/>
        <v>0</v>
      </c>
      <c r="FW166" s="18">
        <f t="shared" si="173"/>
        <v>0</v>
      </c>
      <c r="FX166" s="18">
        <f t="shared" si="173"/>
        <v>0</v>
      </c>
      <c r="FY166" s="18">
        <f t="shared" si="173"/>
        <v>0</v>
      </c>
    </row>
    <row r="167" spans="3:181">
      <c r="D167" t="str">
        <f t="shared" si="142"/>
        <v>Spare</v>
      </c>
      <c r="E167" s="8" t="s">
        <v>723</v>
      </c>
      <c r="F167" s="63">
        <f t="shared" si="143"/>
        <v>45658</v>
      </c>
      <c r="G167" s="26"/>
      <c r="H167" s="18">
        <f t="shared" ref="H167:AM167" si="174">H127 * (1-H147)</f>
        <v>0</v>
      </c>
      <c r="I167" s="18">
        <f t="shared" si="174"/>
        <v>0</v>
      </c>
      <c r="J167" s="18">
        <f t="shared" si="174"/>
        <v>0</v>
      </c>
      <c r="K167" s="18">
        <f t="shared" si="174"/>
        <v>0</v>
      </c>
      <c r="L167" s="18">
        <f t="shared" si="174"/>
        <v>0</v>
      </c>
      <c r="M167" s="18">
        <f t="shared" si="174"/>
        <v>0</v>
      </c>
      <c r="N167" s="18">
        <f t="shared" si="174"/>
        <v>0</v>
      </c>
      <c r="O167" s="18">
        <f t="shared" si="174"/>
        <v>0</v>
      </c>
      <c r="P167" s="18">
        <f t="shared" si="174"/>
        <v>0</v>
      </c>
      <c r="Q167" s="18">
        <f t="shared" si="174"/>
        <v>0</v>
      </c>
      <c r="R167" s="18">
        <f t="shared" si="174"/>
        <v>0</v>
      </c>
      <c r="S167" s="18">
        <f t="shared" si="174"/>
        <v>0</v>
      </c>
      <c r="T167" s="18">
        <f t="shared" si="174"/>
        <v>0</v>
      </c>
      <c r="U167" s="18">
        <f t="shared" si="174"/>
        <v>0</v>
      </c>
      <c r="V167" s="18">
        <f t="shared" si="174"/>
        <v>0</v>
      </c>
      <c r="W167" s="18">
        <f t="shared" si="174"/>
        <v>0</v>
      </c>
      <c r="X167" s="18">
        <f t="shared" si="174"/>
        <v>0</v>
      </c>
      <c r="Y167" s="18">
        <f t="shared" si="174"/>
        <v>0</v>
      </c>
      <c r="Z167" s="18">
        <f t="shared" si="174"/>
        <v>0</v>
      </c>
      <c r="AA167" s="18">
        <f t="shared" si="174"/>
        <v>0</v>
      </c>
      <c r="AB167" s="18">
        <f t="shared" si="174"/>
        <v>0</v>
      </c>
      <c r="AC167" s="18">
        <f t="shared" si="174"/>
        <v>0</v>
      </c>
      <c r="AD167" s="18">
        <f t="shared" si="174"/>
        <v>0</v>
      </c>
      <c r="AE167" s="18">
        <f t="shared" si="174"/>
        <v>0</v>
      </c>
      <c r="AF167" s="18">
        <f t="shared" si="174"/>
        <v>0</v>
      </c>
      <c r="AG167" s="18">
        <f t="shared" si="174"/>
        <v>0</v>
      </c>
      <c r="AH167" s="18">
        <f t="shared" si="174"/>
        <v>0</v>
      </c>
      <c r="AI167" s="18">
        <f t="shared" si="174"/>
        <v>0</v>
      </c>
      <c r="AJ167" s="18">
        <f t="shared" si="174"/>
        <v>0</v>
      </c>
      <c r="AK167" s="18">
        <f t="shared" si="174"/>
        <v>0</v>
      </c>
      <c r="AL167" s="18">
        <f t="shared" si="174"/>
        <v>0</v>
      </c>
      <c r="AM167" s="18">
        <f t="shared" si="174"/>
        <v>0</v>
      </c>
      <c r="AN167" s="18">
        <f t="shared" ref="AN167:BS167" si="175">AN127 * (1-AN147)</f>
        <v>0</v>
      </c>
      <c r="AO167" s="18">
        <f t="shared" si="175"/>
        <v>0</v>
      </c>
      <c r="AP167" s="18">
        <f t="shared" si="175"/>
        <v>0</v>
      </c>
      <c r="AQ167" s="18">
        <f t="shared" si="175"/>
        <v>0</v>
      </c>
      <c r="AR167" s="18">
        <f t="shared" si="175"/>
        <v>0</v>
      </c>
      <c r="AS167" s="18">
        <f t="shared" si="175"/>
        <v>0</v>
      </c>
      <c r="AT167" s="18">
        <f t="shared" si="175"/>
        <v>0</v>
      </c>
      <c r="AU167" s="18">
        <f t="shared" si="175"/>
        <v>0</v>
      </c>
      <c r="AV167" s="18">
        <f t="shared" si="175"/>
        <v>0</v>
      </c>
      <c r="AW167" s="18">
        <f t="shared" si="175"/>
        <v>0</v>
      </c>
      <c r="AX167" s="18">
        <f t="shared" si="175"/>
        <v>0</v>
      </c>
      <c r="AY167" s="18">
        <f t="shared" si="175"/>
        <v>0</v>
      </c>
      <c r="AZ167" s="18">
        <f t="shared" si="175"/>
        <v>0</v>
      </c>
      <c r="BA167" s="18">
        <f t="shared" si="175"/>
        <v>0</v>
      </c>
      <c r="BB167" s="18">
        <f t="shared" si="175"/>
        <v>0</v>
      </c>
      <c r="BC167" s="18">
        <f t="shared" si="175"/>
        <v>0</v>
      </c>
      <c r="BD167" s="18">
        <f t="shared" si="175"/>
        <v>0</v>
      </c>
      <c r="BE167" s="18">
        <f t="shared" si="175"/>
        <v>0</v>
      </c>
      <c r="BF167" s="18">
        <f t="shared" si="175"/>
        <v>0</v>
      </c>
      <c r="BG167" s="18">
        <f t="shared" si="175"/>
        <v>0</v>
      </c>
      <c r="BH167" s="18">
        <f t="shared" si="175"/>
        <v>0</v>
      </c>
      <c r="BI167" s="18">
        <f t="shared" si="175"/>
        <v>0</v>
      </c>
      <c r="BJ167" s="18">
        <f t="shared" si="175"/>
        <v>0</v>
      </c>
      <c r="BK167" s="18">
        <f t="shared" si="175"/>
        <v>0</v>
      </c>
      <c r="BL167" s="18">
        <f t="shared" si="175"/>
        <v>0</v>
      </c>
      <c r="BM167" s="18">
        <f t="shared" si="175"/>
        <v>0</v>
      </c>
      <c r="BN167" s="18">
        <f t="shared" si="175"/>
        <v>0</v>
      </c>
      <c r="BO167" s="18">
        <f t="shared" si="175"/>
        <v>0</v>
      </c>
      <c r="BP167" s="18">
        <f t="shared" si="175"/>
        <v>0</v>
      </c>
      <c r="BQ167" s="18">
        <f t="shared" si="175"/>
        <v>0</v>
      </c>
      <c r="BR167" s="18">
        <f t="shared" si="175"/>
        <v>0</v>
      </c>
      <c r="BS167" s="18">
        <f t="shared" si="175"/>
        <v>0</v>
      </c>
      <c r="BT167" s="18">
        <f t="shared" ref="BT167:CY167" si="176">BT127 * (1-BT147)</f>
        <v>0</v>
      </c>
      <c r="BU167" s="18">
        <f t="shared" si="176"/>
        <v>0</v>
      </c>
      <c r="BV167" s="18">
        <f t="shared" si="176"/>
        <v>0</v>
      </c>
      <c r="BW167" s="18">
        <f t="shared" si="176"/>
        <v>0</v>
      </c>
      <c r="BX167" s="18">
        <f t="shared" si="176"/>
        <v>0</v>
      </c>
      <c r="BY167" s="18">
        <f t="shared" si="176"/>
        <v>0</v>
      </c>
      <c r="BZ167" s="18">
        <f t="shared" si="176"/>
        <v>0</v>
      </c>
      <c r="CA167" s="18">
        <f t="shared" si="176"/>
        <v>0</v>
      </c>
      <c r="CB167" s="18">
        <f t="shared" si="176"/>
        <v>0</v>
      </c>
      <c r="CC167" s="18">
        <f t="shared" si="176"/>
        <v>0</v>
      </c>
      <c r="CD167" s="18">
        <f t="shared" si="176"/>
        <v>0</v>
      </c>
      <c r="CE167" s="18">
        <f t="shared" si="176"/>
        <v>0</v>
      </c>
      <c r="CF167" s="18">
        <f t="shared" si="176"/>
        <v>0</v>
      </c>
      <c r="CG167" s="18">
        <f t="shared" si="176"/>
        <v>0</v>
      </c>
      <c r="CH167" s="18">
        <f t="shared" si="176"/>
        <v>0</v>
      </c>
      <c r="CI167" s="18">
        <f t="shared" si="176"/>
        <v>0</v>
      </c>
      <c r="CJ167" s="18">
        <f t="shared" si="176"/>
        <v>0</v>
      </c>
      <c r="CK167" s="18">
        <f t="shared" si="176"/>
        <v>0</v>
      </c>
      <c r="CL167" s="18">
        <f t="shared" si="176"/>
        <v>0</v>
      </c>
      <c r="CM167" s="18">
        <f t="shared" si="176"/>
        <v>0</v>
      </c>
      <c r="CN167" s="18">
        <f t="shared" si="176"/>
        <v>0</v>
      </c>
      <c r="CO167" s="18">
        <f t="shared" si="176"/>
        <v>0</v>
      </c>
      <c r="CP167" s="18">
        <f t="shared" si="176"/>
        <v>0</v>
      </c>
      <c r="CQ167" s="18">
        <f t="shared" si="176"/>
        <v>0</v>
      </c>
      <c r="CR167" s="18">
        <f t="shared" si="176"/>
        <v>0</v>
      </c>
      <c r="CS167" s="18">
        <f t="shared" si="176"/>
        <v>0</v>
      </c>
      <c r="CT167" s="18">
        <f t="shared" si="176"/>
        <v>0</v>
      </c>
      <c r="CU167" s="18">
        <f t="shared" si="176"/>
        <v>0</v>
      </c>
      <c r="CV167" s="18">
        <f t="shared" si="176"/>
        <v>0</v>
      </c>
      <c r="CW167" s="18">
        <f t="shared" si="176"/>
        <v>0</v>
      </c>
      <c r="CX167" s="18">
        <f t="shared" si="176"/>
        <v>0</v>
      </c>
      <c r="CY167" s="18">
        <f t="shared" si="176"/>
        <v>0</v>
      </c>
      <c r="CZ167" s="18">
        <f t="shared" ref="CZ167:EE167" si="177">CZ127 * (1-CZ147)</f>
        <v>0</v>
      </c>
      <c r="DA167" s="18">
        <f t="shared" si="177"/>
        <v>0</v>
      </c>
      <c r="DB167" s="18">
        <f t="shared" si="177"/>
        <v>0</v>
      </c>
      <c r="DC167" s="18">
        <f t="shared" si="177"/>
        <v>0</v>
      </c>
      <c r="DD167" s="18">
        <f t="shared" si="177"/>
        <v>0</v>
      </c>
      <c r="DE167" s="18">
        <f t="shared" si="177"/>
        <v>0</v>
      </c>
      <c r="DF167" s="18">
        <f t="shared" si="177"/>
        <v>0</v>
      </c>
      <c r="DG167" s="18">
        <f t="shared" si="177"/>
        <v>0</v>
      </c>
      <c r="DH167" s="18">
        <f t="shared" si="177"/>
        <v>0</v>
      </c>
      <c r="DI167" s="18">
        <f t="shared" si="177"/>
        <v>0</v>
      </c>
      <c r="DJ167" s="18">
        <f t="shared" si="177"/>
        <v>0</v>
      </c>
      <c r="DK167" s="18">
        <f t="shared" si="177"/>
        <v>0</v>
      </c>
      <c r="DL167" s="18">
        <f t="shared" si="177"/>
        <v>0</v>
      </c>
      <c r="DM167" s="18">
        <f t="shared" si="177"/>
        <v>0</v>
      </c>
      <c r="DN167" s="18">
        <f t="shared" si="177"/>
        <v>0</v>
      </c>
      <c r="DO167" s="18">
        <f t="shared" si="177"/>
        <v>0</v>
      </c>
      <c r="DP167" s="18">
        <f t="shared" si="177"/>
        <v>0</v>
      </c>
      <c r="DQ167" s="18">
        <f t="shared" si="177"/>
        <v>0</v>
      </c>
      <c r="DR167" s="18">
        <f t="shared" si="177"/>
        <v>0</v>
      </c>
      <c r="DS167" s="18">
        <f t="shared" si="177"/>
        <v>0</v>
      </c>
      <c r="DT167" s="18">
        <f t="shared" si="177"/>
        <v>0</v>
      </c>
      <c r="DU167" s="18">
        <f t="shared" si="177"/>
        <v>0</v>
      </c>
      <c r="DV167" s="18">
        <f t="shared" si="177"/>
        <v>0</v>
      </c>
      <c r="DW167" s="18">
        <f t="shared" si="177"/>
        <v>0</v>
      </c>
      <c r="DX167" s="18">
        <f t="shared" si="177"/>
        <v>0</v>
      </c>
      <c r="DY167" s="18">
        <f t="shared" si="177"/>
        <v>0</v>
      </c>
      <c r="DZ167" s="18">
        <f t="shared" si="177"/>
        <v>0</v>
      </c>
      <c r="EA167" s="18">
        <f t="shared" si="177"/>
        <v>0</v>
      </c>
      <c r="EB167" s="18">
        <f t="shared" si="177"/>
        <v>0</v>
      </c>
      <c r="EC167" s="18">
        <f t="shared" si="177"/>
        <v>0</v>
      </c>
      <c r="ED167" s="18">
        <f t="shared" si="177"/>
        <v>0</v>
      </c>
      <c r="EE167" s="18">
        <f t="shared" si="177"/>
        <v>0</v>
      </c>
      <c r="EF167" s="18">
        <f t="shared" ref="EF167:FK167" si="178">EF127 * (1-EF147)</f>
        <v>0</v>
      </c>
      <c r="EG167" s="18">
        <f t="shared" si="178"/>
        <v>0</v>
      </c>
      <c r="EH167" s="18">
        <f t="shared" si="178"/>
        <v>0</v>
      </c>
      <c r="EI167" s="18">
        <f t="shared" si="178"/>
        <v>0</v>
      </c>
      <c r="EJ167" s="18">
        <f t="shared" si="178"/>
        <v>0</v>
      </c>
      <c r="EK167" s="18">
        <f t="shared" si="178"/>
        <v>0</v>
      </c>
      <c r="EL167" s="18">
        <f t="shared" si="178"/>
        <v>0</v>
      </c>
      <c r="EM167" s="18">
        <f t="shared" si="178"/>
        <v>0</v>
      </c>
      <c r="EN167" s="18">
        <f t="shared" si="178"/>
        <v>0</v>
      </c>
      <c r="EO167" s="18">
        <f t="shared" si="178"/>
        <v>0</v>
      </c>
      <c r="EP167" s="18">
        <f t="shared" si="178"/>
        <v>0</v>
      </c>
      <c r="EQ167" s="18">
        <f t="shared" si="178"/>
        <v>0</v>
      </c>
      <c r="ER167" s="18">
        <f t="shared" si="178"/>
        <v>0</v>
      </c>
      <c r="ES167" s="18">
        <f t="shared" si="178"/>
        <v>0</v>
      </c>
      <c r="ET167" s="18">
        <f t="shared" si="178"/>
        <v>0</v>
      </c>
      <c r="EU167" s="18">
        <f t="shared" si="178"/>
        <v>0</v>
      </c>
      <c r="EV167" s="18">
        <f t="shared" si="178"/>
        <v>0</v>
      </c>
      <c r="EW167" s="18">
        <f t="shared" si="178"/>
        <v>0</v>
      </c>
      <c r="EX167" s="18">
        <f t="shared" si="178"/>
        <v>0</v>
      </c>
      <c r="EY167" s="18">
        <f t="shared" si="178"/>
        <v>0</v>
      </c>
      <c r="EZ167" s="18">
        <f t="shared" si="178"/>
        <v>0</v>
      </c>
      <c r="FA167" s="18">
        <f t="shared" si="178"/>
        <v>0</v>
      </c>
      <c r="FB167" s="18">
        <f t="shared" si="178"/>
        <v>0</v>
      </c>
      <c r="FC167" s="18">
        <f t="shared" si="178"/>
        <v>0</v>
      </c>
      <c r="FD167" s="18">
        <f t="shared" si="178"/>
        <v>0</v>
      </c>
      <c r="FE167" s="18">
        <f t="shared" si="178"/>
        <v>0</v>
      </c>
      <c r="FF167" s="18">
        <f t="shared" si="178"/>
        <v>0</v>
      </c>
      <c r="FG167" s="18">
        <f t="shared" si="178"/>
        <v>0</v>
      </c>
      <c r="FH167" s="18">
        <f t="shared" si="178"/>
        <v>0</v>
      </c>
      <c r="FI167" s="18">
        <f t="shared" si="178"/>
        <v>0</v>
      </c>
      <c r="FJ167" s="18">
        <f t="shared" si="178"/>
        <v>0</v>
      </c>
      <c r="FK167" s="18">
        <f t="shared" si="178"/>
        <v>0</v>
      </c>
      <c r="FL167" s="18">
        <f t="shared" ref="FL167:FY167" si="179">FL127 * (1-FL147)</f>
        <v>0</v>
      </c>
      <c r="FM167" s="18">
        <f t="shared" si="179"/>
        <v>0</v>
      </c>
      <c r="FN167" s="18">
        <f t="shared" si="179"/>
        <v>0</v>
      </c>
      <c r="FO167" s="18">
        <f t="shared" si="179"/>
        <v>0</v>
      </c>
      <c r="FP167" s="18">
        <f t="shared" si="179"/>
        <v>0</v>
      </c>
      <c r="FQ167" s="18">
        <f t="shared" si="179"/>
        <v>0</v>
      </c>
      <c r="FR167" s="18">
        <f t="shared" si="179"/>
        <v>0</v>
      </c>
      <c r="FS167" s="18">
        <f t="shared" si="179"/>
        <v>0</v>
      </c>
      <c r="FT167" s="18">
        <f t="shared" si="179"/>
        <v>0</v>
      </c>
      <c r="FU167" s="18">
        <f t="shared" si="179"/>
        <v>0</v>
      </c>
      <c r="FV167" s="18">
        <f t="shared" si="179"/>
        <v>0</v>
      </c>
      <c r="FW167" s="18">
        <f t="shared" si="179"/>
        <v>0</v>
      </c>
      <c r="FX167" s="18">
        <f t="shared" si="179"/>
        <v>0</v>
      </c>
      <c r="FY167" s="18">
        <f t="shared" si="179"/>
        <v>0</v>
      </c>
    </row>
    <row r="168" spans="3:181">
      <c r="D168" t="str">
        <f t="shared" si="142"/>
        <v>Spare</v>
      </c>
      <c r="E168" s="8" t="s">
        <v>723</v>
      </c>
      <c r="F168" s="63">
        <f t="shared" si="143"/>
        <v>45658</v>
      </c>
      <c r="G168" s="26"/>
      <c r="H168" s="18">
        <f t="shared" ref="H168:AM168" si="180">H128 * (1-H148)</f>
        <v>0</v>
      </c>
      <c r="I168" s="18">
        <f t="shared" si="180"/>
        <v>0</v>
      </c>
      <c r="J168" s="18">
        <f t="shared" si="180"/>
        <v>0</v>
      </c>
      <c r="K168" s="18">
        <f t="shared" si="180"/>
        <v>0</v>
      </c>
      <c r="L168" s="18">
        <f t="shared" si="180"/>
        <v>0</v>
      </c>
      <c r="M168" s="18">
        <f t="shared" si="180"/>
        <v>0</v>
      </c>
      <c r="N168" s="18">
        <f t="shared" si="180"/>
        <v>0</v>
      </c>
      <c r="O168" s="18">
        <f t="shared" si="180"/>
        <v>0</v>
      </c>
      <c r="P168" s="18">
        <f t="shared" si="180"/>
        <v>0</v>
      </c>
      <c r="Q168" s="18">
        <f t="shared" si="180"/>
        <v>0</v>
      </c>
      <c r="R168" s="18">
        <f t="shared" si="180"/>
        <v>0</v>
      </c>
      <c r="S168" s="18">
        <f t="shared" si="180"/>
        <v>0</v>
      </c>
      <c r="T168" s="18">
        <f t="shared" si="180"/>
        <v>0</v>
      </c>
      <c r="U168" s="18">
        <f t="shared" si="180"/>
        <v>0</v>
      </c>
      <c r="V168" s="18">
        <f t="shared" si="180"/>
        <v>0</v>
      </c>
      <c r="W168" s="18">
        <f t="shared" si="180"/>
        <v>0</v>
      </c>
      <c r="X168" s="18">
        <f t="shared" si="180"/>
        <v>0</v>
      </c>
      <c r="Y168" s="18">
        <f t="shared" si="180"/>
        <v>0</v>
      </c>
      <c r="Z168" s="18">
        <f t="shared" si="180"/>
        <v>0</v>
      </c>
      <c r="AA168" s="18">
        <f t="shared" si="180"/>
        <v>0</v>
      </c>
      <c r="AB168" s="18">
        <f t="shared" si="180"/>
        <v>0</v>
      </c>
      <c r="AC168" s="18">
        <f t="shared" si="180"/>
        <v>0</v>
      </c>
      <c r="AD168" s="18">
        <f t="shared" si="180"/>
        <v>0</v>
      </c>
      <c r="AE168" s="18">
        <f t="shared" si="180"/>
        <v>0</v>
      </c>
      <c r="AF168" s="18">
        <f t="shared" si="180"/>
        <v>0</v>
      </c>
      <c r="AG168" s="18">
        <f t="shared" si="180"/>
        <v>0</v>
      </c>
      <c r="AH168" s="18">
        <f t="shared" si="180"/>
        <v>0</v>
      </c>
      <c r="AI168" s="18">
        <f t="shared" si="180"/>
        <v>0</v>
      </c>
      <c r="AJ168" s="18">
        <f t="shared" si="180"/>
        <v>0</v>
      </c>
      <c r="AK168" s="18">
        <f t="shared" si="180"/>
        <v>0</v>
      </c>
      <c r="AL168" s="18">
        <f t="shared" si="180"/>
        <v>0</v>
      </c>
      <c r="AM168" s="18">
        <f t="shared" si="180"/>
        <v>0</v>
      </c>
      <c r="AN168" s="18">
        <f t="shared" ref="AN168:BS168" si="181">AN128 * (1-AN148)</f>
        <v>0</v>
      </c>
      <c r="AO168" s="18">
        <f t="shared" si="181"/>
        <v>0</v>
      </c>
      <c r="AP168" s="18">
        <f t="shared" si="181"/>
        <v>0</v>
      </c>
      <c r="AQ168" s="18">
        <f t="shared" si="181"/>
        <v>0</v>
      </c>
      <c r="AR168" s="18">
        <f t="shared" si="181"/>
        <v>0</v>
      </c>
      <c r="AS168" s="18">
        <f t="shared" si="181"/>
        <v>0</v>
      </c>
      <c r="AT168" s="18">
        <f t="shared" si="181"/>
        <v>0</v>
      </c>
      <c r="AU168" s="18">
        <f t="shared" si="181"/>
        <v>0</v>
      </c>
      <c r="AV168" s="18">
        <f t="shared" si="181"/>
        <v>0</v>
      </c>
      <c r="AW168" s="18">
        <f t="shared" si="181"/>
        <v>0</v>
      </c>
      <c r="AX168" s="18">
        <f t="shared" si="181"/>
        <v>0</v>
      </c>
      <c r="AY168" s="18">
        <f t="shared" si="181"/>
        <v>0</v>
      </c>
      <c r="AZ168" s="18">
        <f t="shared" si="181"/>
        <v>0</v>
      </c>
      <c r="BA168" s="18">
        <f t="shared" si="181"/>
        <v>0</v>
      </c>
      <c r="BB168" s="18">
        <f t="shared" si="181"/>
        <v>0</v>
      </c>
      <c r="BC168" s="18">
        <f t="shared" si="181"/>
        <v>0</v>
      </c>
      <c r="BD168" s="18">
        <f t="shared" si="181"/>
        <v>0</v>
      </c>
      <c r="BE168" s="18">
        <f t="shared" si="181"/>
        <v>0</v>
      </c>
      <c r="BF168" s="18">
        <f t="shared" si="181"/>
        <v>0</v>
      </c>
      <c r="BG168" s="18">
        <f t="shared" si="181"/>
        <v>0</v>
      </c>
      <c r="BH168" s="18">
        <f t="shared" si="181"/>
        <v>0</v>
      </c>
      <c r="BI168" s="18">
        <f t="shared" si="181"/>
        <v>0</v>
      </c>
      <c r="BJ168" s="18">
        <f t="shared" si="181"/>
        <v>0</v>
      </c>
      <c r="BK168" s="18">
        <f t="shared" si="181"/>
        <v>0</v>
      </c>
      <c r="BL168" s="18">
        <f t="shared" si="181"/>
        <v>0</v>
      </c>
      <c r="BM168" s="18">
        <f t="shared" si="181"/>
        <v>0</v>
      </c>
      <c r="BN168" s="18">
        <f t="shared" si="181"/>
        <v>0</v>
      </c>
      <c r="BO168" s="18">
        <f t="shared" si="181"/>
        <v>0</v>
      </c>
      <c r="BP168" s="18">
        <f t="shared" si="181"/>
        <v>0</v>
      </c>
      <c r="BQ168" s="18">
        <f t="shared" si="181"/>
        <v>0</v>
      </c>
      <c r="BR168" s="18">
        <f t="shared" si="181"/>
        <v>0</v>
      </c>
      <c r="BS168" s="18">
        <f t="shared" si="181"/>
        <v>0</v>
      </c>
      <c r="BT168" s="18">
        <f t="shared" ref="BT168:CY168" si="182">BT128 * (1-BT148)</f>
        <v>0</v>
      </c>
      <c r="BU168" s="18">
        <f t="shared" si="182"/>
        <v>0</v>
      </c>
      <c r="BV168" s="18">
        <f t="shared" si="182"/>
        <v>0</v>
      </c>
      <c r="BW168" s="18">
        <f t="shared" si="182"/>
        <v>0</v>
      </c>
      <c r="BX168" s="18">
        <f t="shared" si="182"/>
        <v>0</v>
      </c>
      <c r="BY168" s="18">
        <f t="shared" si="182"/>
        <v>0</v>
      </c>
      <c r="BZ168" s="18">
        <f t="shared" si="182"/>
        <v>0</v>
      </c>
      <c r="CA168" s="18">
        <f t="shared" si="182"/>
        <v>0</v>
      </c>
      <c r="CB168" s="18">
        <f t="shared" si="182"/>
        <v>0</v>
      </c>
      <c r="CC168" s="18">
        <f t="shared" si="182"/>
        <v>0</v>
      </c>
      <c r="CD168" s="18">
        <f t="shared" si="182"/>
        <v>0</v>
      </c>
      <c r="CE168" s="18">
        <f t="shared" si="182"/>
        <v>0</v>
      </c>
      <c r="CF168" s="18">
        <f t="shared" si="182"/>
        <v>0</v>
      </c>
      <c r="CG168" s="18">
        <f t="shared" si="182"/>
        <v>0</v>
      </c>
      <c r="CH168" s="18">
        <f t="shared" si="182"/>
        <v>0</v>
      </c>
      <c r="CI168" s="18">
        <f t="shared" si="182"/>
        <v>0</v>
      </c>
      <c r="CJ168" s="18">
        <f t="shared" si="182"/>
        <v>0</v>
      </c>
      <c r="CK168" s="18">
        <f t="shared" si="182"/>
        <v>0</v>
      </c>
      <c r="CL168" s="18">
        <f t="shared" si="182"/>
        <v>0</v>
      </c>
      <c r="CM168" s="18">
        <f t="shared" si="182"/>
        <v>0</v>
      </c>
      <c r="CN168" s="18">
        <f t="shared" si="182"/>
        <v>0</v>
      </c>
      <c r="CO168" s="18">
        <f t="shared" si="182"/>
        <v>0</v>
      </c>
      <c r="CP168" s="18">
        <f t="shared" si="182"/>
        <v>0</v>
      </c>
      <c r="CQ168" s="18">
        <f t="shared" si="182"/>
        <v>0</v>
      </c>
      <c r="CR168" s="18">
        <f t="shared" si="182"/>
        <v>0</v>
      </c>
      <c r="CS168" s="18">
        <f t="shared" si="182"/>
        <v>0</v>
      </c>
      <c r="CT168" s="18">
        <f t="shared" si="182"/>
        <v>0</v>
      </c>
      <c r="CU168" s="18">
        <f t="shared" si="182"/>
        <v>0</v>
      </c>
      <c r="CV168" s="18">
        <f t="shared" si="182"/>
        <v>0</v>
      </c>
      <c r="CW168" s="18">
        <f t="shared" si="182"/>
        <v>0</v>
      </c>
      <c r="CX168" s="18">
        <f t="shared" si="182"/>
        <v>0</v>
      </c>
      <c r="CY168" s="18">
        <f t="shared" si="182"/>
        <v>0</v>
      </c>
      <c r="CZ168" s="18">
        <f t="shared" ref="CZ168:EE168" si="183">CZ128 * (1-CZ148)</f>
        <v>0</v>
      </c>
      <c r="DA168" s="18">
        <f t="shared" si="183"/>
        <v>0</v>
      </c>
      <c r="DB168" s="18">
        <f t="shared" si="183"/>
        <v>0</v>
      </c>
      <c r="DC168" s="18">
        <f t="shared" si="183"/>
        <v>0</v>
      </c>
      <c r="DD168" s="18">
        <f t="shared" si="183"/>
        <v>0</v>
      </c>
      <c r="DE168" s="18">
        <f t="shared" si="183"/>
        <v>0</v>
      </c>
      <c r="DF168" s="18">
        <f t="shared" si="183"/>
        <v>0</v>
      </c>
      <c r="DG168" s="18">
        <f t="shared" si="183"/>
        <v>0</v>
      </c>
      <c r="DH168" s="18">
        <f t="shared" si="183"/>
        <v>0</v>
      </c>
      <c r="DI168" s="18">
        <f t="shared" si="183"/>
        <v>0</v>
      </c>
      <c r="DJ168" s="18">
        <f t="shared" si="183"/>
        <v>0</v>
      </c>
      <c r="DK168" s="18">
        <f t="shared" si="183"/>
        <v>0</v>
      </c>
      <c r="DL168" s="18">
        <f t="shared" si="183"/>
        <v>0</v>
      </c>
      <c r="DM168" s="18">
        <f t="shared" si="183"/>
        <v>0</v>
      </c>
      <c r="DN168" s="18">
        <f t="shared" si="183"/>
        <v>0</v>
      </c>
      <c r="DO168" s="18">
        <f t="shared" si="183"/>
        <v>0</v>
      </c>
      <c r="DP168" s="18">
        <f t="shared" si="183"/>
        <v>0</v>
      </c>
      <c r="DQ168" s="18">
        <f t="shared" si="183"/>
        <v>0</v>
      </c>
      <c r="DR168" s="18">
        <f t="shared" si="183"/>
        <v>0</v>
      </c>
      <c r="DS168" s="18">
        <f t="shared" si="183"/>
        <v>0</v>
      </c>
      <c r="DT168" s="18">
        <f t="shared" si="183"/>
        <v>0</v>
      </c>
      <c r="DU168" s="18">
        <f t="shared" si="183"/>
        <v>0</v>
      </c>
      <c r="DV168" s="18">
        <f t="shared" si="183"/>
        <v>0</v>
      </c>
      <c r="DW168" s="18">
        <f t="shared" si="183"/>
        <v>0</v>
      </c>
      <c r="DX168" s="18">
        <f t="shared" si="183"/>
        <v>0</v>
      </c>
      <c r="DY168" s="18">
        <f t="shared" si="183"/>
        <v>0</v>
      </c>
      <c r="DZ168" s="18">
        <f t="shared" si="183"/>
        <v>0</v>
      </c>
      <c r="EA168" s="18">
        <f t="shared" si="183"/>
        <v>0</v>
      </c>
      <c r="EB168" s="18">
        <f t="shared" si="183"/>
        <v>0</v>
      </c>
      <c r="EC168" s="18">
        <f t="shared" si="183"/>
        <v>0</v>
      </c>
      <c r="ED168" s="18">
        <f t="shared" si="183"/>
        <v>0</v>
      </c>
      <c r="EE168" s="18">
        <f t="shared" si="183"/>
        <v>0</v>
      </c>
      <c r="EF168" s="18">
        <f t="shared" ref="EF168:FK168" si="184">EF128 * (1-EF148)</f>
        <v>0</v>
      </c>
      <c r="EG168" s="18">
        <f t="shared" si="184"/>
        <v>0</v>
      </c>
      <c r="EH168" s="18">
        <f t="shared" si="184"/>
        <v>0</v>
      </c>
      <c r="EI168" s="18">
        <f t="shared" si="184"/>
        <v>0</v>
      </c>
      <c r="EJ168" s="18">
        <f t="shared" si="184"/>
        <v>0</v>
      </c>
      <c r="EK168" s="18">
        <f t="shared" si="184"/>
        <v>0</v>
      </c>
      <c r="EL168" s="18">
        <f t="shared" si="184"/>
        <v>0</v>
      </c>
      <c r="EM168" s="18">
        <f t="shared" si="184"/>
        <v>0</v>
      </c>
      <c r="EN168" s="18">
        <f t="shared" si="184"/>
        <v>0</v>
      </c>
      <c r="EO168" s="18">
        <f t="shared" si="184"/>
        <v>0</v>
      </c>
      <c r="EP168" s="18">
        <f t="shared" si="184"/>
        <v>0</v>
      </c>
      <c r="EQ168" s="18">
        <f t="shared" si="184"/>
        <v>0</v>
      </c>
      <c r="ER168" s="18">
        <f t="shared" si="184"/>
        <v>0</v>
      </c>
      <c r="ES168" s="18">
        <f t="shared" si="184"/>
        <v>0</v>
      </c>
      <c r="ET168" s="18">
        <f t="shared" si="184"/>
        <v>0</v>
      </c>
      <c r="EU168" s="18">
        <f t="shared" si="184"/>
        <v>0</v>
      </c>
      <c r="EV168" s="18">
        <f t="shared" si="184"/>
        <v>0</v>
      </c>
      <c r="EW168" s="18">
        <f t="shared" si="184"/>
        <v>0</v>
      </c>
      <c r="EX168" s="18">
        <f t="shared" si="184"/>
        <v>0</v>
      </c>
      <c r="EY168" s="18">
        <f t="shared" si="184"/>
        <v>0</v>
      </c>
      <c r="EZ168" s="18">
        <f t="shared" si="184"/>
        <v>0</v>
      </c>
      <c r="FA168" s="18">
        <f t="shared" si="184"/>
        <v>0</v>
      </c>
      <c r="FB168" s="18">
        <f t="shared" si="184"/>
        <v>0</v>
      </c>
      <c r="FC168" s="18">
        <f t="shared" si="184"/>
        <v>0</v>
      </c>
      <c r="FD168" s="18">
        <f t="shared" si="184"/>
        <v>0</v>
      </c>
      <c r="FE168" s="18">
        <f t="shared" si="184"/>
        <v>0</v>
      </c>
      <c r="FF168" s="18">
        <f t="shared" si="184"/>
        <v>0</v>
      </c>
      <c r="FG168" s="18">
        <f t="shared" si="184"/>
        <v>0</v>
      </c>
      <c r="FH168" s="18">
        <f t="shared" si="184"/>
        <v>0</v>
      </c>
      <c r="FI168" s="18">
        <f t="shared" si="184"/>
        <v>0</v>
      </c>
      <c r="FJ168" s="18">
        <f t="shared" si="184"/>
        <v>0</v>
      </c>
      <c r="FK168" s="18">
        <f t="shared" si="184"/>
        <v>0</v>
      </c>
      <c r="FL168" s="18">
        <f t="shared" ref="FL168:FY168" si="185">FL128 * (1-FL148)</f>
        <v>0</v>
      </c>
      <c r="FM168" s="18">
        <f t="shared" si="185"/>
        <v>0</v>
      </c>
      <c r="FN168" s="18">
        <f t="shared" si="185"/>
        <v>0</v>
      </c>
      <c r="FO168" s="18">
        <f t="shared" si="185"/>
        <v>0</v>
      </c>
      <c r="FP168" s="18">
        <f t="shared" si="185"/>
        <v>0</v>
      </c>
      <c r="FQ168" s="18">
        <f t="shared" si="185"/>
        <v>0</v>
      </c>
      <c r="FR168" s="18">
        <f t="shared" si="185"/>
        <v>0</v>
      </c>
      <c r="FS168" s="18">
        <f t="shared" si="185"/>
        <v>0</v>
      </c>
      <c r="FT168" s="18">
        <f t="shared" si="185"/>
        <v>0</v>
      </c>
      <c r="FU168" s="18">
        <f t="shared" si="185"/>
        <v>0</v>
      </c>
      <c r="FV168" s="18">
        <f t="shared" si="185"/>
        <v>0</v>
      </c>
      <c r="FW168" s="18">
        <f t="shared" si="185"/>
        <v>0</v>
      </c>
      <c r="FX168" s="18">
        <f t="shared" si="185"/>
        <v>0</v>
      </c>
      <c r="FY168" s="18">
        <f t="shared" si="185"/>
        <v>0</v>
      </c>
    </row>
    <row r="169" spans="3:181">
      <c r="D169" t="str">
        <f t="shared" si="142"/>
        <v>Spare</v>
      </c>
      <c r="E169" s="8" t="s">
        <v>723</v>
      </c>
      <c r="F169" s="63">
        <f t="shared" si="143"/>
        <v>45658</v>
      </c>
      <c r="G169" s="26"/>
      <c r="H169" s="18">
        <f t="shared" ref="H169:AM169" si="186">H129 * (1-H149)</f>
        <v>0</v>
      </c>
      <c r="I169" s="18">
        <f t="shared" si="186"/>
        <v>0</v>
      </c>
      <c r="J169" s="18">
        <f t="shared" si="186"/>
        <v>0</v>
      </c>
      <c r="K169" s="18">
        <f t="shared" si="186"/>
        <v>0</v>
      </c>
      <c r="L169" s="18">
        <f t="shared" si="186"/>
        <v>0</v>
      </c>
      <c r="M169" s="18">
        <f t="shared" si="186"/>
        <v>0</v>
      </c>
      <c r="N169" s="18">
        <f t="shared" si="186"/>
        <v>0</v>
      </c>
      <c r="O169" s="18">
        <f t="shared" si="186"/>
        <v>0</v>
      </c>
      <c r="P169" s="18">
        <f t="shared" si="186"/>
        <v>0</v>
      </c>
      <c r="Q169" s="18">
        <f t="shared" si="186"/>
        <v>0</v>
      </c>
      <c r="R169" s="18">
        <f t="shared" si="186"/>
        <v>0</v>
      </c>
      <c r="S169" s="18">
        <f t="shared" si="186"/>
        <v>0</v>
      </c>
      <c r="T169" s="18">
        <f t="shared" si="186"/>
        <v>0</v>
      </c>
      <c r="U169" s="18">
        <f t="shared" si="186"/>
        <v>0</v>
      </c>
      <c r="V169" s="18">
        <f t="shared" si="186"/>
        <v>0</v>
      </c>
      <c r="W169" s="18">
        <f t="shared" si="186"/>
        <v>0</v>
      </c>
      <c r="X169" s="18">
        <f t="shared" si="186"/>
        <v>0</v>
      </c>
      <c r="Y169" s="18">
        <f t="shared" si="186"/>
        <v>0</v>
      </c>
      <c r="Z169" s="18">
        <f t="shared" si="186"/>
        <v>0</v>
      </c>
      <c r="AA169" s="18">
        <f t="shared" si="186"/>
        <v>0</v>
      </c>
      <c r="AB169" s="18">
        <f t="shared" si="186"/>
        <v>0</v>
      </c>
      <c r="AC169" s="18">
        <f t="shared" si="186"/>
        <v>0</v>
      </c>
      <c r="AD169" s="18">
        <f t="shared" si="186"/>
        <v>0</v>
      </c>
      <c r="AE169" s="18">
        <f t="shared" si="186"/>
        <v>0</v>
      </c>
      <c r="AF169" s="18">
        <f t="shared" si="186"/>
        <v>0</v>
      </c>
      <c r="AG169" s="18">
        <f t="shared" si="186"/>
        <v>0</v>
      </c>
      <c r="AH169" s="18">
        <f t="shared" si="186"/>
        <v>0</v>
      </c>
      <c r="AI169" s="18">
        <f t="shared" si="186"/>
        <v>0</v>
      </c>
      <c r="AJ169" s="18">
        <f t="shared" si="186"/>
        <v>0</v>
      </c>
      <c r="AK169" s="18">
        <f t="shared" si="186"/>
        <v>0</v>
      </c>
      <c r="AL169" s="18">
        <f t="shared" si="186"/>
        <v>0</v>
      </c>
      <c r="AM169" s="18">
        <f t="shared" si="186"/>
        <v>0</v>
      </c>
      <c r="AN169" s="18">
        <f t="shared" ref="AN169:BS169" si="187">AN129 * (1-AN149)</f>
        <v>0</v>
      </c>
      <c r="AO169" s="18">
        <f t="shared" si="187"/>
        <v>0</v>
      </c>
      <c r="AP169" s="18">
        <f t="shared" si="187"/>
        <v>0</v>
      </c>
      <c r="AQ169" s="18">
        <f t="shared" si="187"/>
        <v>0</v>
      </c>
      <c r="AR169" s="18">
        <f t="shared" si="187"/>
        <v>0</v>
      </c>
      <c r="AS169" s="18">
        <f t="shared" si="187"/>
        <v>0</v>
      </c>
      <c r="AT169" s="18">
        <f t="shared" si="187"/>
        <v>0</v>
      </c>
      <c r="AU169" s="18">
        <f t="shared" si="187"/>
        <v>0</v>
      </c>
      <c r="AV169" s="18">
        <f t="shared" si="187"/>
        <v>0</v>
      </c>
      <c r="AW169" s="18">
        <f t="shared" si="187"/>
        <v>0</v>
      </c>
      <c r="AX169" s="18">
        <f t="shared" si="187"/>
        <v>0</v>
      </c>
      <c r="AY169" s="18">
        <f t="shared" si="187"/>
        <v>0</v>
      </c>
      <c r="AZ169" s="18">
        <f t="shared" si="187"/>
        <v>0</v>
      </c>
      <c r="BA169" s="18">
        <f t="shared" si="187"/>
        <v>0</v>
      </c>
      <c r="BB169" s="18">
        <f t="shared" si="187"/>
        <v>0</v>
      </c>
      <c r="BC169" s="18">
        <f t="shared" si="187"/>
        <v>0</v>
      </c>
      <c r="BD169" s="18">
        <f t="shared" si="187"/>
        <v>0</v>
      </c>
      <c r="BE169" s="18">
        <f t="shared" si="187"/>
        <v>0</v>
      </c>
      <c r="BF169" s="18">
        <f t="shared" si="187"/>
        <v>0</v>
      </c>
      <c r="BG169" s="18">
        <f t="shared" si="187"/>
        <v>0</v>
      </c>
      <c r="BH169" s="18">
        <f t="shared" si="187"/>
        <v>0</v>
      </c>
      <c r="BI169" s="18">
        <f t="shared" si="187"/>
        <v>0</v>
      </c>
      <c r="BJ169" s="18">
        <f t="shared" si="187"/>
        <v>0</v>
      </c>
      <c r="BK169" s="18">
        <f t="shared" si="187"/>
        <v>0</v>
      </c>
      <c r="BL169" s="18">
        <f t="shared" si="187"/>
        <v>0</v>
      </c>
      <c r="BM169" s="18">
        <f t="shared" si="187"/>
        <v>0</v>
      </c>
      <c r="BN169" s="18">
        <f t="shared" si="187"/>
        <v>0</v>
      </c>
      <c r="BO169" s="18">
        <f t="shared" si="187"/>
        <v>0</v>
      </c>
      <c r="BP169" s="18">
        <f t="shared" si="187"/>
        <v>0</v>
      </c>
      <c r="BQ169" s="18">
        <f t="shared" si="187"/>
        <v>0</v>
      </c>
      <c r="BR169" s="18">
        <f t="shared" si="187"/>
        <v>0</v>
      </c>
      <c r="BS169" s="18">
        <f t="shared" si="187"/>
        <v>0</v>
      </c>
      <c r="BT169" s="18">
        <f t="shared" ref="BT169:CY169" si="188">BT129 * (1-BT149)</f>
        <v>0</v>
      </c>
      <c r="BU169" s="18">
        <f t="shared" si="188"/>
        <v>0</v>
      </c>
      <c r="BV169" s="18">
        <f t="shared" si="188"/>
        <v>0</v>
      </c>
      <c r="BW169" s="18">
        <f t="shared" si="188"/>
        <v>0</v>
      </c>
      <c r="BX169" s="18">
        <f t="shared" si="188"/>
        <v>0</v>
      </c>
      <c r="BY169" s="18">
        <f t="shared" si="188"/>
        <v>0</v>
      </c>
      <c r="BZ169" s="18">
        <f t="shared" si="188"/>
        <v>0</v>
      </c>
      <c r="CA169" s="18">
        <f t="shared" si="188"/>
        <v>0</v>
      </c>
      <c r="CB169" s="18">
        <f t="shared" si="188"/>
        <v>0</v>
      </c>
      <c r="CC169" s="18">
        <f t="shared" si="188"/>
        <v>0</v>
      </c>
      <c r="CD169" s="18">
        <f t="shared" si="188"/>
        <v>0</v>
      </c>
      <c r="CE169" s="18">
        <f t="shared" si="188"/>
        <v>0</v>
      </c>
      <c r="CF169" s="18">
        <f t="shared" si="188"/>
        <v>0</v>
      </c>
      <c r="CG169" s="18">
        <f t="shared" si="188"/>
        <v>0</v>
      </c>
      <c r="CH169" s="18">
        <f t="shared" si="188"/>
        <v>0</v>
      </c>
      <c r="CI169" s="18">
        <f t="shared" si="188"/>
        <v>0</v>
      </c>
      <c r="CJ169" s="18">
        <f t="shared" si="188"/>
        <v>0</v>
      </c>
      <c r="CK169" s="18">
        <f t="shared" si="188"/>
        <v>0</v>
      </c>
      <c r="CL169" s="18">
        <f t="shared" si="188"/>
        <v>0</v>
      </c>
      <c r="CM169" s="18">
        <f t="shared" si="188"/>
        <v>0</v>
      </c>
      <c r="CN169" s="18">
        <f t="shared" si="188"/>
        <v>0</v>
      </c>
      <c r="CO169" s="18">
        <f t="shared" si="188"/>
        <v>0</v>
      </c>
      <c r="CP169" s="18">
        <f t="shared" si="188"/>
        <v>0</v>
      </c>
      <c r="CQ169" s="18">
        <f t="shared" si="188"/>
        <v>0</v>
      </c>
      <c r="CR169" s="18">
        <f t="shared" si="188"/>
        <v>0</v>
      </c>
      <c r="CS169" s="18">
        <f t="shared" si="188"/>
        <v>0</v>
      </c>
      <c r="CT169" s="18">
        <f t="shared" si="188"/>
        <v>0</v>
      </c>
      <c r="CU169" s="18">
        <f t="shared" si="188"/>
        <v>0</v>
      </c>
      <c r="CV169" s="18">
        <f t="shared" si="188"/>
        <v>0</v>
      </c>
      <c r="CW169" s="18">
        <f t="shared" si="188"/>
        <v>0</v>
      </c>
      <c r="CX169" s="18">
        <f t="shared" si="188"/>
        <v>0</v>
      </c>
      <c r="CY169" s="18">
        <f t="shared" si="188"/>
        <v>0</v>
      </c>
      <c r="CZ169" s="18">
        <f t="shared" ref="CZ169:EE169" si="189">CZ129 * (1-CZ149)</f>
        <v>0</v>
      </c>
      <c r="DA169" s="18">
        <f t="shared" si="189"/>
        <v>0</v>
      </c>
      <c r="DB169" s="18">
        <f t="shared" si="189"/>
        <v>0</v>
      </c>
      <c r="DC169" s="18">
        <f t="shared" si="189"/>
        <v>0</v>
      </c>
      <c r="DD169" s="18">
        <f t="shared" si="189"/>
        <v>0</v>
      </c>
      <c r="DE169" s="18">
        <f t="shared" si="189"/>
        <v>0</v>
      </c>
      <c r="DF169" s="18">
        <f t="shared" si="189"/>
        <v>0</v>
      </c>
      <c r="DG169" s="18">
        <f t="shared" si="189"/>
        <v>0</v>
      </c>
      <c r="DH169" s="18">
        <f t="shared" si="189"/>
        <v>0</v>
      </c>
      <c r="DI169" s="18">
        <f t="shared" si="189"/>
        <v>0</v>
      </c>
      <c r="DJ169" s="18">
        <f t="shared" si="189"/>
        <v>0</v>
      </c>
      <c r="DK169" s="18">
        <f t="shared" si="189"/>
        <v>0</v>
      </c>
      <c r="DL169" s="18">
        <f t="shared" si="189"/>
        <v>0</v>
      </c>
      <c r="DM169" s="18">
        <f t="shared" si="189"/>
        <v>0</v>
      </c>
      <c r="DN169" s="18">
        <f t="shared" si="189"/>
        <v>0</v>
      </c>
      <c r="DO169" s="18">
        <f t="shared" si="189"/>
        <v>0</v>
      </c>
      <c r="DP169" s="18">
        <f t="shared" si="189"/>
        <v>0</v>
      </c>
      <c r="DQ169" s="18">
        <f t="shared" si="189"/>
        <v>0</v>
      </c>
      <c r="DR169" s="18">
        <f t="shared" si="189"/>
        <v>0</v>
      </c>
      <c r="DS169" s="18">
        <f t="shared" si="189"/>
        <v>0</v>
      </c>
      <c r="DT169" s="18">
        <f t="shared" si="189"/>
        <v>0</v>
      </c>
      <c r="DU169" s="18">
        <f t="shared" si="189"/>
        <v>0</v>
      </c>
      <c r="DV169" s="18">
        <f t="shared" si="189"/>
        <v>0</v>
      </c>
      <c r="DW169" s="18">
        <f t="shared" si="189"/>
        <v>0</v>
      </c>
      <c r="DX169" s="18">
        <f t="shared" si="189"/>
        <v>0</v>
      </c>
      <c r="DY169" s="18">
        <f t="shared" si="189"/>
        <v>0</v>
      </c>
      <c r="DZ169" s="18">
        <f t="shared" si="189"/>
        <v>0</v>
      </c>
      <c r="EA169" s="18">
        <f t="shared" si="189"/>
        <v>0</v>
      </c>
      <c r="EB169" s="18">
        <f t="shared" si="189"/>
        <v>0</v>
      </c>
      <c r="EC169" s="18">
        <f t="shared" si="189"/>
        <v>0</v>
      </c>
      <c r="ED169" s="18">
        <f t="shared" si="189"/>
        <v>0</v>
      </c>
      <c r="EE169" s="18">
        <f t="shared" si="189"/>
        <v>0</v>
      </c>
      <c r="EF169" s="18">
        <f t="shared" ref="EF169:FK169" si="190">EF129 * (1-EF149)</f>
        <v>0</v>
      </c>
      <c r="EG169" s="18">
        <f t="shared" si="190"/>
        <v>0</v>
      </c>
      <c r="EH169" s="18">
        <f t="shared" si="190"/>
        <v>0</v>
      </c>
      <c r="EI169" s="18">
        <f t="shared" si="190"/>
        <v>0</v>
      </c>
      <c r="EJ169" s="18">
        <f t="shared" si="190"/>
        <v>0</v>
      </c>
      <c r="EK169" s="18">
        <f t="shared" si="190"/>
        <v>0</v>
      </c>
      <c r="EL169" s="18">
        <f t="shared" si="190"/>
        <v>0</v>
      </c>
      <c r="EM169" s="18">
        <f t="shared" si="190"/>
        <v>0</v>
      </c>
      <c r="EN169" s="18">
        <f t="shared" si="190"/>
        <v>0</v>
      </c>
      <c r="EO169" s="18">
        <f t="shared" si="190"/>
        <v>0</v>
      </c>
      <c r="EP169" s="18">
        <f t="shared" si="190"/>
        <v>0</v>
      </c>
      <c r="EQ169" s="18">
        <f t="shared" si="190"/>
        <v>0</v>
      </c>
      <c r="ER169" s="18">
        <f t="shared" si="190"/>
        <v>0</v>
      </c>
      <c r="ES169" s="18">
        <f t="shared" si="190"/>
        <v>0</v>
      </c>
      <c r="ET169" s="18">
        <f t="shared" si="190"/>
        <v>0</v>
      </c>
      <c r="EU169" s="18">
        <f t="shared" si="190"/>
        <v>0</v>
      </c>
      <c r="EV169" s="18">
        <f t="shared" si="190"/>
        <v>0</v>
      </c>
      <c r="EW169" s="18">
        <f t="shared" si="190"/>
        <v>0</v>
      </c>
      <c r="EX169" s="18">
        <f t="shared" si="190"/>
        <v>0</v>
      </c>
      <c r="EY169" s="18">
        <f t="shared" si="190"/>
        <v>0</v>
      </c>
      <c r="EZ169" s="18">
        <f t="shared" si="190"/>
        <v>0</v>
      </c>
      <c r="FA169" s="18">
        <f t="shared" si="190"/>
        <v>0</v>
      </c>
      <c r="FB169" s="18">
        <f t="shared" si="190"/>
        <v>0</v>
      </c>
      <c r="FC169" s="18">
        <f t="shared" si="190"/>
        <v>0</v>
      </c>
      <c r="FD169" s="18">
        <f t="shared" si="190"/>
        <v>0</v>
      </c>
      <c r="FE169" s="18">
        <f t="shared" si="190"/>
        <v>0</v>
      </c>
      <c r="FF169" s="18">
        <f t="shared" si="190"/>
        <v>0</v>
      </c>
      <c r="FG169" s="18">
        <f t="shared" si="190"/>
        <v>0</v>
      </c>
      <c r="FH169" s="18">
        <f t="shared" si="190"/>
        <v>0</v>
      </c>
      <c r="FI169" s="18">
        <f t="shared" si="190"/>
        <v>0</v>
      </c>
      <c r="FJ169" s="18">
        <f t="shared" si="190"/>
        <v>0</v>
      </c>
      <c r="FK169" s="18">
        <f t="shared" si="190"/>
        <v>0</v>
      </c>
      <c r="FL169" s="18">
        <f t="shared" ref="FL169:FY169" si="191">FL129 * (1-FL149)</f>
        <v>0</v>
      </c>
      <c r="FM169" s="18">
        <f t="shared" si="191"/>
        <v>0</v>
      </c>
      <c r="FN169" s="18">
        <f t="shared" si="191"/>
        <v>0</v>
      </c>
      <c r="FO169" s="18">
        <f t="shared" si="191"/>
        <v>0</v>
      </c>
      <c r="FP169" s="18">
        <f t="shared" si="191"/>
        <v>0</v>
      </c>
      <c r="FQ169" s="18">
        <f t="shared" si="191"/>
        <v>0</v>
      </c>
      <c r="FR169" s="18">
        <f t="shared" si="191"/>
        <v>0</v>
      </c>
      <c r="FS169" s="18">
        <f t="shared" si="191"/>
        <v>0</v>
      </c>
      <c r="FT169" s="18">
        <f t="shared" si="191"/>
        <v>0</v>
      </c>
      <c r="FU169" s="18">
        <f t="shared" si="191"/>
        <v>0</v>
      </c>
      <c r="FV169" s="18">
        <f t="shared" si="191"/>
        <v>0</v>
      </c>
      <c r="FW169" s="18">
        <f t="shared" si="191"/>
        <v>0</v>
      </c>
      <c r="FX169" s="18">
        <f t="shared" si="191"/>
        <v>0</v>
      </c>
      <c r="FY169" s="18">
        <f t="shared" si="191"/>
        <v>0</v>
      </c>
    </row>
    <row r="170" spans="3:181">
      <c r="D170" t="str">
        <f t="shared" si="142"/>
        <v>Spare</v>
      </c>
      <c r="E170" s="8" t="s">
        <v>723</v>
      </c>
      <c r="F170" s="63">
        <f t="shared" si="143"/>
        <v>45658</v>
      </c>
      <c r="G170" s="26"/>
      <c r="H170" s="18">
        <f t="shared" ref="H170:AM170" si="192">H130 * (1-H150)</f>
        <v>0</v>
      </c>
      <c r="I170" s="18">
        <f t="shared" si="192"/>
        <v>0</v>
      </c>
      <c r="J170" s="18">
        <f t="shared" si="192"/>
        <v>0</v>
      </c>
      <c r="K170" s="18">
        <f t="shared" si="192"/>
        <v>0</v>
      </c>
      <c r="L170" s="18">
        <f t="shared" si="192"/>
        <v>0</v>
      </c>
      <c r="M170" s="18">
        <f t="shared" si="192"/>
        <v>0</v>
      </c>
      <c r="N170" s="18">
        <f t="shared" si="192"/>
        <v>0</v>
      </c>
      <c r="O170" s="18">
        <f t="shared" si="192"/>
        <v>0</v>
      </c>
      <c r="P170" s="18">
        <f t="shared" si="192"/>
        <v>0</v>
      </c>
      <c r="Q170" s="18">
        <f t="shared" si="192"/>
        <v>0</v>
      </c>
      <c r="R170" s="18">
        <f t="shared" si="192"/>
        <v>0</v>
      </c>
      <c r="S170" s="18">
        <f t="shared" si="192"/>
        <v>0</v>
      </c>
      <c r="T170" s="18">
        <f t="shared" si="192"/>
        <v>0</v>
      </c>
      <c r="U170" s="18">
        <f t="shared" si="192"/>
        <v>0</v>
      </c>
      <c r="V170" s="18">
        <f t="shared" si="192"/>
        <v>0</v>
      </c>
      <c r="W170" s="18">
        <f t="shared" si="192"/>
        <v>0</v>
      </c>
      <c r="X170" s="18">
        <f t="shared" si="192"/>
        <v>0</v>
      </c>
      <c r="Y170" s="18">
        <f t="shared" si="192"/>
        <v>0</v>
      </c>
      <c r="Z170" s="18">
        <f t="shared" si="192"/>
        <v>0</v>
      </c>
      <c r="AA170" s="18">
        <f t="shared" si="192"/>
        <v>0</v>
      </c>
      <c r="AB170" s="18">
        <f t="shared" si="192"/>
        <v>0</v>
      </c>
      <c r="AC170" s="18">
        <f t="shared" si="192"/>
        <v>0</v>
      </c>
      <c r="AD170" s="18">
        <f t="shared" si="192"/>
        <v>0</v>
      </c>
      <c r="AE170" s="18">
        <f t="shared" si="192"/>
        <v>0</v>
      </c>
      <c r="AF170" s="18">
        <f t="shared" si="192"/>
        <v>0</v>
      </c>
      <c r="AG170" s="18">
        <f t="shared" si="192"/>
        <v>0</v>
      </c>
      <c r="AH170" s="18">
        <f t="shared" si="192"/>
        <v>0</v>
      </c>
      <c r="AI170" s="18">
        <f t="shared" si="192"/>
        <v>0</v>
      </c>
      <c r="AJ170" s="18">
        <f t="shared" si="192"/>
        <v>0</v>
      </c>
      <c r="AK170" s="18">
        <f t="shared" si="192"/>
        <v>0</v>
      </c>
      <c r="AL170" s="18">
        <f t="shared" si="192"/>
        <v>0</v>
      </c>
      <c r="AM170" s="18">
        <f t="shared" si="192"/>
        <v>0</v>
      </c>
      <c r="AN170" s="18">
        <f t="shared" ref="AN170:BS170" si="193">AN130 * (1-AN150)</f>
        <v>0</v>
      </c>
      <c r="AO170" s="18">
        <f t="shared" si="193"/>
        <v>0</v>
      </c>
      <c r="AP170" s="18">
        <f t="shared" si="193"/>
        <v>0</v>
      </c>
      <c r="AQ170" s="18">
        <f t="shared" si="193"/>
        <v>0</v>
      </c>
      <c r="AR170" s="18">
        <f t="shared" si="193"/>
        <v>0</v>
      </c>
      <c r="AS170" s="18">
        <f t="shared" si="193"/>
        <v>0</v>
      </c>
      <c r="AT170" s="18">
        <f t="shared" si="193"/>
        <v>0</v>
      </c>
      <c r="AU170" s="18">
        <f t="shared" si="193"/>
        <v>0</v>
      </c>
      <c r="AV170" s="18">
        <f t="shared" si="193"/>
        <v>0</v>
      </c>
      <c r="AW170" s="18">
        <f t="shared" si="193"/>
        <v>0</v>
      </c>
      <c r="AX170" s="18">
        <f t="shared" si="193"/>
        <v>0</v>
      </c>
      <c r="AY170" s="18">
        <f t="shared" si="193"/>
        <v>0</v>
      </c>
      <c r="AZ170" s="18">
        <f t="shared" si="193"/>
        <v>0</v>
      </c>
      <c r="BA170" s="18">
        <f t="shared" si="193"/>
        <v>0</v>
      </c>
      <c r="BB170" s="18">
        <f t="shared" si="193"/>
        <v>0</v>
      </c>
      <c r="BC170" s="18">
        <f t="shared" si="193"/>
        <v>0</v>
      </c>
      <c r="BD170" s="18">
        <f t="shared" si="193"/>
        <v>0</v>
      </c>
      <c r="BE170" s="18">
        <f t="shared" si="193"/>
        <v>0</v>
      </c>
      <c r="BF170" s="18">
        <f t="shared" si="193"/>
        <v>0</v>
      </c>
      <c r="BG170" s="18">
        <f t="shared" si="193"/>
        <v>0</v>
      </c>
      <c r="BH170" s="18">
        <f t="shared" si="193"/>
        <v>0</v>
      </c>
      <c r="BI170" s="18">
        <f t="shared" si="193"/>
        <v>0</v>
      </c>
      <c r="BJ170" s="18">
        <f t="shared" si="193"/>
        <v>0</v>
      </c>
      <c r="BK170" s="18">
        <f t="shared" si="193"/>
        <v>0</v>
      </c>
      <c r="BL170" s="18">
        <f t="shared" si="193"/>
        <v>0</v>
      </c>
      <c r="BM170" s="18">
        <f t="shared" si="193"/>
        <v>0</v>
      </c>
      <c r="BN170" s="18">
        <f t="shared" si="193"/>
        <v>0</v>
      </c>
      <c r="BO170" s="18">
        <f t="shared" si="193"/>
        <v>0</v>
      </c>
      <c r="BP170" s="18">
        <f t="shared" si="193"/>
        <v>0</v>
      </c>
      <c r="BQ170" s="18">
        <f t="shared" si="193"/>
        <v>0</v>
      </c>
      <c r="BR170" s="18">
        <f t="shared" si="193"/>
        <v>0</v>
      </c>
      <c r="BS170" s="18">
        <f t="shared" si="193"/>
        <v>0</v>
      </c>
      <c r="BT170" s="18">
        <f t="shared" ref="BT170:CY170" si="194">BT130 * (1-BT150)</f>
        <v>0</v>
      </c>
      <c r="BU170" s="18">
        <f t="shared" si="194"/>
        <v>0</v>
      </c>
      <c r="BV170" s="18">
        <f t="shared" si="194"/>
        <v>0</v>
      </c>
      <c r="BW170" s="18">
        <f t="shared" si="194"/>
        <v>0</v>
      </c>
      <c r="BX170" s="18">
        <f t="shared" si="194"/>
        <v>0</v>
      </c>
      <c r="BY170" s="18">
        <f t="shared" si="194"/>
        <v>0</v>
      </c>
      <c r="BZ170" s="18">
        <f t="shared" si="194"/>
        <v>0</v>
      </c>
      <c r="CA170" s="18">
        <f t="shared" si="194"/>
        <v>0</v>
      </c>
      <c r="CB170" s="18">
        <f t="shared" si="194"/>
        <v>0</v>
      </c>
      <c r="CC170" s="18">
        <f t="shared" si="194"/>
        <v>0</v>
      </c>
      <c r="CD170" s="18">
        <f t="shared" si="194"/>
        <v>0</v>
      </c>
      <c r="CE170" s="18">
        <f t="shared" si="194"/>
        <v>0</v>
      </c>
      <c r="CF170" s="18">
        <f t="shared" si="194"/>
        <v>0</v>
      </c>
      <c r="CG170" s="18">
        <f t="shared" si="194"/>
        <v>0</v>
      </c>
      <c r="CH170" s="18">
        <f t="shared" si="194"/>
        <v>0</v>
      </c>
      <c r="CI170" s="18">
        <f t="shared" si="194"/>
        <v>0</v>
      </c>
      <c r="CJ170" s="18">
        <f t="shared" si="194"/>
        <v>0</v>
      </c>
      <c r="CK170" s="18">
        <f t="shared" si="194"/>
        <v>0</v>
      </c>
      <c r="CL170" s="18">
        <f t="shared" si="194"/>
        <v>0</v>
      </c>
      <c r="CM170" s="18">
        <f t="shared" si="194"/>
        <v>0</v>
      </c>
      <c r="CN170" s="18">
        <f t="shared" si="194"/>
        <v>0</v>
      </c>
      <c r="CO170" s="18">
        <f t="shared" si="194"/>
        <v>0</v>
      </c>
      <c r="CP170" s="18">
        <f t="shared" si="194"/>
        <v>0</v>
      </c>
      <c r="CQ170" s="18">
        <f t="shared" si="194"/>
        <v>0</v>
      </c>
      <c r="CR170" s="18">
        <f t="shared" si="194"/>
        <v>0</v>
      </c>
      <c r="CS170" s="18">
        <f t="shared" si="194"/>
        <v>0</v>
      </c>
      <c r="CT170" s="18">
        <f t="shared" si="194"/>
        <v>0</v>
      </c>
      <c r="CU170" s="18">
        <f t="shared" si="194"/>
        <v>0</v>
      </c>
      <c r="CV170" s="18">
        <f t="shared" si="194"/>
        <v>0</v>
      </c>
      <c r="CW170" s="18">
        <f t="shared" si="194"/>
        <v>0</v>
      </c>
      <c r="CX170" s="18">
        <f t="shared" si="194"/>
        <v>0</v>
      </c>
      <c r="CY170" s="18">
        <f t="shared" si="194"/>
        <v>0</v>
      </c>
      <c r="CZ170" s="18">
        <f t="shared" ref="CZ170:EE170" si="195">CZ130 * (1-CZ150)</f>
        <v>0</v>
      </c>
      <c r="DA170" s="18">
        <f t="shared" si="195"/>
        <v>0</v>
      </c>
      <c r="DB170" s="18">
        <f t="shared" si="195"/>
        <v>0</v>
      </c>
      <c r="DC170" s="18">
        <f t="shared" si="195"/>
        <v>0</v>
      </c>
      <c r="DD170" s="18">
        <f t="shared" si="195"/>
        <v>0</v>
      </c>
      <c r="DE170" s="18">
        <f t="shared" si="195"/>
        <v>0</v>
      </c>
      <c r="DF170" s="18">
        <f t="shared" si="195"/>
        <v>0</v>
      </c>
      <c r="DG170" s="18">
        <f t="shared" si="195"/>
        <v>0</v>
      </c>
      <c r="DH170" s="18">
        <f t="shared" si="195"/>
        <v>0</v>
      </c>
      <c r="DI170" s="18">
        <f t="shared" si="195"/>
        <v>0</v>
      </c>
      <c r="DJ170" s="18">
        <f t="shared" si="195"/>
        <v>0</v>
      </c>
      <c r="DK170" s="18">
        <f t="shared" si="195"/>
        <v>0</v>
      </c>
      <c r="DL170" s="18">
        <f t="shared" si="195"/>
        <v>0</v>
      </c>
      <c r="DM170" s="18">
        <f t="shared" si="195"/>
        <v>0</v>
      </c>
      <c r="DN170" s="18">
        <f t="shared" si="195"/>
        <v>0</v>
      </c>
      <c r="DO170" s="18">
        <f t="shared" si="195"/>
        <v>0</v>
      </c>
      <c r="DP170" s="18">
        <f t="shared" si="195"/>
        <v>0</v>
      </c>
      <c r="DQ170" s="18">
        <f t="shared" si="195"/>
        <v>0</v>
      </c>
      <c r="DR170" s="18">
        <f t="shared" si="195"/>
        <v>0</v>
      </c>
      <c r="DS170" s="18">
        <f t="shared" si="195"/>
        <v>0</v>
      </c>
      <c r="DT170" s="18">
        <f t="shared" si="195"/>
        <v>0</v>
      </c>
      <c r="DU170" s="18">
        <f t="shared" si="195"/>
        <v>0</v>
      </c>
      <c r="DV170" s="18">
        <f t="shared" si="195"/>
        <v>0</v>
      </c>
      <c r="DW170" s="18">
        <f t="shared" si="195"/>
        <v>0</v>
      </c>
      <c r="DX170" s="18">
        <f t="shared" si="195"/>
        <v>0</v>
      </c>
      <c r="DY170" s="18">
        <f t="shared" si="195"/>
        <v>0</v>
      </c>
      <c r="DZ170" s="18">
        <f t="shared" si="195"/>
        <v>0</v>
      </c>
      <c r="EA170" s="18">
        <f t="shared" si="195"/>
        <v>0</v>
      </c>
      <c r="EB170" s="18">
        <f t="shared" si="195"/>
        <v>0</v>
      </c>
      <c r="EC170" s="18">
        <f t="shared" si="195"/>
        <v>0</v>
      </c>
      <c r="ED170" s="18">
        <f t="shared" si="195"/>
        <v>0</v>
      </c>
      <c r="EE170" s="18">
        <f t="shared" si="195"/>
        <v>0</v>
      </c>
      <c r="EF170" s="18">
        <f t="shared" ref="EF170:FK170" si="196">EF130 * (1-EF150)</f>
        <v>0</v>
      </c>
      <c r="EG170" s="18">
        <f t="shared" si="196"/>
        <v>0</v>
      </c>
      <c r="EH170" s="18">
        <f t="shared" si="196"/>
        <v>0</v>
      </c>
      <c r="EI170" s="18">
        <f t="shared" si="196"/>
        <v>0</v>
      </c>
      <c r="EJ170" s="18">
        <f t="shared" si="196"/>
        <v>0</v>
      </c>
      <c r="EK170" s="18">
        <f t="shared" si="196"/>
        <v>0</v>
      </c>
      <c r="EL170" s="18">
        <f t="shared" si="196"/>
        <v>0</v>
      </c>
      <c r="EM170" s="18">
        <f t="shared" si="196"/>
        <v>0</v>
      </c>
      <c r="EN170" s="18">
        <f t="shared" si="196"/>
        <v>0</v>
      </c>
      <c r="EO170" s="18">
        <f t="shared" si="196"/>
        <v>0</v>
      </c>
      <c r="EP170" s="18">
        <f t="shared" si="196"/>
        <v>0</v>
      </c>
      <c r="EQ170" s="18">
        <f t="shared" si="196"/>
        <v>0</v>
      </c>
      <c r="ER170" s="18">
        <f t="shared" si="196"/>
        <v>0</v>
      </c>
      <c r="ES170" s="18">
        <f t="shared" si="196"/>
        <v>0</v>
      </c>
      <c r="ET170" s="18">
        <f t="shared" si="196"/>
        <v>0</v>
      </c>
      <c r="EU170" s="18">
        <f t="shared" si="196"/>
        <v>0</v>
      </c>
      <c r="EV170" s="18">
        <f t="shared" si="196"/>
        <v>0</v>
      </c>
      <c r="EW170" s="18">
        <f t="shared" si="196"/>
        <v>0</v>
      </c>
      <c r="EX170" s="18">
        <f t="shared" si="196"/>
        <v>0</v>
      </c>
      <c r="EY170" s="18">
        <f t="shared" si="196"/>
        <v>0</v>
      </c>
      <c r="EZ170" s="18">
        <f t="shared" si="196"/>
        <v>0</v>
      </c>
      <c r="FA170" s="18">
        <f t="shared" si="196"/>
        <v>0</v>
      </c>
      <c r="FB170" s="18">
        <f t="shared" si="196"/>
        <v>0</v>
      </c>
      <c r="FC170" s="18">
        <f t="shared" si="196"/>
        <v>0</v>
      </c>
      <c r="FD170" s="18">
        <f t="shared" si="196"/>
        <v>0</v>
      </c>
      <c r="FE170" s="18">
        <f t="shared" si="196"/>
        <v>0</v>
      </c>
      <c r="FF170" s="18">
        <f t="shared" si="196"/>
        <v>0</v>
      </c>
      <c r="FG170" s="18">
        <f t="shared" si="196"/>
        <v>0</v>
      </c>
      <c r="FH170" s="18">
        <f t="shared" si="196"/>
        <v>0</v>
      </c>
      <c r="FI170" s="18">
        <f t="shared" si="196"/>
        <v>0</v>
      </c>
      <c r="FJ170" s="18">
        <f t="shared" si="196"/>
        <v>0</v>
      </c>
      <c r="FK170" s="18">
        <f t="shared" si="196"/>
        <v>0</v>
      </c>
      <c r="FL170" s="18">
        <f t="shared" ref="FL170:FY170" si="197">FL130 * (1-FL150)</f>
        <v>0</v>
      </c>
      <c r="FM170" s="18">
        <f t="shared" si="197"/>
        <v>0</v>
      </c>
      <c r="FN170" s="18">
        <f t="shared" si="197"/>
        <v>0</v>
      </c>
      <c r="FO170" s="18">
        <f t="shared" si="197"/>
        <v>0</v>
      </c>
      <c r="FP170" s="18">
        <f t="shared" si="197"/>
        <v>0</v>
      </c>
      <c r="FQ170" s="18">
        <f t="shared" si="197"/>
        <v>0</v>
      </c>
      <c r="FR170" s="18">
        <f t="shared" si="197"/>
        <v>0</v>
      </c>
      <c r="FS170" s="18">
        <f t="shared" si="197"/>
        <v>0</v>
      </c>
      <c r="FT170" s="18">
        <f t="shared" si="197"/>
        <v>0</v>
      </c>
      <c r="FU170" s="18">
        <f t="shared" si="197"/>
        <v>0</v>
      </c>
      <c r="FV170" s="18">
        <f t="shared" si="197"/>
        <v>0</v>
      </c>
      <c r="FW170" s="18">
        <f t="shared" si="197"/>
        <v>0</v>
      </c>
      <c r="FX170" s="18">
        <f t="shared" si="197"/>
        <v>0</v>
      </c>
      <c r="FY170" s="18">
        <f t="shared" si="197"/>
        <v>0</v>
      </c>
    </row>
    <row r="171" spans="3:181">
      <c r="D171" t="str">
        <f t="shared" si="142"/>
        <v>Spare</v>
      </c>
      <c r="E171" s="8" t="s">
        <v>723</v>
      </c>
      <c r="F171" s="63">
        <f t="shared" si="143"/>
        <v>45658</v>
      </c>
      <c r="G171" s="26"/>
      <c r="H171" s="18">
        <f t="shared" ref="H171:AM171" si="198">H131 * (1-H151)</f>
        <v>0</v>
      </c>
      <c r="I171" s="18">
        <f t="shared" si="198"/>
        <v>0</v>
      </c>
      <c r="J171" s="18">
        <f t="shared" si="198"/>
        <v>0</v>
      </c>
      <c r="K171" s="18">
        <f t="shared" si="198"/>
        <v>0</v>
      </c>
      <c r="L171" s="18">
        <f t="shared" si="198"/>
        <v>0</v>
      </c>
      <c r="M171" s="18">
        <f t="shared" si="198"/>
        <v>0</v>
      </c>
      <c r="N171" s="18">
        <f t="shared" si="198"/>
        <v>0</v>
      </c>
      <c r="O171" s="18">
        <f t="shared" si="198"/>
        <v>0</v>
      </c>
      <c r="P171" s="18">
        <f t="shared" si="198"/>
        <v>0</v>
      </c>
      <c r="Q171" s="18">
        <f t="shared" si="198"/>
        <v>0</v>
      </c>
      <c r="R171" s="18">
        <f t="shared" si="198"/>
        <v>0</v>
      </c>
      <c r="S171" s="18">
        <f t="shared" si="198"/>
        <v>0</v>
      </c>
      <c r="T171" s="18">
        <f t="shared" si="198"/>
        <v>0</v>
      </c>
      <c r="U171" s="18">
        <f t="shared" si="198"/>
        <v>0</v>
      </c>
      <c r="V171" s="18">
        <f t="shared" si="198"/>
        <v>0</v>
      </c>
      <c r="W171" s="18">
        <f t="shared" si="198"/>
        <v>0</v>
      </c>
      <c r="X171" s="18">
        <f t="shared" si="198"/>
        <v>0</v>
      </c>
      <c r="Y171" s="18">
        <f t="shared" si="198"/>
        <v>0</v>
      </c>
      <c r="Z171" s="18">
        <f t="shared" si="198"/>
        <v>0</v>
      </c>
      <c r="AA171" s="18">
        <f t="shared" si="198"/>
        <v>0</v>
      </c>
      <c r="AB171" s="18">
        <f t="shared" si="198"/>
        <v>0</v>
      </c>
      <c r="AC171" s="18">
        <f t="shared" si="198"/>
        <v>0</v>
      </c>
      <c r="AD171" s="18">
        <f t="shared" si="198"/>
        <v>0</v>
      </c>
      <c r="AE171" s="18">
        <f t="shared" si="198"/>
        <v>0</v>
      </c>
      <c r="AF171" s="18">
        <f t="shared" si="198"/>
        <v>0</v>
      </c>
      <c r="AG171" s="18">
        <f t="shared" si="198"/>
        <v>0</v>
      </c>
      <c r="AH171" s="18">
        <f t="shared" si="198"/>
        <v>0</v>
      </c>
      <c r="AI171" s="18">
        <f t="shared" si="198"/>
        <v>0</v>
      </c>
      <c r="AJ171" s="18">
        <f t="shared" si="198"/>
        <v>0</v>
      </c>
      <c r="AK171" s="18">
        <f t="shared" si="198"/>
        <v>0</v>
      </c>
      <c r="AL171" s="18">
        <f t="shared" si="198"/>
        <v>0</v>
      </c>
      <c r="AM171" s="18">
        <f t="shared" si="198"/>
        <v>0</v>
      </c>
      <c r="AN171" s="18">
        <f t="shared" ref="AN171:BS171" si="199">AN131 * (1-AN151)</f>
        <v>0</v>
      </c>
      <c r="AO171" s="18">
        <f t="shared" si="199"/>
        <v>0</v>
      </c>
      <c r="AP171" s="18">
        <f t="shared" si="199"/>
        <v>0</v>
      </c>
      <c r="AQ171" s="18">
        <f t="shared" si="199"/>
        <v>0</v>
      </c>
      <c r="AR171" s="18">
        <f t="shared" si="199"/>
        <v>0</v>
      </c>
      <c r="AS171" s="18">
        <f t="shared" si="199"/>
        <v>0</v>
      </c>
      <c r="AT171" s="18">
        <f t="shared" si="199"/>
        <v>0</v>
      </c>
      <c r="AU171" s="18">
        <f t="shared" si="199"/>
        <v>0</v>
      </c>
      <c r="AV171" s="18">
        <f t="shared" si="199"/>
        <v>0</v>
      </c>
      <c r="AW171" s="18">
        <f t="shared" si="199"/>
        <v>0</v>
      </c>
      <c r="AX171" s="18">
        <f t="shared" si="199"/>
        <v>0</v>
      </c>
      <c r="AY171" s="18">
        <f t="shared" si="199"/>
        <v>0</v>
      </c>
      <c r="AZ171" s="18">
        <f t="shared" si="199"/>
        <v>0</v>
      </c>
      <c r="BA171" s="18">
        <f t="shared" si="199"/>
        <v>0</v>
      </c>
      <c r="BB171" s="18">
        <f t="shared" si="199"/>
        <v>0</v>
      </c>
      <c r="BC171" s="18">
        <f t="shared" si="199"/>
        <v>0</v>
      </c>
      <c r="BD171" s="18">
        <f t="shared" si="199"/>
        <v>0</v>
      </c>
      <c r="BE171" s="18">
        <f t="shared" si="199"/>
        <v>0</v>
      </c>
      <c r="BF171" s="18">
        <f t="shared" si="199"/>
        <v>0</v>
      </c>
      <c r="BG171" s="18">
        <f t="shared" si="199"/>
        <v>0</v>
      </c>
      <c r="BH171" s="18">
        <f t="shared" si="199"/>
        <v>0</v>
      </c>
      <c r="BI171" s="18">
        <f t="shared" si="199"/>
        <v>0</v>
      </c>
      <c r="BJ171" s="18">
        <f t="shared" si="199"/>
        <v>0</v>
      </c>
      <c r="BK171" s="18">
        <f t="shared" si="199"/>
        <v>0</v>
      </c>
      <c r="BL171" s="18">
        <f t="shared" si="199"/>
        <v>0</v>
      </c>
      <c r="BM171" s="18">
        <f t="shared" si="199"/>
        <v>0</v>
      </c>
      <c r="BN171" s="18">
        <f t="shared" si="199"/>
        <v>0</v>
      </c>
      <c r="BO171" s="18">
        <f t="shared" si="199"/>
        <v>0</v>
      </c>
      <c r="BP171" s="18">
        <f t="shared" si="199"/>
        <v>0</v>
      </c>
      <c r="BQ171" s="18">
        <f t="shared" si="199"/>
        <v>0</v>
      </c>
      <c r="BR171" s="18">
        <f t="shared" si="199"/>
        <v>0</v>
      </c>
      <c r="BS171" s="18">
        <f t="shared" si="199"/>
        <v>0</v>
      </c>
      <c r="BT171" s="18">
        <f t="shared" ref="BT171:CY171" si="200">BT131 * (1-BT151)</f>
        <v>0</v>
      </c>
      <c r="BU171" s="18">
        <f t="shared" si="200"/>
        <v>0</v>
      </c>
      <c r="BV171" s="18">
        <f t="shared" si="200"/>
        <v>0</v>
      </c>
      <c r="BW171" s="18">
        <f t="shared" si="200"/>
        <v>0</v>
      </c>
      <c r="BX171" s="18">
        <f t="shared" si="200"/>
        <v>0</v>
      </c>
      <c r="BY171" s="18">
        <f t="shared" si="200"/>
        <v>0</v>
      </c>
      <c r="BZ171" s="18">
        <f t="shared" si="200"/>
        <v>0</v>
      </c>
      <c r="CA171" s="18">
        <f t="shared" si="200"/>
        <v>0</v>
      </c>
      <c r="CB171" s="18">
        <f t="shared" si="200"/>
        <v>0</v>
      </c>
      <c r="CC171" s="18">
        <f t="shared" si="200"/>
        <v>0</v>
      </c>
      <c r="CD171" s="18">
        <f t="shared" si="200"/>
        <v>0</v>
      </c>
      <c r="CE171" s="18">
        <f t="shared" si="200"/>
        <v>0</v>
      </c>
      <c r="CF171" s="18">
        <f t="shared" si="200"/>
        <v>0</v>
      </c>
      <c r="CG171" s="18">
        <f t="shared" si="200"/>
        <v>0</v>
      </c>
      <c r="CH171" s="18">
        <f t="shared" si="200"/>
        <v>0</v>
      </c>
      <c r="CI171" s="18">
        <f t="shared" si="200"/>
        <v>0</v>
      </c>
      <c r="CJ171" s="18">
        <f t="shared" si="200"/>
        <v>0</v>
      </c>
      <c r="CK171" s="18">
        <f t="shared" si="200"/>
        <v>0</v>
      </c>
      <c r="CL171" s="18">
        <f t="shared" si="200"/>
        <v>0</v>
      </c>
      <c r="CM171" s="18">
        <f t="shared" si="200"/>
        <v>0</v>
      </c>
      <c r="CN171" s="18">
        <f t="shared" si="200"/>
        <v>0</v>
      </c>
      <c r="CO171" s="18">
        <f t="shared" si="200"/>
        <v>0</v>
      </c>
      <c r="CP171" s="18">
        <f t="shared" si="200"/>
        <v>0</v>
      </c>
      <c r="CQ171" s="18">
        <f t="shared" si="200"/>
        <v>0</v>
      </c>
      <c r="CR171" s="18">
        <f t="shared" si="200"/>
        <v>0</v>
      </c>
      <c r="CS171" s="18">
        <f t="shared" si="200"/>
        <v>0</v>
      </c>
      <c r="CT171" s="18">
        <f t="shared" si="200"/>
        <v>0</v>
      </c>
      <c r="CU171" s="18">
        <f t="shared" si="200"/>
        <v>0</v>
      </c>
      <c r="CV171" s="18">
        <f t="shared" si="200"/>
        <v>0</v>
      </c>
      <c r="CW171" s="18">
        <f t="shared" si="200"/>
        <v>0</v>
      </c>
      <c r="CX171" s="18">
        <f t="shared" si="200"/>
        <v>0</v>
      </c>
      <c r="CY171" s="18">
        <f t="shared" si="200"/>
        <v>0</v>
      </c>
      <c r="CZ171" s="18">
        <f t="shared" ref="CZ171:EE171" si="201">CZ131 * (1-CZ151)</f>
        <v>0</v>
      </c>
      <c r="DA171" s="18">
        <f t="shared" si="201"/>
        <v>0</v>
      </c>
      <c r="DB171" s="18">
        <f t="shared" si="201"/>
        <v>0</v>
      </c>
      <c r="DC171" s="18">
        <f t="shared" si="201"/>
        <v>0</v>
      </c>
      <c r="DD171" s="18">
        <f t="shared" si="201"/>
        <v>0</v>
      </c>
      <c r="DE171" s="18">
        <f t="shared" si="201"/>
        <v>0</v>
      </c>
      <c r="DF171" s="18">
        <f t="shared" si="201"/>
        <v>0</v>
      </c>
      <c r="DG171" s="18">
        <f t="shared" si="201"/>
        <v>0</v>
      </c>
      <c r="DH171" s="18">
        <f t="shared" si="201"/>
        <v>0</v>
      </c>
      <c r="DI171" s="18">
        <f t="shared" si="201"/>
        <v>0</v>
      </c>
      <c r="DJ171" s="18">
        <f t="shared" si="201"/>
        <v>0</v>
      </c>
      <c r="DK171" s="18">
        <f t="shared" si="201"/>
        <v>0</v>
      </c>
      <c r="DL171" s="18">
        <f t="shared" si="201"/>
        <v>0</v>
      </c>
      <c r="DM171" s="18">
        <f t="shared" si="201"/>
        <v>0</v>
      </c>
      <c r="DN171" s="18">
        <f t="shared" si="201"/>
        <v>0</v>
      </c>
      <c r="DO171" s="18">
        <f t="shared" si="201"/>
        <v>0</v>
      </c>
      <c r="DP171" s="18">
        <f t="shared" si="201"/>
        <v>0</v>
      </c>
      <c r="DQ171" s="18">
        <f t="shared" si="201"/>
        <v>0</v>
      </c>
      <c r="DR171" s="18">
        <f t="shared" si="201"/>
        <v>0</v>
      </c>
      <c r="DS171" s="18">
        <f t="shared" si="201"/>
        <v>0</v>
      </c>
      <c r="DT171" s="18">
        <f t="shared" si="201"/>
        <v>0</v>
      </c>
      <c r="DU171" s="18">
        <f t="shared" si="201"/>
        <v>0</v>
      </c>
      <c r="DV171" s="18">
        <f t="shared" si="201"/>
        <v>0</v>
      </c>
      <c r="DW171" s="18">
        <f t="shared" si="201"/>
        <v>0</v>
      </c>
      <c r="DX171" s="18">
        <f t="shared" si="201"/>
        <v>0</v>
      </c>
      <c r="DY171" s="18">
        <f t="shared" si="201"/>
        <v>0</v>
      </c>
      <c r="DZ171" s="18">
        <f t="shared" si="201"/>
        <v>0</v>
      </c>
      <c r="EA171" s="18">
        <f t="shared" si="201"/>
        <v>0</v>
      </c>
      <c r="EB171" s="18">
        <f t="shared" si="201"/>
        <v>0</v>
      </c>
      <c r="EC171" s="18">
        <f t="shared" si="201"/>
        <v>0</v>
      </c>
      <c r="ED171" s="18">
        <f t="shared" si="201"/>
        <v>0</v>
      </c>
      <c r="EE171" s="18">
        <f t="shared" si="201"/>
        <v>0</v>
      </c>
      <c r="EF171" s="18">
        <f t="shared" ref="EF171:FK171" si="202">EF131 * (1-EF151)</f>
        <v>0</v>
      </c>
      <c r="EG171" s="18">
        <f t="shared" si="202"/>
        <v>0</v>
      </c>
      <c r="EH171" s="18">
        <f t="shared" si="202"/>
        <v>0</v>
      </c>
      <c r="EI171" s="18">
        <f t="shared" si="202"/>
        <v>0</v>
      </c>
      <c r="EJ171" s="18">
        <f t="shared" si="202"/>
        <v>0</v>
      </c>
      <c r="EK171" s="18">
        <f t="shared" si="202"/>
        <v>0</v>
      </c>
      <c r="EL171" s="18">
        <f t="shared" si="202"/>
        <v>0</v>
      </c>
      <c r="EM171" s="18">
        <f t="shared" si="202"/>
        <v>0</v>
      </c>
      <c r="EN171" s="18">
        <f t="shared" si="202"/>
        <v>0</v>
      </c>
      <c r="EO171" s="18">
        <f t="shared" si="202"/>
        <v>0</v>
      </c>
      <c r="EP171" s="18">
        <f t="shared" si="202"/>
        <v>0</v>
      </c>
      <c r="EQ171" s="18">
        <f t="shared" si="202"/>
        <v>0</v>
      </c>
      <c r="ER171" s="18">
        <f t="shared" si="202"/>
        <v>0</v>
      </c>
      <c r="ES171" s="18">
        <f t="shared" si="202"/>
        <v>0</v>
      </c>
      <c r="ET171" s="18">
        <f t="shared" si="202"/>
        <v>0</v>
      </c>
      <c r="EU171" s="18">
        <f t="shared" si="202"/>
        <v>0</v>
      </c>
      <c r="EV171" s="18">
        <f t="shared" si="202"/>
        <v>0</v>
      </c>
      <c r="EW171" s="18">
        <f t="shared" si="202"/>
        <v>0</v>
      </c>
      <c r="EX171" s="18">
        <f t="shared" si="202"/>
        <v>0</v>
      </c>
      <c r="EY171" s="18">
        <f t="shared" si="202"/>
        <v>0</v>
      </c>
      <c r="EZ171" s="18">
        <f t="shared" si="202"/>
        <v>0</v>
      </c>
      <c r="FA171" s="18">
        <f t="shared" si="202"/>
        <v>0</v>
      </c>
      <c r="FB171" s="18">
        <f t="shared" si="202"/>
        <v>0</v>
      </c>
      <c r="FC171" s="18">
        <f t="shared" si="202"/>
        <v>0</v>
      </c>
      <c r="FD171" s="18">
        <f t="shared" si="202"/>
        <v>0</v>
      </c>
      <c r="FE171" s="18">
        <f t="shared" si="202"/>
        <v>0</v>
      </c>
      <c r="FF171" s="18">
        <f t="shared" si="202"/>
        <v>0</v>
      </c>
      <c r="FG171" s="18">
        <f t="shared" si="202"/>
        <v>0</v>
      </c>
      <c r="FH171" s="18">
        <f t="shared" si="202"/>
        <v>0</v>
      </c>
      <c r="FI171" s="18">
        <f t="shared" si="202"/>
        <v>0</v>
      </c>
      <c r="FJ171" s="18">
        <f t="shared" si="202"/>
        <v>0</v>
      </c>
      <c r="FK171" s="18">
        <f t="shared" si="202"/>
        <v>0</v>
      </c>
      <c r="FL171" s="18">
        <f t="shared" ref="FL171:FY171" si="203">FL131 * (1-FL151)</f>
        <v>0</v>
      </c>
      <c r="FM171" s="18">
        <f t="shared" si="203"/>
        <v>0</v>
      </c>
      <c r="FN171" s="18">
        <f t="shared" si="203"/>
        <v>0</v>
      </c>
      <c r="FO171" s="18">
        <f t="shared" si="203"/>
        <v>0</v>
      </c>
      <c r="FP171" s="18">
        <f t="shared" si="203"/>
        <v>0</v>
      </c>
      <c r="FQ171" s="18">
        <f t="shared" si="203"/>
        <v>0</v>
      </c>
      <c r="FR171" s="18">
        <f t="shared" si="203"/>
        <v>0</v>
      </c>
      <c r="FS171" s="18">
        <f t="shared" si="203"/>
        <v>0</v>
      </c>
      <c r="FT171" s="18">
        <f t="shared" si="203"/>
        <v>0</v>
      </c>
      <c r="FU171" s="18">
        <f t="shared" si="203"/>
        <v>0</v>
      </c>
      <c r="FV171" s="18">
        <f t="shared" si="203"/>
        <v>0</v>
      </c>
      <c r="FW171" s="18">
        <f t="shared" si="203"/>
        <v>0</v>
      </c>
      <c r="FX171" s="18">
        <f t="shared" si="203"/>
        <v>0</v>
      </c>
      <c r="FY171" s="18">
        <f t="shared" si="203"/>
        <v>0</v>
      </c>
    </row>
    <row r="172" spans="3:181">
      <c r="D172" t="str">
        <f t="shared" si="142"/>
        <v>Spare</v>
      </c>
      <c r="E172" s="8" t="s">
        <v>723</v>
      </c>
      <c r="F172" s="63">
        <f t="shared" si="143"/>
        <v>45658</v>
      </c>
      <c r="G172" s="26"/>
      <c r="H172" s="18">
        <f t="shared" ref="H172:AM172" si="204">H132 * (1-H152)</f>
        <v>0</v>
      </c>
      <c r="I172" s="18">
        <f t="shared" si="204"/>
        <v>0</v>
      </c>
      <c r="J172" s="18">
        <f t="shared" si="204"/>
        <v>0</v>
      </c>
      <c r="K172" s="18">
        <f t="shared" si="204"/>
        <v>0</v>
      </c>
      <c r="L172" s="18">
        <f t="shared" si="204"/>
        <v>0</v>
      </c>
      <c r="M172" s="18">
        <f t="shared" si="204"/>
        <v>0</v>
      </c>
      <c r="N172" s="18">
        <f t="shared" si="204"/>
        <v>0</v>
      </c>
      <c r="O172" s="18">
        <f t="shared" si="204"/>
        <v>0</v>
      </c>
      <c r="P172" s="18">
        <f t="shared" si="204"/>
        <v>0</v>
      </c>
      <c r="Q172" s="18">
        <f t="shared" si="204"/>
        <v>0</v>
      </c>
      <c r="R172" s="18">
        <f t="shared" si="204"/>
        <v>0</v>
      </c>
      <c r="S172" s="18">
        <f t="shared" si="204"/>
        <v>0</v>
      </c>
      <c r="T172" s="18">
        <f t="shared" si="204"/>
        <v>0</v>
      </c>
      <c r="U172" s="18">
        <f t="shared" si="204"/>
        <v>0</v>
      </c>
      <c r="V172" s="18">
        <f t="shared" si="204"/>
        <v>0</v>
      </c>
      <c r="W172" s="18">
        <f t="shared" si="204"/>
        <v>0</v>
      </c>
      <c r="X172" s="18">
        <f t="shared" si="204"/>
        <v>0</v>
      </c>
      <c r="Y172" s="18">
        <f t="shared" si="204"/>
        <v>0</v>
      </c>
      <c r="Z172" s="18">
        <f t="shared" si="204"/>
        <v>0</v>
      </c>
      <c r="AA172" s="18">
        <f t="shared" si="204"/>
        <v>0</v>
      </c>
      <c r="AB172" s="18">
        <f t="shared" si="204"/>
        <v>0</v>
      </c>
      <c r="AC172" s="18">
        <f t="shared" si="204"/>
        <v>0</v>
      </c>
      <c r="AD172" s="18">
        <f t="shared" si="204"/>
        <v>0</v>
      </c>
      <c r="AE172" s="18">
        <f t="shared" si="204"/>
        <v>0</v>
      </c>
      <c r="AF172" s="18">
        <f t="shared" si="204"/>
        <v>0</v>
      </c>
      <c r="AG172" s="18">
        <f t="shared" si="204"/>
        <v>0</v>
      </c>
      <c r="AH172" s="18">
        <f t="shared" si="204"/>
        <v>0</v>
      </c>
      <c r="AI172" s="18">
        <f t="shared" si="204"/>
        <v>0</v>
      </c>
      <c r="AJ172" s="18">
        <f t="shared" si="204"/>
        <v>0</v>
      </c>
      <c r="AK172" s="18">
        <f t="shared" si="204"/>
        <v>0</v>
      </c>
      <c r="AL172" s="18">
        <f t="shared" si="204"/>
        <v>0</v>
      </c>
      <c r="AM172" s="18">
        <f t="shared" si="204"/>
        <v>0</v>
      </c>
      <c r="AN172" s="18">
        <f t="shared" ref="AN172:BS172" si="205">AN132 * (1-AN152)</f>
        <v>0</v>
      </c>
      <c r="AO172" s="18">
        <f t="shared" si="205"/>
        <v>0</v>
      </c>
      <c r="AP172" s="18">
        <f t="shared" si="205"/>
        <v>0</v>
      </c>
      <c r="AQ172" s="18">
        <f t="shared" si="205"/>
        <v>0</v>
      </c>
      <c r="AR172" s="18">
        <f t="shared" si="205"/>
        <v>0</v>
      </c>
      <c r="AS172" s="18">
        <f t="shared" si="205"/>
        <v>0</v>
      </c>
      <c r="AT172" s="18">
        <f t="shared" si="205"/>
        <v>0</v>
      </c>
      <c r="AU172" s="18">
        <f t="shared" si="205"/>
        <v>0</v>
      </c>
      <c r="AV172" s="18">
        <f t="shared" si="205"/>
        <v>0</v>
      </c>
      <c r="AW172" s="18">
        <f t="shared" si="205"/>
        <v>0</v>
      </c>
      <c r="AX172" s="18">
        <f t="shared" si="205"/>
        <v>0</v>
      </c>
      <c r="AY172" s="18">
        <f t="shared" si="205"/>
        <v>0</v>
      </c>
      <c r="AZ172" s="18">
        <f t="shared" si="205"/>
        <v>0</v>
      </c>
      <c r="BA172" s="18">
        <f t="shared" si="205"/>
        <v>0</v>
      </c>
      <c r="BB172" s="18">
        <f t="shared" si="205"/>
        <v>0</v>
      </c>
      <c r="BC172" s="18">
        <f t="shared" si="205"/>
        <v>0</v>
      </c>
      <c r="BD172" s="18">
        <f t="shared" si="205"/>
        <v>0</v>
      </c>
      <c r="BE172" s="18">
        <f t="shared" si="205"/>
        <v>0</v>
      </c>
      <c r="BF172" s="18">
        <f t="shared" si="205"/>
        <v>0</v>
      </c>
      <c r="BG172" s="18">
        <f t="shared" si="205"/>
        <v>0</v>
      </c>
      <c r="BH172" s="18">
        <f t="shared" si="205"/>
        <v>0</v>
      </c>
      <c r="BI172" s="18">
        <f t="shared" si="205"/>
        <v>0</v>
      </c>
      <c r="BJ172" s="18">
        <f t="shared" si="205"/>
        <v>0</v>
      </c>
      <c r="BK172" s="18">
        <f t="shared" si="205"/>
        <v>0</v>
      </c>
      <c r="BL172" s="18">
        <f t="shared" si="205"/>
        <v>0</v>
      </c>
      <c r="BM172" s="18">
        <f t="shared" si="205"/>
        <v>0</v>
      </c>
      <c r="BN172" s="18">
        <f t="shared" si="205"/>
        <v>0</v>
      </c>
      <c r="BO172" s="18">
        <f t="shared" si="205"/>
        <v>0</v>
      </c>
      <c r="BP172" s="18">
        <f t="shared" si="205"/>
        <v>0</v>
      </c>
      <c r="BQ172" s="18">
        <f t="shared" si="205"/>
        <v>0</v>
      </c>
      <c r="BR172" s="18">
        <f t="shared" si="205"/>
        <v>0</v>
      </c>
      <c r="BS172" s="18">
        <f t="shared" si="205"/>
        <v>0</v>
      </c>
      <c r="BT172" s="18">
        <f t="shared" ref="BT172:CY172" si="206">BT132 * (1-BT152)</f>
        <v>0</v>
      </c>
      <c r="BU172" s="18">
        <f t="shared" si="206"/>
        <v>0</v>
      </c>
      <c r="BV172" s="18">
        <f t="shared" si="206"/>
        <v>0</v>
      </c>
      <c r="BW172" s="18">
        <f t="shared" si="206"/>
        <v>0</v>
      </c>
      <c r="BX172" s="18">
        <f t="shared" si="206"/>
        <v>0</v>
      </c>
      <c r="BY172" s="18">
        <f t="shared" si="206"/>
        <v>0</v>
      </c>
      <c r="BZ172" s="18">
        <f t="shared" si="206"/>
        <v>0</v>
      </c>
      <c r="CA172" s="18">
        <f t="shared" si="206"/>
        <v>0</v>
      </c>
      <c r="CB172" s="18">
        <f t="shared" si="206"/>
        <v>0</v>
      </c>
      <c r="CC172" s="18">
        <f t="shared" si="206"/>
        <v>0</v>
      </c>
      <c r="CD172" s="18">
        <f t="shared" si="206"/>
        <v>0</v>
      </c>
      <c r="CE172" s="18">
        <f t="shared" si="206"/>
        <v>0</v>
      </c>
      <c r="CF172" s="18">
        <f t="shared" si="206"/>
        <v>0</v>
      </c>
      <c r="CG172" s="18">
        <f t="shared" si="206"/>
        <v>0</v>
      </c>
      <c r="CH172" s="18">
        <f t="shared" si="206"/>
        <v>0</v>
      </c>
      <c r="CI172" s="18">
        <f t="shared" si="206"/>
        <v>0</v>
      </c>
      <c r="CJ172" s="18">
        <f t="shared" si="206"/>
        <v>0</v>
      </c>
      <c r="CK172" s="18">
        <f t="shared" si="206"/>
        <v>0</v>
      </c>
      <c r="CL172" s="18">
        <f t="shared" si="206"/>
        <v>0</v>
      </c>
      <c r="CM172" s="18">
        <f t="shared" si="206"/>
        <v>0</v>
      </c>
      <c r="CN172" s="18">
        <f t="shared" si="206"/>
        <v>0</v>
      </c>
      <c r="CO172" s="18">
        <f t="shared" si="206"/>
        <v>0</v>
      </c>
      <c r="CP172" s="18">
        <f t="shared" si="206"/>
        <v>0</v>
      </c>
      <c r="CQ172" s="18">
        <f t="shared" si="206"/>
        <v>0</v>
      </c>
      <c r="CR172" s="18">
        <f t="shared" si="206"/>
        <v>0</v>
      </c>
      <c r="CS172" s="18">
        <f t="shared" si="206"/>
        <v>0</v>
      </c>
      <c r="CT172" s="18">
        <f t="shared" si="206"/>
        <v>0</v>
      </c>
      <c r="CU172" s="18">
        <f t="shared" si="206"/>
        <v>0</v>
      </c>
      <c r="CV172" s="18">
        <f t="shared" si="206"/>
        <v>0</v>
      </c>
      <c r="CW172" s="18">
        <f t="shared" si="206"/>
        <v>0</v>
      </c>
      <c r="CX172" s="18">
        <f t="shared" si="206"/>
        <v>0</v>
      </c>
      <c r="CY172" s="18">
        <f t="shared" si="206"/>
        <v>0</v>
      </c>
      <c r="CZ172" s="18">
        <f t="shared" ref="CZ172:EE172" si="207">CZ132 * (1-CZ152)</f>
        <v>0</v>
      </c>
      <c r="DA172" s="18">
        <f t="shared" si="207"/>
        <v>0</v>
      </c>
      <c r="DB172" s="18">
        <f t="shared" si="207"/>
        <v>0</v>
      </c>
      <c r="DC172" s="18">
        <f t="shared" si="207"/>
        <v>0</v>
      </c>
      <c r="DD172" s="18">
        <f t="shared" si="207"/>
        <v>0</v>
      </c>
      <c r="DE172" s="18">
        <f t="shared" si="207"/>
        <v>0</v>
      </c>
      <c r="DF172" s="18">
        <f t="shared" si="207"/>
        <v>0</v>
      </c>
      <c r="DG172" s="18">
        <f t="shared" si="207"/>
        <v>0</v>
      </c>
      <c r="DH172" s="18">
        <f t="shared" si="207"/>
        <v>0</v>
      </c>
      <c r="DI172" s="18">
        <f t="shared" si="207"/>
        <v>0</v>
      </c>
      <c r="DJ172" s="18">
        <f t="shared" si="207"/>
        <v>0</v>
      </c>
      <c r="DK172" s="18">
        <f t="shared" si="207"/>
        <v>0</v>
      </c>
      <c r="DL172" s="18">
        <f t="shared" si="207"/>
        <v>0</v>
      </c>
      <c r="DM172" s="18">
        <f t="shared" si="207"/>
        <v>0</v>
      </c>
      <c r="DN172" s="18">
        <f t="shared" si="207"/>
        <v>0</v>
      </c>
      <c r="DO172" s="18">
        <f t="shared" si="207"/>
        <v>0</v>
      </c>
      <c r="DP172" s="18">
        <f t="shared" si="207"/>
        <v>0</v>
      </c>
      <c r="DQ172" s="18">
        <f t="shared" si="207"/>
        <v>0</v>
      </c>
      <c r="DR172" s="18">
        <f t="shared" si="207"/>
        <v>0</v>
      </c>
      <c r="DS172" s="18">
        <f t="shared" si="207"/>
        <v>0</v>
      </c>
      <c r="DT172" s="18">
        <f t="shared" si="207"/>
        <v>0</v>
      </c>
      <c r="DU172" s="18">
        <f t="shared" si="207"/>
        <v>0</v>
      </c>
      <c r="DV172" s="18">
        <f t="shared" si="207"/>
        <v>0</v>
      </c>
      <c r="DW172" s="18">
        <f t="shared" si="207"/>
        <v>0</v>
      </c>
      <c r="DX172" s="18">
        <f t="shared" si="207"/>
        <v>0</v>
      </c>
      <c r="DY172" s="18">
        <f t="shared" si="207"/>
        <v>0</v>
      </c>
      <c r="DZ172" s="18">
        <f t="shared" si="207"/>
        <v>0</v>
      </c>
      <c r="EA172" s="18">
        <f t="shared" si="207"/>
        <v>0</v>
      </c>
      <c r="EB172" s="18">
        <f t="shared" si="207"/>
        <v>0</v>
      </c>
      <c r="EC172" s="18">
        <f t="shared" si="207"/>
        <v>0</v>
      </c>
      <c r="ED172" s="18">
        <f t="shared" si="207"/>
        <v>0</v>
      </c>
      <c r="EE172" s="18">
        <f t="shared" si="207"/>
        <v>0</v>
      </c>
      <c r="EF172" s="18">
        <f t="shared" ref="EF172:FK172" si="208">EF132 * (1-EF152)</f>
        <v>0</v>
      </c>
      <c r="EG172" s="18">
        <f t="shared" si="208"/>
        <v>0</v>
      </c>
      <c r="EH172" s="18">
        <f t="shared" si="208"/>
        <v>0</v>
      </c>
      <c r="EI172" s="18">
        <f t="shared" si="208"/>
        <v>0</v>
      </c>
      <c r="EJ172" s="18">
        <f t="shared" si="208"/>
        <v>0</v>
      </c>
      <c r="EK172" s="18">
        <f t="shared" si="208"/>
        <v>0</v>
      </c>
      <c r="EL172" s="18">
        <f t="shared" si="208"/>
        <v>0</v>
      </c>
      <c r="EM172" s="18">
        <f t="shared" si="208"/>
        <v>0</v>
      </c>
      <c r="EN172" s="18">
        <f t="shared" si="208"/>
        <v>0</v>
      </c>
      <c r="EO172" s="18">
        <f t="shared" si="208"/>
        <v>0</v>
      </c>
      <c r="EP172" s="18">
        <f t="shared" si="208"/>
        <v>0</v>
      </c>
      <c r="EQ172" s="18">
        <f t="shared" si="208"/>
        <v>0</v>
      </c>
      <c r="ER172" s="18">
        <f t="shared" si="208"/>
        <v>0</v>
      </c>
      <c r="ES172" s="18">
        <f t="shared" si="208"/>
        <v>0</v>
      </c>
      <c r="ET172" s="18">
        <f t="shared" si="208"/>
        <v>0</v>
      </c>
      <c r="EU172" s="18">
        <f t="shared" si="208"/>
        <v>0</v>
      </c>
      <c r="EV172" s="18">
        <f t="shared" si="208"/>
        <v>0</v>
      </c>
      <c r="EW172" s="18">
        <f t="shared" si="208"/>
        <v>0</v>
      </c>
      <c r="EX172" s="18">
        <f t="shared" si="208"/>
        <v>0</v>
      </c>
      <c r="EY172" s="18">
        <f t="shared" si="208"/>
        <v>0</v>
      </c>
      <c r="EZ172" s="18">
        <f t="shared" si="208"/>
        <v>0</v>
      </c>
      <c r="FA172" s="18">
        <f t="shared" si="208"/>
        <v>0</v>
      </c>
      <c r="FB172" s="18">
        <f t="shared" si="208"/>
        <v>0</v>
      </c>
      <c r="FC172" s="18">
        <f t="shared" si="208"/>
        <v>0</v>
      </c>
      <c r="FD172" s="18">
        <f t="shared" si="208"/>
        <v>0</v>
      </c>
      <c r="FE172" s="18">
        <f t="shared" si="208"/>
        <v>0</v>
      </c>
      <c r="FF172" s="18">
        <f t="shared" si="208"/>
        <v>0</v>
      </c>
      <c r="FG172" s="18">
        <f t="shared" si="208"/>
        <v>0</v>
      </c>
      <c r="FH172" s="18">
        <f t="shared" si="208"/>
        <v>0</v>
      </c>
      <c r="FI172" s="18">
        <f t="shared" si="208"/>
        <v>0</v>
      </c>
      <c r="FJ172" s="18">
        <f t="shared" si="208"/>
        <v>0</v>
      </c>
      <c r="FK172" s="18">
        <f t="shared" si="208"/>
        <v>0</v>
      </c>
      <c r="FL172" s="18">
        <f t="shared" ref="FL172:FY172" si="209">FL132 * (1-FL152)</f>
        <v>0</v>
      </c>
      <c r="FM172" s="18">
        <f t="shared" si="209"/>
        <v>0</v>
      </c>
      <c r="FN172" s="18">
        <f t="shared" si="209"/>
        <v>0</v>
      </c>
      <c r="FO172" s="18">
        <f t="shared" si="209"/>
        <v>0</v>
      </c>
      <c r="FP172" s="18">
        <f t="shared" si="209"/>
        <v>0</v>
      </c>
      <c r="FQ172" s="18">
        <f t="shared" si="209"/>
        <v>0</v>
      </c>
      <c r="FR172" s="18">
        <f t="shared" si="209"/>
        <v>0</v>
      </c>
      <c r="FS172" s="18">
        <f t="shared" si="209"/>
        <v>0</v>
      </c>
      <c r="FT172" s="18">
        <f t="shared" si="209"/>
        <v>0</v>
      </c>
      <c r="FU172" s="18">
        <f t="shared" si="209"/>
        <v>0</v>
      </c>
      <c r="FV172" s="18">
        <f t="shared" si="209"/>
        <v>0</v>
      </c>
      <c r="FW172" s="18">
        <f t="shared" si="209"/>
        <v>0</v>
      </c>
      <c r="FX172" s="18">
        <f t="shared" si="209"/>
        <v>0</v>
      </c>
      <c r="FY172" s="18">
        <f t="shared" si="209"/>
        <v>0</v>
      </c>
    </row>
    <row r="173" spans="3:181">
      <c r="D173" t="str">
        <f t="shared" si="142"/>
        <v>Spare</v>
      </c>
      <c r="E173" s="8" t="s">
        <v>723</v>
      </c>
      <c r="F173" s="63">
        <f t="shared" si="143"/>
        <v>45658</v>
      </c>
      <c r="G173" s="26"/>
      <c r="H173" s="18">
        <f t="shared" ref="H173:AM173" si="210">H133 * (1-H153)</f>
        <v>0</v>
      </c>
      <c r="I173" s="18">
        <f t="shared" si="210"/>
        <v>0</v>
      </c>
      <c r="J173" s="18">
        <f t="shared" si="210"/>
        <v>0</v>
      </c>
      <c r="K173" s="18">
        <f t="shared" si="210"/>
        <v>0</v>
      </c>
      <c r="L173" s="18">
        <f t="shared" si="210"/>
        <v>0</v>
      </c>
      <c r="M173" s="18">
        <f t="shared" si="210"/>
        <v>0</v>
      </c>
      <c r="N173" s="18">
        <f t="shared" si="210"/>
        <v>0</v>
      </c>
      <c r="O173" s="18">
        <f t="shared" si="210"/>
        <v>0</v>
      </c>
      <c r="P173" s="18">
        <f t="shared" si="210"/>
        <v>0</v>
      </c>
      <c r="Q173" s="18">
        <f t="shared" si="210"/>
        <v>0</v>
      </c>
      <c r="R173" s="18">
        <f t="shared" si="210"/>
        <v>0</v>
      </c>
      <c r="S173" s="18">
        <f t="shared" si="210"/>
        <v>0</v>
      </c>
      <c r="T173" s="18">
        <f t="shared" si="210"/>
        <v>0</v>
      </c>
      <c r="U173" s="18">
        <f t="shared" si="210"/>
        <v>0</v>
      </c>
      <c r="V173" s="18">
        <f t="shared" si="210"/>
        <v>0</v>
      </c>
      <c r="W173" s="18">
        <f t="shared" si="210"/>
        <v>0</v>
      </c>
      <c r="X173" s="18">
        <f t="shared" si="210"/>
        <v>0</v>
      </c>
      <c r="Y173" s="18">
        <f t="shared" si="210"/>
        <v>0</v>
      </c>
      <c r="Z173" s="18">
        <f t="shared" si="210"/>
        <v>0</v>
      </c>
      <c r="AA173" s="18">
        <f t="shared" si="210"/>
        <v>0</v>
      </c>
      <c r="AB173" s="18">
        <f t="shared" si="210"/>
        <v>0</v>
      </c>
      <c r="AC173" s="18">
        <f t="shared" si="210"/>
        <v>0</v>
      </c>
      <c r="AD173" s="18">
        <f t="shared" si="210"/>
        <v>0</v>
      </c>
      <c r="AE173" s="18">
        <f t="shared" si="210"/>
        <v>0</v>
      </c>
      <c r="AF173" s="18">
        <f t="shared" si="210"/>
        <v>0</v>
      </c>
      <c r="AG173" s="18">
        <f t="shared" si="210"/>
        <v>0</v>
      </c>
      <c r="AH173" s="18">
        <f t="shared" si="210"/>
        <v>0</v>
      </c>
      <c r="AI173" s="18">
        <f t="shared" si="210"/>
        <v>0</v>
      </c>
      <c r="AJ173" s="18">
        <f t="shared" si="210"/>
        <v>0</v>
      </c>
      <c r="AK173" s="18">
        <f t="shared" si="210"/>
        <v>0</v>
      </c>
      <c r="AL173" s="18">
        <f t="shared" si="210"/>
        <v>0</v>
      </c>
      <c r="AM173" s="18">
        <f t="shared" si="210"/>
        <v>0</v>
      </c>
      <c r="AN173" s="18">
        <f t="shared" ref="AN173:BS173" si="211">AN133 * (1-AN153)</f>
        <v>0</v>
      </c>
      <c r="AO173" s="18">
        <f t="shared" si="211"/>
        <v>0</v>
      </c>
      <c r="AP173" s="18">
        <f t="shared" si="211"/>
        <v>0</v>
      </c>
      <c r="AQ173" s="18">
        <f t="shared" si="211"/>
        <v>0</v>
      </c>
      <c r="AR173" s="18">
        <f t="shared" si="211"/>
        <v>0</v>
      </c>
      <c r="AS173" s="18">
        <f t="shared" si="211"/>
        <v>0</v>
      </c>
      <c r="AT173" s="18">
        <f t="shared" si="211"/>
        <v>0</v>
      </c>
      <c r="AU173" s="18">
        <f t="shared" si="211"/>
        <v>0</v>
      </c>
      <c r="AV173" s="18">
        <f t="shared" si="211"/>
        <v>0</v>
      </c>
      <c r="AW173" s="18">
        <f t="shared" si="211"/>
        <v>0</v>
      </c>
      <c r="AX173" s="18">
        <f t="shared" si="211"/>
        <v>0</v>
      </c>
      <c r="AY173" s="18">
        <f t="shared" si="211"/>
        <v>0</v>
      </c>
      <c r="AZ173" s="18">
        <f t="shared" si="211"/>
        <v>0</v>
      </c>
      <c r="BA173" s="18">
        <f t="shared" si="211"/>
        <v>0</v>
      </c>
      <c r="BB173" s="18">
        <f t="shared" si="211"/>
        <v>0</v>
      </c>
      <c r="BC173" s="18">
        <f t="shared" si="211"/>
        <v>0</v>
      </c>
      <c r="BD173" s="18">
        <f t="shared" si="211"/>
        <v>0</v>
      </c>
      <c r="BE173" s="18">
        <f t="shared" si="211"/>
        <v>0</v>
      </c>
      <c r="BF173" s="18">
        <f t="shared" si="211"/>
        <v>0</v>
      </c>
      <c r="BG173" s="18">
        <f t="shared" si="211"/>
        <v>0</v>
      </c>
      <c r="BH173" s="18">
        <f t="shared" si="211"/>
        <v>0</v>
      </c>
      <c r="BI173" s="18">
        <f t="shared" si="211"/>
        <v>0</v>
      </c>
      <c r="BJ173" s="18">
        <f t="shared" si="211"/>
        <v>0</v>
      </c>
      <c r="BK173" s="18">
        <f t="shared" si="211"/>
        <v>0</v>
      </c>
      <c r="BL173" s="18">
        <f t="shared" si="211"/>
        <v>0</v>
      </c>
      <c r="BM173" s="18">
        <f t="shared" si="211"/>
        <v>0</v>
      </c>
      <c r="BN173" s="18">
        <f t="shared" si="211"/>
        <v>0</v>
      </c>
      <c r="BO173" s="18">
        <f t="shared" si="211"/>
        <v>0</v>
      </c>
      <c r="BP173" s="18">
        <f t="shared" si="211"/>
        <v>0</v>
      </c>
      <c r="BQ173" s="18">
        <f t="shared" si="211"/>
        <v>0</v>
      </c>
      <c r="BR173" s="18">
        <f t="shared" si="211"/>
        <v>0</v>
      </c>
      <c r="BS173" s="18">
        <f t="shared" si="211"/>
        <v>0</v>
      </c>
      <c r="BT173" s="18">
        <f t="shared" ref="BT173:CY173" si="212">BT133 * (1-BT153)</f>
        <v>0</v>
      </c>
      <c r="BU173" s="18">
        <f t="shared" si="212"/>
        <v>0</v>
      </c>
      <c r="BV173" s="18">
        <f t="shared" si="212"/>
        <v>0</v>
      </c>
      <c r="BW173" s="18">
        <f t="shared" si="212"/>
        <v>0</v>
      </c>
      <c r="BX173" s="18">
        <f t="shared" si="212"/>
        <v>0</v>
      </c>
      <c r="BY173" s="18">
        <f t="shared" si="212"/>
        <v>0</v>
      </c>
      <c r="BZ173" s="18">
        <f t="shared" si="212"/>
        <v>0</v>
      </c>
      <c r="CA173" s="18">
        <f t="shared" si="212"/>
        <v>0</v>
      </c>
      <c r="CB173" s="18">
        <f t="shared" si="212"/>
        <v>0</v>
      </c>
      <c r="CC173" s="18">
        <f t="shared" si="212"/>
        <v>0</v>
      </c>
      <c r="CD173" s="18">
        <f t="shared" si="212"/>
        <v>0</v>
      </c>
      <c r="CE173" s="18">
        <f t="shared" si="212"/>
        <v>0</v>
      </c>
      <c r="CF173" s="18">
        <f t="shared" si="212"/>
        <v>0</v>
      </c>
      <c r="CG173" s="18">
        <f t="shared" si="212"/>
        <v>0</v>
      </c>
      <c r="CH173" s="18">
        <f t="shared" si="212"/>
        <v>0</v>
      </c>
      <c r="CI173" s="18">
        <f t="shared" si="212"/>
        <v>0</v>
      </c>
      <c r="CJ173" s="18">
        <f t="shared" si="212"/>
        <v>0</v>
      </c>
      <c r="CK173" s="18">
        <f t="shared" si="212"/>
        <v>0</v>
      </c>
      <c r="CL173" s="18">
        <f t="shared" si="212"/>
        <v>0</v>
      </c>
      <c r="CM173" s="18">
        <f t="shared" si="212"/>
        <v>0</v>
      </c>
      <c r="CN173" s="18">
        <f t="shared" si="212"/>
        <v>0</v>
      </c>
      <c r="CO173" s="18">
        <f t="shared" si="212"/>
        <v>0</v>
      </c>
      <c r="CP173" s="18">
        <f t="shared" si="212"/>
        <v>0</v>
      </c>
      <c r="CQ173" s="18">
        <f t="shared" si="212"/>
        <v>0</v>
      </c>
      <c r="CR173" s="18">
        <f t="shared" si="212"/>
        <v>0</v>
      </c>
      <c r="CS173" s="18">
        <f t="shared" si="212"/>
        <v>0</v>
      </c>
      <c r="CT173" s="18">
        <f t="shared" si="212"/>
        <v>0</v>
      </c>
      <c r="CU173" s="18">
        <f t="shared" si="212"/>
        <v>0</v>
      </c>
      <c r="CV173" s="18">
        <f t="shared" si="212"/>
        <v>0</v>
      </c>
      <c r="CW173" s="18">
        <f t="shared" si="212"/>
        <v>0</v>
      </c>
      <c r="CX173" s="18">
        <f t="shared" si="212"/>
        <v>0</v>
      </c>
      <c r="CY173" s="18">
        <f t="shared" si="212"/>
        <v>0</v>
      </c>
      <c r="CZ173" s="18">
        <f t="shared" ref="CZ173:EE173" si="213">CZ133 * (1-CZ153)</f>
        <v>0</v>
      </c>
      <c r="DA173" s="18">
        <f t="shared" si="213"/>
        <v>0</v>
      </c>
      <c r="DB173" s="18">
        <f t="shared" si="213"/>
        <v>0</v>
      </c>
      <c r="DC173" s="18">
        <f t="shared" si="213"/>
        <v>0</v>
      </c>
      <c r="DD173" s="18">
        <f t="shared" si="213"/>
        <v>0</v>
      </c>
      <c r="DE173" s="18">
        <f t="shared" si="213"/>
        <v>0</v>
      </c>
      <c r="DF173" s="18">
        <f t="shared" si="213"/>
        <v>0</v>
      </c>
      <c r="DG173" s="18">
        <f t="shared" si="213"/>
        <v>0</v>
      </c>
      <c r="DH173" s="18">
        <f t="shared" si="213"/>
        <v>0</v>
      </c>
      <c r="DI173" s="18">
        <f t="shared" si="213"/>
        <v>0</v>
      </c>
      <c r="DJ173" s="18">
        <f t="shared" si="213"/>
        <v>0</v>
      </c>
      <c r="DK173" s="18">
        <f t="shared" si="213"/>
        <v>0</v>
      </c>
      <c r="DL173" s="18">
        <f t="shared" si="213"/>
        <v>0</v>
      </c>
      <c r="DM173" s="18">
        <f t="shared" si="213"/>
        <v>0</v>
      </c>
      <c r="DN173" s="18">
        <f t="shared" si="213"/>
        <v>0</v>
      </c>
      <c r="DO173" s="18">
        <f t="shared" si="213"/>
        <v>0</v>
      </c>
      <c r="DP173" s="18">
        <f t="shared" si="213"/>
        <v>0</v>
      </c>
      <c r="DQ173" s="18">
        <f t="shared" si="213"/>
        <v>0</v>
      </c>
      <c r="DR173" s="18">
        <f t="shared" si="213"/>
        <v>0</v>
      </c>
      <c r="DS173" s="18">
        <f t="shared" si="213"/>
        <v>0</v>
      </c>
      <c r="DT173" s="18">
        <f t="shared" si="213"/>
        <v>0</v>
      </c>
      <c r="DU173" s="18">
        <f t="shared" si="213"/>
        <v>0</v>
      </c>
      <c r="DV173" s="18">
        <f t="shared" si="213"/>
        <v>0</v>
      </c>
      <c r="DW173" s="18">
        <f t="shared" si="213"/>
        <v>0</v>
      </c>
      <c r="DX173" s="18">
        <f t="shared" si="213"/>
        <v>0</v>
      </c>
      <c r="DY173" s="18">
        <f t="shared" si="213"/>
        <v>0</v>
      </c>
      <c r="DZ173" s="18">
        <f t="shared" si="213"/>
        <v>0</v>
      </c>
      <c r="EA173" s="18">
        <f t="shared" si="213"/>
        <v>0</v>
      </c>
      <c r="EB173" s="18">
        <f t="shared" si="213"/>
        <v>0</v>
      </c>
      <c r="EC173" s="18">
        <f t="shared" si="213"/>
        <v>0</v>
      </c>
      <c r="ED173" s="18">
        <f t="shared" si="213"/>
        <v>0</v>
      </c>
      <c r="EE173" s="18">
        <f t="shared" si="213"/>
        <v>0</v>
      </c>
      <c r="EF173" s="18">
        <f t="shared" ref="EF173:FK173" si="214">EF133 * (1-EF153)</f>
        <v>0</v>
      </c>
      <c r="EG173" s="18">
        <f t="shared" si="214"/>
        <v>0</v>
      </c>
      <c r="EH173" s="18">
        <f t="shared" si="214"/>
        <v>0</v>
      </c>
      <c r="EI173" s="18">
        <f t="shared" si="214"/>
        <v>0</v>
      </c>
      <c r="EJ173" s="18">
        <f t="shared" si="214"/>
        <v>0</v>
      </c>
      <c r="EK173" s="18">
        <f t="shared" si="214"/>
        <v>0</v>
      </c>
      <c r="EL173" s="18">
        <f t="shared" si="214"/>
        <v>0</v>
      </c>
      <c r="EM173" s="18">
        <f t="shared" si="214"/>
        <v>0</v>
      </c>
      <c r="EN173" s="18">
        <f t="shared" si="214"/>
        <v>0</v>
      </c>
      <c r="EO173" s="18">
        <f t="shared" si="214"/>
        <v>0</v>
      </c>
      <c r="EP173" s="18">
        <f t="shared" si="214"/>
        <v>0</v>
      </c>
      <c r="EQ173" s="18">
        <f t="shared" si="214"/>
        <v>0</v>
      </c>
      <c r="ER173" s="18">
        <f t="shared" si="214"/>
        <v>0</v>
      </c>
      <c r="ES173" s="18">
        <f t="shared" si="214"/>
        <v>0</v>
      </c>
      <c r="ET173" s="18">
        <f t="shared" si="214"/>
        <v>0</v>
      </c>
      <c r="EU173" s="18">
        <f t="shared" si="214"/>
        <v>0</v>
      </c>
      <c r="EV173" s="18">
        <f t="shared" si="214"/>
        <v>0</v>
      </c>
      <c r="EW173" s="18">
        <f t="shared" si="214"/>
        <v>0</v>
      </c>
      <c r="EX173" s="18">
        <f t="shared" si="214"/>
        <v>0</v>
      </c>
      <c r="EY173" s="18">
        <f t="shared" si="214"/>
        <v>0</v>
      </c>
      <c r="EZ173" s="18">
        <f t="shared" si="214"/>
        <v>0</v>
      </c>
      <c r="FA173" s="18">
        <f t="shared" si="214"/>
        <v>0</v>
      </c>
      <c r="FB173" s="18">
        <f t="shared" si="214"/>
        <v>0</v>
      </c>
      <c r="FC173" s="18">
        <f t="shared" si="214"/>
        <v>0</v>
      </c>
      <c r="FD173" s="18">
        <f t="shared" si="214"/>
        <v>0</v>
      </c>
      <c r="FE173" s="18">
        <f t="shared" si="214"/>
        <v>0</v>
      </c>
      <c r="FF173" s="18">
        <f t="shared" si="214"/>
        <v>0</v>
      </c>
      <c r="FG173" s="18">
        <f t="shared" si="214"/>
        <v>0</v>
      </c>
      <c r="FH173" s="18">
        <f t="shared" si="214"/>
        <v>0</v>
      </c>
      <c r="FI173" s="18">
        <f t="shared" si="214"/>
        <v>0</v>
      </c>
      <c r="FJ173" s="18">
        <f t="shared" si="214"/>
        <v>0</v>
      </c>
      <c r="FK173" s="18">
        <f t="shared" si="214"/>
        <v>0</v>
      </c>
      <c r="FL173" s="18">
        <f t="shared" ref="FL173:FY173" si="215">FL133 * (1-FL153)</f>
        <v>0</v>
      </c>
      <c r="FM173" s="18">
        <f t="shared" si="215"/>
        <v>0</v>
      </c>
      <c r="FN173" s="18">
        <f t="shared" si="215"/>
        <v>0</v>
      </c>
      <c r="FO173" s="18">
        <f t="shared" si="215"/>
        <v>0</v>
      </c>
      <c r="FP173" s="18">
        <f t="shared" si="215"/>
        <v>0</v>
      </c>
      <c r="FQ173" s="18">
        <f t="shared" si="215"/>
        <v>0</v>
      </c>
      <c r="FR173" s="18">
        <f t="shared" si="215"/>
        <v>0</v>
      </c>
      <c r="FS173" s="18">
        <f t="shared" si="215"/>
        <v>0</v>
      </c>
      <c r="FT173" s="18">
        <f t="shared" si="215"/>
        <v>0</v>
      </c>
      <c r="FU173" s="18">
        <f t="shared" si="215"/>
        <v>0</v>
      </c>
      <c r="FV173" s="18">
        <f t="shared" si="215"/>
        <v>0</v>
      </c>
      <c r="FW173" s="18">
        <f t="shared" si="215"/>
        <v>0</v>
      </c>
      <c r="FX173" s="18">
        <f t="shared" si="215"/>
        <v>0</v>
      </c>
      <c r="FY173" s="18">
        <f t="shared" si="215"/>
        <v>0</v>
      </c>
    </row>
    <row r="174" spans="3:181">
      <c r="D174" t="str">
        <f t="shared" si="142"/>
        <v>Spare</v>
      </c>
      <c r="E174" s="8" t="s">
        <v>723</v>
      </c>
      <c r="F174" s="63">
        <f t="shared" si="143"/>
        <v>45658</v>
      </c>
      <c r="G174" s="26"/>
      <c r="H174" s="18">
        <f t="shared" ref="H174:AM174" si="216">H134 * (1-H154)</f>
        <v>0</v>
      </c>
      <c r="I174" s="18">
        <f t="shared" si="216"/>
        <v>0</v>
      </c>
      <c r="J174" s="18">
        <f t="shared" si="216"/>
        <v>0</v>
      </c>
      <c r="K174" s="18">
        <f t="shared" si="216"/>
        <v>0</v>
      </c>
      <c r="L174" s="18">
        <f t="shared" si="216"/>
        <v>0</v>
      </c>
      <c r="M174" s="18">
        <f t="shared" si="216"/>
        <v>0</v>
      </c>
      <c r="N174" s="18">
        <f t="shared" si="216"/>
        <v>0</v>
      </c>
      <c r="O174" s="18">
        <f t="shared" si="216"/>
        <v>0</v>
      </c>
      <c r="P174" s="18">
        <f t="shared" si="216"/>
        <v>0</v>
      </c>
      <c r="Q174" s="18">
        <f t="shared" si="216"/>
        <v>0</v>
      </c>
      <c r="R174" s="18">
        <f t="shared" si="216"/>
        <v>0</v>
      </c>
      <c r="S174" s="18">
        <f t="shared" si="216"/>
        <v>0</v>
      </c>
      <c r="T174" s="18">
        <f t="shared" si="216"/>
        <v>0</v>
      </c>
      <c r="U174" s="18">
        <f t="shared" si="216"/>
        <v>0</v>
      </c>
      <c r="V174" s="18">
        <f t="shared" si="216"/>
        <v>0</v>
      </c>
      <c r="W174" s="18">
        <f t="shared" si="216"/>
        <v>0</v>
      </c>
      <c r="X174" s="18">
        <f t="shared" si="216"/>
        <v>0</v>
      </c>
      <c r="Y174" s="18">
        <f t="shared" si="216"/>
        <v>0</v>
      </c>
      <c r="Z174" s="18">
        <f t="shared" si="216"/>
        <v>0</v>
      </c>
      <c r="AA174" s="18">
        <f t="shared" si="216"/>
        <v>0</v>
      </c>
      <c r="AB174" s="18">
        <f t="shared" si="216"/>
        <v>0</v>
      </c>
      <c r="AC174" s="18">
        <f t="shared" si="216"/>
        <v>0</v>
      </c>
      <c r="AD174" s="18">
        <f t="shared" si="216"/>
        <v>0</v>
      </c>
      <c r="AE174" s="18">
        <f t="shared" si="216"/>
        <v>0</v>
      </c>
      <c r="AF174" s="18">
        <f t="shared" si="216"/>
        <v>0</v>
      </c>
      <c r="AG174" s="18">
        <f t="shared" si="216"/>
        <v>0</v>
      </c>
      <c r="AH174" s="18">
        <f t="shared" si="216"/>
        <v>0</v>
      </c>
      <c r="AI174" s="18">
        <f t="shared" si="216"/>
        <v>0</v>
      </c>
      <c r="AJ174" s="18">
        <f t="shared" si="216"/>
        <v>0</v>
      </c>
      <c r="AK174" s="18">
        <f t="shared" si="216"/>
        <v>0</v>
      </c>
      <c r="AL174" s="18">
        <f t="shared" si="216"/>
        <v>0</v>
      </c>
      <c r="AM174" s="18">
        <f t="shared" si="216"/>
        <v>0</v>
      </c>
      <c r="AN174" s="18">
        <f t="shared" ref="AN174:BS174" si="217">AN134 * (1-AN154)</f>
        <v>0</v>
      </c>
      <c r="AO174" s="18">
        <f t="shared" si="217"/>
        <v>0</v>
      </c>
      <c r="AP174" s="18">
        <f t="shared" si="217"/>
        <v>0</v>
      </c>
      <c r="AQ174" s="18">
        <f t="shared" si="217"/>
        <v>0</v>
      </c>
      <c r="AR174" s="18">
        <f t="shared" si="217"/>
        <v>0</v>
      </c>
      <c r="AS174" s="18">
        <f t="shared" si="217"/>
        <v>0</v>
      </c>
      <c r="AT174" s="18">
        <f t="shared" si="217"/>
        <v>0</v>
      </c>
      <c r="AU174" s="18">
        <f t="shared" si="217"/>
        <v>0</v>
      </c>
      <c r="AV174" s="18">
        <f t="shared" si="217"/>
        <v>0</v>
      </c>
      <c r="AW174" s="18">
        <f t="shared" si="217"/>
        <v>0</v>
      </c>
      <c r="AX174" s="18">
        <f t="shared" si="217"/>
        <v>0</v>
      </c>
      <c r="AY174" s="18">
        <f t="shared" si="217"/>
        <v>0</v>
      </c>
      <c r="AZ174" s="18">
        <f t="shared" si="217"/>
        <v>0</v>
      </c>
      <c r="BA174" s="18">
        <f t="shared" si="217"/>
        <v>0</v>
      </c>
      <c r="BB174" s="18">
        <f t="shared" si="217"/>
        <v>0</v>
      </c>
      <c r="BC174" s="18">
        <f t="shared" si="217"/>
        <v>0</v>
      </c>
      <c r="BD174" s="18">
        <f t="shared" si="217"/>
        <v>0</v>
      </c>
      <c r="BE174" s="18">
        <f t="shared" si="217"/>
        <v>0</v>
      </c>
      <c r="BF174" s="18">
        <f t="shared" si="217"/>
        <v>0</v>
      </c>
      <c r="BG174" s="18">
        <f t="shared" si="217"/>
        <v>0</v>
      </c>
      <c r="BH174" s="18">
        <f t="shared" si="217"/>
        <v>0</v>
      </c>
      <c r="BI174" s="18">
        <f t="shared" si="217"/>
        <v>0</v>
      </c>
      <c r="BJ174" s="18">
        <f t="shared" si="217"/>
        <v>0</v>
      </c>
      <c r="BK174" s="18">
        <f t="shared" si="217"/>
        <v>0</v>
      </c>
      <c r="BL174" s="18">
        <f t="shared" si="217"/>
        <v>0</v>
      </c>
      <c r="BM174" s="18">
        <f t="shared" si="217"/>
        <v>0</v>
      </c>
      <c r="BN174" s="18">
        <f t="shared" si="217"/>
        <v>0</v>
      </c>
      <c r="BO174" s="18">
        <f t="shared" si="217"/>
        <v>0</v>
      </c>
      <c r="BP174" s="18">
        <f t="shared" si="217"/>
        <v>0</v>
      </c>
      <c r="BQ174" s="18">
        <f t="shared" si="217"/>
        <v>0</v>
      </c>
      <c r="BR174" s="18">
        <f t="shared" si="217"/>
        <v>0</v>
      </c>
      <c r="BS174" s="18">
        <f t="shared" si="217"/>
        <v>0</v>
      </c>
      <c r="BT174" s="18">
        <f t="shared" ref="BT174:CY174" si="218">BT134 * (1-BT154)</f>
        <v>0</v>
      </c>
      <c r="BU174" s="18">
        <f t="shared" si="218"/>
        <v>0</v>
      </c>
      <c r="BV174" s="18">
        <f t="shared" si="218"/>
        <v>0</v>
      </c>
      <c r="BW174" s="18">
        <f t="shared" si="218"/>
        <v>0</v>
      </c>
      <c r="BX174" s="18">
        <f t="shared" si="218"/>
        <v>0</v>
      </c>
      <c r="BY174" s="18">
        <f t="shared" si="218"/>
        <v>0</v>
      </c>
      <c r="BZ174" s="18">
        <f t="shared" si="218"/>
        <v>0</v>
      </c>
      <c r="CA174" s="18">
        <f t="shared" si="218"/>
        <v>0</v>
      </c>
      <c r="CB174" s="18">
        <f t="shared" si="218"/>
        <v>0</v>
      </c>
      <c r="CC174" s="18">
        <f t="shared" si="218"/>
        <v>0</v>
      </c>
      <c r="CD174" s="18">
        <f t="shared" si="218"/>
        <v>0</v>
      </c>
      <c r="CE174" s="18">
        <f t="shared" si="218"/>
        <v>0</v>
      </c>
      <c r="CF174" s="18">
        <f t="shared" si="218"/>
        <v>0</v>
      </c>
      <c r="CG174" s="18">
        <f t="shared" si="218"/>
        <v>0</v>
      </c>
      <c r="CH174" s="18">
        <f t="shared" si="218"/>
        <v>0</v>
      </c>
      <c r="CI174" s="18">
        <f t="shared" si="218"/>
        <v>0</v>
      </c>
      <c r="CJ174" s="18">
        <f t="shared" si="218"/>
        <v>0</v>
      </c>
      <c r="CK174" s="18">
        <f t="shared" si="218"/>
        <v>0</v>
      </c>
      <c r="CL174" s="18">
        <f t="shared" si="218"/>
        <v>0</v>
      </c>
      <c r="CM174" s="18">
        <f t="shared" si="218"/>
        <v>0</v>
      </c>
      <c r="CN174" s="18">
        <f t="shared" si="218"/>
        <v>0</v>
      </c>
      <c r="CO174" s="18">
        <f t="shared" si="218"/>
        <v>0</v>
      </c>
      <c r="CP174" s="18">
        <f t="shared" si="218"/>
        <v>0</v>
      </c>
      <c r="CQ174" s="18">
        <f t="shared" si="218"/>
        <v>0</v>
      </c>
      <c r="CR174" s="18">
        <f t="shared" si="218"/>
        <v>0</v>
      </c>
      <c r="CS174" s="18">
        <f t="shared" si="218"/>
        <v>0</v>
      </c>
      <c r="CT174" s="18">
        <f t="shared" si="218"/>
        <v>0</v>
      </c>
      <c r="CU174" s="18">
        <f t="shared" si="218"/>
        <v>0</v>
      </c>
      <c r="CV174" s="18">
        <f t="shared" si="218"/>
        <v>0</v>
      </c>
      <c r="CW174" s="18">
        <f t="shared" si="218"/>
        <v>0</v>
      </c>
      <c r="CX174" s="18">
        <f t="shared" si="218"/>
        <v>0</v>
      </c>
      <c r="CY174" s="18">
        <f t="shared" si="218"/>
        <v>0</v>
      </c>
      <c r="CZ174" s="18">
        <f t="shared" ref="CZ174:EE174" si="219">CZ134 * (1-CZ154)</f>
        <v>0</v>
      </c>
      <c r="DA174" s="18">
        <f t="shared" si="219"/>
        <v>0</v>
      </c>
      <c r="DB174" s="18">
        <f t="shared" si="219"/>
        <v>0</v>
      </c>
      <c r="DC174" s="18">
        <f t="shared" si="219"/>
        <v>0</v>
      </c>
      <c r="DD174" s="18">
        <f t="shared" si="219"/>
        <v>0</v>
      </c>
      <c r="DE174" s="18">
        <f t="shared" si="219"/>
        <v>0</v>
      </c>
      <c r="DF174" s="18">
        <f t="shared" si="219"/>
        <v>0</v>
      </c>
      <c r="DG174" s="18">
        <f t="shared" si="219"/>
        <v>0</v>
      </c>
      <c r="DH174" s="18">
        <f t="shared" si="219"/>
        <v>0</v>
      </c>
      <c r="DI174" s="18">
        <f t="shared" si="219"/>
        <v>0</v>
      </c>
      <c r="DJ174" s="18">
        <f t="shared" si="219"/>
        <v>0</v>
      </c>
      <c r="DK174" s="18">
        <f t="shared" si="219"/>
        <v>0</v>
      </c>
      <c r="DL174" s="18">
        <f t="shared" si="219"/>
        <v>0</v>
      </c>
      <c r="DM174" s="18">
        <f t="shared" si="219"/>
        <v>0</v>
      </c>
      <c r="DN174" s="18">
        <f t="shared" si="219"/>
        <v>0</v>
      </c>
      <c r="DO174" s="18">
        <f t="shared" si="219"/>
        <v>0</v>
      </c>
      <c r="DP174" s="18">
        <f t="shared" si="219"/>
        <v>0</v>
      </c>
      <c r="DQ174" s="18">
        <f t="shared" si="219"/>
        <v>0</v>
      </c>
      <c r="DR174" s="18">
        <f t="shared" si="219"/>
        <v>0</v>
      </c>
      <c r="DS174" s="18">
        <f t="shared" si="219"/>
        <v>0</v>
      </c>
      <c r="DT174" s="18">
        <f t="shared" si="219"/>
        <v>0</v>
      </c>
      <c r="DU174" s="18">
        <f t="shared" si="219"/>
        <v>0</v>
      </c>
      <c r="DV174" s="18">
        <f t="shared" si="219"/>
        <v>0</v>
      </c>
      <c r="DW174" s="18">
        <f t="shared" si="219"/>
        <v>0</v>
      </c>
      <c r="DX174" s="18">
        <f t="shared" si="219"/>
        <v>0</v>
      </c>
      <c r="DY174" s="18">
        <f t="shared" si="219"/>
        <v>0</v>
      </c>
      <c r="DZ174" s="18">
        <f t="shared" si="219"/>
        <v>0</v>
      </c>
      <c r="EA174" s="18">
        <f t="shared" si="219"/>
        <v>0</v>
      </c>
      <c r="EB174" s="18">
        <f t="shared" si="219"/>
        <v>0</v>
      </c>
      <c r="EC174" s="18">
        <f t="shared" si="219"/>
        <v>0</v>
      </c>
      <c r="ED174" s="18">
        <f t="shared" si="219"/>
        <v>0</v>
      </c>
      <c r="EE174" s="18">
        <f t="shared" si="219"/>
        <v>0</v>
      </c>
      <c r="EF174" s="18">
        <f t="shared" ref="EF174:FK174" si="220">EF134 * (1-EF154)</f>
        <v>0</v>
      </c>
      <c r="EG174" s="18">
        <f t="shared" si="220"/>
        <v>0</v>
      </c>
      <c r="EH174" s="18">
        <f t="shared" si="220"/>
        <v>0</v>
      </c>
      <c r="EI174" s="18">
        <f t="shared" si="220"/>
        <v>0</v>
      </c>
      <c r="EJ174" s="18">
        <f t="shared" si="220"/>
        <v>0</v>
      </c>
      <c r="EK174" s="18">
        <f t="shared" si="220"/>
        <v>0</v>
      </c>
      <c r="EL174" s="18">
        <f t="shared" si="220"/>
        <v>0</v>
      </c>
      <c r="EM174" s="18">
        <f t="shared" si="220"/>
        <v>0</v>
      </c>
      <c r="EN174" s="18">
        <f t="shared" si="220"/>
        <v>0</v>
      </c>
      <c r="EO174" s="18">
        <f t="shared" si="220"/>
        <v>0</v>
      </c>
      <c r="EP174" s="18">
        <f t="shared" si="220"/>
        <v>0</v>
      </c>
      <c r="EQ174" s="18">
        <f t="shared" si="220"/>
        <v>0</v>
      </c>
      <c r="ER174" s="18">
        <f t="shared" si="220"/>
        <v>0</v>
      </c>
      <c r="ES174" s="18">
        <f t="shared" si="220"/>
        <v>0</v>
      </c>
      <c r="ET174" s="18">
        <f t="shared" si="220"/>
        <v>0</v>
      </c>
      <c r="EU174" s="18">
        <f t="shared" si="220"/>
        <v>0</v>
      </c>
      <c r="EV174" s="18">
        <f t="shared" si="220"/>
        <v>0</v>
      </c>
      <c r="EW174" s="18">
        <f t="shared" si="220"/>
        <v>0</v>
      </c>
      <c r="EX174" s="18">
        <f t="shared" si="220"/>
        <v>0</v>
      </c>
      <c r="EY174" s="18">
        <f t="shared" si="220"/>
        <v>0</v>
      </c>
      <c r="EZ174" s="18">
        <f t="shared" si="220"/>
        <v>0</v>
      </c>
      <c r="FA174" s="18">
        <f t="shared" si="220"/>
        <v>0</v>
      </c>
      <c r="FB174" s="18">
        <f t="shared" si="220"/>
        <v>0</v>
      </c>
      <c r="FC174" s="18">
        <f t="shared" si="220"/>
        <v>0</v>
      </c>
      <c r="FD174" s="18">
        <f t="shared" si="220"/>
        <v>0</v>
      </c>
      <c r="FE174" s="18">
        <f t="shared" si="220"/>
        <v>0</v>
      </c>
      <c r="FF174" s="18">
        <f t="shared" si="220"/>
        <v>0</v>
      </c>
      <c r="FG174" s="18">
        <f t="shared" si="220"/>
        <v>0</v>
      </c>
      <c r="FH174" s="18">
        <f t="shared" si="220"/>
        <v>0</v>
      </c>
      <c r="FI174" s="18">
        <f t="shared" si="220"/>
        <v>0</v>
      </c>
      <c r="FJ174" s="18">
        <f t="shared" si="220"/>
        <v>0</v>
      </c>
      <c r="FK174" s="18">
        <f t="shared" si="220"/>
        <v>0</v>
      </c>
      <c r="FL174" s="18">
        <f t="shared" ref="FL174:FY174" si="221">FL134 * (1-FL154)</f>
        <v>0</v>
      </c>
      <c r="FM174" s="18">
        <f t="shared" si="221"/>
        <v>0</v>
      </c>
      <c r="FN174" s="18">
        <f t="shared" si="221"/>
        <v>0</v>
      </c>
      <c r="FO174" s="18">
        <f t="shared" si="221"/>
        <v>0</v>
      </c>
      <c r="FP174" s="18">
        <f t="shared" si="221"/>
        <v>0</v>
      </c>
      <c r="FQ174" s="18">
        <f t="shared" si="221"/>
        <v>0</v>
      </c>
      <c r="FR174" s="18">
        <f t="shared" si="221"/>
        <v>0</v>
      </c>
      <c r="FS174" s="18">
        <f t="shared" si="221"/>
        <v>0</v>
      </c>
      <c r="FT174" s="18">
        <f t="shared" si="221"/>
        <v>0</v>
      </c>
      <c r="FU174" s="18">
        <f t="shared" si="221"/>
        <v>0</v>
      </c>
      <c r="FV174" s="18">
        <f t="shared" si="221"/>
        <v>0</v>
      </c>
      <c r="FW174" s="18">
        <f t="shared" si="221"/>
        <v>0</v>
      </c>
      <c r="FX174" s="18">
        <f t="shared" si="221"/>
        <v>0</v>
      </c>
      <c r="FY174" s="18">
        <f t="shared" si="221"/>
        <v>0</v>
      </c>
    </row>
    <row r="175" spans="3:181">
      <c r="D175" t="str">
        <f t="shared" si="142"/>
        <v>Spare</v>
      </c>
      <c r="E175" s="8" t="s">
        <v>723</v>
      </c>
      <c r="F175" s="63">
        <f t="shared" si="143"/>
        <v>45658</v>
      </c>
      <c r="G175" s="26"/>
      <c r="H175" s="18">
        <f t="shared" ref="H175:AM175" si="222">H135 * (1-H155)</f>
        <v>0</v>
      </c>
      <c r="I175" s="18">
        <f t="shared" si="222"/>
        <v>0</v>
      </c>
      <c r="J175" s="18">
        <f t="shared" si="222"/>
        <v>0</v>
      </c>
      <c r="K175" s="18">
        <f t="shared" si="222"/>
        <v>0</v>
      </c>
      <c r="L175" s="18">
        <f t="shared" si="222"/>
        <v>0</v>
      </c>
      <c r="M175" s="18">
        <f t="shared" si="222"/>
        <v>0</v>
      </c>
      <c r="N175" s="18">
        <f t="shared" si="222"/>
        <v>0</v>
      </c>
      <c r="O175" s="18">
        <f t="shared" si="222"/>
        <v>0</v>
      </c>
      <c r="P175" s="18">
        <f t="shared" si="222"/>
        <v>0</v>
      </c>
      <c r="Q175" s="18">
        <f t="shared" si="222"/>
        <v>0</v>
      </c>
      <c r="R175" s="18">
        <f t="shared" si="222"/>
        <v>0</v>
      </c>
      <c r="S175" s="18">
        <f t="shared" si="222"/>
        <v>0</v>
      </c>
      <c r="T175" s="18">
        <f t="shared" si="222"/>
        <v>0</v>
      </c>
      <c r="U175" s="18">
        <f t="shared" si="222"/>
        <v>0</v>
      </c>
      <c r="V175" s="18">
        <f t="shared" si="222"/>
        <v>0</v>
      </c>
      <c r="W175" s="18">
        <f t="shared" si="222"/>
        <v>0</v>
      </c>
      <c r="X175" s="18">
        <f t="shared" si="222"/>
        <v>0</v>
      </c>
      <c r="Y175" s="18">
        <f t="shared" si="222"/>
        <v>0</v>
      </c>
      <c r="Z175" s="18">
        <f t="shared" si="222"/>
        <v>0</v>
      </c>
      <c r="AA175" s="18">
        <f t="shared" si="222"/>
        <v>0</v>
      </c>
      <c r="AB175" s="18">
        <f t="shared" si="222"/>
        <v>0</v>
      </c>
      <c r="AC175" s="18">
        <f t="shared" si="222"/>
        <v>0</v>
      </c>
      <c r="AD175" s="18">
        <f t="shared" si="222"/>
        <v>0</v>
      </c>
      <c r="AE175" s="18">
        <f t="shared" si="222"/>
        <v>0</v>
      </c>
      <c r="AF175" s="18">
        <f t="shared" si="222"/>
        <v>0</v>
      </c>
      <c r="AG175" s="18">
        <f t="shared" si="222"/>
        <v>0</v>
      </c>
      <c r="AH175" s="18">
        <f t="shared" si="222"/>
        <v>0</v>
      </c>
      <c r="AI175" s="18">
        <f t="shared" si="222"/>
        <v>0</v>
      </c>
      <c r="AJ175" s="18">
        <f t="shared" si="222"/>
        <v>0</v>
      </c>
      <c r="AK175" s="18">
        <f t="shared" si="222"/>
        <v>0</v>
      </c>
      <c r="AL175" s="18">
        <f t="shared" si="222"/>
        <v>0</v>
      </c>
      <c r="AM175" s="18">
        <f t="shared" si="222"/>
        <v>0</v>
      </c>
      <c r="AN175" s="18">
        <f t="shared" ref="AN175:BS175" si="223">AN135 * (1-AN155)</f>
        <v>0</v>
      </c>
      <c r="AO175" s="18">
        <f t="shared" si="223"/>
        <v>0</v>
      </c>
      <c r="AP175" s="18">
        <f t="shared" si="223"/>
        <v>0</v>
      </c>
      <c r="AQ175" s="18">
        <f t="shared" si="223"/>
        <v>0</v>
      </c>
      <c r="AR175" s="18">
        <f t="shared" si="223"/>
        <v>0</v>
      </c>
      <c r="AS175" s="18">
        <f t="shared" si="223"/>
        <v>0</v>
      </c>
      <c r="AT175" s="18">
        <f t="shared" si="223"/>
        <v>0</v>
      </c>
      <c r="AU175" s="18">
        <f t="shared" si="223"/>
        <v>0</v>
      </c>
      <c r="AV175" s="18">
        <f t="shared" si="223"/>
        <v>0</v>
      </c>
      <c r="AW175" s="18">
        <f t="shared" si="223"/>
        <v>0</v>
      </c>
      <c r="AX175" s="18">
        <f t="shared" si="223"/>
        <v>0</v>
      </c>
      <c r="AY175" s="18">
        <f t="shared" si="223"/>
        <v>0</v>
      </c>
      <c r="AZ175" s="18">
        <f t="shared" si="223"/>
        <v>0</v>
      </c>
      <c r="BA175" s="18">
        <f t="shared" si="223"/>
        <v>0</v>
      </c>
      <c r="BB175" s="18">
        <f t="shared" si="223"/>
        <v>0</v>
      </c>
      <c r="BC175" s="18">
        <f t="shared" si="223"/>
        <v>0</v>
      </c>
      <c r="BD175" s="18">
        <f t="shared" si="223"/>
        <v>0</v>
      </c>
      <c r="BE175" s="18">
        <f t="shared" si="223"/>
        <v>0</v>
      </c>
      <c r="BF175" s="18">
        <f t="shared" si="223"/>
        <v>0</v>
      </c>
      <c r="BG175" s="18">
        <f t="shared" si="223"/>
        <v>0</v>
      </c>
      <c r="BH175" s="18">
        <f t="shared" si="223"/>
        <v>0</v>
      </c>
      <c r="BI175" s="18">
        <f t="shared" si="223"/>
        <v>0</v>
      </c>
      <c r="BJ175" s="18">
        <f t="shared" si="223"/>
        <v>0</v>
      </c>
      <c r="BK175" s="18">
        <f t="shared" si="223"/>
        <v>0</v>
      </c>
      <c r="BL175" s="18">
        <f t="shared" si="223"/>
        <v>0</v>
      </c>
      <c r="BM175" s="18">
        <f t="shared" si="223"/>
        <v>0</v>
      </c>
      <c r="BN175" s="18">
        <f t="shared" si="223"/>
        <v>0</v>
      </c>
      <c r="BO175" s="18">
        <f t="shared" si="223"/>
        <v>0</v>
      </c>
      <c r="BP175" s="18">
        <f t="shared" si="223"/>
        <v>0</v>
      </c>
      <c r="BQ175" s="18">
        <f t="shared" si="223"/>
        <v>0</v>
      </c>
      <c r="BR175" s="18">
        <f t="shared" si="223"/>
        <v>0</v>
      </c>
      <c r="BS175" s="18">
        <f t="shared" si="223"/>
        <v>0</v>
      </c>
      <c r="BT175" s="18">
        <f t="shared" ref="BT175:CY175" si="224">BT135 * (1-BT155)</f>
        <v>0</v>
      </c>
      <c r="BU175" s="18">
        <f t="shared" si="224"/>
        <v>0</v>
      </c>
      <c r="BV175" s="18">
        <f t="shared" si="224"/>
        <v>0</v>
      </c>
      <c r="BW175" s="18">
        <f t="shared" si="224"/>
        <v>0</v>
      </c>
      <c r="BX175" s="18">
        <f t="shared" si="224"/>
        <v>0</v>
      </c>
      <c r="BY175" s="18">
        <f t="shared" si="224"/>
        <v>0</v>
      </c>
      <c r="BZ175" s="18">
        <f t="shared" si="224"/>
        <v>0</v>
      </c>
      <c r="CA175" s="18">
        <f t="shared" si="224"/>
        <v>0</v>
      </c>
      <c r="CB175" s="18">
        <f t="shared" si="224"/>
        <v>0</v>
      </c>
      <c r="CC175" s="18">
        <f t="shared" si="224"/>
        <v>0</v>
      </c>
      <c r="CD175" s="18">
        <f t="shared" si="224"/>
        <v>0</v>
      </c>
      <c r="CE175" s="18">
        <f t="shared" si="224"/>
        <v>0</v>
      </c>
      <c r="CF175" s="18">
        <f t="shared" si="224"/>
        <v>0</v>
      </c>
      <c r="CG175" s="18">
        <f t="shared" si="224"/>
        <v>0</v>
      </c>
      <c r="CH175" s="18">
        <f t="shared" si="224"/>
        <v>0</v>
      </c>
      <c r="CI175" s="18">
        <f t="shared" si="224"/>
        <v>0</v>
      </c>
      <c r="CJ175" s="18">
        <f t="shared" si="224"/>
        <v>0</v>
      </c>
      <c r="CK175" s="18">
        <f t="shared" si="224"/>
        <v>0</v>
      </c>
      <c r="CL175" s="18">
        <f t="shared" si="224"/>
        <v>0</v>
      </c>
      <c r="CM175" s="18">
        <f t="shared" si="224"/>
        <v>0</v>
      </c>
      <c r="CN175" s="18">
        <f t="shared" si="224"/>
        <v>0</v>
      </c>
      <c r="CO175" s="18">
        <f t="shared" si="224"/>
        <v>0</v>
      </c>
      <c r="CP175" s="18">
        <f t="shared" si="224"/>
        <v>0</v>
      </c>
      <c r="CQ175" s="18">
        <f t="shared" si="224"/>
        <v>0</v>
      </c>
      <c r="CR175" s="18">
        <f t="shared" si="224"/>
        <v>0</v>
      </c>
      <c r="CS175" s="18">
        <f t="shared" si="224"/>
        <v>0</v>
      </c>
      <c r="CT175" s="18">
        <f t="shared" si="224"/>
        <v>0</v>
      </c>
      <c r="CU175" s="18">
        <f t="shared" si="224"/>
        <v>0</v>
      </c>
      <c r="CV175" s="18">
        <f t="shared" si="224"/>
        <v>0</v>
      </c>
      <c r="CW175" s="18">
        <f t="shared" si="224"/>
        <v>0</v>
      </c>
      <c r="CX175" s="18">
        <f t="shared" si="224"/>
        <v>0</v>
      </c>
      <c r="CY175" s="18">
        <f t="shared" si="224"/>
        <v>0</v>
      </c>
      <c r="CZ175" s="18">
        <f t="shared" ref="CZ175:EE175" si="225">CZ135 * (1-CZ155)</f>
        <v>0</v>
      </c>
      <c r="DA175" s="18">
        <f t="shared" si="225"/>
        <v>0</v>
      </c>
      <c r="DB175" s="18">
        <f t="shared" si="225"/>
        <v>0</v>
      </c>
      <c r="DC175" s="18">
        <f t="shared" si="225"/>
        <v>0</v>
      </c>
      <c r="DD175" s="18">
        <f t="shared" si="225"/>
        <v>0</v>
      </c>
      <c r="DE175" s="18">
        <f t="shared" si="225"/>
        <v>0</v>
      </c>
      <c r="DF175" s="18">
        <f t="shared" si="225"/>
        <v>0</v>
      </c>
      <c r="DG175" s="18">
        <f t="shared" si="225"/>
        <v>0</v>
      </c>
      <c r="DH175" s="18">
        <f t="shared" si="225"/>
        <v>0</v>
      </c>
      <c r="DI175" s="18">
        <f t="shared" si="225"/>
        <v>0</v>
      </c>
      <c r="DJ175" s="18">
        <f t="shared" si="225"/>
        <v>0</v>
      </c>
      <c r="DK175" s="18">
        <f t="shared" si="225"/>
        <v>0</v>
      </c>
      <c r="DL175" s="18">
        <f t="shared" si="225"/>
        <v>0</v>
      </c>
      <c r="DM175" s="18">
        <f t="shared" si="225"/>
        <v>0</v>
      </c>
      <c r="DN175" s="18">
        <f t="shared" si="225"/>
        <v>0</v>
      </c>
      <c r="DO175" s="18">
        <f t="shared" si="225"/>
        <v>0</v>
      </c>
      <c r="DP175" s="18">
        <f t="shared" si="225"/>
        <v>0</v>
      </c>
      <c r="DQ175" s="18">
        <f t="shared" si="225"/>
        <v>0</v>
      </c>
      <c r="DR175" s="18">
        <f t="shared" si="225"/>
        <v>0</v>
      </c>
      <c r="DS175" s="18">
        <f t="shared" si="225"/>
        <v>0</v>
      </c>
      <c r="DT175" s="18">
        <f t="shared" si="225"/>
        <v>0</v>
      </c>
      <c r="DU175" s="18">
        <f t="shared" si="225"/>
        <v>0</v>
      </c>
      <c r="DV175" s="18">
        <f t="shared" si="225"/>
        <v>0</v>
      </c>
      <c r="DW175" s="18">
        <f t="shared" si="225"/>
        <v>0</v>
      </c>
      <c r="DX175" s="18">
        <f t="shared" si="225"/>
        <v>0</v>
      </c>
      <c r="DY175" s="18">
        <f t="shared" si="225"/>
        <v>0</v>
      </c>
      <c r="DZ175" s="18">
        <f t="shared" si="225"/>
        <v>0</v>
      </c>
      <c r="EA175" s="18">
        <f t="shared" si="225"/>
        <v>0</v>
      </c>
      <c r="EB175" s="18">
        <f t="shared" si="225"/>
        <v>0</v>
      </c>
      <c r="EC175" s="18">
        <f t="shared" si="225"/>
        <v>0</v>
      </c>
      <c r="ED175" s="18">
        <f t="shared" si="225"/>
        <v>0</v>
      </c>
      <c r="EE175" s="18">
        <f t="shared" si="225"/>
        <v>0</v>
      </c>
      <c r="EF175" s="18">
        <f t="shared" ref="EF175:FK175" si="226">EF135 * (1-EF155)</f>
        <v>0</v>
      </c>
      <c r="EG175" s="18">
        <f t="shared" si="226"/>
        <v>0</v>
      </c>
      <c r="EH175" s="18">
        <f t="shared" si="226"/>
        <v>0</v>
      </c>
      <c r="EI175" s="18">
        <f t="shared" si="226"/>
        <v>0</v>
      </c>
      <c r="EJ175" s="18">
        <f t="shared" si="226"/>
        <v>0</v>
      </c>
      <c r="EK175" s="18">
        <f t="shared" si="226"/>
        <v>0</v>
      </c>
      <c r="EL175" s="18">
        <f t="shared" si="226"/>
        <v>0</v>
      </c>
      <c r="EM175" s="18">
        <f t="shared" si="226"/>
        <v>0</v>
      </c>
      <c r="EN175" s="18">
        <f t="shared" si="226"/>
        <v>0</v>
      </c>
      <c r="EO175" s="18">
        <f t="shared" si="226"/>
        <v>0</v>
      </c>
      <c r="EP175" s="18">
        <f t="shared" si="226"/>
        <v>0</v>
      </c>
      <c r="EQ175" s="18">
        <f t="shared" si="226"/>
        <v>0</v>
      </c>
      <c r="ER175" s="18">
        <f t="shared" si="226"/>
        <v>0</v>
      </c>
      <c r="ES175" s="18">
        <f t="shared" si="226"/>
        <v>0</v>
      </c>
      <c r="ET175" s="18">
        <f t="shared" si="226"/>
        <v>0</v>
      </c>
      <c r="EU175" s="18">
        <f t="shared" si="226"/>
        <v>0</v>
      </c>
      <c r="EV175" s="18">
        <f t="shared" si="226"/>
        <v>0</v>
      </c>
      <c r="EW175" s="18">
        <f t="shared" si="226"/>
        <v>0</v>
      </c>
      <c r="EX175" s="18">
        <f t="shared" si="226"/>
        <v>0</v>
      </c>
      <c r="EY175" s="18">
        <f t="shared" si="226"/>
        <v>0</v>
      </c>
      <c r="EZ175" s="18">
        <f t="shared" si="226"/>
        <v>0</v>
      </c>
      <c r="FA175" s="18">
        <f t="shared" si="226"/>
        <v>0</v>
      </c>
      <c r="FB175" s="18">
        <f t="shared" si="226"/>
        <v>0</v>
      </c>
      <c r="FC175" s="18">
        <f t="shared" si="226"/>
        <v>0</v>
      </c>
      <c r="FD175" s="18">
        <f t="shared" si="226"/>
        <v>0</v>
      </c>
      <c r="FE175" s="18">
        <f t="shared" si="226"/>
        <v>0</v>
      </c>
      <c r="FF175" s="18">
        <f t="shared" si="226"/>
        <v>0</v>
      </c>
      <c r="FG175" s="18">
        <f t="shared" si="226"/>
        <v>0</v>
      </c>
      <c r="FH175" s="18">
        <f t="shared" si="226"/>
        <v>0</v>
      </c>
      <c r="FI175" s="18">
        <f t="shared" si="226"/>
        <v>0</v>
      </c>
      <c r="FJ175" s="18">
        <f t="shared" si="226"/>
        <v>0</v>
      </c>
      <c r="FK175" s="18">
        <f t="shared" si="226"/>
        <v>0</v>
      </c>
      <c r="FL175" s="18">
        <f t="shared" ref="FL175:FY175" si="227">FL135 * (1-FL155)</f>
        <v>0</v>
      </c>
      <c r="FM175" s="18">
        <f t="shared" si="227"/>
        <v>0</v>
      </c>
      <c r="FN175" s="18">
        <f t="shared" si="227"/>
        <v>0</v>
      </c>
      <c r="FO175" s="18">
        <f t="shared" si="227"/>
        <v>0</v>
      </c>
      <c r="FP175" s="18">
        <f t="shared" si="227"/>
        <v>0</v>
      </c>
      <c r="FQ175" s="18">
        <f t="shared" si="227"/>
        <v>0</v>
      </c>
      <c r="FR175" s="18">
        <f t="shared" si="227"/>
        <v>0</v>
      </c>
      <c r="FS175" s="18">
        <f t="shared" si="227"/>
        <v>0</v>
      </c>
      <c r="FT175" s="18">
        <f t="shared" si="227"/>
        <v>0</v>
      </c>
      <c r="FU175" s="18">
        <f t="shared" si="227"/>
        <v>0</v>
      </c>
      <c r="FV175" s="18">
        <f t="shared" si="227"/>
        <v>0</v>
      </c>
      <c r="FW175" s="18">
        <f t="shared" si="227"/>
        <v>0</v>
      </c>
      <c r="FX175" s="18">
        <f t="shared" si="227"/>
        <v>0</v>
      </c>
      <c r="FY175" s="18">
        <f t="shared" si="227"/>
        <v>0</v>
      </c>
    </row>
    <row r="176" spans="3:181">
      <c r="D176" t="str">
        <f t="shared" si="142"/>
        <v>Spare</v>
      </c>
      <c r="E176" s="8" t="s">
        <v>723</v>
      </c>
      <c r="F176" s="63">
        <f t="shared" si="143"/>
        <v>45658</v>
      </c>
      <c r="G176" s="26"/>
      <c r="H176" s="18">
        <f t="shared" ref="H176:AM176" si="228">H136 * (1-H156)</f>
        <v>0</v>
      </c>
      <c r="I176" s="18">
        <f t="shared" si="228"/>
        <v>0</v>
      </c>
      <c r="J176" s="18">
        <f t="shared" si="228"/>
        <v>0</v>
      </c>
      <c r="K176" s="18">
        <f t="shared" si="228"/>
        <v>0</v>
      </c>
      <c r="L176" s="18">
        <f t="shared" si="228"/>
        <v>0</v>
      </c>
      <c r="M176" s="18">
        <f t="shared" si="228"/>
        <v>0</v>
      </c>
      <c r="N176" s="18">
        <f t="shared" si="228"/>
        <v>0</v>
      </c>
      <c r="O176" s="18">
        <f t="shared" si="228"/>
        <v>0</v>
      </c>
      <c r="P176" s="18">
        <f t="shared" si="228"/>
        <v>0</v>
      </c>
      <c r="Q176" s="18">
        <f t="shared" si="228"/>
        <v>0</v>
      </c>
      <c r="R176" s="18">
        <f t="shared" si="228"/>
        <v>0</v>
      </c>
      <c r="S176" s="18">
        <f t="shared" si="228"/>
        <v>0</v>
      </c>
      <c r="T176" s="18">
        <f t="shared" si="228"/>
        <v>0</v>
      </c>
      <c r="U176" s="18">
        <f t="shared" si="228"/>
        <v>0</v>
      </c>
      <c r="V176" s="18">
        <f t="shared" si="228"/>
        <v>0</v>
      </c>
      <c r="W176" s="18">
        <f t="shared" si="228"/>
        <v>0</v>
      </c>
      <c r="X176" s="18">
        <f t="shared" si="228"/>
        <v>0</v>
      </c>
      <c r="Y176" s="18">
        <f t="shared" si="228"/>
        <v>0</v>
      </c>
      <c r="Z176" s="18">
        <f t="shared" si="228"/>
        <v>0</v>
      </c>
      <c r="AA176" s="18">
        <f t="shared" si="228"/>
        <v>0</v>
      </c>
      <c r="AB176" s="18">
        <f t="shared" si="228"/>
        <v>0</v>
      </c>
      <c r="AC176" s="18">
        <f t="shared" si="228"/>
        <v>0</v>
      </c>
      <c r="AD176" s="18">
        <f t="shared" si="228"/>
        <v>0</v>
      </c>
      <c r="AE176" s="18">
        <f t="shared" si="228"/>
        <v>0</v>
      </c>
      <c r="AF176" s="18">
        <f t="shared" si="228"/>
        <v>0</v>
      </c>
      <c r="AG176" s="18">
        <f t="shared" si="228"/>
        <v>0</v>
      </c>
      <c r="AH176" s="18">
        <f t="shared" si="228"/>
        <v>0</v>
      </c>
      <c r="AI176" s="18">
        <f t="shared" si="228"/>
        <v>0</v>
      </c>
      <c r="AJ176" s="18">
        <f t="shared" si="228"/>
        <v>0</v>
      </c>
      <c r="AK176" s="18">
        <f t="shared" si="228"/>
        <v>0</v>
      </c>
      <c r="AL176" s="18">
        <f t="shared" si="228"/>
        <v>0</v>
      </c>
      <c r="AM176" s="18">
        <f t="shared" si="228"/>
        <v>0</v>
      </c>
      <c r="AN176" s="18">
        <f t="shared" ref="AN176:BS176" si="229">AN136 * (1-AN156)</f>
        <v>0</v>
      </c>
      <c r="AO176" s="18">
        <f t="shared" si="229"/>
        <v>0</v>
      </c>
      <c r="AP176" s="18">
        <f t="shared" si="229"/>
        <v>0</v>
      </c>
      <c r="AQ176" s="18">
        <f t="shared" si="229"/>
        <v>0</v>
      </c>
      <c r="AR176" s="18">
        <f t="shared" si="229"/>
        <v>0</v>
      </c>
      <c r="AS176" s="18">
        <f t="shared" si="229"/>
        <v>0</v>
      </c>
      <c r="AT176" s="18">
        <f t="shared" si="229"/>
        <v>0</v>
      </c>
      <c r="AU176" s="18">
        <f t="shared" si="229"/>
        <v>0</v>
      </c>
      <c r="AV176" s="18">
        <f t="shared" si="229"/>
        <v>0</v>
      </c>
      <c r="AW176" s="18">
        <f t="shared" si="229"/>
        <v>0</v>
      </c>
      <c r="AX176" s="18">
        <f t="shared" si="229"/>
        <v>0</v>
      </c>
      <c r="AY176" s="18">
        <f t="shared" si="229"/>
        <v>0</v>
      </c>
      <c r="AZ176" s="18">
        <f t="shared" si="229"/>
        <v>0</v>
      </c>
      <c r="BA176" s="18">
        <f t="shared" si="229"/>
        <v>0</v>
      </c>
      <c r="BB176" s="18">
        <f t="shared" si="229"/>
        <v>0</v>
      </c>
      <c r="BC176" s="18">
        <f t="shared" si="229"/>
        <v>0</v>
      </c>
      <c r="BD176" s="18">
        <f t="shared" si="229"/>
        <v>0</v>
      </c>
      <c r="BE176" s="18">
        <f t="shared" si="229"/>
        <v>0</v>
      </c>
      <c r="BF176" s="18">
        <f t="shared" si="229"/>
        <v>0</v>
      </c>
      <c r="BG176" s="18">
        <f t="shared" si="229"/>
        <v>0</v>
      </c>
      <c r="BH176" s="18">
        <f t="shared" si="229"/>
        <v>0</v>
      </c>
      <c r="BI176" s="18">
        <f t="shared" si="229"/>
        <v>0</v>
      </c>
      <c r="BJ176" s="18">
        <f t="shared" si="229"/>
        <v>0</v>
      </c>
      <c r="BK176" s="18">
        <f t="shared" si="229"/>
        <v>0</v>
      </c>
      <c r="BL176" s="18">
        <f t="shared" si="229"/>
        <v>0</v>
      </c>
      <c r="BM176" s="18">
        <f t="shared" si="229"/>
        <v>0</v>
      </c>
      <c r="BN176" s="18">
        <f t="shared" si="229"/>
        <v>0</v>
      </c>
      <c r="BO176" s="18">
        <f t="shared" si="229"/>
        <v>0</v>
      </c>
      <c r="BP176" s="18">
        <f t="shared" si="229"/>
        <v>0</v>
      </c>
      <c r="BQ176" s="18">
        <f t="shared" si="229"/>
        <v>0</v>
      </c>
      <c r="BR176" s="18">
        <f t="shared" si="229"/>
        <v>0</v>
      </c>
      <c r="BS176" s="18">
        <f t="shared" si="229"/>
        <v>0</v>
      </c>
      <c r="BT176" s="18">
        <f t="shared" ref="BT176:CY176" si="230">BT136 * (1-BT156)</f>
        <v>0</v>
      </c>
      <c r="BU176" s="18">
        <f t="shared" si="230"/>
        <v>0</v>
      </c>
      <c r="BV176" s="18">
        <f t="shared" si="230"/>
        <v>0</v>
      </c>
      <c r="BW176" s="18">
        <f t="shared" si="230"/>
        <v>0</v>
      </c>
      <c r="BX176" s="18">
        <f t="shared" si="230"/>
        <v>0</v>
      </c>
      <c r="BY176" s="18">
        <f t="shared" si="230"/>
        <v>0</v>
      </c>
      <c r="BZ176" s="18">
        <f t="shared" si="230"/>
        <v>0</v>
      </c>
      <c r="CA176" s="18">
        <f t="shared" si="230"/>
        <v>0</v>
      </c>
      <c r="CB176" s="18">
        <f t="shared" si="230"/>
        <v>0</v>
      </c>
      <c r="CC176" s="18">
        <f t="shared" si="230"/>
        <v>0</v>
      </c>
      <c r="CD176" s="18">
        <f t="shared" si="230"/>
        <v>0</v>
      </c>
      <c r="CE176" s="18">
        <f t="shared" si="230"/>
        <v>0</v>
      </c>
      <c r="CF176" s="18">
        <f t="shared" si="230"/>
        <v>0</v>
      </c>
      <c r="CG176" s="18">
        <f t="shared" si="230"/>
        <v>0</v>
      </c>
      <c r="CH176" s="18">
        <f t="shared" si="230"/>
        <v>0</v>
      </c>
      <c r="CI176" s="18">
        <f t="shared" si="230"/>
        <v>0</v>
      </c>
      <c r="CJ176" s="18">
        <f t="shared" si="230"/>
        <v>0</v>
      </c>
      <c r="CK176" s="18">
        <f t="shared" si="230"/>
        <v>0</v>
      </c>
      <c r="CL176" s="18">
        <f t="shared" si="230"/>
        <v>0</v>
      </c>
      <c r="CM176" s="18">
        <f t="shared" si="230"/>
        <v>0</v>
      </c>
      <c r="CN176" s="18">
        <f t="shared" si="230"/>
        <v>0</v>
      </c>
      <c r="CO176" s="18">
        <f t="shared" si="230"/>
        <v>0</v>
      </c>
      <c r="CP176" s="18">
        <f t="shared" si="230"/>
        <v>0</v>
      </c>
      <c r="CQ176" s="18">
        <f t="shared" si="230"/>
        <v>0</v>
      </c>
      <c r="CR176" s="18">
        <f t="shared" si="230"/>
        <v>0</v>
      </c>
      <c r="CS176" s="18">
        <f t="shared" si="230"/>
        <v>0</v>
      </c>
      <c r="CT176" s="18">
        <f t="shared" si="230"/>
        <v>0</v>
      </c>
      <c r="CU176" s="18">
        <f t="shared" si="230"/>
        <v>0</v>
      </c>
      <c r="CV176" s="18">
        <f t="shared" si="230"/>
        <v>0</v>
      </c>
      <c r="CW176" s="18">
        <f t="shared" si="230"/>
        <v>0</v>
      </c>
      <c r="CX176" s="18">
        <f t="shared" si="230"/>
        <v>0</v>
      </c>
      <c r="CY176" s="18">
        <f t="shared" si="230"/>
        <v>0</v>
      </c>
      <c r="CZ176" s="18">
        <f t="shared" ref="CZ176:EE176" si="231">CZ136 * (1-CZ156)</f>
        <v>0</v>
      </c>
      <c r="DA176" s="18">
        <f t="shared" si="231"/>
        <v>0</v>
      </c>
      <c r="DB176" s="18">
        <f t="shared" si="231"/>
        <v>0</v>
      </c>
      <c r="DC176" s="18">
        <f t="shared" si="231"/>
        <v>0</v>
      </c>
      <c r="DD176" s="18">
        <f t="shared" si="231"/>
        <v>0</v>
      </c>
      <c r="DE176" s="18">
        <f t="shared" si="231"/>
        <v>0</v>
      </c>
      <c r="DF176" s="18">
        <f t="shared" si="231"/>
        <v>0</v>
      </c>
      <c r="DG176" s="18">
        <f t="shared" si="231"/>
        <v>0</v>
      </c>
      <c r="DH176" s="18">
        <f t="shared" si="231"/>
        <v>0</v>
      </c>
      <c r="DI176" s="18">
        <f t="shared" si="231"/>
        <v>0</v>
      </c>
      <c r="DJ176" s="18">
        <f t="shared" si="231"/>
        <v>0</v>
      </c>
      <c r="DK176" s="18">
        <f t="shared" si="231"/>
        <v>0</v>
      </c>
      <c r="DL176" s="18">
        <f t="shared" si="231"/>
        <v>0</v>
      </c>
      <c r="DM176" s="18">
        <f t="shared" si="231"/>
        <v>0</v>
      </c>
      <c r="DN176" s="18">
        <f t="shared" si="231"/>
        <v>0</v>
      </c>
      <c r="DO176" s="18">
        <f t="shared" si="231"/>
        <v>0</v>
      </c>
      <c r="DP176" s="18">
        <f t="shared" si="231"/>
        <v>0</v>
      </c>
      <c r="DQ176" s="18">
        <f t="shared" si="231"/>
        <v>0</v>
      </c>
      <c r="DR176" s="18">
        <f t="shared" si="231"/>
        <v>0</v>
      </c>
      <c r="DS176" s="18">
        <f t="shared" si="231"/>
        <v>0</v>
      </c>
      <c r="DT176" s="18">
        <f t="shared" si="231"/>
        <v>0</v>
      </c>
      <c r="DU176" s="18">
        <f t="shared" si="231"/>
        <v>0</v>
      </c>
      <c r="DV176" s="18">
        <f t="shared" si="231"/>
        <v>0</v>
      </c>
      <c r="DW176" s="18">
        <f t="shared" si="231"/>
        <v>0</v>
      </c>
      <c r="DX176" s="18">
        <f t="shared" si="231"/>
        <v>0</v>
      </c>
      <c r="DY176" s="18">
        <f t="shared" si="231"/>
        <v>0</v>
      </c>
      <c r="DZ176" s="18">
        <f t="shared" si="231"/>
        <v>0</v>
      </c>
      <c r="EA176" s="18">
        <f t="shared" si="231"/>
        <v>0</v>
      </c>
      <c r="EB176" s="18">
        <f t="shared" si="231"/>
        <v>0</v>
      </c>
      <c r="EC176" s="18">
        <f t="shared" si="231"/>
        <v>0</v>
      </c>
      <c r="ED176" s="18">
        <f t="shared" si="231"/>
        <v>0</v>
      </c>
      <c r="EE176" s="18">
        <f t="shared" si="231"/>
        <v>0</v>
      </c>
      <c r="EF176" s="18">
        <f t="shared" ref="EF176:FK176" si="232">EF136 * (1-EF156)</f>
        <v>0</v>
      </c>
      <c r="EG176" s="18">
        <f t="shared" si="232"/>
        <v>0</v>
      </c>
      <c r="EH176" s="18">
        <f t="shared" si="232"/>
        <v>0</v>
      </c>
      <c r="EI176" s="18">
        <f t="shared" si="232"/>
        <v>0</v>
      </c>
      <c r="EJ176" s="18">
        <f t="shared" si="232"/>
        <v>0</v>
      </c>
      <c r="EK176" s="18">
        <f t="shared" si="232"/>
        <v>0</v>
      </c>
      <c r="EL176" s="18">
        <f t="shared" si="232"/>
        <v>0</v>
      </c>
      <c r="EM176" s="18">
        <f t="shared" si="232"/>
        <v>0</v>
      </c>
      <c r="EN176" s="18">
        <f t="shared" si="232"/>
        <v>0</v>
      </c>
      <c r="EO176" s="18">
        <f t="shared" si="232"/>
        <v>0</v>
      </c>
      <c r="EP176" s="18">
        <f t="shared" si="232"/>
        <v>0</v>
      </c>
      <c r="EQ176" s="18">
        <f t="shared" si="232"/>
        <v>0</v>
      </c>
      <c r="ER176" s="18">
        <f t="shared" si="232"/>
        <v>0</v>
      </c>
      <c r="ES176" s="18">
        <f t="shared" si="232"/>
        <v>0</v>
      </c>
      <c r="ET176" s="18">
        <f t="shared" si="232"/>
        <v>0</v>
      </c>
      <c r="EU176" s="18">
        <f t="shared" si="232"/>
        <v>0</v>
      </c>
      <c r="EV176" s="18">
        <f t="shared" si="232"/>
        <v>0</v>
      </c>
      <c r="EW176" s="18">
        <f t="shared" si="232"/>
        <v>0</v>
      </c>
      <c r="EX176" s="18">
        <f t="shared" si="232"/>
        <v>0</v>
      </c>
      <c r="EY176" s="18">
        <f t="shared" si="232"/>
        <v>0</v>
      </c>
      <c r="EZ176" s="18">
        <f t="shared" si="232"/>
        <v>0</v>
      </c>
      <c r="FA176" s="18">
        <f t="shared" si="232"/>
        <v>0</v>
      </c>
      <c r="FB176" s="18">
        <f t="shared" si="232"/>
        <v>0</v>
      </c>
      <c r="FC176" s="18">
        <f t="shared" si="232"/>
        <v>0</v>
      </c>
      <c r="FD176" s="18">
        <f t="shared" si="232"/>
        <v>0</v>
      </c>
      <c r="FE176" s="18">
        <f t="shared" si="232"/>
        <v>0</v>
      </c>
      <c r="FF176" s="18">
        <f t="shared" si="232"/>
        <v>0</v>
      </c>
      <c r="FG176" s="18">
        <f t="shared" si="232"/>
        <v>0</v>
      </c>
      <c r="FH176" s="18">
        <f t="shared" si="232"/>
        <v>0</v>
      </c>
      <c r="FI176" s="18">
        <f t="shared" si="232"/>
        <v>0</v>
      </c>
      <c r="FJ176" s="18">
        <f t="shared" si="232"/>
        <v>0</v>
      </c>
      <c r="FK176" s="18">
        <f t="shared" si="232"/>
        <v>0</v>
      </c>
      <c r="FL176" s="18">
        <f t="shared" ref="FL176:FY176" si="233">FL136 * (1-FL156)</f>
        <v>0</v>
      </c>
      <c r="FM176" s="18">
        <f t="shared" si="233"/>
        <v>0</v>
      </c>
      <c r="FN176" s="18">
        <f t="shared" si="233"/>
        <v>0</v>
      </c>
      <c r="FO176" s="18">
        <f t="shared" si="233"/>
        <v>0</v>
      </c>
      <c r="FP176" s="18">
        <f t="shared" si="233"/>
        <v>0</v>
      </c>
      <c r="FQ176" s="18">
        <f t="shared" si="233"/>
        <v>0</v>
      </c>
      <c r="FR176" s="18">
        <f t="shared" si="233"/>
        <v>0</v>
      </c>
      <c r="FS176" s="18">
        <f t="shared" si="233"/>
        <v>0</v>
      </c>
      <c r="FT176" s="18">
        <f t="shared" si="233"/>
        <v>0</v>
      </c>
      <c r="FU176" s="18">
        <f t="shared" si="233"/>
        <v>0</v>
      </c>
      <c r="FV176" s="18">
        <f t="shared" si="233"/>
        <v>0</v>
      </c>
      <c r="FW176" s="18">
        <f t="shared" si="233"/>
        <v>0</v>
      </c>
      <c r="FX176" s="18">
        <f t="shared" si="233"/>
        <v>0</v>
      </c>
      <c r="FY176" s="18">
        <f t="shared" si="233"/>
        <v>0</v>
      </c>
    </row>
    <row r="177" spans="3:181">
      <c r="D177" t="str">
        <f t="shared" si="142"/>
        <v>Spare</v>
      </c>
      <c r="E177" s="8" t="s">
        <v>723</v>
      </c>
      <c r="F177" s="63">
        <f t="shared" si="143"/>
        <v>45658</v>
      </c>
      <c r="G177" s="26"/>
      <c r="H177" s="18">
        <f t="shared" ref="H177:AM177" si="234">H137 * (1-H157)</f>
        <v>0</v>
      </c>
      <c r="I177" s="18">
        <f t="shared" si="234"/>
        <v>0</v>
      </c>
      <c r="J177" s="18">
        <f t="shared" si="234"/>
        <v>0</v>
      </c>
      <c r="K177" s="18">
        <f t="shared" si="234"/>
        <v>0</v>
      </c>
      <c r="L177" s="18">
        <f t="shared" si="234"/>
        <v>0</v>
      </c>
      <c r="M177" s="18">
        <f t="shared" si="234"/>
        <v>0</v>
      </c>
      <c r="N177" s="18">
        <f t="shared" si="234"/>
        <v>0</v>
      </c>
      <c r="O177" s="18">
        <f t="shared" si="234"/>
        <v>0</v>
      </c>
      <c r="P177" s="18">
        <f t="shared" si="234"/>
        <v>0</v>
      </c>
      <c r="Q177" s="18">
        <f t="shared" si="234"/>
        <v>0</v>
      </c>
      <c r="R177" s="18">
        <f t="shared" si="234"/>
        <v>0</v>
      </c>
      <c r="S177" s="18">
        <f t="shared" si="234"/>
        <v>0</v>
      </c>
      <c r="T177" s="18">
        <f t="shared" si="234"/>
        <v>0</v>
      </c>
      <c r="U177" s="18">
        <f t="shared" si="234"/>
        <v>0</v>
      </c>
      <c r="V177" s="18">
        <f t="shared" si="234"/>
        <v>0</v>
      </c>
      <c r="W177" s="18">
        <f t="shared" si="234"/>
        <v>0</v>
      </c>
      <c r="X177" s="18">
        <f t="shared" si="234"/>
        <v>0</v>
      </c>
      <c r="Y177" s="18">
        <f t="shared" si="234"/>
        <v>0</v>
      </c>
      <c r="Z177" s="18">
        <f t="shared" si="234"/>
        <v>0</v>
      </c>
      <c r="AA177" s="18">
        <f t="shared" si="234"/>
        <v>0</v>
      </c>
      <c r="AB177" s="18">
        <f t="shared" si="234"/>
        <v>0</v>
      </c>
      <c r="AC177" s="18">
        <f t="shared" si="234"/>
        <v>0</v>
      </c>
      <c r="AD177" s="18">
        <f t="shared" si="234"/>
        <v>0</v>
      </c>
      <c r="AE177" s="18">
        <f t="shared" si="234"/>
        <v>0</v>
      </c>
      <c r="AF177" s="18">
        <f t="shared" si="234"/>
        <v>0</v>
      </c>
      <c r="AG177" s="18">
        <f t="shared" si="234"/>
        <v>0</v>
      </c>
      <c r="AH177" s="18">
        <f t="shared" si="234"/>
        <v>0</v>
      </c>
      <c r="AI177" s="18">
        <f t="shared" si="234"/>
        <v>0</v>
      </c>
      <c r="AJ177" s="18">
        <f t="shared" si="234"/>
        <v>0</v>
      </c>
      <c r="AK177" s="18">
        <f t="shared" si="234"/>
        <v>0</v>
      </c>
      <c r="AL177" s="18">
        <f t="shared" si="234"/>
        <v>0</v>
      </c>
      <c r="AM177" s="18">
        <f t="shared" si="234"/>
        <v>0</v>
      </c>
      <c r="AN177" s="18">
        <f t="shared" ref="AN177:BS177" si="235">AN137 * (1-AN157)</f>
        <v>0</v>
      </c>
      <c r="AO177" s="18">
        <f t="shared" si="235"/>
        <v>0</v>
      </c>
      <c r="AP177" s="18">
        <f t="shared" si="235"/>
        <v>0</v>
      </c>
      <c r="AQ177" s="18">
        <f t="shared" si="235"/>
        <v>0</v>
      </c>
      <c r="AR177" s="18">
        <f t="shared" si="235"/>
        <v>0</v>
      </c>
      <c r="AS177" s="18">
        <f t="shared" si="235"/>
        <v>0</v>
      </c>
      <c r="AT177" s="18">
        <f t="shared" si="235"/>
        <v>0</v>
      </c>
      <c r="AU177" s="18">
        <f t="shared" si="235"/>
        <v>0</v>
      </c>
      <c r="AV177" s="18">
        <f t="shared" si="235"/>
        <v>0</v>
      </c>
      <c r="AW177" s="18">
        <f t="shared" si="235"/>
        <v>0</v>
      </c>
      <c r="AX177" s="18">
        <f t="shared" si="235"/>
        <v>0</v>
      </c>
      <c r="AY177" s="18">
        <f t="shared" si="235"/>
        <v>0</v>
      </c>
      <c r="AZ177" s="18">
        <f t="shared" si="235"/>
        <v>0</v>
      </c>
      <c r="BA177" s="18">
        <f t="shared" si="235"/>
        <v>0</v>
      </c>
      <c r="BB177" s="18">
        <f t="shared" si="235"/>
        <v>0</v>
      </c>
      <c r="BC177" s="18">
        <f t="shared" si="235"/>
        <v>0</v>
      </c>
      <c r="BD177" s="18">
        <f t="shared" si="235"/>
        <v>0</v>
      </c>
      <c r="BE177" s="18">
        <f t="shared" si="235"/>
        <v>0</v>
      </c>
      <c r="BF177" s="18">
        <f t="shared" si="235"/>
        <v>0</v>
      </c>
      <c r="BG177" s="18">
        <f t="shared" si="235"/>
        <v>0</v>
      </c>
      <c r="BH177" s="18">
        <f t="shared" si="235"/>
        <v>0</v>
      </c>
      <c r="BI177" s="18">
        <f t="shared" si="235"/>
        <v>0</v>
      </c>
      <c r="BJ177" s="18">
        <f t="shared" si="235"/>
        <v>0</v>
      </c>
      <c r="BK177" s="18">
        <f t="shared" si="235"/>
        <v>0</v>
      </c>
      <c r="BL177" s="18">
        <f t="shared" si="235"/>
        <v>0</v>
      </c>
      <c r="BM177" s="18">
        <f t="shared" si="235"/>
        <v>0</v>
      </c>
      <c r="BN177" s="18">
        <f t="shared" si="235"/>
        <v>0</v>
      </c>
      <c r="BO177" s="18">
        <f t="shared" si="235"/>
        <v>0</v>
      </c>
      <c r="BP177" s="18">
        <f t="shared" si="235"/>
        <v>0</v>
      </c>
      <c r="BQ177" s="18">
        <f t="shared" si="235"/>
        <v>0</v>
      </c>
      <c r="BR177" s="18">
        <f t="shared" si="235"/>
        <v>0</v>
      </c>
      <c r="BS177" s="18">
        <f t="shared" si="235"/>
        <v>0</v>
      </c>
      <c r="BT177" s="18">
        <f t="shared" ref="BT177:CY177" si="236">BT137 * (1-BT157)</f>
        <v>0</v>
      </c>
      <c r="BU177" s="18">
        <f t="shared" si="236"/>
        <v>0</v>
      </c>
      <c r="BV177" s="18">
        <f t="shared" si="236"/>
        <v>0</v>
      </c>
      <c r="BW177" s="18">
        <f t="shared" si="236"/>
        <v>0</v>
      </c>
      <c r="BX177" s="18">
        <f t="shared" si="236"/>
        <v>0</v>
      </c>
      <c r="BY177" s="18">
        <f t="shared" si="236"/>
        <v>0</v>
      </c>
      <c r="BZ177" s="18">
        <f t="shared" si="236"/>
        <v>0</v>
      </c>
      <c r="CA177" s="18">
        <f t="shared" si="236"/>
        <v>0</v>
      </c>
      <c r="CB177" s="18">
        <f t="shared" si="236"/>
        <v>0</v>
      </c>
      <c r="CC177" s="18">
        <f t="shared" si="236"/>
        <v>0</v>
      </c>
      <c r="CD177" s="18">
        <f t="shared" si="236"/>
        <v>0</v>
      </c>
      <c r="CE177" s="18">
        <f t="shared" si="236"/>
        <v>0</v>
      </c>
      <c r="CF177" s="18">
        <f t="shared" si="236"/>
        <v>0</v>
      </c>
      <c r="CG177" s="18">
        <f t="shared" si="236"/>
        <v>0</v>
      </c>
      <c r="CH177" s="18">
        <f t="shared" si="236"/>
        <v>0</v>
      </c>
      <c r="CI177" s="18">
        <f t="shared" si="236"/>
        <v>0</v>
      </c>
      <c r="CJ177" s="18">
        <f t="shared" si="236"/>
        <v>0</v>
      </c>
      <c r="CK177" s="18">
        <f t="shared" si="236"/>
        <v>0</v>
      </c>
      <c r="CL177" s="18">
        <f t="shared" si="236"/>
        <v>0</v>
      </c>
      <c r="CM177" s="18">
        <f t="shared" si="236"/>
        <v>0</v>
      </c>
      <c r="CN177" s="18">
        <f t="shared" si="236"/>
        <v>0</v>
      </c>
      <c r="CO177" s="18">
        <f t="shared" si="236"/>
        <v>0</v>
      </c>
      <c r="CP177" s="18">
        <f t="shared" si="236"/>
        <v>0</v>
      </c>
      <c r="CQ177" s="18">
        <f t="shared" si="236"/>
        <v>0</v>
      </c>
      <c r="CR177" s="18">
        <f t="shared" si="236"/>
        <v>0</v>
      </c>
      <c r="CS177" s="18">
        <f t="shared" si="236"/>
        <v>0</v>
      </c>
      <c r="CT177" s="18">
        <f t="shared" si="236"/>
        <v>0</v>
      </c>
      <c r="CU177" s="18">
        <f t="shared" si="236"/>
        <v>0</v>
      </c>
      <c r="CV177" s="18">
        <f t="shared" si="236"/>
        <v>0</v>
      </c>
      <c r="CW177" s="18">
        <f t="shared" si="236"/>
        <v>0</v>
      </c>
      <c r="CX177" s="18">
        <f t="shared" si="236"/>
        <v>0</v>
      </c>
      <c r="CY177" s="18">
        <f t="shared" si="236"/>
        <v>0</v>
      </c>
      <c r="CZ177" s="18">
        <f t="shared" ref="CZ177:EE177" si="237">CZ137 * (1-CZ157)</f>
        <v>0</v>
      </c>
      <c r="DA177" s="18">
        <f t="shared" si="237"/>
        <v>0</v>
      </c>
      <c r="DB177" s="18">
        <f t="shared" si="237"/>
        <v>0</v>
      </c>
      <c r="DC177" s="18">
        <f t="shared" si="237"/>
        <v>0</v>
      </c>
      <c r="DD177" s="18">
        <f t="shared" si="237"/>
        <v>0</v>
      </c>
      <c r="DE177" s="18">
        <f t="shared" si="237"/>
        <v>0</v>
      </c>
      <c r="DF177" s="18">
        <f t="shared" si="237"/>
        <v>0</v>
      </c>
      <c r="DG177" s="18">
        <f t="shared" si="237"/>
        <v>0</v>
      </c>
      <c r="DH177" s="18">
        <f t="shared" si="237"/>
        <v>0</v>
      </c>
      <c r="DI177" s="18">
        <f t="shared" si="237"/>
        <v>0</v>
      </c>
      <c r="DJ177" s="18">
        <f t="shared" si="237"/>
        <v>0</v>
      </c>
      <c r="DK177" s="18">
        <f t="shared" si="237"/>
        <v>0</v>
      </c>
      <c r="DL177" s="18">
        <f t="shared" si="237"/>
        <v>0</v>
      </c>
      <c r="DM177" s="18">
        <f t="shared" si="237"/>
        <v>0</v>
      </c>
      <c r="DN177" s="18">
        <f t="shared" si="237"/>
        <v>0</v>
      </c>
      <c r="DO177" s="18">
        <f t="shared" si="237"/>
        <v>0</v>
      </c>
      <c r="DP177" s="18">
        <f t="shared" si="237"/>
        <v>0</v>
      </c>
      <c r="DQ177" s="18">
        <f t="shared" si="237"/>
        <v>0</v>
      </c>
      <c r="DR177" s="18">
        <f t="shared" si="237"/>
        <v>0</v>
      </c>
      <c r="DS177" s="18">
        <f t="shared" si="237"/>
        <v>0</v>
      </c>
      <c r="DT177" s="18">
        <f t="shared" si="237"/>
        <v>0</v>
      </c>
      <c r="DU177" s="18">
        <f t="shared" si="237"/>
        <v>0</v>
      </c>
      <c r="DV177" s="18">
        <f t="shared" si="237"/>
        <v>0</v>
      </c>
      <c r="DW177" s="18">
        <f t="shared" si="237"/>
        <v>0</v>
      </c>
      <c r="DX177" s="18">
        <f t="shared" si="237"/>
        <v>0</v>
      </c>
      <c r="DY177" s="18">
        <f t="shared" si="237"/>
        <v>0</v>
      </c>
      <c r="DZ177" s="18">
        <f t="shared" si="237"/>
        <v>0</v>
      </c>
      <c r="EA177" s="18">
        <f t="shared" si="237"/>
        <v>0</v>
      </c>
      <c r="EB177" s="18">
        <f t="shared" si="237"/>
        <v>0</v>
      </c>
      <c r="EC177" s="18">
        <f t="shared" si="237"/>
        <v>0</v>
      </c>
      <c r="ED177" s="18">
        <f t="shared" si="237"/>
        <v>0</v>
      </c>
      <c r="EE177" s="18">
        <f t="shared" si="237"/>
        <v>0</v>
      </c>
      <c r="EF177" s="18">
        <f t="shared" ref="EF177:FK177" si="238">EF137 * (1-EF157)</f>
        <v>0</v>
      </c>
      <c r="EG177" s="18">
        <f t="shared" si="238"/>
        <v>0</v>
      </c>
      <c r="EH177" s="18">
        <f t="shared" si="238"/>
        <v>0</v>
      </c>
      <c r="EI177" s="18">
        <f t="shared" si="238"/>
        <v>0</v>
      </c>
      <c r="EJ177" s="18">
        <f t="shared" si="238"/>
        <v>0</v>
      </c>
      <c r="EK177" s="18">
        <f t="shared" si="238"/>
        <v>0</v>
      </c>
      <c r="EL177" s="18">
        <f t="shared" si="238"/>
        <v>0</v>
      </c>
      <c r="EM177" s="18">
        <f t="shared" si="238"/>
        <v>0</v>
      </c>
      <c r="EN177" s="18">
        <f t="shared" si="238"/>
        <v>0</v>
      </c>
      <c r="EO177" s="18">
        <f t="shared" si="238"/>
        <v>0</v>
      </c>
      <c r="EP177" s="18">
        <f t="shared" si="238"/>
        <v>0</v>
      </c>
      <c r="EQ177" s="18">
        <f t="shared" si="238"/>
        <v>0</v>
      </c>
      <c r="ER177" s="18">
        <f t="shared" si="238"/>
        <v>0</v>
      </c>
      <c r="ES177" s="18">
        <f t="shared" si="238"/>
        <v>0</v>
      </c>
      <c r="ET177" s="18">
        <f t="shared" si="238"/>
        <v>0</v>
      </c>
      <c r="EU177" s="18">
        <f t="shared" si="238"/>
        <v>0</v>
      </c>
      <c r="EV177" s="18">
        <f t="shared" si="238"/>
        <v>0</v>
      </c>
      <c r="EW177" s="18">
        <f t="shared" si="238"/>
        <v>0</v>
      </c>
      <c r="EX177" s="18">
        <f t="shared" si="238"/>
        <v>0</v>
      </c>
      <c r="EY177" s="18">
        <f t="shared" si="238"/>
        <v>0</v>
      </c>
      <c r="EZ177" s="18">
        <f t="shared" si="238"/>
        <v>0</v>
      </c>
      <c r="FA177" s="18">
        <f t="shared" si="238"/>
        <v>0</v>
      </c>
      <c r="FB177" s="18">
        <f t="shared" si="238"/>
        <v>0</v>
      </c>
      <c r="FC177" s="18">
        <f t="shared" si="238"/>
        <v>0</v>
      </c>
      <c r="FD177" s="18">
        <f t="shared" si="238"/>
        <v>0</v>
      </c>
      <c r="FE177" s="18">
        <f t="shared" si="238"/>
        <v>0</v>
      </c>
      <c r="FF177" s="18">
        <f t="shared" si="238"/>
        <v>0</v>
      </c>
      <c r="FG177" s="18">
        <f t="shared" si="238"/>
        <v>0</v>
      </c>
      <c r="FH177" s="18">
        <f t="shared" si="238"/>
        <v>0</v>
      </c>
      <c r="FI177" s="18">
        <f t="shared" si="238"/>
        <v>0</v>
      </c>
      <c r="FJ177" s="18">
        <f t="shared" si="238"/>
        <v>0</v>
      </c>
      <c r="FK177" s="18">
        <f t="shared" si="238"/>
        <v>0</v>
      </c>
      <c r="FL177" s="18">
        <f t="shared" ref="FL177:FY177" si="239">FL137 * (1-FL157)</f>
        <v>0</v>
      </c>
      <c r="FM177" s="18">
        <f t="shared" si="239"/>
        <v>0</v>
      </c>
      <c r="FN177" s="18">
        <f t="shared" si="239"/>
        <v>0</v>
      </c>
      <c r="FO177" s="18">
        <f t="shared" si="239"/>
        <v>0</v>
      </c>
      <c r="FP177" s="18">
        <f t="shared" si="239"/>
        <v>0</v>
      </c>
      <c r="FQ177" s="18">
        <f t="shared" si="239"/>
        <v>0</v>
      </c>
      <c r="FR177" s="18">
        <f t="shared" si="239"/>
        <v>0</v>
      </c>
      <c r="FS177" s="18">
        <f t="shared" si="239"/>
        <v>0</v>
      </c>
      <c r="FT177" s="18">
        <f t="shared" si="239"/>
        <v>0</v>
      </c>
      <c r="FU177" s="18">
        <f t="shared" si="239"/>
        <v>0</v>
      </c>
      <c r="FV177" s="18">
        <f t="shared" si="239"/>
        <v>0</v>
      </c>
      <c r="FW177" s="18">
        <f t="shared" si="239"/>
        <v>0</v>
      </c>
      <c r="FX177" s="18">
        <f t="shared" si="239"/>
        <v>0</v>
      </c>
      <c r="FY177" s="18">
        <f t="shared" si="239"/>
        <v>0</v>
      </c>
    </row>
    <row r="178" spans="3:181">
      <c r="D178" t="str">
        <f t="shared" si="142"/>
        <v>Spare</v>
      </c>
      <c r="E178" s="8" t="s">
        <v>723</v>
      </c>
      <c r="F178" s="63">
        <f t="shared" si="143"/>
        <v>45658</v>
      </c>
      <c r="G178" s="26"/>
      <c r="H178" s="18">
        <f t="shared" ref="H178:AM178" si="240">H138 * (1-H158)</f>
        <v>0</v>
      </c>
      <c r="I178" s="18">
        <f t="shared" si="240"/>
        <v>0</v>
      </c>
      <c r="J178" s="18">
        <f t="shared" si="240"/>
        <v>0</v>
      </c>
      <c r="K178" s="18">
        <f t="shared" si="240"/>
        <v>0</v>
      </c>
      <c r="L178" s="18">
        <f t="shared" si="240"/>
        <v>0</v>
      </c>
      <c r="M178" s="18">
        <f t="shared" si="240"/>
        <v>0</v>
      </c>
      <c r="N178" s="18">
        <f t="shared" si="240"/>
        <v>0</v>
      </c>
      <c r="O178" s="18">
        <f t="shared" si="240"/>
        <v>0</v>
      </c>
      <c r="P178" s="18">
        <f t="shared" si="240"/>
        <v>0</v>
      </c>
      <c r="Q178" s="18">
        <f t="shared" si="240"/>
        <v>0</v>
      </c>
      <c r="R178" s="18">
        <f t="shared" si="240"/>
        <v>0</v>
      </c>
      <c r="S178" s="18">
        <f t="shared" si="240"/>
        <v>0</v>
      </c>
      <c r="T178" s="18">
        <f t="shared" si="240"/>
        <v>0</v>
      </c>
      <c r="U178" s="18">
        <f t="shared" si="240"/>
        <v>0</v>
      </c>
      <c r="V178" s="18">
        <f t="shared" si="240"/>
        <v>0</v>
      </c>
      <c r="W178" s="18">
        <f t="shared" si="240"/>
        <v>0</v>
      </c>
      <c r="X178" s="18">
        <f t="shared" si="240"/>
        <v>0</v>
      </c>
      <c r="Y178" s="18">
        <f t="shared" si="240"/>
        <v>0</v>
      </c>
      <c r="Z178" s="18">
        <f t="shared" si="240"/>
        <v>0</v>
      </c>
      <c r="AA178" s="18">
        <f t="shared" si="240"/>
        <v>0</v>
      </c>
      <c r="AB178" s="18">
        <f t="shared" si="240"/>
        <v>0</v>
      </c>
      <c r="AC178" s="18">
        <f t="shared" si="240"/>
        <v>0</v>
      </c>
      <c r="AD178" s="18">
        <f t="shared" si="240"/>
        <v>0</v>
      </c>
      <c r="AE178" s="18">
        <f t="shared" si="240"/>
        <v>0</v>
      </c>
      <c r="AF178" s="18">
        <f t="shared" si="240"/>
        <v>0</v>
      </c>
      <c r="AG178" s="18">
        <f t="shared" si="240"/>
        <v>0</v>
      </c>
      <c r="AH178" s="18">
        <f t="shared" si="240"/>
        <v>0</v>
      </c>
      <c r="AI178" s="18">
        <f t="shared" si="240"/>
        <v>0</v>
      </c>
      <c r="AJ178" s="18">
        <f t="shared" si="240"/>
        <v>0</v>
      </c>
      <c r="AK178" s="18">
        <f t="shared" si="240"/>
        <v>0</v>
      </c>
      <c r="AL178" s="18">
        <f t="shared" si="240"/>
        <v>0</v>
      </c>
      <c r="AM178" s="18">
        <f t="shared" si="240"/>
        <v>0</v>
      </c>
      <c r="AN178" s="18">
        <f t="shared" ref="AN178:BS178" si="241">AN138 * (1-AN158)</f>
        <v>0</v>
      </c>
      <c r="AO178" s="18">
        <f t="shared" si="241"/>
        <v>0</v>
      </c>
      <c r="AP178" s="18">
        <f t="shared" si="241"/>
        <v>0</v>
      </c>
      <c r="AQ178" s="18">
        <f t="shared" si="241"/>
        <v>0</v>
      </c>
      <c r="AR178" s="18">
        <f t="shared" si="241"/>
        <v>0</v>
      </c>
      <c r="AS178" s="18">
        <f t="shared" si="241"/>
        <v>0</v>
      </c>
      <c r="AT178" s="18">
        <f t="shared" si="241"/>
        <v>0</v>
      </c>
      <c r="AU178" s="18">
        <f t="shared" si="241"/>
        <v>0</v>
      </c>
      <c r="AV178" s="18">
        <f t="shared" si="241"/>
        <v>0</v>
      </c>
      <c r="AW178" s="18">
        <f t="shared" si="241"/>
        <v>0</v>
      </c>
      <c r="AX178" s="18">
        <f t="shared" si="241"/>
        <v>0</v>
      </c>
      <c r="AY178" s="18">
        <f t="shared" si="241"/>
        <v>0</v>
      </c>
      <c r="AZ178" s="18">
        <f t="shared" si="241"/>
        <v>0</v>
      </c>
      <c r="BA178" s="18">
        <f t="shared" si="241"/>
        <v>0</v>
      </c>
      <c r="BB178" s="18">
        <f t="shared" si="241"/>
        <v>0</v>
      </c>
      <c r="BC178" s="18">
        <f t="shared" si="241"/>
        <v>0</v>
      </c>
      <c r="BD178" s="18">
        <f t="shared" si="241"/>
        <v>0</v>
      </c>
      <c r="BE178" s="18">
        <f t="shared" si="241"/>
        <v>0</v>
      </c>
      <c r="BF178" s="18">
        <f t="shared" si="241"/>
        <v>0</v>
      </c>
      <c r="BG178" s="18">
        <f t="shared" si="241"/>
        <v>0</v>
      </c>
      <c r="BH178" s="18">
        <f t="shared" si="241"/>
        <v>0</v>
      </c>
      <c r="BI178" s="18">
        <f t="shared" si="241"/>
        <v>0</v>
      </c>
      <c r="BJ178" s="18">
        <f t="shared" si="241"/>
        <v>0</v>
      </c>
      <c r="BK178" s="18">
        <f t="shared" si="241"/>
        <v>0</v>
      </c>
      <c r="BL178" s="18">
        <f t="shared" si="241"/>
        <v>0</v>
      </c>
      <c r="BM178" s="18">
        <f t="shared" si="241"/>
        <v>0</v>
      </c>
      <c r="BN178" s="18">
        <f t="shared" si="241"/>
        <v>0</v>
      </c>
      <c r="BO178" s="18">
        <f t="shared" si="241"/>
        <v>0</v>
      </c>
      <c r="BP178" s="18">
        <f t="shared" si="241"/>
        <v>0</v>
      </c>
      <c r="BQ178" s="18">
        <f t="shared" si="241"/>
        <v>0</v>
      </c>
      <c r="BR178" s="18">
        <f t="shared" si="241"/>
        <v>0</v>
      </c>
      <c r="BS178" s="18">
        <f t="shared" si="241"/>
        <v>0</v>
      </c>
      <c r="BT178" s="18">
        <f t="shared" ref="BT178:CY178" si="242">BT138 * (1-BT158)</f>
        <v>0</v>
      </c>
      <c r="BU178" s="18">
        <f t="shared" si="242"/>
        <v>0</v>
      </c>
      <c r="BV178" s="18">
        <f t="shared" si="242"/>
        <v>0</v>
      </c>
      <c r="BW178" s="18">
        <f t="shared" si="242"/>
        <v>0</v>
      </c>
      <c r="BX178" s="18">
        <f t="shared" si="242"/>
        <v>0</v>
      </c>
      <c r="BY178" s="18">
        <f t="shared" si="242"/>
        <v>0</v>
      </c>
      <c r="BZ178" s="18">
        <f t="shared" si="242"/>
        <v>0</v>
      </c>
      <c r="CA178" s="18">
        <f t="shared" si="242"/>
        <v>0</v>
      </c>
      <c r="CB178" s="18">
        <f t="shared" si="242"/>
        <v>0</v>
      </c>
      <c r="CC178" s="18">
        <f t="shared" si="242"/>
        <v>0</v>
      </c>
      <c r="CD178" s="18">
        <f t="shared" si="242"/>
        <v>0</v>
      </c>
      <c r="CE178" s="18">
        <f t="shared" si="242"/>
        <v>0</v>
      </c>
      <c r="CF178" s="18">
        <f t="shared" si="242"/>
        <v>0</v>
      </c>
      <c r="CG178" s="18">
        <f t="shared" si="242"/>
        <v>0</v>
      </c>
      <c r="CH178" s="18">
        <f t="shared" si="242"/>
        <v>0</v>
      </c>
      <c r="CI178" s="18">
        <f t="shared" si="242"/>
        <v>0</v>
      </c>
      <c r="CJ178" s="18">
        <f t="shared" si="242"/>
        <v>0</v>
      </c>
      <c r="CK178" s="18">
        <f t="shared" si="242"/>
        <v>0</v>
      </c>
      <c r="CL178" s="18">
        <f t="shared" si="242"/>
        <v>0</v>
      </c>
      <c r="CM178" s="18">
        <f t="shared" si="242"/>
        <v>0</v>
      </c>
      <c r="CN178" s="18">
        <f t="shared" si="242"/>
        <v>0</v>
      </c>
      <c r="CO178" s="18">
        <f t="shared" si="242"/>
        <v>0</v>
      </c>
      <c r="CP178" s="18">
        <f t="shared" si="242"/>
        <v>0</v>
      </c>
      <c r="CQ178" s="18">
        <f t="shared" si="242"/>
        <v>0</v>
      </c>
      <c r="CR178" s="18">
        <f t="shared" si="242"/>
        <v>0</v>
      </c>
      <c r="CS178" s="18">
        <f t="shared" si="242"/>
        <v>0</v>
      </c>
      <c r="CT178" s="18">
        <f t="shared" si="242"/>
        <v>0</v>
      </c>
      <c r="CU178" s="18">
        <f t="shared" si="242"/>
        <v>0</v>
      </c>
      <c r="CV178" s="18">
        <f t="shared" si="242"/>
        <v>0</v>
      </c>
      <c r="CW178" s="18">
        <f t="shared" si="242"/>
        <v>0</v>
      </c>
      <c r="CX178" s="18">
        <f t="shared" si="242"/>
        <v>0</v>
      </c>
      <c r="CY178" s="18">
        <f t="shared" si="242"/>
        <v>0</v>
      </c>
      <c r="CZ178" s="18">
        <f t="shared" ref="CZ178:EE178" si="243">CZ138 * (1-CZ158)</f>
        <v>0</v>
      </c>
      <c r="DA178" s="18">
        <f t="shared" si="243"/>
        <v>0</v>
      </c>
      <c r="DB178" s="18">
        <f t="shared" si="243"/>
        <v>0</v>
      </c>
      <c r="DC178" s="18">
        <f t="shared" si="243"/>
        <v>0</v>
      </c>
      <c r="DD178" s="18">
        <f t="shared" si="243"/>
        <v>0</v>
      </c>
      <c r="DE178" s="18">
        <f t="shared" si="243"/>
        <v>0</v>
      </c>
      <c r="DF178" s="18">
        <f t="shared" si="243"/>
        <v>0</v>
      </c>
      <c r="DG178" s="18">
        <f t="shared" si="243"/>
        <v>0</v>
      </c>
      <c r="DH178" s="18">
        <f t="shared" si="243"/>
        <v>0</v>
      </c>
      <c r="DI178" s="18">
        <f t="shared" si="243"/>
        <v>0</v>
      </c>
      <c r="DJ178" s="18">
        <f t="shared" si="243"/>
        <v>0</v>
      </c>
      <c r="DK178" s="18">
        <f t="shared" si="243"/>
        <v>0</v>
      </c>
      <c r="DL178" s="18">
        <f t="shared" si="243"/>
        <v>0</v>
      </c>
      <c r="DM178" s="18">
        <f t="shared" si="243"/>
        <v>0</v>
      </c>
      <c r="DN178" s="18">
        <f t="shared" si="243"/>
        <v>0</v>
      </c>
      <c r="DO178" s="18">
        <f t="shared" si="243"/>
        <v>0</v>
      </c>
      <c r="DP178" s="18">
        <f t="shared" si="243"/>
        <v>0</v>
      </c>
      <c r="DQ178" s="18">
        <f t="shared" si="243"/>
        <v>0</v>
      </c>
      <c r="DR178" s="18">
        <f t="shared" si="243"/>
        <v>0</v>
      </c>
      <c r="DS178" s="18">
        <f t="shared" si="243"/>
        <v>0</v>
      </c>
      <c r="DT178" s="18">
        <f t="shared" si="243"/>
        <v>0</v>
      </c>
      <c r="DU178" s="18">
        <f t="shared" si="243"/>
        <v>0</v>
      </c>
      <c r="DV178" s="18">
        <f t="shared" si="243"/>
        <v>0</v>
      </c>
      <c r="DW178" s="18">
        <f t="shared" si="243"/>
        <v>0</v>
      </c>
      <c r="DX178" s="18">
        <f t="shared" si="243"/>
        <v>0</v>
      </c>
      <c r="DY178" s="18">
        <f t="shared" si="243"/>
        <v>0</v>
      </c>
      <c r="DZ178" s="18">
        <f t="shared" si="243"/>
        <v>0</v>
      </c>
      <c r="EA178" s="18">
        <f t="shared" si="243"/>
        <v>0</v>
      </c>
      <c r="EB178" s="18">
        <f t="shared" si="243"/>
        <v>0</v>
      </c>
      <c r="EC178" s="18">
        <f t="shared" si="243"/>
        <v>0</v>
      </c>
      <c r="ED178" s="18">
        <f t="shared" si="243"/>
        <v>0</v>
      </c>
      <c r="EE178" s="18">
        <f t="shared" si="243"/>
        <v>0</v>
      </c>
      <c r="EF178" s="18">
        <f t="shared" ref="EF178:FK178" si="244">EF138 * (1-EF158)</f>
        <v>0</v>
      </c>
      <c r="EG178" s="18">
        <f t="shared" si="244"/>
        <v>0</v>
      </c>
      <c r="EH178" s="18">
        <f t="shared" si="244"/>
        <v>0</v>
      </c>
      <c r="EI178" s="18">
        <f t="shared" si="244"/>
        <v>0</v>
      </c>
      <c r="EJ178" s="18">
        <f t="shared" si="244"/>
        <v>0</v>
      </c>
      <c r="EK178" s="18">
        <f t="shared" si="244"/>
        <v>0</v>
      </c>
      <c r="EL178" s="18">
        <f t="shared" si="244"/>
        <v>0</v>
      </c>
      <c r="EM178" s="18">
        <f t="shared" si="244"/>
        <v>0</v>
      </c>
      <c r="EN178" s="18">
        <f t="shared" si="244"/>
        <v>0</v>
      </c>
      <c r="EO178" s="18">
        <f t="shared" si="244"/>
        <v>0</v>
      </c>
      <c r="EP178" s="18">
        <f t="shared" si="244"/>
        <v>0</v>
      </c>
      <c r="EQ178" s="18">
        <f t="shared" si="244"/>
        <v>0</v>
      </c>
      <c r="ER178" s="18">
        <f t="shared" si="244"/>
        <v>0</v>
      </c>
      <c r="ES178" s="18">
        <f t="shared" si="244"/>
        <v>0</v>
      </c>
      <c r="ET178" s="18">
        <f t="shared" si="244"/>
        <v>0</v>
      </c>
      <c r="EU178" s="18">
        <f t="shared" si="244"/>
        <v>0</v>
      </c>
      <c r="EV178" s="18">
        <f t="shared" si="244"/>
        <v>0</v>
      </c>
      <c r="EW178" s="18">
        <f t="shared" si="244"/>
        <v>0</v>
      </c>
      <c r="EX178" s="18">
        <f t="shared" si="244"/>
        <v>0</v>
      </c>
      <c r="EY178" s="18">
        <f t="shared" si="244"/>
        <v>0</v>
      </c>
      <c r="EZ178" s="18">
        <f t="shared" si="244"/>
        <v>0</v>
      </c>
      <c r="FA178" s="18">
        <f t="shared" si="244"/>
        <v>0</v>
      </c>
      <c r="FB178" s="18">
        <f t="shared" si="244"/>
        <v>0</v>
      </c>
      <c r="FC178" s="18">
        <f t="shared" si="244"/>
        <v>0</v>
      </c>
      <c r="FD178" s="18">
        <f t="shared" si="244"/>
        <v>0</v>
      </c>
      <c r="FE178" s="18">
        <f t="shared" si="244"/>
        <v>0</v>
      </c>
      <c r="FF178" s="18">
        <f t="shared" si="244"/>
        <v>0</v>
      </c>
      <c r="FG178" s="18">
        <f t="shared" si="244"/>
        <v>0</v>
      </c>
      <c r="FH178" s="18">
        <f t="shared" si="244"/>
        <v>0</v>
      </c>
      <c r="FI178" s="18">
        <f t="shared" si="244"/>
        <v>0</v>
      </c>
      <c r="FJ178" s="18">
        <f t="shared" si="244"/>
        <v>0</v>
      </c>
      <c r="FK178" s="18">
        <f t="shared" si="244"/>
        <v>0</v>
      </c>
      <c r="FL178" s="18">
        <f t="shared" ref="FL178:FY178" si="245">FL138 * (1-FL158)</f>
        <v>0</v>
      </c>
      <c r="FM178" s="18">
        <f t="shared" si="245"/>
        <v>0</v>
      </c>
      <c r="FN178" s="18">
        <f t="shared" si="245"/>
        <v>0</v>
      </c>
      <c r="FO178" s="18">
        <f t="shared" si="245"/>
        <v>0</v>
      </c>
      <c r="FP178" s="18">
        <f t="shared" si="245"/>
        <v>0</v>
      </c>
      <c r="FQ178" s="18">
        <f t="shared" si="245"/>
        <v>0</v>
      </c>
      <c r="FR178" s="18">
        <f t="shared" si="245"/>
        <v>0</v>
      </c>
      <c r="FS178" s="18">
        <f t="shared" si="245"/>
        <v>0</v>
      </c>
      <c r="FT178" s="18">
        <f t="shared" si="245"/>
        <v>0</v>
      </c>
      <c r="FU178" s="18">
        <f t="shared" si="245"/>
        <v>0</v>
      </c>
      <c r="FV178" s="18">
        <f t="shared" si="245"/>
        <v>0</v>
      </c>
      <c r="FW178" s="18">
        <f t="shared" si="245"/>
        <v>0</v>
      </c>
      <c r="FX178" s="18">
        <f t="shared" si="245"/>
        <v>0</v>
      </c>
      <c r="FY178" s="18">
        <f t="shared" si="245"/>
        <v>0</v>
      </c>
    </row>
    <row r="179" spans="3:181">
      <c r="D179" t="str">
        <f t="shared" si="142"/>
        <v>Spare</v>
      </c>
      <c r="E179" s="8" t="s">
        <v>723</v>
      </c>
      <c r="F179" s="63">
        <f t="shared" si="143"/>
        <v>44562</v>
      </c>
      <c r="G179" s="26"/>
      <c r="H179" s="18">
        <f t="shared" ref="H179:AM179" si="246">H139 * (1-H159)</f>
        <v>0</v>
      </c>
      <c r="I179" s="18">
        <f t="shared" si="246"/>
        <v>0</v>
      </c>
      <c r="J179" s="18">
        <f t="shared" si="246"/>
        <v>0</v>
      </c>
      <c r="K179" s="18">
        <f t="shared" si="246"/>
        <v>0</v>
      </c>
      <c r="L179" s="18">
        <f t="shared" si="246"/>
        <v>0</v>
      </c>
      <c r="M179" s="18">
        <f t="shared" si="246"/>
        <v>0</v>
      </c>
      <c r="N179" s="18">
        <f t="shared" si="246"/>
        <v>0</v>
      </c>
      <c r="O179" s="18">
        <f t="shared" si="246"/>
        <v>0</v>
      </c>
      <c r="P179" s="18">
        <f t="shared" si="246"/>
        <v>0</v>
      </c>
      <c r="Q179" s="18">
        <f t="shared" si="246"/>
        <v>0</v>
      </c>
      <c r="R179" s="18">
        <f t="shared" si="246"/>
        <v>0</v>
      </c>
      <c r="S179" s="18">
        <f t="shared" si="246"/>
        <v>0</v>
      </c>
      <c r="T179" s="18">
        <f t="shared" si="246"/>
        <v>0</v>
      </c>
      <c r="U179" s="18">
        <f t="shared" si="246"/>
        <v>0</v>
      </c>
      <c r="V179" s="18">
        <f t="shared" si="246"/>
        <v>0</v>
      </c>
      <c r="W179" s="18">
        <f t="shared" si="246"/>
        <v>0</v>
      </c>
      <c r="X179" s="18">
        <f t="shared" si="246"/>
        <v>0</v>
      </c>
      <c r="Y179" s="18">
        <f t="shared" si="246"/>
        <v>0</v>
      </c>
      <c r="Z179" s="18">
        <f t="shared" si="246"/>
        <v>0</v>
      </c>
      <c r="AA179" s="18">
        <f t="shared" si="246"/>
        <v>0</v>
      </c>
      <c r="AB179" s="18">
        <f t="shared" si="246"/>
        <v>0</v>
      </c>
      <c r="AC179" s="18">
        <f t="shared" si="246"/>
        <v>0</v>
      </c>
      <c r="AD179" s="18">
        <f t="shared" si="246"/>
        <v>0</v>
      </c>
      <c r="AE179" s="18">
        <f t="shared" si="246"/>
        <v>0</v>
      </c>
      <c r="AF179" s="18">
        <f t="shared" si="246"/>
        <v>0</v>
      </c>
      <c r="AG179" s="18">
        <f t="shared" si="246"/>
        <v>0</v>
      </c>
      <c r="AH179" s="18">
        <f t="shared" si="246"/>
        <v>0</v>
      </c>
      <c r="AI179" s="18">
        <f t="shared" si="246"/>
        <v>0</v>
      </c>
      <c r="AJ179" s="18">
        <f t="shared" si="246"/>
        <v>0</v>
      </c>
      <c r="AK179" s="18">
        <f t="shared" si="246"/>
        <v>0</v>
      </c>
      <c r="AL179" s="18">
        <f t="shared" si="246"/>
        <v>0</v>
      </c>
      <c r="AM179" s="18">
        <f t="shared" si="246"/>
        <v>0</v>
      </c>
      <c r="AN179" s="18">
        <f t="shared" ref="AN179:BS179" si="247">AN139 * (1-AN159)</f>
        <v>0</v>
      </c>
      <c r="AO179" s="18">
        <f t="shared" si="247"/>
        <v>0</v>
      </c>
      <c r="AP179" s="18">
        <f t="shared" si="247"/>
        <v>0</v>
      </c>
      <c r="AQ179" s="18">
        <f t="shared" si="247"/>
        <v>0</v>
      </c>
      <c r="AR179" s="18">
        <f t="shared" si="247"/>
        <v>0</v>
      </c>
      <c r="AS179" s="18">
        <f t="shared" si="247"/>
        <v>0</v>
      </c>
      <c r="AT179" s="18">
        <f t="shared" si="247"/>
        <v>0</v>
      </c>
      <c r="AU179" s="18">
        <f t="shared" si="247"/>
        <v>0</v>
      </c>
      <c r="AV179" s="18">
        <f t="shared" si="247"/>
        <v>0</v>
      </c>
      <c r="AW179" s="18">
        <f t="shared" si="247"/>
        <v>0</v>
      </c>
      <c r="AX179" s="18">
        <f t="shared" si="247"/>
        <v>0</v>
      </c>
      <c r="AY179" s="18">
        <f t="shared" si="247"/>
        <v>0</v>
      </c>
      <c r="AZ179" s="18">
        <f t="shared" si="247"/>
        <v>0</v>
      </c>
      <c r="BA179" s="18">
        <f t="shared" si="247"/>
        <v>0</v>
      </c>
      <c r="BB179" s="18">
        <f t="shared" si="247"/>
        <v>0</v>
      </c>
      <c r="BC179" s="18">
        <f t="shared" si="247"/>
        <v>0</v>
      </c>
      <c r="BD179" s="18">
        <f t="shared" si="247"/>
        <v>0</v>
      </c>
      <c r="BE179" s="18">
        <f t="shared" si="247"/>
        <v>0</v>
      </c>
      <c r="BF179" s="18">
        <f t="shared" si="247"/>
        <v>0</v>
      </c>
      <c r="BG179" s="18">
        <f t="shared" si="247"/>
        <v>0</v>
      </c>
      <c r="BH179" s="18">
        <f t="shared" si="247"/>
        <v>0</v>
      </c>
      <c r="BI179" s="18">
        <f t="shared" si="247"/>
        <v>0</v>
      </c>
      <c r="BJ179" s="18">
        <f t="shared" si="247"/>
        <v>0</v>
      </c>
      <c r="BK179" s="18">
        <f t="shared" si="247"/>
        <v>0</v>
      </c>
      <c r="BL179" s="18">
        <f t="shared" si="247"/>
        <v>0</v>
      </c>
      <c r="BM179" s="18">
        <f t="shared" si="247"/>
        <v>0</v>
      </c>
      <c r="BN179" s="18">
        <f t="shared" si="247"/>
        <v>0</v>
      </c>
      <c r="BO179" s="18">
        <f t="shared" si="247"/>
        <v>0</v>
      </c>
      <c r="BP179" s="18">
        <f t="shared" si="247"/>
        <v>0</v>
      </c>
      <c r="BQ179" s="18">
        <f t="shared" si="247"/>
        <v>0</v>
      </c>
      <c r="BR179" s="18">
        <f t="shared" si="247"/>
        <v>0</v>
      </c>
      <c r="BS179" s="18">
        <f t="shared" si="247"/>
        <v>0</v>
      </c>
      <c r="BT179" s="18">
        <f t="shared" ref="BT179:CY179" si="248">BT139 * (1-BT159)</f>
        <v>0</v>
      </c>
      <c r="BU179" s="18">
        <f t="shared" si="248"/>
        <v>0</v>
      </c>
      <c r="BV179" s="18">
        <f t="shared" si="248"/>
        <v>0</v>
      </c>
      <c r="BW179" s="18">
        <f t="shared" si="248"/>
        <v>0</v>
      </c>
      <c r="BX179" s="18">
        <f t="shared" si="248"/>
        <v>0</v>
      </c>
      <c r="BY179" s="18">
        <f t="shared" si="248"/>
        <v>0</v>
      </c>
      <c r="BZ179" s="18">
        <f t="shared" si="248"/>
        <v>0</v>
      </c>
      <c r="CA179" s="18">
        <f t="shared" si="248"/>
        <v>0</v>
      </c>
      <c r="CB179" s="18">
        <f t="shared" si="248"/>
        <v>0</v>
      </c>
      <c r="CC179" s="18">
        <f t="shared" si="248"/>
        <v>0</v>
      </c>
      <c r="CD179" s="18">
        <f t="shared" si="248"/>
        <v>0</v>
      </c>
      <c r="CE179" s="18">
        <f t="shared" si="248"/>
        <v>0</v>
      </c>
      <c r="CF179" s="18">
        <f t="shared" si="248"/>
        <v>0</v>
      </c>
      <c r="CG179" s="18">
        <f t="shared" si="248"/>
        <v>0</v>
      </c>
      <c r="CH179" s="18">
        <f t="shared" si="248"/>
        <v>0</v>
      </c>
      <c r="CI179" s="18">
        <f t="shared" si="248"/>
        <v>0</v>
      </c>
      <c r="CJ179" s="18">
        <f t="shared" si="248"/>
        <v>0</v>
      </c>
      <c r="CK179" s="18">
        <f t="shared" si="248"/>
        <v>0</v>
      </c>
      <c r="CL179" s="18">
        <f t="shared" si="248"/>
        <v>0</v>
      </c>
      <c r="CM179" s="18">
        <f t="shared" si="248"/>
        <v>0</v>
      </c>
      <c r="CN179" s="18">
        <f t="shared" si="248"/>
        <v>0</v>
      </c>
      <c r="CO179" s="18">
        <f t="shared" si="248"/>
        <v>0</v>
      </c>
      <c r="CP179" s="18">
        <f t="shared" si="248"/>
        <v>0</v>
      </c>
      <c r="CQ179" s="18">
        <f t="shared" si="248"/>
        <v>0</v>
      </c>
      <c r="CR179" s="18">
        <f t="shared" si="248"/>
        <v>0</v>
      </c>
      <c r="CS179" s="18">
        <f t="shared" si="248"/>
        <v>0</v>
      </c>
      <c r="CT179" s="18">
        <f t="shared" si="248"/>
        <v>0</v>
      </c>
      <c r="CU179" s="18">
        <f t="shared" si="248"/>
        <v>0</v>
      </c>
      <c r="CV179" s="18">
        <f t="shared" si="248"/>
        <v>0</v>
      </c>
      <c r="CW179" s="18">
        <f t="shared" si="248"/>
        <v>0</v>
      </c>
      <c r="CX179" s="18">
        <f t="shared" si="248"/>
        <v>0</v>
      </c>
      <c r="CY179" s="18">
        <f t="shared" si="248"/>
        <v>0</v>
      </c>
      <c r="CZ179" s="18">
        <f t="shared" ref="CZ179:EE179" si="249">CZ139 * (1-CZ159)</f>
        <v>0</v>
      </c>
      <c r="DA179" s="18">
        <f t="shared" si="249"/>
        <v>0</v>
      </c>
      <c r="DB179" s="18">
        <f t="shared" si="249"/>
        <v>0</v>
      </c>
      <c r="DC179" s="18">
        <f t="shared" si="249"/>
        <v>0</v>
      </c>
      <c r="DD179" s="18">
        <f t="shared" si="249"/>
        <v>0</v>
      </c>
      <c r="DE179" s="18">
        <f t="shared" si="249"/>
        <v>0</v>
      </c>
      <c r="DF179" s="18">
        <f t="shared" si="249"/>
        <v>0</v>
      </c>
      <c r="DG179" s="18">
        <f t="shared" si="249"/>
        <v>0</v>
      </c>
      <c r="DH179" s="18">
        <f t="shared" si="249"/>
        <v>0</v>
      </c>
      <c r="DI179" s="18">
        <f t="shared" si="249"/>
        <v>0</v>
      </c>
      <c r="DJ179" s="18">
        <f t="shared" si="249"/>
        <v>0</v>
      </c>
      <c r="DK179" s="18">
        <f t="shared" si="249"/>
        <v>0</v>
      </c>
      <c r="DL179" s="18">
        <f t="shared" si="249"/>
        <v>0</v>
      </c>
      <c r="DM179" s="18">
        <f t="shared" si="249"/>
        <v>0</v>
      </c>
      <c r="DN179" s="18">
        <f t="shared" si="249"/>
        <v>0</v>
      </c>
      <c r="DO179" s="18">
        <f t="shared" si="249"/>
        <v>0</v>
      </c>
      <c r="DP179" s="18">
        <f t="shared" si="249"/>
        <v>0</v>
      </c>
      <c r="DQ179" s="18">
        <f t="shared" si="249"/>
        <v>0</v>
      </c>
      <c r="DR179" s="18">
        <f t="shared" si="249"/>
        <v>0</v>
      </c>
      <c r="DS179" s="18">
        <f t="shared" si="249"/>
        <v>0</v>
      </c>
      <c r="DT179" s="18">
        <f t="shared" si="249"/>
        <v>0</v>
      </c>
      <c r="DU179" s="18">
        <f t="shared" si="249"/>
        <v>0</v>
      </c>
      <c r="DV179" s="18">
        <f t="shared" si="249"/>
        <v>0</v>
      </c>
      <c r="DW179" s="18">
        <f t="shared" si="249"/>
        <v>0</v>
      </c>
      <c r="DX179" s="18">
        <f t="shared" si="249"/>
        <v>0</v>
      </c>
      <c r="DY179" s="18">
        <f t="shared" si="249"/>
        <v>0</v>
      </c>
      <c r="DZ179" s="18">
        <f t="shared" si="249"/>
        <v>0</v>
      </c>
      <c r="EA179" s="18">
        <f t="shared" si="249"/>
        <v>0</v>
      </c>
      <c r="EB179" s="18">
        <f t="shared" si="249"/>
        <v>0</v>
      </c>
      <c r="EC179" s="18">
        <f t="shared" si="249"/>
        <v>0</v>
      </c>
      <c r="ED179" s="18">
        <f t="shared" si="249"/>
        <v>0</v>
      </c>
      <c r="EE179" s="18">
        <f t="shared" si="249"/>
        <v>0</v>
      </c>
      <c r="EF179" s="18">
        <f t="shared" ref="EF179:FK179" si="250">EF139 * (1-EF159)</f>
        <v>0</v>
      </c>
      <c r="EG179" s="18">
        <f t="shared" si="250"/>
        <v>0</v>
      </c>
      <c r="EH179" s="18">
        <f t="shared" si="250"/>
        <v>0</v>
      </c>
      <c r="EI179" s="18">
        <f t="shared" si="250"/>
        <v>0</v>
      </c>
      <c r="EJ179" s="18">
        <f t="shared" si="250"/>
        <v>0</v>
      </c>
      <c r="EK179" s="18">
        <f t="shared" si="250"/>
        <v>0</v>
      </c>
      <c r="EL179" s="18">
        <f t="shared" si="250"/>
        <v>0</v>
      </c>
      <c r="EM179" s="18">
        <f t="shared" si="250"/>
        <v>0</v>
      </c>
      <c r="EN179" s="18">
        <f t="shared" si="250"/>
        <v>0</v>
      </c>
      <c r="EO179" s="18">
        <f t="shared" si="250"/>
        <v>0</v>
      </c>
      <c r="EP179" s="18">
        <f t="shared" si="250"/>
        <v>0</v>
      </c>
      <c r="EQ179" s="18">
        <f t="shared" si="250"/>
        <v>0</v>
      </c>
      <c r="ER179" s="18">
        <f t="shared" si="250"/>
        <v>0</v>
      </c>
      <c r="ES179" s="18">
        <f t="shared" si="250"/>
        <v>0</v>
      </c>
      <c r="ET179" s="18">
        <f t="shared" si="250"/>
        <v>0</v>
      </c>
      <c r="EU179" s="18">
        <f t="shared" si="250"/>
        <v>0</v>
      </c>
      <c r="EV179" s="18">
        <f t="shared" si="250"/>
        <v>0</v>
      </c>
      <c r="EW179" s="18">
        <f t="shared" si="250"/>
        <v>0</v>
      </c>
      <c r="EX179" s="18">
        <f t="shared" si="250"/>
        <v>0</v>
      </c>
      <c r="EY179" s="18">
        <f t="shared" si="250"/>
        <v>0</v>
      </c>
      <c r="EZ179" s="18">
        <f t="shared" si="250"/>
        <v>0</v>
      </c>
      <c r="FA179" s="18">
        <f t="shared" si="250"/>
        <v>0</v>
      </c>
      <c r="FB179" s="18">
        <f t="shared" si="250"/>
        <v>0</v>
      </c>
      <c r="FC179" s="18">
        <f t="shared" si="250"/>
        <v>0</v>
      </c>
      <c r="FD179" s="18">
        <f t="shared" si="250"/>
        <v>0</v>
      </c>
      <c r="FE179" s="18">
        <f t="shared" si="250"/>
        <v>0</v>
      </c>
      <c r="FF179" s="18">
        <f t="shared" si="250"/>
        <v>0</v>
      </c>
      <c r="FG179" s="18">
        <f t="shared" si="250"/>
        <v>0</v>
      </c>
      <c r="FH179" s="18">
        <f t="shared" si="250"/>
        <v>0</v>
      </c>
      <c r="FI179" s="18">
        <f t="shared" si="250"/>
        <v>0</v>
      </c>
      <c r="FJ179" s="18">
        <f t="shared" si="250"/>
        <v>0</v>
      </c>
      <c r="FK179" s="18">
        <f t="shared" si="250"/>
        <v>0</v>
      </c>
      <c r="FL179" s="18">
        <f t="shared" ref="FL179:FY179" si="251">FL139 * (1-FL159)</f>
        <v>0</v>
      </c>
      <c r="FM179" s="18">
        <f t="shared" si="251"/>
        <v>0</v>
      </c>
      <c r="FN179" s="18">
        <f t="shared" si="251"/>
        <v>0</v>
      </c>
      <c r="FO179" s="18">
        <f t="shared" si="251"/>
        <v>0</v>
      </c>
      <c r="FP179" s="18">
        <f t="shared" si="251"/>
        <v>0</v>
      </c>
      <c r="FQ179" s="18">
        <f t="shared" si="251"/>
        <v>0</v>
      </c>
      <c r="FR179" s="18">
        <f t="shared" si="251"/>
        <v>0</v>
      </c>
      <c r="FS179" s="18">
        <f t="shared" si="251"/>
        <v>0</v>
      </c>
      <c r="FT179" s="18">
        <f t="shared" si="251"/>
        <v>0</v>
      </c>
      <c r="FU179" s="18">
        <f t="shared" si="251"/>
        <v>0</v>
      </c>
      <c r="FV179" s="18">
        <f t="shared" si="251"/>
        <v>0</v>
      </c>
      <c r="FW179" s="18">
        <f t="shared" si="251"/>
        <v>0</v>
      </c>
      <c r="FX179" s="18">
        <f t="shared" si="251"/>
        <v>0</v>
      </c>
      <c r="FY179" s="18">
        <f t="shared" si="251"/>
        <v>0</v>
      </c>
    </row>
    <row r="180" spans="3:181" s="359" customFormat="1">
      <c r="C180" s="496">
        <v>1</v>
      </c>
      <c r="D180" s="501" t="s">
        <v>719</v>
      </c>
      <c r="E180" s="497" t="str">
        <f>Assumptions!$G$204</f>
        <v>Aurora Central (Q1-26)</v>
      </c>
      <c r="G180" s="498">
        <f>Assumptions!$G$205</f>
        <v>0</v>
      </c>
      <c r="H180" s="367" cm="1">
        <f t="array" ref="H180">IFERROR(INDEX(H$162:H$179,MATCH($E180,$D$162:$D$179,0),) *(1+$G180),0)</f>
        <v>0</v>
      </c>
      <c r="I180" s="367" cm="1">
        <f t="array" ref="I180">IFERROR(INDEX(I$162:I$179,MATCH($E180,$D$162:$D$179,0),) *(1+$G180),0)</f>
        <v>0</v>
      </c>
      <c r="J180" s="367" cm="1">
        <f t="array" ref="J180">IFERROR(INDEX(J$162:J$179,MATCH($E180,$D$162:$D$179,0),) *(1+$G180),0)</f>
        <v>0</v>
      </c>
      <c r="K180" s="367" cm="1">
        <f t="array" ref="K180">IFERROR(INDEX(K$162:K$179,MATCH($E180,$D$162:$D$179,0),) *(1+$G180),0)</f>
        <v>0</v>
      </c>
      <c r="L180" s="367" cm="1">
        <f t="array" ref="L180">IFERROR(INDEX(L$162:L$179,MATCH($E180,$D$162:$D$179,0),) *(1+$G180),0)</f>
        <v>0</v>
      </c>
      <c r="M180" s="367" cm="1">
        <f t="array" ref="M180">IFERROR(INDEX(M$162:M$179,MATCH($E180,$D$162:$D$179,0),) *(1+$G180),0)</f>
        <v>0</v>
      </c>
      <c r="N180" s="367" cm="1">
        <f t="array" ref="N180">IFERROR(INDEX(N$162:N$179,MATCH($E180,$D$162:$D$179,0),) *(1+$G180),0)</f>
        <v>0</v>
      </c>
      <c r="O180" s="367" cm="1">
        <f t="array" ref="O180">IFERROR(INDEX(O$162:O$179,MATCH($E180,$D$162:$D$179,0),) *(1+$G180),0)</f>
        <v>0</v>
      </c>
      <c r="P180" s="367" cm="1">
        <f t="array" ref="P180">IFERROR(INDEX(P$162:P$179,MATCH($E180,$D$162:$D$179,0),) *(1+$G180),0)</f>
        <v>0</v>
      </c>
      <c r="Q180" s="367" cm="1">
        <f t="array" ref="Q180">IFERROR(INDEX(Q$162:Q$179,MATCH($E180,$D$162:$D$179,0),) *(1+$G180),0)</f>
        <v>0</v>
      </c>
      <c r="R180" s="367" cm="1">
        <f t="array" ref="R180">IFERROR(INDEX(R$162:R$179,MATCH($E180,$D$162:$D$179,0),) *(1+$G180),0)</f>
        <v>0</v>
      </c>
      <c r="S180" s="367" cm="1">
        <f t="array" ref="S180">IFERROR(INDEX(S$162:S$179,MATCH($E180,$D$162:$D$179,0),) *(1+$G180),0)</f>
        <v>0</v>
      </c>
      <c r="T180" s="367" cm="1">
        <f t="array" ref="T180">IFERROR(INDEX(T$162:T$179,MATCH($E180,$D$162:$D$179,0),) *(1+$G180),0)</f>
        <v>0</v>
      </c>
      <c r="U180" s="367" cm="1">
        <f t="array" ref="U180">IFERROR(INDEX(U$162:U$179,MATCH($E180,$D$162:$D$179,0),) *(1+$G180),0)</f>
        <v>0</v>
      </c>
      <c r="V180" s="367" cm="1">
        <f t="array" ref="V180">IFERROR(INDEX(V$162:V$179,MATCH($E180,$D$162:$D$179,0),) *(1+$G180),0)</f>
        <v>0</v>
      </c>
      <c r="W180" s="367" cm="1">
        <f t="array" ref="W180">IFERROR(INDEX(W$162:W$179,MATCH($E180,$D$162:$D$179,0),) *(1+$G180),0)</f>
        <v>0</v>
      </c>
      <c r="X180" s="367" cm="1">
        <f t="array" ref="X180">IFERROR(INDEX(X$162:X$179,MATCH($E180,$D$162:$D$179,0),) *(1+$G180),0)</f>
        <v>0</v>
      </c>
      <c r="Y180" s="367" cm="1">
        <f t="array" ref="Y180">IFERROR(INDEX(Y$162:Y$179,MATCH($E180,$D$162:$D$179,0),) *(1+$G180),0)</f>
        <v>0</v>
      </c>
      <c r="Z180" s="367" cm="1">
        <f t="array" ref="Z180">IFERROR(INDEX(Z$162:Z$179,MATCH($E180,$D$162:$D$179,0),) *(1+$G180),0)</f>
        <v>0</v>
      </c>
      <c r="AA180" s="367" cm="1">
        <f t="array" ref="AA180">IFERROR(INDEX(AA$162:AA$179,MATCH($E180,$D$162:$D$179,0),) *(1+$G180),0)</f>
        <v>0</v>
      </c>
      <c r="AB180" s="367" cm="1">
        <f t="array" ref="AB180">IFERROR(INDEX(AB$162:AB$179,MATCH($E180,$D$162:$D$179,0),) *(1+$G180),0)</f>
        <v>400.77</v>
      </c>
      <c r="AC180" s="367" cm="1">
        <f t="array" ref="AC180">IFERROR(INDEX(AC$162:AC$179,MATCH($E180,$D$162:$D$179,0),) *(1+$G180),0)</f>
        <v>400.77</v>
      </c>
      <c r="AD180" s="367" cm="1">
        <f t="array" ref="AD180">IFERROR(INDEX(AD$162:AD$179,MATCH($E180,$D$162:$D$179,0),) *(1+$G180),0)</f>
        <v>400.77</v>
      </c>
      <c r="AE180" s="367" cm="1">
        <f t="array" ref="AE180">IFERROR(INDEX(AE$162:AE$179,MATCH($E180,$D$162:$D$179,0),) *(1+$G180),0)</f>
        <v>400.77</v>
      </c>
      <c r="AF180" s="367" cm="1">
        <f t="array" ref="AF180">IFERROR(INDEX(AF$162:AF$179,MATCH($E180,$D$162:$D$179,0),) *(1+$G180),0)</f>
        <v>369.12</v>
      </c>
      <c r="AG180" s="367" cm="1">
        <f t="array" ref="AG180">IFERROR(INDEX(AG$162:AG$179,MATCH($E180,$D$162:$D$179,0),) *(1+$G180),0)</f>
        <v>369.12</v>
      </c>
      <c r="AH180" s="367" cm="1">
        <f t="array" ref="AH180">IFERROR(INDEX(AH$162:AH$179,MATCH($E180,$D$162:$D$179,0),) *(1+$G180),0)</f>
        <v>369.12</v>
      </c>
      <c r="AI180" s="367" cm="1">
        <f t="array" ref="AI180">IFERROR(INDEX(AI$162:AI$179,MATCH($E180,$D$162:$D$179,0),) *(1+$G180),0)</f>
        <v>369.12</v>
      </c>
      <c r="AJ180" s="367" cm="1">
        <f t="array" ref="AJ180">IFERROR(INDEX(AJ$162:AJ$179,MATCH($E180,$D$162:$D$179,0),) *(1+$G180),0)</f>
        <v>381.54</v>
      </c>
      <c r="AK180" s="367" cm="1">
        <f t="array" ref="AK180">IFERROR(INDEX(AK$162:AK$179,MATCH($E180,$D$162:$D$179,0),) *(1+$G180),0)</f>
        <v>381.54</v>
      </c>
      <c r="AL180" s="367" cm="1">
        <f t="array" ref="AL180">IFERROR(INDEX(AL$162:AL$179,MATCH($E180,$D$162:$D$179,0),) *(1+$G180),0)</f>
        <v>381.54</v>
      </c>
      <c r="AM180" s="367" cm="1">
        <f t="array" ref="AM180">IFERROR(INDEX(AM$162:AM$179,MATCH($E180,$D$162:$D$179,0),) *(1+$G180),0)</f>
        <v>381.54</v>
      </c>
      <c r="AN180" s="367" cm="1">
        <f t="array" ref="AN180">IFERROR(INDEX(AN$162:AN$179,MATCH($E180,$D$162:$D$179,0),) *(1+$G180),0)</f>
        <v>408.54</v>
      </c>
      <c r="AO180" s="367" cm="1">
        <f t="array" ref="AO180">IFERROR(INDEX(AO$162:AO$179,MATCH($E180,$D$162:$D$179,0),) *(1+$G180),0)</f>
        <v>408.54</v>
      </c>
      <c r="AP180" s="367" cm="1">
        <f t="array" ref="AP180">IFERROR(INDEX(AP$162:AP$179,MATCH($E180,$D$162:$D$179,0),) *(1+$G180),0)</f>
        <v>408.54</v>
      </c>
      <c r="AQ180" s="367" cm="1">
        <f t="array" ref="AQ180">IFERROR(INDEX(AQ$162:AQ$179,MATCH($E180,$D$162:$D$179,0),) *(1+$G180),0)</f>
        <v>408.54</v>
      </c>
      <c r="AR180" s="367" cm="1">
        <f t="array" ref="AR180">IFERROR(INDEX(AR$162:AR$179,MATCH($E180,$D$162:$D$179,0),) *(1+$G180),0)</f>
        <v>401.29</v>
      </c>
      <c r="AS180" s="367" cm="1">
        <f t="array" ref="AS180">IFERROR(INDEX(AS$162:AS$179,MATCH($E180,$D$162:$D$179,0),) *(1+$G180),0)</f>
        <v>401.29</v>
      </c>
      <c r="AT180" s="367" cm="1">
        <f t="array" ref="AT180">IFERROR(INDEX(AT$162:AT$179,MATCH($E180,$D$162:$D$179,0),) *(1+$G180),0)</f>
        <v>401.29</v>
      </c>
      <c r="AU180" s="367" cm="1">
        <f t="array" ref="AU180">IFERROR(INDEX(AU$162:AU$179,MATCH($E180,$D$162:$D$179,0),) *(1+$G180),0)</f>
        <v>401.29</v>
      </c>
      <c r="AV180" s="367" cm="1">
        <f t="array" ref="AV180">IFERROR(INDEX(AV$162:AV$179,MATCH($E180,$D$162:$D$179,0),) *(1+$G180),0)</f>
        <v>404.72</v>
      </c>
      <c r="AW180" s="367" cm="1">
        <f t="array" ref="AW180">IFERROR(INDEX(AW$162:AW$179,MATCH($E180,$D$162:$D$179,0),) *(1+$G180),0)</f>
        <v>404.72</v>
      </c>
      <c r="AX180" s="367" cm="1">
        <f t="array" ref="AX180">IFERROR(INDEX(AX$162:AX$179,MATCH($E180,$D$162:$D$179,0),) *(1+$G180),0)</f>
        <v>404.72</v>
      </c>
      <c r="AY180" s="367" cm="1">
        <f t="array" ref="AY180">IFERROR(INDEX(AY$162:AY$179,MATCH($E180,$D$162:$D$179,0),) *(1+$G180),0)</f>
        <v>404.72</v>
      </c>
      <c r="AZ180" s="367" cm="1">
        <f t="array" ref="AZ180">IFERROR(INDEX(AZ$162:AZ$179,MATCH($E180,$D$162:$D$179,0),) *(1+$G180),0)</f>
        <v>383.72</v>
      </c>
      <c r="BA180" s="367" cm="1">
        <f t="array" ref="BA180">IFERROR(INDEX(BA$162:BA$179,MATCH($E180,$D$162:$D$179,0),) *(1+$G180),0)</f>
        <v>383.72</v>
      </c>
      <c r="BB180" s="367" cm="1">
        <f t="array" ref="BB180">IFERROR(INDEX(BB$162:BB$179,MATCH($E180,$D$162:$D$179,0),) *(1+$G180),0)</f>
        <v>383.72</v>
      </c>
      <c r="BC180" s="367" cm="1">
        <f t="array" ref="BC180">IFERROR(INDEX(BC$162:BC$179,MATCH($E180,$D$162:$D$179,0),) *(1+$G180),0)</f>
        <v>383.72</v>
      </c>
      <c r="BD180" s="367" cm="1">
        <f t="array" ref="BD180">IFERROR(INDEX(BD$162:BD$179,MATCH($E180,$D$162:$D$179,0),) *(1+$G180),0)</f>
        <v>363.61</v>
      </c>
      <c r="BE180" s="367" cm="1">
        <f t="array" ref="BE180">IFERROR(INDEX(BE$162:BE$179,MATCH($E180,$D$162:$D$179,0),) *(1+$G180),0)</f>
        <v>363.61</v>
      </c>
      <c r="BF180" s="367" cm="1">
        <f t="array" ref="BF180">IFERROR(INDEX(BF$162:BF$179,MATCH($E180,$D$162:$D$179,0),) *(1+$G180),0)</f>
        <v>363.61</v>
      </c>
      <c r="BG180" s="367" cm="1">
        <f t="array" ref="BG180">IFERROR(INDEX(BG$162:BG$179,MATCH($E180,$D$162:$D$179,0),) *(1+$G180),0)</f>
        <v>363.61</v>
      </c>
      <c r="BH180" s="367" cm="1">
        <f t="array" ref="BH180">IFERROR(INDEX(BH$162:BH$179,MATCH($E180,$D$162:$D$179,0),) *(1+$G180),0)</f>
        <v>339.58</v>
      </c>
      <c r="BI180" s="367" cm="1">
        <f t="array" ref="BI180">IFERROR(INDEX(BI$162:BI$179,MATCH($E180,$D$162:$D$179,0),) *(1+$G180),0)</f>
        <v>339.58</v>
      </c>
      <c r="BJ180" s="367" cm="1">
        <f t="array" ref="BJ180">IFERROR(INDEX(BJ$162:BJ$179,MATCH($E180,$D$162:$D$179,0),) *(1+$G180),0)</f>
        <v>339.58</v>
      </c>
      <c r="BK180" s="367" cm="1">
        <f t="array" ref="BK180">IFERROR(INDEX(BK$162:BK$179,MATCH($E180,$D$162:$D$179,0),) *(1+$G180),0)</f>
        <v>339.58</v>
      </c>
      <c r="BL180" s="367" cm="1">
        <f t="array" ref="BL180">IFERROR(INDEX(BL$162:BL$179,MATCH($E180,$D$162:$D$179,0),) *(1+$G180),0)</f>
        <v>327.20999999999998</v>
      </c>
      <c r="BM180" s="367" cm="1">
        <f t="array" ref="BM180">IFERROR(INDEX(BM$162:BM$179,MATCH($E180,$D$162:$D$179,0),) *(1+$G180),0)</f>
        <v>327.20999999999998</v>
      </c>
      <c r="BN180" s="367" cm="1">
        <f t="array" ref="BN180">IFERROR(INDEX(BN$162:BN$179,MATCH($E180,$D$162:$D$179,0),) *(1+$G180),0)</f>
        <v>327.20999999999998</v>
      </c>
      <c r="BO180" s="367" cm="1">
        <f t="array" ref="BO180">IFERROR(INDEX(BO$162:BO$179,MATCH($E180,$D$162:$D$179,0),) *(1+$G180),0)</f>
        <v>327.20999999999998</v>
      </c>
      <c r="BP180" s="367" cm="1">
        <f t="array" ref="BP180">IFERROR(INDEX(BP$162:BP$179,MATCH($E180,$D$162:$D$179,0),) *(1+$G180),0)</f>
        <v>326.7</v>
      </c>
      <c r="BQ180" s="367" cm="1">
        <f t="array" ref="BQ180">IFERROR(INDEX(BQ$162:BQ$179,MATCH($E180,$D$162:$D$179,0),) *(1+$G180),0)</f>
        <v>326.7</v>
      </c>
      <c r="BR180" s="367" cm="1">
        <f t="array" ref="BR180">IFERROR(INDEX(BR$162:BR$179,MATCH($E180,$D$162:$D$179,0),) *(1+$G180),0)</f>
        <v>326.7</v>
      </c>
      <c r="BS180" s="367" cm="1">
        <f t="array" ref="BS180">IFERROR(INDEX(BS$162:BS$179,MATCH($E180,$D$162:$D$179,0),) *(1+$G180),0)</f>
        <v>326.7</v>
      </c>
      <c r="BT180" s="367" cm="1">
        <f t="array" ref="BT180">IFERROR(INDEX(BT$162:BT$179,MATCH($E180,$D$162:$D$179,0),) *(1+$G180),0)</f>
        <v>340.78</v>
      </c>
      <c r="BU180" s="367" cm="1">
        <f t="array" ref="BU180">IFERROR(INDEX(BU$162:BU$179,MATCH($E180,$D$162:$D$179,0),) *(1+$G180),0)</f>
        <v>340.78</v>
      </c>
      <c r="BV180" s="367" cm="1">
        <f t="array" ref="BV180">IFERROR(INDEX(BV$162:BV$179,MATCH($E180,$D$162:$D$179,0),) *(1+$G180),0)</f>
        <v>340.78</v>
      </c>
      <c r="BW180" s="367" cm="1">
        <f t="array" ref="BW180">IFERROR(INDEX(BW$162:BW$179,MATCH($E180,$D$162:$D$179,0),) *(1+$G180),0)</f>
        <v>340.78</v>
      </c>
      <c r="BX180" s="367" cm="1">
        <f t="array" ref="BX180">IFERROR(INDEX(BX$162:BX$179,MATCH($E180,$D$162:$D$179,0),) *(1+$G180),0)</f>
        <v>321.12</v>
      </c>
      <c r="BY180" s="367" cm="1">
        <f t="array" ref="BY180">IFERROR(INDEX(BY$162:BY$179,MATCH($E180,$D$162:$D$179,0),) *(1+$G180),0)</f>
        <v>321.12</v>
      </c>
      <c r="BZ180" s="367" cm="1">
        <f t="array" ref="BZ180">IFERROR(INDEX(BZ$162:BZ$179,MATCH($E180,$D$162:$D$179,0),) *(1+$G180),0)</f>
        <v>321.12</v>
      </c>
      <c r="CA180" s="367" cm="1">
        <f t="array" ref="CA180">IFERROR(INDEX(CA$162:CA$179,MATCH($E180,$D$162:$D$179,0),) *(1+$G180),0)</f>
        <v>321.12</v>
      </c>
      <c r="CB180" s="367" cm="1">
        <f t="array" ref="CB180">IFERROR(INDEX(CB$162:CB$179,MATCH($E180,$D$162:$D$179,0),) *(1+$G180),0)</f>
        <v>315.43</v>
      </c>
      <c r="CC180" s="367" cm="1">
        <f t="array" ref="CC180">IFERROR(INDEX(CC$162:CC$179,MATCH($E180,$D$162:$D$179,0),) *(1+$G180),0)</f>
        <v>315.43</v>
      </c>
      <c r="CD180" s="367" cm="1">
        <f t="array" ref="CD180">IFERROR(INDEX(CD$162:CD$179,MATCH($E180,$D$162:$D$179,0),) *(1+$G180),0)</f>
        <v>315.43</v>
      </c>
      <c r="CE180" s="367" cm="1">
        <f t="array" ref="CE180">IFERROR(INDEX(CE$162:CE$179,MATCH($E180,$D$162:$D$179,0),) *(1+$G180),0)</f>
        <v>315.43</v>
      </c>
      <c r="CF180" s="367" cm="1">
        <f t="array" ref="CF180">IFERROR(INDEX(CF$162:CF$179,MATCH($E180,$D$162:$D$179,0),) *(1+$G180),0)</f>
        <v>302.48</v>
      </c>
      <c r="CG180" s="367" cm="1">
        <f t="array" ref="CG180">IFERROR(INDEX(CG$162:CG$179,MATCH($E180,$D$162:$D$179,0),) *(1+$G180),0)</f>
        <v>302.48</v>
      </c>
      <c r="CH180" s="367" cm="1">
        <f t="array" ref="CH180">IFERROR(INDEX(CH$162:CH$179,MATCH($E180,$D$162:$D$179,0),) *(1+$G180),0)</f>
        <v>302.48</v>
      </c>
      <c r="CI180" s="367" cm="1">
        <f t="array" ref="CI180">IFERROR(INDEX(CI$162:CI$179,MATCH($E180,$D$162:$D$179,0),) *(1+$G180),0)</f>
        <v>302.48</v>
      </c>
      <c r="CJ180" s="367" cm="1">
        <f t="array" ref="CJ180">IFERROR(INDEX(CJ$162:CJ$179,MATCH($E180,$D$162:$D$179,0),) *(1+$G180),0)</f>
        <v>304.98</v>
      </c>
      <c r="CK180" s="367" cm="1">
        <f t="array" ref="CK180">IFERROR(INDEX(CK$162:CK$179,MATCH($E180,$D$162:$D$179,0),) *(1+$G180),0)</f>
        <v>304.98</v>
      </c>
      <c r="CL180" s="367" cm="1">
        <f t="array" ref="CL180">IFERROR(INDEX(CL$162:CL$179,MATCH($E180,$D$162:$D$179,0),) *(1+$G180),0)</f>
        <v>304.98</v>
      </c>
      <c r="CM180" s="367" cm="1">
        <f t="array" ref="CM180">IFERROR(INDEX(CM$162:CM$179,MATCH($E180,$D$162:$D$179,0),) *(1+$G180),0)</f>
        <v>304.98</v>
      </c>
      <c r="CN180" s="367" cm="1">
        <f t="array" ref="CN180">IFERROR(INDEX(CN$162:CN$179,MATCH($E180,$D$162:$D$179,0),) *(1+$G180),0)</f>
        <v>302.77</v>
      </c>
      <c r="CO180" s="367" cm="1">
        <f t="array" ref="CO180">IFERROR(INDEX(CO$162:CO$179,MATCH($E180,$D$162:$D$179,0),) *(1+$G180),0)</f>
        <v>302.77</v>
      </c>
      <c r="CP180" s="367" cm="1">
        <f t="array" ref="CP180">IFERROR(INDEX(CP$162:CP$179,MATCH($E180,$D$162:$D$179,0),) *(1+$G180),0)</f>
        <v>302.77</v>
      </c>
      <c r="CQ180" s="367" cm="1">
        <f t="array" ref="CQ180">IFERROR(INDEX(CQ$162:CQ$179,MATCH($E180,$D$162:$D$179,0),) *(1+$G180),0)</f>
        <v>302.77</v>
      </c>
      <c r="CR180" s="367" cm="1">
        <f t="array" ref="CR180">IFERROR(INDEX(CR$162:CR$179,MATCH($E180,$D$162:$D$179,0),) *(1+$G180),0)</f>
        <v>305.43</v>
      </c>
      <c r="CS180" s="367" cm="1">
        <f t="array" ref="CS180">IFERROR(INDEX(CS$162:CS$179,MATCH($E180,$D$162:$D$179,0),) *(1+$G180),0)</f>
        <v>305.43</v>
      </c>
      <c r="CT180" s="367" cm="1">
        <f t="array" ref="CT180">IFERROR(INDEX(CT$162:CT$179,MATCH($E180,$D$162:$D$179,0),) *(1+$G180),0)</f>
        <v>305.43</v>
      </c>
      <c r="CU180" s="367" cm="1">
        <f t="array" ref="CU180">IFERROR(INDEX(CU$162:CU$179,MATCH($E180,$D$162:$D$179,0),) *(1+$G180),0)</f>
        <v>305.43</v>
      </c>
      <c r="CV180" s="367" cm="1">
        <f t="array" ref="CV180">IFERROR(INDEX(CV$162:CV$179,MATCH($E180,$D$162:$D$179,0),) *(1+$G180),0)</f>
        <v>303.52</v>
      </c>
      <c r="CW180" s="367" cm="1">
        <f t="array" ref="CW180">IFERROR(INDEX(CW$162:CW$179,MATCH($E180,$D$162:$D$179,0),) *(1+$G180),0)</f>
        <v>303.52</v>
      </c>
      <c r="CX180" s="367" cm="1">
        <f t="array" ref="CX180">IFERROR(INDEX(CX$162:CX$179,MATCH($E180,$D$162:$D$179,0),) *(1+$G180),0)</f>
        <v>303.52</v>
      </c>
      <c r="CY180" s="367" cm="1">
        <f t="array" ref="CY180">IFERROR(INDEX(CY$162:CY$179,MATCH($E180,$D$162:$D$179,0),) *(1+$G180),0)</f>
        <v>303.52</v>
      </c>
      <c r="CZ180" s="367" cm="1">
        <f t="array" ref="CZ180">IFERROR(INDEX(CZ$162:CZ$179,MATCH($E180,$D$162:$D$179,0),) *(1+$G180),0)</f>
        <v>312.37</v>
      </c>
      <c r="DA180" s="367" cm="1">
        <f t="array" ref="DA180">IFERROR(INDEX(DA$162:DA$179,MATCH($E180,$D$162:$D$179,0),) *(1+$G180),0)</f>
        <v>312.37</v>
      </c>
      <c r="DB180" s="367" cm="1">
        <f t="array" ref="DB180">IFERROR(INDEX(DB$162:DB$179,MATCH($E180,$D$162:$D$179,0),) *(1+$G180),0)</f>
        <v>312.37</v>
      </c>
      <c r="DC180" s="367" cm="1">
        <f t="array" ref="DC180">IFERROR(INDEX(DC$162:DC$179,MATCH($E180,$D$162:$D$179,0),) *(1+$G180),0)</f>
        <v>312.37</v>
      </c>
      <c r="DD180" s="367" cm="1">
        <f t="array" ref="DD180">IFERROR(INDEX(DD$162:DD$179,MATCH($E180,$D$162:$D$179,0),) *(1+$G180),0)</f>
        <v>303.61</v>
      </c>
      <c r="DE180" s="367" cm="1">
        <f t="array" ref="DE180">IFERROR(INDEX(DE$162:DE$179,MATCH($E180,$D$162:$D$179,0),) *(1+$G180),0)</f>
        <v>303.61</v>
      </c>
      <c r="DF180" s="367" cm="1">
        <f t="array" ref="DF180">IFERROR(INDEX(DF$162:DF$179,MATCH($E180,$D$162:$D$179,0),) *(1+$G180),0)</f>
        <v>303.61</v>
      </c>
      <c r="DG180" s="367" cm="1">
        <f t="array" ref="DG180">IFERROR(INDEX(DG$162:DG$179,MATCH($E180,$D$162:$D$179,0),) *(1+$G180),0)</f>
        <v>303.61</v>
      </c>
      <c r="DH180" s="367" cm="1">
        <f t="array" ref="DH180">IFERROR(INDEX(DH$162:DH$179,MATCH($E180,$D$162:$D$179,0),) *(1+$G180),0)</f>
        <v>309.88</v>
      </c>
      <c r="DI180" s="367" cm="1">
        <f t="array" ref="DI180">IFERROR(INDEX(DI$162:DI$179,MATCH($E180,$D$162:$D$179,0),) *(1+$G180),0)</f>
        <v>309.88</v>
      </c>
      <c r="DJ180" s="367" cm="1">
        <f t="array" ref="DJ180">IFERROR(INDEX(DJ$162:DJ$179,MATCH($E180,$D$162:$D$179,0),) *(1+$G180),0)</f>
        <v>309.88</v>
      </c>
      <c r="DK180" s="367" cm="1">
        <f t="array" ref="DK180">IFERROR(INDEX(DK$162:DK$179,MATCH($E180,$D$162:$D$179,0),) *(1+$G180),0)</f>
        <v>309.88</v>
      </c>
      <c r="DL180" s="367" cm="1">
        <f t="array" ref="DL180">IFERROR(INDEX(DL$162:DL$179,MATCH($E180,$D$162:$D$179,0),) *(1+$G180),0)</f>
        <v>304.89</v>
      </c>
      <c r="DM180" s="367" cm="1">
        <f t="array" ref="DM180">IFERROR(INDEX(DM$162:DM$179,MATCH($E180,$D$162:$D$179,0),) *(1+$G180),0)</f>
        <v>304.89</v>
      </c>
      <c r="DN180" s="367" cm="1">
        <f t="array" ref="DN180">IFERROR(INDEX(DN$162:DN$179,MATCH($E180,$D$162:$D$179,0),) *(1+$G180),0)</f>
        <v>304.89</v>
      </c>
      <c r="DO180" s="367" cm="1">
        <f t="array" ref="DO180">IFERROR(INDEX(DO$162:DO$179,MATCH($E180,$D$162:$D$179,0),) *(1+$G180),0)</f>
        <v>304.89</v>
      </c>
      <c r="DP180" s="367" cm="1">
        <f t="array" ref="DP180">IFERROR(INDEX(DP$162:DP$179,MATCH($E180,$D$162:$D$179,0),) *(1+$G180),0)</f>
        <v>300.08</v>
      </c>
      <c r="DQ180" s="367" cm="1">
        <f t="array" ref="DQ180">IFERROR(INDEX(DQ$162:DQ$179,MATCH($E180,$D$162:$D$179,0),) *(1+$G180),0)</f>
        <v>300.08</v>
      </c>
      <c r="DR180" s="367" cm="1">
        <f t="array" ref="DR180">IFERROR(INDEX(DR$162:DR$179,MATCH($E180,$D$162:$D$179,0),) *(1+$G180),0)</f>
        <v>300.08</v>
      </c>
      <c r="DS180" s="367" cm="1">
        <f t="array" ref="DS180">IFERROR(INDEX(DS$162:DS$179,MATCH($E180,$D$162:$D$179,0),) *(1+$G180),0)</f>
        <v>300.08</v>
      </c>
      <c r="DT180" s="367" cm="1">
        <f t="array" ref="DT180">IFERROR(INDEX(DT$162:DT$179,MATCH($E180,$D$162:$D$179,0),) *(1+$G180),0)</f>
        <v>293.61</v>
      </c>
      <c r="DU180" s="367" cm="1">
        <f t="array" ref="DU180">IFERROR(INDEX(DU$162:DU$179,MATCH($E180,$D$162:$D$179,0),) *(1+$G180),0)</f>
        <v>293.61</v>
      </c>
      <c r="DV180" s="367" cm="1">
        <f t="array" ref="DV180">IFERROR(INDEX(DV$162:DV$179,MATCH($E180,$D$162:$D$179,0),) *(1+$G180),0)</f>
        <v>293.61</v>
      </c>
      <c r="DW180" s="367" cm="1">
        <f t="array" ref="DW180">IFERROR(INDEX(DW$162:DW$179,MATCH($E180,$D$162:$D$179,0),) *(1+$G180),0)</f>
        <v>293.61</v>
      </c>
      <c r="DX180" s="367" cm="1">
        <f t="array" ref="DX180">IFERROR(INDEX(DX$162:DX$179,MATCH($E180,$D$162:$D$179,0),) *(1+$G180),0)</f>
        <v>290.35000000000002</v>
      </c>
      <c r="DY180" s="367" cm="1">
        <f t="array" ref="DY180">IFERROR(INDEX(DY$162:DY$179,MATCH($E180,$D$162:$D$179,0),) *(1+$G180),0)</f>
        <v>290.35000000000002</v>
      </c>
      <c r="DZ180" s="367" cm="1">
        <f t="array" ref="DZ180">IFERROR(INDEX(DZ$162:DZ$179,MATCH($E180,$D$162:$D$179,0),) *(1+$G180),0)</f>
        <v>290.35000000000002</v>
      </c>
      <c r="EA180" s="367" cm="1">
        <f t="array" ref="EA180">IFERROR(INDEX(EA$162:EA$179,MATCH($E180,$D$162:$D$179,0),) *(1+$G180),0)</f>
        <v>290.35000000000002</v>
      </c>
      <c r="EB180" s="367" cm="1">
        <f t="array" ref="EB180">IFERROR(INDEX(EB$162:EB$179,MATCH($E180,$D$162:$D$179,0),) *(1+$G180),0)</f>
        <v>289.07</v>
      </c>
      <c r="EC180" s="367" cm="1">
        <f t="array" ref="EC180">IFERROR(INDEX(EC$162:EC$179,MATCH($E180,$D$162:$D$179,0),) *(1+$G180),0)</f>
        <v>289.07</v>
      </c>
      <c r="ED180" s="367" cm="1">
        <f t="array" ref="ED180">IFERROR(INDEX(ED$162:ED$179,MATCH($E180,$D$162:$D$179,0),) *(1+$G180),0)</f>
        <v>289.07</v>
      </c>
      <c r="EE180" s="367" cm="1">
        <f t="array" ref="EE180">IFERROR(INDEX(EE$162:EE$179,MATCH($E180,$D$162:$D$179,0),) *(1+$G180),0)</f>
        <v>289.07</v>
      </c>
      <c r="EF180" s="367" cm="1">
        <f t="array" ref="EF180">IFERROR(INDEX(EF$162:EF$179,MATCH($E180,$D$162:$D$179,0),) *(1+$G180),0)</f>
        <v>289.54000000000002</v>
      </c>
      <c r="EG180" s="367" cm="1">
        <f t="array" ref="EG180">IFERROR(INDEX(EG$162:EG$179,MATCH($E180,$D$162:$D$179,0),) *(1+$G180),0)</f>
        <v>289.54000000000002</v>
      </c>
      <c r="EH180" s="367" cm="1">
        <f t="array" ref="EH180">IFERROR(INDEX(EH$162:EH$179,MATCH($E180,$D$162:$D$179,0),) *(1+$G180),0)</f>
        <v>289.54000000000002</v>
      </c>
      <c r="EI180" s="367" cm="1">
        <f t="array" ref="EI180">IFERROR(INDEX(EI$162:EI$179,MATCH($E180,$D$162:$D$179,0),) *(1+$G180),0)</f>
        <v>289.54000000000002</v>
      </c>
      <c r="EJ180" s="367" cm="1">
        <f t="array" ref="EJ180">IFERROR(INDEX(EJ$162:EJ$179,MATCH($E180,$D$162:$D$179,0),) *(1+$G180),0)</f>
        <v>290.20999999999998</v>
      </c>
      <c r="EK180" s="367" cm="1">
        <f t="array" ref="EK180">IFERROR(INDEX(EK$162:EK$179,MATCH($E180,$D$162:$D$179,0),) *(1+$G180),0)</f>
        <v>290.20999999999998</v>
      </c>
      <c r="EL180" s="367" cm="1">
        <f t="array" ref="EL180">IFERROR(INDEX(EL$162:EL$179,MATCH($E180,$D$162:$D$179,0),) *(1+$G180),0)</f>
        <v>290.20999999999998</v>
      </c>
      <c r="EM180" s="367" cm="1">
        <f t="array" ref="EM180">IFERROR(INDEX(EM$162:EM$179,MATCH($E180,$D$162:$D$179,0),) *(1+$G180),0)</f>
        <v>290.20999999999998</v>
      </c>
      <c r="EN180" s="367" cm="1">
        <f t="array" ref="EN180">IFERROR(INDEX(EN$162:EN$179,MATCH($E180,$D$162:$D$179,0),) *(1+$G180),0)</f>
        <v>287.76</v>
      </c>
      <c r="EO180" s="367" cm="1">
        <f t="array" ref="EO180">IFERROR(INDEX(EO$162:EO$179,MATCH($E180,$D$162:$D$179,0),) *(1+$G180),0)</f>
        <v>287.76</v>
      </c>
      <c r="EP180" s="367" cm="1">
        <f t="array" ref="EP180">IFERROR(INDEX(EP$162:EP$179,MATCH($E180,$D$162:$D$179,0),) *(1+$G180),0)</f>
        <v>287.76</v>
      </c>
      <c r="EQ180" s="367" cm="1">
        <f t="array" ref="EQ180">IFERROR(INDEX(EQ$162:EQ$179,MATCH($E180,$D$162:$D$179,0),) *(1+$G180),0)</f>
        <v>287.76</v>
      </c>
      <c r="ER180" s="367" cm="1">
        <f t="array" ref="ER180">IFERROR(INDEX(ER$162:ER$179,MATCH($E180,$D$162:$D$179,0),) *(1+$G180),0)</f>
        <v>284.5</v>
      </c>
      <c r="ES180" s="367" cm="1">
        <f t="array" ref="ES180">IFERROR(INDEX(ES$162:ES$179,MATCH($E180,$D$162:$D$179,0),) *(1+$G180),0)</f>
        <v>284.5</v>
      </c>
      <c r="ET180" s="367" cm="1">
        <f t="array" ref="ET180">IFERROR(INDEX(ET$162:ET$179,MATCH($E180,$D$162:$D$179,0),) *(1+$G180),0)</f>
        <v>284.5</v>
      </c>
      <c r="EU180" s="367" cm="1">
        <f t="array" ref="EU180">IFERROR(INDEX(EU$162:EU$179,MATCH($E180,$D$162:$D$179,0),) *(1+$G180),0)</f>
        <v>284.5</v>
      </c>
      <c r="EV180" s="367" cm="1">
        <f t="array" ref="EV180">IFERROR(INDEX(EV$162:EV$179,MATCH($E180,$D$162:$D$179,0),) *(1+$G180),0)</f>
        <v>285.5</v>
      </c>
      <c r="EW180" s="367" cm="1">
        <f t="array" ref="EW180">IFERROR(INDEX(EW$162:EW$179,MATCH($E180,$D$162:$D$179,0),) *(1+$G180),0)</f>
        <v>285.5</v>
      </c>
      <c r="EX180" s="367" cm="1">
        <f t="array" ref="EX180">IFERROR(INDEX(EX$162:EX$179,MATCH($E180,$D$162:$D$179,0),) *(1+$G180),0)</f>
        <v>285.5</v>
      </c>
      <c r="EY180" s="367" cm="1">
        <f t="array" ref="EY180">IFERROR(INDEX(EY$162:EY$179,MATCH($E180,$D$162:$D$179,0),) *(1+$G180),0)</f>
        <v>285.5</v>
      </c>
      <c r="EZ180" s="367" cm="1">
        <f t="array" ref="EZ180">IFERROR(INDEX(EZ$162:EZ$179,MATCH($E180,$D$162:$D$179,0),) *(1+$G180),0)</f>
        <v>283.63</v>
      </c>
      <c r="FA180" s="367" cm="1">
        <f t="array" ref="FA180">IFERROR(INDEX(FA$162:FA$179,MATCH($E180,$D$162:$D$179,0),) *(1+$G180),0)</f>
        <v>283.63</v>
      </c>
      <c r="FB180" s="367" cm="1">
        <f t="array" ref="FB180">IFERROR(INDEX(FB$162:FB$179,MATCH($E180,$D$162:$D$179,0),) *(1+$G180),0)</f>
        <v>283.63</v>
      </c>
      <c r="FC180" s="367" cm="1">
        <f t="array" ref="FC180">IFERROR(INDEX(FC$162:FC$179,MATCH($E180,$D$162:$D$179,0),) *(1+$G180),0)</f>
        <v>283.63</v>
      </c>
      <c r="FD180" s="367" cm="1">
        <f t="array" ref="FD180">IFERROR(INDEX(FD$162:FD$179,MATCH($E180,$D$162:$D$179,0),) *(1+$G180),0)</f>
        <v>286.69</v>
      </c>
      <c r="FE180" s="367" cm="1">
        <f t="array" ref="FE180">IFERROR(INDEX(FE$162:FE$179,MATCH($E180,$D$162:$D$179,0),) *(1+$G180),0)</f>
        <v>286.69</v>
      </c>
      <c r="FF180" s="367" cm="1">
        <f t="array" ref="FF180">IFERROR(INDEX(FF$162:FF$179,MATCH($E180,$D$162:$D$179,0),) *(1+$G180),0)</f>
        <v>286.69</v>
      </c>
      <c r="FG180" s="367" cm="1">
        <f t="array" ref="FG180">IFERROR(INDEX(FG$162:FG$179,MATCH($E180,$D$162:$D$179,0),) *(1+$G180),0)</f>
        <v>286.69</v>
      </c>
      <c r="FH180" s="367" cm="1">
        <f t="array" ref="FH180">IFERROR(INDEX(FH$162:FH$179,MATCH($E180,$D$162:$D$179,0),) *(1+$G180),0)</f>
        <v>284.05</v>
      </c>
      <c r="FI180" s="367" cm="1">
        <f t="array" ref="FI180">IFERROR(INDEX(FI$162:FI$179,MATCH($E180,$D$162:$D$179,0),) *(1+$G180),0)</f>
        <v>284.05</v>
      </c>
      <c r="FJ180" s="367" cm="1">
        <f t="array" ref="FJ180">IFERROR(INDEX(FJ$162:FJ$179,MATCH($E180,$D$162:$D$179,0),) *(1+$G180),0)</f>
        <v>284.05</v>
      </c>
      <c r="FK180" s="367" cm="1">
        <f t="array" ref="FK180">IFERROR(INDEX(FK$162:FK$179,MATCH($E180,$D$162:$D$179,0),) *(1+$G180),0)</f>
        <v>284.05</v>
      </c>
      <c r="FL180" s="367" cm="1">
        <f t="array" ref="FL180">IFERROR(INDEX(FL$162:FL$179,MATCH($E180,$D$162:$D$179,0),) *(1+$G180),0)</f>
        <v>284.05</v>
      </c>
      <c r="FM180" s="367" cm="1">
        <f t="array" ref="FM180">IFERROR(INDEX(FM$162:FM$179,MATCH($E180,$D$162:$D$179,0),) *(1+$G180),0)</f>
        <v>284.05</v>
      </c>
      <c r="FN180" s="367" cm="1">
        <f t="array" ref="FN180">IFERROR(INDEX(FN$162:FN$179,MATCH($E180,$D$162:$D$179,0),) *(1+$G180),0)</f>
        <v>284.05</v>
      </c>
      <c r="FO180" s="367" cm="1">
        <f t="array" ref="FO180">IFERROR(INDEX(FO$162:FO$179,MATCH($E180,$D$162:$D$179,0),) *(1+$G180),0)</f>
        <v>284.05</v>
      </c>
      <c r="FP180" s="367" cm="1">
        <f t="array" ref="FP180">IFERROR(INDEX(FP$162:FP$179,MATCH($E180,$D$162:$D$179,0),) *(1+$G180),0)</f>
        <v>284.05</v>
      </c>
      <c r="FQ180" s="367" cm="1">
        <f t="array" ref="FQ180">IFERROR(INDEX(FQ$162:FQ$179,MATCH($E180,$D$162:$D$179,0),) *(1+$G180),0)</f>
        <v>284.05</v>
      </c>
      <c r="FR180" s="367" cm="1">
        <f t="array" ref="FR180">IFERROR(INDEX(FR$162:FR$179,MATCH($E180,$D$162:$D$179,0),) *(1+$G180),0)</f>
        <v>284.05</v>
      </c>
      <c r="FS180" s="367" cm="1">
        <f t="array" ref="FS180">IFERROR(INDEX(FS$162:FS$179,MATCH($E180,$D$162:$D$179,0),) *(1+$G180),0)</f>
        <v>284.05</v>
      </c>
      <c r="FT180" s="367" cm="1">
        <f t="array" ref="FT180">IFERROR(INDEX(FT$162:FT$179,MATCH($E180,$D$162:$D$179,0),) *(1+$G180),0)</f>
        <v>284.05</v>
      </c>
      <c r="FU180" s="367" cm="1">
        <f t="array" ref="FU180">IFERROR(INDEX(FU$162:FU$179,MATCH($E180,$D$162:$D$179,0),) *(1+$G180),0)</f>
        <v>284.05</v>
      </c>
      <c r="FV180" s="367" cm="1">
        <f t="array" ref="FV180">IFERROR(INDEX(FV$162:FV$179,MATCH($E180,$D$162:$D$179,0),) *(1+$G180),0)</f>
        <v>284.05</v>
      </c>
      <c r="FW180" s="367" cm="1">
        <f t="array" ref="FW180">IFERROR(INDEX(FW$162:FW$179,MATCH($E180,$D$162:$D$179,0),) *(1+$G180),0)</f>
        <v>284.05</v>
      </c>
      <c r="FX180" s="367" cm="1">
        <f t="array" ref="FX180">IFERROR(INDEX(FX$162:FX$179,MATCH($E180,$D$162:$D$179,0),) *(1+$G180),0)</f>
        <v>284.05</v>
      </c>
      <c r="FY180" s="367" cm="1">
        <f t="array" ref="FY180">IFERROR(INDEX(FY$162:FY$179,MATCH($E180,$D$162:$D$179,0),) *(1+$G180),0)</f>
        <v>284.05</v>
      </c>
    </row>
    <row r="181" spans="3:181">
      <c r="E181" s="8"/>
      <c r="F181" s="14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</row>
    <row r="182" spans="3:181">
      <c r="C182" s="5" t="s">
        <v>663</v>
      </c>
      <c r="D182" s="4"/>
      <c r="E182" s="7"/>
      <c r="F182" s="4"/>
      <c r="G182" s="56"/>
      <c r="H182" s="249">
        <f>YEAR(H184)</f>
        <v>2021</v>
      </c>
      <c r="I182" s="249">
        <f t="shared" ref="I182:BT182" si="252">YEAR(I184)</f>
        <v>2021</v>
      </c>
      <c r="J182" s="249">
        <f t="shared" si="252"/>
        <v>2021</v>
      </c>
      <c r="K182" s="249">
        <f t="shared" si="252"/>
        <v>2021</v>
      </c>
      <c r="L182" s="249">
        <f t="shared" si="252"/>
        <v>2022</v>
      </c>
      <c r="M182" s="249">
        <f t="shared" si="252"/>
        <v>2022</v>
      </c>
      <c r="N182" s="249">
        <f t="shared" si="252"/>
        <v>2022</v>
      </c>
      <c r="O182" s="249">
        <f t="shared" si="252"/>
        <v>2022</v>
      </c>
      <c r="P182" s="249">
        <f t="shared" si="252"/>
        <v>2023</v>
      </c>
      <c r="Q182" s="249">
        <f t="shared" si="252"/>
        <v>2023</v>
      </c>
      <c r="R182" s="249">
        <f t="shared" si="252"/>
        <v>2023</v>
      </c>
      <c r="S182" s="249">
        <f t="shared" si="252"/>
        <v>2023</v>
      </c>
      <c r="T182" s="249">
        <f t="shared" si="252"/>
        <v>2024</v>
      </c>
      <c r="U182" s="249">
        <f t="shared" si="252"/>
        <v>2024</v>
      </c>
      <c r="V182" s="249">
        <f t="shared" si="252"/>
        <v>2024</v>
      </c>
      <c r="W182" s="249">
        <f t="shared" si="252"/>
        <v>2024</v>
      </c>
      <c r="X182" s="249">
        <f t="shared" si="252"/>
        <v>2025</v>
      </c>
      <c r="Y182" s="249">
        <f t="shared" si="252"/>
        <v>2025</v>
      </c>
      <c r="Z182" s="249">
        <f t="shared" si="252"/>
        <v>2025</v>
      </c>
      <c r="AA182" s="249">
        <f t="shared" si="252"/>
        <v>2025</v>
      </c>
      <c r="AB182" s="249">
        <f t="shared" si="252"/>
        <v>2026</v>
      </c>
      <c r="AC182" s="249">
        <f t="shared" si="252"/>
        <v>2026</v>
      </c>
      <c r="AD182" s="249">
        <f t="shared" si="252"/>
        <v>2026</v>
      </c>
      <c r="AE182" s="249">
        <f t="shared" si="252"/>
        <v>2026</v>
      </c>
      <c r="AF182" s="249">
        <f t="shared" si="252"/>
        <v>2027</v>
      </c>
      <c r="AG182" s="249">
        <f t="shared" si="252"/>
        <v>2027</v>
      </c>
      <c r="AH182" s="249">
        <f t="shared" si="252"/>
        <v>2027</v>
      </c>
      <c r="AI182" s="249">
        <f t="shared" si="252"/>
        <v>2027</v>
      </c>
      <c r="AJ182" s="249">
        <f t="shared" si="252"/>
        <v>2028</v>
      </c>
      <c r="AK182" s="249">
        <f t="shared" si="252"/>
        <v>2028</v>
      </c>
      <c r="AL182" s="249">
        <f t="shared" si="252"/>
        <v>2028</v>
      </c>
      <c r="AM182" s="249">
        <f t="shared" si="252"/>
        <v>2028</v>
      </c>
      <c r="AN182" s="249">
        <f t="shared" si="252"/>
        <v>2029</v>
      </c>
      <c r="AO182" s="249">
        <f t="shared" si="252"/>
        <v>2029</v>
      </c>
      <c r="AP182" s="249">
        <f t="shared" si="252"/>
        <v>2029</v>
      </c>
      <c r="AQ182" s="249">
        <f t="shared" si="252"/>
        <v>2029</v>
      </c>
      <c r="AR182" s="249">
        <f t="shared" si="252"/>
        <v>2030</v>
      </c>
      <c r="AS182" s="249">
        <f t="shared" si="252"/>
        <v>2030</v>
      </c>
      <c r="AT182" s="249">
        <f t="shared" si="252"/>
        <v>2030</v>
      </c>
      <c r="AU182" s="249">
        <f t="shared" si="252"/>
        <v>2030</v>
      </c>
      <c r="AV182" s="249">
        <f t="shared" si="252"/>
        <v>2031</v>
      </c>
      <c r="AW182" s="249">
        <f t="shared" si="252"/>
        <v>2031</v>
      </c>
      <c r="AX182" s="249">
        <f t="shared" si="252"/>
        <v>2031</v>
      </c>
      <c r="AY182" s="249">
        <f t="shared" si="252"/>
        <v>2031</v>
      </c>
      <c r="AZ182" s="249">
        <f t="shared" si="252"/>
        <v>2032</v>
      </c>
      <c r="BA182" s="249">
        <f t="shared" si="252"/>
        <v>2032</v>
      </c>
      <c r="BB182" s="249">
        <f t="shared" si="252"/>
        <v>2032</v>
      </c>
      <c r="BC182" s="249">
        <f t="shared" si="252"/>
        <v>2032</v>
      </c>
      <c r="BD182" s="249">
        <f t="shared" si="252"/>
        <v>2033</v>
      </c>
      <c r="BE182" s="249">
        <f t="shared" si="252"/>
        <v>2033</v>
      </c>
      <c r="BF182" s="249">
        <f t="shared" si="252"/>
        <v>2033</v>
      </c>
      <c r="BG182" s="249">
        <f t="shared" si="252"/>
        <v>2033</v>
      </c>
      <c r="BH182" s="249">
        <f t="shared" si="252"/>
        <v>2034</v>
      </c>
      <c r="BI182" s="249">
        <f t="shared" si="252"/>
        <v>2034</v>
      </c>
      <c r="BJ182" s="249">
        <f t="shared" si="252"/>
        <v>2034</v>
      </c>
      <c r="BK182" s="249">
        <f t="shared" si="252"/>
        <v>2034</v>
      </c>
      <c r="BL182" s="249">
        <f t="shared" si="252"/>
        <v>2035</v>
      </c>
      <c r="BM182" s="249">
        <f t="shared" si="252"/>
        <v>2035</v>
      </c>
      <c r="BN182" s="249">
        <f t="shared" si="252"/>
        <v>2035</v>
      </c>
      <c r="BO182" s="249">
        <f t="shared" si="252"/>
        <v>2035</v>
      </c>
      <c r="BP182" s="249">
        <f t="shared" si="252"/>
        <v>2036</v>
      </c>
      <c r="BQ182" s="249">
        <f t="shared" si="252"/>
        <v>2036</v>
      </c>
      <c r="BR182" s="249">
        <f t="shared" si="252"/>
        <v>2036</v>
      </c>
      <c r="BS182" s="249">
        <f t="shared" si="252"/>
        <v>2036</v>
      </c>
      <c r="BT182" s="249">
        <f t="shared" si="252"/>
        <v>2037</v>
      </c>
      <c r="BU182" s="249">
        <f t="shared" ref="BU182:EF182" si="253">YEAR(BU184)</f>
        <v>2037</v>
      </c>
      <c r="BV182" s="249">
        <f t="shared" si="253"/>
        <v>2037</v>
      </c>
      <c r="BW182" s="249">
        <f t="shared" si="253"/>
        <v>2037</v>
      </c>
      <c r="BX182" s="249">
        <f t="shared" si="253"/>
        <v>2038</v>
      </c>
      <c r="BY182" s="249">
        <f t="shared" si="253"/>
        <v>2038</v>
      </c>
      <c r="BZ182" s="249">
        <f t="shared" si="253"/>
        <v>2038</v>
      </c>
      <c r="CA182" s="249">
        <f t="shared" si="253"/>
        <v>2038</v>
      </c>
      <c r="CB182" s="249">
        <f t="shared" si="253"/>
        <v>2039</v>
      </c>
      <c r="CC182" s="249">
        <f t="shared" si="253"/>
        <v>2039</v>
      </c>
      <c r="CD182" s="249">
        <f t="shared" si="253"/>
        <v>2039</v>
      </c>
      <c r="CE182" s="249">
        <f t="shared" si="253"/>
        <v>2039</v>
      </c>
      <c r="CF182" s="249">
        <f t="shared" si="253"/>
        <v>2040</v>
      </c>
      <c r="CG182" s="249">
        <f t="shared" si="253"/>
        <v>2040</v>
      </c>
      <c r="CH182" s="249">
        <f t="shared" si="253"/>
        <v>2040</v>
      </c>
      <c r="CI182" s="249">
        <f t="shared" si="253"/>
        <v>2040</v>
      </c>
      <c r="CJ182" s="249">
        <f t="shared" si="253"/>
        <v>2041</v>
      </c>
      <c r="CK182" s="249">
        <f t="shared" si="253"/>
        <v>2041</v>
      </c>
      <c r="CL182" s="249">
        <f t="shared" si="253"/>
        <v>2041</v>
      </c>
      <c r="CM182" s="249">
        <f t="shared" si="253"/>
        <v>2041</v>
      </c>
      <c r="CN182" s="249">
        <f t="shared" si="253"/>
        <v>2042</v>
      </c>
      <c r="CO182" s="249">
        <f t="shared" si="253"/>
        <v>2042</v>
      </c>
      <c r="CP182" s="249">
        <f t="shared" si="253"/>
        <v>2042</v>
      </c>
      <c r="CQ182" s="249">
        <f t="shared" si="253"/>
        <v>2042</v>
      </c>
      <c r="CR182" s="249">
        <f t="shared" si="253"/>
        <v>2043</v>
      </c>
      <c r="CS182" s="249">
        <f t="shared" si="253"/>
        <v>2043</v>
      </c>
      <c r="CT182" s="249">
        <f t="shared" si="253"/>
        <v>2043</v>
      </c>
      <c r="CU182" s="249">
        <f t="shared" si="253"/>
        <v>2043</v>
      </c>
      <c r="CV182" s="249">
        <f t="shared" si="253"/>
        <v>2044</v>
      </c>
      <c r="CW182" s="249">
        <f t="shared" si="253"/>
        <v>2044</v>
      </c>
      <c r="CX182" s="249">
        <f t="shared" si="253"/>
        <v>2044</v>
      </c>
      <c r="CY182" s="249">
        <f t="shared" si="253"/>
        <v>2044</v>
      </c>
      <c r="CZ182" s="249">
        <f t="shared" si="253"/>
        <v>2045</v>
      </c>
      <c r="DA182" s="249">
        <f t="shared" si="253"/>
        <v>2045</v>
      </c>
      <c r="DB182" s="249">
        <f t="shared" si="253"/>
        <v>2045</v>
      </c>
      <c r="DC182" s="249">
        <f t="shared" si="253"/>
        <v>2045</v>
      </c>
      <c r="DD182" s="249">
        <f t="shared" si="253"/>
        <v>2046</v>
      </c>
      <c r="DE182" s="249">
        <f t="shared" si="253"/>
        <v>2046</v>
      </c>
      <c r="DF182" s="249">
        <f t="shared" si="253"/>
        <v>2046</v>
      </c>
      <c r="DG182" s="249">
        <f t="shared" si="253"/>
        <v>2046</v>
      </c>
      <c r="DH182" s="249">
        <f t="shared" si="253"/>
        <v>2047</v>
      </c>
      <c r="DI182" s="249">
        <f t="shared" si="253"/>
        <v>2047</v>
      </c>
      <c r="DJ182" s="249">
        <f t="shared" si="253"/>
        <v>2047</v>
      </c>
      <c r="DK182" s="249">
        <f t="shared" si="253"/>
        <v>2047</v>
      </c>
      <c r="DL182" s="249">
        <f t="shared" si="253"/>
        <v>2048</v>
      </c>
      <c r="DM182" s="249">
        <f t="shared" si="253"/>
        <v>2048</v>
      </c>
      <c r="DN182" s="249">
        <f t="shared" si="253"/>
        <v>2048</v>
      </c>
      <c r="DO182" s="249">
        <f t="shared" si="253"/>
        <v>2048</v>
      </c>
      <c r="DP182" s="249">
        <f t="shared" si="253"/>
        <v>2049</v>
      </c>
      <c r="DQ182" s="249">
        <f t="shared" si="253"/>
        <v>2049</v>
      </c>
      <c r="DR182" s="249">
        <f t="shared" si="253"/>
        <v>2049</v>
      </c>
      <c r="DS182" s="249">
        <f t="shared" si="253"/>
        <v>2049</v>
      </c>
      <c r="DT182" s="249">
        <f t="shared" si="253"/>
        <v>2050</v>
      </c>
      <c r="DU182" s="249">
        <f t="shared" si="253"/>
        <v>2050</v>
      </c>
      <c r="DV182" s="249">
        <f t="shared" si="253"/>
        <v>2050</v>
      </c>
      <c r="DW182" s="249">
        <f t="shared" si="253"/>
        <v>2050</v>
      </c>
      <c r="DX182" s="249">
        <f t="shared" si="253"/>
        <v>2051</v>
      </c>
      <c r="DY182" s="249">
        <f t="shared" si="253"/>
        <v>2051</v>
      </c>
      <c r="DZ182" s="249">
        <f t="shared" si="253"/>
        <v>2051</v>
      </c>
      <c r="EA182" s="249">
        <f t="shared" si="253"/>
        <v>2051</v>
      </c>
      <c r="EB182" s="249">
        <f t="shared" si="253"/>
        <v>2052</v>
      </c>
      <c r="EC182" s="249">
        <f t="shared" si="253"/>
        <v>2052</v>
      </c>
      <c r="ED182" s="249">
        <f t="shared" si="253"/>
        <v>2052</v>
      </c>
      <c r="EE182" s="249">
        <f t="shared" si="253"/>
        <v>2052</v>
      </c>
      <c r="EF182" s="249">
        <f t="shared" si="253"/>
        <v>2053</v>
      </c>
      <c r="EG182" s="249">
        <f t="shared" ref="EG182:FY182" si="254">YEAR(EG184)</f>
        <v>2053</v>
      </c>
      <c r="EH182" s="249">
        <f t="shared" si="254"/>
        <v>2053</v>
      </c>
      <c r="EI182" s="249">
        <f t="shared" si="254"/>
        <v>2053</v>
      </c>
      <c r="EJ182" s="249">
        <f t="shared" si="254"/>
        <v>2054</v>
      </c>
      <c r="EK182" s="249">
        <f t="shared" si="254"/>
        <v>2054</v>
      </c>
      <c r="EL182" s="249">
        <f t="shared" si="254"/>
        <v>2054</v>
      </c>
      <c r="EM182" s="249">
        <f t="shared" si="254"/>
        <v>2054</v>
      </c>
      <c r="EN182" s="249">
        <f t="shared" si="254"/>
        <v>2055</v>
      </c>
      <c r="EO182" s="249">
        <f t="shared" si="254"/>
        <v>2055</v>
      </c>
      <c r="EP182" s="249">
        <f t="shared" si="254"/>
        <v>2055</v>
      </c>
      <c r="EQ182" s="249">
        <f t="shared" si="254"/>
        <v>2055</v>
      </c>
      <c r="ER182" s="249">
        <f t="shared" si="254"/>
        <v>2056</v>
      </c>
      <c r="ES182" s="249">
        <f t="shared" si="254"/>
        <v>2056</v>
      </c>
      <c r="ET182" s="249">
        <f t="shared" si="254"/>
        <v>2056</v>
      </c>
      <c r="EU182" s="249">
        <f t="shared" si="254"/>
        <v>2056</v>
      </c>
      <c r="EV182" s="249">
        <f t="shared" si="254"/>
        <v>2057</v>
      </c>
      <c r="EW182" s="249">
        <f t="shared" si="254"/>
        <v>2057</v>
      </c>
      <c r="EX182" s="249">
        <f t="shared" si="254"/>
        <v>2057</v>
      </c>
      <c r="EY182" s="249">
        <f t="shared" si="254"/>
        <v>2057</v>
      </c>
      <c r="EZ182" s="249">
        <f t="shared" si="254"/>
        <v>2058</v>
      </c>
      <c r="FA182" s="249">
        <f t="shared" si="254"/>
        <v>2058</v>
      </c>
      <c r="FB182" s="249">
        <f t="shared" si="254"/>
        <v>2058</v>
      </c>
      <c r="FC182" s="249">
        <f t="shared" si="254"/>
        <v>2058</v>
      </c>
      <c r="FD182" s="249">
        <f t="shared" si="254"/>
        <v>2059</v>
      </c>
      <c r="FE182" s="249">
        <f t="shared" si="254"/>
        <v>2059</v>
      </c>
      <c r="FF182" s="249">
        <f t="shared" si="254"/>
        <v>2059</v>
      </c>
      <c r="FG182" s="249">
        <f t="shared" si="254"/>
        <v>2059</v>
      </c>
      <c r="FH182" s="249">
        <f t="shared" si="254"/>
        <v>2060</v>
      </c>
      <c r="FI182" s="249">
        <f t="shared" si="254"/>
        <v>2060</v>
      </c>
      <c r="FJ182" s="249">
        <f t="shared" si="254"/>
        <v>2060</v>
      </c>
      <c r="FK182" s="249">
        <f t="shared" si="254"/>
        <v>2060</v>
      </c>
      <c r="FL182" s="249">
        <f t="shared" si="254"/>
        <v>2061</v>
      </c>
      <c r="FM182" s="249">
        <f t="shared" si="254"/>
        <v>2061</v>
      </c>
      <c r="FN182" s="249">
        <f t="shared" si="254"/>
        <v>2061</v>
      </c>
      <c r="FO182" s="249">
        <f t="shared" si="254"/>
        <v>2061</v>
      </c>
      <c r="FP182" s="249">
        <f t="shared" si="254"/>
        <v>2062</v>
      </c>
      <c r="FQ182" s="249">
        <f t="shared" si="254"/>
        <v>2062</v>
      </c>
      <c r="FR182" s="249">
        <f t="shared" si="254"/>
        <v>2062</v>
      </c>
      <c r="FS182" s="249">
        <f t="shared" si="254"/>
        <v>2062</v>
      </c>
      <c r="FT182" s="249">
        <f t="shared" si="254"/>
        <v>2063</v>
      </c>
      <c r="FU182" s="249">
        <f t="shared" si="254"/>
        <v>2063</v>
      </c>
      <c r="FV182" s="249">
        <f t="shared" si="254"/>
        <v>2063</v>
      </c>
      <c r="FW182" s="249">
        <f t="shared" si="254"/>
        <v>2063</v>
      </c>
      <c r="FX182" s="249">
        <f t="shared" si="254"/>
        <v>2064</v>
      </c>
      <c r="FY182" s="249">
        <f t="shared" si="254"/>
        <v>2064</v>
      </c>
    </row>
    <row r="183" spans="3:181">
      <c r="E183" s="8"/>
      <c r="F183" s="14"/>
      <c r="G183" s="26"/>
      <c r="H183" s="129">
        <f>MONTH(H184)</f>
        <v>3</v>
      </c>
      <c r="I183" s="129">
        <f t="shared" ref="I183:BT183" si="255">MONTH(I184)</f>
        <v>6</v>
      </c>
      <c r="J183" s="129">
        <f t="shared" si="255"/>
        <v>9</v>
      </c>
      <c r="K183" s="129">
        <f t="shared" si="255"/>
        <v>12</v>
      </c>
      <c r="L183" s="129">
        <f t="shared" si="255"/>
        <v>3</v>
      </c>
      <c r="M183" s="129">
        <f t="shared" si="255"/>
        <v>6</v>
      </c>
      <c r="N183" s="129">
        <f t="shared" si="255"/>
        <v>9</v>
      </c>
      <c r="O183" s="129">
        <f t="shared" si="255"/>
        <v>12</v>
      </c>
      <c r="P183" s="129">
        <f t="shared" si="255"/>
        <v>3</v>
      </c>
      <c r="Q183" s="129">
        <f t="shared" si="255"/>
        <v>6</v>
      </c>
      <c r="R183" s="129">
        <f t="shared" si="255"/>
        <v>9</v>
      </c>
      <c r="S183" s="129">
        <f t="shared" si="255"/>
        <v>12</v>
      </c>
      <c r="T183" s="129">
        <f t="shared" si="255"/>
        <v>3</v>
      </c>
      <c r="U183" s="129">
        <f t="shared" si="255"/>
        <v>6</v>
      </c>
      <c r="V183" s="129">
        <f t="shared" si="255"/>
        <v>9</v>
      </c>
      <c r="W183" s="129">
        <f t="shared" si="255"/>
        <v>12</v>
      </c>
      <c r="X183" s="129">
        <f t="shared" si="255"/>
        <v>3</v>
      </c>
      <c r="Y183" s="129">
        <f t="shared" si="255"/>
        <v>6</v>
      </c>
      <c r="Z183" s="129">
        <f t="shared" si="255"/>
        <v>9</v>
      </c>
      <c r="AA183" s="129">
        <f t="shared" si="255"/>
        <v>12</v>
      </c>
      <c r="AB183" s="129">
        <f t="shared" si="255"/>
        <v>3</v>
      </c>
      <c r="AC183" s="129">
        <f t="shared" si="255"/>
        <v>6</v>
      </c>
      <c r="AD183" s="129">
        <f t="shared" si="255"/>
        <v>9</v>
      </c>
      <c r="AE183" s="129">
        <f t="shared" si="255"/>
        <v>12</v>
      </c>
      <c r="AF183" s="129">
        <f t="shared" si="255"/>
        <v>3</v>
      </c>
      <c r="AG183" s="129">
        <f t="shared" si="255"/>
        <v>6</v>
      </c>
      <c r="AH183" s="129">
        <f t="shared" si="255"/>
        <v>9</v>
      </c>
      <c r="AI183" s="129">
        <f t="shared" si="255"/>
        <v>12</v>
      </c>
      <c r="AJ183" s="129">
        <f t="shared" si="255"/>
        <v>3</v>
      </c>
      <c r="AK183" s="129">
        <f t="shared" si="255"/>
        <v>6</v>
      </c>
      <c r="AL183" s="129">
        <f t="shared" si="255"/>
        <v>9</v>
      </c>
      <c r="AM183" s="129">
        <f t="shared" si="255"/>
        <v>12</v>
      </c>
      <c r="AN183" s="129">
        <f t="shared" si="255"/>
        <v>3</v>
      </c>
      <c r="AO183" s="129">
        <f t="shared" si="255"/>
        <v>6</v>
      </c>
      <c r="AP183" s="129">
        <f t="shared" si="255"/>
        <v>9</v>
      </c>
      <c r="AQ183" s="129">
        <f t="shared" si="255"/>
        <v>12</v>
      </c>
      <c r="AR183" s="129">
        <f t="shared" si="255"/>
        <v>3</v>
      </c>
      <c r="AS183" s="129">
        <f t="shared" si="255"/>
        <v>6</v>
      </c>
      <c r="AT183" s="129">
        <f t="shared" si="255"/>
        <v>9</v>
      </c>
      <c r="AU183" s="129">
        <f t="shared" si="255"/>
        <v>12</v>
      </c>
      <c r="AV183" s="129">
        <f t="shared" si="255"/>
        <v>3</v>
      </c>
      <c r="AW183" s="129">
        <f t="shared" si="255"/>
        <v>6</v>
      </c>
      <c r="AX183" s="129">
        <f t="shared" si="255"/>
        <v>9</v>
      </c>
      <c r="AY183" s="129">
        <f t="shared" si="255"/>
        <v>12</v>
      </c>
      <c r="AZ183" s="129">
        <f t="shared" si="255"/>
        <v>3</v>
      </c>
      <c r="BA183" s="129">
        <f t="shared" si="255"/>
        <v>6</v>
      </c>
      <c r="BB183" s="129">
        <f t="shared" si="255"/>
        <v>9</v>
      </c>
      <c r="BC183" s="129">
        <f t="shared" si="255"/>
        <v>12</v>
      </c>
      <c r="BD183" s="129">
        <f t="shared" si="255"/>
        <v>3</v>
      </c>
      <c r="BE183" s="129">
        <f t="shared" si="255"/>
        <v>6</v>
      </c>
      <c r="BF183" s="129">
        <f t="shared" si="255"/>
        <v>9</v>
      </c>
      <c r="BG183" s="129">
        <f t="shared" si="255"/>
        <v>12</v>
      </c>
      <c r="BH183" s="129">
        <f t="shared" si="255"/>
        <v>3</v>
      </c>
      <c r="BI183" s="129">
        <f t="shared" si="255"/>
        <v>6</v>
      </c>
      <c r="BJ183" s="129">
        <f t="shared" si="255"/>
        <v>9</v>
      </c>
      <c r="BK183" s="129">
        <f t="shared" si="255"/>
        <v>12</v>
      </c>
      <c r="BL183" s="129">
        <f t="shared" si="255"/>
        <v>3</v>
      </c>
      <c r="BM183" s="129">
        <f t="shared" si="255"/>
        <v>6</v>
      </c>
      <c r="BN183" s="129">
        <f t="shared" si="255"/>
        <v>9</v>
      </c>
      <c r="BO183" s="129">
        <f t="shared" si="255"/>
        <v>12</v>
      </c>
      <c r="BP183" s="129">
        <f t="shared" si="255"/>
        <v>3</v>
      </c>
      <c r="BQ183" s="129">
        <f t="shared" si="255"/>
        <v>6</v>
      </c>
      <c r="BR183" s="129">
        <f t="shared" si="255"/>
        <v>9</v>
      </c>
      <c r="BS183" s="129">
        <f t="shared" si="255"/>
        <v>12</v>
      </c>
      <c r="BT183" s="129">
        <f t="shared" si="255"/>
        <v>3</v>
      </c>
      <c r="BU183" s="129">
        <f t="shared" ref="BU183:EF183" si="256">MONTH(BU184)</f>
        <v>6</v>
      </c>
      <c r="BV183" s="129">
        <f t="shared" si="256"/>
        <v>9</v>
      </c>
      <c r="BW183" s="129">
        <f t="shared" si="256"/>
        <v>12</v>
      </c>
      <c r="BX183" s="129">
        <f t="shared" si="256"/>
        <v>3</v>
      </c>
      <c r="BY183" s="129">
        <f t="shared" si="256"/>
        <v>6</v>
      </c>
      <c r="BZ183" s="129">
        <f t="shared" si="256"/>
        <v>9</v>
      </c>
      <c r="CA183" s="129">
        <f t="shared" si="256"/>
        <v>12</v>
      </c>
      <c r="CB183" s="129">
        <f t="shared" si="256"/>
        <v>3</v>
      </c>
      <c r="CC183" s="129">
        <f t="shared" si="256"/>
        <v>6</v>
      </c>
      <c r="CD183" s="129">
        <f t="shared" si="256"/>
        <v>9</v>
      </c>
      <c r="CE183" s="129">
        <f t="shared" si="256"/>
        <v>12</v>
      </c>
      <c r="CF183" s="129">
        <f t="shared" si="256"/>
        <v>3</v>
      </c>
      <c r="CG183" s="129">
        <f t="shared" si="256"/>
        <v>6</v>
      </c>
      <c r="CH183" s="129">
        <f t="shared" si="256"/>
        <v>9</v>
      </c>
      <c r="CI183" s="129">
        <f t="shared" si="256"/>
        <v>12</v>
      </c>
      <c r="CJ183" s="129">
        <f t="shared" si="256"/>
        <v>3</v>
      </c>
      <c r="CK183" s="129">
        <f t="shared" si="256"/>
        <v>6</v>
      </c>
      <c r="CL183" s="129">
        <f t="shared" si="256"/>
        <v>9</v>
      </c>
      <c r="CM183" s="129">
        <f t="shared" si="256"/>
        <v>12</v>
      </c>
      <c r="CN183" s="129">
        <f t="shared" si="256"/>
        <v>3</v>
      </c>
      <c r="CO183" s="129">
        <f t="shared" si="256"/>
        <v>6</v>
      </c>
      <c r="CP183" s="129">
        <f t="shared" si="256"/>
        <v>9</v>
      </c>
      <c r="CQ183" s="129">
        <f t="shared" si="256"/>
        <v>12</v>
      </c>
      <c r="CR183" s="129">
        <f t="shared" si="256"/>
        <v>3</v>
      </c>
      <c r="CS183" s="129">
        <f t="shared" si="256"/>
        <v>6</v>
      </c>
      <c r="CT183" s="129">
        <f t="shared" si="256"/>
        <v>9</v>
      </c>
      <c r="CU183" s="129">
        <f t="shared" si="256"/>
        <v>12</v>
      </c>
      <c r="CV183" s="129">
        <f t="shared" si="256"/>
        <v>3</v>
      </c>
      <c r="CW183" s="129">
        <f t="shared" si="256"/>
        <v>6</v>
      </c>
      <c r="CX183" s="129">
        <f t="shared" si="256"/>
        <v>9</v>
      </c>
      <c r="CY183" s="129">
        <f t="shared" si="256"/>
        <v>12</v>
      </c>
      <c r="CZ183" s="129">
        <f t="shared" si="256"/>
        <v>3</v>
      </c>
      <c r="DA183" s="129">
        <f t="shared" si="256"/>
        <v>6</v>
      </c>
      <c r="DB183" s="129">
        <f t="shared" si="256"/>
        <v>9</v>
      </c>
      <c r="DC183" s="129">
        <f t="shared" si="256"/>
        <v>12</v>
      </c>
      <c r="DD183" s="129">
        <f t="shared" si="256"/>
        <v>3</v>
      </c>
      <c r="DE183" s="129">
        <f t="shared" si="256"/>
        <v>6</v>
      </c>
      <c r="DF183" s="129">
        <f t="shared" si="256"/>
        <v>9</v>
      </c>
      <c r="DG183" s="129">
        <f t="shared" si="256"/>
        <v>12</v>
      </c>
      <c r="DH183" s="129">
        <f t="shared" si="256"/>
        <v>3</v>
      </c>
      <c r="DI183" s="129">
        <f t="shared" si="256"/>
        <v>6</v>
      </c>
      <c r="DJ183" s="129">
        <f t="shared" si="256"/>
        <v>9</v>
      </c>
      <c r="DK183" s="129">
        <f t="shared" si="256"/>
        <v>12</v>
      </c>
      <c r="DL183" s="129">
        <f t="shared" si="256"/>
        <v>3</v>
      </c>
      <c r="DM183" s="129">
        <f t="shared" si="256"/>
        <v>6</v>
      </c>
      <c r="DN183" s="129">
        <f t="shared" si="256"/>
        <v>9</v>
      </c>
      <c r="DO183" s="129">
        <f t="shared" si="256"/>
        <v>12</v>
      </c>
      <c r="DP183" s="129">
        <f t="shared" si="256"/>
        <v>3</v>
      </c>
      <c r="DQ183" s="129">
        <f t="shared" si="256"/>
        <v>6</v>
      </c>
      <c r="DR183" s="129">
        <f t="shared" si="256"/>
        <v>9</v>
      </c>
      <c r="DS183" s="129">
        <f t="shared" si="256"/>
        <v>12</v>
      </c>
      <c r="DT183" s="129">
        <f t="shared" si="256"/>
        <v>3</v>
      </c>
      <c r="DU183" s="129">
        <f t="shared" si="256"/>
        <v>6</v>
      </c>
      <c r="DV183" s="129">
        <f t="shared" si="256"/>
        <v>9</v>
      </c>
      <c r="DW183" s="129">
        <f t="shared" si="256"/>
        <v>12</v>
      </c>
      <c r="DX183" s="129">
        <f t="shared" si="256"/>
        <v>3</v>
      </c>
      <c r="DY183" s="129">
        <f t="shared" si="256"/>
        <v>6</v>
      </c>
      <c r="DZ183" s="129">
        <f t="shared" si="256"/>
        <v>9</v>
      </c>
      <c r="EA183" s="129">
        <f t="shared" si="256"/>
        <v>12</v>
      </c>
      <c r="EB183" s="129">
        <f t="shared" si="256"/>
        <v>3</v>
      </c>
      <c r="EC183" s="129">
        <f t="shared" si="256"/>
        <v>6</v>
      </c>
      <c r="ED183" s="129">
        <f t="shared" si="256"/>
        <v>9</v>
      </c>
      <c r="EE183" s="129">
        <f t="shared" si="256"/>
        <v>12</v>
      </c>
      <c r="EF183" s="129">
        <f t="shared" si="256"/>
        <v>3</v>
      </c>
      <c r="EG183" s="129">
        <f t="shared" ref="EG183:FY183" si="257">MONTH(EG184)</f>
        <v>6</v>
      </c>
      <c r="EH183" s="129">
        <f t="shared" si="257"/>
        <v>9</v>
      </c>
      <c r="EI183" s="129">
        <f t="shared" si="257"/>
        <v>12</v>
      </c>
      <c r="EJ183" s="129">
        <f t="shared" si="257"/>
        <v>3</v>
      </c>
      <c r="EK183" s="129">
        <f t="shared" si="257"/>
        <v>6</v>
      </c>
      <c r="EL183" s="129">
        <f t="shared" si="257"/>
        <v>9</v>
      </c>
      <c r="EM183" s="129">
        <f t="shared" si="257"/>
        <v>12</v>
      </c>
      <c r="EN183" s="129">
        <f t="shared" si="257"/>
        <v>3</v>
      </c>
      <c r="EO183" s="129">
        <f t="shared" si="257"/>
        <v>6</v>
      </c>
      <c r="EP183" s="129">
        <f t="shared" si="257"/>
        <v>9</v>
      </c>
      <c r="EQ183" s="129">
        <f t="shared" si="257"/>
        <v>12</v>
      </c>
      <c r="ER183" s="129">
        <f t="shared" si="257"/>
        <v>3</v>
      </c>
      <c r="ES183" s="129">
        <f t="shared" si="257"/>
        <v>6</v>
      </c>
      <c r="ET183" s="129">
        <f t="shared" si="257"/>
        <v>9</v>
      </c>
      <c r="EU183" s="129">
        <f t="shared" si="257"/>
        <v>12</v>
      </c>
      <c r="EV183" s="129">
        <f t="shared" si="257"/>
        <v>3</v>
      </c>
      <c r="EW183" s="129">
        <f t="shared" si="257"/>
        <v>6</v>
      </c>
      <c r="EX183" s="129">
        <f t="shared" si="257"/>
        <v>9</v>
      </c>
      <c r="EY183" s="129">
        <f t="shared" si="257"/>
        <v>12</v>
      </c>
      <c r="EZ183" s="129">
        <f t="shared" si="257"/>
        <v>3</v>
      </c>
      <c r="FA183" s="129">
        <f t="shared" si="257"/>
        <v>6</v>
      </c>
      <c r="FB183" s="129">
        <f t="shared" si="257"/>
        <v>9</v>
      </c>
      <c r="FC183" s="129">
        <f t="shared" si="257"/>
        <v>12</v>
      </c>
      <c r="FD183" s="129">
        <f t="shared" si="257"/>
        <v>3</v>
      </c>
      <c r="FE183" s="129">
        <f t="shared" si="257"/>
        <v>6</v>
      </c>
      <c r="FF183" s="129">
        <f t="shared" si="257"/>
        <v>9</v>
      </c>
      <c r="FG183" s="129">
        <f t="shared" si="257"/>
        <v>12</v>
      </c>
      <c r="FH183" s="129">
        <f t="shared" si="257"/>
        <v>3</v>
      </c>
      <c r="FI183" s="129">
        <f t="shared" si="257"/>
        <v>6</v>
      </c>
      <c r="FJ183" s="129">
        <f t="shared" si="257"/>
        <v>9</v>
      </c>
      <c r="FK183" s="129">
        <f t="shared" si="257"/>
        <v>12</v>
      </c>
      <c r="FL183" s="129">
        <f t="shared" si="257"/>
        <v>3</v>
      </c>
      <c r="FM183" s="129">
        <f t="shared" si="257"/>
        <v>6</v>
      </c>
      <c r="FN183" s="129">
        <f t="shared" si="257"/>
        <v>9</v>
      </c>
      <c r="FO183" s="129">
        <f t="shared" si="257"/>
        <v>12</v>
      </c>
      <c r="FP183" s="129">
        <f t="shared" si="257"/>
        <v>3</v>
      </c>
      <c r="FQ183" s="129">
        <f t="shared" si="257"/>
        <v>6</v>
      </c>
      <c r="FR183" s="129">
        <f t="shared" si="257"/>
        <v>9</v>
      </c>
      <c r="FS183" s="129">
        <f t="shared" si="257"/>
        <v>12</v>
      </c>
      <c r="FT183" s="129">
        <f t="shared" si="257"/>
        <v>3</v>
      </c>
      <c r="FU183" s="129">
        <f t="shared" si="257"/>
        <v>6</v>
      </c>
      <c r="FV183" s="129">
        <f t="shared" si="257"/>
        <v>9</v>
      </c>
      <c r="FW183" s="129">
        <f t="shared" si="257"/>
        <v>12</v>
      </c>
      <c r="FX183" s="129">
        <f t="shared" si="257"/>
        <v>3</v>
      </c>
      <c r="FY183" s="129">
        <f t="shared" si="257"/>
        <v>6</v>
      </c>
    </row>
    <row r="184" spans="3:181">
      <c r="G184" s="21">
        <v>44196</v>
      </c>
      <c r="H184" s="20">
        <v>44286</v>
      </c>
      <c r="I184" s="20">
        <v>44377</v>
      </c>
      <c r="J184" s="20">
        <v>44469</v>
      </c>
      <c r="K184" s="20">
        <v>44561</v>
      </c>
      <c r="L184" s="20">
        <v>44651</v>
      </c>
      <c r="M184" s="20">
        <v>44742</v>
      </c>
      <c r="N184" s="20">
        <v>44834</v>
      </c>
      <c r="O184" s="20">
        <v>44926</v>
      </c>
      <c r="P184" s="20">
        <v>45016</v>
      </c>
      <c r="Q184" s="20">
        <v>45107</v>
      </c>
      <c r="R184" s="20">
        <v>45199</v>
      </c>
      <c r="S184" s="20">
        <v>45291</v>
      </c>
      <c r="T184" s="20">
        <v>45382</v>
      </c>
      <c r="U184" s="20">
        <v>45473</v>
      </c>
      <c r="V184" s="20">
        <v>45565</v>
      </c>
      <c r="W184" s="20">
        <v>45657</v>
      </c>
      <c r="X184" s="20">
        <v>45747</v>
      </c>
      <c r="Y184" s="20">
        <v>45838</v>
      </c>
      <c r="Z184" s="20">
        <v>45930</v>
      </c>
      <c r="AA184" s="20">
        <v>46022</v>
      </c>
      <c r="AB184" s="20">
        <v>46112</v>
      </c>
      <c r="AC184" s="20">
        <v>46203</v>
      </c>
      <c r="AD184" s="20">
        <v>46295</v>
      </c>
      <c r="AE184" s="20">
        <v>46387</v>
      </c>
      <c r="AF184" s="20">
        <v>46477</v>
      </c>
      <c r="AG184" s="20">
        <v>46568</v>
      </c>
      <c r="AH184" s="20">
        <v>46660</v>
      </c>
      <c r="AI184" s="20">
        <v>46752</v>
      </c>
      <c r="AJ184" s="20">
        <v>46843</v>
      </c>
      <c r="AK184" s="20">
        <v>46934</v>
      </c>
      <c r="AL184" s="20">
        <v>47026</v>
      </c>
      <c r="AM184" s="20">
        <v>47118</v>
      </c>
      <c r="AN184" s="20">
        <v>47208</v>
      </c>
      <c r="AO184" s="20">
        <v>47299</v>
      </c>
      <c r="AP184" s="20">
        <v>47391</v>
      </c>
      <c r="AQ184" s="20">
        <v>47483</v>
      </c>
      <c r="AR184" s="20">
        <v>47573</v>
      </c>
      <c r="AS184" s="20">
        <v>47664</v>
      </c>
      <c r="AT184" s="20">
        <v>47756</v>
      </c>
      <c r="AU184" s="20">
        <v>47848</v>
      </c>
      <c r="AV184" s="20">
        <v>47938</v>
      </c>
      <c r="AW184" s="20">
        <v>48029</v>
      </c>
      <c r="AX184" s="20">
        <v>48121</v>
      </c>
      <c r="AY184" s="20">
        <v>48213</v>
      </c>
      <c r="AZ184" s="20">
        <v>48304</v>
      </c>
      <c r="BA184" s="20">
        <v>48395</v>
      </c>
      <c r="BB184" s="20">
        <v>48487</v>
      </c>
      <c r="BC184" s="20">
        <v>48579</v>
      </c>
      <c r="BD184" s="20">
        <v>48669</v>
      </c>
      <c r="BE184" s="20">
        <v>48760</v>
      </c>
      <c r="BF184" s="20">
        <v>48852</v>
      </c>
      <c r="BG184" s="20">
        <v>48944</v>
      </c>
      <c r="BH184" s="20">
        <v>49034</v>
      </c>
      <c r="BI184" s="20">
        <v>49125</v>
      </c>
      <c r="BJ184" s="20">
        <v>49217</v>
      </c>
      <c r="BK184" s="20">
        <v>49309</v>
      </c>
      <c r="BL184" s="20">
        <v>49399</v>
      </c>
      <c r="BM184" s="20">
        <v>49490</v>
      </c>
      <c r="BN184" s="20">
        <v>49582</v>
      </c>
      <c r="BO184" s="20">
        <v>49674</v>
      </c>
      <c r="BP184" s="20">
        <v>49765</v>
      </c>
      <c r="BQ184" s="20">
        <v>49856</v>
      </c>
      <c r="BR184" s="20">
        <v>49948</v>
      </c>
      <c r="BS184" s="20">
        <v>50040</v>
      </c>
      <c r="BT184" s="20">
        <v>50130</v>
      </c>
      <c r="BU184" s="20">
        <v>50221</v>
      </c>
      <c r="BV184" s="20">
        <v>50313</v>
      </c>
      <c r="BW184" s="20">
        <v>50405</v>
      </c>
      <c r="BX184" s="20">
        <v>50495</v>
      </c>
      <c r="BY184" s="20">
        <v>50586</v>
      </c>
      <c r="BZ184" s="20">
        <v>50678</v>
      </c>
      <c r="CA184" s="20">
        <v>50770</v>
      </c>
      <c r="CB184" s="20">
        <v>50860</v>
      </c>
      <c r="CC184" s="20">
        <v>50951</v>
      </c>
      <c r="CD184" s="20">
        <v>51043</v>
      </c>
      <c r="CE184" s="20">
        <v>51135</v>
      </c>
      <c r="CF184" s="20">
        <v>51226</v>
      </c>
      <c r="CG184" s="20">
        <v>51317</v>
      </c>
      <c r="CH184" s="20">
        <v>51409</v>
      </c>
      <c r="CI184" s="20">
        <v>51501</v>
      </c>
      <c r="CJ184" s="20">
        <v>51591</v>
      </c>
      <c r="CK184" s="20">
        <v>51682</v>
      </c>
      <c r="CL184" s="20">
        <v>51774</v>
      </c>
      <c r="CM184" s="20">
        <v>51866</v>
      </c>
      <c r="CN184" s="20">
        <v>51956</v>
      </c>
      <c r="CO184" s="20">
        <v>52047</v>
      </c>
      <c r="CP184" s="20">
        <v>52139</v>
      </c>
      <c r="CQ184" s="20">
        <v>52231</v>
      </c>
      <c r="CR184" s="20">
        <v>52321</v>
      </c>
      <c r="CS184" s="20">
        <v>52412</v>
      </c>
      <c r="CT184" s="20">
        <v>52504</v>
      </c>
      <c r="CU184" s="20">
        <v>52596</v>
      </c>
      <c r="CV184" s="20">
        <v>52687</v>
      </c>
      <c r="CW184" s="20">
        <v>52778</v>
      </c>
      <c r="CX184" s="20">
        <v>52870</v>
      </c>
      <c r="CY184" s="20">
        <v>52962</v>
      </c>
      <c r="CZ184" s="20">
        <v>53052</v>
      </c>
      <c r="DA184" s="20">
        <v>53143</v>
      </c>
      <c r="DB184" s="20">
        <v>53235</v>
      </c>
      <c r="DC184" s="20">
        <v>53327</v>
      </c>
      <c r="DD184" s="20">
        <v>53417</v>
      </c>
      <c r="DE184" s="20">
        <v>53508</v>
      </c>
      <c r="DF184" s="20">
        <v>53600</v>
      </c>
      <c r="DG184" s="20">
        <v>53692</v>
      </c>
      <c r="DH184" s="20">
        <v>53782</v>
      </c>
      <c r="DI184" s="20">
        <v>53873</v>
      </c>
      <c r="DJ184" s="20">
        <v>53965</v>
      </c>
      <c r="DK184" s="20">
        <v>54057</v>
      </c>
      <c r="DL184" s="20">
        <v>54148</v>
      </c>
      <c r="DM184" s="20">
        <v>54239</v>
      </c>
      <c r="DN184" s="20">
        <v>54331</v>
      </c>
      <c r="DO184" s="20">
        <v>54423</v>
      </c>
      <c r="DP184" s="20">
        <v>54513</v>
      </c>
      <c r="DQ184" s="20">
        <v>54604</v>
      </c>
      <c r="DR184" s="20">
        <v>54696</v>
      </c>
      <c r="DS184" s="20">
        <v>54788</v>
      </c>
      <c r="DT184" s="20">
        <v>54878</v>
      </c>
      <c r="DU184" s="20">
        <v>54969</v>
      </c>
      <c r="DV184" s="20">
        <v>55061</v>
      </c>
      <c r="DW184" s="20">
        <v>55153</v>
      </c>
      <c r="DX184" s="20">
        <v>55243</v>
      </c>
      <c r="DY184" s="20">
        <v>55334</v>
      </c>
      <c r="DZ184" s="20">
        <v>55426</v>
      </c>
      <c r="EA184" s="20">
        <v>55518</v>
      </c>
      <c r="EB184" s="20">
        <v>55609</v>
      </c>
      <c r="EC184" s="20">
        <v>55700</v>
      </c>
      <c r="ED184" s="20">
        <v>55792</v>
      </c>
      <c r="EE184" s="20">
        <v>55884</v>
      </c>
      <c r="EF184" s="20">
        <v>55974</v>
      </c>
      <c r="EG184" s="20">
        <v>56065</v>
      </c>
      <c r="EH184" s="20">
        <v>56157</v>
      </c>
      <c r="EI184" s="20">
        <v>56249</v>
      </c>
      <c r="EJ184" s="20">
        <v>56339</v>
      </c>
      <c r="EK184" s="20">
        <v>56430</v>
      </c>
      <c r="EL184" s="20">
        <v>56522</v>
      </c>
      <c r="EM184" s="20">
        <v>56614</v>
      </c>
      <c r="EN184" s="20">
        <v>56704</v>
      </c>
      <c r="EO184" s="20">
        <v>56795</v>
      </c>
      <c r="EP184" s="20">
        <v>56887</v>
      </c>
      <c r="EQ184" s="20">
        <v>56979</v>
      </c>
      <c r="ER184" s="20">
        <v>57070</v>
      </c>
      <c r="ES184" s="20">
        <v>57161</v>
      </c>
      <c r="ET184" s="20">
        <v>57253</v>
      </c>
      <c r="EU184" s="20">
        <v>57345</v>
      </c>
      <c r="EV184" s="20">
        <v>57435</v>
      </c>
      <c r="EW184" s="20">
        <v>57526</v>
      </c>
      <c r="EX184" s="20">
        <v>57618</v>
      </c>
      <c r="EY184" s="20">
        <v>57710</v>
      </c>
      <c r="EZ184" s="20">
        <v>57800</v>
      </c>
      <c r="FA184" s="20">
        <v>57891</v>
      </c>
      <c r="FB184" s="20">
        <v>57983</v>
      </c>
      <c r="FC184" s="20">
        <v>58075</v>
      </c>
      <c r="FD184" s="20">
        <v>58165</v>
      </c>
      <c r="FE184" s="20">
        <v>58256</v>
      </c>
      <c r="FF184" s="20">
        <v>58348</v>
      </c>
      <c r="FG184" s="20">
        <v>58440</v>
      </c>
      <c r="FH184" s="20">
        <v>58531</v>
      </c>
      <c r="FI184" s="20">
        <v>58622</v>
      </c>
      <c r="FJ184" s="20">
        <v>58714</v>
      </c>
      <c r="FK184" s="20">
        <v>58806</v>
      </c>
      <c r="FL184" s="20">
        <v>58896</v>
      </c>
      <c r="FM184" s="20">
        <v>58987</v>
      </c>
      <c r="FN184" s="20">
        <v>59079</v>
      </c>
      <c r="FO184" s="20">
        <v>59171</v>
      </c>
      <c r="FP184" s="20">
        <v>59261</v>
      </c>
      <c r="FQ184" s="20">
        <v>59352</v>
      </c>
      <c r="FR184" s="20">
        <v>59444</v>
      </c>
      <c r="FS184" s="20">
        <v>59536</v>
      </c>
      <c r="FT184" s="20">
        <v>59626</v>
      </c>
      <c r="FU184" s="20">
        <v>59717</v>
      </c>
      <c r="FV184" s="20">
        <v>59809</v>
      </c>
      <c r="FW184" s="20">
        <v>59901</v>
      </c>
      <c r="FX184" s="20">
        <v>59992</v>
      </c>
      <c r="FY184" s="20">
        <v>60083</v>
      </c>
    </row>
    <row r="185" spans="3:181">
      <c r="D185" t="str">
        <f>D122</f>
        <v>Aurora High (Q1-26)</v>
      </c>
      <c r="E185" s="8" t="s">
        <v>723</v>
      </c>
      <c r="F185" s="61">
        <v>45658</v>
      </c>
      <c r="G185" s="26"/>
      <c r="H185" s="247"/>
      <c r="I185" s="247"/>
      <c r="J185" s="247"/>
      <c r="K185" s="247"/>
      <c r="L185" s="83"/>
      <c r="M185" s="83"/>
      <c r="N185" s="83"/>
      <c r="O185" s="83"/>
      <c r="P185" s="83"/>
      <c r="Q185" s="83"/>
      <c r="R185" s="83"/>
      <c r="S185" s="83"/>
      <c r="T185" s="83"/>
      <c r="U185" s="83"/>
      <c r="V185" s="83"/>
      <c r="W185" s="83"/>
      <c r="X185" s="83"/>
      <c r="Y185" s="83"/>
      <c r="Z185" s="83"/>
      <c r="AA185" s="83"/>
      <c r="AB185" s="83"/>
      <c r="AC185" s="83"/>
      <c r="AD185" s="83"/>
      <c r="AE185" s="83"/>
      <c r="AF185" s="83"/>
      <c r="AG185" s="83"/>
      <c r="AH185" s="83"/>
      <c r="AI185" s="83"/>
      <c r="AJ185" s="83"/>
      <c r="AK185" s="83"/>
      <c r="AL185" s="83"/>
      <c r="AM185" s="83"/>
      <c r="AN185" s="83"/>
      <c r="AO185" s="83"/>
      <c r="AP185" s="83"/>
      <c r="AQ185" s="83"/>
      <c r="AR185" s="83"/>
      <c r="AS185" s="83"/>
      <c r="AT185" s="83"/>
      <c r="AU185" s="83"/>
      <c r="AV185" s="83"/>
      <c r="AW185" s="83"/>
      <c r="AX185" s="83"/>
      <c r="AY185" s="83"/>
      <c r="AZ185" s="83"/>
      <c r="BA185" s="83"/>
      <c r="BB185" s="83"/>
      <c r="BC185" s="83"/>
      <c r="BD185" s="83"/>
      <c r="BE185" s="83"/>
      <c r="BF185" s="83"/>
      <c r="BG185" s="83"/>
      <c r="BH185" s="83"/>
      <c r="BI185" s="83"/>
      <c r="BJ185" s="83"/>
      <c r="BK185" s="83"/>
      <c r="BL185" s="83"/>
      <c r="BM185" s="83"/>
      <c r="BN185" s="83"/>
      <c r="BO185" s="83"/>
      <c r="BP185" s="83"/>
      <c r="BQ185" s="83"/>
      <c r="BR185" s="83"/>
      <c r="BS185" s="83"/>
      <c r="BT185" s="83"/>
      <c r="BU185" s="83"/>
      <c r="BV185" s="83"/>
      <c r="BW185" s="83"/>
      <c r="BX185" s="83"/>
      <c r="BY185" s="83"/>
      <c r="BZ185" s="83"/>
      <c r="CA185" s="83"/>
      <c r="CB185" s="83"/>
      <c r="CC185" s="83"/>
      <c r="CD185" s="83"/>
      <c r="CE185" s="83"/>
      <c r="CF185" s="83"/>
      <c r="CG185" s="83"/>
      <c r="CH185" s="83"/>
      <c r="CI185" s="83"/>
      <c r="CJ185" s="83"/>
      <c r="CK185" s="83"/>
      <c r="CL185" s="83"/>
      <c r="CM185" s="83"/>
      <c r="CN185" s="83"/>
      <c r="CO185" s="83"/>
      <c r="CP185" s="83"/>
      <c r="CQ185" s="83"/>
      <c r="CR185" s="83"/>
      <c r="CS185" s="83"/>
      <c r="CT185" s="83"/>
      <c r="CU185" s="83"/>
      <c r="CV185" s="83"/>
      <c r="CW185" s="83"/>
      <c r="CX185" s="83"/>
      <c r="CY185" s="83"/>
      <c r="CZ185" s="83"/>
      <c r="DA185" s="83"/>
      <c r="DB185" s="83"/>
      <c r="DC185" s="83"/>
      <c r="DD185" s="83"/>
      <c r="DE185" s="83"/>
      <c r="DF185" s="83"/>
      <c r="DG185" s="83"/>
      <c r="DH185" s="83"/>
      <c r="DI185" s="83"/>
      <c r="DJ185" s="83"/>
      <c r="DK185" s="83"/>
      <c r="DL185" s="83"/>
      <c r="DM185" s="83"/>
      <c r="DN185" s="83"/>
      <c r="DO185" s="83"/>
      <c r="DP185" s="83"/>
      <c r="DQ185" s="83"/>
      <c r="DR185" s="83"/>
      <c r="DS185" s="83"/>
      <c r="DT185" s="83"/>
      <c r="DU185" s="83"/>
      <c r="DV185" s="83"/>
      <c r="DW185" s="83"/>
      <c r="DX185" s="83"/>
      <c r="DY185" s="83"/>
      <c r="DZ185" s="83"/>
      <c r="EA185" s="83"/>
      <c r="EB185" s="83"/>
      <c r="EC185" s="83"/>
      <c r="ED185" s="83"/>
      <c r="EE185" s="83"/>
      <c r="EF185" s="83"/>
      <c r="EG185" s="83"/>
      <c r="EH185" s="83"/>
      <c r="EI185" s="83"/>
      <c r="EJ185" s="83"/>
      <c r="EK185" s="83"/>
      <c r="EL185" s="83"/>
      <c r="EM185" s="83"/>
      <c r="EN185" s="83"/>
      <c r="EO185" s="83"/>
      <c r="EP185" s="83"/>
      <c r="EQ185" s="83"/>
      <c r="ER185" s="83"/>
      <c r="ES185" s="83"/>
      <c r="ET185" s="83"/>
      <c r="EU185" s="83"/>
      <c r="EV185" s="83"/>
      <c r="EW185" s="83"/>
      <c r="EX185" s="83"/>
      <c r="EY185" s="83"/>
      <c r="EZ185" s="83"/>
      <c r="FA185" s="83"/>
      <c r="FB185" s="83"/>
      <c r="FC185" s="83"/>
      <c r="FD185" s="83"/>
      <c r="FE185" s="83"/>
      <c r="FF185" s="83"/>
      <c r="FG185" s="83"/>
      <c r="FH185" s="83"/>
      <c r="FI185" s="83"/>
      <c r="FJ185" s="83"/>
      <c r="FK185" s="83"/>
      <c r="FL185" s="83"/>
      <c r="FM185" s="83"/>
      <c r="FN185" s="83"/>
      <c r="FO185" s="83"/>
      <c r="FP185" s="83"/>
      <c r="FQ185" s="83"/>
      <c r="FR185" s="83"/>
      <c r="FS185" s="83"/>
      <c r="FT185" s="83"/>
      <c r="FU185" s="83"/>
      <c r="FV185" s="83"/>
      <c r="FW185" s="83"/>
      <c r="FX185" s="83"/>
      <c r="FY185" s="83"/>
    </row>
    <row r="186" spans="3:181">
      <c r="D186" t="str">
        <f>D123</f>
        <v>Aurora Central (Q1-26)</v>
      </c>
      <c r="E186" s="8" t="s">
        <v>723</v>
      </c>
      <c r="F186" s="61">
        <v>45658</v>
      </c>
      <c r="G186" s="26"/>
      <c r="H186" s="247"/>
      <c r="I186" s="247"/>
      <c r="J186" s="247"/>
      <c r="K186" s="247"/>
      <c r="L186" s="83"/>
      <c r="M186" s="83"/>
      <c r="N186" s="83"/>
      <c r="O186" s="83"/>
      <c r="P186" s="83"/>
      <c r="Q186" s="83"/>
      <c r="R186" s="83"/>
      <c r="S186" s="83"/>
      <c r="T186" s="83"/>
      <c r="U186" s="83"/>
      <c r="V186" s="83"/>
      <c r="W186" s="83"/>
      <c r="X186" s="83"/>
      <c r="Y186" s="83"/>
      <c r="Z186" s="83"/>
      <c r="AA186" s="83"/>
      <c r="AB186" s="83"/>
      <c r="AC186" s="83"/>
      <c r="AD186" s="83"/>
      <c r="AE186" s="83"/>
      <c r="AF186" s="83"/>
      <c r="AG186" s="83"/>
      <c r="AH186" s="83"/>
      <c r="AI186" s="83"/>
      <c r="AJ186" s="83"/>
      <c r="AK186" s="83"/>
      <c r="AL186" s="83"/>
      <c r="AM186" s="83"/>
      <c r="AN186" s="83"/>
      <c r="AO186" s="83"/>
      <c r="AP186" s="83"/>
      <c r="AQ186" s="83"/>
      <c r="AR186" s="83"/>
      <c r="AS186" s="83"/>
      <c r="AT186" s="83"/>
      <c r="AU186" s="83"/>
      <c r="AV186" s="83"/>
      <c r="AW186" s="83"/>
      <c r="AX186" s="83"/>
      <c r="AY186" s="83"/>
      <c r="AZ186" s="83"/>
      <c r="BA186" s="83"/>
      <c r="BB186" s="83"/>
      <c r="BC186" s="83"/>
      <c r="BD186" s="83"/>
      <c r="BE186" s="83"/>
      <c r="BF186" s="83"/>
      <c r="BG186" s="83"/>
      <c r="BH186" s="83"/>
      <c r="BI186" s="83"/>
      <c r="BJ186" s="83"/>
      <c r="BK186" s="83"/>
      <c r="BL186" s="83"/>
      <c r="BM186" s="83"/>
      <c r="BN186" s="83"/>
      <c r="BO186" s="83"/>
      <c r="BP186" s="83"/>
      <c r="BQ186" s="83"/>
      <c r="BR186" s="83"/>
      <c r="BS186" s="83"/>
      <c r="BT186" s="83"/>
      <c r="BU186" s="83"/>
      <c r="BV186" s="83"/>
      <c r="BW186" s="83"/>
      <c r="BX186" s="83"/>
      <c r="BY186" s="83"/>
      <c r="BZ186" s="83"/>
      <c r="CA186" s="83"/>
      <c r="CB186" s="83"/>
      <c r="CC186" s="83"/>
      <c r="CD186" s="83"/>
      <c r="CE186" s="83"/>
      <c r="CF186" s="83"/>
      <c r="CG186" s="83"/>
      <c r="CH186" s="83"/>
      <c r="CI186" s="83"/>
      <c r="CJ186" s="83"/>
      <c r="CK186" s="83"/>
      <c r="CL186" s="83"/>
      <c r="CM186" s="83"/>
      <c r="CN186" s="83"/>
      <c r="CO186" s="83"/>
      <c r="CP186" s="83"/>
      <c r="CQ186" s="83"/>
      <c r="CR186" s="83"/>
      <c r="CS186" s="83"/>
      <c r="CT186" s="83"/>
      <c r="CU186" s="83"/>
      <c r="CV186" s="83"/>
      <c r="CW186" s="83"/>
      <c r="CX186" s="83"/>
      <c r="CY186" s="83"/>
      <c r="CZ186" s="83"/>
      <c r="DA186" s="83"/>
      <c r="DB186" s="83"/>
      <c r="DC186" s="83"/>
      <c r="DD186" s="83"/>
      <c r="DE186" s="83"/>
      <c r="DF186" s="83"/>
      <c r="DG186" s="83"/>
      <c r="DH186" s="83"/>
      <c r="DI186" s="83"/>
      <c r="DJ186" s="83"/>
      <c r="DK186" s="83"/>
      <c r="DL186" s="83"/>
      <c r="DM186" s="83"/>
      <c r="DN186" s="83"/>
      <c r="DO186" s="83"/>
      <c r="DP186" s="83"/>
      <c r="DQ186" s="83"/>
      <c r="DR186" s="83"/>
      <c r="DS186" s="83"/>
      <c r="DT186" s="83"/>
      <c r="DU186" s="83"/>
      <c r="DV186" s="83"/>
      <c r="DW186" s="83"/>
      <c r="DX186" s="248"/>
      <c r="DY186" s="248"/>
      <c r="DZ186" s="248"/>
      <c r="EA186" s="248"/>
      <c r="EB186" s="248"/>
      <c r="EC186" s="248"/>
      <c r="ED186" s="248"/>
      <c r="EE186" s="248"/>
      <c r="EF186" s="248"/>
      <c r="EG186" s="248"/>
      <c r="EH186" s="248"/>
      <c r="EI186" s="248"/>
      <c r="EJ186" s="248"/>
      <c r="EK186" s="248"/>
      <c r="EL186" s="248"/>
      <c r="EM186" s="248"/>
      <c r="EN186" s="248"/>
      <c r="EO186" s="248"/>
      <c r="EP186" s="248"/>
      <c r="EQ186" s="248"/>
      <c r="ER186" s="248"/>
      <c r="ES186" s="248"/>
      <c r="ET186" s="248"/>
      <c r="EU186" s="248"/>
      <c r="EV186" s="248"/>
      <c r="EW186" s="248"/>
      <c r="EX186" s="248"/>
      <c r="EY186" s="248"/>
      <c r="EZ186" s="248"/>
      <c r="FA186" s="248"/>
      <c r="FB186" s="248"/>
      <c r="FC186" s="248"/>
      <c r="FD186" s="248"/>
      <c r="FE186" s="248"/>
      <c r="FF186" s="248"/>
      <c r="FG186" s="248"/>
      <c r="FH186" s="248"/>
      <c r="FI186" s="248"/>
      <c r="FJ186" s="248"/>
      <c r="FK186" s="248"/>
      <c r="FL186" s="248"/>
      <c r="FM186" s="248"/>
      <c r="FN186" s="248"/>
      <c r="FO186" s="248"/>
      <c r="FP186" s="248"/>
      <c r="FQ186" s="248"/>
      <c r="FR186" s="248"/>
      <c r="FS186" s="248"/>
      <c r="FT186" s="248"/>
      <c r="FU186" s="248"/>
      <c r="FV186" s="248"/>
      <c r="FW186" s="248"/>
      <c r="FX186" s="248"/>
      <c r="FY186" s="248"/>
    </row>
    <row r="187" spans="3:181">
      <c r="D187" t="str">
        <f>D124</f>
        <v>Aurora Low (Q1-26)</v>
      </c>
      <c r="E187" s="8" t="s">
        <v>723</v>
      </c>
      <c r="F187" s="61">
        <v>45658</v>
      </c>
      <c r="G187" s="26"/>
      <c r="H187" s="247"/>
      <c r="I187" s="247"/>
      <c r="J187" s="247"/>
      <c r="K187" s="247"/>
      <c r="L187" s="83"/>
      <c r="M187" s="83"/>
      <c r="N187" s="83"/>
      <c r="O187" s="83"/>
      <c r="P187" s="83"/>
      <c r="Q187" s="83"/>
      <c r="R187" s="83"/>
      <c r="S187" s="83"/>
      <c r="T187" s="83"/>
      <c r="U187" s="83"/>
      <c r="V187" s="83"/>
      <c r="W187" s="83"/>
      <c r="X187" s="83"/>
      <c r="Y187" s="83"/>
      <c r="Z187" s="83"/>
      <c r="AA187" s="83"/>
      <c r="AB187" s="83"/>
      <c r="AC187" s="83"/>
      <c r="AD187" s="83"/>
      <c r="AE187" s="83"/>
      <c r="AF187" s="83"/>
      <c r="AG187" s="83"/>
      <c r="AH187" s="83"/>
      <c r="AI187" s="83"/>
      <c r="AJ187" s="83"/>
      <c r="AK187" s="83"/>
      <c r="AL187" s="83"/>
      <c r="AM187" s="83"/>
      <c r="AN187" s="83"/>
      <c r="AO187" s="83"/>
      <c r="AP187" s="83"/>
      <c r="AQ187" s="83"/>
      <c r="AR187" s="83"/>
      <c r="AS187" s="83"/>
      <c r="AT187" s="83"/>
      <c r="AU187" s="83"/>
      <c r="AV187" s="83"/>
      <c r="AW187" s="83"/>
      <c r="AX187" s="83"/>
      <c r="AY187" s="83"/>
      <c r="AZ187" s="83"/>
      <c r="BA187" s="83"/>
      <c r="BB187" s="83"/>
      <c r="BC187" s="83"/>
      <c r="BD187" s="83"/>
      <c r="BE187" s="83"/>
      <c r="BF187" s="83"/>
      <c r="BG187" s="83"/>
      <c r="BH187" s="83"/>
      <c r="BI187" s="83"/>
      <c r="BJ187" s="83"/>
      <c r="BK187" s="83"/>
      <c r="BL187" s="83"/>
      <c r="BM187" s="83"/>
      <c r="BN187" s="83"/>
      <c r="BO187" s="83"/>
      <c r="BP187" s="83"/>
      <c r="BQ187" s="83"/>
      <c r="BR187" s="83"/>
      <c r="BS187" s="83"/>
      <c r="BT187" s="83"/>
      <c r="BU187" s="83"/>
      <c r="BV187" s="83"/>
      <c r="BW187" s="83"/>
      <c r="BX187" s="83"/>
      <c r="BY187" s="83"/>
      <c r="BZ187" s="83"/>
      <c r="CA187" s="83"/>
      <c r="CB187" s="83"/>
      <c r="CC187" s="83"/>
      <c r="CD187" s="83"/>
      <c r="CE187" s="83"/>
      <c r="CF187" s="83"/>
      <c r="CG187" s="83"/>
      <c r="CH187" s="83"/>
      <c r="CI187" s="83"/>
      <c r="CJ187" s="83"/>
      <c r="CK187" s="83"/>
      <c r="CL187" s="83"/>
      <c r="CM187" s="83"/>
      <c r="CN187" s="83"/>
      <c r="CO187" s="83"/>
      <c r="CP187" s="83"/>
      <c r="CQ187" s="83"/>
      <c r="CR187" s="83"/>
      <c r="CS187" s="83"/>
      <c r="CT187" s="83"/>
      <c r="CU187" s="83"/>
      <c r="CV187" s="83"/>
      <c r="CW187" s="83"/>
      <c r="CX187" s="83"/>
      <c r="CY187" s="83"/>
      <c r="CZ187" s="83"/>
      <c r="DA187" s="83"/>
      <c r="DB187" s="83"/>
      <c r="DC187" s="83"/>
      <c r="DD187" s="83"/>
      <c r="DE187" s="83"/>
      <c r="DF187" s="83"/>
      <c r="DG187" s="83"/>
      <c r="DH187" s="83"/>
      <c r="DI187" s="83"/>
      <c r="DJ187" s="83"/>
      <c r="DK187" s="83"/>
      <c r="DL187" s="83"/>
      <c r="DM187" s="83"/>
      <c r="DN187" s="83"/>
      <c r="DO187" s="83"/>
      <c r="DP187" s="83"/>
      <c r="DQ187" s="83"/>
      <c r="DR187" s="83"/>
      <c r="DS187" s="83"/>
      <c r="DT187" s="83"/>
      <c r="DU187" s="83"/>
      <c r="DV187" s="83"/>
      <c r="DW187" s="83"/>
      <c r="DX187" s="248"/>
      <c r="DY187" s="248"/>
      <c r="DZ187" s="248"/>
      <c r="EA187" s="248"/>
      <c r="EB187" s="248"/>
      <c r="EC187" s="248"/>
      <c r="ED187" s="248"/>
      <c r="EE187" s="248"/>
      <c r="EF187" s="248"/>
      <c r="EG187" s="248"/>
      <c r="EH187" s="248"/>
      <c r="EI187" s="248"/>
      <c r="EJ187" s="248"/>
      <c r="EK187" s="248"/>
      <c r="EL187" s="248"/>
      <c r="EM187" s="248"/>
      <c r="EN187" s="248"/>
      <c r="EO187" s="248"/>
      <c r="EP187" s="248"/>
      <c r="EQ187" s="248"/>
      <c r="ER187" s="248"/>
      <c r="ES187" s="248"/>
      <c r="ET187" s="248"/>
      <c r="EU187" s="248"/>
      <c r="EV187" s="248"/>
      <c r="EW187" s="248"/>
      <c r="EX187" s="248"/>
      <c r="EY187" s="248"/>
      <c r="EZ187" s="248"/>
      <c r="FA187" s="248"/>
      <c r="FB187" s="248"/>
      <c r="FC187" s="248"/>
      <c r="FD187" s="248"/>
      <c r="FE187" s="248"/>
      <c r="FF187" s="248"/>
      <c r="FG187" s="248"/>
      <c r="FH187" s="248"/>
      <c r="FI187" s="248"/>
      <c r="FJ187" s="248"/>
      <c r="FK187" s="248"/>
      <c r="FL187" s="248"/>
      <c r="FM187" s="248"/>
      <c r="FN187" s="248"/>
      <c r="FO187" s="248"/>
      <c r="FP187" s="248"/>
      <c r="FQ187" s="248"/>
      <c r="FR187" s="248"/>
      <c r="FS187" s="248"/>
      <c r="FT187" s="248"/>
      <c r="FU187" s="248"/>
      <c r="FV187" s="248"/>
      <c r="FW187" s="248"/>
      <c r="FX187" s="248"/>
      <c r="FY187" s="248"/>
    </row>
    <row r="188" spans="3:181">
      <c r="D188" t="str">
        <f>D125</f>
        <v>Aurora C/L average (Q1-26)</v>
      </c>
      <c r="E188" s="8" t="s">
        <v>723</v>
      </c>
      <c r="F188" s="61">
        <v>45658</v>
      </c>
      <c r="G188" s="26"/>
      <c r="H188" s="247"/>
      <c r="I188" s="247"/>
      <c r="J188" s="247"/>
      <c r="K188" s="247"/>
      <c r="L188" s="83"/>
      <c r="M188" s="83"/>
      <c r="N188" s="83"/>
      <c r="O188" s="83"/>
      <c r="P188" s="83"/>
      <c r="Q188" s="83"/>
      <c r="R188" s="83"/>
      <c r="S188" s="83"/>
      <c r="T188" s="83"/>
      <c r="U188" s="83"/>
      <c r="V188" s="83"/>
      <c r="W188" s="83"/>
      <c r="X188" s="83"/>
      <c r="Y188" s="83"/>
      <c r="Z188" s="83"/>
      <c r="AA188" s="83"/>
      <c r="AB188" s="83"/>
      <c r="AC188" s="83"/>
      <c r="AD188" s="83"/>
      <c r="AE188" s="83"/>
      <c r="AF188" s="83"/>
      <c r="AG188" s="83"/>
      <c r="AH188" s="83"/>
      <c r="AI188" s="83"/>
      <c r="AJ188" s="83"/>
      <c r="AK188" s="83"/>
      <c r="AL188" s="83"/>
      <c r="AM188" s="83"/>
      <c r="AN188" s="83"/>
      <c r="AO188" s="83"/>
      <c r="AP188" s="83"/>
      <c r="AQ188" s="83"/>
      <c r="AR188" s="83"/>
      <c r="AS188" s="83"/>
      <c r="AT188" s="83"/>
      <c r="AU188" s="83"/>
      <c r="AV188" s="83"/>
      <c r="AW188" s="83"/>
      <c r="AX188" s="83"/>
      <c r="AY188" s="83"/>
      <c r="AZ188" s="83"/>
      <c r="BA188" s="83"/>
      <c r="BB188" s="83"/>
      <c r="BC188" s="83"/>
      <c r="BD188" s="83"/>
      <c r="BE188" s="83"/>
      <c r="BF188" s="83"/>
      <c r="BG188" s="83"/>
      <c r="BH188" s="83"/>
      <c r="BI188" s="83"/>
      <c r="BJ188" s="83"/>
      <c r="BK188" s="83"/>
      <c r="BL188" s="83"/>
      <c r="BM188" s="83"/>
      <c r="BN188" s="83"/>
      <c r="BO188" s="83"/>
      <c r="BP188" s="83"/>
      <c r="BQ188" s="83"/>
      <c r="BR188" s="83"/>
      <c r="BS188" s="83"/>
      <c r="BT188" s="83"/>
      <c r="BU188" s="83"/>
      <c r="BV188" s="83"/>
      <c r="BW188" s="83"/>
      <c r="BX188" s="83"/>
      <c r="BY188" s="83"/>
      <c r="BZ188" s="83"/>
      <c r="CA188" s="83"/>
      <c r="CB188" s="83"/>
      <c r="CC188" s="83"/>
      <c r="CD188" s="83"/>
      <c r="CE188" s="83"/>
      <c r="CF188" s="83"/>
      <c r="CG188" s="83"/>
      <c r="CH188" s="83"/>
      <c r="CI188" s="83"/>
      <c r="CJ188" s="83"/>
      <c r="CK188" s="83"/>
      <c r="CL188" s="83"/>
      <c r="CM188" s="83"/>
      <c r="CN188" s="83"/>
      <c r="CO188" s="83"/>
      <c r="CP188" s="83"/>
      <c r="CQ188" s="83"/>
      <c r="CR188" s="83"/>
      <c r="CS188" s="83"/>
      <c r="CT188" s="83"/>
      <c r="CU188" s="83"/>
      <c r="CV188" s="83"/>
      <c r="CW188" s="83"/>
      <c r="CX188" s="83"/>
      <c r="CY188" s="83"/>
      <c r="CZ188" s="83"/>
      <c r="DA188" s="83"/>
      <c r="DB188" s="83"/>
      <c r="DC188" s="83"/>
      <c r="DD188" s="83"/>
      <c r="DE188" s="83"/>
      <c r="DF188" s="83"/>
      <c r="DG188" s="83"/>
      <c r="DH188" s="83"/>
      <c r="DI188" s="83"/>
      <c r="DJ188" s="83"/>
      <c r="DK188" s="83"/>
      <c r="DL188" s="83"/>
      <c r="DM188" s="83"/>
      <c r="DN188" s="83"/>
      <c r="DO188" s="83"/>
      <c r="DP188" s="83"/>
      <c r="DQ188" s="83"/>
      <c r="DR188" s="83"/>
      <c r="DS188" s="83"/>
      <c r="DT188" s="83"/>
      <c r="DU188" s="83"/>
      <c r="DV188" s="83"/>
      <c r="DW188" s="83"/>
      <c r="DX188" s="248"/>
      <c r="DY188" s="248"/>
      <c r="DZ188" s="248"/>
      <c r="EA188" s="248"/>
      <c r="EB188" s="248"/>
      <c r="EC188" s="248"/>
      <c r="ED188" s="248"/>
      <c r="EE188" s="248"/>
      <c r="EF188" s="248"/>
      <c r="EG188" s="248"/>
      <c r="EH188" s="248"/>
      <c r="EI188" s="248"/>
      <c r="EJ188" s="248"/>
      <c r="EK188" s="248"/>
      <c r="EL188" s="248"/>
      <c r="EM188" s="248"/>
      <c r="EN188" s="248"/>
      <c r="EO188" s="248"/>
      <c r="EP188" s="248"/>
      <c r="EQ188" s="248"/>
      <c r="ER188" s="248"/>
      <c r="ES188" s="248"/>
      <c r="ET188" s="248"/>
      <c r="EU188" s="248"/>
      <c r="EV188" s="248"/>
      <c r="EW188" s="248"/>
      <c r="EX188" s="248"/>
      <c r="EY188" s="248"/>
      <c r="EZ188" s="248"/>
      <c r="FA188" s="248"/>
      <c r="FB188" s="248"/>
      <c r="FC188" s="248"/>
      <c r="FD188" s="248"/>
      <c r="FE188" s="248"/>
      <c r="FF188" s="248"/>
      <c r="FG188" s="248"/>
      <c r="FH188" s="248"/>
      <c r="FI188" s="248"/>
      <c r="FJ188" s="248"/>
      <c r="FK188" s="248"/>
      <c r="FL188" s="248"/>
      <c r="FM188" s="248"/>
      <c r="FN188" s="248"/>
      <c r="FO188" s="248"/>
      <c r="FP188" s="248"/>
      <c r="FQ188" s="248"/>
      <c r="FR188" s="248"/>
      <c r="FS188" s="248"/>
      <c r="FT188" s="248"/>
      <c r="FU188" s="248"/>
      <c r="FV188" s="248"/>
      <c r="FW188" s="248"/>
      <c r="FX188" s="248"/>
      <c r="FY188" s="248"/>
    </row>
    <row r="189" spans="3:181" s="359" customFormat="1">
      <c r="C189" s="496">
        <v>1</v>
      </c>
      <c r="D189" s="501" t="s">
        <v>719</v>
      </c>
      <c r="E189" s="497" t="str">
        <f>Assumptions!$G$208</f>
        <v>Aurora Central (Q1-26)</v>
      </c>
      <c r="G189" s="498">
        <f>Assumptions!$G$209</f>
        <v>0</v>
      </c>
      <c r="H189" s="367" cm="1">
        <f t="array" ref="H189">IFERROR(INDEX(H$185:H$188,MATCH($E189,$D$185:$D$188,0),) *(1+$G189),0)</f>
        <v>0</v>
      </c>
      <c r="I189" s="367" cm="1">
        <f t="array" ref="I189">IFERROR(INDEX(I$185:I$188,MATCH($E189,$D$185:$D$188,0),) *(1+$G189),0)</f>
        <v>0</v>
      </c>
      <c r="J189" s="367" cm="1">
        <f t="array" ref="J189">IFERROR(INDEX(J$185:J$188,MATCH($E189,$D$185:$D$188,0),) *(1+$G189),0)</f>
        <v>0</v>
      </c>
      <c r="K189" s="367" cm="1">
        <f t="array" ref="K189">IFERROR(INDEX(K$185:K$188,MATCH($E189,$D$185:$D$188,0),) *(1+$G189),0)</f>
        <v>0</v>
      </c>
      <c r="L189" s="367" cm="1">
        <f t="array" ref="L189">IFERROR(INDEX(L$185:L$188,MATCH($E189,$D$185:$D$188,0),) *(1+$G189),0)</f>
        <v>0</v>
      </c>
      <c r="M189" s="367" cm="1">
        <f t="array" ref="M189">IFERROR(INDEX(M$185:M$188,MATCH($E189,$D$185:$D$188,0),) *(1+$G189),0)</f>
        <v>0</v>
      </c>
      <c r="N189" s="367" cm="1">
        <f t="array" ref="N189">IFERROR(INDEX(N$185:N$188,MATCH($E189,$D$185:$D$188,0),) *(1+$G189),0)</f>
        <v>0</v>
      </c>
      <c r="O189" s="367" cm="1">
        <f t="array" ref="O189">IFERROR(INDEX(O$185:O$188,MATCH($E189,$D$185:$D$188,0),) *(1+$G189),0)</f>
        <v>0</v>
      </c>
      <c r="P189" s="367" cm="1">
        <f t="array" ref="P189">IFERROR(INDEX(P$185:P$188,MATCH($E189,$D$185:$D$188,0),) *(1+$G189),0)</f>
        <v>0</v>
      </c>
      <c r="Q189" s="367" cm="1">
        <f t="array" ref="Q189">IFERROR(INDEX(Q$185:Q$188,MATCH($E189,$D$185:$D$188,0),) *(1+$G189),0)</f>
        <v>0</v>
      </c>
      <c r="R189" s="367" cm="1">
        <f t="array" ref="R189">IFERROR(INDEX(R$185:R$188,MATCH($E189,$D$185:$D$188,0),) *(1+$G189),0)</f>
        <v>0</v>
      </c>
      <c r="S189" s="367" cm="1">
        <f t="array" ref="S189">IFERROR(INDEX(S$185:S$188,MATCH($E189,$D$185:$D$188,0),) *(1+$G189),0)</f>
        <v>0</v>
      </c>
      <c r="T189" s="367" cm="1">
        <f t="array" ref="T189">IFERROR(INDEX(T$185:T$188,MATCH($E189,$D$185:$D$188,0),) *(1+$G189),0)</f>
        <v>0</v>
      </c>
      <c r="U189" s="367" cm="1">
        <f t="array" ref="U189">IFERROR(INDEX(U$185:U$188,MATCH($E189,$D$185:$D$188,0),) *(1+$G189),0)</f>
        <v>0</v>
      </c>
      <c r="V189" s="367" cm="1">
        <f t="array" ref="V189">IFERROR(INDEX(V$185:V$188,MATCH($E189,$D$185:$D$188,0),) *(1+$G189),0)</f>
        <v>0</v>
      </c>
      <c r="W189" s="367" cm="1">
        <f t="array" ref="W189">IFERROR(INDEX(W$185:W$188,MATCH($E189,$D$185:$D$188,0),) *(1+$G189),0)</f>
        <v>0</v>
      </c>
      <c r="X189" s="367" cm="1">
        <f t="array" ref="X189">IFERROR(INDEX(X$185:X$188,MATCH($E189,$D$185:$D$188,0),) *(1+$G189),0)</f>
        <v>0</v>
      </c>
      <c r="Y189" s="367" cm="1">
        <f t="array" ref="Y189">IFERROR(INDEX(Y$185:Y$188,MATCH($E189,$D$185:$D$188,0),) *(1+$G189),0)</f>
        <v>0</v>
      </c>
      <c r="Z189" s="367" cm="1">
        <f t="array" ref="Z189">IFERROR(INDEX(Z$185:Z$188,MATCH($E189,$D$185:$D$188,0),) *(1+$G189),0)</f>
        <v>0</v>
      </c>
      <c r="AA189" s="367" cm="1">
        <f t="array" ref="AA189">IFERROR(INDEX(AA$185:AA$188,MATCH($E189,$D$185:$D$188,0),) *(1+$G189),0)</f>
        <v>0</v>
      </c>
      <c r="AB189" s="367" cm="1">
        <f t="array" ref="AB189">IFERROR(INDEX(AB$185:AB$188,MATCH($E189,$D$185:$D$188,0),) *(1+$G189),0)</f>
        <v>0</v>
      </c>
      <c r="AC189" s="367" cm="1">
        <f t="array" ref="AC189">IFERROR(INDEX(AC$185:AC$188,MATCH($E189,$D$185:$D$188,0),) *(1+$G189),0)</f>
        <v>0</v>
      </c>
      <c r="AD189" s="367" cm="1">
        <f t="array" ref="AD189">IFERROR(INDEX(AD$185:AD$188,MATCH($E189,$D$185:$D$188,0),) *(1+$G189),0)</f>
        <v>0</v>
      </c>
      <c r="AE189" s="367" cm="1">
        <f t="array" ref="AE189">IFERROR(INDEX(AE$185:AE$188,MATCH($E189,$D$185:$D$188,0),) *(1+$G189),0)</f>
        <v>0</v>
      </c>
      <c r="AF189" s="367" cm="1">
        <f t="array" ref="AF189">IFERROR(INDEX(AF$185:AF$188,MATCH($E189,$D$185:$D$188,0),) *(1+$G189),0)</f>
        <v>0</v>
      </c>
      <c r="AG189" s="367" cm="1">
        <f t="array" ref="AG189">IFERROR(INDEX(AG$185:AG$188,MATCH($E189,$D$185:$D$188,0),) *(1+$G189),0)</f>
        <v>0</v>
      </c>
      <c r="AH189" s="367" cm="1">
        <f t="array" ref="AH189">IFERROR(INDEX(AH$185:AH$188,MATCH($E189,$D$185:$D$188,0),) *(1+$G189),0)</f>
        <v>0</v>
      </c>
      <c r="AI189" s="367" cm="1">
        <f t="array" ref="AI189">IFERROR(INDEX(AI$185:AI$188,MATCH($E189,$D$185:$D$188,0),) *(1+$G189),0)</f>
        <v>0</v>
      </c>
      <c r="AJ189" s="367" cm="1">
        <f t="array" ref="AJ189">IFERROR(INDEX(AJ$185:AJ$188,MATCH($E189,$D$185:$D$188,0),) *(1+$G189),0)</f>
        <v>0</v>
      </c>
      <c r="AK189" s="367" cm="1">
        <f t="array" ref="AK189">IFERROR(INDEX(AK$185:AK$188,MATCH($E189,$D$185:$D$188,0),) *(1+$G189),0)</f>
        <v>0</v>
      </c>
      <c r="AL189" s="367" cm="1">
        <f t="array" ref="AL189">IFERROR(INDEX(AL$185:AL$188,MATCH($E189,$D$185:$D$188,0),) *(1+$G189),0)</f>
        <v>0</v>
      </c>
      <c r="AM189" s="367" cm="1">
        <f t="array" ref="AM189">IFERROR(INDEX(AM$185:AM$188,MATCH($E189,$D$185:$D$188,0),) *(1+$G189),0)</f>
        <v>0</v>
      </c>
      <c r="AN189" s="367" cm="1">
        <f t="array" ref="AN189">IFERROR(INDEX(AN$185:AN$188,MATCH($E189,$D$185:$D$188,0),) *(1+$G189),0)</f>
        <v>0</v>
      </c>
      <c r="AO189" s="367" cm="1">
        <f t="array" ref="AO189">IFERROR(INDEX(AO$185:AO$188,MATCH($E189,$D$185:$D$188,0),) *(1+$G189),0)</f>
        <v>0</v>
      </c>
      <c r="AP189" s="367" cm="1">
        <f t="array" ref="AP189">IFERROR(INDEX(AP$185:AP$188,MATCH($E189,$D$185:$D$188,0),) *(1+$G189),0)</f>
        <v>0</v>
      </c>
      <c r="AQ189" s="367" cm="1">
        <f t="array" ref="AQ189">IFERROR(INDEX(AQ$185:AQ$188,MATCH($E189,$D$185:$D$188,0),) *(1+$G189),0)</f>
        <v>0</v>
      </c>
      <c r="AR189" s="367" cm="1">
        <f t="array" ref="AR189">IFERROR(INDEX(AR$185:AR$188,MATCH($E189,$D$185:$D$188,0),) *(1+$G189),0)</f>
        <v>0</v>
      </c>
      <c r="AS189" s="367" cm="1">
        <f t="array" ref="AS189">IFERROR(INDEX(AS$185:AS$188,MATCH($E189,$D$185:$D$188,0),) *(1+$G189),0)</f>
        <v>0</v>
      </c>
      <c r="AT189" s="367" cm="1">
        <f t="array" ref="AT189">IFERROR(INDEX(AT$185:AT$188,MATCH($E189,$D$185:$D$188,0),) *(1+$G189),0)</f>
        <v>0</v>
      </c>
      <c r="AU189" s="367" cm="1">
        <f t="array" ref="AU189">IFERROR(INDEX(AU$185:AU$188,MATCH($E189,$D$185:$D$188,0),) *(1+$G189),0)</f>
        <v>0</v>
      </c>
      <c r="AV189" s="367" cm="1">
        <f t="array" ref="AV189">IFERROR(INDEX(AV$185:AV$188,MATCH($E189,$D$185:$D$188,0),) *(1+$G189),0)</f>
        <v>0</v>
      </c>
      <c r="AW189" s="367" cm="1">
        <f t="array" ref="AW189">IFERROR(INDEX(AW$185:AW$188,MATCH($E189,$D$185:$D$188,0),) *(1+$G189),0)</f>
        <v>0</v>
      </c>
      <c r="AX189" s="367" cm="1">
        <f t="array" ref="AX189">IFERROR(INDEX(AX$185:AX$188,MATCH($E189,$D$185:$D$188,0),) *(1+$G189),0)</f>
        <v>0</v>
      </c>
      <c r="AY189" s="367" cm="1">
        <f t="array" ref="AY189">IFERROR(INDEX(AY$185:AY$188,MATCH($E189,$D$185:$D$188,0),) *(1+$G189),0)</f>
        <v>0</v>
      </c>
      <c r="AZ189" s="367" cm="1">
        <f t="array" ref="AZ189">IFERROR(INDEX(AZ$185:AZ$188,MATCH($E189,$D$185:$D$188,0),) *(1+$G189),0)</f>
        <v>0</v>
      </c>
      <c r="BA189" s="367" cm="1">
        <f t="array" ref="BA189">IFERROR(INDEX(BA$185:BA$188,MATCH($E189,$D$185:$D$188,0),) *(1+$G189),0)</f>
        <v>0</v>
      </c>
      <c r="BB189" s="367" cm="1">
        <f t="array" ref="BB189">IFERROR(INDEX(BB$185:BB$188,MATCH($E189,$D$185:$D$188,0),) *(1+$G189),0)</f>
        <v>0</v>
      </c>
      <c r="BC189" s="367" cm="1">
        <f t="array" ref="BC189">IFERROR(INDEX(BC$185:BC$188,MATCH($E189,$D$185:$D$188,0),) *(1+$G189),0)</f>
        <v>0</v>
      </c>
      <c r="BD189" s="367" cm="1">
        <f t="array" ref="BD189">IFERROR(INDEX(BD$185:BD$188,MATCH($E189,$D$185:$D$188,0),) *(1+$G189),0)</f>
        <v>0</v>
      </c>
      <c r="BE189" s="367" cm="1">
        <f t="array" ref="BE189">IFERROR(INDEX(BE$185:BE$188,MATCH($E189,$D$185:$D$188,0),) *(1+$G189),0)</f>
        <v>0</v>
      </c>
      <c r="BF189" s="367" cm="1">
        <f t="array" ref="BF189">IFERROR(INDEX(BF$185:BF$188,MATCH($E189,$D$185:$D$188,0),) *(1+$G189),0)</f>
        <v>0</v>
      </c>
      <c r="BG189" s="367" cm="1">
        <f t="array" ref="BG189">IFERROR(INDEX(BG$185:BG$188,MATCH($E189,$D$185:$D$188,0),) *(1+$G189),0)</f>
        <v>0</v>
      </c>
      <c r="BH189" s="367" cm="1">
        <f t="array" ref="BH189">IFERROR(INDEX(BH$185:BH$188,MATCH($E189,$D$185:$D$188,0),) *(1+$G189),0)</f>
        <v>0</v>
      </c>
      <c r="BI189" s="367" cm="1">
        <f t="array" ref="BI189">IFERROR(INDEX(BI$185:BI$188,MATCH($E189,$D$185:$D$188,0),) *(1+$G189),0)</f>
        <v>0</v>
      </c>
      <c r="BJ189" s="367" cm="1">
        <f t="array" ref="BJ189">IFERROR(INDEX(BJ$185:BJ$188,MATCH($E189,$D$185:$D$188,0),) *(1+$G189),0)</f>
        <v>0</v>
      </c>
      <c r="BK189" s="367" cm="1">
        <f t="array" ref="BK189">IFERROR(INDEX(BK$185:BK$188,MATCH($E189,$D$185:$D$188,0),) *(1+$G189),0)</f>
        <v>0</v>
      </c>
      <c r="BL189" s="367" cm="1">
        <f t="array" ref="BL189">IFERROR(INDEX(BL$185:BL$188,MATCH($E189,$D$185:$D$188,0),) *(1+$G189),0)</f>
        <v>0</v>
      </c>
      <c r="BM189" s="367" cm="1">
        <f t="array" ref="BM189">IFERROR(INDEX(BM$185:BM$188,MATCH($E189,$D$185:$D$188,0),) *(1+$G189),0)</f>
        <v>0</v>
      </c>
      <c r="BN189" s="367" cm="1">
        <f t="array" ref="BN189">IFERROR(INDEX(BN$185:BN$188,MATCH($E189,$D$185:$D$188,0),) *(1+$G189),0)</f>
        <v>0</v>
      </c>
      <c r="BO189" s="367" cm="1">
        <f t="array" ref="BO189">IFERROR(INDEX(BO$185:BO$188,MATCH($E189,$D$185:$D$188,0),) *(1+$G189),0)</f>
        <v>0</v>
      </c>
      <c r="BP189" s="367" cm="1">
        <f t="array" ref="BP189">IFERROR(INDEX(BP$185:BP$188,MATCH($E189,$D$185:$D$188,0),) *(1+$G189),0)</f>
        <v>0</v>
      </c>
      <c r="BQ189" s="367" cm="1">
        <f t="array" ref="BQ189">IFERROR(INDEX(BQ$185:BQ$188,MATCH($E189,$D$185:$D$188,0),) *(1+$G189),0)</f>
        <v>0</v>
      </c>
      <c r="BR189" s="367" cm="1">
        <f t="array" ref="BR189">IFERROR(INDEX(BR$185:BR$188,MATCH($E189,$D$185:$D$188,0),) *(1+$G189),0)</f>
        <v>0</v>
      </c>
      <c r="BS189" s="367" cm="1">
        <f t="array" ref="BS189">IFERROR(INDEX(BS$185:BS$188,MATCH($E189,$D$185:$D$188,0),) *(1+$G189),0)</f>
        <v>0</v>
      </c>
      <c r="BT189" s="367" cm="1">
        <f t="array" ref="BT189">IFERROR(INDEX(BT$185:BT$188,MATCH($E189,$D$185:$D$188,0),) *(1+$G189),0)</f>
        <v>0</v>
      </c>
      <c r="BU189" s="367" cm="1">
        <f t="array" ref="BU189">IFERROR(INDEX(BU$185:BU$188,MATCH($E189,$D$185:$D$188,0),) *(1+$G189),0)</f>
        <v>0</v>
      </c>
      <c r="BV189" s="367" cm="1">
        <f t="array" ref="BV189">IFERROR(INDEX(BV$185:BV$188,MATCH($E189,$D$185:$D$188,0),) *(1+$G189),0)</f>
        <v>0</v>
      </c>
      <c r="BW189" s="367" cm="1">
        <f t="array" ref="BW189">IFERROR(INDEX(BW$185:BW$188,MATCH($E189,$D$185:$D$188,0),) *(1+$G189),0)</f>
        <v>0</v>
      </c>
      <c r="BX189" s="367" cm="1">
        <f t="array" ref="BX189">IFERROR(INDEX(BX$185:BX$188,MATCH($E189,$D$185:$D$188,0),) *(1+$G189),0)</f>
        <v>0</v>
      </c>
      <c r="BY189" s="367" cm="1">
        <f t="array" ref="BY189">IFERROR(INDEX(BY$185:BY$188,MATCH($E189,$D$185:$D$188,0),) *(1+$G189),0)</f>
        <v>0</v>
      </c>
      <c r="BZ189" s="367" cm="1">
        <f t="array" ref="BZ189">IFERROR(INDEX(BZ$185:BZ$188,MATCH($E189,$D$185:$D$188,0),) *(1+$G189),0)</f>
        <v>0</v>
      </c>
      <c r="CA189" s="367" cm="1">
        <f t="array" ref="CA189">IFERROR(INDEX(CA$185:CA$188,MATCH($E189,$D$185:$D$188,0),) *(1+$G189),0)</f>
        <v>0</v>
      </c>
      <c r="CB189" s="367" cm="1">
        <f t="array" ref="CB189">IFERROR(INDEX(CB$185:CB$188,MATCH($E189,$D$185:$D$188,0),) *(1+$G189),0)</f>
        <v>0</v>
      </c>
      <c r="CC189" s="367" cm="1">
        <f t="array" ref="CC189">IFERROR(INDEX(CC$185:CC$188,MATCH($E189,$D$185:$D$188,0),) *(1+$G189),0)</f>
        <v>0</v>
      </c>
      <c r="CD189" s="367" cm="1">
        <f t="array" ref="CD189">IFERROR(INDEX(CD$185:CD$188,MATCH($E189,$D$185:$D$188,0),) *(1+$G189),0)</f>
        <v>0</v>
      </c>
      <c r="CE189" s="367" cm="1">
        <f t="array" ref="CE189">IFERROR(INDEX(CE$185:CE$188,MATCH($E189,$D$185:$D$188,0),) *(1+$G189),0)</f>
        <v>0</v>
      </c>
      <c r="CF189" s="367" cm="1">
        <f t="array" ref="CF189">IFERROR(INDEX(CF$185:CF$188,MATCH($E189,$D$185:$D$188,0),) *(1+$G189),0)</f>
        <v>0</v>
      </c>
      <c r="CG189" s="367" cm="1">
        <f t="array" ref="CG189">IFERROR(INDEX(CG$185:CG$188,MATCH($E189,$D$185:$D$188,0),) *(1+$G189),0)</f>
        <v>0</v>
      </c>
      <c r="CH189" s="367" cm="1">
        <f t="array" ref="CH189">IFERROR(INDEX(CH$185:CH$188,MATCH($E189,$D$185:$D$188,0),) *(1+$G189),0)</f>
        <v>0</v>
      </c>
      <c r="CI189" s="367" cm="1">
        <f t="array" ref="CI189">IFERROR(INDEX(CI$185:CI$188,MATCH($E189,$D$185:$D$188,0),) *(1+$G189),0)</f>
        <v>0</v>
      </c>
      <c r="CJ189" s="367" cm="1">
        <f t="array" ref="CJ189">IFERROR(INDEX(CJ$185:CJ$188,MATCH($E189,$D$185:$D$188,0),) *(1+$G189),0)</f>
        <v>0</v>
      </c>
      <c r="CK189" s="367" cm="1">
        <f t="array" ref="CK189">IFERROR(INDEX(CK$185:CK$188,MATCH($E189,$D$185:$D$188,0),) *(1+$G189),0)</f>
        <v>0</v>
      </c>
      <c r="CL189" s="367" cm="1">
        <f t="array" ref="CL189">IFERROR(INDEX(CL$185:CL$188,MATCH($E189,$D$185:$D$188,0),) *(1+$G189),0)</f>
        <v>0</v>
      </c>
      <c r="CM189" s="367" cm="1">
        <f t="array" ref="CM189">IFERROR(INDEX(CM$185:CM$188,MATCH($E189,$D$185:$D$188,0),) *(1+$G189),0)</f>
        <v>0</v>
      </c>
      <c r="CN189" s="367" cm="1">
        <f t="array" ref="CN189">IFERROR(INDEX(CN$185:CN$188,MATCH($E189,$D$185:$D$188,0),) *(1+$G189),0)</f>
        <v>0</v>
      </c>
      <c r="CO189" s="367" cm="1">
        <f t="array" ref="CO189">IFERROR(INDEX(CO$185:CO$188,MATCH($E189,$D$185:$D$188,0),) *(1+$G189),0)</f>
        <v>0</v>
      </c>
      <c r="CP189" s="367" cm="1">
        <f t="array" ref="CP189">IFERROR(INDEX(CP$185:CP$188,MATCH($E189,$D$185:$D$188,0),) *(1+$G189),0)</f>
        <v>0</v>
      </c>
      <c r="CQ189" s="367" cm="1">
        <f t="array" ref="CQ189">IFERROR(INDEX(CQ$185:CQ$188,MATCH($E189,$D$185:$D$188,0),) *(1+$G189),0)</f>
        <v>0</v>
      </c>
      <c r="CR189" s="367" cm="1">
        <f t="array" ref="CR189">IFERROR(INDEX(CR$185:CR$188,MATCH($E189,$D$185:$D$188,0),) *(1+$G189),0)</f>
        <v>0</v>
      </c>
      <c r="CS189" s="367" cm="1">
        <f t="array" ref="CS189">IFERROR(INDEX(CS$185:CS$188,MATCH($E189,$D$185:$D$188,0),) *(1+$G189),0)</f>
        <v>0</v>
      </c>
      <c r="CT189" s="367" cm="1">
        <f t="array" ref="CT189">IFERROR(INDEX(CT$185:CT$188,MATCH($E189,$D$185:$D$188,0),) *(1+$G189),0)</f>
        <v>0</v>
      </c>
      <c r="CU189" s="367" cm="1">
        <f t="array" ref="CU189">IFERROR(INDEX(CU$185:CU$188,MATCH($E189,$D$185:$D$188,0),) *(1+$G189),0)</f>
        <v>0</v>
      </c>
      <c r="CV189" s="367" cm="1">
        <f t="array" ref="CV189">IFERROR(INDEX(CV$185:CV$188,MATCH($E189,$D$185:$D$188,0),) *(1+$G189),0)</f>
        <v>0</v>
      </c>
      <c r="CW189" s="367" cm="1">
        <f t="array" ref="CW189">IFERROR(INDEX(CW$185:CW$188,MATCH($E189,$D$185:$D$188,0),) *(1+$G189),0)</f>
        <v>0</v>
      </c>
      <c r="CX189" s="367" cm="1">
        <f t="array" ref="CX189">IFERROR(INDEX(CX$185:CX$188,MATCH($E189,$D$185:$D$188,0),) *(1+$G189),0)</f>
        <v>0</v>
      </c>
      <c r="CY189" s="367" cm="1">
        <f t="array" ref="CY189">IFERROR(INDEX(CY$185:CY$188,MATCH($E189,$D$185:$D$188,0),) *(1+$G189),0)</f>
        <v>0</v>
      </c>
      <c r="CZ189" s="367" cm="1">
        <f t="array" ref="CZ189">IFERROR(INDEX(CZ$185:CZ$188,MATCH($E189,$D$185:$D$188,0),) *(1+$G189),0)</f>
        <v>0</v>
      </c>
      <c r="DA189" s="367" cm="1">
        <f t="array" ref="DA189">IFERROR(INDEX(DA$185:DA$188,MATCH($E189,$D$185:$D$188,0),) *(1+$G189),0)</f>
        <v>0</v>
      </c>
      <c r="DB189" s="367" cm="1">
        <f t="array" ref="DB189">IFERROR(INDEX(DB$185:DB$188,MATCH($E189,$D$185:$D$188,0),) *(1+$G189),0)</f>
        <v>0</v>
      </c>
      <c r="DC189" s="367" cm="1">
        <f t="array" ref="DC189">IFERROR(INDEX(DC$185:DC$188,MATCH($E189,$D$185:$D$188,0),) *(1+$G189),0)</f>
        <v>0</v>
      </c>
      <c r="DD189" s="367" cm="1">
        <f t="array" ref="DD189">IFERROR(INDEX(DD$185:DD$188,MATCH($E189,$D$185:$D$188,0),) *(1+$G189),0)</f>
        <v>0</v>
      </c>
      <c r="DE189" s="367" cm="1">
        <f t="array" ref="DE189">IFERROR(INDEX(DE$185:DE$188,MATCH($E189,$D$185:$D$188,0),) *(1+$G189),0)</f>
        <v>0</v>
      </c>
      <c r="DF189" s="367" cm="1">
        <f t="array" ref="DF189">IFERROR(INDEX(DF$185:DF$188,MATCH($E189,$D$185:$D$188,0),) *(1+$G189),0)</f>
        <v>0</v>
      </c>
      <c r="DG189" s="367" cm="1">
        <f t="array" ref="DG189">IFERROR(INDEX(DG$185:DG$188,MATCH($E189,$D$185:$D$188,0),) *(1+$G189),0)</f>
        <v>0</v>
      </c>
      <c r="DH189" s="367" cm="1">
        <f t="array" ref="DH189">IFERROR(INDEX(DH$185:DH$188,MATCH($E189,$D$185:$D$188,0),) *(1+$G189),0)</f>
        <v>0</v>
      </c>
      <c r="DI189" s="367" cm="1">
        <f t="array" ref="DI189">IFERROR(INDEX(DI$185:DI$188,MATCH($E189,$D$185:$D$188,0),) *(1+$G189),0)</f>
        <v>0</v>
      </c>
      <c r="DJ189" s="367" cm="1">
        <f t="array" ref="DJ189">IFERROR(INDEX(DJ$185:DJ$188,MATCH($E189,$D$185:$D$188,0),) *(1+$G189),0)</f>
        <v>0</v>
      </c>
      <c r="DK189" s="367" cm="1">
        <f t="array" ref="DK189">IFERROR(INDEX(DK$185:DK$188,MATCH($E189,$D$185:$D$188,0),) *(1+$G189),0)</f>
        <v>0</v>
      </c>
      <c r="DL189" s="367" cm="1">
        <f t="array" ref="DL189">IFERROR(INDEX(DL$185:DL$188,MATCH($E189,$D$185:$D$188,0),) *(1+$G189),0)</f>
        <v>0</v>
      </c>
      <c r="DM189" s="367" cm="1">
        <f t="array" ref="DM189">IFERROR(INDEX(DM$185:DM$188,MATCH($E189,$D$185:$D$188,0),) *(1+$G189),0)</f>
        <v>0</v>
      </c>
      <c r="DN189" s="367" cm="1">
        <f t="array" ref="DN189">IFERROR(INDEX(DN$185:DN$188,MATCH($E189,$D$185:$D$188,0),) *(1+$G189),0)</f>
        <v>0</v>
      </c>
      <c r="DO189" s="367" cm="1">
        <f t="array" ref="DO189">IFERROR(INDEX(DO$185:DO$188,MATCH($E189,$D$185:$D$188,0),) *(1+$G189),0)</f>
        <v>0</v>
      </c>
      <c r="DP189" s="367" cm="1">
        <f t="array" ref="DP189">IFERROR(INDEX(DP$185:DP$188,MATCH($E189,$D$185:$D$188,0),) *(1+$G189),0)</f>
        <v>0</v>
      </c>
      <c r="DQ189" s="367" cm="1">
        <f t="array" ref="DQ189">IFERROR(INDEX(DQ$185:DQ$188,MATCH($E189,$D$185:$D$188,0),) *(1+$G189),0)</f>
        <v>0</v>
      </c>
      <c r="DR189" s="367" cm="1">
        <f t="array" ref="DR189">IFERROR(INDEX(DR$185:DR$188,MATCH($E189,$D$185:$D$188,0),) *(1+$G189),0)</f>
        <v>0</v>
      </c>
      <c r="DS189" s="367" cm="1">
        <f t="array" ref="DS189">IFERROR(INDEX(DS$185:DS$188,MATCH($E189,$D$185:$D$188,0),) *(1+$G189),0)</f>
        <v>0</v>
      </c>
      <c r="DT189" s="367" cm="1">
        <f t="array" ref="DT189">IFERROR(INDEX(DT$185:DT$188,MATCH($E189,$D$185:$D$188,0),) *(1+$G189),0)</f>
        <v>0</v>
      </c>
      <c r="DU189" s="367" cm="1">
        <f t="array" ref="DU189">IFERROR(INDEX(DU$185:DU$188,MATCH($E189,$D$185:$D$188,0),) *(1+$G189),0)</f>
        <v>0</v>
      </c>
      <c r="DV189" s="367" cm="1">
        <f t="array" ref="DV189">IFERROR(INDEX(DV$185:DV$188,MATCH($E189,$D$185:$D$188,0),) *(1+$G189),0)</f>
        <v>0</v>
      </c>
      <c r="DW189" s="367" cm="1">
        <f t="array" ref="DW189">IFERROR(INDEX(DW$185:DW$188,MATCH($E189,$D$185:$D$188,0),) *(1+$G189),0)</f>
        <v>0</v>
      </c>
      <c r="DX189" s="367" cm="1">
        <f t="array" ref="DX189">IFERROR(INDEX(DX$185:DX$188,MATCH($E189,$D$185:$D$188,0),) *(1+$G189),0)</f>
        <v>0</v>
      </c>
      <c r="DY189" s="367" cm="1">
        <f t="array" ref="DY189">IFERROR(INDEX(DY$185:DY$188,MATCH($E189,$D$185:$D$188,0),) *(1+$G189),0)</f>
        <v>0</v>
      </c>
      <c r="DZ189" s="367" cm="1">
        <f t="array" ref="DZ189">IFERROR(INDEX(DZ$185:DZ$188,MATCH($E189,$D$185:$D$188,0),) *(1+$G189),0)</f>
        <v>0</v>
      </c>
      <c r="EA189" s="367" cm="1">
        <f t="array" ref="EA189">IFERROR(INDEX(EA$185:EA$188,MATCH($E189,$D$185:$D$188,0),) *(1+$G189),0)</f>
        <v>0</v>
      </c>
      <c r="EB189" s="367" cm="1">
        <f t="array" ref="EB189">IFERROR(INDEX(EB$185:EB$188,MATCH($E189,$D$185:$D$188,0),) *(1+$G189),0)</f>
        <v>0</v>
      </c>
      <c r="EC189" s="367" cm="1">
        <f t="array" ref="EC189">IFERROR(INDEX(EC$185:EC$188,MATCH($E189,$D$185:$D$188,0),) *(1+$G189),0)</f>
        <v>0</v>
      </c>
      <c r="ED189" s="367" cm="1">
        <f t="array" ref="ED189">IFERROR(INDEX(ED$185:ED$188,MATCH($E189,$D$185:$D$188,0),) *(1+$G189),0)</f>
        <v>0</v>
      </c>
      <c r="EE189" s="367" cm="1">
        <f t="array" ref="EE189">IFERROR(INDEX(EE$185:EE$188,MATCH($E189,$D$185:$D$188,0),) *(1+$G189),0)</f>
        <v>0</v>
      </c>
      <c r="EF189" s="367" cm="1">
        <f t="array" ref="EF189">IFERROR(INDEX(EF$185:EF$188,MATCH($E189,$D$185:$D$188,0),) *(1+$G189),0)</f>
        <v>0</v>
      </c>
      <c r="EG189" s="367" cm="1">
        <f t="array" ref="EG189">IFERROR(INDEX(EG$185:EG$188,MATCH($E189,$D$185:$D$188,0),) *(1+$G189),0)</f>
        <v>0</v>
      </c>
      <c r="EH189" s="367" cm="1">
        <f t="array" ref="EH189">IFERROR(INDEX(EH$185:EH$188,MATCH($E189,$D$185:$D$188,0),) *(1+$G189),0)</f>
        <v>0</v>
      </c>
      <c r="EI189" s="367" cm="1">
        <f t="array" ref="EI189">IFERROR(INDEX(EI$185:EI$188,MATCH($E189,$D$185:$D$188,0),) *(1+$G189),0)</f>
        <v>0</v>
      </c>
      <c r="EJ189" s="367" cm="1">
        <f t="array" ref="EJ189">IFERROR(INDEX(EJ$185:EJ$188,MATCH($E189,$D$185:$D$188,0),) *(1+$G189),0)</f>
        <v>0</v>
      </c>
      <c r="EK189" s="367" cm="1">
        <f t="array" ref="EK189">IFERROR(INDEX(EK$185:EK$188,MATCH($E189,$D$185:$D$188,0),) *(1+$G189),0)</f>
        <v>0</v>
      </c>
      <c r="EL189" s="367" cm="1">
        <f t="array" ref="EL189">IFERROR(INDEX(EL$185:EL$188,MATCH($E189,$D$185:$D$188,0),) *(1+$G189),0)</f>
        <v>0</v>
      </c>
      <c r="EM189" s="367" cm="1">
        <f t="array" ref="EM189">IFERROR(INDEX(EM$185:EM$188,MATCH($E189,$D$185:$D$188,0),) *(1+$G189),0)</f>
        <v>0</v>
      </c>
      <c r="EN189" s="367" cm="1">
        <f t="array" ref="EN189">IFERROR(INDEX(EN$185:EN$188,MATCH($E189,$D$185:$D$188,0),) *(1+$G189),0)</f>
        <v>0</v>
      </c>
      <c r="EO189" s="367" cm="1">
        <f t="array" ref="EO189">IFERROR(INDEX(EO$185:EO$188,MATCH($E189,$D$185:$D$188,0),) *(1+$G189),0)</f>
        <v>0</v>
      </c>
      <c r="EP189" s="367" cm="1">
        <f t="array" ref="EP189">IFERROR(INDEX(EP$185:EP$188,MATCH($E189,$D$185:$D$188,0),) *(1+$G189),0)</f>
        <v>0</v>
      </c>
      <c r="EQ189" s="367" cm="1">
        <f t="array" ref="EQ189">IFERROR(INDEX(EQ$185:EQ$188,MATCH($E189,$D$185:$D$188,0),) *(1+$G189),0)</f>
        <v>0</v>
      </c>
      <c r="ER189" s="367" cm="1">
        <f t="array" ref="ER189">IFERROR(INDEX(ER$185:ER$188,MATCH($E189,$D$185:$D$188,0),) *(1+$G189),0)</f>
        <v>0</v>
      </c>
      <c r="ES189" s="367" cm="1">
        <f t="array" ref="ES189">IFERROR(INDEX(ES$185:ES$188,MATCH($E189,$D$185:$D$188,0),) *(1+$G189),0)</f>
        <v>0</v>
      </c>
      <c r="ET189" s="367" cm="1">
        <f t="array" ref="ET189">IFERROR(INDEX(ET$185:ET$188,MATCH($E189,$D$185:$D$188,0),) *(1+$G189),0)</f>
        <v>0</v>
      </c>
      <c r="EU189" s="367" cm="1">
        <f t="array" ref="EU189">IFERROR(INDEX(EU$185:EU$188,MATCH($E189,$D$185:$D$188,0),) *(1+$G189),0)</f>
        <v>0</v>
      </c>
      <c r="EV189" s="367" cm="1">
        <f t="array" ref="EV189">IFERROR(INDEX(EV$185:EV$188,MATCH($E189,$D$185:$D$188,0),) *(1+$G189),0)</f>
        <v>0</v>
      </c>
      <c r="EW189" s="367" cm="1">
        <f t="array" ref="EW189">IFERROR(INDEX(EW$185:EW$188,MATCH($E189,$D$185:$D$188,0),) *(1+$G189),0)</f>
        <v>0</v>
      </c>
      <c r="EX189" s="367" cm="1">
        <f t="array" ref="EX189">IFERROR(INDEX(EX$185:EX$188,MATCH($E189,$D$185:$D$188,0),) *(1+$G189),0)</f>
        <v>0</v>
      </c>
      <c r="EY189" s="367" cm="1">
        <f t="array" ref="EY189">IFERROR(INDEX(EY$185:EY$188,MATCH($E189,$D$185:$D$188,0),) *(1+$G189),0)</f>
        <v>0</v>
      </c>
      <c r="EZ189" s="367" cm="1">
        <f t="array" ref="EZ189">IFERROR(INDEX(EZ$185:EZ$188,MATCH($E189,$D$185:$D$188,0),) *(1+$G189),0)</f>
        <v>0</v>
      </c>
      <c r="FA189" s="367" cm="1">
        <f t="array" ref="FA189">IFERROR(INDEX(FA$185:FA$188,MATCH($E189,$D$185:$D$188,0),) *(1+$G189),0)</f>
        <v>0</v>
      </c>
      <c r="FB189" s="367" cm="1">
        <f t="array" ref="FB189">IFERROR(INDEX(FB$185:FB$188,MATCH($E189,$D$185:$D$188,0),) *(1+$G189),0)</f>
        <v>0</v>
      </c>
      <c r="FC189" s="367" cm="1">
        <f t="array" ref="FC189">IFERROR(INDEX(FC$185:FC$188,MATCH($E189,$D$185:$D$188,0),) *(1+$G189),0)</f>
        <v>0</v>
      </c>
      <c r="FD189" s="367" cm="1">
        <f t="array" ref="FD189">IFERROR(INDEX(FD$185:FD$188,MATCH($E189,$D$185:$D$188,0),) *(1+$G189),0)</f>
        <v>0</v>
      </c>
      <c r="FE189" s="367" cm="1">
        <f t="array" ref="FE189">IFERROR(INDEX(FE$185:FE$188,MATCH($E189,$D$185:$D$188,0),) *(1+$G189),0)</f>
        <v>0</v>
      </c>
      <c r="FF189" s="367" cm="1">
        <f t="array" ref="FF189">IFERROR(INDEX(FF$185:FF$188,MATCH($E189,$D$185:$D$188,0),) *(1+$G189),0)</f>
        <v>0</v>
      </c>
      <c r="FG189" s="367" cm="1">
        <f t="array" ref="FG189">IFERROR(INDEX(FG$185:FG$188,MATCH($E189,$D$185:$D$188,0),) *(1+$G189),0)</f>
        <v>0</v>
      </c>
      <c r="FH189" s="367" cm="1">
        <f t="array" ref="FH189">IFERROR(INDEX(FH$185:FH$188,MATCH($E189,$D$185:$D$188,0),) *(1+$G189),0)</f>
        <v>0</v>
      </c>
      <c r="FI189" s="367" cm="1">
        <f t="array" ref="FI189">IFERROR(INDEX(FI$185:FI$188,MATCH($E189,$D$185:$D$188,0),) *(1+$G189),0)</f>
        <v>0</v>
      </c>
      <c r="FJ189" s="367" cm="1">
        <f t="array" ref="FJ189">IFERROR(INDEX(FJ$185:FJ$188,MATCH($E189,$D$185:$D$188,0),) *(1+$G189),0)</f>
        <v>0</v>
      </c>
      <c r="FK189" s="367" cm="1">
        <f t="array" ref="FK189">IFERROR(INDEX(FK$185:FK$188,MATCH($E189,$D$185:$D$188,0),) *(1+$G189),0)</f>
        <v>0</v>
      </c>
      <c r="FL189" s="367" cm="1">
        <f t="array" ref="FL189">IFERROR(INDEX(FL$185:FL$188,MATCH($E189,$D$185:$D$188,0),) *(1+$G189),0)</f>
        <v>0</v>
      </c>
      <c r="FM189" s="367" cm="1">
        <f t="array" ref="FM189">IFERROR(INDEX(FM$185:FM$188,MATCH($E189,$D$185:$D$188,0),) *(1+$G189),0)</f>
        <v>0</v>
      </c>
      <c r="FN189" s="367" cm="1">
        <f t="array" ref="FN189">IFERROR(INDEX(FN$185:FN$188,MATCH($E189,$D$185:$D$188,0),) *(1+$G189),0)</f>
        <v>0</v>
      </c>
      <c r="FO189" s="367" cm="1">
        <f t="array" ref="FO189">IFERROR(INDEX(FO$185:FO$188,MATCH($E189,$D$185:$D$188,0),) *(1+$G189),0)</f>
        <v>0</v>
      </c>
      <c r="FP189" s="367" cm="1">
        <f t="array" ref="FP189">IFERROR(INDEX(FP$185:FP$188,MATCH($E189,$D$185:$D$188,0),) *(1+$G189),0)</f>
        <v>0</v>
      </c>
      <c r="FQ189" s="367" cm="1">
        <f t="array" ref="FQ189">IFERROR(INDEX(FQ$185:FQ$188,MATCH($E189,$D$185:$D$188,0),) *(1+$G189),0)</f>
        <v>0</v>
      </c>
      <c r="FR189" s="367" cm="1">
        <f t="array" ref="FR189">IFERROR(INDEX(FR$185:FR$188,MATCH($E189,$D$185:$D$188,0),) *(1+$G189),0)</f>
        <v>0</v>
      </c>
      <c r="FS189" s="367" cm="1">
        <f t="array" ref="FS189">IFERROR(INDEX(FS$185:FS$188,MATCH($E189,$D$185:$D$188,0),) *(1+$G189),0)</f>
        <v>0</v>
      </c>
      <c r="FT189" s="367" cm="1">
        <f t="array" ref="FT189">IFERROR(INDEX(FT$185:FT$188,MATCH($E189,$D$185:$D$188,0),) *(1+$G189),0)</f>
        <v>0</v>
      </c>
      <c r="FU189" s="367" cm="1">
        <f t="array" ref="FU189">IFERROR(INDEX(FU$185:FU$188,MATCH($E189,$D$185:$D$188,0),) *(1+$G189),0)</f>
        <v>0</v>
      </c>
      <c r="FV189" s="367" cm="1">
        <f t="array" ref="FV189">IFERROR(INDEX(FV$185:FV$188,MATCH($E189,$D$185:$D$188,0),) *(1+$G189),0)</f>
        <v>0</v>
      </c>
      <c r="FW189" s="367" cm="1">
        <f t="array" ref="FW189">IFERROR(INDEX(FW$185:FW$188,MATCH($E189,$D$185:$D$188,0),) *(1+$G189),0)</f>
        <v>0</v>
      </c>
      <c r="FX189" s="367" cm="1">
        <f t="array" ref="FX189">IFERROR(INDEX(FX$185:FX$188,MATCH($E189,$D$185:$D$188,0),) *(1+$G189),0)</f>
        <v>0</v>
      </c>
      <c r="FY189" s="367" cm="1">
        <f t="array" ref="FY189">IFERROR(INDEX(FY$185:FY$188,MATCH($E189,$D$185:$D$188,0),) *(1+$G189),0)</f>
        <v>0</v>
      </c>
    </row>
    <row r="190" spans="3:181">
      <c r="E190" s="8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</row>
    <row r="191" spans="3:181">
      <c r="C191" s="5" t="s">
        <v>57</v>
      </c>
      <c r="D191" s="4"/>
      <c r="E191" s="7"/>
      <c r="F191" s="4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6"/>
      <c r="S191" s="56"/>
      <c r="T191" s="56"/>
      <c r="U191" s="56"/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6"/>
      <c r="BA191" s="56"/>
      <c r="BB191" s="56"/>
      <c r="BC191" s="56"/>
      <c r="BD191" s="56"/>
      <c r="BE191" s="56"/>
      <c r="BF191" s="56"/>
    </row>
    <row r="192" spans="3:181">
      <c r="E192" s="8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</row>
    <row r="193" spans="3:58">
      <c r="D193" s="39" t="s">
        <v>12</v>
      </c>
      <c r="E193" s="39"/>
      <c r="F193" s="39"/>
      <c r="G193" s="57"/>
      <c r="H193" s="39">
        <v>2018</v>
      </c>
      <c r="I193" s="39">
        <f t="shared" ref="I193:AN193" si="258">H193+1</f>
        <v>2019</v>
      </c>
      <c r="J193" s="39">
        <f t="shared" si="258"/>
        <v>2020</v>
      </c>
      <c r="K193" s="39">
        <f t="shared" si="258"/>
        <v>2021</v>
      </c>
      <c r="L193" s="39">
        <f t="shared" si="258"/>
        <v>2022</v>
      </c>
      <c r="M193" s="39">
        <f t="shared" si="258"/>
        <v>2023</v>
      </c>
      <c r="N193" s="39">
        <f t="shared" si="258"/>
        <v>2024</v>
      </c>
      <c r="O193" s="39">
        <f t="shared" si="258"/>
        <v>2025</v>
      </c>
      <c r="P193" s="39">
        <f t="shared" si="258"/>
        <v>2026</v>
      </c>
      <c r="Q193" s="39">
        <f t="shared" si="258"/>
        <v>2027</v>
      </c>
      <c r="R193" s="39">
        <f t="shared" si="258"/>
        <v>2028</v>
      </c>
      <c r="S193" s="39">
        <f t="shared" si="258"/>
        <v>2029</v>
      </c>
      <c r="T193" s="39">
        <f t="shared" si="258"/>
        <v>2030</v>
      </c>
      <c r="U193" s="39">
        <f t="shared" si="258"/>
        <v>2031</v>
      </c>
      <c r="V193" s="39">
        <f t="shared" si="258"/>
        <v>2032</v>
      </c>
      <c r="W193" s="39">
        <f t="shared" si="258"/>
        <v>2033</v>
      </c>
      <c r="X193" s="39">
        <f t="shared" si="258"/>
        <v>2034</v>
      </c>
      <c r="Y193" s="39">
        <f t="shared" si="258"/>
        <v>2035</v>
      </c>
      <c r="Z193" s="39">
        <f t="shared" si="258"/>
        <v>2036</v>
      </c>
      <c r="AA193" s="39">
        <f t="shared" si="258"/>
        <v>2037</v>
      </c>
      <c r="AB193" s="39">
        <f t="shared" si="258"/>
        <v>2038</v>
      </c>
      <c r="AC193" s="39">
        <f t="shared" si="258"/>
        <v>2039</v>
      </c>
      <c r="AD193" s="39">
        <f t="shared" si="258"/>
        <v>2040</v>
      </c>
      <c r="AE193" s="39">
        <f t="shared" si="258"/>
        <v>2041</v>
      </c>
      <c r="AF193" s="39">
        <f t="shared" si="258"/>
        <v>2042</v>
      </c>
      <c r="AG193" s="39">
        <f t="shared" si="258"/>
        <v>2043</v>
      </c>
      <c r="AH193" s="39">
        <f t="shared" si="258"/>
        <v>2044</v>
      </c>
      <c r="AI193" s="39">
        <f t="shared" si="258"/>
        <v>2045</v>
      </c>
      <c r="AJ193" s="39">
        <f t="shared" si="258"/>
        <v>2046</v>
      </c>
      <c r="AK193" s="39">
        <f t="shared" si="258"/>
        <v>2047</v>
      </c>
      <c r="AL193" s="39">
        <f t="shared" si="258"/>
        <v>2048</v>
      </c>
      <c r="AM193" s="39">
        <f t="shared" si="258"/>
        <v>2049</v>
      </c>
      <c r="AN193" s="39">
        <f t="shared" si="258"/>
        <v>2050</v>
      </c>
      <c r="AO193" s="39">
        <f t="shared" ref="AO193:BE193" si="259">AN193+1</f>
        <v>2051</v>
      </c>
      <c r="AP193" s="39">
        <f t="shared" si="259"/>
        <v>2052</v>
      </c>
      <c r="AQ193" s="39">
        <f t="shared" si="259"/>
        <v>2053</v>
      </c>
      <c r="AR193" s="39">
        <f t="shared" si="259"/>
        <v>2054</v>
      </c>
      <c r="AS193" s="39">
        <f t="shared" si="259"/>
        <v>2055</v>
      </c>
      <c r="AT193" s="39">
        <f t="shared" si="259"/>
        <v>2056</v>
      </c>
      <c r="AU193" s="39">
        <f t="shared" si="259"/>
        <v>2057</v>
      </c>
      <c r="AV193" s="39">
        <f t="shared" si="259"/>
        <v>2058</v>
      </c>
      <c r="AW193" s="39">
        <f t="shared" si="259"/>
        <v>2059</v>
      </c>
      <c r="AX193" s="39">
        <f t="shared" si="259"/>
        <v>2060</v>
      </c>
      <c r="AY193" s="39">
        <f t="shared" si="259"/>
        <v>2061</v>
      </c>
      <c r="AZ193" s="39">
        <f t="shared" si="259"/>
        <v>2062</v>
      </c>
      <c r="BA193" s="39">
        <f t="shared" si="259"/>
        <v>2063</v>
      </c>
      <c r="BB193" s="39">
        <f t="shared" si="259"/>
        <v>2064</v>
      </c>
      <c r="BC193" s="39">
        <f t="shared" si="259"/>
        <v>2065</v>
      </c>
      <c r="BD193" s="39">
        <f t="shared" si="259"/>
        <v>2066</v>
      </c>
      <c r="BE193" s="39">
        <f t="shared" si="259"/>
        <v>2067</v>
      </c>
      <c r="BF193" s="39"/>
    </row>
    <row r="194" spans="3:58">
      <c r="E194" s="8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39"/>
    </row>
    <row r="195" spans="3:58">
      <c r="C195" s="39" t="s">
        <v>985</v>
      </c>
      <c r="D195" s="231"/>
      <c r="E195" s="40"/>
      <c r="F195" s="231" t="s">
        <v>67</v>
      </c>
      <c r="G195" s="232" t="s">
        <v>68</v>
      </c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39"/>
    </row>
    <row r="196" spans="3:58">
      <c r="C196" s="58"/>
      <c r="D196" s="13" t="s">
        <v>730</v>
      </c>
      <c r="E196" s="59" t="s">
        <v>723</v>
      </c>
      <c r="F196" s="13" t="s">
        <v>731</v>
      </c>
      <c r="G196" s="13">
        <v>2025</v>
      </c>
      <c r="H196" s="247"/>
      <c r="I196" s="247"/>
      <c r="J196" s="247"/>
      <c r="K196" s="247"/>
      <c r="L196" s="247"/>
      <c r="M196" s="247"/>
      <c r="N196" s="247"/>
      <c r="O196" s="19"/>
      <c r="P196" s="19"/>
      <c r="Q196" s="102">
        <v>428.32</v>
      </c>
      <c r="R196" s="102">
        <v>428.32</v>
      </c>
      <c r="S196" s="102">
        <v>428.32</v>
      </c>
      <c r="T196" s="102">
        <v>428.32</v>
      </c>
      <c r="U196" s="102">
        <v>428.32</v>
      </c>
      <c r="V196" s="102">
        <v>428.32</v>
      </c>
      <c r="W196" s="102">
        <v>428.32</v>
      </c>
      <c r="X196" s="102">
        <v>428.32</v>
      </c>
      <c r="Y196" s="102">
        <v>428.32</v>
      </c>
      <c r="Z196" s="102">
        <v>428.32</v>
      </c>
      <c r="AA196" s="102">
        <v>428.32</v>
      </c>
      <c r="AB196" s="83"/>
      <c r="AC196" s="83"/>
      <c r="AD196" s="83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39"/>
    </row>
    <row r="197" spans="3:58">
      <c r="D197" s="13" t="s">
        <v>987</v>
      </c>
      <c r="E197" s="8" t="s">
        <v>723</v>
      </c>
      <c r="F197" s="13" t="s">
        <v>731</v>
      </c>
      <c r="G197" s="13">
        <v>2025</v>
      </c>
      <c r="H197" s="247"/>
      <c r="I197" s="247"/>
      <c r="J197" s="247"/>
      <c r="K197" s="247"/>
      <c r="L197" s="247"/>
      <c r="M197" s="247"/>
      <c r="N197" s="247"/>
      <c r="O197" s="19"/>
      <c r="P197" s="19"/>
      <c r="Q197" s="19"/>
      <c r="R197" s="19"/>
      <c r="S197" s="19"/>
      <c r="T197" s="19"/>
      <c r="U197" s="19"/>
      <c r="V197" s="19"/>
      <c r="W197" s="19"/>
      <c r="X197" s="19"/>
      <c r="Y197" s="19"/>
      <c r="Z197" s="83"/>
      <c r="AA197" s="83"/>
      <c r="AB197" s="83"/>
      <c r="AC197" s="83"/>
      <c r="AD197" s="19"/>
      <c r="AE197" s="19"/>
      <c r="AF197" s="19"/>
      <c r="AG197" s="19"/>
      <c r="AH197" s="19"/>
      <c r="AI197" s="19"/>
      <c r="AJ197" s="19"/>
      <c r="AK197" s="19"/>
      <c r="AL197" s="19"/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 s="19"/>
      <c r="AX197" s="19"/>
      <c r="AY197" s="19"/>
      <c r="AZ197" s="19"/>
      <c r="BA197" s="19"/>
      <c r="BB197" s="19"/>
      <c r="BC197" s="19"/>
      <c r="BD197" s="19"/>
      <c r="BE197" s="19"/>
      <c r="BF197" s="39"/>
    </row>
    <row r="198" spans="3:58">
      <c r="D198" s="13" t="s">
        <v>704</v>
      </c>
      <c r="E198" s="8" t="s">
        <v>723</v>
      </c>
      <c r="F198" s="13" t="s">
        <v>731</v>
      </c>
      <c r="G198" s="13">
        <v>2025</v>
      </c>
      <c r="H198" s="247"/>
      <c r="I198" s="247"/>
      <c r="J198" s="247"/>
      <c r="K198" s="247"/>
      <c r="L198" s="247"/>
      <c r="M198" s="247"/>
      <c r="N198" s="247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83"/>
      <c r="AA198" s="83"/>
      <c r="AB198" s="83"/>
      <c r="AC198" s="83"/>
      <c r="AD198" s="83"/>
      <c r="AE198" s="83"/>
      <c r="AF198" s="83"/>
      <c r="AG198" s="83"/>
      <c r="AH198" s="83"/>
      <c r="AI198" s="83"/>
      <c r="AJ198" s="83"/>
      <c r="AK198" s="83"/>
      <c r="AL198" s="83"/>
      <c r="AM198" s="83"/>
      <c r="AN198" s="83"/>
      <c r="AO198" s="83"/>
      <c r="AP198" s="83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39"/>
    </row>
    <row r="199" spans="3:58">
      <c r="D199" s="13" t="s">
        <v>704</v>
      </c>
      <c r="E199" s="8" t="s">
        <v>723</v>
      </c>
      <c r="F199" s="13" t="s">
        <v>731</v>
      </c>
      <c r="G199" s="13">
        <v>2025</v>
      </c>
      <c r="H199" s="247"/>
      <c r="I199" s="247"/>
      <c r="J199" s="247"/>
      <c r="K199" s="247"/>
      <c r="L199" s="247"/>
      <c r="M199" s="247"/>
      <c r="N199" s="247"/>
      <c r="O199" s="19"/>
      <c r="P199" s="19"/>
      <c r="Q199" s="19"/>
      <c r="R199" s="19"/>
      <c r="S199" s="19"/>
      <c r="T199" s="19"/>
      <c r="U199" s="19"/>
      <c r="V199" s="19"/>
      <c r="W199" s="19"/>
      <c r="X199" s="19"/>
      <c r="Y199" s="19"/>
      <c r="Z199" s="83"/>
      <c r="AA199" s="83"/>
      <c r="AB199" s="83"/>
      <c r="AC199" s="83"/>
      <c r="AD199" s="83"/>
      <c r="AE199" s="83"/>
      <c r="AF199" s="83"/>
      <c r="AG199" s="83"/>
      <c r="AH199" s="83"/>
      <c r="AI199" s="83"/>
      <c r="AJ199" s="83"/>
      <c r="AK199" s="83"/>
      <c r="AL199" s="83"/>
      <c r="AM199" s="83"/>
      <c r="AN199" s="83"/>
      <c r="AO199" s="83"/>
      <c r="AP199" s="83"/>
      <c r="AQ199" s="19"/>
      <c r="AR199" s="19"/>
      <c r="AS199" s="19"/>
      <c r="AT199" s="19"/>
      <c r="AU199" s="19"/>
      <c r="AV199" s="19"/>
      <c r="AW199" s="19"/>
      <c r="AX199" s="19"/>
      <c r="AY199" s="19"/>
      <c r="AZ199" s="19"/>
      <c r="BA199" s="19"/>
      <c r="BB199" s="19"/>
      <c r="BC199" s="19"/>
      <c r="BD199" s="19"/>
      <c r="BE199" s="19"/>
      <c r="BF199" s="39"/>
    </row>
    <row r="200" spans="3:58">
      <c r="D200" s="13" t="s">
        <v>704</v>
      </c>
      <c r="E200" s="8" t="s">
        <v>723</v>
      </c>
      <c r="F200" s="13" t="s">
        <v>731</v>
      </c>
      <c r="G200" s="13">
        <v>2025</v>
      </c>
      <c r="H200" s="247"/>
      <c r="I200" s="247"/>
      <c r="J200" s="247"/>
      <c r="K200" s="247"/>
      <c r="L200" s="247"/>
      <c r="M200" s="247"/>
      <c r="N200" s="247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39"/>
    </row>
    <row r="201" spans="3:58">
      <c r="D201" s="13" t="s">
        <v>704</v>
      </c>
      <c r="E201" s="8" t="s">
        <v>723</v>
      </c>
      <c r="F201" s="13" t="s">
        <v>731</v>
      </c>
      <c r="G201" s="13">
        <v>2025</v>
      </c>
      <c r="H201" s="247"/>
      <c r="I201" s="247"/>
      <c r="J201" s="247"/>
      <c r="K201" s="247"/>
      <c r="L201" s="247"/>
      <c r="M201" s="247"/>
      <c r="N201" s="247"/>
      <c r="O201" s="19"/>
      <c r="P201" s="19"/>
      <c r="Q201" s="19"/>
      <c r="R201" s="19"/>
      <c r="S201" s="19"/>
      <c r="T201" s="19"/>
      <c r="U201" s="19"/>
      <c r="V201" s="19"/>
      <c r="W201" s="19"/>
      <c r="X201" s="19"/>
      <c r="Y201" s="19"/>
      <c r="Z201" s="83"/>
      <c r="AA201" s="83"/>
      <c r="AB201" s="83"/>
      <c r="AC201" s="83"/>
      <c r="AD201" s="83"/>
      <c r="AE201" s="83"/>
      <c r="AF201" s="83"/>
      <c r="AG201" s="83"/>
      <c r="AH201" s="83"/>
      <c r="AI201" s="83"/>
      <c r="AJ201" s="83"/>
      <c r="AK201" s="83"/>
      <c r="AL201" s="83"/>
      <c r="AM201" s="83"/>
      <c r="AN201" s="83"/>
      <c r="AO201" s="83"/>
      <c r="AP201" s="83"/>
      <c r="AQ201" s="19"/>
      <c r="AR201" s="19"/>
      <c r="AS201" s="19"/>
      <c r="AT201" s="19"/>
      <c r="AU201" s="19"/>
      <c r="AV201" s="19"/>
      <c r="AW201" s="19"/>
      <c r="AX201" s="19"/>
      <c r="AY201" s="19"/>
      <c r="AZ201" s="19"/>
      <c r="BA201" s="19"/>
      <c r="BB201" s="19"/>
      <c r="BC201" s="19"/>
      <c r="BD201" s="19"/>
      <c r="BE201" s="19"/>
      <c r="BF201" s="39"/>
    </row>
    <row r="202" spans="3:58">
      <c r="D202" s="13" t="s">
        <v>704</v>
      </c>
      <c r="E202" s="8" t="s">
        <v>723</v>
      </c>
      <c r="F202" s="13" t="s">
        <v>731</v>
      </c>
      <c r="G202" s="13">
        <v>2025</v>
      </c>
      <c r="H202" s="247"/>
      <c r="I202" s="247"/>
      <c r="J202" s="247"/>
      <c r="K202" s="247"/>
      <c r="L202" s="247"/>
      <c r="M202" s="247"/>
      <c r="N202" s="247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83"/>
      <c r="AA202" s="83"/>
      <c r="AB202" s="83"/>
      <c r="AC202" s="83"/>
      <c r="AD202" s="83"/>
      <c r="AE202" s="83"/>
      <c r="AF202" s="83"/>
      <c r="AG202" s="83"/>
      <c r="AH202" s="83"/>
      <c r="AI202" s="83"/>
      <c r="AJ202" s="83"/>
      <c r="AK202" s="83"/>
      <c r="AL202" s="83"/>
      <c r="AM202" s="83"/>
      <c r="AN202" s="83"/>
      <c r="AO202" s="83"/>
      <c r="AP202" s="83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39"/>
    </row>
    <row r="203" spans="3:58">
      <c r="D203" s="13" t="s">
        <v>704</v>
      </c>
      <c r="E203" s="8" t="s">
        <v>723</v>
      </c>
      <c r="F203" s="13" t="s">
        <v>731</v>
      </c>
      <c r="G203" s="13">
        <v>2025</v>
      </c>
      <c r="H203" s="247"/>
      <c r="I203" s="247"/>
      <c r="J203" s="247"/>
      <c r="K203" s="247"/>
      <c r="L203" s="247"/>
      <c r="M203" s="247"/>
      <c r="N203" s="247"/>
      <c r="O203" s="19"/>
      <c r="P203" s="19"/>
      <c r="Q203" s="19"/>
      <c r="R203" s="19"/>
      <c r="S203" s="19"/>
      <c r="T203" s="19"/>
      <c r="U203" s="19"/>
      <c r="V203" s="19"/>
      <c r="W203" s="19"/>
      <c r="X203" s="19"/>
      <c r="Y203" s="19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19"/>
      <c r="AR203" s="19"/>
      <c r="AS203" s="19"/>
      <c r="AT203" s="19"/>
      <c r="AU203" s="19"/>
      <c r="AV203" s="19"/>
      <c r="AW203" s="19"/>
      <c r="AX203" s="19"/>
      <c r="AY203" s="19"/>
      <c r="AZ203" s="19"/>
      <c r="BA203" s="19"/>
      <c r="BB203" s="19"/>
      <c r="BC203" s="19"/>
      <c r="BD203" s="19"/>
      <c r="BE203" s="19"/>
      <c r="BF203" s="39"/>
    </row>
    <row r="204" spans="3:58">
      <c r="D204" s="13" t="s">
        <v>704</v>
      </c>
      <c r="E204" s="8" t="s">
        <v>723</v>
      </c>
      <c r="F204" s="13" t="s">
        <v>731</v>
      </c>
      <c r="G204" s="13">
        <v>2025</v>
      </c>
      <c r="H204" s="247"/>
      <c r="I204" s="247"/>
      <c r="J204" s="247"/>
      <c r="K204" s="247"/>
      <c r="L204" s="247"/>
      <c r="M204" s="247"/>
      <c r="N204" s="247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39"/>
    </row>
    <row r="205" spans="3:58">
      <c r="D205" s="13" t="s">
        <v>704</v>
      </c>
      <c r="E205" s="8" t="s">
        <v>723</v>
      </c>
      <c r="F205" s="13" t="s">
        <v>731</v>
      </c>
      <c r="G205" s="13">
        <v>2025</v>
      </c>
      <c r="H205" s="247"/>
      <c r="I205" s="247"/>
      <c r="J205" s="247"/>
      <c r="K205" s="247"/>
      <c r="L205" s="247"/>
      <c r="M205" s="247"/>
      <c r="N205" s="247"/>
      <c r="O205" s="19"/>
      <c r="P205" s="19"/>
      <c r="Q205" s="19"/>
      <c r="R205" s="19"/>
      <c r="S205" s="19"/>
      <c r="T205" s="19"/>
      <c r="U205" s="19"/>
      <c r="V205" s="19"/>
      <c r="W205" s="19"/>
      <c r="X205" s="19"/>
      <c r="Y205" s="19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19"/>
      <c r="AR205" s="19"/>
      <c r="AS205" s="19"/>
      <c r="AT205" s="19"/>
      <c r="AU205" s="19"/>
      <c r="AV205" s="19"/>
      <c r="AW205" s="19"/>
      <c r="AX205" s="19"/>
      <c r="AY205" s="19"/>
      <c r="AZ205" s="19"/>
      <c r="BA205" s="19"/>
      <c r="BB205" s="19"/>
      <c r="BC205" s="19"/>
      <c r="BD205" s="19"/>
      <c r="BE205" s="19"/>
      <c r="BF205" s="39"/>
    </row>
    <row r="206" spans="3:58">
      <c r="D206" s="13" t="s">
        <v>704</v>
      </c>
      <c r="E206" s="8" t="s">
        <v>723</v>
      </c>
      <c r="F206" s="13" t="s">
        <v>731</v>
      </c>
      <c r="G206" s="13">
        <v>2025</v>
      </c>
      <c r="H206" s="247"/>
      <c r="I206" s="247"/>
      <c r="J206" s="247"/>
      <c r="K206" s="247"/>
      <c r="L206" s="247"/>
      <c r="M206" s="247"/>
      <c r="N206" s="247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83"/>
      <c r="AA206" s="83"/>
      <c r="AB206" s="83"/>
      <c r="AC206" s="83"/>
      <c r="AD206" s="83"/>
      <c r="AE206" s="83"/>
      <c r="AF206" s="83"/>
      <c r="AG206" s="83"/>
      <c r="AH206" s="83"/>
      <c r="AI206" s="83"/>
      <c r="AJ206" s="83"/>
      <c r="AK206" s="83"/>
      <c r="AL206" s="83"/>
      <c r="AM206" s="83"/>
      <c r="AN206" s="83"/>
      <c r="AO206" s="83"/>
      <c r="AP206" s="83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39"/>
    </row>
    <row r="207" spans="3:58">
      <c r="D207" s="13" t="s">
        <v>704</v>
      </c>
      <c r="E207" s="8" t="s">
        <v>723</v>
      </c>
      <c r="F207" s="13" t="s">
        <v>731</v>
      </c>
      <c r="G207" s="13">
        <v>2025</v>
      </c>
      <c r="H207" s="247"/>
      <c r="I207" s="247"/>
      <c r="J207" s="247"/>
      <c r="K207" s="247"/>
      <c r="L207" s="247"/>
      <c r="M207" s="247"/>
      <c r="N207" s="247"/>
      <c r="O207" s="19"/>
      <c r="P207" s="19"/>
      <c r="Q207" s="19"/>
      <c r="R207" s="19"/>
      <c r="S207" s="19"/>
      <c r="T207" s="19"/>
      <c r="U207" s="19"/>
      <c r="V207" s="19"/>
      <c r="W207" s="19"/>
      <c r="X207" s="19"/>
      <c r="Y207" s="19"/>
      <c r="Z207" s="83"/>
      <c r="AA207" s="83"/>
      <c r="AB207" s="83"/>
      <c r="AC207" s="83"/>
      <c r="AD207" s="83"/>
      <c r="AE207" s="83"/>
      <c r="AF207" s="83"/>
      <c r="AG207" s="83"/>
      <c r="AH207" s="83"/>
      <c r="AI207" s="83"/>
      <c r="AJ207" s="83"/>
      <c r="AK207" s="83"/>
      <c r="AL207" s="83"/>
      <c r="AM207" s="83"/>
      <c r="AN207" s="83"/>
      <c r="AO207" s="83"/>
      <c r="AP207" s="83"/>
      <c r="AQ207" s="19"/>
      <c r="AR207" s="19"/>
      <c r="AS207" s="19"/>
      <c r="AT207" s="19"/>
      <c r="AU207" s="19"/>
      <c r="AV207" s="19"/>
      <c r="AW207" s="19"/>
      <c r="AX207" s="19"/>
      <c r="AY207" s="19"/>
      <c r="AZ207" s="19"/>
      <c r="BA207" s="19"/>
      <c r="BB207" s="19"/>
      <c r="BC207" s="19"/>
      <c r="BD207" s="19"/>
      <c r="BE207" s="19"/>
      <c r="BF207" s="39"/>
    </row>
    <row r="208" spans="3:58">
      <c r="D208" s="13" t="s">
        <v>704</v>
      </c>
      <c r="E208" s="8" t="s">
        <v>723</v>
      </c>
      <c r="F208" s="13" t="s">
        <v>731</v>
      </c>
      <c r="G208" s="13">
        <v>2025</v>
      </c>
      <c r="H208" s="247"/>
      <c r="I208" s="247"/>
      <c r="J208" s="247"/>
      <c r="K208" s="247"/>
      <c r="L208" s="247"/>
      <c r="M208" s="247"/>
      <c r="N208" s="247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39"/>
    </row>
    <row r="209" spans="3:58">
      <c r="E209" s="8"/>
      <c r="BF209" s="39"/>
    </row>
    <row r="210" spans="3:58">
      <c r="E210" s="8"/>
      <c r="BF210" s="39"/>
    </row>
    <row r="211" spans="3:58">
      <c r="E211" s="8"/>
      <c r="BF211" s="39"/>
    </row>
    <row r="212" spans="3:58">
      <c r="C212" s="39" t="s">
        <v>69</v>
      </c>
      <c r="E212" s="8"/>
      <c r="BF212" s="39"/>
    </row>
    <row r="213" spans="3:58">
      <c r="C213" s="58"/>
      <c r="D213" s="76" t="s">
        <v>173</v>
      </c>
      <c r="E213" s="59" t="s">
        <v>15</v>
      </c>
      <c r="F213" s="62"/>
      <c r="G213" s="26"/>
      <c r="H213" s="38">
        <v>0</v>
      </c>
      <c r="I213" s="38">
        <v>0</v>
      </c>
      <c r="J213" s="38">
        <v>0</v>
      </c>
      <c r="K213" s="38">
        <v>0</v>
      </c>
      <c r="L213" s="38">
        <v>0</v>
      </c>
      <c r="M213" s="38">
        <v>0</v>
      </c>
      <c r="N213" s="38">
        <v>0</v>
      </c>
      <c r="O213" s="38">
        <v>0</v>
      </c>
      <c r="P213" s="38">
        <v>0</v>
      </c>
      <c r="Q213" s="38">
        <v>0</v>
      </c>
      <c r="R213" s="38">
        <v>0</v>
      </c>
      <c r="S213" s="38">
        <v>0</v>
      </c>
      <c r="T213" s="38">
        <v>0</v>
      </c>
      <c r="U213" s="38">
        <v>0</v>
      </c>
      <c r="V213" s="38">
        <v>0</v>
      </c>
      <c r="W213" s="38">
        <v>0</v>
      </c>
      <c r="X213" s="38">
        <v>0</v>
      </c>
      <c r="Y213" s="38">
        <v>0</v>
      </c>
      <c r="Z213" s="38">
        <v>0</v>
      </c>
      <c r="AA213" s="38">
        <v>0</v>
      </c>
      <c r="AB213" s="38">
        <v>0</v>
      </c>
      <c r="AC213" s="38">
        <v>0</v>
      </c>
      <c r="AD213" s="38">
        <v>0</v>
      </c>
      <c r="AE213" s="38">
        <v>0</v>
      </c>
      <c r="AF213" s="38">
        <v>0</v>
      </c>
      <c r="AG213" s="38">
        <v>0</v>
      </c>
      <c r="AH213" s="38">
        <v>0</v>
      </c>
      <c r="AI213" s="38">
        <v>0</v>
      </c>
      <c r="AJ213" s="38">
        <v>0</v>
      </c>
      <c r="AK213" s="38">
        <v>0</v>
      </c>
      <c r="AL213" s="38">
        <v>0</v>
      </c>
      <c r="AM213" s="38">
        <v>0</v>
      </c>
      <c r="AN213" s="38">
        <v>0</v>
      </c>
      <c r="AO213" s="38">
        <v>0</v>
      </c>
      <c r="AP213" s="38">
        <v>0</v>
      </c>
      <c r="AQ213" s="38">
        <v>0</v>
      </c>
      <c r="AR213" s="38">
        <v>0</v>
      </c>
      <c r="AS213" s="38">
        <v>0</v>
      </c>
      <c r="AT213" s="38">
        <v>0</v>
      </c>
      <c r="AU213" s="38">
        <v>0</v>
      </c>
      <c r="AV213" s="38">
        <v>0</v>
      </c>
      <c r="AW213" s="38">
        <v>0</v>
      </c>
      <c r="AX213" s="38">
        <v>0</v>
      </c>
      <c r="AY213" s="38">
        <v>0</v>
      </c>
      <c r="AZ213" s="38">
        <v>0</v>
      </c>
      <c r="BA213" s="38">
        <v>0</v>
      </c>
      <c r="BB213" s="38">
        <v>0</v>
      </c>
      <c r="BC213" s="38">
        <v>0</v>
      </c>
      <c r="BD213" s="38">
        <v>0</v>
      </c>
      <c r="BE213" s="38">
        <v>0</v>
      </c>
      <c r="BF213" s="39"/>
    </row>
    <row r="214" spans="3:58">
      <c r="D214" t="s">
        <v>986</v>
      </c>
      <c r="E214" s="8" t="s">
        <v>15</v>
      </c>
      <c r="F214" s="14"/>
      <c r="G214" s="26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  <c r="AA214" s="38"/>
      <c r="AB214" s="38"/>
      <c r="AC214" s="38"/>
      <c r="AD214" s="38"/>
      <c r="AE214" s="38"/>
      <c r="AF214" s="38"/>
      <c r="AG214" s="38"/>
      <c r="AH214" s="38"/>
      <c r="AI214" s="38"/>
      <c r="AJ214" s="38"/>
      <c r="AK214" s="38"/>
      <c r="AL214" s="38"/>
      <c r="AM214" s="38"/>
      <c r="AN214" s="38"/>
      <c r="AO214" s="38"/>
      <c r="AP214" s="38"/>
      <c r="AQ214" s="38"/>
      <c r="AR214" s="38"/>
      <c r="AS214" s="38"/>
      <c r="AT214" s="38"/>
      <c r="AU214" s="38"/>
      <c r="AV214" s="38"/>
      <c r="AW214" s="38"/>
      <c r="AX214" s="38"/>
      <c r="AY214" s="38"/>
      <c r="AZ214" s="38"/>
      <c r="BA214" s="38"/>
      <c r="BB214" s="38"/>
      <c r="BC214" s="38"/>
      <c r="BD214" s="38"/>
      <c r="BE214" s="38"/>
      <c r="BF214" s="39"/>
    </row>
    <row r="215" spans="3:58">
      <c r="D215" t="s">
        <v>48</v>
      </c>
      <c r="E215" s="8" t="s">
        <v>15</v>
      </c>
      <c r="F215" s="14"/>
      <c r="G215" s="26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 s="38"/>
      <c r="BE215" s="38"/>
      <c r="BF215" s="39"/>
    </row>
    <row r="216" spans="3:58">
      <c r="D216" t="s">
        <v>48</v>
      </c>
      <c r="E216" s="8" t="s">
        <v>15</v>
      </c>
      <c r="F216" s="14"/>
      <c r="G216" s="26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  <c r="AA216" s="38"/>
      <c r="AB216" s="38"/>
      <c r="AC216" s="38"/>
      <c r="AD216" s="38"/>
      <c r="AE216" s="38"/>
      <c r="AF216" s="38"/>
      <c r="AG216" s="38"/>
      <c r="AH216" s="38"/>
      <c r="AI216" s="38"/>
      <c r="AJ216" s="38"/>
      <c r="AK216" s="38"/>
      <c r="AL216" s="38"/>
      <c r="AM216" s="38"/>
      <c r="AN216" s="38"/>
      <c r="AO216" s="38"/>
      <c r="AP216" s="38"/>
      <c r="AQ216" s="38"/>
      <c r="AR216" s="38"/>
      <c r="AS216" s="38"/>
      <c r="AT216" s="38"/>
      <c r="AU216" s="38"/>
      <c r="AV216" s="38"/>
      <c r="AW216" s="38"/>
      <c r="AX216" s="38"/>
      <c r="AY216" s="38"/>
      <c r="AZ216" s="38"/>
      <c r="BA216" s="38"/>
      <c r="BB216" s="38"/>
      <c r="BC216" s="38"/>
      <c r="BD216" s="38"/>
      <c r="BE216" s="38"/>
      <c r="BF216" s="39"/>
    </row>
    <row r="217" spans="3:58">
      <c r="D217" t="s">
        <v>48</v>
      </c>
      <c r="E217" s="8" t="s">
        <v>15</v>
      </c>
      <c r="F217" s="14"/>
      <c r="G217" s="26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 s="38"/>
      <c r="BE217" s="38"/>
      <c r="BF217" s="39"/>
    </row>
    <row r="218" spans="3:58">
      <c r="D218" t="s">
        <v>48</v>
      </c>
      <c r="E218" s="8" t="s">
        <v>15</v>
      </c>
      <c r="F218" s="14"/>
      <c r="G218" s="26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  <c r="AA218" s="38"/>
      <c r="AB218" s="38"/>
      <c r="AC218" s="38"/>
      <c r="AD218" s="38"/>
      <c r="AE218" s="38"/>
      <c r="AF218" s="38"/>
      <c r="AG218" s="38"/>
      <c r="AH218" s="38"/>
      <c r="AI218" s="38"/>
      <c r="AJ218" s="38"/>
      <c r="AK218" s="38"/>
      <c r="AL218" s="38"/>
      <c r="AM218" s="38"/>
      <c r="AN218" s="38"/>
      <c r="AO218" s="38"/>
      <c r="AP218" s="38"/>
      <c r="AQ218" s="38"/>
      <c r="AR218" s="38"/>
      <c r="AS218" s="38"/>
      <c r="AT218" s="38"/>
      <c r="AU218" s="38"/>
      <c r="AV218" s="38"/>
      <c r="AW218" s="38"/>
      <c r="AX218" s="38"/>
      <c r="AY218" s="38"/>
      <c r="AZ218" s="38"/>
      <c r="BA218" s="38"/>
      <c r="BB218" s="38"/>
      <c r="BC218" s="38"/>
      <c r="BD218" s="38"/>
      <c r="BE218" s="38"/>
      <c r="BF218" s="39"/>
    </row>
    <row r="219" spans="3:58">
      <c r="D219" t="s">
        <v>48</v>
      </c>
      <c r="E219" s="8" t="s">
        <v>15</v>
      </c>
      <c r="F219" s="14"/>
      <c r="G219" s="26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 s="38"/>
      <c r="BE219" s="38"/>
      <c r="BF219" s="39"/>
    </row>
    <row r="220" spans="3:58">
      <c r="D220" t="s">
        <v>48</v>
      </c>
      <c r="E220" s="8" t="s">
        <v>15</v>
      </c>
      <c r="F220" s="14"/>
      <c r="G220" s="26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8"/>
      <c r="AN220" s="38"/>
      <c r="AO220" s="38"/>
      <c r="AP220" s="38"/>
      <c r="AQ220" s="38"/>
      <c r="AR220" s="38"/>
      <c r="AS220" s="38"/>
      <c r="AT220" s="38"/>
      <c r="AU220" s="38"/>
      <c r="AV220" s="38"/>
      <c r="AW220" s="38"/>
      <c r="AX220" s="38"/>
      <c r="AY220" s="38"/>
      <c r="AZ220" s="38"/>
      <c r="BA220" s="38"/>
      <c r="BB220" s="38"/>
      <c r="BC220" s="38"/>
      <c r="BD220" s="38"/>
      <c r="BE220" s="38"/>
      <c r="BF220" s="39"/>
    </row>
    <row r="221" spans="3:58">
      <c r="D221" t="s">
        <v>48</v>
      </c>
      <c r="E221" s="8" t="s">
        <v>15</v>
      </c>
      <c r="F221" s="14"/>
      <c r="G221" s="26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 s="38"/>
      <c r="BE221" s="38"/>
      <c r="BF221" s="39"/>
    </row>
    <row r="222" spans="3:58">
      <c r="D222" t="s">
        <v>48</v>
      </c>
      <c r="E222" s="8" t="s">
        <v>15</v>
      </c>
      <c r="F222" s="14"/>
      <c r="G222" s="26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  <c r="AA222" s="38"/>
      <c r="AB222" s="38"/>
      <c r="AC222" s="38"/>
      <c r="AD222" s="38"/>
      <c r="AE222" s="38"/>
      <c r="AF222" s="38"/>
      <c r="AG222" s="38"/>
      <c r="AH222" s="38"/>
      <c r="AI222" s="38"/>
      <c r="AJ222" s="38"/>
      <c r="AK222" s="38"/>
      <c r="AL222" s="38"/>
      <c r="AM222" s="38"/>
      <c r="AN222" s="38"/>
      <c r="AO222" s="38"/>
      <c r="AP222" s="38"/>
      <c r="AQ222" s="38"/>
      <c r="AR222" s="38"/>
      <c r="AS222" s="38"/>
      <c r="AT222" s="38"/>
      <c r="AU222" s="38"/>
      <c r="AV222" s="38"/>
      <c r="AW222" s="38"/>
      <c r="AX222" s="38"/>
      <c r="AY222" s="38"/>
      <c r="AZ222" s="38"/>
      <c r="BA222" s="38"/>
      <c r="BB222" s="38"/>
      <c r="BC222" s="38"/>
      <c r="BD222" s="38"/>
      <c r="BE222" s="38"/>
      <c r="BF222" s="39"/>
    </row>
    <row r="223" spans="3:58">
      <c r="D223" t="s">
        <v>48</v>
      </c>
      <c r="E223" s="8" t="s">
        <v>15</v>
      </c>
      <c r="F223" s="14"/>
      <c r="G223" s="26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 s="38"/>
      <c r="BE223" s="38"/>
      <c r="BF223" s="39"/>
    </row>
    <row r="224" spans="3:58">
      <c r="D224" t="s">
        <v>48</v>
      </c>
      <c r="E224" s="8" t="s">
        <v>15</v>
      </c>
      <c r="F224" s="14"/>
      <c r="G224" s="26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  <c r="AA224" s="38"/>
      <c r="AB224" s="38"/>
      <c r="AC224" s="38"/>
      <c r="AD224" s="38"/>
      <c r="AE224" s="38"/>
      <c r="AF224" s="38"/>
      <c r="AG224" s="38"/>
      <c r="AH224" s="38"/>
      <c r="AI224" s="38"/>
      <c r="AJ224" s="38"/>
      <c r="AK224" s="38"/>
      <c r="AL224" s="38"/>
      <c r="AM224" s="38"/>
      <c r="AN224" s="38"/>
      <c r="AO224" s="38"/>
      <c r="AP224" s="38"/>
      <c r="AQ224" s="38"/>
      <c r="AR224" s="38"/>
      <c r="AS224" s="38"/>
      <c r="AT224" s="38"/>
      <c r="AU224" s="38"/>
      <c r="AV224" s="38"/>
      <c r="AW224" s="38"/>
      <c r="AX224" s="38"/>
      <c r="AY224" s="38"/>
      <c r="AZ224" s="38"/>
      <c r="BA224" s="38"/>
      <c r="BB224" s="38"/>
      <c r="BC224" s="38"/>
      <c r="BD224" s="38"/>
      <c r="BE224" s="38"/>
      <c r="BF224" s="39"/>
    </row>
    <row r="225" spans="3:188">
      <c r="D225" t="s">
        <v>48</v>
      </c>
      <c r="E225" s="8" t="s">
        <v>15</v>
      </c>
      <c r="F225" s="14"/>
      <c r="G225" s="26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  <c r="BE225" s="38"/>
      <c r="BF225" s="39"/>
    </row>
    <row r="226" spans="3:188" s="359" customFormat="1">
      <c r="C226" s="496">
        <v>1</v>
      </c>
      <c r="D226" s="501" t="s">
        <v>719</v>
      </c>
      <c r="E226" s="497" t="str">
        <f>Assumptions!$G$212</f>
        <v>Tauron PPA</v>
      </c>
      <c r="F226" s="497" t="str">
        <f>Assumptions!$G$214</f>
        <v>Zero</v>
      </c>
      <c r="G226" s="498">
        <v>0</v>
      </c>
      <c r="H226" s="502">
        <f t="shared" ref="H226:Q226" si="260">INDEX(H$196:H$208,MATCH($E226,PPA_Price,0))  * (1 - INDEX(H$213:H$225,MATCH($F226,PPA_GWA,0))) * (1+$G226)</f>
        <v>0</v>
      </c>
      <c r="I226" s="502">
        <f t="shared" si="260"/>
        <v>0</v>
      </c>
      <c r="J226" s="502">
        <f t="shared" si="260"/>
        <v>0</v>
      </c>
      <c r="K226" s="502">
        <f t="shared" si="260"/>
        <v>0</v>
      </c>
      <c r="L226" s="502">
        <f t="shared" si="260"/>
        <v>0</v>
      </c>
      <c r="M226" s="502">
        <f t="shared" si="260"/>
        <v>0</v>
      </c>
      <c r="N226" s="502">
        <f t="shared" si="260"/>
        <v>0</v>
      </c>
      <c r="O226" s="502">
        <f t="shared" si="260"/>
        <v>0</v>
      </c>
      <c r="P226" s="502">
        <f t="shared" si="260"/>
        <v>0</v>
      </c>
      <c r="Q226" s="502">
        <f t="shared" si="260"/>
        <v>428.32</v>
      </c>
      <c r="R226" s="502">
        <f t="shared" ref="R226:AA226" si="261">INDEX(R$196:R$208,MATCH($E226,PPA_Price,0))  * (1 - INDEX(R$213:R$225,MATCH($F226,PPA_GWA,0))) * (1+$G226)</f>
        <v>428.32</v>
      </c>
      <c r="S226" s="502">
        <f t="shared" si="261"/>
        <v>428.32</v>
      </c>
      <c r="T226" s="502">
        <f t="shared" si="261"/>
        <v>428.32</v>
      </c>
      <c r="U226" s="502">
        <f t="shared" si="261"/>
        <v>428.32</v>
      </c>
      <c r="V226" s="502">
        <f t="shared" si="261"/>
        <v>428.32</v>
      </c>
      <c r="W226" s="502">
        <f t="shared" si="261"/>
        <v>428.32</v>
      </c>
      <c r="X226" s="502">
        <f t="shared" si="261"/>
        <v>428.32</v>
      </c>
      <c r="Y226" s="502">
        <f t="shared" si="261"/>
        <v>428.32</v>
      </c>
      <c r="Z226" s="502">
        <f t="shared" si="261"/>
        <v>428.32</v>
      </c>
      <c r="AA226" s="502">
        <f t="shared" si="261"/>
        <v>428.32</v>
      </c>
      <c r="AB226" s="502">
        <f t="shared" ref="AB226:AK226" si="262">INDEX(AB$196:AB$208,MATCH($E226,PPA_Price,0))  * (1 - INDEX(AB$213:AB$225,MATCH($F226,PPA_GWA,0))) * (1+$G226)</f>
        <v>0</v>
      </c>
      <c r="AC226" s="502">
        <f t="shared" si="262"/>
        <v>0</v>
      </c>
      <c r="AD226" s="502">
        <f t="shared" si="262"/>
        <v>0</v>
      </c>
      <c r="AE226" s="502">
        <f t="shared" si="262"/>
        <v>0</v>
      </c>
      <c r="AF226" s="502">
        <f t="shared" si="262"/>
        <v>0</v>
      </c>
      <c r="AG226" s="502">
        <f t="shared" si="262"/>
        <v>0</v>
      </c>
      <c r="AH226" s="502">
        <f t="shared" si="262"/>
        <v>0</v>
      </c>
      <c r="AI226" s="502">
        <f t="shared" si="262"/>
        <v>0</v>
      </c>
      <c r="AJ226" s="502">
        <f t="shared" si="262"/>
        <v>0</v>
      </c>
      <c r="AK226" s="502">
        <f t="shared" si="262"/>
        <v>0</v>
      </c>
      <c r="AL226" s="502">
        <f t="shared" ref="AL226:AU226" si="263">INDEX(AL$196:AL$208,MATCH($E226,PPA_Price,0))  * (1 - INDEX(AL$213:AL$225,MATCH($F226,PPA_GWA,0))) * (1+$G226)</f>
        <v>0</v>
      </c>
      <c r="AM226" s="502">
        <f t="shared" si="263"/>
        <v>0</v>
      </c>
      <c r="AN226" s="502">
        <f t="shared" si="263"/>
        <v>0</v>
      </c>
      <c r="AO226" s="502">
        <f t="shared" si="263"/>
        <v>0</v>
      </c>
      <c r="AP226" s="502">
        <f t="shared" si="263"/>
        <v>0</v>
      </c>
      <c r="AQ226" s="502">
        <f t="shared" si="263"/>
        <v>0</v>
      </c>
      <c r="AR226" s="502">
        <f t="shared" si="263"/>
        <v>0</v>
      </c>
      <c r="AS226" s="502">
        <f t="shared" si="263"/>
        <v>0</v>
      </c>
      <c r="AT226" s="502">
        <f t="shared" si="263"/>
        <v>0</v>
      </c>
      <c r="AU226" s="502">
        <f t="shared" si="263"/>
        <v>0</v>
      </c>
      <c r="AV226" s="502">
        <f t="shared" ref="AV226:BE226" si="264">INDEX(AV$196:AV$208,MATCH($E226,PPA_Price,0))  * (1 - INDEX(AV$213:AV$225,MATCH($F226,PPA_GWA,0))) * (1+$G226)</f>
        <v>0</v>
      </c>
      <c r="AW226" s="502">
        <f t="shared" si="264"/>
        <v>0</v>
      </c>
      <c r="AX226" s="502">
        <f t="shared" si="264"/>
        <v>0</v>
      </c>
      <c r="AY226" s="502">
        <f t="shared" si="264"/>
        <v>0</v>
      </c>
      <c r="AZ226" s="502">
        <f t="shared" si="264"/>
        <v>0</v>
      </c>
      <c r="BA226" s="502">
        <f t="shared" si="264"/>
        <v>0</v>
      </c>
      <c r="BB226" s="502">
        <f t="shared" si="264"/>
        <v>0</v>
      </c>
      <c r="BC226" s="502">
        <f t="shared" si="264"/>
        <v>0</v>
      </c>
      <c r="BD226" s="502">
        <f t="shared" si="264"/>
        <v>0</v>
      </c>
      <c r="BE226" s="502">
        <f t="shared" si="264"/>
        <v>0</v>
      </c>
      <c r="BF226" s="500"/>
    </row>
    <row r="228" spans="3:188">
      <c r="C228" s="5" t="s">
        <v>178</v>
      </c>
      <c r="D228" s="4"/>
      <c r="E228" s="7"/>
      <c r="F228" s="4"/>
      <c r="G228" s="56"/>
      <c r="H228" s="56"/>
      <c r="I228" s="56"/>
      <c r="J228" s="56"/>
      <c r="K228" s="56"/>
      <c r="L228" s="56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56"/>
      <c r="AS228" s="56"/>
      <c r="AT228" s="56"/>
      <c r="AU228" s="56"/>
      <c r="AV228" s="56"/>
      <c r="AW228" s="56"/>
      <c r="AX228" s="56"/>
      <c r="AY228" s="56"/>
      <c r="AZ228" s="56"/>
      <c r="BA228" s="56"/>
      <c r="BB228" s="56"/>
      <c r="BC228" s="56"/>
      <c r="BD228" s="56"/>
      <c r="BE228" s="56"/>
      <c r="BF228" s="56"/>
    </row>
    <row r="229" spans="3:188">
      <c r="E229" s="8"/>
      <c r="G229" s="26"/>
      <c r="H229" s="20">
        <v>44197</v>
      </c>
      <c r="I229" s="20">
        <v>44287</v>
      </c>
      <c r="J229" s="20">
        <v>44378</v>
      </c>
      <c r="K229" s="20">
        <v>44470</v>
      </c>
      <c r="L229" s="20">
        <v>44562</v>
      </c>
      <c r="M229" s="20">
        <v>44652</v>
      </c>
      <c r="N229" s="20">
        <v>44743</v>
      </c>
      <c r="O229" s="20">
        <v>44835</v>
      </c>
      <c r="P229" s="20">
        <v>44927</v>
      </c>
      <c r="Q229" s="20">
        <v>45017</v>
      </c>
      <c r="R229" s="20">
        <v>45108</v>
      </c>
      <c r="S229" s="20">
        <v>45200</v>
      </c>
      <c r="T229" s="20">
        <v>45292</v>
      </c>
      <c r="U229" s="20">
        <v>45383</v>
      </c>
      <c r="V229" s="20">
        <v>45474</v>
      </c>
      <c r="W229" s="20">
        <v>45566</v>
      </c>
      <c r="X229" s="20">
        <v>45658</v>
      </c>
      <c r="Y229" s="20">
        <v>45748</v>
      </c>
      <c r="Z229" s="20">
        <v>45839</v>
      </c>
      <c r="AA229" s="20">
        <v>45931</v>
      </c>
      <c r="AB229" s="20">
        <v>46023</v>
      </c>
      <c r="AC229" s="20">
        <v>46113</v>
      </c>
      <c r="AD229" s="20">
        <v>46204</v>
      </c>
      <c r="AE229" s="20">
        <v>46296</v>
      </c>
      <c r="AF229" s="20">
        <v>46388</v>
      </c>
      <c r="AG229" s="20">
        <v>46478</v>
      </c>
      <c r="AH229" s="20">
        <v>46569</v>
      </c>
      <c r="AI229" s="20">
        <v>46661</v>
      </c>
      <c r="AJ229" s="20">
        <v>46753</v>
      </c>
      <c r="AK229" s="20">
        <v>46844</v>
      </c>
      <c r="AL229" s="20">
        <v>46935</v>
      </c>
      <c r="AM229" s="20">
        <v>47027</v>
      </c>
      <c r="AN229" s="20">
        <v>47119</v>
      </c>
      <c r="AO229" s="20">
        <v>47209</v>
      </c>
      <c r="AP229" s="20">
        <v>47300</v>
      </c>
      <c r="AQ229" s="20">
        <v>47392</v>
      </c>
      <c r="AR229" s="20">
        <v>47484</v>
      </c>
      <c r="AS229" s="20">
        <v>47574</v>
      </c>
      <c r="AT229" s="20">
        <v>47665</v>
      </c>
      <c r="AU229" s="20">
        <v>47757</v>
      </c>
      <c r="AV229" s="20">
        <v>47849</v>
      </c>
      <c r="AW229" s="20">
        <v>47939</v>
      </c>
      <c r="AX229" s="20">
        <v>48030</v>
      </c>
      <c r="AY229" s="20">
        <v>48122</v>
      </c>
      <c r="AZ229" s="20">
        <v>48214</v>
      </c>
      <c r="BA229" s="20">
        <v>48305</v>
      </c>
      <c r="BB229" s="20">
        <v>48396</v>
      </c>
      <c r="BC229" s="20">
        <v>48488</v>
      </c>
      <c r="BD229" s="20">
        <v>48580</v>
      </c>
      <c r="BE229" s="20">
        <v>48670</v>
      </c>
      <c r="BF229" s="20">
        <v>48761</v>
      </c>
      <c r="BG229" s="20">
        <v>48853</v>
      </c>
      <c r="BH229" s="20">
        <v>48945</v>
      </c>
      <c r="BI229" s="20">
        <v>49035</v>
      </c>
      <c r="BJ229" s="20">
        <v>49126</v>
      </c>
      <c r="BK229" s="20">
        <v>49218</v>
      </c>
      <c r="BL229" s="20">
        <v>49310</v>
      </c>
      <c r="BM229" s="20">
        <v>49400</v>
      </c>
      <c r="BN229" s="20">
        <v>49491</v>
      </c>
      <c r="BO229" s="20">
        <v>49583</v>
      </c>
      <c r="BP229" s="20">
        <v>49675</v>
      </c>
      <c r="BQ229" s="20">
        <v>49766</v>
      </c>
      <c r="BR229" s="20">
        <v>49857</v>
      </c>
      <c r="BS229" s="20">
        <v>49949</v>
      </c>
      <c r="BT229" s="20">
        <v>50041</v>
      </c>
      <c r="BU229" s="20">
        <v>50131</v>
      </c>
      <c r="BV229" s="20">
        <v>50222</v>
      </c>
      <c r="BW229" s="20">
        <v>50314</v>
      </c>
      <c r="BX229" s="20">
        <v>50406</v>
      </c>
      <c r="BY229" s="20">
        <v>50496</v>
      </c>
      <c r="BZ229" s="20">
        <v>50587</v>
      </c>
      <c r="CA229" s="20">
        <v>50679</v>
      </c>
      <c r="CB229" s="20">
        <v>50771</v>
      </c>
      <c r="CC229" s="20">
        <v>50861</v>
      </c>
      <c r="CD229" s="20">
        <v>50952</v>
      </c>
      <c r="CE229" s="20">
        <v>51044</v>
      </c>
      <c r="CF229" s="20">
        <v>51136</v>
      </c>
      <c r="CG229" s="20">
        <v>51227</v>
      </c>
      <c r="CH229" s="20">
        <v>51318</v>
      </c>
      <c r="CI229" s="20">
        <v>51410</v>
      </c>
      <c r="CJ229" s="20">
        <v>51502</v>
      </c>
      <c r="CK229" s="20">
        <v>51592</v>
      </c>
      <c r="CL229" s="20">
        <v>51683</v>
      </c>
      <c r="CM229" s="20">
        <v>51775</v>
      </c>
      <c r="CN229" s="20">
        <v>51867</v>
      </c>
      <c r="CO229" s="20">
        <v>51957</v>
      </c>
      <c r="CP229" s="20">
        <v>52048</v>
      </c>
      <c r="CQ229" s="20">
        <v>52140</v>
      </c>
      <c r="CR229" s="20">
        <v>52232</v>
      </c>
      <c r="CS229" s="20">
        <v>52322</v>
      </c>
      <c r="CT229" s="20">
        <v>52413</v>
      </c>
      <c r="CU229" s="20">
        <v>52505</v>
      </c>
      <c r="CV229" s="20">
        <v>52597</v>
      </c>
      <c r="CW229" s="20">
        <v>52688</v>
      </c>
      <c r="CX229" s="20">
        <v>52779</v>
      </c>
      <c r="CY229" s="20">
        <v>52871</v>
      </c>
      <c r="CZ229" s="20">
        <v>52963</v>
      </c>
      <c r="DA229" s="20">
        <v>53053</v>
      </c>
      <c r="DB229" s="20">
        <v>53144</v>
      </c>
      <c r="DC229" s="20">
        <v>53236</v>
      </c>
      <c r="DD229" s="20">
        <v>53328</v>
      </c>
      <c r="DE229" s="20">
        <v>53418</v>
      </c>
      <c r="DF229" s="20">
        <v>53509</v>
      </c>
      <c r="DG229" s="20">
        <v>53601</v>
      </c>
      <c r="DH229" s="20">
        <v>53693</v>
      </c>
      <c r="DI229" s="20">
        <v>53783</v>
      </c>
      <c r="DJ229" s="20">
        <v>53874</v>
      </c>
      <c r="DK229" s="20">
        <v>53966</v>
      </c>
      <c r="DL229" s="20">
        <v>54058</v>
      </c>
      <c r="DM229" s="20">
        <v>54149</v>
      </c>
      <c r="DN229" s="20">
        <v>54240</v>
      </c>
      <c r="DO229" s="20">
        <v>54332</v>
      </c>
      <c r="DP229" s="20">
        <v>54424</v>
      </c>
      <c r="DQ229" s="20">
        <v>54514</v>
      </c>
      <c r="DR229" s="20">
        <v>54605</v>
      </c>
      <c r="DS229" s="20">
        <v>54697</v>
      </c>
      <c r="DT229" s="20">
        <v>54789</v>
      </c>
      <c r="DU229" s="20">
        <v>54879</v>
      </c>
      <c r="DV229" s="20">
        <v>54970</v>
      </c>
      <c r="DW229" s="20">
        <v>55062</v>
      </c>
      <c r="DX229" s="20">
        <v>55154</v>
      </c>
      <c r="DY229" s="20">
        <v>55244</v>
      </c>
      <c r="DZ229" s="20">
        <v>55335</v>
      </c>
      <c r="EA229" s="20">
        <v>55427</v>
      </c>
      <c r="EB229" s="20">
        <v>55519</v>
      </c>
      <c r="EC229" s="20">
        <v>55610</v>
      </c>
      <c r="ED229" s="20">
        <v>55701</v>
      </c>
      <c r="EE229" s="20">
        <v>55793</v>
      </c>
      <c r="EF229" s="20">
        <v>55885</v>
      </c>
      <c r="EG229" s="20">
        <v>55975</v>
      </c>
      <c r="EH229" s="20">
        <v>56066</v>
      </c>
      <c r="EI229" s="20">
        <v>56158</v>
      </c>
      <c r="EJ229" s="20">
        <v>56250</v>
      </c>
      <c r="EK229" s="20">
        <v>56340</v>
      </c>
      <c r="EL229" s="20">
        <v>56431</v>
      </c>
      <c r="EM229" s="20">
        <v>56523</v>
      </c>
      <c r="EN229" s="20">
        <v>56615</v>
      </c>
      <c r="EO229" s="20">
        <v>56705</v>
      </c>
      <c r="EP229" s="20">
        <v>56796</v>
      </c>
      <c r="EQ229" s="20">
        <v>56888</v>
      </c>
      <c r="ER229" s="20">
        <v>56980</v>
      </c>
      <c r="ES229" s="20">
        <v>57071</v>
      </c>
      <c r="ET229" s="20">
        <v>57162</v>
      </c>
      <c r="EU229" s="20">
        <v>57254</v>
      </c>
      <c r="EV229" s="20">
        <v>57346</v>
      </c>
      <c r="EW229" s="20">
        <v>57436</v>
      </c>
      <c r="EX229" s="20">
        <v>57527</v>
      </c>
      <c r="EY229" s="20">
        <v>57619</v>
      </c>
      <c r="EZ229" s="20">
        <v>57711</v>
      </c>
      <c r="FA229" s="20">
        <v>57801</v>
      </c>
      <c r="FB229" s="20">
        <v>57892</v>
      </c>
      <c r="FC229" s="20">
        <v>57984</v>
      </c>
      <c r="FD229" s="20">
        <v>58076</v>
      </c>
      <c r="FE229" s="20">
        <v>58166</v>
      </c>
      <c r="FF229" s="20">
        <v>58257</v>
      </c>
      <c r="FG229" s="20">
        <v>58349</v>
      </c>
      <c r="FH229" s="20">
        <v>58441</v>
      </c>
      <c r="FI229" s="20">
        <v>58532</v>
      </c>
      <c r="FJ229" s="20">
        <v>58623</v>
      </c>
      <c r="FK229" s="20">
        <v>58715</v>
      </c>
      <c r="FL229" s="20">
        <v>58807</v>
      </c>
      <c r="FM229" s="20">
        <v>58897</v>
      </c>
      <c r="FN229" s="20">
        <v>58988</v>
      </c>
      <c r="FO229" s="20">
        <v>59080</v>
      </c>
      <c r="FP229" s="20">
        <v>59172</v>
      </c>
      <c r="FQ229" s="20">
        <v>59262</v>
      </c>
      <c r="FR229" s="20">
        <v>59353</v>
      </c>
      <c r="FS229" s="20">
        <v>59445</v>
      </c>
      <c r="FT229" s="20">
        <v>59537</v>
      </c>
      <c r="FU229" s="20">
        <v>59627</v>
      </c>
      <c r="FV229" s="20">
        <v>59718</v>
      </c>
      <c r="FW229" s="20">
        <v>59810</v>
      </c>
      <c r="FX229" s="20">
        <v>59902</v>
      </c>
      <c r="FY229" s="20">
        <v>60084</v>
      </c>
      <c r="FZ229" s="20">
        <v>60176</v>
      </c>
      <c r="GA229" s="20">
        <v>60268</v>
      </c>
      <c r="GB229" s="20">
        <v>60358</v>
      </c>
      <c r="GC229" s="20">
        <v>60449</v>
      </c>
      <c r="GD229" s="20">
        <v>60541</v>
      </c>
      <c r="GE229" s="20">
        <v>60633</v>
      </c>
      <c r="GF229" s="20">
        <v>60723</v>
      </c>
    </row>
    <row r="230" spans="3:188">
      <c r="D230" s="39" t="s">
        <v>652</v>
      </c>
      <c r="E230" s="40"/>
      <c r="F230" s="39"/>
      <c r="G230" s="21">
        <v>44196</v>
      </c>
      <c r="H230" s="20">
        <v>44286</v>
      </c>
      <c r="I230" s="20">
        <v>44377</v>
      </c>
      <c r="J230" s="20">
        <v>44469</v>
      </c>
      <c r="K230" s="20">
        <v>44561</v>
      </c>
      <c r="L230" s="20">
        <v>44651</v>
      </c>
      <c r="M230" s="20">
        <v>44742</v>
      </c>
      <c r="N230" s="20">
        <v>44834</v>
      </c>
      <c r="O230" s="20">
        <v>44926</v>
      </c>
      <c r="P230" s="20">
        <v>45016</v>
      </c>
      <c r="Q230" s="20">
        <v>45107</v>
      </c>
      <c r="R230" s="20">
        <v>45199</v>
      </c>
      <c r="S230" s="20">
        <v>45291</v>
      </c>
      <c r="T230" s="20">
        <v>45382</v>
      </c>
      <c r="U230" s="20">
        <v>45473</v>
      </c>
      <c r="V230" s="20">
        <v>45565</v>
      </c>
      <c r="W230" s="20">
        <v>45657</v>
      </c>
      <c r="X230" s="20">
        <v>45747</v>
      </c>
      <c r="Y230" s="20">
        <v>45838</v>
      </c>
      <c r="Z230" s="20">
        <v>45930</v>
      </c>
      <c r="AA230" s="20">
        <v>46022</v>
      </c>
      <c r="AB230" s="20">
        <v>46112</v>
      </c>
      <c r="AC230" s="20">
        <v>46203</v>
      </c>
      <c r="AD230" s="20">
        <v>46295</v>
      </c>
      <c r="AE230" s="20">
        <v>46387</v>
      </c>
      <c r="AF230" s="20">
        <v>46477</v>
      </c>
      <c r="AG230" s="20">
        <v>46568</v>
      </c>
      <c r="AH230" s="20">
        <v>46660</v>
      </c>
      <c r="AI230" s="20">
        <v>46752</v>
      </c>
      <c r="AJ230" s="20">
        <v>46843</v>
      </c>
      <c r="AK230" s="20">
        <v>46934</v>
      </c>
      <c r="AL230" s="20">
        <v>47026</v>
      </c>
      <c r="AM230" s="20">
        <v>47118</v>
      </c>
      <c r="AN230" s="20">
        <v>47208</v>
      </c>
      <c r="AO230" s="20">
        <v>47299</v>
      </c>
      <c r="AP230" s="20">
        <v>47391</v>
      </c>
      <c r="AQ230" s="20">
        <v>47483</v>
      </c>
      <c r="AR230" s="20">
        <v>47573</v>
      </c>
      <c r="AS230" s="20">
        <v>47664</v>
      </c>
      <c r="AT230" s="20">
        <v>47756</v>
      </c>
      <c r="AU230" s="20">
        <v>47848</v>
      </c>
      <c r="AV230" s="20">
        <v>47938</v>
      </c>
      <c r="AW230" s="20">
        <v>48029</v>
      </c>
      <c r="AX230" s="20">
        <v>48121</v>
      </c>
      <c r="AY230" s="20">
        <v>48213</v>
      </c>
      <c r="AZ230" s="20">
        <v>48304</v>
      </c>
      <c r="BA230" s="20">
        <v>48395</v>
      </c>
      <c r="BB230" s="20">
        <v>48487</v>
      </c>
      <c r="BC230" s="20">
        <v>48579</v>
      </c>
      <c r="BD230" s="20">
        <v>48669</v>
      </c>
      <c r="BE230" s="20">
        <v>48760</v>
      </c>
      <c r="BF230" s="20">
        <v>48852</v>
      </c>
      <c r="BG230" s="20">
        <v>48944</v>
      </c>
      <c r="BH230" s="20">
        <v>49034</v>
      </c>
      <c r="BI230" s="20">
        <v>49125</v>
      </c>
      <c r="BJ230" s="20">
        <v>49217</v>
      </c>
      <c r="BK230" s="20">
        <v>49309</v>
      </c>
      <c r="BL230" s="20">
        <v>49399</v>
      </c>
      <c r="BM230" s="20">
        <v>49490</v>
      </c>
      <c r="BN230" s="20">
        <v>49582</v>
      </c>
      <c r="BO230" s="20">
        <v>49674</v>
      </c>
      <c r="BP230" s="20">
        <v>49765</v>
      </c>
      <c r="BQ230" s="20">
        <v>49856</v>
      </c>
      <c r="BR230" s="20">
        <v>49948</v>
      </c>
      <c r="BS230" s="20">
        <v>50040</v>
      </c>
      <c r="BT230" s="20">
        <v>50130</v>
      </c>
      <c r="BU230" s="20">
        <v>50221</v>
      </c>
      <c r="BV230" s="20">
        <v>50313</v>
      </c>
      <c r="BW230" s="20">
        <v>50405</v>
      </c>
      <c r="BX230" s="20">
        <v>50495</v>
      </c>
      <c r="BY230" s="20">
        <v>50586</v>
      </c>
      <c r="BZ230" s="20">
        <v>50678</v>
      </c>
      <c r="CA230" s="20">
        <v>50770</v>
      </c>
      <c r="CB230" s="20">
        <v>50860</v>
      </c>
      <c r="CC230" s="20">
        <v>50951</v>
      </c>
      <c r="CD230" s="20">
        <v>51043</v>
      </c>
      <c r="CE230" s="20">
        <v>51135</v>
      </c>
      <c r="CF230" s="20">
        <v>51226</v>
      </c>
      <c r="CG230" s="20">
        <v>51317</v>
      </c>
      <c r="CH230" s="20">
        <v>51409</v>
      </c>
      <c r="CI230" s="20">
        <v>51501</v>
      </c>
      <c r="CJ230" s="20">
        <v>51591</v>
      </c>
      <c r="CK230" s="20">
        <v>51682</v>
      </c>
      <c r="CL230" s="20">
        <v>51774</v>
      </c>
      <c r="CM230" s="20">
        <v>51866</v>
      </c>
      <c r="CN230" s="20">
        <v>51956</v>
      </c>
      <c r="CO230" s="20">
        <v>52047</v>
      </c>
      <c r="CP230" s="20">
        <v>52139</v>
      </c>
      <c r="CQ230" s="20">
        <v>52231</v>
      </c>
      <c r="CR230" s="20">
        <v>52321</v>
      </c>
      <c r="CS230" s="20">
        <v>52412</v>
      </c>
      <c r="CT230" s="20">
        <v>52504</v>
      </c>
      <c r="CU230" s="20">
        <v>52596</v>
      </c>
      <c r="CV230" s="20">
        <v>52687</v>
      </c>
      <c r="CW230" s="20">
        <v>52778</v>
      </c>
      <c r="CX230" s="20">
        <v>52870</v>
      </c>
      <c r="CY230" s="20">
        <v>52962</v>
      </c>
      <c r="CZ230" s="20">
        <v>53052</v>
      </c>
      <c r="DA230" s="20">
        <v>53143</v>
      </c>
      <c r="DB230" s="20">
        <v>53235</v>
      </c>
      <c r="DC230" s="20">
        <v>53327</v>
      </c>
      <c r="DD230" s="20">
        <v>53417</v>
      </c>
      <c r="DE230" s="20">
        <v>53508</v>
      </c>
      <c r="DF230" s="20">
        <v>53600</v>
      </c>
      <c r="DG230" s="20">
        <v>53692</v>
      </c>
      <c r="DH230" s="20">
        <v>53782</v>
      </c>
      <c r="DI230" s="20">
        <v>53873</v>
      </c>
      <c r="DJ230" s="20">
        <v>53965</v>
      </c>
      <c r="DK230" s="20">
        <v>54057</v>
      </c>
      <c r="DL230" s="20">
        <v>54148</v>
      </c>
      <c r="DM230" s="20">
        <v>54239</v>
      </c>
      <c r="DN230" s="20">
        <v>54331</v>
      </c>
      <c r="DO230" s="20">
        <v>54423</v>
      </c>
      <c r="DP230" s="20">
        <v>54513</v>
      </c>
      <c r="DQ230" s="20">
        <v>54604</v>
      </c>
      <c r="DR230" s="20">
        <v>54696</v>
      </c>
      <c r="DS230" s="20">
        <v>54788</v>
      </c>
      <c r="DT230" s="20">
        <v>54878</v>
      </c>
      <c r="DU230" s="20">
        <v>54969</v>
      </c>
      <c r="DV230" s="20">
        <v>55061</v>
      </c>
      <c r="DW230" s="20">
        <v>55153</v>
      </c>
      <c r="DX230" s="20">
        <v>55243</v>
      </c>
      <c r="DY230" s="20">
        <v>55334</v>
      </c>
      <c r="DZ230" s="20">
        <v>55426</v>
      </c>
      <c r="EA230" s="20">
        <v>55518</v>
      </c>
      <c r="EB230" s="20">
        <v>55609</v>
      </c>
      <c r="EC230" s="20">
        <v>55700</v>
      </c>
      <c r="ED230" s="20">
        <v>55792</v>
      </c>
      <c r="EE230" s="20">
        <v>55884</v>
      </c>
      <c r="EF230" s="20">
        <v>55974</v>
      </c>
      <c r="EG230" s="20">
        <v>56065</v>
      </c>
      <c r="EH230" s="20">
        <v>56157</v>
      </c>
      <c r="EI230" s="20">
        <v>56249</v>
      </c>
      <c r="EJ230" s="20">
        <v>56339</v>
      </c>
      <c r="EK230" s="20">
        <v>56430</v>
      </c>
      <c r="EL230" s="20">
        <v>56522</v>
      </c>
      <c r="EM230" s="20">
        <v>56614</v>
      </c>
      <c r="EN230" s="20">
        <v>56704</v>
      </c>
      <c r="EO230" s="20">
        <v>56795</v>
      </c>
      <c r="EP230" s="20">
        <v>56887</v>
      </c>
      <c r="EQ230" s="20">
        <v>56979</v>
      </c>
      <c r="ER230" s="20">
        <v>57070</v>
      </c>
      <c r="ES230" s="20">
        <v>57161</v>
      </c>
      <c r="ET230" s="20">
        <v>57253</v>
      </c>
      <c r="EU230" s="20">
        <v>57345</v>
      </c>
      <c r="EV230" s="20">
        <v>57435</v>
      </c>
      <c r="EW230" s="20">
        <v>57526</v>
      </c>
      <c r="EX230" s="20">
        <v>57618</v>
      </c>
      <c r="EY230" s="20">
        <v>57710</v>
      </c>
      <c r="EZ230" s="20">
        <v>57800</v>
      </c>
      <c r="FA230" s="20">
        <v>57891</v>
      </c>
      <c r="FB230" s="20">
        <v>57983</v>
      </c>
      <c r="FC230" s="20">
        <v>58075</v>
      </c>
      <c r="FD230" s="20">
        <v>58165</v>
      </c>
      <c r="FE230" s="20">
        <v>58256</v>
      </c>
      <c r="FF230" s="20">
        <v>58348</v>
      </c>
      <c r="FG230" s="20">
        <v>58440</v>
      </c>
      <c r="FH230" s="20">
        <v>58531</v>
      </c>
      <c r="FI230" s="20">
        <v>58622</v>
      </c>
      <c r="FJ230" s="20">
        <v>58714</v>
      </c>
      <c r="FK230" s="20">
        <v>58806</v>
      </c>
      <c r="FL230" s="20">
        <v>58896</v>
      </c>
      <c r="FM230" s="20">
        <v>58987</v>
      </c>
      <c r="FN230" s="20">
        <v>59079</v>
      </c>
      <c r="FO230" s="20">
        <v>59171</v>
      </c>
      <c r="FP230" s="20">
        <v>59261</v>
      </c>
      <c r="FQ230" s="20">
        <v>59352</v>
      </c>
      <c r="FR230" s="20">
        <v>59444</v>
      </c>
      <c r="FS230" s="20">
        <v>59536</v>
      </c>
      <c r="FT230" s="20">
        <v>59626</v>
      </c>
      <c r="FU230" s="20">
        <v>59717</v>
      </c>
      <c r="FV230" s="20">
        <v>59809</v>
      </c>
      <c r="FW230" s="20">
        <v>59901</v>
      </c>
      <c r="FX230" s="20">
        <v>59992</v>
      </c>
      <c r="FY230" s="20">
        <v>60175</v>
      </c>
      <c r="FZ230" s="20">
        <v>60267</v>
      </c>
      <c r="GA230" s="20">
        <v>60357</v>
      </c>
      <c r="GB230" s="20">
        <v>60448</v>
      </c>
      <c r="GC230" s="20">
        <v>60540</v>
      </c>
      <c r="GD230" s="20">
        <v>60632</v>
      </c>
      <c r="GE230" s="20">
        <v>60722</v>
      </c>
      <c r="GF230" s="20">
        <v>60813</v>
      </c>
    </row>
    <row r="231" spans="3:188">
      <c r="D231" s="39"/>
      <c r="E231" s="40"/>
      <c r="F231" s="39"/>
      <c r="G231" s="24"/>
      <c r="H231">
        <f>YEAR(H230)</f>
        <v>2021</v>
      </c>
      <c r="I231">
        <f t="shared" ref="I231:BT231" si="265">YEAR(I230)</f>
        <v>2021</v>
      </c>
      <c r="J231">
        <f t="shared" si="265"/>
        <v>2021</v>
      </c>
      <c r="K231">
        <f t="shared" si="265"/>
        <v>2021</v>
      </c>
      <c r="L231">
        <f t="shared" si="265"/>
        <v>2022</v>
      </c>
      <c r="M231">
        <f t="shared" si="265"/>
        <v>2022</v>
      </c>
      <c r="N231">
        <f t="shared" si="265"/>
        <v>2022</v>
      </c>
      <c r="O231">
        <f t="shared" si="265"/>
        <v>2022</v>
      </c>
      <c r="P231">
        <f t="shared" si="265"/>
        <v>2023</v>
      </c>
      <c r="Q231">
        <f t="shared" si="265"/>
        <v>2023</v>
      </c>
      <c r="R231">
        <f t="shared" si="265"/>
        <v>2023</v>
      </c>
      <c r="S231">
        <f t="shared" si="265"/>
        <v>2023</v>
      </c>
      <c r="T231">
        <f t="shared" si="265"/>
        <v>2024</v>
      </c>
      <c r="U231">
        <f t="shared" si="265"/>
        <v>2024</v>
      </c>
      <c r="V231">
        <f t="shared" si="265"/>
        <v>2024</v>
      </c>
      <c r="W231">
        <f t="shared" si="265"/>
        <v>2024</v>
      </c>
      <c r="X231">
        <f t="shared" si="265"/>
        <v>2025</v>
      </c>
      <c r="Y231">
        <f t="shared" si="265"/>
        <v>2025</v>
      </c>
      <c r="Z231">
        <f t="shared" si="265"/>
        <v>2025</v>
      </c>
      <c r="AA231">
        <f t="shared" si="265"/>
        <v>2025</v>
      </c>
      <c r="AB231">
        <f t="shared" si="265"/>
        <v>2026</v>
      </c>
      <c r="AC231">
        <f t="shared" si="265"/>
        <v>2026</v>
      </c>
      <c r="AD231">
        <f t="shared" si="265"/>
        <v>2026</v>
      </c>
      <c r="AE231">
        <f t="shared" si="265"/>
        <v>2026</v>
      </c>
      <c r="AF231">
        <f t="shared" si="265"/>
        <v>2027</v>
      </c>
      <c r="AG231">
        <f t="shared" si="265"/>
        <v>2027</v>
      </c>
      <c r="AH231">
        <f t="shared" si="265"/>
        <v>2027</v>
      </c>
      <c r="AI231">
        <f t="shared" si="265"/>
        <v>2027</v>
      </c>
      <c r="AJ231">
        <f t="shared" si="265"/>
        <v>2028</v>
      </c>
      <c r="AK231">
        <f t="shared" si="265"/>
        <v>2028</v>
      </c>
      <c r="AL231">
        <f t="shared" si="265"/>
        <v>2028</v>
      </c>
      <c r="AM231">
        <f t="shared" si="265"/>
        <v>2028</v>
      </c>
      <c r="AN231">
        <f t="shared" si="265"/>
        <v>2029</v>
      </c>
      <c r="AO231">
        <f t="shared" si="265"/>
        <v>2029</v>
      </c>
      <c r="AP231">
        <f t="shared" si="265"/>
        <v>2029</v>
      </c>
      <c r="AQ231">
        <f t="shared" si="265"/>
        <v>2029</v>
      </c>
      <c r="AR231">
        <f t="shared" si="265"/>
        <v>2030</v>
      </c>
      <c r="AS231">
        <f t="shared" si="265"/>
        <v>2030</v>
      </c>
      <c r="AT231">
        <f t="shared" si="265"/>
        <v>2030</v>
      </c>
      <c r="AU231">
        <f t="shared" si="265"/>
        <v>2030</v>
      </c>
      <c r="AV231">
        <f t="shared" si="265"/>
        <v>2031</v>
      </c>
      <c r="AW231">
        <f t="shared" si="265"/>
        <v>2031</v>
      </c>
      <c r="AX231">
        <f t="shared" si="265"/>
        <v>2031</v>
      </c>
      <c r="AY231">
        <f t="shared" si="265"/>
        <v>2031</v>
      </c>
      <c r="AZ231">
        <f t="shared" si="265"/>
        <v>2032</v>
      </c>
      <c r="BA231">
        <f t="shared" si="265"/>
        <v>2032</v>
      </c>
      <c r="BB231">
        <f t="shared" si="265"/>
        <v>2032</v>
      </c>
      <c r="BC231">
        <f t="shared" si="265"/>
        <v>2032</v>
      </c>
      <c r="BD231">
        <f t="shared" si="265"/>
        <v>2033</v>
      </c>
      <c r="BE231">
        <f t="shared" si="265"/>
        <v>2033</v>
      </c>
      <c r="BF231">
        <f t="shared" si="265"/>
        <v>2033</v>
      </c>
      <c r="BG231">
        <f t="shared" si="265"/>
        <v>2033</v>
      </c>
      <c r="BH231">
        <f t="shared" si="265"/>
        <v>2034</v>
      </c>
      <c r="BI231">
        <f t="shared" si="265"/>
        <v>2034</v>
      </c>
      <c r="BJ231">
        <f t="shared" si="265"/>
        <v>2034</v>
      </c>
      <c r="BK231">
        <f t="shared" si="265"/>
        <v>2034</v>
      </c>
      <c r="BL231">
        <f t="shared" si="265"/>
        <v>2035</v>
      </c>
      <c r="BM231">
        <f t="shared" si="265"/>
        <v>2035</v>
      </c>
      <c r="BN231">
        <f t="shared" si="265"/>
        <v>2035</v>
      </c>
      <c r="BO231">
        <f t="shared" si="265"/>
        <v>2035</v>
      </c>
      <c r="BP231">
        <f t="shared" si="265"/>
        <v>2036</v>
      </c>
      <c r="BQ231">
        <f t="shared" si="265"/>
        <v>2036</v>
      </c>
      <c r="BR231">
        <f t="shared" si="265"/>
        <v>2036</v>
      </c>
      <c r="BS231">
        <f t="shared" si="265"/>
        <v>2036</v>
      </c>
      <c r="BT231">
        <f t="shared" si="265"/>
        <v>2037</v>
      </c>
      <c r="BU231">
        <f t="shared" ref="BU231:EF231" si="266">YEAR(BU230)</f>
        <v>2037</v>
      </c>
      <c r="BV231">
        <f t="shared" si="266"/>
        <v>2037</v>
      </c>
      <c r="BW231">
        <f t="shared" si="266"/>
        <v>2037</v>
      </c>
      <c r="BX231">
        <f t="shared" si="266"/>
        <v>2038</v>
      </c>
      <c r="BY231">
        <f t="shared" si="266"/>
        <v>2038</v>
      </c>
      <c r="BZ231">
        <f t="shared" si="266"/>
        <v>2038</v>
      </c>
      <c r="CA231">
        <f t="shared" si="266"/>
        <v>2038</v>
      </c>
      <c r="CB231">
        <f t="shared" si="266"/>
        <v>2039</v>
      </c>
      <c r="CC231">
        <f t="shared" si="266"/>
        <v>2039</v>
      </c>
      <c r="CD231">
        <f t="shared" si="266"/>
        <v>2039</v>
      </c>
      <c r="CE231">
        <f t="shared" si="266"/>
        <v>2039</v>
      </c>
      <c r="CF231">
        <f t="shared" si="266"/>
        <v>2040</v>
      </c>
      <c r="CG231">
        <f t="shared" si="266"/>
        <v>2040</v>
      </c>
      <c r="CH231">
        <f t="shared" si="266"/>
        <v>2040</v>
      </c>
      <c r="CI231">
        <f t="shared" si="266"/>
        <v>2040</v>
      </c>
      <c r="CJ231">
        <f t="shared" si="266"/>
        <v>2041</v>
      </c>
      <c r="CK231">
        <f t="shared" si="266"/>
        <v>2041</v>
      </c>
      <c r="CL231">
        <f t="shared" si="266"/>
        <v>2041</v>
      </c>
      <c r="CM231">
        <f t="shared" si="266"/>
        <v>2041</v>
      </c>
      <c r="CN231">
        <f t="shared" si="266"/>
        <v>2042</v>
      </c>
      <c r="CO231">
        <f t="shared" si="266"/>
        <v>2042</v>
      </c>
      <c r="CP231">
        <f t="shared" si="266"/>
        <v>2042</v>
      </c>
      <c r="CQ231">
        <f t="shared" si="266"/>
        <v>2042</v>
      </c>
      <c r="CR231">
        <f t="shared" si="266"/>
        <v>2043</v>
      </c>
      <c r="CS231">
        <f t="shared" si="266"/>
        <v>2043</v>
      </c>
      <c r="CT231">
        <f t="shared" si="266"/>
        <v>2043</v>
      </c>
      <c r="CU231">
        <f t="shared" si="266"/>
        <v>2043</v>
      </c>
      <c r="CV231">
        <f t="shared" si="266"/>
        <v>2044</v>
      </c>
      <c r="CW231">
        <f t="shared" si="266"/>
        <v>2044</v>
      </c>
      <c r="CX231">
        <f t="shared" si="266"/>
        <v>2044</v>
      </c>
      <c r="CY231">
        <f t="shared" si="266"/>
        <v>2044</v>
      </c>
      <c r="CZ231">
        <f t="shared" si="266"/>
        <v>2045</v>
      </c>
      <c r="DA231">
        <f t="shared" si="266"/>
        <v>2045</v>
      </c>
      <c r="DB231">
        <f t="shared" si="266"/>
        <v>2045</v>
      </c>
      <c r="DC231">
        <f t="shared" si="266"/>
        <v>2045</v>
      </c>
      <c r="DD231">
        <f t="shared" si="266"/>
        <v>2046</v>
      </c>
      <c r="DE231">
        <f t="shared" si="266"/>
        <v>2046</v>
      </c>
      <c r="DF231">
        <f t="shared" si="266"/>
        <v>2046</v>
      </c>
      <c r="DG231">
        <f t="shared" si="266"/>
        <v>2046</v>
      </c>
      <c r="DH231">
        <f t="shared" si="266"/>
        <v>2047</v>
      </c>
      <c r="DI231">
        <f t="shared" si="266"/>
        <v>2047</v>
      </c>
      <c r="DJ231">
        <f t="shared" si="266"/>
        <v>2047</v>
      </c>
      <c r="DK231">
        <f t="shared" si="266"/>
        <v>2047</v>
      </c>
      <c r="DL231">
        <f t="shared" si="266"/>
        <v>2048</v>
      </c>
      <c r="DM231">
        <f t="shared" si="266"/>
        <v>2048</v>
      </c>
      <c r="DN231">
        <f t="shared" si="266"/>
        <v>2048</v>
      </c>
      <c r="DO231">
        <f t="shared" si="266"/>
        <v>2048</v>
      </c>
      <c r="DP231">
        <f t="shared" si="266"/>
        <v>2049</v>
      </c>
      <c r="DQ231">
        <f t="shared" si="266"/>
        <v>2049</v>
      </c>
      <c r="DR231">
        <f t="shared" si="266"/>
        <v>2049</v>
      </c>
      <c r="DS231">
        <f t="shared" si="266"/>
        <v>2049</v>
      </c>
      <c r="DT231">
        <f t="shared" si="266"/>
        <v>2050</v>
      </c>
      <c r="DU231">
        <f t="shared" si="266"/>
        <v>2050</v>
      </c>
      <c r="DV231">
        <f t="shared" si="266"/>
        <v>2050</v>
      </c>
      <c r="DW231">
        <f t="shared" si="266"/>
        <v>2050</v>
      </c>
      <c r="DX231">
        <f t="shared" si="266"/>
        <v>2051</v>
      </c>
      <c r="DY231">
        <f t="shared" si="266"/>
        <v>2051</v>
      </c>
      <c r="DZ231">
        <f t="shared" si="266"/>
        <v>2051</v>
      </c>
      <c r="EA231">
        <f t="shared" si="266"/>
        <v>2051</v>
      </c>
      <c r="EB231">
        <f t="shared" si="266"/>
        <v>2052</v>
      </c>
      <c r="EC231">
        <f t="shared" si="266"/>
        <v>2052</v>
      </c>
      <c r="ED231">
        <f t="shared" si="266"/>
        <v>2052</v>
      </c>
      <c r="EE231">
        <f t="shared" si="266"/>
        <v>2052</v>
      </c>
      <c r="EF231">
        <f t="shared" si="266"/>
        <v>2053</v>
      </c>
      <c r="EG231">
        <f t="shared" ref="EG231:FY231" si="267">YEAR(EG230)</f>
        <v>2053</v>
      </c>
      <c r="EH231">
        <f t="shared" si="267"/>
        <v>2053</v>
      </c>
      <c r="EI231">
        <f t="shared" si="267"/>
        <v>2053</v>
      </c>
      <c r="EJ231">
        <f t="shared" si="267"/>
        <v>2054</v>
      </c>
      <c r="EK231">
        <f t="shared" si="267"/>
        <v>2054</v>
      </c>
      <c r="EL231">
        <f t="shared" si="267"/>
        <v>2054</v>
      </c>
      <c r="EM231">
        <f t="shared" si="267"/>
        <v>2054</v>
      </c>
      <c r="EN231">
        <f t="shared" si="267"/>
        <v>2055</v>
      </c>
      <c r="EO231">
        <f t="shared" si="267"/>
        <v>2055</v>
      </c>
      <c r="EP231">
        <f t="shared" si="267"/>
        <v>2055</v>
      </c>
      <c r="EQ231">
        <f t="shared" si="267"/>
        <v>2055</v>
      </c>
      <c r="ER231">
        <f t="shared" si="267"/>
        <v>2056</v>
      </c>
      <c r="ES231">
        <f t="shared" si="267"/>
        <v>2056</v>
      </c>
      <c r="ET231">
        <f t="shared" si="267"/>
        <v>2056</v>
      </c>
      <c r="EU231">
        <f t="shared" si="267"/>
        <v>2056</v>
      </c>
      <c r="EV231">
        <f t="shared" si="267"/>
        <v>2057</v>
      </c>
      <c r="EW231">
        <f t="shared" si="267"/>
        <v>2057</v>
      </c>
      <c r="EX231">
        <f t="shared" si="267"/>
        <v>2057</v>
      </c>
      <c r="EY231">
        <f t="shared" si="267"/>
        <v>2057</v>
      </c>
      <c r="EZ231">
        <f t="shared" si="267"/>
        <v>2058</v>
      </c>
      <c r="FA231">
        <f t="shared" si="267"/>
        <v>2058</v>
      </c>
      <c r="FB231">
        <f t="shared" si="267"/>
        <v>2058</v>
      </c>
      <c r="FC231">
        <f t="shared" si="267"/>
        <v>2058</v>
      </c>
      <c r="FD231">
        <f t="shared" si="267"/>
        <v>2059</v>
      </c>
      <c r="FE231">
        <f t="shared" si="267"/>
        <v>2059</v>
      </c>
      <c r="FF231">
        <f t="shared" si="267"/>
        <v>2059</v>
      </c>
      <c r="FG231">
        <f t="shared" si="267"/>
        <v>2059</v>
      </c>
      <c r="FH231">
        <f t="shared" si="267"/>
        <v>2060</v>
      </c>
      <c r="FI231">
        <f t="shared" si="267"/>
        <v>2060</v>
      </c>
      <c r="FJ231">
        <f t="shared" si="267"/>
        <v>2060</v>
      </c>
      <c r="FK231">
        <f t="shared" si="267"/>
        <v>2060</v>
      </c>
      <c r="FL231">
        <f t="shared" si="267"/>
        <v>2061</v>
      </c>
      <c r="FM231">
        <f t="shared" si="267"/>
        <v>2061</v>
      </c>
      <c r="FN231">
        <f t="shared" si="267"/>
        <v>2061</v>
      </c>
      <c r="FO231">
        <f t="shared" si="267"/>
        <v>2061</v>
      </c>
      <c r="FP231">
        <f t="shared" si="267"/>
        <v>2062</v>
      </c>
      <c r="FQ231">
        <f t="shared" si="267"/>
        <v>2062</v>
      </c>
      <c r="FR231">
        <f t="shared" si="267"/>
        <v>2062</v>
      </c>
      <c r="FS231">
        <f t="shared" si="267"/>
        <v>2062</v>
      </c>
      <c r="FT231">
        <f t="shared" si="267"/>
        <v>2063</v>
      </c>
      <c r="FU231">
        <f t="shared" si="267"/>
        <v>2063</v>
      </c>
      <c r="FV231">
        <f t="shared" si="267"/>
        <v>2063</v>
      </c>
      <c r="FW231">
        <f t="shared" si="267"/>
        <v>2063</v>
      </c>
      <c r="FX231">
        <f t="shared" si="267"/>
        <v>2064</v>
      </c>
      <c r="FY231">
        <f t="shared" si="267"/>
        <v>2064</v>
      </c>
      <c r="FZ231">
        <f t="shared" ref="FZ231:GF231" si="268">YEAR(FZ230)</f>
        <v>2064</v>
      </c>
      <c r="GA231">
        <f t="shared" si="268"/>
        <v>2065</v>
      </c>
      <c r="GB231">
        <f t="shared" si="268"/>
        <v>2065</v>
      </c>
      <c r="GC231">
        <f t="shared" si="268"/>
        <v>2065</v>
      </c>
      <c r="GD231">
        <f t="shared" si="268"/>
        <v>2065</v>
      </c>
      <c r="GE231">
        <f t="shared" si="268"/>
        <v>2066</v>
      </c>
      <c r="GF231">
        <f t="shared" si="268"/>
        <v>2066</v>
      </c>
    </row>
    <row r="232" spans="3:188">
      <c r="E232" s="8"/>
      <c r="G232" s="26"/>
      <c r="H232">
        <f>H230-H229+1</f>
        <v>90</v>
      </c>
      <c r="I232">
        <f t="shared" ref="I232:BT232" si="269">I230-I229+1</f>
        <v>91</v>
      </c>
      <c r="J232">
        <f t="shared" si="269"/>
        <v>92</v>
      </c>
      <c r="K232">
        <f t="shared" si="269"/>
        <v>92</v>
      </c>
      <c r="L232">
        <f t="shared" si="269"/>
        <v>90</v>
      </c>
      <c r="M232">
        <f t="shared" si="269"/>
        <v>91</v>
      </c>
      <c r="N232">
        <f t="shared" si="269"/>
        <v>92</v>
      </c>
      <c r="O232">
        <f t="shared" si="269"/>
        <v>92</v>
      </c>
      <c r="P232">
        <f t="shared" si="269"/>
        <v>90</v>
      </c>
      <c r="Q232">
        <f t="shared" si="269"/>
        <v>91</v>
      </c>
      <c r="R232">
        <f t="shared" si="269"/>
        <v>92</v>
      </c>
      <c r="S232">
        <f t="shared" si="269"/>
        <v>92</v>
      </c>
      <c r="T232">
        <f t="shared" si="269"/>
        <v>91</v>
      </c>
      <c r="U232">
        <f t="shared" si="269"/>
        <v>91</v>
      </c>
      <c r="V232">
        <f t="shared" si="269"/>
        <v>92</v>
      </c>
      <c r="W232">
        <f t="shared" si="269"/>
        <v>92</v>
      </c>
      <c r="X232">
        <f t="shared" si="269"/>
        <v>90</v>
      </c>
      <c r="Y232">
        <f t="shared" si="269"/>
        <v>91</v>
      </c>
      <c r="Z232">
        <f t="shared" si="269"/>
        <v>92</v>
      </c>
      <c r="AA232">
        <f t="shared" si="269"/>
        <v>92</v>
      </c>
      <c r="AB232">
        <f t="shared" si="269"/>
        <v>90</v>
      </c>
      <c r="AC232">
        <f t="shared" si="269"/>
        <v>91</v>
      </c>
      <c r="AD232">
        <f t="shared" si="269"/>
        <v>92</v>
      </c>
      <c r="AE232">
        <f t="shared" si="269"/>
        <v>92</v>
      </c>
      <c r="AF232">
        <f t="shared" si="269"/>
        <v>90</v>
      </c>
      <c r="AG232">
        <f t="shared" si="269"/>
        <v>91</v>
      </c>
      <c r="AH232">
        <f t="shared" si="269"/>
        <v>92</v>
      </c>
      <c r="AI232">
        <f t="shared" si="269"/>
        <v>92</v>
      </c>
      <c r="AJ232">
        <f t="shared" si="269"/>
        <v>91</v>
      </c>
      <c r="AK232">
        <f t="shared" si="269"/>
        <v>91</v>
      </c>
      <c r="AL232">
        <f t="shared" si="269"/>
        <v>92</v>
      </c>
      <c r="AM232">
        <f t="shared" si="269"/>
        <v>92</v>
      </c>
      <c r="AN232">
        <f t="shared" si="269"/>
        <v>90</v>
      </c>
      <c r="AO232">
        <f t="shared" si="269"/>
        <v>91</v>
      </c>
      <c r="AP232">
        <f t="shared" si="269"/>
        <v>92</v>
      </c>
      <c r="AQ232">
        <f t="shared" si="269"/>
        <v>92</v>
      </c>
      <c r="AR232">
        <f t="shared" si="269"/>
        <v>90</v>
      </c>
      <c r="AS232">
        <f t="shared" si="269"/>
        <v>91</v>
      </c>
      <c r="AT232">
        <f t="shared" si="269"/>
        <v>92</v>
      </c>
      <c r="AU232">
        <f t="shared" si="269"/>
        <v>92</v>
      </c>
      <c r="AV232">
        <f t="shared" si="269"/>
        <v>90</v>
      </c>
      <c r="AW232">
        <f t="shared" si="269"/>
        <v>91</v>
      </c>
      <c r="AX232">
        <f t="shared" si="269"/>
        <v>92</v>
      </c>
      <c r="AY232">
        <f t="shared" si="269"/>
        <v>92</v>
      </c>
      <c r="AZ232">
        <f t="shared" si="269"/>
        <v>91</v>
      </c>
      <c r="BA232">
        <f t="shared" si="269"/>
        <v>91</v>
      </c>
      <c r="BB232">
        <f t="shared" si="269"/>
        <v>92</v>
      </c>
      <c r="BC232">
        <f t="shared" si="269"/>
        <v>92</v>
      </c>
      <c r="BD232">
        <f t="shared" si="269"/>
        <v>90</v>
      </c>
      <c r="BE232">
        <f t="shared" si="269"/>
        <v>91</v>
      </c>
      <c r="BF232">
        <f t="shared" si="269"/>
        <v>92</v>
      </c>
      <c r="BG232">
        <f t="shared" si="269"/>
        <v>92</v>
      </c>
      <c r="BH232">
        <f t="shared" si="269"/>
        <v>90</v>
      </c>
      <c r="BI232">
        <f t="shared" si="269"/>
        <v>91</v>
      </c>
      <c r="BJ232">
        <f t="shared" si="269"/>
        <v>92</v>
      </c>
      <c r="BK232">
        <f t="shared" si="269"/>
        <v>92</v>
      </c>
      <c r="BL232">
        <f t="shared" si="269"/>
        <v>90</v>
      </c>
      <c r="BM232">
        <f t="shared" si="269"/>
        <v>91</v>
      </c>
      <c r="BN232">
        <f t="shared" si="269"/>
        <v>92</v>
      </c>
      <c r="BO232">
        <f t="shared" si="269"/>
        <v>92</v>
      </c>
      <c r="BP232">
        <f t="shared" si="269"/>
        <v>91</v>
      </c>
      <c r="BQ232">
        <f t="shared" si="269"/>
        <v>91</v>
      </c>
      <c r="BR232">
        <f t="shared" si="269"/>
        <v>92</v>
      </c>
      <c r="BS232">
        <f t="shared" si="269"/>
        <v>92</v>
      </c>
      <c r="BT232">
        <f t="shared" si="269"/>
        <v>90</v>
      </c>
      <c r="BU232">
        <f t="shared" ref="BU232:EF232" si="270">BU230-BU229+1</f>
        <v>91</v>
      </c>
      <c r="BV232">
        <f t="shared" si="270"/>
        <v>92</v>
      </c>
      <c r="BW232">
        <f t="shared" si="270"/>
        <v>92</v>
      </c>
      <c r="BX232">
        <f t="shared" si="270"/>
        <v>90</v>
      </c>
      <c r="BY232">
        <f t="shared" si="270"/>
        <v>91</v>
      </c>
      <c r="BZ232">
        <f t="shared" si="270"/>
        <v>92</v>
      </c>
      <c r="CA232">
        <f t="shared" si="270"/>
        <v>92</v>
      </c>
      <c r="CB232">
        <f t="shared" si="270"/>
        <v>90</v>
      </c>
      <c r="CC232">
        <f t="shared" si="270"/>
        <v>91</v>
      </c>
      <c r="CD232">
        <f t="shared" si="270"/>
        <v>92</v>
      </c>
      <c r="CE232">
        <f t="shared" si="270"/>
        <v>92</v>
      </c>
      <c r="CF232">
        <f t="shared" si="270"/>
        <v>91</v>
      </c>
      <c r="CG232">
        <f t="shared" si="270"/>
        <v>91</v>
      </c>
      <c r="CH232">
        <f t="shared" si="270"/>
        <v>92</v>
      </c>
      <c r="CI232">
        <f t="shared" si="270"/>
        <v>92</v>
      </c>
      <c r="CJ232">
        <f t="shared" si="270"/>
        <v>90</v>
      </c>
      <c r="CK232">
        <f t="shared" si="270"/>
        <v>91</v>
      </c>
      <c r="CL232">
        <f t="shared" si="270"/>
        <v>92</v>
      </c>
      <c r="CM232">
        <f t="shared" si="270"/>
        <v>92</v>
      </c>
      <c r="CN232">
        <f t="shared" si="270"/>
        <v>90</v>
      </c>
      <c r="CO232">
        <f t="shared" si="270"/>
        <v>91</v>
      </c>
      <c r="CP232">
        <f t="shared" si="270"/>
        <v>92</v>
      </c>
      <c r="CQ232">
        <f t="shared" si="270"/>
        <v>92</v>
      </c>
      <c r="CR232">
        <f t="shared" si="270"/>
        <v>90</v>
      </c>
      <c r="CS232">
        <f t="shared" si="270"/>
        <v>91</v>
      </c>
      <c r="CT232">
        <f t="shared" si="270"/>
        <v>92</v>
      </c>
      <c r="CU232">
        <f t="shared" si="270"/>
        <v>92</v>
      </c>
      <c r="CV232">
        <f t="shared" si="270"/>
        <v>91</v>
      </c>
      <c r="CW232">
        <f t="shared" si="270"/>
        <v>91</v>
      </c>
      <c r="CX232">
        <f t="shared" si="270"/>
        <v>92</v>
      </c>
      <c r="CY232">
        <f t="shared" si="270"/>
        <v>92</v>
      </c>
      <c r="CZ232">
        <f t="shared" si="270"/>
        <v>90</v>
      </c>
      <c r="DA232">
        <f t="shared" si="270"/>
        <v>91</v>
      </c>
      <c r="DB232">
        <f t="shared" si="270"/>
        <v>92</v>
      </c>
      <c r="DC232">
        <f t="shared" si="270"/>
        <v>92</v>
      </c>
      <c r="DD232">
        <f t="shared" si="270"/>
        <v>90</v>
      </c>
      <c r="DE232">
        <f t="shared" si="270"/>
        <v>91</v>
      </c>
      <c r="DF232">
        <f t="shared" si="270"/>
        <v>92</v>
      </c>
      <c r="DG232">
        <f t="shared" si="270"/>
        <v>92</v>
      </c>
      <c r="DH232">
        <f t="shared" si="270"/>
        <v>90</v>
      </c>
      <c r="DI232">
        <f t="shared" si="270"/>
        <v>91</v>
      </c>
      <c r="DJ232">
        <f t="shared" si="270"/>
        <v>92</v>
      </c>
      <c r="DK232">
        <f t="shared" si="270"/>
        <v>92</v>
      </c>
      <c r="DL232">
        <f t="shared" si="270"/>
        <v>91</v>
      </c>
      <c r="DM232">
        <f t="shared" si="270"/>
        <v>91</v>
      </c>
      <c r="DN232">
        <f t="shared" si="270"/>
        <v>92</v>
      </c>
      <c r="DO232">
        <f t="shared" si="270"/>
        <v>92</v>
      </c>
      <c r="DP232">
        <f t="shared" si="270"/>
        <v>90</v>
      </c>
      <c r="DQ232">
        <f t="shared" si="270"/>
        <v>91</v>
      </c>
      <c r="DR232">
        <f t="shared" si="270"/>
        <v>92</v>
      </c>
      <c r="DS232">
        <f t="shared" si="270"/>
        <v>92</v>
      </c>
      <c r="DT232">
        <f t="shared" si="270"/>
        <v>90</v>
      </c>
      <c r="DU232">
        <f t="shared" si="270"/>
        <v>91</v>
      </c>
      <c r="DV232">
        <f t="shared" si="270"/>
        <v>92</v>
      </c>
      <c r="DW232">
        <f t="shared" si="270"/>
        <v>92</v>
      </c>
      <c r="DX232">
        <f t="shared" si="270"/>
        <v>90</v>
      </c>
      <c r="DY232">
        <f t="shared" si="270"/>
        <v>91</v>
      </c>
      <c r="DZ232">
        <f t="shared" si="270"/>
        <v>92</v>
      </c>
      <c r="EA232">
        <f t="shared" si="270"/>
        <v>92</v>
      </c>
      <c r="EB232">
        <f t="shared" si="270"/>
        <v>91</v>
      </c>
      <c r="EC232">
        <f t="shared" si="270"/>
        <v>91</v>
      </c>
      <c r="ED232">
        <f t="shared" si="270"/>
        <v>92</v>
      </c>
      <c r="EE232">
        <f t="shared" si="270"/>
        <v>92</v>
      </c>
      <c r="EF232">
        <f t="shared" si="270"/>
        <v>90</v>
      </c>
      <c r="EG232">
        <f t="shared" ref="EG232:FY232" si="271">EG230-EG229+1</f>
        <v>91</v>
      </c>
      <c r="EH232">
        <f t="shared" si="271"/>
        <v>92</v>
      </c>
      <c r="EI232">
        <f t="shared" si="271"/>
        <v>92</v>
      </c>
      <c r="EJ232">
        <f t="shared" si="271"/>
        <v>90</v>
      </c>
      <c r="EK232">
        <f t="shared" si="271"/>
        <v>91</v>
      </c>
      <c r="EL232">
        <f t="shared" si="271"/>
        <v>92</v>
      </c>
      <c r="EM232">
        <f t="shared" si="271"/>
        <v>92</v>
      </c>
      <c r="EN232">
        <f t="shared" si="271"/>
        <v>90</v>
      </c>
      <c r="EO232">
        <f t="shared" si="271"/>
        <v>91</v>
      </c>
      <c r="EP232">
        <f t="shared" si="271"/>
        <v>92</v>
      </c>
      <c r="EQ232">
        <f t="shared" si="271"/>
        <v>92</v>
      </c>
      <c r="ER232">
        <f t="shared" si="271"/>
        <v>91</v>
      </c>
      <c r="ES232">
        <f t="shared" si="271"/>
        <v>91</v>
      </c>
      <c r="ET232">
        <f t="shared" si="271"/>
        <v>92</v>
      </c>
      <c r="EU232">
        <f t="shared" si="271"/>
        <v>92</v>
      </c>
      <c r="EV232">
        <f t="shared" si="271"/>
        <v>90</v>
      </c>
      <c r="EW232">
        <f t="shared" si="271"/>
        <v>91</v>
      </c>
      <c r="EX232">
        <f t="shared" si="271"/>
        <v>92</v>
      </c>
      <c r="EY232">
        <f t="shared" si="271"/>
        <v>92</v>
      </c>
      <c r="EZ232">
        <f t="shared" si="271"/>
        <v>90</v>
      </c>
      <c r="FA232">
        <f t="shared" si="271"/>
        <v>91</v>
      </c>
      <c r="FB232">
        <f t="shared" si="271"/>
        <v>92</v>
      </c>
      <c r="FC232">
        <f t="shared" si="271"/>
        <v>92</v>
      </c>
      <c r="FD232">
        <f t="shared" si="271"/>
        <v>90</v>
      </c>
      <c r="FE232">
        <f t="shared" si="271"/>
        <v>91</v>
      </c>
      <c r="FF232">
        <f t="shared" si="271"/>
        <v>92</v>
      </c>
      <c r="FG232">
        <f t="shared" si="271"/>
        <v>92</v>
      </c>
      <c r="FH232">
        <f t="shared" si="271"/>
        <v>91</v>
      </c>
      <c r="FI232">
        <f t="shared" si="271"/>
        <v>91</v>
      </c>
      <c r="FJ232">
        <f t="shared" si="271"/>
        <v>92</v>
      </c>
      <c r="FK232">
        <f t="shared" si="271"/>
        <v>92</v>
      </c>
      <c r="FL232">
        <f t="shared" si="271"/>
        <v>90</v>
      </c>
      <c r="FM232">
        <f t="shared" si="271"/>
        <v>91</v>
      </c>
      <c r="FN232">
        <f t="shared" si="271"/>
        <v>92</v>
      </c>
      <c r="FO232">
        <f t="shared" si="271"/>
        <v>92</v>
      </c>
      <c r="FP232">
        <f t="shared" si="271"/>
        <v>90</v>
      </c>
      <c r="FQ232">
        <f t="shared" si="271"/>
        <v>91</v>
      </c>
      <c r="FR232">
        <f t="shared" si="271"/>
        <v>92</v>
      </c>
      <c r="FS232">
        <f t="shared" si="271"/>
        <v>92</v>
      </c>
      <c r="FT232">
        <f t="shared" si="271"/>
        <v>90</v>
      </c>
      <c r="FU232">
        <f t="shared" si="271"/>
        <v>91</v>
      </c>
      <c r="FV232">
        <f t="shared" si="271"/>
        <v>92</v>
      </c>
      <c r="FW232">
        <f t="shared" si="271"/>
        <v>92</v>
      </c>
      <c r="FX232">
        <f t="shared" si="271"/>
        <v>91</v>
      </c>
      <c r="FY232">
        <f t="shared" si="271"/>
        <v>92</v>
      </c>
      <c r="FZ232">
        <f t="shared" ref="FZ232:GF232" si="272">FZ230-FZ229+1</f>
        <v>92</v>
      </c>
      <c r="GA232">
        <f t="shared" si="272"/>
        <v>90</v>
      </c>
      <c r="GB232">
        <f t="shared" si="272"/>
        <v>91</v>
      </c>
      <c r="GC232">
        <f t="shared" si="272"/>
        <v>92</v>
      </c>
      <c r="GD232">
        <f t="shared" si="272"/>
        <v>92</v>
      </c>
      <c r="GE232">
        <f t="shared" si="272"/>
        <v>90</v>
      </c>
      <c r="GF232">
        <f t="shared" si="272"/>
        <v>91</v>
      </c>
    </row>
    <row r="233" spans="3:188">
      <c r="C233" s="188" t="s">
        <v>666</v>
      </c>
      <c r="E233" s="8"/>
      <c r="G233" s="26"/>
      <c r="H233" s="240"/>
      <c r="I233" s="240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  <c r="Z233" s="240"/>
      <c r="AA233" s="240"/>
      <c r="AB233" s="240"/>
      <c r="AC233" s="240"/>
      <c r="AD233" s="240"/>
      <c r="AE233" s="240"/>
      <c r="AF233" s="240"/>
      <c r="AG233" s="240"/>
      <c r="AH233" s="240"/>
      <c r="AI233" s="240"/>
      <c r="AJ233" s="240"/>
      <c r="AK233" s="240"/>
      <c r="AL233" s="240"/>
      <c r="AM233" s="240"/>
      <c r="AN233" s="240"/>
      <c r="AO233" s="240"/>
      <c r="AP233" s="240"/>
      <c r="AQ233" s="240"/>
      <c r="AR233" s="240"/>
      <c r="AS233" s="240"/>
      <c r="AT233" s="240"/>
      <c r="AU233" s="240"/>
      <c r="AV233" s="240"/>
      <c r="AW233" s="240"/>
      <c r="AX233" s="240"/>
      <c r="AY233" s="240"/>
      <c r="AZ233" s="240"/>
      <c r="BA233" s="240"/>
      <c r="BB233" s="240"/>
      <c r="BC233" s="240"/>
      <c r="BD233" s="240"/>
      <c r="BE233" s="240"/>
      <c r="BF233" s="26"/>
    </row>
    <row r="234" spans="3:188" s="359" customFormat="1">
      <c r="C234" s="496">
        <v>1</v>
      </c>
      <c r="D234" s="501" t="s">
        <v>719</v>
      </c>
      <c r="E234" s="508" t="s">
        <v>85</v>
      </c>
      <c r="H234" s="506"/>
      <c r="I234" s="506"/>
      <c r="J234" s="506"/>
      <c r="K234" s="506"/>
      <c r="L234" s="506"/>
      <c r="M234" s="506"/>
      <c r="N234" s="506"/>
      <c r="O234" s="506"/>
      <c r="P234" s="506"/>
      <c r="Q234" s="506"/>
      <c r="R234" s="509"/>
      <c r="S234" s="509"/>
      <c r="T234" s="509"/>
      <c r="U234" s="509"/>
      <c r="V234" s="509"/>
      <c r="W234" s="509"/>
      <c r="X234" s="509"/>
      <c r="Y234" s="509"/>
      <c r="Z234" s="509"/>
      <c r="AA234" s="509"/>
      <c r="AB234" s="509"/>
      <c r="AC234" s="509"/>
      <c r="AD234" s="509"/>
      <c r="AE234" s="509"/>
      <c r="AF234" s="509"/>
      <c r="AG234" s="509"/>
      <c r="AH234" s="509"/>
      <c r="AI234" s="509"/>
      <c r="AJ234" s="509"/>
      <c r="AK234" s="509"/>
      <c r="AL234" s="509"/>
      <c r="AM234" s="509"/>
      <c r="AN234" s="509"/>
      <c r="AO234" s="509"/>
      <c r="AP234" s="509"/>
      <c r="AQ234" s="509"/>
      <c r="AR234" s="509"/>
      <c r="AS234" s="509"/>
      <c r="AT234" s="509"/>
      <c r="AU234" s="509"/>
      <c r="AV234" s="509"/>
      <c r="AW234" s="509"/>
      <c r="AX234" s="509"/>
      <c r="AY234" s="509"/>
      <c r="AZ234" s="509"/>
      <c r="BA234" s="509"/>
      <c r="BB234" s="509"/>
      <c r="BC234" s="509"/>
      <c r="BD234" s="509"/>
      <c r="BE234" s="509"/>
      <c r="BF234" s="509"/>
      <c r="BG234" s="509"/>
      <c r="BH234" s="509"/>
      <c r="BI234" s="509"/>
      <c r="BJ234" s="509"/>
      <c r="BK234" s="509"/>
      <c r="BL234" s="509"/>
      <c r="BM234" s="509"/>
      <c r="BN234" s="509"/>
      <c r="BO234" s="509"/>
      <c r="BP234" s="509"/>
      <c r="BQ234" s="509"/>
      <c r="BR234" s="509"/>
      <c r="BS234" s="509"/>
      <c r="BT234" s="509"/>
      <c r="BU234" s="509"/>
      <c r="BV234" s="509"/>
      <c r="BW234" s="509"/>
      <c r="BX234" s="509"/>
      <c r="BY234" s="509"/>
      <c r="BZ234" s="509"/>
      <c r="CA234" s="509"/>
      <c r="CB234" s="509"/>
      <c r="CC234" s="509"/>
      <c r="CD234" s="509"/>
      <c r="CE234" s="509"/>
      <c r="CF234" s="509"/>
      <c r="CG234" s="509"/>
      <c r="CH234" s="509"/>
      <c r="CI234" s="509"/>
      <c r="CJ234" s="509"/>
      <c r="CK234" s="509"/>
      <c r="CL234" s="509"/>
      <c r="CM234" s="509"/>
      <c r="CN234" s="509"/>
      <c r="CO234" s="509"/>
      <c r="CP234" s="509"/>
      <c r="CQ234" s="509"/>
      <c r="CR234" s="509"/>
      <c r="CS234" s="509"/>
      <c r="CT234" s="509"/>
      <c r="CU234" s="509"/>
      <c r="CV234" s="509"/>
      <c r="CW234" s="509"/>
      <c r="CX234" s="509"/>
      <c r="CY234" s="509"/>
      <c r="CZ234" s="509"/>
      <c r="DA234" s="509"/>
      <c r="DB234" s="509"/>
      <c r="DC234" s="509"/>
      <c r="DD234" s="509"/>
      <c r="DE234" s="509"/>
      <c r="DF234" s="509"/>
      <c r="DG234" s="509"/>
      <c r="DH234" s="509"/>
      <c r="DI234" s="509"/>
      <c r="DJ234" s="509"/>
      <c r="DK234" s="509"/>
      <c r="DL234" s="509"/>
      <c r="DM234" s="509"/>
      <c r="DN234" s="509"/>
      <c r="DO234" s="509"/>
      <c r="DP234" s="509"/>
      <c r="DQ234" s="509"/>
      <c r="DR234" s="509"/>
      <c r="DS234" s="509"/>
      <c r="DT234" s="509"/>
      <c r="DU234" s="509"/>
      <c r="DV234" s="509"/>
      <c r="DW234" s="509"/>
      <c r="DX234" s="509"/>
      <c r="DY234" s="509"/>
      <c r="DZ234" s="509"/>
      <c r="EA234" s="509"/>
      <c r="EB234" s="509"/>
      <c r="EC234" s="509"/>
      <c r="ED234" s="509"/>
      <c r="EE234" s="509"/>
      <c r="EF234" s="509"/>
      <c r="EG234" s="509"/>
      <c r="EH234" s="509"/>
      <c r="EI234" s="509"/>
      <c r="EJ234" s="509"/>
      <c r="EK234" s="509"/>
      <c r="EL234" s="509"/>
      <c r="EM234" s="509"/>
      <c r="EN234" s="509"/>
      <c r="EO234" s="509"/>
      <c r="EP234" s="509"/>
      <c r="EQ234" s="509"/>
      <c r="ER234" s="509"/>
      <c r="ES234" s="509"/>
      <c r="ET234" s="509"/>
      <c r="EU234" s="509"/>
      <c r="EV234" s="509"/>
      <c r="EW234" s="509"/>
      <c r="EX234" s="509"/>
      <c r="EY234" s="509"/>
      <c r="EZ234" s="509"/>
      <c r="FA234" s="509"/>
      <c r="FB234" s="509"/>
      <c r="FC234" s="509"/>
      <c r="FD234" s="509"/>
      <c r="FE234" s="509"/>
      <c r="FF234" s="509"/>
      <c r="FG234" s="509"/>
      <c r="FH234" s="509"/>
      <c r="FI234" s="509"/>
      <c r="FJ234" s="509"/>
      <c r="FK234" s="509"/>
      <c r="FL234" s="509"/>
      <c r="FM234" s="509"/>
      <c r="FN234" s="509"/>
      <c r="FO234" s="509"/>
      <c r="FP234" s="509"/>
      <c r="FQ234" s="509"/>
      <c r="FR234" s="509"/>
      <c r="FS234" s="509"/>
      <c r="FT234" s="509"/>
      <c r="FU234" s="509"/>
      <c r="FV234" s="509"/>
      <c r="FW234" s="509"/>
      <c r="FX234" s="509"/>
      <c r="FY234" s="509"/>
      <c r="FZ234" s="509"/>
      <c r="GA234" s="509"/>
      <c r="GB234" s="509"/>
      <c r="GC234" s="509"/>
      <c r="GD234" s="509"/>
      <c r="GE234" s="509"/>
      <c r="GF234" s="509"/>
    </row>
    <row r="235" spans="3:188">
      <c r="E235" s="8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</row>
    <row r="236" spans="3:188">
      <c r="C236" s="188" t="s">
        <v>178</v>
      </c>
      <c r="E236" s="8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</row>
    <row r="237" spans="3:188">
      <c r="D237" s="39" t="s">
        <v>12</v>
      </c>
      <c r="E237" s="40"/>
      <c r="F237" s="39"/>
      <c r="G237" s="57"/>
      <c r="H237" s="39">
        <v>2018</v>
      </c>
      <c r="I237" s="39">
        <f t="shared" ref="I237:AN237" si="273">H237+1</f>
        <v>2019</v>
      </c>
      <c r="J237" s="39">
        <f t="shared" si="273"/>
        <v>2020</v>
      </c>
      <c r="K237" s="39">
        <f t="shared" si="273"/>
        <v>2021</v>
      </c>
      <c r="L237" s="39">
        <f t="shared" si="273"/>
        <v>2022</v>
      </c>
      <c r="M237" s="39">
        <f t="shared" si="273"/>
        <v>2023</v>
      </c>
      <c r="N237" s="39">
        <f t="shared" si="273"/>
        <v>2024</v>
      </c>
      <c r="O237" s="39">
        <f t="shared" si="273"/>
        <v>2025</v>
      </c>
      <c r="P237" s="39">
        <f t="shared" si="273"/>
        <v>2026</v>
      </c>
      <c r="Q237" s="39">
        <f t="shared" si="273"/>
        <v>2027</v>
      </c>
      <c r="R237" s="39">
        <f t="shared" si="273"/>
        <v>2028</v>
      </c>
      <c r="S237" s="39">
        <f t="shared" si="273"/>
        <v>2029</v>
      </c>
      <c r="T237" s="39">
        <f t="shared" si="273"/>
        <v>2030</v>
      </c>
      <c r="U237" s="39">
        <f t="shared" si="273"/>
        <v>2031</v>
      </c>
      <c r="V237" s="39">
        <f t="shared" si="273"/>
        <v>2032</v>
      </c>
      <c r="W237" s="39">
        <f t="shared" si="273"/>
        <v>2033</v>
      </c>
      <c r="X237" s="39">
        <f t="shared" si="273"/>
        <v>2034</v>
      </c>
      <c r="Y237" s="39">
        <f t="shared" si="273"/>
        <v>2035</v>
      </c>
      <c r="Z237" s="39">
        <f t="shared" si="273"/>
        <v>2036</v>
      </c>
      <c r="AA237" s="39">
        <f t="shared" si="273"/>
        <v>2037</v>
      </c>
      <c r="AB237" s="39">
        <f t="shared" si="273"/>
        <v>2038</v>
      </c>
      <c r="AC237" s="39">
        <f t="shared" si="273"/>
        <v>2039</v>
      </c>
      <c r="AD237" s="39">
        <f t="shared" si="273"/>
        <v>2040</v>
      </c>
      <c r="AE237" s="39">
        <f t="shared" si="273"/>
        <v>2041</v>
      </c>
      <c r="AF237" s="39">
        <f t="shared" si="273"/>
        <v>2042</v>
      </c>
      <c r="AG237" s="39">
        <f t="shared" si="273"/>
        <v>2043</v>
      </c>
      <c r="AH237" s="39">
        <f t="shared" si="273"/>
        <v>2044</v>
      </c>
      <c r="AI237" s="39">
        <f t="shared" si="273"/>
        <v>2045</v>
      </c>
      <c r="AJ237" s="39">
        <f t="shared" si="273"/>
        <v>2046</v>
      </c>
      <c r="AK237" s="39">
        <f t="shared" si="273"/>
        <v>2047</v>
      </c>
      <c r="AL237" s="39">
        <f t="shared" si="273"/>
        <v>2048</v>
      </c>
      <c r="AM237" s="39">
        <f t="shared" si="273"/>
        <v>2049</v>
      </c>
      <c r="AN237" s="39">
        <f t="shared" si="273"/>
        <v>2050</v>
      </c>
      <c r="AO237" s="39">
        <f t="shared" ref="AO237:BE237" si="274">AN237+1</f>
        <v>2051</v>
      </c>
      <c r="AP237" s="39">
        <f t="shared" si="274"/>
        <v>2052</v>
      </c>
      <c r="AQ237" s="39">
        <f t="shared" si="274"/>
        <v>2053</v>
      </c>
      <c r="AR237" s="39">
        <f t="shared" si="274"/>
        <v>2054</v>
      </c>
      <c r="AS237" s="39">
        <f t="shared" si="274"/>
        <v>2055</v>
      </c>
      <c r="AT237" s="39">
        <f t="shared" si="274"/>
        <v>2056</v>
      </c>
      <c r="AU237" s="39">
        <f t="shared" si="274"/>
        <v>2057</v>
      </c>
      <c r="AV237" s="39">
        <f t="shared" si="274"/>
        <v>2058</v>
      </c>
      <c r="AW237" s="39">
        <f t="shared" si="274"/>
        <v>2059</v>
      </c>
      <c r="AX237" s="39">
        <f t="shared" si="274"/>
        <v>2060</v>
      </c>
      <c r="AY237" s="39">
        <f t="shared" si="274"/>
        <v>2061</v>
      </c>
      <c r="AZ237" s="39">
        <f t="shared" si="274"/>
        <v>2062</v>
      </c>
      <c r="BA237" s="39">
        <f t="shared" si="274"/>
        <v>2063</v>
      </c>
      <c r="BB237" s="39">
        <f t="shared" si="274"/>
        <v>2064</v>
      </c>
      <c r="BC237" s="39">
        <f t="shared" si="274"/>
        <v>2065</v>
      </c>
      <c r="BD237" s="39">
        <f t="shared" si="274"/>
        <v>2066</v>
      </c>
      <c r="BE237" s="39">
        <f t="shared" si="274"/>
        <v>2067</v>
      </c>
      <c r="BF237" s="39"/>
    </row>
    <row r="239" spans="3:188">
      <c r="D239" t="s">
        <v>732</v>
      </c>
      <c r="E239" s="8" t="s">
        <v>723</v>
      </c>
      <c r="G239" s="13">
        <v>2023</v>
      </c>
      <c r="H239" s="83">
        <v>7</v>
      </c>
      <c r="I239" s="83">
        <v>7</v>
      </c>
      <c r="J239" s="83">
        <v>7</v>
      </c>
      <c r="K239" s="83">
        <v>7</v>
      </c>
      <c r="L239" s="83">
        <v>7</v>
      </c>
      <c r="M239" s="83">
        <v>7</v>
      </c>
      <c r="N239" s="83">
        <v>7</v>
      </c>
      <c r="O239" s="83">
        <v>7</v>
      </c>
      <c r="P239" s="83">
        <v>7</v>
      </c>
      <c r="Q239" s="83">
        <v>7</v>
      </c>
      <c r="R239" s="83">
        <v>7</v>
      </c>
      <c r="S239" s="83">
        <v>7</v>
      </c>
      <c r="T239" s="83">
        <v>7</v>
      </c>
      <c r="U239" s="83">
        <v>7</v>
      </c>
      <c r="V239" s="83">
        <v>7</v>
      </c>
      <c r="W239" s="83">
        <v>7</v>
      </c>
      <c r="X239" s="83">
        <v>7</v>
      </c>
      <c r="Y239" s="83">
        <v>7</v>
      </c>
      <c r="Z239" s="83">
        <v>7</v>
      </c>
      <c r="AA239" s="83">
        <v>7</v>
      </c>
      <c r="AB239" s="83">
        <v>7</v>
      </c>
      <c r="AC239" s="83">
        <v>7</v>
      </c>
      <c r="AD239" s="83">
        <v>7</v>
      </c>
      <c r="AE239" s="83">
        <v>7</v>
      </c>
      <c r="AF239" s="83">
        <v>7</v>
      </c>
      <c r="AG239" s="83">
        <v>7</v>
      </c>
      <c r="AH239" s="83">
        <v>7</v>
      </c>
      <c r="AI239" s="83">
        <v>7</v>
      </c>
      <c r="AJ239" s="83">
        <v>7</v>
      </c>
      <c r="AK239" s="83">
        <v>7</v>
      </c>
      <c r="AL239" s="83">
        <v>7</v>
      </c>
      <c r="AM239" s="83">
        <v>7</v>
      </c>
      <c r="AN239" s="83">
        <v>7</v>
      </c>
      <c r="AO239" s="83">
        <v>7</v>
      </c>
      <c r="AP239" s="83">
        <v>7</v>
      </c>
      <c r="AQ239" s="83">
        <v>7</v>
      </c>
      <c r="AR239" s="83">
        <v>7</v>
      </c>
      <c r="AS239" s="83">
        <v>7</v>
      </c>
      <c r="AT239" s="83">
        <v>7</v>
      </c>
      <c r="AU239" s="83">
        <v>7</v>
      </c>
      <c r="AV239" s="83">
        <v>7</v>
      </c>
      <c r="AW239" s="83">
        <v>7</v>
      </c>
      <c r="AX239" s="83">
        <v>7</v>
      </c>
      <c r="AY239" s="83">
        <v>7</v>
      </c>
      <c r="AZ239" s="83">
        <v>7</v>
      </c>
      <c r="BA239" s="83">
        <v>7</v>
      </c>
      <c r="BB239" s="83">
        <v>7</v>
      </c>
      <c r="BC239" s="83">
        <v>7</v>
      </c>
      <c r="BD239" s="83">
        <v>7</v>
      </c>
      <c r="BE239" s="83">
        <v>7</v>
      </c>
      <c r="BF239" s="39"/>
    </row>
    <row r="240" spans="3:188">
      <c r="D240" t="s">
        <v>173</v>
      </c>
      <c r="E240" s="8" t="s">
        <v>723</v>
      </c>
      <c r="G240" s="13">
        <v>2023</v>
      </c>
      <c r="H240" s="102">
        <v>0</v>
      </c>
      <c r="I240" s="102">
        <v>0</v>
      </c>
      <c r="J240" s="102">
        <v>0</v>
      </c>
      <c r="K240" s="102">
        <v>0</v>
      </c>
      <c r="L240" s="102">
        <v>0</v>
      </c>
      <c r="M240" s="102">
        <v>0</v>
      </c>
      <c r="N240" s="102">
        <v>0</v>
      </c>
      <c r="O240" s="102">
        <v>0</v>
      </c>
      <c r="P240" s="102">
        <v>0</v>
      </c>
      <c r="Q240" s="102">
        <v>0</v>
      </c>
      <c r="R240" s="102">
        <v>0</v>
      </c>
      <c r="S240" s="102">
        <v>0</v>
      </c>
      <c r="T240" s="102">
        <v>0</v>
      </c>
      <c r="U240" s="102">
        <v>0</v>
      </c>
      <c r="V240" s="102">
        <v>0</v>
      </c>
      <c r="W240" s="102">
        <v>0</v>
      </c>
      <c r="X240" s="102">
        <v>0</v>
      </c>
      <c r="Y240" s="102">
        <v>0</v>
      </c>
      <c r="Z240" s="102">
        <v>0</v>
      </c>
      <c r="AA240" s="102">
        <v>0</v>
      </c>
      <c r="AB240" s="102">
        <v>0</v>
      </c>
      <c r="AC240" s="102">
        <v>0</v>
      </c>
      <c r="AD240" s="102">
        <v>0</v>
      </c>
      <c r="AE240" s="102">
        <v>0</v>
      </c>
      <c r="AF240" s="102">
        <v>0</v>
      </c>
      <c r="AG240" s="102">
        <v>0</v>
      </c>
      <c r="AH240" s="102">
        <v>0</v>
      </c>
      <c r="AI240" s="102">
        <v>0</v>
      </c>
      <c r="AJ240" s="102">
        <v>0</v>
      </c>
      <c r="AK240" s="102">
        <v>0</v>
      </c>
      <c r="AL240" s="102">
        <v>0</v>
      </c>
      <c r="AM240" s="102">
        <v>0</v>
      </c>
      <c r="AN240" s="102">
        <v>0</v>
      </c>
      <c r="AO240" s="102">
        <v>0</v>
      </c>
      <c r="AP240" s="102">
        <v>0</v>
      </c>
      <c r="AQ240" s="102">
        <v>0</v>
      </c>
      <c r="AR240" s="102">
        <v>0</v>
      </c>
      <c r="AS240" s="102">
        <v>0</v>
      </c>
      <c r="AT240" s="102">
        <v>0</v>
      </c>
      <c r="AU240" s="102">
        <v>0</v>
      </c>
      <c r="AV240" s="102">
        <v>0</v>
      </c>
      <c r="AW240" s="102">
        <v>0</v>
      </c>
      <c r="AX240" s="102">
        <v>0</v>
      </c>
      <c r="AY240" s="102">
        <v>0</v>
      </c>
      <c r="AZ240" s="102">
        <v>0</v>
      </c>
      <c r="BA240" s="102">
        <v>0</v>
      </c>
      <c r="BB240" s="102">
        <v>0</v>
      </c>
      <c r="BC240" s="102">
        <v>0</v>
      </c>
      <c r="BD240" s="102">
        <v>0</v>
      </c>
      <c r="BE240" s="102">
        <v>0</v>
      </c>
      <c r="BF240" s="39"/>
    </row>
    <row r="241" spans="3:58">
      <c r="D241" t="s">
        <v>704</v>
      </c>
      <c r="E241" s="8" t="s">
        <v>723</v>
      </c>
      <c r="G241" s="13">
        <v>2023</v>
      </c>
      <c r="H241" s="83"/>
      <c r="I241" s="83"/>
      <c r="J241" s="83"/>
      <c r="K241" s="83"/>
      <c r="L241" s="83"/>
      <c r="M241" s="83"/>
      <c r="N241" s="83"/>
      <c r="O241" s="83"/>
      <c r="P241" s="83"/>
      <c r="Q241" s="83"/>
      <c r="R241" s="83"/>
      <c r="S241" s="83"/>
      <c r="T241" s="83"/>
      <c r="U241" s="83"/>
      <c r="V241" s="83"/>
      <c r="W241" s="83"/>
      <c r="X241" s="83"/>
      <c r="Y241" s="83"/>
      <c r="Z241" s="83"/>
      <c r="AA241" s="83"/>
      <c r="AB241" s="83"/>
      <c r="AC241" s="83"/>
      <c r="AD241" s="83"/>
      <c r="AE241" s="83"/>
      <c r="AF241" s="83"/>
      <c r="AG241" s="83"/>
      <c r="AH241" s="83"/>
      <c r="AI241" s="83"/>
      <c r="AJ241" s="83"/>
      <c r="AK241" s="83"/>
      <c r="AL241" s="83"/>
      <c r="AM241" s="83"/>
      <c r="AN241" s="83"/>
      <c r="AO241" s="83"/>
      <c r="AP241" s="83"/>
      <c r="AQ241" s="83"/>
      <c r="AR241" s="83"/>
      <c r="AS241" s="83"/>
      <c r="AT241" s="83"/>
      <c r="AU241" s="83"/>
      <c r="AV241" s="83"/>
      <c r="AW241" s="83"/>
      <c r="AX241" s="83"/>
      <c r="AY241" s="83"/>
      <c r="AZ241" s="83"/>
      <c r="BA241" s="83"/>
      <c r="BB241" s="83"/>
      <c r="BC241" s="83"/>
      <c r="BD241" s="83"/>
      <c r="BE241" s="83"/>
      <c r="BF241" s="39"/>
    </row>
    <row r="242" spans="3:58">
      <c r="D242" t="s">
        <v>704</v>
      </c>
      <c r="E242" s="8" t="s">
        <v>723</v>
      </c>
      <c r="G242" s="13">
        <v>2023</v>
      </c>
      <c r="H242" s="83"/>
      <c r="I242" s="83"/>
      <c r="J242" s="83"/>
      <c r="K242" s="83"/>
      <c r="L242" s="83"/>
      <c r="M242" s="83"/>
      <c r="N242" s="83"/>
      <c r="O242" s="83"/>
      <c r="P242" s="83"/>
      <c r="Q242" s="83"/>
      <c r="R242" s="83"/>
      <c r="S242" s="83"/>
      <c r="T242" s="83"/>
      <c r="U242" s="83"/>
      <c r="V242" s="83"/>
      <c r="W242" s="83"/>
      <c r="X242" s="83"/>
      <c r="Y242" s="83"/>
      <c r="Z242" s="83"/>
      <c r="AA242" s="83"/>
      <c r="AB242" s="83"/>
      <c r="AC242" s="83"/>
      <c r="AD242" s="83"/>
      <c r="AE242" s="83"/>
      <c r="AF242" s="83"/>
      <c r="AG242" s="83"/>
      <c r="AH242" s="83"/>
      <c r="AI242" s="83"/>
      <c r="AJ242" s="83"/>
      <c r="AK242" s="83"/>
      <c r="AL242" s="83"/>
      <c r="AM242" s="83"/>
      <c r="AN242" s="83"/>
      <c r="AO242" s="83"/>
      <c r="AP242" s="83"/>
      <c r="AQ242" s="83"/>
      <c r="AR242" s="83"/>
      <c r="AS242" s="83"/>
      <c r="AT242" s="83"/>
      <c r="AU242" s="83"/>
      <c r="AV242" s="83"/>
      <c r="AW242" s="83"/>
      <c r="AX242" s="83"/>
      <c r="AY242" s="83"/>
      <c r="AZ242" s="83"/>
      <c r="BA242" s="83"/>
      <c r="BB242" s="83"/>
      <c r="BC242" s="83"/>
      <c r="BD242" s="83"/>
      <c r="BE242" s="83"/>
      <c r="BF242" s="39"/>
    </row>
    <row r="243" spans="3:58">
      <c r="D243" t="s">
        <v>704</v>
      </c>
      <c r="E243" s="8" t="s">
        <v>723</v>
      </c>
      <c r="G243" s="13">
        <v>2023</v>
      </c>
      <c r="H243" s="83"/>
      <c r="I243" s="83"/>
      <c r="J243" s="83"/>
      <c r="K243" s="83"/>
      <c r="L243" s="83"/>
      <c r="M243" s="83"/>
      <c r="N243" s="83"/>
      <c r="O243" s="83"/>
      <c r="P243" s="83"/>
      <c r="Q243" s="83"/>
      <c r="R243" s="83"/>
      <c r="S243" s="83"/>
      <c r="T243" s="83"/>
      <c r="U243" s="83"/>
      <c r="V243" s="83"/>
      <c r="W243" s="83"/>
      <c r="X243" s="83"/>
      <c r="Y243" s="83"/>
      <c r="Z243" s="83"/>
      <c r="AA243" s="83"/>
      <c r="AB243" s="83"/>
      <c r="AC243" s="83"/>
      <c r="AD243" s="83"/>
      <c r="AE243" s="83"/>
      <c r="AF243" s="83"/>
      <c r="AG243" s="83"/>
      <c r="AH243" s="83"/>
      <c r="AI243" s="83"/>
      <c r="AJ243" s="83"/>
      <c r="AK243" s="83"/>
      <c r="AL243" s="83"/>
      <c r="AM243" s="83"/>
      <c r="AN243" s="83"/>
      <c r="AO243" s="83"/>
      <c r="AP243" s="83"/>
      <c r="AQ243" s="83"/>
      <c r="AR243" s="83"/>
      <c r="AS243" s="83"/>
      <c r="AT243" s="83"/>
      <c r="AU243" s="83"/>
      <c r="AV243" s="83"/>
      <c r="AW243" s="83"/>
      <c r="AX243" s="83"/>
      <c r="AY243" s="83"/>
      <c r="AZ243" s="83"/>
      <c r="BA243" s="83"/>
      <c r="BB243" s="83"/>
      <c r="BC243" s="83"/>
      <c r="BD243" s="83"/>
      <c r="BE243" s="83"/>
      <c r="BF243" s="39"/>
    </row>
    <row r="244" spans="3:58">
      <c r="D244" t="s">
        <v>704</v>
      </c>
      <c r="E244" s="8" t="s">
        <v>723</v>
      </c>
      <c r="G244" s="13">
        <v>2023</v>
      </c>
      <c r="H244" s="83"/>
      <c r="I244" s="83"/>
      <c r="J244" s="83"/>
      <c r="K244" s="83"/>
      <c r="L244" s="83"/>
      <c r="M244" s="83"/>
      <c r="N244" s="83"/>
      <c r="O244" s="83"/>
      <c r="P244" s="83"/>
      <c r="Q244" s="83"/>
      <c r="R244" s="83"/>
      <c r="S244" s="83"/>
      <c r="T244" s="83"/>
      <c r="U244" s="83"/>
      <c r="V244" s="83"/>
      <c r="W244" s="83"/>
      <c r="X244" s="83"/>
      <c r="Y244" s="83"/>
      <c r="Z244" s="83"/>
      <c r="AA244" s="83"/>
      <c r="AB244" s="83"/>
      <c r="AC244" s="83"/>
      <c r="AD244" s="83"/>
      <c r="AE244" s="83"/>
      <c r="AF244" s="83"/>
      <c r="AG244" s="83"/>
      <c r="AH244" s="83"/>
      <c r="AI244" s="83"/>
      <c r="AJ244" s="83"/>
      <c r="AK244" s="83"/>
      <c r="AL244" s="83"/>
      <c r="AM244" s="83"/>
      <c r="AN244" s="83"/>
      <c r="AO244" s="83"/>
      <c r="AP244" s="83"/>
      <c r="AQ244" s="83"/>
      <c r="AR244" s="83"/>
      <c r="AS244" s="83"/>
      <c r="AT244" s="83"/>
      <c r="AU244" s="83"/>
      <c r="AV244" s="83"/>
      <c r="AW244" s="83"/>
      <c r="AX244" s="83"/>
      <c r="AY244" s="83"/>
      <c r="AZ244" s="83"/>
      <c r="BA244" s="83"/>
      <c r="BB244" s="83"/>
      <c r="BC244" s="83"/>
      <c r="BD244" s="83"/>
      <c r="BE244" s="83"/>
      <c r="BF244" s="39"/>
    </row>
    <row r="245" spans="3:58">
      <c r="D245" t="s">
        <v>704</v>
      </c>
      <c r="E245" s="8" t="s">
        <v>723</v>
      </c>
      <c r="G245" s="13">
        <v>2023</v>
      </c>
      <c r="H245" s="83"/>
      <c r="I245" s="83"/>
      <c r="J245" s="83"/>
      <c r="K245" s="83"/>
      <c r="L245" s="83"/>
      <c r="M245" s="83"/>
      <c r="N245" s="83"/>
      <c r="O245" s="83"/>
      <c r="P245" s="83"/>
      <c r="Q245" s="83"/>
      <c r="R245" s="83"/>
      <c r="S245" s="83"/>
      <c r="T245" s="83"/>
      <c r="U245" s="83"/>
      <c r="V245" s="83"/>
      <c r="W245" s="83"/>
      <c r="X245" s="83"/>
      <c r="Y245" s="83"/>
      <c r="Z245" s="83"/>
      <c r="AA245" s="83"/>
      <c r="AB245" s="83"/>
      <c r="AC245" s="83"/>
      <c r="AD245" s="83"/>
      <c r="AE245" s="83"/>
      <c r="AF245" s="83"/>
      <c r="AG245" s="83"/>
      <c r="AH245" s="83"/>
      <c r="AI245" s="83"/>
      <c r="AJ245" s="83"/>
      <c r="AK245" s="83"/>
      <c r="AL245" s="83"/>
      <c r="AM245" s="83"/>
      <c r="AN245" s="83"/>
      <c r="AO245" s="83"/>
      <c r="AP245" s="83"/>
      <c r="AQ245" s="83"/>
      <c r="AR245" s="83"/>
      <c r="AS245" s="83"/>
      <c r="AT245" s="83"/>
      <c r="AU245" s="83"/>
      <c r="AV245" s="83"/>
      <c r="AW245" s="83"/>
      <c r="AX245" s="83"/>
      <c r="AY245" s="83"/>
      <c r="AZ245" s="83"/>
      <c r="BA245" s="83"/>
      <c r="BB245" s="83"/>
      <c r="BC245" s="83"/>
      <c r="BD245" s="83"/>
      <c r="BE245" s="83"/>
      <c r="BF245" s="39"/>
    </row>
    <row r="247" spans="3:58">
      <c r="C247" s="30" t="s">
        <v>690</v>
      </c>
    </row>
    <row r="248" spans="3:58">
      <c r="D248" t="s">
        <v>716</v>
      </c>
      <c r="E248" s="8" t="s">
        <v>15</v>
      </c>
      <c r="G248" s="252"/>
      <c r="H248" s="38">
        <v>0</v>
      </c>
      <c r="I248" s="38">
        <v>0</v>
      </c>
      <c r="J248" s="38">
        <v>0</v>
      </c>
      <c r="K248" s="38">
        <v>0</v>
      </c>
      <c r="L248" s="38">
        <v>0</v>
      </c>
      <c r="M248" s="38">
        <v>0</v>
      </c>
      <c r="N248" s="38">
        <v>0</v>
      </c>
      <c r="O248" s="38">
        <v>0</v>
      </c>
      <c r="P248" s="38">
        <v>0</v>
      </c>
      <c r="Q248" s="38">
        <v>0</v>
      </c>
      <c r="R248" s="38">
        <v>0</v>
      </c>
      <c r="S248" s="38">
        <v>0</v>
      </c>
      <c r="T248" s="38">
        <v>0</v>
      </c>
      <c r="U248" s="38">
        <v>0</v>
      </c>
      <c r="V248" s="38">
        <v>0</v>
      </c>
      <c r="W248" s="38">
        <v>0</v>
      </c>
      <c r="X248" s="38">
        <v>0</v>
      </c>
      <c r="Y248" s="38">
        <v>0</v>
      </c>
      <c r="Z248" s="38">
        <v>0</v>
      </c>
      <c r="AA248" s="38">
        <v>0</v>
      </c>
      <c r="AB248" s="38">
        <v>0</v>
      </c>
      <c r="AC248" s="38">
        <v>0</v>
      </c>
      <c r="AD248" s="38">
        <v>0</v>
      </c>
      <c r="AE248" s="38">
        <v>0</v>
      </c>
      <c r="AF248" s="38">
        <v>0</v>
      </c>
      <c r="AG248" s="38">
        <v>0</v>
      </c>
      <c r="AH248" s="38">
        <v>0</v>
      </c>
      <c r="AI248" s="38">
        <v>0</v>
      </c>
      <c r="AJ248" s="38">
        <v>0</v>
      </c>
      <c r="AK248" s="38">
        <v>0</v>
      </c>
      <c r="AL248" s="38">
        <v>0</v>
      </c>
      <c r="AM248" s="38">
        <v>0</v>
      </c>
      <c r="AN248" s="38">
        <v>0</v>
      </c>
      <c r="AO248" s="38">
        <v>0</v>
      </c>
      <c r="AP248" s="38">
        <v>0</v>
      </c>
      <c r="AQ248" s="38">
        <v>0</v>
      </c>
      <c r="AR248" s="38">
        <v>0</v>
      </c>
      <c r="AS248" s="38">
        <v>0</v>
      </c>
      <c r="AT248" s="38">
        <v>0</v>
      </c>
      <c r="AU248" s="38">
        <v>0</v>
      </c>
      <c r="AV248" s="38">
        <v>0</v>
      </c>
      <c r="AW248" s="38">
        <v>0</v>
      </c>
      <c r="AX248" s="38">
        <v>0</v>
      </c>
      <c r="AY248" s="38">
        <v>0</v>
      </c>
      <c r="AZ248" s="38">
        <v>0</v>
      </c>
      <c r="BA248" s="38">
        <v>0</v>
      </c>
      <c r="BB248" s="38">
        <v>0</v>
      </c>
      <c r="BC248" s="38">
        <v>0</v>
      </c>
      <c r="BD248" s="38">
        <v>0</v>
      </c>
      <c r="BE248" s="38">
        <v>0</v>
      </c>
    </row>
    <row r="249" spans="3:58">
      <c r="D249" t="s">
        <v>701</v>
      </c>
      <c r="E249" s="8" t="s">
        <v>15</v>
      </c>
      <c r="G249" s="252"/>
      <c r="H249" s="38">
        <v>0</v>
      </c>
      <c r="I249" s="38">
        <v>0</v>
      </c>
      <c r="J249" s="38">
        <v>0</v>
      </c>
      <c r="K249" s="38">
        <v>0</v>
      </c>
      <c r="L249" s="38">
        <v>0</v>
      </c>
      <c r="M249" s="38">
        <v>0</v>
      </c>
      <c r="N249" s="38">
        <v>0</v>
      </c>
      <c r="O249" s="38">
        <v>0</v>
      </c>
      <c r="P249" s="38">
        <v>0</v>
      </c>
      <c r="Q249" s="38">
        <v>0</v>
      </c>
      <c r="R249" s="38">
        <v>0</v>
      </c>
      <c r="S249" s="38">
        <v>0</v>
      </c>
      <c r="T249" s="38">
        <v>0</v>
      </c>
      <c r="U249" s="38">
        <v>0</v>
      </c>
      <c r="V249" s="38">
        <v>0</v>
      </c>
      <c r="W249" s="38">
        <v>0</v>
      </c>
      <c r="X249" s="38">
        <v>0</v>
      </c>
      <c r="Y249" s="38">
        <v>0</v>
      </c>
      <c r="Z249" s="38">
        <v>0</v>
      </c>
      <c r="AA249" s="38">
        <v>0</v>
      </c>
      <c r="AB249" s="38">
        <v>0</v>
      </c>
      <c r="AC249" s="38">
        <v>0</v>
      </c>
      <c r="AD249" s="38">
        <v>0</v>
      </c>
      <c r="AE249" s="38">
        <v>0</v>
      </c>
      <c r="AF249" s="38">
        <v>0</v>
      </c>
      <c r="AG249" s="38">
        <v>0</v>
      </c>
      <c r="AH249" s="38">
        <v>0</v>
      </c>
      <c r="AI249" s="38">
        <v>0</v>
      </c>
      <c r="AJ249" s="38">
        <v>0</v>
      </c>
      <c r="AK249" s="38">
        <v>0</v>
      </c>
      <c r="AL249" s="38">
        <v>0</v>
      </c>
      <c r="AM249" s="38">
        <v>0</v>
      </c>
      <c r="AN249" s="38">
        <v>0</v>
      </c>
      <c r="AO249" s="38">
        <v>0</v>
      </c>
      <c r="AP249" s="38">
        <v>0</v>
      </c>
      <c r="AQ249" s="38">
        <v>0</v>
      </c>
      <c r="AR249" s="38">
        <v>0</v>
      </c>
      <c r="AS249" s="38">
        <v>0</v>
      </c>
      <c r="AT249" s="38">
        <v>0</v>
      </c>
      <c r="AU249" s="38">
        <v>0</v>
      </c>
      <c r="AV249" s="38">
        <v>0</v>
      </c>
      <c r="AW249" s="38">
        <v>0</v>
      </c>
      <c r="AX249" s="38">
        <v>0</v>
      </c>
      <c r="AY249" s="38">
        <v>0</v>
      </c>
      <c r="AZ249" s="38">
        <v>0</v>
      </c>
      <c r="BA249" s="38">
        <v>0</v>
      </c>
      <c r="BB249" s="38">
        <v>0</v>
      </c>
      <c r="BC249" s="38">
        <v>0</v>
      </c>
      <c r="BD249" s="38">
        <v>0</v>
      </c>
      <c r="BE249" s="38">
        <v>0</v>
      </c>
    </row>
    <row r="250" spans="3:58">
      <c r="D250" t="s">
        <v>691</v>
      </c>
      <c r="E250" s="8" t="s">
        <v>15</v>
      </c>
      <c r="G250" s="252"/>
      <c r="H250" s="38">
        <v>0</v>
      </c>
      <c r="I250" s="38">
        <v>0</v>
      </c>
      <c r="J250" s="38">
        <v>0</v>
      </c>
      <c r="K250" s="38">
        <v>0</v>
      </c>
      <c r="L250" s="38">
        <v>0</v>
      </c>
      <c r="M250" s="38">
        <v>0</v>
      </c>
      <c r="N250" s="38">
        <v>0</v>
      </c>
      <c r="O250" s="38">
        <v>0</v>
      </c>
      <c r="P250" s="38">
        <v>0</v>
      </c>
      <c r="Q250" s="38">
        <v>0</v>
      </c>
      <c r="R250" s="38">
        <v>0</v>
      </c>
      <c r="S250" s="38">
        <v>0</v>
      </c>
      <c r="T250" s="38">
        <v>0</v>
      </c>
      <c r="U250" s="38">
        <v>0</v>
      </c>
      <c r="V250" s="38">
        <v>0</v>
      </c>
      <c r="W250" s="38">
        <v>0</v>
      </c>
      <c r="X250" s="38">
        <v>0</v>
      </c>
      <c r="Y250" s="38">
        <v>0</v>
      </c>
      <c r="Z250" s="38">
        <v>0</v>
      </c>
      <c r="AA250" s="38">
        <v>0</v>
      </c>
      <c r="AB250" s="38">
        <v>0</v>
      </c>
      <c r="AC250" s="38">
        <v>0</v>
      </c>
      <c r="AD250" s="38">
        <v>0</v>
      </c>
      <c r="AE250" s="38">
        <v>0</v>
      </c>
      <c r="AF250" s="38">
        <v>0</v>
      </c>
      <c r="AG250" s="38">
        <v>0</v>
      </c>
      <c r="AH250" s="38">
        <v>0</v>
      </c>
      <c r="AI250" s="38">
        <v>0</v>
      </c>
      <c r="AJ250" s="38">
        <v>0</v>
      </c>
      <c r="AK250" s="38">
        <v>0</v>
      </c>
      <c r="AL250" s="38">
        <v>0</v>
      </c>
      <c r="AM250" s="38">
        <v>0</v>
      </c>
      <c r="AN250" s="38">
        <v>0</v>
      </c>
      <c r="AO250" s="38">
        <v>0</v>
      </c>
      <c r="AP250" s="38">
        <v>0</v>
      </c>
      <c r="AQ250" s="38">
        <v>0</v>
      </c>
      <c r="AR250" s="38">
        <v>0</v>
      </c>
      <c r="AS250" s="38">
        <v>0</v>
      </c>
      <c r="AT250" s="38">
        <v>0</v>
      </c>
      <c r="AU250" s="38">
        <v>0</v>
      </c>
      <c r="AV250" s="38">
        <v>0</v>
      </c>
      <c r="AW250" s="38">
        <v>0</v>
      </c>
      <c r="AX250" s="38">
        <v>0</v>
      </c>
      <c r="AY250" s="38">
        <v>0</v>
      </c>
      <c r="AZ250" s="38">
        <v>0</v>
      </c>
      <c r="BA250" s="38">
        <v>0</v>
      </c>
      <c r="BB250" s="38">
        <v>0</v>
      </c>
      <c r="BC250" s="38">
        <v>0</v>
      </c>
      <c r="BD250" s="38">
        <v>0</v>
      </c>
      <c r="BE250" s="38">
        <v>0</v>
      </c>
    </row>
    <row r="251" spans="3:58">
      <c r="G251" s="252"/>
    </row>
    <row r="252" spans="3:58" s="359" customFormat="1">
      <c r="C252" s="496">
        <v>1</v>
      </c>
      <c r="D252" s="501" t="s">
        <v>688</v>
      </c>
      <c r="E252" s="497" t="str">
        <f>Assumptions!$G$233</f>
        <v>Flat 7.00 PLN / MWh</v>
      </c>
      <c r="F252" s="497"/>
      <c r="G252" s="498">
        <f>Assumptions!$G$234</f>
        <v>0</v>
      </c>
      <c r="H252" s="502">
        <f t="shared" ref="H252:Q253" si="275">INDEX(H$239:H$245,MATCH($E252,GoO_Prices,0))  *(1+$G252)</f>
        <v>7</v>
      </c>
      <c r="I252" s="502">
        <f t="shared" si="275"/>
        <v>7</v>
      </c>
      <c r="J252" s="502">
        <f t="shared" si="275"/>
        <v>7</v>
      </c>
      <c r="K252" s="502">
        <f t="shared" si="275"/>
        <v>7</v>
      </c>
      <c r="L252" s="502">
        <f t="shared" si="275"/>
        <v>7</v>
      </c>
      <c r="M252" s="502">
        <f t="shared" si="275"/>
        <v>7</v>
      </c>
      <c r="N252" s="502">
        <f t="shared" si="275"/>
        <v>7</v>
      </c>
      <c r="O252" s="502">
        <f t="shared" si="275"/>
        <v>7</v>
      </c>
      <c r="P252" s="502">
        <f t="shared" si="275"/>
        <v>7</v>
      </c>
      <c r="Q252" s="502">
        <f t="shared" si="275"/>
        <v>7</v>
      </c>
      <c r="R252" s="502">
        <f t="shared" ref="R252:AA253" si="276">INDEX(R$239:R$245,MATCH($E252,GoO_Prices,0))  *(1+$G252)</f>
        <v>7</v>
      </c>
      <c r="S252" s="502">
        <f t="shared" si="276"/>
        <v>7</v>
      </c>
      <c r="T252" s="502">
        <f t="shared" si="276"/>
        <v>7</v>
      </c>
      <c r="U252" s="502">
        <f t="shared" si="276"/>
        <v>7</v>
      </c>
      <c r="V252" s="502">
        <f t="shared" si="276"/>
        <v>7</v>
      </c>
      <c r="W252" s="502">
        <f t="shared" si="276"/>
        <v>7</v>
      </c>
      <c r="X252" s="502">
        <f t="shared" si="276"/>
        <v>7</v>
      </c>
      <c r="Y252" s="502">
        <f t="shared" si="276"/>
        <v>7</v>
      </c>
      <c r="Z252" s="502">
        <f t="shared" si="276"/>
        <v>7</v>
      </c>
      <c r="AA252" s="502">
        <f t="shared" si="276"/>
        <v>7</v>
      </c>
      <c r="AB252" s="502">
        <f t="shared" ref="AB252:AK253" si="277">INDEX(AB$239:AB$245,MATCH($E252,GoO_Prices,0))  *(1+$G252)</f>
        <v>7</v>
      </c>
      <c r="AC252" s="502">
        <f t="shared" si="277"/>
        <v>7</v>
      </c>
      <c r="AD252" s="502">
        <f t="shared" si="277"/>
        <v>7</v>
      </c>
      <c r="AE252" s="502">
        <f t="shared" si="277"/>
        <v>7</v>
      </c>
      <c r="AF252" s="502">
        <f t="shared" si="277"/>
        <v>7</v>
      </c>
      <c r="AG252" s="502">
        <f t="shared" si="277"/>
        <v>7</v>
      </c>
      <c r="AH252" s="502">
        <f t="shared" si="277"/>
        <v>7</v>
      </c>
      <c r="AI252" s="502">
        <f t="shared" si="277"/>
        <v>7</v>
      </c>
      <c r="AJ252" s="502">
        <f t="shared" si="277"/>
        <v>7</v>
      </c>
      <c r="AK252" s="502">
        <f t="shared" si="277"/>
        <v>7</v>
      </c>
      <c r="AL252" s="502">
        <f t="shared" ref="AL252:AU253" si="278">INDEX(AL$239:AL$245,MATCH($E252,GoO_Prices,0))  *(1+$G252)</f>
        <v>7</v>
      </c>
      <c r="AM252" s="502">
        <f t="shared" si="278"/>
        <v>7</v>
      </c>
      <c r="AN252" s="502">
        <f t="shared" si="278"/>
        <v>7</v>
      </c>
      <c r="AO252" s="502">
        <f t="shared" si="278"/>
        <v>7</v>
      </c>
      <c r="AP252" s="502">
        <f t="shared" si="278"/>
        <v>7</v>
      </c>
      <c r="AQ252" s="502">
        <f t="shared" si="278"/>
        <v>7</v>
      </c>
      <c r="AR252" s="502">
        <f t="shared" si="278"/>
        <v>7</v>
      </c>
      <c r="AS252" s="502">
        <f t="shared" si="278"/>
        <v>7</v>
      </c>
      <c r="AT252" s="502">
        <f t="shared" si="278"/>
        <v>7</v>
      </c>
      <c r="AU252" s="502">
        <f t="shared" si="278"/>
        <v>7</v>
      </c>
      <c r="AV252" s="502">
        <f t="shared" ref="AV252:BE253" si="279">INDEX(AV$239:AV$245,MATCH($E252,GoO_Prices,0))  *(1+$G252)</f>
        <v>7</v>
      </c>
      <c r="AW252" s="502">
        <f t="shared" si="279"/>
        <v>7</v>
      </c>
      <c r="AX252" s="502">
        <f t="shared" si="279"/>
        <v>7</v>
      </c>
      <c r="AY252" s="502">
        <f t="shared" si="279"/>
        <v>7</v>
      </c>
      <c r="AZ252" s="502">
        <f t="shared" si="279"/>
        <v>7</v>
      </c>
      <c r="BA252" s="502">
        <f t="shared" si="279"/>
        <v>7</v>
      </c>
      <c r="BB252" s="502">
        <f t="shared" si="279"/>
        <v>7</v>
      </c>
      <c r="BC252" s="502">
        <f t="shared" si="279"/>
        <v>7</v>
      </c>
      <c r="BD252" s="502">
        <f t="shared" si="279"/>
        <v>7</v>
      </c>
      <c r="BE252" s="502">
        <f t="shared" si="279"/>
        <v>7</v>
      </c>
      <c r="BF252" s="500"/>
    </row>
    <row r="253" spans="3:58" s="359" customFormat="1">
      <c r="C253" s="496">
        <v>1</v>
      </c>
      <c r="D253" s="501" t="s">
        <v>689</v>
      </c>
      <c r="E253" s="497" t="str">
        <f>Assumptions!$G$236</f>
        <v>Zero</v>
      </c>
      <c r="F253" s="497"/>
      <c r="G253" s="498">
        <f>Assumptions!$G$238</f>
        <v>0</v>
      </c>
      <c r="H253" s="502">
        <f t="shared" si="275"/>
        <v>0</v>
      </c>
      <c r="I253" s="502">
        <f t="shared" si="275"/>
        <v>0</v>
      </c>
      <c r="J253" s="502">
        <f t="shared" si="275"/>
        <v>0</v>
      </c>
      <c r="K253" s="502">
        <f t="shared" si="275"/>
        <v>0</v>
      </c>
      <c r="L253" s="502">
        <f t="shared" si="275"/>
        <v>0</v>
      </c>
      <c r="M253" s="502">
        <f t="shared" si="275"/>
        <v>0</v>
      </c>
      <c r="N253" s="502">
        <f t="shared" si="275"/>
        <v>0</v>
      </c>
      <c r="O253" s="502">
        <f t="shared" si="275"/>
        <v>0</v>
      </c>
      <c r="P253" s="502">
        <f t="shared" si="275"/>
        <v>0</v>
      </c>
      <c r="Q253" s="502">
        <f t="shared" si="275"/>
        <v>0</v>
      </c>
      <c r="R253" s="502">
        <f t="shared" si="276"/>
        <v>0</v>
      </c>
      <c r="S253" s="502">
        <f t="shared" si="276"/>
        <v>0</v>
      </c>
      <c r="T253" s="502">
        <f t="shared" si="276"/>
        <v>0</v>
      </c>
      <c r="U253" s="502">
        <f t="shared" si="276"/>
        <v>0</v>
      </c>
      <c r="V253" s="502">
        <f t="shared" si="276"/>
        <v>0</v>
      </c>
      <c r="W253" s="502">
        <f t="shared" si="276"/>
        <v>0</v>
      </c>
      <c r="X253" s="502">
        <f t="shared" si="276"/>
        <v>0</v>
      </c>
      <c r="Y253" s="502">
        <f t="shared" si="276"/>
        <v>0</v>
      </c>
      <c r="Z253" s="502">
        <f t="shared" si="276"/>
        <v>0</v>
      </c>
      <c r="AA253" s="502">
        <f t="shared" si="276"/>
        <v>0</v>
      </c>
      <c r="AB253" s="502">
        <f t="shared" si="277"/>
        <v>0</v>
      </c>
      <c r="AC253" s="502">
        <f t="shared" si="277"/>
        <v>0</v>
      </c>
      <c r="AD253" s="502">
        <f t="shared" si="277"/>
        <v>0</v>
      </c>
      <c r="AE253" s="502">
        <f t="shared" si="277"/>
        <v>0</v>
      </c>
      <c r="AF253" s="502">
        <f t="shared" si="277"/>
        <v>0</v>
      </c>
      <c r="AG253" s="502">
        <f t="shared" si="277"/>
        <v>0</v>
      </c>
      <c r="AH253" s="502">
        <f t="shared" si="277"/>
        <v>0</v>
      </c>
      <c r="AI253" s="502">
        <f t="shared" si="277"/>
        <v>0</v>
      </c>
      <c r="AJ253" s="502">
        <f t="shared" si="277"/>
        <v>0</v>
      </c>
      <c r="AK253" s="502">
        <f t="shared" si="277"/>
        <v>0</v>
      </c>
      <c r="AL253" s="502">
        <f t="shared" si="278"/>
        <v>0</v>
      </c>
      <c r="AM253" s="502">
        <f t="shared" si="278"/>
        <v>0</v>
      </c>
      <c r="AN253" s="502">
        <f t="shared" si="278"/>
        <v>0</v>
      </c>
      <c r="AO253" s="502">
        <f t="shared" si="278"/>
        <v>0</v>
      </c>
      <c r="AP253" s="502">
        <f t="shared" si="278"/>
        <v>0</v>
      </c>
      <c r="AQ253" s="502">
        <f t="shared" si="278"/>
        <v>0</v>
      </c>
      <c r="AR253" s="502">
        <f t="shared" si="278"/>
        <v>0</v>
      </c>
      <c r="AS253" s="502">
        <f t="shared" si="278"/>
        <v>0</v>
      </c>
      <c r="AT253" s="502">
        <f t="shared" si="278"/>
        <v>0</v>
      </c>
      <c r="AU253" s="502">
        <f t="shared" si="278"/>
        <v>0</v>
      </c>
      <c r="AV253" s="502">
        <f t="shared" si="279"/>
        <v>0</v>
      </c>
      <c r="AW253" s="502">
        <f t="shared" si="279"/>
        <v>0</v>
      </c>
      <c r="AX253" s="502">
        <f t="shared" si="279"/>
        <v>0</v>
      </c>
      <c r="AY253" s="502">
        <f t="shared" si="279"/>
        <v>0</v>
      </c>
      <c r="AZ253" s="502">
        <f t="shared" si="279"/>
        <v>0</v>
      </c>
      <c r="BA253" s="502">
        <f t="shared" si="279"/>
        <v>0</v>
      </c>
      <c r="BB253" s="502">
        <f t="shared" si="279"/>
        <v>0</v>
      </c>
      <c r="BC253" s="502">
        <f t="shared" si="279"/>
        <v>0</v>
      </c>
      <c r="BD253" s="502">
        <f t="shared" si="279"/>
        <v>0</v>
      </c>
      <c r="BE253" s="502">
        <f t="shared" si="279"/>
        <v>0</v>
      </c>
      <c r="BF253" s="500"/>
    </row>
    <row r="254" spans="3:58" s="359" customFormat="1">
      <c r="C254" s="496">
        <v>1</v>
      </c>
      <c r="D254" s="501" t="s">
        <v>689</v>
      </c>
      <c r="E254" s="497" t="str">
        <f>+INDEX(Assumptions!$G$237:$G$237,MATCH("Jarszewo",Assumptions!$G$8:$G$8,0))</f>
        <v>Uncontracted</v>
      </c>
      <c r="F254" s="497"/>
      <c r="G254" s="498"/>
      <c r="H254" s="503">
        <f t="shared" ref="H254:AM254" si="280">INDEX(H$248:H$250,MATCH($E254,$D$248:$D$250,0))</f>
        <v>0</v>
      </c>
      <c r="I254" s="503">
        <f t="shared" si="280"/>
        <v>0</v>
      </c>
      <c r="J254" s="503">
        <f t="shared" si="280"/>
        <v>0</v>
      </c>
      <c r="K254" s="503">
        <f t="shared" si="280"/>
        <v>0</v>
      </c>
      <c r="L254" s="503">
        <f t="shared" si="280"/>
        <v>0</v>
      </c>
      <c r="M254" s="503">
        <f t="shared" si="280"/>
        <v>0</v>
      </c>
      <c r="N254" s="503">
        <f t="shared" si="280"/>
        <v>0</v>
      </c>
      <c r="O254" s="503">
        <f t="shared" si="280"/>
        <v>0</v>
      </c>
      <c r="P254" s="503">
        <f t="shared" si="280"/>
        <v>0</v>
      </c>
      <c r="Q254" s="503">
        <f t="shared" si="280"/>
        <v>0</v>
      </c>
      <c r="R254" s="503">
        <f t="shared" si="280"/>
        <v>0</v>
      </c>
      <c r="S254" s="503">
        <f t="shared" si="280"/>
        <v>0</v>
      </c>
      <c r="T254" s="503">
        <f t="shared" si="280"/>
        <v>0</v>
      </c>
      <c r="U254" s="503">
        <f t="shared" si="280"/>
        <v>0</v>
      </c>
      <c r="V254" s="503">
        <f t="shared" si="280"/>
        <v>0</v>
      </c>
      <c r="W254" s="503">
        <f t="shared" si="280"/>
        <v>0</v>
      </c>
      <c r="X254" s="503">
        <f t="shared" si="280"/>
        <v>0</v>
      </c>
      <c r="Y254" s="503">
        <f t="shared" si="280"/>
        <v>0</v>
      </c>
      <c r="Z254" s="503">
        <f t="shared" si="280"/>
        <v>0</v>
      </c>
      <c r="AA254" s="503">
        <f t="shared" si="280"/>
        <v>0</v>
      </c>
      <c r="AB254" s="503">
        <f t="shared" si="280"/>
        <v>0</v>
      </c>
      <c r="AC254" s="503">
        <f t="shared" si="280"/>
        <v>0</v>
      </c>
      <c r="AD254" s="503">
        <f t="shared" si="280"/>
        <v>0</v>
      </c>
      <c r="AE254" s="503">
        <f t="shared" si="280"/>
        <v>0</v>
      </c>
      <c r="AF254" s="503">
        <f t="shared" si="280"/>
        <v>0</v>
      </c>
      <c r="AG254" s="503">
        <f t="shared" si="280"/>
        <v>0</v>
      </c>
      <c r="AH254" s="503">
        <f t="shared" si="280"/>
        <v>0</v>
      </c>
      <c r="AI254" s="503">
        <f t="shared" si="280"/>
        <v>0</v>
      </c>
      <c r="AJ254" s="503">
        <f t="shared" si="280"/>
        <v>0</v>
      </c>
      <c r="AK254" s="503">
        <f t="shared" si="280"/>
        <v>0</v>
      </c>
      <c r="AL254" s="503">
        <f t="shared" si="280"/>
        <v>0</v>
      </c>
      <c r="AM254" s="503">
        <f t="shared" si="280"/>
        <v>0</v>
      </c>
      <c r="AN254" s="503">
        <f t="shared" ref="AN254:BE254" si="281">INDEX(AN$248:AN$250,MATCH($E254,$D$248:$D$250,0))</f>
        <v>0</v>
      </c>
      <c r="AO254" s="503">
        <f t="shared" si="281"/>
        <v>0</v>
      </c>
      <c r="AP254" s="503">
        <f t="shared" si="281"/>
        <v>0</v>
      </c>
      <c r="AQ254" s="503">
        <f t="shared" si="281"/>
        <v>0</v>
      </c>
      <c r="AR254" s="503">
        <f t="shared" si="281"/>
        <v>0</v>
      </c>
      <c r="AS254" s="503">
        <f t="shared" si="281"/>
        <v>0</v>
      </c>
      <c r="AT254" s="503">
        <f t="shared" si="281"/>
        <v>0</v>
      </c>
      <c r="AU254" s="503">
        <f t="shared" si="281"/>
        <v>0</v>
      </c>
      <c r="AV254" s="503">
        <f t="shared" si="281"/>
        <v>0</v>
      </c>
      <c r="AW254" s="503">
        <f t="shared" si="281"/>
        <v>0</v>
      </c>
      <c r="AX254" s="503">
        <f t="shared" si="281"/>
        <v>0</v>
      </c>
      <c r="AY254" s="503">
        <f t="shared" si="281"/>
        <v>0</v>
      </c>
      <c r="AZ254" s="503">
        <f t="shared" si="281"/>
        <v>0</v>
      </c>
      <c r="BA254" s="503">
        <f t="shared" si="281"/>
        <v>0</v>
      </c>
      <c r="BB254" s="503">
        <f t="shared" si="281"/>
        <v>0</v>
      </c>
      <c r="BC254" s="503">
        <f t="shared" si="281"/>
        <v>0</v>
      </c>
      <c r="BD254" s="503">
        <f t="shared" si="281"/>
        <v>0</v>
      </c>
      <c r="BE254" s="503">
        <f t="shared" si="281"/>
        <v>0</v>
      </c>
      <c r="BF254" s="500"/>
    </row>
    <row r="257" spans="3:464">
      <c r="C257" s="5" t="s">
        <v>237</v>
      </c>
      <c r="D257" s="4"/>
      <c r="E257" s="7"/>
      <c r="F257" s="4"/>
      <c r="G257" s="56"/>
      <c r="H257" s="56"/>
      <c r="I257" s="56"/>
      <c r="J257" s="56"/>
      <c r="K257" s="56"/>
      <c r="L257" s="56"/>
      <c r="M257" s="56"/>
      <c r="N257" s="56"/>
      <c r="O257" s="56"/>
      <c r="P257" s="56"/>
      <c r="Q257" s="56"/>
      <c r="R257" s="56"/>
      <c r="S257" s="56"/>
      <c r="T257" s="56"/>
      <c r="U257" s="56"/>
      <c r="V257" s="56"/>
      <c r="W257" s="56"/>
      <c r="X257" s="56"/>
      <c r="Y257" s="56"/>
      <c r="Z257" s="56"/>
      <c r="AA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  <c r="AR257" s="56"/>
      <c r="AS257" s="56"/>
      <c r="AT257" s="56"/>
      <c r="AU257" s="56"/>
      <c r="AV257" s="56"/>
      <c r="AW257" s="56"/>
      <c r="AX257" s="56"/>
      <c r="AY257" s="56"/>
      <c r="AZ257" s="56"/>
      <c r="BA257" s="56"/>
      <c r="BB257" s="56"/>
      <c r="BC257" s="56"/>
      <c r="BD257" s="56"/>
      <c r="BE257" s="56"/>
      <c r="BF257" s="56"/>
    </row>
    <row r="259" spans="3:464"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</row>
    <row r="260" spans="3:464">
      <c r="D260" s="359" t="s">
        <v>1098</v>
      </c>
      <c r="G260" s="26"/>
      <c r="H260" s="20">
        <v>44927</v>
      </c>
      <c r="I260" s="20">
        <f>H261+1</f>
        <v>44958</v>
      </c>
      <c r="J260" s="20">
        <f t="shared" ref="J260:BU260" si="282">I261+1</f>
        <v>44986</v>
      </c>
      <c r="K260" s="20">
        <f t="shared" si="282"/>
        <v>45017</v>
      </c>
      <c r="L260" s="20">
        <f t="shared" si="282"/>
        <v>45047</v>
      </c>
      <c r="M260" s="20">
        <f t="shared" si="282"/>
        <v>45078</v>
      </c>
      <c r="N260" s="20">
        <f t="shared" si="282"/>
        <v>45108</v>
      </c>
      <c r="O260" s="20">
        <f t="shared" si="282"/>
        <v>45139</v>
      </c>
      <c r="P260" s="20">
        <f t="shared" si="282"/>
        <v>45170</v>
      </c>
      <c r="Q260" s="20">
        <f t="shared" si="282"/>
        <v>45200</v>
      </c>
      <c r="R260" s="20">
        <f t="shared" si="282"/>
        <v>45231</v>
      </c>
      <c r="S260" s="20">
        <f t="shared" si="282"/>
        <v>45261</v>
      </c>
      <c r="T260" s="20">
        <f t="shared" si="282"/>
        <v>45292</v>
      </c>
      <c r="U260" s="20">
        <f t="shared" si="282"/>
        <v>45323</v>
      </c>
      <c r="V260" s="20">
        <f t="shared" si="282"/>
        <v>45352</v>
      </c>
      <c r="W260" s="20">
        <f t="shared" si="282"/>
        <v>45383</v>
      </c>
      <c r="X260" s="20">
        <f t="shared" si="282"/>
        <v>45413</v>
      </c>
      <c r="Y260" s="20">
        <f t="shared" si="282"/>
        <v>45444</v>
      </c>
      <c r="Z260" s="20">
        <f t="shared" si="282"/>
        <v>45474</v>
      </c>
      <c r="AA260" s="20">
        <f t="shared" si="282"/>
        <v>45505</v>
      </c>
      <c r="AB260" s="20">
        <f t="shared" si="282"/>
        <v>45536</v>
      </c>
      <c r="AC260" s="20">
        <f t="shared" si="282"/>
        <v>45566</v>
      </c>
      <c r="AD260" s="20">
        <f t="shared" si="282"/>
        <v>45597</v>
      </c>
      <c r="AE260" s="20">
        <f t="shared" si="282"/>
        <v>45627</v>
      </c>
      <c r="AF260" s="20">
        <f t="shared" si="282"/>
        <v>45658</v>
      </c>
      <c r="AG260" s="20">
        <f t="shared" si="282"/>
        <v>45689</v>
      </c>
      <c r="AH260" s="20">
        <f t="shared" si="282"/>
        <v>45717</v>
      </c>
      <c r="AI260" s="20">
        <f t="shared" si="282"/>
        <v>45748</v>
      </c>
      <c r="AJ260" s="20">
        <f t="shared" si="282"/>
        <v>45778</v>
      </c>
      <c r="AK260" s="20">
        <f t="shared" si="282"/>
        <v>45809</v>
      </c>
      <c r="AL260" s="20">
        <f t="shared" si="282"/>
        <v>45839</v>
      </c>
      <c r="AM260" s="20">
        <f t="shared" si="282"/>
        <v>45870</v>
      </c>
      <c r="AN260" s="20">
        <f t="shared" si="282"/>
        <v>45901</v>
      </c>
      <c r="AO260" s="20">
        <f t="shared" si="282"/>
        <v>45931</v>
      </c>
      <c r="AP260" s="20">
        <f t="shared" si="282"/>
        <v>45962</v>
      </c>
      <c r="AQ260" s="20">
        <f t="shared" si="282"/>
        <v>45992</v>
      </c>
      <c r="AR260" s="20">
        <f t="shared" si="282"/>
        <v>46023</v>
      </c>
      <c r="AS260" s="20">
        <f t="shared" si="282"/>
        <v>46054</v>
      </c>
      <c r="AT260" s="20">
        <f t="shared" si="282"/>
        <v>46082</v>
      </c>
      <c r="AU260" s="20">
        <f t="shared" si="282"/>
        <v>46113</v>
      </c>
      <c r="AV260" s="20">
        <f t="shared" si="282"/>
        <v>46143</v>
      </c>
      <c r="AW260" s="20">
        <f t="shared" si="282"/>
        <v>46174</v>
      </c>
      <c r="AX260" s="20">
        <f t="shared" si="282"/>
        <v>46204</v>
      </c>
      <c r="AY260" s="20">
        <f t="shared" si="282"/>
        <v>46235</v>
      </c>
      <c r="AZ260" s="20">
        <f t="shared" si="282"/>
        <v>46266</v>
      </c>
      <c r="BA260" s="20">
        <f t="shared" si="282"/>
        <v>46296</v>
      </c>
      <c r="BB260" s="20">
        <f t="shared" si="282"/>
        <v>46327</v>
      </c>
      <c r="BC260" s="20">
        <f t="shared" si="282"/>
        <v>46357</v>
      </c>
      <c r="BD260" s="20">
        <f t="shared" si="282"/>
        <v>46388</v>
      </c>
      <c r="BE260" s="20">
        <f t="shared" si="282"/>
        <v>46419</v>
      </c>
      <c r="BF260" s="20">
        <f t="shared" si="282"/>
        <v>46447</v>
      </c>
      <c r="BG260" s="20">
        <f t="shared" si="282"/>
        <v>46478</v>
      </c>
      <c r="BH260" s="20">
        <f t="shared" si="282"/>
        <v>46508</v>
      </c>
      <c r="BI260" s="20">
        <f t="shared" si="282"/>
        <v>46539</v>
      </c>
      <c r="BJ260" s="20">
        <f t="shared" si="282"/>
        <v>46569</v>
      </c>
      <c r="BK260" s="20">
        <f t="shared" si="282"/>
        <v>46600</v>
      </c>
      <c r="BL260" s="20">
        <f t="shared" si="282"/>
        <v>46631</v>
      </c>
      <c r="BM260" s="20">
        <f t="shared" si="282"/>
        <v>46661</v>
      </c>
      <c r="BN260" s="20">
        <f t="shared" si="282"/>
        <v>46692</v>
      </c>
      <c r="BO260" s="20">
        <f t="shared" si="282"/>
        <v>46722</v>
      </c>
      <c r="BP260" s="20">
        <f t="shared" si="282"/>
        <v>46753</v>
      </c>
      <c r="BQ260" s="20">
        <f t="shared" si="282"/>
        <v>46784</v>
      </c>
      <c r="BR260" s="20">
        <f t="shared" si="282"/>
        <v>46813</v>
      </c>
      <c r="BS260" s="20">
        <f t="shared" si="282"/>
        <v>46844</v>
      </c>
      <c r="BT260" s="20">
        <f t="shared" si="282"/>
        <v>46874</v>
      </c>
      <c r="BU260" s="20">
        <f t="shared" si="282"/>
        <v>46905</v>
      </c>
      <c r="BV260" s="20">
        <f t="shared" ref="BV260:EG260" si="283">BU261+1</f>
        <v>46935</v>
      </c>
      <c r="BW260" s="20">
        <f t="shared" si="283"/>
        <v>46966</v>
      </c>
      <c r="BX260" s="20">
        <f t="shared" si="283"/>
        <v>46997</v>
      </c>
      <c r="BY260" s="20">
        <f t="shared" si="283"/>
        <v>47027</v>
      </c>
      <c r="BZ260" s="20">
        <f t="shared" si="283"/>
        <v>47058</v>
      </c>
      <c r="CA260" s="20">
        <f t="shared" si="283"/>
        <v>47088</v>
      </c>
      <c r="CB260" s="20">
        <f t="shared" si="283"/>
        <v>47119</v>
      </c>
      <c r="CC260" s="20">
        <f t="shared" si="283"/>
        <v>47150</v>
      </c>
      <c r="CD260" s="20">
        <f t="shared" si="283"/>
        <v>47178</v>
      </c>
      <c r="CE260" s="20">
        <f t="shared" si="283"/>
        <v>47209</v>
      </c>
      <c r="CF260" s="20">
        <f t="shared" si="283"/>
        <v>47239</v>
      </c>
      <c r="CG260" s="20">
        <f t="shared" si="283"/>
        <v>47270</v>
      </c>
      <c r="CH260" s="20">
        <f t="shared" si="283"/>
        <v>47300</v>
      </c>
      <c r="CI260" s="20">
        <f t="shared" si="283"/>
        <v>47331</v>
      </c>
      <c r="CJ260" s="20">
        <f t="shared" si="283"/>
        <v>47362</v>
      </c>
      <c r="CK260" s="20">
        <f t="shared" si="283"/>
        <v>47392</v>
      </c>
      <c r="CL260" s="20">
        <f t="shared" si="283"/>
        <v>47423</v>
      </c>
      <c r="CM260" s="20">
        <f t="shared" si="283"/>
        <v>47453</v>
      </c>
      <c r="CN260" s="20">
        <f t="shared" si="283"/>
        <v>47484</v>
      </c>
      <c r="CO260" s="20">
        <f t="shared" si="283"/>
        <v>47515</v>
      </c>
      <c r="CP260" s="20">
        <f t="shared" si="283"/>
        <v>47543</v>
      </c>
      <c r="CQ260" s="20">
        <f t="shared" si="283"/>
        <v>47574</v>
      </c>
      <c r="CR260" s="20">
        <f t="shared" si="283"/>
        <v>47604</v>
      </c>
      <c r="CS260" s="20">
        <f t="shared" si="283"/>
        <v>47635</v>
      </c>
      <c r="CT260" s="20">
        <f t="shared" si="283"/>
        <v>47665</v>
      </c>
      <c r="CU260" s="20">
        <f t="shared" si="283"/>
        <v>47696</v>
      </c>
      <c r="CV260" s="20">
        <f t="shared" si="283"/>
        <v>47727</v>
      </c>
      <c r="CW260" s="20">
        <f t="shared" si="283"/>
        <v>47757</v>
      </c>
      <c r="CX260" s="20">
        <f t="shared" si="283"/>
        <v>47788</v>
      </c>
      <c r="CY260" s="20">
        <f t="shared" si="283"/>
        <v>47818</v>
      </c>
      <c r="CZ260" s="20">
        <f t="shared" si="283"/>
        <v>47849</v>
      </c>
      <c r="DA260" s="20">
        <f t="shared" si="283"/>
        <v>47880</v>
      </c>
      <c r="DB260" s="20">
        <f t="shared" si="283"/>
        <v>47908</v>
      </c>
      <c r="DC260" s="20">
        <f t="shared" si="283"/>
        <v>47939</v>
      </c>
      <c r="DD260" s="20">
        <f t="shared" si="283"/>
        <v>47969</v>
      </c>
      <c r="DE260" s="20">
        <f t="shared" si="283"/>
        <v>48000</v>
      </c>
      <c r="DF260" s="20">
        <f t="shared" si="283"/>
        <v>48030</v>
      </c>
      <c r="DG260" s="20">
        <f t="shared" si="283"/>
        <v>48061</v>
      </c>
      <c r="DH260" s="20">
        <f t="shared" si="283"/>
        <v>48092</v>
      </c>
      <c r="DI260" s="20">
        <f t="shared" si="283"/>
        <v>48122</v>
      </c>
      <c r="DJ260" s="20">
        <f t="shared" si="283"/>
        <v>48153</v>
      </c>
      <c r="DK260" s="20">
        <f t="shared" si="283"/>
        <v>48183</v>
      </c>
      <c r="DL260" s="20">
        <f t="shared" si="283"/>
        <v>48214</v>
      </c>
      <c r="DM260" s="20">
        <f t="shared" si="283"/>
        <v>48245</v>
      </c>
      <c r="DN260" s="20">
        <f t="shared" si="283"/>
        <v>48274</v>
      </c>
      <c r="DO260" s="20">
        <f t="shared" si="283"/>
        <v>48305</v>
      </c>
      <c r="DP260" s="20">
        <f t="shared" si="283"/>
        <v>48335</v>
      </c>
      <c r="DQ260" s="20">
        <f t="shared" si="283"/>
        <v>48366</v>
      </c>
      <c r="DR260" s="20">
        <f t="shared" si="283"/>
        <v>48396</v>
      </c>
      <c r="DS260" s="20">
        <f t="shared" si="283"/>
        <v>48427</v>
      </c>
      <c r="DT260" s="20">
        <f t="shared" si="283"/>
        <v>48458</v>
      </c>
      <c r="DU260" s="20">
        <f t="shared" si="283"/>
        <v>48488</v>
      </c>
      <c r="DV260" s="20">
        <f t="shared" si="283"/>
        <v>48519</v>
      </c>
      <c r="DW260" s="20">
        <f t="shared" si="283"/>
        <v>48549</v>
      </c>
      <c r="DX260" s="20">
        <f t="shared" si="283"/>
        <v>48580</v>
      </c>
      <c r="DY260" s="20">
        <f t="shared" si="283"/>
        <v>48611</v>
      </c>
      <c r="DZ260" s="20">
        <f t="shared" si="283"/>
        <v>48639</v>
      </c>
      <c r="EA260" s="20">
        <f t="shared" si="283"/>
        <v>48670</v>
      </c>
      <c r="EB260" s="20">
        <f t="shared" si="283"/>
        <v>48700</v>
      </c>
      <c r="EC260" s="20">
        <f t="shared" si="283"/>
        <v>48731</v>
      </c>
      <c r="ED260" s="20">
        <f t="shared" si="283"/>
        <v>48761</v>
      </c>
      <c r="EE260" s="20">
        <f t="shared" si="283"/>
        <v>48792</v>
      </c>
      <c r="EF260" s="20">
        <f t="shared" si="283"/>
        <v>48823</v>
      </c>
      <c r="EG260" s="20">
        <f t="shared" si="283"/>
        <v>48853</v>
      </c>
      <c r="EH260" s="20">
        <f t="shared" ref="EH260:GS260" si="284">EG261+1</f>
        <v>48884</v>
      </c>
      <c r="EI260" s="20">
        <f t="shared" si="284"/>
        <v>48914</v>
      </c>
      <c r="EJ260" s="20">
        <f t="shared" si="284"/>
        <v>48945</v>
      </c>
      <c r="EK260" s="20">
        <f t="shared" si="284"/>
        <v>48976</v>
      </c>
      <c r="EL260" s="20">
        <f t="shared" si="284"/>
        <v>49004</v>
      </c>
      <c r="EM260" s="20">
        <f t="shared" si="284"/>
        <v>49035</v>
      </c>
      <c r="EN260" s="20">
        <f t="shared" si="284"/>
        <v>49065</v>
      </c>
      <c r="EO260" s="20">
        <f t="shared" si="284"/>
        <v>49096</v>
      </c>
      <c r="EP260" s="20">
        <f t="shared" si="284"/>
        <v>49126</v>
      </c>
      <c r="EQ260" s="20">
        <f t="shared" si="284"/>
        <v>49157</v>
      </c>
      <c r="ER260" s="20">
        <f t="shared" si="284"/>
        <v>49188</v>
      </c>
      <c r="ES260" s="20">
        <f t="shared" si="284"/>
        <v>49218</v>
      </c>
      <c r="ET260" s="20">
        <f t="shared" si="284"/>
        <v>49249</v>
      </c>
      <c r="EU260" s="20">
        <f t="shared" si="284"/>
        <v>49279</v>
      </c>
      <c r="EV260" s="20">
        <f t="shared" si="284"/>
        <v>49310</v>
      </c>
      <c r="EW260" s="20">
        <f t="shared" si="284"/>
        <v>49341</v>
      </c>
      <c r="EX260" s="20">
        <f t="shared" si="284"/>
        <v>49369</v>
      </c>
      <c r="EY260" s="20">
        <f t="shared" si="284"/>
        <v>49400</v>
      </c>
      <c r="EZ260" s="20">
        <f t="shared" si="284"/>
        <v>49430</v>
      </c>
      <c r="FA260" s="20">
        <f t="shared" si="284"/>
        <v>49461</v>
      </c>
      <c r="FB260" s="20">
        <f t="shared" si="284"/>
        <v>49491</v>
      </c>
      <c r="FC260" s="20">
        <f t="shared" si="284"/>
        <v>49522</v>
      </c>
      <c r="FD260" s="20">
        <f t="shared" si="284"/>
        <v>49553</v>
      </c>
      <c r="FE260" s="20">
        <f t="shared" si="284"/>
        <v>49583</v>
      </c>
      <c r="FF260" s="20">
        <f t="shared" si="284"/>
        <v>49614</v>
      </c>
      <c r="FG260" s="20">
        <f t="shared" si="284"/>
        <v>49644</v>
      </c>
      <c r="FH260" s="20">
        <f t="shared" si="284"/>
        <v>49675</v>
      </c>
      <c r="FI260" s="20">
        <f t="shared" si="284"/>
        <v>49706</v>
      </c>
      <c r="FJ260" s="20">
        <f t="shared" si="284"/>
        <v>49735</v>
      </c>
      <c r="FK260" s="20">
        <f t="shared" si="284"/>
        <v>49766</v>
      </c>
      <c r="FL260" s="20">
        <f t="shared" si="284"/>
        <v>49796</v>
      </c>
      <c r="FM260" s="20">
        <f t="shared" si="284"/>
        <v>49827</v>
      </c>
      <c r="FN260" s="20">
        <f t="shared" si="284"/>
        <v>49857</v>
      </c>
      <c r="FO260" s="20">
        <f t="shared" si="284"/>
        <v>49888</v>
      </c>
      <c r="FP260" s="20">
        <f t="shared" si="284"/>
        <v>49919</v>
      </c>
      <c r="FQ260" s="20">
        <f t="shared" si="284"/>
        <v>49949</v>
      </c>
      <c r="FR260" s="20">
        <f t="shared" si="284"/>
        <v>49980</v>
      </c>
      <c r="FS260" s="20">
        <f t="shared" si="284"/>
        <v>50010</v>
      </c>
      <c r="FT260" s="20">
        <f t="shared" si="284"/>
        <v>50041</v>
      </c>
      <c r="FU260" s="20">
        <f t="shared" si="284"/>
        <v>50072</v>
      </c>
      <c r="FV260" s="20">
        <f t="shared" si="284"/>
        <v>50100</v>
      </c>
      <c r="FW260" s="20">
        <f t="shared" si="284"/>
        <v>50131</v>
      </c>
      <c r="FX260" s="20">
        <f t="shared" si="284"/>
        <v>50161</v>
      </c>
      <c r="FY260" s="20">
        <f t="shared" si="284"/>
        <v>50192</v>
      </c>
      <c r="FZ260" s="20">
        <f t="shared" si="284"/>
        <v>50222</v>
      </c>
      <c r="GA260" s="20">
        <f t="shared" si="284"/>
        <v>50253</v>
      </c>
      <c r="GB260" s="20">
        <f t="shared" si="284"/>
        <v>50284</v>
      </c>
      <c r="GC260" s="20">
        <f t="shared" si="284"/>
        <v>50314</v>
      </c>
      <c r="GD260" s="20">
        <f t="shared" si="284"/>
        <v>50345</v>
      </c>
      <c r="GE260" s="20">
        <f t="shared" si="284"/>
        <v>50375</v>
      </c>
      <c r="GF260" s="20">
        <f t="shared" si="284"/>
        <v>50406</v>
      </c>
      <c r="GG260" s="20">
        <f t="shared" si="284"/>
        <v>50437</v>
      </c>
      <c r="GH260" s="20">
        <f t="shared" si="284"/>
        <v>50465</v>
      </c>
      <c r="GI260" s="20">
        <f t="shared" si="284"/>
        <v>50496</v>
      </c>
      <c r="GJ260" s="20">
        <f t="shared" si="284"/>
        <v>50526</v>
      </c>
      <c r="GK260" s="20">
        <f t="shared" si="284"/>
        <v>50557</v>
      </c>
      <c r="GL260" s="20">
        <f t="shared" si="284"/>
        <v>50587</v>
      </c>
      <c r="GM260" s="20">
        <f t="shared" si="284"/>
        <v>50618</v>
      </c>
      <c r="GN260" s="20">
        <f t="shared" si="284"/>
        <v>50649</v>
      </c>
      <c r="GO260" s="20">
        <f t="shared" si="284"/>
        <v>50679</v>
      </c>
      <c r="GP260" s="20">
        <f t="shared" si="284"/>
        <v>50710</v>
      </c>
      <c r="GQ260" s="20">
        <f t="shared" si="284"/>
        <v>50740</v>
      </c>
      <c r="GR260" s="20">
        <f t="shared" si="284"/>
        <v>50771</v>
      </c>
      <c r="GS260" s="20">
        <f t="shared" si="284"/>
        <v>50802</v>
      </c>
      <c r="GT260" s="20">
        <f t="shared" ref="GT260:JE260" si="285">GS261+1</f>
        <v>50830</v>
      </c>
      <c r="GU260" s="20">
        <f t="shared" si="285"/>
        <v>50861</v>
      </c>
      <c r="GV260" s="20">
        <f t="shared" si="285"/>
        <v>50891</v>
      </c>
      <c r="GW260" s="20">
        <f t="shared" si="285"/>
        <v>50922</v>
      </c>
      <c r="GX260" s="20">
        <f t="shared" si="285"/>
        <v>50952</v>
      </c>
      <c r="GY260" s="20">
        <f t="shared" si="285"/>
        <v>50983</v>
      </c>
      <c r="GZ260" s="20">
        <f t="shared" si="285"/>
        <v>51014</v>
      </c>
      <c r="HA260" s="20">
        <f t="shared" si="285"/>
        <v>51044</v>
      </c>
      <c r="HB260" s="20">
        <f t="shared" si="285"/>
        <v>51075</v>
      </c>
      <c r="HC260" s="20">
        <f t="shared" si="285"/>
        <v>51105</v>
      </c>
      <c r="HD260" s="20">
        <f t="shared" si="285"/>
        <v>51136</v>
      </c>
      <c r="HE260" s="20">
        <f t="shared" si="285"/>
        <v>51167</v>
      </c>
      <c r="HF260" s="20">
        <f t="shared" si="285"/>
        <v>51196</v>
      </c>
      <c r="HG260" s="20">
        <f t="shared" si="285"/>
        <v>51227</v>
      </c>
      <c r="HH260" s="20">
        <f t="shared" si="285"/>
        <v>51257</v>
      </c>
      <c r="HI260" s="20">
        <f t="shared" si="285"/>
        <v>51288</v>
      </c>
      <c r="HJ260" s="20">
        <f t="shared" si="285"/>
        <v>51318</v>
      </c>
      <c r="HK260" s="20">
        <f t="shared" si="285"/>
        <v>51349</v>
      </c>
      <c r="HL260" s="20">
        <f t="shared" si="285"/>
        <v>51380</v>
      </c>
      <c r="HM260" s="20">
        <f t="shared" si="285"/>
        <v>51410</v>
      </c>
      <c r="HN260" s="20">
        <f t="shared" si="285"/>
        <v>51441</v>
      </c>
      <c r="HO260" s="20">
        <f t="shared" si="285"/>
        <v>51471</v>
      </c>
      <c r="HP260" s="20">
        <f t="shared" si="285"/>
        <v>51502</v>
      </c>
      <c r="HQ260" s="20">
        <f t="shared" si="285"/>
        <v>51533</v>
      </c>
      <c r="HR260" s="20">
        <f t="shared" si="285"/>
        <v>51561</v>
      </c>
      <c r="HS260" s="20">
        <f t="shared" si="285"/>
        <v>51592</v>
      </c>
      <c r="HT260" s="20">
        <f t="shared" si="285"/>
        <v>51622</v>
      </c>
      <c r="HU260" s="20">
        <f t="shared" si="285"/>
        <v>51653</v>
      </c>
      <c r="HV260" s="20">
        <f t="shared" si="285"/>
        <v>51683</v>
      </c>
      <c r="HW260" s="20">
        <f t="shared" si="285"/>
        <v>51714</v>
      </c>
      <c r="HX260" s="20">
        <f t="shared" si="285"/>
        <v>51745</v>
      </c>
      <c r="HY260" s="20">
        <f t="shared" si="285"/>
        <v>51775</v>
      </c>
      <c r="HZ260" s="20">
        <f t="shared" si="285"/>
        <v>51806</v>
      </c>
      <c r="IA260" s="20">
        <f t="shared" si="285"/>
        <v>51836</v>
      </c>
      <c r="IB260" s="20">
        <f t="shared" si="285"/>
        <v>51867</v>
      </c>
      <c r="IC260" s="20">
        <f t="shared" si="285"/>
        <v>51898</v>
      </c>
      <c r="ID260" s="20">
        <f t="shared" si="285"/>
        <v>51926</v>
      </c>
      <c r="IE260" s="20">
        <f t="shared" si="285"/>
        <v>51957</v>
      </c>
      <c r="IF260" s="20">
        <f t="shared" si="285"/>
        <v>51987</v>
      </c>
      <c r="IG260" s="20">
        <f t="shared" si="285"/>
        <v>52018</v>
      </c>
      <c r="IH260" s="20">
        <f t="shared" si="285"/>
        <v>52048</v>
      </c>
      <c r="II260" s="20">
        <f t="shared" si="285"/>
        <v>52079</v>
      </c>
      <c r="IJ260" s="20">
        <f t="shared" si="285"/>
        <v>52110</v>
      </c>
      <c r="IK260" s="20">
        <f t="shared" si="285"/>
        <v>52140</v>
      </c>
      <c r="IL260" s="20">
        <f t="shared" si="285"/>
        <v>52171</v>
      </c>
      <c r="IM260" s="20">
        <f t="shared" si="285"/>
        <v>52201</v>
      </c>
      <c r="IN260" s="20">
        <f t="shared" si="285"/>
        <v>52232</v>
      </c>
      <c r="IO260" s="20">
        <f t="shared" si="285"/>
        <v>52263</v>
      </c>
      <c r="IP260" s="20">
        <f t="shared" si="285"/>
        <v>52291</v>
      </c>
      <c r="IQ260" s="20">
        <f t="shared" si="285"/>
        <v>52322</v>
      </c>
      <c r="IR260" s="20">
        <f t="shared" si="285"/>
        <v>52352</v>
      </c>
      <c r="IS260" s="20">
        <f t="shared" si="285"/>
        <v>52383</v>
      </c>
      <c r="IT260" s="20">
        <f t="shared" si="285"/>
        <v>52413</v>
      </c>
      <c r="IU260" s="20">
        <f t="shared" si="285"/>
        <v>52444</v>
      </c>
      <c r="IV260" s="20">
        <f t="shared" si="285"/>
        <v>52475</v>
      </c>
      <c r="IW260" s="20">
        <f t="shared" si="285"/>
        <v>52505</v>
      </c>
      <c r="IX260" s="20">
        <f t="shared" si="285"/>
        <v>52536</v>
      </c>
      <c r="IY260" s="20">
        <f t="shared" si="285"/>
        <v>52566</v>
      </c>
      <c r="IZ260" s="20">
        <f t="shared" si="285"/>
        <v>52597</v>
      </c>
      <c r="JA260" s="20">
        <f t="shared" si="285"/>
        <v>52628</v>
      </c>
      <c r="JB260" s="20">
        <f t="shared" si="285"/>
        <v>52657</v>
      </c>
      <c r="JC260" s="20">
        <f t="shared" si="285"/>
        <v>52688</v>
      </c>
      <c r="JD260" s="20">
        <f t="shared" si="285"/>
        <v>52718</v>
      </c>
      <c r="JE260" s="20">
        <f t="shared" si="285"/>
        <v>52749</v>
      </c>
      <c r="JF260" s="20">
        <f t="shared" ref="JF260:LQ260" si="286">JE261+1</f>
        <v>52779</v>
      </c>
      <c r="JG260" s="20">
        <f t="shared" si="286"/>
        <v>52810</v>
      </c>
      <c r="JH260" s="20">
        <f t="shared" si="286"/>
        <v>52841</v>
      </c>
      <c r="JI260" s="20">
        <f t="shared" si="286"/>
        <v>52871</v>
      </c>
      <c r="JJ260" s="20">
        <f t="shared" si="286"/>
        <v>52902</v>
      </c>
      <c r="JK260" s="20">
        <f t="shared" si="286"/>
        <v>52932</v>
      </c>
      <c r="JL260" s="20">
        <f t="shared" si="286"/>
        <v>52963</v>
      </c>
      <c r="JM260" s="20">
        <f t="shared" si="286"/>
        <v>52994</v>
      </c>
      <c r="JN260" s="20">
        <f t="shared" si="286"/>
        <v>53022</v>
      </c>
      <c r="JO260" s="20">
        <f t="shared" si="286"/>
        <v>53053</v>
      </c>
      <c r="JP260" s="20">
        <f t="shared" si="286"/>
        <v>53083</v>
      </c>
      <c r="JQ260" s="20">
        <f t="shared" si="286"/>
        <v>53114</v>
      </c>
      <c r="JR260" s="20">
        <f t="shared" si="286"/>
        <v>53144</v>
      </c>
      <c r="JS260" s="20">
        <f t="shared" si="286"/>
        <v>53175</v>
      </c>
      <c r="JT260" s="20">
        <f t="shared" si="286"/>
        <v>53206</v>
      </c>
      <c r="JU260" s="20">
        <f t="shared" si="286"/>
        <v>53236</v>
      </c>
      <c r="JV260" s="20">
        <f t="shared" si="286"/>
        <v>53267</v>
      </c>
      <c r="JW260" s="20">
        <f t="shared" si="286"/>
        <v>53297</v>
      </c>
      <c r="JX260" s="20">
        <f t="shared" si="286"/>
        <v>53328</v>
      </c>
      <c r="JY260" s="20">
        <f t="shared" si="286"/>
        <v>53359</v>
      </c>
      <c r="JZ260" s="20">
        <f t="shared" si="286"/>
        <v>53387</v>
      </c>
      <c r="KA260" s="20">
        <f t="shared" si="286"/>
        <v>53418</v>
      </c>
      <c r="KB260" s="20">
        <f t="shared" si="286"/>
        <v>53448</v>
      </c>
      <c r="KC260" s="20">
        <f t="shared" si="286"/>
        <v>53479</v>
      </c>
      <c r="KD260" s="20">
        <f t="shared" si="286"/>
        <v>53509</v>
      </c>
      <c r="KE260" s="20">
        <f t="shared" si="286"/>
        <v>53540</v>
      </c>
      <c r="KF260" s="20">
        <f t="shared" si="286"/>
        <v>53571</v>
      </c>
      <c r="KG260" s="20">
        <f t="shared" si="286"/>
        <v>53601</v>
      </c>
      <c r="KH260" s="20">
        <f t="shared" si="286"/>
        <v>53632</v>
      </c>
      <c r="KI260" s="20">
        <f t="shared" si="286"/>
        <v>53662</v>
      </c>
      <c r="KJ260" s="20">
        <f t="shared" si="286"/>
        <v>53693</v>
      </c>
      <c r="KK260" s="20">
        <f t="shared" si="286"/>
        <v>53724</v>
      </c>
      <c r="KL260" s="20">
        <f t="shared" si="286"/>
        <v>53752</v>
      </c>
      <c r="KM260" s="20">
        <f t="shared" si="286"/>
        <v>53783</v>
      </c>
      <c r="KN260" s="20">
        <f t="shared" si="286"/>
        <v>53813</v>
      </c>
      <c r="KO260" s="20">
        <f t="shared" si="286"/>
        <v>53844</v>
      </c>
      <c r="KP260" s="20">
        <f t="shared" si="286"/>
        <v>53874</v>
      </c>
      <c r="KQ260" s="20">
        <f t="shared" si="286"/>
        <v>53905</v>
      </c>
      <c r="KR260" s="20">
        <f t="shared" si="286"/>
        <v>53936</v>
      </c>
      <c r="KS260" s="20">
        <f t="shared" si="286"/>
        <v>53966</v>
      </c>
      <c r="KT260" s="20">
        <f t="shared" si="286"/>
        <v>53997</v>
      </c>
      <c r="KU260" s="20">
        <f t="shared" si="286"/>
        <v>54027</v>
      </c>
      <c r="KV260" s="20">
        <f t="shared" si="286"/>
        <v>54058</v>
      </c>
      <c r="KW260" s="20">
        <f t="shared" si="286"/>
        <v>54089</v>
      </c>
      <c r="KX260" s="20">
        <f t="shared" si="286"/>
        <v>54118</v>
      </c>
      <c r="KY260" s="20">
        <f t="shared" si="286"/>
        <v>54149</v>
      </c>
      <c r="KZ260" s="20">
        <f t="shared" si="286"/>
        <v>54179</v>
      </c>
      <c r="LA260" s="20">
        <f t="shared" si="286"/>
        <v>54210</v>
      </c>
      <c r="LB260" s="20">
        <f t="shared" si="286"/>
        <v>54240</v>
      </c>
      <c r="LC260" s="20">
        <f t="shared" si="286"/>
        <v>54271</v>
      </c>
      <c r="LD260" s="20">
        <f t="shared" si="286"/>
        <v>54302</v>
      </c>
      <c r="LE260" s="20">
        <f t="shared" si="286"/>
        <v>54332</v>
      </c>
      <c r="LF260" s="20">
        <f t="shared" si="286"/>
        <v>54363</v>
      </c>
      <c r="LG260" s="20">
        <f t="shared" si="286"/>
        <v>54393</v>
      </c>
      <c r="LH260" s="20">
        <f t="shared" si="286"/>
        <v>54424</v>
      </c>
      <c r="LI260" s="20">
        <f t="shared" si="286"/>
        <v>54455</v>
      </c>
      <c r="LJ260" s="20">
        <f t="shared" si="286"/>
        <v>54483</v>
      </c>
      <c r="LK260" s="20">
        <f t="shared" si="286"/>
        <v>54514</v>
      </c>
      <c r="LL260" s="20">
        <f t="shared" si="286"/>
        <v>54544</v>
      </c>
      <c r="LM260" s="20">
        <f t="shared" si="286"/>
        <v>54575</v>
      </c>
      <c r="LN260" s="20">
        <f t="shared" si="286"/>
        <v>54605</v>
      </c>
      <c r="LO260" s="20">
        <f t="shared" si="286"/>
        <v>54636</v>
      </c>
      <c r="LP260" s="20">
        <f t="shared" si="286"/>
        <v>54667</v>
      </c>
      <c r="LQ260" s="20">
        <f t="shared" si="286"/>
        <v>54697</v>
      </c>
      <c r="LR260" s="20">
        <f t="shared" ref="LR260:OC260" si="287">LQ261+1</f>
        <v>54728</v>
      </c>
      <c r="LS260" s="20">
        <f t="shared" si="287"/>
        <v>54758</v>
      </c>
      <c r="LT260" s="20">
        <f t="shared" si="287"/>
        <v>54789</v>
      </c>
      <c r="LU260" s="20">
        <f t="shared" si="287"/>
        <v>54820</v>
      </c>
      <c r="LV260" s="20">
        <f t="shared" si="287"/>
        <v>54848</v>
      </c>
      <c r="LW260" s="20">
        <f t="shared" si="287"/>
        <v>54879</v>
      </c>
      <c r="LX260" s="20">
        <f t="shared" si="287"/>
        <v>54909</v>
      </c>
      <c r="LY260" s="20">
        <f t="shared" si="287"/>
        <v>54940</v>
      </c>
      <c r="LZ260" s="20">
        <f t="shared" si="287"/>
        <v>54970</v>
      </c>
      <c r="MA260" s="20">
        <f t="shared" si="287"/>
        <v>55001</v>
      </c>
      <c r="MB260" s="20">
        <f t="shared" si="287"/>
        <v>55032</v>
      </c>
      <c r="MC260" s="20">
        <f t="shared" si="287"/>
        <v>55062</v>
      </c>
      <c r="MD260" s="20">
        <f t="shared" si="287"/>
        <v>55093</v>
      </c>
      <c r="ME260" s="20">
        <f t="shared" si="287"/>
        <v>55123</v>
      </c>
      <c r="MF260" s="20">
        <f t="shared" si="287"/>
        <v>55154</v>
      </c>
      <c r="MG260" s="20">
        <f t="shared" si="287"/>
        <v>55185</v>
      </c>
      <c r="MH260" s="20">
        <f t="shared" si="287"/>
        <v>55213</v>
      </c>
      <c r="MI260" s="20">
        <f t="shared" si="287"/>
        <v>55244</v>
      </c>
      <c r="MJ260" s="20">
        <f t="shared" si="287"/>
        <v>55274</v>
      </c>
      <c r="MK260" s="20">
        <f t="shared" si="287"/>
        <v>55305</v>
      </c>
      <c r="ML260" s="20">
        <f t="shared" si="287"/>
        <v>55335</v>
      </c>
      <c r="MM260" s="20">
        <f t="shared" si="287"/>
        <v>55366</v>
      </c>
      <c r="MN260" s="20">
        <f t="shared" si="287"/>
        <v>55397</v>
      </c>
      <c r="MO260" s="20">
        <f t="shared" si="287"/>
        <v>55427</v>
      </c>
      <c r="MP260" s="20">
        <f t="shared" si="287"/>
        <v>55458</v>
      </c>
      <c r="MQ260" s="20">
        <f t="shared" si="287"/>
        <v>55488</v>
      </c>
      <c r="MR260" s="20">
        <f t="shared" si="287"/>
        <v>55519</v>
      </c>
      <c r="MS260" s="20">
        <f t="shared" si="287"/>
        <v>55550</v>
      </c>
      <c r="MT260" s="20">
        <f t="shared" si="287"/>
        <v>55579</v>
      </c>
      <c r="MU260" s="20">
        <f t="shared" si="287"/>
        <v>55610</v>
      </c>
      <c r="MV260" s="20">
        <f t="shared" si="287"/>
        <v>55640</v>
      </c>
      <c r="MW260" s="20">
        <f t="shared" si="287"/>
        <v>55671</v>
      </c>
      <c r="MX260" s="20">
        <f t="shared" si="287"/>
        <v>55701</v>
      </c>
      <c r="MY260" s="20">
        <f t="shared" si="287"/>
        <v>55732</v>
      </c>
      <c r="MZ260" s="20">
        <f t="shared" si="287"/>
        <v>55763</v>
      </c>
      <c r="NA260" s="20">
        <f t="shared" si="287"/>
        <v>55793</v>
      </c>
      <c r="NB260" s="20">
        <f t="shared" si="287"/>
        <v>55824</v>
      </c>
      <c r="NC260" s="20">
        <f t="shared" si="287"/>
        <v>55854</v>
      </c>
      <c r="ND260" s="20">
        <f t="shared" si="287"/>
        <v>55885</v>
      </c>
      <c r="NE260" s="20">
        <f t="shared" si="287"/>
        <v>55916</v>
      </c>
      <c r="NF260" s="20">
        <f t="shared" si="287"/>
        <v>55944</v>
      </c>
      <c r="NG260" s="20">
        <f t="shared" si="287"/>
        <v>55975</v>
      </c>
      <c r="NH260" s="20">
        <f t="shared" si="287"/>
        <v>56005</v>
      </c>
      <c r="NI260" s="20">
        <f t="shared" si="287"/>
        <v>56036</v>
      </c>
      <c r="NJ260" s="20">
        <f t="shared" si="287"/>
        <v>56066</v>
      </c>
      <c r="NK260" s="20">
        <f t="shared" si="287"/>
        <v>56097</v>
      </c>
      <c r="NL260" s="20">
        <f t="shared" si="287"/>
        <v>56128</v>
      </c>
      <c r="NM260" s="20">
        <f t="shared" si="287"/>
        <v>56158</v>
      </c>
      <c r="NN260" s="20">
        <f t="shared" si="287"/>
        <v>56189</v>
      </c>
      <c r="NO260" s="20">
        <f t="shared" si="287"/>
        <v>56219</v>
      </c>
      <c r="NP260" s="20">
        <f t="shared" si="287"/>
        <v>56250</v>
      </c>
      <c r="NQ260" s="20">
        <f t="shared" si="287"/>
        <v>56281</v>
      </c>
      <c r="NR260" s="20">
        <f t="shared" si="287"/>
        <v>56309</v>
      </c>
      <c r="NS260" s="20">
        <f t="shared" si="287"/>
        <v>56340</v>
      </c>
      <c r="NT260" s="20">
        <f t="shared" si="287"/>
        <v>56370</v>
      </c>
      <c r="NU260" s="20">
        <f t="shared" si="287"/>
        <v>56401</v>
      </c>
      <c r="NV260" s="20">
        <f t="shared" si="287"/>
        <v>56431</v>
      </c>
      <c r="NW260" s="20">
        <f t="shared" si="287"/>
        <v>56462</v>
      </c>
      <c r="NX260" s="20">
        <f t="shared" si="287"/>
        <v>56493</v>
      </c>
      <c r="NY260" s="20">
        <f t="shared" si="287"/>
        <v>56523</v>
      </c>
      <c r="NZ260" s="20">
        <f t="shared" si="287"/>
        <v>56554</v>
      </c>
      <c r="OA260" s="20">
        <f t="shared" si="287"/>
        <v>56584</v>
      </c>
      <c r="OB260" s="20">
        <f t="shared" si="287"/>
        <v>56615</v>
      </c>
      <c r="OC260" s="20">
        <f t="shared" si="287"/>
        <v>56646</v>
      </c>
      <c r="OD260" s="20">
        <f t="shared" ref="OD260:QO260" si="288">OC261+1</f>
        <v>56674</v>
      </c>
      <c r="OE260" s="20">
        <f t="shared" si="288"/>
        <v>56705</v>
      </c>
      <c r="OF260" s="20">
        <f t="shared" si="288"/>
        <v>56735</v>
      </c>
      <c r="OG260" s="20">
        <f t="shared" si="288"/>
        <v>56766</v>
      </c>
      <c r="OH260" s="20">
        <f t="shared" si="288"/>
        <v>56796</v>
      </c>
      <c r="OI260" s="20">
        <f t="shared" si="288"/>
        <v>56827</v>
      </c>
      <c r="OJ260" s="20">
        <f t="shared" si="288"/>
        <v>56858</v>
      </c>
      <c r="OK260" s="20">
        <f t="shared" si="288"/>
        <v>56888</v>
      </c>
      <c r="OL260" s="20">
        <f t="shared" si="288"/>
        <v>56919</v>
      </c>
      <c r="OM260" s="20">
        <f t="shared" si="288"/>
        <v>56949</v>
      </c>
      <c r="ON260" s="20">
        <f t="shared" si="288"/>
        <v>56980</v>
      </c>
      <c r="OO260" s="20">
        <f t="shared" si="288"/>
        <v>57011</v>
      </c>
      <c r="OP260" s="20">
        <f t="shared" si="288"/>
        <v>57040</v>
      </c>
      <c r="OQ260" s="20">
        <f t="shared" si="288"/>
        <v>57071</v>
      </c>
      <c r="OR260" s="20">
        <f t="shared" si="288"/>
        <v>57101</v>
      </c>
      <c r="OS260" s="20">
        <f t="shared" si="288"/>
        <v>57132</v>
      </c>
      <c r="OT260" s="20">
        <f t="shared" si="288"/>
        <v>57162</v>
      </c>
      <c r="OU260" s="20">
        <f t="shared" si="288"/>
        <v>57193</v>
      </c>
      <c r="OV260" s="20">
        <f t="shared" si="288"/>
        <v>57224</v>
      </c>
      <c r="OW260" s="20">
        <f t="shared" si="288"/>
        <v>57254</v>
      </c>
      <c r="OX260" s="20">
        <f t="shared" si="288"/>
        <v>57285</v>
      </c>
      <c r="OY260" s="20">
        <f t="shared" si="288"/>
        <v>57315</v>
      </c>
      <c r="OZ260" s="20">
        <f t="shared" si="288"/>
        <v>57346</v>
      </c>
      <c r="PA260" s="20">
        <f t="shared" si="288"/>
        <v>57377</v>
      </c>
      <c r="PB260" s="20">
        <f t="shared" si="288"/>
        <v>57405</v>
      </c>
      <c r="PC260" s="20">
        <f t="shared" si="288"/>
        <v>57436</v>
      </c>
      <c r="PD260" s="20">
        <f t="shared" si="288"/>
        <v>57466</v>
      </c>
      <c r="PE260" s="20">
        <f t="shared" si="288"/>
        <v>57497</v>
      </c>
      <c r="PF260" s="20">
        <f t="shared" si="288"/>
        <v>57527</v>
      </c>
      <c r="PG260" s="20">
        <f t="shared" si="288"/>
        <v>57558</v>
      </c>
      <c r="PH260" s="20">
        <f t="shared" si="288"/>
        <v>57589</v>
      </c>
      <c r="PI260" s="20">
        <f t="shared" si="288"/>
        <v>57619</v>
      </c>
      <c r="PJ260" s="20">
        <f t="shared" si="288"/>
        <v>57650</v>
      </c>
      <c r="PK260" s="20">
        <f t="shared" si="288"/>
        <v>57680</v>
      </c>
      <c r="PL260" s="20">
        <f t="shared" si="288"/>
        <v>57711</v>
      </c>
      <c r="PM260" s="20">
        <f t="shared" si="288"/>
        <v>57742</v>
      </c>
      <c r="PN260" s="20">
        <f t="shared" si="288"/>
        <v>57770</v>
      </c>
      <c r="PO260" s="20">
        <f t="shared" si="288"/>
        <v>57801</v>
      </c>
      <c r="PP260" s="20">
        <f t="shared" si="288"/>
        <v>57831</v>
      </c>
      <c r="PQ260" s="20">
        <f t="shared" si="288"/>
        <v>57862</v>
      </c>
      <c r="PR260" s="20">
        <f t="shared" si="288"/>
        <v>57892</v>
      </c>
      <c r="PS260" s="20">
        <f t="shared" si="288"/>
        <v>57923</v>
      </c>
      <c r="PT260" s="20">
        <f t="shared" si="288"/>
        <v>57954</v>
      </c>
      <c r="PU260" s="20">
        <f t="shared" si="288"/>
        <v>57984</v>
      </c>
      <c r="PV260" s="20">
        <f t="shared" si="288"/>
        <v>58015</v>
      </c>
      <c r="PW260" s="20">
        <f t="shared" si="288"/>
        <v>58045</v>
      </c>
      <c r="PX260" s="20">
        <f t="shared" si="288"/>
        <v>58076</v>
      </c>
      <c r="PY260" s="20">
        <f t="shared" si="288"/>
        <v>58107</v>
      </c>
      <c r="PZ260" s="20">
        <f t="shared" si="288"/>
        <v>58135</v>
      </c>
      <c r="QA260" s="20">
        <f t="shared" si="288"/>
        <v>58166</v>
      </c>
      <c r="QB260" s="20">
        <f t="shared" si="288"/>
        <v>58196</v>
      </c>
      <c r="QC260" s="20">
        <f t="shared" si="288"/>
        <v>58227</v>
      </c>
      <c r="QD260" s="20">
        <f t="shared" si="288"/>
        <v>58257</v>
      </c>
      <c r="QE260" s="20">
        <f t="shared" si="288"/>
        <v>58288</v>
      </c>
      <c r="QF260" s="20">
        <f t="shared" si="288"/>
        <v>58319</v>
      </c>
      <c r="QG260" s="20">
        <f t="shared" si="288"/>
        <v>58349</v>
      </c>
      <c r="QH260" s="20">
        <f t="shared" si="288"/>
        <v>58380</v>
      </c>
      <c r="QI260" s="20">
        <f t="shared" si="288"/>
        <v>58410</v>
      </c>
      <c r="QJ260" s="20">
        <f t="shared" si="288"/>
        <v>58441</v>
      </c>
      <c r="QK260" s="20">
        <f t="shared" si="288"/>
        <v>58472</v>
      </c>
      <c r="QL260" s="20">
        <f t="shared" si="288"/>
        <v>58501</v>
      </c>
      <c r="QM260" s="20">
        <f t="shared" si="288"/>
        <v>58532</v>
      </c>
      <c r="QN260" s="20">
        <f t="shared" si="288"/>
        <v>58562</v>
      </c>
      <c r="QO260" s="20">
        <f t="shared" si="288"/>
        <v>58593</v>
      </c>
      <c r="QP260" s="20">
        <f t="shared" ref="QP260:QV260" si="289">QO261+1</f>
        <v>58623</v>
      </c>
      <c r="QQ260" s="20">
        <f t="shared" si="289"/>
        <v>58654</v>
      </c>
      <c r="QR260" s="20">
        <f t="shared" si="289"/>
        <v>58685</v>
      </c>
      <c r="QS260" s="20">
        <f t="shared" si="289"/>
        <v>58715</v>
      </c>
      <c r="QT260" s="20">
        <f t="shared" si="289"/>
        <v>58746</v>
      </c>
      <c r="QU260" s="20">
        <f t="shared" si="289"/>
        <v>58776</v>
      </c>
      <c r="QV260" s="20">
        <f t="shared" si="289"/>
        <v>58807</v>
      </c>
    </row>
    <row r="261" spans="3:464">
      <c r="D261" s="359" t="s">
        <v>1150</v>
      </c>
      <c r="G261" s="26"/>
      <c r="H261" s="20">
        <f>EDATE(H260,1)-1</f>
        <v>44957</v>
      </c>
      <c r="I261" s="20">
        <f>EDATE(I260,1)-1</f>
        <v>44985</v>
      </c>
      <c r="J261" s="20">
        <f t="shared" ref="J261:BU261" si="290">EDATE(J260,1)-1</f>
        <v>45016</v>
      </c>
      <c r="K261" s="20">
        <f t="shared" si="290"/>
        <v>45046</v>
      </c>
      <c r="L261" s="20">
        <f t="shared" si="290"/>
        <v>45077</v>
      </c>
      <c r="M261" s="20">
        <f t="shared" si="290"/>
        <v>45107</v>
      </c>
      <c r="N261" s="20">
        <f t="shared" si="290"/>
        <v>45138</v>
      </c>
      <c r="O261" s="20">
        <f t="shared" si="290"/>
        <v>45169</v>
      </c>
      <c r="P261" s="20">
        <f t="shared" si="290"/>
        <v>45199</v>
      </c>
      <c r="Q261" s="20">
        <f t="shared" si="290"/>
        <v>45230</v>
      </c>
      <c r="R261" s="20">
        <f t="shared" si="290"/>
        <v>45260</v>
      </c>
      <c r="S261" s="20">
        <f t="shared" si="290"/>
        <v>45291</v>
      </c>
      <c r="T261" s="20">
        <f t="shared" si="290"/>
        <v>45322</v>
      </c>
      <c r="U261" s="20">
        <f t="shared" si="290"/>
        <v>45351</v>
      </c>
      <c r="V261" s="258">
        <f t="shared" si="290"/>
        <v>45382</v>
      </c>
      <c r="W261" s="20">
        <f t="shared" si="290"/>
        <v>45412</v>
      </c>
      <c r="X261" s="20">
        <f t="shared" si="290"/>
        <v>45443</v>
      </c>
      <c r="Y261" s="20">
        <f t="shared" si="290"/>
        <v>45473</v>
      </c>
      <c r="Z261" s="20">
        <f t="shared" si="290"/>
        <v>45504</v>
      </c>
      <c r="AA261" s="20">
        <f t="shared" si="290"/>
        <v>45535</v>
      </c>
      <c r="AB261" s="20">
        <f t="shared" si="290"/>
        <v>45565</v>
      </c>
      <c r="AC261" s="20">
        <f t="shared" si="290"/>
        <v>45596</v>
      </c>
      <c r="AD261" s="20">
        <f t="shared" si="290"/>
        <v>45626</v>
      </c>
      <c r="AE261" s="20">
        <f t="shared" si="290"/>
        <v>45657</v>
      </c>
      <c r="AF261" s="20">
        <f t="shared" si="290"/>
        <v>45688</v>
      </c>
      <c r="AG261" s="20">
        <f t="shared" si="290"/>
        <v>45716</v>
      </c>
      <c r="AH261" s="20">
        <f t="shared" si="290"/>
        <v>45747</v>
      </c>
      <c r="AI261" s="20">
        <f t="shared" si="290"/>
        <v>45777</v>
      </c>
      <c r="AJ261" s="20">
        <f t="shared" si="290"/>
        <v>45808</v>
      </c>
      <c r="AK261" s="20">
        <f t="shared" si="290"/>
        <v>45838</v>
      </c>
      <c r="AL261" s="20">
        <f t="shared" si="290"/>
        <v>45869</v>
      </c>
      <c r="AM261" s="20">
        <f t="shared" si="290"/>
        <v>45900</v>
      </c>
      <c r="AN261" s="20">
        <f t="shared" si="290"/>
        <v>45930</v>
      </c>
      <c r="AO261" s="20">
        <f t="shared" si="290"/>
        <v>45961</v>
      </c>
      <c r="AP261" s="20">
        <f t="shared" si="290"/>
        <v>45991</v>
      </c>
      <c r="AQ261" s="20">
        <f t="shared" si="290"/>
        <v>46022</v>
      </c>
      <c r="AR261" s="20">
        <f t="shared" si="290"/>
        <v>46053</v>
      </c>
      <c r="AS261" s="20">
        <f t="shared" si="290"/>
        <v>46081</v>
      </c>
      <c r="AT261" s="20">
        <f t="shared" si="290"/>
        <v>46112</v>
      </c>
      <c r="AU261" s="20">
        <f t="shared" si="290"/>
        <v>46142</v>
      </c>
      <c r="AV261" s="20">
        <f t="shared" si="290"/>
        <v>46173</v>
      </c>
      <c r="AW261" s="20">
        <f t="shared" si="290"/>
        <v>46203</v>
      </c>
      <c r="AX261" s="20">
        <f t="shared" si="290"/>
        <v>46234</v>
      </c>
      <c r="AY261" s="20">
        <f t="shared" si="290"/>
        <v>46265</v>
      </c>
      <c r="AZ261" s="20">
        <f t="shared" si="290"/>
        <v>46295</v>
      </c>
      <c r="BA261" s="20">
        <f t="shared" si="290"/>
        <v>46326</v>
      </c>
      <c r="BB261" s="20">
        <f t="shared" si="290"/>
        <v>46356</v>
      </c>
      <c r="BC261" s="20">
        <f t="shared" si="290"/>
        <v>46387</v>
      </c>
      <c r="BD261" s="20">
        <f t="shared" si="290"/>
        <v>46418</v>
      </c>
      <c r="BE261" s="20">
        <f t="shared" si="290"/>
        <v>46446</v>
      </c>
      <c r="BF261" s="20">
        <f t="shared" si="290"/>
        <v>46477</v>
      </c>
      <c r="BG261" s="20">
        <f t="shared" si="290"/>
        <v>46507</v>
      </c>
      <c r="BH261" s="20">
        <f t="shared" si="290"/>
        <v>46538</v>
      </c>
      <c r="BI261" s="20">
        <f t="shared" si="290"/>
        <v>46568</v>
      </c>
      <c r="BJ261" s="20">
        <f t="shared" si="290"/>
        <v>46599</v>
      </c>
      <c r="BK261" s="20">
        <f t="shared" si="290"/>
        <v>46630</v>
      </c>
      <c r="BL261" s="20">
        <f t="shared" si="290"/>
        <v>46660</v>
      </c>
      <c r="BM261" s="20">
        <f t="shared" si="290"/>
        <v>46691</v>
      </c>
      <c r="BN261" s="20">
        <f t="shared" si="290"/>
        <v>46721</v>
      </c>
      <c r="BO261" s="20">
        <f t="shared" si="290"/>
        <v>46752</v>
      </c>
      <c r="BP261" s="20">
        <f t="shared" si="290"/>
        <v>46783</v>
      </c>
      <c r="BQ261" s="20">
        <f t="shared" si="290"/>
        <v>46812</v>
      </c>
      <c r="BR261" s="20">
        <f t="shared" si="290"/>
        <v>46843</v>
      </c>
      <c r="BS261" s="20">
        <f t="shared" si="290"/>
        <v>46873</v>
      </c>
      <c r="BT261" s="20">
        <f t="shared" si="290"/>
        <v>46904</v>
      </c>
      <c r="BU261" s="20">
        <f t="shared" si="290"/>
        <v>46934</v>
      </c>
      <c r="BV261" s="20">
        <f t="shared" ref="BV261:EG261" si="291">EDATE(BV260,1)-1</f>
        <v>46965</v>
      </c>
      <c r="BW261" s="20">
        <f t="shared" si="291"/>
        <v>46996</v>
      </c>
      <c r="BX261" s="20">
        <f t="shared" si="291"/>
        <v>47026</v>
      </c>
      <c r="BY261" s="20">
        <f t="shared" si="291"/>
        <v>47057</v>
      </c>
      <c r="BZ261" s="20">
        <f t="shared" si="291"/>
        <v>47087</v>
      </c>
      <c r="CA261" s="20">
        <f t="shared" si="291"/>
        <v>47118</v>
      </c>
      <c r="CB261" s="20">
        <f t="shared" si="291"/>
        <v>47149</v>
      </c>
      <c r="CC261" s="20">
        <f t="shared" si="291"/>
        <v>47177</v>
      </c>
      <c r="CD261" s="20">
        <f t="shared" si="291"/>
        <v>47208</v>
      </c>
      <c r="CE261" s="20">
        <f t="shared" si="291"/>
        <v>47238</v>
      </c>
      <c r="CF261" s="20">
        <f t="shared" si="291"/>
        <v>47269</v>
      </c>
      <c r="CG261" s="20">
        <f t="shared" si="291"/>
        <v>47299</v>
      </c>
      <c r="CH261" s="20">
        <f t="shared" si="291"/>
        <v>47330</v>
      </c>
      <c r="CI261" s="20">
        <f t="shared" si="291"/>
        <v>47361</v>
      </c>
      <c r="CJ261" s="20">
        <f t="shared" si="291"/>
        <v>47391</v>
      </c>
      <c r="CK261" s="20">
        <f t="shared" si="291"/>
        <v>47422</v>
      </c>
      <c r="CL261" s="20">
        <f t="shared" si="291"/>
        <v>47452</v>
      </c>
      <c r="CM261" s="20">
        <f t="shared" si="291"/>
        <v>47483</v>
      </c>
      <c r="CN261" s="20">
        <f t="shared" si="291"/>
        <v>47514</v>
      </c>
      <c r="CO261" s="20">
        <f t="shared" si="291"/>
        <v>47542</v>
      </c>
      <c r="CP261" s="20">
        <f t="shared" si="291"/>
        <v>47573</v>
      </c>
      <c r="CQ261" s="20">
        <f t="shared" si="291"/>
        <v>47603</v>
      </c>
      <c r="CR261" s="20">
        <f t="shared" si="291"/>
        <v>47634</v>
      </c>
      <c r="CS261" s="20">
        <f t="shared" si="291"/>
        <v>47664</v>
      </c>
      <c r="CT261" s="20">
        <f t="shared" si="291"/>
        <v>47695</v>
      </c>
      <c r="CU261" s="20">
        <f t="shared" si="291"/>
        <v>47726</v>
      </c>
      <c r="CV261" s="20">
        <f t="shared" si="291"/>
        <v>47756</v>
      </c>
      <c r="CW261" s="20">
        <f t="shared" si="291"/>
        <v>47787</v>
      </c>
      <c r="CX261" s="20">
        <f t="shared" si="291"/>
        <v>47817</v>
      </c>
      <c r="CY261" s="20">
        <f t="shared" si="291"/>
        <v>47848</v>
      </c>
      <c r="CZ261" s="20">
        <f t="shared" si="291"/>
        <v>47879</v>
      </c>
      <c r="DA261" s="20">
        <f t="shared" si="291"/>
        <v>47907</v>
      </c>
      <c r="DB261" s="20">
        <f t="shared" si="291"/>
        <v>47938</v>
      </c>
      <c r="DC261" s="20">
        <f t="shared" si="291"/>
        <v>47968</v>
      </c>
      <c r="DD261" s="20">
        <f t="shared" si="291"/>
        <v>47999</v>
      </c>
      <c r="DE261" s="20">
        <f t="shared" si="291"/>
        <v>48029</v>
      </c>
      <c r="DF261" s="20">
        <f t="shared" si="291"/>
        <v>48060</v>
      </c>
      <c r="DG261" s="20">
        <f t="shared" si="291"/>
        <v>48091</v>
      </c>
      <c r="DH261" s="20">
        <f t="shared" si="291"/>
        <v>48121</v>
      </c>
      <c r="DI261" s="20">
        <f t="shared" si="291"/>
        <v>48152</v>
      </c>
      <c r="DJ261" s="20">
        <f t="shared" si="291"/>
        <v>48182</v>
      </c>
      <c r="DK261" s="20">
        <f t="shared" si="291"/>
        <v>48213</v>
      </c>
      <c r="DL261" s="20">
        <f t="shared" si="291"/>
        <v>48244</v>
      </c>
      <c r="DM261" s="20">
        <f t="shared" si="291"/>
        <v>48273</v>
      </c>
      <c r="DN261" s="20">
        <f t="shared" si="291"/>
        <v>48304</v>
      </c>
      <c r="DO261" s="20">
        <f t="shared" si="291"/>
        <v>48334</v>
      </c>
      <c r="DP261" s="20">
        <f t="shared" si="291"/>
        <v>48365</v>
      </c>
      <c r="DQ261" s="20">
        <f t="shared" si="291"/>
        <v>48395</v>
      </c>
      <c r="DR261" s="20">
        <f t="shared" si="291"/>
        <v>48426</v>
      </c>
      <c r="DS261" s="20">
        <f t="shared" si="291"/>
        <v>48457</v>
      </c>
      <c r="DT261" s="20">
        <f t="shared" si="291"/>
        <v>48487</v>
      </c>
      <c r="DU261" s="20">
        <f t="shared" si="291"/>
        <v>48518</v>
      </c>
      <c r="DV261" s="20">
        <f t="shared" si="291"/>
        <v>48548</v>
      </c>
      <c r="DW261" s="20">
        <f t="shared" si="291"/>
        <v>48579</v>
      </c>
      <c r="DX261" s="20">
        <f t="shared" si="291"/>
        <v>48610</v>
      </c>
      <c r="DY261" s="20">
        <f t="shared" si="291"/>
        <v>48638</v>
      </c>
      <c r="DZ261" s="20">
        <f t="shared" si="291"/>
        <v>48669</v>
      </c>
      <c r="EA261" s="20">
        <f t="shared" si="291"/>
        <v>48699</v>
      </c>
      <c r="EB261" s="20">
        <f t="shared" si="291"/>
        <v>48730</v>
      </c>
      <c r="EC261" s="20">
        <f t="shared" si="291"/>
        <v>48760</v>
      </c>
      <c r="ED261" s="20">
        <f t="shared" si="291"/>
        <v>48791</v>
      </c>
      <c r="EE261" s="20">
        <f t="shared" si="291"/>
        <v>48822</v>
      </c>
      <c r="EF261" s="20">
        <f t="shared" si="291"/>
        <v>48852</v>
      </c>
      <c r="EG261" s="20">
        <f t="shared" si="291"/>
        <v>48883</v>
      </c>
      <c r="EH261" s="20">
        <f t="shared" ref="EH261:FY261" si="292">EDATE(EH260,1)-1</f>
        <v>48913</v>
      </c>
      <c r="EI261" s="20">
        <f t="shared" si="292"/>
        <v>48944</v>
      </c>
      <c r="EJ261" s="20">
        <f t="shared" si="292"/>
        <v>48975</v>
      </c>
      <c r="EK261" s="20">
        <f t="shared" si="292"/>
        <v>49003</v>
      </c>
      <c r="EL261" s="20">
        <f t="shared" si="292"/>
        <v>49034</v>
      </c>
      <c r="EM261" s="20">
        <f t="shared" si="292"/>
        <v>49064</v>
      </c>
      <c r="EN261" s="20">
        <f t="shared" si="292"/>
        <v>49095</v>
      </c>
      <c r="EO261" s="20">
        <f t="shared" si="292"/>
        <v>49125</v>
      </c>
      <c r="EP261" s="20">
        <f t="shared" si="292"/>
        <v>49156</v>
      </c>
      <c r="EQ261" s="20">
        <f t="shared" si="292"/>
        <v>49187</v>
      </c>
      <c r="ER261" s="20">
        <f t="shared" si="292"/>
        <v>49217</v>
      </c>
      <c r="ES261" s="20">
        <f t="shared" si="292"/>
        <v>49248</v>
      </c>
      <c r="ET261" s="20">
        <f t="shared" si="292"/>
        <v>49278</v>
      </c>
      <c r="EU261" s="20">
        <f t="shared" si="292"/>
        <v>49309</v>
      </c>
      <c r="EV261" s="20">
        <f t="shared" si="292"/>
        <v>49340</v>
      </c>
      <c r="EW261" s="20">
        <f t="shared" si="292"/>
        <v>49368</v>
      </c>
      <c r="EX261" s="20">
        <f t="shared" si="292"/>
        <v>49399</v>
      </c>
      <c r="EY261" s="20">
        <f t="shared" si="292"/>
        <v>49429</v>
      </c>
      <c r="EZ261" s="20">
        <f t="shared" si="292"/>
        <v>49460</v>
      </c>
      <c r="FA261" s="20">
        <f t="shared" si="292"/>
        <v>49490</v>
      </c>
      <c r="FB261" s="20">
        <f t="shared" si="292"/>
        <v>49521</v>
      </c>
      <c r="FC261" s="20">
        <f t="shared" si="292"/>
        <v>49552</v>
      </c>
      <c r="FD261" s="20">
        <f t="shared" si="292"/>
        <v>49582</v>
      </c>
      <c r="FE261" s="20">
        <f t="shared" si="292"/>
        <v>49613</v>
      </c>
      <c r="FF261" s="20">
        <f t="shared" si="292"/>
        <v>49643</v>
      </c>
      <c r="FG261" s="20">
        <f t="shared" si="292"/>
        <v>49674</v>
      </c>
      <c r="FH261" s="20">
        <f t="shared" si="292"/>
        <v>49705</v>
      </c>
      <c r="FI261" s="20">
        <f t="shared" si="292"/>
        <v>49734</v>
      </c>
      <c r="FJ261" s="20">
        <f t="shared" si="292"/>
        <v>49765</v>
      </c>
      <c r="FK261" s="20">
        <f t="shared" si="292"/>
        <v>49795</v>
      </c>
      <c r="FL261" s="20">
        <f t="shared" si="292"/>
        <v>49826</v>
      </c>
      <c r="FM261" s="20">
        <f t="shared" si="292"/>
        <v>49856</v>
      </c>
      <c r="FN261" s="20">
        <f t="shared" si="292"/>
        <v>49887</v>
      </c>
      <c r="FO261" s="20">
        <f t="shared" si="292"/>
        <v>49918</v>
      </c>
      <c r="FP261" s="20">
        <f t="shared" si="292"/>
        <v>49948</v>
      </c>
      <c r="FQ261" s="20">
        <f t="shared" si="292"/>
        <v>49979</v>
      </c>
      <c r="FR261" s="20">
        <f t="shared" si="292"/>
        <v>50009</v>
      </c>
      <c r="FS261" s="20">
        <f t="shared" si="292"/>
        <v>50040</v>
      </c>
      <c r="FT261" s="20">
        <f t="shared" si="292"/>
        <v>50071</v>
      </c>
      <c r="FU261" s="20">
        <f t="shared" si="292"/>
        <v>50099</v>
      </c>
      <c r="FV261" s="20">
        <f t="shared" si="292"/>
        <v>50130</v>
      </c>
      <c r="FW261" s="20">
        <f t="shared" si="292"/>
        <v>50160</v>
      </c>
      <c r="FX261" s="20">
        <f t="shared" si="292"/>
        <v>50191</v>
      </c>
      <c r="FY261" s="20">
        <f t="shared" si="292"/>
        <v>50221</v>
      </c>
      <c r="FZ261" s="20">
        <f t="shared" ref="FZ261:IK261" si="293">EDATE(FZ260,1)-1</f>
        <v>50252</v>
      </c>
      <c r="GA261" s="20">
        <f t="shared" si="293"/>
        <v>50283</v>
      </c>
      <c r="GB261" s="20">
        <f t="shared" si="293"/>
        <v>50313</v>
      </c>
      <c r="GC261" s="20">
        <f t="shared" si="293"/>
        <v>50344</v>
      </c>
      <c r="GD261" s="20">
        <f t="shared" si="293"/>
        <v>50374</v>
      </c>
      <c r="GE261" s="20">
        <f t="shared" si="293"/>
        <v>50405</v>
      </c>
      <c r="GF261" s="20">
        <f t="shared" si="293"/>
        <v>50436</v>
      </c>
      <c r="GG261" s="20">
        <f t="shared" si="293"/>
        <v>50464</v>
      </c>
      <c r="GH261" s="20">
        <f t="shared" si="293"/>
        <v>50495</v>
      </c>
      <c r="GI261" s="20">
        <f t="shared" si="293"/>
        <v>50525</v>
      </c>
      <c r="GJ261" s="20">
        <f t="shared" si="293"/>
        <v>50556</v>
      </c>
      <c r="GK261" s="20">
        <f t="shared" si="293"/>
        <v>50586</v>
      </c>
      <c r="GL261" s="20">
        <f t="shared" si="293"/>
        <v>50617</v>
      </c>
      <c r="GM261" s="20">
        <f t="shared" si="293"/>
        <v>50648</v>
      </c>
      <c r="GN261" s="20">
        <f t="shared" si="293"/>
        <v>50678</v>
      </c>
      <c r="GO261" s="20">
        <f t="shared" si="293"/>
        <v>50709</v>
      </c>
      <c r="GP261" s="20">
        <f t="shared" si="293"/>
        <v>50739</v>
      </c>
      <c r="GQ261" s="20">
        <f t="shared" si="293"/>
        <v>50770</v>
      </c>
      <c r="GR261" s="20">
        <f t="shared" si="293"/>
        <v>50801</v>
      </c>
      <c r="GS261" s="20">
        <f t="shared" si="293"/>
        <v>50829</v>
      </c>
      <c r="GT261" s="20">
        <f t="shared" si="293"/>
        <v>50860</v>
      </c>
      <c r="GU261" s="20">
        <f t="shared" si="293"/>
        <v>50890</v>
      </c>
      <c r="GV261" s="20">
        <f t="shared" si="293"/>
        <v>50921</v>
      </c>
      <c r="GW261" s="20">
        <f t="shared" si="293"/>
        <v>50951</v>
      </c>
      <c r="GX261" s="20">
        <f t="shared" si="293"/>
        <v>50982</v>
      </c>
      <c r="GY261" s="20">
        <f t="shared" si="293"/>
        <v>51013</v>
      </c>
      <c r="GZ261" s="20">
        <f t="shared" si="293"/>
        <v>51043</v>
      </c>
      <c r="HA261" s="20">
        <f t="shared" si="293"/>
        <v>51074</v>
      </c>
      <c r="HB261" s="20">
        <f t="shared" si="293"/>
        <v>51104</v>
      </c>
      <c r="HC261" s="20">
        <f t="shared" si="293"/>
        <v>51135</v>
      </c>
      <c r="HD261" s="20">
        <f t="shared" si="293"/>
        <v>51166</v>
      </c>
      <c r="HE261" s="20">
        <f t="shared" si="293"/>
        <v>51195</v>
      </c>
      <c r="HF261" s="20">
        <f t="shared" si="293"/>
        <v>51226</v>
      </c>
      <c r="HG261" s="20">
        <f t="shared" si="293"/>
        <v>51256</v>
      </c>
      <c r="HH261" s="20">
        <f t="shared" si="293"/>
        <v>51287</v>
      </c>
      <c r="HI261" s="20">
        <f t="shared" si="293"/>
        <v>51317</v>
      </c>
      <c r="HJ261" s="20">
        <f t="shared" si="293"/>
        <v>51348</v>
      </c>
      <c r="HK261" s="20">
        <f t="shared" si="293"/>
        <v>51379</v>
      </c>
      <c r="HL261" s="20">
        <f t="shared" si="293"/>
        <v>51409</v>
      </c>
      <c r="HM261" s="20">
        <f t="shared" si="293"/>
        <v>51440</v>
      </c>
      <c r="HN261" s="20">
        <f t="shared" si="293"/>
        <v>51470</v>
      </c>
      <c r="HO261" s="20">
        <f t="shared" si="293"/>
        <v>51501</v>
      </c>
      <c r="HP261" s="20">
        <f t="shared" si="293"/>
        <v>51532</v>
      </c>
      <c r="HQ261" s="20">
        <f t="shared" si="293"/>
        <v>51560</v>
      </c>
      <c r="HR261" s="20">
        <f t="shared" si="293"/>
        <v>51591</v>
      </c>
      <c r="HS261" s="20">
        <f t="shared" si="293"/>
        <v>51621</v>
      </c>
      <c r="HT261" s="20">
        <f t="shared" si="293"/>
        <v>51652</v>
      </c>
      <c r="HU261" s="20">
        <f t="shared" si="293"/>
        <v>51682</v>
      </c>
      <c r="HV261" s="20">
        <f t="shared" si="293"/>
        <v>51713</v>
      </c>
      <c r="HW261" s="20">
        <f t="shared" si="293"/>
        <v>51744</v>
      </c>
      <c r="HX261" s="20">
        <f t="shared" si="293"/>
        <v>51774</v>
      </c>
      <c r="HY261" s="20">
        <f t="shared" si="293"/>
        <v>51805</v>
      </c>
      <c r="HZ261" s="20">
        <f t="shared" si="293"/>
        <v>51835</v>
      </c>
      <c r="IA261" s="20">
        <f t="shared" si="293"/>
        <v>51866</v>
      </c>
      <c r="IB261" s="20">
        <f t="shared" si="293"/>
        <v>51897</v>
      </c>
      <c r="IC261" s="20">
        <f t="shared" si="293"/>
        <v>51925</v>
      </c>
      <c r="ID261" s="20">
        <f t="shared" si="293"/>
        <v>51956</v>
      </c>
      <c r="IE261" s="20">
        <f t="shared" si="293"/>
        <v>51986</v>
      </c>
      <c r="IF261" s="20">
        <f t="shared" si="293"/>
        <v>52017</v>
      </c>
      <c r="IG261" s="20">
        <f t="shared" si="293"/>
        <v>52047</v>
      </c>
      <c r="IH261" s="20">
        <f t="shared" si="293"/>
        <v>52078</v>
      </c>
      <c r="II261" s="20">
        <f t="shared" si="293"/>
        <v>52109</v>
      </c>
      <c r="IJ261" s="20">
        <f t="shared" si="293"/>
        <v>52139</v>
      </c>
      <c r="IK261" s="20">
        <f t="shared" si="293"/>
        <v>52170</v>
      </c>
      <c r="IL261" s="20">
        <f t="shared" ref="IL261:KW261" si="294">EDATE(IL260,1)-1</f>
        <v>52200</v>
      </c>
      <c r="IM261" s="20">
        <f t="shared" si="294"/>
        <v>52231</v>
      </c>
      <c r="IN261" s="20">
        <f t="shared" si="294"/>
        <v>52262</v>
      </c>
      <c r="IO261" s="20">
        <f t="shared" si="294"/>
        <v>52290</v>
      </c>
      <c r="IP261" s="20">
        <f t="shared" si="294"/>
        <v>52321</v>
      </c>
      <c r="IQ261" s="20">
        <f t="shared" si="294"/>
        <v>52351</v>
      </c>
      <c r="IR261" s="20">
        <f t="shared" si="294"/>
        <v>52382</v>
      </c>
      <c r="IS261" s="20">
        <f t="shared" si="294"/>
        <v>52412</v>
      </c>
      <c r="IT261" s="20">
        <f t="shared" si="294"/>
        <v>52443</v>
      </c>
      <c r="IU261" s="20">
        <f t="shared" si="294"/>
        <v>52474</v>
      </c>
      <c r="IV261" s="20">
        <f t="shared" si="294"/>
        <v>52504</v>
      </c>
      <c r="IW261" s="20">
        <f t="shared" si="294"/>
        <v>52535</v>
      </c>
      <c r="IX261" s="20">
        <f t="shared" si="294"/>
        <v>52565</v>
      </c>
      <c r="IY261" s="20">
        <f t="shared" si="294"/>
        <v>52596</v>
      </c>
      <c r="IZ261" s="20">
        <f t="shared" si="294"/>
        <v>52627</v>
      </c>
      <c r="JA261" s="20">
        <f t="shared" si="294"/>
        <v>52656</v>
      </c>
      <c r="JB261" s="20">
        <f t="shared" si="294"/>
        <v>52687</v>
      </c>
      <c r="JC261" s="20">
        <f t="shared" si="294"/>
        <v>52717</v>
      </c>
      <c r="JD261" s="20">
        <f t="shared" si="294"/>
        <v>52748</v>
      </c>
      <c r="JE261" s="20">
        <f t="shared" si="294"/>
        <v>52778</v>
      </c>
      <c r="JF261" s="20">
        <f t="shared" si="294"/>
        <v>52809</v>
      </c>
      <c r="JG261" s="20">
        <f t="shared" si="294"/>
        <v>52840</v>
      </c>
      <c r="JH261" s="20">
        <f t="shared" si="294"/>
        <v>52870</v>
      </c>
      <c r="JI261" s="20">
        <f t="shared" si="294"/>
        <v>52901</v>
      </c>
      <c r="JJ261" s="20">
        <f t="shared" si="294"/>
        <v>52931</v>
      </c>
      <c r="JK261" s="20">
        <f t="shared" si="294"/>
        <v>52962</v>
      </c>
      <c r="JL261" s="20">
        <f t="shared" si="294"/>
        <v>52993</v>
      </c>
      <c r="JM261" s="20">
        <f t="shared" si="294"/>
        <v>53021</v>
      </c>
      <c r="JN261" s="20">
        <f t="shared" si="294"/>
        <v>53052</v>
      </c>
      <c r="JO261" s="20">
        <f t="shared" si="294"/>
        <v>53082</v>
      </c>
      <c r="JP261" s="20">
        <f t="shared" si="294"/>
        <v>53113</v>
      </c>
      <c r="JQ261" s="20">
        <f t="shared" si="294"/>
        <v>53143</v>
      </c>
      <c r="JR261" s="20">
        <f t="shared" si="294"/>
        <v>53174</v>
      </c>
      <c r="JS261" s="20">
        <f t="shared" si="294"/>
        <v>53205</v>
      </c>
      <c r="JT261" s="20">
        <f t="shared" si="294"/>
        <v>53235</v>
      </c>
      <c r="JU261" s="20">
        <f t="shared" si="294"/>
        <v>53266</v>
      </c>
      <c r="JV261" s="20">
        <f t="shared" si="294"/>
        <v>53296</v>
      </c>
      <c r="JW261" s="20">
        <f t="shared" si="294"/>
        <v>53327</v>
      </c>
      <c r="JX261" s="20">
        <f t="shared" si="294"/>
        <v>53358</v>
      </c>
      <c r="JY261" s="20">
        <f t="shared" si="294"/>
        <v>53386</v>
      </c>
      <c r="JZ261" s="20">
        <f t="shared" si="294"/>
        <v>53417</v>
      </c>
      <c r="KA261" s="20">
        <f t="shared" si="294"/>
        <v>53447</v>
      </c>
      <c r="KB261" s="20">
        <f t="shared" si="294"/>
        <v>53478</v>
      </c>
      <c r="KC261" s="20">
        <f t="shared" si="294"/>
        <v>53508</v>
      </c>
      <c r="KD261" s="20">
        <f t="shared" si="294"/>
        <v>53539</v>
      </c>
      <c r="KE261" s="20">
        <f t="shared" si="294"/>
        <v>53570</v>
      </c>
      <c r="KF261" s="20">
        <f t="shared" si="294"/>
        <v>53600</v>
      </c>
      <c r="KG261" s="20">
        <f t="shared" si="294"/>
        <v>53631</v>
      </c>
      <c r="KH261" s="20">
        <f t="shared" si="294"/>
        <v>53661</v>
      </c>
      <c r="KI261" s="20">
        <f t="shared" si="294"/>
        <v>53692</v>
      </c>
      <c r="KJ261" s="20">
        <f t="shared" si="294"/>
        <v>53723</v>
      </c>
      <c r="KK261" s="20">
        <f t="shared" si="294"/>
        <v>53751</v>
      </c>
      <c r="KL261" s="20">
        <f t="shared" si="294"/>
        <v>53782</v>
      </c>
      <c r="KM261" s="20">
        <f t="shared" si="294"/>
        <v>53812</v>
      </c>
      <c r="KN261" s="20">
        <f t="shared" si="294"/>
        <v>53843</v>
      </c>
      <c r="KO261" s="20">
        <f t="shared" si="294"/>
        <v>53873</v>
      </c>
      <c r="KP261" s="20">
        <f t="shared" si="294"/>
        <v>53904</v>
      </c>
      <c r="KQ261" s="20">
        <f t="shared" si="294"/>
        <v>53935</v>
      </c>
      <c r="KR261" s="20">
        <f t="shared" si="294"/>
        <v>53965</v>
      </c>
      <c r="KS261" s="20">
        <f t="shared" si="294"/>
        <v>53996</v>
      </c>
      <c r="KT261" s="20">
        <f t="shared" si="294"/>
        <v>54026</v>
      </c>
      <c r="KU261" s="20">
        <f t="shared" si="294"/>
        <v>54057</v>
      </c>
      <c r="KV261" s="20">
        <f t="shared" si="294"/>
        <v>54088</v>
      </c>
      <c r="KW261" s="20">
        <f t="shared" si="294"/>
        <v>54117</v>
      </c>
      <c r="KX261" s="20">
        <f t="shared" ref="KX261:NI261" si="295">EDATE(KX260,1)-1</f>
        <v>54148</v>
      </c>
      <c r="KY261" s="20">
        <f t="shared" si="295"/>
        <v>54178</v>
      </c>
      <c r="KZ261" s="20">
        <f t="shared" si="295"/>
        <v>54209</v>
      </c>
      <c r="LA261" s="20">
        <f t="shared" si="295"/>
        <v>54239</v>
      </c>
      <c r="LB261" s="20">
        <f t="shared" si="295"/>
        <v>54270</v>
      </c>
      <c r="LC261" s="20">
        <f t="shared" si="295"/>
        <v>54301</v>
      </c>
      <c r="LD261" s="20">
        <f t="shared" si="295"/>
        <v>54331</v>
      </c>
      <c r="LE261" s="20">
        <f t="shared" si="295"/>
        <v>54362</v>
      </c>
      <c r="LF261" s="20">
        <f t="shared" si="295"/>
        <v>54392</v>
      </c>
      <c r="LG261" s="20">
        <f t="shared" si="295"/>
        <v>54423</v>
      </c>
      <c r="LH261" s="20">
        <f t="shared" si="295"/>
        <v>54454</v>
      </c>
      <c r="LI261" s="20">
        <f t="shared" si="295"/>
        <v>54482</v>
      </c>
      <c r="LJ261" s="20">
        <f t="shared" si="295"/>
        <v>54513</v>
      </c>
      <c r="LK261" s="20">
        <f t="shared" si="295"/>
        <v>54543</v>
      </c>
      <c r="LL261" s="20">
        <f t="shared" si="295"/>
        <v>54574</v>
      </c>
      <c r="LM261" s="20">
        <f t="shared" si="295"/>
        <v>54604</v>
      </c>
      <c r="LN261" s="20">
        <f t="shared" si="295"/>
        <v>54635</v>
      </c>
      <c r="LO261" s="20">
        <f t="shared" si="295"/>
        <v>54666</v>
      </c>
      <c r="LP261" s="20">
        <f t="shared" si="295"/>
        <v>54696</v>
      </c>
      <c r="LQ261" s="20">
        <f t="shared" si="295"/>
        <v>54727</v>
      </c>
      <c r="LR261" s="20">
        <f t="shared" si="295"/>
        <v>54757</v>
      </c>
      <c r="LS261" s="20">
        <f t="shared" si="295"/>
        <v>54788</v>
      </c>
      <c r="LT261" s="20">
        <f t="shared" si="295"/>
        <v>54819</v>
      </c>
      <c r="LU261" s="20">
        <f t="shared" si="295"/>
        <v>54847</v>
      </c>
      <c r="LV261" s="20">
        <f t="shared" si="295"/>
        <v>54878</v>
      </c>
      <c r="LW261" s="20">
        <f t="shared" si="295"/>
        <v>54908</v>
      </c>
      <c r="LX261" s="20">
        <f t="shared" si="295"/>
        <v>54939</v>
      </c>
      <c r="LY261" s="20">
        <f t="shared" si="295"/>
        <v>54969</v>
      </c>
      <c r="LZ261" s="20">
        <f t="shared" si="295"/>
        <v>55000</v>
      </c>
      <c r="MA261" s="20">
        <f t="shared" si="295"/>
        <v>55031</v>
      </c>
      <c r="MB261" s="20">
        <f t="shared" si="295"/>
        <v>55061</v>
      </c>
      <c r="MC261" s="20">
        <f t="shared" si="295"/>
        <v>55092</v>
      </c>
      <c r="MD261" s="20">
        <f t="shared" si="295"/>
        <v>55122</v>
      </c>
      <c r="ME261" s="20">
        <f t="shared" si="295"/>
        <v>55153</v>
      </c>
      <c r="MF261" s="20">
        <f t="shared" si="295"/>
        <v>55184</v>
      </c>
      <c r="MG261" s="20">
        <f t="shared" si="295"/>
        <v>55212</v>
      </c>
      <c r="MH261" s="20">
        <f t="shared" si="295"/>
        <v>55243</v>
      </c>
      <c r="MI261" s="20">
        <f t="shared" si="295"/>
        <v>55273</v>
      </c>
      <c r="MJ261" s="20">
        <f t="shared" si="295"/>
        <v>55304</v>
      </c>
      <c r="MK261" s="20">
        <f t="shared" si="295"/>
        <v>55334</v>
      </c>
      <c r="ML261" s="20">
        <f t="shared" si="295"/>
        <v>55365</v>
      </c>
      <c r="MM261" s="20">
        <f t="shared" si="295"/>
        <v>55396</v>
      </c>
      <c r="MN261" s="20">
        <f t="shared" si="295"/>
        <v>55426</v>
      </c>
      <c r="MO261" s="20">
        <f t="shared" si="295"/>
        <v>55457</v>
      </c>
      <c r="MP261" s="20">
        <f t="shared" si="295"/>
        <v>55487</v>
      </c>
      <c r="MQ261" s="20">
        <f t="shared" si="295"/>
        <v>55518</v>
      </c>
      <c r="MR261" s="20">
        <f t="shared" si="295"/>
        <v>55549</v>
      </c>
      <c r="MS261" s="20">
        <f t="shared" si="295"/>
        <v>55578</v>
      </c>
      <c r="MT261" s="20">
        <f t="shared" si="295"/>
        <v>55609</v>
      </c>
      <c r="MU261" s="20">
        <f t="shared" si="295"/>
        <v>55639</v>
      </c>
      <c r="MV261" s="20">
        <f t="shared" si="295"/>
        <v>55670</v>
      </c>
      <c r="MW261" s="20">
        <f t="shared" si="295"/>
        <v>55700</v>
      </c>
      <c r="MX261" s="20">
        <f t="shared" si="295"/>
        <v>55731</v>
      </c>
      <c r="MY261" s="20">
        <f t="shared" si="295"/>
        <v>55762</v>
      </c>
      <c r="MZ261" s="20">
        <f t="shared" si="295"/>
        <v>55792</v>
      </c>
      <c r="NA261" s="20">
        <f t="shared" si="295"/>
        <v>55823</v>
      </c>
      <c r="NB261" s="20">
        <f t="shared" si="295"/>
        <v>55853</v>
      </c>
      <c r="NC261" s="20">
        <f t="shared" si="295"/>
        <v>55884</v>
      </c>
      <c r="ND261" s="20">
        <f t="shared" si="295"/>
        <v>55915</v>
      </c>
      <c r="NE261" s="20">
        <f t="shared" si="295"/>
        <v>55943</v>
      </c>
      <c r="NF261" s="20">
        <f t="shared" si="295"/>
        <v>55974</v>
      </c>
      <c r="NG261" s="20">
        <f t="shared" si="295"/>
        <v>56004</v>
      </c>
      <c r="NH261" s="20">
        <f t="shared" si="295"/>
        <v>56035</v>
      </c>
      <c r="NI261" s="20">
        <f t="shared" si="295"/>
        <v>56065</v>
      </c>
      <c r="NJ261" s="20">
        <f t="shared" ref="NJ261:PU261" si="296">EDATE(NJ260,1)-1</f>
        <v>56096</v>
      </c>
      <c r="NK261" s="20">
        <f t="shared" si="296"/>
        <v>56127</v>
      </c>
      <c r="NL261" s="20">
        <f t="shared" si="296"/>
        <v>56157</v>
      </c>
      <c r="NM261" s="20">
        <f t="shared" si="296"/>
        <v>56188</v>
      </c>
      <c r="NN261" s="20">
        <f t="shared" si="296"/>
        <v>56218</v>
      </c>
      <c r="NO261" s="20">
        <f t="shared" si="296"/>
        <v>56249</v>
      </c>
      <c r="NP261" s="20">
        <f t="shared" si="296"/>
        <v>56280</v>
      </c>
      <c r="NQ261" s="20">
        <f t="shared" si="296"/>
        <v>56308</v>
      </c>
      <c r="NR261" s="20">
        <f t="shared" si="296"/>
        <v>56339</v>
      </c>
      <c r="NS261" s="20">
        <f t="shared" si="296"/>
        <v>56369</v>
      </c>
      <c r="NT261" s="20">
        <f t="shared" si="296"/>
        <v>56400</v>
      </c>
      <c r="NU261" s="20">
        <f t="shared" si="296"/>
        <v>56430</v>
      </c>
      <c r="NV261" s="20">
        <f t="shared" si="296"/>
        <v>56461</v>
      </c>
      <c r="NW261" s="20">
        <f t="shared" si="296"/>
        <v>56492</v>
      </c>
      <c r="NX261" s="20">
        <f t="shared" si="296"/>
        <v>56522</v>
      </c>
      <c r="NY261" s="20">
        <f t="shared" si="296"/>
        <v>56553</v>
      </c>
      <c r="NZ261" s="20">
        <f t="shared" si="296"/>
        <v>56583</v>
      </c>
      <c r="OA261" s="20">
        <f t="shared" si="296"/>
        <v>56614</v>
      </c>
      <c r="OB261" s="20">
        <f t="shared" si="296"/>
        <v>56645</v>
      </c>
      <c r="OC261" s="20">
        <f t="shared" si="296"/>
        <v>56673</v>
      </c>
      <c r="OD261" s="20">
        <f t="shared" si="296"/>
        <v>56704</v>
      </c>
      <c r="OE261" s="20">
        <f t="shared" si="296"/>
        <v>56734</v>
      </c>
      <c r="OF261" s="20">
        <f t="shared" si="296"/>
        <v>56765</v>
      </c>
      <c r="OG261" s="20">
        <f t="shared" si="296"/>
        <v>56795</v>
      </c>
      <c r="OH261" s="20">
        <f t="shared" si="296"/>
        <v>56826</v>
      </c>
      <c r="OI261" s="20">
        <f t="shared" si="296"/>
        <v>56857</v>
      </c>
      <c r="OJ261" s="20">
        <f t="shared" si="296"/>
        <v>56887</v>
      </c>
      <c r="OK261" s="20">
        <f t="shared" si="296"/>
        <v>56918</v>
      </c>
      <c r="OL261" s="20">
        <f t="shared" si="296"/>
        <v>56948</v>
      </c>
      <c r="OM261" s="20">
        <f t="shared" si="296"/>
        <v>56979</v>
      </c>
      <c r="ON261" s="20">
        <f t="shared" si="296"/>
        <v>57010</v>
      </c>
      <c r="OO261" s="20">
        <f t="shared" si="296"/>
        <v>57039</v>
      </c>
      <c r="OP261" s="20">
        <f t="shared" si="296"/>
        <v>57070</v>
      </c>
      <c r="OQ261" s="20">
        <f t="shared" si="296"/>
        <v>57100</v>
      </c>
      <c r="OR261" s="20">
        <f t="shared" si="296"/>
        <v>57131</v>
      </c>
      <c r="OS261" s="20">
        <f t="shared" si="296"/>
        <v>57161</v>
      </c>
      <c r="OT261" s="20">
        <f t="shared" si="296"/>
        <v>57192</v>
      </c>
      <c r="OU261" s="20">
        <f t="shared" si="296"/>
        <v>57223</v>
      </c>
      <c r="OV261" s="20">
        <f t="shared" si="296"/>
        <v>57253</v>
      </c>
      <c r="OW261" s="20">
        <f t="shared" si="296"/>
        <v>57284</v>
      </c>
      <c r="OX261" s="20">
        <f t="shared" si="296"/>
        <v>57314</v>
      </c>
      <c r="OY261" s="20">
        <f t="shared" si="296"/>
        <v>57345</v>
      </c>
      <c r="OZ261" s="20">
        <f t="shared" si="296"/>
        <v>57376</v>
      </c>
      <c r="PA261" s="20">
        <f t="shared" si="296"/>
        <v>57404</v>
      </c>
      <c r="PB261" s="20">
        <f t="shared" si="296"/>
        <v>57435</v>
      </c>
      <c r="PC261" s="20">
        <f t="shared" si="296"/>
        <v>57465</v>
      </c>
      <c r="PD261" s="20">
        <f t="shared" si="296"/>
        <v>57496</v>
      </c>
      <c r="PE261" s="20">
        <f t="shared" si="296"/>
        <v>57526</v>
      </c>
      <c r="PF261" s="20">
        <f t="shared" si="296"/>
        <v>57557</v>
      </c>
      <c r="PG261" s="20">
        <f t="shared" si="296"/>
        <v>57588</v>
      </c>
      <c r="PH261" s="20">
        <f t="shared" si="296"/>
        <v>57618</v>
      </c>
      <c r="PI261" s="20">
        <f t="shared" si="296"/>
        <v>57649</v>
      </c>
      <c r="PJ261" s="20">
        <f t="shared" si="296"/>
        <v>57679</v>
      </c>
      <c r="PK261" s="20">
        <f t="shared" si="296"/>
        <v>57710</v>
      </c>
      <c r="PL261" s="20">
        <f t="shared" si="296"/>
        <v>57741</v>
      </c>
      <c r="PM261" s="20">
        <f t="shared" si="296"/>
        <v>57769</v>
      </c>
      <c r="PN261" s="20">
        <f t="shared" si="296"/>
        <v>57800</v>
      </c>
      <c r="PO261" s="20">
        <f t="shared" si="296"/>
        <v>57830</v>
      </c>
      <c r="PP261" s="20">
        <f t="shared" si="296"/>
        <v>57861</v>
      </c>
      <c r="PQ261" s="20">
        <f t="shared" si="296"/>
        <v>57891</v>
      </c>
      <c r="PR261" s="20">
        <f t="shared" si="296"/>
        <v>57922</v>
      </c>
      <c r="PS261" s="20">
        <f t="shared" si="296"/>
        <v>57953</v>
      </c>
      <c r="PT261" s="20">
        <f t="shared" si="296"/>
        <v>57983</v>
      </c>
      <c r="PU261" s="20">
        <f t="shared" si="296"/>
        <v>58014</v>
      </c>
      <c r="PV261" s="20">
        <f t="shared" ref="PV261:QV261" si="297">EDATE(PV260,1)-1</f>
        <v>58044</v>
      </c>
      <c r="PW261" s="20">
        <f t="shared" si="297"/>
        <v>58075</v>
      </c>
      <c r="PX261" s="20">
        <f t="shared" si="297"/>
        <v>58106</v>
      </c>
      <c r="PY261" s="20">
        <f t="shared" si="297"/>
        <v>58134</v>
      </c>
      <c r="PZ261" s="20">
        <f t="shared" si="297"/>
        <v>58165</v>
      </c>
      <c r="QA261" s="20">
        <f t="shared" si="297"/>
        <v>58195</v>
      </c>
      <c r="QB261" s="20">
        <f t="shared" si="297"/>
        <v>58226</v>
      </c>
      <c r="QC261" s="20">
        <f t="shared" si="297"/>
        <v>58256</v>
      </c>
      <c r="QD261" s="20">
        <f t="shared" si="297"/>
        <v>58287</v>
      </c>
      <c r="QE261" s="20">
        <f t="shared" si="297"/>
        <v>58318</v>
      </c>
      <c r="QF261" s="20">
        <f t="shared" si="297"/>
        <v>58348</v>
      </c>
      <c r="QG261" s="20">
        <f t="shared" si="297"/>
        <v>58379</v>
      </c>
      <c r="QH261" s="20">
        <f t="shared" si="297"/>
        <v>58409</v>
      </c>
      <c r="QI261" s="20">
        <f t="shared" si="297"/>
        <v>58440</v>
      </c>
      <c r="QJ261" s="20">
        <f t="shared" si="297"/>
        <v>58471</v>
      </c>
      <c r="QK261" s="20">
        <f t="shared" si="297"/>
        <v>58500</v>
      </c>
      <c r="QL261" s="20">
        <f t="shared" si="297"/>
        <v>58531</v>
      </c>
      <c r="QM261" s="20">
        <f t="shared" si="297"/>
        <v>58561</v>
      </c>
      <c r="QN261" s="20">
        <f t="shared" si="297"/>
        <v>58592</v>
      </c>
      <c r="QO261" s="20">
        <f t="shared" si="297"/>
        <v>58622</v>
      </c>
      <c r="QP261" s="20">
        <f t="shared" si="297"/>
        <v>58653</v>
      </c>
      <c r="QQ261" s="20">
        <f t="shared" si="297"/>
        <v>58684</v>
      </c>
      <c r="QR261" s="20">
        <f t="shared" si="297"/>
        <v>58714</v>
      </c>
      <c r="QS261" s="20">
        <f t="shared" si="297"/>
        <v>58745</v>
      </c>
      <c r="QT261" s="20">
        <f t="shared" si="297"/>
        <v>58775</v>
      </c>
      <c r="QU261" s="20">
        <f t="shared" si="297"/>
        <v>58806</v>
      </c>
      <c r="QV261" s="20">
        <f t="shared" si="297"/>
        <v>58837</v>
      </c>
    </row>
    <row r="262" spans="3:464">
      <c r="D262" s="359" t="s">
        <v>11</v>
      </c>
      <c r="G262" s="26"/>
      <c r="H262" s="20">
        <f>EOMONTH(H261, MOD( 3-MONTH(H261), 3 ))</f>
        <v>45016</v>
      </c>
      <c r="I262" s="20">
        <f t="shared" ref="I262:BT262" si="298">EOMONTH(I261, MOD( 3-MONTH(I261), 3 ))</f>
        <v>45016</v>
      </c>
      <c r="J262" s="20">
        <f t="shared" si="298"/>
        <v>45016</v>
      </c>
      <c r="K262" s="20">
        <f t="shared" si="298"/>
        <v>45107</v>
      </c>
      <c r="L262" s="20">
        <f t="shared" si="298"/>
        <v>45107</v>
      </c>
      <c r="M262" s="20">
        <f t="shared" si="298"/>
        <v>45107</v>
      </c>
      <c r="N262" s="20">
        <f t="shared" si="298"/>
        <v>45199</v>
      </c>
      <c r="O262" s="20">
        <f t="shared" si="298"/>
        <v>45199</v>
      </c>
      <c r="P262" s="20">
        <f t="shared" si="298"/>
        <v>45199</v>
      </c>
      <c r="Q262" s="20">
        <f t="shared" si="298"/>
        <v>45291</v>
      </c>
      <c r="R262" s="20">
        <f t="shared" si="298"/>
        <v>45291</v>
      </c>
      <c r="S262" s="20">
        <f t="shared" si="298"/>
        <v>45291</v>
      </c>
      <c r="T262" s="20">
        <f t="shared" si="298"/>
        <v>45382</v>
      </c>
      <c r="U262" s="20">
        <f t="shared" si="298"/>
        <v>45382</v>
      </c>
      <c r="V262" s="20">
        <f t="shared" si="298"/>
        <v>45382</v>
      </c>
      <c r="W262" s="20">
        <f t="shared" si="298"/>
        <v>45473</v>
      </c>
      <c r="X262" s="20">
        <f t="shared" si="298"/>
        <v>45473</v>
      </c>
      <c r="Y262" s="20">
        <f t="shared" si="298"/>
        <v>45473</v>
      </c>
      <c r="Z262" s="20">
        <f t="shared" si="298"/>
        <v>45565</v>
      </c>
      <c r="AA262" s="20">
        <f t="shared" si="298"/>
        <v>45565</v>
      </c>
      <c r="AB262" s="20">
        <f t="shared" si="298"/>
        <v>45565</v>
      </c>
      <c r="AC262" s="20">
        <f t="shared" si="298"/>
        <v>45657</v>
      </c>
      <c r="AD262" s="20">
        <f t="shared" si="298"/>
        <v>45657</v>
      </c>
      <c r="AE262" s="20">
        <f t="shared" si="298"/>
        <v>45657</v>
      </c>
      <c r="AF262" s="20">
        <f t="shared" si="298"/>
        <v>45747</v>
      </c>
      <c r="AG262" s="20">
        <f t="shared" si="298"/>
        <v>45747</v>
      </c>
      <c r="AH262" s="20">
        <f t="shared" si="298"/>
        <v>45747</v>
      </c>
      <c r="AI262" s="20">
        <f t="shared" si="298"/>
        <v>45838</v>
      </c>
      <c r="AJ262" s="20">
        <f t="shared" si="298"/>
        <v>45838</v>
      </c>
      <c r="AK262" s="20">
        <f t="shared" si="298"/>
        <v>45838</v>
      </c>
      <c r="AL262" s="20">
        <f t="shared" si="298"/>
        <v>45930</v>
      </c>
      <c r="AM262" s="20">
        <f t="shared" si="298"/>
        <v>45930</v>
      </c>
      <c r="AN262" s="20">
        <f t="shared" si="298"/>
        <v>45930</v>
      </c>
      <c r="AO262" s="20">
        <f t="shared" si="298"/>
        <v>46022</v>
      </c>
      <c r="AP262" s="20">
        <f t="shared" si="298"/>
        <v>46022</v>
      </c>
      <c r="AQ262" s="20">
        <f t="shared" si="298"/>
        <v>46022</v>
      </c>
      <c r="AR262" s="20">
        <f t="shared" si="298"/>
        <v>46112</v>
      </c>
      <c r="AS262" s="20">
        <f t="shared" si="298"/>
        <v>46112</v>
      </c>
      <c r="AT262" s="20">
        <f t="shared" si="298"/>
        <v>46112</v>
      </c>
      <c r="AU262" s="20">
        <f t="shared" si="298"/>
        <v>46203</v>
      </c>
      <c r="AV262" s="20">
        <f t="shared" si="298"/>
        <v>46203</v>
      </c>
      <c r="AW262" s="20">
        <f t="shared" si="298"/>
        <v>46203</v>
      </c>
      <c r="AX262" s="20">
        <f t="shared" si="298"/>
        <v>46295</v>
      </c>
      <c r="AY262" s="20">
        <f t="shared" si="298"/>
        <v>46295</v>
      </c>
      <c r="AZ262" s="20">
        <f t="shared" si="298"/>
        <v>46295</v>
      </c>
      <c r="BA262" s="20">
        <f t="shared" si="298"/>
        <v>46387</v>
      </c>
      <c r="BB262" s="20">
        <f t="shared" si="298"/>
        <v>46387</v>
      </c>
      <c r="BC262" s="20">
        <f t="shared" si="298"/>
        <v>46387</v>
      </c>
      <c r="BD262" s="20">
        <f t="shared" si="298"/>
        <v>46477</v>
      </c>
      <c r="BE262" s="20">
        <f t="shared" si="298"/>
        <v>46477</v>
      </c>
      <c r="BF262" s="20">
        <f t="shared" si="298"/>
        <v>46477</v>
      </c>
      <c r="BG262" s="20">
        <f t="shared" si="298"/>
        <v>46568</v>
      </c>
      <c r="BH262" s="20">
        <f t="shared" si="298"/>
        <v>46568</v>
      </c>
      <c r="BI262" s="20">
        <f t="shared" si="298"/>
        <v>46568</v>
      </c>
      <c r="BJ262" s="20">
        <f t="shared" si="298"/>
        <v>46660</v>
      </c>
      <c r="BK262" s="20">
        <f t="shared" si="298"/>
        <v>46660</v>
      </c>
      <c r="BL262" s="20">
        <f t="shared" si="298"/>
        <v>46660</v>
      </c>
      <c r="BM262" s="20">
        <f t="shared" si="298"/>
        <v>46752</v>
      </c>
      <c r="BN262" s="20">
        <f t="shared" si="298"/>
        <v>46752</v>
      </c>
      <c r="BO262" s="20">
        <f t="shared" si="298"/>
        <v>46752</v>
      </c>
      <c r="BP262" s="20">
        <f t="shared" si="298"/>
        <v>46843</v>
      </c>
      <c r="BQ262" s="20">
        <f t="shared" si="298"/>
        <v>46843</v>
      </c>
      <c r="BR262" s="20">
        <f t="shared" si="298"/>
        <v>46843</v>
      </c>
      <c r="BS262" s="20">
        <f t="shared" si="298"/>
        <v>46934</v>
      </c>
      <c r="BT262" s="20">
        <f t="shared" si="298"/>
        <v>46934</v>
      </c>
      <c r="BU262" s="20">
        <f t="shared" ref="BU262:EF262" si="299">EOMONTH(BU261, MOD( 3-MONTH(BU261), 3 ))</f>
        <v>46934</v>
      </c>
      <c r="BV262" s="20">
        <f t="shared" si="299"/>
        <v>47026</v>
      </c>
      <c r="BW262" s="20">
        <f t="shared" si="299"/>
        <v>47026</v>
      </c>
      <c r="BX262" s="20">
        <f t="shared" si="299"/>
        <v>47026</v>
      </c>
      <c r="BY262" s="20">
        <f t="shared" si="299"/>
        <v>47118</v>
      </c>
      <c r="BZ262" s="20">
        <f t="shared" si="299"/>
        <v>47118</v>
      </c>
      <c r="CA262" s="20">
        <f t="shared" si="299"/>
        <v>47118</v>
      </c>
      <c r="CB262" s="20">
        <f t="shared" si="299"/>
        <v>47208</v>
      </c>
      <c r="CC262" s="20">
        <f t="shared" si="299"/>
        <v>47208</v>
      </c>
      <c r="CD262" s="20">
        <f t="shared" si="299"/>
        <v>47208</v>
      </c>
      <c r="CE262" s="20">
        <f t="shared" si="299"/>
        <v>47299</v>
      </c>
      <c r="CF262" s="20">
        <f t="shared" si="299"/>
        <v>47299</v>
      </c>
      <c r="CG262" s="20">
        <f t="shared" si="299"/>
        <v>47299</v>
      </c>
      <c r="CH262" s="20">
        <f t="shared" si="299"/>
        <v>47391</v>
      </c>
      <c r="CI262" s="20">
        <f t="shared" si="299"/>
        <v>47391</v>
      </c>
      <c r="CJ262" s="20">
        <f t="shared" si="299"/>
        <v>47391</v>
      </c>
      <c r="CK262" s="20">
        <f t="shared" si="299"/>
        <v>47483</v>
      </c>
      <c r="CL262" s="20">
        <f t="shared" si="299"/>
        <v>47483</v>
      </c>
      <c r="CM262" s="20">
        <f t="shared" si="299"/>
        <v>47483</v>
      </c>
      <c r="CN262" s="20">
        <f t="shared" si="299"/>
        <v>47573</v>
      </c>
      <c r="CO262" s="20">
        <f t="shared" si="299"/>
        <v>47573</v>
      </c>
      <c r="CP262" s="20">
        <f t="shared" si="299"/>
        <v>47573</v>
      </c>
      <c r="CQ262" s="20">
        <f t="shared" si="299"/>
        <v>47664</v>
      </c>
      <c r="CR262" s="20">
        <f t="shared" si="299"/>
        <v>47664</v>
      </c>
      <c r="CS262" s="20">
        <f t="shared" si="299"/>
        <v>47664</v>
      </c>
      <c r="CT262" s="20">
        <f t="shared" si="299"/>
        <v>47756</v>
      </c>
      <c r="CU262" s="20">
        <f t="shared" si="299"/>
        <v>47756</v>
      </c>
      <c r="CV262" s="20">
        <f t="shared" si="299"/>
        <v>47756</v>
      </c>
      <c r="CW262" s="20">
        <f t="shared" si="299"/>
        <v>47848</v>
      </c>
      <c r="CX262" s="20">
        <f t="shared" si="299"/>
        <v>47848</v>
      </c>
      <c r="CY262" s="20">
        <f t="shared" si="299"/>
        <v>47848</v>
      </c>
      <c r="CZ262" s="20">
        <f t="shared" si="299"/>
        <v>47938</v>
      </c>
      <c r="DA262" s="20">
        <f t="shared" si="299"/>
        <v>47938</v>
      </c>
      <c r="DB262" s="20">
        <f t="shared" si="299"/>
        <v>47938</v>
      </c>
      <c r="DC262" s="20">
        <f t="shared" si="299"/>
        <v>48029</v>
      </c>
      <c r="DD262" s="20">
        <f t="shared" si="299"/>
        <v>48029</v>
      </c>
      <c r="DE262" s="20">
        <f t="shared" si="299"/>
        <v>48029</v>
      </c>
      <c r="DF262" s="20">
        <f t="shared" si="299"/>
        <v>48121</v>
      </c>
      <c r="DG262" s="20">
        <f t="shared" si="299"/>
        <v>48121</v>
      </c>
      <c r="DH262" s="20">
        <f t="shared" si="299"/>
        <v>48121</v>
      </c>
      <c r="DI262" s="20">
        <f t="shared" si="299"/>
        <v>48213</v>
      </c>
      <c r="DJ262" s="20">
        <f t="shared" si="299"/>
        <v>48213</v>
      </c>
      <c r="DK262" s="20">
        <f t="shared" si="299"/>
        <v>48213</v>
      </c>
      <c r="DL262" s="20">
        <f t="shared" si="299"/>
        <v>48304</v>
      </c>
      <c r="DM262" s="20">
        <f t="shared" si="299"/>
        <v>48304</v>
      </c>
      <c r="DN262" s="20">
        <f t="shared" si="299"/>
        <v>48304</v>
      </c>
      <c r="DO262" s="20">
        <f t="shared" si="299"/>
        <v>48395</v>
      </c>
      <c r="DP262" s="20">
        <f t="shared" si="299"/>
        <v>48395</v>
      </c>
      <c r="DQ262" s="20">
        <f t="shared" si="299"/>
        <v>48395</v>
      </c>
      <c r="DR262" s="20">
        <f t="shared" si="299"/>
        <v>48487</v>
      </c>
      <c r="DS262" s="20">
        <f t="shared" si="299"/>
        <v>48487</v>
      </c>
      <c r="DT262" s="20">
        <f t="shared" si="299"/>
        <v>48487</v>
      </c>
      <c r="DU262" s="20">
        <f t="shared" si="299"/>
        <v>48579</v>
      </c>
      <c r="DV262" s="20">
        <f t="shared" si="299"/>
        <v>48579</v>
      </c>
      <c r="DW262" s="20">
        <f t="shared" si="299"/>
        <v>48579</v>
      </c>
      <c r="DX262" s="20">
        <f t="shared" si="299"/>
        <v>48669</v>
      </c>
      <c r="DY262" s="20">
        <f t="shared" si="299"/>
        <v>48669</v>
      </c>
      <c r="DZ262" s="20">
        <f t="shared" si="299"/>
        <v>48669</v>
      </c>
      <c r="EA262" s="20">
        <f t="shared" si="299"/>
        <v>48760</v>
      </c>
      <c r="EB262" s="20">
        <f t="shared" si="299"/>
        <v>48760</v>
      </c>
      <c r="EC262" s="20">
        <f t="shared" si="299"/>
        <v>48760</v>
      </c>
      <c r="ED262" s="20">
        <f t="shared" si="299"/>
        <v>48852</v>
      </c>
      <c r="EE262" s="20">
        <f t="shared" si="299"/>
        <v>48852</v>
      </c>
      <c r="EF262" s="20">
        <f t="shared" si="299"/>
        <v>48852</v>
      </c>
      <c r="EG262" s="20">
        <f t="shared" ref="EG262:GR262" si="300">EOMONTH(EG261, MOD( 3-MONTH(EG261), 3 ))</f>
        <v>48944</v>
      </c>
      <c r="EH262" s="20">
        <f t="shared" si="300"/>
        <v>48944</v>
      </c>
      <c r="EI262" s="20">
        <f t="shared" si="300"/>
        <v>48944</v>
      </c>
      <c r="EJ262" s="20">
        <f t="shared" si="300"/>
        <v>49034</v>
      </c>
      <c r="EK262" s="20">
        <f t="shared" si="300"/>
        <v>49034</v>
      </c>
      <c r="EL262" s="20">
        <f t="shared" si="300"/>
        <v>49034</v>
      </c>
      <c r="EM262" s="20">
        <f t="shared" si="300"/>
        <v>49125</v>
      </c>
      <c r="EN262" s="20">
        <f t="shared" si="300"/>
        <v>49125</v>
      </c>
      <c r="EO262" s="20">
        <f t="shared" si="300"/>
        <v>49125</v>
      </c>
      <c r="EP262" s="20">
        <f t="shared" si="300"/>
        <v>49217</v>
      </c>
      <c r="EQ262" s="20">
        <f t="shared" si="300"/>
        <v>49217</v>
      </c>
      <c r="ER262" s="20">
        <f t="shared" si="300"/>
        <v>49217</v>
      </c>
      <c r="ES262" s="20">
        <f t="shared" si="300"/>
        <v>49309</v>
      </c>
      <c r="ET262" s="20">
        <f t="shared" si="300"/>
        <v>49309</v>
      </c>
      <c r="EU262" s="20">
        <f t="shared" si="300"/>
        <v>49309</v>
      </c>
      <c r="EV262" s="20">
        <f t="shared" si="300"/>
        <v>49399</v>
      </c>
      <c r="EW262" s="20">
        <f t="shared" si="300"/>
        <v>49399</v>
      </c>
      <c r="EX262" s="20">
        <f t="shared" si="300"/>
        <v>49399</v>
      </c>
      <c r="EY262" s="20">
        <f t="shared" si="300"/>
        <v>49490</v>
      </c>
      <c r="EZ262" s="20">
        <f t="shared" si="300"/>
        <v>49490</v>
      </c>
      <c r="FA262" s="20">
        <f t="shared" si="300"/>
        <v>49490</v>
      </c>
      <c r="FB262" s="20">
        <f t="shared" si="300"/>
        <v>49582</v>
      </c>
      <c r="FC262" s="20">
        <f t="shared" si="300"/>
        <v>49582</v>
      </c>
      <c r="FD262" s="20">
        <f t="shared" si="300"/>
        <v>49582</v>
      </c>
      <c r="FE262" s="20">
        <f t="shared" si="300"/>
        <v>49674</v>
      </c>
      <c r="FF262" s="20">
        <f t="shared" si="300"/>
        <v>49674</v>
      </c>
      <c r="FG262" s="20">
        <f t="shared" si="300"/>
        <v>49674</v>
      </c>
      <c r="FH262" s="20">
        <f t="shared" si="300"/>
        <v>49765</v>
      </c>
      <c r="FI262" s="20">
        <f t="shared" si="300"/>
        <v>49765</v>
      </c>
      <c r="FJ262" s="20">
        <f t="shared" si="300"/>
        <v>49765</v>
      </c>
      <c r="FK262" s="20">
        <f t="shared" si="300"/>
        <v>49856</v>
      </c>
      <c r="FL262" s="20">
        <f t="shared" si="300"/>
        <v>49856</v>
      </c>
      <c r="FM262" s="20">
        <f t="shared" si="300"/>
        <v>49856</v>
      </c>
      <c r="FN262" s="20">
        <f t="shared" si="300"/>
        <v>49948</v>
      </c>
      <c r="FO262" s="20">
        <f t="shared" si="300"/>
        <v>49948</v>
      </c>
      <c r="FP262" s="20">
        <f t="shared" si="300"/>
        <v>49948</v>
      </c>
      <c r="FQ262" s="20">
        <f t="shared" si="300"/>
        <v>50040</v>
      </c>
      <c r="FR262" s="20">
        <f t="shared" si="300"/>
        <v>50040</v>
      </c>
      <c r="FS262" s="20">
        <f t="shared" si="300"/>
        <v>50040</v>
      </c>
      <c r="FT262" s="20">
        <f t="shared" si="300"/>
        <v>50130</v>
      </c>
      <c r="FU262" s="20">
        <f t="shared" si="300"/>
        <v>50130</v>
      </c>
      <c r="FV262" s="20">
        <f t="shared" si="300"/>
        <v>50130</v>
      </c>
      <c r="FW262" s="20">
        <f t="shared" si="300"/>
        <v>50221</v>
      </c>
      <c r="FX262" s="20">
        <f t="shared" si="300"/>
        <v>50221</v>
      </c>
      <c r="FY262" s="20">
        <f t="shared" si="300"/>
        <v>50221</v>
      </c>
      <c r="FZ262" s="20">
        <f t="shared" si="300"/>
        <v>50313</v>
      </c>
      <c r="GA262" s="20">
        <f t="shared" si="300"/>
        <v>50313</v>
      </c>
      <c r="GB262" s="20">
        <f t="shared" si="300"/>
        <v>50313</v>
      </c>
      <c r="GC262" s="20">
        <f t="shared" si="300"/>
        <v>50405</v>
      </c>
      <c r="GD262" s="20">
        <f t="shared" si="300"/>
        <v>50405</v>
      </c>
      <c r="GE262" s="20">
        <f t="shared" si="300"/>
        <v>50405</v>
      </c>
      <c r="GF262" s="20">
        <f t="shared" si="300"/>
        <v>50495</v>
      </c>
      <c r="GG262" s="20">
        <f t="shared" si="300"/>
        <v>50495</v>
      </c>
      <c r="GH262" s="20">
        <f t="shared" si="300"/>
        <v>50495</v>
      </c>
      <c r="GI262" s="20">
        <f t="shared" si="300"/>
        <v>50586</v>
      </c>
      <c r="GJ262" s="20">
        <f t="shared" si="300"/>
        <v>50586</v>
      </c>
      <c r="GK262" s="20">
        <f t="shared" si="300"/>
        <v>50586</v>
      </c>
      <c r="GL262" s="20">
        <f t="shared" si="300"/>
        <v>50678</v>
      </c>
      <c r="GM262" s="20">
        <f t="shared" si="300"/>
        <v>50678</v>
      </c>
      <c r="GN262" s="20">
        <f t="shared" si="300"/>
        <v>50678</v>
      </c>
      <c r="GO262" s="20">
        <f t="shared" si="300"/>
        <v>50770</v>
      </c>
      <c r="GP262" s="20">
        <f t="shared" si="300"/>
        <v>50770</v>
      </c>
      <c r="GQ262" s="20">
        <f t="shared" si="300"/>
        <v>50770</v>
      </c>
      <c r="GR262" s="20">
        <f t="shared" si="300"/>
        <v>50860</v>
      </c>
      <c r="GS262" s="20">
        <f t="shared" ref="GS262:JD262" si="301">EOMONTH(GS261, MOD( 3-MONTH(GS261), 3 ))</f>
        <v>50860</v>
      </c>
      <c r="GT262" s="20">
        <f t="shared" si="301"/>
        <v>50860</v>
      </c>
      <c r="GU262" s="20">
        <f t="shared" si="301"/>
        <v>50951</v>
      </c>
      <c r="GV262" s="20">
        <f t="shared" si="301"/>
        <v>50951</v>
      </c>
      <c r="GW262" s="20">
        <f t="shared" si="301"/>
        <v>50951</v>
      </c>
      <c r="GX262" s="20">
        <f t="shared" si="301"/>
        <v>51043</v>
      </c>
      <c r="GY262" s="20">
        <f t="shared" si="301"/>
        <v>51043</v>
      </c>
      <c r="GZ262" s="20">
        <f t="shared" si="301"/>
        <v>51043</v>
      </c>
      <c r="HA262" s="20">
        <f t="shared" si="301"/>
        <v>51135</v>
      </c>
      <c r="HB262" s="20">
        <f t="shared" si="301"/>
        <v>51135</v>
      </c>
      <c r="HC262" s="20">
        <f t="shared" si="301"/>
        <v>51135</v>
      </c>
      <c r="HD262" s="20">
        <f t="shared" si="301"/>
        <v>51226</v>
      </c>
      <c r="HE262" s="20">
        <f t="shared" si="301"/>
        <v>51226</v>
      </c>
      <c r="HF262" s="20">
        <f t="shared" si="301"/>
        <v>51226</v>
      </c>
      <c r="HG262" s="20">
        <f t="shared" si="301"/>
        <v>51317</v>
      </c>
      <c r="HH262" s="20">
        <f t="shared" si="301"/>
        <v>51317</v>
      </c>
      <c r="HI262" s="20">
        <f t="shared" si="301"/>
        <v>51317</v>
      </c>
      <c r="HJ262" s="20">
        <f t="shared" si="301"/>
        <v>51409</v>
      </c>
      <c r="HK262" s="20">
        <f t="shared" si="301"/>
        <v>51409</v>
      </c>
      <c r="HL262" s="20">
        <f t="shared" si="301"/>
        <v>51409</v>
      </c>
      <c r="HM262" s="20">
        <f t="shared" si="301"/>
        <v>51501</v>
      </c>
      <c r="HN262" s="20">
        <f t="shared" si="301"/>
        <v>51501</v>
      </c>
      <c r="HO262" s="20">
        <f t="shared" si="301"/>
        <v>51501</v>
      </c>
      <c r="HP262" s="20">
        <f t="shared" si="301"/>
        <v>51591</v>
      </c>
      <c r="HQ262" s="20">
        <f t="shared" si="301"/>
        <v>51591</v>
      </c>
      <c r="HR262" s="20">
        <f t="shared" si="301"/>
        <v>51591</v>
      </c>
      <c r="HS262" s="20">
        <f t="shared" si="301"/>
        <v>51682</v>
      </c>
      <c r="HT262" s="20">
        <f t="shared" si="301"/>
        <v>51682</v>
      </c>
      <c r="HU262" s="20">
        <f t="shared" si="301"/>
        <v>51682</v>
      </c>
      <c r="HV262" s="20">
        <f t="shared" si="301"/>
        <v>51774</v>
      </c>
      <c r="HW262" s="20">
        <f t="shared" si="301"/>
        <v>51774</v>
      </c>
      <c r="HX262" s="20">
        <f t="shared" si="301"/>
        <v>51774</v>
      </c>
      <c r="HY262" s="20">
        <f t="shared" si="301"/>
        <v>51866</v>
      </c>
      <c r="HZ262" s="20">
        <f t="shared" si="301"/>
        <v>51866</v>
      </c>
      <c r="IA262" s="20">
        <f t="shared" si="301"/>
        <v>51866</v>
      </c>
      <c r="IB262" s="20">
        <f t="shared" si="301"/>
        <v>51956</v>
      </c>
      <c r="IC262" s="20">
        <f t="shared" si="301"/>
        <v>51956</v>
      </c>
      <c r="ID262" s="20">
        <f t="shared" si="301"/>
        <v>51956</v>
      </c>
      <c r="IE262" s="20">
        <f t="shared" si="301"/>
        <v>52047</v>
      </c>
      <c r="IF262" s="20">
        <f t="shared" si="301"/>
        <v>52047</v>
      </c>
      <c r="IG262" s="20">
        <f t="shared" si="301"/>
        <v>52047</v>
      </c>
      <c r="IH262" s="20">
        <f t="shared" si="301"/>
        <v>52139</v>
      </c>
      <c r="II262" s="20">
        <f t="shared" si="301"/>
        <v>52139</v>
      </c>
      <c r="IJ262" s="20">
        <f t="shared" si="301"/>
        <v>52139</v>
      </c>
      <c r="IK262" s="20">
        <f t="shared" si="301"/>
        <v>52231</v>
      </c>
      <c r="IL262" s="20">
        <f t="shared" si="301"/>
        <v>52231</v>
      </c>
      <c r="IM262" s="20">
        <f t="shared" si="301"/>
        <v>52231</v>
      </c>
      <c r="IN262" s="20">
        <f t="shared" si="301"/>
        <v>52321</v>
      </c>
      <c r="IO262" s="20">
        <f t="shared" si="301"/>
        <v>52321</v>
      </c>
      <c r="IP262" s="20">
        <f t="shared" si="301"/>
        <v>52321</v>
      </c>
      <c r="IQ262" s="20">
        <f t="shared" si="301"/>
        <v>52412</v>
      </c>
      <c r="IR262" s="20">
        <f t="shared" si="301"/>
        <v>52412</v>
      </c>
      <c r="IS262" s="20">
        <f t="shared" si="301"/>
        <v>52412</v>
      </c>
      <c r="IT262" s="20">
        <f t="shared" si="301"/>
        <v>52504</v>
      </c>
      <c r="IU262" s="20">
        <f t="shared" si="301"/>
        <v>52504</v>
      </c>
      <c r="IV262" s="20">
        <f t="shared" si="301"/>
        <v>52504</v>
      </c>
      <c r="IW262" s="20">
        <f t="shared" si="301"/>
        <v>52596</v>
      </c>
      <c r="IX262" s="20">
        <f t="shared" si="301"/>
        <v>52596</v>
      </c>
      <c r="IY262" s="20">
        <f t="shared" si="301"/>
        <v>52596</v>
      </c>
      <c r="IZ262" s="20">
        <f t="shared" si="301"/>
        <v>52687</v>
      </c>
      <c r="JA262" s="20">
        <f t="shared" si="301"/>
        <v>52687</v>
      </c>
      <c r="JB262" s="20">
        <f t="shared" si="301"/>
        <v>52687</v>
      </c>
      <c r="JC262" s="20">
        <f t="shared" si="301"/>
        <v>52778</v>
      </c>
      <c r="JD262" s="20">
        <f t="shared" si="301"/>
        <v>52778</v>
      </c>
      <c r="JE262" s="20">
        <f t="shared" ref="JE262:LP262" si="302">EOMONTH(JE261, MOD( 3-MONTH(JE261), 3 ))</f>
        <v>52778</v>
      </c>
      <c r="JF262" s="20">
        <f t="shared" si="302"/>
        <v>52870</v>
      </c>
      <c r="JG262" s="20">
        <f t="shared" si="302"/>
        <v>52870</v>
      </c>
      <c r="JH262" s="20">
        <f t="shared" si="302"/>
        <v>52870</v>
      </c>
      <c r="JI262" s="20">
        <f t="shared" si="302"/>
        <v>52962</v>
      </c>
      <c r="JJ262" s="20">
        <f t="shared" si="302"/>
        <v>52962</v>
      </c>
      <c r="JK262" s="20">
        <f t="shared" si="302"/>
        <v>52962</v>
      </c>
      <c r="JL262" s="20">
        <f t="shared" si="302"/>
        <v>53052</v>
      </c>
      <c r="JM262" s="20">
        <f t="shared" si="302"/>
        <v>53052</v>
      </c>
      <c r="JN262" s="20">
        <f t="shared" si="302"/>
        <v>53052</v>
      </c>
      <c r="JO262" s="20">
        <f t="shared" si="302"/>
        <v>53143</v>
      </c>
      <c r="JP262" s="20">
        <f t="shared" si="302"/>
        <v>53143</v>
      </c>
      <c r="JQ262" s="20">
        <f t="shared" si="302"/>
        <v>53143</v>
      </c>
      <c r="JR262" s="20">
        <f t="shared" si="302"/>
        <v>53235</v>
      </c>
      <c r="JS262" s="20">
        <f t="shared" si="302"/>
        <v>53235</v>
      </c>
      <c r="JT262" s="20">
        <f t="shared" si="302"/>
        <v>53235</v>
      </c>
      <c r="JU262" s="20">
        <f t="shared" si="302"/>
        <v>53327</v>
      </c>
      <c r="JV262" s="20">
        <f t="shared" si="302"/>
        <v>53327</v>
      </c>
      <c r="JW262" s="20">
        <f t="shared" si="302"/>
        <v>53327</v>
      </c>
      <c r="JX262" s="20">
        <f t="shared" si="302"/>
        <v>53417</v>
      </c>
      <c r="JY262" s="20">
        <f t="shared" si="302"/>
        <v>53417</v>
      </c>
      <c r="JZ262" s="20">
        <f t="shared" si="302"/>
        <v>53417</v>
      </c>
      <c r="KA262" s="20">
        <f t="shared" si="302"/>
        <v>53508</v>
      </c>
      <c r="KB262" s="20">
        <f t="shared" si="302"/>
        <v>53508</v>
      </c>
      <c r="KC262" s="20">
        <f t="shared" si="302"/>
        <v>53508</v>
      </c>
      <c r="KD262" s="20">
        <f t="shared" si="302"/>
        <v>53600</v>
      </c>
      <c r="KE262" s="20">
        <f t="shared" si="302"/>
        <v>53600</v>
      </c>
      <c r="KF262" s="20">
        <f t="shared" si="302"/>
        <v>53600</v>
      </c>
      <c r="KG262" s="20">
        <f t="shared" si="302"/>
        <v>53692</v>
      </c>
      <c r="KH262" s="20">
        <f t="shared" si="302"/>
        <v>53692</v>
      </c>
      <c r="KI262" s="20">
        <f t="shared" si="302"/>
        <v>53692</v>
      </c>
      <c r="KJ262" s="20">
        <f t="shared" si="302"/>
        <v>53782</v>
      </c>
      <c r="KK262" s="20">
        <f t="shared" si="302"/>
        <v>53782</v>
      </c>
      <c r="KL262" s="20">
        <f t="shared" si="302"/>
        <v>53782</v>
      </c>
      <c r="KM262" s="20">
        <f t="shared" si="302"/>
        <v>53873</v>
      </c>
      <c r="KN262" s="20">
        <f t="shared" si="302"/>
        <v>53873</v>
      </c>
      <c r="KO262" s="20">
        <f t="shared" si="302"/>
        <v>53873</v>
      </c>
      <c r="KP262" s="20">
        <f t="shared" si="302"/>
        <v>53965</v>
      </c>
      <c r="KQ262" s="20">
        <f t="shared" si="302"/>
        <v>53965</v>
      </c>
      <c r="KR262" s="20">
        <f t="shared" si="302"/>
        <v>53965</v>
      </c>
      <c r="KS262" s="20">
        <f t="shared" si="302"/>
        <v>54057</v>
      </c>
      <c r="KT262" s="20">
        <f t="shared" si="302"/>
        <v>54057</v>
      </c>
      <c r="KU262" s="20">
        <f t="shared" si="302"/>
        <v>54057</v>
      </c>
      <c r="KV262" s="20">
        <f t="shared" si="302"/>
        <v>54148</v>
      </c>
      <c r="KW262" s="20">
        <f t="shared" si="302"/>
        <v>54148</v>
      </c>
      <c r="KX262" s="20">
        <f t="shared" si="302"/>
        <v>54148</v>
      </c>
      <c r="KY262" s="20">
        <f t="shared" si="302"/>
        <v>54239</v>
      </c>
      <c r="KZ262" s="20">
        <f t="shared" si="302"/>
        <v>54239</v>
      </c>
      <c r="LA262" s="20">
        <f t="shared" si="302"/>
        <v>54239</v>
      </c>
      <c r="LB262" s="20">
        <f t="shared" si="302"/>
        <v>54331</v>
      </c>
      <c r="LC262" s="20">
        <f t="shared" si="302"/>
        <v>54331</v>
      </c>
      <c r="LD262" s="20">
        <f t="shared" si="302"/>
        <v>54331</v>
      </c>
      <c r="LE262" s="20">
        <f t="shared" si="302"/>
        <v>54423</v>
      </c>
      <c r="LF262" s="20">
        <f t="shared" si="302"/>
        <v>54423</v>
      </c>
      <c r="LG262" s="20">
        <f t="shared" si="302"/>
        <v>54423</v>
      </c>
      <c r="LH262" s="20">
        <f t="shared" si="302"/>
        <v>54513</v>
      </c>
      <c r="LI262" s="20">
        <f t="shared" si="302"/>
        <v>54513</v>
      </c>
      <c r="LJ262" s="20">
        <f t="shared" si="302"/>
        <v>54513</v>
      </c>
      <c r="LK262" s="20">
        <f t="shared" si="302"/>
        <v>54604</v>
      </c>
      <c r="LL262" s="20">
        <f t="shared" si="302"/>
        <v>54604</v>
      </c>
      <c r="LM262" s="20">
        <f t="shared" si="302"/>
        <v>54604</v>
      </c>
      <c r="LN262" s="20">
        <f t="shared" si="302"/>
        <v>54696</v>
      </c>
      <c r="LO262" s="20">
        <f t="shared" si="302"/>
        <v>54696</v>
      </c>
      <c r="LP262" s="20">
        <f t="shared" si="302"/>
        <v>54696</v>
      </c>
      <c r="LQ262" s="20">
        <f t="shared" ref="LQ262:OB262" si="303">EOMONTH(LQ261, MOD( 3-MONTH(LQ261), 3 ))</f>
        <v>54788</v>
      </c>
      <c r="LR262" s="20">
        <f t="shared" si="303"/>
        <v>54788</v>
      </c>
      <c r="LS262" s="20">
        <f t="shared" si="303"/>
        <v>54788</v>
      </c>
      <c r="LT262" s="20">
        <f t="shared" si="303"/>
        <v>54878</v>
      </c>
      <c r="LU262" s="20">
        <f t="shared" si="303"/>
        <v>54878</v>
      </c>
      <c r="LV262" s="20">
        <f t="shared" si="303"/>
        <v>54878</v>
      </c>
      <c r="LW262" s="20">
        <f t="shared" si="303"/>
        <v>54969</v>
      </c>
      <c r="LX262" s="20">
        <f t="shared" si="303"/>
        <v>54969</v>
      </c>
      <c r="LY262" s="20">
        <f t="shared" si="303"/>
        <v>54969</v>
      </c>
      <c r="LZ262" s="20">
        <f t="shared" si="303"/>
        <v>55061</v>
      </c>
      <c r="MA262" s="20">
        <f t="shared" si="303"/>
        <v>55061</v>
      </c>
      <c r="MB262" s="20">
        <f t="shared" si="303"/>
        <v>55061</v>
      </c>
      <c r="MC262" s="20">
        <f t="shared" si="303"/>
        <v>55153</v>
      </c>
      <c r="MD262" s="20">
        <f t="shared" si="303"/>
        <v>55153</v>
      </c>
      <c r="ME262" s="20">
        <f t="shared" si="303"/>
        <v>55153</v>
      </c>
      <c r="MF262" s="20">
        <f t="shared" si="303"/>
        <v>55243</v>
      </c>
      <c r="MG262" s="20">
        <f t="shared" si="303"/>
        <v>55243</v>
      </c>
      <c r="MH262" s="20">
        <f t="shared" si="303"/>
        <v>55243</v>
      </c>
      <c r="MI262" s="20">
        <f t="shared" si="303"/>
        <v>55334</v>
      </c>
      <c r="MJ262" s="20">
        <f t="shared" si="303"/>
        <v>55334</v>
      </c>
      <c r="MK262" s="20">
        <f t="shared" si="303"/>
        <v>55334</v>
      </c>
      <c r="ML262" s="20">
        <f t="shared" si="303"/>
        <v>55426</v>
      </c>
      <c r="MM262" s="20">
        <f t="shared" si="303"/>
        <v>55426</v>
      </c>
      <c r="MN262" s="20">
        <f t="shared" si="303"/>
        <v>55426</v>
      </c>
      <c r="MO262" s="20">
        <f t="shared" si="303"/>
        <v>55518</v>
      </c>
      <c r="MP262" s="20">
        <f t="shared" si="303"/>
        <v>55518</v>
      </c>
      <c r="MQ262" s="20">
        <f t="shared" si="303"/>
        <v>55518</v>
      </c>
      <c r="MR262" s="20">
        <f t="shared" si="303"/>
        <v>55609</v>
      </c>
      <c r="MS262" s="20">
        <f t="shared" si="303"/>
        <v>55609</v>
      </c>
      <c r="MT262" s="20">
        <f t="shared" si="303"/>
        <v>55609</v>
      </c>
      <c r="MU262" s="20">
        <f t="shared" si="303"/>
        <v>55700</v>
      </c>
      <c r="MV262" s="20">
        <f t="shared" si="303"/>
        <v>55700</v>
      </c>
      <c r="MW262" s="20">
        <f t="shared" si="303"/>
        <v>55700</v>
      </c>
      <c r="MX262" s="20">
        <f t="shared" si="303"/>
        <v>55792</v>
      </c>
      <c r="MY262" s="20">
        <f t="shared" si="303"/>
        <v>55792</v>
      </c>
      <c r="MZ262" s="20">
        <f t="shared" si="303"/>
        <v>55792</v>
      </c>
      <c r="NA262" s="20">
        <f t="shared" si="303"/>
        <v>55884</v>
      </c>
      <c r="NB262" s="20">
        <f t="shared" si="303"/>
        <v>55884</v>
      </c>
      <c r="NC262" s="20">
        <f t="shared" si="303"/>
        <v>55884</v>
      </c>
      <c r="ND262" s="20">
        <f t="shared" si="303"/>
        <v>55974</v>
      </c>
      <c r="NE262" s="20">
        <f t="shared" si="303"/>
        <v>55974</v>
      </c>
      <c r="NF262" s="20">
        <f t="shared" si="303"/>
        <v>55974</v>
      </c>
      <c r="NG262" s="20">
        <f t="shared" si="303"/>
        <v>56065</v>
      </c>
      <c r="NH262" s="20">
        <f t="shared" si="303"/>
        <v>56065</v>
      </c>
      <c r="NI262" s="20">
        <f t="shared" si="303"/>
        <v>56065</v>
      </c>
      <c r="NJ262" s="20">
        <f t="shared" si="303"/>
        <v>56157</v>
      </c>
      <c r="NK262" s="20">
        <f t="shared" si="303"/>
        <v>56157</v>
      </c>
      <c r="NL262" s="20">
        <f t="shared" si="303"/>
        <v>56157</v>
      </c>
      <c r="NM262" s="20">
        <f t="shared" si="303"/>
        <v>56249</v>
      </c>
      <c r="NN262" s="20">
        <f t="shared" si="303"/>
        <v>56249</v>
      </c>
      <c r="NO262" s="20">
        <f t="shared" si="303"/>
        <v>56249</v>
      </c>
      <c r="NP262" s="20">
        <f t="shared" si="303"/>
        <v>56339</v>
      </c>
      <c r="NQ262" s="20">
        <f t="shared" si="303"/>
        <v>56339</v>
      </c>
      <c r="NR262" s="20">
        <f t="shared" si="303"/>
        <v>56339</v>
      </c>
      <c r="NS262" s="20">
        <f t="shared" si="303"/>
        <v>56430</v>
      </c>
      <c r="NT262" s="20">
        <f t="shared" si="303"/>
        <v>56430</v>
      </c>
      <c r="NU262" s="20">
        <f t="shared" si="303"/>
        <v>56430</v>
      </c>
      <c r="NV262" s="20">
        <f t="shared" si="303"/>
        <v>56522</v>
      </c>
      <c r="NW262" s="20">
        <f t="shared" si="303"/>
        <v>56522</v>
      </c>
      <c r="NX262" s="20">
        <f t="shared" si="303"/>
        <v>56522</v>
      </c>
      <c r="NY262" s="20">
        <f t="shared" si="303"/>
        <v>56614</v>
      </c>
      <c r="NZ262" s="20">
        <f t="shared" si="303"/>
        <v>56614</v>
      </c>
      <c r="OA262" s="20">
        <f t="shared" si="303"/>
        <v>56614</v>
      </c>
      <c r="OB262" s="20">
        <f t="shared" si="303"/>
        <v>56704</v>
      </c>
      <c r="OC262" s="20">
        <f t="shared" ref="OC262:QN262" si="304">EOMONTH(OC261, MOD( 3-MONTH(OC261), 3 ))</f>
        <v>56704</v>
      </c>
      <c r="OD262" s="20">
        <f t="shared" si="304"/>
        <v>56704</v>
      </c>
      <c r="OE262" s="20">
        <f t="shared" si="304"/>
        <v>56795</v>
      </c>
      <c r="OF262" s="20">
        <f t="shared" si="304"/>
        <v>56795</v>
      </c>
      <c r="OG262" s="20">
        <f t="shared" si="304"/>
        <v>56795</v>
      </c>
      <c r="OH262" s="20">
        <f t="shared" si="304"/>
        <v>56887</v>
      </c>
      <c r="OI262" s="20">
        <f t="shared" si="304"/>
        <v>56887</v>
      </c>
      <c r="OJ262" s="20">
        <f t="shared" si="304"/>
        <v>56887</v>
      </c>
      <c r="OK262" s="20">
        <f t="shared" si="304"/>
        <v>56979</v>
      </c>
      <c r="OL262" s="20">
        <f t="shared" si="304"/>
        <v>56979</v>
      </c>
      <c r="OM262" s="20">
        <f t="shared" si="304"/>
        <v>56979</v>
      </c>
      <c r="ON262" s="20">
        <f t="shared" si="304"/>
        <v>57070</v>
      </c>
      <c r="OO262" s="20">
        <f t="shared" si="304"/>
        <v>57070</v>
      </c>
      <c r="OP262" s="20">
        <f t="shared" si="304"/>
        <v>57070</v>
      </c>
      <c r="OQ262" s="20">
        <f t="shared" si="304"/>
        <v>57161</v>
      </c>
      <c r="OR262" s="20">
        <f t="shared" si="304"/>
        <v>57161</v>
      </c>
      <c r="OS262" s="20">
        <f t="shared" si="304"/>
        <v>57161</v>
      </c>
      <c r="OT262" s="20">
        <f t="shared" si="304"/>
        <v>57253</v>
      </c>
      <c r="OU262" s="20">
        <f t="shared" si="304"/>
        <v>57253</v>
      </c>
      <c r="OV262" s="20">
        <f t="shared" si="304"/>
        <v>57253</v>
      </c>
      <c r="OW262" s="20">
        <f t="shared" si="304"/>
        <v>57345</v>
      </c>
      <c r="OX262" s="20">
        <f t="shared" si="304"/>
        <v>57345</v>
      </c>
      <c r="OY262" s="20">
        <f t="shared" si="304"/>
        <v>57345</v>
      </c>
      <c r="OZ262" s="20">
        <f t="shared" si="304"/>
        <v>57435</v>
      </c>
      <c r="PA262" s="20">
        <f t="shared" si="304"/>
        <v>57435</v>
      </c>
      <c r="PB262" s="20">
        <f t="shared" si="304"/>
        <v>57435</v>
      </c>
      <c r="PC262" s="20">
        <f t="shared" si="304"/>
        <v>57526</v>
      </c>
      <c r="PD262" s="20">
        <f t="shared" si="304"/>
        <v>57526</v>
      </c>
      <c r="PE262" s="20">
        <f t="shared" si="304"/>
        <v>57526</v>
      </c>
      <c r="PF262" s="20">
        <f t="shared" si="304"/>
        <v>57618</v>
      </c>
      <c r="PG262" s="20">
        <f t="shared" si="304"/>
        <v>57618</v>
      </c>
      <c r="PH262" s="20">
        <f t="shared" si="304"/>
        <v>57618</v>
      </c>
      <c r="PI262" s="20">
        <f t="shared" si="304"/>
        <v>57710</v>
      </c>
      <c r="PJ262" s="20">
        <f t="shared" si="304"/>
        <v>57710</v>
      </c>
      <c r="PK262" s="20">
        <f t="shared" si="304"/>
        <v>57710</v>
      </c>
      <c r="PL262" s="20">
        <f t="shared" si="304"/>
        <v>57800</v>
      </c>
      <c r="PM262" s="20">
        <f t="shared" si="304"/>
        <v>57800</v>
      </c>
      <c r="PN262" s="20">
        <f t="shared" si="304"/>
        <v>57800</v>
      </c>
      <c r="PO262" s="20">
        <f t="shared" si="304"/>
        <v>57891</v>
      </c>
      <c r="PP262" s="20">
        <f t="shared" si="304"/>
        <v>57891</v>
      </c>
      <c r="PQ262" s="20">
        <f t="shared" si="304"/>
        <v>57891</v>
      </c>
      <c r="PR262" s="20">
        <f t="shared" si="304"/>
        <v>57983</v>
      </c>
      <c r="PS262" s="20">
        <f t="shared" si="304"/>
        <v>57983</v>
      </c>
      <c r="PT262" s="20">
        <f t="shared" si="304"/>
        <v>57983</v>
      </c>
      <c r="PU262" s="20">
        <f t="shared" si="304"/>
        <v>58075</v>
      </c>
      <c r="PV262" s="20">
        <f t="shared" si="304"/>
        <v>58075</v>
      </c>
      <c r="PW262" s="20">
        <f t="shared" si="304"/>
        <v>58075</v>
      </c>
      <c r="PX262" s="20">
        <f t="shared" si="304"/>
        <v>58165</v>
      </c>
      <c r="PY262" s="20">
        <f t="shared" si="304"/>
        <v>58165</v>
      </c>
      <c r="PZ262" s="20">
        <f t="shared" si="304"/>
        <v>58165</v>
      </c>
      <c r="QA262" s="20">
        <f t="shared" si="304"/>
        <v>58256</v>
      </c>
      <c r="QB262" s="20">
        <f t="shared" si="304"/>
        <v>58256</v>
      </c>
      <c r="QC262" s="20">
        <f t="shared" si="304"/>
        <v>58256</v>
      </c>
      <c r="QD262" s="20">
        <f t="shared" si="304"/>
        <v>58348</v>
      </c>
      <c r="QE262" s="20">
        <f t="shared" si="304"/>
        <v>58348</v>
      </c>
      <c r="QF262" s="20">
        <f t="shared" si="304"/>
        <v>58348</v>
      </c>
      <c r="QG262" s="20">
        <f t="shared" si="304"/>
        <v>58440</v>
      </c>
      <c r="QH262" s="20">
        <f t="shared" si="304"/>
        <v>58440</v>
      </c>
      <c r="QI262" s="20">
        <f t="shared" si="304"/>
        <v>58440</v>
      </c>
      <c r="QJ262" s="20">
        <f t="shared" si="304"/>
        <v>58531</v>
      </c>
      <c r="QK262" s="20">
        <f t="shared" si="304"/>
        <v>58531</v>
      </c>
      <c r="QL262" s="20">
        <f t="shared" si="304"/>
        <v>58531</v>
      </c>
      <c r="QM262" s="20">
        <f t="shared" si="304"/>
        <v>58622</v>
      </c>
      <c r="QN262" s="20">
        <f t="shared" si="304"/>
        <v>58622</v>
      </c>
      <c r="QO262" s="20">
        <f t="shared" ref="QO262:QV262" si="305">EOMONTH(QO261, MOD( 3-MONTH(QO261), 3 ))</f>
        <v>58622</v>
      </c>
      <c r="QP262" s="20">
        <f t="shared" si="305"/>
        <v>58714</v>
      </c>
      <c r="QQ262" s="20">
        <f t="shared" si="305"/>
        <v>58714</v>
      </c>
      <c r="QR262" s="20">
        <f t="shared" si="305"/>
        <v>58714</v>
      </c>
      <c r="QS262" s="20">
        <f t="shared" si="305"/>
        <v>58806</v>
      </c>
      <c r="QT262" s="20">
        <f t="shared" si="305"/>
        <v>58806</v>
      </c>
      <c r="QU262" s="20">
        <f t="shared" si="305"/>
        <v>58806</v>
      </c>
      <c r="QV262" s="20">
        <f t="shared" si="305"/>
        <v>58896</v>
      </c>
    </row>
    <row r="264" spans="3:464">
      <c r="D264" t="s">
        <v>718</v>
      </c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9"/>
      <c r="AW264" s="39"/>
      <c r="AX264" s="39"/>
      <c r="AY264" s="39"/>
      <c r="AZ264" s="39"/>
      <c r="BA264" s="39"/>
      <c r="BB264" s="39"/>
      <c r="BC264" s="39"/>
      <c r="BD264" s="39"/>
      <c r="BE264" s="39"/>
    </row>
    <row r="265" spans="3:464">
      <c r="D265" s="342" t="str">
        <f>Assumptions!G545</f>
        <v>WIBOR 6M + IRS</v>
      </c>
      <c r="E265" s="284" t="s">
        <v>15</v>
      </c>
      <c r="F265" s="284"/>
      <c r="G265" s="285"/>
      <c r="H265" s="286">
        <f>INDEX(H266:H272,MATCH($D265,$D$266:$D$272,0))</f>
        <v>0</v>
      </c>
      <c r="I265" s="286">
        <f t="shared" ref="I265:BT265" si="306">INDEX(I266:I272,MATCH($D265,$D$266:$D$272,0))</f>
        <v>0</v>
      </c>
      <c r="J265" s="286">
        <f t="shared" si="306"/>
        <v>0</v>
      </c>
      <c r="K265" s="286">
        <f t="shared" si="306"/>
        <v>0</v>
      </c>
      <c r="L265" s="286">
        <f t="shared" si="306"/>
        <v>0</v>
      </c>
      <c r="M265" s="286">
        <f t="shared" si="306"/>
        <v>0</v>
      </c>
      <c r="N265" s="286">
        <f t="shared" si="306"/>
        <v>0</v>
      </c>
      <c r="O265" s="286">
        <f t="shared" si="306"/>
        <v>0</v>
      </c>
      <c r="P265" s="286">
        <f t="shared" si="306"/>
        <v>0</v>
      </c>
      <c r="Q265" s="286">
        <f t="shared" si="306"/>
        <v>0</v>
      </c>
      <c r="R265" s="286">
        <f t="shared" si="306"/>
        <v>0</v>
      </c>
      <c r="S265" s="286">
        <f t="shared" si="306"/>
        <v>0</v>
      </c>
      <c r="T265" s="286">
        <f t="shared" si="306"/>
        <v>0</v>
      </c>
      <c r="U265" s="286">
        <f t="shared" si="306"/>
        <v>0</v>
      </c>
      <c r="V265" s="286">
        <f t="shared" si="306"/>
        <v>0</v>
      </c>
      <c r="W265" s="286">
        <f t="shared" si="306"/>
        <v>0</v>
      </c>
      <c r="X265" s="286">
        <f t="shared" si="306"/>
        <v>0</v>
      </c>
      <c r="Y265" s="286">
        <f t="shared" si="306"/>
        <v>0</v>
      </c>
      <c r="Z265" s="286">
        <f t="shared" si="306"/>
        <v>0</v>
      </c>
      <c r="AA265" s="286">
        <f t="shared" si="306"/>
        <v>0</v>
      </c>
      <c r="AB265" s="286">
        <f t="shared" si="306"/>
        <v>0</v>
      </c>
      <c r="AC265" s="286">
        <f t="shared" si="306"/>
        <v>0</v>
      </c>
      <c r="AD265" s="286">
        <f t="shared" si="306"/>
        <v>0</v>
      </c>
      <c r="AE265" s="286">
        <f t="shared" si="306"/>
        <v>0</v>
      </c>
      <c r="AF265" s="286">
        <f t="shared" si="306"/>
        <v>5.7933333333333337E-2</v>
      </c>
      <c r="AG265" s="286">
        <f t="shared" si="306"/>
        <v>5.7933333333333337E-2</v>
      </c>
      <c r="AH265" s="286">
        <f t="shared" si="306"/>
        <v>5.7933333333333337E-2</v>
      </c>
      <c r="AI265" s="286">
        <f t="shared" si="306"/>
        <v>5.0566666666666669E-2</v>
      </c>
      <c r="AJ265" s="286">
        <f t="shared" si="306"/>
        <v>5.0566666666666669E-2</v>
      </c>
      <c r="AK265" s="286">
        <f t="shared" si="306"/>
        <v>5.0566666666666669E-2</v>
      </c>
      <c r="AL265" s="286">
        <f t="shared" si="306"/>
        <v>4.6766666666666672E-2</v>
      </c>
      <c r="AM265" s="286">
        <f t="shared" si="306"/>
        <v>4.6766666666666672E-2</v>
      </c>
      <c r="AN265" s="286">
        <f t="shared" si="306"/>
        <v>4.6766666666666672E-2</v>
      </c>
      <c r="AO265" s="286">
        <f t="shared" si="306"/>
        <v>4.0833333333333333E-2</v>
      </c>
      <c r="AP265" s="286">
        <f t="shared" si="306"/>
        <v>4.0833333333333333E-2</v>
      </c>
      <c r="AQ265" s="286">
        <f t="shared" si="306"/>
        <v>4.0833333333333333E-2</v>
      </c>
      <c r="AR265" s="286">
        <f t="shared" si="306"/>
        <v>3.7850000000000002E-2</v>
      </c>
      <c r="AS265" s="286">
        <f t="shared" si="306"/>
        <v>3.7850000000000002E-2</v>
      </c>
      <c r="AT265" s="286">
        <f t="shared" si="306"/>
        <v>3.7850000000000002E-2</v>
      </c>
      <c r="AU265" s="286">
        <f t="shared" si="306"/>
        <v>3.7850000000000002E-2</v>
      </c>
      <c r="AV265" s="286">
        <f t="shared" si="306"/>
        <v>3.7850000000000002E-2</v>
      </c>
      <c r="AW265" s="286">
        <f t="shared" si="306"/>
        <v>3.7850000000000002E-2</v>
      </c>
      <c r="AX265" s="286">
        <f t="shared" si="306"/>
        <v>3.7850000000000002E-2</v>
      </c>
      <c r="AY265" s="286">
        <f t="shared" si="306"/>
        <v>3.7850000000000002E-2</v>
      </c>
      <c r="AZ265" s="286">
        <f t="shared" si="306"/>
        <v>3.7850000000000002E-2</v>
      </c>
      <c r="BA265" s="286">
        <f t="shared" si="306"/>
        <v>3.7850000000000002E-2</v>
      </c>
      <c r="BB265" s="286">
        <f t="shared" si="306"/>
        <v>3.7850000000000002E-2</v>
      </c>
      <c r="BC265" s="286">
        <f t="shared" si="306"/>
        <v>3.7850000000000002E-2</v>
      </c>
      <c r="BD265" s="286">
        <f t="shared" si="306"/>
        <v>3.6299999999999999E-2</v>
      </c>
      <c r="BE265" s="286">
        <f t="shared" si="306"/>
        <v>3.6299999999999999E-2</v>
      </c>
      <c r="BF265" s="286">
        <f t="shared" si="306"/>
        <v>3.6299999999999999E-2</v>
      </c>
      <c r="BG265" s="286">
        <f t="shared" si="306"/>
        <v>3.6299999999999999E-2</v>
      </c>
      <c r="BH265" s="286">
        <f t="shared" si="306"/>
        <v>3.6299999999999999E-2</v>
      </c>
      <c r="BI265" s="286">
        <f t="shared" si="306"/>
        <v>3.6299999999999999E-2</v>
      </c>
      <c r="BJ265" s="286">
        <f t="shared" si="306"/>
        <v>3.6299999999999999E-2</v>
      </c>
      <c r="BK265" s="286">
        <f t="shared" si="306"/>
        <v>3.6299999999999999E-2</v>
      </c>
      <c r="BL265" s="286">
        <f t="shared" si="306"/>
        <v>3.6299999999999999E-2</v>
      </c>
      <c r="BM265" s="286">
        <f t="shared" si="306"/>
        <v>3.9675000000000002E-2</v>
      </c>
      <c r="BN265" s="286">
        <f t="shared" si="306"/>
        <v>3.9675000000000002E-2</v>
      </c>
      <c r="BO265" s="286">
        <f t="shared" si="306"/>
        <v>3.9675000000000002E-2</v>
      </c>
      <c r="BP265" s="286">
        <f t="shared" si="306"/>
        <v>3.8425000000000001E-2</v>
      </c>
      <c r="BQ265" s="286">
        <f t="shared" si="306"/>
        <v>3.8425000000000001E-2</v>
      </c>
      <c r="BR265" s="286">
        <f t="shared" si="306"/>
        <v>3.8425000000000001E-2</v>
      </c>
      <c r="BS265" s="286">
        <f t="shared" si="306"/>
        <v>3.8425000000000001E-2</v>
      </c>
      <c r="BT265" s="286">
        <f t="shared" si="306"/>
        <v>3.8425000000000001E-2</v>
      </c>
      <c r="BU265" s="286">
        <f t="shared" ref="BU265:EF265" si="307">INDEX(BU266:BU272,MATCH($D265,$D$266:$D$272,0))</f>
        <v>3.8425000000000001E-2</v>
      </c>
      <c r="BV265" s="286">
        <f t="shared" si="307"/>
        <v>3.8425000000000001E-2</v>
      </c>
      <c r="BW265" s="286">
        <f t="shared" si="307"/>
        <v>3.8425000000000001E-2</v>
      </c>
      <c r="BX265" s="286">
        <f t="shared" si="307"/>
        <v>3.8425000000000001E-2</v>
      </c>
      <c r="BY265" s="286">
        <f t="shared" si="307"/>
        <v>3.8425000000000001E-2</v>
      </c>
      <c r="BZ265" s="286">
        <f t="shared" si="307"/>
        <v>3.8425000000000001E-2</v>
      </c>
      <c r="CA265" s="286">
        <f t="shared" si="307"/>
        <v>3.8425000000000001E-2</v>
      </c>
      <c r="CB265" s="286">
        <f t="shared" si="307"/>
        <v>3.7175E-2</v>
      </c>
      <c r="CC265" s="286">
        <f t="shared" si="307"/>
        <v>3.7175E-2</v>
      </c>
      <c r="CD265" s="286">
        <f t="shared" si="307"/>
        <v>3.7175E-2</v>
      </c>
      <c r="CE265" s="286">
        <f t="shared" si="307"/>
        <v>3.7175E-2</v>
      </c>
      <c r="CF265" s="286">
        <f t="shared" si="307"/>
        <v>3.7175E-2</v>
      </c>
      <c r="CG265" s="286">
        <f t="shared" si="307"/>
        <v>3.7175E-2</v>
      </c>
      <c r="CH265" s="286">
        <f t="shared" si="307"/>
        <v>3.7175E-2</v>
      </c>
      <c r="CI265" s="286">
        <f t="shared" si="307"/>
        <v>3.7175E-2</v>
      </c>
      <c r="CJ265" s="286">
        <f t="shared" si="307"/>
        <v>3.7175E-2</v>
      </c>
      <c r="CK265" s="286">
        <f t="shared" si="307"/>
        <v>3.7175E-2</v>
      </c>
      <c r="CL265" s="286">
        <f t="shared" si="307"/>
        <v>3.7175E-2</v>
      </c>
      <c r="CM265" s="286">
        <f t="shared" si="307"/>
        <v>3.7175E-2</v>
      </c>
      <c r="CN265" s="286">
        <f t="shared" si="307"/>
        <v>3.7175E-2</v>
      </c>
      <c r="CO265" s="286">
        <f t="shared" si="307"/>
        <v>3.7175E-2</v>
      </c>
      <c r="CP265" s="286">
        <f t="shared" si="307"/>
        <v>3.7175E-2</v>
      </c>
      <c r="CQ265" s="286">
        <f t="shared" si="307"/>
        <v>3.7175E-2</v>
      </c>
      <c r="CR265" s="286">
        <f t="shared" si="307"/>
        <v>3.7175E-2</v>
      </c>
      <c r="CS265" s="286">
        <f t="shared" si="307"/>
        <v>3.7175E-2</v>
      </c>
      <c r="CT265" s="286">
        <f t="shared" si="307"/>
        <v>3.7175E-2</v>
      </c>
      <c r="CU265" s="286">
        <f t="shared" si="307"/>
        <v>3.7175E-2</v>
      </c>
      <c r="CV265" s="286">
        <f t="shared" si="307"/>
        <v>3.7175E-2</v>
      </c>
      <c r="CW265" s="286">
        <f t="shared" si="307"/>
        <v>3.7175E-2</v>
      </c>
      <c r="CX265" s="286">
        <f t="shared" si="307"/>
        <v>3.7175E-2</v>
      </c>
      <c r="CY265" s="286">
        <f t="shared" si="307"/>
        <v>3.7175E-2</v>
      </c>
      <c r="CZ265" s="286">
        <f t="shared" si="307"/>
        <v>3.1300000000000001E-2</v>
      </c>
      <c r="DA265" s="286">
        <f t="shared" si="307"/>
        <v>3.1300000000000001E-2</v>
      </c>
      <c r="DB265" s="286">
        <f t="shared" si="307"/>
        <v>3.1300000000000001E-2</v>
      </c>
      <c r="DC265" s="286">
        <f t="shared" si="307"/>
        <v>3.1300000000000001E-2</v>
      </c>
      <c r="DD265" s="286">
        <f t="shared" si="307"/>
        <v>3.1300000000000001E-2</v>
      </c>
      <c r="DE265" s="286">
        <f t="shared" si="307"/>
        <v>3.1300000000000001E-2</v>
      </c>
      <c r="DF265" s="286">
        <f t="shared" si="307"/>
        <v>3.1300000000000001E-2</v>
      </c>
      <c r="DG265" s="286">
        <f t="shared" si="307"/>
        <v>3.1300000000000001E-2</v>
      </c>
      <c r="DH265" s="286">
        <f t="shared" si="307"/>
        <v>3.1300000000000001E-2</v>
      </c>
      <c r="DI265" s="286">
        <f t="shared" si="307"/>
        <v>3.1300000000000001E-2</v>
      </c>
      <c r="DJ265" s="286">
        <f t="shared" si="307"/>
        <v>3.1300000000000001E-2</v>
      </c>
      <c r="DK265" s="286">
        <f t="shared" si="307"/>
        <v>3.1300000000000001E-2</v>
      </c>
      <c r="DL265" s="286">
        <f t="shared" si="307"/>
        <v>3.1300000000000001E-2</v>
      </c>
      <c r="DM265" s="286">
        <f t="shared" si="307"/>
        <v>3.1300000000000001E-2</v>
      </c>
      <c r="DN265" s="286">
        <f t="shared" si="307"/>
        <v>3.1300000000000001E-2</v>
      </c>
      <c r="DO265" s="286">
        <f t="shared" si="307"/>
        <v>3.1300000000000001E-2</v>
      </c>
      <c r="DP265" s="286">
        <f t="shared" si="307"/>
        <v>3.1300000000000001E-2</v>
      </c>
      <c r="DQ265" s="286">
        <f t="shared" si="307"/>
        <v>3.1300000000000001E-2</v>
      </c>
      <c r="DR265" s="286">
        <f t="shared" si="307"/>
        <v>3.1300000000000001E-2</v>
      </c>
      <c r="DS265" s="286">
        <f t="shared" si="307"/>
        <v>3.1300000000000001E-2</v>
      </c>
      <c r="DT265" s="286">
        <f t="shared" si="307"/>
        <v>3.1300000000000001E-2</v>
      </c>
      <c r="DU265" s="286">
        <f t="shared" si="307"/>
        <v>3.1300000000000001E-2</v>
      </c>
      <c r="DV265" s="286">
        <f t="shared" si="307"/>
        <v>3.1300000000000001E-2</v>
      </c>
      <c r="DW265" s="286">
        <f t="shared" si="307"/>
        <v>3.1300000000000001E-2</v>
      </c>
      <c r="DX265" s="286">
        <f t="shared" si="307"/>
        <v>3.1300000000000001E-2</v>
      </c>
      <c r="DY265" s="286">
        <f t="shared" si="307"/>
        <v>3.1300000000000001E-2</v>
      </c>
      <c r="DZ265" s="286">
        <f t="shared" si="307"/>
        <v>3.1300000000000001E-2</v>
      </c>
      <c r="EA265" s="286">
        <f t="shared" si="307"/>
        <v>3.1300000000000001E-2</v>
      </c>
      <c r="EB265" s="286">
        <f t="shared" si="307"/>
        <v>3.1300000000000001E-2</v>
      </c>
      <c r="EC265" s="286">
        <f t="shared" si="307"/>
        <v>3.1300000000000001E-2</v>
      </c>
      <c r="ED265" s="286">
        <f t="shared" si="307"/>
        <v>3.1300000000000001E-2</v>
      </c>
      <c r="EE265" s="286">
        <f t="shared" si="307"/>
        <v>3.1300000000000001E-2</v>
      </c>
      <c r="EF265" s="286">
        <f t="shared" si="307"/>
        <v>3.1300000000000001E-2</v>
      </c>
      <c r="EG265" s="286">
        <f t="shared" ref="EG265:GR265" si="308">INDEX(EG266:EG272,MATCH($D265,$D$266:$D$272,0))</f>
        <v>3.1300000000000001E-2</v>
      </c>
      <c r="EH265" s="286">
        <f t="shared" si="308"/>
        <v>3.1300000000000001E-2</v>
      </c>
      <c r="EI265" s="286">
        <f t="shared" si="308"/>
        <v>3.1300000000000001E-2</v>
      </c>
      <c r="EJ265" s="286">
        <f t="shared" si="308"/>
        <v>3.1300000000000001E-2</v>
      </c>
      <c r="EK265" s="286">
        <f t="shared" si="308"/>
        <v>3.1300000000000001E-2</v>
      </c>
      <c r="EL265" s="286">
        <f t="shared" si="308"/>
        <v>3.1300000000000001E-2</v>
      </c>
      <c r="EM265" s="286">
        <f t="shared" si="308"/>
        <v>3.1300000000000001E-2</v>
      </c>
      <c r="EN265" s="286">
        <f t="shared" si="308"/>
        <v>3.1300000000000001E-2</v>
      </c>
      <c r="EO265" s="286">
        <f t="shared" si="308"/>
        <v>3.1300000000000001E-2</v>
      </c>
      <c r="EP265" s="286">
        <f t="shared" si="308"/>
        <v>3.1300000000000001E-2</v>
      </c>
      <c r="EQ265" s="286">
        <f t="shared" si="308"/>
        <v>3.1300000000000001E-2</v>
      </c>
      <c r="ER265" s="286">
        <f t="shared" si="308"/>
        <v>3.1300000000000001E-2</v>
      </c>
      <c r="ES265" s="286">
        <f t="shared" si="308"/>
        <v>3.1300000000000001E-2</v>
      </c>
      <c r="ET265" s="286">
        <f t="shared" si="308"/>
        <v>3.1300000000000001E-2</v>
      </c>
      <c r="EU265" s="286">
        <f t="shared" si="308"/>
        <v>3.1300000000000001E-2</v>
      </c>
      <c r="EV265" s="286">
        <f t="shared" si="308"/>
        <v>3.1300000000000001E-2</v>
      </c>
      <c r="EW265" s="286">
        <f t="shared" si="308"/>
        <v>3.1300000000000001E-2</v>
      </c>
      <c r="EX265" s="286">
        <f t="shared" si="308"/>
        <v>3.1300000000000001E-2</v>
      </c>
      <c r="EY265" s="286">
        <f t="shared" si="308"/>
        <v>3.1300000000000001E-2</v>
      </c>
      <c r="EZ265" s="286">
        <f t="shared" si="308"/>
        <v>3.1300000000000001E-2</v>
      </c>
      <c r="FA265" s="286">
        <f t="shared" si="308"/>
        <v>3.1300000000000001E-2</v>
      </c>
      <c r="FB265" s="286">
        <f t="shared" si="308"/>
        <v>3.1300000000000001E-2</v>
      </c>
      <c r="FC265" s="286">
        <f t="shared" si="308"/>
        <v>3.1300000000000001E-2</v>
      </c>
      <c r="FD265" s="286">
        <f t="shared" si="308"/>
        <v>3.1300000000000001E-2</v>
      </c>
      <c r="FE265" s="286">
        <f t="shared" si="308"/>
        <v>3.1300000000000001E-2</v>
      </c>
      <c r="FF265" s="286">
        <f t="shared" si="308"/>
        <v>3.1300000000000001E-2</v>
      </c>
      <c r="FG265" s="286">
        <f t="shared" si="308"/>
        <v>3.1300000000000001E-2</v>
      </c>
      <c r="FH265" s="286">
        <f t="shared" si="308"/>
        <v>3.1300000000000001E-2</v>
      </c>
      <c r="FI265" s="286">
        <f t="shared" si="308"/>
        <v>3.1300000000000001E-2</v>
      </c>
      <c r="FJ265" s="286">
        <f t="shared" si="308"/>
        <v>3.1300000000000001E-2</v>
      </c>
      <c r="FK265" s="286">
        <f t="shared" si="308"/>
        <v>3.1300000000000001E-2</v>
      </c>
      <c r="FL265" s="286">
        <f t="shared" si="308"/>
        <v>3.1300000000000001E-2</v>
      </c>
      <c r="FM265" s="286">
        <f t="shared" si="308"/>
        <v>3.1300000000000001E-2</v>
      </c>
      <c r="FN265" s="286">
        <f t="shared" si="308"/>
        <v>3.1300000000000001E-2</v>
      </c>
      <c r="FO265" s="286">
        <f t="shared" si="308"/>
        <v>3.1300000000000001E-2</v>
      </c>
      <c r="FP265" s="286">
        <f t="shared" si="308"/>
        <v>3.1300000000000001E-2</v>
      </c>
      <c r="FQ265" s="286">
        <f t="shared" si="308"/>
        <v>3.1300000000000001E-2</v>
      </c>
      <c r="FR265" s="286">
        <f t="shared" si="308"/>
        <v>3.1300000000000001E-2</v>
      </c>
      <c r="FS265" s="286">
        <f t="shared" si="308"/>
        <v>3.1300000000000001E-2</v>
      </c>
      <c r="FT265" s="286">
        <f t="shared" si="308"/>
        <v>3.1300000000000001E-2</v>
      </c>
      <c r="FU265" s="286">
        <f t="shared" si="308"/>
        <v>3.1300000000000001E-2</v>
      </c>
      <c r="FV265" s="286">
        <f t="shared" si="308"/>
        <v>3.1300000000000001E-2</v>
      </c>
      <c r="FW265" s="286">
        <f t="shared" si="308"/>
        <v>3.1300000000000001E-2</v>
      </c>
      <c r="FX265" s="286">
        <f t="shared" si="308"/>
        <v>3.1300000000000001E-2</v>
      </c>
      <c r="FY265" s="286">
        <f t="shared" si="308"/>
        <v>3.1300000000000001E-2</v>
      </c>
      <c r="FZ265" s="286">
        <f t="shared" si="308"/>
        <v>3.1300000000000001E-2</v>
      </c>
      <c r="GA265" s="286">
        <f t="shared" si="308"/>
        <v>3.1300000000000001E-2</v>
      </c>
      <c r="GB265" s="286">
        <f t="shared" si="308"/>
        <v>3.1300000000000001E-2</v>
      </c>
      <c r="GC265" s="286">
        <f t="shared" si="308"/>
        <v>3.1300000000000001E-2</v>
      </c>
      <c r="GD265" s="286">
        <f t="shared" si="308"/>
        <v>3.1300000000000001E-2</v>
      </c>
      <c r="GE265" s="286">
        <f t="shared" si="308"/>
        <v>3.1300000000000001E-2</v>
      </c>
      <c r="GF265" s="286">
        <f t="shared" si="308"/>
        <v>3.1300000000000001E-2</v>
      </c>
      <c r="GG265" s="286">
        <f t="shared" si="308"/>
        <v>3.1300000000000001E-2</v>
      </c>
      <c r="GH265" s="286">
        <f t="shared" si="308"/>
        <v>3.1300000000000001E-2</v>
      </c>
      <c r="GI265" s="286">
        <f t="shared" si="308"/>
        <v>3.1300000000000001E-2</v>
      </c>
      <c r="GJ265" s="286">
        <f t="shared" si="308"/>
        <v>3.1300000000000001E-2</v>
      </c>
      <c r="GK265" s="286">
        <f t="shared" si="308"/>
        <v>3.1300000000000001E-2</v>
      </c>
      <c r="GL265" s="286">
        <f t="shared" si="308"/>
        <v>3.1300000000000001E-2</v>
      </c>
      <c r="GM265" s="286">
        <f t="shared" si="308"/>
        <v>3.1300000000000001E-2</v>
      </c>
      <c r="GN265" s="286">
        <f t="shared" si="308"/>
        <v>3.1300000000000001E-2</v>
      </c>
      <c r="GO265" s="286">
        <f t="shared" si="308"/>
        <v>3.1300000000000001E-2</v>
      </c>
      <c r="GP265" s="286">
        <f t="shared" si="308"/>
        <v>3.1300000000000001E-2</v>
      </c>
      <c r="GQ265" s="286">
        <f t="shared" si="308"/>
        <v>3.1300000000000001E-2</v>
      </c>
      <c r="GR265" s="286">
        <f t="shared" si="308"/>
        <v>3.1300000000000001E-2</v>
      </c>
      <c r="GS265" s="286">
        <f t="shared" ref="GS265:JD265" si="309">INDEX(GS266:GS272,MATCH($D265,$D$266:$D$272,0))</f>
        <v>3.1300000000000001E-2</v>
      </c>
      <c r="GT265" s="286">
        <f t="shared" si="309"/>
        <v>3.1300000000000001E-2</v>
      </c>
      <c r="GU265" s="286">
        <f t="shared" si="309"/>
        <v>3.1300000000000001E-2</v>
      </c>
      <c r="GV265" s="286">
        <f t="shared" si="309"/>
        <v>3.1300000000000001E-2</v>
      </c>
      <c r="GW265" s="286">
        <f t="shared" si="309"/>
        <v>3.1300000000000001E-2</v>
      </c>
      <c r="GX265" s="286">
        <f t="shared" si="309"/>
        <v>3.1300000000000001E-2</v>
      </c>
      <c r="GY265" s="286">
        <f t="shared" si="309"/>
        <v>3.1300000000000001E-2</v>
      </c>
      <c r="GZ265" s="286">
        <f t="shared" si="309"/>
        <v>3.1300000000000001E-2</v>
      </c>
      <c r="HA265" s="286">
        <f t="shared" si="309"/>
        <v>3.1300000000000001E-2</v>
      </c>
      <c r="HB265" s="286">
        <f t="shared" si="309"/>
        <v>3.1300000000000001E-2</v>
      </c>
      <c r="HC265" s="286">
        <f t="shared" si="309"/>
        <v>3.1300000000000001E-2</v>
      </c>
      <c r="HD265" s="286">
        <f t="shared" si="309"/>
        <v>3.1300000000000001E-2</v>
      </c>
      <c r="HE265" s="286">
        <f t="shared" si="309"/>
        <v>3.1300000000000001E-2</v>
      </c>
      <c r="HF265" s="286">
        <f t="shared" si="309"/>
        <v>3.1300000000000001E-2</v>
      </c>
      <c r="HG265" s="286">
        <f t="shared" si="309"/>
        <v>3.1300000000000001E-2</v>
      </c>
      <c r="HH265" s="286">
        <f t="shared" si="309"/>
        <v>3.1300000000000001E-2</v>
      </c>
      <c r="HI265" s="286">
        <f t="shared" si="309"/>
        <v>3.1300000000000001E-2</v>
      </c>
      <c r="HJ265" s="286">
        <f t="shared" si="309"/>
        <v>3.1300000000000001E-2</v>
      </c>
      <c r="HK265" s="286">
        <f t="shared" si="309"/>
        <v>3.1300000000000001E-2</v>
      </c>
      <c r="HL265" s="286">
        <f t="shared" si="309"/>
        <v>3.1300000000000001E-2</v>
      </c>
      <c r="HM265" s="286">
        <f t="shared" si="309"/>
        <v>3.1300000000000001E-2</v>
      </c>
      <c r="HN265" s="286">
        <f t="shared" si="309"/>
        <v>3.1300000000000001E-2</v>
      </c>
      <c r="HO265" s="286">
        <f t="shared" si="309"/>
        <v>3.1300000000000001E-2</v>
      </c>
      <c r="HP265" s="286">
        <f t="shared" si="309"/>
        <v>3.1300000000000001E-2</v>
      </c>
      <c r="HQ265" s="286">
        <f t="shared" si="309"/>
        <v>3.1300000000000001E-2</v>
      </c>
      <c r="HR265" s="286">
        <f t="shared" si="309"/>
        <v>3.1300000000000001E-2</v>
      </c>
      <c r="HS265" s="286">
        <f t="shared" si="309"/>
        <v>3.1300000000000001E-2</v>
      </c>
      <c r="HT265" s="286">
        <f t="shared" si="309"/>
        <v>3.1300000000000001E-2</v>
      </c>
      <c r="HU265" s="286">
        <f t="shared" si="309"/>
        <v>3.1300000000000001E-2</v>
      </c>
      <c r="HV265" s="286">
        <f t="shared" si="309"/>
        <v>3.1300000000000001E-2</v>
      </c>
      <c r="HW265" s="286">
        <f t="shared" si="309"/>
        <v>3.1300000000000001E-2</v>
      </c>
      <c r="HX265" s="286">
        <f t="shared" si="309"/>
        <v>3.1300000000000001E-2</v>
      </c>
      <c r="HY265" s="286">
        <f t="shared" si="309"/>
        <v>3.1300000000000001E-2</v>
      </c>
      <c r="HZ265" s="286">
        <f t="shared" si="309"/>
        <v>3.1300000000000001E-2</v>
      </c>
      <c r="IA265" s="286">
        <f t="shared" si="309"/>
        <v>3.1300000000000001E-2</v>
      </c>
      <c r="IB265" s="286">
        <f t="shared" si="309"/>
        <v>3.1300000000000001E-2</v>
      </c>
      <c r="IC265" s="286">
        <f t="shared" si="309"/>
        <v>3.1300000000000001E-2</v>
      </c>
      <c r="ID265" s="286">
        <f t="shared" si="309"/>
        <v>3.1300000000000001E-2</v>
      </c>
      <c r="IE265" s="286">
        <f t="shared" si="309"/>
        <v>3.1300000000000001E-2</v>
      </c>
      <c r="IF265" s="286">
        <f t="shared" si="309"/>
        <v>3.1300000000000001E-2</v>
      </c>
      <c r="IG265" s="286">
        <f t="shared" si="309"/>
        <v>3.1300000000000001E-2</v>
      </c>
      <c r="IH265" s="286">
        <f t="shared" si="309"/>
        <v>3.1300000000000001E-2</v>
      </c>
      <c r="II265" s="286">
        <f t="shared" si="309"/>
        <v>3.1300000000000001E-2</v>
      </c>
      <c r="IJ265" s="286">
        <f t="shared" si="309"/>
        <v>3.1300000000000001E-2</v>
      </c>
      <c r="IK265" s="286">
        <f t="shared" si="309"/>
        <v>3.1300000000000001E-2</v>
      </c>
      <c r="IL265" s="286">
        <f t="shared" si="309"/>
        <v>3.1300000000000001E-2</v>
      </c>
      <c r="IM265" s="286">
        <f t="shared" si="309"/>
        <v>3.1300000000000001E-2</v>
      </c>
      <c r="IN265" s="286">
        <f t="shared" si="309"/>
        <v>3.1300000000000001E-2</v>
      </c>
      <c r="IO265" s="286">
        <f t="shared" si="309"/>
        <v>3.1300000000000001E-2</v>
      </c>
      <c r="IP265" s="286">
        <f t="shared" si="309"/>
        <v>3.1300000000000001E-2</v>
      </c>
      <c r="IQ265" s="286">
        <f t="shared" si="309"/>
        <v>3.1300000000000001E-2</v>
      </c>
      <c r="IR265" s="286">
        <f t="shared" si="309"/>
        <v>3.1300000000000001E-2</v>
      </c>
      <c r="IS265" s="286">
        <f t="shared" si="309"/>
        <v>3.1300000000000001E-2</v>
      </c>
      <c r="IT265" s="286">
        <f t="shared" si="309"/>
        <v>3.1300000000000001E-2</v>
      </c>
      <c r="IU265" s="286">
        <f t="shared" si="309"/>
        <v>3.1300000000000001E-2</v>
      </c>
      <c r="IV265" s="286">
        <f t="shared" si="309"/>
        <v>3.1300000000000001E-2</v>
      </c>
      <c r="IW265" s="286">
        <f t="shared" si="309"/>
        <v>3.1300000000000001E-2</v>
      </c>
      <c r="IX265" s="286">
        <f t="shared" si="309"/>
        <v>3.1300000000000001E-2</v>
      </c>
      <c r="IY265" s="286">
        <f t="shared" si="309"/>
        <v>3.1300000000000001E-2</v>
      </c>
      <c r="IZ265" s="286">
        <f t="shared" si="309"/>
        <v>3.1300000000000001E-2</v>
      </c>
      <c r="JA265" s="286">
        <f t="shared" si="309"/>
        <v>3.1300000000000001E-2</v>
      </c>
      <c r="JB265" s="286">
        <f t="shared" si="309"/>
        <v>3.1300000000000001E-2</v>
      </c>
      <c r="JC265" s="286">
        <f t="shared" si="309"/>
        <v>3.1300000000000001E-2</v>
      </c>
      <c r="JD265" s="286">
        <f t="shared" si="309"/>
        <v>3.1300000000000001E-2</v>
      </c>
      <c r="JE265" s="286">
        <f t="shared" ref="JE265:LP265" si="310">INDEX(JE266:JE272,MATCH($D265,$D$266:$D$272,0))</f>
        <v>3.1300000000000001E-2</v>
      </c>
      <c r="JF265" s="286">
        <f t="shared" si="310"/>
        <v>3.1300000000000001E-2</v>
      </c>
      <c r="JG265" s="286">
        <f t="shared" si="310"/>
        <v>3.1300000000000001E-2</v>
      </c>
      <c r="JH265" s="286">
        <f t="shared" si="310"/>
        <v>3.1300000000000001E-2</v>
      </c>
      <c r="JI265" s="286">
        <f t="shared" si="310"/>
        <v>3.1300000000000001E-2</v>
      </c>
      <c r="JJ265" s="286">
        <f t="shared" si="310"/>
        <v>3.1300000000000001E-2</v>
      </c>
      <c r="JK265" s="286">
        <f t="shared" si="310"/>
        <v>3.1300000000000001E-2</v>
      </c>
      <c r="JL265" s="286">
        <f t="shared" si="310"/>
        <v>3.1300000000000001E-2</v>
      </c>
      <c r="JM265" s="286">
        <f t="shared" si="310"/>
        <v>3.1300000000000001E-2</v>
      </c>
      <c r="JN265" s="286">
        <f t="shared" si="310"/>
        <v>3.1300000000000001E-2</v>
      </c>
      <c r="JO265" s="286">
        <f t="shared" si="310"/>
        <v>3.1300000000000001E-2</v>
      </c>
      <c r="JP265" s="286">
        <f t="shared" si="310"/>
        <v>3.1300000000000001E-2</v>
      </c>
      <c r="JQ265" s="286">
        <f t="shared" si="310"/>
        <v>3.1300000000000001E-2</v>
      </c>
      <c r="JR265" s="286">
        <f t="shared" si="310"/>
        <v>3.1300000000000001E-2</v>
      </c>
      <c r="JS265" s="286">
        <f t="shared" si="310"/>
        <v>3.1300000000000001E-2</v>
      </c>
      <c r="JT265" s="286">
        <f t="shared" si="310"/>
        <v>3.1300000000000001E-2</v>
      </c>
      <c r="JU265" s="286">
        <f t="shared" si="310"/>
        <v>3.1300000000000001E-2</v>
      </c>
      <c r="JV265" s="286">
        <f t="shared" si="310"/>
        <v>3.1300000000000001E-2</v>
      </c>
      <c r="JW265" s="286">
        <f t="shared" si="310"/>
        <v>3.1300000000000001E-2</v>
      </c>
      <c r="JX265" s="286">
        <f t="shared" si="310"/>
        <v>3.1300000000000001E-2</v>
      </c>
      <c r="JY265" s="286">
        <f t="shared" si="310"/>
        <v>3.1300000000000001E-2</v>
      </c>
      <c r="JZ265" s="286">
        <f t="shared" si="310"/>
        <v>3.1300000000000001E-2</v>
      </c>
      <c r="KA265" s="286">
        <f t="shared" si="310"/>
        <v>3.1300000000000001E-2</v>
      </c>
      <c r="KB265" s="286">
        <f t="shared" si="310"/>
        <v>3.1300000000000001E-2</v>
      </c>
      <c r="KC265" s="286">
        <f t="shared" si="310"/>
        <v>3.1300000000000001E-2</v>
      </c>
      <c r="KD265" s="286">
        <f t="shared" si="310"/>
        <v>3.1300000000000001E-2</v>
      </c>
      <c r="KE265" s="286">
        <f t="shared" si="310"/>
        <v>3.1300000000000001E-2</v>
      </c>
      <c r="KF265" s="286">
        <f t="shared" si="310"/>
        <v>3.1300000000000001E-2</v>
      </c>
      <c r="KG265" s="286">
        <f t="shared" si="310"/>
        <v>3.1300000000000001E-2</v>
      </c>
      <c r="KH265" s="286">
        <f t="shared" si="310"/>
        <v>3.1300000000000001E-2</v>
      </c>
      <c r="KI265" s="286">
        <f t="shared" si="310"/>
        <v>3.1300000000000001E-2</v>
      </c>
      <c r="KJ265" s="286">
        <f t="shared" si="310"/>
        <v>3.1300000000000001E-2</v>
      </c>
      <c r="KK265" s="286">
        <f t="shared" si="310"/>
        <v>3.1300000000000001E-2</v>
      </c>
      <c r="KL265" s="286">
        <f t="shared" si="310"/>
        <v>3.1300000000000001E-2</v>
      </c>
      <c r="KM265" s="286">
        <f t="shared" si="310"/>
        <v>3.1300000000000001E-2</v>
      </c>
      <c r="KN265" s="286">
        <f t="shared" si="310"/>
        <v>3.1300000000000001E-2</v>
      </c>
      <c r="KO265" s="286">
        <f t="shared" si="310"/>
        <v>3.1300000000000001E-2</v>
      </c>
      <c r="KP265" s="286">
        <f t="shared" si="310"/>
        <v>3.1300000000000001E-2</v>
      </c>
      <c r="KQ265" s="286">
        <f t="shared" si="310"/>
        <v>3.1300000000000001E-2</v>
      </c>
      <c r="KR265" s="286">
        <f t="shared" si="310"/>
        <v>3.1300000000000001E-2</v>
      </c>
      <c r="KS265" s="286">
        <f t="shared" si="310"/>
        <v>3.1300000000000001E-2</v>
      </c>
      <c r="KT265" s="286">
        <f t="shared" si="310"/>
        <v>3.1300000000000001E-2</v>
      </c>
      <c r="KU265" s="286">
        <f t="shared" si="310"/>
        <v>3.1300000000000001E-2</v>
      </c>
      <c r="KV265" s="286">
        <f t="shared" si="310"/>
        <v>3.1300000000000001E-2</v>
      </c>
      <c r="KW265" s="286">
        <f t="shared" si="310"/>
        <v>3.1300000000000001E-2</v>
      </c>
      <c r="KX265" s="286">
        <f t="shared" si="310"/>
        <v>3.1300000000000001E-2</v>
      </c>
      <c r="KY265" s="286">
        <f t="shared" si="310"/>
        <v>3.1300000000000001E-2</v>
      </c>
      <c r="KZ265" s="286">
        <f t="shared" si="310"/>
        <v>3.1300000000000001E-2</v>
      </c>
      <c r="LA265" s="286">
        <f t="shared" si="310"/>
        <v>3.1300000000000001E-2</v>
      </c>
      <c r="LB265" s="286">
        <f t="shared" si="310"/>
        <v>3.1300000000000001E-2</v>
      </c>
      <c r="LC265" s="286">
        <f t="shared" si="310"/>
        <v>3.1300000000000001E-2</v>
      </c>
      <c r="LD265" s="286">
        <f t="shared" si="310"/>
        <v>3.1300000000000001E-2</v>
      </c>
      <c r="LE265" s="286">
        <f t="shared" si="310"/>
        <v>3.1300000000000001E-2</v>
      </c>
      <c r="LF265" s="286">
        <f t="shared" si="310"/>
        <v>3.1300000000000001E-2</v>
      </c>
      <c r="LG265" s="286">
        <f t="shared" si="310"/>
        <v>3.1300000000000001E-2</v>
      </c>
      <c r="LH265" s="286">
        <f t="shared" si="310"/>
        <v>3.1300000000000001E-2</v>
      </c>
      <c r="LI265" s="286">
        <f t="shared" si="310"/>
        <v>3.1300000000000001E-2</v>
      </c>
      <c r="LJ265" s="286">
        <f t="shared" si="310"/>
        <v>3.1300000000000001E-2</v>
      </c>
      <c r="LK265" s="286">
        <f t="shared" si="310"/>
        <v>3.1300000000000001E-2</v>
      </c>
      <c r="LL265" s="286">
        <f t="shared" si="310"/>
        <v>3.1300000000000001E-2</v>
      </c>
      <c r="LM265" s="286">
        <f t="shared" si="310"/>
        <v>3.1300000000000001E-2</v>
      </c>
      <c r="LN265" s="286">
        <f t="shared" si="310"/>
        <v>3.1300000000000001E-2</v>
      </c>
      <c r="LO265" s="286">
        <f t="shared" si="310"/>
        <v>3.1300000000000001E-2</v>
      </c>
      <c r="LP265" s="286">
        <f t="shared" si="310"/>
        <v>3.1300000000000001E-2</v>
      </c>
      <c r="LQ265" s="286">
        <f t="shared" ref="LQ265:OB265" si="311">INDEX(LQ266:LQ272,MATCH($D265,$D$266:$D$272,0))</f>
        <v>3.1300000000000001E-2</v>
      </c>
      <c r="LR265" s="286">
        <f t="shared" si="311"/>
        <v>3.1300000000000001E-2</v>
      </c>
      <c r="LS265" s="286">
        <f t="shared" si="311"/>
        <v>3.1300000000000001E-2</v>
      </c>
      <c r="LT265" s="286">
        <f t="shared" si="311"/>
        <v>3.1300000000000001E-2</v>
      </c>
      <c r="LU265" s="286">
        <f t="shared" si="311"/>
        <v>3.1300000000000001E-2</v>
      </c>
      <c r="LV265" s="286">
        <f t="shared" si="311"/>
        <v>3.1300000000000001E-2</v>
      </c>
      <c r="LW265" s="286">
        <f t="shared" si="311"/>
        <v>3.1300000000000001E-2</v>
      </c>
      <c r="LX265" s="286">
        <f t="shared" si="311"/>
        <v>3.1300000000000001E-2</v>
      </c>
      <c r="LY265" s="286">
        <f t="shared" si="311"/>
        <v>3.1300000000000001E-2</v>
      </c>
      <c r="LZ265" s="286">
        <f t="shared" si="311"/>
        <v>3.1300000000000001E-2</v>
      </c>
      <c r="MA265" s="286">
        <f t="shared" si="311"/>
        <v>3.1300000000000001E-2</v>
      </c>
      <c r="MB265" s="286">
        <f t="shared" si="311"/>
        <v>3.1300000000000001E-2</v>
      </c>
      <c r="MC265" s="286">
        <f t="shared" si="311"/>
        <v>3.1300000000000001E-2</v>
      </c>
      <c r="MD265" s="286">
        <f t="shared" si="311"/>
        <v>3.1300000000000001E-2</v>
      </c>
      <c r="ME265" s="286">
        <f t="shared" si="311"/>
        <v>3.1300000000000001E-2</v>
      </c>
      <c r="MF265" s="286">
        <f t="shared" si="311"/>
        <v>3.1300000000000001E-2</v>
      </c>
      <c r="MG265" s="286">
        <f t="shared" si="311"/>
        <v>3.1300000000000001E-2</v>
      </c>
      <c r="MH265" s="286">
        <f t="shared" si="311"/>
        <v>3.1300000000000001E-2</v>
      </c>
      <c r="MI265" s="286">
        <f t="shared" si="311"/>
        <v>3.1300000000000001E-2</v>
      </c>
      <c r="MJ265" s="286">
        <f t="shared" si="311"/>
        <v>3.1300000000000001E-2</v>
      </c>
      <c r="MK265" s="286">
        <f t="shared" si="311"/>
        <v>3.1300000000000001E-2</v>
      </c>
      <c r="ML265" s="286">
        <f t="shared" si="311"/>
        <v>3.1300000000000001E-2</v>
      </c>
      <c r="MM265" s="286">
        <f t="shared" si="311"/>
        <v>3.1300000000000001E-2</v>
      </c>
      <c r="MN265" s="286">
        <f t="shared" si="311"/>
        <v>3.1300000000000001E-2</v>
      </c>
      <c r="MO265" s="286">
        <f t="shared" si="311"/>
        <v>3.1300000000000001E-2</v>
      </c>
      <c r="MP265" s="286">
        <f t="shared" si="311"/>
        <v>3.1300000000000001E-2</v>
      </c>
      <c r="MQ265" s="286">
        <f t="shared" si="311"/>
        <v>3.1300000000000001E-2</v>
      </c>
      <c r="MR265" s="286">
        <f t="shared" si="311"/>
        <v>3.1300000000000001E-2</v>
      </c>
      <c r="MS265" s="286">
        <f t="shared" si="311"/>
        <v>3.1300000000000001E-2</v>
      </c>
      <c r="MT265" s="286">
        <f t="shared" si="311"/>
        <v>3.1300000000000001E-2</v>
      </c>
      <c r="MU265" s="286">
        <f t="shared" si="311"/>
        <v>3.1300000000000001E-2</v>
      </c>
      <c r="MV265" s="286">
        <f t="shared" si="311"/>
        <v>3.1300000000000001E-2</v>
      </c>
      <c r="MW265" s="286">
        <f t="shared" si="311"/>
        <v>3.1300000000000001E-2</v>
      </c>
      <c r="MX265" s="286">
        <f t="shared" si="311"/>
        <v>3.1300000000000001E-2</v>
      </c>
      <c r="MY265" s="286">
        <f t="shared" si="311"/>
        <v>3.1300000000000001E-2</v>
      </c>
      <c r="MZ265" s="286">
        <f t="shared" si="311"/>
        <v>3.1300000000000001E-2</v>
      </c>
      <c r="NA265" s="286">
        <f t="shared" si="311"/>
        <v>3.1300000000000001E-2</v>
      </c>
      <c r="NB265" s="286">
        <f t="shared" si="311"/>
        <v>3.1300000000000001E-2</v>
      </c>
      <c r="NC265" s="286">
        <f t="shared" si="311"/>
        <v>3.1300000000000001E-2</v>
      </c>
      <c r="ND265" s="286">
        <f t="shared" si="311"/>
        <v>3.1300000000000001E-2</v>
      </c>
      <c r="NE265" s="286">
        <f t="shared" si="311"/>
        <v>3.1300000000000001E-2</v>
      </c>
      <c r="NF265" s="286">
        <f t="shared" si="311"/>
        <v>3.1300000000000001E-2</v>
      </c>
      <c r="NG265" s="286">
        <f t="shared" si="311"/>
        <v>3.1300000000000001E-2</v>
      </c>
      <c r="NH265" s="286">
        <f t="shared" si="311"/>
        <v>3.1300000000000001E-2</v>
      </c>
      <c r="NI265" s="286">
        <f t="shared" si="311"/>
        <v>3.1300000000000001E-2</v>
      </c>
      <c r="NJ265" s="286">
        <f t="shared" si="311"/>
        <v>3.1300000000000001E-2</v>
      </c>
      <c r="NK265" s="286">
        <f t="shared" si="311"/>
        <v>3.1300000000000001E-2</v>
      </c>
      <c r="NL265" s="286">
        <f t="shared" si="311"/>
        <v>3.1300000000000001E-2</v>
      </c>
      <c r="NM265" s="286">
        <f t="shared" si="311"/>
        <v>3.1300000000000001E-2</v>
      </c>
      <c r="NN265" s="286">
        <f t="shared" si="311"/>
        <v>3.1300000000000001E-2</v>
      </c>
      <c r="NO265" s="286">
        <f t="shared" si="311"/>
        <v>3.1300000000000001E-2</v>
      </c>
      <c r="NP265" s="286">
        <f t="shared" si="311"/>
        <v>3.1300000000000001E-2</v>
      </c>
      <c r="NQ265" s="286">
        <f t="shared" si="311"/>
        <v>3.1300000000000001E-2</v>
      </c>
      <c r="NR265" s="286">
        <f t="shared" si="311"/>
        <v>3.1300000000000001E-2</v>
      </c>
      <c r="NS265" s="286">
        <f t="shared" si="311"/>
        <v>3.1300000000000001E-2</v>
      </c>
      <c r="NT265" s="286">
        <f t="shared" si="311"/>
        <v>3.1300000000000001E-2</v>
      </c>
      <c r="NU265" s="286">
        <f t="shared" si="311"/>
        <v>3.1300000000000001E-2</v>
      </c>
      <c r="NV265" s="286">
        <f t="shared" si="311"/>
        <v>3.1300000000000001E-2</v>
      </c>
      <c r="NW265" s="286">
        <f t="shared" si="311"/>
        <v>3.1300000000000001E-2</v>
      </c>
      <c r="NX265" s="286">
        <f t="shared" si="311"/>
        <v>3.1300000000000001E-2</v>
      </c>
      <c r="NY265" s="286">
        <f t="shared" si="311"/>
        <v>3.1300000000000001E-2</v>
      </c>
      <c r="NZ265" s="286">
        <f t="shared" si="311"/>
        <v>3.1300000000000001E-2</v>
      </c>
      <c r="OA265" s="286">
        <f t="shared" si="311"/>
        <v>3.1300000000000001E-2</v>
      </c>
      <c r="OB265" s="286">
        <f t="shared" si="311"/>
        <v>3.1300000000000001E-2</v>
      </c>
      <c r="OC265" s="286">
        <f t="shared" ref="OC265:QN265" si="312">INDEX(OC266:OC272,MATCH($D265,$D$266:$D$272,0))</f>
        <v>3.1300000000000001E-2</v>
      </c>
      <c r="OD265" s="286">
        <f t="shared" si="312"/>
        <v>3.1300000000000001E-2</v>
      </c>
      <c r="OE265" s="286">
        <f t="shared" si="312"/>
        <v>3.1300000000000001E-2</v>
      </c>
      <c r="OF265" s="286">
        <f t="shared" si="312"/>
        <v>3.1300000000000001E-2</v>
      </c>
      <c r="OG265" s="286">
        <f t="shared" si="312"/>
        <v>3.1300000000000001E-2</v>
      </c>
      <c r="OH265" s="286">
        <f t="shared" si="312"/>
        <v>3.1300000000000001E-2</v>
      </c>
      <c r="OI265" s="286">
        <f t="shared" si="312"/>
        <v>3.1300000000000001E-2</v>
      </c>
      <c r="OJ265" s="286">
        <f t="shared" si="312"/>
        <v>3.1300000000000001E-2</v>
      </c>
      <c r="OK265" s="286">
        <f t="shared" si="312"/>
        <v>3.1300000000000001E-2</v>
      </c>
      <c r="OL265" s="286">
        <f t="shared" si="312"/>
        <v>3.1300000000000001E-2</v>
      </c>
      <c r="OM265" s="286">
        <f t="shared" si="312"/>
        <v>3.1300000000000001E-2</v>
      </c>
      <c r="ON265" s="286">
        <f t="shared" si="312"/>
        <v>3.1300000000000001E-2</v>
      </c>
      <c r="OO265" s="286">
        <f t="shared" si="312"/>
        <v>3.1300000000000001E-2</v>
      </c>
      <c r="OP265" s="286">
        <f t="shared" si="312"/>
        <v>3.1300000000000001E-2</v>
      </c>
      <c r="OQ265" s="286">
        <f t="shared" si="312"/>
        <v>3.1300000000000001E-2</v>
      </c>
      <c r="OR265" s="286">
        <f t="shared" si="312"/>
        <v>3.1300000000000001E-2</v>
      </c>
      <c r="OS265" s="286">
        <f t="shared" si="312"/>
        <v>3.1300000000000001E-2</v>
      </c>
      <c r="OT265" s="286">
        <f t="shared" si="312"/>
        <v>3.1300000000000001E-2</v>
      </c>
      <c r="OU265" s="286">
        <f t="shared" si="312"/>
        <v>3.1300000000000001E-2</v>
      </c>
      <c r="OV265" s="286">
        <f t="shared" si="312"/>
        <v>3.1300000000000001E-2</v>
      </c>
      <c r="OW265" s="286">
        <f t="shared" si="312"/>
        <v>3.1300000000000001E-2</v>
      </c>
      <c r="OX265" s="286">
        <f t="shared" si="312"/>
        <v>3.1300000000000001E-2</v>
      </c>
      <c r="OY265" s="286">
        <f t="shared" si="312"/>
        <v>3.1300000000000001E-2</v>
      </c>
      <c r="OZ265" s="286">
        <f t="shared" si="312"/>
        <v>3.1300000000000001E-2</v>
      </c>
      <c r="PA265" s="286">
        <f t="shared" si="312"/>
        <v>3.1300000000000001E-2</v>
      </c>
      <c r="PB265" s="286">
        <f t="shared" si="312"/>
        <v>3.1300000000000001E-2</v>
      </c>
      <c r="PC265" s="286">
        <f t="shared" si="312"/>
        <v>3.1300000000000001E-2</v>
      </c>
      <c r="PD265" s="286">
        <f t="shared" si="312"/>
        <v>3.1300000000000001E-2</v>
      </c>
      <c r="PE265" s="286">
        <f t="shared" si="312"/>
        <v>3.1300000000000001E-2</v>
      </c>
      <c r="PF265" s="286">
        <f t="shared" si="312"/>
        <v>3.1300000000000001E-2</v>
      </c>
      <c r="PG265" s="286">
        <f t="shared" si="312"/>
        <v>3.1300000000000001E-2</v>
      </c>
      <c r="PH265" s="286">
        <f t="shared" si="312"/>
        <v>3.1300000000000001E-2</v>
      </c>
      <c r="PI265" s="286">
        <f t="shared" si="312"/>
        <v>3.1300000000000001E-2</v>
      </c>
      <c r="PJ265" s="286">
        <f t="shared" si="312"/>
        <v>3.1300000000000001E-2</v>
      </c>
      <c r="PK265" s="286">
        <f t="shared" si="312"/>
        <v>3.1300000000000001E-2</v>
      </c>
      <c r="PL265" s="286">
        <f t="shared" si="312"/>
        <v>3.1300000000000001E-2</v>
      </c>
      <c r="PM265" s="286">
        <f t="shared" si="312"/>
        <v>3.1300000000000001E-2</v>
      </c>
      <c r="PN265" s="286">
        <f t="shared" si="312"/>
        <v>3.1300000000000001E-2</v>
      </c>
      <c r="PO265" s="286">
        <f t="shared" si="312"/>
        <v>3.1300000000000001E-2</v>
      </c>
      <c r="PP265" s="286">
        <f t="shared" si="312"/>
        <v>3.1300000000000001E-2</v>
      </c>
      <c r="PQ265" s="286">
        <f t="shared" si="312"/>
        <v>3.1300000000000001E-2</v>
      </c>
      <c r="PR265" s="286">
        <f t="shared" si="312"/>
        <v>3.1300000000000001E-2</v>
      </c>
      <c r="PS265" s="286">
        <f t="shared" si="312"/>
        <v>3.1300000000000001E-2</v>
      </c>
      <c r="PT265" s="286">
        <f t="shared" si="312"/>
        <v>3.1300000000000001E-2</v>
      </c>
      <c r="PU265" s="286">
        <f t="shared" si="312"/>
        <v>3.1300000000000001E-2</v>
      </c>
      <c r="PV265" s="286">
        <f t="shared" si="312"/>
        <v>3.1300000000000001E-2</v>
      </c>
      <c r="PW265" s="286">
        <f t="shared" si="312"/>
        <v>3.1300000000000001E-2</v>
      </c>
      <c r="PX265" s="286">
        <f t="shared" si="312"/>
        <v>3.1300000000000001E-2</v>
      </c>
      <c r="PY265" s="286">
        <f t="shared" si="312"/>
        <v>3.1300000000000001E-2</v>
      </c>
      <c r="PZ265" s="286">
        <f t="shared" si="312"/>
        <v>3.1300000000000001E-2</v>
      </c>
      <c r="QA265" s="286">
        <f t="shared" si="312"/>
        <v>3.1300000000000001E-2</v>
      </c>
      <c r="QB265" s="286">
        <f t="shared" si="312"/>
        <v>3.1300000000000001E-2</v>
      </c>
      <c r="QC265" s="286">
        <f t="shared" si="312"/>
        <v>3.1300000000000001E-2</v>
      </c>
      <c r="QD265" s="286">
        <f t="shared" si="312"/>
        <v>3.1300000000000001E-2</v>
      </c>
      <c r="QE265" s="286">
        <f t="shared" si="312"/>
        <v>3.1300000000000001E-2</v>
      </c>
      <c r="QF265" s="286">
        <f t="shared" si="312"/>
        <v>3.1300000000000001E-2</v>
      </c>
      <c r="QG265" s="286">
        <f t="shared" si="312"/>
        <v>3.1300000000000001E-2</v>
      </c>
      <c r="QH265" s="286">
        <f t="shared" si="312"/>
        <v>3.1300000000000001E-2</v>
      </c>
      <c r="QI265" s="286">
        <f t="shared" si="312"/>
        <v>3.1300000000000001E-2</v>
      </c>
      <c r="QJ265" s="286">
        <f t="shared" si="312"/>
        <v>3.1300000000000001E-2</v>
      </c>
      <c r="QK265" s="286">
        <f t="shared" si="312"/>
        <v>3.1300000000000001E-2</v>
      </c>
      <c r="QL265" s="286">
        <f t="shared" si="312"/>
        <v>3.1300000000000001E-2</v>
      </c>
      <c r="QM265" s="286">
        <f t="shared" si="312"/>
        <v>3.1300000000000001E-2</v>
      </c>
      <c r="QN265" s="286">
        <f t="shared" si="312"/>
        <v>3.1300000000000001E-2</v>
      </c>
      <c r="QO265" s="286">
        <f t="shared" ref="QO265:QV265" si="313">INDEX(QO266:QO272,MATCH($D265,$D$266:$D$272,0))</f>
        <v>3.1300000000000001E-2</v>
      </c>
      <c r="QP265" s="286">
        <f t="shared" si="313"/>
        <v>3.1300000000000001E-2</v>
      </c>
      <c r="QQ265" s="286">
        <f t="shared" si="313"/>
        <v>3.1300000000000001E-2</v>
      </c>
      <c r="QR265" s="286">
        <f t="shared" si="313"/>
        <v>3.1300000000000001E-2</v>
      </c>
      <c r="QS265" s="286">
        <f t="shared" si="313"/>
        <v>3.1300000000000001E-2</v>
      </c>
      <c r="QT265" s="286">
        <f t="shared" si="313"/>
        <v>3.1300000000000001E-2</v>
      </c>
      <c r="QU265" s="286">
        <f t="shared" si="313"/>
        <v>3.1300000000000001E-2</v>
      </c>
      <c r="QV265" s="286">
        <f t="shared" si="313"/>
        <v>3.1300000000000001E-2</v>
      </c>
    </row>
    <row r="266" spans="3:464">
      <c r="D266" t="s">
        <v>704</v>
      </c>
      <c r="E266" t="s">
        <v>15</v>
      </c>
      <c r="F266" s="32">
        <v>45821</v>
      </c>
      <c r="G266" s="252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38"/>
      <c r="Z266" s="38"/>
      <c r="AA266" s="38"/>
      <c r="AB266" s="38"/>
      <c r="AC266" s="38"/>
      <c r="AD266" s="38"/>
      <c r="AE266" s="38"/>
      <c r="AF266" s="38"/>
      <c r="AG266" s="38"/>
      <c r="AH266" s="38"/>
      <c r="AI266" s="38"/>
      <c r="AJ266" s="38"/>
      <c r="AK266" s="38"/>
      <c r="AL266" s="38"/>
      <c r="AM266" s="38"/>
      <c r="AN266" s="38"/>
      <c r="AO266" s="38"/>
      <c r="AP266" s="38"/>
      <c r="AQ266" s="38"/>
      <c r="AR266" s="38"/>
      <c r="AS266" s="38"/>
      <c r="AT266" s="38"/>
      <c r="AU266" s="38"/>
      <c r="AV266" s="38"/>
      <c r="AW266" s="38"/>
      <c r="AX266" s="38"/>
      <c r="AY266" s="38"/>
      <c r="AZ266" s="38"/>
      <c r="BA266" s="38"/>
      <c r="BB266" s="38"/>
      <c r="BC266" s="38"/>
      <c r="BD266" s="38"/>
      <c r="BE266" s="38"/>
      <c r="BF266" s="38"/>
      <c r="BG266" s="38"/>
      <c r="BH266" s="38"/>
      <c r="BI266" s="38"/>
      <c r="BJ266" s="38"/>
      <c r="BK266" s="38"/>
      <c r="BL266" s="38"/>
      <c r="BM266" s="38"/>
      <c r="BN266" s="38"/>
      <c r="BO266" s="38"/>
      <c r="BP266" s="38"/>
      <c r="BQ266" s="38"/>
      <c r="BR266" s="38"/>
      <c r="BS266" s="38"/>
      <c r="BT266" s="38"/>
      <c r="BU266" s="38"/>
      <c r="BV266" s="38"/>
      <c r="BW266" s="38"/>
      <c r="BX266" s="38"/>
      <c r="BY266" s="38"/>
      <c r="BZ266" s="38"/>
      <c r="CA266" s="38"/>
      <c r="CB266" s="38"/>
      <c r="CC266" s="38"/>
      <c r="CD266" s="38"/>
      <c r="CE266" s="38"/>
      <c r="CF266" s="38"/>
      <c r="CG266" s="38"/>
      <c r="CH266" s="38"/>
      <c r="CI266" s="38"/>
      <c r="CJ266" s="38"/>
      <c r="CK266" s="38"/>
      <c r="CL266" s="38"/>
      <c r="CM266" s="38"/>
      <c r="CN266" s="38"/>
      <c r="CO266" s="38"/>
      <c r="CP266" s="38"/>
      <c r="CQ266" s="38"/>
      <c r="CR266" s="38"/>
      <c r="CS266" s="38"/>
      <c r="CT266" s="38"/>
      <c r="CU266" s="38"/>
      <c r="CV266" s="38"/>
      <c r="CW266" s="38"/>
      <c r="CX266" s="38"/>
      <c r="CY266" s="38"/>
      <c r="CZ266" s="38"/>
      <c r="DA266" s="38"/>
      <c r="DB266" s="38"/>
      <c r="DC266" s="38"/>
      <c r="DD266" s="38"/>
      <c r="DE266" s="38"/>
      <c r="DF266" s="38"/>
      <c r="DG266" s="38"/>
      <c r="DH266" s="38"/>
      <c r="DI266" s="38"/>
      <c r="DJ266" s="38"/>
      <c r="DK266" s="38"/>
      <c r="DL266" s="38"/>
      <c r="DM266" s="38"/>
      <c r="DN266" s="38"/>
      <c r="DO266" s="38"/>
      <c r="DP266" s="38"/>
      <c r="DQ266" s="38"/>
      <c r="DR266" s="38"/>
      <c r="DS266" s="38"/>
      <c r="DT266" s="38"/>
      <c r="DU266" s="38"/>
      <c r="DV266" s="38"/>
      <c r="DW266" s="38"/>
      <c r="DX266" s="38"/>
      <c r="DY266" s="38"/>
      <c r="DZ266" s="38"/>
      <c r="EA266" s="38"/>
      <c r="EB266" s="38"/>
      <c r="EC266" s="38"/>
      <c r="ED266" s="38"/>
      <c r="EE266" s="38"/>
      <c r="EF266" s="38"/>
      <c r="EG266" s="38"/>
      <c r="EH266" s="38"/>
      <c r="EI266" s="38"/>
      <c r="EJ266" s="38"/>
      <c r="EK266" s="38"/>
      <c r="EL266" s="38"/>
      <c r="EM266" s="38"/>
      <c r="EN266" s="38"/>
      <c r="EO266" s="38"/>
      <c r="EP266" s="38"/>
      <c r="EQ266" s="38"/>
      <c r="ER266" s="38"/>
      <c r="ES266" s="38"/>
      <c r="ET266" s="38"/>
      <c r="EU266" s="38"/>
      <c r="EV266" s="38"/>
      <c r="EW266" s="38"/>
      <c r="EX266" s="38"/>
      <c r="EY266" s="38"/>
      <c r="EZ266" s="38"/>
      <c r="FA266" s="38"/>
      <c r="FB266" s="38"/>
      <c r="FC266" s="38"/>
      <c r="FD266" s="38"/>
      <c r="FE266" s="38"/>
      <c r="FF266" s="38"/>
      <c r="FG266" s="38"/>
      <c r="FH266" s="38"/>
      <c r="FI266" s="38"/>
      <c r="FJ266" s="38"/>
      <c r="FK266" s="38"/>
      <c r="FL266" s="38"/>
      <c r="FM266" s="38"/>
      <c r="FN266" s="38"/>
      <c r="FO266" s="38"/>
      <c r="FP266" s="38"/>
      <c r="FQ266" s="38"/>
      <c r="FR266" s="38"/>
      <c r="FS266" s="38"/>
      <c r="FT266" s="38"/>
      <c r="FU266" s="38"/>
      <c r="FV266" s="38"/>
      <c r="FW266" s="38"/>
      <c r="FX266" s="38"/>
      <c r="FY266" s="38"/>
      <c r="FZ266" s="38"/>
      <c r="GA266" s="38"/>
      <c r="GB266" s="38"/>
      <c r="GC266" s="38"/>
      <c r="GD266" s="38"/>
      <c r="GE266" s="38"/>
      <c r="GF266" s="38"/>
      <c r="GG266" s="38"/>
      <c r="GH266" s="38"/>
      <c r="GI266" s="38"/>
      <c r="GJ266" s="38"/>
      <c r="GK266" s="38"/>
      <c r="GL266" s="38"/>
      <c r="GM266" s="38"/>
      <c r="GN266" s="38"/>
      <c r="GO266" s="38"/>
      <c r="GP266" s="38"/>
      <c r="GQ266" s="38"/>
      <c r="GR266" s="38"/>
      <c r="GS266" s="38"/>
      <c r="GT266" s="38"/>
      <c r="GU266" s="38"/>
      <c r="GV266" s="38"/>
      <c r="GW266" s="38"/>
      <c r="GX266" s="38"/>
      <c r="GY266" s="38"/>
      <c r="GZ266" s="38"/>
      <c r="HA266" s="38"/>
      <c r="HB266" s="38"/>
      <c r="HC266" s="38"/>
      <c r="HD266" s="38"/>
      <c r="HE266" s="38"/>
      <c r="HF266" s="38"/>
      <c r="HG266" s="38"/>
      <c r="HH266" s="38"/>
      <c r="HI266" s="38"/>
      <c r="HJ266" s="38"/>
      <c r="HK266" s="38"/>
      <c r="HL266" s="38"/>
      <c r="HM266" s="38"/>
      <c r="HN266" s="38"/>
      <c r="HO266" s="38"/>
      <c r="HP266" s="38"/>
      <c r="HQ266" s="38"/>
      <c r="HR266" s="38"/>
      <c r="HS266" s="38"/>
      <c r="HT266" s="38"/>
      <c r="HU266" s="38"/>
      <c r="HV266" s="38"/>
      <c r="HW266" s="38"/>
      <c r="HX266" s="38"/>
      <c r="HY266" s="38"/>
      <c r="HZ266" s="38"/>
      <c r="IA266" s="38"/>
      <c r="IB266" s="38"/>
      <c r="IC266" s="38"/>
      <c r="ID266" s="38"/>
      <c r="IE266" s="38"/>
      <c r="IF266" s="38"/>
      <c r="IG266" s="38"/>
      <c r="IH266" s="38"/>
      <c r="II266" s="38"/>
      <c r="IJ266" s="38"/>
      <c r="IK266" s="38"/>
      <c r="IL266" s="38"/>
      <c r="IM266" s="38"/>
      <c r="IN266" s="38"/>
      <c r="IO266" s="38"/>
      <c r="IP266" s="38"/>
      <c r="IQ266" s="38"/>
      <c r="IR266" s="38"/>
      <c r="IS266" s="38"/>
      <c r="IT266" s="38"/>
      <c r="IU266" s="38"/>
      <c r="IV266" s="38"/>
      <c r="IW266" s="38"/>
      <c r="IX266" s="38"/>
      <c r="IY266" s="38"/>
      <c r="IZ266" s="38"/>
      <c r="JA266" s="38"/>
      <c r="JB266" s="38"/>
      <c r="JC266" s="38"/>
      <c r="JD266" s="38"/>
      <c r="JE266" s="38"/>
      <c r="JF266" s="38"/>
      <c r="JG266" s="38"/>
      <c r="JH266" s="38"/>
      <c r="JI266" s="38"/>
      <c r="JJ266" s="38"/>
      <c r="JK266" s="38"/>
      <c r="JL266" s="38"/>
      <c r="JM266" s="38"/>
      <c r="JN266" s="38"/>
      <c r="JO266" s="38"/>
      <c r="JP266" s="38"/>
      <c r="JQ266" s="38"/>
      <c r="JR266" s="38"/>
      <c r="JS266" s="38"/>
      <c r="JT266" s="38"/>
      <c r="JU266" s="38"/>
      <c r="JV266" s="38"/>
      <c r="JW266" s="38"/>
      <c r="JX266" s="38"/>
      <c r="JY266" s="38"/>
      <c r="JZ266" s="38"/>
      <c r="KA266" s="38"/>
      <c r="KB266" s="38"/>
      <c r="KC266" s="38"/>
      <c r="KD266" s="38"/>
      <c r="KE266" s="38"/>
      <c r="KF266" s="38"/>
      <c r="KG266" s="38"/>
      <c r="KH266" s="38"/>
      <c r="KI266" s="38"/>
      <c r="KJ266" s="38"/>
      <c r="KK266" s="38"/>
      <c r="KL266" s="38"/>
      <c r="KM266" s="38"/>
      <c r="KN266" s="38"/>
      <c r="KO266" s="38"/>
      <c r="KP266" s="38"/>
      <c r="KQ266" s="38"/>
      <c r="KR266" s="38"/>
      <c r="KS266" s="38"/>
      <c r="KT266" s="38"/>
      <c r="KU266" s="38"/>
      <c r="KV266" s="38"/>
      <c r="KW266" s="38"/>
      <c r="KX266" s="38"/>
      <c r="KY266" s="38"/>
      <c r="KZ266" s="38"/>
      <c r="LA266" s="38"/>
      <c r="LB266" s="38"/>
      <c r="LC266" s="38"/>
      <c r="LD266" s="38"/>
      <c r="LE266" s="38"/>
      <c r="LF266" s="38"/>
      <c r="LG266" s="38"/>
      <c r="LH266" s="38"/>
      <c r="LI266" s="38"/>
      <c r="LJ266" s="38"/>
      <c r="LK266" s="38"/>
      <c r="LL266" s="38"/>
      <c r="LM266" s="38"/>
      <c r="LN266" s="38"/>
      <c r="LO266" s="38"/>
      <c r="LP266" s="38"/>
      <c r="LQ266" s="38"/>
      <c r="LR266" s="38"/>
      <c r="LS266" s="38"/>
      <c r="LT266" s="38"/>
      <c r="LU266" s="38"/>
      <c r="LV266" s="38"/>
      <c r="LW266" s="38"/>
      <c r="LX266" s="38"/>
      <c r="LY266" s="38"/>
      <c r="LZ266" s="38"/>
      <c r="MA266" s="38"/>
      <c r="MB266" s="38"/>
      <c r="MC266" s="38"/>
      <c r="MD266" s="38"/>
      <c r="ME266" s="38"/>
      <c r="MF266" s="38"/>
      <c r="MG266" s="38"/>
      <c r="MH266" s="38"/>
      <c r="MI266" s="38"/>
      <c r="MJ266" s="38"/>
      <c r="MK266" s="38"/>
      <c r="ML266" s="38"/>
      <c r="MM266" s="38"/>
      <c r="MN266" s="38"/>
      <c r="MO266" s="38"/>
      <c r="MP266" s="38"/>
      <c r="MQ266" s="38"/>
      <c r="MR266" s="38"/>
      <c r="MS266" s="38"/>
      <c r="MT266" s="38"/>
      <c r="MU266" s="38"/>
      <c r="MV266" s="38"/>
      <c r="MW266" s="38"/>
      <c r="MX266" s="38"/>
      <c r="MY266" s="38"/>
      <c r="MZ266" s="38"/>
      <c r="NA266" s="38"/>
      <c r="NB266" s="38"/>
      <c r="NC266" s="38"/>
      <c r="ND266" s="38"/>
      <c r="NE266" s="38"/>
      <c r="NF266" s="38"/>
      <c r="NG266" s="38"/>
      <c r="NH266" s="38"/>
      <c r="NI266" s="38"/>
      <c r="NJ266" s="38"/>
      <c r="NK266" s="38"/>
      <c r="NL266" s="38"/>
      <c r="NM266" s="38"/>
      <c r="NN266" s="38"/>
      <c r="NO266" s="38"/>
      <c r="NP266" s="38"/>
      <c r="NQ266" s="38"/>
      <c r="NR266" s="38"/>
      <c r="NS266" s="38"/>
      <c r="NT266" s="38"/>
      <c r="NU266" s="38"/>
      <c r="NV266" s="38"/>
      <c r="NW266" s="38"/>
      <c r="NX266" s="38"/>
      <c r="NY266" s="38"/>
      <c r="NZ266" s="38"/>
      <c r="OA266" s="38"/>
      <c r="OB266" s="38"/>
      <c r="OC266" s="38"/>
      <c r="OD266" s="38"/>
      <c r="OE266" s="38"/>
      <c r="OF266" s="38"/>
      <c r="OG266" s="38"/>
      <c r="OH266" s="38"/>
      <c r="OI266" s="38"/>
      <c r="OJ266" s="38"/>
      <c r="OK266" s="38"/>
      <c r="OL266" s="38"/>
      <c r="OM266" s="38"/>
      <c r="ON266" s="38"/>
      <c r="OO266" s="38"/>
      <c r="OP266" s="38"/>
      <c r="OQ266" s="38"/>
      <c r="OR266" s="38"/>
      <c r="OS266" s="38"/>
      <c r="OT266" s="38"/>
      <c r="OU266" s="38"/>
      <c r="OV266" s="38"/>
      <c r="OW266" s="38"/>
      <c r="OX266" s="38"/>
      <c r="OY266" s="38"/>
      <c r="OZ266" s="38"/>
      <c r="PA266" s="38"/>
      <c r="PB266" s="38"/>
      <c r="PC266" s="38"/>
      <c r="PD266" s="38"/>
      <c r="PE266" s="38"/>
      <c r="PF266" s="38"/>
      <c r="PG266" s="38"/>
      <c r="PH266" s="38"/>
      <c r="PI266" s="38"/>
      <c r="PJ266" s="38"/>
      <c r="PK266" s="38"/>
      <c r="PL266" s="38"/>
      <c r="PM266" s="38"/>
      <c r="PN266" s="38"/>
      <c r="PO266" s="38"/>
      <c r="PP266" s="38"/>
      <c r="PQ266" s="38"/>
      <c r="PR266" s="38"/>
      <c r="PS266" s="38"/>
      <c r="PT266" s="38"/>
      <c r="PU266" s="38"/>
      <c r="PV266" s="38"/>
      <c r="PW266" s="38"/>
      <c r="PX266" s="38"/>
      <c r="PY266" s="38"/>
      <c r="PZ266" s="38"/>
      <c r="QA266" s="38"/>
      <c r="QB266" s="38"/>
      <c r="QC266" s="38"/>
      <c r="QD266" s="38"/>
      <c r="QE266" s="38"/>
      <c r="QF266" s="38"/>
      <c r="QG266" s="38"/>
      <c r="QH266" s="38"/>
      <c r="QI266" s="38"/>
      <c r="QJ266" s="38"/>
      <c r="QK266" s="38"/>
      <c r="QL266" s="38"/>
      <c r="QM266" s="38"/>
      <c r="QN266" s="38"/>
      <c r="QO266" s="38"/>
      <c r="QP266" s="38"/>
      <c r="QQ266" s="38"/>
      <c r="QR266" s="38"/>
      <c r="QS266" s="38"/>
      <c r="QT266" s="38"/>
      <c r="QU266" s="38"/>
      <c r="QV266" s="38"/>
    </row>
    <row r="267" spans="3:464">
      <c r="D267" t="s">
        <v>704</v>
      </c>
      <c r="E267" t="s">
        <v>15</v>
      </c>
      <c r="F267" s="32">
        <v>45821</v>
      </c>
      <c r="G267" s="252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38"/>
      <c r="Z267" s="38"/>
      <c r="AA267" s="38"/>
      <c r="AB267" s="38"/>
      <c r="AC267" s="38"/>
      <c r="AD267" s="38"/>
      <c r="AE267" s="38"/>
      <c r="AF267" s="38"/>
      <c r="AG267" s="38"/>
      <c r="AH267" s="38"/>
      <c r="AI267" s="38"/>
      <c r="AJ267" s="38"/>
      <c r="AK267" s="38"/>
      <c r="AL267" s="38"/>
      <c r="AM267" s="38"/>
      <c r="AN267" s="38"/>
      <c r="AO267" s="38"/>
      <c r="AP267" s="38"/>
      <c r="AQ267" s="38"/>
      <c r="AR267" s="38"/>
      <c r="AS267" s="38"/>
      <c r="AT267" s="38"/>
      <c r="AU267" s="38"/>
      <c r="AV267" s="38"/>
      <c r="AW267" s="38"/>
      <c r="AX267" s="38"/>
      <c r="AY267" s="38"/>
      <c r="AZ267" s="38"/>
      <c r="BA267" s="38"/>
      <c r="BB267" s="38"/>
      <c r="BC267" s="38"/>
      <c r="BD267" s="38"/>
      <c r="BE267" s="38"/>
      <c r="BF267" s="38"/>
      <c r="BG267" s="38"/>
      <c r="BH267" s="38"/>
      <c r="BI267" s="38"/>
      <c r="BJ267" s="38"/>
      <c r="BK267" s="38"/>
      <c r="BL267" s="38"/>
      <c r="BM267" s="38"/>
      <c r="BN267" s="38"/>
      <c r="BO267" s="38"/>
      <c r="BP267" s="38"/>
      <c r="BQ267" s="38"/>
      <c r="BR267" s="38"/>
      <c r="BS267" s="38"/>
      <c r="BT267" s="38"/>
      <c r="BU267" s="38"/>
      <c r="BV267" s="38"/>
      <c r="BW267" s="38"/>
      <c r="BX267" s="38"/>
      <c r="BY267" s="38"/>
      <c r="BZ267" s="38"/>
      <c r="CA267" s="38"/>
      <c r="CB267" s="38"/>
      <c r="CC267" s="38"/>
      <c r="CD267" s="38"/>
      <c r="CE267" s="38"/>
      <c r="CF267" s="38"/>
      <c r="CG267" s="38"/>
      <c r="CH267" s="38"/>
      <c r="CI267" s="38"/>
      <c r="CJ267" s="38"/>
      <c r="CK267" s="38"/>
      <c r="CL267" s="38"/>
      <c r="CM267" s="38"/>
      <c r="CN267" s="38"/>
      <c r="CO267" s="38"/>
      <c r="CP267" s="38"/>
      <c r="CQ267" s="38"/>
      <c r="CR267" s="38"/>
      <c r="CS267" s="38"/>
      <c r="CT267" s="38"/>
      <c r="CU267" s="38"/>
      <c r="CV267" s="38"/>
      <c r="CW267" s="38"/>
      <c r="CX267" s="38"/>
      <c r="CY267" s="38"/>
      <c r="CZ267" s="38"/>
      <c r="DA267" s="38"/>
      <c r="DB267" s="38"/>
      <c r="DC267" s="38"/>
      <c r="DD267" s="38"/>
      <c r="DE267" s="38"/>
      <c r="DF267" s="38"/>
      <c r="DG267" s="38"/>
      <c r="DH267" s="38"/>
      <c r="DI267" s="38"/>
      <c r="DJ267" s="38"/>
      <c r="DK267" s="38"/>
      <c r="DL267" s="38"/>
      <c r="DM267" s="38"/>
      <c r="DN267" s="38"/>
      <c r="DO267" s="38"/>
      <c r="DP267" s="38"/>
      <c r="DQ267" s="38"/>
      <c r="DR267" s="38"/>
      <c r="DS267" s="38"/>
      <c r="DT267" s="38"/>
      <c r="DU267" s="38"/>
      <c r="DV267" s="38"/>
      <c r="DW267" s="38"/>
      <c r="DX267" s="38"/>
      <c r="DY267" s="38"/>
      <c r="DZ267" s="38"/>
      <c r="EA267" s="38"/>
      <c r="EB267" s="38"/>
      <c r="EC267" s="38"/>
      <c r="ED267" s="38"/>
      <c r="EE267" s="38"/>
      <c r="EF267" s="38"/>
      <c r="EG267" s="38"/>
      <c r="EH267" s="38"/>
      <c r="EI267" s="38"/>
      <c r="EJ267" s="38"/>
      <c r="EK267" s="38"/>
      <c r="EL267" s="38"/>
      <c r="EM267" s="38"/>
      <c r="EN267" s="38"/>
      <c r="EO267" s="38"/>
      <c r="EP267" s="38"/>
      <c r="EQ267" s="38"/>
      <c r="ER267" s="38"/>
      <c r="ES267" s="38"/>
      <c r="ET267" s="38"/>
      <c r="EU267" s="38"/>
      <c r="EV267" s="38"/>
      <c r="EW267" s="38"/>
      <c r="EX267" s="38"/>
      <c r="EY267" s="38"/>
      <c r="EZ267" s="38"/>
      <c r="FA267" s="38"/>
      <c r="FB267" s="38"/>
      <c r="FC267" s="38"/>
      <c r="FD267" s="38"/>
      <c r="FE267" s="38"/>
      <c r="FF267" s="38"/>
      <c r="FG267" s="38"/>
      <c r="FH267" s="38"/>
      <c r="FI267" s="38"/>
      <c r="FJ267" s="38"/>
      <c r="FK267" s="38"/>
      <c r="FL267" s="38"/>
      <c r="FM267" s="38"/>
      <c r="FN267" s="38"/>
      <c r="FO267" s="38"/>
      <c r="FP267" s="38"/>
      <c r="FQ267" s="38"/>
      <c r="FR267" s="38"/>
      <c r="FS267" s="38"/>
      <c r="FT267" s="38"/>
      <c r="FU267" s="38"/>
      <c r="FV267" s="38"/>
      <c r="FW267" s="38"/>
      <c r="FX267" s="38"/>
      <c r="FY267" s="38"/>
      <c r="FZ267" s="38"/>
      <c r="GA267" s="38"/>
      <c r="GB267" s="38"/>
      <c r="GC267" s="38"/>
      <c r="GD267" s="38"/>
      <c r="GE267" s="38"/>
      <c r="GF267" s="38"/>
      <c r="GG267" s="38"/>
      <c r="GH267" s="38"/>
      <c r="GI267" s="38"/>
      <c r="GJ267" s="38"/>
      <c r="GK267" s="38"/>
      <c r="GL267" s="38"/>
      <c r="GM267" s="38"/>
      <c r="GN267" s="38"/>
      <c r="GO267" s="38"/>
      <c r="GP267" s="38"/>
      <c r="GQ267" s="38"/>
      <c r="GR267" s="38"/>
      <c r="GS267" s="38"/>
      <c r="GT267" s="38"/>
      <c r="GU267" s="38"/>
      <c r="GV267" s="38"/>
      <c r="GW267" s="38"/>
      <c r="GX267" s="38"/>
      <c r="GY267" s="38"/>
      <c r="GZ267" s="38"/>
      <c r="HA267" s="38"/>
      <c r="HB267" s="38"/>
      <c r="HC267" s="38"/>
      <c r="HD267" s="38"/>
      <c r="HE267" s="38"/>
      <c r="HF267" s="38"/>
      <c r="HG267" s="38"/>
      <c r="HH267" s="38"/>
      <c r="HI267" s="38"/>
      <c r="HJ267" s="38"/>
      <c r="HK267" s="38"/>
      <c r="HL267" s="38"/>
      <c r="HM267" s="38"/>
      <c r="HN267" s="38"/>
      <c r="HO267" s="38"/>
      <c r="HP267" s="38"/>
      <c r="HQ267" s="38"/>
      <c r="HR267" s="38"/>
      <c r="HS267" s="38"/>
      <c r="HT267" s="38"/>
      <c r="HU267" s="38"/>
      <c r="HV267" s="38"/>
      <c r="HW267" s="38"/>
      <c r="HX267" s="38"/>
      <c r="HY267" s="38"/>
      <c r="HZ267" s="38"/>
      <c r="IA267" s="38"/>
      <c r="IB267" s="38"/>
      <c r="IC267" s="38"/>
      <c r="ID267" s="38"/>
      <c r="IE267" s="38"/>
      <c r="IF267" s="38"/>
      <c r="IG267" s="38"/>
      <c r="IH267" s="38"/>
      <c r="II267" s="38"/>
      <c r="IJ267" s="38"/>
      <c r="IK267" s="38"/>
      <c r="IL267" s="38"/>
      <c r="IM267" s="38"/>
      <c r="IN267" s="38"/>
      <c r="IO267" s="38"/>
      <c r="IP267" s="38"/>
      <c r="IQ267" s="38"/>
      <c r="IR267" s="38"/>
      <c r="IS267" s="38"/>
      <c r="IT267" s="38"/>
      <c r="IU267" s="38"/>
      <c r="IV267" s="38"/>
      <c r="IW267" s="38"/>
      <c r="IX267" s="38"/>
      <c r="IY267" s="38"/>
      <c r="IZ267" s="38"/>
      <c r="JA267" s="38"/>
      <c r="JB267" s="38"/>
      <c r="JC267" s="38"/>
      <c r="JD267" s="38"/>
      <c r="JE267" s="38"/>
      <c r="JF267" s="38"/>
      <c r="JG267" s="38"/>
      <c r="JH267" s="38"/>
      <c r="JI267" s="38"/>
      <c r="JJ267" s="38"/>
      <c r="JK267" s="38"/>
      <c r="JL267" s="38"/>
      <c r="JM267" s="38"/>
      <c r="JN267" s="38"/>
      <c r="JO267" s="38"/>
      <c r="JP267" s="38"/>
      <c r="JQ267" s="38"/>
      <c r="JR267" s="38"/>
      <c r="JS267" s="38"/>
      <c r="JT267" s="38"/>
      <c r="JU267" s="38"/>
      <c r="JV267" s="38"/>
      <c r="JW267" s="38"/>
      <c r="JX267" s="38"/>
      <c r="JY267" s="38"/>
      <c r="JZ267" s="38"/>
      <c r="KA267" s="38"/>
      <c r="KB267" s="38"/>
      <c r="KC267" s="38"/>
      <c r="KD267" s="38"/>
      <c r="KE267" s="38"/>
      <c r="KF267" s="38"/>
      <c r="KG267" s="38"/>
      <c r="KH267" s="38"/>
      <c r="KI267" s="38"/>
      <c r="KJ267" s="38"/>
      <c r="KK267" s="38"/>
      <c r="KL267" s="38"/>
      <c r="KM267" s="38"/>
      <c r="KN267" s="38"/>
      <c r="KO267" s="38"/>
      <c r="KP267" s="38"/>
      <c r="KQ267" s="38"/>
      <c r="KR267" s="38"/>
      <c r="KS267" s="38"/>
      <c r="KT267" s="38"/>
      <c r="KU267" s="38"/>
      <c r="KV267" s="38"/>
      <c r="KW267" s="38"/>
      <c r="KX267" s="38"/>
      <c r="KY267" s="38"/>
      <c r="KZ267" s="38"/>
      <c r="LA267" s="38"/>
      <c r="LB267" s="38"/>
      <c r="LC267" s="38"/>
      <c r="LD267" s="38"/>
      <c r="LE267" s="38"/>
      <c r="LF267" s="38"/>
      <c r="LG267" s="38"/>
      <c r="LH267" s="38"/>
      <c r="LI267" s="38"/>
      <c r="LJ267" s="38"/>
      <c r="LK267" s="38"/>
      <c r="LL267" s="38"/>
      <c r="LM267" s="38"/>
      <c r="LN267" s="38"/>
      <c r="LO267" s="38"/>
      <c r="LP267" s="38"/>
      <c r="LQ267" s="38"/>
      <c r="LR267" s="38"/>
      <c r="LS267" s="38"/>
      <c r="LT267" s="38"/>
      <c r="LU267" s="38"/>
      <c r="LV267" s="38"/>
      <c r="LW267" s="38"/>
      <c r="LX267" s="38"/>
      <c r="LY267" s="38"/>
      <c r="LZ267" s="38"/>
      <c r="MA267" s="38"/>
      <c r="MB267" s="38"/>
      <c r="MC267" s="38"/>
      <c r="MD267" s="38"/>
      <c r="ME267" s="38"/>
      <c r="MF267" s="38"/>
      <c r="MG267" s="38"/>
      <c r="MH267" s="38"/>
      <c r="MI267" s="38"/>
      <c r="MJ267" s="38"/>
      <c r="MK267" s="38"/>
      <c r="ML267" s="38"/>
      <c r="MM267" s="38"/>
      <c r="MN267" s="38"/>
      <c r="MO267" s="38"/>
      <c r="MP267" s="38"/>
      <c r="MQ267" s="38"/>
      <c r="MR267" s="38"/>
      <c r="MS267" s="38"/>
      <c r="MT267" s="38"/>
      <c r="MU267" s="38"/>
      <c r="MV267" s="38"/>
      <c r="MW267" s="38"/>
      <c r="MX267" s="38"/>
      <c r="MY267" s="38"/>
      <c r="MZ267" s="38"/>
      <c r="NA267" s="38"/>
      <c r="NB267" s="38"/>
      <c r="NC267" s="38"/>
      <c r="ND267" s="38"/>
      <c r="NE267" s="38"/>
      <c r="NF267" s="38"/>
      <c r="NG267" s="38"/>
      <c r="NH267" s="38"/>
      <c r="NI267" s="38"/>
      <c r="NJ267" s="38"/>
      <c r="NK267" s="38"/>
      <c r="NL267" s="38"/>
      <c r="NM267" s="38"/>
      <c r="NN267" s="38"/>
      <c r="NO267" s="38"/>
      <c r="NP267" s="38"/>
      <c r="NQ267" s="38"/>
      <c r="NR267" s="38"/>
      <c r="NS267" s="38"/>
      <c r="NT267" s="38"/>
      <c r="NU267" s="38"/>
      <c r="NV267" s="38"/>
      <c r="NW267" s="38"/>
      <c r="NX267" s="38"/>
      <c r="NY267" s="38"/>
      <c r="NZ267" s="38"/>
      <c r="OA267" s="38"/>
      <c r="OB267" s="38"/>
      <c r="OC267" s="38"/>
      <c r="OD267" s="38"/>
      <c r="OE267" s="38"/>
      <c r="OF267" s="38"/>
      <c r="OG267" s="38"/>
      <c r="OH267" s="38"/>
      <c r="OI267" s="38"/>
      <c r="OJ267" s="38"/>
      <c r="OK267" s="38"/>
      <c r="OL267" s="38"/>
      <c r="OM267" s="38"/>
      <c r="ON267" s="38"/>
      <c r="OO267" s="38"/>
      <c r="OP267" s="38"/>
      <c r="OQ267" s="38"/>
      <c r="OR267" s="38"/>
      <c r="OS267" s="38"/>
      <c r="OT267" s="38"/>
      <c r="OU267" s="38"/>
      <c r="OV267" s="38"/>
      <c r="OW267" s="38"/>
      <c r="OX267" s="38"/>
      <c r="OY267" s="38"/>
      <c r="OZ267" s="38"/>
      <c r="PA267" s="38"/>
      <c r="PB267" s="38"/>
      <c r="PC267" s="38"/>
      <c r="PD267" s="38"/>
      <c r="PE267" s="38"/>
      <c r="PF267" s="38"/>
      <c r="PG267" s="38"/>
      <c r="PH267" s="38"/>
      <c r="PI267" s="38"/>
      <c r="PJ267" s="38"/>
      <c r="PK267" s="38"/>
      <c r="PL267" s="38"/>
      <c r="PM267" s="38"/>
      <c r="PN267" s="38"/>
      <c r="PO267" s="38"/>
      <c r="PP267" s="38"/>
      <c r="PQ267" s="38"/>
      <c r="PR267" s="38"/>
      <c r="PS267" s="38"/>
      <c r="PT267" s="38"/>
      <c r="PU267" s="38"/>
      <c r="PV267" s="38"/>
      <c r="PW267" s="38"/>
      <c r="PX267" s="38"/>
      <c r="PY267" s="38"/>
      <c r="PZ267" s="38"/>
      <c r="QA267" s="38"/>
      <c r="QB267" s="38"/>
      <c r="QC267" s="38"/>
      <c r="QD267" s="38"/>
      <c r="QE267" s="38"/>
      <c r="QF267" s="38"/>
      <c r="QG267" s="38"/>
      <c r="QH267" s="38"/>
      <c r="QI267" s="38"/>
      <c r="QJ267" s="38"/>
      <c r="QK267" s="38"/>
      <c r="QL267" s="38"/>
      <c r="QM267" s="38"/>
      <c r="QN267" s="38"/>
      <c r="QO267" s="38"/>
      <c r="QP267" s="38"/>
      <c r="QQ267" s="38"/>
      <c r="QR267" s="38"/>
      <c r="QS267" s="38"/>
      <c r="QT267" s="38"/>
      <c r="QU267" s="38"/>
      <c r="QV267" s="38"/>
    </row>
    <row r="268" spans="3:464">
      <c r="D268" t="s">
        <v>704</v>
      </c>
      <c r="E268" t="s">
        <v>15</v>
      </c>
      <c r="F268" s="32">
        <v>45821</v>
      </c>
      <c r="G268" s="252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38"/>
      <c r="Z268" s="38"/>
      <c r="AA268" s="38"/>
      <c r="AB268" s="38"/>
      <c r="AC268" s="38"/>
      <c r="AD268" s="38"/>
      <c r="AE268" s="38"/>
      <c r="AF268" s="38"/>
      <c r="AG268" s="38"/>
      <c r="AH268" s="38"/>
      <c r="AI268" s="38"/>
      <c r="AJ268" s="38"/>
      <c r="AK268" s="38"/>
      <c r="AL268" s="38"/>
      <c r="AM268" s="38"/>
      <c r="AN268" s="38"/>
      <c r="AO268" s="38"/>
      <c r="AP268" s="38"/>
      <c r="AQ268" s="38"/>
      <c r="AR268" s="38"/>
      <c r="AS268" s="38"/>
      <c r="AT268" s="38"/>
      <c r="AU268" s="38"/>
      <c r="AV268" s="38"/>
      <c r="AW268" s="38"/>
      <c r="AX268" s="38"/>
      <c r="AY268" s="38"/>
      <c r="AZ268" s="38"/>
      <c r="BA268" s="38"/>
      <c r="BB268" s="38"/>
      <c r="BC268" s="38"/>
      <c r="BD268" s="38"/>
      <c r="BE268" s="38"/>
      <c r="BF268" s="38"/>
      <c r="BG268" s="38"/>
      <c r="BH268" s="38"/>
      <c r="BI268" s="38"/>
      <c r="BJ268" s="38"/>
      <c r="BK268" s="38"/>
      <c r="BL268" s="38"/>
      <c r="BM268" s="38"/>
      <c r="BN268" s="38"/>
      <c r="BO268" s="38"/>
      <c r="BP268" s="38"/>
      <c r="BQ268" s="38"/>
      <c r="BR268" s="38"/>
      <c r="BS268" s="38"/>
      <c r="BT268" s="38"/>
      <c r="BU268" s="38"/>
      <c r="BV268" s="38"/>
      <c r="BW268" s="38"/>
      <c r="BX268" s="38"/>
      <c r="BY268" s="38"/>
      <c r="BZ268" s="38"/>
      <c r="CA268" s="38"/>
      <c r="CB268" s="38"/>
      <c r="CC268" s="38"/>
      <c r="CD268" s="38"/>
      <c r="CE268" s="38"/>
      <c r="CF268" s="38"/>
      <c r="CG268" s="38"/>
      <c r="CH268" s="38"/>
      <c r="CI268" s="38"/>
      <c r="CJ268" s="38"/>
      <c r="CK268" s="38"/>
      <c r="CL268" s="38"/>
      <c r="CM268" s="38"/>
      <c r="CN268" s="38"/>
      <c r="CO268" s="38"/>
      <c r="CP268" s="38"/>
      <c r="CQ268" s="38"/>
      <c r="CR268" s="38"/>
      <c r="CS268" s="38"/>
      <c r="CT268" s="38"/>
      <c r="CU268" s="38"/>
      <c r="CV268" s="38"/>
      <c r="CW268" s="38"/>
      <c r="CX268" s="38"/>
      <c r="CY268" s="38"/>
      <c r="CZ268" s="38"/>
      <c r="DA268" s="38"/>
      <c r="DB268" s="38"/>
      <c r="DC268" s="38"/>
      <c r="DD268" s="38"/>
      <c r="DE268" s="38"/>
      <c r="DF268" s="38"/>
      <c r="DG268" s="38"/>
      <c r="DH268" s="38"/>
      <c r="DI268" s="38"/>
      <c r="DJ268" s="38"/>
      <c r="DK268" s="38"/>
      <c r="DL268" s="38"/>
      <c r="DM268" s="38"/>
      <c r="DN268" s="38"/>
      <c r="DO268" s="38"/>
      <c r="DP268" s="38"/>
      <c r="DQ268" s="38"/>
      <c r="DR268" s="38"/>
      <c r="DS268" s="38"/>
      <c r="DT268" s="38"/>
      <c r="DU268" s="38"/>
      <c r="DV268" s="38"/>
      <c r="DW268" s="38"/>
      <c r="DX268" s="38"/>
      <c r="DY268" s="38"/>
      <c r="DZ268" s="38"/>
      <c r="EA268" s="38"/>
      <c r="EB268" s="38"/>
      <c r="EC268" s="38"/>
      <c r="ED268" s="38"/>
      <c r="EE268" s="38"/>
      <c r="EF268" s="38"/>
      <c r="EG268" s="38"/>
      <c r="EH268" s="38"/>
      <c r="EI268" s="38"/>
      <c r="EJ268" s="38"/>
      <c r="EK268" s="38"/>
      <c r="EL268" s="38"/>
      <c r="EM268" s="38"/>
      <c r="EN268" s="38"/>
      <c r="EO268" s="38"/>
      <c r="EP268" s="38"/>
      <c r="EQ268" s="38"/>
      <c r="ER268" s="38"/>
      <c r="ES268" s="38"/>
      <c r="ET268" s="38"/>
      <c r="EU268" s="38"/>
      <c r="EV268" s="38"/>
      <c r="EW268" s="38"/>
      <c r="EX268" s="38"/>
      <c r="EY268" s="38"/>
      <c r="EZ268" s="38"/>
      <c r="FA268" s="38"/>
      <c r="FB268" s="38"/>
      <c r="FC268" s="38"/>
      <c r="FD268" s="38"/>
      <c r="FE268" s="38"/>
      <c r="FF268" s="38"/>
      <c r="FG268" s="38"/>
      <c r="FH268" s="38"/>
      <c r="FI268" s="38"/>
      <c r="FJ268" s="38"/>
      <c r="FK268" s="38"/>
      <c r="FL268" s="38"/>
      <c r="FM268" s="38"/>
      <c r="FN268" s="38"/>
      <c r="FO268" s="38"/>
      <c r="FP268" s="38"/>
      <c r="FQ268" s="38"/>
      <c r="FR268" s="38"/>
      <c r="FS268" s="38"/>
      <c r="FT268" s="38"/>
      <c r="FU268" s="38"/>
      <c r="FV268" s="38"/>
      <c r="FW268" s="38"/>
      <c r="FX268" s="38"/>
      <c r="FY268" s="38"/>
      <c r="FZ268" s="38"/>
      <c r="GA268" s="38"/>
      <c r="GB268" s="38"/>
      <c r="GC268" s="38"/>
      <c r="GD268" s="38"/>
      <c r="GE268" s="38"/>
      <c r="GF268" s="38"/>
      <c r="GG268" s="38"/>
      <c r="GH268" s="38"/>
      <c r="GI268" s="38"/>
      <c r="GJ268" s="38"/>
      <c r="GK268" s="38"/>
      <c r="GL268" s="38"/>
      <c r="GM268" s="38"/>
      <c r="GN268" s="38"/>
      <c r="GO268" s="38"/>
      <c r="GP268" s="38"/>
      <c r="GQ268" s="38"/>
      <c r="GR268" s="38"/>
      <c r="GS268" s="38"/>
      <c r="GT268" s="38"/>
      <c r="GU268" s="38"/>
      <c r="GV268" s="38"/>
      <c r="GW268" s="38"/>
      <c r="GX268" s="38"/>
      <c r="GY268" s="38"/>
      <c r="GZ268" s="38"/>
      <c r="HA268" s="38"/>
      <c r="HB268" s="38"/>
      <c r="HC268" s="38"/>
      <c r="HD268" s="38"/>
      <c r="HE268" s="38"/>
      <c r="HF268" s="38"/>
      <c r="HG268" s="38"/>
      <c r="HH268" s="38"/>
      <c r="HI268" s="38"/>
      <c r="HJ268" s="38"/>
      <c r="HK268" s="38"/>
      <c r="HL268" s="38"/>
      <c r="HM268" s="38"/>
      <c r="HN268" s="38"/>
      <c r="HO268" s="38"/>
      <c r="HP268" s="38"/>
      <c r="HQ268" s="38"/>
      <c r="HR268" s="38"/>
      <c r="HS268" s="38"/>
      <c r="HT268" s="38"/>
      <c r="HU268" s="38"/>
      <c r="HV268" s="38"/>
      <c r="HW268" s="38"/>
      <c r="HX268" s="38"/>
      <c r="HY268" s="38"/>
      <c r="HZ268" s="38"/>
      <c r="IA268" s="38"/>
      <c r="IB268" s="38"/>
      <c r="IC268" s="38"/>
      <c r="ID268" s="38"/>
      <c r="IE268" s="38"/>
      <c r="IF268" s="38"/>
      <c r="IG268" s="38"/>
      <c r="IH268" s="38"/>
      <c r="II268" s="38"/>
      <c r="IJ268" s="38"/>
      <c r="IK268" s="38"/>
      <c r="IL268" s="38"/>
      <c r="IM268" s="38"/>
      <c r="IN268" s="38"/>
      <c r="IO268" s="38"/>
      <c r="IP268" s="38"/>
      <c r="IQ268" s="38"/>
      <c r="IR268" s="38"/>
      <c r="IS268" s="38"/>
      <c r="IT268" s="38"/>
      <c r="IU268" s="38"/>
      <c r="IV268" s="38"/>
      <c r="IW268" s="38"/>
      <c r="IX268" s="38"/>
      <c r="IY268" s="38"/>
      <c r="IZ268" s="38"/>
      <c r="JA268" s="38"/>
      <c r="JB268" s="38"/>
      <c r="JC268" s="38"/>
      <c r="JD268" s="38"/>
      <c r="JE268" s="38"/>
      <c r="JF268" s="38"/>
      <c r="JG268" s="38"/>
      <c r="JH268" s="38"/>
      <c r="JI268" s="38"/>
      <c r="JJ268" s="38"/>
      <c r="JK268" s="38"/>
      <c r="JL268" s="38"/>
      <c r="JM268" s="38"/>
      <c r="JN268" s="38"/>
      <c r="JO268" s="38"/>
      <c r="JP268" s="38"/>
      <c r="JQ268" s="38"/>
      <c r="JR268" s="38"/>
      <c r="JS268" s="38"/>
      <c r="JT268" s="38"/>
      <c r="JU268" s="38"/>
      <c r="JV268" s="38"/>
      <c r="JW268" s="38"/>
      <c r="JX268" s="38"/>
      <c r="JY268" s="38"/>
      <c r="JZ268" s="38"/>
      <c r="KA268" s="38"/>
      <c r="KB268" s="38"/>
      <c r="KC268" s="38"/>
      <c r="KD268" s="38"/>
      <c r="KE268" s="38"/>
      <c r="KF268" s="38"/>
      <c r="KG268" s="38"/>
      <c r="KH268" s="38"/>
      <c r="KI268" s="38"/>
      <c r="KJ268" s="38"/>
      <c r="KK268" s="38"/>
      <c r="KL268" s="38"/>
      <c r="KM268" s="38"/>
      <c r="KN268" s="38"/>
      <c r="KO268" s="38"/>
      <c r="KP268" s="38"/>
      <c r="KQ268" s="38"/>
      <c r="KR268" s="38"/>
      <c r="KS268" s="38"/>
      <c r="KT268" s="38"/>
      <c r="KU268" s="38"/>
      <c r="KV268" s="38"/>
      <c r="KW268" s="38"/>
      <c r="KX268" s="38"/>
      <c r="KY268" s="38"/>
      <c r="KZ268" s="38"/>
      <c r="LA268" s="38"/>
      <c r="LB268" s="38"/>
      <c r="LC268" s="38"/>
      <c r="LD268" s="38"/>
      <c r="LE268" s="38"/>
      <c r="LF268" s="38"/>
      <c r="LG268" s="38"/>
      <c r="LH268" s="38"/>
      <c r="LI268" s="38"/>
      <c r="LJ268" s="38"/>
      <c r="LK268" s="38"/>
      <c r="LL268" s="38"/>
      <c r="LM268" s="38"/>
      <c r="LN268" s="38"/>
      <c r="LO268" s="38"/>
      <c r="LP268" s="38"/>
      <c r="LQ268" s="38"/>
      <c r="LR268" s="38"/>
      <c r="LS268" s="38"/>
      <c r="LT268" s="38"/>
      <c r="LU268" s="38"/>
      <c r="LV268" s="38"/>
      <c r="LW268" s="38"/>
      <c r="LX268" s="38"/>
      <c r="LY268" s="38"/>
      <c r="LZ268" s="38"/>
      <c r="MA268" s="38"/>
      <c r="MB268" s="38"/>
      <c r="MC268" s="38"/>
      <c r="MD268" s="38"/>
      <c r="ME268" s="38"/>
      <c r="MF268" s="38"/>
      <c r="MG268" s="38"/>
      <c r="MH268" s="38"/>
      <c r="MI268" s="38"/>
      <c r="MJ268" s="38"/>
      <c r="MK268" s="38"/>
      <c r="ML268" s="38"/>
      <c r="MM268" s="38"/>
      <c r="MN268" s="38"/>
      <c r="MO268" s="38"/>
      <c r="MP268" s="38"/>
      <c r="MQ268" s="38"/>
      <c r="MR268" s="38"/>
      <c r="MS268" s="38"/>
      <c r="MT268" s="38"/>
      <c r="MU268" s="38"/>
      <c r="MV268" s="38"/>
      <c r="MW268" s="38"/>
      <c r="MX268" s="38"/>
      <c r="MY268" s="38"/>
      <c r="MZ268" s="38"/>
      <c r="NA268" s="38"/>
      <c r="NB268" s="38"/>
      <c r="NC268" s="38"/>
      <c r="ND268" s="38"/>
      <c r="NE268" s="38"/>
      <c r="NF268" s="38"/>
      <c r="NG268" s="38"/>
      <c r="NH268" s="38"/>
      <c r="NI268" s="38"/>
      <c r="NJ268" s="38"/>
      <c r="NK268" s="38"/>
      <c r="NL268" s="38"/>
      <c r="NM268" s="38"/>
      <c r="NN268" s="38"/>
      <c r="NO268" s="38"/>
      <c r="NP268" s="38"/>
      <c r="NQ268" s="38"/>
      <c r="NR268" s="38"/>
      <c r="NS268" s="38"/>
      <c r="NT268" s="38"/>
      <c r="NU268" s="38"/>
      <c r="NV268" s="38"/>
      <c r="NW268" s="38"/>
      <c r="NX268" s="38"/>
      <c r="NY268" s="38"/>
      <c r="NZ268" s="38"/>
      <c r="OA268" s="38"/>
      <c r="OB268" s="38"/>
      <c r="OC268" s="38"/>
      <c r="OD268" s="38"/>
      <c r="OE268" s="38"/>
      <c r="OF268" s="38"/>
      <c r="OG268" s="38"/>
      <c r="OH268" s="38"/>
      <c r="OI268" s="38"/>
      <c r="OJ268" s="38"/>
      <c r="OK268" s="38"/>
      <c r="OL268" s="38"/>
      <c r="OM268" s="38"/>
      <c r="ON268" s="38"/>
      <c r="OO268" s="38"/>
      <c r="OP268" s="38"/>
      <c r="OQ268" s="38"/>
      <c r="OR268" s="38"/>
      <c r="OS268" s="38"/>
      <c r="OT268" s="38"/>
      <c r="OU268" s="38"/>
      <c r="OV268" s="38"/>
      <c r="OW268" s="38"/>
      <c r="OX268" s="38"/>
      <c r="OY268" s="38"/>
      <c r="OZ268" s="38"/>
      <c r="PA268" s="38"/>
      <c r="PB268" s="38"/>
      <c r="PC268" s="38"/>
      <c r="PD268" s="38"/>
      <c r="PE268" s="38"/>
      <c r="PF268" s="38"/>
      <c r="PG268" s="38"/>
      <c r="PH268" s="38"/>
      <c r="PI268" s="38"/>
      <c r="PJ268" s="38"/>
      <c r="PK268" s="38"/>
      <c r="PL268" s="38"/>
      <c r="PM268" s="38"/>
      <c r="PN268" s="38"/>
      <c r="PO268" s="38"/>
      <c r="PP268" s="38"/>
      <c r="PQ268" s="38"/>
      <c r="PR268" s="38"/>
      <c r="PS268" s="38"/>
      <c r="PT268" s="38"/>
      <c r="PU268" s="38"/>
      <c r="PV268" s="38"/>
      <c r="PW268" s="38"/>
      <c r="PX268" s="38"/>
      <c r="PY268" s="38"/>
      <c r="PZ268" s="38"/>
      <c r="QA268" s="38"/>
      <c r="QB268" s="38"/>
      <c r="QC268" s="38"/>
      <c r="QD268" s="38"/>
      <c r="QE268" s="38"/>
      <c r="QF268" s="38"/>
      <c r="QG268" s="38"/>
      <c r="QH268" s="38"/>
      <c r="QI268" s="38"/>
      <c r="QJ268" s="38"/>
      <c r="QK268" s="38"/>
      <c r="QL268" s="38"/>
      <c r="QM268" s="38"/>
      <c r="QN268" s="38"/>
      <c r="QO268" s="38"/>
      <c r="QP268" s="38"/>
      <c r="QQ268" s="38"/>
      <c r="QR268" s="38"/>
      <c r="QS268" s="38"/>
      <c r="QT268" s="38"/>
      <c r="QU268" s="38"/>
      <c r="QV268" s="38"/>
    </row>
    <row r="269" spans="3:464">
      <c r="D269" t="s">
        <v>704</v>
      </c>
      <c r="E269" t="s">
        <v>15</v>
      </c>
      <c r="F269" s="32">
        <v>45821</v>
      </c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38"/>
      <c r="Z269" s="38"/>
      <c r="AA269" s="38"/>
      <c r="AB269" s="38"/>
      <c r="AC269" s="38"/>
      <c r="AD269" s="38"/>
      <c r="AE269" s="38"/>
      <c r="AF269" s="38"/>
      <c r="AG269" s="38"/>
      <c r="AH269" s="38"/>
      <c r="AI269" s="38"/>
      <c r="AJ269" s="38"/>
      <c r="AK269" s="38"/>
      <c r="AL269" s="38"/>
      <c r="AM269" s="38"/>
      <c r="AN269" s="38"/>
      <c r="AO269" s="38"/>
      <c r="AP269" s="38"/>
      <c r="AQ269" s="38"/>
      <c r="AR269" s="38"/>
      <c r="AS269" s="38"/>
      <c r="AT269" s="38"/>
      <c r="AU269" s="38"/>
      <c r="AV269" s="38"/>
      <c r="AW269" s="38"/>
      <c r="AX269" s="38"/>
      <c r="AY269" s="38"/>
      <c r="AZ269" s="38"/>
      <c r="BA269" s="38"/>
      <c r="BB269" s="38"/>
      <c r="BC269" s="38"/>
      <c r="BD269" s="38"/>
      <c r="BE269" s="38"/>
      <c r="BF269" s="38"/>
      <c r="BG269" s="38"/>
      <c r="BH269" s="38"/>
      <c r="BI269" s="38"/>
      <c r="BJ269" s="38"/>
      <c r="BK269" s="38"/>
      <c r="BL269" s="38"/>
      <c r="BM269" s="38"/>
      <c r="BN269" s="38"/>
      <c r="BO269" s="38"/>
      <c r="BP269" s="38"/>
      <c r="BQ269" s="38"/>
      <c r="BR269" s="38"/>
      <c r="BS269" s="38"/>
      <c r="BT269" s="38"/>
      <c r="BU269" s="38"/>
      <c r="BV269" s="38"/>
      <c r="BW269" s="38"/>
      <c r="BX269" s="38"/>
      <c r="BY269" s="38"/>
      <c r="BZ269" s="38"/>
      <c r="CA269" s="38"/>
      <c r="CB269" s="38"/>
      <c r="CC269" s="38"/>
      <c r="CD269" s="38"/>
      <c r="CE269" s="38"/>
      <c r="CF269" s="38"/>
      <c r="CG269" s="38"/>
      <c r="CH269" s="38"/>
      <c r="CI269" s="38"/>
      <c r="CJ269" s="38"/>
      <c r="CK269" s="38"/>
      <c r="CL269" s="38"/>
      <c r="CM269" s="38"/>
      <c r="CN269" s="38"/>
      <c r="CO269" s="38"/>
      <c r="CP269" s="38"/>
      <c r="CQ269" s="38"/>
      <c r="CR269" s="38"/>
      <c r="CS269" s="38"/>
      <c r="CT269" s="38"/>
      <c r="CU269" s="38"/>
      <c r="CV269" s="38"/>
      <c r="CW269" s="38"/>
      <c r="CX269" s="38"/>
      <c r="CY269" s="38"/>
      <c r="CZ269" s="38"/>
      <c r="DA269" s="38"/>
      <c r="DB269" s="38"/>
      <c r="DC269" s="38"/>
      <c r="DD269" s="38"/>
      <c r="DE269" s="38"/>
      <c r="DF269" s="38"/>
      <c r="DG269" s="38"/>
      <c r="DH269" s="38"/>
      <c r="DI269" s="38"/>
      <c r="DJ269" s="38"/>
      <c r="DK269" s="38"/>
      <c r="DL269" s="38"/>
      <c r="DM269" s="38"/>
      <c r="DN269" s="38"/>
      <c r="DO269" s="38"/>
      <c r="DP269" s="38"/>
      <c r="DQ269" s="38"/>
      <c r="DR269" s="38"/>
      <c r="DS269" s="38"/>
      <c r="DT269" s="38"/>
      <c r="DU269" s="38"/>
      <c r="DV269" s="38"/>
      <c r="DW269" s="38"/>
      <c r="DX269" s="38"/>
      <c r="DY269" s="38"/>
      <c r="DZ269" s="38"/>
      <c r="EA269" s="38"/>
      <c r="EB269" s="38"/>
      <c r="EC269" s="38"/>
      <c r="ED269" s="38"/>
      <c r="EE269" s="38"/>
      <c r="EF269" s="38"/>
      <c r="EG269" s="38"/>
      <c r="EH269" s="38"/>
      <c r="EI269" s="38"/>
      <c r="EJ269" s="38"/>
      <c r="EK269" s="38"/>
      <c r="EL269" s="38"/>
      <c r="EM269" s="38"/>
      <c r="EN269" s="38"/>
      <c r="EO269" s="38"/>
      <c r="EP269" s="38"/>
      <c r="EQ269" s="38"/>
      <c r="ER269" s="38"/>
      <c r="ES269" s="38"/>
      <c r="ET269" s="38"/>
      <c r="EU269" s="38"/>
      <c r="EV269" s="38"/>
      <c r="EW269" s="38"/>
      <c r="EX269" s="38"/>
      <c r="EY269" s="38"/>
      <c r="EZ269" s="38"/>
      <c r="FA269" s="38"/>
      <c r="FB269" s="38"/>
      <c r="FC269" s="38"/>
      <c r="FD269" s="38"/>
      <c r="FE269" s="38"/>
      <c r="FF269" s="38"/>
      <c r="FG269" s="38"/>
      <c r="FH269" s="38"/>
      <c r="FI269" s="38"/>
      <c r="FJ269" s="38"/>
      <c r="FK269" s="38"/>
      <c r="FL269" s="38"/>
      <c r="FM269" s="38"/>
      <c r="FN269" s="38"/>
      <c r="FO269" s="38"/>
      <c r="FP269" s="38"/>
      <c r="FQ269" s="38"/>
      <c r="FR269" s="38"/>
      <c r="FS269" s="38"/>
      <c r="FT269" s="38"/>
      <c r="FU269" s="38"/>
      <c r="FV269" s="38"/>
      <c r="FW269" s="38"/>
      <c r="FX269" s="38"/>
      <c r="FY269" s="38"/>
      <c r="FZ269" s="38"/>
      <c r="GA269" s="38"/>
      <c r="GB269" s="38"/>
      <c r="GC269" s="38"/>
      <c r="GD269" s="38"/>
      <c r="GE269" s="38"/>
      <c r="GF269" s="38"/>
      <c r="GG269" s="38"/>
      <c r="GH269" s="38"/>
      <c r="GI269" s="38"/>
      <c r="GJ269" s="38"/>
      <c r="GK269" s="38"/>
      <c r="GL269" s="38"/>
      <c r="GM269" s="38"/>
      <c r="GN269" s="38"/>
      <c r="GO269" s="38"/>
      <c r="GP269" s="38"/>
      <c r="GQ269" s="38"/>
      <c r="GR269" s="38"/>
      <c r="GS269" s="38"/>
      <c r="GT269" s="38"/>
      <c r="GU269" s="38"/>
      <c r="GV269" s="38"/>
      <c r="GW269" s="38"/>
      <c r="GX269" s="38"/>
      <c r="GY269" s="38"/>
      <c r="GZ269" s="38"/>
      <c r="HA269" s="38"/>
      <c r="HB269" s="38"/>
      <c r="HC269" s="38"/>
      <c r="HD269" s="38"/>
      <c r="HE269" s="38"/>
      <c r="HF269" s="38"/>
      <c r="HG269" s="38"/>
      <c r="HH269" s="38"/>
      <c r="HI269" s="38"/>
      <c r="HJ269" s="38"/>
      <c r="HK269" s="38"/>
      <c r="HL269" s="38"/>
      <c r="HM269" s="38"/>
      <c r="HN269" s="38"/>
      <c r="HO269" s="38"/>
      <c r="HP269" s="38"/>
      <c r="HQ269" s="38"/>
      <c r="HR269" s="38"/>
      <c r="HS269" s="38"/>
      <c r="HT269" s="38"/>
      <c r="HU269" s="38"/>
      <c r="HV269" s="38"/>
      <c r="HW269" s="38"/>
      <c r="HX269" s="38"/>
      <c r="HY269" s="38"/>
      <c r="HZ269" s="38"/>
      <c r="IA269" s="38"/>
      <c r="IB269" s="38"/>
      <c r="IC269" s="38"/>
      <c r="ID269" s="38"/>
      <c r="IE269" s="38"/>
      <c r="IF269" s="38"/>
      <c r="IG269" s="38"/>
      <c r="IH269" s="38"/>
      <c r="II269" s="38"/>
      <c r="IJ269" s="38"/>
      <c r="IK269" s="38"/>
      <c r="IL269" s="38"/>
      <c r="IM269" s="38"/>
      <c r="IN269" s="38"/>
      <c r="IO269" s="38"/>
      <c r="IP269" s="38"/>
      <c r="IQ269" s="38"/>
      <c r="IR269" s="38"/>
      <c r="IS269" s="38"/>
      <c r="IT269" s="38"/>
      <c r="IU269" s="38"/>
      <c r="IV269" s="38"/>
      <c r="IW269" s="38"/>
      <c r="IX269" s="38"/>
      <c r="IY269" s="38"/>
      <c r="IZ269" s="38"/>
      <c r="JA269" s="38"/>
      <c r="JB269" s="38"/>
      <c r="JC269" s="38"/>
      <c r="JD269" s="38"/>
      <c r="JE269" s="38"/>
      <c r="JF269" s="38"/>
      <c r="JG269" s="38"/>
      <c r="JH269" s="38"/>
      <c r="JI269" s="38"/>
      <c r="JJ269" s="38"/>
      <c r="JK269" s="38"/>
      <c r="JL269" s="38"/>
      <c r="JM269" s="38"/>
      <c r="JN269" s="38"/>
      <c r="JO269" s="38"/>
      <c r="JP269" s="38"/>
      <c r="JQ269" s="38"/>
      <c r="JR269" s="38"/>
      <c r="JS269" s="38"/>
      <c r="JT269" s="38"/>
      <c r="JU269" s="38"/>
      <c r="JV269" s="38"/>
      <c r="JW269" s="38"/>
      <c r="JX269" s="38"/>
      <c r="JY269" s="38"/>
      <c r="JZ269" s="38"/>
      <c r="KA269" s="38"/>
      <c r="KB269" s="38"/>
      <c r="KC269" s="38"/>
      <c r="KD269" s="38"/>
      <c r="KE269" s="38"/>
      <c r="KF269" s="38"/>
      <c r="KG269" s="38"/>
      <c r="KH269" s="38"/>
      <c r="KI269" s="38"/>
      <c r="KJ269" s="38"/>
      <c r="KK269" s="38"/>
      <c r="KL269" s="38"/>
      <c r="KM269" s="38"/>
      <c r="KN269" s="38"/>
      <c r="KO269" s="38"/>
      <c r="KP269" s="38"/>
      <c r="KQ269" s="38"/>
      <c r="KR269" s="38"/>
      <c r="KS269" s="38"/>
      <c r="KT269" s="38"/>
      <c r="KU269" s="38"/>
      <c r="KV269" s="38"/>
      <c r="KW269" s="38"/>
      <c r="KX269" s="38"/>
      <c r="KY269" s="38"/>
      <c r="KZ269" s="38"/>
      <c r="LA269" s="38"/>
      <c r="LB269" s="38"/>
      <c r="LC269" s="38"/>
      <c r="LD269" s="38"/>
      <c r="LE269" s="38"/>
      <c r="LF269" s="38"/>
      <c r="LG269" s="38"/>
      <c r="LH269" s="38"/>
      <c r="LI269" s="38"/>
      <c r="LJ269" s="38"/>
      <c r="LK269" s="38"/>
      <c r="LL269" s="38"/>
      <c r="LM269" s="38"/>
      <c r="LN269" s="38"/>
      <c r="LO269" s="38"/>
      <c r="LP269" s="38"/>
      <c r="LQ269" s="38"/>
      <c r="LR269" s="38"/>
      <c r="LS269" s="38"/>
      <c r="LT269" s="38"/>
      <c r="LU269" s="38"/>
      <c r="LV269" s="38"/>
      <c r="LW269" s="38"/>
      <c r="LX269" s="38"/>
      <c r="LY269" s="38"/>
      <c r="LZ269" s="38"/>
      <c r="MA269" s="38"/>
      <c r="MB269" s="38"/>
      <c r="MC269" s="38"/>
      <c r="MD269" s="38"/>
      <c r="ME269" s="38"/>
      <c r="MF269" s="38"/>
      <c r="MG269" s="38"/>
      <c r="MH269" s="38"/>
      <c r="MI269" s="38"/>
      <c r="MJ269" s="38"/>
      <c r="MK269" s="38"/>
      <c r="ML269" s="38"/>
      <c r="MM269" s="38"/>
      <c r="MN269" s="38"/>
      <c r="MO269" s="38"/>
      <c r="MP269" s="38"/>
      <c r="MQ269" s="38"/>
      <c r="MR269" s="38"/>
      <c r="MS269" s="38"/>
      <c r="MT269" s="38"/>
      <c r="MU269" s="38"/>
      <c r="MV269" s="38"/>
      <c r="MW269" s="38"/>
      <c r="MX269" s="38"/>
      <c r="MY269" s="38"/>
      <c r="MZ269" s="38"/>
      <c r="NA269" s="38"/>
      <c r="NB269" s="38"/>
      <c r="NC269" s="38"/>
      <c r="ND269" s="38"/>
      <c r="NE269" s="38"/>
      <c r="NF269" s="38"/>
      <c r="NG269" s="38"/>
      <c r="NH269" s="38"/>
      <c r="NI269" s="38"/>
      <c r="NJ269" s="38"/>
      <c r="NK269" s="38"/>
      <c r="NL269" s="38"/>
      <c r="NM269" s="38"/>
      <c r="NN269" s="38"/>
      <c r="NO269" s="38"/>
      <c r="NP269" s="38"/>
      <c r="NQ269" s="38"/>
      <c r="NR269" s="38"/>
      <c r="NS269" s="38"/>
      <c r="NT269" s="38"/>
      <c r="NU269" s="38"/>
      <c r="NV269" s="38"/>
      <c r="NW269" s="38"/>
      <c r="NX269" s="38"/>
      <c r="NY269" s="38"/>
      <c r="NZ269" s="38"/>
      <c r="OA269" s="38"/>
      <c r="OB269" s="38"/>
      <c r="OC269" s="38"/>
      <c r="OD269" s="38"/>
      <c r="OE269" s="38"/>
      <c r="OF269" s="38"/>
      <c r="OG269" s="38"/>
      <c r="OH269" s="38"/>
      <c r="OI269" s="38"/>
      <c r="OJ269" s="38"/>
      <c r="OK269" s="38"/>
      <c r="OL269" s="38"/>
      <c r="OM269" s="38"/>
      <c r="ON269" s="38"/>
      <c r="OO269" s="38"/>
      <c r="OP269" s="38"/>
      <c r="OQ269" s="38"/>
      <c r="OR269" s="38"/>
      <c r="OS269" s="38"/>
      <c r="OT269" s="38"/>
      <c r="OU269" s="38"/>
      <c r="OV269" s="38"/>
      <c r="OW269" s="38"/>
      <c r="OX269" s="38"/>
      <c r="OY269" s="38"/>
      <c r="OZ269" s="38"/>
      <c r="PA269" s="38"/>
      <c r="PB269" s="38"/>
      <c r="PC269" s="38"/>
      <c r="PD269" s="38"/>
      <c r="PE269" s="38"/>
      <c r="PF269" s="38"/>
      <c r="PG269" s="38"/>
      <c r="PH269" s="38"/>
      <c r="PI269" s="38"/>
      <c r="PJ269" s="38"/>
      <c r="PK269" s="38"/>
      <c r="PL269" s="38"/>
      <c r="PM269" s="38"/>
      <c r="PN269" s="38"/>
      <c r="PO269" s="38"/>
      <c r="PP269" s="38"/>
      <c r="PQ269" s="38"/>
      <c r="PR269" s="38"/>
      <c r="PS269" s="38"/>
      <c r="PT269" s="38"/>
      <c r="PU269" s="38"/>
      <c r="PV269" s="38"/>
      <c r="PW269" s="38"/>
      <c r="PX269" s="38"/>
      <c r="PY269" s="38"/>
      <c r="PZ269" s="38"/>
      <c r="QA269" s="38"/>
      <c r="QB269" s="38"/>
      <c r="QC269" s="38"/>
      <c r="QD269" s="38"/>
      <c r="QE269" s="38"/>
      <c r="QF269" s="38"/>
      <c r="QG269" s="38"/>
      <c r="QH269" s="38"/>
      <c r="QI269" s="38"/>
      <c r="QJ269" s="38"/>
      <c r="QK269" s="38"/>
      <c r="QL269" s="38"/>
      <c r="QM269" s="38"/>
      <c r="QN269" s="38"/>
      <c r="QO269" s="38"/>
      <c r="QP269" s="38"/>
      <c r="QQ269" s="38"/>
      <c r="QR269" s="38"/>
      <c r="QS269" s="38"/>
      <c r="QT269" s="38"/>
      <c r="QU269" s="38"/>
      <c r="QV269" s="38"/>
    </row>
    <row r="270" spans="3:464">
      <c r="D270" t="s">
        <v>717</v>
      </c>
      <c r="E270" t="s">
        <v>15</v>
      </c>
      <c r="F270" s="32">
        <v>46056</v>
      </c>
      <c r="G270" s="252"/>
      <c r="H270" s="172"/>
      <c r="I270" s="172"/>
      <c r="J270" s="172"/>
      <c r="K270" s="172"/>
      <c r="L270" s="172"/>
      <c r="M270" s="172"/>
      <c r="N270" s="172"/>
      <c r="O270" s="172"/>
      <c r="P270" s="172"/>
      <c r="Q270" s="172"/>
      <c r="R270" s="172"/>
      <c r="S270" s="172"/>
      <c r="T270" s="172"/>
      <c r="U270" s="172"/>
      <c r="V270" s="172"/>
      <c r="W270" s="172"/>
      <c r="X270" s="172"/>
      <c r="Y270" s="172"/>
      <c r="Z270" s="172"/>
      <c r="AA270" s="172"/>
      <c r="AB270" s="172"/>
      <c r="AC270" s="172"/>
      <c r="AD270" s="172"/>
      <c r="AE270" s="172"/>
      <c r="AF270" s="38">
        <v>5.7933333333333337E-2</v>
      </c>
      <c r="AG270" s="38">
        <v>5.7933333333333337E-2</v>
      </c>
      <c r="AH270" s="38">
        <v>5.7933333333333337E-2</v>
      </c>
      <c r="AI270" s="38">
        <v>5.0566666666666669E-2</v>
      </c>
      <c r="AJ270" s="38">
        <v>5.0566666666666669E-2</v>
      </c>
      <c r="AK270" s="38">
        <v>5.0566666666666669E-2</v>
      </c>
      <c r="AL270" s="38">
        <v>4.6766666666666672E-2</v>
      </c>
      <c r="AM270" s="38">
        <v>4.6766666666666672E-2</v>
      </c>
      <c r="AN270" s="38">
        <v>4.6766666666666672E-2</v>
      </c>
      <c r="AO270" s="38">
        <v>4.0833333333333333E-2</v>
      </c>
      <c r="AP270" s="38">
        <v>4.0833333333333333E-2</v>
      </c>
      <c r="AQ270" s="38">
        <v>4.0833333333333333E-2</v>
      </c>
      <c r="AR270" s="38">
        <v>3.7850000000000002E-2</v>
      </c>
      <c r="AS270" s="38">
        <v>3.7850000000000002E-2</v>
      </c>
      <c r="AT270" s="38">
        <v>3.7850000000000002E-2</v>
      </c>
      <c r="AU270" s="38">
        <v>3.7850000000000002E-2</v>
      </c>
      <c r="AV270" s="38">
        <v>3.7850000000000002E-2</v>
      </c>
      <c r="AW270" s="38">
        <v>3.7850000000000002E-2</v>
      </c>
      <c r="AX270" s="38">
        <v>3.7850000000000002E-2</v>
      </c>
      <c r="AY270" s="38">
        <v>3.7850000000000002E-2</v>
      </c>
      <c r="AZ270" s="38">
        <v>3.7850000000000002E-2</v>
      </c>
      <c r="BA270" s="38">
        <v>3.7850000000000002E-2</v>
      </c>
      <c r="BB270" s="38">
        <v>3.7850000000000002E-2</v>
      </c>
      <c r="BC270" s="38">
        <v>3.7850000000000002E-2</v>
      </c>
      <c r="BD270" s="38">
        <v>3.6299999999999999E-2</v>
      </c>
      <c r="BE270" s="38">
        <v>3.6299999999999999E-2</v>
      </c>
      <c r="BF270" s="38">
        <v>3.6299999999999999E-2</v>
      </c>
      <c r="BG270" s="38">
        <v>3.6299999999999999E-2</v>
      </c>
      <c r="BH270" s="38">
        <v>3.6299999999999999E-2</v>
      </c>
      <c r="BI270" s="38">
        <v>3.6299999999999999E-2</v>
      </c>
      <c r="BJ270" s="38">
        <v>3.6299999999999999E-2</v>
      </c>
      <c r="BK270" s="38">
        <v>3.6299999999999999E-2</v>
      </c>
      <c r="BL270" s="38">
        <v>3.6299999999999999E-2</v>
      </c>
      <c r="BM270" s="38">
        <v>3.6299999999999999E-2</v>
      </c>
      <c r="BN270" s="38">
        <v>3.6299999999999999E-2</v>
      </c>
      <c r="BO270" s="38">
        <v>3.6299999999999999E-2</v>
      </c>
      <c r="BP270" s="38">
        <v>3.3799999999999997E-2</v>
      </c>
      <c r="BQ270" s="38">
        <v>3.3799999999999997E-2</v>
      </c>
      <c r="BR270" s="38">
        <v>3.3799999999999997E-2</v>
      </c>
      <c r="BS270" s="38">
        <v>3.3799999999999997E-2</v>
      </c>
      <c r="BT270" s="38">
        <v>3.3799999999999997E-2</v>
      </c>
      <c r="BU270" s="38">
        <v>3.3799999999999997E-2</v>
      </c>
      <c r="BV270" s="38">
        <v>3.3799999999999997E-2</v>
      </c>
      <c r="BW270" s="38">
        <v>3.3799999999999997E-2</v>
      </c>
      <c r="BX270" s="38">
        <v>3.3799999999999997E-2</v>
      </c>
      <c r="BY270" s="38">
        <v>3.3799999999999997E-2</v>
      </c>
      <c r="BZ270" s="38">
        <v>3.3799999999999997E-2</v>
      </c>
      <c r="CA270" s="38">
        <v>3.3799999999999997E-2</v>
      </c>
      <c r="CB270" s="38">
        <v>3.1300000000000001E-2</v>
      </c>
      <c r="CC270" s="38">
        <v>3.1300000000000001E-2</v>
      </c>
      <c r="CD270" s="38">
        <v>3.1300000000000001E-2</v>
      </c>
      <c r="CE270" s="38">
        <v>3.1300000000000001E-2</v>
      </c>
      <c r="CF270" s="38">
        <v>3.1300000000000001E-2</v>
      </c>
      <c r="CG270" s="38">
        <v>3.1300000000000001E-2</v>
      </c>
      <c r="CH270" s="38">
        <v>3.1300000000000001E-2</v>
      </c>
      <c r="CI270" s="38">
        <v>3.1300000000000001E-2</v>
      </c>
      <c r="CJ270" s="38">
        <v>3.1300000000000001E-2</v>
      </c>
      <c r="CK270" s="38">
        <v>3.1300000000000001E-2</v>
      </c>
      <c r="CL270" s="38">
        <v>3.1300000000000001E-2</v>
      </c>
      <c r="CM270" s="38">
        <v>3.1300000000000001E-2</v>
      </c>
      <c r="CN270" s="38">
        <v>3.1300000000000001E-2</v>
      </c>
      <c r="CO270" s="38">
        <v>3.1300000000000001E-2</v>
      </c>
      <c r="CP270" s="38">
        <v>3.1300000000000001E-2</v>
      </c>
      <c r="CQ270" s="38">
        <v>3.1300000000000001E-2</v>
      </c>
      <c r="CR270" s="38">
        <v>3.1300000000000001E-2</v>
      </c>
      <c r="CS270" s="38">
        <v>3.1300000000000001E-2</v>
      </c>
      <c r="CT270" s="38">
        <v>3.1300000000000001E-2</v>
      </c>
      <c r="CU270" s="38">
        <v>3.1300000000000001E-2</v>
      </c>
      <c r="CV270" s="38">
        <v>3.1300000000000001E-2</v>
      </c>
      <c r="CW270" s="38">
        <v>3.1300000000000001E-2</v>
      </c>
      <c r="CX270" s="38">
        <v>3.1300000000000001E-2</v>
      </c>
      <c r="CY270" s="38">
        <v>3.1300000000000001E-2</v>
      </c>
      <c r="CZ270" s="38">
        <v>3.1300000000000001E-2</v>
      </c>
      <c r="DA270" s="38">
        <v>3.1300000000000001E-2</v>
      </c>
      <c r="DB270" s="38">
        <v>3.1300000000000001E-2</v>
      </c>
      <c r="DC270" s="38">
        <v>3.1300000000000001E-2</v>
      </c>
      <c r="DD270" s="38">
        <v>3.1300000000000001E-2</v>
      </c>
      <c r="DE270" s="38">
        <v>3.1300000000000001E-2</v>
      </c>
      <c r="DF270" s="38">
        <v>3.1300000000000001E-2</v>
      </c>
      <c r="DG270" s="38">
        <v>3.1300000000000001E-2</v>
      </c>
      <c r="DH270" s="38">
        <v>3.1300000000000001E-2</v>
      </c>
      <c r="DI270" s="38">
        <v>3.1300000000000001E-2</v>
      </c>
      <c r="DJ270" s="38">
        <v>3.1300000000000001E-2</v>
      </c>
      <c r="DK270" s="38">
        <v>3.1300000000000001E-2</v>
      </c>
      <c r="DL270" s="38">
        <v>3.1300000000000001E-2</v>
      </c>
      <c r="DM270" s="38">
        <v>3.1300000000000001E-2</v>
      </c>
      <c r="DN270" s="38">
        <v>3.1300000000000001E-2</v>
      </c>
      <c r="DO270" s="38">
        <v>3.1300000000000001E-2</v>
      </c>
      <c r="DP270" s="38">
        <v>3.1300000000000001E-2</v>
      </c>
      <c r="DQ270" s="38">
        <v>3.1300000000000001E-2</v>
      </c>
      <c r="DR270" s="38">
        <v>3.1300000000000001E-2</v>
      </c>
      <c r="DS270" s="38">
        <v>3.1300000000000001E-2</v>
      </c>
      <c r="DT270" s="38">
        <v>3.1300000000000001E-2</v>
      </c>
      <c r="DU270" s="38">
        <v>3.1300000000000001E-2</v>
      </c>
      <c r="DV270" s="38">
        <v>3.1300000000000001E-2</v>
      </c>
      <c r="DW270" s="38">
        <v>3.1300000000000001E-2</v>
      </c>
      <c r="DX270" s="38">
        <v>3.1300000000000001E-2</v>
      </c>
      <c r="DY270" s="38">
        <v>3.1300000000000001E-2</v>
      </c>
      <c r="DZ270" s="38">
        <v>3.1300000000000001E-2</v>
      </c>
      <c r="EA270" s="38">
        <v>3.1300000000000001E-2</v>
      </c>
      <c r="EB270" s="38">
        <v>3.1300000000000001E-2</v>
      </c>
      <c r="EC270" s="38">
        <v>3.1300000000000001E-2</v>
      </c>
      <c r="ED270" s="38">
        <v>3.1300000000000001E-2</v>
      </c>
      <c r="EE270" s="38">
        <v>3.1300000000000001E-2</v>
      </c>
      <c r="EF270" s="38">
        <v>3.1300000000000001E-2</v>
      </c>
      <c r="EG270" s="38">
        <v>3.1300000000000001E-2</v>
      </c>
      <c r="EH270" s="38">
        <v>3.1300000000000001E-2</v>
      </c>
      <c r="EI270" s="38">
        <v>3.1300000000000001E-2</v>
      </c>
      <c r="EJ270" s="38">
        <v>3.1300000000000001E-2</v>
      </c>
      <c r="EK270" s="38">
        <v>3.1300000000000001E-2</v>
      </c>
      <c r="EL270" s="38">
        <v>3.1300000000000001E-2</v>
      </c>
      <c r="EM270" s="38">
        <v>3.1300000000000001E-2</v>
      </c>
      <c r="EN270" s="38">
        <v>3.1300000000000001E-2</v>
      </c>
      <c r="EO270" s="38">
        <v>3.1300000000000001E-2</v>
      </c>
      <c r="EP270" s="38">
        <v>3.1300000000000001E-2</v>
      </c>
      <c r="EQ270" s="38">
        <v>3.1300000000000001E-2</v>
      </c>
      <c r="ER270" s="38">
        <v>3.1300000000000001E-2</v>
      </c>
      <c r="ES270" s="38">
        <v>3.1300000000000001E-2</v>
      </c>
      <c r="ET270" s="38">
        <v>3.1300000000000001E-2</v>
      </c>
      <c r="EU270" s="38">
        <v>3.1300000000000001E-2</v>
      </c>
      <c r="EV270" s="38">
        <v>3.1300000000000001E-2</v>
      </c>
      <c r="EW270" s="38">
        <v>3.1300000000000001E-2</v>
      </c>
      <c r="EX270" s="38">
        <v>3.1300000000000001E-2</v>
      </c>
      <c r="EY270" s="38">
        <v>3.1300000000000001E-2</v>
      </c>
      <c r="EZ270" s="38">
        <v>3.1300000000000001E-2</v>
      </c>
      <c r="FA270" s="38">
        <v>3.1300000000000001E-2</v>
      </c>
      <c r="FB270" s="38">
        <v>3.1300000000000001E-2</v>
      </c>
      <c r="FC270" s="38">
        <v>3.1300000000000001E-2</v>
      </c>
      <c r="FD270" s="38">
        <v>3.1300000000000001E-2</v>
      </c>
      <c r="FE270" s="38">
        <v>3.1300000000000001E-2</v>
      </c>
      <c r="FF270" s="38">
        <v>3.1300000000000001E-2</v>
      </c>
      <c r="FG270" s="38">
        <v>3.1300000000000001E-2</v>
      </c>
      <c r="FH270" s="38">
        <v>3.1300000000000001E-2</v>
      </c>
      <c r="FI270" s="38">
        <v>3.1300000000000001E-2</v>
      </c>
      <c r="FJ270" s="38">
        <v>3.1300000000000001E-2</v>
      </c>
      <c r="FK270" s="38">
        <v>3.1300000000000001E-2</v>
      </c>
      <c r="FL270" s="38">
        <v>3.1300000000000001E-2</v>
      </c>
      <c r="FM270" s="38">
        <v>3.1300000000000001E-2</v>
      </c>
      <c r="FN270" s="38">
        <v>3.1300000000000001E-2</v>
      </c>
      <c r="FO270" s="38">
        <v>3.1300000000000001E-2</v>
      </c>
      <c r="FP270" s="38">
        <v>3.1300000000000001E-2</v>
      </c>
      <c r="FQ270" s="38">
        <v>3.1300000000000001E-2</v>
      </c>
      <c r="FR270" s="38">
        <v>3.1300000000000001E-2</v>
      </c>
      <c r="FS270" s="38">
        <v>3.1300000000000001E-2</v>
      </c>
      <c r="FT270" s="38">
        <v>3.1300000000000001E-2</v>
      </c>
      <c r="FU270" s="38">
        <v>3.1300000000000001E-2</v>
      </c>
      <c r="FV270" s="38">
        <v>3.1300000000000001E-2</v>
      </c>
      <c r="FW270" s="38">
        <v>3.1300000000000001E-2</v>
      </c>
      <c r="FX270" s="38">
        <v>3.1300000000000001E-2</v>
      </c>
      <c r="FY270" s="38">
        <v>3.1300000000000001E-2</v>
      </c>
      <c r="FZ270" s="38">
        <v>3.1300000000000001E-2</v>
      </c>
      <c r="GA270" s="38">
        <v>3.1300000000000001E-2</v>
      </c>
      <c r="GB270" s="38">
        <v>3.1300000000000001E-2</v>
      </c>
      <c r="GC270" s="38">
        <v>3.1300000000000001E-2</v>
      </c>
      <c r="GD270" s="38">
        <v>3.1300000000000001E-2</v>
      </c>
      <c r="GE270" s="38">
        <v>3.1300000000000001E-2</v>
      </c>
      <c r="GF270" s="38">
        <v>3.1300000000000001E-2</v>
      </c>
      <c r="GG270" s="38">
        <v>3.1300000000000001E-2</v>
      </c>
      <c r="GH270" s="38">
        <v>3.1300000000000001E-2</v>
      </c>
      <c r="GI270" s="38">
        <v>3.1300000000000001E-2</v>
      </c>
      <c r="GJ270" s="38">
        <v>3.1300000000000001E-2</v>
      </c>
      <c r="GK270" s="38">
        <v>3.1300000000000001E-2</v>
      </c>
      <c r="GL270" s="38">
        <v>3.1300000000000001E-2</v>
      </c>
      <c r="GM270" s="38">
        <v>3.1300000000000001E-2</v>
      </c>
      <c r="GN270" s="38">
        <v>3.1300000000000001E-2</v>
      </c>
      <c r="GO270" s="38">
        <v>3.1300000000000001E-2</v>
      </c>
      <c r="GP270" s="38">
        <v>3.1300000000000001E-2</v>
      </c>
      <c r="GQ270" s="38">
        <v>3.1300000000000001E-2</v>
      </c>
      <c r="GR270" s="38">
        <v>3.1300000000000001E-2</v>
      </c>
      <c r="GS270" s="38">
        <v>3.1300000000000001E-2</v>
      </c>
      <c r="GT270" s="38">
        <v>3.1300000000000001E-2</v>
      </c>
      <c r="GU270" s="38">
        <v>3.1300000000000001E-2</v>
      </c>
      <c r="GV270" s="38">
        <v>3.1300000000000001E-2</v>
      </c>
      <c r="GW270" s="38">
        <v>3.1300000000000001E-2</v>
      </c>
      <c r="GX270" s="38">
        <v>3.1300000000000001E-2</v>
      </c>
      <c r="GY270" s="38">
        <v>3.1300000000000001E-2</v>
      </c>
      <c r="GZ270" s="38">
        <v>3.1300000000000001E-2</v>
      </c>
      <c r="HA270" s="38">
        <v>3.1300000000000001E-2</v>
      </c>
      <c r="HB270" s="38">
        <v>3.1300000000000001E-2</v>
      </c>
      <c r="HC270" s="38">
        <v>3.1300000000000001E-2</v>
      </c>
      <c r="HD270" s="38">
        <v>3.1300000000000001E-2</v>
      </c>
      <c r="HE270" s="38">
        <v>3.1300000000000001E-2</v>
      </c>
      <c r="HF270" s="38">
        <v>3.1300000000000001E-2</v>
      </c>
      <c r="HG270" s="38">
        <v>3.1300000000000001E-2</v>
      </c>
      <c r="HH270" s="38">
        <v>3.1300000000000001E-2</v>
      </c>
      <c r="HI270" s="38">
        <v>3.1300000000000001E-2</v>
      </c>
      <c r="HJ270" s="38">
        <v>3.1300000000000001E-2</v>
      </c>
      <c r="HK270" s="38">
        <v>3.1300000000000001E-2</v>
      </c>
      <c r="HL270" s="38">
        <v>3.1300000000000001E-2</v>
      </c>
      <c r="HM270" s="38">
        <v>3.1300000000000001E-2</v>
      </c>
      <c r="HN270" s="38">
        <v>3.1300000000000001E-2</v>
      </c>
      <c r="HO270" s="38">
        <v>3.1300000000000001E-2</v>
      </c>
      <c r="HP270" s="38">
        <v>3.1300000000000001E-2</v>
      </c>
      <c r="HQ270" s="38">
        <v>3.1300000000000001E-2</v>
      </c>
      <c r="HR270" s="38">
        <v>3.1300000000000001E-2</v>
      </c>
      <c r="HS270" s="38">
        <v>3.1300000000000001E-2</v>
      </c>
      <c r="HT270" s="38">
        <v>3.1300000000000001E-2</v>
      </c>
      <c r="HU270" s="38">
        <v>3.1300000000000001E-2</v>
      </c>
      <c r="HV270" s="38">
        <v>3.1300000000000001E-2</v>
      </c>
      <c r="HW270" s="38">
        <v>3.1300000000000001E-2</v>
      </c>
      <c r="HX270" s="38">
        <v>3.1300000000000001E-2</v>
      </c>
      <c r="HY270" s="38">
        <v>3.1300000000000001E-2</v>
      </c>
      <c r="HZ270" s="38">
        <v>3.1300000000000001E-2</v>
      </c>
      <c r="IA270" s="38">
        <v>3.1300000000000001E-2</v>
      </c>
      <c r="IB270" s="38">
        <v>3.1300000000000001E-2</v>
      </c>
      <c r="IC270" s="38">
        <v>3.1300000000000001E-2</v>
      </c>
      <c r="ID270" s="38">
        <v>3.1300000000000001E-2</v>
      </c>
      <c r="IE270" s="38">
        <v>3.1300000000000001E-2</v>
      </c>
      <c r="IF270" s="38">
        <v>3.1300000000000001E-2</v>
      </c>
      <c r="IG270" s="38">
        <v>3.1300000000000001E-2</v>
      </c>
      <c r="IH270" s="38">
        <v>3.1300000000000001E-2</v>
      </c>
      <c r="II270" s="38">
        <v>3.1300000000000001E-2</v>
      </c>
      <c r="IJ270" s="38">
        <v>3.1300000000000001E-2</v>
      </c>
      <c r="IK270" s="38">
        <v>3.1300000000000001E-2</v>
      </c>
      <c r="IL270" s="38">
        <v>3.1300000000000001E-2</v>
      </c>
      <c r="IM270" s="38">
        <v>3.1300000000000001E-2</v>
      </c>
      <c r="IN270" s="38">
        <v>3.1300000000000001E-2</v>
      </c>
      <c r="IO270" s="38">
        <v>3.1300000000000001E-2</v>
      </c>
      <c r="IP270" s="38">
        <v>3.1300000000000001E-2</v>
      </c>
      <c r="IQ270" s="38">
        <v>3.1300000000000001E-2</v>
      </c>
      <c r="IR270" s="38">
        <v>3.1300000000000001E-2</v>
      </c>
      <c r="IS270" s="38">
        <v>3.1300000000000001E-2</v>
      </c>
      <c r="IT270" s="38">
        <v>3.1300000000000001E-2</v>
      </c>
      <c r="IU270" s="38">
        <v>3.1300000000000001E-2</v>
      </c>
      <c r="IV270" s="38">
        <v>3.1300000000000001E-2</v>
      </c>
      <c r="IW270" s="38">
        <v>3.1300000000000001E-2</v>
      </c>
      <c r="IX270" s="38">
        <v>3.1300000000000001E-2</v>
      </c>
      <c r="IY270" s="38">
        <v>3.1300000000000001E-2</v>
      </c>
      <c r="IZ270" s="38">
        <v>3.1300000000000001E-2</v>
      </c>
      <c r="JA270" s="38">
        <v>3.1300000000000001E-2</v>
      </c>
      <c r="JB270" s="38">
        <v>3.1300000000000001E-2</v>
      </c>
      <c r="JC270" s="38">
        <v>3.1300000000000001E-2</v>
      </c>
      <c r="JD270" s="38">
        <v>3.1300000000000001E-2</v>
      </c>
      <c r="JE270" s="38">
        <v>3.1300000000000001E-2</v>
      </c>
      <c r="JF270" s="38">
        <v>3.1300000000000001E-2</v>
      </c>
      <c r="JG270" s="38">
        <v>3.1300000000000001E-2</v>
      </c>
      <c r="JH270" s="38">
        <v>3.1300000000000001E-2</v>
      </c>
      <c r="JI270" s="38">
        <v>3.1300000000000001E-2</v>
      </c>
      <c r="JJ270" s="38">
        <v>3.1300000000000001E-2</v>
      </c>
      <c r="JK270" s="38">
        <v>3.1300000000000001E-2</v>
      </c>
      <c r="JL270" s="38">
        <v>3.1300000000000001E-2</v>
      </c>
      <c r="JM270" s="38">
        <v>3.1300000000000001E-2</v>
      </c>
      <c r="JN270" s="38">
        <v>3.1300000000000001E-2</v>
      </c>
      <c r="JO270" s="38">
        <v>3.1300000000000001E-2</v>
      </c>
      <c r="JP270" s="38">
        <v>3.1300000000000001E-2</v>
      </c>
      <c r="JQ270" s="38">
        <v>3.1300000000000001E-2</v>
      </c>
      <c r="JR270" s="38">
        <v>3.1300000000000001E-2</v>
      </c>
      <c r="JS270" s="38">
        <v>3.1300000000000001E-2</v>
      </c>
      <c r="JT270" s="38">
        <v>3.1300000000000001E-2</v>
      </c>
      <c r="JU270" s="38">
        <v>3.1300000000000001E-2</v>
      </c>
      <c r="JV270" s="38">
        <v>3.1300000000000001E-2</v>
      </c>
      <c r="JW270" s="38">
        <v>3.1300000000000001E-2</v>
      </c>
      <c r="JX270" s="38">
        <v>3.1300000000000001E-2</v>
      </c>
      <c r="JY270" s="38">
        <v>3.1300000000000001E-2</v>
      </c>
      <c r="JZ270" s="38">
        <v>3.1300000000000001E-2</v>
      </c>
      <c r="KA270" s="38">
        <v>3.1300000000000001E-2</v>
      </c>
      <c r="KB270" s="38">
        <v>3.1300000000000001E-2</v>
      </c>
      <c r="KC270" s="38">
        <v>3.1300000000000001E-2</v>
      </c>
      <c r="KD270" s="38">
        <v>3.1300000000000001E-2</v>
      </c>
      <c r="KE270" s="38">
        <v>3.1300000000000001E-2</v>
      </c>
      <c r="KF270" s="38">
        <v>3.1300000000000001E-2</v>
      </c>
      <c r="KG270" s="38">
        <v>3.1300000000000001E-2</v>
      </c>
      <c r="KH270" s="38">
        <v>3.1300000000000001E-2</v>
      </c>
      <c r="KI270" s="38">
        <v>3.1300000000000001E-2</v>
      </c>
      <c r="KJ270" s="38">
        <v>3.1300000000000001E-2</v>
      </c>
      <c r="KK270" s="38">
        <v>3.1300000000000001E-2</v>
      </c>
      <c r="KL270" s="38">
        <v>3.1300000000000001E-2</v>
      </c>
      <c r="KM270" s="38">
        <v>3.1300000000000001E-2</v>
      </c>
      <c r="KN270" s="38">
        <v>3.1300000000000001E-2</v>
      </c>
      <c r="KO270" s="38">
        <v>3.1300000000000001E-2</v>
      </c>
      <c r="KP270" s="38">
        <v>3.1300000000000001E-2</v>
      </c>
      <c r="KQ270" s="38">
        <v>3.1300000000000001E-2</v>
      </c>
      <c r="KR270" s="38">
        <v>3.1300000000000001E-2</v>
      </c>
      <c r="KS270" s="38">
        <v>3.1300000000000001E-2</v>
      </c>
      <c r="KT270" s="38">
        <v>3.1300000000000001E-2</v>
      </c>
      <c r="KU270" s="38">
        <v>3.1300000000000001E-2</v>
      </c>
      <c r="KV270" s="38">
        <v>3.1300000000000001E-2</v>
      </c>
      <c r="KW270" s="38">
        <v>3.1300000000000001E-2</v>
      </c>
      <c r="KX270" s="38">
        <v>3.1300000000000001E-2</v>
      </c>
      <c r="KY270" s="38">
        <v>3.1300000000000001E-2</v>
      </c>
      <c r="KZ270" s="38">
        <v>3.1300000000000001E-2</v>
      </c>
      <c r="LA270" s="38">
        <v>3.1300000000000001E-2</v>
      </c>
      <c r="LB270" s="38">
        <v>3.1300000000000001E-2</v>
      </c>
      <c r="LC270" s="38">
        <v>3.1300000000000001E-2</v>
      </c>
      <c r="LD270" s="38">
        <v>3.1300000000000001E-2</v>
      </c>
      <c r="LE270" s="38">
        <v>3.1300000000000001E-2</v>
      </c>
      <c r="LF270" s="38">
        <v>3.1300000000000001E-2</v>
      </c>
      <c r="LG270" s="38">
        <v>3.1300000000000001E-2</v>
      </c>
      <c r="LH270" s="38">
        <v>3.1300000000000001E-2</v>
      </c>
      <c r="LI270" s="38">
        <v>3.1300000000000001E-2</v>
      </c>
      <c r="LJ270" s="38">
        <v>3.1300000000000001E-2</v>
      </c>
      <c r="LK270" s="38">
        <v>3.1300000000000001E-2</v>
      </c>
      <c r="LL270" s="38">
        <v>3.1300000000000001E-2</v>
      </c>
      <c r="LM270" s="38">
        <v>3.1300000000000001E-2</v>
      </c>
      <c r="LN270" s="38">
        <v>3.1300000000000001E-2</v>
      </c>
      <c r="LO270" s="38">
        <v>3.1300000000000001E-2</v>
      </c>
      <c r="LP270" s="38">
        <v>3.1300000000000001E-2</v>
      </c>
      <c r="LQ270" s="38">
        <v>3.1300000000000001E-2</v>
      </c>
      <c r="LR270" s="38">
        <v>3.1300000000000001E-2</v>
      </c>
      <c r="LS270" s="38">
        <v>3.1300000000000001E-2</v>
      </c>
      <c r="LT270" s="38">
        <v>3.1300000000000001E-2</v>
      </c>
      <c r="LU270" s="38">
        <v>3.1300000000000001E-2</v>
      </c>
      <c r="LV270" s="38">
        <v>3.1300000000000001E-2</v>
      </c>
      <c r="LW270" s="38">
        <v>3.1300000000000001E-2</v>
      </c>
      <c r="LX270" s="38">
        <v>3.1300000000000001E-2</v>
      </c>
      <c r="LY270" s="38">
        <v>3.1300000000000001E-2</v>
      </c>
      <c r="LZ270" s="38">
        <v>3.1300000000000001E-2</v>
      </c>
      <c r="MA270" s="38">
        <v>3.1300000000000001E-2</v>
      </c>
      <c r="MB270" s="38">
        <v>3.1300000000000001E-2</v>
      </c>
      <c r="MC270" s="38">
        <v>3.1300000000000001E-2</v>
      </c>
      <c r="MD270" s="38">
        <v>3.1300000000000001E-2</v>
      </c>
      <c r="ME270" s="38">
        <v>3.1300000000000001E-2</v>
      </c>
      <c r="MF270" s="38">
        <v>3.1300000000000001E-2</v>
      </c>
      <c r="MG270" s="38">
        <v>3.1300000000000001E-2</v>
      </c>
      <c r="MH270" s="38">
        <v>3.1300000000000001E-2</v>
      </c>
      <c r="MI270" s="38">
        <v>3.1300000000000001E-2</v>
      </c>
      <c r="MJ270" s="38">
        <v>3.1300000000000001E-2</v>
      </c>
      <c r="MK270" s="38">
        <v>3.1300000000000001E-2</v>
      </c>
      <c r="ML270" s="38">
        <v>3.1300000000000001E-2</v>
      </c>
      <c r="MM270" s="38">
        <v>3.1300000000000001E-2</v>
      </c>
      <c r="MN270" s="38">
        <v>3.1300000000000001E-2</v>
      </c>
      <c r="MO270" s="38">
        <v>3.1300000000000001E-2</v>
      </c>
      <c r="MP270" s="38">
        <v>3.1300000000000001E-2</v>
      </c>
      <c r="MQ270" s="38">
        <v>3.1300000000000001E-2</v>
      </c>
      <c r="MR270" s="38">
        <v>3.1300000000000001E-2</v>
      </c>
      <c r="MS270" s="38">
        <v>3.1300000000000001E-2</v>
      </c>
      <c r="MT270" s="38">
        <v>3.1300000000000001E-2</v>
      </c>
      <c r="MU270" s="38">
        <v>3.1300000000000001E-2</v>
      </c>
      <c r="MV270" s="38">
        <v>3.1300000000000001E-2</v>
      </c>
      <c r="MW270" s="38">
        <v>3.1300000000000001E-2</v>
      </c>
      <c r="MX270" s="38">
        <v>3.1300000000000001E-2</v>
      </c>
      <c r="MY270" s="38">
        <v>3.1300000000000001E-2</v>
      </c>
      <c r="MZ270" s="38">
        <v>3.1300000000000001E-2</v>
      </c>
      <c r="NA270" s="38">
        <v>3.1300000000000001E-2</v>
      </c>
      <c r="NB270" s="38">
        <v>3.1300000000000001E-2</v>
      </c>
      <c r="NC270" s="38">
        <v>3.1300000000000001E-2</v>
      </c>
      <c r="ND270" s="38">
        <v>3.1300000000000001E-2</v>
      </c>
      <c r="NE270" s="38">
        <v>3.1300000000000001E-2</v>
      </c>
      <c r="NF270" s="38">
        <v>3.1300000000000001E-2</v>
      </c>
      <c r="NG270" s="38">
        <v>3.1300000000000001E-2</v>
      </c>
      <c r="NH270" s="38">
        <v>3.1300000000000001E-2</v>
      </c>
      <c r="NI270" s="38">
        <v>3.1300000000000001E-2</v>
      </c>
      <c r="NJ270" s="38">
        <v>3.1300000000000001E-2</v>
      </c>
      <c r="NK270" s="38">
        <v>3.1300000000000001E-2</v>
      </c>
      <c r="NL270" s="38">
        <v>3.1300000000000001E-2</v>
      </c>
      <c r="NM270" s="38">
        <v>3.1300000000000001E-2</v>
      </c>
      <c r="NN270" s="38">
        <v>3.1300000000000001E-2</v>
      </c>
      <c r="NO270" s="38">
        <v>3.1300000000000001E-2</v>
      </c>
      <c r="NP270" s="38">
        <v>3.1300000000000001E-2</v>
      </c>
      <c r="NQ270" s="38">
        <v>3.1300000000000001E-2</v>
      </c>
      <c r="NR270" s="38">
        <v>3.1300000000000001E-2</v>
      </c>
      <c r="NS270" s="38">
        <v>3.1300000000000001E-2</v>
      </c>
      <c r="NT270" s="38">
        <v>3.1300000000000001E-2</v>
      </c>
      <c r="NU270" s="38">
        <v>3.1300000000000001E-2</v>
      </c>
      <c r="NV270" s="38">
        <v>3.1300000000000001E-2</v>
      </c>
      <c r="NW270" s="38">
        <v>3.1300000000000001E-2</v>
      </c>
      <c r="NX270" s="38">
        <v>3.1300000000000001E-2</v>
      </c>
      <c r="NY270" s="38">
        <v>3.1300000000000001E-2</v>
      </c>
      <c r="NZ270" s="38">
        <v>3.1300000000000001E-2</v>
      </c>
      <c r="OA270" s="38">
        <v>3.1300000000000001E-2</v>
      </c>
      <c r="OB270" s="38">
        <v>3.1300000000000001E-2</v>
      </c>
      <c r="OC270" s="38">
        <v>3.1300000000000001E-2</v>
      </c>
      <c r="OD270" s="38">
        <v>3.1300000000000001E-2</v>
      </c>
      <c r="OE270" s="38">
        <v>3.1300000000000001E-2</v>
      </c>
      <c r="OF270" s="38">
        <v>3.1300000000000001E-2</v>
      </c>
      <c r="OG270" s="38">
        <v>3.1300000000000001E-2</v>
      </c>
      <c r="OH270" s="38">
        <v>3.1300000000000001E-2</v>
      </c>
      <c r="OI270" s="38">
        <v>3.1300000000000001E-2</v>
      </c>
      <c r="OJ270" s="38">
        <v>3.1300000000000001E-2</v>
      </c>
      <c r="OK270" s="38">
        <v>3.1300000000000001E-2</v>
      </c>
      <c r="OL270" s="38">
        <v>3.1300000000000001E-2</v>
      </c>
      <c r="OM270" s="38">
        <v>3.1300000000000001E-2</v>
      </c>
      <c r="ON270" s="38">
        <v>3.1300000000000001E-2</v>
      </c>
      <c r="OO270" s="38">
        <v>3.1300000000000001E-2</v>
      </c>
      <c r="OP270" s="38">
        <v>3.1300000000000001E-2</v>
      </c>
      <c r="OQ270" s="38">
        <v>3.1300000000000001E-2</v>
      </c>
      <c r="OR270" s="38">
        <v>3.1300000000000001E-2</v>
      </c>
      <c r="OS270" s="38">
        <v>3.1300000000000001E-2</v>
      </c>
      <c r="OT270" s="38">
        <v>3.1300000000000001E-2</v>
      </c>
      <c r="OU270" s="38">
        <v>3.1300000000000001E-2</v>
      </c>
      <c r="OV270" s="38">
        <v>3.1300000000000001E-2</v>
      </c>
      <c r="OW270" s="38">
        <v>3.1300000000000001E-2</v>
      </c>
      <c r="OX270" s="38">
        <v>3.1300000000000001E-2</v>
      </c>
      <c r="OY270" s="38">
        <v>3.1300000000000001E-2</v>
      </c>
      <c r="OZ270" s="38">
        <v>3.1300000000000001E-2</v>
      </c>
      <c r="PA270" s="38">
        <v>3.1300000000000001E-2</v>
      </c>
      <c r="PB270" s="38">
        <v>3.1300000000000001E-2</v>
      </c>
      <c r="PC270" s="38">
        <v>3.1300000000000001E-2</v>
      </c>
      <c r="PD270" s="38">
        <v>3.1300000000000001E-2</v>
      </c>
      <c r="PE270" s="38">
        <v>3.1300000000000001E-2</v>
      </c>
      <c r="PF270" s="38">
        <v>3.1300000000000001E-2</v>
      </c>
      <c r="PG270" s="38">
        <v>3.1300000000000001E-2</v>
      </c>
      <c r="PH270" s="38">
        <v>3.1300000000000001E-2</v>
      </c>
      <c r="PI270" s="38">
        <v>3.1300000000000001E-2</v>
      </c>
      <c r="PJ270" s="38">
        <v>3.1300000000000001E-2</v>
      </c>
      <c r="PK270" s="38">
        <v>3.1300000000000001E-2</v>
      </c>
      <c r="PL270" s="38">
        <v>3.1300000000000001E-2</v>
      </c>
      <c r="PM270" s="38">
        <v>3.1300000000000001E-2</v>
      </c>
      <c r="PN270" s="38">
        <v>3.1300000000000001E-2</v>
      </c>
      <c r="PO270" s="38">
        <v>3.1300000000000001E-2</v>
      </c>
      <c r="PP270" s="38">
        <v>3.1300000000000001E-2</v>
      </c>
      <c r="PQ270" s="38">
        <v>3.1300000000000001E-2</v>
      </c>
      <c r="PR270" s="38">
        <v>3.1300000000000001E-2</v>
      </c>
      <c r="PS270" s="38">
        <v>3.1300000000000001E-2</v>
      </c>
      <c r="PT270" s="38">
        <v>3.1300000000000001E-2</v>
      </c>
      <c r="PU270" s="38">
        <v>3.1300000000000001E-2</v>
      </c>
      <c r="PV270" s="38">
        <v>3.1300000000000001E-2</v>
      </c>
      <c r="PW270" s="38">
        <v>3.1300000000000001E-2</v>
      </c>
      <c r="PX270" s="38">
        <v>3.1300000000000001E-2</v>
      </c>
      <c r="PY270" s="38">
        <v>3.1300000000000001E-2</v>
      </c>
      <c r="PZ270" s="38">
        <v>3.1300000000000001E-2</v>
      </c>
      <c r="QA270" s="38">
        <v>3.1300000000000001E-2</v>
      </c>
      <c r="QB270" s="38">
        <v>3.1300000000000001E-2</v>
      </c>
      <c r="QC270" s="38">
        <v>3.1300000000000001E-2</v>
      </c>
      <c r="QD270" s="38">
        <v>3.1300000000000001E-2</v>
      </c>
      <c r="QE270" s="38">
        <v>3.1300000000000001E-2</v>
      </c>
      <c r="QF270" s="38">
        <v>3.1300000000000001E-2</v>
      </c>
      <c r="QG270" s="38">
        <v>3.1300000000000001E-2</v>
      </c>
      <c r="QH270" s="38">
        <v>3.1300000000000001E-2</v>
      </c>
      <c r="QI270" s="38">
        <v>3.1300000000000001E-2</v>
      </c>
      <c r="QJ270" s="38">
        <v>3.1300000000000001E-2</v>
      </c>
      <c r="QK270" s="38">
        <v>3.1300000000000001E-2</v>
      </c>
      <c r="QL270" s="38">
        <v>3.1300000000000001E-2</v>
      </c>
      <c r="QM270" s="38">
        <v>3.1300000000000001E-2</v>
      </c>
      <c r="QN270" s="38">
        <v>3.1300000000000001E-2</v>
      </c>
      <c r="QO270" s="38">
        <v>3.1300000000000001E-2</v>
      </c>
      <c r="QP270" s="38">
        <v>3.1300000000000001E-2</v>
      </c>
      <c r="QQ270" s="38">
        <v>3.1300000000000001E-2</v>
      </c>
      <c r="QR270" s="38">
        <v>3.1300000000000001E-2</v>
      </c>
      <c r="QS270" s="38">
        <v>3.1300000000000001E-2</v>
      </c>
      <c r="QT270" s="38">
        <v>3.1300000000000001E-2</v>
      </c>
      <c r="QU270" s="38">
        <v>3.1300000000000001E-2</v>
      </c>
      <c r="QV270" s="38">
        <v>3.1300000000000001E-2</v>
      </c>
    </row>
    <row r="271" spans="3:464">
      <c r="D271" t="s">
        <v>1217</v>
      </c>
      <c r="E271" t="s">
        <v>15</v>
      </c>
      <c r="F271" s="32">
        <v>46056</v>
      </c>
      <c r="H271" s="172"/>
      <c r="I271" s="172"/>
      <c r="J271" s="172"/>
      <c r="K271" s="172"/>
      <c r="L271" s="172"/>
      <c r="M271" s="172"/>
      <c r="N271" s="172"/>
      <c r="O271" s="172"/>
      <c r="P271" s="172"/>
      <c r="Q271" s="172"/>
      <c r="R271" s="172"/>
      <c r="S271" s="172"/>
      <c r="T271" s="172"/>
      <c r="U271" s="172"/>
      <c r="V271" s="172"/>
      <c r="W271" s="172"/>
      <c r="X271" s="172"/>
      <c r="Y271" s="172"/>
      <c r="Z271" s="172"/>
      <c r="AA271" s="172"/>
      <c r="AB271" s="172"/>
      <c r="AC271" s="172"/>
      <c r="AD271" s="172"/>
      <c r="AE271" s="172"/>
      <c r="AF271" s="38">
        <v>5.7933333333333337E-2</v>
      </c>
      <c r="AG271" s="38">
        <v>5.7933333333333337E-2</v>
      </c>
      <c r="AH271" s="38">
        <v>5.7933333333333337E-2</v>
      </c>
      <c r="AI271" s="38">
        <v>5.0566666666666669E-2</v>
      </c>
      <c r="AJ271" s="38">
        <v>5.0566666666666669E-2</v>
      </c>
      <c r="AK271" s="38">
        <v>5.0566666666666669E-2</v>
      </c>
      <c r="AL271" s="38">
        <v>4.6766666666666672E-2</v>
      </c>
      <c r="AM271" s="38">
        <v>4.6766666666666672E-2</v>
      </c>
      <c r="AN271" s="38">
        <v>4.6766666666666672E-2</v>
      </c>
      <c r="AO271" s="38">
        <v>4.0833333333333333E-2</v>
      </c>
      <c r="AP271" s="38">
        <v>4.0833333333333333E-2</v>
      </c>
      <c r="AQ271" s="38">
        <v>4.0833333333333333E-2</v>
      </c>
      <c r="AR271" s="38">
        <v>3.7850000000000002E-2</v>
      </c>
      <c r="AS271" s="38">
        <v>3.7850000000000002E-2</v>
      </c>
      <c r="AT271" s="38">
        <v>3.7850000000000002E-2</v>
      </c>
      <c r="AU271" s="38">
        <v>3.7850000000000002E-2</v>
      </c>
      <c r="AV271" s="38">
        <v>3.7850000000000002E-2</v>
      </c>
      <c r="AW271" s="38">
        <v>3.7850000000000002E-2</v>
      </c>
      <c r="AX271" s="38">
        <v>3.7850000000000002E-2</v>
      </c>
      <c r="AY271" s="38">
        <v>3.7850000000000002E-2</v>
      </c>
      <c r="AZ271" s="38">
        <v>3.7850000000000002E-2</v>
      </c>
      <c r="BA271" s="38">
        <v>3.7850000000000002E-2</v>
      </c>
      <c r="BB271" s="38">
        <v>3.7850000000000002E-2</v>
      </c>
      <c r="BC271" s="38">
        <v>3.7850000000000002E-2</v>
      </c>
      <c r="BD271" s="38">
        <v>3.6299999999999999E-2</v>
      </c>
      <c r="BE271" s="38">
        <v>3.6299999999999999E-2</v>
      </c>
      <c r="BF271" s="38">
        <v>3.6299999999999999E-2</v>
      </c>
      <c r="BG271" s="38">
        <v>3.6299999999999999E-2</v>
      </c>
      <c r="BH271" s="38">
        <v>3.6299999999999999E-2</v>
      </c>
      <c r="BI271" s="38">
        <v>3.6299999999999999E-2</v>
      </c>
      <c r="BJ271" s="38">
        <v>3.6299999999999999E-2</v>
      </c>
      <c r="BK271" s="38">
        <v>3.6299999999999999E-2</v>
      </c>
      <c r="BL271" s="38">
        <v>3.6299999999999999E-2</v>
      </c>
      <c r="BM271" s="38">
        <v>3.9675000000000002E-2</v>
      </c>
      <c r="BN271" s="38">
        <v>3.9675000000000002E-2</v>
      </c>
      <c r="BO271" s="38">
        <v>3.9675000000000002E-2</v>
      </c>
      <c r="BP271" s="38">
        <v>3.8425000000000001E-2</v>
      </c>
      <c r="BQ271" s="38">
        <v>3.8425000000000001E-2</v>
      </c>
      <c r="BR271" s="38">
        <v>3.8425000000000001E-2</v>
      </c>
      <c r="BS271" s="38">
        <v>3.8425000000000001E-2</v>
      </c>
      <c r="BT271" s="38">
        <v>3.8425000000000001E-2</v>
      </c>
      <c r="BU271" s="38">
        <v>3.8425000000000001E-2</v>
      </c>
      <c r="BV271" s="38">
        <v>3.8425000000000001E-2</v>
      </c>
      <c r="BW271" s="38">
        <v>3.8425000000000001E-2</v>
      </c>
      <c r="BX271" s="38">
        <v>3.8425000000000001E-2</v>
      </c>
      <c r="BY271" s="38">
        <v>3.8425000000000001E-2</v>
      </c>
      <c r="BZ271" s="38">
        <v>3.8425000000000001E-2</v>
      </c>
      <c r="CA271" s="38">
        <v>3.8425000000000001E-2</v>
      </c>
      <c r="CB271" s="38">
        <v>3.7175E-2</v>
      </c>
      <c r="CC271" s="38">
        <v>3.7175E-2</v>
      </c>
      <c r="CD271" s="38">
        <v>3.7175E-2</v>
      </c>
      <c r="CE271" s="38">
        <v>3.7175E-2</v>
      </c>
      <c r="CF271" s="38">
        <v>3.7175E-2</v>
      </c>
      <c r="CG271" s="38">
        <v>3.7175E-2</v>
      </c>
      <c r="CH271" s="38">
        <v>3.7175E-2</v>
      </c>
      <c r="CI271" s="38">
        <v>3.7175E-2</v>
      </c>
      <c r="CJ271" s="38">
        <v>3.7175E-2</v>
      </c>
      <c r="CK271" s="38">
        <v>3.7175E-2</v>
      </c>
      <c r="CL271" s="38">
        <v>3.7175E-2</v>
      </c>
      <c r="CM271" s="38">
        <v>3.7175E-2</v>
      </c>
      <c r="CN271" s="38">
        <v>3.7175E-2</v>
      </c>
      <c r="CO271" s="38">
        <v>3.7175E-2</v>
      </c>
      <c r="CP271" s="38">
        <v>3.7175E-2</v>
      </c>
      <c r="CQ271" s="38">
        <v>3.7175E-2</v>
      </c>
      <c r="CR271" s="38">
        <v>3.7175E-2</v>
      </c>
      <c r="CS271" s="38">
        <v>3.7175E-2</v>
      </c>
      <c r="CT271" s="38">
        <v>3.7175E-2</v>
      </c>
      <c r="CU271" s="38">
        <v>3.7175E-2</v>
      </c>
      <c r="CV271" s="38">
        <v>3.7175E-2</v>
      </c>
      <c r="CW271" s="38">
        <v>3.7175E-2</v>
      </c>
      <c r="CX271" s="38">
        <v>3.7175E-2</v>
      </c>
      <c r="CY271" s="38">
        <v>3.7175E-2</v>
      </c>
      <c r="CZ271" s="38">
        <v>3.1300000000000001E-2</v>
      </c>
      <c r="DA271" s="38">
        <v>3.1300000000000001E-2</v>
      </c>
      <c r="DB271" s="38">
        <v>3.1300000000000001E-2</v>
      </c>
      <c r="DC271" s="38">
        <v>3.1300000000000001E-2</v>
      </c>
      <c r="DD271" s="38">
        <v>3.1300000000000001E-2</v>
      </c>
      <c r="DE271" s="38">
        <v>3.1300000000000001E-2</v>
      </c>
      <c r="DF271" s="38">
        <v>3.1300000000000001E-2</v>
      </c>
      <c r="DG271" s="38">
        <v>3.1300000000000001E-2</v>
      </c>
      <c r="DH271" s="38">
        <v>3.1300000000000001E-2</v>
      </c>
      <c r="DI271" s="38">
        <v>3.1300000000000001E-2</v>
      </c>
      <c r="DJ271" s="38">
        <v>3.1300000000000001E-2</v>
      </c>
      <c r="DK271" s="38">
        <v>3.1300000000000001E-2</v>
      </c>
      <c r="DL271" s="38">
        <v>3.1300000000000001E-2</v>
      </c>
      <c r="DM271" s="38">
        <v>3.1300000000000001E-2</v>
      </c>
      <c r="DN271" s="38">
        <v>3.1300000000000001E-2</v>
      </c>
      <c r="DO271" s="38">
        <v>3.1300000000000001E-2</v>
      </c>
      <c r="DP271" s="38">
        <v>3.1300000000000001E-2</v>
      </c>
      <c r="DQ271" s="38">
        <v>3.1300000000000001E-2</v>
      </c>
      <c r="DR271" s="38">
        <v>3.1300000000000001E-2</v>
      </c>
      <c r="DS271" s="38">
        <v>3.1300000000000001E-2</v>
      </c>
      <c r="DT271" s="38">
        <v>3.1300000000000001E-2</v>
      </c>
      <c r="DU271" s="38">
        <v>3.1300000000000001E-2</v>
      </c>
      <c r="DV271" s="38">
        <v>3.1300000000000001E-2</v>
      </c>
      <c r="DW271" s="38">
        <v>3.1300000000000001E-2</v>
      </c>
      <c r="DX271" s="38">
        <v>3.1300000000000001E-2</v>
      </c>
      <c r="DY271" s="38">
        <v>3.1300000000000001E-2</v>
      </c>
      <c r="DZ271" s="38">
        <v>3.1300000000000001E-2</v>
      </c>
      <c r="EA271" s="38">
        <v>3.1300000000000001E-2</v>
      </c>
      <c r="EB271" s="38">
        <v>3.1300000000000001E-2</v>
      </c>
      <c r="EC271" s="38">
        <v>3.1300000000000001E-2</v>
      </c>
      <c r="ED271" s="38">
        <v>3.1300000000000001E-2</v>
      </c>
      <c r="EE271" s="38">
        <v>3.1300000000000001E-2</v>
      </c>
      <c r="EF271" s="38">
        <v>3.1300000000000001E-2</v>
      </c>
      <c r="EG271" s="38">
        <v>3.1300000000000001E-2</v>
      </c>
      <c r="EH271" s="38">
        <v>3.1300000000000001E-2</v>
      </c>
      <c r="EI271" s="38">
        <v>3.1300000000000001E-2</v>
      </c>
      <c r="EJ271" s="38">
        <v>3.1300000000000001E-2</v>
      </c>
      <c r="EK271" s="38">
        <v>3.1300000000000001E-2</v>
      </c>
      <c r="EL271" s="38">
        <v>3.1300000000000001E-2</v>
      </c>
      <c r="EM271" s="38">
        <v>3.1300000000000001E-2</v>
      </c>
      <c r="EN271" s="38">
        <v>3.1300000000000001E-2</v>
      </c>
      <c r="EO271" s="38">
        <v>3.1300000000000001E-2</v>
      </c>
      <c r="EP271" s="38">
        <v>3.1300000000000001E-2</v>
      </c>
      <c r="EQ271" s="38">
        <v>3.1300000000000001E-2</v>
      </c>
      <c r="ER271" s="38">
        <v>3.1300000000000001E-2</v>
      </c>
      <c r="ES271" s="38">
        <v>3.1300000000000001E-2</v>
      </c>
      <c r="ET271" s="38">
        <v>3.1300000000000001E-2</v>
      </c>
      <c r="EU271" s="38">
        <v>3.1300000000000001E-2</v>
      </c>
      <c r="EV271" s="38">
        <v>3.1300000000000001E-2</v>
      </c>
      <c r="EW271" s="38">
        <v>3.1300000000000001E-2</v>
      </c>
      <c r="EX271" s="38">
        <v>3.1300000000000001E-2</v>
      </c>
      <c r="EY271" s="38">
        <v>3.1300000000000001E-2</v>
      </c>
      <c r="EZ271" s="38">
        <v>3.1300000000000001E-2</v>
      </c>
      <c r="FA271" s="38">
        <v>3.1300000000000001E-2</v>
      </c>
      <c r="FB271" s="38">
        <v>3.1300000000000001E-2</v>
      </c>
      <c r="FC271" s="38">
        <v>3.1300000000000001E-2</v>
      </c>
      <c r="FD271" s="38">
        <v>3.1300000000000001E-2</v>
      </c>
      <c r="FE271" s="38">
        <v>3.1300000000000001E-2</v>
      </c>
      <c r="FF271" s="38">
        <v>3.1300000000000001E-2</v>
      </c>
      <c r="FG271" s="38">
        <v>3.1300000000000001E-2</v>
      </c>
      <c r="FH271" s="38">
        <v>3.1300000000000001E-2</v>
      </c>
      <c r="FI271" s="38">
        <v>3.1300000000000001E-2</v>
      </c>
      <c r="FJ271" s="38">
        <v>3.1300000000000001E-2</v>
      </c>
      <c r="FK271" s="38">
        <v>3.1300000000000001E-2</v>
      </c>
      <c r="FL271" s="38">
        <v>3.1300000000000001E-2</v>
      </c>
      <c r="FM271" s="38">
        <v>3.1300000000000001E-2</v>
      </c>
      <c r="FN271" s="38">
        <v>3.1300000000000001E-2</v>
      </c>
      <c r="FO271" s="38">
        <v>3.1300000000000001E-2</v>
      </c>
      <c r="FP271" s="38">
        <v>3.1300000000000001E-2</v>
      </c>
      <c r="FQ271" s="38">
        <v>3.1300000000000001E-2</v>
      </c>
      <c r="FR271" s="38">
        <v>3.1300000000000001E-2</v>
      </c>
      <c r="FS271" s="38">
        <v>3.1300000000000001E-2</v>
      </c>
      <c r="FT271" s="38">
        <v>3.1300000000000001E-2</v>
      </c>
      <c r="FU271" s="38">
        <v>3.1300000000000001E-2</v>
      </c>
      <c r="FV271" s="38">
        <v>3.1300000000000001E-2</v>
      </c>
      <c r="FW271" s="38">
        <v>3.1300000000000001E-2</v>
      </c>
      <c r="FX271" s="38">
        <v>3.1300000000000001E-2</v>
      </c>
      <c r="FY271" s="38">
        <v>3.1300000000000001E-2</v>
      </c>
      <c r="FZ271" s="38">
        <v>3.1300000000000001E-2</v>
      </c>
      <c r="GA271" s="38">
        <v>3.1300000000000001E-2</v>
      </c>
      <c r="GB271" s="38">
        <v>3.1300000000000001E-2</v>
      </c>
      <c r="GC271" s="38">
        <v>3.1300000000000001E-2</v>
      </c>
      <c r="GD271" s="38">
        <v>3.1300000000000001E-2</v>
      </c>
      <c r="GE271" s="38">
        <v>3.1300000000000001E-2</v>
      </c>
      <c r="GF271" s="38">
        <v>3.1300000000000001E-2</v>
      </c>
      <c r="GG271" s="38">
        <v>3.1300000000000001E-2</v>
      </c>
      <c r="GH271" s="38">
        <v>3.1300000000000001E-2</v>
      </c>
      <c r="GI271" s="38">
        <v>3.1300000000000001E-2</v>
      </c>
      <c r="GJ271" s="38">
        <v>3.1300000000000001E-2</v>
      </c>
      <c r="GK271" s="38">
        <v>3.1300000000000001E-2</v>
      </c>
      <c r="GL271" s="38">
        <v>3.1300000000000001E-2</v>
      </c>
      <c r="GM271" s="38">
        <v>3.1300000000000001E-2</v>
      </c>
      <c r="GN271" s="38">
        <v>3.1300000000000001E-2</v>
      </c>
      <c r="GO271" s="38">
        <v>3.1300000000000001E-2</v>
      </c>
      <c r="GP271" s="38">
        <v>3.1300000000000001E-2</v>
      </c>
      <c r="GQ271" s="38">
        <v>3.1300000000000001E-2</v>
      </c>
      <c r="GR271" s="38">
        <v>3.1300000000000001E-2</v>
      </c>
      <c r="GS271" s="38">
        <v>3.1300000000000001E-2</v>
      </c>
      <c r="GT271" s="38">
        <v>3.1300000000000001E-2</v>
      </c>
      <c r="GU271" s="38">
        <v>3.1300000000000001E-2</v>
      </c>
      <c r="GV271" s="38">
        <v>3.1300000000000001E-2</v>
      </c>
      <c r="GW271" s="38">
        <v>3.1300000000000001E-2</v>
      </c>
      <c r="GX271" s="38">
        <v>3.1300000000000001E-2</v>
      </c>
      <c r="GY271" s="38">
        <v>3.1300000000000001E-2</v>
      </c>
      <c r="GZ271" s="38">
        <v>3.1300000000000001E-2</v>
      </c>
      <c r="HA271" s="38">
        <v>3.1300000000000001E-2</v>
      </c>
      <c r="HB271" s="38">
        <v>3.1300000000000001E-2</v>
      </c>
      <c r="HC271" s="38">
        <v>3.1300000000000001E-2</v>
      </c>
      <c r="HD271" s="38">
        <v>3.1300000000000001E-2</v>
      </c>
      <c r="HE271" s="38">
        <v>3.1300000000000001E-2</v>
      </c>
      <c r="HF271" s="38">
        <v>3.1300000000000001E-2</v>
      </c>
      <c r="HG271" s="38">
        <v>3.1300000000000001E-2</v>
      </c>
      <c r="HH271" s="38">
        <v>3.1300000000000001E-2</v>
      </c>
      <c r="HI271" s="38">
        <v>3.1300000000000001E-2</v>
      </c>
      <c r="HJ271" s="38">
        <v>3.1300000000000001E-2</v>
      </c>
      <c r="HK271" s="38">
        <v>3.1300000000000001E-2</v>
      </c>
      <c r="HL271" s="38">
        <v>3.1300000000000001E-2</v>
      </c>
      <c r="HM271" s="38">
        <v>3.1300000000000001E-2</v>
      </c>
      <c r="HN271" s="38">
        <v>3.1300000000000001E-2</v>
      </c>
      <c r="HO271" s="38">
        <v>3.1300000000000001E-2</v>
      </c>
      <c r="HP271" s="38">
        <v>3.1300000000000001E-2</v>
      </c>
      <c r="HQ271" s="38">
        <v>3.1300000000000001E-2</v>
      </c>
      <c r="HR271" s="38">
        <v>3.1300000000000001E-2</v>
      </c>
      <c r="HS271" s="38">
        <v>3.1300000000000001E-2</v>
      </c>
      <c r="HT271" s="38">
        <v>3.1300000000000001E-2</v>
      </c>
      <c r="HU271" s="38">
        <v>3.1300000000000001E-2</v>
      </c>
      <c r="HV271" s="38">
        <v>3.1300000000000001E-2</v>
      </c>
      <c r="HW271" s="38">
        <v>3.1300000000000001E-2</v>
      </c>
      <c r="HX271" s="38">
        <v>3.1300000000000001E-2</v>
      </c>
      <c r="HY271" s="38">
        <v>3.1300000000000001E-2</v>
      </c>
      <c r="HZ271" s="38">
        <v>3.1300000000000001E-2</v>
      </c>
      <c r="IA271" s="38">
        <v>3.1300000000000001E-2</v>
      </c>
      <c r="IB271" s="38">
        <v>3.1300000000000001E-2</v>
      </c>
      <c r="IC271" s="38">
        <v>3.1300000000000001E-2</v>
      </c>
      <c r="ID271" s="38">
        <v>3.1300000000000001E-2</v>
      </c>
      <c r="IE271" s="38">
        <v>3.1300000000000001E-2</v>
      </c>
      <c r="IF271" s="38">
        <v>3.1300000000000001E-2</v>
      </c>
      <c r="IG271" s="38">
        <v>3.1300000000000001E-2</v>
      </c>
      <c r="IH271" s="38">
        <v>3.1300000000000001E-2</v>
      </c>
      <c r="II271" s="38">
        <v>3.1300000000000001E-2</v>
      </c>
      <c r="IJ271" s="38">
        <v>3.1300000000000001E-2</v>
      </c>
      <c r="IK271" s="38">
        <v>3.1300000000000001E-2</v>
      </c>
      <c r="IL271" s="38">
        <v>3.1300000000000001E-2</v>
      </c>
      <c r="IM271" s="38">
        <v>3.1300000000000001E-2</v>
      </c>
      <c r="IN271" s="38">
        <v>3.1300000000000001E-2</v>
      </c>
      <c r="IO271" s="38">
        <v>3.1300000000000001E-2</v>
      </c>
      <c r="IP271" s="38">
        <v>3.1300000000000001E-2</v>
      </c>
      <c r="IQ271" s="38">
        <v>3.1300000000000001E-2</v>
      </c>
      <c r="IR271" s="38">
        <v>3.1300000000000001E-2</v>
      </c>
      <c r="IS271" s="38">
        <v>3.1300000000000001E-2</v>
      </c>
      <c r="IT271" s="38">
        <v>3.1300000000000001E-2</v>
      </c>
      <c r="IU271" s="38">
        <v>3.1300000000000001E-2</v>
      </c>
      <c r="IV271" s="38">
        <v>3.1300000000000001E-2</v>
      </c>
      <c r="IW271" s="38">
        <v>3.1300000000000001E-2</v>
      </c>
      <c r="IX271" s="38">
        <v>3.1300000000000001E-2</v>
      </c>
      <c r="IY271" s="38">
        <v>3.1300000000000001E-2</v>
      </c>
      <c r="IZ271" s="38">
        <v>3.1300000000000001E-2</v>
      </c>
      <c r="JA271" s="38">
        <v>3.1300000000000001E-2</v>
      </c>
      <c r="JB271" s="38">
        <v>3.1300000000000001E-2</v>
      </c>
      <c r="JC271" s="38">
        <v>3.1300000000000001E-2</v>
      </c>
      <c r="JD271" s="38">
        <v>3.1300000000000001E-2</v>
      </c>
      <c r="JE271" s="38">
        <v>3.1300000000000001E-2</v>
      </c>
      <c r="JF271" s="38">
        <v>3.1300000000000001E-2</v>
      </c>
      <c r="JG271" s="38">
        <v>3.1300000000000001E-2</v>
      </c>
      <c r="JH271" s="38">
        <v>3.1300000000000001E-2</v>
      </c>
      <c r="JI271" s="38">
        <v>3.1300000000000001E-2</v>
      </c>
      <c r="JJ271" s="38">
        <v>3.1300000000000001E-2</v>
      </c>
      <c r="JK271" s="38">
        <v>3.1300000000000001E-2</v>
      </c>
      <c r="JL271" s="38">
        <v>3.1300000000000001E-2</v>
      </c>
      <c r="JM271" s="38">
        <v>3.1300000000000001E-2</v>
      </c>
      <c r="JN271" s="38">
        <v>3.1300000000000001E-2</v>
      </c>
      <c r="JO271" s="38">
        <v>3.1300000000000001E-2</v>
      </c>
      <c r="JP271" s="38">
        <v>3.1300000000000001E-2</v>
      </c>
      <c r="JQ271" s="38">
        <v>3.1300000000000001E-2</v>
      </c>
      <c r="JR271" s="38">
        <v>3.1300000000000001E-2</v>
      </c>
      <c r="JS271" s="38">
        <v>3.1300000000000001E-2</v>
      </c>
      <c r="JT271" s="38">
        <v>3.1300000000000001E-2</v>
      </c>
      <c r="JU271" s="38">
        <v>3.1300000000000001E-2</v>
      </c>
      <c r="JV271" s="38">
        <v>3.1300000000000001E-2</v>
      </c>
      <c r="JW271" s="38">
        <v>3.1300000000000001E-2</v>
      </c>
      <c r="JX271" s="38">
        <v>3.1300000000000001E-2</v>
      </c>
      <c r="JY271" s="38">
        <v>3.1300000000000001E-2</v>
      </c>
      <c r="JZ271" s="38">
        <v>3.1300000000000001E-2</v>
      </c>
      <c r="KA271" s="38">
        <v>3.1300000000000001E-2</v>
      </c>
      <c r="KB271" s="38">
        <v>3.1300000000000001E-2</v>
      </c>
      <c r="KC271" s="38">
        <v>3.1300000000000001E-2</v>
      </c>
      <c r="KD271" s="38">
        <v>3.1300000000000001E-2</v>
      </c>
      <c r="KE271" s="38">
        <v>3.1300000000000001E-2</v>
      </c>
      <c r="KF271" s="38">
        <v>3.1300000000000001E-2</v>
      </c>
      <c r="KG271" s="38">
        <v>3.1300000000000001E-2</v>
      </c>
      <c r="KH271" s="38">
        <v>3.1300000000000001E-2</v>
      </c>
      <c r="KI271" s="38">
        <v>3.1300000000000001E-2</v>
      </c>
      <c r="KJ271" s="38">
        <v>3.1300000000000001E-2</v>
      </c>
      <c r="KK271" s="38">
        <v>3.1300000000000001E-2</v>
      </c>
      <c r="KL271" s="38">
        <v>3.1300000000000001E-2</v>
      </c>
      <c r="KM271" s="38">
        <v>3.1300000000000001E-2</v>
      </c>
      <c r="KN271" s="38">
        <v>3.1300000000000001E-2</v>
      </c>
      <c r="KO271" s="38">
        <v>3.1300000000000001E-2</v>
      </c>
      <c r="KP271" s="38">
        <v>3.1300000000000001E-2</v>
      </c>
      <c r="KQ271" s="38">
        <v>3.1300000000000001E-2</v>
      </c>
      <c r="KR271" s="38">
        <v>3.1300000000000001E-2</v>
      </c>
      <c r="KS271" s="38">
        <v>3.1300000000000001E-2</v>
      </c>
      <c r="KT271" s="38">
        <v>3.1300000000000001E-2</v>
      </c>
      <c r="KU271" s="38">
        <v>3.1300000000000001E-2</v>
      </c>
      <c r="KV271" s="38">
        <v>3.1300000000000001E-2</v>
      </c>
      <c r="KW271" s="38">
        <v>3.1300000000000001E-2</v>
      </c>
      <c r="KX271" s="38">
        <v>3.1300000000000001E-2</v>
      </c>
      <c r="KY271" s="38">
        <v>3.1300000000000001E-2</v>
      </c>
      <c r="KZ271" s="38">
        <v>3.1300000000000001E-2</v>
      </c>
      <c r="LA271" s="38">
        <v>3.1300000000000001E-2</v>
      </c>
      <c r="LB271" s="38">
        <v>3.1300000000000001E-2</v>
      </c>
      <c r="LC271" s="38">
        <v>3.1300000000000001E-2</v>
      </c>
      <c r="LD271" s="38">
        <v>3.1300000000000001E-2</v>
      </c>
      <c r="LE271" s="38">
        <v>3.1300000000000001E-2</v>
      </c>
      <c r="LF271" s="38">
        <v>3.1300000000000001E-2</v>
      </c>
      <c r="LG271" s="38">
        <v>3.1300000000000001E-2</v>
      </c>
      <c r="LH271" s="38">
        <v>3.1300000000000001E-2</v>
      </c>
      <c r="LI271" s="38">
        <v>3.1300000000000001E-2</v>
      </c>
      <c r="LJ271" s="38">
        <v>3.1300000000000001E-2</v>
      </c>
      <c r="LK271" s="38">
        <v>3.1300000000000001E-2</v>
      </c>
      <c r="LL271" s="38">
        <v>3.1300000000000001E-2</v>
      </c>
      <c r="LM271" s="38">
        <v>3.1300000000000001E-2</v>
      </c>
      <c r="LN271" s="38">
        <v>3.1300000000000001E-2</v>
      </c>
      <c r="LO271" s="38">
        <v>3.1300000000000001E-2</v>
      </c>
      <c r="LP271" s="38">
        <v>3.1300000000000001E-2</v>
      </c>
      <c r="LQ271" s="38">
        <v>3.1300000000000001E-2</v>
      </c>
      <c r="LR271" s="38">
        <v>3.1300000000000001E-2</v>
      </c>
      <c r="LS271" s="38">
        <v>3.1300000000000001E-2</v>
      </c>
      <c r="LT271" s="38">
        <v>3.1300000000000001E-2</v>
      </c>
      <c r="LU271" s="38">
        <v>3.1300000000000001E-2</v>
      </c>
      <c r="LV271" s="38">
        <v>3.1300000000000001E-2</v>
      </c>
      <c r="LW271" s="38">
        <v>3.1300000000000001E-2</v>
      </c>
      <c r="LX271" s="38">
        <v>3.1300000000000001E-2</v>
      </c>
      <c r="LY271" s="38">
        <v>3.1300000000000001E-2</v>
      </c>
      <c r="LZ271" s="38">
        <v>3.1300000000000001E-2</v>
      </c>
      <c r="MA271" s="38">
        <v>3.1300000000000001E-2</v>
      </c>
      <c r="MB271" s="38">
        <v>3.1300000000000001E-2</v>
      </c>
      <c r="MC271" s="38">
        <v>3.1300000000000001E-2</v>
      </c>
      <c r="MD271" s="38">
        <v>3.1300000000000001E-2</v>
      </c>
      <c r="ME271" s="38">
        <v>3.1300000000000001E-2</v>
      </c>
      <c r="MF271" s="38">
        <v>3.1300000000000001E-2</v>
      </c>
      <c r="MG271" s="38">
        <v>3.1300000000000001E-2</v>
      </c>
      <c r="MH271" s="38">
        <v>3.1300000000000001E-2</v>
      </c>
      <c r="MI271" s="38">
        <v>3.1300000000000001E-2</v>
      </c>
      <c r="MJ271" s="38">
        <v>3.1300000000000001E-2</v>
      </c>
      <c r="MK271" s="38">
        <v>3.1300000000000001E-2</v>
      </c>
      <c r="ML271" s="38">
        <v>3.1300000000000001E-2</v>
      </c>
      <c r="MM271" s="38">
        <v>3.1300000000000001E-2</v>
      </c>
      <c r="MN271" s="38">
        <v>3.1300000000000001E-2</v>
      </c>
      <c r="MO271" s="38">
        <v>3.1300000000000001E-2</v>
      </c>
      <c r="MP271" s="38">
        <v>3.1300000000000001E-2</v>
      </c>
      <c r="MQ271" s="38">
        <v>3.1300000000000001E-2</v>
      </c>
      <c r="MR271" s="38">
        <v>3.1300000000000001E-2</v>
      </c>
      <c r="MS271" s="38">
        <v>3.1300000000000001E-2</v>
      </c>
      <c r="MT271" s="38">
        <v>3.1300000000000001E-2</v>
      </c>
      <c r="MU271" s="38">
        <v>3.1300000000000001E-2</v>
      </c>
      <c r="MV271" s="38">
        <v>3.1300000000000001E-2</v>
      </c>
      <c r="MW271" s="38">
        <v>3.1300000000000001E-2</v>
      </c>
      <c r="MX271" s="38">
        <v>3.1300000000000001E-2</v>
      </c>
      <c r="MY271" s="38">
        <v>3.1300000000000001E-2</v>
      </c>
      <c r="MZ271" s="38">
        <v>3.1300000000000001E-2</v>
      </c>
      <c r="NA271" s="38">
        <v>3.1300000000000001E-2</v>
      </c>
      <c r="NB271" s="38">
        <v>3.1300000000000001E-2</v>
      </c>
      <c r="NC271" s="38">
        <v>3.1300000000000001E-2</v>
      </c>
      <c r="ND271" s="38">
        <v>3.1300000000000001E-2</v>
      </c>
      <c r="NE271" s="38">
        <v>3.1300000000000001E-2</v>
      </c>
      <c r="NF271" s="38">
        <v>3.1300000000000001E-2</v>
      </c>
      <c r="NG271" s="38">
        <v>3.1300000000000001E-2</v>
      </c>
      <c r="NH271" s="38">
        <v>3.1300000000000001E-2</v>
      </c>
      <c r="NI271" s="38">
        <v>3.1300000000000001E-2</v>
      </c>
      <c r="NJ271" s="38">
        <v>3.1300000000000001E-2</v>
      </c>
      <c r="NK271" s="38">
        <v>3.1300000000000001E-2</v>
      </c>
      <c r="NL271" s="38">
        <v>3.1300000000000001E-2</v>
      </c>
      <c r="NM271" s="38">
        <v>3.1300000000000001E-2</v>
      </c>
      <c r="NN271" s="38">
        <v>3.1300000000000001E-2</v>
      </c>
      <c r="NO271" s="38">
        <v>3.1300000000000001E-2</v>
      </c>
      <c r="NP271" s="38">
        <v>3.1300000000000001E-2</v>
      </c>
      <c r="NQ271" s="38">
        <v>3.1300000000000001E-2</v>
      </c>
      <c r="NR271" s="38">
        <v>3.1300000000000001E-2</v>
      </c>
      <c r="NS271" s="38">
        <v>3.1300000000000001E-2</v>
      </c>
      <c r="NT271" s="38">
        <v>3.1300000000000001E-2</v>
      </c>
      <c r="NU271" s="38">
        <v>3.1300000000000001E-2</v>
      </c>
      <c r="NV271" s="38">
        <v>3.1300000000000001E-2</v>
      </c>
      <c r="NW271" s="38">
        <v>3.1300000000000001E-2</v>
      </c>
      <c r="NX271" s="38">
        <v>3.1300000000000001E-2</v>
      </c>
      <c r="NY271" s="38">
        <v>3.1300000000000001E-2</v>
      </c>
      <c r="NZ271" s="38">
        <v>3.1300000000000001E-2</v>
      </c>
      <c r="OA271" s="38">
        <v>3.1300000000000001E-2</v>
      </c>
      <c r="OB271" s="38">
        <v>3.1300000000000001E-2</v>
      </c>
      <c r="OC271" s="38">
        <v>3.1300000000000001E-2</v>
      </c>
      <c r="OD271" s="38">
        <v>3.1300000000000001E-2</v>
      </c>
      <c r="OE271" s="38">
        <v>3.1300000000000001E-2</v>
      </c>
      <c r="OF271" s="38">
        <v>3.1300000000000001E-2</v>
      </c>
      <c r="OG271" s="38">
        <v>3.1300000000000001E-2</v>
      </c>
      <c r="OH271" s="38">
        <v>3.1300000000000001E-2</v>
      </c>
      <c r="OI271" s="38">
        <v>3.1300000000000001E-2</v>
      </c>
      <c r="OJ271" s="38">
        <v>3.1300000000000001E-2</v>
      </c>
      <c r="OK271" s="38">
        <v>3.1300000000000001E-2</v>
      </c>
      <c r="OL271" s="38">
        <v>3.1300000000000001E-2</v>
      </c>
      <c r="OM271" s="38">
        <v>3.1300000000000001E-2</v>
      </c>
      <c r="ON271" s="38">
        <v>3.1300000000000001E-2</v>
      </c>
      <c r="OO271" s="38">
        <v>3.1300000000000001E-2</v>
      </c>
      <c r="OP271" s="38">
        <v>3.1300000000000001E-2</v>
      </c>
      <c r="OQ271" s="38">
        <v>3.1300000000000001E-2</v>
      </c>
      <c r="OR271" s="38">
        <v>3.1300000000000001E-2</v>
      </c>
      <c r="OS271" s="38">
        <v>3.1300000000000001E-2</v>
      </c>
      <c r="OT271" s="38">
        <v>3.1300000000000001E-2</v>
      </c>
      <c r="OU271" s="38">
        <v>3.1300000000000001E-2</v>
      </c>
      <c r="OV271" s="38">
        <v>3.1300000000000001E-2</v>
      </c>
      <c r="OW271" s="38">
        <v>3.1300000000000001E-2</v>
      </c>
      <c r="OX271" s="38">
        <v>3.1300000000000001E-2</v>
      </c>
      <c r="OY271" s="38">
        <v>3.1300000000000001E-2</v>
      </c>
      <c r="OZ271" s="38">
        <v>3.1300000000000001E-2</v>
      </c>
      <c r="PA271" s="38">
        <v>3.1300000000000001E-2</v>
      </c>
      <c r="PB271" s="38">
        <v>3.1300000000000001E-2</v>
      </c>
      <c r="PC271" s="38">
        <v>3.1300000000000001E-2</v>
      </c>
      <c r="PD271" s="38">
        <v>3.1300000000000001E-2</v>
      </c>
      <c r="PE271" s="38">
        <v>3.1300000000000001E-2</v>
      </c>
      <c r="PF271" s="38">
        <v>3.1300000000000001E-2</v>
      </c>
      <c r="PG271" s="38">
        <v>3.1300000000000001E-2</v>
      </c>
      <c r="PH271" s="38">
        <v>3.1300000000000001E-2</v>
      </c>
      <c r="PI271" s="38">
        <v>3.1300000000000001E-2</v>
      </c>
      <c r="PJ271" s="38">
        <v>3.1300000000000001E-2</v>
      </c>
      <c r="PK271" s="38">
        <v>3.1300000000000001E-2</v>
      </c>
      <c r="PL271" s="38">
        <v>3.1300000000000001E-2</v>
      </c>
      <c r="PM271" s="38">
        <v>3.1300000000000001E-2</v>
      </c>
      <c r="PN271" s="38">
        <v>3.1300000000000001E-2</v>
      </c>
      <c r="PO271" s="38">
        <v>3.1300000000000001E-2</v>
      </c>
      <c r="PP271" s="38">
        <v>3.1300000000000001E-2</v>
      </c>
      <c r="PQ271" s="38">
        <v>3.1300000000000001E-2</v>
      </c>
      <c r="PR271" s="38">
        <v>3.1300000000000001E-2</v>
      </c>
      <c r="PS271" s="38">
        <v>3.1300000000000001E-2</v>
      </c>
      <c r="PT271" s="38">
        <v>3.1300000000000001E-2</v>
      </c>
      <c r="PU271" s="38">
        <v>3.1300000000000001E-2</v>
      </c>
      <c r="PV271" s="38">
        <v>3.1300000000000001E-2</v>
      </c>
      <c r="PW271" s="38">
        <v>3.1300000000000001E-2</v>
      </c>
      <c r="PX271" s="38">
        <v>3.1300000000000001E-2</v>
      </c>
      <c r="PY271" s="38">
        <v>3.1300000000000001E-2</v>
      </c>
      <c r="PZ271" s="38">
        <v>3.1300000000000001E-2</v>
      </c>
      <c r="QA271" s="38">
        <v>3.1300000000000001E-2</v>
      </c>
      <c r="QB271" s="38">
        <v>3.1300000000000001E-2</v>
      </c>
      <c r="QC271" s="38">
        <v>3.1300000000000001E-2</v>
      </c>
      <c r="QD271" s="38">
        <v>3.1300000000000001E-2</v>
      </c>
      <c r="QE271" s="38">
        <v>3.1300000000000001E-2</v>
      </c>
      <c r="QF271" s="38">
        <v>3.1300000000000001E-2</v>
      </c>
      <c r="QG271" s="38">
        <v>3.1300000000000001E-2</v>
      </c>
      <c r="QH271" s="38">
        <v>3.1300000000000001E-2</v>
      </c>
      <c r="QI271" s="38">
        <v>3.1300000000000001E-2</v>
      </c>
      <c r="QJ271" s="38">
        <v>3.1300000000000001E-2</v>
      </c>
      <c r="QK271" s="38">
        <v>3.1300000000000001E-2</v>
      </c>
      <c r="QL271" s="38">
        <v>3.1300000000000001E-2</v>
      </c>
      <c r="QM271" s="38">
        <v>3.1300000000000001E-2</v>
      </c>
      <c r="QN271" s="38">
        <v>3.1300000000000001E-2</v>
      </c>
      <c r="QO271" s="38">
        <v>3.1300000000000001E-2</v>
      </c>
      <c r="QP271" s="38">
        <v>3.1300000000000001E-2</v>
      </c>
      <c r="QQ271" s="38">
        <v>3.1300000000000001E-2</v>
      </c>
      <c r="QR271" s="38">
        <v>3.1300000000000001E-2</v>
      </c>
      <c r="QS271" s="38">
        <v>3.1300000000000001E-2</v>
      </c>
      <c r="QT271" s="38">
        <v>3.1300000000000001E-2</v>
      </c>
      <c r="QU271" s="38">
        <v>3.1300000000000001E-2</v>
      </c>
      <c r="QV271" s="38">
        <v>3.1300000000000001E-2</v>
      </c>
    </row>
    <row r="272" spans="3:464">
      <c r="D272" s="172"/>
      <c r="E272" s="172"/>
      <c r="F272" s="172"/>
      <c r="G272" s="172"/>
      <c r="H272" s="172"/>
      <c r="I272" s="172"/>
      <c r="J272" s="172"/>
      <c r="K272" s="172"/>
      <c r="L272" s="172"/>
      <c r="M272" s="172"/>
      <c r="N272" s="172"/>
      <c r="O272" s="172"/>
      <c r="P272" s="172"/>
      <c r="Q272" s="172"/>
      <c r="R272" s="172"/>
      <c r="S272" s="172"/>
      <c r="T272" s="172"/>
      <c r="U272" s="172"/>
      <c r="V272" s="172"/>
      <c r="W272" s="172"/>
      <c r="X272" s="172"/>
      <c r="Y272" s="172"/>
      <c r="Z272" s="172"/>
      <c r="AA272" s="172"/>
      <c r="AB272" s="172"/>
      <c r="AC272" s="172"/>
      <c r="AD272" s="172"/>
      <c r="AE272" s="172"/>
      <c r="AF272" s="172"/>
      <c r="AG272" s="172"/>
      <c r="AH272" s="172"/>
      <c r="AI272" s="172"/>
      <c r="AJ272" s="172"/>
      <c r="AK272" s="172"/>
      <c r="AL272" s="172"/>
      <c r="AM272" s="172"/>
      <c r="AN272" s="172"/>
      <c r="AO272" s="172"/>
      <c r="AP272" s="172"/>
      <c r="AQ272" s="172"/>
      <c r="AR272" s="172"/>
      <c r="AS272" s="172"/>
      <c r="AT272" s="172"/>
      <c r="AU272" s="172"/>
      <c r="AV272" s="172"/>
      <c r="AW272" s="172"/>
      <c r="AX272" s="172"/>
      <c r="AY272" s="172"/>
      <c r="AZ272" s="172"/>
      <c r="BA272" s="172"/>
      <c r="BB272" s="172"/>
      <c r="BC272" s="172"/>
      <c r="BD272" s="172"/>
      <c r="BE272" s="172"/>
      <c r="BF272" s="172"/>
      <c r="BG272" s="172"/>
      <c r="BH272" s="172"/>
      <c r="BI272" s="172"/>
      <c r="BJ272" s="172"/>
      <c r="BK272" s="172"/>
      <c r="BL272" s="172"/>
      <c r="BM272" s="172"/>
      <c r="BN272" s="172"/>
      <c r="BO272" s="172"/>
      <c r="BP272" s="172"/>
      <c r="BQ272" s="172"/>
      <c r="BR272" s="172"/>
      <c r="BS272" s="172"/>
      <c r="BT272" s="172"/>
      <c r="BU272" s="172"/>
      <c r="BV272" s="172"/>
      <c r="BW272" s="172"/>
      <c r="BX272" s="172"/>
      <c r="BY272" s="172"/>
      <c r="BZ272" s="172"/>
      <c r="CA272" s="172"/>
      <c r="CB272" s="172"/>
      <c r="CC272" s="172"/>
      <c r="CD272" s="172"/>
      <c r="CE272" s="172"/>
      <c r="CF272" s="172"/>
      <c r="CG272" s="172"/>
      <c r="CH272" s="172"/>
      <c r="CI272" s="172"/>
      <c r="CJ272" s="172"/>
      <c r="CK272" s="172"/>
      <c r="CL272" s="172"/>
      <c r="CM272" s="172"/>
      <c r="CN272" s="172"/>
      <c r="CO272" s="172"/>
      <c r="CP272" s="172"/>
      <c r="CQ272" s="172"/>
      <c r="CR272" s="172"/>
      <c r="CS272" s="172"/>
      <c r="CT272" s="172"/>
      <c r="CU272" s="172"/>
      <c r="CV272" s="172"/>
      <c r="CW272" s="172"/>
      <c r="CX272" s="172"/>
      <c r="CY272" s="172"/>
      <c r="CZ272" s="172"/>
      <c r="DA272" s="172"/>
      <c r="DB272" s="172"/>
      <c r="DC272" s="172"/>
      <c r="DD272" s="172"/>
      <c r="DE272" s="172"/>
      <c r="DF272" s="172"/>
      <c r="DG272" s="172"/>
      <c r="DH272" s="172"/>
      <c r="DI272" s="172"/>
      <c r="DJ272" s="172"/>
      <c r="DK272" s="172"/>
      <c r="DL272" s="172"/>
      <c r="DM272" s="172"/>
      <c r="DN272" s="172"/>
      <c r="DO272" s="172"/>
      <c r="DP272" s="172"/>
      <c r="DQ272" s="172"/>
      <c r="DR272" s="172"/>
      <c r="DS272" s="172"/>
      <c r="DT272" s="172"/>
      <c r="DU272" s="172"/>
      <c r="DV272" s="172"/>
      <c r="DW272" s="172"/>
      <c r="DX272" s="172"/>
      <c r="DY272" s="172"/>
      <c r="DZ272" s="172"/>
      <c r="EA272" s="172"/>
      <c r="EB272" s="172"/>
      <c r="EC272" s="172"/>
      <c r="ED272" s="172"/>
      <c r="EE272" s="172"/>
      <c r="EF272" s="172"/>
      <c r="EG272" s="172"/>
      <c r="EH272" s="172"/>
      <c r="EI272" s="172"/>
      <c r="EJ272" s="172"/>
      <c r="EK272" s="172"/>
      <c r="EL272" s="172"/>
      <c r="EM272" s="172"/>
      <c r="EN272" s="172"/>
      <c r="EO272" s="172"/>
      <c r="EP272" s="172"/>
      <c r="EQ272" s="172"/>
      <c r="ER272" s="172"/>
      <c r="ES272" s="172"/>
      <c r="ET272" s="172"/>
      <c r="EU272" s="172"/>
      <c r="EV272" s="172"/>
      <c r="EW272" s="172"/>
      <c r="EX272" s="172"/>
      <c r="EY272" s="172"/>
      <c r="EZ272" s="172"/>
      <c r="FA272" s="172"/>
      <c r="FB272" s="172"/>
      <c r="FC272" s="172"/>
      <c r="FD272" s="172"/>
      <c r="FE272" s="172"/>
      <c r="FF272" s="172"/>
      <c r="FG272" s="172"/>
      <c r="FH272" s="172"/>
      <c r="FI272" s="172"/>
      <c r="FJ272" s="172"/>
      <c r="FK272" s="172"/>
      <c r="FL272" s="172"/>
      <c r="FM272" s="172"/>
      <c r="FN272" s="172"/>
      <c r="FO272" s="172"/>
      <c r="FP272" s="172"/>
      <c r="FQ272" s="172"/>
      <c r="FR272" s="172"/>
      <c r="FS272" s="172"/>
      <c r="FT272" s="172"/>
      <c r="FU272" s="172"/>
      <c r="FV272" s="172"/>
      <c r="FW272" s="172"/>
      <c r="FX272" s="172"/>
      <c r="FY272" s="172"/>
      <c r="FZ272" s="172"/>
      <c r="GA272" s="172"/>
      <c r="GB272" s="172"/>
      <c r="GC272" s="172"/>
      <c r="GD272" s="172"/>
      <c r="GE272" s="172"/>
      <c r="GF272" s="172"/>
      <c r="GG272" s="172"/>
      <c r="GH272" s="172"/>
      <c r="GI272" s="172"/>
      <c r="GJ272" s="172"/>
      <c r="GK272" s="172"/>
      <c r="GL272" s="172"/>
      <c r="GM272" s="172"/>
      <c r="GN272" s="172"/>
      <c r="GO272" s="172"/>
      <c r="GP272" s="172"/>
      <c r="GQ272" s="172"/>
      <c r="GR272" s="172"/>
      <c r="GS272" s="172"/>
      <c r="GT272" s="172"/>
      <c r="GU272" s="172"/>
      <c r="GV272" s="172"/>
      <c r="GW272" s="172"/>
      <c r="GX272" s="172"/>
      <c r="GY272" s="172"/>
      <c r="GZ272" s="172"/>
      <c r="HA272" s="172"/>
      <c r="HB272" s="172"/>
      <c r="HC272" s="172"/>
      <c r="HD272" s="172"/>
      <c r="HE272" s="172"/>
      <c r="HF272" s="172"/>
      <c r="HG272" s="172"/>
      <c r="HH272" s="172"/>
      <c r="HI272" s="172"/>
      <c r="HJ272" s="172"/>
      <c r="HK272" s="172"/>
      <c r="HL272" s="172"/>
      <c r="HM272" s="172"/>
      <c r="HN272" s="172"/>
      <c r="HO272" s="172"/>
      <c r="HP272" s="172"/>
      <c r="HQ272" s="172"/>
      <c r="HR272" s="172"/>
      <c r="HS272" s="172"/>
      <c r="HT272" s="172"/>
      <c r="HU272" s="172"/>
      <c r="HV272" s="172"/>
      <c r="HW272" s="172"/>
      <c r="HX272" s="172"/>
      <c r="HY272" s="172"/>
      <c r="HZ272" s="172"/>
      <c r="IA272" s="172"/>
      <c r="IB272" s="172"/>
      <c r="IC272" s="172"/>
      <c r="ID272" s="172"/>
      <c r="IE272" s="172"/>
      <c r="IF272" s="172"/>
      <c r="IG272" s="172"/>
      <c r="IH272" s="172"/>
      <c r="II272" s="172"/>
      <c r="IJ272" s="172"/>
      <c r="IK272" s="172"/>
      <c r="IL272" s="172"/>
      <c r="IM272" s="172"/>
      <c r="IN272" s="172"/>
      <c r="IO272" s="172"/>
      <c r="IP272" s="172"/>
      <c r="IQ272" s="172"/>
      <c r="IR272" s="172"/>
      <c r="IS272" s="172"/>
      <c r="IT272" s="172"/>
      <c r="IU272" s="172"/>
      <c r="IV272" s="172"/>
      <c r="IW272" s="172"/>
      <c r="IX272" s="172"/>
      <c r="IY272" s="172"/>
      <c r="IZ272" s="172"/>
      <c r="JA272" s="172"/>
      <c r="JB272" s="172"/>
      <c r="JC272" s="172"/>
      <c r="JD272" s="172"/>
      <c r="JE272" s="172"/>
      <c r="JF272" s="172"/>
      <c r="JG272" s="172"/>
      <c r="JH272" s="172"/>
      <c r="JI272" s="172"/>
      <c r="JJ272" s="172"/>
      <c r="JK272" s="172"/>
      <c r="JL272" s="172"/>
      <c r="JM272" s="172"/>
      <c r="JN272" s="172"/>
      <c r="JO272" s="172"/>
      <c r="JP272" s="172"/>
      <c r="JQ272" s="172"/>
      <c r="JR272" s="172"/>
      <c r="JS272" s="172"/>
      <c r="JT272" s="172"/>
      <c r="JU272" s="172"/>
      <c r="JV272" s="172"/>
      <c r="JW272" s="172"/>
      <c r="JX272" s="172"/>
      <c r="JY272" s="172"/>
      <c r="JZ272" s="172"/>
      <c r="KA272" s="172"/>
      <c r="KB272" s="172"/>
      <c r="KC272" s="172"/>
      <c r="KD272" s="172"/>
      <c r="KE272" s="172"/>
      <c r="KF272" s="172"/>
      <c r="KG272" s="172"/>
      <c r="KH272" s="172"/>
      <c r="KI272" s="172"/>
      <c r="KJ272" s="172"/>
      <c r="KK272" s="172"/>
      <c r="KL272" s="172"/>
      <c r="KM272" s="172"/>
      <c r="KN272" s="172"/>
      <c r="KO272" s="172"/>
      <c r="KP272" s="172"/>
      <c r="KQ272" s="172"/>
      <c r="KR272" s="172"/>
      <c r="KS272" s="172"/>
      <c r="KT272" s="172"/>
      <c r="KU272" s="172"/>
      <c r="KV272" s="172"/>
      <c r="KW272" s="172"/>
      <c r="KX272" s="172"/>
      <c r="KY272" s="172"/>
      <c r="KZ272" s="172"/>
      <c r="LA272" s="172"/>
      <c r="LB272" s="172"/>
      <c r="LC272" s="172"/>
      <c r="LD272" s="172"/>
      <c r="LE272" s="172"/>
      <c r="LF272" s="172"/>
      <c r="LG272" s="172"/>
      <c r="LH272" s="172"/>
      <c r="LI272" s="172"/>
      <c r="LJ272" s="172"/>
      <c r="LK272" s="172"/>
      <c r="LL272" s="172"/>
      <c r="LM272" s="172"/>
      <c r="LN272" s="172"/>
      <c r="LO272" s="172"/>
      <c r="LP272" s="172"/>
      <c r="LQ272" s="172"/>
      <c r="LR272" s="172"/>
      <c r="LS272" s="172"/>
      <c r="LT272" s="172"/>
      <c r="LU272" s="172"/>
      <c r="LV272" s="172"/>
      <c r="LW272" s="172"/>
      <c r="LX272" s="172"/>
      <c r="LY272" s="172"/>
      <c r="LZ272" s="172"/>
      <c r="MA272" s="172"/>
      <c r="MB272" s="172"/>
      <c r="MC272" s="172"/>
      <c r="MD272" s="172"/>
      <c r="ME272" s="172"/>
      <c r="MF272" s="172"/>
      <c r="MG272" s="172"/>
      <c r="MH272" s="172"/>
      <c r="MI272" s="172"/>
      <c r="MJ272" s="172"/>
      <c r="MK272" s="172"/>
      <c r="ML272" s="172"/>
      <c r="MM272" s="172"/>
      <c r="MN272" s="172"/>
      <c r="MO272" s="172"/>
      <c r="MP272" s="172"/>
      <c r="MQ272" s="172"/>
      <c r="MR272" s="172"/>
      <c r="MS272" s="172"/>
      <c r="MT272" s="172"/>
      <c r="MU272" s="172"/>
      <c r="MV272" s="172"/>
      <c r="MW272" s="172"/>
      <c r="MX272" s="172"/>
      <c r="MY272" s="172"/>
      <c r="MZ272" s="172"/>
      <c r="NA272" s="172"/>
      <c r="NB272" s="172"/>
      <c r="NC272" s="172"/>
      <c r="ND272" s="172"/>
      <c r="NE272" s="172"/>
      <c r="NF272" s="172"/>
      <c r="NG272" s="172"/>
      <c r="NH272" s="172"/>
      <c r="NI272" s="172"/>
      <c r="NJ272" s="172"/>
      <c r="NK272" s="172"/>
      <c r="NL272" s="172"/>
      <c r="NM272" s="172"/>
      <c r="NN272" s="172"/>
      <c r="NO272" s="172"/>
      <c r="NP272" s="172"/>
      <c r="NQ272" s="172"/>
      <c r="NR272" s="172"/>
      <c r="NS272" s="172"/>
      <c r="NT272" s="172"/>
      <c r="NU272" s="172"/>
      <c r="NV272" s="172"/>
      <c r="NW272" s="172"/>
      <c r="NX272" s="172"/>
      <c r="NY272" s="172"/>
      <c r="NZ272" s="172"/>
      <c r="OA272" s="172"/>
      <c r="OB272" s="172"/>
      <c r="OC272" s="172"/>
      <c r="OD272" s="172"/>
      <c r="OE272" s="172"/>
      <c r="OF272" s="172"/>
      <c r="OG272" s="172"/>
      <c r="OH272" s="172"/>
      <c r="OI272" s="172"/>
      <c r="OJ272" s="172"/>
      <c r="OK272" s="172"/>
      <c r="OL272" s="172"/>
      <c r="OM272" s="172"/>
      <c r="ON272" s="172"/>
      <c r="OO272" s="172"/>
      <c r="OP272" s="172"/>
      <c r="OQ272" s="172"/>
      <c r="OR272" s="172"/>
      <c r="OS272" s="172"/>
      <c r="OT272" s="172"/>
      <c r="OU272" s="172"/>
      <c r="OV272" s="172"/>
      <c r="OW272" s="172"/>
      <c r="OX272" s="172"/>
      <c r="OY272" s="172"/>
      <c r="OZ272" s="172"/>
      <c r="PA272" s="172"/>
      <c r="PB272" s="172"/>
      <c r="PC272" s="172"/>
      <c r="PD272" s="172"/>
      <c r="PE272" s="172"/>
      <c r="PF272" s="172"/>
      <c r="PG272" s="172"/>
      <c r="PH272" s="172"/>
      <c r="PI272" s="172"/>
      <c r="PJ272" s="172"/>
      <c r="PK272" s="172"/>
      <c r="PL272" s="172"/>
      <c r="PM272" s="172"/>
      <c r="PN272" s="172"/>
      <c r="PO272" s="172"/>
      <c r="PP272" s="172"/>
      <c r="PQ272" s="172"/>
      <c r="PR272" s="172"/>
      <c r="PS272" s="172"/>
      <c r="PT272" s="172"/>
      <c r="PU272" s="172"/>
      <c r="PV272" s="172"/>
      <c r="PW272" s="172"/>
      <c r="PX272" s="172"/>
      <c r="PY272" s="172"/>
      <c r="PZ272" s="172"/>
      <c r="QA272" s="172"/>
      <c r="QB272" s="172"/>
      <c r="QC272" s="172"/>
      <c r="QD272" s="172"/>
      <c r="QE272" s="172"/>
      <c r="QF272" s="172"/>
      <c r="QG272" s="172"/>
      <c r="QH272" s="172"/>
      <c r="QI272" s="172"/>
      <c r="QJ272" s="172"/>
      <c r="QK272" s="172"/>
      <c r="QL272" s="172"/>
      <c r="QM272" s="172"/>
      <c r="QN272" s="172"/>
      <c r="QO272" s="172"/>
      <c r="QP272" s="172"/>
      <c r="QQ272" s="172"/>
      <c r="QR272" s="172"/>
      <c r="QS272" s="172"/>
      <c r="QT272" s="172"/>
      <c r="QU272" s="172"/>
      <c r="QV272" s="172"/>
    </row>
    <row r="274" spans="3:190">
      <c r="C274" s="5" t="s">
        <v>653</v>
      </c>
      <c r="D274" s="4"/>
      <c r="E274" s="7"/>
      <c r="F274" s="4"/>
      <c r="G274" s="56"/>
      <c r="H274" s="56"/>
      <c r="I274" s="56"/>
      <c r="J274" s="56"/>
      <c r="K274" s="56"/>
      <c r="L274" s="56"/>
      <c r="M274" s="56"/>
      <c r="N274" s="56"/>
      <c r="O274" s="56"/>
      <c r="P274" s="56"/>
      <c r="Q274" s="56"/>
      <c r="R274" s="56"/>
      <c r="S274" s="56"/>
      <c r="T274" s="56"/>
      <c r="U274" s="56"/>
      <c r="V274" s="56"/>
      <c r="W274" s="56"/>
      <c r="X274" s="56"/>
      <c r="Y274" s="56"/>
      <c r="Z274" s="56"/>
      <c r="AA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  <c r="AR274" s="56"/>
      <c r="AS274" s="56"/>
      <c r="AT274" s="56"/>
      <c r="AU274" s="56"/>
      <c r="AV274" s="56"/>
      <c r="AW274" s="56"/>
      <c r="AX274" s="56"/>
      <c r="AY274" s="56"/>
      <c r="AZ274" s="56"/>
      <c r="BA274" s="56"/>
      <c r="BB274" s="56"/>
      <c r="BC274" s="56"/>
      <c r="BD274" s="56"/>
      <c r="BE274" s="56"/>
      <c r="BF274" s="56"/>
      <c r="BG274" s="56"/>
      <c r="BH274" s="56"/>
      <c r="BI274" s="56"/>
      <c r="BJ274" s="56"/>
      <c r="BK274" s="56"/>
      <c r="BL274" s="56"/>
      <c r="BM274" s="56"/>
      <c r="BN274" s="56"/>
      <c r="BO274" s="56"/>
      <c r="BP274" s="56"/>
      <c r="BQ274" s="56"/>
      <c r="BR274" s="56"/>
      <c r="BS274" s="56"/>
      <c r="BT274" s="56"/>
      <c r="BU274" s="56"/>
      <c r="BV274" s="56"/>
      <c r="BW274" s="56"/>
      <c r="BX274" s="56"/>
      <c r="BY274" s="56"/>
      <c r="BZ274" s="56"/>
      <c r="CA274" s="56"/>
      <c r="CB274" s="56"/>
      <c r="CC274" s="56"/>
      <c r="CD274" s="56"/>
      <c r="CE274" s="56"/>
      <c r="CF274" s="56"/>
      <c r="CG274" s="56"/>
      <c r="CH274" s="56"/>
      <c r="CI274" s="56"/>
      <c r="CJ274" s="56"/>
      <c r="CK274" s="56"/>
      <c r="CL274" s="56"/>
      <c r="CM274" s="56"/>
      <c r="CN274" s="56"/>
      <c r="CO274" s="56"/>
      <c r="CP274" s="56"/>
      <c r="CQ274" s="56"/>
      <c r="CR274" s="56"/>
      <c r="CS274" s="56"/>
      <c r="CT274" s="56"/>
      <c r="CU274" s="56"/>
      <c r="CV274" s="56"/>
      <c r="CW274" s="56"/>
      <c r="CX274" s="56"/>
      <c r="CY274" s="56"/>
      <c r="CZ274" s="56"/>
      <c r="DA274" s="56"/>
      <c r="DB274" s="56"/>
      <c r="DC274" s="56"/>
      <c r="DD274" s="56"/>
      <c r="DE274" s="56"/>
      <c r="DF274" s="56"/>
      <c r="DG274" s="56"/>
      <c r="DH274" s="56"/>
      <c r="DI274" s="56"/>
      <c r="DJ274" s="56"/>
      <c r="DK274" s="56"/>
      <c r="DL274" s="56"/>
      <c r="DM274" s="56"/>
      <c r="DN274" s="56"/>
      <c r="DO274" s="56"/>
      <c r="DP274" s="56"/>
      <c r="DQ274" s="56"/>
      <c r="DR274" s="56"/>
      <c r="DS274" s="56"/>
      <c r="DT274" s="56"/>
      <c r="DU274" s="56"/>
      <c r="DV274" s="56"/>
      <c r="DW274" s="56"/>
      <c r="DX274" s="56"/>
      <c r="DY274" s="56"/>
      <c r="DZ274" s="56"/>
      <c r="EA274" s="56"/>
      <c r="EB274" s="56"/>
      <c r="EC274" s="56"/>
      <c r="ED274" s="56"/>
      <c r="EE274" s="56"/>
      <c r="EF274" s="56"/>
      <c r="EG274" s="56"/>
      <c r="EH274" s="56"/>
      <c r="EI274" s="56"/>
      <c r="EJ274" s="56"/>
      <c r="EK274" s="56"/>
      <c r="EL274" s="56"/>
      <c r="EM274" s="56"/>
      <c r="EN274" s="56"/>
      <c r="EO274" s="56"/>
      <c r="EP274" s="56"/>
      <c r="EQ274" s="56"/>
      <c r="ER274" s="56"/>
      <c r="ES274" s="56"/>
      <c r="ET274" s="56"/>
      <c r="EU274" s="56"/>
      <c r="EV274" s="56"/>
      <c r="EW274" s="56"/>
      <c r="EX274" s="56"/>
      <c r="EY274" s="56"/>
      <c r="EZ274" s="56"/>
      <c r="FA274" s="56"/>
      <c r="FB274" s="56"/>
      <c r="FC274" s="56"/>
      <c r="FD274" s="56"/>
      <c r="FE274" s="56"/>
      <c r="FF274" s="56"/>
      <c r="FG274" s="56"/>
      <c r="FH274" s="56"/>
      <c r="FI274" s="56"/>
      <c r="FJ274" s="56"/>
      <c r="FK274" s="56"/>
      <c r="FL274" s="56"/>
      <c r="FM274" s="56"/>
      <c r="FN274" s="56"/>
      <c r="FO274" s="56"/>
      <c r="FP274" s="56"/>
      <c r="FQ274" s="56"/>
      <c r="FR274" s="56"/>
      <c r="FS274" s="56"/>
      <c r="FT274" s="56"/>
      <c r="FU274" s="56"/>
      <c r="FV274" s="56"/>
      <c r="FW274" s="56"/>
      <c r="FX274" s="56"/>
      <c r="FY274" s="56"/>
      <c r="FZ274" s="56"/>
      <c r="GA274" s="56"/>
      <c r="GB274" s="56"/>
      <c r="GC274" s="56"/>
      <c r="GD274" s="56"/>
      <c r="GE274" s="56"/>
      <c r="GF274" s="56"/>
      <c r="GG274" s="56"/>
      <c r="GH274" s="56"/>
    </row>
    <row r="276" spans="3:190">
      <c r="G276" s="26"/>
      <c r="H276" s="20">
        <v>44197</v>
      </c>
      <c r="I276" s="20">
        <v>44287</v>
      </c>
      <c r="J276" s="20">
        <v>44378</v>
      </c>
      <c r="K276" s="20">
        <v>44470</v>
      </c>
      <c r="L276" s="20">
        <v>44562</v>
      </c>
      <c r="M276" s="20">
        <v>44652</v>
      </c>
      <c r="N276" s="20">
        <v>44743</v>
      </c>
      <c r="O276" s="20">
        <v>44835</v>
      </c>
      <c r="P276" s="20">
        <v>44927</v>
      </c>
      <c r="Q276" s="20">
        <v>45017</v>
      </c>
      <c r="R276" s="20">
        <v>45108</v>
      </c>
      <c r="S276" s="20">
        <v>45200</v>
      </c>
      <c r="T276" s="20">
        <v>45292</v>
      </c>
      <c r="U276" s="20">
        <v>45383</v>
      </c>
      <c r="V276" s="20">
        <v>45474</v>
      </c>
      <c r="W276" s="20">
        <v>45566</v>
      </c>
      <c r="X276" s="20">
        <v>45658</v>
      </c>
      <c r="Y276" s="20">
        <v>45748</v>
      </c>
      <c r="Z276" s="20">
        <v>45839</v>
      </c>
      <c r="AA276" s="20">
        <v>45931</v>
      </c>
      <c r="AB276" s="20">
        <v>46023</v>
      </c>
      <c r="AC276" s="20">
        <v>46113</v>
      </c>
      <c r="AD276" s="20">
        <v>46204</v>
      </c>
      <c r="AE276" s="20">
        <v>46296</v>
      </c>
      <c r="AF276" s="20">
        <v>46388</v>
      </c>
      <c r="AG276" s="20">
        <v>46478</v>
      </c>
      <c r="AH276" s="20">
        <v>46569</v>
      </c>
      <c r="AI276" s="20">
        <v>46661</v>
      </c>
      <c r="AJ276" s="20">
        <v>46753</v>
      </c>
      <c r="AK276" s="20">
        <v>46844</v>
      </c>
      <c r="AL276" s="20">
        <v>46935</v>
      </c>
      <c r="AM276" s="20">
        <v>47027</v>
      </c>
      <c r="AN276" s="20">
        <v>47119</v>
      </c>
      <c r="AO276" s="20">
        <v>47209</v>
      </c>
      <c r="AP276" s="20">
        <v>47300</v>
      </c>
      <c r="AQ276" s="20">
        <v>47392</v>
      </c>
      <c r="AR276" s="20">
        <v>47484</v>
      </c>
      <c r="AS276" s="20">
        <v>47574</v>
      </c>
      <c r="AT276" s="20">
        <v>47665</v>
      </c>
      <c r="AU276" s="20">
        <v>47757</v>
      </c>
      <c r="AV276" s="20">
        <v>47849</v>
      </c>
      <c r="AW276" s="20">
        <v>47939</v>
      </c>
      <c r="AX276" s="20">
        <v>48030</v>
      </c>
      <c r="AY276" s="20">
        <v>48122</v>
      </c>
      <c r="AZ276" s="20">
        <v>48214</v>
      </c>
      <c r="BA276" s="20">
        <v>48305</v>
      </c>
      <c r="BB276" s="20">
        <v>48396</v>
      </c>
      <c r="BC276" s="20">
        <v>48488</v>
      </c>
      <c r="BD276" s="20">
        <v>48580</v>
      </c>
      <c r="BE276" s="20">
        <v>48670</v>
      </c>
      <c r="BF276" s="20">
        <v>48761</v>
      </c>
      <c r="BG276" s="20">
        <v>48853</v>
      </c>
      <c r="BH276" s="20">
        <v>48945</v>
      </c>
      <c r="BI276" s="20">
        <v>49035</v>
      </c>
      <c r="BJ276" s="20">
        <v>49126</v>
      </c>
      <c r="BK276" s="20">
        <v>49218</v>
      </c>
      <c r="BL276" s="20">
        <v>49310</v>
      </c>
      <c r="BM276" s="20">
        <v>49400</v>
      </c>
      <c r="BN276" s="20">
        <v>49491</v>
      </c>
      <c r="BO276" s="20">
        <v>49583</v>
      </c>
      <c r="BP276" s="20">
        <v>49675</v>
      </c>
      <c r="BQ276" s="20">
        <v>49766</v>
      </c>
      <c r="BR276" s="20">
        <v>49857</v>
      </c>
      <c r="BS276" s="20">
        <v>49949</v>
      </c>
      <c r="BT276" s="20">
        <v>50041</v>
      </c>
      <c r="BU276" s="20">
        <v>50131</v>
      </c>
      <c r="BV276" s="20">
        <v>50222</v>
      </c>
      <c r="BW276" s="20">
        <v>50314</v>
      </c>
      <c r="BX276" s="20">
        <v>50406</v>
      </c>
      <c r="BY276" s="20">
        <v>50496</v>
      </c>
      <c r="BZ276" s="20">
        <v>50587</v>
      </c>
      <c r="CA276" s="20">
        <v>50679</v>
      </c>
      <c r="CB276" s="20">
        <v>50771</v>
      </c>
      <c r="CC276" s="20">
        <v>50861</v>
      </c>
      <c r="CD276" s="20">
        <v>50952</v>
      </c>
      <c r="CE276" s="20">
        <v>51044</v>
      </c>
      <c r="CF276" s="20">
        <v>51136</v>
      </c>
      <c r="CG276" s="20">
        <v>51227</v>
      </c>
      <c r="CH276" s="20">
        <v>51318</v>
      </c>
      <c r="CI276" s="20">
        <v>51410</v>
      </c>
      <c r="CJ276" s="20">
        <v>51502</v>
      </c>
      <c r="CK276" s="20">
        <v>51592</v>
      </c>
      <c r="CL276" s="20">
        <v>51683</v>
      </c>
      <c r="CM276" s="20">
        <v>51775</v>
      </c>
      <c r="CN276" s="20">
        <v>51867</v>
      </c>
      <c r="CO276" s="20">
        <v>51957</v>
      </c>
      <c r="CP276" s="20">
        <v>52048</v>
      </c>
      <c r="CQ276" s="20">
        <v>52140</v>
      </c>
      <c r="CR276" s="20">
        <v>52232</v>
      </c>
      <c r="CS276" s="20">
        <v>52322</v>
      </c>
      <c r="CT276" s="20">
        <v>52413</v>
      </c>
      <c r="CU276" s="20">
        <v>52505</v>
      </c>
      <c r="CV276" s="20">
        <v>52597</v>
      </c>
      <c r="CW276" s="20">
        <v>52688</v>
      </c>
      <c r="CX276" s="20">
        <v>52779</v>
      </c>
      <c r="CY276" s="20">
        <v>52871</v>
      </c>
      <c r="CZ276" s="20">
        <v>52963</v>
      </c>
      <c r="DA276" s="20">
        <v>53053</v>
      </c>
      <c r="DB276" s="20">
        <v>53144</v>
      </c>
      <c r="DC276" s="20">
        <v>53236</v>
      </c>
      <c r="DD276" s="20">
        <v>53328</v>
      </c>
      <c r="DE276" s="20">
        <v>53418</v>
      </c>
      <c r="DF276" s="20">
        <v>53509</v>
      </c>
      <c r="DG276" s="20">
        <v>53601</v>
      </c>
      <c r="DH276" s="20">
        <v>53693</v>
      </c>
      <c r="DI276" s="20">
        <v>53783</v>
      </c>
      <c r="DJ276" s="20">
        <v>53874</v>
      </c>
      <c r="DK276" s="20">
        <v>53966</v>
      </c>
      <c r="DL276" s="20">
        <v>54058</v>
      </c>
      <c r="DM276" s="20">
        <v>54149</v>
      </c>
      <c r="DN276" s="20">
        <v>54240</v>
      </c>
      <c r="DO276" s="20">
        <v>54332</v>
      </c>
      <c r="DP276" s="20">
        <v>54424</v>
      </c>
      <c r="DQ276" s="20">
        <v>54514</v>
      </c>
      <c r="DR276" s="20">
        <v>54605</v>
      </c>
      <c r="DS276" s="20">
        <v>54697</v>
      </c>
      <c r="DT276" s="20">
        <v>54789</v>
      </c>
      <c r="DU276" s="20">
        <v>54879</v>
      </c>
      <c r="DV276" s="20">
        <v>54970</v>
      </c>
      <c r="DW276" s="20">
        <v>55062</v>
      </c>
      <c r="DX276" s="20">
        <v>55154</v>
      </c>
      <c r="DY276" s="20">
        <v>55244</v>
      </c>
      <c r="DZ276" s="20">
        <v>55335</v>
      </c>
      <c r="EA276" s="20">
        <v>55427</v>
      </c>
      <c r="EB276" s="20">
        <v>55519</v>
      </c>
      <c r="EC276" s="20">
        <v>55610</v>
      </c>
      <c r="ED276" s="20">
        <v>55701</v>
      </c>
      <c r="EE276" s="20">
        <v>55793</v>
      </c>
      <c r="EF276" s="20">
        <v>55885</v>
      </c>
      <c r="EG276" s="20">
        <v>55975</v>
      </c>
      <c r="EH276" s="20">
        <v>56066</v>
      </c>
      <c r="EI276" s="20">
        <v>56158</v>
      </c>
      <c r="EJ276" s="20">
        <v>56250</v>
      </c>
      <c r="EK276" s="20">
        <v>56340</v>
      </c>
      <c r="EL276" s="20">
        <v>56431</v>
      </c>
      <c r="EM276" s="20">
        <v>56523</v>
      </c>
      <c r="EN276" s="20">
        <v>56615</v>
      </c>
      <c r="EO276" s="20">
        <v>56705</v>
      </c>
      <c r="EP276" s="20">
        <v>56796</v>
      </c>
      <c r="EQ276" s="20">
        <v>56888</v>
      </c>
      <c r="ER276" s="20">
        <v>56980</v>
      </c>
      <c r="ES276" s="20">
        <v>57071</v>
      </c>
      <c r="ET276" s="20">
        <v>57162</v>
      </c>
      <c r="EU276" s="20">
        <v>57254</v>
      </c>
      <c r="EV276" s="20">
        <v>57346</v>
      </c>
      <c r="EW276" s="20">
        <v>57436</v>
      </c>
      <c r="EX276" s="20">
        <v>57527</v>
      </c>
      <c r="EY276" s="20">
        <v>57619</v>
      </c>
      <c r="EZ276" s="20">
        <v>57711</v>
      </c>
      <c r="FA276" s="20">
        <v>57801</v>
      </c>
      <c r="FB276" s="20">
        <v>57892</v>
      </c>
      <c r="FC276" s="20">
        <v>57984</v>
      </c>
      <c r="FD276" s="20">
        <v>58076</v>
      </c>
      <c r="FE276" s="20">
        <v>58166</v>
      </c>
      <c r="FF276" s="20">
        <v>58257</v>
      </c>
      <c r="FG276" s="20">
        <v>58349</v>
      </c>
      <c r="FH276" s="20">
        <v>58441</v>
      </c>
      <c r="FI276" s="20">
        <v>58532</v>
      </c>
      <c r="FJ276" s="20">
        <v>58623</v>
      </c>
      <c r="FK276" s="20">
        <v>58715</v>
      </c>
      <c r="FL276" s="20">
        <v>58807</v>
      </c>
      <c r="FM276" s="20">
        <v>58897</v>
      </c>
      <c r="FN276" s="20">
        <v>58988</v>
      </c>
      <c r="FO276" s="20">
        <v>59080</v>
      </c>
      <c r="FP276" s="20">
        <v>59172</v>
      </c>
      <c r="FQ276" s="20">
        <v>59262</v>
      </c>
      <c r="FR276" s="20">
        <v>59353</v>
      </c>
      <c r="FS276" s="20">
        <v>59445</v>
      </c>
      <c r="FT276" s="20">
        <v>59537</v>
      </c>
      <c r="FU276" s="20">
        <v>59627</v>
      </c>
      <c r="FV276" s="20">
        <v>59718</v>
      </c>
      <c r="FW276" s="20">
        <v>59810</v>
      </c>
      <c r="FX276" s="20">
        <v>59902</v>
      </c>
      <c r="FY276" s="20">
        <v>59993</v>
      </c>
    </row>
    <row r="277" spans="3:190">
      <c r="G277" s="21">
        <v>44196</v>
      </c>
      <c r="H277" s="20">
        <v>44286</v>
      </c>
      <c r="I277" s="20">
        <v>44377</v>
      </c>
      <c r="J277" s="20">
        <v>44469</v>
      </c>
      <c r="K277" s="20">
        <v>44561</v>
      </c>
      <c r="L277" s="20">
        <v>44651</v>
      </c>
      <c r="M277" s="20">
        <v>44742</v>
      </c>
      <c r="N277" s="20">
        <v>44834</v>
      </c>
      <c r="O277" s="20">
        <v>44926</v>
      </c>
      <c r="P277" s="20">
        <v>45016</v>
      </c>
      <c r="Q277" s="20">
        <v>45107</v>
      </c>
      <c r="R277" s="20">
        <v>45199</v>
      </c>
      <c r="S277" s="20">
        <v>45291</v>
      </c>
      <c r="T277" s="20">
        <v>45382</v>
      </c>
      <c r="U277" s="20">
        <v>45473</v>
      </c>
      <c r="V277" s="20">
        <v>45565</v>
      </c>
      <c r="W277" s="20">
        <v>45657</v>
      </c>
      <c r="X277" s="20">
        <v>45747</v>
      </c>
      <c r="Y277" s="20">
        <v>45838</v>
      </c>
      <c r="Z277" s="20">
        <v>45930</v>
      </c>
      <c r="AA277" s="20">
        <v>46022</v>
      </c>
      <c r="AB277" s="20">
        <v>46112</v>
      </c>
      <c r="AC277" s="20">
        <v>46203</v>
      </c>
      <c r="AD277" s="20">
        <v>46295</v>
      </c>
      <c r="AE277" s="20">
        <v>46387</v>
      </c>
      <c r="AF277" s="20">
        <v>46477</v>
      </c>
      <c r="AG277" s="20">
        <v>46568</v>
      </c>
      <c r="AH277" s="20">
        <v>46660</v>
      </c>
      <c r="AI277" s="20">
        <v>46752</v>
      </c>
      <c r="AJ277" s="20">
        <v>46843</v>
      </c>
      <c r="AK277" s="20">
        <v>46934</v>
      </c>
      <c r="AL277" s="20">
        <v>47026</v>
      </c>
      <c r="AM277" s="20">
        <v>47118</v>
      </c>
      <c r="AN277" s="20">
        <v>47208</v>
      </c>
      <c r="AO277" s="20">
        <v>47299</v>
      </c>
      <c r="AP277" s="20">
        <v>47391</v>
      </c>
      <c r="AQ277" s="20">
        <v>47483</v>
      </c>
      <c r="AR277" s="20">
        <v>47573</v>
      </c>
      <c r="AS277" s="20">
        <v>47664</v>
      </c>
      <c r="AT277" s="20">
        <v>47756</v>
      </c>
      <c r="AU277" s="20">
        <v>47848</v>
      </c>
      <c r="AV277" s="20">
        <v>47938</v>
      </c>
      <c r="AW277" s="20">
        <v>48029</v>
      </c>
      <c r="AX277" s="20">
        <v>48121</v>
      </c>
      <c r="AY277" s="20">
        <v>48213</v>
      </c>
      <c r="AZ277" s="20">
        <v>48304</v>
      </c>
      <c r="BA277" s="20">
        <v>48395</v>
      </c>
      <c r="BB277" s="20">
        <v>48487</v>
      </c>
      <c r="BC277" s="20">
        <v>48579</v>
      </c>
      <c r="BD277" s="20">
        <v>48669</v>
      </c>
      <c r="BE277" s="20">
        <v>48760</v>
      </c>
      <c r="BF277" s="20">
        <v>48852</v>
      </c>
      <c r="BG277" s="20">
        <v>48944</v>
      </c>
      <c r="BH277" s="20">
        <v>49034</v>
      </c>
      <c r="BI277" s="20">
        <v>49125</v>
      </c>
      <c r="BJ277" s="20">
        <v>49217</v>
      </c>
      <c r="BK277" s="20">
        <v>49309</v>
      </c>
      <c r="BL277" s="20">
        <v>49399</v>
      </c>
      <c r="BM277" s="20">
        <v>49490</v>
      </c>
      <c r="BN277" s="20">
        <v>49582</v>
      </c>
      <c r="BO277" s="20">
        <v>49674</v>
      </c>
      <c r="BP277" s="20">
        <v>49765</v>
      </c>
      <c r="BQ277" s="20">
        <v>49856</v>
      </c>
      <c r="BR277" s="20">
        <v>49948</v>
      </c>
      <c r="BS277" s="20">
        <v>50040</v>
      </c>
      <c r="BT277" s="20">
        <v>50130</v>
      </c>
      <c r="BU277" s="20">
        <v>50221</v>
      </c>
      <c r="BV277" s="20">
        <v>50313</v>
      </c>
      <c r="BW277" s="20">
        <v>50405</v>
      </c>
      <c r="BX277" s="20">
        <v>50495</v>
      </c>
      <c r="BY277" s="20">
        <v>50586</v>
      </c>
      <c r="BZ277" s="20">
        <v>50678</v>
      </c>
      <c r="CA277" s="20">
        <v>50770</v>
      </c>
      <c r="CB277" s="20">
        <v>50860</v>
      </c>
      <c r="CC277" s="20">
        <v>50951</v>
      </c>
      <c r="CD277" s="20">
        <v>51043</v>
      </c>
      <c r="CE277" s="20">
        <v>51135</v>
      </c>
      <c r="CF277" s="20">
        <v>51226</v>
      </c>
      <c r="CG277" s="20">
        <v>51317</v>
      </c>
      <c r="CH277" s="20">
        <v>51409</v>
      </c>
      <c r="CI277" s="20">
        <v>51501</v>
      </c>
      <c r="CJ277" s="20">
        <v>51591</v>
      </c>
      <c r="CK277" s="20">
        <v>51682</v>
      </c>
      <c r="CL277" s="20">
        <v>51774</v>
      </c>
      <c r="CM277" s="20">
        <v>51866</v>
      </c>
      <c r="CN277" s="20">
        <v>51956</v>
      </c>
      <c r="CO277" s="20">
        <v>52047</v>
      </c>
      <c r="CP277" s="20">
        <v>52139</v>
      </c>
      <c r="CQ277" s="20">
        <v>52231</v>
      </c>
      <c r="CR277" s="20">
        <v>52321</v>
      </c>
      <c r="CS277" s="20">
        <v>52412</v>
      </c>
      <c r="CT277" s="20">
        <v>52504</v>
      </c>
      <c r="CU277" s="20">
        <v>52596</v>
      </c>
      <c r="CV277" s="20">
        <v>52687</v>
      </c>
      <c r="CW277" s="20">
        <v>52778</v>
      </c>
      <c r="CX277" s="20">
        <v>52870</v>
      </c>
      <c r="CY277" s="20">
        <v>52962</v>
      </c>
      <c r="CZ277" s="20">
        <v>53052</v>
      </c>
      <c r="DA277" s="20">
        <v>53143</v>
      </c>
      <c r="DB277" s="20">
        <v>53235</v>
      </c>
      <c r="DC277" s="20">
        <v>53327</v>
      </c>
      <c r="DD277" s="20">
        <v>53417</v>
      </c>
      <c r="DE277" s="20">
        <v>53508</v>
      </c>
      <c r="DF277" s="20">
        <v>53600</v>
      </c>
      <c r="DG277" s="20">
        <v>53692</v>
      </c>
      <c r="DH277" s="20">
        <v>53782</v>
      </c>
      <c r="DI277" s="20">
        <v>53873</v>
      </c>
      <c r="DJ277" s="20">
        <v>53965</v>
      </c>
      <c r="DK277" s="20">
        <v>54057</v>
      </c>
      <c r="DL277" s="20">
        <v>54148</v>
      </c>
      <c r="DM277" s="20">
        <v>54239</v>
      </c>
      <c r="DN277" s="20">
        <v>54331</v>
      </c>
      <c r="DO277" s="20">
        <v>54423</v>
      </c>
      <c r="DP277" s="20">
        <v>54513</v>
      </c>
      <c r="DQ277" s="20">
        <v>54604</v>
      </c>
      <c r="DR277" s="20">
        <v>54696</v>
      </c>
      <c r="DS277" s="20">
        <v>54788</v>
      </c>
      <c r="DT277" s="20">
        <v>54878</v>
      </c>
      <c r="DU277" s="20">
        <v>54969</v>
      </c>
      <c r="DV277" s="20">
        <v>55061</v>
      </c>
      <c r="DW277" s="20">
        <v>55153</v>
      </c>
      <c r="DX277" s="20">
        <v>55243</v>
      </c>
      <c r="DY277" s="20">
        <v>55334</v>
      </c>
      <c r="DZ277" s="20">
        <v>55426</v>
      </c>
      <c r="EA277" s="20">
        <v>55518</v>
      </c>
      <c r="EB277" s="20">
        <v>55609</v>
      </c>
      <c r="EC277" s="20">
        <v>55700</v>
      </c>
      <c r="ED277" s="20">
        <v>55792</v>
      </c>
      <c r="EE277" s="20">
        <v>55884</v>
      </c>
      <c r="EF277" s="20">
        <v>55974</v>
      </c>
      <c r="EG277" s="20">
        <v>56065</v>
      </c>
      <c r="EH277" s="20">
        <v>56157</v>
      </c>
      <c r="EI277" s="20">
        <v>56249</v>
      </c>
      <c r="EJ277" s="20">
        <v>56339</v>
      </c>
      <c r="EK277" s="20">
        <v>56430</v>
      </c>
      <c r="EL277" s="20">
        <v>56522</v>
      </c>
      <c r="EM277" s="20">
        <v>56614</v>
      </c>
      <c r="EN277" s="20">
        <v>56704</v>
      </c>
      <c r="EO277" s="20">
        <v>56795</v>
      </c>
      <c r="EP277" s="20">
        <v>56887</v>
      </c>
      <c r="EQ277" s="20">
        <v>56979</v>
      </c>
      <c r="ER277" s="20">
        <v>57070</v>
      </c>
      <c r="ES277" s="20">
        <v>57161</v>
      </c>
      <c r="ET277" s="20">
        <v>57253</v>
      </c>
      <c r="EU277" s="20">
        <v>57345</v>
      </c>
      <c r="EV277" s="20">
        <v>57435</v>
      </c>
      <c r="EW277" s="20">
        <v>57526</v>
      </c>
      <c r="EX277" s="20">
        <v>57618</v>
      </c>
      <c r="EY277" s="20">
        <v>57710</v>
      </c>
      <c r="EZ277" s="20">
        <v>57800</v>
      </c>
      <c r="FA277" s="20">
        <v>57891</v>
      </c>
      <c r="FB277" s="20">
        <v>57983</v>
      </c>
      <c r="FC277" s="20">
        <v>58075</v>
      </c>
      <c r="FD277" s="20">
        <v>58165</v>
      </c>
      <c r="FE277" s="20">
        <v>58256</v>
      </c>
      <c r="FF277" s="20">
        <v>58348</v>
      </c>
      <c r="FG277" s="20">
        <v>58440</v>
      </c>
      <c r="FH277" s="20">
        <v>58531</v>
      </c>
      <c r="FI277" s="20">
        <v>58622</v>
      </c>
      <c r="FJ277" s="20">
        <v>58714</v>
      </c>
      <c r="FK277" s="20">
        <v>58806</v>
      </c>
      <c r="FL277" s="20">
        <v>58896</v>
      </c>
      <c r="FM277" s="20">
        <v>58987</v>
      </c>
      <c r="FN277" s="20">
        <v>59079</v>
      </c>
      <c r="FO277" s="20">
        <v>59171</v>
      </c>
      <c r="FP277" s="20">
        <v>59261</v>
      </c>
      <c r="FQ277" s="20">
        <v>59352</v>
      </c>
      <c r="FR277" s="20">
        <v>59444</v>
      </c>
      <c r="FS277" s="20">
        <v>59536</v>
      </c>
      <c r="FT277" s="20">
        <v>59626</v>
      </c>
      <c r="FU277" s="20">
        <v>59717</v>
      </c>
      <c r="FV277" s="20">
        <v>59809</v>
      </c>
      <c r="FW277" s="20">
        <v>59901</v>
      </c>
      <c r="FX277" s="20">
        <v>59992</v>
      </c>
      <c r="FY277" s="20">
        <v>60083</v>
      </c>
    </row>
    <row r="279" spans="3:190" s="359" customFormat="1" ht="13.8">
      <c r="C279" s="496">
        <v>1</v>
      </c>
      <c r="D279" s="359" t="str" cm="1">
        <f t="array" ref="D279">+TRANSPOSE(Assumptions!$G$8:$G$8)</f>
        <v>Jarszewo</v>
      </c>
      <c r="E279" s="504" t="s">
        <v>724</v>
      </c>
      <c r="H279" s="505"/>
      <c r="I279" s="505"/>
      <c r="J279" s="505"/>
      <c r="K279" s="505"/>
      <c r="L279" s="506">
        <v>0</v>
      </c>
      <c r="M279" s="506">
        <v>0</v>
      </c>
      <c r="N279" s="506">
        <v>0</v>
      </c>
      <c r="O279" s="506">
        <v>0</v>
      </c>
      <c r="P279" s="507">
        <f t="shared" ref="P279:AU279" si="314">4.25%*P180</f>
        <v>0</v>
      </c>
      <c r="Q279" s="507">
        <f t="shared" si="314"/>
        <v>0</v>
      </c>
      <c r="R279" s="507">
        <f t="shared" si="314"/>
        <v>0</v>
      </c>
      <c r="S279" s="507">
        <f t="shared" si="314"/>
        <v>0</v>
      </c>
      <c r="T279" s="507">
        <f t="shared" si="314"/>
        <v>0</v>
      </c>
      <c r="U279" s="507">
        <f t="shared" si="314"/>
        <v>0</v>
      </c>
      <c r="V279" s="507">
        <f t="shared" si="314"/>
        <v>0</v>
      </c>
      <c r="W279" s="507">
        <f t="shared" si="314"/>
        <v>0</v>
      </c>
      <c r="X279" s="507">
        <f t="shared" si="314"/>
        <v>0</v>
      </c>
      <c r="Y279" s="507">
        <f t="shared" si="314"/>
        <v>0</v>
      </c>
      <c r="Z279" s="507">
        <f t="shared" si="314"/>
        <v>0</v>
      </c>
      <c r="AA279" s="507">
        <f t="shared" si="314"/>
        <v>0</v>
      </c>
      <c r="AB279" s="507">
        <f t="shared" si="314"/>
        <v>17.032724999999999</v>
      </c>
      <c r="AC279" s="507">
        <f t="shared" si="314"/>
        <v>17.032724999999999</v>
      </c>
      <c r="AD279" s="507">
        <f t="shared" si="314"/>
        <v>17.032724999999999</v>
      </c>
      <c r="AE279" s="507">
        <f t="shared" si="314"/>
        <v>17.032724999999999</v>
      </c>
      <c r="AF279" s="507">
        <f t="shared" si="314"/>
        <v>15.687600000000002</v>
      </c>
      <c r="AG279" s="507">
        <f t="shared" si="314"/>
        <v>15.687600000000002</v>
      </c>
      <c r="AH279" s="507">
        <f t="shared" si="314"/>
        <v>15.687600000000002</v>
      </c>
      <c r="AI279" s="507">
        <f t="shared" si="314"/>
        <v>15.687600000000002</v>
      </c>
      <c r="AJ279" s="507">
        <f t="shared" si="314"/>
        <v>16.215450000000001</v>
      </c>
      <c r="AK279" s="507">
        <f t="shared" si="314"/>
        <v>16.215450000000001</v>
      </c>
      <c r="AL279" s="507">
        <f t="shared" si="314"/>
        <v>16.215450000000001</v>
      </c>
      <c r="AM279" s="507">
        <f t="shared" si="314"/>
        <v>16.215450000000001</v>
      </c>
      <c r="AN279" s="507">
        <f t="shared" si="314"/>
        <v>17.362950000000001</v>
      </c>
      <c r="AO279" s="507">
        <f t="shared" si="314"/>
        <v>17.362950000000001</v>
      </c>
      <c r="AP279" s="507">
        <f t="shared" si="314"/>
        <v>17.362950000000001</v>
      </c>
      <c r="AQ279" s="507">
        <f t="shared" si="314"/>
        <v>17.362950000000001</v>
      </c>
      <c r="AR279" s="507">
        <f t="shared" si="314"/>
        <v>17.054825000000001</v>
      </c>
      <c r="AS279" s="507">
        <f t="shared" si="314"/>
        <v>17.054825000000001</v>
      </c>
      <c r="AT279" s="507">
        <f t="shared" si="314"/>
        <v>17.054825000000001</v>
      </c>
      <c r="AU279" s="507">
        <f t="shared" si="314"/>
        <v>17.054825000000001</v>
      </c>
      <c r="AV279" s="507">
        <f t="shared" ref="AV279:CA279" si="315">4.25%*AV180</f>
        <v>17.200600000000001</v>
      </c>
      <c r="AW279" s="507">
        <f t="shared" si="315"/>
        <v>17.200600000000001</v>
      </c>
      <c r="AX279" s="507">
        <f t="shared" si="315"/>
        <v>17.200600000000001</v>
      </c>
      <c r="AY279" s="507">
        <f t="shared" si="315"/>
        <v>17.200600000000001</v>
      </c>
      <c r="AZ279" s="507">
        <f t="shared" si="315"/>
        <v>16.308100000000003</v>
      </c>
      <c r="BA279" s="507">
        <f t="shared" si="315"/>
        <v>16.308100000000003</v>
      </c>
      <c r="BB279" s="507">
        <f t="shared" si="315"/>
        <v>16.308100000000003</v>
      </c>
      <c r="BC279" s="507">
        <f t="shared" si="315"/>
        <v>16.308100000000003</v>
      </c>
      <c r="BD279" s="507">
        <f t="shared" si="315"/>
        <v>15.453425000000001</v>
      </c>
      <c r="BE279" s="507">
        <f t="shared" si="315"/>
        <v>15.453425000000001</v>
      </c>
      <c r="BF279" s="507">
        <f t="shared" si="315"/>
        <v>15.453425000000001</v>
      </c>
      <c r="BG279" s="507">
        <f t="shared" si="315"/>
        <v>15.453425000000001</v>
      </c>
      <c r="BH279" s="507">
        <f t="shared" si="315"/>
        <v>14.43215</v>
      </c>
      <c r="BI279" s="507">
        <f t="shared" si="315"/>
        <v>14.43215</v>
      </c>
      <c r="BJ279" s="507">
        <f t="shared" si="315"/>
        <v>14.43215</v>
      </c>
      <c r="BK279" s="507">
        <f t="shared" si="315"/>
        <v>14.43215</v>
      </c>
      <c r="BL279" s="507">
        <f t="shared" si="315"/>
        <v>13.906425</v>
      </c>
      <c r="BM279" s="507">
        <f t="shared" si="315"/>
        <v>13.906425</v>
      </c>
      <c r="BN279" s="507">
        <f t="shared" si="315"/>
        <v>13.906425</v>
      </c>
      <c r="BO279" s="507">
        <f t="shared" si="315"/>
        <v>13.906425</v>
      </c>
      <c r="BP279" s="507">
        <f t="shared" si="315"/>
        <v>13.88475</v>
      </c>
      <c r="BQ279" s="507">
        <f t="shared" si="315"/>
        <v>13.88475</v>
      </c>
      <c r="BR279" s="507">
        <f t="shared" si="315"/>
        <v>13.88475</v>
      </c>
      <c r="BS279" s="507">
        <f t="shared" si="315"/>
        <v>13.88475</v>
      </c>
      <c r="BT279" s="507">
        <f t="shared" si="315"/>
        <v>14.48315</v>
      </c>
      <c r="BU279" s="507">
        <f t="shared" si="315"/>
        <v>14.48315</v>
      </c>
      <c r="BV279" s="507">
        <f t="shared" si="315"/>
        <v>14.48315</v>
      </c>
      <c r="BW279" s="507">
        <f t="shared" si="315"/>
        <v>14.48315</v>
      </c>
      <c r="BX279" s="507">
        <f t="shared" si="315"/>
        <v>13.647600000000001</v>
      </c>
      <c r="BY279" s="507">
        <f t="shared" si="315"/>
        <v>13.647600000000001</v>
      </c>
      <c r="BZ279" s="507">
        <f t="shared" si="315"/>
        <v>13.647600000000001</v>
      </c>
      <c r="CA279" s="507">
        <f t="shared" si="315"/>
        <v>13.647600000000001</v>
      </c>
      <c r="CB279" s="507">
        <f t="shared" ref="CB279:DG279" si="316">4.25%*CB180</f>
        <v>13.405775000000002</v>
      </c>
      <c r="CC279" s="507">
        <f t="shared" si="316"/>
        <v>13.405775000000002</v>
      </c>
      <c r="CD279" s="507">
        <f t="shared" si="316"/>
        <v>13.405775000000002</v>
      </c>
      <c r="CE279" s="507">
        <f t="shared" si="316"/>
        <v>13.405775000000002</v>
      </c>
      <c r="CF279" s="507">
        <f t="shared" si="316"/>
        <v>12.855400000000001</v>
      </c>
      <c r="CG279" s="507">
        <f t="shared" si="316"/>
        <v>12.855400000000001</v>
      </c>
      <c r="CH279" s="507">
        <f t="shared" si="316"/>
        <v>12.855400000000001</v>
      </c>
      <c r="CI279" s="507">
        <f t="shared" si="316"/>
        <v>12.855400000000001</v>
      </c>
      <c r="CJ279" s="507">
        <f t="shared" si="316"/>
        <v>12.961650000000002</v>
      </c>
      <c r="CK279" s="507">
        <f t="shared" si="316"/>
        <v>12.961650000000002</v>
      </c>
      <c r="CL279" s="507">
        <f t="shared" si="316"/>
        <v>12.961650000000002</v>
      </c>
      <c r="CM279" s="507">
        <f t="shared" si="316"/>
        <v>12.961650000000002</v>
      </c>
      <c r="CN279" s="507">
        <f t="shared" si="316"/>
        <v>12.867725</v>
      </c>
      <c r="CO279" s="507">
        <f t="shared" si="316"/>
        <v>12.867725</v>
      </c>
      <c r="CP279" s="507">
        <f t="shared" si="316"/>
        <v>12.867725</v>
      </c>
      <c r="CQ279" s="507">
        <f t="shared" si="316"/>
        <v>12.867725</v>
      </c>
      <c r="CR279" s="507">
        <f t="shared" si="316"/>
        <v>12.980775000000001</v>
      </c>
      <c r="CS279" s="507">
        <f t="shared" si="316"/>
        <v>12.980775000000001</v>
      </c>
      <c r="CT279" s="507">
        <f t="shared" si="316"/>
        <v>12.980775000000001</v>
      </c>
      <c r="CU279" s="507">
        <f t="shared" si="316"/>
        <v>12.980775000000001</v>
      </c>
      <c r="CV279" s="507">
        <f t="shared" si="316"/>
        <v>12.8996</v>
      </c>
      <c r="CW279" s="507">
        <f t="shared" si="316"/>
        <v>12.8996</v>
      </c>
      <c r="CX279" s="507">
        <f t="shared" si="316"/>
        <v>12.8996</v>
      </c>
      <c r="CY279" s="507">
        <f t="shared" si="316"/>
        <v>12.8996</v>
      </c>
      <c r="CZ279" s="507">
        <f t="shared" si="316"/>
        <v>13.275725000000001</v>
      </c>
      <c r="DA279" s="507">
        <f t="shared" si="316"/>
        <v>13.275725000000001</v>
      </c>
      <c r="DB279" s="507">
        <f t="shared" si="316"/>
        <v>13.275725000000001</v>
      </c>
      <c r="DC279" s="507">
        <f t="shared" si="316"/>
        <v>13.275725000000001</v>
      </c>
      <c r="DD279" s="507">
        <f t="shared" si="316"/>
        <v>12.903425000000002</v>
      </c>
      <c r="DE279" s="507">
        <f t="shared" si="316"/>
        <v>12.903425000000002</v>
      </c>
      <c r="DF279" s="507">
        <f t="shared" si="316"/>
        <v>12.903425000000002</v>
      </c>
      <c r="DG279" s="507">
        <f t="shared" si="316"/>
        <v>12.903425000000002</v>
      </c>
      <c r="DH279" s="507">
        <f t="shared" ref="DH279:EM279" si="317">4.25%*DH180</f>
        <v>13.1699</v>
      </c>
      <c r="DI279" s="507">
        <f t="shared" si="317"/>
        <v>13.1699</v>
      </c>
      <c r="DJ279" s="507">
        <f t="shared" si="317"/>
        <v>13.1699</v>
      </c>
      <c r="DK279" s="507">
        <f t="shared" si="317"/>
        <v>13.1699</v>
      </c>
      <c r="DL279" s="507">
        <f t="shared" si="317"/>
        <v>12.957825</v>
      </c>
      <c r="DM279" s="507">
        <f t="shared" si="317"/>
        <v>12.957825</v>
      </c>
      <c r="DN279" s="507">
        <f t="shared" si="317"/>
        <v>12.957825</v>
      </c>
      <c r="DO279" s="507">
        <f t="shared" si="317"/>
        <v>12.957825</v>
      </c>
      <c r="DP279" s="507">
        <f t="shared" si="317"/>
        <v>12.753400000000001</v>
      </c>
      <c r="DQ279" s="507">
        <f t="shared" si="317"/>
        <v>12.753400000000001</v>
      </c>
      <c r="DR279" s="507">
        <f t="shared" si="317"/>
        <v>12.753400000000001</v>
      </c>
      <c r="DS279" s="507">
        <f t="shared" si="317"/>
        <v>12.753400000000001</v>
      </c>
      <c r="DT279" s="507">
        <f t="shared" si="317"/>
        <v>12.478425000000001</v>
      </c>
      <c r="DU279" s="507">
        <f t="shared" si="317"/>
        <v>12.478425000000001</v>
      </c>
      <c r="DV279" s="507">
        <f t="shared" si="317"/>
        <v>12.478425000000001</v>
      </c>
      <c r="DW279" s="507">
        <f t="shared" si="317"/>
        <v>12.478425000000001</v>
      </c>
      <c r="DX279" s="507">
        <f t="shared" si="317"/>
        <v>12.339875000000001</v>
      </c>
      <c r="DY279" s="507">
        <f t="shared" si="317"/>
        <v>12.339875000000001</v>
      </c>
      <c r="DZ279" s="507">
        <f t="shared" si="317"/>
        <v>12.339875000000001</v>
      </c>
      <c r="EA279" s="507">
        <f t="shared" si="317"/>
        <v>12.339875000000001</v>
      </c>
      <c r="EB279" s="507">
        <f t="shared" si="317"/>
        <v>12.285475</v>
      </c>
      <c r="EC279" s="507">
        <f t="shared" si="317"/>
        <v>12.285475</v>
      </c>
      <c r="ED279" s="507">
        <f t="shared" si="317"/>
        <v>12.285475</v>
      </c>
      <c r="EE279" s="507">
        <f t="shared" si="317"/>
        <v>12.285475</v>
      </c>
      <c r="EF279" s="507">
        <f t="shared" si="317"/>
        <v>12.305450000000002</v>
      </c>
      <c r="EG279" s="507">
        <f t="shared" si="317"/>
        <v>12.305450000000002</v>
      </c>
      <c r="EH279" s="507">
        <f t="shared" si="317"/>
        <v>12.305450000000002</v>
      </c>
      <c r="EI279" s="507">
        <f t="shared" si="317"/>
        <v>12.305450000000002</v>
      </c>
      <c r="EJ279" s="507">
        <f t="shared" si="317"/>
        <v>12.333925000000001</v>
      </c>
      <c r="EK279" s="507">
        <f t="shared" si="317"/>
        <v>12.333925000000001</v>
      </c>
      <c r="EL279" s="507">
        <f t="shared" si="317"/>
        <v>12.333925000000001</v>
      </c>
      <c r="EM279" s="507">
        <f t="shared" si="317"/>
        <v>12.333925000000001</v>
      </c>
      <c r="EN279" s="507">
        <f t="shared" ref="EN279:FS279" si="318">4.25%*EN180</f>
        <v>12.229800000000001</v>
      </c>
      <c r="EO279" s="507">
        <f t="shared" si="318"/>
        <v>12.229800000000001</v>
      </c>
      <c r="EP279" s="507">
        <f t="shared" si="318"/>
        <v>12.229800000000001</v>
      </c>
      <c r="EQ279" s="507">
        <f t="shared" si="318"/>
        <v>12.229800000000001</v>
      </c>
      <c r="ER279" s="507">
        <f t="shared" si="318"/>
        <v>12.09125</v>
      </c>
      <c r="ES279" s="507">
        <f t="shared" si="318"/>
        <v>12.09125</v>
      </c>
      <c r="ET279" s="507">
        <f t="shared" si="318"/>
        <v>12.09125</v>
      </c>
      <c r="EU279" s="507">
        <f t="shared" si="318"/>
        <v>12.09125</v>
      </c>
      <c r="EV279" s="507">
        <f t="shared" si="318"/>
        <v>12.133750000000001</v>
      </c>
      <c r="EW279" s="507">
        <f t="shared" si="318"/>
        <v>12.133750000000001</v>
      </c>
      <c r="EX279" s="507">
        <f t="shared" si="318"/>
        <v>12.133750000000001</v>
      </c>
      <c r="EY279" s="507">
        <f t="shared" si="318"/>
        <v>12.133750000000001</v>
      </c>
      <c r="EZ279" s="507">
        <f t="shared" si="318"/>
        <v>12.054275000000001</v>
      </c>
      <c r="FA279" s="507">
        <f t="shared" si="318"/>
        <v>12.054275000000001</v>
      </c>
      <c r="FB279" s="507">
        <f t="shared" si="318"/>
        <v>12.054275000000001</v>
      </c>
      <c r="FC279" s="507">
        <f t="shared" si="318"/>
        <v>12.054275000000001</v>
      </c>
      <c r="FD279" s="507">
        <f t="shared" si="318"/>
        <v>12.184325000000001</v>
      </c>
      <c r="FE279" s="507">
        <f t="shared" si="318"/>
        <v>12.184325000000001</v>
      </c>
      <c r="FF279" s="507">
        <f t="shared" si="318"/>
        <v>12.184325000000001</v>
      </c>
      <c r="FG279" s="507">
        <f t="shared" si="318"/>
        <v>12.184325000000001</v>
      </c>
      <c r="FH279" s="507">
        <f t="shared" si="318"/>
        <v>12.072125000000002</v>
      </c>
      <c r="FI279" s="507">
        <f t="shared" si="318"/>
        <v>12.072125000000002</v>
      </c>
      <c r="FJ279" s="507">
        <f t="shared" si="318"/>
        <v>12.072125000000002</v>
      </c>
      <c r="FK279" s="507">
        <f t="shared" si="318"/>
        <v>12.072125000000002</v>
      </c>
      <c r="FL279" s="507">
        <f t="shared" si="318"/>
        <v>12.072125000000002</v>
      </c>
      <c r="FM279" s="507">
        <f t="shared" si="318"/>
        <v>12.072125000000002</v>
      </c>
      <c r="FN279" s="507">
        <f t="shared" si="318"/>
        <v>12.072125000000002</v>
      </c>
      <c r="FO279" s="507">
        <f t="shared" si="318"/>
        <v>12.072125000000002</v>
      </c>
      <c r="FP279" s="507">
        <f t="shared" si="318"/>
        <v>12.072125000000002</v>
      </c>
      <c r="FQ279" s="507">
        <f t="shared" si="318"/>
        <v>12.072125000000002</v>
      </c>
      <c r="FR279" s="507">
        <f t="shared" si="318"/>
        <v>12.072125000000002</v>
      </c>
      <c r="FS279" s="507">
        <f t="shared" si="318"/>
        <v>12.072125000000002</v>
      </c>
      <c r="FT279" s="507">
        <f t="shared" ref="FT279:FY279" si="319">4.25%*FT180</f>
        <v>12.072125000000002</v>
      </c>
      <c r="FU279" s="507">
        <f t="shared" si="319"/>
        <v>12.072125000000002</v>
      </c>
      <c r="FV279" s="507">
        <f t="shared" si="319"/>
        <v>12.072125000000002</v>
      </c>
      <c r="FW279" s="507">
        <f t="shared" si="319"/>
        <v>12.072125000000002</v>
      </c>
      <c r="FX279" s="507">
        <f t="shared" si="319"/>
        <v>12.072125000000002</v>
      </c>
      <c r="FY279" s="507">
        <f t="shared" si="319"/>
        <v>12.072125000000002</v>
      </c>
    </row>
    <row r="281" spans="3:190">
      <c r="C281" s="5" t="s">
        <v>901</v>
      </c>
      <c r="D281" s="4"/>
      <c r="E281" s="7"/>
      <c r="F281" s="4"/>
      <c r="G281" s="56"/>
      <c r="H281" s="56"/>
      <c r="I281" s="56"/>
      <c r="J281" s="56"/>
      <c r="K281" s="56"/>
      <c r="L281" s="56"/>
      <c r="M281" s="56"/>
      <c r="N281" s="56"/>
      <c r="O281" s="56"/>
      <c r="P281" s="56"/>
      <c r="Q281" s="56"/>
      <c r="R281" s="56"/>
      <c r="S281" s="56"/>
      <c r="T281" s="56"/>
      <c r="U281" s="56"/>
      <c r="V281" s="56"/>
      <c r="W281" s="56"/>
      <c r="X281" s="56"/>
      <c r="Y281" s="56"/>
      <c r="Z281" s="56"/>
      <c r="AA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  <c r="AR281" s="56"/>
      <c r="AS281" s="56"/>
      <c r="AT281" s="56"/>
      <c r="AU281" s="56"/>
      <c r="AV281" s="56"/>
      <c r="AW281" s="56"/>
      <c r="AX281" s="56"/>
      <c r="AY281" s="56"/>
      <c r="AZ281" s="56"/>
      <c r="BA281" s="56"/>
      <c r="BB281" s="56"/>
      <c r="BC281" s="56"/>
      <c r="BD281" s="56"/>
      <c r="BE281" s="56"/>
      <c r="BF281" s="56"/>
      <c r="BG281" s="56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6"/>
      <c r="BS281" s="56"/>
      <c r="BT281" s="56"/>
      <c r="BU281" s="56"/>
      <c r="BV281" s="56"/>
      <c r="BW281" s="56"/>
      <c r="BX281" s="56"/>
      <c r="BY281" s="56"/>
      <c r="BZ281" s="56"/>
      <c r="CA281" s="56"/>
      <c r="CB281" s="56"/>
      <c r="CC281" s="56"/>
      <c r="CD281" s="56"/>
      <c r="CE281" s="56"/>
      <c r="CF281" s="56"/>
      <c r="CG281" s="56"/>
      <c r="CH281" s="56"/>
      <c r="CI281" s="56"/>
      <c r="CJ281" s="56"/>
      <c r="CK281" s="56"/>
      <c r="CL281" s="56"/>
      <c r="CM281" s="56"/>
      <c r="CN281" s="56"/>
      <c r="CO281" s="56"/>
      <c r="CP281" s="56"/>
      <c r="CQ281" s="56"/>
      <c r="CR281" s="56"/>
      <c r="CS281" s="56"/>
      <c r="CT281" s="56"/>
      <c r="CU281" s="56"/>
      <c r="CV281" s="56"/>
      <c r="CW281" s="56"/>
      <c r="CX281" s="56"/>
      <c r="CY281" s="56"/>
      <c r="CZ281" s="56"/>
      <c r="DA281" s="56"/>
      <c r="DB281" s="56"/>
      <c r="DC281" s="56"/>
      <c r="DD281" s="56"/>
      <c r="DE281" s="56"/>
      <c r="DF281" s="56"/>
      <c r="DG281" s="56"/>
      <c r="DH281" s="56"/>
      <c r="DI281" s="56"/>
      <c r="DJ281" s="56"/>
      <c r="DK281" s="56"/>
      <c r="DL281" s="56"/>
      <c r="DM281" s="56"/>
      <c r="DN281" s="56"/>
      <c r="DO281" s="56"/>
      <c r="DP281" s="56"/>
      <c r="DQ281" s="56"/>
      <c r="DR281" s="56"/>
      <c r="DS281" s="56"/>
      <c r="DT281" s="56"/>
      <c r="DU281" s="56"/>
      <c r="DV281" s="56"/>
      <c r="DW281" s="56"/>
      <c r="DX281" s="56"/>
      <c r="DY281" s="56"/>
      <c r="DZ281" s="56"/>
      <c r="EA281" s="56"/>
      <c r="EB281" s="56"/>
      <c r="EC281" s="56"/>
      <c r="ED281" s="56"/>
      <c r="EE281" s="56"/>
      <c r="EF281" s="56"/>
      <c r="EG281" s="56"/>
      <c r="EH281" s="56"/>
      <c r="EI281" s="56"/>
      <c r="EJ281" s="56"/>
      <c r="EK281" s="56"/>
      <c r="EL281" s="56"/>
      <c r="EM281" s="56"/>
      <c r="EN281" s="56"/>
      <c r="EO281" s="56"/>
      <c r="EP281" s="56"/>
      <c r="EQ281" s="56"/>
      <c r="ER281" s="56"/>
      <c r="ES281" s="56"/>
      <c r="ET281" s="56"/>
      <c r="EU281" s="56"/>
      <c r="EV281" s="56"/>
      <c r="EW281" s="56"/>
      <c r="EX281" s="56"/>
      <c r="EY281" s="56"/>
      <c r="EZ281" s="56"/>
      <c r="FA281" s="56"/>
      <c r="FB281" s="56"/>
      <c r="FC281" s="56"/>
      <c r="FD281" s="56"/>
      <c r="FE281" s="56"/>
      <c r="FF281" s="56"/>
      <c r="FG281" s="56"/>
      <c r="FH281" s="56"/>
      <c r="FI281" s="56"/>
      <c r="FJ281" s="56"/>
      <c r="FK281" s="56"/>
      <c r="FL281" s="56"/>
      <c r="FM281" s="56"/>
      <c r="FN281" s="56"/>
      <c r="FO281" s="56"/>
      <c r="FP281" s="56"/>
      <c r="FQ281" s="56"/>
      <c r="FR281" s="56"/>
      <c r="FS281" s="56"/>
      <c r="FT281" s="56"/>
      <c r="FU281" s="56"/>
      <c r="FV281" s="56"/>
      <c r="FW281" s="56"/>
      <c r="FX281" s="56"/>
      <c r="FY281" s="56"/>
      <c r="FZ281" s="56"/>
      <c r="GA281" s="56"/>
      <c r="GB281" s="56"/>
      <c r="GC281" s="56"/>
      <c r="GD281" s="56"/>
      <c r="GE281" s="56"/>
      <c r="GF281" s="56"/>
      <c r="GG281" s="56"/>
      <c r="GH281" s="56"/>
    </row>
    <row r="283" spans="3:190">
      <c r="G283" s="57"/>
      <c r="H283" s="20">
        <f>G284+1</f>
        <v>44927</v>
      </c>
      <c r="I283" s="20">
        <f t="shared" ref="I283:BT283" si="320">H284+1</f>
        <v>45017</v>
      </c>
      <c r="J283" s="20">
        <f t="shared" si="320"/>
        <v>45108</v>
      </c>
      <c r="K283" s="20">
        <f t="shared" si="320"/>
        <v>45200</v>
      </c>
      <c r="L283" s="20">
        <f t="shared" si="320"/>
        <v>45292</v>
      </c>
      <c r="M283" s="20">
        <f t="shared" si="320"/>
        <v>45383</v>
      </c>
      <c r="N283" s="20">
        <f t="shared" si="320"/>
        <v>45474</v>
      </c>
      <c r="O283" s="20">
        <f t="shared" si="320"/>
        <v>45566</v>
      </c>
      <c r="P283" s="20">
        <f t="shared" si="320"/>
        <v>45658</v>
      </c>
      <c r="Q283" s="20">
        <f t="shared" si="320"/>
        <v>45748</v>
      </c>
      <c r="R283" s="20">
        <f t="shared" si="320"/>
        <v>45839</v>
      </c>
      <c r="S283" s="20">
        <f t="shared" si="320"/>
        <v>45931</v>
      </c>
      <c r="T283" s="20">
        <f t="shared" si="320"/>
        <v>46023</v>
      </c>
      <c r="U283" s="20">
        <f t="shared" si="320"/>
        <v>46113</v>
      </c>
      <c r="V283" s="20">
        <f t="shared" si="320"/>
        <v>46204</v>
      </c>
      <c r="W283" s="20">
        <f t="shared" si="320"/>
        <v>46296</v>
      </c>
      <c r="X283" s="20">
        <f t="shared" si="320"/>
        <v>46388</v>
      </c>
      <c r="Y283" s="20">
        <f t="shared" si="320"/>
        <v>46478</v>
      </c>
      <c r="Z283" s="20">
        <f t="shared" si="320"/>
        <v>46569</v>
      </c>
      <c r="AA283" s="20">
        <f t="shared" si="320"/>
        <v>46661</v>
      </c>
      <c r="AB283" s="20">
        <f t="shared" si="320"/>
        <v>46753</v>
      </c>
      <c r="AC283" s="20">
        <f t="shared" si="320"/>
        <v>46844</v>
      </c>
      <c r="AD283" s="20">
        <f t="shared" si="320"/>
        <v>46935</v>
      </c>
      <c r="AE283" s="20">
        <f t="shared" si="320"/>
        <v>47027</v>
      </c>
      <c r="AF283" s="20">
        <f t="shared" si="320"/>
        <v>47119</v>
      </c>
      <c r="AG283" s="20">
        <f t="shared" si="320"/>
        <v>47209</v>
      </c>
      <c r="AH283" s="20">
        <f t="shared" si="320"/>
        <v>47300</v>
      </c>
      <c r="AI283" s="20">
        <f t="shared" si="320"/>
        <v>47392</v>
      </c>
      <c r="AJ283" s="20">
        <f t="shared" si="320"/>
        <v>47484</v>
      </c>
      <c r="AK283" s="20">
        <f t="shared" si="320"/>
        <v>47574</v>
      </c>
      <c r="AL283" s="20">
        <f t="shared" si="320"/>
        <v>47665</v>
      </c>
      <c r="AM283" s="20">
        <f t="shared" si="320"/>
        <v>47757</v>
      </c>
      <c r="AN283" s="20">
        <f t="shared" si="320"/>
        <v>47849</v>
      </c>
      <c r="AO283" s="20">
        <f t="shared" si="320"/>
        <v>47939</v>
      </c>
      <c r="AP283" s="20">
        <f t="shared" si="320"/>
        <v>48030</v>
      </c>
      <c r="AQ283" s="20">
        <f t="shared" si="320"/>
        <v>48122</v>
      </c>
      <c r="AR283" s="20">
        <f t="shared" si="320"/>
        <v>48214</v>
      </c>
      <c r="AS283" s="20">
        <f t="shared" si="320"/>
        <v>48305</v>
      </c>
      <c r="AT283" s="20">
        <f t="shared" si="320"/>
        <v>48396</v>
      </c>
      <c r="AU283" s="20">
        <f t="shared" si="320"/>
        <v>48488</v>
      </c>
      <c r="AV283" s="20">
        <f t="shared" si="320"/>
        <v>48580</v>
      </c>
      <c r="AW283" s="20">
        <f t="shared" si="320"/>
        <v>48670</v>
      </c>
      <c r="AX283" s="20">
        <f t="shared" si="320"/>
        <v>48761</v>
      </c>
      <c r="AY283" s="20">
        <f t="shared" si="320"/>
        <v>48853</v>
      </c>
      <c r="AZ283" s="20">
        <f t="shared" si="320"/>
        <v>48945</v>
      </c>
      <c r="BA283" s="20">
        <f t="shared" si="320"/>
        <v>49035</v>
      </c>
      <c r="BB283" s="20">
        <f t="shared" si="320"/>
        <v>49126</v>
      </c>
      <c r="BC283" s="20">
        <f t="shared" si="320"/>
        <v>49218</v>
      </c>
      <c r="BD283" s="20">
        <f t="shared" si="320"/>
        <v>49310</v>
      </c>
      <c r="BE283" s="20">
        <f t="shared" si="320"/>
        <v>49400</v>
      </c>
      <c r="BF283" s="20">
        <f t="shared" si="320"/>
        <v>49491</v>
      </c>
      <c r="BG283" s="20">
        <f t="shared" si="320"/>
        <v>49583</v>
      </c>
      <c r="BH283" s="20">
        <f t="shared" si="320"/>
        <v>49675</v>
      </c>
      <c r="BI283" s="20">
        <f t="shared" si="320"/>
        <v>49766</v>
      </c>
      <c r="BJ283" s="20">
        <f t="shared" si="320"/>
        <v>49857</v>
      </c>
      <c r="BK283" s="20">
        <f t="shared" si="320"/>
        <v>49949</v>
      </c>
      <c r="BL283" s="20">
        <f t="shared" si="320"/>
        <v>50041</v>
      </c>
      <c r="BM283" s="20">
        <f t="shared" si="320"/>
        <v>50131</v>
      </c>
      <c r="BN283" s="20">
        <f t="shared" si="320"/>
        <v>50222</v>
      </c>
      <c r="BO283" s="20">
        <f t="shared" si="320"/>
        <v>50314</v>
      </c>
      <c r="BP283" s="20">
        <f t="shared" si="320"/>
        <v>50406</v>
      </c>
      <c r="BQ283" s="20">
        <f t="shared" si="320"/>
        <v>50496</v>
      </c>
      <c r="BR283" s="20">
        <f t="shared" si="320"/>
        <v>50587</v>
      </c>
      <c r="BS283" s="20">
        <f t="shared" si="320"/>
        <v>50679</v>
      </c>
      <c r="BT283" s="20">
        <f t="shared" si="320"/>
        <v>50771</v>
      </c>
      <c r="BU283" s="20">
        <f t="shared" ref="BU283:EF283" si="321">BT284+1</f>
        <v>50861</v>
      </c>
      <c r="BV283" s="20">
        <f t="shared" si="321"/>
        <v>50952</v>
      </c>
      <c r="BW283" s="20">
        <f t="shared" si="321"/>
        <v>51044</v>
      </c>
      <c r="BX283" s="20">
        <f t="shared" si="321"/>
        <v>51136</v>
      </c>
      <c r="BY283" s="20">
        <f t="shared" si="321"/>
        <v>51227</v>
      </c>
      <c r="BZ283" s="20">
        <f t="shared" si="321"/>
        <v>51318</v>
      </c>
      <c r="CA283" s="20">
        <f t="shared" si="321"/>
        <v>51410</v>
      </c>
      <c r="CB283" s="20">
        <f t="shared" si="321"/>
        <v>51502</v>
      </c>
      <c r="CC283" s="20">
        <f t="shared" si="321"/>
        <v>51592</v>
      </c>
      <c r="CD283" s="20">
        <f t="shared" si="321"/>
        <v>51683</v>
      </c>
      <c r="CE283" s="20">
        <f t="shared" si="321"/>
        <v>51775</v>
      </c>
      <c r="CF283" s="20">
        <f t="shared" si="321"/>
        <v>51867</v>
      </c>
      <c r="CG283" s="20">
        <f t="shared" si="321"/>
        <v>51957</v>
      </c>
      <c r="CH283" s="20">
        <f t="shared" si="321"/>
        <v>52048</v>
      </c>
      <c r="CI283" s="20">
        <f t="shared" si="321"/>
        <v>52140</v>
      </c>
      <c r="CJ283" s="20">
        <f t="shared" si="321"/>
        <v>52232</v>
      </c>
      <c r="CK283" s="20">
        <f t="shared" si="321"/>
        <v>52322</v>
      </c>
      <c r="CL283" s="20">
        <f t="shared" si="321"/>
        <v>52413</v>
      </c>
      <c r="CM283" s="20">
        <f t="shared" si="321"/>
        <v>52505</v>
      </c>
      <c r="CN283" s="20">
        <f t="shared" si="321"/>
        <v>52597</v>
      </c>
      <c r="CO283" s="20">
        <f t="shared" si="321"/>
        <v>52688</v>
      </c>
      <c r="CP283" s="20">
        <f t="shared" si="321"/>
        <v>52779</v>
      </c>
      <c r="CQ283" s="20">
        <f t="shared" si="321"/>
        <v>52871</v>
      </c>
      <c r="CR283" s="20">
        <f t="shared" si="321"/>
        <v>52963</v>
      </c>
      <c r="CS283" s="20">
        <f t="shared" si="321"/>
        <v>53053</v>
      </c>
      <c r="CT283" s="20">
        <f t="shared" si="321"/>
        <v>53144</v>
      </c>
      <c r="CU283" s="20">
        <f t="shared" si="321"/>
        <v>53236</v>
      </c>
      <c r="CV283" s="20">
        <f t="shared" si="321"/>
        <v>53328</v>
      </c>
      <c r="CW283" s="20">
        <f t="shared" si="321"/>
        <v>53418</v>
      </c>
      <c r="CX283" s="20">
        <f t="shared" si="321"/>
        <v>53509</v>
      </c>
      <c r="CY283" s="20">
        <f t="shared" si="321"/>
        <v>53601</v>
      </c>
      <c r="CZ283" s="20">
        <f t="shared" si="321"/>
        <v>53693</v>
      </c>
      <c r="DA283" s="20">
        <f t="shared" si="321"/>
        <v>53783</v>
      </c>
      <c r="DB283" s="20">
        <f t="shared" si="321"/>
        <v>53874</v>
      </c>
      <c r="DC283" s="20">
        <f t="shared" si="321"/>
        <v>53966</v>
      </c>
      <c r="DD283" s="20">
        <f t="shared" si="321"/>
        <v>54058</v>
      </c>
      <c r="DE283" s="20">
        <f t="shared" si="321"/>
        <v>54149</v>
      </c>
      <c r="DF283" s="20">
        <f t="shared" si="321"/>
        <v>54240</v>
      </c>
      <c r="DG283" s="20">
        <f t="shared" si="321"/>
        <v>54332</v>
      </c>
      <c r="DH283" s="20">
        <f t="shared" si="321"/>
        <v>54424</v>
      </c>
      <c r="DI283" s="20">
        <f t="shared" si="321"/>
        <v>54514</v>
      </c>
      <c r="DJ283" s="20">
        <f t="shared" si="321"/>
        <v>54605</v>
      </c>
      <c r="DK283" s="20">
        <f t="shared" si="321"/>
        <v>54697</v>
      </c>
      <c r="DL283" s="20">
        <f t="shared" si="321"/>
        <v>54789</v>
      </c>
      <c r="DM283" s="20">
        <f t="shared" si="321"/>
        <v>54879</v>
      </c>
      <c r="DN283" s="20">
        <f t="shared" si="321"/>
        <v>54970</v>
      </c>
      <c r="DO283" s="20">
        <f t="shared" si="321"/>
        <v>55062</v>
      </c>
      <c r="DP283" s="20">
        <f t="shared" si="321"/>
        <v>55154</v>
      </c>
      <c r="DQ283" s="20">
        <f t="shared" si="321"/>
        <v>55244</v>
      </c>
      <c r="DR283" s="20">
        <f t="shared" si="321"/>
        <v>55335</v>
      </c>
      <c r="DS283" s="20">
        <f t="shared" si="321"/>
        <v>55427</v>
      </c>
      <c r="DT283" s="20">
        <f t="shared" si="321"/>
        <v>55519</v>
      </c>
      <c r="DU283" s="20">
        <f t="shared" si="321"/>
        <v>55610</v>
      </c>
      <c r="DV283" s="20">
        <f t="shared" si="321"/>
        <v>55701</v>
      </c>
      <c r="DW283" s="20">
        <f t="shared" si="321"/>
        <v>55793</v>
      </c>
      <c r="DX283" s="20">
        <f t="shared" si="321"/>
        <v>55885</v>
      </c>
      <c r="DY283" s="20">
        <f t="shared" si="321"/>
        <v>55975</v>
      </c>
      <c r="DZ283" s="20">
        <f t="shared" si="321"/>
        <v>56066</v>
      </c>
      <c r="EA283" s="20">
        <f t="shared" si="321"/>
        <v>56158</v>
      </c>
      <c r="EB283" s="20">
        <f t="shared" si="321"/>
        <v>56250</v>
      </c>
      <c r="EC283" s="20">
        <f t="shared" si="321"/>
        <v>56340</v>
      </c>
      <c r="ED283" s="20">
        <f t="shared" si="321"/>
        <v>56431</v>
      </c>
      <c r="EE283" s="20">
        <f t="shared" si="321"/>
        <v>56523</v>
      </c>
      <c r="EF283" s="20">
        <f t="shared" si="321"/>
        <v>56615</v>
      </c>
      <c r="EG283" s="20">
        <f t="shared" ref="EG283:FP283" si="322">EF284+1</f>
        <v>56705</v>
      </c>
      <c r="EH283" s="20">
        <f t="shared" si="322"/>
        <v>56796</v>
      </c>
      <c r="EI283" s="20">
        <f t="shared" si="322"/>
        <v>56888</v>
      </c>
      <c r="EJ283" s="20">
        <f t="shared" si="322"/>
        <v>56980</v>
      </c>
      <c r="EK283" s="20">
        <f t="shared" si="322"/>
        <v>57071</v>
      </c>
      <c r="EL283" s="20">
        <f t="shared" si="322"/>
        <v>57162</v>
      </c>
      <c r="EM283" s="20">
        <f t="shared" si="322"/>
        <v>57254</v>
      </c>
      <c r="EN283" s="20">
        <f t="shared" si="322"/>
        <v>57346</v>
      </c>
      <c r="EO283" s="20">
        <f t="shared" si="322"/>
        <v>57436</v>
      </c>
      <c r="EP283" s="20">
        <f t="shared" si="322"/>
        <v>57527</v>
      </c>
      <c r="EQ283" s="20">
        <f t="shared" si="322"/>
        <v>57619</v>
      </c>
      <c r="ER283" s="20">
        <f t="shared" si="322"/>
        <v>57711</v>
      </c>
      <c r="ES283" s="20">
        <f t="shared" si="322"/>
        <v>57801</v>
      </c>
      <c r="ET283" s="20">
        <f t="shared" si="322"/>
        <v>57892</v>
      </c>
      <c r="EU283" s="20">
        <f t="shared" si="322"/>
        <v>57984</v>
      </c>
      <c r="EV283" s="20">
        <f t="shared" si="322"/>
        <v>58076</v>
      </c>
      <c r="EW283" s="20">
        <f t="shared" si="322"/>
        <v>58166</v>
      </c>
      <c r="EX283" s="20">
        <f t="shared" si="322"/>
        <v>58257</v>
      </c>
      <c r="EY283" s="20">
        <f t="shared" si="322"/>
        <v>58349</v>
      </c>
      <c r="EZ283" s="20">
        <f t="shared" si="322"/>
        <v>58441</v>
      </c>
      <c r="FA283" s="20">
        <f t="shared" si="322"/>
        <v>58532</v>
      </c>
      <c r="FB283" s="20">
        <f t="shared" si="322"/>
        <v>58623</v>
      </c>
      <c r="FC283" s="20">
        <f t="shared" si="322"/>
        <v>58715</v>
      </c>
      <c r="FD283" s="20">
        <f t="shared" si="322"/>
        <v>58807</v>
      </c>
      <c r="FE283" s="20">
        <f t="shared" si="322"/>
        <v>58897</v>
      </c>
      <c r="FF283" s="20">
        <f t="shared" si="322"/>
        <v>58988</v>
      </c>
      <c r="FG283" s="20">
        <f t="shared" si="322"/>
        <v>59080</v>
      </c>
      <c r="FH283" s="20">
        <f t="shared" si="322"/>
        <v>59172</v>
      </c>
      <c r="FI283" s="20">
        <f t="shared" si="322"/>
        <v>59262</v>
      </c>
      <c r="FJ283" s="20">
        <f t="shared" si="322"/>
        <v>59353</v>
      </c>
      <c r="FK283" s="20">
        <f t="shared" si="322"/>
        <v>59445</v>
      </c>
      <c r="FL283" s="20">
        <f t="shared" si="322"/>
        <v>59537</v>
      </c>
      <c r="FM283" s="20">
        <f t="shared" si="322"/>
        <v>59627</v>
      </c>
      <c r="FN283" s="20">
        <f t="shared" si="322"/>
        <v>59718</v>
      </c>
      <c r="FO283" s="20">
        <f t="shared" si="322"/>
        <v>59810</v>
      </c>
      <c r="FP283" s="20">
        <f t="shared" si="322"/>
        <v>59902</v>
      </c>
    </row>
    <row r="284" spans="3:190">
      <c r="G284" s="335">
        <f>Assumptions!G14</f>
        <v>44926</v>
      </c>
      <c r="H284" s="20">
        <f>EDATE(H283,3)-1</f>
        <v>45016</v>
      </c>
      <c r="I284" s="20">
        <f t="shared" ref="I284:BT284" si="323">EDATE(I283,3)-1</f>
        <v>45107</v>
      </c>
      <c r="J284" s="20">
        <f t="shared" si="323"/>
        <v>45199</v>
      </c>
      <c r="K284" s="20">
        <f t="shared" si="323"/>
        <v>45291</v>
      </c>
      <c r="L284" s="20">
        <f t="shared" si="323"/>
        <v>45382</v>
      </c>
      <c r="M284" s="20">
        <f t="shared" si="323"/>
        <v>45473</v>
      </c>
      <c r="N284" s="20">
        <f t="shared" si="323"/>
        <v>45565</v>
      </c>
      <c r="O284" s="20">
        <f t="shared" si="323"/>
        <v>45657</v>
      </c>
      <c r="P284" s="20">
        <f t="shared" si="323"/>
        <v>45747</v>
      </c>
      <c r="Q284" s="20">
        <f t="shared" si="323"/>
        <v>45838</v>
      </c>
      <c r="R284" s="20">
        <f t="shared" si="323"/>
        <v>45930</v>
      </c>
      <c r="S284" s="20">
        <f t="shared" si="323"/>
        <v>46022</v>
      </c>
      <c r="T284" s="20">
        <f t="shared" si="323"/>
        <v>46112</v>
      </c>
      <c r="U284" s="20">
        <f t="shared" si="323"/>
        <v>46203</v>
      </c>
      <c r="V284" s="20">
        <f t="shared" si="323"/>
        <v>46295</v>
      </c>
      <c r="W284" s="20">
        <f t="shared" si="323"/>
        <v>46387</v>
      </c>
      <c r="X284" s="20">
        <f t="shared" si="323"/>
        <v>46477</v>
      </c>
      <c r="Y284" s="20">
        <f t="shared" si="323"/>
        <v>46568</v>
      </c>
      <c r="Z284" s="20">
        <f t="shared" si="323"/>
        <v>46660</v>
      </c>
      <c r="AA284" s="20">
        <f t="shared" si="323"/>
        <v>46752</v>
      </c>
      <c r="AB284" s="20">
        <f t="shared" si="323"/>
        <v>46843</v>
      </c>
      <c r="AC284" s="20">
        <f t="shared" si="323"/>
        <v>46934</v>
      </c>
      <c r="AD284" s="20">
        <f t="shared" si="323"/>
        <v>47026</v>
      </c>
      <c r="AE284" s="20">
        <f t="shared" si="323"/>
        <v>47118</v>
      </c>
      <c r="AF284" s="20">
        <f t="shared" si="323"/>
        <v>47208</v>
      </c>
      <c r="AG284" s="20">
        <f t="shared" si="323"/>
        <v>47299</v>
      </c>
      <c r="AH284" s="20">
        <f t="shared" si="323"/>
        <v>47391</v>
      </c>
      <c r="AI284" s="20">
        <f t="shared" si="323"/>
        <v>47483</v>
      </c>
      <c r="AJ284" s="20">
        <f t="shared" si="323"/>
        <v>47573</v>
      </c>
      <c r="AK284" s="20">
        <f t="shared" si="323"/>
        <v>47664</v>
      </c>
      <c r="AL284" s="20">
        <f t="shared" si="323"/>
        <v>47756</v>
      </c>
      <c r="AM284" s="20">
        <f t="shared" si="323"/>
        <v>47848</v>
      </c>
      <c r="AN284" s="20">
        <f t="shared" si="323"/>
        <v>47938</v>
      </c>
      <c r="AO284" s="20">
        <f t="shared" si="323"/>
        <v>48029</v>
      </c>
      <c r="AP284" s="20">
        <f t="shared" si="323"/>
        <v>48121</v>
      </c>
      <c r="AQ284" s="20">
        <f t="shared" si="323"/>
        <v>48213</v>
      </c>
      <c r="AR284" s="20">
        <f t="shared" si="323"/>
        <v>48304</v>
      </c>
      <c r="AS284" s="20">
        <f t="shared" si="323"/>
        <v>48395</v>
      </c>
      <c r="AT284" s="20">
        <f t="shared" si="323"/>
        <v>48487</v>
      </c>
      <c r="AU284" s="20">
        <f t="shared" si="323"/>
        <v>48579</v>
      </c>
      <c r="AV284" s="20">
        <f t="shared" si="323"/>
        <v>48669</v>
      </c>
      <c r="AW284" s="20">
        <f t="shared" si="323"/>
        <v>48760</v>
      </c>
      <c r="AX284" s="20">
        <f t="shared" si="323"/>
        <v>48852</v>
      </c>
      <c r="AY284" s="20">
        <f t="shared" si="323"/>
        <v>48944</v>
      </c>
      <c r="AZ284" s="20">
        <f t="shared" si="323"/>
        <v>49034</v>
      </c>
      <c r="BA284" s="20">
        <f t="shared" si="323"/>
        <v>49125</v>
      </c>
      <c r="BB284" s="20">
        <f t="shared" si="323"/>
        <v>49217</v>
      </c>
      <c r="BC284" s="20">
        <f t="shared" si="323"/>
        <v>49309</v>
      </c>
      <c r="BD284" s="20">
        <f t="shared" si="323"/>
        <v>49399</v>
      </c>
      <c r="BE284" s="20">
        <f t="shared" si="323"/>
        <v>49490</v>
      </c>
      <c r="BF284" s="20">
        <f t="shared" si="323"/>
        <v>49582</v>
      </c>
      <c r="BG284" s="20">
        <f t="shared" si="323"/>
        <v>49674</v>
      </c>
      <c r="BH284" s="20">
        <f t="shared" si="323"/>
        <v>49765</v>
      </c>
      <c r="BI284" s="20">
        <f t="shared" si="323"/>
        <v>49856</v>
      </c>
      <c r="BJ284" s="20">
        <f t="shared" si="323"/>
        <v>49948</v>
      </c>
      <c r="BK284" s="20">
        <f t="shared" si="323"/>
        <v>50040</v>
      </c>
      <c r="BL284" s="20">
        <f t="shared" si="323"/>
        <v>50130</v>
      </c>
      <c r="BM284" s="20">
        <f t="shared" si="323"/>
        <v>50221</v>
      </c>
      <c r="BN284" s="20">
        <f t="shared" si="323"/>
        <v>50313</v>
      </c>
      <c r="BO284" s="20">
        <f t="shared" si="323"/>
        <v>50405</v>
      </c>
      <c r="BP284" s="20">
        <f t="shared" si="323"/>
        <v>50495</v>
      </c>
      <c r="BQ284" s="20">
        <f t="shared" si="323"/>
        <v>50586</v>
      </c>
      <c r="BR284" s="20">
        <f t="shared" si="323"/>
        <v>50678</v>
      </c>
      <c r="BS284" s="20">
        <f t="shared" si="323"/>
        <v>50770</v>
      </c>
      <c r="BT284" s="20">
        <f t="shared" si="323"/>
        <v>50860</v>
      </c>
      <c r="BU284" s="20">
        <f t="shared" ref="BU284:EF284" si="324">EDATE(BU283,3)-1</f>
        <v>50951</v>
      </c>
      <c r="BV284" s="20">
        <f t="shared" si="324"/>
        <v>51043</v>
      </c>
      <c r="BW284" s="20">
        <f t="shared" si="324"/>
        <v>51135</v>
      </c>
      <c r="BX284" s="20">
        <f t="shared" si="324"/>
        <v>51226</v>
      </c>
      <c r="BY284" s="20">
        <f t="shared" si="324"/>
        <v>51317</v>
      </c>
      <c r="BZ284" s="20">
        <f t="shared" si="324"/>
        <v>51409</v>
      </c>
      <c r="CA284" s="20">
        <f t="shared" si="324"/>
        <v>51501</v>
      </c>
      <c r="CB284" s="20">
        <f t="shared" si="324"/>
        <v>51591</v>
      </c>
      <c r="CC284" s="20">
        <f t="shared" si="324"/>
        <v>51682</v>
      </c>
      <c r="CD284" s="20">
        <f t="shared" si="324"/>
        <v>51774</v>
      </c>
      <c r="CE284" s="20">
        <f t="shared" si="324"/>
        <v>51866</v>
      </c>
      <c r="CF284" s="20">
        <f t="shared" si="324"/>
        <v>51956</v>
      </c>
      <c r="CG284" s="20">
        <f t="shared" si="324"/>
        <v>52047</v>
      </c>
      <c r="CH284" s="20">
        <f t="shared" si="324"/>
        <v>52139</v>
      </c>
      <c r="CI284" s="20">
        <f t="shared" si="324"/>
        <v>52231</v>
      </c>
      <c r="CJ284" s="20">
        <f t="shared" si="324"/>
        <v>52321</v>
      </c>
      <c r="CK284" s="20">
        <f t="shared" si="324"/>
        <v>52412</v>
      </c>
      <c r="CL284" s="20">
        <f t="shared" si="324"/>
        <v>52504</v>
      </c>
      <c r="CM284" s="20">
        <f t="shared" si="324"/>
        <v>52596</v>
      </c>
      <c r="CN284" s="20">
        <f t="shared" si="324"/>
        <v>52687</v>
      </c>
      <c r="CO284" s="20">
        <f t="shared" si="324"/>
        <v>52778</v>
      </c>
      <c r="CP284" s="20">
        <f t="shared" si="324"/>
        <v>52870</v>
      </c>
      <c r="CQ284" s="20">
        <f t="shared" si="324"/>
        <v>52962</v>
      </c>
      <c r="CR284" s="20">
        <f t="shared" si="324"/>
        <v>53052</v>
      </c>
      <c r="CS284" s="20">
        <f t="shared" si="324"/>
        <v>53143</v>
      </c>
      <c r="CT284" s="20">
        <f t="shared" si="324"/>
        <v>53235</v>
      </c>
      <c r="CU284" s="20">
        <f t="shared" si="324"/>
        <v>53327</v>
      </c>
      <c r="CV284" s="20">
        <f t="shared" si="324"/>
        <v>53417</v>
      </c>
      <c r="CW284" s="20">
        <f t="shared" si="324"/>
        <v>53508</v>
      </c>
      <c r="CX284" s="20">
        <f t="shared" si="324"/>
        <v>53600</v>
      </c>
      <c r="CY284" s="20">
        <f t="shared" si="324"/>
        <v>53692</v>
      </c>
      <c r="CZ284" s="20">
        <f t="shared" si="324"/>
        <v>53782</v>
      </c>
      <c r="DA284" s="20">
        <f t="shared" si="324"/>
        <v>53873</v>
      </c>
      <c r="DB284" s="20">
        <f t="shared" si="324"/>
        <v>53965</v>
      </c>
      <c r="DC284" s="20">
        <f t="shared" si="324"/>
        <v>54057</v>
      </c>
      <c r="DD284" s="20">
        <f t="shared" si="324"/>
        <v>54148</v>
      </c>
      <c r="DE284" s="20">
        <f t="shared" si="324"/>
        <v>54239</v>
      </c>
      <c r="DF284" s="20">
        <f t="shared" si="324"/>
        <v>54331</v>
      </c>
      <c r="DG284" s="20">
        <f t="shared" si="324"/>
        <v>54423</v>
      </c>
      <c r="DH284" s="20">
        <f t="shared" si="324"/>
        <v>54513</v>
      </c>
      <c r="DI284" s="20">
        <f t="shared" si="324"/>
        <v>54604</v>
      </c>
      <c r="DJ284" s="20">
        <f t="shared" si="324"/>
        <v>54696</v>
      </c>
      <c r="DK284" s="20">
        <f t="shared" si="324"/>
        <v>54788</v>
      </c>
      <c r="DL284" s="20">
        <f t="shared" si="324"/>
        <v>54878</v>
      </c>
      <c r="DM284" s="20">
        <f t="shared" si="324"/>
        <v>54969</v>
      </c>
      <c r="DN284" s="20">
        <f t="shared" si="324"/>
        <v>55061</v>
      </c>
      <c r="DO284" s="20">
        <f t="shared" si="324"/>
        <v>55153</v>
      </c>
      <c r="DP284" s="20">
        <f t="shared" si="324"/>
        <v>55243</v>
      </c>
      <c r="DQ284" s="20">
        <f t="shared" si="324"/>
        <v>55334</v>
      </c>
      <c r="DR284" s="20">
        <f t="shared" si="324"/>
        <v>55426</v>
      </c>
      <c r="DS284" s="20">
        <f t="shared" si="324"/>
        <v>55518</v>
      </c>
      <c r="DT284" s="20">
        <f t="shared" si="324"/>
        <v>55609</v>
      </c>
      <c r="DU284" s="20">
        <f t="shared" si="324"/>
        <v>55700</v>
      </c>
      <c r="DV284" s="20">
        <f t="shared" si="324"/>
        <v>55792</v>
      </c>
      <c r="DW284" s="20">
        <f t="shared" si="324"/>
        <v>55884</v>
      </c>
      <c r="DX284" s="20">
        <f t="shared" si="324"/>
        <v>55974</v>
      </c>
      <c r="DY284" s="20">
        <f t="shared" si="324"/>
        <v>56065</v>
      </c>
      <c r="DZ284" s="20">
        <f t="shared" si="324"/>
        <v>56157</v>
      </c>
      <c r="EA284" s="20">
        <f t="shared" si="324"/>
        <v>56249</v>
      </c>
      <c r="EB284" s="20">
        <f t="shared" si="324"/>
        <v>56339</v>
      </c>
      <c r="EC284" s="20">
        <f t="shared" si="324"/>
        <v>56430</v>
      </c>
      <c r="ED284" s="20">
        <f t="shared" si="324"/>
        <v>56522</v>
      </c>
      <c r="EE284" s="20">
        <f t="shared" si="324"/>
        <v>56614</v>
      </c>
      <c r="EF284" s="20">
        <f t="shared" si="324"/>
        <v>56704</v>
      </c>
      <c r="EG284" s="20">
        <f t="shared" ref="EG284:FP284" si="325">EDATE(EG283,3)-1</f>
        <v>56795</v>
      </c>
      <c r="EH284" s="20">
        <f t="shared" si="325"/>
        <v>56887</v>
      </c>
      <c r="EI284" s="20">
        <f t="shared" si="325"/>
        <v>56979</v>
      </c>
      <c r="EJ284" s="20">
        <f t="shared" si="325"/>
        <v>57070</v>
      </c>
      <c r="EK284" s="20">
        <f t="shared" si="325"/>
        <v>57161</v>
      </c>
      <c r="EL284" s="20">
        <f t="shared" si="325"/>
        <v>57253</v>
      </c>
      <c r="EM284" s="20">
        <f t="shared" si="325"/>
        <v>57345</v>
      </c>
      <c r="EN284" s="20">
        <f t="shared" si="325"/>
        <v>57435</v>
      </c>
      <c r="EO284" s="20">
        <f t="shared" si="325"/>
        <v>57526</v>
      </c>
      <c r="EP284" s="20">
        <f t="shared" si="325"/>
        <v>57618</v>
      </c>
      <c r="EQ284" s="20">
        <f t="shared" si="325"/>
        <v>57710</v>
      </c>
      <c r="ER284" s="20">
        <f t="shared" si="325"/>
        <v>57800</v>
      </c>
      <c r="ES284" s="20">
        <f t="shared" si="325"/>
        <v>57891</v>
      </c>
      <c r="ET284" s="20">
        <f t="shared" si="325"/>
        <v>57983</v>
      </c>
      <c r="EU284" s="20">
        <f t="shared" si="325"/>
        <v>58075</v>
      </c>
      <c r="EV284" s="20">
        <f t="shared" si="325"/>
        <v>58165</v>
      </c>
      <c r="EW284" s="20">
        <f t="shared" si="325"/>
        <v>58256</v>
      </c>
      <c r="EX284" s="20">
        <f t="shared" si="325"/>
        <v>58348</v>
      </c>
      <c r="EY284" s="20">
        <f t="shared" si="325"/>
        <v>58440</v>
      </c>
      <c r="EZ284" s="20">
        <f t="shared" si="325"/>
        <v>58531</v>
      </c>
      <c r="FA284" s="20">
        <f t="shared" si="325"/>
        <v>58622</v>
      </c>
      <c r="FB284" s="20">
        <f t="shared" si="325"/>
        <v>58714</v>
      </c>
      <c r="FC284" s="20">
        <f t="shared" si="325"/>
        <v>58806</v>
      </c>
      <c r="FD284" s="20">
        <f t="shared" si="325"/>
        <v>58896</v>
      </c>
      <c r="FE284" s="20">
        <f t="shared" si="325"/>
        <v>58987</v>
      </c>
      <c r="FF284" s="20">
        <f t="shared" si="325"/>
        <v>59079</v>
      </c>
      <c r="FG284" s="20">
        <f t="shared" si="325"/>
        <v>59171</v>
      </c>
      <c r="FH284" s="20">
        <f t="shared" si="325"/>
        <v>59261</v>
      </c>
      <c r="FI284" s="20">
        <f t="shared" si="325"/>
        <v>59352</v>
      </c>
      <c r="FJ284" s="20">
        <f t="shared" si="325"/>
        <v>59444</v>
      </c>
      <c r="FK284" s="20">
        <f t="shared" si="325"/>
        <v>59536</v>
      </c>
      <c r="FL284" s="20">
        <f t="shared" si="325"/>
        <v>59626</v>
      </c>
      <c r="FM284" s="20">
        <f t="shared" si="325"/>
        <v>59717</v>
      </c>
      <c r="FN284" s="20">
        <f t="shared" si="325"/>
        <v>59809</v>
      </c>
      <c r="FO284" s="20">
        <f t="shared" si="325"/>
        <v>59901</v>
      </c>
      <c r="FP284" s="20">
        <f t="shared" si="325"/>
        <v>59992</v>
      </c>
    </row>
    <row r="285" spans="3:190" ht="13.8">
      <c r="D285" s="30" t="s">
        <v>902</v>
      </c>
      <c r="E285" s="238"/>
    </row>
    <row r="286" spans="3:190" ht="13.8">
      <c r="D286" s="47" t="s">
        <v>860</v>
      </c>
      <c r="E286" s="333"/>
      <c r="F286" s="46" t="str">
        <f>Assumptions!G$536</f>
        <v>Bank version</v>
      </c>
      <c r="G286" s="323">
        <f>SUM(H286:FY286)</f>
        <v>1</v>
      </c>
      <c r="H286" s="334">
        <f t="shared" ref="H286:AM286" si="326">INDEX(H287:H290, MATCH($F286, $D287:$D290,0))</f>
        <v>0</v>
      </c>
      <c r="I286" s="334">
        <f t="shared" si="326"/>
        <v>0</v>
      </c>
      <c r="J286" s="334">
        <f t="shared" si="326"/>
        <v>0</v>
      </c>
      <c r="K286" s="334">
        <f t="shared" si="326"/>
        <v>0</v>
      </c>
      <c r="L286" s="334">
        <f t="shared" si="326"/>
        <v>0</v>
      </c>
      <c r="M286" s="334">
        <f t="shared" si="326"/>
        <v>0</v>
      </c>
      <c r="N286" s="334">
        <f t="shared" si="326"/>
        <v>0</v>
      </c>
      <c r="O286" s="334">
        <f t="shared" si="326"/>
        <v>0</v>
      </c>
      <c r="P286" s="334">
        <f t="shared" si="326"/>
        <v>0</v>
      </c>
      <c r="Q286" s="334">
        <f t="shared" si="326"/>
        <v>0</v>
      </c>
      <c r="R286" s="334">
        <f t="shared" si="326"/>
        <v>0</v>
      </c>
      <c r="S286" s="334">
        <f t="shared" si="326"/>
        <v>0</v>
      </c>
      <c r="T286" s="334">
        <f t="shared" si="326"/>
        <v>0</v>
      </c>
      <c r="U286" s="334">
        <f t="shared" si="326"/>
        <v>0</v>
      </c>
      <c r="V286" s="334">
        <f t="shared" si="326"/>
        <v>0</v>
      </c>
      <c r="W286" s="334">
        <f t="shared" si="326"/>
        <v>0</v>
      </c>
      <c r="X286" s="334">
        <f t="shared" si="326"/>
        <v>0</v>
      </c>
      <c r="Y286" s="334">
        <f t="shared" si="326"/>
        <v>0</v>
      </c>
      <c r="Z286" s="334">
        <f t="shared" si="326"/>
        <v>0</v>
      </c>
      <c r="AA286" s="334">
        <f t="shared" si="326"/>
        <v>1.1263135304222432E-2</v>
      </c>
      <c r="AB286" s="334">
        <f t="shared" si="326"/>
        <v>1.8179402965991243E-2</v>
      </c>
      <c r="AC286" s="334">
        <f t="shared" si="326"/>
        <v>9.4283466471990068E-3</v>
      </c>
      <c r="AD286" s="334">
        <f t="shared" si="326"/>
        <v>1.3005203383247706E-3</v>
      </c>
      <c r="AE286" s="334">
        <f t="shared" si="326"/>
        <v>1.2278352558394309E-2</v>
      </c>
      <c r="AF286" s="334">
        <f t="shared" si="326"/>
        <v>1.9154794134135265E-2</v>
      </c>
      <c r="AG286" s="334">
        <f t="shared" si="326"/>
        <v>9.9916897663956793E-3</v>
      </c>
      <c r="AH286" s="334">
        <f t="shared" si="326"/>
        <v>1.6974559016947255E-3</v>
      </c>
      <c r="AI286" s="334">
        <f t="shared" si="326"/>
        <v>1.2678829318929713E-2</v>
      </c>
      <c r="AJ286" s="334">
        <f t="shared" si="326"/>
        <v>1.9259904968065227E-2</v>
      </c>
      <c r="AK286" s="334">
        <f t="shared" si="326"/>
        <v>1.0377007220205497E-2</v>
      </c>
      <c r="AL286" s="334">
        <f t="shared" si="326"/>
        <v>2.2484148568300412E-3</v>
      </c>
      <c r="AM286" s="334">
        <f t="shared" si="326"/>
        <v>1.3238177919597678E-2</v>
      </c>
      <c r="AN286" s="334">
        <f t="shared" ref="AN286:BS286" si="327">INDEX(AN287:AN290, MATCH($F286, $D287:$D290,0))</f>
        <v>2.1090033481273949E-2</v>
      </c>
      <c r="AO286" s="334">
        <f t="shared" si="327"/>
        <v>1.220463147870122E-2</v>
      </c>
      <c r="AP286" s="334">
        <f t="shared" si="327"/>
        <v>4.0831281289201776E-3</v>
      </c>
      <c r="AQ286" s="334">
        <f t="shared" si="327"/>
        <v>1.5097119583489299E-2</v>
      </c>
      <c r="AR286" s="334">
        <f t="shared" si="327"/>
        <v>2.1696020653939368E-2</v>
      </c>
      <c r="AS286" s="334">
        <f t="shared" si="327"/>
        <v>1.2436137691292988E-2</v>
      </c>
      <c r="AT286" s="334">
        <f t="shared" si="327"/>
        <v>4.1212520252936116E-3</v>
      </c>
      <c r="AU286" s="334">
        <f t="shared" si="327"/>
        <v>1.5236801838143521E-2</v>
      </c>
      <c r="AV286" s="334">
        <f t="shared" si="327"/>
        <v>2.1888657388793694E-2</v>
      </c>
      <c r="AW286" s="334">
        <f t="shared" si="327"/>
        <v>1.3012647266388459E-2</v>
      </c>
      <c r="AX286" s="334">
        <f t="shared" si="327"/>
        <v>4.8938338660598586E-3</v>
      </c>
      <c r="AY286" s="334">
        <f t="shared" si="327"/>
        <v>1.5920765581409965E-2</v>
      </c>
      <c r="AZ286" s="334">
        <f t="shared" si="327"/>
        <v>2.2533344706642904E-2</v>
      </c>
      <c r="BA286" s="334">
        <f t="shared" si="327"/>
        <v>1.36648296221963E-2</v>
      </c>
      <c r="BB286" s="334">
        <f t="shared" si="327"/>
        <v>5.5529003213842017E-3</v>
      </c>
      <c r="BC286" s="334">
        <f t="shared" si="327"/>
        <v>1.6591923332775649E-2</v>
      </c>
      <c r="BD286" s="334">
        <f t="shared" si="327"/>
        <v>2.3210533561681509E-2</v>
      </c>
      <c r="BE286" s="334">
        <f t="shared" si="327"/>
        <v>1.4345702692298734E-2</v>
      </c>
      <c r="BF286" s="334">
        <f t="shared" si="327"/>
        <v>1.0947241881209198E-2</v>
      </c>
      <c r="BG286" s="334">
        <f t="shared" si="327"/>
        <v>2.1798203940859393E-2</v>
      </c>
      <c r="BH286" s="334">
        <f t="shared" si="327"/>
        <v>2.6175203565123255E-2</v>
      </c>
      <c r="BI286" s="334">
        <f t="shared" si="327"/>
        <v>1.9730639868448696E-2</v>
      </c>
      <c r="BJ286" s="334">
        <f t="shared" si="327"/>
        <v>1.1720390146498182E-2</v>
      </c>
      <c r="BK286" s="334">
        <f t="shared" si="327"/>
        <v>2.0807119032953653E-2</v>
      </c>
      <c r="BL286" s="334">
        <f t="shared" si="327"/>
        <v>2.2448255136612735E-2</v>
      </c>
      <c r="BM286" s="334">
        <f t="shared" si="327"/>
        <v>1.9380740142750558E-2</v>
      </c>
      <c r="BN286" s="334">
        <f t="shared" si="327"/>
        <v>1.1342457335438556E-2</v>
      </c>
      <c r="BO286" s="334">
        <f t="shared" si="327"/>
        <v>2.0423107272805156E-2</v>
      </c>
      <c r="BP286" s="334">
        <f t="shared" si="327"/>
        <v>1.3111984375140271E-2</v>
      </c>
      <c r="BQ286" s="334">
        <f t="shared" si="327"/>
        <v>1.9919057244202228E-2</v>
      </c>
      <c r="BR286" s="334">
        <f t="shared" si="327"/>
        <v>1.1982399471199221E-2</v>
      </c>
      <c r="BS286" s="334">
        <f t="shared" si="327"/>
        <v>2.0987622895116489E-2</v>
      </c>
      <c r="BT286" s="334">
        <f t="shared" ref="BT286:CY286" si="328">INDEX(BT287:BT290, MATCH($F286, $D287:$D290,0))</f>
        <v>1.4042066824258974E-2</v>
      </c>
      <c r="BU286" s="334">
        <f t="shared" si="328"/>
        <v>2.0822163456840057E-2</v>
      </c>
      <c r="BV286" s="334">
        <f t="shared" si="328"/>
        <v>1.2850335907590627E-2</v>
      </c>
      <c r="BW286" s="334">
        <f t="shared" si="328"/>
        <v>2.1772683324830729E-2</v>
      </c>
      <c r="BX286" s="334">
        <f t="shared" si="328"/>
        <v>1.4457678215333102E-2</v>
      </c>
      <c r="BY286" s="334">
        <f t="shared" si="328"/>
        <v>2.0838830269746166E-2</v>
      </c>
      <c r="BZ286" s="334">
        <f t="shared" si="328"/>
        <v>1.2928448943474415E-2</v>
      </c>
      <c r="CA286" s="334">
        <f t="shared" si="328"/>
        <v>2.1811941090108783E-2</v>
      </c>
      <c r="CB286" s="334">
        <f t="shared" si="328"/>
        <v>1.5150691243189315E-2</v>
      </c>
      <c r="CC286" s="334">
        <f t="shared" si="328"/>
        <v>2.185719207601456E-2</v>
      </c>
      <c r="CD286" s="334">
        <f t="shared" si="328"/>
        <v>1.3903003192703189E-2</v>
      </c>
      <c r="CE286" s="334">
        <f t="shared" si="328"/>
        <v>2.2681576242210535E-2</v>
      </c>
      <c r="CF286" s="334">
        <f t="shared" si="328"/>
        <v>1.6040610719034024E-2</v>
      </c>
      <c r="CG286" s="334">
        <f t="shared" si="328"/>
        <v>2.2299468388355819E-2</v>
      </c>
      <c r="CH286" s="334">
        <f t="shared" si="328"/>
        <v>1.4163691519378152E-2</v>
      </c>
      <c r="CI286" s="334">
        <f t="shared" si="328"/>
        <v>2.2995041056868427E-2</v>
      </c>
      <c r="CJ286" s="334">
        <f t="shared" si="328"/>
        <v>6.193386010103441E-2</v>
      </c>
      <c r="CK286" s="334">
        <f t="shared" si="328"/>
        <v>0</v>
      </c>
      <c r="CL286" s="334">
        <f t="shared" si="328"/>
        <v>0</v>
      </c>
      <c r="CM286" s="334">
        <f t="shared" si="328"/>
        <v>0</v>
      </c>
      <c r="CN286" s="334">
        <f t="shared" si="328"/>
        <v>0</v>
      </c>
      <c r="CO286" s="334">
        <f t="shared" si="328"/>
        <v>0</v>
      </c>
      <c r="CP286" s="334">
        <f t="shared" si="328"/>
        <v>0</v>
      </c>
      <c r="CQ286" s="334">
        <f t="shared" si="328"/>
        <v>0</v>
      </c>
      <c r="CR286" s="334">
        <f t="shared" si="328"/>
        <v>0</v>
      </c>
      <c r="CS286" s="334">
        <f t="shared" si="328"/>
        <v>0</v>
      </c>
      <c r="CT286" s="334">
        <f t="shared" si="328"/>
        <v>0</v>
      </c>
      <c r="CU286" s="334">
        <f t="shared" si="328"/>
        <v>0</v>
      </c>
      <c r="CV286" s="334">
        <f t="shared" si="328"/>
        <v>0</v>
      </c>
      <c r="CW286" s="334">
        <f t="shared" si="328"/>
        <v>0</v>
      </c>
      <c r="CX286" s="334">
        <f t="shared" si="328"/>
        <v>0</v>
      </c>
      <c r="CY286" s="334">
        <f t="shared" si="328"/>
        <v>0</v>
      </c>
      <c r="CZ286" s="334">
        <f t="shared" ref="CZ286:EE286" si="329">INDEX(CZ287:CZ290, MATCH($F286, $D287:$D290,0))</f>
        <v>0</v>
      </c>
      <c r="DA286" s="334">
        <f t="shared" si="329"/>
        <v>0</v>
      </c>
      <c r="DB286" s="334">
        <f t="shared" si="329"/>
        <v>0</v>
      </c>
      <c r="DC286" s="334">
        <f t="shared" si="329"/>
        <v>0</v>
      </c>
      <c r="DD286" s="334">
        <f t="shared" si="329"/>
        <v>0</v>
      </c>
      <c r="DE286" s="334">
        <f t="shared" si="329"/>
        <v>0</v>
      </c>
      <c r="DF286" s="334">
        <f t="shared" si="329"/>
        <v>0</v>
      </c>
      <c r="DG286" s="334">
        <f t="shared" si="329"/>
        <v>0</v>
      </c>
      <c r="DH286" s="334">
        <f t="shared" si="329"/>
        <v>0</v>
      </c>
      <c r="DI286" s="334">
        <f t="shared" si="329"/>
        <v>0</v>
      </c>
      <c r="DJ286" s="334">
        <f t="shared" si="329"/>
        <v>0</v>
      </c>
      <c r="DK286" s="334">
        <f t="shared" si="329"/>
        <v>0</v>
      </c>
      <c r="DL286" s="334">
        <f t="shared" si="329"/>
        <v>0</v>
      </c>
      <c r="DM286" s="334">
        <f t="shared" si="329"/>
        <v>0</v>
      </c>
      <c r="DN286" s="334">
        <f t="shared" si="329"/>
        <v>0</v>
      </c>
      <c r="DO286" s="334">
        <f t="shared" si="329"/>
        <v>0</v>
      </c>
      <c r="DP286" s="334">
        <f t="shared" si="329"/>
        <v>0</v>
      </c>
      <c r="DQ286" s="334">
        <f t="shared" si="329"/>
        <v>0</v>
      </c>
      <c r="DR286" s="334">
        <f t="shared" si="329"/>
        <v>0</v>
      </c>
      <c r="DS286" s="334">
        <f t="shared" si="329"/>
        <v>0</v>
      </c>
      <c r="DT286" s="334">
        <f t="shared" si="329"/>
        <v>0</v>
      </c>
      <c r="DU286" s="334">
        <f t="shared" si="329"/>
        <v>0</v>
      </c>
      <c r="DV286" s="334">
        <f t="shared" si="329"/>
        <v>0</v>
      </c>
      <c r="DW286" s="334">
        <f t="shared" si="329"/>
        <v>0</v>
      </c>
      <c r="DX286" s="334">
        <f t="shared" si="329"/>
        <v>0</v>
      </c>
      <c r="DY286" s="334">
        <f t="shared" si="329"/>
        <v>0</v>
      </c>
      <c r="DZ286" s="334">
        <f t="shared" si="329"/>
        <v>0</v>
      </c>
      <c r="EA286" s="334">
        <f t="shared" si="329"/>
        <v>0</v>
      </c>
      <c r="EB286" s="334">
        <f t="shared" si="329"/>
        <v>0</v>
      </c>
      <c r="EC286" s="334">
        <f t="shared" si="329"/>
        <v>0</v>
      </c>
      <c r="ED286" s="334">
        <f t="shared" si="329"/>
        <v>0</v>
      </c>
      <c r="EE286" s="334">
        <f t="shared" si="329"/>
        <v>0</v>
      </c>
      <c r="EF286" s="334">
        <f t="shared" ref="EF286:FK286" si="330">INDEX(EF287:EF290, MATCH($F286, $D287:$D290,0))</f>
        <v>0</v>
      </c>
      <c r="EG286" s="334">
        <f t="shared" si="330"/>
        <v>0</v>
      </c>
      <c r="EH286" s="334">
        <f t="shared" si="330"/>
        <v>0</v>
      </c>
      <c r="EI286" s="334">
        <f t="shared" si="330"/>
        <v>0</v>
      </c>
      <c r="EJ286" s="334">
        <f t="shared" si="330"/>
        <v>0</v>
      </c>
      <c r="EK286" s="334">
        <f t="shared" si="330"/>
        <v>0</v>
      </c>
      <c r="EL286" s="334">
        <f t="shared" si="330"/>
        <v>0</v>
      </c>
      <c r="EM286" s="334">
        <f t="shared" si="330"/>
        <v>0</v>
      </c>
      <c r="EN286" s="334">
        <f t="shared" si="330"/>
        <v>0</v>
      </c>
      <c r="EO286" s="334">
        <f t="shared" si="330"/>
        <v>0</v>
      </c>
      <c r="EP286" s="334">
        <f t="shared" si="330"/>
        <v>0</v>
      </c>
      <c r="EQ286" s="334">
        <f t="shared" si="330"/>
        <v>0</v>
      </c>
      <c r="ER286" s="334">
        <f t="shared" si="330"/>
        <v>0</v>
      </c>
      <c r="ES286" s="334">
        <f t="shared" si="330"/>
        <v>0</v>
      </c>
      <c r="ET286" s="334">
        <f t="shared" si="330"/>
        <v>0</v>
      </c>
      <c r="EU286" s="334">
        <f t="shared" si="330"/>
        <v>0</v>
      </c>
      <c r="EV286" s="334">
        <f t="shared" si="330"/>
        <v>0</v>
      </c>
      <c r="EW286" s="334">
        <f t="shared" si="330"/>
        <v>0</v>
      </c>
      <c r="EX286" s="334">
        <f t="shared" si="330"/>
        <v>0</v>
      </c>
      <c r="EY286" s="334">
        <f t="shared" si="330"/>
        <v>0</v>
      </c>
      <c r="EZ286" s="334">
        <f t="shared" si="330"/>
        <v>0</v>
      </c>
      <c r="FA286" s="334">
        <f t="shared" si="330"/>
        <v>0</v>
      </c>
      <c r="FB286" s="334">
        <f t="shared" si="330"/>
        <v>0</v>
      </c>
      <c r="FC286" s="334">
        <f t="shared" si="330"/>
        <v>0</v>
      </c>
      <c r="FD286" s="334">
        <f t="shared" si="330"/>
        <v>0</v>
      </c>
      <c r="FE286" s="334">
        <f t="shared" si="330"/>
        <v>0</v>
      </c>
      <c r="FF286" s="334">
        <f t="shared" si="330"/>
        <v>0</v>
      </c>
      <c r="FG286" s="334">
        <f t="shared" si="330"/>
        <v>0</v>
      </c>
      <c r="FH286" s="334">
        <f t="shared" si="330"/>
        <v>0</v>
      </c>
      <c r="FI286" s="334">
        <f t="shared" si="330"/>
        <v>0</v>
      </c>
      <c r="FJ286" s="334">
        <f t="shared" si="330"/>
        <v>0</v>
      </c>
      <c r="FK286" s="334">
        <f t="shared" si="330"/>
        <v>0</v>
      </c>
      <c r="FL286" s="334">
        <f t="shared" ref="FL286:FP286" si="331">INDEX(FL287:FL290, MATCH($F286, $D287:$D290,0))</f>
        <v>0</v>
      </c>
      <c r="FM286" s="334">
        <f t="shared" si="331"/>
        <v>0</v>
      </c>
      <c r="FN286" s="334">
        <f t="shared" si="331"/>
        <v>0</v>
      </c>
      <c r="FO286" s="334">
        <f t="shared" si="331"/>
        <v>0</v>
      </c>
      <c r="FP286" s="334">
        <f t="shared" si="331"/>
        <v>0</v>
      </c>
    </row>
    <row r="287" spans="3:190">
      <c r="D287" s="13" t="s">
        <v>1233</v>
      </c>
      <c r="G287" s="80">
        <f>SUM(H287:FY287)</f>
        <v>1</v>
      </c>
      <c r="H287" s="172"/>
      <c r="I287" s="172"/>
      <c r="J287" s="172"/>
      <c r="K287" s="172"/>
      <c r="L287" s="172"/>
      <c r="M287" s="172"/>
      <c r="N287" s="172"/>
      <c r="O287" s="172"/>
      <c r="P287" s="172"/>
      <c r="Q287" s="172"/>
      <c r="R287" s="38">
        <v>0</v>
      </c>
      <c r="S287" s="38">
        <v>0</v>
      </c>
      <c r="T287" s="38">
        <v>0</v>
      </c>
      <c r="U287" s="38">
        <v>0</v>
      </c>
      <c r="V287" s="38">
        <v>0</v>
      </c>
      <c r="W287" s="38">
        <v>0</v>
      </c>
      <c r="X287" s="38">
        <v>0</v>
      </c>
      <c r="Y287" s="38">
        <v>0</v>
      </c>
      <c r="Z287" s="38">
        <v>0</v>
      </c>
      <c r="AA287" s="38">
        <v>1.1263135304222432E-2</v>
      </c>
      <c r="AB287" s="38">
        <v>1.8179402965991243E-2</v>
      </c>
      <c r="AC287" s="38">
        <v>9.4283466471990068E-3</v>
      </c>
      <c r="AD287" s="38">
        <v>1.3005203383247706E-3</v>
      </c>
      <c r="AE287" s="38">
        <v>1.2278352558394309E-2</v>
      </c>
      <c r="AF287" s="38">
        <v>1.9154794134135265E-2</v>
      </c>
      <c r="AG287" s="38">
        <v>9.9916897663956793E-3</v>
      </c>
      <c r="AH287" s="38">
        <v>1.6974559016947255E-3</v>
      </c>
      <c r="AI287" s="38">
        <v>1.2678829318929713E-2</v>
      </c>
      <c r="AJ287" s="38">
        <v>1.9259904968065227E-2</v>
      </c>
      <c r="AK287" s="38">
        <v>1.0377007220205497E-2</v>
      </c>
      <c r="AL287" s="38">
        <v>2.2484148568300412E-3</v>
      </c>
      <c r="AM287" s="38">
        <v>1.3238177919597678E-2</v>
      </c>
      <c r="AN287" s="38">
        <v>2.1090033481273949E-2</v>
      </c>
      <c r="AO287" s="38">
        <v>1.220463147870122E-2</v>
      </c>
      <c r="AP287" s="38">
        <v>4.0831281289201776E-3</v>
      </c>
      <c r="AQ287" s="38">
        <v>1.5097119583489299E-2</v>
      </c>
      <c r="AR287" s="38">
        <v>2.1696020653939368E-2</v>
      </c>
      <c r="AS287" s="38">
        <v>1.2436137691292988E-2</v>
      </c>
      <c r="AT287" s="38">
        <v>4.1212520252936116E-3</v>
      </c>
      <c r="AU287" s="38">
        <v>1.5236801838143521E-2</v>
      </c>
      <c r="AV287" s="38">
        <v>2.1888657388793694E-2</v>
      </c>
      <c r="AW287" s="38">
        <v>1.3012647266388459E-2</v>
      </c>
      <c r="AX287" s="38">
        <v>4.8938338660598586E-3</v>
      </c>
      <c r="AY287" s="38">
        <v>1.5920765581409965E-2</v>
      </c>
      <c r="AZ287" s="38">
        <v>2.2533344706642904E-2</v>
      </c>
      <c r="BA287" s="38">
        <v>1.36648296221963E-2</v>
      </c>
      <c r="BB287" s="38">
        <v>5.5529003213842017E-3</v>
      </c>
      <c r="BC287" s="38">
        <v>1.6591923332775649E-2</v>
      </c>
      <c r="BD287" s="38">
        <v>2.3210533561681509E-2</v>
      </c>
      <c r="BE287" s="38">
        <v>1.4345702692298734E-2</v>
      </c>
      <c r="BF287" s="38">
        <v>1.0947241881209198E-2</v>
      </c>
      <c r="BG287" s="38">
        <v>2.1798203940859393E-2</v>
      </c>
      <c r="BH287" s="38">
        <v>2.6175203565123255E-2</v>
      </c>
      <c r="BI287" s="38">
        <v>1.9730639868448696E-2</v>
      </c>
      <c r="BJ287" s="38">
        <v>1.1720390146498182E-2</v>
      </c>
      <c r="BK287" s="38">
        <v>2.0807119032953653E-2</v>
      </c>
      <c r="BL287" s="38">
        <v>2.2448255136612735E-2</v>
      </c>
      <c r="BM287" s="38">
        <v>1.9380740142750558E-2</v>
      </c>
      <c r="BN287" s="38">
        <v>1.1342457335438556E-2</v>
      </c>
      <c r="BO287" s="38">
        <v>2.0423107272805156E-2</v>
      </c>
      <c r="BP287" s="38">
        <v>1.3111984375140271E-2</v>
      </c>
      <c r="BQ287" s="38">
        <v>1.9919057244202228E-2</v>
      </c>
      <c r="BR287" s="38">
        <v>1.1982399471199221E-2</v>
      </c>
      <c r="BS287" s="38">
        <v>2.0987622895116489E-2</v>
      </c>
      <c r="BT287" s="38">
        <v>1.4042066824258974E-2</v>
      </c>
      <c r="BU287" s="38">
        <v>2.0822163456840057E-2</v>
      </c>
      <c r="BV287" s="38">
        <v>1.2850335907590627E-2</v>
      </c>
      <c r="BW287" s="38">
        <v>2.1772683324830729E-2</v>
      </c>
      <c r="BX287" s="38">
        <v>1.4457678215333102E-2</v>
      </c>
      <c r="BY287" s="38">
        <v>2.0838830269746166E-2</v>
      </c>
      <c r="BZ287" s="38">
        <v>1.2928448943474415E-2</v>
      </c>
      <c r="CA287" s="38">
        <v>2.1811941090108783E-2</v>
      </c>
      <c r="CB287" s="38">
        <v>1.5150691243189315E-2</v>
      </c>
      <c r="CC287" s="38">
        <v>2.185719207601456E-2</v>
      </c>
      <c r="CD287" s="38">
        <v>1.3903003192703189E-2</v>
      </c>
      <c r="CE287" s="38">
        <v>2.2681576242210535E-2</v>
      </c>
      <c r="CF287" s="38">
        <v>1.6040610719034024E-2</v>
      </c>
      <c r="CG287" s="38">
        <v>2.2299468388355819E-2</v>
      </c>
      <c r="CH287" s="38">
        <v>1.4163691519378152E-2</v>
      </c>
      <c r="CI287" s="38">
        <v>2.2995041056868427E-2</v>
      </c>
      <c r="CJ287" s="38">
        <f>1-SUM(R287:CI287)</f>
        <v>6.193386010103441E-2</v>
      </c>
      <c r="CK287" s="38">
        <v>0</v>
      </c>
      <c r="CL287" s="38">
        <v>0</v>
      </c>
      <c r="CM287" s="38">
        <v>0</v>
      </c>
      <c r="CN287" s="38">
        <v>0</v>
      </c>
      <c r="CO287" s="38">
        <v>0</v>
      </c>
      <c r="CP287" s="38">
        <v>0</v>
      </c>
      <c r="CQ287" s="38">
        <v>0</v>
      </c>
      <c r="CR287" s="38">
        <v>0</v>
      </c>
      <c r="CS287" s="38">
        <v>0</v>
      </c>
      <c r="CT287" s="38">
        <v>0</v>
      </c>
      <c r="CU287" s="38">
        <v>0</v>
      </c>
      <c r="CV287" s="38">
        <v>0</v>
      </c>
      <c r="CW287" s="38">
        <v>0</v>
      </c>
      <c r="CX287" s="38">
        <v>0</v>
      </c>
      <c r="CY287" s="38">
        <v>0</v>
      </c>
      <c r="CZ287" s="38">
        <v>0</v>
      </c>
      <c r="DA287" s="38">
        <v>0</v>
      </c>
      <c r="DB287" s="38">
        <v>0</v>
      </c>
      <c r="DC287" s="38">
        <v>0</v>
      </c>
      <c r="DD287" s="38">
        <v>0</v>
      </c>
      <c r="DE287" s="38">
        <v>0</v>
      </c>
      <c r="DF287" s="38">
        <v>0</v>
      </c>
      <c r="DG287" s="38">
        <v>0</v>
      </c>
      <c r="DH287" s="38">
        <v>0</v>
      </c>
      <c r="DI287" s="38">
        <v>0</v>
      </c>
      <c r="DJ287" s="38">
        <v>0</v>
      </c>
      <c r="DK287" s="38">
        <v>0</v>
      </c>
      <c r="DL287" s="38">
        <v>0</v>
      </c>
      <c r="DM287" s="38">
        <v>0</v>
      </c>
      <c r="DN287" s="38">
        <v>0</v>
      </c>
      <c r="DO287" s="38">
        <v>0</v>
      </c>
      <c r="DP287" s="38">
        <v>0</v>
      </c>
      <c r="DQ287" s="38">
        <v>0</v>
      </c>
      <c r="DR287" s="38">
        <v>0</v>
      </c>
      <c r="DS287" s="38">
        <v>0</v>
      </c>
      <c r="DT287" s="38">
        <v>0</v>
      </c>
      <c r="DU287" s="38">
        <v>0</v>
      </c>
      <c r="DV287" s="38">
        <v>0</v>
      </c>
      <c r="DW287" s="38">
        <v>0</v>
      </c>
      <c r="DX287" s="38">
        <v>0</v>
      </c>
      <c r="DY287" s="38">
        <v>0</v>
      </c>
      <c r="DZ287" s="38">
        <v>0</v>
      </c>
      <c r="EA287" s="38">
        <v>0</v>
      </c>
      <c r="EB287" s="38">
        <v>0</v>
      </c>
      <c r="EC287" s="38">
        <v>0</v>
      </c>
      <c r="ED287" s="38">
        <v>0</v>
      </c>
      <c r="EE287" s="38">
        <v>0</v>
      </c>
      <c r="EF287" s="38">
        <v>0</v>
      </c>
      <c r="EG287" s="38">
        <v>0</v>
      </c>
      <c r="EH287" s="38">
        <v>0</v>
      </c>
      <c r="EI287" s="38">
        <v>0</v>
      </c>
      <c r="EJ287" s="38">
        <v>0</v>
      </c>
      <c r="EK287" s="38">
        <v>0</v>
      </c>
      <c r="EL287" s="38">
        <v>0</v>
      </c>
      <c r="EM287" s="38">
        <v>0</v>
      </c>
      <c r="EN287" s="38">
        <v>0</v>
      </c>
      <c r="EO287" s="38">
        <v>0</v>
      </c>
      <c r="EP287" s="38">
        <v>0</v>
      </c>
      <c r="EQ287" s="38">
        <v>0</v>
      </c>
      <c r="ER287" s="38">
        <v>0</v>
      </c>
      <c r="ES287" s="38">
        <v>0</v>
      </c>
      <c r="ET287" s="38">
        <v>0</v>
      </c>
      <c r="EU287" s="38">
        <v>0</v>
      </c>
      <c r="EV287" s="38">
        <v>0</v>
      </c>
      <c r="EW287" s="38">
        <v>0</v>
      </c>
      <c r="EX287" s="38">
        <v>0</v>
      </c>
      <c r="EY287" s="38">
        <v>0</v>
      </c>
      <c r="EZ287" s="38">
        <v>0</v>
      </c>
      <c r="FA287" s="38">
        <v>0</v>
      </c>
      <c r="FB287" s="38">
        <v>0</v>
      </c>
      <c r="FC287" s="38">
        <v>0</v>
      </c>
      <c r="FD287" s="38">
        <v>0</v>
      </c>
      <c r="FE287" s="38">
        <v>0</v>
      </c>
      <c r="FF287" s="38">
        <v>0</v>
      </c>
      <c r="FG287" s="38">
        <v>0</v>
      </c>
      <c r="FH287" s="38">
        <v>0</v>
      </c>
      <c r="FI287" s="38">
        <v>0</v>
      </c>
      <c r="FJ287" s="38">
        <v>0</v>
      </c>
      <c r="FK287" s="38">
        <v>0</v>
      </c>
      <c r="FL287" s="38">
        <v>0</v>
      </c>
      <c r="FM287" s="38">
        <v>0</v>
      </c>
      <c r="FN287" s="38">
        <v>0</v>
      </c>
      <c r="FO287" s="38">
        <v>0</v>
      </c>
      <c r="FP287" s="38">
        <v>0</v>
      </c>
    </row>
    <row r="288" spans="3:190">
      <c r="D288" s="13" t="s">
        <v>704</v>
      </c>
      <c r="G288" s="80">
        <f>SUM(H288:FY288)</f>
        <v>0</v>
      </c>
      <c r="H288" s="172"/>
      <c r="I288" s="172"/>
      <c r="J288" s="172"/>
      <c r="K288" s="172"/>
      <c r="L288" s="172"/>
      <c r="M288" s="172"/>
      <c r="N288" s="172"/>
      <c r="O288" s="172"/>
      <c r="P288" s="172"/>
      <c r="Q288" s="172"/>
      <c r="R288" s="38"/>
      <c r="S288" s="38"/>
      <c r="T288" s="38"/>
      <c r="U288" s="38"/>
      <c r="V288" s="38"/>
      <c r="W288" s="38"/>
      <c r="X288" s="38"/>
      <c r="Y288" s="38"/>
      <c r="Z288" s="38"/>
      <c r="AA288" s="38"/>
      <c r="AB288" s="38"/>
      <c r="AC288" s="38"/>
      <c r="AD288" s="38"/>
      <c r="AE288" s="38"/>
      <c r="AF288" s="38"/>
      <c r="AG288" s="38"/>
      <c r="AH288" s="38"/>
      <c r="AI288" s="38"/>
      <c r="AJ288" s="38"/>
      <c r="AK288" s="38"/>
      <c r="AL288" s="38"/>
      <c r="AM288" s="38"/>
      <c r="AN288" s="38"/>
      <c r="AO288" s="38"/>
      <c r="AP288" s="38"/>
      <c r="AQ288" s="38"/>
      <c r="AR288" s="38"/>
      <c r="AS288" s="38"/>
      <c r="AT288" s="38"/>
      <c r="AU288" s="38"/>
      <c r="AV288" s="38"/>
      <c r="AW288" s="38"/>
      <c r="AX288" s="38"/>
      <c r="AY288" s="38"/>
      <c r="AZ288" s="38"/>
      <c r="BA288" s="38"/>
      <c r="BB288" s="38"/>
      <c r="BC288" s="38"/>
      <c r="BD288" s="38"/>
      <c r="BE288" s="38"/>
      <c r="BF288" s="38"/>
      <c r="BG288" s="38"/>
      <c r="BH288" s="38"/>
      <c r="BI288" s="38"/>
      <c r="BJ288" s="38"/>
      <c r="BK288" s="38"/>
      <c r="BL288" s="38"/>
      <c r="BM288" s="38"/>
      <c r="BN288" s="38"/>
      <c r="BO288" s="38"/>
      <c r="BP288" s="38"/>
      <c r="BQ288" s="38"/>
      <c r="BR288" s="38"/>
      <c r="BS288" s="38"/>
      <c r="BT288" s="38"/>
      <c r="BU288" s="38"/>
      <c r="BV288" s="38"/>
      <c r="BW288" s="38"/>
      <c r="BX288" s="38"/>
      <c r="BY288" s="38"/>
      <c r="BZ288" s="38"/>
      <c r="CA288" s="38"/>
      <c r="CB288" s="38"/>
      <c r="CC288" s="38"/>
      <c r="CD288" s="38"/>
      <c r="CE288" s="38"/>
      <c r="CF288" s="38"/>
      <c r="CG288" s="38"/>
      <c r="CH288" s="38"/>
      <c r="CI288" s="38"/>
      <c r="CJ288" s="38"/>
      <c r="CK288" s="38"/>
      <c r="CL288" s="38"/>
      <c r="CM288" s="38"/>
      <c r="CN288" s="38"/>
      <c r="CO288" s="38"/>
      <c r="CP288" s="38"/>
      <c r="CQ288" s="38"/>
      <c r="CR288" s="38"/>
      <c r="CS288" s="38"/>
      <c r="CT288" s="38"/>
      <c r="CU288" s="38"/>
      <c r="CV288" s="38"/>
      <c r="CW288" s="38"/>
      <c r="CX288" s="38"/>
      <c r="CY288" s="38"/>
      <c r="CZ288" s="38"/>
      <c r="DA288" s="38"/>
      <c r="DB288" s="38"/>
      <c r="DC288" s="38"/>
      <c r="DD288" s="38"/>
      <c r="DE288" s="38"/>
      <c r="DF288" s="38"/>
      <c r="DG288" s="38"/>
      <c r="DH288" s="38"/>
      <c r="DI288" s="38"/>
      <c r="DJ288" s="38"/>
      <c r="DK288" s="38"/>
      <c r="DL288" s="38"/>
      <c r="DM288" s="38"/>
      <c r="DN288" s="38"/>
      <c r="DO288" s="38"/>
      <c r="DP288" s="38"/>
      <c r="DQ288" s="38"/>
      <c r="DR288" s="38"/>
      <c r="DS288" s="38"/>
      <c r="DT288" s="38"/>
      <c r="DU288" s="38"/>
      <c r="DV288" s="38"/>
      <c r="DW288" s="38"/>
      <c r="DX288" s="38"/>
      <c r="DY288" s="38"/>
      <c r="DZ288" s="38"/>
      <c r="EA288" s="38"/>
      <c r="EB288" s="38"/>
      <c r="EC288" s="38"/>
      <c r="ED288" s="38"/>
      <c r="EE288" s="38"/>
      <c r="EF288" s="38"/>
      <c r="EG288" s="38"/>
      <c r="EH288" s="38"/>
      <c r="EI288" s="38"/>
      <c r="EJ288" s="38"/>
      <c r="EK288" s="38"/>
      <c r="EL288" s="38"/>
      <c r="EM288" s="38"/>
      <c r="EN288" s="38"/>
      <c r="EO288" s="38"/>
      <c r="EP288" s="38"/>
      <c r="EQ288" s="38"/>
      <c r="ER288" s="38"/>
      <c r="ES288" s="38"/>
      <c r="ET288" s="38"/>
      <c r="EU288" s="38"/>
      <c r="EV288" s="38"/>
      <c r="EW288" s="38"/>
      <c r="EX288" s="38"/>
      <c r="EY288" s="38"/>
      <c r="EZ288" s="38"/>
      <c r="FA288" s="38"/>
      <c r="FB288" s="38"/>
      <c r="FC288" s="38"/>
      <c r="FD288" s="38"/>
      <c r="FE288" s="38"/>
      <c r="FF288" s="38"/>
      <c r="FG288" s="38"/>
      <c r="FH288" s="38"/>
      <c r="FI288" s="38"/>
      <c r="FJ288" s="38"/>
      <c r="FK288" s="38"/>
      <c r="FL288" s="38"/>
      <c r="FM288" s="38"/>
      <c r="FN288" s="38"/>
      <c r="FO288" s="38"/>
      <c r="FP288" s="38"/>
    </row>
    <row r="289" spans="2:464">
      <c r="D289" s="13" t="s">
        <v>704</v>
      </c>
      <c r="G289" s="80">
        <f>SUM(H289:FY289)</f>
        <v>0</v>
      </c>
      <c r="H289" s="172"/>
      <c r="I289" s="172"/>
      <c r="J289" s="172"/>
      <c r="K289" s="172"/>
      <c r="L289" s="172"/>
      <c r="M289" s="172"/>
      <c r="N289" s="172"/>
      <c r="O289" s="172"/>
      <c r="P289" s="172"/>
      <c r="Q289" s="172"/>
      <c r="R289" s="38"/>
      <c r="S289" s="38"/>
      <c r="T289" s="38"/>
      <c r="U289" s="38"/>
      <c r="V289" s="38"/>
      <c r="W289" s="38"/>
      <c r="X289" s="38"/>
      <c r="Y289" s="38"/>
      <c r="Z289" s="38"/>
      <c r="AA289" s="38"/>
      <c r="AB289" s="38"/>
      <c r="AC289" s="38"/>
      <c r="AD289" s="38"/>
      <c r="AE289" s="38"/>
      <c r="AF289" s="38"/>
      <c r="AG289" s="38"/>
      <c r="AH289" s="38"/>
      <c r="AI289" s="38"/>
      <c r="AJ289" s="38"/>
      <c r="AK289" s="38"/>
      <c r="AL289" s="38"/>
      <c r="AM289" s="38"/>
      <c r="AN289" s="38"/>
      <c r="AO289" s="38"/>
      <c r="AP289" s="38"/>
      <c r="AQ289" s="38"/>
      <c r="AR289" s="38"/>
      <c r="AS289" s="38"/>
      <c r="AT289" s="38"/>
      <c r="AU289" s="38"/>
      <c r="AV289" s="38"/>
      <c r="AW289" s="38"/>
      <c r="AX289" s="38"/>
      <c r="AY289" s="38"/>
      <c r="AZ289" s="38"/>
      <c r="BA289" s="38"/>
      <c r="BB289" s="38"/>
      <c r="BC289" s="38"/>
      <c r="BD289" s="38"/>
      <c r="BE289" s="38"/>
      <c r="BF289" s="38"/>
      <c r="BG289" s="38"/>
      <c r="BH289" s="38"/>
      <c r="BI289" s="38"/>
      <c r="BJ289" s="38"/>
      <c r="BK289" s="38"/>
      <c r="BL289" s="38"/>
      <c r="BM289" s="38"/>
      <c r="BN289" s="38"/>
      <c r="BO289" s="38"/>
      <c r="BP289" s="38"/>
      <c r="BQ289" s="38"/>
      <c r="BR289" s="38"/>
      <c r="BS289" s="38"/>
      <c r="BT289" s="38"/>
      <c r="BU289" s="38"/>
      <c r="BV289" s="38"/>
      <c r="BW289" s="38"/>
      <c r="BX289" s="38"/>
      <c r="BY289" s="38"/>
      <c r="BZ289" s="38"/>
      <c r="CA289" s="38"/>
      <c r="CB289" s="38"/>
      <c r="CC289" s="38"/>
      <c r="CD289" s="38"/>
      <c r="CE289" s="38"/>
      <c r="CF289" s="38"/>
      <c r="CG289" s="38"/>
      <c r="CH289" s="38"/>
      <c r="CI289" s="38"/>
      <c r="CJ289" s="38"/>
      <c r="CK289" s="38"/>
      <c r="CL289" s="38"/>
      <c r="CM289" s="38"/>
      <c r="CN289" s="38"/>
      <c r="CO289" s="38"/>
      <c r="CP289" s="38"/>
      <c r="CQ289" s="38"/>
      <c r="CR289" s="38"/>
      <c r="CS289" s="38"/>
      <c r="CT289" s="38"/>
      <c r="CU289" s="38"/>
      <c r="CV289" s="38"/>
      <c r="CW289" s="38"/>
      <c r="CX289" s="38"/>
      <c r="CY289" s="38"/>
      <c r="CZ289" s="38"/>
      <c r="DA289" s="38"/>
      <c r="DB289" s="38"/>
      <c r="DC289" s="38"/>
      <c r="DD289" s="38"/>
      <c r="DE289" s="38"/>
      <c r="DF289" s="38"/>
      <c r="DG289" s="38"/>
      <c r="DH289" s="38"/>
      <c r="DI289" s="38"/>
      <c r="DJ289" s="38"/>
      <c r="DK289" s="38"/>
      <c r="DL289" s="38"/>
      <c r="DM289" s="38"/>
      <c r="DN289" s="38"/>
      <c r="DO289" s="38"/>
      <c r="DP289" s="38"/>
      <c r="DQ289" s="38"/>
      <c r="DR289" s="38"/>
      <c r="DS289" s="38"/>
      <c r="DT289" s="38"/>
      <c r="DU289" s="38"/>
      <c r="DV289" s="38"/>
      <c r="DW289" s="38"/>
      <c r="DX289" s="38"/>
      <c r="DY289" s="38"/>
      <c r="DZ289" s="38"/>
      <c r="EA289" s="38"/>
      <c r="EB289" s="38"/>
      <c r="EC289" s="38"/>
      <c r="ED289" s="38"/>
      <c r="EE289" s="38"/>
      <c r="EF289" s="38"/>
      <c r="EG289" s="38"/>
      <c r="EH289" s="38"/>
      <c r="EI289" s="38"/>
      <c r="EJ289" s="38"/>
      <c r="EK289" s="38"/>
      <c r="EL289" s="38"/>
      <c r="EM289" s="38"/>
      <c r="EN289" s="38"/>
      <c r="EO289" s="38"/>
      <c r="EP289" s="38"/>
      <c r="EQ289" s="38"/>
      <c r="ER289" s="38"/>
      <c r="ES289" s="38"/>
      <c r="ET289" s="38"/>
      <c r="EU289" s="38"/>
      <c r="EV289" s="38"/>
      <c r="EW289" s="38"/>
      <c r="EX289" s="38"/>
      <c r="EY289" s="38"/>
      <c r="EZ289" s="38"/>
      <c r="FA289" s="38"/>
      <c r="FB289" s="38"/>
      <c r="FC289" s="38"/>
      <c r="FD289" s="38"/>
      <c r="FE289" s="38"/>
      <c r="FF289" s="38"/>
      <c r="FG289" s="38"/>
      <c r="FH289" s="38"/>
      <c r="FI289" s="38"/>
      <c r="FJ289" s="38"/>
      <c r="FK289" s="38"/>
      <c r="FL289" s="38"/>
      <c r="FM289" s="38"/>
      <c r="FN289" s="38"/>
      <c r="FO289" s="38"/>
      <c r="FP289" s="38"/>
    </row>
    <row r="290" spans="2:464">
      <c r="D290" s="172"/>
      <c r="E290" s="172"/>
      <c r="F290" s="172"/>
      <c r="G290" s="172"/>
      <c r="H290" s="172"/>
      <c r="I290" s="172"/>
      <c r="J290" s="172"/>
      <c r="K290" s="172"/>
      <c r="L290" s="172"/>
      <c r="M290" s="172"/>
      <c r="N290" s="172"/>
      <c r="O290" s="172"/>
      <c r="P290" s="172"/>
      <c r="Q290" s="172"/>
      <c r="R290" s="172"/>
      <c r="S290" s="172"/>
      <c r="T290" s="172"/>
      <c r="U290" s="172"/>
      <c r="V290" s="172"/>
      <c r="W290" s="172"/>
      <c r="X290" s="172"/>
      <c r="Y290" s="172"/>
      <c r="Z290" s="172"/>
      <c r="AA290" s="172"/>
      <c r="AB290" s="172"/>
      <c r="AC290" s="172"/>
      <c r="AD290" s="172"/>
      <c r="AE290" s="172"/>
      <c r="AF290" s="172"/>
      <c r="AG290" s="172"/>
      <c r="AH290" s="172"/>
      <c r="AI290" s="172"/>
      <c r="AJ290" s="172"/>
      <c r="AK290" s="172"/>
      <c r="AL290" s="172"/>
      <c r="AM290" s="172"/>
      <c r="AN290" s="172"/>
      <c r="AO290" s="172"/>
      <c r="AP290" s="172"/>
      <c r="AQ290" s="172"/>
      <c r="AR290" s="172"/>
      <c r="AS290" s="172"/>
      <c r="AT290" s="172"/>
      <c r="AU290" s="172"/>
      <c r="AV290" s="172"/>
      <c r="AW290" s="172"/>
      <c r="AX290" s="172"/>
      <c r="AY290" s="172"/>
      <c r="AZ290" s="172"/>
      <c r="BA290" s="172"/>
      <c r="BB290" s="172"/>
      <c r="BC290" s="172"/>
      <c r="BD290" s="172"/>
      <c r="BE290" s="172"/>
      <c r="BF290" s="172"/>
      <c r="BG290" s="172"/>
      <c r="BH290" s="172"/>
      <c r="BI290" s="172"/>
      <c r="BJ290" s="172"/>
      <c r="BK290" s="172"/>
      <c r="BL290" s="172"/>
      <c r="BM290" s="172"/>
      <c r="BN290" s="172"/>
      <c r="BO290" s="172"/>
      <c r="BP290" s="172"/>
      <c r="BQ290" s="172"/>
      <c r="BR290" s="172"/>
      <c r="BS290" s="172"/>
      <c r="BT290" s="172"/>
      <c r="BU290" s="172"/>
      <c r="BV290" s="172"/>
      <c r="BW290" s="172"/>
      <c r="BX290" s="172"/>
      <c r="BY290" s="172"/>
      <c r="BZ290" s="172"/>
      <c r="CA290" s="172"/>
      <c r="CB290" s="172"/>
      <c r="CC290" s="172"/>
      <c r="CD290" s="172"/>
      <c r="CE290" s="172"/>
      <c r="CF290" s="172"/>
      <c r="CG290" s="172"/>
      <c r="CH290" s="172"/>
      <c r="CI290" s="172"/>
      <c r="CJ290" s="172"/>
      <c r="CK290" s="172"/>
      <c r="CL290" s="172"/>
      <c r="CM290" s="172"/>
      <c r="CN290" s="172"/>
      <c r="CO290" s="172"/>
      <c r="CP290" s="172"/>
      <c r="CQ290" s="172"/>
      <c r="CR290" s="172"/>
      <c r="CS290" s="172"/>
      <c r="CT290" s="172"/>
      <c r="CU290" s="172"/>
      <c r="CV290" s="172"/>
      <c r="CW290" s="172"/>
      <c r="CX290" s="172"/>
      <c r="CY290" s="172"/>
      <c r="CZ290" s="172"/>
      <c r="DA290" s="172"/>
      <c r="DB290" s="172"/>
      <c r="DC290" s="172"/>
      <c r="DD290" s="172"/>
      <c r="DE290" s="172"/>
      <c r="DF290" s="172"/>
      <c r="DG290" s="172"/>
      <c r="DH290" s="172"/>
      <c r="DI290" s="172"/>
      <c r="DJ290" s="172"/>
      <c r="DK290" s="172"/>
      <c r="DL290" s="172"/>
      <c r="DM290" s="172"/>
      <c r="DN290" s="172"/>
      <c r="DO290" s="172"/>
      <c r="DP290" s="172"/>
      <c r="DQ290" s="172"/>
      <c r="DR290" s="172"/>
      <c r="DS290" s="172"/>
      <c r="DT290" s="172"/>
      <c r="DU290" s="172"/>
      <c r="DV290" s="172"/>
      <c r="DW290" s="172"/>
      <c r="DX290" s="172"/>
      <c r="DY290" s="172"/>
      <c r="DZ290" s="172"/>
      <c r="EA290" s="172"/>
      <c r="EB290" s="172"/>
      <c r="EC290" s="172"/>
      <c r="ED290" s="172"/>
      <c r="EE290" s="172"/>
      <c r="EF290" s="172"/>
      <c r="EG290" s="172"/>
      <c r="EH290" s="172"/>
      <c r="EI290" s="172"/>
      <c r="EJ290" s="172"/>
      <c r="EK290" s="172"/>
      <c r="EL290" s="172"/>
      <c r="EM290" s="172"/>
      <c r="EN290" s="172"/>
      <c r="EO290" s="172"/>
      <c r="EP290" s="172"/>
      <c r="EQ290" s="172"/>
      <c r="ER290" s="172"/>
      <c r="ES290" s="172"/>
      <c r="ET290" s="172"/>
      <c r="EU290" s="172"/>
      <c r="EV290" s="172"/>
      <c r="EW290" s="172"/>
      <c r="EX290" s="172"/>
      <c r="EY290" s="172"/>
      <c r="EZ290" s="172"/>
      <c r="FA290" s="172"/>
      <c r="FB290" s="172"/>
      <c r="FC290" s="172"/>
      <c r="FD290" s="172"/>
      <c r="FE290" s="172"/>
      <c r="FF290" s="172"/>
      <c r="FG290" s="172"/>
      <c r="FH290" s="172"/>
      <c r="FI290" s="172"/>
      <c r="FJ290" s="172"/>
      <c r="FK290" s="172"/>
      <c r="FL290" s="172"/>
      <c r="FM290" s="172"/>
      <c r="FN290" s="172"/>
      <c r="FO290" s="172"/>
      <c r="FP290" s="172"/>
    </row>
    <row r="293" spans="2:464">
      <c r="C293" s="5" t="s">
        <v>1149</v>
      </c>
      <c r="D293" s="4"/>
      <c r="E293" s="7"/>
      <c r="F293" s="4"/>
      <c r="G293" s="56"/>
      <c r="H293" s="56"/>
      <c r="I293" s="56"/>
      <c r="J293" s="56"/>
      <c r="K293" s="56"/>
      <c r="L293" s="56"/>
      <c r="M293" s="56"/>
      <c r="N293" s="56"/>
      <c r="O293" s="56"/>
      <c r="P293" s="56"/>
      <c r="Q293" s="56"/>
      <c r="R293" s="56"/>
      <c r="S293" s="56"/>
      <c r="T293" s="56"/>
      <c r="U293" s="56"/>
      <c r="V293" s="56"/>
      <c r="W293" s="56"/>
      <c r="X293" s="56"/>
      <c r="Y293" s="56"/>
      <c r="Z293" s="56"/>
      <c r="AA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  <c r="AR293" s="56"/>
      <c r="AS293" s="56"/>
      <c r="AT293" s="56"/>
      <c r="AU293" s="56"/>
      <c r="AV293" s="56"/>
      <c r="AW293" s="56"/>
      <c r="AX293" s="56"/>
      <c r="AY293" s="56"/>
      <c r="AZ293" s="56"/>
      <c r="BA293" s="56"/>
      <c r="BB293" s="56"/>
      <c r="BC293" s="56"/>
      <c r="BD293" s="56"/>
      <c r="BE293" s="56"/>
      <c r="BF293" s="56"/>
    </row>
    <row r="295" spans="2:464">
      <c r="G295" s="26"/>
      <c r="H295" s="20">
        <v>44927</v>
      </c>
      <c r="I295" s="20">
        <f>H296+1</f>
        <v>44958</v>
      </c>
      <c r="J295" s="20">
        <f t="shared" ref="J295" si="332">I296+1</f>
        <v>44986</v>
      </c>
      <c r="K295" s="20">
        <f t="shared" ref="K295" si="333">J296+1</f>
        <v>45017</v>
      </c>
      <c r="L295" s="20">
        <f t="shared" ref="L295" si="334">K296+1</f>
        <v>45047</v>
      </c>
      <c r="M295" s="20">
        <f t="shared" ref="M295" si="335">L296+1</f>
        <v>45078</v>
      </c>
      <c r="N295" s="20">
        <f t="shared" ref="N295" si="336">M296+1</f>
        <v>45108</v>
      </c>
      <c r="O295" s="20">
        <f t="shared" ref="O295" si="337">N296+1</f>
        <v>45139</v>
      </c>
      <c r="P295" s="20">
        <f t="shared" ref="P295" si="338">O296+1</f>
        <v>45170</v>
      </c>
      <c r="Q295" s="20">
        <f t="shared" ref="Q295" si="339">P296+1</f>
        <v>45200</v>
      </c>
      <c r="R295" s="20">
        <f t="shared" ref="R295" si="340">Q296+1</f>
        <v>45231</v>
      </c>
      <c r="S295" s="20">
        <f t="shared" ref="S295" si="341">R296+1</f>
        <v>45261</v>
      </c>
      <c r="T295" s="20">
        <f t="shared" ref="T295" si="342">S296+1</f>
        <v>45292</v>
      </c>
      <c r="U295" s="20">
        <f t="shared" ref="U295" si="343">T296+1</f>
        <v>45323</v>
      </c>
      <c r="V295" s="20">
        <f t="shared" ref="V295" si="344">U296+1</f>
        <v>45352</v>
      </c>
      <c r="W295" s="20">
        <f t="shared" ref="W295" si="345">V296+1</f>
        <v>45383</v>
      </c>
      <c r="X295" s="20">
        <f t="shared" ref="X295" si="346">W296+1</f>
        <v>45413</v>
      </c>
      <c r="Y295" s="20">
        <f t="shared" ref="Y295" si="347">X296+1</f>
        <v>45444</v>
      </c>
      <c r="Z295" s="20">
        <f t="shared" ref="Z295" si="348">Y296+1</f>
        <v>45474</v>
      </c>
      <c r="AA295" s="20">
        <f t="shared" ref="AA295" si="349">Z296+1</f>
        <v>45505</v>
      </c>
      <c r="AB295" s="20">
        <f t="shared" ref="AB295" si="350">AA296+1</f>
        <v>45536</v>
      </c>
      <c r="AC295" s="20">
        <f t="shared" ref="AC295" si="351">AB296+1</f>
        <v>45566</v>
      </c>
      <c r="AD295" s="20">
        <f t="shared" ref="AD295" si="352">AC296+1</f>
        <v>45597</v>
      </c>
      <c r="AE295" s="20">
        <f t="shared" ref="AE295" si="353">AD296+1</f>
        <v>45627</v>
      </c>
      <c r="AF295" s="20">
        <f t="shared" ref="AF295" si="354">AE296+1</f>
        <v>45658</v>
      </c>
      <c r="AG295" s="20">
        <f t="shared" ref="AG295" si="355">AF296+1</f>
        <v>45689</v>
      </c>
      <c r="AH295" s="20">
        <f t="shared" ref="AH295" si="356">AG296+1</f>
        <v>45717</v>
      </c>
      <c r="AI295" s="20">
        <f t="shared" ref="AI295" si="357">AH296+1</f>
        <v>45748</v>
      </c>
      <c r="AJ295" s="20">
        <f t="shared" ref="AJ295" si="358">AI296+1</f>
        <v>45778</v>
      </c>
      <c r="AK295" s="20">
        <f t="shared" ref="AK295" si="359">AJ296+1</f>
        <v>45809</v>
      </c>
      <c r="AL295" s="20">
        <f t="shared" ref="AL295" si="360">AK296+1</f>
        <v>45839</v>
      </c>
      <c r="AM295" s="20">
        <f t="shared" ref="AM295" si="361">AL296+1</f>
        <v>45870</v>
      </c>
      <c r="AN295" s="20">
        <f t="shared" ref="AN295" si="362">AM296+1</f>
        <v>45901</v>
      </c>
      <c r="AO295" s="20">
        <f t="shared" ref="AO295" si="363">AN296+1</f>
        <v>45931</v>
      </c>
      <c r="AP295" s="20">
        <f t="shared" ref="AP295" si="364">AO296+1</f>
        <v>45962</v>
      </c>
      <c r="AQ295" s="20">
        <f t="shared" ref="AQ295" si="365">AP296+1</f>
        <v>45992</v>
      </c>
      <c r="AR295" s="20">
        <f t="shared" ref="AR295" si="366">AQ296+1</f>
        <v>46023</v>
      </c>
      <c r="AS295" s="20">
        <f t="shared" ref="AS295" si="367">AR296+1</f>
        <v>46054</v>
      </c>
      <c r="AT295" s="20">
        <f t="shared" ref="AT295" si="368">AS296+1</f>
        <v>46082</v>
      </c>
      <c r="AU295" s="20">
        <f t="shared" ref="AU295" si="369">AT296+1</f>
        <v>46113</v>
      </c>
      <c r="AV295" s="20">
        <f t="shared" ref="AV295" si="370">AU296+1</f>
        <v>46143</v>
      </c>
      <c r="AW295" s="20">
        <f t="shared" ref="AW295" si="371">AV296+1</f>
        <v>46174</v>
      </c>
      <c r="AX295" s="20">
        <f t="shared" ref="AX295" si="372">AW296+1</f>
        <v>46204</v>
      </c>
      <c r="AY295" s="20">
        <f t="shared" ref="AY295" si="373">AX296+1</f>
        <v>46235</v>
      </c>
      <c r="AZ295" s="20">
        <f t="shared" ref="AZ295" si="374">AY296+1</f>
        <v>46266</v>
      </c>
      <c r="BA295" s="20">
        <f t="shared" ref="BA295" si="375">AZ296+1</f>
        <v>46296</v>
      </c>
      <c r="BB295" s="20">
        <f t="shared" ref="BB295" si="376">BA296+1</f>
        <v>46327</v>
      </c>
      <c r="BC295" s="20">
        <f t="shared" ref="BC295" si="377">BB296+1</f>
        <v>46357</v>
      </c>
      <c r="BD295" s="20">
        <f t="shared" ref="BD295" si="378">BC296+1</f>
        <v>46388</v>
      </c>
      <c r="BE295" s="20">
        <f t="shared" ref="BE295" si="379">BD296+1</f>
        <v>46419</v>
      </c>
      <c r="BF295" s="20">
        <f t="shared" ref="BF295" si="380">BE296+1</f>
        <v>46447</v>
      </c>
      <c r="BG295" s="20">
        <f t="shared" ref="BG295" si="381">BF296+1</f>
        <v>46478</v>
      </c>
      <c r="BH295" s="20">
        <f t="shared" ref="BH295" si="382">BG296+1</f>
        <v>46508</v>
      </c>
      <c r="BI295" s="20">
        <f t="shared" ref="BI295" si="383">BH296+1</f>
        <v>46539</v>
      </c>
      <c r="BJ295" s="20">
        <f t="shared" ref="BJ295" si="384">BI296+1</f>
        <v>46569</v>
      </c>
      <c r="BK295" s="20">
        <f t="shared" ref="BK295" si="385">BJ296+1</f>
        <v>46600</v>
      </c>
      <c r="BL295" s="20">
        <f t="shared" ref="BL295" si="386">BK296+1</f>
        <v>46631</v>
      </c>
      <c r="BM295" s="20">
        <f t="shared" ref="BM295" si="387">BL296+1</f>
        <v>46661</v>
      </c>
      <c r="BN295" s="20">
        <f t="shared" ref="BN295" si="388">BM296+1</f>
        <v>46692</v>
      </c>
      <c r="BO295" s="20">
        <f t="shared" ref="BO295" si="389">BN296+1</f>
        <v>46722</v>
      </c>
      <c r="BP295" s="20">
        <f t="shared" ref="BP295" si="390">BO296+1</f>
        <v>46753</v>
      </c>
      <c r="BQ295" s="20">
        <f t="shared" ref="BQ295" si="391">BP296+1</f>
        <v>46784</v>
      </c>
      <c r="BR295" s="20">
        <f t="shared" ref="BR295" si="392">BQ296+1</f>
        <v>46813</v>
      </c>
      <c r="BS295" s="20">
        <f t="shared" ref="BS295" si="393">BR296+1</f>
        <v>46844</v>
      </c>
      <c r="BT295" s="20">
        <f t="shared" ref="BT295" si="394">BS296+1</f>
        <v>46874</v>
      </c>
      <c r="BU295" s="20">
        <f t="shared" ref="BU295" si="395">BT296+1</f>
        <v>46905</v>
      </c>
      <c r="BV295" s="20">
        <f t="shared" ref="BV295" si="396">BU296+1</f>
        <v>46935</v>
      </c>
      <c r="BW295" s="20">
        <f t="shared" ref="BW295" si="397">BV296+1</f>
        <v>46966</v>
      </c>
      <c r="BX295" s="20">
        <f t="shared" ref="BX295" si="398">BW296+1</f>
        <v>46997</v>
      </c>
      <c r="BY295" s="20">
        <f t="shared" ref="BY295" si="399">BX296+1</f>
        <v>47027</v>
      </c>
      <c r="BZ295" s="20">
        <f t="shared" ref="BZ295" si="400">BY296+1</f>
        <v>47058</v>
      </c>
      <c r="CA295" s="20">
        <f t="shared" ref="CA295" si="401">BZ296+1</f>
        <v>47088</v>
      </c>
      <c r="CB295" s="20">
        <f t="shared" ref="CB295" si="402">CA296+1</f>
        <v>47119</v>
      </c>
      <c r="CC295" s="20">
        <f t="shared" ref="CC295" si="403">CB296+1</f>
        <v>47150</v>
      </c>
      <c r="CD295" s="20">
        <f t="shared" ref="CD295" si="404">CC296+1</f>
        <v>47178</v>
      </c>
      <c r="CE295" s="20">
        <f t="shared" ref="CE295" si="405">CD296+1</f>
        <v>47209</v>
      </c>
      <c r="CF295" s="20">
        <f t="shared" ref="CF295" si="406">CE296+1</f>
        <v>47239</v>
      </c>
      <c r="CG295" s="20">
        <f t="shared" ref="CG295" si="407">CF296+1</f>
        <v>47270</v>
      </c>
      <c r="CH295" s="20">
        <f t="shared" ref="CH295" si="408">CG296+1</f>
        <v>47300</v>
      </c>
      <c r="CI295" s="20">
        <f t="shared" ref="CI295" si="409">CH296+1</f>
        <v>47331</v>
      </c>
      <c r="CJ295" s="20">
        <f t="shared" ref="CJ295" si="410">CI296+1</f>
        <v>47362</v>
      </c>
      <c r="CK295" s="20">
        <f t="shared" ref="CK295" si="411">CJ296+1</f>
        <v>47392</v>
      </c>
      <c r="CL295" s="20">
        <f t="shared" ref="CL295" si="412">CK296+1</f>
        <v>47423</v>
      </c>
      <c r="CM295" s="20">
        <f t="shared" ref="CM295" si="413">CL296+1</f>
        <v>47453</v>
      </c>
      <c r="CN295" s="20">
        <f t="shared" ref="CN295" si="414">CM296+1</f>
        <v>47484</v>
      </c>
      <c r="CO295" s="20">
        <f t="shared" ref="CO295" si="415">CN296+1</f>
        <v>47515</v>
      </c>
      <c r="CP295" s="20">
        <f t="shared" ref="CP295" si="416">CO296+1</f>
        <v>47543</v>
      </c>
      <c r="CQ295" s="20">
        <f t="shared" ref="CQ295" si="417">CP296+1</f>
        <v>47574</v>
      </c>
      <c r="CR295" s="20">
        <f t="shared" ref="CR295" si="418">CQ296+1</f>
        <v>47604</v>
      </c>
      <c r="CS295" s="20">
        <f t="shared" ref="CS295" si="419">CR296+1</f>
        <v>47635</v>
      </c>
      <c r="CT295" s="20">
        <f t="shared" ref="CT295" si="420">CS296+1</f>
        <v>47665</v>
      </c>
      <c r="CU295" s="20">
        <f t="shared" ref="CU295" si="421">CT296+1</f>
        <v>47696</v>
      </c>
      <c r="CV295" s="20">
        <f t="shared" ref="CV295" si="422">CU296+1</f>
        <v>47727</v>
      </c>
      <c r="CW295" s="20">
        <f t="shared" ref="CW295" si="423">CV296+1</f>
        <v>47757</v>
      </c>
      <c r="CX295" s="20">
        <f t="shared" ref="CX295" si="424">CW296+1</f>
        <v>47788</v>
      </c>
      <c r="CY295" s="20">
        <f t="shared" ref="CY295" si="425">CX296+1</f>
        <v>47818</v>
      </c>
      <c r="CZ295" s="20">
        <f t="shared" ref="CZ295" si="426">CY296+1</f>
        <v>47849</v>
      </c>
      <c r="DA295" s="20">
        <f t="shared" ref="DA295" si="427">CZ296+1</f>
        <v>47880</v>
      </c>
      <c r="DB295" s="20">
        <f t="shared" ref="DB295" si="428">DA296+1</f>
        <v>47908</v>
      </c>
      <c r="DC295" s="20">
        <f t="shared" ref="DC295" si="429">DB296+1</f>
        <v>47939</v>
      </c>
      <c r="DD295" s="20">
        <f t="shared" ref="DD295" si="430">DC296+1</f>
        <v>47969</v>
      </c>
      <c r="DE295" s="20">
        <f t="shared" ref="DE295" si="431">DD296+1</f>
        <v>48000</v>
      </c>
      <c r="DF295" s="20">
        <f t="shared" ref="DF295" si="432">DE296+1</f>
        <v>48030</v>
      </c>
      <c r="DG295" s="20">
        <f t="shared" ref="DG295" si="433">DF296+1</f>
        <v>48061</v>
      </c>
      <c r="DH295" s="20">
        <f t="shared" ref="DH295" si="434">DG296+1</f>
        <v>48092</v>
      </c>
      <c r="DI295" s="20">
        <f t="shared" ref="DI295" si="435">DH296+1</f>
        <v>48122</v>
      </c>
      <c r="DJ295" s="20">
        <f t="shared" ref="DJ295" si="436">DI296+1</f>
        <v>48153</v>
      </c>
      <c r="DK295" s="20">
        <f t="shared" ref="DK295" si="437">DJ296+1</f>
        <v>48183</v>
      </c>
      <c r="DL295" s="20">
        <f t="shared" ref="DL295" si="438">DK296+1</f>
        <v>48214</v>
      </c>
      <c r="DM295" s="20">
        <f t="shared" ref="DM295" si="439">DL296+1</f>
        <v>48245</v>
      </c>
      <c r="DN295" s="20">
        <f t="shared" ref="DN295" si="440">DM296+1</f>
        <v>48274</v>
      </c>
      <c r="DO295" s="20">
        <f t="shared" ref="DO295" si="441">DN296+1</f>
        <v>48305</v>
      </c>
      <c r="DP295" s="20">
        <f t="shared" ref="DP295" si="442">DO296+1</f>
        <v>48335</v>
      </c>
      <c r="DQ295" s="20">
        <f t="shared" ref="DQ295" si="443">DP296+1</f>
        <v>48366</v>
      </c>
      <c r="DR295" s="20">
        <f t="shared" ref="DR295" si="444">DQ296+1</f>
        <v>48396</v>
      </c>
      <c r="DS295" s="20">
        <f t="shared" ref="DS295" si="445">DR296+1</f>
        <v>48427</v>
      </c>
      <c r="DT295" s="20">
        <f t="shared" ref="DT295" si="446">DS296+1</f>
        <v>48458</v>
      </c>
      <c r="DU295" s="20">
        <f t="shared" ref="DU295" si="447">DT296+1</f>
        <v>48488</v>
      </c>
      <c r="DV295" s="20">
        <f t="shared" ref="DV295" si="448">DU296+1</f>
        <v>48519</v>
      </c>
      <c r="DW295" s="20">
        <f t="shared" ref="DW295" si="449">DV296+1</f>
        <v>48549</v>
      </c>
      <c r="DX295" s="20">
        <f t="shared" ref="DX295" si="450">DW296+1</f>
        <v>48580</v>
      </c>
      <c r="DY295" s="20">
        <f t="shared" ref="DY295" si="451">DX296+1</f>
        <v>48611</v>
      </c>
      <c r="DZ295" s="20">
        <f t="shared" ref="DZ295" si="452">DY296+1</f>
        <v>48639</v>
      </c>
      <c r="EA295" s="20">
        <f t="shared" ref="EA295" si="453">DZ296+1</f>
        <v>48670</v>
      </c>
      <c r="EB295" s="20">
        <f t="shared" ref="EB295" si="454">EA296+1</f>
        <v>48700</v>
      </c>
      <c r="EC295" s="20">
        <f t="shared" ref="EC295" si="455">EB296+1</f>
        <v>48731</v>
      </c>
      <c r="ED295" s="20">
        <f t="shared" ref="ED295" si="456">EC296+1</f>
        <v>48761</v>
      </c>
      <c r="EE295" s="20">
        <f t="shared" ref="EE295" si="457">ED296+1</f>
        <v>48792</v>
      </c>
      <c r="EF295" s="20">
        <f t="shared" ref="EF295" si="458">EE296+1</f>
        <v>48823</v>
      </c>
      <c r="EG295" s="20">
        <f t="shared" ref="EG295" si="459">EF296+1</f>
        <v>48853</v>
      </c>
      <c r="EH295" s="20">
        <f t="shared" ref="EH295" si="460">EG296+1</f>
        <v>48884</v>
      </c>
      <c r="EI295" s="20">
        <f t="shared" ref="EI295" si="461">EH296+1</f>
        <v>48914</v>
      </c>
      <c r="EJ295" s="20">
        <f t="shared" ref="EJ295" si="462">EI296+1</f>
        <v>48945</v>
      </c>
      <c r="EK295" s="20">
        <f t="shared" ref="EK295" si="463">EJ296+1</f>
        <v>48976</v>
      </c>
      <c r="EL295" s="20">
        <f t="shared" ref="EL295" si="464">EK296+1</f>
        <v>49004</v>
      </c>
      <c r="EM295" s="20">
        <f t="shared" ref="EM295" si="465">EL296+1</f>
        <v>49035</v>
      </c>
      <c r="EN295" s="20">
        <f t="shared" ref="EN295" si="466">EM296+1</f>
        <v>49065</v>
      </c>
      <c r="EO295" s="20">
        <f t="shared" ref="EO295" si="467">EN296+1</f>
        <v>49096</v>
      </c>
      <c r="EP295" s="20">
        <f t="shared" ref="EP295" si="468">EO296+1</f>
        <v>49126</v>
      </c>
      <c r="EQ295" s="20">
        <f t="shared" ref="EQ295" si="469">EP296+1</f>
        <v>49157</v>
      </c>
      <c r="ER295" s="20">
        <f t="shared" ref="ER295" si="470">EQ296+1</f>
        <v>49188</v>
      </c>
      <c r="ES295" s="20">
        <f t="shared" ref="ES295" si="471">ER296+1</f>
        <v>49218</v>
      </c>
      <c r="ET295" s="20">
        <f t="shared" ref="ET295" si="472">ES296+1</f>
        <v>49249</v>
      </c>
      <c r="EU295" s="20">
        <f t="shared" ref="EU295" si="473">ET296+1</f>
        <v>49279</v>
      </c>
      <c r="EV295" s="20">
        <f t="shared" ref="EV295" si="474">EU296+1</f>
        <v>49310</v>
      </c>
      <c r="EW295" s="20">
        <f t="shared" ref="EW295" si="475">EV296+1</f>
        <v>49341</v>
      </c>
      <c r="EX295" s="20">
        <f t="shared" ref="EX295" si="476">EW296+1</f>
        <v>49369</v>
      </c>
      <c r="EY295" s="20">
        <f t="shared" ref="EY295" si="477">EX296+1</f>
        <v>49400</v>
      </c>
      <c r="EZ295" s="20">
        <f t="shared" ref="EZ295" si="478">EY296+1</f>
        <v>49430</v>
      </c>
      <c r="FA295" s="20">
        <f t="shared" ref="FA295" si="479">EZ296+1</f>
        <v>49461</v>
      </c>
      <c r="FB295" s="20">
        <f t="shared" ref="FB295" si="480">FA296+1</f>
        <v>49491</v>
      </c>
      <c r="FC295" s="20">
        <f t="shared" ref="FC295" si="481">FB296+1</f>
        <v>49522</v>
      </c>
      <c r="FD295" s="20">
        <f t="shared" ref="FD295" si="482">FC296+1</f>
        <v>49553</v>
      </c>
      <c r="FE295" s="20">
        <f t="shared" ref="FE295" si="483">FD296+1</f>
        <v>49583</v>
      </c>
      <c r="FF295" s="20">
        <f t="shared" ref="FF295" si="484">FE296+1</f>
        <v>49614</v>
      </c>
      <c r="FG295" s="20">
        <f t="shared" ref="FG295" si="485">FF296+1</f>
        <v>49644</v>
      </c>
      <c r="FH295" s="20">
        <f t="shared" ref="FH295" si="486">FG296+1</f>
        <v>49675</v>
      </c>
      <c r="FI295" s="20">
        <f t="shared" ref="FI295" si="487">FH296+1</f>
        <v>49706</v>
      </c>
      <c r="FJ295" s="20">
        <f t="shared" ref="FJ295" si="488">FI296+1</f>
        <v>49735</v>
      </c>
      <c r="FK295" s="20">
        <f t="shared" ref="FK295" si="489">FJ296+1</f>
        <v>49766</v>
      </c>
      <c r="FL295" s="20">
        <f t="shared" ref="FL295" si="490">FK296+1</f>
        <v>49796</v>
      </c>
      <c r="FM295" s="20">
        <f t="shared" ref="FM295" si="491">FL296+1</f>
        <v>49827</v>
      </c>
      <c r="FN295" s="20">
        <f t="shared" ref="FN295" si="492">FM296+1</f>
        <v>49857</v>
      </c>
      <c r="FO295" s="20">
        <f t="shared" ref="FO295" si="493">FN296+1</f>
        <v>49888</v>
      </c>
      <c r="FP295" s="20">
        <f t="shared" ref="FP295" si="494">FO296+1</f>
        <v>49919</v>
      </c>
      <c r="FQ295" s="20">
        <f t="shared" ref="FQ295" si="495">FP296+1</f>
        <v>49949</v>
      </c>
      <c r="FR295" s="20">
        <f t="shared" ref="FR295" si="496">FQ296+1</f>
        <v>49980</v>
      </c>
      <c r="FS295" s="20">
        <f t="shared" ref="FS295" si="497">FR296+1</f>
        <v>50010</v>
      </c>
      <c r="FT295" s="20">
        <f t="shared" ref="FT295" si="498">FS296+1</f>
        <v>50041</v>
      </c>
      <c r="FU295" s="20">
        <f t="shared" ref="FU295" si="499">FT296+1</f>
        <v>50072</v>
      </c>
      <c r="FV295" s="20">
        <f t="shared" ref="FV295" si="500">FU296+1</f>
        <v>50100</v>
      </c>
      <c r="FW295" s="20">
        <f t="shared" ref="FW295" si="501">FV296+1</f>
        <v>50131</v>
      </c>
      <c r="FX295" s="20">
        <f t="shared" ref="FX295" si="502">FW296+1</f>
        <v>50161</v>
      </c>
      <c r="FY295" s="20">
        <f t="shared" ref="FY295" si="503">FX296+1</f>
        <v>50192</v>
      </c>
      <c r="FZ295" s="20">
        <f t="shared" ref="FZ295" si="504">FY296+1</f>
        <v>50222</v>
      </c>
      <c r="GA295" s="20">
        <f t="shared" ref="GA295" si="505">FZ296+1</f>
        <v>50253</v>
      </c>
      <c r="GB295" s="20">
        <f t="shared" ref="GB295" si="506">GA296+1</f>
        <v>50284</v>
      </c>
      <c r="GC295" s="20">
        <f t="shared" ref="GC295" si="507">GB296+1</f>
        <v>50314</v>
      </c>
      <c r="GD295" s="20">
        <f t="shared" ref="GD295" si="508">GC296+1</f>
        <v>50345</v>
      </c>
      <c r="GE295" s="20">
        <f t="shared" ref="GE295" si="509">GD296+1</f>
        <v>50375</v>
      </c>
      <c r="GF295" s="20">
        <f t="shared" ref="GF295" si="510">GE296+1</f>
        <v>50406</v>
      </c>
      <c r="GG295" s="20">
        <f t="shared" ref="GG295" si="511">GF296+1</f>
        <v>50437</v>
      </c>
      <c r="GH295" s="20">
        <f t="shared" ref="GH295" si="512">GG296+1</f>
        <v>50465</v>
      </c>
      <c r="GI295" s="20">
        <f t="shared" ref="GI295" si="513">GH296+1</f>
        <v>50496</v>
      </c>
      <c r="GJ295" s="20">
        <f t="shared" ref="GJ295" si="514">GI296+1</f>
        <v>50526</v>
      </c>
      <c r="GK295" s="20">
        <f t="shared" ref="GK295" si="515">GJ296+1</f>
        <v>50557</v>
      </c>
      <c r="GL295" s="20">
        <f t="shared" ref="GL295" si="516">GK296+1</f>
        <v>50587</v>
      </c>
      <c r="GM295" s="20">
        <f t="shared" ref="GM295" si="517">GL296+1</f>
        <v>50618</v>
      </c>
      <c r="GN295" s="20">
        <f t="shared" ref="GN295" si="518">GM296+1</f>
        <v>50649</v>
      </c>
      <c r="GO295" s="20">
        <f t="shared" ref="GO295" si="519">GN296+1</f>
        <v>50679</v>
      </c>
      <c r="GP295" s="20">
        <f t="shared" ref="GP295" si="520">GO296+1</f>
        <v>50710</v>
      </c>
      <c r="GQ295" s="20">
        <f t="shared" ref="GQ295" si="521">GP296+1</f>
        <v>50740</v>
      </c>
      <c r="GR295" s="20">
        <f t="shared" ref="GR295" si="522">GQ296+1</f>
        <v>50771</v>
      </c>
      <c r="GS295" s="20">
        <f t="shared" ref="GS295" si="523">GR296+1</f>
        <v>50802</v>
      </c>
      <c r="GT295" s="20">
        <f t="shared" ref="GT295" si="524">GS296+1</f>
        <v>50830</v>
      </c>
      <c r="GU295" s="20">
        <f t="shared" ref="GU295" si="525">GT296+1</f>
        <v>50861</v>
      </c>
      <c r="GV295" s="20">
        <f t="shared" ref="GV295" si="526">GU296+1</f>
        <v>50891</v>
      </c>
      <c r="GW295" s="20">
        <f t="shared" ref="GW295" si="527">GV296+1</f>
        <v>50922</v>
      </c>
      <c r="GX295" s="20">
        <f t="shared" ref="GX295" si="528">GW296+1</f>
        <v>50952</v>
      </c>
      <c r="GY295" s="20">
        <f t="shared" ref="GY295" si="529">GX296+1</f>
        <v>50983</v>
      </c>
      <c r="GZ295" s="20">
        <f t="shared" ref="GZ295" si="530">GY296+1</f>
        <v>51014</v>
      </c>
      <c r="HA295" s="20">
        <f t="shared" ref="HA295" si="531">GZ296+1</f>
        <v>51044</v>
      </c>
      <c r="HB295" s="20">
        <f t="shared" ref="HB295" si="532">HA296+1</f>
        <v>51075</v>
      </c>
      <c r="HC295" s="20">
        <f t="shared" ref="HC295" si="533">HB296+1</f>
        <v>51105</v>
      </c>
      <c r="HD295" s="20">
        <f t="shared" ref="HD295" si="534">HC296+1</f>
        <v>51136</v>
      </c>
      <c r="HE295" s="20">
        <f t="shared" ref="HE295" si="535">HD296+1</f>
        <v>51167</v>
      </c>
      <c r="HF295" s="20">
        <f t="shared" ref="HF295" si="536">HE296+1</f>
        <v>51196</v>
      </c>
      <c r="HG295" s="20">
        <f t="shared" ref="HG295" si="537">HF296+1</f>
        <v>51227</v>
      </c>
      <c r="HH295" s="20">
        <f t="shared" ref="HH295" si="538">HG296+1</f>
        <v>51257</v>
      </c>
      <c r="HI295" s="20">
        <f t="shared" ref="HI295" si="539">HH296+1</f>
        <v>51288</v>
      </c>
      <c r="HJ295" s="20">
        <f t="shared" ref="HJ295" si="540">HI296+1</f>
        <v>51318</v>
      </c>
      <c r="HK295" s="20">
        <f t="shared" ref="HK295" si="541">HJ296+1</f>
        <v>51349</v>
      </c>
      <c r="HL295" s="20">
        <f t="shared" ref="HL295" si="542">HK296+1</f>
        <v>51380</v>
      </c>
      <c r="HM295" s="20">
        <f t="shared" ref="HM295" si="543">HL296+1</f>
        <v>51410</v>
      </c>
      <c r="HN295" s="20">
        <f t="shared" ref="HN295" si="544">HM296+1</f>
        <v>51441</v>
      </c>
      <c r="HO295" s="20">
        <f t="shared" ref="HO295" si="545">HN296+1</f>
        <v>51471</v>
      </c>
      <c r="HP295" s="20">
        <f t="shared" ref="HP295" si="546">HO296+1</f>
        <v>51502</v>
      </c>
      <c r="HQ295" s="20">
        <f t="shared" ref="HQ295" si="547">HP296+1</f>
        <v>51533</v>
      </c>
      <c r="HR295" s="20">
        <f t="shared" ref="HR295" si="548">HQ296+1</f>
        <v>51561</v>
      </c>
      <c r="HS295" s="20">
        <f t="shared" ref="HS295" si="549">HR296+1</f>
        <v>51592</v>
      </c>
      <c r="HT295" s="20">
        <f t="shared" ref="HT295" si="550">HS296+1</f>
        <v>51622</v>
      </c>
      <c r="HU295" s="20">
        <f t="shared" ref="HU295" si="551">HT296+1</f>
        <v>51653</v>
      </c>
      <c r="HV295" s="20">
        <f t="shared" ref="HV295" si="552">HU296+1</f>
        <v>51683</v>
      </c>
      <c r="HW295" s="20">
        <f t="shared" ref="HW295" si="553">HV296+1</f>
        <v>51714</v>
      </c>
      <c r="HX295" s="20">
        <f t="shared" ref="HX295" si="554">HW296+1</f>
        <v>51745</v>
      </c>
      <c r="HY295" s="20">
        <f t="shared" ref="HY295" si="555">HX296+1</f>
        <v>51775</v>
      </c>
      <c r="HZ295" s="20">
        <f t="shared" ref="HZ295" si="556">HY296+1</f>
        <v>51806</v>
      </c>
      <c r="IA295" s="20">
        <f t="shared" ref="IA295" si="557">HZ296+1</f>
        <v>51836</v>
      </c>
      <c r="IB295" s="20">
        <f t="shared" ref="IB295" si="558">IA296+1</f>
        <v>51867</v>
      </c>
      <c r="IC295" s="20">
        <f t="shared" ref="IC295" si="559">IB296+1</f>
        <v>51898</v>
      </c>
      <c r="ID295" s="20">
        <f t="shared" ref="ID295" si="560">IC296+1</f>
        <v>51926</v>
      </c>
      <c r="IE295" s="20">
        <f t="shared" ref="IE295" si="561">ID296+1</f>
        <v>51957</v>
      </c>
      <c r="IF295" s="20">
        <f t="shared" ref="IF295" si="562">IE296+1</f>
        <v>51987</v>
      </c>
      <c r="IG295" s="20">
        <f t="shared" ref="IG295" si="563">IF296+1</f>
        <v>52018</v>
      </c>
      <c r="IH295" s="20">
        <f t="shared" ref="IH295" si="564">IG296+1</f>
        <v>52048</v>
      </c>
      <c r="II295" s="20">
        <f t="shared" ref="II295" si="565">IH296+1</f>
        <v>52079</v>
      </c>
      <c r="IJ295" s="20">
        <f t="shared" ref="IJ295" si="566">II296+1</f>
        <v>52110</v>
      </c>
      <c r="IK295" s="20">
        <f t="shared" ref="IK295" si="567">IJ296+1</f>
        <v>52140</v>
      </c>
      <c r="IL295" s="20">
        <f t="shared" ref="IL295" si="568">IK296+1</f>
        <v>52171</v>
      </c>
      <c r="IM295" s="20">
        <f t="shared" ref="IM295" si="569">IL296+1</f>
        <v>52201</v>
      </c>
      <c r="IN295" s="20">
        <f t="shared" ref="IN295" si="570">IM296+1</f>
        <v>52232</v>
      </c>
      <c r="IO295" s="20">
        <f t="shared" ref="IO295" si="571">IN296+1</f>
        <v>52263</v>
      </c>
      <c r="IP295" s="20">
        <f t="shared" ref="IP295" si="572">IO296+1</f>
        <v>52291</v>
      </c>
      <c r="IQ295" s="20">
        <f t="shared" ref="IQ295" si="573">IP296+1</f>
        <v>52322</v>
      </c>
      <c r="IR295" s="20">
        <f t="shared" ref="IR295" si="574">IQ296+1</f>
        <v>52352</v>
      </c>
      <c r="IS295" s="20">
        <f t="shared" ref="IS295" si="575">IR296+1</f>
        <v>52383</v>
      </c>
      <c r="IT295" s="20">
        <f t="shared" ref="IT295" si="576">IS296+1</f>
        <v>52413</v>
      </c>
      <c r="IU295" s="20">
        <f t="shared" ref="IU295" si="577">IT296+1</f>
        <v>52444</v>
      </c>
      <c r="IV295" s="20">
        <f t="shared" ref="IV295" si="578">IU296+1</f>
        <v>52475</v>
      </c>
      <c r="IW295" s="20">
        <f t="shared" ref="IW295" si="579">IV296+1</f>
        <v>52505</v>
      </c>
      <c r="IX295" s="20">
        <f t="shared" ref="IX295" si="580">IW296+1</f>
        <v>52536</v>
      </c>
      <c r="IY295" s="20">
        <f t="shared" ref="IY295" si="581">IX296+1</f>
        <v>52566</v>
      </c>
      <c r="IZ295" s="20">
        <f t="shared" ref="IZ295" si="582">IY296+1</f>
        <v>52597</v>
      </c>
      <c r="JA295" s="20">
        <f t="shared" ref="JA295" si="583">IZ296+1</f>
        <v>52628</v>
      </c>
      <c r="JB295" s="20">
        <f t="shared" ref="JB295" si="584">JA296+1</f>
        <v>52657</v>
      </c>
      <c r="JC295" s="20">
        <f t="shared" ref="JC295" si="585">JB296+1</f>
        <v>52688</v>
      </c>
      <c r="JD295" s="20">
        <f t="shared" ref="JD295" si="586">JC296+1</f>
        <v>52718</v>
      </c>
      <c r="JE295" s="20">
        <f t="shared" ref="JE295" si="587">JD296+1</f>
        <v>52749</v>
      </c>
      <c r="JF295" s="20">
        <f t="shared" ref="JF295" si="588">JE296+1</f>
        <v>52779</v>
      </c>
      <c r="JG295" s="20">
        <f t="shared" ref="JG295" si="589">JF296+1</f>
        <v>52810</v>
      </c>
      <c r="JH295" s="20">
        <f t="shared" ref="JH295" si="590">JG296+1</f>
        <v>52841</v>
      </c>
      <c r="JI295" s="20">
        <f t="shared" ref="JI295" si="591">JH296+1</f>
        <v>52871</v>
      </c>
      <c r="JJ295" s="20">
        <f t="shared" ref="JJ295" si="592">JI296+1</f>
        <v>52902</v>
      </c>
      <c r="JK295" s="20">
        <f t="shared" ref="JK295" si="593">JJ296+1</f>
        <v>52932</v>
      </c>
      <c r="JL295" s="20">
        <f t="shared" ref="JL295" si="594">JK296+1</f>
        <v>52963</v>
      </c>
      <c r="JM295" s="20">
        <f t="shared" ref="JM295" si="595">JL296+1</f>
        <v>52994</v>
      </c>
      <c r="JN295" s="20">
        <f t="shared" ref="JN295" si="596">JM296+1</f>
        <v>53022</v>
      </c>
      <c r="JO295" s="20">
        <f t="shared" ref="JO295" si="597">JN296+1</f>
        <v>53053</v>
      </c>
      <c r="JP295" s="20">
        <f t="shared" ref="JP295" si="598">JO296+1</f>
        <v>53083</v>
      </c>
      <c r="JQ295" s="20">
        <f t="shared" ref="JQ295" si="599">JP296+1</f>
        <v>53114</v>
      </c>
      <c r="JR295" s="20">
        <f t="shared" ref="JR295" si="600">JQ296+1</f>
        <v>53144</v>
      </c>
      <c r="JS295" s="20">
        <f t="shared" ref="JS295" si="601">JR296+1</f>
        <v>53175</v>
      </c>
      <c r="JT295" s="20">
        <f t="shared" ref="JT295" si="602">JS296+1</f>
        <v>53206</v>
      </c>
      <c r="JU295" s="20">
        <f t="shared" ref="JU295" si="603">JT296+1</f>
        <v>53236</v>
      </c>
      <c r="JV295" s="20">
        <f t="shared" ref="JV295" si="604">JU296+1</f>
        <v>53267</v>
      </c>
      <c r="JW295" s="20">
        <f t="shared" ref="JW295" si="605">JV296+1</f>
        <v>53297</v>
      </c>
      <c r="JX295" s="20">
        <f t="shared" ref="JX295" si="606">JW296+1</f>
        <v>53328</v>
      </c>
      <c r="JY295" s="20">
        <f t="shared" ref="JY295" si="607">JX296+1</f>
        <v>53359</v>
      </c>
      <c r="JZ295" s="20">
        <f t="shared" ref="JZ295" si="608">JY296+1</f>
        <v>53387</v>
      </c>
      <c r="KA295" s="20">
        <f t="shared" ref="KA295" si="609">JZ296+1</f>
        <v>53418</v>
      </c>
      <c r="KB295" s="20">
        <f t="shared" ref="KB295" si="610">KA296+1</f>
        <v>53448</v>
      </c>
      <c r="KC295" s="20">
        <f t="shared" ref="KC295" si="611">KB296+1</f>
        <v>53479</v>
      </c>
      <c r="KD295" s="20">
        <f t="shared" ref="KD295" si="612">KC296+1</f>
        <v>53509</v>
      </c>
      <c r="KE295" s="20">
        <f t="shared" ref="KE295" si="613">KD296+1</f>
        <v>53540</v>
      </c>
      <c r="KF295" s="20">
        <f t="shared" ref="KF295" si="614">KE296+1</f>
        <v>53571</v>
      </c>
      <c r="KG295" s="20">
        <f t="shared" ref="KG295" si="615">KF296+1</f>
        <v>53601</v>
      </c>
      <c r="KH295" s="20">
        <f t="shared" ref="KH295" si="616">KG296+1</f>
        <v>53632</v>
      </c>
      <c r="KI295" s="20">
        <f t="shared" ref="KI295" si="617">KH296+1</f>
        <v>53662</v>
      </c>
      <c r="KJ295" s="20">
        <f t="shared" ref="KJ295" si="618">KI296+1</f>
        <v>53693</v>
      </c>
      <c r="KK295" s="20">
        <f t="shared" ref="KK295" si="619">KJ296+1</f>
        <v>53724</v>
      </c>
      <c r="KL295" s="20">
        <f t="shared" ref="KL295" si="620">KK296+1</f>
        <v>53752</v>
      </c>
      <c r="KM295" s="20">
        <f t="shared" ref="KM295" si="621">KL296+1</f>
        <v>53783</v>
      </c>
      <c r="KN295" s="20">
        <f t="shared" ref="KN295" si="622">KM296+1</f>
        <v>53813</v>
      </c>
      <c r="KO295" s="20">
        <f t="shared" ref="KO295" si="623">KN296+1</f>
        <v>53844</v>
      </c>
      <c r="KP295" s="20">
        <f t="shared" ref="KP295" si="624">KO296+1</f>
        <v>53874</v>
      </c>
      <c r="KQ295" s="20">
        <f t="shared" ref="KQ295" si="625">KP296+1</f>
        <v>53905</v>
      </c>
      <c r="KR295" s="20">
        <f t="shared" ref="KR295" si="626">KQ296+1</f>
        <v>53936</v>
      </c>
      <c r="KS295" s="20">
        <f t="shared" ref="KS295" si="627">KR296+1</f>
        <v>53966</v>
      </c>
      <c r="KT295" s="20">
        <f t="shared" ref="KT295" si="628">KS296+1</f>
        <v>53997</v>
      </c>
      <c r="KU295" s="20">
        <f t="shared" ref="KU295" si="629">KT296+1</f>
        <v>54027</v>
      </c>
      <c r="KV295" s="20">
        <f t="shared" ref="KV295" si="630">KU296+1</f>
        <v>54058</v>
      </c>
      <c r="KW295" s="20">
        <f t="shared" ref="KW295" si="631">KV296+1</f>
        <v>54089</v>
      </c>
      <c r="KX295" s="20">
        <f t="shared" ref="KX295" si="632">KW296+1</f>
        <v>54118</v>
      </c>
      <c r="KY295" s="20">
        <f t="shared" ref="KY295" si="633">KX296+1</f>
        <v>54149</v>
      </c>
      <c r="KZ295" s="20">
        <f t="shared" ref="KZ295" si="634">KY296+1</f>
        <v>54179</v>
      </c>
      <c r="LA295" s="20">
        <f t="shared" ref="LA295" si="635">KZ296+1</f>
        <v>54210</v>
      </c>
      <c r="LB295" s="20">
        <f t="shared" ref="LB295" si="636">LA296+1</f>
        <v>54240</v>
      </c>
      <c r="LC295" s="20">
        <f t="shared" ref="LC295" si="637">LB296+1</f>
        <v>54271</v>
      </c>
      <c r="LD295" s="20">
        <f t="shared" ref="LD295" si="638">LC296+1</f>
        <v>54302</v>
      </c>
      <c r="LE295" s="20">
        <f t="shared" ref="LE295" si="639">LD296+1</f>
        <v>54332</v>
      </c>
      <c r="LF295" s="20">
        <f t="shared" ref="LF295" si="640">LE296+1</f>
        <v>54363</v>
      </c>
      <c r="LG295" s="20">
        <f t="shared" ref="LG295" si="641">LF296+1</f>
        <v>54393</v>
      </c>
      <c r="LH295" s="20">
        <f t="shared" ref="LH295" si="642">LG296+1</f>
        <v>54424</v>
      </c>
      <c r="LI295" s="20">
        <f t="shared" ref="LI295" si="643">LH296+1</f>
        <v>54455</v>
      </c>
      <c r="LJ295" s="20">
        <f t="shared" ref="LJ295" si="644">LI296+1</f>
        <v>54483</v>
      </c>
      <c r="LK295" s="20">
        <f t="shared" ref="LK295" si="645">LJ296+1</f>
        <v>54514</v>
      </c>
      <c r="LL295" s="20">
        <f t="shared" ref="LL295" si="646">LK296+1</f>
        <v>54544</v>
      </c>
      <c r="LM295" s="20">
        <f t="shared" ref="LM295" si="647">LL296+1</f>
        <v>54575</v>
      </c>
      <c r="LN295" s="20">
        <f t="shared" ref="LN295" si="648">LM296+1</f>
        <v>54605</v>
      </c>
      <c r="LO295" s="20">
        <f t="shared" ref="LO295" si="649">LN296+1</f>
        <v>54636</v>
      </c>
      <c r="LP295" s="20">
        <f t="shared" ref="LP295" si="650">LO296+1</f>
        <v>54667</v>
      </c>
      <c r="LQ295" s="20">
        <f t="shared" ref="LQ295" si="651">LP296+1</f>
        <v>54697</v>
      </c>
      <c r="LR295" s="20">
        <f t="shared" ref="LR295" si="652">LQ296+1</f>
        <v>54728</v>
      </c>
      <c r="LS295" s="20">
        <f t="shared" ref="LS295" si="653">LR296+1</f>
        <v>54758</v>
      </c>
      <c r="LT295" s="20">
        <f t="shared" ref="LT295" si="654">LS296+1</f>
        <v>54789</v>
      </c>
      <c r="LU295" s="20">
        <f t="shared" ref="LU295" si="655">LT296+1</f>
        <v>54820</v>
      </c>
      <c r="LV295" s="20">
        <f t="shared" ref="LV295" si="656">LU296+1</f>
        <v>54848</v>
      </c>
      <c r="LW295" s="20">
        <f t="shared" ref="LW295" si="657">LV296+1</f>
        <v>54879</v>
      </c>
      <c r="LX295" s="20">
        <f t="shared" ref="LX295" si="658">LW296+1</f>
        <v>54909</v>
      </c>
      <c r="LY295" s="20">
        <f t="shared" ref="LY295" si="659">LX296+1</f>
        <v>54940</v>
      </c>
      <c r="LZ295" s="20">
        <f t="shared" ref="LZ295" si="660">LY296+1</f>
        <v>54970</v>
      </c>
      <c r="MA295" s="20">
        <f t="shared" ref="MA295" si="661">LZ296+1</f>
        <v>55001</v>
      </c>
      <c r="MB295" s="20">
        <f t="shared" ref="MB295" si="662">MA296+1</f>
        <v>55032</v>
      </c>
      <c r="MC295" s="20">
        <f t="shared" ref="MC295" si="663">MB296+1</f>
        <v>55062</v>
      </c>
      <c r="MD295" s="20">
        <f t="shared" ref="MD295" si="664">MC296+1</f>
        <v>55093</v>
      </c>
      <c r="ME295" s="20">
        <f t="shared" ref="ME295" si="665">MD296+1</f>
        <v>55123</v>
      </c>
      <c r="MF295" s="20">
        <f t="shared" ref="MF295" si="666">ME296+1</f>
        <v>55154</v>
      </c>
      <c r="MG295" s="20">
        <f t="shared" ref="MG295" si="667">MF296+1</f>
        <v>55185</v>
      </c>
      <c r="MH295" s="20">
        <f t="shared" ref="MH295" si="668">MG296+1</f>
        <v>55213</v>
      </c>
      <c r="MI295" s="20">
        <f t="shared" ref="MI295" si="669">MH296+1</f>
        <v>55244</v>
      </c>
      <c r="MJ295" s="20">
        <f t="shared" ref="MJ295" si="670">MI296+1</f>
        <v>55274</v>
      </c>
      <c r="MK295" s="20">
        <f t="shared" ref="MK295" si="671">MJ296+1</f>
        <v>55305</v>
      </c>
      <c r="ML295" s="20">
        <f t="shared" ref="ML295" si="672">MK296+1</f>
        <v>55335</v>
      </c>
      <c r="MM295" s="20">
        <f t="shared" ref="MM295" si="673">ML296+1</f>
        <v>55366</v>
      </c>
      <c r="MN295" s="20">
        <f t="shared" ref="MN295" si="674">MM296+1</f>
        <v>55397</v>
      </c>
      <c r="MO295" s="20">
        <f t="shared" ref="MO295" si="675">MN296+1</f>
        <v>55427</v>
      </c>
      <c r="MP295" s="20">
        <f t="shared" ref="MP295" si="676">MO296+1</f>
        <v>55458</v>
      </c>
      <c r="MQ295" s="20">
        <f t="shared" ref="MQ295" si="677">MP296+1</f>
        <v>55488</v>
      </c>
      <c r="MR295" s="20">
        <f t="shared" ref="MR295" si="678">MQ296+1</f>
        <v>55519</v>
      </c>
      <c r="MS295" s="20">
        <f t="shared" ref="MS295" si="679">MR296+1</f>
        <v>55550</v>
      </c>
      <c r="MT295" s="20">
        <f t="shared" ref="MT295" si="680">MS296+1</f>
        <v>55579</v>
      </c>
      <c r="MU295" s="20">
        <f t="shared" ref="MU295" si="681">MT296+1</f>
        <v>55610</v>
      </c>
      <c r="MV295" s="20">
        <f t="shared" ref="MV295" si="682">MU296+1</f>
        <v>55640</v>
      </c>
      <c r="MW295" s="20">
        <f t="shared" ref="MW295" si="683">MV296+1</f>
        <v>55671</v>
      </c>
      <c r="MX295" s="20">
        <f t="shared" ref="MX295" si="684">MW296+1</f>
        <v>55701</v>
      </c>
      <c r="MY295" s="20">
        <f t="shared" ref="MY295" si="685">MX296+1</f>
        <v>55732</v>
      </c>
      <c r="MZ295" s="20">
        <f t="shared" ref="MZ295" si="686">MY296+1</f>
        <v>55763</v>
      </c>
      <c r="NA295" s="20">
        <f t="shared" ref="NA295" si="687">MZ296+1</f>
        <v>55793</v>
      </c>
      <c r="NB295" s="20">
        <f t="shared" ref="NB295" si="688">NA296+1</f>
        <v>55824</v>
      </c>
      <c r="NC295" s="20">
        <f t="shared" ref="NC295" si="689">NB296+1</f>
        <v>55854</v>
      </c>
      <c r="ND295" s="20">
        <f t="shared" ref="ND295" si="690">NC296+1</f>
        <v>55885</v>
      </c>
      <c r="NE295" s="20">
        <f t="shared" ref="NE295" si="691">ND296+1</f>
        <v>55916</v>
      </c>
      <c r="NF295" s="20">
        <f t="shared" ref="NF295" si="692">NE296+1</f>
        <v>55944</v>
      </c>
      <c r="NG295" s="20">
        <f t="shared" ref="NG295" si="693">NF296+1</f>
        <v>55975</v>
      </c>
      <c r="NH295" s="20">
        <f t="shared" ref="NH295" si="694">NG296+1</f>
        <v>56005</v>
      </c>
      <c r="NI295" s="20">
        <f t="shared" ref="NI295" si="695">NH296+1</f>
        <v>56036</v>
      </c>
      <c r="NJ295" s="20">
        <f t="shared" ref="NJ295" si="696">NI296+1</f>
        <v>56066</v>
      </c>
      <c r="NK295" s="20">
        <f t="shared" ref="NK295" si="697">NJ296+1</f>
        <v>56097</v>
      </c>
      <c r="NL295" s="20">
        <f t="shared" ref="NL295" si="698">NK296+1</f>
        <v>56128</v>
      </c>
      <c r="NM295" s="20">
        <f t="shared" ref="NM295" si="699">NL296+1</f>
        <v>56158</v>
      </c>
      <c r="NN295" s="20">
        <f t="shared" ref="NN295" si="700">NM296+1</f>
        <v>56189</v>
      </c>
      <c r="NO295" s="20">
        <f t="shared" ref="NO295" si="701">NN296+1</f>
        <v>56219</v>
      </c>
      <c r="NP295" s="20">
        <f t="shared" ref="NP295" si="702">NO296+1</f>
        <v>56250</v>
      </c>
      <c r="NQ295" s="20">
        <f t="shared" ref="NQ295" si="703">NP296+1</f>
        <v>56281</v>
      </c>
      <c r="NR295" s="20">
        <f t="shared" ref="NR295" si="704">NQ296+1</f>
        <v>56309</v>
      </c>
      <c r="NS295" s="20">
        <f t="shared" ref="NS295" si="705">NR296+1</f>
        <v>56340</v>
      </c>
      <c r="NT295" s="20">
        <f t="shared" ref="NT295" si="706">NS296+1</f>
        <v>56370</v>
      </c>
      <c r="NU295" s="20">
        <f t="shared" ref="NU295" si="707">NT296+1</f>
        <v>56401</v>
      </c>
      <c r="NV295" s="20">
        <f t="shared" ref="NV295" si="708">NU296+1</f>
        <v>56431</v>
      </c>
      <c r="NW295" s="20">
        <f t="shared" ref="NW295" si="709">NV296+1</f>
        <v>56462</v>
      </c>
      <c r="NX295" s="20">
        <f t="shared" ref="NX295" si="710">NW296+1</f>
        <v>56493</v>
      </c>
      <c r="NY295" s="20">
        <f t="shared" ref="NY295" si="711">NX296+1</f>
        <v>56523</v>
      </c>
      <c r="NZ295" s="20">
        <f t="shared" ref="NZ295" si="712">NY296+1</f>
        <v>56554</v>
      </c>
      <c r="OA295" s="20">
        <f t="shared" ref="OA295" si="713">NZ296+1</f>
        <v>56584</v>
      </c>
      <c r="OB295" s="20">
        <f t="shared" ref="OB295" si="714">OA296+1</f>
        <v>56615</v>
      </c>
      <c r="OC295" s="20">
        <f t="shared" ref="OC295" si="715">OB296+1</f>
        <v>56646</v>
      </c>
      <c r="OD295" s="20">
        <f t="shared" ref="OD295" si="716">OC296+1</f>
        <v>56674</v>
      </c>
      <c r="OE295" s="20">
        <f t="shared" ref="OE295" si="717">OD296+1</f>
        <v>56705</v>
      </c>
      <c r="OF295" s="20">
        <f t="shared" ref="OF295" si="718">OE296+1</f>
        <v>56735</v>
      </c>
      <c r="OG295" s="20">
        <f t="shared" ref="OG295" si="719">OF296+1</f>
        <v>56766</v>
      </c>
      <c r="OH295" s="20">
        <f t="shared" ref="OH295" si="720">OG296+1</f>
        <v>56796</v>
      </c>
      <c r="OI295" s="20">
        <f t="shared" ref="OI295" si="721">OH296+1</f>
        <v>56827</v>
      </c>
      <c r="OJ295" s="20">
        <f t="shared" ref="OJ295" si="722">OI296+1</f>
        <v>56858</v>
      </c>
      <c r="OK295" s="20">
        <f t="shared" ref="OK295" si="723">OJ296+1</f>
        <v>56888</v>
      </c>
      <c r="OL295" s="20">
        <f t="shared" ref="OL295" si="724">OK296+1</f>
        <v>56919</v>
      </c>
      <c r="OM295" s="20">
        <f t="shared" ref="OM295" si="725">OL296+1</f>
        <v>56949</v>
      </c>
      <c r="ON295" s="20">
        <f t="shared" ref="ON295" si="726">OM296+1</f>
        <v>56980</v>
      </c>
      <c r="OO295" s="20">
        <f t="shared" ref="OO295" si="727">ON296+1</f>
        <v>57011</v>
      </c>
      <c r="OP295" s="20">
        <f t="shared" ref="OP295" si="728">OO296+1</f>
        <v>57040</v>
      </c>
      <c r="OQ295" s="20">
        <f t="shared" ref="OQ295" si="729">OP296+1</f>
        <v>57071</v>
      </c>
      <c r="OR295" s="20">
        <f t="shared" ref="OR295" si="730">OQ296+1</f>
        <v>57101</v>
      </c>
      <c r="OS295" s="20">
        <f t="shared" ref="OS295" si="731">OR296+1</f>
        <v>57132</v>
      </c>
      <c r="OT295" s="20">
        <f t="shared" ref="OT295" si="732">OS296+1</f>
        <v>57162</v>
      </c>
      <c r="OU295" s="20">
        <f t="shared" ref="OU295" si="733">OT296+1</f>
        <v>57193</v>
      </c>
      <c r="OV295" s="20">
        <f t="shared" ref="OV295" si="734">OU296+1</f>
        <v>57224</v>
      </c>
      <c r="OW295" s="20">
        <f t="shared" ref="OW295" si="735">OV296+1</f>
        <v>57254</v>
      </c>
      <c r="OX295" s="20">
        <f t="shared" ref="OX295" si="736">OW296+1</f>
        <v>57285</v>
      </c>
      <c r="OY295" s="20">
        <f t="shared" ref="OY295" si="737">OX296+1</f>
        <v>57315</v>
      </c>
      <c r="OZ295" s="20">
        <f t="shared" ref="OZ295" si="738">OY296+1</f>
        <v>57346</v>
      </c>
      <c r="PA295" s="20">
        <f t="shared" ref="PA295" si="739">OZ296+1</f>
        <v>57377</v>
      </c>
      <c r="PB295" s="20">
        <f t="shared" ref="PB295" si="740">PA296+1</f>
        <v>57405</v>
      </c>
      <c r="PC295" s="20">
        <f t="shared" ref="PC295" si="741">PB296+1</f>
        <v>57436</v>
      </c>
      <c r="PD295" s="20">
        <f t="shared" ref="PD295" si="742">PC296+1</f>
        <v>57466</v>
      </c>
      <c r="PE295" s="20">
        <f t="shared" ref="PE295" si="743">PD296+1</f>
        <v>57497</v>
      </c>
      <c r="PF295" s="20">
        <f t="shared" ref="PF295" si="744">PE296+1</f>
        <v>57527</v>
      </c>
      <c r="PG295" s="20">
        <f t="shared" ref="PG295" si="745">PF296+1</f>
        <v>57558</v>
      </c>
      <c r="PH295" s="20">
        <f t="shared" ref="PH295" si="746">PG296+1</f>
        <v>57589</v>
      </c>
      <c r="PI295" s="20">
        <f t="shared" ref="PI295" si="747">PH296+1</f>
        <v>57619</v>
      </c>
      <c r="PJ295" s="20">
        <f t="shared" ref="PJ295" si="748">PI296+1</f>
        <v>57650</v>
      </c>
      <c r="PK295" s="20">
        <f t="shared" ref="PK295" si="749">PJ296+1</f>
        <v>57680</v>
      </c>
      <c r="PL295" s="20">
        <f t="shared" ref="PL295" si="750">PK296+1</f>
        <v>57711</v>
      </c>
      <c r="PM295" s="20">
        <f t="shared" ref="PM295" si="751">PL296+1</f>
        <v>57742</v>
      </c>
      <c r="PN295" s="20">
        <f t="shared" ref="PN295" si="752">PM296+1</f>
        <v>57770</v>
      </c>
      <c r="PO295" s="20">
        <f t="shared" ref="PO295" si="753">PN296+1</f>
        <v>57801</v>
      </c>
      <c r="PP295" s="20">
        <f t="shared" ref="PP295" si="754">PO296+1</f>
        <v>57831</v>
      </c>
      <c r="PQ295" s="20">
        <f t="shared" ref="PQ295" si="755">PP296+1</f>
        <v>57862</v>
      </c>
      <c r="PR295" s="20">
        <f t="shared" ref="PR295" si="756">PQ296+1</f>
        <v>57892</v>
      </c>
      <c r="PS295" s="20">
        <f t="shared" ref="PS295" si="757">PR296+1</f>
        <v>57923</v>
      </c>
      <c r="PT295" s="20">
        <f t="shared" ref="PT295" si="758">PS296+1</f>
        <v>57954</v>
      </c>
      <c r="PU295" s="20">
        <f t="shared" ref="PU295" si="759">PT296+1</f>
        <v>57984</v>
      </c>
      <c r="PV295" s="20">
        <f t="shared" ref="PV295" si="760">PU296+1</f>
        <v>58015</v>
      </c>
      <c r="PW295" s="20">
        <f t="shared" ref="PW295" si="761">PV296+1</f>
        <v>58045</v>
      </c>
      <c r="PX295" s="20">
        <f t="shared" ref="PX295" si="762">PW296+1</f>
        <v>58076</v>
      </c>
      <c r="PY295" s="20">
        <f t="shared" ref="PY295" si="763">PX296+1</f>
        <v>58107</v>
      </c>
      <c r="PZ295" s="20">
        <f t="shared" ref="PZ295" si="764">PY296+1</f>
        <v>58135</v>
      </c>
      <c r="QA295" s="20">
        <f t="shared" ref="QA295" si="765">PZ296+1</f>
        <v>58166</v>
      </c>
      <c r="QB295" s="20">
        <f t="shared" ref="QB295" si="766">QA296+1</f>
        <v>58196</v>
      </c>
      <c r="QC295" s="20">
        <f t="shared" ref="QC295" si="767">QB296+1</f>
        <v>58227</v>
      </c>
      <c r="QD295" s="20">
        <f t="shared" ref="QD295" si="768">QC296+1</f>
        <v>58257</v>
      </c>
      <c r="QE295" s="20">
        <f t="shared" ref="QE295" si="769">QD296+1</f>
        <v>58288</v>
      </c>
      <c r="QF295" s="20">
        <f t="shared" ref="QF295" si="770">QE296+1</f>
        <v>58319</v>
      </c>
      <c r="QG295" s="20">
        <f t="shared" ref="QG295" si="771">QF296+1</f>
        <v>58349</v>
      </c>
      <c r="QH295" s="20">
        <f t="shared" ref="QH295" si="772">QG296+1</f>
        <v>58380</v>
      </c>
      <c r="QI295" s="20">
        <f t="shared" ref="QI295" si="773">QH296+1</f>
        <v>58410</v>
      </c>
      <c r="QJ295" s="20">
        <f t="shared" ref="QJ295" si="774">QI296+1</f>
        <v>58441</v>
      </c>
      <c r="QK295" s="20">
        <f t="shared" ref="QK295" si="775">QJ296+1</f>
        <v>58472</v>
      </c>
      <c r="QL295" s="20">
        <f t="shared" ref="QL295" si="776">QK296+1</f>
        <v>58501</v>
      </c>
      <c r="QM295" s="20">
        <f t="shared" ref="QM295" si="777">QL296+1</f>
        <v>58532</v>
      </c>
      <c r="QN295" s="20">
        <f t="shared" ref="QN295" si="778">QM296+1</f>
        <v>58562</v>
      </c>
      <c r="QO295" s="20">
        <f t="shared" ref="QO295" si="779">QN296+1</f>
        <v>58593</v>
      </c>
      <c r="QP295" s="20">
        <f t="shared" ref="QP295" si="780">QO296+1</f>
        <v>58623</v>
      </c>
      <c r="QQ295" s="20">
        <f t="shared" ref="QQ295" si="781">QP296+1</f>
        <v>58654</v>
      </c>
      <c r="QR295" s="20">
        <f t="shared" ref="QR295" si="782">QQ296+1</f>
        <v>58685</v>
      </c>
      <c r="QS295" s="20">
        <f t="shared" ref="QS295" si="783">QR296+1</f>
        <v>58715</v>
      </c>
      <c r="QT295" s="20">
        <f t="shared" ref="QT295" si="784">QS296+1</f>
        <v>58746</v>
      </c>
      <c r="QU295" s="20">
        <f t="shared" ref="QU295" si="785">QT296+1</f>
        <v>58776</v>
      </c>
      <c r="QV295" s="20">
        <f t="shared" ref="QV295" si="786">QU296+1</f>
        <v>58807</v>
      </c>
    </row>
    <row r="296" spans="2:464">
      <c r="G296" s="26"/>
      <c r="H296" s="20">
        <f>EDATE(H295,1)-1</f>
        <v>44957</v>
      </c>
      <c r="I296" s="20">
        <f>EDATE(I295,1)-1</f>
        <v>44985</v>
      </c>
      <c r="J296" s="20">
        <f t="shared" ref="J296:BU296" si="787">EDATE(J295,1)-1</f>
        <v>45016</v>
      </c>
      <c r="K296" s="20">
        <f t="shared" si="787"/>
        <v>45046</v>
      </c>
      <c r="L296" s="20">
        <f t="shared" si="787"/>
        <v>45077</v>
      </c>
      <c r="M296" s="20">
        <f t="shared" si="787"/>
        <v>45107</v>
      </c>
      <c r="N296" s="20">
        <f t="shared" si="787"/>
        <v>45138</v>
      </c>
      <c r="O296" s="20">
        <f t="shared" si="787"/>
        <v>45169</v>
      </c>
      <c r="P296" s="20">
        <f t="shared" si="787"/>
        <v>45199</v>
      </c>
      <c r="Q296" s="20">
        <f t="shared" si="787"/>
        <v>45230</v>
      </c>
      <c r="R296" s="20">
        <f t="shared" si="787"/>
        <v>45260</v>
      </c>
      <c r="S296" s="20">
        <f t="shared" si="787"/>
        <v>45291</v>
      </c>
      <c r="T296" s="20">
        <f t="shared" si="787"/>
        <v>45322</v>
      </c>
      <c r="U296" s="20">
        <f t="shared" si="787"/>
        <v>45351</v>
      </c>
      <c r="V296" s="258">
        <f t="shared" si="787"/>
        <v>45382</v>
      </c>
      <c r="W296" s="20">
        <f t="shared" si="787"/>
        <v>45412</v>
      </c>
      <c r="X296" s="20">
        <f t="shared" si="787"/>
        <v>45443</v>
      </c>
      <c r="Y296" s="20">
        <f t="shared" si="787"/>
        <v>45473</v>
      </c>
      <c r="Z296" s="20">
        <f t="shared" si="787"/>
        <v>45504</v>
      </c>
      <c r="AA296" s="20">
        <f t="shared" si="787"/>
        <v>45535</v>
      </c>
      <c r="AB296" s="20">
        <f t="shared" si="787"/>
        <v>45565</v>
      </c>
      <c r="AC296" s="20">
        <f t="shared" si="787"/>
        <v>45596</v>
      </c>
      <c r="AD296" s="20">
        <f t="shared" si="787"/>
        <v>45626</v>
      </c>
      <c r="AE296" s="20">
        <f t="shared" si="787"/>
        <v>45657</v>
      </c>
      <c r="AF296" s="20">
        <f t="shared" si="787"/>
        <v>45688</v>
      </c>
      <c r="AG296" s="20">
        <f t="shared" si="787"/>
        <v>45716</v>
      </c>
      <c r="AH296" s="20">
        <f t="shared" si="787"/>
        <v>45747</v>
      </c>
      <c r="AI296" s="20">
        <f t="shared" si="787"/>
        <v>45777</v>
      </c>
      <c r="AJ296" s="20">
        <f t="shared" si="787"/>
        <v>45808</v>
      </c>
      <c r="AK296" s="20">
        <f t="shared" si="787"/>
        <v>45838</v>
      </c>
      <c r="AL296" s="20">
        <f t="shared" si="787"/>
        <v>45869</v>
      </c>
      <c r="AM296" s="20">
        <f t="shared" si="787"/>
        <v>45900</v>
      </c>
      <c r="AN296" s="20">
        <f t="shared" si="787"/>
        <v>45930</v>
      </c>
      <c r="AO296" s="20">
        <f t="shared" si="787"/>
        <v>45961</v>
      </c>
      <c r="AP296" s="20">
        <f t="shared" si="787"/>
        <v>45991</v>
      </c>
      <c r="AQ296" s="20">
        <f t="shared" si="787"/>
        <v>46022</v>
      </c>
      <c r="AR296" s="20">
        <f t="shared" si="787"/>
        <v>46053</v>
      </c>
      <c r="AS296" s="20">
        <f t="shared" si="787"/>
        <v>46081</v>
      </c>
      <c r="AT296" s="20">
        <f t="shared" si="787"/>
        <v>46112</v>
      </c>
      <c r="AU296" s="20">
        <f t="shared" si="787"/>
        <v>46142</v>
      </c>
      <c r="AV296" s="20">
        <f t="shared" si="787"/>
        <v>46173</v>
      </c>
      <c r="AW296" s="20">
        <f t="shared" si="787"/>
        <v>46203</v>
      </c>
      <c r="AX296" s="20">
        <f t="shared" si="787"/>
        <v>46234</v>
      </c>
      <c r="AY296" s="20">
        <f t="shared" si="787"/>
        <v>46265</v>
      </c>
      <c r="AZ296" s="20">
        <f t="shared" si="787"/>
        <v>46295</v>
      </c>
      <c r="BA296" s="20">
        <f t="shared" si="787"/>
        <v>46326</v>
      </c>
      <c r="BB296" s="20">
        <f t="shared" si="787"/>
        <v>46356</v>
      </c>
      <c r="BC296" s="20">
        <f t="shared" si="787"/>
        <v>46387</v>
      </c>
      <c r="BD296" s="20">
        <f t="shared" si="787"/>
        <v>46418</v>
      </c>
      <c r="BE296" s="20">
        <f t="shared" si="787"/>
        <v>46446</v>
      </c>
      <c r="BF296" s="20">
        <f t="shared" si="787"/>
        <v>46477</v>
      </c>
      <c r="BG296" s="20">
        <f t="shared" si="787"/>
        <v>46507</v>
      </c>
      <c r="BH296" s="20">
        <f t="shared" si="787"/>
        <v>46538</v>
      </c>
      <c r="BI296" s="20">
        <f t="shared" si="787"/>
        <v>46568</v>
      </c>
      <c r="BJ296" s="20">
        <f t="shared" si="787"/>
        <v>46599</v>
      </c>
      <c r="BK296" s="20">
        <f t="shared" si="787"/>
        <v>46630</v>
      </c>
      <c r="BL296" s="20">
        <f t="shared" si="787"/>
        <v>46660</v>
      </c>
      <c r="BM296" s="20">
        <f t="shared" si="787"/>
        <v>46691</v>
      </c>
      <c r="BN296" s="20">
        <f t="shared" si="787"/>
        <v>46721</v>
      </c>
      <c r="BO296" s="20">
        <f t="shared" si="787"/>
        <v>46752</v>
      </c>
      <c r="BP296" s="20">
        <f t="shared" si="787"/>
        <v>46783</v>
      </c>
      <c r="BQ296" s="20">
        <f t="shared" si="787"/>
        <v>46812</v>
      </c>
      <c r="BR296" s="20">
        <f t="shared" si="787"/>
        <v>46843</v>
      </c>
      <c r="BS296" s="20">
        <f t="shared" si="787"/>
        <v>46873</v>
      </c>
      <c r="BT296" s="20">
        <f t="shared" si="787"/>
        <v>46904</v>
      </c>
      <c r="BU296" s="20">
        <f t="shared" si="787"/>
        <v>46934</v>
      </c>
      <c r="BV296" s="20">
        <f t="shared" ref="BV296:EG296" si="788">EDATE(BV295,1)-1</f>
        <v>46965</v>
      </c>
      <c r="BW296" s="20">
        <f t="shared" si="788"/>
        <v>46996</v>
      </c>
      <c r="BX296" s="20">
        <f t="shared" si="788"/>
        <v>47026</v>
      </c>
      <c r="BY296" s="20">
        <f t="shared" si="788"/>
        <v>47057</v>
      </c>
      <c r="BZ296" s="20">
        <f t="shared" si="788"/>
        <v>47087</v>
      </c>
      <c r="CA296" s="20">
        <f t="shared" si="788"/>
        <v>47118</v>
      </c>
      <c r="CB296" s="20">
        <f t="shared" si="788"/>
        <v>47149</v>
      </c>
      <c r="CC296" s="20">
        <f t="shared" si="788"/>
        <v>47177</v>
      </c>
      <c r="CD296" s="20">
        <f t="shared" si="788"/>
        <v>47208</v>
      </c>
      <c r="CE296" s="20">
        <f t="shared" si="788"/>
        <v>47238</v>
      </c>
      <c r="CF296" s="20">
        <f t="shared" si="788"/>
        <v>47269</v>
      </c>
      <c r="CG296" s="20">
        <f t="shared" si="788"/>
        <v>47299</v>
      </c>
      <c r="CH296" s="20">
        <f t="shared" si="788"/>
        <v>47330</v>
      </c>
      <c r="CI296" s="20">
        <f t="shared" si="788"/>
        <v>47361</v>
      </c>
      <c r="CJ296" s="20">
        <f t="shared" si="788"/>
        <v>47391</v>
      </c>
      <c r="CK296" s="20">
        <f t="shared" si="788"/>
        <v>47422</v>
      </c>
      <c r="CL296" s="20">
        <f t="shared" si="788"/>
        <v>47452</v>
      </c>
      <c r="CM296" s="20">
        <f t="shared" si="788"/>
        <v>47483</v>
      </c>
      <c r="CN296" s="20">
        <f t="shared" si="788"/>
        <v>47514</v>
      </c>
      <c r="CO296" s="20">
        <f t="shared" si="788"/>
        <v>47542</v>
      </c>
      <c r="CP296" s="20">
        <f t="shared" si="788"/>
        <v>47573</v>
      </c>
      <c r="CQ296" s="20">
        <f t="shared" si="788"/>
        <v>47603</v>
      </c>
      <c r="CR296" s="20">
        <f t="shared" si="788"/>
        <v>47634</v>
      </c>
      <c r="CS296" s="20">
        <f t="shared" si="788"/>
        <v>47664</v>
      </c>
      <c r="CT296" s="20">
        <f t="shared" si="788"/>
        <v>47695</v>
      </c>
      <c r="CU296" s="20">
        <f t="shared" si="788"/>
        <v>47726</v>
      </c>
      <c r="CV296" s="20">
        <f t="shared" si="788"/>
        <v>47756</v>
      </c>
      <c r="CW296" s="20">
        <f t="shared" si="788"/>
        <v>47787</v>
      </c>
      <c r="CX296" s="20">
        <f t="shared" si="788"/>
        <v>47817</v>
      </c>
      <c r="CY296" s="20">
        <f t="shared" si="788"/>
        <v>47848</v>
      </c>
      <c r="CZ296" s="20">
        <f t="shared" si="788"/>
        <v>47879</v>
      </c>
      <c r="DA296" s="20">
        <f t="shared" si="788"/>
        <v>47907</v>
      </c>
      <c r="DB296" s="20">
        <f t="shared" si="788"/>
        <v>47938</v>
      </c>
      <c r="DC296" s="20">
        <f t="shared" si="788"/>
        <v>47968</v>
      </c>
      <c r="DD296" s="20">
        <f t="shared" si="788"/>
        <v>47999</v>
      </c>
      <c r="DE296" s="20">
        <f t="shared" si="788"/>
        <v>48029</v>
      </c>
      <c r="DF296" s="20">
        <f t="shared" si="788"/>
        <v>48060</v>
      </c>
      <c r="DG296" s="20">
        <f t="shared" si="788"/>
        <v>48091</v>
      </c>
      <c r="DH296" s="20">
        <f t="shared" si="788"/>
        <v>48121</v>
      </c>
      <c r="DI296" s="20">
        <f t="shared" si="788"/>
        <v>48152</v>
      </c>
      <c r="DJ296" s="20">
        <f t="shared" si="788"/>
        <v>48182</v>
      </c>
      <c r="DK296" s="20">
        <f t="shared" si="788"/>
        <v>48213</v>
      </c>
      <c r="DL296" s="20">
        <f t="shared" si="788"/>
        <v>48244</v>
      </c>
      <c r="DM296" s="20">
        <f t="shared" si="788"/>
        <v>48273</v>
      </c>
      <c r="DN296" s="20">
        <f t="shared" si="788"/>
        <v>48304</v>
      </c>
      <c r="DO296" s="20">
        <f t="shared" si="788"/>
        <v>48334</v>
      </c>
      <c r="DP296" s="20">
        <f t="shared" si="788"/>
        <v>48365</v>
      </c>
      <c r="DQ296" s="20">
        <f t="shared" si="788"/>
        <v>48395</v>
      </c>
      <c r="DR296" s="20">
        <f t="shared" si="788"/>
        <v>48426</v>
      </c>
      <c r="DS296" s="20">
        <f t="shared" si="788"/>
        <v>48457</v>
      </c>
      <c r="DT296" s="20">
        <f t="shared" si="788"/>
        <v>48487</v>
      </c>
      <c r="DU296" s="20">
        <f t="shared" si="788"/>
        <v>48518</v>
      </c>
      <c r="DV296" s="20">
        <f t="shared" si="788"/>
        <v>48548</v>
      </c>
      <c r="DW296" s="20">
        <f t="shared" si="788"/>
        <v>48579</v>
      </c>
      <c r="DX296" s="20">
        <f t="shared" si="788"/>
        <v>48610</v>
      </c>
      <c r="DY296" s="20">
        <f t="shared" si="788"/>
        <v>48638</v>
      </c>
      <c r="DZ296" s="20">
        <f t="shared" si="788"/>
        <v>48669</v>
      </c>
      <c r="EA296" s="20">
        <f t="shared" si="788"/>
        <v>48699</v>
      </c>
      <c r="EB296" s="20">
        <f t="shared" si="788"/>
        <v>48730</v>
      </c>
      <c r="EC296" s="20">
        <f t="shared" si="788"/>
        <v>48760</v>
      </c>
      <c r="ED296" s="20">
        <f t="shared" si="788"/>
        <v>48791</v>
      </c>
      <c r="EE296" s="20">
        <f t="shared" si="788"/>
        <v>48822</v>
      </c>
      <c r="EF296" s="20">
        <f t="shared" si="788"/>
        <v>48852</v>
      </c>
      <c r="EG296" s="20">
        <f t="shared" si="788"/>
        <v>48883</v>
      </c>
      <c r="EH296" s="20">
        <f t="shared" ref="EH296:GS296" si="789">EDATE(EH295,1)-1</f>
        <v>48913</v>
      </c>
      <c r="EI296" s="20">
        <f t="shared" si="789"/>
        <v>48944</v>
      </c>
      <c r="EJ296" s="20">
        <f t="shared" si="789"/>
        <v>48975</v>
      </c>
      <c r="EK296" s="20">
        <f t="shared" si="789"/>
        <v>49003</v>
      </c>
      <c r="EL296" s="20">
        <f t="shared" si="789"/>
        <v>49034</v>
      </c>
      <c r="EM296" s="20">
        <f t="shared" si="789"/>
        <v>49064</v>
      </c>
      <c r="EN296" s="20">
        <f t="shared" si="789"/>
        <v>49095</v>
      </c>
      <c r="EO296" s="20">
        <f t="shared" si="789"/>
        <v>49125</v>
      </c>
      <c r="EP296" s="20">
        <f t="shared" si="789"/>
        <v>49156</v>
      </c>
      <c r="EQ296" s="20">
        <f t="shared" si="789"/>
        <v>49187</v>
      </c>
      <c r="ER296" s="20">
        <f t="shared" si="789"/>
        <v>49217</v>
      </c>
      <c r="ES296" s="20">
        <f t="shared" si="789"/>
        <v>49248</v>
      </c>
      <c r="ET296" s="20">
        <f t="shared" si="789"/>
        <v>49278</v>
      </c>
      <c r="EU296" s="20">
        <f t="shared" si="789"/>
        <v>49309</v>
      </c>
      <c r="EV296" s="20">
        <f t="shared" si="789"/>
        <v>49340</v>
      </c>
      <c r="EW296" s="20">
        <f t="shared" si="789"/>
        <v>49368</v>
      </c>
      <c r="EX296" s="20">
        <f t="shared" si="789"/>
        <v>49399</v>
      </c>
      <c r="EY296" s="20">
        <f t="shared" si="789"/>
        <v>49429</v>
      </c>
      <c r="EZ296" s="20">
        <f t="shared" si="789"/>
        <v>49460</v>
      </c>
      <c r="FA296" s="20">
        <f t="shared" si="789"/>
        <v>49490</v>
      </c>
      <c r="FB296" s="20">
        <f t="shared" si="789"/>
        <v>49521</v>
      </c>
      <c r="FC296" s="20">
        <f t="shared" si="789"/>
        <v>49552</v>
      </c>
      <c r="FD296" s="20">
        <f t="shared" si="789"/>
        <v>49582</v>
      </c>
      <c r="FE296" s="20">
        <f t="shared" si="789"/>
        <v>49613</v>
      </c>
      <c r="FF296" s="20">
        <f t="shared" si="789"/>
        <v>49643</v>
      </c>
      <c r="FG296" s="20">
        <f t="shared" si="789"/>
        <v>49674</v>
      </c>
      <c r="FH296" s="20">
        <f t="shared" si="789"/>
        <v>49705</v>
      </c>
      <c r="FI296" s="20">
        <f t="shared" si="789"/>
        <v>49734</v>
      </c>
      <c r="FJ296" s="20">
        <f t="shared" si="789"/>
        <v>49765</v>
      </c>
      <c r="FK296" s="20">
        <f t="shared" si="789"/>
        <v>49795</v>
      </c>
      <c r="FL296" s="20">
        <f t="shared" si="789"/>
        <v>49826</v>
      </c>
      <c r="FM296" s="20">
        <f t="shared" si="789"/>
        <v>49856</v>
      </c>
      <c r="FN296" s="20">
        <f t="shared" si="789"/>
        <v>49887</v>
      </c>
      <c r="FO296" s="20">
        <f t="shared" si="789"/>
        <v>49918</v>
      </c>
      <c r="FP296" s="20">
        <f t="shared" si="789"/>
        <v>49948</v>
      </c>
      <c r="FQ296" s="20">
        <f t="shared" si="789"/>
        <v>49979</v>
      </c>
      <c r="FR296" s="20">
        <f t="shared" si="789"/>
        <v>50009</v>
      </c>
      <c r="FS296" s="20">
        <f t="shared" si="789"/>
        <v>50040</v>
      </c>
      <c r="FT296" s="20">
        <f t="shared" si="789"/>
        <v>50071</v>
      </c>
      <c r="FU296" s="20">
        <f t="shared" si="789"/>
        <v>50099</v>
      </c>
      <c r="FV296" s="20">
        <f t="shared" si="789"/>
        <v>50130</v>
      </c>
      <c r="FW296" s="20">
        <f t="shared" si="789"/>
        <v>50160</v>
      </c>
      <c r="FX296" s="20">
        <f t="shared" si="789"/>
        <v>50191</v>
      </c>
      <c r="FY296" s="20">
        <f t="shared" si="789"/>
        <v>50221</v>
      </c>
      <c r="FZ296" s="20">
        <f t="shared" si="789"/>
        <v>50252</v>
      </c>
      <c r="GA296" s="20">
        <f t="shared" si="789"/>
        <v>50283</v>
      </c>
      <c r="GB296" s="20">
        <f t="shared" si="789"/>
        <v>50313</v>
      </c>
      <c r="GC296" s="20">
        <f t="shared" si="789"/>
        <v>50344</v>
      </c>
      <c r="GD296" s="20">
        <f t="shared" si="789"/>
        <v>50374</v>
      </c>
      <c r="GE296" s="20">
        <f t="shared" si="789"/>
        <v>50405</v>
      </c>
      <c r="GF296" s="20">
        <f t="shared" si="789"/>
        <v>50436</v>
      </c>
      <c r="GG296" s="20">
        <f t="shared" si="789"/>
        <v>50464</v>
      </c>
      <c r="GH296" s="20">
        <f t="shared" si="789"/>
        <v>50495</v>
      </c>
      <c r="GI296" s="20">
        <f t="shared" si="789"/>
        <v>50525</v>
      </c>
      <c r="GJ296" s="20">
        <f t="shared" si="789"/>
        <v>50556</v>
      </c>
      <c r="GK296" s="20">
        <f t="shared" si="789"/>
        <v>50586</v>
      </c>
      <c r="GL296" s="20">
        <f t="shared" si="789"/>
        <v>50617</v>
      </c>
      <c r="GM296" s="20">
        <f t="shared" si="789"/>
        <v>50648</v>
      </c>
      <c r="GN296" s="20">
        <f t="shared" si="789"/>
        <v>50678</v>
      </c>
      <c r="GO296" s="20">
        <f t="shared" si="789"/>
        <v>50709</v>
      </c>
      <c r="GP296" s="20">
        <f t="shared" si="789"/>
        <v>50739</v>
      </c>
      <c r="GQ296" s="20">
        <f t="shared" si="789"/>
        <v>50770</v>
      </c>
      <c r="GR296" s="20">
        <f t="shared" si="789"/>
        <v>50801</v>
      </c>
      <c r="GS296" s="20">
        <f t="shared" si="789"/>
        <v>50829</v>
      </c>
      <c r="GT296" s="20">
        <f t="shared" ref="GT296:JE296" si="790">EDATE(GT295,1)-1</f>
        <v>50860</v>
      </c>
      <c r="GU296" s="20">
        <f t="shared" si="790"/>
        <v>50890</v>
      </c>
      <c r="GV296" s="20">
        <f t="shared" si="790"/>
        <v>50921</v>
      </c>
      <c r="GW296" s="20">
        <f t="shared" si="790"/>
        <v>50951</v>
      </c>
      <c r="GX296" s="20">
        <f t="shared" si="790"/>
        <v>50982</v>
      </c>
      <c r="GY296" s="20">
        <f t="shared" si="790"/>
        <v>51013</v>
      </c>
      <c r="GZ296" s="20">
        <f t="shared" si="790"/>
        <v>51043</v>
      </c>
      <c r="HA296" s="20">
        <f t="shared" si="790"/>
        <v>51074</v>
      </c>
      <c r="HB296" s="20">
        <f t="shared" si="790"/>
        <v>51104</v>
      </c>
      <c r="HC296" s="20">
        <f t="shared" si="790"/>
        <v>51135</v>
      </c>
      <c r="HD296" s="20">
        <f t="shared" si="790"/>
        <v>51166</v>
      </c>
      <c r="HE296" s="20">
        <f t="shared" si="790"/>
        <v>51195</v>
      </c>
      <c r="HF296" s="20">
        <f t="shared" si="790"/>
        <v>51226</v>
      </c>
      <c r="HG296" s="20">
        <f t="shared" si="790"/>
        <v>51256</v>
      </c>
      <c r="HH296" s="20">
        <f t="shared" si="790"/>
        <v>51287</v>
      </c>
      <c r="HI296" s="20">
        <f t="shared" si="790"/>
        <v>51317</v>
      </c>
      <c r="HJ296" s="20">
        <f t="shared" si="790"/>
        <v>51348</v>
      </c>
      <c r="HK296" s="20">
        <f t="shared" si="790"/>
        <v>51379</v>
      </c>
      <c r="HL296" s="20">
        <f t="shared" si="790"/>
        <v>51409</v>
      </c>
      <c r="HM296" s="20">
        <f t="shared" si="790"/>
        <v>51440</v>
      </c>
      <c r="HN296" s="20">
        <f t="shared" si="790"/>
        <v>51470</v>
      </c>
      <c r="HO296" s="20">
        <f t="shared" si="790"/>
        <v>51501</v>
      </c>
      <c r="HP296" s="20">
        <f t="shared" si="790"/>
        <v>51532</v>
      </c>
      <c r="HQ296" s="20">
        <f t="shared" si="790"/>
        <v>51560</v>
      </c>
      <c r="HR296" s="20">
        <f t="shared" si="790"/>
        <v>51591</v>
      </c>
      <c r="HS296" s="20">
        <f t="shared" si="790"/>
        <v>51621</v>
      </c>
      <c r="HT296" s="20">
        <f t="shared" si="790"/>
        <v>51652</v>
      </c>
      <c r="HU296" s="20">
        <f t="shared" si="790"/>
        <v>51682</v>
      </c>
      <c r="HV296" s="20">
        <f t="shared" si="790"/>
        <v>51713</v>
      </c>
      <c r="HW296" s="20">
        <f t="shared" si="790"/>
        <v>51744</v>
      </c>
      <c r="HX296" s="20">
        <f t="shared" si="790"/>
        <v>51774</v>
      </c>
      <c r="HY296" s="20">
        <f t="shared" si="790"/>
        <v>51805</v>
      </c>
      <c r="HZ296" s="20">
        <f t="shared" si="790"/>
        <v>51835</v>
      </c>
      <c r="IA296" s="20">
        <f t="shared" si="790"/>
        <v>51866</v>
      </c>
      <c r="IB296" s="20">
        <f t="shared" si="790"/>
        <v>51897</v>
      </c>
      <c r="IC296" s="20">
        <f t="shared" si="790"/>
        <v>51925</v>
      </c>
      <c r="ID296" s="20">
        <f t="shared" si="790"/>
        <v>51956</v>
      </c>
      <c r="IE296" s="20">
        <f t="shared" si="790"/>
        <v>51986</v>
      </c>
      <c r="IF296" s="20">
        <f t="shared" si="790"/>
        <v>52017</v>
      </c>
      <c r="IG296" s="20">
        <f t="shared" si="790"/>
        <v>52047</v>
      </c>
      <c r="IH296" s="20">
        <f t="shared" si="790"/>
        <v>52078</v>
      </c>
      <c r="II296" s="20">
        <f t="shared" si="790"/>
        <v>52109</v>
      </c>
      <c r="IJ296" s="20">
        <f t="shared" si="790"/>
        <v>52139</v>
      </c>
      <c r="IK296" s="20">
        <f t="shared" si="790"/>
        <v>52170</v>
      </c>
      <c r="IL296" s="20">
        <f t="shared" si="790"/>
        <v>52200</v>
      </c>
      <c r="IM296" s="20">
        <f t="shared" si="790"/>
        <v>52231</v>
      </c>
      <c r="IN296" s="20">
        <f t="shared" si="790"/>
        <v>52262</v>
      </c>
      <c r="IO296" s="20">
        <f t="shared" si="790"/>
        <v>52290</v>
      </c>
      <c r="IP296" s="20">
        <f t="shared" si="790"/>
        <v>52321</v>
      </c>
      <c r="IQ296" s="20">
        <f t="shared" si="790"/>
        <v>52351</v>
      </c>
      <c r="IR296" s="20">
        <f t="shared" si="790"/>
        <v>52382</v>
      </c>
      <c r="IS296" s="20">
        <f t="shared" si="790"/>
        <v>52412</v>
      </c>
      <c r="IT296" s="20">
        <f t="shared" si="790"/>
        <v>52443</v>
      </c>
      <c r="IU296" s="20">
        <f t="shared" si="790"/>
        <v>52474</v>
      </c>
      <c r="IV296" s="20">
        <f t="shared" si="790"/>
        <v>52504</v>
      </c>
      <c r="IW296" s="20">
        <f t="shared" si="790"/>
        <v>52535</v>
      </c>
      <c r="IX296" s="20">
        <f t="shared" si="790"/>
        <v>52565</v>
      </c>
      <c r="IY296" s="20">
        <f t="shared" si="790"/>
        <v>52596</v>
      </c>
      <c r="IZ296" s="20">
        <f t="shared" si="790"/>
        <v>52627</v>
      </c>
      <c r="JA296" s="20">
        <f t="shared" si="790"/>
        <v>52656</v>
      </c>
      <c r="JB296" s="20">
        <f t="shared" si="790"/>
        <v>52687</v>
      </c>
      <c r="JC296" s="20">
        <f t="shared" si="790"/>
        <v>52717</v>
      </c>
      <c r="JD296" s="20">
        <f t="shared" si="790"/>
        <v>52748</v>
      </c>
      <c r="JE296" s="20">
        <f t="shared" si="790"/>
        <v>52778</v>
      </c>
      <c r="JF296" s="20">
        <f t="shared" ref="JF296:LQ296" si="791">EDATE(JF295,1)-1</f>
        <v>52809</v>
      </c>
      <c r="JG296" s="20">
        <f t="shared" si="791"/>
        <v>52840</v>
      </c>
      <c r="JH296" s="20">
        <f t="shared" si="791"/>
        <v>52870</v>
      </c>
      <c r="JI296" s="20">
        <f t="shared" si="791"/>
        <v>52901</v>
      </c>
      <c r="JJ296" s="20">
        <f t="shared" si="791"/>
        <v>52931</v>
      </c>
      <c r="JK296" s="20">
        <f t="shared" si="791"/>
        <v>52962</v>
      </c>
      <c r="JL296" s="20">
        <f t="shared" si="791"/>
        <v>52993</v>
      </c>
      <c r="JM296" s="20">
        <f t="shared" si="791"/>
        <v>53021</v>
      </c>
      <c r="JN296" s="20">
        <f t="shared" si="791"/>
        <v>53052</v>
      </c>
      <c r="JO296" s="20">
        <f t="shared" si="791"/>
        <v>53082</v>
      </c>
      <c r="JP296" s="20">
        <f t="shared" si="791"/>
        <v>53113</v>
      </c>
      <c r="JQ296" s="20">
        <f t="shared" si="791"/>
        <v>53143</v>
      </c>
      <c r="JR296" s="20">
        <f t="shared" si="791"/>
        <v>53174</v>
      </c>
      <c r="JS296" s="20">
        <f t="shared" si="791"/>
        <v>53205</v>
      </c>
      <c r="JT296" s="20">
        <f t="shared" si="791"/>
        <v>53235</v>
      </c>
      <c r="JU296" s="20">
        <f t="shared" si="791"/>
        <v>53266</v>
      </c>
      <c r="JV296" s="20">
        <f t="shared" si="791"/>
        <v>53296</v>
      </c>
      <c r="JW296" s="20">
        <f t="shared" si="791"/>
        <v>53327</v>
      </c>
      <c r="JX296" s="20">
        <f t="shared" si="791"/>
        <v>53358</v>
      </c>
      <c r="JY296" s="20">
        <f t="shared" si="791"/>
        <v>53386</v>
      </c>
      <c r="JZ296" s="20">
        <f t="shared" si="791"/>
        <v>53417</v>
      </c>
      <c r="KA296" s="20">
        <f t="shared" si="791"/>
        <v>53447</v>
      </c>
      <c r="KB296" s="20">
        <f t="shared" si="791"/>
        <v>53478</v>
      </c>
      <c r="KC296" s="20">
        <f t="shared" si="791"/>
        <v>53508</v>
      </c>
      <c r="KD296" s="20">
        <f t="shared" si="791"/>
        <v>53539</v>
      </c>
      <c r="KE296" s="20">
        <f t="shared" si="791"/>
        <v>53570</v>
      </c>
      <c r="KF296" s="20">
        <f t="shared" si="791"/>
        <v>53600</v>
      </c>
      <c r="KG296" s="20">
        <f t="shared" si="791"/>
        <v>53631</v>
      </c>
      <c r="KH296" s="20">
        <f t="shared" si="791"/>
        <v>53661</v>
      </c>
      <c r="KI296" s="20">
        <f t="shared" si="791"/>
        <v>53692</v>
      </c>
      <c r="KJ296" s="20">
        <f t="shared" si="791"/>
        <v>53723</v>
      </c>
      <c r="KK296" s="20">
        <f t="shared" si="791"/>
        <v>53751</v>
      </c>
      <c r="KL296" s="20">
        <f t="shared" si="791"/>
        <v>53782</v>
      </c>
      <c r="KM296" s="20">
        <f t="shared" si="791"/>
        <v>53812</v>
      </c>
      <c r="KN296" s="20">
        <f t="shared" si="791"/>
        <v>53843</v>
      </c>
      <c r="KO296" s="20">
        <f t="shared" si="791"/>
        <v>53873</v>
      </c>
      <c r="KP296" s="20">
        <f t="shared" si="791"/>
        <v>53904</v>
      </c>
      <c r="KQ296" s="20">
        <f t="shared" si="791"/>
        <v>53935</v>
      </c>
      <c r="KR296" s="20">
        <f t="shared" si="791"/>
        <v>53965</v>
      </c>
      <c r="KS296" s="20">
        <f t="shared" si="791"/>
        <v>53996</v>
      </c>
      <c r="KT296" s="20">
        <f t="shared" si="791"/>
        <v>54026</v>
      </c>
      <c r="KU296" s="20">
        <f t="shared" si="791"/>
        <v>54057</v>
      </c>
      <c r="KV296" s="20">
        <f t="shared" si="791"/>
        <v>54088</v>
      </c>
      <c r="KW296" s="20">
        <f t="shared" si="791"/>
        <v>54117</v>
      </c>
      <c r="KX296" s="20">
        <f t="shared" si="791"/>
        <v>54148</v>
      </c>
      <c r="KY296" s="20">
        <f t="shared" si="791"/>
        <v>54178</v>
      </c>
      <c r="KZ296" s="20">
        <f t="shared" si="791"/>
        <v>54209</v>
      </c>
      <c r="LA296" s="20">
        <f t="shared" si="791"/>
        <v>54239</v>
      </c>
      <c r="LB296" s="20">
        <f t="shared" si="791"/>
        <v>54270</v>
      </c>
      <c r="LC296" s="20">
        <f t="shared" si="791"/>
        <v>54301</v>
      </c>
      <c r="LD296" s="20">
        <f t="shared" si="791"/>
        <v>54331</v>
      </c>
      <c r="LE296" s="20">
        <f t="shared" si="791"/>
        <v>54362</v>
      </c>
      <c r="LF296" s="20">
        <f t="shared" si="791"/>
        <v>54392</v>
      </c>
      <c r="LG296" s="20">
        <f t="shared" si="791"/>
        <v>54423</v>
      </c>
      <c r="LH296" s="20">
        <f t="shared" si="791"/>
        <v>54454</v>
      </c>
      <c r="LI296" s="20">
        <f t="shared" si="791"/>
        <v>54482</v>
      </c>
      <c r="LJ296" s="20">
        <f t="shared" si="791"/>
        <v>54513</v>
      </c>
      <c r="LK296" s="20">
        <f t="shared" si="791"/>
        <v>54543</v>
      </c>
      <c r="LL296" s="20">
        <f t="shared" si="791"/>
        <v>54574</v>
      </c>
      <c r="LM296" s="20">
        <f t="shared" si="791"/>
        <v>54604</v>
      </c>
      <c r="LN296" s="20">
        <f t="shared" si="791"/>
        <v>54635</v>
      </c>
      <c r="LO296" s="20">
        <f t="shared" si="791"/>
        <v>54666</v>
      </c>
      <c r="LP296" s="20">
        <f t="shared" si="791"/>
        <v>54696</v>
      </c>
      <c r="LQ296" s="20">
        <f t="shared" si="791"/>
        <v>54727</v>
      </c>
      <c r="LR296" s="20">
        <f t="shared" ref="LR296:OC296" si="792">EDATE(LR295,1)-1</f>
        <v>54757</v>
      </c>
      <c r="LS296" s="20">
        <f t="shared" si="792"/>
        <v>54788</v>
      </c>
      <c r="LT296" s="20">
        <f t="shared" si="792"/>
        <v>54819</v>
      </c>
      <c r="LU296" s="20">
        <f t="shared" si="792"/>
        <v>54847</v>
      </c>
      <c r="LV296" s="20">
        <f t="shared" si="792"/>
        <v>54878</v>
      </c>
      <c r="LW296" s="20">
        <f t="shared" si="792"/>
        <v>54908</v>
      </c>
      <c r="LX296" s="20">
        <f t="shared" si="792"/>
        <v>54939</v>
      </c>
      <c r="LY296" s="20">
        <f t="shared" si="792"/>
        <v>54969</v>
      </c>
      <c r="LZ296" s="20">
        <f t="shared" si="792"/>
        <v>55000</v>
      </c>
      <c r="MA296" s="20">
        <f t="shared" si="792"/>
        <v>55031</v>
      </c>
      <c r="MB296" s="20">
        <f t="shared" si="792"/>
        <v>55061</v>
      </c>
      <c r="MC296" s="20">
        <f t="shared" si="792"/>
        <v>55092</v>
      </c>
      <c r="MD296" s="20">
        <f t="shared" si="792"/>
        <v>55122</v>
      </c>
      <c r="ME296" s="20">
        <f t="shared" si="792"/>
        <v>55153</v>
      </c>
      <c r="MF296" s="20">
        <f t="shared" si="792"/>
        <v>55184</v>
      </c>
      <c r="MG296" s="20">
        <f t="shared" si="792"/>
        <v>55212</v>
      </c>
      <c r="MH296" s="20">
        <f t="shared" si="792"/>
        <v>55243</v>
      </c>
      <c r="MI296" s="20">
        <f t="shared" si="792"/>
        <v>55273</v>
      </c>
      <c r="MJ296" s="20">
        <f t="shared" si="792"/>
        <v>55304</v>
      </c>
      <c r="MK296" s="20">
        <f t="shared" si="792"/>
        <v>55334</v>
      </c>
      <c r="ML296" s="20">
        <f t="shared" si="792"/>
        <v>55365</v>
      </c>
      <c r="MM296" s="20">
        <f t="shared" si="792"/>
        <v>55396</v>
      </c>
      <c r="MN296" s="20">
        <f t="shared" si="792"/>
        <v>55426</v>
      </c>
      <c r="MO296" s="20">
        <f t="shared" si="792"/>
        <v>55457</v>
      </c>
      <c r="MP296" s="20">
        <f t="shared" si="792"/>
        <v>55487</v>
      </c>
      <c r="MQ296" s="20">
        <f t="shared" si="792"/>
        <v>55518</v>
      </c>
      <c r="MR296" s="20">
        <f t="shared" si="792"/>
        <v>55549</v>
      </c>
      <c r="MS296" s="20">
        <f t="shared" si="792"/>
        <v>55578</v>
      </c>
      <c r="MT296" s="20">
        <f t="shared" si="792"/>
        <v>55609</v>
      </c>
      <c r="MU296" s="20">
        <f t="shared" si="792"/>
        <v>55639</v>
      </c>
      <c r="MV296" s="20">
        <f t="shared" si="792"/>
        <v>55670</v>
      </c>
      <c r="MW296" s="20">
        <f t="shared" si="792"/>
        <v>55700</v>
      </c>
      <c r="MX296" s="20">
        <f t="shared" si="792"/>
        <v>55731</v>
      </c>
      <c r="MY296" s="20">
        <f t="shared" si="792"/>
        <v>55762</v>
      </c>
      <c r="MZ296" s="20">
        <f t="shared" si="792"/>
        <v>55792</v>
      </c>
      <c r="NA296" s="20">
        <f t="shared" si="792"/>
        <v>55823</v>
      </c>
      <c r="NB296" s="20">
        <f t="shared" si="792"/>
        <v>55853</v>
      </c>
      <c r="NC296" s="20">
        <f t="shared" si="792"/>
        <v>55884</v>
      </c>
      <c r="ND296" s="20">
        <f t="shared" si="792"/>
        <v>55915</v>
      </c>
      <c r="NE296" s="20">
        <f t="shared" si="792"/>
        <v>55943</v>
      </c>
      <c r="NF296" s="20">
        <f t="shared" si="792"/>
        <v>55974</v>
      </c>
      <c r="NG296" s="20">
        <f t="shared" si="792"/>
        <v>56004</v>
      </c>
      <c r="NH296" s="20">
        <f t="shared" si="792"/>
        <v>56035</v>
      </c>
      <c r="NI296" s="20">
        <f t="shared" si="792"/>
        <v>56065</v>
      </c>
      <c r="NJ296" s="20">
        <f t="shared" si="792"/>
        <v>56096</v>
      </c>
      <c r="NK296" s="20">
        <f t="shared" si="792"/>
        <v>56127</v>
      </c>
      <c r="NL296" s="20">
        <f t="shared" si="792"/>
        <v>56157</v>
      </c>
      <c r="NM296" s="20">
        <f t="shared" si="792"/>
        <v>56188</v>
      </c>
      <c r="NN296" s="20">
        <f t="shared" si="792"/>
        <v>56218</v>
      </c>
      <c r="NO296" s="20">
        <f t="shared" si="792"/>
        <v>56249</v>
      </c>
      <c r="NP296" s="20">
        <f t="shared" si="792"/>
        <v>56280</v>
      </c>
      <c r="NQ296" s="20">
        <f t="shared" si="792"/>
        <v>56308</v>
      </c>
      <c r="NR296" s="20">
        <f t="shared" si="792"/>
        <v>56339</v>
      </c>
      <c r="NS296" s="20">
        <f t="shared" si="792"/>
        <v>56369</v>
      </c>
      <c r="NT296" s="20">
        <f t="shared" si="792"/>
        <v>56400</v>
      </c>
      <c r="NU296" s="20">
        <f t="shared" si="792"/>
        <v>56430</v>
      </c>
      <c r="NV296" s="20">
        <f t="shared" si="792"/>
        <v>56461</v>
      </c>
      <c r="NW296" s="20">
        <f t="shared" si="792"/>
        <v>56492</v>
      </c>
      <c r="NX296" s="20">
        <f t="shared" si="792"/>
        <v>56522</v>
      </c>
      <c r="NY296" s="20">
        <f t="shared" si="792"/>
        <v>56553</v>
      </c>
      <c r="NZ296" s="20">
        <f t="shared" si="792"/>
        <v>56583</v>
      </c>
      <c r="OA296" s="20">
        <f t="shared" si="792"/>
        <v>56614</v>
      </c>
      <c r="OB296" s="20">
        <f t="shared" si="792"/>
        <v>56645</v>
      </c>
      <c r="OC296" s="20">
        <f t="shared" si="792"/>
        <v>56673</v>
      </c>
      <c r="OD296" s="20">
        <f t="shared" ref="OD296:QO296" si="793">EDATE(OD295,1)-1</f>
        <v>56704</v>
      </c>
      <c r="OE296" s="20">
        <f t="shared" si="793"/>
        <v>56734</v>
      </c>
      <c r="OF296" s="20">
        <f t="shared" si="793"/>
        <v>56765</v>
      </c>
      <c r="OG296" s="20">
        <f t="shared" si="793"/>
        <v>56795</v>
      </c>
      <c r="OH296" s="20">
        <f t="shared" si="793"/>
        <v>56826</v>
      </c>
      <c r="OI296" s="20">
        <f t="shared" si="793"/>
        <v>56857</v>
      </c>
      <c r="OJ296" s="20">
        <f t="shared" si="793"/>
        <v>56887</v>
      </c>
      <c r="OK296" s="20">
        <f t="shared" si="793"/>
        <v>56918</v>
      </c>
      <c r="OL296" s="20">
        <f t="shared" si="793"/>
        <v>56948</v>
      </c>
      <c r="OM296" s="20">
        <f t="shared" si="793"/>
        <v>56979</v>
      </c>
      <c r="ON296" s="20">
        <f t="shared" si="793"/>
        <v>57010</v>
      </c>
      <c r="OO296" s="20">
        <f t="shared" si="793"/>
        <v>57039</v>
      </c>
      <c r="OP296" s="20">
        <f t="shared" si="793"/>
        <v>57070</v>
      </c>
      <c r="OQ296" s="20">
        <f t="shared" si="793"/>
        <v>57100</v>
      </c>
      <c r="OR296" s="20">
        <f t="shared" si="793"/>
        <v>57131</v>
      </c>
      <c r="OS296" s="20">
        <f t="shared" si="793"/>
        <v>57161</v>
      </c>
      <c r="OT296" s="20">
        <f t="shared" si="793"/>
        <v>57192</v>
      </c>
      <c r="OU296" s="20">
        <f t="shared" si="793"/>
        <v>57223</v>
      </c>
      <c r="OV296" s="20">
        <f t="shared" si="793"/>
        <v>57253</v>
      </c>
      <c r="OW296" s="20">
        <f t="shared" si="793"/>
        <v>57284</v>
      </c>
      <c r="OX296" s="20">
        <f t="shared" si="793"/>
        <v>57314</v>
      </c>
      <c r="OY296" s="20">
        <f t="shared" si="793"/>
        <v>57345</v>
      </c>
      <c r="OZ296" s="20">
        <f t="shared" si="793"/>
        <v>57376</v>
      </c>
      <c r="PA296" s="20">
        <f t="shared" si="793"/>
        <v>57404</v>
      </c>
      <c r="PB296" s="20">
        <f t="shared" si="793"/>
        <v>57435</v>
      </c>
      <c r="PC296" s="20">
        <f t="shared" si="793"/>
        <v>57465</v>
      </c>
      <c r="PD296" s="20">
        <f t="shared" si="793"/>
        <v>57496</v>
      </c>
      <c r="PE296" s="20">
        <f t="shared" si="793"/>
        <v>57526</v>
      </c>
      <c r="PF296" s="20">
        <f t="shared" si="793"/>
        <v>57557</v>
      </c>
      <c r="PG296" s="20">
        <f t="shared" si="793"/>
        <v>57588</v>
      </c>
      <c r="PH296" s="20">
        <f t="shared" si="793"/>
        <v>57618</v>
      </c>
      <c r="PI296" s="20">
        <f t="shared" si="793"/>
        <v>57649</v>
      </c>
      <c r="PJ296" s="20">
        <f t="shared" si="793"/>
        <v>57679</v>
      </c>
      <c r="PK296" s="20">
        <f t="shared" si="793"/>
        <v>57710</v>
      </c>
      <c r="PL296" s="20">
        <f t="shared" si="793"/>
        <v>57741</v>
      </c>
      <c r="PM296" s="20">
        <f t="shared" si="793"/>
        <v>57769</v>
      </c>
      <c r="PN296" s="20">
        <f t="shared" si="793"/>
        <v>57800</v>
      </c>
      <c r="PO296" s="20">
        <f t="shared" si="793"/>
        <v>57830</v>
      </c>
      <c r="PP296" s="20">
        <f t="shared" si="793"/>
        <v>57861</v>
      </c>
      <c r="PQ296" s="20">
        <f t="shared" si="793"/>
        <v>57891</v>
      </c>
      <c r="PR296" s="20">
        <f t="shared" si="793"/>
        <v>57922</v>
      </c>
      <c r="PS296" s="20">
        <f t="shared" si="793"/>
        <v>57953</v>
      </c>
      <c r="PT296" s="20">
        <f t="shared" si="793"/>
        <v>57983</v>
      </c>
      <c r="PU296" s="20">
        <f t="shared" si="793"/>
        <v>58014</v>
      </c>
      <c r="PV296" s="20">
        <f t="shared" si="793"/>
        <v>58044</v>
      </c>
      <c r="PW296" s="20">
        <f t="shared" si="793"/>
        <v>58075</v>
      </c>
      <c r="PX296" s="20">
        <f t="shared" si="793"/>
        <v>58106</v>
      </c>
      <c r="PY296" s="20">
        <f t="shared" si="793"/>
        <v>58134</v>
      </c>
      <c r="PZ296" s="20">
        <f t="shared" si="793"/>
        <v>58165</v>
      </c>
      <c r="QA296" s="20">
        <f t="shared" si="793"/>
        <v>58195</v>
      </c>
      <c r="QB296" s="20">
        <f t="shared" si="793"/>
        <v>58226</v>
      </c>
      <c r="QC296" s="20">
        <f t="shared" si="793"/>
        <v>58256</v>
      </c>
      <c r="QD296" s="20">
        <f t="shared" si="793"/>
        <v>58287</v>
      </c>
      <c r="QE296" s="20">
        <f t="shared" si="793"/>
        <v>58318</v>
      </c>
      <c r="QF296" s="20">
        <f t="shared" si="793"/>
        <v>58348</v>
      </c>
      <c r="QG296" s="20">
        <f t="shared" si="793"/>
        <v>58379</v>
      </c>
      <c r="QH296" s="20">
        <f t="shared" si="793"/>
        <v>58409</v>
      </c>
      <c r="QI296" s="20">
        <f t="shared" si="793"/>
        <v>58440</v>
      </c>
      <c r="QJ296" s="20">
        <f t="shared" si="793"/>
        <v>58471</v>
      </c>
      <c r="QK296" s="20">
        <f t="shared" si="793"/>
        <v>58500</v>
      </c>
      <c r="QL296" s="20">
        <f t="shared" si="793"/>
        <v>58531</v>
      </c>
      <c r="QM296" s="20">
        <f t="shared" si="793"/>
        <v>58561</v>
      </c>
      <c r="QN296" s="20">
        <f t="shared" si="793"/>
        <v>58592</v>
      </c>
      <c r="QO296" s="20">
        <f t="shared" si="793"/>
        <v>58622</v>
      </c>
      <c r="QP296" s="20">
        <f t="shared" ref="QP296:QV296" si="794">EDATE(QP295,1)-1</f>
        <v>58653</v>
      </c>
      <c r="QQ296" s="20">
        <f t="shared" si="794"/>
        <v>58684</v>
      </c>
      <c r="QR296" s="20">
        <f t="shared" si="794"/>
        <v>58714</v>
      </c>
      <c r="QS296" s="20">
        <f t="shared" si="794"/>
        <v>58745</v>
      </c>
      <c r="QT296" s="20">
        <f t="shared" si="794"/>
        <v>58775</v>
      </c>
      <c r="QU296" s="20">
        <f t="shared" si="794"/>
        <v>58806</v>
      </c>
      <c r="QV296" s="20">
        <f t="shared" si="794"/>
        <v>58837</v>
      </c>
    </row>
    <row r="298" spans="2:464">
      <c r="C298" s="107">
        <v>1</v>
      </c>
      <c r="D298" s="13" t="s">
        <v>704</v>
      </c>
      <c r="E298" s="8" t="s">
        <v>1096</v>
      </c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  <c r="BI298" s="102"/>
      <c r="BJ298" s="102"/>
      <c r="BK298" s="102"/>
      <c r="BL298" s="102"/>
      <c r="BM298" s="102"/>
      <c r="BN298" s="102"/>
      <c r="BO298" s="102"/>
      <c r="BP298" s="102"/>
      <c r="BQ298" s="102"/>
      <c r="BR298" s="102"/>
      <c r="BS298" s="102"/>
      <c r="BT298" s="102"/>
      <c r="BU298" s="102"/>
      <c r="BV298" s="102"/>
      <c r="BW298" s="102"/>
      <c r="BX298" s="102"/>
      <c r="BY298" s="102"/>
      <c r="BZ298" s="102"/>
      <c r="CA298" s="102"/>
      <c r="CB298" s="102"/>
      <c r="CC298" s="102"/>
      <c r="CD298" s="102"/>
      <c r="CE298" s="102"/>
      <c r="CF298" s="102"/>
      <c r="CG298" s="102"/>
      <c r="CH298" s="102"/>
      <c r="CI298" s="102"/>
      <c r="CJ298" s="102"/>
      <c r="CK298" s="102"/>
      <c r="CL298" s="102"/>
      <c r="CM298" s="102"/>
      <c r="CN298" s="102"/>
      <c r="CO298" s="102"/>
      <c r="CP298" s="102"/>
      <c r="CQ298" s="102"/>
      <c r="CR298" s="102"/>
      <c r="CS298" s="102"/>
      <c r="CT298" s="102"/>
      <c r="CU298" s="102"/>
      <c r="CV298" s="102"/>
      <c r="CW298" s="102"/>
      <c r="CX298" s="102"/>
      <c r="CY298" s="102"/>
      <c r="CZ298" s="102"/>
      <c r="DA298" s="102"/>
      <c r="DB298" s="102"/>
      <c r="DC298" s="102"/>
      <c r="DD298" s="102"/>
      <c r="DE298" s="102"/>
      <c r="DF298" s="102"/>
      <c r="DG298" s="102"/>
      <c r="DH298" s="102"/>
      <c r="DI298" s="102"/>
      <c r="DJ298" s="102"/>
      <c r="DK298" s="102"/>
      <c r="DL298" s="102"/>
      <c r="DM298" s="102"/>
      <c r="DN298" s="102"/>
      <c r="DO298" s="102"/>
      <c r="DP298" s="102"/>
      <c r="DQ298" s="102"/>
      <c r="DR298" s="102"/>
      <c r="DS298" s="102"/>
      <c r="DT298" s="102"/>
      <c r="DU298" s="102"/>
      <c r="DV298" s="102"/>
      <c r="DW298" s="102"/>
      <c r="DX298" s="102"/>
      <c r="DY298" s="102"/>
      <c r="DZ298" s="102"/>
      <c r="EA298" s="102"/>
      <c r="EB298" s="102"/>
      <c r="EC298" s="102"/>
      <c r="ED298" s="102"/>
      <c r="EE298" s="102"/>
      <c r="EF298" s="102"/>
      <c r="EG298" s="102"/>
      <c r="EH298" s="102"/>
      <c r="EI298" s="102"/>
      <c r="EJ298" s="102"/>
      <c r="EK298" s="102"/>
      <c r="EL298" s="102"/>
      <c r="EM298" s="102"/>
      <c r="EN298" s="102"/>
      <c r="EO298" s="102"/>
      <c r="EP298" s="102"/>
      <c r="EQ298" s="102"/>
      <c r="ER298" s="102"/>
      <c r="ES298" s="102"/>
      <c r="ET298" s="102"/>
      <c r="EU298" s="102"/>
      <c r="EV298" s="102"/>
      <c r="EW298" s="102"/>
      <c r="EX298" s="102"/>
      <c r="EY298" s="102"/>
      <c r="EZ298" s="102"/>
      <c r="FA298" s="102"/>
      <c r="FB298" s="102"/>
      <c r="FC298" s="102"/>
      <c r="FD298" s="102"/>
      <c r="FE298" s="102"/>
      <c r="FF298" s="102"/>
      <c r="FG298" s="102"/>
      <c r="FH298" s="102"/>
      <c r="FI298" s="102"/>
      <c r="FJ298" s="102"/>
      <c r="FK298" s="102"/>
      <c r="FL298" s="102"/>
      <c r="FM298" s="102"/>
      <c r="FN298" s="102"/>
      <c r="FO298" s="102"/>
      <c r="FP298" s="102"/>
      <c r="FQ298" s="102"/>
      <c r="FR298" s="102"/>
      <c r="FS298" s="102"/>
      <c r="FT298" s="102"/>
      <c r="FU298" s="102"/>
      <c r="FV298" s="102"/>
      <c r="FW298" s="102"/>
      <c r="FX298" s="102"/>
      <c r="FY298" s="102"/>
      <c r="FZ298" s="102"/>
      <c r="GA298" s="102"/>
      <c r="GB298" s="102"/>
      <c r="GC298" s="102"/>
      <c r="GD298" s="102"/>
      <c r="GE298" s="102"/>
      <c r="GF298" s="102"/>
      <c r="GG298" s="102"/>
      <c r="GH298" s="102"/>
      <c r="GI298" s="102"/>
      <c r="GJ298" s="102"/>
      <c r="GK298" s="102"/>
      <c r="GL298" s="102"/>
      <c r="GM298" s="102"/>
      <c r="GN298" s="102"/>
      <c r="GO298" s="102"/>
      <c r="GP298" s="102"/>
      <c r="GQ298" s="102"/>
      <c r="GR298" s="102"/>
      <c r="GS298" s="102"/>
      <c r="GT298" s="102"/>
      <c r="GU298" s="102"/>
      <c r="GV298" s="102"/>
      <c r="GW298" s="102"/>
      <c r="GX298" s="102"/>
      <c r="GY298" s="102"/>
      <c r="GZ298" s="102"/>
      <c r="HA298" s="102"/>
      <c r="HB298" s="102"/>
      <c r="HC298" s="102"/>
      <c r="HD298" s="102"/>
      <c r="HE298" s="102"/>
      <c r="HF298" s="102"/>
      <c r="HG298" s="102"/>
      <c r="HH298" s="102"/>
      <c r="HI298" s="102"/>
      <c r="HJ298" s="102"/>
      <c r="HK298" s="102"/>
      <c r="HL298" s="102"/>
      <c r="HM298" s="102"/>
      <c r="HN298" s="102"/>
      <c r="HO298" s="102"/>
      <c r="HP298" s="102"/>
      <c r="HQ298" s="102"/>
      <c r="HR298" s="102"/>
      <c r="HS298" s="102"/>
      <c r="HT298" s="102"/>
      <c r="HU298" s="102"/>
      <c r="HV298" s="102"/>
      <c r="HW298" s="102"/>
      <c r="HX298" s="102"/>
      <c r="HY298" s="102"/>
      <c r="HZ298" s="102"/>
      <c r="IA298" s="102"/>
      <c r="IB298" s="102"/>
      <c r="IC298" s="102"/>
      <c r="ID298" s="102"/>
      <c r="IE298" s="102"/>
      <c r="IF298" s="102"/>
      <c r="IG298" s="102"/>
      <c r="IH298" s="102"/>
      <c r="II298" s="102"/>
      <c r="IJ298" s="102"/>
      <c r="IK298" s="102"/>
      <c r="IL298" s="102"/>
      <c r="IM298" s="102"/>
      <c r="IN298" s="102"/>
      <c r="IO298" s="102"/>
      <c r="IP298" s="102"/>
      <c r="IQ298" s="102"/>
      <c r="IR298" s="102"/>
      <c r="IS298" s="102"/>
      <c r="IT298" s="102"/>
      <c r="IU298" s="102"/>
      <c r="IV298" s="102"/>
      <c r="IW298" s="102"/>
      <c r="IX298" s="102"/>
      <c r="IY298" s="102"/>
      <c r="IZ298" s="102"/>
      <c r="JA298" s="102"/>
      <c r="JB298" s="102"/>
      <c r="JC298" s="102"/>
      <c r="JD298" s="102"/>
      <c r="JE298" s="102"/>
      <c r="JF298" s="102"/>
      <c r="JG298" s="102"/>
      <c r="JH298" s="102"/>
      <c r="JI298" s="102"/>
      <c r="JJ298" s="102"/>
      <c r="JK298" s="102"/>
      <c r="JL298" s="102"/>
      <c r="JM298" s="102"/>
      <c r="JN298" s="102"/>
      <c r="JO298" s="102"/>
      <c r="JP298" s="102"/>
      <c r="JQ298" s="102"/>
      <c r="JR298" s="102"/>
      <c r="JS298" s="102"/>
      <c r="JT298" s="102"/>
      <c r="JU298" s="102"/>
      <c r="JV298" s="102"/>
      <c r="JW298" s="102"/>
      <c r="JX298" s="102"/>
      <c r="JY298" s="102"/>
      <c r="JZ298" s="102"/>
      <c r="KA298" s="102"/>
      <c r="KB298" s="102"/>
      <c r="KC298" s="102"/>
      <c r="KD298" s="102"/>
      <c r="KE298" s="102"/>
      <c r="KF298" s="102"/>
      <c r="KG298" s="102"/>
      <c r="KH298" s="102"/>
      <c r="KI298" s="102"/>
      <c r="KJ298" s="102"/>
      <c r="KK298" s="102"/>
      <c r="KL298" s="102"/>
      <c r="KM298" s="102"/>
      <c r="KN298" s="102"/>
      <c r="KO298" s="102"/>
      <c r="KP298" s="102"/>
      <c r="KQ298" s="102"/>
      <c r="KR298" s="102"/>
      <c r="KS298" s="102"/>
      <c r="KT298" s="102"/>
      <c r="KU298" s="102"/>
      <c r="KV298" s="102"/>
      <c r="KW298" s="102"/>
      <c r="KX298" s="102"/>
      <c r="KY298" s="102"/>
      <c r="KZ298" s="102"/>
      <c r="LA298" s="102"/>
      <c r="LB298" s="102"/>
      <c r="LC298" s="102"/>
      <c r="LD298" s="102"/>
      <c r="LE298" s="102"/>
      <c r="LF298" s="102"/>
      <c r="LG298" s="102"/>
      <c r="LH298" s="102"/>
      <c r="LI298" s="102"/>
      <c r="LJ298" s="102"/>
      <c r="LK298" s="102"/>
      <c r="LL298" s="102"/>
      <c r="LM298" s="102"/>
      <c r="LN298" s="102"/>
      <c r="LO298" s="102"/>
      <c r="LP298" s="102"/>
      <c r="LQ298" s="102"/>
      <c r="LR298" s="102"/>
      <c r="LS298" s="102"/>
      <c r="LT298" s="102"/>
      <c r="LU298" s="102"/>
      <c r="LV298" s="102"/>
      <c r="LW298" s="102"/>
      <c r="LX298" s="102"/>
      <c r="LY298" s="102"/>
      <c r="LZ298" s="102"/>
      <c r="MA298" s="102"/>
      <c r="MB298" s="102"/>
      <c r="MC298" s="102"/>
      <c r="MD298" s="102"/>
      <c r="ME298" s="102"/>
      <c r="MF298" s="102"/>
      <c r="MG298" s="102"/>
      <c r="MH298" s="102"/>
      <c r="MI298" s="102"/>
      <c r="MJ298" s="102"/>
      <c r="MK298" s="102"/>
      <c r="ML298" s="102"/>
      <c r="MM298" s="102"/>
      <c r="MN298" s="102"/>
      <c r="MO298" s="102"/>
      <c r="MP298" s="102"/>
      <c r="MQ298" s="102"/>
      <c r="MR298" s="102"/>
      <c r="MS298" s="102"/>
      <c r="MT298" s="102"/>
      <c r="MU298" s="102"/>
      <c r="MV298" s="102"/>
      <c r="MW298" s="102"/>
      <c r="MX298" s="102"/>
      <c r="MY298" s="102"/>
      <c r="MZ298" s="102"/>
      <c r="NA298" s="102"/>
      <c r="NB298" s="102"/>
      <c r="NC298" s="102"/>
      <c r="ND298" s="102"/>
      <c r="NE298" s="102"/>
      <c r="NF298" s="102"/>
      <c r="NG298" s="102"/>
      <c r="NH298" s="102"/>
      <c r="NI298" s="102"/>
      <c r="NJ298" s="102"/>
      <c r="NK298" s="102"/>
      <c r="NL298" s="102"/>
      <c r="NM298" s="102"/>
      <c r="NN298" s="102"/>
      <c r="NO298" s="102"/>
      <c r="NP298" s="102"/>
      <c r="NQ298" s="102"/>
      <c r="NR298" s="102"/>
      <c r="NS298" s="102"/>
      <c r="NT298" s="102"/>
      <c r="NU298" s="102"/>
      <c r="NV298" s="102"/>
      <c r="NW298" s="102"/>
      <c r="NX298" s="102"/>
      <c r="NY298" s="102"/>
      <c r="NZ298" s="102"/>
      <c r="OA298" s="102"/>
      <c r="OB298" s="102"/>
      <c r="OC298" s="102"/>
      <c r="OD298" s="102"/>
      <c r="OE298" s="102"/>
      <c r="OF298" s="102"/>
      <c r="OG298" s="102"/>
      <c r="OH298" s="102"/>
      <c r="OI298" s="102"/>
      <c r="OJ298" s="102"/>
      <c r="OK298" s="102"/>
      <c r="OL298" s="102"/>
      <c r="OM298" s="102"/>
      <c r="ON298" s="102"/>
      <c r="OO298" s="102"/>
      <c r="OP298" s="102"/>
      <c r="OQ298" s="102"/>
      <c r="OR298" s="102"/>
      <c r="OS298" s="102"/>
      <c r="OT298" s="102"/>
      <c r="OU298" s="102"/>
      <c r="OV298" s="102"/>
      <c r="OW298" s="102"/>
      <c r="OX298" s="102"/>
      <c r="OY298" s="102"/>
      <c r="OZ298" s="102"/>
      <c r="PA298" s="102"/>
      <c r="PB298" s="102"/>
      <c r="PC298" s="102"/>
      <c r="PD298" s="102"/>
      <c r="PE298" s="102"/>
      <c r="PF298" s="102"/>
      <c r="PG298" s="102"/>
      <c r="PH298" s="102"/>
      <c r="PI298" s="102"/>
      <c r="PJ298" s="102"/>
      <c r="PK298" s="102"/>
      <c r="PL298" s="102"/>
      <c r="PM298" s="102"/>
      <c r="PN298" s="102"/>
      <c r="PO298" s="102"/>
      <c r="PP298" s="102"/>
      <c r="PQ298" s="102"/>
      <c r="PR298" s="102"/>
      <c r="PS298" s="102"/>
      <c r="PT298" s="102"/>
      <c r="PU298" s="102"/>
      <c r="PV298" s="102"/>
      <c r="PW298" s="102"/>
      <c r="PX298" s="102"/>
      <c r="PY298" s="102"/>
      <c r="PZ298" s="102"/>
      <c r="QA298" s="102"/>
      <c r="QB298" s="102"/>
      <c r="QC298" s="102"/>
      <c r="QD298" s="102"/>
      <c r="QE298" s="102"/>
      <c r="QF298" s="102"/>
      <c r="QG298" s="102"/>
      <c r="QH298" s="102"/>
      <c r="QI298" s="102"/>
      <c r="QJ298" s="102"/>
      <c r="QK298" s="102"/>
      <c r="QL298" s="102"/>
      <c r="QM298" s="102"/>
      <c r="QN298" s="102"/>
      <c r="QO298" s="102"/>
      <c r="QP298" s="102"/>
      <c r="QQ298" s="102"/>
      <c r="QR298" s="102"/>
      <c r="QS298" s="102"/>
      <c r="QT298" s="102"/>
      <c r="QU298" s="102"/>
      <c r="QV298" s="102"/>
    </row>
    <row r="300" spans="2:464" ht="15.6">
      <c r="B300" s="3" t="s">
        <v>655</v>
      </c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</row>
  </sheetData>
  <dataValidations disablePrompts="1" count="1">
    <dataValidation type="list" allowBlank="1" showInputMessage="1" showErrorMessage="1" sqref="F196:F208" xr:uid="{6689E6EC-62B9-4BCB-A7FD-8556E43742E1}">
      <formula1>"Baseload, Pay as Produced"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23EFF-86FB-4A15-AC00-77072CC3DD73}">
  <sheetPr codeName="Sheet2">
    <tabColor theme="4"/>
  </sheetPr>
  <dimension ref="A2:HD76"/>
  <sheetViews>
    <sheetView zoomScale="79" workbookViewId="0"/>
  </sheetViews>
  <sheetFormatPr defaultColWidth="8.88671875" defaultRowHeight="13.8"/>
  <cols>
    <col min="1" max="1" width="2.33203125" style="444" customWidth="1"/>
    <col min="2" max="2" width="11.5546875" style="444" bestFit="1" customWidth="1"/>
    <col min="3" max="3" width="31" style="452" bestFit="1" customWidth="1"/>
    <col min="4" max="4" width="21.88671875" style="444" bestFit="1" customWidth="1"/>
    <col min="5" max="5" width="18.88671875" style="452" bestFit="1" customWidth="1"/>
    <col min="6" max="6" width="32.44140625" style="452" bestFit="1" customWidth="1"/>
    <col min="7" max="7" width="3.6640625" style="445" customWidth="1"/>
    <col min="8" max="8" width="22.44140625" style="465" bestFit="1" customWidth="1"/>
    <col min="9" max="9" width="32.44140625" style="465" bestFit="1" customWidth="1"/>
    <col min="10" max="10" width="22.44140625" style="452" bestFit="1" customWidth="1"/>
    <col min="11" max="11" width="25.44140625" style="444" bestFit="1" customWidth="1"/>
    <col min="12" max="12" width="24.5546875" style="452" bestFit="1" customWidth="1"/>
    <col min="13" max="13" width="26.6640625" style="444" bestFit="1" customWidth="1"/>
    <col min="14" max="14" width="24.5546875" style="466" bestFit="1" customWidth="1"/>
    <col min="15" max="15" width="23.44140625" style="444" bestFit="1" customWidth="1"/>
    <col min="16" max="16" width="3.6640625" style="445" customWidth="1"/>
    <col min="17" max="17" width="22.44140625" style="465" bestFit="1" customWidth="1"/>
    <col min="18" max="18" width="32.44140625" style="465" bestFit="1" customWidth="1"/>
    <col min="19" max="19" width="22.44140625" style="452" bestFit="1" customWidth="1"/>
    <col min="20" max="20" width="25.44140625" style="444" bestFit="1" customWidth="1"/>
    <col min="21" max="21" width="24.5546875" style="452" bestFit="1" customWidth="1"/>
    <col min="22" max="22" width="26.6640625" style="444" bestFit="1" customWidth="1"/>
    <col min="23" max="23" width="24.5546875" style="452" bestFit="1" customWidth="1"/>
    <col min="24" max="24" width="23.44140625" style="444" bestFit="1" customWidth="1"/>
    <col min="25" max="25" width="8.88671875" style="444"/>
    <col min="26" max="26" width="14" style="444" bestFit="1" customWidth="1"/>
    <col min="27" max="212" width="12.109375" style="444" bestFit="1" customWidth="1"/>
    <col min="213" max="16384" width="8.88671875" style="444"/>
  </cols>
  <sheetData>
    <row r="2" spans="2:74">
      <c r="B2" s="467"/>
      <c r="C2" s="468" t="s">
        <v>1191</v>
      </c>
    </row>
    <row r="3" spans="2:74">
      <c r="B3" s="452">
        <v>2016</v>
      </c>
      <c r="C3" s="469">
        <v>-6.0000000000000001E-3</v>
      </c>
    </row>
    <row r="4" spans="2:74">
      <c r="B4" s="452">
        <f>B3+1</f>
        <v>2017</v>
      </c>
      <c r="C4" s="469">
        <v>0.02</v>
      </c>
    </row>
    <row r="5" spans="2:74">
      <c r="B5" s="452">
        <f t="shared" ref="B5:B13" si="0">B4+1</f>
        <v>2018</v>
      </c>
      <c r="C5" s="469">
        <v>1.6E-2</v>
      </c>
    </row>
    <row r="6" spans="2:74">
      <c r="B6" s="452">
        <f t="shared" si="0"/>
        <v>2019</v>
      </c>
      <c r="C6" s="469">
        <v>2.3E-2</v>
      </c>
    </row>
    <row r="7" spans="2:74">
      <c r="B7" s="452">
        <f t="shared" si="0"/>
        <v>2020</v>
      </c>
      <c r="C7" s="469">
        <v>3.4000000000000002E-2</v>
      </c>
    </row>
    <row r="8" spans="2:74">
      <c r="B8" s="452">
        <f t="shared" si="0"/>
        <v>2021</v>
      </c>
      <c r="C8" s="469">
        <v>5.0999999999999997E-2</v>
      </c>
    </row>
    <row r="9" spans="2:74">
      <c r="B9" s="452">
        <f t="shared" si="0"/>
        <v>2022</v>
      </c>
      <c r="C9" s="469">
        <v>0.14399999999999999</v>
      </c>
    </row>
    <row r="10" spans="2:74">
      <c r="B10" s="452">
        <f t="shared" si="0"/>
        <v>2023</v>
      </c>
      <c r="C10" s="469">
        <v>0.114</v>
      </c>
    </row>
    <row r="11" spans="2:74">
      <c r="B11" s="452">
        <f t="shared" si="0"/>
        <v>2024</v>
      </c>
      <c r="C11" s="469">
        <v>3.5999999999999997E-2</v>
      </c>
    </row>
    <row r="12" spans="2:74">
      <c r="B12" s="452">
        <f t="shared" si="0"/>
        <v>2025</v>
      </c>
      <c r="C12" s="469">
        <v>3.5999999999999997E-2</v>
      </c>
    </row>
    <row r="13" spans="2:74">
      <c r="B13" s="452">
        <f t="shared" si="0"/>
        <v>2026</v>
      </c>
      <c r="C13" s="470">
        <v>2.3E-2</v>
      </c>
    </row>
    <row r="14" spans="2:74">
      <c r="B14" s="452">
        <v>2027</v>
      </c>
      <c r="C14" s="470">
        <v>2.4E-2</v>
      </c>
      <c r="BR14" s="472"/>
      <c r="BS14" s="472"/>
      <c r="BT14" s="472"/>
      <c r="BU14" s="472"/>
      <c r="BV14" s="472"/>
    </row>
    <row r="15" spans="2:74">
      <c r="B15" s="452">
        <v>2028</v>
      </c>
      <c r="C15" s="470">
        <v>2.3E-2</v>
      </c>
    </row>
    <row r="16" spans="2:74">
      <c r="B16" s="452" t="s">
        <v>1192</v>
      </c>
      <c r="C16" s="470">
        <v>2.3E-2</v>
      </c>
    </row>
    <row r="17" spans="1:212">
      <c r="Z17" s="444" t="s">
        <v>1193</v>
      </c>
      <c r="AA17" s="444" t="str">
        <f t="shared" ref="AA17:BF17" si="1">IF(IFERROR(MATCH(YEAR(AA18)-1,$B$3:$B$15,0),0)&lt;&gt;0,YEAR(AA18)-1,"LT")</f>
        <v>LT</v>
      </c>
      <c r="AB17" s="444" t="str">
        <f t="shared" si="1"/>
        <v>LT</v>
      </c>
      <c r="AC17" s="444" t="str">
        <f t="shared" si="1"/>
        <v>LT</v>
      </c>
      <c r="AD17" s="444" t="str">
        <f t="shared" si="1"/>
        <v>LT</v>
      </c>
      <c r="AE17" s="444">
        <f t="shared" si="1"/>
        <v>2016</v>
      </c>
      <c r="AF17" s="444">
        <f t="shared" si="1"/>
        <v>2016</v>
      </c>
      <c r="AG17" s="444">
        <f t="shared" si="1"/>
        <v>2016</v>
      </c>
      <c r="AH17" s="444">
        <f t="shared" si="1"/>
        <v>2016</v>
      </c>
      <c r="AI17" s="444">
        <f t="shared" si="1"/>
        <v>2017</v>
      </c>
      <c r="AJ17" s="444">
        <f t="shared" si="1"/>
        <v>2017</v>
      </c>
      <c r="AK17" s="444">
        <f t="shared" si="1"/>
        <v>2017</v>
      </c>
      <c r="AL17" s="444">
        <f t="shared" si="1"/>
        <v>2017</v>
      </c>
      <c r="AM17" s="444">
        <f t="shared" si="1"/>
        <v>2018</v>
      </c>
      <c r="AN17" s="444">
        <f t="shared" si="1"/>
        <v>2018</v>
      </c>
      <c r="AO17" s="444">
        <f t="shared" si="1"/>
        <v>2018</v>
      </c>
      <c r="AP17" s="444">
        <f t="shared" si="1"/>
        <v>2018</v>
      </c>
      <c r="AQ17" s="444">
        <f t="shared" si="1"/>
        <v>2019</v>
      </c>
      <c r="AR17" s="444">
        <f t="shared" si="1"/>
        <v>2019</v>
      </c>
      <c r="AS17" s="444">
        <f t="shared" si="1"/>
        <v>2019</v>
      </c>
      <c r="AT17" s="444">
        <f t="shared" si="1"/>
        <v>2019</v>
      </c>
      <c r="AU17" s="444">
        <f t="shared" si="1"/>
        <v>2020</v>
      </c>
      <c r="AV17" s="444">
        <f t="shared" si="1"/>
        <v>2020</v>
      </c>
      <c r="AW17" s="444">
        <f t="shared" si="1"/>
        <v>2020</v>
      </c>
      <c r="AX17" s="444">
        <f t="shared" si="1"/>
        <v>2020</v>
      </c>
      <c r="AY17" s="444">
        <f t="shared" si="1"/>
        <v>2021</v>
      </c>
      <c r="AZ17" s="444">
        <f t="shared" si="1"/>
        <v>2021</v>
      </c>
      <c r="BA17" s="444">
        <f t="shared" si="1"/>
        <v>2021</v>
      </c>
      <c r="BB17" s="444">
        <f t="shared" si="1"/>
        <v>2021</v>
      </c>
      <c r="BC17" s="444">
        <f t="shared" si="1"/>
        <v>2022</v>
      </c>
      <c r="BD17" s="444">
        <f t="shared" si="1"/>
        <v>2022</v>
      </c>
      <c r="BE17" s="444">
        <f t="shared" si="1"/>
        <v>2022</v>
      </c>
      <c r="BF17" s="444">
        <f t="shared" si="1"/>
        <v>2022</v>
      </c>
      <c r="BG17" s="444">
        <f t="shared" ref="BG17:CL17" si="2">IF(IFERROR(MATCH(YEAR(BG18)-1,$B$3:$B$15,0),0)&lt;&gt;0,YEAR(BG18)-1,"LT")</f>
        <v>2023</v>
      </c>
      <c r="BH17" s="444">
        <f t="shared" si="2"/>
        <v>2023</v>
      </c>
      <c r="BI17" s="444">
        <f t="shared" si="2"/>
        <v>2023</v>
      </c>
      <c r="BJ17" s="444">
        <f t="shared" si="2"/>
        <v>2023</v>
      </c>
      <c r="BK17" s="444">
        <f t="shared" si="2"/>
        <v>2024</v>
      </c>
      <c r="BL17" s="444">
        <f t="shared" si="2"/>
        <v>2024</v>
      </c>
      <c r="BM17" s="444">
        <f t="shared" si="2"/>
        <v>2024</v>
      </c>
      <c r="BN17" s="444">
        <f t="shared" si="2"/>
        <v>2024</v>
      </c>
      <c r="BO17" s="444">
        <f t="shared" si="2"/>
        <v>2025</v>
      </c>
      <c r="BP17" s="444">
        <f t="shared" si="2"/>
        <v>2025</v>
      </c>
      <c r="BQ17" s="444">
        <f t="shared" si="2"/>
        <v>2025</v>
      </c>
      <c r="BR17" s="444">
        <f t="shared" si="2"/>
        <v>2025</v>
      </c>
      <c r="BS17" s="444">
        <f t="shared" si="2"/>
        <v>2026</v>
      </c>
      <c r="BT17" s="444">
        <f t="shared" si="2"/>
        <v>2026</v>
      </c>
      <c r="BU17" s="444">
        <f t="shared" si="2"/>
        <v>2026</v>
      </c>
      <c r="BV17" s="444">
        <f t="shared" si="2"/>
        <v>2026</v>
      </c>
      <c r="BW17" s="444">
        <f t="shared" si="2"/>
        <v>2027</v>
      </c>
      <c r="BX17" s="444">
        <f t="shared" si="2"/>
        <v>2027</v>
      </c>
      <c r="BY17" s="444">
        <f t="shared" si="2"/>
        <v>2027</v>
      </c>
      <c r="BZ17" s="444">
        <f t="shared" si="2"/>
        <v>2027</v>
      </c>
      <c r="CA17" s="444">
        <f t="shared" si="2"/>
        <v>2028</v>
      </c>
      <c r="CB17" s="444">
        <f t="shared" si="2"/>
        <v>2028</v>
      </c>
      <c r="CC17" s="444">
        <f t="shared" si="2"/>
        <v>2028</v>
      </c>
      <c r="CD17" s="444">
        <f t="shared" si="2"/>
        <v>2028</v>
      </c>
      <c r="CE17" s="444" t="str">
        <f t="shared" si="2"/>
        <v>LT</v>
      </c>
      <c r="CF17" s="444" t="str">
        <f t="shared" si="2"/>
        <v>LT</v>
      </c>
      <c r="CG17" s="444" t="str">
        <f t="shared" si="2"/>
        <v>LT</v>
      </c>
      <c r="CH17" s="444" t="str">
        <f t="shared" si="2"/>
        <v>LT</v>
      </c>
      <c r="CI17" s="444" t="str">
        <f t="shared" si="2"/>
        <v>LT</v>
      </c>
      <c r="CJ17" s="444" t="str">
        <f t="shared" si="2"/>
        <v>LT</v>
      </c>
      <c r="CK17" s="444" t="str">
        <f t="shared" si="2"/>
        <v>LT</v>
      </c>
      <c r="CL17" s="444" t="str">
        <f t="shared" si="2"/>
        <v>LT</v>
      </c>
      <c r="CM17" s="444" t="str">
        <f t="shared" ref="CM17:DR17" si="3">IF(IFERROR(MATCH(YEAR(CM18)-1,$B$3:$B$15,0),0)&lt;&gt;0,YEAR(CM18)-1,"LT")</f>
        <v>LT</v>
      </c>
      <c r="CN17" s="444" t="str">
        <f t="shared" si="3"/>
        <v>LT</v>
      </c>
      <c r="CO17" s="444" t="str">
        <f t="shared" si="3"/>
        <v>LT</v>
      </c>
      <c r="CP17" s="444" t="str">
        <f t="shared" si="3"/>
        <v>LT</v>
      </c>
      <c r="CQ17" s="444" t="str">
        <f t="shared" si="3"/>
        <v>LT</v>
      </c>
      <c r="CR17" s="444" t="str">
        <f t="shared" si="3"/>
        <v>LT</v>
      </c>
      <c r="CS17" s="444" t="str">
        <f t="shared" si="3"/>
        <v>LT</v>
      </c>
      <c r="CT17" s="444" t="str">
        <f t="shared" si="3"/>
        <v>LT</v>
      </c>
      <c r="CU17" s="444" t="str">
        <f t="shared" si="3"/>
        <v>LT</v>
      </c>
      <c r="CV17" s="444" t="str">
        <f t="shared" si="3"/>
        <v>LT</v>
      </c>
      <c r="CW17" s="444" t="str">
        <f t="shared" si="3"/>
        <v>LT</v>
      </c>
      <c r="CX17" s="444" t="str">
        <f t="shared" si="3"/>
        <v>LT</v>
      </c>
      <c r="CY17" s="444" t="str">
        <f t="shared" si="3"/>
        <v>LT</v>
      </c>
      <c r="CZ17" s="444" t="str">
        <f t="shared" si="3"/>
        <v>LT</v>
      </c>
      <c r="DA17" s="444" t="str">
        <f t="shared" si="3"/>
        <v>LT</v>
      </c>
      <c r="DB17" s="444" t="str">
        <f t="shared" si="3"/>
        <v>LT</v>
      </c>
      <c r="DC17" s="444" t="str">
        <f t="shared" si="3"/>
        <v>LT</v>
      </c>
      <c r="DD17" s="444" t="str">
        <f t="shared" si="3"/>
        <v>LT</v>
      </c>
      <c r="DE17" s="444" t="str">
        <f t="shared" si="3"/>
        <v>LT</v>
      </c>
      <c r="DF17" s="444" t="str">
        <f t="shared" si="3"/>
        <v>LT</v>
      </c>
      <c r="DG17" s="444" t="str">
        <f t="shared" si="3"/>
        <v>LT</v>
      </c>
      <c r="DH17" s="444" t="str">
        <f t="shared" si="3"/>
        <v>LT</v>
      </c>
      <c r="DI17" s="444" t="str">
        <f t="shared" si="3"/>
        <v>LT</v>
      </c>
      <c r="DJ17" s="444" t="str">
        <f t="shared" si="3"/>
        <v>LT</v>
      </c>
      <c r="DK17" s="444" t="str">
        <f t="shared" si="3"/>
        <v>LT</v>
      </c>
      <c r="DL17" s="444" t="str">
        <f t="shared" si="3"/>
        <v>LT</v>
      </c>
      <c r="DM17" s="444" t="str">
        <f t="shared" si="3"/>
        <v>LT</v>
      </c>
      <c r="DN17" s="444" t="str">
        <f t="shared" si="3"/>
        <v>LT</v>
      </c>
      <c r="DO17" s="444" t="str">
        <f t="shared" si="3"/>
        <v>LT</v>
      </c>
      <c r="DP17" s="444" t="str">
        <f t="shared" si="3"/>
        <v>LT</v>
      </c>
      <c r="DQ17" s="444" t="str">
        <f t="shared" si="3"/>
        <v>LT</v>
      </c>
      <c r="DR17" s="444" t="str">
        <f t="shared" si="3"/>
        <v>LT</v>
      </c>
      <c r="DS17" s="444" t="str">
        <f t="shared" ref="DS17:EX17" si="4">IF(IFERROR(MATCH(YEAR(DS18)-1,$B$3:$B$15,0),0)&lt;&gt;0,YEAR(DS18)-1,"LT")</f>
        <v>LT</v>
      </c>
      <c r="DT17" s="444" t="str">
        <f t="shared" si="4"/>
        <v>LT</v>
      </c>
      <c r="DU17" s="444" t="str">
        <f t="shared" si="4"/>
        <v>LT</v>
      </c>
      <c r="DV17" s="444" t="str">
        <f t="shared" si="4"/>
        <v>LT</v>
      </c>
      <c r="DW17" s="444" t="str">
        <f t="shared" si="4"/>
        <v>LT</v>
      </c>
      <c r="DX17" s="444" t="str">
        <f t="shared" si="4"/>
        <v>LT</v>
      </c>
      <c r="DY17" s="444" t="str">
        <f t="shared" si="4"/>
        <v>LT</v>
      </c>
      <c r="DZ17" s="444" t="str">
        <f t="shared" si="4"/>
        <v>LT</v>
      </c>
      <c r="EA17" s="444" t="str">
        <f t="shared" si="4"/>
        <v>LT</v>
      </c>
      <c r="EB17" s="444" t="str">
        <f t="shared" si="4"/>
        <v>LT</v>
      </c>
      <c r="EC17" s="444" t="str">
        <f t="shared" si="4"/>
        <v>LT</v>
      </c>
      <c r="ED17" s="444" t="str">
        <f t="shared" si="4"/>
        <v>LT</v>
      </c>
      <c r="EE17" s="444" t="str">
        <f t="shared" si="4"/>
        <v>LT</v>
      </c>
      <c r="EF17" s="444" t="str">
        <f t="shared" si="4"/>
        <v>LT</v>
      </c>
      <c r="EG17" s="444" t="str">
        <f t="shared" si="4"/>
        <v>LT</v>
      </c>
      <c r="EH17" s="444" t="str">
        <f t="shared" si="4"/>
        <v>LT</v>
      </c>
      <c r="EI17" s="444" t="str">
        <f t="shared" si="4"/>
        <v>LT</v>
      </c>
      <c r="EJ17" s="444" t="str">
        <f t="shared" si="4"/>
        <v>LT</v>
      </c>
      <c r="EK17" s="444" t="str">
        <f t="shared" si="4"/>
        <v>LT</v>
      </c>
      <c r="EL17" s="444" t="str">
        <f t="shared" si="4"/>
        <v>LT</v>
      </c>
      <c r="EM17" s="444" t="str">
        <f t="shared" si="4"/>
        <v>LT</v>
      </c>
      <c r="EN17" s="444" t="str">
        <f t="shared" si="4"/>
        <v>LT</v>
      </c>
      <c r="EO17" s="444" t="str">
        <f t="shared" si="4"/>
        <v>LT</v>
      </c>
      <c r="EP17" s="444" t="str">
        <f t="shared" si="4"/>
        <v>LT</v>
      </c>
      <c r="EQ17" s="444" t="str">
        <f t="shared" si="4"/>
        <v>LT</v>
      </c>
      <c r="ER17" s="444" t="str">
        <f t="shared" si="4"/>
        <v>LT</v>
      </c>
      <c r="ES17" s="444" t="str">
        <f t="shared" si="4"/>
        <v>LT</v>
      </c>
      <c r="ET17" s="444" t="str">
        <f t="shared" si="4"/>
        <v>LT</v>
      </c>
      <c r="EU17" s="444" t="str">
        <f t="shared" si="4"/>
        <v>LT</v>
      </c>
      <c r="EV17" s="444" t="str">
        <f t="shared" si="4"/>
        <v>LT</v>
      </c>
      <c r="EW17" s="444" t="str">
        <f t="shared" si="4"/>
        <v>LT</v>
      </c>
      <c r="EX17" s="444" t="str">
        <f t="shared" si="4"/>
        <v>LT</v>
      </c>
      <c r="EY17" s="444" t="str">
        <f t="shared" ref="EY17:GD17" si="5">IF(IFERROR(MATCH(YEAR(EY18)-1,$B$3:$B$15,0),0)&lt;&gt;0,YEAR(EY18)-1,"LT")</f>
        <v>LT</v>
      </c>
      <c r="EZ17" s="444" t="str">
        <f t="shared" si="5"/>
        <v>LT</v>
      </c>
      <c r="FA17" s="444" t="str">
        <f t="shared" si="5"/>
        <v>LT</v>
      </c>
      <c r="FB17" s="444" t="str">
        <f t="shared" si="5"/>
        <v>LT</v>
      </c>
      <c r="FC17" s="444" t="str">
        <f t="shared" si="5"/>
        <v>LT</v>
      </c>
      <c r="FD17" s="444" t="str">
        <f t="shared" si="5"/>
        <v>LT</v>
      </c>
      <c r="FE17" s="444" t="str">
        <f t="shared" si="5"/>
        <v>LT</v>
      </c>
      <c r="FF17" s="444" t="str">
        <f t="shared" si="5"/>
        <v>LT</v>
      </c>
      <c r="FG17" s="444" t="str">
        <f t="shared" si="5"/>
        <v>LT</v>
      </c>
      <c r="FH17" s="444" t="str">
        <f t="shared" si="5"/>
        <v>LT</v>
      </c>
      <c r="FI17" s="444" t="str">
        <f t="shared" si="5"/>
        <v>LT</v>
      </c>
      <c r="FJ17" s="444" t="str">
        <f t="shared" si="5"/>
        <v>LT</v>
      </c>
      <c r="FK17" s="444" t="str">
        <f t="shared" si="5"/>
        <v>LT</v>
      </c>
      <c r="FL17" s="444" t="str">
        <f t="shared" si="5"/>
        <v>LT</v>
      </c>
      <c r="FM17" s="444" t="str">
        <f t="shared" si="5"/>
        <v>LT</v>
      </c>
      <c r="FN17" s="444" t="str">
        <f t="shared" si="5"/>
        <v>LT</v>
      </c>
      <c r="FO17" s="444" t="str">
        <f t="shared" si="5"/>
        <v>LT</v>
      </c>
      <c r="FP17" s="444" t="str">
        <f t="shared" si="5"/>
        <v>LT</v>
      </c>
      <c r="FQ17" s="444" t="str">
        <f t="shared" si="5"/>
        <v>LT</v>
      </c>
      <c r="FR17" s="444" t="str">
        <f t="shared" si="5"/>
        <v>LT</v>
      </c>
      <c r="FS17" s="444" t="str">
        <f t="shared" si="5"/>
        <v>LT</v>
      </c>
      <c r="FT17" s="444" t="str">
        <f t="shared" si="5"/>
        <v>LT</v>
      </c>
      <c r="FU17" s="444" t="str">
        <f t="shared" si="5"/>
        <v>LT</v>
      </c>
      <c r="FV17" s="444" t="str">
        <f t="shared" si="5"/>
        <v>LT</v>
      </c>
      <c r="FW17" s="444" t="str">
        <f t="shared" si="5"/>
        <v>LT</v>
      </c>
      <c r="FX17" s="444" t="str">
        <f t="shared" si="5"/>
        <v>LT</v>
      </c>
      <c r="FY17" s="444" t="str">
        <f t="shared" si="5"/>
        <v>LT</v>
      </c>
      <c r="FZ17" s="444" t="str">
        <f t="shared" si="5"/>
        <v>LT</v>
      </c>
      <c r="GA17" s="444" t="str">
        <f t="shared" si="5"/>
        <v>LT</v>
      </c>
      <c r="GB17" s="444" t="str">
        <f t="shared" si="5"/>
        <v>LT</v>
      </c>
      <c r="GC17" s="444" t="str">
        <f t="shared" si="5"/>
        <v>LT</v>
      </c>
      <c r="GD17" s="444" t="str">
        <f t="shared" si="5"/>
        <v>LT</v>
      </c>
      <c r="GE17" s="444" t="str">
        <f t="shared" ref="GE17:HD17" si="6">IF(IFERROR(MATCH(YEAR(GE18)-1,$B$3:$B$15,0),0)&lt;&gt;0,YEAR(GE18)-1,"LT")</f>
        <v>LT</v>
      </c>
      <c r="GF17" s="444" t="str">
        <f t="shared" si="6"/>
        <v>LT</v>
      </c>
      <c r="GG17" s="444" t="str">
        <f t="shared" si="6"/>
        <v>LT</v>
      </c>
      <c r="GH17" s="444" t="str">
        <f t="shared" si="6"/>
        <v>LT</v>
      </c>
      <c r="GI17" s="444" t="str">
        <f t="shared" si="6"/>
        <v>LT</v>
      </c>
      <c r="GJ17" s="444" t="str">
        <f t="shared" si="6"/>
        <v>LT</v>
      </c>
      <c r="GK17" s="444" t="str">
        <f t="shared" si="6"/>
        <v>LT</v>
      </c>
      <c r="GL17" s="444" t="str">
        <f t="shared" si="6"/>
        <v>LT</v>
      </c>
      <c r="GM17" s="444" t="str">
        <f t="shared" si="6"/>
        <v>LT</v>
      </c>
      <c r="GN17" s="444" t="str">
        <f t="shared" si="6"/>
        <v>LT</v>
      </c>
      <c r="GO17" s="444" t="str">
        <f t="shared" si="6"/>
        <v>LT</v>
      </c>
      <c r="GP17" s="444" t="str">
        <f t="shared" si="6"/>
        <v>LT</v>
      </c>
      <c r="GQ17" s="444" t="str">
        <f t="shared" si="6"/>
        <v>LT</v>
      </c>
      <c r="GR17" s="444" t="str">
        <f t="shared" si="6"/>
        <v>LT</v>
      </c>
      <c r="GS17" s="444" t="str">
        <f t="shared" si="6"/>
        <v>LT</v>
      </c>
      <c r="GT17" s="444" t="str">
        <f t="shared" si="6"/>
        <v>LT</v>
      </c>
      <c r="GU17" s="444" t="str">
        <f t="shared" si="6"/>
        <v>LT</v>
      </c>
      <c r="GV17" s="444" t="str">
        <f t="shared" si="6"/>
        <v>LT</v>
      </c>
      <c r="GW17" s="444" t="str">
        <f t="shared" si="6"/>
        <v>LT</v>
      </c>
      <c r="GX17" s="444" t="str">
        <f t="shared" si="6"/>
        <v>LT</v>
      </c>
      <c r="GY17" s="444" t="str">
        <f t="shared" si="6"/>
        <v>LT</v>
      </c>
      <c r="GZ17" s="444" t="str">
        <f t="shared" si="6"/>
        <v>LT</v>
      </c>
      <c r="HA17" s="444" t="str">
        <f t="shared" si="6"/>
        <v>LT</v>
      </c>
      <c r="HB17" s="444" t="str">
        <f t="shared" si="6"/>
        <v>LT</v>
      </c>
      <c r="HC17" s="444" t="str">
        <f t="shared" si="6"/>
        <v>LT</v>
      </c>
      <c r="HD17" s="444" t="str">
        <f t="shared" si="6"/>
        <v>LT</v>
      </c>
    </row>
    <row r="18" spans="1:212">
      <c r="C18" s="444"/>
      <c r="E18" s="444"/>
      <c r="F18" s="444"/>
      <c r="H18" s="444"/>
      <c r="I18" s="444"/>
      <c r="J18" s="444"/>
      <c r="L18" s="444"/>
      <c r="N18" s="444"/>
      <c r="Q18" s="444"/>
      <c r="R18" s="444"/>
      <c r="S18" s="444"/>
      <c r="U18" s="444"/>
      <c r="W18" s="444"/>
      <c r="Z18" s="446" t="s">
        <v>295</v>
      </c>
      <c r="AA18" s="447">
        <v>42460</v>
      </c>
      <c r="AB18" s="447">
        <f>EOMONTH(AA18,3)</f>
        <v>42551</v>
      </c>
      <c r="AC18" s="447">
        <f t="shared" ref="AC18:CN18" si="7">EOMONTH(AB18,3)</f>
        <v>42643</v>
      </c>
      <c r="AD18" s="447">
        <f t="shared" si="7"/>
        <v>42735</v>
      </c>
      <c r="AE18" s="447">
        <f t="shared" si="7"/>
        <v>42825</v>
      </c>
      <c r="AF18" s="447">
        <f t="shared" si="7"/>
        <v>42916</v>
      </c>
      <c r="AG18" s="447">
        <f t="shared" si="7"/>
        <v>43008</v>
      </c>
      <c r="AH18" s="447">
        <f t="shared" si="7"/>
        <v>43100</v>
      </c>
      <c r="AI18" s="447">
        <f t="shared" si="7"/>
        <v>43190</v>
      </c>
      <c r="AJ18" s="447">
        <f t="shared" si="7"/>
        <v>43281</v>
      </c>
      <c r="AK18" s="447">
        <f t="shared" si="7"/>
        <v>43373</v>
      </c>
      <c r="AL18" s="447">
        <f t="shared" si="7"/>
        <v>43465</v>
      </c>
      <c r="AM18" s="447">
        <f t="shared" si="7"/>
        <v>43555</v>
      </c>
      <c r="AN18" s="447">
        <f t="shared" si="7"/>
        <v>43646</v>
      </c>
      <c r="AO18" s="447">
        <f t="shared" si="7"/>
        <v>43738</v>
      </c>
      <c r="AP18" s="447">
        <f t="shared" si="7"/>
        <v>43830</v>
      </c>
      <c r="AQ18" s="447">
        <f t="shared" si="7"/>
        <v>43921</v>
      </c>
      <c r="AR18" s="447">
        <f t="shared" si="7"/>
        <v>44012</v>
      </c>
      <c r="AS18" s="447">
        <f t="shared" si="7"/>
        <v>44104</v>
      </c>
      <c r="AT18" s="447">
        <f t="shared" si="7"/>
        <v>44196</v>
      </c>
      <c r="AU18" s="447">
        <f t="shared" si="7"/>
        <v>44286</v>
      </c>
      <c r="AV18" s="447">
        <f t="shared" si="7"/>
        <v>44377</v>
      </c>
      <c r="AW18" s="447">
        <f t="shared" si="7"/>
        <v>44469</v>
      </c>
      <c r="AX18" s="447">
        <f t="shared" si="7"/>
        <v>44561</v>
      </c>
      <c r="AY18" s="447">
        <f t="shared" si="7"/>
        <v>44651</v>
      </c>
      <c r="AZ18" s="447">
        <f t="shared" si="7"/>
        <v>44742</v>
      </c>
      <c r="BA18" s="447">
        <f t="shared" si="7"/>
        <v>44834</v>
      </c>
      <c r="BB18" s="447">
        <f t="shared" si="7"/>
        <v>44926</v>
      </c>
      <c r="BC18" s="447">
        <f t="shared" si="7"/>
        <v>45016</v>
      </c>
      <c r="BD18" s="447">
        <f t="shared" si="7"/>
        <v>45107</v>
      </c>
      <c r="BE18" s="447">
        <f t="shared" si="7"/>
        <v>45199</v>
      </c>
      <c r="BF18" s="447">
        <f t="shared" si="7"/>
        <v>45291</v>
      </c>
      <c r="BG18" s="447">
        <f t="shared" si="7"/>
        <v>45382</v>
      </c>
      <c r="BH18" s="447">
        <f t="shared" si="7"/>
        <v>45473</v>
      </c>
      <c r="BI18" s="447">
        <f t="shared" si="7"/>
        <v>45565</v>
      </c>
      <c r="BJ18" s="447">
        <f t="shared" si="7"/>
        <v>45657</v>
      </c>
      <c r="BK18" s="447">
        <f t="shared" si="7"/>
        <v>45747</v>
      </c>
      <c r="BL18" s="447">
        <f t="shared" si="7"/>
        <v>45838</v>
      </c>
      <c r="BM18" s="447">
        <f t="shared" si="7"/>
        <v>45930</v>
      </c>
      <c r="BN18" s="447">
        <f t="shared" si="7"/>
        <v>46022</v>
      </c>
      <c r="BO18" s="447">
        <f t="shared" si="7"/>
        <v>46112</v>
      </c>
      <c r="BP18" s="447">
        <f t="shared" si="7"/>
        <v>46203</v>
      </c>
      <c r="BQ18" s="447">
        <f t="shared" si="7"/>
        <v>46295</v>
      </c>
      <c r="BR18" s="447">
        <f t="shared" si="7"/>
        <v>46387</v>
      </c>
      <c r="BS18" s="447">
        <f t="shared" si="7"/>
        <v>46477</v>
      </c>
      <c r="BT18" s="447">
        <f t="shared" si="7"/>
        <v>46568</v>
      </c>
      <c r="BU18" s="447">
        <f t="shared" si="7"/>
        <v>46660</v>
      </c>
      <c r="BV18" s="447">
        <f t="shared" si="7"/>
        <v>46752</v>
      </c>
      <c r="BW18" s="447">
        <f t="shared" si="7"/>
        <v>46843</v>
      </c>
      <c r="BX18" s="447">
        <f t="shared" si="7"/>
        <v>46934</v>
      </c>
      <c r="BY18" s="447">
        <f t="shared" si="7"/>
        <v>47026</v>
      </c>
      <c r="BZ18" s="447">
        <f t="shared" si="7"/>
        <v>47118</v>
      </c>
      <c r="CA18" s="447">
        <f t="shared" si="7"/>
        <v>47208</v>
      </c>
      <c r="CB18" s="447">
        <f t="shared" si="7"/>
        <v>47299</v>
      </c>
      <c r="CC18" s="447">
        <f t="shared" si="7"/>
        <v>47391</v>
      </c>
      <c r="CD18" s="447">
        <f t="shared" si="7"/>
        <v>47483</v>
      </c>
      <c r="CE18" s="447">
        <f t="shared" si="7"/>
        <v>47573</v>
      </c>
      <c r="CF18" s="447">
        <f t="shared" si="7"/>
        <v>47664</v>
      </c>
      <c r="CG18" s="447">
        <f t="shared" si="7"/>
        <v>47756</v>
      </c>
      <c r="CH18" s="447">
        <f t="shared" si="7"/>
        <v>47848</v>
      </c>
      <c r="CI18" s="447">
        <f t="shared" si="7"/>
        <v>47938</v>
      </c>
      <c r="CJ18" s="447">
        <f t="shared" si="7"/>
        <v>48029</v>
      </c>
      <c r="CK18" s="447">
        <f t="shared" si="7"/>
        <v>48121</v>
      </c>
      <c r="CL18" s="447">
        <f t="shared" si="7"/>
        <v>48213</v>
      </c>
      <c r="CM18" s="447">
        <f t="shared" si="7"/>
        <v>48304</v>
      </c>
      <c r="CN18" s="447">
        <f t="shared" si="7"/>
        <v>48395</v>
      </c>
      <c r="CO18" s="447">
        <f t="shared" ref="CO18:EZ18" si="8">EOMONTH(CN18,3)</f>
        <v>48487</v>
      </c>
      <c r="CP18" s="447">
        <f t="shared" si="8"/>
        <v>48579</v>
      </c>
      <c r="CQ18" s="447">
        <f t="shared" si="8"/>
        <v>48669</v>
      </c>
      <c r="CR18" s="447">
        <f t="shared" si="8"/>
        <v>48760</v>
      </c>
      <c r="CS18" s="447">
        <f t="shared" si="8"/>
        <v>48852</v>
      </c>
      <c r="CT18" s="447">
        <f t="shared" si="8"/>
        <v>48944</v>
      </c>
      <c r="CU18" s="447">
        <f t="shared" si="8"/>
        <v>49034</v>
      </c>
      <c r="CV18" s="447">
        <f t="shared" si="8"/>
        <v>49125</v>
      </c>
      <c r="CW18" s="447">
        <f t="shared" si="8"/>
        <v>49217</v>
      </c>
      <c r="CX18" s="447">
        <f t="shared" si="8"/>
        <v>49309</v>
      </c>
      <c r="CY18" s="447">
        <f t="shared" si="8"/>
        <v>49399</v>
      </c>
      <c r="CZ18" s="447">
        <f t="shared" si="8"/>
        <v>49490</v>
      </c>
      <c r="DA18" s="447">
        <f t="shared" si="8"/>
        <v>49582</v>
      </c>
      <c r="DB18" s="447">
        <f t="shared" si="8"/>
        <v>49674</v>
      </c>
      <c r="DC18" s="447">
        <f t="shared" si="8"/>
        <v>49765</v>
      </c>
      <c r="DD18" s="447">
        <f t="shared" si="8"/>
        <v>49856</v>
      </c>
      <c r="DE18" s="447">
        <f t="shared" si="8"/>
        <v>49948</v>
      </c>
      <c r="DF18" s="447">
        <f t="shared" si="8"/>
        <v>50040</v>
      </c>
      <c r="DG18" s="447">
        <f t="shared" si="8"/>
        <v>50130</v>
      </c>
      <c r="DH18" s="447">
        <f t="shared" si="8"/>
        <v>50221</v>
      </c>
      <c r="DI18" s="447">
        <f t="shared" si="8"/>
        <v>50313</v>
      </c>
      <c r="DJ18" s="447">
        <f t="shared" si="8"/>
        <v>50405</v>
      </c>
      <c r="DK18" s="447">
        <f t="shared" si="8"/>
        <v>50495</v>
      </c>
      <c r="DL18" s="447">
        <f t="shared" si="8"/>
        <v>50586</v>
      </c>
      <c r="DM18" s="447">
        <f t="shared" si="8"/>
        <v>50678</v>
      </c>
      <c r="DN18" s="447">
        <f t="shared" si="8"/>
        <v>50770</v>
      </c>
      <c r="DO18" s="447">
        <f t="shared" si="8"/>
        <v>50860</v>
      </c>
      <c r="DP18" s="447">
        <f t="shared" si="8"/>
        <v>50951</v>
      </c>
      <c r="DQ18" s="447">
        <f t="shared" si="8"/>
        <v>51043</v>
      </c>
      <c r="DR18" s="447">
        <f t="shared" si="8"/>
        <v>51135</v>
      </c>
      <c r="DS18" s="447">
        <f t="shared" si="8"/>
        <v>51226</v>
      </c>
      <c r="DT18" s="447">
        <f t="shared" si="8"/>
        <v>51317</v>
      </c>
      <c r="DU18" s="447">
        <f t="shared" si="8"/>
        <v>51409</v>
      </c>
      <c r="DV18" s="447">
        <f t="shared" si="8"/>
        <v>51501</v>
      </c>
      <c r="DW18" s="447">
        <f t="shared" si="8"/>
        <v>51591</v>
      </c>
      <c r="DX18" s="447">
        <f t="shared" si="8"/>
        <v>51682</v>
      </c>
      <c r="DY18" s="447">
        <f t="shared" si="8"/>
        <v>51774</v>
      </c>
      <c r="DZ18" s="447">
        <f t="shared" si="8"/>
        <v>51866</v>
      </c>
      <c r="EA18" s="447">
        <f t="shared" si="8"/>
        <v>51956</v>
      </c>
      <c r="EB18" s="447">
        <f t="shared" si="8"/>
        <v>52047</v>
      </c>
      <c r="EC18" s="447">
        <f t="shared" si="8"/>
        <v>52139</v>
      </c>
      <c r="ED18" s="447">
        <f t="shared" si="8"/>
        <v>52231</v>
      </c>
      <c r="EE18" s="447">
        <f t="shared" si="8"/>
        <v>52321</v>
      </c>
      <c r="EF18" s="447">
        <f t="shared" si="8"/>
        <v>52412</v>
      </c>
      <c r="EG18" s="447">
        <f t="shared" si="8"/>
        <v>52504</v>
      </c>
      <c r="EH18" s="447">
        <f t="shared" si="8"/>
        <v>52596</v>
      </c>
      <c r="EI18" s="447">
        <f t="shared" si="8"/>
        <v>52687</v>
      </c>
      <c r="EJ18" s="447">
        <f t="shared" si="8"/>
        <v>52778</v>
      </c>
      <c r="EK18" s="447">
        <f t="shared" si="8"/>
        <v>52870</v>
      </c>
      <c r="EL18" s="447">
        <f t="shared" si="8"/>
        <v>52962</v>
      </c>
      <c r="EM18" s="447">
        <f t="shared" si="8"/>
        <v>53052</v>
      </c>
      <c r="EN18" s="447">
        <f t="shared" si="8"/>
        <v>53143</v>
      </c>
      <c r="EO18" s="447">
        <f t="shared" si="8"/>
        <v>53235</v>
      </c>
      <c r="EP18" s="447">
        <f t="shared" si="8"/>
        <v>53327</v>
      </c>
      <c r="EQ18" s="447">
        <f t="shared" si="8"/>
        <v>53417</v>
      </c>
      <c r="ER18" s="447">
        <f t="shared" si="8"/>
        <v>53508</v>
      </c>
      <c r="ES18" s="447">
        <f t="shared" si="8"/>
        <v>53600</v>
      </c>
      <c r="ET18" s="447">
        <f t="shared" si="8"/>
        <v>53692</v>
      </c>
      <c r="EU18" s="447">
        <f t="shared" si="8"/>
        <v>53782</v>
      </c>
      <c r="EV18" s="447">
        <f t="shared" si="8"/>
        <v>53873</v>
      </c>
      <c r="EW18" s="447">
        <f t="shared" si="8"/>
        <v>53965</v>
      </c>
      <c r="EX18" s="447">
        <f t="shared" si="8"/>
        <v>54057</v>
      </c>
      <c r="EY18" s="447">
        <f t="shared" si="8"/>
        <v>54148</v>
      </c>
      <c r="EZ18" s="447">
        <f t="shared" si="8"/>
        <v>54239</v>
      </c>
      <c r="FA18" s="447">
        <f t="shared" ref="FA18:GX18" si="9">EOMONTH(EZ18,3)</f>
        <v>54331</v>
      </c>
      <c r="FB18" s="447">
        <f t="shared" si="9"/>
        <v>54423</v>
      </c>
      <c r="FC18" s="447">
        <f t="shared" si="9"/>
        <v>54513</v>
      </c>
      <c r="FD18" s="447">
        <f t="shared" si="9"/>
        <v>54604</v>
      </c>
      <c r="FE18" s="447">
        <f t="shared" si="9"/>
        <v>54696</v>
      </c>
      <c r="FF18" s="447">
        <f t="shared" si="9"/>
        <v>54788</v>
      </c>
      <c r="FG18" s="447">
        <f t="shared" si="9"/>
        <v>54878</v>
      </c>
      <c r="FH18" s="447">
        <f t="shared" si="9"/>
        <v>54969</v>
      </c>
      <c r="FI18" s="447">
        <f t="shared" si="9"/>
        <v>55061</v>
      </c>
      <c r="FJ18" s="447">
        <f t="shared" si="9"/>
        <v>55153</v>
      </c>
      <c r="FK18" s="447">
        <f t="shared" si="9"/>
        <v>55243</v>
      </c>
      <c r="FL18" s="447">
        <f t="shared" si="9"/>
        <v>55334</v>
      </c>
      <c r="FM18" s="447">
        <f t="shared" si="9"/>
        <v>55426</v>
      </c>
      <c r="FN18" s="447">
        <f t="shared" si="9"/>
        <v>55518</v>
      </c>
      <c r="FO18" s="447">
        <f t="shared" si="9"/>
        <v>55609</v>
      </c>
      <c r="FP18" s="447">
        <f t="shared" si="9"/>
        <v>55700</v>
      </c>
      <c r="FQ18" s="447">
        <f t="shared" si="9"/>
        <v>55792</v>
      </c>
      <c r="FR18" s="447">
        <f t="shared" si="9"/>
        <v>55884</v>
      </c>
      <c r="FS18" s="447">
        <f t="shared" si="9"/>
        <v>55974</v>
      </c>
      <c r="FT18" s="447">
        <f t="shared" si="9"/>
        <v>56065</v>
      </c>
      <c r="FU18" s="447">
        <f t="shared" si="9"/>
        <v>56157</v>
      </c>
      <c r="FV18" s="447">
        <f t="shared" si="9"/>
        <v>56249</v>
      </c>
      <c r="FW18" s="447">
        <f t="shared" si="9"/>
        <v>56339</v>
      </c>
      <c r="FX18" s="447">
        <f t="shared" si="9"/>
        <v>56430</v>
      </c>
      <c r="FY18" s="447">
        <f t="shared" si="9"/>
        <v>56522</v>
      </c>
      <c r="FZ18" s="447">
        <f t="shared" si="9"/>
        <v>56614</v>
      </c>
      <c r="GA18" s="447">
        <f t="shared" si="9"/>
        <v>56704</v>
      </c>
      <c r="GB18" s="447">
        <f t="shared" si="9"/>
        <v>56795</v>
      </c>
      <c r="GC18" s="447">
        <f t="shared" si="9"/>
        <v>56887</v>
      </c>
      <c r="GD18" s="447">
        <f t="shared" si="9"/>
        <v>56979</v>
      </c>
      <c r="GE18" s="447">
        <f t="shared" si="9"/>
        <v>57070</v>
      </c>
      <c r="GF18" s="447">
        <f t="shared" si="9"/>
        <v>57161</v>
      </c>
      <c r="GG18" s="447">
        <f t="shared" si="9"/>
        <v>57253</v>
      </c>
      <c r="GH18" s="447">
        <f t="shared" si="9"/>
        <v>57345</v>
      </c>
      <c r="GI18" s="447">
        <f t="shared" si="9"/>
        <v>57435</v>
      </c>
      <c r="GJ18" s="447">
        <f t="shared" si="9"/>
        <v>57526</v>
      </c>
      <c r="GK18" s="447">
        <f t="shared" si="9"/>
        <v>57618</v>
      </c>
      <c r="GL18" s="447">
        <f t="shared" si="9"/>
        <v>57710</v>
      </c>
      <c r="GM18" s="447">
        <f t="shared" si="9"/>
        <v>57800</v>
      </c>
      <c r="GN18" s="447">
        <f t="shared" si="9"/>
        <v>57891</v>
      </c>
      <c r="GO18" s="447">
        <f t="shared" si="9"/>
        <v>57983</v>
      </c>
      <c r="GP18" s="447">
        <f t="shared" si="9"/>
        <v>58075</v>
      </c>
      <c r="GQ18" s="447">
        <f t="shared" si="9"/>
        <v>58165</v>
      </c>
      <c r="GR18" s="447">
        <f t="shared" si="9"/>
        <v>58256</v>
      </c>
      <c r="GS18" s="447">
        <f t="shared" si="9"/>
        <v>58348</v>
      </c>
      <c r="GT18" s="447">
        <f t="shared" si="9"/>
        <v>58440</v>
      </c>
      <c r="GU18" s="447">
        <f t="shared" si="9"/>
        <v>58531</v>
      </c>
      <c r="GV18" s="447">
        <f t="shared" si="9"/>
        <v>58622</v>
      </c>
      <c r="GW18" s="447">
        <f t="shared" si="9"/>
        <v>58714</v>
      </c>
      <c r="GX18" s="447">
        <f t="shared" si="9"/>
        <v>58806</v>
      </c>
      <c r="GY18" s="447">
        <f t="shared" ref="GY18" si="10">EOMONTH(GX18,3)</f>
        <v>58896</v>
      </c>
      <c r="GZ18" s="447">
        <f t="shared" ref="GZ18" si="11">EOMONTH(GY18,3)</f>
        <v>58987</v>
      </c>
      <c r="HA18" s="447">
        <f t="shared" ref="HA18" si="12">EOMONTH(GZ18,3)</f>
        <v>59079</v>
      </c>
      <c r="HB18" s="447">
        <f t="shared" ref="HB18" si="13">EOMONTH(HA18,3)</f>
        <v>59171</v>
      </c>
      <c r="HC18" s="447">
        <f t="shared" ref="HC18" si="14">EOMONTH(HB18,3)</f>
        <v>59261</v>
      </c>
      <c r="HD18" s="447">
        <f>EOMONTH(HC18,3)</f>
        <v>59352</v>
      </c>
    </row>
    <row r="19" spans="1:212">
      <c r="C19" s="444"/>
      <c r="E19" s="444"/>
      <c r="F19" s="444"/>
      <c r="H19" s="444"/>
      <c r="I19" s="444"/>
      <c r="J19" s="444"/>
      <c r="L19" s="444"/>
      <c r="N19" s="444"/>
      <c r="Q19" s="444"/>
      <c r="R19" s="444"/>
      <c r="S19" s="444"/>
      <c r="U19" s="444"/>
      <c r="W19" s="444"/>
      <c r="Z19" s="448" t="s">
        <v>1052</v>
      </c>
      <c r="AA19" s="471">
        <v>0</v>
      </c>
      <c r="AB19" s="471">
        <v>0</v>
      </c>
      <c r="AC19" s="471">
        <v>0</v>
      </c>
      <c r="AD19" s="471">
        <v>0</v>
      </c>
      <c r="AE19" s="471">
        <v>0</v>
      </c>
      <c r="AF19" s="471">
        <v>0</v>
      </c>
      <c r="AG19" s="471">
        <v>0</v>
      </c>
      <c r="AH19" s="471">
        <v>0</v>
      </c>
      <c r="AI19" s="471">
        <v>0</v>
      </c>
      <c r="AJ19" s="471">
        <v>0</v>
      </c>
      <c r="AK19" s="471">
        <v>0</v>
      </c>
      <c r="AL19" s="471">
        <v>0</v>
      </c>
      <c r="AM19" s="471">
        <v>0</v>
      </c>
      <c r="AN19" s="471">
        <v>0</v>
      </c>
      <c r="AO19" s="471">
        <v>0</v>
      </c>
      <c r="AP19" s="471">
        <v>0</v>
      </c>
      <c r="AQ19" s="471">
        <v>0</v>
      </c>
      <c r="AR19" s="471">
        <v>0</v>
      </c>
      <c r="AS19" s="471">
        <v>0</v>
      </c>
      <c r="AT19" s="471">
        <v>0</v>
      </c>
      <c r="AU19" s="471">
        <v>0</v>
      </c>
      <c r="AV19" s="471">
        <v>0</v>
      </c>
      <c r="AW19" s="471">
        <v>0</v>
      </c>
      <c r="AX19" s="471">
        <v>0</v>
      </c>
      <c r="AY19" s="471">
        <v>0</v>
      </c>
      <c r="AZ19" s="471">
        <v>0</v>
      </c>
      <c r="BA19" s="471">
        <v>0</v>
      </c>
      <c r="BB19" s="471">
        <v>0</v>
      </c>
      <c r="BC19" s="449">
        <f>'1'!J391*1000</f>
        <v>0</v>
      </c>
      <c r="BD19" s="449">
        <f>'1'!K391*1000</f>
        <v>0</v>
      </c>
      <c r="BE19" s="449">
        <f>'1'!L391*1000</f>
        <v>0</v>
      </c>
      <c r="BF19" s="449">
        <f>'1'!M391*1000</f>
        <v>0</v>
      </c>
      <c r="BG19" s="449">
        <f>'1'!N391*1000</f>
        <v>0</v>
      </c>
      <c r="BH19" s="449">
        <f>'1'!O391*1000</f>
        <v>0</v>
      </c>
      <c r="BI19" s="449">
        <f>'1'!P391*1000</f>
        <v>0</v>
      </c>
      <c r="BJ19" s="449">
        <f>'1'!Q391*1000</f>
        <v>0</v>
      </c>
      <c r="BK19" s="449">
        <f>'1'!R391*1000</f>
        <v>0</v>
      </c>
      <c r="BL19" s="449">
        <f>'1'!S391*1000</f>
        <v>0</v>
      </c>
      <c r="BM19" s="449">
        <f>'1'!T391*1000</f>
        <v>0</v>
      </c>
      <c r="BN19" s="449">
        <f>'1'!U391*1000</f>
        <v>0</v>
      </c>
      <c r="BO19" s="449">
        <f>'1'!V391*1000</f>
        <v>0</v>
      </c>
      <c r="BP19" s="449">
        <f>'1'!W391*1000</f>
        <v>0</v>
      </c>
      <c r="BQ19" s="449">
        <f>'1'!X391*1000</f>
        <v>0</v>
      </c>
      <c r="BR19" s="449">
        <f>'1'!Y391*1000</f>
        <v>0</v>
      </c>
      <c r="BS19" s="449">
        <f>'1'!Z391*1000</f>
        <v>0</v>
      </c>
      <c r="BT19" s="449">
        <f>'1'!AA391*1000</f>
        <v>0</v>
      </c>
      <c r="BU19" s="449">
        <f>'1'!AB391*1000</f>
        <v>8764058.7659552377</v>
      </c>
      <c r="BV19" s="449">
        <f>'1'!AC391*1000</f>
        <v>17284756.149055414</v>
      </c>
      <c r="BW19" s="449">
        <f>'1'!AD391*1000</f>
        <v>15864970.736016542</v>
      </c>
      <c r="BX19" s="449">
        <f>'1'!AE391*1000</f>
        <v>10934049.228972798</v>
      </c>
      <c r="BY19" s="449">
        <f>'1'!AF391*1000</f>
        <v>8764058.7659552377</v>
      </c>
      <c r="BZ19" s="449">
        <f>'1'!AG391*1000</f>
        <v>17284756.149055414</v>
      </c>
      <c r="CA19" s="449">
        <f>'1'!AH391*1000</f>
        <v>15864970.736016542</v>
      </c>
      <c r="CB19" s="449">
        <f>'1'!AI391*1000</f>
        <v>10934049.228972798</v>
      </c>
      <c r="CC19" s="449">
        <f>'1'!AJ391*1000</f>
        <v>9035112.129850762</v>
      </c>
      <c r="CD19" s="449">
        <f>'1'!AK391*1000</f>
        <v>17819336.236139607</v>
      </c>
      <c r="CE19" s="449">
        <f>'1'!AL391*1000</f>
        <v>16355639.934037672</v>
      </c>
      <c r="CF19" s="449">
        <f>'1'!AM391*1000</f>
        <v>11272215.699971955</v>
      </c>
      <c r="CG19" s="449">
        <f>'1'!AN391*1000</f>
        <v>9035112.129850762</v>
      </c>
      <c r="CH19" s="449">
        <f>'1'!AO391*1000</f>
        <v>17819336.236139607</v>
      </c>
      <c r="CI19" s="449">
        <f>'1'!AP391*1000</f>
        <v>16355639.934037672</v>
      </c>
      <c r="CJ19" s="449">
        <f>'1'!AQ391*1000</f>
        <v>11272215.699971955</v>
      </c>
      <c r="CK19" s="449">
        <f>'1'!AR391*1000</f>
        <v>9035112.129850762</v>
      </c>
      <c r="CL19" s="449">
        <f>'1'!AS391*1000</f>
        <v>17819336.236139607</v>
      </c>
      <c r="CM19" s="449">
        <f>'1'!AT391*1000</f>
        <v>16355639.934037672</v>
      </c>
      <c r="CN19" s="449">
        <f>'1'!AU391*1000</f>
        <v>11272215.699971955</v>
      </c>
      <c r="CO19" s="449">
        <f>'1'!AV391*1000</f>
        <v>9035112.129850762</v>
      </c>
      <c r="CP19" s="449">
        <f>'1'!AW391*1000</f>
        <v>17819336.236139607</v>
      </c>
      <c r="CQ19" s="449">
        <f>'1'!AX391*1000</f>
        <v>16355639.934037672</v>
      </c>
      <c r="CR19" s="449">
        <f>'1'!AY391*1000</f>
        <v>11272215.699971955</v>
      </c>
      <c r="CS19" s="449">
        <f>'1'!AZ391*1000</f>
        <v>9035112.129850762</v>
      </c>
      <c r="CT19" s="449">
        <f>'1'!BA391*1000</f>
        <v>17819336.236139607</v>
      </c>
      <c r="CU19" s="449">
        <f>'1'!BB391*1000</f>
        <v>16355639.934037672</v>
      </c>
      <c r="CV19" s="449">
        <f>'1'!BC391*1000</f>
        <v>11272215.699971955</v>
      </c>
      <c r="CW19" s="449">
        <f>'1'!BD391*1000</f>
        <v>9035112.129850762</v>
      </c>
      <c r="CX19" s="449">
        <f>'1'!BE391*1000</f>
        <v>17819336.236139607</v>
      </c>
      <c r="CY19" s="449">
        <f>'1'!BF391*1000</f>
        <v>16355639.934037672</v>
      </c>
      <c r="CZ19" s="449">
        <f>'1'!BG391*1000</f>
        <v>11272215.699971955</v>
      </c>
      <c r="DA19" s="449">
        <f>'1'!BH391*1000</f>
        <v>9035112.129850762</v>
      </c>
      <c r="DB19" s="449">
        <f>'1'!BI391*1000</f>
        <v>17819336.236139607</v>
      </c>
      <c r="DC19" s="449">
        <f>'1'!BJ391*1000</f>
        <v>16355639.934037672</v>
      </c>
      <c r="DD19" s="449">
        <f>'1'!BK391*1000</f>
        <v>11272215.699971955</v>
      </c>
      <c r="DE19" s="449">
        <f>'1'!BL391*1000</f>
        <v>9035112.129850762</v>
      </c>
      <c r="DF19" s="449">
        <f>'1'!BM391*1000</f>
        <v>17819336.236139607</v>
      </c>
      <c r="DG19" s="449">
        <f>'1'!BN391*1000</f>
        <v>19109846.86948235</v>
      </c>
      <c r="DH19" s="449">
        <f>'1'!BO391*1000</f>
        <v>13170399.738254759</v>
      </c>
      <c r="DI19" s="449">
        <f>'1'!BP391*1000</f>
        <v>10535466.09771885</v>
      </c>
      <c r="DJ19" s="449">
        <f>'1'!BQ391*1000</f>
        <v>20778382.171866056</v>
      </c>
      <c r="DK19" s="449">
        <f>'1'!BR391*1000</f>
        <v>19643775.991015688</v>
      </c>
      <c r="DL19" s="449">
        <f>'1'!BS391*1000</f>
        <v>13538380.706941599</v>
      </c>
      <c r="DM19" s="449">
        <f>'1'!BT391*1000</f>
        <v>10829783.527382579</v>
      </c>
      <c r="DN19" s="449">
        <f>'1'!BU391*1000</f>
        <v>21358844.391256467</v>
      </c>
      <c r="DO19" s="449">
        <f>'1'!BV391*1000</f>
        <v>20192541.997658491</v>
      </c>
      <c r="DP19" s="449">
        <f>'1'!BW391*1000</f>
        <v>13916587.17398522</v>
      </c>
      <c r="DQ19" s="449">
        <f>'1'!BX391*1000</f>
        <v>11132278.083338186</v>
      </c>
      <c r="DR19" s="449">
        <f>'1'!BY391*1000</f>
        <v>21955433.79985562</v>
      </c>
      <c r="DS19" s="449">
        <f>'1'!BZ391*1000</f>
        <v>20756554.566307951</v>
      </c>
      <c r="DT19" s="449">
        <f>'1'!CA391*1000</f>
        <v>14276518.18362564</v>
      </c>
      <c r="DU19" s="449">
        <f>'1'!CB391*1000</f>
        <v>11443175.507476486</v>
      </c>
      <c r="DV19" s="449">
        <f>'1'!CC391*1000</f>
        <v>22568595.613018591</v>
      </c>
      <c r="DW19" s="449">
        <f>'1'!CD391*1000</f>
        <v>21336234.601278484</v>
      </c>
      <c r="DX19" s="449">
        <f>'1'!CE391*1000</f>
        <v>14704813.729134409</v>
      </c>
      <c r="DY19" s="449">
        <f>'1'!CF391*1000</f>
        <v>11762707.726788076</v>
      </c>
      <c r="DZ19" s="449">
        <f>'1'!CG391*1000</f>
        <v>23198787.244551465</v>
      </c>
      <c r="EA19" s="449">
        <f>'1'!CH391*1000</f>
        <v>19657513.845230542</v>
      </c>
      <c r="EB19" s="449">
        <f>'1'!CI391*1000</f>
        <v>13698184.710205806</v>
      </c>
      <c r="EC19" s="449">
        <f>'1'!CJ391*1000</f>
        <v>10957438.054268835</v>
      </c>
      <c r="ED19" s="449">
        <f>'1'!CK391*1000</f>
        <v>21610608.719574671</v>
      </c>
      <c r="EE19" s="449">
        <f>'1'!CL391*1000</f>
        <v>20603807.578765996</v>
      </c>
      <c r="EF19" s="449">
        <f>'1'!CM391*1000</f>
        <v>14200029.115658827</v>
      </c>
      <c r="EG19" s="449">
        <f>'1'!CN391*1000</f>
        <v>11245238.113673512</v>
      </c>
      <c r="EH19" s="449">
        <f>'1'!CO391*1000</f>
        <v>22178217.173527252</v>
      </c>
      <c r="EI19" s="449">
        <f>'1'!CP391*1000</f>
        <v>20835835.249619491</v>
      </c>
      <c r="EJ19" s="449">
        <f>'1'!CQ391*1000</f>
        <v>14330813.620628132</v>
      </c>
      <c r="EK19" s="449">
        <f>'1'!CR391*1000</f>
        <v>11486695.377439406</v>
      </c>
      <c r="EL19" s="449">
        <f>'1'!CS391*1000</f>
        <v>22654426.888234328</v>
      </c>
      <c r="EM19" s="449">
        <f>'1'!CT391*1000</f>
        <v>22026995.725625653</v>
      </c>
      <c r="EN19" s="449">
        <f>'1'!CU391*1000</f>
        <v>15180882.438289115</v>
      </c>
      <c r="EO19" s="449">
        <f>'1'!CV391*1000</f>
        <v>12143326.230949497</v>
      </c>
      <c r="EP19" s="449">
        <f>'1'!CW391*1000</f>
        <v>23949455.194862876</v>
      </c>
      <c r="EQ19" s="449">
        <f>'1'!CX391*1000</f>
        <v>22015706.828169245</v>
      </c>
      <c r="ER19" s="449">
        <f>'1'!CY391*1000</f>
        <v>15173102.19320811</v>
      </c>
      <c r="ES19" s="449">
        <f>'1'!CZ391*1000</f>
        <v>12137052.397493523</v>
      </c>
      <c r="ET19" s="449">
        <f>'1'!DA391*1000</f>
        <v>23937081.740473509</v>
      </c>
      <c r="EU19" s="449">
        <f>'1'!DB391*1000</f>
        <v>23085506.79034191</v>
      </c>
      <c r="EV19" s="449">
        <f>'1'!DC391*1000</f>
        <v>15910402.352545571</v>
      </c>
      <c r="EW19" s="449">
        <f>'1'!DD391*1000</f>
        <v>12726770.062474249</v>
      </c>
      <c r="EX19" s="449">
        <f>'1'!DE391*1000</f>
        <v>25100141.723090049</v>
      </c>
      <c r="EY19" s="449">
        <f>'1'!DF391*1000</f>
        <v>23351523.715397265</v>
      </c>
      <c r="EZ19" s="449">
        <f>'1'!DG391*1000</f>
        <v>16060828.198455527</v>
      </c>
      <c r="FA19" s="449">
        <f>'1'!DH391*1000</f>
        <v>12873368.247528808</v>
      </c>
      <c r="FB19" s="449">
        <f>'1'!DI391*1000</f>
        <v>25389267.338085387</v>
      </c>
      <c r="FC19" s="449">
        <f>'1'!DJ391*1000</f>
        <v>23628243.597659014</v>
      </c>
      <c r="FD19" s="449">
        <f>'1'!DK391*1000</f>
        <v>16284453.529085636</v>
      </c>
      <c r="FE19" s="449">
        <f>'1'!DL391*1000</f>
        <v>13025865.348592335</v>
      </c>
      <c r="FF19" s="449">
        <f>'1'!DM391*1000</f>
        <v>25690026.983326506</v>
      </c>
      <c r="FG19" s="449">
        <f>'1'!DN391*1000</f>
        <v>23770336.753854867</v>
      </c>
      <c r="FH19" s="449">
        <f>'1'!DO391*1000</f>
        <v>16382383.338777535</v>
      </c>
      <c r="FI19" s="449">
        <f>'1'!DP391*1000</f>
        <v>13104143.735663943</v>
      </c>
      <c r="FJ19" s="449">
        <f>'1'!DQ391*1000</f>
        <v>25844410.114294313</v>
      </c>
      <c r="FK19" s="449">
        <f>'1'!DR391*1000</f>
        <v>24163903.962718062</v>
      </c>
      <c r="FL19" s="449">
        <f>'1'!DS391*1000</f>
        <v>16653627.661141789</v>
      </c>
      <c r="FM19" s="449">
        <f>'1'!DT391*1000</f>
        <v>13321053.605963429</v>
      </c>
      <c r="FN19" s="449">
        <f>'1'!DU391*1000</f>
        <v>26272206.676888589</v>
      </c>
      <c r="FO19" s="449">
        <f>'1'!DV391*1000</f>
        <v>24726972.291173842</v>
      </c>
      <c r="FP19" s="449">
        <f>'1'!DW391*1000</f>
        <v>17006553.700857267</v>
      </c>
      <c r="FQ19" s="449">
        <f>'1'!DX391*1000</f>
        <v>13631403.418757871</v>
      </c>
      <c r="FR19" s="449">
        <f>'1'!DY391*1000</f>
        <v>26884288.473498069</v>
      </c>
      <c r="FS19" s="449">
        <f>'1'!DZ391*1000</f>
        <v>25453483.048447952</v>
      </c>
      <c r="FT19" s="449">
        <f>'1'!EA391*1000</f>
        <v>17542398.365017973</v>
      </c>
      <c r="FU19" s="449">
        <f>'1'!EB391*1000</f>
        <v>13890116.085374242</v>
      </c>
      <c r="FV19" s="449">
        <f>'1'!EC391*1000</f>
        <v>27394529.843912754</v>
      </c>
      <c r="FW19" s="449">
        <f>'1'!ED391*1000</f>
        <v>25954085.284660503</v>
      </c>
      <c r="FX19" s="449">
        <f>'1'!EE391*1000</f>
        <v>17887410.63046487</v>
      </c>
      <c r="FY19" s="449">
        <f>'1'!EF391*1000</f>
        <v>14307759.798226733</v>
      </c>
      <c r="FZ19" s="449">
        <f>'1'!EG391*1000</f>
        <v>28218220.091390755</v>
      </c>
      <c r="GA19" s="449">
        <f>'1'!EH391*1000</f>
        <v>26452974.706457816</v>
      </c>
      <c r="GB19" s="449">
        <f>'1'!EI391*1000</f>
        <v>18231242.433782473</v>
      </c>
      <c r="GC19" s="449">
        <f>'1'!EJ391*1000</f>
        <v>14582720.784846479</v>
      </c>
      <c r="GD19" s="449">
        <f>'1'!EK391*1000</f>
        <v>28760506.916610144</v>
      </c>
      <c r="GE19" s="449">
        <f>'1'!EL391*1000</f>
        <v>26884332.672646642</v>
      </c>
      <c r="GF19" s="449">
        <f>'1'!EM391*1000</f>
        <v>18490011.078628875</v>
      </c>
      <c r="GG19" s="449">
        <f>'1'!EN391*1000</f>
        <v>14820451.260350738</v>
      </c>
      <c r="GH19" s="449">
        <f>'1'!EO391*1000</f>
        <v>29229366.540675227</v>
      </c>
      <c r="GI19" s="449">
        <f>'1'!EP391*1000</f>
        <v>27725012.536156509</v>
      </c>
      <c r="GJ19" s="449">
        <f>'1'!EQ391*1000</f>
        <v>19107923.801965918</v>
      </c>
      <c r="GK19" s="449">
        <f>'1'!ER391*1000</f>
        <v>15283824.172984282</v>
      </c>
      <c r="GL19" s="449">
        <f>'1'!ES391*1000</f>
        <v>30143245.374082997</v>
      </c>
      <c r="GM19" s="449">
        <f>'1'!ET391*1000</f>
        <v>28310483.159277912</v>
      </c>
      <c r="GN19" s="449">
        <f>'1'!EU391*1000</f>
        <v>19511426.885699566</v>
      </c>
      <c r="GO19" s="449">
        <f>'1'!EV391*1000</f>
        <v>15606505.513366448</v>
      </c>
      <c r="GP19" s="449">
        <f>'1'!EW391*1000</f>
        <v>30779647.802604165</v>
      </c>
      <c r="GQ19" s="449">
        <f>'1'!EX391*1000</f>
        <v>29403245.281655896</v>
      </c>
      <c r="GR19" s="449">
        <f>'1'!EY391*1000</f>
        <v>20264552.437612046</v>
      </c>
      <c r="GS19" s="449">
        <f>'1'!EZ391*1000</f>
        <v>16208833.266488643</v>
      </c>
      <c r="GT19" s="449">
        <f>'1'!FA391*1000</f>
        <v>31967577.80313867</v>
      </c>
      <c r="GU19" s="449">
        <f>'1'!FB391*1000</f>
        <v>29945030.114126649</v>
      </c>
      <c r="GV19" s="449">
        <f>'1'!FC391*1000</f>
        <v>20594681.381049424</v>
      </c>
      <c r="GW19" s="449">
        <f>'1'!FD391*1000</f>
        <v>16507425.027077353</v>
      </c>
      <c r="GX19" s="449">
        <f>'1'!FE391*1000</f>
        <v>32556469.99427066</v>
      </c>
      <c r="GY19" s="449">
        <f>'1'!FF391*1000</f>
        <v>30774846.999281675</v>
      </c>
      <c r="GZ19" s="449">
        <f>'1'!FG391*1000</f>
        <v>21209852.681312937</v>
      </c>
      <c r="HA19" s="449">
        <f>'1'!FH391*1000</f>
        <v>16964793.005433332</v>
      </c>
      <c r="HB19" s="449">
        <f>'1'!FI391*1000</f>
        <v>33458505.704822857</v>
      </c>
      <c r="HC19" s="449">
        <f>'1'!FJ391*1000</f>
        <v>31627546.184003968</v>
      </c>
      <c r="HD19" s="449">
        <f>'1'!FK391*1000</f>
        <v>21797528.197290555</v>
      </c>
    </row>
    <row r="20" spans="1:212">
      <c r="C20" s="444"/>
      <c r="E20" s="444"/>
      <c r="F20" s="444"/>
      <c r="H20" s="444"/>
      <c r="I20" s="444"/>
      <c r="J20" s="444"/>
      <c r="L20" s="444"/>
      <c r="N20" s="444"/>
      <c r="Q20" s="444"/>
      <c r="R20" s="444"/>
      <c r="S20" s="444"/>
      <c r="U20" s="444"/>
      <c r="W20" s="444"/>
      <c r="Z20" s="448" t="s">
        <v>1162</v>
      </c>
      <c r="AA20" s="450">
        <v>1</v>
      </c>
      <c r="AB20" s="450">
        <f t="shared" ref="AB20:BG20" si="15">IF(MONTH(AB18)=3,AA20*(1+SUMIFS($C$3:$C$16,$B$3:$B$16,AB17)),AA20)</f>
        <v>1</v>
      </c>
      <c r="AC20" s="450">
        <f t="shared" si="15"/>
        <v>1</v>
      </c>
      <c r="AD20" s="450">
        <f t="shared" si="15"/>
        <v>1</v>
      </c>
      <c r="AE20" s="450">
        <f t="shared" si="15"/>
        <v>0.99399999999999999</v>
      </c>
      <c r="AF20" s="450">
        <f t="shared" si="15"/>
        <v>0.99399999999999999</v>
      </c>
      <c r="AG20" s="450">
        <f t="shared" si="15"/>
        <v>0.99399999999999999</v>
      </c>
      <c r="AH20" s="450">
        <f t="shared" si="15"/>
        <v>0.99399999999999999</v>
      </c>
      <c r="AI20" s="450">
        <f t="shared" si="15"/>
        <v>1.0138800000000001</v>
      </c>
      <c r="AJ20" s="450">
        <f t="shared" si="15"/>
        <v>1.0138800000000001</v>
      </c>
      <c r="AK20" s="450">
        <f t="shared" si="15"/>
        <v>1.0138800000000001</v>
      </c>
      <c r="AL20" s="450">
        <f t="shared" si="15"/>
        <v>1.0138800000000001</v>
      </c>
      <c r="AM20" s="450">
        <f t="shared" si="15"/>
        <v>1.03010208</v>
      </c>
      <c r="AN20" s="450">
        <f t="shared" si="15"/>
        <v>1.03010208</v>
      </c>
      <c r="AO20" s="450">
        <f t="shared" si="15"/>
        <v>1.03010208</v>
      </c>
      <c r="AP20" s="450">
        <f t="shared" si="15"/>
        <v>1.03010208</v>
      </c>
      <c r="AQ20" s="450">
        <f t="shared" si="15"/>
        <v>1.05379442784</v>
      </c>
      <c r="AR20" s="450">
        <f t="shared" si="15"/>
        <v>1.05379442784</v>
      </c>
      <c r="AS20" s="450">
        <f t="shared" si="15"/>
        <v>1.05379442784</v>
      </c>
      <c r="AT20" s="450">
        <f t="shared" si="15"/>
        <v>1.05379442784</v>
      </c>
      <c r="AU20" s="450">
        <f t="shared" si="15"/>
        <v>1.08962343838656</v>
      </c>
      <c r="AV20" s="450">
        <f t="shared" si="15"/>
        <v>1.08962343838656</v>
      </c>
      <c r="AW20" s="450">
        <f t="shared" si="15"/>
        <v>1.08962343838656</v>
      </c>
      <c r="AX20" s="450">
        <f t="shared" si="15"/>
        <v>1.08962343838656</v>
      </c>
      <c r="AY20" s="450">
        <f t="shared" si="15"/>
        <v>1.1451942337442744</v>
      </c>
      <c r="AZ20" s="450">
        <f t="shared" si="15"/>
        <v>1.1451942337442744</v>
      </c>
      <c r="BA20" s="450">
        <f t="shared" si="15"/>
        <v>1.1451942337442744</v>
      </c>
      <c r="BB20" s="450">
        <f t="shared" si="15"/>
        <v>1.1451942337442744</v>
      </c>
      <c r="BC20" s="450">
        <f t="shared" si="15"/>
        <v>1.3101022034034497</v>
      </c>
      <c r="BD20" s="450">
        <f t="shared" si="15"/>
        <v>1.3101022034034497</v>
      </c>
      <c r="BE20" s="450">
        <f t="shared" si="15"/>
        <v>1.3101022034034497</v>
      </c>
      <c r="BF20" s="450">
        <f t="shared" si="15"/>
        <v>1.3101022034034497</v>
      </c>
      <c r="BG20" s="450">
        <f t="shared" si="15"/>
        <v>1.4594538545914431</v>
      </c>
      <c r="BH20" s="450">
        <f t="shared" ref="BH20:CM20" si="16">IF(MONTH(BH18)=3,BG20*(1+SUMIFS($C$3:$C$16,$B$3:$B$16,BH17)),BG20)</f>
        <v>1.4594538545914431</v>
      </c>
      <c r="BI20" s="450">
        <f t="shared" si="16"/>
        <v>1.4594538545914431</v>
      </c>
      <c r="BJ20" s="450">
        <f t="shared" si="16"/>
        <v>1.4594538545914431</v>
      </c>
      <c r="BK20" s="450">
        <f t="shared" si="16"/>
        <v>1.5119941933567351</v>
      </c>
      <c r="BL20" s="450">
        <f t="shared" si="16"/>
        <v>1.5119941933567351</v>
      </c>
      <c r="BM20" s="450">
        <f t="shared" si="16"/>
        <v>1.5119941933567351</v>
      </c>
      <c r="BN20" s="450">
        <f t="shared" si="16"/>
        <v>1.5119941933567351</v>
      </c>
      <c r="BO20" s="450">
        <f t="shared" si="16"/>
        <v>1.5664259843175776</v>
      </c>
      <c r="BP20" s="450">
        <f t="shared" si="16"/>
        <v>1.5664259843175776</v>
      </c>
      <c r="BQ20" s="450">
        <f t="shared" si="16"/>
        <v>1.5664259843175776</v>
      </c>
      <c r="BR20" s="450">
        <f t="shared" si="16"/>
        <v>1.5664259843175776</v>
      </c>
      <c r="BS20" s="450">
        <f t="shared" si="16"/>
        <v>1.6024537819568818</v>
      </c>
      <c r="BT20" s="450">
        <f t="shared" si="16"/>
        <v>1.6024537819568818</v>
      </c>
      <c r="BU20" s="450">
        <f t="shared" si="16"/>
        <v>1.6024537819568818</v>
      </c>
      <c r="BV20" s="450">
        <f t="shared" si="16"/>
        <v>1.6024537819568818</v>
      </c>
      <c r="BW20" s="450">
        <f t="shared" si="16"/>
        <v>1.640912672723847</v>
      </c>
      <c r="BX20" s="450">
        <f t="shared" si="16"/>
        <v>1.640912672723847</v>
      </c>
      <c r="BY20" s="450">
        <f t="shared" si="16"/>
        <v>1.640912672723847</v>
      </c>
      <c r="BZ20" s="450">
        <f t="shared" si="16"/>
        <v>1.640912672723847</v>
      </c>
      <c r="CA20" s="450">
        <f t="shared" si="16"/>
        <v>1.6786536641964953</v>
      </c>
      <c r="CB20" s="450">
        <f t="shared" si="16"/>
        <v>1.6786536641964953</v>
      </c>
      <c r="CC20" s="450">
        <f t="shared" si="16"/>
        <v>1.6786536641964953</v>
      </c>
      <c r="CD20" s="450">
        <f t="shared" si="16"/>
        <v>1.6786536641964953</v>
      </c>
      <c r="CE20" s="450">
        <f t="shared" si="16"/>
        <v>1.7172626984730146</v>
      </c>
      <c r="CF20" s="450">
        <f t="shared" si="16"/>
        <v>1.7172626984730146</v>
      </c>
      <c r="CG20" s="450">
        <f t="shared" si="16"/>
        <v>1.7172626984730146</v>
      </c>
      <c r="CH20" s="450">
        <f t="shared" si="16"/>
        <v>1.7172626984730146</v>
      </c>
      <c r="CI20" s="450">
        <f t="shared" si="16"/>
        <v>1.7567597405378939</v>
      </c>
      <c r="CJ20" s="450">
        <f t="shared" si="16"/>
        <v>1.7567597405378939</v>
      </c>
      <c r="CK20" s="450">
        <f t="shared" si="16"/>
        <v>1.7567597405378939</v>
      </c>
      <c r="CL20" s="450">
        <f t="shared" si="16"/>
        <v>1.7567597405378939</v>
      </c>
      <c r="CM20" s="450">
        <f t="shared" si="16"/>
        <v>1.7971652145702652</v>
      </c>
      <c r="CN20" s="450">
        <f t="shared" ref="CN20:DS20" si="17">IF(MONTH(CN18)=3,CM20*(1+SUMIFS($C$3:$C$16,$B$3:$B$16,CN17)),CM20)</f>
        <v>1.7971652145702652</v>
      </c>
      <c r="CO20" s="450">
        <f t="shared" si="17"/>
        <v>1.7971652145702652</v>
      </c>
      <c r="CP20" s="450">
        <f t="shared" si="17"/>
        <v>1.7971652145702652</v>
      </c>
      <c r="CQ20" s="450">
        <f t="shared" si="17"/>
        <v>1.8385000145053811</v>
      </c>
      <c r="CR20" s="450">
        <f t="shared" si="17"/>
        <v>1.8385000145053811</v>
      </c>
      <c r="CS20" s="450">
        <f t="shared" si="17"/>
        <v>1.8385000145053811</v>
      </c>
      <c r="CT20" s="450">
        <f t="shared" si="17"/>
        <v>1.8385000145053811</v>
      </c>
      <c r="CU20" s="450">
        <f t="shared" si="17"/>
        <v>1.8807855148390047</v>
      </c>
      <c r="CV20" s="450">
        <f t="shared" si="17"/>
        <v>1.8807855148390047</v>
      </c>
      <c r="CW20" s="450">
        <f t="shared" si="17"/>
        <v>1.8807855148390047</v>
      </c>
      <c r="CX20" s="450">
        <f t="shared" si="17"/>
        <v>1.8807855148390047</v>
      </c>
      <c r="CY20" s="450">
        <f t="shared" si="17"/>
        <v>1.9240435816803017</v>
      </c>
      <c r="CZ20" s="450">
        <f t="shared" si="17"/>
        <v>1.9240435816803017</v>
      </c>
      <c r="DA20" s="450">
        <f t="shared" si="17"/>
        <v>1.9240435816803017</v>
      </c>
      <c r="DB20" s="450">
        <f t="shared" si="17"/>
        <v>1.9240435816803017</v>
      </c>
      <c r="DC20" s="450">
        <f t="shared" si="17"/>
        <v>1.9682965840589484</v>
      </c>
      <c r="DD20" s="450">
        <f t="shared" si="17"/>
        <v>1.9682965840589484</v>
      </c>
      <c r="DE20" s="450">
        <f t="shared" si="17"/>
        <v>1.9682965840589484</v>
      </c>
      <c r="DF20" s="450">
        <f t="shared" si="17"/>
        <v>1.9682965840589484</v>
      </c>
      <c r="DG20" s="450">
        <f t="shared" si="17"/>
        <v>2.0135674054923038</v>
      </c>
      <c r="DH20" s="450">
        <f t="shared" si="17"/>
        <v>2.0135674054923038</v>
      </c>
      <c r="DI20" s="450">
        <f t="shared" si="17"/>
        <v>2.0135674054923038</v>
      </c>
      <c r="DJ20" s="450">
        <f t="shared" si="17"/>
        <v>2.0135674054923038</v>
      </c>
      <c r="DK20" s="450">
        <f t="shared" si="17"/>
        <v>2.0598794558186269</v>
      </c>
      <c r="DL20" s="450">
        <f t="shared" si="17"/>
        <v>2.0598794558186269</v>
      </c>
      <c r="DM20" s="450">
        <f t="shared" si="17"/>
        <v>2.0598794558186269</v>
      </c>
      <c r="DN20" s="450">
        <f t="shared" si="17"/>
        <v>2.0598794558186269</v>
      </c>
      <c r="DO20" s="450">
        <f t="shared" si="17"/>
        <v>2.1072566833024551</v>
      </c>
      <c r="DP20" s="450">
        <f t="shared" si="17"/>
        <v>2.1072566833024551</v>
      </c>
      <c r="DQ20" s="450">
        <f t="shared" si="17"/>
        <v>2.1072566833024551</v>
      </c>
      <c r="DR20" s="450">
        <f t="shared" si="17"/>
        <v>2.1072566833024551</v>
      </c>
      <c r="DS20" s="450">
        <f t="shared" si="17"/>
        <v>2.1557235870184113</v>
      </c>
      <c r="DT20" s="450">
        <f t="shared" ref="DT20:EY20" si="18">IF(MONTH(DT18)=3,DS20*(1+SUMIFS($C$3:$C$16,$B$3:$B$16,DT17)),DS20)</f>
        <v>2.1557235870184113</v>
      </c>
      <c r="DU20" s="450">
        <f t="shared" si="18"/>
        <v>2.1557235870184113</v>
      </c>
      <c r="DV20" s="450">
        <f t="shared" si="18"/>
        <v>2.1557235870184113</v>
      </c>
      <c r="DW20" s="450">
        <f t="shared" si="18"/>
        <v>2.2053052295198343</v>
      </c>
      <c r="DX20" s="450">
        <f t="shared" si="18"/>
        <v>2.2053052295198343</v>
      </c>
      <c r="DY20" s="450">
        <f t="shared" si="18"/>
        <v>2.2053052295198343</v>
      </c>
      <c r="DZ20" s="450">
        <f t="shared" si="18"/>
        <v>2.2053052295198343</v>
      </c>
      <c r="EA20" s="450">
        <f t="shared" si="18"/>
        <v>2.2560272497987901</v>
      </c>
      <c r="EB20" s="450">
        <f t="shared" si="18"/>
        <v>2.2560272497987901</v>
      </c>
      <c r="EC20" s="450">
        <f t="shared" si="18"/>
        <v>2.2560272497987901</v>
      </c>
      <c r="ED20" s="450">
        <f t="shared" si="18"/>
        <v>2.2560272497987901</v>
      </c>
      <c r="EE20" s="450">
        <f t="shared" si="18"/>
        <v>2.3079158765441621</v>
      </c>
      <c r="EF20" s="450">
        <f t="shared" si="18"/>
        <v>2.3079158765441621</v>
      </c>
      <c r="EG20" s="450">
        <f t="shared" si="18"/>
        <v>2.3079158765441621</v>
      </c>
      <c r="EH20" s="450">
        <f t="shared" si="18"/>
        <v>2.3079158765441621</v>
      </c>
      <c r="EI20" s="450">
        <f t="shared" si="18"/>
        <v>2.3609979417046776</v>
      </c>
      <c r="EJ20" s="450">
        <f t="shared" si="18"/>
        <v>2.3609979417046776</v>
      </c>
      <c r="EK20" s="450">
        <f t="shared" si="18"/>
        <v>2.3609979417046776</v>
      </c>
      <c r="EL20" s="450">
        <f t="shared" si="18"/>
        <v>2.3609979417046776</v>
      </c>
      <c r="EM20" s="450">
        <f t="shared" si="18"/>
        <v>2.415300894363885</v>
      </c>
      <c r="EN20" s="450">
        <f t="shared" si="18"/>
        <v>2.415300894363885</v>
      </c>
      <c r="EO20" s="450">
        <f t="shared" si="18"/>
        <v>2.415300894363885</v>
      </c>
      <c r="EP20" s="450">
        <f t="shared" si="18"/>
        <v>2.415300894363885</v>
      </c>
      <c r="EQ20" s="450">
        <f t="shared" si="18"/>
        <v>2.4708528149342541</v>
      </c>
      <c r="ER20" s="450">
        <f t="shared" si="18"/>
        <v>2.4708528149342541</v>
      </c>
      <c r="ES20" s="450">
        <f t="shared" si="18"/>
        <v>2.4708528149342541</v>
      </c>
      <c r="ET20" s="450">
        <f t="shared" si="18"/>
        <v>2.4708528149342541</v>
      </c>
      <c r="EU20" s="450">
        <f t="shared" si="18"/>
        <v>2.5276824296777418</v>
      </c>
      <c r="EV20" s="450">
        <f t="shared" si="18"/>
        <v>2.5276824296777418</v>
      </c>
      <c r="EW20" s="450">
        <f t="shared" si="18"/>
        <v>2.5276824296777418</v>
      </c>
      <c r="EX20" s="450">
        <f t="shared" si="18"/>
        <v>2.5276824296777418</v>
      </c>
      <c r="EY20" s="450">
        <f t="shared" si="18"/>
        <v>2.5858191255603296</v>
      </c>
      <c r="EZ20" s="450">
        <f t="shared" ref="EZ20:GE20" si="19">IF(MONTH(EZ18)=3,EY20*(1+SUMIFS($C$3:$C$16,$B$3:$B$16,EZ17)),EY20)</f>
        <v>2.5858191255603296</v>
      </c>
      <c r="FA20" s="450">
        <f t="shared" si="19"/>
        <v>2.5858191255603296</v>
      </c>
      <c r="FB20" s="450">
        <f t="shared" si="19"/>
        <v>2.5858191255603296</v>
      </c>
      <c r="FC20" s="450">
        <f t="shared" si="19"/>
        <v>2.6452929654482169</v>
      </c>
      <c r="FD20" s="450">
        <f t="shared" si="19"/>
        <v>2.6452929654482169</v>
      </c>
      <c r="FE20" s="450">
        <f t="shared" si="19"/>
        <v>2.6452929654482169</v>
      </c>
      <c r="FF20" s="450">
        <f t="shared" si="19"/>
        <v>2.6452929654482169</v>
      </c>
      <c r="FG20" s="450">
        <f t="shared" si="19"/>
        <v>2.7061347036535257</v>
      </c>
      <c r="FH20" s="450">
        <f t="shared" si="19"/>
        <v>2.7061347036535257</v>
      </c>
      <c r="FI20" s="450">
        <f t="shared" si="19"/>
        <v>2.7061347036535257</v>
      </c>
      <c r="FJ20" s="450">
        <f t="shared" si="19"/>
        <v>2.7061347036535257</v>
      </c>
      <c r="FK20" s="450">
        <f t="shared" si="19"/>
        <v>2.7683758018375566</v>
      </c>
      <c r="FL20" s="450">
        <f t="shared" si="19"/>
        <v>2.7683758018375566</v>
      </c>
      <c r="FM20" s="450">
        <f t="shared" si="19"/>
        <v>2.7683758018375566</v>
      </c>
      <c r="FN20" s="450">
        <f t="shared" si="19"/>
        <v>2.7683758018375566</v>
      </c>
      <c r="FO20" s="450">
        <f t="shared" si="19"/>
        <v>2.83204844527982</v>
      </c>
      <c r="FP20" s="450">
        <f t="shared" si="19"/>
        <v>2.83204844527982</v>
      </c>
      <c r="FQ20" s="450">
        <f t="shared" si="19"/>
        <v>2.83204844527982</v>
      </c>
      <c r="FR20" s="450">
        <f t="shared" si="19"/>
        <v>2.83204844527982</v>
      </c>
      <c r="FS20" s="450">
        <f t="shared" si="19"/>
        <v>2.8971855595212554</v>
      </c>
      <c r="FT20" s="450">
        <f t="shared" si="19"/>
        <v>2.8971855595212554</v>
      </c>
      <c r="FU20" s="450">
        <f t="shared" si="19"/>
        <v>2.8971855595212554</v>
      </c>
      <c r="FV20" s="450">
        <f t="shared" si="19"/>
        <v>2.8971855595212554</v>
      </c>
      <c r="FW20" s="450">
        <f t="shared" si="19"/>
        <v>2.963820827390244</v>
      </c>
      <c r="FX20" s="450">
        <f t="shared" si="19"/>
        <v>2.963820827390244</v>
      </c>
      <c r="FY20" s="450">
        <f t="shared" si="19"/>
        <v>2.963820827390244</v>
      </c>
      <c r="FZ20" s="450">
        <f t="shared" si="19"/>
        <v>2.963820827390244</v>
      </c>
      <c r="GA20" s="450">
        <f t="shared" si="19"/>
        <v>3.0319887064202193</v>
      </c>
      <c r="GB20" s="450">
        <f t="shared" si="19"/>
        <v>3.0319887064202193</v>
      </c>
      <c r="GC20" s="450">
        <f t="shared" si="19"/>
        <v>3.0319887064202193</v>
      </c>
      <c r="GD20" s="450">
        <f t="shared" si="19"/>
        <v>3.0319887064202193</v>
      </c>
      <c r="GE20" s="450">
        <f t="shared" si="19"/>
        <v>3.1017244466678839</v>
      </c>
      <c r="GF20" s="450">
        <f t="shared" ref="GF20:HD20" si="20">IF(MONTH(GF18)=3,GE20*(1+SUMIFS($C$3:$C$16,$B$3:$B$16,GF17)),GE20)</f>
        <v>3.1017244466678839</v>
      </c>
      <c r="GG20" s="450">
        <f t="shared" si="20"/>
        <v>3.1017244466678839</v>
      </c>
      <c r="GH20" s="450">
        <f t="shared" si="20"/>
        <v>3.1017244466678839</v>
      </c>
      <c r="GI20" s="450">
        <f t="shared" si="20"/>
        <v>3.173064108941245</v>
      </c>
      <c r="GJ20" s="450">
        <f t="shared" si="20"/>
        <v>3.173064108941245</v>
      </c>
      <c r="GK20" s="450">
        <f t="shared" si="20"/>
        <v>3.173064108941245</v>
      </c>
      <c r="GL20" s="450">
        <f t="shared" si="20"/>
        <v>3.173064108941245</v>
      </c>
      <c r="GM20" s="450">
        <f t="shared" si="20"/>
        <v>3.2460445834468934</v>
      </c>
      <c r="GN20" s="450">
        <f t="shared" si="20"/>
        <v>3.2460445834468934</v>
      </c>
      <c r="GO20" s="450">
        <f t="shared" si="20"/>
        <v>3.2460445834468934</v>
      </c>
      <c r="GP20" s="450">
        <f t="shared" si="20"/>
        <v>3.2460445834468934</v>
      </c>
      <c r="GQ20" s="450">
        <f t="shared" si="20"/>
        <v>3.3207036088661717</v>
      </c>
      <c r="GR20" s="450">
        <f t="shared" si="20"/>
        <v>3.3207036088661717</v>
      </c>
      <c r="GS20" s="450">
        <f t="shared" si="20"/>
        <v>3.3207036088661717</v>
      </c>
      <c r="GT20" s="450">
        <f t="shared" si="20"/>
        <v>3.3207036088661717</v>
      </c>
      <c r="GU20" s="450">
        <f t="shared" si="20"/>
        <v>3.3970797918700932</v>
      </c>
      <c r="GV20" s="450">
        <f t="shared" si="20"/>
        <v>3.3970797918700932</v>
      </c>
      <c r="GW20" s="450">
        <f t="shared" si="20"/>
        <v>3.3970797918700932</v>
      </c>
      <c r="GX20" s="450">
        <f t="shared" si="20"/>
        <v>3.3970797918700932</v>
      </c>
      <c r="GY20" s="450">
        <f t="shared" si="20"/>
        <v>3.475212627083105</v>
      </c>
      <c r="GZ20" s="450">
        <f t="shared" si="20"/>
        <v>3.475212627083105</v>
      </c>
      <c r="HA20" s="450">
        <f t="shared" si="20"/>
        <v>3.475212627083105</v>
      </c>
      <c r="HB20" s="450">
        <f t="shared" si="20"/>
        <v>3.475212627083105</v>
      </c>
      <c r="HC20" s="450">
        <f t="shared" si="20"/>
        <v>3.5551425175060163</v>
      </c>
      <c r="HD20" s="450">
        <f t="shared" si="20"/>
        <v>3.5551425175060163</v>
      </c>
    </row>
    <row r="21" spans="1:212">
      <c r="C21" s="444"/>
      <c r="E21" s="444"/>
      <c r="F21" s="444"/>
      <c r="H21" s="444"/>
      <c r="I21" s="444"/>
      <c r="J21" s="444"/>
      <c r="L21" s="444"/>
      <c r="N21" s="444"/>
      <c r="Q21" s="444"/>
      <c r="R21" s="444"/>
      <c r="S21" s="444"/>
      <c r="U21" s="444"/>
      <c r="W21" s="444"/>
      <c r="Z21" s="448" t="s">
        <v>1163</v>
      </c>
      <c r="AA21" s="449">
        <f>SUMIFS(AA23:AA76,$Z$23:$Z$76,$Z$21)</f>
        <v>0</v>
      </c>
      <c r="AB21" s="449">
        <f t="shared" ref="AB21:CM21" si="21">SUMIFS(AB23:AB76,$Z$23:$Z$76,$Z$21)</f>
        <v>0</v>
      </c>
      <c r="AC21" s="449">
        <f t="shared" si="21"/>
        <v>0</v>
      </c>
      <c r="AD21" s="449">
        <f t="shared" si="21"/>
        <v>0</v>
      </c>
      <c r="AE21" s="449">
        <f t="shared" si="21"/>
        <v>0</v>
      </c>
      <c r="AF21" s="449">
        <f t="shared" si="21"/>
        <v>0</v>
      </c>
      <c r="AG21" s="449">
        <f t="shared" si="21"/>
        <v>0</v>
      </c>
      <c r="AH21" s="449">
        <f t="shared" si="21"/>
        <v>0</v>
      </c>
      <c r="AI21" s="449">
        <f t="shared" si="21"/>
        <v>0</v>
      </c>
      <c r="AJ21" s="449">
        <f t="shared" si="21"/>
        <v>0</v>
      </c>
      <c r="AK21" s="449">
        <f t="shared" si="21"/>
        <v>0</v>
      </c>
      <c r="AL21" s="449">
        <f t="shared" si="21"/>
        <v>0</v>
      </c>
      <c r="AM21" s="449">
        <f t="shared" si="21"/>
        <v>0</v>
      </c>
      <c r="AN21" s="449">
        <f t="shared" si="21"/>
        <v>0</v>
      </c>
      <c r="AO21" s="449">
        <f t="shared" si="21"/>
        <v>0</v>
      </c>
      <c r="AP21" s="449">
        <f t="shared" si="21"/>
        <v>0</v>
      </c>
      <c r="AQ21" s="449">
        <f t="shared" si="21"/>
        <v>0</v>
      </c>
      <c r="AR21" s="449">
        <f t="shared" si="21"/>
        <v>0</v>
      </c>
      <c r="AS21" s="449">
        <f t="shared" si="21"/>
        <v>0</v>
      </c>
      <c r="AT21" s="449">
        <f t="shared" si="21"/>
        <v>0</v>
      </c>
      <c r="AU21" s="449">
        <f t="shared" si="21"/>
        <v>0</v>
      </c>
      <c r="AV21" s="449">
        <f t="shared" si="21"/>
        <v>0</v>
      </c>
      <c r="AW21" s="449">
        <f t="shared" si="21"/>
        <v>0</v>
      </c>
      <c r="AX21" s="449">
        <f t="shared" si="21"/>
        <v>0</v>
      </c>
      <c r="AY21" s="449">
        <f t="shared" si="21"/>
        <v>0</v>
      </c>
      <c r="AZ21" s="449">
        <f t="shared" si="21"/>
        <v>0</v>
      </c>
      <c r="BA21" s="449">
        <f t="shared" si="21"/>
        <v>0</v>
      </c>
      <c r="BB21" s="449">
        <f t="shared" si="21"/>
        <v>0</v>
      </c>
      <c r="BC21" s="449">
        <f t="shared" si="21"/>
        <v>0</v>
      </c>
      <c r="BD21" s="449">
        <f t="shared" si="21"/>
        <v>0</v>
      </c>
      <c r="BE21" s="449">
        <f t="shared" si="21"/>
        <v>0</v>
      </c>
      <c r="BF21" s="449">
        <f t="shared" si="21"/>
        <v>0</v>
      </c>
      <c r="BG21" s="449">
        <f t="shared" si="21"/>
        <v>0</v>
      </c>
      <c r="BH21" s="449">
        <f t="shared" si="21"/>
        <v>0</v>
      </c>
      <c r="BI21" s="449">
        <f t="shared" si="21"/>
        <v>0</v>
      </c>
      <c r="BJ21" s="449">
        <f t="shared" si="21"/>
        <v>0</v>
      </c>
      <c r="BK21" s="449">
        <f t="shared" si="21"/>
        <v>0</v>
      </c>
      <c r="BL21" s="449">
        <f t="shared" si="21"/>
        <v>0</v>
      </c>
      <c r="BM21" s="449">
        <f t="shared" si="21"/>
        <v>20150.542854347834</v>
      </c>
      <c r="BN21" s="449">
        <f t="shared" si="21"/>
        <v>39443.615800000014</v>
      </c>
      <c r="BO21" s="449">
        <f t="shared" si="21"/>
        <v>40836.585968800006</v>
      </c>
      <c r="BP21" s="449">
        <f t="shared" si="21"/>
        <v>40836.585968800006</v>
      </c>
      <c r="BQ21" s="449">
        <f t="shared" si="21"/>
        <v>40836.585968800006</v>
      </c>
      <c r="BR21" s="449">
        <f t="shared" si="21"/>
        <v>375936.74901227828</v>
      </c>
      <c r="BS21" s="449">
        <f t="shared" si="21"/>
        <v>459616.49744608242</v>
      </c>
      <c r="BT21" s="449">
        <f t="shared" si="21"/>
        <v>459616.49744608242</v>
      </c>
      <c r="BU21" s="449">
        <f t="shared" si="21"/>
        <v>459616.49744608242</v>
      </c>
      <c r="BV21" s="449">
        <f t="shared" si="21"/>
        <v>459616.49744608242</v>
      </c>
      <c r="BW21" s="449">
        <f t="shared" si="21"/>
        <v>472259.91659116675</v>
      </c>
      <c r="BX21" s="449">
        <f t="shared" si="21"/>
        <v>473626.67274478835</v>
      </c>
      <c r="BY21" s="449">
        <f t="shared" si="21"/>
        <v>473626.67274478835</v>
      </c>
      <c r="BZ21" s="449">
        <f t="shared" si="21"/>
        <v>473626.67274478835</v>
      </c>
      <c r="CA21" s="449">
        <f t="shared" si="21"/>
        <v>484327.32369263849</v>
      </c>
      <c r="CB21" s="449">
        <f t="shared" si="21"/>
        <v>484327.32369263849</v>
      </c>
      <c r="CC21" s="449">
        <f t="shared" si="21"/>
        <v>484361.20536312542</v>
      </c>
      <c r="CD21" s="449">
        <f t="shared" si="21"/>
        <v>484428.02787401096</v>
      </c>
      <c r="CE21" s="449">
        <f t="shared" si="21"/>
        <v>495436.12744341418</v>
      </c>
      <c r="CF21" s="449">
        <f t="shared" si="21"/>
        <v>495478.39825228904</v>
      </c>
      <c r="CG21" s="449">
        <f t="shared" si="21"/>
        <v>495478.39825228904</v>
      </c>
      <c r="CH21" s="449">
        <f t="shared" si="21"/>
        <v>495478.39825228904</v>
      </c>
      <c r="CI21" s="449">
        <f t="shared" si="21"/>
        <v>506676.93978809169</v>
      </c>
      <c r="CJ21" s="449">
        <f t="shared" si="21"/>
        <v>506676.93978809169</v>
      </c>
      <c r="CK21" s="449">
        <f t="shared" si="21"/>
        <v>506676.93978809169</v>
      </c>
      <c r="CL21" s="449">
        <f t="shared" si="21"/>
        <v>506676.93978809169</v>
      </c>
      <c r="CM21" s="449">
        <f t="shared" si="21"/>
        <v>518133.04777921777</v>
      </c>
      <c r="CN21" s="449">
        <f t="shared" ref="CN21:EY21" si="22">SUMIFS(CN23:CN76,$Z$23:$Z$76,$Z$21)</f>
        <v>518133.04777921777</v>
      </c>
      <c r="CO21" s="449">
        <f t="shared" si="22"/>
        <v>518133.04777921777</v>
      </c>
      <c r="CP21" s="449">
        <f t="shared" si="22"/>
        <v>518133.04777921777</v>
      </c>
      <c r="CQ21" s="449">
        <f t="shared" si="22"/>
        <v>529852.64625413972</v>
      </c>
      <c r="CR21" s="449">
        <f t="shared" si="22"/>
        <v>529852.64625413972</v>
      </c>
      <c r="CS21" s="449">
        <f t="shared" si="22"/>
        <v>529852.64625413972</v>
      </c>
      <c r="CT21" s="449">
        <f t="shared" si="22"/>
        <v>529852.64625413972</v>
      </c>
      <c r="CU21" s="449">
        <f t="shared" si="22"/>
        <v>541841.79549398483</v>
      </c>
      <c r="CV21" s="449">
        <f t="shared" si="22"/>
        <v>541841.79549398483</v>
      </c>
      <c r="CW21" s="449">
        <f t="shared" si="22"/>
        <v>541841.79549398483</v>
      </c>
      <c r="CX21" s="449">
        <f t="shared" si="22"/>
        <v>541841.79549398483</v>
      </c>
      <c r="CY21" s="449">
        <f t="shared" si="22"/>
        <v>554106.6951663465</v>
      </c>
      <c r="CZ21" s="449">
        <f t="shared" si="22"/>
        <v>554106.6951663465</v>
      </c>
      <c r="DA21" s="449">
        <f t="shared" si="22"/>
        <v>554106.6951663465</v>
      </c>
      <c r="DB21" s="449">
        <f t="shared" si="22"/>
        <v>554106.6951663465</v>
      </c>
      <c r="DC21" s="449">
        <f t="shared" si="22"/>
        <v>566653.68753117241</v>
      </c>
      <c r="DD21" s="449">
        <f t="shared" si="22"/>
        <v>566653.68753117241</v>
      </c>
      <c r="DE21" s="449">
        <f t="shared" si="22"/>
        <v>566653.68753117241</v>
      </c>
      <c r="DF21" s="449">
        <f t="shared" si="22"/>
        <v>566653.68753117241</v>
      </c>
      <c r="DG21" s="449">
        <f t="shared" si="22"/>
        <v>579833.53658731969</v>
      </c>
      <c r="DH21" s="449">
        <f t="shared" si="22"/>
        <v>580070.8095921051</v>
      </c>
      <c r="DI21" s="449">
        <f t="shared" si="22"/>
        <v>580258.35383808857</v>
      </c>
      <c r="DJ21" s="449">
        <f t="shared" si="22"/>
        <v>580628.23458005441</v>
      </c>
      <c r="DK21" s="449">
        <f t="shared" si="22"/>
        <v>593825.76709281513</v>
      </c>
      <c r="DL21" s="449">
        <f t="shared" si="22"/>
        <v>593871.76471390098</v>
      </c>
      <c r="DM21" s="449">
        <f t="shared" si="22"/>
        <v>593908.55439260893</v>
      </c>
      <c r="DN21" s="449">
        <f t="shared" si="22"/>
        <v>593981.11217003269</v>
      </c>
      <c r="DO21" s="449">
        <f t="shared" si="22"/>
        <v>607482.50749500096</v>
      </c>
      <c r="DP21" s="449">
        <f t="shared" si="22"/>
        <v>607529.78330338141</v>
      </c>
      <c r="DQ21" s="449">
        <f t="shared" si="22"/>
        <v>607567.59512287588</v>
      </c>
      <c r="DR21" s="449">
        <f t="shared" si="22"/>
        <v>607642.16879895073</v>
      </c>
      <c r="DS21" s="449">
        <f t="shared" si="22"/>
        <v>621454.42433437519</v>
      </c>
      <c r="DT21" s="449">
        <f t="shared" si="22"/>
        <v>621499.41571058019</v>
      </c>
      <c r="DU21" s="449">
        <f t="shared" si="22"/>
        <v>621538.27788859757</v>
      </c>
      <c r="DV21" s="449">
        <f t="shared" si="22"/>
        <v>621614.92311524285</v>
      </c>
      <c r="DW21" s="449">
        <f t="shared" si="22"/>
        <v>635745.19742513739</v>
      </c>
      <c r="DX21" s="449">
        <f t="shared" si="22"/>
        <v>635798.73436832603</v>
      </c>
      <c r="DY21" s="449">
        <f t="shared" si="22"/>
        <v>635838.67589573993</v>
      </c>
      <c r="DZ21" s="449">
        <f t="shared" si="22"/>
        <v>635917.44984968158</v>
      </c>
      <c r="EA21" s="449">
        <f t="shared" si="22"/>
        <v>650088.75378972548</v>
      </c>
      <c r="EB21" s="449">
        <f t="shared" si="22"/>
        <v>649962.92516235937</v>
      </c>
      <c r="EC21" s="449">
        <f t="shared" si="22"/>
        <v>649862.26645329455</v>
      </c>
      <c r="ED21" s="449">
        <f t="shared" si="22"/>
        <v>649663.74413767224</v>
      </c>
      <c r="EE21" s="449">
        <f t="shared" si="22"/>
        <v>664493.94120170921</v>
      </c>
      <c r="EF21" s="449">
        <f t="shared" si="22"/>
        <v>664556.6717523908</v>
      </c>
      <c r="EG21" s="449">
        <f t="shared" si="22"/>
        <v>664592.64675981633</v>
      </c>
      <c r="EH21" s="449">
        <f t="shared" si="22"/>
        <v>664663.59781656042</v>
      </c>
      <c r="EI21" s="449">
        <f t="shared" si="22"/>
        <v>679742.88556075061</v>
      </c>
      <c r="EJ21" s="449">
        <f t="shared" si="22"/>
        <v>679759.23362387181</v>
      </c>
      <c r="EK21" s="449">
        <f t="shared" si="22"/>
        <v>679789.41578184254</v>
      </c>
      <c r="EL21" s="449">
        <f t="shared" si="22"/>
        <v>679848.94199618092</v>
      </c>
      <c r="EM21" s="449">
        <f t="shared" si="22"/>
        <v>695394.27787957783</v>
      </c>
      <c r="EN21" s="449">
        <f t="shared" si="22"/>
        <v>695500.53648178547</v>
      </c>
      <c r="EO21" s="449">
        <f t="shared" si="22"/>
        <v>695582.61533847428</v>
      </c>
      <c r="EP21" s="449">
        <f t="shared" si="22"/>
        <v>695744.49387680285</v>
      </c>
      <c r="EQ21" s="449">
        <f t="shared" si="22"/>
        <v>711493.64172746672</v>
      </c>
      <c r="ER21" s="449">
        <f t="shared" si="22"/>
        <v>711492.66919683153</v>
      </c>
      <c r="ES21" s="449">
        <f t="shared" si="22"/>
        <v>711491.88496764959</v>
      </c>
      <c r="ET21" s="449">
        <f t="shared" si="22"/>
        <v>711490.33828585094</v>
      </c>
      <c r="EU21" s="449">
        <f t="shared" si="22"/>
        <v>727736.88510011404</v>
      </c>
      <c r="EV21" s="449">
        <f t="shared" si="22"/>
        <v>727829.04762003128</v>
      </c>
      <c r="EW21" s="449">
        <f t="shared" si="22"/>
        <v>727902.76232815383</v>
      </c>
      <c r="EX21" s="449">
        <f t="shared" si="22"/>
        <v>728048.14482598088</v>
      </c>
      <c r="EY21" s="449">
        <f t="shared" si="22"/>
        <v>744564.81366244098</v>
      </c>
      <c r="EZ21" s="449">
        <f t="shared" ref="EZ21:HD21" si="23">SUMIFS(EZ23:EZ76,$Z$23:$Z$76,$Z$21)</f>
        <v>744583.61689317971</v>
      </c>
      <c r="FA21" s="449">
        <f t="shared" si="23"/>
        <v>744601.94166631158</v>
      </c>
      <c r="FB21" s="449">
        <f t="shared" si="23"/>
        <v>744638.08236818598</v>
      </c>
      <c r="FC21" s="449">
        <f t="shared" si="23"/>
        <v>761535.20765887597</v>
      </c>
      <c r="FD21" s="449">
        <f t="shared" si="23"/>
        <v>761563.16082520469</v>
      </c>
      <c r="FE21" s="449">
        <f t="shared" si="23"/>
        <v>761582.22296283767</v>
      </c>
      <c r="FF21" s="449">
        <f t="shared" si="23"/>
        <v>761619.81791849283</v>
      </c>
      <c r="FG21" s="449">
        <f t="shared" si="23"/>
        <v>778887.95318044897</v>
      </c>
      <c r="FH21" s="449">
        <f t="shared" si="23"/>
        <v>778900.19440666051</v>
      </c>
      <c r="FI21" s="449">
        <f t="shared" si="23"/>
        <v>778909.97920504445</v>
      </c>
      <c r="FJ21" s="449">
        <f t="shared" si="23"/>
        <v>778929.2770964154</v>
      </c>
      <c r="FK21" s="449">
        <f t="shared" si="23"/>
        <v>796625.6052081557</v>
      </c>
      <c r="FL21" s="449">
        <f t="shared" si="23"/>
        <v>796659.51074845123</v>
      </c>
      <c r="FM21" s="449">
        <f t="shared" si="23"/>
        <v>796686.62448223867</v>
      </c>
      <c r="FN21" s="449">
        <f t="shared" si="23"/>
        <v>796740.09905256296</v>
      </c>
      <c r="FO21" s="449">
        <f t="shared" si="23"/>
        <v>814863.49884509703</v>
      </c>
      <c r="FP21" s="449">
        <f t="shared" si="23"/>
        <v>814907.61460006144</v>
      </c>
      <c r="FQ21" s="449">
        <f t="shared" si="23"/>
        <v>814946.40832666075</v>
      </c>
      <c r="FR21" s="449">
        <f t="shared" si="23"/>
        <v>815022.91855123697</v>
      </c>
      <c r="FS21" s="449">
        <f t="shared" si="23"/>
        <v>833581.96802115731</v>
      </c>
      <c r="FT21" s="449">
        <f t="shared" si="23"/>
        <v>833648.94860417733</v>
      </c>
      <c r="FU21" s="449">
        <f t="shared" si="23"/>
        <v>833681.28768750443</v>
      </c>
      <c r="FV21" s="449">
        <f t="shared" si="23"/>
        <v>833745.06785880623</v>
      </c>
      <c r="FW21" s="449">
        <f t="shared" si="23"/>
        <v>852700.64818297466</v>
      </c>
      <c r="FX21" s="449">
        <f t="shared" si="23"/>
        <v>852743.77471615549</v>
      </c>
      <c r="FY21" s="449">
        <f t="shared" si="23"/>
        <v>852795.98018026201</v>
      </c>
      <c r="FZ21" s="449">
        <f t="shared" si="23"/>
        <v>852898.94146119675</v>
      </c>
      <c r="GA21" s="449">
        <f t="shared" si="23"/>
        <v>872288.84679959028</v>
      </c>
      <c r="GB21" s="449">
        <f t="shared" si="23"/>
        <v>872331.82577500504</v>
      </c>
      <c r="GC21" s="449">
        <f t="shared" si="23"/>
        <v>872366.19589833252</v>
      </c>
      <c r="GD21" s="449">
        <f t="shared" si="23"/>
        <v>872433.98175148491</v>
      </c>
      <c r="GE21" s="449">
        <f t="shared" si="23"/>
        <v>892259.97917362279</v>
      </c>
      <c r="GF21" s="449">
        <f t="shared" si="23"/>
        <v>892292.32525422855</v>
      </c>
      <c r="GG21" s="449">
        <f t="shared" si="23"/>
        <v>892322.04156366654</v>
      </c>
      <c r="GH21" s="449">
        <f t="shared" si="23"/>
        <v>892380.64901667472</v>
      </c>
      <c r="GI21" s="449">
        <f t="shared" si="23"/>
        <v>912712.56946253427</v>
      </c>
      <c r="GJ21" s="449">
        <f t="shared" si="23"/>
        <v>912789.80855295144</v>
      </c>
      <c r="GK21" s="449">
        <f t="shared" si="23"/>
        <v>912847.73016703059</v>
      </c>
      <c r="GL21" s="449">
        <f t="shared" si="23"/>
        <v>912961.96502120653</v>
      </c>
      <c r="GM21" s="449">
        <f t="shared" si="23"/>
        <v>933727.20152766432</v>
      </c>
      <c r="GN21" s="449">
        <f t="shared" si="23"/>
        <v>933777.63941313105</v>
      </c>
      <c r="GO21" s="449">
        <f t="shared" si="23"/>
        <v>933817.97458067886</v>
      </c>
      <c r="GP21" s="449">
        <f t="shared" si="23"/>
        <v>933897.52488424396</v>
      </c>
      <c r="GQ21" s="449">
        <f t="shared" si="23"/>
        <v>955202.09003971599</v>
      </c>
      <c r="GR21" s="449">
        <f t="shared" si="23"/>
        <v>955296.2307337051</v>
      </c>
      <c r="GS21" s="449">
        <f t="shared" si="23"/>
        <v>955371.52170284535</v>
      </c>
      <c r="GT21" s="449">
        <f t="shared" si="23"/>
        <v>955520.01295291213</v>
      </c>
      <c r="GU21" s="449">
        <f t="shared" si="23"/>
        <v>977242.56925461965</v>
      </c>
      <c r="GV21" s="449">
        <f t="shared" si="23"/>
        <v>977283.83537254937</v>
      </c>
      <c r="GW21" s="449">
        <f t="shared" si="23"/>
        <v>977321.15934262285</v>
      </c>
      <c r="GX21" s="449">
        <f t="shared" si="23"/>
        <v>977394.77086651442</v>
      </c>
      <c r="GY21" s="449">
        <f t="shared" si="23"/>
        <v>999651.39233835379</v>
      </c>
      <c r="GZ21" s="449">
        <f t="shared" si="23"/>
        <v>999728.2887508868</v>
      </c>
      <c r="HA21" s="449">
        <f t="shared" si="23"/>
        <v>999785.45974818128</v>
      </c>
      <c r="HB21" s="449">
        <f t="shared" si="23"/>
        <v>999898.21421200025</v>
      </c>
      <c r="HC21" s="449">
        <f t="shared" si="23"/>
        <v>1022667.2125415927</v>
      </c>
      <c r="HD21" s="449">
        <f t="shared" si="23"/>
        <v>1022740.6719810899</v>
      </c>
    </row>
    <row r="22" spans="1:212" ht="27.6">
      <c r="A22" s="452"/>
      <c r="B22" s="451" t="s">
        <v>1164</v>
      </c>
      <c r="C22" s="451" t="s">
        <v>1165</v>
      </c>
      <c r="D22" s="451" t="s">
        <v>1166</v>
      </c>
      <c r="E22" s="451" t="s">
        <v>1167</v>
      </c>
      <c r="F22" s="451" t="s">
        <v>1168</v>
      </c>
      <c r="H22" s="453" t="s">
        <v>1169</v>
      </c>
      <c r="I22" s="453" t="s">
        <v>1170</v>
      </c>
      <c r="J22" s="453" t="s">
        <v>1171</v>
      </c>
      <c r="K22" s="453" t="s">
        <v>1172</v>
      </c>
      <c r="L22" s="453" t="s">
        <v>1173</v>
      </c>
      <c r="M22" s="453" t="s">
        <v>1174</v>
      </c>
      <c r="N22" s="454" t="s">
        <v>1175</v>
      </c>
      <c r="O22" s="453" t="s">
        <v>1176</v>
      </c>
      <c r="Q22" s="451" t="s">
        <v>1177</v>
      </c>
      <c r="R22" s="451" t="s">
        <v>1178</v>
      </c>
      <c r="S22" s="451" t="s">
        <v>1179</v>
      </c>
      <c r="T22" s="451" t="s">
        <v>1180</v>
      </c>
      <c r="U22" s="451" t="s">
        <v>1181</v>
      </c>
      <c r="V22" s="451" t="s">
        <v>1182</v>
      </c>
      <c r="W22" s="451" t="s">
        <v>1183</v>
      </c>
      <c r="X22" s="451" t="s">
        <v>1184</v>
      </c>
      <c r="Z22" s="448" t="s">
        <v>1185</v>
      </c>
      <c r="AA22" s="449">
        <f>SUMIFS(AA23:AA76,$Z$23:$Z$76,$Z$22)</f>
        <v>0</v>
      </c>
      <c r="AB22" s="449">
        <f t="shared" ref="AB22:CM22" si="24">SUMIFS(AB23:AB76,$Z$23:$Z$76,$Z$22)</f>
        <v>0</v>
      </c>
      <c r="AC22" s="449">
        <f t="shared" si="24"/>
        <v>0</v>
      </c>
      <c r="AD22" s="449">
        <f t="shared" si="24"/>
        <v>0</v>
      </c>
      <c r="AE22" s="449">
        <f t="shared" si="24"/>
        <v>0</v>
      </c>
      <c r="AF22" s="449">
        <f t="shared" si="24"/>
        <v>0</v>
      </c>
      <c r="AG22" s="449">
        <f t="shared" si="24"/>
        <v>0</v>
      </c>
      <c r="AH22" s="449">
        <f t="shared" si="24"/>
        <v>0</v>
      </c>
      <c r="AI22" s="449">
        <f t="shared" si="24"/>
        <v>0</v>
      </c>
      <c r="AJ22" s="449">
        <f t="shared" si="24"/>
        <v>0</v>
      </c>
      <c r="AK22" s="449">
        <f t="shared" si="24"/>
        <v>0</v>
      </c>
      <c r="AL22" s="449">
        <f t="shared" si="24"/>
        <v>0</v>
      </c>
      <c r="AM22" s="449">
        <f t="shared" si="24"/>
        <v>0</v>
      </c>
      <c r="AN22" s="449">
        <f t="shared" si="24"/>
        <v>0</v>
      </c>
      <c r="AO22" s="449">
        <f t="shared" si="24"/>
        <v>0</v>
      </c>
      <c r="AP22" s="449">
        <f t="shared" si="24"/>
        <v>0</v>
      </c>
      <c r="AQ22" s="449">
        <f t="shared" si="24"/>
        <v>0</v>
      </c>
      <c r="AR22" s="449">
        <f t="shared" si="24"/>
        <v>0</v>
      </c>
      <c r="AS22" s="449">
        <f t="shared" si="24"/>
        <v>0</v>
      </c>
      <c r="AT22" s="449">
        <f t="shared" si="24"/>
        <v>0</v>
      </c>
      <c r="AU22" s="449">
        <f t="shared" si="24"/>
        <v>0</v>
      </c>
      <c r="AV22" s="449">
        <f t="shared" si="24"/>
        <v>0</v>
      </c>
      <c r="AW22" s="449">
        <f t="shared" si="24"/>
        <v>0</v>
      </c>
      <c r="AX22" s="449">
        <f t="shared" si="24"/>
        <v>0</v>
      </c>
      <c r="AY22" s="449">
        <f t="shared" si="24"/>
        <v>0</v>
      </c>
      <c r="AZ22" s="449">
        <f t="shared" si="24"/>
        <v>0</v>
      </c>
      <c r="BA22" s="449">
        <f t="shared" si="24"/>
        <v>0</v>
      </c>
      <c r="BB22" s="449">
        <f t="shared" si="24"/>
        <v>0</v>
      </c>
      <c r="BC22" s="449">
        <f t="shared" si="24"/>
        <v>0</v>
      </c>
      <c r="BD22" s="449">
        <f t="shared" si="24"/>
        <v>0</v>
      </c>
      <c r="BE22" s="449">
        <f t="shared" si="24"/>
        <v>0</v>
      </c>
      <c r="BF22" s="449">
        <f t="shared" si="24"/>
        <v>0</v>
      </c>
      <c r="BG22" s="449">
        <f t="shared" si="24"/>
        <v>0</v>
      </c>
      <c r="BH22" s="449">
        <f t="shared" si="24"/>
        <v>0</v>
      </c>
      <c r="BI22" s="449">
        <f t="shared" si="24"/>
        <v>0</v>
      </c>
      <c r="BJ22" s="449">
        <f t="shared" si="24"/>
        <v>0</v>
      </c>
      <c r="BK22" s="449">
        <f t="shared" si="24"/>
        <v>0</v>
      </c>
      <c r="BL22" s="449">
        <f t="shared" si="24"/>
        <v>0</v>
      </c>
      <c r="BM22" s="449">
        <f t="shared" si="24"/>
        <v>99398.518273666486</v>
      </c>
      <c r="BN22" s="449">
        <f t="shared" si="24"/>
        <v>10902.710697389681</v>
      </c>
      <c r="BO22" s="449">
        <f t="shared" si="24"/>
        <v>62794.4833199848</v>
      </c>
      <c r="BP22" s="449">
        <f t="shared" si="24"/>
        <v>12009.753792007905</v>
      </c>
      <c r="BQ22" s="449">
        <f t="shared" si="24"/>
        <v>12009.753792007905</v>
      </c>
      <c r="BR22" s="449">
        <f t="shared" si="24"/>
        <v>19197.677294447585</v>
      </c>
      <c r="BS22" s="449">
        <f t="shared" si="24"/>
        <v>107667.14690117053</v>
      </c>
      <c r="BT22" s="449">
        <f t="shared" si="24"/>
        <v>108739.08042891437</v>
      </c>
      <c r="BU22" s="449">
        <f t="shared" si="24"/>
        <v>110930.09512040319</v>
      </c>
      <c r="BV22" s="449">
        <f t="shared" si="24"/>
        <v>231450.69889830708</v>
      </c>
      <c r="BW22" s="449">
        <f t="shared" si="24"/>
        <v>265203.51234664646</v>
      </c>
      <c r="BX22" s="449">
        <f t="shared" si="24"/>
        <v>160802.70484554977</v>
      </c>
      <c r="BY22" s="449">
        <f t="shared" si="24"/>
        <v>160802.70484554977</v>
      </c>
      <c r="BZ22" s="449">
        <f t="shared" si="24"/>
        <v>160802.70484554977</v>
      </c>
      <c r="CA22" s="449">
        <f t="shared" si="24"/>
        <v>162353.12650582127</v>
      </c>
      <c r="CB22" s="449">
        <f t="shared" si="24"/>
        <v>162353.12650582127</v>
      </c>
      <c r="CC22" s="449">
        <f t="shared" si="24"/>
        <v>162827.46989263844</v>
      </c>
      <c r="CD22" s="449">
        <f t="shared" si="24"/>
        <v>163762.98504503578</v>
      </c>
      <c r="CE22" s="449">
        <f t="shared" si="24"/>
        <v>166207.73750003058</v>
      </c>
      <c r="CF22" s="449">
        <f t="shared" si="24"/>
        <v>166799.52882427911</v>
      </c>
      <c r="CG22" s="449">
        <f t="shared" si="24"/>
        <v>166799.52882427911</v>
      </c>
      <c r="CH22" s="449">
        <f t="shared" si="24"/>
        <v>166799.52882427911</v>
      </c>
      <c r="CI22" s="449">
        <f t="shared" si="24"/>
        <v>168422.0900539814</v>
      </c>
      <c r="CJ22" s="449">
        <f t="shared" si="24"/>
        <v>168422.0900539814</v>
      </c>
      <c r="CK22" s="449">
        <f t="shared" si="24"/>
        <v>168422.0900539814</v>
      </c>
      <c r="CL22" s="449">
        <f t="shared" si="24"/>
        <v>168422.0900539814</v>
      </c>
      <c r="CM22" s="449">
        <f t="shared" si="24"/>
        <v>170081.97019196686</v>
      </c>
      <c r="CN22" s="449">
        <f t="shared" ref="CN22:EY22" si="25">SUMIFS(CN23:CN76,$Z$23:$Z$76,$Z$22)</f>
        <v>170081.97019196686</v>
      </c>
      <c r="CO22" s="449">
        <f t="shared" si="25"/>
        <v>170081.97019196686</v>
      </c>
      <c r="CP22" s="449">
        <f t="shared" si="25"/>
        <v>170081.97019196686</v>
      </c>
      <c r="CQ22" s="449">
        <f t="shared" si="25"/>
        <v>171780.02757312602</v>
      </c>
      <c r="CR22" s="449">
        <f t="shared" si="25"/>
        <v>171780.02757312602</v>
      </c>
      <c r="CS22" s="449">
        <f t="shared" si="25"/>
        <v>171780.02757312602</v>
      </c>
      <c r="CT22" s="449">
        <f t="shared" si="25"/>
        <v>171780.02757312602</v>
      </c>
      <c r="CU22" s="449">
        <f t="shared" si="25"/>
        <v>173517.14027405184</v>
      </c>
      <c r="CV22" s="449">
        <f t="shared" si="25"/>
        <v>173517.14027405184</v>
      </c>
      <c r="CW22" s="449">
        <f t="shared" si="25"/>
        <v>173517.14027405184</v>
      </c>
      <c r="CX22" s="449">
        <f t="shared" si="25"/>
        <v>173517.14027405184</v>
      </c>
      <c r="CY22" s="449">
        <f t="shared" si="25"/>
        <v>175294.20656709891</v>
      </c>
      <c r="CZ22" s="449">
        <f t="shared" si="25"/>
        <v>175294.20656709891</v>
      </c>
      <c r="DA22" s="449">
        <f t="shared" si="25"/>
        <v>175294.20656709891</v>
      </c>
      <c r="DB22" s="449">
        <f t="shared" si="25"/>
        <v>175294.20656709891</v>
      </c>
      <c r="DC22" s="449">
        <f t="shared" si="25"/>
        <v>177112.14538488607</v>
      </c>
      <c r="DD22" s="449">
        <f t="shared" si="25"/>
        <v>177112.14538488607</v>
      </c>
      <c r="DE22" s="449">
        <f t="shared" si="25"/>
        <v>177112.14538488607</v>
      </c>
      <c r="DF22" s="449">
        <f t="shared" si="25"/>
        <v>177112.14538488607</v>
      </c>
      <c r="DG22" s="449">
        <f t="shared" si="25"/>
        <v>182953.24840749725</v>
      </c>
      <c r="DH22" s="449">
        <f t="shared" si="25"/>
        <v>185834.49714779024</v>
      </c>
      <c r="DI22" s="449">
        <f t="shared" si="25"/>
        <v>188460.1165915594</v>
      </c>
      <c r="DJ22" s="449">
        <f t="shared" si="25"/>
        <v>193638.44697908068</v>
      </c>
      <c r="DK22" s="449">
        <f t="shared" si="25"/>
        <v>196445.92970621458</v>
      </c>
      <c r="DL22" s="449">
        <f t="shared" si="25"/>
        <v>197089.89640141657</v>
      </c>
      <c r="DM22" s="449">
        <f t="shared" si="25"/>
        <v>197604.95190332807</v>
      </c>
      <c r="DN22" s="449">
        <f t="shared" si="25"/>
        <v>198620.76078726124</v>
      </c>
      <c r="DO22" s="449">
        <f t="shared" si="25"/>
        <v>201497.28951891907</v>
      </c>
      <c r="DP22" s="449">
        <f t="shared" si="25"/>
        <v>202159.15083624545</v>
      </c>
      <c r="DQ22" s="449">
        <f t="shared" si="25"/>
        <v>202688.51630916775</v>
      </c>
      <c r="DR22" s="449">
        <f t="shared" si="25"/>
        <v>203732.54777421628</v>
      </c>
      <c r="DS22" s="449">
        <f t="shared" si="25"/>
        <v>206679.83031844647</v>
      </c>
      <c r="DT22" s="449">
        <f t="shared" si="25"/>
        <v>207309.70958531724</v>
      </c>
      <c r="DU22" s="449">
        <f t="shared" si="25"/>
        <v>207853.78007755923</v>
      </c>
      <c r="DV22" s="449">
        <f t="shared" si="25"/>
        <v>208926.81325059442</v>
      </c>
      <c r="DW22" s="449">
        <f t="shared" si="25"/>
        <v>211946.59985351565</v>
      </c>
      <c r="DX22" s="449">
        <f t="shared" si="25"/>
        <v>212696.117058156</v>
      </c>
      <c r="DY22" s="449">
        <f t="shared" si="25"/>
        <v>213255.29844195122</v>
      </c>
      <c r="DZ22" s="449">
        <f t="shared" si="25"/>
        <v>214358.13379713381</v>
      </c>
      <c r="EA22" s="449">
        <f t="shared" si="25"/>
        <v>213471.84198623235</v>
      </c>
      <c r="EB22" s="449">
        <f t="shared" si="25"/>
        <v>211710.24120310729</v>
      </c>
      <c r="EC22" s="449">
        <f t="shared" si="25"/>
        <v>210301.01927619864</v>
      </c>
      <c r="ED22" s="449">
        <f t="shared" si="25"/>
        <v>207521.70685748925</v>
      </c>
      <c r="EE22" s="449">
        <f t="shared" si="25"/>
        <v>211276.37420213889</v>
      </c>
      <c r="EF22" s="449">
        <f t="shared" si="25"/>
        <v>212154.60191168168</v>
      </c>
      <c r="EG22" s="449">
        <f t="shared" si="25"/>
        <v>212658.25201563982</v>
      </c>
      <c r="EH22" s="449">
        <f t="shared" si="25"/>
        <v>213651.56681005686</v>
      </c>
      <c r="EI22" s="449">
        <f t="shared" si="25"/>
        <v>216204.53757116527</v>
      </c>
      <c r="EJ22" s="449">
        <f t="shared" si="25"/>
        <v>216433.41045486153</v>
      </c>
      <c r="EK22" s="449">
        <f t="shared" si="25"/>
        <v>216855.96066645187</v>
      </c>
      <c r="EL22" s="449">
        <f t="shared" si="25"/>
        <v>217689.32766718924</v>
      </c>
      <c r="EM22" s="449">
        <f t="shared" si="25"/>
        <v>221970.16005106841</v>
      </c>
      <c r="EN22" s="449">
        <f t="shared" si="25"/>
        <v>223457.78048197518</v>
      </c>
      <c r="EO22" s="449">
        <f t="shared" si="25"/>
        <v>224606.88447561784</v>
      </c>
      <c r="EP22" s="449">
        <f t="shared" si="25"/>
        <v>226873.18401221783</v>
      </c>
      <c r="EQ22" s="449">
        <f t="shared" si="25"/>
        <v>229100.24492820748</v>
      </c>
      <c r="ER22" s="449">
        <f t="shared" si="25"/>
        <v>229086.62949931575</v>
      </c>
      <c r="ES22" s="449">
        <f t="shared" si="25"/>
        <v>229075.65029076778</v>
      </c>
      <c r="ET22" s="449">
        <f t="shared" si="25"/>
        <v>229053.9967455864</v>
      </c>
      <c r="EU22" s="449">
        <f t="shared" si="25"/>
        <v>232908.43632085982</v>
      </c>
      <c r="EV22" s="449">
        <f t="shared" si="25"/>
        <v>234032.57071237869</v>
      </c>
      <c r="EW22" s="449">
        <f t="shared" si="25"/>
        <v>235064.57662609493</v>
      </c>
      <c r="EX22" s="449">
        <f t="shared" si="25"/>
        <v>237099.93159567387</v>
      </c>
      <c r="EY22" s="449">
        <f t="shared" si="25"/>
        <v>239905.72590159497</v>
      </c>
      <c r="EZ22" s="449">
        <f t="shared" ref="EZ22:GX22" si="26">SUMIFS(EZ23:EZ76,$Z$23:$Z$76,$Z$22)</f>
        <v>240168.97113193737</v>
      </c>
      <c r="FA22" s="449">
        <f t="shared" si="26"/>
        <v>240425.51795578288</v>
      </c>
      <c r="FB22" s="449">
        <f t="shared" si="26"/>
        <v>240931.48778202472</v>
      </c>
      <c r="FC22" s="449">
        <f t="shared" si="26"/>
        <v>243809.8383508597</v>
      </c>
      <c r="FD22" s="449">
        <f t="shared" si="26"/>
        <v>244201.18267946236</v>
      </c>
      <c r="FE22" s="449">
        <f t="shared" si="26"/>
        <v>244468.05260632356</v>
      </c>
      <c r="FF22" s="449">
        <f t="shared" si="26"/>
        <v>244994.38198549551</v>
      </c>
      <c r="FG22" s="449">
        <f t="shared" si="26"/>
        <v>247692.19987153733</v>
      </c>
      <c r="FH22" s="449">
        <f t="shared" si="26"/>
        <v>247863.57703849819</v>
      </c>
      <c r="FI22" s="449">
        <f t="shared" si="26"/>
        <v>248000.56421587348</v>
      </c>
      <c r="FJ22" s="449">
        <f t="shared" si="26"/>
        <v>248270.73469506711</v>
      </c>
      <c r="FK22" s="449">
        <f t="shared" si="26"/>
        <v>251464.96273511893</v>
      </c>
      <c r="FL22" s="449">
        <f t="shared" si="26"/>
        <v>251939.64029925634</v>
      </c>
      <c r="FM22" s="449">
        <f t="shared" si="26"/>
        <v>252319.23257228045</v>
      </c>
      <c r="FN22" s="449">
        <f t="shared" si="26"/>
        <v>253067.87655682047</v>
      </c>
      <c r="FO22" s="449">
        <f t="shared" si="26"/>
        <v>258665.75658881498</v>
      </c>
      <c r="FP22" s="449">
        <f t="shared" si="26"/>
        <v>260342.23324006092</v>
      </c>
      <c r="FQ22" s="449">
        <f t="shared" si="26"/>
        <v>260885.34541245119</v>
      </c>
      <c r="FR22" s="449">
        <f t="shared" si="26"/>
        <v>261956.48855651775</v>
      </c>
      <c r="FS22" s="449">
        <f t="shared" si="26"/>
        <v>265921.43540144869</v>
      </c>
      <c r="FT22" s="449">
        <f t="shared" si="26"/>
        <v>266859.16356372996</v>
      </c>
      <c r="FU22" s="449">
        <f t="shared" si="26"/>
        <v>267311.91073030862</v>
      </c>
      <c r="FV22" s="449">
        <f t="shared" si="26"/>
        <v>268204.83312853432</v>
      </c>
      <c r="FW22" s="449">
        <f t="shared" si="26"/>
        <v>271836.39178106055</v>
      </c>
      <c r="FX22" s="449">
        <f t="shared" si="26"/>
        <v>272440.16324559262</v>
      </c>
      <c r="FY22" s="449">
        <f t="shared" si="26"/>
        <v>272874.51048141957</v>
      </c>
      <c r="FZ22" s="449">
        <f t="shared" si="26"/>
        <v>273703.14127373201</v>
      </c>
      <c r="GA22" s="449">
        <f t="shared" si="26"/>
        <v>277395.07911003224</v>
      </c>
      <c r="GB22" s="449">
        <f t="shared" si="26"/>
        <v>277996.78476583806</v>
      </c>
      <c r="GC22" s="449">
        <f t="shared" si="26"/>
        <v>278477.96649242262</v>
      </c>
      <c r="GD22" s="449">
        <f t="shared" si="26"/>
        <v>279426.96843655652</v>
      </c>
      <c r="GE22" s="449">
        <f t="shared" si="26"/>
        <v>283065.56049654947</v>
      </c>
      <c r="GF22" s="449">
        <f t="shared" si="26"/>
        <v>283518.40562503069</v>
      </c>
      <c r="GG22" s="449">
        <f t="shared" si="26"/>
        <v>283934.43395716319</v>
      </c>
      <c r="GH22" s="449">
        <f t="shared" si="26"/>
        <v>284754.93829927704</v>
      </c>
      <c r="GI22" s="449">
        <f t="shared" si="26"/>
        <v>289176.16913882259</v>
      </c>
      <c r="GJ22" s="449">
        <f t="shared" si="26"/>
        <v>290257.5164046624</v>
      </c>
      <c r="GK22" s="449">
        <f t="shared" si="26"/>
        <v>291068.41900177108</v>
      </c>
      <c r="GL22" s="449">
        <f t="shared" si="26"/>
        <v>292667.70696023467</v>
      </c>
      <c r="GM22" s="449">
        <f t="shared" si="26"/>
        <v>296710.17257390358</v>
      </c>
      <c r="GN22" s="449">
        <f t="shared" si="26"/>
        <v>297416.30297043745</v>
      </c>
      <c r="GO22" s="449">
        <f t="shared" si="26"/>
        <v>297980.99531610624</v>
      </c>
      <c r="GP22" s="449">
        <f t="shared" si="26"/>
        <v>299094.6995660183</v>
      </c>
      <c r="GQ22" s="449">
        <f t="shared" si="26"/>
        <v>304094.33681992011</v>
      </c>
      <c r="GR22" s="449">
        <f t="shared" si="26"/>
        <v>305412.30653576687</v>
      </c>
      <c r="GS22" s="449">
        <f t="shared" si="26"/>
        <v>306466.38010373077</v>
      </c>
      <c r="GT22" s="449">
        <f t="shared" si="26"/>
        <v>308545.25760466617</v>
      </c>
      <c r="GU22" s="449">
        <f t="shared" si="26"/>
        <v>312651.69258264417</v>
      </c>
      <c r="GV22" s="449">
        <f t="shared" si="26"/>
        <v>313229.41823365958</v>
      </c>
      <c r="GW22" s="449">
        <f t="shared" si="26"/>
        <v>313751.95381468988</v>
      </c>
      <c r="GX22" s="449">
        <f t="shared" si="26"/>
        <v>314782.51514917088</v>
      </c>
      <c r="GY22" s="449">
        <f t="shared" ref="GY22:HD22" si="27">SUMIFS(GY23:GY76,$Z$23:$Z$76,$Z$22)</f>
        <v>319465.64738433296</v>
      </c>
      <c r="GZ22" s="449">
        <f t="shared" si="27"/>
        <v>320542.1971597941</v>
      </c>
      <c r="HA22" s="449">
        <f t="shared" si="27"/>
        <v>321342.59112191701</v>
      </c>
      <c r="HB22" s="449">
        <f t="shared" si="27"/>
        <v>322921.15361538343</v>
      </c>
      <c r="HC22" s="449">
        <f t="shared" si="27"/>
        <v>327718.6417865695</v>
      </c>
      <c r="HD22" s="449">
        <f t="shared" si="27"/>
        <v>328747.0739395303</v>
      </c>
    </row>
    <row r="23" spans="1:212">
      <c r="B23" s="455" t="s">
        <v>1185</v>
      </c>
      <c r="C23" s="455" t="s">
        <v>1186</v>
      </c>
      <c r="D23" s="456">
        <v>0</v>
      </c>
      <c r="E23" s="455" t="s">
        <v>1187</v>
      </c>
      <c r="F23" s="457">
        <v>44635</v>
      </c>
      <c r="H23" s="457" t="s">
        <v>1188</v>
      </c>
      <c r="I23" s="457">
        <v>44635</v>
      </c>
      <c r="J23" s="458">
        <v>0</v>
      </c>
      <c r="K23" s="455" t="s">
        <v>1189</v>
      </c>
      <c r="L23" s="458">
        <v>0</v>
      </c>
      <c r="M23" s="455" t="s">
        <v>1187</v>
      </c>
      <c r="N23" s="459">
        <v>0</v>
      </c>
      <c r="O23" s="460">
        <v>0</v>
      </c>
      <c r="Q23" s="457"/>
      <c r="R23" s="457"/>
      <c r="S23" s="458"/>
      <c r="T23" s="455"/>
      <c r="U23" s="458"/>
      <c r="V23" s="455"/>
      <c r="W23" s="460"/>
      <c r="X23" s="460"/>
      <c r="Z23" s="444" t="str">
        <f>B23</f>
        <v>Easments</v>
      </c>
      <c r="AA23" s="461">
        <f t="shared" ref="AA23:AA76" si="28">AND(ISNUMBER($C23),$C23&gt;EOMONTH(AA$18,-3),$C23&lt;=AA$18)
*$D23
*(($E23&lt;&gt;"yes")*1+($E23="yes")*IFERROR((AA$20/SUMIFS($AA$20:$FO$20,$AA$18:$FO$18,EOMONTH($F23,MOD(3-MONTH($F23),3)))),0))
+IFERROR(
(
  (($H23&gt;EOMONTH(AA$18,-3))*($H23&lt;=AA$18)*(-MIN(1,($H23-EOMONTH(AA$18,-3))/(AA$18-EOMONTH(AA$18,-3))))
   +($H23&lt;AA$18)*(($Q23&lt;&gt;0)*($Q23&gt;=AA$18)+($Q23=0)*1))
  *
  (
    $J23*(($K23&lt;&gt;"yes")*1+($K23="yes")*IFERROR((AA$20/SUMIFS($AA$20:$FO$20,$AA$18:$FO$18,EOMONTH($I23,MOD(3-MONTH($I23),3)))),0))/4
    +
    MAX(
      $L23*(($M23&lt;&gt;"yes")*1+($M23="yes")*IFERROR((AA$20/SUMIFS($AA$20:$FO$20,$AA$18:$FO$18,EOMONTH($I23,MOD(3-MONTH($I23),3)))),0))/4,
      $N23*SUM(X$19:AA$19)/4/15*$O23
    )
  )
),0)
+IFERROR(
(
  (($Q23&gt;EOMONTH(AA$18,-3))*($Q23&lt;=AA$18)*(MIN(1,($Q23-EOMONTH(AA$18,-3))/(AA$18-EOMONTH(AA$18,-3)))))
  *
  (
    $J23*(($K23&lt;&gt;"yes")*1+($K23="yes")*IFERROR((AA$20/SUMIFS($AA$20:$FO$20,$AA$18:$FO$18,EOMONTH($I23,MOD(3-MONTH($I23),3)))),0))/4
    +
    MAX(
      $L23*(($M23&lt;&gt;"yes")*1+($M23="yes")*IFERROR((AA$20/SUMIFS($AA$20:$FO$20,$AA$18:$FO$18,EOMONTH($I23,MOD(3-MONTH($I23),3)))),0))/4,
      $N23*SUM(X$19:AA$19)/4/15*$O23
    )
  )
),0)
+IFERROR(
(
  (($Q23&gt;EOMONTH(AA$18,-3))*($Q23&lt;=AA$18)*(-MIN(1,($Q23-EOMONTH(AA$18,-3))/(AA$18-EOMONTH(AA$18,-3))))
   +($Q23&lt;AA$18))
  *
  (
    $S23*(($T23&lt;&gt;"yes")*1+($T23="yes")*IFERROR((AA$20/SUMIFS($AA$20:$FO$20,$AA$18:$FO$18,EOMONTH($R23,MOD(3-MONTH($R23),3)))),0))/4
    +
    MAX(
      $U23*(($V23&lt;&gt;"yes")*1+($V23="yes")*IFERROR((AA$20/SUMIFS($AA$20:$FO$20,$AA$18:$FO$18,EOMONTH($R23,MOD(3-MONTH($R23),3)))),0))/4,
      $W23*SUM(X$19:AA$19)/4/15*$X23
    )
  )
),0)</f>
        <v>0</v>
      </c>
      <c r="AB23" s="461">
        <f t="shared" ref="AB23:AQ38" si="29">AND(ISNUMBER($C23),$C23&gt;EOMONTH(AB$18,-3),$C23&lt;=AB$18)
*$D23
*(($E23&lt;&gt;"yes")*1+($E23="yes")*IFERROR((AB$20/SUMIFS($AA$20:$FO$20,$AA$18:$FO$18,EOMONTH($F23,MOD(3-MONTH($F23),3)))),0))
+IFERROR(
(
  (($H23&gt;EOMONTH(AB$18,-3))*($H23&lt;=AB$18)*(-MIN(1,($H23-EOMONTH(AB$18,-3))/(AB$18-EOMONTH(AB$18,-3))))
   +($H23&lt;AB$18)*(($Q23&lt;&gt;0)*($Q23&gt;=AB$18)+($Q23=0)*1))
  *
  (
    $J23*(($K23&lt;&gt;"yes")*1+($K23="yes")*IFERROR((AB$20/SUMIFS($AA$20:$FO$20,$AA$18:$FO$18,EOMONTH($I23,MOD(3-MONTH($I23),3)))),0))/4
    +
    MAX(
      $L23*(($M23&lt;&gt;"yes")*1+($M23="yes")*IFERROR((AB$20/SUMIFS($AA$20:$FO$20,$AA$18:$FO$18,EOMONTH($I23,MOD(3-MONTH($I23),3)))),0))/4,
      $N23*SUM(Y$19:AB$19)/4/15*$O23
    )
  )
),0)
+IFERROR(
(
  (($Q23&gt;EOMONTH(AB$18,-3))*($Q23&lt;=AB$18)*(MIN(1,($Q23-EOMONTH(AB$18,-3))/(AB$18-EOMONTH(AB$18,-3)))))
  *
  (
    $J23*(($K23&lt;&gt;"yes")*1+($K23="yes")*IFERROR((AB$20/SUMIFS($AA$20:$FO$20,$AA$18:$FO$18,EOMONTH($I23,MOD(3-MONTH($I23),3)))),0))/4
    +
    MAX(
      $L23*(($M23&lt;&gt;"yes")*1+($M23="yes")*IFERROR((AB$20/SUMIFS($AA$20:$FO$20,$AA$18:$FO$18,EOMONTH($I23,MOD(3-MONTH($I23),3)))),0))/4,
      $N23*SUM(Y$19:AB$19)/4/15*$O23
    )
  )
),0)
+IFERROR(
(
  (($Q23&gt;EOMONTH(AB$18,-3))*($Q23&lt;=AB$18)*(-MIN(1,($Q23-EOMONTH(AB$18,-3))/(AB$18-EOMONTH(AB$18,-3))))
   +($Q23&lt;AB$18))
  *
  (
    $S23*(($T23&lt;&gt;"yes")*1+($T23="yes")*IFERROR((AB$20/SUMIFS($AA$20:$FO$20,$AA$18:$FO$18,EOMONTH($R23,MOD(3-MONTH($R23),3)))),0))/4
    +
    MAX(
      $U23*(($V23&lt;&gt;"yes")*1+($V23="yes")*IFERROR((AB$20/SUMIFS($AA$20:$FO$20,$AA$18:$FO$18,EOMONTH($R23,MOD(3-MONTH($R23),3)))),0))/4,
      $W23*SUM(Y$19:AB$19)/4/15*$X23
    )
  )
),0)</f>
        <v>0</v>
      </c>
      <c r="AC23" s="461">
        <f t="shared" si="29"/>
        <v>0</v>
      </c>
      <c r="AD23" s="461">
        <f t="shared" si="29"/>
        <v>0</v>
      </c>
      <c r="AE23" s="461">
        <f t="shared" si="29"/>
        <v>0</v>
      </c>
      <c r="AF23" s="461">
        <f t="shared" si="29"/>
        <v>0</v>
      </c>
      <c r="AG23" s="461">
        <f t="shared" si="29"/>
        <v>0</v>
      </c>
      <c r="AH23" s="461">
        <f t="shared" si="29"/>
        <v>0</v>
      </c>
      <c r="AI23" s="461">
        <f t="shared" si="29"/>
        <v>0</v>
      </c>
      <c r="AJ23" s="461">
        <f t="shared" si="29"/>
        <v>0</v>
      </c>
      <c r="AK23" s="461">
        <f t="shared" si="29"/>
        <v>0</v>
      </c>
      <c r="AL23" s="461">
        <f t="shared" si="29"/>
        <v>0</v>
      </c>
      <c r="AM23" s="461">
        <f t="shared" si="29"/>
        <v>0</v>
      </c>
      <c r="AN23" s="461">
        <f t="shared" si="29"/>
        <v>0</v>
      </c>
      <c r="AO23" s="461">
        <f t="shared" si="29"/>
        <v>0</v>
      </c>
      <c r="AP23" s="461">
        <f t="shared" si="29"/>
        <v>0</v>
      </c>
      <c r="AQ23" s="461">
        <f t="shared" si="29"/>
        <v>0</v>
      </c>
      <c r="AR23" s="461">
        <f t="shared" ref="AR23:BG38" si="30">AND(ISNUMBER($C23),$C23&gt;EOMONTH(AR$18,-3),$C23&lt;=AR$18)
*$D23
*(($E23&lt;&gt;"yes")*1+($E23="yes")*IFERROR((AR$20/SUMIFS($AA$20:$FO$20,$AA$18:$FO$18,EOMONTH($F23,MOD(3-MONTH($F23),3)))),0))
+IFERROR(
(
  (($H23&gt;EOMONTH(AR$18,-3))*($H23&lt;=AR$18)*(-MIN(1,($H23-EOMONTH(AR$18,-3))/(AR$18-EOMONTH(AR$18,-3))))
   +($H23&lt;AR$18)*(($Q23&lt;&gt;0)*($Q23&gt;=AR$18)+($Q23=0)*1))
  *
  (
    $J23*(($K23&lt;&gt;"yes")*1+($K23="yes")*IFERROR((AR$20/SUMIFS($AA$20:$FO$20,$AA$18:$FO$18,EOMONTH($I23,MOD(3-MONTH($I23),3)))),0))/4
    +
    MAX(
      $L23*(($M23&lt;&gt;"yes")*1+($M23="yes")*IFERROR((AR$20/SUMIFS($AA$20:$FO$20,$AA$18:$FO$18,EOMONTH($I23,MOD(3-MONTH($I23),3)))),0))/4,
      $N23*SUM(AO$19:AR$19)/4/15*$O23
    )
  )
),0)
+IFERROR(
(
  (($Q23&gt;EOMONTH(AR$18,-3))*($Q23&lt;=AR$18)*(MIN(1,($Q23-EOMONTH(AR$18,-3))/(AR$18-EOMONTH(AR$18,-3)))))
  *
  (
    $J23*(($K23&lt;&gt;"yes")*1+($K23="yes")*IFERROR((AR$20/SUMIFS($AA$20:$FO$20,$AA$18:$FO$18,EOMONTH($I23,MOD(3-MONTH($I23),3)))),0))/4
    +
    MAX(
      $L23*(($M23&lt;&gt;"yes")*1+($M23="yes")*IFERROR((AR$20/SUMIFS($AA$20:$FO$20,$AA$18:$FO$18,EOMONTH($I23,MOD(3-MONTH($I23),3)))),0))/4,
      $N23*SUM(AO$19:AR$19)/4/15*$O23
    )
  )
),0)
+IFERROR(
(
  (($Q23&gt;EOMONTH(AR$18,-3))*($Q23&lt;=AR$18)*(-MIN(1,($Q23-EOMONTH(AR$18,-3))/(AR$18-EOMONTH(AR$18,-3))))
   +($Q23&lt;AR$18))
  *
  (
    $S23*(($T23&lt;&gt;"yes")*1+($T23="yes")*IFERROR((AR$20/SUMIFS($AA$20:$FO$20,$AA$18:$FO$18,EOMONTH($R23,MOD(3-MONTH($R23),3)))),0))/4
    +
    MAX(
      $U23*(($V23&lt;&gt;"yes")*1+($V23="yes")*IFERROR((AR$20/SUMIFS($AA$20:$FO$20,$AA$18:$FO$18,EOMONTH($R23,MOD(3-MONTH($R23),3)))),0))/4,
      $W23*SUM(AO$19:AR$19)/4/15*$X23
    )
  )
),0)</f>
        <v>0</v>
      </c>
      <c r="AS23" s="461">
        <f t="shared" si="30"/>
        <v>0</v>
      </c>
      <c r="AT23" s="461">
        <f t="shared" si="30"/>
        <v>0</v>
      </c>
      <c r="AU23" s="461">
        <f t="shared" si="30"/>
        <v>0</v>
      </c>
      <c r="AV23" s="461">
        <f t="shared" si="30"/>
        <v>0</v>
      </c>
      <c r="AW23" s="461">
        <f t="shared" si="30"/>
        <v>0</v>
      </c>
      <c r="AX23" s="461">
        <f t="shared" si="30"/>
        <v>0</v>
      </c>
      <c r="AY23" s="461">
        <f t="shared" si="30"/>
        <v>0</v>
      </c>
      <c r="AZ23" s="461">
        <f t="shared" si="30"/>
        <v>0</v>
      </c>
      <c r="BA23" s="461">
        <f t="shared" si="30"/>
        <v>0</v>
      </c>
      <c r="BB23" s="461">
        <f t="shared" si="30"/>
        <v>0</v>
      </c>
      <c r="BC23" s="461">
        <f t="shared" si="30"/>
        <v>0</v>
      </c>
      <c r="BD23" s="461">
        <f t="shared" si="30"/>
        <v>0</v>
      </c>
      <c r="BE23" s="461">
        <f t="shared" si="30"/>
        <v>0</v>
      </c>
      <c r="BF23" s="461">
        <f t="shared" si="30"/>
        <v>0</v>
      </c>
      <c r="BG23" s="461">
        <f t="shared" si="30"/>
        <v>0</v>
      </c>
      <c r="BH23" s="461">
        <f t="shared" ref="BH23:BW38" si="31">AND(ISNUMBER($C23),$C23&gt;EOMONTH(BH$18,-3),$C23&lt;=BH$18)
*$D23
*(($E23&lt;&gt;"yes")*1+($E23="yes")*IFERROR((BH$20/SUMIFS($AA$20:$FO$20,$AA$18:$FO$18,EOMONTH($F23,MOD(3-MONTH($F23),3)))),0))
+IFERROR(
(
  (($H23&gt;EOMONTH(BH$18,-3))*($H23&lt;=BH$18)*(-MIN(1,($H23-EOMONTH(BH$18,-3))/(BH$18-EOMONTH(BH$18,-3))))
   +($H23&lt;BH$18)*(($Q23&lt;&gt;0)*($Q23&gt;=BH$18)+($Q23=0)*1))
  *
  (
    $J23*(($K23&lt;&gt;"yes")*1+($K23="yes")*IFERROR((BH$20/SUMIFS($AA$20:$FO$20,$AA$18:$FO$18,EOMONTH($I23,MOD(3-MONTH($I23),3)))),0))/4
    +
    MAX(
      $L23*(($M23&lt;&gt;"yes")*1+($M23="yes")*IFERROR((BH$20/SUMIFS($AA$20:$FO$20,$AA$18:$FO$18,EOMONTH($I23,MOD(3-MONTH($I23),3)))),0))/4,
      $N23*SUM(BE$19:BH$19)/4/15*$O23
    )
  )
),0)
+IFERROR(
(
  (($Q23&gt;EOMONTH(BH$18,-3))*($Q23&lt;=BH$18)*(MIN(1,($Q23-EOMONTH(BH$18,-3))/(BH$18-EOMONTH(BH$18,-3)))))
  *
  (
    $J23*(($K23&lt;&gt;"yes")*1+($K23="yes")*IFERROR((BH$20/SUMIFS($AA$20:$FO$20,$AA$18:$FO$18,EOMONTH($I23,MOD(3-MONTH($I23),3)))),0))/4
    +
    MAX(
      $L23*(($M23&lt;&gt;"yes")*1+($M23="yes")*IFERROR((BH$20/SUMIFS($AA$20:$FO$20,$AA$18:$FO$18,EOMONTH($I23,MOD(3-MONTH($I23),3)))),0))/4,
      $N23*SUM(BE$19:BH$19)/4/15*$O23
    )
  )
),0)
+IFERROR(
(
  (($Q23&gt;EOMONTH(BH$18,-3))*($Q23&lt;=BH$18)*(-MIN(1,($Q23-EOMONTH(BH$18,-3))/(BH$18-EOMONTH(BH$18,-3))))
   +($Q23&lt;BH$18))
  *
  (
    $S23*(($T23&lt;&gt;"yes")*1+($T23="yes")*IFERROR((BH$20/SUMIFS($AA$20:$FO$20,$AA$18:$FO$18,EOMONTH($R23,MOD(3-MONTH($R23),3)))),0))/4
    +
    MAX(
      $U23*(($V23&lt;&gt;"yes")*1+($V23="yes")*IFERROR((BH$20/SUMIFS($AA$20:$FO$20,$AA$18:$FO$18,EOMONTH($R23,MOD(3-MONTH($R23),3)))),0))/4,
      $W23*SUM(BE$19:BH$19)/4/15*$X23
    )
  )
),0)</f>
        <v>0</v>
      </c>
      <c r="BI23" s="461">
        <f t="shared" si="31"/>
        <v>0</v>
      </c>
      <c r="BJ23" s="461">
        <f t="shared" si="31"/>
        <v>0</v>
      </c>
      <c r="BK23" s="461">
        <f t="shared" si="31"/>
        <v>0</v>
      </c>
      <c r="BL23" s="461">
        <f t="shared" si="31"/>
        <v>0</v>
      </c>
      <c r="BM23" s="461">
        <f t="shared" si="31"/>
        <v>0</v>
      </c>
      <c r="BN23" s="461">
        <f t="shared" si="31"/>
        <v>0</v>
      </c>
      <c r="BO23" s="461">
        <f t="shared" si="31"/>
        <v>0</v>
      </c>
      <c r="BP23" s="461">
        <f t="shared" si="31"/>
        <v>0</v>
      </c>
      <c r="BQ23" s="461">
        <f t="shared" si="31"/>
        <v>0</v>
      </c>
      <c r="BR23" s="461">
        <f t="shared" si="31"/>
        <v>0</v>
      </c>
      <c r="BS23" s="461">
        <f t="shared" si="31"/>
        <v>0</v>
      </c>
      <c r="BT23" s="461">
        <f t="shared" si="31"/>
        <v>0</v>
      </c>
      <c r="BU23" s="461">
        <f t="shared" si="31"/>
        <v>0</v>
      </c>
      <c r="BV23" s="461">
        <f t="shared" si="31"/>
        <v>0</v>
      </c>
      <c r="BW23" s="461">
        <f t="shared" si="31"/>
        <v>0</v>
      </c>
      <c r="BX23" s="461">
        <f t="shared" ref="BX23:CM38" si="32">AND(ISNUMBER($C23),$C23&gt;EOMONTH(BX$18,-3),$C23&lt;=BX$18)
*$D23
*(($E23&lt;&gt;"yes")*1+($E23="yes")*IFERROR((BX$20/SUMIFS($AA$20:$FO$20,$AA$18:$FO$18,EOMONTH($F23,MOD(3-MONTH($F23),3)))),0))
+IFERROR(
(
  (($H23&gt;EOMONTH(BX$18,-3))*($H23&lt;=BX$18)*(-MIN(1,($H23-EOMONTH(BX$18,-3))/(BX$18-EOMONTH(BX$18,-3))))
   +($H23&lt;BX$18)*(($Q23&lt;&gt;0)*($Q23&gt;=BX$18)+($Q23=0)*1))
  *
  (
    $J23*(($K23&lt;&gt;"yes")*1+($K23="yes")*IFERROR((BX$20/SUMIFS($AA$20:$FO$20,$AA$18:$FO$18,EOMONTH($I23,MOD(3-MONTH($I23),3)))),0))/4
    +
    MAX(
      $L23*(($M23&lt;&gt;"yes")*1+($M23="yes")*IFERROR((BX$20/SUMIFS($AA$20:$FO$20,$AA$18:$FO$18,EOMONTH($I23,MOD(3-MONTH($I23),3)))),0))/4,
      $N23*SUM(BU$19:BX$19)/4/15*$O23
    )
  )
),0)
+IFERROR(
(
  (($Q23&gt;EOMONTH(BX$18,-3))*($Q23&lt;=BX$18)*(MIN(1,($Q23-EOMONTH(BX$18,-3))/(BX$18-EOMONTH(BX$18,-3)))))
  *
  (
    $J23*(($K23&lt;&gt;"yes")*1+($K23="yes")*IFERROR((BX$20/SUMIFS($AA$20:$FO$20,$AA$18:$FO$18,EOMONTH($I23,MOD(3-MONTH($I23),3)))),0))/4
    +
    MAX(
      $L23*(($M23&lt;&gt;"yes")*1+($M23="yes")*IFERROR((BX$20/SUMIFS($AA$20:$FO$20,$AA$18:$FO$18,EOMONTH($I23,MOD(3-MONTH($I23),3)))),0))/4,
      $N23*SUM(BU$19:BX$19)/4/15*$O23
    )
  )
),0)
+IFERROR(
(
  (($Q23&gt;EOMONTH(BX$18,-3))*($Q23&lt;=BX$18)*(-MIN(1,($Q23-EOMONTH(BX$18,-3))/(BX$18-EOMONTH(BX$18,-3))))
   +($Q23&lt;BX$18))
  *
  (
    $S23*(($T23&lt;&gt;"yes")*1+($T23="yes")*IFERROR((BX$20/SUMIFS($AA$20:$FO$20,$AA$18:$FO$18,EOMONTH($R23,MOD(3-MONTH($R23),3)))),0))/4
    +
    MAX(
      $U23*(($V23&lt;&gt;"yes")*1+($V23="yes")*IFERROR((BX$20/SUMIFS($AA$20:$FO$20,$AA$18:$FO$18,EOMONTH($R23,MOD(3-MONTH($R23),3)))),0))/4,
      $W23*SUM(BU$19:BX$19)/4/15*$X23
    )
  )
),0)</f>
        <v>0</v>
      </c>
      <c r="BY23" s="461">
        <f t="shared" si="32"/>
        <v>0</v>
      </c>
      <c r="BZ23" s="461">
        <f t="shared" si="32"/>
        <v>0</v>
      </c>
      <c r="CA23" s="461">
        <f t="shared" si="32"/>
        <v>0</v>
      </c>
      <c r="CB23" s="461">
        <f t="shared" si="32"/>
        <v>0</v>
      </c>
      <c r="CC23" s="461">
        <f t="shared" si="32"/>
        <v>0</v>
      </c>
      <c r="CD23" s="461">
        <f t="shared" si="32"/>
        <v>0</v>
      </c>
      <c r="CE23" s="461">
        <f t="shared" si="32"/>
        <v>0</v>
      </c>
      <c r="CF23" s="461">
        <f t="shared" si="32"/>
        <v>0</v>
      </c>
      <c r="CG23" s="461">
        <f t="shared" si="32"/>
        <v>0</v>
      </c>
      <c r="CH23" s="461">
        <f t="shared" si="32"/>
        <v>0</v>
      </c>
      <c r="CI23" s="461">
        <f t="shared" si="32"/>
        <v>0</v>
      </c>
      <c r="CJ23" s="461">
        <f t="shared" si="32"/>
        <v>0</v>
      </c>
      <c r="CK23" s="461">
        <f t="shared" si="32"/>
        <v>0</v>
      </c>
      <c r="CL23" s="461">
        <f t="shared" si="32"/>
        <v>0</v>
      </c>
      <c r="CM23" s="461">
        <f t="shared" si="32"/>
        <v>0</v>
      </c>
      <c r="CN23" s="461">
        <f t="shared" ref="CN23:DC38" si="33">AND(ISNUMBER($C23),$C23&gt;EOMONTH(CN$18,-3),$C23&lt;=CN$18)
*$D23
*(($E23&lt;&gt;"yes")*1+($E23="yes")*IFERROR((CN$20/SUMIFS($AA$20:$FO$20,$AA$18:$FO$18,EOMONTH($F23,MOD(3-MONTH($F23),3)))),0))
+IFERROR(
(
  (($H23&gt;EOMONTH(CN$18,-3))*($H23&lt;=CN$18)*(-MIN(1,($H23-EOMONTH(CN$18,-3))/(CN$18-EOMONTH(CN$18,-3))))
   +($H23&lt;CN$18)*(($Q23&lt;&gt;0)*($Q23&gt;=CN$18)+($Q23=0)*1))
  *
  (
    $J23*(($K23&lt;&gt;"yes")*1+($K23="yes")*IFERROR((CN$20/SUMIFS($AA$20:$FO$20,$AA$18:$FO$18,EOMONTH($I23,MOD(3-MONTH($I23),3)))),0))/4
    +
    MAX(
      $L23*(($M23&lt;&gt;"yes")*1+($M23="yes")*IFERROR((CN$20/SUMIFS($AA$20:$FO$20,$AA$18:$FO$18,EOMONTH($I23,MOD(3-MONTH($I23),3)))),0))/4,
      $N23*SUM(CK$19:CN$19)/4/15*$O23
    )
  )
),0)
+IFERROR(
(
  (($Q23&gt;EOMONTH(CN$18,-3))*($Q23&lt;=CN$18)*(MIN(1,($Q23-EOMONTH(CN$18,-3))/(CN$18-EOMONTH(CN$18,-3)))))
  *
  (
    $J23*(($K23&lt;&gt;"yes")*1+($K23="yes")*IFERROR((CN$20/SUMIFS($AA$20:$FO$20,$AA$18:$FO$18,EOMONTH($I23,MOD(3-MONTH($I23),3)))),0))/4
    +
    MAX(
      $L23*(($M23&lt;&gt;"yes")*1+($M23="yes")*IFERROR((CN$20/SUMIFS($AA$20:$FO$20,$AA$18:$FO$18,EOMONTH($I23,MOD(3-MONTH($I23),3)))),0))/4,
      $N23*SUM(CK$19:CN$19)/4/15*$O23
    )
  )
),0)
+IFERROR(
(
  (($Q23&gt;EOMONTH(CN$18,-3))*($Q23&lt;=CN$18)*(-MIN(1,($Q23-EOMONTH(CN$18,-3))/(CN$18-EOMONTH(CN$18,-3))))
   +($Q23&lt;CN$18))
  *
  (
    $S23*(($T23&lt;&gt;"yes")*1+($T23="yes")*IFERROR((CN$20/SUMIFS($AA$20:$FO$20,$AA$18:$FO$18,EOMONTH($R23,MOD(3-MONTH($R23),3)))),0))/4
    +
    MAX(
      $U23*(($V23&lt;&gt;"yes")*1+($V23="yes")*IFERROR((CN$20/SUMIFS($AA$20:$FO$20,$AA$18:$FO$18,EOMONTH($R23,MOD(3-MONTH($R23),3)))),0))/4,
      $W23*SUM(CK$19:CN$19)/4/15*$X23
    )
  )
),0)</f>
        <v>0</v>
      </c>
      <c r="CO23" s="461">
        <f t="shared" si="33"/>
        <v>0</v>
      </c>
      <c r="CP23" s="461">
        <f t="shared" si="33"/>
        <v>0</v>
      </c>
      <c r="CQ23" s="461">
        <f t="shared" si="33"/>
        <v>0</v>
      </c>
      <c r="CR23" s="461">
        <f t="shared" si="33"/>
        <v>0</v>
      </c>
      <c r="CS23" s="461">
        <f t="shared" si="33"/>
        <v>0</v>
      </c>
      <c r="CT23" s="461">
        <f t="shared" si="33"/>
        <v>0</v>
      </c>
      <c r="CU23" s="461">
        <f t="shared" si="33"/>
        <v>0</v>
      </c>
      <c r="CV23" s="461">
        <f t="shared" si="33"/>
        <v>0</v>
      </c>
      <c r="CW23" s="461">
        <f t="shared" si="33"/>
        <v>0</v>
      </c>
      <c r="CX23" s="461">
        <f t="shared" si="33"/>
        <v>0</v>
      </c>
      <c r="CY23" s="461">
        <f t="shared" si="33"/>
        <v>0</v>
      </c>
      <c r="CZ23" s="461">
        <f t="shared" si="33"/>
        <v>0</v>
      </c>
      <c r="DA23" s="461">
        <f t="shared" si="33"/>
        <v>0</v>
      </c>
      <c r="DB23" s="461">
        <f t="shared" si="33"/>
        <v>0</v>
      </c>
      <c r="DC23" s="461">
        <f t="shared" si="33"/>
        <v>0</v>
      </c>
      <c r="DD23" s="461">
        <f t="shared" ref="DD23:DS38" si="34">AND(ISNUMBER($C23),$C23&gt;EOMONTH(DD$18,-3),$C23&lt;=DD$18)
*$D23
*(($E23&lt;&gt;"yes")*1+($E23="yes")*IFERROR((DD$20/SUMIFS($AA$20:$FO$20,$AA$18:$FO$18,EOMONTH($F23,MOD(3-MONTH($F23),3)))),0))
+IFERROR(
(
  (($H23&gt;EOMONTH(DD$18,-3))*($H23&lt;=DD$18)*(-MIN(1,($H23-EOMONTH(DD$18,-3))/(DD$18-EOMONTH(DD$18,-3))))
   +($H23&lt;DD$18)*(($Q23&lt;&gt;0)*($Q23&gt;=DD$18)+($Q23=0)*1))
  *
  (
    $J23*(($K23&lt;&gt;"yes")*1+($K23="yes")*IFERROR((DD$20/SUMIFS($AA$20:$FO$20,$AA$18:$FO$18,EOMONTH($I23,MOD(3-MONTH($I23),3)))),0))/4
    +
    MAX(
      $L23*(($M23&lt;&gt;"yes")*1+($M23="yes")*IFERROR((DD$20/SUMIFS($AA$20:$FO$20,$AA$18:$FO$18,EOMONTH($I23,MOD(3-MONTH($I23),3)))),0))/4,
      $N23*SUM(DA$19:DD$19)/4/15*$O23
    )
  )
),0)
+IFERROR(
(
  (($Q23&gt;EOMONTH(DD$18,-3))*($Q23&lt;=DD$18)*(MIN(1,($Q23-EOMONTH(DD$18,-3))/(DD$18-EOMONTH(DD$18,-3)))))
  *
  (
    $J23*(($K23&lt;&gt;"yes")*1+($K23="yes")*IFERROR((DD$20/SUMIFS($AA$20:$FO$20,$AA$18:$FO$18,EOMONTH($I23,MOD(3-MONTH($I23),3)))),0))/4
    +
    MAX(
      $L23*(($M23&lt;&gt;"yes")*1+($M23="yes")*IFERROR((DD$20/SUMIFS($AA$20:$FO$20,$AA$18:$FO$18,EOMONTH($I23,MOD(3-MONTH($I23),3)))),0))/4,
      $N23*SUM(DA$19:DD$19)/4/15*$O23
    )
  )
),0)
+IFERROR(
(
  (($Q23&gt;EOMONTH(DD$18,-3))*($Q23&lt;=DD$18)*(-MIN(1,($Q23-EOMONTH(DD$18,-3))/(DD$18-EOMONTH(DD$18,-3))))
   +($Q23&lt;DD$18))
  *
  (
    $S23*(($T23&lt;&gt;"yes")*1+($T23="yes")*IFERROR((DD$20/SUMIFS($AA$20:$FO$20,$AA$18:$FO$18,EOMONTH($R23,MOD(3-MONTH($R23),3)))),0))/4
    +
    MAX(
      $U23*(($V23&lt;&gt;"yes")*1+($V23="yes")*IFERROR((DD$20/SUMIFS($AA$20:$FO$20,$AA$18:$FO$18,EOMONTH($R23,MOD(3-MONTH($R23),3)))),0))/4,
      $W23*SUM(DA$19:DD$19)/4/15*$X23
    )
  )
),0)</f>
        <v>0</v>
      </c>
      <c r="DE23" s="461">
        <f t="shared" si="34"/>
        <v>0</v>
      </c>
      <c r="DF23" s="461">
        <f t="shared" si="34"/>
        <v>0</v>
      </c>
      <c r="DG23" s="461">
        <f t="shared" si="34"/>
        <v>0</v>
      </c>
      <c r="DH23" s="461">
        <f t="shared" si="34"/>
        <v>0</v>
      </c>
      <c r="DI23" s="461">
        <f t="shared" si="34"/>
        <v>0</v>
      </c>
      <c r="DJ23" s="461">
        <f t="shared" si="34"/>
        <v>0</v>
      </c>
      <c r="DK23" s="461">
        <f t="shared" si="34"/>
        <v>0</v>
      </c>
      <c r="DL23" s="461">
        <f t="shared" si="34"/>
        <v>0</v>
      </c>
      <c r="DM23" s="461">
        <f t="shared" si="34"/>
        <v>0</v>
      </c>
      <c r="DN23" s="461">
        <f t="shared" si="34"/>
        <v>0</v>
      </c>
      <c r="DO23" s="461">
        <f t="shared" si="34"/>
        <v>0</v>
      </c>
      <c r="DP23" s="461">
        <f t="shared" si="34"/>
        <v>0</v>
      </c>
      <c r="DQ23" s="461">
        <f t="shared" si="34"/>
        <v>0</v>
      </c>
      <c r="DR23" s="461">
        <f t="shared" si="34"/>
        <v>0</v>
      </c>
      <c r="DS23" s="461">
        <f t="shared" si="34"/>
        <v>0</v>
      </c>
      <c r="DT23" s="461">
        <f t="shared" ref="DT23:EI38" si="35">AND(ISNUMBER($C23),$C23&gt;EOMONTH(DT$18,-3),$C23&lt;=DT$18)
*$D23
*(($E23&lt;&gt;"yes")*1+($E23="yes")*IFERROR((DT$20/SUMIFS($AA$20:$FO$20,$AA$18:$FO$18,EOMONTH($F23,MOD(3-MONTH($F23),3)))),0))
+IFERROR(
(
  (($H23&gt;EOMONTH(DT$18,-3))*($H23&lt;=DT$18)*(-MIN(1,($H23-EOMONTH(DT$18,-3))/(DT$18-EOMONTH(DT$18,-3))))
   +($H23&lt;DT$18)*(($Q23&lt;&gt;0)*($Q23&gt;=DT$18)+($Q23=0)*1))
  *
  (
    $J23*(($K23&lt;&gt;"yes")*1+($K23="yes")*IFERROR((DT$20/SUMIFS($AA$20:$FO$20,$AA$18:$FO$18,EOMONTH($I23,MOD(3-MONTH($I23),3)))),0))/4
    +
    MAX(
      $L23*(($M23&lt;&gt;"yes")*1+($M23="yes")*IFERROR((DT$20/SUMIFS($AA$20:$FO$20,$AA$18:$FO$18,EOMONTH($I23,MOD(3-MONTH($I23),3)))),0))/4,
      $N23*SUM(DQ$19:DT$19)/4/15*$O23
    )
  )
),0)
+IFERROR(
(
  (($Q23&gt;EOMONTH(DT$18,-3))*($Q23&lt;=DT$18)*(MIN(1,($Q23-EOMONTH(DT$18,-3))/(DT$18-EOMONTH(DT$18,-3)))))
  *
  (
    $J23*(($K23&lt;&gt;"yes")*1+($K23="yes")*IFERROR((DT$20/SUMIFS($AA$20:$FO$20,$AA$18:$FO$18,EOMONTH($I23,MOD(3-MONTH($I23),3)))),0))/4
    +
    MAX(
      $L23*(($M23&lt;&gt;"yes")*1+($M23="yes")*IFERROR((DT$20/SUMIFS($AA$20:$FO$20,$AA$18:$FO$18,EOMONTH($I23,MOD(3-MONTH($I23),3)))),0))/4,
      $N23*SUM(DQ$19:DT$19)/4/15*$O23
    )
  )
),0)
+IFERROR(
(
  (($Q23&gt;EOMONTH(DT$18,-3))*($Q23&lt;=DT$18)*(-MIN(1,($Q23-EOMONTH(DT$18,-3))/(DT$18-EOMONTH(DT$18,-3))))
   +($Q23&lt;DT$18))
  *
  (
    $S23*(($T23&lt;&gt;"yes")*1+($T23="yes")*IFERROR((DT$20/SUMIFS($AA$20:$FO$20,$AA$18:$FO$18,EOMONTH($R23,MOD(3-MONTH($R23),3)))),0))/4
    +
    MAX(
      $U23*(($V23&lt;&gt;"yes")*1+($V23="yes")*IFERROR((DT$20/SUMIFS($AA$20:$FO$20,$AA$18:$FO$18,EOMONTH($R23,MOD(3-MONTH($R23),3)))),0))/4,
      $W23*SUM(DQ$19:DT$19)/4/15*$X23
    )
  )
),0)</f>
        <v>0</v>
      </c>
      <c r="DU23" s="461">
        <f t="shared" si="35"/>
        <v>0</v>
      </c>
      <c r="DV23" s="461">
        <f t="shared" si="35"/>
        <v>0</v>
      </c>
      <c r="DW23" s="461">
        <f t="shared" si="35"/>
        <v>0</v>
      </c>
      <c r="DX23" s="461">
        <f t="shared" si="35"/>
        <v>0</v>
      </c>
      <c r="DY23" s="461">
        <f t="shared" si="35"/>
        <v>0</v>
      </c>
      <c r="DZ23" s="461">
        <f t="shared" si="35"/>
        <v>0</v>
      </c>
      <c r="EA23" s="461">
        <f t="shared" si="35"/>
        <v>0</v>
      </c>
      <c r="EB23" s="461">
        <f t="shared" si="35"/>
        <v>0</v>
      </c>
      <c r="EC23" s="461">
        <f t="shared" si="35"/>
        <v>0</v>
      </c>
      <c r="ED23" s="461">
        <f t="shared" si="35"/>
        <v>0</v>
      </c>
      <c r="EE23" s="461">
        <f t="shared" si="35"/>
        <v>0</v>
      </c>
      <c r="EF23" s="461">
        <f t="shared" si="35"/>
        <v>0</v>
      </c>
      <c r="EG23" s="461">
        <f t="shared" si="35"/>
        <v>0</v>
      </c>
      <c r="EH23" s="461">
        <f t="shared" si="35"/>
        <v>0</v>
      </c>
      <c r="EI23" s="461">
        <f t="shared" si="35"/>
        <v>0</v>
      </c>
      <c r="EJ23" s="461">
        <f t="shared" ref="EJ23:EY38" si="36">AND(ISNUMBER($C23),$C23&gt;EOMONTH(EJ$18,-3),$C23&lt;=EJ$18)
*$D23
*(($E23&lt;&gt;"yes")*1+($E23="yes")*IFERROR((EJ$20/SUMIFS($AA$20:$FO$20,$AA$18:$FO$18,EOMONTH($F23,MOD(3-MONTH($F23),3)))),0))
+IFERROR(
(
  (($H23&gt;EOMONTH(EJ$18,-3))*($H23&lt;=EJ$18)*(-MIN(1,($H23-EOMONTH(EJ$18,-3))/(EJ$18-EOMONTH(EJ$18,-3))))
   +($H23&lt;EJ$18)*(($Q23&lt;&gt;0)*($Q23&gt;=EJ$18)+($Q23=0)*1))
  *
  (
    $J23*(($K23&lt;&gt;"yes")*1+($K23="yes")*IFERROR((EJ$20/SUMIFS($AA$20:$FO$20,$AA$18:$FO$18,EOMONTH($I23,MOD(3-MONTH($I23),3)))),0))/4
    +
    MAX(
      $L23*(($M23&lt;&gt;"yes")*1+($M23="yes")*IFERROR((EJ$20/SUMIFS($AA$20:$FO$20,$AA$18:$FO$18,EOMONTH($I23,MOD(3-MONTH($I23),3)))),0))/4,
      $N23*SUM(EG$19:EJ$19)/4/15*$O23
    )
  )
),0)
+IFERROR(
(
  (($Q23&gt;EOMONTH(EJ$18,-3))*($Q23&lt;=EJ$18)*(MIN(1,($Q23-EOMONTH(EJ$18,-3))/(EJ$18-EOMONTH(EJ$18,-3)))))
  *
  (
    $J23*(($K23&lt;&gt;"yes")*1+($K23="yes")*IFERROR((EJ$20/SUMIFS($AA$20:$FO$20,$AA$18:$FO$18,EOMONTH($I23,MOD(3-MONTH($I23),3)))),0))/4
    +
    MAX(
      $L23*(($M23&lt;&gt;"yes")*1+($M23="yes")*IFERROR((EJ$20/SUMIFS($AA$20:$FO$20,$AA$18:$FO$18,EOMONTH($I23,MOD(3-MONTH($I23),3)))),0))/4,
      $N23*SUM(EG$19:EJ$19)/4/15*$O23
    )
  )
),0)
+IFERROR(
(
  (($Q23&gt;EOMONTH(EJ$18,-3))*($Q23&lt;=EJ$18)*(-MIN(1,($Q23-EOMONTH(EJ$18,-3))/(EJ$18-EOMONTH(EJ$18,-3))))
   +($Q23&lt;EJ$18))
  *
  (
    $S23*(($T23&lt;&gt;"yes")*1+($T23="yes")*IFERROR((EJ$20/SUMIFS($AA$20:$FO$20,$AA$18:$FO$18,EOMONTH($R23,MOD(3-MONTH($R23),3)))),0))/4
    +
    MAX(
      $U23*(($V23&lt;&gt;"yes")*1+($V23="yes")*IFERROR((EJ$20/SUMIFS($AA$20:$FO$20,$AA$18:$FO$18,EOMONTH($R23,MOD(3-MONTH($R23),3)))),0))/4,
      $W23*SUM(EG$19:EJ$19)/4/15*$X23
    )
  )
),0)</f>
        <v>0</v>
      </c>
      <c r="EK23" s="461">
        <f t="shared" si="36"/>
        <v>0</v>
      </c>
      <c r="EL23" s="461">
        <f t="shared" si="36"/>
        <v>0</v>
      </c>
      <c r="EM23" s="461">
        <f t="shared" si="36"/>
        <v>0</v>
      </c>
      <c r="EN23" s="461">
        <f t="shared" si="36"/>
        <v>0</v>
      </c>
      <c r="EO23" s="461">
        <f t="shared" si="36"/>
        <v>0</v>
      </c>
      <c r="EP23" s="461">
        <f t="shared" si="36"/>
        <v>0</v>
      </c>
      <c r="EQ23" s="461">
        <f t="shared" si="36"/>
        <v>0</v>
      </c>
      <c r="ER23" s="461">
        <f t="shared" si="36"/>
        <v>0</v>
      </c>
      <c r="ES23" s="461">
        <f t="shared" si="36"/>
        <v>0</v>
      </c>
      <c r="ET23" s="461">
        <f t="shared" si="36"/>
        <v>0</v>
      </c>
      <c r="EU23" s="461">
        <f t="shared" si="36"/>
        <v>0</v>
      </c>
      <c r="EV23" s="461">
        <f t="shared" si="36"/>
        <v>0</v>
      </c>
      <c r="EW23" s="461">
        <f t="shared" si="36"/>
        <v>0</v>
      </c>
      <c r="EX23" s="461">
        <f t="shared" si="36"/>
        <v>0</v>
      </c>
      <c r="EY23" s="461">
        <f t="shared" si="36"/>
        <v>0</v>
      </c>
      <c r="EZ23" s="461">
        <f t="shared" ref="EZ23:FO38" si="37">AND(ISNUMBER($C23),$C23&gt;EOMONTH(EZ$18,-3),$C23&lt;=EZ$18)
*$D23
*(($E23&lt;&gt;"yes")*1+($E23="yes")*IFERROR((EZ$20/SUMIFS($AA$20:$FO$20,$AA$18:$FO$18,EOMONTH($F23,MOD(3-MONTH($F23),3)))),0))
+IFERROR(
(
  (($H23&gt;EOMONTH(EZ$18,-3))*($H23&lt;=EZ$18)*(-MIN(1,($H23-EOMONTH(EZ$18,-3))/(EZ$18-EOMONTH(EZ$18,-3))))
   +($H23&lt;EZ$18)*(($Q23&lt;&gt;0)*($Q23&gt;=EZ$18)+($Q23=0)*1))
  *
  (
    $J23*(($K23&lt;&gt;"yes")*1+($K23="yes")*IFERROR((EZ$20/SUMIFS($AA$20:$FO$20,$AA$18:$FO$18,EOMONTH($I23,MOD(3-MONTH($I23),3)))),0))/4
    +
    MAX(
      $L23*(($M23&lt;&gt;"yes")*1+($M23="yes")*IFERROR((EZ$20/SUMIFS($AA$20:$FO$20,$AA$18:$FO$18,EOMONTH($I23,MOD(3-MONTH($I23),3)))),0))/4,
      $N23*SUM(EW$19:EZ$19)/4/15*$O23
    )
  )
),0)
+IFERROR(
(
  (($Q23&gt;EOMONTH(EZ$18,-3))*($Q23&lt;=EZ$18)*(MIN(1,($Q23-EOMONTH(EZ$18,-3))/(EZ$18-EOMONTH(EZ$18,-3)))))
  *
  (
    $J23*(($K23&lt;&gt;"yes")*1+($K23="yes")*IFERROR((EZ$20/SUMIFS($AA$20:$FO$20,$AA$18:$FO$18,EOMONTH($I23,MOD(3-MONTH($I23),3)))),0))/4
    +
    MAX(
      $L23*(($M23&lt;&gt;"yes")*1+($M23="yes")*IFERROR((EZ$20/SUMIFS($AA$20:$FO$20,$AA$18:$FO$18,EOMONTH($I23,MOD(3-MONTH($I23),3)))),0))/4,
      $N23*SUM(EW$19:EZ$19)/4/15*$O23
    )
  )
),0)
+IFERROR(
(
  (($Q23&gt;EOMONTH(EZ$18,-3))*($Q23&lt;=EZ$18)*(-MIN(1,($Q23-EOMONTH(EZ$18,-3))/(EZ$18-EOMONTH(EZ$18,-3))))
   +($Q23&lt;EZ$18))
  *
  (
    $S23*(($T23&lt;&gt;"yes")*1+($T23="yes")*IFERROR((EZ$20/SUMIFS($AA$20:$FO$20,$AA$18:$FO$18,EOMONTH($R23,MOD(3-MONTH($R23),3)))),0))/4
    +
    MAX(
      $U23*(($V23&lt;&gt;"yes")*1+($V23="yes")*IFERROR((EZ$20/SUMIFS($AA$20:$FO$20,$AA$18:$FO$18,EOMONTH($R23,MOD(3-MONTH($R23),3)))),0))/4,
      $W23*SUM(EW$19:EZ$19)/4/15*$X23
    )
  )
),0)</f>
        <v>0</v>
      </c>
      <c r="FA23" s="461">
        <f t="shared" si="37"/>
        <v>0</v>
      </c>
      <c r="FB23" s="461">
        <f t="shared" si="37"/>
        <v>0</v>
      </c>
      <c r="FC23" s="461">
        <f t="shared" si="37"/>
        <v>0</v>
      </c>
      <c r="FD23" s="461">
        <f t="shared" si="37"/>
        <v>0</v>
      </c>
      <c r="FE23" s="461">
        <f t="shared" si="37"/>
        <v>0</v>
      </c>
      <c r="FF23" s="461">
        <f t="shared" si="37"/>
        <v>0</v>
      </c>
      <c r="FG23" s="461">
        <f t="shared" si="37"/>
        <v>0</v>
      </c>
      <c r="FH23" s="461">
        <f t="shared" si="37"/>
        <v>0</v>
      </c>
      <c r="FI23" s="461">
        <f t="shared" si="37"/>
        <v>0</v>
      </c>
      <c r="FJ23" s="461">
        <f t="shared" si="37"/>
        <v>0</v>
      </c>
      <c r="FK23" s="461">
        <f t="shared" si="37"/>
        <v>0</v>
      </c>
      <c r="FL23" s="461">
        <f t="shared" si="37"/>
        <v>0</v>
      </c>
      <c r="FM23" s="461">
        <f t="shared" si="37"/>
        <v>0</v>
      </c>
      <c r="FN23" s="461">
        <f t="shared" si="37"/>
        <v>0</v>
      </c>
      <c r="FO23" s="461">
        <f t="shared" si="37"/>
        <v>0</v>
      </c>
      <c r="FP23" s="461">
        <f t="shared" ref="FP23:GE38" si="38">AND(ISNUMBER($C23),$C23&gt;EOMONTH(FP$18,-3),$C23&lt;=FP$18)
*$D23
*(($E23&lt;&gt;"yes")*1+($E23="yes")*IFERROR((FP$20/SUMIFS($AA$20:$FO$20,$AA$18:$FO$18,EOMONTH($F23,MOD(3-MONTH($F23),3)))),0))
+IFERROR(
(
  (($H23&gt;EOMONTH(FP$18,-3))*($H23&lt;=FP$18)*(-MIN(1,($H23-EOMONTH(FP$18,-3))/(FP$18-EOMONTH(FP$18,-3))))
   +($H23&lt;FP$18)*(($Q23&lt;&gt;0)*($Q23&gt;=FP$18)+($Q23=0)*1))
  *
  (
    $J23*(($K23&lt;&gt;"yes")*1+($K23="yes")*IFERROR((FP$20/SUMIFS($AA$20:$FO$20,$AA$18:$FO$18,EOMONTH($I23,MOD(3-MONTH($I23),3)))),0))/4
    +
    MAX(
      $L23*(($M23&lt;&gt;"yes")*1+($M23="yes")*IFERROR((FP$20/SUMIFS($AA$20:$FO$20,$AA$18:$FO$18,EOMONTH($I23,MOD(3-MONTH($I23),3)))),0))/4,
      $N23*SUM(FM$19:FP$19)/4/15*$O23
    )
  )
),0)
+IFERROR(
(
  (($Q23&gt;EOMONTH(FP$18,-3))*($Q23&lt;=FP$18)*(MIN(1,($Q23-EOMONTH(FP$18,-3))/(FP$18-EOMONTH(FP$18,-3)))))
  *
  (
    $J23*(($K23&lt;&gt;"yes")*1+($K23="yes")*IFERROR((FP$20/SUMIFS($AA$20:$FO$20,$AA$18:$FO$18,EOMONTH($I23,MOD(3-MONTH($I23),3)))),0))/4
    +
    MAX(
      $L23*(($M23&lt;&gt;"yes")*1+($M23="yes")*IFERROR((FP$20/SUMIFS($AA$20:$FO$20,$AA$18:$FO$18,EOMONTH($I23,MOD(3-MONTH($I23),3)))),0))/4,
      $N23*SUM(FM$19:FP$19)/4/15*$O23
    )
  )
),0)
+IFERROR(
(
  (($Q23&gt;EOMONTH(FP$18,-3))*($Q23&lt;=FP$18)*(-MIN(1,($Q23-EOMONTH(FP$18,-3))/(FP$18-EOMONTH(FP$18,-3))))
   +($Q23&lt;FP$18))
  *
  (
    $S23*(($T23&lt;&gt;"yes")*1+($T23="yes")*IFERROR((FP$20/SUMIFS($AA$20:$FO$20,$AA$18:$FO$18,EOMONTH($R23,MOD(3-MONTH($R23),3)))),0))/4
    +
    MAX(
      $U23*(($V23&lt;&gt;"yes")*1+($V23="yes")*IFERROR((FP$20/SUMIFS($AA$20:$FO$20,$AA$18:$FO$18,EOMONTH($R23,MOD(3-MONTH($R23),3)))),0))/4,
      $W23*SUM(FM$19:FP$19)/4/15*$X23
    )
  )
),0)</f>
        <v>0</v>
      </c>
      <c r="FQ23" s="461">
        <f t="shared" si="38"/>
        <v>0</v>
      </c>
      <c r="FR23" s="461">
        <f t="shared" si="38"/>
        <v>0</v>
      </c>
      <c r="FS23" s="461">
        <f t="shared" si="38"/>
        <v>0</v>
      </c>
      <c r="FT23" s="461">
        <f t="shared" si="38"/>
        <v>0</v>
      </c>
      <c r="FU23" s="461">
        <f t="shared" si="38"/>
        <v>0</v>
      </c>
      <c r="FV23" s="461">
        <f t="shared" si="38"/>
        <v>0</v>
      </c>
      <c r="FW23" s="461">
        <f t="shared" si="38"/>
        <v>0</v>
      </c>
      <c r="FX23" s="461">
        <f t="shared" si="38"/>
        <v>0</v>
      </c>
      <c r="FY23" s="461">
        <f t="shared" si="38"/>
        <v>0</v>
      </c>
      <c r="FZ23" s="461">
        <f t="shared" si="38"/>
        <v>0</v>
      </c>
      <c r="GA23" s="461">
        <f t="shared" si="38"/>
        <v>0</v>
      </c>
      <c r="GB23" s="461">
        <f t="shared" si="38"/>
        <v>0</v>
      </c>
      <c r="GC23" s="461">
        <f t="shared" si="38"/>
        <v>0</v>
      </c>
      <c r="GD23" s="461">
        <f t="shared" si="38"/>
        <v>0</v>
      </c>
      <c r="GE23" s="461">
        <f t="shared" si="38"/>
        <v>0</v>
      </c>
      <c r="GF23" s="461">
        <f t="shared" ref="GF23:GU38" si="39">AND(ISNUMBER($C23),$C23&gt;EOMONTH(GF$18,-3),$C23&lt;=GF$18)
*$D23
*(($E23&lt;&gt;"yes")*1+($E23="yes")*IFERROR((GF$20/SUMIFS($AA$20:$FO$20,$AA$18:$FO$18,EOMONTH($F23,MOD(3-MONTH($F23),3)))),0))
+IFERROR(
(
  (($H23&gt;EOMONTH(GF$18,-3))*($H23&lt;=GF$18)*(-MIN(1,($H23-EOMONTH(GF$18,-3))/(GF$18-EOMONTH(GF$18,-3))))
   +($H23&lt;GF$18)*(($Q23&lt;&gt;0)*($Q23&gt;=GF$18)+($Q23=0)*1))
  *
  (
    $J23*(($K23&lt;&gt;"yes")*1+($K23="yes")*IFERROR((GF$20/SUMIFS($AA$20:$FO$20,$AA$18:$FO$18,EOMONTH($I23,MOD(3-MONTH($I23),3)))),0))/4
    +
    MAX(
      $L23*(($M23&lt;&gt;"yes")*1+($M23="yes")*IFERROR((GF$20/SUMIFS($AA$20:$FO$20,$AA$18:$FO$18,EOMONTH($I23,MOD(3-MONTH($I23),3)))),0))/4,
      $N23*SUM(GC$19:GF$19)/4/15*$O23
    )
  )
),0)
+IFERROR(
(
  (($Q23&gt;EOMONTH(GF$18,-3))*($Q23&lt;=GF$18)*(MIN(1,($Q23-EOMONTH(GF$18,-3))/(GF$18-EOMONTH(GF$18,-3)))))
  *
  (
    $J23*(($K23&lt;&gt;"yes")*1+($K23="yes")*IFERROR((GF$20/SUMIFS($AA$20:$FO$20,$AA$18:$FO$18,EOMONTH($I23,MOD(3-MONTH($I23),3)))),0))/4
    +
    MAX(
      $L23*(($M23&lt;&gt;"yes")*1+($M23="yes")*IFERROR((GF$20/SUMIFS($AA$20:$FO$20,$AA$18:$FO$18,EOMONTH($I23,MOD(3-MONTH($I23),3)))),0))/4,
      $N23*SUM(GC$19:GF$19)/4/15*$O23
    )
  )
),0)
+IFERROR(
(
  (($Q23&gt;EOMONTH(GF$18,-3))*($Q23&lt;=GF$18)*(-MIN(1,($Q23-EOMONTH(GF$18,-3))/(GF$18-EOMONTH(GF$18,-3))))
   +($Q23&lt;GF$18))
  *
  (
    $S23*(($T23&lt;&gt;"yes")*1+($T23="yes")*IFERROR((GF$20/SUMIFS($AA$20:$FO$20,$AA$18:$FO$18,EOMONTH($R23,MOD(3-MONTH($R23),3)))),0))/4
    +
    MAX(
      $U23*(($V23&lt;&gt;"yes")*1+($V23="yes")*IFERROR((GF$20/SUMIFS($AA$20:$FO$20,$AA$18:$FO$18,EOMONTH($R23,MOD(3-MONTH($R23),3)))),0))/4,
      $W23*SUM(GC$19:GF$19)/4/15*$X23
    )
  )
),0)</f>
        <v>0</v>
      </c>
      <c r="GG23" s="461">
        <f t="shared" si="39"/>
        <v>0</v>
      </c>
      <c r="GH23" s="461">
        <f t="shared" si="39"/>
        <v>0</v>
      </c>
      <c r="GI23" s="461">
        <f t="shared" si="39"/>
        <v>0</v>
      </c>
      <c r="GJ23" s="461">
        <f t="shared" si="39"/>
        <v>0</v>
      </c>
      <c r="GK23" s="461">
        <f t="shared" si="39"/>
        <v>0</v>
      </c>
      <c r="GL23" s="461">
        <f t="shared" si="39"/>
        <v>0</v>
      </c>
      <c r="GM23" s="461">
        <f t="shared" si="39"/>
        <v>0</v>
      </c>
      <c r="GN23" s="461">
        <f t="shared" si="39"/>
        <v>0</v>
      </c>
      <c r="GO23" s="461">
        <f t="shared" si="39"/>
        <v>0</v>
      </c>
      <c r="GP23" s="461">
        <f t="shared" si="39"/>
        <v>0</v>
      </c>
      <c r="GQ23" s="461">
        <f t="shared" si="39"/>
        <v>0</v>
      </c>
      <c r="GR23" s="461">
        <f t="shared" si="39"/>
        <v>0</v>
      </c>
      <c r="GS23" s="461">
        <f t="shared" si="39"/>
        <v>0</v>
      </c>
      <c r="GT23" s="461">
        <f t="shared" si="39"/>
        <v>0</v>
      </c>
      <c r="GU23" s="461">
        <f t="shared" si="39"/>
        <v>0</v>
      </c>
      <c r="GV23" s="461">
        <f t="shared" ref="GV23:GX76" si="40">AND(ISNUMBER($C23),$C23&gt;EOMONTH(GV$18,-3),$C23&lt;=GV$18)
*$D23
*(($E23&lt;&gt;"yes")*1+($E23="yes")*IFERROR((GV$20/SUMIFS($AA$20:$FO$20,$AA$18:$FO$18,EOMONTH($F23,MOD(3-MONTH($F23),3)))),0))
+IFERROR(
(
  (($H23&gt;EOMONTH(GV$18,-3))*($H23&lt;=GV$18)*(-MIN(1,($H23-EOMONTH(GV$18,-3))/(GV$18-EOMONTH(GV$18,-3))))
   +($H23&lt;GV$18)*(($Q23&lt;&gt;0)*($Q23&gt;=GV$18)+($Q23=0)*1))
  *
  (
    $J23*(($K23&lt;&gt;"yes")*1+($K23="yes")*IFERROR((GV$20/SUMIFS($AA$20:$FO$20,$AA$18:$FO$18,EOMONTH($I23,MOD(3-MONTH($I23),3)))),0))/4
    +
    MAX(
      $L23*(($M23&lt;&gt;"yes")*1+($M23="yes")*IFERROR((GV$20/SUMIFS($AA$20:$FO$20,$AA$18:$FO$18,EOMONTH($I23,MOD(3-MONTH($I23),3)))),0))/4,
      $N23*SUM(GS$19:GV$19)/4/15*$O23
    )
  )
),0)
+IFERROR(
(
  (($Q23&gt;EOMONTH(GV$18,-3))*($Q23&lt;=GV$18)*(MIN(1,($Q23-EOMONTH(GV$18,-3))/(GV$18-EOMONTH(GV$18,-3)))))
  *
  (
    $J23*(($K23&lt;&gt;"yes")*1+($K23="yes")*IFERROR((GV$20/SUMIFS($AA$20:$FO$20,$AA$18:$FO$18,EOMONTH($I23,MOD(3-MONTH($I23),3)))),0))/4
    +
    MAX(
      $L23*(($M23&lt;&gt;"yes")*1+($M23="yes")*IFERROR((GV$20/SUMIFS($AA$20:$FO$20,$AA$18:$FO$18,EOMONTH($I23,MOD(3-MONTH($I23),3)))),0))/4,
      $N23*SUM(GS$19:GV$19)/4/15*$O23
    )
  )
),0)
+IFERROR(
(
  (($Q23&gt;EOMONTH(GV$18,-3))*($Q23&lt;=GV$18)*(-MIN(1,($Q23-EOMONTH(GV$18,-3))/(GV$18-EOMONTH(GV$18,-3))))
   +($Q23&lt;GV$18))
  *
  (
    $S23*(($T23&lt;&gt;"yes")*1+($T23="yes")*IFERROR((GV$20/SUMIFS($AA$20:$FO$20,$AA$18:$FO$18,EOMONTH($R23,MOD(3-MONTH($R23),3)))),0))/4
    +
    MAX(
      $U23*(($V23&lt;&gt;"yes")*1+($V23="yes")*IFERROR((GV$20/SUMIFS($AA$20:$FO$20,$AA$18:$FO$18,EOMONTH($R23,MOD(3-MONTH($R23),3)))),0))/4,
      $W23*SUM(GS$19:GV$19)/4/15*$X23
    )
  )
),0)</f>
        <v>0</v>
      </c>
      <c r="GW23" s="461">
        <f t="shared" si="40"/>
        <v>0</v>
      </c>
      <c r="GX23" s="461">
        <f t="shared" si="40"/>
        <v>0</v>
      </c>
      <c r="GY23" s="461">
        <f t="shared" ref="GY23:GY76" si="41">AND(ISNUMBER($C23),$C23&gt;EOMONTH(GY$18,-3),$C23&lt;=GY$18)
*$D23
*(($E23&lt;&gt;"yes")*1+($E23="yes")*IFERROR((GY$20/SUMIFS($AA$20:$FO$20,$AA$18:$FO$18,EOMONTH($F23,MOD(3-MONTH($F23),3)))),0))
+IFERROR(
(
  (($H23&gt;EOMONTH(GY$18,-3))*($H23&lt;=GY$18)*(-MIN(1,($H23-EOMONTH(GY$18,-3))/(GY$18-EOMONTH(GY$18,-3))))
   +($H23&lt;GY$18)*(($Q23&lt;&gt;0)*($Q23&gt;=GY$18)+($Q23=0)*1))
  *
  (
    $J23*(($K23&lt;&gt;"yes")*1+($K23="yes")*IFERROR((GY$20/SUMIFS($AA$20:$FO$20,$AA$18:$FO$18,EOMONTH($I23,MOD(3-MONTH($I23),3)))),0))/4
    +
    MAX(
      $L23*(($M23&lt;&gt;"yes")*1+($M23="yes")*IFERROR((GY$20/SUMIFS($AA$20:$FO$20,$AA$18:$FO$18,EOMONTH($I23,MOD(3-MONTH($I23),3)))),0))/4,
      $N23*SUM(GV$19:GY$19)/4/15*$O23
    )
  )
),0)
+IFERROR(
(
  (($Q23&gt;EOMONTH(GY$18,-3))*($Q23&lt;=GY$18)*(MIN(1,($Q23-EOMONTH(GY$18,-3))/(GY$18-EOMONTH(GY$18,-3)))))
  *
  (
    $J23*(($K23&lt;&gt;"yes")*1+($K23="yes")*IFERROR((GY$20/SUMIFS($AA$20:$FO$20,$AA$18:$FO$18,EOMONTH($I23,MOD(3-MONTH($I23),3)))),0))/4
    +
    MAX(
      $L23*(($M23&lt;&gt;"yes")*1+($M23="yes")*IFERROR((GY$20/SUMIFS($AA$20:$FO$20,$AA$18:$FO$18,EOMONTH($I23,MOD(3-MONTH($I23),3)))),0))/4,
      $N23*SUM(GV$19:GY$19)/4/15*$O23
    )
  )
),0)
+IFERROR(
(
  (($Q23&gt;EOMONTH(GY$18,-3))*($Q23&lt;=GY$18)*(-MIN(1,($Q23-EOMONTH(GY$18,-3))/(GY$18-EOMONTH(GY$18,-3))))
   +($Q23&lt;GY$18))
  *
  (
    $S23*(($T23&lt;&gt;"yes")*1+($T23="yes")*IFERROR((GY$20/SUMIFS($AA$20:$FO$20,$AA$18:$FO$18,EOMONTH($R23,MOD(3-MONTH($R23),3)))),0))/4
    +
    MAX(
      $U23*(($V23&lt;&gt;"yes")*1+($V23="yes")*IFERROR((GY$20/SUMIFS($AA$20:$FO$20,$AA$18:$FO$18,EOMONTH($R23,MOD(3-MONTH($R23),3)))),0))/4,
      $W23*SUM(GV$19:GY$19)/4/15*$X23
    )
  )
),0)</f>
        <v>0</v>
      </c>
      <c r="GZ23" s="461">
        <f t="shared" ref="GZ23:GZ76" si="42">AND(ISNUMBER($C23),$C23&gt;EOMONTH(GZ$18,-3),$C23&lt;=GZ$18)
*$D23
*(($E23&lt;&gt;"yes")*1+($E23="yes")*IFERROR((GZ$20/SUMIFS($AA$20:$FO$20,$AA$18:$FO$18,EOMONTH($F23,MOD(3-MONTH($F23),3)))),0))
+IFERROR(
(
  (($H23&gt;EOMONTH(GZ$18,-3))*($H23&lt;=GZ$18)*(-MIN(1,($H23-EOMONTH(GZ$18,-3))/(GZ$18-EOMONTH(GZ$18,-3))))
   +($H23&lt;GZ$18)*(($Q23&lt;&gt;0)*($Q23&gt;=GZ$18)+($Q23=0)*1))
  *
  (
    $J23*(($K23&lt;&gt;"yes")*1+($K23="yes")*IFERROR((GZ$20/SUMIFS($AA$20:$FO$20,$AA$18:$FO$18,EOMONTH($I23,MOD(3-MONTH($I23),3)))),0))/4
    +
    MAX(
      $L23*(($M23&lt;&gt;"yes")*1+($M23="yes")*IFERROR((GZ$20/SUMIFS($AA$20:$FO$20,$AA$18:$FO$18,EOMONTH($I23,MOD(3-MONTH($I23),3)))),0))/4,
      $N23*SUM(GW$19:GZ$19)/4/15*$O23
    )
  )
),0)
+IFERROR(
(
  (($Q23&gt;EOMONTH(GZ$18,-3))*($Q23&lt;=GZ$18)*(MIN(1,($Q23-EOMONTH(GZ$18,-3))/(GZ$18-EOMONTH(GZ$18,-3)))))
  *
  (
    $J23*(($K23&lt;&gt;"yes")*1+($K23="yes")*IFERROR((GZ$20/SUMIFS($AA$20:$FO$20,$AA$18:$FO$18,EOMONTH($I23,MOD(3-MONTH($I23),3)))),0))/4
    +
    MAX(
      $L23*(($M23&lt;&gt;"yes")*1+($M23="yes")*IFERROR((GZ$20/SUMIFS($AA$20:$FO$20,$AA$18:$FO$18,EOMONTH($I23,MOD(3-MONTH($I23),3)))),0))/4,
      $N23*SUM(GW$19:GZ$19)/4/15*$O23
    )
  )
),0)
+IFERROR(
(
  (($Q23&gt;EOMONTH(GZ$18,-3))*($Q23&lt;=GZ$18)*(-MIN(1,($Q23-EOMONTH(GZ$18,-3))/(GZ$18-EOMONTH(GZ$18,-3))))
   +($Q23&lt;GZ$18))
  *
  (
    $S23*(($T23&lt;&gt;"yes")*1+($T23="yes")*IFERROR((GZ$20/SUMIFS($AA$20:$FO$20,$AA$18:$FO$18,EOMONTH($R23,MOD(3-MONTH($R23),3)))),0))/4
    +
    MAX(
      $U23*(($V23&lt;&gt;"yes")*1+($V23="yes")*IFERROR((GZ$20/SUMIFS($AA$20:$FO$20,$AA$18:$FO$18,EOMONTH($R23,MOD(3-MONTH($R23),3)))),0))/4,
      $W23*SUM(GW$19:GZ$19)/4/15*$X23
    )
  )
),0)</f>
        <v>0</v>
      </c>
      <c r="HA23" s="461">
        <f t="shared" ref="HA23:HA76" si="43">AND(ISNUMBER($C23),$C23&gt;EOMONTH(HA$18,-3),$C23&lt;=HA$18)
*$D23
*(($E23&lt;&gt;"yes")*1+($E23="yes")*IFERROR((HA$20/SUMIFS($AA$20:$FO$20,$AA$18:$FO$18,EOMONTH($F23,MOD(3-MONTH($F23),3)))),0))
+IFERROR(
(
  (($H23&gt;EOMONTH(HA$18,-3))*($H23&lt;=HA$18)*(-MIN(1,($H23-EOMONTH(HA$18,-3))/(HA$18-EOMONTH(HA$18,-3))))
   +($H23&lt;HA$18)*(($Q23&lt;&gt;0)*($Q23&gt;=HA$18)+($Q23=0)*1))
  *
  (
    $J23*(($K23&lt;&gt;"yes")*1+($K23="yes")*IFERROR((HA$20/SUMIFS($AA$20:$FO$20,$AA$18:$FO$18,EOMONTH($I23,MOD(3-MONTH($I23),3)))),0))/4
    +
    MAX(
      $L23*(($M23&lt;&gt;"yes")*1+($M23="yes")*IFERROR((HA$20/SUMIFS($AA$20:$FO$20,$AA$18:$FO$18,EOMONTH($I23,MOD(3-MONTH($I23),3)))),0))/4,
      $N23*SUM(GX$19:HA$19)/4/15*$O23
    )
  )
),0)
+IFERROR(
(
  (($Q23&gt;EOMONTH(HA$18,-3))*($Q23&lt;=HA$18)*(MIN(1,($Q23-EOMONTH(HA$18,-3))/(HA$18-EOMONTH(HA$18,-3)))))
  *
  (
    $J23*(($K23&lt;&gt;"yes")*1+($K23="yes")*IFERROR((HA$20/SUMIFS($AA$20:$FO$20,$AA$18:$FO$18,EOMONTH($I23,MOD(3-MONTH($I23),3)))),0))/4
    +
    MAX(
      $L23*(($M23&lt;&gt;"yes")*1+($M23="yes")*IFERROR((HA$20/SUMIFS($AA$20:$FO$20,$AA$18:$FO$18,EOMONTH($I23,MOD(3-MONTH($I23),3)))),0))/4,
      $N23*SUM(GX$19:HA$19)/4/15*$O23
    )
  )
),0)
+IFERROR(
(
  (($Q23&gt;EOMONTH(HA$18,-3))*($Q23&lt;=HA$18)*(-MIN(1,($Q23-EOMONTH(HA$18,-3))/(HA$18-EOMONTH(HA$18,-3))))
   +($Q23&lt;HA$18))
  *
  (
    $S23*(($T23&lt;&gt;"yes")*1+($T23="yes")*IFERROR((HA$20/SUMIFS($AA$20:$FO$20,$AA$18:$FO$18,EOMONTH($R23,MOD(3-MONTH($R23),3)))),0))/4
    +
    MAX(
      $U23*(($V23&lt;&gt;"yes")*1+($V23="yes")*IFERROR((HA$20/SUMIFS($AA$20:$FO$20,$AA$18:$FO$18,EOMONTH($R23,MOD(3-MONTH($R23),3)))),0))/4,
      $W23*SUM(GX$19:HA$19)/4/15*$X23
    )
  )
),0)</f>
        <v>0</v>
      </c>
      <c r="HB23" s="461">
        <f t="shared" ref="HB23:HB76" si="44">AND(ISNUMBER($C23),$C23&gt;EOMONTH(HB$18,-3),$C23&lt;=HB$18)
*$D23
*(($E23&lt;&gt;"yes")*1+($E23="yes")*IFERROR((HB$20/SUMIFS($AA$20:$FO$20,$AA$18:$FO$18,EOMONTH($F23,MOD(3-MONTH($F23),3)))),0))
+IFERROR(
(
  (($H23&gt;EOMONTH(HB$18,-3))*($H23&lt;=HB$18)*(-MIN(1,($H23-EOMONTH(HB$18,-3))/(HB$18-EOMONTH(HB$18,-3))))
   +($H23&lt;HB$18)*(($Q23&lt;&gt;0)*($Q23&gt;=HB$18)+($Q23=0)*1))
  *
  (
    $J23*(($K23&lt;&gt;"yes")*1+($K23="yes")*IFERROR((HB$20/SUMIFS($AA$20:$FO$20,$AA$18:$FO$18,EOMONTH($I23,MOD(3-MONTH($I23),3)))),0))/4
    +
    MAX(
      $L23*(($M23&lt;&gt;"yes")*1+($M23="yes")*IFERROR((HB$20/SUMIFS($AA$20:$FO$20,$AA$18:$FO$18,EOMONTH($I23,MOD(3-MONTH($I23),3)))),0))/4,
      $N23*SUM(GY$19:HB$19)/4/15*$O23
    )
  )
),0)
+IFERROR(
(
  (($Q23&gt;EOMONTH(HB$18,-3))*($Q23&lt;=HB$18)*(MIN(1,($Q23-EOMONTH(HB$18,-3))/(HB$18-EOMONTH(HB$18,-3)))))
  *
  (
    $J23*(($K23&lt;&gt;"yes")*1+($K23="yes")*IFERROR((HB$20/SUMIFS($AA$20:$FO$20,$AA$18:$FO$18,EOMONTH($I23,MOD(3-MONTH($I23),3)))),0))/4
    +
    MAX(
      $L23*(($M23&lt;&gt;"yes")*1+($M23="yes")*IFERROR((HB$20/SUMIFS($AA$20:$FO$20,$AA$18:$FO$18,EOMONTH($I23,MOD(3-MONTH($I23),3)))),0))/4,
      $N23*SUM(GY$19:HB$19)/4/15*$O23
    )
  )
),0)
+IFERROR(
(
  (($Q23&gt;EOMONTH(HB$18,-3))*($Q23&lt;=HB$18)*(-MIN(1,($Q23-EOMONTH(HB$18,-3))/(HB$18-EOMONTH(HB$18,-3))))
   +($Q23&lt;HB$18))
  *
  (
    $S23*(($T23&lt;&gt;"yes")*1+($T23="yes")*IFERROR((HB$20/SUMIFS($AA$20:$FO$20,$AA$18:$FO$18,EOMONTH($R23,MOD(3-MONTH($R23),3)))),0))/4
    +
    MAX(
      $U23*(($V23&lt;&gt;"yes")*1+($V23="yes")*IFERROR((HB$20/SUMIFS($AA$20:$FO$20,$AA$18:$FO$18,EOMONTH($R23,MOD(3-MONTH($R23),3)))),0))/4,
      $W23*SUM(GY$19:HB$19)/4/15*$X23
    )
  )
),0)</f>
        <v>0</v>
      </c>
      <c r="HC23" s="461">
        <f t="shared" ref="HC23:HC76" si="45">AND(ISNUMBER($C23),$C23&gt;EOMONTH(HC$18,-3),$C23&lt;=HC$18)
*$D23
*(($E23&lt;&gt;"yes")*1+($E23="yes")*IFERROR((HC$20/SUMIFS($AA$20:$FO$20,$AA$18:$FO$18,EOMONTH($F23,MOD(3-MONTH($F23),3)))),0))
+IFERROR(
(
  (($H23&gt;EOMONTH(HC$18,-3))*($H23&lt;=HC$18)*(-MIN(1,($H23-EOMONTH(HC$18,-3))/(HC$18-EOMONTH(HC$18,-3))))
   +($H23&lt;HC$18)*(($Q23&lt;&gt;0)*($Q23&gt;=HC$18)+($Q23=0)*1))
  *
  (
    $J23*(($K23&lt;&gt;"yes")*1+($K23="yes")*IFERROR((HC$20/SUMIFS($AA$20:$FO$20,$AA$18:$FO$18,EOMONTH($I23,MOD(3-MONTH($I23),3)))),0))/4
    +
    MAX(
      $L23*(($M23&lt;&gt;"yes")*1+($M23="yes")*IFERROR((HC$20/SUMIFS($AA$20:$FO$20,$AA$18:$FO$18,EOMONTH($I23,MOD(3-MONTH($I23),3)))),0))/4,
      $N23*SUM(GZ$19:HC$19)/4/15*$O23
    )
  )
),0)
+IFERROR(
(
  (($Q23&gt;EOMONTH(HC$18,-3))*($Q23&lt;=HC$18)*(MIN(1,($Q23-EOMONTH(HC$18,-3))/(HC$18-EOMONTH(HC$18,-3)))))
  *
  (
    $J23*(($K23&lt;&gt;"yes")*1+($K23="yes")*IFERROR((HC$20/SUMIFS($AA$20:$FO$20,$AA$18:$FO$18,EOMONTH($I23,MOD(3-MONTH($I23),3)))),0))/4
    +
    MAX(
      $L23*(($M23&lt;&gt;"yes")*1+($M23="yes")*IFERROR((HC$20/SUMIFS($AA$20:$FO$20,$AA$18:$FO$18,EOMONTH($I23,MOD(3-MONTH($I23),3)))),0))/4,
      $N23*SUM(GZ$19:HC$19)/4/15*$O23
    )
  )
),0)
+IFERROR(
(
  (($Q23&gt;EOMONTH(HC$18,-3))*($Q23&lt;=HC$18)*(-MIN(1,($Q23-EOMONTH(HC$18,-3))/(HC$18-EOMONTH(HC$18,-3))))
   +($Q23&lt;HC$18))
  *
  (
    $S23*(($T23&lt;&gt;"yes")*1+($T23="yes")*IFERROR((HC$20/SUMIFS($AA$20:$FO$20,$AA$18:$FO$18,EOMONTH($R23,MOD(3-MONTH($R23),3)))),0))/4
    +
    MAX(
      $U23*(($V23&lt;&gt;"yes")*1+($V23="yes")*IFERROR((HC$20/SUMIFS($AA$20:$FO$20,$AA$18:$FO$18,EOMONTH($R23,MOD(3-MONTH($R23),3)))),0))/4,
      $W23*SUM(GZ$19:HC$19)/4/15*$X23
    )
  )
),0)</f>
        <v>0</v>
      </c>
      <c r="HD23" s="461">
        <f t="shared" ref="HD23:HD76" si="46">AND(ISNUMBER($C23),$C23&gt;EOMONTH(HD$18,-3),$C23&lt;=HD$18)
*$D23
*(($E23&lt;&gt;"yes")*1+($E23="yes")*IFERROR((HD$20/SUMIFS($AA$20:$FO$20,$AA$18:$FO$18,EOMONTH($F23,MOD(3-MONTH($F23),3)))),0))
+IFERROR(
(
  (($H23&gt;EOMONTH(HD$18,-3))*($H23&lt;=HD$18)*(-MIN(1,($H23-EOMONTH(HD$18,-3))/(HD$18-EOMONTH(HD$18,-3))))
   +($H23&lt;HD$18)*(($Q23&lt;&gt;0)*($Q23&gt;=HD$18)+($Q23=0)*1))
  *
  (
    $J23*(($K23&lt;&gt;"yes")*1+($K23="yes")*IFERROR((HD$20/SUMIFS($AA$20:$FO$20,$AA$18:$FO$18,EOMONTH($I23,MOD(3-MONTH($I23),3)))),0))/4
    +
    MAX(
      $L23*(($M23&lt;&gt;"yes")*1+($M23="yes")*IFERROR((HD$20/SUMIFS($AA$20:$FO$20,$AA$18:$FO$18,EOMONTH($I23,MOD(3-MONTH($I23),3)))),0))/4,
      $N23*SUM(HA$19:HD$19)/4/15*$O23
    )
  )
),0)
+IFERROR(
(
  (($Q23&gt;EOMONTH(HD$18,-3))*($Q23&lt;=HD$18)*(MIN(1,($Q23-EOMONTH(HD$18,-3))/(HD$18-EOMONTH(HD$18,-3)))))
  *
  (
    $J23*(($K23&lt;&gt;"yes")*1+($K23="yes")*IFERROR((HD$20/SUMIFS($AA$20:$FO$20,$AA$18:$FO$18,EOMONTH($I23,MOD(3-MONTH($I23),3)))),0))/4
    +
    MAX(
      $L23*(($M23&lt;&gt;"yes")*1+($M23="yes")*IFERROR((HD$20/SUMIFS($AA$20:$FO$20,$AA$18:$FO$18,EOMONTH($I23,MOD(3-MONTH($I23),3)))),0))/4,
      $N23*SUM(HA$19:HD$19)/4/15*$O23
    )
  )
),0)
+IFERROR(
(
  (($Q23&gt;EOMONTH(HD$18,-3))*($Q23&lt;=HD$18)*(-MIN(1,($Q23-EOMONTH(HD$18,-3))/(HD$18-EOMONTH(HD$18,-3))))
   +($Q23&lt;HD$18))
  *
  (
    $S23*(($T23&lt;&gt;"yes")*1+($T23="yes")*IFERROR((HD$20/SUMIFS($AA$20:$FO$20,$AA$18:$FO$18,EOMONTH($R23,MOD(3-MONTH($R23),3)))),0))/4
    +
    MAX(
      $U23*(($V23&lt;&gt;"yes")*1+($V23="yes")*IFERROR((HD$20/SUMIFS($AA$20:$FO$20,$AA$18:$FO$18,EOMONTH($R23,MOD(3-MONTH($R23),3)))),0))/4,
      $W23*SUM(HA$19:HD$19)/4/15*$X23
    )
  )
),0)</f>
        <v>0</v>
      </c>
    </row>
    <row r="24" spans="1:212">
      <c r="B24" s="455" t="s">
        <v>1185</v>
      </c>
      <c r="C24" s="455" t="s">
        <v>1186</v>
      </c>
      <c r="D24" s="456">
        <v>0</v>
      </c>
      <c r="E24" s="455" t="s">
        <v>1187</v>
      </c>
      <c r="F24" s="457">
        <v>44938</v>
      </c>
      <c r="H24" s="457">
        <v>45883</v>
      </c>
      <c r="I24" s="457">
        <v>44938</v>
      </c>
      <c r="J24" s="456">
        <v>1986.45</v>
      </c>
      <c r="K24" s="455" t="s">
        <v>1187</v>
      </c>
      <c r="L24" s="458">
        <v>0</v>
      </c>
      <c r="M24" s="455" t="s">
        <v>1187</v>
      </c>
      <c r="N24" s="459">
        <v>0</v>
      </c>
      <c r="O24" s="460">
        <v>0</v>
      </c>
      <c r="Q24" s="457">
        <v>56492</v>
      </c>
      <c r="R24" s="457"/>
      <c r="S24" s="456"/>
      <c r="T24" s="455"/>
      <c r="U24" s="458"/>
      <c r="V24" s="455"/>
      <c r="W24" s="460"/>
      <c r="X24" s="460"/>
      <c r="Z24" s="444" t="str">
        <f t="shared" ref="Z24:Z76" si="47">B24</f>
        <v>Easments</v>
      </c>
      <c r="AA24" s="461">
        <f t="shared" si="28"/>
        <v>0</v>
      </c>
      <c r="AB24" s="461">
        <f t="shared" si="29"/>
        <v>0</v>
      </c>
      <c r="AC24" s="461">
        <f t="shared" si="29"/>
        <v>0</v>
      </c>
      <c r="AD24" s="461">
        <f t="shared" si="29"/>
        <v>0</v>
      </c>
      <c r="AE24" s="461">
        <f t="shared" si="29"/>
        <v>0</v>
      </c>
      <c r="AF24" s="461">
        <f t="shared" si="29"/>
        <v>0</v>
      </c>
      <c r="AG24" s="461">
        <f t="shared" si="29"/>
        <v>0</v>
      </c>
      <c r="AH24" s="461">
        <f t="shared" si="29"/>
        <v>0</v>
      </c>
      <c r="AI24" s="461">
        <f t="shared" si="29"/>
        <v>0</v>
      </c>
      <c r="AJ24" s="461">
        <f t="shared" si="29"/>
        <v>0</v>
      </c>
      <c r="AK24" s="461">
        <f t="shared" si="29"/>
        <v>0</v>
      </c>
      <c r="AL24" s="461">
        <f t="shared" si="29"/>
        <v>0</v>
      </c>
      <c r="AM24" s="461">
        <f t="shared" si="29"/>
        <v>0</v>
      </c>
      <c r="AN24" s="461">
        <f t="shared" si="29"/>
        <v>0</v>
      </c>
      <c r="AO24" s="461">
        <f t="shared" si="29"/>
        <v>0</v>
      </c>
      <c r="AP24" s="461">
        <f t="shared" si="29"/>
        <v>0</v>
      </c>
      <c r="AQ24" s="461">
        <f t="shared" si="29"/>
        <v>0</v>
      </c>
      <c r="AR24" s="461">
        <f t="shared" si="30"/>
        <v>0</v>
      </c>
      <c r="AS24" s="461">
        <f t="shared" si="30"/>
        <v>0</v>
      </c>
      <c r="AT24" s="461">
        <f t="shared" si="30"/>
        <v>0</v>
      </c>
      <c r="AU24" s="461">
        <f t="shared" si="30"/>
        <v>0</v>
      </c>
      <c r="AV24" s="461">
        <f t="shared" si="30"/>
        <v>0</v>
      </c>
      <c r="AW24" s="461">
        <f t="shared" si="30"/>
        <v>0</v>
      </c>
      <c r="AX24" s="461">
        <f t="shared" si="30"/>
        <v>0</v>
      </c>
      <c r="AY24" s="461">
        <f t="shared" si="30"/>
        <v>0</v>
      </c>
      <c r="AZ24" s="461">
        <f t="shared" si="30"/>
        <v>0</v>
      </c>
      <c r="BA24" s="461">
        <f t="shared" si="30"/>
        <v>0</v>
      </c>
      <c r="BB24" s="461">
        <f t="shared" si="30"/>
        <v>0</v>
      </c>
      <c r="BC24" s="461">
        <f t="shared" si="30"/>
        <v>0</v>
      </c>
      <c r="BD24" s="461">
        <f t="shared" si="30"/>
        <v>0</v>
      </c>
      <c r="BE24" s="461">
        <f t="shared" si="30"/>
        <v>0</v>
      </c>
      <c r="BF24" s="461">
        <f t="shared" si="30"/>
        <v>0</v>
      </c>
      <c r="BG24" s="461">
        <f t="shared" si="30"/>
        <v>0</v>
      </c>
      <c r="BH24" s="461">
        <f t="shared" si="31"/>
        <v>0</v>
      </c>
      <c r="BI24" s="461">
        <f t="shared" si="31"/>
        <v>0</v>
      </c>
      <c r="BJ24" s="461">
        <f t="shared" si="31"/>
        <v>0</v>
      </c>
      <c r="BK24" s="461">
        <f t="shared" si="31"/>
        <v>0</v>
      </c>
      <c r="BL24" s="461">
        <f t="shared" si="31"/>
        <v>0</v>
      </c>
      <c r="BM24" s="461">
        <f t="shared" si="31"/>
        <v>253.70421195652176</v>
      </c>
      <c r="BN24" s="461">
        <f t="shared" si="31"/>
        <v>496.61250000000001</v>
      </c>
      <c r="BO24" s="461">
        <f t="shared" si="31"/>
        <v>496.61250000000001</v>
      </c>
      <c r="BP24" s="461">
        <f t="shared" si="31"/>
        <v>496.61250000000001</v>
      </c>
      <c r="BQ24" s="461">
        <f t="shared" si="31"/>
        <v>496.61250000000001</v>
      </c>
      <c r="BR24" s="461">
        <f t="shared" si="31"/>
        <v>496.61250000000001</v>
      </c>
      <c r="BS24" s="461">
        <f t="shared" si="31"/>
        <v>496.61250000000001</v>
      </c>
      <c r="BT24" s="461">
        <f t="shared" si="31"/>
        <v>496.61250000000001</v>
      </c>
      <c r="BU24" s="461">
        <f t="shared" si="31"/>
        <v>496.61250000000001</v>
      </c>
      <c r="BV24" s="461">
        <f t="shared" si="31"/>
        <v>496.61250000000001</v>
      </c>
      <c r="BW24" s="461">
        <f t="shared" si="31"/>
        <v>496.61250000000001</v>
      </c>
      <c r="BX24" s="461">
        <f t="shared" si="32"/>
        <v>496.61250000000001</v>
      </c>
      <c r="BY24" s="461">
        <f t="shared" si="32"/>
        <v>496.61250000000001</v>
      </c>
      <c r="BZ24" s="461">
        <f t="shared" si="32"/>
        <v>496.61250000000001</v>
      </c>
      <c r="CA24" s="461">
        <f t="shared" si="32"/>
        <v>496.61250000000001</v>
      </c>
      <c r="CB24" s="461">
        <f t="shared" si="32"/>
        <v>496.61250000000001</v>
      </c>
      <c r="CC24" s="461">
        <f t="shared" si="32"/>
        <v>496.61250000000001</v>
      </c>
      <c r="CD24" s="461">
        <f t="shared" si="32"/>
        <v>496.61250000000001</v>
      </c>
      <c r="CE24" s="461">
        <f t="shared" si="32"/>
        <v>496.61250000000001</v>
      </c>
      <c r="CF24" s="461">
        <f t="shared" si="32"/>
        <v>496.61250000000001</v>
      </c>
      <c r="CG24" s="461">
        <f t="shared" si="32"/>
        <v>496.61250000000001</v>
      </c>
      <c r="CH24" s="461">
        <f t="shared" si="32"/>
        <v>496.61250000000001</v>
      </c>
      <c r="CI24" s="461">
        <f t="shared" si="32"/>
        <v>496.61250000000001</v>
      </c>
      <c r="CJ24" s="461">
        <f t="shared" si="32"/>
        <v>496.61250000000001</v>
      </c>
      <c r="CK24" s="461">
        <f t="shared" si="32"/>
        <v>496.61250000000001</v>
      </c>
      <c r="CL24" s="461">
        <f t="shared" si="32"/>
        <v>496.61250000000001</v>
      </c>
      <c r="CM24" s="461">
        <f t="shared" si="32"/>
        <v>496.61250000000001</v>
      </c>
      <c r="CN24" s="461">
        <f t="shared" si="33"/>
        <v>496.61250000000001</v>
      </c>
      <c r="CO24" s="461">
        <f t="shared" si="33"/>
        <v>496.61250000000001</v>
      </c>
      <c r="CP24" s="461">
        <f t="shared" si="33"/>
        <v>496.61250000000001</v>
      </c>
      <c r="CQ24" s="461">
        <f t="shared" si="33"/>
        <v>496.61250000000001</v>
      </c>
      <c r="CR24" s="461">
        <f t="shared" si="33"/>
        <v>496.61250000000001</v>
      </c>
      <c r="CS24" s="461">
        <f t="shared" si="33"/>
        <v>496.61250000000001</v>
      </c>
      <c r="CT24" s="461">
        <f t="shared" si="33"/>
        <v>496.61250000000001</v>
      </c>
      <c r="CU24" s="461">
        <f t="shared" si="33"/>
        <v>496.61250000000001</v>
      </c>
      <c r="CV24" s="461">
        <f t="shared" si="33"/>
        <v>496.61250000000001</v>
      </c>
      <c r="CW24" s="461">
        <f t="shared" si="33"/>
        <v>496.61250000000001</v>
      </c>
      <c r="CX24" s="461">
        <f t="shared" si="33"/>
        <v>496.61250000000001</v>
      </c>
      <c r="CY24" s="461">
        <f t="shared" si="33"/>
        <v>496.61250000000001</v>
      </c>
      <c r="CZ24" s="461">
        <f t="shared" si="33"/>
        <v>496.61250000000001</v>
      </c>
      <c r="DA24" s="461">
        <f t="shared" si="33"/>
        <v>496.61250000000001</v>
      </c>
      <c r="DB24" s="461">
        <f t="shared" si="33"/>
        <v>496.61250000000001</v>
      </c>
      <c r="DC24" s="461">
        <f t="shared" si="33"/>
        <v>496.61250000000001</v>
      </c>
      <c r="DD24" s="461">
        <f t="shared" si="34"/>
        <v>496.61250000000001</v>
      </c>
      <c r="DE24" s="461">
        <f t="shared" si="34"/>
        <v>496.61250000000001</v>
      </c>
      <c r="DF24" s="461">
        <f t="shared" si="34"/>
        <v>496.61250000000001</v>
      </c>
      <c r="DG24" s="461">
        <f t="shared" si="34"/>
        <v>496.61250000000001</v>
      </c>
      <c r="DH24" s="461">
        <f t="shared" si="34"/>
        <v>496.61250000000001</v>
      </c>
      <c r="DI24" s="461">
        <f t="shared" si="34"/>
        <v>496.61250000000001</v>
      </c>
      <c r="DJ24" s="461">
        <f t="shared" si="34"/>
        <v>496.61250000000001</v>
      </c>
      <c r="DK24" s="461">
        <f t="shared" si="34"/>
        <v>496.61250000000001</v>
      </c>
      <c r="DL24" s="461">
        <f t="shared" si="34"/>
        <v>496.61250000000001</v>
      </c>
      <c r="DM24" s="461">
        <f t="shared" si="34"/>
        <v>496.61250000000001</v>
      </c>
      <c r="DN24" s="461">
        <f t="shared" si="34"/>
        <v>496.61250000000001</v>
      </c>
      <c r="DO24" s="461">
        <f t="shared" si="34"/>
        <v>496.61250000000001</v>
      </c>
      <c r="DP24" s="461">
        <f t="shared" si="34"/>
        <v>496.61250000000001</v>
      </c>
      <c r="DQ24" s="461">
        <f t="shared" si="34"/>
        <v>496.61250000000001</v>
      </c>
      <c r="DR24" s="461">
        <f t="shared" si="34"/>
        <v>496.61250000000001</v>
      </c>
      <c r="DS24" s="461">
        <f t="shared" si="34"/>
        <v>496.61250000000001</v>
      </c>
      <c r="DT24" s="461">
        <f t="shared" si="35"/>
        <v>496.61250000000001</v>
      </c>
      <c r="DU24" s="461">
        <f t="shared" si="35"/>
        <v>496.61250000000001</v>
      </c>
      <c r="DV24" s="461">
        <f t="shared" si="35"/>
        <v>496.61250000000001</v>
      </c>
      <c r="DW24" s="461">
        <f t="shared" si="35"/>
        <v>496.61250000000001</v>
      </c>
      <c r="DX24" s="461">
        <f t="shared" si="35"/>
        <v>496.61250000000001</v>
      </c>
      <c r="DY24" s="461">
        <f t="shared" si="35"/>
        <v>496.61250000000001</v>
      </c>
      <c r="DZ24" s="461">
        <f t="shared" si="35"/>
        <v>496.61250000000001</v>
      </c>
      <c r="EA24" s="461">
        <f t="shared" si="35"/>
        <v>496.61250000000001</v>
      </c>
      <c r="EB24" s="461">
        <f t="shared" si="35"/>
        <v>496.61250000000001</v>
      </c>
      <c r="EC24" s="461">
        <f t="shared" si="35"/>
        <v>496.61250000000001</v>
      </c>
      <c r="ED24" s="461">
        <f t="shared" si="35"/>
        <v>496.61250000000001</v>
      </c>
      <c r="EE24" s="461">
        <f t="shared" si="35"/>
        <v>496.61250000000001</v>
      </c>
      <c r="EF24" s="461">
        <f t="shared" si="35"/>
        <v>496.61250000000001</v>
      </c>
      <c r="EG24" s="461">
        <f t="shared" si="35"/>
        <v>496.61250000000001</v>
      </c>
      <c r="EH24" s="461">
        <f t="shared" si="35"/>
        <v>496.61250000000001</v>
      </c>
      <c r="EI24" s="461">
        <f t="shared" si="35"/>
        <v>496.61250000000001</v>
      </c>
      <c r="EJ24" s="461">
        <f t="shared" si="36"/>
        <v>496.61250000000001</v>
      </c>
      <c r="EK24" s="461">
        <f t="shared" si="36"/>
        <v>496.61250000000001</v>
      </c>
      <c r="EL24" s="461">
        <f t="shared" si="36"/>
        <v>496.61250000000001</v>
      </c>
      <c r="EM24" s="461">
        <f t="shared" si="36"/>
        <v>496.61250000000001</v>
      </c>
      <c r="EN24" s="461">
        <f t="shared" si="36"/>
        <v>496.61250000000001</v>
      </c>
      <c r="EO24" s="461">
        <f t="shared" si="36"/>
        <v>496.61250000000001</v>
      </c>
      <c r="EP24" s="461">
        <f t="shared" si="36"/>
        <v>496.61250000000001</v>
      </c>
      <c r="EQ24" s="461">
        <f t="shared" si="36"/>
        <v>496.61250000000001</v>
      </c>
      <c r="ER24" s="461">
        <f t="shared" si="36"/>
        <v>496.61250000000001</v>
      </c>
      <c r="ES24" s="461">
        <f t="shared" si="36"/>
        <v>496.61250000000001</v>
      </c>
      <c r="ET24" s="461">
        <f t="shared" si="36"/>
        <v>496.61250000000001</v>
      </c>
      <c r="EU24" s="461">
        <f t="shared" si="36"/>
        <v>496.61250000000001</v>
      </c>
      <c r="EV24" s="461">
        <f t="shared" si="36"/>
        <v>496.61250000000001</v>
      </c>
      <c r="EW24" s="461">
        <f t="shared" si="36"/>
        <v>496.61250000000001</v>
      </c>
      <c r="EX24" s="461">
        <f t="shared" si="36"/>
        <v>496.61250000000001</v>
      </c>
      <c r="EY24" s="461">
        <f t="shared" si="36"/>
        <v>496.61250000000001</v>
      </c>
      <c r="EZ24" s="461">
        <f t="shared" si="37"/>
        <v>496.61250000000001</v>
      </c>
      <c r="FA24" s="461">
        <f t="shared" si="37"/>
        <v>496.61250000000001</v>
      </c>
      <c r="FB24" s="461">
        <f t="shared" si="37"/>
        <v>496.61250000000001</v>
      </c>
      <c r="FC24" s="461">
        <f t="shared" si="37"/>
        <v>496.61250000000001</v>
      </c>
      <c r="FD24" s="461">
        <f t="shared" si="37"/>
        <v>496.61250000000001</v>
      </c>
      <c r="FE24" s="461">
        <f t="shared" si="37"/>
        <v>496.61250000000001</v>
      </c>
      <c r="FF24" s="461">
        <f t="shared" si="37"/>
        <v>496.61250000000001</v>
      </c>
      <c r="FG24" s="461">
        <f t="shared" si="37"/>
        <v>496.61250000000001</v>
      </c>
      <c r="FH24" s="461">
        <f t="shared" si="37"/>
        <v>496.61250000000001</v>
      </c>
      <c r="FI24" s="461">
        <f t="shared" si="37"/>
        <v>496.61250000000001</v>
      </c>
      <c r="FJ24" s="461">
        <f t="shared" si="37"/>
        <v>496.61250000000001</v>
      </c>
      <c r="FK24" s="461">
        <f t="shared" si="37"/>
        <v>496.61250000000001</v>
      </c>
      <c r="FL24" s="461">
        <f t="shared" si="37"/>
        <v>496.61250000000001</v>
      </c>
      <c r="FM24" s="461">
        <f t="shared" si="37"/>
        <v>496.61250000000001</v>
      </c>
      <c r="FN24" s="461">
        <f t="shared" si="37"/>
        <v>496.61250000000001</v>
      </c>
      <c r="FO24" s="461">
        <f t="shared" si="37"/>
        <v>496.61250000000001</v>
      </c>
      <c r="FP24" s="461">
        <f t="shared" si="38"/>
        <v>496.61250000000001</v>
      </c>
      <c r="FQ24" s="461">
        <f t="shared" si="38"/>
        <v>496.61250000000001</v>
      </c>
      <c r="FR24" s="461">
        <f t="shared" si="38"/>
        <v>496.61250000000001</v>
      </c>
      <c r="FS24" s="461">
        <f t="shared" si="38"/>
        <v>496.61250000000001</v>
      </c>
      <c r="FT24" s="461">
        <f t="shared" si="38"/>
        <v>496.61250000000001</v>
      </c>
      <c r="FU24" s="461">
        <f t="shared" si="38"/>
        <v>496.61250000000001</v>
      </c>
      <c r="FV24" s="461">
        <f t="shared" si="38"/>
        <v>496.61250000000001</v>
      </c>
      <c r="FW24" s="461">
        <f t="shared" si="38"/>
        <v>496.61250000000001</v>
      </c>
      <c r="FX24" s="461">
        <f t="shared" si="38"/>
        <v>496.61250000000001</v>
      </c>
      <c r="FY24" s="461">
        <f t="shared" si="38"/>
        <v>334.67364130434783</v>
      </c>
      <c r="FZ24" s="461">
        <f t="shared" si="38"/>
        <v>0</v>
      </c>
      <c r="GA24" s="461">
        <f t="shared" si="38"/>
        <v>0</v>
      </c>
      <c r="GB24" s="461">
        <f t="shared" si="38"/>
        <v>0</v>
      </c>
      <c r="GC24" s="461">
        <f t="shared" si="38"/>
        <v>0</v>
      </c>
      <c r="GD24" s="461">
        <f t="shared" si="38"/>
        <v>0</v>
      </c>
      <c r="GE24" s="461">
        <f t="shared" si="38"/>
        <v>0</v>
      </c>
      <c r="GF24" s="461">
        <f t="shared" si="39"/>
        <v>0</v>
      </c>
      <c r="GG24" s="461">
        <f t="shared" si="39"/>
        <v>0</v>
      </c>
      <c r="GH24" s="461">
        <f t="shared" si="39"/>
        <v>0</v>
      </c>
      <c r="GI24" s="461">
        <f t="shared" si="39"/>
        <v>0</v>
      </c>
      <c r="GJ24" s="461">
        <f t="shared" si="39"/>
        <v>0</v>
      </c>
      <c r="GK24" s="461">
        <f t="shared" si="39"/>
        <v>0</v>
      </c>
      <c r="GL24" s="461">
        <f t="shared" si="39"/>
        <v>0</v>
      </c>
      <c r="GM24" s="461">
        <f t="shared" si="39"/>
        <v>0</v>
      </c>
      <c r="GN24" s="461">
        <f t="shared" si="39"/>
        <v>0</v>
      </c>
      <c r="GO24" s="461">
        <f t="shared" si="39"/>
        <v>0</v>
      </c>
      <c r="GP24" s="461">
        <f t="shared" si="39"/>
        <v>0</v>
      </c>
      <c r="GQ24" s="461">
        <f t="shared" si="39"/>
        <v>0</v>
      </c>
      <c r="GR24" s="461">
        <f t="shared" si="39"/>
        <v>0</v>
      </c>
      <c r="GS24" s="461">
        <f t="shared" si="39"/>
        <v>0</v>
      </c>
      <c r="GT24" s="461">
        <f t="shared" si="39"/>
        <v>0</v>
      </c>
      <c r="GU24" s="461">
        <f t="shared" si="39"/>
        <v>0</v>
      </c>
      <c r="GV24" s="461">
        <f t="shared" si="40"/>
        <v>0</v>
      </c>
      <c r="GW24" s="461">
        <f t="shared" si="40"/>
        <v>0</v>
      </c>
      <c r="GX24" s="461">
        <f t="shared" si="40"/>
        <v>0</v>
      </c>
      <c r="GY24" s="461">
        <f t="shared" si="41"/>
        <v>0</v>
      </c>
      <c r="GZ24" s="461">
        <f t="shared" si="42"/>
        <v>0</v>
      </c>
      <c r="HA24" s="461">
        <f t="shared" si="43"/>
        <v>0</v>
      </c>
      <c r="HB24" s="461">
        <f t="shared" si="44"/>
        <v>0</v>
      </c>
      <c r="HC24" s="461">
        <f t="shared" si="45"/>
        <v>0</v>
      </c>
      <c r="HD24" s="461">
        <f t="shared" si="46"/>
        <v>0</v>
      </c>
    </row>
    <row r="25" spans="1:212">
      <c r="B25" s="455" t="s">
        <v>1185</v>
      </c>
      <c r="C25" s="455" t="s">
        <v>1186</v>
      </c>
      <c r="D25" s="456">
        <v>0</v>
      </c>
      <c r="E25" s="455" t="s">
        <v>1187</v>
      </c>
      <c r="F25" s="457">
        <v>44820</v>
      </c>
      <c r="H25" s="457" t="s">
        <v>1188</v>
      </c>
      <c r="I25" s="457">
        <v>44820</v>
      </c>
      <c r="J25" s="458">
        <v>0</v>
      </c>
      <c r="K25" s="455" t="s">
        <v>1187</v>
      </c>
      <c r="L25" s="458">
        <v>0</v>
      </c>
      <c r="M25" s="455" t="s">
        <v>1187</v>
      </c>
      <c r="N25" s="459">
        <v>0</v>
      </c>
      <c r="O25" s="460">
        <v>0</v>
      </c>
      <c r="Q25" s="457"/>
      <c r="R25" s="457"/>
      <c r="S25" s="458"/>
      <c r="T25" s="455"/>
      <c r="U25" s="458"/>
      <c r="V25" s="455"/>
      <c r="W25" s="460"/>
      <c r="X25" s="460"/>
      <c r="Z25" s="444" t="str">
        <f t="shared" si="47"/>
        <v>Easments</v>
      </c>
      <c r="AA25" s="461">
        <f t="shared" si="28"/>
        <v>0</v>
      </c>
      <c r="AB25" s="461">
        <f t="shared" si="29"/>
        <v>0</v>
      </c>
      <c r="AC25" s="461">
        <f t="shared" si="29"/>
        <v>0</v>
      </c>
      <c r="AD25" s="461">
        <f t="shared" si="29"/>
        <v>0</v>
      </c>
      <c r="AE25" s="461">
        <f t="shared" si="29"/>
        <v>0</v>
      </c>
      <c r="AF25" s="461">
        <f t="shared" si="29"/>
        <v>0</v>
      </c>
      <c r="AG25" s="461">
        <f t="shared" si="29"/>
        <v>0</v>
      </c>
      <c r="AH25" s="461">
        <f t="shared" si="29"/>
        <v>0</v>
      </c>
      <c r="AI25" s="461">
        <f t="shared" si="29"/>
        <v>0</v>
      </c>
      <c r="AJ25" s="461">
        <f t="shared" si="29"/>
        <v>0</v>
      </c>
      <c r="AK25" s="461">
        <f t="shared" si="29"/>
        <v>0</v>
      </c>
      <c r="AL25" s="461">
        <f t="shared" si="29"/>
        <v>0</v>
      </c>
      <c r="AM25" s="461">
        <f t="shared" si="29"/>
        <v>0</v>
      </c>
      <c r="AN25" s="461">
        <f t="shared" si="29"/>
        <v>0</v>
      </c>
      <c r="AO25" s="461">
        <f t="shared" si="29"/>
        <v>0</v>
      </c>
      <c r="AP25" s="461">
        <f t="shared" si="29"/>
        <v>0</v>
      </c>
      <c r="AQ25" s="461">
        <f t="shared" si="29"/>
        <v>0</v>
      </c>
      <c r="AR25" s="461">
        <f t="shared" si="30"/>
        <v>0</v>
      </c>
      <c r="AS25" s="461">
        <f t="shared" si="30"/>
        <v>0</v>
      </c>
      <c r="AT25" s="461">
        <f t="shared" si="30"/>
        <v>0</v>
      </c>
      <c r="AU25" s="461">
        <f t="shared" si="30"/>
        <v>0</v>
      </c>
      <c r="AV25" s="461">
        <f t="shared" si="30"/>
        <v>0</v>
      </c>
      <c r="AW25" s="461">
        <f t="shared" si="30"/>
        <v>0</v>
      </c>
      <c r="AX25" s="461">
        <f t="shared" si="30"/>
        <v>0</v>
      </c>
      <c r="AY25" s="461">
        <f t="shared" si="30"/>
        <v>0</v>
      </c>
      <c r="AZ25" s="461">
        <f t="shared" si="30"/>
        <v>0</v>
      </c>
      <c r="BA25" s="461">
        <f t="shared" si="30"/>
        <v>0</v>
      </c>
      <c r="BB25" s="461">
        <f t="shared" si="30"/>
        <v>0</v>
      </c>
      <c r="BC25" s="461">
        <f t="shared" si="30"/>
        <v>0</v>
      </c>
      <c r="BD25" s="461">
        <f t="shared" si="30"/>
        <v>0</v>
      </c>
      <c r="BE25" s="461">
        <f t="shared" si="30"/>
        <v>0</v>
      </c>
      <c r="BF25" s="461">
        <f t="shared" si="30"/>
        <v>0</v>
      </c>
      <c r="BG25" s="461">
        <f t="shared" si="30"/>
        <v>0</v>
      </c>
      <c r="BH25" s="461">
        <f t="shared" si="31"/>
        <v>0</v>
      </c>
      <c r="BI25" s="461">
        <f t="shared" si="31"/>
        <v>0</v>
      </c>
      <c r="BJ25" s="461">
        <f t="shared" si="31"/>
        <v>0</v>
      </c>
      <c r="BK25" s="461">
        <f t="shared" si="31"/>
        <v>0</v>
      </c>
      <c r="BL25" s="461">
        <f t="shared" si="31"/>
        <v>0</v>
      </c>
      <c r="BM25" s="461">
        <f t="shared" si="31"/>
        <v>0</v>
      </c>
      <c r="BN25" s="461">
        <f t="shared" si="31"/>
        <v>0</v>
      </c>
      <c r="BO25" s="461">
        <f t="shared" si="31"/>
        <v>0</v>
      </c>
      <c r="BP25" s="461">
        <f t="shared" si="31"/>
        <v>0</v>
      </c>
      <c r="BQ25" s="461">
        <f t="shared" si="31"/>
        <v>0</v>
      </c>
      <c r="BR25" s="461">
        <f t="shared" si="31"/>
        <v>0</v>
      </c>
      <c r="BS25" s="461">
        <f t="shared" si="31"/>
        <v>0</v>
      </c>
      <c r="BT25" s="461">
        <f t="shared" si="31"/>
        <v>0</v>
      </c>
      <c r="BU25" s="461">
        <f t="shared" si="31"/>
        <v>0</v>
      </c>
      <c r="BV25" s="461">
        <f t="shared" si="31"/>
        <v>0</v>
      </c>
      <c r="BW25" s="461">
        <f t="shared" si="31"/>
        <v>0</v>
      </c>
      <c r="BX25" s="461">
        <f t="shared" si="32"/>
        <v>0</v>
      </c>
      <c r="BY25" s="461">
        <f t="shared" si="32"/>
        <v>0</v>
      </c>
      <c r="BZ25" s="461">
        <f t="shared" si="32"/>
        <v>0</v>
      </c>
      <c r="CA25" s="461">
        <f t="shared" si="32"/>
        <v>0</v>
      </c>
      <c r="CB25" s="461">
        <f t="shared" si="32"/>
        <v>0</v>
      </c>
      <c r="CC25" s="461">
        <f t="shared" si="32"/>
        <v>0</v>
      </c>
      <c r="CD25" s="461">
        <f t="shared" si="32"/>
        <v>0</v>
      </c>
      <c r="CE25" s="461">
        <f t="shared" si="32"/>
        <v>0</v>
      </c>
      <c r="CF25" s="461">
        <f t="shared" si="32"/>
        <v>0</v>
      </c>
      <c r="CG25" s="461">
        <f t="shared" si="32"/>
        <v>0</v>
      </c>
      <c r="CH25" s="461">
        <f t="shared" si="32"/>
        <v>0</v>
      </c>
      <c r="CI25" s="461">
        <f t="shared" si="32"/>
        <v>0</v>
      </c>
      <c r="CJ25" s="461">
        <f t="shared" si="32"/>
        <v>0</v>
      </c>
      <c r="CK25" s="461">
        <f t="shared" si="32"/>
        <v>0</v>
      </c>
      <c r="CL25" s="461">
        <f t="shared" si="32"/>
        <v>0</v>
      </c>
      <c r="CM25" s="461">
        <f t="shared" si="32"/>
        <v>0</v>
      </c>
      <c r="CN25" s="461">
        <f t="shared" si="33"/>
        <v>0</v>
      </c>
      <c r="CO25" s="461">
        <f t="shared" si="33"/>
        <v>0</v>
      </c>
      <c r="CP25" s="461">
        <f t="shared" si="33"/>
        <v>0</v>
      </c>
      <c r="CQ25" s="461">
        <f t="shared" si="33"/>
        <v>0</v>
      </c>
      <c r="CR25" s="461">
        <f t="shared" si="33"/>
        <v>0</v>
      </c>
      <c r="CS25" s="461">
        <f t="shared" si="33"/>
        <v>0</v>
      </c>
      <c r="CT25" s="461">
        <f t="shared" si="33"/>
        <v>0</v>
      </c>
      <c r="CU25" s="461">
        <f t="shared" si="33"/>
        <v>0</v>
      </c>
      <c r="CV25" s="461">
        <f t="shared" si="33"/>
        <v>0</v>
      </c>
      <c r="CW25" s="461">
        <f t="shared" si="33"/>
        <v>0</v>
      </c>
      <c r="CX25" s="461">
        <f t="shared" si="33"/>
        <v>0</v>
      </c>
      <c r="CY25" s="461">
        <f t="shared" si="33"/>
        <v>0</v>
      </c>
      <c r="CZ25" s="461">
        <f t="shared" si="33"/>
        <v>0</v>
      </c>
      <c r="DA25" s="461">
        <f t="shared" si="33"/>
        <v>0</v>
      </c>
      <c r="DB25" s="461">
        <f t="shared" si="33"/>
        <v>0</v>
      </c>
      <c r="DC25" s="461">
        <f t="shared" si="33"/>
        <v>0</v>
      </c>
      <c r="DD25" s="461">
        <f t="shared" si="34"/>
        <v>0</v>
      </c>
      <c r="DE25" s="461">
        <f t="shared" si="34"/>
        <v>0</v>
      </c>
      <c r="DF25" s="461">
        <f t="shared" si="34"/>
        <v>0</v>
      </c>
      <c r="DG25" s="461">
        <f t="shared" si="34"/>
        <v>0</v>
      </c>
      <c r="DH25" s="461">
        <f t="shared" si="34"/>
        <v>0</v>
      </c>
      <c r="DI25" s="461">
        <f t="shared" si="34"/>
        <v>0</v>
      </c>
      <c r="DJ25" s="461">
        <f t="shared" si="34"/>
        <v>0</v>
      </c>
      <c r="DK25" s="461">
        <f t="shared" si="34"/>
        <v>0</v>
      </c>
      <c r="DL25" s="461">
        <f t="shared" si="34"/>
        <v>0</v>
      </c>
      <c r="DM25" s="461">
        <f t="shared" si="34"/>
        <v>0</v>
      </c>
      <c r="DN25" s="461">
        <f t="shared" si="34"/>
        <v>0</v>
      </c>
      <c r="DO25" s="461">
        <f t="shared" si="34"/>
        <v>0</v>
      </c>
      <c r="DP25" s="461">
        <f t="shared" si="34"/>
        <v>0</v>
      </c>
      <c r="DQ25" s="461">
        <f t="shared" si="34"/>
        <v>0</v>
      </c>
      <c r="DR25" s="461">
        <f t="shared" si="34"/>
        <v>0</v>
      </c>
      <c r="DS25" s="461">
        <f t="shared" si="34"/>
        <v>0</v>
      </c>
      <c r="DT25" s="461">
        <f t="shared" si="35"/>
        <v>0</v>
      </c>
      <c r="DU25" s="461">
        <f t="shared" si="35"/>
        <v>0</v>
      </c>
      <c r="DV25" s="461">
        <f t="shared" si="35"/>
        <v>0</v>
      </c>
      <c r="DW25" s="461">
        <f t="shared" si="35"/>
        <v>0</v>
      </c>
      <c r="DX25" s="461">
        <f t="shared" si="35"/>
        <v>0</v>
      </c>
      <c r="DY25" s="461">
        <f t="shared" si="35"/>
        <v>0</v>
      </c>
      <c r="DZ25" s="461">
        <f t="shared" si="35"/>
        <v>0</v>
      </c>
      <c r="EA25" s="461">
        <f t="shared" si="35"/>
        <v>0</v>
      </c>
      <c r="EB25" s="461">
        <f t="shared" si="35"/>
        <v>0</v>
      </c>
      <c r="EC25" s="461">
        <f t="shared" si="35"/>
        <v>0</v>
      </c>
      <c r="ED25" s="461">
        <f t="shared" si="35"/>
        <v>0</v>
      </c>
      <c r="EE25" s="461">
        <f t="shared" si="35"/>
        <v>0</v>
      </c>
      <c r="EF25" s="461">
        <f t="shared" si="35"/>
        <v>0</v>
      </c>
      <c r="EG25" s="461">
        <f t="shared" si="35"/>
        <v>0</v>
      </c>
      <c r="EH25" s="461">
        <f t="shared" si="35"/>
        <v>0</v>
      </c>
      <c r="EI25" s="461">
        <f t="shared" si="35"/>
        <v>0</v>
      </c>
      <c r="EJ25" s="461">
        <f t="shared" si="36"/>
        <v>0</v>
      </c>
      <c r="EK25" s="461">
        <f t="shared" si="36"/>
        <v>0</v>
      </c>
      <c r="EL25" s="461">
        <f t="shared" si="36"/>
        <v>0</v>
      </c>
      <c r="EM25" s="461">
        <f t="shared" si="36"/>
        <v>0</v>
      </c>
      <c r="EN25" s="461">
        <f t="shared" si="36"/>
        <v>0</v>
      </c>
      <c r="EO25" s="461">
        <f t="shared" si="36"/>
        <v>0</v>
      </c>
      <c r="EP25" s="461">
        <f t="shared" si="36"/>
        <v>0</v>
      </c>
      <c r="EQ25" s="461">
        <f t="shared" si="36"/>
        <v>0</v>
      </c>
      <c r="ER25" s="461">
        <f t="shared" si="36"/>
        <v>0</v>
      </c>
      <c r="ES25" s="461">
        <f t="shared" si="36"/>
        <v>0</v>
      </c>
      <c r="ET25" s="461">
        <f t="shared" si="36"/>
        <v>0</v>
      </c>
      <c r="EU25" s="461">
        <f t="shared" si="36"/>
        <v>0</v>
      </c>
      <c r="EV25" s="461">
        <f t="shared" si="36"/>
        <v>0</v>
      </c>
      <c r="EW25" s="461">
        <f t="shared" si="36"/>
        <v>0</v>
      </c>
      <c r="EX25" s="461">
        <f t="shared" si="36"/>
        <v>0</v>
      </c>
      <c r="EY25" s="461">
        <f t="shared" si="36"/>
        <v>0</v>
      </c>
      <c r="EZ25" s="461">
        <f t="shared" si="37"/>
        <v>0</v>
      </c>
      <c r="FA25" s="461">
        <f t="shared" si="37"/>
        <v>0</v>
      </c>
      <c r="FB25" s="461">
        <f t="shared" si="37"/>
        <v>0</v>
      </c>
      <c r="FC25" s="461">
        <f t="shared" si="37"/>
        <v>0</v>
      </c>
      <c r="FD25" s="461">
        <f t="shared" si="37"/>
        <v>0</v>
      </c>
      <c r="FE25" s="461">
        <f t="shared" si="37"/>
        <v>0</v>
      </c>
      <c r="FF25" s="461">
        <f t="shared" si="37"/>
        <v>0</v>
      </c>
      <c r="FG25" s="461">
        <f t="shared" si="37"/>
        <v>0</v>
      </c>
      <c r="FH25" s="461">
        <f t="shared" si="37"/>
        <v>0</v>
      </c>
      <c r="FI25" s="461">
        <f t="shared" si="37"/>
        <v>0</v>
      </c>
      <c r="FJ25" s="461">
        <f t="shared" si="37"/>
        <v>0</v>
      </c>
      <c r="FK25" s="461">
        <f t="shared" si="37"/>
        <v>0</v>
      </c>
      <c r="FL25" s="461">
        <f t="shared" si="37"/>
        <v>0</v>
      </c>
      <c r="FM25" s="461">
        <f t="shared" si="37"/>
        <v>0</v>
      </c>
      <c r="FN25" s="461">
        <f t="shared" si="37"/>
        <v>0</v>
      </c>
      <c r="FO25" s="461">
        <f t="shared" si="37"/>
        <v>0</v>
      </c>
      <c r="FP25" s="461">
        <f t="shared" si="38"/>
        <v>0</v>
      </c>
      <c r="FQ25" s="461">
        <f t="shared" si="38"/>
        <v>0</v>
      </c>
      <c r="FR25" s="461">
        <f t="shared" si="38"/>
        <v>0</v>
      </c>
      <c r="FS25" s="461">
        <f t="shared" si="38"/>
        <v>0</v>
      </c>
      <c r="FT25" s="461">
        <f t="shared" si="38"/>
        <v>0</v>
      </c>
      <c r="FU25" s="461">
        <f t="shared" si="38"/>
        <v>0</v>
      </c>
      <c r="FV25" s="461">
        <f t="shared" si="38"/>
        <v>0</v>
      </c>
      <c r="FW25" s="461">
        <f t="shared" si="38"/>
        <v>0</v>
      </c>
      <c r="FX25" s="461">
        <f t="shared" si="38"/>
        <v>0</v>
      </c>
      <c r="FY25" s="461">
        <f t="shared" si="38"/>
        <v>0</v>
      </c>
      <c r="FZ25" s="461">
        <f t="shared" si="38"/>
        <v>0</v>
      </c>
      <c r="GA25" s="461">
        <f t="shared" si="38"/>
        <v>0</v>
      </c>
      <c r="GB25" s="461">
        <f t="shared" si="38"/>
        <v>0</v>
      </c>
      <c r="GC25" s="461">
        <f t="shared" si="38"/>
        <v>0</v>
      </c>
      <c r="GD25" s="461">
        <f t="shared" si="38"/>
        <v>0</v>
      </c>
      <c r="GE25" s="461">
        <f t="shared" si="38"/>
        <v>0</v>
      </c>
      <c r="GF25" s="461">
        <f t="shared" si="39"/>
        <v>0</v>
      </c>
      <c r="GG25" s="461">
        <f t="shared" si="39"/>
        <v>0</v>
      </c>
      <c r="GH25" s="461">
        <f t="shared" si="39"/>
        <v>0</v>
      </c>
      <c r="GI25" s="461">
        <f t="shared" si="39"/>
        <v>0</v>
      </c>
      <c r="GJ25" s="461">
        <f t="shared" si="39"/>
        <v>0</v>
      </c>
      <c r="GK25" s="461">
        <f t="shared" si="39"/>
        <v>0</v>
      </c>
      <c r="GL25" s="461">
        <f t="shared" si="39"/>
        <v>0</v>
      </c>
      <c r="GM25" s="461">
        <f t="shared" si="39"/>
        <v>0</v>
      </c>
      <c r="GN25" s="461">
        <f t="shared" si="39"/>
        <v>0</v>
      </c>
      <c r="GO25" s="461">
        <f t="shared" si="39"/>
        <v>0</v>
      </c>
      <c r="GP25" s="461">
        <f t="shared" si="39"/>
        <v>0</v>
      </c>
      <c r="GQ25" s="461">
        <f t="shared" si="39"/>
        <v>0</v>
      </c>
      <c r="GR25" s="461">
        <f t="shared" si="39"/>
        <v>0</v>
      </c>
      <c r="GS25" s="461">
        <f t="shared" si="39"/>
        <v>0</v>
      </c>
      <c r="GT25" s="461">
        <f t="shared" si="39"/>
        <v>0</v>
      </c>
      <c r="GU25" s="461">
        <f t="shared" si="39"/>
        <v>0</v>
      </c>
      <c r="GV25" s="461">
        <f t="shared" si="40"/>
        <v>0</v>
      </c>
      <c r="GW25" s="461">
        <f t="shared" si="40"/>
        <v>0</v>
      </c>
      <c r="GX25" s="461">
        <f t="shared" si="40"/>
        <v>0</v>
      </c>
      <c r="GY25" s="461">
        <f t="shared" si="41"/>
        <v>0</v>
      </c>
      <c r="GZ25" s="461">
        <f t="shared" si="42"/>
        <v>0</v>
      </c>
      <c r="HA25" s="461">
        <f t="shared" si="43"/>
        <v>0</v>
      </c>
      <c r="HB25" s="461">
        <f t="shared" si="44"/>
        <v>0</v>
      </c>
      <c r="HC25" s="461">
        <f t="shared" si="45"/>
        <v>0</v>
      </c>
      <c r="HD25" s="461">
        <f t="shared" si="46"/>
        <v>0</v>
      </c>
    </row>
    <row r="26" spans="1:212">
      <c r="B26" s="455" t="s">
        <v>1185</v>
      </c>
      <c r="C26" s="457">
        <v>46725</v>
      </c>
      <c r="D26" s="456">
        <v>95000</v>
      </c>
      <c r="E26" s="455" t="s">
        <v>1189</v>
      </c>
      <c r="F26" s="457">
        <v>45040</v>
      </c>
      <c r="H26" s="457" t="s">
        <v>1188</v>
      </c>
      <c r="I26" s="457">
        <v>45040</v>
      </c>
      <c r="J26" s="458">
        <v>0</v>
      </c>
      <c r="K26" s="455" t="s">
        <v>1187</v>
      </c>
      <c r="L26" s="458">
        <v>0</v>
      </c>
      <c r="M26" s="455" t="s">
        <v>1187</v>
      </c>
      <c r="N26" s="459">
        <v>0</v>
      </c>
      <c r="O26" s="460">
        <v>0</v>
      </c>
      <c r="Q26" s="457"/>
      <c r="R26" s="457"/>
      <c r="S26" s="458"/>
      <c r="T26" s="455"/>
      <c r="U26" s="458"/>
      <c r="V26" s="455"/>
      <c r="W26" s="460"/>
      <c r="X26" s="460"/>
      <c r="Z26" s="444" t="str">
        <f t="shared" si="47"/>
        <v>Easments</v>
      </c>
      <c r="AA26" s="461">
        <f t="shared" si="28"/>
        <v>0</v>
      </c>
      <c r="AB26" s="461">
        <f t="shared" si="29"/>
        <v>0</v>
      </c>
      <c r="AC26" s="461">
        <f t="shared" si="29"/>
        <v>0</v>
      </c>
      <c r="AD26" s="461">
        <f t="shared" si="29"/>
        <v>0</v>
      </c>
      <c r="AE26" s="461">
        <f t="shared" si="29"/>
        <v>0</v>
      </c>
      <c r="AF26" s="461">
        <f t="shared" si="29"/>
        <v>0</v>
      </c>
      <c r="AG26" s="461">
        <f t="shared" si="29"/>
        <v>0</v>
      </c>
      <c r="AH26" s="461">
        <f t="shared" si="29"/>
        <v>0</v>
      </c>
      <c r="AI26" s="461">
        <f t="shared" si="29"/>
        <v>0</v>
      </c>
      <c r="AJ26" s="461">
        <f t="shared" si="29"/>
        <v>0</v>
      </c>
      <c r="AK26" s="461">
        <f t="shared" si="29"/>
        <v>0</v>
      </c>
      <c r="AL26" s="461">
        <f t="shared" si="29"/>
        <v>0</v>
      </c>
      <c r="AM26" s="461">
        <f t="shared" si="29"/>
        <v>0</v>
      </c>
      <c r="AN26" s="461">
        <f t="shared" si="29"/>
        <v>0</v>
      </c>
      <c r="AO26" s="461">
        <f t="shared" si="29"/>
        <v>0</v>
      </c>
      <c r="AP26" s="461">
        <f t="shared" si="29"/>
        <v>0</v>
      </c>
      <c r="AQ26" s="461">
        <f t="shared" si="29"/>
        <v>0</v>
      </c>
      <c r="AR26" s="461">
        <f t="shared" si="30"/>
        <v>0</v>
      </c>
      <c r="AS26" s="461">
        <f t="shared" si="30"/>
        <v>0</v>
      </c>
      <c r="AT26" s="461">
        <f t="shared" si="30"/>
        <v>0</v>
      </c>
      <c r="AU26" s="461">
        <f t="shared" si="30"/>
        <v>0</v>
      </c>
      <c r="AV26" s="461">
        <f t="shared" si="30"/>
        <v>0</v>
      </c>
      <c r="AW26" s="461">
        <f t="shared" si="30"/>
        <v>0</v>
      </c>
      <c r="AX26" s="461">
        <f t="shared" si="30"/>
        <v>0</v>
      </c>
      <c r="AY26" s="461">
        <f t="shared" si="30"/>
        <v>0</v>
      </c>
      <c r="AZ26" s="461">
        <f t="shared" si="30"/>
        <v>0</v>
      </c>
      <c r="BA26" s="461">
        <f t="shared" si="30"/>
        <v>0</v>
      </c>
      <c r="BB26" s="461">
        <f t="shared" si="30"/>
        <v>0</v>
      </c>
      <c r="BC26" s="461">
        <f t="shared" si="30"/>
        <v>0</v>
      </c>
      <c r="BD26" s="461">
        <f t="shared" si="30"/>
        <v>0</v>
      </c>
      <c r="BE26" s="461">
        <f t="shared" si="30"/>
        <v>0</v>
      </c>
      <c r="BF26" s="461">
        <f t="shared" si="30"/>
        <v>0</v>
      </c>
      <c r="BG26" s="461">
        <f t="shared" si="30"/>
        <v>0</v>
      </c>
      <c r="BH26" s="461">
        <f t="shared" si="31"/>
        <v>0</v>
      </c>
      <c r="BI26" s="461">
        <f t="shared" si="31"/>
        <v>0</v>
      </c>
      <c r="BJ26" s="461">
        <f t="shared" si="31"/>
        <v>0</v>
      </c>
      <c r="BK26" s="461">
        <f t="shared" si="31"/>
        <v>0</v>
      </c>
      <c r="BL26" s="461">
        <f t="shared" si="31"/>
        <v>0</v>
      </c>
      <c r="BM26" s="461">
        <f t="shared" si="31"/>
        <v>0</v>
      </c>
      <c r="BN26" s="461">
        <f t="shared" si="31"/>
        <v>0</v>
      </c>
      <c r="BO26" s="461">
        <f t="shared" si="31"/>
        <v>0</v>
      </c>
      <c r="BP26" s="461">
        <f t="shared" si="31"/>
        <v>0</v>
      </c>
      <c r="BQ26" s="461">
        <f t="shared" si="31"/>
        <v>0</v>
      </c>
      <c r="BR26" s="461">
        <f t="shared" si="31"/>
        <v>0</v>
      </c>
      <c r="BS26" s="461">
        <f t="shared" si="31"/>
        <v>0</v>
      </c>
      <c r="BT26" s="461">
        <f t="shared" si="31"/>
        <v>0</v>
      </c>
      <c r="BU26" s="461">
        <f t="shared" si="31"/>
        <v>0</v>
      </c>
      <c r="BV26" s="461">
        <f t="shared" si="31"/>
        <v>116199.41474064002</v>
      </c>
      <c r="BW26" s="461">
        <f t="shared" si="31"/>
        <v>0</v>
      </c>
      <c r="BX26" s="461">
        <f t="shared" si="32"/>
        <v>0</v>
      </c>
      <c r="BY26" s="461">
        <f t="shared" si="32"/>
        <v>0</v>
      </c>
      <c r="BZ26" s="461">
        <f t="shared" si="32"/>
        <v>0</v>
      </c>
      <c r="CA26" s="461">
        <f t="shared" si="32"/>
        <v>0</v>
      </c>
      <c r="CB26" s="461">
        <f t="shared" si="32"/>
        <v>0</v>
      </c>
      <c r="CC26" s="461">
        <f t="shared" si="32"/>
        <v>0</v>
      </c>
      <c r="CD26" s="461">
        <f t="shared" si="32"/>
        <v>0</v>
      </c>
      <c r="CE26" s="461">
        <f t="shared" si="32"/>
        <v>0</v>
      </c>
      <c r="CF26" s="461">
        <f t="shared" si="32"/>
        <v>0</v>
      </c>
      <c r="CG26" s="461">
        <f t="shared" si="32"/>
        <v>0</v>
      </c>
      <c r="CH26" s="461">
        <f t="shared" si="32"/>
        <v>0</v>
      </c>
      <c r="CI26" s="461">
        <f t="shared" si="32"/>
        <v>0</v>
      </c>
      <c r="CJ26" s="461">
        <f t="shared" si="32"/>
        <v>0</v>
      </c>
      <c r="CK26" s="461">
        <f t="shared" si="32"/>
        <v>0</v>
      </c>
      <c r="CL26" s="461">
        <f t="shared" si="32"/>
        <v>0</v>
      </c>
      <c r="CM26" s="461">
        <f t="shared" si="32"/>
        <v>0</v>
      </c>
      <c r="CN26" s="461">
        <f t="shared" si="33"/>
        <v>0</v>
      </c>
      <c r="CO26" s="461">
        <f t="shared" si="33"/>
        <v>0</v>
      </c>
      <c r="CP26" s="461">
        <f t="shared" si="33"/>
        <v>0</v>
      </c>
      <c r="CQ26" s="461">
        <f t="shared" si="33"/>
        <v>0</v>
      </c>
      <c r="CR26" s="461">
        <f t="shared" si="33"/>
        <v>0</v>
      </c>
      <c r="CS26" s="461">
        <f t="shared" si="33"/>
        <v>0</v>
      </c>
      <c r="CT26" s="461">
        <f t="shared" si="33"/>
        <v>0</v>
      </c>
      <c r="CU26" s="461">
        <f t="shared" si="33"/>
        <v>0</v>
      </c>
      <c r="CV26" s="461">
        <f t="shared" si="33"/>
        <v>0</v>
      </c>
      <c r="CW26" s="461">
        <f t="shared" si="33"/>
        <v>0</v>
      </c>
      <c r="CX26" s="461">
        <f t="shared" si="33"/>
        <v>0</v>
      </c>
      <c r="CY26" s="461">
        <f t="shared" si="33"/>
        <v>0</v>
      </c>
      <c r="CZ26" s="461">
        <f t="shared" si="33"/>
        <v>0</v>
      </c>
      <c r="DA26" s="461">
        <f t="shared" si="33"/>
        <v>0</v>
      </c>
      <c r="DB26" s="461">
        <f t="shared" si="33"/>
        <v>0</v>
      </c>
      <c r="DC26" s="461">
        <f t="shared" si="33"/>
        <v>0</v>
      </c>
      <c r="DD26" s="461">
        <f t="shared" si="34"/>
        <v>0</v>
      </c>
      <c r="DE26" s="461">
        <f t="shared" si="34"/>
        <v>0</v>
      </c>
      <c r="DF26" s="461">
        <f t="shared" si="34"/>
        <v>0</v>
      </c>
      <c r="DG26" s="461">
        <f t="shared" si="34"/>
        <v>0</v>
      </c>
      <c r="DH26" s="461">
        <f t="shared" si="34"/>
        <v>0</v>
      </c>
      <c r="DI26" s="461">
        <f t="shared" si="34"/>
        <v>0</v>
      </c>
      <c r="DJ26" s="461">
        <f t="shared" si="34"/>
        <v>0</v>
      </c>
      <c r="DK26" s="461">
        <f t="shared" si="34"/>
        <v>0</v>
      </c>
      <c r="DL26" s="461">
        <f t="shared" si="34"/>
        <v>0</v>
      </c>
      <c r="DM26" s="461">
        <f t="shared" si="34"/>
        <v>0</v>
      </c>
      <c r="DN26" s="461">
        <f t="shared" si="34"/>
        <v>0</v>
      </c>
      <c r="DO26" s="461">
        <f t="shared" si="34"/>
        <v>0</v>
      </c>
      <c r="DP26" s="461">
        <f t="shared" si="34"/>
        <v>0</v>
      </c>
      <c r="DQ26" s="461">
        <f t="shared" si="34"/>
        <v>0</v>
      </c>
      <c r="DR26" s="461">
        <f t="shared" si="34"/>
        <v>0</v>
      </c>
      <c r="DS26" s="461">
        <f t="shared" si="34"/>
        <v>0</v>
      </c>
      <c r="DT26" s="461">
        <f t="shared" si="35"/>
        <v>0</v>
      </c>
      <c r="DU26" s="461">
        <f t="shared" si="35"/>
        <v>0</v>
      </c>
      <c r="DV26" s="461">
        <f t="shared" si="35"/>
        <v>0</v>
      </c>
      <c r="DW26" s="461">
        <f t="shared" si="35"/>
        <v>0</v>
      </c>
      <c r="DX26" s="461">
        <f t="shared" si="35"/>
        <v>0</v>
      </c>
      <c r="DY26" s="461">
        <f t="shared" si="35"/>
        <v>0</v>
      </c>
      <c r="DZ26" s="461">
        <f t="shared" si="35"/>
        <v>0</v>
      </c>
      <c r="EA26" s="461">
        <f t="shared" si="35"/>
        <v>0</v>
      </c>
      <c r="EB26" s="461">
        <f t="shared" si="35"/>
        <v>0</v>
      </c>
      <c r="EC26" s="461">
        <f t="shared" si="35"/>
        <v>0</v>
      </c>
      <c r="ED26" s="461">
        <f t="shared" si="35"/>
        <v>0</v>
      </c>
      <c r="EE26" s="461">
        <f t="shared" si="35"/>
        <v>0</v>
      </c>
      <c r="EF26" s="461">
        <f t="shared" si="35"/>
        <v>0</v>
      </c>
      <c r="EG26" s="461">
        <f t="shared" si="35"/>
        <v>0</v>
      </c>
      <c r="EH26" s="461">
        <f t="shared" si="35"/>
        <v>0</v>
      </c>
      <c r="EI26" s="461">
        <f t="shared" si="35"/>
        <v>0</v>
      </c>
      <c r="EJ26" s="461">
        <f t="shared" si="36"/>
        <v>0</v>
      </c>
      <c r="EK26" s="461">
        <f t="shared" si="36"/>
        <v>0</v>
      </c>
      <c r="EL26" s="461">
        <f t="shared" si="36"/>
        <v>0</v>
      </c>
      <c r="EM26" s="461">
        <f t="shared" si="36"/>
        <v>0</v>
      </c>
      <c r="EN26" s="461">
        <f t="shared" si="36"/>
        <v>0</v>
      </c>
      <c r="EO26" s="461">
        <f t="shared" si="36"/>
        <v>0</v>
      </c>
      <c r="EP26" s="461">
        <f t="shared" si="36"/>
        <v>0</v>
      </c>
      <c r="EQ26" s="461">
        <f t="shared" si="36"/>
        <v>0</v>
      </c>
      <c r="ER26" s="461">
        <f t="shared" si="36"/>
        <v>0</v>
      </c>
      <c r="ES26" s="461">
        <f t="shared" si="36"/>
        <v>0</v>
      </c>
      <c r="ET26" s="461">
        <f t="shared" si="36"/>
        <v>0</v>
      </c>
      <c r="EU26" s="461">
        <f t="shared" si="36"/>
        <v>0</v>
      </c>
      <c r="EV26" s="461">
        <f t="shared" si="36"/>
        <v>0</v>
      </c>
      <c r="EW26" s="461">
        <f t="shared" si="36"/>
        <v>0</v>
      </c>
      <c r="EX26" s="461">
        <f t="shared" si="36"/>
        <v>0</v>
      </c>
      <c r="EY26" s="461">
        <f t="shared" si="36"/>
        <v>0</v>
      </c>
      <c r="EZ26" s="461">
        <f t="shared" si="37"/>
        <v>0</v>
      </c>
      <c r="FA26" s="461">
        <f t="shared" si="37"/>
        <v>0</v>
      </c>
      <c r="FB26" s="461">
        <f t="shared" si="37"/>
        <v>0</v>
      </c>
      <c r="FC26" s="461">
        <f t="shared" si="37"/>
        <v>0</v>
      </c>
      <c r="FD26" s="461">
        <f t="shared" si="37"/>
        <v>0</v>
      </c>
      <c r="FE26" s="461">
        <f t="shared" si="37"/>
        <v>0</v>
      </c>
      <c r="FF26" s="461">
        <f t="shared" si="37"/>
        <v>0</v>
      </c>
      <c r="FG26" s="461">
        <f t="shared" si="37"/>
        <v>0</v>
      </c>
      <c r="FH26" s="461">
        <f t="shared" si="37"/>
        <v>0</v>
      </c>
      <c r="FI26" s="461">
        <f t="shared" si="37"/>
        <v>0</v>
      </c>
      <c r="FJ26" s="461">
        <f t="shared" si="37"/>
        <v>0</v>
      </c>
      <c r="FK26" s="461">
        <f t="shared" si="37"/>
        <v>0</v>
      </c>
      <c r="FL26" s="461">
        <f t="shared" si="37"/>
        <v>0</v>
      </c>
      <c r="FM26" s="461">
        <f t="shared" si="37"/>
        <v>0</v>
      </c>
      <c r="FN26" s="461">
        <f t="shared" si="37"/>
        <v>0</v>
      </c>
      <c r="FO26" s="461">
        <f t="shared" si="37"/>
        <v>0</v>
      </c>
      <c r="FP26" s="461">
        <f t="shared" si="38"/>
        <v>0</v>
      </c>
      <c r="FQ26" s="461">
        <f t="shared" si="38"/>
        <v>0</v>
      </c>
      <c r="FR26" s="461">
        <f t="shared" si="38"/>
        <v>0</v>
      </c>
      <c r="FS26" s="461">
        <f t="shared" si="38"/>
        <v>0</v>
      </c>
      <c r="FT26" s="461">
        <f t="shared" si="38"/>
        <v>0</v>
      </c>
      <c r="FU26" s="461">
        <f t="shared" si="38"/>
        <v>0</v>
      </c>
      <c r="FV26" s="461">
        <f t="shared" si="38"/>
        <v>0</v>
      </c>
      <c r="FW26" s="461">
        <f t="shared" si="38"/>
        <v>0</v>
      </c>
      <c r="FX26" s="461">
        <f t="shared" si="38"/>
        <v>0</v>
      </c>
      <c r="FY26" s="461">
        <f t="shared" si="38"/>
        <v>0</v>
      </c>
      <c r="FZ26" s="461">
        <f t="shared" si="38"/>
        <v>0</v>
      </c>
      <c r="GA26" s="461">
        <f t="shared" si="38"/>
        <v>0</v>
      </c>
      <c r="GB26" s="461">
        <f t="shared" si="38"/>
        <v>0</v>
      </c>
      <c r="GC26" s="461">
        <f t="shared" si="38"/>
        <v>0</v>
      </c>
      <c r="GD26" s="461">
        <f t="shared" si="38"/>
        <v>0</v>
      </c>
      <c r="GE26" s="461">
        <f t="shared" si="38"/>
        <v>0</v>
      </c>
      <c r="GF26" s="461">
        <f t="shared" si="39"/>
        <v>0</v>
      </c>
      <c r="GG26" s="461">
        <f t="shared" si="39"/>
        <v>0</v>
      </c>
      <c r="GH26" s="461">
        <f t="shared" si="39"/>
        <v>0</v>
      </c>
      <c r="GI26" s="461">
        <f t="shared" si="39"/>
        <v>0</v>
      </c>
      <c r="GJ26" s="461">
        <f t="shared" si="39"/>
        <v>0</v>
      </c>
      <c r="GK26" s="461">
        <f t="shared" si="39"/>
        <v>0</v>
      </c>
      <c r="GL26" s="461">
        <f t="shared" si="39"/>
        <v>0</v>
      </c>
      <c r="GM26" s="461">
        <f t="shared" si="39"/>
        <v>0</v>
      </c>
      <c r="GN26" s="461">
        <f t="shared" si="39"/>
        <v>0</v>
      </c>
      <c r="GO26" s="461">
        <f t="shared" si="39"/>
        <v>0</v>
      </c>
      <c r="GP26" s="461">
        <f t="shared" si="39"/>
        <v>0</v>
      </c>
      <c r="GQ26" s="461">
        <f t="shared" si="39"/>
        <v>0</v>
      </c>
      <c r="GR26" s="461">
        <f t="shared" si="39"/>
        <v>0</v>
      </c>
      <c r="GS26" s="461">
        <f t="shared" si="39"/>
        <v>0</v>
      </c>
      <c r="GT26" s="461">
        <f t="shared" si="39"/>
        <v>0</v>
      </c>
      <c r="GU26" s="461">
        <f t="shared" si="39"/>
        <v>0</v>
      </c>
      <c r="GV26" s="461">
        <f t="shared" si="40"/>
        <v>0</v>
      </c>
      <c r="GW26" s="461">
        <f t="shared" si="40"/>
        <v>0</v>
      </c>
      <c r="GX26" s="461">
        <f t="shared" si="40"/>
        <v>0</v>
      </c>
      <c r="GY26" s="461">
        <f t="shared" si="41"/>
        <v>0</v>
      </c>
      <c r="GZ26" s="461">
        <f t="shared" si="42"/>
        <v>0</v>
      </c>
      <c r="HA26" s="461">
        <f t="shared" si="43"/>
        <v>0</v>
      </c>
      <c r="HB26" s="461">
        <f t="shared" si="44"/>
        <v>0</v>
      </c>
      <c r="HC26" s="461">
        <f t="shared" si="45"/>
        <v>0</v>
      </c>
      <c r="HD26" s="461">
        <f t="shared" si="46"/>
        <v>0</v>
      </c>
    </row>
    <row r="27" spans="1:212">
      <c r="B27" s="455" t="s">
        <v>1163</v>
      </c>
      <c r="C27" s="455" t="s">
        <v>1186</v>
      </c>
      <c r="D27" s="456">
        <v>0</v>
      </c>
      <c r="E27" s="455" t="s">
        <v>1187</v>
      </c>
      <c r="F27" s="457">
        <v>45030</v>
      </c>
      <c r="H27" s="457">
        <v>46311</v>
      </c>
      <c r="I27" s="457">
        <v>45658</v>
      </c>
      <c r="J27" s="456">
        <v>0</v>
      </c>
      <c r="K27" s="455" t="s">
        <v>1189</v>
      </c>
      <c r="L27" s="456">
        <v>1560000</v>
      </c>
      <c r="M27" s="455" t="s">
        <v>1189</v>
      </c>
      <c r="N27" s="459">
        <v>0.03</v>
      </c>
      <c r="O27" s="455">
        <v>13</v>
      </c>
      <c r="Q27" s="457"/>
      <c r="R27" s="457"/>
      <c r="S27" s="456"/>
      <c r="T27" s="455"/>
      <c r="U27" s="458"/>
      <c r="V27" s="455"/>
      <c r="W27" s="462"/>
      <c r="X27" s="455"/>
      <c r="Z27" s="444" t="str">
        <f t="shared" si="47"/>
        <v>Leases</v>
      </c>
      <c r="AA27" s="461">
        <f t="shared" si="28"/>
        <v>0</v>
      </c>
      <c r="AB27" s="461">
        <f t="shared" si="29"/>
        <v>0</v>
      </c>
      <c r="AC27" s="461">
        <f t="shared" si="29"/>
        <v>0</v>
      </c>
      <c r="AD27" s="461">
        <f t="shared" si="29"/>
        <v>0</v>
      </c>
      <c r="AE27" s="461">
        <f t="shared" si="29"/>
        <v>0</v>
      </c>
      <c r="AF27" s="461">
        <f t="shared" si="29"/>
        <v>0</v>
      </c>
      <c r="AG27" s="461">
        <f t="shared" si="29"/>
        <v>0</v>
      </c>
      <c r="AH27" s="461">
        <f t="shared" si="29"/>
        <v>0</v>
      </c>
      <c r="AI27" s="461">
        <f t="shared" si="29"/>
        <v>0</v>
      </c>
      <c r="AJ27" s="461">
        <f t="shared" si="29"/>
        <v>0</v>
      </c>
      <c r="AK27" s="461">
        <f t="shared" si="29"/>
        <v>0</v>
      </c>
      <c r="AL27" s="461">
        <f t="shared" si="29"/>
        <v>0</v>
      </c>
      <c r="AM27" s="461">
        <f t="shared" si="29"/>
        <v>0</v>
      </c>
      <c r="AN27" s="461">
        <f t="shared" si="29"/>
        <v>0</v>
      </c>
      <c r="AO27" s="461">
        <f t="shared" si="29"/>
        <v>0</v>
      </c>
      <c r="AP27" s="461">
        <f t="shared" si="29"/>
        <v>0</v>
      </c>
      <c r="AQ27" s="461">
        <f t="shared" si="29"/>
        <v>0</v>
      </c>
      <c r="AR27" s="461">
        <f t="shared" si="30"/>
        <v>0</v>
      </c>
      <c r="AS27" s="461">
        <f t="shared" si="30"/>
        <v>0</v>
      </c>
      <c r="AT27" s="461">
        <f t="shared" si="30"/>
        <v>0</v>
      </c>
      <c r="AU27" s="461">
        <f t="shared" si="30"/>
        <v>0</v>
      </c>
      <c r="AV27" s="461">
        <f t="shared" si="30"/>
        <v>0</v>
      </c>
      <c r="AW27" s="461">
        <f t="shared" si="30"/>
        <v>0</v>
      </c>
      <c r="AX27" s="461">
        <f t="shared" si="30"/>
        <v>0</v>
      </c>
      <c r="AY27" s="461">
        <f t="shared" si="30"/>
        <v>0</v>
      </c>
      <c r="AZ27" s="461">
        <f t="shared" si="30"/>
        <v>0</v>
      </c>
      <c r="BA27" s="461">
        <f t="shared" si="30"/>
        <v>0</v>
      </c>
      <c r="BB27" s="461">
        <f t="shared" si="30"/>
        <v>0</v>
      </c>
      <c r="BC27" s="461">
        <f t="shared" si="30"/>
        <v>0</v>
      </c>
      <c r="BD27" s="461">
        <f t="shared" si="30"/>
        <v>0</v>
      </c>
      <c r="BE27" s="461">
        <f t="shared" si="30"/>
        <v>0</v>
      </c>
      <c r="BF27" s="461">
        <f t="shared" si="30"/>
        <v>0</v>
      </c>
      <c r="BG27" s="461">
        <f t="shared" si="30"/>
        <v>0</v>
      </c>
      <c r="BH27" s="461">
        <f t="shared" si="31"/>
        <v>0</v>
      </c>
      <c r="BI27" s="461">
        <f t="shared" si="31"/>
        <v>0</v>
      </c>
      <c r="BJ27" s="461">
        <f t="shared" si="31"/>
        <v>0</v>
      </c>
      <c r="BK27" s="461">
        <f t="shared" si="31"/>
        <v>0</v>
      </c>
      <c r="BL27" s="461">
        <f t="shared" si="31"/>
        <v>0</v>
      </c>
      <c r="BM27" s="461">
        <f t="shared" si="31"/>
        <v>0</v>
      </c>
      <c r="BN27" s="461">
        <f t="shared" si="31"/>
        <v>0</v>
      </c>
      <c r="BO27" s="461">
        <f t="shared" si="31"/>
        <v>0</v>
      </c>
      <c r="BP27" s="461">
        <f t="shared" si="31"/>
        <v>0</v>
      </c>
      <c r="BQ27" s="461">
        <f t="shared" si="31"/>
        <v>0</v>
      </c>
      <c r="BR27" s="461">
        <f t="shared" si="31"/>
        <v>333772.17391304346</v>
      </c>
      <c r="BS27" s="461">
        <f t="shared" si="31"/>
        <v>413332.92</v>
      </c>
      <c r="BT27" s="461">
        <f t="shared" si="31"/>
        <v>413332.92</v>
      </c>
      <c r="BU27" s="461">
        <f t="shared" si="31"/>
        <v>413332.92</v>
      </c>
      <c r="BV27" s="461">
        <f>AND(ISNUMBER($C27),$C27&gt;EOMONTH(BV$18,-3),$C27&lt;=BV$18)
*$D27
*(($E27&lt;&gt;"yes")*1+($E27="yes")*IFERROR((BV$20/SUMIFS($AA$20:$FO$20,$AA$18:$FO$18,EOMONTH($F27,MOD(3-MONTH($F27),3)))),0))
+IFERROR(
(
  (($H27&gt;EOMONTH(BV$18,-3))*($H27&lt;=BV$18)*(-MIN(1,($H27-EOMONTH(BV$18,-3))/(BV$18-EOMONTH(BV$18,-3))))
   +($H27&lt;BV$18)*(($Q27&lt;&gt;0)*($Q27&gt;=BV$18)+($Q27=0)*1))
  *
  (
    $J27*(($K27&lt;&gt;"yes")*1+($K27="yes")*IFERROR((BV$20/SUMIFS($AA$20:$FO$20,$AA$18:$FO$18,EOMONTH($I27,MOD(3-MONTH($I27),3)))),0))/4
    +
    MAX(
      $L27*(($M27&lt;&gt;"yes")*1+($M27="yes")*IFERROR((BV$20/SUMIFS($AA$20:$FO$20,$AA$18:$FO$18,EOMONTH($I27,MOD(3-MONTH($I27),3)))),0))/4,
      $N27*SUM(BS$19:BV$19)/4/15*$O27
    )
  )
),0)
+IFERROR(
(
  (($Q27&gt;EOMONTH(BV$18,-3))*($Q27&lt;=BV$18)*(MIN(1,($Q27-EOMONTH(BV$18,-3))/(BV$18-EOMONTH(BV$18,-3)))))
  *
  (
    $J27*(($K27&lt;&gt;"yes")*1+($K27="yes")*IFERROR((BV$20/SUMIFS($AA$20:$FO$20,$AA$18:$FO$18,EOMONTH($I27,MOD(3-MONTH($I27),3)))),0))/4
    +
    MAX(
      $L27*(($M27&lt;&gt;"yes")*1+($M27="yes")*IFERROR((BV$20/SUMIFS($AA$20:$FO$20,$AA$18:$FO$18,EOMONTH($I27,MOD(3-MONTH($I27),3)))),0))/4,
      $N27*SUM(BS$19:BV$19)/4/15*$O27
    )
  )
),0)
+IFERROR(
(
  (($Q27&gt;EOMONTH(BV$18,-3))*($Q27&lt;=BV$18)*(-MIN(1,($Q27-EOMONTH(BV$18,-3))/(BV$18-EOMONTH(BV$18,-3))))
   +($Q27&lt;BV$18))
  *
  (
    $S27*(($T27&lt;&gt;"yes")*1+($T27="yes")*IFERROR((BV$20/SUMIFS($AA$20:$FO$20,$AA$18:$FO$18,EOMONTH($R27,MOD(3-MONTH($R27),3)))),0))/4
    +
    MAX(
      $U27*(($V27&lt;&gt;"yes")*1+($V27="yes")*IFERROR((BV$20/SUMIFS($AA$20:$FO$20,$AA$18:$FO$18,EOMONTH($R27,MOD(3-MONTH($R27),3)))),0))/4,
      $W27*SUM(BS$19:BV$19)/4/15*$X27
    )
  )
),0)</f>
        <v>413332.92</v>
      </c>
      <c r="BW27" s="461">
        <f t="shared" si="31"/>
        <v>423252.91008</v>
      </c>
      <c r="BX27" s="461">
        <f t="shared" si="32"/>
        <v>423252.91008</v>
      </c>
      <c r="BY27" s="461">
        <f t="shared" si="32"/>
        <v>423252.91008</v>
      </c>
      <c r="BZ27" s="461">
        <f t="shared" si="32"/>
        <v>423252.91008</v>
      </c>
      <c r="CA27" s="461">
        <f t="shared" si="32"/>
        <v>432987.72701183998</v>
      </c>
      <c r="CB27" s="461">
        <f t="shared" si="32"/>
        <v>432987.72701183998</v>
      </c>
      <c r="CC27" s="461">
        <f t="shared" si="32"/>
        <v>432987.72701183998</v>
      </c>
      <c r="CD27" s="461">
        <f t="shared" si="32"/>
        <v>432987.72701183998</v>
      </c>
      <c r="CE27" s="461">
        <f t="shared" si="32"/>
        <v>442946.44473311224</v>
      </c>
      <c r="CF27" s="461">
        <f t="shared" si="32"/>
        <v>442946.44473311224</v>
      </c>
      <c r="CG27" s="461">
        <f t="shared" si="32"/>
        <v>442946.44473311224</v>
      </c>
      <c r="CH27" s="461">
        <f t="shared" si="32"/>
        <v>442946.44473311224</v>
      </c>
      <c r="CI27" s="461">
        <f t="shared" si="32"/>
        <v>453134.2129619738</v>
      </c>
      <c r="CJ27" s="461">
        <f t="shared" si="32"/>
        <v>453134.2129619738</v>
      </c>
      <c r="CK27" s="461">
        <f t="shared" si="32"/>
        <v>453134.2129619738</v>
      </c>
      <c r="CL27" s="461">
        <f t="shared" si="32"/>
        <v>453134.2129619738</v>
      </c>
      <c r="CM27" s="461">
        <f t="shared" si="32"/>
        <v>463556.29986009916</v>
      </c>
      <c r="CN27" s="461">
        <f t="shared" si="33"/>
        <v>463556.29986009916</v>
      </c>
      <c r="CO27" s="461">
        <f t="shared" si="33"/>
        <v>463556.29986009916</v>
      </c>
      <c r="CP27" s="461">
        <f t="shared" si="33"/>
        <v>463556.29986009916</v>
      </c>
      <c r="CQ27" s="461">
        <f t="shared" si="33"/>
        <v>474218.09475688142</v>
      </c>
      <c r="CR27" s="461">
        <f t="shared" si="33"/>
        <v>474218.09475688142</v>
      </c>
      <c r="CS27" s="461">
        <f t="shared" si="33"/>
        <v>474218.09475688142</v>
      </c>
      <c r="CT27" s="461">
        <f t="shared" si="33"/>
        <v>474218.09475688142</v>
      </c>
      <c r="CU27" s="461">
        <f t="shared" si="33"/>
        <v>485125.11093628959</v>
      </c>
      <c r="CV27" s="461">
        <f t="shared" si="33"/>
        <v>485125.11093628959</v>
      </c>
      <c r="CW27" s="461">
        <f t="shared" si="33"/>
        <v>485125.11093628959</v>
      </c>
      <c r="CX27" s="461">
        <f t="shared" si="33"/>
        <v>485125.11093628959</v>
      </c>
      <c r="CY27" s="461">
        <f t="shared" si="33"/>
        <v>496282.98848782422</v>
      </c>
      <c r="CZ27" s="461">
        <f t="shared" si="33"/>
        <v>496282.98848782422</v>
      </c>
      <c r="DA27" s="461">
        <f t="shared" si="33"/>
        <v>496282.98848782422</v>
      </c>
      <c r="DB27" s="461">
        <f t="shared" si="33"/>
        <v>496282.98848782422</v>
      </c>
      <c r="DC27" s="461">
        <f t="shared" si="33"/>
        <v>507697.49722304411</v>
      </c>
      <c r="DD27" s="461">
        <f t="shared" si="34"/>
        <v>507697.49722304411</v>
      </c>
      <c r="DE27" s="461">
        <f t="shared" si="34"/>
        <v>507697.49722304411</v>
      </c>
      <c r="DF27" s="461">
        <f t="shared" si="34"/>
        <v>507697.49722304411</v>
      </c>
      <c r="DG27" s="461">
        <f t="shared" si="34"/>
        <v>519374.53965917404</v>
      </c>
      <c r="DH27" s="461">
        <f t="shared" si="34"/>
        <v>519374.53965917404</v>
      </c>
      <c r="DI27" s="461">
        <f t="shared" si="34"/>
        <v>519374.53965917404</v>
      </c>
      <c r="DJ27" s="461">
        <f t="shared" si="34"/>
        <v>519374.53965917404</v>
      </c>
      <c r="DK27" s="461">
        <f t="shared" si="34"/>
        <v>531320.15407133498</v>
      </c>
      <c r="DL27" s="461">
        <f t="shared" si="34"/>
        <v>531320.15407133498</v>
      </c>
      <c r="DM27" s="461">
        <f t="shared" si="34"/>
        <v>531320.15407133498</v>
      </c>
      <c r="DN27" s="461">
        <f t="shared" si="34"/>
        <v>531320.15407133498</v>
      </c>
      <c r="DO27" s="461">
        <f t="shared" si="34"/>
        <v>543540.51761497569</v>
      </c>
      <c r="DP27" s="461">
        <f t="shared" si="34"/>
        <v>543540.51761497569</v>
      </c>
      <c r="DQ27" s="461">
        <f t="shared" si="34"/>
        <v>543540.51761497569</v>
      </c>
      <c r="DR27" s="461">
        <f t="shared" si="34"/>
        <v>543540.51761497569</v>
      </c>
      <c r="DS27" s="461">
        <f t="shared" si="34"/>
        <v>556041.94952012005</v>
      </c>
      <c r="DT27" s="461">
        <f t="shared" si="35"/>
        <v>556041.94952012005</v>
      </c>
      <c r="DU27" s="461">
        <f t="shared" si="35"/>
        <v>556041.94952012005</v>
      </c>
      <c r="DV27" s="461">
        <f t="shared" si="35"/>
        <v>556041.94952012005</v>
      </c>
      <c r="DW27" s="461">
        <f t="shared" si="35"/>
        <v>568830.9143590827</v>
      </c>
      <c r="DX27" s="461">
        <f t="shared" si="35"/>
        <v>568830.9143590827</v>
      </c>
      <c r="DY27" s="461">
        <f t="shared" si="35"/>
        <v>568830.9143590827</v>
      </c>
      <c r="DZ27" s="461">
        <f t="shared" si="35"/>
        <v>568830.9143590827</v>
      </c>
      <c r="EA27" s="461">
        <f t="shared" si="35"/>
        <v>581914.02538934152</v>
      </c>
      <c r="EB27" s="461">
        <f t="shared" si="35"/>
        <v>581914.02538934152</v>
      </c>
      <c r="EC27" s="461">
        <f t="shared" si="35"/>
        <v>581914.02538934152</v>
      </c>
      <c r="ED27" s="461">
        <f t="shared" si="35"/>
        <v>581914.02538934152</v>
      </c>
      <c r="EE27" s="461">
        <f t="shared" si="35"/>
        <v>595298.04797329637</v>
      </c>
      <c r="EF27" s="461">
        <f t="shared" si="35"/>
        <v>595298.04797329637</v>
      </c>
      <c r="EG27" s="461">
        <f t="shared" si="35"/>
        <v>595298.04797329637</v>
      </c>
      <c r="EH27" s="461">
        <f t="shared" si="35"/>
        <v>595298.04797329637</v>
      </c>
      <c r="EI27" s="461">
        <f t="shared" si="35"/>
        <v>608989.90307668212</v>
      </c>
      <c r="EJ27" s="461">
        <f t="shared" si="36"/>
        <v>608989.90307668212</v>
      </c>
      <c r="EK27" s="461">
        <f t="shared" si="36"/>
        <v>608989.90307668212</v>
      </c>
      <c r="EL27" s="461">
        <f t="shared" si="36"/>
        <v>608989.90307668212</v>
      </c>
      <c r="EM27" s="461">
        <f t="shared" si="36"/>
        <v>622996.67084744573</v>
      </c>
      <c r="EN27" s="461">
        <f t="shared" si="36"/>
        <v>622996.67084744573</v>
      </c>
      <c r="EO27" s="461">
        <f t="shared" si="36"/>
        <v>622996.67084744573</v>
      </c>
      <c r="EP27" s="461">
        <f t="shared" si="36"/>
        <v>622996.67084744573</v>
      </c>
      <c r="EQ27" s="461">
        <f t="shared" si="36"/>
        <v>637325.59427693696</v>
      </c>
      <c r="ER27" s="461">
        <f t="shared" si="36"/>
        <v>637325.59427693696</v>
      </c>
      <c r="ES27" s="461">
        <f t="shared" si="36"/>
        <v>637325.59427693696</v>
      </c>
      <c r="ET27" s="461">
        <f t="shared" si="36"/>
        <v>637325.59427693696</v>
      </c>
      <c r="EU27" s="461">
        <f t="shared" si="36"/>
        <v>651984.08294530644</v>
      </c>
      <c r="EV27" s="461">
        <f t="shared" si="36"/>
        <v>651984.08294530644</v>
      </c>
      <c r="EW27" s="461">
        <f t="shared" si="36"/>
        <v>651984.08294530644</v>
      </c>
      <c r="EX27" s="461">
        <f t="shared" si="36"/>
        <v>651984.08294530644</v>
      </c>
      <c r="EY27" s="461">
        <f t="shared" si="36"/>
        <v>666979.71685304842</v>
      </c>
      <c r="EZ27" s="461">
        <f t="shared" si="37"/>
        <v>666979.71685304842</v>
      </c>
      <c r="FA27" s="461">
        <f t="shared" si="37"/>
        <v>666979.71685304842</v>
      </c>
      <c r="FB27" s="461">
        <f t="shared" si="37"/>
        <v>666979.71685304842</v>
      </c>
      <c r="FC27" s="461">
        <f t="shared" si="37"/>
        <v>682320.25034066848</v>
      </c>
      <c r="FD27" s="461">
        <f t="shared" si="37"/>
        <v>682320.25034066848</v>
      </c>
      <c r="FE27" s="461">
        <f t="shared" si="37"/>
        <v>682320.25034066848</v>
      </c>
      <c r="FF27" s="461">
        <f t="shared" si="37"/>
        <v>682320.25034066848</v>
      </c>
      <c r="FG27" s="461">
        <f t="shared" si="37"/>
        <v>698013.61609850382</v>
      </c>
      <c r="FH27" s="461">
        <f t="shared" si="37"/>
        <v>698013.61609850382</v>
      </c>
      <c r="FI27" s="461">
        <f t="shared" si="37"/>
        <v>698013.61609850382</v>
      </c>
      <c r="FJ27" s="461">
        <f t="shared" si="37"/>
        <v>698013.61609850382</v>
      </c>
      <c r="FK27" s="461">
        <f t="shared" si="37"/>
        <v>714067.92926876934</v>
      </c>
      <c r="FL27" s="461">
        <f t="shared" si="37"/>
        <v>714067.92926876934</v>
      </c>
      <c r="FM27" s="461">
        <f t="shared" si="37"/>
        <v>714067.92926876934</v>
      </c>
      <c r="FN27" s="461">
        <f t="shared" si="37"/>
        <v>714067.92926876934</v>
      </c>
      <c r="FO27" s="461">
        <f t="shared" si="37"/>
        <v>730491.49164195091</v>
      </c>
      <c r="FP27" s="461">
        <f t="shared" si="38"/>
        <v>730491.49164195091</v>
      </c>
      <c r="FQ27" s="461">
        <f t="shared" si="38"/>
        <v>730491.49164195091</v>
      </c>
      <c r="FR27" s="461">
        <f t="shared" si="38"/>
        <v>730491.49164195091</v>
      </c>
      <c r="FS27" s="461">
        <f t="shared" si="38"/>
        <v>747292.79594971566</v>
      </c>
      <c r="FT27" s="461">
        <f t="shared" si="38"/>
        <v>747292.79594971566</v>
      </c>
      <c r="FU27" s="461">
        <f t="shared" si="38"/>
        <v>747292.79594971566</v>
      </c>
      <c r="FV27" s="461">
        <f t="shared" si="38"/>
        <v>747292.79594971566</v>
      </c>
      <c r="FW27" s="461">
        <f t="shared" si="38"/>
        <v>764480.53025655902</v>
      </c>
      <c r="FX27" s="461">
        <f t="shared" si="38"/>
        <v>764480.53025655902</v>
      </c>
      <c r="FY27" s="461">
        <f t="shared" si="38"/>
        <v>764480.53025655902</v>
      </c>
      <c r="FZ27" s="461">
        <f t="shared" si="38"/>
        <v>764480.53025655902</v>
      </c>
      <c r="GA27" s="461">
        <f t="shared" si="38"/>
        <v>782063.58245245984</v>
      </c>
      <c r="GB27" s="461">
        <f t="shared" si="38"/>
        <v>782063.58245245984</v>
      </c>
      <c r="GC27" s="461">
        <f t="shared" si="38"/>
        <v>782063.58245245984</v>
      </c>
      <c r="GD27" s="461">
        <f t="shared" si="38"/>
        <v>782063.58245245984</v>
      </c>
      <c r="GE27" s="461">
        <f t="shared" si="38"/>
        <v>800051.0448488663</v>
      </c>
      <c r="GF27" s="461">
        <f t="shared" si="39"/>
        <v>800051.0448488663</v>
      </c>
      <c r="GG27" s="461">
        <f t="shared" si="39"/>
        <v>800051.0448488663</v>
      </c>
      <c r="GH27" s="461">
        <f t="shared" si="39"/>
        <v>800051.0448488663</v>
      </c>
      <c r="GI27" s="461">
        <f t="shared" si="39"/>
        <v>818452.21888039028</v>
      </c>
      <c r="GJ27" s="461">
        <f t="shared" si="39"/>
        <v>818452.21888039028</v>
      </c>
      <c r="GK27" s="461">
        <f t="shared" si="39"/>
        <v>818452.21888039028</v>
      </c>
      <c r="GL27" s="461">
        <f t="shared" si="39"/>
        <v>818452.21888039028</v>
      </c>
      <c r="GM27" s="461">
        <f t="shared" si="39"/>
        <v>837276.61991463916</v>
      </c>
      <c r="GN27" s="461">
        <f t="shared" si="39"/>
        <v>837276.61991463916</v>
      </c>
      <c r="GO27" s="461">
        <f t="shared" si="39"/>
        <v>837276.61991463916</v>
      </c>
      <c r="GP27" s="461">
        <f t="shared" si="39"/>
        <v>837276.61991463916</v>
      </c>
      <c r="GQ27" s="461">
        <f t="shared" si="39"/>
        <v>856533.98217267566</v>
      </c>
      <c r="GR27" s="461">
        <f t="shared" si="39"/>
        <v>856533.98217267566</v>
      </c>
      <c r="GS27" s="461">
        <f t="shared" si="39"/>
        <v>856533.98217267566</v>
      </c>
      <c r="GT27" s="461">
        <f t="shared" si="39"/>
        <v>856533.98217267566</v>
      </c>
      <c r="GU27" s="461">
        <f t="shared" si="39"/>
        <v>876234.26376264717</v>
      </c>
      <c r="GV27" s="461">
        <f t="shared" si="40"/>
        <v>876234.26376264717</v>
      </c>
      <c r="GW27" s="461">
        <f t="shared" si="40"/>
        <v>876234.26376264717</v>
      </c>
      <c r="GX27" s="461">
        <f>AND(ISNUMBER($C27),$C27&gt;EOMONTH(GX$18,-3),$C27&lt;=GX$18)
*$D27
*(($E27&lt;&gt;"yes")*1+($E27="yes")*IFERROR((GX$20/SUMIFS($AA$20:$FO$20,$AA$18:$FO$18,EOMONTH($F27,MOD(3-MONTH($F27),3)))),0))
+IFERROR(
(
  (($H27&gt;EOMONTH(GX$18,-3))*($H27&lt;=GX$18)*(-MIN(1,($H27-EOMONTH(GX$18,-3))/(GX$18-EOMONTH(GX$18,-3))))
   +($H27&lt;GX$18)*(($Q27&lt;&gt;0)*($Q27&gt;=GX$18)+($Q27=0)*1))
  *
  (
    $J27*(($K27&lt;&gt;"yes")*1+($K27="yes")*IFERROR((GX$20/SUMIFS($AA$20:$FO$20,$AA$18:$FO$18,EOMONTH($I27,MOD(3-MONTH($I27),3)))),0))/4
    +
    MAX(
      $L27*(($M27&lt;&gt;"yes")*1+($M27="yes")*IFERROR((GX$20/SUMIFS($AA$20:$FO$20,$AA$18:$FO$18,EOMONTH($I27,MOD(3-MONTH($I27),3)))),0))/4,
      $N27*SUM(GU$19:GX$19)/4/15*$O27
    )
  )
),0)
+IFERROR(
(
  (($Q27&gt;EOMONTH(GX$18,-3))*($Q27&lt;=GX$18)*(MIN(1,($Q27-EOMONTH(GX$18,-3))/(GX$18-EOMONTH(GX$18,-3)))))
  *
  (
    $J27*(($K27&lt;&gt;"yes")*1+($K27="yes")*IFERROR((GX$20/SUMIFS($AA$20:$FO$20,$AA$18:$FO$18,EOMONTH($I27,MOD(3-MONTH($I27),3)))),0))/4
    +
    MAX(
      $L27*(($M27&lt;&gt;"yes")*1+($M27="yes")*IFERROR((GX$20/SUMIFS($AA$20:$FO$20,$AA$18:$FO$18,EOMONTH($I27,MOD(3-MONTH($I27),3)))),0))/4,
      $N27*SUM(GU$19:GX$19)/4/15*$O27
    )
  )
),0)
+IFERROR(
(
  (($Q27&gt;EOMONTH(GX$18,-3))*($Q27&lt;=GX$18)*(-MIN(1,($Q27-EOMONTH(GX$18,-3))/(GX$18-EOMONTH(GX$18,-3))))
   +($Q27&lt;GX$18))
  *
  (
    $S27*(($T27&lt;&gt;"yes")*1+($T27="yes")*IFERROR((GX$20/SUMIFS($AA$20:$FO$20,$AA$18:$FO$18,EOMONTH($R27,MOD(3-MONTH($R27),3)))),0))/4
    +
    MAX(
      $U27*(($V27&lt;&gt;"yes")*1+($V27="yes")*IFERROR((GX$20/SUMIFS($AA$20:$FO$20,$AA$18:$FO$18,EOMONTH($R27,MOD(3-MONTH($R27),3)))),0))/4,
      $W27*SUM(GU$19:GX$19)/4/15*$X27
    )
  )
),0)</f>
        <v>876234.26376264717</v>
      </c>
      <c r="GY27" s="461">
        <f t="shared" si="41"/>
        <v>896387.65182918799</v>
      </c>
      <c r="GZ27" s="461">
        <f t="shared" si="42"/>
        <v>896387.65182918799</v>
      </c>
      <c r="HA27" s="461">
        <f t="shared" si="43"/>
        <v>896387.65182918799</v>
      </c>
      <c r="HB27" s="461">
        <f t="shared" si="44"/>
        <v>896387.65182918799</v>
      </c>
      <c r="HC27" s="461">
        <f t="shared" si="45"/>
        <v>917004.56782125926</v>
      </c>
      <c r="HD27" s="461">
        <f t="shared" si="46"/>
        <v>917004.56782125926</v>
      </c>
    </row>
    <row r="28" spans="1:212">
      <c r="B28" s="455" t="s">
        <v>1185</v>
      </c>
      <c r="C28" s="455" t="s">
        <v>1186</v>
      </c>
      <c r="D28" s="456">
        <v>0</v>
      </c>
      <c r="E28" s="455" t="s">
        <v>1187</v>
      </c>
      <c r="F28" s="457">
        <v>45065</v>
      </c>
      <c r="H28" s="457">
        <v>46388</v>
      </c>
      <c r="I28" s="457">
        <v>45065</v>
      </c>
      <c r="J28" s="456">
        <v>42000</v>
      </c>
      <c r="K28" s="455" t="s">
        <v>1189</v>
      </c>
      <c r="L28" s="458">
        <v>0</v>
      </c>
      <c r="M28" s="455" t="s">
        <v>1187</v>
      </c>
      <c r="N28" s="459">
        <v>0</v>
      </c>
      <c r="O28" s="455">
        <v>0</v>
      </c>
      <c r="Q28" s="457"/>
      <c r="R28" s="457"/>
      <c r="S28" s="456"/>
      <c r="T28" s="455"/>
      <c r="U28" s="458"/>
      <c r="V28" s="455"/>
      <c r="W28" s="460"/>
      <c r="X28" s="455"/>
      <c r="Z28" s="444" t="str">
        <f t="shared" si="47"/>
        <v>Easments</v>
      </c>
      <c r="AA28" s="461">
        <f t="shared" si="28"/>
        <v>0</v>
      </c>
      <c r="AB28" s="461">
        <f t="shared" si="29"/>
        <v>0</v>
      </c>
      <c r="AC28" s="461">
        <f t="shared" si="29"/>
        <v>0</v>
      </c>
      <c r="AD28" s="461">
        <f t="shared" si="29"/>
        <v>0</v>
      </c>
      <c r="AE28" s="461">
        <f t="shared" si="29"/>
        <v>0</v>
      </c>
      <c r="AF28" s="461">
        <f t="shared" si="29"/>
        <v>0</v>
      </c>
      <c r="AG28" s="461">
        <f t="shared" si="29"/>
        <v>0</v>
      </c>
      <c r="AH28" s="461">
        <f t="shared" si="29"/>
        <v>0</v>
      </c>
      <c r="AI28" s="461">
        <f t="shared" si="29"/>
        <v>0</v>
      </c>
      <c r="AJ28" s="461">
        <f t="shared" si="29"/>
        <v>0</v>
      </c>
      <c r="AK28" s="461">
        <f t="shared" si="29"/>
        <v>0</v>
      </c>
      <c r="AL28" s="461">
        <f t="shared" si="29"/>
        <v>0</v>
      </c>
      <c r="AM28" s="461">
        <f t="shared" si="29"/>
        <v>0</v>
      </c>
      <c r="AN28" s="461">
        <f t="shared" si="29"/>
        <v>0</v>
      </c>
      <c r="AO28" s="461">
        <f t="shared" si="29"/>
        <v>0</v>
      </c>
      <c r="AP28" s="461">
        <f t="shared" si="29"/>
        <v>0</v>
      </c>
      <c r="AQ28" s="461">
        <f t="shared" si="29"/>
        <v>0</v>
      </c>
      <c r="AR28" s="461">
        <f t="shared" si="30"/>
        <v>0</v>
      </c>
      <c r="AS28" s="461">
        <f t="shared" si="30"/>
        <v>0</v>
      </c>
      <c r="AT28" s="461">
        <f t="shared" si="30"/>
        <v>0</v>
      </c>
      <c r="AU28" s="461">
        <f t="shared" si="30"/>
        <v>0</v>
      </c>
      <c r="AV28" s="461">
        <f t="shared" si="30"/>
        <v>0</v>
      </c>
      <c r="AW28" s="461">
        <f t="shared" si="30"/>
        <v>0</v>
      </c>
      <c r="AX28" s="461">
        <f t="shared" si="30"/>
        <v>0</v>
      </c>
      <c r="AY28" s="461">
        <f t="shared" si="30"/>
        <v>0</v>
      </c>
      <c r="AZ28" s="461">
        <f t="shared" si="30"/>
        <v>0</v>
      </c>
      <c r="BA28" s="461">
        <f t="shared" si="30"/>
        <v>0</v>
      </c>
      <c r="BB28" s="461">
        <f t="shared" si="30"/>
        <v>0</v>
      </c>
      <c r="BC28" s="461">
        <f t="shared" si="30"/>
        <v>0</v>
      </c>
      <c r="BD28" s="461">
        <f t="shared" si="30"/>
        <v>0</v>
      </c>
      <c r="BE28" s="461">
        <f t="shared" si="30"/>
        <v>0</v>
      </c>
      <c r="BF28" s="461">
        <f t="shared" si="30"/>
        <v>0</v>
      </c>
      <c r="BG28" s="461">
        <f t="shared" si="30"/>
        <v>0</v>
      </c>
      <c r="BH28" s="461">
        <f t="shared" si="31"/>
        <v>0</v>
      </c>
      <c r="BI28" s="461">
        <f t="shared" si="31"/>
        <v>0</v>
      </c>
      <c r="BJ28" s="461">
        <f t="shared" si="31"/>
        <v>0</v>
      </c>
      <c r="BK28" s="461">
        <f t="shared" si="31"/>
        <v>0</v>
      </c>
      <c r="BL28" s="461">
        <f t="shared" si="31"/>
        <v>0</v>
      </c>
      <c r="BM28" s="461">
        <f t="shared" si="31"/>
        <v>0</v>
      </c>
      <c r="BN28" s="461">
        <f t="shared" si="31"/>
        <v>0</v>
      </c>
      <c r="BO28" s="461">
        <f t="shared" si="31"/>
        <v>0</v>
      </c>
      <c r="BP28" s="461">
        <f t="shared" si="31"/>
        <v>0</v>
      </c>
      <c r="BQ28" s="461">
        <f t="shared" si="31"/>
        <v>0</v>
      </c>
      <c r="BR28" s="461">
        <f t="shared" si="31"/>
        <v>0</v>
      </c>
      <c r="BS28" s="461">
        <f t="shared" si="31"/>
        <v>12700.392172529602</v>
      </c>
      <c r="BT28" s="461">
        <f t="shared" si="31"/>
        <v>12843.093208176002</v>
      </c>
      <c r="BU28" s="461">
        <f t="shared" si="31"/>
        <v>12843.093208176002</v>
      </c>
      <c r="BV28" s="461">
        <f t="shared" si="31"/>
        <v>12843.093208176002</v>
      </c>
      <c r="BW28" s="461">
        <f t="shared" si="31"/>
        <v>13151.327445172226</v>
      </c>
      <c r="BX28" s="461">
        <f t="shared" si="32"/>
        <v>13151.327445172226</v>
      </c>
      <c r="BY28" s="461">
        <f t="shared" si="32"/>
        <v>13151.327445172226</v>
      </c>
      <c r="BZ28" s="461">
        <f t="shared" si="32"/>
        <v>13151.327445172226</v>
      </c>
      <c r="CA28" s="461">
        <f t="shared" si="32"/>
        <v>13453.807976411184</v>
      </c>
      <c r="CB28" s="461">
        <f t="shared" si="32"/>
        <v>13453.807976411184</v>
      </c>
      <c r="CC28" s="461">
        <f t="shared" si="32"/>
        <v>13453.807976411184</v>
      </c>
      <c r="CD28" s="461">
        <f t="shared" si="32"/>
        <v>13453.807976411184</v>
      </c>
      <c r="CE28" s="461">
        <f t="shared" si="32"/>
        <v>13763.245559868643</v>
      </c>
      <c r="CF28" s="461">
        <f t="shared" si="32"/>
        <v>13763.245559868643</v>
      </c>
      <c r="CG28" s="461">
        <f t="shared" si="32"/>
        <v>13763.245559868643</v>
      </c>
      <c r="CH28" s="461">
        <f t="shared" si="32"/>
        <v>13763.245559868643</v>
      </c>
      <c r="CI28" s="461">
        <f t="shared" si="32"/>
        <v>14079.80020774562</v>
      </c>
      <c r="CJ28" s="461">
        <f t="shared" si="32"/>
        <v>14079.80020774562</v>
      </c>
      <c r="CK28" s="461">
        <f t="shared" si="32"/>
        <v>14079.80020774562</v>
      </c>
      <c r="CL28" s="461">
        <f t="shared" si="32"/>
        <v>14079.80020774562</v>
      </c>
      <c r="CM28" s="461">
        <f t="shared" si="32"/>
        <v>14403.635612523767</v>
      </c>
      <c r="CN28" s="461">
        <f t="shared" si="33"/>
        <v>14403.635612523767</v>
      </c>
      <c r="CO28" s="461">
        <f t="shared" si="33"/>
        <v>14403.635612523767</v>
      </c>
      <c r="CP28" s="461">
        <f t="shared" si="33"/>
        <v>14403.635612523767</v>
      </c>
      <c r="CQ28" s="461">
        <f t="shared" si="33"/>
        <v>14734.919231611813</v>
      </c>
      <c r="CR28" s="461">
        <f t="shared" si="33"/>
        <v>14734.919231611813</v>
      </c>
      <c r="CS28" s="461">
        <f t="shared" si="33"/>
        <v>14734.919231611813</v>
      </c>
      <c r="CT28" s="461">
        <f t="shared" si="33"/>
        <v>14734.919231611813</v>
      </c>
      <c r="CU28" s="461">
        <f t="shared" si="33"/>
        <v>15073.822373938881</v>
      </c>
      <c r="CV28" s="461">
        <f t="shared" si="33"/>
        <v>15073.822373938881</v>
      </c>
      <c r="CW28" s="461">
        <f t="shared" si="33"/>
        <v>15073.822373938881</v>
      </c>
      <c r="CX28" s="461">
        <f t="shared" si="33"/>
        <v>15073.822373938881</v>
      </c>
      <c r="CY28" s="461">
        <f t="shared" si="33"/>
        <v>15420.520288539476</v>
      </c>
      <c r="CZ28" s="461">
        <f t="shared" si="33"/>
        <v>15420.520288539476</v>
      </c>
      <c r="DA28" s="461">
        <f t="shared" si="33"/>
        <v>15420.520288539476</v>
      </c>
      <c r="DB28" s="461">
        <f t="shared" si="33"/>
        <v>15420.520288539476</v>
      </c>
      <c r="DC28" s="461">
        <f t="shared" si="33"/>
        <v>15775.192255175882</v>
      </c>
      <c r="DD28" s="461">
        <f t="shared" si="34"/>
        <v>15775.192255175882</v>
      </c>
      <c r="DE28" s="461">
        <f t="shared" si="34"/>
        <v>15775.192255175882</v>
      </c>
      <c r="DF28" s="461">
        <f t="shared" si="34"/>
        <v>15775.192255175882</v>
      </c>
      <c r="DG28" s="461">
        <f t="shared" si="34"/>
        <v>16138.021677044924</v>
      </c>
      <c r="DH28" s="461">
        <f t="shared" si="34"/>
        <v>16138.021677044924</v>
      </c>
      <c r="DI28" s="461">
        <f t="shared" si="34"/>
        <v>16138.021677044924</v>
      </c>
      <c r="DJ28" s="461">
        <f t="shared" si="34"/>
        <v>16138.021677044924</v>
      </c>
      <c r="DK28" s="461">
        <f t="shared" si="34"/>
        <v>16509.196175616958</v>
      </c>
      <c r="DL28" s="461">
        <f t="shared" si="34"/>
        <v>16509.196175616958</v>
      </c>
      <c r="DM28" s="461">
        <f t="shared" si="34"/>
        <v>16509.196175616958</v>
      </c>
      <c r="DN28" s="461">
        <f t="shared" si="34"/>
        <v>16509.196175616958</v>
      </c>
      <c r="DO28" s="461">
        <f t="shared" si="34"/>
        <v>16888.907687656148</v>
      </c>
      <c r="DP28" s="461">
        <f t="shared" si="34"/>
        <v>16888.907687656148</v>
      </c>
      <c r="DQ28" s="461">
        <f t="shared" si="34"/>
        <v>16888.907687656148</v>
      </c>
      <c r="DR28" s="461">
        <f t="shared" si="34"/>
        <v>16888.907687656148</v>
      </c>
      <c r="DS28" s="461">
        <f t="shared" si="34"/>
        <v>17277.352564472236</v>
      </c>
      <c r="DT28" s="461">
        <f t="shared" si="35"/>
        <v>17277.352564472236</v>
      </c>
      <c r="DU28" s="461">
        <f t="shared" si="35"/>
        <v>17277.352564472236</v>
      </c>
      <c r="DV28" s="461">
        <f t="shared" si="35"/>
        <v>17277.352564472236</v>
      </c>
      <c r="DW28" s="461">
        <f t="shared" si="35"/>
        <v>17674.731673455095</v>
      </c>
      <c r="DX28" s="461">
        <f t="shared" si="35"/>
        <v>17674.731673455095</v>
      </c>
      <c r="DY28" s="461">
        <f t="shared" si="35"/>
        <v>17674.731673455095</v>
      </c>
      <c r="DZ28" s="461">
        <f t="shared" si="35"/>
        <v>17674.731673455095</v>
      </c>
      <c r="EA28" s="461">
        <f t="shared" si="35"/>
        <v>18081.250501944556</v>
      </c>
      <c r="EB28" s="461">
        <f t="shared" si="35"/>
        <v>18081.250501944556</v>
      </c>
      <c r="EC28" s="461">
        <f t="shared" si="35"/>
        <v>18081.250501944556</v>
      </c>
      <c r="ED28" s="461">
        <f t="shared" si="35"/>
        <v>18081.250501944556</v>
      </c>
      <c r="EE28" s="461">
        <f t="shared" si="35"/>
        <v>18497.11926348928</v>
      </c>
      <c r="EF28" s="461">
        <f t="shared" si="35"/>
        <v>18497.11926348928</v>
      </c>
      <c r="EG28" s="461">
        <f t="shared" si="35"/>
        <v>18497.11926348928</v>
      </c>
      <c r="EH28" s="461">
        <f t="shared" si="35"/>
        <v>18497.11926348928</v>
      </c>
      <c r="EI28" s="461">
        <f t="shared" si="35"/>
        <v>18922.553006549533</v>
      </c>
      <c r="EJ28" s="461">
        <f t="shared" si="36"/>
        <v>18922.553006549533</v>
      </c>
      <c r="EK28" s="461">
        <f t="shared" si="36"/>
        <v>18922.553006549533</v>
      </c>
      <c r="EL28" s="461">
        <f t="shared" si="36"/>
        <v>18922.553006549533</v>
      </c>
      <c r="EM28" s="461">
        <f t="shared" si="36"/>
        <v>19357.771725700171</v>
      </c>
      <c r="EN28" s="461">
        <f t="shared" si="36"/>
        <v>19357.771725700171</v>
      </c>
      <c r="EO28" s="461">
        <f t="shared" si="36"/>
        <v>19357.771725700171</v>
      </c>
      <c r="EP28" s="461">
        <f t="shared" si="36"/>
        <v>19357.771725700171</v>
      </c>
      <c r="EQ28" s="461">
        <f t="shared" si="36"/>
        <v>19803.000475391273</v>
      </c>
      <c r="ER28" s="461">
        <f t="shared" si="36"/>
        <v>19803.000475391273</v>
      </c>
      <c r="ES28" s="461">
        <f t="shared" si="36"/>
        <v>19803.000475391273</v>
      </c>
      <c r="ET28" s="461">
        <f t="shared" si="36"/>
        <v>19803.000475391273</v>
      </c>
      <c r="EU28" s="461">
        <f t="shared" si="36"/>
        <v>20258.46948632527</v>
      </c>
      <c r="EV28" s="461">
        <f t="shared" si="36"/>
        <v>20258.46948632527</v>
      </c>
      <c r="EW28" s="461">
        <f t="shared" si="36"/>
        <v>20258.46948632527</v>
      </c>
      <c r="EX28" s="461">
        <f t="shared" si="36"/>
        <v>20258.46948632527</v>
      </c>
      <c r="EY28" s="461">
        <f t="shared" si="36"/>
        <v>20724.414284510749</v>
      </c>
      <c r="EZ28" s="461">
        <f t="shared" si="37"/>
        <v>20724.414284510749</v>
      </c>
      <c r="FA28" s="461">
        <f t="shared" si="37"/>
        <v>20724.414284510749</v>
      </c>
      <c r="FB28" s="461">
        <f t="shared" si="37"/>
        <v>20724.414284510749</v>
      </c>
      <c r="FC28" s="461">
        <f t="shared" si="37"/>
        <v>21201.075813054496</v>
      </c>
      <c r="FD28" s="461">
        <f t="shared" si="37"/>
        <v>21201.075813054496</v>
      </c>
      <c r="FE28" s="461">
        <f t="shared" si="37"/>
        <v>21201.075813054496</v>
      </c>
      <c r="FF28" s="461">
        <f t="shared" si="37"/>
        <v>21201.075813054496</v>
      </c>
      <c r="FG28" s="461">
        <f t="shared" si="37"/>
        <v>21688.700556754746</v>
      </c>
      <c r="FH28" s="461">
        <f t="shared" si="37"/>
        <v>21688.700556754746</v>
      </c>
      <c r="FI28" s="461">
        <f t="shared" si="37"/>
        <v>21688.700556754746</v>
      </c>
      <c r="FJ28" s="461">
        <f t="shared" si="37"/>
        <v>21688.700556754746</v>
      </c>
      <c r="FK28" s="461">
        <f t="shared" si="37"/>
        <v>22187.540669560101</v>
      </c>
      <c r="FL28" s="461">
        <f t="shared" si="37"/>
        <v>22187.540669560101</v>
      </c>
      <c r="FM28" s="461">
        <f t="shared" si="37"/>
        <v>22187.540669560101</v>
      </c>
      <c r="FN28" s="461">
        <f t="shared" si="37"/>
        <v>22187.540669560101</v>
      </c>
      <c r="FO28" s="461">
        <f t="shared" si="37"/>
        <v>22697.854104959981</v>
      </c>
      <c r="FP28" s="461">
        <f t="shared" si="38"/>
        <v>22697.854104959981</v>
      </c>
      <c r="FQ28" s="461">
        <f t="shared" si="38"/>
        <v>22697.854104959981</v>
      </c>
      <c r="FR28" s="461">
        <f t="shared" si="38"/>
        <v>22697.854104959981</v>
      </c>
      <c r="FS28" s="461">
        <f t="shared" si="38"/>
        <v>23219.904749374062</v>
      </c>
      <c r="FT28" s="461">
        <f t="shared" si="38"/>
        <v>23219.904749374062</v>
      </c>
      <c r="FU28" s="461">
        <f t="shared" si="38"/>
        <v>23219.904749374062</v>
      </c>
      <c r="FV28" s="461">
        <f t="shared" si="38"/>
        <v>23219.904749374062</v>
      </c>
      <c r="FW28" s="461">
        <f t="shared" si="38"/>
        <v>23753.962558609659</v>
      </c>
      <c r="FX28" s="461">
        <f t="shared" si="38"/>
        <v>23753.962558609659</v>
      </c>
      <c r="FY28" s="461">
        <f t="shared" si="38"/>
        <v>23753.962558609659</v>
      </c>
      <c r="FZ28" s="461">
        <f t="shared" si="38"/>
        <v>23753.962558609659</v>
      </c>
      <c r="GA28" s="461">
        <f t="shared" si="38"/>
        <v>24300.303697457683</v>
      </c>
      <c r="GB28" s="461">
        <f t="shared" si="38"/>
        <v>24300.303697457683</v>
      </c>
      <c r="GC28" s="461">
        <f t="shared" si="38"/>
        <v>24300.303697457683</v>
      </c>
      <c r="GD28" s="461">
        <f t="shared" si="38"/>
        <v>24300.303697457683</v>
      </c>
      <c r="GE28" s="461">
        <f t="shared" si="38"/>
        <v>24859.210682499204</v>
      </c>
      <c r="GF28" s="461">
        <f t="shared" si="39"/>
        <v>24859.210682499204</v>
      </c>
      <c r="GG28" s="461">
        <f t="shared" si="39"/>
        <v>24859.210682499204</v>
      </c>
      <c r="GH28" s="461">
        <f t="shared" si="39"/>
        <v>24859.210682499204</v>
      </c>
      <c r="GI28" s="461">
        <f t="shared" si="39"/>
        <v>25430.972528196686</v>
      </c>
      <c r="GJ28" s="461">
        <f t="shared" si="39"/>
        <v>25430.972528196686</v>
      </c>
      <c r="GK28" s="461">
        <f t="shared" si="39"/>
        <v>25430.972528196686</v>
      </c>
      <c r="GL28" s="461">
        <f t="shared" si="39"/>
        <v>25430.972528196686</v>
      </c>
      <c r="GM28" s="461">
        <f t="shared" si="39"/>
        <v>26015.884896345204</v>
      </c>
      <c r="GN28" s="461">
        <f t="shared" si="39"/>
        <v>26015.884896345204</v>
      </c>
      <c r="GO28" s="461">
        <f t="shared" si="39"/>
        <v>26015.884896345204</v>
      </c>
      <c r="GP28" s="461">
        <f t="shared" si="39"/>
        <v>26015.884896345204</v>
      </c>
      <c r="GQ28" s="461">
        <f t="shared" si="39"/>
        <v>26614.250248961143</v>
      </c>
      <c r="GR28" s="461">
        <f t="shared" si="39"/>
        <v>26614.250248961143</v>
      </c>
      <c r="GS28" s="461">
        <f t="shared" si="39"/>
        <v>26614.250248961143</v>
      </c>
      <c r="GT28" s="461">
        <f t="shared" si="39"/>
        <v>26614.250248961143</v>
      </c>
      <c r="GU28" s="461">
        <f t="shared" si="39"/>
        <v>27226.378004687242</v>
      </c>
      <c r="GV28" s="461">
        <f t="shared" si="40"/>
        <v>27226.378004687242</v>
      </c>
      <c r="GW28" s="461">
        <f t="shared" si="40"/>
        <v>27226.378004687242</v>
      </c>
      <c r="GX28" s="461">
        <f t="shared" si="40"/>
        <v>27226.378004687242</v>
      </c>
      <c r="GY28" s="461">
        <f t="shared" si="41"/>
        <v>27852.58469879505</v>
      </c>
      <c r="GZ28" s="461">
        <f t="shared" si="42"/>
        <v>27852.58469879505</v>
      </c>
      <c r="HA28" s="461">
        <f t="shared" si="43"/>
        <v>27852.58469879505</v>
      </c>
      <c r="HB28" s="461">
        <f t="shared" si="44"/>
        <v>27852.58469879505</v>
      </c>
      <c r="HC28" s="461">
        <f t="shared" si="45"/>
        <v>28493.194146867336</v>
      </c>
      <c r="HD28" s="461">
        <f t="shared" si="46"/>
        <v>28493.194146867336</v>
      </c>
    </row>
    <row r="29" spans="1:212">
      <c r="B29" s="455" t="s">
        <v>1185</v>
      </c>
      <c r="C29" s="455" t="s">
        <v>1186</v>
      </c>
      <c r="D29" s="456">
        <v>0</v>
      </c>
      <c r="E29" s="455" t="s">
        <v>1187</v>
      </c>
      <c r="F29" s="457">
        <v>45040</v>
      </c>
      <c r="H29" s="457">
        <v>46388</v>
      </c>
      <c r="I29" s="457">
        <v>45040</v>
      </c>
      <c r="J29" s="456">
        <v>11360</v>
      </c>
      <c r="K29" s="455" t="s">
        <v>1189</v>
      </c>
      <c r="L29" s="458">
        <v>0</v>
      </c>
      <c r="M29" s="455" t="s">
        <v>1187</v>
      </c>
      <c r="N29" s="459">
        <v>0</v>
      </c>
      <c r="O29" s="455">
        <v>0</v>
      </c>
      <c r="Q29" s="457"/>
      <c r="R29" s="457"/>
      <c r="S29" s="456"/>
      <c r="T29" s="455"/>
      <c r="U29" s="458"/>
      <c r="V29" s="455"/>
      <c r="W29" s="460"/>
      <c r="X29" s="455"/>
      <c r="Z29" s="444" t="str">
        <f t="shared" si="47"/>
        <v>Easments</v>
      </c>
      <c r="AA29" s="461">
        <f t="shared" si="28"/>
        <v>0</v>
      </c>
      <c r="AB29" s="461">
        <f t="shared" si="29"/>
        <v>0</v>
      </c>
      <c r="AC29" s="461">
        <f t="shared" si="29"/>
        <v>0</v>
      </c>
      <c r="AD29" s="461">
        <f t="shared" si="29"/>
        <v>0</v>
      </c>
      <c r="AE29" s="461">
        <f t="shared" si="29"/>
        <v>0</v>
      </c>
      <c r="AF29" s="461">
        <f t="shared" si="29"/>
        <v>0</v>
      </c>
      <c r="AG29" s="461">
        <f t="shared" si="29"/>
        <v>0</v>
      </c>
      <c r="AH29" s="461">
        <f t="shared" si="29"/>
        <v>0</v>
      </c>
      <c r="AI29" s="461">
        <f t="shared" si="29"/>
        <v>0</v>
      </c>
      <c r="AJ29" s="461">
        <f t="shared" si="29"/>
        <v>0</v>
      </c>
      <c r="AK29" s="461">
        <f t="shared" si="29"/>
        <v>0</v>
      </c>
      <c r="AL29" s="461">
        <f t="shared" si="29"/>
        <v>0</v>
      </c>
      <c r="AM29" s="461">
        <f t="shared" si="29"/>
        <v>0</v>
      </c>
      <c r="AN29" s="461">
        <f t="shared" si="29"/>
        <v>0</v>
      </c>
      <c r="AO29" s="461">
        <f t="shared" si="29"/>
        <v>0</v>
      </c>
      <c r="AP29" s="461">
        <f t="shared" si="29"/>
        <v>0</v>
      </c>
      <c r="AQ29" s="461">
        <f t="shared" si="29"/>
        <v>0</v>
      </c>
      <c r="AR29" s="461">
        <f t="shared" si="30"/>
        <v>0</v>
      </c>
      <c r="AS29" s="461">
        <f t="shared" si="30"/>
        <v>0</v>
      </c>
      <c r="AT29" s="461">
        <f t="shared" si="30"/>
        <v>0</v>
      </c>
      <c r="AU29" s="461">
        <f t="shared" si="30"/>
        <v>0</v>
      </c>
      <c r="AV29" s="461">
        <f t="shared" si="30"/>
        <v>0</v>
      </c>
      <c r="AW29" s="461">
        <f t="shared" si="30"/>
        <v>0</v>
      </c>
      <c r="AX29" s="461">
        <f t="shared" si="30"/>
        <v>0</v>
      </c>
      <c r="AY29" s="461">
        <f t="shared" si="30"/>
        <v>0</v>
      </c>
      <c r="AZ29" s="461">
        <f t="shared" si="30"/>
        <v>0</v>
      </c>
      <c r="BA29" s="461">
        <f t="shared" si="30"/>
        <v>0</v>
      </c>
      <c r="BB29" s="461">
        <f t="shared" si="30"/>
        <v>0</v>
      </c>
      <c r="BC29" s="461">
        <f t="shared" si="30"/>
        <v>0</v>
      </c>
      <c r="BD29" s="461">
        <f t="shared" si="30"/>
        <v>0</v>
      </c>
      <c r="BE29" s="461">
        <f t="shared" si="30"/>
        <v>0</v>
      </c>
      <c r="BF29" s="461">
        <f t="shared" si="30"/>
        <v>0</v>
      </c>
      <c r="BG29" s="461">
        <f t="shared" si="30"/>
        <v>0</v>
      </c>
      <c r="BH29" s="461">
        <f t="shared" si="31"/>
        <v>0</v>
      </c>
      <c r="BI29" s="461">
        <f t="shared" si="31"/>
        <v>0</v>
      </c>
      <c r="BJ29" s="461">
        <f t="shared" si="31"/>
        <v>0</v>
      </c>
      <c r="BK29" s="461">
        <f t="shared" si="31"/>
        <v>0</v>
      </c>
      <c r="BL29" s="461">
        <f t="shared" si="31"/>
        <v>0</v>
      </c>
      <c r="BM29" s="461">
        <f t="shared" si="31"/>
        <v>0</v>
      </c>
      <c r="BN29" s="461">
        <f t="shared" si="31"/>
        <v>0</v>
      </c>
      <c r="BO29" s="461">
        <f t="shared" si="31"/>
        <v>0</v>
      </c>
      <c r="BP29" s="461">
        <f t="shared" si="31"/>
        <v>0</v>
      </c>
      <c r="BQ29" s="461">
        <f t="shared" si="31"/>
        <v>0</v>
      </c>
      <c r="BR29" s="461">
        <f t="shared" si="31"/>
        <v>0</v>
      </c>
      <c r="BS29" s="461">
        <f t="shared" si="31"/>
        <v>3435.1536923794356</v>
      </c>
      <c r="BT29" s="461">
        <f t="shared" si="31"/>
        <v>3473.7509248780807</v>
      </c>
      <c r="BU29" s="461">
        <f t="shared" si="31"/>
        <v>3473.7509248780807</v>
      </c>
      <c r="BV29" s="461">
        <f t="shared" si="31"/>
        <v>3473.7509248780807</v>
      </c>
      <c r="BW29" s="461">
        <f t="shared" si="31"/>
        <v>3557.1209470751542</v>
      </c>
      <c r="BX29" s="461">
        <f t="shared" si="32"/>
        <v>3557.1209470751542</v>
      </c>
      <c r="BY29" s="461">
        <f t="shared" si="32"/>
        <v>3557.1209470751542</v>
      </c>
      <c r="BZ29" s="461">
        <f t="shared" si="32"/>
        <v>3557.1209470751542</v>
      </c>
      <c r="CA29" s="461">
        <f t="shared" si="32"/>
        <v>3638.9347288578824</v>
      </c>
      <c r="CB29" s="461">
        <f t="shared" si="32"/>
        <v>3638.9347288578824</v>
      </c>
      <c r="CC29" s="461">
        <f t="shared" si="32"/>
        <v>3638.9347288578824</v>
      </c>
      <c r="CD29" s="461">
        <f t="shared" si="32"/>
        <v>3638.9347288578824</v>
      </c>
      <c r="CE29" s="461">
        <f t="shared" si="32"/>
        <v>3722.6302276216138</v>
      </c>
      <c r="CF29" s="461">
        <f t="shared" si="32"/>
        <v>3722.6302276216138</v>
      </c>
      <c r="CG29" s="461">
        <f t="shared" si="32"/>
        <v>3722.6302276216138</v>
      </c>
      <c r="CH29" s="461">
        <f t="shared" si="32"/>
        <v>3722.6302276216138</v>
      </c>
      <c r="CI29" s="461">
        <f t="shared" si="32"/>
        <v>3808.2507228569107</v>
      </c>
      <c r="CJ29" s="461">
        <f t="shared" si="32"/>
        <v>3808.2507228569107</v>
      </c>
      <c r="CK29" s="461">
        <f t="shared" si="32"/>
        <v>3808.2507228569107</v>
      </c>
      <c r="CL29" s="461">
        <f t="shared" si="32"/>
        <v>3808.2507228569107</v>
      </c>
      <c r="CM29" s="461">
        <f t="shared" si="32"/>
        <v>3895.840489482619</v>
      </c>
      <c r="CN29" s="461">
        <f t="shared" si="33"/>
        <v>3895.840489482619</v>
      </c>
      <c r="CO29" s="461">
        <f t="shared" si="33"/>
        <v>3895.840489482619</v>
      </c>
      <c r="CP29" s="461">
        <f t="shared" si="33"/>
        <v>3895.840489482619</v>
      </c>
      <c r="CQ29" s="461">
        <f t="shared" si="33"/>
        <v>3985.444820740719</v>
      </c>
      <c r="CR29" s="461">
        <f t="shared" si="33"/>
        <v>3985.444820740719</v>
      </c>
      <c r="CS29" s="461">
        <f t="shared" si="33"/>
        <v>3985.444820740719</v>
      </c>
      <c r="CT29" s="461">
        <f t="shared" si="33"/>
        <v>3985.444820740719</v>
      </c>
      <c r="CU29" s="461">
        <f t="shared" si="33"/>
        <v>4077.1100516177548</v>
      </c>
      <c r="CV29" s="461">
        <f t="shared" si="33"/>
        <v>4077.1100516177548</v>
      </c>
      <c r="CW29" s="461">
        <f t="shared" si="33"/>
        <v>4077.1100516177548</v>
      </c>
      <c r="CX29" s="461">
        <f t="shared" si="33"/>
        <v>4077.1100516177548</v>
      </c>
      <c r="CY29" s="461">
        <f t="shared" si="33"/>
        <v>4170.8835828049632</v>
      </c>
      <c r="CZ29" s="461">
        <f t="shared" si="33"/>
        <v>4170.8835828049632</v>
      </c>
      <c r="DA29" s="461">
        <f t="shared" si="33"/>
        <v>4170.8835828049632</v>
      </c>
      <c r="DB29" s="461">
        <f t="shared" si="33"/>
        <v>4170.8835828049632</v>
      </c>
      <c r="DC29" s="461">
        <f t="shared" si="33"/>
        <v>4266.8139052094766</v>
      </c>
      <c r="DD29" s="461">
        <f t="shared" si="34"/>
        <v>4266.8139052094766</v>
      </c>
      <c r="DE29" s="461">
        <f t="shared" si="34"/>
        <v>4266.8139052094766</v>
      </c>
      <c r="DF29" s="461">
        <f t="shared" si="34"/>
        <v>4266.8139052094766</v>
      </c>
      <c r="DG29" s="461">
        <f t="shared" si="34"/>
        <v>4364.9506250292934</v>
      </c>
      <c r="DH29" s="461">
        <f t="shared" si="34"/>
        <v>4364.9506250292934</v>
      </c>
      <c r="DI29" s="461">
        <f t="shared" si="34"/>
        <v>4364.9506250292934</v>
      </c>
      <c r="DJ29" s="461">
        <f t="shared" si="34"/>
        <v>4364.9506250292934</v>
      </c>
      <c r="DK29" s="461">
        <f t="shared" si="34"/>
        <v>4465.344489404968</v>
      </c>
      <c r="DL29" s="461">
        <f t="shared" si="34"/>
        <v>4465.344489404968</v>
      </c>
      <c r="DM29" s="461">
        <f t="shared" si="34"/>
        <v>4465.344489404968</v>
      </c>
      <c r="DN29" s="461">
        <f t="shared" si="34"/>
        <v>4465.344489404968</v>
      </c>
      <c r="DO29" s="461">
        <f t="shared" si="34"/>
        <v>4568.0474126612817</v>
      </c>
      <c r="DP29" s="461">
        <f t="shared" si="34"/>
        <v>4568.0474126612817</v>
      </c>
      <c r="DQ29" s="461">
        <f t="shared" si="34"/>
        <v>4568.0474126612817</v>
      </c>
      <c r="DR29" s="461">
        <f t="shared" si="34"/>
        <v>4568.0474126612817</v>
      </c>
      <c r="DS29" s="461">
        <f t="shared" si="34"/>
        <v>4673.1125031524907</v>
      </c>
      <c r="DT29" s="461">
        <f t="shared" si="35"/>
        <v>4673.1125031524907</v>
      </c>
      <c r="DU29" s="461">
        <f t="shared" si="35"/>
        <v>4673.1125031524907</v>
      </c>
      <c r="DV29" s="461">
        <f t="shared" si="35"/>
        <v>4673.1125031524907</v>
      </c>
      <c r="DW29" s="461">
        <f t="shared" si="35"/>
        <v>4780.5940907249969</v>
      </c>
      <c r="DX29" s="461">
        <f t="shared" si="35"/>
        <v>4780.5940907249969</v>
      </c>
      <c r="DY29" s="461">
        <f t="shared" si="35"/>
        <v>4780.5940907249969</v>
      </c>
      <c r="DZ29" s="461">
        <f t="shared" si="35"/>
        <v>4780.5940907249969</v>
      </c>
      <c r="EA29" s="461">
        <f t="shared" si="35"/>
        <v>4890.5477548116705</v>
      </c>
      <c r="EB29" s="461">
        <f t="shared" si="35"/>
        <v>4890.5477548116705</v>
      </c>
      <c r="EC29" s="461">
        <f t="shared" si="35"/>
        <v>4890.5477548116705</v>
      </c>
      <c r="ED29" s="461">
        <f t="shared" si="35"/>
        <v>4890.5477548116705</v>
      </c>
      <c r="EE29" s="461">
        <f t="shared" si="35"/>
        <v>5003.0303531723384</v>
      </c>
      <c r="EF29" s="461">
        <f t="shared" si="35"/>
        <v>5003.0303531723384</v>
      </c>
      <c r="EG29" s="461">
        <f t="shared" si="35"/>
        <v>5003.0303531723384</v>
      </c>
      <c r="EH29" s="461">
        <f t="shared" si="35"/>
        <v>5003.0303531723384</v>
      </c>
      <c r="EI29" s="461">
        <f t="shared" si="35"/>
        <v>5118.1000512953024</v>
      </c>
      <c r="EJ29" s="461">
        <f t="shared" si="36"/>
        <v>5118.1000512953024</v>
      </c>
      <c r="EK29" s="461">
        <f t="shared" si="36"/>
        <v>5118.1000512953024</v>
      </c>
      <c r="EL29" s="461">
        <f t="shared" si="36"/>
        <v>5118.1000512953024</v>
      </c>
      <c r="EM29" s="461">
        <f t="shared" si="36"/>
        <v>5235.8163524750935</v>
      </c>
      <c r="EN29" s="461">
        <f t="shared" si="36"/>
        <v>5235.8163524750935</v>
      </c>
      <c r="EO29" s="461">
        <f t="shared" si="36"/>
        <v>5235.8163524750935</v>
      </c>
      <c r="EP29" s="461">
        <f t="shared" si="36"/>
        <v>5235.8163524750935</v>
      </c>
      <c r="EQ29" s="461">
        <f t="shared" si="36"/>
        <v>5356.2401285820206</v>
      </c>
      <c r="ER29" s="461">
        <f t="shared" si="36"/>
        <v>5356.2401285820206</v>
      </c>
      <c r="ES29" s="461">
        <f t="shared" si="36"/>
        <v>5356.2401285820206</v>
      </c>
      <c r="ET29" s="461">
        <f t="shared" si="36"/>
        <v>5356.2401285820206</v>
      </c>
      <c r="EU29" s="461">
        <f t="shared" si="36"/>
        <v>5479.4336515394061</v>
      </c>
      <c r="EV29" s="461">
        <f t="shared" si="36"/>
        <v>5479.4336515394061</v>
      </c>
      <c r="EW29" s="461">
        <f t="shared" si="36"/>
        <v>5479.4336515394061</v>
      </c>
      <c r="EX29" s="461">
        <f t="shared" si="36"/>
        <v>5479.4336515394061</v>
      </c>
      <c r="EY29" s="461">
        <f t="shared" si="36"/>
        <v>5605.4606255248118</v>
      </c>
      <c r="EZ29" s="461">
        <f t="shared" si="37"/>
        <v>5605.4606255248118</v>
      </c>
      <c r="FA29" s="461">
        <f t="shared" si="37"/>
        <v>5605.4606255248118</v>
      </c>
      <c r="FB29" s="461">
        <f t="shared" si="37"/>
        <v>5605.4606255248118</v>
      </c>
      <c r="FC29" s="461">
        <f t="shared" si="37"/>
        <v>5734.3862199118821</v>
      </c>
      <c r="FD29" s="461">
        <f t="shared" si="37"/>
        <v>5734.3862199118821</v>
      </c>
      <c r="FE29" s="461">
        <f t="shared" si="37"/>
        <v>5734.3862199118821</v>
      </c>
      <c r="FF29" s="461">
        <f t="shared" si="37"/>
        <v>5734.3862199118821</v>
      </c>
      <c r="FG29" s="461">
        <f t="shared" si="37"/>
        <v>5866.2771029698552</v>
      </c>
      <c r="FH29" s="461">
        <f t="shared" si="37"/>
        <v>5866.2771029698552</v>
      </c>
      <c r="FI29" s="461">
        <f t="shared" si="37"/>
        <v>5866.2771029698552</v>
      </c>
      <c r="FJ29" s="461">
        <f t="shared" si="37"/>
        <v>5866.2771029698552</v>
      </c>
      <c r="FK29" s="461">
        <f t="shared" si="37"/>
        <v>6001.2014763381612</v>
      </c>
      <c r="FL29" s="461">
        <f t="shared" si="37"/>
        <v>6001.2014763381612</v>
      </c>
      <c r="FM29" s="461">
        <f t="shared" si="37"/>
        <v>6001.2014763381612</v>
      </c>
      <c r="FN29" s="461">
        <f t="shared" si="37"/>
        <v>6001.2014763381612</v>
      </c>
      <c r="FO29" s="461">
        <f t="shared" si="37"/>
        <v>6139.229110293938</v>
      </c>
      <c r="FP29" s="461">
        <f t="shared" si="38"/>
        <v>6139.229110293938</v>
      </c>
      <c r="FQ29" s="461">
        <f t="shared" si="38"/>
        <v>6139.229110293938</v>
      </c>
      <c r="FR29" s="461">
        <f t="shared" si="38"/>
        <v>6139.229110293938</v>
      </c>
      <c r="FS29" s="461">
        <f t="shared" si="38"/>
        <v>6280.4313798306985</v>
      </c>
      <c r="FT29" s="461">
        <f t="shared" si="38"/>
        <v>6280.4313798306985</v>
      </c>
      <c r="FU29" s="461">
        <f t="shared" si="38"/>
        <v>6280.4313798306985</v>
      </c>
      <c r="FV29" s="461">
        <f t="shared" si="38"/>
        <v>6280.4313798306985</v>
      </c>
      <c r="FW29" s="461">
        <f t="shared" si="38"/>
        <v>6424.8813015668029</v>
      </c>
      <c r="FX29" s="461">
        <f t="shared" si="38"/>
        <v>6424.8813015668029</v>
      </c>
      <c r="FY29" s="461">
        <f t="shared" si="38"/>
        <v>6424.8813015668029</v>
      </c>
      <c r="FZ29" s="461">
        <f t="shared" si="38"/>
        <v>6424.8813015668029</v>
      </c>
      <c r="GA29" s="461">
        <f t="shared" si="38"/>
        <v>6572.6535715028394</v>
      </c>
      <c r="GB29" s="461">
        <f t="shared" si="38"/>
        <v>6572.6535715028394</v>
      </c>
      <c r="GC29" s="461">
        <f t="shared" si="38"/>
        <v>6572.6535715028394</v>
      </c>
      <c r="GD29" s="461">
        <f t="shared" si="38"/>
        <v>6572.6535715028394</v>
      </c>
      <c r="GE29" s="461">
        <f t="shared" si="38"/>
        <v>6723.8246036474038</v>
      </c>
      <c r="GF29" s="461">
        <f t="shared" si="39"/>
        <v>6723.8246036474038</v>
      </c>
      <c r="GG29" s="461">
        <f t="shared" si="39"/>
        <v>6723.8246036474038</v>
      </c>
      <c r="GH29" s="461">
        <f t="shared" si="39"/>
        <v>6723.8246036474038</v>
      </c>
      <c r="GI29" s="461">
        <f t="shared" si="39"/>
        <v>6878.4725695312936</v>
      </c>
      <c r="GJ29" s="461">
        <f t="shared" si="39"/>
        <v>6878.4725695312936</v>
      </c>
      <c r="GK29" s="461">
        <f t="shared" si="39"/>
        <v>6878.4725695312936</v>
      </c>
      <c r="GL29" s="461">
        <f t="shared" si="39"/>
        <v>6878.4725695312936</v>
      </c>
      <c r="GM29" s="461">
        <f t="shared" si="39"/>
        <v>7036.6774386305115</v>
      </c>
      <c r="GN29" s="461">
        <f t="shared" si="39"/>
        <v>7036.6774386305115</v>
      </c>
      <c r="GO29" s="461">
        <f t="shared" si="39"/>
        <v>7036.6774386305115</v>
      </c>
      <c r="GP29" s="461">
        <f t="shared" si="39"/>
        <v>7036.6774386305115</v>
      </c>
      <c r="GQ29" s="461">
        <f t="shared" si="39"/>
        <v>7198.5210197190145</v>
      </c>
      <c r="GR29" s="461">
        <f t="shared" si="39"/>
        <v>7198.5210197190145</v>
      </c>
      <c r="GS29" s="461">
        <f t="shared" si="39"/>
        <v>7198.5210197190145</v>
      </c>
      <c r="GT29" s="461">
        <f t="shared" si="39"/>
        <v>7198.5210197190145</v>
      </c>
      <c r="GU29" s="461">
        <f t="shared" si="39"/>
        <v>7364.0870031725499</v>
      </c>
      <c r="GV29" s="461">
        <f t="shared" si="40"/>
        <v>7364.0870031725499</v>
      </c>
      <c r="GW29" s="461">
        <f t="shared" si="40"/>
        <v>7364.0870031725499</v>
      </c>
      <c r="GX29" s="461">
        <f t="shared" si="40"/>
        <v>7364.0870031725499</v>
      </c>
      <c r="GY29" s="461">
        <f t="shared" si="41"/>
        <v>7533.4610042455179</v>
      </c>
      <c r="GZ29" s="461">
        <f t="shared" si="42"/>
        <v>7533.4610042455179</v>
      </c>
      <c r="HA29" s="461">
        <f t="shared" si="43"/>
        <v>7533.4610042455179</v>
      </c>
      <c r="HB29" s="461">
        <f t="shared" si="44"/>
        <v>7533.4610042455179</v>
      </c>
      <c r="HC29" s="461">
        <f t="shared" si="45"/>
        <v>7706.7306073431646</v>
      </c>
      <c r="HD29" s="461">
        <f t="shared" si="46"/>
        <v>7706.7306073431646</v>
      </c>
    </row>
    <row r="30" spans="1:212">
      <c r="B30" s="455" t="s">
        <v>1185</v>
      </c>
      <c r="C30" s="460" t="s">
        <v>1186</v>
      </c>
      <c r="D30" s="456">
        <v>0</v>
      </c>
      <c r="E30" s="455" t="s">
        <v>1187</v>
      </c>
      <c r="F30" s="457">
        <v>0</v>
      </c>
      <c r="H30" s="457" t="s">
        <v>1190</v>
      </c>
      <c r="I30" s="457">
        <v>0</v>
      </c>
      <c r="J30" s="458">
        <v>0</v>
      </c>
      <c r="K30" s="455" t="s">
        <v>1187</v>
      </c>
      <c r="L30" s="458">
        <v>0</v>
      </c>
      <c r="M30" s="455" t="s">
        <v>1187</v>
      </c>
      <c r="N30" s="459">
        <v>0</v>
      </c>
      <c r="O30" s="460">
        <v>0</v>
      </c>
      <c r="Q30" s="457" t="s">
        <v>1190</v>
      </c>
      <c r="R30" s="457"/>
      <c r="S30" s="456"/>
      <c r="T30" s="455"/>
      <c r="U30" s="458"/>
      <c r="V30" s="455"/>
      <c r="W30" s="460"/>
      <c r="X30" s="455"/>
      <c r="Z30" s="444" t="str">
        <f t="shared" si="47"/>
        <v>Easments</v>
      </c>
      <c r="AA30" s="461">
        <f t="shared" si="28"/>
        <v>0</v>
      </c>
      <c r="AB30" s="461">
        <f t="shared" si="29"/>
        <v>0</v>
      </c>
      <c r="AC30" s="461">
        <f t="shared" si="29"/>
        <v>0</v>
      </c>
      <c r="AD30" s="461">
        <f t="shared" si="29"/>
        <v>0</v>
      </c>
      <c r="AE30" s="461">
        <f t="shared" si="29"/>
        <v>0</v>
      </c>
      <c r="AF30" s="461">
        <f t="shared" si="29"/>
        <v>0</v>
      </c>
      <c r="AG30" s="461">
        <f t="shared" si="29"/>
        <v>0</v>
      </c>
      <c r="AH30" s="461">
        <f t="shared" si="29"/>
        <v>0</v>
      </c>
      <c r="AI30" s="461">
        <f t="shared" si="29"/>
        <v>0</v>
      </c>
      <c r="AJ30" s="461">
        <f t="shared" si="29"/>
        <v>0</v>
      </c>
      <c r="AK30" s="461">
        <f t="shared" si="29"/>
        <v>0</v>
      </c>
      <c r="AL30" s="461">
        <f t="shared" si="29"/>
        <v>0</v>
      </c>
      <c r="AM30" s="461">
        <f t="shared" si="29"/>
        <v>0</v>
      </c>
      <c r="AN30" s="461">
        <f t="shared" si="29"/>
        <v>0</v>
      </c>
      <c r="AO30" s="461">
        <f t="shared" si="29"/>
        <v>0</v>
      </c>
      <c r="AP30" s="461">
        <f t="shared" si="29"/>
        <v>0</v>
      </c>
      <c r="AQ30" s="461">
        <f t="shared" si="29"/>
        <v>0</v>
      </c>
      <c r="AR30" s="461">
        <f t="shared" si="30"/>
        <v>0</v>
      </c>
      <c r="AS30" s="461">
        <f t="shared" si="30"/>
        <v>0</v>
      </c>
      <c r="AT30" s="461">
        <f t="shared" si="30"/>
        <v>0</v>
      </c>
      <c r="AU30" s="461">
        <f t="shared" si="30"/>
        <v>0</v>
      </c>
      <c r="AV30" s="461">
        <f t="shared" si="30"/>
        <v>0</v>
      </c>
      <c r="AW30" s="461">
        <f t="shared" si="30"/>
        <v>0</v>
      </c>
      <c r="AX30" s="461">
        <f t="shared" si="30"/>
        <v>0</v>
      </c>
      <c r="AY30" s="461">
        <f t="shared" si="30"/>
        <v>0</v>
      </c>
      <c r="AZ30" s="461">
        <f t="shared" si="30"/>
        <v>0</v>
      </c>
      <c r="BA30" s="461">
        <f t="shared" si="30"/>
        <v>0</v>
      </c>
      <c r="BB30" s="461">
        <f t="shared" si="30"/>
        <v>0</v>
      </c>
      <c r="BC30" s="461">
        <f t="shared" si="30"/>
        <v>0</v>
      </c>
      <c r="BD30" s="461">
        <f t="shared" si="30"/>
        <v>0</v>
      </c>
      <c r="BE30" s="461">
        <f t="shared" si="30"/>
        <v>0</v>
      </c>
      <c r="BF30" s="461">
        <f t="shared" si="30"/>
        <v>0</v>
      </c>
      <c r="BG30" s="461">
        <f t="shared" si="30"/>
        <v>0</v>
      </c>
      <c r="BH30" s="461">
        <f t="shared" si="31"/>
        <v>0</v>
      </c>
      <c r="BI30" s="461">
        <f t="shared" si="31"/>
        <v>0</v>
      </c>
      <c r="BJ30" s="461">
        <f t="shared" si="31"/>
        <v>0</v>
      </c>
      <c r="BK30" s="461">
        <f t="shared" si="31"/>
        <v>0</v>
      </c>
      <c r="BL30" s="461">
        <f t="shared" si="31"/>
        <v>0</v>
      </c>
      <c r="BM30" s="461">
        <f t="shared" si="31"/>
        <v>0</v>
      </c>
      <c r="BN30" s="461">
        <f t="shared" si="31"/>
        <v>0</v>
      </c>
      <c r="BO30" s="461">
        <f t="shared" si="31"/>
        <v>0</v>
      </c>
      <c r="BP30" s="461">
        <f t="shared" si="31"/>
        <v>0</v>
      </c>
      <c r="BQ30" s="461">
        <f t="shared" si="31"/>
        <v>0</v>
      </c>
      <c r="BR30" s="461">
        <f t="shared" si="31"/>
        <v>0</v>
      </c>
      <c r="BS30" s="461">
        <f t="shared" si="31"/>
        <v>0</v>
      </c>
      <c r="BT30" s="461">
        <f t="shared" si="31"/>
        <v>0</v>
      </c>
      <c r="BU30" s="461">
        <f t="shared" si="31"/>
        <v>0</v>
      </c>
      <c r="BV30" s="461">
        <f t="shared" si="31"/>
        <v>0</v>
      </c>
      <c r="BW30" s="461">
        <f t="shared" si="31"/>
        <v>0</v>
      </c>
      <c r="BX30" s="461">
        <f t="shared" si="32"/>
        <v>0</v>
      </c>
      <c r="BY30" s="461">
        <f t="shared" si="32"/>
        <v>0</v>
      </c>
      <c r="BZ30" s="461">
        <f t="shared" si="32"/>
        <v>0</v>
      </c>
      <c r="CA30" s="461">
        <f t="shared" si="32"/>
        <v>0</v>
      </c>
      <c r="CB30" s="461">
        <f t="shared" si="32"/>
        <v>0</v>
      </c>
      <c r="CC30" s="461">
        <f t="shared" si="32"/>
        <v>0</v>
      </c>
      <c r="CD30" s="461">
        <f t="shared" si="32"/>
        <v>0</v>
      </c>
      <c r="CE30" s="461">
        <f t="shared" si="32"/>
        <v>0</v>
      </c>
      <c r="CF30" s="461">
        <f t="shared" si="32"/>
        <v>0</v>
      </c>
      <c r="CG30" s="461">
        <f t="shared" si="32"/>
        <v>0</v>
      </c>
      <c r="CH30" s="461">
        <f t="shared" si="32"/>
        <v>0</v>
      </c>
      <c r="CI30" s="461">
        <f t="shared" si="32"/>
        <v>0</v>
      </c>
      <c r="CJ30" s="461">
        <f t="shared" si="32"/>
        <v>0</v>
      </c>
      <c r="CK30" s="461">
        <f t="shared" si="32"/>
        <v>0</v>
      </c>
      <c r="CL30" s="461">
        <f t="shared" si="32"/>
        <v>0</v>
      </c>
      <c r="CM30" s="461">
        <f t="shared" si="32"/>
        <v>0</v>
      </c>
      <c r="CN30" s="461">
        <f t="shared" si="33"/>
        <v>0</v>
      </c>
      <c r="CO30" s="461">
        <f t="shared" si="33"/>
        <v>0</v>
      </c>
      <c r="CP30" s="461">
        <f t="shared" si="33"/>
        <v>0</v>
      </c>
      <c r="CQ30" s="461">
        <f t="shared" si="33"/>
        <v>0</v>
      </c>
      <c r="CR30" s="461">
        <f t="shared" si="33"/>
        <v>0</v>
      </c>
      <c r="CS30" s="461">
        <f t="shared" si="33"/>
        <v>0</v>
      </c>
      <c r="CT30" s="461">
        <f t="shared" si="33"/>
        <v>0</v>
      </c>
      <c r="CU30" s="461">
        <f t="shared" si="33"/>
        <v>0</v>
      </c>
      <c r="CV30" s="461">
        <f t="shared" si="33"/>
        <v>0</v>
      </c>
      <c r="CW30" s="461">
        <f t="shared" si="33"/>
        <v>0</v>
      </c>
      <c r="CX30" s="461">
        <f t="shared" si="33"/>
        <v>0</v>
      </c>
      <c r="CY30" s="461">
        <f t="shared" si="33"/>
        <v>0</v>
      </c>
      <c r="CZ30" s="461">
        <f t="shared" si="33"/>
        <v>0</v>
      </c>
      <c r="DA30" s="461">
        <f t="shared" si="33"/>
        <v>0</v>
      </c>
      <c r="DB30" s="461">
        <f t="shared" si="33"/>
        <v>0</v>
      </c>
      <c r="DC30" s="461">
        <f t="shared" si="33"/>
        <v>0</v>
      </c>
      <c r="DD30" s="461">
        <f t="shared" si="34"/>
        <v>0</v>
      </c>
      <c r="DE30" s="461">
        <f t="shared" si="34"/>
        <v>0</v>
      </c>
      <c r="DF30" s="461">
        <f t="shared" si="34"/>
        <v>0</v>
      </c>
      <c r="DG30" s="461">
        <f t="shared" si="34"/>
        <v>0</v>
      </c>
      <c r="DH30" s="461">
        <f t="shared" si="34"/>
        <v>0</v>
      </c>
      <c r="DI30" s="461">
        <f t="shared" si="34"/>
        <v>0</v>
      </c>
      <c r="DJ30" s="461">
        <f t="shared" si="34"/>
        <v>0</v>
      </c>
      <c r="DK30" s="461">
        <f t="shared" si="34"/>
        <v>0</v>
      </c>
      <c r="DL30" s="461">
        <f t="shared" si="34"/>
        <v>0</v>
      </c>
      <c r="DM30" s="461">
        <f t="shared" si="34"/>
        <v>0</v>
      </c>
      <c r="DN30" s="461">
        <f t="shared" si="34"/>
        <v>0</v>
      </c>
      <c r="DO30" s="461">
        <f t="shared" si="34"/>
        <v>0</v>
      </c>
      <c r="DP30" s="461">
        <f t="shared" si="34"/>
        <v>0</v>
      </c>
      <c r="DQ30" s="461">
        <f t="shared" si="34"/>
        <v>0</v>
      </c>
      <c r="DR30" s="461">
        <f t="shared" si="34"/>
        <v>0</v>
      </c>
      <c r="DS30" s="461">
        <f t="shared" si="34"/>
        <v>0</v>
      </c>
      <c r="DT30" s="461">
        <f t="shared" si="35"/>
        <v>0</v>
      </c>
      <c r="DU30" s="461">
        <f t="shared" si="35"/>
        <v>0</v>
      </c>
      <c r="DV30" s="461">
        <f t="shared" si="35"/>
        <v>0</v>
      </c>
      <c r="DW30" s="461">
        <f t="shared" si="35"/>
        <v>0</v>
      </c>
      <c r="DX30" s="461">
        <f t="shared" si="35"/>
        <v>0</v>
      </c>
      <c r="DY30" s="461">
        <f t="shared" si="35"/>
        <v>0</v>
      </c>
      <c r="DZ30" s="461">
        <f t="shared" si="35"/>
        <v>0</v>
      </c>
      <c r="EA30" s="461">
        <f t="shared" si="35"/>
        <v>0</v>
      </c>
      <c r="EB30" s="461">
        <f t="shared" si="35"/>
        <v>0</v>
      </c>
      <c r="EC30" s="461">
        <f t="shared" si="35"/>
        <v>0</v>
      </c>
      <c r="ED30" s="461">
        <f t="shared" si="35"/>
        <v>0</v>
      </c>
      <c r="EE30" s="461">
        <f t="shared" si="35"/>
        <v>0</v>
      </c>
      <c r="EF30" s="461">
        <f t="shared" si="35"/>
        <v>0</v>
      </c>
      <c r="EG30" s="461">
        <f t="shared" si="35"/>
        <v>0</v>
      </c>
      <c r="EH30" s="461">
        <f t="shared" si="35"/>
        <v>0</v>
      </c>
      <c r="EI30" s="461">
        <f t="shared" si="35"/>
        <v>0</v>
      </c>
      <c r="EJ30" s="461">
        <f t="shared" si="36"/>
        <v>0</v>
      </c>
      <c r="EK30" s="461">
        <f t="shared" si="36"/>
        <v>0</v>
      </c>
      <c r="EL30" s="461">
        <f t="shared" si="36"/>
        <v>0</v>
      </c>
      <c r="EM30" s="461">
        <f t="shared" si="36"/>
        <v>0</v>
      </c>
      <c r="EN30" s="461">
        <f t="shared" si="36"/>
        <v>0</v>
      </c>
      <c r="EO30" s="461">
        <f t="shared" si="36"/>
        <v>0</v>
      </c>
      <c r="EP30" s="461">
        <f t="shared" si="36"/>
        <v>0</v>
      </c>
      <c r="EQ30" s="461">
        <f t="shared" si="36"/>
        <v>0</v>
      </c>
      <c r="ER30" s="461">
        <f t="shared" si="36"/>
        <v>0</v>
      </c>
      <c r="ES30" s="461">
        <f t="shared" si="36"/>
        <v>0</v>
      </c>
      <c r="ET30" s="461">
        <f t="shared" si="36"/>
        <v>0</v>
      </c>
      <c r="EU30" s="461">
        <f t="shared" si="36"/>
        <v>0</v>
      </c>
      <c r="EV30" s="461">
        <f t="shared" si="36"/>
        <v>0</v>
      </c>
      <c r="EW30" s="461">
        <f t="shared" si="36"/>
        <v>0</v>
      </c>
      <c r="EX30" s="461">
        <f t="shared" si="36"/>
        <v>0</v>
      </c>
      <c r="EY30" s="461">
        <f t="shared" si="36"/>
        <v>0</v>
      </c>
      <c r="EZ30" s="461">
        <f t="shared" si="37"/>
        <v>0</v>
      </c>
      <c r="FA30" s="461">
        <f t="shared" si="37"/>
        <v>0</v>
      </c>
      <c r="FB30" s="461">
        <f t="shared" si="37"/>
        <v>0</v>
      </c>
      <c r="FC30" s="461">
        <f t="shared" si="37"/>
        <v>0</v>
      </c>
      <c r="FD30" s="461">
        <f t="shared" si="37"/>
        <v>0</v>
      </c>
      <c r="FE30" s="461">
        <f t="shared" si="37"/>
        <v>0</v>
      </c>
      <c r="FF30" s="461">
        <f t="shared" si="37"/>
        <v>0</v>
      </c>
      <c r="FG30" s="461">
        <f t="shared" si="37"/>
        <v>0</v>
      </c>
      <c r="FH30" s="461">
        <f t="shared" si="37"/>
        <v>0</v>
      </c>
      <c r="FI30" s="461">
        <f t="shared" si="37"/>
        <v>0</v>
      </c>
      <c r="FJ30" s="461">
        <f t="shared" si="37"/>
        <v>0</v>
      </c>
      <c r="FK30" s="461">
        <f t="shared" si="37"/>
        <v>0</v>
      </c>
      <c r="FL30" s="461">
        <f t="shared" si="37"/>
        <v>0</v>
      </c>
      <c r="FM30" s="461">
        <f t="shared" si="37"/>
        <v>0</v>
      </c>
      <c r="FN30" s="461">
        <f t="shared" si="37"/>
        <v>0</v>
      </c>
      <c r="FO30" s="461">
        <f t="shared" si="37"/>
        <v>0</v>
      </c>
      <c r="FP30" s="461">
        <f t="shared" si="38"/>
        <v>0</v>
      </c>
      <c r="FQ30" s="461">
        <f t="shared" si="38"/>
        <v>0</v>
      </c>
      <c r="FR30" s="461">
        <f t="shared" si="38"/>
        <v>0</v>
      </c>
      <c r="FS30" s="461">
        <f t="shared" si="38"/>
        <v>0</v>
      </c>
      <c r="FT30" s="461">
        <f t="shared" si="38"/>
        <v>0</v>
      </c>
      <c r="FU30" s="461">
        <f t="shared" si="38"/>
        <v>0</v>
      </c>
      <c r="FV30" s="461">
        <f t="shared" si="38"/>
        <v>0</v>
      </c>
      <c r="FW30" s="461">
        <f t="shared" si="38"/>
        <v>0</v>
      </c>
      <c r="FX30" s="461">
        <f t="shared" si="38"/>
        <v>0</v>
      </c>
      <c r="FY30" s="461">
        <f t="shared" si="38"/>
        <v>0</v>
      </c>
      <c r="FZ30" s="461">
        <f t="shared" si="38"/>
        <v>0</v>
      </c>
      <c r="GA30" s="461">
        <f t="shared" si="38"/>
        <v>0</v>
      </c>
      <c r="GB30" s="461">
        <f t="shared" si="38"/>
        <v>0</v>
      </c>
      <c r="GC30" s="461">
        <f t="shared" si="38"/>
        <v>0</v>
      </c>
      <c r="GD30" s="461">
        <f t="shared" si="38"/>
        <v>0</v>
      </c>
      <c r="GE30" s="461">
        <f t="shared" si="38"/>
        <v>0</v>
      </c>
      <c r="GF30" s="461">
        <f t="shared" si="39"/>
        <v>0</v>
      </c>
      <c r="GG30" s="461">
        <f t="shared" si="39"/>
        <v>0</v>
      </c>
      <c r="GH30" s="461">
        <f t="shared" si="39"/>
        <v>0</v>
      </c>
      <c r="GI30" s="461">
        <f t="shared" si="39"/>
        <v>0</v>
      </c>
      <c r="GJ30" s="461">
        <f t="shared" si="39"/>
        <v>0</v>
      </c>
      <c r="GK30" s="461">
        <f t="shared" si="39"/>
        <v>0</v>
      </c>
      <c r="GL30" s="461">
        <f t="shared" si="39"/>
        <v>0</v>
      </c>
      <c r="GM30" s="461">
        <f t="shared" si="39"/>
        <v>0</v>
      </c>
      <c r="GN30" s="461">
        <f t="shared" si="39"/>
        <v>0</v>
      </c>
      <c r="GO30" s="461">
        <f t="shared" si="39"/>
        <v>0</v>
      </c>
      <c r="GP30" s="461">
        <f t="shared" si="39"/>
        <v>0</v>
      </c>
      <c r="GQ30" s="461">
        <f t="shared" si="39"/>
        <v>0</v>
      </c>
      <c r="GR30" s="461">
        <f t="shared" si="39"/>
        <v>0</v>
      </c>
      <c r="GS30" s="461">
        <f t="shared" si="39"/>
        <v>0</v>
      </c>
      <c r="GT30" s="461">
        <f t="shared" si="39"/>
        <v>0</v>
      </c>
      <c r="GU30" s="461">
        <f t="shared" si="39"/>
        <v>0</v>
      </c>
      <c r="GV30" s="461">
        <f t="shared" si="40"/>
        <v>0</v>
      </c>
      <c r="GW30" s="461">
        <f t="shared" si="40"/>
        <v>0</v>
      </c>
      <c r="GX30" s="461">
        <f t="shared" si="40"/>
        <v>0</v>
      </c>
      <c r="GY30" s="461">
        <f t="shared" si="41"/>
        <v>0</v>
      </c>
      <c r="GZ30" s="461">
        <f t="shared" si="42"/>
        <v>0</v>
      </c>
      <c r="HA30" s="461">
        <f t="shared" si="43"/>
        <v>0</v>
      </c>
      <c r="HB30" s="461">
        <f t="shared" si="44"/>
        <v>0</v>
      </c>
      <c r="HC30" s="461">
        <f t="shared" si="45"/>
        <v>0</v>
      </c>
      <c r="HD30" s="461">
        <f t="shared" si="46"/>
        <v>0</v>
      </c>
    </row>
    <row r="31" spans="1:212">
      <c r="B31" s="455" t="s">
        <v>1185</v>
      </c>
      <c r="C31" s="457">
        <v>45870</v>
      </c>
      <c r="D31" s="456">
        <v>2500</v>
      </c>
      <c r="E31" s="455" t="s">
        <v>1189</v>
      </c>
      <c r="F31" s="457">
        <v>45133</v>
      </c>
      <c r="H31" s="457">
        <v>46388</v>
      </c>
      <c r="I31" s="457">
        <v>45133</v>
      </c>
      <c r="J31" s="456">
        <v>500</v>
      </c>
      <c r="K31" s="455" t="s">
        <v>1189</v>
      </c>
      <c r="L31" s="458">
        <v>0</v>
      </c>
      <c r="M31" s="455" t="s">
        <v>1187</v>
      </c>
      <c r="N31" s="459">
        <v>7.4999999999999997E-3</v>
      </c>
      <c r="O31" s="455">
        <v>2</v>
      </c>
      <c r="Q31" s="457"/>
      <c r="R31" s="457"/>
      <c r="S31" s="456"/>
      <c r="T31" s="455"/>
      <c r="U31" s="458"/>
      <c r="V31" s="455"/>
      <c r="W31" s="463"/>
      <c r="X31" s="455"/>
      <c r="Z31" s="444" t="str">
        <f t="shared" si="47"/>
        <v>Easments</v>
      </c>
      <c r="AA31" s="461">
        <f t="shared" si="28"/>
        <v>0</v>
      </c>
      <c r="AB31" s="461">
        <f t="shared" si="29"/>
        <v>0</v>
      </c>
      <c r="AC31" s="461">
        <f t="shared" si="29"/>
        <v>0</v>
      </c>
      <c r="AD31" s="461">
        <f t="shared" si="29"/>
        <v>0</v>
      </c>
      <c r="AE31" s="461">
        <f t="shared" si="29"/>
        <v>0</v>
      </c>
      <c r="AF31" s="461">
        <f t="shared" si="29"/>
        <v>0</v>
      </c>
      <c r="AG31" s="461">
        <f t="shared" si="29"/>
        <v>0</v>
      </c>
      <c r="AH31" s="461">
        <f t="shared" si="29"/>
        <v>0</v>
      </c>
      <c r="AI31" s="461">
        <f t="shared" si="29"/>
        <v>0</v>
      </c>
      <c r="AJ31" s="461">
        <f t="shared" si="29"/>
        <v>0</v>
      </c>
      <c r="AK31" s="461">
        <f t="shared" si="29"/>
        <v>0</v>
      </c>
      <c r="AL31" s="461">
        <f t="shared" si="29"/>
        <v>0</v>
      </c>
      <c r="AM31" s="461">
        <f t="shared" si="29"/>
        <v>0</v>
      </c>
      <c r="AN31" s="461">
        <f t="shared" si="29"/>
        <v>0</v>
      </c>
      <c r="AO31" s="461">
        <f t="shared" si="29"/>
        <v>0</v>
      </c>
      <c r="AP31" s="461">
        <f t="shared" si="29"/>
        <v>0</v>
      </c>
      <c r="AQ31" s="461">
        <f t="shared" si="29"/>
        <v>0</v>
      </c>
      <c r="AR31" s="461">
        <f t="shared" si="30"/>
        <v>0</v>
      </c>
      <c r="AS31" s="461">
        <f t="shared" si="30"/>
        <v>0</v>
      </c>
      <c r="AT31" s="461">
        <f t="shared" si="30"/>
        <v>0</v>
      </c>
      <c r="AU31" s="461">
        <f t="shared" si="30"/>
        <v>0</v>
      </c>
      <c r="AV31" s="461">
        <f t="shared" si="30"/>
        <v>0</v>
      </c>
      <c r="AW31" s="461">
        <f t="shared" si="30"/>
        <v>0</v>
      </c>
      <c r="AX31" s="461">
        <f t="shared" si="30"/>
        <v>0</v>
      </c>
      <c r="AY31" s="461">
        <f t="shared" si="30"/>
        <v>0</v>
      </c>
      <c r="AZ31" s="461">
        <f t="shared" si="30"/>
        <v>0</v>
      </c>
      <c r="BA31" s="461">
        <f t="shared" si="30"/>
        <v>0</v>
      </c>
      <c r="BB31" s="461">
        <f t="shared" si="30"/>
        <v>0</v>
      </c>
      <c r="BC31" s="461">
        <f t="shared" si="30"/>
        <v>0</v>
      </c>
      <c r="BD31" s="461">
        <f t="shared" si="30"/>
        <v>0</v>
      </c>
      <c r="BE31" s="461">
        <f t="shared" si="30"/>
        <v>0</v>
      </c>
      <c r="BF31" s="461">
        <f t="shared" si="30"/>
        <v>0</v>
      </c>
      <c r="BG31" s="461">
        <f t="shared" si="30"/>
        <v>0</v>
      </c>
      <c r="BH31" s="461">
        <f t="shared" si="31"/>
        <v>0</v>
      </c>
      <c r="BI31" s="461">
        <f t="shared" si="31"/>
        <v>0</v>
      </c>
      <c r="BJ31" s="461">
        <f t="shared" si="31"/>
        <v>0</v>
      </c>
      <c r="BK31" s="461">
        <f t="shared" si="31"/>
        <v>0</v>
      </c>
      <c r="BL31" s="461">
        <f t="shared" si="31"/>
        <v>0</v>
      </c>
      <c r="BM31" s="461">
        <f t="shared" si="31"/>
        <v>2885.2600000000007</v>
      </c>
      <c r="BN31" s="461">
        <f t="shared" si="31"/>
        <v>0</v>
      </c>
      <c r="BO31" s="461">
        <f t="shared" si="31"/>
        <v>0</v>
      </c>
      <c r="BP31" s="461">
        <f t="shared" si="31"/>
        <v>0</v>
      </c>
      <c r="BQ31" s="461">
        <f t="shared" si="31"/>
        <v>0</v>
      </c>
      <c r="BR31" s="461">
        <f t="shared" si="31"/>
        <v>0</v>
      </c>
      <c r="BS31" s="461">
        <f t="shared" si="31"/>
        <v>151.19514491106671</v>
      </c>
      <c r="BT31" s="461">
        <f t="shared" si="31"/>
        <v>152.89396676400003</v>
      </c>
      <c r="BU31" s="461">
        <f t="shared" si="31"/>
        <v>2343.9086582528098</v>
      </c>
      <c r="BV31" s="461">
        <f t="shared" si="31"/>
        <v>6665.0976955166625</v>
      </c>
      <c r="BW31" s="461">
        <f t="shared" si="31"/>
        <v>10635.009834723134</v>
      </c>
      <c r="BX31" s="461">
        <f t="shared" si="32"/>
        <v>13368.522141966334</v>
      </c>
      <c r="BY31" s="461">
        <f t="shared" si="32"/>
        <v>13368.522141966334</v>
      </c>
      <c r="BZ31" s="461">
        <f t="shared" si="32"/>
        <v>13368.522141966334</v>
      </c>
      <c r="CA31" s="461">
        <f t="shared" si="32"/>
        <v>13372.123100671561</v>
      </c>
      <c r="CB31" s="461">
        <f t="shared" si="32"/>
        <v>13372.123100671561</v>
      </c>
      <c r="CC31" s="461">
        <f t="shared" si="32"/>
        <v>13439.88644164544</v>
      </c>
      <c r="CD31" s="461">
        <f t="shared" si="32"/>
        <v>13573.531463416488</v>
      </c>
      <c r="CE31" s="461">
        <f t="shared" si="32"/>
        <v>13699.882543677217</v>
      </c>
      <c r="CF31" s="461">
        <f t="shared" si="32"/>
        <v>13784.424161427007</v>
      </c>
      <c r="CG31" s="461">
        <f t="shared" si="32"/>
        <v>13784.424161427007</v>
      </c>
      <c r="CH31" s="461">
        <f t="shared" si="32"/>
        <v>13784.424161427007</v>
      </c>
      <c r="CI31" s="461">
        <f t="shared" si="32"/>
        <v>13788.192669139828</v>
      </c>
      <c r="CJ31" s="461">
        <f t="shared" si="32"/>
        <v>13788.192669139828</v>
      </c>
      <c r="CK31" s="461">
        <f t="shared" si="32"/>
        <v>13788.192669139828</v>
      </c>
      <c r="CL31" s="461">
        <f t="shared" si="32"/>
        <v>13788.192669139828</v>
      </c>
      <c r="CM31" s="461">
        <f t="shared" si="32"/>
        <v>13792.047852530044</v>
      </c>
      <c r="CN31" s="461">
        <f t="shared" si="33"/>
        <v>13792.047852530044</v>
      </c>
      <c r="CO31" s="461">
        <f t="shared" si="33"/>
        <v>13792.047852530044</v>
      </c>
      <c r="CP31" s="461">
        <f t="shared" si="33"/>
        <v>13792.047852530044</v>
      </c>
      <c r="CQ31" s="461">
        <f t="shared" si="33"/>
        <v>13795.991705138234</v>
      </c>
      <c r="CR31" s="461">
        <f t="shared" si="33"/>
        <v>13795.991705138234</v>
      </c>
      <c r="CS31" s="461">
        <f t="shared" si="33"/>
        <v>13795.991705138234</v>
      </c>
      <c r="CT31" s="461">
        <f t="shared" si="33"/>
        <v>13795.991705138234</v>
      </c>
      <c r="CU31" s="461">
        <f t="shared" si="33"/>
        <v>13800.026266356414</v>
      </c>
      <c r="CV31" s="461">
        <f t="shared" si="33"/>
        <v>13800.026266356414</v>
      </c>
      <c r="CW31" s="461">
        <f t="shared" si="33"/>
        <v>13800.026266356414</v>
      </c>
      <c r="CX31" s="461">
        <f t="shared" si="33"/>
        <v>13800.026266356414</v>
      </c>
      <c r="CY31" s="461">
        <f t="shared" si="33"/>
        <v>13804.153622482612</v>
      </c>
      <c r="CZ31" s="461">
        <f t="shared" si="33"/>
        <v>13804.153622482612</v>
      </c>
      <c r="DA31" s="461">
        <f t="shared" si="33"/>
        <v>13804.153622482612</v>
      </c>
      <c r="DB31" s="461">
        <f t="shared" si="33"/>
        <v>13804.153622482612</v>
      </c>
      <c r="DC31" s="461">
        <f t="shared" si="33"/>
        <v>13808.375907799713</v>
      </c>
      <c r="DD31" s="461">
        <f t="shared" si="34"/>
        <v>13808.375907799713</v>
      </c>
      <c r="DE31" s="461">
        <f t="shared" si="34"/>
        <v>13808.375907799713</v>
      </c>
      <c r="DF31" s="461">
        <f t="shared" si="34"/>
        <v>13808.375907799713</v>
      </c>
      <c r="DG31" s="461">
        <f t="shared" si="34"/>
        <v>14501.247039540278</v>
      </c>
      <c r="DH31" s="461">
        <f t="shared" si="34"/>
        <v>14975.793049110976</v>
      </c>
      <c r="DI31" s="461">
        <f t="shared" si="34"/>
        <v>15350.881541077999</v>
      </c>
      <c r="DJ31" s="461">
        <f t="shared" si="34"/>
        <v>16090.643025009611</v>
      </c>
      <c r="DK31" s="461">
        <f t="shared" si="34"/>
        <v>16228.544049423563</v>
      </c>
      <c r="DL31" s="461">
        <f t="shared" si="34"/>
        <v>16320.539291595274</v>
      </c>
      <c r="DM31" s="461">
        <f t="shared" si="34"/>
        <v>16394.118649011205</v>
      </c>
      <c r="DN31" s="461">
        <f t="shared" si="34"/>
        <v>16539.234203858807</v>
      </c>
      <c r="DO31" s="461">
        <f t="shared" si="34"/>
        <v>16680.946080662834</v>
      </c>
      <c r="DP31" s="461">
        <f t="shared" si="34"/>
        <v>16775.49769742374</v>
      </c>
      <c r="DQ31" s="461">
        <f t="shared" si="34"/>
        <v>16851.121336412642</v>
      </c>
      <c r="DR31" s="461">
        <f t="shared" si="34"/>
        <v>17000.268688562432</v>
      </c>
      <c r="DS31" s="461">
        <f t="shared" si="34"/>
        <v>17145.896174496414</v>
      </c>
      <c r="DT31" s="461">
        <f t="shared" si="35"/>
        <v>17235.878926906516</v>
      </c>
      <c r="DU31" s="461">
        <f t="shared" si="35"/>
        <v>17313.603282941094</v>
      </c>
      <c r="DV31" s="461">
        <f t="shared" si="35"/>
        <v>17466.893736231836</v>
      </c>
      <c r="DW31" s="461">
        <f t="shared" si="35"/>
        <v>17616.544448652836</v>
      </c>
      <c r="DX31" s="461">
        <f t="shared" si="35"/>
        <v>17723.618335030027</v>
      </c>
      <c r="DY31" s="461">
        <f t="shared" si="35"/>
        <v>17803.501389857924</v>
      </c>
      <c r="DZ31" s="461">
        <f t="shared" si="35"/>
        <v>17961.049297741145</v>
      </c>
      <c r="EA31" s="461">
        <f t="shared" si="35"/>
        <v>17546.208618592125</v>
      </c>
      <c r="EB31" s="461">
        <f t="shared" si="35"/>
        <v>17294.551363859977</v>
      </c>
      <c r="EC31" s="461">
        <f t="shared" si="35"/>
        <v>17093.233945730168</v>
      </c>
      <c r="ED31" s="461">
        <f t="shared" si="35"/>
        <v>16696.189314485971</v>
      </c>
      <c r="EE31" s="461">
        <f t="shared" si="35"/>
        <v>16937.713566459654</v>
      </c>
      <c r="EF31" s="461">
        <f t="shared" si="35"/>
        <v>17063.17466782291</v>
      </c>
      <c r="EG31" s="461">
        <f t="shared" si="35"/>
        <v>17135.124682674075</v>
      </c>
      <c r="EH31" s="461">
        <f t="shared" si="35"/>
        <v>17277.026796162223</v>
      </c>
      <c r="EI31" s="461">
        <f t="shared" si="35"/>
        <v>17340.09840129298</v>
      </c>
      <c r="EJ31" s="461">
        <f t="shared" si="36"/>
        <v>17372.794527535305</v>
      </c>
      <c r="EK31" s="461">
        <f t="shared" si="36"/>
        <v>17433.15884347678</v>
      </c>
      <c r="EL31" s="461">
        <f t="shared" si="36"/>
        <v>17552.211272153549</v>
      </c>
      <c r="EM31" s="461">
        <f t="shared" si="36"/>
        <v>17855.182566383068</v>
      </c>
      <c r="EN31" s="461">
        <f t="shared" si="36"/>
        <v>18067.699770798321</v>
      </c>
      <c r="EO31" s="461">
        <f t="shared" si="36"/>
        <v>18231.857484175838</v>
      </c>
      <c r="EP31" s="461">
        <f t="shared" si="36"/>
        <v>18555.614560832979</v>
      </c>
      <c r="EQ31" s="461">
        <f t="shared" si="36"/>
        <v>18558.092678727102</v>
      </c>
      <c r="ER31" s="461">
        <f t="shared" si="36"/>
        <v>18556.147617456852</v>
      </c>
      <c r="ES31" s="461">
        <f t="shared" si="36"/>
        <v>18554.579159092857</v>
      </c>
      <c r="ET31" s="461">
        <f t="shared" si="36"/>
        <v>18551.485795495515</v>
      </c>
      <c r="EU31" s="461">
        <f t="shared" si="36"/>
        <v>18824.358036168851</v>
      </c>
      <c r="EV31" s="461">
        <f t="shared" si="36"/>
        <v>19008.683076003221</v>
      </c>
      <c r="EW31" s="461">
        <f t="shared" si="36"/>
        <v>19156.112492248398</v>
      </c>
      <c r="EX31" s="461">
        <f t="shared" si="36"/>
        <v>19446.877487902533</v>
      </c>
      <c r="EY31" s="461">
        <f t="shared" si="36"/>
        <v>19518.928681049529</v>
      </c>
      <c r="EZ31" s="461">
        <f t="shared" si="37"/>
        <v>19556.535142527016</v>
      </c>
      <c r="FA31" s="461">
        <f t="shared" si="37"/>
        <v>19593.184688790661</v>
      </c>
      <c r="FB31" s="461">
        <f t="shared" si="37"/>
        <v>19665.466092539496</v>
      </c>
      <c r="FC31" s="461">
        <f t="shared" si="37"/>
        <v>19740.320605111407</v>
      </c>
      <c r="FD31" s="461">
        <f t="shared" si="37"/>
        <v>19796.22693776893</v>
      </c>
      <c r="FE31" s="461">
        <f t="shared" si="37"/>
        <v>19834.351213034814</v>
      </c>
      <c r="FF31" s="461">
        <f t="shared" si="37"/>
        <v>19909.541124345094</v>
      </c>
      <c r="FG31" s="461">
        <f t="shared" si="37"/>
        <v>19950.869469866677</v>
      </c>
      <c r="FH31" s="461">
        <f t="shared" si="37"/>
        <v>19975.351922289654</v>
      </c>
      <c r="FI31" s="461">
        <f t="shared" si="37"/>
        <v>19994.921519057556</v>
      </c>
      <c r="FJ31" s="461">
        <f t="shared" si="37"/>
        <v>20033.517301799504</v>
      </c>
      <c r="FK31" s="461">
        <f t="shared" si="37"/>
        <v>20137.847676786794</v>
      </c>
      <c r="FL31" s="461">
        <f t="shared" si="37"/>
        <v>20205.658757377856</v>
      </c>
      <c r="FM31" s="461">
        <f t="shared" si="37"/>
        <v>20259.88622495273</v>
      </c>
      <c r="FN31" s="461">
        <f t="shared" si="37"/>
        <v>20366.835365601302</v>
      </c>
      <c r="FO31" s="461">
        <f t="shared" si="37"/>
        <v>20513.677607660484</v>
      </c>
      <c r="FP31" s="461">
        <f t="shared" si="38"/>
        <v>20601.909117589352</v>
      </c>
      <c r="FQ31" s="461">
        <f t="shared" si="38"/>
        <v>20679.496570787964</v>
      </c>
      <c r="FR31" s="461">
        <f t="shared" si="38"/>
        <v>20832.517019940333</v>
      </c>
      <c r="FS31" s="461">
        <f t="shared" si="38"/>
        <v>21020.359597882838</v>
      </c>
      <c r="FT31" s="461">
        <f t="shared" si="38"/>
        <v>21154.320763923013</v>
      </c>
      <c r="FU31" s="461">
        <f t="shared" si="38"/>
        <v>21218.998930577105</v>
      </c>
      <c r="FV31" s="461">
        <f t="shared" si="38"/>
        <v>21346.559273180777</v>
      </c>
      <c r="FW31" s="461">
        <f t="shared" si="38"/>
        <v>21478.067663296242</v>
      </c>
      <c r="FX31" s="461">
        <f t="shared" si="38"/>
        <v>21564.320729657971</v>
      </c>
      <c r="FY31" s="461">
        <f t="shared" si="38"/>
        <v>21668.731657871089</v>
      </c>
      <c r="FZ31" s="461">
        <f t="shared" si="38"/>
        <v>21874.654219740594</v>
      </c>
      <c r="GA31" s="461">
        <f t="shared" si="38"/>
        <v>22005.880636366684</v>
      </c>
      <c r="GB31" s="461">
        <f t="shared" si="38"/>
        <v>22091.838587196082</v>
      </c>
      <c r="GC31" s="461">
        <f t="shared" si="38"/>
        <v>22160.578833851021</v>
      </c>
      <c r="GD31" s="461">
        <f t="shared" si="38"/>
        <v>22296.150540155868</v>
      </c>
      <c r="GE31" s="461">
        <f t="shared" si="38"/>
        <v>22410.643686286901</v>
      </c>
      <c r="GF31" s="461">
        <f t="shared" si="39"/>
        <v>22475.335847498503</v>
      </c>
      <c r="GG31" s="461">
        <f t="shared" si="39"/>
        <v>22534.768466374568</v>
      </c>
      <c r="GH31" s="461">
        <f t="shared" si="39"/>
        <v>22651.983372390838</v>
      </c>
      <c r="GI31" s="461">
        <f t="shared" si="39"/>
        <v>22868.96002690756</v>
      </c>
      <c r="GJ31" s="461">
        <f t="shared" si="39"/>
        <v>23023.438207741823</v>
      </c>
      <c r="GK31" s="461">
        <f t="shared" si="39"/>
        <v>23139.281435900208</v>
      </c>
      <c r="GL31" s="461">
        <f t="shared" si="39"/>
        <v>23367.75114425215</v>
      </c>
      <c r="GM31" s="461">
        <f t="shared" si="39"/>
        <v>23521.082042510454</v>
      </c>
      <c r="GN31" s="461">
        <f t="shared" si="39"/>
        <v>23621.957813443867</v>
      </c>
      <c r="GO31" s="461">
        <f t="shared" si="39"/>
        <v>23702.628148539414</v>
      </c>
      <c r="GP31" s="461">
        <f t="shared" si="39"/>
        <v>23861.728755669701</v>
      </c>
      <c r="GQ31" s="461">
        <f t="shared" si="39"/>
        <v>24142.042683319152</v>
      </c>
      <c r="GR31" s="461">
        <f t="shared" si="39"/>
        <v>24330.324071297269</v>
      </c>
      <c r="GS31" s="461">
        <f t="shared" si="39"/>
        <v>24480.906009577819</v>
      </c>
      <c r="GT31" s="461">
        <f t="shared" si="39"/>
        <v>24777.888509711447</v>
      </c>
      <c r="GU31" s="461">
        <f t="shared" si="39"/>
        <v>24920.621953016351</v>
      </c>
      <c r="GV31" s="461">
        <f t="shared" si="40"/>
        <v>25003.154188875695</v>
      </c>
      <c r="GW31" s="461">
        <f t="shared" si="40"/>
        <v>25077.802129022872</v>
      </c>
      <c r="GX31" s="461">
        <f t="shared" si="40"/>
        <v>25225.02517680587</v>
      </c>
      <c r="GY31" s="461">
        <f t="shared" si="41"/>
        <v>25439.934239691149</v>
      </c>
      <c r="GZ31" s="461">
        <f t="shared" si="42"/>
        <v>25593.727064757022</v>
      </c>
      <c r="HA31" s="461">
        <f t="shared" si="43"/>
        <v>25708.06905934602</v>
      </c>
      <c r="HB31" s="461">
        <f t="shared" si="44"/>
        <v>25933.57798698407</v>
      </c>
      <c r="HC31" s="461">
        <f t="shared" si="45"/>
        <v>26154.379086117882</v>
      </c>
      <c r="HD31" s="461">
        <f t="shared" si="46"/>
        <v>26301.297965112288</v>
      </c>
    </row>
    <row r="32" spans="1:212">
      <c r="B32" s="455" t="s">
        <v>1185</v>
      </c>
      <c r="C32" s="457">
        <v>45874</v>
      </c>
      <c r="D32" s="456">
        <v>3500</v>
      </c>
      <c r="E32" s="455" t="s">
        <v>1189</v>
      </c>
      <c r="F32" s="457">
        <v>45058</v>
      </c>
      <c r="H32" s="457" t="s">
        <v>1188</v>
      </c>
      <c r="I32" s="457">
        <v>45058</v>
      </c>
      <c r="J32" s="458">
        <v>0</v>
      </c>
      <c r="K32" s="455" t="s">
        <v>1187</v>
      </c>
      <c r="L32" s="458">
        <v>0</v>
      </c>
      <c r="M32" s="455" t="s">
        <v>1187</v>
      </c>
      <c r="N32" s="459">
        <v>0</v>
      </c>
      <c r="O32" s="460">
        <v>0</v>
      </c>
      <c r="Q32" s="457"/>
      <c r="R32" s="457"/>
      <c r="S32" s="458"/>
      <c r="T32" s="455"/>
      <c r="U32" s="458"/>
      <c r="V32" s="455"/>
      <c r="W32" s="460"/>
      <c r="X32" s="460"/>
      <c r="Z32" s="444" t="str">
        <f t="shared" si="47"/>
        <v>Easments</v>
      </c>
      <c r="AA32" s="461">
        <f t="shared" si="28"/>
        <v>0</v>
      </c>
      <c r="AB32" s="461">
        <f t="shared" si="29"/>
        <v>0</v>
      </c>
      <c r="AC32" s="461">
        <f t="shared" si="29"/>
        <v>0</v>
      </c>
      <c r="AD32" s="461">
        <f t="shared" si="29"/>
        <v>0</v>
      </c>
      <c r="AE32" s="461">
        <f t="shared" si="29"/>
        <v>0</v>
      </c>
      <c r="AF32" s="461">
        <f t="shared" si="29"/>
        <v>0</v>
      </c>
      <c r="AG32" s="461">
        <f t="shared" si="29"/>
        <v>0</v>
      </c>
      <c r="AH32" s="461">
        <f t="shared" si="29"/>
        <v>0</v>
      </c>
      <c r="AI32" s="461">
        <f t="shared" si="29"/>
        <v>0</v>
      </c>
      <c r="AJ32" s="461">
        <f t="shared" si="29"/>
        <v>0</v>
      </c>
      <c r="AK32" s="461">
        <f t="shared" si="29"/>
        <v>0</v>
      </c>
      <c r="AL32" s="461">
        <f t="shared" si="29"/>
        <v>0</v>
      </c>
      <c r="AM32" s="461">
        <f t="shared" si="29"/>
        <v>0</v>
      </c>
      <c r="AN32" s="461">
        <f t="shared" si="29"/>
        <v>0</v>
      </c>
      <c r="AO32" s="461">
        <f t="shared" si="29"/>
        <v>0</v>
      </c>
      <c r="AP32" s="461">
        <f t="shared" si="29"/>
        <v>0</v>
      </c>
      <c r="AQ32" s="461">
        <f t="shared" si="29"/>
        <v>0</v>
      </c>
      <c r="AR32" s="461">
        <f t="shared" si="30"/>
        <v>0</v>
      </c>
      <c r="AS32" s="461">
        <f t="shared" si="30"/>
        <v>0</v>
      </c>
      <c r="AT32" s="461">
        <f t="shared" si="30"/>
        <v>0</v>
      </c>
      <c r="AU32" s="461">
        <f t="shared" si="30"/>
        <v>0</v>
      </c>
      <c r="AV32" s="461">
        <f t="shared" si="30"/>
        <v>0</v>
      </c>
      <c r="AW32" s="461">
        <f t="shared" si="30"/>
        <v>0</v>
      </c>
      <c r="AX32" s="461">
        <f t="shared" si="30"/>
        <v>0</v>
      </c>
      <c r="AY32" s="461">
        <f t="shared" si="30"/>
        <v>0</v>
      </c>
      <c r="AZ32" s="461">
        <f t="shared" si="30"/>
        <v>0</v>
      </c>
      <c r="BA32" s="461">
        <f t="shared" si="30"/>
        <v>0</v>
      </c>
      <c r="BB32" s="461">
        <f t="shared" si="30"/>
        <v>0</v>
      </c>
      <c r="BC32" s="461">
        <f t="shared" si="30"/>
        <v>0</v>
      </c>
      <c r="BD32" s="461">
        <f t="shared" si="30"/>
        <v>0</v>
      </c>
      <c r="BE32" s="461">
        <f t="shared" si="30"/>
        <v>0</v>
      </c>
      <c r="BF32" s="461">
        <f t="shared" si="30"/>
        <v>0</v>
      </c>
      <c r="BG32" s="461">
        <f t="shared" si="30"/>
        <v>0</v>
      </c>
      <c r="BH32" s="461">
        <f t="shared" si="31"/>
        <v>0</v>
      </c>
      <c r="BI32" s="461">
        <f t="shared" si="31"/>
        <v>0</v>
      </c>
      <c r="BJ32" s="461">
        <f t="shared" si="31"/>
        <v>0</v>
      </c>
      <c r="BK32" s="461">
        <f t="shared" si="31"/>
        <v>0</v>
      </c>
      <c r="BL32" s="461">
        <f t="shared" si="31"/>
        <v>0</v>
      </c>
      <c r="BM32" s="461">
        <f t="shared" si="31"/>
        <v>4039.3640000000009</v>
      </c>
      <c r="BN32" s="461">
        <f t="shared" si="31"/>
        <v>0</v>
      </c>
      <c r="BO32" s="461">
        <f t="shared" si="31"/>
        <v>0</v>
      </c>
      <c r="BP32" s="461">
        <f t="shared" si="31"/>
        <v>0</v>
      </c>
      <c r="BQ32" s="461">
        <f t="shared" si="31"/>
        <v>0</v>
      </c>
      <c r="BR32" s="461">
        <f t="shared" si="31"/>
        <v>0</v>
      </c>
      <c r="BS32" s="461">
        <f t="shared" si="31"/>
        <v>0</v>
      </c>
      <c r="BT32" s="461">
        <f t="shared" si="31"/>
        <v>0</v>
      </c>
      <c r="BU32" s="461">
        <f t="shared" si="31"/>
        <v>0</v>
      </c>
      <c r="BV32" s="461">
        <f t="shared" si="31"/>
        <v>0</v>
      </c>
      <c r="BW32" s="461">
        <f t="shared" si="31"/>
        <v>0</v>
      </c>
      <c r="BX32" s="461">
        <f t="shared" si="32"/>
        <v>0</v>
      </c>
      <c r="BY32" s="461">
        <f t="shared" si="32"/>
        <v>0</v>
      </c>
      <c r="BZ32" s="461">
        <f t="shared" si="32"/>
        <v>0</v>
      </c>
      <c r="CA32" s="461">
        <f t="shared" si="32"/>
        <v>0</v>
      </c>
      <c r="CB32" s="461">
        <f t="shared" si="32"/>
        <v>0</v>
      </c>
      <c r="CC32" s="461">
        <f t="shared" si="32"/>
        <v>0</v>
      </c>
      <c r="CD32" s="461">
        <f t="shared" si="32"/>
        <v>0</v>
      </c>
      <c r="CE32" s="461">
        <f t="shared" si="32"/>
        <v>0</v>
      </c>
      <c r="CF32" s="461">
        <f t="shared" si="32"/>
        <v>0</v>
      </c>
      <c r="CG32" s="461">
        <f t="shared" si="32"/>
        <v>0</v>
      </c>
      <c r="CH32" s="461">
        <f t="shared" si="32"/>
        <v>0</v>
      </c>
      <c r="CI32" s="461">
        <f t="shared" si="32"/>
        <v>0</v>
      </c>
      <c r="CJ32" s="461">
        <f t="shared" si="32"/>
        <v>0</v>
      </c>
      <c r="CK32" s="461">
        <f t="shared" si="32"/>
        <v>0</v>
      </c>
      <c r="CL32" s="461">
        <f t="shared" si="32"/>
        <v>0</v>
      </c>
      <c r="CM32" s="461">
        <f t="shared" si="32"/>
        <v>0</v>
      </c>
      <c r="CN32" s="461">
        <f t="shared" si="33"/>
        <v>0</v>
      </c>
      <c r="CO32" s="461">
        <f t="shared" si="33"/>
        <v>0</v>
      </c>
      <c r="CP32" s="461">
        <f t="shared" si="33"/>
        <v>0</v>
      </c>
      <c r="CQ32" s="461">
        <f t="shared" si="33"/>
        <v>0</v>
      </c>
      <c r="CR32" s="461">
        <f t="shared" si="33"/>
        <v>0</v>
      </c>
      <c r="CS32" s="461">
        <f t="shared" si="33"/>
        <v>0</v>
      </c>
      <c r="CT32" s="461">
        <f t="shared" si="33"/>
        <v>0</v>
      </c>
      <c r="CU32" s="461">
        <f t="shared" si="33"/>
        <v>0</v>
      </c>
      <c r="CV32" s="461">
        <f t="shared" si="33"/>
        <v>0</v>
      </c>
      <c r="CW32" s="461">
        <f t="shared" si="33"/>
        <v>0</v>
      </c>
      <c r="CX32" s="461">
        <f t="shared" si="33"/>
        <v>0</v>
      </c>
      <c r="CY32" s="461">
        <f t="shared" si="33"/>
        <v>0</v>
      </c>
      <c r="CZ32" s="461">
        <f t="shared" si="33"/>
        <v>0</v>
      </c>
      <c r="DA32" s="461">
        <f t="shared" si="33"/>
        <v>0</v>
      </c>
      <c r="DB32" s="461">
        <f t="shared" si="33"/>
        <v>0</v>
      </c>
      <c r="DC32" s="461">
        <f t="shared" si="33"/>
        <v>0</v>
      </c>
      <c r="DD32" s="461">
        <f t="shared" si="34"/>
        <v>0</v>
      </c>
      <c r="DE32" s="461">
        <f t="shared" si="34"/>
        <v>0</v>
      </c>
      <c r="DF32" s="461">
        <f t="shared" si="34"/>
        <v>0</v>
      </c>
      <c r="DG32" s="461">
        <f t="shared" si="34"/>
        <v>0</v>
      </c>
      <c r="DH32" s="461">
        <f t="shared" si="34"/>
        <v>0</v>
      </c>
      <c r="DI32" s="461">
        <f t="shared" si="34"/>
        <v>0</v>
      </c>
      <c r="DJ32" s="461">
        <f t="shared" si="34"/>
        <v>0</v>
      </c>
      <c r="DK32" s="461">
        <f t="shared" si="34"/>
        <v>0</v>
      </c>
      <c r="DL32" s="461">
        <f t="shared" si="34"/>
        <v>0</v>
      </c>
      <c r="DM32" s="461">
        <f t="shared" si="34"/>
        <v>0</v>
      </c>
      <c r="DN32" s="461">
        <f t="shared" si="34"/>
        <v>0</v>
      </c>
      <c r="DO32" s="461">
        <f t="shared" si="34"/>
        <v>0</v>
      </c>
      <c r="DP32" s="461">
        <f t="shared" si="34"/>
        <v>0</v>
      </c>
      <c r="DQ32" s="461">
        <f t="shared" si="34"/>
        <v>0</v>
      </c>
      <c r="DR32" s="461">
        <f t="shared" si="34"/>
        <v>0</v>
      </c>
      <c r="DS32" s="461">
        <f t="shared" si="34"/>
        <v>0</v>
      </c>
      <c r="DT32" s="461">
        <f t="shared" si="35"/>
        <v>0</v>
      </c>
      <c r="DU32" s="461">
        <f t="shared" si="35"/>
        <v>0</v>
      </c>
      <c r="DV32" s="461">
        <f t="shared" si="35"/>
        <v>0</v>
      </c>
      <c r="DW32" s="461">
        <f t="shared" si="35"/>
        <v>0</v>
      </c>
      <c r="DX32" s="461">
        <f t="shared" si="35"/>
        <v>0</v>
      </c>
      <c r="DY32" s="461">
        <f t="shared" si="35"/>
        <v>0</v>
      </c>
      <c r="DZ32" s="461">
        <f t="shared" si="35"/>
        <v>0</v>
      </c>
      <c r="EA32" s="461">
        <f t="shared" si="35"/>
        <v>0</v>
      </c>
      <c r="EB32" s="461">
        <f t="shared" si="35"/>
        <v>0</v>
      </c>
      <c r="EC32" s="461">
        <f t="shared" si="35"/>
        <v>0</v>
      </c>
      <c r="ED32" s="461">
        <f t="shared" si="35"/>
        <v>0</v>
      </c>
      <c r="EE32" s="461">
        <f t="shared" si="35"/>
        <v>0</v>
      </c>
      <c r="EF32" s="461">
        <f t="shared" si="35"/>
        <v>0</v>
      </c>
      <c r="EG32" s="461">
        <f t="shared" si="35"/>
        <v>0</v>
      </c>
      <c r="EH32" s="461">
        <f t="shared" si="35"/>
        <v>0</v>
      </c>
      <c r="EI32" s="461">
        <f t="shared" si="35"/>
        <v>0</v>
      </c>
      <c r="EJ32" s="461">
        <f t="shared" si="36"/>
        <v>0</v>
      </c>
      <c r="EK32" s="461">
        <f t="shared" si="36"/>
        <v>0</v>
      </c>
      <c r="EL32" s="461">
        <f t="shared" si="36"/>
        <v>0</v>
      </c>
      <c r="EM32" s="461">
        <f t="shared" si="36"/>
        <v>0</v>
      </c>
      <c r="EN32" s="461">
        <f t="shared" si="36"/>
        <v>0</v>
      </c>
      <c r="EO32" s="461">
        <f t="shared" si="36"/>
        <v>0</v>
      </c>
      <c r="EP32" s="461">
        <f t="shared" si="36"/>
        <v>0</v>
      </c>
      <c r="EQ32" s="461">
        <f t="shared" si="36"/>
        <v>0</v>
      </c>
      <c r="ER32" s="461">
        <f t="shared" si="36"/>
        <v>0</v>
      </c>
      <c r="ES32" s="461">
        <f t="shared" si="36"/>
        <v>0</v>
      </c>
      <c r="ET32" s="461">
        <f t="shared" si="36"/>
        <v>0</v>
      </c>
      <c r="EU32" s="461">
        <f t="shared" si="36"/>
        <v>0</v>
      </c>
      <c r="EV32" s="461">
        <f t="shared" si="36"/>
        <v>0</v>
      </c>
      <c r="EW32" s="461">
        <f t="shared" si="36"/>
        <v>0</v>
      </c>
      <c r="EX32" s="461">
        <f t="shared" si="36"/>
        <v>0</v>
      </c>
      <c r="EY32" s="461">
        <f t="shared" si="36"/>
        <v>0</v>
      </c>
      <c r="EZ32" s="461">
        <f t="shared" si="37"/>
        <v>0</v>
      </c>
      <c r="FA32" s="461">
        <f t="shared" si="37"/>
        <v>0</v>
      </c>
      <c r="FB32" s="461">
        <f t="shared" si="37"/>
        <v>0</v>
      </c>
      <c r="FC32" s="461">
        <f t="shared" si="37"/>
        <v>0</v>
      </c>
      <c r="FD32" s="461">
        <f t="shared" si="37"/>
        <v>0</v>
      </c>
      <c r="FE32" s="461">
        <f t="shared" si="37"/>
        <v>0</v>
      </c>
      <c r="FF32" s="461">
        <f t="shared" si="37"/>
        <v>0</v>
      </c>
      <c r="FG32" s="461">
        <f t="shared" si="37"/>
        <v>0</v>
      </c>
      <c r="FH32" s="461">
        <f t="shared" si="37"/>
        <v>0</v>
      </c>
      <c r="FI32" s="461">
        <f t="shared" si="37"/>
        <v>0</v>
      </c>
      <c r="FJ32" s="461">
        <f t="shared" si="37"/>
        <v>0</v>
      </c>
      <c r="FK32" s="461">
        <f t="shared" si="37"/>
        <v>0</v>
      </c>
      <c r="FL32" s="461">
        <f t="shared" si="37"/>
        <v>0</v>
      </c>
      <c r="FM32" s="461">
        <f t="shared" si="37"/>
        <v>0</v>
      </c>
      <c r="FN32" s="461">
        <f t="shared" si="37"/>
        <v>0</v>
      </c>
      <c r="FO32" s="461">
        <f t="shared" si="37"/>
        <v>0</v>
      </c>
      <c r="FP32" s="461">
        <f t="shared" si="38"/>
        <v>0</v>
      </c>
      <c r="FQ32" s="461">
        <f t="shared" si="38"/>
        <v>0</v>
      </c>
      <c r="FR32" s="461">
        <f t="shared" si="38"/>
        <v>0</v>
      </c>
      <c r="FS32" s="461">
        <f t="shared" si="38"/>
        <v>0</v>
      </c>
      <c r="FT32" s="461">
        <f t="shared" si="38"/>
        <v>0</v>
      </c>
      <c r="FU32" s="461">
        <f t="shared" si="38"/>
        <v>0</v>
      </c>
      <c r="FV32" s="461">
        <f t="shared" si="38"/>
        <v>0</v>
      </c>
      <c r="FW32" s="461">
        <f t="shared" si="38"/>
        <v>0</v>
      </c>
      <c r="FX32" s="461">
        <f t="shared" si="38"/>
        <v>0</v>
      </c>
      <c r="FY32" s="461">
        <f t="shared" si="38"/>
        <v>0</v>
      </c>
      <c r="FZ32" s="461">
        <f t="shared" si="38"/>
        <v>0</v>
      </c>
      <c r="GA32" s="461">
        <f t="shared" si="38"/>
        <v>0</v>
      </c>
      <c r="GB32" s="461">
        <f t="shared" si="38"/>
        <v>0</v>
      </c>
      <c r="GC32" s="461">
        <f t="shared" si="38"/>
        <v>0</v>
      </c>
      <c r="GD32" s="461">
        <f t="shared" si="38"/>
        <v>0</v>
      </c>
      <c r="GE32" s="461">
        <f t="shared" si="38"/>
        <v>0</v>
      </c>
      <c r="GF32" s="461">
        <f t="shared" si="39"/>
        <v>0</v>
      </c>
      <c r="GG32" s="461">
        <f t="shared" si="39"/>
        <v>0</v>
      </c>
      <c r="GH32" s="461">
        <f t="shared" si="39"/>
        <v>0</v>
      </c>
      <c r="GI32" s="461">
        <f t="shared" si="39"/>
        <v>0</v>
      </c>
      <c r="GJ32" s="461">
        <f t="shared" si="39"/>
        <v>0</v>
      </c>
      <c r="GK32" s="461">
        <f t="shared" si="39"/>
        <v>0</v>
      </c>
      <c r="GL32" s="461">
        <f t="shared" si="39"/>
        <v>0</v>
      </c>
      <c r="GM32" s="461">
        <f t="shared" si="39"/>
        <v>0</v>
      </c>
      <c r="GN32" s="461">
        <f t="shared" si="39"/>
        <v>0</v>
      </c>
      <c r="GO32" s="461">
        <f t="shared" si="39"/>
        <v>0</v>
      </c>
      <c r="GP32" s="461">
        <f t="shared" si="39"/>
        <v>0</v>
      </c>
      <c r="GQ32" s="461">
        <f t="shared" si="39"/>
        <v>0</v>
      </c>
      <c r="GR32" s="461">
        <f t="shared" si="39"/>
        <v>0</v>
      </c>
      <c r="GS32" s="461">
        <f t="shared" si="39"/>
        <v>0</v>
      </c>
      <c r="GT32" s="461">
        <f t="shared" si="39"/>
        <v>0</v>
      </c>
      <c r="GU32" s="461">
        <f t="shared" si="39"/>
        <v>0</v>
      </c>
      <c r="GV32" s="461">
        <f t="shared" si="40"/>
        <v>0</v>
      </c>
      <c r="GW32" s="461">
        <f t="shared" si="40"/>
        <v>0</v>
      </c>
      <c r="GX32" s="461">
        <f t="shared" si="40"/>
        <v>0</v>
      </c>
      <c r="GY32" s="461">
        <f t="shared" si="41"/>
        <v>0</v>
      </c>
      <c r="GZ32" s="461">
        <f t="shared" si="42"/>
        <v>0</v>
      </c>
      <c r="HA32" s="461">
        <f t="shared" si="43"/>
        <v>0</v>
      </c>
      <c r="HB32" s="461">
        <f t="shared" si="44"/>
        <v>0</v>
      </c>
      <c r="HC32" s="461">
        <f t="shared" si="45"/>
        <v>0</v>
      </c>
      <c r="HD32" s="461">
        <f t="shared" si="46"/>
        <v>0</v>
      </c>
    </row>
    <row r="33" spans="2:212">
      <c r="B33" s="455" t="s">
        <v>1185</v>
      </c>
      <c r="C33" s="455" t="s">
        <v>1186</v>
      </c>
      <c r="D33" s="456">
        <v>0</v>
      </c>
      <c r="E33" s="455" t="s">
        <v>1187</v>
      </c>
      <c r="F33" s="457">
        <v>45058</v>
      </c>
      <c r="H33" s="457">
        <v>46388</v>
      </c>
      <c r="I33" s="457">
        <v>45058</v>
      </c>
      <c r="J33" s="458">
        <v>0</v>
      </c>
      <c r="K33" s="455" t="s">
        <v>1187</v>
      </c>
      <c r="L33" s="458">
        <v>7000</v>
      </c>
      <c r="M33" s="455" t="s">
        <v>1187</v>
      </c>
      <c r="N33" s="459">
        <v>3.7499999999999999E-3</v>
      </c>
      <c r="O33" s="460">
        <v>1</v>
      </c>
      <c r="Q33" s="457"/>
      <c r="R33" s="457"/>
      <c r="S33" s="458"/>
      <c r="T33" s="464"/>
      <c r="U33" s="458"/>
      <c r="V33" s="464"/>
      <c r="W33" s="460"/>
      <c r="X33" s="460"/>
      <c r="Z33" s="444" t="str">
        <f t="shared" si="47"/>
        <v>Easments</v>
      </c>
      <c r="AA33" s="461">
        <f t="shared" si="28"/>
        <v>0</v>
      </c>
      <c r="AB33" s="461">
        <f t="shared" si="29"/>
        <v>0</v>
      </c>
      <c r="AC33" s="461">
        <f t="shared" si="29"/>
        <v>0</v>
      </c>
      <c r="AD33" s="461">
        <f t="shared" si="29"/>
        <v>0</v>
      </c>
      <c r="AE33" s="461">
        <f t="shared" si="29"/>
        <v>0</v>
      </c>
      <c r="AF33" s="461">
        <f t="shared" si="29"/>
        <v>0</v>
      </c>
      <c r="AG33" s="461">
        <f t="shared" si="29"/>
        <v>0</v>
      </c>
      <c r="AH33" s="461">
        <f t="shared" si="29"/>
        <v>0</v>
      </c>
      <c r="AI33" s="461">
        <f t="shared" si="29"/>
        <v>0</v>
      </c>
      <c r="AJ33" s="461">
        <f t="shared" si="29"/>
        <v>0</v>
      </c>
      <c r="AK33" s="461">
        <f t="shared" si="29"/>
        <v>0</v>
      </c>
      <c r="AL33" s="461">
        <f t="shared" si="29"/>
        <v>0</v>
      </c>
      <c r="AM33" s="461">
        <f t="shared" si="29"/>
        <v>0</v>
      </c>
      <c r="AN33" s="461">
        <f t="shared" si="29"/>
        <v>0</v>
      </c>
      <c r="AO33" s="461">
        <f t="shared" si="29"/>
        <v>0</v>
      </c>
      <c r="AP33" s="461">
        <f t="shared" si="29"/>
        <v>0</v>
      </c>
      <c r="AQ33" s="461">
        <f t="shared" si="29"/>
        <v>0</v>
      </c>
      <c r="AR33" s="461">
        <f t="shared" si="30"/>
        <v>0</v>
      </c>
      <c r="AS33" s="461">
        <f t="shared" si="30"/>
        <v>0</v>
      </c>
      <c r="AT33" s="461">
        <f t="shared" si="30"/>
        <v>0</v>
      </c>
      <c r="AU33" s="461">
        <f t="shared" si="30"/>
        <v>0</v>
      </c>
      <c r="AV33" s="461">
        <f t="shared" si="30"/>
        <v>0</v>
      </c>
      <c r="AW33" s="461">
        <f t="shared" si="30"/>
        <v>0</v>
      </c>
      <c r="AX33" s="461">
        <f t="shared" si="30"/>
        <v>0</v>
      </c>
      <c r="AY33" s="461">
        <f t="shared" si="30"/>
        <v>0</v>
      </c>
      <c r="AZ33" s="461">
        <f t="shared" si="30"/>
        <v>0</v>
      </c>
      <c r="BA33" s="461">
        <f t="shared" si="30"/>
        <v>0</v>
      </c>
      <c r="BB33" s="461">
        <f t="shared" si="30"/>
        <v>0</v>
      </c>
      <c r="BC33" s="461">
        <f t="shared" si="30"/>
        <v>0</v>
      </c>
      <c r="BD33" s="461">
        <f t="shared" si="30"/>
        <v>0</v>
      </c>
      <c r="BE33" s="461">
        <f t="shared" si="30"/>
        <v>0</v>
      </c>
      <c r="BF33" s="461">
        <f t="shared" si="30"/>
        <v>0</v>
      </c>
      <c r="BG33" s="461">
        <f t="shared" si="30"/>
        <v>0</v>
      </c>
      <c r="BH33" s="461">
        <f t="shared" si="31"/>
        <v>0</v>
      </c>
      <c r="BI33" s="461">
        <f t="shared" si="31"/>
        <v>0</v>
      </c>
      <c r="BJ33" s="461">
        <f t="shared" si="31"/>
        <v>0</v>
      </c>
      <c r="BK33" s="461">
        <f t="shared" si="31"/>
        <v>0</v>
      </c>
      <c r="BL33" s="461">
        <f t="shared" si="31"/>
        <v>0</v>
      </c>
      <c r="BM33" s="461">
        <f t="shared" si="31"/>
        <v>0</v>
      </c>
      <c r="BN33" s="461">
        <f t="shared" si="31"/>
        <v>0</v>
      </c>
      <c r="BO33" s="461">
        <f t="shared" si="31"/>
        <v>0</v>
      </c>
      <c r="BP33" s="461">
        <f t="shared" si="31"/>
        <v>0</v>
      </c>
      <c r="BQ33" s="461">
        <f t="shared" si="31"/>
        <v>0</v>
      </c>
      <c r="BR33" s="461">
        <f t="shared" si="31"/>
        <v>0</v>
      </c>
      <c r="BS33" s="461">
        <f t="shared" si="31"/>
        <v>1730.5555555555557</v>
      </c>
      <c r="BT33" s="461">
        <f t="shared" si="31"/>
        <v>1750</v>
      </c>
      <c r="BU33" s="461">
        <f t="shared" si="31"/>
        <v>1750</v>
      </c>
      <c r="BV33" s="461">
        <f t="shared" si="31"/>
        <v>1750</v>
      </c>
      <c r="BW33" s="461">
        <f t="shared" si="31"/>
        <v>2619.6116031891997</v>
      </c>
      <c r="BX33" s="461">
        <f t="shared" si="32"/>
        <v>3302.9896799999997</v>
      </c>
      <c r="BY33" s="461">
        <f t="shared" si="32"/>
        <v>3302.9896799999997</v>
      </c>
      <c r="BZ33" s="461">
        <f t="shared" si="32"/>
        <v>3302.9896799999997</v>
      </c>
      <c r="CA33" s="461">
        <f t="shared" si="32"/>
        <v>3302.9896799999997</v>
      </c>
      <c r="CB33" s="461">
        <f t="shared" si="32"/>
        <v>3302.9896799999997</v>
      </c>
      <c r="CC33" s="461">
        <f t="shared" si="32"/>
        <v>3319.9305152434695</v>
      </c>
      <c r="CD33" s="461">
        <f t="shared" si="32"/>
        <v>3353.3417706862315</v>
      </c>
      <c r="CE33" s="461">
        <f t="shared" si="32"/>
        <v>3384.0085955625523</v>
      </c>
      <c r="CF33" s="461">
        <f t="shared" si="32"/>
        <v>3405.1439999999998</v>
      </c>
      <c r="CG33" s="461">
        <f t="shared" si="32"/>
        <v>3405.1439999999998</v>
      </c>
      <c r="CH33" s="461">
        <f t="shared" si="32"/>
        <v>3405.1439999999998</v>
      </c>
      <c r="CI33" s="461">
        <f t="shared" si="32"/>
        <v>3405.1439999999998</v>
      </c>
      <c r="CJ33" s="461">
        <f t="shared" si="32"/>
        <v>3405.1439999999998</v>
      </c>
      <c r="CK33" s="461">
        <f t="shared" si="32"/>
        <v>3405.1439999999998</v>
      </c>
      <c r="CL33" s="461">
        <f t="shared" si="32"/>
        <v>3405.1439999999998</v>
      </c>
      <c r="CM33" s="461">
        <f t="shared" si="32"/>
        <v>3405.1439999999998</v>
      </c>
      <c r="CN33" s="461">
        <f t="shared" si="33"/>
        <v>3405.1439999999998</v>
      </c>
      <c r="CO33" s="461">
        <f t="shared" si="33"/>
        <v>3405.1439999999998</v>
      </c>
      <c r="CP33" s="461">
        <f t="shared" si="33"/>
        <v>3405.1439999999998</v>
      </c>
      <c r="CQ33" s="461">
        <f t="shared" si="33"/>
        <v>3405.1439999999998</v>
      </c>
      <c r="CR33" s="461">
        <f t="shared" si="33"/>
        <v>3405.1439999999998</v>
      </c>
      <c r="CS33" s="461">
        <f t="shared" si="33"/>
        <v>3405.1439999999998</v>
      </c>
      <c r="CT33" s="461">
        <f t="shared" si="33"/>
        <v>3405.1439999999998</v>
      </c>
      <c r="CU33" s="461">
        <f t="shared" si="33"/>
        <v>3405.1439999999998</v>
      </c>
      <c r="CV33" s="461">
        <f t="shared" si="33"/>
        <v>3405.1439999999998</v>
      </c>
      <c r="CW33" s="461">
        <f t="shared" si="33"/>
        <v>3405.1439999999998</v>
      </c>
      <c r="CX33" s="461">
        <f t="shared" si="33"/>
        <v>3405.1439999999998</v>
      </c>
      <c r="CY33" s="461">
        <f t="shared" si="33"/>
        <v>3405.1439999999998</v>
      </c>
      <c r="CZ33" s="461">
        <f t="shared" si="33"/>
        <v>3405.1439999999998</v>
      </c>
      <c r="DA33" s="461">
        <f t="shared" si="33"/>
        <v>3405.1439999999998</v>
      </c>
      <c r="DB33" s="461">
        <f t="shared" si="33"/>
        <v>3405.1439999999998</v>
      </c>
      <c r="DC33" s="461">
        <f t="shared" si="33"/>
        <v>3405.1439999999998</v>
      </c>
      <c r="DD33" s="461">
        <f t="shared" si="34"/>
        <v>3405.1439999999998</v>
      </c>
      <c r="DE33" s="461">
        <f t="shared" si="34"/>
        <v>3405.1439999999998</v>
      </c>
      <c r="DF33" s="461">
        <f t="shared" si="34"/>
        <v>3405.1439999999998</v>
      </c>
      <c r="DG33" s="461">
        <f t="shared" si="34"/>
        <v>3577.2819334652927</v>
      </c>
      <c r="DH33" s="461">
        <f t="shared" si="34"/>
        <v>3695.9184358579673</v>
      </c>
      <c r="DI33" s="461">
        <f t="shared" si="34"/>
        <v>3789.6905588497229</v>
      </c>
      <c r="DJ33" s="461">
        <f t="shared" si="34"/>
        <v>3974.630929832626</v>
      </c>
      <c r="DK33" s="461">
        <f t="shared" si="34"/>
        <v>4008.0014999284595</v>
      </c>
      <c r="DL33" s="461">
        <f t="shared" si="34"/>
        <v>4031.0003104713874</v>
      </c>
      <c r="DM33" s="461">
        <f t="shared" si="34"/>
        <v>4049.3951498253696</v>
      </c>
      <c r="DN33" s="461">
        <f t="shared" si="34"/>
        <v>4085.67403853727</v>
      </c>
      <c r="DO33" s="461">
        <f t="shared" si="34"/>
        <v>4119.9719139524459</v>
      </c>
      <c r="DP33" s="461">
        <f t="shared" si="34"/>
        <v>4143.6098181426723</v>
      </c>
      <c r="DQ33" s="461">
        <f t="shared" si="34"/>
        <v>4162.5157278898978</v>
      </c>
      <c r="DR33" s="461">
        <f t="shared" si="34"/>
        <v>4199.8025659273453</v>
      </c>
      <c r="DS33" s="461">
        <f t="shared" si="34"/>
        <v>4235.0533514679364</v>
      </c>
      <c r="DT33" s="461">
        <f t="shared" si="35"/>
        <v>4257.5490395704619</v>
      </c>
      <c r="DU33" s="461">
        <f t="shared" si="35"/>
        <v>4276.9801285791063</v>
      </c>
      <c r="DV33" s="461">
        <f t="shared" si="35"/>
        <v>4315.3027419017917</v>
      </c>
      <c r="DW33" s="461">
        <f t="shared" si="35"/>
        <v>4351.5327440874498</v>
      </c>
      <c r="DX33" s="461">
        <f t="shared" si="35"/>
        <v>4378.3012156817476</v>
      </c>
      <c r="DY33" s="461">
        <f t="shared" si="35"/>
        <v>4398.2719793887218</v>
      </c>
      <c r="DZ33" s="461">
        <f t="shared" si="35"/>
        <v>4437.6589563595271</v>
      </c>
      <c r="EA33" s="461">
        <f t="shared" si="35"/>
        <v>4332.7389091065297</v>
      </c>
      <c r="EB33" s="461">
        <f t="shared" si="35"/>
        <v>4269.8245954234926</v>
      </c>
      <c r="EC33" s="461">
        <f t="shared" si="35"/>
        <v>4219.4952408910403</v>
      </c>
      <c r="ED33" s="461">
        <f t="shared" si="35"/>
        <v>4120.2340830799913</v>
      </c>
      <c r="EE33" s="461">
        <f t="shared" si="35"/>
        <v>4179.3774414259569</v>
      </c>
      <c r="EF33" s="461">
        <f t="shared" si="35"/>
        <v>4210.7427167667711</v>
      </c>
      <c r="EG33" s="461">
        <f t="shared" si="35"/>
        <v>4228.7302204795624</v>
      </c>
      <c r="EH33" s="461">
        <f t="shared" si="35"/>
        <v>4264.2057488515993</v>
      </c>
      <c r="EI33" s="461">
        <f t="shared" si="35"/>
        <v>4278.7074782799427</v>
      </c>
      <c r="EJ33" s="461">
        <f t="shared" si="36"/>
        <v>4286.8815098405239</v>
      </c>
      <c r="EK33" s="461">
        <f t="shared" si="36"/>
        <v>4301.9725888258927</v>
      </c>
      <c r="EL33" s="461">
        <f t="shared" si="36"/>
        <v>4331.7356959950848</v>
      </c>
      <c r="EM33" s="461">
        <f t="shared" si="36"/>
        <v>4406.1832257454689</v>
      </c>
      <c r="EN33" s="461">
        <f t="shared" si="36"/>
        <v>4459.3125268492822</v>
      </c>
      <c r="EO33" s="461">
        <f t="shared" si="36"/>
        <v>4500.3519551936615</v>
      </c>
      <c r="EP33" s="461">
        <f t="shared" si="36"/>
        <v>4581.2912243579467</v>
      </c>
      <c r="EQ33" s="461">
        <f t="shared" si="36"/>
        <v>4580.5856682669209</v>
      </c>
      <c r="ER33" s="461">
        <f t="shared" si="36"/>
        <v>4580.0994029493586</v>
      </c>
      <c r="ES33" s="461">
        <f t="shared" si="36"/>
        <v>4579.7072883583596</v>
      </c>
      <c r="ET33" s="461">
        <f t="shared" si="36"/>
        <v>4578.9339474590242</v>
      </c>
      <c r="EU33" s="461">
        <f t="shared" si="36"/>
        <v>4645.7964450948157</v>
      </c>
      <c r="EV33" s="461">
        <f t="shared" si="36"/>
        <v>4691.8777050534081</v>
      </c>
      <c r="EW33" s="461">
        <f t="shared" si="36"/>
        <v>4728.7350591147024</v>
      </c>
      <c r="EX33" s="461">
        <f t="shared" si="36"/>
        <v>4801.4263080282362</v>
      </c>
      <c r="EY33" s="461">
        <f t="shared" si="36"/>
        <v>4818.0523658441953</v>
      </c>
      <c r="EZ33" s="461">
        <f t="shared" si="37"/>
        <v>4827.4539812135672</v>
      </c>
      <c r="FA33" s="461">
        <f t="shared" si="37"/>
        <v>4836.6163677794784</v>
      </c>
      <c r="FB33" s="461">
        <f t="shared" si="37"/>
        <v>4854.6867187166872</v>
      </c>
      <c r="FC33" s="461">
        <f t="shared" si="37"/>
        <v>4871.9817113580466</v>
      </c>
      <c r="FD33" s="461">
        <f t="shared" si="37"/>
        <v>4885.9582945224274</v>
      </c>
      <c r="FE33" s="461">
        <f t="shared" si="37"/>
        <v>4895.4893633388983</v>
      </c>
      <c r="FF33" s="461">
        <f t="shared" si="37"/>
        <v>4914.2868411664685</v>
      </c>
      <c r="FG33" s="461">
        <f t="shared" si="37"/>
        <v>4923.1676634287087</v>
      </c>
      <c r="FH33" s="461">
        <f t="shared" si="37"/>
        <v>4929.288276534453</v>
      </c>
      <c r="FI33" s="461">
        <f t="shared" si="37"/>
        <v>4934.1806757264285</v>
      </c>
      <c r="FJ33" s="461">
        <f t="shared" si="37"/>
        <v>4943.8296214119155</v>
      </c>
      <c r="FK33" s="461">
        <f t="shared" si="37"/>
        <v>4968.4275719658654</v>
      </c>
      <c r="FL33" s="461">
        <f t="shared" si="37"/>
        <v>4985.3803421136308</v>
      </c>
      <c r="FM33" s="461">
        <f t="shared" si="37"/>
        <v>4998.9372090073493</v>
      </c>
      <c r="FN33" s="461">
        <f t="shared" si="37"/>
        <v>5025.6744941694924</v>
      </c>
      <c r="FO33" s="461">
        <f t="shared" si="37"/>
        <v>5060.8662646979783</v>
      </c>
      <c r="FP33" s="461">
        <f t="shared" si="38"/>
        <v>5082.9241421801953</v>
      </c>
      <c r="FQ33" s="461">
        <f t="shared" si="38"/>
        <v>5102.3210054798483</v>
      </c>
      <c r="FR33" s="461">
        <f t="shared" si="38"/>
        <v>5140.5761177679406</v>
      </c>
      <c r="FS33" s="461">
        <f t="shared" si="38"/>
        <v>5185.9830400975725</v>
      </c>
      <c r="FT33" s="461">
        <f t="shared" si="38"/>
        <v>5219.4733316076163</v>
      </c>
      <c r="FU33" s="461">
        <f t="shared" si="38"/>
        <v>5235.6428732711393</v>
      </c>
      <c r="FV33" s="461">
        <f t="shared" si="38"/>
        <v>5267.5329589220573</v>
      </c>
      <c r="FW33" s="461">
        <f t="shared" si="38"/>
        <v>5298.8205986853418</v>
      </c>
      <c r="FX33" s="461">
        <f t="shared" si="38"/>
        <v>5320.3838652757731</v>
      </c>
      <c r="FY33" s="461">
        <f t="shared" si="38"/>
        <v>5346.4865973290534</v>
      </c>
      <c r="FZ33" s="461">
        <f t="shared" si="38"/>
        <v>5397.9672377964289</v>
      </c>
      <c r="GA33" s="461">
        <f t="shared" si="38"/>
        <v>5429.147826658761</v>
      </c>
      <c r="GB33" s="461">
        <f t="shared" si="38"/>
        <v>5450.6373143661103</v>
      </c>
      <c r="GC33" s="461">
        <f t="shared" si="38"/>
        <v>5467.8223760298451</v>
      </c>
      <c r="GD33" s="461">
        <f t="shared" si="38"/>
        <v>5501.7153026060569</v>
      </c>
      <c r="GE33" s="461">
        <f t="shared" si="38"/>
        <v>5528.6751754928582</v>
      </c>
      <c r="GF33" s="461">
        <f t="shared" si="39"/>
        <v>5544.8482157957587</v>
      </c>
      <c r="GG33" s="461">
        <f t="shared" si="39"/>
        <v>5559.7063705147748</v>
      </c>
      <c r="GH33" s="461">
        <f t="shared" si="39"/>
        <v>5589.0100970188423</v>
      </c>
      <c r="GI33" s="461">
        <f t="shared" si="39"/>
        <v>5641.552588488209</v>
      </c>
      <c r="GJ33" s="461">
        <f t="shared" si="39"/>
        <v>5680.1721336967748</v>
      </c>
      <c r="GK33" s="461">
        <f t="shared" si="39"/>
        <v>5709.132940736371</v>
      </c>
      <c r="GL33" s="461">
        <f t="shared" si="39"/>
        <v>5766.2503678243565</v>
      </c>
      <c r="GM33" s="461">
        <f t="shared" si="39"/>
        <v>5802.8422817694436</v>
      </c>
      <c r="GN33" s="461">
        <f t="shared" si="39"/>
        <v>5828.0612245027969</v>
      </c>
      <c r="GO33" s="461">
        <f t="shared" si="39"/>
        <v>5848.2288082766836</v>
      </c>
      <c r="GP33" s="461">
        <f t="shared" si="39"/>
        <v>5888.0039600592554</v>
      </c>
      <c r="GQ33" s="461">
        <f t="shared" si="39"/>
        <v>5956.3015927078795</v>
      </c>
      <c r="GR33" s="461">
        <f t="shared" si="39"/>
        <v>6003.3719397024088</v>
      </c>
      <c r="GS33" s="461">
        <f t="shared" si="39"/>
        <v>6041.0174242725461</v>
      </c>
      <c r="GT33" s="461">
        <f t="shared" si="39"/>
        <v>6115.2630493059532</v>
      </c>
      <c r="GU33" s="461">
        <f t="shared" si="39"/>
        <v>6149.1246013353757</v>
      </c>
      <c r="GV33" s="461">
        <f t="shared" si="40"/>
        <v>6169.7576603002117</v>
      </c>
      <c r="GW33" s="461">
        <f t="shared" si="40"/>
        <v>6188.4196453370059</v>
      </c>
      <c r="GX33" s="461">
        <f t="shared" si="40"/>
        <v>6225.2254072827554</v>
      </c>
      <c r="GY33" s="461">
        <f t="shared" si="41"/>
        <v>6277.0889626049448</v>
      </c>
      <c r="GZ33" s="461">
        <f t="shared" si="42"/>
        <v>6315.5371688714131</v>
      </c>
      <c r="HA33" s="461">
        <f t="shared" si="43"/>
        <v>6344.1226675186626</v>
      </c>
      <c r="HB33" s="461">
        <f t="shared" si="44"/>
        <v>6400.499899428175</v>
      </c>
      <c r="HC33" s="461">
        <f t="shared" si="45"/>
        <v>6453.7935984733176</v>
      </c>
      <c r="HD33" s="461">
        <f t="shared" si="46"/>
        <v>6490.523318221919</v>
      </c>
    </row>
    <row r="34" spans="2:212">
      <c r="B34" s="455" t="s">
        <v>1185</v>
      </c>
      <c r="C34" s="455" t="s">
        <v>1186</v>
      </c>
      <c r="D34" s="456">
        <v>0</v>
      </c>
      <c r="E34" s="455" t="s">
        <v>1187</v>
      </c>
      <c r="F34" s="457">
        <v>42443</v>
      </c>
      <c r="H34" s="457">
        <v>46388</v>
      </c>
      <c r="I34" s="457">
        <v>42443</v>
      </c>
      <c r="J34" s="456">
        <v>2500</v>
      </c>
      <c r="K34" s="455" t="s">
        <v>1189</v>
      </c>
      <c r="L34" s="458">
        <v>0</v>
      </c>
      <c r="M34" s="455" t="s">
        <v>1187</v>
      </c>
      <c r="N34" s="459">
        <v>0</v>
      </c>
      <c r="O34" s="455">
        <v>0</v>
      </c>
      <c r="Q34" s="457"/>
      <c r="R34" s="457"/>
      <c r="S34" s="456"/>
      <c r="T34" s="455"/>
      <c r="U34" s="458"/>
      <c r="V34" s="455"/>
      <c r="W34" s="460"/>
      <c r="X34" s="455"/>
      <c r="Z34" s="444" t="str">
        <f t="shared" si="47"/>
        <v>Easments</v>
      </c>
      <c r="AA34" s="461">
        <f t="shared" si="28"/>
        <v>0</v>
      </c>
      <c r="AB34" s="461">
        <f t="shared" si="29"/>
        <v>0</v>
      </c>
      <c r="AC34" s="461">
        <f t="shared" si="29"/>
        <v>0</v>
      </c>
      <c r="AD34" s="461">
        <f t="shared" si="29"/>
        <v>0</v>
      </c>
      <c r="AE34" s="461">
        <f t="shared" si="29"/>
        <v>0</v>
      </c>
      <c r="AF34" s="461">
        <f t="shared" si="29"/>
        <v>0</v>
      </c>
      <c r="AG34" s="461">
        <f t="shared" si="29"/>
        <v>0</v>
      </c>
      <c r="AH34" s="461">
        <f t="shared" si="29"/>
        <v>0</v>
      </c>
      <c r="AI34" s="461">
        <f t="shared" si="29"/>
        <v>0</v>
      </c>
      <c r="AJ34" s="461">
        <f t="shared" si="29"/>
        <v>0</v>
      </c>
      <c r="AK34" s="461">
        <f t="shared" si="29"/>
        <v>0</v>
      </c>
      <c r="AL34" s="461">
        <f t="shared" si="29"/>
        <v>0</v>
      </c>
      <c r="AM34" s="461">
        <f t="shared" si="29"/>
        <v>0</v>
      </c>
      <c r="AN34" s="461">
        <f t="shared" si="29"/>
        <v>0</v>
      </c>
      <c r="AO34" s="461">
        <f t="shared" si="29"/>
        <v>0</v>
      </c>
      <c r="AP34" s="461">
        <f t="shared" si="29"/>
        <v>0</v>
      </c>
      <c r="AQ34" s="461">
        <f t="shared" si="29"/>
        <v>0</v>
      </c>
      <c r="AR34" s="461">
        <f t="shared" si="30"/>
        <v>0</v>
      </c>
      <c r="AS34" s="461">
        <f t="shared" si="30"/>
        <v>0</v>
      </c>
      <c r="AT34" s="461">
        <f t="shared" si="30"/>
        <v>0</v>
      </c>
      <c r="AU34" s="461">
        <f t="shared" si="30"/>
        <v>0</v>
      </c>
      <c r="AV34" s="461">
        <f t="shared" si="30"/>
        <v>0</v>
      </c>
      <c r="AW34" s="461">
        <f t="shared" si="30"/>
        <v>0</v>
      </c>
      <c r="AX34" s="461">
        <f t="shared" si="30"/>
        <v>0</v>
      </c>
      <c r="AY34" s="461">
        <f t="shared" si="30"/>
        <v>0</v>
      </c>
      <c r="AZ34" s="461">
        <f t="shared" si="30"/>
        <v>0</v>
      </c>
      <c r="BA34" s="461">
        <f t="shared" si="30"/>
        <v>0</v>
      </c>
      <c r="BB34" s="461">
        <f t="shared" si="30"/>
        <v>0</v>
      </c>
      <c r="BC34" s="461">
        <f t="shared" si="30"/>
        <v>0</v>
      </c>
      <c r="BD34" s="461">
        <f t="shared" si="30"/>
        <v>0</v>
      </c>
      <c r="BE34" s="461">
        <f t="shared" si="30"/>
        <v>0</v>
      </c>
      <c r="BF34" s="461">
        <f t="shared" si="30"/>
        <v>0</v>
      </c>
      <c r="BG34" s="461">
        <f t="shared" si="30"/>
        <v>0</v>
      </c>
      <c r="BH34" s="461">
        <f t="shared" si="31"/>
        <v>0</v>
      </c>
      <c r="BI34" s="461">
        <f t="shared" si="31"/>
        <v>0</v>
      </c>
      <c r="BJ34" s="461">
        <f t="shared" si="31"/>
        <v>0</v>
      </c>
      <c r="BK34" s="461">
        <f t="shared" si="31"/>
        <v>0</v>
      </c>
      <c r="BL34" s="461">
        <f t="shared" si="31"/>
        <v>0</v>
      </c>
      <c r="BM34" s="461">
        <f t="shared" si="31"/>
        <v>0</v>
      </c>
      <c r="BN34" s="461">
        <f t="shared" si="31"/>
        <v>0</v>
      </c>
      <c r="BO34" s="461">
        <f t="shared" si="31"/>
        <v>0</v>
      </c>
      <c r="BP34" s="461">
        <f t="shared" si="31"/>
        <v>0</v>
      </c>
      <c r="BQ34" s="461">
        <f t="shared" si="31"/>
        <v>0</v>
      </c>
      <c r="BR34" s="461">
        <f t="shared" si="31"/>
        <v>0</v>
      </c>
      <c r="BS34" s="461">
        <f t="shared" si="31"/>
        <v>990.40546245946177</v>
      </c>
      <c r="BT34" s="461">
        <f t="shared" si="31"/>
        <v>1001.5336137230512</v>
      </c>
      <c r="BU34" s="461">
        <f t="shared" si="31"/>
        <v>1001.5336137230512</v>
      </c>
      <c r="BV34" s="461">
        <f t="shared" si="31"/>
        <v>1001.5336137230512</v>
      </c>
      <c r="BW34" s="461">
        <f t="shared" si="31"/>
        <v>1025.5704204524043</v>
      </c>
      <c r="BX34" s="461">
        <f t="shared" si="32"/>
        <v>1025.5704204524043</v>
      </c>
      <c r="BY34" s="461">
        <f t="shared" si="32"/>
        <v>1025.5704204524043</v>
      </c>
      <c r="BZ34" s="461">
        <f t="shared" si="32"/>
        <v>1025.5704204524043</v>
      </c>
      <c r="CA34" s="461">
        <f t="shared" si="32"/>
        <v>1049.1585401228097</v>
      </c>
      <c r="CB34" s="461">
        <f t="shared" si="32"/>
        <v>1049.1585401228097</v>
      </c>
      <c r="CC34" s="461">
        <f t="shared" si="32"/>
        <v>1049.1585401228097</v>
      </c>
      <c r="CD34" s="461">
        <f t="shared" si="32"/>
        <v>1049.1585401228097</v>
      </c>
      <c r="CE34" s="461">
        <f t="shared" si="32"/>
        <v>1073.289186545634</v>
      </c>
      <c r="CF34" s="461">
        <f t="shared" si="32"/>
        <v>1073.289186545634</v>
      </c>
      <c r="CG34" s="461">
        <f t="shared" si="32"/>
        <v>1073.289186545634</v>
      </c>
      <c r="CH34" s="461">
        <f t="shared" si="32"/>
        <v>1073.289186545634</v>
      </c>
      <c r="CI34" s="461">
        <f t="shared" si="32"/>
        <v>1097.9748378361837</v>
      </c>
      <c r="CJ34" s="461">
        <f t="shared" si="32"/>
        <v>1097.9748378361837</v>
      </c>
      <c r="CK34" s="461">
        <f t="shared" si="32"/>
        <v>1097.9748378361837</v>
      </c>
      <c r="CL34" s="461">
        <f t="shared" si="32"/>
        <v>1097.9748378361837</v>
      </c>
      <c r="CM34" s="461">
        <f t="shared" si="32"/>
        <v>1123.2282591064159</v>
      </c>
      <c r="CN34" s="461">
        <f t="shared" si="33"/>
        <v>1123.2282591064159</v>
      </c>
      <c r="CO34" s="461">
        <f t="shared" si="33"/>
        <v>1123.2282591064159</v>
      </c>
      <c r="CP34" s="461">
        <f t="shared" si="33"/>
        <v>1123.2282591064159</v>
      </c>
      <c r="CQ34" s="461">
        <f t="shared" si="33"/>
        <v>1149.0625090658632</v>
      </c>
      <c r="CR34" s="461">
        <f t="shared" si="33"/>
        <v>1149.0625090658632</v>
      </c>
      <c r="CS34" s="461">
        <f t="shared" si="33"/>
        <v>1149.0625090658632</v>
      </c>
      <c r="CT34" s="461">
        <f t="shared" si="33"/>
        <v>1149.0625090658632</v>
      </c>
      <c r="CU34" s="461">
        <f t="shared" si="33"/>
        <v>1175.490946774378</v>
      </c>
      <c r="CV34" s="461">
        <f t="shared" si="33"/>
        <v>1175.490946774378</v>
      </c>
      <c r="CW34" s="461">
        <f t="shared" si="33"/>
        <v>1175.490946774378</v>
      </c>
      <c r="CX34" s="461">
        <f t="shared" si="33"/>
        <v>1175.490946774378</v>
      </c>
      <c r="CY34" s="461">
        <f t="shared" si="33"/>
        <v>1202.5272385501885</v>
      </c>
      <c r="CZ34" s="461">
        <f t="shared" si="33"/>
        <v>1202.5272385501885</v>
      </c>
      <c r="DA34" s="461">
        <f t="shared" si="33"/>
        <v>1202.5272385501885</v>
      </c>
      <c r="DB34" s="461">
        <f t="shared" si="33"/>
        <v>1202.5272385501885</v>
      </c>
      <c r="DC34" s="461">
        <f t="shared" si="33"/>
        <v>1230.1853650368428</v>
      </c>
      <c r="DD34" s="461">
        <f t="shared" si="34"/>
        <v>1230.1853650368428</v>
      </c>
      <c r="DE34" s="461">
        <f t="shared" si="34"/>
        <v>1230.1853650368428</v>
      </c>
      <c r="DF34" s="461">
        <f t="shared" si="34"/>
        <v>1230.1853650368428</v>
      </c>
      <c r="DG34" s="461">
        <f t="shared" si="34"/>
        <v>1258.4796284326899</v>
      </c>
      <c r="DH34" s="461">
        <f t="shared" si="34"/>
        <v>1258.4796284326899</v>
      </c>
      <c r="DI34" s="461">
        <f t="shared" si="34"/>
        <v>1258.4796284326899</v>
      </c>
      <c r="DJ34" s="461">
        <f t="shared" si="34"/>
        <v>1258.4796284326899</v>
      </c>
      <c r="DK34" s="461">
        <f t="shared" si="34"/>
        <v>1287.4246598866418</v>
      </c>
      <c r="DL34" s="461">
        <f t="shared" si="34"/>
        <v>1287.4246598866418</v>
      </c>
      <c r="DM34" s="461">
        <f t="shared" si="34"/>
        <v>1287.4246598866418</v>
      </c>
      <c r="DN34" s="461">
        <f t="shared" si="34"/>
        <v>1287.4246598866418</v>
      </c>
      <c r="DO34" s="461">
        <f t="shared" si="34"/>
        <v>1317.0354270640344</v>
      </c>
      <c r="DP34" s="461">
        <f t="shared" si="34"/>
        <v>1317.0354270640344</v>
      </c>
      <c r="DQ34" s="461">
        <f t="shared" si="34"/>
        <v>1317.0354270640344</v>
      </c>
      <c r="DR34" s="461">
        <f t="shared" si="34"/>
        <v>1317.0354270640344</v>
      </c>
      <c r="DS34" s="461">
        <f t="shared" si="34"/>
        <v>1347.327241886507</v>
      </c>
      <c r="DT34" s="461">
        <f t="shared" si="35"/>
        <v>1347.327241886507</v>
      </c>
      <c r="DU34" s="461">
        <f t="shared" si="35"/>
        <v>1347.327241886507</v>
      </c>
      <c r="DV34" s="461">
        <f t="shared" si="35"/>
        <v>1347.327241886507</v>
      </c>
      <c r="DW34" s="461">
        <f t="shared" si="35"/>
        <v>1378.3157684498965</v>
      </c>
      <c r="DX34" s="461">
        <f t="shared" si="35"/>
        <v>1378.3157684498965</v>
      </c>
      <c r="DY34" s="461">
        <f t="shared" si="35"/>
        <v>1378.3157684498965</v>
      </c>
      <c r="DZ34" s="461">
        <f t="shared" si="35"/>
        <v>1378.3157684498965</v>
      </c>
      <c r="EA34" s="461">
        <f t="shared" si="35"/>
        <v>1410.0170311242439</v>
      </c>
      <c r="EB34" s="461">
        <f t="shared" si="35"/>
        <v>1410.0170311242439</v>
      </c>
      <c r="EC34" s="461">
        <f t="shared" si="35"/>
        <v>1410.0170311242439</v>
      </c>
      <c r="ED34" s="461">
        <f t="shared" si="35"/>
        <v>1410.0170311242439</v>
      </c>
      <c r="EE34" s="461">
        <f t="shared" si="35"/>
        <v>1442.4474228401014</v>
      </c>
      <c r="EF34" s="461">
        <f t="shared" si="35"/>
        <v>1442.4474228401014</v>
      </c>
      <c r="EG34" s="461">
        <f t="shared" si="35"/>
        <v>1442.4474228401014</v>
      </c>
      <c r="EH34" s="461">
        <f t="shared" si="35"/>
        <v>1442.4474228401014</v>
      </c>
      <c r="EI34" s="461">
        <f t="shared" si="35"/>
        <v>1475.6237135654235</v>
      </c>
      <c r="EJ34" s="461">
        <f t="shared" si="36"/>
        <v>1475.6237135654235</v>
      </c>
      <c r="EK34" s="461">
        <f t="shared" si="36"/>
        <v>1475.6237135654235</v>
      </c>
      <c r="EL34" s="461">
        <f t="shared" si="36"/>
        <v>1475.6237135654235</v>
      </c>
      <c r="EM34" s="461">
        <f t="shared" si="36"/>
        <v>1509.563058977428</v>
      </c>
      <c r="EN34" s="461">
        <f t="shared" si="36"/>
        <v>1509.563058977428</v>
      </c>
      <c r="EO34" s="461">
        <f t="shared" si="36"/>
        <v>1509.563058977428</v>
      </c>
      <c r="EP34" s="461">
        <f t="shared" si="36"/>
        <v>1509.563058977428</v>
      </c>
      <c r="EQ34" s="461">
        <f t="shared" si="36"/>
        <v>1544.2830093339089</v>
      </c>
      <c r="ER34" s="461">
        <f t="shared" si="36"/>
        <v>1544.2830093339089</v>
      </c>
      <c r="ES34" s="461">
        <f t="shared" si="36"/>
        <v>1544.2830093339089</v>
      </c>
      <c r="ET34" s="461">
        <f t="shared" si="36"/>
        <v>1544.2830093339089</v>
      </c>
      <c r="EU34" s="461">
        <f t="shared" si="36"/>
        <v>1579.8015185485885</v>
      </c>
      <c r="EV34" s="461">
        <f t="shared" si="36"/>
        <v>1579.8015185485885</v>
      </c>
      <c r="EW34" s="461">
        <f t="shared" si="36"/>
        <v>1579.8015185485885</v>
      </c>
      <c r="EX34" s="461">
        <f t="shared" si="36"/>
        <v>1579.8015185485885</v>
      </c>
      <c r="EY34" s="461">
        <f t="shared" si="36"/>
        <v>1616.1369534752059</v>
      </c>
      <c r="EZ34" s="461">
        <f t="shared" si="37"/>
        <v>1616.1369534752059</v>
      </c>
      <c r="FA34" s="461">
        <f t="shared" si="37"/>
        <v>1616.1369534752059</v>
      </c>
      <c r="FB34" s="461">
        <f t="shared" si="37"/>
        <v>1616.1369534752059</v>
      </c>
      <c r="FC34" s="461">
        <f t="shared" si="37"/>
        <v>1653.3081034051356</v>
      </c>
      <c r="FD34" s="461">
        <f t="shared" si="37"/>
        <v>1653.3081034051356</v>
      </c>
      <c r="FE34" s="461">
        <f t="shared" si="37"/>
        <v>1653.3081034051356</v>
      </c>
      <c r="FF34" s="461">
        <f t="shared" si="37"/>
        <v>1653.3081034051356</v>
      </c>
      <c r="FG34" s="461">
        <f t="shared" si="37"/>
        <v>1691.3341897834537</v>
      </c>
      <c r="FH34" s="461">
        <f t="shared" si="37"/>
        <v>1691.3341897834537</v>
      </c>
      <c r="FI34" s="461">
        <f t="shared" si="37"/>
        <v>1691.3341897834537</v>
      </c>
      <c r="FJ34" s="461">
        <f t="shared" si="37"/>
        <v>1691.3341897834537</v>
      </c>
      <c r="FK34" s="461">
        <f t="shared" si="37"/>
        <v>1730.2348761484729</v>
      </c>
      <c r="FL34" s="461">
        <f t="shared" si="37"/>
        <v>1730.2348761484729</v>
      </c>
      <c r="FM34" s="461">
        <f t="shared" si="37"/>
        <v>1730.2348761484729</v>
      </c>
      <c r="FN34" s="461">
        <f t="shared" si="37"/>
        <v>1730.2348761484729</v>
      </c>
      <c r="FO34" s="461">
        <f t="shared" si="37"/>
        <v>1770.0302782998874</v>
      </c>
      <c r="FP34" s="461">
        <f t="shared" si="38"/>
        <v>1770.0302782998874</v>
      </c>
      <c r="FQ34" s="461">
        <f t="shared" si="38"/>
        <v>1770.0302782998874</v>
      </c>
      <c r="FR34" s="461">
        <f t="shared" si="38"/>
        <v>1770.0302782998874</v>
      </c>
      <c r="FS34" s="461">
        <f t="shared" si="38"/>
        <v>1810.7409747007846</v>
      </c>
      <c r="FT34" s="461">
        <f t="shared" si="38"/>
        <v>1810.7409747007846</v>
      </c>
      <c r="FU34" s="461">
        <f t="shared" si="38"/>
        <v>1810.7409747007846</v>
      </c>
      <c r="FV34" s="461">
        <f t="shared" si="38"/>
        <v>1810.7409747007846</v>
      </c>
      <c r="FW34" s="461">
        <f t="shared" si="38"/>
        <v>1852.3880171189026</v>
      </c>
      <c r="FX34" s="461">
        <f t="shared" si="38"/>
        <v>1852.3880171189026</v>
      </c>
      <c r="FY34" s="461">
        <f t="shared" si="38"/>
        <v>1852.3880171189026</v>
      </c>
      <c r="FZ34" s="461">
        <f t="shared" si="38"/>
        <v>1852.3880171189026</v>
      </c>
      <c r="GA34" s="461">
        <f t="shared" si="38"/>
        <v>1894.9929415126371</v>
      </c>
      <c r="GB34" s="461">
        <f t="shared" si="38"/>
        <v>1894.9929415126371</v>
      </c>
      <c r="GC34" s="461">
        <f t="shared" si="38"/>
        <v>1894.9929415126371</v>
      </c>
      <c r="GD34" s="461">
        <f t="shared" si="38"/>
        <v>1894.9929415126371</v>
      </c>
      <c r="GE34" s="461">
        <f t="shared" si="38"/>
        <v>1938.5777791674275</v>
      </c>
      <c r="GF34" s="461">
        <f t="shared" si="39"/>
        <v>1938.5777791674275</v>
      </c>
      <c r="GG34" s="461">
        <f t="shared" si="39"/>
        <v>1938.5777791674275</v>
      </c>
      <c r="GH34" s="461">
        <f t="shared" si="39"/>
        <v>1938.5777791674275</v>
      </c>
      <c r="GI34" s="461">
        <f t="shared" si="39"/>
        <v>1983.1650680882781</v>
      </c>
      <c r="GJ34" s="461">
        <f t="shared" si="39"/>
        <v>1983.1650680882781</v>
      </c>
      <c r="GK34" s="461">
        <f t="shared" si="39"/>
        <v>1983.1650680882781</v>
      </c>
      <c r="GL34" s="461">
        <f t="shared" si="39"/>
        <v>1983.1650680882781</v>
      </c>
      <c r="GM34" s="461">
        <f t="shared" si="39"/>
        <v>2028.7778646543084</v>
      </c>
      <c r="GN34" s="461">
        <f t="shared" si="39"/>
        <v>2028.7778646543084</v>
      </c>
      <c r="GO34" s="461">
        <f t="shared" si="39"/>
        <v>2028.7778646543084</v>
      </c>
      <c r="GP34" s="461">
        <f t="shared" si="39"/>
        <v>2028.7778646543084</v>
      </c>
      <c r="GQ34" s="461">
        <f t="shared" si="39"/>
        <v>2075.4397555413575</v>
      </c>
      <c r="GR34" s="461">
        <f t="shared" si="39"/>
        <v>2075.4397555413575</v>
      </c>
      <c r="GS34" s="461">
        <f t="shared" si="39"/>
        <v>2075.4397555413575</v>
      </c>
      <c r="GT34" s="461">
        <f t="shared" si="39"/>
        <v>2075.4397555413575</v>
      </c>
      <c r="GU34" s="461">
        <f t="shared" si="39"/>
        <v>2123.1748699188083</v>
      </c>
      <c r="GV34" s="461">
        <f t="shared" si="40"/>
        <v>2123.1748699188083</v>
      </c>
      <c r="GW34" s="461">
        <f t="shared" si="40"/>
        <v>2123.1748699188083</v>
      </c>
      <c r="GX34" s="461">
        <f t="shared" si="40"/>
        <v>2123.1748699188083</v>
      </c>
      <c r="GY34" s="461">
        <f t="shared" si="41"/>
        <v>2172.0078919269408</v>
      </c>
      <c r="GZ34" s="461">
        <f t="shared" si="42"/>
        <v>2172.0078919269408</v>
      </c>
      <c r="HA34" s="461">
        <f t="shared" si="43"/>
        <v>2172.0078919269408</v>
      </c>
      <c r="HB34" s="461">
        <f t="shared" si="44"/>
        <v>2172.0078919269408</v>
      </c>
      <c r="HC34" s="461">
        <f t="shared" si="45"/>
        <v>2221.9640734412601</v>
      </c>
      <c r="HD34" s="461">
        <f t="shared" si="46"/>
        <v>2221.9640734412601</v>
      </c>
    </row>
    <row r="35" spans="2:212">
      <c r="B35" s="455" t="s">
        <v>1163</v>
      </c>
      <c r="C35" s="455" t="s">
        <v>1186</v>
      </c>
      <c r="D35" s="456">
        <v>0</v>
      </c>
      <c r="E35" s="455" t="s">
        <v>1187</v>
      </c>
      <c r="F35" s="457">
        <v>44963</v>
      </c>
      <c r="H35" s="457">
        <v>45883</v>
      </c>
      <c r="I35" s="457">
        <v>44963</v>
      </c>
      <c r="J35" s="456">
        <v>13000</v>
      </c>
      <c r="K35" s="455" t="s">
        <v>1189</v>
      </c>
      <c r="L35" s="458">
        <v>0</v>
      </c>
      <c r="M35" s="455" t="s">
        <v>1187</v>
      </c>
      <c r="N35" s="459">
        <v>0</v>
      </c>
      <c r="O35" s="455">
        <v>0</v>
      </c>
      <c r="Q35" s="457"/>
      <c r="R35" s="457"/>
      <c r="S35" s="456"/>
      <c r="T35" s="455"/>
      <c r="U35" s="458"/>
      <c r="V35" s="455"/>
      <c r="W35" s="460"/>
      <c r="X35" s="455"/>
      <c r="Z35" s="444" t="str">
        <f t="shared" si="47"/>
        <v>Leases</v>
      </c>
      <c r="AA35" s="461">
        <f t="shared" si="28"/>
        <v>0</v>
      </c>
      <c r="AB35" s="461">
        <f t="shared" si="29"/>
        <v>0</v>
      </c>
      <c r="AC35" s="461">
        <f t="shared" si="29"/>
        <v>0</v>
      </c>
      <c r="AD35" s="461">
        <f t="shared" si="29"/>
        <v>0</v>
      </c>
      <c r="AE35" s="461">
        <f t="shared" si="29"/>
        <v>0</v>
      </c>
      <c r="AF35" s="461">
        <f t="shared" si="29"/>
        <v>0</v>
      </c>
      <c r="AG35" s="461">
        <f t="shared" si="29"/>
        <v>0</v>
      </c>
      <c r="AH35" s="461">
        <f t="shared" si="29"/>
        <v>0</v>
      </c>
      <c r="AI35" s="461">
        <f t="shared" si="29"/>
        <v>0</v>
      </c>
      <c r="AJ35" s="461">
        <f t="shared" si="29"/>
        <v>0</v>
      </c>
      <c r="AK35" s="461">
        <f t="shared" si="29"/>
        <v>0</v>
      </c>
      <c r="AL35" s="461">
        <f t="shared" si="29"/>
        <v>0</v>
      </c>
      <c r="AM35" s="461">
        <f t="shared" si="29"/>
        <v>0</v>
      </c>
      <c r="AN35" s="461">
        <f t="shared" si="29"/>
        <v>0</v>
      </c>
      <c r="AO35" s="461">
        <f t="shared" si="29"/>
        <v>0</v>
      </c>
      <c r="AP35" s="461">
        <f t="shared" si="29"/>
        <v>0</v>
      </c>
      <c r="AQ35" s="461">
        <f t="shared" si="29"/>
        <v>0</v>
      </c>
      <c r="AR35" s="461">
        <f t="shared" si="30"/>
        <v>0</v>
      </c>
      <c r="AS35" s="461">
        <f t="shared" si="30"/>
        <v>0</v>
      </c>
      <c r="AT35" s="461">
        <f t="shared" si="30"/>
        <v>0</v>
      </c>
      <c r="AU35" s="461">
        <f t="shared" si="30"/>
        <v>0</v>
      </c>
      <c r="AV35" s="461">
        <f t="shared" si="30"/>
        <v>0</v>
      </c>
      <c r="AW35" s="461">
        <f t="shared" si="30"/>
        <v>0</v>
      </c>
      <c r="AX35" s="461">
        <f t="shared" si="30"/>
        <v>0</v>
      </c>
      <c r="AY35" s="461">
        <f t="shared" si="30"/>
        <v>0</v>
      </c>
      <c r="AZ35" s="461">
        <f t="shared" si="30"/>
        <v>0</v>
      </c>
      <c r="BA35" s="461">
        <f t="shared" si="30"/>
        <v>0</v>
      </c>
      <c r="BB35" s="461">
        <f t="shared" si="30"/>
        <v>0</v>
      </c>
      <c r="BC35" s="461">
        <f t="shared" si="30"/>
        <v>0</v>
      </c>
      <c r="BD35" s="461">
        <f t="shared" si="30"/>
        <v>0</v>
      </c>
      <c r="BE35" s="461">
        <f t="shared" si="30"/>
        <v>0</v>
      </c>
      <c r="BF35" s="461">
        <f t="shared" si="30"/>
        <v>0</v>
      </c>
      <c r="BG35" s="461">
        <f t="shared" si="30"/>
        <v>0</v>
      </c>
      <c r="BH35" s="461">
        <f t="shared" si="31"/>
        <v>0</v>
      </c>
      <c r="BI35" s="461">
        <f t="shared" si="31"/>
        <v>0</v>
      </c>
      <c r="BJ35" s="461">
        <f t="shared" si="31"/>
        <v>0</v>
      </c>
      <c r="BK35" s="461">
        <f t="shared" si="31"/>
        <v>0</v>
      </c>
      <c r="BL35" s="461">
        <f t="shared" si="31"/>
        <v>0</v>
      </c>
      <c r="BM35" s="461">
        <f t="shared" si="31"/>
        <v>1916.18897826087</v>
      </c>
      <c r="BN35" s="461">
        <f t="shared" si="31"/>
        <v>3750.8380000000006</v>
      </c>
      <c r="BO35" s="461">
        <f t="shared" si="31"/>
        <v>3885.8681680000004</v>
      </c>
      <c r="BP35" s="461">
        <f t="shared" si="31"/>
        <v>3885.8681680000004</v>
      </c>
      <c r="BQ35" s="461">
        <f t="shared" si="31"/>
        <v>3885.8681680000004</v>
      </c>
      <c r="BR35" s="461">
        <f t="shared" si="31"/>
        <v>3885.8681680000004</v>
      </c>
      <c r="BS35" s="461">
        <f t="shared" si="31"/>
        <v>3975.2431358640006</v>
      </c>
      <c r="BT35" s="461">
        <f t="shared" si="31"/>
        <v>3975.2431358640006</v>
      </c>
      <c r="BU35" s="461">
        <f t="shared" si="31"/>
        <v>3975.2431358640006</v>
      </c>
      <c r="BV35" s="461">
        <f t="shared" si="31"/>
        <v>3975.2431358640006</v>
      </c>
      <c r="BW35" s="461">
        <f t="shared" si="31"/>
        <v>4070.6489711247364</v>
      </c>
      <c r="BX35" s="461">
        <f t="shared" si="32"/>
        <v>4070.6489711247364</v>
      </c>
      <c r="BY35" s="461">
        <f t="shared" si="32"/>
        <v>4070.6489711247364</v>
      </c>
      <c r="BZ35" s="461">
        <f t="shared" si="32"/>
        <v>4070.6489711247364</v>
      </c>
      <c r="CA35" s="461">
        <f t="shared" si="32"/>
        <v>4164.2738974606045</v>
      </c>
      <c r="CB35" s="461">
        <f t="shared" si="32"/>
        <v>4164.2738974606045</v>
      </c>
      <c r="CC35" s="461">
        <f t="shared" si="32"/>
        <v>4164.2738974606045</v>
      </c>
      <c r="CD35" s="461">
        <f t="shared" si="32"/>
        <v>4164.2738974606045</v>
      </c>
      <c r="CE35" s="461">
        <f t="shared" si="32"/>
        <v>4260.052197102199</v>
      </c>
      <c r="CF35" s="461">
        <f t="shared" si="32"/>
        <v>4260.052197102199</v>
      </c>
      <c r="CG35" s="461">
        <f t="shared" si="32"/>
        <v>4260.052197102199</v>
      </c>
      <c r="CH35" s="461">
        <f t="shared" si="32"/>
        <v>4260.052197102199</v>
      </c>
      <c r="CI35" s="461">
        <f t="shared" si="32"/>
        <v>4358.0333976355487</v>
      </c>
      <c r="CJ35" s="461">
        <f t="shared" si="32"/>
        <v>4358.0333976355487</v>
      </c>
      <c r="CK35" s="461">
        <f t="shared" si="32"/>
        <v>4358.0333976355487</v>
      </c>
      <c r="CL35" s="461">
        <f t="shared" si="32"/>
        <v>4358.0333976355487</v>
      </c>
      <c r="CM35" s="461">
        <f t="shared" si="32"/>
        <v>4458.2681657811663</v>
      </c>
      <c r="CN35" s="461">
        <f t="shared" si="33"/>
        <v>4458.2681657811663</v>
      </c>
      <c r="CO35" s="461">
        <f t="shared" si="33"/>
        <v>4458.2681657811663</v>
      </c>
      <c r="CP35" s="461">
        <f t="shared" si="33"/>
        <v>4458.2681657811663</v>
      </c>
      <c r="CQ35" s="461">
        <f t="shared" si="33"/>
        <v>4560.8083335941328</v>
      </c>
      <c r="CR35" s="461">
        <f t="shared" si="33"/>
        <v>4560.8083335941328</v>
      </c>
      <c r="CS35" s="461">
        <f t="shared" si="33"/>
        <v>4560.8083335941328</v>
      </c>
      <c r="CT35" s="461">
        <f t="shared" si="33"/>
        <v>4560.8083335941328</v>
      </c>
      <c r="CU35" s="461">
        <f t="shared" si="33"/>
        <v>4665.706925266797</v>
      </c>
      <c r="CV35" s="461">
        <f t="shared" si="33"/>
        <v>4665.706925266797</v>
      </c>
      <c r="CW35" s="461">
        <f t="shared" si="33"/>
        <v>4665.706925266797</v>
      </c>
      <c r="CX35" s="461">
        <f t="shared" si="33"/>
        <v>4665.706925266797</v>
      </c>
      <c r="CY35" s="461">
        <f t="shared" si="33"/>
        <v>4773.0181845479328</v>
      </c>
      <c r="CZ35" s="461">
        <f t="shared" si="33"/>
        <v>4773.0181845479328</v>
      </c>
      <c r="DA35" s="461">
        <f t="shared" si="33"/>
        <v>4773.0181845479328</v>
      </c>
      <c r="DB35" s="461">
        <f t="shared" si="33"/>
        <v>4773.0181845479328</v>
      </c>
      <c r="DC35" s="461">
        <f t="shared" si="33"/>
        <v>4882.7976027925342</v>
      </c>
      <c r="DD35" s="461">
        <f t="shared" si="34"/>
        <v>4882.7976027925342</v>
      </c>
      <c r="DE35" s="461">
        <f t="shared" si="34"/>
        <v>4882.7976027925342</v>
      </c>
      <c r="DF35" s="461">
        <f t="shared" si="34"/>
        <v>4882.7976027925342</v>
      </c>
      <c r="DG35" s="461">
        <f t="shared" si="34"/>
        <v>4995.1019476567617</v>
      </c>
      <c r="DH35" s="461">
        <f t="shared" si="34"/>
        <v>4995.1019476567617</v>
      </c>
      <c r="DI35" s="461">
        <f t="shared" si="34"/>
        <v>4995.1019476567617</v>
      </c>
      <c r="DJ35" s="461">
        <f t="shared" si="34"/>
        <v>4995.1019476567617</v>
      </c>
      <c r="DK35" s="461">
        <f t="shared" si="34"/>
        <v>5109.9892924528676</v>
      </c>
      <c r="DL35" s="461">
        <f t="shared" si="34"/>
        <v>5109.9892924528676</v>
      </c>
      <c r="DM35" s="461">
        <f t="shared" si="34"/>
        <v>5109.9892924528676</v>
      </c>
      <c r="DN35" s="461">
        <f t="shared" si="34"/>
        <v>5109.9892924528676</v>
      </c>
      <c r="DO35" s="461">
        <f t="shared" si="34"/>
        <v>5227.5190461792836</v>
      </c>
      <c r="DP35" s="461">
        <f t="shared" si="34"/>
        <v>5227.5190461792836</v>
      </c>
      <c r="DQ35" s="461">
        <f t="shared" si="34"/>
        <v>5227.5190461792836</v>
      </c>
      <c r="DR35" s="461">
        <f t="shared" si="34"/>
        <v>5227.5190461792836</v>
      </c>
      <c r="DS35" s="461">
        <f t="shared" si="34"/>
        <v>5347.7519842414058</v>
      </c>
      <c r="DT35" s="461">
        <f t="shared" si="35"/>
        <v>5347.7519842414058</v>
      </c>
      <c r="DU35" s="461">
        <f t="shared" si="35"/>
        <v>5347.7519842414058</v>
      </c>
      <c r="DV35" s="461">
        <f t="shared" si="35"/>
        <v>5347.7519842414058</v>
      </c>
      <c r="DW35" s="461">
        <f t="shared" si="35"/>
        <v>5470.7502798789574</v>
      </c>
      <c r="DX35" s="461">
        <f t="shared" si="35"/>
        <v>5470.7502798789574</v>
      </c>
      <c r="DY35" s="461">
        <f t="shared" si="35"/>
        <v>5470.7502798789574</v>
      </c>
      <c r="DZ35" s="461">
        <f t="shared" si="35"/>
        <v>5470.7502798789574</v>
      </c>
      <c r="EA35" s="461">
        <f t="shared" si="35"/>
        <v>5596.5775363161729</v>
      </c>
      <c r="EB35" s="461">
        <f t="shared" si="35"/>
        <v>5596.5775363161729</v>
      </c>
      <c r="EC35" s="461">
        <f t="shared" si="35"/>
        <v>5596.5775363161729</v>
      </c>
      <c r="ED35" s="461">
        <f t="shared" si="35"/>
        <v>5596.5775363161729</v>
      </c>
      <c r="EE35" s="461">
        <f t="shared" si="35"/>
        <v>5725.2988196514443</v>
      </c>
      <c r="EF35" s="461">
        <f t="shared" si="35"/>
        <v>5725.2988196514443</v>
      </c>
      <c r="EG35" s="461">
        <f t="shared" si="35"/>
        <v>5725.2988196514443</v>
      </c>
      <c r="EH35" s="461">
        <f t="shared" si="35"/>
        <v>5725.2988196514443</v>
      </c>
      <c r="EI35" s="461">
        <f t="shared" si="35"/>
        <v>5856.9806925034263</v>
      </c>
      <c r="EJ35" s="461">
        <f t="shared" si="36"/>
        <v>5856.9806925034263</v>
      </c>
      <c r="EK35" s="461">
        <f t="shared" si="36"/>
        <v>5856.9806925034263</v>
      </c>
      <c r="EL35" s="461">
        <f t="shared" si="36"/>
        <v>5856.9806925034263</v>
      </c>
      <c r="EM35" s="461">
        <f t="shared" si="36"/>
        <v>5991.6912484310051</v>
      </c>
      <c r="EN35" s="461">
        <f t="shared" si="36"/>
        <v>5991.6912484310051</v>
      </c>
      <c r="EO35" s="461">
        <f t="shared" si="36"/>
        <v>5991.6912484310051</v>
      </c>
      <c r="EP35" s="461">
        <f t="shared" si="36"/>
        <v>5991.6912484310051</v>
      </c>
      <c r="EQ35" s="461">
        <f t="shared" si="36"/>
        <v>6129.5001471449177</v>
      </c>
      <c r="ER35" s="461">
        <f t="shared" si="36"/>
        <v>6129.5001471449177</v>
      </c>
      <c r="ES35" s="461">
        <f t="shared" si="36"/>
        <v>6129.5001471449177</v>
      </c>
      <c r="ET35" s="461">
        <f t="shared" si="36"/>
        <v>6129.5001471449177</v>
      </c>
      <c r="EU35" s="461">
        <f t="shared" si="36"/>
        <v>6270.4786505292495</v>
      </c>
      <c r="EV35" s="461">
        <f t="shared" si="36"/>
        <v>6270.4786505292495</v>
      </c>
      <c r="EW35" s="461">
        <f t="shared" si="36"/>
        <v>6270.4786505292495</v>
      </c>
      <c r="EX35" s="461">
        <f t="shared" si="36"/>
        <v>6270.4786505292495</v>
      </c>
      <c r="EY35" s="461">
        <f t="shared" si="36"/>
        <v>6414.6996594914226</v>
      </c>
      <c r="EZ35" s="461">
        <f t="shared" si="37"/>
        <v>6414.6996594914226</v>
      </c>
      <c r="FA35" s="461">
        <f t="shared" si="37"/>
        <v>6414.6996594914226</v>
      </c>
      <c r="FB35" s="461">
        <f t="shared" si="37"/>
        <v>6414.6996594914226</v>
      </c>
      <c r="FC35" s="461">
        <f t="shared" si="37"/>
        <v>6562.2377516597244</v>
      </c>
      <c r="FD35" s="461">
        <f t="shared" si="37"/>
        <v>6562.2377516597244</v>
      </c>
      <c r="FE35" s="461">
        <f t="shared" si="37"/>
        <v>6562.2377516597244</v>
      </c>
      <c r="FF35" s="461">
        <f t="shared" si="37"/>
        <v>6562.2377516597244</v>
      </c>
      <c r="FG35" s="461">
        <f t="shared" si="37"/>
        <v>6713.1692199478975</v>
      </c>
      <c r="FH35" s="461">
        <f t="shared" si="37"/>
        <v>6713.1692199478975</v>
      </c>
      <c r="FI35" s="461">
        <f t="shared" si="37"/>
        <v>6713.1692199478975</v>
      </c>
      <c r="FJ35" s="461">
        <f t="shared" si="37"/>
        <v>6713.1692199478975</v>
      </c>
      <c r="FK35" s="461">
        <f t="shared" si="37"/>
        <v>6867.5721120066983</v>
      </c>
      <c r="FL35" s="461">
        <f t="shared" si="37"/>
        <v>6867.5721120066983</v>
      </c>
      <c r="FM35" s="461">
        <f t="shared" si="37"/>
        <v>6867.5721120066983</v>
      </c>
      <c r="FN35" s="461">
        <f t="shared" si="37"/>
        <v>6867.5721120066983</v>
      </c>
      <c r="FO35" s="461">
        <f t="shared" si="37"/>
        <v>7025.5262705828518</v>
      </c>
      <c r="FP35" s="461">
        <f t="shared" si="38"/>
        <v>7025.5262705828518</v>
      </c>
      <c r="FQ35" s="461">
        <f t="shared" si="38"/>
        <v>7025.5262705828518</v>
      </c>
      <c r="FR35" s="461">
        <f t="shared" si="38"/>
        <v>7025.5262705828518</v>
      </c>
      <c r="FS35" s="461">
        <f t="shared" si="38"/>
        <v>7187.1133748062566</v>
      </c>
      <c r="FT35" s="461">
        <f t="shared" si="38"/>
        <v>7187.1133748062566</v>
      </c>
      <c r="FU35" s="461">
        <f t="shared" si="38"/>
        <v>7187.1133748062566</v>
      </c>
      <c r="FV35" s="461">
        <f t="shared" si="38"/>
        <v>7187.1133748062566</v>
      </c>
      <c r="FW35" s="461">
        <f t="shared" si="38"/>
        <v>7352.4169824267992</v>
      </c>
      <c r="FX35" s="461">
        <f t="shared" si="38"/>
        <v>7352.4169824267992</v>
      </c>
      <c r="FY35" s="461">
        <f t="shared" si="38"/>
        <v>7352.4169824267992</v>
      </c>
      <c r="FZ35" s="461">
        <f t="shared" si="38"/>
        <v>7352.4169824267992</v>
      </c>
      <c r="GA35" s="461">
        <f t="shared" si="38"/>
        <v>7521.5225730226157</v>
      </c>
      <c r="GB35" s="461">
        <f t="shared" si="38"/>
        <v>7521.5225730226157</v>
      </c>
      <c r="GC35" s="461">
        <f t="shared" si="38"/>
        <v>7521.5225730226157</v>
      </c>
      <c r="GD35" s="461">
        <f t="shared" si="38"/>
        <v>7521.5225730226157</v>
      </c>
      <c r="GE35" s="461">
        <f t="shared" si="38"/>
        <v>7694.5175922021353</v>
      </c>
      <c r="GF35" s="461">
        <f t="shared" si="39"/>
        <v>7694.5175922021353</v>
      </c>
      <c r="GG35" s="461">
        <f t="shared" si="39"/>
        <v>7694.5175922021353</v>
      </c>
      <c r="GH35" s="461">
        <f t="shared" si="39"/>
        <v>7694.5175922021353</v>
      </c>
      <c r="GI35" s="461">
        <f t="shared" si="39"/>
        <v>7871.4914968227831</v>
      </c>
      <c r="GJ35" s="461">
        <f t="shared" si="39"/>
        <v>7871.4914968227831</v>
      </c>
      <c r="GK35" s="461">
        <f t="shared" si="39"/>
        <v>7871.4914968227831</v>
      </c>
      <c r="GL35" s="461">
        <f t="shared" si="39"/>
        <v>7871.4914968227831</v>
      </c>
      <c r="GM35" s="461">
        <f t="shared" si="39"/>
        <v>8052.5358012497054</v>
      </c>
      <c r="GN35" s="461">
        <f t="shared" si="39"/>
        <v>8052.5358012497054</v>
      </c>
      <c r="GO35" s="461">
        <f t="shared" si="39"/>
        <v>8052.5358012497054</v>
      </c>
      <c r="GP35" s="461">
        <f t="shared" si="39"/>
        <v>8052.5358012497054</v>
      </c>
      <c r="GQ35" s="461">
        <f t="shared" si="39"/>
        <v>8237.7441246784492</v>
      </c>
      <c r="GR35" s="461">
        <f t="shared" si="39"/>
        <v>8237.7441246784492</v>
      </c>
      <c r="GS35" s="461">
        <f t="shared" si="39"/>
        <v>8237.7441246784492</v>
      </c>
      <c r="GT35" s="461">
        <f t="shared" si="39"/>
        <v>8237.7441246784492</v>
      </c>
      <c r="GU35" s="461">
        <f t="shared" si="39"/>
        <v>8427.2122395460519</v>
      </c>
      <c r="GV35" s="461">
        <f t="shared" si="40"/>
        <v>8427.2122395460519</v>
      </c>
      <c r="GW35" s="461">
        <f t="shared" si="40"/>
        <v>8427.2122395460519</v>
      </c>
      <c r="GX35" s="461">
        <f t="shared" si="40"/>
        <v>8427.2122395460519</v>
      </c>
      <c r="GY35" s="461">
        <f t="shared" si="41"/>
        <v>8621.0381210556097</v>
      </c>
      <c r="GZ35" s="461">
        <f t="shared" si="42"/>
        <v>8621.0381210556097</v>
      </c>
      <c r="HA35" s="461">
        <f t="shared" si="43"/>
        <v>8621.0381210556097</v>
      </c>
      <c r="HB35" s="461">
        <f t="shared" si="44"/>
        <v>8621.0381210556097</v>
      </c>
      <c r="HC35" s="461">
        <f t="shared" si="45"/>
        <v>8819.3219978398902</v>
      </c>
      <c r="HD35" s="461">
        <f t="shared" si="46"/>
        <v>8819.3219978398902</v>
      </c>
    </row>
    <row r="36" spans="2:212">
      <c r="B36" s="455" t="s">
        <v>1185</v>
      </c>
      <c r="C36" s="455" t="s">
        <v>1186</v>
      </c>
      <c r="D36" s="456">
        <v>0</v>
      </c>
      <c r="E36" s="455" t="s">
        <v>1187</v>
      </c>
      <c r="F36" s="457">
        <v>45195</v>
      </c>
      <c r="H36" s="457">
        <v>45883</v>
      </c>
      <c r="I36" s="457">
        <v>45195</v>
      </c>
      <c r="J36" s="456">
        <v>30500</v>
      </c>
      <c r="K36" s="455" t="s">
        <v>1189</v>
      </c>
      <c r="L36" s="458">
        <v>0</v>
      </c>
      <c r="M36" s="455" t="s">
        <v>1187</v>
      </c>
      <c r="N36" s="459">
        <v>0</v>
      </c>
      <c r="O36" s="455">
        <v>0</v>
      </c>
      <c r="Q36" s="457"/>
      <c r="R36" s="457"/>
      <c r="S36" s="456"/>
      <c r="T36" s="455"/>
      <c r="U36" s="458"/>
      <c r="V36" s="455"/>
      <c r="W36" s="460"/>
      <c r="X36" s="455"/>
      <c r="Z36" s="444" t="str">
        <f t="shared" si="47"/>
        <v>Easments</v>
      </c>
      <c r="AA36" s="461">
        <f t="shared" si="28"/>
        <v>0</v>
      </c>
      <c r="AB36" s="461">
        <f t="shared" si="29"/>
        <v>0</v>
      </c>
      <c r="AC36" s="461">
        <f t="shared" si="29"/>
        <v>0</v>
      </c>
      <c r="AD36" s="461">
        <f t="shared" si="29"/>
        <v>0</v>
      </c>
      <c r="AE36" s="461">
        <f t="shared" si="29"/>
        <v>0</v>
      </c>
      <c r="AF36" s="461">
        <f t="shared" si="29"/>
        <v>0</v>
      </c>
      <c r="AG36" s="461">
        <f t="shared" si="29"/>
        <v>0</v>
      </c>
      <c r="AH36" s="461">
        <f t="shared" si="29"/>
        <v>0</v>
      </c>
      <c r="AI36" s="461">
        <f t="shared" si="29"/>
        <v>0</v>
      </c>
      <c r="AJ36" s="461">
        <f t="shared" si="29"/>
        <v>0</v>
      </c>
      <c r="AK36" s="461">
        <f t="shared" si="29"/>
        <v>0</v>
      </c>
      <c r="AL36" s="461">
        <f t="shared" si="29"/>
        <v>0</v>
      </c>
      <c r="AM36" s="461">
        <f t="shared" si="29"/>
        <v>0</v>
      </c>
      <c r="AN36" s="461">
        <f t="shared" si="29"/>
        <v>0</v>
      </c>
      <c r="AO36" s="461">
        <f t="shared" si="29"/>
        <v>0</v>
      </c>
      <c r="AP36" s="461">
        <f t="shared" si="29"/>
        <v>0</v>
      </c>
      <c r="AQ36" s="461">
        <f t="shared" si="29"/>
        <v>0</v>
      </c>
      <c r="AR36" s="461">
        <f t="shared" si="30"/>
        <v>0</v>
      </c>
      <c r="AS36" s="461">
        <f t="shared" si="30"/>
        <v>0</v>
      </c>
      <c r="AT36" s="461">
        <f t="shared" si="30"/>
        <v>0</v>
      </c>
      <c r="AU36" s="461">
        <f t="shared" si="30"/>
        <v>0</v>
      </c>
      <c r="AV36" s="461">
        <f t="shared" si="30"/>
        <v>0</v>
      </c>
      <c r="AW36" s="461">
        <f t="shared" si="30"/>
        <v>0</v>
      </c>
      <c r="AX36" s="461">
        <f t="shared" si="30"/>
        <v>0</v>
      </c>
      <c r="AY36" s="461">
        <f t="shared" si="30"/>
        <v>0</v>
      </c>
      <c r="AZ36" s="461">
        <f t="shared" si="30"/>
        <v>0</v>
      </c>
      <c r="BA36" s="461">
        <f t="shared" si="30"/>
        <v>0</v>
      </c>
      <c r="BB36" s="461">
        <f t="shared" si="30"/>
        <v>0</v>
      </c>
      <c r="BC36" s="461">
        <f t="shared" si="30"/>
        <v>0</v>
      </c>
      <c r="BD36" s="461">
        <f t="shared" si="30"/>
        <v>0</v>
      </c>
      <c r="BE36" s="461">
        <f t="shared" si="30"/>
        <v>0</v>
      </c>
      <c r="BF36" s="461">
        <f t="shared" si="30"/>
        <v>0</v>
      </c>
      <c r="BG36" s="461">
        <f t="shared" si="30"/>
        <v>0</v>
      </c>
      <c r="BH36" s="461">
        <f t="shared" si="31"/>
        <v>0</v>
      </c>
      <c r="BI36" s="461">
        <f t="shared" si="31"/>
        <v>0</v>
      </c>
      <c r="BJ36" s="461">
        <f t="shared" si="31"/>
        <v>0</v>
      </c>
      <c r="BK36" s="461">
        <f t="shared" si="31"/>
        <v>0</v>
      </c>
      <c r="BL36" s="461">
        <f t="shared" si="31"/>
        <v>0</v>
      </c>
      <c r="BM36" s="461">
        <f t="shared" si="31"/>
        <v>4495.6741413043492</v>
      </c>
      <c r="BN36" s="461">
        <f t="shared" si="31"/>
        <v>8800.0430000000015</v>
      </c>
      <c r="BO36" s="461">
        <f t="shared" si="31"/>
        <v>9116.8445480000009</v>
      </c>
      <c r="BP36" s="461">
        <f t="shared" si="31"/>
        <v>9116.8445480000009</v>
      </c>
      <c r="BQ36" s="461">
        <f t="shared" si="31"/>
        <v>9116.8445480000009</v>
      </c>
      <c r="BR36" s="461">
        <f t="shared" si="31"/>
        <v>9116.8445480000009</v>
      </c>
      <c r="BS36" s="461">
        <f t="shared" si="31"/>
        <v>9326.5319726040016</v>
      </c>
      <c r="BT36" s="461">
        <f t="shared" si="31"/>
        <v>9326.5319726040016</v>
      </c>
      <c r="BU36" s="461">
        <f t="shared" si="31"/>
        <v>9326.5319726040016</v>
      </c>
      <c r="BV36" s="461">
        <f t="shared" si="31"/>
        <v>9326.5319726040016</v>
      </c>
      <c r="BW36" s="461">
        <f t="shared" si="31"/>
        <v>9550.368739946498</v>
      </c>
      <c r="BX36" s="461">
        <f t="shared" si="32"/>
        <v>9550.368739946498</v>
      </c>
      <c r="BY36" s="461">
        <f t="shared" si="32"/>
        <v>9550.368739946498</v>
      </c>
      <c r="BZ36" s="461">
        <f t="shared" si="32"/>
        <v>9550.368739946498</v>
      </c>
      <c r="CA36" s="461">
        <f t="shared" si="32"/>
        <v>9770.0272209652649</v>
      </c>
      <c r="CB36" s="461">
        <f t="shared" si="32"/>
        <v>9770.0272209652649</v>
      </c>
      <c r="CC36" s="461">
        <f t="shared" si="32"/>
        <v>9770.0272209652649</v>
      </c>
      <c r="CD36" s="461">
        <f t="shared" si="32"/>
        <v>9770.0272209652649</v>
      </c>
      <c r="CE36" s="461">
        <f t="shared" si="32"/>
        <v>9994.7378470474669</v>
      </c>
      <c r="CF36" s="461">
        <f t="shared" si="32"/>
        <v>9994.7378470474669</v>
      </c>
      <c r="CG36" s="461">
        <f t="shared" si="32"/>
        <v>9994.7378470474669</v>
      </c>
      <c r="CH36" s="461">
        <f t="shared" si="32"/>
        <v>9994.7378470474669</v>
      </c>
      <c r="CI36" s="461">
        <f t="shared" si="32"/>
        <v>10224.616817529557</v>
      </c>
      <c r="CJ36" s="461">
        <f t="shared" si="32"/>
        <v>10224.616817529557</v>
      </c>
      <c r="CK36" s="461">
        <f t="shared" si="32"/>
        <v>10224.616817529557</v>
      </c>
      <c r="CL36" s="461">
        <f t="shared" si="32"/>
        <v>10224.616817529557</v>
      </c>
      <c r="CM36" s="461">
        <f t="shared" si="32"/>
        <v>10459.783004332736</v>
      </c>
      <c r="CN36" s="461">
        <f t="shared" si="33"/>
        <v>10459.783004332736</v>
      </c>
      <c r="CO36" s="461">
        <f t="shared" si="33"/>
        <v>10459.783004332736</v>
      </c>
      <c r="CP36" s="461">
        <f t="shared" si="33"/>
        <v>10459.783004332736</v>
      </c>
      <c r="CQ36" s="461">
        <f t="shared" si="33"/>
        <v>10700.358013432387</v>
      </c>
      <c r="CR36" s="461">
        <f t="shared" si="33"/>
        <v>10700.358013432387</v>
      </c>
      <c r="CS36" s="461">
        <f t="shared" si="33"/>
        <v>10700.358013432387</v>
      </c>
      <c r="CT36" s="461">
        <f t="shared" si="33"/>
        <v>10700.358013432387</v>
      </c>
      <c r="CU36" s="461">
        <f t="shared" si="33"/>
        <v>10946.466247741331</v>
      </c>
      <c r="CV36" s="461">
        <f t="shared" si="33"/>
        <v>10946.466247741331</v>
      </c>
      <c r="CW36" s="461">
        <f t="shared" si="33"/>
        <v>10946.466247741331</v>
      </c>
      <c r="CX36" s="461">
        <f t="shared" si="33"/>
        <v>10946.466247741331</v>
      </c>
      <c r="CY36" s="461">
        <f t="shared" si="33"/>
        <v>11198.23497143938</v>
      </c>
      <c r="CZ36" s="461">
        <f t="shared" si="33"/>
        <v>11198.23497143938</v>
      </c>
      <c r="DA36" s="461">
        <f t="shared" si="33"/>
        <v>11198.23497143938</v>
      </c>
      <c r="DB36" s="461">
        <f t="shared" si="33"/>
        <v>11198.23497143938</v>
      </c>
      <c r="DC36" s="461">
        <f t="shared" si="33"/>
        <v>11455.794375782485</v>
      </c>
      <c r="DD36" s="461">
        <f t="shared" si="34"/>
        <v>11455.794375782485</v>
      </c>
      <c r="DE36" s="461">
        <f t="shared" si="34"/>
        <v>11455.794375782485</v>
      </c>
      <c r="DF36" s="461">
        <f t="shared" si="34"/>
        <v>11455.794375782485</v>
      </c>
      <c r="DG36" s="461">
        <f t="shared" si="34"/>
        <v>11719.27764642548</v>
      </c>
      <c r="DH36" s="461">
        <f t="shared" si="34"/>
        <v>11719.27764642548</v>
      </c>
      <c r="DI36" s="461">
        <f t="shared" si="34"/>
        <v>11719.27764642548</v>
      </c>
      <c r="DJ36" s="461">
        <f t="shared" si="34"/>
        <v>11719.27764642548</v>
      </c>
      <c r="DK36" s="461">
        <f t="shared" si="34"/>
        <v>11988.821032293266</v>
      </c>
      <c r="DL36" s="461">
        <f t="shared" si="34"/>
        <v>11988.821032293266</v>
      </c>
      <c r="DM36" s="461">
        <f t="shared" si="34"/>
        <v>11988.821032293266</v>
      </c>
      <c r="DN36" s="461">
        <f t="shared" si="34"/>
        <v>11988.821032293266</v>
      </c>
      <c r="DO36" s="461">
        <f t="shared" si="34"/>
        <v>12264.563916036012</v>
      </c>
      <c r="DP36" s="461">
        <f t="shared" si="34"/>
        <v>12264.563916036012</v>
      </c>
      <c r="DQ36" s="461">
        <f t="shared" si="34"/>
        <v>12264.563916036012</v>
      </c>
      <c r="DR36" s="461">
        <f t="shared" si="34"/>
        <v>12264.563916036012</v>
      </c>
      <c r="DS36" s="461">
        <f t="shared" si="34"/>
        <v>12546.648886104838</v>
      </c>
      <c r="DT36" s="461">
        <f t="shared" si="35"/>
        <v>12546.648886104838</v>
      </c>
      <c r="DU36" s="461">
        <f t="shared" si="35"/>
        <v>12546.648886104838</v>
      </c>
      <c r="DV36" s="461">
        <f t="shared" si="35"/>
        <v>12546.648886104838</v>
      </c>
      <c r="DW36" s="461">
        <f t="shared" si="35"/>
        <v>12835.221810485247</v>
      </c>
      <c r="DX36" s="461">
        <f t="shared" si="35"/>
        <v>12835.221810485247</v>
      </c>
      <c r="DY36" s="461">
        <f t="shared" si="35"/>
        <v>12835.221810485247</v>
      </c>
      <c r="DZ36" s="461">
        <f t="shared" si="35"/>
        <v>12835.221810485247</v>
      </c>
      <c r="EA36" s="461">
        <f t="shared" si="35"/>
        <v>13130.431912126405</v>
      </c>
      <c r="EB36" s="461">
        <f t="shared" si="35"/>
        <v>13130.431912126405</v>
      </c>
      <c r="EC36" s="461">
        <f t="shared" si="35"/>
        <v>13130.431912126405</v>
      </c>
      <c r="ED36" s="461">
        <f t="shared" si="35"/>
        <v>13130.431912126405</v>
      </c>
      <c r="EE36" s="461">
        <f t="shared" si="35"/>
        <v>13432.431846105312</v>
      </c>
      <c r="EF36" s="461">
        <f t="shared" si="35"/>
        <v>13432.431846105312</v>
      </c>
      <c r="EG36" s="461">
        <f t="shared" si="35"/>
        <v>13432.431846105312</v>
      </c>
      <c r="EH36" s="461">
        <f t="shared" si="35"/>
        <v>13432.431846105312</v>
      </c>
      <c r="EI36" s="461">
        <f t="shared" si="35"/>
        <v>13741.377778565731</v>
      </c>
      <c r="EJ36" s="461">
        <f t="shared" si="36"/>
        <v>13741.377778565731</v>
      </c>
      <c r="EK36" s="461">
        <f t="shared" si="36"/>
        <v>13741.377778565731</v>
      </c>
      <c r="EL36" s="461">
        <f t="shared" si="36"/>
        <v>13741.377778565731</v>
      </c>
      <c r="EM36" s="461">
        <f t="shared" si="36"/>
        <v>14057.429467472743</v>
      </c>
      <c r="EN36" s="461">
        <f t="shared" si="36"/>
        <v>14057.429467472743</v>
      </c>
      <c r="EO36" s="461">
        <f t="shared" si="36"/>
        <v>14057.429467472743</v>
      </c>
      <c r="EP36" s="461">
        <f t="shared" si="36"/>
        <v>14057.429467472743</v>
      </c>
      <c r="EQ36" s="461">
        <f t="shared" si="36"/>
        <v>14380.750345224615</v>
      </c>
      <c r="ER36" s="461">
        <f t="shared" si="36"/>
        <v>14380.750345224615</v>
      </c>
      <c r="ES36" s="461">
        <f t="shared" si="36"/>
        <v>14380.750345224615</v>
      </c>
      <c r="ET36" s="461">
        <f t="shared" si="36"/>
        <v>14380.750345224615</v>
      </c>
      <c r="EU36" s="461">
        <f t="shared" si="36"/>
        <v>14711.507603164779</v>
      </c>
      <c r="EV36" s="461">
        <f t="shared" si="36"/>
        <v>14711.507603164779</v>
      </c>
      <c r="EW36" s="461">
        <f t="shared" si="36"/>
        <v>14711.507603164779</v>
      </c>
      <c r="EX36" s="461">
        <f t="shared" si="36"/>
        <v>14711.507603164779</v>
      </c>
      <c r="EY36" s="461">
        <f t="shared" si="36"/>
        <v>15049.872278037568</v>
      </c>
      <c r="EZ36" s="461">
        <f t="shared" si="37"/>
        <v>15049.872278037568</v>
      </c>
      <c r="FA36" s="461">
        <f t="shared" si="37"/>
        <v>15049.872278037568</v>
      </c>
      <c r="FB36" s="461">
        <f t="shared" si="37"/>
        <v>15049.872278037568</v>
      </c>
      <c r="FC36" s="461">
        <f t="shared" si="37"/>
        <v>15396.019340432431</v>
      </c>
      <c r="FD36" s="461">
        <f t="shared" si="37"/>
        <v>15396.019340432431</v>
      </c>
      <c r="FE36" s="461">
        <f t="shared" si="37"/>
        <v>15396.019340432431</v>
      </c>
      <c r="FF36" s="461">
        <f t="shared" si="37"/>
        <v>15396.019340432431</v>
      </c>
      <c r="FG36" s="461">
        <f t="shared" si="37"/>
        <v>15750.127785262375</v>
      </c>
      <c r="FH36" s="461">
        <f t="shared" si="37"/>
        <v>15750.127785262375</v>
      </c>
      <c r="FI36" s="461">
        <f t="shared" si="37"/>
        <v>15750.127785262375</v>
      </c>
      <c r="FJ36" s="461">
        <f t="shared" si="37"/>
        <v>15750.127785262375</v>
      </c>
      <c r="FK36" s="461">
        <f t="shared" si="37"/>
        <v>16112.380724323408</v>
      </c>
      <c r="FL36" s="461">
        <f t="shared" si="37"/>
        <v>16112.380724323408</v>
      </c>
      <c r="FM36" s="461">
        <f t="shared" si="37"/>
        <v>16112.380724323408</v>
      </c>
      <c r="FN36" s="461">
        <f t="shared" si="37"/>
        <v>16112.380724323408</v>
      </c>
      <c r="FO36" s="461">
        <f t="shared" si="37"/>
        <v>16482.965480982843</v>
      </c>
      <c r="FP36" s="461">
        <f t="shared" si="38"/>
        <v>16482.965480982843</v>
      </c>
      <c r="FQ36" s="461">
        <f t="shared" si="38"/>
        <v>16482.965480982843</v>
      </c>
      <c r="FR36" s="461">
        <f t="shared" si="38"/>
        <v>16482.965480982843</v>
      </c>
      <c r="FS36" s="461">
        <f t="shared" si="38"/>
        <v>16862.073687045449</v>
      </c>
      <c r="FT36" s="461">
        <f t="shared" si="38"/>
        <v>16862.073687045449</v>
      </c>
      <c r="FU36" s="461">
        <f t="shared" si="38"/>
        <v>16862.073687045449</v>
      </c>
      <c r="FV36" s="461">
        <f t="shared" si="38"/>
        <v>16862.073687045449</v>
      </c>
      <c r="FW36" s="461">
        <f t="shared" si="38"/>
        <v>17249.901381847492</v>
      </c>
      <c r="FX36" s="461">
        <f t="shared" si="38"/>
        <v>17249.901381847492</v>
      </c>
      <c r="FY36" s="461">
        <f t="shared" si="38"/>
        <v>17249.901381847492</v>
      </c>
      <c r="FZ36" s="461">
        <f t="shared" si="38"/>
        <v>17249.901381847492</v>
      </c>
      <c r="GA36" s="461">
        <f t="shared" si="38"/>
        <v>17646.649113629985</v>
      </c>
      <c r="GB36" s="461">
        <f t="shared" si="38"/>
        <v>17646.649113629985</v>
      </c>
      <c r="GC36" s="461">
        <f t="shared" si="38"/>
        <v>17646.649113629985</v>
      </c>
      <c r="GD36" s="461">
        <f t="shared" si="38"/>
        <v>17646.649113629985</v>
      </c>
      <c r="GE36" s="461">
        <f t="shared" si="38"/>
        <v>18052.522043243469</v>
      </c>
      <c r="GF36" s="461">
        <f t="shared" si="39"/>
        <v>18052.522043243469</v>
      </c>
      <c r="GG36" s="461">
        <f t="shared" si="39"/>
        <v>18052.522043243469</v>
      </c>
      <c r="GH36" s="461">
        <f t="shared" si="39"/>
        <v>18052.522043243469</v>
      </c>
      <c r="GI36" s="461">
        <f t="shared" si="39"/>
        <v>18467.730050238068</v>
      </c>
      <c r="GJ36" s="461">
        <f t="shared" si="39"/>
        <v>18467.730050238068</v>
      </c>
      <c r="GK36" s="461">
        <f t="shared" si="39"/>
        <v>18467.730050238068</v>
      </c>
      <c r="GL36" s="461">
        <f t="shared" si="39"/>
        <v>18467.730050238068</v>
      </c>
      <c r="GM36" s="461">
        <f t="shared" si="39"/>
        <v>18892.48784139354</v>
      </c>
      <c r="GN36" s="461">
        <f t="shared" si="39"/>
        <v>18892.48784139354</v>
      </c>
      <c r="GO36" s="461">
        <f t="shared" si="39"/>
        <v>18892.48784139354</v>
      </c>
      <c r="GP36" s="461">
        <f t="shared" si="39"/>
        <v>18892.48784139354</v>
      </c>
      <c r="GQ36" s="461">
        <f t="shared" si="39"/>
        <v>19327.015061745591</v>
      </c>
      <c r="GR36" s="461">
        <f t="shared" si="39"/>
        <v>19327.015061745591</v>
      </c>
      <c r="GS36" s="461">
        <f t="shared" si="39"/>
        <v>19327.015061745591</v>
      </c>
      <c r="GT36" s="461">
        <f t="shared" si="39"/>
        <v>19327.015061745591</v>
      </c>
      <c r="GU36" s="461">
        <f t="shared" si="39"/>
        <v>19771.536408165735</v>
      </c>
      <c r="GV36" s="461">
        <f t="shared" si="40"/>
        <v>19771.536408165735</v>
      </c>
      <c r="GW36" s="461">
        <f t="shared" si="40"/>
        <v>19771.536408165735</v>
      </c>
      <c r="GX36" s="461">
        <f t="shared" si="40"/>
        <v>19771.536408165735</v>
      </c>
      <c r="GY36" s="461">
        <f t="shared" si="41"/>
        <v>20226.281745553548</v>
      </c>
      <c r="GZ36" s="461">
        <f t="shared" si="42"/>
        <v>20226.281745553548</v>
      </c>
      <c r="HA36" s="461">
        <f t="shared" si="43"/>
        <v>20226.281745553548</v>
      </c>
      <c r="HB36" s="461">
        <f t="shared" si="44"/>
        <v>20226.281745553548</v>
      </c>
      <c r="HC36" s="461">
        <f t="shared" si="45"/>
        <v>20691.486225701279</v>
      </c>
      <c r="HD36" s="461">
        <f t="shared" si="46"/>
        <v>20691.486225701279</v>
      </c>
    </row>
    <row r="37" spans="2:212">
      <c r="B37" s="455" t="s">
        <v>1185</v>
      </c>
      <c r="C37" s="455" t="s">
        <v>1186</v>
      </c>
      <c r="D37" s="456">
        <v>0</v>
      </c>
      <c r="E37" s="455" t="s">
        <v>1187</v>
      </c>
      <c r="F37" s="457">
        <v>45195</v>
      </c>
      <c r="H37" s="457">
        <v>45883</v>
      </c>
      <c r="I37" s="457">
        <v>45195</v>
      </c>
      <c r="J37" s="456">
        <v>500</v>
      </c>
      <c r="K37" s="455" t="s">
        <v>1189</v>
      </c>
      <c r="L37" s="458">
        <v>0</v>
      </c>
      <c r="M37" s="455" t="s">
        <v>1187</v>
      </c>
      <c r="N37" s="459">
        <v>0</v>
      </c>
      <c r="O37" s="455">
        <v>0</v>
      </c>
      <c r="Q37" s="457"/>
      <c r="R37" s="457"/>
      <c r="S37" s="456"/>
      <c r="T37" s="455"/>
      <c r="U37" s="458"/>
      <c r="V37" s="455"/>
      <c r="W37" s="460"/>
      <c r="X37" s="455"/>
      <c r="Z37" s="444" t="str">
        <f t="shared" si="47"/>
        <v>Easments</v>
      </c>
      <c r="AA37" s="461">
        <f t="shared" si="28"/>
        <v>0</v>
      </c>
      <c r="AB37" s="461">
        <f t="shared" si="29"/>
        <v>0</v>
      </c>
      <c r="AC37" s="461">
        <f t="shared" si="29"/>
        <v>0</v>
      </c>
      <c r="AD37" s="461">
        <f t="shared" si="29"/>
        <v>0</v>
      </c>
      <c r="AE37" s="461">
        <f t="shared" si="29"/>
        <v>0</v>
      </c>
      <c r="AF37" s="461">
        <f t="shared" si="29"/>
        <v>0</v>
      </c>
      <c r="AG37" s="461">
        <f t="shared" si="29"/>
        <v>0</v>
      </c>
      <c r="AH37" s="461">
        <f t="shared" si="29"/>
        <v>0</v>
      </c>
      <c r="AI37" s="461">
        <f t="shared" si="29"/>
        <v>0</v>
      </c>
      <c r="AJ37" s="461">
        <f t="shared" si="29"/>
        <v>0</v>
      </c>
      <c r="AK37" s="461">
        <f t="shared" si="29"/>
        <v>0</v>
      </c>
      <c r="AL37" s="461">
        <f t="shared" si="29"/>
        <v>0</v>
      </c>
      <c r="AM37" s="461">
        <f t="shared" si="29"/>
        <v>0</v>
      </c>
      <c r="AN37" s="461">
        <f t="shared" si="29"/>
        <v>0</v>
      </c>
      <c r="AO37" s="461">
        <f t="shared" si="29"/>
        <v>0</v>
      </c>
      <c r="AP37" s="461">
        <f t="shared" si="29"/>
        <v>0</v>
      </c>
      <c r="AQ37" s="461">
        <f t="shared" si="29"/>
        <v>0</v>
      </c>
      <c r="AR37" s="461">
        <f t="shared" si="30"/>
        <v>0</v>
      </c>
      <c r="AS37" s="461">
        <f t="shared" si="30"/>
        <v>0</v>
      </c>
      <c r="AT37" s="461">
        <f t="shared" si="30"/>
        <v>0</v>
      </c>
      <c r="AU37" s="461">
        <f t="shared" si="30"/>
        <v>0</v>
      </c>
      <c r="AV37" s="461">
        <f t="shared" si="30"/>
        <v>0</v>
      </c>
      <c r="AW37" s="461">
        <f t="shared" si="30"/>
        <v>0</v>
      </c>
      <c r="AX37" s="461">
        <f t="shared" si="30"/>
        <v>0</v>
      </c>
      <c r="AY37" s="461">
        <f t="shared" si="30"/>
        <v>0</v>
      </c>
      <c r="AZ37" s="461">
        <f t="shared" si="30"/>
        <v>0</v>
      </c>
      <c r="BA37" s="461">
        <f t="shared" si="30"/>
        <v>0</v>
      </c>
      <c r="BB37" s="461">
        <f t="shared" si="30"/>
        <v>0</v>
      </c>
      <c r="BC37" s="461">
        <f t="shared" si="30"/>
        <v>0</v>
      </c>
      <c r="BD37" s="461">
        <f t="shared" si="30"/>
        <v>0</v>
      </c>
      <c r="BE37" s="461">
        <f t="shared" si="30"/>
        <v>0</v>
      </c>
      <c r="BF37" s="461">
        <f t="shared" si="30"/>
        <v>0</v>
      </c>
      <c r="BG37" s="461">
        <f t="shared" si="30"/>
        <v>0</v>
      </c>
      <c r="BH37" s="461">
        <f t="shared" si="31"/>
        <v>0</v>
      </c>
      <c r="BI37" s="461">
        <f t="shared" si="31"/>
        <v>0</v>
      </c>
      <c r="BJ37" s="461">
        <f t="shared" si="31"/>
        <v>0</v>
      </c>
      <c r="BK37" s="461">
        <f t="shared" si="31"/>
        <v>0</v>
      </c>
      <c r="BL37" s="461">
        <f t="shared" si="31"/>
        <v>0</v>
      </c>
      <c r="BM37" s="461">
        <f t="shared" si="31"/>
        <v>73.69957608695654</v>
      </c>
      <c r="BN37" s="461">
        <f t="shared" si="31"/>
        <v>144.26300000000003</v>
      </c>
      <c r="BO37" s="461">
        <f t="shared" si="31"/>
        <v>149.456468</v>
      </c>
      <c r="BP37" s="461">
        <f t="shared" si="31"/>
        <v>149.456468</v>
      </c>
      <c r="BQ37" s="461">
        <f t="shared" si="31"/>
        <v>149.456468</v>
      </c>
      <c r="BR37" s="461">
        <f t="shared" si="31"/>
        <v>149.456468</v>
      </c>
      <c r="BS37" s="461">
        <f t="shared" si="31"/>
        <v>152.89396676400003</v>
      </c>
      <c r="BT37" s="461">
        <f t="shared" si="31"/>
        <v>152.89396676400003</v>
      </c>
      <c r="BU37" s="461">
        <f t="shared" si="31"/>
        <v>152.89396676400003</v>
      </c>
      <c r="BV37" s="461">
        <f t="shared" si="31"/>
        <v>152.89396676400003</v>
      </c>
      <c r="BW37" s="461">
        <f t="shared" si="31"/>
        <v>156.56342196633602</v>
      </c>
      <c r="BX37" s="461">
        <f t="shared" si="32"/>
        <v>156.56342196633602</v>
      </c>
      <c r="BY37" s="461">
        <f t="shared" si="32"/>
        <v>156.56342196633602</v>
      </c>
      <c r="BZ37" s="461">
        <f t="shared" si="32"/>
        <v>156.56342196633602</v>
      </c>
      <c r="CA37" s="461">
        <f t="shared" si="32"/>
        <v>160.16438067156173</v>
      </c>
      <c r="CB37" s="461">
        <f t="shared" si="32"/>
        <v>160.16438067156173</v>
      </c>
      <c r="CC37" s="461">
        <f t="shared" si="32"/>
        <v>160.16438067156173</v>
      </c>
      <c r="CD37" s="461">
        <f t="shared" si="32"/>
        <v>160.16438067156173</v>
      </c>
      <c r="CE37" s="461">
        <f t="shared" si="32"/>
        <v>163.84816142700765</v>
      </c>
      <c r="CF37" s="461">
        <f t="shared" si="32"/>
        <v>163.84816142700765</v>
      </c>
      <c r="CG37" s="461">
        <f t="shared" si="32"/>
        <v>163.84816142700765</v>
      </c>
      <c r="CH37" s="461">
        <f t="shared" si="32"/>
        <v>163.84816142700765</v>
      </c>
      <c r="CI37" s="461">
        <f t="shared" si="32"/>
        <v>167.61666913982882</v>
      </c>
      <c r="CJ37" s="461">
        <f t="shared" si="32"/>
        <v>167.61666913982882</v>
      </c>
      <c r="CK37" s="461">
        <f t="shared" si="32"/>
        <v>167.61666913982882</v>
      </c>
      <c r="CL37" s="461">
        <f t="shared" si="32"/>
        <v>167.61666913982882</v>
      </c>
      <c r="CM37" s="461">
        <f t="shared" si="32"/>
        <v>171.47185253004486</v>
      </c>
      <c r="CN37" s="461">
        <f t="shared" si="33"/>
        <v>171.47185253004486</v>
      </c>
      <c r="CO37" s="461">
        <f t="shared" si="33"/>
        <v>171.47185253004486</v>
      </c>
      <c r="CP37" s="461">
        <f t="shared" si="33"/>
        <v>171.47185253004486</v>
      </c>
      <c r="CQ37" s="461">
        <f t="shared" si="33"/>
        <v>175.41570513823586</v>
      </c>
      <c r="CR37" s="461">
        <f t="shared" si="33"/>
        <v>175.41570513823586</v>
      </c>
      <c r="CS37" s="461">
        <f t="shared" si="33"/>
        <v>175.41570513823586</v>
      </c>
      <c r="CT37" s="461">
        <f t="shared" si="33"/>
        <v>175.41570513823586</v>
      </c>
      <c r="CU37" s="461">
        <f t="shared" si="33"/>
        <v>179.45026635641526</v>
      </c>
      <c r="CV37" s="461">
        <f t="shared" si="33"/>
        <v>179.45026635641526</v>
      </c>
      <c r="CW37" s="461">
        <f t="shared" si="33"/>
        <v>179.45026635641526</v>
      </c>
      <c r="CX37" s="461">
        <f t="shared" si="33"/>
        <v>179.45026635641526</v>
      </c>
      <c r="CY37" s="461">
        <f t="shared" si="33"/>
        <v>183.57762248261281</v>
      </c>
      <c r="CZ37" s="461">
        <f t="shared" si="33"/>
        <v>183.57762248261281</v>
      </c>
      <c r="DA37" s="461">
        <f t="shared" si="33"/>
        <v>183.57762248261281</v>
      </c>
      <c r="DB37" s="461">
        <f t="shared" si="33"/>
        <v>183.57762248261281</v>
      </c>
      <c r="DC37" s="461">
        <f t="shared" si="33"/>
        <v>187.79990779971286</v>
      </c>
      <c r="DD37" s="461">
        <f t="shared" si="34"/>
        <v>187.79990779971286</v>
      </c>
      <c r="DE37" s="461">
        <f t="shared" si="34"/>
        <v>187.79990779971286</v>
      </c>
      <c r="DF37" s="461">
        <f t="shared" si="34"/>
        <v>187.79990779971286</v>
      </c>
      <c r="DG37" s="461">
        <f t="shared" si="34"/>
        <v>192.11930567910625</v>
      </c>
      <c r="DH37" s="461">
        <f t="shared" si="34"/>
        <v>192.11930567910625</v>
      </c>
      <c r="DI37" s="461">
        <f t="shared" si="34"/>
        <v>192.11930567910625</v>
      </c>
      <c r="DJ37" s="461">
        <f t="shared" si="34"/>
        <v>192.11930567910625</v>
      </c>
      <c r="DK37" s="461">
        <f t="shared" si="34"/>
        <v>196.5380497097257</v>
      </c>
      <c r="DL37" s="461">
        <f t="shared" si="34"/>
        <v>196.5380497097257</v>
      </c>
      <c r="DM37" s="461">
        <f t="shared" si="34"/>
        <v>196.5380497097257</v>
      </c>
      <c r="DN37" s="461">
        <f t="shared" si="34"/>
        <v>196.5380497097257</v>
      </c>
      <c r="DO37" s="461">
        <f t="shared" si="34"/>
        <v>201.05842485304936</v>
      </c>
      <c r="DP37" s="461">
        <f t="shared" si="34"/>
        <v>201.05842485304936</v>
      </c>
      <c r="DQ37" s="461">
        <f t="shared" si="34"/>
        <v>201.05842485304936</v>
      </c>
      <c r="DR37" s="461">
        <f t="shared" si="34"/>
        <v>201.05842485304936</v>
      </c>
      <c r="DS37" s="461">
        <f t="shared" si="34"/>
        <v>205.68276862466948</v>
      </c>
      <c r="DT37" s="461">
        <f t="shared" si="35"/>
        <v>205.68276862466948</v>
      </c>
      <c r="DU37" s="461">
        <f t="shared" si="35"/>
        <v>205.68276862466948</v>
      </c>
      <c r="DV37" s="461">
        <f t="shared" si="35"/>
        <v>205.68276862466948</v>
      </c>
      <c r="DW37" s="461">
        <f t="shared" si="35"/>
        <v>210.41347230303683</v>
      </c>
      <c r="DX37" s="461">
        <f t="shared" si="35"/>
        <v>210.41347230303683</v>
      </c>
      <c r="DY37" s="461">
        <f t="shared" si="35"/>
        <v>210.41347230303683</v>
      </c>
      <c r="DZ37" s="461">
        <f t="shared" si="35"/>
        <v>210.41347230303683</v>
      </c>
      <c r="EA37" s="461">
        <f t="shared" si="35"/>
        <v>215.25298216600663</v>
      </c>
      <c r="EB37" s="461">
        <f t="shared" si="35"/>
        <v>215.25298216600663</v>
      </c>
      <c r="EC37" s="461">
        <f t="shared" si="35"/>
        <v>215.25298216600663</v>
      </c>
      <c r="ED37" s="461">
        <f t="shared" si="35"/>
        <v>215.25298216600663</v>
      </c>
      <c r="EE37" s="461">
        <f t="shared" si="35"/>
        <v>220.20380075582477</v>
      </c>
      <c r="EF37" s="461">
        <f t="shared" si="35"/>
        <v>220.20380075582477</v>
      </c>
      <c r="EG37" s="461">
        <f t="shared" si="35"/>
        <v>220.20380075582477</v>
      </c>
      <c r="EH37" s="461">
        <f t="shared" si="35"/>
        <v>220.20380075582477</v>
      </c>
      <c r="EI37" s="461">
        <f t="shared" si="35"/>
        <v>225.26848817320871</v>
      </c>
      <c r="EJ37" s="461">
        <f t="shared" si="36"/>
        <v>225.26848817320871</v>
      </c>
      <c r="EK37" s="461">
        <f t="shared" si="36"/>
        <v>225.26848817320871</v>
      </c>
      <c r="EL37" s="461">
        <f t="shared" si="36"/>
        <v>225.26848817320871</v>
      </c>
      <c r="EM37" s="461">
        <f t="shared" si="36"/>
        <v>230.44966340119248</v>
      </c>
      <c r="EN37" s="461">
        <f t="shared" si="36"/>
        <v>230.44966340119248</v>
      </c>
      <c r="EO37" s="461">
        <f t="shared" si="36"/>
        <v>230.44966340119248</v>
      </c>
      <c r="EP37" s="461">
        <f t="shared" si="36"/>
        <v>230.44966340119248</v>
      </c>
      <c r="EQ37" s="461">
        <f t="shared" si="36"/>
        <v>235.75000565941991</v>
      </c>
      <c r="ER37" s="461">
        <f t="shared" si="36"/>
        <v>235.75000565941991</v>
      </c>
      <c r="ES37" s="461">
        <f t="shared" si="36"/>
        <v>235.75000565941991</v>
      </c>
      <c r="ET37" s="461">
        <f t="shared" si="36"/>
        <v>235.75000565941991</v>
      </c>
      <c r="EU37" s="461">
        <f t="shared" si="36"/>
        <v>241.17225578958653</v>
      </c>
      <c r="EV37" s="461">
        <f t="shared" si="36"/>
        <v>241.17225578958653</v>
      </c>
      <c r="EW37" s="461">
        <f t="shared" si="36"/>
        <v>241.17225578958653</v>
      </c>
      <c r="EX37" s="461">
        <f t="shared" si="36"/>
        <v>241.17225578958653</v>
      </c>
      <c r="EY37" s="461">
        <f t="shared" si="36"/>
        <v>246.71921767274702</v>
      </c>
      <c r="EZ37" s="461">
        <f t="shared" si="37"/>
        <v>246.71921767274702</v>
      </c>
      <c r="FA37" s="461">
        <f t="shared" si="37"/>
        <v>246.71921767274702</v>
      </c>
      <c r="FB37" s="461">
        <f t="shared" si="37"/>
        <v>246.71921767274702</v>
      </c>
      <c r="FC37" s="461">
        <f t="shared" si="37"/>
        <v>252.39375967922018</v>
      </c>
      <c r="FD37" s="461">
        <f t="shared" si="37"/>
        <v>252.39375967922018</v>
      </c>
      <c r="FE37" s="461">
        <f t="shared" si="37"/>
        <v>252.39375967922018</v>
      </c>
      <c r="FF37" s="461">
        <f t="shared" si="37"/>
        <v>252.39375967922018</v>
      </c>
      <c r="FG37" s="461">
        <f t="shared" si="37"/>
        <v>258.19881615184221</v>
      </c>
      <c r="FH37" s="461">
        <f t="shared" si="37"/>
        <v>258.19881615184221</v>
      </c>
      <c r="FI37" s="461">
        <f t="shared" si="37"/>
        <v>258.19881615184221</v>
      </c>
      <c r="FJ37" s="461">
        <f t="shared" si="37"/>
        <v>258.19881615184221</v>
      </c>
      <c r="FK37" s="461">
        <f t="shared" si="37"/>
        <v>264.13738892333453</v>
      </c>
      <c r="FL37" s="461">
        <f t="shared" si="37"/>
        <v>264.13738892333453</v>
      </c>
      <c r="FM37" s="461">
        <f t="shared" si="37"/>
        <v>264.13738892333453</v>
      </c>
      <c r="FN37" s="461">
        <f t="shared" si="37"/>
        <v>264.13738892333453</v>
      </c>
      <c r="FO37" s="461">
        <f t="shared" si="37"/>
        <v>270.21254886857122</v>
      </c>
      <c r="FP37" s="461">
        <f t="shared" si="38"/>
        <v>270.21254886857122</v>
      </c>
      <c r="FQ37" s="461">
        <f t="shared" si="38"/>
        <v>270.21254886857122</v>
      </c>
      <c r="FR37" s="461">
        <f t="shared" si="38"/>
        <v>270.21254886857122</v>
      </c>
      <c r="FS37" s="461">
        <f t="shared" si="38"/>
        <v>276.42743749254834</v>
      </c>
      <c r="FT37" s="461">
        <f t="shared" si="38"/>
        <v>276.42743749254834</v>
      </c>
      <c r="FU37" s="461">
        <f t="shared" si="38"/>
        <v>276.42743749254834</v>
      </c>
      <c r="FV37" s="461">
        <f t="shared" si="38"/>
        <v>276.42743749254834</v>
      </c>
      <c r="FW37" s="461">
        <f t="shared" si="38"/>
        <v>282.78526855487689</v>
      </c>
      <c r="FX37" s="461">
        <f t="shared" si="38"/>
        <v>282.78526855487689</v>
      </c>
      <c r="FY37" s="461">
        <f t="shared" si="38"/>
        <v>282.78526855487689</v>
      </c>
      <c r="FZ37" s="461">
        <f t="shared" si="38"/>
        <v>282.78526855487689</v>
      </c>
      <c r="GA37" s="461">
        <f t="shared" si="38"/>
        <v>289.28932973163904</v>
      </c>
      <c r="GB37" s="461">
        <f t="shared" si="38"/>
        <v>289.28932973163904</v>
      </c>
      <c r="GC37" s="461">
        <f t="shared" si="38"/>
        <v>289.28932973163904</v>
      </c>
      <c r="GD37" s="461">
        <f t="shared" si="38"/>
        <v>289.28932973163904</v>
      </c>
      <c r="GE37" s="461">
        <f t="shared" si="38"/>
        <v>295.94298431546673</v>
      </c>
      <c r="GF37" s="461">
        <f t="shared" si="39"/>
        <v>295.94298431546673</v>
      </c>
      <c r="GG37" s="461">
        <f t="shared" si="39"/>
        <v>295.94298431546673</v>
      </c>
      <c r="GH37" s="461">
        <f t="shared" si="39"/>
        <v>295.94298431546673</v>
      </c>
      <c r="GI37" s="461">
        <f t="shared" si="39"/>
        <v>302.74967295472243</v>
      </c>
      <c r="GJ37" s="461">
        <f t="shared" si="39"/>
        <v>302.74967295472243</v>
      </c>
      <c r="GK37" s="461">
        <f t="shared" si="39"/>
        <v>302.74967295472243</v>
      </c>
      <c r="GL37" s="461">
        <f t="shared" si="39"/>
        <v>302.74967295472243</v>
      </c>
      <c r="GM37" s="461">
        <f t="shared" si="39"/>
        <v>309.71291543268097</v>
      </c>
      <c r="GN37" s="461">
        <f t="shared" si="39"/>
        <v>309.71291543268097</v>
      </c>
      <c r="GO37" s="461">
        <f t="shared" si="39"/>
        <v>309.71291543268097</v>
      </c>
      <c r="GP37" s="461">
        <f t="shared" si="39"/>
        <v>309.71291543268097</v>
      </c>
      <c r="GQ37" s="461">
        <f t="shared" si="39"/>
        <v>316.83631248763265</v>
      </c>
      <c r="GR37" s="461">
        <f t="shared" si="39"/>
        <v>316.83631248763265</v>
      </c>
      <c r="GS37" s="461">
        <f t="shared" si="39"/>
        <v>316.83631248763265</v>
      </c>
      <c r="GT37" s="461">
        <f t="shared" si="39"/>
        <v>316.83631248763265</v>
      </c>
      <c r="GU37" s="461">
        <f t="shared" si="39"/>
        <v>324.12354767484811</v>
      </c>
      <c r="GV37" s="461">
        <f t="shared" si="40"/>
        <v>324.12354767484811</v>
      </c>
      <c r="GW37" s="461">
        <f t="shared" si="40"/>
        <v>324.12354767484811</v>
      </c>
      <c r="GX37" s="461">
        <f t="shared" si="40"/>
        <v>324.12354767484811</v>
      </c>
      <c r="GY37" s="461">
        <f t="shared" si="41"/>
        <v>331.57838927136964</v>
      </c>
      <c r="GZ37" s="461">
        <f t="shared" si="42"/>
        <v>331.57838927136964</v>
      </c>
      <c r="HA37" s="461">
        <f t="shared" si="43"/>
        <v>331.57838927136964</v>
      </c>
      <c r="HB37" s="461">
        <f t="shared" si="44"/>
        <v>331.57838927136964</v>
      </c>
      <c r="HC37" s="461">
        <f t="shared" si="45"/>
        <v>339.20469222461116</v>
      </c>
      <c r="HD37" s="461">
        <f t="shared" si="46"/>
        <v>339.20469222461116</v>
      </c>
    </row>
    <row r="38" spans="2:212">
      <c r="B38" s="455" t="s">
        <v>1185</v>
      </c>
      <c r="C38" s="457">
        <v>45870</v>
      </c>
      <c r="D38" s="456">
        <v>1100</v>
      </c>
      <c r="E38" s="455" t="s">
        <v>1189</v>
      </c>
      <c r="F38" s="457">
        <v>45083</v>
      </c>
      <c r="H38" s="457" t="s">
        <v>1188</v>
      </c>
      <c r="I38" s="457">
        <v>45083</v>
      </c>
      <c r="J38" s="458">
        <v>0</v>
      </c>
      <c r="K38" s="455" t="s">
        <v>1187</v>
      </c>
      <c r="L38" s="458">
        <v>0</v>
      </c>
      <c r="M38" s="455" t="s">
        <v>1187</v>
      </c>
      <c r="N38" s="459">
        <v>0</v>
      </c>
      <c r="O38" s="460">
        <v>0</v>
      </c>
      <c r="Q38" s="457"/>
      <c r="R38" s="457"/>
      <c r="S38" s="458"/>
      <c r="T38" s="455"/>
      <c r="U38" s="458"/>
      <c r="V38" s="455"/>
      <c r="W38" s="460"/>
      <c r="X38" s="460"/>
      <c r="Z38" s="444" t="str">
        <f t="shared" si="47"/>
        <v>Easments</v>
      </c>
      <c r="AA38" s="461">
        <f t="shared" si="28"/>
        <v>0</v>
      </c>
      <c r="AB38" s="461">
        <f t="shared" si="29"/>
        <v>0</v>
      </c>
      <c r="AC38" s="461">
        <f t="shared" si="29"/>
        <v>0</v>
      </c>
      <c r="AD38" s="461">
        <f t="shared" si="29"/>
        <v>0</v>
      </c>
      <c r="AE38" s="461">
        <f t="shared" si="29"/>
        <v>0</v>
      </c>
      <c r="AF38" s="461">
        <f t="shared" si="29"/>
        <v>0</v>
      </c>
      <c r="AG38" s="461">
        <f t="shared" si="29"/>
        <v>0</v>
      </c>
      <c r="AH38" s="461">
        <f t="shared" si="29"/>
        <v>0</v>
      </c>
      <c r="AI38" s="461">
        <f t="shared" si="29"/>
        <v>0</v>
      </c>
      <c r="AJ38" s="461">
        <f t="shared" si="29"/>
        <v>0</v>
      </c>
      <c r="AK38" s="461">
        <f t="shared" si="29"/>
        <v>0</v>
      </c>
      <c r="AL38" s="461">
        <f t="shared" si="29"/>
        <v>0</v>
      </c>
      <c r="AM38" s="461">
        <f t="shared" si="29"/>
        <v>0</v>
      </c>
      <c r="AN38" s="461">
        <f t="shared" si="29"/>
        <v>0</v>
      </c>
      <c r="AO38" s="461">
        <f t="shared" si="29"/>
        <v>0</v>
      </c>
      <c r="AP38" s="461">
        <f t="shared" si="29"/>
        <v>0</v>
      </c>
      <c r="AQ38" s="461">
        <f t="shared" ref="AQ38:BF54" si="48">AND(ISNUMBER($C38),$C38&gt;EOMONTH(AQ$18,-3),$C38&lt;=AQ$18)
*$D38
*(($E38&lt;&gt;"yes")*1+($E38="yes")*IFERROR((AQ$20/SUMIFS($AA$20:$FO$20,$AA$18:$FO$18,EOMONTH($F38,MOD(3-MONTH($F38),3)))),0))
+IFERROR(
(
  (($H38&gt;EOMONTH(AQ$18,-3))*($H38&lt;=AQ$18)*(-MIN(1,($H38-EOMONTH(AQ$18,-3))/(AQ$18-EOMONTH(AQ$18,-3))))
   +($H38&lt;AQ$18)*(($Q38&lt;&gt;0)*($Q38&gt;=AQ$18)+($Q38=0)*1))
  *
  (
    $J38*(($K38&lt;&gt;"yes")*1+($K38="yes")*IFERROR((AQ$20/SUMIFS($AA$20:$FO$20,$AA$18:$FO$18,EOMONTH($I38,MOD(3-MONTH($I38),3)))),0))/4
    +
    MAX(
      $L38*(($M38&lt;&gt;"yes")*1+($M38="yes")*IFERROR((AQ$20/SUMIFS($AA$20:$FO$20,$AA$18:$FO$18,EOMONTH($I38,MOD(3-MONTH($I38),3)))),0))/4,
      $N38*SUM(AN$19:AQ$19)/4/15*$O38
    )
  )
),0)
+IFERROR(
(
  (($Q38&gt;EOMONTH(AQ$18,-3))*($Q38&lt;=AQ$18)*(MIN(1,($Q38-EOMONTH(AQ$18,-3))/(AQ$18-EOMONTH(AQ$18,-3)))))
  *
  (
    $J38*(($K38&lt;&gt;"yes")*1+($K38="yes")*IFERROR((AQ$20/SUMIFS($AA$20:$FO$20,$AA$18:$FO$18,EOMONTH($I38,MOD(3-MONTH($I38),3)))),0))/4
    +
    MAX(
      $L38*(($M38&lt;&gt;"yes")*1+($M38="yes")*IFERROR((AQ$20/SUMIFS($AA$20:$FO$20,$AA$18:$FO$18,EOMONTH($I38,MOD(3-MONTH($I38),3)))),0))/4,
      $N38*SUM(AN$19:AQ$19)/4/15*$O38
    )
  )
),0)
+IFERROR(
(
  (($Q38&gt;EOMONTH(AQ$18,-3))*($Q38&lt;=AQ$18)*(-MIN(1,($Q38-EOMONTH(AQ$18,-3))/(AQ$18-EOMONTH(AQ$18,-3))))
   +($Q38&lt;AQ$18))
  *
  (
    $S38*(($T38&lt;&gt;"yes")*1+($T38="yes")*IFERROR((AQ$20/SUMIFS($AA$20:$FO$20,$AA$18:$FO$18,EOMONTH($R38,MOD(3-MONTH($R38),3)))),0))/4
    +
    MAX(
      $U38*(($V38&lt;&gt;"yes")*1+($V38="yes")*IFERROR((AQ$20/SUMIFS($AA$20:$FO$20,$AA$18:$FO$18,EOMONTH($R38,MOD(3-MONTH($R38),3)))),0))/4,
      $W38*SUM(AN$19:AQ$19)/4/15*$X38
    )
  )
),0)</f>
        <v>0</v>
      </c>
      <c r="AR38" s="461">
        <f t="shared" si="30"/>
        <v>0</v>
      </c>
      <c r="AS38" s="461">
        <f t="shared" si="30"/>
        <v>0</v>
      </c>
      <c r="AT38" s="461">
        <f t="shared" si="30"/>
        <v>0</v>
      </c>
      <c r="AU38" s="461">
        <f t="shared" si="30"/>
        <v>0</v>
      </c>
      <c r="AV38" s="461">
        <f t="shared" si="30"/>
        <v>0</v>
      </c>
      <c r="AW38" s="461">
        <f t="shared" si="30"/>
        <v>0</v>
      </c>
      <c r="AX38" s="461">
        <f t="shared" si="30"/>
        <v>0</v>
      </c>
      <c r="AY38" s="461">
        <f t="shared" si="30"/>
        <v>0</v>
      </c>
      <c r="AZ38" s="461">
        <f t="shared" si="30"/>
        <v>0</v>
      </c>
      <c r="BA38" s="461">
        <f t="shared" si="30"/>
        <v>0</v>
      </c>
      <c r="BB38" s="461">
        <f t="shared" si="30"/>
        <v>0</v>
      </c>
      <c r="BC38" s="461">
        <f t="shared" si="30"/>
        <v>0</v>
      </c>
      <c r="BD38" s="461">
        <f t="shared" si="30"/>
        <v>0</v>
      </c>
      <c r="BE38" s="461">
        <f t="shared" si="30"/>
        <v>0</v>
      </c>
      <c r="BF38" s="461">
        <f t="shared" si="30"/>
        <v>0</v>
      </c>
      <c r="BG38" s="461">
        <f t="shared" ref="BG38:BV54" si="49">AND(ISNUMBER($C38),$C38&gt;EOMONTH(BG$18,-3),$C38&lt;=BG$18)
*$D38
*(($E38&lt;&gt;"yes")*1+($E38="yes")*IFERROR((BG$20/SUMIFS($AA$20:$FO$20,$AA$18:$FO$18,EOMONTH($F38,MOD(3-MONTH($F38),3)))),0))
+IFERROR(
(
  (($H38&gt;EOMONTH(BG$18,-3))*($H38&lt;=BG$18)*(-MIN(1,($H38-EOMONTH(BG$18,-3))/(BG$18-EOMONTH(BG$18,-3))))
   +($H38&lt;BG$18)*(($Q38&lt;&gt;0)*($Q38&gt;=BG$18)+($Q38=0)*1))
  *
  (
    $J38*(($K38&lt;&gt;"yes")*1+($K38="yes")*IFERROR((BG$20/SUMIFS($AA$20:$FO$20,$AA$18:$FO$18,EOMONTH($I38,MOD(3-MONTH($I38),3)))),0))/4
    +
    MAX(
      $L38*(($M38&lt;&gt;"yes")*1+($M38="yes")*IFERROR((BG$20/SUMIFS($AA$20:$FO$20,$AA$18:$FO$18,EOMONTH($I38,MOD(3-MONTH($I38),3)))),0))/4,
      $N38*SUM(BD$19:BG$19)/4/15*$O38
    )
  )
),0)
+IFERROR(
(
  (($Q38&gt;EOMONTH(BG$18,-3))*($Q38&lt;=BG$18)*(MIN(1,($Q38-EOMONTH(BG$18,-3))/(BG$18-EOMONTH(BG$18,-3)))))
  *
  (
    $J38*(($K38&lt;&gt;"yes")*1+($K38="yes")*IFERROR((BG$20/SUMIFS($AA$20:$FO$20,$AA$18:$FO$18,EOMONTH($I38,MOD(3-MONTH($I38),3)))),0))/4
    +
    MAX(
      $L38*(($M38&lt;&gt;"yes")*1+($M38="yes")*IFERROR((BG$20/SUMIFS($AA$20:$FO$20,$AA$18:$FO$18,EOMONTH($I38,MOD(3-MONTH($I38),3)))),0))/4,
      $N38*SUM(BD$19:BG$19)/4/15*$O38
    )
  )
),0)
+IFERROR(
(
  (($Q38&gt;EOMONTH(BG$18,-3))*($Q38&lt;=BG$18)*(-MIN(1,($Q38-EOMONTH(BG$18,-3))/(BG$18-EOMONTH(BG$18,-3))))
   +($Q38&lt;BG$18))
  *
  (
    $S38*(($T38&lt;&gt;"yes")*1+($T38="yes")*IFERROR((BG$20/SUMIFS($AA$20:$FO$20,$AA$18:$FO$18,EOMONTH($R38,MOD(3-MONTH($R38),3)))),0))/4
    +
    MAX(
      $U38*(($V38&lt;&gt;"yes")*1+($V38="yes")*IFERROR((BG$20/SUMIFS($AA$20:$FO$20,$AA$18:$FO$18,EOMONTH($R38,MOD(3-MONTH($R38),3)))),0))/4,
      $W38*SUM(BD$19:BG$19)/4/15*$X38
    )
  )
),0)</f>
        <v>0</v>
      </c>
      <c r="BH38" s="461">
        <f t="shared" si="31"/>
        <v>0</v>
      </c>
      <c r="BI38" s="461">
        <f t="shared" si="31"/>
        <v>0</v>
      </c>
      <c r="BJ38" s="461">
        <f t="shared" si="31"/>
        <v>0</v>
      </c>
      <c r="BK38" s="461">
        <f t="shared" si="31"/>
        <v>0</v>
      </c>
      <c r="BL38" s="461">
        <f t="shared" si="31"/>
        <v>0</v>
      </c>
      <c r="BM38" s="461">
        <f t="shared" si="31"/>
        <v>1269.5144000000003</v>
      </c>
      <c r="BN38" s="461">
        <f t="shared" si="31"/>
        <v>0</v>
      </c>
      <c r="BO38" s="461">
        <f t="shared" si="31"/>
        <v>0</v>
      </c>
      <c r="BP38" s="461">
        <f t="shared" si="31"/>
        <v>0</v>
      </c>
      <c r="BQ38" s="461">
        <f t="shared" si="31"/>
        <v>0</v>
      </c>
      <c r="BR38" s="461">
        <f t="shared" si="31"/>
        <v>0</v>
      </c>
      <c r="BS38" s="461">
        <f t="shared" si="31"/>
        <v>0</v>
      </c>
      <c r="BT38" s="461">
        <f t="shared" si="31"/>
        <v>0</v>
      </c>
      <c r="BU38" s="461">
        <f t="shared" si="31"/>
        <v>0</v>
      </c>
      <c r="BV38" s="461">
        <f t="shared" si="31"/>
        <v>0</v>
      </c>
      <c r="BW38" s="461">
        <f t="shared" ref="BW38:CL54" si="50">AND(ISNUMBER($C38),$C38&gt;EOMONTH(BW$18,-3),$C38&lt;=BW$18)
*$D38
*(($E38&lt;&gt;"yes")*1+($E38="yes")*IFERROR((BW$20/SUMIFS($AA$20:$FO$20,$AA$18:$FO$18,EOMONTH($F38,MOD(3-MONTH($F38),3)))),0))
+IFERROR(
(
  (($H38&gt;EOMONTH(BW$18,-3))*($H38&lt;=BW$18)*(-MIN(1,($H38-EOMONTH(BW$18,-3))/(BW$18-EOMONTH(BW$18,-3))))
   +($H38&lt;BW$18)*(($Q38&lt;&gt;0)*($Q38&gt;=BW$18)+($Q38=0)*1))
  *
  (
    $J38*(($K38&lt;&gt;"yes")*1+($K38="yes")*IFERROR((BW$20/SUMIFS($AA$20:$FO$20,$AA$18:$FO$18,EOMONTH($I38,MOD(3-MONTH($I38),3)))),0))/4
    +
    MAX(
      $L38*(($M38&lt;&gt;"yes")*1+($M38="yes")*IFERROR((BW$20/SUMIFS($AA$20:$FO$20,$AA$18:$FO$18,EOMONTH($I38,MOD(3-MONTH($I38),3)))),0))/4,
      $N38*SUM(BT$19:BW$19)/4/15*$O38
    )
  )
),0)
+IFERROR(
(
  (($Q38&gt;EOMONTH(BW$18,-3))*($Q38&lt;=BW$18)*(MIN(1,($Q38-EOMONTH(BW$18,-3))/(BW$18-EOMONTH(BW$18,-3)))))
  *
  (
    $J38*(($K38&lt;&gt;"yes")*1+($K38="yes")*IFERROR((BW$20/SUMIFS($AA$20:$FO$20,$AA$18:$FO$18,EOMONTH($I38,MOD(3-MONTH($I38),3)))),0))/4
    +
    MAX(
      $L38*(($M38&lt;&gt;"yes")*1+($M38="yes")*IFERROR((BW$20/SUMIFS($AA$20:$FO$20,$AA$18:$FO$18,EOMONTH($I38,MOD(3-MONTH($I38),3)))),0))/4,
      $N38*SUM(BT$19:BW$19)/4/15*$O38
    )
  )
),0)
+IFERROR(
(
  (($Q38&gt;EOMONTH(BW$18,-3))*($Q38&lt;=BW$18)*(-MIN(1,($Q38-EOMONTH(BW$18,-3))/(BW$18-EOMONTH(BW$18,-3))))
   +($Q38&lt;BW$18))
  *
  (
    $S38*(($T38&lt;&gt;"yes")*1+($T38="yes")*IFERROR((BW$20/SUMIFS($AA$20:$FO$20,$AA$18:$FO$18,EOMONTH($R38,MOD(3-MONTH($R38),3)))),0))/4
    +
    MAX(
      $U38*(($V38&lt;&gt;"yes")*1+($V38="yes")*IFERROR((BW$20/SUMIFS($AA$20:$FO$20,$AA$18:$FO$18,EOMONTH($R38,MOD(3-MONTH($R38),3)))),0))/4,
      $W38*SUM(BT$19:BW$19)/4/15*$X38
    )
  )
),0)</f>
        <v>0</v>
      </c>
      <c r="BX38" s="461">
        <f t="shared" si="32"/>
        <v>0</v>
      </c>
      <c r="BY38" s="461">
        <f t="shared" si="32"/>
        <v>0</v>
      </c>
      <c r="BZ38" s="461">
        <f t="shared" si="32"/>
        <v>0</v>
      </c>
      <c r="CA38" s="461">
        <f t="shared" si="32"/>
        <v>0</v>
      </c>
      <c r="CB38" s="461">
        <f t="shared" si="32"/>
        <v>0</v>
      </c>
      <c r="CC38" s="461">
        <f t="shared" si="32"/>
        <v>0</v>
      </c>
      <c r="CD38" s="461">
        <f t="shared" si="32"/>
        <v>0</v>
      </c>
      <c r="CE38" s="461">
        <f t="shared" si="32"/>
        <v>0</v>
      </c>
      <c r="CF38" s="461">
        <f t="shared" si="32"/>
        <v>0</v>
      </c>
      <c r="CG38" s="461">
        <f t="shared" si="32"/>
        <v>0</v>
      </c>
      <c r="CH38" s="461">
        <f t="shared" si="32"/>
        <v>0</v>
      </c>
      <c r="CI38" s="461">
        <f t="shared" si="32"/>
        <v>0</v>
      </c>
      <c r="CJ38" s="461">
        <f t="shared" si="32"/>
        <v>0</v>
      </c>
      <c r="CK38" s="461">
        <f t="shared" si="32"/>
        <v>0</v>
      </c>
      <c r="CL38" s="461">
        <f t="shared" si="32"/>
        <v>0</v>
      </c>
      <c r="CM38" s="461">
        <f t="shared" ref="CM38:DB54" si="51">AND(ISNUMBER($C38),$C38&gt;EOMONTH(CM$18,-3),$C38&lt;=CM$18)
*$D38
*(($E38&lt;&gt;"yes")*1+($E38="yes")*IFERROR((CM$20/SUMIFS($AA$20:$FO$20,$AA$18:$FO$18,EOMONTH($F38,MOD(3-MONTH($F38),3)))),0))
+IFERROR(
(
  (($H38&gt;EOMONTH(CM$18,-3))*($H38&lt;=CM$18)*(-MIN(1,($H38-EOMONTH(CM$18,-3))/(CM$18-EOMONTH(CM$18,-3))))
   +($H38&lt;CM$18)*(($Q38&lt;&gt;0)*($Q38&gt;=CM$18)+($Q38=0)*1))
  *
  (
    $J38*(($K38&lt;&gt;"yes")*1+($K38="yes")*IFERROR((CM$20/SUMIFS($AA$20:$FO$20,$AA$18:$FO$18,EOMONTH($I38,MOD(3-MONTH($I38),3)))),0))/4
    +
    MAX(
      $L38*(($M38&lt;&gt;"yes")*1+($M38="yes")*IFERROR((CM$20/SUMIFS($AA$20:$FO$20,$AA$18:$FO$18,EOMONTH($I38,MOD(3-MONTH($I38),3)))),0))/4,
      $N38*SUM(CJ$19:CM$19)/4/15*$O38
    )
  )
),0)
+IFERROR(
(
  (($Q38&gt;EOMONTH(CM$18,-3))*($Q38&lt;=CM$18)*(MIN(1,($Q38-EOMONTH(CM$18,-3))/(CM$18-EOMONTH(CM$18,-3)))))
  *
  (
    $J38*(($K38&lt;&gt;"yes")*1+($K38="yes")*IFERROR((CM$20/SUMIFS($AA$20:$FO$20,$AA$18:$FO$18,EOMONTH($I38,MOD(3-MONTH($I38),3)))),0))/4
    +
    MAX(
      $L38*(($M38&lt;&gt;"yes")*1+($M38="yes")*IFERROR((CM$20/SUMIFS($AA$20:$FO$20,$AA$18:$FO$18,EOMONTH($I38,MOD(3-MONTH($I38),3)))),0))/4,
      $N38*SUM(CJ$19:CM$19)/4/15*$O38
    )
  )
),0)
+IFERROR(
(
  (($Q38&gt;EOMONTH(CM$18,-3))*($Q38&lt;=CM$18)*(-MIN(1,($Q38-EOMONTH(CM$18,-3))/(CM$18-EOMONTH(CM$18,-3))))
   +($Q38&lt;CM$18))
  *
  (
    $S38*(($T38&lt;&gt;"yes")*1+($T38="yes")*IFERROR((CM$20/SUMIFS($AA$20:$FO$20,$AA$18:$FO$18,EOMONTH($R38,MOD(3-MONTH($R38),3)))),0))/4
    +
    MAX(
      $U38*(($V38&lt;&gt;"yes")*1+($V38="yes")*IFERROR((CM$20/SUMIFS($AA$20:$FO$20,$AA$18:$FO$18,EOMONTH($R38,MOD(3-MONTH($R38),3)))),0))/4,
      $W38*SUM(CJ$19:CM$19)/4/15*$X38
    )
  )
),0)</f>
        <v>0</v>
      </c>
      <c r="CN38" s="461">
        <f t="shared" si="33"/>
        <v>0</v>
      </c>
      <c r="CO38" s="461">
        <f t="shared" si="33"/>
        <v>0</v>
      </c>
      <c r="CP38" s="461">
        <f t="shared" si="33"/>
        <v>0</v>
      </c>
      <c r="CQ38" s="461">
        <f t="shared" si="33"/>
        <v>0</v>
      </c>
      <c r="CR38" s="461">
        <f t="shared" si="33"/>
        <v>0</v>
      </c>
      <c r="CS38" s="461">
        <f t="shared" si="33"/>
        <v>0</v>
      </c>
      <c r="CT38" s="461">
        <f t="shared" si="33"/>
        <v>0</v>
      </c>
      <c r="CU38" s="461">
        <f t="shared" si="33"/>
        <v>0</v>
      </c>
      <c r="CV38" s="461">
        <f t="shared" si="33"/>
        <v>0</v>
      </c>
      <c r="CW38" s="461">
        <f t="shared" si="33"/>
        <v>0</v>
      </c>
      <c r="CX38" s="461">
        <f t="shared" si="33"/>
        <v>0</v>
      </c>
      <c r="CY38" s="461">
        <f t="shared" si="33"/>
        <v>0</v>
      </c>
      <c r="CZ38" s="461">
        <f t="shared" si="33"/>
        <v>0</v>
      </c>
      <c r="DA38" s="461">
        <f t="shared" si="33"/>
        <v>0</v>
      </c>
      <c r="DB38" s="461">
        <f t="shared" si="33"/>
        <v>0</v>
      </c>
      <c r="DC38" s="461">
        <f t="shared" ref="DC38:DR54" si="52">AND(ISNUMBER($C38),$C38&gt;EOMONTH(DC$18,-3),$C38&lt;=DC$18)
*$D38
*(($E38&lt;&gt;"yes")*1+($E38="yes")*IFERROR((DC$20/SUMIFS($AA$20:$FO$20,$AA$18:$FO$18,EOMONTH($F38,MOD(3-MONTH($F38),3)))),0))
+IFERROR(
(
  (($H38&gt;EOMONTH(DC$18,-3))*($H38&lt;=DC$18)*(-MIN(1,($H38-EOMONTH(DC$18,-3))/(DC$18-EOMONTH(DC$18,-3))))
   +($H38&lt;DC$18)*(($Q38&lt;&gt;0)*($Q38&gt;=DC$18)+($Q38=0)*1))
  *
  (
    $J38*(($K38&lt;&gt;"yes")*1+($K38="yes")*IFERROR((DC$20/SUMIFS($AA$20:$FO$20,$AA$18:$FO$18,EOMONTH($I38,MOD(3-MONTH($I38),3)))),0))/4
    +
    MAX(
      $L38*(($M38&lt;&gt;"yes")*1+($M38="yes")*IFERROR((DC$20/SUMIFS($AA$20:$FO$20,$AA$18:$FO$18,EOMONTH($I38,MOD(3-MONTH($I38),3)))),0))/4,
      $N38*SUM(CZ$19:DC$19)/4/15*$O38
    )
  )
),0)
+IFERROR(
(
  (($Q38&gt;EOMONTH(DC$18,-3))*($Q38&lt;=DC$18)*(MIN(1,($Q38-EOMONTH(DC$18,-3))/(DC$18-EOMONTH(DC$18,-3)))))
  *
  (
    $J38*(($K38&lt;&gt;"yes")*1+($K38="yes")*IFERROR((DC$20/SUMIFS($AA$20:$FO$20,$AA$18:$FO$18,EOMONTH($I38,MOD(3-MONTH($I38),3)))),0))/4
    +
    MAX(
      $L38*(($M38&lt;&gt;"yes")*1+($M38="yes")*IFERROR((DC$20/SUMIFS($AA$20:$FO$20,$AA$18:$FO$18,EOMONTH($I38,MOD(3-MONTH($I38),3)))),0))/4,
      $N38*SUM(CZ$19:DC$19)/4/15*$O38
    )
  )
),0)
+IFERROR(
(
  (($Q38&gt;EOMONTH(DC$18,-3))*($Q38&lt;=DC$18)*(-MIN(1,($Q38-EOMONTH(DC$18,-3))/(DC$18-EOMONTH(DC$18,-3))))
   +($Q38&lt;DC$18))
  *
  (
    $S38*(($T38&lt;&gt;"yes")*1+($T38="yes")*IFERROR((DC$20/SUMIFS($AA$20:$FO$20,$AA$18:$FO$18,EOMONTH($R38,MOD(3-MONTH($R38),3)))),0))/4
    +
    MAX(
      $U38*(($V38&lt;&gt;"yes")*1+($V38="yes")*IFERROR((DC$20/SUMIFS($AA$20:$FO$20,$AA$18:$FO$18,EOMONTH($R38,MOD(3-MONTH($R38),3)))),0))/4,
      $W38*SUM(CZ$19:DC$19)/4/15*$X38
    )
  )
),0)</f>
        <v>0</v>
      </c>
      <c r="DD38" s="461">
        <f t="shared" si="34"/>
        <v>0</v>
      </c>
      <c r="DE38" s="461">
        <f t="shared" si="34"/>
        <v>0</v>
      </c>
      <c r="DF38" s="461">
        <f t="shared" si="34"/>
        <v>0</v>
      </c>
      <c r="DG38" s="461">
        <f t="shared" si="34"/>
        <v>0</v>
      </c>
      <c r="DH38" s="461">
        <f t="shared" si="34"/>
        <v>0</v>
      </c>
      <c r="DI38" s="461">
        <f t="shared" si="34"/>
        <v>0</v>
      </c>
      <c r="DJ38" s="461">
        <f t="shared" si="34"/>
        <v>0</v>
      </c>
      <c r="DK38" s="461">
        <f t="shared" si="34"/>
        <v>0</v>
      </c>
      <c r="DL38" s="461">
        <f t="shared" si="34"/>
        <v>0</v>
      </c>
      <c r="DM38" s="461">
        <f t="shared" si="34"/>
        <v>0</v>
      </c>
      <c r="DN38" s="461">
        <f t="shared" si="34"/>
        <v>0</v>
      </c>
      <c r="DO38" s="461">
        <f t="shared" si="34"/>
        <v>0</v>
      </c>
      <c r="DP38" s="461">
        <f t="shared" si="34"/>
        <v>0</v>
      </c>
      <c r="DQ38" s="461">
        <f t="shared" si="34"/>
        <v>0</v>
      </c>
      <c r="DR38" s="461">
        <f t="shared" si="34"/>
        <v>0</v>
      </c>
      <c r="DS38" s="461">
        <f t="shared" ref="DS38:EH54" si="53">AND(ISNUMBER($C38),$C38&gt;EOMONTH(DS$18,-3),$C38&lt;=DS$18)
*$D38
*(($E38&lt;&gt;"yes")*1+($E38="yes")*IFERROR((DS$20/SUMIFS($AA$20:$FO$20,$AA$18:$FO$18,EOMONTH($F38,MOD(3-MONTH($F38),3)))),0))
+IFERROR(
(
  (($H38&gt;EOMONTH(DS$18,-3))*($H38&lt;=DS$18)*(-MIN(1,($H38-EOMONTH(DS$18,-3))/(DS$18-EOMONTH(DS$18,-3))))
   +($H38&lt;DS$18)*(($Q38&lt;&gt;0)*($Q38&gt;=DS$18)+($Q38=0)*1))
  *
  (
    $J38*(($K38&lt;&gt;"yes")*1+($K38="yes")*IFERROR((DS$20/SUMIFS($AA$20:$FO$20,$AA$18:$FO$18,EOMONTH($I38,MOD(3-MONTH($I38),3)))),0))/4
    +
    MAX(
      $L38*(($M38&lt;&gt;"yes")*1+($M38="yes")*IFERROR((DS$20/SUMIFS($AA$20:$FO$20,$AA$18:$FO$18,EOMONTH($I38,MOD(3-MONTH($I38),3)))),0))/4,
      $N38*SUM(DP$19:DS$19)/4/15*$O38
    )
  )
),0)
+IFERROR(
(
  (($Q38&gt;EOMONTH(DS$18,-3))*($Q38&lt;=DS$18)*(MIN(1,($Q38-EOMONTH(DS$18,-3))/(DS$18-EOMONTH(DS$18,-3)))))
  *
  (
    $J38*(($K38&lt;&gt;"yes")*1+($K38="yes")*IFERROR((DS$20/SUMIFS($AA$20:$FO$20,$AA$18:$FO$18,EOMONTH($I38,MOD(3-MONTH($I38),3)))),0))/4
    +
    MAX(
      $L38*(($M38&lt;&gt;"yes")*1+($M38="yes")*IFERROR((DS$20/SUMIFS($AA$20:$FO$20,$AA$18:$FO$18,EOMONTH($I38,MOD(3-MONTH($I38),3)))),0))/4,
      $N38*SUM(DP$19:DS$19)/4/15*$O38
    )
  )
),0)
+IFERROR(
(
  (($Q38&gt;EOMONTH(DS$18,-3))*($Q38&lt;=DS$18)*(-MIN(1,($Q38-EOMONTH(DS$18,-3))/(DS$18-EOMONTH(DS$18,-3))))
   +($Q38&lt;DS$18))
  *
  (
    $S38*(($T38&lt;&gt;"yes")*1+($T38="yes")*IFERROR((DS$20/SUMIFS($AA$20:$FO$20,$AA$18:$FO$18,EOMONTH($R38,MOD(3-MONTH($R38),3)))),0))/4
    +
    MAX(
      $U38*(($V38&lt;&gt;"yes")*1+($V38="yes")*IFERROR((DS$20/SUMIFS($AA$20:$FO$20,$AA$18:$FO$18,EOMONTH($R38,MOD(3-MONTH($R38),3)))),0))/4,
      $W38*SUM(DP$19:DS$19)/4/15*$X38
    )
  )
),0)</f>
        <v>0</v>
      </c>
      <c r="DT38" s="461">
        <f t="shared" si="35"/>
        <v>0</v>
      </c>
      <c r="DU38" s="461">
        <f t="shared" si="35"/>
        <v>0</v>
      </c>
      <c r="DV38" s="461">
        <f t="shared" si="35"/>
        <v>0</v>
      </c>
      <c r="DW38" s="461">
        <f t="shared" si="35"/>
        <v>0</v>
      </c>
      <c r="DX38" s="461">
        <f t="shared" si="35"/>
        <v>0</v>
      </c>
      <c r="DY38" s="461">
        <f t="shared" si="35"/>
        <v>0</v>
      </c>
      <c r="DZ38" s="461">
        <f t="shared" si="35"/>
        <v>0</v>
      </c>
      <c r="EA38" s="461">
        <f t="shared" si="35"/>
        <v>0</v>
      </c>
      <c r="EB38" s="461">
        <f t="shared" si="35"/>
        <v>0</v>
      </c>
      <c r="EC38" s="461">
        <f t="shared" si="35"/>
        <v>0</v>
      </c>
      <c r="ED38" s="461">
        <f t="shared" si="35"/>
        <v>0</v>
      </c>
      <c r="EE38" s="461">
        <f t="shared" si="35"/>
        <v>0</v>
      </c>
      <c r="EF38" s="461">
        <f t="shared" si="35"/>
        <v>0</v>
      </c>
      <c r="EG38" s="461">
        <f t="shared" si="35"/>
        <v>0</v>
      </c>
      <c r="EH38" s="461">
        <f t="shared" si="35"/>
        <v>0</v>
      </c>
      <c r="EI38" s="461">
        <f t="shared" ref="EI38:EX54" si="54">AND(ISNUMBER($C38),$C38&gt;EOMONTH(EI$18,-3),$C38&lt;=EI$18)
*$D38
*(($E38&lt;&gt;"yes")*1+($E38="yes")*IFERROR((EI$20/SUMIFS($AA$20:$FO$20,$AA$18:$FO$18,EOMONTH($F38,MOD(3-MONTH($F38),3)))),0))
+IFERROR(
(
  (($H38&gt;EOMONTH(EI$18,-3))*($H38&lt;=EI$18)*(-MIN(1,($H38-EOMONTH(EI$18,-3))/(EI$18-EOMONTH(EI$18,-3))))
   +($H38&lt;EI$18)*(($Q38&lt;&gt;0)*($Q38&gt;=EI$18)+($Q38=0)*1))
  *
  (
    $J38*(($K38&lt;&gt;"yes")*1+($K38="yes")*IFERROR((EI$20/SUMIFS($AA$20:$FO$20,$AA$18:$FO$18,EOMONTH($I38,MOD(3-MONTH($I38),3)))),0))/4
    +
    MAX(
      $L38*(($M38&lt;&gt;"yes")*1+($M38="yes")*IFERROR((EI$20/SUMIFS($AA$20:$FO$20,$AA$18:$FO$18,EOMONTH($I38,MOD(3-MONTH($I38),3)))),0))/4,
      $N38*SUM(EF$19:EI$19)/4/15*$O38
    )
  )
),0)
+IFERROR(
(
  (($Q38&gt;EOMONTH(EI$18,-3))*($Q38&lt;=EI$18)*(MIN(1,($Q38-EOMONTH(EI$18,-3))/(EI$18-EOMONTH(EI$18,-3)))))
  *
  (
    $J38*(($K38&lt;&gt;"yes")*1+($K38="yes")*IFERROR((EI$20/SUMIFS($AA$20:$FO$20,$AA$18:$FO$18,EOMONTH($I38,MOD(3-MONTH($I38),3)))),0))/4
    +
    MAX(
      $L38*(($M38&lt;&gt;"yes")*1+($M38="yes")*IFERROR((EI$20/SUMIFS($AA$20:$FO$20,$AA$18:$FO$18,EOMONTH($I38,MOD(3-MONTH($I38),3)))),0))/4,
      $N38*SUM(EF$19:EI$19)/4/15*$O38
    )
  )
),0)
+IFERROR(
(
  (($Q38&gt;EOMONTH(EI$18,-3))*($Q38&lt;=EI$18)*(-MIN(1,($Q38-EOMONTH(EI$18,-3))/(EI$18-EOMONTH(EI$18,-3))))
   +($Q38&lt;EI$18))
  *
  (
    $S38*(($T38&lt;&gt;"yes")*1+($T38="yes")*IFERROR((EI$20/SUMIFS($AA$20:$FO$20,$AA$18:$FO$18,EOMONTH($R38,MOD(3-MONTH($R38),3)))),0))/4
    +
    MAX(
      $U38*(($V38&lt;&gt;"yes")*1+($V38="yes")*IFERROR((EI$20/SUMIFS($AA$20:$FO$20,$AA$18:$FO$18,EOMONTH($R38,MOD(3-MONTH($R38),3)))),0))/4,
      $W38*SUM(EF$19:EI$19)/4/15*$X38
    )
  )
),0)</f>
        <v>0</v>
      </c>
      <c r="EJ38" s="461">
        <f t="shared" si="36"/>
        <v>0</v>
      </c>
      <c r="EK38" s="461">
        <f t="shared" si="36"/>
        <v>0</v>
      </c>
      <c r="EL38" s="461">
        <f t="shared" si="36"/>
        <v>0</v>
      </c>
      <c r="EM38" s="461">
        <f t="shared" si="36"/>
        <v>0</v>
      </c>
      <c r="EN38" s="461">
        <f t="shared" si="36"/>
        <v>0</v>
      </c>
      <c r="EO38" s="461">
        <f t="shared" si="36"/>
        <v>0</v>
      </c>
      <c r="EP38" s="461">
        <f t="shared" si="36"/>
        <v>0</v>
      </c>
      <c r="EQ38" s="461">
        <f t="shared" si="36"/>
        <v>0</v>
      </c>
      <c r="ER38" s="461">
        <f t="shared" si="36"/>
        <v>0</v>
      </c>
      <c r="ES38" s="461">
        <f t="shared" si="36"/>
        <v>0</v>
      </c>
      <c r="ET38" s="461">
        <f t="shared" si="36"/>
        <v>0</v>
      </c>
      <c r="EU38" s="461">
        <f t="shared" si="36"/>
        <v>0</v>
      </c>
      <c r="EV38" s="461">
        <f t="shared" si="36"/>
        <v>0</v>
      </c>
      <c r="EW38" s="461">
        <f t="shared" si="36"/>
        <v>0</v>
      </c>
      <c r="EX38" s="461">
        <f t="shared" si="36"/>
        <v>0</v>
      </c>
      <c r="EY38" s="461">
        <f t="shared" ref="EY38:FN54" si="55">AND(ISNUMBER($C38),$C38&gt;EOMONTH(EY$18,-3),$C38&lt;=EY$18)
*$D38
*(($E38&lt;&gt;"yes")*1+($E38="yes")*IFERROR((EY$20/SUMIFS($AA$20:$FO$20,$AA$18:$FO$18,EOMONTH($F38,MOD(3-MONTH($F38),3)))),0))
+IFERROR(
(
  (($H38&gt;EOMONTH(EY$18,-3))*($H38&lt;=EY$18)*(-MIN(1,($H38-EOMONTH(EY$18,-3))/(EY$18-EOMONTH(EY$18,-3))))
   +($H38&lt;EY$18)*(($Q38&lt;&gt;0)*($Q38&gt;=EY$18)+($Q38=0)*1))
  *
  (
    $J38*(($K38&lt;&gt;"yes")*1+($K38="yes")*IFERROR((EY$20/SUMIFS($AA$20:$FO$20,$AA$18:$FO$18,EOMONTH($I38,MOD(3-MONTH($I38),3)))),0))/4
    +
    MAX(
      $L38*(($M38&lt;&gt;"yes")*1+($M38="yes")*IFERROR((EY$20/SUMIFS($AA$20:$FO$20,$AA$18:$FO$18,EOMONTH($I38,MOD(3-MONTH($I38),3)))),0))/4,
      $N38*SUM(EV$19:EY$19)/4/15*$O38
    )
  )
),0)
+IFERROR(
(
  (($Q38&gt;EOMONTH(EY$18,-3))*($Q38&lt;=EY$18)*(MIN(1,($Q38-EOMONTH(EY$18,-3))/(EY$18-EOMONTH(EY$18,-3)))))
  *
  (
    $J38*(($K38&lt;&gt;"yes")*1+($K38="yes")*IFERROR((EY$20/SUMIFS($AA$20:$FO$20,$AA$18:$FO$18,EOMONTH($I38,MOD(3-MONTH($I38),3)))),0))/4
    +
    MAX(
      $L38*(($M38&lt;&gt;"yes")*1+($M38="yes")*IFERROR((EY$20/SUMIFS($AA$20:$FO$20,$AA$18:$FO$18,EOMONTH($I38,MOD(3-MONTH($I38),3)))),0))/4,
      $N38*SUM(EV$19:EY$19)/4/15*$O38
    )
  )
),0)
+IFERROR(
(
  (($Q38&gt;EOMONTH(EY$18,-3))*($Q38&lt;=EY$18)*(-MIN(1,($Q38-EOMONTH(EY$18,-3))/(EY$18-EOMONTH(EY$18,-3))))
   +($Q38&lt;EY$18))
  *
  (
    $S38*(($T38&lt;&gt;"yes")*1+($T38="yes")*IFERROR((EY$20/SUMIFS($AA$20:$FO$20,$AA$18:$FO$18,EOMONTH($R38,MOD(3-MONTH($R38),3)))),0))/4
    +
    MAX(
      $U38*(($V38&lt;&gt;"yes")*1+($V38="yes")*IFERROR((EY$20/SUMIFS($AA$20:$FO$20,$AA$18:$FO$18,EOMONTH($R38,MOD(3-MONTH($R38),3)))),0))/4,
      $W38*SUM(EV$19:EY$19)/4/15*$X38
    )
  )
),0)</f>
        <v>0</v>
      </c>
      <c r="EZ38" s="461">
        <f t="shared" si="37"/>
        <v>0</v>
      </c>
      <c r="FA38" s="461">
        <f t="shared" si="37"/>
        <v>0</v>
      </c>
      <c r="FB38" s="461">
        <f t="shared" si="37"/>
        <v>0</v>
      </c>
      <c r="FC38" s="461">
        <f t="shared" si="37"/>
        <v>0</v>
      </c>
      <c r="FD38" s="461">
        <f t="shared" si="37"/>
        <v>0</v>
      </c>
      <c r="FE38" s="461">
        <f t="shared" si="37"/>
        <v>0</v>
      </c>
      <c r="FF38" s="461">
        <f t="shared" si="37"/>
        <v>0</v>
      </c>
      <c r="FG38" s="461">
        <f t="shared" si="37"/>
        <v>0</v>
      </c>
      <c r="FH38" s="461">
        <f t="shared" si="37"/>
        <v>0</v>
      </c>
      <c r="FI38" s="461">
        <f t="shared" si="37"/>
        <v>0</v>
      </c>
      <c r="FJ38" s="461">
        <f t="shared" si="37"/>
        <v>0</v>
      </c>
      <c r="FK38" s="461">
        <f t="shared" si="37"/>
        <v>0</v>
      </c>
      <c r="FL38" s="461">
        <f t="shared" si="37"/>
        <v>0</v>
      </c>
      <c r="FM38" s="461">
        <f t="shared" si="37"/>
        <v>0</v>
      </c>
      <c r="FN38" s="461">
        <f t="shared" si="37"/>
        <v>0</v>
      </c>
      <c r="FO38" s="461">
        <f t="shared" ref="FO38:GD54" si="56">AND(ISNUMBER($C38),$C38&gt;EOMONTH(FO$18,-3),$C38&lt;=FO$18)
*$D38
*(($E38&lt;&gt;"yes")*1+($E38="yes")*IFERROR((FO$20/SUMIFS($AA$20:$FO$20,$AA$18:$FO$18,EOMONTH($F38,MOD(3-MONTH($F38),3)))),0))
+IFERROR(
(
  (($H38&gt;EOMONTH(FO$18,-3))*($H38&lt;=FO$18)*(-MIN(1,($H38-EOMONTH(FO$18,-3))/(FO$18-EOMONTH(FO$18,-3))))
   +($H38&lt;FO$18)*(($Q38&lt;&gt;0)*($Q38&gt;=FO$18)+($Q38=0)*1))
  *
  (
    $J38*(($K38&lt;&gt;"yes")*1+($K38="yes")*IFERROR((FO$20/SUMIFS($AA$20:$FO$20,$AA$18:$FO$18,EOMONTH($I38,MOD(3-MONTH($I38),3)))),0))/4
    +
    MAX(
      $L38*(($M38&lt;&gt;"yes")*1+($M38="yes")*IFERROR((FO$20/SUMIFS($AA$20:$FO$20,$AA$18:$FO$18,EOMONTH($I38,MOD(3-MONTH($I38),3)))),0))/4,
      $N38*SUM(FL$19:FO$19)/4/15*$O38
    )
  )
),0)
+IFERROR(
(
  (($Q38&gt;EOMONTH(FO$18,-3))*($Q38&lt;=FO$18)*(MIN(1,($Q38-EOMONTH(FO$18,-3))/(FO$18-EOMONTH(FO$18,-3)))))
  *
  (
    $J38*(($K38&lt;&gt;"yes")*1+($K38="yes")*IFERROR((FO$20/SUMIFS($AA$20:$FO$20,$AA$18:$FO$18,EOMONTH($I38,MOD(3-MONTH($I38),3)))),0))/4
    +
    MAX(
      $L38*(($M38&lt;&gt;"yes")*1+($M38="yes")*IFERROR((FO$20/SUMIFS($AA$20:$FO$20,$AA$18:$FO$18,EOMONTH($I38,MOD(3-MONTH($I38),3)))),0))/4,
      $N38*SUM(FL$19:FO$19)/4/15*$O38
    )
  )
),0)
+IFERROR(
(
  (($Q38&gt;EOMONTH(FO$18,-3))*($Q38&lt;=FO$18)*(-MIN(1,($Q38-EOMONTH(FO$18,-3))/(FO$18-EOMONTH(FO$18,-3))))
   +($Q38&lt;FO$18))
  *
  (
    $S38*(($T38&lt;&gt;"yes")*1+($T38="yes")*IFERROR((FO$20/SUMIFS($AA$20:$FO$20,$AA$18:$FO$18,EOMONTH($R38,MOD(3-MONTH($R38),3)))),0))/4
    +
    MAX(
      $U38*(($V38&lt;&gt;"yes")*1+($V38="yes")*IFERROR((FO$20/SUMIFS($AA$20:$FO$20,$AA$18:$FO$18,EOMONTH($R38,MOD(3-MONTH($R38),3)))),0))/4,
      $W38*SUM(FL$19:FO$19)/4/15*$X38
    )
  )
),0)</f>
        <v>0</v>
      </c>
      <c r="FP38" s="461">
        <f t="shared" si="38"/>
        <v>0</v>
      </c>
      <c r="FQ38" s="461">
        <f t="shared" si="38"/>
        <v>0</v>
      </c>
      <c r="FR38" s="461">
        <f t="shared" si="38"/>
        <v>0</v>
      </c>
      <c r="FS38" s="461">
        <f t="shared" si="38"/>
        <v>0</v>
      </c>
      <c r="FT38" s="461">
        <f t="shared" si="38"/>
        <v>0</v>
      </c>
      <c r="FU38" s="461">
        <f t="shared" si="38"/>
        <v>0</v>
      </c>
      <c r="FV38" s="461">
        <f t="shared" si="38"/>
        <v>0</v>
      </c>
      <c r="FW38" s="461">
        <f t="shared" si="38"/>
        <v>0</v>
      </c>
      <c r="FX38" s="461">
        <f t="shared" si="38"/>
        <v>0</v>
      </c>
      <c r="FY38" s="461">
        <f t="shared" si="38"/>
        <v>0</v>
      </c>
      <c r="FZ38" s="461">
        <f t="shared" si="38"/>
        <v>0</v>
      </c>
      <c r="GA38" s="461">
        <f t="shared" si="38"/>
        <v>0</v>
      </c>
      <c r="GB38" s="461">
        <f t="shared" si="38"/>
        <v>0</v>
      </c>
      <c r="GC38" s="461">
        <f t="shared" si="38"/>
        <v>0</v>
      </c>
      <c r="GD38" s="461">
        <f t="shared" si="38"/>
        <v>0</v>
      </c>
      <c r="GE38" s="461">
        <f t="shared" ref="GE38:GT54" si="57">AND(ISNUMBER($C38),$C38&gt;EOMONTH(GE$18,-3),$C38&lt;=GE$18)
*$D38
*(($E38&lt;&gt;"yes")*1+($E38="yes")*IFERROR((GE$20/SUMIFS($AA$20:$FO$20,$AA$18:$FO$18,EOMONTH($F38,MOD(3-MONTH($F38),3)))),0))
+IFERROR(
(
  (($H38&gt;EOMONTH(GE$18,-3))*($H38&lt;=GE$18)*(-MIN(1,($H38-EOMONTH(GE$18,-3))/(GE$18-EOMONTH(GE$18,-3))))
   +($H38&lt;GE$18)*(($Q38&lt;&gt;0)*($Q38&gt;=GE$18)+($Q38=0)*1))
  *
  (
    $J38*(($K38&lt;&gt;"yes")*1+($K38="yes")*IFERROR((GE$20/SUMIFS($AA$20:$FO$20,$AA$18:$FO$18,EOMONTH($I38,MOD(3-MONTH($I38),3)))),0))/4
    +
    MAX(
      $L38*(($M38&lt;&gt;"yes")*1+($M38="yes")*IFERROR((GE$20/SUMIFS($AA$20:$FO$20,$AA$18:$FO$18,EOMONTH($I38,MOD(3-MONTH($I38),3)))),0))/4,
      $N38*SUM(GB$19:GE$19)/4/15*$O38
    )
  )
),0)
+IFERROR(
(
  (($Q38&gt;EOMONTH(GE$18,-3))*($Q38&lt;=GE$18)*(MIN(1,($Q38-EOMONTH(GE$18,-3))/(GE$18-EOMONTH(GE$18,-3)))))
  *
  (
    $J38*(($K38&lt;&gt;"yes")*1+($K38="yes")*IFERROR((GE$20/SUMIFS($AA$20:$FO$20,$AA$18:$FO$18,EOMONTH($I38,MOD(3-MONTH($I38),3)))),0))/4
    +
    MAX(
      $L38*(($M38&lt;&gt;"yes")*1+($M38="yes")*IFERROR((GE$20/SUMIFS($AA$20:$FO$20,$AA$18:$FO$18,EOMONTH($I38,MOD(3-MONTH($I38),3)))),0))/4,
      $N38*SUM(GB$19:GE$19)/4/15*$O38
    )
  )
),0)
+IFERROR(
(
  (($Q38&gt;EOMONTH(GE$18,-3))*($Q38&lt;=GE$18)*(-MIN(1,($Q38-EOMONTH(GE$18,-3))/(GE$18-EOMONTH(GE$18,-3))))
   +($Q38&lt;GE$18))
  *
  (
    $S38*(($T38&lt;&gt;"yes")*1+($T38="yes")*IFERROR((GE$20/SUMIFS($AA$20:$FO$20,$AA$18:$FO$18,EOMONTH($R38,MOD(3-MONTH($R38),3)))),0))/4
    +
    MAX(
      $U38*(($V38&lt;&gt;"yes")*1+($V38="yes")*IFERROR((GE$20/SUMIFS($AA$20:$FO$20,$AA$18:$FO$18,EOMONTH($R38,MOD(3-MONTH($R38),3)))),0))/4,
      $W38*SUM(GB$19:GE$19)/4/15*$X38
    )
  )
),0)</f>
        <v>0</v>
      </c>
      <c r="GF38" s="461">
        <f t="shared" si="39"/>
        <v>0</v>
      </c>
      <c r="GG38" s="461">
        <f t="shared" si="39"/>
        <v>0</v>
      </c>
      <c r="GH38" s="461">
        <f t="shared" si="39"/>
        <v>0</v>
      </c>
      <c r="GI38" s="461">
        <f t="shared" si="39"/>
        <v>0</v>
      </c>
      <c r="GJ38" s="461">
        <f t="shared" si="39"/>
        <v>0</v>
      </c>
      <c r="GK38" s="461">
        <f t="shared" si="39"/>
        <v>0</v>
      </c>
      <c r="GL38" s="461">
        <f t="shared" si="39"/>
        <v>0</v>
      </c>
      <c r="GM38" s="461">
        <f t="shared" si="39"/>
        <v>0</v>
      </c>
      <c r="GN38" s="461">
        <f t="shared" si="39"/>
        <v>0</v>
      </c>
      <c r="GO38" s="461">
        <f t="shared" si="39"/>
        <v>0</v>
      </c>
      <c r="GP38" s="461">
        <f t="shared" si="39"/>
        <v>0</v>
      </c>
      <c r="GQ38" s="461">
        <f t="shared" si="39"/>
        <v>0</v>
      </c>
      <c r="GR38" s="461">
        <f t="shared" si="39"/>
        <v>0</v>
      </c>
      <c r="GS38" s="461">
        <f t="shared" si="39"/>
        <v>0</v>
      </c>
      <c r="GT38" s="461">
        <f t="shared" si="39"/>
        <v>0</v>
      </c>
      <c r="GU38" s="461">
        <f t="shared" ref="GU38:GU76" si="58">AND(ISNUMBER($C38),$C38&gt;EOMONTH(GU$18,-3),$C38&lt;=GU$18)
*$D38
*(($E38&lt;&gt;"yes")*1+($E38="yes")*IFERROR((GU$20/SUMIFS($AA$20:$FO$20,$AA$18:$FO$18,EOMONTH($F38,MOD(3-MONTH($F38),3)))),0))
+IFERROR(
(
  (($H38&gt;EOMONTH(GU$18,-3))*($H38&lt;=GU$18)*(-MIN(1,($H38-EOMONTH(GU$18,-3))/(GU$18-EOMONTH(GU$18,-3))))
   +($H38&lt;GU$18)*(($Q38&lt;&gt;0)*($Q38&gt;=GU$18)+($Q38=0)*1))
  *
  (
    $J38*(($K38&lt;&gt;"yes")*1+($K38="yes")*IFERROR((GU$20/SUMIFS($AA$20:$FO$20,$AA$18:$FO$18,EOMONTH($I38,MOD(3-MONTH($I38),3)))),0))/4
    +
    MAX(
      $L38*(($M38&lt;&gt;"yes")*1+($M38="yes")*IFERROR((GU$20/SUMIFS($AA$20:$FO$20,$AA$18:$FO$18,EOMONTH($I38,MOD(3-MONTH($I38),3)))),0))/4,
      $N38*SUM(GR$19:GU$19)/4/15*$O38
    )
  )
),0)
+IFERROR(
(
  (($Q38&gt;EOMONTH(GU$18,-3))*($Q38&lt;=GU$18)*(MIN(1,($Q38-EOMONTH(GU$18,-3))/(GU$18-EOMONTH(GU$18,-3)))))
  *
  (
    $J38*(($K38&lt;&gt;"yes")*1+($K38="yes")*IFERROR((GU$20/SUMIFS($AA$20:$FO$20,$AA$18:$FO$18,EOMONTH($I38,MOD(3-MONTH($I38),3)))),0))/4
    +
    MAX(
      $L38*(($M38&lt;&gt;"yes")*1+($M38="yes")*IFERROR((GU$20/SUMIFS($AA$20:$FO$20,$AA$18:$FO$18,EOMONTH($I38,MOD(3-MONTH($I38),3)))),0))/4,
      $N38*SUM(GR$19:GU$19)/4/15*$O38
    )
  )
),0)
+IFERROR(
(
  (($Q38&gt;EOMONTH(GU$18,-3))*($Q38&lt;=GU$18)*(-MIN(1,($Q38-EOMONTH(GU$18,-3))/(GU$18-EOMONTH(GU$18,-3))))
   +($Q38&lt;GU$18))
  *
  (
    $S38*(($T38&lt;&gt;"yes")*1+($T38="yes")*IFERROR((GU$20/SUMIFS($AA$20:$FO$20,$AA$18:$FO$18,EOMONTH($R38,MOD(3-MONTH($R38),3)))),0))/4
    +
    MAX(
      $U38*(($V38&lt;&gt;"yes")*1+($V38="yes")*IFERROR((GU$20/SUMIFS($AA$20:$FO$20,$AA$18:$FO$18,EOMONTH($R38,MOD(3-MONTH($R38),3)))),0))/4,
      $W38*SUM(GR$19:GU$19)/4/15*$X38
    )
  )
),0)</f>
        <v>0</v>
      </c>
      <c r="GV38" s="461">
        <f t="shared" si="40"/>
        <v>0</v>
      </c>
      <c r="GW38" s="461">
        <f t="shared" si="40"/>
        <v>0</v>
      </c>
      <c r="GX38" s="461">
        <f t="shared" si="40"/>
        <v>0</v>
      </c>
      <c r="GY38" s="461">
        <f t="shared" si="41"/>
        <v>0</v>
      </c>
      <c r="GZ38" s="461">
        <f t="shared" si="42"/>
        <v>0</v>
      </c>
      <c r="HA38" s="461">
        <f t="shared" si="43"/>
        <v>0</v>
      </c>
      <c r="HB38" s="461">
        <f t="shared" si="44"/>
        <v>0</v>
      </c>
      <c r="HC38" s="461">
        <f t="shared" si="45"/>
        <v>0</v>
      </c>
      <c r="HD38" s="461">
        <f t="shared" si="46"/>
        <v>0</v>
      </c>
    </row>
    <row r="39" spans="2:212">
      <c r="B39" s="455" t="s">
        <v>1185</v>
      </c>
      <c r="C39" s="457">
        <v>45870</v>
      </c>
      <c r="D39" s="456">
        <v>5000</v>
      </c>
      <c r="E39" s="455" t="s">
        <v>1189</v>
      </c>
      <c r="F39" s="457">
        <v>45083</v>
      </c>
      <c r="H39" s="457">
        <v>46388</v>
      </c>
      <c r="I39" s="457">
        <v>45083</v>
      </c>
      <c r="J39" s="458">
        <v>0</v>
      </c>
      <c r="K39" s="455" t="s">
        <v>1189</v>
      </c>
      <c r="L39" s="458">
        <v>14000</v>
      </c>
      <c r="M39" s="455" t="s">
        <v>1187</v>
      </c>
      <c r="N39" s="459">
        <v>7.4999999999999997E-3</v>
      </c>
      <c r="O39" s="455">
        <v>1</v>
      </c>
      <c r="Q39" s="457"/>
      <c r="R39" s="457"/>
      <c r="S39" s="458"/>
      <c r="T39" s="455"/>
      <c r="U39" s="458"/>
      <c r="V39" s="455"/>
      <c r="W39" s="463"/>
      <c r="X39" s="455"/>
      <c r="Z39" s="444" t="str">
        <f t="shared" si="47"/>
        <v>Easments</v>
      </c>
      <c r="AA39" s="461">
        <f t="shared" si="28"/>
        <v>0</v>
      </c>
      <c r="AB39" s="461">
        <f t="shared" ref="AB39:AP55" si="59">AND(ISNUMBER($C39),$C39&gt;EOMONTH(AB$18,-3),$C39&lt;=AB$18)
*$D39
*(($E39&lt;&gt;"yes")*1+($E39="yes")*IFERROR((AB$20/SUMIFS($AA$20:$FO$20,$AA$18:$FO$18,EOMONTH($F39,MOD(3-MONTH($F39),3)))),0))
+IFERROR(
(
  (($H39&gt;EOMONTH(AB$18,-3))*($H39&lt;=AB$18)*(-MIN(1,($H39-EOMONTH(AB$18,-3))/(AB$18-EOMONTH(AB$18,-3))))
   +($H39&lt;AB$18)*(($Q39&lt;&gt;0)*($Q39&gt;=AB$18)+($Q39=0)*1))
  *
  (
    $J39*(($K39&lt;&gt;"yes")*1+($K39="yes")*IFERROR((AB$20/SUMIFS($AA$20:$FO$20,$AA$18:$FO$18,EOMONTH($I39,MOD(3-MONTH($I39),3)))),0))/4
    +
    MAX(
      $L39*(($M39&lt;&gt;"yes")*1+($M39="yes")*IFERROR((AB$20/SUMIFS($AA$20:$FO$20,$AA$18:$FO$18,EOMONTH($I39,MOD(3-MONTH($I39),3)))),0))/4,
      $N39*SUM(Y$19:AB$19)/4/15*$O39
    )
  )
),0)
+IFERROR(
(
  (($Q39&gt;EOMONTH(AB$18,-3))*($Q39&lt;=AB$18)*(MIN(1,($Q39-EOMONTH(AB$18,-3))/(AB$18-EOMONTH(AB$18,-3)))))
  *
  (
    $J39*(($K39&lt;&gt;"yes")*1+($K39="yes")*IFERROR((AB$20/SUMIFS($AA$20:$FO$20,$AA$18:$FO$18,EOMONTH($I39,MOD(3-MONTH($I39),3)))),0))/4
    +
    MAX(
      $L39*(($M39&lt;&gt;"yes")*1+($M39="yes")*IFERROR((AB$20/SUMIFS($AA$20:$FO$20,$AA$18:$FO$18,EOMONTH($I39,MOD(3-MONTH($I39),3)))),0))/4,
      $N39*SUM(Y$19:AB$19)/4/15*$O39
    )
  )
),0)
+IFERROR(
(
  (($Q39&gt;EOMONTH(AB$18,-3))*($Q39&lt;=AB$18)*(-MIN(1,($Q39-EOMONTH(AB$18,-3))/(AB$18-EOMONTH(AB$18,-3))))
   +($Q39&lt;AB$18))
  *
  (
    $S39*(($T39&lt;&gt;"yes")*1+($T39="yes")*IFERROR((AB$20/SUMIFS($AA$20:$FO$20,$AA$18:$FO$18,EOMONTH($R39,MOD(3-MONTH($R39),3)))),0))/4
    +
    MAX(
      $U39*(($V39&lt;&gt;"yes")*1+($V39="yes")*IFERROR((AB$20/SUMIFS($AA$20:$FO$20,$AA$18:$FO$18,EOMONTH($R39,MOD(3-MONTH($R39),3)))),0))/4,
      $W39*SUM(Y$19:AB$19)/4/15*$X39
    )
  )
),0)</f>
        <v>0</v>
      </c>
      <c r="AC39" s="461">
        <f t="shared" si="59"/>
        <v>0</v>
      </c>
      <c r="AD39" s="461">
        <f t="shared" si="59"/>
        <v>0</v>
      </c>
      <c r="AE39" s="461">
        <f t="shared" si="59"/>
        <v>0</v>
      </c>
      <c r="AF39" s="461">
        <f t="shared" si="59"/>
        <v>0</v>
      </c>
      <c r="AG39" s="461">
        <f t="shared" si="59"/>
        <v>0</v>
      </c>
      <c r="AH39" s="461">
        <f t="shared" si="59"/>
        <v>0</v>
      </c>
      <c r="AI39" s="461">
        <f t="shared" si="59"/>
        <v>0</v>
      </c>
      <c r="AJ39" s="461">
        <f t="shared" si="59"/>
        <v>0</v>
      </c>
      <c r="AK39" s="461">
        <f t="shared" si="59"/>
        <v>0</v>
      </c>
      <c r="AL39" s="461">
        <f t="shared" si="59"/>
        <v>0</v>
      </c>
      <c r="AM39" s="461">
        <f t="shared" si="59"/>
        <v>0</v>
      </c>
      <c r="AN39" s="461">
        <f t="shared" si="59"/>
        <v>0</v>
      </c>
      <c r="AO39" s="461">
        <f t="shared" si="59"/>
        <v>0</v>
      </c>
      <c r="AP39" s="461">
        <f t="shared" si="59"/>
        <v>0</v>
      </c>
      <c r="AQ39" s="461">
        <f t="shared" si="48"/>
        <v>0</v>
      </c>
      <c r="AR39" s="461">
        <f t="shared" si="48"/>
        <v>0</v>
      </c>
      <c r="AS39" s="461">
        <f t="shared" si="48"/>
        <v>0</v>
      </c>
      <c r="AT39" s="461">
        <f t="shared" si="48"/>
        <v>0</v>
      </c>
      <c r="AU39" s="461">
        <f t="shared" si="48"/>
        <v>0</v>
      </c>
      <c r="AV39" s="461">
        <f t="shared" si="48"/>
        <v>0</v>
      </c>
      <c r="AW39" s="461">
        <f t="shared" si="48"/>
        <v>0</v>
      </c>
      <c r="AX39" s="461">
        <f t="shared" si="48"/>
        <v>0</v>
      </c>
      <c r="AY39" s="461">
        <f t="shared" si="48"/>
        <v>0</v>
      </c>
      <c r="AZ39" s="461">
        <f t="shared" si="48"/>
        <v>0</v>
      </c>
      <c r="BA39" s="461">
        <f t="shared" si="48"/>
        <v>0</v>
      </c>
      <c r="BB39" s="461">
        <f t="shared" si="48"/>
        <v>0</v>
      </c>
      <c r="BC39" s="461">
        <f t="shared" si="48"/>
        <v>0</v>
      </c>
      <c r="BD39" s="461">
        <f t="shared" si="48"/>
        <v>0</v>
      </c>
      <c r="BE39" s="461">
        <f t="shared" si="48"/>
        <v>0</v>
      </c>
      <c r="BF39" s="461">
        <f t="shared" si="48"/>
        <v>0</v>
      </c>
      <c r="BG39" s="461">
        <f t="shared" si="49"/>
        <v>0</v>
      </c>
      <c r="BH39" s="461">
        <f t="shared" si="49"/>
        <v>0</v>
      </c>
      <c r="BI39" s="461">
        <f t="shared" si="49"/>
        <v>0</v>
      </c>
      <c r="BJ39" s="461">
        <f t="shared" si="49"/>
        <v>0</v>
      </c>
      <c r="BK39" s="461">
        <f t="shared" si="49"/>
        <v>0</v>
      </c>
      <c r="BL39" s="461">
        <f t="shared" si="49"/>
        <v>0</v>
      </c>
      <c r="BM39" s="461">
        <f t="shared" si="49"/>
        <v>5770.5200000000013</v>
      </c>
      <c r="BN39" s="461">
        <f t="shared" si="49"/>
        <v>0</v>
      </c>
      <c r="BO39" s="461">
        <f t="shared" si="49"/>
        <v>0</v>
      </c>
      <c r="BP39" s="461">
        <f t="shared" si="49"/>
        <v>0</v>
      </c>
      <c r="BQ39" s="461">
        <f t="shared" si="49"/>
        <v>0</v>
      </c>
      <c r="BR39" s="461">
        <f t="shared" si="49"/>
        <v>0</v>
      </c>
      <c r="BS39" s="461">
        <f t="shared" si="49"/>
        <v>3461.1111111111113</v>
      </c>
      <c r="BT39" s="461">
        <f t="shared" si="49"/>
        <v>3500</v>
      </c>
      <c r="BU39" s="461">
        <f t="shared" si="49"/>
        <v>3500</v>
      </c>
      <c r="BV39" s="461">
        <f t="shared" si="49"/>
        <v>3500</v>
      </c>
      <c r="BW39" s="461">
        <f t="shared" si="50"/>
        <v>5239.2232063783995</v>
      </c>
      <c r="BX39" s="461">
        <f t="shared" si="50"/>
        <v>6605.9793599999994</v>
      </c>
      <c r="BY39" s="461">
        <f t="shared" si="50"/>
        <v>6605.9793599999994</v>
      </c>
      <c r="BZ39" s="461">
        <f t="shared" si="50"/>
        <v>6605.9793599999994</v>
      </c>
      <c r="CA39" s="461">
        <f t="shared" si="50"/>
        <v>6605.9793599999994</v>
      </c>
      <c r="CB39" s="461">
        <f t="shared" si="50"/>
        <v>6605.9793599999994</v>
      </c>
      <c r="CC39" s="461">
        <f t="shared" si="50"/>
        <v>6639.8610304869389</v>
      </c>
      <c r="CD39" s="461">
        <f t="shared" si="50"/>
        <v>6706.683541372463</v>
      </c>
      <c r="CE39" s="461">
        <f t="shared" si="50"/>
        <v>6768.0171911251045</v>
      </c>
      <c r="CF39" s="461">
        <f t="shared" si="50"/>
        <v>6810.2879999999996</v>
      </c>
      <c r="CG39" s="461">
        <f t="shared" si="50"/>
        <v>6810.2879999999996</v>
      </c>
      <c r="CH39" s="461">
        <f t="shared" si="50"/>
        <v>6810.2879999999996</v>
      </c>
      <c r="CI39" s="461">
        <f t="shared" si="50"/>
        <v>6810.2879999999996</v>
      </c>
      <c r="CJ39" s="461">
        <f t="shared" si="50"/>
        <v>6810.2879999999996</v>
      </c>
      <c r="CK39" s="461">
        <f t="shared" si="50"/>
        <v>6810.2879999999996</v>
      </c>
      <c r="CL39" s="461">
        <f t="shared" si="50"/>
        <v>6810.2879999999996</v>
      </c>
      <c r="CM39" s="461">
        <f t="shared" si="51"/>
        <v>6810.2879999999996</v>
      </c>
      <c r="CN39" s="461">
        <f t="shared" si="51"/>
        <v>6810.2879999999996</v>
      </c>
      <c r="CO39" s="461">
        <f t="shared" si="51"/>
        <v>6810.2879999999996</v>
      </c>
      <c r="CP39" s="461">
        <f t="shared" si="51"/>
        <v>6810.2879999999996</v>
      </c>
      <c r="CQ39" s="461">
        <f t="shared" si="51"/>
        <v>6810.2879999999996</v>
      </c>
      <c r="CR39" s="461">
        <f t="shared" si="51"/>
        <v>6810.2879999999996</v>
      </c>
      <c r="CS39" s="461">
        <f t="shared" si="51"/>
        <v>6810.2879999999996</v>
      </c>
      <c r="CT39" s="461">
        <f t="shared" si="51"/>
        <v>6810.2879999999996</v>
      </c>
      <c r="CU39" s="461">
        <f t="shared" si="51"/>
        <v>6810.2879999999996</v>
      </c>
      <c r="CV39" s="461">
        <f t="shared" si="51"/>
        <v>6810.2879999999996</v>
      </c>
      <c r="CW39" s="461">
        <f t="shared" si="51"/>
        <v>6810.2879999999996</v>
      </c>
      <c r="CX39" s="461">
        <f t="shared" si="51"/>
        <v>6810.2879999999996</v>
      </c>
      <c r="CY39" s="461">
        <f t="shared" si="51"/>
        <v>6810.2879999999996</v>
      </c>
      <c r="CZ39" s="461">
        <f t="shared" si="51"/>
        <v>6810.2879999999996</v>
      </c>
      <c r="DA39" s="461">
        <f t="shared" si="51"/>
        <v>6810.2879999999996</v>
      </c>
      <c r="DB39" s="461">
        <f t="shared" si="51"/>
        <v>6810.2879999999996</v>
      </c>
      <c r="DC39" s="461">
        <f t="shared" si="52"/>
        <v>6810.2879999999996</v>
      </c>
      <c r="DD39" s="461">
        <f t="shared" si="52"/>
        <v>6810.2879999999996</v>
      </c>
      <c r="DE39" s="461">
        <f t="shared" si="52"/>
        <v>6810.2879999999996</v>
      </c>
      <c r="DF39" s="461">
        <f t="shared" si="52"/>
        <v>6810.2879999999996</v>
      </c>
      <c r="DG39" s="461">
        <f t="shared" si="52"/>
        <v>7154.5638669305854</v>
      </c>
      <c r="DH39" s="461">
        <f t="shared" si="52"/>
        <v>7391.8368717159346</v>
      </c>
      <c r="DI39" s="461">
        <f t="shared" si="52"/>
        <v>7579.3811176994459</v>
      </c>
      <c r="DJ39" s="461">
        <f t="shared" si="52"/>
        <v>7949.2618596652519</v>
      </c>
      <c r="DK39" s="461">
        <f t="shared" si="52"/>
        <v>8016.0029998569189</v>
      </c>
      <c r="DL39" s="461">
        <f t="shared" si="52"/>
        <v>8062.0006209427747</v>
      </c>
      <c r="DM39" s="461">
        <f t="shared" si="52"/>
        <v>8098.7902996507391</v>
      </c>
      <c r="DN39" s="461">
        <f t="shared" si="52"/>
        <v>8171.34807707454</v>
      </c>
      <c r="DO39" s="461">
        <f t="shared" si="52"/>
        <v>8239.9438279048918</v>
      </c>
      <c r="DP39" s="461">
        <f t="shared" si="52"/>
        <v>8287.2196362853447</v>
      </c>
      <c r="DQ39" s="461">
        <f t="shared" si="52"/>
        <v>8325.0314557797956</v>
      </c>
      <c r="DR39" s="461">
        <f t="shared" si="52"/>
        <v>8399.6051318546906</v>
      </c>
      <c r="DS39" s="461">
        <f t="shared" si="53"/>
        <v>8470.1067029358728</v>
      </c>
      <c r="DT39" s="461">
        <f t="shared" si="53"/>
        <v>8515.0980791409238</v>
      </c>
      <c r="DU39" s="461">
        <f t="shared" si="53"/>
        <v>8553.9602571582127</v>
      </c>
      <c r="DV39" s="461">
        <f t="shared" si="53"/>
        <v>8630.6054838035834</v>
      </c>
      <c r="DW39" s="461">
        <f t="shared" si="53"/>
        <v>8703.0654881748997</v>
      </c>
      <c r="DX39" s="461">
        <f t="shared" si="53"/>
        <v>8756.6024313634953</v>
      </c>
      <c r="DY39" s="461">
        <f t="shared" si="53"/>
        <v>8796.5439587774435</v>
      </c>
      <c r="DZ39" s="461">
        <f t="shared" si="53"/>
        <v>8875.3179127190542</v>
      </c>
      <c r="EA39" s="461">
        <f t="shared" si="53"/>
        <v>8665.4778182130594</v>
      </c>
      <c r="EB39" s="461">
        <f t="shared" si="53"/>
        <v>8539.6491908469852</v>
      </c>
      <c r="EC39" s="461">
        <f t="shared" si="53"/>
        <v>8438.9904817820807</v>
      </c>
      <c r="ED39" s="461">
        <f t="shared" si="53"/>
        <v>8240.4681661599825</v>
      </c>
      <c r="EE39" s="461">
        <f t="shared" si="53"/>
        <v>8358.7548828519139</v>
      </c>
      <c r="EF39" s="461">
        <f t="shared" si="53"/>
        <v>8421.4854335335422</v>
      </c>
      <c r="EG39" s="461">
        <f t="shared" si="53"/>
        <v>8457.4604409591248</v>
      </c>
      <c r="EH39" s="461">
        <f t="shared" si="53"/>
        <v>8528.4114977031986</v>
      </c>
      <c r="EI39" s="461">
        <f t="shared" si="54"/>
        <v>8557.4149565598855</v>
      </c>
      <c r="EJ39" s="461">
        <f t="shared" si="54"/>
        <v>8573.7630196810478</v>
      </c>
      <c r="EK39" s="461">
        <f t="shared" si="54"/>
        <v>8603.9451776517853</v>
      </c>
      <c r="EL39" s="461">
        <f t="shared" si="54"/>
        <v>8663.4713919901696</v>
      </c>
      <c r="EM39" s="461">
        <f t="shared" si="54"/>
        <v>8812.3664514909378</v>
      </c>
      <c r="EN39" s="461">
        <f t="shared" si="54"/>
        <v>8918.6250536985644</v>
      </c>
      <c r="EO39" s="461">
        <f t="shared" si="54"/>
        <v>9000.703910387323</v>
      </c>
      <c r="EP39" s="461">
        <f t="shared" si="54"/>
        <v>9162.5824487158934</v>
      </c>
      <c r="EQ39" s="461">
        <f t="shared" si="54"/>
        <v>9161.1713365338419</v>
      </c>
      <c r="ER39" s="461">
        <f t="shared" si="54"/>
        <v>9160.1988058987172</v>
      </c>
      <c r="ES39" s="461">
        <f t="shared" si="54"/>
        <v>9159.4145767167192</v>
      </c>
      <c r="ET39" s="461">
        <f t="shared" si="54"/>
        <v>9157.8678949180485</v>
      </c>
      <c r="EU39" s="461">
        <f t="shared" si="54"/>
        <v>9291.5928901896314</v>
      </c>
      <c r="EV39" s="461">
        <f t="shared" si="54"/>
        <v>9383.7554101068163</v>
      </c>
      <c r="EW39" s="461">
        <f t="shared" si="54"/>
        <v>9457.4701182294048</v>
      </c>
      <c r="EX39" s="461">
        <f t="shared" si="54"/>
        <v>9602.8526160564725</v>
      </c>
      <c r="EY39" s="461">
        <f t="shared" si="55"/>
        <v>9636.1047316883905</v>
      </c>
      <c r="EZ39" s="461">
        <f t="shared" si="55"/>
        <v>9654.9079624271344</v>
      </c>
      <c r="FA39" s="461">
        <f t="shared" si="55"/>
        <v>9673.2327355589568</v>
      </c>
      <c r="FB39" s="461">
        <f t="shared" si="55"/>
        <v>9709.3734374333744</v>
      </c>
      <c r="FC39" s="461">
        <f t="shared" si="55"/>
        <v>9743.9634227160932</v>
      </c>
      <c r="FD39" s="461">
        <f t="shared" si="55"/>
        <v>9771.9165890448548</v>
      </c>
      <c r="FE39" s="461">
        <f t="shared" si="55"/>
        <v>9790.9787266777967</v>
      </c>
      <c r="FF39" s="461">
        <f t="shared" si="55"/>
        <v>9828.5736823329371</v>
      </c>
      <c r="FG39" s="461">
        <f t="shared" si="55"/>
        <v>9846.3353268574174</v>
      </c>
      <c r="FH39" s="461">
        <f t="shared" si="55"/>
        <v>9858.5765530689059</v>
      </c>
      <c r="FI39" s="461">
        <f t="shared" si="55"/>
        <v>9868.361351452857</v>
      </c>
      <c r="FJ39" s="461">
        <f t="shared" si="55"/>
        <v>9887.6592428238309</v>
      </c>
      <c r="FK39" s="461">
        <f t="shared" si="55"/>
        <v>9936.8551439317307</v>
      </c>
      <c r="FL39" s="461">
        <f t="shared" si="55"/>
        <v>9970.7606842272617</v>
      </c>
      <c r="FM39" s="461">
        <f t="shared" si="55"/>
        <v>9997.8744180146987</v>
      </c>
      <c r="FN39" s="461">
        <f t="shared" si="55"/>
        <v>10051.348988338985</v>
      </c>
      <c r="FO39" s="461">
        <f t="shared" si="56"/>
        <v>10121.732529395957</v>
      </c>
      <c r="FP39" s="461">
        <f t="shared" si="56"/>
        <v>10165.848284360391</v>
      </c>
      <c r="FQ39" s="461">
        <f t="shared" si="56"/>
        <v>10204.642010959697</v>
      </c>
      <c r="FR39" s="461">
        <f t="shared" si="56"/>
        <v>10281.152235535881</v>
      </c>
      <c r="FS39" s="461">
        <f t="shared" si="56"/>
        <v>10371.966080195145</v>
      </c>
      <c r="FT39" s="461">
        <f t="shared" si="56"/>
        <v>10438.946663215233</v>
      </c>
      <c r="FU39" s="461">
        <f t="shared" si="56"/>
        <v>10471.285746542279</v>
      </c>
      <c r="FV39" s="461">
        <f t="shared" si="56"/>
        <v>10535.065917844115</v>
      </c>
      <c r="FW39" s="461">
        <f t="shared" si="56"/>
        <v>10597.641197370684</v>
      </c>
      <c r="FX39" s="461">
        <f t="shared" si="56"/>
        <v>10640.767730551546</v>
      </c>
      <c r="FY39" s="461">
        <f t="shared" si="56"/>
        <v>10692.973194658107</v>
      </c>
      <c r="FZ39" s="461">
        <f t="shared" si="56"/>
        <v>10795.934475592858</v>
      </c>
      <c r="GA39" s="461">
        <f t="shared" si="56"/>
        <v>10858.295653317522</v>
      </c>
      <c r="GB39" s="461">
        <f t="shared" si="56"/>
        <v>10901.274628732221</v>
      </c>
      <c r="GC39" s="461">
        <f t="shared" si="56"/>
        <v>10935.64475205969</v>
      </c>
      <c r="GD39" s="461">
        <f t="shared" si="56"/>
        <v>11003.430605212114</v>
      </c>
      <c r="GE39" s="461">
        <f t="shared" si="57"/>
        <v>11057.350350985716</v>
      </c>
      <c r="GF39" s="461">
        <f t="shared" si="57"/>
        <v>11089.696431591517</v>
      </c>
      <c r="GG39" s="461">
        <f t="shared" si="57"/>
        <v>11119.41274102955</v>
      </c>
      <c r="GH39" s="461">
        <f t="shared" si="57"/>
        <v>11178.020194037685</v>
      </c>
      <c r="GI39" s="461">
        <f t="shared" si="57"/>
        <v>11283.105176976418</v>
      </c>
      <c r="GJ39" s="461">
        <f t="shared" si="57"/>
        <v>11360.34426739355</v>
      </c>
      <c r="GK39" s="461">
        <f t="shared" si="57"/>
        <v>11418.265881472742</v>
      </c>
      <c r="GL39" s="461">
        <f t="shared" si="57"/>
        <v>11532.500735648713</v>
      </c>
      <c r="GM39" s="461">
        <f t="shared" si="57"/>
        <v>11605.684563538887</v>
      </c>
      <c r="GN39" s="461">
        <f t="shared" si="57"/>
        <v>11656.122449005594</v>
      </c>
      <c r="GO39" s="461">
        <f t="shared" si="57"/>
        <v>11696.457616553367</v>
      </c>
      <c r="GP39" s="461">
        <f t="shared" si="57"/>
        <v>11776.007920118511</v>
      </c>
      <c r="GQ39" s="461">
        <f t="shared" si="57"/>
        <v>11912.603185415759</v>
      </c>
      <c r="GR39" s="461">
        <f t="shared" si="57"/>
        <v>12006.743879404818</v>
      </c>
      <c r="GS39" s="461">
        <f t="shared" si="57"/>
        <v>12082.034848545092</v>
      </c>
      <c r="GT39" s="461">
        <f t="shared" si="57"/>
        <v>12230.526098611906</v>
      </c>
      <c r="GU39" s="461">
        <f t="shared" si="58"/>
        <v>12298.249202670751</v>
      </c>
      <c r="GV39" s="461">
        <f t="shared" si="40"/>
        <v>12339.515320600423</v>
      </c>
      <c r="GW39" s="461">
        <f t="shared" si="40"/>
        <v>12376.839290674012</v>
      </c>
      <c r="GX39" s="461">
        <f t="shared" si="40"/>
        <v>12450.450814565511</v>
      </c>
      <c r="GY39" s="461">
        <f t="shared" si="41"/>
        <v>12554.17792520989</v>
      </c>
      <c r="GZ39" s="461">
        <f t="shared" si="42"/>
        <v>12631.074337742826</v>
      </c>
      <c r="HA39" s="461">
        <f t="shared" si="43"/>
        <v>12688.245335037325</v>
      </c>
      <c r="HB39" s="461">
        <f t="shared" si="44"/>
        <v>12800.99979885635</v>
      </c>
      <c r="HC39" s="461">
        <f t="shared" si="45"/>
        <v>12907.587196946635</v>
      </c>
      <c r="HD39" s="461">
        <f t="shared" si="46"/>
        <v>12981.046636443838</v>
      </c>
    </row>
    <row r="40" spans="2:212">
      <c r="B40" s="455" t="s">
        <v>1185</v>
      </c>
      <c r="C40" s="455" t="s">
        <v>1186</v>
      </c>
      <c r="D40" s="456">
        <v>0</v>
      </c>
      <c r="E40" s="455" t="s">
        <v>1187</v>
      </c>
      <c r="F40" s="457">
        <v>45069</v>
      </c>
      <c r="H40" s="457" t="s">
        <v>1190</v>
      </c>
      <c r="I40" s="457">
        <v>45069</v>
      </c>
      <c r="J40" s="458">
        <v>0</v>
      </c>
      <c r="K40" s="455" t="s">
        <v>1187</v>
      </c>
      <c r="L40" s="458">
        <v>0</v>
      </c>
      <c r="M40" s="455" t="s">
        <v>1187</v>
      </c>
      <c r="N40" s="459">
        <v>0</v>
      </c>
      <c r="O40" s="460">
        <v>0</v>
      </c>
      <c r="Q40" s="457" t="s">
        <v>1190</v>
      </c>
      <c r="R40" s="457"/>
      <c r="S40" s="456"/>
      <c r="T40" s="455"/>
      <c r="U40" s="458"/>
      <c r="V40" s="455"/>
      <c r="W40" s="460"/>
      <c r="X40" s="455"/>
      <c r="Z40" s="444" t="str">
        <f t="shared" si="47"/>
        <v>Easments</v>
      </c>
      <c r="AA40" s="461">
        <f t="shared" si="28"/>
        <v>0</v>
      </c>
      <c r="AB40" s="461">
        <f t="shared" si="59"/>
        <v>0</v>
      </c>
      <c r="AC40" s="461">
        <f t="shared" si="59"/>
        <v>0</v>
      </c>
      <c r="AD40" s="461">
        <f t="shared" si="59"/>
        <v>0</v>
      </c>
      <c r="AE40" s="461">
        <f t="shared" si="59"/>
        <v>0</v>
      </c>
      <c r="AF40" s="461">
        <f t="shared" si="59"/>
        <v>0</v>
      </c>
      <c r="AG40" s="461">
        <f t="shared" si="59"/>
        <v>0</v>
      </c>
      <c r="AH40" s="461">
        <f t="shared" si="59"/>
        <v>0</v>
      </c>
      <c r="AI40" s="461">
        <f t="shared" si="59"/>
        <v>0</v>
      </c>
      <c r="AJ40" s="461">
        <f t="shared" si="59"/>
        <v>0</v>
      </c>
      <c r="AK40" s="461">
        <f t="shared" si="59"/>
        <v>0</v>
      </c>
      <c r="AL40" s="461">
        <f t="shared" si="59"/>
        <v>0</v>
      </c>
      <c r="AM40" s="461">
        <f t="shared" si="59"/>
        <v>0</v>
      </c>
      <c r="AN40" s="461">
        <f t="shared" si="59"/>
        <v>0</v>
      </c>
      <c r="AO40" s="461">
        <f t="shared" si="59"/>
        <v>0</v>
      </c>
      <c r="AP40" s="461">
        <f t="shared" si="59"/>
        <v>0</v>
      </c>
      <c r="AQ40" s="461">
        <f t="shared" si="48"/>
        <v>0</v>
      </c>
      <c r="AR40" s="461">
        <f t="shared" si="48"/>
        <v>0</v>
      </c>
      <c r="AS40" s="461">
        <f t="shared" si="48"/>
        <v>0</v>
      </c>
      <c r="AT40" s="461">
        <f t="shared" si="48"/>
        <v>0</v>
      </c>
      <c r="AU40" s="461">
        <f t="shared" si="48"/>
        <v>0</v>
      </c>
      <c r="AV40" s="461">
        <f t="shared" si="48"/>
        <v>0</v>
      </c>
      <c r="AW40" s="461">
        <f t="shared" si="48"/>
        <v>0</v>
      </c>
      <c r="AX40" s="461">
        <f t="shared" si="48"/>
        <v>0</v>
      </c>
      <c r="AY40" s="461">
        <f t="shared" si="48"/>
        <v>0</v>
      </c>
      <c r="AZ40" s="461">
        <f t="shared" si="48"/>
        <v>0</v>
      </c>
      <c r="BA40" s="461">
        <f t="shared" si="48"/>
        <v>0</v>
      </c>
      <c r="BB40" s="461">
        <f t="shared" si="48"/>
        <v>0</v>
      </c>
      <c r="BC40" s="461">
        <f t="shared" si="48"/>
        <v>0</v>
      </c>
      <c r="BD40" s="461">
        <f t="shared" si="48"/>
        <v>0</v>
      </c>
      <c r="BE40" s="461">
        <f t="shared" si="48"/>
        <v>0</v>
      </c>
      <c r="BF40" s="461">
        <f t="shared" si="48"/>
        <v>0</v>
      </c>
      <c r="BG40" s="461">
        <f t="shared" si="49"/>
        <v>0</v>
      </c>
      <c r="BH40" s="461">
        <f t="shared" si="49"/>
        <v>0</v>
      </c>
      <c r="BI40" s="461">
        <f t="shared" si="49"/>
        <v>0</v>
      </c>
      <c r="BJ40" s="461">
        <f t="shared" si="49"/>
        <v>0</v>
      </c>
      <c r="BK40" s="461">
        <f t="shared" si="49"/>
        <v>0</v>
      </c>
      <c r="BL40" s="461">
        <f t="shared" si="49"/>
        <v>0</v>
      </c>
      <c r="BM40" s="461">
        <f t="shared" si="49"/>
        <v>0</v>
      </c>
      <c r="BN40" s="461">
        <f t="shared" si="49"/>
        <v>0</v>
      </c>
      <c r="BO40" s="461">
        <f t="shared" si="49"/>
        <v>0</v>
      </c>
      <c r="BP40" s="461">
        <f t="shared" si="49"/>
        <v>0</v>
      </c>
      <c r="BQ40" s="461">
        <f t="shared" si="49"/>
        <v>0</v>
      </c>
      <c r="BR40" s="461">
        <f t="shared" si="49"/>
        <v>0</v>
      </c>
      <c r="BS40" s="461">
        <f t="shared" si="49"/>
        <v>0</v>
      </c>
      <c r="BT40" s="461">
        <f t="shared" si="49"/>
        <v>0</v>
      </c>
      <c r="BU40" s="461">
        <f t="shared" si="49"/>
        <v>0</v>
      </c>
      <c r="BV40" s="461">
        <f t="shared" si="49"/>
        <v>0</v>
      </c>
      <c r="BW40" s="461">
        <f t="shared" si="50"/>
        <v>0</v>
      </c>
      <c r="BX40" s="461">
        <f t="shared" si="50"/>
        <v>0</v>
      </c>
      <c r="BY40" s="461">
        <f t="shared" si="50"/>
        <v>0</v>
      </c>
      <c r="BZ40" s="461">
        <f t="shared" si="50"/>
        <v>0</v>
      </c>
      <c r="CA40" s="461">
        <f t="shared" si="50"/>
        <v>0</v>
      </c>
      <c r="CB40" s="461">
        <f t="shared" si="50"/>
        <v>0</v>
      </c>
      <c r="CC40" s="461">
        <f t="shared" si="50"/>
        <v>0</v>
      </c>
      <c r="CD40" s="461">
        <f t="shared" si="50"/>
        <v>0</v>
      </c>
      <c r="CE40" s="461">
        <f t="shared" si="50"/>
        <v>0</v>
      </c>
      <c r="CF40" s="461">
        <f t="shared" si="50"/>
        <v>0</v>
      </c>
      <c r="CG40" s="461">
        <f t="shared" si="50"/>
        <v>0</v>
      </c>
      <c r="CH40" s="461">
        <f t="shared" si="50"/>
        <v>0</v>
      </c>
      <c r="CI40" s="461">
        <f t="shared" si="50"/>
        <v>0</v>
      </c>
      <c r="CJ40" s="461">
        <f t="shared" si="50"/>
        <v>0</v>
      </c>
      <c r="CK40" s="461">
        <f t="shared" si="50"/>
        <v>0</v>
      </c>
      <c r="CL40" s="461">
        <f t="shared" si="50"/>
        <v>0</v>
      </c>
      <c r="CM40" s="461">
        <f t="shared" si="51"/>
        <v>0</v>
      </c>
      <c r="CN40" s="461">
        <f t="shared" si="51"/>
        <v>0</v>
      </c>
      <c r="CO40" s="461">
        <f t="shared" si="51"/>
        <v>0</v>
      </c>
      <c r="CP40" s="461">
        <f t="shared" si="51"/>
        <v>0</v>
      </c>
      <c r="CQ40" s="461">
        <f t="shared" si="51"/>
        <v>0</v>
      </c>
      <c r="CR40" s="461">
        <f t="shared" si="51"/>
        <v>0</v>
      </c>
      <c r="CS40" s="461">
        <f t="shared" si="51"/>
        <v>0</v>
      </c>
      <c r="CT40" s="461">
        <f t="shared" si="51"/>
        <v>0</v>
      </c>
      <c r="CU40" s="461">
        <f t="shared" si="51"/>
        <v>0</v>
      </c>
      <c r="CV40" s="461">
        <f t="shared" si="51"/>
        <v>0</v>
      </c>
      <c r="CW40" s="461">
        <f t="shared" si="51"/>
        <v>0</v>
      </c>
      <c r="CX40" s="461">
        <f t="shared" si="51"/>
        <v>0</v>
      </c>
      <c r="CY40" s="461">
        <f t="shared" si="51"/>
        <v>0</v>
      </c>
      <c r="CZ40" s="461">
        <f t="shared" si="51"/>
        <v>0</v>
      </c>
      <c r="DA40" s="461">
        <f t="shared" si="51"/>
        <v>0</v>
      </c>
      <c r="DB40" s="461">
        <f t="shared" si="51"/>
        <v>0</v>
      </c>
      <c r="DC40" s="461">
        <f t="shared" si="52"/>
        <v>0</v>
      </c>
      <c r="DD40" s="461">
        <f t="shared" si="52"/>
        <v>0</v>
      </c>
      <c r="DE40" s="461">
        <f t="shared" si="52"/>
        <v>0</v>
      </c>
      <c r="DF40" s="461">
        <f t="shared" si="52"/>
        <v>0</v>
      </c>
      <c r="DG40" s="461">
        <f t="shared" si="52"/>
        <v>0</v>
      </c>
      <c r="DH40" s="461">
        <f t="shared" si="52"/>
        <v>0</v>
      </c>
      <c r="DI40" s="461">
        <f t="shared" si="52"/>
        <v>0</v>
      </c>
      <c r="DJ40" s="461">
        <f t="shared" si="52"/>
        <v>0</v>
      </c>
      <c r="DK40" s="461">
        <f t="shared" si="52"/>
        <v>0</v>
      </c>
      <c r="DL40" s="461">
        <f t="shared" si="52"/>
        <v>0</v>
      </c>
      <c r="DM40" s="461">
        <f t="shared" si="52"/>
        <v>0</v>
      </c>
      <c r="DN40" s="461">
        <f t="shared" si="52"/>
        <v>0</v>
      </c>
      <c r="DO40" s="461">
        <f t="shared" si="52"/>
        <v>0</v>
      </c>
      <c r="DP40" s="461">
        <f t="shared" si="52"/>
        <v>0</v>
      </c>
      <c r="DQ40" s="461">
        <f t="shared" si="52"/>
        <v>0</v>
      </c>
      <c r="DR40" s="461">
        <f t="shared" si="52"/>
        <v>0</v>
      </c>
      <c r="DS40" s="461">
        <f t="shared" si="53"/>
        <v>0</v>
      </c>
      <c r="DT40" s="461">
        <f t="shared" si="53"/>
        <v>0</v>
      </c>
      <c r="DU40" s="461">
        <f t="shared" si="53"/>
        <v>0</v>
      </c>
      <c r="DV40" s="461">
        <f t="shared" si="53"/>
        <v>0</v>
      </c>
      <c r="DW40" s="461">
        <f t="shared" si="53"/>
        <v>0</v>
      </c>
      <c r="DX40" s="461">
        <f t="shared" si="53"/>
        <v>0</v>
      </c>
      <c r="DY40" s="461">
        <f t="shared" si="53"/>
        <v>0</v>
      </c>
      <c r="DZ40" s="461">
        <f t="shared" si="53"/>
        <v>0</v>
      </c>
      <c r="EA40" s="461">
        <f t="shared" si="53"/>
        <v>0</v>
      </c>
      <c r="EB40" s="461">
        <f t="shared" si="53"/>
        <v>0</v>
      </c>
      <c r="EC40" s="461">
        <f t="shared" si="53"/>
        <v>0</v>
      </c>
      <c r="ED40" s="461">
        <f t="shared" si="53"/>
        <v>0</v>
      </c>
      <c r="EE40" s="461">
        <f t="shared" si="53"/>
        <v>0</v>
      </c>
      <c r="EF40" s="461">
        <f t="shared" si="53"/>
        <v>0</v>
      </c>
      <c r="EG40" s="461">
        <f t="shared" si="53"/>
        <v>0</v>
      </c>
      <c r="EH40" s="461">
        <f t="shared" si="53"/>
        <v>0</v>
      </c>
      <c r="EI40" s="461">
        <f t="shared" si="54"/>
        <v>0</v>
      </c>
      <c r="EJ40" s="461">
        <f t="shared" si="54"/>
        <v>0</v>
      </c>
      <c r="EK40" s="461">
        <f t="shared" si="54"/>
        <v>0</v>
      </c>
      <c r="EL40" s="461">
        <f t="shared" si="54"/>
        <v>0</v>
      </c>
      <c r="EM40" s="461">
        <f t="shared" si="54"/>
        <v>0</v>
      </c>
      <c r="EN40" s="461">
        <f t="shared" si="54"/>
        <v>0</v>
      </c>
      <c r="EO40" s="461">
        <f t="shared" si="54"/>
        <v>0</v>
      </c>
      <c r="EP40" s="461">
        <f t="shared" si="54"/>
        <v>0</v>
      </c>
      <c r="EQ40" s="461">
        <f t="shared" si="54"/>
        <v>0</v>
      </c>
      <c r="ER40" s="461">
        <f t="shared" si="54"/>
        <v>0</v>
      </c>
      <c r="ES40" s="461">
        <f t="shared" si="54"/>
        <v>0</v>
      </c>
      <c r="ET40" s="461">
        <f t="shared" si="54"/>
        <v>0</v>
      </c>
      <c r="EU40" s="461">
        <f t="shared" si="54"/>
        <v>0</v>
      </c>
      <c r="EV40" s="461">
        <f t="shared" si="54"/>
        <v>0</v>
      </c>
      <c r="EW40" s="461">
        <f t="shared" si="54"/>
        <v>0</v>
      </c>
      <c r="EX40" s="461">
        <f t="shared" si="54"/>
        <v>0</v>
      </c>
      <c r="EY40" s="461">
        <f t="shared" si="55"/>
        <v>0</v>
      </c>
      <c r="EZ40" s="461">
        <f t="shared" si="55"/>
        <v>0</v>
      </c>
      <c r="FA40" s="461">
        <f t="shared" si="55"/>
        <v>0</v>
      </c>
      <c r="FB40" s="461">
        <f t="shared" si="55"/>
        <v>0</v>
      </c>
      <c r="FC40" s="461">
        <f t="shared" si="55"/>
        <v>0</v>
      </c>
      <c r="FD40" s="461">
        <f t="shared" si="55"/>
        <v>0</v>
      </c>
      <c r="FE40" s="461">
        <f t="shared" si="55"/>
        <v>0</v>
      </c>
      <c r="FF40" s="461">
        <f t="shared" si="55"/>
        <v>0</v>
      </c>
      <c r="FG40" s="461">
        <f t="shared" si="55"/>
        <v>0</v>
      </c>
      <c r="FH40" s="461">
        <f t="shared" si="55"/>
        <v>0</v>
      </c>
      <c r="FI40" s="461">
        <f t="shared" si="55"/>
        <v>0</v>
      </c>
      <c r="FJ40" s="461">
        <f t="shared" si="55"/>
        <v>0</v>
      </c>
      <c r="FK40" s="461">
        <f t="shared" si="55"/>
        <v>0</v>
      </c>
      <c r="FL40" s="461">
        <f t="shared" si="55"/>
        <v>0</v>
      </c>
      <c r="FM40" s="461">
        <f t="shared" si="55"/>
        <v>0</v>
      </c>
      <c r="FN40" s="461">
        <f t="shared" si="55"/>
        <v>0</v>
      </c>
      <c r="FO40" s="461">
        <f t="shared" si="56"/>
        <v>0</v>
      </c>
      <c r="FP40" s="461">
        <f t="shared" si="56"/>
        <v>0</v>
      </c>
      <c r="FQ40" s="461">
        <f t="shared" si="56"/>
        <v>0</v>
      </c>
      <c r="FR40" s="461">
        <f t="shared" si="56"/>
        <v>0</v>
      </c>
      <c r="FS40" s="461">
        <f t="shared" si="56"/>
        <v>0</v>
      </c>
      <c r="FT40" s="461">
        <f t="shared" si="56"/>
        <v>0</v>
      </c>
      <c r="FU40" s="461">
        <f t="shared" si="56"/>
        <v>0</v>
      </c>
      <c r="FV40" s="461">
        <f t="shared" si="56"/>
        <v>0</v>
      </c>
      <c r="FW40" s="461">
        <f t="shared" si="56"/>
        <v>0</v>
      </c>
      <c r="FX40" s="461">
        <f t="shared" si="56"/>
        <v>0</v>
      </c>
      <c r="FY40" s="461">
        <f t="shared" si="56"/>
        <v>0</v>
      </c>
      <c r="FZ40" s="461">
        <f t="shared" si="56"/>
        <v>0</v>
      </c>
      <c r="GA40" s="461">
        <f t="shared" si="56"/>
        <v>0</v>
      </c>
      <c r="GB40" s="461">
        <f t="shared" si="56"/>
        <v>0</v>
      </c>
      <c r="GC40" s="461">
        <f t="shared" si="56"/>
        <v>0</v>
      </c>
      <c r="GD40" s="461">
        <f t="shared" si="56"/>
        <v>0</v>
      </c>
      <c r="GE40" s="461">
        <f t="shared" si="57"/>
        <v>0</v>
      </c>
      <c r="GF40" s="461">
        <f t="shared" si="57"/>
        <v>0</v>
      </c>
      <c r="GG40" s="461">
        <f t="shared" si="57"/>
        <v>0</v>
      </c>
      <c r="GH40" s="461">
        <f t="shared" si="57"/>
        <v>0</v>
      </c>
      <c r="GI40" s="461">
        <f t="shared" si="57"/>
        <v>0</v>
      </c>
      <c r="GJ40" s="461">
        <f t="shared" si="57"/>
        <v>0</v>
      </c>
      <c r="GK40" s="461">
        <f t="shared" si="57"/>
        <v>0</v>
      </c>
      <c r="GL40" s="461">
        <f t="shared" si="57"/>
        <v>0</v>
      </c>
      <c r="GM40" s="461">
        <f t="shared" si="57"/>
        <v>0</v>
      </c>
      <c r="GN40" s="461">
        <f t="shared" si="57"/>
        <v>0</v>
      </c>
      <c r="GO40" s="461">
        <f t="shared" si="57"/>
        <v>0</v>
      </c>
      <c r="GP40" s="461">
        <f t="shared" si="57"/>
        <v>0</v>
      </c>
      <c r="GQ40" s="461">
        <f t="shared" si="57"/>
        <v>0</v>
      </c>
      <c r="GR40" s="461">
        <f t="shared" si="57"/>
        <v>0</v>
      </c>
      <c r="GS40" s="461">
        <f t="shared" si="57"/>
        <v>0</v>
      </c>
      <c r="GT40" s="461">
        <f t="shared" si="57"/>
        <v>0</v>
      </c>
      <c r="GU40" s="461">
        <f t="shared" si="58"/>
        <v>0</v>
      </c>
      <c r="GV40" s="461">
        <f t="shared" si="40"/>
        <v>0</v>
      </c>
      <c r="GW40" s="461">
        <f t="shared" si="40"/>
        <v>0</v>
      </c>
      <c r="GX40" s="461">
        <f t="shared" si="40"/>
        <v>0</v>
      </c>
      <c r="GY40" s="461">
        <f t="shared" si="41"/>
        <v>0</v>
      </c>
      <c r="GZ40" s="461">
        <f t="shared" si="42"/>
        <v>0</v>
      </c>
      <c r="HA40" s="461">
        <f t="shared" si="43"/>
        <v>0</v>
      </c>
      <c r="HB40" s="461">
        <f t="shared" si="44"/>
        <v>0</v>
      </c>
      <c r="HC40" s="461">
        <f t="shared" si="45"/>
        <v>0</v>
      </c>
      <c r="HD40" s="461">
        <f t="shared" si="46"/>
        <v>0</v>
      </c>
    </row>
    <row r="41" spans="2:212">
      <c r="B41" s="455" t="s">
        <v>1185</v>
      </c>
      <c r="C41" s="457">
        <v>45874</v>
      </c>
      <c r="D41" s="456">
        <v>25000</v>
      </c>
      <c r="E41" s="455" t="s">
        <v>1189</v>
      </c>
      <c r="F41" s="457">
        <v>45140</v>
      </c>
      <c r="H41" s="457">
        <v>46388</v>
      </c>
      <c r="I41" s="457">
        <v>45140</v>
      </c>
      <c r="J41" s="456">
        <v>5400</v>
      </c>
      <c r="K41" s="455" t="s">
        <v>1189</v>
      </c>
      <c r="L41" s="458">
        <v>0</v>
      </c>
      <c r="M41" s="455" t="s">
        <v>1187</v>
      </c>
      <c r="N41" s="459">
        <v>0</v>
      </c>
      <c r="O41" s="455">
        <v>0</v>
      </c>
      <c r="Q41" s="457"/>
      <c r="R41" s="457"/>
      <c r="S41" s="456"/>
      <c r="T41" s="455"/>
      <c r="U41" s="458"/>
      <c r="V41" s="455"/>
      <c r="W41" s="460"/>
      <c r="X41" s="455"/>
      <c r="Z41" s="444" t="str">
        <f t="shared" si="47"/>
        <v>Easments</v>
      </c>
      <c r="AA41" s="461">
        <f t="shared" si="28"/>
        <v>0</v>
      </c>
      <c r="AB41" s="461">
        <f t="shared" si="59"/>
        <v>0</v>
      </c>
      <c r="AC41" s="461">
        <f t="shared" si="59"/>
        <v>0</v>
      </c>
      <c r="AD41" s="461">
        <f t="shared" si="59"/>
        <v>0</v>
      </c>
      <c r="AE41" s="461">
        <f t="shared" si="59"/>
        <v>0</v>
      </c>
      <c r="AF41" s="461">
        <f t="shared" si="59"/>
        <v>0</v>
      </c>
      <c r="AG41" s="461">
        <f t="shared" si="59"/>
        <v>0</v>
      </c>
      <c r="AH41" s="461">
        <f t="shared" si="59"/>
        <v>0</v>
      </c>
      <c r="AI41" s="461">
        <f t="shared" si="59"/>
        <v>0</v>
      </c>
      <c r="AJ41" s="461">
        <f t="shared" si="59"/>
        <v>0</v>
      </c>
      <c r="AK41" s="461">
        <f t="shared" si="59"/>
        <v>0</v>
      </c>
      <c r="AL41" s="461">
        <f t="shared" si="59"/>
        <v>0</v>
      </c>
      <c r="AM41" s="461">
        <f t="shared" si="59"/>
        <v>0</v>
      </c>
      <c r="AN41" s="461">
        <f t="shared" si="59"/>
        <v>0</v>
      </c>
      <c r="AO41" s="461">
        <f t="shared" si="59"/>
        <v>0</v>
      </c>
      <c r="AP41" s="461">
        <f t="shared" si="59"/>
        <v>0</v>
      </c>
      <c r="AQ41" s="461">
        <f t="shared" si="48"/>
        <v>0</v>
      </c>
      <c r="AR41" s="461">
        <f t="shared" si="48"/>
        <v>0</v>
      </c>
      <c r="AS41" s="461">
        <f t="shared" si="48"/>
        <v>0</v>
      </c>
      <c r="AT41" s="461">
        <f t="shared" si="48"/>
        <v>0</v>
      </c>
      <c r="AU41" s="461">
        <f t="shared" si="48"/>
        <v>0</v>
      </c>
      <c r="AV41" s="461">
        <f t="shared" si="48"/>
        <v>0</v>
      </c>
      <c r="AW41" s="461">
        <f t="shared" si="48"/>
        <v>0</v>
      </c>
      <c r="AX41" s="461">
        <f t="shared" si="48"/>
        <v>0</v>
      </c>
      <c r="AY41" s="461">
        <f t="shared" si="48"/>
        <v>0</v>
      </c>
      <c r="AZ41" s="461">
        <f t="shared" si="48"/>
        <v>0</v>
      </c>
      <c r="BA41" s="461">
        <f t="shared" si="48"/>
        <v>0</v>
      </c>
      <c r="BB41" s="461">
        <f t="shared" si="48"/>
        <v>0</v>
      </c>
      <c r="BC41" s="461">
        <f t="shared" si="48"/>
        <v>0</v>
      </c>
      <c r="BD41" s="461">
        <f t="shared" si="48"/>
        <v>0</v>
      </c>
      <c r="BE41" s="461">
        <f t="shared" si="48"/>
        <v>0</v>
      </c>
      <c r="BF41" s="461">
        <f t="shared" si="48"/>
        <v>0</v>
      </c>
      <c r="BG41" s="461">
        <f t="shared" si="49"/>
        <v>0</v>
      </c>
      <c r="BH41" s="461">
        <f t="shared" si="49"/>
        <v>0</v>
      </c>
      <c r="BI41" s="461">
        <f t="shared" si="49"/>
        <v>0</v>
      </c>
      <c r="BJ41" s="461">
        <f t="shared" si="49"/>
        <v>0</v>
      </c>
      <c r="BK41" s="461">
        <f t="shared" si="49"/>
        <v>0</v>
      </c>
      <c r="BL41" s="461">
        <f t="shared" si="49"/>
        <v>0</v>
      </c>
      <c r="BM41" s="461">
        <f t="shared" si="49"/>
        <v>28852.600000000006</v>
      </c>
      <c r="BN41" s="461">
        <f t="shared" si="49"/>
        <v>0</v>
      </c>
      <c r="BO41" s="461">
        <f t="shared" si="49"/>
        <v>0</v>
      </c>
      <c r="BP41" s="461">
        <f t="shared" si="49"/>
        <v>0</v>
      </c>
      <c r="BQ41" s="461">
        <f t="shared" si="49"/>
        <v>0</v>
      </c>
      <c r="BR41" s="461">
        <f t="shared" si="49"/>
        <v>0</v>
      </c>
      <c r="BS41" s="461">
        <f t="shared" si="49"/>
        <v>1632.9075650395203</v>
      </c>
      <c r="BT41" s="461">
        <f t="shared" si="49"/>
        <v>1651.2548410512002</v>
      </c>
      <c r="BU41" s="461">
        <f t="shared" si="49"/>
        <v>1651.2548410512002</v>
      </c>
      <c r="BV41" s="461">
        <f t="shared" si="49"/>
        <v>1651.2548410512002</v>
      </c>
      <c r="BW41" s="461">
        <f t="shared" si="50"/>
        <v>1690.884957236429</v>
      </c>
      <c r="BX41" s="461">
        <f t="shared" si="50"/>
        <v>1690.884957236429</v>
      </c>
      <c r="BY41" s="461">
        <f t="shared" si="50"/>
        <v>1690.884957236429</v>
      </c>
      <c r="BZ41" s="461">
        <f t="shared" si="50"/>
        <v>1690.884957236429</v>
      </c>
      <c r="CA41" s="461">
        <f t="shared" si="50"/>
        <v>1729.7753112528665</v>
      </c>
      <c r="CB41" s="461">
        <f t="shared" si="50"/>
        <v>1729.7753112528665</v>
      </c>
      <c r="CC41" s="461">
        <f t="shared" si="50"/>
        <v>1729.7753112528665</v>
      </c>
      <c r="CD41" s="461">
        <f t="shared" si="50"/>
        <v>1729.7753112528665</v>
      </c>
      <c r="CE41" s="461">
        <f t="shared" si="50"/>
        <v>1769.5601434116825</v>
      </c>
      <c r="CF41" s="461">
        <f t="shared" si="50"/>
        <v>1769.5601434116825</v>
      </c>
      <c r="CG41" s="461">
        <f t="shared" si="50"/>
        <v>1769.5601434116825</v>
      </c>
      <c r="CH41" s="461">
        <f t="shared" si="50"/>
        <v>1769.5601434116825</v>
      </c>
      <c r="CI41" s="461">
        <f t="shared" si="50"/>
        <v>1810.2600267101511</v>
      </c>
      <c r="CJ41" s="461">
        <f t="shared" si="50"/>
        <v>1810.2600267101511</v>
      </c>
      <c r="CK41" s="461">
        <f t="shared" si="50"/>
        <v>1810.2600267101511</v>
      </c>
      <c r="CL41" s="461">
        <f t="shared" si="50"/>
        <v>1810.2600267101511</v>
      </c>
      <c r="CM41" s="461">
        <f t="shared" si="51"/>
        <v>1851.8960073244843</v>
      </c>
      <c r="CN41" s="461">
        <f t="shared" si="51"/>
        <v>1851.8960073244843</v>
      </c>
      <c r="CO41" s="461">
        <f t="shared" si="51"/>
        <v>1851.8960073244843</v>
      </c>
      <c r="CP41" s="461">
        <f t="shared" si="51"/>
        <v>1851.8960073244843</v>
      </c>
      <c r="CQ41" s="461">
        <f t="shared" si="51"/>
        <v>1894.4896154929475</v>
      </c>
      <c r="CR41" s="461">
        <f t="shared" si="51"/>
        <v>1894.4896154929475</v>
      </c>
      <c r="CS41" s="461">
        <f t="shared" si="51"/>
        <v>1894.4896154929475</v>
      </c>
      <c r="CT41" s="461">
        <f t="shared" si="51"/>
        <v>1894.4896154929475</v>
      </c>
      <c r="CU41" s="461">
        <f t="shared" si="51"/>
        <v>1938.0628766492848</v>
      </c>
      <c r="CV41" s="461">
        <f t="shared" si="51"/>
        <v>1938.0628766492848</v>
      </c>
      <c r="CW41" s="461">
        <f t="shared" si="51"/>
        <v>1938.0628766492848</v>
      </c>
      <c r="CX41" s="461">
        <f t="shared" si="51"/>
        <v>1938.0628766492848</v>
      </c>
      <c r="CY41" s="461">
        <f t="shared" si="51"/>
        <v>1982.6383228122183</v>
      </c>
      <c r="CZ41" s="461">
        <f t="shared" si="51"/>
        <v>1982.6383228122183</v>
      </c>
      <c r="DA41" s="461">
        <f t="shared" si="51"/>
        <v>1982.6383228122183</v>
      </c>
      <c r="DB41" s="461">
        <f t="shared" si="51"/>
        <v>1982.6383228122183</v>
      </c>
      <c r="DC41" s="461">
        <f t="shared" si="52"/>
        <v>2028.2390042368991</v>
      </c>
      <c r="DD41" s="461">
        <f t="shared" si="52"/>
        <v>2028.2390042368991</v>
      </c>
      <c r="DE41" s="461">
        <f t="shared" si="52"/>
        <v>2028.2390042368991</v>
      </c>
      <c r="DF41" s="461">
        <f t="shared" si="52"/>
        <v>2028.2390042368991</v>
      </c>
      <c r="DG41" s="461">
        <f t="shared" si="52"/>
        <v>2074.8885013343474</v>
      </c>
      <c r="DH41" s="461">
        <f t="shared" si="52"/>
        <v>2074.8885013343474</v>
      </c>
      <c r="DI41" s="461">
        <f t="shared" si="52"/>
        <v>2074.8885013343474</v>
      </c>
      <c r="DJ41" s="461">
        <f t="shared" si="52"/>
        <v>2074.8885013343474</v>
      </c>
      <c r="DK41" s="461">
        <f t="shared" si="52"/>
        <v>2122.6109368650373</v>
      </c>
      <c r="DL41" s="461">
        <f t="shared" si="52"/>
        <v>2122.6109368650373</v>
      </c>
      <c r="DM41" s="461">
        <f t="shared" si="52"/>
        <v>2122.6109368650373</v>
      </c>
      <c r="DN41" s="461">
        <f t="shared" si="52"/>
        <v>2122.6109368650373</v>
      </c>
      <c r="DO41" s="461">
        <f t="shared" si="52"/>
        <v>2171.4309884129329</v>
      </c>
      <c r="DP41" s="461">
        <f t="shared" si="52"/>
        <v>2171.4309884129329</v>
      </c>
      <c r="DQ41" s="461">
        <f t="shared" si="52"/>
        <v>2171.4309884129329</v>
      </c>
      <c r="DR41" s="461">
        <f t="shared" si="52"/>
        <v>2171.4309884129329</v>
      </c>
      <c r="DS41" s="461">
        <f t="shared" si="53"/>
        <v>2221.3739011464304</v>
      </c>
      <c r="DT41" s="461">
        <f t="shared" si="53"/>
        <v>2221.3739011464304</v>
      </c>
      <c r="DU41" s="461">
        <f t="shared" si="53"/>
        <v>2221.3739011464304</v>
      </c>
      <c r="DV41" s="461">
        <f t="shared" si="53"/>
        <v>2221.3739011464304</v>
      </c>
      <c r="DW41" s="461">
        <f t="shared" si="53"/>
        <v>2272.4655008727977</v>
      </c>
      <c r="DX41" s="461">
        <f t="shared" si="53"/>
        <v>2272.4655008727977</v>
      </c>
      <c r="DY41" s="461">
        <f t="shared" si="53"/>
        <v>2272.4655008727977</v>
      </c>
      <c r="DZ41" s="461">
        <f t="shared" si="53"/>
        <v>2272.4655008727977</v>
      </c>
      <c r="EA41" s="461">
        <f t="shared" si="53"/>
        <v>2324.7322073928717</v>
      </c>
      <c r="EB41" s="461">
        <f t="shared" si="53"/>
        <v>2324.7322073928717</v>
      </c>
      <c r="EC41" s="461">
        <f t="shared" si="53"/>
        <v>2324.7322073928717</v>
      </c>
      <c r="ED41" s="461">
        <f t="shared" si="53"/>
        <v>2324.7322073928717</v>
      </c>
      <c r="EE41" s="461">
        <f t="shared" si="53"/>
        <v>2378.2010481629077</v>
      </c>
      <c r="EF41" s="461">
        <f t="shared" si="53"/>
        <v>2378.2010481629077</v>
      </c>
      <c r="EG41" s="461">
        <f t="shared" si="53"/>
        <v>2378.2010481629077</v>
      </c>
      <c r="EH41" s="461">
        <f t="shared" si="53"/>
        <v>2378.2010481629077</v>
      </c>
      <c r="EI41" s="461">
        <f t="shared" si="54"/>
        <v>2432.8996722706543</v>
      </c>
      <c r="EJ41" s="461">
        <f t="shared" si="54"/>
        <v>2432.8996722706543</v>
      </c>
      <c r="EK41" s="461">
        <f t="shared" si="54"/>
        <v>2432.8996722706543</v>
      </c>
      <c r="EL41" s="461">
        <f t="shared" si="54"/>
        <v>2432.8996722706543</v>
      </c>
      <c r="EM41" s="461">
        <f t="shared" si="54"/>
        <v>2488.8563647328788</v>
      </c>
      <c r="EN41" s="461">
        <f t="shared" si="54"/>
        <v>2488.8563647328788</v>
      </c>
      <c r="EO41" s="461">
        <f t="shared" si="54"/>
        <v>2488.8563647328788</v>
      </c>
      <c r="EP41" s="461">
        <f t="shared" si="54"/>
        <v>2488.8563647328788</v>
      </c>
      <c r="EQ41" s="461">
        <f t="shared" si="54"/>
        <v>2546.1000611217351</v>
      </c>
      <c r="ER41" s="461">
        <f t="shared" si="54"/>
        <v>2546.1000611217351</v>
      </c>
      <c r="ES41" s="461">
        <f t="shared" si="54"/>
        <v>2546.1000611217351</v>
      </c>
      <c r="ET41" s="461">
        <f t="shared" si="54"/>
        <v>2546.1000611217351</v>
      </c>
      <c r="EU41" s="461">
        <f t="shared" si="54"/>
        <v>2604.6603625275347</v>
      </c>
      <c r="EV41" s="461">
        <f t="shared" si="54"/>
        <v>2604.6603625275347</v>
      </c>
      <c r="EW41" s="461">
        <f t="shared" si="54"/>
        <v>2604.6603625275347</v>
      </c>
      <c r="EX41" s="461">
        <f t="shared" si="54"/>
        <v>2604.6603625275347</v>
      </c>
      <c r="EY41" s="461">
        <f t="shared" si="55"/>
        <v>2664.5675508656677</v>
      </c>
      <c r="EZ41" s="461">
        <f t="shared" si="55"/>
        <v>2664.5675508656677</v>
      </c>
      <c r="FA41" s="461">
        <f t="shared" si="55"/>
        <v>2664.5675508656677</v>
      </c>
      <c r="FB41" s="461">
        <f t="shared" si="55"/>
        <v>2664.5675508656677</v>
      </c>
      <c r="FC41" s="461">
        <f t="shared" si="55"/>
        <v>2725.8526045355779</v>
      </c>
      <c r="FD41" s="461">
        <f t="shared" si="55"/>
        <v>2725.8526045355779</v>
      </c>
      <c r="FE41" s="461">
        <f t="shared" si="55"/>
        <v>2725.8526045355779</v>
      </c>
      <c r="FF41" s="461">
        <f t="shared" si="55"/>
        <v>2725.8526045355779</v>
      </c>
      <c r="FG41" s="461">
        <f t="shared" si="55"/>
        <v>2788.5472144398959</v>
      </c>
      <c r="FH41" s="461">
        <f t="shared" si="55"/>
        <v>2788.5472144398959</v>
      </c>
      <c r="FI41" s="461">
        <f t="shared" si="55"/>
        <v>2788.5472144398959</v>
      </c>
      <c r="FJ41" s="461">
        <f t="shared" si="55"/>
        <v>2788.5472144398959</v>
      </c>
      <c r="FK41" s="461">
        <f t="shared" si="55"/>
        <v>2852.6838003720131</v>
      </c>
      <c r="FL41" s="461">
        <f t="shared" si="55"/>
        <v>2852.6838003720131</v>
      </c>
      <c r="FM41" s="461">
        <f t="shared" si="55"/>
        <v>2852.6838003720131</v>
      </c>
      <c r="FN41" s="461">
        <f t="shared" si="55"/>
        <v>2852.6838003720131</v>
      </c>
      <c r="FO41" s="461">
        <f t="shared" si="56"/>
        <v>2918.295527780569</v>
      </c>
      <c r="FP41" s="461">
        <f t="shared" si="56"/>
        <v>2918.295527780569</v>
      </c>
      <c r="FQ41" s="461">
        <f t="shared" si="56"/>
        <v>2918.295527780569</v>
      </c>
      <c r="FR41" s="461">
        <f t="shared" si="56"/>
        <v>2918.295527780569</v>
      </c>
      <c r="FS41" s="461">
        <f t="shared" si="56"/>
        <v>2985.4163249195221</v>
      </c>
      <c r="FT41" s="461">
        <f t="shared" si="56"/>
        <v>2985.4163249195221</v>
      </c>
      <c r="FU41" s="461">
        <f t="shared" si="56"/>
        <v>2985.4163249195221</v>
      </c>
      <c r="FV41" s="461">
        <f t="shared" si="56"/>
        <v>2985.4163249195221</v>
      </c>
      <c r="FW41" s="461">
        <f t="shared" si="56"/>
        <v>3054.0809003926706</v>
      </c>
      <c r="FX41" s="461">
        <f t="shared" si="56"/>
        <v>3054.0809003926706</v>
      </c>
      <c r="FY41" s="461">
        <f t="shared" si="56"/>
        <v>3054.0809003926706</v>
      </c>
      <c r="FZ41" s="461">
        <f t="shared" si="56"/>
        <v>3054.0809003926706</v>
      </c>
      <c r="GA41" s="461">
        <f t="shared" si="56"/>
        <v>3124.3247611017018</v>
      </c>
      <c r="GB41" s="461">
        <f t="shared" si="56"/>
        <v>3124.3247611017018</v>
      </c>
      <c r="GC41" s="461">
        <f t="shared" si="56"/>
        <v>3124.3247611017018</v>
      </c>
      <c r="GD41" s="461">
        <f t="shared" si="56"/>
        <v>3124.3247611017018</v>
      </c>
      <c r="GE41" s="461">
        <f t="shared" si="57"/>
        <v>3196.1842306070407</v>
      </c>
      <c r="GF41" s="461">
        <f t="shared" si="57"/>
        <v>3196.1842306070407</v>
      </c>
      <c r="GG41" s="461">
        <f t="shared" si="57"/>
        <v>3196.1842306070407</v>
      </c>
      <c r="GH41" s="461">
        <f t="shared" si="57"/>
        <v>3196.1842306070407</v>
      </c>
      <c r="GI41" s="461">
        <f t="shared" si="57"/>
        <v>3269.6964679110024</v>
      </c>
      <c r="GJ41" s="461">
        <f t="shared" si="57"/>
        <v>3269.6964679110024</v>
      </c>
      <c r="GK41" s="461">
        <f t="shared" si="57"/>
        <v>3269.6964679110024</v>
      </c>
      <c r="GL41" s="461">
        <f t="shared" si="57"/>
        <v>3269.6964679110024</v>
      </c>
      <c r="GM41" s="461">
        <f t="shared" si="57"/>
        <v>3344.8994866729545</v>
      </c>
      <c r="GN41" s="461">
        <f t="shared" si="57"/>
        <v>3344.8994866729545</v>
      </c>
      <c r="GO41" s="461">
        <f t="shared" si="57"/>
        <v>3344.8994866729545</v>
      </c>
      <c r="GP41" s="461">
        <f t="shared" si="57"/>
        <v>3344.8994866729545</v>
      </c>
      <c r="GQ41" s="461">
        <f t="shared" si="57"/>
        <v>3421.832174866433</v>
      </c>
      <c r="GR41" s="461">
        <f t="shared" si="57"/>
        <v>3421.832174866433</v>
      </c>
      <c r="GS41" s="461">
        <f t="shared" si="57"/>
        <v>3421.832174866433</v>
      </c>
      <c r="GT41" s="461">
        <f t="shared" si="57"/>
        <v>3421.832174866433</v>
      </c>
      <c r="GU41" s="461">
        <f t="shared" si="58"/>
        <v>3500.5343148883599</v>
      </c>
      <c r="GV41" s="461">
        <f t="shared" si="40"/>
        <v>3500.5343148883599</v>
      </c>
      <c r="GW41" s="461">
        <f t="shared" si="40"/>
        <v>3500.5343148883599</v>
      </c>
      <c r="GX41" s="461">
        <f t="shared" si="40"/>
        <v>3500.5343148883599</v>
      </c>
      <c r="GY41" s="461">
        <f t="shared" si="41"/>
        <v>3581.0466041307918</v>
      </c>
      <c r="GZ41" s="461">
        <f t="shared" si="42"/>
        <v>3581.0466041307918</v>
      </c>
      <c r="HA41" s="461">
        <f t="shared" si="43"/>
        <v>3581.0466041307918</v>
      </c>
      <c r="HB41" s="461">
        <f t="shared" si="44"/>
        <v>3581.0466041307918</v>
      </c>
      <c r="HC41" s="461">
        <f t="shared" si="45"/>
        <v>3663.4106760258001</v>
      </c>
      <c r="HD41" s="461">
        <f t="shared" si="46"/>
        <v>3663.4106760258001</v>
      </c>
    </row>
    <row r="42" spans="2:212">
      <c r="B42" s="455" t="s">
        <v>1185</v>
      </c>
      <c r="C42" s="455" t="s">
        <v>1186</v>
      </c>
      <c r="D42" s="456">
        <v>0</v>
      </c>
      <c r="E42" s="455" t="s">
        <v>1187</v>
      </c>
      <c r="F42" s="457">
        <v>44907</v>
      </c>
      <c r="H42" s="457" t="s">
        <v>1188</v>
      </c>
      <c r="I42" s="457">
        <v>44907</v>
      </c>
      <c r="J42" s="458">
        <v>0</v>
      </c>
      <c r="K42" s="455" t="s">
        <v>1187</v>
      </c>
      <c r="L42" s="458">
        <v>0</v>
      </c>
      <c r="M42" s="455" t="s">
        <v>1187</v>
      </c>
      <c r="N42" s="459">
        <v>0</v>
      </c>
      <c r="O42" s="460">
        <v>0</v>
      </c>
      <c r="Q42" s="457"/>
      <c r="R42" s="457"/>
      <c r="S42" s="458"/>
      <c r="T42" s="455"/>
      <c r="U42" s="458"/>
      <c r="V42" s="455"/>
      <c r="W42" s="460"/>
      <c r="X42" s="460"/>
      <c r="Z42" s="444" t="str">
        <f t="shared" si="47"/>
        <v>Easments</v>
      </c>
      <c r="AA42" s="461">
        <f t="shared" si="28"/>
        <v>0</v>
      </c>
      <c r="AB42" s="461">
        <f t="shared" si="59"/>
        <v>0</v>
      </c>
      <c r="AC42" s="461">
        <f t="shared" si="59"/>
        <v>0</v>
      </c>
      <c r="AD42" s="461">
        <f t="shared" si="59"/>
        <v>0</v>
      </c>
      <c r="AE42" s="461">
        <f t="shared" si="59"/>
        <v>0</v>
      </c>
      <c r="AF42" s="461">
        <f t="shared" si="59"/>
        <v>0</v>
      </c>
      <c r="AG42" s="461">
        <f t="shared" si="59"/>
        <v>0</v>
      </c>
      <c r="AH42" s="461">
        <f t="shared" si="59"/>
        <v>0</v>
      </c>
      <c r="AI42" s="461">
        <f t="shared" si="59"/>
        <v>0</v>
      </c>
      <c r="AJ42" s="461">
        <f t="shared" si="59"/>
        <v>0</v>
      </c>
      <c r="AK42" s="461">
        <f t="shared" si="59"/>
        <v>0</v>
      </c>
      <c r="AL42" s="461">
        <f t="shared" si="59"/>
        <v>0</v>
      </c>
      <c r="AM42" s="461">
        <f t="shared" si="59"/>
        <v>0</v>
      </c>
      <c r="AN42" s="461">
        <f t="shared" si="59"/>
        <v>0</v>
      </c>
      <c r="AO42" s="461">
        <f t="shared" si="59"/>
        <v>0</v>
      </c>
      <c r="AP42" s="461">
        <f t="shared" si="59"/>
        <v>0</v>
      </c>
      <c r="AQ42" s="461">
        <f t="shared" si="48"/>
        <v>0</v>
      </c>
      <c r="AR42" s="461">
        <f t="shared" si="48"/>
        <v>0</v>
      </c>
      <c r="AS42" s="461">
        <f t="shared" si="48"/>
        <v>0</v>
      </c>
      <c r="AT42" s="461">
        <f t="shared" si="48"/>
        <v>0</v>
      </c>
      <c r="AU42" s="461">
        <f t="shared" si="48"/>
        <v>0</v>
      </c>
      <c r="AV42" s="461">
        <f t="shared" si="48"/>
        <v>0</v>
      </c>
      <c r="AW42" s="461">
        <f t="shared" si="48"/>
        <v>0</v>
      </c>
      <c r="AX42" s="461">
        <f t="shared" si="48"/>
        <v>0</v>
      </c>
      <c r="AY42" s="461">
        <f t="shared" si="48"/>
        <v>0</v>
      </c>
      <c r="AZ42" s="461">
        <f t="shared" si="48"/>
        <v>0</v>
      </c>
      <c r="BA42" s="461">
        <f t="shared" si="48"/>
        <v>0</v>
      </c>
      <c r="BB42" s="461">
        <f t="shared" si="48"/>
        <v>0</v>
      </c>
      <c r="BC42" s="461">
        <f t="shared" si="48"/>
        <v>0</v>
      </c>
      <c r="BD42" s="461">
        <f t="shared" si="48"/>
        <v>0</v>
      </c>
      <c r="BE42" s="461">
        <f t="shared" si="48"/>
        <v>0</v>
      </c>
      <c r="BF42" s="461">
        <f t="shared" si="48"/>
        <v>0</v>
      </c>
      <c r="BG42" s="461">
        <f t="shared" si="49"/>
        <v>0</v>
      </c>
      <c r="BH42" s="461">
        <f t="shared" si="49"/>
        <v>0</v>
      </c>
      <c r="BI42" s="461">
        <f t="shared" si="49"/>
        <v>0</v>
      </c>
      <c r="BJ42" s="461">
        <f t="shared" si="49"/>
        <v>0</v>
      </c>
      <c r="BK42" s="461">
        <f t="shared" si="49"/>
        <v>0</v>
      </c>
      <c r="BL42" s="461">
        <f t="shared" si="49"/>
        <v>0</v>
      </c>
      <c r="BM42" s="461">
        <f t="shared" si="49"/>
        <v>0</v>
      </c>
      <c r="BN42" s="461">
        <f t="shared" si="49"/>
        <v>0</v>
      </c>
      <c r="BO42" s="461">
        <f t="shared" si="49"/>
        <v>0</v>
      </c>
      <c r="BP42" s="461">
        <f t="shared" si="49"/>
        <v>0</v>
      </c>
      <c r="BQ42" s="461">
        <f t="shared" si="49"/>
        <v>0</v>
      </c>
      <c r="BR42" s="461">
        <f t="shared" si="49"/>
        <v>0</v>
      </c>
      <c r="BS42" s="461">
        <f t="shared" si="49"/>
        <v>0</v>
      </c>
      <c r="BT42" s="461">
        <f t="shared" si="49"/>
        <v>0</v>
      </c>
      <c r="BU42" s="461">
        <f t="shared" si="49"/>
        <v>0</v>
      </c>
      <c r="BV42" s="461">
        <f t="shared" si="49"/>
        <v>0</v>
      </c>
      <c r="BW42" s="461">
        <f t="shared" si="50"/>
        <v>0</v>
      </c>
      <c r="BX42" s="461">
        <f t="shared" si="50"/>
        <v>0</v>
      </c>
      <c r="BY42" s="461">
        <f t="shared" si="50"/>
        <v>0</v>
      </c>
      <c r="BZ42" s="461">
        <f t="shared" si="50"/>
        <v>0</v>
      </c>
      <c r="CA42" s="461">
        <f t="shared" si="50"/>
        <v>0</v>
      </c>
      <c r="CB42" s="461">
        <f t="shared" si="50"/>
        <v>0</v>
      </c>
      <c r="CC42" s="461">
        <f t="shared" si="50"/>
        <v>0</v>
      </c>
      <c r="CD42" s="461">
        <f t="shared" si="50"/>
        <v>0</v>
      </c>
      <c r="CE42" s="461">
        <f t="shared" si="50"/>
        <v>0</v>
      </c>
      <c r="CF42" s="461">
        <f t="shared" si="50"/>
        <v>0</v>
      </c>
      <c r="CG42" s="461">
        <f t="shared" si="50"/>
        <v>0</v>
      </c>
      <c r="CH42" s="461">
        <f t="shared" si="50"/>
        <v>0</v>
      </c>
      <c r="CI42" s="461">
        <f t="shared" si="50"/>
        <v>0</v>
      </c>
      <c r="CJ42" s="461">
        <f t="shared" si="50"/>
        <v>0</v>
      </c>
      <c r="CK42" s="461">
        <f t="shared" si="50"/>
        <v>0</v>
      </c>
      <c r="CL42" s="461">
        <f t="shared" si="50"/>
        <v>0</v>
      </c>
      <c r="CM42" s="461">
        <f t="shared" si="51"/>
        <v>0</v>
      </c>
      <c r="CN42" s="461">
        <f t="shared" si="51"/>
        <v>0</v>
      </c>
      <c r="CO42" s="461">
        <f t="shared" si="51"/>
        <v>0</v>
      </c>
      <c r="CP42" s="461">
        <f t="shared" si="51"/>
        <v>0</v>
      </c>
      <c r="CQ42" s="461">
        <f t="shared" si="51"/>
        <v>0</v>
      </c>
      <c r="CR42" s="461">
        <f t="shared" si="51"/>
        <v>0</v>
      </c>
      <c r="CS42" s="461">
        <f t="shared" si="51"/>
        <v>0</v>
      </c>
      <c r="CT42" s="461">
        <f t="shared" si="51"/>
        <v>0</v>
      </c>
      <c r="CU42" s="461">
        <f t="shared" si="51"/>
        <v>0</v>
      </c>
      <c r="CV42" s="461">
        <f t="shared" si="51"/>
        <v>0</v>
      </c>
      <c r="CW42" s="461">
        <f t="shared" si="51"/>
        <v>0</v>
      </c>
      <c r="CX42" s="461">
        <f t="shared" si="51"/>
        <v>0</v>
      </c>
      <c r="CY42" s="461">
        <f t="shared" si="51"/>
        <v>0</v>
      </c>
      <c r="CZ42" s="461">
        <f t="shared" si="51"/>
        <v>0</v>
      </c>
      <c r="DA42" s="461">
        <f t="shared" si="51"/>
        <v>0</v>
      </c>
      <c r="DB42" s="461">
        <f t="shared" si="51"/>
        <v>0</v>
      </c>
      <c r="DC42" s="461">
        <f t="shared" si="52"/>
        <v>0</v>
      </c>
      <c r="DD42" s="461">
        <f t="shared" si="52"/>
        <v>0</v>
      </c>
      <c r="DE42" s="461">
        <f t="shared" si="52"/>
        <v>0</v>
      </c>
      <c r="DF42" s="461">
        <f t="shared" si="52"/>
        <v>0</v>
      </c>
      <c r="DG42" s="461">
        <f t="shared" si="52"/>
        <v>0</v>
      </c>
      <c r="DH42" s="461">
        <f t="shared" si="52"/>
        <v>0</v>
      </c>
      <c r="DI42" s="461">
        <f t="shared" si="52"/>
        <v>0</v>
      </c>
      <c r="DJ42" s="461">
        <f t="shared" si="52"/>
        <v>0</v>
      </c>
      <c r="DK42" s="461">
        <f t="shared" si="52"/>
        <v>0</v>
      </c>
      <c r="DL42" s="461">
        <f t="shared" si="52"/>
        <v>0</v>
      </c>
      <c r="DM42" s="461">
        <f t="shared" si="52"/>
        <v>0</v>
      </c>
      <c r="DN42" s="461">
        <f t="shared" si="52"/>
        <v>0</v>
      </c>
      <c r="DO42" s="461">
        <f t="shared" si="52"/>
        <v>0</v>
      </c>
      <c r="DP42" s="461">
        <f t="shared" si="52"/>
        <v>0</v>
      </c>
      <c r="DQ42" s="461">
        <f t="shared" si="52"/>
        <v>0</v>
      </c>
      <c r="DR42" s="461">
        <f t="shared" si="52"/>
        <v>0</v>
      </c>
      <c r="DS42" s="461">
        <f t="shared" si="53"/>
        <v>0</v>
      </c>
      <c r="DT42" s="461">
        <f t="shared" si="53"/>
        <v>0</v>
      </c>
      <c r="DU42" s="461">
        <f t="shared" si="53"/>
        <v>0</v>
      </c>
      <c r="DV42" s="461">
        <f t="shared" si="53"/>
        <v>0</v>
      </c>
      <c r="DW42" s="461">
        <f t="shared" si="53"/>
        <v>0</v>
      </c>
      <c r="DX42" s="461">
        <f t="shared" si="53"/>
        <v>0</v>
      </c>
      <c r="DY42" s="461">
        <f t="shared" si="53"/>
        <v>0</v>
      </c>
      <c r="DZ42" s="461">
        <f t="shared" si="53"/>
        <v>0</v>
      </c>
      <c r="EA42" s="461">
        <f t="shared" si="53"/>
        <v>0</v>
      </c>
      <c r="EB42" s="461">
        <f t="shared" si="53"/>
        <v>0</v>
      </c>
      <c r="EC42" s="461">
        <f t="shared" si="53"/>
        <v>0</v>
      </c>
      <c r="ED42" s="461">
        <f t="shared" si="53"/>
        <v>0</v>
      </c>
      <c r="EE42" s="461">
        <f t="shared" si="53"/>
        <v>0</v>
      </c>
      <c r="EF42" s="461">
        <f t="shared" si="53"/>
        <v>0</v>
      </c>
      <c r="EG42" s="461">
        <f t="shared" si="53"/>
        <v>0</v>
      </c>
      <c r="EH42" s="461">
        <f t="shared" si="53"/>
        <v>0</v>
      </c>
      <c r="EI42" s="461">
        <f t="shared" si="54"/>
        <v>0</v>
      </c>
      <c r="EJ42" s="461">
        <f t="shared" si="54"/>
        <v>0</v>
      </c>
      <c r="EK42" s="461">
        <f t="shared" si="54"/>
        <v>0</v>
      </c>
      <c r="EL42" s="461">
        <f t="shared" si="54"/>
        <v>0</v>
      </c>
      <c r="EM42" s="461">
        <f t="shared" si="54"/>
        <v>0</v>
      </c>
      <c r="EN42" s="461">
        <f t="shared" si="54"/>
        <v>0</v>
      </c>
      <c r="EO42" s="461">
        <f t="shared" si="54"/>
        <v>0</v>
      </c>
      <c r="EP42" s="461">
        <f t="shared" si="54"/>
        <v>0</v>
      </c>
      <c r="EQ42" s="461">
        <f t="shared" si="54"/>
        <v>0</v>
      </c>
      <c r="ER42" s="461">
        <f t="shared" si="54"/>
        <v>0</v>
      </c>
      <c r="ES42" s="461">
        <f t="shared" si="54"/>
        <v>0</v>
      </c>
      <c r="ET42" s="461">
        <f t="shared" si="54"/>
        <v>0</v>
      </c>
      <c r="EU42" s="461">
        <f t="shared" si="54"/>
        <v>0</v>
      </c>
      <c r="EV42" s="461">
        <f t="shared" si="54"/>
        <v>0</v>
      </c>
      <c r="EW42" s="461">
        <f t="shared" si="54"/>
        <v>0</v>
      </c>
      <c r="EX42" s="461">
        <f t="shared" si="54"/>
        <v>0</v>
      </c>
      <c r="EY42" s="461">
        <f t="shared" si="55"/>
        <v>0</v>
      </c>
      <c r="EZ42" s="461">
        <f t="shared" si="55"/>
        <v>0</v>
      </c>
      <c r="FA42" s="461">
        <f t="shared" si="55"/>
        <v>0</v>
      </c>
      <c r="FB42" s="461">
        <f t="shared" si="55"/>
        <v>0</v>
      </c>
      <c r="FC42" s="461">
        <f t="shared" si="55"/>
        <v>0</v>
      </c>
      <c r="FD42" s="461">
        <f t="shared" si="55"/>
        <v>0</v>
      </c>
      <c r="FE42" s="461">
        <f t="shared" si="55"/>
        <v>0</v>
      </c>
      <c r="FF42" s="461">
        <f t="shared" si="55"/>
        <v>0</v>
      </c>
      <c r="FG42" s="461">
        <f t="shared" si="55"/>
        <v>0</v>
      </c>
      <c r="FH42" s="461">
        <f t="shared" si="55"/>
        <v>0</v>
      </c>
      <c r="FI42" s="461">
        <f t="shared" si="55"/>
        <v>0</v>
      </c>
      <c r="FJ42" s="461">
        <f t="shared" si="55"/>
        <v>0</v>
      </c>
      <c r="FK42" s="461">
        <f t="shared" si="55"/>
        <v>0</v>
      </c>
      <c r="FL42" s="461">
        <f t="shared" si="55"/>
        <v>0</v>
      </c>
      <c r="FM42" s="461">
        <f t="shared" si="55"/>
        <v>0</v>
      </c>
      <c r="FN42" s="461">
        <f t="shared" si="55"/>
        <v>0</v>
      </c>
      <c r="FO42" s="461">
        <f t="shared" si="56"/>
        <v>0</v>
      </c>
      <c r="FP42" s="461">
        <f t="shared" si="56"/>
        <v>0</v>
      </c>
      <c r="FQ42" s="461">
        <f t="shared" si="56"/>
        <v>0</v>
      </c>
      <c r="FR42" s="461">
        <f t="shared" si="56"/>
        <v>0</v>
      </c>
      <c r="FS42" s="461">
        <f t="shared" si="56"/>
        <v>0</v>
      </c>
      <c r="FT42" s="461">
        <f t="shared" si="56"/>
        <v>0</v>
      </c>
      <c r="FU42" s="461">
        <f t="shared" si="56"/>
        <v>0</v>
      </c>
      <c r="FV42" s="461">
        <f t="shared" si="56"/>
        <v>0</v>
      </c>
      <c r="FW42" s="461">
        <f t="shared" si="56"/>
        <v>0</v>
      </c>
      <c r="FX42" s="461">
        <f t="shared" si="56"/>
        <v>0</v>
      </c>
      <c r="FY42" s="461">
        <f t="shared" si="56"/>
        <v>0</v>
      </c>
      <c r="FZ42" s="461">
        <f t="shared" si="56"/>
        <v>0</v>
      </c>
      <c r="GA42" s="461">
        <f t="shared" si="56"/>
        <v>0</v>
      </c>
      <c r="GB42" s="461">
        <f t="shared" si="56"/>
        <v>0</v>
      </c>
      <c r="GC42" s="461">
        <f t="shared" si="56"/>
        <v>0</v>
      </c>
      <c r="GD42" s="461">
        <f t="shared" si="56"/>
        <v>0</v>
      </c>
      <c r="GE42" s="461">
        <f t="shared" si="57"/>
        <v>0</v>
      </c>
      <c r="GF42" s="461">
        <f t="shared" si="57"/>
        <v>0</v>
      </c>
      <c r="GG42" s="461">
        <f t="shared" si="57"/>
        <v>0</v>
      </c>
      <c r="GH42" s="461">
        <f t="shared" si="57"/>
        <v>0</v>
      </c>
      <c r="GI42" s="461">
        <f t="shared" si="57"/>
        <v>0</v>
      </c>
      <c r="GJ42" s="461">
        <f t="shared" si="57"/>
        <v>0</v>
      </c>
      <c r="GK42" s="461">
        <f t="shared" si="57"/>
        <v>0</v>
      </c>
      <c r="GL42" s="461">
        <f t="shared" si="57"/>
        <v>0</v>
      </c>
      <c r="GM42" s="461">
        <f t="shared" si="57"/>
        <v>0</v>
      </c>
      <c r="GN42" s="461">
        <f t="shared" si="57"/>
        <v>0</v>
      </c>
      <c r="GO42" s="461">
        <f t="shared" si="57"/>
        <v>0</v>
      </c>
      <c r="GP42" s="461">
        <f t="shared" si="57"/>
        <v>0</v>
      </c>
      <c r="GQ42" s="461">
        <f t="shared" si="57"/>
        <v>0</v>
      </c>
      <c r="GR42" s="461">
        <f t="shared" si="57"/>
        <v>0</v>
      </c>
      <c r="GS42" s="461">
        <f t="shared" si="57"/>
        <v>0</v>
      </c>
      <c r="GT42" s="461">
        <f t="shared" si="57"/>
        <v>0</v>
      </c>
      <c r="GU42" s="461">
        <f t="shared" si="58"/>
        <v>0</v>
      </c>
      <c r="GV42" s="461">
        <f t="shared" si="40"/>
        <v>0</v>
      </c>
      <c r="GW42" s="461">
        <f t="shared" si="40"/>
        <v>0</v>
      </c>
      <c r="GX42" s="461">
        <f t="shared" si="40"/>
        <v>0</v>
      </c>
      <c r="GY42" s="461">
        <f t="shared" si="41"/>
        <v>0</v>
      </c>
      <c r="GZ42" s="461">
        <f t="shared" si="42"/>
        <v>0</v>
      </c>
      <c r="HA42" s="461">
        <f t="shared" si="43"/>
        <v>0</v>
      </c>
      <c r="HB42" s="461">
        <f t="shared" si="44"/>
        <v>0</v>
      </c>
      <c r="HC42" s="461">
        <f t="shared" si="45"/>
        <v>0</v>
      </c>
      <c r="HD42" s="461">
        <f t="shared" si="46"/>
        <v>0</v>
      </c>
    </row>
    <row r="43" spans="2:212">
      <c r="B43" s="455" t="s">
        <v>1185</v>
      </c>
      <c r="C43" s="455" t="s">
        <v>1186</v>
      </c>
      <c r="D43" s="456">
        <v>0</v>
      </c>
      <c r="E43" s="455" t="s">
        <v>1187</v>
      </c>
      <c r="F43" s="457">
        <v>45196</v>
      </c>
      <c r="H43" s="457" t="s">
        <v>1188</v>
      </c>
      <c r="I43" s="457">
        <v>45196</v>
      </c>
      <c r="J43" s="458">
        <v>0</v>
      </c>
      <c r="K43" s="455" t="s">
        <v>1187</v>
      </c>
      <c r="L43" s="458">
        <v>0</v>
      </c>
      <c r="M43" s="455" t="s">
        <v>1187</v>
      </c>
      <c r="N43" s="459">
        <v>0</v>
      </c>
      <c r="O43" s="460">
        <v>0</v>
      </c>
      <c r="Q43" s="457"/>
      <c r="R43" s="457"/>
      <c r="S43" s="458"/>
      <c r="T43" s="455"/>
      <c r="U43" s="458"/>
      <c r="V43" s="455"/>
      <c r="W43" s="460"/>
      <c r="X43" s="460"/>
      <c r="Z43" s="444" t="str">
        <f t="shared" si="47"/>
        <v>Easments</v>
      </c>
      <c r="AA43" s="461">
        <f t="shared" si="28"/>
        <v>0</v>
      </c>
      <c r="AB43" s="461">
        <f t="shared" si="59"/>
        <v>0</v>
      </c>
      <c r="AC43" s="461">
        <f t="shared" si="59"/>
        <v>0</v>
      </c>
      <c r="AD43" s="461">
        <f t="shared" si="59"/>
        <v>0</v>
      </c>
      <c r="AE43" s="461">
        <f t="shared" si="59"/>
        <v>0</v>
      </c>
      <c r="AF43" s="461">
        <f t="shared" si="59"/>
        <v>0</v>
      </c>
      <c r="AG43" s="461">
        <f t="shared" si="59"/>
        <v>0</v>
      </c>
      <c r="AH43" s="461">
        <f t="shared" si="59"/>
        <v>0</v>
      </c>
      <c r="AI43" s="461">
        <f t="shared" si="59"/>
        <v>0</v>
      </c>
      <c r="AJ43" s="461">
        <f t="shared" si="59"/>
        <v>0</v>
      </c>
      <c r="AK43" s="461">
        <f t="shared" si="59"/>
        <v>0</v>
      </c>
      <c r="AL43" s="461">
        <f t="shared" si="59"/>
        <v>0</v>
      </c>
      <c r="AM43" s="461">
        <f t="shared" si="59"/>
        <v>0</v>
      </c>
      <c r="AN43" s="461">
        <f t="shared" si="59"/>
        <v>0</v>
      </c>
      <c r="AO43" s="461">
        <f t="shared" si="59"/>
        <v>0</v>
      </c>
      <c r="AP43" s="461">
        <f t="shared" si="59"/>
        <v>0</v>
      </c>
      <c r="AQ43" s="461">
        <f t="shared" si="48"/>
        <v>0</v>
      </c>
      <c r="AR43" s="461">
        <f t="shared" si="48"/>
        <v>0</v>
      </c>
      <c r="AS43" s="461">
        <f t="shared" si="48"/>
        <v>0</v>
      </c>
      <c r="AT43" s="461">
        <f t="shared" si="48"/>
        <v>0</v>
      </c>
      <c r="AU43" s="461">
        <f t="shared" si="48"/>
        <v>0</v>
      </c>
      <c r="AV43" s="461">
        <f t="shared" si="48"/>
        <v>0</v>
      </c>
      <c r="AW43" s="461">
        <f t="shared" si="48"/>
        <v>0</v>
      </c>
      <c r="AX43" s="461">
        <f t="shared" si="48"/>
        <v>0</v>
      </c>
      <c r="AY43" s="461">
        <f t="shared" si="48"/>
        <v>0</v>
      </c>
      <c r="AZ43" s="461">
        <f t="shared" si="48"/>
        <v>0</v>
      </c>
      <c r="BA43" s="461">
        <f t="shared" si="48"/>
        <v>0</v>
      </c>
      <c r="BB43" s="461">
        <f t="shared" si="48"/>
        <v>0</v>
      </c>
      <c r="BC43" s="461">
        <f t="shared" si="48"/>
        <v>0</v>
      </c>
      <c r="BD43" s="461">
        <f t="shared" si="48"/>
        <v>0</v>
      </c>
      <c r="BE43" s="461">
        <f t="shared" si="48"/>
        <v>0</v>
      </c>
      <c r="BF43" s="461">
        <f t="shared" si="48"/>
        <v>0</v>
      </c>
      <c r="BG43" s="461">
        <f t="shared" si="49"/>
        <v>0</v>
      </c>
      <c r="BH43" s="461">
        <f t="shared" si="49"/>
        <v>0</v>
      </c>
      <c r="BI43" s="461">
        <f t="shared" si="49"/>
        <v>0</v>
      </c>
      <c r="BJ43" s="461">
        <f t="shared" si="49"/>
        <v>0</v>
      </c>
      <c r="BK43" s="461">
        <f t="shared" si="49"/>
        <v>0</v>
      </c>
      <c r="BL43" s="461">
        <f t="shared" si="49"/>
        <v>0</v>
      </c>
      <c r="BM43" s="461">
        <f t="shared" si="49"/>
        <v>0</v>
      </c>
      <c r="BN43" s="461">
        <f t="shared" si="49"/>
        <v>0</v>
      </c>
      <c r="BO43" s="461">
        <f t="shared" si="49"/>
        <v>0</v>
      </c>
      <c r="BP43" s="461">
        <f t="shared" si="49"/>
        <v>0</v>
      </c>
      <c r="BQ43" s="461">
        <f t="shared" si="49"/>
        <v>0</v>
      </c>
      <c r="BR43" s="461">
        <f t="shared" si="49"/>
        <v>0</v>
      </c>
      <c r="BS43" s="461">
        <f t="shared" si="49"/>
        <v>0</v>
      </c>
      <c r="BT43" s="461">
        <f t="shared" si="49"/>
        <v>0</v>
      </c>
      <c r="BU43" s="461">
        <f t="shared" si="49"/>
        <v>0</v>
      </c>
      <c r="BV43" s="461">
        <f t="shared" si="49"/>
        <v>0</v>
      </c>
      <c r="BW43" s="461">
        <f t="shared" si="50"/>
        <v>0</v>
      </c>
      <c r="BX43" s="461">
        <f t="shared" si="50"/>
        <v>0</v>
      </c>
      <c r="BY43" s="461">
        <f t="shared" si="50"/>
        <v>0</v>
      </c>
      <c r="BZ43" s="461">
        <f t="shared" si="50"/>
        <v>0</v>
      </c>
      <c r="CA43" s="461">
        <f t="shared" si="50"/>
        <v>0</v>
      </c>
      <c r="CB43" s="461">
        <f t="shared" si="50"/>
        <v>0</v>
      </c>
      <c r="CC43" s="461">
        <f t="shared" si="50"/>
        <v>0</v>
      </c>
      <c r="CD43" s="461">
        <f t="shared" si="50"/>
        <v>0</v>
      </c>
      <c r="CE43" s="461">
        <f t="shared" si="50"/>
        <v>0</v>
      </c>
      <c r="CF43" s="461">
        <f t="shared" si="50"/>
        <v>0</v>
      </c>
      <c r="CG43" s="461">
        <f t="shared" si="50"/>
        <v>0</v>
      </c>
      <c r="CH43" s="461">
        <f t="shared" si="50"/>
        <v>0</v>
      </c>
      <c r="CI43" s="461">
        <f t="shared" si="50"/>
        <v>0</v>
      </c>
      <c r="CJ43" s="461">
        <f t="shared" si="50"/>
        <v>0</v>
      </c>
      <c r="CK43" s="461">
        <f t="shared" si="50"/>
        <v>0</v>
      </c>
      <c r="CL43" s="461">
        <f t="shared" si="50"/>
        <v>0</v>
      </c>
      <c r="CM43" s="461">
        <f t="shared" si="51"/>
        <v>0</v>
      </c>
      <c r="CN43" s="461">
        <f t="shared" si="51"/>
        <v>0</v>
      </c>
      <c r="CO43" s="461">
        <f t="shared" si="51"/>
        <v>0</v>
      </c>
      <c r="CP43" s="461">
        <f t="shared" si="51"/>
        <v>0</v>
      </c>
      <c r="CQ43" s="461">
        <f t="shared" si="51"/>
        <v>0</v>
      </c>
      <c r="CR43" s="461">
        <f t="shared" si="51"/>
        <v>0</v>
      </c>
      <c r="CS43" s="461">
        <f t="shared" si="51"/>
        <v>0</v>
      </c>
      <c r="CT43" s="461">
        <f t="shared" si="51"/>
        <v>0</v>
      </c>
      <c r="CU43" s="461">
        <f t="shared" si="51"/>
        <v>0</v>
      </c>
      <c r="CV43" s="461">
        <f t="shared" si="51"/>
        <v>0</v>
      </c>
      <c r="CW43" s="461">
        <f t="shared" si="51"/>
        <v>0</v>
      </c>
      <c r="CX43" s="461">
        <f t="shared" si="51"/>
        <v>0</v>
      </c>
      <c r="CY43" s="461">
        <f t="shared" si="51"/>
        <v>0</v>
      </c>
      <c r="CZ43" s="461">
        <f t="shared" si="51"/>
        <v>0</v>
      </c>
      <c r="DA43" s="461">
        <f t="shared" si="51"/>
        <v>0</v>
      </c>
      <c r="DB43" s="461">
        <f t="shared" si="51"/>
        <v>0</v>
      </c>
      <c r="DC43" s="461">
        <f t="shared" si="52"/>
        <v>0</v>
      </c>
      <c r="DD43" s="461">
        <f t="shared" si="52"/>
        <v>0</v>
      </c>
      <c r="DE43" s="461">
        <f t="shared" si="52"/>
        <v>0</v>
      </c>
      <c r="DF43" s="461">
        <f t="shared" si="52"/>
        <v>0</v>
      </c>
      <c r="DG43" s="461">
        <f t="shared" si="52"/>
        <v>0</v>
      </c>
      <c r="DH43" s="461">
        <f t="shared" si="52"/>
        <v>0</v>
      </c>
      <c r="DI43" s="461">
        <f t="shared" si="52"/>
        <v>0</v>
      </c>
      <c r="DJ43" s="461">
        <f t="shared" si="52"/>
        <v>0</v>
      </c>
      <c r="DK43" s="461">
        <f t="shared" si="52"/>
        <v>0</v>
      </c>
      <c r="DL43" s="461">
        <f t="shared" si="52"/>
        <v>0</v>
      </c>
      <c r="DM43" s="461">
        <f t="shared" si="52"/>
        <v>0</v>
      </c>
      <c r="DN43" s="461">
        <f t="shared" si="52"/>
        <v>0</v>
      </c>
      <c r="DO43" s="461">
        <f t="shared" si="52"/>
        <v>0</v>
      </c>
      <c r="DP43" s="461">
        <f t="shared" si="52"/>
        <v>0</v>
      </c>
      <c r="DQ43" s="461">
        <f t="shared" si="52"/>
        <v>0</v>
      </c>
      <c r="DR43" s="461">
        <f t="shared" si="52"/>
        <v>0</v>
      </c>
      <c r="DS43" s="461">
        <f t="shared" si="53"/>
        <v>0</v>
      </c>
      <c r="DT43" s="461">
        <f t="shared" si="53"/>
        <v>0</v>
      </c>
      <c r="DU43" s="461">
        <f t="shared" si="53"/>
        <v>0</v>
      </c>
      <c r="DV43" s="461">
        <f t="shared" si="53"/>
        <v>0</v>
      </c>
      <c r="DW43" s="461">
        <f t="shared" si="53"/>
        <v>0</v>
      </c>
      <c r="DX43" s="461">
        <f t="shared" si="53"/>
        <v>0</v>
      </c>
      <c r="DY43" s="461">
        <f t="shared" si="53"/>
        <v>0</v>
      </c>
      <c r="DZ43" s="461">
        <f t="shared" si="53"/>
        <v>0</v>
      </c>
      <c r="EA43" s="461">
        <f t="shared" si="53"/>
        <v>0</v>
      </c>
      <c r="EB43" s="461">
        <f t="shared" si="53"/>
        <v>0</v>
      </c>
      <c r="EC43" s="461">
        <f t="shared" si="53"/>
        <v>0</v>
      </c>
      <c r="ED43" s="461">
        <f t="shared" si="53"/>
        <v>0</v>
      </c>
      <c r="EE43" s="461">
        <f t="shared" si="53"/>
        <v>0</v>
      </c>
      <c r="EF43" s="461">
        <f t="shared" si="53"/>
        <v>0</v>
      </c>
      <c r="EG43" s="461">
        <f t="shared" si="53"/>
        <v>0</v>
      </c>
      <c r="EH43" s="461">
        <f t="shared" si="53"/>
        <v>0</v>
      </c>
      <c r="EI43" s="461">
        <f t="shared" si="54"/>
        <v>0</v>
      </c>
      <c r="EJ43" s="461">
        <f t="shared" si="54"/>
        <v>0</v>
      </c>
      <c r="EK43" s="461">
        <f t="shared" si="54"/>
        <v>0</v>
      </c>
      <c r="EL43" s="461">
        <f t="shared" si="54"/>
        <v>0</v>
      </c>
      <c r="EM43" s="461">
        <f t="shared" si="54"/>
        <v>0</v>
      </c>
      <c r="EN43" s="461">
        <f t="shared" si="54"/>
        <v>0</v>
      </c>
      <c r="EO43" s="461">
        <f t="shared" si="54"/>
        <v>0</v>
      </c>
      <c r="EP43" s="461">
        <f t="shared" si="54"/>
        <v>0</v>
      </c>
      <c r="EQ43" s="461">
        <f t="shared" si="54"/>
        <v>0</v>
      </c>
      <c r="ER43" s="461">
        <f t="shared" si="54"/>
        <v>0</v>
      </c>
      <c r="ES43" s="461">
        <f t="shared" si="54"/>
        <v>0</v>
      </c>
      <c r="ET43" s="461">
        <f t="shared" si="54"/>
        <v>0</v>
      </c>
      <c r="EU43" s="461">
        <f t="shared" si="54"/>
        <v>0</v>
      </c>
      <c r="EV43" s="461">
        <f t="shared" si="54"/>
        <v>0</v>
      </c>
      <c r="EW43" s="461">
        <f t="shared" si="54"/>
        <v>0</v>
      </c>
      <c r="EX43" s="461">
        <f t="shared" si="54"/>
        <v>0</v>
      </c>
      <c r="EY43" s="461">
        <f t="shared" si="55"/>
        <v>0</v>
      </c>
      <c r="EZ43" s="461">
        <f t="shared" si="55"/>
        <v>0</v>
      </c>
      <c r="FA43" s="461">
        <f t="shared" si="55"/>
        <v>0</v>
      </c>
      <c r="FB43" s="461">
        <f t="shared" si="55"/>
        <v>0</v>
      </c>
      <c r="FC43" s="461">
        <f t="shared" si="55"/>
        <v>0</v>
      </c>
      <c r="FD43" s="461">
        <f t="shared" si="55"/>
        <v>0</v>
      </c>
      <c r="FE43" s="461">
        <f t="shared" si="55"/>
        <v>0</v>
      </c>
      <c r="FF43" s="461">
        <f t="shared" si="55"/>
        <v>0</v>
      </c>
      <c r="FG43" s="461">
        <f t="shared" si="55"/>
        <v>0</v>
      </c>
      <c r="FH43" s="461">
        <f t="shared" si="55"/>
        <v>0</v>
      </c>
      <c r="FI43" s="461">
        <f t="shared" si="55"/>
        <v>0</v>
      </c>
      <c r="FJ43" s="461">
        <f t="shared" si="55"/>
        <v>0</v>
      </c>
      <c r="FK43" s="461">
        <f t="shared" si="55"/>
        <v>0</v>
      </c>
      <c r="FL43" s="461">
        <f t="shared" si="55"/>
        <v>0</v>
      </c>
      <c r="FM43" s="461">
        <f t="shared" si="55"/>
        <v>0</v>
      </c>
      <c r="FN43" s="461">
        <f t="shared" si="55"/>
        <v>0</v>
      </c>
      <c r="FO43" s="461">
        <f t="shared" si="56"/>
        <v>0</v>
      </c>
      <c r="FP43" s="461">
        <f t="shared" si="56"/>
        <v>0</v>
      </c>
      <c r="FQ43" s="461">
        <f t="shared" si="56"/>
        <v>0</v>
      </c>
      <c r="FR43" s="461">
        <f t="shared" si="56"/>
        <v>0</v>
      </c>
      <c r="FS43" s="461">
        <f t="shared" si="56"/>
        <v>0</v>
      </c>
      <c r="FT43" s="461">
        <f t="shared" si="56"/>
        <v>0</v>
      </c>
      <c r="FU43" s="461">
        <f t="shared" si="56"/>
        <v>0</v>
      </c>
      <c r="FV43" s="461">
        <f t="shared" si="56"/>
        <v>0</v>
      </c>
      <c r="FW43" s="461">
        <f t="shared" si="56"/>
        <v>0</v>
      </c>
      <c r="FX43" s="461">
        <f t="shared" si="56"/>
        <v>0</v>
      </c>
      <c r="FY43" s="461">
        <f t="shared" si="56"/>
        <v>0</v>
      </c>
      <c r="FZ43" s="461">
        <f t="shared" si="56"/>
        <v>0</v>
      </c>
      <c r="GA43" s="461">
        <f t="shared" si="56"/>
        <v>0</v>
      </c>
      <c r="GB43" s="461">
        <f t="shared" si="56"/>
        <v>0</v>
      </c>
      <c r="GC43" s="461">
        <f t="shared" si="56"/>
        <v>0</v>
      </c>
      <c r="GD43" s="461">
        <f t="shared" si="56"/>
        <v>0</v>
      </c>
      <c r="GE43" s="461">
        <f t="shared" si="57"/>
        <v>0</v>
      </c>
      <c r="GF43" s="461">
        <f t="shared" si="57"/>
        <v>0</v>
      </c>
      <c r="GG43" s="461">
        <f t="shared" si="57"/>
        <v>0</v>
      </c>
      <c r="GH43" s="461">
        <f t="shared" si="57"/>
        <v>0</v>
      </c>
      <c r="GI43" s="461">
        <f t="shared" si="57"/>
        <v>0</v>
      </c>
      <c r="GJ43" s="461">
        <f t="shared" si="57"/>
        <v>0</v>
      </c>
      <c r="GK43" s="461">
        <f t="shared" si="57"/>
        <v>0</v>
      </c>
      <c r="GL43" s="461">
        <f t="shared" si="57"/>
        <v>0</v>
      </c>
      <c r="GM43" s="461">
        <f t="shared" si="57"/>
        <v>0</v>
      </c>
      <c r="GN43" s="461">
        <f t="shared" si="57"/>
        <v>0</v>
      </c>
      <c r="GO43" s="461">
        <f t="shared" si="57"/>
        <v>0</v>
      </c>
      <c r="GP43" s="461">
        <f t="shared" si="57"/>
        <v>0</v>
      </c>
      <c r="GQ43" s="461">
        <f t="shared" si="57"/>
        <v>0</v>
      </c>
      <c r="GR43" s="461">
        <f t="shared" si="57"/>
        <v>0</v>
      </c>
      <c r="GS43" s="461">
        <f t="shared" si="57"/>
        <v>0</v>
      </c>
      <c r="GT43" s="461">
        <f t="shared" si="57"/>
        <v>0</v>
      </c>
      <c r="GU43" s="461">
        <f t="shared" si="58"/>
        <v>0</v>
      </c>
      <c r="GV43" s="461">
        <f t="shared" si="40"/>
        <v>0</v>
      </c>
      <c r="GW43" s="461">
        <f t="shared" si="40"/>
        <v>0</v>
      </c>
      <c r="GX43" s="461">
        <f t="shared" si="40"/>
        <v>0</v>
      </c>
      <c r="GY43" s="461">
        <f t="shared" si="41"/>
        <v>0</v>
      </c>
      <c r="GZ43" s="461">
        <f t="shared" si="42"/>
        <v>0</v>
      </c>
      <c r="HA43" s="461">
        <f t="shared" si="43"/>
        <v>0</v>
      </c>
      <c r="HB43" s="461">
        <f t="shared" si="44"/>
        <v>0</v>
      </c>
      <c r="HC43" s="461">
        <f t="shared" si="45"/>
        <v>0</v>
      </c>
      <c r="HD43" s="461">
        <f t="shared" si="46"/>
        <v>0</v>
      </c>
    </row>
    <row r="44" spans="2:212">
      <c r="B44" s="455" t="s">
        <v>1185</v>
      </c>
      <c r="C44" s="457">
        <v>46053</v>
      </c>
      <c r="D44" s="456">
        <v>25152</v>
      </c>
      <c r="E44" s="455" t="s">
        <v>1189</v>
      </c>
      <c r="F44" s="457">
        <v>45104</v>
      </c>
      <c r="H44" s="457" t="s">
        <v>1188</v>
      </c>
      <c r="I44" s="457">
        <v>45104</v>
      </c>
      <c r="J44" s="458">
        <v>0</v>
      </c>
      <c r="K44" s="455" t="s">
        <v>1187</v>
      </c>
      <c r="L44" s="458">
        <v>0</v>
      </c>
      <c r="M44" s="455" t="s">
        <v>1187</v>
      </c>
      <c r="N44" s="459">
        <v>0</v>
      </c>
      <c r="O44" s="460">
        <v>0</v>
      </c>
      <c r="Q44" s="457"/>
      <c r="R44" s="457"/>
      <c r="S44" s="458"/>
      <c r="T44" s="455"/>
      <c r="U44" s="458"/>
      <c r="V44" s="455"/>
      <c r="W44" s="460"/>
      <c r="X44" s="460"/>
      <c r="Z44" s="444" t="str">
        <f t="shared" si="47"/>
        <v>Easments</v>
      </c>
      <c r="AA44" s="461">
        <f t="shared" si="28"/>
        <v>0</v>
      </c>
      <c r="AB44" s="461">
        <f t="shared" si="59"/>
        <v>0</v>
      </c>
      <c r="AC44" s="461">
        <f t="shared" si="59"/>
        <v>0</v>
      </c>
      <c r="AD44" s="461">
        <f t="shared" si="59"/>
        <v>0</v>
      </c>
      <c r="AE44" s="461">
        <f t="shared" si="59"/>
        <v>0</v>
      </c>
      <c r="AF44" s="461">
        <f t="shared" si="59"/>
        <v>0</v>
      </c>
      <c r="AG44" s="461">
        <f t="shared" si="59"/>
        <v>0</v>
      </c>
      <c r="AH44" s="461">
        <f t="shared" si="59"/>
        <v>0</v>
      </c>
      <c r="AI44" s="461">
        <f t="shared" si="59"/>
        <v>0</v>
      </c>
      <c r="AJ44" s="461">
        <f t="shared" si="59"/>
        <v>0</v>
      </c>
      <c r="AK44" s="461">
        <f t="shared" si="59"/>
        <v>0</v>
      </c>
      <c r="AL44" s="461">
        <f t="shared" si="59"/>
        <v>0</v>
      </c>
      <c r="AM44" s="461">
        <f t="shared" si="59"/>
        <v>0</v>
      </c>
      <c r="AN44" s="461">
        <f t="shared" si="59"/>
        <v>0</v>
      </c>
      <c r="AO44" s="461">
        <f t="shared" si="59"/>
        <v>0</v>
      </c>
      <c r="AP44" s="461">
        <f t="shared" si="59"/>
        <v>0</v>
      </c>
      <c r="AQ44" s="461">
        <f t="shared" si="48"/>
        <v>0</v>
      </c>
      <c r="AR44" s="461">
        <f t="shared" si="48"/>
        <v>0</v>
      </c>
      <c r="AS44" s="461">
        <f t="shared" si="48"/>
        <v>0</v>
      </c>
      <c r="AT44" s="461">
        <f t="shared" si="48"/>
        <v>0</v>
      </c>
      <c r="AU44" s="461">
        <f t="shared" si="48"/>
        <v>0</v>
      </c>
      <c r="AV44" s="461">
        <f t="shared" si="48"/>
        <v>0</v>
      </c>
      <c r="AW44" s="461">
        <f t="shared" si="48"/>
        <v>0</v>
      </c>
      <c r="AX44" s="461">
        <f t="shared" si="48"/>
        <v>0</v>
      </c>
      <c r="AY44" s="461">
        <f t="shared" si="48"/>
        <v>0</v>
      </c>
      <c r="AZ44" s="461">
        <f t="shared" si="48"/>
        <v>0</v>
      </c>
      <c r="BA44" s="461">
        <f t="shared" si="48"/>
        <v>0</v>
      </c>
      <c r="BB44" s="461">
        <f t="shared" si="48"/>
        <v>0</v>
      </c>
      <c r="BC44" s="461">
        <f t="shared" si="48"/>
        <v>0</v>
      </c>
      <c r="BD44" s="461">
        <f t="shared" si="48"/>
        <v>0</v>
      </c>
      <c r="BE44" s="461">
        <f t="shared" si="48"/>
        <v>0</v>
      </c>
      <c r="BF44" s="461">
        <f t="shared" si="48"/>
        <v>0</v>
      </c>
      <c r="BG44" s="461">
        <f t="shared" si="49"/>
        <v>0</v>
      </c>
      <c r="BH44" s="461">
        <f t="shared" si="49"/>
        <v>0</v>
      </c>
      <c r="BI44" s="461">
        <f t="shared" si="49"/>
        <v>0</v>
      </c>
      <c r="BJ44" s="461">
        <f t="shared" si="49"/>
        <v>0</v>
      </c>
      <c r="BK44" s="461">
        <f t="shared" si="49"/>
        <v>0</v>
      </c>
      <c r="BL44" s="461">
        <f t="shared" si="49"/>
        <v>0</v>
      </c>
      <c r="BM44" s="461">
        <f t="shared" si="49"/>
        <v>0</v>
      </c>
      <c r="BN44" s="461">
        <f t="shared" si="49"/>
        <v>0</v>
      </c>
      <c r="BO44" s="461">
        <f t="shared" si="49"/>
        <v>30073.032665088002</v>
      </c>
      <c r="BP44" s="461">
        <f t="shared" si="49"/>
        <v>0</v>
      </c>
      <c r="BQ44" s="461">
        <f t="shared" si="49"/>
        <v>0</v>
      </c>
      <c r="BR44" s="461">
        <f t="shared" si="49"/>
        <v>0</v>
      </c>
      <c r="BS44" s="461">
        <f t="shared" si="49"/>
        <v>0</v>
      </c>
      <c r="BT44" s="461">
        <f t="shared" si="49"/>
        <v>0</v>
      </c>
      <c r="BU44" s="461">
        <f t="shared" si="49"/>
        <v>0</v>
      </c>
      <c r="BV44" s="461">
        <f t="shared" si="49"/>
        <v>0</v>
      </c>
      <c r="BW44" s="461">
        <f t="shared" si="50"/>
        <v>0</v>
      </c>
      <c r="BX44" s="461">
        <f t="shared" si="50"/>
        <v>0</v>
      </c>
      <c r="BY44" s="461">
        <f t="shared" si="50"/>
        <v>0</v>
      </c>
      <c r="BZ44" s="461">
        <f t="shared" si="50"/>
        <v>0</v>
      </c>
      <c r="CA44" s="461">
        <f t="shared" si="50"/>
        <v>0</v>
      </c>
      <c r="CB44" s="461">
        <f t="shared" si="50"/>
        <v>0</v>
      </c>
      <c r="CC44" s="461">
        <f t="shared" si="50"/>
        <v>0</v>
      </c>
      <c r="CD44" s="461">
        <f t="shared" si="50"/>
        <v>0</v>
      </c>
      <c r="CE44" s="461">
        <f t="shared" si="50"/>
        <v>0</v>
      </c>
      <c r="CF44" s="461">
        <f t="shared" si="50"/>
        <v>0</v>
      </c>
      <c r="CG44" s="461">
        <f t="shared" si="50"/>
        <v>0</v>
      </c>
      <c r="CH44" s="461">
        <f t="shared" si="50"/>
        <v>0</v>
      </c>
      <c r="CI44" s="461">
        <f t="shared" si="50"/>
        <v>0</v>
      </c>
      <c r="CJ44" s="461">
        <f t="shared" si="50"/>
        <v>0</v>
      </c>
      <c r="CK44" s="461">
        <f t="shared" si="50"/>
        <v>0</v>
      </c>
      <c r="CL44" s="461">
        <f t="shared" si="50"/>
        <v>0</v>
      </c>
      <c r="CM44" s="461">
        <f t="shared" si="51"/>
        <v>0</v>
      </c>
      <c r="CN44" s="461">
        <f t="shared" si="51"/>
        <v>0</v>
      </c>
      <c r="CO44" s="461">
        <f t="shared" si="51"/>
        <v>0</v>
      </c>
      <c r="CP44" s="461">
        <f t="shared" si="51"/>
        <v>0</v>
      </c>
      <c r="CQ44" s="461">
        <f t="shared" si="51"/>
        <v>0</v>
      </c>
      <c r="CR44" s="461">
        <f t="shared" si="51"/>
        <v>0</v>
      </c>
      <c r="CS44" s="461">
        <f t="shared" si="51"/>
        <v>0</v>
      </c>
      <c r="CT44" s="461">
        <f t="shared" si="51"/>
        <v>0</v>
      </c>
      <c r="CU44" s="461">
        <f t="shared" si="51"/>
        <v>0</v>
      </c>
      <c r="CV44" s="461">
        <f t="shared" si="51"/>
        <v>0</v>
      </c>
      <c r="CW44" s="461">
        <f t="shared" si="51"/>
        <v>0</v>
      </c>
      <c r="CX44" s="461">
        <f t="shared" si="51"/>
        <v>0</v>
      </c>
      <c r="CY44" s="461">
        <f t="shared" si="51"/>
        <v>0</v>
      </c>
      <c r="CZ44" s="461">
        <f t="shared" si="51"/>
        <v>0</v>
      </c>
      <c r="DA44" s="461">
        <f t="shared" si="51"/>
        <v>0</v>
      </c>
      <c r="DB44" s="461">
        <f t="shared" si="51"/>
        <v>0</v>
      </c>
      <c r="DC44" s="461">
        <f t="shared" si="52"/>
        <v>0</v>
      </c>
      <c r="DD44" s="461">
        <f t="shared" si="52"/>
        <v>0</v>
      </c>
      <c r="DE44" s="461">
        <f t="shared" si="52"/>
        <v>0</v>
      </c>
      <c r="DF44" s="461">
        <f t="shared" si="52"/>
        <v>0</v>
      </c>
      <c r="DG44" s="461">
        <f t="shared" si="52"/>
        <v>0</v>
      </c>
      <c r="DH44" s="461">
        <f t="shared" si="52"/>
        <v>0</v>
      </c>
      <c r="DI44" s="461">
        <f t="shared" si="52"/>
        <v>0</v>
      </c>
      <c r="DJ44" s="461">
        <f t="shared" si="52"/>
        <v>0</v>
      </c>
      <c r="DK44" s="461">
        <f t="shared" si="52"/>
        <v>0</v>
      </c>
      <c r="DL44" s="461">
        <f t="shared" si="52"/>
        <v>0</v>
      </c>
      <c r="DM44" s="461">
        <f t="shared" si="52"/>
        <v>0</v>
      </c>
      <c r="DN44" s="461">
        <f t="shared" si="52"/>
        <v>0</v>
      </c>
      <c r="DO44" s="461">
        <f t="shared" si="52"/>
        <v>0</v>
      </c>
      <c r="DP44" s="461">
        <f t="shared" si="52"/>
        <v>0</v>
      </c>
      <c r="DQ44" s="461">
        <f t="shared" si="52"/>
        <v>0</v>
      </c>
      <c r="DR44" s="461">
        <f t="shared" si="52"/>
        <v>0</v>
      </c>
      <c r="DS44" s="461">
        <f t="shared" si="53"/>
        <v>0</v>
      </c>
      <c r="DT44" s="461">
        <f t="shared" si="53"/>
        <v>0</v>
      </c>
      <c r="DU44" s="461">
        <f t="shared" si="53"/>
        <v>0</v>
      </c>
      <c r="DV44" s="461">
        <f t="shared" si="53"/>
        <v>0</v>
      </c>
      <c r="DW44" s="461">
        <f t="shared" si="53"/>
        <v>0</v>
      </c>
      <c r="DX44" s="461">
        <f t="shared" si="53"/>
        <v>0</v>
      </c>
      <c r="DY44" s="461">
        <f t="shared" si="53"/>
        <v>0</v>
      </c>
      <c r="DZ44" s="461">
        <f t="shared" si="53"/>
        <v>0</v>
      </c>
      <c r="EA44" s="461">
        <f t="shared" si="53"/>
        <v>0</v>
      </c>
      <c r="EB44" s="461">
        <f t="shared" si="53"/>
        <v>0</v>
      </c>
      <c r="EC44" s="461">
        <f t="shared" si="53"/>
        <v>0</v>
      </c>
      <c r="ED44" s="461">
        <f t="shared" si="53"/>
        <v>0</v>
      </c>
      <c r="EE44" s="461">
        <f t="shared" si="53"/>
        <v>0</v>
      </c>
      <c r="EF44" s="461">
        <f t="shared" si="53"/>
        <v>0</v>
      </c>
      <c r="EG44" s="461">
        <f t="shared" si="53"/>
        <v>0</v>
      </c>
      <c r="EH44" s="461">
        <f t="shared" si="53"/>
        <v>0</v>
      </c>
      <c r="EI44" s="461">
        <f t="shared" si="54"/>
        <v>0</v>
      </c>
      <c r="EJ44" s="461">
        <f t="shared" si="54"/>
        <v>0</v>
      </c>
      <c r="EK44" s="461">
        <f t="shared" si="54"/>
        <v>0</v>
      </c>
      <c r="EL44" s="461">
        <f t="shared" si="54"/>
        <v>0</v>
      </c>
      <c r="EM44" s="461">
        <f t="shared" si="54"/>
        <v>0</v>
      </c>
      <c r="EN44" s="461">
        <f t="shared" si="54"/>
        <v>0</v>
      </c>
      <c r="EO44" s="461">
        <f t="shared" si="54"/>
        <v>0</v>
      </c>
      <c r="EP44" s="461">
        <f t="shared" si="54"/>
        <v>0</v>
      </c>
      <c r="EQ44" s="461">
        <f t="shared" si="54"/>
        <v>0</v>
      </c>
      <c r="ER44" s="461">
        <f t="shared" si="54"/>
        <v>0</v>
      </c>
      <c r="ES44" s="461">
        <f t="shared" si="54"/>
        <v>0</v>
      </c>
      <c r="ET44" s="461">
        <f t="shared" si="54"/>
        <v>0</v>
      </c>
      <c r="EU44" s="461">
        <f t="shared" si="54"/>
        <v>0</v>
      </c>
      <c r="EV44" s="461">
        <f t="shared" si="54"/>
        <v>0</v>
      </c>
      <c r="EW44" s="461">
        <f t="shared" si="54"/>
        <v>0</v>
      </c>
      <c r="EX44" s="461">
        <f t="shared" si="54"/>
        <v>0</v>
      </c>
      <c r="EY44" s="461">
        <f t="shared" si="55"/>
        <v>0</v>
      </c>
      <c r="EZ44" s="461">
        <f t="shared" si="55"/>
        <v>0</v>
      </c>
      <c r="FA44" s="461">
        <f t="shared" si="55"/>
        <v>0</v>
      </c>
      <c r="FB44" s="461">
        <f t="shared" si="55"/>
        <v>0</v>
      </c>
      <c r="FC44" s="461">
        <f t="shared" si="55"/>
        <v>0</v>
      </c>
      <c r="FD44" s="461">
        <f t="shared" si="55"/>
        <v>0</v>
      </c>
      <c r="FE44" s="461">
        <f t="shared" si="55"/>
        <v>0</v>
      </c>
      <c r="FF44" s="461">
        <f t="shared" si="55"/>
        <v>0</v>
      </c>
      <c r="FG44" s="461">
        <f t="shared" si="55"/>
        <v>0</v>
      </c>
      <c r="FH44" s="461">
        <f t="shared" si="55"/>
        <v>0</v>
      </c>
      <c r="FI44" s="461">
        <f t="shared" si="55"/>
        <v>0</v>
      </c>
      <c r="FJ44" s="461">
        <f t="shared" si="55"/>
        <v>0</v>
      </c>
      <c r="FK44" s="461">
        <f t="shared" si="55"/>
        <v>0</v>
      </c>
      <c r="FL44" s="461">
        <f t="shared" si="55"/>
        <v>0</v>
      </c>
      <c r="FM44" s="461">
        <f t="shared" si="55"/>
        <v>0</v>
      </c>
      <c r="FN44" s="461">
        <f t="shared" si="55"/>
        <v>0</v>
      </c>
      <c r="FO44" s="461">
        <f t="shared" si="56"/>
        <v>0</v>
      </c>
      <c r="FP44" s="461">
        <f t="shared" si="56"/>
        <v>0</v>
      </c>
      <c r="FQ44" s="461">
        <f t="shared" si="56"/>
        <v>0</v>
      </c>
      <c r="FR44" s="461">
        <f t="shared" si="56"/>
        <v>0</v>
      </c>
      <c r="FS44" s="461">
        <f t="shared" si="56"/>
        <v>0</v>
      </c>
      <c r="FT44" s="461">
        <f t="shared" si="56"/>
        <v>0</v>
      </c>
      <c r="FU44" s="461">
        <f t="shared" si="56"/>
        <v>0</v>
      </c>
      <c r="FV44" s="461">
        <f t="shared" si="56"/>
        <v>0</v>
      </c>
      <c r="FW44" s="461">
        <f t="shared" si="56"/>
        <v>0</v>
      </c>
      <c r="FX44" s="461">
        <f t="shared" si="56"/>
        <v>0</v>
      </c>
      <c r="FY44" s="461">
        <f t="shared" si="56"/>
        <v>0</v>
      </c>
      <c r="FZ44" s="461">
        <f t="shared" si="56"/>
        <v>0</v>
      </c>
      <c r="GA44" s="461">
        <f t="shared" si="56"/>
        <v>0</v>
      </c>
      <c r="GB44" s="461">
        <f t="shared" si="56"/>
        <v>0</v>
      </c>
      <c r="GC44" s="461">
        <f t="shared" si="56"/>
        <v>0</v>
      </c>
      <c r="GD44" s="461">
        <f t="shared" si="56"/>
        <v>0</v>
      </c>
      <c r="GE44" s="461">
        <f t="shared" si="57"/>
        <v>0</v>
      </c>
      <c r="GF44" s="461">
        <f t="shared" si="57"/>
        <v>0</v>
      </c>
      <c r="GG44" s="461">
        <f t="shared" si="57"/>
        <v>0</v>
      </c>
      <c r="GH44" s="461">
        <f t="shared" si="57"/>
        <v>0</v>
      </c>
      <c r="GI44" s="461">
        <f t="shared" si="57"/>
        <v>0</v>
      </c>
      <c r="GJ44" s="461">
        <f t="shared" si="57"/>
        <v>0</v>
      </c>
      <c r="GK44" s="461">
        <f t="shared" si="57"/>
        <v>0</v>
      </c>
      <c r="GL44" s="461">
        <f t="shared" si="57"/>
        <v>0</v>
      </c>
      <c r="GM44" s="461">
        <f t="shared" si="57"/>
        <v>0</v>
      </c>
      <c r="GN44" s="461">
        <f t="shared" si="57"/>
        <v>0</v>
      </c>
      <c r="GO44" s="461">
        <f t="shared" si="57"/>
        <v>0</v>
      </c>
      <c r="GP44" s="461">
        <f t="shared" si="57"/>
        <v>0</v>
      </c>
      <c r="GQ44" s="461">
        <f t="shared" si="57"/>
        <v>0</v>
      </c>
      <c r="GR44" s="461">
        <f t="shared" si="57"/>
        <v>0</v>
      </c>
      <c r="GS44" s="461">
        <f t="shared" si="57"/>
        <v>0</v>
      </c>
      <c r="GT44" s="461">
        <f t="shared" si="57"/>
        <v>0</v>
      </c>
      <c r="GU44" s="461">
        <f t="shared" si="58"/>
        <v>0</v>
      </c>
      <c r="GV44" s="461">
        <f t="shared" si="40"/>
        <v>0</v>
      </c>
      <c r="GW44" s="461">
        <f t="shared" si="40"/>
        <v>0</v>
      </c>
      <c r="GX44" s="461">
        <f t="shared" si="40"/>
        <v>0</v>
      </c>
      <c r="GY44" s="461">
        <f t="shared" si="41"/>
        <v>0</v>
      </c>
      <c r="GZ44" s="461">
        <f t="shared" si="42"/>
        <v>0</v>
      </c>
      <c r="HA44" s="461">
        <f t="shared" si="43"/>
        <v>0</v>
      </c>
      <c r="HB44" s="461">
        <f t="shared" si="44"/>
        <v>0</v>
      </c>
      <c r="HC44" s="461">
        <f t="shared" si="45"/>
        <v>0</v>
      </c>
      <c r="HD44" s="461">
        <f t="shared" si="46"/>
        <v>0</v>
      </c>
    </row>
    <row r="45" spans="2:212">
      <c r="B45" s="455" t="s">
        <v>1163</v>
      </c>
      <c r="C45" s="455" t="s">
        <v>1186</v>
      </c>
      <c r="D45" s="456">
        <v>0</v>
      </c>
      <c r="E45" s="455" t="s">
        <v>1187</v>
      </c>
      <c r="F45" s="457">
        <v>45159</v>
      </c>
      <c r="H45" s="457">
        <v>45883</v>
      </c>
      <c r="I45" s="457">
        <v>45159</v>
      </c>
      <c r="J45" s="456">
        <v>150</v>
      </c>
      <c r="K45" s="455" t="s">
        <v>1189</v>
      </c>
      <c r="L45" s="458">
        <v>0</v>
      </c>
      <c r="M45" s="455" t="s">
        <v>1187</v>
      </c>
      <c r="N45" s="459">
        <v>0</v>
      </c>
      <c r="O45" s="455">
        <v>0</v>
      </c>
      <c r="Q45" s="457"/>
      <c r="R45" s="457"/>
      <c r="S45" s="456"/>
      <c r="T45" s="455"/>
      <c r="U45" s="458"/>
      <c r="V45" s="455"/>
      <c r="W45" s="460"/>
      <c r="X45" s="455"/>
      <c r="Z45" s="444" t="str">
        <f t="shared" si="47"/>
        <v>Leases</v>
      </c>
      <c r="AA45" s="461">
        <f t="shared" si="28"/>
        <v>0</v>
      </c>
      <c r="AB45" s="461">
        <f t="shared" si="59"/>
        <v>0</v>
      </c>
      <c r="AC45" s="461">
        <f t="shared" si="59"/>
        <v>0</v>
      </c>
      <c r="AD45" s="461">
        <f t="shared" si="59"/>
        <v>0</v>
      </c>
      <c r="AE45" s="461">
        <f t="shared" si="59"/>
        <v>0</v>
      </c>
      <c r="AF45" s="461">
        <f t="shared" si="59"/>
        <v>0</v>
      </c>
      <c r="AG45" s="461">
        <f t="shared" si="59"/>
        <v>0</v>
      </c>
      <c r="AH45" s="461">
        <f t="shared" si="59"/>
        <v>0</v>
      </c>
      <c r="AI45" s="461">
        <f t="shared" si="59"/>
        <v>0</v>
      </c>
      <c r="AJ45" s="461">
        <f t="shared" si="59"/>
        <v>0</v>
      </c>
      <c r="AK45" s="461">
        <f t="shared" si="59"/>
        <v>0</v>
      </c>
      <c r="AL45" s="461">
        <f t="shared" si="59"/>
        <v>0</v>
      </c>
      <c r="AM45" s="461">
        <f t="shared" si="59"/>
        <v>0</v>
      </c>
      <c r="AN45" s="461">
        <f t="shared" si="59"/>
        <v>0</v>
      </c>
      <c r="AO45" s="461">
        <f t="shared" si="59"/>
        <v>0</v>
      </c>
      <c r="AP45" s="461">
        <f t="shared" si="59"/>
        <v>0</v>
      </c>
      <c r="AQ45" s="461">
        <f t="shared" si="48"/>
        <v>0</v>
      </c>
      <c r="AR45" s="461">
        <f t="shared" si="48"/>
        <v>0</v>
      </c>
      <c r="AS45" s="461">
        <f t="shared" si="48"/>
        <v>0</v>
      </c>
      <c r="AT45" s="461">
        <f t="shared" si="48"/>
        <v>0</v>
      </c>
      <c r="AU45" s="461">
        <f t="shared" si="48"/>
        <v>0</v>
      </c>
      <c r="AV45" s="461">
        <f t="shared" si="48"/>
        <v>0</v>
      </c>
      <c r="AW45" s="461">
        <f t="shared" si="48"/>
        <v>0</v>
      </c>
      <c r="AX45" s="461">
        <f t="shared" si="48"/>
        <v>0</v>
      </c>
      <c r="AY45" s="461">
        <f t="shared" si="48"/>
        <v>0</v>
      </c>
      <c r="AZ45" s="461">
        <f t="shared" si="48"/>
        <v>0</v>
      </c>
      <c r="BA45" s="461">
        <f t="shared" si="48"/>
        <v>0</v>
      </c>
      <c r="BB45" s="461">
        <f t="shared" si="48"/>
        <v>0</v>
      </c>
      <c r="BC45" s="461">
        <f t="shared" si="48"/>
        <v>0</v>
      </c>
      <c r="BD45" s="461">
        <f t="shared" si="48"/>
        <v>0</v>
      </c>
      <c r="BE45" s="461">
        <f t="shared" si="48"/>
        <v>0</v>
      </c>
      <c r="BF45" s="461">
        <f t="shared" si="48"/>
        <v>0</v>
      </c>
      <c r="BG45" s="461">
        <f t="shared" si="49"/>
        <v>0</v>
      </c>
      <c r="BH45" s="461">
        <f t="shared" si="49"/>
        <v>0</v>
      </c>
      <c r="BI45" s="461">
        <f t="shared" si="49"/>
        <v>0</v>
      </c>
      <c r="BJ45" s="461">
        <f t="shared" si="49"/>
        <v>0</v>
      </c>
      <c r="BK45" s="461">
        <f t="shared" si="49"/>
        <v>0</v>
      </c>
      <c r="BL45" s="461">
        <f t="shared" si="49"/>
        <v>0</v>
      </c>
      <c r="BM45" s="461">
        <f t="shared" si="49"/>
        <v>22.109872826086963</v>
      </c>
      <c r="BN45" s="461">
        <f t="shared" si="49"/>
        <v>43.278900000000007</v>
      </c>
      <c r="BO45" s="461">
        <f t="shared" si="49"/>
        <v>44.836940400000003</v>
      </c>
      <c r="BP45" s="461">
        <f t="shared" si="49"/>
        <v>44.836940400000003</v>
      </c>
      <c r="BQ45" s="461">
        <f t="shared" si="49"/>
        <v>44.836940400000003</v>
      </c>
      <c r="BR45" s="461">
        <f t="shared" si="49"/>
        <v>44.836940400000003</v>
      </c>
      <c r="BS45" s="461">
        <f t="shared" si="49"/>
        <v>45.868190029200008</v>
      </c>
      <c r="BT45" s="461">
        <f t="shared" si="49"/>
        <v>45.868190029200008</v>
      </c>
      <c r="BU45" s="461">
        <f t="shared" si="49"/>
        <v>45.868190029200008</v>
      </c>
      <c r="BV45" s="461">
        <f t="shared" si="49"/>
        <v>45.868190029200008</v>
      </c>
      <c r="BW45" s="461">
        <f t="shared" si="50"/>
        <v>46.969026589900807</v>
      </c>
      <c r="BX45" s="461">
        <f t="shared" si="50"/>
        <v>46.969026589900807</v>
      </c>
      <c r="BY45" s="461">
        <f t="shared" si="50"/>
        <v>46.969026589900807</v>
      </c>
      <c r="BZ45" s="461">
        <f t="shared" si="50"/>
        <v>46.969026589900807</v>
      </c>
      <c r="CA45" s="461">
        <f t="shared" si="50"/>
        <v>48.049314201468512</v>
      </c>
      <c r="CB45" s="461">
        <f t="shared" si="50"/>
        <v>48.049314201468512</v>
      </c>
      <c r="CC45" s="461">
        <f t="shared" si="50"/>
        <v>48.049314201468512</v>
      </c>
      <c r="CD45" s="461">
        <f t="shared" si="50"/>
        <v>48.049314201468512</v>
      </c>
      <c r="CE45" s="461">
        <f t="shared" si="50"/>
        <v>49.154448428102292</v>
      </c>
      <c r="CF45" s="461">
        <f t="shared" si="50"/>
        <v>49.154448428102292</v>
      </c>
      <c r="CG45" s="461">
        <f t="shared" si="50"/>
        <v>49.154448428102292</v>
      </c>
      <c r="CH45" s="461">
        <f t="shared" si="50"/>
        <v>49.154448428102292</v>
      </c>
      <c r="CI45" s="461">
        <f t="shared" si="50"/>
        <v>50.285000741948643</v>
      </c>
      <c r="CJ45" s="461">
        <f t="shared" si="50"/>
        <v>50.285000741948643</v>
      </c>
      <c r="CK45" s="461">
        <f t="shared" si="50"/>
        <v>50.285000741948643</v>
      </c>
      <c r="CL45" s="461">
        <f t="shared" si="50"/>
        <v>50.285000741948643</v>
      </c>
      <c r="CM45" s="461">
        <f t="shared" si="51"/>
        <v>51.441555759013454</v>
      </c>
      <c r="CN45" s="461">
        <f t="shared" si="51"/>
        <v>51.441555759013454</v>
      </c>
      <c r="CO45" s="461">
        <f t="shared" si="51"/>
        <v>51.441555759013454</v>
      </c>
      <c r="CP45" s="461">
        <f t="shared" si="51"/>
        <v>51.441555759013454</v>
      </c>
      <c r="CQ45" s="461">
        <f t="shared" si="51"/>
        <v>52.624711541470759</v>
      </c>
      <c r="CR45" s="461">
        <f t="shared" si="51"/>
        <v>52.624711541470759</v>
      </c>
      <c r="CS45" s="461">
        <f t="shared" si="51"/>
        <v>52.624711541470759</v>
      </c>
      <c r="CT45" s="461">
        <f t="shared" si="51"/>
        <v>52.624711541470759</v>
      </c>
      <c r="CU45" s="461">
        <f t="shared" si="51"/>
        <v>53.835079906924577</v>
      </c>
      <c r="CV45" s="461">
        <f t="shared" si="51"/>
        <v>53.835079906924577</v>
      </c>
      <c r="CW45" s="461">
        <f t="shared" si="51"/>
        <v>53.835079906924577</v>
      </c>
      <c r="CX45" s="461">
        <f t="shared" si="51"/>
        <v>53.835079906924577</v>
      </c>
      <c r="CY45" s="461">
        <f t="shared" si="51"/>
        <v>55.073286744783843</v>
      </c>
      <c r="CZ45" s="461">
        <f t="shared" si="51"/>
        <v>55.073286744783843</v>
      </c>
      <c r="DA45" s="461">
        <f t="shared" si="51"/>
        <v>55.073286744783843</v>
      </c>
      <c r="DB45" s="461">
        <f t="shared" si="51"/>
        <v>55.073286744783843</v>
      </c>
      <c r="DC45" s="461">
        <f t="shared" si="52"/>
        <v>56.339972339913864</v>
      </c>
      <c r="DD45" s="461">
        <f t="shared" si="52"/>
        <v>56.339972339913864</v>
      </c>
      <c r="DE45" s="461">
        <f t="shared" si="52"/>
        <v>56.339972339913864</v>
      </c>
      <c r="DF45" s="461">
        <f t="shared" si="52"/>
        <v>56.339972339913864</v>
      </c>
      <c r="DG45" s="461">
        <f t="shared" si="52"/>
        <v>57.635791703731869</v>
      </c>
      <c r="DH45" s="461">
        <f t="shared" si="52"/>
        <v>57.635791703731869</v>
      </c>
      <c r="DI45" s="461">
        <f t="shared" si="52"/>
        <v>57.635791703731869</v>
      </c>
      <c r="DJ45" s="461">
        <f t="shared" si="52"/>
        <v>57.635791703731869</v>
      </c>
      <c r="DK45" s="461">
        <f t="shared" si="52"/>
        <v>58.961414912917704</v>
      </c>
      <c r="DL45" s="461">
        <f t="shared" si="52"/>
        <v>58.961414912917704</v>
      </c>
      <c r="DM45" s="461">
        <f t="shared" si="52"/>
        <v>58.961414912917704</v>
      </c>
      <c r="DN45" s="461">
        <f t="shared" si="52"/>
        <v>58.961414912917704</v>
      </c>
      <c r="DO45" s="461">
        <f t="shared" si="52"/>
        <v>60.317527455914814</v>
      </c>
      <c r="DP45" s="461">
        <f t="shared" si="52"/>
        <v>60.317527455914814</v>
      </c>
      <c r="DQ45" s="461">
        <f t="shared" si="52"/>
        <v>60.317527455914814</v>
      </c>
      <c r="DR45" s="461">
        <f t="shared" si="52"/>
        <v>60.317527455914814</v>
      </c>
      <c r="DS45" s="461">
        <f t="shared" si="53"/>
        <v>61.704830587400842</v>
      </c>
      <c r="DT45" s="461">
        <f t="shared" si="53"/>
        <v>61.704830587400842</v>
      </c>
      <c r="DU45" s="461">
        <f t="shared" si="53"/>
        <v>61.704830587400842</v>
      </c>
      <c r="DV45" s="461">
        <f t="shared" si="53"/>
        <v>61.704830587400842</v>
      </c>
      <c r="DW45" s="461">
        <f t="shared" si="53"/>
        <v>63.124041690911049</v>
      </c>
      <c r="DX45" s="461">
        <f t="shared" si="53"/>
        <v>63.124041690911049</v>
      </c>
      <c r="DY45" s="461">
        <f t="shared" si="53"/>
        <v>63.124041690911049</v>
      </c>
      <c r="DZ45" s="461">
        <f t="shared" si="53"/>
        <v>63.124041690911049</v>
      </c>
      <c r="EA45" s="461">
        <f t="shared" si="53"/>
        <v>64.575894649801995</v>
      </c>
      <c r="EB45" s="461">
        <f t="shared" si="53"/>
        <v>64.575894649801995</v>
      </c>
      <c r="EC45" s="461">
        <f t="shared" si="53"/>
        <v>64.575894649801995</v>
      </c>
      <c r="ED45" s="461">
        <f t="shared" si="53"/>
        <v>64.575894649801995</v>
      </c>
      <c r="EE45" s="461">
        <f t="shared" si="53"/>
        <v>66.061140226747426</v>
      </c>
      <c r="EF45" s="461">
        <f t="shared" si="53"/>
        <v>66.061140226747426</v>
      </c>
      <c r="EG45" s="461">
        <f t="shared" si="53"/>
        <v>66.061140226747426</v>
      </c>
      <c r="EH45" s="461">
        <f t="shared" si="53"/>
        <v>66.061140226747426</v>
      </c>
      <c r="EI45" s="461">
        <f t="shared" si="54"/>
        <v>67.580546451962618</v>
      </c>
      <c r="EJ45" s="461">
        <f t="shared" si="54"/>
        <v>67.580546451962618</v>
      </c>
      <c r="EK45" s="461">
        <f t="shared" si="54"/>
        <v>67.580546451962618</v>
      </c>
      <c r="EL45" s="461">
        <f t="shared" si="54"/>
        <v>67.580546451962618</v>
      </c>
      <c r="EM45" s="461">
        <f t="shared" si="54"/>
        <v>69.13489902035775</v>
      </c>
      <c r="EN45" s="461">
        <f t="shared" si="54"/>
        <v>69.13489902035775</v>
      </c>
      <c r="EO45" s="461">
        <f t="shared" si="54"/>
        <v>69.13489902035775</v>
      </c>
      <c r="EP45" s="461">
        <f t="shared" si="54"/>
        <v>69.13489902035775</v>
      </c>
      <c r="EQ45" s="461">
        <f t="shared" si="54"/>
        <v>70.725001697825974</v>
      </c>
      <c r="ER45" s="461">
        <f t="shared" si="54"/>
        <v>70.725001697825974</v>
      </c>
      <c r="ES45" s="461">
        <f t="shared" si="54"/>
        <v>70.725001697825974</v>
      </c>
      <c r="ET45" s="461">
        <f t="shared" si="54"/>
        <v>70.725001697825974</v>
      </c>
      <c r="EU45" s="461">
        <f t="shared" si="54"/>
        <v>72.351676736875959</v>
      </c>
      <c r="EV45" s="461">
        <f t="shared" si="54"/>
        <v>72.351676736875959</v>
      </c>
      <c r="EW45" s="461">
        <f t="shared" si="54"/>
        <v>72.351676736875959</v>
      </c>
      <c r="EX45" s="461">
        <f t="shared" si="54"/>
        <v>72.351676736875959</v>
      </c>
      <c r="EY45" s="461">
        <f t="shared" si="55"/>
        <v>74.015765301824104</v>
      </c>
      <c r="EZ45" s="461">
        <f t="shared" si="55"/>
        <v>74.015765301824104</v>
      </c>
      <c r="FA45" s="461">
        <f t="shared" si="55"/>
        <v>74.015765301824104</v>
      </c>
      <c r="FB45" s="461">
        <f t="shared" si="55"/>
        <v>74.015765301824104</v>
      </c>
      <c r="FC45" s="461">
        <f t="shared" si="55"/>
        <v>75.718127903766046</v>
      </c>
      <c r="FD45" s="461">
        <f t="shared" si="55"/>
        <v>75.718127903766046</v>
      </c>
      <c r="FE45" s="461">
        <f t="shared" si="55"/>
        <v>75.718127903766046</v>
      </c>
      <c r="FF45" s="461">
        <f t="shared" si="55"/>
        <v>75.718127903766046</v>
      </c>
      <c r="FG45" s="461">
        <f t="shared" si="55"/>
        <v>77.45964484555266</v>
      </c>
      <c r="FH45" s="461">
        <f t="shared" si="55"/>
        <v>77.45964484555266</v>
      </c>
      <c r="FI45" s="461">
        <f t="shared" si="55"/>
        <v>77.45964484555266</v>
      </c>
      <c r="FJ45" s="461">
        <f t="shared" si="55"/>
        <v>77.45964484555266</v>
      </c>
      <c r="FK45" s="461">
        <f t="shared" si="55"/>
        <v>79.241216677000367</v>
      </c>
      <c r="FL45" s="461">
        <f t="shared" si="55"/>
        <v>79.241216677000367</v>
      </c>
      <c r="FM45" s="461">
        <f t="shared" si="55"/>
        <v>79.241216677000367</v>
      </c>
      <c r="FN45" s="461">
        <f t="shared" si="55"/>
        <v>79.241216677000367</v>
      </c>
      <c r="FO45" s="461">
        <f t="shared" si="56"/>
        <v>81.063764660571366</v>
      </c>
      <c r="FP45" s="461">
        <f t="shared" si="56"/>
        <v>81.063764660571366</v>
      </c>
      <c r="FQ45" s="461">
        <f t="shared" si="56"/>
        <v>81.063764660571366</v>
      </c>
      <c r="FR45" s="461">
        <f t="shared" si="56"/>
        <v>81.063764660571366</v>
      </c>
      <c r="FS45" s="461">
        <f t="shared" si="56"/>
        <v>82.928231247764501</v>
      </c>
      <c r="FT45" s="461">
        <f t="shared" si="56"/>
        <v>82.928231247764501</v>
      </c>
      <c r="FU45" s="461">
        <f t="shared" si="56"/>
        <v>82.928231247764501</v>
      </c>
      <c r="FV45" s="461">
        <f t="shared" si="56"/>
        <v>82.928231247764501</v>
      </c>
      <c r="FW45" s="461">
        <f t="shared" si="56"/>
        <v>84.835580566463065</v>
      </c>
      <c r="FX45" s="461">
        <f t="shared" si="56"/>
        <v>84.835580566463065</v>
      </c>
      <c r="FY45" s="461">
        <f t="shared" si="56"/>
        <v>84.835580566463065</v>
      </c>
      <c r="FZ45" s="461">
        <f t="shared" si="56"/>
        <v>84.835580566463065</v>
      </c>
      <c r="GA45" s="461">
        <f t="shared" si="56"/>
        <v>86.786798919491716</v>
      </c>
      <c r="GB45" s="461">
        <f t="shared" si="56"/>
        <v>86.786798919491716</v>
      </c>
      <c r="GC45" s="461">
        <f t="shared" si="56"/>
        <v>86.786798919491716</v>
      </c>
      <c r="GD45" s="461">
        <f t="shared" si="56"/>
        <v>86.786798919491716</v>
      </c>
      <c r="GE45" s="461">
        <f t="shared" si="57"/>
        <v>88.782895294640014</v>
      </c>
      <c r="GF45" s="461">
        <f t="shared" si="57"/>
        <v>88.782895294640014</v>
      </c>
      <c r="GG45" s="461">
        <f t="shared" si="57"/>
        <v>88.782895294640014</v>
      </c>
      <c r="GH45" s="461">
        <f t="shared" si="57"/>
        <v>88.782895294640014</v>
      </c>
      <c r="GI45" s="461">
        <f t="shared" si="57"/>
        <v>90.824901886416725</v>
      </c>
      <c r="GJ45" s="461">
        <f t="shared" si="57"/>
        <v>90.824901886416725</v>
      </c>
      <c r="GK45" s="461">
        <f t="shared" si="57"/>
        <v>90.824901886416725</v>
      </c>
      <c r="GL45" s="461">
        <f t="shared" si="57"/>
        <v>90.824901886416725</v>
      </c>
      <c r="GM45" s="461">
        <f t="shared" si="57"/>
        <v>92.913874629804297</v>
      </c>
      <c r="GN45" s="461">
        <f t="shared" si="57"/>
        <v>92.913874629804297</v>
      </c>
      <c r="GO45" s="461">
        <f t="shared" si="57"/>
        <v>92.913874629804297</v>
      </c>
      <c r="GP45" s="461">
        <f t="shared" si="57"/>
        <v>92.913874629804297</v>
      </c>
      <c r="GQ45" s="461">
        <f t="shared" si="57"/>
        <v>95.050893746289802</v>
      </c>
      <c r="GR45" s="461">
        <f t="shared" si="57"/>
        <v>95.050893746289802</v>
      </c>
      <c r="GS45" s="461">
        <f t="shared" si="57"/>
        <v>95.050893746289802</v>
      </c>
      <c r="GT45" s="461">
        <f t="shared" si="57"/>
        <v>95.050893746289802</v>
      </c>
      <c r="GU45" s="461">
        <f t="shared" si="58"/>
        <v>97.237064302454442</v>
      </c>
      <c r="GV45" s="461">
        <f t="shared" si="40"/>
        <v>97.237064302454442</v>
      </c>
      <c r="GW45" s="461">
        <f t="shared" si="40"/>
        <v>97.237064302454442</v>
      </c>
      <c r="GX45" s="461">
        <f t="shared" si="40"/>
        <v>97.237064302454442</v>
      </c>
      <c r="GY45" s="461">
        <f t="shared" si="41"/>
        <v>99.473516781410893</v>
      </c>
      <c r="GZ45" s="461">
        <f t="shared" si="42"/>
        <v>99.473516781410893</v>
      </c>
      <c r="HA45" s="461">
        <f t="shared" si="43"/>
        <v>99.473516781410893</v>
      </c>
      <c r="HB45" s="461">
        <f t="shared" si="44"/>
        <v>99.473516781410893</v>
      </c>
      <c r="HC45" s="461">
        <f t="shared" si="45"/>
        <v>101.76140766738334</v>
      </c>
      <c r="HD45" s="461">
        <f t="shared" si="46"/>
        <v>101.76140766738334</v>
      </c>
    </row>
    <row r="46" spans="2:212">
      <c r="B46" s="455" t="s">
        <v>1163</v>
      </c>
      <c r="C46" s="455" t="s">
        <v>1186</v>
      </c>
      <c r="D46" s="456">
        <v>0</v>
      </c>
      <c r="E46" s="455" t="s">
        <v>1187</v>
      </c>
      <c r="F46" s="457">
        <v>45064</v>
      </c>
      <c r="H46" s="457">
        <v>45883</v>
      </c>
      <c r="I46" s="457">
        <v>45064</v>
      </c>
      <c r="J46" s="458">
        <v>3000</v>
      </c>
      <c r="K46" s="455" t="s">
        <v>1187</v>
      </c>
      <c r="L46" s="458">
        <v>0</v>
      </c>
      <c r="M46" s="455" t="s">
        <v>1187</v>
      </c>
      <c r="N46" s="459">
        <v>0</v>
      </c>
      <c r="O46" s="455">
        <v>1</v>
      </c>
      <c r="Q46" s="457">
        <v>46360</v>
      </c>
      <c r="R46" s="457">
        <v>45064</v>
      </c>
      <c r="S46" s="458">
        <v>7100</v>
      </c>
      <c r="T46" s="455" t="s">
        <v>1187</v>
      </c>
      <c r="U46" s="458">
        <v>14000</v>
      </c>
      <c r="V46" s="470" t="s">
        <v>1187</v>
      </c>
      <c r="W46" s="463">
        <v>7.4999999999999997E-3</v>
      </c>
      <c r="X46" s="455">
        <v>1</v>
      </c>
      <c r="Z46" s="444" t="str">
        <f t="shared" si="47"/>
        <v>Leases</v>
      </c>
      <c r="AA46" s="461">
        <f t="shared" si="28"/>
        <v>0</v>
      </c>
      <c r="AB46" s="461">
        <f t="shared" si="59"/>
        <v>0</v>
      </c>
      <c r="AC46" s="461">
        <f t="shared" si="59"/>
        <v>0</v>
      </c>
      <c r="AD46" s="461">
        <f t="shared" si="59"/>
        <v>0</v>
      </c>
      <c r="AE46" s="461">
        <f t="shared" si="59"/>
        <v>0</v>
      </c>
      <c r="AF46" s="461">
        <f t="shared" si="59"/>
        <v>0</v>
      </c>
      <c r="AG46" s="461">
        <f t="shared" si="59"/>
        <v>0</v>
      </c>
      <c r="AH46" s="461">
        <f t="shared" si="59"/>
        <v>0</v>
      </c>
      <c r="AI46" s="461">
        <f t="shared" si="59"/>
        <v>0</v>
      </c>
      <c r="AJ46" s="461">
        <f t="shared" si="59"/>
        <v>0</v>
      </c>
      <c r="AK46" s="461">
        <f t="shared" si="59"/>
        <v>0</v>
      </c>
      <c r="AL46" s="461">
        <f t="shared" si="59"/>
        <v>0</v>
      </c>
      <c r="AM46" s="461">
        <f t="shared" si="59"/>
        <v>0</v>
      </c>
      <c r="AN46" s="461">
        <f t="shared" si="59"/>
        <v>0</v>
      </c>
      <c r="AO46" s="461">
        <f t="shared" si="59"/>
        <v>0</v>
      </c>
      <c r="AP46" s="461">
        <f t="shared" si="59"/>
        <v>0</v>
      </c>
      <c r="AQ46" s="461">
        <f t="shared" si="48"/>
        <v>0</v>
      </c>
      <c r="AR46" s="461">
        <f t="shared" si="48"/>
        <v>0</v>
      </c>
      <c r="AS46" s="461">
        <f t="shared" si="48"/>
        <v>0</v>
      </c>
      <c r="AT46" s="461">
        <f t="shared" si="48"/>
        <v>0</v>
      </c>
      <c r="AU46" s="461">
        <f t="shared" si="48"/>
        <v>0</v>
      </c>
      <c r="AV46" s="461">
        <f t="shared" si="48"/>
        <v>0</v>
      </c>
      <c r="AW46" s="461">
        <f t="shared" si="48"/>
        <v>0</v>
      </c>
      <c r="AX46" s="461">
        <f t="shared" si="48"/>
        <v>0</v>
      </c>
      <c r="AY46" s="461">
        <f t="shared" si="48"/>
        <v>0</v>
      </c>
      <c r="AZ46" s="461">
        <f t="shared" si="48"/>
        <v>0</v>
      </c>
      <c r="BA46" s="461">
        <f t="shared" si="48"/>
        <v>0</v>
      </c>
      <c r="BB46" s="461">
        <f t="shared" si="48"/>
        <v>0</v>
      </c>
      <c r="BC46" s="461">
        <f t="shared" si="48"/>
        <v>0</v>
      </c>
      <c r="BD46" s="461">
        <f t="shared" si="48"/>
        <v>0</v>
      </c>
      <c r="BE46" s="461">
        <f t="shared" si="48"/>
        <v>0</v>
      </c>
      <c r="BF46" s="461">
        <f t="shared" si="48"/>
        <v>0</v>
      </c>
      <c r="BG46" s="461">
        <f t="shared" si="49"/>
        <v>0</v>
      </c>
      <c r="BH46" s="461">
        <f t="shared" si="49"/>
        <v>0</v>
      </c>
      <c r="BI46" s="461">
        <f t="shared" si="49"/>
        <v>0</v>
      </c>
      <c r="BJ46" s="461">
        <f t="shared" si="49"/>
        <v>0</v>
      </c>
      <c r="BK46" s="461">
        <f t="shared" si="49"/>
        <v>0</v>
      </c>
      <c r="BL46" s="461">
        <f t="shared" si="49"/>
        <v>0</v>
      </c>
      <c r="BM46" s="461">
        <f t="shared" si="49"/>
        <v>383.1521739130435</v>
      </c>
      <c r="BN46" s="461">
        <f t="shared" si="49"/>
        <v>750</v>
      </c>
      <c r="BO46" s="461">
        <f t="shared" si="49"/>
        <v>750</v>
      </c>
      <c r="BP46" s="461">
        <f t="shared" si="49"/>
        <v>750</v>
      </c>
      <c r="BQ46" s="461">
        <f t="shared" si="49"/>
        <v>750</v>
      </c>
      <c r="BR46" s="461">
        <f t="shared" si="49"/>
        <v>2077.9891304347825</v>
      </c>
      <c r="BS46" s="461">
        <f t="shared" si="49"/>
        <v>5275</v>
      </c>
      <c r="BT46" s="461">
        <f t="shared" si="49"/>
        <v>5275</v>
      </c>
      <c r="BU46" s="461">
        <f t="shared" si="49"/>
        <v>5275</v>
      </c>
      <c r="BV46" s="461">
        <f t="shared" si="49"/>
        <v>5275</v>
      </c>
      <c r="BW46" s="461">
        <f t="shared" si="50"/>
        <v>7014.2232063783995</v>
      </c>
      <c r="BX46" s="461">
        <f t="shared" si="50"/>
        <v>8380.9793599999994</v>
      </c>
      <c r="BY46" s="461">
        <f t="shared" si="50"/>
        <v>8380.9793599999994</v>
      </c>
      <c r="BZ46" s="461">
        <f t="shared" si="50"/>
        <v>8380.9793599999994</v>
      </c>
      <c r="CA46" s="461">
        <f t="shared" si="50"/>
        <v>8380.9793599999994</v>
      </c>
      <c r="CB46" s="461">
        <f t="shared" si="50"/>
        <v>8380.9793599999994</v>
      </c>
      <c r="CC46" s="461">
        <f t="shared" si="50"/>
        <v>8414.8610304869399</v>
      </c>
      <c r="CD46" s="461">
        <f t="shared" si="50"/>
        <v>8481.6835413724621</v>
      </c>
      <c r="CE46" s="461">
        <f t="shared" si="50"/>
        <v>8543.0171911251055</v>
      </c>
      <c r="CF46" s="461">
        <f t="shared" si="50"/>
        <v>8585.2880000000005</v>
      </c>
      <c r="CG46" s="461">
        <f t="shared" si="50"/>
        <v>8585.2880000000005</v>
      </c>
      <c r="CH46" s="461">
        <f t="shared" si="50"/>
        <v>8585.2880000000005</v>
      </c>
      <c r="CI46" s="461">
        <f t="shared" si="50"/>
        <v>8585.2880000000005</v>
      </c>
      <c r="CJ46" s="461">
        <f t="shared" si="50"/>
        <v>8585.2880000000005</v>
      </c>
      <c r="CK46" s="461">
        <f t="shared" si="50"/>
        <v>8585.2880000000005</v>
      </c>
      <c r="CL46" s="461">
        <f t="shared" si="50"/>
        <v>8585.2880000000005</v>
      </c>
      <c r="CM46" s="461">
        <f t="shared" si="51"/>
        <v>8585.2880000000005</v>
      </c>
      <c r="CN46" s="461">
        <f t="shared" si="51"/>
        <v>8585.2880000000005</v>
      </c>
      <c r="CO46" s="461">
        <f t="shared" si="51"/>
        <v>8585.2880000000005</v>
      </c>
      <c r="CP46" s="461">
        <f t="shared" si="51"/>
        <v>8585.2880000000005</v>
      </c>
      <c r="CQ46" s="461">
        <f t="shared" si="51"/>
        <v>8585.2880000000005</v>
      </c>
      <c r="CR46" s="461">
        <f t="shared" si="51"/>
        <v>8585.2880000000005</v>
      </c>
      <c r="CS46" s="461">
        <f t="shared" si="51"/>
        <v>8585.2880000000005</v>
      </c>
      <c r="CT46" s="461">
        <f t="shared" si="51"/>
        <v>8585.2880000000005</v>
      </c>
      <c r="CU46" s="461">
        <f t="shared" si="51"/>
        <v>8585.2880000000005</v>
      </c>
      <c r="CV46" s="461">
        <f t="shared" si="51"/>
        <v>8585.2880000000005</v>
      </c>
      <c r="CW46" s="461">
        <f t="shared" si="51"/>
        <v>8585.2880000000005</v>
      </c>
      <c r="CX46" s="461">
        <f t="shared" si="51"/>
        <v>8585.2880000000005</v>
      </c>
      <c r="CY46" s="461">
        <f t="shared" si="51"/>
        <v>8585.2880000000005</v>
      </c>
      <c r="CZ46" s="461">
        <f t="shared" si="51"/>
        <v>8585.2880000000005</v>
      </c>
      <c r="DA46" s="461">
        <f t="shared" si="51"/>
        <v>8585.2880000000005</v>
      </c>
      <c r="DB46" s="461">
        <f t="shared" si="51"/>
        <v>8585.2880000000005</v>
      </c>
      <c r="DC46" s="461">
        <f t="shared" si="52"/>
        <v>8585.2880000000005</v>
      </c>
      <c r="DD46" s="461">
        <f t="shared" si="52"/>
        <v>8585.2880000000005</v>
      </c>
      <c r="DE46" s="461">
        <f t="shared" si="52"/>
        <v>8585.2880000000005</v>
      </c>
      <c r="DF46" s="461">
        <f t="shared" si="52"/>
        <v>8585.2880000000005</v>
      </c>
      <c r="DG46" s="461">
        <f t="shared" si="52"/>
        <v>8929.5638669305845</v>
      </c>
      <c r="DH46" s="461">
        <f t="shared" si="52"/>
        <v>9166.8368717159356</v>
      </c>
      <c r="DI46" s="461">
        <f t="shared" si="52"/>
        <v>9354.3811176994459</v>
      </c>
      <c r="DJ46" s="461">
        <f t="shared" si="52"/>
        <v>9724.2618596652519</v>
      </c>
      <c r="DK46" s="461">
        <f t="shared" si="52"/>
        <v>9791.0029998569189</v>
      </c>
      <c r="DL46" s="461">
        <f t="shared" si="52"/>
        <v>9837.0006209427738</v>
      </c>
      <c r="DM46" s="461">
        <f t="shared" si="52"/>
        <v>9873.7902996507401</v>
      </c>
      <c r="DN46" s="461">
        <f t="shared" si="52"/>
        <v>9946.3480770745409</v>
      </c>
      <c r="DO46" s="461">
        <f t="shared" si="52"/>
        <v>10014.943827904892</v>
      </c>
      <c r="DP46" s="461">
        <f t="shared" si="52"/>
        <v>10062.219636285345</v>
      </c>
      <c r="DQ46" s="461">
        <f t="shared" si="52"/>
        <v>10100.031455779796</v>
      </c>
      <c r="DR46" s="461">
        <f t="shared" si="52"/>
        <v>10174.605131854691</v>
      </c>
      <c r="DS46" s="461">
        <f t="shared" si="53"/>
        <v>10245.106702935873</v>
      </c>
      <c r="DT46" s="461">
        <f t="shared" si="53"/>
        <v>10290.098079140924</v>
      </c>
      <c r="DU46" s="461">
        <f t="shared" si="53"/>
        <v>10328.960257158213</v>
      </c>
      <c r="DV46" s="461">
        <f t="shared" si="53"/>
        <v>10405.605483803583</v>
      </c>
      <c r="DW46" s="461">
        <f t="shared" si="53"/>
        <v>10478.0654881749</v>
      </c>
      <c r="DX46" s="461">
        <f t="shared" si="53"/>
        <v>10531.602431363495</v>
      </c>
      <c r="DY46" s="461">
        <f t="shared" si="53"/>
        <v>10571.543958777444</v>
      </c>
      <c r="DZ46" s="461">
        <f t="shared" si="53"/>
        <v>10650.317912719054</v>
      </c>
      <c r="EA46" s="461">
        <f t="shared" si="53"/>
        <v>10440.477818213059</v>
      </c>
      <c r="EB46" s="461">
        <f t="shared" si="53"/>
        <v>10314.649190846985</v>
      </c>
      <c r="EC46" s="461">
        <f t="shared" si="53"/>
        <v>10213.990481782081</v>
      </c>
      <c r="ED46" s="461">
        <f t="shared" si="53"/>
        <v>10015.468166159983</v>
      </c>
      <c r="EE46" s="461">
        <f t="shared" si="53"/>
        <v>10133.754882851914</v>
      </c>
      <c r="EF46" s="461">
        <f t="shared" si="53"/>
        <v>10196.485433533542</v>
      </c>
      <c r="EG46" s="461">
        <f t="shared" si="53"/>
        <v>10232.460440959125</v>
      </c>
      <c r="EH46" s="461">
        <f t="shared" si="53"/>
        <v>10303.411497703199</v>
      </c>
      <c r="EI46" s="461">
        <f t="shared" si="54"/>
        <v>10332.414956559885</v>
      </c>
      <c r="EJ46" s="461">
        <f t="shared" si="54"/>
        <v>10348.763019681048</v>
      </c>
      <c r="EK46" s="461">
        <f t="shared" si="54"/>
        <v>10378.945177651785</v>
      </c>
      <c r="EL46" s="461">
        <f t="shared" si="54"/>
        <v>10438.47139199017</v>
      </c>
      <c r="EM46" s="461">
        <f t="shared" si="54"/>
        <v>10587.366451490938</v>
      </c>
      <c r="EN46" s="461">
        <f t="shared" si="54"/>
        <v>10693.625053698564</v>
      </c>
      <c r="EO46" s="461">
        <f t="shared" si="54"/>
        <v>10775.703910387323</v>
      </c>
      <c r="EP46" s="461">
        <f t="shared" si="54"/>
        <v>10937.582448715893</v>
      </c>
      <c r="EQ46" s="461">
        <f t="shared" si="54"/>
        <v>10936.171336533842</v>
      </c>
      <c r="ER46" s="461">
        <f t="shared" si="54"/>
        <v>10935.198805898717</v>
      </c>
      <c r="ES46" s="461">
        <f t="shared" si="54"/>
        <v>10934.414576716719</v>
      </c>
      <c r="ET46" s="461">
        <f t="shared" si="54"/>
        <v>10932.867894918048</v>
      </c>
      <c r="EU46" s="461">
        <f t="shared" si="54"/>
        <v>11066.592890189631</v>
      </c>
      <c r="EV46" s="461">
        <f t="shared" si="54"/>
        <v>11158.755410106816</v>
      </c>
      <c r="EW46" s="461">
        <f t="shared" si="54"/>
        <v>11232.470118229405</v>
      </c>
      <c r="EX46" s="461">
        <f t="shared" si="54"/>
        <v>11377.852616056472</v>
      </c>
      <c r="EY46" s="461">
        <f t="shared" si="55"/>
        <v>11411.104731688391</v>
      </c>
      <c r="EZ46" s="461">
        <f t="shared" si="55"/>
        <v>11429.907962427134</v>
      </c>
      <c r="FA46" s="461">
        <f t="shared" si="55"/>
        <v>11448.232735558957</v>
      </c>
      <c r="FB46" s="461">
        <f t="shared" si="55"/>
        <v>11484.373437433374</v>
      </c>
      <c r="FC46" s="461">
        <f t="shared" si="55"/>
        <v>11518.963422716093</v>
      </c>
      <c r="FD46" s="461">
        <f t="shared" si="55"/>
        <v>11546.916589044855</v>
      </c>
      <c r="FE46" s="461">
        <f t="shared" si="55"/>
        <v>11565.978726677797</v>
      </c>
      <c r="FF46" s="461">
        <f t="shared" si="55"/>
        <v>11603.573682332937</v>
      </c>
      <c r="FG46" s="461">
        <f t="shared" si="55"/>
        <v>11621.335326857417</v>
      </c>
      <c r="FH46" s="461">
        <f t="shared" si="55"/>
        <v>11633.576553068906</v>
      </c>
      <c r="FI46" s="461">
        <f t="shared" si="55"/>
        <v>11643.361351452857</v>
      </c>
      <c r="FJ46" s="461">
        <f t="shared" si="55"/>
        <v>11662.659242823831</v>
      </c>
      <c r="FK46" s="461">
        <f t="shared" si="55"/>
        <v>11711.855143931731</v>
      </c>
      <c r="FL46" s="461">
        <f t="shared" si="55"/>
        <v>11745.760684227262</v>
      </c>
      <c r="FM46" s="461">
        <f t="shared" si="55"/>
        <v>11772.874418014699</v>
      </c>
      <c r="FN46" s="461">
        <f t="shared" si="55"/>
        <v>11826.348988338985</v>
      </c>
      <c r="FO46" s="461">
        <f t="shared" si="56"/>
        <v>11896.732529395957</v>
      </c>
      <c r="FP46" s="461">
        <f t="shared" si="56"/>
        <v>11940.848284360391</v>
      </c>
      <c r="FQ46" s="461">
        <f t="shared" si="56"/>
        <v>11979.642010959697</v>
      </c>
      <c r="FR46" s="461">
        <f t="shared" si="56"/>
        <v>12056.152235535881</v>
      </c>
      <c r="FS46" s="461">
        <f t="shared" si="56"/>
        <v>12146.966080195145</v>
      </c>
      <c r="FT46" s="461">
        <f t="shared" si="56"/>
        <v>12213.946663215233</v>
      </c>
      <c r="FU46" s="461">
        <f t="shared" si="56"/>
        <v>12246.285746542279</v>
      </c>
      <c r="FV46" s="461">
        <f t="shared" si="56"/>
        <v>12310.065917844115</v>
      </c>
      <c r="FW46" s="461">
        <f t="shared" si="56"/>
        <v>12372.641197370684</v>
      </c>
      <c r="FX46" s="461">
        <f t="shared" si="56"/>
        <v>12415.767730551546</v>
      </c>
      <c r="FY46" s="461">
        <f t="shared" si="56"/>
        <v>12467.973194658107</v>
      </c>
      <c r="FZ46" s="461">
        <f t="shared" si="56"/>
        <v>12570.934475592858</v>
      </c>
      <c r="GA46" s="461">
        <f t="shared" si="56"/>
        <v>12633.295653317522</v>
      </c>
      <c r="GB46" s="461">
        <f t="shared" si="56"/>
        <v>12676.274628732221</v>
      </c>
      <c r="GC46" s="461">
        <f t="shared" si="56"/>
        <v>12710.64475205969</v>
      </c>
      <c r="GD46" s="461">
        <f t="shared" si="56"/>
        <v>12778.430605212114</v>
      </c>
      <c r="GE46" s="461">
        <f t="shared" si="57"/>
        <v>12832.350350985716</v>
      </c>
      <c r="GF46" s="461">
        <f t="shared" si="57"/>
        <v>12864.696431591517</v>
      </c>
      <c r="GG46" s="461">
        <f t="shared" si="57"/>
        <v>12894.41274102955</v>
      </c>
      <c r="GH46" s="461">
        <f t="shared" si="57"/>
        <v>12953.020194037685</v>
      </c>
      <c r="GI46" s="461">
        <f t="shared" si="57"/>
        <v>13058.105176976418</v>
      </c>
      <c r="GJ46" s="461">
        <f t="shared" si="57"/>
        <v>13135.34426739355</v>
      </c>
      <c r="GK46" s="461">
        <f t="shared" si="57"/>
        <v>13193.265881472742</v>
      </c>
      <c r="GL46" s="461">
        <f t="shared" si="57"/>
        <v>13307.500735648713</v>
      </c>
      <c r="GM46" s="461">
        <f t="shared" si="57"/>
        <v>13380.684563538887</v>
      </c>
      <c r="GN46" s="461">
        <f t="shared" si="57"/>
        <v>13431.122449005594</v>
      </c>
      <c r="GO46" s="461">
        <f t="shared" si="57"/>
        <v>13471.457616553367</v>
      </c>
      <c r="GP46" s="461">
        <f t="shared" si="57"/>
        <v>13551.007920118511</v>
      </c>
      <c r="GQ46" s="461">
        <f t="shared" si="57"/>
        <v>13687.603185415759</v>
      </c>
      <c r="GR46" s="461">
        <f t="shared" si="57"/>
        <v>13781.743879404818</v>
      </c>
      <c r="GS46" s="461">
        <f t="shared" si="57"/>
        <v>13857.034848545092</v>
      </c>
      <c r="GT46" s="461">
        <f t="shared" si="57"/>
        <v>14005.526098611906</v>
      </c>
      <c r="GU46" s="461">
        <f t="shared" si="58"/>
        <v>14073.249202670751</v>
      </c>
      <c r="GV46" s="461">
        <f t="shared" si="40"/>
        <v>14114.515320600423</v>
      </c>
      <c r="GW46" s="461">
        <f t="shared" si="40"/>
        <v>14151.839290674012</v>
      </c>
      <c r="GX46" s="461">
        <f t="shared" si="40"/>
        <v>14225.450814565511</v>
      </c>
      <c r="GY46" s="461">
        <f t="shared" si="41"/>
        <v>14329.17792520989</v>
      </c>
      <c r="GZ46" s="461">
        <f t="shared" si="42"/>
        <v>14406.074337742826</v>
      </c>
      <c r="HA46" s="461">
        <f t="shared" si="43"/>
        <v>14463.245335037325</v>
      </c>
      <c r="HB46" s="461">
        <f t="shared" si="44"/>
        <v>14575.99979885635</v>
      </c>
      <c r="HC46" s="461">
        <f t="shared" si="45"/>
        <v>14682.587196946635</v>
      </c>
      <c r="HD46" s="461">
        <f t="shared" si="46"/>
        <v>14756.046636443838</v>
      </c>
    </row>
    <row r="47" spans="2:212">
      <c r="B47" s="455" t="s">
        <v>1185</v>
      </c>
      <c r="C47" s="455" t="s">
        <v>1186</v>
      </c>
      <c r="D47" s="456">
        <v>0</v>
      </c>
      <c r="E47" s="455" t="s">
        <v>1187</v>
      </c>
      <c r="F47" s="457">
        <v>44943</v>
      </c>
      <c r="H47" s="457">
        <v>45883</v>
      </c>
      <c r="I47" s="457">
        <v>44943</v>
      </c>
      <c r="J47" s="456">
        <v>1650.9756097560976</v>
      </c>
      <c r="K47" s="455" t="s">
        <v>1187</v>
      </c>
      <c r="L47" s="458">
        <v>0</v>
      </c>
      <c r="M47" s="455" t="s">
        <v>1187</v>
      </c>
      <c r="N47" s="459">
        <v>0</v>
      </c>
      <c r="O47" s="455">
        <v>0</v>
      </c>
      <c r="Q47" s="457">
        <v>56492</v>
      </c>
      <c r="R47" s="457"/>
      <c r="S47" s="456"/>
      <c r="T47" s="455"/>
      <c r="U47" s="458"/>
      <c r="V47" s="455"/>
      <c r="W47" s="463"/>
      <c r="X47" s="455"/>
      <c r="Z47" s="444" t="str">
        <f t="shared" si="47"/>
        <v>Easments</v>
      </c>
      <c r="AA47" s="461">
        <f t="shared" si="28"/>
        <v>0</v>
      </c>
      <c r="AB47" s="461">
        <f t="shared" si="59"/>
        <v>0</v>
      </c>
      <c r="AC47" s="461">
        <f t="shared" si="59"/>
        <v>0</v>
      </c>
      <c r="AD47" s="461">
        <f t="shared" si="59"/>
        <v>0</v>
      </c>
      <c r="AE47" s="461">
        <f t="shared" si="59"/>
        <v>0</v>
      </c>
      <c r="AF47" s="461">
        <f t="shared" si="59"/>
        <v>0</v>
      </c>
      <c r="AG47" s="461">
        <f t="shared" si="59"/>
        <v>0</v>
      </c>
      <c r="AH47" s="461">
        <f t="shared" si="59"/>
        <v>0</v>
      </c>
      <c r="AI47" s="461">
        <f t="shared" si="59"/>
        <v>0</v>
      </c>
      <c r="AJ47" s="461">
        <f t="shared" si="59"/>
        <v>0</v>
      </c>
      <c r="AK47" s="461">
        <f t="shared" si="59"/>
        <v>0</v>
      </c>
      <c r="AL47" s="461">
        <f t="shared" si="59"/>
        <v>0</v>
      </c>
      <c r="AM47" s="461">
        <f t="shared" si="59"/>
        <v>0</v>
      </c>
      <c r="AN47" s="461">
        <f t="shared" si="59"/>
        <v>0</v>
      </c>
      <c r="AO47" s="461">
        <f t="shared" si="59"/>
        <v>0</v>
      </c>
      <c r="AP47" s="461">
        <f t="shared" si="59"/>
        <v>0</v>
      </c>
      <c r="AQ47" s="461">
        <f t="shared" si="48"/>
        <v>0</v>
      </c>
      <c r="AR47" s="461">
        <f t="shared" si="48"/>
        <v>0</v>
      </c>
      <c r="AS47" s="461">
        <f t="shared" si="48"/>
        <v>0</v>
      </c>
      <c r="AT47" s="461">
        <f t="shared" si="48"/>
        <v>0</v>
      </c>
      <c r="AU47" s="461">
        <f t="shared" si="48"/>
        <v>0</v>
      </c>
      <c r="AV47" s="461">
        <f t="shared" si="48"/>
        <v>0</v>
      </c>
      <c r="AW47" s="461">
        <f t="shared" si="48"/>
        <v>0</v>
      </c>
      <c r="AX47" s="461">
        <f t="shared" si="48"/>
        <v>0</v>
      </c>
      <c r="AY47" s="461">
        <f t="shared" si="48"/>
        <v>0</v>
      </c>
      <c r="AZ47" s="461">
        <f t="shared" si="48"/>
        <v>0</v>
      </c>
      <c r="BA47" s="461">
        <f t="shared" si="48"/>
        <v>0</v>
      </c>
      <c r="BB47" s="461">
        <f t="shared" si="48"/>
        <v>0</v>
      </c>
      <c r="BC47" s="461">
        <f t="shared" si="48"/>
        <v>0</v>
      </c>
      <c r="BD47" s="461">
        <f t="shared" si="48"/>
        <v>0</v>
      </c>
      <c r="BE47" s="461">
        <f t="shared" si="48"/>
        <v>0</v>
      </c>
      <c r="BF47" s="461">
        <f t="shared" si="48"/>
        <v>0</v>
      </c>
      <c r="BG47" s="461">
        <f t="shared" si="49"/>
        <v>0</v>
      </c>
      <c r="BH47" s="461">
        <f t="shared" si="49"/>
        <v>0</v>
      </c>
      <c r="BI47" s="461">
        <f t="shared" si="49"/>
        <v>0</v>
      </c>
      <c r="BJ47" s="461">
        <f t="shared" si="49"/>
        <v>0</v>
      </c>
      <c r="BK47" s="461">
        <f t="shared" si="49"/>
        <v>0</v>
      </c>
      <c r="BL47" s="461">
        <f t="shared" si="49"/>
        <v>0</v>
      </c>
      <c r="BM47" s="461">
        <f t="shared" si="49"/>
        <v>210.8582979851538</v>
      </c>
      <c r="BN47" s="461">
        <f t="shared" si="49"/>
        <v>412.7439024390244</v>
      </c>
      <c r="BO47" s="461">
        <f t="shared" si="49"/>
        <v>412.7439024390244</v>
      </c>
      <c r="BP47" s="461">
        <f t="shared" si="49"/>
        <v>412.7439024390244</v>
      </c>
      <c r="BQ47" s="461">
        <f t="shared" si="49"/>
        <v>412.7439024390244</v>
      </c>
      <c r="BR47" s="461">
        <f t="shared" si="49"/>
        <v>412.7439024390244</v>
      </c>
      <c r="BS47" s="461">
        <f t="shared" si="49"/>
        <v>412.7439024390244</v>
      </c>
      <c r="BT47" s="461">
        <f t="shared" si="49"/>
        <v>412.7439024390244</v>
      </c>
      <c r="BU47" s="461">
        <f t="shared" si="49"/>
        <v>412.7439024390244</v>
      </c>
      <c r="BV47" s="461">
        <f t="shared" si="49"/>
        <v>412.7439024390244</v>
      </c>
      <c r="BW47" s="461">
        <f t="shared" si="50"/>
        <v>412.7439024390244</v>
      </c>
      <c r="BX47" s="461">
        <f t="shared" si="50"/>
        <v>412.7439024390244</v>
      </c>
      <c r="BY47" s="461">
        <f t="shared" si="50"/>
        <v>412.7439024390244</v>
      </c>
      <c r="BZ47" s="461">
        <f t="shared" si="50"/>
        <v>412.7439024390244</v>
      </c>
      <c r="CA47" s="461">
        <f t="shared" si="50"/>
        <v>412.7439024390244</v>
      </c>
      <c r="CB47" s="461">
        <f t="shared" si="50"/>
        <v>412.7439024390244</v>
      </c>
      <c r="CC47" s="461">
        <f t="shared" si="50"/>
        <v>412.7439024390244</v>
      </c>
      <c r="CD47" s="461">
        <f t="shared" si="50"/>
        <v>412.7439024390244</v>
      </c>
      <c r="CE47" s="461">
        <f t="shared" si="50"/>
        <v>412.7439024390244</v>
      </c>
      <c r="CF47" s="461">
        <f t="shared" si="50"/>
        <v>412.7439024390244</v>
      </c>
      <c r="CG47" s="461">
        <f t="shared" si="50"/>
        <v>412.7439024390244</v>
      </c>
      <c r="CH47" s="461">
        <f t="shared" si="50"/>
        <v>412.7439024390244</v>
      </c>
      <c r="CI47" s="461">
        <f t="shared" si="50"/>
        <v>412.7439024390244</v>
      </c>
      <c r="CJ47" s="461">
        <f t="shared" si="50"/>
        <v>412.7439024390244</v>
      </c>
      <c r="CK47" s="461">
        <f t="shared" si="50"/>
        <v>412.7439024390244</v>
      </c>
      <c r="CL47" s="461">
        <f t="shared" si="50"/>
        <v>412.7439024390244</v>
      </c>
      <c r="CM47" s="461">
        <f t="shared" si="51"/>
        <v>412.7439024390244</v>
      </c>
      <c r="CN47" s="461">
        <f t="shared" si="51"/>
        <v>412.7439024390244</v>
      </c>
      <c r="CO47" s="461">
        <f t="shared" si="51"/>
        <v>412.7439024390244</v>
      </c>
      <c r="CP47" s="461">
        <f t="shared" si="51"/>
        <v>412.7439024390244</v>
      </c>
      <c r="CQ47" s="461">
        <f t="shared" si="51"/>
        <v>412.7439024390244</v>
      </c>
      <c r="CR47" s="461">
        <f t="shared" si="51"/>
        <v>412.7439024390244</v>
      </c>
      <c r="CS47" s="461">
        <f t="shared" si="51"/>
        <v>412.7439024390244</v>
      </c>
      <c r="CT47" s="461">
        <f t="shared" si="51"/>
        <v>412.7439024390244</v>
      </c>
      <c r="CU47" s="461">
        <f t="shared" si="51"/>
        <v>412.7439024390244</v>
      </c>
      <c r="CV47" s="461">
        <f t="shared" si="51"/>
        <v>412.7439024390244</v>
      </c>
      <c r="CW47" s="461">
        <f t="shared" si="51"/>
        <v>412.7439024390244</v>
      </c>
      <c r="CX47" s="461">
        <f t="shared" si="51"/>
        <v>412.7439024390244</v>
      </c>
      <c r="CY47" s="461">
        <f t="shared" si="51"/>
        <v>412.7439024390244</v>
      </c>
      <c r="CZ47" s="461">
        <f t="shared" si="51"/>
        <v>412.7439024390244</v>
      </c>
      <c r="DA47" s="461">
        <f t="shared" si="51"/>
        <v>412.7439024390244</v>
      </c>
      <c r="DB47" s="461">
        <f t="shared" si="51"/>
        <v>412.7439024390244</v>
      </c>
      <c r="DC47" s="461">
        <f t="shared" si="52"/>
        <v>412.7439024390244</v>
      </c>
      <c r="DD47" s="461">
        <f t="shared" si="52"/>
        <v>412.7439024390244</v>
      </c>
      <c r="DE47" s="461">
        <f t="shared" si="52"/>
        <v>412.7439024390244</v>
      </c>
      <c r="DF47" s="461">
        <f t="shared" si="52"/>
        <v>412.7439024390244</v>
      </c>
      <c r="DG47" s="461">
        <f t="shared" si="52"/>
        <v>412.7439024390244</v>
      </c>
      <c r="DH47" s="461">
        <f t="shared" si="52"/>
        <v>412.7439024390244</v>
      </c>
      <c r="DI47" s="461">
        <f t="shared" si="52"/>
        <v>412.7439024390244</v>
      </c>
      <c r="DJ47" s="461">
        <f t="shared" si="52"/>
        <v>412.7439024390244</v>
      </c>
      <c r="DK47" s="461">
        <f t="shared" si="52"/>
        <v>412.7439024390244</v>
      </c>
      <c r="DL47" s="461">
        <f t="shared" si="52"/>
        <v>412.7439024390244</v>
      </c>
      <c r="DM47" s="461">
        <f t="shared" si="52"/>
        <v>412.7439024390244</v>
      </c>
      <c r="DN47" s="461">
        <f t="shared" si="52"/>
        <v>412.7439024390244</v>
      </c>
      <c r="DO47" s="461">
        <f t="shared" si="52"/>
        <v>412.7439024390244</v>
      </c>
      <c r="DP47" s="461">
        <f t="shared" si="52"/>
        <v>412.7439024390244</v>
      </c>
      <c r="DQ47" s="461">
        <f t="shared" si="52"/>
        <v>412.7439024390244</v>
      </c>
      <c r="DR47" s="461">
        <f t="shared" si="52"/>
        <v>412.7439024390244</v>
      </c>
      <c r="DS47" s="461">
        <f t="shared" si="53"/>
        <v>412.7439024390244</v>
      </c>
      <c r="DT47" s="461">
        <f t="shared" si="53"/>
        <v>412.7439024390244</v>
      </c>
      <c r="DU47" s="461">
        <f t="shared" si="53"/>
        <v>412.7439024390244</v>
      </c>
      <c r="DV47" s="461">
        <f t="shared" si="53"/>
        <v>412.7439024390244</v>
      </c>
      <c r="DW47" s="461">
        <f t="shared" si="53"/>
        <v>412.7439024390244</v>
      </c>
      <c r="DX47" s="461">
        <f t="shared" si="53"/>
        <v>412.7439024390244</v>
      </c>
      <c r="DY47" s="461">
        <f t="shared" si="53"/>
        <v>412.7439024390244</v>
      </c>
      <c r="DZ47" s="461">
        <f t="shared" si="53"/>
        <v>412.7439024390244</v>
      </c>
      <c r="EA47" s="461">
        <f t="shared" si="53"/>
        <v>412.7439024390244</v>
      </c>
      <c r="EB47" s="461">
        <f t="shared" si="53"/>
        <v>412.7439024390244</v>
      </c>
      <c r="EC47" s="461">
        <f t="shared" si="53"/>
        <v>412.7439024390244</v>
      </c>
      <c r="ED47" s="461">
        <f t="shared" si="53"/>
        <v>412.7439024390244</v>
      </c>
      <c r="EE47" s="461">
        <f t="shared" si="53"/>
        <v>412.7439024390244</v>
      </c>
      <c r="EF47" s="461">
        <f t="shared" si="53"/>
        <v>412.7439024390244</v>
      </c>
      <c r="EG47" s="461">
        <f t="shared" si="53"/>
        <v>412.7439024390244</v>
      </c>
      <c r="EH47" s="461">
        <f t="shared" si="53"/>
        <v>412.7439024390244</v>
      </c>
      <c r="EI47" s="461">
        <f t="shared" si="54"/>
        <v>412.7439024390244</v>
      </c>
      <c r="EJ47" s="461">
        <f t="shared" si="54"/>
        <v>412.7439024390244</v>
      </c>
      <c r="EK47" s="461">
        <f t="shared" si="54"/>
        <v>412.7439024390244</v>
      </c>
      <c r="EL47" s="461">
        <f t="shared" si="54"/>
        <v>412.7439024390244</v>
      </c>
      <c r="EM47" s="461">
        <f t="shared" si="54"/>
        <v>412.7439024390244</v>
      </c>
      <c r="EN47" s="461">
        <f t="shared" si="54"/>
        <v>412.7439024390244</v>
      </c>
      <c r="EO47" s="461">
        <f t="shared" si="54"/>
        <v>412.7439024390244</v>
      </c>
      <c r="EP47" s="461">
        <f t="shared" si="54"/>
        <v>412.7439024390244</v>
      </c>
      <c r="EQ47" s="461">
        <f t="shared" si="54"/>
        <v>412.7439024390244</v>
      </c>
      <c r="ER47" s="461">
        <f t="shared" si="54"/>
        <v>412.7439024390244</v>
      </c>
      <c r="ES47" s="461">
        <f t="shared" si="54"/>
        <v>412.7439024390244</v>
      </c>
      <c r="ET47" s="461">
        <f t="shared" si="54"/>
        <v>412.7439024390244</v>
      </c>
      <c r="EU47" s="461">
        <f t="shared" si="54"/>
        <v>412.7439024390244</v>
      </c>
      <c r="EV47" s="461">
        <f t="shared" si="54"/>
        <v>412.7439024390244</v>
      </c>
      <c r="EW47" s="461">
        <f t="shared" si="54"/>
        <v>412.7439024390244</v>
      </c>
      <c r="EX47" s="461">
        <f t="shared" si="54"/>
        <v>412.7439024390244</v>
      </c>
      <c r="EY47" s="461">
        <f t="shared" si="55"/>
        <v>412.7439024390244</v>
      </c>
      <c r="EZ47" s="461">
        <f t="shared" si="55"/>
        <v>412.7439024390244</v>
      </c>
      <c r="FA47" s="461">
        <f t="shared" si="55"/>
        <v>412.7439024390244</v>
      </c>
      <c r="FB47" s="461">
        <f t="shared" si="55"/>
        <v>412.7439024390244</v>
      </c>
      <c r="FC47" s="461">
        <f t="shared" si="55"/>
        <v>412.7439024390244</v>
      </c>
      <c r="FD47" s="461">
        <f t="shared" si="55"/>
        <v>412.7439024390244</v>
      </c>
      <c r="FE47" s="461">
        <f t="shared" si="55"/>
        <v>412.7439024390244</v>
      </c>
      <c r="FF47" s="461">
        <f t="shared" si="55"/>
        <v>412.7439024390244</v>
      </c>
      <c r="FG47" s="461">
        <f t="shared" si="55"/>
        <v>412.7439024390244</v>
      </c>
      <c r="FH47" s="461">
        <f t="shared" si="55"/>
        <v>412.7439024390244</v>
      </c>
      <c r="FI47" s="461">
        <f t="shared" si="55"/>
        <v>412.7439024390244</v>
      </c>
      <c r="FJ47" s="461">
        <f t="shared" si="55"/>
        <v>412.7439024390244</v>
      </c>
      <c r="FK47" s="461">
        <f t="shared" si="55"/>
        <v>412.7439024390244</v>
      </c>
      <c r="FL47" s="461">
        <f t="shared" si="55"/>
        <v>412.7439024390244</v>
      </c>
      <c r="FM47" s="461">
        <f t="shared" si="55"/>
        <v>412.7439024390244</v>
      </c>
      <c r="FN47" s="461">
        <f t="shared" si="55"/>
        <v>412.7439024390244</v>
      </c>
      <c r="FO47" s="461">
        <f t="shared" si="56"/>
        <v>412.7439024390244</v>
      </c>
      <c r="FP47" s="461">
        <f t="shared" si="56"/>
        <v>412.7439024390244</v>
      </c>
      <c r="FQ47" s="461">
        <f t="shared" si="56"/>
        <v>412.7439024390244</v>
      </c>
      <c r="FR47" s="461">
        <f t="shared" si="56"/>
        <v>412.7439024390244</v>
      </c>
      <c r="FS47" s="461">
        <f t="shared" si="56"/>
        <v>412.7439024390244</v>
      </c>
      <c r="FT47" s="461">
        <f t="shared" si="56"/>
        <v>412.7439024390244</v>
      </c>
      <c r="FU47" s="461">
        <f t="shared" si="56"/>
        <v>412.7439024390244</v>
      </c>
      <c r="FV47" s="461">
        <f t="shared" si="56"/>
        <v>412.7439024390244</v>
      </c>
      <c r="FW47" s="461">
        <f t="shared" si="56"/>
        <v>412.7439024390244</v>
      </c>
      <c r="FX47" s="461">
        <f t="shared" si="56"/>
        <v>412.7439024390244</v>
      </c>
      <c r="FY47" s="461">
        <f t="shared" si="56"/>
        <v>278.15349946977733</v>
      </c>
      <c r="FZ47" s="461">
        <f t="shared" si="56"/>
        <v>0</v>
      </c>
      <c r="GA47" s="461">
        <f t="shared" si="56"/>
        <v>0</v>
      </c>
      <c r="GB47" s="461">
        <f t="shared" si="56"/>
        <v>0</v>
      </c>
      <c r="GC47" s="461">
        <f t="shared" si="56"/>
        <v>0</v>
      </c>
      <c r="GD47" s="461">
        <f t="shared" si="56"/>
        <v>0</v>
      </c>
      <c r="GE47" s="461">
        <f t="shared" si="57"/>
        <v>0</v>
      </c>
      <c r="GF47" s="461">
        <f t="shared" si="57"/>
        <v>0</v>
      </c>
      <c r="GG47" s="461">
        <f t="shared" si="57"/>
        <v>0</v>
      </c>
      <c r="GH47" s="461">
        <f t="shared" si="57"/>
        <v>0</v>
      </c>
      <c r="GI47" s="461">
        <f t="shared" si="57"/>
        <v>0</v>
      </c>
      <c r="GJ47" s="461">
        <f t="shared" si="57"/>
        <v>0</v>
      </c>
      <c r="GK47" s="461">
        <f t="shared" si="57"/>
        <v>0</v>
      </c>
      <c r="GL47" s="461">
        <f t="shared" si="57"/>
        <v>0</v>
      </c>
      <c r="GM47" s="461">
        <f t="shared" si="57"/>
        <v>0</v>
      </c>
      <c r="GN47" s="461">
        <f t="shared" si="57"/>
        <v>0</v>
      </c>
      <c r="GO47" s="461">
        <f t="shared" si="57"/>
        <v>0</v>
      </c>
      <c r="GP47" s="461">
        <f t="shared" si="57"/>
        <v>0</v>
      </c>
      <c r="GQ47" s="461">
        <f t="shared" si="57"/>
        <v>0</v>
      </c>
      <c r="GR47" s="461">
        <f t="shared" si="57"/>
        <v>0</v>
      </c>
      <c r="GS47" s="461">
        <f t="shared" si="57"/>
        <v>0</v>
      </c>
      <c r="GT47" s="461">
        <f t="shared" si="57"/>
        <v>0</v>
      </c>
      <c r="GU47" s="461">
        <f t="shared" si="58"/>
        <v>0</v>
      </c>
      <c r="GV47" s="461">
        <f t="shared" si="40"/>
        <v>0</v>
      </c>
      <c r="GW47" s="461">
        <f t="shared" si="40"/>
        <v>0</v>
      </c>
      <c r="GX47" s="461">
        <f t="shared" si="40"/>
        <v>0</v>
      </c>
      <c r="GY47" s="461">
        <f t="shared" si="41"/>
        <v>0</v>
      </c>
      <c r="GZ47" s="461">
        <f t="shared" si="42"/>
        <v>0</v>
      </c>
      <c r="HA47" s="461">
        <f t="shared" si="43"/>
        <v>0</v>
      </c>
      <c r="HB47" s="461">
        <f t="shared" si="44"/>
        <v>0</v>
      </c>
      <c r="HC47" s="461">
        <f t="shared" si="45"/>
        <v>0</v>
      </c>
      <c r="HD47" s="461">
        <f t="shared" si="46"/>
        <v>0</v>
      </c>
    </row>
    <row r="48" spans="2:212">
      <c r="B48" s="455" t="s">
        <v>1163</v>
      </c>
      <c r="C48" s="455" t="s">
        <v>1186</v>
      </c>
      <c r="D48" s="456">
        <v>0</v>
      </c>
      <c r="E48" s="455" t="s">
        <v>1187</v>
      </c>
      <c r="F48" s="457">
        <v>45474</v>
      </c>
      <c r="H48" s="457">
        <v>45883</v>
      </c>
      <c r="I48" s="457">
        <v>45474</v>
      </c>
      <c r="J48" s="456">
        <v>900</v>
      </c>
      <c r="K48" s="455" t="s">
        <v>1189</v>
      </c>
      <c r="L48" s="458">
        <v>0</v>
      </c>
      <c r="M48" s="455" t="s">
        <v>1187</v>
      </c>
      <c r="N48" s="459">
        <v>0</v>
      </c>
      <c r="O48" s="455">
        <v>0</v>
      </c>
      <c r="Q48" s="457"/>
      <c r="R48" s="457"/>
      <c r="S48" s="456"/>
      <c r="T48" s="455"/>
      <c r="U48" s="458"/>
      <c r="V48" s="455"/>
      <c r="W48" s="460"/>
      <c r="X48" s="455"/>
      <c r="Z48" s="444" t="str">
        <f t="shared" si="47"/>
        <v>Leases</v>
      </c>
      <c r="AA48" s="461">
        <f t="shared" si="28"/>
        <v>0</v>
      </c>
      <c r="AB48" s="461">
        <f t="shared" si="59"/>
        <v>0</v>
      </c>
      <c r="AC48" s="461">
        <f t="shared" si="59"/>
        <v>0</v>
      </c>
      <c r="AD48" s="461">
        <f t="shared" si="59"/>
        <v>0</v>
      </c>
      <c r="AE48" s="461">
        <f t="shared" si="59"/>
        <v>0</v>
      </c>
      <c r="AF48" s="461">
        <f t="shared" si="59"/>
        <v>0</v>
      </c>
      <c r="AG48" s="461">
        <f t="shared" si="59"/>
        <v>0</v>
      </c>
      <c r="AH48" s="461">
        <f t="shared" si="59"/>
        <v>0</v>
      </c>
      <c r="AI48" s="461">
        <f t="shared" si="59"/>
        <v>0</v>
      </c>
      <c r="AJ48" s="461">
        <f t="shared" si="59"/>
        <v>0</v>
      </c>
      <c r="AK48" s="461">
        <f t="shared" si="59"/>
        <v>0</v>
      </c>
      <c r="AL48" s="461">
        <f t="shared" si="59"/>
        <v>0</v>
      </c>
      <c r="AM48" s="461">
        <f t="shared" si="59"/>
        <v>0</v>
      </c>
      <c r="AN48" s="461">
        <f t="shared" si="59"/>
        <v>0</v>
      </c>
      <c r="AO48" s="461">
        <f t="shared" si="59"/>
        <v>0</v>
      </c>
      <c r="AP48" s="461">
        <f t="shared" si="59"/>
        <v>0</v>
      </c>
      <c r="AQ48" s="461">
        <f t="shared" si="48"/>
        <v>0</v>
      </c>
      <c r="AR48" s="461">
        <f t="shared" si="48"/>
        <v>0</v>
      </c>
      <c r="AS48" s="461">
        <f t="shared" si="48"/>
        <v>0</v>
      </c>
      <c r="AT48" s="461">
        <f t="shared" si="48"/>
        <v>0</v>
      </c>
      <c r="AU48" s="461">
        <f t="shared" si="48"/>
        <v>0</v>
      </c>
      <c r="AV48" s="461">
        <f t="shared" si="48"/>
        <v>0</v>
      </c>
      <c r="AW48" s="461">
        <f t="shared" si="48"/>
        <v>0</v>
      </c>
      <c r="AX48" s="461">
        <f t="shared" si="48"/>
        <v>0</v>
      </c>
      <c r="AY48" s="461">
        <f t="shared" si="48"/>
        <v>0</v>
      </c>
      <c r="AZ48" s="461">
        <f t="shared" si="48"/>
        <v>0</v>
      </c>
      <c r="BA48" s="461">
        <f t="shared" si="48"/>
        <v>0</v>
      </c>
      <c r="BB48" s="461">
        <f t="shared" si="48"/>
        <v>0</v>
      </c>
      <c r="BC48" s="461">
        <f t="shared" si="48"/>
        <v>0</v>
      </c>
      <c r="BD48" s="461">
        <f t="shared" si="48"/>
        <v>0</v>
      </c>
      <c r="BE48" s="461">
        <f t="shared" si="48"/>
        <v>0</v>
      </c>
      <c r="BF48" s="461">
        <f t="shared" si="48"/>
        <v>0</v>
      </c>
      <c r="BG48" s="461">
        <f t="shared" si="49"/>
        <v>0</v>
      </c>
      <c r="BH48" s="461">
        <f t="shared" si="49"/>
        <v>0</v>
      </c>
      <c r="BI48" s="461">
        <f t="shared" si="49"/>
        <v>0</v>
      </c>
      <c r="BJ48" s="461">
        <f t="shared" si="49"/>
        <v>0</v>
      </c>
      <c r="BK48" s="461">
        <f t="shared" si="49"/>
        <v>0</v>
      </c>
      <c r="BL48" s="461">
        <f t="shared" si="49"/>
        <v>0</v>
      </c>
      <c r="BM48" s="461">
        <f t="shared" si="49"/>
        <v>119.08369565217392</v>
      </c>
      <c r="BN48" s="461">
        <f t="shared" si="49"/>
        <v>233.1</v>
      </c>
      <c r="BO48" s="461">
        <f t="shared" si="49"/>
        <v>241.49160000000001</v>
      </c>
      <c r="BP48" s="461">
        <f t="shared" si="49"/>
        <v>241.49160000000001</v>
      </c>
      <c r="BQ48" s="461">
        <f t="shared" si="49"/>
        <v>241.49160000000001</v>
      </c>
      <c r="BR48" s="461">
        <f t="shared" si="49"/>
        <v>241.49160000000001</v>
      </c>
      <c r="BS48" s="461">
        <f t="shared" si="49"/>
        <v>247.04590680000001</v>
      </c>
      <c r="BT48" s="461">
        <f t="shared" si="49"/>
        <v>247.04590680000001</v>
      </c>
      <c r="BU48" s="461">
        <f t="shared" si="49"/>
        <v>247.04590680000001</v>
      </c>
      <c r="BV48" s="461">
        <f t="shared" si="49"/>
        <v>247.04590680000001</v>
      </c>
      <c r="BW48" s="461">
        <f t="shared" si="50"/>
        <v>252.97500856320002</v>
      </c>
      <c r="BX48" s="461">
        <f t="shared" si="50"/>
        <v>252.97500856320002</v>
      </c>
      <c r="BY48" s="461">
        <f t="shared" si="50"/>
        <v>252.97500856320002</v>
      </c>
      <c r="BZ48" s="461">
        <f t="shared" si="50"/>
        <v>252.97500856320002</v>
      </c>
      <c r="CA48" s="461">
        <f t="shared" si="50"/>
        <v>258.79343376015362</v>
      </c>
      <c r="CB48" s="461">
        <f t="shared" si="50"/>
        <v>258.79343376015362</v>
      </c>
      <c r="CC48" s="461">
        <f t="shared" si="50"/>
        <v>258.79343376015362</v>
      </c>
      <c r="CD48" s="461">
        <f t="shared" si="50"/>
        <v>258.79343376015362</v>
      </c>
      <c r="CE48" s="461">
        <f t="shared" si="50"/>
        <v>264.74568273663709</v>
      </c>
      <c r="CF48" s="461">
        <f t="shared" si="50"/>
        <v>264.74568273663709</v>
      </c>
      <c r="CG48" s="461">
        <f t="shared" si="50"/>
        <v>264.74568273663709</v>
      </c>
      <c r="CH48" s="461">
        <f t="shared" si="50"/>
        <v>264.74568273663709</v>
      </c>
      <c r="CI48" s="461">
        <f t="shared" si="50"/>
        <v>270.83483343957977</v>
      </c>
      <c r="CJ48" s="461">
        <f t="shared" si="50"/>
        <v>270.83483343957977</v>
      </c>
      <c r="CK48" s="461">
        <f t="shared" si="50"/>
        <v>270.83483343957977</v>
      </c>
      <c r="CL48" s="461">
        <f t="shared" si="50"/>
        <v>270.83483343957977</v>
      </c>
      <c r="CM48" s="461">
        <f t="shared" si="51"/>
        <v>277.06403460869006</v>
      </c>
      <c r="CN48" s="461">
        <f t="shared" si="51"/>
        <v>277.06403460869006</v>
      </c>
      <c r="CO48" s="461">
        <f t="shared" si="51"/>
        <v>277.06403460869006</v>
      </c>
      <c r="CP48" s="461">
        <f t="shared" si="51"/>
        <v>277.06403460869006</v>
      </c>
      <c r="CQ48" s="461">
        <f t="shared" si="51"/>
        <v>283.43650740468991</v>
      </c>
      <c r="CR48" s="461">
        <f t="shared" si="51"/>
        <v>283.43650740468991</v>
      </c>
      <c r="CS48" s="461">
        <f t="shared" si="51"/>
        <v>283.43650740468991</v>
      </c>
      <c r="CT48" s="461">
        <f t="shared" si="51"/>
        <v>283.43650740468991</v>
      </c>
      <c r="CU48" s="461">
        <f t="shared" si="51"/>
        <v>289.95554707499775</v>
      </c>
      <c r="CV48" s="461">
        <f t="shared" si="51"/>
        <v>289.95554707499775</v>
      </c>
      <c r="CW48" s="461">
        <f t="shared" si="51"/>
        <v>289.95554707499775</v>
      </c>
      <c r="CX48" s="461">
        <f t="shared" si="51"/>
        <v>289.95554707499775</v>
      </c>
      <c r="CY48" s="461">
        <f t="shared" si="51"/>
        <v>296.62452465772265</v>
      </c>
      <c r="CZ48" s="461">
        <f t="shared" si="51"/>
        <v>296.62452465772265</v>
      </c>
      <c r="DA48" s="461">
        <f t="shared" si="51"/>
        <v>296.62452465772265</v>
      </c>
      <c r="DB48" s="461">
        <f t="shared" si="51"/>
        <v>296.62452465772265</v>
      </c>
      <c r="DC48" s="461">
        <f t="shared" si="52"/>
        <v>303.44688872485023</v>
      </c>
      <c r="DD48" s="461">
        <f t="shared" si="52"/>
        <v>303.44688872485023</v>
      </c>
      <c r="DE48" s="461">
        <f t="shared" si="52"/>
        <v>303.44688872485023</v>
      </c>
      <c r="DF48" s="461">
        <f t="shared" si="52"/>
        <v>303.44688872485023</v>
      </c>
      <c r="DG48" s="461">
        <f t="shared" si="52"/>
        <v>310.42616716552175</v>
      </c>
      <c r="DH48" s="461">
        <f t="shared" si="52"/>
        <v>310.42616716552175</v>
      </c>
      <c r="DI48" s="461">
        <f t="shared" si="52"/>
        <v>310.42616716552175</v>
      </c>
      <c r="DJ48" s="461">
        <f t="shared" si="52"/>
        <v>310.42616716552175</v>
      </c>
      <c r="DK48" s="461">
        <f t="shared" si="52"/>
        <v>317.56596901032873</v>
      </c>
      <c r="DL48" s="461">
        <f t="shared" si="52"/>
        <v>317.56596901032873</v>
      </c>
      <c r="DM48" s="461">
        <f t="shared" si="52"/>
        <v>317.56596901032873</v>
      </c>
      <c r="DN48" s="461">
        <f t="shared" si="52"/>
        <v>317.56596901032873</v>
      </c>
      <c r="DO48" s="461">
        <f t="shared" si="52"/>
        <v>324.86998629756624</v>
      </c>
      <c r="DP48" s="461">
        <f t="shared" si="52"/>
        <v>324.86998629756624</v>
      </c>
      <c r="DQ48" s="461">
        <f t="shared" si="52"/>
        <v>324.86998629756624</v>
      </c>
      <c r="DR48" s="461">
        <f t="shared" si="52"/>
        <v>324.86998629756624</v>
      </c>
      <c r="DS48" s="461">
        <f t="shared" si="53"/>
        <v>332.34199598241025</v>
      </c>
      <c r="DT48" s="461">
        <f t="shared" si="53"/>
        <v>332.34199598241025</v>
      </c>
      <c r="DU48" s="461">
        <f t="shared" si="53"/>
        <v>332.34199598241025</v>
      </c>
      <c r="DV48" s="461">
        <f t="shared" si="53"/>
        <v>332.34199598241025</v>
      </c>
      <c r="DW48" s="461">
        <f t="shared" si="53"/>
        <v>339.98586189000559</v>
      </c>
      <c r="DX48" s="461">
        <f t="shared" si="53"/>
        <v>339.98586189000559</v>
      </c>
      <c r="DY48" s="461">
        <f t="shared" si="53"/>
        <v>339.98586189000559</v>
      </c>
      <c r="DZ48" s="461">
        <f t="shared" si="53"/>
        <v>339.98586189000559</v>
      </c>
      <c r="EA48" s="461">
        <f t="shared" si="53"/>
        <v>347.8055367134757</v>
      </c>
      <c r="EB48" s="461">
        <f t="shared" si="53"/>
        <v>347.8055367134757</v>
      </c>
      <c r="EC48" s="461">
        <f t="shared" si="53"/>
        <v>347.8055367134757</v>
      </c>
      <c r="ED48" s="461">
        <f t="shared" si="53"/>
        <v>347.8055367134757</v>
      </c>
      <c r="EE48" s="461">
        <f t="shared" si="53"/>
        <v>355.8050640578856</v>
      </c>
      <c r="EF48" s="461">
        <f t="shared" si="53"/>
        <v>355.8050640578856</v>
      </c>
      <c r="EG48" s="461">
        <f t="shared" si="53"/>
        <v>355.8050640578856</v>
      </c>
      <c r="EH48" s="461">
        <f t="shared" si="53"/>
        <v>355.8050640578856</v>
      </c>
      <c r="EI48" s="461">
        <f t="shared" si="54"/>
        <v>363.98858053121694</v>
      </c>
      <c r="EJ48" s="461">
        <f t="shared" si="54"/>
        <v>363.98858053121694</v>
      </c>
      <c r="EK48" s="461">
        <f t="shared" si="54"/>
        <v>363.98858053121694</v>
      </c>
      <c r="EL48" s="461">
        <f t="shared" si="54"/>
        <v>363.98858053121694</v>
      </c>
      <c r="EM48" s="461">
        <f t="shared" si="54"/>
        <v>372.3603178834349</v>
      </c>
      <c r="EN48" s="461">
        <f t="shared" si="54"/>
        <v>372.3603178834349</v>
      </c>
      <c r="EO48" s="461">
        <f t="shared" si="54"/>
        <v>372.3603178834349</v>
      </c>
      <c r="EP48" s="461">
        <f t="shared" si="54"/>
        <v>372.3603178834349</v>
      </c>
      <c r="EQ48" s="461">
        <f t="shared" si="54"/>
        <v>380.92460519475389</v>
      </c>
      <c r="ER48" s="461">
        <f t="shared" si="54"/>
        <v>380.92460519475389</v>
      </c>
      <c r="ES48" s="461">
        <f t="shared" si="54"/>
        <v>380.92460519475389</v>
      </c>
      <c r="ET48" s="461">
        <f t="shared" si="54"/>
        <v>380.92460519475389</v>
      </c>
      <c r="EU48" s="461">
        <f t="shared" si="54"/>
        <v>389.68587111423318</v>
      </c>
      <c r="EV48" s="461">
        <f t="shared" si="54"/>
        <v>389.68587111423318</v>
      </c>
      <c r="EW48" s="461">
        <f t="shared" si="54"/>
        <v>389.68587111423318</v>
      </c>
      <c r="EX48" s="461">
        <f t="shared" si="54"/>
        <v>389.68587111423318</v>
      </c>
      <c r="EY48" s="461">
        <f t="shared" si="55"/>
        <v>398.64864614986055</v>
      </c>
      <c r="EZ48" s="461">
        <f t="shared" si="55"/>
        <v>398.64864614986055</v>
      </c>
      <c r="FA48" s="461">
        <f t="shared" si="55"/>
        <v>398.64864614986055</v>
      </c>
      <c r="FB48" s="461">
        <f t="shared" si="55"/>
        <v>398.64864614986055</v>
      </c>
      <c r="FC48" s="461">
        <f t="shared" si="55"/>
        <v>407.81756501130729</v>
      </c>
      <c r="FD48" s="461">
        <f t="shared" si="55"/>
        <v>407.81756501130729</v>
      </c>
      <c r="FE48" s="461">
        <f t="shared" si="55"/>
        <v>407.81756501130729</v>
      </c>
      <c r="FF48" s="461">
        <f t="shared" si="55"/>
        <v>407.81756501130729</v>
      </c>
      <c r="FG48" s="461">
        <f t="shared" si="55"/>
        <v>417.19736900656727</v>
      </c>
      <c r="FH48" s="461">
        <f t="shared" si="55"/>
        <v>417.19736900656727</v>
      </c>
      <c r="FI48" s="461">
        <f t="shared" si="55"/>
        <v>417.19736900656727</v>
      </c>
      <c r="FJ48" s="461">
        <f t="shared" si="55"/>
        <v>417.19736900656727</v>
      </c>
      <c r="FK48" s="461">
        <f t="shared" si="55"/>
        <v>426.79290849371836</v>
      </c>
      <c r="FL48" s="461">
        <f t="shared" si="55"/>
        <v>426.79290849371836</v>
      </c>
      <c r="FM48" s="461">
        <f t="shared" si="55"/>
        <v>426.79290849371836</v>
      </c>
      <c r="FN48" s="461">
        <f t="shared" si="55"/>
        <v>426.79290849371836</v>
      </c>
      <c r="FO48" s="461">
        <f t="shared" si="56"/>
        <v>436.60914538907377</v>
      </c>
      <c r="FP48" s="461">
        <f t="shared" si="56"/>
        <v>436.60914538907377</v>
      </c>
      <c r="FQ48" s="461">
        <f t="shared" si="56"/>
        <v>436.60914538907377</v>
      </c>
      <c r="FR48" s="461">
        <f t="shared" si="56"/>
        <v>436.60914538907377</v>
      </c>
      <c r="FS48" s="461">
        <f t="shared" si="56"/>
        <v>446.65115573302239</v>
      </c>
      <c r="FT48" s="461">
        <f t="shared" si="56"/>
        <v>446.65115573302239</v>
      </c>
      <c r="FU48" s="461">
        <f t="shared" si="56"/>
        <v>446.65115573302239</v>
      </c>
      <c r="FV48" s="461">
        <f t="shared" si="56"/>
        <v>446.65115573302239</v>
      </c>
      <c r="FW48" s="461">
        <f t="shared" si="56"/>
        <v>456.92413231488183</v>
      </c>
      <c r="FX48" s="461">
        <f t="shared" si="56"/>
        <v>456.92413231488183</v>
      </c>
      <c r="FY48" s="461">
        <f t="shared" si="56"/>
        <v>456.92413231488183</v>
      </c>
      <c r="FZ48" s="461">
        <f t="shared" si="56"/>
        <v>456.92413231488183</v>
      </c>
      <c r="GA48" s="461">
        <f t="shared" si="56"/>
        <v>467.43338735812409</v>
      </c>
      <c r="GB48" s="461">
        <f t="shared" si="56"/>
        <v>467.43338735812409</v>
      </c>
      <c r="GC48" s="461">
        <f t="shared" si="56"/>
        <v>467.43338735812409</v>
      </c>
      <c r="GD48" s="461">
        <f t="shared" si="56"/>
        <v>467.43338735812409</v>
      </c>
      <c r="GE48" s="461">
        <f t="shared" si="57"/>
        <v>478.1843552673609</v>
      </c>
      <c r="GF48" s="461">
        <f t="shared" si="57"/>
        <v>478.1843552673609</v>
      </c>
      <c r="GG48" s="461">
        <f t="shared" si="57"/>
        <v>478.1843552673609</v>
      </c>
      <c r="GH48" s="461">
        <f t="shared" si="57"/>
        <v>478.1843552673609</v>
      </c>
      <c r="GI48" s="461">
        <f t="shared" si="57"/>
        <v>489.18259543851019</v>
      </c>
      <c r="GJ48" s="461">
        <f t="shared" si="57"/>
        <v>489.18259543851019</v>
      </c>
      <c r="GK48" s="461">
        <f t="shared" si="57"/>
        <v>489.18259543851019</v>
      </c>
      <c r="GL48" s="461">
        <f t="shared" si="57"/>
        <v>489.18259543851019</v>
      </c>
      <c r="GM48" s="461">
        <f t="shared" si="57"/>
        <v>500.43379513359582</v>
      </c>
      <c r="GN48" s="461">
        <f t="shared" si="57"/>
        <v>500.43379513359582</v>
      </c>
      <c r="GO48" s="461">
        <f t="shared" si="57"/>
        <v>500.43379513359582</v>
      </c>
      <c r="GP48" s="461">
        <f t="shared" si="57"/>
        <v>500.43379513359582</v>
      </c>
      <c r="GQ48" s="461">
        <f t="shared" si="57"/>
        <v>511.94377242166854</v>
      </c>
      <c r="GR48" s="461">
        <f t="shared" si="57"/>
        <v>511.94377242166854</v>
      </c>
      <c r="GS48" s="461">
        <f t="shared" si="57"/>
        <v>511.94377242166854</v>
      </c>
      <c r="GT48" s="461">
        <f t="shared" si="57"/>
        <v>511.94377242166854</v>
      </c>
      <c r="GU48" s="461">
        <f t="shared" si="58"/>
        <v>523.71847918736682</v>
      </c>
      <c r="GV48" s="461">
        <f t="shared" si="40"/>
        <v>523.71847918736682</v>
      </c>
      <c r="GW48" s="461">
        <f t="shared" si="40"/>
        <v>523.71847918736682</v>
      </c>
      <c r="GX48" s="461">
        <f t="shared" si="40"/>
        <v>523.71847918736682</v>
      </c>
      <c r="GY48" s="461">
        <f t="shared" si="41"/>
        <v>535.76400420867617</v>
      </c>
      <c r="GZ48" s="461">
        <f t="shared" si="42"/>
        <v>535.76400420867617</v>
      </c>
      <c r="HA48" s="461">
        <f t="shared" si="43"/>
        <v>535.76400420867617</v>
      </c>
      <c r="HB48" s="461">
        <f t="shared" si="44"/>
        <v>535.76400420867617</v>
      </c>
      <c r="HC48" s="461">
        <f t="shared" si="45"/>
        <v>548.08657630547577</v>
      </c>
      <c r="HD48" s="461">
        <f t="shared" si="46"/>
        <v>548.08657630547577</v>
      </c>
    </row>
    <row r="49" spans="2:212">
      <c r="B49" s="455" t="s">
        <v>1163</v>
      </c>
      <c r="C49" s="455" t="s">
        <v>1186</v>
      </c>
      <c r="D49" s="456">
        <v>0</v>
      </c>
      <c r="E49" s="455" t="s">
        <v>1187</v>
      </c>
      <c r="F49" s="457">
        <v>45253</v>
      </c>
      <c r="H49" s="457">
        <v>45883</v>
      </c>
      <c r="I49" s="457">
        <v>45253</v>
      </c>
      <c r="J49" s="456">
        <v>150</v>
      </c>
      <c r="K49" s="455" t="s">
        <v>1189</v>
      </c>
      <c r="L49" s="458">
        <v>0</v>
      </c>
      <c r="M49" s="455" t="s">
        <v>1187</v>
      </c>
      <c r="N49" s="459">
        <v>0</v>
      </c>
      <c r="O49" s="455">
        <v>0</v>
      </c>
      <c r="Q49" s="457"/>
      <c r="R49" s="457"/>
      <c r="S49" s="456"/>
      <c r="T49" s="455"/>
      <c r="U49" s="458"/>
      <c r="V49" s="455"/>
      <c r="W49" s="460"/>
      <c r="X49" s="455"/>
      <c r="Z49" s="444" t="str">
        <f t="shared" si="47"/>
        <v>Leases</v>
      </c>
      <c r="AA49" s="461">
        <f t="shared" si="28"/>
        <v>0</v>
      </c>
      <c r="AB49" s="461">
        <f t="shared" si="59"/>
        <v>0</v>
      </c>
      <c r="AC49" s="461">
        <f t="shared" si="59"/>
        <v>0</v>
      </c>
      <c r="AD49" s="461">
        <f t="shared" si="59"/>
        <v>0</v>
      </c>
      <c r="AE49" s="461">
        <f t="shared" si="59"/>
        <v>0</v>
      </c>
      <c r="AF49" s="461">
        <f t="shared" si="59"/>
        <v>0</v>
      </c>
      <c r="AG49" s="461">
        <f t="shared" si="59"/>
        <v>0</v>
      </c>
      <c r="AH49" s="461">
        <f t="shared" si="59"/>
        <v>0</v>
      </c>
      <c r="AI49" s="461">
        <f t="shared" si="59"/>
        <v>0</v>
      </c>
      <c r="AJ49" s="461">
        <f t="shared" si="59"/>
        <v>0</v>
      </c>
      <c r="AK49" s="461">
        <f t="shared" si="59"/>
        <v>0</v>
      </c>
      <c r="AL49" s="461">
        <f t="shared" si="59"/>
        <v>0</v>
      </c>
      <c r="AM49" s="461">
        <f t="shared" si="59"/>
        <v>0</v>
      </c>
      <c r="AN49" s="461">
        <f t="shared" si="59"/>
        <v>0</v>
      </c>
      <c r="AO49" s="461">
        <f t="shared" si="59"/>
        <v>0</v>
      </c>
      <c r="AP49" s="461">
        <f t="shared" si="59"/>
        <v>0</v>
      </c>
      <c r="AQ49" s="461">
        <f t="shared" si="48"/>
        <v>0</v>
      </c>
      <c r="AR49" s="461">
        <f t="shared" si="48"/>
        <v>0</v>
      </c>
      <c r="AS49" s="461">
        <f t="shared" si="48"/>
        <v>0</v>
      </c>
      <c r="AT49" s="461">
        <f t="shared" si="48"/>
        <v>0</v>
      </c>
      <c r="AU49" s="461">
        <f t="shared" si="48"/>
        <v>0</v>
      </c>
      <c r="AV49" s="461">
        <f t="shared" si="48"/>
        <v>0</v>
      </c>
      <c r="AW49" s="461">
        <f t="shared" si="48"/>
        <v>0</v>
      </c>
      <c r="AX49" s="461">
        <f t="shared" si="48"/>
        <v>0</v>
      </c>
      <c r="AY49" s="461">
        <f t="shared" si="48"/>
        <v>0</v>
      </c>
      <c r="AZ49" s="461">
        <f t="shared" si="48"/>
        <v>0</v>
      </c>
      <c r="BA49" s="461">
        <f t="shared" si="48"/>
        <v>0</v>
      </c>
      <c r="BB49" s="461">
        <f t="shared" si="48"/>
        <v>0</v>
      </c>
      <c r="BC49" s="461">
        <f t="shared" si="48"/>
        <v>0</v>
      </c>
      <c r="BD49" s="461">
        <f t="shared" si="48"/>
        <v>0</v>
      </c>
      <c r="BE49" s="461">
        <f t="shared" si="48"/>
        <v>0</v>
      </c>
      <c r="BF49" s="461">
        <f t="shared" si="48"/>
        <v>0</v>
      </c>
      <c r="BG49" s="461">
        <f t="shared" si="49"/>
        <v>0</v>
      </c>
      <c r="BH49" s="461">
        <f t="shared" si="49"/>
        <v>0</v>
      </c>
      <c r="BI49" s="461">
        <f t="shared" si="49"/>
        <v>0</v>
      </c>
      <c r="BJ49" s="461">
        <f t="shared" si="49"/>
        <v>0</v>
      </c>
      <c r="BK49" s="461">
        <f t="shared" si="49"/>
        <v>0</v>
      </c>
      <c r="BL49" s="461">
        <f t="shared" si="49"/>
        <v>0</v>
      </c>
      <c r="BM49" s="461">
        <f t="shared" si="49"/>
        <v>22.109872826086963</v>
      </c>
      <c r="BN49" s="461">
        <f t="shared" si="49"/>
        <v>43.278900000000007</v>
      </c>
      <c r="BO49" s="461">
        <f t="shared" si="49"/>
        <v>44.836940400000003</v>
      </c>
      <c r="BP49" s="461">
        <f t="shared" si="49"/>
        <v>44.836940400000003</v>
      </c>
      <c r="BQ49" s="461">
        <f t="shared" si="49"/>
        <v>44.836940400000003</v>
      </c>
      <c r="BR49" s="461">
        <f t="shared" si="49"/>
        <v>44.836940400000003</v>
      </c>
      <c r="BS49" s="461">
        <f t="shared" si="49"/>
        <v>45.868190029200008</v>
      </c>
      <c r="BT49" s="461">
        <f t="shared" si="49"/>
        <v>45.868190029200008</v>
      </c>
      <c r="BU49" s="461">
        <f t="shared" si="49"/>
        <v>45.868190029200008</v>
      </c>
      <c r="BV49" s="461">
        <f t="shared" si="49"/>
        <v>45.868190029200008</v>
      </c>
      <c r="BW49" s="461">
        <f t="shared" si="50"/>
        <v>46.969026589900807</v>
      </c>
      <c r="BX49" s="461">
        <f t="shared" si="50"/>
        <v>46.969026589900807</v>
      </c>
      <c r="BY49" s="461">
        <f t="shared" si="50"/>
        <v>46.969026589900807</v>
      </c>
      <c r="BZ49" s="461">
        <f t="shared" si="50"/>
        <v>46.969026589900807</v>
      </c>
      <c r="CA49" s="461">
        <f t="shared" si="50"/>
        <v>48.049314201468512</v>
      </c>
      <c r="CB49" s="461">
        <f t="shared" si="50"/>
        <v>48.049314201468512</v>
      </c>
      <c r="CC49" s="461">
        <f t="shared" si="50"/>
        <v>48.049314201468512</v>
      </c>
      <c r="CD49" s="461">
        <f t="shared" si="50"/>
        <v>48.049314201468512</v>
      </c>
      <c r="CE49" s="461">
        <f t="shared" si="50"/>
        <v>49.154448428102292</v>
      </c>
      <c r="CF49" s="461">
        <f t="shared" si="50"/>
        <v>49.154448428102292</v>
      </c>
      <c r="CG49" s="461">
        <f t="shared" si="50"/>
        <v>49.154448428102292</v>
      </c>
      <c r="CH49" s="461">
        <f t="shared" si="50"/>
        <v>49.154448428102292</v>
      </c>
      <c r="CI49" s="461">
        <f t="shared" si="50"/>
        <v>50.285000741948643</v>
      </c>
      <c r="CJ49" s="461">
        <f t="shared" si="50"/>
        <v>50.285000741948643</v>
      </c>
      <c r="CK49" s="461">
        <f t="shared" si="50"/>
        <v>50.285000741948643</v>
      </c>
      <c r="CL49" s="461">
        <f t="shared" si="50"/>
        <v>50.285000741948643</v>
      </c>
      <c r="CM49" s="461">
        <f t="shared" si="51"/>
        <v>51.441555759013454</v>
      </c>
      <c r="CN49" s="461">
        <f t="shared" si="51"/>
        <v>51.441555759013454</v>
      </c>
      <c r="CO49" s="461">
        <f t="shared" si="51"/>
        <v>51.441555759013454</v>
      </c>
      <c r="CP49" s="461">
        <f t="shared" si="51"/>
        <v>51.441555759013454</v>
      </c>
      <c r="CQ49" s="461">
        <f t="shared" si="51"/>
        <v>52.624711541470759</v>
      </c>
      <c r="CR49" s="461">
        <f t="shared" si="51"/>
        <v>52.624711541470759</v>
      </c>
      <c r="CS49" s="461">
        <f t="shared" si="51"/>
        <v>52.624711541470759</v>
      </c>
      <c r="CT49" s="461">
        <f t="shared" si="51"/>
        <v>52.624711541470759</v>
      </c>
      <c r="CU49" s="461">
        <f t="shared" si="51"/>
        <v>53.835079906924577</v>
      </c>
      <c r="CV49" s="461">
        <f t="shared" si="51"/>
        <v>53.835079906924577</v>
      </c>
      <c r="CW49" s="461">
        <f t="shared" si="51"/>
        <v>53.835079906924577</v>
      </c>
      <c r="CX49" s="461">
        <f t="shared" si="51"/>
        <v>53.835079906924577</v>
      </c>
      <c r="CY49" s="461">
        <f t="shared" si="51"/>
        <v>55.073286744783843</v>
      </c>
      <c r="CZ49" s="461">
        <f t="shared" si="51"/>
        <v>55.073286744783843</v>
      </c>
      <c r="DA49" s="461">
        <f t="shared" si="51"/>
        <v>55.073286744783843</v>
      </c>
      <c r="DB49" s="461">
        <f t="shared" si="51"/>
        <v>55.073286744783843</v>
      </c>
      <c r="DC49" s="461">
        <f t="shared" si="52"/>
        <v>56.339972339913864</v>
      </c>
      <c r="DD49" s="461">
        <f t="shared" si="52"/>
        <v>56.339972339913864</v>
      </c>
      <c r="DE49" s="461">
        <f t="shared" si="52"/>
        <v>56.339972339913864</v>
      </c>
      <c r="DF49" s="461">
        <f t="shared" si="52"/>
        <v>56.339972339913864</v>
      </c>
      <c r="DG49" s="461">
        <f t="shared" si="52"/>
        <v>57.635791703731869</v>
      </c>
      <c r="DH49" s="461">
        <f t="shared" si="52"/>
        <v>57.635791703731869</v>
      </c>
      <c r="DI49" s="461">
        <f t="shared" si="52"/>
        <v>57.635791703731869</v>
      </c>
      <c r="DJ49" s="461">
        <f t="shared" si="52"/>
        <v>57.635791703731869</v>
      </c>
      <c r="DK49" s="461">
        <f t="shared" si="52"/>
        <v>58.961414912917704</v>
      </c>
      <c r="DL49" s="461">
        <f t="shared" si="52"/>
        <v>58.961414912917704</v>
      </c>
      <c r="DM49" s="461">
        <f t="shared" si="52"/>
        <v>58.961414912917704</v>
      </c>
      <c r="DN49" s="461">
        <f t="shared" si="52"/>
        <v>58.961414912917704</v>
      </c>
      <c r="DO49" s="461">
        <f t="shared" si="52"/>
        <v>60.317527455914814</v>
      </c>
      <c r="DP49" s="461">
        <f t="shared" si="52"/>
        <v>60.317527455914814</v>
      </c>
      <c r="DQ49" s="461">
        <f t="shared" si="52"/>
        <v>60.317527455914814</v>
      </c>
      <c r="DR49" s="461">
        <f t="shared" si="52"/>
        <v>60.317527455914814</v>
      </c>
      <c r="DS49" s="461">
        <f t="shared" si="53"/>
        <v>61.704830587400842</v>
      </c>
      <c r="DT49" s="461">
        <f t="shared" si="53"/>
        <v>61.704830587400842</v>
      </c>
      <c r="DU49" s="461">
        <f t="shared" si="53"/>
        <v>61.704830587400842</v>
      </c>
      <c r="DV49" s="461">
        <f t="shared" si="53"/>
        <v>61.704830587400842</v>
      </c>
      <c r="DW49" s="461">
        <f t="shared" si="53"/>
        <v>63.124041690911049</v>
      </c>
      <c r="DX49" s="461">
        <f t="shared" si="53"/>
        <v>63.124041690911049</v>
      </c>
      <c r="DY49" s="461">
        <f t="shared" si="53"/>
        <v>63.124041690911049</v>
      </c>
      <c r="DZ49" s="461">
        <f t="shared" si="53"/>
        <v>63.124041690911049</v>
      </c>
      <c r="EA49" s="461">
        <f t="shared" si="53"/>
        <v>64.575894649801995</v>
      </c>
      <c r="EB49" s="461">
        <f t="shared" si="53"/>
        <v>64.575894649801995</v>
      </c>
      <c r="EC49" s="461">
        <f t="shared" si="53"/>
        <v>64.575894649801995</v>
      </c>
      <c r="ED49" s="461">
        <f t="shared" si="53"/>
        <v>64.575894649801995</v>
      </c>
      <c r="EE49" s="461">
        <f t="shared" si="53"/>
        <v>66.061140226747426</v>
      </c>
      <c r="EF49" s="461">
        <f t="shared" si="53"/>
        <v>66.061140226747426</v>
      </c>
      <c r="EG49" s="461">
        <f t="shared" si="53"/>
        <v>66.061140226747426</v>
      </c>
      <c r="EH49" s="461">
        <f t="shared" si="53"/>
        <v>66.061140226747426</v>
      </c>
      <c r="EI49" s="461">
        <f t="shared" si="54"/>
        <v>67.580546451962618</v>
      </c>
      <c r="EJ49" s="461">
        <f t="shared" si="54"/>
        <v>67.580546451962618</v>
      </c>
      <c r="EK49" s="461">
        <f t="shared" si="54"/>
        <v>67.580546451962618</v>
      </c>
      <c r="EL49" s="461">
        <f t="shared" si="54"/>
        <v>67.580546451962618</v>
      </c>
      <c r="EM49" s="461">
        <f t="shared" si="54"/>
        <v>69.13489902035775</v>
      </c>
      <c r="EN49" s="461">
        <f t="shared" si="54"/>
        <v>69.13489902035775</v>
      </c>
      <c r="EO49" s="461">
        <f t="shared" si="54"/>
        <v>69.13489902035775</v>
      </c>
      <c r="EP49" s="461">
        <f t="shared" si="54"/>
        <v>69.13489902035775</v>
      </c>
      <c r="EQ49" s="461">
        <f t="shared" si="54"/>
        <v>70.725001697825974</v>
      </c>
      <c r="ER49" s="461">
        <f t="shared" si="54"/>
        <v>70.725001697825974</v>
      </c>
      <c r="ES49" s="461">
        <f t="shared" si="54"/>
        <v>70.725001697825974</v>
      </c>
      <c r="ET49" s="461">
        <f t="shared" si="54"/>
        <v>70.725001697825974</v>
      </c>
      <c r="EU49" s="461">
        <f t="shared" si="54"/>
        <v>72.351676736875959</v>
      </c>
      <c r="EV49" s="461">
        <f t="shared" si="54"/>
        <v>72.351676736875959</v>
      </c>
      <c r="EW49" s="461">
        <f t="shared" si="54"/>
        <v>72.351676736875959</v>
      </c>
      <c r="EX49" s="461">
        <f t="shared" si="54"/>
        <v>72.351676736875959</v>
      </c>
      <c r="EY49" s="461">
        <f t="shared" si="55"/>
        <v>74.015765301824104</v>
      </c>
      <c r="EZ49" s="461">
        <f t="shared" si="55"/>
        <v>74.015765301824104</v>
      </c>
      <c r="FA49" s="461">
        <f t="shared" si="55"/>
        <v>74.015765301824104</v>
      </c>
      <c r="FB49" s="461">
        <f t="shared" si="55"/>
        <v>74.015765301824104</v>
      </c>
      <c r="FC49" s="461">
        <f t="shared" si="55"/>
        <v>75.718127903766046</v>
      </c>
      <c r="FD49" s="461">
        <f t="shared" si="55"/>
        <v>75.718127903766046</v>
      </c>
      <c r="FE49" s="461">
        <f t="shared" si="55"/>
        <v>75.718127903766046</v>
      </c>
      <c r="FF49" s="461">
        <f t="shared" si="55"/>
        <v>75.718127903766046</v>
      </c>
      <c r="FG49" s="461">
        <f t="shared" si="55"/>
        <v>77.45964484555266</v>
      </c>
      <c r="FH49" s="461">
        <f t="shared" si="55"/>
        <v>77.45964484555266</v>
      </c>
      <c r="FI49" s="461">
        <f t="shared" si="55"/>
        <v>77.45964484555266</v>
      </c>
      <c r="FJ49" s="461">
        <f t="shared" si="55"/>
        <v>77.45964484555266</v>
      </c>
      <c r="FK49" s="461">
        <f t="shared" si="55"/>
        <v>79.241216677000367</v>
      </c>
      <c r="FL49" s="461">
        <f t="shared" si="55"/>
        <v>79.241216677000367</v>
      </c>
      <c r="FM49" s="461">
        <f t="shared" si="55"/>
        <v>79.241216677000367</v>
      </c>
      <c r="FN49" s="461">
        <f t="shared" si="55"/>
        <v>79.241216677000367</v>
      </c>
      <c r="FO49" s="461">
        <f t="shared" si="56"/>
        <v>81.063764660571366</v>
      </c>
      <c r="FP49" s="461">
        <f t="shared" si="56"/>
        <v>81.063764660571366</v>
      </c>
      <c r="FQ49" s="461">
        <f t="shared" si="56"/>
        <v>81.063764660571366</v>
      </c>
      <c r="FR49" s="461">
        <f t="shared" si="56"/>
        <v>81.063764660571366</v>
      </c>
      <c r="FS49" s="461">
        <f t="shared" si="56"/>
        <v>82.928231247764501</v>
      </c>
      <c r="FT49" s="461">
        <f t="shared" si="56"/>
        <v>82.928231247764501</v>
      </c>
      <c r="FU49" s="461">
        <f t="shared" si="56"/>
        <v>82.928231247764501</v>
      </c>
      <c r="FV49" s="461">
        <f t="shared" si="56"/>
        <v>82.928231247764501</v>
      </c>
      <c r="FW49" s="461">
        <f t="shared" si="56"/>
        <v>84.835580566463065</v>
      </c>
      <c r="FX49" s="461">
        <f t="shared" si="56"/>
        <v>84.835580566463065</v>
      </c>
      <c r="FY49" s="461">
        <f t="shared" si="56"/>
        <v>84.835580566463065</v>
      </c>
      <c r="FZ49" s="461">
        <f t="shared" si="56"/>
        <v>84.835580566463065</v>
      </c>
      <c r="GA49" s="461">
        <f t="shared" si="56"/>
        <v>86.786798919491716</v>
      </c>
      <c r="GB49" s="461">
        <f t="shared" si="56"/>
        <v>86.786798919491716</v>
      </c>
      <c r="GC49" s="461">
        <f t="shared" si="56"/>
        <v>86.786798919491716</v>
      </c>
      <c r="GD49" s="461">
        <f t="shared" si="56"/>
        <v>86.786798919491716</v>
      </c>
      <c r="GE49" s="461">
        <f t="shared" si="57"/>
        <v>88.782895294640014</v>
      </c>
      <c r="GF49" s="461">
        <f t="shared" si="57"/>
        <v>88.782895294640014</v>
      </c>
      <c r="GG49" s="461">
        <f t="shared" si="57"/>
        <v>88.782895294640014</v>
      </c>
      <c r="GH49" s="461">
        <f t="shared" si="57"/>
        <v>88.782895294640014</v>
      </c>
      <c r="GI49" s="461">
        <f t="shared" si="57"/>
        <v>90.824901886416725</v>
      </c>
      <c r="GJ49" s="461">
        <f t="shared" si="57"/>
        <v>90.824901886416725</v>
      </c>
      <c r="GK49" s="461">
        <f t="shared" si="57"/>
        <v>90.824901886416725</v>
      </c>
      <c r="GL49" s="461">
        <f t="shared" si="57"/>
        <v>90.824901886416725</v>
      </c>
      <c r="GM49" s="461">
        <f t="shared" si="57"/>
        <v>92.913874629804297</v>
      </c>
      <c r="GN49" s="461">
        <f t="shared" si="57"/>
        <v>92.913874629804297</v>
      </c>
      <c r="GO49" s="461">
        <f t="shared" si="57"/>
        <v>92.913874629804297</v>
      </c>
      <c r="GP49" s="461">
        <f t="shared" si="57"/>
        <v>92.913874629804297</v>
      </c>
      <c r="GQ49" s="461">
        <f t="shared" si="57"/>
        <v>95.050893746289802</v>
      </c>
      <c r="GR49" s="461">
        <f t="shared" si="57"/>
        <v>95.050893746289802</v>
      </c>
      <c r="GS49" s="461">
        <f t="shared" si="57"/>
        <v>95.050893746289802</v>
      </c>
      <c r="GT49" s="461">
        <f t="shared" si="57"/>
        <v>95.050893746289802</v>
      </c>
      <c r="GU49" s="461">
        <f t="shared" si="58"/>
        <v>97.237064302454442</v>
      </c>
      <c r="GV49" s="461">
        <f t="shared" si="40"/>
        <v>97.237064302454442</v>
      </c>
      <c r="GW49" s="461">
        <f t="shared" si="40"/>
        <v>97.237064302454442</v>
      </c>
      <c r="GX49" s="461">
        <f t="shared" si="40"/>
        <v>97.237064302454442</v>
      </c>
      <c r="GY49" s="461">
        <f t="shared" si="41"/>
        <v>99.473516781410893</v>
      </c>
      <c r="GZ49" s="461">
        <f t="shared" si="42"/>
        <v>99.473516781410893</v>
      </c>
      <c r="HA49" s="461">
        <f t="shared" si="43"/>
        <v>99.473516781410893</v>
      </c>
      <c r="HB49" s="461">
        <f t="shared" si="44"/>
        <v>99.473516781410893</v>
      </c>
      <c r="HC49" s="461">
        <f t="shared" si="45"/>
        <v>101.76140766738334</v>
      </c>
      <c r="HD49" s="461">
        <f t="shared" si="46"/>
        <v>101.76140766738334</v>
      </c>
    </row>
    <row r="50" spans="2:212">
      <c r="B50" s="455" t="s">
        <v>1185</v>
      </c>
      <c r="C50" s="455" t="s">
        <v>1186</v>
      </c>
      <c r="D50" s="456">
        <v>0</v>
      </c>
      <c r="E50" s="455" t="s">
        <v>1187</v>
      </c>
      <c r="F50" s="457">
        <v>45056</v>
      </c>
      <c r="H50" s="457">
        <v>46388</v>
      </c>
      <c r="I50" s="457">
        <v>45056</v>
      </c>
      <c r="J50" s="456">
        <v>7800</v>
      </c>
      <c r="K50" s="455" t="s">
        <v>1189</v>
      </c>
      <c r="L50" s="458">
        <v>0</v>
      </c>
      <c r="M50" s="455" t="s">
        <v>1187</v>
      </c>
      <c r="N50" s="459">
        <v>0</v>
      </c>
      <c r="O50" s="455">
        <v>0</v>
      </c>
      <c r="Q50" s="457"/>
      <c r="R50" s="457"/>
      <c r="S50" s="456"/>
      <c r="T50" s="455"/>
      <c r="U50" s="458"/>
      <c r="V50" s="455"/>
      <c r="W50" s="460"/>
      <c r="X50" s="455"/>
      <c r="Z50" s="444" t="str">
        <f t="shared" si="47"/>
        <v>Easments</v>
      </c>
      <c r="AA50" s="461">
        <f t="shared" si="28"/>
        <v>0</v>
      </c>
      <c r="AB50" s="461">
        <f t="shared" si="59"/>
        <v>0</v>
      </c>
      <c r="AC50" s="461">
        <f t="shared" si="59"/>
        <v>0</v>
      </c>
      <c r="AD50" s="461">
        <f t="shared" si="59"/>
        <v>0</v>
      </c>
      <c r="AE50" s="461">
        <f t="shared" si="59"/>
        <v>0</v>
      </c>
      <c r="AF50" s="461">
        <f t="shared" si="59"/>
        <v>0</v>
      </c>
      <c r="AG50" s="461">
        <f t="shared" si="59"/>
        <v>0</v>
      </c>
      <c r="AH50" s="461">
        <f t="shared" si="59"/>
        <v>0</v>
      </c>
      <c r="AI50" s="461">
        <f t="shared" si="59"/>
        <v>0</v>
      </c>
      <c r="AJ50" s="461">
        <f t="shared" si="59"/>
        <v>0</v>
      </c>
      <c r="AK50" s="461">
        <f t="shared" si="59"/>
        <v>0</v>
      </c>
      <c r="AL50" s="461">
        <f t="shared" si="59"/>
        <v>0</v>
      </c>
      <c r="AM50" s="461">
        <f t="shared" si="59"/>
        <v>0</v>
      </c>
      <c r="AN50" s="461">
        <f t="shared" si="59"/>
        <v>0</v>
      </c>
      <c r="AO50" s="461">
        <f t="shared" si="59"/>
        <v>0</v>
      </c>
      <c r="AP50" s="461">
        <f t="shared" si="59"/>
        <v>0</v>
      </c>
      <c r="AQ50" s="461">
        <f t="shared" si="48"/>
        <v>0</v>
      </c>
      <c r="AR50" s="461">
        <f t="shared" si="48"/>
        <v>0</v>
      </c>
      <c r="AS50" s="461">
        <f t="shared" si="48"/>
        <v>0</v>
      </c>
      <c r="AT50" s="461">
        <f t="shared" si="48"/>
        <v>0</v>
      </c>
      <c r="AU50" s="461">
        <f t="shared" si="48"/>
        <v>0</v>
      </c>
      <c r="AV50" s="461">
        <f t="shared" si="48"/>
        <v>0</v>
      </c>
      <c r="AW50" s="461">
        <f t="shared" si="48"/>
        <v>0</v>
      </c>
      <c r="AX50" s="461">
        <f t="shared" si="48"/>
        <v>0</v>
      </c>
      <c r="AY50" s="461">
        <f t="shared" si="48"/>
        <v>0</v>
      </c>
      <c r="AZ50" s="461">
        <f t="shared" si="48"/>
        <v>0</v>
      </c>
      <c r="BA50" s="461">
        <f t="shared" si="48"/>
        <v>0</v>
      </c>
      <c r="BB50" s="461">
        <f t="shared" si="48"/>
        <v>0</v>
      </c>
      <c r="BC50" s="461">
        <f t="shared" si="48"/>
        <v>0</v>
      </c>
      <c r="BD50" s="461">
        <f t="shared" si="48"/>
        <v>0</v>
      </c>
      <c r="BE50" s="461">
        <f t="shared" si="48"/>
        <v>0</v>
      </c>
      <c r="BF50" s="461">
        <f t="shared" si="48"/>
        <v>0</v>
      </c>
      <c r="BG50" s="461">
        <f t="shared" si="49"/>
        <v>0</v>
      </c>
      <c r="BH50" s="461">
        <f t="shared" si="49"/>
        <v>0</v>
      </c>
      <c r="BI50" s="461">
        <f t="shared" si="49"/>
        <v>0</v>
      </c>
      <c r="BJ50" s="461">
        <f t="shared" si="49"/>
        <v>0</v>
      </c>
      <c r="BK50" s="461">
        <f t="shared" si="49"/>
        <v>0</v>
      </c>
      <c r="BL50" s="461">
        <f t="shared" si="49"/>
        <v>0</v>
      </c>
      <c r="BM50" s="461">
        <f t="shared" si="49"/>
        <v>0</v>
      </c>
      <c r="BN50" s="461">
        <f t="shared" si="49"/>
        <v>0</v>
      </c>
      <c r="BO50" s="461">
        <f t="shared" si="49"/>
        <v>0</v>
      </c>
      <c r="BP50" s="461">
        <f t="shared" si="49"/>
        <v>0</v>
      </c>
      <c r="BQ50" s="461">
        <f t="shared" si="49"/>
        <v>0</v>
      </c>
      <c r="BR50" s="461">
        <f t="shared" si="49"/>
        <v>0</v>
      </c>
      <c r="BS50" s="461">
        <f t="shared" si="49"/>
        <v>2358.6442606126407</v>
      </c>
      <c r="BT50" s="461">
        <f t="shared" si="49"/>
        <v>2385.1458815184005</v>
      </c>
      <c r="BU50" s="461">
        <f t="shared" si="49"/>
        <v>2385.1458815184005</v>
      </c>
      <c r="BV50" s="461">
        <f t="shared" si="49"/>
        <v>2385.1458815184005</v>
      </c>
      <c r="BW50" s="461">
        <f t="shared" si="50"/>
        <v>2442.3893826748417</v>
      </c>
      <c r="BX50" s="461">
        <f t="shared" si="50"/>
        <v>2442.3893826748417</v>
      </c>
      <c r="BY50" s="461">
        <f t="shared" si="50"/>
        <v>2442.3893826748417</v>
      </c>
      <c r="BZ50" s="461">
        <f t="shared" si="50"/>
        <v>2442.3893826748417</v>
      </c>
      <c r="CA50" s="461">
        <f t="shared" si="50"/>
        <v>2498.564338476363</v>
      </c>
      <c r="CB50" s="461">
        <f t="shared" si="50"/>
        <v>2498.564338476363</v>
      </c>
      <c r="CC50" s="461">
        <f t="shared" si="50"/>
        <v>2498.564338476363</v>
      </c>
      <c r="CD50" s="461">
        <f t="shared" si="50"/>
        <v>2498.564338476363</v>
      </c>
      <c r="CE50" s="461">
        <f t="shared" si="50"/>
        <v>2556.031318261319</v>
      </c>
      <c r="CF50" s="461">
        <f t="shared" si="50"/>
        <v>2556.031318261319</v>
      </c>
      <c r="CG50" s="461">
        <f t="shared" si="50"/>
        <v>2556.031318261319</v>
      </c>
      <c r="CH50" s="461">
        <f t="shared" si="50"/>
        <v>2556.031318261319</v>
      </c>
      <c r="CI50" s="461">
        <f t="shared" si="50"/>
        <v>2614.8200385813293</v>
      </c>
      <c r="CJ50" s="461">
        <f t="shared" si="50"/>
        <v>2614.8200385813293</v>
      </c>
      <c r="CK50" s="461">
        <f t="shared" si="50"/>
        <v>2614.8200385813293</v>
      </c>
      <c r="CL50" s="461">
        <f t="shared" si="50"/>
        <v>2614.8200385813293</v>
      </c>
      <c r="CM50" s="461">
        <f t="shared" si="51"/>
        <v>2674.9608994686996</v>
      </c>
      <c r="CN50" s="461">
        <f t="shared" si="51"/>
        <v>2674.9608994686996</v>
      </c>
      <c r="CO50" s="461">
        <f t="shared" si="51"/>
        <v>2674.9608994686996</v>
      </c>
      <c r="CP50" s="461">
        <f t="shared" si="51"/>
        <v>2674.9608994686996</v>
      </c>
      <c r="CQ50" s="461">
        <f t="shared" si="51"/>
        <v>2736.4850001564796</v>
      </c>
      <c r="CR50" s="461">
        <f t="shared" si="51"/>
        <v>2736.4850001564796</v>
      </c>
      <c r="CS50" s="461">
        <f t="shared" si="51"/>
        <v>2736.4850001564796</v>
      </c>
      <c r="CT50" s="461">
        <f t="shared" si="51"/>
        <v>2736.4850001564796</v>
      </c>
      <c r="CU50" s="461">
        <f t="shared" si="51"/>
        <v>2799.424155160078</v>
      </c>
      <c r="CV50" s="461">
        <f t="shared" si="51"/>
        <v>2799.424155160078</v>
      </c>
      <c r="CW50" s="461">
        <f t="shared" si="51"/>
        <v>2799.424155160078</v>
      </c>
      <c r="CX50" s="461">
        <f t="shared" si="51"/>
        <v>2799.424155160078</v>
      </c>
      <c r="CY50" s="461">
        <f t="shared" si="51"/>
        <v>2863.8109107287596</v>
      </c>
      <c r="CZ50" s="461">
        <f t="shared" si="51"/>
        <v>2863.8109107287596</v>
      </c>
      <c r="DA50" s="461">
        <f t="shared" si="51"/>
        <v>2863.8109107287596</v>
      </c>
      <c r="DB50" s="461">
        <f t="shared" si="51"/>
        <v>2863.8109107287596</v>
      </c>
      <c r="DC50" s="461">
        <f t="shared" si="52"/>
        <v>2929.6785616755205</v>
      </c>
      <c r="DD50" s="461">
        <f t="shared" si="52"/>
        <v>2929.6785616755205</v>
      </c>
      <c r="DE50" s="461">
        <f t="shared" si="52"/>
        <v>2929.6785616755205</v>
      </c>
      <c r="DF50" s="461">
        <f t="shared" si="52"/>
        <v>2929.6785616755205</v>
      </c>
      <c r="DG50" s="461">
        <f t="shared" si="52"/>
        <v>2997.0611685940571</v>
      </c>
      <c r="DH50" s="461">
        <f t="shared" si="52"/>
        <v>2997.0611685940571</v>
      </c>
      <c r="DI50" s="461">
        <f t="shared" si="52"/>
        <v>2997.0611685940571</v>
      </c>
      <c r="DJ50" s="461">
        <f t="shared" si="52"/>
        <v>2997.0611685940571</v>
      </c>
      <c r="DK50" s="461">
        <f t="shared" si="52"/>
        <v>3065.9935754717208</v>
      </c>
      <c r="DL50" s="461">
        <f t="shared" si="52"/>
        <v>3065.9935754717208</v>
      </c>
      <c r="DM50" s="461">
        <f t="shared" si="52"/>
        <v>3065.9935754717208</v>
      </c>
      <c r="DN50" s="461">
        <f t="shared" si="52"/>
        <v>3065.9935754717208</v>
      </c>
      <c r="DO50" s="461">
        <f t="shared" si="52"/>
        <v>3136.51142770757</v>
      </c>
      <c r="DP50" s="461">
        <f t="shared" si="52"/>
        <v>3136.51142770757</v>
      </c>
      <c r="DQ50" s="461">
        <f t="shared" si="52"/>
        <v>3136.51142770757</v>
      </c>
      <c r="DR50" s="461">
        <f t="shared" si="52"/>
        <v>3136.51142770757</v>
      </c>
      <c r="DS50" s="461">
        <f t="shared" si="53"/>
        <v>3208.6511905448438</v>
      </c>
      <c r="DT50" s="461">
        <f t="shared" si="53"/>
        <v>3208.6511905448438</v>
      </c>
      <c r="DU50" s="461">
        <f t="shared" si="53"/>
        <v>3208.6511905448438</v>
      </c>
      <c r="DV50" s="461">
        <f t="shared" si="53"/>
        <v>3208.6511905448438</v>
      </c>
      <c r="DW50" s="461">
        <f t="shared" si="53"/>
        <v>3282.4501679273744</v>
      </c>
      <c r="DX50" s="461">
        <f t="shared" si="53"/>
        <v>3282.4501679273744</v>
      </c>
      <c r="DY50" s="461">
        <f t="shared" si="53"/>
        <v>3282.4501679273744</v>
      </c>
      <c r="DZ50" s="461">
        <f t="shared" si="53"/>
        <v>3282.4501679273744</v>
      </c>
      <c r="EA50" s="461">
        <f t="shared" si="53"/>
        <v>3357.9465217897036</v>
      </c>
      <c r="EB50" s="461">
        <f t="shared" si="53"/>
        <v>3357.9465217897036</v>
      </c>
      <c r="EC50" s="461">
        <f t="shared" si="53"/>
        <v>3357.9465217897036</v>
      </c>
      <c r="ED50" s="461">
        <f t="shared" si="53"/>
        <v>3357.9465217897036</v>
      </c>
      <c r="EE50" s="461">
        <f t="shared" si="53"/>
        <v>3435.1792917908665</v>
      </c>
      <c r="EF50" s="461">
        <f t="shared" si="53"/>
        <v>3435.1792917908665</v>
      </c>
      <c r="EG50" s="461">
        <f t="shared" si="53"/>
        <v>3435.1792917908665</v>
      </c>
      <c r="EH50" s="461">
        <f t="shared" si="53"/>
        <v>3435.1792917908665</v>
      </c>
      <c r="EI50" s="461">
        <f t="shared" si="54"/>
        <v>3514.1884155020562</v>
      </c>
      <c r="EJ50" s="461">
        <f t="shared" si="54"/>
        <v>3514.1884155020562</v>
      </c>
      <c r="EK50" s="461">
        <f t="shared" si="54"/>
        <v>3514.1884155020562</v>
      </c>
      <c r="EL50" s="461">
        <f t="shared" si="54"/>
        <v>3514.1884155020562</v>
      </c>
      <c r="EM50" s="461">
        <f t="shared" si="54"/>
        <v>3595.0147490586028</v>
      </c>
      <c r="EN50" s="461">
        <f t="shared" si="54"/>
        <v>3595.0147490586028</v>
      </c>
      <c r="EO50" s="461">
        <f t="shared" si="54"/>
        <v>3595.0147490586028</v>
      </c>
      <c r="EP50" s="461">
        <f t="shared" si="54"/>
        <v>3595.0147490586028</v>
      </c>
      <c r="EQ50" s="461">
        <f t="shared" si="54"/>
        <v>3677.7000882869506</v>
      </c>
      <c r="ER50" s="461">
        <f t="shared" si="54"/>
        <v>3677.7000882869506</v>
      </c>
      <c r="ES50" s="461">
        <f t="shared" si="54"/>
        <v>3677.7000882869506</v>
      </c>
      <c r="ET50" s="461">
        <f t="shared" si="54"/>
        <v>3677.7000882869506</v>
      </c>
      <c r="EU50" s="461">
        <f t="shared" si="54"/>
        <v>3762.2871903175501</v>
      </c>
      <c r="EV50" s="461">
        <f t="shared" si="54"/>
        <v>3762.2871903175501</v>
      </c>
      <c r="EW50" s="461">
        <f t="shared" si="54"/>
        <v>3762.2871903175501</v>
      </c>
      <c r="EX50" s="461">
        <f t="shared" si="54"/>
        <v>3762.2871903175501</v>
      </c>
      <c r="EY50" s="461">
        <f t="shared" si="55"/>
        <v>3848.8197956948534</v>
      </c>
      <c r="EZ50" s="461">
        <f t="shared" si="55"/>
        <v>3848.8197956948534</v>
      </c>
      <c r="FA50" s="461">
        <f t="shared" si="55"/>
        <v>3848.8197956948534</v>
      </c>
      <c r="FB50" s="461">
        <f t="shared" si="55"/>
        <v>3848.8197956948534</v>
      </c>
      <c r="FC50" s="461">
        <f t="shared" si="55"/>
        <v>3937.3426509958349</v>
      </c>
      <c r="FD50" s="461">
        <f t="shared" si="55"/>
        <v>3937.3426509958349</v>
      </c>
      <c r="FE50" s="461">
        <f t="shared" si="55"/>
        <v>3937.3426509958349</v>
      </c>
      <c r="FF50" s="461">
        <f t="shared" si="55"/>
        <v>3937.3426509958349</v>
      </c>
      <c r="FG50" s="461">
        <f t="shared" si="55"/>
        <v>4027.9015319687383</v>
      </c>
      <c r="FH50" s="461">
        <f t="shared" si="55"/>
        <v>4027.9015319687383</v>
      </c>
      <c r="FI50" s="461">
        <f t="shared" si="55"/>
        <v>4027.9015319687383</v>
      </c>
      <c r="FJ50" s="461">
        <f t="shared" si="55"/>
        <v>4027.9015319687383</v>
      </c>
      <c r="FK50" s="461">
        <f t="shared" si="55"/>
        <v>4120.5432672040188</v>
      </c>
      <c r="FL50" s="461">
        <f t="shared" si="55"/>
        <v>4120.5432672040188</v>
      </c>
      <c r="FM50" s="461">
        <f t="shared" si="55"/>
        <v>4120.5432672040188</v>
      </c>
      <c r="FN50" s="461">
        <f t="shared" si="55"/>
        <v>4120.5432672040188</v>
      </c>
      <c r="FO50" s="461">
        <f t="shared" si="56"/>
        <v>4215.3157623497109</v>
      </c>
      <c r="FP50" s="461">
        <f t="shared" si="56"/>
        <v>4215.3157623497109</v>
      </c>
      <c r="FQ50" s="461">
        <f t="shared" si="56"/>
        <v>4215.3157623497109</v>
      </c>
      <c r="FR50" s="461">
        <f t="shared" si="56"/>
        <v>4215.3157623497109</v>
      </c>
      <c r="FS50" s="461">
        <f t="shared" si="56"/>
        <v>4312.2680248837542</v>
      </c>
      <c r="FT50" s="461">
        <f t="shared" si="56"/>
        <v>4312.2680248837542</v>
      </c>
      <c r="FU50" s="461">
        <f t="shared" si="56"/>
        <v>4312.2680248837542</v>
      </c>
      <c r="FV50" s="461">
        <f t="shared" si="56"/>
        <v>4312.2680248837542</v>
      </c>
      <c r="FW50" s="461">
        <f t="shared" si="56"/>
        <v>4411.4501894560799</v>
      </c>
      <c r="FX50" s="461">
        <f t="shared" si="56"/>
        <v>4411.4501894560799</v>
      </c>
      <c r="FY50" s="461">
        <f t="shared" si="56"/>
        <v>4411.4501894560799</v>
      </c>
      <c r="FZ50" s="461">
        <f t="shared" si="56"/>
        <v>4411.4501894560799</v>
      </c>
      <c r="GA50" s="461">
        <f t="shared" si="56"/>
        <v>4512.913543813569</v>
      </c>
      <c r="GB50" s="461">
        <f t="shared" si="56"/>
        <v>4512.913543813569</v>
      </c>
      <c r="GC50" s="461">
        <f t="shared" si="56"/>
        <v>4512.913543813569</v>
      </c>
      <c r="GD50" s="461">
        <f t="shared" si="56"/>
        <v>4512.913543813569</v>
      </c>
      <c r="GE50" s="461">
        <f t="shared" si="57"/>
        <v>4616.7105553212814</v>
      </c>
      <c r="GF50" s="461">
        <f t="shared" si="57"/>
        <v>4616.7105553212814</v>
      </c>
      <c r="GG50" s="461">
        <f t="shared" si="57"/>
        <v>4616.7105553212814</v>
      </c>
      <c r="GH50" s="461">
        <f t="shared" si="57"/>
        <v>4616.7105553212814</v>
      </c>
      <c r="GI50" s="461">
        <f t="shared" si="57"/>
        <v>4722.8948980936702</v>
      </c>
      <c r="GJ50" s="461">
        <f t="shared" si="57"/>
        <v>4722.8948980936702</v>
      </c>
      <c r="GK50" s="461">
        <f t="shared" si="57"/>
        <v>4722.8948980936702</v>
      </c>
      <c r="GL50" s="461">
        <f t="shared" si="57"/>
        <v>4722.8948980936702</v>
      </c>
      <c r="GM50" s="461">
        <f t="shared" si="57"/>
        <v>4831.5214807498232</v>
      </c>
      <c r="GN50" s="461">
        <f t="shared" si="57"/>
        <v>4831.5214807498232</v>
      </c>
      <c r="GO50" s="461">
        <f t="shared" si="57"/>
        <v>4831.5214807498232</v>
      </c>
      <c r="GP50" s="461">
        <f t="shared" si="57"/>
        <v>4831.5214807498232</v>
      </c>
      <c r="GQ50" s="461">
        <f t="shared" si="57"/>
        <v>4942.6464748070694</v>
      </c>
      <c r="GR50" s="461">
        <f t="shared" si="57"/>
        <v>4942.6464748070694</v>
      </c>
      <c r="GS50" s="461">
        <f t="shared" si="57"/>
        <v>4942.6464748070694</v>
      </c>
      <c r="GT50" s="461">
        <f t="shared" si="57"/>
        <v>4942.6464748070694</v>
      </c>
      <c r="GU50" s="461">
        <f t="shared" si="58"/>
        <v>5056.3273437276312</v>
      </c>
      <c r="GV50" s="461">
        <f t="shared" si="40"/>
        <v>5056.3273437276312</v>
      </c>
      <c r="GW50" s="461">
        <f t="shared" si="40"/>
        <v>5056.3273437276312</v>
      </c>
      <c r="GX50" s="461">
        <f t="shared" si="40"/>
        <v>5056.3273437276312</v>
      </c>
      <c r="GY50" s="461">
        <f t="shared" si="41"/>
        <v>5172.6228726333657</v>
      </c>
      <c r="GZ50" s="461">
        <f t="shared" si="42"/>
        <v>5172.6228726333657</v>
      </c>
      <c r="HA50" s="461">
        <f t="shared" si="43"/>
        <v>5172.6228726333657</v>
      </c>
      <c r="HB50" s="461">
        <f t="shared" si="44"/>
        <v>5172.6228726333657</v>
      </c>
      <c r="HC50" s="461">
        <f t="shared" si="45"/>
        <v>5291.5931987039339</v>
      </c>
      <c r="HD50" s="461">
        <f t="shared" si="46"/>
        <v>5291.5931987039339</v>
      </c>
    </row>
    <row r="51" spans="2:212">
      <c r="B51" s="455" t="s">
        <v>1185</v>
      </c>
      <c r="C51" s="455" t="s">
        <v>1186</v>
      </c>
      <c r="D51" s="456">
        <v>0</v>
      </c>
      <c r="E51" s="455" t="s">
        <v>1187</v>
      </c>
      <c r="F51" s="457">
        <v>45056</v>
      </c>
      <c r="H51" s="457">
        <v>46388</v>
      </c>
      <c r="I51" s="457">
        <v>45056</v>
      </c>
      <c r="J51" s="456">
        <v>1000</v>
      </c>
      <c r="K51" s="455" t="s">
        <v>1189</v>
      </c>
      <c r="L51" s="458">
        <v>0</v>
      </c>
      <c r="M51" s="455" t="s">
        <v>1187</v>
      </c>
      <c r="N51" s="459">
        <v>0</v>
      </c>
      <c r="O51" s="455">
        <v>0</v>
      </c>
      <c r="Q51" s="457">
        <v>53723</v>
      </c>
      <c r="R51" s="457"/>
      <c r="S51" s="456"/>
      <c r="T51" s="455"/>
      <c r="U51" s="458"/>
      <c r="V51" s="455"/>
      <c r="W51" s="463"/>
      <c r="X51" s="455"/>
      <c r="Z51" s="444" t="str">
        <f t="shared" si="47"/>
        <v>Easments</v>
      </c>
      <c r="AA51" s="461">
        <f t="shared" si="28"/>
        <v>0</v>
      </c>
      <c r="AB51" s="461">
        <f t="shared" si="59"/>
        <v>0</v>
      </c>
      <c r="AC51" s="461">
        <f t="shared" si="59"/>
        <v>0</v>
      </c>
      <c r="AD51" s="461">
        <f t="shared" si="59"/>
        <v>0</v>
      </c>
      <c r="AE51" s="461">
        <f t="shared" si="59"/>
        <v>0</v>
      </c>
      <c r="AF51" s="461">
        <f t="shared" si="59"/>
        <v>0</v>
      </c>
      <c r="AG51" s="461">
        <f t="shared" si="59"/>
        <v>0</v>
      </c>
      <c r="AH51" s="461">
        <f t="shared" si="59"/>
        <v>0</v>
      </c>
      <c r="AI51" s="461">
        <f t="shared" si="59"/>
        <v>0</v>
      </c>
      <c r="AJ51" s="461">
        <f t="shared" si="59"/>
        <v>0</v>
      </c>
      <c r="AK51" s="461">
        <f t="shared" si="59"/>
        <v>0</v>
      </c>
      <c r="AL51" s="461">
        <f t="shared" si="59"/>
        <v>0</v>
      </c>
      <c r="AM51" s="461">
        <f t="shared" si="59"/>
        <v>0</v>
      </c>
      <c r="AN51" s="461">
        <f t="shared" si="59"/>
        <v>0</v>
      </c>
      <c r="AO51" s="461">
        <f t="shared" si="59"/>
        <v>0</v>
      </c>
      <c r="AP51" s="461">
        <f t="shared" si="59"/>
        <v>0</v>
      </c>
      <c r="AQ51" s="461">
        <f t="shared" si="48"/>
        <v>0</v>
      </c>
      <c r="AR51" s="461">
        <f t="shared" si="48"/>
        <v>0</v>
      </c>
      <c r="AS51" s="461">
        <f t="shared" si="48"/>
        <v>0</v>
      </c>
      <c r="AT51" s="461">
        <f t="shared" si="48"/>
        <v>0</v>
      </c>
      <c r="AU51" s="461">
        <f t="shared" si="48"/>
        <v>0</v>
      </c>
      <c r="AV51" s="461">
        <f t="shared" si="48"/>
        <v>0</v>
      </c>
      <c r="AW51" s="461">
        <f t="shared" si="48"/>
        <v>0</v>
      </c>
      <c r="AX51" s="461">
        <f t="shared" si="48"/>
        <v>0</v>
      </c>
      <c r="AY51" s="461">
        <f t="shared" si="48"/>
        <v>0</v>
      </c>
      <c r="AZ51" s="461">
        <f t="shared" si="48"/>
        <v>0</v>
      </c>
      <c r="BA51" s="461">
        <f t="shared" si="48"/>
        <v>0</v>
      </c>
      <c r="BB51" s="461">
        <f t="shared" si="48"/>
        <v>0</v>
      </c>
      <c r="BC51" s="461">
        <f t="shared" si="48"/>
        <v>0</v>
      </c>
      <c r="BD51" s="461">
        <f t="shared" si="48"/>
        <v>0</v>
      </c>
      <c r="BE51" s="461">
        <f t="shared" si="48"/>
        <v>0</v>
      </c>
      <c r="BF51" s="461">
        <f t="shared" si="48"/>
        <v>0</v>
      </c>
      <c r="BG51" s="461">
        <f t="shared" si="49"/>
        <v>0</v>
      </c>
      <c r="BH51" s="461">
        <f t="shared" si="49"/>
        <v>0</v>
      </c>
      <c r="BI51" s="461">
        <f t="shared" si="49"/>
        <v>0</v>
      </c>
      <c r="BJ51" s="461">
        <f t="shared" si="49"/>
        <v>0</v>
      </c>
      <c r="BK51" s="461">
        <f t="shared" si="49"/>
        <v>0</v>
      </c>
      <c r="BL51" s="461">
        <f t="shared" si="49"/>
        <v>0</v>
      </c>
      <c r="BM51" s="461">
        <f t="shared" si="49"/>
        <v>0</v>
      </c>
      <c r="BN51" s="461">
        <f t="shared" si="49"/>
        <v>0</v>
      </c>
      <c r="BO51" s="461">
        <f t="shared" si="49"/>
        <v>0</v>
      </c>
      <c r="BP51" s="461">
        <f t="shared" si="49"/>
        <v>0</v>
      </c>
      <c r="BQ51" s="461">
        <f t="shared" si="49"/>
        <v>0</v>
      </c>
      <c r="BR51" s="461">
        <f t="shared" si="49"/>
        <v>0</v>
      </c>
      <c r="BS51" s="461">
        <f t="shared" si="49"/>
        <v>302.39028982213341</v>
      </c>
      <c r="BT51" s="461">
        <f t="shared" si="49"/>
        <v>305.78793352800005</v>
      </c>
      <c r="BU51" s="461">
        <f t="shared" si="49"/>
        <v>305.78793352800005</v>
      </c>
      <c r="BV51" s="461">
        <f t="shared" si="49"/>
        <v>305.78793352800005</v>
      </c>
      <c r="BW51" s="461">
        <f t="shared" si="50"/>
        <v>313.12684393267205</v>
      </c>
      <c r="BX51" s="461">
        <f t="shared" si="50"/>
        <v>313.12684393267205</v>
      </c>
      <c r="BY51" s="461">
        <f t="shared" si="50"/>
        <v>313.12684393267205</v>
      </c>
      <c r="BZ51" s="461">
        <f t="shared" si="50"/>
        <v>313.12684393267205</v>
      </c>
      <c r="CA51" s="461">
        <f t="shared" si="50"/>
        <v>320.32876134312346</v>
      </c>
      <c r="CB51" s="461">
        <f t="shared" si="50"/>
        <v>320.32876134312346</v>
      </c>
      <c r="CC51" s="461">
        <f t="shared" si="50"/>
        <v>320.32876134312346</v>
      </c>
      <c r="CD51" s="461">
        <f t="shared" si="50"/>
        <v>320.32876134312346</v>
      </c>
      <c r="CE51" s="461">
        <f t="shared" si="50"/>
        <v>327.69632285401531</v>
      </c>
      <c r="CF51" s="461">
        <f t="shared" si="50"/>
        <v>327.69632285401531</v>
      </c>
      <c r="CG51" s="461">
        <f t="shared" si="50"/>
        <v>327.69632285401531</v>
      </c>
      <c r="CH51" s="461">
        <f t="shared" si="50"/>
        <v>327.69632285401531</v>
      </c>
      <c r="CI51" s="461">
        <f t="shared" si="50"/>
        <v>335.23333827965763</v>
      </c>
      <c r="CJ51" s="461">
        <f t="shared" si="50"/>
        <v>335.23333827965763</v>
      </c>
      <c r="CK51" s="461">
        <f t="shared" si="50"/>
        <v>335.23333827965763</v>
      </c>
      <c r="CL51" s="461">
        <f t="shared" si="50"/>
        <v>335.23333827965763</v>
      </c>
      <c r="CM51" s="461">
        <f t="shared" si="51"/>
        <v>342.94370506008971</v>
      </c>
      <c r="CN51" s="461">
        <f t="shared" si="51"/>
        <v>342.94370506008971</v>
      </c>
      <c r="CO51" s="461">
        <f t="shared" si="51"/>
        <v>342.94370506008971</v>
      </c>
      <c r="CP51" s="461">
        <f t="shared" si="51"/>
        <v>342.94370506008971</v>
      </c>
      <c r="CQ51" s="461">
        <f t="shared" si="51"/>
        <v>350.83141027647173</v>
      </c>
      <c r="CR51" s="461">
        <f t="shared" si="51"/>
        <v>350.83141027647173</v>
      </c>
      <c r="CS51" s="461">
        <f t="shared" si="51"/>
        <v>350.83141027647173</v>
      </c>
      <c r="CT51" s="461">
        <f t="shared" si="51"/>
        <v>350.83141027647173</v>
      </c>
      <c r="CU51" s="461">
        <f t="shared" si="51"/>
        <v>358.90053271283051</v>
      </c>
      <c r="CV51" s="461">
        <f t="shared" si="51"/>
        <v>358.90053271283051</v>
      </c>
      <c r="CW51" s="461">
        <f t="shared" si="51"/>
        <v>358.90053271283051</v>
      </c>
      <c r="CX51" s="461">
        <f t="shared" si="51"/>
        <v>358.90053271283051</v>
      </c>
      <c r="CY51" s="461">
        <f t="shared" si="51"/>
        <v>367.15524496522562</v>
      </c>
      <c r="CZ51" s="461">
        <f t="shared" si="51"/>
        <v>367.15524496522562</v>
      </c>
      <c r="DA51" s="461">
        <f t="shared" si="51"/>
        <v>367.15524496522562</v>
      </c>
      <c r="DB51" s="461">
        <f t="shared" si="51"/>
        <v>367.15524496522562</v>
      </c>
      <c r="DC51" s="461">
        <f t="shared" si="52"/>
        <v>375.59981559942571</v>
      </c>
      <c r="DD51" s="461">
        <f t="shared" si="52"/>
        <v>375.59981559942571</v>
      </c>
      <c r="DE51" s="461">
        <f t="shared" si="52"/>
        <v>375.59981559942571</v>
      </c>
      <c r="DF51" s="461">
        <f t="shared" si="52"/>
        <v>375.59981559942571</v>
      </c>
      <c r="DG51" s="461">
        <f t="shared" si="52"/>
        <v>384.23861135821249</v>
      </c>
      <c r="DH51" s="461">
        <f t="shared" si="52"/>
        <v>384.23861135821249</v>
      </c>
      <c r="DI51" s="461">
        <f t="shared" si="52"/>
        <v>384.23861135821249</v>
      </c>
      <c r="DJ51" s="461">
        <f t="shared" si="52"/>
        <v>384.23861135821249</v>
      </c>
      <c r="DK51" s="461">
        <f t="shared" si="52"/>
        <v>393.0760994194514</v>
      </c>
      <c r="DL51" s="461">
        <f t="shared" si="52"/>
        <v>393.0760994194514</v>
      </c>
      <c r="DM51" s="461">
        <f t="shared" si="52"/>
        <v>393.0760994194514</v>
      </c>
      <c r="DN51" s="461">
        <f t="shared" si="52"/>
        <v>393.0760994194514</v>
      </c>
      <c r="DO51" s="461">
        <f t="shared" si="52"/>
        <v>402.11684970609872</v>
      </c>
      <c r="DP51" s="461">
        <f t="shared" si="52"/>
        <v>402.11684970609872</v>
      </c>
      <c r="DQ51" s="461">
        <f t="shared" si="52"/>
        <v>402.11684970609872</v>
      </c>
      <c r="DR51" s="461">
        <f t="shared" si="52"/>
        <v>402.11684970609872</v>
      </c>
      <c r="DS51" s="461">
        <f t="shared" si="53"/>
        <v>411.36553724933896</v>
      </c>
      <c r="DT51" s="461">
        <f t="shared" si="53"/>
        <v>411.36553724933896</v>
      </c>
      <c r="DU51" s="461">
        <f t="shared" si="53"/>
        <v>411.36553724933896</v>
      </c>
      <c r="DV51" s="461">
        <f t="shared" si="53"/>
        <v>411.36553724933896</v>
      </c>
      <c r="DW51" s="461">
        <f t="shared" si="53"/>
        <v>420.82694460607365</v>
      </c>
      <c r="DX51" s="461">
        <f t="shared" si="53"/>
        <v>420.82694460607365</v>
      </c>
      <c r="DY51" s="461">
        <f t="shared" si="53"/>
        <v>420.82694460607365</v>
      </c>
      <c r="DZ51" s="461">
        <f t="shared" si="53"/>
        <v>420.82694460607365</v>
      </c>
      <c r="EA51" s="461">
        <f t="shared" si="53"/>
        <v>430.50596433201326</v>
      </c>
      <c r="EB51" s="461">
        <f t="shared" si="53"/>
        <v>430.50596433201326</v>
      </c>
      <c r="EC51" s="461">
        <f t="shared" si="53"/>
        <v>430.50596433201326</v>
      </c>
      <c r="ED51" s="461">
        <f t="shared" si="53"/>
        <v>430.50596433201326</v>
      </c>
      <c r="EE51" s="461">
        <f t="shared" si="53"/>
        <v>440.40760151164955</v>
      </c>
      <c r="EF51" s="461">
        <f t="shared" si="53"/>
        <v>440.40760151164955</v>
      </c>
      <c r="EG51" s="461">
        <f t="shared" si="53"/>
        <v>440.40760151164955</v>
      </c>
      <c r="EH51" s="461">
        <f t="shared" si="53"/>
        <v>440.40760151164955</v>
      </c>
      <c r="EI51" s="461">
        <f t="shared" si="54"/>
        <v>450.53697634641742</v>
      </c>
      <c r="EJ51" s="461">
        <f t="shared" si="54"/>
        <v>450.53697634641742</v>
      </c>
      <c r="EK51" s="461">
        <f t="shared" si="54"/>
        <v>450.53697634641742</v>
      </c>
      <c r="EL51" s="461">
        <f t="shared" si="54"/>
        <v>450.53697634641742</v>
      </c>
      <c r="EM51" s="461">
        <f t="shared" si="54"/>
        <v>460.89932680238496</v>
      </c>
      <c r="EN51" s="461">
        <f t="shared" si="54"/>
        <v>460.89932680238496</v>
      </c>
      <c r="EO51" s="461">
        <f t="shared" si="54"/>
        <v>460.89932680238496</v>
      </c>
      <c r="EP51" s="461">
        <f t="shared" si="54"/>
        <v>460.89932680238496</v>
      </c>
      <c r="EQ51" s="461">
        <f t="shared" si="54"/>
        <v>471.50001131883982</v>
      </c>
      <c r="ER51" s="461">
        <f t="shared" si="54"/>
        <v>471.50001131883982</v>
      </c>
      <c r="ES51" s="461">
        <f t="shared" si="54"/>
        <v>471.50001131883982</v>
      </c>
      <c r="ET51" s="461">
        <f t="shared" si="54"/>
        <v>471.50001131883982</v>
      </c>
      <c r="EU51" s="461">
        <f t="shared" si="54"/>
        <v>166.14088732171516</v>
      </c>
      <c r="EV51" s="461">
        <f t="shared" si="54"/>
        <v>0</v>
      </c>
      <c r="EW51" s="461">
        <f t="shared" si="54"/>
        <v>0</v>
      </c>
      <c r="EX51" s="461">
        <f t="shared" si="54"/>
        <v>0</v>
      </c>
      <c r="EY51" s="461">
        <f t="shared" si="55"/>
        <v>0</v>
      </c>
      <c r="EZ51" s="461">
        <f t="shared" si="55"/>
        <v>0</v>
      </c>
      <c r="FA51" s="461">
        <f t="shared" si="55"/>
        <v>0</v>
      </c>
      <c r="FB51" s="461">
        <f t="shared" si="55"/>
        <v>0</v>
      </c>
      <c r="FC51" s="461">
        <f t="shared" si="55"/>
        <v>0</v>
      </c>
      <c r="FD51" s="461">
        <f t="shared" si="55"/>
        <v>0</v>
      </c>
      <c r="FE51" s="461">
        <f t="shared" si="55"/>
        <v>0</v>
      </c>
      <c r="FF51" s="461">
        <f t="shared" si="55"/>
        <v>0</v>
      </c>
      <c r="FG51" s="461">
        <f t="shared" si="55"/>
        <v>0</v>
      </c>
      <c r="FH51" s="461">
        <f t="shared" si="55"/>
        <v>0</v>
      </c>
      <c r="FI51" s="461">
        <f t="shared" si="55"/>
        <v>0</v>
      </c>
      <c r="FJ51" s="461">
        <f t="shared" si="55"/>
        <v>0</v>
      </c>
      <c r="FK51" s="461">
        <f t="shared" si="55"/>
        <v>0</v>
      </c>
      <c r="FL51" s="461">
        <f t="shared" si="55"/>
        <v>0</v>
      </c>
      <c r="FM51" s="461">
        <f t="shared" si="55"/>
        <v>0</v>
      </c>
      <c r="FN51" s="461">
        <f t="shared" si="55"/>
        <v>0</v>
      </c>
      <c r="FO51" s="461">
        <f t="shared" si="56"/>
        <v>0</v>
      </c>
      <c r="FP51" s="461">
        <f t="shared" si="56"/>
        <v>0</v>
      </c>
      <c r="FQ51" s="461">
        <f t="shared" si="56"/>
        <v>0</v>
      </c>
      <c r="FR51" s="461">
        <f t="shared" si="56"/>
        <v>0</v>
      </c>
      <c r="FS51" s="461">
        <f t="shared" si="56"/>
        <v>0</v>
      </c>
      <c r="FT51" s="461">
        <f t="shared" si="56"/>
        <v>0</v>
      </c>
      <c r="FU51" s="461">
        <f t="shared" si="56"/>
        <v>0</v>
      </c>
      <c r="FV51" s="461">
        <f t="shared" si="56"/>
        <v>0</v>
      </c>
      <c r="FW51" s="461">
        <f t="shared" si="56"/>
        <v>0</v>
      </c>
      <c r="FX51" s="461">
        <f t="shared" si="56"/>
        <v>0</v>
      </c>
      <c r="FY51" s="461">
        <f t="shared" si="56"/>
        <v>0</v>
      </c>
      <c r="FZ51" s="461">
        <f t="shared" si="56"/>
        <v>0</v>
      </c>
      <c r="GA51" s="461">
        <f t="shared" si="56"/>
        <v>0</v>
      </c>
      <c r="GB51" s="461">
        <f t="shared" si="56"/>
        <v>0</v>
      </c>
      <c r="GC51" s="461">
        <f t="shared" si="56"/>
        <v>0</v>
      </c>
      <c r="GD51" s="461">
        <f t="shared" si="56"/>
        <v>0</v>
      </c>
      <c r="GE51" s="461">
        <f t="shared" si="57"/>
        <v>0</v>
      </c>
      <c r="GF51" s="461">
        <f t="shared" si="57"/>
        <v>0</v>
      </c>
      <c r="GG51" s="461">
        <f t="shared" si="57"/>
        <v>0</v>
      </c>
      <c r="GH51" s="461">
        <f t="shared" si="57"/>
        <v>0</v>
      </c>
      <c r="GI51" s="461">
        <f t="shared" si="57"/>
        <v>0</v>
      </c>
      <c r="GJ51" s="461">
        <f t="shared" si="57"/>
        <v>0</v>
      </c>
      <c r="GK51" s="461">
        <f t="shared" si="57"/>
        <v>0</v>
      </c>
      <c r="GL51" s="461">
        <f t="shared" si="57"/>
        <v>0</v>
      </c>
      <c r="GM51" s="461">
        <f t="shared" si="57"/>
        <v>0</v>
      </c>
      <c r="GN51" s="461">
        <f t="shared" si="57"/>
        <v>0</v>
      </c>
      <c r="GO51" s="461">
        <f t="shared" si="57"/>
        <v>0</v>
      </c>
      <c r="GP51" s="461">
        <f t="shared" si="57"/>
        <v>0</v>
      </c>
      <c r="GQ51" s="461">
        <f t="shared" si="57"/>
        <v>0</v>
      </c>
      <c r="GR51" s="461">
        <f t="shared" si="57"/>
        <v>0</v>
      </c>
      <c r="GS51" s="461">
        <f t="shared" si="57"/>
        <v>0</v>
      </c>
      <c r="GT51" s="461">
        <f t="shared" si="57"/>
        <v>0</v>
      </c>
      <c r="GU51" s="461">
        <f t="shared" si="58"/>
        <v>0</v>
      </c>
      <c r="GV51" s="461">
        <f t="shared" si="40"/>
        <v>0</v>
      </c>
      <c r="GW51" s="461">
        <f t="shared" si="40"/>
        <v>0</v>
      </c>
      <c r="GX51" s="461">
        <f t="shared" si="40"/>
        <v>0</v>
      </c>
      <c r="GY51" s="461">
        <f t="shared" si="41"/>
        <v>0</v>
      </c>
      <c r="GZ51" s="461">
        <f t="shared" si="42"/>
        <v>0</v>
      </c>
      <c r="HA51" s="461">
        <f t="shared" si="43"/>
        <v>0</v>
      </c>
      <c r="HB51" s="461">
        <f t="shared" si="44"/>
        <v>0</v>
      </c>
      <c r="HC51" s="461">
        <f t="shared" si="45"/>
        <v>0</v>
      </c>
      <c r="HD51" s="461">
        <f t="shared" si="46"/>
        <v>0</v>
      </c>
    </row>
    <row r="52" spans="2:212">
      <c r="B52" s="455" t="s">
        <v>1185</v>
      </c>
      <c r="C52" s="457">
        <v>46774</v>
      </c>
      <c r="D52" s="456">
        <v>5000</v>
      </c>
      <c r="E52" s="455" t="s">
        <v>1189</v>
      </c>
      <c r="F52" s="457">
        <v>44377</v>
      </c>
      <c r="H52" s="457" t="s">
        <v>1188</v>
      </c>
      <c r="I52" s="457">
        <v>44377</v>
      </c>
      <c r="J52" s="458">
        <v>0</v>
      </c>
      <c r="K52" s="455" t="s">
        <v>1189</v>
      </c>
      <c r="L52" s="458">
        <v>0</v>
      </c>
      <c r="M52" s="455" t="s">
        <v>1187</v>
      </c>
      <c r="N52" s="459">
        <v>0</v>
      </c>
      <c r="O52" s="460">
        <v>0</v>
      </c>
      <c r="Q52" s="457"/>
      <c r="R52" s="457"/>
      <c r="S52" s="458"/>
      <c r="T52" s="455"/>
      <c r="U52" s="458"/>
      <c r="V52" s="455"/>
      <c r="W52" s="460"/>
      <c r="X52" s="455"/>
      <c r="Z52" s="444" t="str">
        <f t="shared" si="47"/>
        <v>Easments</v>
      </c>
      <c r="AA52" s="461">
        <f t="shared" si="28"/>
        <v>0</v>
      </c>
      <c r="AB52" s="461">
        <f t="shared" si="59"/>
        <v>0</v>
      </c>
      <c r="AC52" s="461">
        <f t="shared" si="59"/>
        <v>0</v>
      </c>
      <c r="AD52" s="461">
        <f t="shared" si="59"/>
        <v>0</v>
      </c>
      <c r="AE52" s="461">
        <f t="shared" si="59"/>
        <v>0</v>
      </c>
      <c r="AF52" s="461">
        <f t="shared" si="59"/>
        <v>0</v>
      </c>
      <c r="AG52" s="461">
        <f t="shared" si="59"/>
        <v>0</v>
      </c>
      <c r="AH52" s="461">
        <f t="shared" si="59"/>
        <v>0</v>
      </c>
      <c r="AI52" s="461">
        <f t="shared" si="59"/>
        <v>0</v>
      </c>
      <c r="AJ52" s="461">
        <f t="shared" si="59"/>
        <v>0</v>
      </c>
      <c r="AK52" s="461">
        <f t="shared" si="59"/>
        <v>0</v>
      </c>
      <c r="AL52" s="461">
        <f t="shared" si="59"/>
        <v>0</v>
      </c>
      <c r="AM52" s="461">
        <f t="shared" si="59"/>
        <v>0</v>
      </c>
      <c r="AN52" s="461">
        <f t="shared" si="59"/>
        <v>0</v>
      </c>
      <c r="AO52" s="461">
        <f t="shared" si="59"/>
        <v>0</v>
      </c>
      <c r="AP52" s="461">
        <f t="shared" si="59"/>
        <v>0</v>
      </c>
      <c r="AQ52" s="461">
        <f t="shared" si="48"/>
        <v>0</v>
      </c>
      <c r="AR52" s="461">
        <f t="shared" si="48"/>
        <v>0</v>
      </c>
      <c r="AS52" s="461">
        <f t="shared" si="48"/>
        <v>0</v>
      </c>
      <c r="AT52" s="461">
        <f t="shared" si="48"/>
        <v>0</v>
      </c>
      <c r="AU52" s="461">
        <f t="shared" si="48"/>
        <v>0</v>
      </c>
      <c r="AV52" s="461">
        <f t="shared" si="48"/>
        <v>0</v>
      </c>
      <c r="AW52" s="461">
        <f t="shared" si="48"/>
        <v>0</v>
      </c>
      <c r="AX52" s="461">
        <f t="shared" si="48"/>
        <v>0</v>
      </c>
      <c r="AY52" s="461">
        <f t="shared" si="48"/>
        <v>0</v>
      </c>
      <c r="AZ52" s="461">
        <f t="shared" si="48"/>
        <v>0</v>
      </c>
      <c r="BA52" s="461">
        <f t="shared" si="48"/>
        <v>0</v>
      </c>
      <c r="BB52" s="461">
        <f t="shared" si="48"/>
        <v>0</v>
      </c>
      <c r="BC52" s="461">
        <f t="shared" si="48"/>
        <v>0</v>
      </c>
      <c r="BD52" s="461">
        <f t="shared" si="48"/>
        <v>0</v>
      </c>
      <c r="BE52" s="461">
        <f t="shared" si="48"/>
        <v>0</v>
      </c>
      <c r="BF52" s="461">
        <f t="shared" si="48"/>
        <v>0</v>
      </c>
      <c r="BG52" s="461">
        <f t="shared" si="49"/>
        <v>0</v>
      </c>
      <c r="BH52" s="461">
        <f t="shared" si="49"/>
        <v>0</v>
      </c>
      <c r="BI52" s="461">
        <f t="shared" si="49"/>
        <v>0</v>
      </c>
      <c r="BJ52" s="461">
        <f t="shared" si="49"/>
        <v>0</v>
      </c>
      <c r="BK52" s="461">
        <f t="shared" si="49"/>
        <v>0</v>
      </c>
      <c r="BL52" s="461">
        <f t="shared" si="49"/>
        <v>0</v>
      </c>
      <c r="BM52" s="461">
        <f t="shared" si="49"/>
        <v>0</v>
      </c>
      <c r="BN52" s="461">
        <f t="shared" si="49"/>
        <v>0</v>
      </c>
      <c r="BO52" s="461">
        <f t="shared" si="49"/>
        <v>0</v>
      </c>
      <c r="BP52" s="461">
        <f t="shared" si="49"/>
        <v>0</v>
      </c>
      <c r="BQ52" s="461">
        <f t="shared" si="49"/>
        <v>0</v>
      </c>
      <c r="BR52" s="461">
        <f t="shared" si="49"/>
        <v>0</v>
      </c>
      <c r="BS52" s="461">
        <f t="shared" si="49"/>
        <v>0</v>
      </c>
      <c r="BT52" s="461">
        <f t="shared" si="49"/>
        <v>0</v>
      </c>
      <c r="BU52" s="461">
        <f t="shared" si="49"/>
        <v>0</v>
      </c>
      <c r="BV52" s="461">
        <f t="shared" si="49"/>
        <v>0</v>
      </c>
      <c r="BW52" s="461">
        <f t="shared" si="50"/>
        <v>7529.7236408276904</v>
      </c>
      <c r="BX52" s="461">
        <f t="shared" si="50"/>
        <v>0</v>
      </c>
      <c r="BY52" s="461">
        <f t="shared" si="50"/>
        <v>0</v>
      </c>
      <c r="BZ52" s="461">
        <f t="shared" si="50"/>
        <v>0</v>
      </c>
      <c r="CA52" s="461">
        <f t="shared" si="50"/>
        <v>0</v>
      </c>
      <c r="CB52" s="461">
        <f t="shared" si="50"/>
        <v>0</v>
      </c>
      <c r="CC52" s="461">
        <f t="shared" si="50"/>
        <v>0</v>
      </c>
      <c r="CD52" s="461">
        <f t="shared" si="50"/>
        <v>0</v>
      </c>
      <c r="CE52" s="461">
        <f t="shared" si="50"/>
        <v>0</v>
      </c>
      <c r="CF52" s="461">
        <f t="shared" si="50"/>
        <v>0</v>
      </c>
      <c r="CG52" s="461">
        <f t="shared" si="50"/>
        <v>0</v>
      </c>
      <c r="CH52" s="461">
        <f t="shared" si="50"/>
        <v>0</v>
      </c>
      <c r="CI52" s="461">
        <f t="shared" si="50"/>
        <v>0</v>
      </c>
      <c r="CJ52" s="461">
        <f t="shared" si="50"/>
        <v>0</v>
      </c>
      <c r="CK52" s="461">
        <f t="shared" si="50"/>
        <v>0</v>
      </c>
      <c r="CL52" s="461">
        <f t="shared" si="50"/>
        <v>0</v>
      </c>
      <c r="CM52" s="461">
        <f t="shared" si="51"/>
        <v>0</v>
      </c>
      <c r="CN52" s="461">
        <f t="shared" si="51"/>
        <v>0</v>
      </c>
      <c r="CO52" s="461">
        <f t="shared" si="51"/>
        <v>0</v>
      </c>
      <c r="CP52" s="461">
        <f t="shared" si="51"/>
        <v>0</v>
      </c>
      <c r="CQ52" s="461">
        <f t="shared" si="51"/>
        <v>0</v>
      </c>
      <c r="CR52" s="461">
        <f t="shared" si="51"/>
        <v>0</v>
      </c>
      <c r="CS52" s="461">
        <f t="shared" si="51"/>
        <v>0</v>
      </c>
      <c r="CT52" s="461">
        <f t="shared" si="51"/>
        <v>0</v>
      </c>
      <c r="CU52" s="461">
        <f t="shared" si="51"/>
        <v>0</v>
      </c>
      <c r="CV52" s="461">
        <f t="shared" si="51"/>
        <v>0</v>
      </c>
      <c r="CW52" s="461">
        <f t="shared" si="51"/>
        <v>0</v>
      </c>
      <c r="CX52" s="461">
        <f t="shared" si="51"/>
        <v>0</v>
      </c>
      <c r="CY52" s="461">
        <f t="shared" si="51"/>
        <v>0</v>
      </c>
      <c r="CZ52" s="461">
        <f t="shared" si="51"/>
        <v>0</v>
      </c>
      <c r="DA52" s="461">
        <f t="shared" si="51"/>
        <v>0</v>
      </c>
      <c r="DB52" s="461">
        <f t="shared" si="51"/>
        <v>0</v>
      </c>
      <c r="DC52" s="461">
        <f t="shared" si="52"/>
        <v>0</v>
      </c>
      <c r="DD52" s="461">
        <f t="shared" si="52"/>
        <v>0</v>
      </c>
      <c r="DE52" s="461">
        <f t="shared" si="52"/>
        <v>0</v>
      </c>
      <c r="DF52" s="461">
        <f t="shared" si="52"/>
        <v>0</v>
      </c>
      <c r="DG52" s="461">
        <f t="shared" si="52"/>
        <v>0</v>
      </c>
      <c r="DH52" s="461">
        <f t="shared" si="52"/>
        <v>0</v>
      </c>
      <c r="DI52" s="461">
        <f t="shared" si="52"/>
        <v>0</v>
      </c>
      <c r="DJ52" s="461">
        <f t="shared" si="52"/>
        <v>0</v>
      </c>
      <c r="DK52" s="461">
        <f t="shared" si="52"/>
        <v>0</v>
      </c>
      <c r="DL52" s="461">
        <f t="shared" si="52"/>
        <v>0</v>
      </c>
      <c r="DM52" s="461">
        <f t="shared" si="52"/>
        <v>0</v>
      </c>
      <c r="DN52" s="461">
        <f t="shared" si="52"/>
        <v>0</v>
      </c>
      <c r="DO52" s="461">
        <f t="shared" si="52"/>
        <v>0</v>
      </c>
      <c r="DP52" s="461">
        <f t="shared" si="52"/>
        <v>0</v>
      </c>
      <c r="DQ52" s="461">
        <f t="shared" si="52"/>
        <v>0</v>
      </c>
      <c r="DR52" s="461">
        <f t="shared" si="52"/>
        <v>0</v>
      </c>
      <c r="DS52" s="461">
        <f t="shared" si="53"/>
        <v>0</v>
      </c>
      <c r="DT52" s="461">
        <f t="shared" si="53"/>
        <v>0</v>
      </c>
      <c r="DU52" s="461">
        <f t="shared" si="53"/>
        <v>0</v>
      </c>
      <c r="DV52" s="461">
        <f t="shared" si="53"/>
        <v>0</v>
      </c>
      <c r="DW52" s="461">
        <f t="shared" si="53"/>
        <v>0</v>
      </c>
      <c r="DX52" s="461">
        <f t="shared" si="53"/>
        <v>0</v>
      </c>
      <c r="DY52" s="461">
        <f t="shared" si="53"/>
        <v>0</v>
      </c>
      <c r="DZ52" s="461">
        <f t="shared" si="53"/>
        <v>0</v>
      </c>
      <c r="EA52" s="461">
        <f t="shared" si="53"/>
        <v>0</v>
      </c>
      <c r="EB52" s="461">
        <f t="shared" si="53"/>
        <v>0</v>
      </c>
      <c r="EC52" s="461">
        <f t="shared" si="53"/>
        <v>0</v>
      </c>
      <c r="ED52" s="461">
        <f t="shared" si="53"/>
        <v>0</v>
      </c>
      <c r="EE52" s="461">
        <f t="shared" si="53"/>
        <v>0</v>
      </c>
      <c r="EF52" s="461">
        <f t="shared" si="53"/>
        <v>0</v>
      </c>
      <c r="EG52" s="461">
        <f t="shared" si="53"/>
        <v>0</v>
      </c>
      <c r="EH52" s="461">
        <f t="shared" si="53"/>
        <v>0</v>
      </c>
      <c r="EI52" s="461">
        <f t="shared" si="54"/>
        <v>0</v>
      </c>
      <c r="EJ52" s="461">
        <f t="shared" si="54"/>
        <v>0</v>
      </c>
      <c r="EK52" s="461">
        <f t="shared" si="54"/>
        <v>0</v>
      </c>
      <c r="EL52" s="461">
        <f t="shared" si="54"/>
        <v>0</v>
      </c>
      <c r="EM52" s="461">
        <f t="shared" si="54"/>
        <v>0</v>
      </c>
      <c r="EN52" s="461">
        <f t="shared" si="54"/>
        <v>0</v>
      </c>
      <c r="EO52" s="461">
        <f t="shared" si="54"/>
        <v>0</v>
      </c>
      <c r="EP52" s="461">
        <f t="shared" si="54"/>
        <v>0</v>
      </c>
      <c r="EQ52" s="461">
        <f t="shared" si="54"/>
        <v>0</v>
      </c>
      <c r="ER52" s="461">
        <f t="shared" si="54"/>
        <v>0</v>
      </c>
      <c r="ES52" s="461">
        <f t="shared" si="54"/>
        <v>0</v>
      </c>
      <c r="ET52" s="461">
        <f t="shared" si="54"/>
        <v>0</v>
      </c>
      <c r="EU52" s="461">
        <f t="shared" si="54"/>
        <v>0</v>
      </c>
      <c r="EV52" s="461">
        <f t="shared" si="54"/>
        <v>0</v>
      </c>
      <c r="EW52" s="461">
        <f t="shared" si="54"/>
        <v>0</v>
      </c>
      <c r="EX52" s="461">
        <f t="shared" si="54"/>
        <v>0</v>
      </c>
      <c r="EY52" s="461">
        <f t="shared" si="55"/>
        <v>0</v>
      </c>
      <c r="EZ52" s="461">
        <f t="shared" si="55"/>
        <v>0</v>
      </c>
      <c r="FA52" s="461">
        <f t="shared" si="55"/>
        <v>0</v>
      </c>
      <c r="FB52" s="461">
        <f t="shared" si="55"/>
        <v>0</v>
      </c>
      <c r="FC52" s="461">
        <f t="shared" si="55"/>
        <v>0</v>
      </c>
      <c r="FD52" s="461">
        <f t="shared" si="55"/>
        <v>0</v>
      </c>
      <c r="FE52" s="461">
        <f t="shared" si="55"/>
        <v>0</v>
      </c>
      <c r="FF52" s="461">
        <f t="shared" si="55"/>
        <v>0</v>
      </c>
      <c r="FG52" s="461">
        <f t="shared" si="55"/>
        <v>0</v>
      </c>
      <c r="FH52" s="461">
        <f t="shared" si="55"/>
        <v>0</v>
      </c>
      <c r="FI52" s="461">
        <f t="shared" si="55"/>
        <v>0</v>
      </c>
      <c r="FJ52" s="461">
        <f t="shared" si="55"/>
        <v>0</v>
      </c>
      <c r="FK52" s="461">
        <f t="shared" si="55"/>
        <v>0</v>
      </c>
      <c r="FL52" s="461">
        <f t="shared" si="55"/>
        <v>0</v>
      </c>
      <c r="FM52" s="461">
        <f t="shared" si="55"/>
        <v>0</v>
      </c>
      <c r="FN52" s="461">
        <f t="shared" si="55"/>
        <v>0</v>
      </c>
      <c r="FO52" s="461">
        <f t="shared" si="56"/>
        <v>0</v>
      </c>
      <c r="FP52" s="461">
        <f t="shared" si="56"/>
        <v>0</v>
      </c>
      <c r="FQ52" s="461">
        <f t="shared" si="56"/>
        <v>0</v>
      </c>
      <c r="FR52" s="461">
        <f t="shared" si="56"/>
        <v>0</v>
      </c>
      <c r="FS52" s="461">
        <f t="shared" si="56"/>
        <v>0</v>
      </c>
      <c r="FT52" s="461">
        <f t="shared" si="56"/>
        <v>0</v>
      </c>
      <c r="FU52" s="461">
        <f t="shared" si="56"/>
        <v>0</v>
      </c>
      <c r="FV52" s="461">
        <f t="shared" si="56"/>
        <v>0</v>
      </c>
      <c r="FW52" s="461">
        <f t="shared" si="56"/>
        <v>0</v>
      </c>
      <c r="FX52" s="461">
        <f t="shared" si="56"/>
        <v>0</v>
      </c>
      <c r="FY52" s="461">
        <f t="shared" si="56"/>
        <v>0</v>
      </c>
      <c r="FZ52" s="461">
        <f t="shared" si="56"/>
        <v>0</v>
      </c>
      <c r="GA52" s="461">
        <f t="shared" si="56"/>
        <v>0</v>
      </c>
      <c r="GB52" s="461">
        <f t="shared" si="56"/>
        <v>0</v>
      </c>
      <c r="GC52" s="461">
        <f t="shared" si="56"/>
        <v>0</v>
      </c>
      <c r="GD52" s="461">
        <f t="shared" si="56"/>
        <v>0</v>
      </c>
      <c r="GE52" s="461">
        <f t="shared" si="57"/>
        <v>0</v>
      </c>
      <c r="GF52" s="461">
        <f t="shared" si="57"/>
        <v>0</v>
      </c>
      <c r="GG52" s="461">
        <f t="shared" si="57"/>
        <v>0</v>
      </c>
      <c r="GH52" s="461">
        <f t="shared" si="57"/>
        <v>0</v>
      </c>
      <c r="GI52" s="461">
        <f t="shared" si="57"/>
        <v>0</v>
      </c>
      <c r="GJ52" s="461">
        <f t="shared" si="57"/>
        <v>0</v>
      </c>
      <c r="GK52" s="461">
        <f t="shared" si="57"/>
        <v>0</v>
      </c>
      <c r="GL52" s="461">
        <f t="shared" si="57"/>
        <v>0</v>
      </c>
      <c r="GM52" s="461">
        <f t="shared" si="57"/>
        <v>0</v>
      </c>
      <c r="GN52" s="461">
        <f t="shared" si="57"/>
        <v>0</v>
      </c>
      <c r="GO52" s="461">
        <f t="shared" si="57"/>
        <v>0</v>
      </c>
      <c r="GP52" s="461">
        <f t="shared" si="57"/>
        <v>0</v>
      </c>
      <c r="GQ52" s="461">
        <f t="shared" si="57"/>
        <v>0</v>
      </c>
      <c r="GR52" s="461">
        <f t="shared" si="57"/>
        <v>0</v>
      </c>
      <c r="GS52" s="461">
        <f t="shared" si="57"/>
        <v>0</v>
      </c>
      <c r="GT52" s="461">
        <f t="shared" si="57"/>
        <v>0</v>
      </c>
      <c r="GU52" s="461">
        <f t="shared" si="58"/>
        <v>0</v>
      </c>
      <c r="GV52" s="461">
        <f t="shared" si="40"/>
        <v>0</v>
      </c>
      <c r="GW52" s="461">
        <f t="shared" si="40"/>
        <v>0</v>
      </c>
      <c r="GX52" s="461">
        <f t="shared" si="40"/>
        <v>0</v>
      </c>
      <c r="GY52" s="461">
        <f t="shared" si="41"/>
        <v>0</v>
      </c>
      <c r="GZ52" s="461">
        <f t="shared" si="42"/>
        <v>0</v>
      </c>
      <c r="HA52" s="461">
        <f t="shared" si="43"/>
        <v>0</v>
      </c>
      <c r="HB52" s="461">
        <f t="shared" si="44"/>
        <v>0</v>
      </c>
      <c r="HC52" s="461">
        <f t="shared" si="45"/>
        <v>0</v>
      </c>
      <c r="HD52" s="461">
        <f t="shared" si="46"/>
        <v>0</v>
      </c>
    </row>
    <row r="53" spans="2:212">
      <c r="B53" s="455" t="s">
        <v>1185</v>
      </c>
      <c r="C53" s="455" t="s">
        <v>1186</v>
      </c>
      <c r="D53" s="456">
        <v>0</v>
      </c>
      <c r="E53" s="455" t="s">
        <v>1187</v>
      </c>
      <c r="F53" s="457">
        <v>45083</v>
      </c>
      <c r="H53" s="457">
        <v>46388</v>
      </c>
      <c r="I53" s="457">
        <v>45083</v>
      </c>
      <c r="J53" s="456">
        <v>18000</v>
      </c>
      <c r="K53" s="455" t="s">
        <v>1189</v>
      </c>
      <c r="L53" s="458">
        <v>0</v>
      </c>
      <c r="M53" s="455" t="s">
        <v>1187</v>
      </c>
      <c r="N53" s="459">
        <v>0</v>
      </c>
      <c r="O53" s="455">
        <v>0</v>
      </c>
      <c r="Q53" s="457"/>
      <c r="R53" s="457"/>
      <c r="S53" s="456"/>
      <c r="T53" s="455"/>
      <c r="U53" s="458"/>
      <c r="V53" s="455"/>
      <c r="W53" s="460"/>
      <c r="X53" s="455"/>
      <c r="Z53" s="444" t="str">
        <f t="shared" si="47"/>
        <v>Easments</v>
      </c>
      <c r="AA53" s="461">
        <f t="shared" si="28"/>
        <v>0</v>
      </c>
      <c r="AB53" s="461">
        <f t="shared" si="59"/>
        <v>0</v>
      </c>
      <c r="AC53" s="461">
        <f t="shared" si="59"/>
        <v>0</v>
      </c>
      <c r="AD53" s="461">
        <f t="shared" si="59"/>
        <v>0</v>
      </c>
      <c r="AE53" s="461">
        <f t="shared" si="59"/>
        <v>0</v>
      </c>
      <c r="AF53" s="461">
        <f t="shared" si="59"/>
        <v>0</v>
      </c>
      <c r="AG53" s="461">
        <f t="shared" si="59"/>
        <v>0</v>
      </c>
      <c r="AH53" s="461">
        <f t="shared" si="59"/>
        <v>0</v>
      </c>
      <c r="AI53" s="461">
        <f t="shared" si="59"/>
        <v>0</v>
      </c>
      <c r="AJ53" s="461">
        <f t="shared" si="59"/>
        <v>0</v>
      </c>
      <c r="AK53" s="461">
        <f t="shared" si="59"/>
        <v>0</v>
      </c>
      <c r="AL53" s="461">
        <f t="shared" si="59"/>
        <v>0</v>
      </c>
      <c r="AM53" s="461">
        <f t="shared" si="59"/>
        <v>0</v>
      </c>
      <c r="AN53" s="461">
        <f t="shared" si="59"/>
        <v>0</v>
      </c>
      <c r="AO53" s="461">
        <f t="shared" si="59"/>
        <v>0</v>
      </c>
      <c r="AP53" s="461">
        <f t="shared" si="59"/>
        <v>0</v>
      </c>
      <c r="AQ53" s="461">
        <f t="shared" si="48"/>
        <v>0</v>
      </c>
      <c r="AR53" s="461">
        <f t="shared" si="48"/>
        <v>0</v>
      </c>
      <c r="AS53" s="461">
        <f t="shared" si="48"/>
        <v>0</v>
      </c>
      <c r="AT53" s="461">
        <f t="shared" si="48"/>
        <v>0</v>
      </c>
      <c r="AU53" s="461">
        <f t="shared" si="48"/>
        <v>0</v>
      </c>
      <c r="AV53" s="461">
        <f t="shared" si="48"/>
        <v>0</v>
      </c>
      <c r="AW53" s="461">
        <f t="shared" si="48"/>
        <v>0</v>
      </c>
      <c r="AX53" s="461">
        <f t="shared" si="48"/>
        <v>0</v>
      </c>
      <c r="AY53" s="461">
        <f t="shared" si="48"/>
        <v>0</v>
      </c>
      <c r="AZ53" s="461">
        <f t="shared" si="48"/>
        <v>0</v>
      </c>
      <c r="BA53" s="461">
        <f t="shared" si="48"/>
        <v>0</v>
      </c>
      <c r="BB53" s="461">
        <f t="shared" si="48"/>
        <v>0</v>
      </c>
      <c r="BC53" s="461">
        <f t="shared" si="48"/>
        <v>0</v>
      </c>
      <c r="BD53" s="461">
        <f t="shared" si="48"/>
        <v>0</v>
      </c>
      <c r="BE53" s="461">
        <f t="shared" si="48"/>
        <v>0</v>
      </c>
      <c r="BF53" s="461">
        <f t="shared" si="48"/>
        <v>0</v>
      </c>
      <c r="BG53" s="461">
        <f t="shared" si="49"/>
        <v>0</v>
      </c>
      <c r="BH53" s="461">
        <f t="shared" si="49"/>
        <v>0</v>
      </c>
      <c r="BI53" s="461">
        <f t="shared" si="49"/>
        <v>0</v>
      </c>
      <c r="BJ53" s="461">
        <f t="shared" si="49"/>
        <v>0</v>
      </c>
      <c r="BK53" s="461">
        <f t="shared" si="49"/>
        <v>0</v>
      </c>
      <c r="BL53" s="461">
        <f t="shared" si="49"/>
        <v>0</v>
      </c>
      <c r="BM53" s="461">
        <f t="shared" si="49"/>
        <v>0</v>
      </c>
      <c r="BN53" s="461">
        <f t="shared" si="49"/>
        <v>0</v>
      </c>
      <c r="BO53" s="461">
        <f t="shared" si="49"/>
        <v>0</v>
      </c>
      <c r="BP53" s="461">
        <f t="shared" si="49"/>
        <v>0</v>
      </c>
      <c r="BQ53" s="461">
        <f t="shared" si="49"/>
        <v>0</v>
      </c>
      <c r="BR53" s="461">
        <f t="shared" si="49"/>
        <v>0</v>
      </c>
      <c r="BS53" s="461">
        <f t="shared" si="49"/>
        <v>5443.0252167984008</v>
      </c>
      <c r="BT53" s="461">
        <f t="shared" si="49"/>
        <v>5504.1828035040007</v>
      </c>
      <c r="BU53" s="461">
        <f t="shared" si="49"/>
        <v>5504.1828035040007</v>
      </c>
      <c r="BV53" s="461">
        <f t="shared" si="49"/>
        <v>5504.1828035040007</v>
      </c>
      <c r="BW53" s="461">
        <f t="shared" si="50"/>
        <v>5636.2831907880964</v>
      </c>
      <c r="BX53" s="461">
        <f t="shared" si="50"/>
        <v>5636.2831907880964</v>
      </c>
      <c r="BY53" s="461">
        <f t="shared" si="50"/>
        <v>5636.2831907880964</v>
      </c>
      <c r="BZ53" s="461">
        <f t="shared" si="50"/>
        <v>5636.2831907880964</v>
      </c>
      <c r="CA53" s="461">
        <f t="shared" si="50"/>
        <v>5765.9177041762223</v>
      </c>
      <c r="CB53" s="461">
        <f t="shared" si="50"/>
        <v>5765.9177041762223</v>
      </c>
      <c r="CC53" s="461">
        <f t="shared" si="50"/>
        <v>5765.9177041762223</v>
      </c>
      <c r="CD53" s="461">
        <f t="shared" si="50"/>
        <v>5765.9177041762223</v>
      </c>
      <c r="CE53" s="461">
        <f t="shared" si="50"/>
        <v>5898.5338113722755</v>
      </c>
      <c r="CF53" s="461">
        <f t="shared" si="50"/>
        <v>5898.5338113722755</v>
      </c>
      <c r="CG53" s="461">
        <f t="shared" si="50"/>
        <v>5898.5338113722755</v>
      </c>
      <c r="CH53" s="461">
        <f t="shared" si="50"/>
        <v>5898.5338113722755</v>
      </c>
      <c r="CI53" s="461">
        <f t="shared" si="50"/>
        <v>6034.2000890338368</v>
      </c>
      <c r="CJ53" s="461">
        <f t="shared" si="50"/>
        <v>6034.2000890338368</v>
      </c>
      <c r="CK53" s="461">
        <f t="shared" si="50"/>
        <v>6034.2000890338368</v>
      </c>
      <c r="CL53" s="461">
        <f t="shared" si="50"/>
        <v>6034.2000890338368</v>
      </c>
      <c r="CM53" s="461">
        <f t="shared" si="51"/>
        <v>6172.9866910816145</v>
      </c>
      <c r="CN53" s="461">
        <f t="shared" si="51"/>
        <v>6172.9866910816145</v>
      </c>
      <c r="CO53" s="461">
        <f t="shared" si="51"/>
        <v>6172.9866910816145</v>
      </c>
      <c r="CP53" s="461">
        <f t="shared" si="51"/>
        <v>6172.9866910816145</v>
      </c>
      <c r="CQ53" s="461">
        <f t="shared" si="51"/>
        <v>6314.9653849764918</v>
      </c>
      <c r="CR53" s="461">
        <f t="shared" si="51"/>
        <v>6314.9653849764918</v>
      </c>
      <c r="CS53" s="461">
        <f t="shared" si="51"/>
        <v>6314.9653849764918</v>
      </c>
      <c r="CT53" s="461">
        <f t="shared" si="51"/>
        <v>6314.9653849764918</v>
      </c>
      <c r="CU53" s="461">
        <f t="shared" si="51"/>
        <v>6460.2095888309495</v>
      </c>
      <c r="CV53" s="461">
        <f t="shared" si="51"/>
        <v>6460.2095888309495</v>
      </c>
      <c r="CW53" s="461">
        <f t="shared" si="51"/>
        <v>6460.2095888309495</v>
      </c>
      <c r="CX53" s="461">
        <f t="shared" si="51"/>
        <v>6460.2095888309495</v>
      </c>
      <c r="CY53" s="461">
        <f t="shared" si="51"/>
        <v>6608.7944093740607</v>
      </c>
      <c r="CZ53" s="461">
        <f t="shared" si="51"/>
        <v>6608.7944093740607</v>
      </c>
      <c r="DA53" s="461">
        <f t="shared" si="51"/>
        <v>6608.7944093740607</v>
      </c>
      <c r="DB53" s="461">
        <f t="shared" si="51"/>
        <v>6608.7944093740607</v>
      </c>
      <c r="DC53" s="461">
        <f t="shared" si="52"/>
        <v>6760.7966807896628</v>
      </c>
      <c r="DD53" s="461">
        <f t="shared" si="52"/>
        <v>6760.7966807896628</v>
      </c>
      <c r="DE53" s="461">
        <f t="shared" si="52"/>
        <v>6760.7966807896628</v>
      </c>
      <c r="DF53" s="461">
        <f t="shared" si="52"/>
        <v>6760.7966807896628</v>
      </c>
      <c r="DG53" s="461">
        <f t="shared" si="52"/>
        <v>6916.2950044478248</v>
      </c>
      <c r="DH53" s="461">
        <f t="shared" si="52"/>
        <v>6916.2950044478248</v>
      </c>
      <c r="DI53" s="461">
        <f t="shared" si="52"/>
        <v>6916.2950044478248</v>
      </c>
      <c r="DJ53" s="461">
        <f t="shared" si="52"/>
        <v>6916.2950044478248</v>
      </c>
      <c r="DK53" s="461">
        <f t="shared" si="52"/>
        <v>7075.3697895501246</v>
      </c>
      <c r="DL53" s="461">
        <f t="shared" si="52"/>
        <v>7075.3697895501246</v>
      </c>
      <c r="DM53" s="461">
        <f t="shared" si="52"/>
        <v>7075.3697895501246</v>
      </c>
      <c r="DN53" s="461">
        <f t="shared" si="52"/>
        <v>7075.3697895501246</v>
      </c>
      <c r="DO53" s="461">
        <f t="shared" si="52"/>
        <v>7238.1032947097774</v>
      </c>
      <c r="DP53" s="461">
        <f t="shared" si="52"/>
        <v>7238.1032947097774</v>
      </c>
      <c r="DQ53" s="461">
        <f t="shared" si="52"/>
        <v>7238.1032947097774</v>
      </c>
      <c r="DR53" s="461">
        <f t="shared" si="52"/>
        <v>7238.1032947097774</v>
      </c>
      <c r="DS53" s="461">
        <f t="shared" si="53"/>
        <v>7404.5796704881013</v>
      </c>
      <c r="DT53" s="461">
        <f t="shared" si="53"/>
        <v>7404.5796704881013</v>
      </c>
      <c r="DU53" s="461">
        <f t="shared" si="53"/>
        <v>7404.5796704881013</v>
      </c>
      <c r="DV53" s="461">
        <f t="shared" si="53"/>
        <v>7404.5796704881013</v>
      </c>
      <c r="DW53" s="461">
        <f t="shared" si="53"/>
        <v>7574.8850029093264</v>
      </c>
      <c r="DX53" s="461">
        <f t="shared" si="53"/>
        <v>7574.8850029093264</v>
      </c>
      <c r="DY53" s="461">
        <f t="shared" si="53"/>
        <v>7574.8850029093264</v>
      </c>
      <c r="DZ53" s="461">
        <f t="shared" si="53"/>
        <v>7574.8850029093264</v>
      </c>
      <c r="EA53" s="461">
        <f t="shared" si="53"/>
        <v>7749.1073579762387</v>
      </c>
      <c r="EB53" s="461">
        <f t="shared" si="53"/>
        <v>7749.1073579762387</v>
      </c>
      <c r="EC53" s="461">
        <f t="shared" si="53"/>
        <v>7749.1073579762387</v>
      </c>
      <c r="ED53" s="461">
        <f t="shared" si="53"/>
        <v>7749.1073579762387</v>
      </c>
      <c r="EE53" s="461">
        <f t="shared" si="53"/>
        <v>7927.3368272096914</v>
      </c>
      <c r="EF53" s="461">
        <f t="shared" si="53"/>
        <v>7927.3368272096914</v>
      </c>
      <c r="EG53" s="461">
        <f t="shared" si="53"/>
        <v>7927.3368272096914</v>
      </c>
      <c r="EH53" s="461">
        <f t="shared" si="53"/>
        <v>7927.3368272096914</v>
      </c>
      <c r="EI53" s="461">
        <f t="shared" si="54"/>
        <v>8109.6655742355133</v>
      </c>
      <c r="EJ53" s="461">
        <f t="shared" si="54"/>
        <v>8109.6655742355133</v>
      </c>
      <c r="EK53" s="461">
        <f t="shared" si="54"/>
        <v>8109.6655742355133</v>
      </c>
      <c r="EL53" s="461">
        <f t="shared" si="54"/>
        <v>8109.6655742355133</v>
      </c>
      <c r="EM53" s="461">
        <f t="shared" si="54"/>
        <v>8296.1878824429295</v>
      </c>
      <c r="EN53" s="461">
        <f t="shared" si="54"/>
        <v>8296.1878824429295</v>
      </c>
      <c r="EO53" s="461">
        <f t="shared" si="54"/>
        <v>8296.1878824429295</v>
      </c>
      <c r="EP53" s="461">
        <f t="shared" si="54"/>
        <v>8296.1878824429295</v>
      </c>
      <c r="EQ53" s="461">
        <f t="shared" si="54"/>
        <v>8487.0002037391168</v>
      </c>
      <c r="ER53" s="461">
        <f t="shared" si="54"/>
        <v>8487.0002037391168</v>
      </c>
      <c r="ES53" s="461">
        <f t="shared" si="54"/>
        <v>8487.0002037391168</v>
      </c>
      <c r="ET53" s="461">
        <f t="shared" si="54"/>
        <v>8487.0002037391168</v>
      </c>
      <c r="EU53" s="461">
        <f t="shared" si="54"/>
        <v>8682.2012084251146</v>
      </c>
      <c r="EV53" s="461">
        <f t="shared" si="54"/>
        <v>8682.2012084251146</v>
      </c>
      <c r="EW53" s="461">
        <f t="shared" si="54"/>
        <v>8682.2012084251146</v>
      </c>
      <c r="EX53" s="461">
        <f t="shared" si="54"/>
        <v>8682.2012084251146</v>
      </c>
      <c r="EY53" s="461">
        <f t="shared" si="55"/>
        <v>8881.8918362188924</v>
      </c>
      <c r="EZ53" s="461">
        <f t="shared" si="55"/>
        <v>8881.8918362188924</v>
      </c>
      <c r="FA53" s="461">
        <f t="shared" si="55"/>
        <v>8881.8918362188924</v>
      </c>
      <c r="FB53" s="461">
        <f t="shared" si="55"/>
        <v>8881.8918362188924</v>
      </c>
      <c r="FC53" s="461">
        <f t="shared" si="55"/>
        <v>9086.1753484519268</v>
      </c>
      <c r="FD53" s="461">
        <f t="shared" si="55"/>
        <v>9086.1753484519268</v>
      </c>
      <c r="FE53" s="461">
        <f t="shared" si="55"/>
        <v>9086.1753484519268</v>
      </c>
      <c r="FF53" s="461">
        <f t="shared" si="55"/>
        <v>9086.1753484519268</v>
      </c>
      <c r="FG53" s="461">
        <f t="shared" si="55"/>
        <v>9295.1573814663188</v>
      </c>
      <c r="FH53" s="461">
        <f t="shared" si="55"/>
        <v>9295.1573814663188</v>
      </c>
      <c r="FI53" s="461">
        <f t="shared" si="55"/>
        <v>9295.1573814663188</v>
      </c>
      <c r="FJ53" s="461">
        <f t="shared" si="55"/>
        <v>9295.1573814663188</v>
      </c>
      <c r="FK53" s="461">
        <f t="shared" si="55"/>
        <v>9508.9460012400432</v>
      </c>
      <c r="FL53" s="461">
        <f t="shared" si="55"/>
        <v>9508.9460012400432</v>
      </c>
      <c r="FM53" s="461">
        <f t="shared" si="55"/>
        <v>9508.9460012400432</v>
      </c>
      <c r="FN53" s="461">
        <f t="shared" si="55"/>
        <v>9508.9460012400432</v>
      </c>
      <c r="FO53" s="461">
        <f t="shared" si="56"/>
        <v>9727.6517592685632</v>
      </c>
      <c r="FP53" s="461">
        <f t="shared" si="56"/>
        <v>9727.6517592685632</v>
      </c>
      <c r="FQ53" s="461">
        <f t="shared" si="56"/>
        <v>9727.6517592685632</v>
      </c>
      <c r="FR53" s="461">
        <f t="shared" si="56"/>
        <v>9727.6517592685632</v>
      </c>
      <c r="FS53" s="461">
        <f t="shared" si="56"/>
        <v>9951.3877497317408</v>
      </c>
      <c r="FT53" s="461">
        <f t="shared" si="56"/>
        <v>9951.3877497317408</v>
      </c>
      <c r="FU53" s="461">
        <f t="shared" si="56"/>
        <v>9951.3877497317408</v>
      </c>
      <c r="FV53" s="461">
        <f t="shared" si="56"/>
        <v>9951.3877497317408</v>
      </c>
      <c r="FW53" s="461">
        <f t="shared" si="56"/>
        <v>10180.269667975568</v>
      </c>
      <c r="FX53" s="461">
        <f t="shared" si="56"/>
        <v>10180.269667975568</v>
      </c>
      <c r="FY53" s="461">
        <f t="shared" si="56"/>
        <v>10180.269667975568</v>
      </c>
      <c r="FZ53" s="461">
        <f t="shared" si="56"/>
        <v>10180.269667975568</v>
      </c>
      <c r="GA53" s="461">
        <f t="shared" si="56"/>
        <v>10414.415870339006</v>
      </c>
      <c r="GB53" s="461">
        <f t="shared" si="56"/>
        <v>10414.415870339006</v>
      </c>
      <c r="GC53" s="461">
        <f t="shared" si="56"/>
        <v>10414.415870339006</v>
      </c>
      <c r="GD53" s="461">
        <f t="shared" si="56"/>
        <v>10414.415870339006</v>
      </c>
      <c r="GE53" s="461">
        <f t="shared" si="57"/>
        <v>10653.947435356802</v>
      </c>
      <c r="GF53" s="461">
        <f t="shared" si="57"/>
        <v>10653.947435356802</v>
      </c>
      <c r="GG53" s="461">
        <f t="shared" si="57"/>
        <v>10653.947435356802</v>
      </c>
      <c r="GH53" s="461">
        <f t="shared" si="57"/>
        <v>10653.947435356802</v>
      </c>
      <c r="GI53" s="461">
        <f t="shared" si="57"/>
        <v>10898.988226370007</v>
      </c>
      <c r="GJ53" s="461">
        <f t="shared" si="57"/>
        <v>10898.988226370007</v>
      </c>
      <c r="GK53" s="461">
        <f t="shared" si="57"/>
        <v>10898.988226370007</v>
      </c>
      <c r="GL53" s="461">
        <f t="shared" si="57"/>
        <v>10898.988226370007</v>
      </c>
      <c r="GM53" s="461">
        <f t="shared" si="57"/>
        <v>11149.664955576516</v>
      </c>
      <c r="GN53" s="461">
        <f t="shared" si="57"/>
        <v>11149.664955576516</v>
      </c>
      <c r="GO53" s="461">
        <f t="shared" si="57"/>
        <v>11149.664955576516</v>
      </c>
      <c r="GP53" s="461">
        <f t="shared" si="57"/>
        <v>11149.664955576516</v>
      </c>
      <c r="GQ53" s="461">
        <f t="shared" si="57"/>
        <v>11406.107249554776</v>
      </c>
      <c r="GR53" s="461">
        <f t="shared" si="57"/>
        <v>11406.107249554776</v>
      </c>
      <c r="GS53" s="461">
        <f t="shared" si="57"/>
        <v>11406.107249554776</v>
      </c>
      <c r="GT53" s="461">
        <f t="shared" si="57"/>
        <v>11406.107249554776</v>
      </c>
      <c r="GU53" s="461">
        <f t="shared" si="58"/>
        <v>11668.447716294533</v>
      </c>
      <c r="GV53" s="461">
        <f t="shared" si="40"/>
        <v>11668.447716294533</v>
      </c>
      <c r="GW53" s="461">
        <f t="shared" si="40"/>
        <v>11668.447716294533</v>
      </c>
      <c r="GX53" s="461">
        <f t="shared" si="40"/>
        <v>11668.447716294533</v>
      </c>
      <c r="GY53" s="461">
        <f t="shared" si="41"/>
        <v>11936.822013769306</v>
      </c>
      <c r="GZ53" s="461">
        <f t="shared" si="42"/>
        <v>11936.822013769306</v>
      </c>
      <c r="HA53" s="461">
        <f t="shared" si="43"/>
        <v>11936.822013769306</v>
      </c>
      <c r="HB53" s="461">
        <f t="shared" si="44"/>
        <v>11936.822013769306</v>
      </c>
      <c r="HC53" s="461">
        <f t="shared" si="45"/>
        <v>12211.368920086001</v>
      </c>
      <c r="HD53" s="461">
        <f t="shared" si="46"/>
        <v>12211.368920086001</v>
      </c>
    </row>
    <row r="54" spans="2:212">
      <c r="B54" s="455" t="s">
        <v>1185</v>
      </c>
      <c r="C54" s="455" t="s">
        <v>1186</v>
      </c>
      <c r="D54" s="456">
        <v>0</v>
      </c>
      <c r="E54" s="455" t="s">
        <v>1187</v>
      </c>
      <c r="F54" s="457">
        <v>45120</v>
      </c>
      <c r="H54" s="457" t="s">
        <v>1188</v>
      </c>
      <c r="I54" s="457">
        <v>45120</v>
      </c>
      <c r="J54" s="458">
        <v>0</v>
      </c>
      <c r="K54" s="455" t="s">
        <v>1187</v>
      </c>
      <c r="L54" s="458">
        <v>0</v>
      </c>
      <c r="M54" s="455" t="s">
        <v>1187</v>
      </c>
      <c r="N54" s="459">
        <v>0</v>
      </c>
      <c r="O54" s="460">
        <v>0</v>
      </c>
      <c r="Q54" s="457"/>
      <c r="R54" s="457"/>
      <c r="S54" s="458"/>
      <c r="T54" s="455"/>
      <c r="U54" s="458"/>
      <c r="V54" s="455"/>
      <c r="W54" s="460"/>
      <c r="X54" s="460"/>
      <c r="Z54" s="444" t="str">
        <f t="shared" si="47"/>
        <v>Easments</v>
      </c>
      <c r="AA54" s="461">
        <f t="shared" si="28"/>
        <v>0</v>
      </c>
      <c r="AB54" s="461">
        <f t="shared" si="59"/>
        <v>0</v>
      </c>
      <c r="AC54" s="461">
        <f t="shared" si="59"/>
        <v>0</v>
      </c>
      <c r="AD54" s="461">
        <f t="shared" si="59"/>
        <v>0</v>
      </c>
      <c r="AE54" s="461">
        <f t="shared" si="59"/>
        <v>0</v>
      </c>
      <c r="AF54" s="461">
        <f t="shared" si="59"/>
        <v>0</v>
      </c>
      <c r="AG54" s="461">
        <f t="shared" si="59"/>
        <v>0</v>
      </c>
      <c r="AH54" s="461">
        <f t="shared" si="59"/>
        <v>0</v>
      </c>
      <c r="AI54" s="461">
        <f t="shared" si="59"/>
        <v>0</v>
      </c>
      <c r="AJ54" s="461">
        <f t="shared" si="59"/>
        <v>0</v>
      </c>
      <c r="AK54" s="461">
        <f t="shared" si="59"/>
        <v>0</v>
      </c>
      <c r="AL54" s="461">
        <f t="shared" si="59"/>
        <v>0</v>
      </c>
      <c r="AM54" s="461">
        <f t="shared" si="59"/>
        <v>0</v>
      </c>
      <c r="AN54" s="461">
        <f t="shared" si="59"/>
        <v>0</v>
      </c>
      <c r="AO54" s="461">
        <f t="shared" si="59"/>
        <v>0</v>
      </c>
      <c r="AP54" s="461">
        <f t="shared" si="59"/>
        <v>0</v>
      </c>
      <c r="AQ54" s="461">
        <f t="shared" si="48"/>
        <v>0</v>
      </c>
      <c r="AR54" s="461">
        <f t="shared" si="48"/>
        <v>0</v>
      </c>
      <c r="AS54" s="461">
        <f t="shared" si="48"/>
        <v>0</v>
      </c>
      <c r="AT54" s="461">
        <f t="shared" si="48"/>
        <v>0</v>
      </c>
      <c r="AU54" s="461">
        <f t="shared" si="48"/>
        <v>0</v>
      </c>
      <c r="AV54" s="461">
        <f t="shared" si="48"/>
        <v>0</v>
      </c>
      <c r="AW54" s="461">
        <f t="shared" si="48"/>
        <v>0</v>
      </c>
      <c r="AX54" s="461">
        <f t="shared" si="48"/>
        <v>0</v>
      </c>
      <c r="AY54" s="461">
        <f t="shared" si="48"/>
        <v>0</v>
      </c>
      <c r="AZ54" s="461">
        <f t="shared" si="48"/>
        <v>0</v>
      </c>
      <c r="BA54" s="461">
        <f t="shared" si="48"/>
        <v>0</v>
      </c>
      <c r="BB54" s="461">
        <f t="shared" si="48"/>
        <v>0</v>
      </c>
      <c r="BC54" s="461">
        <f t="shared" si="48"/>
        <v>0</v>
      </c>
      <c r="BD54" s="461">
        <f t="shared" si="48"/>
        <v>0</v>
      </c>
      <c r="BE54" s="461">
        <f t="shared" ref="BE54:BT70" si="60">AND(ISNUMBER($C54),$C54&gt;EOMONTH(BE$18,-3),$C54&lt;=BE$18)
*$D54
*(($E54&lt;&gt;"yes")*1+($E54="yes")*IFERROR((BE$20/SUMIFS($AA$20:$FO$20,$AA$18:$FO$18,EOMONTH($F54,MOD(3-MONTH($F54),3)))),0))
+IFERROR(
(
  (($H54&gt;EOMONTH(BE$18,-3))*($H54&lt;=BE$18)*(-MIN(1,($H54-EOMONTH(BE$18,-3))/(BE$18-EOMONTH(BE$18,-3))))
   +($H54&lt;BE$18)*(($Q54&lt;&gt;0)*($Q54&gt;=BE$18)+($Q54=0)*1))
  *
  (
    $J54*(($K54&lt;&gt;"yes")*1+($K54="yes")*IFERROR((BE$20/SUMIFS($AA$20:$FO$20,$AA$18:$FO$18,EOMONTH($I54,MOD(3-MONTH($I54),3)))),0))/4
    +
    MAX(
      $L54*(($M54&lt;&gt;"yes")*1+($M54="yes")*IFERROR((BE$20/SUMIFS($AA$20:$FO$20,$AA$18:$FO$18,EOMONTH($I54,MOD(3-MONTH($I54),3)))),0))/4,
      $N54*SUM(BB$19:BE$19)/4/15*$O54
    )
  )
),0)
+IFERROR(
(
  (($Q54&gt;EOMONTH(BE$18,-3))*($Q54&lt;=BE$18)*(MIN(1,($Q54-EOMONTH(BE$18,-3))/(BE$18-EOMONTH(BE$18,-3)))))
  *
  (
    $J54*(($K54&lt;&gt;"yes")*1+($K54="yes")*IFERROR((BE$20/SUMIFS($AA$20:$FO$20,$AA$18:$FO$18,EOMONTH($I54,MOD(3-MONTH($I54),3)))),0))/4
    +
    MAX(
      $L54*(($M54&lt;&gt;"yes")*1+($M54="yes")*IFERROR((BE$20/SUMIFS($AA$20:$FO$20,$AA$18:$FO$18,EOMONTH($I54,MOD(3-MONTH($I54),3)))),0))/4,
      $N54*SUM(BB$19:BE$19)/4/15*$O54
    )
  )
),0)
+IFERROR(
(
  (($Q54&gt;EOMONTH(BE$18,-3))*($Q54&lt;=BE$18)*(-MIN(1,($Q54-EOMONTH(BE$18,-3))/(BE$18-EOMONTH(BE$18,-3))))
   +($Q54&lt;BE$18))
  *
  (
    $S54*(($T54&lt;&gt;"yes")*1+($T54="yes")*IFERROR((BE$20/SUMIFS($AA$20:$FO$20,$AA$18:$FO$18,EOMONTH($R54,MOD(3-MONTH($R54),3)))),0))/4
    +
    MAX(
      $U54*(($V54&lt;&gt;"yes")*1+($V54="yes")*IFERROR((BE$20/SUMIFS($AA$20:$FO$20,$AA$18:$FO$18,EOMONTH($R54,MOD(3-MONTH($R54),3)))),0))/4,
      $W54*SUM(BB$19:BE$19)/4/15*$X54
    )
  )
),0)</f>
        <v>0</v>
      </c>
      <c r="BF54" s="461">
        <f t="shared" si="60"/>
        <v>0</v>
      </c>
      <c r="BG54" s="461">
        <f t="shared" si="49"/>
        <v>0</v>
      </c>
      <c r="BH54" s="461">
        <f t="shared" si="49"/>
        <v>0</v>
      </c>
      <c r="BI54" s="461">
        <f t="shared" si="49"/>
        <v>0</v>
      </c>
      <c r="BJ54" s="461">
        <f t="shared" si="49"/>
        <v>0</v>
      </c>
      <c r="BK54" s="461">
        <f t="shared" si="49"/>
        <v>0</v>
      </c>
      <c r="BL54" s="461">
        <f t="shared" si="49"/>
        <v>0</v>
      </c>
      <c r="BM54" s="461">
        <f t="shared" si="49"/>
        <v>0</v>
      </c>
      <c r="BN54" s="461">
        <f t="shared" si="49"/>
        <v>0</v>
      </c>
      <c r="BO54" s="461">
        <f t="shared" si="49"/>
        <v>0</v>
      </c>
      <c r="BP54" s="461">
        <f t="shared" si="49"/>
        <v>0</v>
      </c>
      <c r="BQ54" s="461">
        <f t="shared" si="49"/>
        <v>0</v>
      </c>
      <c r="BR54" s="461">
        <f t="shared" si="49"/>
        <v>0</v>
      </c>
      <c r="BS54" s="461">
        <f t="shared" si="49"/>
        <v>0</v>
      </c>
      <c r="BT54" s="461">
        <f t="shared" si="49"/>
        <v>0</v>
      </c>
      <c r="BU54" s="461">
        <f t="shared" ref="BU54:CJ70" si="61">AND(ISNUMBER($C54),$C54&gt;EOMONTH(BU$18,-3),$C54&lt;=BU$18)
*$D54
*(($E54&lt;&gt;"yes")*1+($E54="yes")*IFERROR((BU$20/SUMIFS($AA$20:$FO$20,$AA$18:$FO$18,EOMONTH($F54,MOD(3-MONTH($F54),3)))),0))
+IFERROR(
(
  (($H54&gt;EOMONTH(BU$18,-3))*($H54&lt;=BU$18)*(-MIN(1,($H54-EOMONTH(BU$18,-3))/(BU$18-EOMONTH(BU$18,-3))))
   +($H54&lt;BU$18)*(($Q54&lt;&gt;0)*($Q54&gt;=BU$18)+($Q54=0)*1))
  *
  (
    $J54*(($K54&lt;&gt;"yes")*1+($K54="yes")*IFERROR((BU$20/SUMIFS($AA$20:$FO$20,$AA$18:$FO$18,EOMONTH($I54,MOD(3-MONTH($I54),3)))),0))/4
    +
    MAX(
      $L54*(($M54&lt;&gt;"yes")*1+($M54="yes")*IFERROR((BU$20/SUMIFS($AA$20:$FO$20,$AA$18:$FO$18,EOMONTH($I54,MOD(3-MONTH($I54),3)))),0))/4,
      $N54*SUM(BR$19:BU$19)/4/15*$O54
    )
  )
),0)
+IFERROR(
(
  (($Q54&gt;EOMONTH(BU$18,-3))*($Q54&lt;=BU$18)*(MIN(1,($Q54-EOMONTH(BU$18,-3))/(BU$18-EOMONTH(BU$18,-3)))))
  *
  (
    $J54*(($K54&lt;&gt;"yes")*1+($K54="yes")*IFERROR((BU$20/SUMIFS($AA$20:$FO$20,$AA$18:$FO$18,EOMONTH($I54,MOD(3-MONTH($I54),3)))),0))/4
    +
    MAX(
      $L54*(($M54&lt;&gt;"yes")*1+($M54="yes")*IFERROR((BU$20/SUMIFS($AA$20:$FO$20,$AA$18:$FO$18,EOMONTH($I54,MOD(3-MONTH($I54),3)))),0))/4,
      $N54*SUM(BR$19:BU$19)/4/15*$O54
    )
  )
),0)
+IFERROR(
(
  (($Q54&gt;EOMONTH(BU$18,-3))*($Q54&lt;=BU$18)*(-MIN(1,($Q54-EOMONTH(BU$18,-3))/(BU$18-EOMONTH(BU$18,-3))))
   +($Q54&lt;BU$18))
  *
  (
    $S54*(($T54&lt;&gt;"yes")*1+($T54="yes")*IFERROR((BU$20/SUMIFS($AA$20:$FO$20,$AA$18:$FO$18,EOMONTH($R54,MOD(3-MONTH($R54),3)))),0))/4
    +
    MAX(
      $U54*(($V54&lt;&gt;"yes")*1+($V54="yes")*IFERROR((BU$20/SUMIFS($AA$20:$FO$20,$AA$18:$FO$18,EOMONTH($R54,MOD(3-MONTH($R54),3)))),0))/4,
      $W54*SUM(BR$19:BU$19)/4/15*$X54
    )
  )
),0)</f>
        <v>0</v>
      </c>
      <c r="BV54" s="461">
        <f t="shared" si="61"/>
        <v>0</v>
      </c>
      <c r="BW54" s="461">
        <f t="shared" si="50"/>
        <v>0</v>
      </c>
      <c r="BX54" s="461">
        <f t="shared" si="50"/>
        <v>0</v>
      </c>
      <c r="BY54" s="461">
        <f t="shared" si="50"/>
        <v>0</v>
      </c>
      <c r="BZ54" s="461">
        <f t="shared" si="50"/>
        <v>0</v>
      </c>
      <c r="CA54" s="461">
        <f t="shared" si="50"/>
        <v>0</v>
      </c>
      <c r="CB54" s="461">
        <f t="shared" si="50"/>
        <v>0</v>
      </c>
      <c r="CC54" s="461">
        <f t="shared" si="50"/>
        <v>0</v>
      </c>
      <c r="CD54" s="461">
        <f t="shared" si="50"/>
        <v>0</v>
      </c>
      <c r="CE54" s="461">
        <f t="shared" si="50"/>
        <v>0</v>
      </c>
      <c r="CF54" s="461">
        <f t="shared" si="50"/>
        <v>0</v>
      </c>
      <c r="CG54" s="461">
        <f t="shared" si="50"/>
        <v>0</v>
      </c>
      <c r="CH54" s="461">
        <f t="shared" si="50"/>
        <v>0</v>
      </c>
      <c r="CI54" s="461">
        <f t="shared" si="50"/>
        <v>0</v>
      </c>
      <c r="CJ54" s="461">
        <f t="shared" si="50"/>
        <v>0</v>
      </c>
      <c r="CK54" s="461">
        <f t="shared" ref="CK54:CZ70" si="62">AND(ISNUMBER($C54),$C54&gt;EOMONTH(CK$18,-3),$C54&lt;=CK$18)
*$D54
*(($E54&lt;&gt;"yes")*1+($E54="yes")*IFERROR((CK$20/SUMIFS($AA$20:$FO$20,$AA$18:$FO$18,EOMONTH($F54,MOD(3-MONTH($F54),3)))),0))
+IFERROR(
(
  (($H54&gt;EOMONTH(CK$18,-3))*($H54&lt;=CK$18)*(-MIN(1,($H54-EOMONTH(CK$18,-3))/(CK$18-EOMONTH(CK$18,-3))))
   +($H54&lt;CK$18)*(($Q54&lt;&gt;0)*($Q54&gt;=CK$18)+($Q54=0)*1))
  *
  (
    $J54*(($K54&lt;&gt;"yes")*1+($K54="yes")*IFERROR((CK$20/SUMIFS($AA$20:$FO$20,$AA$18:$FO$18,EOMONTH($I54,MOD(3-MONTH($I54),3)))),0))/4
    +
    MAX(
      $L54*(($M54&lt;&gt;"yes")*1+($M54="yes")*IFERROR((CK$20/SUMIFS($AA$20:$FO$20,$AA$18:$FO$18,EOMONTH($I54,MOD(3-MONTH($I54),3)))),0))/4,
      $N54*SUM(CH$19:CK$19)/4/15*$O54
    )
  )
),0)
+IFERROR(
(
  (($Q54&gt;EOMONTH(CK$18,-3))*($Q54&lt;=CK$18)*(MIN(1,($Q54-EOMONTH(CK$18,-3))/(CK$18-EOMONTH(CK$18,-3)))))
  *
  (
    $J54*(($K54&lt;&gt;"yes")*1+($K54="yes")*IFERROR((CK$20/SUMIFS($AA$20:$FO$20,$AA$18:$FO$18,EOMONTH($I54,MOD(3-MONTH($I54),3)))),0))/4
    +
    MAX(
      $L54*(($M54&lt;&gt;"yes")*1+($M54="yes")*IFERROR((CK$20/SUMIFS($AA$20:$FO$20,$AA$18:$FO$18,EOMONTH($I54,MOD(3-MONTH($I54),3)))),0))/4,
      $N54*SUM(CH$19:CK$19)/4/15*$O54
    )
  )
),0)
+IFERROR(
(
  (($Q54&gt;EOMONTH(CK$18,-3))*($Q54&lt;=CK$18)*(-MIN(1,($Q54-EOMONTH(CK$18,-3))/(CK$18-EOMONTH(CK$18,-3))))
   +($Q54&lt;CK$18))
  *
  (
    $S54*(($T54&lt;&gt;"yes")*1+($T54="yes")*IFERROR((CK$20/SUMIFS($AA$20:$FO$20,$AA$18:$FO$18,EOMONTH($R54,MOD(3-MONTH($R54),3)))),0))/4
    +
    MAX(
      $U54*(($V54&lt;&gt;"yes")*1+($V54="yes")*IFERROR((CK$20/SUMIFS($AA$20:$FO$20,$AA$18:$FO$18,EOMONTH($R54,MOD(3-MONTH($R54),3)))),0))/4,
      $W54*SUM(CH$19:CK$19)/4/15*$X54
    )
  )
),0)</f>
        <v>0</v>
      </c>
      <c r="CL54" s="461">
        <f t="shared" si="62"/>
        <v>0</v>
      </c>
      <c r="CM54" s="461">
        <f t="shared" si="51"/>
        <v>0</v>
      </c>
      <c r="CN54" s="461">
        <f t="shared" si="51"/>
        <v>0</v>
      </c>
      <c r="CO54" s="461">
        <f t="shared" si="51"/>
        <v>0</v>
      </c>
      <c r="CP54" s="461">
        <f t="shared" si="51"/>
        <v>0</v>
      </c>
      <c r="CQ54" s="461">
        <f t="shared" si="51"/>
        <v>0</v>
      </c>
      <c r="CR54" s="461">
        <f t="shared" si="51"/>
        <v>0</v>
      </c>
      <c r="CS54" s="461">
        <f t="shared" si="51"/>
        <v>0</v>
      </c>
      <c r="CT54" s="461">
        <f t="shared" si="51"/>
        <v>0</v>
      </c>
      <c r="CU54" s="461">
        <f t="shared" si="51"/>
        <v>0</v>
      </c>
      <c r="CV54" s="461">
        <f t="shared" si="51"/>
        <v>0</v>
      </c>
      <c r="CW54" s="461">
        <f t="shared" si="51"/>
        <v>0</v>
      </c>
      <c r="CX54" s="461">
        <f t="shared" si="51"/>
        <v>0</v>
      </c>
      <c r="CY54" s="461">
        <f t="shared" si="51"/>
        <v>0</v>
      </c>
      <c r="CZ54" s="461">
        <f t="shared" si="51"/>
        <v>0</v>
      </c>
      <c r="DA54" s="461">
        <f t="shared" ref="DA54:DP70" si="63">AND(ISNUMBER($C54),$C54&gt;EOMONTH(DA$18,-3),$C54&lt;=DA$18)
*$D54
*(($E54&lt;&gt;"yes")*1+($E54="yes")*IFERROR((DA$20/SUMIFS($AA$20:$FO$20,$AA$18:$FO$18,EOMONTH($F54,MOD(3-MONTH($F54),3)))),0))
+IFERROR(
(
  (($H54&gt;EOMONTH(DA$18,-3))*($H54&lt;=DA$18)*(-MIN(1,($H54-EOMONTH(DA$18,-3))/(DA$18-EOMONTH(DA$18,-3))))
   +($H54&lt;DA$18)*(($Q54&lt;&gt;0)*($Q54&gt;=DA$18)+($Q54=0)*1))
  *
  (
    $J54*(($K54&lt;&gt;"yes")*1+($K54="yes")*IFERROR((DA$20/SUMIFS($AA$20:$FO$20,$AA$18:$FO$18,EOMONTH($I54,MOD(3-MONTH($I54),3)))),0))/4
    +
    MAX(
      $L54*(($M54&lt;&gt;"yes")*1+($M54="yes")*IFERROR((DA$20/SUMIFS($AA$20:$FO$20,$AA$18:$FO$18,EOMONTH($I54,MOD(3-MONTH($I54),3)))),0))/4,
      $N54*SUM(CX$19:DA$19)/4/15*$O54
    )
  )
),0)
+IFERROR(
(
  (($Q54&gt;EOMONTH(DA$18,-3))*($Q54&lt;=DA$18)*(MIN(1,($Q54-EOMONTH(DA$18,-3))/(DA$18-EOMONTH(DA$18,-3)))))
  *
  (
    $J54*(($K54&lt;&gt;"yes")*1+($K54="yes")*IFERROR((DA$20/SUMIFS($AA$20:$FO$20,$AA$18:$FO$18,EOMONTH($I54,MOD(3-MONTH($I54),3)))),0))/4
    +
    MAX(
      $L54*(($M54&lt;&gt;"yes")*1+($M54="yes")*IFERROR((DA$20/SUMIFS($AA$20:$FO$20,$AA$18:$FO$18,EOMONTH($I54,MOD(3-MONTH($I54),3)))),0))/4,
      $N54*SUM(CX$19:DA$19)/4/15*$O54
    )
  )
),0)
+IFERROR(
(
  (($Q54&gt;EOMONTH(DA$18,-3))*($Q54&lt;=DA$18)*(-MIN(1,($Q54-EOMONTH(DA$18,-3))/(DA$18-EOMONTH(DA$18,-3))))
   +($Q54&lt;DA$18))
  *
  (
    $S54*(($T54&lt;&gt;"yes")*1+($T54="yes")*IFERROR((DA$20/SUMIFS($AA$20:$FO$20,$AA$18:$FO$18,EOMONTH($R54,MOD(3-MONTH($R54),3)))),0))/4
    +
    MAX(
      $U54*(($V54&lt;&gt;"yes")*1+($V54="yes")*IFERROR((DA$20/SUMIFS($AA$20:$FO$20,$AA$18:$FO$18,EOMONTH($R54,MOD(3-MONTH($R54),3)))),0))/4,
      $W54*SUM(CX$19:DA$19)/4/15*$X54
    )
  )
),0)</f>
        <v>0</v>
      </c>
      <c r="DB54" s="461">
        <f t="shared" si="63"/>
        <v>0</v>
      </c>
      <c r="DC54" s="461">
        <f t="shared" si="52"/>
        <v>0</v>
      </c>
      <c r="DD54" s="461">
        <f t="shared" si="52"/>
        <v>0</v>
      </c>
      <c r="DE54" s="461">
        <f t="shared" si="52"/>
        <v>0</v>
      </c>
      <c r="DF54" s="461">
        <f t="shared" si="52"/>
        <v>0</v>
      </c>
      <c r="DG54" s="461">
        <f t="shared" si="52"/>
        <v>0</v>
      </c>
      <c r="DH54" s="461">
        <f t="shared" si="52"/>
        <v>0</v>
      </c>
      <c r="DI54" s="461">
        <f t="shared" si="52"/>
        <v>0</v>
      </c>
      <c r="DJ54" s="461">
        <f t="shared" si="52"/>
        <v>0</v>
      </c>
      <c r="DK54" s="461">
        <f t="shared" si="52"/>
        <v>0</v>
      </c>
      <c r="DL54" s="461">
        <f t="shared" si="52"/>
        <v>0</v>
      </c>
      <c r="DM54" s="461">
        <f t="shared" si="52"/>
        <v>0</v>
      </c>
      <c r="DN54" s="461">
        <f t="shared" si="52"/>
        <v>0</v>
      </c>
      <c r="DO54" s="461">
        <f t="shared" si="52"/>
        <v>0</v>
      </c>
      <c r="DP54" s="461">
        <f t="shared" si="52"/>
        <v>0</v>
      </c>
      <c r="DQ54" s="461">
        <f t="shared" ref="DQ54:EF70" si="64">AND(ISNUMBER($C54),$C54&gt;EOMONTH(DQ$18,-3),$C54&lt;=DQ$18)
*$D54
*(($E54&lt;&gt;"yes")*1+($E54="yes")*IFERROR((DQ$20/SUMIFS($AA$20:$FO$20,$AA$18:$FO$18,EOMONTH($F54,MOD(3-MONTH($F54),3)))),0))
+IFERROR(
(
  (($H54&gt;EOMONTH(DQ$18,-3))*($H54&lt;=DQ$18)*(-MIN(1,($H54-EOMONTH(DQ$18,-3))/(DQ$18-EOMONTH(DQ$18,-3))))
   +($H54&lt;DQ$18)*(($Q54&lt;&gt;0)*($Q54&gt;=DQ$18)+($Q54=0)*1))
  *
  (
    $J54*(($K54&lt;&gt;"yes")*1+($K54="yes")*IFERROR((DQ$20/SUMIFS($AA$20:$FO$20,$AA$18:$FO$18,EOMONTH($I54,MOD(3-MONTH($I54),3)))),0))/4
    +
    MAX(
      $L54*(($M54&lt;&gt;"yes")*1+($M54="yes")*IFERROR((DQ$20/SUMIFS($AA$20:$FO$20,$AA$18:$FO$18,EOMONTH($I54,MOD(3-MONTH($I54),3)))),0))/4,
      $N54*SUM(DN$19:DQ$19)/4/15*$O54
    )
  )
),0)
+IFERROR(
(
  (($Q54&gt;EOMONTH(DQ$18,-3))*($Q54&lt;=DQ$18)*(MIN(1,($Q54-EOMONTH(DQ$18,-3))/(DQ$18-EOMONTH(DQ$18,-3)))))
  *
  (
    $J54*(($K54&lt;&gt;"yes")*1+($K54="yes")*IFERROR((DQ$20/SUMIFS($AA$20:$FO$20,$AA$18:$FO$18,EOMONTH($I54,MOD(3-MONTH($I54),3)))),0))/4
    +
    MAX(
      $L54*(($M54&lt;&gt;"yes")*1+($M54="yes")*IFERROR((DQ$20/SUMIFS($AA$20:$FO$20,$AA$18:$FO$18,EOMONTH($I54,MOD(3-MONTH($I54),3)))),0))/4,
      $N54*SUM(DN$19:DQ$19)/4/15*$O54
    )
  )
),0)
+IFERROR(
(
  (($Q54&gt;EOMONTH(DQ$18,-3))*($Q54&lt;=DQ$18)*(-MIN(1,($Q54-EOMONTH(DQ$18,-3))/(DQ$18-EOMONTH(DQ$18,-3))))
   +($Q54&lt;DQ$18))
  *
  (
    $S54*(($T54&lt;&gt;"yes")*1+($T54="yes")*IFERROR((DQ$20/SUMIFS($AA$20:$FO$20,$AA$18:$FO$18,EOMONTH($R54,MOD(3-MONTH($R54),3)))),0))/4
    +
    MAX(
      $U54*(($V54&lt;&gt;"yes")*1+($V54="yes")*IFERROR((DQ$20/SUMIFS($AA$20:$FO$20,$AA$18:$FO$18,EOMONTH($R54,MOD(3-MONTH($R54),3)))),0))/4,
      $W54*SUM(DN$19:DQ$19)/4/15*$X54
    )
  )
),0)</f>
        <v>0</v>
      </c>
      <c r="DR54" s="461">
        <f t="shared" si="64"/>
        <v>0</v>
      </c>
      <c r="DS54" s="461">
        <f t="shared" si="53"/>
        <v>0</v>
      </c>
      <c r="DT54" s="461">
        <f t="shared" si="53"/>
        <v>0</v>
      </c>
      <c r="DU54" s="461">
        <f t="shared" si="53"/>
        <v>0</v>
      </c>
      <c r="DV54" s="461">
        <f t="shared" si="53"/>
        <v>0</v>
      </c>
      <c r="DW54" s="461">
        <f t="shared" si="53"/>
        <v>0</v>
      </c>
      <c r="DX54" s="461">
        <f t="shared" si="53"/>
        <v>0</v>
      </c>
      <c r="DY54" s="461">
        <f t="shared" si="53"/>
        <v>0</v>
      </c>
      <c r="DZ54" s="461">
        <f t="shared" si="53"/>
        <v>0</v>
      </c>
      <c r="EA54" s="461">
        <f t="shared" si="53"/>
        <v>0</v>
      </c>
      <c r="EB54" s="461">
        <f t="shared" si="53"/>
        <v>0</v>
      </c>
      <c r="EC54" s="461">
        <f t="shared" si="53"/>
        <v>0</v>
      </c>
      <c r="ED54" s="461">
        <f t="shared" si="53"/>
        <v>0</v>
      </c>
      <c r="EE54" s="461">
        <f t="shared" si="53"/>
        <v>0</v>
      </c>
      <c r="EF54" s="461">
        <f t="shared" si="53"/>
        <v>0</v>
      </c>
      <c r="EG54" s="461">
        <f t="shared" ref="EG54:EV70" si="65">AND(ISNUMBER($C54),$C54&gt;EOMONTH(EG$18,-3),$C54&lt;=EG$18)
*$D54
*(($E54&lt;&gt;"yes")*1+($E54="yes")*IFERROR((EG$20/SUMIFS($AA$20:$FO$20,$AA$18:$FO$18,EOMONTH($F54,MOD(3-MONTH($F54),3)))),0))
+IFERROR(
(
  (($H54&gt;EOMONTH(EG$18,-3))*($H54&lt;=EG$18)*(-MIN(1,($H54-EOMONTH(EG$18,-3))/(EG$18-EOMONTH(EG$18,-3))))
   +($H54&lt;EG$18)*(($Q54&lt;&gt;0)*($Q54&gt;=EG$18)+($Q54=0)*1))
  *
  (
    $J54*(($K54&lt;&gt;"yes")*1+($K54="yes")*IFERROR((EG$20/SUMIFS($AA$20:$FO$20,$AA$18:$FO$18,EOMONTH($I54,MOD(3-MONTH($I54),3)))),0))/4
    +
    MAX(
      $L54*(($M54&lt;&gt;"yes")*1+($M54="yes")*IFERROR((EG$20/SUMIFS($AA$20:$FO$20,$AA$18:$FO$18,EOMONTH($I54,MOD(3-MONTH($I54),3)))),0))/4,
      $N54*SUM(ED$19:EG$19)/4/15*$O54
    )
  )
),0)
+IFERROR(
(
  (($Q54&gt;EOMONTH(EG$18,-3))*($Q54&lt;=EG$18)*(MIN(1,($Q54-EOMONTH(EG$18,-3))/(EG$18-EOMONTH(EG$18,-3)))))
  *
  (
    $J54*(($K54&lt;&gt;"yes")*1+($K54="yes")*IFERROR((EG$20/SUMIFS($AA$20:$FO$20,$AA$18:$FO$18,EOMONTH($I54,MOD(3-MONTH($I54),3)))),0))/4
    +
    MAX(
      $L54*(($M54&lt;&gt;"yes")*1+($M54="yes")*IFERROR((EG$20/SUMIFS($AA$20:$FO$20,$AA$18:$FO$18,EOMONTH($I54,MOD(3-MONTH($I54),3)))),0))/4,
      $N54*SUM(ED$19:EG$19)/4/15*$O54
    )
  )
),0)
+IFERROR(
(
  (($Q54&gt;EOMONTH(EG$18,-3))*($Q54&lt;=EG$18)*(-MIN(1,($Q54-EOMONTH(EG$18,-3))/(EG$18-EOMONTH(EG$18,-3))))
   +($Q54&lt;EG$18))
  *
  (
    $S54*(($T54&lt;&gt;"yes")*1+($T54="yes")*IFERROR((EG$20/SUMIFS($AA$20:$FO$20,$AA$18:$FO$18,EOMONTH($R54,MOD(3-MONTH($R54),3)))),0))/4
    +
    MAX(
      $U54*(($V54&lt;&gt;"yes")*1+($V54="yes")*IFERROR((EG$20/SUMIFS($AA$20:$FO$20,$AA$18:$FO$18,EOMONTH($R54,MOD(3-MONTH($R54),3)))),0))/4,
      $W54*SUM(ED$19:EG$19)/4/15*$X54
    )
  )
),0)</f>
        <v>0</v>
      </c>
      <c r="EH54" s="461">
        <f t="shared" si="65"/>
        <v>0</v>
      </c>
      <c r="EI54" s="461">
        <f t="shared" si="54"/>
        <v>0</v>
      </c>
      <c r="EJ54" s="461">
        <f t="shared" si="54"/>
        <v>0</v>
      </c>
      <c r="EK54" s="461">
        <f t="shared" si="54"/>
        <v>0</v>
      </c>
      <c r="EL54" s="461">
        <f t="shared" si="54"/>
        <v>0</v>
      </c>
      <c r="EM54" s="461">
        <f t="shared" si="54"/>
        <v>0</v>
      </c>
      <c r="EN54" s="461">
        <f t="shared" si="54"/>
        <v>0</v>
      </c>
      <c r="EO54" s="461">
        <f t="shared" si="54"/>
        <v>0</v>
      </c>
      <c r="EP54" s="461">
        <f t="shared" si="54"/>
        <v>0</v>
      </c>
      <c r="EQ54" s="461">
        <f t="shared" si="54"/>
        <v>0</v>
      </c>
      <c r="ER54" s="461">
        <f t="shared" si="54"/>
        <v>0</v>
      </c>
      <c r="ES54" s="461">
        <f t="shared" si="54"/>
        <v>0</v>
      </c>
      <c r="ET54" s="461">
        <f t="shared" si="54"/>
        <v>0</v>
      </c>
      <c r="EU54" s="461">
        <f t="shared" si="54"/>
        <v>0</v>
      </c>
      <c r="EV54" s="461">
        <f t="shared" si="54"/>
        <v>0</v>
      </c>
      <c r="EW54" s="461">
        <f t="shared" ref="EW54:FL70" si="66">AND(ISNUMBER($C54),$C54&gt;EOMONTH(EW$18,-3),$C54&lt;=EW$18)
*$D54
*(($E54&lt;&gt;"yes")*1+($E54="yes")*IFERROR((EW$20/SUMIFS($AA$20:$FO$20,$AA$18:$FO$18,EOMONTH($F54,MOD(3-MONTH($F54),3)))),0))
+IFERROR(
(
  (($H54&gt;EOMONTH(EW$18,-3))*($H54&lt;=EW$18)*(-MIN(1,($H54-EOMONTH(EW$18,-3))/(EW$18-EOMONTH(EW$18,-3))))
   +($H54&lt;EW$18)*(($Q54&lt;&gt;0)*($Q54&gt;=EW$18)+($Q54=0)*1))
  *
  (
    $J54*(($K54&lt;&gt;"yes")*1+($K54="yes")*IFERROR((EW$20/SUMIFS($AA$20:$FO$20,$AA$18:$FO$18,EOMONTH($I54,MOD(3-MONTH($I54),3)))),0))/4
    +
    MAX(
      $L54*(($M54&lt;&gt;"yes")*1+($M54="yes")*IFERROR((EW$20/SUMIFS($AA$20:$FO$20,$AA$18:$FO$18,EOMONTH($I54,MOD(3-MONTH($I54),3)))),0))/4,
      $N54*SUM(ET$19:EW$19)/4/15*$O54
    )
  )
),0)
+IFERROR(
(
  (($Q54&gt;EOMONTH(EW$18,-3))*($Q54&lt;=EW$18)*(MIN(1,($Q54-EOMONTH(EW$18,-3))/(EW$18-EOMONTH(EW$18,-3)))))
  *
  (
    $J54*(($K54&lt;&gt;"yes")*1+($K54="yes")*IFERROR((EW$20/SUMIFS($AA$20:$FO$20,$AA$18:$FO$18,EOMONTH($I54,MOD(3-MONTH($I54),3)))),0))/4
    +
    MAX(
      $L54*(($M54&lt;&gt;"yes")*1+($M54="yes")*IFERROR((EW$20/SUMIFS($AA$20:$FO$20,$AA$18:$FO$18,EOMONTH($I54,MOD(3-MONTH($I54),3)))),0))/4,
      $N54*SUM(ET$19:EW$19)/4/15*$O54
    )
  )
),0)
+IFERROR(
(
  (($Q54&gt;EOMONTH(EW$18,-3))*($Q54&lt;=EW$18)*(-MIN(1,($Q54-EOMONTH(EW$18,-3))/(EW$18-EOMONTH(EW$18,-3))))
   +($Q54&lt;EW$18))
  *
  (
    $S54*(($T54&lt;&gt;"yes")*1+($T54="yes")*IFERROR((EW$20/SUMIFS($AA$20:$FO$20,$AA$18:$FO$18,EOMONTH($R54,MOD(3-MONTH($R54),3)))),0))/4
    +
    MAX(
      $U54*(($V54&lt;&gt;"yes")*1+($V54="yes")*IFERROR((EW$20/SUMIFS($AA$20:$FO$20,$AA$18:$FO$18,EOMONTH($R54,MOD(3-MONTH($R54),3)))),0))/4,
      $W54*SUM(ET$19:EW$19)/4/15*$X54
    )
  )
),0)</f>
        <v>0</v>
      </c>
      <c r="EX54" s="461">
        <f t="shared" si="66"/>
        <v>0</v>
      </c>
      <c r="EY54" s="461">
        <f t="shared" si="55"/>
        <v>0</v>
      </c>
      <c r="EZ54" s="461">
        <f t="shared" si="55"/>
        <v>0</v>
      </c>
      <c r="FA54" s="461">
        <f t="shared" si="55"/>
        <v>0</v>
      </c>
      <c r="FB54" s="461">
        <f t="shared" si="55"/>
        <v>0</v>
      </c>
      <c r="FC54" s="461">
        <f t="shared" si="55"/>
        <v>0</v>
      </c>
      <c r="FD54" s="461">
        <f t="shared" si="55"/>
        <v>0</v>
      </c>
      <c r="FE54" s="461">
        <f t="shared" si="55"/>
        <v>0</v>
      </c>
      <c r="FF54" s="461">
        <f t="shared" si="55"/>
        <v>0</v>
      </c>
      <c r="FG54" s="461">
        <f t="shared" si="55"/>
        <v>0</v>
      </c>
      <c r="FH54" s="461">
        <f t="shared" si="55"/>
        <v>0</v>
      </c>
      <c r="FI54" s="461">
        <f t="shared" si="55"/>
        <v>0</v>
      </c>
      <c r="FJ54" s="461">
        <f t="shared" si="55"/>
        <v>0</v>
      </c>
      <c r="FK54" s="461">
        <f t="shared" si="55"/>
        <v>0</v>
      </c>
      <c r="FL54" s="461">
        <f t="shared" si="55"/>
        <v>0</v>
      </c>
      <c r="FM54" s="461">
        <f t="shared" ref="FM54:GB70" si="67">AND(ISNUMBER($C54),$C54&gt;EOMONTH(FM$18,-3),$C54&lt;=FM$18)
*$D54
*(($E54&lt;&gt;"yes")*1+($E54="yes")*IFERROR((FM$20/SUMIFS($AA$20:$FO$20,$AA$18:$FO$18,EOMONTH($F54,MOD(3-MONTH($F54),3)))),0))
+IFERROR(
(
  (($H54&gt;EOMONTH(FM$18,-3))*($H54&lt;=FM$18)*(-MIN(1,($H54-EOMONTH(FM$18,-3))/(FM$18-EOMONTH(FM$18,-3))))
   +($H54&lt;FM$18)*(($Q54&lt;&gt;0)*($Q54&gt;=FM$18)+($Q54=0)*1))
  *
  (
    $J54*(($K54&lt;&gt;"yes")*1+($K54="yes")*IFERROR((FM$20/SUMIFS($AA$20:$FO$20,$AA$18:$FO$18,EOMONTH($I54,MOD(3-MONTH($I54),3)))),0))/4
    +
    MAX(
      $L54*(($M54&lt;&gt;"yes")*1+($M54="yes")*IFERROR((FM$20/SUMIFS($AA$20:$FO$20,$AA$18:$FO$18,EOMONTH($I54,MOD(3-MONTH($I54),3)))),0))/4,
      $N54*SUM(FJ$19:FM$19)/4/15*$O54
    )
  )
),0)
+IFERROR(
(
  (($Q54&gt;EOMONTH(FM$18,-3))*($Q54&lt;=FM$18)*(MIN(1,($Q54-EOMONTH(FM$18,-3))/(FM$18-EOMONTH(FM$18,-3)))))
  *
  (
    $J54*(($K54&lt;&gt;"yes")*1+($K54="yes")*IFERROR((FM$20/SUMIFS($AA$20:$FO$20,$AA$18:$FO$18,EOMONTH($I54,MOD(3-MONTH($I54),3)))),0))/4
    +
    MAX(
      $L54*(($M54&lt;&gt;"yes")*1+($M54="yes")*IFERROR((FM$20/SUMIFS($AA$20:$FO$20,$AA$18:$FO$18,EOMONTH($I54,MOD(3-MONTH($I54),3)))),0))/4,
      $N54*SUM(FJ$19:FM$19)/4/15*$O54
    )
  )
),0)
+IFERROR(
(
  (($Q54&gt;EOMONTH(FM$18,-3))*($Q54&lt;=FM$18)*(-MIN(1,($Q54-EOMONTH(FM$18,-3))/(FM$18-EOMONTH(FM$18,-3))))
   +($Q54&lt;FM$18))
  *
  (
    $S54*(($T54&lt;&gt;"yes")*1+($T54="yes")*IFERROR((FM$20/SUMIFS($AA$20:$FO$20,$AA$18:$FO$18,EOMONTH($R54,MOD(3-MONTH($R54),3)))),0))/4
    +
    MAX(
      $U54*(($V54&lt;&gt;"yes")*1+($V54="yes")*IFERROR((FM$20/SUMIFS($AA$20:$FO$20,$AA$18:$FO$18,EOMONTH($R54,MOD(3-MONTH($R54),3)))),0))/4,
      $W54*SUM(FJ$19:FM$19)/4/15*$X54
    )
  )
),0)</f>
        <v>0</v>
      </c>
      <c r="FN54" s="461">
        <f t="shared" si="67"/>
        <v>0</v>
      </c>
      <c r="FO54" s="461">
        <f t="shared" si="56"/>
        <v>0</v>
      </c>
      <c r="FP54" s="461">
        <f t="shared" si="56"/>
        <v>0</v>
      </c>
      <c r="FQ54" s="461">
        <f t="shared" si="56"/>
        <v>0</v>
      </c>
      <c r="FR54" s="461">
        <f t="shared" si="56"/>
        <v>0</v>
      </c>
      <c r="FS54" s="461">
        <f t="shared" si="56"/>
        <v>0</v>
      </c>
      <c r="FT54" s="461">
        <f t="shared" si="56"/>
        <v>0</v>
      </c>
      <c r="FU54" s="461">
        <f t="shared" si="56"/>
        <v>0</v>
      </c>
      <c r="FV54" s="461">
        <f t="shared" si="56"/>
        <v>0</v>
      </c>
      <c r="FW54" s="461">
        <f t="shared" si="56"/>
        <v>0</v>
      </c>
      <c r="FX54" s="461">
        <f t="shared" si="56"/>
        <v>0</v>
      </c>
      <c r="FY54" s="461">
        <f t="shared" si="56"/>
        <v>0</v>
      </c>
      <c r="FZ54" s="461">
        <f t="shared" si="56"/>
        <v>0</v>
      </c>
      <c r="GA54" s="461">
        <f t="shared" si="56"/>
        <v>0</v>
      </c>
      <c r="GB54" s="461">
        <f t="shared" si="56"/>
        <v>0</v>
      </c>
      <c r="GC54" s="461">
        <f t="shared" ref="GC54:GR70" si="68">AND(ISNUMBER($C54),$C54&gt;EOMONTH(GC$18,-3),$C54&lt;=GC$18)
*$D54
*(($E54&lt;&gt;"yes")*1+($E54="yes")*IFERROR((GC$20/SUMIFS($AA$20:$FO$20,$AA$18:$FO$18,EOMONTH($F54,MOD(3-MONTH($F54),3)))),0))
+IFERROR(
(
  (($H54&gt;EOMONTH(GC$18,-3))*($H54&lt;=GC$18)*(-MIN(1,($H54-EOMONTH(GC$18,-3))/(GC$18-EOMONTH(GC$18,-3))))
   +($H54&lt;GC$18)*(($Q54&lt;&gt;0)*($Q54&gt;=GC$18)+($Q54=0)*1))
  *
  (
    $J54*(($K54&lt;&gt;"yes")*1+($K54="yes")*IFERROR((GC$20/SUMIFS($AA$20:$FO$20,$AA$18:$FO$18,EOMONTH($I54,MOD(3-MONTH($I54),3)))),0))/4
    +
    MAX(
      $L54*(($M54&lt;&gt;"yes")*1+($M54="yes")*IFERROR((GC$20/SUMIFS($AA$20:$FO$20,$AA$18:$FO$18,EOMONTH($I54,MOD(3-MONTH($I54),3)))),0))/4,
      $N54*SUM(FZ$19:GC$19)/4/15*$O54
    )
  )
),0)
+IFERROR(
(
  (($Q54&gt;EOMONTH(GC$18,-3))*($Q54&lt;=GC$18)*(MIN(1,($Q54-EOMONTH(GC$18,-3))/(GC$18-EOMONTH(GC$18,-3)))))
  *
  (
    $J54*(($K54&lt;&gt;"yes")*1+($K54="yes")*IFERROR((GC$20/SUMIFS($AA$20:$FO$20,$AA$18:$FO$18,EOMONTH($I54,MOD(3-MONTH($I54),3)))),0))/4
    +
    MAX(
      $L54*(($M54&lt;&gt;"yes")*1+($M54="yes")*IFERROR((GC$20/SUMIFS($AA$20:$FO$20,$AA$18:$FO$18,EOMONTH($I54,MOD(3-MONTH($I54),3)))),0))/4,
      $N54*SUM(FZ$19:GC$19)/4/15*$O54
    )
  )
),0)
+IFERROR(
(
  (($Q54&gt;EOMONTH(GC$18,-3))*($Q54&lt;=GC$18)*(-MIN(1,($Q54-EOMONTH(GC$18,-3))/(GC$18-EOMONTH(GC$18,-3))))
   +($Q54&lt;GC$18))
  *
  (
    $S54*(($T54&lt;&gt;"yes")*1+($T54="yes")*IFERROR((GC$20/SUMIFS($AA$20:$FO$20,$AA$18:$FO$18,EOMONTH($R54,MOD(3-MONTH($R54),3)))),0))/4
    +
    MAX(
      $U54*(($V54&lt;&gt;"yes")*1+($V54="yes")*IFERROR((GC$20/SUMIFS($AA$20:$FO$20,$AA$18:$FO$18,EOMONTH($R54,MOD(3-MONTH($R54),3)))),0))/4,
      $W54*SUM(FZ$19:GC$19)/4/15*$X54
    )
  )
),0)</f>
        <v>0</v>
      </c>
      <c r="GD54" s="461">
        <f t="shared" si="68"/>
        <v>0</v>
      </c>
      <c r="GE54" s="461">
        <f t="shared" si="57"/>
        <v>0</v>
      </c>
      <c r="GF54" s="461">
        <f t="shared" si="57"/>
        <v>0</v>
      </c>
      <c r="GG54" s="461">
        <f t="shared" si="57"/>
        <v>0</v>
      </c>
      <c r="GH54" s="461">
        <f t="shared" si="57"/>
        <v>0</v>
      </c>
      <c r="GI54" s="461">
        <f t="shared" si="57"/>
        <v>0</v>
      </c>
      <c r="GJ54" s="461">
        <f t="shared" si="57"/>
        <v>0</v>
      </c>
      <c r="GK54" s="461">
        <f t="shared" si="57"/>
        <v>0</v>
      </c>
      <c r="GL54" s="461">
        <f t="shared" si="57"/>
        <v>0</v>
      </c>
      <c r="GM54" s="461">
        <f t="shared" si="57"/>
        <v>0</v>
      </c>
      <c r="GN54" s="461">
        <f t="shared" si="57"/>
        <v>0</v>
      </c>
      <c r="GO54" s="461">
        <f t="shared" si="57"/>
        <v>0</v>
      </c>
      <c r="GP54" s="461">
        <f t="shared" si="57"/>
        <v>0</v>
      </c>
      <c r="GQ54" s="461">
        <f t="shared" si="57"/>
        <v>0</v>
      </c>
      <c r="GR54" s="461">
        <f t="shared" si="57"/>
        <v>0</v>
      </c>
      <c r="GS54" s="461">
        <f t="shared" ref="GS54:GT76" si="69">AND(ISNUMBER($C54),$C54&gt;EOMONTH(GS$18,-3),$C54&lt;=GS$18)
*$D54
*(($E54&lt;&gt;"yes")*1+($E54="yes")*IFERROR((GS$20/SUMIFS($AA$20:$FO$20,$AA$18:$FO$18,EOMONTH($F54,MOD(3-MONTH($F54),3)))),0))
+IFERROR(
(
  (($H54&gt;EOMONTH(GS$18,-3))*($H54&lt;=GS$18)*(-MIN(1,($H54-EOMONTH(GS$18,-3))/(GS$18-EOMONTH(GS$18,-3))))
   +($H54&lt;GS$18)*(($Q54&lt;&gt;0)*($Q54&gt;=GS$18)+($Q54=0)*1))
  *
  (
    $J54*(($K54&lt;&gt;"yes")*1+($K54="yes")*IFERROR((GS$20/SUMIFS($AA$20:$FO$20,$AA$18:$FO$18,EOMONTH($I54,MOD(3-MONTH($I54),3)))),0))/4
    +
    MAX(
      $L54*(($M54&lt;&gt;"yes")*1+($M54="yes")*IFERROR((GS$20/SUMIFS($AA$20:$FO$20,$AA$18:$FO$18,EOMONTH($I54,MOD(3-MONTH($I54),3)))),0))/4,
      $N54*SUM(GP$19:GS$19)/4/15*$O54
    )
  )
),0)
+IFERROR(
(
  (($Q54&gt;EOMONTH(GS$18,-3))*($Q54&lt;=GS$18)*(MIN(1,($Q54-EOMONTH(GS$18,-3))/(GS$18-EOMONTH(GS$18,-3)))))
  *
  (
    $J54*(($K54&lt;&gt;"yes")*1+($K54="yes")*IFERROR((GS$20/SUMIFS($AA$20:$FO$20,$AA$18:$FO$18,EOMONTH($I54,MOD(3-MONTH($I54),3)))),0))/4
    +
    MAX(
      $L54*(($M54&lt;&gt;"yes")*1+($M54="yes")*IFERROR((GS$20/SUMIFS($AA$20:$FO$20,$AA$18:$FO$18,EOMONTH($I54,MOD(3-MONTH($I54),3)))),0))/4,
      $N54*SUM(GP$19:GS$19)/4/15*$O54
    )
  )
),0)
+IFERROR(
(
  (($Q54&gt;EOMONTH(GS$18,-3))*($Q54&lt;=GS$18)*(-MIN(1,($Q54-EOMONTH(GS$18,-3))/(GS$18-EOMONTH(GS$18,-3))))
   +($Q54&lt;GS$18))
  *
  (
    $S54*(($T54&lt;&gt;"yes")*1+($T54="yes")*IFERROR((GS$20/SUMIFS($AA$20:$FO$20,$AA$18:$FO$18,EOMONTH($R54,MOD(3-MONTH($R54),3)))),0))/4
    +
    MAX(
      $U54*(($V54&lt;&gt;"yes")*1+($V54="yes")*IFERROR((GS$20/SUMIFS($AA$20:$FO$20,$AA$18:$FO$18,EOMONTH($R54,MOD(3-MONTH($R54),3)))),0))/4,
      $W54*SUM(GP$19:GS$19)/4/15*$X54
    )
  )
),0)</f>
        <v>0</v>
      </c>
      <c r="GT54" s="461">
        <f t="shared" si="69"/>
        <v>0</v>
      </c>
      <c r="GU54" s="461">
        <f t="shared" si="58"/>
        <v>0</v>
      </c>
      <c r="GV54" s="461">
        <f t="shared" si="40"/>
        <v>0</v>
      </c>
      <c r="GW54" s="461">
        <f t="shared" si="40"/>
        <v>0</v>
      </c>
      <c r="GX54" s="461">
        <f t="shared" si="40"/>
        <v>0</v>
      </c>
      <c r="GY54" s="461">
        <f t="shared" si="41"/>
        <v>0</v>
      </c>
      <c r="GZ54" s="461">
        <f t="shared" si="42"/>
        <v>0</v>
      </c>
      <c r="HA54" s="461">
        <f t="shared" si="43"/>
        <v>0</v>
      </c>
      <c r="HB54" s="461">
        <f t="shared" si="44"/>
        <v>0</v>
      </c>
      <c r="HC54" s="461">
        <f t="shared" si="45"/>
        <v>0</v>
      </c>
      <c r="HD54" s="461">
        <f t="shared" si="46"/>
        <v>0</v>
      </c>
    </row>
    <row r="55" spans="2:212">
      <c r="B55" s="455" t="s">
        <v>1163</v>
      </c>
      <c r="C55" s="455" t="s">
        <v>1186</v>
      </c>
      <c r="D55" s="456">
        <v>0</v>
      </c>
      <c r="E55" s="455" t="s">
        <v>1187</v>
      </c>
      <c r="F55" s="457">
        <v>45042</v>
      </c>
      <c r="H55" s="457">
        <v>45883</v>
      </c>
      <c r="I55" s="457">
        <v>45042</v>
      </c>
      <c r="J55" s="456">
        <v>120000</v>
      </c>
      <c r="K55" s="455" t="s">
        <v>1189</v>
      </c>
      <c r="L55" s="458">
        <v>0</v>
      </c>
      <c r="M55" s="455" t="s">
        <v>1187</v>
      </c>
      <c r="N55" s="459">
        <v>0</v>
      </c>
      <c r="O55" s="455">
        <v>0</v>
      </c>
      <c r="Q55" s="457"/>
      <c r="R55" s="457"/>
      <c r="S55" s="456"/>
      <c r="T55" s="455"/>
      <c r="U55" s="458"/>
      <c r="V55" s="455"/>
      <c r="W55" s="460"/>
      <c r="X55" s="455"/>
      <c r="Z55" s="444" t="str">
        <f t="shared" si="47"/>
        <v>Leases</v>
      </c>
      <c r="AA55" s="461">
        <f t="shared" si="28"/>
        <v>0</v>
      </c>
      <c r="AB55" s="461">
        <f t="shared" si="59"/>
        <v>0</v>
      </c>
      <c r="AC55" s="461">
        <f t="shared" si="59"/>
        <v>0</v>
      </c>
      <c r="AD55" s="461">
        <f t="shared" si="59"/>
        <v>0</v>
      </c>
      <c r="AE55" s="461">
        <f t="shared" si="59"/>
        <v>0</v>
      </c>
      <c r="AF55" s="461">
        <f t="shared" si="59"/>
        <v>0</v>
      </c>
      <c r="AG55" s="461">
        <f t="shared" si="59"/>
        <v>0</v>
      </c>
      <c r="AH55" s="461">
        <f t="shared" si="59"/>
        <v>0</v>
      </c>
      <c r="AI55" s="461">
        <f t="shared" si="59"/>
        <v>0</v>
      </c>
      <c r="AJ55" s="461">
        <f t="shared" si="59"/>
        <v>0</v>
      </c>
      <c r="AK55" s="461">
        <f t="shared" si="59"/>
        <v>0</v>
      </c>
      <c r="AL55" s="461">
        <f t="shared" si="59"/>
        <v>0</v>
      </c>
      <c r="AM55" s="461">
        <f t="shared" si="59"/>
        <v>0</v>
      </c>
      <c r="AN55" s="461">
        <f t="shared" si="59"/>
        <v>0</v>
      </c>
      <c r="AO55" s="461">
        <f t="shared" si="59"/>
        <v>0</v>
      </c>
      <c r="AP55" s="461">
        <f t="shared" si="59"/>
        <v>0</v>
      </c>
      <c r="AQ55" s="461">
        <f t="shared" ref="AQ55:BF72" si="70">AND(ISNUMBER($C55),$C55&gt;EOMONTH(AQ$18,-3),$C55&lt;=AQ$18)
*$D55
*(($E55&lt;&gt;"yes")*1+($E55="yes")*IFERROR((AQ$20/SUMIFS($AA$20:$FO$20,$AA$18:$FO$18,EOMONTH($F55,MOD(3-MONTH($F55),3)))),0))
+IFERROR(
(
  (($H55&gt;EOMONTH(AQ$18,-3))*($H55&lt;=AQ$18)*(-MIN(1,($H55-EOMONTH(AQ$18,-3))/(AQ$18-EOMONTH(AQ$18,-3))))
   +($H55&lt;AQ$18)*(($Q55&lt;&gt;0)*($Q55&gt;=AQ$18)+($Q55=0)*1))
  *
  (
    $J55*(($K55&lt;&gt;"yes")*1+($K55="yes")*IFERROR((AQ$20/SUMIFS($AA$20:$FO$20,$AA$18:$FO$18,EOMONTH($I55,MOD(3-MONTH($I55),3)))),0))/4
    +
    MAX(
      $L55*(($M55&lt;&gt;"yes")*1+($M55="yes")*IFERROR((AQ$20/SUMIFS($AA$20:$FO$20,$AA$18:$FO$18,EOMONTH($I55,MOD(3-MONTH($I55),3)))),0))/4,
      $N55*SUM(AN$19:AQ$19)/4/15*$O55
    )
  )
),0)
+IFERROR(
(
  (($Q55&gt;EOMONTH(AQ$18,-3))*($Q55&lt;=AQ$18)*(MIN(1,($Q55-EOMONTH(AQ$18,-3))/(AQ$18-EOMONTH(AQ$18,-3)))))
  *
  (
    $J55*(($K55&lt;&gt;"yes")*1+($K55="yes")*IFERROR((AQ$20/SUMIFS($AA$20:$FO$20,$AA$18:$FO$18,EOMONTH($I55,MOD(3-MONTH($I55),3)))),0))/4
    +
    MAX(
      $L55*(($M55&lt;&gt;"yes")*1+($M55="yes")*IFERROR((AQ$20/SUMIFS($AA$20:$FO$20,$AA$18:$FO$18,EOMONTH($I55,MOD(3-MONTH($I55),3)))),0))/4,
      $N55*SUM(AN$19:AQ$19)/4/15*$O55
    )
  )
),0)
+IFERROR(
(
  (($Q55&gt;EOMONTH(AQ$18,-3))*($Q55&lt;=AQ$18)*(-MIN(1,($Q55-EOMONTH(AQ$18,-3))/(AQ$18-EOMONTH(AQ$18,-3))))
   +($Q55&lt;AQ$18))
  *
  (
    $S55*(($T55&lt;&gt;"yes")*1+($T55="yes")*IFERROR((AQ$20/SUMIFS($AA$20:$FO$20,$AA$18:$FO$18,EOMONTH($R55,MOD(3-MONTH($R55),3)))),0))/4
    +
    MAX(
      $U55*(($V55&lt;&gt;"yes")*1+($V55="yes")*IFERROR((AQ$20/SUMIFS($AA$20:$FO$20,$AA$18:$FO$18,EOMONTH($R55,MOD(3-MONTH($R55),3)))),0))/4,
      $W55*SUM(AN$19:AQ$19)/4/15*$X55
    )
  )
),0)</f>
        <v>0</v>
      </c>
      <c r="AR55" s="461">
        <f t="shared" si="70"/>
        <v>0</v>
      </c>
      <c r="AS55" s="461">
        <f t="shared" si="70"/>
        <v>0</v>
      </c>
      <c r="AT55" s="461">
        <f t="shared" si="70"/>
        <v>0</v>
      </c>
      <c r="AU55" s="461">
        <f t="shared" si="70"/>
        <v>0</v>
      </c>
      <c r="AV55" s="461">
        <f t="shared" si="70"/>
        <v>0</v>
      </c>
      <c r="AW55" s="461">
        <f t="shared" si="70"/>
        <v>0</v>
      </c>
      <c r="AX55" s="461">
        <f t="shared" si="70"/>
        <v>0</v>
      </c>
      <c r="AY55" s="461">
        <f t="shared" si="70"/>
        <v>0</v>
      </c>
      <c r="AZ55" s="461">
        <f t="shared" si="70"/>
        <v>0</v>
      </c>
      <c r="BA55" s="461">
        <f t="shared" si="70"/>
        <v>0</v>
      </c>
      <c r="BB55" s="461">
        <f t="shared" si="70"/>
        <v>0</v>
      </c>
      <c r="BC55" s="461">
        <f t="shared" si="70"/>
        <v>0</v>
      </c>
      <c r="BD55" s="461">
        <f t="shared" si="70"/>
        <v>0</v>
      </c>
      <c r="BE55" s="461">
        <f t="shared" si="60"/>
        <v>0</v>
      </c>
      <c r="BF55" s="461">
        <f t="shared" si="60"/>
        <v>0</v>
      </c>
      <c r="BG55" s="461">
        <f t="shared" si="60"/>
        <v>0</v>
      </c>
      <c r="BH55" s="461">
        <f t="shared" si="60"/>
        <v>0</v>
      </c>
      <c r="BI55" s="461">
        <f t="shared" si="60"/>
        <v>0</v>
      </c>
      <c r="BJ55" s="461">
        <f t="shared" si="60"/>
        <v>0</v>
      </c>
      <c r="BK55" s="461">
        <f t="shared" si="60"/>
        <v>0</v>
      </c>
      <c r="BL55" s="461">
        <f t="shared" si="60"/>
        <v>0</v>
      </c>
      <c r="BM55" s="461">
        <f t="shared" si="60"/>
        <v>17687.898260869573</v>
      </c>
      <c r="BN55" s="461">
        <f t="shared" si="60"/>
        <v>34623.12000000001</v>
      </c>
      <c r="BO55" s="461">
        <f t="shared" si="60"/>
        <v>35869.552320000003</v>
      </c>
      <c r="BP55" s="461">
        <f t="shared" si="60"/>
        <v>35869.552320000003</v>
      </c>
      <c r="BQ55" s="461">
        <f t="shared" si="60"/>
        <v>35869.552320000003</v>
      </c>
      <c r="BR55" s="461">
        <f t="shared" si="60"/>
        <v>35869.552320000003</v>
      </c>
      <c r="BS55" s="461">
        <f t="shared" si="60"/>
        <v>36694.552023360004</v>
      </c>
      <c r="BT55" s="461">
        <f t="shared" si="60"/>
        <v>36694.552023360004</v>
      </c>
      <c r="BU55" s="461">
        <f t="shared" si="61"/>
        <v>36694.552023360004</v>
      </c>
      <c r="BV55" s="461">
        <f t="shared" si="61"/>
        <v>36694.552023360004</v>
      </c>
      <c r="BW55" s="461">
        <f t="shared" si="61"/>
        <v>37575.221271920644</v>
      </c>
      <c r="BX55" s="461">
        <f t="shared" si="61"/>
        <v>37575.221271920644</v>
      </c>
      <c r="BY55" s="461">
        <f t="shared" si="61"/>
        <v>37575.221271920644</v>
      </c>
      <c r="BZ55" s="461">
        <f t="shared" si="61"/>
        <v>37575.221271920644</v>
      </c>
      <c r="CA55" s="461">
        <f t="shared" si="61"/>
        <v>38439.451361174812</v>
      </c>
      <c r="CB55" s="461">
        <f t="shared" si="61"/>
        <v>38439.451361174812</v>
      </c>
      <c r="CC55" s="461">
        <f t="shared" si="61"/>
        <v>38439.451361174812</v>
      </c>
      <c r="CD55" s="461">
        <f t="shared" si="61"/>
        <v>38439.451361174812</v>
      </c>
      <c r="CE55" s="461">
        <f t="shared" si="61"/>
        <v>39323.558742481837</v>
      </c>
      <c r="CF55" s="461">
        <f t="shared" si="61"/>
        <v>39323.558742481837</v>
      </c>
      <c r="CG55" s="461">
        <f t="shared" si="61"/>
        <v>39323.558742481837</v>
      </c>
      <c r="CH55" s="461">
        <f t="shared" si="61"/>
        <v>39323.558742481837</v>
      </c>
      <c r="CI55" s="461">
        <f t="shared" si="61"/>
        <v>40228.000593558914</v>
      </c>
      <c r="CJ55" s="461">
        <f t="shared" si="61"/>
        <v>40228.000593558914</v>
      </c>
      <c r="CK55" s="461">
        <f t="shared" si="62"/>
        <v>40228.000593558914</v>
      </c>
      <c r="CL55" s="461">
        <f t="shared" si="62"/>
        <v>40228.000593558914</v>
      </c>
      <c r="CM55" s="461">
        <f t="shared" si="62"/>
        <v>41153.244607210763</v>
      </c>
      <c r="CN55" s="461">
        <f t="shared" si="62"/>
        <v>41153.244607210763</v>
      </c>
      <c r="CO55" s="461">
        <f t="shared" si="62"/>
        <v>41153.244607210763</v>
      </c>
      <c r="CP55" s="461">
        <f t="shared" si="62"/>
        <v>41153.244607210763</v>
      </c>
      <c r="CQ55" s="461">
        <f t="shared" si="62"/>
        <v>42099.769233176608</v>
      </c>
      <c r="CR55" s="461">
        <f t="shared" si="62"/>
        <v>42099.769233176608</v>
      </c>
      <c r="CS55" s="461">
        <f t="shared" si="62"/>
        <v>42099.769233176608</v>
      </c>
      <c r="CT55" s="461">
        <f t="shared" si="62"/>
        <v>42099.769233176608</v>
      </c>
      <c r="CU55" s="461">
        <f t="shared" si="62"/>
        <v>43068.06392553966</v>
      </c>
      <c r="CV55" s="461">
        <f t="shared" si="62"/>
        <v>43068.06392553966</v>
      </c>
      <c r="CW55" s="461">
        <f t="shared" si="62"/>
        <v>43068.06392553966</v>
      </c>
      <c r="CX55" s="461">
        <f t="shared" si="62"/>
        <v>43068.06392553966</v>
      </c>
      <c r="CY55" s="461">
        <f t="shared" si="62"/>
        <v>44058.629395827076</v>
      </c>
      <c r="CZ55" s="461">
        <f t="shared" si="62"/>
        <v>44058.629395827076</v>
      </c>
      <c r="DA55" s="461">
        <f t="shared" si="63"/>
        <v>44058.629395827076</v>
      </c>
      <c r="DB55" s="461">
        <f t="shared" si="63"/>
        <v>44058.629395827076</v>
      </c>
      <c r="DC55" s="461">
        <f t="shared" si="63"/>
        <v>45071.977871931085</v>
      </c>
      <c r="DD55" s="461">
        <f t="shared" si="63"/>
        <v>45071.977871931085</v>
      </c>
      <c r="DE55" s="461">
        <f t="shared" si="63"/>
        <v>45071.977871931085</v>
      </c>
      <c r="DF55" s="461">
        <f t="shared" si="63"/>
        <v>45071.977871931085</v>
      </c>
      <c r="DG55" s="461">
        <f t="shared" si="63"/>
        <v>46108.633362985493</v>
      </c>
      <c r="DH55" s="461">
        <f t="shared" si="63"/>
        <v>46108.633362985493</v>
      </c>
      <c r="DI55" s="461">
        <f t="shared" si="63"/>
        <v>46108.633362985493</v>
      </c>
      <c r="DJ55" s="461">
        <f t="shared" si="63"/>
        <v>46108.633362985493</v>
      </c>
      <c r="DK55" s="461">
        <f t="shared" si="63"/>
        <v>47169.131930334166</v>
      </c>
      <c r="DL55" s="461">
        <f t="shared" si="63"/>
        <v>47169.131930334166</v>
      </c>
      <c r="DM55" s="461">
        <f t="shared" si="63"/>
        <v>47169.131930334166</v>
      </c>
      <c r="DN55" s="461">
        <f t="shared" si="63"/>
        <v>47169.131930334166</v>
      </c>
      <c r="DO55" s="461">
        <f t="shared" si="63"/>
        <v>48254.021964731844</v>
      </c>
      <c r="DP55" s="461">
        <f t="shared" si="63"/>
        <v>48254.021964731844</v>
      </c>
      <c r="DQ55" s="461">
        <f t="shared" si="64"/>
        <v>48254.021964731844</v>
      </c>
      <c r="DR55" s="461">
        <f t="shared" si="64"/>
        <v>48254.021964731844</v>
      </c>
      <c r="DS55" s="461">
        <f t="shared" si="64"/>
        <v>49363.864469920671</v>
      </c>
      <c r="DT55" s="461">
        <f t="shared" si="64"/>
        <v>49363.864469920671</v>
      </c>
      <c r="DU55" s="461">
        <f t="shared" si="64"/>
        <v>49363.864469920671</v>
      </c>
      <c r="DV55" s="461">
        <f t="shared" si="64"/>
        <v>49363.864469920671</v>
      </c>
      <c r="DW55" s="461">
        <f t="shared" si="64"/>
        <v>50499.233352728843</v>
      </c>
      <c r="DX55" s="461">
        <f t="shared" si="64"/>
        <v>50499.233352728843</v>
      </c>
      <c r="DY55" s="461">
        <f t="shared" si="64"/>
        <v>50499.233352728843</v>
      </c>
      <c r="DZ55" s="461">
        <f t="shared" si="64"/>
        <v>50499.233352728843</v>
      </c>
      <c r="EA55" s="461">
        <f t="shared" si="64"/>
        <v>51660.715719841595</v>
      </c>
      <c r="EB55" s="461">
        <f t="shared" si="64"/>
        <v>51660.715719841595</v>
      </c>
      <c r="EC55" s="461">
        <f t="shared" si="64"/>
        <v>51660.715719841595</v>
      </c>
      <c r="ED55" s="461">
        <f t="shared" si="64"/>
        <v>51660.715719841595</v>
      </c>
      <c r="EE55" s="461">
        <f t="shared" si="64"/>
        <v>52848.912181397944</v>
      </c>
      <c r="EF55" s="461">
        <f t="shared" si="64"/>
        <v>52848.912181397944</v>
      </c>
      <c r="EG55" s="461">
        <f t="shared" si="65"/>
        <v>52848.912181397944</v>
      </c>
      <c r="EH55" s="461">
        <f t="shared" si="65"/>
        <v>52848.912181397944</v>
      </c>
      <c r="EI55" s="461">
        <f t="shared" si="65"/>
        <v>54064.437161570095</v>
      </c>
      <c r="EJ55" s="461">
        <f t="shared" si="65"/>
        <v>54064.437161570095</v>
      </c>
      <c r="EK55" s="461">
        <f t="shared" si="65"/>
        <v>54064.437161570095</v>
      </c>
      <c r="EL55" s="461">
        <f t="shared" si="65"/>
        <v>54064.437161570095</v>
      </c>
      <c r="EM55" s="461">
        <f t="shared" si="65"/>
        <v>55307.919216286202</v>
      </c>
      <c r="EN55" s="461">
        <f t="shared" si="65"/>
        <v>55307.919216286202</v>
      </c>
      <c r="EO55" s="461">
        <f t="shared" si="65"/>
        <v>55307.919216286202</v>
      </c>
      <c r="EP55" s="461">
        <f t="shared" si="65"/>
        <v>55307.919216286202</v>
      </c>
      <c r="EQ55" s="461">
        <f t="shared" si="65"/>
        <v>56580.001358260779</v>
      </c>
      <c r="ER55" s="461">
        <f t="shared" si="65"/>
        <v>56580.001358260779</v>
      </c>
      <c r="ES55" s="461">
        <f t="shared" si="65"/>
        <v>56580.001358260779</v>
      </c>
      <c r="ET55" s="461">
        <f t="shared" si="65"/>
        <v>56580.001358260779</v>
      </c>
      <c r="EU55" s="461">
        <f t="shared" si="65"/>
        <v>57881.341389500769</v>
      </c>
      <c r="EV55" s="461">
        <f t="shared" si="65"/>
        <v>57881.341389500769</v>
      </c>
      <c r="EW55" s="461">
        <f t="shared" si="66"/>
        <v>57881.341389500769</v>
      </c>
      <c r="EX55" s="461">
        <f t="shared" si="66"/>
        <v>57881.341389500769</v>
      </c>
      <c r="EY55" s="461">
        <f t="shared" si="66"/>
        <v>59212.612241459283</v>
      </c>
      <c r="EZ55" s="461">
        <f t="shared" si="66"/>
        <v>59212.612241459283</v>
      </c>
      <c r="FA55" s="461">
        <f t="shared" si="66"/>
        <v>59212.612241459283</v>
      </c>
      <c r="FB55" s="461">
        <f t="shared" si="66"/>
        <v>59212.612241459283</v>
      </c>
      <c r="FC55" s="461">
        <f t="shared" si="66"/>
        <v>60574.502323012843</v>
      </c>
      <c r="FD55" s="461">
        <f t="shared" si="66"/>
        <v>60574.502323012843</v>
      </c>
      <c r="FE55" s="461">
        <f t="shared" si="66"/>
        <v>60574.502323012843</v>
      </c>
      <c r="FF55" s="461">
        <f t="shared" si="66"/>
        <v>60574.502323012843</v>
      </c>
      <c r="FG55" s="461">
        <f t="shared" si="66"/>
        <v>61967.715876442126</v>
      </c>
      <c r="FH55" s="461">
        <f t="shared" si="66"/>
        <v>61967.715876442126</v>
      </c>
      <c r="FI55" s="461">
        <f t="shared" si="66"/>
        <v>61967.715876442126</v>
      </c>
      <c r="FJ55" s="461">
        <f t="shared" si="66"/>
        <v>61967.715876442126</v>
      </c>
      <c r="FK55" s="461">
        <f t="shared" si="66"/>
        <v>63392.973341600293</v>
      </c>
      <c r="FL55" s="461">
        <f t="shared" si="66"/>
        <v>63392.973341600293</v>
      </c>
      <c r="FM55" s="461">
        <f t="shared" si="67"/>
        <v>63392.973341600293</v>
      </c>
      <c r="FN55" s="461">
        <f t="shared" si="67"/>
        <v>63392.973341600293</v>
      </c>
      <c r="FO55" s="461">
        <f t="shared" si="67"/>
        <v>64851.011728457088</v>
      </c>
      <c r="FP55" s="461">
        <f t="shared" si="67"/>
        <v>64851.011728457088</v>
      </c>
      <c r="FQ55" s="461">
        <f t="shared" si="67"/>
        <v>64851.011728457088</v>
      </c>
      <c r="FR55" s="461">
        <f t="shared" si="67"/>
        <v>64851.011728457088</v>
      </c>
      <c r="FS55" s="461">
        <f t="shared" si="67"/>
        <v>66342.584998211605</v>
      </c>
      <c r="FT55" s="461">
        <f t="shared" si="67"/>
        <v>66342.584998211605</v>
      </c>
      <c r="FU55" s="461">
        <f t="shared" si="67"/>
        <v>66342.584998211605</v>
      </c>
      <c r="FV55" s="461">
        <f t="shared" si="67"/>
        <v>66342.584998211605</v>
      </c>
      <c r="FW55" s="461">
        <f t="shared" si="67"/>
        <v>67868.464453170454</v>
      </c>
      <c r="FX55" s="461">
        <f t="shared" si="67"/>
        <v>67868.464453170454</v>
      </c>
      <c r="FY55" s="461">
        <f t="shared" si="67"/>
        <v>67868.464453170454</v>
      </c>
      <c r="FZ55" s="461">
        <f t="shared" si="67"/>
        <v>67868.464453170454</v>
      </c>
      <c r="GA55" s="461">
        <f t="shared" si="67"/>
        <v>69429.439135593377</v>
      </c>
      <c r="GB55" s="461">
        <f t="shared" si="67"/>
        <v>69429.439135593377</v>
      </c>
      <c r="GC55" s="461">
        <f t="shared" si="68"/>
        <v>69429.439135593377</v>
      </c>
      <c r="GD55" s="461">
        <f t="shared" si="68"/>
        <v>69429.439135593377</v>
      </c>
      <c r="GE55" s="461">
        <f t="shared" si="68"/>
        <v>71026.316235712016</v>
      </c>
      <c r="GF55" s="461">
        <f t="shared" si="68"/>
        <v>71026.316235712016</v>
      </c>
      <c r="GG55" s="461">
        <f t="shared" si="68"/>
        <v>71026.316235712016</v>
      </c>
      <c r="GH55" s="461">
        <f t="shared" si="68"/>
        <v>71026.316235712016</v>
      </c>
      <c r="GI55" s="461">
        <f t="shared" si="68"/>
        <v>72659.92150913339</v>
      </c>
      <c r="GJ55" s="461">
        <f t="shared" si="68"/>
        <v>72659.92150913339</v>
      </c>
      <c r="GK55" s="461">
        <f t="shared" si="68"/>
        <v>72659.92150913339</v>
      </c>
      <c r="GL55" s="461">
        <f t="shared" si="68"/>
        <v>72659.92150913339</v>
      </c>
      <c r="GM55" s="461">
        <f t="shared" si="68"/>
        <v>74331.099703843429</v>
      </c>
      <c r="GN55" s="461">
        <f t="shared" si="68"/>
        <v>74331.099703843429</v>
      </c>
      <c r="GO55" s="461">
        <f t="shared" si="68"/>
        <v>74331.099703843429</v>
      </c>
      <c r="GP55" s="461">
        <f t="shared" si="68"/>
        <v>74331.099703843429</v>
      </c>
      <c r="GQ55" s="461">
        <f t="shared" si="68"/>
        <v>76040.714997031842</v>
      </c>
      <c r="GR55" s="461">
        <f t="shared" si="68"/>
        <v>76040.714997031842</v>
      </c>
      <c r="GS55" s="461">
        <f t="shared" si="69"/>
        <v>76040.714997031842</v>
      </c>
      <c r="GT55" s="461">
        <f t="shared" si="69"/>
        <v>76040.714997031842</v>
      </c>
      <c r="GU55" s="461">
        <f t="shared" si="58"/>
        <v>77789.65144196355</v>
      </c>
      <c r="GV55" s="461">
        <f t="shared" si="40"/>
        <v>77789.65144196355</v>
      </c>
      <c r="GW55" s="461">
        <f t="shared" si="40"/>
        <v>77789.65144196355</v>
      </c>
      <c r="GX55" s="461">
        <f t="shared" si="40"/>
        <v>77789.65144196355</v>
      </c>
      <c r="GY55" s="461">
        <f t="shared" si="41"/>
        <v>79578.813425128712</v>
      </c>
      <c r="GZ55" s="461">
        <f t="shared" si="42"/>
        <v>79578.813425128712</v>
      </c>
      <c r="HA55" s="461">
        <f t="shared" si="43"/>
        <v>79578.813425128712</v>
      </c>
      <c r="HB55" s="461">
        <f t="shared" si="44"/>
        <v>79578.813425128712</v>
      </c>
      <c r="HC55" s="461">
        <f t="shared" si="45"/>
        <v>81409.12613390667</v>
      </c>
      <c r="HD55" s="461">
        <f t="shared" si="46"/>
        <v>81409.12613390667</v>
      </c>
    </row>
    <row r="56" spans="2:212">
      <c r="B56" s="455" t="s">
        <v>1185</v>
      </c>
      <c r="C56" s="457">
        <v>46053</v>
      </c>
      <c r="D56" s="456">
        <v>137730</v>
      </c>
      <c r="E56" s="455" t="s">
        <v>1189</v>
      </c>
      <c r="F56" s="457">
        <v>0</v>
      </c>
      <c r="H56" s="457" t="s">
        <v>1188</v>
      </c>
      <c r="I56" s="457">
        <v>0</v>
      </c>
      <c r="J56" s="458">
        <v>0</v>
      </c>
      <c r="K56" s="455" t="s">
        <v>1187</v>
      </c>
      <c r="L56" s="458">
        <v>0</v>
      </c>
      <c r="M56" s="455" t="s">
        <v>1187</v>
      </c>
      <c r="N56" s="459">
        <v>0</v>
      </c>
      <c r="O56" s="460">
        <v>0</v>
      </c>
      <c r="Q56" s="457"/>
      <c r="R56" s="457"/>
      <c r="S56" s="458"/>
      <c r="T56" s="455"/>
      <c r="U56" s="458"/>
      <c r="V56" s="455"/>
      <c r="W56" s="460"/>
      <c r="X56" s="460"/>
      <c r="Z56" s="444" t="str">
        <f t="shared" si="47"/>
        <v>Easments</v>
      </c>
      <c r="AA56" s="461">
        <f t="shared" si="28"/>
        <v>0</v>
      </c>
      <c r="AB56" s="461">
        <f t="shared" ref="AB56:AP72" si="71">AND(ISNUMBER($C56),$C56&gt;EOMONTH(AB$18,-3),$C56&lt;=AB$18)
*$D56
*(($E56&lt;&gt;"yes")*1+($E56="yes")*IFERROR((AB$20/SUMIFS($AA$20:$FO$20,$AA$18:$FO$18,EOMONTH($F56,MOD(3-MONTH($F56),3)))),0))
+IFERROR(
(
  (($H56&gt;EOMONTH(AB$18,-3))*($H56&lt;=AB$18)*(-MIN(1,($H56-EOMONTH(AB$18,-3))/(AB$18-EOMONTH(AB$18,-3))))
   +($H56&lt;AB$18)*(($Q56&lt;&gt;0)*($Q56&gt;=AB$18)+($Q56=0)*1))
  *
  (
    $J56*(($K56&lt;&gt;"yes")*1+($K56="yes")*IFERROR((AB$20/SUMIFS($AA$20:$FO$20,$AA$18:$FO$18,EOMONTH($I56,MOD(3-MONTH($I56),3)))),0))/4
    +
    MAX(
      $L56*(($M56&lt;&gt;"yes")*1+($M56="yes")*IFERROR((AB$20/SUMIFS($AA$20:$FO$20,$AA$18:$FO$18,EOMONTH($I56,MOD(3-MONTH($I56),3)))),0))/4,
      $N56*SUM(Y$19:AB$19)/4/15*$O56
    )
  )
),0)
+IFERROR(
(
  (($Q56&gt;EOMONTH(AB$18,-3))*($Q56&lt;=AB$18)*(MIN(1,($Q56-EOMONTH(AB$18,-3))/(AB$18-EOMONTH(AB$18,-3)))))
  *
  (
    $J56*(($K56&lt;&gt;"yes")*1+($K56="yes")*IFERROR((AB$20/SUMIFS($AA$20:$FO$20,$AA$18:$FO$18,EOMONTH($I56,MOD(3-MONTH($I56),3)))),0))/4
    +
    MAX(
      $L56*(($M56&lt;&gt;"yes")*1+($M56="yes")*IFERROR((AB$20/SUMIFS($AA$20:$FO$20,$AA$18:$FO$18,EOMONTH($I56,MOD(3-MONTH($I56),3)))),0))/4,
      $N56*SUM(Y$19:AB$19)/4/15*$O56
    )
  )
),0)
+IFERROR(
(
  (($Q56&gt;EOMONTH(AB$18,-3))*($Q56&lt;=AB$18)*(-MIN(1,($Q56-EOMONTH(AB$18,-3))/(AB$18-EOMONTH(AB$18,-3))))
   +($Q56&lt;AB$18))
  *
  (
    $S56*(($T56&lt;&gt;"yes")*1+($T56="yes")*IFERROR((AB$20/SUMIFS($AA$20:$FO$20,$AA$18:$FO$18,EOMONTH($R56,MOD(3-MONTH($R56),3)))),0))/4
    +
    MAX(
      $U56*(($V56&lt;&gt;"yes")*1+($V56="yes")*IFERROR((AB$20/SUMIFS($AA$20:$FO$20,$AA$18:$FO$18,EOMONTH($R56,MOD(3-MONTH($R56),3)))),0))/4,
      $W56*SUM(Y$19:AB$19)/4/15*$X56
    )
  )
),0)</f>
        <v>0</v>
      </c>
      <c r="AC56" s="461">
        <f t="shared" si="71"/>
        <v>0</v>
      </c>
      <c r="AD56" s="461">
        <f t="shared" si="71"/>
        <v>0</v>
      </c>
      <c r="AE56" s="461">
        <f t="shared" si="71"/>
        <v>0</v>
      </c>
      <c r="AF56" s="461">
        <f t="shared" si="71"/>
        <v>0</v>
      </c>
      <c r="AG56" s="461">
        <f t="shared" si="71"/>
        <v>0</v>
      </c>
      <c r="AH56" s="461">
        <f t="shared" si="71"/>
        <v>0</v>
      </c>
      <c r="AI56" s="461">
        <f t="shared" si="71"/>
        <v>0</v>
      </c>
      <c r="AJ56" s="461">
        <f t="shared" si="71"/>
        <v>0</v>
      </c>
      <c r="AK56" s="461">
        <f t="shared" si="71"/>
        <v>0</v>
      </c>
      <c r="AL56" s="461">
        <f t="shared" si="71"/>
        <v>0</v>
      </c>
      <c r="AM56" s="461">
        <f t="shared" si="71"/>
        <v>0</v>
      </c>
      <c r="AN56" s="461">
        <f t="shared" si="71"/>
        <v>0</v>
      </c>
      <c r="AO56" s="461">
        <f t="shared" si="71"/>
        <v>0</v>
      </c>
      <c r="AP56" s="461">
        <f t="shared" si="71"/>
        <v>0</v>
      </c>
      <c r="AQ56" s="461">
        <f t="shared" si="70"/>
        <v>0</v>
      </c>
      <c r="AR56" s="461">
        <f t="shared" si="70"/>
        <v>0</v>
      </c>
      <c r="AS56" s="461">
        <f t="shared" si="70"/>
        <v>0</v>
      </c>
      <c r="AT56" s="461">
        <f t="shared" si="70"/>
        <v>0</v>
      </c>
      <c r="AU56" s="461">
        <f t="shared" si="70"/>
        <v>0</v>
      </c>
      <c r="AV56" s="461">
        <f t="shared" si="70"/>
        <v>0</v>
      </c>
      <c r="AW56" s="461">
        <f t="shared" si="70"/>
        <v>0</v>
      </c>
      <c r="AX56" s="461">
        <f t="shared" si="70"/>
        <v>0</v>
      </c>
      <c r="AY56" s="461">
        <f t="shared" si="70"/>
        <v>0</v>
      </c>
      <c r="AZ56" s="461">
        <f t="shared" si="70"/>
        <v>0</v>
      </c>
      <c r="BA56" s="461">
        <f t="shared" si="70"/>
        <v>0</v>
      </c>
      <c r="BB56" s="461">
        <f t="shared" si="70"/>
        <v>0</v>
      </c>
      <c r="BC56" s="461">
        <f t="shared" si="70"/>
        <v>0</v>
      </c>
      <c r="BD56" s="461">
        <f t="shared" si="70"/>
        <v>0</v>
      </c>
      <c r="BE56" s="461">
        <f t="shared" si="60"/>
        <v>0</v>
      </c>
      <c r="BF56" s="461">
        <f t="shared" si="60"/>
        <v>0</v>
      </c>
      <c r="BG56" s="461">
        <f t="shared" si="60"/>
        <v>0</v>
      </c>
      <c r="BH56" s="461">
        <f t="shared" si="60"/>
        <v>0</v>
      </c>
      <c r="BI56" s="461">
        <f t="shared" si="60"/>
        <v>0</v>
      </c>
      <c r="BJ56" s="461">
        <f t="shared" si="60"/>
        <v>0</v>
      </c>
      <c r="BK56" s="461">
        <f t="shared" si="60"/>
        <v>0</v>
      </c>
      <c r="BL56" s="461">
        <f t="shared" si="60"/>
        <v>0</v>
      </c>
      <c r="BM56" s="461">
        <f t="shared" si="60"/>
        <v>0</v>
      </c>
      <c r="BN56" s="461">
        <f t="shared" si="60"/>
        <v>0</v>
      </c>
      <c r="BO56" s="461">
        <f t="shared" si="60"/>
        <v>0</v>
      </c>
      <c r="BP56" s="461">
        <f t="shared" si="60"/>
        <v>0</v>
      </c>
      <c r="BQ56" s="461">
        <f t="shared" si="60"/>
        <v>0</v>
      </c>
      <c r="BR56" s="461">
        <f t="shared" si="60"/>
        <v>0</v>
      </c>
      <c r="BS56" s="461">
        <f t="shared" si="60"/>
        <v>0</v>
      </c>
      <c r="BT56" s="461">
        <f t="shared" si="60"/>
        <v>0</v>
      </c>
      <c r="BU56" s="461">
        <f t="shared" si="61"/>
        <v>0</v>
      </c>
      <c r="BV56" s="461">
        <f t="shared" si="61"/>
        <v>0</v>
      </c>
      <c r="BW56" s="461">
        <f t="shared" si="61"/>
        <v>0</v>
      </c>
      <c r="BX56" s="461">
        <f t="shared" si="61"/>
        <v>0</v>
      </c>
      <c r="BY56" s="461">
        <f t="shared" si="61"/>
        <v>0</v>
      </c>
      <c r="BZ56" s="461">
        <f t="shared" si="61"/>
        <v>0</v>
      </c>
      <c r="CA56" s="461">
        <f t="shared" si="61"/>
        <v>0</v>
      </c>
      <c r="CB56" s="461">
        <f t="shared" si="61"/>
        <v>0</v>
      </c>
      <c r="CC56" s="461">
        <f t="shared" si="61"/>
        <v>0</v>
      </c>
      <c r="CD56" s="461">
        <f t="shared" si="61"/>
        <v>0</v>
      </c>
      <c r="CE56" s="461">
        <f t="shared" si="61"/>
        <v>0</v>
      </c>
      <c r="CF56" s="461">
        <f t="shared" si="61"/>
        <v>0</v>
      </c>
      <c r="CG56" s="461">
        <f t="shared" si="61"/>
        <v>0</v>
      </c>
      <c r="CH56" s="461">
        <f t="shared" si="61"/>
        <v>0</v>
      </c>
      <c r="CI56" s="461">
        <f t="shared" si="61"/>
        <v>0</v>
      </c>
      <c r="CJ56" s="461">
        <f t="shared" si="61"/>
        <v>0</v>
      </c>
      <c r="CK56" s="461">
        <f t="shared" si="62"/>
        <v>0</v>
      </c>
      <c r="CL56" s="461">
        <f t="shared" si="62"/>
        <v>0</v>
      </c>
      <c r="CM56" s="461">
        <f t="shared" si="62"/>
        <v>0</v>
      </c>
      <c r="CN56" s="461">
        <f t="shared" si="62"/>
        <v>0</v>
      </c>
      <c r="CO56" s="461">
        <f t="shared" si="62"/>
        <v>0</v>
      </c>
      <c r="CP56" s="461">
        <f t="shared" si="62"/>
        <v>0</v>
      </c>
      <c r="CQ56" s="461">
        <f t="shared" si="62"/>
        <v>0</v>
      </c>
      <c r="CR56" s="461">
        <f t="shared" si="62"/>
        <v>0</v>
      </c>
      <c r="CS56" s="461">
        <f t="shared" si="62"/>
        <v>0</v>
      </c>
      <c r="CT56" s="461">
        <f t="shared" si="62"/>
        <v>0</v>
      </c>
      <c r="CU56" s="461">
        <f t="shared" si="62"/>
        <v>0</v>
      </c>
      <c r="CV56" s="461">
        <f t="shared" si="62"/>
        <v>0</v>
      </c>
      <c r="CW56" s="461">
        <f t="shared" si="62"/>
        <v>0</v>
      </c>
      <c r="CX56" s="461">
        <f t="shared" si="62"/>
        <v>0</v>
      </c>
      <c r="CY56" s="461">
        <f t="shared" si="62"/>
        <v>0</v>
      </c>
      <c r="CZ56" s="461">
        <f t="shared" si="62"/>
        <v>0</v>
      </c>
      <c r="DA56" s="461">
        <f t="shared" si="63"/>
        <v>0</v>
      </c>
      <c r="DB56" s="461">
        <f t="shared" si="63"/>
        <v>0</v>
      </c>
      <c r="DC56" s="461">
        <f t="shared" si="63"/>
        <v>0</v>
      </c>
      <c r="DD56" s="461">
        <f t="shared" si="63"/>
        <v>0</v>
      </c>
      <c r="DE56" s="461">
        <f t="shared" si="63"/>
        <v>0</v>
      </c>
      <c r="DF56" s="461">
        <f t="shared" si="63"/>
        <v>0</v>
      </c>
      <c r="DG56" s="461">
        <f t="shared" si="63"/>
        <v>0</v>
      </c>
      <c r="DH56" s="461">
        <f t="shared" si="63"/>
        <v>0</v>
      </c>
      <c r="DI56" s="461">
        <f t="shared" si="63"/>
        <v>0</v>
      </c>
      <c r="DJ56" s="461">
        <f t="shared" si="63"/>
        <v>0</v>
      </c>
      <c r="DK56" s="461">
        <f t="shared" si="63"/>
        <v>0</v>
      </c>
      <c r="DL56" s="461">
        <f t="shared" si="63"/>
        <v>0</v>
      </c>
      <c r="DM56" s="461">
        <f t="shared" si="63"/>
        <v>0</v>
      </c>
      <c r="DN56" s="461">
        <f t="shared" si="63"/>
        <v>0</v>
      </c>
      <c r="DO56" s="461">
        <f t="shared" si="63"/>
        <v>0</v>
      </c>
      <c r="DP56" s="461">
        <f t="shared" si="63"/>
        <v>0</v>
      </c>
      <c r="DQ56" s="461">
        <f t="shared" si="64"/>
        <v>0</v>
      </c>
      <c r="DR56" s="461">
        <f t="shared" si="64"/>
        <v>0</v>
      </c>
      <c r="DS56" s="461">
        <f t="shared" si="64"/>
        <v>0</v>
      </c>
      <c r="DT56" s="461">
        <f t="shared" si="64"/>
        <v>0</v>
      </c>
      <c r="DU56" s="461">
        <f t="shared" si="64"/>
        <v>0</v>
      </c>
      <c r="DV56" s="461">
        <f t="shared" si="64"/>
        <v>0</v>
      </c>
      <c r="DW56" s="461">
        <f t="shared" si="64"/>
        <v>0</v>
      </c>
      <c r="DX56" s="461">
        <f t="shared" si="64"/>
        <v>0</v>
      </c>
      <c r="DY56" s="461">
        <f t="shared" si="64"/>
        <v>0</v>
      </c>
      <c r="DZ56" s="461">
        <f t="shared" si="64"/>
        <v>0</v>
      </c>
      <c r="EA56" s="461">
        <f t="shared" si="64"/>
        <v>0</v>
      </c>
      <c r="EB56" s="461">
        <f t="shared" si="64"/>
        <v>0</v>
      </c>
      <c r="EC56" s="461">
        <f t="shared" si="64"/>
        <v>0</v>
      </c>
      <c r="ED56" s="461">
        <f t="shared" si="64"/>
        <v>0</v>
      </c>
      <c r="EE56" s="461">
        <f t="shared" si="64"/>
        <v>0</v>
      </c>
      <c r="EF56" s="461">
        <f t="shared" si="64"/>
        <v>0</v>
      </c>
      <c r="EG56" s="461">
        <f t="shared" si="65"/>
        <v>0</v>
      </c>
      <c r="EH56" s="461">
        <f t="shared" si="65"/>
        <v>0</v>
      </c>
      <c r="EI56" s="461">
        <f t="shared" si="65"/>
        <v>0</v>
      </c>
      <c r="EJ56" s="461">
        <f t="shared" si="65"/>
        <v>0</v>
      </c>
      <c r="EK56" s="461">
        <f t="shared" si="65"/>
        <v>0</v>
      </c>
      <c r="EL56" s="461">
        <f t="shared" si="65"/>
        <v>0</v>
      </c>
      <c r="EM56" s="461">
        <f t="shared" si="65"/>
        <v>0</v>
      </c>
      <c r="EN56" s="461">
        <f t="shared" si="65"/>
        <v>0</v>
      </c>
      <c r="EO56" s="461">
        <f t="shared" si="65"/>
        <v>0</v>
      </c>
      <c r="EP56" s="461">
        <f t="shared" si="65"/>
        <v>0</v>
      </c>
      <c r="EQ56" s="461">
        <f t="shared" si="65"/>
        <v>0</v>
      </c>
      <c r="ER56" s="461">
        <f t="shared" si="65"/>
        <v>0</v>
      </c>
      <c r="ES56" s="461">
        <f t="shared" si="65"/>
        <v>0</v>
      </c>
      <c r="ET56" s="461">
        <f t="shared" si="65"/>
        <v>0</v>
      </c>
      <c r="EU56" s="461">
        <f t="shared" si="65"/>
        <v>0</v>
      </c>
      <c r="EV56" s="461">
        <f t="shared" si="65"/>
        <v>0</v>
      </c>
      <c r="EW56" s="461">
        <f t="shared" si="66"/>
        <v>0</v>
      </c>
      <c r="EX56" s="461">
        <f t="shared" si="66"/>
        <v>0</v>
      </c>
      <c r="EY56" s="461">
        <f t="shared" si="66"/>
        <v>0</v>
      </c>
      <c r="EZ56" s="461">
        <f t="shared" si="66"/>
        <v>0</v>
      </c>
      <c r="FA56" s="461">
        <f t="shared" si="66"/>
        <v>0</v>
      </c>
      <c r="FB56" s="461">
        <f t="shared" si="66"/>
        <v>0</v>
      </c>
      <c r="FC56" s="461">
        <f t="shared" si="66"/>
        <v>0</v>
      </c>
      <c r="FD56" s="461">
        <f t="shared" si="66"/>
        <v>0</v>
      </c>
      <c r="FE56" s="461">
        <f t="shared" si="66"/>
        <v>0</v>
      </c>
      <c r="FF56" s="461">
        <f t="shared" si="66"/>
        <v>0</v>
      </c>
      <c r="FG56" s="461">
        <f t="shared" si="66"/>
        <v>0</v>
      </c>
      <c r="FH56" s="461">
        <f t="shared" si="66"/>
        <v>0</v>
      </c>
      <c r="FI56" s="461">
        <f t="shared" si="66"/>
        <v>0</v>
      </c>
      <c r="FJ56" s="461">
        <f t="shared" si="66"/>
        <v>0</v>
      </c>
      <c r="FK56" s="461">
        <f t="shared" si="66"/>
        <v>0</v>
      </c>
      <c r="FL56" s="461">
        <f t="shared" si="66"/>
        <v>0</v>
      </c>
      <c r="FM56" s="461">
        <f t="shared" si="67"/>
        <v>0</v>
      </c>
      <c r="FN56" s="461">
        <f t="shared" si="67"/>
        <v>0</v>
      </c>
      <c r="FO56" s="461">
        <f t="shared" si="67"/>
        <v>0</v>
      </c>
      <c r="FP56" s="461">
        <f t="shared" si="67"/>
        <v>0</v>
      </c>
      <c r="FQ56" s="461">
        <f t="shared" si="67"/>
        <v>0</v>
      </c>
      <c r="FR56" s="461">
        <f t="shared" si="67"/>
        <v>0</v>
      </c>
      <c r="FS56" s="461">
        <f t="shared" si="67"/>
        <v>0</v>
      </c>
      <c r="FT56" s="461">
        <f t="shared" si="67"/>
        <v>0</v>
      </c>
      <c r="FU56" s="461">
        <f t="shared" si="67"/>
        <v>0</v>
      </c>
      <c r="FV56" s="461">
        <f t="shared" si="67"/>
        <v>0</v>
      </c>
      <c r="FW56" s="461">
        <f t="shared" si="67"/>
        <v>0</v>
      </c>
      <c r="FX56" s="461">
        <f t="shared" si="67"/>
        <v>0</v>
      </c>
      <c r="FY56" s="461">
        <f t="shared" si="67"/>
        <v>0</v>
      </c>
      <c r="FZ56" s="461">
        <f t="shared" si="67"/>
        <v>0</v>
      </c>
      <c r="GA56" s="461">
        <f t="shared" si="67"/>
        <v>0</v>
      </c>
      <c r="GB56" s="461">
        <f t="shared" si="67"/>
        <v>0</v>
      </c>
      <c r="GC56" s="461">
        <f t="shared" si="68"/>
        <v>0</v>
      </c>
      <c r="GD56" s="461">
        <f t="shared" si="68"/>
        <v>0</v>
      </c>
      <c r="GE56" s="461">
        <f t="shared" si="68"/>
        <v>0</v>
      </c>
      <c r="GF56" s="461">
        <f t="shared" si="68"/>
        <v>0</v>
      </c>
      <c r="GG56" s="461">
        <f t="shared" si="68"/>
        <v>0</v>
      </c>
      <c r="GH56" s="461">
        <f t="shared" si="68"/>
        <v>0</v>
      </c>
      <c r="GI56" s="461">
        <f t="shared" si="68"/>
        <v>0</v>
      </c>
      <c r="GJ56" s="461">
        <f t="shared" si="68"/>
        <v>0</v>
      </c>
      <c r="GK56" s="461">
        <f t="shared" si="68"/>
        <v>0</v>
      </c>
      <c r="GL56" s="461">
        <f t="shared" si="68"/>
        <v>0</v>
      </c>
      <c r="GM56" s="461">
        <f t="shared" si="68"/>
        <v>0</v>
      </c>
      <c r="GN56" s="461">
        <f t="shared" si="68"/>
        <v>0</v>
      </c>
      <c r="GO56" s="461">
        <f t="shared" si="68"/>
        <v>0</v>
      </c>
      <c r="GP56" s="461">
        <f t="shared" si="68"/>
        <v>0</v>
      </c>
      <c r="GQ56" s="461">
        <f t="shared" si="68"/>
        <v>0</v>
      </c>
      <c r="GR56" s="461">
        <f t="shared" si="68"/>
        <v>0</v>
      </c>
      <c r="GS56" s="461">
        <f t="shared" si="69"/>
        <v>0</v>
      </c>
      <c r="GT56" s="461">
        <f t="shared" si="69"/>
        <v>0</v>
      </c>
      <c r="GU56" s="461">
        <f t="shared" si="58"/>
        <v>0</v>
      </c>
      <c r="GV56" s="461">
        <f t="shared" si="40"/>
        <v>0</v>
      </c>
      <c r="GW56" s="461">
        <f t="shared" si="40"/>
        <v>0</v>
      </c>
      <c r="GX56" s="461">
        <f t="shared" si="40"/>
        <v>0</v>
      </c>
      <c r="GY56" s="461">
        <f t="shared" si="41"/>
        <v>0</v>
      </c>
      <c r="GZ56" s="461">
        <f t="shared" si="42"/>
        <v>0</v>
      </c>
      <c r="HA56" s="461">
        <f t="shared" si="43"/>
        <v>0</v>
      </c>
      <c r="HB56" s="461">
        <f t="shared" si="44"/>
        <v>0</v>
      </c>
      <c r="HC56" s="461">
        <f t="shared" si="45"/>
        <v>0</v>
      </c>
      <c r="HD56" s="461">
        <f t="shared" si="46"/>
        <v>0</v>
      </c>
    </row>
    <row r="57" spans="2:212">
      <c r="B57" s="455" t="s">
        <v>1185</v>
      </c>
      <c r="C57" s="455" t="s">
        <v>1186</v>
      </c>
      <c r="D57" s="456">
        <v>0</v>
      </c>
      <c r="E57" s="455" t="s">
        <v>1187</v>
      </c>
      <c r="F57" s="457">
        <v>45877</v>
      </c>
      <c r="H57" s="457">
        <v>46388</v>
      </c>
      <c r="I57" s="457">
        <v>45877</v>
      </c>
      <c r="J57" s="456">
        <v>10000</v>
      </c>
      <c r="K57" s="455" t="s">
        <v>1189</v>
      </c>
      <c r="L57" s="458">
        <v>0</v>
      </c>
      <c r="M57" s="455" t="s">
        <v>1187</v>
      </c>
      <c r="N57" s="459">
        <v>0</v>
      </c>
      <c r="O57" s="455">
        <v>0</v>
      </c>
      <c r="Q57" s="457"/>
      <c r="R57" s="457"/>
      <c r="S57" s="456"/>
      <c r="T57" s="455"/>
      <c r="U57" s="458"/>
      <c r="V57" s="455"/>
      <c r="W57" s="460"/>
      <c r="X57" s="455"/>
      <c r="Z57" s="444" t="str">
        <f t="shared" si="47"/>
        <v>Easments</v>
      </c>
      <c r="AA57" s="461">
        <f t="shared" si="28"/>
        <v>0</v>
      </c>
      <c r="AB57" s="461">
        <f t="shared" si="71"/>
        <v>0</v>
      </c>
      <c r="AC57" s="461">
        <f t="shared" si="71"/>
        <v>0</v>
      </c>
      <c r="AD57" s="461">
        <f t="shared" si="71"/>
        <v>0</v>
      </c>
      <c r="AE57" s="461">
        <f t="shared" si="71"/>
        <v>0</v>
      </c>
      <c r="AF57" s="461">
        <f t="shared" si="71"/>
        <v>0</v>
      </c>
      <c r="AG57" s="461">
        <f t="shared" si="71"/>
        <v>0</v>
      </c>
      <c r="AH57" s="461">
        <f t="shared" si="71"/>
        <v>0</v>
      </c>
      <c r="AI57" s="461">
        <f t="shared" si="71"/>
        <v>0</v>
      </c>
      <c r="AJ57" s="461">
        <f t="shared" si="71"/>
        <v>0</v>
      </c>
      <c r="AK57" s="461">
        <f t="shared" si="71"/>
        <v>0</v>
      </c>
      <c r="AL57" s="461">
        <f t="shared" si="71"/>
        <v>0</v>
      </c>
      <c r="AM57" s="461">
        <f t="shared" si="71"/>
        <v>0</v>
      </c>
      <c r="AN57" s="461">
        <f t="shared" si="71"/>
        <v>0</v>
      </c>
      <c r="AO57" s="461">
        <f t="shared" si="71"/>
        <v>0</v>
      </c>
      <c r="AP57" s="461">
        <f t="shared" si="71"/>
        <v>0</v>
      </c>
      <c r="AQ57" s="461">
        <f t="shared" si="70"/>
        <v>0</v>
      </c>
      <c r="AR57" s="461">
        <f t="shared" si="70"/>
        <v>0</v>
      </c>
      <c r="AS57" s="461">
        <f t="shared" si="70"/>
        <v>0</v>
      </c>
      <c r="AT57" s="461">
        <f t="shared" si="70"/>
        <v>0</v>
      </c>
      <c r="AU57" s="461">
        <f t="shared" si="70"/>
        <v>0</v>
      </c>
      <c r="AV57" s="461">
        <f t="shared" si="70"/>
        <v>0</v>
      </c>
      <c r="AW57" s="461">
        <f t="shared" si="70"/>
        <v>0</v>
      </c>
      <c r="AX57" s="461">
        <f t="shared" si="70"/>
        <v>0</v>
      </c>
      <c r="AY57" s="461">
        <f t="shared" si="70"/>
        <v>0</v>
      </c>
      <c r="AZ57" s="461">
        <f t="shared" si="70"/>
        <v>0</v>
      </c>
      <c r="BA57" s="461">
        <f t="shared" si="70"/>
        <v>0</v>
      </c>
      <c r="BB57" s="461">
        <f t="shared" si="70"/>
        <v>0</v>
      </c>
      <c r="BC57" s="461">
        <f t="shared" si="70"/>
        <v>0</v>
      </c>
      <c r="BD57" s="461">
        <f t="shared" si="70"/>
        <v>0</v>
      </c>
      <c r="BE57" s="461">
        <f t="shared" si="60"/>
        <v>0</v>
      </c>
      <c r="BF57" s="461">
        <f t="shared" si="60"/>
        <v>0</v>
      </c>
      <c r="BG57" s="461">
        <f t="shared" si="60"/>
        <v>0</v>
      </c>
      <c r="BH57" s="461">
        <f t="shared" si="60"/>
        <v>0</v>
      </c>
      <c r="BI57" s="461">
        <f t="shared" si="60"/>
        <v>0</v>
      </c>
      <c r="BJ57" s="461">
        <f t="shared" si="60"/>
        <v>0</v>
      </c>
      <c r="BK57" s="461">
        <f t="shared" si="60"/>
        <v>0</v>
      </c>
      <c r="BL57" s="461">
        <f t="shared" si="60"/>
        <v>0</v>
      </c>
      <c r="BM57" s="461">
        <f t="shared" si="60"/>
        <v>0</v>
      </c>
      <c r="BN57" s="461">
        <f t="shared" si="60"/>
        <v>0</v>
      </c>
      <c r="BO57" s="461">
        <f t="shared" si="60"/>
        <v>0</v>
      </c>
      <c r="BP57" s="461">
        <f t="shared" si="60"/>
        <v>0</v>
      </c>
      <c r="BQ57" s="461">
        <f t="shared" si="60"/>
        <v>0</v>
      </c>
      <c r="BR57" s="461">
        <f t="shared" si="60"/>
        <v>0</v>
      </c>
      <c r="BS57" s="461">
        <f t="shared" si="60"/>
        <v>2620.1303333333335</v>
      </c>
      <c r="BT57" s="461">
        <f t="shared" si="60"/>
        <v>2649.57</v>
      </c>
      <c r="BU57" s="461">
        <f t="shared" si="61"/>
        <v>2649.57</v>
      </c>
      <c r="BV57" s="461">
        <f t="shared" si="61"/>
        <v>2649.57</v>
      </c>
      <c r="BW57" s="461">
        <f t="shared" si="61"/>
        <v>2713.1596800000002</v>
      </c>
      <c r="BX57" s="461">
        <f t="shared" si="61"/>
        <v>2713.1596800000002</v>
      </c>
      <c r="BY57" s="461">
        <f t="shared" si="61"/>
        <v>2713.1596800000002</v>
      </c>
      <c r="BZ57" s="461">
        <f t="shared" si="61"/>
        <v>2713.1596800000002</v>
      </c>
      <c r="CA57" s="461">
        <f t="shared" si="61"/>
        <v>2775.5623526399995</v>
      </c>
      <c r="CB57" s="461">
        <f t="shared" si="61"/>
        <v>2775.5623526399995</v>
      </c>
      <c r="CC57" s="461">
        <f t="shared" si="61"/>
        <v>2775.5623526399995</v>
      </c>
      <c r="CD57" s="461">
        <f t="shared" si="61"/>
        <v>2775.5623526399995</v>
      </c>
      <c r="CE57" s="461">
        <f t="shared" si="61"/>
        <v>2839.4002867507197</v>
      </c>
      <c r="CF57" s="461">
        <f t="shared" si="61"/>
        <v>2839.4002867507197</v>
      </c>
      <c r="CG57" s="461">
        <f t="shared" si="61"/>
        <v>2839.4002867507197</v>
      </c>
      <c r="CH57" s="461">
        <f t="shared" si="61"/>
        <v>2839.4002867507197</v>
      </c>
      <c r="CI57" s="461">
        <f t="shared" si="61"/>
        <v>2904.706493345986</v>
      </c>
      <c r="CJ57" s="461">
        <f t="shared" si="61"/>
        <v>2904.706493345986</v>
      </c>
      <c r="CK57" s="461">
        <f t="shared" si="62"/>
        <v>2904.706493345986</v>
      </c>
      <c r="CL57" s="461">
        <f t="shared" si="62"/>
        <v>2904.706493345986</v>
      </c>
      <c r="CM57" s="461">
        <f t="shared" si="62"/>
        <v>2971.5147426929434</v>
      </c>
      <c r="CN57" s="461">
        <f t="shared" si="62"/>
        <v>2971.5147426929434</v>
      </c>
      <c r="CO57" s="461">
        <f t="shared" si="62"/>
        <v>2971.5147426929434</v>
      </c>
      <c r="CP57" s="461">
        <f t="shared" si="62"/>
        <v>2971.5147426929434</v>
      </c>
      <c r="CQ57" s="461">
        <f t="shared" si="62"/>
        <v>3039.859581774881</v>
      </c>
      <c r="CR57" s="461">
        <f t="shared" si="62"/>
        <v>3039.859581774881</v>
      </c>
      <c r="CS57" s="461">
        <f t="shared" si="62"/>
        <v>3039.859581774881</v>
      </c>
      <c r="CT57" s="461">
        <f t="shared" si="62"/>
        <v>3039.859581774881</v>
      </c>
      <c r="CU57" s="461">
        <f t="shared" si="62"/>
        <v>3109.7763521557026</v>
      </c>
      <c r="CV57" s="461">
        <f t="shared" si="62"/>
        <v>3109.7763521557026</v>
      </c>
      <c r="CW57" s="461">
        <f t="shared" si="62"/>
        <v>3109.7763521557026</v>
      </c>
      <c r="CX57" s="461">
        <f t="shared" si="62"/>
        <v>3109.7763521557026</v>
      </c>
      <c r="CY57" s="461">
        <f t="shared" si="62"/>
        <v>3181.3012082552832</v>
      </c>
      <c r="CZ57" s="461">
        <f t="shared" si="62"/>
        <v>3181.3012082552832</v>
      </c>
      <c r="DA57" s="461">
        <f t="shared" si="63"/>
        <v>3181.3012082552832</v>
      </c>
      <c r="DB57" s="461">
        <f t="shared" si="63"/>
        <v>3181.3012082552832</v>
      </c>
      <c r="DC57" s="461">
        <f t="shared" si="63"/>
        <v>3254.4711360451543</v>
      </c>
      <c r="DD57" s="461">
        <f t="shared" si="63"/>
        <v>3254.4711360451543</v>
      </c>
      <c r="DE57" s="461">
        <f t="shared" si="63"/>
        <v>3254.4711360451543</v>
      </c>
      <c r="DF57" s="461">
        <f t="shared" si="63"/>
        <v>3254.4711360451543</v>
      </c>
      <c r="DG57" s="461">
        <f t="shared" si="63"/>
        <v>3329.3239721741925</v>
      </c>
      <c r="DH57" s="461">
        <f t="shared" si="63"/>
        <v>3329.3239721741925</v>
      </c>
      <c r="DI57" s="461">
        <f t="shared" si="63"/>
        <v>3329.3239721741925</v>
      </c>
      <c r="DJ57" s="461">
        <f t="shared" si="63"/>
        <v>3329.3239721741925</v>
      </c>
      <c r="DK57" s="461">
        <f t="shared" si="63"/>
        <v>3405.8984235341986</v>
      </c>
      <c r="DL57" s="461">
        <f t="shared" si="63"/>
        <v>3405.8984235341986</v>
      </c>
      <c r="DM57" s="461">
        <f t="shared" si="63"/>
        <v>3405.8984235341986</v>
      </c>
      <c r="DN57" s="461">
        <f t="shared" si="63"/>
        <v>3405.8984235341986</v>
      </c>
      <c r="DO57" s="461">
        <f t="shared" si="63"/>
        <v>3484.2340872754853</v>
      </c>
      <c r="DP57" s="461">
        <f t="shared" si="63"/>
        <v>3484.2340872754853</v>
      </c>
      <c r="DQ57" s="461">
        <f t="shared" si="64"/>
        <v>3484.2340872754853</v>
      </c>
      <c r="DR57" s="461">
        <f t="shared" si="64"/>
        <v>3484.2340872754853</v>
      </c>
      <c r="DS57" s="461">
        <f t="shared" si="64"/>
        <v>3564.3714712828209</v>
      </c>
      <c r="DT57" s="461">
        <f t="shared" si="64"/>
        <v>3564.3714712828209</v>
      </c>
      <c r="DU57" s="461">
        <f t="shared" si="64"/>
        <v>3564.3714712828209</v>
      </c>
      <c r="DV57" s="461">
        <f t="shared" si="64"/>
        <v>3564.3714712828209</v>
      </c>
      <c r="DW57" s="461">
        <f t="shared" si="64"/>
        <v>3646.3520151223252</v>
      </c>
      <c r="DX57" s="461">
        <f t="shared" si="64"/>
        <v>3646.3520151223252</v>
      </c>
      <c r="DY57" s="461">
        <f t="shared" si="64"/>
        <v>3646.3520151223252</v>
      </c>
      <c r="DZ57" s="461">
        <f t="shared" si="64"/>
        <v>3646.3520151223252</v>
      </c>
      <c r="EA57" s="461">
        <f t="shared" si="64"/>
        <v>3730.2181114701384</v>
      </c>
      <c r="EB57" s="461">
        <f t="shared" si="64"/>
        <v>3730.2181114701384</v>
      </c>
      <c r="EC57" s="461">
        <f t="shared" si="64"/>
        <v>3730.2181114701384</v>
      </c>
      <c r="ED57" s="461">
        <f t="shared" si="64"/>
        <v>3730.2181114701384</v>
      </c>
      <c r="EE57" s="461">
        <f t="shared" si="64"/>
        <v>3816.013128033951</v>
      </c>
      <c r="EF57" s="461">
        <f t="shared" si="64"/>
        <v>3816.013128033951</v>
      </c>
      <c r="EG57" s="461">
        <f t="shared" si="65"/>
        <v>3816.013128033951</v>
      </c>
      <c r="EH57" s="461">
        <f t="shared" si="65"/>
        <v>3816.013128033951</v>
      </c>
      <c r="EI57" s="461">
        <f t="shared" si="65"/>
        <v>3903.7814299787315</v>
      </c>
      <c r="EJ57" s="461">
        <f t="shared" si="65"/>
        <v>3903.7814299787315</v>
      </c>
      <c r="EK57" s="461">
        <f t="shared" si="65"/>
        <v>3903.7814299787315</v>
      </c>
      <c r="EL57" s="461">
        <f t="shared" si="65"/>
        <v>3903.7814299787315</v>
      </c>
      <c r="EM57" s="461">
        <f t="shared" si="65"/>
        <v>3993.5684028682417</v>
      </c>
      <c r="EN57" s="461">
        <f t="shared" si="65"/>
        <v>3993.5684028682417</v>
      </c>
      <c r="EO57" s="461">
        <f t="shared" si="65"/>
        <v>3993.5684028682417</v>
      </c>
      <c r="EP57" s="461">
        <f t="shared" si="65"/>
        <v>3993.5684028682417</v>
      </c>
      <c r="EQ57" s="461">
        <f t="shared" si="65"/>
        <v>4085.4204761342112</v>
      </c>
      <c r="ER57" s="461">
        <f t="shared" si="65"/>
        <v>4085.4204761342112</v>
      </c>
      <c r="ES57" s="461">
        <f t="shared" si="65"/>
        <v>4085.4204761342112</v>
      </c>
      <c r="ET57" s="461">
        <f t="shared" si="65"/>
        <v>4085.4204761342112</v>
      </c>
      <c r="EU57" s="461">
        <f t="shared" si="65"/>
        <v>4179.3851470852978</v>
      </c>
      <c r="EV57" s="461">
        <f t="shared" si="65"/>
        <v>4179.3851470852978</v>
      </c>
      <c r="EW57" s="461">
        <f t="shared" si="66"/>
        <v>4179.3851470852978</v>
      </c>
      <c r="EX57" s="461">
        <f t="shared" si="66"/>
        <v>4179.3851470852978</v>
      </c>
      <c r="EY57" s="461">
        <f t="shared" si="66"/>
        <v>4275.5110054682591</v>
      </c>
      <c r="EZ57" s="461">
        <f t="shared" si="66"/>
        <v>4275.5110054682591</v>
      </c>
      <c r="FA57" s="461">
        <f t="shared" si="66"/>
        <v>4275.5110054682591</v>
      </c>
      <c r="FB57" s="461">
        <f t="shared" si="66"/>
        <v>4275.5110054682591</v>
      </c>
      <c r="FC57" s="461">
        <f t="shared" si="66"/>
        <v>4373.8477585940291</v>
      </c>
      <c r="FD57" s="461">
        <f t="shared" si="66"/>
        <v>4373.8477585940291</v>
      </c>
      <c r="FE57" s="461">
        <f t="shared" si="66"/>
        <v>4373.8477585940291</v>
      </c>
      <c r="FF57" s="461">
        <f t="shared" si="66"/>
        <v>4373.8477585940291</v>
      </c>
      <c r="FG57" s="461">
        <f t="shared" si="66"/>
        <v>4474.4462570416908</v>
      </c>
      <c r="FH57" s="461">
        <f t="shared" si="66"/>
        <v>4474.4462570416908</v>
      </c>
      <c r="FI57" s="461">
        <f t="shared" si="66"/>
        <v>4474.4462570416908</v>
      </c>
      <c r="FJ57" s="461">
        <f t="shared" si="66"/>
        <v>4474.4462570416908</v>
      </c>
      <c r="FK57" s="461">
        <f t="shared" si="66"/>
        <v>4577.3585209536495</v>
      </c>
      <c r="FL57" s="461">
        <f t="shared" si="66"/>
        <v>4577.3585209536495</v>
      </c>
      <c r="FM57" s="461">
        <f t="shared" si="67"/>
        <v>4577.3585209536495</v>
      </c>
      <c r="FN57" s="461">
        <f t="shared" si="67"/>
        <v>4577.3585209536495</v>
      </c>
      <c r="FO57" s="461">
        <f t="shared" si="67"/>
        <v>4682.6377669355825</v>
      </c>
      <c r="FP57" s="461">
        <f t="shared" si="67"/>
        <v>4682.6377669355825</v>
      </c>
      <c r="FQ57" s="461">
        <f t="shared" si="67"/>
        <v>4682.6377669355825</v>
      </c>
      <c r="FR57" s="461">
        <f t="shared" si="67"/>
        <v>4682.6377669355825</v>
      </c>
      <c r="FS57" s="461">
        <f t="shared" si="67"/>
        <v>4790.3384355751004</v>
      </c>
      <c r="FT57" s="461">
        <f t="shared" si="67"/>
        <v>4790.3384355751004</v>
      </c>
      <c r="FU57" s="461">
        <f t="shared" si="67"/>
        <v>4790.3384355751004</v>
      </c>
      <c r="FV57" s="461">
        <f t="shared" si="67"/>
        <v>4790.3384355751004</v>
      </c>
      <c r="FW57" s="461">
        <f t="shared" si="67"/>
        <v>4900.5162195933272</v>
      </c>
      <c r="FX57" s="461">
        <f t="shared" si="67"/>
        <v>4900.5162195933272</v>
      </c>
      <c r="FY57" s="461">
        <f t="shared" si="67"/>
        <v>4900.5162195933272</v>
      </c>
      <c r="FZ57" s="461">
        <f t="shared" si="67"/>
        <v>4900.5162195933272</v>
      </c>
      <c r="GA57" s="461">
        <f t="shared" si="67"/>
        <v>5013.2280926439735</v>
      </c>
      <c r="GB57" s="461">
        <f t="shared" si="67"/>
        <v>5013.2280926439735</v>
      </c>
      <c r="GC57" s="461">
        <f t="shared" si="68"/>
        <v>5013.2280926439735</v>
      </c>
      <c r="GD57" s="461">
        <f t="shared" si="68"/>
        <v>5013.2280926439735</v>
      </c>
      <c r="GE57" s="461">
        <f t="shared" si="68"/>
        <v>5128.532338774784</v>
      </c>
      <c r="GF57" s="461">
        <f t="shared" si="68"/>
        <v>5128.532338774784</v>
      </c>
      <c r="GG57" s="461">
        <f t="shared" si="68"/>
        <v>5128.532338774784</v>
      </c>
      <c r="GH57" s="461">
        <f t="shared" si="68"/>
        <v>5128.532338774784</v>
      </c>
      <c r="GI57" s="461">
        <f t="shared" si="68"/>
        <v>5246.4885825666042</v>
      </c>
      <c r="GJ57" s="461">
        <f t="shared" si="68"/>
        <v>5246.4885825666042</v>
      </c>
      <c r="GK57" s="461">
        <f t="shared" si="68"/>
        <v>5246.4885825666042</v>
      </c>
      <c r="GL57" s="461">
        <f t="shared" si="68"/>
        <v>5246.4885825666042</v>
      </c>
      <c r="GM57" s="461">
        <f t="shared" si="68"/>
        <v>5367.157819965636</v>
      </c>
      <c r="GN57" s="461">
        <f t="shared" si="68"/>
        <v>5367.157819965636</v>
      </c>
      <c r="GO57" s="461">
        <f t="shared" si="68"/>
        <v>5367.157819965636</v>
      </c>
      <c r="GP57" s="461">
        <f t="shared" si="68"/>
        <v>5367.157819965636</v>
      </c>
      <c r="GQ57" s="461">
        <f t="shared" si="68"/>
        <v>5490.6024498248444</v>
      </c>
      <c r="GR57" s="461">
        <f t="shared" si="68"/>
        <v>5490.6024498248444</v>
      </c>
      <c r="GS57" s="461">
        <f t="shared" si="69"/>
        <v>5490.6024498248444</v>
      </c>
      <c r="GT57" s="461">
        <f t="shared" si="69"/>
        <v>5490.6024498248444</v>
      </c>
      <c r="GU57" s="461">
        <f t="shared" si="58"/>
        <v>5616.8863061708153</v>
      </c>
      <c r="GV57" s="461">
        <f t="shared" si="40"/>
        <v>5616.8863061708153</v>
      </c>
      <c r="GW57" s="461">
        <f t="shared" si="40"/>
        <v>5616.8863061708153</v>
      </c>
      <c r="GX57" s="461">
        <f t="shared" si="40"/>
        <v>5616.8863061708153</v>
      </c>
      <c r="GY57" s="461">
        <f t="shared" si="41"/>
        <v>5746.0746912127433</v>
      </c>
      <c r="GZ57" s="461">
        <f t="shared" si="42"/>
        <v>5746.0746912127433</v>
      </c>
      <c r="HA57" s="461">
        <f t="shared" si="43"/>
        <v>5746.0746912127433</v>
      </c>
      <c r="HB57" s="461">
        <f t="shared" si="44"/>
        <v>5746.0746912127433</v>
      </c>
      <c r="HC57" s="461">
        <f t="shared" si="45"/>
        <v>5878.2344091106361</v>
      </c>
      <c r="HD57" s="461">
        <f t="shared" si="46"/>
        <v>5878.2344091106361</v>
      </c>
    </row>
    <row r="58" spans="2:212">
      <c r="B58" s="455" t="s">
        <v>1185</v>
      </c>
      <c r="C58" s="457">
        <v>46786</v>
      </c>
      <c r="D58" s="456">
        <v>8000</v>
      </c>
      <c r="E58" s="455" t="s">
        <v>1189</v>
      </c>
      <c r="F58" s="457">
        <v>44525</v>
      </c>
      <c r="H58" s="457" t="s">
        <v>1188</v>
      </c>
      <c r="I58" s="457">
        <v>44525</v>
      </c>
      <c r="J58" s="458">
        <v>0</v>
      </c>
      <c r="K58" s="455" t="s">
        <v>1189</v>
      </c>
      <c r="L58" s="458">
        <v>0</v>
      </c>
      <c r="M58" s="455" t="s">
        <v>1187</v>
      </c>
      <c r="N58" s="459">
        <v>0</v>
      </c>
      <c r="O58" s="460">
        <v>0</v>
      </c>
      <c r="Q58" s="457"/>
      <c r="R58" s="457"/>
      <c r="S58" s="458"/>
      <c r="T58" s="455"/>
      <c r="U58" s="458"/>
      <c r="V58" s="455"/>
      <c r="W58" s="460"/>
      <c r="X58" s="455"/>
      <c r="Z58" s="444" t="str">
        <f t="shared" si="47"/>
        <v>Easments</v>
      </c>
      <c r="AA58" s="461">
        <f t="shared" si="28"/>
        <v>0</v>
      </c>
      <c r="AB58" s="461">
        <f t="shared" si="71"/>
        <v>0</v>
      </c>
      <c r="AC58" s="461">
        <f t="shared" si="71"/>
        <v>0</v>
      </c>
      <c r="AD58" s="461">
        <f t="shared" si="71"/>
        <v>0</v>
      </c>
      <c r="AE58" s="461">
        <f t="shared" si="71"/>
        <v>0</v>
      </c>
      <c r="AF58" s="461">
        <f t="shared" si="71"/>
        <v>0</v>
      </c>
      <c r="AG58" s="461">
        <f t="shared" si="71"/>
        <v>0</v>
      </c>
      <c r="AH58" s="461">
        <f t="shared" si="71"/>
        <v>0</v>
      </c>
      <c r="AI58" s="461">
        <f t="shared" si="71"/>
        <v>0</v>
      </c>
      <c r="AJ58" s="461">
        <f t="shared" si="71"/>
        <v>0</v>
      </c>
      <c r="AK58" s="461">
        <f t="shared" si="71"/>
        <v>0</v>
      </c>
      <c r="AL58" s="461">
        <f t="shared" si="71"/>
        <v>0</v>
      </c>
      <c r="AM58" s="461">
        <f t="shared" si="71"/>
        <v>0</v>
      </c>
      <c r="AN58" s="461">
        <f t="shared" si="71"/>
        <v>0</v>
      </c>
      <c r="AO58" s="461">
        <f t="shared" si="71"/>
        <v>0</v>
      </c>
      <c r="AP58" s="461">
        <f t="shared" si="71"/>
        <v>0</v>
      </c>
      <c r="AQ58" s="461">
        <f t="shared" si="70"/>
        <v>0</v>
      </c>
      <c r="AR58" s="461">
        <f t="shared" si="70"/>
        <v>0</v>
      </c>
      <c r="AS58" s="461">
        <f t="shared" si="70"/>
        <v>0</v>
      </c>
      <c r="AT58" s="461">
        <f t="shared" si="70"/>
        <v>0</v>
      </c>
      <c r="AU58" s="461">
        <f t="shared" si="70"/>
        <v>0</v>
      </c>
      <c r="AV58" s="461">
        <f t="shared" si="70"/>
        <v>0</v>
      </c>
      <c r="AW58" s="461">
        <f t="shared" si="70"/>
        <v>0</v>
      </c>
      <c r="AX58" s="461">
        <f t="shared" si="70"/>
        <v>0</v>
      </c>
      <c r="AY58" s="461">
        <f t="shared" si="70"/>
        <v>0</v>
      </c>
      <c r="AZ58" s="461">
        <f t="shared" si="70"/>
        <v>0</v>
      </c>
      <c r="BA58" s="461">
        <f t="shared" si="70"/>
        <v>0</v>
      </c>
      <c r="BB58" s="461">
        <f t="shared" si="70"/>
        <v>0</v>
      </c>
      <c r="BC58" s="461">
        <f t="shared" si="70"/>
        <v>0</v>
      </c>
      <c r="BD58" s="461">
        <f t="shared" si="70"/>
        <v>0</v>
      </c>
      <c r="BE58" s="461">
        <f t="shared" si="60"/>
        <v>0</v>
      </c>
      <c r="BF58" s="461">
        <f t="shared" si="60"/>
        <v>0</v>
      </c>
      <c r="BG58" s="461">
        <f t="shared" si="60"/>
        <v>0</v>
      </c>
      <c r="BH58" s="461">
        <f t="shared" si="60"/>
        <v>0</v>
      </c>
      <c r="BI58" s="461">
        <f t="shared" si="60"/>
        <v>0</v>
      </c>
      <c r="BJ58" s="461">
        <f t="shared" si="60"/>
        <v>0</v>
      </c>
      <c r="BK58" s="461">
        <f t="shared" si="60"/>
        <v>0</v>
      </c>
      <c r="BL58" s="461">
        <f t="shared" si="60"/>
        <v>0</v>
      </c>
      <c r="BM58" s="461">
        <f t="shared" si="60"/>
        <v>0</v>
      </c>
      <c r="BN58" s="461">
        <f t="shared" si="60"/>
        <v>0</v>
      </c>
      <c r="BO58" s="461">
        <f t="shared" si="60"/>
        <v>0</v>
      </c>
      <c r="BP58" s="461">
        <f t="shared" si="60"/>
        <v>0</v>
      </c>
      <c r="BQ58" s="461">
        <f t="shared" si="60"/>
        <v>0</v>
      </c>
      <c r="BR58" s="461">
        <f t="shared" si="60"/>
        <v>0</v>
      </c>
      <c r="BS58" s="461">
        <f t="shared" si="60"/>
        <v>0</v>
      </c>
      <c r="BT58" s="461">
        <f t="shared" si="60"/>
        <v>0</v>
      </c>
      <c r="BU58" s="461">
        <f t="shared" si="61"/>
        <v>0</v>
      </c>
      <c r="BV58" s="461">
        <f t="shared" si="61"/>
        <v>0</v>
      </c>
      <c r="BW58" s="461">
        <f t="shared" si="61"/>
        <v>12047.557825324304</v>
      </c>
      <c r="BX58" s="461">
        <f t="shared" si="61"/>
        <v>0</v>
      </c>
      <c r="BY58" s="461">
        <f t="shared" si="61"/>
        <v>0</v>
      </c>
      <c r="BZ58" s="461">
        <f t="shared" si="61"/>
        <v>0</v>
      </c>
      <c r="CA58" s="461">
        <f t="shared" si="61"/>
        <v>0</v>
      </c>
      <c r="CB58" s="461">
        <f t="shared" si="61"/>
        <v>0</v>
      </c>
      <c r="CC58" s="461">
        <f t="shared" si="61"/>
        <v>0</v>
      </c>
      <c r="CD58" s="461">
        <f t="shared" si="61"/>
        <v>0</v>
      </c>
      <c r="CE58" s="461">
        <f t="shared" si="61"/>
        <v>0</v>
      </c>
      <c r="CF58" s="461">
        <f t="shared" si="61"/>
        <v>0</v>
      </c>
      <c r="CG58" s="461">
        <f t="shared" si="61"/>
        <v>0</v>
      </c>
      <c r="CH58" s="461">
        <f t="shared" si="61"/>
        <v>0</v>
      </c>
      <c r="CI58" s="461">
        <f t="shared" si="61"/>
        <v>0</v>
      </c>
      <c r="CJ58" s="461">
        <f t="shared" si="61"/>
        <v>0</v>
      </c>
      <c r="CK58" s="461">
        <f t="shared" si="62"/>
        <v>0</v>
      </c>
      <c r="CL58" s="461">
        <f t="shared" si="62"/>
        <v>0</v>
      </c>
      <c r="CM58" s="461">
        <f t="shared" si="62"/>
        <v>0</v>
      </c>
      <c r="CN58" s="461">
        <f t="shared" si="62"/>
        <v>0</v>
      </c>
      <c r="CO58" s="461">
        <f t="shared" si="62"/>
        <v>0</v>
      </c>
      <c r="CP58" s="461">
        <f t="shared" si="62"/>
        <v>0</v>
      </c>
      <c r="CQ58" s="461">
        <f t="shared" si="62"/>
        <v>0</v>
      </c>
      <c r="CR58" s="461">
        <f t="shared" si="62"/>
        <v>0</v>
      </c>
      <c r="CS58" s="461">
        <f t="shared" si="62"/>
        <v>0</v>
      </c>
      <c r="CT58" s="461">
        <f t="shared" si="62"/>
        <v>0</v>
      </c>
      <c r="CU58" s="461">
        <f t="shared" si="62"/>
        <v>0</v>
      </c>
      <c r="CV58" s="461">
        <f t="shared" si="62"/>
        <v>0</v>
      </c>
      <c r="CW58" s="461">
        <f t="shared" si="62"/>
        <v>0</v>
      </c>
      <c r="CX58" s="461">
        <f t="shared" si="62"/>
        <v>0</v>
      </c>
      <c r="CY58" s="461">
        <f t="shared" si="62"/>
        <v>0</v>
      </c>
      <c r="CZ58" s="461">
        <f t="shared" si="62"/>
        <v>0</v>
      </c>
      <c r="DA58" s="461">
        <f t="shared" si="63"/>
        <v>0</v>
      </c>
      <c r="DB58" s="461">
        <f t="shared" si="63"/>
        <v>0</v>
      </c>
      <c r="DC58" s="461">
        <f t="shared" si="63"/>
        <v>0</v>
      </c>
      <c r="DD58" s="461">
        <f t="shared" si="63"/>
        <v>0</v>
      </c>
      <c r="DE58" s="461">
        <f t="shared" si="63"/>
        <v>0</v>
      </c>
      <c r="DF58" s="461">
        <f t="shared" si="63"/>
        <v>0</v>
      </c>
      <c r="DG58" s="461">
        <f t="shared" si="63"/>
        <v>0</v>
      </c>
      <c r="DH58" s="461">
        <f t="shared" si="63"/>
        <v>0</v>
      </c>
      <c r="DI58" s="461">
        <f t="shared" si="63"/>
        <v>0</v>
      </c>
      <c r="DJ58" s="461">
        <f t="shared" si="63"/>
        <v>0</v>
      </c>
      <c r="DK58" s="461">
        <f t="shared" si="63"/>
        <v>0</v>
      </c>
      <c r="DL58" s="461">
        <f t="shared" si="63"/>
        <v>0</v>
      </c>
      <c r="DM58" s="461">
        <f t="shared" si="63"/>
        <v>0</v>
      </c>
      <c r="DN58" s="461">
        <f t="shared" si="63"/>
        <v>0</v>
      </c>
      <c r="DO58" s="461">
        <f t="shared" si="63"/>
        <v>0</v>
      </c>
      <c r="DP58" s="461">
        <f t="shared" si="63"/>
        <v>0</v>
      </c>
      <c r="DQ58" s="461">
        <f t="shared" si="64"/>
        <v>0</v>
      </c>
      <c r="DR58" s="461">
        <f t="shared" si="64"/>
        <v>0</v>
      </c>
      <c r="DS58" s="461">
        <f t="shared" si="64"/>
        <v>0</v>
      </c>
      <c r="DT58" s="461">
        <f t="shared" si="64"/>
        <v>0</v>
      </c>
      <c r="DU58" s="461">
        <f t="shared" si="64"/>
        <v>0</v>
      </c>
      <c r="DV58" s="461">
        <f t="shared" si="64"/>
        <v>0</v>
      </c>
      <c r="DW58" s="461">
        <f t="shared" si="64"/>
        <v>0</v>
      </c>
      <c r="DX58" s="461">
        <f t="shared" si="64"/>
        <v>0</v>
      </c>
      <c r="DY58" s="461">
        <f t="shared" si="64"/>
        <v>0</v>
      </c>
      <c r="DZ58" s="461">
        <f t="shared" si="64"/>
        <v>0</v>
      </c>
      <c r="EA58" s="461">
        <f t="shared" si="64"/>
        <v>0</v>
      </c>
      <c r="EB58" s="461">
        <f t="shared" si="64"/>
        <v>0</v>
      </c>
      <c r="EC58" s="461">
        <f t="shared" si="64"/>
        <v>0</v>
      </c>
      <c r="ED58" s="461">
        <f t="shared" si="64"/>
        <v>0</v>
      </c>
      <c r="EE58" s="461">
        <f t="shared" si="64"/>
        <v>0</v>
      </c>
      <c r="EF58" s="461">
        <f t="shared" si="64"/>
        <v>0</v>
      </c>
      <c r="EG58" s="461">
        <f t="shared" si="65"/>
        <v>0</v>
      </c>
      <c r="EH58" s="461">
        <f t="shared" si="65"/>
        <v>0</v>
      </c>
      <c r="EI58" s="461">
        <f t="shared" si="65"/>
        <v>0</v>
      </c>
      <c r="EJ58" s="461">
        <f t="shared" si="65"/>
        <v>0</v>
      </c>
      <c r="EK58" s="461">
        <f t="shared" si="65"/>
        <v>0</v>
      </c>
      <c r="EL58" s="461">
        <f t="shared" si="65"/>
        <v>0</v>
      </c>
      <c r="EM58" s="461">
        <f t="shared" si="65"/>
        <v>0</v>
      </c>
      <c r="EN58" s="461">
        <f t="shared" si="65"/>
        <v>0</v>
      </c>
      <c r="EO58" s="461">
        <f t="shared" si="65"/>
        <v>0</v>
      </c>
      <c r="EP58" s="461">
        <f t="shared" si="65"/>
        <v>0</v>
      </c>
      <c r="EQ58" s="461">
        <f t="shared" si="65"/>
        <v>0</v>
      </c>
      <c r="ER58" s="461">
        <f t="shared" si="65"/>
        <v>0</v>
      </c>
      <c r="ES58" s="461">
        <f t="shared" si="65"/>
        <v>0</v>
      </c>
      <c r="ET58" s="461">
        <f t="shared" si="65"/>
        <v>0</v>
      </c>
      <c r="EU58" s="461">
        <f t="shared" si="65"/>
        <v>0</v>
      </c>
      <c r="EV58" s="461">
        <f t="shared" si="65"/>
        <v>0</v>
      </c>
      <c r="EW58" s="461">
        <f t="shared" si="66"/>
        <v>0</v>
      </c>
      <c r="EX58" s="461">
        <f t="shared" si="66"/>
        <v>0</v>
      </c>
      <c r="EY58" s="461">
        <f t="shared" si="66"/>
        <v>0</v>
      </c>
      <c r="EZ58" s="461">
        <f t="shared" si="66"/>
        <v>0</v>
      </c>
      <c r="FA58" s="461">
        <f t="shared" si="66"/>
        <v>0</v>
      </c>
      <c r="FB58" s="461">
        <f t="shared" si="66"/>
        <v>0</v>
      </c>
      <c r="FC58" s="461">
        <f t="shared" si="66"/>
        <v>0</v>
      </c>
      <c r="FD58" s="461">
        <f t="shared" si="66"/>
        <v>0</v>
      </c>
      <c r="FE58" s="461">
        <f t="shared" si="66"/>
        <v>0</v>
      </c>
      <c r="FF58" s="461">
        <f t="shared" si="66"/>
        <v>0</v>
      </c>
      <c r="FG58" s="461">
        <f t="shared" si="66"/>
        <v>0</v>
      </c>
      <c r="FH58" s="461">
        <f t="shared" si="66"/>
        <v>0</v>
      </c>
      <c r="FI58" s="461">
        <f t="shared" si="66"/>
        <v>0</v>
      </c>
      <c r="FJ58" s="461">
        <f t="shared" si="66"/>
        <v>0</v>
      </c>
      <c r="FK58" s="461">
        <f t="shared" si="66"/>
        <v>0</v>
      </c>
      <c r="FL58" s="461">
        <f t="shared" si="66"/>
        <v>0</v>
      </c>
      <c r="FM58" s="461">
        <f t="shared" si="67"/>
        <v>0</v>
      </c>
      <c r="FN58" s="461">
        <f t="shared" si="67"/>
        <v>0</v>
      </c>
      <c r="FO58" s="461">
        <f t="shared" si="67"/>
        <v>0</v>
      </c>
      <c r="FP58" s="461">
        <f t="shared" si="67"/>
        <v>0</v>
      </c>
      <c r="FQ58" s="461">
        <f t="shared" si="67"/>
        <v>0</v>
      </c>
      <c r="FR58" s="461">
        <f t="shared" si="67"/>
        <v>0</v>
      </c>
      <c r="FS58" s="461">
        <f t="shared" si="67"/>
        <v>0</v>
      </c>
      <c r="FT58" s="461">
        <f t="shared" si="67"/>
        <v>0</v>
      </c>
      <c r="FU58" s="461">
        <f t="shared" si="67"/>
        <v>0</v>
      </c>
      <c r="FV58" s="461">
        <f t="shared" si="67"/>
        <v>0</v>
      </c>
      <c r="FW58" s="461">
        <f t="shared" si="67"/>
        <v>0</v>
      </c>
      <c r="FX58" s="461">
        <f t="shared" si="67"/>
        <v>0</v>
      </c>
      <c r="FY58" s="461">
        <f t="shared" si="67"/>
        <v>0</v>
      </c>
      <c r="FZ58" s="461">
        <f t="shared" si="67"/>
        <v>0</v>
      </c>
      <c r="GA58" s="461">
        <f t="shared" si="67"/>
        <v>0</v>
      </c>
      <c r="GB58" s="461">
        <f t="shared" si="67"/>
        <v>0</v>
      </c>
      <c r="GC58" s="461">
        <f t="shared" si="68"/>
        <v>0</v>
      </c>
      <c r="GD58" s="461">
        <f t="shared" si="68"/>
        <v>0</v>
      </c>
      <c r="GE58" s="461">
        <f t="shared" si="68"/>
        <v>0</v>
      </c>
      <c r="GF58" s="461">
        <f t="shared" si="68"/>
        <v>0</v>
      </c>
      <c r="GG58" s="461">
        <f t="shared" si="68"/>
        <v>0</v>
      </c>
      <c r="GH58" s="461">
        <f t="shared" si="68"/>
        <v>0</v>
      </c>
      <c r="GI58" s="461">
        <f t="shared" si="68"/>
        <v>0</v>
      </c>
      <c r="GJ58" s="461">
        <f t="shared" si="68"/>
        <v>0</v>
      </c>
      <c r="GK58" s="461">
        <f t="shared" si="68"/>
        <v>0</v>
      </c>
      <c r="GL58" s="461">
        <f t="shared" si="68"/>
        <v>0</v>
      </c>
      <c r="GM58" s="461">
        <f t="shared" si="68"/>
        <v>0</v>
      </c>
      <c r="GN58" s="461">
        <f t="shared" si="68"/>
        <v>0</v>
      </c>
      <c r="GO58" s="461">
        <f t="shared" si="68"/>
        <v>0</v>
      </c>
      <c r="GP58" s="461">
        <f t="shared" si="68"/>
        <v>0</v>
      </c>
      <c r="GQ58" s="461">
        <f t="shared" si="68"/>
        <v>0</v>
      </c>
      <c r="GR58" s="461">
        <f t="shared" si="68"/>
        <v>0</v>
      </c>
      <c r="GS58" s="461">
        <f t="shared" si="69"/>
        <v>0</v>
      </c>
      <c r="GT58" s="461">
        <f t="shared" si="69"/>
        <v>0</v>
      </c>
      <c r="GU58" s="461">
        <f t="shared" si="58"/>
        <v>0</v>
      </c>
      <c r="GV58" s="461">
        <f t="shared" si="40"/>
        <v>0</v>
      </c>
      <c r="GW58" s="461">
        <f t="shared" si="40"/>
        <v>0</v>
      </c>
      <c r="GX58" s="461">
        <f t="shared" si="40"/>
        <v>0</v>
      </c>
      <c r="GY58" s="461">
        <f t="shared" si="41"/>
        <v>0</v>
      </c>
      <c r="GZ58" s="461">
        <f t="shared" si="42"/>
        <v>0</v>
      </c>
      <c r="HA58" s="461">
        <f t="shared" si="43"/>
        <v>0</v>
      </c>
      <c r="HB58" s="461">
        <f t="shared" si="44"/>
        <v>0</v>
      </c>
      <c r="HC58" s="461">
        <f t="shared" si="45"/>
        <v>0</v>
      </c>
      <c r="HD58" s="461">
        <f t="shared" si="46"/>
        <v>0</v>
      </c>
    </row>
    <row r="59" spans="2:212">
      <c r="B59" s="455" t="s">
        <v>1185</v>
      </c>
      <c r="C59" s="457">
        <v>46786</v>
      </c>
      <c r="D59" s="456">
        <v>83000</v>
      </c>
      <c r="E59" s="455" t="s">
        <v>1189</v>
      </c>
      <c r="F59" s="457">
        <v>45040</v>
      </c>
      <c r="H59" s="457" t="s">
        <v>1188</v>
      </c>
      <c r="I59" s="457">
        <v>45040</v>
      </c>
      <c r="J59" s="458">
        <v>0</v>
      </c>
      <c r="K59" s="455" t="s">
        <v>1189</v>
      </c>
      <c r="L59" s="458">
        <v>0</v>
      </c>
      <c r="M59" s="455" t="s">
        <v>1187</v>
      </c>
      <c r="N59" s="459">
        <v>0</v>
      </c>
      <c r="O59" s="460">
        <v>0</v>
      </c>
      <c r="Q59" s="457"/>
      <c r="R59" s="457"/>
      <c r="S59" s="458"/>
      <c r="T59" s="455"/>
      <c r="U59" s="458"/>
      <c r="V59" s="455"/>
      <c r="W59" s="460"/>
      <c r="X59" s="455"/>
      <c r="Z59" s="444" t="str">
        <f t="shared" si="47"/>
        <v>Easments</v>
      </c>
      <c r="AA59" s="461">
        <f t="shared" si="28"/>
        <v>0</v>
      </c>
      <c r="AB59" s="461">
        <f t="shared" si="71"/>
        <v>0</v>
      </c>
      <c r="AC59" s="461">
        <f t="shared" si="71"/>
        <v>0</v>
      </c>
      <c r="AD59" s="461">
        <f t="shared" si="71"/>
        <v>0</v>
      </c>
      <c r="AE59" s="461">
        <f t="shared" si="71"/>
        <v>0</v>
      </c>
      <c r="AF59" s="461">
        <f t="shared" si="71"/>
        <v>0</v>
      </c>
      <c r="AG59" s="461">
        <f t="shared" si="71"/>
        <v>0</v>
      </c>
      <c r="AH59" s="461">
        <f t="shared" si="71"/>
        <v>0</v>
      </c>
      <c r="AI59" s="461">
        <f t="shared" si="71"/>
        <v>0</v>
      </c>
      <c r="AJ59" s="461">
        <f t="shared" si="71"/>
        <v>0</v>
      </c>
      <c r="AK59" s="461">
        <f t="shared" si="71"/>
        <v>0</v>
      </c>
      <c r="AL59" s="461">
        <f t="shared" si="71"/>
        <v>0</v>
      </c>
      <c r="AM59" s="461">
        <f t="shared" si="71"/>
        <v>0</v>
      </c>
      <c r="AN59" s="461">
        <f t="shared" si="71"/>
        <v>0</v>
      </c>
      <c r="AO59" s="461">
        <f t="shared" si="71"/>
        <v>0</v>
      </c>
      <c r="AP59" s="461">
        <f t="shared" si="71"/>
        <v>0</v>
      </c>
      <c r="AQ59" s="461">
        <f t="shared" si="70"/>
        <v>0</v>
      </c>
      <c r="AR59" s="461">
        <f t="shared" si="70"/>
        <v>0</v>
      </c>
      <c r="AS59" s="461">
        <f t="shared" si="70"/>
        <v>0</v>
      </c>
      <c r="AT59" s="461">
        <f t="shared" si="70"/>
        <v>0</v>
      </c>
      <c r="AU59" s="461">
        <f t="shared" si="70"/>
        <v>0</v>
      </c>
      <c r="AV59" s="461">
        <f t="shared" si="70"/>
        <v>0</v>
      </c>
      <c r="AW59" s="461">
        <f t="shared" si="70"/>
        <v>0</v>
      </c>
      <c r="AX59" s="461">
        <f t="shared" si="70"/>
        <v>0</v>
      </c>
      <c r="AY59" s="461">
        <f t="shared" si="70"/>
        <v>0</v>
      </c>
      <c r="AZ59" s="461">
        <f t="shared" si="70"/>
        <v>0</v>
      </c>
      <c r="BA59" s="461">
        <f t="shared" si="70"/>
        <v>0</v>
      </c>
      <c r="BB59" s="461">
        <f t="shared" si="70"/>
        <v>0</v>
      </c>
      <c r="BC59" s="461">
        <f t="shared" si="70"/>
        <v>0</v>
      </c>
      <c r="BD59" s="461">
        <f t="shared" si="70"/>
        <v>0</v>
      </c>
      <c r="BE59" s="461">
        <f t="shared" si="60"/>
        <v>0</v>
      </c>
      <c r="BF59" s="461">
        <f t="shared" si="60"/>
        <v>0</v>
      </c>
      <c r="BG59" s="461">
        <f t="shared" si="60"/>
        <v>0</v>
      </c>
      <c r="BH59" s="461">
        <f t="shared" si="60"/>
        <v>0</v>
      </c>
      <c r="BI59" s="461">
        <f t="shared" si="60"/>
        <v>0</v>
      </c>
      <c r="BJ59" s="461">
        <f t="shared" si="60"/>
        <v>0</v>
      </c>
      <c r="BK59" s="461">
        <f t="shared" si="60"/>
        <v>0</v>
      </c>
      <c r="BL59" s="461">
        <f t="shared" si="60"/>
        <v>0</v>
      </c>
      <c r="BM59" s="461">
        <f t="shared" si="60"/>
        <v>0</v>
      </c>
      <c r="BN59" s="461">
        <f t="shared" si="60"/>
        <v>0</v>
      </c>
      <c r="BO59" s="461">
        <f t="shared" si="60"/>
        <v>0</v>
      </c>
      <c r="BP59" s="461">
        <f t="shared" si="60"/>
        <v>0</v>
      </c>
      <c r="BQ59" s="461">
        <f t="shared" si="60"/>
        <v>0</v>
      </c>
      <c r="BR59" s="461">
        <f t="shared" si="60"/>
        <v>0</v>
      </c>
      <c r="BS59" s="461">
        <f t="shared" si="60"/>
        <v>0</v>
      </c>
      <c r="BT59" s="461">
        <f t="shared" si="60"/>
        <v>0</v>
      </c>
      <c r="BU59" s="461">
        <f t="shared" si="61"/>
        <v>0</v>
      </c>
      <c r="BV59" s="461">
        <f t="shared" si="61"/>
        <v>0</v>
      </c>
      <c r="BW59" s="461">
        <f t="shared" si="61"/>
        <v>103958.11218564711</v>
      </c>
      <c r="BX59" s="461">
        <f t="shared" si="61"/>
        <v>0</v>
      </c>
      <c r="BY59" s="461">
        <f t="shared" si="61"/>
        <v>0</v>
      </c>
      <c r="BZ59" s="461">
        <f t="shared" si="61"/>
        <v>0</v>
      </c>
      <c r="CA59" s="461">
        <f t="shared" si="61"/>
        <v>0</v>
      </c>
      <c r="CB59" s="461">
        <f t="shared" si="61"/>
        <v>0</v>
      </c>
      <c r="CC59" s="461">
        <f t="shared" si="61"/>
        <v>0</v>
      </c>
      <c r="CD59" s="461">
        <f t="shared" si="61"/>
        <v>0</v>
      </c>
      <c r="CE59" s="461">
        <f t="shared" si="61"/>
        <v>0</v>
      </c>
      <c r="CF59" s="461">
        <f t="shared" si="61"/>
        <v>0</v>
      </c>
      <c r="CG59" s="461">
        <f t="shared" si="61"/>
        <v>0</v>
      </c>
      <c r="CH59" s="461">
        <f t="shared" si="61"/>
        <v>0</v>
      </c>
      <c r="CI59" s="461">
        <f t="shared" si="61"/>
        <v>0</v>
      </c>
      <c r="CJ59" s="461">
        <f t="shared" si="61"/>
        <v>0</v>
      </c>
      <c r="CK59" s="461">
        <f t="shared" si="62"/>
        <v>0</v>
      </c>
      <c r="CL59" s="461">
        <f t="shared" si="62"/>
        <v>0</v>
      </c>
      <c r="CM59" s="461">
        <f t="shared" si="62"/>
        <v>0</v>
      </c>
      <c r="CN59" s="461">
        <f t="shared" si="62"/>
        <v>0</v>
      </c>
      <c r="CO59" s="461">
        <f t="shared" si="62"/>
        <v>0</v>
      </c>
      <c r="CP59" s="461">
        <f t="shared" si="62"/>
        <v>0</v>
      </c>
      <c r="CQ59" s="461">
        <f t="shared" si="62"/>
        <v>0</v>
      </c>
      <c r="CR59" s="461">
        <f t="shared" si="62"/>
        <v>0</v>
      </c>
      <c r="CS59" s="461">
        <f t="shared" si="62"/>
        <v>0</v>
      </c>
      <c r="CT59" s="461">
        <f t="shared" si="62"/>
        <v>0</v>
      </c>
      <c r="CU59" s="461">
        <f t="shared" si="62"/>
        <v>0</v>
      </c>
      <c r="CV59" s="461">
        <f t="shared" si="62"/>
        <v>0</v>
      </c>
      <c r="CW59" s="461">
        <f t="shared" si="62"/>
        <v>0</v>
      </c>
      <c r="CX59" s="461">
        <f t="shared" si="62"/>
        <v>0</v>
      </c>
      <c r="CY59" s="461">
        <f t="shared" si="62"/>
        <v>0</v>
      </c>
      <c r="CZ59" s="461">
        <f t="shared" si="62"/>
        <v>0</v>
      </c>
      <c r="DA59" s="461">
        <f t="shared" si="63"/>
        <v>0</v>
      </c>
      <c r="DB59" s="461">
        <f t="shared" si="63"/>
        <v>0</v>
      </c>
      <c r="DC59" s="461">
        <f t="shared" si="63"/>
        <v>0</v>
      </c>
      <c r="DD59" s="461">
        <f t="shared" si="63"/>
        <v>0</v>
      </c>
      <c r="DE59" s="461">
        <f t="shared" si="63"/>
        <v>0</v>
      </c>
      <c r="DF59" s="461">
        <f t="shared" si="63"/>
        <v>0</v>
      </c>
      <c r="DG59" s="461">
        <f t="shared" si="63"/>
        <v>0</v>
      </c>
      <c r="DH59" s="461">
        <f t="shared" si="63"/>
        <v>0</v>
      </c>
      <c r="DI59" s="461">
        <f t="shared" si="63"/>
        <v>0</v>
      </c>
      <c r="DJ59" s="461">
        <f t="shared" si="63"/>
        <v>0</v>
      </c>
      <c r="DK59" s="461">
        <f t="shared" si="63"/>
        <v>0</v>
      </c>
      <c r="DL59" s="461">
        <f t="shared" si="63"/>
        <v>0</v>
      </c>
      <c r="DM59" s="461">
        <f t="shared" si="63"/>
        <v>0</v>
      </c>
      <c r="DN59" s="461">
        <f t="shared" si="63"/>
        <v>0</v>
      </c>
      <c r="DO59" s="461">
        <f t="shared" si="63"/>
        <v>0</v>
      </c>
      <c r="DP59" s="461">
        <f t="shared" si="63"/>
        <v>0</v>
      </c>
      <c r="DQ59" s="461">
        <f t="shared" si="64"/>
        <v>0</v>
      </c>
      <c r="DR59" s="461">
        <f t="shared" si="64"/>
        <v>0</v>
      </c>
      <c r="DS59" s="461">
        <f t="shared" si="64"/>
        <v>0</v>
      </c>
      <c r="DT59" s="461">
        <f t="shared" si="64"/>
        <v>0</v>
      </c>
      <c r="DU59" s="461">
        <f t="shared" si="64"/>
        <v>0</v>
      </c>
      <c r="DV59" s="461">
        <f t="shared" si="64"/>
        <v>0</v>
      </c>
      <c r="DW59" s="461">
        <f t="shared" si="64"/>
        <v>0</v>
      </c>
      <c r="DX59" s="461">
        <f t="shared" si="64"/>
        <v>0</v>
      </c>
      <c r="DY59" s="461">
        <f t="shared" si="64"/>
        <v>0</v>
      </c>
      <c r="DZ59" s="461">
        <f t="shared" si="64"/>
        <v>0</v>
      </c>
      <c r="EA59" s="461">
        <f t="shared" si="64"/>
        <v>0</v>
      </c>
      <c r="EB59" s="461">
        <f t="shared" si="64"/>
        <v>0</v>
      </c>
      <c r="EC59" s="461">
        <f t="shared" si="64"/>
        <v>0</v>
      </c>
      <c r="ED59" s="461">
        <f t="shared" si="64"/>
        <v>0</v>
      </c>
      <c r="EE59" s="461">
        <f t="shared" si="64"/>
        <v>0</v>
      </c>
      <c r="EF59" s="461">
        <f t="shared" si="64"/>
        <v>0</v>
      </c>
      <c r="EG59" s="461">
        <f t="shared" si="65"/>
        <v>0</v>
      </c>
      <c r="EH59" s="461">
        <f t="shared" si="65"/>
        <v>0</v>
      </c>
      <c r="EI59" s="461">
        <f t="shared" si="65"/>
        <v>0</v>
      </c>
      <c r="EJ59" s="461">
        <f t="shared" si="65"/>
        <v>0</v>
      </c>
      <c r="EK59" s="461">
        <f t="shared" si="65"/>
        <v>0</v>
      </c>
      <c r="EL59" s="461">
        <f t="shared" si="65"/>
        <v>0</v>
      </c>
      <c r="EM59" s="461">
        <f t="shared" si="65"/>
        <v>0</v>
      </c>
      <c r="EN59" s="461">
        <f t="shared" si="65"/>
        <v>0</v>
      </c>
      <c r="EO59" s="461">
        <f t="shared" si="65"/>
        <v>0</v>
      </c>
      <c r="EP59" s="461">
        <f t="shared" si="65"/>
        <v>0</v>
      </c>
      <c r="EQ59" s="461">
        <f t="shared" si="65"/>
        <v>0</v>
      </c>
      <c r="ER59" s="461">
        <f t="shared" si="65"/>
        <v>0</v>
      </c>
      <c r="ES59" s="461">
        <f t="shared" si="65"/>
        <v>0</v>
      </c>
      <c r="ET59" s="461">
        <f t="shared" si="65"/>
        <v>0</v>
      </c>
      <c r="EU59" s="461">
        <f t="shared" si="65"/>
        <v>0</v>
      </c>
      <c r="EV59" s="461">
        <f t="shared" si="65"/>
        <v>0</v>
      </c>
      <c r="EW59" s="461">
        <f t="shared" si="66"/>
        <v>0</v>
      </c>
      <c r="EX59" s="461">
        <f t="shared" si="66"/>
        <v>0</v>
      </c>
      <c r="EY59" s="461">
        <f t="shared" si="66"/>
        <v>0</v>
      </c>
      <c r="EZ59" s="461">
        <f t="shared" si="66"/>
        <v>0</v>
      </c>
      <c r="FA59" s="461">
        <f t="shared" si="66"/>
        <v>0</v>
      </c>
      <c r="FB59" s="461">
        <f t="shared" si="66"/>
        <v>0</v>
      </c>
      <c r="FC59" s="461">
        <f t="shared" si="66"/>
        <v>0</v>
      </c>
      <c r="FD59" s="461">
        <f t="shared" si="66"/>
        <v>0</v>
      </c>
      <c r="FE59" s="461">
        <f t="shared" si="66"/>
        <v>0</v>
      </c>
      <c r="FF59" s="461">
        <f t="shared" si="66"/>
        <v>0</v>
      </c>
      <c r="FG59" s="461">
        <f t="shared" si="66"/>
        <v>0</v>
      </c>
      <c r="FH59" s="461">
        <f t="shared" si="66"/>
        <v>0</v>
      </c>
      <c r="FI59" s="461">
        <f t="shared" si="66"/>
        <v>0</v>
      </c>
      <c r="FJ59" s="461">
        <f t="shared" si="66"/>
        <v>0</v>
      </c>
      <c r="FK59" s="461">
        <f t="shared" si="66"/>
        <v>0</v>
      </c>
      <c r="FL59" s="461">
        <f t="shared" si="66"/>
        <v>0</v>
      </c>
      <c r="FM59" s="461">
        <f t="shared" si="67"/>
        <v>0</v>
      </c>
      <c r="FN59" s="461">
        <f t="shared" si="67"/>
        <v>0</v>
      </c>
      <c r="FO59" s="461">
        <f t="shared" si="67"/>
        <v>0</v>
      </c>
      <c r="FP59" s="461">
        <f t="shared" si="67"/>
        <v>0</v>
      </c>
      <c r="FQ59" s="461">
        <f t="shared" si="67"/>
        <v>0</v>
      </c>
      <c r="FR59" s="461">
        <f t="shared" si="67"/>
        <v>0</v>
      </c>
      <c r="FS59" s="461">
        <f t="shared" si="67"/>
        <v>0</v>
      </c>
      <c r="FT59" s="461">
        <f t="shared" si="67"/>
        <v>0</v>
      </c>
      <c r="FU59" s="461">
        <f t="shared" si="67"/>
        <v>0</v>
      </c>
      <c r="FV59" s="461">
        <f t="shared" si="67"/>
        <v>0</v>
      </c>
      <c r="FW59" s="461">
        <f t="shared" si="67"/>
        <v>0</v>
      </c>
      <c r="FX59" s="461">
        <f t="shared" si="67"/>
        <v>0</v>
      </c>
      <c r="FY59" s="461">
        <f t="shared" si="67"/>
        <v>0</v>
      </c>
      <c r="FZ59" s="461">
        <f t="shared" si="67"/>
        <v>0</v>
      </c>
      <c r="GA59" s="461">
        <f t="shared" si="67"/>
        <v>0</v>
      </c>
      <c r="GB59" s="461">
        <f t="shared" si="67"/>
        <v>0</v>
      </c>
      <c r="GC59" s="461">
        <f t="shared" si="68"/>
        <v>0</v>
      </c>
      <c r="GD59" s="461">
        <f t="shared" si="68"/>
        <v>0</v>
      </c>
      <c r="GE59" s="461">
        <f t="shared" si="68"/>
        <v>0</v>
      </c>
      <c r="GF59" s="461">
        <f t="shared" si="68"/>
        <v>0</v>
      </c>
      <c r="GG59" s="461">
        <f t="shared" si="68"/>
        <v>0</v>
      </c>
      <c r="GH59" s="461">
        <f t="shared" si="68"/>
        <v>0</v>
      </c>
      <c r="GI59" s="461">
        <f t="shared" si="68"/>
        <v>0</v>
      </c>
      <c r="GJ59" s="461">
        <f t="shared" si="68"/>
        <v>0</v>
      </c>
      <c r="GK59" s="461">
        <f t="shared" si="68"/>
        <v>0</v>
      </c>
      <c r="GL59" s="461">
        <f t="shared" si="68"/>
        <v>0</v>
      </c>
      <c r="GM59" s="461">
        <f t="shared" si="68"/>
        <v>0</v>
      </c>
      <c r="GN59" s="461">
        <f t="shared" si="68"/>
        <v>0</v>
      </c>
      <c r="GO59" s="461">
        <f t="shared" si="68"/>
        <v>0</v>
      </c>
      <c r="GP59" s="461">
        <f t="shared" si="68"/>
        <v>0</v>
      </c>
      <c r="GQ59" s="461">
        <f t="shared" si="68"/>
        <v>0</v>
      </c>
      <c r="GR59" s="461">
        <f t="shared" si="68"/>
        <v>0</v>
      </c>
      <c r="GS59" s="461">
        <f t="shared" si="69"/>
        <v>0</v>
      </c>
      <c r="GT59" s="461">
        <f t="shared" si="69"/>
        <v>0</v>
      </c>
      <c r="GU59" s="461">
        <f t="shared" si="58"/>
        <v>0</v>
      </c>
      <c r="GV59" s="461">
        <f t="shared" si="40"/>
        <v>0</v>
      </c>
      <c r="GW59" s="461">
        <f t="shared" si="40"/>
        <v>0</v>
      </c>
      <c r="GX59" s="461">
        <f t="shared" si="40"/>
        <v>0</v>
      </c>
      <c r="GY59" s="461">
        <f t="shared" si="41"/>
        <v>0</v>
      </c>
      <c r="GZ59" s="461">
        <f t="shared" si="42"/>
        <v>0</v>
      </c>
      <c r="HA59" s="461">
        <f t="shared" si="43"/>
        <v>0</v>
      </c>
      <c r="HB59" s="461">
        <f t="shared" si="44"/>
        <v>0</v>
      </c>
      <c r="HC59" s="461">
        <f t="shared" si="45"/>
        <v>0</v>
      </c>
      <c r="HD59" s="461">
        <f t="shared" si="46"/>
        <v>0</v>
      </c>
    </row>
    <row r="60" spans="2:212">
      <c r="B60" s="455" t="s">
        <v>1185</v>
      </c>
      <c r="C60" s="455" t="s">
        <v>1186</v>
      </c>
      <c r="D60" s="456">
        <v>0</v>
      </c>
      <c r="E60" s="455" t="s">
        <v>1187</v>
      </c>
      <c r="F60" s="457">
        <v>45057</v>
      </c>
      <c r="H60" s="457">
        <v>46388</v>
      </c>
      <c r="I60" s="457">
        <v>45057</v>
      </c>
      <c r="J60" s="456">
        <v>7596</v>
      </c>
      <c r="K60" s="455" t="s">
        <v>1189</v>
      </c>
      <c r="L60" s="458">
        <v>14000</v>
      </c>
      <c r="M60" s="470" t="s">
        <v>1187</v>
      </c>
      <c r="N60" s="459">
        <v>7.4999999999999997E-3</v>
      </c>
      <c r="O60" s="455">
        <v>1</v>
      </c>
      <c r="Q60" s="457">
        <v>55549</v>
      </c>
      <c r="R60" s="457">
        <v>45057</v>
      </c>
      <c r="S60" s="456">
        <v>9495</v>
      </c>
      <c r="T60" s="455" t="s">
        <v>1189</v>
      </c>
      <c r="U60" s="458">
        <v>14000</v>
      </c>
      <c r="V60" s="470" t="s">
        <v>1187</v>
      </c>
      <c r="W60" s="459">
        <v>7.4999999999999997E-3</v>
      </c>
      <c r="X60" s="455">
        <v>1</v>
      </c>
      <c r="Z60" s="444" t="str">
        <f t="shared" si="47"/>
        <v>Easments</v>
      </c>
      <c r="AA60" s="461">
        <f t="shared" si="28"/>
        <v>0</v>
      </c>
      <c r="AB60" s="461">
        <f t="shared" si="71"/>
        <v>0</v>
      </c>
      <c r="AC60" s="461">
        <f t="shared" si="71"/>
        <v>0</v>
      </c>
      <c r="AD60" s="461">
        <f t="shared" si="71"/>
        <v>0</v>
      </c>
      <c r="AE60" s="461">
        <f t="shared" si="71"/>
        <v>0</v>
      </c>
      <c r="AF60" s="461">
        <f t="shared" si="71"/>
        <v>0</v>
      </c>
      <c r="AG60" s="461">
        <f t="shared" si="71"/>
        <v>0</v>
      </c>
      <c r="AH60" s="461">
        <f t="shared" si="71"/>
        <v>0</v>
      </c>
      <c r="AI60" s="461">
        <f t="shared" si="71"/>
        <v>0</v>
      </c>
      <c r="AJ60" s="461">
        <f t="shared" si="71"/>
        <v>0</v>
      </c>
      <c r="AK60" s="461">
        <f t="shared" si="71"/>
        <v>0</v>
      </c>
      <c r="AL60" s="461">
        <f t="shared" si="71"/>
        <v>0</v>
      </c>
      <c r="AM60" s="461">
        <f t="shared" si="71"/>
        <v>0</v>
      </c>
      <c r="AN60" s="461">
        <f t="shared" si="71"/>
        <v>0</v>
      </c>
      <c r="AO60" s="461">
        <f t="shared" si="71"/>
        <v>0</v>
      </c>
      <c r="AP60" s="461">
        <f t="shared" si="71"/>
        <v>0</v>
      </c>
      <c r="AQ60" s="461">
        <f t="shared" si="70"/>
        <v>0</v>
      </c>
      <c r="AR60" s="461">
        <f t="shared" si="70"/>
        <v>0</v>
      </c>
      <c r="AS60" s="461">
        <f t="shared" si="70"/>
        <v>0</v>
      </c>
      <c r="AT60" s="461">
        <f t="shared" si="70"/>
        <v>0</v>
      </c>
      <c r="AU60" s="461">
        <f t="shared" si="70"/>
        <v>0</v>
      </c>
      <c r="AV60" s="461">
        <f t="shared" si="70"/>
        <v>0</v>
      </c>
      <c r="AW60" s="461">
        <f t="shared" si="70"/>
        <v>0</v>
      </c>
      <c r="AX60" s="461">
        <f t="shared" si="70"/>
        <v>0</v>
      </c>
      <c r="AY60" s="461">
        <f t="shared" si="70"/>
        <v>0</v>
      </c>
      <c r="AZ60" s="461">
        <f t="shared" si="70"/>
        <v>0</v>
      </c>
      <c r="BA60" s="461">
        <f t="shared" si="70"/>
        <v>0</v>
      </c>
      <c r="BB60" s="461">
        <f t="shared" si="70"/>
        <v>0</v>
      </c>
      <c r="BC60" s="461">
        <f t="shared" si="70"/>
        <v>0</v>
      </c>
      <c r="BD60" s="461">
        <f t="shared" si="70"/>
        <v>0</v>
      </c>
      <c r="BE60" s="461">
        <f t="shared" si="60"/>
        <v>0</v>
      </c>
      <c r="BF60" s="461">
        <f t="shared" si="60"/>
        <v>0</v>
      </c>
      <c r="BG60" s="461">
        <f t="shared" si="60"/>
        <v>0</v>
      </c>
      <c r="BH60" s="461">
        <f t="shared" si="60"/>
        <v>0</v>
      </c>
      <c r="BI60" s="461">
        <f t="shared" si="60"/>
        <v>0</v>
      </c>
      <c r="BJ60" s="461">
        <f t="shared" si="60"/>
        <v>0</v>
      </c>
      <c r="BK60" s="461">
        <f t="shared" si="60"/>
        <v>0</v>
      </c>
      <c r="BL60" s="461">
        <f t="shared" si="60"/>
        <v>0</v>
      </c>
      <c r="BM60" s="461">
        <f t="shared" si="60"/>
        <v>0</v>
      </c>
      <c r="BN60" s="461">
        <f t="shared" si="60"/>
        <v>0</v>
      </c>
      <c r="BO60" s="461">
        <f t="shared" si="60"/>
        <v>0</v>
      </c>
      <c r="BP60" s="461">
        <f t="shared" si="60"/>
        <v>0</v>
      </c>
      <c r="BQ60" s="461">
        <f t="shared" si="60"/>
        <v>0</v>
      </c>
      <c r="BR60" s="461">
        <f t="shared" si="60"/>
        <v>0</v>
      </c>
      <c r="BS60" s="461">
        <f t="shared" si="60"/>
        <v>5758.0677526000363</v>
      </c>
      <c r="BT60" s="461">
        <f t="shared" si="60"/>
        <v>5822.7651430786882</v>
      </c>
      <c r="BU60" s="461">
        <f t="shared" si="61"/>
        <v>5822.7651430786882</v>
      </c>
      <c r="BV60" s="461">
        <f t="shared" si="61"/>
        <v>5822.7651430786882</v>
      </c>
      <c r="BW60" s="461">
        <f t="shared" si="61"/>
        <v>7617.7347128909769</v>
      </c>
      <c r="BX60" s="461">
        <f t="shared" si="61"/>
        <v>8984.4908665125768</v>
      </c>
      <c r="BY60" s="461">
        <f t="shared" si="61"/>
        <v>8984.4908665125768</v>
      </c>
      <c r="BZ60" s="461">
        <f t="shared" si="61"/>
        <v>8984.4908665125768</v>
      </c>
      <c r="CA60" s="461">
        <f t="shared" si="61"/>
        <v>9039.1966311623655</v>
      </c>
      <c r="CB60" s="461">
        <f t="shared" si="61"/>
        <v>9039.1966311623655</v>
      </c>
      <c r="CC60" s="461">
        <f t="shared" si="61"/>
        <v>9073.0783016493042</v>
      </c>
      <c r="CD60" s="461">
        <f t="shared" si="61"/>
        <v>9139.9008125348282</v>
      </c>
      <c r="CE60" s="461">
        <f t="shared" si="61"/>
        <v>9257.1984595242047</v>
      </c>
      <c r="CF60" s="461">
        <f t="shared" si="61"/>
        <v>9299.4692683990997</v>
      </c>
      <c r="CG60" s="461">
        <f t="shared" si="61"/>
        <v>9299.4692683990997</v>
      </c>
      <c r="CH60" s="461">
        <f t="shared" si="61"/>
        <v>9299.4692683990997</v>
      </c>
      <c r="CI60" s="461">
        <f t="shared" si="61"/>
        <v>9356.7204375722795</v>
      </c>
      <c r="CJ60" s="461">
        <f t="shared" si="61"/>
        <v>9356.7204375722795</v>
      </c>
      <c r="CK60" s="461">
        <f t="shared" si="62"/>
        <v>9356.7204375722795</v>
      </c>
      <c r="CL60" s="461">
        <f t="shared" si="62"/>
        <v>9356.7204375722795</v>
      </c>
      <c r="CM60" s="461">
        <f t="shared" si="62"/>
        <v>9415.2883836364417</v>
      </c>
      <c r="CN60" s="461">
        <f t="shared" si="62"/>
        <v>9415.2883836364417</v>
      </c>
      <c r="CO60" s="461">
        <f t="shared" si="62"/>
        <v>9415.2883836364417</v>
      </c>
      <c r="CP60" s="461">
        <f t="shared" si="62"/>
        <v>9415.2883836364417</v>
      </c>
      <c r="CQ60" s="461">
        <f t="shared" si="62"/>
        <v>9475.2033924600782</v>
      </c>
      <c r="CR60" s="461">
        <f t="shared" si="62"/>
        <v>9475.2033924600782</v>
      </c>
      <c r="CS60" s="461">
        <f t="shared" si="62"/>
        <v>9475.2033924600782</v>
      </c>
      <c r="CT60" s="461">
        <f t="shared" si="62"/>
        <v>9475.2033924600782</v>
      </c>
      <c r="CU60" s="461">
        <f t="shared" si="62"/>
        <v>9536.4964464866607</v>
      </c>
      <c r="CV60" s="461">
        <f t="shared" si="62"/>
        <v>9536.4964464866607</v>
      </c>
      <c r="CW60" s="461">
        <f t="shared" si="62"/>
        <v>9536.4964464866607</v>
      </c>
      <c r="CX60" s="461">
        <f t="shared" si="62"/>
        <v>9536.4964464866607</v>
      </c>
      <c r="CY60" s="461">
        <f t="shared" si="62"/>
        <v>9599.1992407558537</v>
      </c>
      <c r="CZ60" s="461">
        <f t="shared" si="62"/>
        <v>9599.1992407558537</v>
      </c>
      <c r="DA60" s="461">
        <f t="shared" si="63"/>
        <v>9599.1992407558537</v>
      </c>
      <c r="DB60" s="461">
        <f t="shared" si="63"/>
        <v>9599.1992407558537</v>
      </c>
      <c r="DC60" s="461">
        <f t="shared" si="63"/>
        <v>9663.3441992932385</v>
      </c>
      <c r="DD60" s="461">
        <f t="shared" si="63"/>
        <v>9663.3441992932385</v>
      </c>
      <c r="DE60" s="461">
        <f t="shared" si="63"/>
        <v>9663.3441992932385</v>
      </c>
      <c r="DF60" s="461">
        <f t="shared" si="63"/>
        <v>9663.3441992932385</v>
      </c>
      <c r="DG60" s="461">
        <f t="shared" si="63"/>
        <v>10073.240358807567</v>
      </c>
      <c r="DH60" s="461">
        <f t="shared" si="63"/>
        <v>10310.513363592916</v>
      </c>
      <c r="DI60" s="461">
        <f t="shared" si="63"/>
        <v>10498.057609576428</v>
      </c>
      <c r="DJ60" s="461">
        <f t="shared" si="63"/>
        <v>10867.938351542234</v>
      </c>
      <c r="DK60" s="461">
        <f t="shared" si="63"/>
        <v>11001.809051047072</v>
      </c>
      <c r="DL60" s="461">
        <f t="shared" si="63"/>
        <v>11047.806672132927</v>
      </c>
      <c r="DM60" s="461">
        <f t="shared" si="63"/>
        <v>11084.596350840891</v>
      </c>
      <c r="DN60" s="461">
        <f t="shared" si="63"/>
        <v>11157.154128264692</v>
      </c>
      <c r="DO60" s="461">
        <f t="shared" si="63"/>
        <v>11294.423418272418</v>
      </c>
      <c r="DP60" s="461">
        <f t="shared" si="63"/>
        <v>11341.69922665287</v>
      </c>
      <c r="DQ60" s="461">
        <f t="shared" si="64"/>
        <v>11379.511046147321</v>
      </c>
      <c r="DR60" s="461">
        <f t="shared" si="64"/>
        <v>11454.084722222216</v>
      </c>
      <c r="DS60" s="461">
        <f t="shared" si="64"/>
        <v>11594.839323881852</v>
      </c>
      <c r="DT60" s="461">
        <f t="shared" si="64"/>
        <v>11639.830700086903</v>
      </c>
      <c r="DU60" s="461">
        <f t="shared" si="64"/>
        <v>11678.692878104192</v>
      </c>
      <c r="DV60" s="461">
        <f t="shared" si="64"/>
        <v>11755.338104749562</v>
      </c>
      <c r="DW60" s="461">
        <f t="shared" si="64"/>
        <v>11899.666959402635</v>
      </c>
      <c r="DX60" s="461">
        <f t="shared" si="64"/>
        <v>11953.203902591231</v>
      </c>
      <c r="DY60" s="461">
        <f t="shared" si="64"/>
        <v>11993.145430005179</v>
      </c>
      <c r="DZ60" s="461">
        <f t="shared" si="64"/>
        <v>12071.91938394679</v>
      </c>
      <c r="EA60" s="461">
        <f t="shared" si="64"/>
        <v>11935.601123279033</v>
      </c>
      <c r="EB60" s="461">
        <f t="shared" si="64"/>
        <v>11809.772495912959</v>
      </c>
      <c r="EC60" s="461">
        <f t="shared" si="64"/>
        <v>11709.113786848055</v>
      </c>
      <c r="ED60" s="461">
        <f t="shared" si="64"/>
        <v>11510.591471225955</v>
      </c>
      <c r="EE60" s="461">
        <f t="shared" si="64"/>
        <v>11704.091023934405</v>
      </c>
      <c r="EF60" s="461">
        <f t="shared" si="64"/>
        <v>11766.821574616031</v>
      </c>
      <c r="EG60" s="461">
        <f t="shared" si="65"/>
        <v>11802.796582041614</v>
      </c>
      <c r="EH60" s="461">
        <f t="shared" si="65"/>
        <v>11873.747638785688</v>
      </c>
      <c r="EI60" s="461">
        <f t="shared" si="65"/>
        <v>11979.693828887272</v>
      </c>
      <c r="EJ60" s="461">
        <f t="shared" si="65"/>
        <v>11996.041892008434</v>
      </c>
      <c r="EK60" s="461">
        <f t="shared" si="65"/>
        <v>12026.224049979171</v>
      </c>
      <c r="EL60" s="461">
        <f t="shared" si="65"/>
        <v>12085.750264317556</v>
      </c>
      <c r="EM60" s="461">
        <f t="shared" si="65"/>
        <v>12313.357737881854</v>
      </c>
      <c r="EN60" s="461">
        <f t="shared" si="65"/>
        <v>12419.61634008948</v>
      </c>
      <c r="EO60" s="461">
        <f t="shared" si="65"/>
        <v>12501.695196778239</v>
      </c>
      <c r="EP60" s="461">
        <f t="shared" si="65"/>
        <v>12663.573735106809</v>
      </c>
      <c r="EQ60" s="461">
        <f t="shared" si="65"/>
        <v>12742.685422511749</v>
      </c>
      <c r="ER60" s="461">
        <f t="shared" si="65"/>
        <v>12741.712891876625</v>
      </c>
      <c r="ES60" s="461">
        <f t="shared" si="65"/>
        <v>12740.928662694627</v>
      </c>
      <c r="ET60" s="461">
        <f t="shared" si="65"/>
        <v>12739.381980895956</v>
      </c>
      <c r="EU60" s="461">
        <f t="shared" si="65"/>
        <v>12955.481800145029</v>
      </c>
      <c r="EV60" s="461">
        <f t="shared" si="65"/>
        <v>13047.644320062214</v>
      </c>
      <c r="EW60" s="461">
        <f t="shared" si="66"/>
        <v>13121.359028184803</v>
      </c>
      <c r="EX60" s="461">
        <f t="shared" si="66"/>
        <v>13266.741526011871</v>
      </c>
      <c r="EY60" s="461">
        <f t="shared" si="66"/>
        <v>13384.263086572762</v>
      </c>
      <c r="EZ60" s="461">
        <f t="shared" si="66"/>
        <v>13403.066317311506</v>
      </c>
      <c r="FA60" s="461">
        <f t="shared" si="66"/>
        <v>13421.391090443329</v>
      </c>
      <c r="FB60" s="461">
        <f t="shared" si="66"/>
        <v>13457.531792317746</v>
      </c>
      <c r="FC60" s="461">
        <f t="shared" si="66"/>
        <v>13578.329419762806</v>
      </c>
      <c r="FD60" s="461">
        <f t="shared" si="66"/>
        <v>13606.282586091567</v>
      </c>
      <c r="FE60" s="461">
        <f t="shared" si="66"/>
        <v>13625.344723724509</v>
      </c>
      <c r="FF60" s="461">
        <f t="shared" si="66"/>
        <v>13662.93967937965</v>
      </c>
      <c r="FG60" s="461">
        <f t="shared" si="66"/>
        <v>13768.891741836203</v>
      </c>
      <c r="FH60" s="461">
        <f t="shared" si="66"/>
        <v>13781.132968047692</v>
      </c>
      <c r="FI60" s="461">
        <f t="shared" si="66"/>
        <v>13790.917766431645</v>
      </c>
      <c r="FJ60" s="461">
        <f t="shared" si="66"/>
        <v>13810.215657802619</v>
      </c>
      <c r="FK60" s="461">
        <f t="shared" si="66"/>
        <v>13949.630356455029</v>
      </c>
      <c r="FL60" s="461">
        <f t="shared" si="66"/>
        <v>13983.53589675056</v>
      </c>
      <c r="FM60" s="461">
        <f t="shared" si="67"/>
        <v>14010.649630537997</v>
      </c>
      <c r="FN60" s="461">
        <f t="shared" si="67"/>
        <v>14064.124200862283</v>
      </c>
      <c r="FO60" s="461">
        <f t="shared" si="67"/>
        <v>14903.461304072895</v>
      </c>
      <c r="FP60" s="461">
        <f t="shared" si="67"/>
        <v>15297.184587374559</v>
      </c>
      <c r="FQ60" s="461">
        <f t="shared" si="67"/>
        <v>15335.978313973865</v>
      </c>
      <c r="FR60" s="461">
        <f t="shared" si="67"/>
        <v>15412.488538550049</v>
      </c>
      <c r="FS60" s="461">
        <f t="shared" si="67"/>
        <v>15621.323118178638</v>
      </c>
      <c r="FT60" s="461">
        <f t="shared" si="67"/>
        <v>15688.303701198725</v>
      </c>
      <c r="FU60" s="461">
        <f t="shared" si="67"/>
        <v>15720.642784525771</v>
      </c>
      <c r="FV60" s="461">
        <f t="shared" si="67"/>
        <v>15784.422955827607</v>
      </c>
      <c r="FW60" s="461">
        <f t="shared" si="67"/>
        <v>15967.733447227796</v>
      </c>
      <c r="FX60" s="461">
        <f t="shared" si="67"/>
        <v>16010.859980408659</v>
      </c>
      <c r="FY60" s="461">
        <f t="shared" si="67"/>
        <v>16063.065444515219</v>
      </c>
      <c r="FZ60" s="461">
        <f t="shared" si="67"/>
        <v>16166.02672544997</v>
      </c>
      <c r="GA60" s="461">
        <f t="shared" si="67"/>
        <v>16351.900024921348</v>
      </c>
      <c r="GB60" s="461">
        <f t="shared" si="67"/>
        <v>16394.879000336048</v>
      </c>
      <c r="GC60" s="461">
        <f t="shared" si="68"/>
        <v>16429.249123663518</v>
      </c>
      <c r="GD60" s="461">
        <f t="shared" si="68"/>
        <v>16497.034976815939</v>
      </c>
      <c r="GE60" s="461">
        <f t="shared" si="68"/>
        <v>16677.307623136428</v>
      </c>
      <c r="GF60" s="461">
        <f t="shared" si="68"/>
        <v>16709.653703742231</v>
      </c>
      <c r="GG60" s="461">
        <f t="shared" si="68"/>
        <v>16739.370013180262</v>
      </c>
      <c r="GH60" s="461">
        <f t="shared" si="68"/>
        <v>16797.977466188397</v>
      </c>
      <c r="GI60" s="461">
        <f t="shared" si="68"/>
        <v>17032.321466386598</v>
      </c>
      <c r="GJ60" s="461">
        <f t="shared" si="68"/>
        <v>17109.560556803728</v>
      </c>
      <c r="GK60" s="461">
        <f t="shared" si="68"/>
        <v>17167.482170882922</v>
      </c>
      <c r="GL60" s="461">
        <f t="shared" si="68"/>
        <v>17281.717025058893</v>
      </c>
      <c r="GM60" s="461">
        <f t="shared" si="68"/>
        <v>17487.132827605499</v>
      </c>
      <c r="GN60" s="461">
        <f t="shared" si="68"/>
        <v>17537.570713072208</v>
      </c>
      <c r="GO60" s="461">
        <f t="shared" si="68"/>
        <v>17577.905880619979</v>
      </c>
      <c r="GP60" s="461">
        <f t="shared" si="68"/>
        <v>17657.456184185125</v>
      </c>
      <c r="GQ60" s="461">
        <f t="shared" si="68"/>
        <v>17929.324759555904</v>
      </c>
      <c r="GR60" s="461">
        <f t="shared" si="68"/>
        <v>18023.465453544963</v>
      </c>
      <c r="GS60" s="461">
        <f t="shared" si="69"/>
        <v>18098.756422685237</v>
      </c>
      <c r="GT60" s="461">
        <f t="shared" si="69"/>
        <v>18247.247672752052</v>
      </c>
      <c r="GU60" s="461">
        <f t="shared" si="58"/>
        <v>18453.355373016118</v>
      </c>
      <c r="GV60" s="461">
        <f t="shared" si="40"/>
        <v>18494.621490945789</v>
      </c>
      <c r="GW60" s="461">
        <f t="shared" si="40"/>
        <v>18531.945461019379</v>
      </c>
      <c r="GX60" s="461">
        <f t="shared" si="40"/>
        <v>18605.556984910876</v>
      </c>
      <c r="GY60" s="461">
        <f t="shared" si="41"/>
        <v>18850.851537473198</v>
      </c>
      <c r="GZ60" s="461">
        <f t="shared" si="42"/>
        <v>18927.747950006134</v>
      </c>
      <c r="HA60" s="461">
        <f t="shared" si="43"/>
        <v>18984.918947300634</v>
      </c>
      <c r="HB60" s="461">
        <f t="shared" si="44"/>
        <v>19097.67341111966</v>
      </c>
      <c r="HC60" s="461">
        <f t="shared" si="45"/>
        <v>19349.084302292002</v>
      </c>
      <c r="HD60" s="461">
        <f t="shared" si="46"/>
        <v>19422.543741789203</v>
      </c>
    </row>
    <row r="61" spans="2:212">
      <c r="B61" s="455" t="s">
        <v>1185</v>
      </c>
      <c r="C61" s="457">
        <v>45870</v>
      </c>
      <c r="D61" s="456">
        <v>30000</v>
      </c>
      <c r="E61" s="455" t="s">
        <v>1189</v>
      </c>
      <c r="F61" s="457">
        <v>45043</v>
      </c>
      <c r="H61" s="457">
        <v>46388</v>
      </c>
      <c r="I61" s="457">
        <v>45043</v>
      </c>
      <c r="J61" s="456">
        <v>5410</v>
      </c>
      <c r="K61" s="455" t="s">
        <v>1189</v>
      </c>
      <c r="L61" s="458">
        <v>14000</v>
      </c>
      <c r="M61" s="470" t="s">
        <v>1187</v>
      </c>
      <c r="N61" s="459">
        <v>7.4999999999999997E-3</v>
      </c>
      <c r="O61" s="455">
        <v>1</v>
      </c>
      <c r="Q61" s="457">
        <v>55549</v>
      </c>
      <c r="R61" s="457">
        <v>45043</v>
      </c>
      <c r="S61" s="456">
        <v>6762.5</v>
      </c>
      <c r="T61" s="455" t="s">
        <v>1189</v>
      </c>
      <c r="U61" s="458">
        <v>14000</v>
      </c>
      <c r="V61" s="470" t="s">
        <v>1187</v>
      </c>
      <c r="W61" s="459">
        <v>7.4999999999999997E-3</v>
      </c>
      <c r="X61" s="455">
        <v>1</v>
      </c>
      <c r="Z61" s="444" t="str">
        <f t="shared" si="47"/>
        <v>Easments</v>
      </c>
      <c r="AA61" s="461">
        <f t="shared" si="28"/>
        <v>0</v>
      </c>
      <c r="AB61" s="461">
        <f t="shared" si="71"/>
        <v>0</v>
      </c>
      <c r="AC61" s="461">
        <f t="shared" si="71"/>
        <v>0</v>
      </c>
      <c r="AD61" s="461">
        <f t="shared" si="71"/>
        <v>0</v>
      </c>
      <c r="AE61" s="461">
        <f t="shared" si="71"/>
        <v>0</v>
      </c>
      <c r="AF61" s="461">
        <f t="shared" si="71"/>
        <v>0</v>
      </c>
      <c r="AG61" s="461">
        <f t="shared" si="71"/>
        <v>0</v>
      </c>
      <c r="AH61" s="461">
        <f t="shared" si="71"/>
        <v>0</v>
      </c>
      <c r="AI61" s="461">
        <f t="shared" si="71"/>
        <v>0</v>
      </c>
      <c r="AJ61" s="461">
        <f t="shared" si="71"/>
        <v>0</v>
      </c>
      <c r="AK61" s="461">
        <f t="shared" si="71"/>
        <v>0</v>
      </c>
      <c r="AL61" s="461">
        <f t="shared" si="71"/>
        <v>0</v>
      </c>
      <c r="AM61" s="461">
        <f t="shared" si="71"/>
        <v>0</v>
      </c>
      <c r="AN61" s="461">
        <f t="shared" si="71"/>
        <v>0</v>
      </c>
      <c r="AO61" s="461">
        <f t="shared" si="71"/>
        <v>0</v>
      </c>
      <c r="AP61" s="461">
        <f t="shared" si="71"/>
        <v>0</v>
      </c>
      <c r="AQ61" s="461">
        <f t="shared" si="70"/>
        <v>0</v>
      </c>
      <c r="AR61" s="461">
        <f t="shared" si="70"/>
        <v>0</v>
      </c>
      <c r="AS61" s="461">
        <f t="shared" si="70"/>
        <v>0</v>
      </c>
      <c r="AT61" s="461">
        <f t="shared" si="70"/>
        <v>0</v>
      </c>
      <c r="AU61" s="461">
        <f t="shared" si="70"/>
        <v>0</v>
      </c>
      <c r="AV61" s="461">
        <f t="shared" si="70"/>
        <v>0</v>
      </c>
      <c r="AW61" s="461">
        <f t="shared" si="70"/>
        <v>0</v>
      </c>
      <c r="AX61" s="461">
        <f t="shared" si="70"/>
        <v>0</v>
      </c>
      <c r="AY61" s="461">
        <f t="shared" si="70"/>
        <v>0</v>
      </c>
      <c r="AZ61" s="461">
        <f t="shared" si="70"/>
        <v>0</v>
      </c>
      <c r="BA61" s="461">
        <f t="shared" si="70"/>
        <v>0</v>
      </c>
      <c r="BB61" s="461">
        <f t="shared" si="70"/>
        <v>0</v>
      </c>
      <c r="BC61" s="461">
        <f t="shared" si="70"/>
        <v>0</v>
      </c>
      <c r="BD61" s="461">
        <f t="shared" si="70"/>
        <v>0</v>
      </c>
      <c r="BE61" s="461">
        <f t="shared" si="60"/>
        <v>0</v>
      </c>
      <c r="BF61" s="461">
        <f t="shared" si="60"/>
        <v>0</v>
      </c>
      <c r="BG61" s="461">
        <f t="shared" si="60"/>
        <v>0</v>
      </c>
      <c r="BH61" s="461">
        <f t="shared" si="60"/>
        <v>0</v>
      </c>
      <c r="BI61" s="461">
        <f t="shared" si="60"/>
        <v>0</v>
      </c>
      <c r="BJ61" s="461">
        <f t="shared" si="60"/>
        <v>0</v>
      </c>
      <c r="BK61" s="461">
        <f t="shared" si="60"/>
        <v>0</v>
      </c>
      <c r="BL61" s="461">
        <f t="shared" si="60"/>
        <v>0</v>
      </c>
      <c r="BM61" s="461">
        <f t="shared" si="60"/>
        <v>34623.12000000001</v>
      </c>
      <c r="BN61" s="461">
        <f t="shared" si="60"/>
        <v>0</v>
      </c>
      <c r="BO61" s="461">
        <f t="shared" si="60"/>
        <v>0</v>
      </c>
      <c r="BP61" s="461">
        <f t="shared" si="60"/>
        <v>0</v>
      </c>
      <c r="BQ61" s="461">
        <f t="shared" si="60"/>
        <v>0</v>
      </c>
      <c r="BR61" s="461">
        <f t="shared" si="60"/>
        <v>0</v>
      </c>
      <c r="BS61" s="461">
        <f t="shared" si="60"/>
        <v>5097.0425790488534</v>
      </c>
      <c r="BT61" s="461">
        <f t="shared" si="60"/>
        <v>5154.3127203864806</v>
      </c>
      <c r="BU61" s="461">
        <f t="shared" si="61"/>
        <v>5154.3127203864806</v>
      </c>
      <c r="BV61" s="461">
        <f t="shared" si="61"/>
        <v>5154.3127203864806</v>
      </c>
      <c r="BW61" s="461">
        <f t="shared" si="61"/>
        <v>6933.2394320541553</v>
      </c>
      <c r="BX61" s="461">
        <f t="shared" si="61"/>
        <v>8299.9955856757551</v>
      </c>
      <c r="BY61" s="461">
        <f t="shared" si="61"/>
        <v>8299.9955856757551</v>
      </c>
      <c r="BZ61" s="461">
        <f t="shared" si="61"/>
        <v>8299.9955856757551</v>
      </c>
      <c r="CA61" s="461">
        <f t="shared" si="61"/>
        <v>8338.9579588662964</v>
      </c>
      <c r="CB61" s="461">
        <f t="shared" si="61"/>
        <v>8338.9579588662964</v>
      </c>
      <c r="CC61" s="461">
        <f t="shared" si="61"/>
        <v>8372.8396293532369</v>
      </c>
      <c r="CD61" s="461">
        <f t="shared" si="61"/>
        <v>8439.6621402387609</v>
      </c>
      <c r="CE61" s="461">
        <f t="shared" si="61"/>
        <v>8540.8542977653269</v>
      </c>
      <c r="CF61" s="461">
        <f t="shared" si="61"/>
        <v>8583.1251066402219</v>
      </c>
      <c r="CG61" s="461">
        <f t="shared" si="61"/>
        <v>8583.1251066402219</v>
      </c>
      <c r="CH61" s="461">
        <f t="shared" si="61"/>
        <v>8583.1251066402219</v>
      </c>
      <c r="CI61" s="461">
        <f t="shared" si="61"/>
        <v>8623.9003600929464</v>
      </c>
      <c r="CJ61" s="461">
        <f t="shared" si="61"/>
        <v>8623.9003600929464</v>
      </c>
      <c r="CK61" s="461">
        <f t="shared" si="62"/>
        <v>8623.9003600929464</v>
      </c>
      <c r="CL61" s="461">
        <f t="shared" si="62"/>
        <v>8623.9003600929464</v>
      </c>
      <c r="CM61" s="461">
        <f t="shared" si="62"/>
        <v>8665.6134443750852</v>
      </c>
      <c r="CN61" s="461">
        <f t="shared" si="62"/>
        <v>8665.6134443750852</v>
      </c>
      <c r="CO61" s="461">
        <f t="shared" si="62"/>
        <v>8665.6134443750852</v>
      </c>
      <c r="CP61" s="461">
        <f t="shared" si="62"/>
        <v>8665.6134443750852</v>
      </c>
      <c r="CQ61" s="461">
        <f t="shared" si="62"/>
        <v>8708.2859295957114</v>
      </c>
      <c r="CR61" s="461">
        <f t="shared" si="62"/>
        <v>8708.2859295957114</v>
      </c>
      <c r="CS61" s="461">
        <f t="shared" si="62"/>
        <v>8708.2859295957114</v>
      </c>
      <c r="CT61" s="461">
        <f t="shared" si="62"/>
        <v>8708.2859295957114</v>
      </c>
      <c r="CU61" s="461">
        <f t="shared" si="62"/>
        <v>8751.9398819764119</v>
      </c>
      <c r="CV61" s="461">
        <f t="shared" si="62"/>
        <v>8751.9398819764119</v>
      </c>
      <c r="CW61" s="461">
        <f t="shared" si="62"/>
        <v>8751.9398819764119</v>
      </c>
      <c r="CX61" s="461">
        <f t="shared" si="62"/>
        <v>8751.9398819764119</v>
      </c>
      <c r="CY61" s="461">
        <f t="shared" si="62"/>
        <v>8796.5978752618703</v>
      </c>
      <c r="CZ61" s="461">
        <f t="shared" si="62"/>
        <v>8796.5978752618703</v>
      </c>
      <c r="DA61" s="461">
        <f t="shared" si="63"/>
        <v>8796.5978752618703</v>
      </c>
      <c r="DB61" s="461">
        <f t="shared" si="63"/>
        <v>8796.5978752618703</v>
      </c>
      <c r="DC61" s="461">
        <f t="shared" si="63"/>
        <v>8842.2830023928927</v>
      </c>
      <c r="DD61" s="461">
        <f t="shared" si="63"/>
        <v>8842.2830023928927</v>
      </c>
      <c r="DE61" s="461">
        <f t="shared" si="63"/>
        <v>8842.2830023928927</v>
      </c>
      <c r="DF61" s="461">
        <f t="shared" si="63"/>
        <v>8842.2830023928927</v>
      </c>
      <c r="DG61" s="461">
        <f t="shared" si="63"/>
        <v>9233.2947543785158</v>
      </c>
      <c r="DH61" s="461">
        <f t="shared" si="63"/>
        <v>9470.5677591638632</v>
      </c>
      <c r="DI61" s="461">
        <f t="shared" si="63"/>
        <v>9658.1120051473754</v>
      </c>
      <c r="DJ61" s="461">
        <f t="shared" si="63"/>
        <v>10027.992747113181</v>
      </c>
      <c r="DK61" s="461">
        <f t="shared" si="63"/>
        <v>10142.544697716152</v>
      </c>
      <c r="DL61" s="461">
        <f t="shared" si="63"/>
        <v>10188.542318802007</v>
      </c>
      <c r="DM61" s="461">
        <f t="shared" si="63"/>
        <v>10225.331997509971</v>
      </c>
      <c r="DN61" s="461">
        <f t="shared" si="63"/>
        <v>10297.889774933772</v>
      </c>
      <c r="DO61" s="461">
        <f t="shared" si="63"/>
        <v>10415.395984814886</v>
      </c>
      <c r="DP61" s="461">
        <f t="shared" si="63"/>
        <v>10462.671793195339</v>
      </c>
      <c r="DQ61" s="461">
        <f t="shared" si="64"/>
        <v>10500.48361268979</v>
      </c>
      <c r="DR61" s="461">
        <f t="shared" si="64"/>
        <v>10575.057288764685</v>
      </c>
      <c r="DS61" s="461">
        <f t="shared" si="64"/>
        <v>10695.594259454796</v>
      </c>
      <c r="DT61" s="461">
        <f t="shared" si="64"/>
        <v>10740.585635659847</v>
      </c>
      <c r="DU61" s="461">
        <f t="shared" si="64"/>
        <v>10779.447813677136</v>
      </c>
      <c r="DV61" s="461">
        <f t="shared" si="64"/>
        <v>10856.093040322507</v>
      </c>
      <c r="DW61" s="461">
        <f t="shared" si="64"/>
        <v>10979.739258493759</v>
      </c>
      <c r="DX61" s="461">
        <f t="shared" si="64"/>
        <v>11033.276201682354</v>
      </c>
      <c r="DY61" s="461">
        <f t="shared" si="64"/>
        <v>11073.217729096303</v>
      </c>
      <c r="DZ61" s="461">
        <f t="shared" si="64"/>
        <v>11151.991683037913</v>
      </c>
      <c r="EA61" s="461">
        <f t="shared" si="64"/>
        <v>10994.515085249252</v>
      </c>
      <c r="EB61" s="461">
        <f t="shared" si="64"/>
        <v>10868.686457883177</v>
      </c>
      <c r="EC61" s="461">
        <f t="shared" si="64"/>
        <v>10768.027748818273</v>
      </c>
      <c r="ED61" s="461">
        <f t="shared" si="64"/>
        <v>10569.505433196175</v>
      </c>
      <c r="EE61" s="461">
        <f t="shared" si="64"/>
        <v>10741.360007029938</v>
      </c>
      <c r="EF61" s="461">
        <f t="shared" si="64"/>
        <v>10804.090557711566</v>
      </c>
      <c r="EG61" s="461">
        <f t="shared" si="65"/>
        <v>10840.065565137149</v>
      </c>
      <c r="EH61" s="461">
        <f t="shared" si="65"/>
        <v>10911.016621881223</v>
      </c>
      <c r="EI61" s="461">
        <f t="shared" si="65"/>
        <v>10994.819998594005</v>
      </c>
      <c r="EJ61" s="461">
        <f t="shared" si="65"/>
        <v>11011.168061715165</v>
      </c>
      <c r="EK61" s="461">
        <f t="shared" si="65"/>
        <v>11041.350219685904</v>
      </c>
      <c r="EL61" s="461">
        <f t="shared" si="65"/>
        <v>11100.876434024289</v>
      </c>
      <c r="EM61" s="461">
        <f t="shared" si="65"/>
        <v>11305.83180949184</v>
      </c>
      <c r="EN61" s="461">
        <f t="shared" si="65"/>
        <v>11412.090411699468</v>
      </c>
      <c r="EO61" s="461">
        <f t="shared" si="65"/>
        <v>11494.169268388225</v>
      </c>
      <c r="EP61" s="461">
        <f t="shared" si="65"/>
        <v>11656.047806716797</v>
      </c>
      <c r="EQ61" s="461">
        <f t="shared" si="65"/>
        <v>11711.986397768766</v>
      </c>
      <c r="ER61" s="461">
        <f t="shared" si="65"/>
        <v>11711.013867133641</v>
      </c>
      <c r="ES61" s="461">
        <f t="shared" si="65"/>
        <v>11710.229637951643</v>
      </c>
      <c r="ET61" s="461">
        <f t="shared" si="65"/>
        <v>11708.682956152972</v>
      </c>
      <c r="EU61" s="461">
        <f t="shared" si="65"/>
        <v>11901.076697832958</v>
      </c>
      <c r="EV61" s="461">
        <f t="shared" si="65"/>
        <v>11993.239217750142</v>
      </c>
      <c r="EW61" s="461">
        <f t="shared" si="66"/>
        <v>12066.953925872731</v>
      </c>
      <c r="EX61" s="461">
        <f t="shared" si="66"/>
        <v>12212.336423699799</v>
      </c>
      <c r="EY61" s="461">
        <f t="shared" si="66"/>
        <v>12305.606666907513</v>
      </c>
      <c r="EZ61" s="461">
        <f t="shared" si="66"/>
        <v>12324.409897646257</v>
      </c>
      <c r="FA61" s="461">
        <f t="shared" si="66"/>
        <v>12342.73467077808</v>
      </c>
      <c r="FB61" s="461">
        <f t="shared" si="66"/>
        <v>12378.875372652497</v>
      </c>
      <c r="FC61" s="461">
        <f t="shared" si="66"/>
        <v>12474.863902445255</v>
      </c>
      <c r="FD61" s="461">
        <f t="shared" si="66"/>
        <v>12502.817068774017</v>
      </c>
      <c r="FE61" s="461">
        <f t="shared" si="66"/>
        <v>12521.879206406958</v>
      </c>
      <c r="FF61" s="461">
        <f t="shared" si="66"/>
        <v>12559.474162062099</v>
      </c>
      <c r="FG61" s="461">
        <f t="shared" si="66"/>
        <v>12640.046517620351</v>
      </c>
      <c r="FH61" s="461">
        <f t="shared" si="66"/>
        <v>12652.287743831839</v>
      </c>
      <c r="FI61" s="461">
        <f t="shared" si="66"/>
        <v>12662.07254221579</v>
      </c>
      <c r="FJ61" s="461">
        <f t="shared" si="66"/>
        <v>12681.370433586764</v>
      </c>
      <c r="FK61" s="461">
        <f t="shared" si="66"/>
        <v>12794.821692082211</v>
      </c>
      <c r="FL61" s="461">
        <f t="shared" si="66"/>
        <v>12828.727232377742</v>
      </c>
      <c r="FM61" s="461">
        <f t="shared" si="67"/>
        <v>12855.840966165179</v>
      </c>
      <c r="FN61" s="461">
        <f t="shared" si="67"/>
        <v>12909.315536489465</v>
      </c>
      <c r="FO61" s="461">
        <f t="shared" si="67"/>
        <v>13527.360843113998</v>
      </c>
      <c r="FP61" s="461">
        <f t="shared" si="67"/>
        <v>13820.473007807817</v>
      </c>
      <c r="FQ61" s="461">
        <f t="shared" si="67"/>
        <v>13859.266734407123</v>
      </c>
      <c r="FR61" s="461">
        <f t="shared" si="67"/>
        <v>13935.776958983308</v>
      </c>
      <c r="FS61" s="461">
        <f t="shared" si="67"/>
        <v>14110.647172281861</v>
      </c>
      <c r="FT61" s="461">
        <f t="shared" si="67"/>
        <v>14177.627755301948</v>
      </c>
      <c r="FU61" s="461">
        <f t="shared" si="67"/>
        <v>14209.966838628994</v>
      </c>
      <c r="FV61" s="461">
        <f t="shared" si="67"/>
        <v>14273.74700993083</v>
      </c>
      <c r="FW61" s="461">
        <f t="shared" si="67"/>
        <v>14422.311954575394</v>
      </c>
      <c r="FX61" s="461">
        <f t="shared" si="67"/>
        <v>14465.438487756257</v>
      </c>
      <c r="FY61" s="461">
        <f t="shared" si="67"/>
        <v>14517.643951862818</v>
      </c>
      <c r="FZ61" s="461">
        <f t="shared" si="67"/>
        <v>14620.605232797569</v>
      </c>
      <c r="GA61" s="461">
        <f t="shared" si="67"/>
        <v>14770.933837937941</v>
      </c>
      <c r="GB61" s="461">
        <f t="shared" si="67"/>
        <v>14813.912813352639</v>
      </c>
      <c r="GC61" s="461">
        <f t="shared" si="68"/>
        <v>14848.282936680109</v>
      </c>
      <c r="GD61" s="461">
        <f t="shared" si="68"/>
        <v>14916.068789832532</v>
      </c>
      <c r="GE61" s="461">
        <f t="shared" si="68"/>
        <v>15059.979213852404</v>
      </c>
      <c r="GF61" s="461">
        <f t="shared" si="68"/>
        <v>15092.325294458205</v>
      </c>
      <c r="GG61" s="461">
        <f t="shared" si="68"/>
        <v>15122.041603896238</v>
      </c>
      <c r="GH61" s="461">
        <f t="shared" si="68"/>
        <v>15180.649056904373</v>
      </c>
      <c r="GI61" s="461">
        <f t="shared" si="68"/>
        <v>15377.79450368904</v>
      </c>
      <c r="GJ61" s="461">
        <f t="shared" si="68"/>
        <v>15455.033594106171</v>
      </c>
      <c r="GK61" s="461">
        <f t="shared" si="68"/>
        <v>15512.955208185364</v>
      </c>
      <c r="GL61" s="461">
        <f t="shared" si="68"/>
        <v>15627.190062361335</v>
      </c>
      <c r="GM61" s="461">
        <f t="shared" si="68"/>
        <v>15794.551744765897</v>
      </c>
      <c r="GN61" s="461">
        <f t="shared" si="68"/>
        <v>15844.989630232605</v>
      </c>
      <c r="GO61" s="461">
        <f t="shared" si="68"/>
        <v>15885.324797780377</v>
      </c>
      <c r="GP61" s="461">
        <f t="shared" si="68"/>
        <v>15964.875101345522</v>
      </c>
      <c r="GQ61" s="461">
        <f t="shared" si="68"/>
        <v>16197.814311810991</v>
      </c>
      <c r="GR61" s="461">
        <f t="shared" si="68"/>
        <v>16291.95500580005</v>
      </c>
      <c r="GS61" s="461">
        <f t="shared" si="69"/>
        <v>16367.245974940324</v>
      </c>
      <c r="GT61" s="461">
        <f t="shared" si="69"/>
        <v>16515.737225007138</v>
      </c>
      <c r="GU61" s="461">
        <f t="shared" si="58"/>
        <v>16682.020184973073</v>
      </c>
      <c r="GV61" s="461">
        <f t="shared" si="40"/>
        <v>16723.286302902743</v>
      </c>
      <c r="GW61" s="461">
        <f t="shared" si="40"/>
        <v>16760.610272976333</v>
      </c>
      <c r="GX61" s="461">
        <f t="shared" si="40"/>
        <v>16834.221796867831</v>
      </c>
      <c r="GY61" s="461">
        <f t="shared" si="41"/>
        <v>17038.775640105163</v>
      </c>
      <c r="GZ61" s="461">
        <f t="shared" si="42"/>
        <v>17115.6720526381</v>
      </c>
      <c r="HA61" s="461">
        <f t="shared" si="43"/>
        <v>17172.843049932599</v>
      </c>
      <c r="HB61" s="461">
        <f t="shared" si="44"/>
        <v>17285.597513751625</v>
      </c>
      <c r="HC61" s="461">
        <f t="shared" si="45"/>
        <v>17495.3306592845</v>
      </c>
      <c r="HD61" s="461">
        <f t="shared" si="46"/>
        <v>17568.790098781705</v>
      </c>
    </row>
    <row r="62" spans="2:212">
      <c r="B62" s="455" t="s">
        <v>1185</v>
      </c>
      <c r="C62" s="455" t="s">
        <v>1186</v>
      </c>
      <c r="D62" s="456">
        <v>0</v>
      </c>
      <c r="E62" s="455" t="s">
        <v>1187</v>
      </c>
      <c r="F62" s="457">
        <v>45140</v>
      </c>
      <c r="H62" s="457">
        <v>46388</v>
      </c>
      <c r="I62" s="457">
        <v>45140</v>
      </c>
      <c r="J62" s="456">
        <v>7000</v>
      </c>
      <c r="K62" s="455" t="s">
        <v>1189</v>
      </c>
      <c r="L62" s="458">
        <v>14000</v>
      </c>
      <c r="M62" s="470" t="s">
        <v>1187</v>
      </c>
      <c r="N62" s="459">
        <v>7.4999999999999997E-3</v>
      </c>
      <c r="O62" s="455">
        <v>1</v>
      </c>
      <c r="Q62" s="457">
        <v>55549</v>
      </c>
      <c r="R62" s="457">
        <v>45140</v>
      </c>
      <c r="S62" s="456">
        <v>8750</v>
      </c>
      <c r="T62" s="455" t="s">
        <v>1189</v>
      </c>
      <c r="U62" s="458">
        <v>14000</v>
      </c>
      <c r="V62" s="470" t="s">
        <v>1187</v>
      </c>
      <c r="W62" s="459">
        <v>7.4999999999999997E-3</v>
      </c>
      <c r="X62" s="455">
        <v>1</v>
      </c>
      <c r="Z62" s="444" t="str">
        <f t="shared" si="47"/>
        <v>Easments</v>
      </c>
      <c r="AA62" s="461">
        <f t="shared" si="28"/>
        <v>0</v>
      </c>
      <c r="AB62" s="461">
        <f t="shared" si="71"/>
        <v>0</v>
      </c>
      <c r="AC62" s="461">
        <f t="shared" si="71"/>
        <v>0</v>
      </c>
      <c r="AD62" s="461">
        <f t="shared" si="71"/>
        <v>0</v>
      </c>
      <c r="AE62" s="461">
        <f t="shared" si="71"/>
        <v>0</v>
      </c>
      <c r="AF62" s="461">
        <f t="shared" si="71"/>
        <v>0</v>
      </c>
      <c r="AG62" s="461">
        <f t="shared" si="71"/>
        <v>0</v>
      </c>
      <c r="AH62" s="461">
        <f t="shared" si="71"/>
        <v>0</v>
      </c>
      <c r="AI62" s="461">
        <f t="shared" si="71"/>
        <v>0</v>
      </c>
      <c r="AJ62" s="461">
        <f t="shared" si="71"/>
        <v>0</v>
      </c>
      <c r="AK62" s="461">
        <f t="shared" si="71"/>
        <v>0</v>
      </c>
      <c r="AL62" s="461">
        <f t="shared" si="71"/>
        <v>0</v>
      </c>
      <c r="AM62" s="461">
        <f t="shared" si="71"/>
        <v>0</v>
      </c>
      <c r="AN62" s="461">
        <f t="shared" si="71"/>
        <v>0</v>
      </c>
      <c r="AO62" s="461">
        <f t="shared" si="71"/>
        <v>0</v>
      </c>
      <c r="AP62" s="461">
        <f t="shared" si="71"/>
        <v>0</v>
      </c>
      <c r="AQ62" s="461">
        <f t="shared" si="70"/>
        <v>0</v>
      </c>
      <c r="AR62" s="461">
        <f t="shared" si="70"/>
        <v>0</v>
      </c>
      <c r="AS62" s="461">
        <f t="shared" si="70"/>
        <v>0</v>
      </c>
      <c r="AT62" s="461">
        <f t="shared" si="70"/>
        <v>0</v>
      </c>
      <c r="AU62" s="461">
        <f t="shared" si="70"/>
        <v>0</v>
      </c>
      <c r="AV62" s="461">
        <f t="shared" si="70"/>
        <v>0</v>
      </c>
      <c r="AW62" s="461">
        <f t="shared" si="70"/>
        <v>0</v>
      </c>
      <c r="AX62" s="461">
        <f t="shared" si="70"/>
        <v>0</v>
      </c>
      <c r="AY62" s="461">
        <f t="shared" si="70"/>
        <v>0</v>
      </c>
      <c r="AZ62" s="461">
        <f t="shared" si="70"/>
        <v>0</v>
      </c>
      <c r="BA62" s="461">
        <f t="shared" si="70"/>
        <v>0</v>
      </c>
      <c r="BB62" s="461">
        <f t="shared" si="70"/>
        <v>0</v>
      </c>
      <c r="BC62" s="461">
        <f t="shared" si="70"/>
        <v>0</v>
      </c>
      <c r="BD62" s="461">
        <f t="shared" si="70"/>
        <v>0</v>
      </c>
      <c r="BE62" s="461">
        <f t="shared" si="60"/>
        <v>0</v>
      </c>
      <c r="BF62" s="461">
        <f t="shared" si="60"/>
        <v>0</v>
      </c>
      <c r="BG62" s="461">
        <f t="shared" si="60"/>
        <v>0</v>
      </c>
      <c r="BH62" s="461">
        <f t="shared" si="60"/>
        <v>0</v>
      </c>
      <c r="BI62" s="461">
        <f t="shared" si="60"/>
        <v>0</v>
      </c>
      <c r="BJ62" s="461">
        <f t="shared" si="60"/>
        <v>0</v>
      </c>
      <c r="BK62" s="461">
        <f t="shared" si="60"/>
        <v>0</v>
      </c>
      <c r="BL62" s="461">
        <f t="shared" si="60"/>
        <v>0</v>
      </c>
      <c r="BM62" s="461">
        <f t="shared" si="60"/>
        <v>0</v>
      </c>
      <c r="BN62" s="461">
        <f t="shared" si="60"/>
        <v>0</v>
      </c>
      <c r="BO62" s="461">
        <f t="shared" si="60"/>
        <v>0</v>
      </c>
      <c r="BP62" s="461">
        <f t="shared" si="60"/>
        <v>0</v>
      </c>
      <c r="BQ62" s="461">
        <f t="shared" si="60"/>
        <v>0</v>
      </c>
      <c r="BR62" s="461">
        <f t="shared" si="60"/>
        <v>0</v>
      </c>
      <c r="BS62" s="461">
        <f t="shared" si="60"/>
        <v>5577.843139866045</v>
      </c>
      <c r="BT62" s="461">
        <f t="shared" si="60"/>
        <v>5640.515534696</v>
      </c>
      <c r="BU62" s="461">
        <f t="shared" si="61"/>
        <v>5640.515534696</v>
      </c>
      <c r="BV62" s="461">
        <f t="shared" si="61"/>
        <v>5640.515534696</v>
      </c>
      <c r="BW62" s="461">
        <f t="shared" si="61"/>
        <v>7431.1111139071036</v>
      </c>
      <c r="BX62" s="461">
        <f t="shared" si="61"/>
        <v>8797.8672675287035</v>
      </c>
      <c r="BY62" s="461">
        <f t="shared" si="61"/>
        <v>8797.8672675287035</v>
      </c>
      <c r="BZ62" s="461">
        <f t="shared" si="61"/>
        <v>8797.8672675287035</v>
      </c>
      <c r="CA62" s="461">
        <f t="shared" si="61"/>
        <v>8848.2806894018631</v>
      </c>
      <c r="CB62" s="461">
        <f t="shared" si="61"/>
        <v>8848.2806894018631</v>
      </c>
      <c r="CC62" s="461">
        <f t="shared" si="61"/>
        <v>8882.1623598888036</v>
      </c>
      <c r="CD62" s="461">
        <f t="shared" si="61"/>
        <v>8948.9848707743276</v>
      </c>
      <c r="CE62" s="461">
        <f t="shared" si="61"/>
        <v>9061.8914511032126</v>
      </c>
      <c r="CF62" s="461">
        <f t="shared" si="61"/>
        <v>9104.1622599781076</v>
      </c>
      <c r="CG62" s="461">
        <f t="shared" si="61"/>
        <v>9104.1622599781076</v>
      </c>
      <c r="CH62" s="461">
        <f t="shared" si="61"/>
        <v>9104.1622599781076</v>
      </c>
      <c r="CI62" s="461">
        <f t="shared" si="61"/>
        <v>9156.9213679576023</v>
      </c>
      <c r="CJ62" s="461">
        <f t="shared" si="61"/>
        <v>9156.9213679576023</v>
      </c>
      <c r="CK62" s="461">
        <f t="shared" si="62"/>
        <v>9156.9213679576023</v>
      </c>
      <c r="CL62" s="461">
        <f t="shared" si="62"/>
        <v>9156.9213679576023</v>
      </c>
      <c r="CM62" s="461">
        <f t="shared" si="62"/>
        <v>9210.8939354206268</v>
      </c>
      <c r="CN62" s="461">
        <f t="shared" si="62"/>
        <v>9210.8939354206268</v>
      </c>
      <c r="CO62" s="461">
        <f t="shared" si="62"/>
        <v>9210.8939354206268</v>
      </c>
      <c r="CP62" s="461">
        <f t="shared" si="62"/>
        <v>9210.8939354206268</v>
      </c>
      <c r="CQ62" s="461">
        <f t="shared" si="62"/>
        <v>9266.1078719353027</v>
      </c>
      <c r="CR62" s="461">
        <f t="shared" si="62"/>
        <v>9266.1078719353027</v>
      </c>
      <c r="CS62" s="461">
        <f t="shared" si="62"/>
        <v>9266.1078719353027</v>
      </c>
      <c r="CT62" s="461">
        <f t="shared" si="62"/>
        <v>9266.1078719353027</v>
      </c>
      <c r="CU62" s="461">
        <f t="shared" si="62"/>
        <v>9322.5917289898134</v>
      </c>
      <c r="CV62" s="461">
        <f t="shared" si="62"/>
        <v>9322.5917289898134</v>
      </c>
      <c r="CW62" s="461">
        <f t="shared" si="62"/>
        <v>9322.5917289898134</v>
      </c>
      <c r="CX62" s="461">
        <f t="shared" si="62"/>
        <v>9322.5917289898134</v>
      </c>
      <c r="CY62" s="461">
        <f t="shared" si="62"/>
        <v>9380.3747147565791</v>
      </c>
      <c r="CZ62" s="461">
        <f t="shared" si="62"/>
        <v>9380.3747147565791</v>
      </c>
      <c r="DA62" s="461">
        <f t="shared" si="63"/>
        <v>9380.3747147565791</v>
      </c>
      <c r="DB62" s="461">
        <f t="shared" si="63"/>
        <v>9380.3747147565791</v>
      </c>
      <c r="DC62" s="461">
        <f t="shared" si="63"/>
        <v>9439.4867091959786</v>
      </c>
      <c r="DD62" s="461">
        <f t="shared" si="63"/>
        <v>9439.4867091959786</v>
      </c>
      <c r="DE62" s="461">
        <f t="shared" si="63"/>
        <v>9439.4867091959786</v>
      </c>
      <c r="DF62" s="461">
        <f t="shared" si="63"/>
        <v>9439.4867091959786</v>
      </c>
      <c r="DG62" s="461">
        <f t="shared" si="63"/>
        <v>9844.2341464380734</v>
      </c>
      <c r="DH62" s="461">
        <f t="shared" si="63"/>
        <v>10081.507151223421</v>
      </c>
      <c r="DI62" s="461">
        <f t="shared" si="63"/>
        <v>10269.051397206933</v>
      </c>
      <c r="DJ62" s="461">
        <f t="shared" si="63"/>
        <v>10638.932139172739</v>
      </c>
      <c r="DK62" s="461">
        <f t="shared" si="63"/>
        <v>10767.535695793078</v>
      </c>
      <c r="DL62" s="461">
        <f t="shared" si="63"/>
        <v>10813.533316878935</v>
      </c>
      <c r="DM62" s="461">
        <f t="shared" si="63"/>
        <v>10850.322995586899</v>
      </c>
      <c r="DN62" s="461">
        <f t="shared" si="63"/>
        <v>10922.8807730107</v>
      </c>
      <c r="DO62" s="461">
        <f t="shared" si="63"/>
        <v>11054.761775847583</v>
      </c>
      <c r="DP62" s="461">
        <f t="shared" si="63"/>
        <v>11102.037584228035</v>
      </c>
      <c r="DQ62" s="461">
        <f t="shared" si="64"/>
        <v>11139.849403722486</v>
      </c>
      <c r="DR62" s="461">
        <f t="shared" si="64"/>
        <v>11214.423079797381</v>
      </c>
      <c r="DS62" s="461">
        <f t="shared" si="64"/>
        <v>11349.665463681245</v>
      </c>
      <c r="DT62" s="461">
        <f t="shared" si="64"/>
        <v>11394.656839886296</v>
      </c>
      <c r="DU62" s="461">
        <f t="shared" si="64"/>
        <v>11433.519017903585</v>
      </c>
      <c r="DV62" s="461">
        <f t="shared" si="64"/>
        <v>11510.164244548956</v>
      </c>
      <c r="DW62" s="461">
        <f t="shared" si="64"/>
        <v>11648.854100417415</v>
      </c>
      <c r="DX62" s="461">
        <f t="shared" si="64"/>
        <v>11702.39104360601</v>
      </c>
      <c r="DY62" s="461">
        <f t="shared" si="64"/>
        <v>11742.332571019959</v>
      </c>
      <c r="DZ62" s="461">
        <f t="shared" si="64"/>
        <v>11821.106524961569</v>
      </c>
      <c r="EA62" s="461">
        <f t="shared" si="64"/>
        <v>11679.019568537153</v>
      </c>
      <c r="EB62" s="461">
        <f t="shared" si="64"/>
        <v>11553.190941171079</v>
      </c>
      <c r="EC62" s="461">
        <f t="shared" si="64"/>
        <v>11452.532232106174</v>
      </c>
      <c r="ED62" s="461">
        <f t="shared" si="64"/>
        <v>11254.009916484076</v>
      </c>
      <c r="EE62" s="461">
        <f t="shared" si="64"/>
        <v>11441.60809343346</v>
      </c>
      <c r="EF62" s="461">
        <f t="shared" si="64"/>
        <v>11504.338644115089</v>
      </c>
      <c r="EG62" s="461">
        <f t="shared" si="65"/>
        <v>11540.313651540671</v>
      </c>
      <c r="EH62" s="461">
        <f t="shared" si="65"/>
        <v>11611.264708284745</v>
      </c>
      <c r="EI62" s="461">
        <f t="shared" si="65"/>
        <v>11711.173790984807</v>
      </c>
      <c r="EJ62" s="461">
        <f t="shared" si="65"/>
        <v>11727.521854105969</v>
      </c>
      <c r="EK62" s="461">
        <f t="shared" si="65"/>
        <v>11757.704012076707</v>
      </c>
      <c r="EL62" s="461">
        <f t="shared" si="65"/>
        <v>11817.230226415091</v>
      </c>
      <c r="EM62" s="461">
        <f t="shared" si="65"/>
        <v>12038.661739107632</v>
      </c>
      <c r="EN62" s="461">
        <f t="shared" si="65"/>
        <v>12144.920341315259</v>
      </c>
      <c r="EO62" s="461">
        <f t="shared" si="65"/>
        <v>12226.999198004018</v>
      </c>
      <c r="EP62" s="461">
        <f t="shared" si="65"/>
        <v>12388.877736332588</v>
      </c>
      <c r="EQ62" s="461">
        <f t="shared" si="65"/>
        <v>12461.671415765721</v>
      </c>
      <c r="ER62" s="461">
        <f t="shared" si="65"/>
        <v>12460.698885130596</v>
      </c>
      <c r="ES62" s="461">
        <f t="shared" si="65"/>
        <v>12459.914655948598</v>
      </c>
      <c r="ET62" s="461">
        <f t="shared" si="65"/>
        <v>12458.367974149927</v>
      </c>
      <c r="EU62" s="461">
        <f t="shared" si="65"/>
        <v>12668.004471243843</v>
      </c>
      <c r="EV62" s="461">
        <f t="shared" si="65"/>
        <v>12760.166991161028</v>
      </c>
      <c r="EW62" s="461">
        <f t="shared" si="66"/>
        <v>12833.881699283616</v>
      </c>
      <c r="EX62" s="461">
        <f t="shared" si="66"/>
        <v>12979.264197110684</v>
      </c>
      <c r="EY62" s="461">
        <f t="shared" si="66"/>
        <v>13090.173779106848</v>
      </c>
      <c r="EZ62" s="461">
        <f t="shared" si="66"/>
        <v>13108.977009845592</v>
      </c>
      <c r="FA62" s="461">
        <f t="shared" si="66"/>
        <v>13127.301782977414</v>
      </c>
      <c r="FB62" s="461">
        <f t="shared" si="66"/>
        <v>13163.442484851832</v>
      </c>
      <c r="FC62" s="461">
        <f t="shared" si="66"/>
        <v>13277.476058225177</v>
      </c>
      <c r="FD62" s="461">
        <f t="shared" si="66"/>
        <v>13305.429224553936</v>
      </c>
      <c r="FE62" s="461">
        <f t="shared" si="66"/>
        <v>13324.49136218688</v>
      </c>
      <c r="FF62" s="461">
        <f t="shared" si="66"/>
        <v>13362.086317842019</v>
      </c>
      <c r="FG62" s="461">
        <f t="shared" si="66"/>
        <v>13461.118752983208</v>
      </c>
      <c r="FH62" s="461">
        <f t="shared" si="66"/>
        <v>13473.359979194696</v>
      </c>
      <c r="FI62" s="461">
        <f t="shared" si="66"/>
        <v>13483.144777578647</v>
      </c>
      <c r="FJ62" s="461">
        <f t="shared" si="66"/>
        <v>13502.442668949621</v>
      </c>
      <c r="FK62" s="461">
        <f t="shared" si="66"/>
        <v>13634.778588858415</v>
      </c>
      <c r="FL62" s="461">
        <f t="shared" si="66"/>
        <v>13668.684129153946</v>
      </c>
      <c r="FM62" s="461">
        <f t="shared" si="67"/>
        <v>13695.797862941383</v>
      </c>
      <c r="FN62" s="461">
        <f t="shared" si="67"/>
        <v>13749.272433265669</v>
      </c>
      <c r="FO62" s="461">
        <f t="shared" si="67"/>
        <v>14528.275634021888</v>
      </c>
      <c r="FP62" s="461">
        <f t="shared" si="67"/>
        <v>14894.567889560387</v>
      </c>
      <c r="FQ62" s="461">
        <f t="shared" si="67"/>
        <v>14933.361616159693</v>
      </c>
      <c r="FR62" s="461">
        <f t="shared" si="67"/>
        <v>15009.871840735877</v>
      </c>
      <c r="FS62" s="461">
        <f t="shared" si="67"/>
        <v>15209.44623631474</v>
      </c>
      <c r="FT62" s="461">
        <f t="shared" si="67"/>
        <v>15276.426819334829</v>
      </c>
      <c r="FU62" s="461">
        <f t="shared" si="67"/>
        <v>15308.765902661875</v>
      </c>
      <c r="FV62" s="461">
        <f t="shared" si="67"/>
        <v>15372.546073963709</v>
      </c>
      <c r="FW62" s="461">
        <f t="shared" si="67"/>
        <v>15546.38339708103</v>
      </c>
      <c r="FX62" s="461">
        <f t="shared" si="67"/>
        <v>15589.509930261891</v>
      </c>
      <c r="FY62" s="461">
        <f t="shared" si="67"/>
        <v>15641.715394368453</v>
      </c>
      <c r="FZ62" s="461">
        <f t="shared" si="67"/>
        <v>15744.676675303203</v>
      </c>
      <c r="GA62" s="461">
        <f t="shared" si="67"/>
        <v>15920.858923621206</v>
      </c>
      <c r="GB62" s="461">
        <f t="shared" si="67"/>
        <v>15963.837899035905</v>
      </c>
      <c r="GC62" s="461">
        <f t="shared" si="68"/>
        <v>15998.208022363375</v>
      </c>
      <c r="GD62" s="461">
        <f t="shared" si="68"/>
        <v>16065.993875515796</v>
      </c>
      <c r="GE62" s="461">
        <f t="shared" si="68"/>
        <v>16236.352576506384</v>
      </c>
      <c r="GF62" s="461">
        <f t="shared" si="68"/>
        <v>16268.698657112185</v>
      </c>
      <c r="GG62" s="461">
        <f t="shared" si="68"/>
        <v>16298.414966550217</v>
      </c>
      <c r="GH62" s="461">
        <f t="shared" si="68"/>
        <v>16357.022419558352</v>
      </c>
      <c r="GI62" s="461">
        <f t="shared" si="68"/>
        <v>16581.224453684059</v>
      </c>
      <c r="GJ62" s="461">
        <f t="shared" si="68"/>
        <v>16658.463544101192</v>
      </c>
      <c r="GK62" s="461">
        <f t="shared" si="68"/>
        <v>16716.385158180383</v>
      </c>
      <c r="GL62" s="461">
        <f t="shared" si="68"/>
        <v>16830.620012356354</v>
      </c>
      <c r="GM62" s="461">
        <f t="shared" si="68"/>
        <v>17025.660583610806</v>
      </c>
      <c r="GN62" s="461">
        <f t="shared" si="68"/>
        <v>17076.098469077511</v>
      </c>
      <c r="GO62" s="461">
        <f t="shared" si="68"/>
        <v>17116.433636625283</v>
      </c>
      <c r="GP62" s="461">
        <f t="shared" si="68"/>
        <v>17195.983940190428</v>
      </c>
      <c r="GQ62" s="461">
        <f t="shared" si="68"/>
        <v>17457.238653949331</v>
      </c>
      <c r="GR62" s="461">
        <f t="shared" si="68"/>
        <v>17551.379347938389</v>
      </c>
      <c r="GS62" s="461">
        <f t="shared" si="69"/>
        <v>17626.670317078664</v>
      </c>
      <c r="GT62" s="461">
        <f t="shared" si="69"/>
        <v>17775.161567145478</v>
      </c>
      <c r="GU62" s="461">
        <f t="shared" si="58"/>
        <v>17970.411286980594</v>
      </c>
      <c r="GV62" s="461">
        <f t="shared" si="40"/>
        <v>18011.677404910268</v>
      </c>
      <c r="GW62" s="461">
        <f t="shared" si="40"/>
        <v>18049.001374983854</v>
      </c>
      <c r="GX62" s="461">
        <f t="shared" si="40"/>
        <v>18122.612898875355</v>
      </c>
      <c r="GY62" s="461">
        <f t="shared" si="41"/>
        <v>18356.799737458859</v>
      </c>
      <c r="GZ62" s="461">
        <f t="shared" si="42"/>
        <v>18433.696149991796</v>
      </c>
      <c r="HA62" s="461">
        <f t="shared" si="43"/>
        <v>18490.867147286292</v>
      </c>
      <c r="HB62" s="461">
        <f t="shared" si="44"/>
        <v>18603.621611105318</v>
      </c>
      <c r="HC62" s="461">
        <f t="shared" si="45"/>
        <v>18843.669310877329</v>
      </c>
      <c r="HD62" s="461">
        <f t="shared" si="46"/>
        <v>18917.128750374533</v>
      </c>
    </row>
    <row r="63" spans="2:212">
      <c r="B63" s="455" t="s">
        <v>1185</v>
      </c>
      <c r="C63" s="455" t="s">
        <v>1186</v>
      </c>
      <c r="D63" s="456">
        <v>0</v>
      </c>
      <c r="E63" s="455" t="s">
        <v>1187</v>
      </c>
      <c r="F63" s="457">
        <v>45140</v>
      </c>
      <c r="H63" s="457">
        <v>46388</v>
      </c>
      <c r="I63" s="457">
        <v>45140</v>
      </c>
      <c r="J63" s="456">
        <v>3000</v>
      </c>
      <c r="K63" s="455" t="s">
        <v>1189</v>
      </c>
      <c r="L63" s="458">
        <v>0</v>
      </c>
      <c r="M63" s="455" t="s">
        <v>1187</v>
      </c>
      <c r="N63" s="459">
        <v>0</v>
      </c>
      <c r="O63" s="455">
        <v>0</v>
      </c>
      <c r="Q63" s="457">
        <v>55549</v>
      </c>
      <c r="R63" s="457">
        <v>45140</v>
      </c>
      <c r="S63" s="456">
        <v>3750</v>
      </c>
      <c r="T63" s="455" t="s">
        <v>1189</v>
      </c>
      <c r="U63" s="458"/>
      <c r="V63" s="455"/>
      <c r="W63" s="459"/>
      <c r="X63" s="455"/>
      <c r="Z63" s="444" t="str">
        <f t="shared" si="47"/>
        <v>Easments</v>
      </c>
      <c r="AA63" s="461">
        <f t="shared" si="28"/>
        <v>0</v>
      </c>
      <c r="AB63" s="461">
        <f t="shared" si="71"/>
        <v>0</v>
      </c>
      <c r="AC63" s="461">
        <f t="shared" si="71"/>
        <v>0</v>
      </c>
      <c r="AD63" s="461">
        <f t="shared" si="71"/>
        <v>0</v>
      </c>
      <c r="AE63" s="461">
        <f t="shared" si="71"/>
        <v>0</v>
      </c>
      <c r="AF63" s="461">
        <f t="shared" si="71"/>
        <v>0</v>
      </c>
      <c r="AG63" s="461">
        <f t="shared" si="71"/>
        <v>0</v>
      </c>
      <c r="AH63" s="461">
        <f t="shared" si="71"/>
        <v>0</v>
      </c>
      <c r="AI63" s="461">
        <f t="shared" si="71"/>
        <v>0</v>
      </c>
      <c r="AJ63" s="461">
        <f t="shared" si="71"/>
        <v>0</v>
      </c>
      <c r="AK63" s="461">
        <f t="shared" si="71"/>
        <v>0</v>
      </c>
      <c r="AL63" s="461">
        <f t="shared" si="71"/>
        <v>0</v>
      </c>
      <c r="AM63" s="461">
        <f t="shared" si="71"/>
        <v>0</v>
      </c>
      <c r="AN63" s="461">
        <f t="shared" si="71"/>
        <v>0</v>
      </c>
      <c r="AO63" s="461">
        <f t="shared" si="71"/>
        <v>0</v>
      </c>
      <c r="AP63" s="461">
        <f t="shared" si="71"/>
        <v>0</v>
      </c>
      <c r="AQ63" s="461">
        <f t="shared" si="70"/>
        <v>0</v>
      </c>
      <c r="AR63" s="461">
        <f t="shared" si="70"/>
        <v>0</v>
      </c>
      <c r="AS63" s="461">
        <f t="shared" si="70"/>
        <v>0</v>
      </c>
      <c r="AT63" s="461">
        <f t="shared" si="70"/>
        <v>0</v>
      </c>
      <c r="AU63" s="461">
        <f t="shared" si="70"/>
        <v>0</v>
      </c>
      <c r="AV63" s="461">
        <f t="shared" si="70"/>
        <v>0</v>
      </c>
      <c r="AW63" s="461">
        <f t="shared" si="70"/>
        <v>0</v>
      </c>
      <c r="AX63" s="461">
        <f t="shared" si="70"/>
        <v>0</v>
      </c>
      <c r="AY63" s="461">
        <f t="shared" si="70"/>
        <v>0</v>
      </c>
      <c r="AZ63" s="461">
        <f t="shared" si="70"/>
        <v>0</v>
      </c>
      <c r="BA63" s="461">
        <f t="shared" si="70"/>
        <v>0</v>
      </c>
      <c r="BB63" s="461">
        <f t="shared" si="70"/>
        <v>0</v>
      </c>
      <c r="BC63" s="461">
        <f t="shared" si="70"/>
        <v>0</v>
      </c>
      <c r="BD63" s="461">
        <f t="shared" si="70"/>
        <v>0</v>
      </c>
      <c r="BE63" s="461">
        <f t="shared" si="60"/>
        <v>0</v>
      </c>
      <c r="BF63" s="461">
        <f t="shared" si="60"/>
        <v>0</v>
      </c>
      <c r="BG63" s="461">
        <f t="shared" si="60"/>
        <v>0</v>
      </c>
      <c r="BH63" s="461">
        <f t="shared" si="60"/>
        <v>0</v>
      </c>
      <c r="BI63" s="461">
        <f t="shared" si="60"/>
        <v>0</v>
      </c>
      <c r="BJ63" s="461">
        <f t="shared" si="60"/>
        <v>0</v>
      </c>
      <c r="BK63" s="461">
        <f t="shared" si="60"/>
        <v>0</v>
      </c>
      <c r="BL63" s="461">
        <f t="shared" si="60"/>
        <v>0</v>
      </c>
      <c r="BM63" s="461">
        <f t="shared" si="60"/>
        <v>0</v>
      </c>
      <c r="BN63" s="461">
        <f t="shared" si="60"/>
        <v>0</v>
      </c>
      <c r="BO63" s="461">
        <f t="shared" si="60"/>
        <v>0</v>
      </c>
      <c r="BP63" s="461">
        <f t="shared" si="60"/>
        <v>0</v>
      </c>
      <c r="BQ63" s="461">
        <f t="shared" si="60"/>
        <v>0</v>
      </c>
      <c r="BR63" s="461">
        <f t="shared" si="60"/>
        <v>0</v>
      </c>
      <c r="BS63" s="461">
        <f t="shared" si="60"/>
        <v>907.17086946640018</v>
      </c>
      <c r="BT63" s="461">
        <f t="shared" si="60"/>
        <v>917.36380058400016</v>
      </c>
      <c r="BU63" s="461">
        <f t="shared" si="61"/>
        <v>917.36380058400016</v>
      </c>
      <c r="BV63" s="461">
        <f t="shared" si="61"/>
        <v>917.36380058400016</v>
      </c>
      <c r="BW63" s="461">
        <f t="shared" si="61"/>
        <v>939.38053179801614</v>
      </c>
      <c r="BX63" s="461">
        <f t="shared" si="61"/>
        <v>939.38053179801614</v>
      </c>
      <c r="BY63" s="461">
        <f t="shared" si="61"/>
        <v>939.38053179801614</v>
      </c>
      <c r="BZ63" s="461">
        <f t="shared" si="61"/>
        <v>939.38053179801614</v>
      </c>
      <c r="CA63" s="461">
        <f t="shared" si="61"/>
        <v>960.98628402937027</v>
      </c>
      <c r="CB63" s="461">
        <f t="shared" si="61"/>
        <v>960.98628402937027</v>
      </c>
      <c r="CC63" s="461">
        <f t="shared" si="61"/>
        <v>960.98628402937027</v>
      </c>
      <c r="CD63" s="461">
        <f t="shared" si="61"/>
        <v>960.98628402937027</v>
      </c>
      <c r="CE63" s="461">
        <f t="shared" si="61"/>
        <v>983.08896856204581</v>
      </c>
      <c r="CF63" s="461">
        <f t="shared" si="61"/>
        <v>983.08896856204581</v>
      </c>
      <c r="CG63" s="461">
        <f t="shared" si="61"/>
        <v>983.08896856204581</v>
      </c>
      <c r="CH63" s="461">
        <f t="shared" si="61"/>
        <v>983.08896856204581</v>
      </c>
      <c r="CI63" s="461">
        <f t="shared" si="61"/>
        <v>1005.7000148389728</v>
      </c>
      <c r="CJ63" s="461">
        <f t="shared" si="61"/>
        <v>1005.7000148389728</v>
      </c>
      <c r="CK63" s="461">
        <f t="shared" si="62"/>
        <v>1005.7000148389728</v>
      </c>
      <c r="CL63" s="461">
        <f t="shared" si="62"/>
        <v>1005.7000148389728</v>
      </c>
      <c r="CM63" s="461">
        <f t="shared" si="62"/>
        <v>1028.8311151802691</v>
      </c>
      <c r="CN63" s="461">
        <f t="shared" si="62"/>
        <v>1028.8311151802691</v>
      </c>
      <c r="CO63" s="461">
        <f t="shared" si="62"/>
        <v>1028.8311151802691</v>
      </c>
      <c r="CP63" s="461">
        <f t="shared" si="62"/>
        <v>1028.8311151802691</v>
      </c>
      <c r="CQ63" s="461">
        <f t="shared" si="62"/>
        <v>1052.4942308294153</v>
      </c>
      <c r="CR63" s="461">
        <f t="shared" si="62"/>
        <v>1052.4942308294153</v>
      </c>
      <c r="CS63" s="461">
        <f t="shared" si="62"/>
        <v>1052.4942308294153</v>
      </c>
      <c r="CT63" s="461">
        <f t="shared" si="62"/>
        <v>1052.4942308294153</v>
      </c>
      <c r="CU63" s="461">
        <f t="shared" si="62"/>
        <v>1076.7015981384916</v>
      </c>
      <c r="CV63" s="461">
        <f t="shared" si="62"/>
        <v>1076.7015981384916</v>
      </c>
      <c r="CW63" s="461">
        <f t="shared" si="62"/>
        <v>1076.7015981384916</v>
      </c>
      <c r="CX63" s="461">
        <f t="shared" si="62"/>
        <v>1076.7015981384916</v>
      </c>
      <c r="CY63" s="461">
        <f t="shared" si="62"/>
        <v>1101.4657348956769</v>
      </c>
      <c r="CZ63" s="461">
        <f t="shared" si="62"/>
        <v>1101.4657348956769</v>
      </c>
      <c r="DA63" s="461">
        <f t="shared" si="63"/>
        <v>1101.4657348956769</v>
      </c>
      <c r="DB63" s="461">
        <f t="shared" si="63"/>
        <v>1101.4657348956769</v>
      </c>
      <c r="DC63" s="461">
        <f t="shared" si="63"/>
        <v>1126.7994467982771</v>
      </c>
      <c r="DD63" s="461">
        <f t="shared" si="63"/>
        <v>1126.7994467982771</v>
      </c>
      <c r="DE63" s="461">
        <f t="shared" si="63"/>
        <v>1126.7994467982771</v>
      </c>
      <c r="DF63" s="461">
        <f t="shared" si="63"/>
        <v>1126.7994467982771</v>
      </c>
      <c r="DG63" s="461">
        <f t="shared" si="63"/>
        <v>1152.7158340746373</v>
      </c>
      <c r="DH63" s="461">
        <f t="shared" si="63"/>
        <v>1152.7158340746373</v>
      </c>
      <c r="DI63" s="461">
        <f t="shared" si="63"/>
        <v>1152.7158340746373</v>
      </c>
      <c r="DJ63" s="461">
        <f t="shared" si="63"/>
        <v>1152.7158340746373</v>
      </c>
      <c r="DK63" s="461">
        <f t="shared" si="63"/>
        <v>1179.228298258354</v>
      </c>
      <c r="DL63" s="461">
        <f t="shared" si="63"/>
        <v>1179.228298258354</v>
      </c>
      <c r="DM63" s="461">
        <f t="shared" si="63"/>
        <v>1179.228298258354</v>
      </c>
      <c r="DN63" s="461">
        <f t="shared" si="63"/>
        <v>1179.228298258354</v>
      </c>
      <c r="DO63" s="461">
        <f t="shared" si="63"/>
        <v>1206.3505491182962</v>
      </c>
      <c r="DP63" s="461">
        <f t="shared" si="63"/>
        <v>1206.3505491182962</v>
      </c>
      <c r="DQ63" s="461">
        <f t="shared" si="64"/>
        <v>1206.3505491182962</v>
      </c>
      <c r="DR63" s="461">
        <f t="shared" si="64"/>
        <v>1206.3505491182962</v>
      </c>
      <c r="DS63" s="461">
        <f t="shared" si="64"/>
        <v>1234.0966117480168</v>
      </c>
      <c r="DT63" s="461">
        <f t="shared" si="64"/>
        <v>1234.0966117480168</v>
      </c>
      <c r="DU63" s="461">
        <f t="shared" si="64"/>
        <v>1234.0966117480168</v>
      </c>
      <c r="DV63" s="461">
        <f t="shared" si="64"/>
        <v>1234.0966117480168</v>
      </c>
      <c r="DW63" s="461">
        <f t="shared" si="64"/>
        <v>1262.4808338182211</v>
      </c>
      <c r="DX63" s="461">
        <f t="shared" si="64"/>
        <v>1262.4808338182211</v>
      </c>
      <c r="DY63" s="461">
        <f t="shared" si="64"/>
        <v>1262.4808338182211</v>
      </c>
      <c r="DZ63" s="461">
        <f t="shared" si="64"/>
        <v>1262.4808338182211</v>
      </c>
      <c r="EA63" s="461">
        <f t="shared" si="64"/>
        <v>1291.5178929960398</v>
      </c>
      <c r="EB63" s="461">
        <f t="shared" si="64"/>
        <v>1291.5178929960398</v>
      </c>
      <c r="EC63" s="461">
        <f t="shared" si="64"/>
        <v>1291.5178929960398</v>
      </c>
      <c r="ED63" s="461">
        <f t="shared" si="64"/>
        <v>1291.5178929960398</v>
      </c>
      <c r="EE63" s="461">
        <f t="shared" si="64"/>
        <v>1321.2228045349486</v>
      </c>
      <c r="EF63" s="461">
        <f t="shared" si="64"/>
        <v>1321.2228045349486</v>
      </c>
      <c r="EG63" s="461">
        <f t="shared" si="65"/>
        <v>1321.2228045349486</v>
      </c>
      <c r="EH63" s="461">
        <f t="shared" si="65"/>
        <v>1321.2228045349486</v>
      </c>
      <c r="EI63" s="461">
        <f t="shared" si="65"/>
        <v>1351.6109290392524</v>
      </c>
      <c r="EJ63" s="461">
        <f t="shared" si="65"/>
        <v>1351.6109290392524</v>
      </c>
      <c r="EK63" s="461">
        <f t="shared" si="65"/>
        <v>1351.6109290392524</v>
      </c>
      <c r="EL63" s="461">
        <f t="shared" si="65"/>
        <v>1351.6109290392524</v>
      </c>
      <c r="EM63" s="461">
        <f t="shared" si="65"/>
        <v>1382.697980407155</v>
      </c>
      <c r="EN63" s="461">
        <f t="shared" si="65"/>
        <v>1382.697980407155</v>
      </c>
      <c r="EO63" s="461">
        <f t="shared" si="65"/>
        <v>1382.697980407155</v>
      </c>
      <c r="EP63" s="461">
        <f t="shared" si="65"/>
        <v>1382.697980407155</v>
      </c>
      <c r="EQ63" s="461">
        <f t="shared" si="65"/>
        <v>1414.5000339565195</v>
      </c>
      <c r="ER63" s="461">
        <f t="shared" si="65"/>
        <v>1414.5000339565195</v>
      </c>
      <c r="ES63" s="461">
        <f t="shared" si="65"/>
        <v>1414.5000339565195</v>
      </c>
      <c r="ET63" s="461">
        <f t="shared" si="65"/>
        <v>1414.5000339565195</v>
      </c>
      <c r="EU63" s="461">
        <f t="shared" si="65"/>
        <v>1447.0335347375192</v>
      </c>
      <c r="EV63" s="461">
        <f t="shared" si="65"/>
        <v>1447.0335347375192</v>
      </c>
      <c r="EW63" s="461">
        <f t="shared" si="66"/>
        <v>1447.0335347375192</v>
      </c>
      <c r="EX63" s="461">
        <f t="shared" si="66"/>
        <v>1447.0335347375192</v>
      </c>
      <c r="EY63" s="461">
        <f t="shared" si="66"/>
        <v>1480.3153060364821</v>
      </c>
      <c r="EZ63" s="461">
        <f t="shared" si="66"/>
        <v>1480.3153060364821</v>
      </c>
      <c r="FA63" s="461">
        <f t="shared" si="66"/>
        <v>1480.3153060364821</v>
      </c>
      <c r="FB63" s="461">
        <f t="shared" si="66"/>
        <v>1480.3153060364821</v>
      </c>
      <c r="FC63" s="461">
        <f t="shared" si="66"/>
        <v>1514.362558075321</v>
      </c>
      <c r="FD63" s="461">
        <f t="shared" si="66"/>
        <v>1514.362558075321</v>
      </c>
      <c r="FE63" s="461">
        <f t="shared" si="66"/>
        <v>1514.362558075321</v>
      </c>
      <c r="FF63" s="461">
        <f t="shared" si="66"/>
        <v>1514.362558075321</v>
      </c>
      <c r="FG63" s="461">
        <f t="shared" si="66"/>
        <v>1549.1928969110531</v>
      </c>
      <c r="FH63" s="461">
        <f t="shared" si="66"/>
        <v>1549.1928969110531</v>
      </c>
      <c r="FI63" s="461">
        <f t="shared" si="66"/>
        <v>1549.1928969110531</v>
      </c>
      <c r="FJ63" s="461">
        <f t="shared" si="66"/>
        <v>1549.1928969110531</v>
      </c>
      <c r="FK63" s="461">
        <f t="shared" si="66"/>
        <v>1584.8243335400073</v>
      </c>
      <c r="FL63" s="461">
        <f t="shared" si="66"/>
        <v>1584.8243335400073</v>
      </c>
      <c r="FM63" s="461">
        <f t="shared" si="67"/>
        <v>1584.8243335400073</v>
      </c>
      <c r="FN63" s="461">
        <f t="shared" si="67"/>
        <v>1584.8243335400073</v>
      </c>
      <c r="FO63" s="461">
        <f t="shared" si="67"/>
        <v>1888.5184734111128</v>
      </c>
      <c r="FP63" s="461">
        <f t="shared" si="67"/>
        <v>2026.594116514284</v>
      </c>
      <c r="FQ63" s="461">
        <f t="shared" si="67"/>
        <v>2026.594116514284</v>
      </c>
      <c r="FR63" s="461">
        <f t="shared" si="67"/>
        <v>2026.594116514284</v>
      </c>
      <c r="FS63" s="461">
        <f t="shared" si="67"/>
        <v>2073.2057811941127</v>
      </c>
      <c r="FT63" s="461">
        <f t="shared" si="67"/>
        <v>2073.2057811941127</v>
      </c>
      <c r="FU63" s="461">
        <f t="shared" si="67"/>
        <v>2073.2057811941127</v>
      </c>
      <c r="FV63" s="461">
        <f t="shared" si="67"/>
        <v>2073.2057811941127</v>
      </c>
      <c r="FW63" s="461">
        <f t="shared" si="67"/>
        <v>2120.8895141615767</v>
      </c>
      <c r="FX63" s="461">
        <f t="shared" si="67"/>
        <v>2120.8895141615767</v>
      </c>
      <c r="FY63" s="461">
        <f t="shared" si="67"/>
        <v>2120.8895141615767</v>
      </c>
      <c r="FZ63" s="461">
        <f t="shared" si="67"/>
        <v>2120.8895141615767</v>
      </c>
      <c r="GA63" s="461">
        <f t="shared" si="67"/>
        <v>2169.669972987293</v>
      </c>
      <c r="GB63" s="461">
        <f t="shared" si="67"/>
        <v>2169.669972987293</v>
      </c>
      <c r="GC63" s="461">
        <f t="shared" si="68"/>
        <v>2169.669972987293</v>
      </c>
      <c r="GD63" s="461">
        <f t="shared" si="68"/>
        <v>2169.669972987293</v>
      </c>
      <c r="GE63" s="461">
        <f t="shared" si="68"/>
        <v>2219.5723823660005</v>
      </c>
      <c r="GF63" s="461">
        <f t="shared" si="68"/>
        <v>2219.5723823660005</v>
      </c>
      <c r="GG63" s="461">
        <f t="shared" si="68"/>
        <v>2219.5723823660005</v>
      </c>
      <c r="GH63" s="461">
        <f t="shared" si="68"/>
        <v>2219.5723823660005</v>
      </c>
      <c r="GI63" s="461">
        <f t="shared" si="68"/>
        <v>2270.6225471604184</v>
      </c>
      <c r="GJ63" s="461">
        <f t="shared" si="68"/>
        <v>2270.6225471604184</v>
      </c>
      <c r="GK63" s="461">
        <f t="shared" si="68"/>
        <v>2270.6225471604184</v>
      </c>
      <c r="GL63" s="461">
        <f t="shared" si="68"/>
        <v>2270.6225471604184</v>
      </c>
      <c r="GM63" s="461">
        <f t="shared" si="68"/>
        <v>2322.8468657451072</v>
      </c>
      <c r="GN63" s="461">
        <f t="shared" si="68"/>
        <v>2322.8468657451072</v>
      </c>
      <c r="GO63" s="461">
        <f t="shared" si="68"/>
        <v>2322.8468657451072</v>
      </c>
      <c r="GP63" s="461">
        <f t="shared" si="68"/>
        <v>2322.8468657451072</v>
      </c>
      <c r="GQ63" s="461">
        <f t="shared" si="68"/>
        <v>2376.2723436572451</v>
      </c>
      <c r="GR63" s="461">
        <f t="shared" si="68"/>
        <v>2376.2723436572451</v>
      </c>
      <c r="GS63" s="461">
        <f t="shared" si="69"/>
        <v>2376.2723436572451</v>
      </c>
      <c r="GT63" s="461">
        <f t="shared" si="69"/>
        <v>2376.2723436572451</v>
      </c>
      <c r="GU63" s="461">
        <f t="shared" si="58"/>
        <v>2430.9266075613609</v>
      </c>
      <c r="GV63" s="461">
        <f t="shared" si="40"/>
        <v>2430.9266075613609</v>
      </c>
      <c r="GW63" s="461">
        <f t="shared" si="40"/>
        <v>2430.9266075613609</v>
      </c>
      <c r="GX63" s="461">
        <f t="shared" si="40"/>
        <v>2430.9266075613609</v>
      </c>
      <c r="GY63" s="461">
        <f t="shared" si="41"/>
        <v>2486.8379195352722</v>
      </c>
      <c r="GZ63" s="461">
        <f t="shared" si="42"/>
        <v>2486.8379195352722</v>
      </c>
      <c r="HA63" s="461">
        <f t="shared" si="43"/>
        <v>2486.8379195352722</v>
      </c>
      <c r="HB63" s="461">
        <f t="shared" si="44"/>
        <v>2486.8379195352722</v>
      </c>
      <c r="HC63" s="461">
        <f t="shared" si="45"/>
        <v>2544.0351916845834</v>
      </c>
      <c r="HD63" s="461">
        <f t="shared" si="46"/>
        <v>2544.0351916845834</v>
      </c>
    </row>
    <row r="64" spans="2:212">
      <c r="B64" s="455" t="s">
        <v>1185</v>
      </c>
      <c r="C64" s="457">
        <v>46360</v>
      </c>
      <c r="D64" s="456">
        <v>5000</v>
      </c>
      <c r="E64" s="455" t="s">
        <v>1189</v>
      </c>
      <c r="F64" s="457">
        <v>44226</v>
      </c>
      <c r="H64" s="457" t="s">
        <v>1188</v>
      </c>
      <c r="I64" s="457">
        <v>44226</v>
      </c>
      <c r="J64" s="458">
        <v>0</v>
      </c>
      <c r="K64" s="455" t="s">
        <v>1189</v>
      </c>
      <c r="L64" s="458">
        <v>0</v>
      </c>
      <c r="M64" s="455" t="s">
        <v>1187</v>
      </c>
      <c r="N64" s="459">
        <v>0</v>
      </c>
      <c r="O64" s="460">
        <v>0</v>
      </c>
      <c r="Q64" s="457"/>
      <c r="R64" s="457"/>
      <c r="S64" s="458"/>
      <c r="T64" s="455"/>
      <c r="U64" s="458"/>
      <c r="V64" s="455"/>
      <c r="W64" s="460"/>
      <c r="X64" s="455"/>
      <c r="Z64" s="444" t="str">
        <f t="shared" si="47"/>
        <v>Easments</v>
      </c>
      <c r="AA64" s="461">
        <f t="shared" si="28"/>
        <v>0</v>
      </c>
      <c r="AB64" s="461">
        <f t="shared" si="71"/>
        <v>0</v>
      </c>
      <c r="AC64" s="461">
        <f t="shared" si="71"/>
        <v>0</v>
      </c>
      <c r="AD64" s="461">
        <f t="shared" si="71"/>
        <v>0</v>
      </c>
      <c r="AE64" s="461">
        <f t="shared" si="71"/>
        <v>0</v>
      </c>
      <c r="AF64" s="461">
        <f t="shared" si="71"/>
        <v>0</v>
      </c>
      <c r="AG64" s="461">
        <f t="shared" si="71"/>
        <v>0</v>
      </c>
      <c r="AH64" s="461">
        <f t="shared" si="71"/>
        <v>0</v>
      </c>
      <c r="AI64" s="461">
        <f t="shared" si="71"/>
        <v>0</v>
      </c>
      <c r="AJ64" s="461">
        <f t="shared" si="71"/>
        <v>0</v>
      </c>
      <c r="AK64" s="461">
        <f t="shared" si="71"/>
        <v>0</v>
      </c>
      <c r="AL64" s="461">
        <f t="shared" si="71"/>
        <v>0</v>
      </c>
      <c r="AM64" s="461">
        <f t="shared" si="71"/>
        <v>0</v>
      </c>
      <c r="AN64" s="461">
        <f t="shared" si="71"/>
        <v>0</v>
      </c>
      <c r="AO64" s="461">
        <f t="shared" si="71"/>
        <v>0</v>
      </c>
      <c r="AP64" s="461">
        <f t="shared" si="71"/>
        <v>0</v>
      </c>
      <c r="AQ64" s="461">
        <f t="shared" si="70"/>
        <v>0</v>
      </c>
      <c r="AR64" s="461">
        <f t="shared" si="70"/>
        <v>0</v>
      </c>
      <c r="AS64" s="461">
        <f t="shared" si="70"/>
        <v>0</v>
      </c>
      <c r="AT64" s="461">
        <f t="shared" si="70"/>
        <v>0</v>
      </c>
      <c r="AU64" s="461">
        <f t="shared" si="70"/>
        <v>0</v>
      </c>
      <c r="AV64" s="461">
        <f t="shared" si="70"/>
        <v>0</v>
      </c>
      <c r="AW64" s="461">
        <f t="shared" si="70"/>
        <v>0</v>
      </c>
      <c r="AX64" s="461">
        <f t="shared" si="70"/>
        <v>0</v>
      </c>
      <c r="AY64" s="461">
        <f t="shared" si="70"/>
        <v>0</v>
      </c>
      <c r="AZ64" s="461">
        <f t="shared" si="70"/>
        <v>0</v>
      </c>
      <c r="BA64" s="461">
        <f t="shared" si="70"/>
        <v>0</v>
      </c>
      <c r="BB64" s="461">
        <f t="shared" si="70"/>
        <v>0</v>
      </c>
      <c r="BC64" s="461">
        <f t="shared" si="70"/>
        <v>0</v>
      </c>
      <c r="BD64" s="461">
        <f t="shared" si="70"/>
        <v>0</v>
      </c>
      <c r="BE64" s="461">
        <f t="shared" si="60"/>
        <v>0</v>
      </c>
      <c r="BF64" s="461">
        <f t="shared" si="60"/>
        <v>0</v>
      </c>
      <c r="BG64" s="461">
        <f t="shared" si="60"/>
        <v>0</v>
      </c>
      <c r="BH64" s="461">
        <f t="shared" si="60"/>
        <v>0</v>
      </c>
      <c r="BI64" s="461">
        <f t="shared" si="60"/>
        <v>0</v>
      </c>
      <c r="BJ64" s="461">
        <f t="shared" si="60"/>
        <v>0</v>
      </c>
      <c r="BK64" s="461">
        <f t="shared" si="60"/>
        <v>0</v>
      </c>
      <c r="BL64" s="461">
        <f t="shared" si="60"/>
        <v>0</v>
      </c>
      <c r="BM64" s="461">
        <f t="shared" si="60"/>
        <v>0</v>
      </c>
      <c r="BN64" s="461">
        <f t="shared" si="60"/>
        <v>0</v>
      </c>
      <c r="BO64" s="461">
        <f t="shared" si="60"/>
        <v>0</v>
      </c>
      <c r="BP64" s="461">
        <f t="shared" si="60"/>
        <v>0</v>
      </c>
      <c r="BQ64" s="461">
        <f t="shared" si="60"/>
        <v>0</v>
      </c>
      <c r="BR64" s="461">
        <f t="shared" si="60"/>
        <v>7187.9235024396794</v>
      </c>
      <c r="BS64" s="461">
        <f t="shared" si="60"/>
        <v>0</v>
      </c>
      <c r="BT64" s="461">
        <f t="shared" si="60"/>
        <v>0</v>
      </c>
      <c r="BU64" s="461">
        <f t="shared" si="61"/>
        <v>0</v>
      </c>
      <c r="BV64" s="461">
        <f t="shared" si="61"/>
        <v>0</v>
      </c>
      <c r="BW64" s="461">
        <f t="shared" si="61"/>
        <v>0</v>
      </c>
      <c r="BX64" s="461">
        <f t="shared" si="61"/>
        <v>0</v>
      </c>
      <c r="BY64" s="461">
        <f t="shared" si="61"/>
        <v>0</v>
      </c>
      <c r="BZ64" s="461">
        <f t="shared" si="61"/>
        <v>0</v>
      </c>
      <c r="CA64" s="461">
        <f t="shared" si="61"/>
        <v>0</v>
      </c>
      <c r="CB64" s="461">
        <f t="shared" si="61"/>
        <v>0</v>
      </c>
      <c r="CC64" s="461">
        <f t="shared" si="61"/>
        <v>0</v>
      </c>
      <c r="CD64" s="461">
        <f t="shared" si="61"/>
        <v>0</v>
      </c>
      <c r="CE64" s="461">
        <f t="shared" si="61"/>
        <v>0</v>
      </c>
      <c r="CF64" s="461">
        <f t="shared" si="61"/>
        <v>0</v>
      </c>
      <c r="CG64" s="461">
        <f t="shared" si="61"/>
        <v>0</v>
      </c>
      <c r="CH64" s="461">
        <f t="shared" si="61"/>
        <v>0</v>
      </c>
      <c r="CI64" s="461">
        <f t="shared" si="61"/>
        <v>0</v>
      </c>
      <c r="CJ64" s="461">
        <f t="shared" si="61"/>
        <v>0</v>
      </c>
      <c r="CK64" s="461">
        <f t="shared" si="62"/>
        <v>0</v>
      </c>
      <c r="CL64" s="461">
        <f t="shared" si="62"/>
        <v>0</v>
      </c>
      <c r="CM64" s="461">
        <f t="shared" si="62"/>
        <v>0</v>
      </c>
      <c r="CN64" s="461">
        <f t="shared" si="62"/>
        <v>0</v>
      </c>
      <c r="CO64" s="461">
        <f t="shared" si="62"/>
        <v>0</v>
      </c>
      <c r="CP64" s="461">
        <f t="shared" si="62"/>
        <v>0</v>
      </c>
      <c r="CQ64" s="461">
        <f t="shared" si="62"/>
        <v>0</v>
      </c>
      <c r="CR64" s="461">
        <f t="shared" si="62"/>
        <v>0</v>
      </c>
      <c r="CS64" s="461">
        <f t="shared" si="62"/>
        <v>0</v>
      </c>
      <c r="CT64" s="461">
        <f t="shared" si="62"/>
        <v>0</v>
      </c>
      <c r="CU64" s="461">
        <f t="shared" si="62"/>
        <v>0</v>
      </c>
      <c r="CV64" s="461">
        <f t="shared" si="62"/>
        <v>0</v>
      </c>
      <c r="CW64" s="461">
        <f t="shared" si="62"/>
        <v>0</v>
      </c>
      <c r="CX64" s="461">
        <f t="shared" si="62"/>
        <v>0</v>
      </c>
      <c r="CY64" s="461">
        <f t="shared" si="62"/>
        <v>0</v>
      </c>
      <c r="CZ64" s="461">
        <f t="shared" si="62"/>
        <v>0</v>
      </c>
      <c r="DA64" s="461">
        <f t="shared" si="63"/>
        <v>0</v>
      </c>
      <c r="DB64" s="461">
        <f t="shared" si="63"/>
        <v>0</v>
      </c>
      <c r="DC64" s="461">
        <f t="shared" si="63"/>
        <v>0</v>
      </c>
      <c r="DD64" s="461">
        <f t="shared" si="63"/>
        <v>0</v>
      </c>
      <c r="DE64" s="461">
        <f t="shared" si="63"/>
        <v>0</v>
      </c>
      <c r="DF64" s="461">
        <f t="shared" si="63"/>
        <v>0</v>
      </c>
      <c r="DG64" s="461">
        <f t="shared" si="63"/>
        <v>0</v>
      </c>
      <c r="DH64" s="461">
        <f t="shared" si="63"/>
        <v>0</v>
      </c>
      <c r="DI64" s="461">
        <f t="shared" si="63"/>
        <v>0</v>
      </c>
      <c r="DJ64" s="461">
        <f t="shared" si="63"/>
        <v>0</v>
      </c>
      <c r="DK64" s="461">
        <f t="shared" si="63"/>
        <v>0</v>
      </c>
      <c r="DL64" s="461">
        <f t="shared" si="63"/>
        <v>0</v>
      </c>
      <c r="DM64" s="461">
        <f t="shared" si="63"/>
        <v>0</v>
      </c>
      <c r="DN64" s="461">
        <f t="shared" si="63"/>
        <v>0</v>
      </c>
      <c r="DO64" s="461">
        <f t="shared" si="63"/>
        <v>0</v>
      </c>
      <c r="DP64" s="461">
        <f t="shared" si="63"/>
        <v>0</v>
      </c>
      <c r="DQ64" s="461">
        <f t="shared" si="64"/>
        <v>0</v>
      </c>
      <c r="DR64" s="461">
        <f t="shared" si="64"/>
        <v>0</v>
      </c>
      <c r="DS64" s="461">
        <f t="shared" si="64"/>
        <v>0</v>
      </c>
      <c r="DT64" s="461">
        <f t="shared" si="64"/>
        <v>0</v>
      </c>
      <c r="DU64" s="461">
        <f t="shared" si="64"/>
        <v>0</v>
      </c>
      <c r="DV64" s="461">
        <f t="shared" si="64"/>
        <v>0</v>
      </c>
      <c r="DW64" s="461">
        <f t="shared" si="64"/>
        <v>0</v>
      </c>
      <c r="DX64" s="461">
        <f t="shared" si="64"/>
        <v>0</v>
      </c>
      <c r="DY64" s="461">
        <f t="shared" si="64"/>
        <v>0</v>
      </c>
      <c r="DZ64" s="461">
        <f t="shared" si="64"/>
        <v>0</v>
      </c>
      <c r="EA64" s="461">
        <f t="shared" si="64"/>
        <v>0</v>
      </c>
      <c r="EB64" s="461">
        <f t="shared" si="64"/>
        <v>0</v>
      </c>
      <c r="EC64" s="461">
        <f t="shared" si="64"/>
        <v>0</v>
      </c>
      <c r="ED64" s="461">
        <f t="shared" si="64"/>
        <v>0</v>
      </c>
      <c r="EE64" s="461">
        <f t="shared" si="64"/>
        <v>0</v>
      </c>
      <c r="EF64" s="461">
        <f t="shared" si="64"/>
        <v>0</v>
      </c>
      <c r="EG64" s="461">
        <f t="shared" si="65"/>
        <v>0</v>
      </c>
      <c r="EH64" s="461">
        <f t="shared" si="65"/>
        <v>0</v>
      </c>
      <c r="EI64" s="461">
        <f t="shared" si="65"/>
        <v>0</v>
      </c>
      <c r="EJ64" s="461">
        <f t="shared" si="65"/>
        <v>0</v>
      </c>
      <c r="EK64" s="461">
        <f t="shared" si="65"/>
        <v>0</v>
      </c>
      <c r="EL64" s="461">
        <f t="shared" si="65"/>
        <v>0</v>
      </c>
      <c r="EM64" s="461">
        <f t="shared" si="65"/>
        <v>0</v>
      </c>
      <c r="EN64" s="461">
        <f t="shared" si="65"/>
        <v>0</v>
      </c>
      <c r="EO64" s="461">
        <f t="shared" si="65"/>
        <v>0</v>
      </c>
      <c r="EP64" s="461">
        <f t="shared" si="65"/>
        <v>0</v>
      </c>
      <c r="EQ64" s="461">
        <f t="shared" si="65"/>
        <v>0</v>
      </c>
      <c r="ER64" s="461">
        <f t="shared" si="65"/>
        <v>0</v>
      </c>
      <c r="ES64" s="461">
        <f t="shared" si="65"/>
        <v>0</v>
      </c>
      <c r="ET64" s="461">
        <f t="shared" si="65"/>
        <v>0</v>
      </c>
      <c r="EU64" s="461">
        <f t="shared" si="65"/>
        <v>0</v>
      </c>
      <c r="EV64" s="461">
        <f t="shared" si="65"/>
        <v>0</v>
      </c>
      <c r="EW64" s="461">
        <f t="shared" si="66"/>
        <v>0</v>
      </c>
      <c r="EX64" s="461">
        <f t="shared" si="66"/>
        <v>0</v>
      </c>
      <c r="EY64" s="461">
        <f t="shared" si="66"/>
        <v>0</v>
      </c>
      <c r="EZ64" s="461">
        <f t="shared" si="66"/>
        <v>0</v>
      </c>
      <c r="FA64" s="461">
        <f t="shared" si="66"/>
        <v>0</v>
      </c>
      <c r="FB64" s="461">
        <f t="shared" si="66"/>
        <v>0</v>
      </c>
      <c r="FC64" s="461">
        <f t="shared" si="66"/>
        <v>0</v>
      </c>
      <c r="FD64" s="461">
        <f t="shared" si="66"/>
        <v>0</v>
      </c>
      <c r="FE64" s="461">
        <f t="shared" si="66"/>
        <v>0</v>
      </c>
      <c r="FF64" s="461">
        <f t="shared" si="66"/>
        <v>0</v>
      </c>
      <c r="FG64" s="461">
        <f t="shared" si="66"/>
        <v>0</v>
      </c>
      <c r="FH64" s="461">
        <f t="shared" si="66"/>
        <v>0</v>
      </c>
      <c r="FI64" s="461">
        <f t="shared" si="66"/>
        <v>0</v>
      </c>
      <c r="FJ64" s="461">
        <f t="shared" si="66"/>
        <v>0</v>
      </c>
      <c r="FK64" s="461">
        <f t="shared" si="66"/>
        <v>0</v>
      </c>
      <c r="FL64" s="461">
        <f t="shared" si="66"/>
        <v>0</v>
      </c>
      <c r="FM64" s="461">
        <f t="shared" si="67"/>
        <v>0</v>
      </c>
      <c r="FN64" s="461">
        <f t="shared" si="67"/>
        <v>0</v>
      </c>
      <c r="FO64" s="461">
        <f t="shared" si="67"/>
        <v>0</v>
      </c>
      <c r="FP64" s="461">
        <f t="shared" si="67"/>
        <v>0</v>
      </c>
      <c r="FQ64" s="461">
        <f t="shared" si="67"/>
        <v>0</v>
      </c>
      <c r="FR64" s="461">
        <f t="shared" si="67"/>
        <v>0</v>
      </c>
      <c r="FS64" s="461">
        <f t="shared" si="67"/>
        <v>0</v>
      </c>
      <c r="FT64" s="461">
        <f t="shared" si="67"/>
        <v>0</v>
      </c>
      <c r="FU64" s="461">
        <f t="shared" si="67"/>
        <v>0</v>
      </c>
      <c r="FV64" s="461">
        <f t="shared" si="67"/>
        <v>0</v>
      </c>
      <c r="FW64" s="461">
        <f t="shared" si="67"/>
        <v>0</v>
      </c>
      <c r="FX64" s="461">
        <f t="shared" si="67"/>
        <v>0</v>
      </c>
      <c r="FY64" s="461">
        <f t="shared" si="67"/>
        <v>0</v>
      </c>
      <c r="FZ64" s="461">
        <f t="shared" si="67"/>
        <v>0</v>
      </c>
      <c r="GA64" s="461">
        <f t="shared" si="67"/>
        <v>0</v>
      </c>
      <c r="GB64" s="461">
        <f t="shared" si="67"/>
        <v>0</v>
      </c>
      <c r="GC64" s="461">
        <f t="shared" si="68"/>
        <v>0</v>
      </c>
      <c r="GD64" s="461">
        <f t="shared" si="68"/>
        <v>0</v>
      </c>
      <c r="GE64" s="461">
        <f t="shared" si="68"/>
        <v>0</v>
      </c>
      <c r="GF64" s="461">
        <f t="shared" si="68"/>
        <v>0</v>
      </c>
      <c r="GG64" s="461">
        <f t="shared" si="68"/>
        <v>0</v>
      </c>
      <c r="GH64" s="461">
        <f t="shared" si="68"/>
        <v>0</v>
      </c>
      <c r="GI64" s="461">
        <f t="shared" si="68"/>
        <v>0</v>
      </c>
      <c r="GJ64" s="461">
        <f t="shared" si="68"/>
        <v>0</v>
      </c>
      <c r="GK64" s="461">
        <f t="shared" si="68"/>
        <v>0</v>
      </c>
      <c r="GL64" s="461">
        <f t="shared" si="68"/>
        <v>0</v>
      </c>
      <c r="GM64" s="461">
        <f t="shared" si="68"/>
        <v>0</v>
      </c>
      <c r="GN64" s="461">
        <f t="shared" si="68"/>
        <v>0</v>
      </c>
      <c r="GO64" s="461">
        <f t="shared" si="68"/>
        <v>0</v>
      </c>
      <c r="GP64" s="461">
        <f t="shared" si="68"/>
        <v>0</v>
      </c>
      <c r="GQ64" s="461">
        <f t="shared" si="68"/>
        <v>0</v>
      </c>
      <c r="GR64" s="461">
        <f t="shared" si="68"/>
        <v>0</v>
      </c>
      <c r="GS64" s="461">
        <f t="shared" si="69"/>
        <v>0</v>
      </c>
      <c r="GT64" s="461">
        <f t="shared" si="69"/>
        <v>0</v>
      </c>
      <c r="GU64" s="461">
        <f t="shared" si="58"/>
        <v>0</v>
      </c>
      <c r="GV64" s="461">
        <f t="shared" si="40"/>
        <v>0</v>
      </c>
      <c r="GW64" s="461">
        <f t="shared" si="40"/>
        <v>0</v>
      </c>
      <c r="GX64" s="461">
        <f t="shared" si="40"/>
        <v>0</v>
      </c>
      <c r="GY64" s="461">
        <f t="shared" si="41"/>
        <v>0</v>
      </c>
      <c r="GZ64" s="461">
        <f t="shared" si="42"/>
        <v>0</v>
      </c>
      <c r="HA64" s="461">
        <f t="shared" si="43"/>
        <v>0</v>
      </c>
      <c r="HB64" s="461">
        <f t="shared" si="44"/>
        <v>0</v>
      </c>
      <c r="HC64" s="461">
        <f t="shared" si="45"/>
        <v>0</v>
      </c>
      <c r="HD64" s="461">
        <f t="shared" si="46"/>
        <v>0</v>
      </c>
    </row>
    <row r="65" spans="2:212">
      <c r="B65" s="455" t="s">
        <v>1185</v>
      </c>
      <c r="C65" s="455" t="s">
        <v>1186</v>
      </c>
      <c r="D65" s="456">
        <v>0</v>
      </c>
      <c r="E65" s="455" t="s">
        <v>1187</v>
      </c>
      <c r="F65" s="457">
        <v>45097</v>
      </c>
      <c r="H65" s="457">
        <v>46023</v>
      </c>
      <c r="I65" s="457">
        <v>45097</v>
      </c>
      <c r="J65" s="456">
        <v>2500</v>
      </c>
      <c r="K65" s="455" t="s">
        <v>1189</v>
      </c>
      <c r="L65" s="458">
        <v>0</v>
      </c>
      <c r="M65" s="455" t="s">
        <v>1187</v>
      </c>
      <c r="N65" s="459">
        <v>0</v>
      </c>
      <c r="O65" s="455">
        <v>0</v>
      </c>
      <c r="Q65" s="457"/>
      <c r="R65" s="457"/>
      <c r="S65" s="456"/>
      <c r="T65" s="455"/>
      <c r="U65" s="458"/>
      <c r="V65" s="455"/>
      <c r="W65" s="460"/>
      <c r="X65" s="455"/>
      <c r="Z65" s="444" t="str">
        <f t="shared" si="47"/>
        <v>Easments</v>
      </c>
      <c r="AA65" s="461">
        <f t="shared" si="28"/>
        <v>0</v>
      </c>
      <c r="AB65" s="461">
        <f t="shared" si="71"/>
        <v>0</v>
      </c>
      <c r="AC65" s="461">
        <f t="shared" si="71"/>
        <v>0</v>
      </c>
      <c r="AD65" s="461">
        <f t="shared" si="71"/>
        <v>0</v>
      </c>
      <c r="AE65" s="461">
        <f t="shared" si="71"/>
        <v>0</v>
      </c>
      <c r="AF65" s="461">
        <f t="shared" si="71"/>
        <v>0</v>
      </c>
      <c r="AG65" s="461">
        <f t="shared" si="71"/>
        <v>0</v>
      </c>
      <c r="AH65" s="461">
        <f t="shared" si="71"/>
        <v>0</v>
      </c>
      <c r="AI65" s="461">
        <f t="shared" si="71"/>
        <v>0</v>
      </c>
      <c r="AJ65" s="461">
        <f t="shared" si="71"/>
        <v>0</v>
      </c>
      <c r="AK65" s="461">
        <f t="shared" si="71"/>
        <v>0</v>
      </c>
      <c r="AL65" s="461">
        <f t="shared" si="71"/>
        <v>0</v>
      </c>
      <c r="AM65" s="461">
        <f t="shared" si="71"/>
        <v>0</v>
      </c>
      <c r="AN65" s="461">
        <f t="shared" si="71"/>
        <v>0</v>
      </c>
      <c r="AO65" s="461">
        <f t="shared" si="71"/>
        <v>0</v>
      </c>
      <c r="AP65" s="461">
        <f t="shared" si="71"/>
        <v>0</v>
      </c>
      <c r="AQ65" s="461">
        <f t="shared" si="70"/>
        <v>0</v>
      </c>
      <c r="AR65" s="461">
        <f t="shared" si="70"/>
        <v>0</v>
      </c>
      <c r="AS65" s="461">
        <f t="shared" si="70"/>
        <v>0</v>
      </c>
      <c r="AT65" s="461">
        <f t="shared" si="70"/>
        <v>0</v>
      </c>
      <c r="AU65" s="461">
        <f t="shared" si="70"/>
        <v>0</v>
      </c>
      <c r="AV65" s="461">
        <f t="shared" si="70"/>
        <v>0</v>
      </c>
      <c r="AW65" s="461">
        <f t="shared" si="70"/>
        <v>0</v>
      </c>
      <c r="AX65" s="461">
        <f t="shared" si="70"/>
        <v>0</v>
      </c>
      <c r="AY65" s="461">
        <f t="shared" si="70"/>
        <v>0</v>
      </c>
      <c r="AZ65" s="461">
        <f t="shared" si="70"/>
        <v>0</v>
      </c>
      <c r="BA65" s="461">
        <f t="shared" si="70"/>
        <v>0</v>
      </c>
      <c r="BB65" s="461">
        <f t="shared" si="70"/>
        <v>0</v>
      </c>
      <c r="BC65" s="461">
        <f t="shared" si="70"/>
        <v>0</v>
      </c>
      <c r="BD65" s="461">
        <f t="shared" si="70"/>
        <v>0</v>
      </c>
      <c r="BE65" s="461">
        <f t="shared" si="60"/>
        <v>0</v>
      </c>
      <c r="BF65" s="461">
        <f t="shared" si="60"/>
        <v>0</v>
      </c>
      <c r="BG65" s="461">
        <f t="shared" si="60"/>
        <v>0</v>
      </c>
      <c r="BH65" s="461">
        <f t="shared" si="60"/>
        <v>0</v>
      </c>
      <c r="BI65" s="461">
        <f t="shared" si="60"/>
        <v>0</v>
      </c>
      <c r="BJ65" s="461">
        <f t="shared" si="60"/>
        <v>0</v>
      </c>
      <c r="BK65" s="461">
        <f t="shared" si="60"/>
        <v>0</v>
      </c>
      <c r="BL65" s="461">
        <f t="shared" si="60"/>
        <v>0</v>
      </c>
      <c r="BM65" s="461">
        <f t="shared" si="60"/>
        <v>0</v>
      </c>
      <c r="BN65" s="461">
        <f t="shared" si="60"/>
        <v>0</v>
      </c>
      <c r="BO65" s="461">
        <f t="shared" si="60"/>
        <v>738.97920288888906</v>
      </c>
      <c r="BP65" s="461">
        <f t="shared" si="60"/>
        <v>747.28234000000009</v>
      </c>
      <c r="BQ65" s="461">
        <f t="shared" si="60"/>
        <v>747.28234000000009</v>
      </c>
      <c r="BR65" s="461">
        <f t="shared" si="60"/>
        <v>747.28234000000009</v>
      </c>
      <c r="BS65" s="461">
        <f t="shared" si="60"/>
        <v>764.46983382000008</v>
      </c>
      <c r="BT65" s="461">
        <f t="shared" si="60"/>
        <v>764.46983382000008</v>
      </c>
      <c r="BU65" s="461">
        <f t="shared" si="61"/>
        <v>764.46983382000008</v>
      </c>
      <c r="BV65" s="461">
        <f t="shared" si="61"/>
        <v>764.46983382000008</v>
      </c>
      <c r="BW65" s="461">
        <f t="shared" si="61"/>
        <v>782.81710983168011</v>
      </c>
      <c r="BX65" s="461">
        <f t="shared" si="61"/>
        <v>782.81710983168011</v>
      </c>
      <c r="BY65" s="461">
        <f t="shared" si="61"/>
        <v>782.81710983168011</v>
      </c>
      <c r="BZ65" s="461">
        <f t="shared" si="61"/>
        <v>782.81710983168011</v>
      </c>
      <c r="CA65" s="461">
        <f t="shared" si="61"/>
        <v>800.82190335780854</v>
      </c>
      <c r="CB65" s="461">
        <f t="shared" si="61"/>
        <v>800.82190335780854</v>
      </c>
      <c r="CC65" s="461">
        <f t="shared" si="61"/>
        <v>800.82190335780854</v>
      </c>
      <c r="CD65" s="461">
        <f t="shared" si="61"/>
        <v>800.82190335780854</v>
      </c>
      <c r="CE65" s="461">
        <f t="shared" si="61"/>
        <v>819.24080713503827</v>
      </c>
      <c r="CF65" s="461">
        <f t="shared" si="61"/>
        <v>819.24080713503827</v>
      </c>
      <c r="CG65" s="461">
        <f t="shared" si="61"/>
        <v>819.24080713503827</v>
      </c>
      <c r="CH65" s="461">
        <f t="shared" si="61"/>
        <v>819.24080713503827</v>
      </c>
      <c r="CI65" s="461">
        <f t="shared" si="61"/>
        <v>838.08334569914405</v>
      </c>
      <c r="CJ65" s="461">
        <f t="shared" si="61"/>
        <v>838.08334569914405</v>
      </c>
      <c r="CK65" s="461">
        <f t="shared" si="62"/>
        <v>838.08334569914405</v>
      </c>
      <c r="CL65" s="461">
        <f t="shared" si="62"/>
        <v>838.08334569914405</v>
      </c>
      <c r="CM65" s="461">
        <f t="shared" si="62"/>
        <v>857.3592626502242</v>
      </c>
      <c r="CN65" s="461">
        <f t="shared" si="62"/>
        <v>857.3592626502242</v>
      </c>
      <c r="CO65" s="461">
        <f t="shared" si="62"/>
        <v>857.3592626502242</v>
      </c>
      <c r="CP65" s="461">
        <f t="shared" si="62"/>
        <v>857.3592626502242</v>
      </c>
      <c r="CQ65" s="461">
        <f t="shared" si="62"/>
        <v>877.07852569117938</v>
      </c>
      <c r="CR65" s="461">
        <f t="shared" si="62"/>
        <v>877.07852569117938</v>
      </c>
      <c r="CS65" s="461">
        <f t="shared" si="62"/>
        <v>877.07852569117938</v>
      </c>
      <c r="CT65" s="461">
        <f t="shared" si="62"/>
        <v>877.07852569117938</v>
      </c>
      <c r="CU65" s="461">
        <f t="shared" si="62"/>
        <v>897.25133178207625</v>
      </c>
      <c r="CV65" s="461">
        <f t="shared" si="62"/>
        <v>897.25133178207625</v>
      </c>
      <c r="CW65" s="461">
        <f t="shared" si="62"/>
        <v>897.25133178207625</v>
      </c>
      <c r="CX65" s="461">
        <f t="shared" si="62"/>
        <v>897.25133178207625</v>
      </c>
      <c r="CY65" s="461">
        <f t="shared" si="62"/>
        <v>917.88811241306405</v>
      </c>
      <c r="CZ65" s="461">
        <f t="shared" si="62"/>
        <v>917.88811241306405</v>
      </c>
      <c r="DA65" s="461">
        <f t="shared" si="63"/>
        <v>917.88811241306405</v>
      </c>
      <c r="DB65" s="461">
        <f t="shared" si="63"/>
        <v>917.88811241306405</v>
      </c>
      <c r="DC65" s="461">
        <f t="shared" si="63"/>
        <v>938.99953899856439</v>
      </c>
      <c r="DD65" s="461">
        <f t="shared" si="63"/>
        <v>938.99953899856439</v>
      </c>
      <c r="DE65" s="461">
        <f t="shared" si="63"/>
        <v>938.99953899856439</v>
      </c>
      <c r="DF65" s="461">
        <f t="shared" si="63"/>
        <v>938.99953899856439</v>
      </c>
      <c r="DG65" s="461">
        <f t="shared" si="63"/>
        <v>960.59652839553121</v>
      </c>
      <c r="DH65" s="461">
        <f t="shared" si="63"/>
        <v>960.59652839553121</v>
      </c>
      <c r="DI65" s="461">
        <f t="shared" si="63"/>
        <v>960.59652839553121</v>
      </c>
      <c r="DJ65" s="461">
        <f t="shared" si="63"/>
        <v>960.59652839553121</v>
      </c>
      <c r="DK65" s="461">
        <f t="shared" si="63"/>
        <v>982.69024854862846</v>
      </c>
      <c r="DL65" s="461">
        <f t="shared" si="63"/>
        <v>982.69024854862846</v>
      </c>
      <c r="DM65" s="461">
        <f t="shared" si="63"/>
        <v>982.69024854862846</v>
      </c>
      <c r="DN65" s="461">
        <f t="shared" si="63"/>
        <v>982.69024854862846</v>
      </c>
      <c r="DO65" s="461">
        <f t="shared" si="63"/>
        <v>1005.2921242652468</v>
      </c>
      <c r="DP65" s="461">
        <f t="shared" si="63"/>
        <v>1005.2921242652468</v>
      </c>
      <c r="DQ65" s="461">
        <f t="shared" si="64"/>
        <v>1005.2921242652468</v>
      </c>
      <c r="DR65" s="461">
        <f t="shared" si="64"/>
        <v>1005.2921242652468</v>
      </c>
      <c r="DS65" s="461">
        <f t="shared" si="64"/>
        <v>1028.4138431233473</v>
      </c>
      <c r="DT65" s="461">
        <f t="shared" si="64"/>
        <v>1028.4138431233473</v>
      </c>
      <c r="DU65" s="461">
        <f t="shared" si="64"/>
        <v>1028.4138431233473</v>
      </c>
      <c r="DV65" s="461">
        <f t="shared" si="64"/>
        <v>1028.4138431233473</v>
      </c>
      <c r="DW65" s="461">
        <f t="shared" si="64"/>
        <v>1052.0673615151841</v>
      </c>
      <c r="DX65" s="461">
        <f t="shared" si="64"/>
        <v>1052.0673615151841</v>
      </c>
      <c r="DY65" s="461">
        <f t="shared" si="64"/>
        <v>1052.0673615151841</v>
      </c>
      <c r="DZ65" s="461">
        <f t="shared" si="64"/>
        <v>1052.0673615151841</v>
      </c>
      <c r="EA65" s="461">
        <f t="shared" si="64"/>
        <v>1076.2649108300332</v>
      </c>
      <c r="EB65" s="461">
        <f t="shared" si="64"/>
        <v>1076.2649108300332</v>
      </c>
      <c r="EC65" s="461">
        <f t="shared" si="64"/>
        <v>1076.2649108300332</v>
      </c>
      <c r="ED65" s="461">
        <f t="shared" si="64"/>
        <v>1076.2649108300332</v>
      </c>
      <c r="EE65" s="461">
        <f t="shared" si="64"/>
        <v>1101.0190037791238</v>
      </c>
      <c r="EF65" s="461">
        <f t="shared" si="64"/>
        <v>1101.0190037791238</v>
      </c>
      <c r="EG65" s="461">
        <f t="shared" si="65"/>
        <v>1101.0190037791238</v>
      </c>
      <c r="EH65" s="461">
        <f t="shared" si="65"/>
        <v>1101.0190037791238</v>
      </c>
      <c r="EI65" s="461">
        <f t="shared" si="65"/>
        <v>1126.3424408660435</v>
      </c>
      <c r="EJ65" s="461">
        <f t="shared" si="65"/>
        <v>1126.3424408660435</v>
      </c>
      <c r="EK65" s="461">
        <f t="shared" si="65"/>
        <v>1126.3424408660435</v>
      </c>
      <c r="EL65" s="461">
        <f t="shared" si="65"/>
        <v>1126.3424408660435</v>
      </c>
      <c r="EM65" s="461">
        <f t="shared" si="65"/>
        <v>1152.2483170059625</v>
      </c>
      <c r="EN65" s="461">
        <f t="shared" si="65"/>
        <v>1152.2483170059625</v>
      </c>
      <c r="EO65" s="461">
        <f t="shared" si="65"/>
        <v>1152.2483170059625</v>
      </c>
      <c r="EP65" s="461">
        <f t="shared" si="65"/>
        <v>1152.2483170059625</v>
      </c>
      <c r="EQ65" s="461">
        <f t="shared" si="65"/>
        <v>1178.7500282970996</v>
      </c>
      <c r="ER65" s="461">
        <f t="shared" si="65"/>
        <v>1178.7500282970996</v>
      </c>
      <c r="ES65" s="461">
        <f t="shared" si="65"/>
        <v>1178.7500282970996</v>
      </c>
      <c r="ET65" s="461">
        <f t="shared" si="65"/>
        <v>1178.7500282970996</v>
      </c>
      <c r="EU65" s="461">
        <f t="shared" si="65"/>
        <v>1205.8612789479328</v>
      </c>
      <c r="EV65" s="461">
        <f t="shared" si="65"/>
        <v>1205.8612789479328</v>
      </c>
      <c r="EW65" s="461">
        <f t="shared" si="66"/>
        <v>1205.8612789479328</v>
      </c>
      <c r="EX65" s="461">
        <f t="shared" si="66"/>
        <v>1205.8612789479328</v>
      </c>
      <c r="EY65" s="461">
        <f t="shared" si="66"/>
        <v>1233.5960883637351</v>
      </c>
      <c r="EZ65" s="461">
        <f t="shared" si="66"/>
        <v>1233.5960883637351</v>
      </c>
      <c r="FA65" s="461">
        <f t="shared" si="66"/>
        <v>1233.5960883637351</v>
      </c>
      <c r="FB65" s="461">
        <f t="shared" si="66"/>
        <v>1233.5960883637351</v>
      </c>
      <c r="FC65" s="461">
        <f t="shared" si="66"/>
        <v>1261.968798396101</v>
      </c>
      <c r="FD65" s="461">
        <f t="shared" si="66"/>
        <v>1261.968798396101</v>
      </c>
      <c r="FE65" s="461">
        <f t="shared" si="66"/>
        <v>1261.968798396101</v>
      </c>
      <c r="FF65" s="461">
        <f t="shared" si="66"/>
        <v>1261.968798396101</v>
      </c>
      <c r="FG65" s="461">
        <f t="shared" si="66"/>
        <v>1290.9940807592111</v>
      </c>
      <c r="FH65" s="461">
        <f t="shared" si="66"/>
        <v>1290.9940807592111</v>
      </c>
      <c r="FI65" s="461">
        <f t="shared" si="66"/>
        <v>1290.9940807592111</v>
      </c>
      <c r="FJ65" s="461">
        <f t="shared" si="66"/>
        <v>1290.9940807592111</v>
      </c>
      <c r="FK65" s="461">
        <f t="shared" si="66"/>
        <v>1320.6869446166727</v>
      </c>
      <c r="FL65" s="461">
        <f t="shared" si="66"/>
        <v>1320.6869446166727</v>
      </c>
      <c r="FM65" s="461">
        <f t="shared" si="67"/>
        <v>1320.6869446166727</v>
      </c>
      <c r="FN65" s="461">
        <f t="shared" si="67"/>
        <v>1320.6869446166727</v>
      </c>
      <c r="FO65" s="461">
        <f t="shared" si="67"/>
        <v>1351.0627443428561</v>
      </c>
      <c r="FP65" s="461">
        <f t="shared" si="67"/>
        <v>1351.0627443428561</v>
      </c>
      <c r="FQ65" s="461">
        <f t="shared" si="67"/>
        <v>1351.0627443428561</v>
      </c>
      <c r="FR65" s="461">
        <f t="shared" si="67"/>
        <v>1351.0627443428561</v>
      </c>
      <c r="FS65" s="461">
        <f t="shared" si="67"/>
        <v>1382.1371874627416</v>
      </c>
      <c r="FT65" s="461">
        <f t="shared" si="67"/>
        <v>1382.1371874627416</v>
      </c>
      <c r="FU65" s="461">
        <f t="shared" si="67"/>
        <v>1382.1371874627416</v>
      </c>
      <c r="FV65" s="461">
        <f t="shared" si="67"/>
        <v>1382.1371874627416</v>
      </c>
      <c r="FW65" s="461">
        <f t="shared" si="67"/>
        <v>1413.9263427743845</v>
      </c>
      <c r="FX65" s="461">
        <f t="shared" si="67"/>
        <v>1413.9263427743845</v>
      </c>
      <c r="FY65" s="461">
        <f t="shared" si="67"/>
        <v>1413.9263427743845</v>
      </c>
      <c r="FZ65" s="461">
        <f t="shared" si="67"/>
        <v>1413.9263427743845</v>
      </c>
      <c r="GA65" s="461">
        <f t="shared" si="67"/>
        <v>1446.4466486581953</v>
      </c>
      <c r="GB65" s="461">
        <f t="shared" si="67"/>
        <v>1446.4466486581953</v>
      </c>
      <c r="GC65" s="461">
        <f t="shared" si="68"/>
        <v>1446.4466486581953</v>
      </c>
      <c r="GD65" s="461">
        <f t="shared" si="68"/>
        <v>1446.4466486581953</v>
      </c>
      <c r="GE65" s="461">
        <f t="shared" si="68"/>
        <v>1479.7149215773336</v>
      </c>
      <c r="GF65" s="461">
        <f t="shared" si="68"/>
        <v>1479.7149215773336</v>
      </c>
      <c r="GG65" s="461">
        <f t="shared" si="68"/>
        <v>1479.7149215773336</v>
      </c>
      <c r="GH65" s="461">
        <f t="shared" si="68"/>
        <v>1479.7149215773336</v>
      </c>
      <c r="GI65" s="461">
        <f t="shared" si="68"/>
        <v>1513.7483647736121</v>
      </c>
      <c r="GJ65" s="461">
        <f t="shared" si="68"/>
        <v>1513.7483647736121</v>
      </c>
      <c r="GK65" s="461">
        <f t="shared" si="68"/>
        <v>1513.7483647736121</v>
      </c>
      <c r="GL65" s="461">
        <f t="shared" si="68"/>
        <v>1513.7483647736121</v>
      </c>
      <c r="GM65" s="461">
        <f t="shared" si="68"/>
        <v>1548.5645771634049</v>
      </c>
      <c r="GN65" s="461">
        <f t="shared" si="68"/>
        <v>1548.5645771634049</v>
      </c>
      <c r="GO65" s="461">
        <f t="shared" si="68"/>
        <v>1548.5645771634049</v>
      </c>
      <c r="GP65" s="461">
        <f t="shared" si="68"/>
        <v>1548.5645771634049</v>
      </c>
      <c r="GQ65" s="461">
        <f t="shared" si="68"/>
        <v>1584.1815624381634</v>
      </c>
      <c r="GR65" s="461">
        <f t="shared" si="68"/>
        <v>1584.1815624381634</v>
      </c>
      <c r="GS65" s="461">
        <f t="shared" si="69"/>
        <v>1584.1815624381634</v>
      </c>
      <c r="GT65" s="461">
        <f t="shared" si="69"/>
        <v>1584.1815624381634</v>
      </c>
      <c r="GU65" s="461">
        <f t="shared" si="58"/>
        <v>1620.6177383742406</v>
      </c>
      <c r="GV65" s="461">
        <f t="shared" si="40"/>
        <v>1620.6177383742406</v>
      </c>
      <c r="GW65" s="461">
        <f t="shared" si="40"/>
        <v>1620.6177383742406</v>
      </c>
      <c r="GX65" s="461">
        <f t="shared" si="40"/>
        <v>1620.6177383742406</v>
      </c>
      <c r="GY65" s="461">
        <f t="shared" si="41"/>
        <v>1657.8919463568482</v>
      </c>
      <c r="GZ65" s="461">
        <f t="shared" si="42"/>
        <v>1657.8919463568482</v>
      </c>
      <c r="HA65" s="461">
        <f t="shared" si="43"/>
        <v>1657.8919463568482</v>
      </c>
      <c r="HB65" s="461">
        <f t="shared" si="44"/>
        <v>1657.8919463568482</v>
      </c>
      <c r="HC65" s="461">
        <f t="shared" si="45"/>
        <v>1696.0234611230558</v>
      </c>
      <c r="HD65" s="461">
        <f t="shared" si="46"/>
        <v>1696.0234611230558</v>
      </c>
    </row>
    <row r="66" spans="2:212">
      <c r="B66" s="455" t="s">
        <v>1185</v>
      </c>
      <c r="C66" s="455" t="s">
        <v>1186</v>
      </c>
      <c r="D66" s="456">
        <v>0</v>
      </c>
      <c r="E66" s="455" t="s">
        <v>1187</v>
      </c>
      <c r="F66" s="457">
        <v>44466</v>
      </c>
      <c r="H66" s="457">
        <v>45883</v>
      </c>
      <c r="I66" s="457">
        <v>44466</v>
      </c>
      <c r="J66" s="456">
        <v>3024</v>
      </c>
      <c r="K66" s="455" t="s">
        <v>1189</v>
      </c>
      <c r="L66" s="458">
        <v>0</v>
      </c>
      <c r="M66" s="455" t="s">
        <v>1187</v>
      </c>
      <c r="N66" s="459">
        <v>0</v>
      </c>
      <c r="O66" s="455">
        <v>0</v>
      </c>
      <c r="Q66" s="457"/>
      <c r="R66" s="457"/>
      <c r="S66" s="456"/>
      <c r="T66" s="455"/>
      <c r="U66" s="458"/>
      <c r="V66" s="455"/>
      <c r="W66" s="460"/>
      <c r="X66" s="455"/>
      <c r="Z66" s="444" t="str">
        <f t="shared" si="47"/>
        <v>Easments</v>
      </c>
      <c r="AA66" s="461">
        <f t="shared" si="28"/>
        <v>0</v>
      </c>
      <c r="AB66" s="461">
        <f t="shared" si="71"/>
        <v>0</v>
      </c>
      <c r="AC66" s="461">
        <f t="shared" si="71"/>
        <v>0</v>
      </c>
      <c r="AD66" s="461">
        <f t="shared" si="71"/>
        <v>0</v>
      </c>
      <c r="AE66" s="461">
        <f t="shared" si="71"/>
        <v>0</v>
      </c>
      <c r="AF66" s="461">
        <f t="shared" si="71"/>
        <v>0</v>
      </c>
      <c r="AG66" s="461">
        <f t="shared" si="71"/>
        <v>0</v>
      </c>
      <c r="AH66" s="461">
        <f t="shared" si="71"/>
        <v>0</v>
      </c>
      <c r="AI66" s="461">
        <f t="shared" si="71"/>
        <v>0</v>
      </c>
      <c r="AJ66" s="461">
        <f t="shared" si="71"/>
        <v>0</v>
      </c>
      <c r="AK66" s="461">
        <f t="shared" si="71"/>
        <v>0</v>
      </c>
      <c r="AL66" s="461">
        <f t="shared" si="71"/>
        <v>0</v>
      </c>
      <c r="AM66" s="461">
        <f t="shared" si="71"/>
        <v>0</v>
      </c>
      <c r="AN66" s="461">
        <f t="shared" si="71"/>
        <v>0</v>
      </c>
      <c r="AO66" s="461">
        <f t="shared" si="71"/>
        <v>0</v>
      </c>
      <c r="AP66" s="461">
        <f t="shared" si="71"/>
        <v>0</v>
      </c>
      <c r="AQ66" s="461">
        <f t="shared" si="70"/>
        <v>0</v>
      </c>
      <c r="AR66" s="461">
        <f t="shared" si="70"/>
        <v>0</v>
      </c>
      <c r="AS66" s="461">
        <f t="shared" si="70"/>
        <v>0</v>
      </c>
      <c r="AT66" s="461">
        <f t="shared" si="70"/>
        <v>0</v>
      </c>
      <c r="AU66" s="461">
        <f t="shared" si="70"/>
        <v>0</v>
      </c>
      <c r="AV66" s="461">
        <f t="shared" si="70"/>
        <v>0</v>
      </c>
      <c r="AW66" s="461">
        <f t="shared" si="70"/>
        <v>0</v>
      </c>
      <c r="AX66" s="461">
        <f t="shared" si="70"/>
        <v>0</v>
      </c>
      <c r="AY66" s="461">
        <f t="shared" si="70"/>
        <v>0</v>
      </c>
      <c r="AZ66" s="461">
        <f t="shared" si="70"/>
        <v>0</v>
      </c>
      <c r="BA66" s="461">
        <f t="shared" si="70"/>
        <v>0</v>
      </c>
      <c r="BB66" s="461">
        <f t="shared" si="70"/>
        <v>0</v>
      </c>
      <c r="BC66" s="461">
        <f t="shared" si="70"/>
        <v>0</v>
      </c>
      <c r="BD66" s="461">
        <f t="shared" si="70"/>
        <v>0</v>
      </c>
      <c r="BE66" s="461">
        <f t="shared" si="60"/>
        <v>0</v>
      </c>
      <c r="BF66" s="461">
        <f t="shared" si="60"/>
        <v>0</v>
      </c>
      <c r="BG66" s="461">
        <f t="shared" si="60"/>
        <v>0</v>
      </c>
      <c r="BH66" s="461">
        <f t="shared" si="60"/>
        <v>0</v>
      </c>
      <c r="BI66" s="461">
        <f t="shared" si="60"/>
        <v>0</v>
      </c>
      <c r="BJ66" s="461">
        <f t="shared" si="60"/>
        <v>0</v>
      </c>
      <c r="BK66" s="461">
        <f t="shared" si="60"/>
        <v>0</v>
      </c>
      <c r="BL66" s="461">
        <f t="shared" si="60"/>
        <v>0</v>
      </c>
      <c r="BM66" s="461">
        <f t="shared" si="60"/>
        <v>535.92684633348733</v>
      </c>
      <c r="BN66" s="461">
        <f t="shared" si="60"/>
        <v>1049.0482949506559</v>
      </c>
      <c r="BO66" s="461">
        <f t="shared" si="60"/>
        <v>1086.8140335688795</v>
      </c>
      <c r="BP66" s="461">
        <f t="shared" si="60"/>
        <v>1086.8140335688795</v>
      </c>
      <c r="BQ66" s="461">
        <f t="shared" si="60"/>
        <v>1086.8140335688795</v>
      </c>
      <c r="BR66" s="461">
        <f t="shared" si="60"/>
        <v>1086.8140335688795</v>
      </c>
      <c r="BS66" s="461">
        <f t="shared" si="60"/>
        <v>1111.8107563409637</v>
      </c>
      <c r="BT66" s="461">
        <f t="shared" si="60"/>
        <v>1111.8107563409637</v>
      </c>
      <c r="BU66" s="461">
        <f t="shared" si="61"/>
        <v>1111.8107563409637</v>
      </c>
      <c r="BV66" s="461">
        <f t="shared" si="61"/>
        <v>1111.8107563409637</v>
      </c>
      <c r="BW66" s="461">
        <f t="shared" si="61"/>
        <v>1138.4942144931467</v>
      </c>
      <c r="BX66" s="461">
        <f t="shared" si="61"/>
        <v>1138.4942144931467</v>
      </c>
      <c r="BY66" s="461">
        <f t="shared" si="61"/>
        <v>1138.4942144931467</v>
      </c>
      <c r="BZ66" s="461">
        <f t="shared" si="61"/>
        <v>1138.4942144931467</v>
      </c>
      <c r="CA66" s="461">
        <f t="shared" si="61"/>
        <v>1164.679581426489</v>
      </c>
      <c r="CB66" s="461">
        <f t="shared" si="61"/>
        <v>1164.679581426489</v>
      </c>
      <c r="CC66" s="461">
        <f t="shared" si="61"/>
        <v>1164.679581426489</v>
      </c>
      <c r="CD66" s="461">
        <f t="shared" si="61"/>
        <v>1164.679581426489</v>
      </c>
      <c r="CE66" s="461">
        <f t="shared" si="61"/>
        <v>1191.4672117992982</v>
      </c>
      <c r="CF66" s="461">
        <f t="shared" si="61"/>
        <v>1191.4672117992982</v>
      </c>
      <c r="CG66" s="461">
        <f t="shared" si="61"/>
        <v>1191.4672117992982</v>
      </c>
      <c r="CH66" s="461">
        <f t="shared" si="61"/>
        <v>1191.4672117992982</v>
      </c>
      <c r="CI66" s="461">
        <f t="shared" si="61"/>
        <v>1218.8709576706819</v>
      </c>
      <c r="CJ66" s="461">
        <f t="shared" si="61"/>
        <v>1218.8709576706819</v>
      </c>
      <c r="CK66" s="461">
        <f t="shared" si="62"/>
        <v>1218.8709576706819</v>
      </c>
      <c r="CL66" s="461">
        <f t="shared" si="62"/>
        <v>1218.8709576706819</v>
      </c>
      <c r="CM66" s="461">
        <f t="shared" si="62"/>
        <v>1246.9049896971078</v>
      </c>
      <c r="CN66" s="461">
        <f t="shared" si="62"/>
        <v>1246.9049896971078</v>
      </c>
      <c r="CO66" s="461">
        <f t="shared" si="62"/>
        <v>1246.9049896971078</v>
      </c>
      <c r="CP66" s="461">
        <f t="shared" si="62"/>
        <v>1246.9049896971078</v>
      </c>
      <c r="CQ66" s="461">
        <f t="shared" si="62"/>
        <v>1275.583804460141</v>
      </c>
      <c r="CR66" s="461">
        <f t="shared" si="62"/>
        <v>1275.583804460141</v>
      </c>
      <c r="CS66" s="461">
        <f t="shared" si="62"/>
        <v>1275.583804460141</v>
      </c>
      <c r="CT66" s="461">
        <f t="shared" si="62"/>
        <v>1275.583804460141</v>
      </c>
      <c r="CU66" s="461">
        <f t="shared" si="62"/>
        <v>1304.922231962724</v>
      </c>
      <c r="CV66" s="461">
        <f t="shared" si="62"/>
        <v>1304.922231962724</v>
      </c>
      <c r="CW66" s="461">
        <f t="shared" si="62"/>
        <v>1304.922231962724</v>
      </c>
      <c r="CX66" s="461">
        <f t="shared" si="62"/>
        <v>1304.922231962724</v>
      </c>
      <c r="CY66" s="461">
        <f t="shared" si="62"/>
        <v>1334.9354432978666</v>
      </c>
      <c r="CZ66" s="461">
        <f t="shared" si="62"/>
        <v>1334.9354432978666</v>
      </c>
      <c r="DA66" s="461">
        <f t="shared" si="63"/>
        <v>1334.9354432978666</v>
      </c>
      <c r="DB66" s="461">
        <f t="shared" si="63"/>
        <v>1334.9354432978666</v>
      </c>
      <c r="DC66" s="461">
        <f t="shared" si="63"/>
        <v>1365.6389584937174</v>
      </c>
      <c r="DD66" s="461">
        <f t="shared" si="63"/>
        <v>1365.6389584937174</v>
      </c>
      <c r="DE66" s="461">
        <f t="shared" si="63"/>
        <v>1365.6389584937174</v>
      </c>
      <c r="DF66" s="461">
        <f t="shared" si="63"/>
        <v>1365.6389584937174</v>
      </c>
      <c r="DG66" s="461">
        <f t="shared" si="63"/>
        <v>1397.0486545390725</v>
      </c>
      <c r="DH66" s="461">
        <f t="shared" si="63"/>
        <v>1397.0486545390725</v>
      </c>
      <c r="DI66" s="461">
        <f t="shared" si="63"/>
        <v>1397.0486545390725</v>
      </c>
      <c r="DJ66" s="461">
        <f t="shared" si="63"/>
        <v>1397.0486545390725</v>
      </c>
      <c r="DK66" s="461">
        <f t="shared" si="63"/>
        <v>1429.1807735934713</v>
      </c>
      <c r="DL66" s="461">
        <f t="shared" si="63"/>
        <v>1429.1807735934713</v>
      </c>
      <c r="DM66" s="461">
        <f t="shared" si="63"/>
        <v>1429.1807735934713</v>
      </c>
      <c r="DN66" s="461">
        <f t="shared" si="63"/>
        <v>1429.1807735934713</v>
      </c>
      <c r="DO66" s="461">
        <f t="shared" si="63"/>
        <v>1462.0519313861209</v>
      </c>
      <c r="DP66" s="461">
        <f t="shared" si="63"/>
        <v>1462.0519313861209</v>
      </c>
      <c r="DQ66" s="461">
        <f t="shared" si="64"/>
        <v>1462.0519313861209</v>
      </c>
      <c r="DR66" s="461">
        <f t="shared" si="64"/>
        <v>1462.0519313861209</v>
      </c>
      <c r="DS66" s="461">
        <f t="shared" si="64"/>
        <v>1495.6791258080016</v>
      </c>
      <c r="DT66" s="461">
        <f t="shared" si="64"/>
        <v>1495.6791258080016</v>
      </c>
      <c r="DU66" s="461">
        <f t="shared" si="64"/>
        <v>1495.6791258080016</v>
      </c>
      <c r="DV66" s="461">
        <f t="shared" si="64"/>
        <v>1495.6791258080016</v>
      </c>
      <c r="DW66" s="461">
        <f t="shared" si="64"/>
        <v>1530.0797457015856</v>
      </c>
      <c r="DX66" s="461">
        <f t="shared" si="64"/>
        <v>1530.0797457015856</v>
      </c>
      <c r="DY66" s="461">
        <f t="shared" si="64"/>
        <v>1530.0797457015856</v>
      </c>
      <c r="DZ66" s="461">
        <f t="shared" si="64"/>
        <v>1530.0797457015856</v>
      </c>
      <c r="EA66" s="461">
        <f t="shared" si="64"/>
        <v>1565.2715798527215</v>
      </c>
      <c r="EB66" s="461">
        <f t="shared" si="64"/>
        <v>1565.2715798527215</v>
      </c>
      <c r="EC66" s="461">
        <f t="shared" si="64"/>
        <v>1565.2715798527215</v>
      </c>
      <c r="ED66" s="461">
        <f t="shared" si="64"/>
        <v>1565.2715798527215</v>
      </c>
      <c r="EE66" s="461">
        <f t="shared" si="64"/>
        <v>1601.272826189334</v>
      </c>
      <c r="EF66" s="461">
        <f t="shared" si="64"/>
        <v>1601.272826189334</v>
      </c>
      <c r="EG66" s="461">
        <f t="shared" si="65"/>
        <v>1601.272826189334</v>
      </c>
      <c r="EH66" s="461">
        <f t="shared" si="65"/>
        <v>1601.272826189334</v>
      </c>
      <c r="EI66" s="461">
        <f t="shared" si="65"/>
        <v>1638.1021011916885</v>
      </c>
      <c r="EJ66" s="461">
        <f t="shared" si="65"/>
        <v>1638.1021011916885</v>
      </c>
      <c r="EK66" s="461">
        <f t="shared" si="65"/>
        <v>1638.1021011916885</v>
      </c>
      <c r="EL66" s="461">
        <f t="shared" si="65"/>
        <v>1638.1021011916885</v>
      </c>
      <c r="EM66" s="461">
        <f t="shared" si="65"/>
        <v>1675.7784495190972</v>
      </c>
      <c r="EN66" s="461">
        <f t="shared" si="65"/>
        <v>1675.7784495190972</v>
      </c>
      <c r="EO66" s="461">
        <f t="shared" si="65"/>
        <v>1675.7784495190972</v>
      </c>
      <c r="EP66" s="461">
        <f t="shared" si="65"/>
        <v>1675.7784495190972</v>
      </c>
      <c r="EQ66" s="461">
        <f t="shared" si="65"/>
        <v>1714.3213538580364</v>
      </c>
      <c r="ER66" s="461">
        <f t="shared" si="65"/>
        <v>1714.3213538580364</v>
      </c>
      <c r="ES66" s="461">
        <f t="shared" si="65"/>
        <v>1714.3213538580364</v>
      </c>
      <c r="ET66" s="461">
        <f t="shared" si="65"/>
        <v>1714.3213538580364</v>
      </c>
      <c r="EU66" s="461">
        <f t="shared" si="65"/>
        <v>1753.7507449967713</v>
      </c>
      <c r="EV66" s="461">
        <f t="shared" si="65"/>
        <v>1753.7507449967713</v>
      </c>
      <c r="EW66" s="461">
        <f t="shared" si="66"/>
        <v>1753.7507449967713</v>
      </c>
      <c r="EX66" s="461">
        <f t="shared" si="66"/>
        <v>1753.7507449967713</v>
      </c>
      <c r="EY66" s="461">
        <f t="shared" si="66"/>
        <v>1794.0870121316968</v>
      </c>
      <c r="EZ66" s="461">
        <f t="shared" si="66"/>
        <v>1794.0870121316968</v>
      </c>
      <c r="FA66" s="461">
        <f t="shared" si="66"/>
        <v>1794.0870121316968</v>
      </c>
      <c r="FB66" s="461">
        <f t="shared" si="66"/>
        <v>1794.0870121316968</v>
      </c>
      <c r="FC66" s="461">
        <f t="shared" si="66"/>
        <v>1835.3510134107255</v>
      </c>
      <c r="FD66" s="461">
        <f t="shared" si="66"/>
        <v>1835.3510134107255</v>
      </c>
      <c r="FE66" s="461">
        <f t="shared" si="66"/>
        <v>1835.3510134107255</v>
      </c>
      <c r="FF66" s="461">
        <f t="shared" si="66"/>
        <v>1835.3510134107255</v>
      </c>
      <c r="FG66" s="461">
        <f t="shared" si="66"/>
        <v>1877.5640867191721</v>
      </c>
      <c r="FH66" s="461">
        <f t="shared" si="66"/>
        <v>1877.5640867191721</v>
      </c>
      <c r="FI66" s="461">
        <f t="shared" si="66"/>
        <v>1877.5640867191721</v>
      </c>
      <c r="FJ66" s="461">
        <f t="shared" si="66"/>
        <v>1877.5640867191721</v>
      </c>
      <c r="FK66" s="461">
        <f t="shared" si="66"/>
        <v>1920.7480607137129</v>
      </c>
      <c r="FL66" s="461">
        <f t="shared" si="66"/>
        <v>1920.7480607137129</v>
      </c>
      <c r="FM66" s="461">
        <f t="shared" si="67"/>
        <v>1920.7480607137129</v>
      </c>
      <c r="FN66" s="461">
        <f t="shared" si="67"/>
        <v>1920.7480607137129</v>
      </c>
      <c r="FO66" s="461">
        <f t="shared" si="67"/>
        <v>1964.925266110128</v>
      </c>
      <c r="FP66" s="461">
        <f t="shared" si="67"/>
        <v>1964.925266110128</v>
      </c>
      <c r="FQ66" s="461">
        <f t="shared" si="67"/>
        <v>1964.925266110128</v>
      </c>
      <c r="FR66" s="461">
        <f t="shared" si="67"/>
        <v>1964.925266110128</v>
      </c>
      <c r="FS66" s="461">
        <f t="shared" si="67"/>
        <v>2010.1185472306604</v>
      </c>
      <c r="FT66" s="461">
        <f t="shared" si="67"/>
        <v>2010.1185472306604</v>
      </c>
      <c r="FU66" s="461">
        <f t="shared" si="67"/>
        <v>2010.1185472306604</v>
      </c>
      <c r="FV66" s="461">
        <f t="shared" si="67"/>
        <v>2010.1185472306604</v>
      </c>
      <c r="FW66" s="461">
        <f t="shared" si="67"/>
        <v>2056.3512738169657</v>
      </c>
      <c r="FX66" s="461">
        <f t="shared" si="67"/>
        <v>2056.3512738169657</v>
      </c>
      <c r="FY66" s="461">
        <f t="shared" si="67"/>
        <v>2056.3512738169657</v>
      </c>
      <c r="FZ66" s="461">
        <f t="shared" si="67"/>
        <v>2056.3512738169657</v>
      </c>
      <c r="GA66" s="461">
        <f t="shared" si="67"/>
        <v>2103.6473531147558</v>
      </c>
      <c r="GB66" s="461">
        <f t="shared" si="67"/>
        <v>2103.6473531147558</v>
      </c>
      <c r="GC66" s="461">
        <f t="shared" si="68"/>
        <v>2103.6473531147558</v>
      </c>
      <c r="GD66" s="461">
        <f t="shared" si="68"/>
        <v>2103.6473531147558</v>
      </c>
      <c r="GE66" s="461">
        <f t="shared" si="68"/>
        <v>2152.0312422363945</v>
      </c>
      <c r="GF66" s="461">
        <f t="shared" si="68"/>
        <v>2152.0312422363945</v>
      </c>
      <c r="GG66" s="461">
        <f t="shared" si="68"/>
        <v>2152.0312422363945</v>
      </c>
      <c r="GH66" s="461">
        <f t="shared" si="68"/>
        <v>2152.0312422363945</v>
      </c>
      <c r="GI66" s="461">
        <f t="shared" si="68"/>
        <v>2201.5279608078317</v>
      </c>
      <c r="GJ66" s="461">
        <f t="shared" si="68"/>
        <v>2201.5279608078317</v>
      </c>
      <c r="GK66" s="461">
        <f t="shared" si="68"/>
        <v>2201.5279608078317</v>
      </c>
      <c r="GL66" s="461">
        <f t="shared" si="68"/>
        <v>2201.5279608078317</v>
      </c>
      <c r="GM66" s="461">
        <f t="shared" si="68"/>
        <v>2252.1631039064118</v>
      </c>
      <c r="GN66" s="461">
        <f t="shared" si="68"/>
        <v>2252.1631039064118</v>
      </c>
      <c r="GO66" s="461">
        <f t="shared" si="68"/>
        <v>2252.1631039064118</v>
      </c>
      <c r="GP66" s="461">
        <f t="shared" si="68"/>
        <v>2252.1631039064118</v>
      </c>
      <c r="GQ66" s="461">
        <f t="shared" si="68"/>
        <v>2303.9628552962586</v>
      </c>
      <c r="GR66" s="461">
        <f t="shared" si="68"/>
        <v>2303.9628552962586</v>
      </c>
      <c r="GS66" s="461">
        <f t="shared" si="69"/>
        <v>2303.9628552962586</v>
      </c>
      <c r="GT66" s="461">
        <f t="shared" si="69"/>
        <v>2303.9628552962586</v>
      </c>
      <c r="GU66" s="461">
        <f t="shared" si="58"/>
        <v>2356.9540009680727</v>
      </c>
      <c r="GV66" s="461">
        <f t="shared" si="40"/>
        <v>2356.9540009680727</v>
      </c>
      <c r="GW66" s="461">
        <f t="shared" si="40"/>
        <v>2356.9540009680727</v>
      </c>
      <c r="GX66" s="461">
        <f t="shared" si="40"/>
        <v>2356.9540009680727</v>
      </c>
      <c r="GY66" s="461">
        <f t="shared" si="41"/>
        <v>2411.163942990338</v>
      </c>
      <c r="GZ66" s="461">
        <f t="shared" si="42"/>
        <v>2411.163942990338</v>
      </c>
      <c r="HA66" s="461">
        <f t="shared" si="43"/>
        <v>2411.163942990338</v>
      </c>
      <c r="HB66" s="461">
        <f t="shared" si="44"/>
        <v>2411.163942990338</v>
      </c>
      <c r="HC66" s="461">
        <f t="shared" si="45"/>
        <v>2466.6207136791154</v>
      </c>
      <c r="HD66" s="461">
        <f t="shared" si="46"/>
        <v>2466.6207136791154</v>
      </c>
    </row>
    <row r="67" spans="2:212">
      <c r="B67" s="455" t="s">
        <v>1185</v>
      </c>
      <c r="C67" s="455" t="s">
        <v>1186</v>
      </c>
      <c r="D67" s="456">
        <v>0</v>
      </c>
      <c r="E67" s="455" t="s">
        <v>1187</v>
      </c>
      <c r="F67" s="457">
        <v>45161</v>
      </c>
      <c r="H67" s="457" t="s">
        <v>1188</v>
      </c>
      <c r="I67" s="457">
        <v>45161</v>
      </c>
      <c r="J67" s="458">
        <v>0</v>
      </c>
      <c r="K67" s="455" t="s">
        <v>1187</v>
      </c>
      <c r="L67" s="458">
        <v>0</v>
      </c>
      <c r="M67" s="455" t="s">
        <v>1187</v>
      </c>
      <c r="N67" s="459">
        <v>0</v>
      </c>
      <c r="O67" s="460">
        <v>0</v>
      </c>
      <c r="Q67" s="457"/>
      <c r="R67" s="457"/>
      <c r="S67" s="458"/>
      <c r="T67" s="455"/>
      <c r="U67" s="458"/>
      <c r="V67" s="455"/>
      <c r="W67" s="460"/>
      <c r="X67" s="460"/>
      <c r="Z67" s="444" t="str">
        <f t="shared" si="47"/>
        <v>Easments</v>
      </c>
      <c r="AA67" s="461">
        <f t="shared" si="28"/>
        <v>0</v>
      </c>
      <c r="AB67" s="461">
        <f t="shared" si="71"/>
        <v>0</v>
      </c>
      <c r="AC67" s="461">
        <f t="shared" si="71"/>
        <v>0</v>
      </c>
      <c r="AD67" s="461">
        <f t="shared" si="71"/>
        <v>0</v>
      </c>
      <c r="AE67" s="461">
        <f t="shared" si="71"/>
        <v>0</v>
      </c>
      <c r="AF67" s="461">
        <f t="shared" si="71"/>
        <v>0</v>
      </c>
      <c r="AG67" s="461">
        <f t="shared" si="71"/>
        <v>0</v>
      </c>
      <c r="AH67" s="461">
        <f t="shared" si="71"/>
        <v>0</v>
      </c>
      <c r="AI67" s="461">
        <f t="shared" si="71"/>
        <v>0</v>
      </c>
      <c r="AJ67" s="461">
        <f t="shared" si="71"/>
        <v>0</v>
      </c>
      <c r="AK67" s="461">
        <f t="shared" si="71"/>
        <v>0</v>
      </c>
      <c r="AL67" s="461">
        <f t="shared" si="71"/>
        <v>0</v>
      </c>
      <c r="AM67" s="461">
        <f t="shared" si="71"/>
        <v>0</v>
      </c>
      <c r="AN67" s="461">
        <f t="shared" si="71"/>
        <v>0</v>
      </c>
      <c r="AO67" s="461">
        <f t="shared" si="71"/>
        <v>0</v>
      </c>
      <c r="AP67" s="461">
        <f t="shared" si="71"/>
        <v>0</v>
      </c>
      <c r="AQ67" s="461">
        <f t="shared" si="70"/>
        <v>0</v>
      </c>
      <c r="AR67" s="461">
        <f t="shared" si="70"/>
        <v>0</v>
      </c>
      <c r="AS67" s="461">
        <f t="shared" si="70"/>
        <v>0</v>
      </c>
      <c r="AT67" s="461">
        <f t="shared" si="70"/>
        <v>0</v>
      </c>
      <c r="AU67" s="461">
        <f t="shared" si="70"/>
        <v>0</v>
      </c>
      <c r="AV67" s="461">
        <f t="shared" si="70"/>
        <v>0</v>
      </c>
      <c r="AW67" s="461">
        <f t="shared" si="70"/>
        <v>0</v>
      </c>
      <c r="AX67" s="461">
        <f t="shared" si="70"/>
        <v>0</v>
      </c>
      <c r="AY67" s="461">
        <f t="shared" si="70"/>
        <v>0</v>
      </c>
      <c r="AZ67" s="461">
        <f t="shared" si="70"/>
        <v>0</v>
      </c>
      <c r="BA67" s="461">
        <f t="shared" si="70"/>
        <v>0</v>
      </c>
      <c r="BB67" s="461">
        <f t="shared" si="70"/>
        <v>0</v>
      </c>
      <c r="BC67" s="461">
        <f t="shared" si="70"/>
        <v>0</v>
      </c>
      <c r="BD67" s="461">
        <f t="shared" si="70"/>
        <v>0</v>
      </c>
      <c r="BE67" s="461">
        <f t="shared" si="60"/>
        <v>0</v>
      </c>
      <c r="BF67" s="461">
        <f t="shared" si="60"/>
        <v>0</v>
      </c>
      <c r="BG67" s="461">
        <f t="shared" si="60"/>
        <v>0</v>
      </c>
      <c r="BH67" s="461">
        <f t="shared" si="60"/>
        <v>0</v>
      </c>
      <c r="BI67" s="461">
        <f t="shared" si="60"/>
        <v>0</v>
      </c>
      <c r="BJ67" s="461">
        <f t="shared" si="60"/>
        <v>0</v>
      </c>
      <c r="BK67" s="461">
        <f t="shared" si="60"/>
        <v>0</v>
      </c>
      <c r="BL67" s="461">
        <f t="shared" si="60"/>
        <v>0</v>
      </c>
      <c r="BM67" s="461">
        <f t="shared" si="60"/>
        <v>0</v>
      </c>
      <c r="BN67" s="461">
        <f t="shared" si="60"/>
        <v>0</v>
      </c>
      <c r="BO67" s="461">
        <f t="shared" si="60"/>
        <v>0</v>
      </c>
      <c r="BP67" s="461">
        <f t="shared" si="60"/>
        <v>0</v>
      </c>
      <c r="BQ67" s="461">
        <f t="shared" si="60"/>
        <v>0</v>
      </c>
      <c r="BR67" s="461">
        <f t="shared" si="60"/>
        <v>0</v>
      </c>
      <c r="BS67" s="461">
        <f t="shared" si="60"/>
        <v>0</v>
      </c>
      <c r="BT67" s="461">
        <f t="shared" si="60"/>
        <v>0</v>
      </c>
      <c r="BU67" s="461">
        <f t="shared" si="61"/>
        <v>0</v>
      </c>
      <c r="BV67" s="461">
        <f t="shared" si="61"/>
        <v>0</v>
      </c>
      <c r="BW67" s="461">
        <f t="shared" si="61"/>
        <v>0</v>
      </c>
      <c r="BX67" s="461">
        <f t="shared" si="61"/>
        <v>0</v>
      </c>
      <c r="BY67" s="461">
        <f t="shared" si="61"/>
        <v>0</v>
      </c>
      <c r="BZ67" s="461">
        <f t="shared" si="61"/>
        <v>0</v>
      </c>
      <c r="CA67" s="461">
        <f t="shared" si="61"/>
        <v>0</v>
      </c>
      <c r="CB67" s="461">
        <f t="shared" si="61"/>
        <v>0</v>
      </c>
      <c r="CC67" s="461">
        <f t="shared" si="61"/>
        <v>0</v>
      </c>
      <c r="CD67" s="461">
        <f t="shared" si="61"/>
        <v>0</v>
      </c>
      <c r="CE67" s="461">
        <f t="shared" si="61"/>
        <v>0</v>
      </c>
      <c r="CF67" s="461">
        <f t="shared" si="61"/>
        <v>0</v>
      </c>
      <c r="CG67" s="461">
        <f t="shared" si="61"/>
        <v>0</v>
      </c>
      <c r="CH67" s="461">
        <f t="shared" si="61"/>
        <v>0</v>
      </c>
      <c r="CI67" s="461">
        <f t="shared" si="61"/>
        <v>0</v>
      </c>
      <c r="CJ67" s="461">
        <f t="shared" si="61"/>
        <v>0</v>
      </c>
      <c r="CK67" s="461">
        <f t="shared" si="62"/>
        <v>0</v>
      </c>
      <c r="CL67" s="461">
        <f t="shared" si="62"/>
        <v>0</v>
      </c>
      <c r="CM67" s="461">
        <f t="shared" si="62"/>
        <v>0</v>
      </c>
      <c r="CN67" s="461">
        <f t="shared" si="62"/>
        <v>0</v>
      </c>
      <c r="CO67" s="461">
        <f t="shared" si="62"/>
        <v>0</v>
      </c>
      <c r="CP67" s="461">
        <f t="shared" si="62"/>
        <v>0</v>
      </c>
      <c r="CQ67" s="461">
        <f t="shared" si="62"/>
        <v>0</v>
      </c>
      <c r="CR67" s="461">
        <f t="shared" si="62"/>
        <v>0</v>
      </c>
      <c r="CS67" s="461">
        <f t="shared" si="62"/>
        <v>0</v>
      </c>
      <c r="CT67" s="461">
        <f t="shared" si="62"/>
        <v>0</v>
      </c>
      <c r="CU67" s="461">
        <f t="shared" si="62"/>
        <v>0</v>
      </c>
      <c r="CV67" s="461">
        <f t="shared" si="62"/>
        <v>0</v>
      </c>
      <c r="CW67" s="461">
        <f t="shared" si="62"/>
        <v>0</v>
      </c>
      <c r="CX67" s="461">
        <f t="shared" si="62"/>
        <v>0</v>
      </c>
      <c r="CY67" s="461">
        <f t="shared" si="62"/>
        <v>0</v>
      </c>
      <c r="CZ67" s="461">
        <f t="shared" si="62"/>
        <v>0</v>
      </c>
      <c r="DA67" s="461">
        <f t="shared" si="63"/>
        <v>0</v>
      </c>
      <c r="DB67" s="461">
        <f t="shared" si="63"/>
        <v>0</v>
      </c>
      <c r="DC67" s="461">
        <f t="shared" si="63"/>
        <v>0</v>
      </c>
      <c r="DD67" s="461">
        <f t="shared" si="63"/>
        <v>0</v>
      </c>
      <c r="DE67" s="461">
        <f t="shared" si="63"/>
        <v>0</v>
      </c>
      <c r="DF67" s="461">
        <f t="shared" si="63"/>
        <v>0</v>
      </c>
      <c r="DG67" s="461">
        <f t="shared" si="63"/>
        <v>0</v>
      </c>
      <c r="DH67" s="461">
        <f t="shared" si="63"/>
        <v>0</v>
      </c>
      <c r="DI67" s="461">
        <f t="shared" si="63"/>
        <v>0</v>
      </c>
      <c r="DJ67" s="461">
        <f t="shared" si="63"/>
        <v>0</v>
      </c>
      <c r="DK67" s="461">
        <f t="shared" si="63"/>
        <v>0</v>
      </c>
      <c r="DL67" s="461">
        <f t="shared" si="63"/>
        <v>0</v>
      </c>
      <c r="DM67" s="461">
        <f t="shared" si="63"/>
        <v>0</v>
      </c>
      <c r="DN67" s="461">
        <f t="shared" si="63"/>
        <v>0</v>
      </c>
      <c r="DO67" s="461">
        <f t="shared" si="63"/>
        <v>0</v>
      </c>
      <c r="DP67" s="461">
        <f t="shared" si="63"/>
        <v>0</v>
      </c>
      <c r="DQ67" s="461">
        <f t="shared" si="64"/>
        <v>0</v>
      </c>
      <c r="DR67" s="461">
        <f t="shared" si="64"/>
        <v>0</v>
      </c>
      <c r="DS67" s="461">
        <f t="shared" si="64"/>
        <v>0</v>
      </c>
      <c r="DT67" s="461">
        <f t="shared" si="64"/>
        <v>0</v>
      </c>
      <c r="DU67" s="461">
        <f t="shared" si="64"/>
        <v>0</v>
      </c>
      <c r="DV67" s="461">
        <f t="shared" si="64"/>
        <v>0</v>
      </c>
      <c r="DW67" s="461">
        <f t="shared" si="64"/>
        <v>0</v>
      </c>
      <c r="DX67" s="461">
        <f t="shared" si="64"/>
        <v>0</v>
      </c>
      <c r="DY67" s="461">
        <f t="shared" si="64"/>
        <v>0</v>
      </c>
      <c r="DZ67" s="461">
        <f t="shared" si="64"/>
        <v>0</v>
      </c>
      <c r="EA67" s="461">
        <f t="shared" si="64"/>
        <v>0</v>
      </c>
      <c r="EB67" s="461">
        <f t="shared" si="64"/>
        <v>0</v>
      </c>
      <c r="EC67" s="461">
        <f t="shared" si="64"/>
        <v>0</v>
      </c>
      <c r="ED67" s="461">
        <f t="shared" si="64"/>
        <v>0</v>
      </c>
      <c r="EE67" s="461">
        <f t="shared" si="64"/>
        <v>0</v>
      </c>
      <c r="EF67" s="461">
        <f t="shared" si="64"/>
        <v>0</v>
      </c>
      <c r="EG67" s="461">
        <f t="shared" si="65"/>
        <v>0</v>
      </c>
      <c r="EH67" s="461">
        <f t="shared" si="65"/>
        <v>0</v>
      </c>
      <c r="EI67" s="461">
        <f t="shared" si="65"/>
        <v>0</v>
      </c>
      <c r="EJ67" s="461">
        <f t="shared" si="65"/>
        <v>0</v>
      </c>
      <c r="EK67" s="461">
        <f t="shared" si="65"/>
        <v>0</v>
      </c>
      <c r="EL67" s="461">
        <f t="shared" si="65"/>
        <v>0</v>
      </c>
      <c r="EM67" s="461">
        <f t="shared" si="65"/>
        <v>0</v>
      </c>
      <c r="EN67" s="461">
        <f t="shared" si="65"/>
        <v>0</v>
      </c>
      <c r="EO67" s="461">
        <f t="shared" si="65"/>
        <v>0</v>
      </c>
      <c r="EP67" s="461">
        <f t="shared" si="65"/>
        <v>0</v>
      </c>
      <c r="EQ67" s="461">
        <f t="shared" si="65"/>
        <v>0</v>
      </c>
      <c r="ER67" s="461">
        <f t="shared" si="65"/>
        <v>0</v>
      </c>
      <c r="ES67" s="461">
        <f t="shared" si="65"/>
        <v>0</v>
      </c>
      <c r="ET67" s="461">
        <f t="shared" si="65"/>
        <v>0</v>
      </c>
      <c r="EU67" s="461">
        <f t="shared" si="65"/>
        <v>0</v>
      </c>
      <c r="EV67" s="461">
        <f t="shared" si="65"/>
        <v>0</v>
      </c>
      <c r="EW67" s="461">
        <f t="shared" si="66"/>
        <v>0</v>
      </c>
      <c r="EX67" s="461">
        <f t="shared" si="66"/>
        <v>0</v>
      </c>
      <c r="EY67" s="461">
        <f t="shared" si="66"/>
        <v>0</v>
      </c>
      <c r="EZ67" s="461">
        <f t="shared" si="66"/>
        <v>0</v>
      </c>
      <c r="FA67" s="461">
        <f t="shared" si="66"/>
        <v>0</v>
      </c>
      <c r="FB67" s="461">
        <f t="shared" si="66"/>
        <v>0</v>
      </c>
      <c r="FC67" s="461">
        <f t="shared" si="66"/>
        <v>0</v>
      </c>
      <c r="FD67" s="461">
        <f t="shared" si="66"/>
        <v>0</v>
      </c>
      <c r="FE67" s="461">
        <f t="shared" si="66"/>
        <v>0</v>
      </c>
      <c r="FF67" s="461">
        <f t="shared" si="66"/>
        <v>0</v>
      </c>
      <c r="FG67" s="461">
        <f t="shared" si="66"/>
        <v>0</v>
      </c>
      <c r="FH67" s="461">
        <f t="shared" si="66"/>
        <v>0</v>
      </c>
      <c r="FI67" s="461">
        <f t="shared" si="66"/>
        <v>0</v>
      </c>
      <c r="FJ67" s="461">
        <f t="shared" si="66"/>
        <v>0</v>
      </c>
      <c r="FK67" s="461">
        <f t="shared" si="66"/>
        <v>0</v>
      </c>
      <c r="FL67" s="461">
        <f t="shared" si="66"/>
        <v>0</v>
      </c>
      <c r="FM67" s="461">
        <f t="shared" si="67"/>
        <v>0</v>
      </c>
      <c r="FN67" s="461">
        <f t="shared" si="67"/>
        <v>0</v>
      </c>
      <c r="FO67" s="461">
        <f t="shared" si="67"/>
        <v>0</v>
      </c>
      <c r="FP67" s="461">
        <f t="shared" si="67"/>
        <v>0</v>
      </c>
      <c r="FQ67" s="461">
        <f t="shared" si="67"/>
        <v>0</v>
      </c>
      <c r="FR67" s="461">
        <f t="shared" si="67"/>
        <v>0</v>
      </c>
      <c r="FS67" s="461">
        <f t="shared" si="67"/>
        <v>0</v>
      </c>
      <c r="FT67" s="461">
        <f t="shared" si="67"/>
        <v>0</v>
      </c>
      <c r="FU67" s="461">
        <f t="shared" si="67"/>
        <v>0</v>
      </c>
      <c r="FV67" s="461">
        <f t="shared" si="67"/>
        <v>0</v>
      </c>
      <c r="FW67" s="461">
        <f t="shared" si="67"/>
        <v>0</v>
      </c>
      <c r="FX67" s="461">
        <f t="shared" si="67"/>
        <v>0</v>
      </c>
      <c r="FY67" s="461">
        <f t="shared" si="67"/>
        <v>0</v>
      </c>
      <c r="FZ67" s="461">
        <f t="shared" si="67"/>
        <v>0</v>
      </c>
      <c r="GA67" s="461">
        <f t="shared" si="67"/>
        <v>0</v>
      </c>
      <c r="GB67" s="461">
        <f t="shared" si="67"/>
        <v>0</v>
      </c>
      <c r="GC67" s="461">
        <f t="shared" si="68"/>
        <v>0</v>
      </c>
      <c r="GD67" s="461">
        <f t="shared" si="68"/>
        <v>0</v>
      </c>
      <c r="GE67" s="461">
        <f t="shared" si="68"/>
        <v>0</v>
      </c>
      <c r="GF67" s="461">
        <f t="shared" si="68"/>
        <v>0</v>
      </c>
      <c r="GG67" s="461">
        <f t="shared" si="68"/>
        <v>0</v>
      </c>
      <c r="GH67" s="461">
        <f t="shared" si="68"/>
        <v>0</v>
      </c>
      <c r="GI67" s="461">
        <f t="shared" si="68"/>
        <v>0</v>
      </c>
      <c r="GJ67" s="461">
        <f t="shared" si="68"/>
        <v>0</v>
      </c>
      <c r="GK67" s="461">
        <f t="shared" si="68"/>
        <v>0</v>
      </c>
      <c r="GL67" s="461">
        <f t="shared" si="68"/>
        <v>0</v>
      </c>
      <c r="GM67" s="461">
        <f t="shared" si="68"/>
        <v>0</v>
      </c>
      <c r="GN67" s="461">
        <f t="shared" si="68"/>
        <v>0</v>
      </c>
      <c r="GO67" s="461">
        <f t="shared" si="68"/>
        <v>0</v>
      </c>
      <c r="GP67" s="461">
        <f t="shared" si="68"/>
        <v>0</v>
      </c>
      <c r="GQ67" s="461">
        <f t="shared" si="68"/>
        <v>0</v>
      </c>
      <c r="GR67" s="461">
        <f t="shared" si="68"/>
        <v>0</v>
      </c>
      <c r="GS67" s="461">
        <f t="shared" si="69"/>
        <v>0</v>
      </c>
      <c r="GT67" s="461">
        <f t="shared" si="69"/>
        <v>0</v>
      </c>
      <c r="GU67" s="461">
        <f t="shared" si="58"/>
        <v>0</v>
      </c>
      <c r="GV67" s="461">
        <f t="shared" si="40"/>
        <v>0</v>
      </c>
      <c r="GW67" s="461">
        <f t="shared" si="40"/>
        <v>0</v>
      </c>
      <c r="GX67" s="461">
        <f t="shared" si="40"/>
        <v>0</v>
      </c>
      <c r="GY67" s="461">
        <f t="shared" si="41"/>
        <v>0</v>
      </c>
      <c r="GZ67" s="461">
        <f t="shared" si="42"/>
        <v>0</v>
      </c>
      <c r="HA67" s="461">
        <f t="shared" si="43"/>
        <v>0</v>
      </c>
      <c r="HB67" s="461">
        <f t="shared" si="44"/>
        <v>0</v>
      </c>
      <c r="HC67" s="461">
        <f t="shared" si="45"/>
        <v>0</v>
      </c>
      <c r="HD67" s="461">
        <f t="shared" si="46"/>
        <v>0</v>
      </c>
    </row>
    <row r="68" spans="2:212">
      <c r="B68" s="455" t="s">
        <v>1185</v>
      </c>
      <c r="C68" s="460" t="s">
        <v>1186</v>
      </c>
      <c r="D68" s="456">
        <v>0</v>
      </c>
      <c r="E68" s="455" t="s">
        <v>1187</v>
      </c>
      <c r="F68" s="457">
        <v>45072</v>
      </c>
      <c r="H68" s="457" t="s">
        <v>1190</v>
      </c>
      <c r="I68" s="457">
        <v>45072</v>
      </c>
      <c r="J68" s="458">
        <v>0</v>
      </c>
      <c r="K68" s="455" t="s">
        <v>1187</v>
      </c>
      <c r="L68" s="458">
        <v>0</v>
      </c>
      <c r="M68" s="455" t="s">
        <v>1187</v>
      </c>
      <c r="N68" s="459">
        <v>0</v>
      </c>
      <c r="O68" s="460">
        <v>0</v>
      </c>
      <c r="Q68" s="457" t="s">
        <v>1190</v>
      </c>
      <c r="R68" s="457"/>
      <c r="S68" s="456"/>
      <c r="T68" s="455"/>
      <c r="U68" s="458"/>
      <c r="V68" s="455"/>
      <c r="W68" s="460"/>
      <c r="X68" s="455"/>
      <c r="Z68" s="444" t="str">
        <f t="shared" si="47"/>
        <v>Easments</v>
      </c>
      <c r="AA68" s="461">
        <f t="shared" si="28"/>
        <v>0</v>
      </c>
      <c r="AB68" s="461">
        <f t="shared" si="71"/>
        <v>0</v>
      </c>
      <c r="AC68" s="461">
        <f t="shared" si="71"/>
        <v>0</v>
      </c>
      <c r="AD68" s="461">
        <f t="shared" si="71"/>
        <v>0</v>
      </c>
      <c r="AE68" s="461">
        <f t="shared" si="71"/>
        <v>0</v>
      </c>
      <c r="AF68" s="461">
        <f t="shared" si="71"/>
        <v>0</v>
      </c>
      <c r="AG68" s="461">
        <f t="shared" si="71"/>
        <v>0</v>
      </c>
      <c r="AH68" s="461">
        <f t="shared" si="71"/>
        <v>0</v>
      </c>
      <c r="AI68" s="461">
        <f t="shared" si="71"/>
        <v>0</v>
      </c>
      <c r="AJ68" s="461">
        <f t="shared" si="71"/>
        <v>0</v>
      </c>
      <c r="AK68" s="461">
        <f t="shared" si="71"/>
        <v>0</v>
      </c>
      <c r="AL68" s="461">
        <f t="shared" si="71"/>
        <v>0</v>
      </c>
      <c r="AM68" s="461">
        <f t="shared" si="71"/>
        <v>0</v>
      </c>
      <c r="AN68" s="461">
        <f t="shared" si="71"/>
        <v>0</v>
      </c>
      <c r="AO68" s="461">
        <f t="shared" si="71"/>
        <v>0</v>
      </c>
      <c r="AP68" s="461">
        <f t="shared" si="71"/>
        <v>0</v>
      </c>
      <c r="AQ68" s="461">
        <f t="shared" si="70"/>
        <v>0</v>
      </c>
      <c r="AR68" s="461">
        <f t="shared" si="70"/>
        <v>0</v>
      </c>
      <c r="AS68" s="461">
        <f t="shared" si="70"/>
        <v>0</v>
      </c>
      <c r="AT68" s="461">
        <f t="shared" si="70"/>
        <v>0</v>
      </c>
      <c r="AU68" s="461">
        <f t="shared" si="70"/>
        <v>0</v>
      </c>
      <c r="AV68" s="461">
        <f t="shared" si="70"/>
        <v>0</v>
      </c>
      <c r="AW68" s="461">
        <f t="shared" si="70"/>
        <v>0</v>
      </c>
      <c r="AX68" s="461">
        <f t="shared" si="70"/>
        <v>0</v>
      </c>
      <c r="AY68" s="461">
        <f t="shared" si="70"/>
        <v>0</v>
      </c>
      <c r="AZ68" s="461">
        <f t="shared" si="70"/>
        <v>0</v>
      </c>
      <c r="BA68" s="461">
        <f t="shared" si="70"/>
        <v>0</v>
      </c>
      <c r="BB68" s="461">
        <f t="shared" si="70"/>
        <v>0</v>
      </c>
      <c r="BC68" s="461">
        <f t="shared" si="70"/>
        <v>0</v>
      </c>
      <c r="BD68" s="461">
        <f t="shared" si="70"/>
        <v>0</v>
      </c>
      <c r="BE68" s="461">
        <f t="shared" si="60"/>
        <v>0</v>
      </c>
      <c r="BF68" s="461">
        <f t="shared" si="60"/>
        <v>0</v>
      </c>
      <c r="BG68" s="461">
        <f t="shared" si="60"/>
        <v>0</v>
      </c>
      <c r="BH68" s="461">
        <f t="shared" si="60"/>
        <v>0</v>
      </c>
      <c r="BI68" s="461">
        <f t="shared" si="60"/>
        <v>0</v>
      </c>
      <c r="BJ68" s="461">
        <f t="shared" si="60"/>
        <v>0</v>
      </c>
      <c r="BK68" s="461">
        <f t="shared" si="60"/>
        <v>0</v>
      </c>
      <c r="BL68" s="461">
        <f t="shared" si="60"/>
        <v>0</v>
      </c>
      <c r="BM68" s="461">
        <f t="shared" si="60"/>
        <v>0</v>
      </c>
      <c r="BN68" s="461">
        <f t="shared" si="60"/>
        <v>0</v>
      </c>
      <c r="BO68" s="461">
        <f t="shared" si="60"/>
        <v>0</v>
      </c>
      <c r="BP68" s="461">
        <f t="shared" si="60"/>
        <v>0</v>
      </c>
      <c r="BQ68" s="461">
        <f t="shared" si="60"/>
        <v>0</v>
      </c>
      <c r="BR68" s="461">
        <f t="shared" si="60"/>
        <v>0</v>
      </c>
      <c r="BS68" s="461">
        <f t="shared" si="60"/>
        <v>0</v>
      </c>
      <c r="BT68" s="461">
        <f t="shared" si="60"/>
        <v>0</v>
      </c>
      <c r="BU68" s="461">
        <f t="shared" si="61"/>
        <v>0</v>
      </c>
      <c r="BV68" s="461">
        <f t="shared" si="61"/>
        <v>0</v>
      </c>
      <c r="BW68" s="461">
        <f t="shared" si="61"/>
        <v>0</v>
      </c>
      <c r="BX68" s="461">
        <f t="shared" si="61"/>
        <v>0</v>
      </c>
      <c r="BY68" s="461">
        <f t="shared" si="61"/>
        <v>0</v>
      </c>
      <c r="BZ68" s="461">
        <f t="shared" si="61"/>
        <v>0</v>
      </c>
      <c r="CA68" s="461">
        <f t="shared" si="61"/>
        <v>0</v>
      </c>
      <c r="CB68" s="461">
        <f t="shared" si="61"/>
        <v>0</v>
      </c>
      <c r="CC68" s="461">
        <f t="shared" si="61"/>
        <v>0</v>
      </c>
      <c r="CD68" s="461">
        <f t="shared" si="61"/>
        <v>0</v>
      </c>
      <c r="CE68" s="461">
        <f t="shared" si="61"/>
        <v>0</v>
      </c>
      <c r="CF68" s="461">
        <f t="shared" si="61"/>
        <v>0</v>
      </c>
      <c r="CG68" s="461">
        <f t="shared" si="61"/>
        <v>0</v>
      </c>
      <c r="CH68" s="461">
        <f t="shared" si="61"/>
        <v>0</v>
      </c>
      <c r="CI68" s="461">
        <f t="shared" si="61"/>
        <v>0</v>
      </c>
      <c r="CJ68" s="461">
        <f t="shared" si="61"/>
        <v>0</v>
      </c>
      <c r="CK68" s="461">
        <f t="shared" si="62"/>
        <v>0</v>
      </c>
      <c r="CL68" s="461">
        <f t="shared" si="62"/>
        <v>0</v>
      </c>
      <c r="CM68" s="461">
        <f t="shared" si="62"/>
        <v>0</v>
      </c>
      <c r="CN68" s="461">
        <f t="shared" si="62"/>
        <v>0</v>
      </c>
      <c r="CO68" s="461">
        <f t="shared" si="62"/>
        <v>0</v>
      </c>
      <c r="CP68" s="461">
        <f t="shared" si="62"/>
        <v>0</v>
      </c>
      <c r="CQ68" s="461">
        <f t="shared" si="62"/>
        <v>0</v>
      </c>
      <c r="CR68" s="461">
        <f t="shared" si="62"/>
        <v>0</v>
      </c>
      <c r="CS68" s="461">
        <f t="shared" si="62"/>
        <v>0</v>
      </c>
      <c r="CT68" s="461">
        <f t="shared" si="62"/>
        <v>0</v>
      </c>
      <c r="CU68" s="461">
        <f t="shared" si="62"/>
        <v>0</v>
      </c>
      <c r="CV68" s="461">
        <f t="shared" si="62"/>
        <v>0</v>
      </c>
      <c r="CW68" s="461">
        <f t="shared" si="62"/>
        <v>0</v>
      </c>
      <c r="CX68" s="461">
        <f t="shared" si="62"/>
        <v>0</v>
      </c>
      <c r="CY68" s="461">
        <f t="shared" si="62"/>
        <v>0</v>
      </c>
      <c r="CZ68" s="461">
        <f t="shared" si="62"/>
        <v>0</v>
      </c>
      <c r="DA68" s="461">
        <f t="shared" si="63"/>
        <v>0</v>
      </c>
      <c r="DB68" s="461">
        <f t="shared" si="63"/>
        <v>0</v>
      </c>
      <c r="DC68" s="461">
        <f t="shared" si="63"/>
        <v>0</v>
      </c>
      <c r="DD68" s="461">
        <f t="shared" si="63"/>
        <v>0</v>
      </c>
      <c r="DE68" s="461">
        <f t="shared" si="63"/>
        <v>0</v>
      </c>
      <c r="DF68" s="461">
        <f t="shared" si="63"/>
        <v>0</v>
      </c>
      <c r="DG68" s="461">
        <f t="shared" si="63"/>
        <v>0</v>
      </c>
      <c r="DH68" s="461">
        <f t="shared" si="63"/>
        <v>0</v>
      </c>
      <c r="DI68" s="461">
        <f t="shared" si="63"/>
        <v>0</v>
      </c>
      <c r="DJ68" s="461">
        <f t="shared" si="63"/>
        <v>0</v>
      </c>
      <c r="DK68" s="461">
        <f t="shared" si="63"/>
        <v>0</v>
      </c>
      <c r="DL68" s="461">
        <f t="shared" si="63"/>
        <v>0</v>
      </c>
      <c r="DM68" s="461">
        <f t="shared" si="63"/>
        <v>0</v>
      </c>
      <c r="DN68" s="461">
        <f t="shared" si="63"/>
        <v>0</v>
      </c>
      <c r="DO68" s="461">
        <f t="shared" si="63"/>
        <v>0</v>
      </c>
      <c r="DP68" s="461">
        <f t="shared" si="63"/>
        <v>0</v>
      </c>
      <c r="DQ68" s="461">
        <f t="shared" si="64"/>
        <v>0</v>
      </c>
      <c r="DR68" s="461">
        <f t="shared" si="64"/>
        <v>0</v>
      </c>
      <c r="DS68" s="461">
        <f t="shared" si="64"/>
        <v>0</v>
      </c>
      <c r="DT68" s="461">
        <f t="shared" si="64"/>
        <v>0</v>
      </c>
      <c r="DU68" s="461">
        <f t="shared" si="64"/>
        <v>0</v>
      </c>
      <c r="DV68" s="461">
        <f t="shared" si="64"/>
        <v>0</v>
      </c>
      <c r="DW68" s="461">
        <f t="shared" si="64"/>
        <v>0</v>
      </c>
      <c r="DX68" s="461">
        <f t="shared" si="64"/>
        <v>0</v>
      </c>
      <c r="DY68" s="461">
        <f t="shared" si="64"/>
        <v>0</v>
      </c>
      <c r="DZ68" s="461">
        <f t="shared" si="64"/>
        <v>0</v>
      </c>
      <c r="EA68" s="461">
        <f t="shared" si="64"/>
        <v>0</v>
      </c>
      <c r="EB68" s="461">
        <f t="shared" si="64"/>
        <v>0</v>
      </c>
      <c r="EC68" s="461">
        <f t="shared" si="64"/>
        <v>0</v>
      </c>
      <c r="ED68" s="461">
        <f t="shared" si="64"/>
        <v>0</v>
      </c>
      <c r="EE68" s="461">
        <f t="shared" si="64"/>
        <v>0</v>
      </c>
      <c r="EF68" s="461">
        <f t="shared" si="64"/>
        <v>0</v>
      </c>
      <c r="EG68" s="461">
        <f t="shared" si="65"/>
        <v>0</v>
      </c>
      <c r="EH68" s="461">
        <f t="shared" si="65"/>
        <v>0</v>
      </c>
      <c r="EI68" s="461">
        <f t="shared" si="65"/>
        <v>0</v>
      </c>
      <c r="EJ68" s="461">
        <f t="shared" si="65"/>
        <v>0</v>
      </c>
      <c r="EK68" s="461">
        <f t="shared" si="65"/>
        <v>0</v>
      </c>
      <c r="EL68" s="461">
        <f t="shared" si="65"/>
        <v>0</v>
      </c>
      <c r="EM68" s="461">
        <f t="shared" si="65"/>
        <v>0</v>
      </c>
      <c r="EN68" s="461">
        <f t="shared" si="65"/>
        <v>0</v>
      </c>
      <c r="EO68" s="461">
        <f t="shared" si="65"/>
        <v>0</v>
      </c>
      <c r="EP68" s="461">
        <f t="shared" si="65"/>
        <v>0</v>
      </c>
      <c r="EQ68" s="461">
        <f t="shared" si="65"/>
        <v>0</v>
      </c>
      <c r="ER68" s="461">
        <f t="shared" si="65"/>
        <v>0</v>
      </c>
      <c r="ES68" s="461">
        <f t="shared" si="65"/>
        <v>0</v>
      </c>
      <c r="ET68" s="461">
        <f t="shared" si="65"/>
        <v>0</v>
      </c>
      <c r="EU68" s="461">
        <f t="shared" si="65"/>
        <v>0</v>
      </c>
      <c r="EV68" s="461">
        <f t="shared" si="65"/>
        <v>0</v>
      </c>
      <c r="EW68" s="461">
        <f t="shared" si="66"/>
        <v>0</v>
      </c>
      <c r="EX68" s="461">
        <f t="shared" si="66"/>
        <v>0</v>
      </c>
      <c r="EY68" s="461">
        <f t="shared" si="66"/>
        <v>0</v>
      </c>
      <c r="EZ68" s="461">
        <f t="shared" si="66"/>
        <v>0</v>
      </c>
      <c r="FA68" s="461">
        <f t="shared" si="66"/>
        <v>0</v>
      </c>
      <c r="FB68" s="461">
        <f t="shared" si="66"/>
        <v>0</v>
      </c>
      <c r="FC68" s="461">
        <f t="shared" si="66"/>
        <v>0</v>
      </c>
      <c r="FD68" s="461">
        <f t="shared" si="66"/>
        <v>0</v>
      </c>
      <c r="FE68" s="461">
        <f t="shared" si="66"/>
        <v>0</v>
      </c>
      <c r="FF68" s="461">
        <f t="shared" si="66"/>
        <v>0</v>
      </c>
      <c r="FG68" s="461">
        <f t="shared" si="66"/>
        <v>0</v>
      </c>
      <c r="FH68" s="461">
        <f t="shared" si="66"/>
        <v>0</v>
      </c>
      <c r="FI68" s="461">
        <f t="shared" si="66"/>
        <v>0</v>
      </c>
      <c r="FJ68" s="461">
        <f t="shared" si="66"/>
        <v>0</v>
      </c>
      <c r="FK68" s="461">
        <f t="shared" si="66"/>
        <v>0</v>
      </c>
      <c r="FL68" s="461">
        <f t="shared" si="66"/>
        <v>0</v>
      </c>
      <c r="FM68" s="461">
        <f t="shared" si="67"/>
        <v>0</v>
      </c>
      <c r="FN68" s="461">
        <f t="shared" si="67"/>
        <v>0</v>
      </c>
      <c r="FO68" s="461">
        <f t="shared" si="67"/>
        <v>0</v>
      </c>
      <c r="FP68" s="461">
        <f t="shared" si="67"/>
        <v>0</v>
      </c>
      <c r="FQ68" s="461">
        <f t="shared" si="67"/>
        <v>0</v>
      </c>
      <c r="FR68" s="461">
        <f t="shared" si="67"/>
        <v>0</v>
      </c>
      <c r="FS68" s="461">
        <f t="shared" si="67"/>
        <v>0</v>
      </c>
      <c r="FT68" s="461">
        <f t="shared" si="67"/>
        <v>0</v>
      </c>
      <c r="FU68" s="461">
        <f t="shared" si="67"/>
        <v>0</v>
      </c>
      <c r="FV68" s="461">
        <f t="shared" si="67"/>
        <v>0</v>
      </c>
      <c r="FW68" s="461">
        <f t="shared" si="67"/>
        <v>0</v>
      </c>
      <c r="FX68" s="461">
        <f t="shared" si="67"/>
        <v>0</v>
      </c>
      <c r="FY68" s="461">
        <f t="shared" si="67"/>
        <v>0</v>
      </c>
      <c r="FZ68" s="461">
        <f t="shared" si="67"/>
        <v>0</v>
      </c>
      <c r="GA68" s="461">
        <f t="shared" si="67"/>
        <v>0</v>
      </c>
      <c r="GB68" s="461">
        <f t="shared" si="67"/>
        <v>0</v>
      </c>
      <c r="GC68" s="461">
        <f t="shared" si="68"/>
        <v>0</v>
      </c>
      <c r="GD68" s="461">
        <f t="shared" si="68"/>
        <v>0</v>
      </c>
      <c r="GE68" s="461">
        <f t="shared" si="68"/>
        <v>0</v>
      </c>
      <c r="GF68" s="461">
        <f t="shared" si="68"/>
        <v>0</v>
      </c>
      <c r="GG68" s="461">
        <f t="shared" si="68"/>
        <v>0</v>
      </c>
      <c r="GH68" s="461">
        <f t="shared" si="68"/>
        <v>0</v>
      </c>
      <c r="GI68" s="461">
        <f t="shared" si="68"/>
        <v>0</v>
      </c>
      <c r="GJ68" s="461">
        <f t="shared" si="68"/>
        <v>0</v>
      </c>
      <c r="GK68" s="461">
        <f t="shared" si="68"/>
        <v>0</v>
      </c>
      <c r="GL68" s="461">
        <f t="shared" si="68"/>
        <v>0</v>
      </c>
      <c r="GM68" s="461">
        <f t="shared" si="68"/>
        <v>0</v>
      </c>
      <c r="GN68" s="461">
        <f t="shared" si="68"/>
        <v>0</v>
      </c>
      <c r="GO68" s="461">
        <f t="shared" si="68"/>
        <v>0</v>
      </c>
      <c r="GP68" s="461">
        <f t="shared" si="68"/>
        <v>0</v>
      </c>
      <c r="GQ68" s="461">
        <f t="shared" si="68"/>
        <v>0</v>
      </c>
      <c r="GR68" s="461">
        <f t="shared" si="68"/>
        <v>0</v>
      </c>
      <c r="GS68" s="461">
        <f t="shared" si="69"/>
        <v>0</v>
      </c>
      <c r="GT68" s="461">
        <f t="shared" si="69"/>
        <v>0</v>
      </c>
      <c r="GU68" s="461">
        <f t="shared" si="58"/>
        <v>0</v>
      </c>
      <c r="GV68" s="461">
        <f t="shared" si="40"/>
        <v>0</v>
      </c>
      <c r="GW68" s="461">
        <f t="shared" si="40"/>
        <v>0</v>
      </c>
      <c r="GX68" s="461">
        <f t="shared" si="40"/>
        <v>0</v>
      </c>
      <c r="GY68" s="461">
        <f t="shared" si="41"/>
        <v>0</v>
      </c>
      <c r="GZ68" s="461">
        <f t="shared" si="42"/>
        <v>0</v>
      </c>
      <c r="HA68" s="461">
        <f t="shared" si="43"/>
        <v>0</v>
      </c>
      <c r="HB68" s="461">
        <f t="shared" si="44"/>
        <v>0</v>
      </c>
      <c r="HC68" s="461">
        <f t="shared" si="45"/>
        <v>0</v>
      </c>
      <c r="HD68" s="461">
        <f t="shared" si="46"/>
        <v>0</v>
      </c>
    </row>
    <row r="69" spans="2:212">
      <c r="B69" s="455" t="s">
        <v>1185</v>
      </c>
      <c r="C69" s="455" t="s">
        <v>1186</v>
      </c>
      <c r="D69" s="456">
        <v>0</v>
      </c>
      <c r="E69" s="455" t="s">
        <v>1187</v>
      </c>
      <c r="F69" s="457">
        <v>44725</v>
      </c>
      <c r="H69" s="457" t="s">
        <v>1188</v>
      </c>
      <c r="I69" s="457">
        <v>44725</v>
      </c>
      <c r="J69" s="458">
        <v>0</v>
      </c>
      <c r="K69" s="455" t="s">
        <v>1187</v>
      </c>
      <c r="L69" s="458">
        <v>0</v>
      </c>
      <c r="M69" s="455" t="s">
        <v>1187</v>
      </c>
      <c r="N69" s="459">
        <v>0</v>
      </c>
      <c r="O69" s="460">
        <v>0</v>
      </c>
      <c r="Q69" s="457"/>
      <c r="R69" s="457"/>
      <c r="S69" s="458"/>
      <c r="T69" s="455"/>
      <c r="U69" s="458"/>
      <c r="V69" s="455"/>
      <c r="W69" s="460"/>
      <c r="X69" s="460"/>
      <c r="Z69" s="444" t="str">
        <f t="shared" si="47"/>
        <v>Easments</v>
      </c>
      <c r="AA69" s="461">
        <f t="shared" si="28"/>
        <v>0</v>
      </c>
      <c r="AB69" s="461">
        <f t="shared" si="71"/>
        <v>0</v>
      </c>
      <c r="AC69" s="461">
        <f t="shared" si="71"/>
        <v>0</v>
      </c>
      <c r="AD69" s="461">
        <f t="shared" si="71"/>
        <v>0</v>
      </c>
      <c r="AE69" s="461">
        <f t="shared" si="71"/>
        <v>0</v>
      </c>
      <c r="AF69" s="461">
        <f t="shared" si="71"/>
        <v>0</v>
      </c>
      <c r="AG69" s="461">
        <f t="shared" si="71"/>
        <v>0</v>
      </c>
      <c r="AH69" s="461">
        <f t="shared" si="71"/>
        <v>0</v>
      </c>
      <c r="AI69" s="461">
        <f t="shared" si="71"/>
        <v>0</v>
      </c>
      <c r="AJ69" s="461">
        <f t="shared" si="71"/>
        <v>0</v>
      </c>
      <c r="AK69" s="461">
        <f t="shared" si="71"/>
        <v>0</v>
      </c>
      <c r="AL69" s="461">
        <f t="shared" si="71"/>
        <v>0</v>
      </c>
      <c r="AM69" s="461">
        <f t="shared" si="71"/>
        <v>0</v>
      </c>
      <c r="AN69" s="461">
        <f t="shared" si="71"/>
        <v>0</v>
      </c>
      <c r="AO69" s="461">
        <f t="shared" si="71"/>
        <v>0</v>
      </c>
      <c r="AP69" s="461">
        <f t="shared" si="71"/>
        <v>0</v>
      </c>
      <c r="AQ69" s="461">
        <f t="shared" si="70"/>
        <v>0</v>
      </c>
      <c r="AR69" s="461">
        <f t="shared" si="70"/>
        <v>0</v>
      </c>
      <c r="AS69" s="461">
        <f t="shared" si="70"/>
        <v>0</v>
      </c>
      <c r="AT69" s="461">
        <f t="shared" si="70"/>
        <v>0</v>
      </c>
      <c r="AU69" s="461">
        <f t="shared" si="70"/>
        <v>0</v>
      </c>
      <c r="AV69" s="461">
        <f t="shared" si="70"/>
        <v>0</v>
      </c>
      <c r="AW69" s="461">
        <f t="shared" si="70"/>
        <v>0</v>
      </c>
      <c r="AX69" s="461">
        <f t="shared" si="70"/>
        <v>0</v>
      </c>
      <c r="AY69" s="461">
        <f t="shared" si="70"/>
        <v>0</v>
      </c>
      <c r="AZ69" s="461">
        <f t="shared" si="70"/>
        <v>0</v>
      </c>
      <c r="BA69" s="461">
        <f t="shared" si="70"/>
        <v>0</v>
      </c>
      <c r="BB69" s="461">
        <f t="shared" si="70"/>
        <v>0</v>
      </c>
      <c r="BC69" s="461">
        <f t="shared" si="70"/>
        <v>0</v>
      </c>
      <c r="BD69" s="461">
        <f t="shared" si="70"/>
        <v>0</v>
      </c>
      <c r="BE69" s="461">
        <f t="shared" si="60"/>
        <v>0</v>
      </c>
      <c r="BF69" s="461">
        <f t="shared" si="60"/>
        <v>0</v>
      </c>
      <c r="BG69" s="461">
        <f t="shared" si="60"/>
        <v>0</v>
      </c>
      <c r="BH69" s="461">
        <f t="shared" si="60"/>
        <v>0</v>
      </c>
      <c r="BI69" s="461">
        <f t="shared" si="60"/>
        <v>0</v>
      </c>
      <c r="BJ69" s="461">
        <f t="shared" si="60"/>
        <v>0</v>
      </c>
      <c r="BK69" s="461">
        <f t="shared" si="60"/>
        <v>0</v>
      </c>
      <c r="BL69" s="461">
        <f t="shared" si="60"/>
        <v>0</v>
      </c>
      <c r="BM69" s="461">
        <f t="shared" si="60"/>
        <v>0</v>
      </c>
      <c r="BN69" s="461">
        <f t="shared" si="60"/>
        <v>0</v>
      </c>
      <c r="BO69" s="461">
        <f t="shared" si="60"/>
        <v>0</v>
      </c>
      <c r="BP69" s="461">
        <f t="shared" si="60"/>
        <v>0</v>
      </c>
      <c r="BQ69" s="461">
        <f t="shared" si="60"/>
        <v>0</v>
      </c>
      <c r="BR69" s="461">
        <f t="shared" si="60"/>
        <v>0</v>
      </c>
      <c r="BS69" s="461">
        <f t="shared" si="60"/>
        <v>0</v>
      </c>
      <c r="BT69" s="461">
        <f t="shared" si="60"/>
        <v>0</v>
      </c>
      <c r="BU69" s="461">
        <f t="shared" si="61"/>
        <v>0</v>
      </c>
      <c r="BV69" s="461">
        <f t="shared" si="61"/>
        <v>0</v>
      </c>
      <c r="BW69" s="461">
        <f t="shared" si="61"/>
        <v>0</v>
      </c>
      <c r="BX69" s="461">
        <f t="shared" si="61"/>
        <v>0</v>
      </c>
      <c r="BY69" s="461">
        <f t="shared" si="61"/>
        <v>0</v>
      </c>
      <c r="BZ69" s="461">
        <f t="shared" si="61"/>
        <v>0</v>
      </c>
      <c r="CA69" s="461">
        <f t="shared" si="61"/>
        <v>0</v>
      </c>
      <c r="CB69" s="461">
        <f t="shared" si="61"/>
        <v>0</v>
      </c>
      <c r="CC69" s="461">
        <f t="shared" si="61"/>
        <v>0</v>
      </c>
      <c r="CD69" s="461">
        <f t="shared" si="61"/>
        <v>0</v>
      </c>
      <c r="CE69" s="461">
        <f t="shared" si="61"/>
        <v>0</v>
      </c>
      <c r="CF69" s="461">
        <f t="shared" si="61"/>
        <v>0</v>
      </c>
      <c r="CG69" s="461">
        <f t="shared" si="61"/>
        <v>0</v>
      </c>
      <c r="CH69" s="461">
        <f t="shared" si="61"/>
        <v>0</v>
      </c>
      <c r="CI69" s="461">
        <f t="shared" si="61"/>
        <v>0</v>
      </c>
      <c r="CJ69" s="461">
        <f t="shared" si="61"/>
        <v>0</v>
      </c>
      <c r="CK69" s="461">
        <f t="shared" si="62"/>
        <v>0</v>
      </c>
      <c r="CL69" s="461">
        <f t="shared" si="62"/>
        <v>0</v>
      </c>
      <c r="CM69" s="461">
        <f t="shared" si="62"/>
        <v>0</v>
      </c>
      <c r="CN69" s="461">
        <f t="shared" si="62"/>
        <v>0</v>
      </c>
      <c r="CO69" s="461">
        <f t="shared" si="62"/>
        <v>0</v>
      </c>
      <c r="CP69" s="461">
        <f t="shared" si="62"/>
        <v>0</v>
      </c>
      <c r="CQ69" s="461">
        <f t="shared" si="62"/>
        <v>0</v>
      </c>
      <c r="CR69" s="461">
        <f t="shared" si="62"/>
        <v>0</v>
      </c>
      <c r="CS69" s="461">
        <f t="shared" si="62"/>
        <v>0</v>
      </c>
      <c r="CT69" s="461">
        <f t="shared" si="62"/>
        <v>0</v>
      </c>
      <c r="CU69" s="461">
        <f t="shared" si="62"/>
        <v>0</v>
      </c>
      <c r="CV69" s="461">
        <f t="shared" si="62"/>
        <v>0</v>
      </c>
      <c r="CW69" s="461">
        <f t="shared" si="62"/>
        <v>0</v>
      </c>
      <c r="CX69" s="461">
        <f t="shared" si="62"/>
        <v>0</v>
      </c>
      <c r="CY69" s="461">
        <f t="shared" si="62"/>
        <v>0</v>
      </c>
      <c r="CZ69" s="461">
        <f t="shared" si="62"/>
        <v>0</v>
      </c>
      <c r="DA69" s="461">
        <f t="shared" si="63"/>
        <v>0</v>
      </c>
      <c r="DB69" s="461">
        <f t="shared" si="63"/>
        <v>0</v>
      </c>
      <c r="DC69" s="461">
        <f t="shared" si="63"/>
        <v>0</v>
      </c>
      <c r="DD69" s="461">
        <f t="shared" si="63"/>
        <v>0</v>
      </c>
      <c r="DE69" s="461">
        <f t="shared" si="63"/>
        <v>0</v>
      </c>
      <c r="DF69" s="461">
        <f t="shared" si="63"/>
        <v>0</v>
      </c>
      <c r="DG69" s="461">
        <f t="shared" si="63"/>
        <v>0</v>
      </c>
      <c r="DH69" s="461">
        <f t="shared" si="63"/>
        <v>0</v>
      </c>
      <c r="DI69" s="461">
        <f t="shared" si="63"/>
        <v>0</v>
      </c>
      <c r="DJ69" s="461">
        <f t="shared" si="63"/>
        <v>0</v>
      </c>
      <c r="DK69" s="461">
        <f t="shared" si="63"/>
        <v>0</v>
      </c>
      <c r="DL69" s="461">
        <f t="shared" si="63"/>
        <v>0</v>
      </c>
      <c r="DM69" s="461">
        <f t="shared" si="63"/>
        <v>0</v>
      </c>
      <c r="DN69" s="461">
        <f t="shared" si="63"/>
        <v>0</v>
      </c>
      <c r="DO69" s="461">
        <f t="shared" si="63"/>
        <v>0</v>
      </c>
      <c r="DP69" s="461">
        <f t="shared" si="63"/>
        <v>0</v>
      </c>
      <c r="DQ69" s="461">
        <f t="shared" si="64"/>
        <v>0</v>
      </c>
      <c r="DR69" s="461">
        <f t="shared" si="64"/>
        <v>0</v>
      </c>
      <c r="DS69" s="461">
        <f t="shared" si="64"/>
        <v>0</v>
      </c>
      <c r="DT69" s="461">
        <f t="shared" si="64"/>
        <v>0</v>
      </c>
      <c r="DU69" s="461">
        <f t="shared" si="64"/>
        <v>0</v>
      </c>
      <c r="DV69" s="461">
        <f t="shared" si="64"/>
        <v>0</v>
      </c>
      <c r="DW69" s="461">
        <f t="shared" si="64"/>
        <v>0</v>
      </c>
      <c r="DX69" s="461">
        <f t="shared" si="64"/>
        <v>0</v>
      </c>
      <c r="DY69" s="461">
        <f t="shared" si="64"/>
        <v>0</v>
      </c>
      <c r="DZ69" s="461">
        <f t="shared" si="64"/>
        <v>0</v>
      </c>
      <c r="EA69" s="461">
        <f t="shared" si="64"/>
        <v>0</v>
      </c>
      <c r="EB69" s="461">
        <f t="shared" si="64"/>
        <v>0</v>
      </c>
      <c r="EC69" s="461">
        <f t="shared" si="64"/>
        <v>0</v>
      </c>
      <c r="ED69" s="461">
        <f t="shared" si="64"/>
        <v>0</v>
      </c>
      <c r="EE69" s="461">
        <f t="shared" si="64"/>
        <v>0</v>
      </c>
      <c r="EF69" s="461">
        <f t="shared" si="64"/>
        <v>0</v>
      </c>
      <c r="EG69" s="461">
        <f t="shared" si="65"/>
        <v>0</v>
      </c>
      <c r="EH69" s="461">
        <f t="shared" si="65"/>
        <v>0</v>
      </c>
      <c r="EI69" s="461">
        <f t="shared" si="65"/>
        <v>0</v>
      </c>
      <c r="EJ69" s="461">
        <f t="shared" si="65"/>
        <v>0</v>
      </c>
      <c r="EK69" s="461">
        <f t="shared" si="65"/>
        <v>0</v>
      </c>
      <c r="EL69" s="461">
        <f t="shared" si="65"/>
        <v>0</v>
      </c>
      <c r="EM69" s="461">
        <f t="shared" si="65"/>
        <v>0</v>
      </c>
      <c r="EN69" s="461">
        <f t="shared" si="65"/>
        <v>0</v>
      </c>
      <c r="EO69" s="461">
        <f t="shared" si="65"/>
        <v>0</v>
      </c>
      <c r="EP69" s="461">
        <f t="shared" si="65"/>
        <v>0</v>
      </c>
      <c r="EQ69" s="461">
        <f t="shared" si="65"/>
        <v>0</v>
      </c>
      <c r="ER69" s="461">
        <f t="shared" si="65"/>
        <v>0</v>
      </c>
      <c r="ES69" s="461">
        <f t="shared" si="65"/>
        <v>0</v>
      </c>
      <c r="ET69" s="461">
        <f t="shared" si="65"/>
        <v>0</v>
      </c>
      <c r="EU69" s="461">
        <f t="shared" si="65"/>
        <v>0</v>
      </c>
      <c r="EV69" s="461">
        <f t="shared" si="65"/>
        <v>0</v>
      </c>
      <c r="EW69" s="461">
        <f t="shared" si="66"/>
        <v>0</v>
      </c>
      <c r="EX69" s="461">
        <f t="shared" si="66"/>
        <v>0</v>
      </c>
      <c r="EY69" s="461">
        <f t="shared" si="66"/>
        <v>0</v>
      </c>
      <c r="EZ69" s="461">
        <f t="shared" si="66"/>
        <v>0</v>
      </c>
      <c r="FA69" s="461">
        <f t="shared" si="66"/>
        <v>0</v>
      </c>
      <c r="FB69" s="461">
        <f t="shared" si="66"/>
        <v>0</v>
      </c>
      <c r="FC69" s="461">
        <f t="shared" si="66"/>
        <v>0</v>
      </c>
      <c r="FD69" s="461">
        <f t="shared" si="66"/>
        <v>0</v>
      </c>
      <c r="FE69" s="461">
        <f t="shared" si="66"/>
        <v>0</v>
      </c>
      <c r="FF69" s="461">
        <f t="shared" si="66"/>
        <v>0</v>
      </c>
      <c r="FG69" s="461">
        <f t="shared" si="66"/>
        <v>0</v>
      </c>
      <c r="FH69" s="461">
        <f t="shared" si="66"/>
        <v>0</v>
      </c>
      <c r="FI69" s="461">
        <f t="shared" si="66"/>
        <v>0</v>
      </c>
      <c r="FJ69" s="461">
        <f t="shared" si="66"/>
        <v>0</v>
      </c>
      <c r="FK69" s="461">
        <f t="shared" si="66"/>
        <v>0</v>
      </c>
      <c r="FL69" s="461">
        <f t="shared" si="66"/>
        <v>0</v>
      </c>
      <c r="FM69" s="461">
        <f t="shared" si="67"/>
        <v>0</v>
      </c>
      <c r="FN69" s="461">
        <f t="shared" si="67"/>
        <v>0</v>
      </c>
      <c r="FO69" s="461">
        <f t="shared" si="67"/>
        <v>0</v>
      </c>
      <c r="FP69" s="461">
        <f t="shared" si="67"/>
        <v>0</v>
      </c>
      <c r="FQ69" s="461">
        <f t="shared" si="67"/>
        <v>0</v>
      </c>
      <c r="FR69" s="461">
        <f t="shared" si="67"/>
        <v>0</v>
      </c>
      <c r="FS69" s="461">
        <f t="shared" si="67"/>
        <v>0</v>
      </c>
      <c r="FT69" s="461">
        <f t="shared" si="67"/>
        <v>0</v>
      </c>
      <c r="FU69" s="461">
        <f t="shared" si="67"/>
        <v>0</v>
      </c>
      <c r="FV69" s="461">
        <f t="shared" si="67"/>
        <v>0</v>
      </c>
      <c r="FW69" s="461">
        <f t="shared" si="67"/>
        <v>0</v>
      </c>
      <c r="FX69" s="461">
        <f t="shared" si="67"/>
        <v>0</v>
      </c>
      <c r="FY69" s="461">
        <f t="shared" si="67"/>
        <v>0</v>
      </c>
      <c r="FZ69" s="461">
        <f t="shared" si="67"/>
        <v>0</v>
      </c>
      <c r="GA69" s="461">
        <f t="shared" si="67"/>
        <v>0</v>
      </c>
      <c r="GB69" s="461">
        <f t="shared" si="67"/>
        <v>0</v>
      </c>
      <c r="GC69" s="461">
        <f t="shared" si="68"/>
        <v>0</v>
      </c>
      <c r="GD69" s="461">
        <f t="shared" si="68"/>
        <v>0</v>
      </c>
      <c r="GE69" s="461">
        <f t="shared" si="68"/>
        <v>0</v>
      </c>
      <c r="GF69" s="461">
        <f t="shared" si="68"/>
        <v>0</v>
      </c>
      <c r="GG69" s="461">
        <f t="shared" si="68"/>
        <v>0</v>
      </c>
      <c r="GH69" s="461">
        <f t="shared" si="68"/>
        <v>0</v>
      </c>
      <c r="GI69" s="461">
        <f t="shared" si="68"/>
        <v>0</v>
      </c>
      <c r="GJ69" s="461">
        <f t="shared" si="68"/>
        <v>0</v>
      </c>
      <c r="GK69" s="461">
        <f t="shared" si="68"/>
        <v>0</v>
      </c>
      <c r="GL69" s="461">
        <f t="shared" si="68"/>
        <v>0</v>
      </c>
      <c r="GM69" s="461">
        <f t="shared" si="68"/>
        <v>0</v>
      </c>
      <c r="GN69" s="461">
        <f t="shared" si="68"/>
        <v>0</v>
      </c>
      <c r="GO69" s="461">
        <f t="shared" si="68"/>
        <v>0</v>
      </c>
      <c r="GP69" s="461">
        <f t="shared" si="68"/>
        <v>0</v>
      </c>
      <c r="GQ69" s="461">
        <f t="shared" si="68"/>
        <v>0</v>
      </c>
      <c r="GR69" s="461">
        <f t="shared" si="68"/>
        <v>0</v>
      </c>
      <c r="GS69" s="461">
        <f t="shared" si="69"/>
        <v>0</v>
      </c>
      <c r="GT69" s="461">
        <f t="shared" si="69"/>
        <v>0</v>
      </c>
      <c r="GU69" s="461">
        <f t="shared" si="58"/>
        <v>0</v>
      </c>
      <c r="GV69" s="461">
        <f t="shared" si="40"/>
        <v>0</v>
      </c>
      <c r="GW69" s="461">
        <f t="shared" si="40"/>
        <v>0</v>
      </c>
      <c r="GX69" s="461">
        <f t="shared" si="40"/>
        <v>0</v>
      </c>
      <c r="GY69" s="461">
        <f t="shared" si="41"/>
        <v>0</v>
      </c>
      <c r="GZ69" s="461">
        <f t="shared" si="42"/>
        <v>0</v>
      </c>
      <c r="HA69" s="461">
        <f t="shared" si="43"/>
        <v>0</v>
      </c>
      <c r="HB69" s="461">
        <f t="shared" si="44"/>
        <v>0</v>
      </c>
      <c r="HC69" s="461">
        <f t="shared" si="45"/>
        <v>0</v>
      </c>
      <c r="HD69" s="461">
        <f t="shared" si="46"/>
        <v>0</v>
      </c>
    </row>
    <row r="70" spans="2:212">
      <c r="B70" s="455" t="s">
        <v>1185</v>
      </c>
      <c r="C70" s="455" t="s">
        <v>1186</v>
      </c>
      <c r="D70" s="456">
        <v>0</v>
      </c>
      <c r="E70" s="455" t="s">
        <v>1187</v>
      </c>
      <c r="F70" s="457">
        <v>45097</v>
      </c>
      <c r="H70" s="457">
        <v>46388</v>
      </c>
      <c r="I70" s="457">
        <v>45097</v>
      </c>
      <c r="J70" s="456">
        <v>5410</v>
      </c>
      <c r="K70" s="455" t="s">
        <v>1189</v>
      </c>
      <c r="L70" s="458">
        <v>0</v>
      </c>
      <c r="M70" s="455" t="s">
        <v>1187</v>
      </c>
      <c r="N70" s="459">
        <v>0</v>
      </c>
      <c r="O70" s="455">
        <v>0</v>
      </c>
      <c r="Q70" s="457"/>
      <c r="R70" s="457"/>
      <c r="S70" s="456"/>
      <c r="T70" s="455"/>
      <c r="U70" s="458"/>
      <c r="V70" s="455"/>
      <c r="W70" s="460"/>
      <c r="X70" s="455"/>
      <c r="Z70" s="444" t="str">
        <f t="shared" si="47"/>
        <v>Easments</v>
      </c>
      <c r="AA70" s="461">
        <f t="shared" si="28"/>
        <v>0</v>
      </c>
      <c r="AB70" s="461">
        <f t="shared" si="71"/>
        <v>0</v>
      </c>
      <c r="AC70" s="461">
        <f t="shared" si="71"/>
        <v>0</v>
      </c>
      <c r="AD70" s="461">
        <f t="shared" si="71"/>
        <v>0</v>
      </c>
      <c r="AE70" s="461">
        <f t="shared" si="71"/>
        <v>0</v>
      </c>
      <c r="AF70" s="461">
        <f t="shared" si="71"/>
        <v>0</v>
      </c>
      <c r="AG70" s="461">
        <f t="shared" si="71"/>
        <v>0</v>
      </c>
      <c r="AH70" s="461">
        <f t="shared" si="71"/>
        <v>0</v>
      </c>
      <c r="AI70" s="461">
        <f t="shared" si="71"/>
        <v>0</v>
      </c>
      <c r="AJ70" s="461">
        <f t="shared" si="71"/>
        <v>0</v>
      </c>
      <c r="AK70" s="461">
        <f t="shared" si="71"/>
        <v>0</v>
      </c>
      <c r="AL70" s="461">
        <f t="shared" si="71"/>
        <v>0</v>
      </c>
      <c r="AM70" s="461">
        <f t="shared" si="71"/>
        <v>0</v>
      </c>
      <c r="AN70" s="461">
        <f t="shared" si="71"/>
        <v>0</v>
      </c>
      <c r="AO70" s="461">
        <f t="shared" si="71"/>
        <v>0</v>
      </c>
      <c r="AP70" s="461">
        <f t="shared" si="71"/>
        <v>0</v>
      </c>
      <c r="AQ70" s="461">
        <f t="shared" si="70"/>
        <v>0</v>
      </c>
      <c r="AR70" s="461">
        <f t="shared" si="70"/>
        <v>0</v>
      </c>
      <c r="AS70" s="461">
        <f t="shared" si="70"/>
        <v>0</v>
      </c>
      <c r="AT70" s="461">
        <f t="shared" si="70"/>
        <v>0</v>
      </c>
      <c r="AU70" s="461">
        <f t="shared" si="70"/>
        <v>0</v>
      </c>
      <c r="AV70" s="461">
        <f t="shared" si="70"/>
        <v>0</v>
      </c>
      <c r="AW70" s="461">
        <f t="shared" si="70"/>
        <v>0</v>
      </c>
      <c r="AX70" s="461">
        <f t="shared" si="70"/>
        <v>0</v>
      </c>
      <c r="AY70" s="461">
        <f t="shared" si="70"/>
        <v>0</v>
      </c>
      <c r="AZ70" s="461">
        <f t="shared" si="70"/>
        <v>0</v>
      </c>
      <c r="BA70" s="461">
        <f t="shared" si="70"/>
        <v>0</v>
      </c>
      <c r="BB70" s="461">
        <f t="shared" si="70"/>
        <v>0</v>
      </c>
      <c r="BC70" s="461">
        <f t="shared" si="70"/>
        <v>0</v>
      </c>
      <c r="BD70" s="461">
        <f t="shared" si="70"/>
        <v>0</v>
      </c>
      <c r="BE70" s="461">
        <f t="shared" si="60"/>
        <v>0</v>
      </c>
      <c r="BF70" s="461">
        <f t="shared" si="60"/>
        <v>0</v>
      </c>
      <c r="BG70" s="461">
        <f t="shared" si="60"/>
        <v>0</v>
      </c>
      <c r="BH70" s="461">
        <f t="shared" si="60"/>
        <v>0</v>
      </c>
      <c r="BI70" s="461">
        <f t="shared" si="60"/>
        <v>0</v>
      </c>
      <c r="BJ70" s="461">
        <f t="shared" si="60"/>
        <v>0</v>
      </c>
      <c r="BK70" s="461">
        <f t="shared" si="60"/>
        <v>0</v>
      </c>
      <c r="BL70" s="461">
        <f t="shared" si="60"/>
        <v>0</v>
      </c>
      <c r="BM70" s="461">
        <f t="shared" si="60"/>
        <v>0</v>
      </c>
      <c r="BN70" s="461">
        <f t="shared" si="60"/>
        <v>0</v>
      </c>
      <c r="BO70" s="461">
        <f t="shared" si="60"/>
        <v>0</v>
      </c>
      <c r="BP70" s="461">
        <f t="shared" si="60"/>
        <v>0</v>
      </c>
      <c r="BQ70" s="461">
        <f t="shared" si="60"/>
        <v>0</v>
      </c>
      <c r="BR70" s="461">
        <f t="shared" ref="BR70:CG76" si="72">AND(ISNUMBER($C70),$C70&gt;EOMONTH(BR$18,-3),$C70&lt;=BR$18)
*$D70
*(($E70&lt;&gt;"yes")*1+($E70="yes")*IFERROR((BR$20/SUMIFS($AA$20:$FO$20,$AA$18:$FO$18,EOMONTH($F70,MOD(3-MONTH($F70),3)))),0))
+IFERROR(
(
  (($H70&gt;EOMONTH(BR$18,-3))*($H70&lt;=BR$18)*(-MIN(1,($H70-EOMONTH(BR$18,-3))/(BR$18-EOMONTH(BR$18,-3))))
   +($H70&lt;BR$18)*(($Q70&lt;&gt;0)*($Q70&gt;=BR$18)+($Q70=0)*1))
  *
  (
    $J70*(($K70&lt;&gt;"yes")*1+($K70="yes")*IFERROR((BR$20/SUMIFS($AA$20:$FO$20,$AA$18:$FO$18,EOMONTH($I70,MOD(3-MONTH($I70),3)))),0))/4
    +
    MAX(
      $L70*(($M70&lt;&gt;"yes")*1+($M70="yes")*IFERROR((BR$20/SUMIFS($AA$20:$FO$20,$AA$18:$FO$18,EOMONTH($I70,MOD(3-MONTH($I70),3)))),0))/4,
      $N70*SUM(BO$19:BR$19)/4/15*$O70
    )
  )
),0)
+IFERROR(
(
  (($Q70&gt;EOMONTH(BR$18,-3))*($Q70&lt;=BR$18)*(MIN(1,($Q70-EOMONTH(BR$18,-3))/(BR$18-EOMONTH(BR$18,-3)))))
  *
  (
    $J70*(($K70&lt;&gt;"yes")*1+($K70="yes")*IFERROR((BR$20/SUMIFS($AA$20:$FO$20,$AA$18:$FO$18,EOMONTH($I70,MOD(3-MONTH($I70),3)))),0))/4
    +
    MAX(
      $L70*(($M70&lt;&gt;"yes")*1+($M70="yes")*IFERROR((BR$20/SUMIFS($AA$20:$FO$20,$AA$18:$FO$18,EOMONTH($I70,MOD(3-MONTH($I70),3)))),0))/4,
      $N70*SUM(BO$19:BR$19)/4/15*$O70
    )
  )
),0)
+IFERROR(
(
  (($Q70&gt;EOMONTH(BR$18,-3))*($Q70&lt;=BR$18)*(-MIN(1,($Q70-EOMONTH(BR$18,-3))/(BR$18-EOMONTH(BR$18,-3))))
   +($Q70&lt;BR$18))
  *
  (
    $S70*(($T70&lt;&gt;"yes")*1+($T70="yes")*IFERROR((BR$20/SUMIFS($AA$20:$FO$20,$AA$18:$FO$18,EOMONTH($R70,MOD(3-MONTH($R70),3)))),0))/4
    +
    MAX(
      $U70*(($V70&lt;&gt;"yes")*1+($V70="yes")*IFERROR((BR$20/SUMIFS($AA$20:$FO$20,$AA$18:$FO$18,EOMONTH($R70,MOD(3-MONTH($R70),3)))),0))/4,
      $W70*SUM(BO$19:BR$19)/4/15*$X70
    )
  )
),0)</f>
        <v>0</v>
      </c>
      <c r="BS70" s="461">
        <f t="shared" si="72"/>
        <v>1635.9314679377417</v>
      </c>
      <c r="BT70" s="461">
        <f t="shared" si="72"/>
        <v>1654.3127203864804</v>
      </c>
      <c r="BU70" s="461">
        <f t="shared" si="61"/>
        <v>1654.3127203864804</v>
      </c>
      <c r="BV70" s="461">
        <f t="shared" si="61"/>
        <v>1654.3127203864804</v>
      </c>
      <c r="BW70" s="461">
        <f t="shared" si="61"/>
        <v>1694.0162256757558</v>
      </c>
      <c r="BX70" s="461">
        <f t="shared" si="61"/>
        <v>1694.0162256757558</v>
      </c>
      <c r="BY70" s="461">
        <f t="shared" si="61"/>
        <v>1694.0162256757558</v>
      </c>
      <c r="BZ70" s="461">
        <f t="shared" si="61"/>
        <v>1694.0162256757558</v>
      </c>
      <c r="CA70" s="461">
        <f t="shared" si="61"/>
        <v>1732.9785988662977</v>
      </c>
      <c r="CB70" s="461">
        <f t="shared" si="61"/>
        <v>1732.9785988662977</v>
      </c>
      <c r="CC70" s="461">
        <f t="shared" si="61"/>
        <v>1732.9785988662977</v>
      </c>
      <c r="CD70" s="461">
        <f t="shared" si="61"/>
        <v>1732.9785988662977</v>
      </c>
      <c r="CE70" s="461">
        <f t="shared" si="61"/>
        <v>1772.8371066402226</v>
      </c>
      <c r="CF70" s="461">
        <f t="shared" si="61"/>
        <v>1772.8371066402226</v>
      </c>
      <c r="CG70" s="461">
        <f t="shared" si="61"/>
        <v>1772.8371066402226</v>
      </c>
      <c r="CH70" s="461">
        <f t="shared" ref="CH70:CW76" si="73">AND(ISNUMBER($C70),$C70&gt;EOMONTH(CH$18,-3),$C70&lt;=CH$18)
*$D70
*(($E70&lt;&gt;"yes")*1+($E70="yes")*IFERROR((CH$20/SUMIFS($AA$20:$FO$20,$AA$18:$FO$18,EOMONTH($F70,MOD(3-MONTH($F70),3)))),0))
+IFERROR(
(
  (($H70&gt;EOMONTH(CH$18,-3))*($H70&lt;=CH$18)*(-MIN(1,($H70-EOMONTH(CH$18,-3))/(CH$18-EOMONTH(CH$18,-3))))
   +($H70&lt;CH$18)*(($Q70&lt;&gt;0)*($Q70&gt;=CH$18)+($Q70=0)*1))
  *
  (
    $J70*(($K70&lt;&gt;"yes")*1+($K70="yes")*IFERROR((CH$20/SUMIFS($AA$20:$FO$20,$AA$18:$FO$18,EOMONTH($I70,MOD(3-MONTH($I70),3)))),0))/4
    +
    MAX(
      $L70*(($M70&lt;&gt;"yes")*1+($M70="yes")*IFERROR((CH$20/SUMIFS($AA$20:$FO$20,$AA$18:$FO$18,EOMONTH($I70,MOD(3-MONTH($I70),3)))),0))/4,
      $N70*SUM(CE$19:CH$19)/4/15*$O70
    )
  )
),0)
+IFERROR(
(
  (($Q70&gt;EOMONTH(CH$18,-3))*($Q70&lt;=CH$18)*(MIN(1,($Q70-EOMONTH(CH$18,-3))/(CH$18-EOMONTH(CH$18,-3)))))
  *
  (
    $J70*(($K70&lt;&gt;"yes")*1+($K70="yes")*IFERROR((CH$20/SUMIFS($AA$20:$FO$20,$AA$18:$FO$18,EOMONTH($I70,MOD(3-MONTH($I70),3)))),0))/4
    +
    MAX(
      $L70*(($M70&lt;&gt;"yes")*1+($M70="yes")*IFERROR((CH$20/SUMIFS($AA$20:$FO$20,$AA$18:$FO$18,EOMONTH($I70,MOD(3-MONTH($I70),3)))),0))/4,
      $N70*SUM(CE$19:CH$19)/4/15*$O70
    )
  )
),0)
+IFERROR(
(
  (($Q70&gt;EOMONTH(CH$18,-3))*($Q70&lt;=CH$18)*(-MIN(1,($Q70-EOMONTH(CH$18,-3))/(CH$18-EOMONTH(CH$18,-3))))
   +($Q70&lt;CH$18))
  *
  (
    $S70*(($T70&lt;&gt;"yes")*1+($T70="yes")*IFERROR((CH$20/SUMIFS($AA$20:$FO$20,$AA$18:$FO$18,EOMONTH($R70,MOD(3-MONTH($R70),3)))),0))/4
    +
    MAX(
      $U70*(($V70&lt;&gt;"yes")*1+($V70="yes")*IFERROR((CH$20/SUMIFS($AA$20:$FO$20,$AA$18:$FO$18,EOMONTH($R70,MOD(3-MONTH($R70),3)))),0))/4,
      $W70*SUM(CE$19:CH$19)/4/15*$X70
    )
  )
),0)</f>
        <v>1772.8371066402226</v>
      </c>
      <c r="CI70" s="461">
        <f t="shared" si="73"/>
        <v>1813.6123600929477</v>
      </c>
      <c r="CJ70" s="461">
        <f t="shared" si="73"/>
        <v>1813.6123600929477</v>
      </c>
      <c r="CK70" s="461">
        <f t="shared" si="62"/>
        <v>1813.6123600929477</v>
      </c>
      <c r="CL70" s="461">
        <f t="shared" si="62"/>
        <v>1813.6123600929477</v>
      </c>
      <c r="CM70" s="461">
        <f t="shared" si="62"/>
        <v>1855.3254443750852</v>
      </c>
      <c r="CN70" s="461">
        <f t="shared" si="62"/>
        <v>1855.3254443750852</v>
      </c>
      <c r="CO70" s="461">
        <f t="shared" si="62"/>
        <v>1855.3254443750852</v>
      </c>
      <c r="CP70" s="461">
        <f t="shared" si="62"/>
        <v>1855.3254443750852</v>
      </c>
      <c r="CQ70" s="461">
        <f t="shared" si="62"/>
        <v>1897.9979295957121</v>
      </c>
      <c r="CR70" s="461">
        <f t="shared" si="62"/>
        <v>1897.9979295957121</v>
      </c>
      <c r="CS70" s="461">
        <f t="shared" si="62"/>
        <v>1897.9979295957121</v>
      </c>
      <c r="CT70" s="461">
        <f t="shared" si="62"/>
        <v>1897.9979295957121</v>
      </c>
      <c r="CU70" s="461">
        <f t="shared" si="62"/>
        <v>1941.6518819764131</v>
      </c>
      <c r="CV70" s="461">
        <f t="shared" si="62"/>
        <v>1941.6518819764131</v>
      </c>
      <c r="CW70" s="461">
        <f t="shared" si="62"/>
        <v>1941.6518819764131</v>
      </c>
      <c r="CX70" s="461">
        <f t="shared" ref="CX70:DM76" si="74">AND(ISNUMBER($C70),$C70&gt;EOMONTH(CX$18,-3),$C70&lt;=CX$18)
*$D70
*(($E70&lt;&gt;"yes")*1+($E70="yes")*IFERROR((CX$20/SUMIFS($AA$20:$FO$20,$AA$18:$FO$18,EOMONTH($F70,MOD(3-MONTH($F70),3)))),0))
+IFERROR(
(
  (($H70&gt;EOMONTH(CX$18,-3))*($H70&lt;=CX$18)*(-MIN(1,($H70-EOMONTH(CX$18,-3))/(CX$18-EOMONTH(CX$18,-3))))
   +($H70&lt;CX$18)*(($Q70&lt;&gt;0)*($Q70&gt;=CX$18)+($Q70=0)*1))
  *
  (
    $J70*(($K70&lt;&gt;"yes")*1+($K70="yes")*IFERROR((CX$20/SUMIFS($AA$20:$FO$20,$AA$18:$FO$18,EOMONTH($I70,MOD(3-MONTH($I70),3)))),0))/4
    +
    MAX(
      $L70*(($M70&lt;&gt;"yes")*1+($M70="yes")*IFERROR((CX$20/SUMIFS($AA$20:$FO$20,$AA$18:$FO$18,EOMONTH($I70,MOD(3-MONTH($I70),3)))),0))/4,
      $N70*SUM(CU$19:CX$19)/4/15*$O70
    )
  )
),0)
+IFERROR(
(
  (($Q70&gt;EOMONTH(CX$18,-3))*($Q70&lt;=CX$18)*(MIN(1,($Q70-EOMONTH(CX$18,-3))/(CX$18-EOMONTH(CX$18,-3)))))
  *
  (
    $J70*(($K70&lt;&gt;"yes")*1+($K70="yes")*IFERROR((CX$20/SUMIFS($AA$20:$FO$20,$AA$18:$FO$18,EOMONTH($I70,MOD(3-MONTH($I70),3)))),0))/4
    +
    MAX(
      $L70*(($M70&lt;&gt;"yes")*1+($M70="yes")*IFERROR((CX$20/SUMIFS($AA$20:$FO$20,$AA$18:$FO$18,EOMONTH($I70,MOD(3-MONTH($I70),3)))),0))/4,
      $N70*SUM(CU$19:CX$19)/4/15*$O70
    )
  )
),0)
+IFERROR(
(
  (($Q70&gt;EOMONTH(CX$18,-3))*($Q70&lt;=CX$18)*(-MIN(1,($Q70-EOMONTH(CX$18,-3))/(CX$18-EOMONTH(CX$18,-3))))
   +($Q70&lt;CX$18))
  *
  (
    $S70*(($T70&lt;&gt;"yes")*1+($T70="yes")*IFERROR((CX$20/SUMIFS($AA$20:$FO$20,$AA$18:$FO$18,EOMONTH($R70,MOD(3-MONTH($R70),3)))),0))/4
    +
    MAX(
      $U70*(($V70&lt;&gt;"yes")*1+($V70="yes")*IFERROR((CX$20/SUMIFS($AA$20:$FO$20,$AA$18:$FO$18,EOMONTH($R70,MOD(3-MONTH($R70),3)))),0))/4,
      $W70*SUM(CU$19:CX$19)/4/15*$X70
    )
  )
),0)</f>
        <v>1941.6518819764131</v>
      </c>
      <c r="CY70" s="461">
        <f t="shared" si="74"/>
        <v>1986.3098752618705</v>
      </c>
      <c r="CZ70" s="461">
        <f t="shared" si="74"/>
        <v>1986.3098752618705</v>
      </c>
      <c r="DA70" s="461">
        <f t="shared" si="63"/>
        <v>1986.3098752618705</v>
      </c>
      <c r="DB70" s="461">
        <f t="shared" si="63"/>
        <v>1986.3098752618705</v>
      </c>
      <c r="DC70" s="461">
        <f t="shared" si="63"/>
        <v>2031.9950023928932</v>
      </c>
      <c r="DD70" s="461">
        <f t="shared" si="63"/>
        <v>2031.9950023928932</v>
      </c>
      <c r="DE70" s="461">
        <f t="shared" si="63"/>
        <v>2031.9950023928932</v>
      </c>
      <c r="DF70" s="461">
        <f t="shared" si="63"/>
        <v>2031.9950023928932</v>
      </c>
      <c r="DG70" s="461">
        <f t="shared" si="63"/>
        <v>2078.7308874479295</v>
      </c>
      <c r="DH70" s="461">
        <f t="shared" si="63"/>
        <v>2078.7308874479295</v>
      </c>
      <c r="DI70" s="461">
        <f t="shared" si="63"/>
        <v>2078.7308874479295</v>
      </c>
      <c r="DJ70" s="461">
        <f t="shared" si="63"/>
        <v>2078.7308874479295</v>
      </c>
      <c r="DK70" s="461">
        <f t="shared" si="63"/>
        <v>2126.541697859232</v>
      </c>
      <c r="DL70" s="461">
        <f t="shared" si="63"/>
        <v>2126.541697859232</v>
      </c>
      <c r="DM70" s="461">
        <f t="shared" si="63"/>
        <v>2126.541697859232</v>
      </c>
      <c r="DN70" s="461">
        <f t="shared" ref="DN70:EC76" si="75">AND(ISNUMBER($C70),$C70&gt;EOMONTH(DN$18,-3),$C70&lt;=DN$18)
*$D70
*(($E70&lt;&gt;"yes")*1+($E70="yes")*IFERROR((DN$20/SUMIFS($AA$20:$FO$20,$AA$18:$FO$18,EOMONTH($F70,MOD(3-MONTH($F70),3)))),0))
+IFERROR(
(
  (($H70&gt;EOMONTH(DN$18,-3))*($H70&lt;=DN$18)*(-MIN(1,($H70-EOMONTH(DN$18,-3))/(DN$18-EOMONTH(DN$18,-3))))
   +($H70&lt;DN$18)*(($Q70&lt;&gt;0)*($Q70&gt;=DN$18)+($Q70=0)*1))
  *
  (
    $J70*(($K70&lt;&gt;"yes")*1+($K70="yes")*IFERROR((DN$20/SUMIFS($AA$20:$FO$20,$AA$18:$FO$18,EOMONTH($I70,MOD(3-MONTH($I70),3)))),0))/4
    +
    MAX(
      $L70*(($M70&lt;&gt;"yes")*1+($M70="yes")*IFERROR((DN$20/SUMIFS($AA$20:$FO$20,$AA$18:$FO$18,EOMONTH($I70,MOD(3-MONTH($I70),3)))),0))/4,
      $N70*SUM(DK$19:DN$19)/4/15*$O70
    )
  )
),0)
+IFERROR(
(
  (($Q70&gt;EOMONTH(DN$18,-3))*($Q70&lt;=DN$18)*(MIN(1,($Q70-EOMONTH(DN$18,-3))/(DN$18-EOMONTH(DN$18,-3)))))
  *
  (
    $J70*(($K70&lt;&gt;"yes")*1+($K70="yes")*IFERROR((DN$20/SUMIFS($AA$20:$FO$20,$AA$18:$FO$18,EOMONTH($I70,MOD(3-MONTH($I70),3)))),0))/4
    +
    MAX(
      $L70*(($M70&lt;&gt;"yes")*1+($M70="yes")*IFERROR((DN$20/SUMIFS($AA$20:$FO$20,$AA$18:$FO$18,EOMONTH($I70,MOD(3-MONTH($I70),3)))),0))/4,
      $N70*SUM(DK$19:DN$19)/4/15*$O70
    )
  )
),0)
+IFERROR(
(
  (($Q70&gt;EOMONTH(DN$18,-3))*($Q70&lt;=DN$18)*(-MIN(1,($Q70-EOMONTH(DN$18,-3))/(DN$18-EOMONTH(DN$18,-3))))
   +($Q70&lt;DN$18))
  *
  (
    $S70*(($T70&lt;&gt;"yes")*1+($T70="yes")*IFERROR((DN$20/SUMIFS($AA$20:$FO$20,$AA$18:$FO$18,EOMONTH($R70,MOD(3-MONTH($R70),3)))),0))/4
    +
    MAX(
      $U70*(($V70&lt;&gt;"yes")*1+($V70="yes")*IFERROR((DN$20/SUMIFS($AA$20:$FO$20,$AA$18:$FO$18,EOMONTH($R70,MOD(3-MONTH($R70),3)))),0))/4,
      $W70*SUM(DK$19:DN$19)/4/15*$X70
    )
  )
),0)</f>
        <v>2126.541697859232</v>
      </c>
      <c r="DO70" s="461">
        <f t="shared" si="75"/>
        <v>2175.4521569099943</v>
      </c>
      <c r="DP70" s="461">
        <f t="shared" si="75"/>
        <v>2175.4521569099943</v>
      </c>
      <c r="DQ70" s="461">
        <f t="shared" si="64"/>
        <v>2175.4521569099943</v>
      </c>
      <c r="DR70" s="461">
        <f t="shared" si="64"/>
        <v>2175.4521569099943</v>
      </c>
      <c r="DS70" s="461">
        <f t="shared" si="64"/>
        <v>2225.4875565189236</v>
      </c>
      <c r="DT70" s="461">
        <f t="shared" si="64"/>
        <v>2225.4875565189236</v>
      </c>
      <c r="DU70" s="461">
        <f t="shared" si="64"/>
        <v>2225.4875565189236</v>
      </c>
      <c r="DV70" s="461">
        <f t="shared" si="64"/>
        <v>2225.4875565189236</v>
      </c>
      <c r="DW70" s="461">
        <f t="shared" si="64"/>
        <v>2276.6737703188587</v>
      </c>
      <c r="DX70" s="461">
        <f t="shared" si="64"/>
        <v>2276.6737703188587</v>
      </c>
      <c r="DY70" s="461">
        <f t="shared" si="64"/>
        <v>2276.6737703188587</v>
      </c>
      <c r="DZ70" s="461">
        <f t="shared" si="64"/>
        <v>2276.6737703188587</v>
      </c>
      <c r="EA70" s="461">
        <f t="shared" si="64"/>
        <v>2329.0372670361917</v>
      </c>
      <c r="EB70" s="461">
        <f t="shared" si="64"/>
        <v>2329.0372670361917</v>
      </c>
      <c r="EC70" s="461">
        <f t="shared" si="64"/>
        <v>2329.0372670361917</v>
      </c>
      <c r="ED70" s="461">
        <f t="shared" ref="ED70:ES76" si="76">AND(ISNUMBER($C70),$C70&gt;EOMONTH(ED$18,-3),$C70&lt;=ED$18)
*$D70
*(($E70&lt;&gt;"yes")*1+($E70="yes")*IFERROR((ED$20/SUMIFS($AA$20:$FO$20,$AA$18:$FO$18,EOMONTH($F70,MOD(3-MONTH($F70),3)))),0))
+IFERROR(
(
  (($H70&gt;EOMONTH(ED$18,-3))*($H70&lt;=ED$18)*(-MIN(1,($H70-EOMONTH(ED$18,-3))/(ED$18-EOMONTH(ED$18,-3))))
   +($H70&lt;ED$18)*(($Q70&lt;&gt;0)*($Q70&gt;=ED$18)+($Q70=0)*1))
  *
  (
    $J70*(($K70&lt;&gt;"yes")*1+($K70="yes")*IFERROR((ED$20/SUMIFS($AA$20:$FO$20,$AA$18:$FO$18,EOMONTH($I70,MOD(3-MONTH($I70),3)))),0))/4
    +
    MAX(
      $L70*(($M70&lt;&gt;"yes")*1+($M70="yes")*IFERROR((ED$20/SUMIFS($AA$20:$FO$20,$AA$18:$FO$18,EOMONTH($I70,MOD(3-MONTH($I70),3)))),0))/4,
      $N70*SUM(EA$19:ED$19)/4/15*$O70
    )
  )
),0)
+IFERROR(
(
  (($Q70&gt;EOMONTH(ED$18,-3))*($Q70&lt;=ED$18)*(MIN(1,($Q70-EOMONTH(ED$18,-3))/(ED$18-EOMONTH(ED$18,-3)))))
  *
  (
    $J70*(($K70&lt;&gt;"yes")*1+($K70="yes")*IFERROR((ED$20/SUMIFS($AA$20:$FO$20,$AA$18:$FO$18,EOMONTH($I70,MOD(3-MONTH($I70),3)))),0))/4
    +
    MAX(
      $L70*(($M70&lt;&gt;"yes")*1+($M70="yes")*IFERROR((ED$20/SUMIFS($AA$20:$FO$20,$AA$18:$FO$18,EOMONTH($I70,MOD(3-MONTH($I70),3)))),0))/4,
      $N70*SUM(EA$19:ED$19)/4/15*$O70
    )
  )
),0)
+IFERROR(
(
  (($Q70&gt;EOMONTH(ED$18,-3))*($Q70&lt;=ED$18)*(-MIN(1,($Q70-EOMONTH(ED$18,-3))/(ED$18-EOMONTH(ED$18,-3))))
   +($Q70&lt;ED$18))
  *
  (
    $S70*(($T70&lt;&gt;"yes")*1+($T70="yes")*IFERROR((ED$20/SUMIFS($AA$20:$FO$20,$AA$18:$FO$18,EOMONTH($R70,MOD(3-MONTH($R70),3)))),0))/4
    +
    MAX(
      $U70*(($V70&lt;&gt;"yes")*1+($V70="yes")*IFERROR((ED$20/SUMIFS($AA$20:$FO$20,$AA$18:$FO$18,EOMONTH($R70,MOD(3-MONTH($R70),3)))),0))/4,
      $W70*SUM(EA$19:ED$19)/4/15*$X70
    )
  )
),0)</f>
        <v>2329.0372670361917</v>
      </c>
      <c r="EE70" s="461">
        <f t="shared" si="76"/>
        <v>2382.6051241780242</v>
      </c>
      <c r="EF70" s="461">
        <f t="shared" si="76"/>
        <v>2382.6051241780242</v>
      </c>
      <c r="EG70" s="461">
        <f t="shared" si="65"/>
        <v>2382.6051241780242</v>
      </c>
      <c r="EH70" s="461">
        <f t="shared" si="65"/>
        <v>2382.6051241780242</v>
      </c>
      <c r="EI70" s="461">
        <f t="shared" si="65"/>
        <v>2437.4050420341182</v>
      </c>
      <c r="EJ70" s="461">
        <f t="shared" si="65"/>
        <v>2437.4050420341182</v>
      </c>
      <c r="EK70" s="461">
        <f t="shared" si="65"/>
        <v>2437.4050420341182</v>
      </c>
      <c r="EL70" s="461">
        <f t="shared" si="65"/>
        <v>2437.4050420341182</v>
      </c>
      <c r="EM70" s="461">
        <f t="shared" si="65"/>
        <v>2493.4653580009026</v>
      </c>
      <c r="EN70" s="461">
        <f t="shared" si="65"/>
        <v>2493.4653580009026</v>
      </c>
      <c r="EO70" s="461">
        <f t="shared" si="65"/>
        <v>2493.4653580009026</v>
      </c>
      <c r="EP70" s="461">
        <f t="shared" si="65"/>
        <v>2493.4653580009026</v>
      </c>
      <c r="EQ70" s="461">
        <f t="shared" si="65"/>
        <v>2550.8150612349236</v>
      </c>
      <c r="ER70" s="461">
        <f t="shared" si="65"/>
        <v>2550.8150612349236</v>
      </c>
      <c r="ES70" s="461">
        <f t="shared" si="65"/>
        <v>2550.8150612349236</v>
      </c>
      <c r="ET70" s="461">
        <f t="shared" ref="ET70:FI76" si="77">AND(ISNUMBER($C70),$C70&gt;EOMONTH(ET$18,-3),$C70&lt;=ET$18)
*$D70
*(($E70&lt;&gt;"yes")*1+($E70="yes")*IFERROR((ET$20/SUMIFS($AA$20:$FO$20,$AA$18:$FO$18,EOMONTH($F70,MOD(3-MONTH($F70),3)))),0))
+IFERROR(
(
  (($H70&gt;EOMONTH(ET$18,-3))*($H70&lt;=ET$18)*(-MIN(1,($H70-EOMONTH(ET$18,-3))/(ET$18-EOMONTH(ET$18,-3))))
   +($H70&lt;ET$18)*(($Q70&lt;&gt;0)*($Q70&gt;=ET$18)+($Q70=0)*1))
  *
  (
    $J70*(($K70&lt;&gt;"yes")*1+($K70="yes")*IFERROR((ET$20/SUMIFS($AA$20:$FO$20,$AA$18:$FO$18,EOMONTH($I70,MOD(3-MONTH($I70),3)))),0))/4
    +
    MAX(
      $L70*(($M70&lt;&gt;"yes")*1+($M70="yes")*IFERROR((ET$20/SUMIFS($AA$20:$FO$20,$AA$18:$FO$18,EOMONTH($I70,MOD(3-MONTH($I70),3)))),0))/4,
      $N70*SUM(EQ$19:ET$19)/4/15*$O70
    )
  )
),0)
+IFERROR(
(
  (($Q70&gt;EOMONTH(ET$18,-3))*($Q70&lt;=ET$18)*(MIN(1,($Q70-EOMONTH(ET$18,-3))/(ET$18-EOMONTH(ET$18,-3)))))
  *
  (
    $J70*(($K70&lt;&gt;"yes")*1+($K70="yes")*IFERROR((ET$20/SUMIFS($AA$20:$FO$20,$AA$18:$FO$18,EOMONTH($I70,MOD(3-MONTH($I70),3)))),0))/4
    +
    MAX(
      $L70*(($M70&lt;&gt;"yes")*1+($M70="yes")*IFERROR((ET$20/SUMIFS($AA$20:$FO$20,$AA$18:$FO$18,EOMONTH($I70,MOD(3-MONTH($I70),3)))),0))/4,
      $N70*SUM(EQ$19:ET$19)/4/15*$O70
    )
  )
),0)
+IFERROR(
(
  (($Q70&gt;EOMONTH(ET$18,-3))*($Q70&lt;=ET$18)*(-MIN(1,($Q70-EOMONTH(ET$18,-3))/(ET$18-EOMONTH(ET$18,-3))))
   +($Q70&lt;ET$18))
  *
  (
    $S70*(($T70&lt;&gt;"yes")*1+($T70="yes")*IFERROR((ET$20/SUMIFS($AA$20:$FO$20,$AA$18:$FO$18,EOMONTH($R70,MOD(3-MONTH($R70),3)))),0))/4
    +
    MAX(
      $U70*(($V70&lt;&gt;"yes")*1+($V70="yes")*IFERROR((ET$20/SUMIFS($AA$20:$FO$20,$AA$18:$FO$18,EOMONTH($R70,MOD(3-MONTH($R70),3)))),0))/4,
      $W70*SUM(EQ$19:ET$19)/4/15*$X70
    )
  )
),0)</f>
        <v>2550.8150612349236</v>
      </c>
      <c r="EU70" s="461">
        <f t="shared" si="77"/>
        <v>2609.4838076433261</v>
      </c>
      <c r="EV70" s="461">
        <f t="shared" si="77"/>
        <v>2609.4838076433261</v>
      </c>
      <c r="EW70" s="461">
        <f t="shared" si="66"/>
        <v>2609.4838076433261</v>
      </c>
      <c r="EX70" s="461">
        <f t="shared" si="66"/>
        <v>2609.4838076433261</v>
      </c>
      <c r="EY70" s="461">
        <f t="shared" si="66"/>
        <v>2669.5019352191225</v>
      </c>
      <c r="EZ70" s="461">
        <f t="shared" si="66"/>
        <v>2669.5019352191225</v>
      </c>
      <c r="FA70" s="461">
        <f t="shared" si="66"/>
        <v>2669.5019352191225</v>
      </c>
      <c r="FB70" s="461">
        <f t="shared" si="66"/>
        <v>2669.5019352191225</v>
      </c>
      <c r="FC70" s="461">
        <f t="shared" si="66"/>
        <v>2730.9004797291623</v>
      </c>
      <c r="FD70" s="461">
        <f t="shared" si="66"/>
        <v>2730.9004797291623</v>
      </c>
      <c r="FE70" s="461">
        <f t="shared" si="66"/>
        <v>2730.9004797291623</v>
      </c>
      <c r="FF70" s="461">
        <f t="shared" si="66"/>
        <v>2730.9004797291623</v>
      </c>
      <c r="FG70" s="461">
        <f t="shared" si="66"/>
        <v>2793.7111907629328</v>
      </c>
      <c r="FH70" s="461">
        <f t="shared" si="66"/>
        <v>2793.7111907629328</v>
      </c>
      <c r="FI70" s="461">
        <f t="shared" si="66"/>
        <v>2793.7111907629328</v>
      </c>
      <c r="FJ70" s="461">
        <f t="shared" ref="FJ70:FY76" si="78">AND(ISNUMBER($C70),$C70&gt;EOMONTH(FJ$18,-3),$C70&lt;=FJ$18)
*$D70
*(($E70&lt;&gt;"yes")*1+($E70="yes")*IFERROR((FJ$20/SUMIFS($AA$20:$FO$20,$AA$18:$FO$18,EOMONTH($F70,MOD(3-MONTH($F70),3)))),0))
+IFERROR(
(
  (($H70&gt;EOMONTH(FJ$18,-3))*($H70&lt;=FJ$18)*(-MIN(1,($H70-EOMONTH(FJ$18,-3))/(FJ$18-EOMONTH(FJ$18,-3))))
   +($H70&lt;FJ$18)*(($Q70&lt;&gt;0)*($Q70&gt;=FJ$18)+($Q70=0)*1))
  *
  (
    $J70*(($K70&lt;&gt;"yes")*1+($K70="yes")*IFERROR((FJ$20/SUMIFS($AA$20:$FO$20,$AA$18:$FO$18,EOMONTH($I70,MOD(3-MONTH($I70),3)))),0))/4
    +
    MAX(
      $L70*(($M70&lt;&gt;"yes")*1+($M70="yes")*IFERROR((FJ$20/SUMIFS($AA$20:$FO$20,$AA$18:$FO$18,EOMONTH($I70,MOD(3-MONTH($I70),3)))),0))/4,
      $N70*SUM(FG$19:FJ$19)/4/15*$O70
    )
  )
),0)
+IFERROR(
(
  (($Q70&gt;EOMONTH(FJ$18,-3))*($Q70&lt;=FJ$18)*(MIN(1,($Q70-EOMONTH(FJ$18,-3))/(FJ$18-EOMONTH(FJ$18,-3)))))
  *
  (
    $J70*(($K70&lt;&gt;"yes")*1+($K70="yes")*IFERROR((FJ$20/SUMIFS($AA$20:$FO$20,$AA$18:$FO$18,EOMONTH($I70,MOD(3-MONTH($I70),3)))),0))/4
    +
    MAX(
      $L70*(($M70&lt;&gt;"yes")*1+($M70="yes")*IFERROR((FJ$20/SUMIFS($AA$20:$FO$20,$AA$18:$FO$18,EOMONTH($I70,MOD(3-MONTH($I70),3)))),0))/4,
      $N70*SUM(FG$19:FJ$19)/4/15*$O70
    )
  )
),0)
+IFERROR(
(
  (($Q70&gt;EOMONTH(FJ$18,-3))*($Q70&lt;=FJ$18)*(-MIN(1,($Q70-EOMONTH(FJ$18,-3))/(FJ$18-EOMONTH(FJ$18,-3))))
   +($Q70&lt;FJ$18))
  *
  (
    $S70*(($T70&lt;&gt;"yes")*1+($T70="yes")*IFERROR((FJ$20/SUMIFS($AA$20:$FO$20,$AA$18:$FO$18,EOMONTH($R70,MOD(3-MONTH($R70),3)))),0))/4
    +
    MAX(
      $U70*(($V70&lt;&gt;"yes")*1+($V70="yes")*IFERROR((FJ$20/SUMIFS($AA$20:$FO$20,$AA$18:$FO$18,EOMONTH($R70,MOD(3-MONTH($R70),3)))),0))/4,
      $W70*SUM(FG$19:FJ$19)/4/15*$X70
    )
  )
),0)</f>
        <v>2793.7111907629328</v>
      </c>
      <c r="FK70" s="461">
        <f t="shared" si="78"/>
        <v>2857.9665481504799</v>
      </c>
      <c r="FL70" s="461">
        <f t="shared" si="78"/>
        <v>2857.9665481504799</v>
      </c>
      <c r="FM70" s="461">
        <f t="shared" si="67"/>
        <v>2857.9665481504799</v>
      </c>
      <c r="FN70" s="461">
        <f t="shared" si="67"/>
        <v>2857.9665481504799</v>
      </c>
      <c r="FO70" s="461">
        <f t="shared" si="67"/>
        <v>2923.6997787579403</v>
      </c>
      <c r="FP70" s="461">
        <f t="shared" si="67"/>
        <v>2923.6997787579403</v>
      </c>
      <c r="FQ70" s="461">
        <f t="shared" si="67"/>
        <v>2923.6997787579403</v>
      </c>
      <c r="FR70" s="461">
        <f t="shared" si="67"/>
        <v>2923.6997787579403</v>
      </c>
      <c r="FS70" s="461">
        <f t="shared" si="67"/>
        <v>2990.944873669373</v>
      </c>
      <c r="FT70" s="461">
        <f t="shared" si="67"/>
        <v>2990.944873669373</v>
      </c>
      <c r="FU70" s="461">
        <f t="shared" si="67"/>
        <v>2990.944873669373</v>
      </c>
      <c r="FV70" s="461">
        <f t="shared" si="67"/>
        <v>2990.944873669373</v>
      </c>
      <c r="FW70" s="461">
        <f t="shared" si="67"/>
        <v>3059.7366057637682</v>
      </c>
      <c r="FX70" s="461">
        <f t="shared" si="67"/>
        <v>3059.7366057637682</v>
      </c>
      <c r="FY70" s="461">
        <f t="shared" si="67"/>
        <v>3059.7366057637682</v>
      </c>
      <c r="FZ70" s="461">
        <f t="shared" ref="FZ70:GO76" si="79">AND(ISNUMBER($C70),$C70&gt;EOMONTH(FZ$18,-3),$C70&lt;=FZ$18)
*$D70
*(($E70&lt;&gt;"yes")*1+($E70="yes")*IFERROR((FZ$20/SUMIFS($AA$20:$FO$20,$AA$18:$FO$18,EOMONTH($F70,MOD(3-MONTH($F70),3)))),0))
+IFERROR(
(
  (($H70&gt;EOMONTH(FZ$18,-3))*($H70&lt;=FZ$18)*(-MIN(1,($H70-EOMONTH(FZ$18,-3))/(FZ$18-EOMONTH(FZ$18,-3))))
   +($H70&lt;FZ$18)*(($Q70&lt;&gt;0)*($Q70&gt;=FZ$18)+($Q70=0)*1))
  *
  (
    $J70*(($K70&lt;&gt;"yes")*1+($K70="yes")*IFERROR((FZ$20/SUMIFS($AA$20:$FO$20,$AA$18:$FO$18,EOMONTH($I70,MOD(3-MONTH($I70),3)))),0))/4
    +
    MAX(
      $L70*(($M70&lt;&gt;"yes")*1+($M70="yes")*IFERROR((FZ$20/SUMIFS($AA$20:$FO$20,$AA$18:$FO$18,EOMONTH($I70,MOD(3-MONTH($I70),3)))),0))/4,
      $N70*SUM(FW$19:FZ$19)/4/15*$O70
    )
  )
),0)
+IFERROR(
(
  (($Q70&gt;EOMONTH(FZ$18,-3))*($Q70&lt;=FZ$18)*(MIN(1,($Q70-EOMONTH(FZ$18,-3))/(FZ$18-EOMONTH(FZ$18,-3)))))
  *
  (
    $J70*(($K70&lt;&gt;"yes")*1+($K70="yes")*IFERROR((FZ$20/SUMIFS($AA$20:$FO$20,$AA$18:$FO$18,EOMONTH($I70,MOD(3-MONTH($I70),3)))),0))/4
    +
    MAX(
      $L70*(($M70&lt;&gt;"yes")*1+($M70="yes")*IFERROR((FZ$20/SUMIFS($AA$20:$FO$20,$AA$18:$FO$18,EOMONTH($I70,MOD(3-MONTH($I70),3)))),0))/4,
      $N70*SUM(FW$19:FZ$19)/4/15*$O70
    )
  )
),0)
+IFERROR(
(
  (($Q70&gt;EOMONTH(FZ$18,-3))*($Q70&lt;=FZ$18)*(-MIN(1,($Q70-EOMONTH(FZ$18,-3))/(FZ$18-EOMONTH(FZ$18,-3))))
   +($Q70&lt;FZ$18))
  *
  (
    $S70*(($T70&lt;&gt;"yes")*1+($T70="yes")*IFERROR((FZ$20/SUMIFS($AA$20:$FO$20,$AA$18:$FO$18,EOMONTH($R70,MOD(3-MONTH($R70),3)))),0))/4
    +
    MAX(
      $U70*(($V70&lt;&gt;"yes")*1+($V70="yes")*IFERROR((FZ$20/SUMIFS($AA$20:$FO$20,$AA$18:$FO$18,EOMONTH($R70,MOD(3-MONTH($R70),3)))),0))/4,
      $W70*SUM(FW$19:FZ$19)/4/15*$X70
    )
  )
),0)</f>
        <v>3059.7366057637682</v>
      </c>
      <c r="GA70" s="461">
        <f t="shared" si="79"/>
        <v>3130.1105476963348</v>
      </c>
      <c r="GB70" s="461">
        <f t="shared" si="79"/>
        <v>3130.1105476963348</v>
      </c>
      <c r="GC70" s="461">
        <f t="shared" si="68"/>
        <v>3130.1105476963348</v>
      </c>
      <c r="GD70" s="461">
        <f t="shared" si="68"/>
        <v>3130.1105476963348</v>
      </c>
      <c r="GE70" s="461">
        <f t="shared" si="68"/>
        <v>3202.1030902933499</v>
      </c>
      <c r="GF70" s="461">
        <f t="shared" si="68"/>
        <v>3202.1030902933499</v>
      </c>
      <c r="GG70" s="461">
        <f t="shared" si="68"/>
        <v>3202.1030902933499</v>
      </c>
      <c r="GH70" s="461">
        <f t="shared" si="68"/>
        <v>3202.1030902933499</v>
      </c>
      <c r="GI70" s="461">
        <f t="shared" si="68"/>
        <v>3275.7514613700969</v>
      </c>
      <c r="GJ70" s="461">
        <f t="shared" si="68"/>
        <v>3275.7514613700969</v>
      </c>
      <c r="GK70" s="461">
        <f t="shared" si="68"/>
        <v>3275.7514613700969</v>
      </c>
      <c r="GL70" s="461">
        <f t="shared" si="68"/>
        <v>3275.7514613700969</v>
      </c>
      <c r="GM70" s="461">
        <f t="shared" si="68"/>
        <v>3351.0937449816083</v>
      </c>
      <c r="GN70" s="461">
        <f t="shared" si="68"/>
        <v>3351.0937449816083</v>
      </c>
      <c r="GO70" s="461">
        <f t="shared" si="68"/>
        <v>3351.0937449816083</v>
      </c>
      <c r="GP70" s="461">
        <f t="shared" ref="GP70:GR76" si="80">AND(ISNUMBER($C70),$C70&gt;EOMONTH(GP$18,-3),$C70&lt;=GP$18)
*$D70
*(($E70&lt;&gt;"yes")*1+($E70="yes")*IFERROR((GP$20/SUMIFS($AA$20:$FO$20,$AA$18:$FO$18,EOMONTH($F70,MOD(3-MONTH($F70),3)))),0))
+IFERROR(
(
  (($H70&gt;EOMONTH(GP$18,-3))*($H70&lt;=GP$18)*(-MIN(1,($H70-EOMONTH(GP$18,-3))/(GP$18-EOMONTH(GP$18,-3))))
   +($H70&lt;GP$18)*(($Q70&lt;&gt;0)*($Q70&gt;=GP$18)+($Q70=0)*1))
  *
  (
    $J70*(($K70&lt;&gt;"yes")*1+($K70="yes")*IFERROR((GP$20/SUMIFS($AA$20:$FO$20,$AA$18:$FO$18,EOMONTH($I70,MOD(3-MONTH($I70),3)))),0))/4
    +
    MAX(
      $L70*(($M70&lt;&gt;"yes")*1+($M70="yes")*IFERROR((GP$20/SUMIFS($AA$20:$FO$20,$AA$18:$FO$18,EOMONTH($I70,MOD(3-MONTH($I70),3)))),0))/4,
      $N70*SUM(GM$19:GP$19)/4/15*$O70
    )
  )
),0)
+IFERROR(
(
  (($Q70&gt;EOMONTH(GP$18,-3))*($Q70&lt;=GP$18)*(MIN(1,($Q70-EOMONTH(GP$18,-3))/(GP$18-EOMONTH(GP$18,-3)))))
  *
  (
    $J70*(($K70&lt;&gt;"yes")*1+($K70="yes")*IFERROR((GP$20/SUMIFS($AA$20:$FO$20,$AA$18:$FO$18,EOMONTH($I70,MOD(3-MONTH($I70),3)))),0))/4
    +
    MAX(
      $L70*(($M70&lt;&gt;"yes")*1+($M70="yes")*IFERROR((GP$20/SUMIFS($AA$20:$FO$20,$AA$18:$FO$18,EOMONTH($I70,MOD(3-MONTH($I70),3)))),0))/4,
      $N70*SUM(GM$19:GP$19)/4/15*$O70
    )
  )
),0)
+IFERROR(
(
  (($Q70&gt;EOMONTH(GP$18,-3))*($Q70&lt;=GP$18)*(-MIN(1,($Q70-EOMONTH(GP$18,-3))/(GP$18-EOMONTH(GP$18,-3))))
   +($Q70&lt;GP$18))
  *
  (
    $S70*(($T70&lt;&gt;"yes")*1+($T70="yes")*IFERROR((GP$20/SUMIFS($AA$20:$FO$20,$AA$18:$FO$18,EOMONTH($R70,MOD(3-MONTH($R70),3)))),0))/4
    +
    MAX(
      $U70*(($V70&lt;&gt;"yes")*1+($V70="yes")*IFERROR((GP$20/SUMIFS($AA$20:$FO$20,$AA$18:$FO$18,EOMONTH($R70,MOD(3-MONTH($R70),3)))),0))/4,
      $W70*SUM(GM$19:GP$19)/4/15*$X70
    )
  )
),0)</f>
        <v>3351.0937449816083</v>
      </c>
      <c r="GQ70" s="461">
        <f t="shared" si="80"/>
        <v>3428.1689011161852</v>
      </c>
      <c r="GR70" s="461">
        <f t="shared" si="80"/>
        <v>3428.1689011161852</v>
      </c>
      <c r="GS70" s="461">
        <f t="shared" si="69"/>
        <v>3428.1689011161852</v>
      </c>
      <c r="GT70" s="461">
        <f t="shared" si="69"/>
        <v>3428.1689011161852</v>
      </c>
      <c r="GU70" s="461">
        <f t="shared" si="58"/>
        <v>3507.0167858418567</v>
      </c>
      <c r="GV70" s="461">
        <f t="shared" si="40"/>
        <v>3507.0167858418567</v>
      </c>
      <c r="GW70" s="461">
        <f t="shared" si="40"/>
        <v>3507.0167858418567</v>
      </c>
      <c r="GX70" s="461">
        <f t="shared" si="40"/>
        <v>3507.0167858418567</v>
      </c>
      <c r="GY70" s="461">
        <f t="shared" si="41"/>
        <v>3587.6781719162195</v>
      </c>
      <c r="GZ70" s="461">
        <f t="shared" si="42"/>
        <v>3587.6781719162195</v>
      </c>
      <c r="HA70" s="461">
        <f t="shared" si="43"/>
        <v>3587.6781719162195</v>
      </c>
      <c r="HB70" s="461">
        <f t="shared" si="44"/>
        <v>3587.6781719162195</v>
      </c>
      <c r="HC70" s="461">
        <f t="shared" si="45"/>
        <v>3670.1947698702925</v>
      </c>
      <c r="HD70" s="461">
        <f t="shared" si="46"/>
        <v>3670.1947698702925</v>
      </c>
    </row>
    <row r="71" spans="2:212">
      <c r="B71" s="455" t="s">
        <v>1185</v>
      </c>
      <c r="C71" s="455" t="s">
        <v>1186</v>
      </c>
      <c r="D71" s="456">
        <v>0</v>
      </c>
      <c r="E71" s="455" t="s">
        <v>1187</v>
      </c>
      <c r="F71" s="457">
        <v>45097</v>
      </c>
      <c r="H71" s="457">
        <v>46388</v>
      </c>
      <c r="I71" s="457">
        <v>45097</v>
      </c>
      <c r="J71" s="456">
        <v>2500</v>
      </c>
      <c r="K71" s="455" t="s">
        <v>1189</v>
      </c>
      <c r="L71" s="458">
        <v>0</v>
      </c>
      <c r="M71" s="455" t="s">
        <v>1187</v>
      </c>
      <c r="N71" s="459">
        <v>0</v>
      </c>
      <c r="O71" s="455">
        <v>0</v>
      </c>
      <c r="Q71" s="457"/>
      <c r="R71" s="457"/>
      <c r="S71" s="456"/>
      <c r="T71" s="455"/>
      <c r="U71" s="458"/>
      <c r="V71" s="455"/>
      <c r="W71" s="460"/>
      <c r="X71" s="455"/>
      <c r="Z71" s="444" t="str">
        <f t="shared" si="47"/>
        <v>Easments</v>
      </c>
      <c r="AA71" s="461">
        <f t="shared" si="28"/>
        <v>0</v>
      </c>
      <c r="AB71" s="461">
        <f t="shared" si="71"/>
        <v>0</v>
      </c>
      <c r="AC71" s="461">
        <f t="shared" si="71"/>
        <v>0</v>
      </c>
      <c r="AD71" s="461">
        <f t="shared" si="71"/>
        <v>0</v>
      </c>
      <c r="AE71" s="461">
        <f t="shared" si="71"/>
        <v>0</v>
      </c>
      <c r="AF71" s="461">
        <f t="shared" si="71"/>
        <v>0</v>
      </c>
      <c r="AG71" s="461">
        <f t="shared" si="71"/>
        <v>0</v>
      </c>
      <c r="AH71" s="461">
        <f t="shared" si="71"/>
        <v>0</v>
      </c>
      <c r="AI71" s="461">
        <f t="shared" si="71"/>
        <v>0</v>
      </c>
      <c r="AJ71" s="461">
        <f t="shared" si="71"/>
        <v>0</v>
      </c>
      <c r="AK71" s="461">
        <f t="shared" si="71"/>
        <v>0</v>
      </c>
      <c r="AL71" s="461">
        <f t="shared" si="71"/>
        <v>0</v>
      </c>
      <c r="AM71" s="461">
        <f t="shared" si="71"/>
        <v>0</v>
      </c>
      <c r="AN71" s="461">
        <f t="shared" si="71"/>
        <v>0</v>
      </c>
      <c r="AO71" s="461">
        <f t="shared" si="71"/>
        <v>0</v>
      </c>
      <c r="AP71" s="461">
        <f t="shared" si="71"/>
        <v>0</v>
      </c>
      <c r="AQ71" s="461">
        <f t="shared" si="70"/>
        <v>0</v>
      </c>
      <c r="AR71" s="461">
        <f t="shared" si="70"/>
        <v>0</v>
      </c>
      <c r="AS71" s="461">
        <f t="shared" si="70"/>
        <v>0</v>
      </c>
      <c r="AT71" s="461">
        <f t="shared" si="70"/>
        <v>0</v>
      </c>
      <c r="AU71" s="461">
        <f t="shared" si="70"/>
        <v>0</v>
      </c>
      <c r="AV71" s="461">
        <f t="shared" si="70"/>
        <v>0</v>
      </c>
      <c r="AW71" s="461">
        <f t="shared" si="70"/>
        <v>0</v>
      </c>
      <c r="AX71" s="461">
        <f t="shared" si="70"/>
        <v>0</v>
      </c>
      <c r="AY71" s="461">
        <f t="shared" si="70"/>
        <v>0</v>
      </c>
      <c r="AZ71" s="461">
        <f t="shared" si="70"/>
        <v>0</v>
      </c>
      <c r="BA71" s="461">
        <f t="shared" si="70"/>
        <v>0</v>
      </c>
      <c r="BB71" s="461">
        <f t="shared" si="70"/>
        <v>0</v>
      </c>
      <c r="BC71" s="461">
        <f t="shared" si="70"/>
        <v>0</v>
      </c>
      <c r="BD71" s="461">
        <f t="shared" si="70"/>
        <v>0</v>
      </c>
      <c r="BE71" s="461">
        <f t="shared" si="70"/>
        <v>0</v>
      </c>
      <c r="BF71" s="461">
        <f t="shared" si="70"/>
        <v>0</v>
      </c>
      <c r="BG71" s="461">
        <f t="shared" ref="BG71:BQ76" si="81">AND(ISNUMBER($C71),$C71&gt;EOMONTH(BG$18,-3),$C71&lt;=BG$18)
*$D71
*(($E71&lt;&gt;"yes")*1+($E71="yes")*IFERROR((BG$20/SUMIFS($AA$20:$FO$20,$AA$18:$FO$18,EOMONTH($F71,MOD(3-MONTH($F71),3)))),0))
+IFERROR(
(
  (($H71&gt;EOMONTH(BG$18,-3))*($H71&lt;=BG$18)*(-MIN(1,($H71-EOMONTH(BG$18,-3))/(BG$18-EOMONTH(BG$18,-3))))
   +($H71&lt;BG$18)*(($Q71&lt;&gt;0)*($Q71&gt;=BG$18)+($Q71=0)*1))
  *
  (
    $J71*(($K71&lt;&gt;"yes")*1+($K71="yes")*IFERROR((BG$20/SUMIFS($AA$20:$FO$20,$AA$18:$FO$18,EOMONTH($I71,MOD(3-MONTH($I71),3)))),0))/4
    +
    MAX(
      $L71*(($M71&lt;&gt;"yes")*1+($M71="yes")*IFERROR((BG$20/SUMIFS($AA$20:$FO$20,$AA$18:$FO$18,EOMONTH($I71,MOD(3-MONTH($I71),3)))),0))/4,
      $N71*SUM(BD$19:BG$19)/4/15*$O71
    )
  )
),0)
+IFERROR(
(
  (($Q71&gt;EOMONTH(BG$18,-3))*($Q71&lt;=BG$18)*(MIN(1,($Q71-EOMONTH(BG$18,-3))/(BG$18-EOMONTH(BG$18,-3)))))
  *
  (
    $J71*(($K71&lt;&gt;"yes")*1+($K71="yes")*IFERROR((BG$20/SUMIFS($AA$20:$FO$20,$AA$18:$FO$18,EOMONTH($I71,MOD(3-MONTH($I71),3)))),0))/4
    +
    MAX(
      $L71*(($M71&lt;&gt;"yes")*1+($M71="yes")*IFERROR((BG$20/SUMIFS($AA$20:$FO$20,$AA$18:$FO$18,EOMONTH($I71,MOD(3-MONTH($I71),3)))),0))/4,
      $N71*SUM(BD$19:BG$19)/4/15*$O71
    )
  )
),0)
+IFERROR(
(
  (($Q71&gt;EOMONTH(BG$18,-3))*($Q71&lt;=BG$18)*(-MIN(1,($Q71-EOMONTH(BG$18,-3))/(BG$18-EOMONTH(BG$18,-3))))
   +($Q71&lt;BG$18))
  *
  (
    $S71*(($T71&lt;&gt;"yes")*1+($T71="yes")*IFERROR((BG$20/SUMIFS($AA$20:$FO$20,$AA$18:$FO$18,EOMONTH($R71,MOD(3-MONTH($R71),3)))),0))/4
    +
    MAX(
      $U71*(($V71&lt;&gt;"yes")*1+($V71="yes")*IFERROR((BG$20/SUMIFS($AA$20:$FO$20,$AA$18:$FO$18,EOMONTH($R71,MOD(3-MONTH($R71),3)))),0))/4,
      $W71*SUM(BD$19:BG$19)/4/15*$X71
    )
  )
),0)</f>
        <v>0</v>
      </c>
      <c r="BH71" s="461">
        <f t="shared" si="81"/>
        <v>0</v>
      </c>
      <c r="BI71" s="461">
        <f t="shared" si="81"/>
        <v>0</v>
      </c>
      <c r="BJ71" s="461">
        <f t="shared" si="81"/>
        <v>0</v>
      </c>
      <c r="BK71" s="461">
        <f t="shared" si="81"/>
        <v>0</v>
      </c>
      <c r="BL71" s="461">
        <f t="shared" si="81"/>
        <v>0</v>
      </c>
      <c r="BM71" s="461">
        <f t="shared" si="81"/>
        <v>0</v>
      </c>
      <c r="BN71" s="461">
        <f t="shared" si="81"/>
        <v>0</v>
      </c>
      <c r="BO71" s="461">
        <f t="shared" si="81"/>
        <v>0</v>
      </c>
      <c r="BP71" s="461">
        <f t="shared" si="81"/>
        <v>0</v>
      </c>
      <c r="BQ71" s="461">
        <f t="shared" si="81"/>
        <v>0</v>
      </c>
      <c r="BR71" s="461">
        <f t="shared" si="72"/>
        <v>0</v>
      </c>
      <c r="BS71" s="461">
        <f t="shared" si="72"/>
        <v>755.97572455533339</v>
      </c>
      <c r="BT71" s="461">
        <f t="shared" si="72"/>
        <v>764.46983382000008</v>
      </c>
      <c r="BU71" s="461">
        <f t="shared" si="72"/>
        <v>764.46983382000008</v>
      </c>
      <c r="BV71" s="461">
        <f t="shared" si="72"/>
        <v>764.46983382000008</v>
      </c>
      <c r="BW71" s="461">
        <f t="shared" si="72"/>
        <v>782.81710983168011</v>
      </c>
      <c r="BX71" s="461">
        <f t="shared" si="72"/>
        <v>782.81710983168011</v>
      </c>
      <c r="BY71" s="461">
        <f t="shared" si="72"/>
        <v>782.81710983168011</v>
      </c>
      <c r="BZ71" s="461">
        <f t="shared" si="72"/>
        <v>782.81710983168011</v>
      </c>
      <c r="CA71" s="461">
        <f t="shared" si="72"/>
        <v>800.82190335780854</v>
      </c>
      <c r="CB71" s="461">
        <f t="shared" si="72"/>
        <v>800.82190335780854</v>
      </c>
      <c r="CC71" s="461">
        <f t="shared" si="72"/>
        <v>800.82190335780854</v>
      </c>
      <c r="CD71" s="461">
        <f t="shared" si="72"/>
        <v>800.82190335780854</v>
      </c>
      <c r="CE71" s="461">
        <f t="shared" si="72"/>
        <v>819.24080713503827</v>
      </c>
      <c r="CF71" s="461">
        <f t="shared" si="72"/>
        <v>819.24080713503827</v>
      </c>
      <c r="CG71" s="461">
        <f t="shared" si="72"/>
        <v>819.24080713503827</v>
      </c>
      <c r="CH71" s="461">
        <f t="shared" si="73"/>
        <v>819.24080713503827</v>
      </c>
      <c r="CI71" s="461">
        <f t="shared" si="73"/>
        <v>838.08334569914405</v>
      </c>
      <c r="CJ71" s="461">
        <f t="shared" si="73"/>
        <v>838.08334569914405</v>
      </c>
      <c r="CK71" s="461">
        <f t="shared" si="73"/>
        <v>838.08334569914405</v>
      </c>
      <c r="CL71" s="461">
        <f t="shared" si="73"/>
        <v>838.08334569914405</v>
      </c>
      <c r="CM71" s="461">
        <f t="shared" si="73"/>
        <v>857.3592626502242</v>
      </c>
      <c r="CN71" s="461">
        <f t="shared" si="73"/>
        <v>857.3592626502242</v>
      </c>
      <c r="CO71" s="461">
        <f t="shared" si="73"/>
        <v>857.3592626502242</v>
      </c>
      <c r="CP71" s="461">
        <f t="shared" si="73"/>
        <v>857.3592626502242</v>
      </c>
      <c r="CQ71" s="461">
        <f t="shared" si="73"/>
        <v>877.07852569117938</v>
      </c>
      <c r="CR71" s="461">
        <f t="shared" si="73"/>
        <v>877.07852569117938</v>
      </c>
      <c r="CS71" s="461">
        <f t="shared" si="73"/>
        <v>877.07852569117938</v>
      </c>
      <c r="CT71" s="461">
        <f t="shared" si="73"/>
        <v>877.07852569117938</v>
      </c>
      <c r="CU71" s="461">
        <f t="shared" si="73"/>
        <v>897.25133178207625</v>
      </c>
      <c r="CV71" s="461">
        <f t="shared" si="73"/>
        <v>897.25133178207625</v>
      </c>
      <c r="CW71" s="461">
        <f t="shared" si="73"/>
        <v>897.25133178207625</v>
      </c>
      <c r="CX71" s="461">
        <f t="shared" si="74"/>
        <v>897.25133178207625</v>
      </c>
      <c r="CY71" s="461">
        <f t="shared" si="74"/>
        <v>917.88811241306405</v>
      </c>
      <c r="CZ71" s="461">
        <f t="shared" si="74"/>
        <v>917.88811241306405</v>
      </c>
      <c r="DA71" s="461">
        <f t="shared" si="74"/>
        <v>917.88811241306405</v>
      </c>
      <c r="DB71" s="461">
        <f t="shared" si="74"/>
        <v>917.88811241306405</v>
      </c>
      <c r="DC71" s="461">
        <f t="shared" si="74"/>
        <v>938.99953899856439</v>
      </c>
      <c r="DD71" s="461">
        <f t="shared" si="74"/>
        <v>938.99953899856439</v>
      </c>
      <c r="DE71" s="461">
        <f t="shared" si="74"/>
        <v>938.99953899856439</v>
      </c>
      <c r="DF71" s="461">
        <f t="shared" si="74"/>
        <v>938.99953899856439</v>
      </c>
      <c r="DG71" s="461">
        <f t="shared" si="74"/>
        <v>960.59652839553121</v>
      </c>
      <c r="DH71" s="461">
        <f t="shared" si="74"/>
        <v>960.59652839553121</v>
      </c>
      <c r="DI71" s="461">
        <f t="shared" si="74"/>
        <v>960.59652839553121</v>
      </c>
      <c r="DJ71" s="461">
        <f t="shared" si="74"/>
        <v>960.59652839553121</v>
      </c>
      <c r="DK71" s="461">
        <f t="shared" si="74"/>
        <v>982.69024854862846</v>
      </c>
      <c r="DL71" s="461">
        <f t="shared" si="74"/>
        <v>982.69024854862846</v>
      </c>
      <c r="DM71" s="461">
        <f t="shared" si="74"/>
        <v>982.69024854862846</v>
      </c>
      <c r="DN71" s="461">
        <f t="shared" si="75"/>
        <v>982.69024854862846</v>
      </c>
      <c r="DO71" s="461">
        <f t="shared" si="75"/>
        <v>1005.2921242652468</v>
      </c>
      <c r="DP71" s="461">
        <f t="shared" si="75"/>
        <v>1005.2921242652468</v>
      </c>
      <c r="DQ71" s="461">
        <f t="shared" si="75"/>
        <v>1005.2921242652468</v>
      </c>
      <c r="DR71" s="461">
        <f t="shared" si="75"/>
        <v>1005.2921242652468</v>
      </c>
      <c r="DS71" s="461">
        <f t="shared" si="75"/>
        <v>1028.4138431233473</v>
      </c>
      <c r="DT71" s="461">
        <f t="shared" si="75"/>
        <v>1028.4138431233473</v>
      </c>
      <c r="DU71" s="461">
        <f t="shared" si="75"/>
        <v>1028.4138431233473</v>
      </c>
      <c r="DV71" s="461">
        <f t="shared" si="75"/>
        <v>1028.4138431233473</v>
      </c>
      <c r="DW71" s="461">
        <f t="shared" si="75"/>
        <v>1052.0673615151841</v>
      </c>
      <c r="DX71" s="461">
        <f t="shared" si="75"/>
        <v>1052.0673615151841</v>
      </c>
      <c r="DY71" s="461">
        <f t="shared" si="75"/>
        <v>1052.0673615151841</v>
      </c>
      <c r="DZ71" s="461">
        <f t="shared" si="75"/>
        <v>1052.0673615151841</v>
      </c>
      <c r="EA71" s="461">
        <f t="shared" si="75"/>
        <v>1076.2649108300332</v>
      </c>
      <c r="EB71" s="461">
        <f t="shared" si="75"/>
        <v>1076.2649108300332</v>
      </c>
      <c r="EC71" s="461">
        <f t="shared" si="75"/>
        <v>1076.2649108300332</v>
      </c>
      <c r="ED71" s="461">
        <f t="shared" si="76"/>
        <v>1076.2649108300332</v>
      </c>
      <c r="EE71" s="461">
        <f t="shared" si="76"/>
        <v>1101.0190037791238</v>
      </c>
      <c r="EF71" s="461">
        <f t="shared" si="76"/>
        <v>1101.0190037791238</v>
      </c>
      <c r="EG71" s="461">
        <f t="shared" si="76"/>
        <v>1101.0190037791238</v>
      </c>
      <c r="EH71" s="461">
        <f t="shared" si="76"/>
        <v>1101.0190037791238</v>
      </c>
      <c r="EI71" s="461">
        <f t="shared" si="76"/>
        <v>1126.3424408660435</v>
      </c>
      <c r="EJ71" s="461">
        <f t="shared" si="76"/>
        <v>1126.3424408660435</v>
      </c>
      <c r="EK71" s="461">
        <f t="shared" si="76"/>
        <v>1126.3424408660435</v>
      </c>
      <c r="EL71" s="461">
        <f t="shared" si="76"/>
        <v>1126.3424408660435</v>
      </c>
      <c r="EM71" s="461">
        <f t="shared" si="76"/>
        <v>1152.2483170059625</v>
      </c>
      <c r="EN71" s="461">
        <f t="shared" si="76"/>
        <v>1152.2483170059625</v>
      </c>
      <c r="EO71" s="461">
        <f t="shared" si="76"/>
        <v>1152.2483170059625</v>
      </c>
      <c r="EP71" s="461">
        <f t="shared" si="76"/>
        <v>1152.2483170059625</v>
      </c>
      <c r="EQ71" s="461">
        <f t="shared" si="76"/>
        <v>1178.7500282970996</v>
      </c>
      <c r="ER71" s="461">
        <f t="shared" si="76"/>
        <v>1178.7500282970996</v>
      </c>
      <c r="ES71" s="461">
        <f t="shared" si="76"/>
        <v>1178.7500282970996</v>
      </c>
      <c r="ET71" s="461">
        <f t="shared" si="77"/>
        <v>1178.7500282970996</v>
      </c>
      <c r="EU71" s="461">
        <f t="shared" si="77"/>
        <v>1205.8612789479328</v>
      </c>
      <c r="EV71" s="461">
        <f t="shared" si="77"/>
        <v>1205.8612789479328</v>
      </c>
      <c r="EW71" s="461">
        <f t="shared" si="77"/>
        <v>1205.8612789479328</v>
      </c>
      <c r="EX71" s="461">
        <f t="shared" si="77"/>
        <v>1205.8612789479328</v>
      </c>
      <c r="EY71" s="461">
        <f t="shared" si="77"/>
        <v>1233.5960883637351</v>
      </c>
      <c r="EZ71" s="461">
        <f t="shared" si="77"/>
        <v>1233.5960883637351</v>
      </c>
      <c r="FA71" s="461">
        <f t="shared" si="77"/>
        <v>1233.5960883637351</v>
      </c>
      <c r="FB71" s="461">
        <f t="shared" si="77"/>
        <v>1233.5960883637351</v>
      </c>
      <c r="FC71" s="461">
        <f t="shared" si="77"/>
        <v>1261.968798396101</v>
      </c>
      <c r="FD71" s="461">
        <f t="shared" si="77"/>
        <v>1261.968798396101</v>
      </c>
      <c r="FE71" s="461">
        <f t="shared" si="77"/>
        <v>1261.968798396101</v>
      </c>
      <c r="FF71" s="461">
        <f t="shared" si="77"/>
        <v>1261.968798396101</v>
      </c>
      <c r="FG71" s="461">
        <f t="shared" si="77"/>
        <v>1290.9940807592111</v>
      </c>
      <c r="FH71" s="461">
        <f t="shared" si="77"/>
        <v>1290.9940807592111</v>
      </c>
      <c r="FI71" s="461">
        <f t="shared" si="77"/>
        <v>1290.9940807592111</v>
      </c>
      <c r="FJ71" s="461">
        <f t="shared" si="78"/>
        <v>1290.9940807592111</v>
      </c>
      <c r="FK71" s="461">
        <f t="shared" si="78"/>
        <v>1320.6869446166727</v>
      </c>
      <c r="FL71" s="461">
        <f t="shared" si="78"/>
        <v>1320.6869446166727</v>
      </c>
      <c r="FM71" s="461">
        <f t="shared" si="78"/>
        <v>1320.6869446166727</v>
      </c>
      <c r="FN71" s="461">
        <f t="shared" si="78"/>
        <v>1320.6869446166727</v>
      </c>
      <c r="FO71" s="461">
        <f t="shared" si="78"/>
        <v>1351.0627443428561</v>
      </c>
      <c r="FP71" s="461">
        <f t="shared" si="78"/>
        <v>1351.0627443428561</v>
      </c>
      <c r="FQ71" s="461">
        <f t="shared" si="78"/>
        <v>1351.0627443428561</v>
      </c>
      <c r="FR71" s="461">
        <f t="shared" si="78"/>
        <v>1351.0627443428561</v>
      </c>
      <c r="FS71" s="461">
        <f t="shared" si="78"/>
        <v>1382.1371874627416</v>
      </c>
      <c r="FT71" s="461">
        <f t="shared" si="78"/>
        <v>1382.1371874627416</v>
      </c>
      <c r="FU71" s="461">
        <f t="shared" si="78"/>
        <v>1382.1371874627416</v>
      </c>
      <c r="FV71" s="461">
        <f t="shared" si="78"/>
        <v>1382.1371874627416</v>
      </c>
      <c r="FW71" s="461">
        <f t="shared" si="78"/>
        <v>1413.9263427743845</v>
      </c>
      <c r="FX71" s="461">
        <f t="shared" si="78"/>
        <v>1413.9263427743845</v>
      </c>
      <c r="FY71" s="461">
        <f t="shared" si="78"/>
        <v>1413.9263427743845</v>
      </c>
      <c r="FZ71" s="461">
        <f t="shared" si="79"/>
        <v>1413.9263427743845</v>
      </c>
      <c r="GA71" s="461">
        <f t="shared" si="79"/>
        <v>1446.4466486581953</v>
      </c>
      <c r="GB71" s="461">
        <f t="shared" si="79"/>
        <v>1446.4466486581953</v>
      </c>
      <c r="GC71" s="461">
        <f t="shared" si="79"/>
        <v>1446.4466486581953</v>
      </c>
      <c r="GD71" s="461">
        <f t="shared" si="79"/>
        <v>1446.4466486581953</v>
      </c>
      <c r="GE71" s="461">
        <f t="shared" si="79"/>
        <v>1479.7149215773336</v>
      </c>
      <c r="GF71" s="461">
        <f t="shared" si="79"/>
        <v>1479.7149215773336</v>
      </c>
      <c r="GG71" s="461">
        <f t="shared" si="79"/>
        <v>1479.7149215773336</v>
      </c>
      <c r="GH71" s="461">
        <f t="shared" si="79"/>
        <v>1479.7149215773336</v>
      </c>
      <c r="GI71" s="461">
        <f t="shared" si="79"/>
        <v>1513.7483647736121</v>
      </c>
      <c r="GJ71" s="461">
        <f t="shared" si="79"/>
        <v>1513.7483647736121</v>
      </c>
      <c r="GK71" s="461">
        <f t="shared" si="79"/>
        <v>1513.7483647736121</v>
      </c>
      <c r="GL71" s="461">
        <f t="shared" si="79"/>
        <v>1513.7483647736121</v>
      </c>
      <c r="GM71" s="461">
        <f t="shared" si="79"/>
        <v>1548.5645771634049</v>
      </c>
      <c r="GN71" s="461">
        <f t="shared" si="79"/>
        <v>1548.5645771634049</v>
      </c>
      <c r="GO71" s="461">
        <f t="shared" si="79"/>
        <v>1548.5645771634049</v>
      </c>
      <c r="GP71" s="461">
        <f t="shared" si="80"/>
        <v>1548.5645771634049</v>
      </c>
      <c r="GQ71" s="461">
        <f t="shared" si="80"/>
        <v>1584.1815624381634</v>
      </c>
      <c r="GR71" s="461">
        <f t="shared" si="80"/>
        <v>1584.1815624381634</v>
      </c>
      <c r="GS71" s="461">
        <f t="shared" si="69"/>
        <v>1584.1815624381634</v>
      </c>
      <c r="GT71" s="461">
        <f t="shared" si="69"/>
        <v>1584.1815624381634</v>
      </c>
      <c r="GU71" s="461">
        <f t="shared" si="58"/>
        <v>1620.6177383742406</v>
      </c>
      <c r="GV71" s="461">
        <f t="shared" si="40"/>
        <v>1620.6177383742406</v>
      </c>
      <c r="GW71" s="461">
        <f t="shared" si="40"/>
        <v>1620.6177383742406</v>
      </c>
      <c r="GX71" s="461">
        <f t="shared" si="40"/>
        <v>1620.6177383742406</v>
      </c>
      <c r="GY71" s="461">
        <f t="shared" si="41"/>
        <v>1657.8919463568482</v>
      </c>
      <c r="GZ71" s="461">
        <f t="shared" si="42"/>
        <v>1657.8919463568482</v>
      </c>
      <c r="HA71" s="461">
        <f t="shared" si="43"/>
        <v>1657.8919463568482</v>
      </c>
      <c r="HB71" s="461">
        <f t="shared" si="44"/>
        <v>1657.8919463568482</v>
      </c>
      <c r="HC71" s="461">
        <f t="shared" si="45"/>
        <v>1696.0234611230558</v>
      </c>
      <c r="HD71" s="461">
        <f t="shared" si="46"/>
        <v>1696.0234611230558</v>
      </c>
    </row>
    <row r="72" spans="2:212">
      <c r="B72" s="455" t="s">
        <v>1185</v>
      </c>
      <c r="C72" s="457">
        <v>46053</v>
      </c>
      <c r="D72" s="456">
        <v>20000</v>
      </c>
      <c r="E72" s="455" t="s">
        <v>1189</v>
      </c>
      <c r="F72" s="457">
        <v>45901</v>
      </c>
      <c r="H72" s="457">
        <v>46388</v>
      </c>
      <c r="I72" s="457">
        <v>45901</v>
      </c>
      <c r="J72" s="456">
        <v>32000</v>
      </c>
      <c r="K72" s="455" t="s">
        <v>1189</v>
      </c>
      <c r="L72" s="458">
        <v>0</v>
      </c>
      <c r="M72" s="455" t="s">
        <v>1187</v>
      </c>
      <c r="N72" s="459">
        <v>0</v>
      </c>
      <c r="O72" s="455">
        <v>0</v>
      </c>
      <c r="Q72" s="457"/>
      <c r="R72" s="457"/>
      <c r="S72" s="456"/>
      <c r="T72" s="455"/>
      <c r="U72" s="458"/>
      <c r="V72" s="455"/>
      <c r="W72" s="460"/>
      <c r="X72" s="455"/>
      <c r="Z72" s="444" t="str">
        <f t="shared" si="47"/>
        <v>Easments</v>
      </c>
      <c r="AA72" s="461">
        <f t="shared" si="28"/>
        <v>0</v>
      </c>
      <c r="AB72" s="461">
        <f t="shared" si="71"/>
        <v>0</v>
      </c>
      <c r="AC72" s="461">
        <f t="shared" si="71"/>
        <v>0</v>
      </c>
      <c r="AD72" s="461">
        <f t="shared" si="71"/>
        <v>0</v>
      </c>
      <c r="AE72" s="461">
        <f t="shared" si="71"/>
        <v>0</v>
      </c>
      <c r="AF72" s="461">
        <f t="shared" si="71"/>
        <v>0</v>
      </c>
      <c r="AG72" s="461">
        <f t="shared" si="71"/>
        <v>0</v>
      </c>
      <c r="AH72" s="461">
        <f t="shared" si="71"/>
        <v>0</v>
      </c>
      <c r="AI72" s="461">
        <f t="shared" si="71"/>
        <v>0</v>
      </c>
      <c r="AJ72" s="461">
        <f t="shared" si="71"/>
        <v>0</v>
      </c>
      <c r="AK72" s="461">
        <f t="shared" si="71"/>
        <v>0</v>
      </c>
      <c r="AL72" s="461">
        <f t="shared" si="71"/>
        <v>0</v>
      </c>
      <c r="AM72" s="461">
        <f t="shared" si="71"/>
        <v>0</v>
      </c>
      <c r="AN72" s="461">
        <f t="shared" si="71"/>
        <v>0</v>
      </c>
      <c r="AO72" s="461">
        <f t="shared" si="71"/>
        <v>0</v>
      </c>
      <c r="AP72" s="461">
        <f t="shared" si="71"/>
        <v>0</v>
      </c>
      <c r="AQ72" s="461">
        <f t="shared" si="70"/>
        <v>0</v>
      </c>
      <c r="AR72" s="461">
        <f t="shared" si="70"/>
        <v>0</v>
      </c>
      <c r="AS72" s="461">
        <f t="shared" si="70"/>
        <v>0</v>
      </c>
      <c r="AT72" s="461">
        <f t="shared" si="70"/>
        <v>0</v>
      </c>
      <c r="AU72" s="461">
        <f t="shared" si="70"/>
        <v>0</v>
      </c>
      <c r="AV72" s="461">
        <f t="shared" si="70"/>
        <v>0</v>
      </c>
      <c r="AW72" s="461">
        <f t="shared" si="70"/>
        <v>0</v>
      </c>
      <c r="AX72" s="461">
        <f t="shared" si="70"/>
        <v>0</v>
      </c>
      <c r="AY72" s="461">
        <f t="shared" si="70"/>
        <v>0</v>
      </c>
      <c r="AZ72" s="461">
        <f t="shared" si="70"/>
        <v>0</v>
      </c>
      <c r="BA72" s="461">
        <f t="shared" si="70"/>
        <v>0</v>
      </c>
      <c r="BB72" s="461">
        <f t="shared" si="70"/>
        <v>0</v>
      </c>
      <c r="BC72" s="461">
        <f t="shared" si="70"/>
        <v>0</v>
      </c>
      <c r="BD72" s="461">
        <f t="shared" si="70"/>
        <v>0</v>
      </c>
      <c r="BE72" s="461">
        <f t="shared" si="70"/>
        <v>0</v>
      </c>
      <c r="BF72" s="461">
        <f t="shared" ref="BF72:BF76" si="82">AND(ISNUMBER($C72),$C72&gt;EOMONTH(BF$18,-3),$C72&lt;=BF$18)
*$D72
*(($E72&lt;&gt;"yes")*1+($E72="yes")*IFERROR((BF$20/SUMIFS($AA$20:$FO$20,$AA$18:$FO$18,EOMONTH($F72,MOD(3-MONTH($F72),3)))),0))
+IFERROR(
(
  (($H72&gt;EOMONTH(BF$18,-3))*($H72&lt;=BF$18)*(-MIN(1,($H72-EOMONTH(BF$18,-3))/(BF$18-EOMONTH(BF$18,-3))))
   +($H72&lt;BF$18)*(($Q72&lt;&gt;0)*($Q72&gt;=BF$18)+($Q72=0)*1))
  *
  (
    $J72*(($K72&lt;&gt;"yes")*1+($K72="yes")*IFERROR((BF$20/SUMIFS($AA$20:$FO$20,$AA$18:$FO$18,EOMONTH($I72,MOD(3-MONTH($I72),3)))),0))/4
    +
    MAX(
      $L72*(($M72&lt;&gt;"yes")*1+($M72="yes")*IFERROR((BF$20/SUMIFS($AA$20:$FO$20,$AA$18:$FO$18,EOMONTH($I72,MOD(3-MONTH($I72),3)))),0))/4,
      $N72*SUM(BC$19:BF$19)/4/15*$O72
    )
  )
),0)
+IFERROR(
(
  (($Q72&gt;EOMONTH(BF$18,-3))*($Q72&lt;=BF$18)*(MIN(1,($Q72-EOMONTH(BF$18,-3))/(BF$18-EOMONTH(BF$18,-3)))))
  *
  (
    $J72*(($K72&lt;&gt;"yes")*1+($K72="yes")*IFERROR((BF$20/SUMIFS($AA$20:$FO$20,$AA$18:$FO$18,EOMONTH($I72,MOD(3-MONTH($I72),3)))),0))/4
    +
    MAX(
      $L72*(($M72&lt;&gt;"yes")*1+($M72="yes")*IFERROR((BF$20/SUMIFS($AA$20:$FO$20,$AA$18:$FO$18,EOMONTH($I72,MOD(3-MONTH($I72),3)))),0))/4,
      $N72*SUM(BC$19:BF$19)/4/15*$O72
    )
  )
),0)
+IFERROR(
(
  (($Q72&gt;EOMONTH(BF$18,-3))*($Q72&lt;=BF$18)*(-MIN(1,($Q72-EOMONTH(BF$18,-3))/(BF$18-EOMONTH(BF$18,-3))))
   +($Q72&lt;BF$18))
  *
  (
    $S72*(($T72&lt;&gt;"yes")*1+($T72="yes")*IFERROR((BF$20/SUMIFS($AA$20:$FO$20,$AA$18:$FO$18,EOMONTH($R72,MOD(3-MONTH($R72),3)))),0))/4
    +
    MAX(
      $U72*(($V72&lt;&gt;"yes")*1+($V72="yes")*IFERROR((BF$20/SUMIFS($AA$20:$FO$20,$AA$18:$FO$18,EOMONTH($R72,MOD(3-MONTH($R72),3)))),0))/4,
      $W72*SUM(BC$19:BF$19)/4/15*$X72
    )
  )
),0)</f>
        <v>0</v>
      </c>
      <c r="BG72" s="461">
        <f t="shared" si="81"/>
        <v>0</v>
      </c>
      <c r="BH72" s="461">
        <f t="shared" si="81"/>
        <v>0</v>
      </c>
      <c r="BI72" s="461">
        <f t="shared" si="81"/>
        <v>0</v>
      </c>
      <c r="BJ72" s="461">
        <f t="shared" si="81"/>
        <v>0</v>
      </c>
      <c r="BK72" s="461">
        <f t="shared" si="81"/>
        <v>0</v>
      </c>
      <c r="BL72" s="461">
        <f t="shared" si="81"/>
        <v>0</v>
      </c>
      <c r="BM72" s="461">
        <f t="shared" si="81"/>
        <v>0</v>
      </c>
      <c r="BN72" s="461">
        <f t="shared" si="81"/>
        <v>0</v>
      </c>
      <c r="BO72" s="461">
        <f t="shared" si="81"/>
        <v>20720</v>
      </c>
      <c r="BP72" s="461">
        <f t="shared" si="81"/>
        <v>0</v>
      </c>
      <c r="BQ72" s="461">
        <f t="shared" si="81"/>
        <v>0</v>
      </c>
      <c r="BR72" s="461">
        <f t="shared" si="72"/>
        <v>0</v>
      </c>
      <c r="BS72" s="461">
        <f t="shared" si="72"/>
        <v>8384.4170666666669</v>
      </c>
      <c r="BT72" s="461">
        <f t="shared" si="72"/>
        <v>8478.6239999999998</v>
      </c>
      <c r="BU72" s="461">
        <f t="shared" si="72"/>
        <v>8478.6239999999998</v>
      </c>
      <c r="BV72" s="461">
        <f t="shared" si="72"/>
        <v>8478.6239999999998</v>
      </c>
      <c r="BW72" s="461">
        <f t="shared" si="72"/>
        <v>8682.1109759999999</v>
      </c>
      <c r="BX72" s="461">
        <f t="shared" si="72"/>
        <v>8682.1109759999999</v>
      </c>
      <c r="BY72" s="461">
        <f t="shared" si="72"/>
        <v>8682.1109759999999</v>
      </c>
      <c r="BZ72" s="461">
        <f t="shared" si="72"/>
        <v>8682.1109759999999</v>
      </c>
      <c r="CA72" s="461">
        <f t="shared" si="72"/>
        <v>8881.7995284479985</v>
      </c>
      <c r="CB72" s="461">
        <f t="shared" si="72"/>
        <v>8881.7995284479985</v>
      </c>
      <c r="CC72" s="461">
        <f t="shared" si="72"/>
        <v>8881.7995284479985</v>
      </c>
      <c r="CD72" s="461">
        <f t="shared" si="72"/>
        <v>8881.7995284479985</v>
      </c>
      <c r="CE72" s="461">
        <f t="shared" si="72"/>
        <v>9086.0809176023031</v>
      </c>
      <c r="CF72" s="461">
        <f t="shared" si="72"/>
        <v>9086.0809176023031</v>
      </c>
      <c r="CG72" s="461">
        <f t="shared" si="72"/>
        <v>9086.0809176023031</v>
      </c>
      <c r="CH72" s="461">
        <f t="shared" si="73"/>
        <v>9086.0809176023031</v>
      </c>
      <c r="CI72" s="461">
        <f t="shared" si="73"/>
        <v>9295.0607787071549</v>
      </c>
      <c r="CJ72" s="461">
        <f t="shared" si="73"/>
        <v>9295.0607787071549</v>
      </c>
      <c r="CK72" s="461">
        <f t="shared" si="73"/>
        <v>9295.0607787071549</v>
      </c>
      <c r="CL72" s="461">
        <f t="shared" si="73"/>
        <v>9295.0607787071549</v>
      </c>
      <c r="CM72" s="461">
        <f t="shared" si="73"/>
        <v>9508.8471766174189</v>
      </c>
      <c r="CN72" s="461">
        <f t="shared" si="73"/>
        <v>9508.8471766174189</v>
      </c>
      <c r="CO72" s="461">
        <f t="shared" si="73"/>
        <v>9508.8471766174189</v>
      </c>
      <c r="CP72" s="461">
        <f t="shared" si="73"/>
        <v>9508.8471766174189</v>
      </c>
      <c r="CQ72" s="461">
        <f t="shared" si="73"/>
        <v>9727.5506616796192</v>
      </c>
      <c r="CR72" s="461">
        <f t="shared" si="73"/>
        <v>9727.5506616796192</v>
      </c>
      <c r="CS72" s="461">
        <f t="shared" si="73"/>
        <v>9727.5506616796192</v>
      </c>
      <c r="CT72" s="461">
        <f t="shared" si="73"/>
        <v>9727.5506616796192</v>
      </c>
      <c r="CU72" s="461">
        <f t="shared" si="73"/>
        <v>9951.2843268982488</v>
      </c>
      <c r="CV72" s="461">
        <f t="shared" si="73"/>
        <v>9951.2843268982488</v>
      </c>
      <c r="CW72" s="461">
        <f t="shared" si="73"/>
        <v>9951.2843268982488</v>
      </c>
      <c r="CX72" s="461">
        <f t="shared" si="74"/>
        <v>9951.2843268982488</v>
      </c>
      <c r="CY72" s="461">
        <f t="shared" si="74"/>
        <v>10180.163866416906</v>
      </c>
      <c r="CZ72" s="461">
        <f t="shared" si="74"/>
        <v>10180.163866416906</v>
      </c>
      <c r="DA72" s="461">
        <f t="shared" si="74"/>
        <v>10180.163866416906</v>
      </c>
      <c r="DB72" s="461">
        <f t="shared" si="74"/>
        <v>10180.163866416906</v>
      </c>
      <c r="DC72" s="461">
        <f t="shared" si="74"/>
        <v>10414.307635344494</v>
      </c>
      <c r="DD72" s="461">
        <f t="shared" si="74"/>
        <v>10414.307635344494</v>
      </c>
      <c r="DE72" s="461">
        <f t="shared" si="74"/>
        <v>10414.307635344494</v>
      </c>
      <c r="DF72" s="461">
        <f t="shared" si="74"/>
        <v>10414.307635344494</v>
      </c>
      <c r="DG72" s="461">
        <f t="shared" si="74"/>
        <v>10653.836710957416</v>
      </c>
      <c r="DH72" s="461">
        <f t="shared" si="74"/>
        <v>10653.836710957416</v>
      </c>
      <c r="DI72" s="461">
        <f t="shared" si="74"/>
        <v>10653.836710957416</v>
      </c>
      <c r="DJ72" s="461">
        <f t="shared" si="74"/>
        <v>10653.836710957416</v>
      </c>
      <c r="DK72" s="461">
        <f t="shared" si="74"/>
        <v>10898.874955309437</v>
      </c>
      <c r="DL72" s="461">
        <f t="shared" si="74"/>
        <v>10898.874955309437</v>
      </c>
      <c r="DM72" s="461">
        <f t="shared" si="74"/>
        <v>10898.874955309437</v>
      </c>
      <c r="DN72" s="461">
        <f t="shared" si="75"/>
        <v>10898.874955309437</v>
      </c>
      <c r="DO72" s="461">
        <f t="shared" si="75"/>
        <v>11149.549079281553</v>
      </c>
      <c r="DP72" s="461">
        <f t="shared" si="75"/>
        <v>11149.549079281553</v>
      </c>
      <c r="DQ72" s="461">
        <f t="shared" si="75"/>
        <v>11149.549079281553</v>
      </c>
      <c r="DR72" s="461">
        <f t="shared" si="75"/>
        <v>11149.549079281553</v>
      </c>
      <c r="DS72" s="461">
        <f t="shared" si="75"/>
        <v>11405.988708105027</v>
      </c>
      <c r="DT72" s="461">
        <f t="shared" si="75"/>
        <v>11405.988708105027</v>
      </c>
      <c r="DU72" s="461">
        <f t="shared" si="75"/>
        <v>11405.988708105027</v>
      </c>
      <c r="DV72" s="461">
        <f t="shared" si="75"/>
        <v>11405.988708105027</v>
      </c>
      <c r="DW72" s="461">
        <f t="shared" si="75"/>
        <v>11668.326448391439</v>
      </c>
      <c r="DX72" s="461">
        <f t="shared" si="75"/>
        <v>11668.326448391439</v>
      </c>
      <c r="DY72" s="461">
        <f t="shared" si="75"/>
        <v>11668.326448391439</v>
      </c>
      <c r="DZ72" s="461">
        <f t="shared" si="75"/>
        <v>11668.326448391439</v>
      </c>
      <c r="EA72" s="461">
        <f t="shared" si="75"/>
        <v>11936.697956704442</v>
      </c>
      <c r="EB72" s="461">
        <f t="shared" si="75"/>
        <v>11936.697956704442</v>
      </c>
      <c r="EC72" s="461">
        <f t="shared" si="75"/>
        <v>11936.697956704442</v>
      </c>
      <c r="ED72" s="461">
        <f t="shared" si="76"/>
        <v>11936.697956704442</v>
      </c>
      <c r="EE72" s="461">
        <f t="shared" si="76"/>
        <v>12211.242009708643</v>
      </c>
      <c r="EF72" s="461">
        <f t="shared" si="76"/>
        <v>12211.242009708643</v>
      </c>
      <c r="EG72" s="461">
        <f t="shared" si="76"/>
        <v>12211.242009708643</v>
      </c>
      <c r="EH72" s="461">
        <f t="shared" si="76"/>
        <v>12211.242009708643</v>
      </c>
      <c r="EI72" s="461">
        <f t="shared" si="76"/>
        <v>12492.100575931941</v>
      </c>
      <c r="EJ72" s="461">
        <f t="shared" si="76"/>
        <v>12492.100575931941</v>
      </c>
      <c r="EK72" s="461">
        <f t="shared" si="76"/>
        <v>12492.100575931941</v>
      </c>
      <c r="EL72" s="461">
        <f t="shared" si="76"/>
        <v>12492.100575931941</v>
      </c>
      <c r="EM72" s="461">
        <f t="shared" si="76"/>
        <v>12779.418889178374</v>
      </c>
      <c r="EN72" s="461">
        <f t="shared" si="76"/>
        <v>12779.418889178374</v>
      </c>
      <c r="EO72" s="461">
        <f t="shared" si="76"/>
        <v>12779.418889178374</v>
      </c>
      <c r="EP72" s="461">
        <f t="shared" si="76"/>
        <v>12779.418889178374</v>
      </c>
      <c r="EQ72" s="461">
        <f t="shared" si="76"/>
        <v>13073.345523629476</v>
      </c>
      <c r="ER72" s="461">
        <f t="shared" si="76"/>
        <v>13073.345523629476</v>
      </c>
      <c r="ES72" s="461">
        <f t="shared" si="76"/>
        <v>13073.345523629476</v>
      </c>
      <c r="ET72" s="461">
        <f t="shared" si="77"/>
        <v>13073.345523629476</v>
      </c>
      <c r="EU72" s="461">
        <f t="shared" si="77"/>
        <v>13374.032470672953</v>
      </c>
      <c r="EV72" s="461">
        <f t="shared" si="77"/>
        <v>13374.032470672953</v>
      </c>
      <c r="EW72" s="461">
        <f t="shared" si="77"/>
        <v>13374.032470672953</v>
      </c>
      <c r="EX72" s="461">
        <f t="shared" si="77"/>
        <v>13374.032470672953</v>
      </c>
      <c r="EY72" s="461">
        <f t="shared" si="77"/>
        <v>13681.635217498428</v>
      </c>
      <c r="EZ72" s="461">
        <f t="shared" si="77"/>
        <v>13681.635217498428</v>
      </c>
      <c r="FA72" s="461">
        <f t="shared" si="77"/>
        <v>13681.635217498428</v>
      </c>
      <c r="FB72" s="461">
        <f t="shared" si="77"/>
        <v>13681.635217498428</v>
      </c>
      <c r="FC72" s="461">
        <f t="shared" si="77"/>
        <v>13996.312827500893</v>
      </c>
      <c r="FD72" s="461">
        <f t="shared" si="77"/>
        <v>13996.312827500893</v>
      </c>
      <c r="FE72" s="461">
        <f t="shared" si="77"/>
        <v>13996.312827500893</v>
      </c>
      <c r="FF72" s="461">
        <f t="shared" si="77"/>
        <v>13996.312827500893</v>
      </c>
      <c r="FG72" s="461">
        <f t="shared" si="77"/>
        <v>14318.228022533411</v>
      </c>
      <c r="FH72" s="461">
        <f t="shared" si="77"/>
        <v>14318.228022533411</v>
      </c>
      <c r="FI72" s="461">
        <f t="shared" si="77"/>
        <v>14318.228022533411</v>
      </c>
      <c r="FJ72" s="461">
        <f t="shared" si="78"/>
        <v>14318.228022533411</v>
      </c>
      <c r="FK72" s="461">
        <f t="shared" si="78"/>
        <v>14647.547267051677</v>
      </c>
      <c r="FL72" s="461">
        <f t="shared" si="78"/>
        <v>14647.547267051677</v>
      </c>
      <c r="FM72" s="461">
        <f t="shared" si="78"/>
        <v>14647.547267051677</v>
      </c>
      <c r="FN72" s="461">
        <f t="shared" si="78"/>
        <v>14647.547267051677</v>
      </c>
      <c r="FO72" s="461">
        <f t="shared" si="78"/>
        <v>14984.440854193865</v>
      </c>
      <c r="FP72" s="461">
        <f t="shared" si="78"/>
        <v>14984.440854193865</v>
      </c>
      <c r="FQ72" s="461">
        <f t="shared" si="78"/>
        <v>14984.440854193865</v>
      </c>
      <c r="FR72" s="461">
        <f t="shared" si="78"/>
        <v>14984.440854193865</v>
      </c>
      <c r="FS72" s="461">
        <f t="shared" si="78"/>
        <v>15329.082993840322</v>
      </c>
      <c r="FT72" s="461">
        <f t="shared" si="78"/>
        <v>15329.082993840322</v>
      </c>
      <c r="FU72" s="461">
        <f t="shared" si="78"/>
        <v>15329.082993840322</v>
      </c>
      <c r="FV72" s="461">
        <f t="shared" si="78"/>
        <v>15329.082993840322</v>
      </c>
      <c r="FW72" s="461">
        <f t="shared" si="78"/>
        <v>15681.651902698646</v>
      </c>
      <c r="FX72" s="461">
        <f t="shared" si="78"/>
        <v>15681.651902698646</v>
      </c>
      <c r="FY72" s="461">
        <f t="shared" si="78"/>
        <v>15681.651902698646</v>
      </c>
      <c r="FZ72" s="461">
        <f t="shared" si="79"/>
        <v>15681.651902698646</v>
      </c>
      <c r="GA72" s="461">
        <f t="shared" si="79"/>
        <v>16042.329896460715</v>
      </c>
      <c r="GB72" s="461">
        <f t="shared" si="79"/>
        <v>16042.329896460715</v>
      </c>
      <c r="GC72" s="461">
        <f t="shared" si="79"/>
        <v>16042.329896460715</v>
      </c>
      <c r="GD72" s="461">
        <f t="shared" si="79"/>
        <v>16042.329896460715</v>
      </c>
      <c r="GE72" s="461">
        <f t="shared" si="79"/>
        <v>16411.303484079308</v>
      </c>
      <c r="GF72" s="461">
        <f t="shared" si="79"/>
        <v>16411.303484079308</v>
      </c>
      <c r="GG72" s="461">
        <f t="shared" si="79"/>
        <v>16411.303484079308</v>
      </c>
      <c r="GH72" s="461">
        <f t="shared" si="79"/>
        <v>16411.303484079308</v>
      </c>
      <c r="GI72" s="461">
        <f t="shared" si="79"/>
        <v>16788.763464213134</v>
      </c>
      <c r="GJ72" s="461">
        <f t="shared" si="79"/>
        <v>16788.763464213134</v>
      </c>
      <c r="GK72" s="461">
        <f t="shared" si="79"/>
        <v>16788.763464213134</v>
      </c>
      <c r="GL72" s="461">
        <f t="shared" si="79"/>
        <v>16788.763464213134</v>
      </c>
      <c r="GM72" s="461">
        <f t="shared" si="79"/>
        <v>17174.905023890034</v>
      </c>
      <c r="GN72" s="461">
        <f t="shared" si="79"/>
        <v>17174.905023890034</v>
      </c>
      <c r="GO72" s="461">
        <f t="shared" si="79"/>
        <v>17174.905023890034</v>
      </c>
      <c r="GP72" s="461">
        <f t="shared" si="80"/>
        <v>17174.905023890034</v>
      </c>
      <c r="GQ72" s="461">
        <f t="shared" si="80"/>
        <v>17569.927839439501</v>
      </c>
      <c r="GR72" s="461">
        <f t="shared" si="80"/>
        <v>17569.927839439501</v>
      </c>
      <c r="GS72" s="461">
        <f t="shared" si="69"/>
        <v>17569.927839439501</v>
      </c>
      <c r="GT72" s="461">
        <f t="shared" si="69"/>
        <v>17569.927839439501</v>
      </c>
      <c r="GU72" s="461">
        <f t="shared" si="58"/>
        <v>17974.03617974661</v>
      </c>
      <c r="GV72" s="461">
        <f t="shared" si="40"/>
        <v>17974.03617974661</v>
      </c>
      <c r="GW72" s="461">
        <f t="shared" si="40"/>
        <v>17974.03617974661</v>
      </c>
      <c r="GX72" s="461">
        <f t="shared" si="40"/>
        <v>17974.03617974661</v>
      </c>
      <c r="GY72" s="461">
        <f t="shared" si="41"/>
        <v>18387.439011880779</v>
      </c>
      <c r="GZ72" s="461">
        <f t="shared" si="42"/>
        <v>18387.439011880779</v>
      </c>
      <c r="HA72" s="461">
        <f t="shared" si="43"/>
        <v>18387.439011880779</v>
      </c>
      <c r="HB72" s="461">
        <f t="shared" si="44"/>
        <v>18387.439011880779</v>
      </c>
      <c r="HC72" s="461">
        <f t="shared" si="45"/>
        <v>18810.350109154038</v>
      </c>
      <c r="HD72" s="461">
        <f t="shared" si="46"/>
        <v>18810.350109154038</v>
      </c>
    </row>
    <row r="73" spans="2:212">
      <c r="B73" s="455" t="s">
        <v>1185</v>
      </c>
      <c r="C73" s="455" t="s">
        <v>1186</v>
      </c>
      <c r="D73" s="456">
        <v>0</v>
      </c>
      <c r="E73" s="455" t="s">
        <v>1187</v>
      </c>
      <c r="F73" s="457">
        <v>45070</v>
      </c>
      <c r="H73" s="457" t="s">
        <v>1188</v>
      </c>
      <c r="I73" s="457">
        <v>45070</v>
      </c>
      <c r="J73" s="458">
        <v>0</v>
      </c>
      <c r="K73" s="455" t="s">
        <v>1187</v>
      </c>
      <c r="L73" s="458">
        <v>0</v>
      </c>
      <c r="M73" s="455" t="s">
        <v>1187</v>
      </c>
      <c r="N73" s="459">
        <v>0</v>
      </c>
      <c r="O73" s="460">
        <v>0</v>
      </c>
      <c r="Q73" s="457"/>
      <c r="R73" s="457"/>
      <c r="S73" s="458"/>
      <c r="T73" s="455"/>
      <c r="U73" s="458"/>
      <c r="V73" s="455"/>
      <c r="W73" s="460"/>
      <c r="X73" s="460"/>
      <c r="Z73" s="444" t="str">
        <f t="shared" si="47"/>
        <v>Easments</v>
      </c>
      <c r="AA73" s="461">
        <f t="shared" si="28"/>
        <v>0</v>
      </c>
      <c r="AB73" s="461">
        <f t="shared" ref="AB73:AQ76" si="83">AND(ISNUMBER($C73),$C73&gt;EOMONTH(AB$18,-3),$C73&lt;=AB$18)
*$D73
*(($E73&lt;&gt;"yes")*1+($E73="yes")*IFERROR((AB$20/SUMIFS($AA$20:$FO$20,$AA$18:$FO$18,EOMONTH($F73,MOD(3-MONTH($F73),3)))),0))
+IFERROR(
(
  (($H73&gt;EOMONTH(AB$18,-3))*($H73&lt;=AB$18)*(-MIN(1,($H73-EOMONTH(AB$18,-3))/(AB$18-EOMONTH(AB$18,-3))))
   +($H73&lt;AB$18)*(($Q73&lt;&gt;0)*($Q73&gt;=AB$18)+($Q73=0)*1))
  *
  (
    $J73*(($K73&lt;&gt;"yes")*1+($K73="yes")*IFERROR((AB$20/SUMIFS($AA$20:$FO$20,$AA$18:$FO$18,EOMONTH($I73,MOD(3-MONTH($I73),3)))),0))/4
    +
    MAX(
      $L73*(($M73&lt;&gt;"yes")*1+($M73="yes")*IFERROR((AB$20/SUMIFS($AA$20:$FO$20,$AA$18:$FO$18,EOMONTH($I73,MOD(3-MONTH($I73),3)))),0))/4,
      $N73*SUM(Y$19:AB$19)/4/15*$O73
    )
  )
),0)
+IFERROR(
(
  (($Q73&gt;EOMONTH(AB$18,-3))*($Q73&lt;=AB$18)*(MIN(1,($Q73-EOMONTH(AB$18,-3))/(AB$18-EOMONTH(AB$18,-3)))))
  *
  (
    $J73*(($K73&lt;&gt;"yes")*1+($K73="yes")*IFERROR((AB$20/SUMIFS($AA$20:$FO$20,$AA$18:$FO$18,EOMONTH($I73,MOD(3-MONTH($I73),3)))),0))/4
    +
    MAX(
      $L73*(($M73&lt;&gt;"yes")*1+($M73="yes")*IFERROR((AB$20/SUMIFS($AA$20:$FO$20,$AA$18:$FO$18,EOMONTH($I73,MOD(3-MONTH($I73),3)))),0))/4,
      $N73*SUM(Y$19:AB$19)/4/15*$O73
    )
  )
),0)
+IFERROR(
(
  (($Q73&gt;EOMONTH(AB$18,-3))*($Q73&lt;=AB$18)*(-MIN(1,($Q73-EOMONTH(AB$18,-3))/(AB$18-EOMONTH(AB$18,-3))))
   +($Q73&lt;AB$18))
  *
  (
    $S73*(($T73&lt;&gt;"yes")*1+($T73="yes")*IFERROR((AB$20/SUMIFS($AA$20:$FO$20,$AA$18:$FO$18,EOMONTH($R73,MOD(3-MONTH($R73),3)))),0))/4
    +
    MAX(
      $U73*(($V73&lt;&gt;"yes")*1+($V73="yes")*IFERROR((AB$20/SUMIFS($AA$20:$FO$20,$AA$18:$FO$18,EOMONTH($R73,MOD(3-MONTH($R73),3)))),0))/4,
      $W73*SUM(Y$19:AB$19)/4/15*$X73
    )
  )
),0)</f>
        <v>0</v>
      </c>
      <c r="AC73" s="461">
        <f t="shared" si="83"/>
        <v>0</v>
      </c>
      <c r="AD73" s="461">
        <f t="shared" si="83"/>
        <v>0</v>
      </c>
      <c r="AE73" s="461">
        <f t="shared" si="83"/>
        <v>0</v>
      </c>
      <c r="AF73" s="461">
        <f t="shared" si="83"/>
        <v>0</v>
      </c>
      <c r="AG73" s="461">
        <f t="shared" si="83"/>
        <v>0</v>
      </c>
      <c r="AH73" s="461">
        <f t="shared" si="83"/>
        <v>0</v>
      </c>
      <c r="AI73" s="461">
        <f t="shared" si="83"/>
        <v>0</v>
      </c>
      <c r="AJ73" s="461">
        <f t="shared" si="83"/>
        <v>0</v>
      </c>
      <c r="AK73" s="461">
        <f t="shared" si="83"/>
        <v>0</v>
      </c>
      <c r="AL73" s="461">
        <f t="shared" si="83"/>
        <v>0</v>
      </c>
      <c r="AM73" s="461">
        <f t="shared" si="83"/>
        <v>0</v>
      </c>
      <c r="AN73" s="461">
        <f t="shared" si="83"/>
        <v>0</v>
      </c>
      <c r="AO73" s="461">
        <f t="shared" si="83"/>
        <v>0</v>
      </c>
      <c r="AP73" s="461">
        <f t="shared" si="83"/>
        <v>0</v>
      </c>
      <c r="AQ73" s="461">
        <f t="shared" si="83"/>
        <v>0</v>
      </c>
      <c r="AR73" s="461">
        <f t="shared" ref="AR73:BE76" si="84">AND(ISNUMBER($C73),$C73&gt;EOMONTH(AR$18,-3),$C73&lt;=AR$18)
*$D73
*(($E73&lt;&gt;"yes")*1+($E73="yes")*IFERROR((AR$20/SUMIFS($AA$20:$FO$20,$AA$18:$FO$18,EOMONTH($F73,MOD(3-MONTH($F73),3)))),0))
+IFERROR(
(
  (($H73&gt;EOMONTH(AR$18,-3))*($H73&lt;=AR$18)*(-MIN(1,($H73-EOMONTH(AR$18,-3))/(AR$18-EOMONTH(AR$18,-3))))
   +($H73&lt;AR$18)*(($Q73&lt;&gt;0)*($Q73&gt;=AR$18)+($Q73=0)*1))
  *
  (
    $J73*(($K73&lt;&gt;"yes")*1+($K73="yes")*IFERROR((AR$20/SUMIFS($AA$20:$FO$20,$AA$18:$FO$18,EOMONTH($I73,MOD(3-MONTH($I73),3)))),0))/4
    +
    MAX(
      $L73*(($M73&lt;&gt;"yes")*1+($M73="yes")*IFERROR((AR$20/SUMIFS($AA$20:$FO$20,$AA$18:$FO$18,EOMONTH($I73,MOD(3-MONTH($I73),3)))),0))/4,
      $N73*SUM(AO$19:AR$19)/4/15*$O73
    )
  )
),0)
+IFERROR(
(
  (($Q73&gt;EOMONTH(AR$18,-3))*($Q73&lt;=AR$18)*(MIN(1,($Q73-EOMONTH(AR$18,-3))/(AR$18-EOMONTH(AR$18,-3)))))
  *
  (
    $J73*(($K73&lt;&gt;"yes")*1+($K73="yes")*IFERROR((AR$20/SUMIFS($AA$20:$FO$20,$AA$18:$FO$18,EOMONTH($I73,MOD(3-MONTH($I73),3)))),0))/4
    +
    MAX(
      $L73*(($M73&lt;&gt;"yes")*1+($M73="yes")*IFERROR((AR$20/SUMIFS($AA$20:$FO$20,$AA$18:$FO$18,EOMONTH($I73,MOD(3-MONTH($I73),3)))),0))/4,
      $N73*SUM(AO$19:AR$19)/4/15*$O73
    )
  )
),0)
+IFERROR(
(
  (($Q73&gt;EOMONTH(AR$18,-3))*($Q73&lt;=AR$18)*(-MIN(1,($Q73-EOMONTH(AR$18,-3))/(AR$18-EOMONTH(AR$18,-3))))
   +($Q73&lt;AR$18))
  *
  (
    $S73*(($T73&lt;&gt;"yes")*1+($T73="yes")*IFERROR((AR$20/SUMIFS($AA$20:$FO$20,$AA$18:$FO$18,EOMONTH($R73,MOD(3-MONTH($R73),3)))),0))/4
    +
    MAX(
      $U73*(($V73&lt;&gt;"yes")*1+($V73="yes")*IFERROR((AR$20/SUMIFS($AA$20:$FO$20,$AA$18:$FO$18,EOMONTH($R73,MOD(3-MONTH($R73),3)))),0))/4,
      $W73*SUM(AO$19:AR$19)/4/15*$X73
    )
  )
),0)</f>
        <v>0</v>
      </c>
      <c r="AS73" s="461">
        <f t="shared" si="84"/>
        <v>0</v>
      </c>
      <c r="AT73" s="461">
        <f t="shared" si="84"/>
        <v>0</v>
      </c>
      <c r="AU73" s="461">
        <f t="shared" si="84"/>
        <v>0</v>
      </c>
      <c r="AV73" s="461">
        <f t="shared" si="84"/>
        <v>0</v>
      </c>
      <c r="AW73" s="461">
        <f t="shared" si="84"/>
        <v>0</v>
      </c>
      <c r="AX73" s="461">
        <f t="shared" si="84"/>
        <v>0</v>
      </c>
      <c r="AY73" s="461">
        <f t="shared" si="84"/>
        <v>0</v>
      </c>
      <c r="AZ73" s="461">
        <f t="shared" si="84"/>
        <v>0</v>
      </c>
      <c r="BA73" s="461">
        <f t="shared" si="84"/>
        <v>0</v>
      </c>
      <c r="BB73" s="461">
        <f t="shared" si="84"/>
        <v>0</v>
      </c>
      <c r="BC73" s="461">
        <f t="shared" si="84"/>
        <v>0</v>
      </c>
      <c r="BD73" s="461">
        <f t="shared" si="84"/>
        <v>0</v>
      </c>
      <c r="BE73" s="461">
        <f t="shared" si="84"/>
        <v>0</v>
      </c>
      <c r="BF73" s="461">
        <f t="shared" si="82"/>
        <v>0</v>
      </c>
      <c r="BG73" s="461">
        <f t="shared" si="81"/>
        <v>0</v>
      </c>
      <c r="BH73" s="461">
        <f t="shared" si="81"/>
        <v>0</v>
      </c>
      <c r="BI73" s="461">
        <f t="shared" si="81"/>
        <v>0</v>
      </c>
      <c r="BJ73" s="461">
        <f t="shared" si="81"/>
        <v>0</v>
      </c>
      <c r="BK73" s="461">
        <f t="shared" si="81"/>
        <v>0</v>
      </c>
      <c r="BL73" s="461">
        <f t="shared" si="81"/>
        <v>0</v>
      </c>
      <c r="BM73" s="461">
        <f t="shared" si="81"/>
        <v>0</v>
      </c>
      <c r="BN73" s="461">
        <f t="shared" si="81"/>
        <v>0</v>
      </c>
      <c r="BO73" s="461">
        <f t="shared" si="81"/>
        <v>0</v>
      </c>
      <c r="BP73" s="461">
        <f t="shared" si="81"/>
        <v>0</v>
      </c>
      <c r="BQ73" s="461">
        <f t="shared" si="81"/>
        <v>0</v>
      </c>
      <c r="BR73" s="461">
        <f t="shared" si="72"/>
        <v>0</v>
      </c>
      <c r="BS73" s="461">
        <f t="shared" si="72"/>
        <v>0</v>
      </c>
      <c r="BT73" s="461">
        <f t="shared" si="72"/>
        <v>0</v>
      </c>
      <c r="BU73" s="461">
        <f t="shared" si="72"/>
        <v>0</v>
      </c>
      <c r="BV73" s="461">
        <f t="shared" si="72"/>
        <v>0</v>
      </c>
      <c r="BW73" s="461">
        <f t="shared" si="72"/>
        <v>0</v>
      </c>
      <c r="BX73" s="461">
        <f t="shared" si="72"/>
        <v>0</v>
      </c>
      <c r="BY73" s="461">
        <f t="shared" si="72"/>
        <v>0</v>
      </c>
      <c r="BZ73" s="461">
        <f t="shared" si="72"/>
        <v>0</v>
      </c>
      <c r="CA73" s="461">
        <f t="shared" si="72"/>
        <v>0</v>
      </c>
      <c r="CB73" s="461">
        <f t="shared" si="72"/>
        <v>0</v>
      </c>
      <c r="CC73" s="461">
        <f t="shared" si="72"/>
        <v>0</v>
      </c>
      <c r="CD73" s="461">
        <f t="shared" si="72"/>
        <v>0</v>
      </c>
      <c r="CE73" s="461">
        <f t="shared" si="72"/>
        <v>0</v>
      </c>
      <c r="CF73" s="461">
        <f t="shared" si="72"/>
        <v>0</v>
      </c>
      <c r="CG73" s="461">
        <f t="shared" si="72"/>
        <v>0</v>
      </c>
      <c r="CH73" s="461">
        <f t="shared" si="73"/>
        <v>0</v>
      </c>
      <c r="CI73" s="461">
        <f t="shared" si="73"/>
        <v>0</v>
      </c>
      <c r="CJ73" s="461">
        <f t="shared" si="73"/>
        <v>0</v>
      </c>
      <c r="CK73" s="461">
        <f t="shared" si="73"/>
        <v>0</v>
      </c>
      <c r="CL73" s="461">
        <f t="shared" si="73"/>
        <v>0</v>
      </c>
      <c r="CM73" s="461">
        <f t="shared" si="73"/>
        <v>0</v>
      </c>
      <c r="CN73" s="461">
        <f t="shared" si="73"/>
        <v>0</v>
      </c>
      <c r="CO73" s="461">
        <f t="shared" si="73"/>
        <v>0</v>
      </c>
      <c r="CP73" s="461">
        <f t="shared" si="73"/>
        <v>0</v>
      </c>
      <c r="CQ73" s="461">
        <f t="shared" si="73"/>
        <v>0</v>
      </c>
      <c r="CR73" s="461">
        <f t="shared" si="73"/>
        <v>0</v>
      </c>
      <c r="CS73" s="461">
        <f t="shared" si="73"/>
        <v>0</v>
      </c>
      <c r="CT73" s="461">
        <f t="shared" si="73"/>
        <v>0</v>
      </c>
      <c r="CU73" s="461">
        <f t="shared" si="73"/>
        <v>0</v>
      </c>
      <c r="CV73" s="461">
        <f t="shared" si="73"/>
        <v>0</v>
      </c>
      <c r="CW73" s="461">
        <f t="shared" si="73"/>
        <v>0</v>
      </c>
      <c r="CX73" s="461">
        <f t="shared" si="74"/>
        <v>0</v>
      </c>
      <c r="CY73" s="461">
        <f t="shared" si="74"/>
        <v>0</v>
      </c>
      <c r="CZ73" s="461">
        <f t="shared" si="74"/>
        <v>0</v>
      </c>
      <c r="DA73" s="461">
        <f t="shared" si="74"/>
        <v>0</v>
      </c>
      <c r="DB73" s="461">
        <f t="shared" si="74"/>
        <v>0</v>
      </c>
      <c r="DC73" s="461">
        <f t="shared" si="74"/>
        <v>0</v>
      </c>
      <c r="DD73" s="461">
        <f t="shared" si="74"/>
        <v>0</v>
      </c>
      <c r="DE73" s="461">
        <f t="shared" si="74"/>
        <v>0</v>
      </c>
      <c r="DF73" s="461">
        <f t="shared" si="74"/>
        <v>0</v>
      </c>
      <c r="DG73" s="461">
        <f t="shared" si="74"/>
        <v>0</v>
      </c>
      <c r="DH73" s="461">
        <f t="shared" si="74"/>
        <v>0</v>
      </c>
      <c r="DI73" s="461">
        <f t="shared" si="74"/>
        <v>0</v>
      </c>
      <c r="DJ73" s="461">
        <f t="shared" si="74"/>
        <v>0</v>
      </c>
      <c r="DK73" s="461">
        <f t="shared" si="74"/>
        <v>0</v>
      </c>
      <c r="DL73" s="461">
        <f t="shared" si="74"/>
        <v>0</v>
      </c>
      <c r="DM73" s="461">
        <f t="shared" si="74"/>
        <v>0</v>
      </c>
      <c r="DN73" s="461">
        <f t="shared" si="75"/>
        <v>0</v>
      </c>
      <c r="DO73" s="461">
        <f t="shared" si="75"/>
        <v>0</v>
      </c>
      <c r="DP73" s="461">
        <f t="shared" si="75"/>
        <v>0</v>
      </c>
      <c r="DQ73" s="461">
        <f t="shared" si="75"/>
        <v>0</v>
      </c>
      <c r="DR73" s="461">
        <f t="shared" si="75"/>
        <v>0</v>
      </c>
      <c r="DS73" s="461">
        <f t="shared" si="75"/>
        <v>0</v>
      </c>
      <c r="DT73" s="461">
        <f t="shared" si="75"/>
        <v>0</v>
      </c>
      <c r="DU73" s="461">
        <f t="shared" si="75"/>
        <v>0</v>
      </c>
      <c r="DV73" s="461">
        <f t="shared" si="75"/>
        <v>0</v>
      </c>
      <c r="DW73" s="461">
        <f t="shared" si="75"/>
        <v>0</v>
      </c>
      <c r="DX73" s="461">
        <f t="shared" si="75"/>
        <v>0</v>
      </c>
      <c r="DY73" s="461">
        <f t="shared" si="75"/>
        <v>0</v>
      </c>
      <c r="DZ73" s="461">
        <f t="shared" si="75"/>
        <v>0</v>
      </c>
      <c r="EA73" s="461">
        <f t="shared" si="75"/>
        <v>0</v>
      </c>
      <c r="EB73" s="461">
        <f t="shared" si="75"/>
        <v>0</v>
      </c>
      <c r="EC73" s="461">
        <f t="shared" si="75"/>
        <v>0</v>
      </c>
      <c r="ED73" s="461">
        <f t="shared" si="76"/>
        <v>0</v>
      </c>
      <c r="EE73" s="461">
        <f t="shared" si="76"/>
        <v>0</v>
      </c>
      <c r="EF73" s="461">
        <f t="shared" si="76"/>
        <v>0</v>
      </c>
      <c r="EG73" s="461">
        <f t="shared" si="76"/>
        <v>0</v>
      </c>
      <c r="EH73" s="461">
        <f t="shared" si="76"/>
        <v>0</v>
      </c>
      <c r="EI73" s="461">
        <f t="shared" si="76"/>
        <v>0</v>
      </c>
      <c r="EJ73" s="461">
        <f t="shared" si="76"/>
        <v>0</v>
      </c>
      <c r="EK73" s="461">
        <f t="shared" si="76"/>
        <v>0</v>
      </c>
      <c r="EL73" s="461">
        <f t="shared" si="76"/>
        <v>0</v>
      </c>
      <c r="EM73" s="461">
        <f t="shared" si="76"/>
        <v>0</v>
      </c>
      <c r="EN73" s="461">
        <f t="shared" si="76"/>
        <v>0</v>
      </c>
      <c r="EO73" s="461">
        <f t="shared" si="76"/>
        <v>0</v>
      </c>
      <c r="EP73" s="461">
        <f t="shared" si="76"/>
        <v>0</v>
      </c>
      <c r="EQ73" s="461">
        <f t="shared" si="76"/>
        <v>0</v>
      </c>
      <c r="ER73" s="461">
        <f t="shared" si="76"/>
        <v>0</v>
      </c>
      <c r="ES73" s="461">
        <f t="shared" si="76"/>
        <v>0</v>
      </c>
      <c r="ET73" s="461">
        <f t="shared" si="77"/>
        <v>0</v>
      </c>
      <c r="EU73" s="461">
        <f t="shared" si="77"/>
        <v>0</v>
      </c>
      <c r="EV73" s="461">
        <f t="shared" si="77"/>
        <v>0</v>
      </c>
      <c r="EW73" s="461">
        <f t="shared" si="77"/>
        <v>0</v>
      </c>
      <c r="EX73" s="461">
        <f t="shared" si="77"/>
        <v>0</v>
      </c>
      <c r="EY73" s="461">
        <f t="shared" si="77"/>
        <v>0</v>
      </c>
      <c r="EZ73" s="461">
        <f t="shared" si="77"/>
        <v>0</v>
      </c>
      <c r="FA73" s="461">
        <f t="shared" si="77"/>
        <v>0</v>
      </c>
      <c r="FB73" s="461">
        <f t="shared" si="77"/>
        <v>0</v>
      </c>
      <c r="FC73" s="461">
        <f t="shared" si="77"/>
        <v>0</v>
      </c>
      <c r="FD73" s="461">
        <f t="shared" si="77"/>
        <v>0</v>
      </c>
      <c r="FE73" s="461">
        <f t="shared" si="77"/>
        <v>0</v>
      </c>
      <c r="FF73" s="461">
        <f t="shared" si="77"/>
        <v>0</v>
      </c>
      <c r="FG73" s="461">
        <f t="shared" si="77"/>
        <v>0</v>
      </c>
      <c r="FH73" s="461">
        <f t="shared" si="77"/>
        <v>0</v>
      </c>
      <c r="FI73" s="461">
        <f t="shared" si="77"/>
        <v>0</v>
      </c>
      <c r="FJ73" s="461">
        <f t="shared" si="78"/>
        <v>0</v>
      </c>
      <c r="FK73" s="461">
        <f t="shared" si="78"/>
        <v>0</v>
      </c>
      <c r="FL73" s="461">
        <f t="shared" si="78"/>
        <v>0</v>
      </c>
      <c r="FM73" s="461">
        <f t="shared" si="78"/>
        <v>0</v>
      </c>
      <c r="FN73" s="461">
        <f t="shared" si="78"/>
        <v>0</v>
      </c>
      <c r="FO73" s="461">
        <f t="shared" si="78"/>
        <v>0</v>
      </c>
      <c r="FP73" s="461">
        <f t="shared" si="78"/>
        <v>0</v>
      </c>
      <c r="FQ73" s="461">
        <f t="shared" si="78"/>
        <v>0</v>
      </c>
      <c r="FR73" s="461">
        <f t="shared" si="78"/>
        <v>0</v>
      </c>
      <c r="FS73" s="461">
        <f t="shared" si="78"/>
        <v>0</v>
      </c>
      <c r="FT73" s="461">
        <f t="shared" si="78"/>
        <v>0</v>
      </c>
      <c r="FU73" s="461">
        <f t="shared" si="78"/>
        <v>0</v>
      </c>
      <c r="FV73" s="461">
        <f t="shared" si="78"/>
        <v>0</v>
      </c>
      <c r="FW73" s="461">
        <f t="shared" si="78"/>
        <v>0</v>
      </c>
      <c r="FX73" s="461">
        <f t="shared" si="78"/>
        <v>0</v>
      </c>
      <c r="FY73" s="461">
        <f t="shared" si="78"/>
        <v>0</v>
      </c>
      <c r="FZ73" s="461">
        <f t="shared" si="79"/>
        <v>0</v>
      </c>
      <c r="GA73" s="461">
        <f t="shared" si="79"/>
        <v>0</v>
      </c>
      <c r="GB73" s="461">
        <f t="shared" si="79"/>
        <v>0</v>
      </c>
      <c r="GC73" s="461">
        <f t="shared" si="79"/>
        <v>0</v>
      </c>
      <c r="GD73" s="461">
        <f t="shared" si="79"/>
        <v>0</v>
      </c>
      <c r="GE73" s="461">
        <f t="shared" si="79"/>
        <v>0</v>
      </c>
      <c r="GF73" s="461">
        <f t="shared" si="79"/>
        <v>0</v>
      </c>
      <c r="GG73" s="461">
        <f t="shared" si="79"/>
        <v>0</v>
      </c>
      <c r="GH73" s="461">
        <f t="shared" si="79"/>
        <v>0</v>
      </c>
      <c r="GI73" s="461">
        <f t="shared" si="79"/>
        <v>0</v>
      </c>
      <c r="GJ73" s="461">
        <f t="shared" si="79"/>
        <v>0</v>
      </c>
      <c r="GK73" s="461">
        <f t="shared" si="79"/>
        <v>0</v>
      </c>
      <c r="GL73" s="461">
        <f t="shared" si="79"/>
        <v>0</v>
      </c>
      <c r="GM73" s="461">
        <f t="shared" si="79"/>
        <v>0</v>
      </c>
      <c r="GN73" s="461">
        <f t="shared" si="79"/>
        <v>0</v>
      </c>
      <c r="GO73" s="461">
        <f t="shared" si="79"/>
        <v>0</v>
      </c>
      <c r="GP73" s="461">
        <f t="shared" si="80"/>
        <v>0</v>
      </c>
      <c r="GQ73" s="461">
        <f t="shared" si="80"/>
        <v>0</v>
      </c>
      <c r="GR73" s="461">
        <f t="shared" si="80"/>
        <v>0</v>
      </c>
      <c r="GS73" s="461">
        <f t="shared" si="69"/>
        <v>0</v>
      </c>
      <c r="GT73" s="461">
        <f t="shared" si="69"/>
        <v>0</v>
      </c>
      <c r="GU73" s="461">
        <f t="shared" si="58"/>
        <v>0</v>
      </c>
      <c r="GV73" s="461">
        <f t="shared" si="40"/>
        <v>0</v>
      </c>
      <c r="GW73" s="461">
        <f t="shared" si="40"/>
        <v>0</v>
      </c>
      <c r="GX73" s="461">
        <f t="shared" si="40"/>
        <v>0</v>
      </c>
      <c r="GY73" s="461">
        <f t="shared" si="41"/>
        <v>0</v>
      </c>
      <c r="GZ73" s="461">
        <f t="shared" si="42"/>
        <v>0</v>
      </c>
      <c r="HA73" s="461">
        <f t="shared" si="43"/>
        <v>0</v>
      </c>
      <c r="HB73" s="461">
        <f t="shared" si="44"/>
        <v>0</v>
      </c>
      <c r="HC73" s="461">
        <f t="shared" si="45"/>
        <v>0</v>
      </c>
      <c r="HD73" s="461">
        <f t="shared" si="46"/>
        <v>0</v>
      </c>
    </row>
    <row r="74" spans="2:212">
      <c r="B74" s="455" t="s">
        <v>1185</v>
      </c>
      <c r="C74" s="455" t="s">
        <v>1186</v>
      </c>
      <c r="D74" s="456">
        <v>0</v>
      </c>
      <c r="E74" s="455" t="s">
        <v>1187</v>
      </c>
      <c r="F74" s="457">
        <v>44894</v>
      </c>
      <c r="H74" s="457" t="s">
        <v>1188</v>
      </c>
      <c r="I74" s="457">
        <v>44894</v>
      </c>
      <c r="J74" s="458">
        <v>0</v>
      </c>
      <c r="K74" s="455" t="s">
        <v>1187</v>
      </c>
      <c r="L74" s="458">
        <v>0</v>
      </c>
      <c r="M74" s="455" t="s">
        <v>1187</v>
      </c>
      <c r="N74" s="459">
        <v>0</v>
      </c>
      <c r="O74" s="460">
        <v>0</v>
      </c>
      <c r="Q74" s="457"/>
      <c r="R74" s="457"/>
      <c r="S74" s="458"/>
      <c r="T74" s="455"/>
      <c r="U74" s="458"/>
      <c r="V74" s="455"/>
      <c r="W74" s="460"/>
      <c r="X74" s="460"/>
      <c r="Z74" s="444" t="str">
        <f t="shared" si="47"/>
        <v>Easments</v>
      </c>
      <c r="AA74" s="461">
        <f t="shared" si="28"/>
        <v>0</v>
      </c>
      <c r="AB74" s="461">
        <f t="shared" si="83"/>
        <v>0</v>
      </c>
      <c r="AC74" s="461">
        <f t="shared" si="83"/>
        <v>0</v>
      </c>
      <c r="AD74" s="461">
        <f t="shared" si="83"/>
        <v>0</v>
      </c>
      <c r="AE74" s="461">
        <f t="shared" si="83"/>
        <v>0</v>
      </c>
      <c r="AF74" s="461">
        <f t="shared" si="83"/>
        <v>0</v>
      </c>
      <c r="AG74" s="461">
        <f t="shared" si="83"/>
        <v>0</v>
      </c>
      <c r="AH74" s="461">
        <f t="shared" si="83"/>
        <v>0</v>
      </c>
      <c r="AI74" s="461">
        <f t="shared" si="83"/>
        <v>0</v>
      </c>
      <c r="AJ74" s="461">
        <f t="shared" si="83"/>
        <v>0</v>
      </c>
      <c r="AK74" s="461">
        <f t="shared" si="83"/>
        <v>0</v>
      </c>
      <c r="AL74" s="461">
        <f t="shared" si="83"/>
        <v>0</v>
      </c>
      <c r="AM74" s="461">
        <f t="shared" si="83"/>
        <v>0</v>
      </c>
      <c r="AN74" s="461">
        <f t="shared" si="83"/>
        <v>0</v>
      </c>
      <c r="AO74" s="461">
        <f t="shared" si="83"/>
        <v>0</v>
      </c>
      <c r="AP74" s="461">
        <f t="shared" si="83"/>
        <v>0</v>
      </c>
      <c r="AQ74" s="461">
        <f t="shared" si="83"/>
        <v>0</v>
      </c>
      <c r="AR74" s="461">
        <f t="shared" si="84"/>
        <v>0</v>
      </c>
      <c r="AS74" s="461">
        <f t="shared" si="84"/>
        <v>0</v>
      </c>
      <c r="AT74" s="461">
        <f t="shared" si="84"/>
        <v>0</v>
      </c>
      <c r="AU74" s="461">
        <f t="shared" si="84"/>
        <v>0</v>
      </c>
      <c r="AV74" s="461">
        <f t="shared" si="84"/>
        <v>0</v>
      </c>
      <c r="AW74" s="461">
        <f t="shared" si="84"/>
        <v>0</v>
      </c>
      <c r="AX74" s="461">
        <f t="shared" si="84"/>
        <v>0</v>
      </c>
      <c r="AY74" s="461">
        <f t="shared" si="84"/>
        <v>0</v>
      </c>
      <c r="AZ74" s="461">
        <f t="shared" si="84"/>
        <v>0</v>
      </c>
      <c r="BA74" s="461">
        <f t="shared" si="84"/>
        <v>0</v>
      </c>
      <c r="BB74" s="461">
        <f t="shared" si="84"/>
        <v>0</v>
      </c>
      <c r="BC74" s="461">
        <f t="shared" si="84"/>
        <v>0</v>
      </c>
      <c r="BD74" s="461">
        <f t="shared" si="84"/>
        <v>0</v>
      </c>
      <c r="BE74" s="461">
        <f t="shared" si="84"/>
        <v>0</v>
      </c>
      <c r="BF74" s="461">
        <f t="shared" si="82"/>
        <v>0</v>
      </c>
      <c r="BG74" s="461">
        <f t="shared" si="81"/>
        <v>0</v>
      </c>
      <c r="BH74" s="461">
        <f t="shared" si="81"/>
        <v>0</v>
      </c>
      <c r="BI74" s="461">
        <f t="shared" si="81"/>
        <v>0</v>
      </c>
      <c r="BJ74" s="461">
        <f t="shared" si="81"/>
        <v>0</v>
      </c>
      <c r="BK74" s="461">
        <f t="shared" si="81"/>
        <v>0</v>
      </c>
      <c r="BL74" s="461">
        <f t="shared" si="81"/>
        <v>0</v>
      </c>
      <c r="BM74" s="461">
        <f t="shared" si="81"/>
        <v>0</v>
      </c>
      <c r="BN74" s="461">
        <f t="shared" si="81"/>
        <v>0</v>
      </c>
      <c r="BO74" s="461">
        <f t="shared" si="81"/>
        <v>0</v>
      </c>
      <c r="BP74" s="461">
        <f t="shared" si="81"/>
        <v>0</v>
      </c>
      <c r="BQ74" s="461">
        <f t="shared" si="81"/>
        <v>0</v>
      </c>
      <c r="BR74" s="461">
        <f t="shared" si="72"/>
        <v>0</v>
      </c>
      <c r="BS74" s="461">
        <f t="shared" si="72"/>
        <v>0</v>
      </c>
      <c r="BT74" s="461">
        <f t="shared" si="72"/>
        <v>0</v>
      </c>
      <c r="BU74" s="461">
        <f t="shared" si="72"/>
        <v>0</v>
      </c>
      <c r="BV74" s="461">
        <f t="shared" si="72"/>
        <v>0</v>
      </c>
      <c r="BW74" s="461">
        <f t="shared" si="72"/>
        <v>0</v>
      </c>
      <c r="BX74" s="461">
        <f t="shared" si="72"/>
        <v>0</v>
      </c>
      <c r="BY74" s="461">
        <f t="shared" si="72"/>
        <v>0</v>
      </c>
      <c r="BZ74" s="461">
        <f t="shared" si="72"/>
        <v>0</v>
      </c>
      <c r="CA74" s="461">
        <f t="shared" si="72"/>
        <v>0</v>
      </c>
      <c r="CB74" s="461">
        <f t="shared" si="72"/>
        <v>0</v>
      </c>
      <c r="CC74" s="461">
        <f t="shared" si="72"/>
        <v>0</v>
      </c>
      <c r="CD74" s="461">
        <f t="shared" si="72"/>
        <v>0</v>
      </c>
      <c r="CE74" s="461">
        <f t="shared" si="72"/>
        <v>0</v>
      </c>
      <c r="CF74" s="461">
        <f t="shared" si="72"/>
        <v>0</v>
      </c>
      <c r="CG74" s="461">
        <f t="shared" si="72"/>
        <v>0</v>
      </c>
      <c r="CH74" s="461">
        <f t="shared" si="73"/>
        <v>0</v>
      </c>
      <c r="CI74" s="461">
        <f t="shared" si="73"/>
        <v>0</v>
      </c>
      <c r="CJ74" s="461">
        <f t="shared" si="73"/>
        <v>0</v>
      </c>
      <c r="CK74" s="461">
        <f t="shared" si="73"/>
        <v>0</v>
      </c>
      <c r="CL74" s="461">
        <f t="shared" si="73"/>
        <v>0</v>
      </c>
      <c r="CM74" s="461">
        <f t="shared" si="73"/>
        <v>0</v>
      </c>
      <c r="CN74" s="461">
        <f t="shared" si="73"/>
        <v>0</v>
      </c>
      <c r="CO74" s="461">
        <f t="shared" si="73"/>
        <v>0</v>
      </c>
      <c r="CP74" s="461">
        <f t="shared" si="73"/>
        <v>0</v>
      </c>
      <c r="CQ74" s="461">
        <f t="shared" si="73"/>
        <v>0</v>
      </c>
      <c r="CR74" s="461">
        <f t="shared" si="73"/>
        <v>0</v>
      </c>
      <c r="CS74" s="461">
        <f t="shared" si="73"/>
        <v>0</v>
      </c>
      <c r="CT74" s="461">
        <f t="shared" si="73"/>
        <v>0</v>
      </c>
      <c r="CU74" s="461">
        <f t="shared" si="73"/>
        <v>0</v>
      </c>
      <c r="CV74" s="461">
        <f t="shared" si="73"/>
        <v>0</v>
      </c>
      <c r="CW74" s="461">
        <f t="shared" si="73"/>
        <v>0</v>
      </c>
      <c r="CX74" s="461">
        <f t="shared" si="74"/>
        <v>0</v>
      </c>
      <c r="CY74" s="461">
        <f t="shared" si="74"/>
        <v>0</v>
      </c>
      <c r="CZ74" s="461">
        <f t="shared" si="74"/>
        <v>0</v>
      </c>
      <c r="DA74" s="461">
        <f t="shared" si="74"/>
        <v>0</v>
      </c>
      <c r="DB74" s="461">
        <f t="shared" si="74"/>
        <v>0</v>
      </c>
      <c r="DC74" s="461">
        <f t="shared" si="74"/>
        <v>0</v>
      </c>
      <c r="DD74" s="461">
        <f t="shared" si="74"/>
        <v>0</v>
      </c>
      <c r="DE74" s="461">
        <f t="shared" si="74"/>
        <v>0</v>
      </c>
      <c r="DF74" s="461">
        <f t="shared" si="74"/>
        <v>0</v>
      </c>
      <c r="DG74" s="461">
        <f t="shared" si="74"/>
        <v>0</v>
      </c>
      <c r="DH74" s="461">
        <f t="shared" si="74"/>
        <v>0</v>
      </c>
      <c r="DI74" s="461">
        <f t="shared" si="74"/>
        <v>0</v>
      </c>
      <c r="DJ74" s="461">
        <f t="shared" si="74"/>
        <v>0</v>
      </c>
      <c r="DK74" s="461">
        <f t="shared" si="74"/>
        <v>0</v>
      </c>
      <c r="DL74" s="461">
        <f t="shared" si="74"/>
        <v>0</v>
      </c>
      <c r="DM74" s="461">
        <f t="shared" si="74"/>
        <v>0</v>
      </c>
      <c r="DN74" s="461">
        <f t="shared" si="75"/>
        <v>0</v>
      </c>
      <c r="DO74" s="461">
        <f t="shared" si="75"/>
        <v>0</v>
      </c>
      <c r="DP74" s="461">
        <f t="shared" si="75"/>
        <v>0</v>
      </c>
      <c r="DQ74" s="461">
        <f t="shared" si="75"/>
        <v>0</v>
      </c>
      <c r="DR74" s="461">
        <f t="shared" si="75"/>
        <v>0</v>
      </c>
      <c r="DS74" s="461">
        <f t="shared" si="75"/>
        <v>0</v>
      </c>
      <c r="DT74" s="461">
        <f t="shared" si="75"/>
        <v>0</v>
      </c>
      <c r="DU74" s="461">
        <f t="shared" si="75"/>
        <v>0</v>
      </c>
      <c r="DV74" s="461">
        <f t="shared" si="75"/>
        <v>0</v>
      </c>
      <c r="DW74" s="461">
        <f t="shared" si="75"/>
        <v>0</v>
      </c>
      <c r="DX74" s="461">
        <f t="shared" si="75"/>
        <v>0</v>
      </c>
      <c r="DY74" s="461">
        <f t="shared" si="75"/>
        <v>0</v>
      </c>
      <c r="DZ74" s="461">
        <f t="shared" si="75"/>
        <v>0</v>
      </c>
      <c r="EA74" s="461">
        <f t="shared" si="75"/>
        <v>0</v>
      </c>
      <c r="EB74" s="461">
        <f t="shared" si="75"/>
        <v>0</v>
      </c>
      <c r="EC74" s="461">
        <f t="shared" si="75"/>
        <v>0</v>
      </c>
      <c r="ED74" s="461">
        <f t="shared" si="76"/>
        <v>0</v>
      </c>
      <c r="EE74" s="461">
        <f t="shared" si="76"/>
        <v>0</v>
      </c>
      <c r="EF74" s="461">
        <f t="shared" si="76"/>
        <v>0</v>
      </c>
      <c r="EG74" s="461">
        <f t="shared" si="76"/>
        <v>0</v>
      </c>
      <c r="EH74" s="461">
        <f t="shared" si="76"/>
        <v>0</v>
      </c>
      <c r="EI74" s="461">
        <f t="shared" si="76"/>
        <v>0</v>
      </c>
      <c r="EJ74" s="461">
        <f t="shared" si="76"/>
        <v>0</v>
      </c>
      <c r="EK74" s="461">
        <f t="shared" si="76"/>
        <v>0</v>
      </c>
      <c r="EL74" s="461">
        <f t="shared" si="76"/>
        <v>0</v>
      </c>
      <c r="EM74" s="461">
        <f t="shared" si="76"/>
        <v>0</v>
      </c>
      <c r="EN74" s="461">
        <f t="shared" si="76"/>
        <v>0</v>
      </c>
      <c r="EO74" s="461">
        <f t="shared" si="76"/>
        <v>0</v>
      </c>
      <c r="EP74" s="461">
        <f t="shared" si="76"/>
        <v>0</v>
      </c>
      <c r="EQ74" s="461">
        <f t="shared" si="76"/>
        <v>0</v>
      </c>
      <c r="ER74" s="461">
        <f t="shared" si="76"/>
        <v>0</v>
      </c>
      <c r="ES74" s="461">
        <f t="shared" si="76"/>
        <v>0</v>
      </c>
      <c r="ET74" s="461">
        <f t="shared" si="77"/>
        <v>0</v>
      </c>
      <c r="EU74" s="461">
        <f t="shared" si="77"/>
        <v>0</v>
      </c>
      <c r="EV74" s="461">
        <f t="shared" si="77"/>
        <v>0</v>
      </c>
      <c r="EW74" s="461">
        <f t="shared" si="77"/>
        <v>0</v>
      </c>
      <c r="EX74" s="461">
        <f t="shared" si="77"/>
        <v>0</v>
      </c>
      <c r="EY74" s="461">
        <f t="shared" si="77"/>
        <v>0</v>
      </c>
      <c r="EZ74" s="461">
        <f t="shared" si="77"/>
        <v>0</v>
      </c>
      <c r="FA74" s="461">
        <f t="shared" si="77"/>
        <v>0</v>
      </c>
      <c r="FB74" s="461">
        <f t="shared" si="77"/>
        <v>0</v>
      </c>
      <c r="FC74" s="461">
        <f t="shared" si="77"/>
        <v>0</v>
      </c>
      <c r="FD74" s="461">
        <f t="shared" si="77"/>
        <v>0</v>
      </c>
      <c r="FE74" s="461">
        <f t="shared" si="77"/>
        <v>0</v>
      </c>
      <c r="FF74" s="461">
        <f t="shared" si="77"/>
        <v>0</v>
      </c>
      <c r="FG74" s="461">
        <f t="shared" si="77"/>
        <v>0</v>
      </c>
      <c r="FH74" s="461">
        <f t="shared" si="77"/>
        <v>0</v>
      </c>
      <c r="FI74" s="461">
        <f t="shared" si="77"/>
        <v>0</v>
      </c>
      <c r="FJ74" s="461">
        <f t="shared" si="78"/>
        <v>0</v>
      </c>
      <c r="FK74" s="461">
        <f t="shared" si="78"/>
        <v>0</v>
      </c>
      <c r="FL74" s="461">
        <f t="shared" si="78"/>
        <v>0</v>
      </c>
      <c r="FM74" s="461">
        <f t="shared" si="78"/>
        <v>0</v>
      </c>
      <c r="FN74" s="461">
        <f t="shared" si="78"/>
        <v>0</v>
      </c>
      <c r="FO74" s="461">
        <f t="shared" si="78"/>
        <v>0</v>
      </c>
      <c r="FP74" s="461">
        <f t="shared" si="78"/>
        <v>0</v>
      </c>
      <c r="FQ74" s="461">
        <f t="shared" si="78"/>
        <v>0</v>
      </c>
      <c r="FR74" s="461">
        <f t="shared" si="78"/>
        <v>0</v>
      </c>
      <c r="FS74" s="461">
        <f t="shared" si="78"/>
        <v>0</v>
      </c>
      <c r="FT74" s="461">
        <f t="shared" si="78"/>
        <v>0</v>
      </c>
      <c r="FU74" s="461">
        <f t="shared" si="78"/>
        <v>0</v>
      </c>
      <c r="FV74" s="461">
        <f t="shared" si="78"/>
        <v>0</v>
      </c>
      <c r="FW74" s="461">
        <f t="shared" si="78"/>
        <v>0</v>
      </c>
      <c r="FX74" s="461">
        <f t="shared" si="78"/>
        <v>0</v>
      </c>
      <c r="FY74" s="461">
        <f t="shared" si="78"/>
        <v>0</v>
      </c>
      <c r="FZ74" s="461">
        <f t="shared" si="79"/>
        <v>0</v>
      </c>
      <c r="GA74" s="461">
        <f t="shared" si="79"/>
        <v>0</v>
      </c>
      <c r="GB74" s="461">
        <f t="shared" si="79"/>
        <v>0</v>
      </c>
      <c r="GC74" s="461">
        <f t="shared" si="79"/>
        <v>0</v>
      </c>
      <c r="GD74" s="461">
        <f t="shared" si="79"/>
        <v>0</v>
      </c>
      <c r="GE74" s="461">
        <f t="shared" si="79"/>
        <v>0</v>
      </c>
      <c r="GF74" s="461">
        <f t="shared" si="79"/>
        <v>0</v>
      </c>
      <c r="GG74" s="461">
        <f t="shared" si="79"/>
        <v>0</v>
      </c>
      <c r="GH74" s="461">
        <f t="shared" si="79"/>
        <v>0</v>
      </c>
      <c r="GI74" s="461">
        <f t="shared" si="79"/>
        <v>0</v>
      </c>
      <c r="GJ74" s="461">
        <f t="shared" si="79"/>
        <v>0</v>
      </c>
      <c r="GK74" s="461">
        <f t="shared" si="79"/>
        <v>0</v>
      </c>
      <c r="GL74" s="461">
        <f t="shared" si="79"/>
        <v>0</v>
      </c>
      <c r="GM74" s="461">
        <f t="shared" si="79"/>
        <v>0</v>
      </c>
      <c r="GN74" s="461">
        <f t="shared" si="79"/>
        <v>0</v>
      </c>
      <c r="GO74" s="461">
        <f t="shared" si="79"/>
        <v>0</v>
      </c>
      <c r="GP74" s="461">
        <f t="shared" si="80"/>
        <v>0</v>
      </c>
      <c r="GQ74" s="461">
        <f t="shared" si="80"/>
        <v>0</v>
      </c>
      <c r="GR74" s="461">
        <f t="shared" si="80"/>
        <v>0</v>
      </c>
      <c r="GS74" s="461">
        <f t="shared" si="69"/>
        <v>0</v>
      </c>
      <c r="GT74" s="461">
        <f t="shared" si="69"/>
        <v>0</v>
      </c>
      <c r="GU74" s="461">
        <f t="shared" si="58"/>
        <v>0</v>
      </c>
      <c r="GV74" s="461">
        <f t="shared" si="40"/>
        <v>0</v>
      </c>
      <c r="GW74" s="461">
        <f t="shared" si="40"/>
        <v>0</v>
      </c>
      <c r="GX74" s="461">
        <f t="shared" si="40"/>
        <v>0</v>
      </c>
      <c r="GY74" s="461">
        <f t="shared" si="41"/>
        <v>0</v>
      </c>
      <c r="GZ74" s="461">
        <f t="shared" si="42"/>
        <v>0</v>
      </c>
      <c r="HA74" s="461">
        <f t="shared" si="43"/>
        <v>0</v>
      </c>
      <c r="HB74" s="461">
        <f t="shared" si="44"/>
        <v>0</v>
      </c>
      <c r="HC74" s="461">
        <f t="shared" si="45"/>
        <v>0</v>
      </c>
      <c r="HD74" s="461">
        <f t="shared" si="46"/>
        <v>0</v>
      </c>
    </row>
    <row r="75" spans="2:212">
      <c r="B75" s="455" t="s">
        <v>1185</v>
      </c>
      <c r="C75" s="455" t="s">
        <v>1186</v>
      </c>
      <c r="D75" s="456">
        <v>0</v>
      </c>
      <c r="E75" s="455" t="s">
        <v>1187</v>
      </c>
      <c r="F75" s="457">
        <v>45131</v>
      </c>
      <c r="H75" s="457" t="s">
        <v>1190</v>
      </c>
      <c r="I75" s="457">
        <v>45131</v>
      </c>
      <c r="J75" s="458">
        <v>0</v>
      </c>
      <c r="K75" s="455" t="s">
        <v>1187</v>
      </c>
      <c r="L75" s="458">
        <v>0</v>
      </c>
      <c r="M75" s="455" t="s">
        <v>1187</v>
      </c>
      <c r="N75" s="459">
        <v>0</v>
      </c>
      <c r="O75" s="460">
        <v>0</v>
      </c>
      <c r="Q75" s="457" t="s">
        <v>1190</v>
      </c>
      <c r="R75" s="457"/>
      <c r="S75" s="456"/>
      <c r="T75" s="455"/>
      <c r="U75" s="458"/>
      <c r="V75" s="455"/>
      <c r="W75" s="460"/>
      <c r="X75" s="455"/>
      <c r="Z75" s="444" t="str">
        <f t="shared" si="47"/>
        <v>Easments</v>
      </c>
      <c r="AA75" s="461">
        <f t="shared" si="28"/>
        <v>0</v>
      </c>
      <c r="AB75" s="461">
        <f t="shared" si="83"/>
        <v>0</v>
      </c>
      <c r="AC75" s="461">
        <f t="shared" si="83"/>
        <v>0</v>
      </c>
      <c r="AD75" s="461">
        <f t="shared" si="83"/>
        <v>0</v>
      </c>
      <c r="AE75" s="461">
        <f t="shared" si="83"/>
        <v>0</v>
      </c>
      <c r="AF75" s="461">
        <f t="shared" si="83"/>
        <v>0</v>
      </c>
      <c r="AG75" s="461">
        <f t="shared" si="83"/>
        <v>0</v>
      </c>
      <c r="AH75" s="461">
        <f t="shared" si="83"/>
        <v>0</v>
      </c>
      <c r="AI75" s="461">
        <f t="shared" si="83"/>
        <v>0</v>
      </c>
      <c r="AJ75" s="461">
        <f t="shared" si="83"/>
        <v>0</v>
      </c>
      <c r="AK75" s="461">
        <f t="shared" si="83"/>
        <v>0</v>
      </c>
      <c r="AL75" s="461">
        <f t="shared" si="83"/>
        <v>0</v>
      </c>
      <c r="AM75" s="461">
        <f t="shared" si="83"/>
        <v>0</v>
      </c>
      <c r="AN75" s="461">
        <f t="shared" si="83"/>
        <v>0</v>
      </c>
      <c r="AO75" s="461">
        <f t="shared" si="83"/>
        <v>0</v>
      </c>
      <c r="AP75" s="461">
        <f t="shared" si="83"/>
        <v>0</v>
      </c>
      <c r="AQ75" s="461">
        <f t="shared" si="83"/>
        <v>0</v>
      </c>
      <c r="AR75" s="461">
        <f t="shared" si="84"/>
        <v>0</v>
      </c>
      <c r="AS75" s="461">
        <f t="shared" si="84"/>
        <v>0</v>
      </c>
      <c r="AT75" s="461">
        <f t="shared" si="84"/>
        <v>0</v>
      </c>
      <c r="AU75" s="461">
        <f t="shared" si="84"/>
        <v>0</v>
      </c>
      <c r="AV75" s="461">
        <f t="shared" si="84"/>
        <v>0</v>
      </c>
      <c r="AW75" s="461">
        <f t="shared" si="84"/>
        <v>0</v>
      </c>
      <c r="AX75" s="461">
        <f t="shared" si="84"/>
        <v>0</v>
      </c>
      <c r="AY75" s="461">
        <f t="shared" si="84"/>
        <v>0</v>
      </c>
      <c r="AZ75" s="461">
        <f t="shared" si="84"/>
        <v>0</v>
      </c>
      <c r="BA75" s="461">
        <f t="shared" si="84"/>
        <v>0</v>
      </c>
      <c r="BB75" s="461">
        <f t="shared" si="84"/>
        <v>0</v>
      </c>
      <c r="BC75" s="461">
        <f t="shared" si="84"/>
        <v>0</v>
      </c>
      <c r="BD75" s="461">
        <f t="shared" si="84"/>
        <v>0</v>
      </c>
      <c r="BE75" s="461">
        <f t="shared" si="84"/>
        <v>0</v>
      </c>
      <c r="BF75" s="461">
        <f t="shared" si="82"/>
        <v>0</v>
      </c>
      <c r="BG75" s="461">
        <f t="shared" si="81"/>
        <v>0</v>
      </c>
      <c r="BH75" s="461">
        <f t="shared" si="81"/>
        <v>0</v>
      </c>
      <c r="BI75" s="461">
        <f t="shared" si="81"/>
        <v>0</v>
      </c>
      <c r="BJ75" s="461">
        <f t="shared" si="81"/>
        <v>0</v>
      </c>
      <c r="BK75" s="461">
        <f t="shared" si="81"/>
        <v>0</v>
      </c>
      <c r="BL75" s="461">
        <f t="shared" si="81"/>
        <v>0</v>
      </c>
      <c r="BM75" s="461">
        <f t="shared" si="81"/>
        <v>0</v>
      </c>
      <c r="BN75" s="461">
        <f t="shared" si="81"/>
        <v>0</v>
      </c>
      <c r="BO75" s="461">
        <f t="shared" si="81"/>
        <v>0</v>
      </c>
      <c r="BP75" s="461">
        <f t="shared" si="81"/>
        <v>0</v>
      </c>
      <c r="BQ75" s="461">
        <f t="shared" si="81"/>
        <v>0</v>
      </c>
      <c r="BR75" s="461">
        <f t="shared" si="72"/>
        <v>0</v>
      </c>
      <c r="BS75" s="461">
        <f t="shared" si="72"/>
        <v>0</v>
      </c>
      <c r="BT75" s="461">
        <f t="shared" si="72"/>
        <v>0</v>
      </c>
      <c r="BU75" s="461">
        <f t="shared" si="72"/>
        <v>0</v>
      </c>
      <c r="BV75" s="461">
        <f t="shared" si="72"/>
        <v>0</v>
      </c>
      <c r="BW75" s="461">
        <f t="shared" si="72"/>
        <v>0</v>
      </c>
      <c r="BX75" s="461">
        <f t="shared" si="72"/>
        <v>0</v>
      </c>
      <c r="BY75" s="461">
        <f t="shared" si="72"/>
        <v>0</v>
      </c>
      <c r="BZ75" s="461">
        <f t="shared" si="72"/>
        <v>0</v>
      </c>
      <c r="CA75" s="461">
        <f t="shared" si="72"/>
        <v>0</v>
      </c>
      <c r="CB75" s="461">
        <f t="shared" si="72"/>
        <v>0</v>
      </c>
      <c r="CC75" s="461">
        <f t="shared" si="72"/>
        <v>0</v>
      </c>
      <c r="CD75" s="461">
        <f t="shared" si="72"/>
        <v>0</v>
      </c>
      <c r="CE75" s="461">
        <f t="shared" si="72"/>
        <v>0</v>
      </c>
      <c r="CF75" s="461">
        <f t="shared" si="72"/>
        <v>0</v>
      </c>
      <c r="CG75" s="461">
        <f t="shared" si="72"/>
        <v>0</v>
      </c>
      <c r="CH75" s="461">
        <f t="shared" si="73"/>
        <v>0</v>
      </c>
      <c r="CI75" s="461">
        <f t="shared" si="73"/>
        <v>0</v>
      </c>
      <c r="CJ75" s="461">
        <f t="shared" si="73"/>
        <v>0</v>
      </c>
      <c r="CK75" s="461">
        <f t="shared" si="73"/>
        <v>0</v>
      </c>
      <c r="CL75" s="461">
        <f t="shared" si="73"/>
        <v>0</v>
      </c>
      <c r="CM75" s="461">
        <f t="shared" si="73"/>
        <v>0</v>
      </c>
      <c r="CN75" s="461">
        <f t="shared" si="73"/>
        <v>0</v>
      </c>
      <c r="CO75" s="461">
        <f t="shared" si="73"/>
        <v>0</v>
      </c>
      <c r="CP75" s="461">
        <f t="shared" si="73"/>
        <v>0</v>
      </c>
      <c r="CQ75" s="461">
        <f t="shared" si="73"/>
        <v>0</v>
      </c>
      <c r="CR75" s="461">
        <f t="shared" si="73"/>
        <v>0</v>
      </c>
      <c r="CS75" s="461">
        <f t="shared" si="73"/>
        <v>0</v>
      </c>
      <c r="CT75" s="461">
        <f t="shared" si="73"/>
        <v>0</v>
      </c>
      <c r="CU75" s="461">
        <f t="shared" si="73"/>
        <v>0</v>
      </c>
      <c r="CV75" s="461">
        <f t="shared" si="73"/>
        <v>0</v>
      </c>
      <c r="CW75" s="461">
        <f t="shared" si="73"/>
        <v>0</v>
      </c>
      <c r="CX75" s="461">
        <f t="shared" si="74"/>
        <v>0</v>
      </c>
      <c r="CY75" s="461">
        <f t="shared" si="74"/>
        <v>0</v>
      </c>
      <c r="CZ75" s="461">
        <f t="shared" si="74"/>
        <v>0</v>
      </c>
      <c r="DA75" s="461">
        <f t="shared" si="74"/>
        <v>0</v>
      </c>
      <c r="DB75" s="461">
        <f t="shared" si="74"/>
        <v>0</v>
      </c>
      <c r="DC75" s="461">
        <f t="shared" si="74"/>
        <v>0</v>
      </c>
      <c r="DD75" s="461">
        <f t="shared" si="74"/>
        <v>0</v>
      </c>
      <c r="DE75" s="461">
        <f t="shared" si="74"/>
        <v>0</v>
      </c>
      <c r="DF75" s="461">
        <f t="shared" si="74"/>
        <v>0</v>
      </c>
      <c r="DG75" s="461">
        <f t="shared" si="74"/>
        <v>0</v>
      </c>
      <c r="DH75" s="461">
        <f t="shared" si="74"/>
        <v>0</v>
      </c>
      <c r="DI75" s="461">
        <f t="shared" si="74"/>
        <v>0</v>
      </c>
      <c r="DJ75" s="461">
        <f t="shared" si="74"/>
        <v>0</v>
      </c>
      <c r="DK75" s="461">
        <f t="shared" si="74"/>
        <v>0</v>
      </c>
      <c r="DL75" s="461">
        <f t="shared" si="74"/>
        <v>0</v>
      </c>
      <c r="DM75" s="461">
        <f t="shared" si="74"/>
        <v>0</v>
      </c>
      <c r="DN75" s="461">
        <f t="shared" si="75"/>
        <v>0</v>
      </c>
      <c r="DO75" s="461">
        <f t="shared" si="75"/>
        <v>0</v>
      </c>
      <c r="DP75" s="461">
        <f t="shared" si="75"/>
        <v>0</v>
      </c>
      <c r="DQ75" s="461">
        <f t="shared" si="75"/>
        <v>0</v>
      </c>
      <c r="DR75" s="461">
        <f t="shared" si="75"/>
        <v>0</v>
      </c>
      <c r="DS75" s="461">
        <f t="shared" si="75"/>
        <v>0</v>
      </c>
      <c r="DT75" s="461">
        <f t="shared" si="75"/>
        <v>0</v>
      </c>
      <c r="DU75" s="461">
        <f t="shared" si="75"/>
        <v>0</v>
      </c>
      <c r="DV75" s="461">
        <f t="shared" si="75"/>
        <v>0</v>
      </c>
      <c r="DW75" s="461">
        <f t="shared" si="75"/>
        <v>0</v>
      </c>
      <c r="DX75" s="461">
        <f t="shared" si="75"/>
        <v>0</v>
      </c>
      <c r="DY75" s="461">
        <f t="shared" si="75"/>
        <v>0</v>
      </c>
      <c r="DZ75" s="461">
        <f t="shared" si="75"/>
        <v>0</v>
      </c>
      <c r="EA75" s="461">
        <f t="shared" si="75"/>
        <v>0</v>
      </c>
      <c r="EB75" s="461">
        <f t="shared" si="75"/>
        <v>0</v>
      </c>
      <c r="EC75" s="461">
        <f t="shared" si="75"/>
        <v>0</v>
      </c>
      <c r="ED75" s="461">
        <f t="shared" si="76"/>
        <v>0</v>
      </c>
      <c r="EE75" s="461">
        <f t="shared" si="76"/>
        <v>0</v>
      </c>
      <c r="EF75" s="461">
        <f t="shared" si="76"/>
        <v>0</v>
      </c>
      <c r="EG75" s="461">
        <f t="shared" si="76"/>
        <v>0</v>
      </c>
      <c r="EH75" s="461">
        <f t="shared" si="76"/>
        <v>0</v>
      </c>
      <c r="EI75" s="461">
        <f t="shared" si="76"/>
        <v>0</v>
      </c>
      <c r="EJ75" s="461">
        <f t="shared" si="76"/>
        <v>0</v>
      </c>
      <c r="EK75" s="461">
        <f t="shared" si="76"/>
        <v>0</v>
      </c>
      <c r="EL75" s="461">
        <f t="shared" si="76"/>
        <v>0</v>
      </c>
      <c r="EM75" s="461">
        <f t="shared" si="76"/>
        <v>0</v>
      </c>
      <c r="EN75" s="461">
        <f t="shared" si="76"/>
        <v>0</v>
      </c>
      <c r="EO75" s="461">
        <f t="shared" si="76"/>
        <v>0</v>
      </c>
      <c r="EP75" s="461">
        <f t="shared" si="76"/>
        <v>0</v>
      </c>
      <c r="EQ75" s="461">
        <f t="shared" si="76"/>
        <v>0</v>
      </c>
      <c r="ER75" s="461">
        <f t="shared" si="76"/>
        <v>0</v>
      </c>
      <c r="ES75" s="461">
        <f t="shared" si="76"/>
        <v>0</v>
      </c>
      <c r="ET75" s="461">
        <f t="shared" si="77"/>
        <v>0</v>
      </c>
      <c r="EU75" s="461">
        <f t="shared" si="77"/>
        <v>0</v>
      </c>
      <c r="EV75" s="461">
        <f t="shared" si="77"/>
        <v>0</v>
      </c>
      <c r="EW75" s="461">
        <f t="shared" si="77"/>
        <v>0</v>
      </c>
      <c r="EX75" s="461">
        <f t="shared" si="77"/>
        <v>0</v>
      </c>
      <c r="EY75" s="461">
        <f t="shared" si="77"/>
        <v>0</v>
      </c>
      <c r="EZ75" s="461">
        <f t="shared" si="77"/>
        <v>0</v>
      </c>
      <c r="FA75" s="461">
        <f t="shared" si="77"/>
        <v>0</v>
      </c>
      <c r="FB75" s="461">
        <f t="shared" si="77"/>
        <v>0</v>
      </c>
      <c r="FC75" s="461">
        <f t="shared" si="77"/>
        <v>0</v>
      </c>
      <c r="FD75" s="461">
        <f t="shared" si="77"/>
        <v>0</v>
      </c>
      <c r="FE75" s="461">
        <f t="shared" si="77"/>
        <v>0</v>
      </c>
      <c r="FF75" s="461">
        <f t="shared" si="77"/>
        <v>0</v>
      </c>
      <c r="FG75" s="461">
        <f t="shared" si="77"/>
        <v>0</v>
      </c>
      <c r="FH75" s="461">
        <f t="shared" si="77"/>
        <v>0</v>
      </c>
      <c r="FI75" s="461">
        <f t="shared" si="77"/>
        <v>0</v>
      </c>
      <c r="FJ75" s="461">
        <f t="shared" si="78"/>
        <v>0</v>
      </c>
      <c r="FK75" s="461">
        <f t="shared" si="78"/>
        <v>0</v>
      </c>
      <c r="FL75" s="461">
        <f t="shared" si="78"/>
        <v>0</v>
      </c>
      <c r="FM75" s="461">
        <f t="shared" si="78"/>
        <v>0</v>
      </c>
      <c r="FN75" s="461">
        <f t="shared" si="78"/>
        <v>0</v>
      </c>
      <c r="FO75" s="461">
        <f t="shared" si="78"/>
        <v>0</v>
      </c>
      <c r="FP75" s="461">
        <f t="shared" si="78"/>
        <v>0</v>
      </c>
      <c r="FQ75" s="461">
        <f t="shared" si="78"/>
        <v>0</v>
      </c>
      <c r="FR75" s="461">
        <f t="shared" si="78"/>
        <v>0</v>
      </c>
      <c r="FS75" s="461">
        <f t="shared" si="78"/>
        <v>0</v>
      </c>
      <c r="FT75" s="461">
        <f t="shared" si="78"/>
        <v>0</v>
      </c>
      <c r="FU75" s="461">
        <f t="shared" si="78"/>
        <v>0</v>
      </c>
      <c r="FV75" s="461">
        <f t="shared" si="78"/>
        <v>0</v>
      </c>
      <c r="FW75" s="461">
        <f t="shared" si="78"/>
        <v>0</v>
      </c>
      <c r="FX75" s="461">
        <f t="shared" si="78"/>
        <v>0</v>
      </c>
      <c r="FY75" s="461">
        <f t="shared" si="78"/>
        <v>0</v>
      </c>
      <c r="FZ75" s="461">
        <f t="shared" si="79"/>
        <v>0</v>
      </c>
      <c r="GA75" s="461">
        <f t="shared" si="79"/>
        <v>0</v>
      </c>
      <c r="GB75" s="461">
        <f t="shared" si="79"/>
        <v>0</v>
      </c>
      <c r="GC75" s="461">
        <f t="shared" si="79"/>
        <v>0</v>
      </c>
      <c r="GD75" s="461">
        <f t="shared" si="79"/>
        <v>0</v>
      </c>
      <c r="GE75" s="461">
        <f t="shared" si="79"/>
        <v>0</v>
      </c>
      <c r="GF75" s="461">
        <f t="shared" si="79"/>
        <v>0</v>
      </c>
      <c r="GG75" s="461">
        <f t="shared" si="79"/>
        <v>0</v>
      </c>
      <c r="GH75" s="461">
        <f t="shared" si="79"/>
        <v>0</v>
      </c>
      <c r="GI75" s="461">
        <f t="shared" si="79"/>
        <v>0</v>
      </c>
      <c r="GJ75" s="461">
        <f t="shared" si="79"/>
        <v>0</v>
      </c>
      <c r="GK75" s="461">
        <f t="shared" si="79"/>
        <v>0</v>
      </c>
      <c r="GL75" s="461">
        <f t="shared" si="79"/>
        <v>0</v>
      </c>
      <c r="GM75" s="461">
        <f t="shared" si="79"/>
        <v>0</v>
      </c>
      <c r="GN75" s="461">
        <f t="shared" si="79"/>
        <v>0</v>
      </c>
      <c r="GO75" s="461">
        <f t="shared" si="79"/>
        <v>0</v>
      </c>
      <c r="GP75" s="461">
        <f t="shared" si="80"/>
        <v>0</v>
      </c>
      <c r="GQ75" s="461">
        <f t="shared" si="80"/>
        <v>0</v>
      </c>
      <c r="GR75" s="461">
        <f t="shared" si="80"/>
        <v>0</v>
      </c>
      <c r="GS75" s="461">
        <f t="shared" si="69"/>
        <v>0</v>
      </c>
      <c r="GT75" s="461">
        <f t="shared" si="69"/>
        <v>0</v>
      </c>
      <c r="GU75" s="461">
        <f t="shared" si="58"/>
        <v>0</v>
      </c>
      <c r="GV75" s="461">
        <f t="shared" si="40"/>
        <v>0</v>
      </c>
      <c r="GW75" s="461">
        <f t="shared" si="40"/>
        <v>0</v>
      </c>
      <c r="GX75" s="461">
        <f t="shared" si="40"/>
        <v>0</v>
      </c>
      <c r="GY75" s="461">
        <f t="shared" si="41"/>
        <v>0</v>
      </c>
      <c r="GZ75" s="461">
        <f t="shared" si="42"/>
        <v>0</v>
      </c>
      <c r="HA75" s="461">
        <f t="shared" si="43"/>
        <v>0</v>
      </c>
      <c r="HB75" s="461">
        <f t="shared" si="44"/>
        <v>0</v>
      </c>
      <c r="HC75" s="461">
        <f t="shared" si="45"/>
        <v>0</v>
      </c>
      <c r="HD75" s="461">
        <f t="shared" si="46"/>
        <v>0</v>
      </c>
    </row>
    <row r="76" spans="2:212">
      <c r="B76" s="455" t="s">
        <v>1185</v>
      </c>
      <c r="C76" s="457">
        <v>45870</v>
      </c>
      <c r="D76" s="456">
        <v>14200</v>
      </c>
      <c r="E76" s="455" t="s">
        <v>1189</v>
      </c>
      <c r="F76" s="457">
        <v>45037</v>
      </c>
      <c r="H76" s="457">
        <v>46388</v>
      </c>
      <c r="I76" s="457">
        <v>45037</v>
      </c>
      <c r="J76" s="456">
        <v>21500</v>
      </c>
      <c r="K76" s="455" t="s">
        <v>1189</v>
      </c>
      <c r="L76" s="458">
        <v>105000</v>
      </c>
      <c r="M76" s="455" t="s">
        <v>1187</v>
      </c>
      <c r="N76" s="459">
        <v>7.4999999999999997E-3</v>
      </c>
      <c r="O76" s="490">
        <v>7.5</v>
      </c>
      <c r="Q76" s="457">
        <v>50071</v>
      </c>
      <c r="R76" s="457">
        <v>48699</v>
      </c>
      <c r="S76" s="456">
        <v>25500</v>
      </c>
      <c r="T76" s="455" t="s">
        <v>1189</v>
      </c>
      <c r="U76" s="458">
        <v>105000</v>
      </c>
      <c r="V76" s="455" t="s">
        <v>1187</v>
      </c>
      <c r="W76" s="459">
        <v>7.4999999999999997E-3</v>
      </c>
      <c r="X76" s="490">
        <v>7.5</v>
      </c>
      <c r="Z76" s="444" t="str">
        <f t="shared" si="47"/>
        <v>Easments</v>
      </c>
      <c r="AA76" s="461">
        <f t="shared" si="28"/>
        <v>0</v>
      </c>
      <c r="AB76" s="461">
        <f t="shared" si="83"/>
        <v>0</v>
      </c>
      <c r="AC76" s="461">
        <f t="shared" si="83"/>
        <v>0</v>
      </c>
      <c r="AD76" s="461">
        <f t="shared" si="83"/>
        <v>0</v>
      </c>
      <c r="AE76" s="461">
        <f t="shared" si="83"/>
        <v>0</v>
      </c>
      <c r="AF76" s="461">
        <f t="shared" si="83"/>
        <v>0</v>
      </c>
      <c r="AG76" s="461">
        <f t="shared" si="83"/>
        <v>0</v>
      </c>
      <c r="AH76" s="461">
        <f t="shared" si="83"/>
        <v>0</v>
      </c>
      <c r="AI76" s="461">
        <f t="shared" si="83"/>
        <v>0</v>
      </c>
      <c r="AJ76" s="461">
        <f t="shared" si="83"/>
        <v>0</v>
      </c>
      <c r="AK76" s="461">
        <f t="shared" si="83"/>
        <v>0</v>
      </c>
      <c r="AL76" s="461">
        <f t="shared" si="83"/>
        <v>0</v>
      </c>
      <c r="AM76" s="461">
        <f t="shared" si="83"/>
        <v>0</v>
      </c>
      <c r="AN76" s="461">
        <f t="shared" si="83"/>
        <v>0</v>
      </c>
      <c r="AO76" s="461">
        <f t="shared" si="83"/>
        <v>0</v>
      </c>
      <c r="AP76" s="461">
        <f t="shared" si="83"/>
        <v>0</v>
      </c>
      <c r="AQ76" s="461">
        <f t="shared" si="83"/>
        <v>0</v>
      </c>
      <c r="AR76" s="461">
        <f t="shared" si="84"/>
        <v>0</v>
      </c>
      <c r="AS76" s="461">
        <f t="shared" si="84"/>
        <v>0</v>
      </c>
      <c r="AT76" s="461">
        <f t="shared" si="84"/>
        <v>0</v>
      </c>
      <c r="AU76" s="461">
        <f t="shared" si="84"/>
        <v>0</v>
      </c>
      <c r="AV76" s="461">
        <f t="shared" si="84"/>
        <v>0</v>
      </c>
      <c r="AW76" s="461">
        <f t="shared" si="84"/>
        <v>0</v>
      </c>
      <c r="AX76" s="461">
        <f t="shared" si="84"/>
        <v>0</v>
      </c>
      <c r="AY76" s="461">
        <f t="shared" si="84"/>
        <v>0</v>
      </c>
      <c r="AZ76" s="461">
        <f t="shared" si="84"/>
        <v>0</v>
      </c>
      <c r="BA76" s="461">
        <f t="shared" si="84"/>
        <v>0</v>
      </c>
      <c r="BB76" s="461">
        <f t="shared" si="84"/>
        <v>0</v>
      </c>
      <c r="BC76" s="461">
        <f t="shared" si="84"/>
        <v>0</v>
      </c>
      <c r="BD76" s="461">
        <f t="shared" si="84"/>
        <v>0</v>
      </c>
      <c r="BE76" s="461">
        <f t="shared" si="84"/>
        <v>0</v>
      </c>
      <c r="BF76" s="461">
        <f t="shared" si="82"/>
        <v>0</v>
      </c>
      <c r="BG76" s="461">
        <f t="shared" si="81"/>
        <v>0</v>
      </c>
      <c r="BH76" s="461">
        <f t="shared" si="81"/>
        <v>0</v>
      </c>
      <c r="BI76" s="461">
        <f t="shared" si="81"/>
        <v>0</v>
      </c>
      <c r="BJ76" s="461">
        <f t="shared" si="81"/>
        <v>0</v>
      </c>
      <c r="BK76" s="461">
        <f t="shared" si="81"/>
        <v>0</v>
      </c>
      <c r="BL76" s="461">
        <f t="shared" si="81"/>
        <v>0</v>
      </c>
      <c r="BM76" s="461">
        <f t="shared" si="81"/>
        <v>16388.276800000003</v>
      </c>
      <c r="BN76" s="461">
        <f t="shared" si="81"/>
        <v>0</v>
      </c>
      <c r="BO76" s="461">
        <f t="shared" si="81"/>
        <v>0</v>
      </c>
      <c r="BP76" s="461">
        <f t="shared" si="81"/>
        <v>0</v>
      </c>
      <c r="BQ76" s="461">
        <f t="shared" si="81"/>
        <v>0</v>
      </c>
      <c r="BR76" s="461">
        <f t="shared" si="72"/>
        <v>0</v>
      </c>
      <c r="BS76" s="461">
        <f t="shared" si="72"/>
        <v>32459.724564509201</v>
      </c>
      <c r="BT76" s="461">
        <f t="shared" si="72"/>
        <v>32824.440570851999</v>
      </c>
      <c r="BU76" s="461">
        <f t="shared" si="72"/>
        <v>32824.440570851999</v>
      </c>
      <c r="BV76" s="461">
        <f t="shared" si="72"/>
        <v>32824.440570851999</v>
      </c>
      <c r="BW76" s="461">
        <f t="shared" si="72"/>
        <v>46026.40119239044</v>
      </c>
      <c r="BX76" s="461">
        <f t="shared" si="72"/>
        <v>56277.072344552442</v>
      </c>
      <c r="BY76" s="461">
        <f t="shared" si="72"/>
        <v>56277.072344552442</v>
      </c>
      <c r="BZ76" s="461">
        <f t="shared" si="72"/>
        <v>56277.072344552442</v>
      </c>
      <c r="CA76" s="461">
        <f t="shared" si="72"/>
        <v>56431.913568877149</v>
      </c>
      <c r="CB76" s="461">
        <f t="shared" si="72"/>
        <v>56431.913568877149</v>
      </c>
      <c r="CC76" s="461">
        <f t="shared" si="72"/>
        <v>56686.026097529197</v>
      </c>
      <c r="CD76" s="461">
        <f t="shared" si="72"/>
        <v>57187.194929170626</v>
      </c>
      <c r="CE76" s="461">
        <f t="shared" si="72"/>
        <v>57805.599874799613</v>
      </c>
      <c r="CF76" s="461">
        <f t="shared" si="72"/>
        <v>58122.630941361327</v>
      </c>
      <c r="CG76" s="461">
        <f t="shared" si="72"/>
        <v>58122.630941361327</v>
      </c>
      <c r="CH76" s="461">
        <f t="shared" si="73"/>
        <v>58122.630941361327</v>
      </c>
      <c r="CI76" s="461">
        <f t="shared" si="73"/>
        <v>58284.676773012638</v>
      </c>
      <c r="CJ76" s="461">
        <f t="shared" si="73"/>
        <v>58284.676773012638</v>
      </c>
      <c r="CK76" s="461">
        <f t="shared" si="73"/>
        <v>58284.676773012638</v>
      </c>
      <c r="CL76" s="461">
        <f t="shared" si="73"/>
        <v>58284.676773012638</v>
      </c>
      <c r="CM76" s="461">
        <f t="shared" si="73"/>
        <v>58450.449658791928</v>
      </c>
      <c r="CN76" s="461">
        <f t="shared" si="73"/>
        <v>58450.449658791928</v>
      </c>
      <c r="CO76" s="461">
        <f t="shared" si="73"/>
        <v>58450.449658791928</v>
      </c>
      <c r="CP76" s="461">
        <f t="shared" si="73"/>
        <v>58450.449658791928</v>
      </c>
      <c r="CQ76" s="461">
        <f t="shared" si="73"/>
        <v>58620.035320944138</v>
      </c>
      <c r="CR76" s="461">
        <f t="shared" si="73"/>
        <v>58620.035320944138</v>
      </c>
      <c r="CS76" s="461">
        <f t="shared" si="73"/>
        <v>58620.035320944138</v>
      </c>
      <c r="CT76" s="461">
        <f t="shared" si="73"/>
        <v>58620.035320944138</v>
      </c>
      <c r="CU76" s="461">
        <f t="shared" si="73"/>
        <v>58793.521453325855</v>
      </c>
      <c r="CV76" s="461">
        <f t="shared" si="73"/>
        <v>58793.521453325855</v>
      </c>
      <c r="CW76" s="461">
        <f t="shared" si="73"/>
        <v>58793.521453325855</v>
      </c>
      <c r="CX76" s="461">
        <f t="shared" si="74"/>
        <v>58793.521453325855</v>
      </c>
      <c r="CY76" s="461">
        <f t="shared" si="74"/>
        <v>58970.997766752349</v>
      </c>
      <c r="CZ76" s="461">
        <f t="shared" si="74"/>
        <v>58970.997766752349</v>
      </c>
      <c r="DA76" s="461">
        <f t="shared" si="74"/>
        <v>58970.997766752349</v>
      </c>
      <c r="DB76" s="461">
        <f t="shared" si="74"/>
        <v>58970.997766752349</v>
      </c>
      <c r="DC76" s="461">
        <f t="shared" si="74"/>
        <v>59152.55603538765</v>
      </c>
      <c r="DD76" s="461">
        <f t="shared" si="74"/>
        <v>59152.55603538765</v>
      </c>
      <c r="DE76" s="461">
        <f t="shared" si="74"/>
        <v>59152.55603538765</v>
      </c>
      <c r="DF76" s="461">
        <f t="shared" si="74"/>
        <v>59152.55603538765</v>
      </c>
      <c r="DG76" s="461">
        <f t="shared" si="74"/>
        <v>61081.848621167657</v>
      </c>
      <c r="DH76" s="461">
        <f t="shared" si="74"/>
        <v>62420.822830355886</v>
      </c>
      <c r="DI76" s="461">
        <f t="shared" si="74"/>
        <v>63827.404675232217</v>
      </c>
      <c r="DJ76" s="461">
        <f t="shared" si="74"/>
        <v>66601.51023997576</v>
      </c>
      <c r="DK76" s="461">
        <f t="shared" si="74"/>
        <v>67262.655856140453</v>
      </c>
      <c r="DL76" s="461">
        <f t="shared" si="74"/>
        <v>67607.63801428437</v>
      </c>
      <c r="DM76" s="461">
        <f t="shared" si="74"/>
        <v>67883.560604594109</v>
      </c>
      <c r="DN76" s="461">
        <f t="shared" si="75"/>
        <v>68427.743935272607</v>
      </c>
      <c r="DO76" s="461">
        <f t="shared" si="75"/>
        <v>69106.49263371616</v>
      </c>
      <c r="DP76" s="461">
        <f t="shared" si="75"/>
        <v>69461.061196569557</v>
      </c>
      <c r="DQ76" s="461">
        <f t="shared" si="75"/>
        <v>69744.64984277793</v>
      </c>
      <c r="DR76" s="461">
        <f t="shared" si="75"/>
        <v>70303.952413339648</v>
      </c>
      <c r="DS76" s="461">
        <f t="shared" si="75"/>
        <v>71000.773216710397</v>
      </c>
      <c r="DT76" s="461">
        <f t="shared" si="75"/>
        <v>71338.208538248276</v>
      </c>
      <c r="DU76" s="461">
        <f t="shared" si="75"/>
        <v>71629.674873377939</v>
      </c>
      <c r="DV76" s="461">
        <f t="shared" si="75"/>
        <v>72204.514073218219</v>
      </c>
      <c r="DW76" s="461">
        <f t="shared" si="75"/>
        <v>72919.888483730989</v>
      </c>
      <c r="DX76" s="461">
        <f t="shared" si="75"/>
        <v>73321.415557645465</v>
      </c>
      <c r="DY76" s="461">
        <f t="shared" si="75"/>
        <v>73620.977013250071</v>
      </c>
      <c r="DZ76" s="461">
        <f t="shared" si="75"/>
        <v>74211.781667812145</v>
      </c>
      <c r="EA76" s="461">
        <f t="shared" si="75"/>
        <v>72813.859597432835</v>
      </c>
      <c r="EB76" s="461">
        <f t="shared" si="75"/>
        <v>71870.14489218728</v>
      </c>
      <c r="EC76" s="461">
        <f t="shared" si="75"/>
        <v>71115.204574200499</v>
      </c>
      <c r="ED76" s="461">
        <f t="shared" si="76"/>
        <v>69626.287207034751</v>
      </c>
      <c r="EE76" s="461">
        <f t="shared" si="76"/>
        <v>70693.361429323442</v>
      </c>
      <c r="EF76" s="461">
        <f t="shared" si="76"/>
        <v>71163.840559435659</v>
      </c>
      <c r="EG76" s="461">
        <f t="shared" si="76"/>
        <v>71433.653115127527</v>
      </c>
      <c r="EH76" s="461">
        <f t="shared" si="76"/>
        <v>71965.786040708073</v>
      </c>
      <c r="EI76" s="461">
        <f t="shared" si="76"/>
        <v>72367.374077715707</v>
      </c>
      <c r="EJ76" s="461">
        <f t="shared" si="76"/>
        <v>72489.984551124435</v>
      </c>
      <c r="EK76" s="461">
        <f t="shared" si="76"/>
        <v>72716.350735904969</v>
      </c>
      <c r="EL76" s="461">
        <f t="shared" si="76"/>
        <v>73162.797343442842</v>
      </c>
      <c r="EM76" s="461">
        <f t="shared" si="76"/>
        <v>74467.805813479485</v>
      </c>
      <c r="EN76" s="461">
        <f t="shared" si="76"/>
        <v>75264.745330036676</v>
      </c>
      <c r="EO76" s="461">
        <f t="shared" si="76"/>
        <v>75880.33675520237</v>
      </c>
      <c r="EP76" s="461">
        <f t="shared" si="76"/>
        <v>77094.425792666647</v>
      </c>
      <c r="EQ76" s="461">
        <f t="shared" si="76"/>
        <v>77276.468772129097</v>
      </c>
      <c r="ER76" s="461">
        <f t="shared" si="76"/>
        <v>77269.174792365666</v>
      </c>
      <c r="ES76" s="461">
        <f t="shared" si="76"/>
        <v>77263.293073500681</v>
      </c>
      <c r="ET76" s="461">
        <f t="shared" si="77"/>
        <v>77251.692960010652</v>
      </c>
      <c r="EU76" s="461">
        <f t="shared" si="77"/>
        <v>78451.687150754413</v>
      </c>
      <c r="EV76" s="461">
        <f t="shared" si="77"/>
        <v>79142.906050133286</v>
      </c>
      <c r="EW76" s="461">
        <f t="shared" si="77"/>
        <v>79695.766361052723</v>
      </c>
      <c r="EX76" s="461">
        <f t="shared" si="77"/>
        <v>80786.135094755708</v>
      </c>
      <c r="EY76" s="461">
        <f t="shared" si="77"/>
        <v>81237.114992904739</v>
      </c>
      <c r="EZ76" s="461">
        <f t="shared" si="77"/>
        <v>81378.139223445323</v>
      </c>
      <c r="FA76" s="461">
        <f t="shared" si="77"/>
        <v>81515.575021933982</v>
      </c>
      <c r="FB76" s="461">
        <f t="shared" si="77"/>
        <v>81786.630285992112</v>
      </c>
      <c r="FC76" s="461">
        <f t="shared" si="77"/>
        <v>82252.28075423307</v>
      </c>
      <c r="FD76" s="461">
        <f t="shared" si="77"/>
        <v>82461.929501698789</v>
      </c>
      <c r="FE76" s="461">
        <f t="shared" si="77"/>
        <v>82604.895533945848</v>
      </c>
      <c r="FF76" s="461">
        <f t="shared" si="77"/>
        <v>82886.857701359404</v>
      </c>
      <c r="FG76" s="461">
        <f t="shared" si="77"/>
        <v>83231.038802221839</v>
      </c>
      <c r="FH76" s="461">
        <f t="shared" si="77"/>
        <v>83322.847998808007</v>
      </c>
      <c r="FI76" s="461">
        <f t="shared" si="77"/>
        <v>83396.233986687643</v>
      </c>
      <c r="FJ76" s="461">
        <f t="shared" si="78"/>
        <v>83540.968171969944</v>
      </c>
      <c r="FK76" s="461">
        <f t="shared" si="78"/>
        <v>84125.758478847391</v>
      </c>
      <c r="FL76" s="461">
        <f t="shared" si="78"/>
        <v>84380.050031063874</v>
      </c>
      <c r="FM76" s="461">
        <f t="shared" si="78"/>
        <v>84583.403034469651</v>
      </c>
      <c r="FN76" s="461">
        <f t="shared" si="78"/>
        <v>84984.462311901792</v>
      </c>
      <c r="FO76" s="461">
        <f t="shared" si="78"/>
        <v>85733.123802514339</v>
      </c>
      <c r="FP76" s="461">
        <f t="shared" si="78"/>
        <v>86063.991964747591</v>
      </c>
      <c r="FQ76" s="461">
        <f t="shared" si="78"/>
        <v>86354.944914242384</v>
      </c>
      <c r="FR76" s="461">
        <f t="shared" si="78"/>
        <v>86928.771598563777</v>
      </c>
      <c r="FS76" s="461">
        <f t="shared" si="78"/>
        <v>87835.738419645277</v>
      </c>
      <c r="FT76" s="461">
        <f t="shared" si="78"/>
        <v>88338.092792295938</v>
      </c>
      <c r="FU76" s="461">
        <f t="shared" si="78"/>
        <v>88580.635917248786</v>
      </c>
      <c r="FV76" s="461">
        <f t="shared" si="78"/>
        <v>89058.987202012548</v>
      </c>
      <c r="FW76" s="461">
        <f t="shared" si="78"/>
        <v>89759.359633279993</v>
      </c>
      <c r="FX76" s="461">
        <f t="shared" si="78"/>
        <v>90082.808632136468</v>
      </c>
      <c r="FY76" s="461">
        <f t="shared" si="78"/>
        <v>90474.349612935664</v>
      </c>
      <c r="FZ76" s="461">
        <f t="shared" si="79"/>
        <v>91246.559219946299</v>
      </c>
      <c r="GA76" s="461">
        <f t="shared" si="79"/>
        <v>91950.640217900276</v>
      </c>
      <c r="GB76" s="461">
        <f t="shared" si="79"/>
        <v>92272.982533510527</v>
      </c>
      <c r="GC76" s="461">
        <f t="shared" si="79"/>
        <v>92530.758458466546</v>
      </c>
      <c r="GD76" s="461">
        <f t="shared" si="79"/>
        <v>93039.15235710972</v>
      </c>
      <c r="GE76" s="461">
        <f t="shared" si="79"/>
        <v>93685.359175226185</v>
      </c>
      <c r="GF76" s="461">
        <f t="shared" si="79"/>
        <v>93927.954779769687</v>
      </c>
      <c r="GG76" s="461">
        <f t="shared" si="79"/>
        <v>94150.827100554932</v>
      </c>
      <c r="GH76" s="461">
        <f t="shared" si="79"/>
        <v>94590.382998115951</v>
      </c>
      <c r="GI76" s="461">
        <f t="shared" si="79"/>
        <v>95625.890695641603</v>
      </c>
      <c r="GJ76" s="461">
        <f t="shared" si="79"/>
        <v>96205.183873770089</v>
      </c>
      <c r="GK76" s="461">
        <f t="shared" si="79"/>
        <v>96639.595979364036</v>
      </c>
      <c r="GL76" s="461">
        <f t="shared" si="79"/>
        <v>97496.357385683819</v>
      </c>
      <c r="GM76" s="461">
        <f t="shared" si="79"/>
        <v>98298.295937831455</v>
      </c>
      <c r="GN76" s="461">
        <f t="shared" si="79"/>
        <v>98676.580078831743</v>
      </c>
      <c r="GO76" s="461">
        <f t="shared" si="79"/>
        <v>98979.093835440042</v>
      </c>
      <c r="GP76" s="461">
        <f t="shared" si="80"/>
        <v>99575.721112178624</v>
      </c>
      <c r="GQ76" s="461">
        <f t="shared" si="80"/>
        <v>100859.06582126765</v>
      </c>
      <c r="GR76" s="461">
        <f t="shared" si="80"/>
        <v>101565.12102618559</v>
      </c>
      <c r="GS76" s="461">
        <f t="shared" si="69"/>
        <v>102129.80329473765</v>
      </c>
      <c r="GT76" s="461">
        <f t="shared" si="69"/>
        <v>103243.48767023876</v>
      </c>
      <c r="GU76" s="461">
        <f t="shared" si="58"/>
        <v>104016.24541508502</v>
      </c>
      <c r="GV76" s="461">
        <f t="shared" si="40"/>
        <v>104325.74129955757</v>
      </c>
      <c r="GW76" s="461">
        <f t="shared" si="40"/>
        <v>104605.67107510948</v>
      </c>
      <c r="GX76" s="461">
        <f t="shared" si="40"/>
        <v>105157.75750429573</v>
      </c>
      <c r="GY76" s="461">
        <f t="shared" si="41"/>
        <v>106206.63649121481</v>
      </c>
      <c r="GZ76" s="461">
        <f t="shared" si="42"/>
        <v>106783.35958521185</v>
      </c>
      <c r="HA76" s="461">
        <f t="shared" si="43"/>
        <v>107212.14206492058</v>
      </c>
      <c r="HB76" s="461">
        <f t="shared" si="44"/>
        <v>108057.80054356327</v>
      </c>
      <c r="HC76" s="461">
        <f t="shared" si="45"/>
        <v>109134.36297643965</v>
      </c>
      <c r="HD76" s="461">
        <f t="shared" si="46"/>
        <v>109685.30877266865</v>
      </c>
    </row>
  </sheetData>
  <autoFilter ref="A22:Z76" xr:uid="{00000000-0001-0000-0100-000000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DE7A6-A53E-4F54-826C-596A58B16B3E}">
  <sheetPr codeName="Sheet5">
    <tabColor theme="5" tint="0.39997558519241921"/>
  </sheetPr>
  <dimension ref="A1:GH3529"/>
  <sheetViews>
    <sheetView showGridLines="0" zoomScaleNormal="100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D569" sqref="D569"/>
    </sheetView>
  </sheetViews>
  <sheetFormatPr defaultColWidth="0" defaultRowHeight="13.2" zeroHeight="1" outlineLevelRow="1"/>
  <cols>
    <col min="1" max="2" width="3.88671875" customWidth="1"/>
    <col min="3" max="3" width="32.33203125" customWidth="1"/>
    <col min="4" max="4" width="8.44140625" style="144" customWidth="1"/>
    <col min="5" max="5" width="24.33203125" customWidth="1"/>
    <col min="6" max="6" width="20.109375" customWidth="1"/>
    <col min="7" max="7" width="2.6640625" customWidth="1"/>
    <col min="8" max="33" width="12.44140625" customWidth="1"/>
    <col min="34" max="34" width="14" customWidth="1"/>
    <col min="35" max="56" width="12.44140625" customWidth="1"/>
    <col min="57" max="96" width="12.5546875" customWidth="1"/>
    <col min="97" max="101" width="18" bestFit="1" customWidth="1"/>
    <col min="102" max="102" width="10.109375" bestFit="1" customWidth="1"/>
    <col min="103" max="174" width="12.5546875" customWidth="1"/>
    <col min="175" max="175" width="9.109375" customWidth="1"/>
    <col min="176" max="187" width="0" hidden="1" customWidth="1"/>
    <col min="188" max="16384" width="9.109375" hidden="1"/>
  </cols>
  <sheetData>
    <row r="1" spans="1:174">
      <c r="A1" s="34">
        <v>1</v>
      </c>
      <c r="B1" s="39" t="s">
        <v>300</v>
      </c>
      <c r="D1"/>
    </row>
    <row r="2" spans="1:174" ht="15.6">
      <c r="A2" s="3" t="str">
        <f>INDEX(Assumptions!G8:G8,MATCH($A$1,Model_Number,0))</f>
        <v>Jarszewo</v>
      </c>
      <c r="B2" s="2"/>
      <c r="C2" s="2"/>
      <c r="D2" s="1"/>
      <c r="E2" s="1"/>
      <c r="F2" s="1"/>
      <c r="G2" s="1"/>
      <c r="H2" s="1"/>
      <c r="I2" s="65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</row>
    <row r="3" spans="1:174" ht="15.6">
      <c r="A3" s="3"/>
      <c r="B3" s="2"/>
      <c r="C3" s="2"/>
      <c r="D3" s="1"/>
      <c r="E3" s="1"/>
      <c r="F3" s="1"/>
      <c r="G3" s="1"/>
      <c r="H3" s="1"/>
      <c r="I3" s="65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</row>
    <row r="4" spans="1:174" ht="15.6">
      <c r="A4" s="3"/>
      <c r="B4" s="2"/>
      <c r="C4" s="20" t="s">
        <v>9</v>
      </c>
      <c r="D4" s="1"/>
      <c r="E4" s="28" t="s">
        <v>21</v>
      </c>
      <c r="F4" s="28" t="s">
        <v>22</v>
      </c>
      <c r="G4" s="1"/>
      <c r="H4" s="1"/>
      <c r="I4" s="65"/>
      <c r="J4" s="20">
        <f>I5+1</f>
        <v>44927</v>
      </c>
      <c r="K4" s="20">
        <f t="shared" ref="K4:BV4" si="0">J5+1</f>
        <v>45017</v>
      </c>
      <c r="L4" s="258">
        <f t="shared" si="0"/>
        <v>45108</v>
      </c>
      <c r="M4" s="20">
        <f t="shared" si="0"/>
        <v>45200</v>
      </c>
      <c r="N4" s="20">
        <f t="shared" si="0"/>
        <v>45292</v>
      </c>
      <c r="O4" s="20">
        <f t="shared" si="0"/>
        <v>45383</v>
      </c>
      <c r="P4" s="20">
        <f t="shared" si="0"/>
        <v>45474</v>
      </c>
      <c r="Q4" s="20">
        <f t="shared" si="0"/>
        <v>45566</v>
      </c>
      <c r="R4" s="20">
        <f t="shared" si="0"/>
        <v>45658</v>
      </c>
      <c r="S4" s="20">
        <f t="shared" si="0"/>
        <v>45748</v>
      </c>
      <c r="T4" s="20">
        <f t="shared" si="0"/>
        <v>45839</v>
      </c>
      <c r="U4" s="20">
        <f t="shared" si="0"/>
        <v>45931</v>
      </c>
      <c r="V4" s="20">
        <f t="shared" si="0"/>
        <v>46023</v>
      </c>
      <c r="W4" s="20">
        <f t="shared" si="0"/>
        <v>46113</v>
      </c>
      <c r="X4" s="20">
        <f t="shared" si="0"/>
        <v>46204</v>
      </c>
      <c r="Y4" s="20">
        <f t="shared" si="0"/>
        <v>46296</v>
      </c>
      <c r="Z4" s="20">
        <f t="shared" si="0"/>
        <v>46388</v>
      </c>
      <c r="AA4" s="20">
        <f t="shared" si="0"/>
        <v>46478</v>
      </c>
      <c r="AB4" s="20">
        <f t="shared" si="0"/>
        <v>46569</v>
      </c>
      <c r="AC4" s="20">
        <f t="shared" si="0"/>
        <v>46661</v>
      </c>
      <c r="AD4" s="20">
        <f t="shared" si="0"/>
        <v>46753</v>
      </c>
      <c r="AE4" s="20">
        <f t="shared" si="0"/>
        <v>46844</v>
      </c>
      <c r="AF4" s="20">
        <f t="shared" si="0"/>
        <v>46935</v>
      </c>
      <c r="AG4" s="20">
        <f t="shared" si="0"/>
        <v>47027</v>
      </c>
      <c r="AH4" s="20">
        <f t="shared" si="0"/>
        <v>47119</v>
      </c>
      <c r="AI4" s="20">
        <f t="shared" si="0"/>
        <v>47209</v>
      </c>
      <c r="AJ4" s="20">
        <f t="shared" si="0"/>
        <v>47300</v>
      </c>
      <c r="AK4" s="20">
        <f t="shared" si="0"/>
        <v>47392</v>
      </c>
      <c r="AL4" s="20">
        <f t="shared" si="0"/>
        <v>47484</v>
      </c>
      <c r="AM4" s="20">
        <f t="shared" si="0"/>
        <v>47574</v>
      </c>
      <c r="AN4" s="20">
        <f t="shared" si="0"/>
        <v>47665</v>
      </c>
      <c r="AO4" s="20">
        <f t="shared" si="0"/>
        <v>47757</v>
      </c>
      <c r="AP4" s="20">
        <f t="shared" si="0"/>
        <v>47849</v>
      </c>
      <c r="AQ4" s="20">
        <f t="shared" si="0"/>
        <v>47939</v>
      </c>
      <c r="AR4" s="20">
        <f t="shared" si="0"/>
        <v>48030</v>
      </c>
      <c r="AS4" s="20">
        <f t="shared" si="0"/>
        <v>48122</v>
      </c>
      <c r="AT4" s="20">
        <f t="shared" si="0"/>
        <v>48214</v>
      </c>
      <c r="AU4" s="20">
        <f t="shared" si="0"/>
        <v>48305</v>
      </c>
      <c r="AV4" s="20">
        <f t="shared" si="0"/>
        <v>48396</v>
      </c>
      <c r="AW4" s="20">
        <f t="shared" si="0"/>
        <v>48488</v>
      </c>
      <c r="AX4" s="20">
        <f t="shared" si="0"/>
        <v>48580</v>
      </c>
      <c r="AY4" s="20">
        <f t="shared" si="0"/>
        <v>48670</v>
      </c>
      <c r="AZ4" s="20">
        <f t="shared" si="0"/>
        <v>48761</v>
      </c>
      <c r="BA4" s="20">
        <f t="shared" si="0"/>
        <v>48853</v>
      </c>
      <c r="BB4" s="20">
        <f t="shared" si="0"/>
        <v>48945</v>
      </c>
      <c r="BC4" s="20">
        <f t="shared" si="0"/>
        <v>49035</v>
      </c>
      <c r="BD4" s="20">
        <f t="shared" si="0"/>
        <v>49126</v>
      </c>
      <c r="BE4" s="20">
        <f t="shared" si="0"/>
        <v>49218</v>
      </c>
      <c r="BF4" s="20">
        <f t="shared" si="0"/>
        <v>49310</v>
      </c>
      <c r="BG4" s="20">
        <f t="shared" si="0"/>
        <v>49400</v>
      </c>
      <c r="BH4" s="20">
        <f t="shared" si="0"/>
        <v>49491</v>
      </c>
      <c r="BI4" s="20">
        <f t="shared" si="0"/>
        <v>49583</v>
      </c>
      <c r="BJ4" s="20">
        <f t="shared" si="0"/>
        <v>49675</v>
      </c>
      <c r="BK4" s="20">
        <f t="shared" si="0"/>
        <v>49766</v>
      </c>
      <c r="BL4" s="20">
        <f t="shared" si="0"/>
        <v>49857</v>
      </c>
      <c r="BM4" s="20">
        <f t="shared" si="0"/>
        <v>49949</v>
      </c>
      <c r="BN4" s="20">
        <f t="shared" si="0"/>
        <v>50041</v>
      </c>
      <c r="BO4" s="20">
        <f t="shared" si="0"/>
        <v>50131</v>
      </c>
      <c r="BP4" s="20">
        <f t="shared" si="0"/>
        <v>50222</v>
      </c>
      <c r="BQ4" s="20">
        <f t="shared" si="0"/>
        <v>50314</v>
      </c>
      <c r="BR4" s="20">
        <f t="shared" si="0"/>
        <v>50406</v>
      </c>
      <c r="BS4" s="20">
        <f t="shared" si="0"/>
        <v>50496</v>
      </c>
      <c r="BT4" s="20">
        <f t="shared" si="0"/>
        <v>50587</v>
      </c>
      <c r="BU4" s="20">
        <f t="shared" si="0"/>
        <v>50679</v>
      </c>
      <c r="BV4" s="20">
        <f t="shared" si="0"/>
        <v>50771</v>
      </c>
      <c r="BW4" s="20">
        <f t="shared" ref="BW4:EH4" si="1">BV5+1</f>
        <v>50861</v>
      </c>
      <c r="BX4" s="20">
        <f t="shared" si="1"/>
        <v>50952</v>
      </c>
      <c r="BY4" s="20">
        <f t="shared" si="1"/>
        <v>51044</v>
      </c>
      <c r="BZ4" s="20">
        <f t="shared" si="1"/>
        <v>51136</v>
      </c>
      <c r="CA4" s="20">
        <f t="shared" si="1"/>
        <v>51227</v>
      </c>
      <c r="CB4" s="20">
        <f t="shared" si="1"/>
        <v>51318</v>
      </c>
      <c r="CC4" s="20">
        <f t="shared" si="1"/>
        <v>51410</v>
      </c>
      <c r="CD4" s="20">
        <f t="shared" si="1"/>
        <v>51502</v>
      </c>
      <c r="CE4" s="20">
        <f t="shared" si="1"/>
        <v>51592</v>
      </c>
      <c r="CF4" s="20">
        <f t="shared" si="1"/>
        <v>51683</v>
      </c>
      <c r="CG4" s="20">
        <f t="shared" si="1"/>
        <v>51775</v>
      </c>
      <c r="CH4" s="20">
        <f t="shared" si="1"/>
        <v>51867</v>
      </c>
      <c r="CI4" s="20">
        <f t="shared" si="1"/>
        <v>51957</v>
      </c>
      <c r="CJ4" s="20">
        <f t="shared" si="1"/>
        <v>52048</v>
      </c>
      <c r="CK4" s="20">
        <f t="shared" si="1"/>
        <v>52140</v>
      </c>
      <c r="CL4" s="20">
        <f t="shared" si="1"/>
        <v>52232</v>
      </c>
      <c r="CM4" s="20">
        <f t="shared" si="1"/>
        <v>52322</v>
      </c>
      <c r="CN4" s="20">
        <f t="shared" si="1"/>
        <v>52413</v>
      </c>
      <c r="CO4" s="20">
        <f t="shared" si="1"/>
        <v>52505</v>
      </c>
      <c r="CP4" s="20">
        <f t="shared" si="1"/>
        <v>52597</v>
      </c>
      <c r="CQ4" s="20">
        <f t="shared" si="1"/>
        <v>52688</v>
      </c>
      <c r="CR4" s="20">
        <f t="shared" si="1"/>
        <v>52779</v>
      </c>
      <c r="CS4" s="20">
        <f t="shared" si="1"/>
        <v>52871</v>
      </c>
      <c r="CT4" s="20">
        <f t="shared" si="1"/>
        <v>52963</v>
      </c>
      <c r="CU4" s="20">
        <f t="shared" si="1"/>
        <v>53053</v>
      </c>
      <c r="CV4" s="20">
        <f t="shared" si="1"/>
        <v>53144</v>
      </c>
      <c r="CW4" s="20">
        <f t="shared" si="1"/>
        <v>53236</v>
      </c>
      <c r="CX4" s="20">
        <f t="shared" si="1"/>
        <v>53328</v>
      </c>
      <c r="CY4" s="20">
        <f t="shared" si="1"/>
        <v>53418</v>
      </c>
      <c r="CZ4" s="20">
        <f t="shared" si="1"/>
        <v>53509</v>
      </c>
      <c r="DA4" s="20">
        <f t="shared" si="1"/>
        <v>53601</v>
      </c>
      <c r="DB4" s="20">
        <f t="shared" si="1"/>
        <v>53693</v>
      </c>
      <c r="DC4" s="20">
        <f t="shared" si="1"/>
        <v>53783</v>
      </c>
      <c r="DD4" s="20">
        <f t="shared" si="1"/>
        <v>53874</v>
      </c>
      <c r="DE4" s="20">
        <f t="shared" si="1"/>
        <v>53966</v>
      </c>
      <c r="DF4" s="20">
        <f t="shared" si="1"/>
        <v>54058</v>
      </c>
      <c r="DG4" s="20">
        <f t="shared" si="1"/>
        <v>54149</v>
      </c>
      <c r="DH4" s="20">
        <f t="shared" si="1"/>
        <v>54240</v>
      </c>
      <c r="DI4" s="20">
        <f t="shared" si="1"/>
        <v>54332</v>
      </c>
      <c r="DJ4" s="20">
        <f t="shared" si="1"/>
        <v>54424</v>
      </c>
      <c r="DK4" s="20">
        <f t="shared" si="1"/>
        <v>54514</v>
      </c>
      <c r="DL4" s="20">
        <f t="shared" si="1"/>
        <v>54605</v>
      </c>
      <c r="DM4" s="20">
        <f t="shared" si="1"/>
        <v>54697</v>
      </c>
      <c r="DN4" s="20">
        <f t="shared" si="1"/>
        <v>54789</v>
      </c>
      <c r="DO4" s="20">
        <f t="shared" si="1"/>
        <v>54879</v>
      </c>
      <c r="DP4" s="20">
        <f t="shared" si="1"/>
        <v>54970</v>
      </c>
      <c r="DQ4" s="20">
        <f t="shared" si="1"/>
        <v>55062</v>
      </c>
      <c r="DR4" s="20">
        <f t="shared" si="1"/>
        <v>55154</v>
      </c>
      <c r="DS4" s="20">
        <f t="shared" si="1"/>
        <v>55244</v>
      </c>
      <c r="DT4" s="20">
        <f t="shared" si="1"/>
        <v>55335</v>
      </c>
      <c r="DU4" s="20">
        <f t="shared" si="1"/>
        <v>55427</v>
      </c>
      <c r="DV4" s="20">
        <f t="shared" si="1"/>
        <v>55519</v>
      </c>
      <c r="DW4" s="20">
        <f t="shared" si="1"/>
        <v>55610</v>
      </c>
      <c r="DX4" s="20">
        <f t="shared" si="1"/>
        <v>55701</v>
      </c>
      <c r="DY4" s="20">
        <f t="shared" si="1"/>
        <v>55793</v>
      </c>
      <c r="DZ4" s="20">
        <f t="shared" si="1"/>
        <v>55885</v>
      </c>
      <c r="EA4" s="20">
        <f t="shared" si="1"/>
        <v>55975</v>
      </c>
      <c r="EB4" s="20">
        <f t="shared" si="1"/>
        <v>56066</v>
      </c>
      <c r="EC4" s="20">
        <f t="shared" si="1"/>
        <v>56158</v>
      </c>
      <c r="ED4" s="20">
        <f t="shared" si="1"/>
        <v>56250</v>
      </c>
      <c r="EE4" s="20">
        <f t="shared" si="1"/>
        <v>56340</v>
      </c>
      <c r="EF4" s="20">
        <f t="shared" si="1"/>
        <v>56431</v>
      </c>
      <c r="EG4" s="20">
        <f t="shared" si="1"/>
        <v>56523</v>
      </c>
      <c r="EH4" s="20">
        <f t="shared" si="1"/>
        <v>56615</v>
      </c>
      <c r="EI4" s="20">
        <f t="shared" ref="EI4:FR4" si="2">EH5+1</f>
        <v>56705</v>
      </c>
      <c r="EJ4" s="20">
        <f t="shared" si="2"/>
        <v>56796</v>
      </c>
      <c r="EK4" s="20">
        <f t="shared" si="2"/>
        <v>56888</v>
      </c>
      <c r="EL4" s="20">
        <f t="shared" si="2"/>
        <v>56980</v>
      </c>
      <c r="EM4" s="20">
        <f t="shared" si="2"/>
        <v>57071</v>
      </c>
      <c r="EN4" s="20">
        <f t="shared" si="2"/>
        <v>57162</v>
      </c>
      <c r="EO4" s="20">
        <f t="shared" si="2"/>
        <v>57254</v>
      </c>
      <c r="EP4" s="20">
        <f t="shared" si="2"/>
        <v>57346</v>
      </c>
      <c r="EQ4" s="20">
        <f t="shared" si="2"/>
        <v>57436</v>
      </c>
      <c r="ER4" s="20">
        <f t="shared" si="2"/>
        <v>57527</v>
      </c>
      <c r="ES4" s="20">
        <f t="shared" si="2"/>
        <v>57619</v>
      </c>
      <c r="ET4" s="20">
        <f t="shared" si="2"/>
        <v>57711</v>
      </c>
      <c r="EU4" s="20">
        <f t="shared" si="2"/>
        <v>57801</v>
      </c>
      <c r="EV4" s="20">
        <f t="shared" si="2"/>
        <v>57892</v>
      </c>
      <c r="EW4" s="20">
        <f t="shared" si="2"/>
        <v>57984</v>
      </c>
      <c r="EX4" s="20">
        <f t="shared" si="2"/>
        <v>58076</v>
      </c>
      <c r="EY4" s="20">
        <f t="shared" si="2"/>
        <v>58166</v>
      </c>
      <c r="EZ4" s="20">
        <f t="shared" si="2"/>
        <v>58257</v>
      </c>
      <c r="FA4" s="20">
        <f t="shared" si="2"/>
        <v>58349</v>
      </c>
      <c r="FB4" s="20">
        <f t="shared" si="2"/>
        <v>58441</v>
      </c>
      <c r="FC4" s="20">
        <f t="shared" si="2"/>
        <v>58532</v>
      </c>
      <c r="FD4" s="20">
        <f t="shared" si="2"/>
        <v>58623</v>
      </c>
      <c r="FE4" s="20">
        <f t="shared" si="2"/>
        <v>58715</v>
      </c>
      <c r="FF4" s="20">
        <f t="shared" si="2"/>
        <v>58807</v>
      </c>
      <c r="FG4" s="20">
        <f t="shared" si="2"/>
        <v>58897</v>
      </c>
      <c r="FH4" s="20">
        <f t="shared" si="2"/>
        <v>58988</v>
      </c>
      <c r="FI4" s="20">
        <f t="shared" si="2"/>
        <v>59080</v>
      </c>
      <c r="FJ4" s="20">
        <f t="shared" si="2"/>
        <v>59172</v>
      </c>
      <c r="FK4" s="20">
        <f t="shared" si="2"/>
        <v>59262</v>
      </c>
      <c r="FL4" s="20">
        <f t="shared" si="2"/>
        <v>59353</v>
      </c>
      <c r="FM4" s="20">
        <f t="shared" si="2"/>
        <v>59445</v>
      </c>
      <c r="FN4" s="20">
        <f t="shared" si="2"/>
        <v>59537</v>
      </c>
      <c r="FO4" s="20">
        <f t="shared" si="2"/>
        <v>59627</v>
      </c>
      <c r="FP4" s="20">
        <f t="shared" si="2"/>
        <v>59718</v>
      </c>
      <c r="FQ4" s="20">
        <f t="shared" si="2"/>
        <v>59810</v>
      </c>
      <c r="FR4" s="20">
        <f t="shared" si="2"/>
        <v>59902</v>
      </c>
    </row>
    <row r="5" spans="1:174">
      <c r="A5" s="20"/>
      <c r="B5" s="20"/>
      <c r="C5" s="20" t="s">
        <v>10</v>
      </c>
      <c r="D5" s="1"/>
      <c r="E5" s="22">
        <f>INDEX(Assumptions!G15:G15,MATCH($A$1,Model_Number,0))</f>
        <v>3</v>
      </c>
      <c r="F5" s="348">
        <f>INDEX(Assumptions!G16:G16,MATCH($A$1,Model_Number,0))</f>
        <v>3</v>
      </c>
      <c r="G5" s="20"/>
      <c r="H5" s="20"/>
      <c r="I5" s="21">
        <f>INDEX(Assumptions!$G$14:$G$14,MATCH(A1,Model_Number,0))</f>
        <v>44926</v>
      </c>
      <c r="J5" s="258">
        <f>IF(J4&gt;=$F$17,EOMONTH(J4,$F$5-1),EOMONTH(J4,$E$5-1))</f>
        <v>45016</v>
      </c>
      <c r="K5" s="20">
        <f t="shared" ref="K5:BV5" si="3">IF(K4&gt;=$F$17,EOMONTH(K4,$F$5-1),EOMONTH(K4,$E$5-1))</f>
        <v>45107</v>
      </c>
      <c r="L5" s="258">
        <f t="shared" si="3"/>
        <v>45199</v>
      </c>
      <c r="M5" s="258">
        <f t="shared" si="3"/>
        <v>45291</v>
      </c>
      <c r="N5" s="258">
        <f t="shared" si="3"/>
        <v>45382</v>
      </c>
      <c r="O5" s="258">
        <f t="shared" si="3"/>
        <v>45473</v>
      </c>
      <c r="P5" s="258">
        <f t="shared" si="3"/>
        <v>45565</v>
      </c>
      <c r="Q5" s="258">
        <f t="shared" si="3"/>
        <v>45657</v>
      </c>
      <c r="R5" s="258">
        <f t="shared" si="3"/>
        <v>45747</v>
      </c>
      <c r="S5" s="258">
        <f t="shared" si="3"/>
        <v>45838</v>
      </c>
      <c r="T5" s="258">
        <f t="shared" si="3"/>
        <v>45930</v>
      </c>
      <c r="U5" s="258">
        <f t="shared" si="3"/>
        <v>46022</v>
      </c>
      <c r="V5" s="258">
        <f t="shared" si="3"/>
        <v>46112</v>
      </c>
      <c r="W5" s="258">
        <f t="shared" si="3"/>
        <v>46203</v>
      </c>
      <c r="X5" s="258">
        <f t="shared" si="3"/>
        <v>46295</v>
      </c>
      <c r="Y5" s="258">
        <f t="shared" si="3"/>
        <v>46387</v>
      </c>
      <c r="Z5" s="258">
        <f t="shared" si="3"/>
        <v>46477</v>
      </c>
      <c r="AA5" s="258">
        <f t="shared" si="3"/>
        <v>46568</v>
      </c>
      <c r="AB5" s="258">
        <f t="shared" si="3"/>
        <v>46660</v>
      </c>
      <c r="AC5" s="258">
        <f t="shared" si="3"/>
        <v>46752</v>
      </c>
      <c r="AD5" s="258">
        <f t="shared" si="3"/>
        <v>46843</v>
      </c>
      <c r="AE5" s="258">
        <f t="shared" si="3"/>
        <v>46934</v>
      </c>
      <c r="AF5" s="258">
        <f t="shared" si="3"/>
        <v>47026</v>
      </c>
      <c r="AG5" s="258">
        <f t="shared" si="3"/>
        <v>47118</v>
      </c>
      <c r="AH5" s="258">
        <f t="shared" si="3"/>
        <v>47208</v>
      </c>
      <c r="AI5" s="258">
        <f t="shared" si="3"/>
        <v>47299</v>
      </c>
      <c r="AJ5" s="258">
        <f t="shared" si="3"/>
        <v>47391</v>
      </c>
      <c r="AK5" s="258">
        <f t="shared" si="3"/>
        <v>47483</v>
      </c>
      <c r="AL5" s="258">
        <f t="shared" si="3"/>
        <v>47573</v>
      </c>
      <c r="AM5" s="258">
        <f t="shared" si="3"/>
        <v>47664</v>
      </c>
      <c r="AN5" s="258">
        <f t="shared" si="3"/>
        <v>47756</v>
      </c>
      <c r="AO5" s="258">
        <f t="shared" si="3"/>
        <v>47848</v>
      </c>
      <c r="AP5" s="258">
        <f t="shared" si="3"/>
        <v>47938</v>
      </c>
      <c r="AQ5" s="258">
        <f t="shared" si="3"/>
        <v>48029</v>
      </c>
      <c r="AR5" s="258">
        <f t="shared" si="3"/>
        <v>48121</v>
      </c>
      <c r="AS5" s="258">
        <f t="shared" si="3"/>
        <v>48213</v>
      </c>
      <c r="AT5" s="258">
        <f t="shared" si="3"/>
        <v>48304</v>
      </c>
      <c r="AU5" s="258">
        <f t="shared" si="3"/>
        <v>48395</v>
      </c>
      <c r="AV5" s="258">
        <f t="shared" si="3"/>
        <v>48487</v>
      </c>
      <c r="AW5" s="258">
        <f t="shared" si="3"/>
        <v>48579</v>
      </c>
      <c r="AX5" s="258">
        <f t="shared" si="3"/>
        <v>48669</v>
      </c>
      <c r="AY5" s="258">
        <f t="shared" si="3"/>
        <v>48760</v>
      </c>
      <c r="AZ5" s="258">
        <f t="shared" si="3"/>
        <v>48852</v>
      </c>
      <c r="BA5" s="258">
        <f t="shared" si="3"/>
        <v>48944</v>
      </c>
      <c r="BB5" s="258">
        <f t="shared" si="3"/>
        <v>49034</v>
      </c>
      <c r="BC5" s="258">
        <f t="shared" si="3"/>
        <v>49125</v>
      </c>
      <c r="BD5" s="258">
        <f t="shared" si="3"/>
        <v>49217</v>
      </c>
      <c r="BE5" s="258">
        <f t="shared" si="3"/>
        <v>49309</v>
      </c>
      <c r="BF5" s="258">
        <f t="shared" si="3"/>
        <v>49399</v>
      </c>
      <c r="BG5" s="258">
        <f t="shared" si="3"/>
        <v>49490</v>
      </c>
      <c r="BH5" s="258">
        <f t="shared" si="3"/>
        <v>49582</v>
      </c>
      <c r="BI5" s="258">
        <f t="shared" si="3"/>
        <v>49674</v>
      </c>
      <c r="BJ5" s="258">
        <f t="shared" si="3"/>
        <v>49765</v>
      </c>
      <c r="BK5" s="258">
        <f t="shared" si="3"/>
        <v>49856</v>
      </c>
      <c r="BL5" s="258">
        <f t="shared" si="3"/>
        <v>49948</v>
      </c>
      <c r="BM5" s="258">
        <f t="shared" si="3"/>
        <v>50040</v>
      </c>
      <c r="BN5" s="258">
        <f t="shared" si="3"/>
        <v>50130</v>
      </c>
      <c r="BO5" s="258">
        <f t="shared" si="3"/>
        <v>50221</v>
      </c>
      <c r="BP5" s="258">
        <f t="shared" si="3"/>
        <v>50313</v>
      </c>
      <c r="BQ5" s="258">
        <f t="shared" si="3"/>
        <v>50405</v>
      </c>
      <c r="BR5" s="258">
        <f t="shared" si="3"/>
        <v>50495</v>
      </c>
      <c r="BS5" s="258">
        <f t="shared" si="3"/>
        <v>50586</v>
      </c>
      <c r="BT5" s="258">
        <f t="shared" si="3"/>
        <v>50678</v>
      </c>
      <c r="BU5" s="258">
        <f t="shared" si="3"/>
        <v>50770</v>
      </c>
      <c r="BV5" s="258">
        <f t="shared" si="3"/>
        <v>50860</v>
      </c>
      <c r="BW5" s="258">
        <f t="shared" ref="BW5:EH5" si="4">IF(BW4&gt;=$F$17,EOMONTH(BW4,$F$5-1),EOMONTH(BW4,$E$5-1))</f>
        <v>50951</v>
      </c>
      <c r="BX5" s="258">
        <f t="shared" si="4"/>
        <v>51043</v>
      </c>
      <c r="BY5" s="258">
        <f t="shared" si="4"/>
        <v>51135</v>
      </c>
      <c r="BZ5" s="258">
        <f t="shared" si="4"/>
        <v>51226</v>
      </c>
      <c r="CA5" s="258">
        <f t="shared" si="4"/>
        <v>51317</v>
      </c>
      <c r="CB5" s="258">
        <f t="shared" si="4"/>
        <v>51409</v>
      </c>
      <c r="CC5" s="258">
        <f t="shared" si="4"/>
        <v>51501</v>
      </c>
      <c r="CD5" s="258">
        <f t="shared" si="4"/>
        <v>51591</v>
      </c>
      <c r="CE5" s="258">
        <f t="shared" si="4"/>
        <v>51682</v>
      </c>
      <c r="CF5" s="258">
        <f t="shared" si="4"/>
        <v>51774</v>
      </c>
      <c r="CG5" s="258">
        <f t="shared" si="4"/>
        <v>51866</v>
      </c>
      <c r="CH5" s="258">
        <f t="shared" si="4"/>
        <v>51956</v>
      </c>
      <c r="CI5" s="258">
        <f t="shared" si="4"/>
        <v>52047</v>
      </c>
      <c r="CJ5" s="258">
        <f t="shared" si="4"/>
        <v>52139</v>
      </c>
      <c r="CK5" s="258">
        <f t="shared" si="4"/>
        <v>52231</v>
      </c>
      <c r="CL5" s="258">
        <f t="shared" si="4"/>
        <v>52321</v>
      </c>
      <c r="CM5" s="258">
        <f t="shared" si="4"/>
        <v>52412</v>
      </c>
      <c r="CN5" s="258">
        <f t="shared" si="4"/>
        <v>52504</v>
      </c>
      <c r="CO5" s="258">
        <f t="shared" si="4"/>
        <v>52596</v>
      </c>
      <c r="CP5" s="258">
        <f t="shared" si="4"/>
        <v>52687</v>
      </c>
      <c r="CQ5" s="258">
        <f t="shared" si="4"/>
        <v>52778</v>
      </c>
      <c r="CR5" s="258">
        <f t="shared" si="4"/>
        <v>52870</v>
      </c>
      <c r="CS5" s="258">
        <f t="shared" si="4"/>
        <v>52962</v>
      </c>
      <c r="CT5" s="258">
        <f t="shared" si="4"/>
        <v>53052</v>
      </c>
      <c r="CU5" s="258">
        <f t="shared" si="4"/>
        <v>53143</v>
      </c>
      <c r="CV5" s="258">
        <f t="shared" si="4"/>
        <v>53235</v>
      </c>
      <c r="CW5" s="258">
        <f t="shared" si="4"/>
        <v>53327</v>
      </c>
      <c r="CX5" s="258">
        <f t="shared" si="4"/>
        <v>53417</v>
      </c>
      <c r="CY5" s="258">
        <f t="shared" si="4"/>
        <v>53508</v>
      </c>
      <c r="CZ5" s="258">
        <f t="shared" si="4"/>
        <v>53600</v>
      </c>
      <c r="DA5" s="258">
        <f t="shared" si="4"/>
        <v>53692</v>
      </c>
      <c r="DB5" s="258">
        <f t="shared" si="4"/>
        <v>53782</v>
      </c>
      <c r="DC5" s="258">
        <f t="shared" si="4"/>
        <v>53873</v>
      </c>
      <c r="DD5" s="258">
        <f t="shared" si="4"/>
        <v>53965</v>
      </c>
      <c r="DE5" s="258">
        <f t="shared" si="4"/>
        <v>54057</v>
      </c>
      <c r="DF5" s="258">
        <f t="shared" si="4"/>
        <v>54148</v>
      </c>
      <c r="DG5" s="258">
        <f t="shared" si="4"/>
        <v>54239</v>
      </c>
      <c r="DH5" s="258">
        <f t="shared" si="4"/>
        <v>54331</v>
      </c>
      <c r="DI5" s="258">
        <f t="shared" si="4"/>
        <v>54423</v>
      </c>
      <c r="DJ5" s="258">
        <f t="shared" si="4"/>
        <v>54513</v>
      </c>
      <c r="DK5" s="258">
        <f t="shared" si="4"/>
        <v>54604</v>
      </c>
      <c r="DL5" s="258">
        <f t="shared" si="4"/>
        <v>54696</v>
      </c>
      <c r="DM5" s="258">
        <f t="shared" si="4"/>
        <v>54788</v>
      </c>
      <c r="DN5" s="258">
        <f t="shared" si="4"/>
        <v>54878</v>
      </c>
      <c r="DO5" s="258">
        <f t="shared" si="4"/>
        <v>54969</v>
      </c>
      <c r="DP5" s="258">
        <f t="shared" si="4"/>
        <v>55061</v>
      </c>
      <c r="DQ5" s="258">
        <f t="shared" si="4"/>
        <v>55153</v>
      </c>
      <c r="DR5" s="258">
        <f t="shared" si="4"/>
        <v>55243</v>
      </c>
      <c r="DS5" s="258">
        <f t="shared" si="4"/>
        <v>55334</v>
      </c>
      <c r="DT5" s="258">
        <f t="shared" si="4"/>
        <v>55426</v>
      </c>
      <c r="DU5" s="258">
        <f t="shared" si="4"/>
        <v>55518</v>
      </c>
      <c r="DV5" s="258">
        <f t="shared" si="4"/>
        <v>55609</v>
      </c>
      <c r="DW5" s="258">
        <f t="shared" si="4"/>
        <v>55700</v>
      </c>
      <c r="DX5" s="258">
        <f t="shared" si="4"/>
        <v>55792</v>
      </c>
      <c r="DY5" s="258">
        <f t="shared" si="4"/>
        <v>55884</v>
      </c>
      <c r="DZ5" s="258">
        <f t="shared" si="4"/>
        <v>55974</v>
      </c>
      <c r="EA5" s="258">
        <f t="shared" si="4"/>
        <v>56065</v>
      </c>
      <c r="EB5" s="258">
        <f t="shared" si="4"/>
        <v>56157</v>
      </c>
      <c r="EC5" s="258">
        <f t="shared" si="4"/>
        <v>56249</v>
      </c>
      <c r="ED5" s="258">
        <f t="shared" si="4"/>
        <v>56339</v>
      </c>
      <c r="EE5" s="258">
        <f t="shared" si="4"/>
        <v>56430</v>
      </c>
      <c r="EF5" s="258">
        <f t="shared" si="4"/>
        <v>56522</v>
      </c>
      <c r="EG5" s="258">
        <f t="shared" si="4"/>
        <v>56614</v>
      </c>
      <c r="EH5" s="258">
        <f t="shared" si="4"/>
        <v>56704</v>
      </c>
      <c r="EI5" s="258">
        <f t="shared" ref="EI5:FR5" si="5">IF(EI4&gt;=$F$17,EOMONTH(EI4,$F$5-1),EOMONTH(EI4,$E$5-1))</f>
        <v>56795</v>
      </c>
      <c r="EJ5" s="258">
        <f t="shared" si="5"/>
        <v>56887</v>
      </c>
      <c r="EK5" s="258">
        <f t="shared" si="5"/>
        <v>56979</v>
      </c>
      <c r="EL5" s="258">
        <f t="shared" si="5"/>
        <v>57070</v>
      </c>
      <c r="EM5" s="258">
        <f t="shared" si="5"/>
        <v>57161</v>
      </c>
      <c r="EN5" s="258">
        <f t="shared" si="5"/>
        <v>57253</v>
      </c>
      <c r="EO5" s="258">
        <f t="shared" si="5"/>
        <v>57345</v>
      </c>
      <c r="EP5" s="258">
        <f t="shared" si="5"/>
        <v>57435</v>
      </c>
      <c r="EQ5" s="258">
        <f t="shared" si="5"/>
        <v>57526</v>
      </c>
      <c r="ER5" s="258">
        <f t="shared" si="5"/>
        <v>57618</v>
      </c>
      <c r="ES5" s="258">
        <f t="shared" si="5"/>
        <v>57710</v>
      </c>
      <c r="ET5" s="258">
        <f t="shared" si="5"/>
        <v>57800</v>
      </c>
      <c r="EU5" s="258">
        <f t="shared" si="5"/>
        <v>57891</v>
      </c>
      <c r="EV5" s="258">
        <f t="shared" si="5"/>
        <v>57983</v>
      </c>
      <c r="EW5" s="258">
        <f t="shared" si="5"/>
        <v>58075</v>
      </c>
      <c r="EX5" s="258">
        <f t="shared" si="5"/>
        <v>58165</v>
      </c>
      <c r="EY5" s="258">
        <f t="shared" si="5"/>
        <v>58256</v>
      </c>
      <c r="EZ5" s="258">
        <f t="shared" si="5"/>
        <v>58348</v>
      </c>
      <c r="FA5" s="258">
        <f t="shared" si="5"/>
        <v>58440</v>
      </c>
      <c r="FB5" s="258">
        <f t="shared" si="5"/>
        <v>58531</v>
      </c>
      <c r="FC5" s="258">
        <f t="shared" si="5"/>
        <v>58622</v>
      </c>
      <c r="FD5" s="258">
        <f t="shared" si="5"/>
        <v>58714</v>
      </c>
      <c r="FE5" s="258">
        <f t="shared" si="5"/>
        <v>58806</v>
      </c>
      <c r="FF5" s="258">
        <f t="shared" si="5"/>
        <v>58896</v>
      </c>
      <c r="FG5" s="258">
        <f t="shared" si="5"/>
        <v>58987</v>
      </c>
      <c r="FH5" s="258">
        <f t="shared" si="5"/>
        <v>59079</v>
      </c>
      <c r="FI5" s="258">
        <f t="shared" si="5"/>
        <v>59171</v>
      </c>
      <c r="FJ5" s="258">
        <f t="shared" si="5"/>
        <v>59261</v>
      </c>
      <c r="FK5" s="258">
        <f t="shared" si="5"/>
        <v>59352</v>
      </c>
      <c r="FL5" s="258">
        <f t="shared" si="5"/>
        <v>59444</v>
      </c>
      <c r="FM5" s="258">
        <f t="shared" si="5"/>
        <v>59536</v>
      </c>
      <c r="FN5" s="258">
        <f t="shared" si="5"/>
        <v>59626</v>
      </c>
      <c r="FO5" s="258">
        <f t="shared" si="5"/>
        <v>59717</v>
      </c>
      <c r="FP5" s="258">
        <f t="shared" si="5"/>
        <v>59809</v>
      </c>
      <c r="FQ5" s="258">
        <f t="shared" si="5"/>
        <v>59901</v>
      </c>
      <c r="FR5" s="258">
        <f t="shared" si="5"/>
        <v>59992</v>
      </c>
    </row>
    <row r="6" spans="1:174">
      <c r="A6" s="63"/>
      <c r="B6" s="63"/>
      <c r="C6" t="s">
        <v>11</v>
      </c>
      <c r="D6"/>
      <c r="G6" s="8"/>
      <c r="H6" s="8"/>
      <c r="J6" s="23">
        <f>ROUNDUP(MONTH(J5)/3,0)</f>
        <v>1</v>
      </c>
      <c r="K6" s="23">
        <f t="shared" ref="K6:BV6" si="6">ROUNDUP(MONTH(K5)/3,0)</f>
        <v>2</v>
      </c>
      <c r="L6" s="23">
        <f t="shared" si="6"/>
        <v>3</v>
      </c>
      <c r="M6" s="23">
        <f t="shared" si="6"/>
        <v>4</v>
      </c>
      <c r="N6" s="23">
        <f t="shared" si="6"/>
        <v>1</v>
      </c>
      <c r="O6" s="23">
        <f t="shared" si="6"/>
        <v>2</v>
      </c>
      <c r="P6" s="23">
        <f t="shared" si="6"/>
        <v>3</v>
      </c>
      <c r="Q6" s="23">
        <f t="shared" si="6"/>
        <v>4</v>
      </c>
      <c r="R6" s="23">
        <f t="shared" si="6"/>
        <v>1</v>
      </c>
      <c r="S6" s="23">
        <f t="shared" si="6"/>
        <v>2</v>
      </c>
      <c r="T6" s="23">
        <f t="shared" si="6"/>
        <v>3</v>
      </c>
      <c r="U6" s="23">
        <f t="shared" si="6"/>
        <v>4</v>
      </c>
      <c r="V6" s="23">
        <f t="shared" si="6"/>
        <v>1</v>
      </c>
      <c r="W6" s="23">
        <f t="shared" si="6"/>
        <v>2</v>
      </c>
      <c r="X6" s="23">
        <f t="shared" si="6"/>
        <v>3</v>
      </c>
      <c r="Y6" s="23">
        <f t="shared" si="6"/>
        <v>4</v>
      </c>
      <c r="Z6" s="23">
        <f t="shared" si="6"/>
        <v>1</v>
      </c>
      <c r="AA6" s="23">
        <f t="shared" si="6"/>
        <v>2</v>
      </c>
      <c r="AB6" s="23">
        <f t="shared" si="6"/>
        <v>3</v>
      </c>
      <c r="AC6" s="23">
        <f t="shared" si="6"/>
        <v>4</v>
      </c>
      <c r="AD6" s="23">
        <f t="shared" si="6"/>
        <v>1</v>
      </c>
      <c r="AE6" s="23">
        <f t="shared" si="6"/>
        <v>2</v>
      </c>
      <c r="AF6" s="23">
        <f t="shared" si="6"/>
        <v>3</v>
      </c>
      <c r="AG6" s="23">
        <f t="shared" si="6"/>
        <v>4</v>
      </c>
      <c r="AH6" s="23">
        <f t="shared" si="6"/>
        <v>1</v>
      </c>
      <c r="AI6" s="23">
        <f t="shared" si="6"/>
        <v>2</v>
      </c>
      <c r="AJ6" s="23">
        <f t="shared" si="6"/>
        <v>3</v>
      </c>
      <c r="AK6" s="23">
        <f t="shared" si="6"/>
        <v>4</v>
      </c>
      <c r="AL6" s="23">
        <f t="shared" si="6"/>
        <v>1</v>
      </c>
      <c r="AM6" s="23">
        <f t="shared" si="6"/>
        <v>2</v>
      </c>
      <c r="AN6" s="23">
        <f t="shared" si="6"/>
        <v>3</v>
      </c>
      <c r="AO6" s="23">
        <f t="shared" si="6"/>
        <v>4</v>
      </c>
      <c r="AP6" s="23">
        <f t="shared" si="6"/>
        <v>1</v>
      </c>
      <c r="AQ6" s="23">
        <f t="shared" si="6"/>
        <v>2</v>
      </c>
      <c r="AR6" s="23">
        <f t="shared" si="6"/>
        <v>3</v>
      </c>
      <c r="AS6" s="23">
        <f t="shared" si="6"/>
        <v>4</v>
      </c>
      <c r="AT6" s="23">
        <f t="shared" si="6"/>
        <v>1</v>
      </c>
      <c r="AU6" s="23">
        <f t="shared" si="6"/>
        <v>2</v>
      </c>
      <c r="AV6" s="23">
        <f t="shared" si="6"/>
        <v>3</v>
      </c>
      <c r="AW6" s="23">
        <f t="shared" si="6"/>
        <v>4</v>
      </c>
      <c r="AX6" s="23">
        <f t="shared" si="6"/>
        <v>1</v>
      </c>
      <c r="AY6" s="23">
        <f t="shared" si="6"/>
        <v>2</v>
      </c>
      <c r="AZ6" s="23">
        <f t="shared" si="6"/>
        <v>3</v>
      </c>
      <c r="BA6" s="23">
        <f t="shared" si="6"/>
        <v>4</v>
      </c>
      <c r="BB6" s="23">
        <f t="shared" si="6"/>
        <v>1</v>
      </c>
      <c r="BC6" s="23">
        <f t="shared" si="6"/>
        <v>2</v>
      </c>
      <c r="BD6" s="23">
        <f t="shared" si="6"/>
        <v>3</v>
      </c>
      <c r="BE6" s="23">
        <f t="shared" si="6"/>
        <v>4</v>
      </c>
      <c r="BF6" s="23">
        <f t="shared" si="6"/>
        <v>1</v>
      </c>
      <c r="BG6" s="23">
        <f t="shared" si="6"/>
        <v>2</v>
      </c>
      <c r="BH6" s="23">
        <f t="shared" si="6"/>
        <v>3</v>
      </c>
      <c r="BI6" s="23">
        <f t="shared" si="6"/>
        <v>4</v>
      </c>
      <c r="BJ6" s="23">
        <f t="shared" si="6"/>
        <v>1</v>
      </c>
      <c r="BK6" s="23">
        <f t="shared" si="6"/>
        <v>2</v>
      </c>
      <c r="BL6" s="23">
        <f t="shared" si="6"/>
        <v>3</v>
      </c>
      <c r="BM6" s="23">
        <f t="shared" si="6"/>
        <v>4</v>
      </c>
      <c r="BN6" s="23">
        <f t="shared" si="6"/>
        <v>1</v>
      </c>
      <c r="BO6" s="23">
        <f t="shared" si="6"/>
        <v>2</v>
      </c>
      <c r="BP6" s="23">
        <f t="shared" si="6"/>
        <v>3</v>
      </c>
      <c r="BQ6" s="23">
        <f t="shared" si="6"/>
        <v>4</v>
      </c>
      <c r="BR6" s="23">
        <f t="shared" si="6"/>
        <v>1</v>
      </c>
      <c r="BS6" s="23">
        <f t="shared" si="6"/>
        <v>2</v>
      </c>
      <c r="BT6" s="23">
        <f t="shared" si="6"/>
        <v>3</v>
      </c>
      <c r="BU6" s="23">
        <f t="shared" si="6"/>
        <v>4</v>
      </c>
      <c r="BV6" s="23">
        <f t="shared" si="6"/>
        <v>1</v>
      </c>
      <c r="BW6" s="23">
        <f t="shared" ref="BW6:EH6" si="7">ROUNDUP(MONTH(BW5)/3,0)</f>
        <v>2</v>
      </c>
      <c r="BX6" s="23">
        <f t="shared" si="7"/>
        <v>3</v>
      </c>
      <c r="BY6" s="23">
        <f t="shared" si="7"/>
        <v>4</v>
      </c>
      <c r="BZ6" s="23">
        <f t="shared" si="7"/>
        <v>1</v>
      </c>
      <c r="CA6" s="23">
        <f t="shared" si="7"/>
        <v>2</v>
      </c>
      <c r="CB6" s="23">
        <f t="shared" si="7"/>
        <v>3</v>
      </c>
      <c r="CC6" s="23">
        <f t="shared" si="7"/>
        <v>4</v>
      </c>
      <c r="CD6" s="23">
        <f t="shared" si="7"/>
        <v>1</v>
      </c>
      <c r="CE6" s="23">
        <f t="shared" si="7"/>
        <v>2</v>
      </c>
      <c r="CF6" s="23">
        <f t="shared" si="7"/>
        <v>3</v>
      </c>
      <c r="CG6" s="23">
        <f t="shared" si="7"/>
        <v>4</v>
      </c>
      <c r="CH6" s="23">
        <f t="shared" si="7"/>
        <v>1</v>
      </c>
      <c r="CI6" s="23">
        <f t="shared" si="7"/>
        <v>2</v>
      </c>
      <c r="CJ6" s="23">
        <f t="shared" si="7"/>
        <v>3</v>
      </c>
      <c r="CK6" s="23">
        <f t="shared" si="7"/>
        <v>4</v>
      </c>
      <c r="CL6" s="23">
        <f t="shared" si="7"/>
        <v>1</v>
      </c>
      <c r="CM6" s="23">
        <f t="shared" si="7"/>
        <v>2</v>
      </c>
      <c r="CN6" s="23">
        <f t="shared" si="7"/>
        <v>3</v>
      </c>
      <c r="CO6" s="23">
        <f t="shared" si="7"/>
        <v>4</v>
      </c>
      <c r="CP6" s="23">
        <f t="shared" si="7"/>
        <v>1</v>
      </c>
      <c r="CQ6" s="23">
        <f t="shared" si="7"/>
        <v>2</v>
      </c>
      <c r="CR6" s="23">
        <f t="shared" si="7"/>
        <v>3</v>
      </c>
      <c r="CS6" s="23">
        <f t="shared" si="7"/>
        <v>4</v>
      </c>
      <c r="CT6" s="23">
        <f t="shared" si="7"/>
        <v>1</v>
      </c>
      <c r="CU6" s="23">
        <f t="shared" si="7"/>
        <v>2</v>
      </c>
      <c r="CV6" s="23">
        <f t="shared" si="7"/>
        <v>3</v>
      </c>
      <c r="CW6" s="23">
        <f t="shared" si="7"/>
        <v>4</v>
      </c>
      <c r="CX6" s="23">
        <f t="shared" si="7"/>
        <v>1</v>
      </c>
      <c r="CY6" s="23">
        <f t="shared" si="7"/>
        <v>2</v>
      </c>
      <c r="CZ6" s="23">
        <f t="shared" si="7"/>
        <v>3</v>
      </c>
      <c r="DA6" s="23">
        <f t="shared" si="7"/>
        <v>4</v>
      </c>
      <c r="DB6" s="23">
        <f t="shared" si="7"/>
        <v>1</v>
      </c>
      <c r="DC6" s="23">
        <f t="shared" si="7"/>
        <v>2</v>
      </c>
      <c r="DD6" s="23">
        <f t="shared" si="7"/>
        <v>3</v>
      </c>
      <c r="DE6" s="23">
        <f t="shared" si="7"/>
        <v>4</v>
      </c>
      <c r="DF6" s="23">
        <f t="shared" si="7"/>
        <v>1</v>
      </c>
      <c r="DG6" s="23">
        <f t="shared" si="7"/>
        <v>2</v>
      </c>
      <c r="DH6" s="23">
        <f t="shared" si="7"/>
        <v>3</v>
      </c>
      <c r="DI6" s="23">
        <f t="shared" si="7"/>
        <v>4</v>
      </c>
      <c r="DJ6" s="23">
        <f t="shared" si="7"/>
        <v>1</v>
      </c>
      <c r="DK6" s="23">
        <f t="shared" si="7"/>
        <v>2</v>
      </c>
      <c r="DL6" s="23">
        <f t="shared" si="7"/>
        <v>3</v>
      </c>
      <c r="DM6" s="23">
        <f t="shared" si="7"/>
        <v>4</v>
      </c>
      <c r="DN6" s="23">
        <f t="shared" si="7"/>
        <v>1</v>
      </c>
      <c r="DO6" s="23">
        <f t="shared" si="7"/>
        <v>2</v>
      </c>
      <c r="DP6" s="23">
        <f t="shared" si="7"/>
        <v>3</v>
      </c>
      <c r="DQ6" s="23">
        <f t="shared" si="7"/>
        <v>4</v>
      </c>
      <c r="DR6" s="23">
        <f t="shared" si="7"/>
        <v>1</v>
      </c>
      <c r="DS6" s="23">
        <f t="shared" si="7"/>
        <v>2</v>
      </c>
      <c r="DT6" s="23">
        <f t="shared" si="7"/>
        <v>3</v>
      </c>
      <c r="DU6" s="23">
        <f t="shared" si="7"/>
        <v>4</v>
      </c>
      <c r="DV6" s="23">
        <f t="shared" si="7"/>
        <v>1</v>
      </c>
      <c r="DW6" s="23">
        <f t="shared" si="7"/>
        <v>2</v>
      </c>
      <c r="DX6" s="23">
        <f t="shared" si="7"/>
        <v>3</v>
      </c>
      <c r="DY6" s="23">
        <f t="shared" si="7"/>
        <v>4</v>
      </c>
      <c r="DZ6" s="23">
        <f t="shared" si="7"/>
        <v>1</v>
      </c>
      <c r="EA6" s="23">
        <f t="shared" si="7"/>
        <v>2</v>
      </c>
      <c r="EB6" s="23">
        <f t="shared" si="7"/>
        <v>3</v>
      </c>
      <c r="EC6" s="23">
        <f t="shared" si="7"/>
        <v>4</v>
      </c>
      <c r="ED6" s="23">
        <f t="shared" si="7"/>
        <v>1</v>
      </c>
      <c r="EE6" s="23">
        <f t="shared" si="7"/>
        <v>2</v>
      </c>
      <c r="EF6" s="23">
        <f t="shared" si="7"/>
        <v>3</v>
      </c>
      <c r="EG6" s="23">
        <f t="shared" si="7"/>
        <v>4</v>
      </c>
      <c r="EH6" s="23">
        <f t="shared" si="7"/>
        <v>1</v>
      </c>
      <c r="EI6" s="23">
        <f t="shared" ref="EI6:FR6" si="8">ROUNDUP(MONTH(EI5)/3,0)</f>
        <v>2</v>
      </c>
      <c r="EJ6" s="23">
        <f t="shared" si="8"/>
        <v>3</v>
      </c>
      <c r="EK6" s="23">
        <f t="shared" si="8"/>
        <v>4</v>
      </c>
      <c r="EL6" s="23">
        <f t="shared" si="8"/>
        <v>1</v>
      </c>
      <c r="EM6" s="23">
        <f t="shared" si="8"/>
        <v>2</v>
      </c>
      <c r="EN6" s="23">
        <f t="shared" si="8"/>
        <v>3</v>
      </c>
      <c r="EO6" s="23">
        <f t="shared" si="8"/>
        <v>4</v>
      </c>
      <c r="EP6" s="23">
        <f t="shared" si="8"/>
        <v>1</v>
      </c>
      <c r="EQ6" s="23">
        <f t="shared" si="8"/>
        <v>2</v>
      </c>
      <c r="ER6" s="23">
        <f t="shared" si="8"/>
        <v>3</v>
      </c>
      <c r="ES6" s="23">
        <f t="shared" si="8"/>
        <v>4</v>
      </c>
      <c r="ET6" s="23">
        <f t="shared" si="8"/>
        <v>1</v>
      </c>
      <c r="EU6" s="23">
        <f t="shared" si="8"/>
        <v>2</v>
      </c>
      <c r="EV6" s="23">
        <f t="shared" si="8"/>
        <v>3</v>
      </c>
      <c r="EW6" s="23">
        <f t="shared" si="8"/>
        <v>4</v>
      </c>
      <c r="EX6" s="23">
        <f t="shared" si="8"/>
        <v>1</v>
      </c>
      <c r="EY6" s="23">
        <f t="shared" si="8"/>
        <v>2</v>
      </c>
      <c r="EZ6" s="23">
        <f t="shared" si="8"/>
        <v>3</v>
      </c>
      <c r="FA6" s="23">
        <f t="shared" si="8"/>
        <v>4</v>
      </c>
      <c r="FB6" s="23">
        <f t="shared" si="8"/>
        <v>1</v>
      </c>
      <c r="FC6" s="23">
        <f t="shared" si="8"/>
        <v>2</v>
      </c>
      <c r="FD6" s="23">
        <f t="shared" si="8"/>
        <v>3</v>
      </c>
      <c r="FE6" s="23">
        <f t="shared" si="8"/>
        <v>4</v>
      </c>
      <c r="FF6" s="23">
        <f t="shared" si="8"/>
        <v>1</v>
      </c>
      <c r="FG6" s="23">
        <f t="shared" si="8"/>
        <v>2</v>
      </c>
      <c r="FH6" s="23">
        <f t="shared" si="8"/>
        <v>3</v>
      </c>
      <c r="FI6" s="23">
        <f t="shared" si="8"/>
        <v>4</v>
      </c>
      <c r="FJ6" s="23">
        <f t="shared" si="8"/>
        <v>1</v>
      </c>
      <c r="FK6" s="23">
        <f t="shared" si="8"/>
        <v>2</v>
      </c>
      <c r="FL6" s="23">
        <f t="shared" si="8"/>
        <v>3</v>
      </c>
      <c r="FM6" s="23">
        <f t="shared" si="8"/>
        <v>4</v>
      </c>
      <c r="FN6" s="23">
        <f t="shared" si="8"/>
        <v>1</v>
      </c>
      <c r="FO6" s="23">
        <f t="shared" si="8"/>
        <v>2</v>
      </c>
      <c r="FP6" s="23">
        <f t="shared" si="8"/>
        <v>3</v>
      </c>
      <c r="FQ6" s="23">
        <f t="shared" si="8"/>
        <v>4</v>
      </c>
      <c r="FR6" s="23">
        <f t="shared" si="8"/>
        <v>1</v>
      </c>
    </row>
    <row r="7" spans="1:174">
      <c r="A7" s="63"/>
      <c r="B7" s="63"/>
      <c r="C7" t="s">
        <v>12</v>
      </c>
      <c r="D7"/>
      <c r="G7" s="8"/>
      <c r="H7" s="8"/>
      <c r="J7">
        <f>YEAR(J5)</f>
        <v>2023</v>
      </c>
      <c r="K7">
        <f t="shared" ref="K7:BV7" si="9">YEAR(K5)</f>
        <v>2023</v>
      </c>
      <c r="L7">
        <f t="shared" si="9"/>
        <v>2023</v>
      </c>
      <c r="M7">
        <f t="shared" si="9"/>
        <v>2023</v>
      </c>
      <c r="N7">
        <f t="shared" si="9"/>
        <v>2024</v>
      </c>
      <c r="O7">
        <f t="shared" si="9"/>
        <v>2024</v>
      </c>
      <c r="P7">
        <f t="shared" si="9"/>
        <v>2024</v>
      </c>
      <c r="Q7">
        <f t="shared" si="9"/>
        <v>2024</v>
      </c>
      <c r="R7">
        <f t="shared" si="9"/>
        <v>2025</v>
      </c>
      <c r="S7">
        <f t="shared" si="9"/>
        <v>2025</v>
      </c>
      <c r="T7">
        <f t="shared" si="9"/>
        <v>2025</v>
      </c>
      <c r="U7">
        <f t="shared" si="9"/>
        <v>2025</v>
      </c>
      <c r="V7">
        <f t="shared" si="9"/>
        <v>2026</v>
      </c>
      <c r="W7">
        <f t="shared" si="9"/>
        <v>2026</v>
      </c>
      <c r="X7">
        <f t="shared" si="9"/>
        <v>2026</v>
      </c>
      <c r="Y7">
        <f t="shared" si="9"/>
        <v>2026</v>
      </c>
      <c r="Z7">
        <f t="shared" si="9"/>
        <v>2027</v>
      </c>
      <c r="AA7">
        <f t="shared" si="9"/>
        <v>2027</v>
      </c>
      <c r="AB7">
        <f t="shared" si="9"/>
        <v>2027</v>
      </c>
      <c r="AC7">
        <f t="shared" si="9"/>
        <v>2027</v>
      </c>
      <c r="AD7">
        <f t="shared" si="9"/>
        <v>2028</v>
      </c>
      <c r="AE7">
        <f t="shared" si="9"/>
        <v>2028</v>
      </c>
      <c r="AF7">
        <f t="shared" si="9"/>
        <v>2028</v>
      </c>
      <c r="AG7">
        <f t="shared" si="9"/>
        <v>2028</v>
      </c>
      <c r="AH7">
        <f t="shared" si="9"/>
        <v>2029</v>
      </c>
      <c r="AI7">
        <f t="shared" si="9"/>
        <v>2029</v>
      </c>
      <c r="AJ7">
        <f t="shared" si="9"/>
        <v>2029</v>
      </c>
      <c r="AK7">
        <f t="shared" si="9"/>
        <v>2029</v>
      </c>
      <c r="AL7">
        <f t="shared" si="9"/>
        <v>2030</v>
      </c>
      <c r="AM7">
        <f t="shared" si="9"/>
        <v>2030</v>
      </c>
      <c r="AN7">
        <f t="shared" si="9"/>
        <v>2030</v>
      </c>
      <c r="AO7">
        <f t="shared" si="9"/>
        <v>2030</v>
      </c>
      <c r="AP7">
        <f t="shared" si="9"/>
        <v>2031</v>
      </c>
      <c r="AQ7">
        <f t="shared" si="9"/>
        <v>2031</v>
      </c>
      <c r="AR7">
        <f t="shared" si="9"/>
        <v>2031</v>
      </c>
      <c r="AS7">
        <f t="shared" si="9"/>
        <v>2031</v>
      </c>
      <c r="AT7">
        <f t="shared" si="9"/>
        <v>2032</v>
      </c>
      <c r="AU7">
        <f t="shared" si="9"/>
        <v>2032</v>
      </c>
      <c r="AV7">
        <f t="shared" si="9"/>
        <v>2032</v>
      </c>
      <c r="AW7">
        <f t="shared" si="9"/>
        <v>2032</v>
      </c>
      <c r="AX7">
        <f t="shared" si="9"/>
        <v>2033</v>
      </c>
      <c r="AY7">
        <f t="shared" si="9"/>
        <v>2033</v>
      </c>
      <c r="AZ7">
        <f t="shared" si="9"/>
        <v>2033</v>
      </c>
      <c r="BA7">
        <f t="shared" si="9"/>
        <v>2033</v>
      </c>
      <c r="BB7">
        <f t="shared" si="9"/>
        <v>2034</v>
      </c>
      <c r="BC7">
        <f t="shared" si="9"/>
        <v>2034</v>
      </c>
      <c r="BD7">
        <f t="shared" si="9"/>
        <v>2034</v>
      </c>
      <c r="BE7">
        <f t="shared" si="9"/>
        <v>2034</v>
      </c>
      <c r="BF7">
        <f t="shared" si="9"/>
        <v>2035</v>
      </c>
      <c r="BG7">
        <f t="shared" si="9"/>
        <v>2035</v>
      </c>
      <c r="BH7">
        <f t="shared" si="9"/>
        <v>2035</v>
      </c>
      <c r="BI7">
        <f t="shared" si="9"/>
        <v>2035</v>
      </c>
      <c r="BJ7">
        <f t="shared" si="9"/>
        <v>2036</v>
      </c>
      <c r="BK7">
        <f t="shared" si="9"/>
        <v>2036</v>
      </c>
      <c r="BL7">
        <f t="shared" si="9"/>
        <v>2036</v>
      </c>
      <c r="BM7">
        <f t="shared" si="9"/>
        <v>2036</v>
      </c>
      <c r="BN7">
        <f t="shared" si="9"/>
        <v>2037</v>
      </c>
      <c r="BO7">
        <f t="shared" si="9"/>
        <v>2037</v>
      </c>
      <c r="BP7">
        <f t="shared" si="9"/>
        <v>2037</v>
      </c>
      <c r="BQ7">
        <f t="shared" si="9"/>
        <v>2037</v>
      </c>
      <c r="BR7">
        <f t="shared" si="9"/>
        <v>2038</v>
      </c>
      <c r="BS7">
        <f t="shared" si="9"/>
        <v>2038</v>
      </c>
      <c r="BT7">
        <f t="shared" si="9"/>
        <v>2038</v>
      </c>
      <c r="BU7">
        <f t="shared" si="9"/>
        <v>2038</v>
      </c>
      <c r="BV7">
        <f t="shared" si="9"/>
        <v>2039</v>
      </c>
      <c r="BW7">
        <f t="shared" ref="BW7:EH7" si="10">YEAR(BW5)</f>
        <v>2039</v>
      </c>
      <c r="BX7">
        <f t="shared" si="10"/>
        <v>2039</v>
      </c>
      <c r="BY7">
        <f t="shared" si="10"/>
        <v>2039</v>
      </c>
      <c r="BZ7">
        <f t="shared" si="10"/>
        <v>2040</v>
      </c>
      <c r="CA7">
        <f t="shared" si="10"/>
        <v>2040</v>
      </c>
      <c r="CB7">
        <f t="shared" si="10"/>
        <v>2040</v>
      </c>
      <c r="CC7">
        <f t="shared" si="10"/>
        <v>2040</v>
      </c>
      <c r="CD7">
        <f t="shared" si="10"/>
        <v>2041</v>
      </c>
      <c r="CE7">
        <f t="shared" si="10"/>
        <v>2041</v>
      </c>
      <c r="CF7">
        <f t="shared" si="10"/>
        <v>2041</v>
      </c>
      <c r="CG7">
        <f t="shared" si="10"/>
        <v>2041</v>
      </c>
      <c r="CH7">
        <f t="shared" si="10"/>
        <v>2042</v>
      </c>
      <c r="CI7">
        <f t="shared" si="10"/>
        <v>2042</v>
      </c>
      <c r="CJ7">
        <f t="shared" si="10"/>
        <v>2042</v>
      </c>
      <c r="CK7">
        <f t="shared" si="10"/>
        <v>2042</v>
      </c>
      <c r="CL7">
        <f t="shared" si="10"/>
        <v>2043</v>
      </c>
      <c r="CM7">
        <f t="shared" si="10"/>
        <v>2043</v>
      </c>
      <c r="CN7">
        <f t="shared" si="10"/>
        <v>2043</v>
      </c>
      <c r="CO7">
        <f t="shared" si="10"/>
        <v>2043</v>
      </c>
      <c r="CP7">
        <f t="shared" si="10"/>
        <v>2044</v>
      </c>
      <c r="CQ7">
        <f t="shared" si="10"/>
        <v>2044</v>
      </c>
      <c r="CR7">
        <f t="shared" si="10"/>
        <v>2044</v>
      </c>
      <c r="CS7">
        <f t="shared" si="10"/>
        <v>2044</v>
      </c>
      <c r="CT7">
        <f t="shared" si="10"/>
        <v>2045</v>
      </c>
      <c r="CU7">
        <f t="shared" si="10"/>
        <v>2045</v>
      </c>
      <c r="CV7">
        <f t="shared" si="10"/>
        <v>2045</v>
      </c>
      <c r="CW7">
        <f t="shared" si="10"/>
        <v>2045</v>
      </c>
      <c r="CX7">
        <f t="shared" si="10"/>
        <v>2046</v>
      </c>
      <c r="CY7">
        <f t="shared" si="10"/>
        <v>2046</v>
      </c>
      <c r="CZ7">
        <f t="shared" si="10"/>
        <v>2046</v>
      </c>
      <c r="DA7">
        <f t="shared" si="10"/>
        <v>2046</v>
      </c>
      <c r="DB7">
        <f t="shared" si="10"/>
        <v>2047</v>
      </c>
      <c r="DC7">
        <f t="shared" si="10"/>
        <v>2047</v>
      </c>
      <c r="DD7">
        <f t="shared" si="10"/>
        <v>2047</v>
      </c>
      <c r="DE7">
        <f t="shared" si="10"/>
        <v>2047</v>
      </c>
      <c r="DF7">
        <f t="shared" si="10"/>
        <v>2048</v>
      </c>
      <c r="DG7">
        <f t="shared" si="10"/>
        <v>2048</v>
      </c>
      <c r="DH7">
        <f t="shared" si="10"/>
        <v>2048</v>
      </c>
      <c r="DI7">
        <f t="shared" si="10"/>
        <v>2048</v>
      </c>
      <c r="DJ7">
        <f t="shared" si="10"/>
        <v>2049</v>
      </c>
      <c r="DK7">
        <f t="shared" si="10"/>
        <v>2049</v>
      </c>
      <c r="DL7">
        <f t="shared" si="10"/>
        <v>2049</v>
      </c>
      <c r="DM7">
        <f t="shared" si="10"/>
        <v>2049</v>
      </c>
      <c r="DN7">
        <f t="shared" si="10"/>
        <v>2050</v>
      </c>
      <c r="DO7">
        <f t="shared" si="10"/>
        <v>2050</v>
      </c>
      <c r="DP7">
        <f t="shared" si="10"/>
        <v>2050</v>
      </c>
      <c r="DQ7">
        <f t="shared" si="10"/>
        <v>2050</v>
      </c>
      <c r="DR7">
        <f t="shared" si="10"/>
        <v>2051</v>
      </c>
      <c r="DS7">
        <f t="shared" si="10"/>
        <v>2051</v>
      </c>
      <c r="DT7">
        <f t="shared" si="10"/>
        <v>2051</v>
      </c>
      <c r="DU7">
        <f t="shared" si="10"/>
        <v>2051</v>
      </c>
      <c r="DV7">
        <f t="shared" si="10"/>
        <v>2052</v>
      </c>
      <c r="DW7">
        <f t="shared" si="10"/>
        <v>2052</v>
      </c>
      <c r="DX7">
        <f t="shared" si="10"/>
        <v>2052</v>
      </c>
      <c r="DY7">
        <f t="shared" si="10"/>
        <v>2052</v>
      </c>
      <c r="DZ7">
        <f t="shared" si="10"/>
        <v>2053</v>
      </c>
      <c r="EA7">
        <f t="shared" si="10"/>
        <v>2053</v>
      </c>
      <c r="EB7">
        <f t="shared" si="10"/>
        <v>2053</v>
      </c>
      <c r="EC7">
        <f t="shared" si="10"/>
        <v>2053</v>
      </c>
      <c r="ED7">
        <f t="shared" si="10"/>
        <v>2054</v>
      </c>
      <c r="EE7">
        <f t="shared" si="10"/>
        <v>2054</v>
      </c>
      <c r="EF7">
        <f t="shared" si="10"/>
        <v>2054</v>
      </c>
      <c r="EG7">
        <f t="shared" si="10"/>
        <v>2054</v>
      </c>
      <c r="EH7">
        <f t="shared" si="10"/>
        <v>2055</v>
      </c>
      <c r="EI7">
        <f t="shared" ref="EI7:FR7" si="11">YEAR(EI5)</f>
        <v>2055</v>
      </c>
      <c r="EJ7">
        <f t="shared" si="11"/>
        <v>2055</v>
      </c>
      <c r="EK7">
        <f t="shared" si="11"/>
        <v>2055</v>
      </c>
      <c r="EL7">
        <f t="shared" si="11"/>
        <v>2056</v>
      </c>
      <c r="EM7">
        <f t="shared" si="11"/>
        <v>2056</v>
      </c>
      <c r="EN7">
        <f t="shared" si="11"/>
        <v>2056</v>
      </c>
      <c r="EO7">
        <f t="shared" si="11"/>
        <v>2056</v>
      </c>
      <c r="EP7">
        <f t="shared" si="11"/>
        <v>2057</v>
      </c>
      <c r="EQ7">
        <f t="shared" si="11"/>
        <v>2057</v>
      </c>
      <c r="ER7">
        <f t="shared" si="11"/>
        <v>2057</v>
      </c>
      <c r="ES7">
        <f t="shared" si="11"/>
        <v>2057</v>
      </c>
      <c r="ET7">
        <f t="shared" si="11"/>
        <v>2058</v>
      </c>
      <c r="EU7">
        <f t="shared" si="11"/>
        <v>2058</v>
      </c>
      <c r="EV7">
        <f t="shared" si="11"/>
        <v>2058</v>
      </c>
      <c r="EW7">
        <f t="shared" si="11"/>
        <v>2058</v>
      </c>
      <c r="EX7">
        <f t="shared" si="11"/>
        <v>2059</v>
      </c>
      <c r="EY7">
        <f t="shared" si="11"/>
        <v>2059</v>
      </c>
      <c r="EZ7">
        <f t="shared" si="11"/>
        <v>2059</v>
      </c>
      <c r="FA7">
        <f t="shared" si="11"/>
        <v>2059</v>
      </c>
      <c r="FB7">
        <f t="shared" si="11"/>
        <v>2060</v>
      </c>
      <c r="FC7">
        <f t="shared" si="11"/>
        <v>2060</v>
      </c>
      <c r="FD7">
        <f t="shared" si="11"/>
        <v>2060</v>
      </c>
      <c r="FE7">
        <f t="shared" si="11"/>
        <v>2060</v>
      </c>
      <c r="FF7">
        <f t="shared" si="11"/>
        <v>2061</v>
      </c>
      <c r="FG7">
        <f t="shared" si="11"/>
        <v>2061</v>
      </c>
      <c r="FH7">
        <f t="shared" si="11"/>
        <v>2061</v>
      </c>
      <c r="FI7">
        <f t="shared" si="11"/>
        <v>2061</v>
      </c>
      <c r="FJ7">
        <f t="shared" si="11"/>
        <v>2062</v>
      </c>
      <c r="FK7">
        <f t="shared" si="11"/>
        <v>2062</v>
      </c>
      <c r="FL7">
        <f t="shared" si="11"/>
        <v>2062</v>
      </c>
      <c r="FM7">
        <f t="shared" si="11"/>
        <v>2062</v>
      </c>
      <c r="FN7">
        <f t="shared" si="11"/>
        <v>2063</v>
      </c>
      <c r="FO7">
        <f t="shared" si="11"/>
        <v>2063</v>
      </c>
      <c r="FP7">
        <f t="shared" si="11"/>
        <v>2063</v>
      </c>
      <c r="FQ7">
        <f t="shared" si="11"/>
        <v>2063</v>
      </c>
      <c r="FR7">
        <f t="shared" si="11"/>
        <v>2064</v>
      </c>
    </row>
    <row r="8" spans="1:174">
      <c r="A8" s="63"/>
      <c r="B8" s="63"/>
      <c r="C8" t="s">
        <v>17</v>
      </c>
      <c r="D8"/>
      <c r="G8" s="8"/>
      <c r="H8" s="8"/>
      <c r="J8">
        <f>J5-J4+1</f>
        <v>90</v>
      </c>
      <c r="K8">
        <f t="shared" ref="K8:BV8" si="12">K5-K4+1</f>
        <v>91</v>
      </c>
      <c r="L8">
        <f t="shared" si="12"/>
        <v>92</v>
      </c>
      <c r="M8">
        <f t="shared" si="12"/>
        <v>92</v>
      </c>
      <c r="N8">
        <f t="shared" si="12"/>
        <v>91</v>
      </c>
      <c r="O8">
        <f t="shared" si="12"/>
        <v>91</v>
      </c>
      <c r="P8">
        <f t="shared" si="12"/>
        <v>92</v>
      </c>
      <c r="Q8">
        <f t="shared" si="12"/>
        <v>92</v>
      </c>
      <c r="R8">
        <f t="shared" si="12"/>
        <v>90</v>
      </c>
      <c r="S8">
        <f t="shared" si="12"/>
        <v>91</v>
      </c>
      <c r="T8">
        <f t="shared" si="12"/>
        <v>92</v>
      </c>
      <c r="U8">
        <f t="shared" si="12"/>
        <v>92</v>
      </c>
      <c r="V8">
        <f t="shared" si="12"/>
        <v>90</v>
      </c>
      <c r="W8">
        <f t="shared" si="12"/>
        <v>91</v>
      </c>
      <c r="X8">
        <f t="shared" si="12"/>
        <v>92</v>
      </c>
      <c r="Y8">
        <f t="shared" si="12"/>
        <v>92</v>
      </c>
      <c r="Z8">
        <f t="shared" si="12"/>
        <v>90</v>
      </c>
      <c r="AA8">
        <f t="shared" si="12"/>
        <v>91</v>
      </c>
      <c r="AB8">
        <f t="shared" si="12"/>
        <v>92</v>
      </c>
      <c r="AC8">
        <f t="shared" si="12"/>
        <v>92</v>
      </c>
      <c r="AD8">
        <f t="shared" si="12"/>
        <v>91</v>
      </c>
      <c r="AE8">
        <f t="shared" si="12"/>
        <v>91</v>
      </c>
      <c r="AF8">
        <f t="shared" si="12"/>
        <v>92</v>
      </c>
      <c r="AG8">
        <f t="shared" si="12"/>
        <v>92</v>
      </c>
      <c r="AH8">
        <f t="shared" si="12"/>
        <v>90</v>
      </c>
      <c r="AI8">
        <f t="shared" si="12"/>
        <v>91</v>
      </c>
      <c r="AJ8">
        <f t="shared" si="12"/>
        <v>92</v>
      </c>
      <c r="AK8">
        <f t="shared" si="12"/>
        <v>92</v>
      </c>
      <c r="AL8">
        <f t="shared" si="12"/>
        <v>90</v>
      </c>
      <c r="AM8">
        <f t="shared" si="12"/>
        <v>91</v>
      </c>
      <c r="AN8">
        <f t="shared" si="12"/>
        <v>92</v>
      </c>
      <c r="AO8">
        <f t="shared" si="12"/>
        <v>92</v>
      </c>
      <c r="AP8">
        <f t="shared" si="12"/>
        <v>90</v>
      </c>
      <c r="AQ8">
        <f t="shared" si="12"/>
        <v>91</v>
      </c>
      <c r="AR8">
        <f t="shared" si="12"/>
        <v>92</v>
      </c>
      <c r="AS8">
        <f t="shared" si="12"/>
        <v>92</v>
      </c>
      <c r="AT8">
        <f t="shared" si="12"/>
        <v>91</v>
      </c>
      <c r="AU8">
        <f t="shared" si="12"/>
        <v>91</v>
      </c>
      <c r="AV8">
        <f t="shared" si="12"/>
        <v>92</v>
      </c>
      <c r="AW8">
        <f t="shared" si="12"/>
        <v>92</v>
      </c>
      <c r="AX8">
        <f t="shared" si="12"/>
        <v>90</v>
      </c>
      <c r="AY8">
        <f t="shared" si="12"/>
        <v>91</v>
      </c>
      <c r="AZ8">
        <f t="shared" si="12"/>
        <v>92</v>
      </c>
      <c r="BA8">
        <f t="shared" si="12"/>
        <v>92</v>
      </c>
      <c r="BB8">
        <f t="shared" si="12"/>
        <v>90</v>
      </c>
      <c r="BC8">
        <f t="shared" si="12"/>
        <v>91</v>
      </c>
      <c r="BD8">
        <f t="shared" si="12"/>
        <v>92</v>
      </c>
      <c r="BE8">
        <f t="shared" si="12"/>
        <v>92</v>
      </c>
      <c r="BF8">
        <f t="shared" si="12"/>
        <v>90</v>
      </c>
      <c r="BG8">
        <f t="shared" si="12"/>
        <v>91</v>
      </c>
      <c r="BH8">
        <f t="shared" si="12"/>
        <v>92</v>
      </c>
      <c r="BI8">
        <f t="shared" si="12"/>
        <v>92</v>
      </c>
      <c r="BJ8">
        <f t="shared" si="12"/>
        <v>91</v>
      </c>
      <c r="BK8">
        <f t="shared" si="12"/>
        <v>91</v>
      </c>
      <c r="BL8">
        <f t="shared" si="12"/>
        <v>92</v>
      </c>
      <c r="BM8">
        <f t="shared" si="12"/>
        <v>92</v>
      </c>
      <c r="BN8">
        <f t="shared" si="12"/>
        <v>90</v>
      </c>
      <c r="BO8">
        <f t="shared" si="12"/>
        <v>91</v>
      </c>
      <c r="BP8">
        <f t="shared" si="12"/>
        <v>92</v>
      </c>
      <c r="BQ8">
        <f t="shared" si="12"/>
        <v>92</v>
      </c>
      <c r="BR8">
        <f t="shared" si="12"/>
        <v>90</v>
      </c>
      <c r="BS8">
        <f t="shared" si="12"/>
        <v>91</v>
      </c>
      <c r="BT8">
        <f t="shared" si="12"/>
        <v>92</v>
      </c>
      <c r="BU8">
        <f t="shared" si="12"/>
        <v>92</v>
      </c>
      <c r="BV8">
        <f t="shared" si="12"/>
        <v>90</v>
      </c>
      <c r="BW8">
        <f t="shared" ref="BW8:EH8" si="13">BW5-BW4+1</f>
        <v>91</v>
      </c>
      <c r="BX8">
        <f t="shared" si="13"/>
        <v>92</v>
      </c>
      <c r="BY8">
        <f t="shared" si="13"/>
        <v>92</v>
      </c>
      <c r="BZ8">
        <f t="shared" si="13"/>
        <v>91</v>
      </c>
      <c r="CA8">
        <f t="shared" si="13"/>
        <v>91</v>
      </c>
      <c r="CB8">
        <f t="shared" si="13"/>
        <v>92</v>
      </c>
      <c r="CC8">
        <f t="shared" si="13"/>
        <v>92</v>
      </c>
      <c r="CD8">
        <f t="shared" si="13"/>
        <v>90</v>
      </c>
      <c r="CE8">
        <f t="shared" si="13"/>
        <v>91</v>
      </c>
      <c r="CF8">
        <f t="shared" si="13"/>
        <v>92</v>
      </c>
      <c r="CG8">
        <f t="shared" si="13"/>
        <v>92</v>
      </c>
      <c r="CH8">
        <f t="shared" si="13"/>
        <v>90</v>
      </c>
      <c r="CI8">
        <f t="shared" si="13"/>
        <v>91</v>
      </c>
      <c r="CJ8">
        <f t="shared" si="13"/>
        <v>92</v>
      </c>
      <c r="CK8">
        <f t="shared" si="13"/>
        <v>92</v>
      </c>
      <c r="CL8">
        <f t="shared" si="13"/>
        <v>90</v>
      </c>
      <c r="CM8">
        <f t="shared" si="13"/>
        <v>91</v>
      </c>
      <c r="CN8">
        <f t="shared" si="13"/>
        <v>92</v>
      </c>
      <c r="CO8">
        <f t="shared" si="13"/>
        <v>92</v>
      </c>
      <c r="CP8">
        <f t="shared" si="13"/>
        <v>91</v>
      </c>
      <c r="CQ8">
        <f t="shared" si="13"/>
        <v>91</v>
      </c>
      <c r="CR8">
        <f t="shared" si="13"/>
        <v>92</v>
      </c>
      <c r="CS8">
        <f t="shared" si="13"/>
        <v>92</v>
      </c>
      <c r="CT8">
        <f t="shared" si="13"/>
        <v>90</v>
      </c>
      <c r="CU8">
        <f t="shared" si="13"/>
        <v>91</v>
      </c>
      <c r="CV8">
        <f t="shared" si="13"/>
        <v>92</v>
      </c>
      <c r="CW8">
        <f t="shared" si="13"/>
        <v>92</v>
      </c>
      <c r="CX8">
        <f t="shared" si="13"/>
        <v>90</v>
      </c>
      <c r="CY8">
        <f t="shared" si="13"/>
        <v>91</v>
      </c>
      <c r="CZ8">
        <f t="shared" si="13"/>
        <v>92</v>
      </c>
      <c r="DA8">
        <f t="shared" si="13"/>
        <v>92</v>
      </c>
      <c r="DB8">
        <f t="shared" si="13"/>
        <v>90</v>
      </c>
      <c r="DC8">
        <f t="shared" si="13"/>
        <v>91</v>
      </c>
      <c r="DD8">
        <f t="shared" si="13"/>
        <v>92</v>
      </c>
      <c r="DE8">
        <f t="shared" si="13"/>
        <v>92</v>
      </c>
      <c r="DF8">
        <f t="shared" si="13"/>
        <v>91</v>
      </c>
      <c r="DG8">
        <f t="shared" si="13"/>
        <v>91</v>
      </c>
      <c r="DH8">
        <f t="shared" si="13"/>
        <v>92</v>
      </c>
      <c r="DI8">
        <f t="shared" si="13"/>
        <v>92</v>
      </c>
      <c r="DJ8">
        <f t="shared" si="13"/>
        <v>90</v>
      </c>
      <c r="DK8">
        <f t="shared" si="13"/>
        <v>91</v>
      </c>
      <c r="DL8">
        <f t="shared" si="13"/>
        <v>92</v>
      </c>
      <c r="DM8">
        <f t="shared" si="13"/>
        <v>92</v>
      </c>
      <c r="DN8">
        <f t="shared" si="13"/>
        <v>90</v>
      </c>
      <c r="DO8">
        <f t="shared" si="13"/>
        <v>91</v>
      </c>
      <c r="DP8">
        <f t="shared" si="13"/>
        <v>92</v>
      </c>
      <c r="DQ8">
        <f t="shared" si="13"/>
        <v>92</v>
      </c>
      <c r="DR8">
        <f t="shared" si="13"/>
        <v>90</v>
      </c>
      <c r="DS8">
        <f t="shared" si="13"/>
        <v>91</v>
      </c>
      <c r="DT8">
        <f t="shared" si="13"/>
        <v>92</v>
      </c>
      <c r="DU8">
        <f t="shared" si="13"/>
        <v>92</v>
      </c>
      <c r="DV8">
        <f t="shared" si="13"/>
        <v>91</v>
      </c>
      <c r="DW8">
        <f t="shared" si="13"/>
        <v>91</v>
      </c>
      <c r="DX8">
        <f t="shared" si="13"/>
        <v>92</v>
      </c>
      <c r="DY8">
        <f t="shared" si="13"/>
        <v>92</v>
      </c>
      <c r="DZ8">
        <f t="shared" si="13"/>
        <v>90</v>
      </c>
      <c r="EA8">
        <f t="shared" si="13"/>
        <v>91</v>
      </c>
      <c r="EB8">
        <f t="shared" si="13"/>
        <v>92</v>
      </c>
      <c r="EC8">
        <f t="shared" si="13"/>
        <v>92</v>
      </c>
      <c r="ED8">
        <f t="shared" si="13"/>
        <v>90</v>
      </c>
      <c r="EE8">
        <f t="shared" si="13"/>
        <v>91</v>
      </c>
      <c r="EF8">
        <f t="shared" si="13"/>
        <v>92</v>
      </c>
      <c r="EG8">
        <f t="shared" si="13"/>
        <v>92</v>
      </c>
      <c r="EH8">
        <f t="shared" si="13"/>
        <v>90</v>
      </c>
      <c r="EI8">
        <f t="shared" ref="EI8:FR8" si="14">EI5-EI4+1</f>
        <v>91</v>
      </c>
      <c r="EJ8">
        <f t="shared" si="14"/>
        <v>92</v>
      </c>
      <c r="EK8">
        <f t="shared" si="14"/>
        <v>92</v>
      </c>
      <c r="EL8">
        <f t="shared" si="14"/>
        <v>91</v>
      </c>
      <c r="EM8">
        <f t="shared" si="14"/>
        <v>91</v>
      </c>
      <c r="EN8">
        <f t="shared" si="14"/>
        <v>92</v>
      </c>
      <c r="EO8">
        <f t="shared" si="14"/>
        <v>92</v>
      </c>
      <c r="EP8">
        <f t="shared" si="14"/>
        <v>90</v>
      </c>
      <c r="EQ8">
        <f t="shared" si="14"/>
        <v>91</v>
      </c>
      <c r="ER8">
        <f t="shared" si="14"/>
        <v>92</v>
      </c>
      <c r="ES8">
        <f t="shared" si="14"/>
        <v>92</v>
      </c>
      <c r="ET8">
        <f t="shared" si="14"/>
        <v>90</v>
      </c>
      <c r="EU8">
        <f t="shared" si="14"/>
        <v>91</v>
      </c>
      <c r="EV8">
        <f t="shared" si="14"/>
        <v>92</v>
      </c>
      <c r="EW8">
        <f t="shared" si="14"/>
        <v>92</v>
      </c>
      <c r="EX8">
        <f t="shared" si="14"/>
        <v>90</v>
      </c>
      <c r="EY8">
        <f t="shared" si="14"/>
        <v>91</v>
      </c>
      <c r="EZ8">
        <f t="shared" si="14"/>
        <v>92</v>
      </c>
      <c r="FA8">
        <f t="shared" si="14"/>
        <v>92</v>
      </c>
      <c r="FB8">
        <f t="shared" si="14"/>
        <v>91</v>
      </c>
      <c r="FC8">
        <f t="shared" si="14"/>
        <v>91</v>
      </c>
      <c r="FD8">
        <f t="shared" si="14"/>
        <v>92</v>
      </c>
      <c r="FE8">
        <f t="shared" si="14"/>
        <v>92</v>
      </c>
      <c r="FF8">
        <f t="shared" si="14"/>
        <v>90</v>
      </c>
      <c r="FG8">
        <f t="shared" si="14"/>
        <v>91</v>
      </c>
      <c r="FH8">
        <f t="shared" si="14"/>
        <v>92</v>
      </c>
      <c r="FI8">
        <f t="shared" si="14"/>
        <v>92</v>
      </c>
      <c r="FJ8">
        <f t="shared" si="14"/>
        <v>90</v>
      </c>
      <c r="FK8">
        <f t="shared" si="14"/>
        <v>91</v>
      </c>
      <c r="FL8">
        <f t="shared" si="14"/>
        <v>92</v>
      </c>
      <c r="FM8">
        <f t="shared" si="14"/>
        <v>92</v>
      </c>
      <c r="FN8">
        <f t="shared" si="14"/>
        <v>90</v>
      </c>
      <c r="FO8">
        <f t="shared" si="14"/>
        <v>91</v>
      </c>
      <c r="FP8">
        <f t="shared" si="14"/>
        <v>92</v>
      </c>
      <c r="FQ8">
        <f t="shared" si="14"/>
        <v>92</v>
      </c>
      <c r="FR8">
        <f t="shared" si="14"/>
        <v>91</v>
      </c>
    </row>
    <row r="9" spans="1:174">
      <c r="A9" s="63"/>
      <c r="B9" s="63"/>
      <c r="C9" t="s">
        <v>18</v>
      </c>
      <c r="D9"/>
      <c r="G9" s="8"/>
      <c r="H9" s="8"/>
      <c r="J9" s="26">
        <f>J8 / J10</f>
        <v>0.24657534246575341</v>
      </c>
      <c r="K9" s="26">
        <f t="shared" ref="K9:BV9" si="15">K8 / K10</f>
        <v>0.24931506849315069</v>
      </c>
      <c r="L9" s="26">
        <f t="shared" si="15"/>
        <v>0.25205479452054796</v>
      </c>
      <c r="M9" s="26">
        <f t="shared" si="15"/>
        <v>0.25205479452054796</v>
      </c>
      <c r="N9" s="26">
        <f t="shared" si="15"/>
        <v>0.24863387978142076</v>
      </c>
      <c r="O9" s="26">
        <f t="shared" si="15"/>
        <v>0.24863387978142076</v>
      </c>
      <c r="P9" s="26">
        <f t="shared" si="15"/>
        <v>0.25136612021857924</v>
      </c>
      <c r="Q9" s="26">
        <f t="shared" si="15"/>
        <v>0.25136612021857924</v>
      </c>
      <c r="R9" s="26">
        <f t="shared" si="15"/>
        <v>0.24657534246575341</v>
      </c>
      <c r="S9" s="26">
        <f t="shared" si="15"/>
        <v>0.24931506849315069</v>
      </c>
      <c r="T9" s="26">
        <f t="shared" si="15"/>
        <v>0.25205479452054796</v>
      </c>
      <c r="U9" s="26">
        <f t="shared" si="15"/>
        <v>0.25205479452054796</v>
      </c>
      <c r="V9" s="26">
        <f t="shared" si="15"/>
        <v>0.24657534246575341</v>
      </c>
      <c r="W9" s="26">
        <f t="shared" si="15"/>
        <v>0.24931506849315069</v>
      </c>
      <c r="X9" s="26">
        <f t="shared" si="15"/>
        <v>0.25205479452054796</v>
      </c>
      <c r="Y9" s="26">
        <f t="shared" si="15"/>
        <v>0.25205479452054796</v>
      </c>
      <c r="Z9" s="26">
        <f t="shared" si="15"/>
        <v>0.24657534246575341</v>
      </c>
      <c r="AA9" s="26">
        <f t="shared" si="15"/>
        <v>0.24931506849315069</v>
      </c>
      <c r="AB9" s="26">
        <f t="shared" si="15"/>
        <v>0.25205479452054796</v>
      </c>
      <c r="AC9" s="26">
        <f t="shared" si="15"/>
        <v>0.25205479452054796</v>
      </c>
      <c r="AD9" s="26">
        <f t="shared" si="15"/>
        <v>0.24863387978142076</v>
      </c>
      <c r="AE9" s="26">
        <f t="shared" si="15"/>
        <v>0.24863387978142076</v>
      </c>
      <c r="AF9" s="26">
        <f t="shared" si="15"/>
        <v>0.25136612021857924</v>
      </c>
      <c r="AG9" s="26">
        <f t="shared" si="15"/>
        <v>0.25136612021857924</v>
      </c>
      <c r="AH9" s="26">
        <f t="shared" si="15"/>
        <v>0.24657534246575341</v>
      </c>
      <c r="AI9" s="26">
        <f t="shared" si="15"/>
        <v>0.24931506849315069</v>
      </c>
      <c r="AJ9" s="26">
        <f t="shared" si="15"/>
        <v>0.25205479452054796</v>
      </c>
      <c r="AK9" s="26">
        <f t="shared" si="15"/>
        <v>0.25205479452054796</v>
      </c>
      <c r="AL9" s="26">
        <f t="shared" si="15"/>
        <v>0.24657534246575341</v>
      </c>
      <c r="AM9" s="26">
        <f t="shared" si="15"/>
        <v>0.24931506849315069</v>
      </c>
      <c r="AN9" s="26">
        <f t="shared" si="15"/>
        <v>0.25205479452054796</v>
      </c>
      <c r="AO9" s="26">
        <f t="shared" si="15"/>
        <v>0.25205479452054796</v>
      </c>
      <c r="AP9" s="26">
        <f t="shared" si="15"/>
        <v>0.24657534246575341</v>
      </c>
      <c r="AQ9" s="26">
        <f t="shared" si="15"/>
        <v>0.24931506849315069</v>
      </c>
      <c r="AR9" s="26">
        <f t="shared" si="15"/>
        <v>0.25205479452054796</v>
      </c>
      <c r="AS9" s="26">
        <f t="shared" si="15"/>
        <v>0.25205479452054796</v>
      </c>
      <c r="AT9" s="26">
        <f t="shared" si="15"/>
        <v>0.24863387978142076</v>
      </c>
      <c r="AU9" s="26">
        <f t="shared" si="15"/>
        <v>0.24863387978142076</v>
      </c>
      <c r="AV9" s="26">
        <f t="shared" si="15"/>
        <v>0.25136612021857924</v>
      </c>
      <c r="AW9" s="26">
        <f t="shared" si="15"/>
        <v>0.25136612021857924</v>
      </c>
      <c r="AX9" s="26">
        <f t="shared" si="15"/>
        <v>0.24657534246575341</v>
      </c>
      <c r="AY9" s="26">
        <f t="shared" si="15"/>
        <v>0.24931506849315069</v>
      </c>
      <c r="AZ9" s="26">
        <f t="shared" si="15"/>
        <v>0.25205479452054796</v>
      </c>
      <c r="BA9" s="26">
        <f t="shared" si="15"/>
        <v>0.25205479452054796</v>
      </c>
      <c r="BB9" s="26">
        <f t="shared" si="15"/>
        <v>0.24657534246575341</v>
      </c>
      <c r="BC9" s="26">
        <f t="shared" si="15"/>
        <v>0.24931506849315069</v>
      </c>
      <c r="BD9" s="26">
        <f t="shared" si="15"/>
        <v>0.25205479452054796</v>
      </c>
      <c r="BE9" s="26">
        <f t="shared" si="15"/>
        <v>0.25205479452054796</v>
      </c>
      <c r="BF9" s="26">
        <f t="shared" si="15"/>
        <v>0.24657534246575341</v>
      </c>
      <c r="BG9" s="26">
        <f t="shared" si="15"/>
        <v>0.24931506849315069</v>
      </c>
      <c r="BH9" s="26">
        <f t="shared" si="15"/>
        <v>0.25205479452054796</v>
      </c>
      <c r="BI9" s="26">
        <f t="shared" si="15"/>
        <v>0.25205479452054796</v>
      </c>
      <c r="BJ9" s="26">
        <f t="shared" si="15"/>
        <v>0.24863387978142076</v>
      </c>
      <c r="BK9" s="26">
        <f t="shared" si="15"/>
        <v>0.24863387978142076</v>
      </c>
      <c r="BL9" s="26">
        <f t="shared" si="15"/>
        <v>0.25136612021857924</v>
      </c>
      <c r="BM9" s="26">
        <f t="shared" si="15"/>
        <v>0.25136612021857924</v>
      </c>
      <c r="BN9" s="26">
        <f t="shared" si="15"/>
        <v>0.24657534246575341</v>
      </c>
      <c r="BO9" s="26">
        <f t="shared" si="15"/>
        <v>0.24931506849315069</v>
      </c>
      <c r="BP9" s="26">
        <f t="shared" si="15"/>
        <v>0.25205479452054796</v>
      </c>
      <c r="BQ9" s="26">
        <f t="shared" si="15"/>
        <v>0.25205479452054796</v>
      </c>
      <c r="BR9" s="26">
        <f t="shared" si="15"/>
        <v>0.24657534246575341</v>
      </c>
      <c r="BS9" s="26">
        <f t="shared" si="15"/>
        <v>0.24931506849315069</v>
      </c>
      <c r="BT9" s="26">
        <f t="shared" si="15"/>
        <v>0.25205479452054796</v>
      </c>
      <c r="BU9" s="26">
        <f t="shared" si="15"/>
        <v>0.25205479452054796</v>
      </c>
      <c r="BV9" s="26">
        <f t="shared" si="15"/>
        <v>0.24657534246575341</v>
      </c>
      <c r="BW9" s="26">
        <f t="shared" ref="BW9:EH9" si="16">BW8 / BW10</f>
        <v>0.24931506849315069</v>
      </c>
      <c r="BX9" s="26">
        <f t="shared" si="16"/>
        <v>0.25205479452054796</v>
      </c>
      <c r="BY9" s="26">
        <f t="shared" si="16"/>
        <v>0.25205479452054796</v>
      </c>
      <c r="BZ9" s="26">
        <f t="shared" si="16"/>
        <v>0.24863387978142076</v>
      </c>
      <c r="CA9" s="26">
        <f t="shared" si="16"/>
        <v>0.24863387978142076</v>
      </c>
      <c r="CB9" s="26">
        <f t="shared" si="16"/>
        <v>0.25136612021857924</v>
      </c>
      <c r="CC9" s="26">
        <f t="shared" si="16"/>
        <v>0.25136612021857924</v>
      </c>
      <c r="CD9" s="26">
        <f t="shared" si="16"/>
        <v>0.24657534246575341</v>
      </c>
      <c r="CE9" s="26">
        <f t="shared" si="16"/>
        <v>0.24931506849315069</v>
      </c>
      <c r="CF9" s="26">
        <f t="shared" si="16"/>
        <v>0.25205479452054796</v>
      </c>
      <c r="CG9" s="26">
        <f t="shared" si="16"/>
        <v>0.25205479452054796</v>
      </c>
      <c r="CH9" s="26">
        <f t="shared" si="16"/>
        <v>0.24657534246575341</v>
      </c>
      <c r="CI9" s="26">
        <f t="shared" si="16"/>
        <v>0.24931506849315069</v>
      </c>
      <c r="CJ9" s="26">
        <f t="shared" si="16"/>
        <v>0.25205479452054796</v>
      </c>
      <c r="CK9" s="26">
        <f t="shared" si="16"/>
        <v>0.25205479452054796</v>
      </c>
      <c r="CL9" s="26">
        <f t="shared" si="16"/>
        <v>0.24657534246575341</v>
      </c>
      <c r="CM9" s="26">
        <f t="shared" si="16"/>
        <v>0.24931506849315069</v>
      </c>
      <c r="CN9" s="26">
        <f t="shared" si="16"/>
        <v>0.25205479452054796</v>
      </c>
      <c r="CO9" s="26">
        <f t="shared" si="16"/>
        <v>0.25205479452054796</v>
      </c>
      <c r="CP9" s="26">
        <f t="shared" si="16"/>
        <v>0.24863387978142076</v>
      </c>
      <c r="CQ9" s="26">
        <f t="shared" si="16"/>
        <v>0.24863387978142076</v>
      </c>
      <c r="CR9" s="26">
        <f t="shared" si="16"/>
        <v>0.25136612021857924</v>
      </c>
      <c r="CS9" s="26">
        <f t="shared" si="16"/>
        <v>0.25136612021857924</v>
      </c>
      <c r="CT9" s="26">
        <f t="shared" si="16"/>
        <v>0.24657534246575341</v>
      </c>
      <c r="CU9" s="26">
        <f t="shared" si="16"/>
        <v>0.24931506849315069</v>
      </c>
      <c r="CV9" s="26">
        <f t="shared" si="16"/>
        <v>0.25205479452054796</v>
      </c>
      <c r="CW9" s="26">
        <f t="shared" si="16"/>
        <v>0.25205479452054796</v>
      </c>
      <c r="CX9" s="26">
        <f t="shared" si="16"/>
        <v>0.24657534246575341</v>
      </c>
      <c r="CY9" s="26">
        <f t="shared" si="16"/>
        <v>0.24931506849315069</v>
      </c>
      <c r="CZ9" s="26">
        <f t="shared" si="16"/>
        <v>0.25205479452054796</v>
      </c>
      <c r="DA9" s="26">
        <f t="shared" si="16"/>
        <v>0.25205479452054796</v>
      </c>
      <c r="DB9" s="26">
        <f t="shared" si="16"/>
        <v>0.24657534246575341</v>
      </c>
      <c r="DC9" s="26">
        <f t="shared" si="16"/>
        <v>0.24931506849315069</v>
      </c>
      <c r="DD9" s="26">
        <f t="shared" si="16"/>
        <v>0.25205479452054796</v>
      </c>
      <c r="DE9" s="26">
        <f t="shared" si="16"/>
        <v>0.25205479452054796</v>
      </c>
      <c r="DF9" s="26">
        <f t="shared" si="16"/>
        <v>0.24863387978142076</v>
      </c>
      <c r="DG9" s="26">
        <f t="shared" si="16"/>
        <v>0.24863387978142076</v>
      </c>
      <c r="DH9" s="26">
        <f t="shared" si="16"/>
        <v>0.25136612021857924</v>
      </c>
      <c r="DI9" s="26">
        <f t="shared" si="16"/>
        <v>0.25136612021857924</v>
      </c>
      <c r="DJ9" s="26">
        <f t="shared" si="16"/>
        <v>0.24657534246575341</v>
      </c>
      <c r="DK9" s="26">
        <f>DK8 / DK10</f>
        <v>0.24931506849315069</v>
      </c>
      <c r="DL9" s="26">
        <f t="shared" si="16"/>
        <v>0.25205479452054796</v>
      </c>
      <c r="DM9" s="26">
        <f t="shared" si="16"/>
        <v>0.25205479452054796</v>
      </c>
      <c r="DN9" s="26">
        <f t="shared" si="16"/>
        <v>0.24657534246575341</v>
      </c>
      <c r="DO9" s="26">
        <f t="shared" si="16"/>
        <v>0.24931506849315069</v>
      </c>
      <c r="DP9" s="26">
        <f t="shared" si="16"/>
        <v>0.25205479452054796</v>
      </c>
      <c r="DQ9" s="26">
        <f t="shared" si="16"/>
        <v>0.25205479452054796</v>
      </c>
      <c r="DR9" s="26">
        <f t="shared" si="16"/>
        <v>0.24657534246575341</v>
      </c>
      <c r="DS9" s="26">
        <f t="shared" si="16"/>
        <v>0.24931506849315069</v>
      </c>
      <c r="DT9" s="26">
        <f t="shared" si="16"/>
        <v>0.25205479452054796</v>
      </c>
      <c r="DU9" s="26">
        <f t="shared" si="16"/>
        <v>0.25205479452054796</v>
      </c>
      <c r="DV9" s="26">
        <f t="shared" si="16"/>
        <v>0.24863387978142076</v>
      </c>
      <c r="DW9" s="26">
        <f t="shared" si="16"/>
        <v>0.24863387978142076</v>
      </c>
      <c r="DX9" s="26">
        <f t="shared" si="16"/>
        <v>0.25136612021857924</v>
      </c>
      <c r="DY9" s="26">
        <f t="shared" si="16"/>
        <v>0.25136612021857924</v>
      </c>
      <c r="DZ9" s="26">
        <f t="shared" si="16"/>
        <v>0.24657534246575341</v>
      </c>
      <c r="EA9" s="26">
        <f t="shared" si="16"/>
        <v>0.24931506849315069</v>
      </c>
      <c r="EB9" s="26">
        <f t="shared" si="16"/>
        <v>0.25205479452054796</v>
      </c>
      <c r="EC9" s="26">
        <f t="shared" si="16"/>
        <v>0.25205479452054796</v>
      </c>
      <c r="ED9" s="26">
        <f t="shared" si="16"/>
        <v>0.24657534246575341</v>
      </c>
      <c r="EE9" s="26">
        <f t="shared" si="16"/>
        <v>0.24931506849315069</v>
      </c>
      <c r="EF9" s="26">
        <f t="shared" si="16"/>
        <v>0.25205479452054796</v>
      </c>
      <c r="EG9" s="26">
        <f t="shared" si="16"/>
        <v>0.25205479452054796</v>
      </c>
      <c r="EH9" s="26">
        <f t="shared" si="16"/>
        <v>0.24657534246575341</v>
      </c>
      <c r="EI9" s="26">
        <f t="shared" ref="EI9:FR9" si="17">EI8 / EI10</f>
        <v>0.24931506849315069</v>
      </c>
      <c r="EJ9" s="26">
        <f t="shared" si="17"/>
        <v>0.25205479452054796</v>
      </c>
      <c r="EK9" s="26">
        <f t="shared" si="17"/>
        <v>0.25205479452054796</v>
      </c>
      <c r="EL9" s="26">
        <f t="shared" si="17"/>
        <v>0.24863387978142076</v>
      </c>
      <c r="EM9" s="26">
        <f t="shared" si="17"/>
        <v>0.24863387978142076</v>
      </c>
      <c r="EN9" s="26">
        <f t="shared" si="17"/>
        <v>0.25136612021857924</v>
      </c>
      <c r="EO9" s="26">
        <f t="shared" si="17"/>
        <v>0.25136612021857924</v>
      </c>
      <c r="EP9" s="26">
        <f t="shared" si="17"/>
        <v>0.24657534246575341</v>
      </c>
      <c r="EQ9" s="26">
        <f t="shared" si="17"/>
        <v>0.24931506849315069</v>
      </c>
      <c r="ER9" s="26">
        <f t="shared" si="17"/>
        <v>0.25205479452054796</v>
      </c>
      <c r="ES9" s="26">
        <f t="shared" si="17"/>
        <v>0.25205479452054796</v>
      </c>
      <c r="ET9" s="26">
        <f t="shared" si="17"/>
        <v>0.24657534246575341</v>
      </c>
      <c r="EU9" s="26">
        <f t="shared" si="17"/>
        <v>0.24931506849315069</v>
      </c>
      <c r="EV9" s="26">
        <f t="shared" si="17"/>
        <v>0.25205479452054796</v>
      </c>
      <c r="EW9" s="26">
        <f t="shared" si="17"/>
        <v>0.25205479452054796</v>
      </c>
      <c r="EX9" s="26">
        <f t="shared" si="17"/>
        <v>0.24657534246575341</v>
      </c>
      <c r="EY9" s="26">
        <f t="shared" si="17"/>
        <v>0.24931506849315069</v>
      </c>
      <c r="EZ9" s="26">
        <f t="shared" si="17"/>
        <v>0.25205479452054796</v>
      </c>
      <c r="FA9" s="26">
        <f t="shared" si="17"/>
        <v>0.25205479452054796</v>
      </c>
      <c r="FB9" s="26">
        <f t="shared" si="17"/>
        <v>0.24863387978142076</v>
      </c>
      <c r="FC9" s="26">
        <f t="shared" si="17"/>
        <v>0.24863387978142076</v>
      </c>
      <c r="FD9" s="26">
        <f t="shared" si="17"/>
        <v>0.25136612021857924</v>
      </c>
      <c r="FE9" s="26">
        <f t="shared" si="17"/>
        <v>0.25136612021857924</v>
      </c>
      <c r="FF9" s="26">
        <f t="shared" si="17"/>
        <v>0.24657534246575341</v>
      </c>
      <c r="FG9" s="26">
        <f t="shared" si="17"/>
        <v>0.24931506849315069</v>
      </c>
      <c r="FH9" s="26">
        <f t="shared" si="17"/>
        <v>0.25205479452054796</v>
      </c>
      <c r="FI9" s="26">
        <f t="shared" si="17"/>
        <v>0.25205479452054796</v>
      </c>
      <c r="FJ9" s="26">
        <f t="shared" si="17"/>
        <v>0.24657534246575341</v>
      </c>
      <c r="FK9" s="26">
        <f t="shared" si="17"/>
        <v>0.24931506849315069</v>
      </c>
      <c r="FL9" s="26">
        <f t="shared" si="17"/>
        <v>0.25205479452054796</v>
      </c>
      <c r="FM9" s="26">
        <f t="shared" si="17"/>
        <v>0.25205479452054796</v>
      </c>
      <c r="FN9" s="26">
        <f t="shared" si="17"/>
        <v>0.24657534246575341</v>
      </c>
      <c r="FO9" s="26">
        <f t="shared" si="17"/>
        <v>0.24931506849315069</v>
      </c>
      <c r="FP9" s="26">
        <f t="shared" si="17"/>
        <v>0.25205479452054796</v>
      </c>
      <c r="FQ9" s="26">
        <f t="shared" si="17"/>
        <v>0.25205479452054796</v>
      </c>
      <c r="FR9" s="26">
        <f t="shared" si="17"/>
        <v>0.24863387978142076</v>
      </c>
    </row>
    <row r="10" spans="1:174">
      <c r="A10" s="63"/>
      <c r="B10" s="63"/>
      <c r="C10" t="s">
        <v>80</v>
      </c>
      <c r="D10"/>
      <c r="G10" s="8"/>
      <c r="H10" s="8"/>
      <c r="J10" s="18">
        <f>DATE(J7,12,31)-DATE(J7,1,1)+1</f>
        <v>365</v>
      </c>
      <c r="K10" s="18">
        <f t="shared" ref="K10:BV10" si="18">DATE(K7,12,31)-DATE(K7,1,1)+1</f>
        <v>365</v>
      </c>
      <c r="L10" s="18">
        <f t="shared" si="18"/>
        <v>365</v>
      </c>
      <c r="M10" s="18">
        <f t="shared" si="18"/>
        <v>365</v>
      </c>
      <c r="N10" s="18">
        <f t="shared" si="18"/>
        <v>366</v>
      </c>
      <c r="O10" s="18">
        <f t="shared" si="18"/>
        <v>366</v>
      </c>
      <c r="P10" s="18">
        <f t="shared" si="18"/>
        <v>366</v>
      </c>
      <c r="Q10" s="18">
        <f t="shared" si="18"/>
        <v>366</v>
      </c>
      <c r="R10" s="18">
        <f t="shared" si="18"/>
        <v>365</v>
      </c>
      <c r="S10" s="18">
        <f t="shared" si="18"/>
        <v>365</v>
      </c>
      <c r="T10" s="18">
        <f t="shared" si="18"/>
        <v>365</v>
      </c>
      <c r="U10" s="18">
        <f t="shared" si="18"/>
        <v>365</v>
      </c>
      <c r="V10" s="18">
        <f t="shared" si="18"/>
        <v>365</v>
      </c>
      <c r="W10" s="18">
        <f t="shared" si="18"/>
        <v>365</v>
      </c>
      <c r="X10" s="18">
        <f t="shared" si="18"/>
        <v>365</v>
      </c>
      <c r="Y10" s="18">
        <f t="shared" si="18"/>
        <v>365</v>
      </c>
      <c r="Z10" s="18">
        <f t="shared" si="18"/>
        <v>365</v>
      </c>
      <c r="AA10" s="18">
        <f t="shared" si="18"/>
        <v>365</v>
      </c>
      <c r="AB10" s="18">
        <f t="shared" si="18"/>
        <v>365</v>
      </c>
      <c r="AC10" s="18">
        <f t="shared" si="18"/>
        <v>365</v>
      </c>
      <c r="AD10" s="18">
        <f t="shared" si="18"/>
        <v>366</v>
      </c>
      <c r="AE10" s="18">
        <f t="shared" si="18"/>
        <v>366</v>
      </c>
      <c r="AF10" s="18">
        <f t="shared" si="18"/>
        <v>366</v>
      </c>
      <c r="AG10" s="18">
        <f t="shared" si="18"/>
        <v>366</v>
      </c>
      <c r="AH10" s="18">
        <f t="shared" si="18"/>
        <v>365</v>
      </c>
      <c r="AI10" s="18">
        <f t="shared" si="18"/>
        <v>365</v>
      </c>
      <c r="AJ10" s="18">
        <f t="shared" si="18"/>
        <v>365</v>
      </c>
      <c r="AK10" s="18">
        <f t="shared" si="18"/>
        <v>365</v>
      </c>
      <c r="AL10" s="18">
        <f t="shared" si="18"/>
        <v>365</v>
      </c>
      <c r="AM10" s="18">
        <f t="shared" si="18"/>
        <v>365</v>
      </c>
      <c r="AN10" s="18">
        <f t="shared" si="18"/>
        <v>365</v>
      </c>
      <c r="AO10" s="18">
        <f t="shared" si="18"/>
        <v>365</v>
      </c>
      <c r="AP10" s="18">
        <f t="shared" si="18"/>
        <v>365</v>
      </c>
      <c r="AQ10" s="18">
        <f t="shared" si="18"/>
        <v>365</v>
      </c>
      <c r="AR10" s="18">
        <f t="shared" si="18"/>
        <v>365</v>
      </c>
      <c r="AS10" s="18">
        <f t="shared" si="18"/>
        <v>365</v>
      </c>
      <c r="AT10" s="18">
        <f t="shared" si="18"/>
        <v>366</v>
      </c>
      <c r="AU10" s="18">
        <f t="shared" si="18"/>
        <v>366</v>
      </c>
      <c r="AV10" s="18">
        <f t="shared" si="18"/>
        <v>366</v>
      </c>
      <c r="AW10" s="18">
        <f t="shared" si="18"/>
        <v>366</v>
      </c>
      <c r="AX10" s="18">
        <f t="shared" si="18"/>
        <v>365</v>
      </c>
      <c r="AY10" s="18">
        <f t="shared" si="18"/>
        <v>365</v>
      </c>
      <c r="AZ10" s="18">
        <f t="shared" si="18"/>
        <v>365</v>
      </c>
      <c r="BA10" s="18">
        <f t="shared" si="18"/>
        <v>365</v>
      </c>
      <c r="BB10" s="18">
        <f t="shared" si="18"/>
        <v>365</v>
      </c>
      <c r="BC10" s="18">
        <f t="shared" si="18"/>
        <v>365</v>
      </c>
      <c r="BD10" s="18">
        <f t="shared" si="18"/>
        <v>365</v>
      </c>
      <c r="BE10" s="18">
        <f t="shared" si="18"/>
        <v>365</v>
      </c>
      <c r="BF10" s="18">
        <f t="shared" si="18"/>
        <v>365</v>
      </c>
      <c r="BG10" s="18">
        <f t="shared" si="18"/>
        <v>365</v>
      </c>
      <c r="BH10" s="18">
        <f t="shared" si="18"/>
        <v>365</v>
      </c>
      <c r="BI10" s="18">
        <f t="shared" si="18"/>
        <v>365</v>
      </c>
      <c r="BJ10" s="18">
        <f t="shared" si="18"/>
        <v>366</v>
      </c>
      <c r="BK10" s="18">
        <f t="shared" si="18"/>
        <v>366</v>
      </c>
      <c r="BL10" s="18">
        <f t="shared" si="18"/>
        <v>366</v>
      </c>
      <c r="BM10" s="18">
        <f t="shared" si="18"/>
        <v>366</v>
      </c>
      <c r="BN10" s="18">
        <f t="shared" si="18"/>
        <v>365</v>
      </c>
      <c r="BO10" s="18">
        <f t="shared" si="18"/>
        <v>365</v>
      </c>
      <c r="BP10" s="18">
        <f t="shared" si="18"/>
        <v>365</v>
      </c>
      <c r="BQ10" s="18">
        <f t="shared" si="18"/>
        <v>365</v>
      </c>
      <c r="BR10" s="18">
        <f t="shared" si="18"/>
        <v>365</v>
      </c>
      <c r="BS10" s="18">
        <f t="shared" si="18"/>
        <v>365</v>
      </c>
      <c r="BT10" s="18">
        <f t="shared" si="18"/>
        <v>365</v>
      </c>
      <c r="BU10" s="18">
        <f t="shared" si="18"/>
        <v>365</v>
      </c>
      <c r="BV10" s="18">
        <f t="shared" si="18"/>
        <v>365</v>
      </c>
      <c r="BW10" s="18">
        <f t="shared" ref="BW10:EH10" si="19">DATE(BW7,12,31)-DATE(BW7,1,1)+1</f>
        <v>365</v>
      </c>
      <c r="BX10" s="18">
        <f t="shared" si="19"/>
        <v>365</v>
      </c>
      <c r="BY10" s="18">
        <f t="shared" si="19"/>
        <v>365</v>
      </c>
      <c r="BZ10" s="18">
        <f t="shared" si="19"/>
        <v>366</v>
      </c>
      <c r="CA10" s="18">
        <f t="shared" si="19"/>
        <v>366</v>
      </c>
      <c r="CB10" s="18">
        <f t="shared" si="19"/>
        <v>366</v>
      </c>
      <c r="CC10" s="18">
        <f t="shared" si="19"/>
        <v>366</v>
      </c>
      <c r="CD10" s="18">
        <f t="shared" si="19"/>
        <v>365</v>
      </c>
      <c r="CE10" s="18">
        <f t="shared" si="19"/>
        <v>365</v>
      </c>
      <c r="CF10" s="18">
        <f t="shared" si="19"/>
        <v>365</v>
      </c>
      <c r="CG10" s="18">
        <f t="shared" si="19"/>
        <v>365</v>
      </c>
      <c r="CH10" s="18">
        <f t="shared" si="19"/>
        <v>365</v>
      </c>
      <c r="CI10" s="18">
        <f t="shared" si="19"/>
        <v>365</v>
      </c>
      <c r="CJ10" s="18">
        <f t="shared" si="19"/>
        <v>365</v>
      </c>
      <c r="CK10" s="18">
        <f t="shared" si="19"/>
        <v>365</v>
      </c>
      <c r="CL10" s="18">
        <f t="shared" si="19"/>
        <v>365</v>
      </c>
      <c r="CM10" s="18">
        <f t="shared" si="19"/>
        <v>365</v>
      </c>
      <c r="CN10" s="18">
        <f t="shared" si="19"/>
        <v>365</v>
      </c>
      <c r="CO10" s="18">
        <f t="shared" si="19"/>
        <v>365</v>
      </c>
      <c r="CP10" s="18">
        <f t="shared" si="19"/>
        <v>366</v>
      </c>
      <c r="CQ10" s="18">
        <f t="shared" si="19"/>
        <v>366</v>
      </c>
      <c r="CR10" s="18">
        <f t="shared" si="19"/>
        <v>366</v>
      </c>
      <c r="CS10" s="18">
        <f t="shared" si="19"/>
        <v>366</v>
      </c>
      <c r="CT10" s="18">
        <f t="shared" si="19"/>
        <v>365</v>
      </c>
      <c r="CU10" s="18">
        <f t="shared" si="19"/>
        <v>365</v>
      </c>
      <c r="CV10" s="18">
        <f t="shared" si="19"/>
        <v>365</v>
      </c>
      <c r="CW10" s="18">
        <f t="shared" si="19"/>
        <v>365</v>
      </c>
      <c r="CX10" s="18">
        <f t="shared" si="19"/>
        <v>365</v>
      </c>
      <c r="CY10" s="18">
        <f t="shared" si="19"/>
        <v>365</v>
      </c>
      <c r="CZ10" s="18">
        <f t="shared" si="19"/>
        <v>365</v>
      </c>
      <c r="DA10" s="18">
        <f t="shared" si="19"/>
        <v>365</v>
      </c>
      <c r="DB10" s="18">
        <f t="shared" si="19"/>
        <v>365</v>
      </c>
      <c r="DC10" s="18">
        <f t="shared" si="19"/>
        <v>365</v>
      </c>
      <c r="DD10" s="18">
        <f t="shared" si="19"/>
        <v>365</v>
      </c>
      <c r="DE10" s="18">
        <f t="shared" si="19"/>
        <v>365</v>
      </c>
      <c r="DF10" s="18">
        <f t="shared" si="19"/>
        <v>366</v>
      </c>
      <c r="DG10" s="18">
        <f t="shared" si="19"/>
        <v>366</v>
      </c>
      <c r="DH10" s="18">
        <f t="shared" si="19"/>
        <v>366</v>
      </c>
      <c r="DI10" s="18">
        <f t="shared" si="19"/>
        <v>366</v>
      </c>
      <c r="DJ10" s="18">
        <f t="shared" si="19"/>
        <v>365</v>
      </c>
      <c r="DK10" s="18">
        <f t="shared" si="19"/>
        <v>365</v>
      </c>
      <c r="DL10" s="18">
        <f t="shared" si="19"/>
        <v>365</v>
      </c>
      <c r="DM10" s="18">
        <f t="shared" si="19"/>
        <v>365</v>
      </c>
      <c r="DN10" s="18">
        <f t="shared" si="19"/>
        <v>365</v>
      </c>
      <c r="DO10" s="18">
        <f t="shared" si="19"/>
        <v>365</v>
      </c>
      <c r="DP10" s="18">
        <f t="shared" si="19"/>
        <v>365</v>
      </c>
      <c r="DQ10" s="18">
        <f t="shared" si="19"/>
        <v>365</v>
      </c>
      <c r="DR10" s="18">
        <f t="shared" si="19"/>
        <v>365</v>
      </c>
      <c r="DS10" s="18">
        <f t="shared" si="19"/>
        <v>365</v>
      </c>
      <c r="DT10" s="18">
        <f t="shared" si="19"/>
        <v>365</v>
      </c>
      <c r="DU10" s="18">
        <f t="shared" si="19"/>
        <v>365</v>
      </c>
      <c r="DV10" s="18">
        <f t="shared" si="19"/>
        <v>366</v>
      </c>
      <c r="DW10" s="18">
        <f t="shared" si="19"/>
        <v>366</v>
      </c>
      <c r="DX10" s="18">
        <f t="shared" si="19"/>
        <v>366</v>
      </c>
      <c r="DY10" s="18">
        <f t="shared" si="19"/>
        <v>366</v>
      </c>
      <c r="DZ10" s="18">
        <f t="shared" si="19"/>
        <v>365</v>
      </c>
      <c r="EA10" s="18">
        <f t="shared" si="19"/>
        <v>365</v>
      </c>
      <c r="EB10" s="18">
        <f t="shared" si="19"/>
        <v>365</v>
      </c>
      <c r="EC10" s="18">
        <f t="shared" si="19"/>
        <v>365</v>
      </c>
      <c r="ED10" s="18">
        <f t="shared" si="19"/>
        <v>365</v>
      </c>
      <c r="EE10" s="18">
        <f t="shared" si="19"/>
        <v>365</v>
      </c>
      <c r="EF10" s="18">
        <f t="shared" si="19"/>
        <v>365</v>
      </c>
      <c r="EG10" s="18">
        <f t="shared" si="19"/>
        <v>365</v>
      </c>
      <c r="EH10" s="18">
        <f t="shared" si="19"/>
        <v>365</v>
      </c>
      <c r="EI10" s="18">
        <f t="shared" ref="EI10:FR10" si="20">DATE(EI7,12,31)-DATE(EI7,1,1)+1</f>
        <v>365</v>
      </c>
      <c r="EJ10" s="18">
        <f t="shared" si="20"/>
        <v>365</v>
      </c>
      <c r="EK10" s="18">
        <f t="shared" si="20"/>
        <v>365</v>
      </c>
      <c r="EL10" s="18">
        <f t="shared" si="20"/>
        <v>366</v>
      </c>
      <c r="EM10" s="18">
        <f t="shared" si="20"/>
        <v>366</v>
      </c>
      <c r="EN10" s="18">
        <f t="shared" si="20"/>
        <v>366</v>
      </c>
      <c r="EO10" s="18">
        <f t="shared" si="20"/>
        <v>366</v>
      </c>
      <c r="EP10" s="18">
        <f t="shared" si="20"/>
        <v>365</v>
      </c>
      <c r="EQ10" s="18">
        <f t="shared" si="20"/>
        <v>365</v>
      </c>
      <c r="ER10" s="18">
        <f t="shared" si="20"/>
        <v>365</v>
      </c>
      <c r="ES10" s="18">
        <f t="shared" si="20"/>
        <v>365</v>
      </c>
      <c r="ET10" s="18">
        <f t="shared" si="20"/>
        <v>365</v>
      </c>
      <c r="EU10" s="18">
        <f t="shared" si="20"/>
        <v>365</v>
      </c>
      <c r="EV10" s="18">
        <f t="shared" si="20"/>
        <v>365</v>
      </c>
      <c r="EW10" s="18">
        <f t="shared" si="20"/>
        <v>365</v>
      </c>
      <c r="EX10" s="18">
        <f t="shared" si="20"/>
        <v>365</v>
      </c>
      <c r="EY10" s="18">
        <f t="shared" si="20"/>
        <v>365</v>
      </c>
      <c r="EZ10" s="18">
        <f t="shared" si="20"/>
        <v>365</v>
      </c>
      <c r="FA10" s="18">
        <f t="shared" si="20"/>
        <v>365</v>
      </c>
      <c r="FB10" s="18">
        <f t="shared" si="20"/>
        <v>366</v>
      </c>
      <c r="FC10" s="18">
        <f t="shared" si="20"/>
        <v>366</v>
      </c>
      <c r="FD10" s="18">
        <f t="shared" si="20"/>
        <v>366</v>
      </c>
      <c r="FE10" s="18">
        <f t="shared" si="20"/>
        <v>366</v>
      </c>
      <c r="FF10" s="18">
        <f t="shared" si="20"/>
        <v>365</v>
      </c>
      <c r="FG10" s="18">
        <f t="shared" si="20"/>
        <v>365</v>
      </c>
      <c r="FH10" s="18">
        <f t="shared" si="20"/>
        <v>365</v>
      </c>
      <c r="FI10" s="18">
        <f t="shared" si="20"/>
        <v>365</v>
      </c>
      <c r="FJ10" s="18">
        <f t="shared" si="20"/>
        <v>365</v>
      </c>
      <c r="FK10" s="18">
        <f t="shared" si="20"/>
        <v>365</v>
      </c>
      <c r="FL10" s="18">
        <f t="shared" si="20"/>
        <v>365</v>
      </c>
      <c r="FM10" s="18">
        <f t="shared" si="20"/>
        <v>365</v>
      </c>
      <c r="FN10" s="18">
        <f t="shared" si="20"/>
        <v>365</v>
      </c>
      <c r="FO10" s="18">
        <f t="shared" si="20"/>
        <v>365</v>
      </c>
      <c r="FP10" s="18">
        <f t="shared" si="20"/>
        <v>365</v>
      </c>
      <c r="FQ10" s="18">
        <f t="shared" si="20"/>
        <v>365</v>
      </c>
      <c r="FR10" s="18">
        <f t="shared" si="20"/>
        <v>366</v>
      </c>
    </row>
    <row r="11" spans="1:174">
      <c r="A11" s="63"/>
      <c r="B11" s="63"/>
      <c r="C11" t="s">
        <v>81</v>
      </c>
      <c r="D11"/>
      <c r="G11" s="8"/>
      <c r="H11" s="8"/>
      <c r="J11" s="18">
        <f t="shared" ref="J11:BU11" si="21">J10*Hours_Day</f>
        <v>8760</v>
      </c>
      <c r="K11" s="18">
        <f t="shared" si="21"/>
        <v>8760</v>
      </c>
      <c r="L11" s="18">
        <f t="shared" si="21"/>
        <v>8760</v>
      </c>
      <c r="M11" s="18">
        <f t="shared" si="21"/>
        <v>8760</v>
      </c>
      <c r="N11" s="18">
        <f t="shared" si="21"/>
        <v>8784</v>
      </c>
      <c r="O11" s="18">
        <f t="shared" si="21"/>
        <v>8784</v>
      </c>
      <c r="P11" s="18">
        <f t="shared" si="21"/>
        <v>8784</v>
      </c>
      <c r="Q11" s="18">
        <f t="shared" si="21"/>
        <v>8784</v>
      </c>
      <c r="R11" s="18">
        <f t="shared" si="21"/>
        <v>8760</v>
      </c>
      <c r="S11" s="18">
        <f t="shared" si="21"/>
        <v>8760</v>
      </c>
      <c r="T11" s="18">
        <f t="shared" si="21"/>
        <v>8760</v>
      </c>
      <c r="U11" s="18">
        <f t="shared" si="21"/>
        <v>8760</v>
      </c>
      <c r="V11" s="18">
        <f t="shared" si="21"/>
        <v>8760</v>
      </c>
      <c r="W11" s="18">
        <f t="shared" si="21"/>
        <v>8760</v>
      </c>
      <c r="X11" s="18">
        <f t="shared" si="21"/>
        <v>8760</v>
      </c>
      <c r="Y11" s="18">
        <f t="shared" si="21"/>
        <v>8760</v>
      </c>
      <c r="Z11" s="18">
        <f t="shared" si="21"/>
        <v>8760</v>
      </c>
      <c r="AA11" s="18">
        <f t="shared" si="21"/>
        <v>8760</v>
      </c>
      <c r="AB11" s="18">
        <f t="shared" si="21"/>
        <v>8760</v>
      </c>
      <c r="AC11" s="18">
        <f t="shared" si="21"/>
        <v>8760</v>
      </c>
      <c r="AD11" s="18">
        <f t="shared" si="21"/>
        <v>8784</v>
      </c>
      <c r="AE11" s="18">
        <f t="shared" si="21"/>
        <v>8784</v>
      </c>
      <c r="AF11" s="18">
        <f t="shared" si="21"/>
        <v>8784</v>
      </c>
      <c r="AG11" s="18">
        <f t="shared" si="21"/>
        <v>8784</v>
      </c>
      <c r="AH11" s="18">
        <f t="shared" si="21"/>
        <v>8760</v>
      </c>
      <c r="AI11" s="18">
        <f t="shared" si="21"/>
        <v>8760</v>
      </c>
      <c r="AJ11" s="18">
        <f t="shared" si="21"/>
        <v>8760</v>
      </c>
      <c r="AK11" s="18">
        <f t="shared" si="21"/>
        <v>8760</v>
      </c>
      <c r="AL11" s="18">
        <f t="shared" si="21"/>
        <v>8760</v>
      </c>
      <c r="AM11" s="18">
        <f t="shared" si="21"/>
        <v>8760</v>
      </c>
      <c r="AN11" s="18">
        <f t="shared" si="21"/>
        <v>8760</v>
      </c>
      <c r="AO11" s="18">
        <f t="shared" si="21"/>
        <v>8760</v>
      </c>
      <c r="AP11" s="18">
        <f t="shared" si="21"/>
        <v>8760</v>
      </c>
      <c r="AQ11" s="18">
        <f t="shared" si="21"/>
        <v>8760</v>
      </c>
      <c r="AR11" s="18">
        <f t="shared" si="21"/>
        <v>8760</v>
      </c>
      <c r="AS11" s="18">
        <f t="shared" si="21"/>
        <v>8760</v>
      </c>
      <c r="AT11" s="18">
        <f t="shared" si="21"/>
        <v>8784</v>
      </c>
      <c r="AU11" s="18">
        <f t="shared" si="21"/>
        <v>8784</v>
      </c>
      <c r="AV11" s="18">
        <f t="shared" si="21"/>
        <v>8784</v>
      </c>
      <c r="AW11" s="18">
        <f t="shared" si="21"/>
        <v>8784</v>
      </c>
      <c r="AX11" s="18">
        <f t="shared" si="21"/>
        <v>8760</v>
      </c>
      <c r="AY11" s="18">
        <f t="shared" si="21"/>
        <v>8760</v>
      </c>
      <c r="AZ11" s="18">
        <f t="shared" si="21"/>
        <v>8760</v>
      </c>
      <c r="BA11" s="18">
        <f t="shared" si="21"/>
        <v>8760</v>
      </c>
      <c r="BB11" s="18">
        <f t="shared" si="21"/>
        <v>8760</v>
      </c>
      <c r="BC11" s="18">
        <f t="shared" si="21"/>
        <v>8760</v>
      </c>
      <c r="BD11" s="18">
        <f t="shared" si="21"/>
        <v>8760</v>
      </c>
      <c r="BE11" s="18">
        <f t="shared" si="21"/>
        <v>8760</v>
      </c>
      <c r="BF11" s="18">
        <f t="shared" si="21"/>
        <v>8760</v>
      </c>
      <c r="BG11" s="18">
        <f t="shared" si="21"/>
        <v>8760</v>
      </c>
      <c r="BH11" s="18">
        <f t="shared" si="21"/>
        <v>8760</v>
      </c>
      <c r="BI11" s="18">
        <f t="shared" si="21"/>
        <v>8760</v>
      </c>
      <c r="BJ11" s="18">
        <f t="shared" si="21"/>
        <v>8784</v>
      </c>
      <c r="BK11" s="18">
        <f t="shared" si="21"/>
        <v>8784</v>
      </c>
      <c r="BL11" s="18">
        <f t="shared" si="21"/>
        <v>8784</v>
      </c>
      <c r="BM11" s="18">
        <f t="shared" si="21"/>
        <v>8784</v>
      </c>
      <c r="BN11" s="18">
        <f t="shared" si="21"/>
        <v>8760</v>
      </c>
      <c r="BO11" s="18">
        <f t="shared" si="21"/>
        <v>8760</v>
      </c>
      <c r="BP11" s="18">
        <f t="shared" si="21"/>
        <v>8760</v>
      </c>
      <c r="BQ11" s="18">
        <f t="shared" si="21"/>
        <v>8760</v>
      </c>
      <c r="BR11" s="18">
        <f t="shared" si="21"/>
        <v>8760</v>
      </c>
      <c r="BS11" s="18">
        <f t="shared" si="21"/>
        <v>8760</v>
      </c>
      <c r="BT11" s="18">
        <f t="shared" si="21"/>
        <v>8760</v>
      </c>
      <c r="BU11" s="18">
        <f t="shared" si="21"/>
        <v>8760</v>
      </c>
      <c r="BV11" s="18">
        <f t="shared" ref="BV11:EG11" si="22">BV10*Hours_Day</f>
        <v>8760</v>
      </c>
      <c r="BW11" s="18">
        <f t="shared" si="22"/>
        <v>8760</v>
      </c>
      <c r="BX11" s="18">
        <f t="shared" si="22"/>
        <v>8760</v>
      </c>
      <c r="BY11" s="18">
        <f t="shared" si="22"/>
        <v>8760</v>
      </c>
      <c r="BZ11" s="18">
        <f t="shared" si="22"/>
        <v>8784</v>
      </c>
      <c r="CA11" s="18">
        <f t="shared" si="22"/>
        <v>8784</v>
      </c>
      <c r="CB11" s="18">
        <f t="shared" si="22"/>
        <v>8784</v>
      </c>
      <c r="CC11" s="18">
        <f t="shared" si="22"/>
        <v>8784</v>
      </c>
      <c r="CD11" s="18">
        <f t="shared" si="22"/>
        <v>8760</v>
      </c>
      <c r="CE11" s="18">
        <f t="shared" si="22"/>
        <v>8760</v>
      </c>
      <c r="CF11" s="18">
        <f t="shared" si="22"/>
        <v>8760</v>
      </c>
      <c r="CG11" s="18">
        <f t="shared" si="22"/>
        <v>8760</v>
      </c>
      <c r="CH11" s="18">
        <f t="shared" si="22"/>
        <v>8760</v>
      </c>
      <c r="CI11" s="18">
        <f t="shared" si="22"/>
        <v>8760</v>
      </c>
      <c r="CJ11" s="18">
        <f t="shared" si="22"/>
        <v>8760</v>
      </c>
      <c r="CK11" s="18">
        <f t="shared" si="22"/>
        <v>8760</v>
      </c>
      <c r="CL11" s="18">
        <f t="shared" si="22"/>
        <v>8760</v>
      </c>
      <c r="CM11" s="18">
        <f t="shared" si="22"/>
        <v>8760</v>
      </c>
      <c r="CN11" s="18">
        <f t="shared" si="22"/>
        <v>8760</v>
      </c>
      <c r="CO11" s="18">
        <f t="shared" si="22"/>
        <v>8760</v>
      </c>
      <c r="CP11" s="18">
        <f t="shared" si="22"/>
        <v>8784</v>
      </c>
      <c r="CQ11" s="18">
        <f t="shared" si="22"/>
        <v>8784</v>
      </c>
      <c r="CR11" s="18">
        <f t="shared" si="22"/>
        <v>8784</v>
      </c>
      <c r="CS11" s="18">
        <f t="shared" si="22"/>
        <v>8784</v>
      </c>
      <c r="CT11" s="18">
        <f t="shared" si="22"/>
        <v>8760</v>
      </c>
      <c r="CU11" s="18">
        <f t="shared" si="22"/>
        <v>8760</v>
      </c>
      <c r="CV11" s="18">
        <f t="shared" si="22"/>
        <v>8760</v>
      </c>
      <c r="CW11" s="18">
        <f t="shared" si="22"/>
        <v>8760</v>
      </c>
      <c r="CX11" s="18">
        <f t="shared" si="22"/>
        <v>8760</v>
      </c>
      <c r="CY11" s="18">
        <f t="shared" si="22"/>
        <v>8760</v>
      </c>
      <c r="CZ11" s="18">
        <f t="shared" si="22"/>
        <v>8760</v>
      </c>
      <c r="DA11" s="18">
        <f t="shared" si="22"/>
        <v>8760</v>
      </c>
      <c r="DB11" s="18">
        <f t="shared" si="22"/>
        <v>8760</v>
      </c>
      <c r="DC11" s="18">
        <f t="shared" si="22"/>
        <v>8760</v>
      </c>
      <c r="DD11" s="18">
        <f t="shared" si="22"/>
        <v>8760</v>
      </c>
      <c r="DE11" s="18">
        <f t="shared" si="22"/>
        <v>8760</v>
      </c>
      <c r="DF11" s="18">
        <f t="shared" si="22"/>
        <v>8784</v>
      </c>
      <c r="DG11" s="18">
        <f t="shared" si="22"/>
        <v>8784</v>
      </c>
      <c r="DH11" s="18">
        <f t="shared" si="22"/>
        <v>8784</v>
      </c>
      <c r="DI11" s="18">
        <f t="shared" si="22"/>
        <v>8784</v>
      </c>
      <c r="DJ11" s="18">
        <f t="shared" si="22"/>
        <v>8760</v>
      </c>
      <c r="DK11" s="18">
        <f t="shared" si="22"/>
        <v>8760</v>
      </c>
      <c r="DL11" s="18">
        <f t="shared" si="22"/>
        <v>8760</v>
      </c>
      <c r="DM11" s="18">
        <f t="shared" si="22"/>
        <v>8760</v>
      </c>
      <c r="DN11" s="18">
        <f t="shared" si="22"/>
        <v>8760</v>
      </c>
      <c r="DO11" s="18">
        <f t="shared" si="22"/>
        <v>8760</v>
      </c>
      <c r="DP11" s="18">
        <f t="shared" si="22"/>
        <v>8760</v>
      </c>
      <c r="DQ11" s="18">
        <f t="shared" si="22"/>
        <v>8760</v>
      </c>
      <c r="DR11" s="18">
        <f t="shared" si="22"/>
        <v>8760</v>
      </c>
      <c r="DS11" s="18">
        <f t="shared" si="22"/>
        <v>8760</v>
      </c>
      <c r="DT11" s="18">
        <f t="shared" si="22"/>
        <v>8760</v>
      </c>
      <c r="DU11" s="18">
        <f t="shared" si="22"/>
        <v>8760</v>
      </c>
      <c r="DV11" s="18">
        <f t="shared" si="22"/>
        <v>8784</v>
      </c>
      <c r="DW11" s="18">
        <f t="shared" si="22"/>
        <v>8784</v>
      </c>
      <c r="DX11" s="18">
        <f t="shared" si="22"/>
        <v>8784</v>
      </c>
      <c r="DY11" s="18">
        <f t="shared" si="22"/>
        <v>8784</v>
      </c>
      <c r="DZ11" s="18">
        <f t="shared" si="22"/>
        <v>8760</v>
      </c>
      <c r="EA11" s="18">
        <f t="shared" si="22"/>
        <v>8760</v>
      </c>
      <c r="EB11" s="18">
        <f t="shared" si="22"/>
        <v>8760</v>
      </c>
      <c r="EC11" s="18">
        <f t="shared" si="22"/>
        <v>8760</v>
      </c>
      <c r="ED11" s="18">
        <f t="shared" si="22"/>
        <v>8760</v>
      </c>
      <c r="EE11" s="18">
        <f t="shared" si="22"/>
        <v>8760</v>
      </c>
      <c r="EF11" s="18">
        <f t="shared" si="22"/>
        <v>8760</v>
      </c>
      <c r="EG11" s="18">
        <f t="shared" si="22"/>
        <v>8760</v>
      </c>
      <c r="EH11" s="18">
        <f t="shared" ref="EH11:FR11" si="23">EH10*Hours_Day</f>
        <v>8760</v>
      </c>
      <c r="EI11" s="18">
        <f t="shared" si="23"/>
        <v>8760</v>
      </c>
      <c r="EJ11" s="18">
        <f t="shared" si="23"/>
        <v>8760</v>
      </c>
      <c r="EK11" s="18">
        <f t="shared" si="23"/>
        <v>8760</v>
      </c>
      <c r="EL11" s="18">
        <f t="shared" si="23"/>
        <v>8784</v>
      </c>
      <c r="EM11" s="18">
        <f t="shared" si="23"/>
        <v>8784</v>
      </c>
      <c r="EN11" s="18">
        <f t="shared" si="23"/>
        <v>8784</v>
      </c>
      <c r="EO11" s="18">
        <f t="shared" si="23"/>
        <v>8784</v>
      </c>
      <c r="EP11" s="18">
        <f t="shared" si="23"/>
        <v>8760</v>
      </c>
      <c r="EQ11" s="18">
        <f t="shared" si="23"/>
        <v>8760</v>
      </c>
      <c r="ER11" s="18">
        <f t="shared" si="23"/>
        <v>8760</v>
      </c>
      <c r="ES11" s="18">
        <f t="shared" si="23"/>
        <v>8760</v>
      </c>
      <c r="ET11" s="18">
        <f t="shared" si="23"/>
        <v>8760</v>
      </c>
      <c r="EU11" s="18">
        <f t="shared" si="23"/>
        <v>8760</v>
      </c>
      <c r="EV11" s="18">
        <f t="shared" si="23"/>
        <v>8760</v>
      </c>
      <c r="EW11" s="18">
        <f t="shared" si="23"/>
        <v>8760</v>
      </c>
      <c r="EX11" s="18">
        <f t="shared" si="23"/>
        <v>8760</v>
      </c>
      <c r="EY11" s="18">
        <f t="shared" si="23"/>
        <v>8760</v>
      </c>
      <c r="EZ11" s="18">
        <f t="shared" si="23"/>
        <v>8760</v>
      </c>
      <c r="FA11" s="18">
        <f t="shared" si="23"/>
        <v>8760</v>
      </c>
      <c r="FB11" s="18">
        <f t="shared" si="23"/>
        <v>8784</v>
      </c>
      <c r="FC11" s="18">
        <f t="shared" si="23"/>
        <v>8784</v>
      </c>
      <c r="FD11" s="18">
        <f t="shared" si="23"/>
        <v>8784</v>
      </c>
      <c r="FE11" s="18">
        <f t="shared" si="23"/>
        <v>8784</v>
      </c>
      <c r="FF11" s="18">
        <f t="shared" si="23"/>
        <v>8760</v>
      </c>
      <c r="FG11" s="18">
        <f t="shared" si="23"/>
        <v>8760</v>
      </c>
      <c r="FH11" s="18">
        <f t="shared" si="23"/>
        <v>8760</v>
      </c>
      <c r="FI11" s="18">
        <f t="shared" si="23"/>
        <v>8760</v>
      </c>
      <c r="FJ11" s="18">
        <f t="shared" si="23"/>
        <v>8760</v>
      </c>
      <c r="FK11" s="18">
        <f t="shared" si="23"/>
        <v>8760</v>
      </c>
      <c r="FL11" s="18">
        <f t="shared" si="23"/>
        <v>8760</v>
      </c>
      <c r="FM11" s="18">
        <f t="shared" si="23"/>
        <v>8760</v>
      </c>
      <c r="FN11" s="18">
        <f t="shared" si="23"/>
        <v>8760</v>
      </c>
      <c r="FO11" s="18">
        <f t="shared" si="23"/>
        <v>8760</v>
      </c>
      <c r="FP11" s="18">
        <f t="shared" si="23"/>
        <v>8760</v>
      </c>
      <c r="FQ11" s="18">
        <f t="shared" si="23"/>
        <v>8760</v>
      </c>
      <c r="FR11" s="18">
        <f t="shared" si="23"/>
        <v>8784</v>
      </c>
    </row>
    <row r="12" spans="1:174">
      <c r="A12" s="63"/>
      <c r="B12" s="63"/>
      <c r="C12" s="116" t="s">
        <v>980</v>
      </c>
      <c r="D12" s="115"/>
      <c r="E12" s="115"/>
      <c r="F12" s="63"/>
      <c r="G12" s="63"/>
      <c r="H12" s="63"/>
      <c r="I12" s="116"/>
      <c r="J12" s="2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114"/>
      <c r="AC12" s="114"/>
      <c r="AD12" s="114"/>
      <c r="AE12" s="114"/>
      <c r="AF12" s="114"/>
      <c r="AG12" s="114"/>
      <c r="AH12" s="114"/>
      <c r="AI12" s="114"/>
      <c r="AJ12" s="114"/>
      <c r="AK12" s="114"/>
      <c r="AL12" s="114"/>
      <c r="AM12" s="114"/>
      <c r="AN12" s="114"/>
      <c r="AO12" s="114"/>
      <c r="AP12" s="114"/>
      <c r="AQ12" s="114"/>
      <c r="AR12" s="114"/>
      <c r="AS12" s="114"/>
      <c r="AT12" s="114"/>
      <c r="AU12" s="114"/>
      <c r="AV12" s="114"/>
      <c r="AW12" s="114"/>
      <c r="AX12" s="114"/>
      <c r="AY12" s="114"/>
      <c r="AZ12" s="114"/>
      <c r="BA12" s="114"/>
      <c r="BB12" s="114"/>
      <c r="BC12" s="114"/>
      <c r="BD12" s="114"/>
      <c r="BE12" s="114"/>
      <c r="BF12" s="114"/>
      <c r="BG12" s="114"/>
      <c r="BH12" s="114"/>
      <c r="BI12" s="114"/>
      <c r="BJ12" s="114"/>
      <c r="BK12" s="114"/>
      <c r="BL12" s="114"/>
      <c r="BM12" s="114"/>
      <c r="BN12" s="114"/>
      <c r="BO12" s="114"/>
      <c r="BP12" s="114"/>
      <c r="BQ12" s="114"/>
      <c r="BR12" s="114"/>
      <c r="BS12" s="114"/>
      <c r="BT12" s="114"/>
      <c r="BU12" s="114"/>
      <c r="BV12" s="114"/>
      <c r="BW12" s="114"/>
      <c r="BX12" s="114"/>
      <c r="BY12" s="114"/>
      <c r="BZ12" s="114"/>
      <c r="CA12" s="114"/>
      <c r="CB12" s="114"/>
      <c r="CC12" s="114"/>
      <c r="CD12" s="114"/>
      <c r="CE12" s="114"/>
      <c r="CF12" s="114"/>
      <c r="CG12" s="114"/>
      <c r="CH12" s="114"/>
      <c r="CI12" s="114"/>
      <c r="CJ12" s="114"/>
      <c r="CK12" s="114"/>
      <c r="CL12" s="114"/>
      <c r="CM12" s="114"/>
      <c r="CN12" s="114"/>
      <c r="CO12" s="114"/>
      <c r="CP12" s="114"/>
      <c r="CQ12" s="114"/>
      <c r="CR12" s="114"/>
      <c r="CS12" s="114"/>
      <c r="CT12" s="114"/>
      <c r="CU12" s="114"/>
      <c r="CV12" s="114"/>
      <c r="CW12" s="114"/>
      <c r="CX12" s="114"/>
      <c r="CY12" s="114"/>
      <c r="CZ12" s="114"/>
      <c r="DA12" s="114"/>
      <c r="DB12" s="114"/>
      <c r="DC12" s="114"/>
      <c r="DD12" s="114"/>
      <c r="DE12" s="114"/>
      <c r="DF12" s="114"/>
      <c r="DG12" s="114"/>
      <c r="DH12" s="114"/>
      <c r="DI12" s="114"/>
      <c r="DJ12" s="114"/>
      <c r="DK12" s="114"/>
      <c r="DL12" s="114"/>
      <c r="DM12" s="114"/>
      <c r="DN12" s="114"/>
      <c r="DO12" s="114"/>
      <c r="DP12" s="114"/>
      <c r="DQ12" s="114"/>
      <c r="DR12" s="114"/>
      <c r="DS12" s="114"/>
      <c r="DT12" s="114"/>
      <c r="DU12" s="114"/>
      <c r="DV12" s="114"/>
      <c r="DW12" s="114"/>
      <c r="DX12" s="114"/>
      <c r="DY12" s="114"/>
      <c r="DZ12" s="114"/>
      <c r="EA12" s="114"/>
      <c r="EB12" s="114"/>
      <c r="EC12" s="114"/>
      <c r="ED12" s="114"/>
      <c r="EE12" s="114"/>
      <c r="EF12" s="114"/>
      <c r="EG12" s="114"/>
      <c r="EH12" s="114"/>
      <c r="EI12" s="114"/>
      <c r="EJ12" s="114"/>
      <c r="EK12" s="114"/>
      <c r="EL12" s="114"/>
      <c r="EM12" s="114"/>
      <c r="EN12" s="114"/>
      <c r="EO12" s="114"/>
      <c r="EP12" s="114"/>
      <c r="EQ12" s="114"/>
      <c r="ER12" s="114"/>
      <c r="ES12" s="114"/>
      <c r="ET12" s="114"/>
      <c r="EU12" s="114"/>
      <c r="EV12" s="114"/>
      <c r="EW12" s="114"/>
      <c r="EX12" s="114"/>
      <c r="EY12" s="114"/>
      <c r="EZ12" s="114"/>
      <c r="FA12" s="114"/>
      <c r="FB12" s="114"/>
      <c r="FC12" s="114"/>
      <c r="FD12" s="114"/>
      <c r="FE12" s="114"/>
      <c r="FF12" s="114"/>
      <c r="FG12" s="114"/>
      <c r="FH12" s="114"/>
      <c r="FI12" s="114"/>
      <c r="FJ12" s="114"/>
      <c r="FK12" s="114"/>
      <c r="FL12" s="114"/>
      <c r="FM12" s="114"/>
      <c r="FN12" s="114"/>
      <c r="FO12" s="114"/>
      <c r="FP12" s="114"/>
      <c r="FQ12" s="114"/>
      <c r="FR12" s="114"/>
    </row>
    <row r="13" spans="1:174">
      <c r="A13" s="63"/>
      <c r="B13" s="5" t="s">
        <v>13</v>
      </c>
      <c r="C13" s="5"/>
      <c r="D13" s="4"/>
      <c r="E13" s="7"/>
      <c r="F13" s="7"/>
      <c r="G13" s="7"/>
      <c r="H13" s="7"/>
      <c r="I13" s="7"/>
      <c r="J13" s="325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</row>
    <row r="14" spans="1:174">
      <c r="A14" s="63"/>
      <c r="B14" s="63"/>
      <c r="D14"/>
      <c r="F14" s="115"/>
      <c r="G14" s="63"/>
      <c r="H14" s="63"/>
      <c r="I14" s="116"/>
      <c r="J14" s="2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  <c r="CF14" s="114"/>
      <c r="CG14" s="114"/>
      <c r="CH14" s="114"/>
      <c r="CI14" s="114"/>
      <c r="CJ14" s="114"/>
      <c r="CK14" s="114"/>
      <c r="CL14" s="114"/>
      <c r="CM14" s="114"/>
      <c r="CN14" s="114"/>
      <c r="CO14" s="114"/>
      <c r="CP14" s="114"/>
      <c r="CQ14" s="114"/>
      <c r="CR14" s="114"/>
      <c r="CS14" s="114"/>
      <c r="CT14" s="114"/>
      <c r="CU14" s="114"/>
      <c r="CV14" s="114"/>
      <c r="CW14" s="114"/>
      <c r="CX14" s="114"/>
      <c r="CY14" s="114"/>
      <c r="CZ14" s="114"/>
      <c r="DA14" s="114"/>
      <c r="DB14" s="114"/>
      <c r="DC14" s="114"/>
      <c r="DD14" s="114"/>
      <c r="DE14" s="114"/>
      <c r="DF14" s="114"/>
      <c r="DG14" s="114"/>
      <c r="DH14" s="114"/>
      <c r="DI14" s="114"/>
      <c r="DJ14" s="114"/>
      <c r="DK14" s="114"/>
      <c r="DL14" s="114"/>
      <c r="DM14" s="114"/>
      <c r="DN14" s="114"/>
      <c r="DO14" s="114"/>
      <c r="DP14" s="114"/>
      <c r="DQ14" s="114"/>
      <c r="DR14" s="114"/>
      <c r="DS14" s="114"/>
      <c r="DT14" s="114"/>
      <c r="DU14" s="114"/>
      <c r="DV14" s="114"/>
      <c r="DW14" s="114"/>
      <c r="DX14" s="114"/>
      <c r="DY14" s="114"/>
      <c r="DZ14" s="114"/>
      <c r="EA14" s="114"/>
      <c r="EB14" s="114"/>
      <c r="EC14" s="114"/>
      <c r="ED14" s="114"/>
      <c r="EE14" s="114"/>
      <c r="EF14" s="114"/>
      <c r="EG14" s="114"/>
      <c r="EH14" s="114"/>
      <c r="EI14" s="114"/>
      <c r="EJ14" s="114"/>
      <c r="EK14" s="114"/>
      <c r="EL14" s="114"/>
      <c r="EM14" s="114"/>
      <c r="EN14" s="114"/>
      <c r="EO14" s="114"/>
      <c r="EP14" s="114"/>
      <c r="EQ14" s="114"/>
      <c r="ER14" s="114"/>
      <c r="ES14" s="114"/>
      <c r="ET14" s="114"/>
      <c r="EU14" s="114"/>
      <c r="EV14" s="114"/>
      <c r="EW14" s="114"/>
      <c r="EX14" s="114"/>
      <c r="EY14" s="114"/>
      <c r="EZ14" s="114"/>
      <c r="FA14" s="114"/>
      <c r="FB14" s="114"/>
      <c r="FC14" s="114"/>
      <c r="FD14" s="114"/>
      <c r="FE14" s="114"/>
      <c r="FF14" s="114"/>
      <c r="FG14" s="114"/>
      <c r="FH14" s="114"/>
      <c r="FI14" s="114"/>
      <c r="FJ14" s="114"/>
      <c r="FK14" s="114"/>
      <c r="FL14" s="114"/>
      <c r="FM14" s="114"/>
      <c r="FN14" s="114"/>
      <c r="FO14" s="114"/>
      <c r="FP14" s="114"/>
      <c r="FQ14" s="114"/>
      <c r="FR14" s="114"/>
    </row>
    <row r="15" spans="1:174">
      <c r="C15" t="s">
        <v>14</v>
      </c>
      <c r="D15" s="144" t="s">
        <v>15</v>
      </c>
      <c r="E15" s="134">
        <f>INDEX(Assumptions!$G$19:$G$19,MATCH($A$1,Model_Number,0))</f>
        <v>46203</v>
      </c>
      <c r="F15" s="134">
        <f>INDEX(Assumptions!$G$21:$G$21,MATCH($A$1,Model_Number,0))</f>
        <v>46568</v>
      </c>
      <c r="J15" s="27">
        <f>MAX(0,(MIN($F15,J$5)-MAX($E15,J$4)+1)/J$8)+((($E15-$F15+1)/J$8)*($E15&gt;J$4)*($F15&lt;J$5))</f>
        <v>0</v>
      </c>
      <c r="K15" s="27">
        <f t="shared" ref="K15:BV15" si="24">MAX(0,(MIN($F15,K$5)-MAX($E15,K$4)+1)/K$8)+((($E15-$F15+1)/K$8)*($E15&gt;K$4)*($F15&lt;K$5))</f>
        <v>0</v>
      </c>
      <c r="L15" s="27">
        <f t="shared" si="24"/>
        <v>0</v>
      </c>
      <c r="M15" s="27">
        <f t="shared" si="24"/>
        <v>0</v>
      </c>
      <c r="N15" s="27">
        <f t="shared" si="24"/>
        <v>0</v>
      </c>
      <c r="O15" s="27">
        <f t="shared" si="24"/>
        <v>0</v>
      </c>
      <c r="P15" s="27">
        <f t="shared" si="24"/>
        <v>0</v>
      </c>
      <c r="Q15" s="27">
        <f t="shared" si="24"/>
        <v>0</v>
      </c>
      <c r="R15" s="27">
        <f t="shared" si="24"/>
        <v>0</v>
      </c>
      <c r="S15" s="27">
        <f t="shared" si="24"/>
        <v>0</v>
      </c>
      <c r="T15" s="27">
        <f t="shared" si="24"/>
        <v>0</v>
      </c>
      <c r="U15" s="27">
        <f t="shared" si="24"/>
        <v>0</v>
      </c>
      <c r="V15" s="27">
        <f t="shared" si="24"/>
        <v>0</v>
      </c>
      <c r="W15" s="27">
        <f t="shared" si="24"/>
        <v>1.098901098901099E-2</v>
      </c>
      <c r="X15" s="27">
        <f t="shared" si="24"/>
        <v>1</v>
      </c>
      <c r="Y15" s="27">
        <f t="shared" si="24"/>
        <v>1</v>
      </c>
      <c r="Z15" s="27">
        <f t="shared" si="24"/>
        <v>1</v>
      </c>
      <c r="AA15" s="27">
        <f t="shared" si="24"/>
        <v>1</v>
      </c>
      <c r="AB15" s="27">
        <f t="shared" si="24"/>
        <v>0</v>
      </c>
      <c r="AC15" s="27">
        <f t="shared" si="24"/>
        <v>0</v>
      </c>
      <c r="AD15" s="27">
        <f t="shared" si="24"/>
        <v>0</v>
      </c>
      <c r="AE15" s="27">
        <f t="shared" si="24"/>
        <v>0</v>
      </c>
      <c r="AF15" s="27">
        <f t="shared" si="24"/>
        <v>0</v>
      </c>
      <c r="AG15" s="27">
        <f t="shared" si="24"/>
        <v>0</v>
      </c>
      <c r="AH15" s="27">
        <f t="shared" si="24"/>
        <v>0</v>
      </c>
      <c r="AI15" s="27">
        <f t="shared" si="24"/>
        <v>0</v>
      </c>
      <c r="AJ15" s="27">
        <f t="shared" si="24"/>
        <v>0</v>
      </c>
      <c r="AK15" s="27">
        <f t="shared" si="24"/>
        <v>0</v>
      </c>
      <c r="AL15" s="27">
        <f t="shared" si="24"/>
        <v>0</v>
      </c>
      <c r="AM15" s="27">
        <f t="shared" si="24"/>
        <v>0</v>
      </c>
      <c r="AN15" s="27">
        <f t="shared" si="24"/>
        <v>0</v>
      </c>
      <c r="AO15" s="27">
        <f t="shared" si="24"/>
        <v>0</v>
      </c>
      <c r="AP15" s="27">
        <f t="shared" si="24"/>
        <v>0</v>
      </c>
      <c r="AQ15" s="27">
        <f t="shared" si="24"/>
        <v>0</v>
      </c>
      <c r="AR15" s="27">
        <f t="shared" si="24"/>
        <v>0</v>
      </c>
      <c r="AS15" s="27">
        <f t="shared" si="24"/>
        <v>0</v>
      </c>
      <c r="AT15" s="27">
        <f t="shared" si="24"/>
        <v>0</v>
      </c>
      <c r="AU15" s="27">
        <f t="shared" si="24"/>
        <v>0</v>
      </c>
      <c r="AV15" s="27">
        <f t="shared" si="24"/>
        <v>0</v>
      </c>
      <c r="AW15" s="27">
        <f t="shared" si="24"/>
        <v>0</v>
      </c>
      <c r="AX15" s="27">
        <f t="shared" si="24"/>
        <v>0</v>
      </c>
      <c r="AY15" s="27">
        <f t="shared" si="24"/>
        <v>0</v>
      </c>
      <c r="AZ15" s="27">
        <f t="shared" si="24"/>
        <v>0</v>
      </c>
      <c r="BA15" s="27">
        <f t="shared" si="24"/>
        <v>0</v>
      </c>
      <c r="BB15" s="27">
        <f t="shared" si="24"/>
        <v>0</v>
      </c>
      <c r="BC15" s="27">
        <f t="shared" si="24"/>
        <v>0</v>
      </c>
      <c r="BD15" s="27">
        <f t="shared" si="24"/>
        <v>0</v>
      </c>
      <c r="BE15" s="27">
        <f t="shared" si="24"/>
        <v>0</v>
      </c>
      <c r="BF15" s="27">
        <f t="shared" si="24"/>
        <v>0</v>
      </c>
      <c r="BG15" s="27">
        <f t="shared" si="24"/>
        <v>0</v>
      </c>
      <c r="BH15" s="27">
        <f t="shared" si="24"/>
        <v>0</v>
      </c>
      <c r="BI15" s="27">
        <f t="shared" si="24"/>
        <v>0</v>
      </c>
      <c r="BJ15" s="27">
        <f t="shared" si="24"/>
        <v>0</v>
      </c>
      <c r="BK15" s="27">
        <f t="shared" si="24"/>
        <v>0</v>
      </c>
      <c r="BL15" s="27">
        <f t="shared" si="24"/>
        <v>0</v>
      </c>
      <c r="BM15" s="27">
        <f t="shared" si="24"/>
        <v>0</v>
      </c>
      <c r="BN15" s="27">
        <f t="shared" si="24"/>
        <v>0</v>
      </c>
      <c r="BO15" s="27">
        <f t="shared" si="24"/>
        <v>0</v>
      </c>
      <c r="BP15" s="27">
        <f t="shared" si="24"/>
        <v>0</v>
      </c>
      <c r="BQ15" s="27">
        <f t="shared" si="24"/>
        <v>0</v>
      </c>
      <c r="BR15" s="27">
        <f t="shared" si="24"/>
        <v>0</v>
      </c>
      <c r="BS15" s="27">
        <f t="shared" si="24"/>
        <v>0</v>
      </c>
      <c r="BT15" s="27">
        <f t="shared" si="24"/>
        <v>0</v>
      </c>
      <c r="BU15" s="27">
        <f t="shared" si="24"/>
        <v>0</v>
      </c>
      <c r="BV15" s="27">
        <f t="shared" si="24"/>
        <v>0</v>
      </c>
      <c r="BW15" s="27">
        <f t="shared" ref="BW15:EH15" si="25">MAX(0,(MIN($F15,BW$5)-MAX($E15,BW$4)+1)/BW$8)+((($E15-$F15+1)/BW$8)*($E15&gt;BW$4)*($F15&lt;BW$5))</f>
        <v>0</v>
      </c>
      <c r="BX15" s="27">
        <f t="shared" si="25"/>
        <v>0</v>
      </c>
      <c r="BY15" s="27">
        <f t="shared" si="25"/>
        <v>0</v>
      </c>
      <c r="BZ15" s="27">
        <f t="shared" si="25"/>
        <v>0</v>
      </c>
      <c r="CA15" s="27">
        <f t="shared" si="25"/>
        <v>0</v>
      </c>
      <c r="CB15" s="27">
        <f t="shared" si="25"/>
        <v>0</v>
      </c>
      <c r="CC15" s="27">
        <f t="shared" si="25"/>
        <v>0</v>
      </c>
      <c r="CD15" s="27">
        <f t="shared" si="25"/>
        <v>0</v>
      </c>
      <c r="CE15" s="27">
        <f t="shared" si="25"/>
        <v>0</v>
      </c>
      <c r="CF15" s="27">
        <f t="shared" si="25"/>
        <v>0</v>
      </c>
      <c r="CG15" s="27">
        <f t="shared" si="25"/>
        <v>0</v>
      </c>
      <c r="CH15" s="27">
        <f t="shared" si="25"/>
        <v>0</v>
      </c>
      <c r="CI15" s="27">
        <f t="shared" si="25"/>
        <v>0</v>
      </c>
      <c r="CJ15" s="27">
        <f t="shared" si="25"/>
        <v>0</v>
      </c>
      <c r="CK15" s="27">
        <f t="shared" si="25"/>
        <v>0</v>
      </c>
      <c r="CL15" s="27">
        <f t="shared" si="25"/>
        <v>0</v>
      </c>
      <c r="CM15" s="27">
        <f t="shared" si="25"/>
        <v>0</v>
      </c>
      <c r="CN15" s="27">
        <f t="shared" si="25"/>
        <v>0</v>
      </c>
      <c r="CO15" s="27">
        <f t="shared" si="25"/>
        <v>0</v>
      </c>
      <c r="CP15" s="27">
        <f t="shared" si="25"/>
        <v>0</v>
      </c>
      <c r="CQ15" s="27">
        <f t="shared" si="25"/>
        <v>0</v>
      </c>
      <c r="CR15" s="27">
        <f t="shared" si="25"/>
        <v>0</v>
      </c>
      <c r="CS15" s="27">
        <f t="shared" si="25"/>
        <v>0</v>
      </c>
      <c r="CT15" s="27">
        <f t="shared" si="25"/>
        <v>0</v>
      </c>
      <c r="CU15" s="27">
        <f t="shared" si="25"/>
        <v>0</v>
      </c>
      <c r="CV15" s="27">
        <f t="shared" si="25"/>
        <v>0</v>
      </c>
      <c r="CW15" s="27">
        <f t="shared" si="25"/>
        <v>0</v>
      </c>
      <c r="CX15" s="27">
        <f t="shared" si="25"/>
        <v>0</v>
      </c>
      <c r="CY15" s="27">
        <f t="shared" si="25"/>
        <v>0</v>
      </c>
      <c r="CZ15" s="27">
        <f t="shared" si="25"/>
        <v>0</v>
      </c>
      <c r="DA15" s="27">
        <f t="shared" si="25"/>
        <v>0</v>
      </c>
      <c r="DB15" s="27">
        <f t="shared" si="25"/>
        <v>0</v>
      </c>
      <c r="DC15" s="27">
        <f t="shared" si="25"/>
        <v>0</v>
      </c>
      <c r="DD15" s="27">
        <f t="shared" si="25"/>
        <v>0</v>
      </c>
      <c r="DE15" s="27">
        <f t="shared" si="25"/>
        <v>0</v>
      </c>
      <c r="DF15" s="27">
        <f t="shared" si="25"/>
        <v>0</v>
      </c>
      <c r="DG15" s="27">
        <f t="shared" si="25"/>
        <v>0</v>
      </c>
      <c r="DH15" s="27">
        <f t="shared" si="25"/>
        <v>0</v>
      </c>
      <c r="DI15" s="27">
        <f t="shared" si="25"/>
        <v>0</v>
      </c>
      <c r="DJ15" s="27">
        <f t="shared" si="25"/>
        <v>0</v>
      </c>
      <c r="DK15" s="27">
        <f t="shared" si="25"/>
        <v>0</v>
      </c>
      <c r="DL15" s="27">
        <f t="shared" si="25"/>
        <v>0</v>
      </c>
      <c r="DM15" s="27">
        <f t="shared" si="25"/>
        <v>0</v>
      </c>
      <c r="DN15" s="27">
        <f t="shared" si="25"/>
        <v>0</v>
      </c>
      <c r="DO15" s="27">
        <f t="shared" si="25"/>
        <v>0</v>
      </c>
      <c r="DP15" s="27">
        <f t="shared" si="25"/>
        <v>0</v>
      </c>
      <c r="DQ15" s="27">
        <f t="shared" si="25"/>
        <v>0</v>
      </c>
      <c r="DR15" s="27">
        <f t="shared" si="25"/>
        <v>0</v>
      </c>
      <c r="DS15" s="27">
        <f t="shared" si="25"/>
        <v>0</v>
      </c>
      <c r="DT15" s="27">
        <f t="shared" si="25"/>
        <v>0</v>
      </c>
      <c r="DU15" s="27">
        <f t="shared" si="25"/>
        <v>0</v>
      </c>
      <c r="DV15" s="27">
        <f t="shared" si="25"/>
        <v>0</v>
      </c>
      <c r="DW15" s="27">
        <f t="shared" si="25"/>
        <v>0</v>
      </c>
      <c r="DX15" s="27">
        <f t="shared" si="25"/>
        <v>0</v>
      </c>
      <c r="DY15" s="27">
        <f t="shared" si="25"/>
        <v>0</v>
      </c>
      <c r="DZ15" s="27">
        <f t="shared" si="25"/>
        <v>0</v>
      </c>
      <c r="EA15" s="27">
        <f t="shared" si="25"/>
        <v>0</v>
      </c>
      <c r="EB15" s="27">
        <f t="shared" si="25"/>
        <v>0</v>
      </c>
      <c r="EC15" s="27">
        <f t="shared" si="25"/>
        <v>0</v>
      </c>
      <c r="ED15" s="27">
        <f t="shared" si="25"/>
        <v>0</v>
      </c>
      <c r="EE15" s="27">
        <f t="shared" si="25"/>
        <v>0</v>
      </c>
      <c r="EF15" s="27">
        <f t="shared" si="25"/>
        <v>0</v>
      </c>
      <c r="EG15" s="27">
        <f t="shared" si="25"/>
        <v>0</v>
      </c>
      <c r="EH15" s="27">
        <f t="shared" si="25"/>
        <v>0</v>
      </c>
      <c r="EI15" s="27">
        <f t="shared" ref="EI15:FR15" si="26">MAX(0,(MIN($F15,EI$5)-MAX($E15,EI$4)+1)/EI$8)+((($E15-$F15+1)/EI$8)*($E15&gt;EI$4)*($F15&lt;EI$5))</f>
        <v>0</v>
      </c>
      <c r="EJ15" s="27">
        <f t="shared" si="26"/>
        <v>0</v>
      </c>
      <c r="EK15" s="27">
        <f t="shared" si="26"/>
        <v>0</v>
      </c>
      <c r="EL15" s="27">
        <f t="shared" si="26"/>
        <v>0</v>
      </c>
      <c r="EM15" s="27">
        <f t="shared" si="26"/>
        <v>0</v>
      </c>
      <c r="EN15" s="27">
        <f t="shared" si="26"/>
        <v>0</v>
      </c>
      <c r="EO15" s="27">
        <f t="shared" si="26"/>
        <v>0</v>
      </c>
      <c r="EP15" s="27">
        <f t="shared" si="26"/>
        <v>0</v>
      </c>
      <c r="EQ15" s="27">
        <f t="shared" si="26"/>
        <v>0</v>
      </c>
      <c r="ER15" s="27">
        <f t="shared" si="26"/>
        <v>0</v>
      </c>
      <c r="ES15" s="27">
        <f t="shared" si="26"/>
        <v>0</v>
      </c>
      <c r="ET15" s="27">
        <f t="shared" si="26"/>
        <v>0</v>
      </c>
      <c r="EU15" s="27">
        <f t="shared" si="26"/>
        <v>0</v>
      </c>
      <c r="EV15" s="27">
        <f t="shared" si="26"/>
        <v>0</v>
      </c>
      <c r="EW15" s="27">
        <f t="shared" si="26"/>
        <v>0</v>
      </c>
      <c r="EX15" s="27">
        <f t="shared" si="26"/>
        <v>0</v>
      </c>
      <c r="EY15" s="27">
        <f t="shared" si="26"/>
        <v>0</v>
      </c>
      <c r="EZ15" s="27">
        <f t="shared" si="26"/>
        <v>0</v>
      </c>
      <c r="FA15" s="27">
        <f t="shared" si="26"/>
        <v>0</v>
      </c>
      <c r="FB15" s="27">
        <f t="shared" si="26"/>
        <v>0</v>
      </c>
      <c r="FC15" s="27">
        <f t="shared" si="26"/>
        <v>0</v>
      </c>
      <c r="FD15" s="27">
        <f t="shared" si="26"/>
        <v>0</v>
      </c>
      <c r="FE15" s="27">
        <f t="shared" si="26"/>
        <v>0</v>
      </c>
      <c r="FF15" s="27">
        <f t="shared" si="26"/>
        <v>0</v>
      </c>
      <c r="FG15" s="27">
        <f t="shared" si="26"/>
        <v>0</v>
      </c>
      <c r="FH15" s="27">
        <f t="shared" si="26"/>
        <v>0</v>
      </c>
      <c r="FI15" s="27">
        <f t="shared" si="26"/>
        <v>0</v>
      </c>
      <c r="FJ15" s="27">
        <f t="shared" si="26"/>
        <v>0</v>
      </c>
      <c r="FK15" s="27">
        <f t="shared" si="26"/>
        <v>0</v>
      </c>
      <c r="FL15" s="27">
        <f t="shared" si="26"/>
        <v>0</v>
      </c>
      <c r="FM15" s="27">
        <f t="shared" si="26"/>
        <v>0</v>
      </c>
      <c r="FN15" s="27">
        <f t="shared" si="26"/>
        <v>0</v>
      </c>
      <c r="FO15" s="27">
        <f t="shared" si="26"/>
        <v>0</v>
      </c>
      <c r="FP15" s="27">
        <f t="shared" si="26"/>
        <v>0</v>
      </c>
      <c r="FQ15" s="27">
        <f t="shared" si="26"/>
        <v>0</v>
      </c>
      <c r="FR15" s="27">
        <f t="shared" si="26"/>
        <v>0</v>
      </c>
    </row>
    <row r="16" spans="1:174">
      <c r="C16" t="s">
        <v>77</v>
      </c>
      <c r="D16" s="144" t="s">
        <v>44</v>
      </c>
      <c r="E16" s="8"/>
      <c r="I16" s="67">
        <v>0</v>
      </c>
      <c r="J16" s="18">
        <f>(J15&gt;0) * MAX((MONTH(J5) - MONTH($E15)),I16 + (MONTH(J5)-MONTH(J4)+1))</f>
        <v>0</v>
      </c>
      <c r="K16" s="18">
        <f t="shared" ref="K16:BV16" si="27">(K15&gt;0) * MAX((MONTH(K5) - MONTH($E15)),J16 + (MONTH(K5)-MONTH(K4)+1))</f>
        <v>0</v>
      </c>
      <c r="L16" s="18">
        <f t="shared" si="27"/>
        <v>0</v>
      </c>
      <c r="M16" s="18">
        <f t="shared" si="27"/>
        <v>0</v>
      </c>
      <c r="N16" s="18">
        <f t="shared" si="27"/>
        <v>0</v>
      </c>
      <c r="O16" s="18">
        <f t="shared" si="27"/>
        <v>0</v>
      </c>
      <c r="P16" s="18">
        <f t="shared" si="27"/>
        <v>0</v>
      </c>
      <c r="Q16" s="18">
        <f t="shared" si="27"/>
        <v>0</v>
      </c>
      <c r="R16" s="18">
        <f t="shared" si="27"/>
        <v>0</v>
      </c>
      <c r="S16" s="18">
        <f t="shared" si="27"/>
        <v>0</v>
      </c>
      <c r="T16" s="18">
        <f t="shared" si="27"/>
        <v>0</v>
      </c>
      <c r="U16" s="18">
        <f t="shared" si="27"/>
        <v>0</v>
      </c>
      <c r="V16" s="18">
        <f t="shared" si="27"/>
        <v>0</v>
      </c>
      <c r="W16" s="18">
        <f t="shared" si="27"/>
        <v>3</v>
      </c>
      <c r="X16" s="18">
        <f t="shared" si="27"/>
        <v>6</v>
      </c>
      <c r="Y16" s="18">
        <f t="shared" si="27"/>
        <v>9</v>
      </c>
      <c r="Z16" s="18">
        <f t="shared" si="27"/>
        <v>12</v>
      </c>
      <c r="AA16" s="18">
        <f t="shared" si="27"/>
        <v>15</v>
      </c>
      <c r="AB16" s="18">
        <f t="shared" si="27"/>
        <v>0</v>
      </c>
      <c r="AC16" s="18">
        <f t="shared" si="27"/>
        <v>0</v>
      </c>
      <c r="AD16" s="18">
        <f t="shared" si="27"/>
        <v>0</v>
      </c>
      <c r="AE16" s="18">
        <f t="shared" si="27"/>
        <v>0</v>
      </c>
      <c r="AF16" s="18">
        <f t="shared" si="27"/>
        <v>0</v>
      </c>
      <c r="AG16" s="18">
        <f t="shared" si="27"/>
        <v>0</v>
      </c>
      <c r="AH16" s="18">
        <f t="shared" si="27"/>
        <v>0</v>
      </c>
      <c r="AI16" s="18">
        <f t="shared" si="27"/>
        <v>0</v>
      </c>
      <c r="AJ16" s="18">
        <f t="shared" si="27"/>
        <v>0</v>
      </c>
      <c r="AK16" s="18">
        <f t="shared" si="27"/>
        <v>0</v>
      </c>
      <c r="AL16" s="18">
        <f t="shared" si="27"/>
        <v>0</v>
      </c>
      <c r="AM16" s="18">
        <f t="shared" si="27"/>
        <v>0</v>
      </c>
      <c r="AN16" s="18">
        <f t="shared" si="27"/>
        <v>0</v>
      </c>
      <c r="AO16" s="18">
        <f t="shared" si="27"/>
        <v>0</v>
      </c>
      <c r="AP16" s="18">
        <f t="shared" si="27"/>
        <v>0</v>
      </c>
      <c r="AQ16" s="18">
        <f t="shared" si="27"/>
        <v>0</v>
      </c>
      <c r="AR16" s="18">
        <f t="shared" si="27"/>
        <v>0</v>
      </c>
      <c r="AS16" s="18">
        <f t="shared" si="27"/>
        <v>0</v>
      </c>
      <c r="AT16" s="18">
        <f t="shared" si="27"/>
        <v>0</v>
      </c>
      <c r="AU16" s="18">
        <f t="shared" si="27"/>
        <v>0</v>
      </c>
      <c r="AV16" s="18">
        <f t="shared" si="27"/>
        <v>0</v>
      </c>
      <c r="AW16" s="18">
        <f t="shared" si="27"/>
        <v>0</v>
      </c>
      <c r="AX16" s="18">
        <f t="shared" si="27"/>
        <v>0</v>
      </c>
      <c r="AY16" s="18">
        <f t="shared" si="27"/>
        <v>0</v>
      </c>
      <c r="AZ16" s="18">
        <f t="shared" si="27"/>
        <v>0</v>
      </c>
      <c r="BA16" s="18">
        <f t="shared" si="27"/>
        <v>0</v>
      </c>
      <c r="BB16" s="18">
        <f t="shared" si="27"/>
        <v>0</v>
      </c>
      <c r="BC16" s="18">
        <f t="shared" si="27"/>
        <v>0</v>
      </c>
      <c r="BD16" s="18">
        <f t="shared" si="27"/>
        <v>0</v>
      </c>
      <c r="BE16" s="18">
        <f t="shared" si="27"/>
        <v>0</v>
      </c>
      <c r="BF16" s="18">
        <f t="shared" si="27"/>
        <v>0</v>
      </c>
      <c r="BG16" s="18">
        <f t="shared" si="27"/>
        <v>0</v>
      </c>
      <c r="BH16" s="18">
        <f t="shared" si="27"/>
        <v>0</v>
      </c>
      <c r="BI16" s="18">
        <f t="shared" si="27"/>
        <v>0</v>
      </c>
      <c r="BJ16" s="18">
        <f t="shared" si="27"/>
        <v>0</v>
      </c>
      <c r="BK16" s="18">
        <f t="shared" si="27"/>
        <v>0</v>
      </c>
      <c r="BL16" s="18">
        <f t="shared" si="27"/>
        <v>0</v>
      </c>
      <c r="BM16" s="18">
        <f t="shared" si="27"/>
        <v>0</v>
      </c>
      <c r="BN16" s="18">
        <f t="shared" si="27"/>
        <v>0</v>
      </c>
      <c r="BO16" s="18">
        <f t="shared" si="27"/>
        <v>0</v>
      </c>
      <c r="BP16" s="18">
        <f t="shared" si="27"/>
        <v>0</v>
      </c>
      <c r="BQ16" s="18">
        <f t="shared" si="27"/>
        <v>0</v>
      </c>
      <c r="BR16" s="18">
        <f t="shared" si="27"/>
        <v>0</v>
      </c>
      <c r="BS16" s="18">
        <f t="shared" si="27"/>
        <v>0</v>
      </c>
      <c r="BT16" s="18">
        <f t="shared" si="27"/>
        <v>0</v>
      </c>
      <c r="BU16" s="18">
        <f t="shared" si="27"/>
        <v>0</v>
      </c>
      <c r="BV16" s="18">
        <f t="shared" si="27"/>
        <v>0</v>
      </c>
      <c r="BW16" s="18">
        <f t="shared" ref="BW16:EH16" si="28">(BW15&gt;0) * MAX((MONTH(BW5) - MONTH($E15)),BV16 + (MONTH(BW5)-MONTH(BW4)+1))</f>
        <v>0</v>
      </c>
      <c r="BX16" s="18">
        <f t="shared" si="28"/>
        <v>0</v>
      </c>
      <c r="BY16" s="18">
        <f t="shared" si="28"/>
        <v>0</v>
      </c>
      <c r="BZ16" s="18">
        <f t="shared" si="28"/>
        <v>0</v>
      </c>
      <c r="CA16" s="18">
        <f t="shared" si="28"/>
        <v>0</v>
      </c>
      <c r="CB16" s="18">
        <f t="shared" si="28"/>
        <v>0</v>
      </c>
      <c r="CC16" s="18">
        <f t="shared" si="28"/>
        <v>0</v>
      </c>
      <c r="CD16" s="18">
        <f t="shared" si="28"/>
        <v>0</v>
      </c>
      <c r="CE16" s="18">
        <f t="shared" si="28"/>
        <v>0</v>
      </c>
      <c r="CF16" s="18">
        <f t="shared" si="28"/>
        <v>0</v>
      </c>
      <c r="CG16" s="18">
        <f t="shared" si="28"/>
        <v>0</v>
      </c>
      <c r="CH16" s="18">
        <f t="shared" si="28"/>
        <v>0</v>
      </c>
      <c r="CI16" s="18">
        <f t="shared" si="28"/>
        <v>0</v>
      </c>
      <c r="CJ16" s="18">
        <f t="shared" si="28"/>
        <v>0</v>
      </c>
      <c r="CK16" s="18">
        <f t="shared" si="28"/>
        <v>0</v>
      </c>
      <c r="CL16" s="18">
        <f t="shared" si="28"/>
        <v>0</v>
      </c>
      <c r="CM16" s="18">
        <f t="shared" si="28"/>
        <v>0</v>
      </c>
      <c r="CN16" s="18">
        <f t="shared" si="28"/>
        <v>0</v>
      </c>
      <c r="CO16" s="18">
        <f t="shared" si="28"/>
        <v>0</v>
      </c>
      <c r="CP16" s="18">
        <f t="shared" si="28"/>
        <v>0</v>
      </c>
      <c r="CQ16" s="18">
        <f t="shared" si="28"/>
        <v>0</v>
      </c>
      <c r="CR16" s="18">
        <f t="shared" si="28"/>
        <v>0</v>
      </c>
      <c r="CS16" s="18">
        <f t="shared" si="28"/>
        <v>0</v>
      </c>
      <c r="CT16" s="18">
        <f t="shared" si="28"/>
        <v>0</v>
      </c>
      <c r="CU16" s="18">
        <f t="shared" si="28"/>
        <v>0</v>
      </c>
      <c r="CV16" s="18">
        <f t="shared" si="28"/>
        <v>0</v>
      </c>
      <c r="CW16" s="18">
        <f t="shared" si="28"/>
        <v>0</v>
      </c>
      <c r="CX16" s="18">
        <f t="shared" si="28"/>
        <v>0</v>
      </c>
      <c r="CY16" s="18">
        <f t="shared" si="28"/>
        <v>0</v>
      </c>
      <c r="CZ16" s="18">
        <f t="shared" si="28"/>
        <v>0</v>
      </c>
      <c r="DA16" s="18">
        <f t="shared" si="28"/>
        <v>0</v>
      </c>
      <c r="DB16" s="18">
        <f t="shared" si="28"/>
        <v>0</v>
      </c>
      <c r="DC16" s="18">
        <f t="shared" si="28"/>
        <v>0</v>
      </c>
      <c r="DD16" s="18">
        <f t="shared" si="28"/>
        <v>0</v>
      </c>
      <c r="DE16" s="18">
        <f t="shared" si="28"/>
        <v>0</v>
      </c>
      <c r="DF16" s="18">
        <f t="shared" si="28"/>
        <v>0</v>
      </c>
      <c r="DG16" s="18">
        <f t="shared" si="28"/>
        <v>0</v>
      </c>
      <c r="DH16" s="18">
        <f t="shared" si="28"/>
        <v>0</v>
      </c>
      <c r="DI16" s="18">
        <f t="shared" si="28"/>
        <v>0</v>
      </c>
      <c r="DJ16" s="18">
        <f t="shared" si="28"/>
        <v>0</v>
      </c>
      <c r="DK16" s="18">
        <f t="shared" si="28"/>
        <v>0</v>
      </c>
      <c r="DL16" s="18">
        <f t="shared" si="28"/>
        <v>0</v>
      </c>
      <c r="DM16" s="18">
        <f t="shared" si="28"/>
        <v>0</v>
      </c>
      <c r="DN16" s="18">
        <f t="shared" si="28"/>
        <v>0</v>
      </c>
      <c r="DO16" s="18">
        <f t="shared" si="28"/>
        <v>0</v>
      </c>
      <c r="DP16" s="18">
        <f t="shared" si="28"/>
        <v>0</v>
      </c>
      <c r="DQ16" s="18">
        <f t="shared" si="28"/>
        <v>0</v>
      </c>
      <c r="DR16" s="18">
        <f t="shared" si="28"/>
        <v>0</v>
      </c>
      <c r="DS16" s="18">
        <f t="shared" si="28"/>
        <v>0</v>
      </c>
      <c r="DT16" s="18">
        <f t="shared" si="28"/>
        <v>0</v>
      </c>
      <c r="DU16" s="18">
        <f t="shared" si="28"/>
        <v>0</v>
      </c>
      <c r="DV16" s="18">
        <f t="shared" si="28"/>
        <v>0</v>
      </c>
      <c r="DW16" s="18">
        <f t="shared" si="28"/>
        <v>0</v>
      </c>
      <c r="DX16" s="18">
        <f t="shared" si="28"/>
        <v>0</v>
      </c>
      <c r="DY16" s="18">
        <f t="shared" si="28"/>
        <v>0</v>
      </c>
      <c r="DZ16" s="18">
        <f t="shared" si="28"/>
        <v>0</v>
      </c>
      <c r="EA16" s="18">
        <f t="shared" si="28"/>
        <v>0</v>
      </c>
      <c r="EB16" s="18">
        <f t="shared" si="28"/>
        <v>0</v>
      </c>
      <c r="EC16" s="18">
        <f t="shared" si="28"/>
        <v>0</v>
      </c>
      <c r="ED16" s="18">
        <f t="shared" si="28"/>
        <v>0</v>
      </c>
      <c r="EE16" s="18">
        <f t="shared" si="28"/>
        <v>0</v>
      </c>
      <c r="EF16" s="18">
        <f t="shared" si="28"/>
        <v>0</v>
      </c>
      <c r="EG16" s="18">
        <f t="shared" si="28"/>
        <v>0</v>
      </c>
      <c r="EH16" s="18">
        <f t="shared" si="28"/>
        <v>0</v>
      </c>
      <c r="EI16" s="18">
        <f t="shared" ref="EI16:FR16" si="29">(EI15&gt;0) * MAX((MONTH(EI5) - MONTH($E15)),EH16 + (MONTH(EI5)-MONTH(EI4)+1))</f>
        <v>0</v>
      </c>
      <c r="EJ16" s="18">
        <f t="shared" si="29"/>
        <v>0</v>
      </c>
      <c r="EK16" s="18">
        <f t="shared" si="29"/>
        <v>0</v>
      </c>
      <c r="EL16" s="18">
        <f t="shared" si="29"/>
        <v>0</v>
      </c>
      <c r="EM16" s="18">
        <f t="shared" si="29"/>
        <v>0</v>
      </c>
      <c r="EN16" s="18">
        <f t="shared" si="29"/>
        <v>0</v>
      </c>
      <c r="EO16" s="18">
        <f t="shared" si="29"/>
        <v>0</v>
      </c>
      <c r="EP16" s="18">
        <f t="shared" si="29"/>
        <v>0</v>
      </c>
      <c r="EQ16" s="18">
        <f t="shared" si="29"/>
        <v>0</v>
      </c>
      <c r="ER16" s="18">
        <f t="shared" si="29"/>
        <v>0</v>
      </c>
      <c r="ES16" s="18">
        <f t="shared" si="29"/>
        <v>0</v>
      </c>
      <c r="ET16" s="18">
        <f t="shared" si="29"/>
        <v>0</v>
      </c>
      <c r="EU16" s="18">
        <f t="shared" si="29"/>
        <v>0</v>
      </c>
      <c r="EV16" s="18">
        <f t="shared" si="29"/>
        <v>0</v>
      </c>
      <c r="EW16" s="18">
        <f t="shared" si="29"/>
        <v>0</v>
      </c>
      <c r="EX16" s="18">
        <f t="shared" si="29"/>
        <v>0</v>
      </c>
      <c r="EY16" s="18">
        <f t="shared" si="29"/>
        <v>0</v>
      </c>
      <c r="EZ16" s="18">
        <f t="shared" si="29"/>
        <v>0</v>
      </c>
      <c r="FA16" s="18">
        <f t="shared" si="29"/>
        <v>0</v>
      </c>
      <c r="FB16" s="18">
        <f t="shared" si="29"/>
        <v>0</v>
      </c>
      <c r="FC16" s="18">
        <f t="shared" si="29"/>
        <v>0</v>
      </c>
      <c r="FD16" s="18">
        <f t="shared" si="29"/>
        <v>0</v>
      </c>
      <c r="FE16" s="18">
        <f t="shared" si="29"/>
        <v>0</v>
      </c>
      <c r="FF16" s="18">
        <f t="shared" si="29"/>
        <v>0</v>
      </c>
      <c r="FG16" s="18">
        <f t="shared" si="29"/>
        <v>0</v>
      </c>
      <c r="FH16" s="18">
        <f t="shared" si="29"/>
        <v>0</v>
      </c>
      <c r="FI16" s="18">
        <f t="shared" si="29"/>
        <v>0</v>
      </c>
      <c r="FJ16" s="18">
        <f t="shared" si="29"/>
        <v>0</v>
      </c>
      <c r="FK16" s="18">
        <f t="shared" si="29"/>
        <v>0</v>
      </c>
      <c r="FL16" s="18">
        <f t="shared" si="29"/>
        <v>0</v>
      </c>
      <c r="FM16" s="18">
        <f t="shared" si="29"/>
        <v>0</v>
      </c>
      <c r="FN16" s="18">
        <f t="shared" si="29"/>
        <v>0</v>
      </c>
      <c r="FO16" s="18">
        <f t="shared" si="29"/>
        <v>0</v>
      </c>
      <c r="FP16" s="18">
        <f t="shared" si="29"/>
        <v>0</v>
      </c>
      <c r="FQ16" s="18">
        <f t="shared" si="29"/>
        <v>0</v>
      </c>
      <c r="FR16" s="18">
        <f t="shared" si="29"/>
        <v>0</v>
      </c>
    </row>
    <row r="17" spans="2:174">
      <c r="C17" t="s">
        <v>16</v>
      </c>
      <c r="D17" s="144" t="s">
        <v>15</v>
      </c>
      <c r="E17" s="134">
        <f>INDEX(Assumptions!$G$28:$G$28,MATCH($A$1,Model_Number,0))</f>
        <v>46569</v>
      </c>
      <c r="F17" s="134">
        <f>INDEX(Assumptions!$G$30:$G$30,MATCH($A$1,Model_Number,0))</f>
        <v>59352</v>
      </c>
      <c r="I17" s="67">
        <v>0</v>
      </c>
      <c r="J17" s="27">
        <f>MAX(0,(MIN($F17,J$5)-MAX($E17,J$4)+1)/J$8)+((($E17-$F17+1)/J$8)*($E17&gt;J$4)*($F17&lt;J$5))</f>
        <v>0</v>
      </c>
      <c r="K17" s="27">
        <f t="shared" ref="K17:BV17" si="30">MAX(0,(MIN($F17,K$5)-MAX($E17,K$4)+1)/K$8)+((($E17-$F17+1)/K$8)*($E17&gt;K$4)*($F17&lt;K$5))</f>
        <v>0</v>
      </c>
      <c r="L17" s="27">
        <f t="shared" si="30"/>
        <v>0</v>
      </c>
      <c r="M17" s="27">
        <f t="shared" si="30"/>
        <v>0</v>
      </c>
      <c r="N17" s="27">
        <f t="shared" si="30"/>
        <v>0</v>
      </c>
      <c r="O17" s="27">
        <f t="shared" si="30"/>
        <v>0</v>
      </c>
      <c r="P17" s="27">
        <f t="shared" si="30"/>
        <v>0</v>
      </c>
      <c r="Q17" s="27">
        <f t="shared" si="30"/>
        <v>0</v>
      </c>
      <c r="R17" s="27">
        <f t="shared" si="30"/>
        <v>0</v>
      </c>
      <c r="S17" s="27">
        <f t="shared" si="30"/>
        <v>0</v>
      </c>
      <c r="T17" s="27">
        <f t="shared" si="30"/>
        <v>0</v>
      </c>
      <c r="U17" s="27">
        <f t="shared" si="30"/>
        <v>0</v>
      </c>
      <c r="V17" s="27">
        <f t="shared" si="30"/>
        <v>0</v>
      </c>
      <c r="W17" s="27">
        <f t="shared" si="30"/>
        <v>0</v>
      </c>
      <c r="X17" s="27">
        <f t="shared" si="30"/>
        <v>0</v>
      </c>
      <c r="Y17" s="27">
        <f t="shared" si="30"/>
        <v>0</v>
      </c>
      <c r="Z17" s="27">
        <f t="shared" si="30"/>
        <v>0</v>
      </c>
      <c r="AA17" s="27">
        <f t="shared" si="30"/>
        <v>0</v>
      </c>
      <c r="AB17" s="27">
        <f t="shared" si="30"/>
        <v>1</v>
      </c>
      <c r="AC17" s="27">
        <f t="shared" si="30"/>
        <v>1</v>
      </c>
      <c r="AD17" s="27">
        <f t="shared" si="30"/>
        <v>1</v>
      </c>
      <c r="AE17" s="27">
        <f t="shared" si="30"/>
        <v>1</v>
      </c>
      <c r="AF17" s="27">
        <f t="shared" si="30"/>
        <v>1</v>
      </c>
      <c r="AG17" s="27">
        <f t="shared" si="30"/>
        <v>1</v>
      </c>
      <c r="AH17" s="27">
        <f t="shared" si="30"/>
        <v>1</v>
      </c>
      <c r="AI17" s="27">
        <f t="shared" si="30"/>
        <v>1</v>
      </c>
      <c r="AJ17" s="27">
        <f t="shared" si="30"/>
        <v>1</v>
      </c>
      <c r="AK17" s="27">
        <f t="shared" si="30"/>
        <v>1</v>
      </c>
      <c r="AL17" s="27">
        <f t="shared" si="30"/>
        <v>1</v>
      </c>
      <c r="AM17" s="27">
        <f t="shared" si="30"/>
        <v>1</v>
      </c>
      <c r="AN17" s="27">
        <f t="shared" si="30"/>
        <v>1</v>
      </c>
      <c r="AO17" s="27">
        <f t="shared" si="30"/>
        <v>1</v>
      </c>
      <c r="AP17" s="27">
        <f t="shared" si="30"/>
        <v>1</v>
      </c>
      <c r="AQ17" s="27">
        <f t="shared" si="30"/>
        <v>1</v>
      </c>
      <c r="AR17" s="27">
        <f t="shared" si="30"/>
        <v>1</v>
      </c>
      <c r="AS17" s="27">
        <f t="shared" si="30"/>
        <v>1</v>
      </c>
      <c r="AT17" s="27">
        <f t="shared" si="30"/>
        <v>1</v>
      </c>
      <c r="AU17" s="27">
        <f t="shared" si="30"/>
        <v>1</v>
      </c>
      <c r="AV17" s="27">
        <f t="shared" si="30"/>
        <v>1</v>
      </c>
      <c r="AW17" s="27">
        <f t="shared" si="30"/>
        <v>1</v>
      </c>
      <c r="AX17" s="27">
        <f t="shared" si="30"/>
        <v>1</v>
      </c>
      <c r="AY17" s="27">
        <f t="shared" si="30"/>
        <v>1</v>
      </c>
      <c r="AZ17" s="27">
        <f t="shared" si="30"/>
        <v>1</v>
      </c>
      <c r="BA17" s="27">
        <f t="shared" si="30"/>
        <v>1</v>
      </c>
      <c r="BB17" s="27">
        <f t="shared" si="30"/>
        <v>1</v>
      </c>
      <c r="BC17" s="27">
        <f t="shared" si="30"/>
        <v>1</v>
      </c>
      <c r="BD17" s="27">
        <f t="shared" si="30"/>
        <v>1</v>
      </c>
      <c r="BE17" s="27">
        <f t="shared" si="30"/>
        <v>1</v>
      </c>
      <c r="BF17" s="27">
        <f t="shared" si="30"/>
        <v>1</v>
      </c>
      <c r="BG17" s="27">
        <f t="shared" si="30"/>
        <v>1</v>
      </c>
      <c r="BH17" s="27">
        <f t="shared" si="30"/>
        <v>1</v>
      </c>
      <c r="BI17" s="27">
        <f t="shared" si="30"/>
        <v>1</v>
      </c>
      <c r="BJ17" s="27">
        <f t="shared" si="30"/>
        <v>1</v>
      </c>
      <c r="BK17" s="27">
        <f t="shared" si="30"/>
        <v>1</v>
      </c>
      <c r="BL17" s="27">
        <f t="shared" si="30"/>
        <v>1</v>
      </c>
      <c r="BM17" s="27">
        <f t="shared" si="30"/>
        <v>1</v>
      </c>
      <c r="BN17" s="27">
        <f t="shared" si="30"/>
        <v>1</v>
      </c>
      <c r="BO17" s="27">
        <f t="shared" si="30"/>
        <v>1</v>
      </c>
      <c r="BP17" s="27">
        <f t="shared" si="30"/>
        <v>1</v>
      </c>
      <c r="BQ17" s="27">
        <f t="shared" si="30"/>
        <v>1</v>
      </c>
      <c r="BR17" s="27">
        <f t="shared" si="30"/>
        <v>1</v>
      </c>
      <c r="BS17" s="27">
        <f t="shared" si="30"/>
        <v>1</v>
      </c>
      <c r="BT17" s="27">
        <f t="shared" si="30"/>
        <v>1</v>
      </c>
      <c r="BU17" s="27">
        <f t="shared" si="30"/>
        <v>1</v>
      </c>
      <c r="BV17" s="27">
        <f t="shared" si="30"/>
        <v>1</v>
      </c>
      <c r="BW17" s="27">
        <f t="shared" ref="BW17:EH17" si="31">MAX(0,(MIN($F17,BW$5)-MAX($E17,BW$4)+1)/BW$8)+((($E17-$F17+1)/BW$8)*($E17&gt;BW$4)*($F17&lt;BW$5))</f>
        <v>1</v>
      </c>
      <c r="BX17" s="27">
        <f t="shared" si="31"/>
        <v>1</v>
      </c>
      <c r="BY17" s="27">
        <f t="shared" si="31"/>
        <v>1</v>
      </c>
      <c r="BZ17" s="27">
        <f t="shared" si="31"/>
        <v>1</v>
      </c>
      <c r="CA17" s="27">
        <f t="shared" si="31"/>
        <v>1</v>
      </c>
      <c r="CB17" s="27">
        <f t="shared" si="31"/>
        <v>1</v>
      </c>
      <c r="CC17" s="27">
        <f t="shared" si="31"/>
        <v>1</v>
      </c>
      <c r="CD17" s="27">
        <f t="shared" si="31"/>
        <v>1</v>
      </c>
      <c r="CE17" s="27">
        <f t="shared" si="31"/>
        <v>1</v>
      </c>
      <c r="CF17" s="27">
        <f t="shared" si="31"/>
        <v>1</v>
      </c>
      <c r="CG17" s="27">
        <f t="shared" si="31"/>
        <v>1</v>
      </c>
      <c r="CH17" s="27">
        <f t="shared" si="31"/>
        <v>1</v>
      </c>
      <c r="CI17" s="27">
        <f t="shared" si="31"/>
        <v>1</v>
      </c>
      <c r="CJ17" s="27">
        <f t="shared" si="31"/>
        <v>1</v>
      </c>
      <c r="CK17" s="27">
        <f t="shared" si="31"/>
        <v>1</v>
      </c>
      <c r="CL17" s="27">
        <f t="shared" si="31"/>
        <v>1</v>
      </c>
      <c r="CM17" s="27">
        <f t="shared" si="31"/>
        <v>1</v>
      </c>
      <c r="CN17" s="27">
        <f t="shared" si="31"/>
        <v>1</v>
      </c>
      <c r="CO17" s="27">
        <f t="shared" si="31"/>
        <v>1</v>
      </c>
      <c r="CP17" s="27">
        <f t="shared" si="31"/>
        <v>1</v>
      </c>
      <c r="CQ17" s="27">
        <f t="shared" si="31"/>
        <v>1</v>
      </c>
      <c r="CR17" s="27">
        <f t="shared" si="31"/>
        <v>1</v>
      </c>
      <c r="CS17" s="27">
        <f t="shared" si="31"/>
        <v>1</v>
      </c>
      <c r="CT17" s="27">
        <f t="shared" si="31"/>
        <v>1</v>
      </c>
      <c r="CU17" s="27">
        <f t="shared" si="31"/>
        <v>1</v>
      </c>
      <c r="CV17" s="27">
        <f t="shared" si="31"/>
        <v>1</v>
      </c>
      <c r="CW17" s="27">
        <f t="shared" si="31"/>
        <v>1</v>
      </c>
      <c r="CX17" s="27">
        <f t="shared" si="31"/>
        <v>1</v>
      </c>
      <c r="CY17" s="27">
        <f t="shared" si="31"/>
        <v>1</v>
      </c>
      <c r="CZ17" s="27">
        <f t="shared" si="31"/>
        <v>1</v>
      </c>
      <c r="DA17" s="27">
        <f t="shared" si="31"/>
        <v>1</v>
      </c>
      <c r="DB17" s="27">
        <f t="shared" si="31"/>
        <v>1</v>
      </c>
      <c r="DC17" s="27">
        <f t="shared" si="31"/>
        <v>1</v>
      </c>
      <c r="DD17" s="27">
        <f t="shared" si="31"/>
        <v>1</v>
      </c>
      <c r="DE17" s="27">
        <f t="shared" si="31"/>
        <v>1</v>
      </c>
      <c r="DF17" s="27">
        <f t="shared" si="31"/>
        <v>1</v>
      </c>
      <c r="DG17" s="27">
        <f t="shared" si="31"/>
        <v>1</v>
      </c>
      <c r="DH17" s="27">
        <f t="shared" si="31"/>
        <v>1</v>
      </c>
      <c r="DI17" s="27">
        <f t="shared" si="31"/>
        <v>1</v>
      </c>
      <c r="DJ17" s="27">
        <f t="shared" si="31"/>
        <v>1</v>
      </c>
      <c r="DK17" s="27">
        <f t="shared" si="31"/>
        <v>1</v>
      </c>
      <c r="DL17" s="27">
        <f t="shared" si="31"/>
        <v>1</v>
      </c>
      <c r="DM17" s="27">
        <f t="shared" si="31"/>
        <v>1</v>
      </c>
      <c r="DN17" s="27">
        <f t="shared" si="31"/>
        <v>1</v>
      </c>
      <c r="DO17" s="27">
        <f t="shared" si="31"/>
        <v>1</v>
      </c>
      <c r="DP17" s="27">
        <f t="shared" si="31"/>
        <v>1</v>
      </c>
      <c r="DQ17" s="27">
        <f t="shared" si="31"/>
        <v>1</v>
      </c>
      <c r="DR17" s="27">
        <f t="shared" si="31"/>
        <v>1</v>
      </c>
      <c r="DS17" s="27">
        <f t="shared" si="31"/>
        <v>1</v>
      </c>
      <c r="DT17" s="27">
        <f t="shared" si="31"/>
        <v>1</v>
      </c>
      <c r="DU17" s="27">
        <f t="shared" si="31"/>
        <v>1</v>
      </c>
      <c r="DV17" s="27">
        <f t="shared" si="31"/>
        <v>1</v>
      </c>
      <c r="DW17" s="27">
        <f t="shared" si="31"/>
        <v>1</v>
      </c>
      <c r="DX17" s="27">
        <f t="shared" si="31"/>
        <v>1</v>
      </c>
      <c r="DY17" s="27">
        <f t="shared" si="31"/>
        <v>1</v>
      </c>
      <c r="DZ17" s="27">
        <f t="shared" si="31"/>
        <v>1</v>
      </c>
      <c r="EA17" s="27">
        <f t="shared" si="31"/>
        <v>1</v>
      </c>
      <c r="EB17" s="27">
        <f t="shared" si="31"/>
        <v>1</v>
      </c>
      <c r="EC17" s="27">
        <f t="shared" si="31"/>
        <v>1</v>
      </c>
      <c r="ED17" s="27">
        <f t="shared" si="31"/>
        <v>1</v>
      </c>
      <c r="EE17" s="27">
        <f t="shared" si="31"/>
        <v>1</v>
      </c>
      <c r="EF17" s="27">
        <f t="shared" si="31"/>
        <v>1</v>
      </c>
      <c r="EG17" s="27">
        <f t="shared" si="31"/>
        <v>1</v>
      </c>
      <c r="EH17" s="27">
        <f t="shared" si="31"/>
        <v>1</v>
      </c>
      <c r="EI17" s="27">
        <f t="shared" ref="EI17:FR17" si="32">MAX(0,(MIN($F17,EI$5)-MAX($E17,EI$4)+1)/EI$8)+((($E17-$F17+1)/EI$8)*($E17&gt;EI$4)*($F17&lt;EI$5))</f>
        <v>1</v>
      </c>
      <c r="EJ17" s="27">
        <f t="shared" si="32"/>
        <v>1</v>
      </c>
      <c r="EK17" s="27">
        <f t="shared" si="32"/>
        <v>1</v>
      </c>
      <c r="EL17" s="27">
        <f t="shared" si="32"/>
        <v>1</v>
      </c>
      <c r="EM17" s="27">
        <f t="shared" si="32"/>
        <v>1</v>
      </c>
      <c r="EN17" s="27">
        <f t="shared" si="32"/>
        <v>1</v>
      </c>
      <c r="EO17" s="27">
        <f t="shared" si="32"/>
        <v>1</v>
      </c>
      <c r="EP17" s="27">
        <f t="shared" si="32"/>
        <v>1</v>
      </c>
      <c r="EQ17" s="27">
        <f t="shared" si="32"/>
        <v>1</v>
      </c>
      <c r="ER17" s="27">
        <f t="shared" si="32"/>
        <v>1</v>
      </c>
      <c r="ES17" s="27">
        <f t="shared" si="32"/>
        <v>1</v>
      </c>
      <c r="ET17" s="27">
        <f t="shared" si="32"/>
        <v>1</v>
      </c>
      <c r="EU17" s="27">
        <f t="shared" si="32"/>
        <v>1</v>
      </c>
      <c r="EV17" s="27">
        <f t="shared" si="32"/>
        <v>1</v>
      </c>
      <c r="EW17" s="27">
        <f t="shared" si="32"/>
        <v>1</v>
      </c>
      <c r="EX17" s="27">
        <f t="shared" si="32"/>
        <v>1</v>
      </c>
      <c r="EY17" s="27">
        <f t="shared" si="32"/>
        <v>1</v>
      </c>
      <c r="EZ17" s="27">
        <f t="shared" si="32"/>
        <v>1</v>
      </c>
      <c r="FA17" s="27">
        <f t="shared" si="32"/>
        <v>1</v>
      </c>
      <c r="FB17" s="27">
        <f t="shared" si="32"/>
        <v>1</v>
      </c>
      <c r="FC17" s="27">
        <f t="shared" si="32"/>
        <v>1</v>
      </c>
      <c r="FD17" s="27">
        <f t="shared" si="32"/>
        <v>1</v>
      </c>
      <c r="FE17" s="27">
        <f t="shared" si="32"/>
        <v>1</v>
      </c>
      <c r="FF17" s="27">
        <f t="shared" si="32"/>
        <v>1</v>
      </c>
      <c r="FG17" s="27">
        <f t="shared" si="32"/>
        <v>1</v>
      </c>
      <c r="FH17" s="27">
        <f t="shared" si="32"/>
        <v>1</v>
      </c>
      <c r="FI17" s="27">
        <f t="shared" si="32"/>
        <v>1</v>
      </c>
      <c r="FJ17" s="27">
        <f t="shared" si="32"/>
        <v>1</v>
      </c>
      <c r="FK17" s="27">
        <f t="shared" si="32"/>
        <v>1</v>
      </c>
      <c r="FL17" s="27">
        <f t="shared" si="32"/>
        <v>0</v>
      </c>
      <c r="FM17" s="27">
        <f t="shared" si="32"/>
        <v>0</v>
      </c>
      <c r="FN17" s="27">
        <f t="shared" si="32"/>
        <v>0</v>
      </c>
      <c r="FO17" s="27">
        <f t="shared" si="32"/>
        <v>0</v>
      </c>
      <c r="FP17" s="27">
        <f t="shared" si="32"/>
        <v>0</v>
      </c>
      <c r="FQ17" s="27">
        <f t="shared" si="32"/>
        <v>0</v>
      </c>
      <c r="FR17" s="27">
        <f t="shared" si="32"/>
        <v>0</v>
      </c>
    </row>
    <row r="18" spans="2:174">
      <c r="C18" t="s">
        <v>47</v>
      </c>
      <c r="D18" s="144" t="s">
        <v>44</v>
      </c>
      <c r="E18" s="8"/>
      <c r="J18" s="18">
        <f>MAX(ROUNDUP(SUMPRODUCT($J17:J17,$J9:J9),0),1)*(J17&gt;0)</f>
        <v>0</v>
      </c>
      <c r="K18" s="18">
        <f>MAX(ROUNDUP(SUMPRODUCT($J17:K17,$J9:K9),0),1)*(K17&gt;0)</f>
        <v>0</v>
      </c>
      <c r="L18" s="18">
        <f>MAX(ROUNDUP(SUMPRODUCT($J17:L17,$J9:L9),0),1)*(L17&gt;0)</f>
        <v>0</v>
      </c>
      <c r="M18" s="18">
        <f>MAX(ROUNDUP(SUMPRODUCT($J17:M17,$J9:M9),0),1)*(M17&gt;0)</f>
        <v>0</v>
      </c>
      <c r="N18" s="18">
        <f>MAX(ROUNDUP(SUMPRODUCT($J17:N17,$J9:N9),0),1)*(N17&gt;0)</f>
        <v>0</v>
      </c>
      <c r="O18" s="18">
        <f>MAX(ROUNDUP(SUMPRODUCT($J17:O17,$J9:O9),0),1)*(O17&gt;0)</f>
        <v>0</v>
      </c>
      <c r="P18" s="18">
        <f>MAX(ROUNDUP(SUMPRODUCT($J17:P17,$J9:P9),0),1)*(P17&gt;0)</f>
        <v>0</v>
      </c>
      <c r="Q18" s="18">
        <f>MAX(ROUNDUP(SUMPRODUCT($J17:Q17,$J9:Q9),0),1)*(Q17&gt;0)</f>
        <v>0</v>
      </c>
      <c r="R18" s="18">
        <f>MAX(ROUNDUP(SUMPRODUCT($J17:R17,$J9:R9),0),1)*(R17&gt;0)</f>
        <v>0</v>
      </c>
      <c r="S18" s="18">
        <f>MAX(ROUNDUP(SUMPRODUCT($J17:S17,$J9:S9),0),1)*(S17&gt;0)</f>
        <v>0</v>
      </c>
      <c r="T18" s="18">
        <f>MAX(ROUNDUP(SUMPRODUCT($J17:T17,$J9:T9),0),1)*(T17&gt;0)</f>
        <v>0</v>
      </c>
      <c r="U18" s="18">
        <f>MAX(ROUNDUP(SUMPRODUCT($J17:U17,$J9:U9),0),1)*(U17&gt;0)</f>
        <v>0</v>
      </c>
      <c r="V18" s="18">
        <f>MAX(ROUNDUP(SUMPRODUCT($J17:V17,$J9:V9),0),1)*(V17&gt;0)</f>
        <v>0</v>
      </c>
      <c r="W18" s="18">
        <f>MAX(ROUNDUP(SUMPRODUCT($J17:W17,$J9:W9),0),1)*(W17&gt;0)</f>
        <v>0</v>
      </c>
      <c r="X18" s="18">
        <f>MAX(ROUNDUP(SUMPRODUCT($J17:X17,$J9:X9),0),1)*(X17&gt;0)</f>
        <v>0</v>
      </c>
      <c r="Y18" s="18">
        <f>MAX(ROUNDUP(SUMPRODUCT($J17:Y17,$J9:Y9),0),1)*(Y17&gt;0)</f>
        <v>0</v>
      </c>
      <c r="Z18" s="18">
        <f>MAX(ROUNDUP(SUMPRODUCT($J17:Z17,$J9:Z9),0),1)*(Z17&gt;0)</f>
        <v>0</v>
      </c>
      <c r="AA18" s="18">
        <f>MAX(ROUNDUP(SUMPRODUCT($J17:AA17,$J9:AA9),0),1)*(AA17&gt;0)</f>
        <v>0</v>
      </c>
      <c r="AB18" s="18">
        <f>MAX(ROUNDUP(SUMPRODUCT($J17:AB17,$J9:AB9),0),1)*(AB17&gt;0)</f>
        <v>1</v>
      </c>
      <c r="AC18" s="18">
        <f>MAX(ROUNDUP(SUMPRODUCT($J17:AC17,$J9:AC9),0),1)*(AC17&gt;0)</f>
        <v>1</v>
      </c>
      <c r="AD18" s="18">
        <f>MAX(ROUNDUP(SUMPRODUCT($J17:AD17,$J9:AD9),0),1)*(AD17&gt;0)</f>
        <v>1</v>
      </c>
      <c r="AE18" s="18">
        <f>MAX(ROUNDUP(SUMPRODUCT($J17:AE17,$J9:AE9),0),1)*(AE17&gt;0)</f>
        <v>2</v>
      </c>
      <c r="AF18" s="18">
        <f>MAX(ROUNDUP(SUMPRODUCT($J17:AF17,$J9:AF9),0),1)*(AF17&gt;0)</f>
        <v>2</v>
      </c>
      <c r="AG18" s="18">
        <f>MAX(ROUNDUP(SUMPRODUCT($J17:AG17,$J9:AG9),0),1)*(AG17&gt;0)</f>
        <v>2</v>
      </c>
      <c r="AH18" s="18">
        <f>MAX(ROUNDUP(SUMPRODUCT($J17:AH17,$J9:AH9),0),1)*(AH17&gt;0)</f>
        <v>2</v>
      </c>
      <c r="AI18" s="18">
        <f>MAX(ROUNDUP(SUMPRODUCT($J17:AI17,$J9:AI9),0),1)*(AI17&gt;0)</f>
        <v>2</v>
      </c>
      <c r="AJ18" s="18">
        <f>MAX(ROUNDUP(SUMPRODUCT($J17:AJ17,$J9:AJ9),0),1)*(AJ17&gt;0)</f>
        <v>3</v>
      </c>
      <c r="AK18" s="18">
        <f>MAX(ROUNDUP(SUMPRODUCT($J17:AK17,$J9:AK9),0),1)*(AK17&gt;0)</f>
        <v>3</v>
      </c>
      <c r="AL18" s="18">
        <f>MAX(ROUNDUP(SUMPRODUCT($J17:AL17,$J9:AL9),0),1)*(AL17&gt;0)</f>
        <v>3</v>
      </c>
      <c r="AM18" s="18">
        <f>MAX(ROUNDUP(SUMPRODUCT($J17:AM17,$J9:AM9),0),1)*(AM17&gt;0)</f>
        <v>3</v>
      </c>
      <c r="AN18" s="18">
        <f>MAX(ROUNDUP(SUMPRODUCT($J17:AN17,$J9:AN9),0),1)*(AN17&gt;0)</f>
        <v>4</v>
      </c>
      <c r="AO18" s="18">
        <f>MAX(ROUNDUP(SUMPRODUCT($J17:AO17,$J9:AO9),0),1)*(AO17&gt;0)</f>
        <v>4</v>
      </c>
      <c r="AP18" s="18">
        <f>MAX(ROUNDUP(SUMPRODUCT($J17:AP17,$J9:AP9),0),1)*(AP17&gt;0)</f>
        <v>4</v>
      </c>
      <c r="AQ18" s="18">
        <f>MAX(ROUNDUP(SUMPRODUCT($J17:AQ17,$J9:AQ9),0),1)*(AQ17&gt;0)</f>
        <v>4</v>
      </c>
      <c r="AR18" s="18">
        <f>MAX(ROUNDUP(SUMPRODUCT($J17:AR17,$J9:AR9),0),1)*(AR17&gt;0)</f>
        <v>5</v>
      </c>
      <c r="AS18" s="18">
        <f>MAX(ROUNDUP(SUMPRODUCT($J17:AS17,$J9:AS9),0),1)*(AS17&gt;0)</f>
        <v>5</v>
      </c>
      <c r="AT18" s="18">
        <f>MAX(ROUNDUP(SUMPRODUCT($J17:AT17,$J9:AT9),0),1)*(AT17&gt;0)</f>
        <v>5</v>
      </c>
      <c r="AU18" s="18">
        <f>MAX(ROUNDUP(SUMPRODUCT($J17:AU17,$J9:AU9),0),1)*(AU17&gt;0)</f>
        <v>6</v>
      </c>
      <c r="AV18" s="18">
        <f>MAX(ROUNDUP(SUMPRODUCT($J17:AV17,$J9:AV9),0),1)*(AV17&gt;0)</f>
        <v>6</v>
      </c>
      <c r="AW18" s="18">
        <f>MAX(ROUNDUP(SUMPRODUCT($J17:AW17,$J9:AW9),0),1)*(AW17&gt;0)</f>
        <v>6</v>
      </c>
      <c r="AX18" s="18">
        <f>MAX(ROUNDUP(SUMPRODUCT($J17:AX17,$J9:AX9),0),1)*(AX17&gt;0)</f>
        <v>6</v>
      </c>
      <c r="AY18" s="18">
        <f>MAX(ROUNDUP(SUMPRODUCT($J17:AY17,$J9:AY9),0),1)*(AY17&gt;0)</f>
        <v>6</v>
      </c>
      <c r="AZ18" s="18">
        <f>MAX(ROUNDUP(SUMPRODUCT($J17:AZ17,$J9:AZ9),0),1)*(AZ17&gt;0)</f>
        <v>7</v>
      </c>
      <c r="BA18" s="18">
        <f>MAX(ROUNDUP(SUMPRODUCT($J17:BA17,$J9:BA9),0),1)*(BA17&gt;0)</f>
        <v>7</v>
      </c>
      <c r="BB18" s="18">
        <f>MAX(ROUNDUP(SUMPRODUCT($J17:BB17,$J9:BB9),0),1)*(BB17&gt;0)</f>
        <v>7</v>
      </c>
      <c r="BC18" s="18">
        <f>MAX(ROUNDUP(SUMPRODUCT($J17:BC17,$J9:BC9),0),1)*(BC17&gt;0)</f>
        <v>7</v>
      </c>
      <c r="BD18" s="18">
        <f>MAX(ROUNDUP(SUMPRODUCT($J17:BD17,$J9:BD9),0),1)*(BD17&gt;0)</f>
        <v>8</v>
      </c>
      <c r="BE18" s="18">
        <f>MAX(ROUNDUP(SUMPRODUCT($J17:BE17,$J9:BE9),0),1)*(BE17&gt;0)</f>
        <v>8</v>
      </c>
      <c r="BF18" s="18">
        <f>MAX(ROUNDUP(SUMPRODUCT($J17:BF17,$J9:BF9),0),1)*(BF17&gt;0)</f>
        <v>8</v>
      </c>
      <c r="BG18" s="18">
        <f>MAX(ROUNDUP(SUMPRODUCT($J17:BG17,$J9:BG9),0),1)*(BG17&gt;0)</f>
        <v>8</v>
      </c>
      <c r="BH18" s="18">
        <f>MAX(ROUNDUP(SUMPRODUCT($J17:BH17,$J9:BH9),0),1)*(BH17&gt;0)</f>
        <v>9</v>
      </c>
      <c r="BI18" s="18">
        <f>MAX(ROUNDUP(SUMPRODUCT($J17:BI17,$J9:BI9),0),1)*(BI17&gt;0)</f>
        <v>9</v>
      </c>
      <c r="BJ18" s="18">
        <f>MAX(ROUNDUP(SUMPRODUCT($J17:BJ17,$J9:BJ9),0),1)*(BJ17&gt;0)</f>
        <v>9</v>
      </c>
      <c r="BK18" s="18">
        <f>MAX(ROUNDUP(SUMPRODUCT($J17:BK17,$J9:BK9),0),1)*(BK17&gt;0)</f>
        <v>10</v>
      </c>
      <c r="BL18" s="18">
        <f>MAX(ROUNDUP(SUMPRODUCT($J17:BL17,$J9:BL9),0),1)*(BL17&gt;0)</f>
        <v>10</v>
      </c>
      <c r="BM18" s="18">
        <f>MAX(ROUNDUP(SUMPRODUCT($J17:BM17,$J9:BM9),0),1)*(BM17&gt;0)</f>
        <v>10</v>
      </c>
      <c r="BN18" s="18">
        <f>MAX(ROUNDUP(SUMPRODUCT($J17:BN17,$J9:BN9),0),1)*(BN17&gt;0)</f>
        <v>10</v>
      </c>
      <c r="BO18" s="18">
        <f>MAX(ROUNDUP(SUMPRODUCT($J17:BO17,$J9:BO9),0),1)*(BO17&gt;0)</f>
        <v>10</v>
      </c>
      <c r="BP18" s="18">
        <f>MAX(ROUNDUP(SUMPRODUCT($J17:BP17,$J9:BP9),0),1)*(BP17&gt;0)</f>
        <v>11</v>
      </c>
      <c r="BQ18" s="18">
        <f>MAX(ROUNDUP(SUMPRODUCT($J17:BQ17,$J9:BQ9),0),1)*(BQ17&gt;0)</f>
        <v>11</v>
      </c>
      <c r="BR18" s="18">
        <f>MAX(ROUNDUP(SUMPRODUCT($J17:BR17,$J9:BR9),0),1)*(BR17&gt;0)</f>
        <v>11</v>
      </c>
      <c r="BS18" s="18">
        <f>MAX(ROUNDUP(SUMPRODUCT($J17:BS17,$J9:BS9),0),1)*(BS17&gt;0)</f>
        <v>11</v>
      </c>
      <c r="BT18" s="18">
        <f>MAX(ROUNDUP(SUMPRODUCT($J17:BT17,$J9:BT9),0),1)*(BT17&gt;0)</f>
        <v>12</v>
      </c>
      <c r="BU18" s="18">
        <f>MAX(ROUNDUP(SUMPRODUCT($J17:BU17,$J9:BU9),0),1)*(BU17&gt;0)</f>
        <v>12</v>
      </c>
      <c r="BV18" s="18">
        <f>MAX(ROUNDUP(SUMPRODUCT($J17:BV17,$J9:BV9),0),1)*(BV17&gt;0)</f>
        <v>12</v>
      </c>
      <c r="BW18" s="18">
        <f>MAX(ROUNDUP(SUMPRODUCT($J17:BW17,$J9:BW9),0),1)*(BW17&gt;0)</f>
        <v>12</v>
      </c>
      <c r="BX18" s="18">
        <f>MAX(ROUNDUP(SUMPRODUCT($J17:BX17,$J9:BX9),0),1)*(BX17&gt;0)</f>
        <v>13</v>
      </c>
      <c r="BY18" s="18">
        <f>MAX(ROUNDUP(SUMPRODUCT($J17:BY17,$J9:BY9),0),1)*(BY17&gt;0)</f>
        <v>13</v>
      </c>
      <c r="BZ18" s="18">
        <f>MAX(ROUNDUP(SUMPRODUCT($J17:BZ17,$J9:BZ9),0),1)*(BZ17&gt;0)</f>
        <v>13</v>
      </c>
      <c r="CA18" s="18">
        <f>MAX(ROUNDUP(SUMPRODUCT($J17:CA17,$J9:CA9),0),1)*(CA17&gt;0)</f>
        <v>14</v>
      </c>
      <c r="CB18" s="18">
        <f>MAX(ROUNDUP(SUMPRODUCT($J17:CB17,$J9:CB9),0),1)*(CB17&gt;0)</f>
        <v>14</v>
      </c>
      <c r="CC18" s="18">
        <f>MAX(ROUNDUP(SUMPRODUCT($J17:CC17,$J9:CC9),0),1)*(CC17&gt;0)</f>
        <v>14</v>
      </c>
      <c r="CD18" s="18">
        <f>MAX(ROUNDUP(SUMPRODUCT($J17:CD17,$J9:CD9),0),1)*(CD17&gt;0)</f>
        <v>14</v>
      </c>
      <c r="CE18" s="18">
        <f>MAX(ROUNDUP(SUMPRODUCT($J17:CE17,$J9:CE9),0),1)*(CE17&gt;0)</f>
        <v>14</v>
      </c>
      <c r="CF18" s="18">
        <f>MAX(ROUNDUP(SUMPRODUCT($J17:CF17,$J9:CF9),0),1)*(CF17&gt;0)</f>
        <v>15</v>
      </c>
      <c r="CG18" s="18">
        <f>MAX(ROUNDUP(SUMPRODUCT($J17:CG17,$J9:CG9),0),1)*(CG17&gt;0)</f>
        <v>15</v>
      </c>
      <c r="CH18" s="18">
        <f>MAX(ROUNDUP(SUMPRODUCT($J17:CH17,$J9:CH9),0),1)*(CH17&gt;0)</f>
        <v>15</v>
      </c>
      <c r="CI18" s="18">
        <f>MAX(ROUNDUP(SUMPRODUCT($J17:CI17,$J9:CI9),0),1)*(CI17&gt;0)</f>
        <v>15</v>
      </c>
      <c r="CJ18" s="18">
        <f>MAX(ROUNDUP(SUMPRODUCT($J17:CJ17,$J9:CJ9),0),1)*(CJ17&gt;0)</f>
        <v>16</v>
      </c>
      <c r="CK18" s="18">
        <f>MAX(ROUNDUP(SUMPRODUCT($J17:CK17,$J9:CK9),0),1)*(CK17&gt;0)</f>
        <v>16</v>
      </c>
      <c r="CL18" s="18">
        <f>MAX(ROUNDUP(SUMPRODUCT($J17:CL17,$J9:CL9),0),1)*(CL17&gt;0)</f>
        <v>16</v>
      </c>
      <c r="CM18" s="18">
        <f>MAX(ROUNDUP(SUMPRODUCT($J17:CM17,$J9:CM9),0),1)*(CM17&gt;0)</f>
        <v>16</v>
      </c>
      <c r="CN18" s="18">
        <f>MAX(ROUNDUP(SUMPRODUCT($J17:CN17,$J9:CN9),0),1)*(CN17&gt;0)</f>
        <v>17</v>
      </c>
      <c r="CO18" s="18">
        <f>MAX(ROUNDUP(SUMPRODUCT($J17:CO17,$J9:CO9),0),1)*(CO17&gt;0)</f>
        <v>17</v>
      </c>
      <c r="CP18" s="18">
        <f>MAX(ROUNDUP(SUMPRODUCT($J17:CP17,$J9:CP9),0),1)*(CP17&gt;0)</f>
        <v>17</v>
      </c>
      <c r="CQ18" s="18">
        <f>MAX(ROUNDUP(SUMPRODUCT($J17:CQ17,$J9:CQ9),0),1)*(CQ17&gt;0)</f>
        <v>18</v>
      </c>
      <c r="CR18" s="18">
        <f>MAX(ROUNDUP(SUMPRODUCT($J17:CR17,$J9:CR9),0),1)*(CR17&gt;0)</f>
        <v>18</v>
      </c>
      <c r="CS18" s="18">
        <f>MAX(ROUNDUP(SUMPRODUCT($J17:CS17,$J9:CS9),0),1)*(CS17&gt;0)</f>
        <v>18</v>
      </c>
      <c r="CT18" s="18">
        <f>MAX(ROUNDUP(SUMPRODUCT($J17:CT17,$J9:CT9),0),1)*(CT17&gt;0)</f>
        <v>18</v>
      </c>
      <c r="CU18" s="18">
        <f>MAX(ROUNDUP(SUMPRODUCT($J17:CU17,$J9:CU9),0),1)*(CU17&gt;0)</f>
        <v>18</v>
      </c>
      <c r="CV18" s="18">
        <f>MAX(ROUNDUP(SUMPRODUCT($J17:CV17,$J9:CV9),0),1)*(CV17&gt;0)</f>
        <v>19</v>
      </c>
      <c r="CW18" s="18">
        <f>MAX(ROUNDUP(SUMPRODUCT($J17:CW17,$J9:CW9),0),1)*(CW17&gt;0)</f>
        <v>19</v>
      </c>
      <c r="CX18" s="18">
        <f>MAX(ROUNDUP(SUMPRODUCT($J17:CX17,$J9:CX9),0),1)*(CX17&gt;0)</f>
        <v>19</v>
      </c>
      <c r="CY18" s="18">
        <f>MAX(ROUNDUP(SUMPRODUCT($J17:CY17,$J9:CY9),0),1)*(CY17&gt;0)</f>
        <v>19</v>
      </c>
      <c r="CZ18" s="18">
        <f>MAX(ROUNDUP(SUMPRODUCT($J17:CZ17,$J9:CZ9),0),1)*(CZ17&gt;0)</f>
        <v>20</v>
      </c>
      <c r="DA18" s="18">
        <f>MAX(ROUNDUP(SUMPRODUCT($J17:DA17,$J9:DA9),0),1)*(DA17&gt;0)</f>
        <v>20</v>
      </c>
      <c r="DB18" s="18">
        <f>MAX(ROUNDUP(SUMPRODUCT($J17:DB17,$J9:DB9),0),1)*(DB17&gt;0)</f>
        <v>20</v>
      </c>
      <c r="DC18" s="18">
        <f>MAX(ROUNDUP(SUMPRODUCT($J17:DC17,$J9:DC9),0),1)*(DC17&gt;0)</f>
        <v>20</v>
      </c>
      <c r="DD18" s="18">
        <f>MAX(ROUNDUP(SUMPRODUCT($J17:DD17,$J9:DD9),0),1)*(DD17&gt;0)</f>
        <v>21</v>
      </c>
      <c r="DE18" s="18">
        <f>MAX(ROUNDUP(SUMPRODUCT($J17:DE17,$J9:DE9),0),1)*(DE17&gt;0)</f>
        <v>21</v>
      </c>
      <c r="DF18" s="18">
        <f>MAX(ROUNDUP(SUMPRODUCT($J17:DF17,$J9:DF9),0),1)*(DF17&gt;0)</f>
        <v>21</v>
      </c>
      <c r="DG18" s="18">
        <f>MAX(ROUNDUP(SUMPRODUCT($J17:DG17,$J9:DG9),0),1)*(DG17&gt;0)</f>
        <v>22</v>
      </c>
      <c r="DH18" s="18">
        <f>MAX(ROUNDUP(SUMPRODUCT($J17:DH17,$J9:DH9),0),1)*(DH17&gt;0)</f>
        <v>22</v>
      </c>
      <c r="DI18" s="18">
        <f>MAX(ROUNDUP(SUMPRODUCT($J17:DI17,$J9:DI9),0),1)*(DI17&gt;0)</f>
        <v>22</v>
      </c>
      <c r="DJ18" s="18">
        <f>MAX(ROUNDUP(SUMPRODUCT($J17:DJ17,$J9:DJ9),0),1)*(DJ17&gt;0)</f>
        <v>22</v>
      </c>
      <c r="DK18" s="18">
        <f>MAX(ROUNDUP(SUMPRODUCT($J17:DK17,$J9:DK9),0),1)*(DK17&gt;0)</f>
        <v>22</v>
      </c>
      <c r="DL18" s="18">
        <f>MAX(ROUNDUP(SUMPRODUCT($J17:DL17,$J9:DL9),0),1)*(DL17&gt;0)</f>
        <v>23</v>
      </c>
      <c r="DM18" s="18">
        <f>MAX(ROUNDUP(SUMPRODUCT($J17:DM17,$J9:DM9),0),1)*(DM17&gt;0)</f>
        <v>23</v>
      </c>
      <c r="DN18" s="18">
        <f>MAX(ROUNDUP(SUMPRODUCT($J17:DN17,$J9:DN9),0),1)*(DN17&gt;0)</f>
        <v>23</v>
      </c>
      <c r="DO18" s="18">
        <f>MAX(ROUNDUP(SUMPRODUCT($J17:DO17,$J9:DO9),0),1)*(DO17&gt;0)</f>
        <v>23</v>
      </c>
      <c r="DP18" s="18">
        <f>MAX(ROUNDUP(SUMPRODUCT($J17:DP17,$J9:DP9),0),1)*(DP17&gt;0)</f>
        <v>24</v>
      </c>
      <c r="DQ18" s="18">
        <f>MAX(ROUNDUP(SUMPRODUCT($J17:DQ17,$J9:DQ9),0),1)*(DQ17&gt;0)</f>
        <v>24</v>
      </c>
      <c r="DR18" s="18">
        <f>MAX(ROUNDUP(SUMPRODUCT($J17:DR17,$J9:DR9),0),1)*(DR17&gt;0)</f>
        <v>24</v>
      </c>
      <c r="DS18" s="18">
        <f>MAX(ROUNDUP(SUMPRODUCT($J17:DS17,$J9:DS9),0),1)*(DS17&gt;0)</f>
        <v>24</v>
      </c>
      <c r="DT18" s="18">
        <f>MAX(ROUNDUP(SUMPRODUCT($J17:DT17,$J9:DT9),0),1)*(DT17&gt;0)</f>
        <v>25</v>
      </c>
      <c r="DU18" s="18">
        <f>MAX(ROUNDUP(SUMPRODUCT($J17:DU17,$J9:DU9),0),1)*(DU17&gt;0)</f>
        <v>25</v>
      </c>
      <c r="DV18" s="18">
        <f>MAX(ROUNDUP(SUMPRODUCT($J17:DV17,$J9:DV9),0),1)*(DV17&gt;0)</f>
        <v>25</v>
      </c>
      <c r="DW18" s="18">
        <f>MAX(ROUNDUP(SUMPRODUCT($J17:DW17,$J9:DW9),0),1)*(DW17&gt;0)</f>
        <v>26</v>
      </c>
      <c r="DX18" s="18">
        <f>MAX(ROUNDUP(SUMPRODUCT($J17:DX17,$J9:DX9),0),1)*(DX17&gt;0)</f>
        <v>26</v>
      </c>
      <c r="DY18" s="18">
        <f>MAX(ROUNDUP(SUMPRODUCT($J17:DY17,$J9:DY9),0),1)*(DY17&gt;0)</f>
        <v>26</v>
      </c>
      <c r="DZ18" s="18">
        <f>MAX(ROUNDUP(SUMPRODUCT($J17:DZ17,$J9:DZ9),0),1)*(DZ17&gt;0)</f>
        <v>26</v>
      </c>
      <c r="EA18" s="18">
        <f>MAX(ROUNDUP(SUMPRODUCT($J17:EA17,$J9:EA9),0),1)*(EA17&gt;0)</f>
        <v>26</v>
      </c>
      <c r="EB18" s="18">
        <f>MAX(ROUNDUP(SUMPRODUCT($J17:EB17,$J9:EB9),0),1)*(EB17&gt;0)</f>
        <v>27</v>
      </c>
      <c r="EC18" s="18">
        <f>MAX(ROUNDUP(SUMPRODUCT($J17:EC17,$J9:EC9),0),1)*(EC17&gt;0)</f>
        <v>27</v>
      </c>
      <c r="ED18" s="18">
        <f>MAX(ROUNDUP(SUMPRODUCT($J17:ED17,$J9:ED9),0),1)*(ED17&gt;0)</f>
        <v>27</v>
      </c>
      <c r="EE18" s="18">
        <f>MAX(ROUNDUP(SUMPRODUCT($J17:EE17,$J9:EE9),0),1)*(EE17&gt;0)</f>
        <v>27</v>
      </c>
      <c r="EF18" s="18">
        <f>MAX(ROUNDUP(SUMPRODUCT($J17:EF17,$J9:EF9),0),1)*(EF17&gt;0)</f>
        <v>28</v>
      </c>
      <c r="EG18" s="18">
        <f>MAX(ROUNDUP(SUMPRODUCT($J17:EG17,$J9:EG9),0),1)*(EG17&gt;0)</f>
        <v>28</v>
      </c>
      <c r="EH18" s="18">
        <f>MAX(ROUNDUP(SUMPRODUCT($J17:EH17,$J9:EH9),0),1)*(EH17&gt;0)</f>
        <v>28</v>
      </c>
      <c r="EI18" s="18">
        <f>MAX(ROUNDUP(SUMPRODUCT($J17:EI17,$J9:EI9),0),1)*(EI17&gt;0)</f>
        <v>28</v>
      </c>
      <c r="EJ18" s="18">
        <f>MAX(ROUNDUP(SUMPRODUCT($J17:EJ17,$J9:EJ9),0),1)*(EJ17&gt;0)</f>
        <v>29</v>
      </c>
      <c r="EK18" s="18">
        <f>MAX(ROUNDUP(SUMPRODUCT($J17:EK17,$J9:EK9),0),1)*(EK17&gt;0)</f>
        <v>29</v>
      </c>
      <c r="EL18" s="18">
        <f>MAX(ROUNDUP(SUMPRODUCT($J17:EL17,$J9:EL9),0),1)*(EL17&gt;0)</f>
        <v>29</v>
      </c>
      <c r="EM18" s="18">
        <f>MAX(ROUNDUP(SUMPRODUCT($J17:EM17,$J9:EM9),0),1)*(EM17&gt;0)</f>
        <v>30</v>
      </c>
      <c r="EN18" s="18">
        <f>MAX(ROUNDUP(SUMPRODUCT($J17:EN17,$J9:EN9),0),1)*(EN17&gt;0)</f>
        <v>30</v>
      </c>
      <c r="EO18" s="18">
        <f>MAX(ROUNDUP(SUMPRODUCT($J17:EO17,$J9:EO9),0),1)*(EO17&gt;0)</f>
        <v>30</v>
      </c>
      <c r="EP18" s="18">
        <f>MAX(ROUNDUP(SUMPRODUCT($J17:EP17,$J9:EP9),0),1)*(EP17&gt;0)</f>
        <v>30</v>
      </c>
      <c r="EQ18" s="18">
        <f>MAX(ROUNDUP(SUMPRODUCT($J17:EQ17,$J9:EQ9),0),1)*(EQ17&gt;0)</f>
        <v>30</v>
      </c>
      <c r="ER18" s="18">
        <f>MAX(ROUNDUP(SUMPRODUCT($J17:ER17,$J9:ER9),0),1)*(ER17&gt;0)</f>
        <v>31</v>
      </c>
      <c r="ES18" s="18">
        <f>MAX(ROUNDUP(SUMPRODUCT($J17:ES17,$J9:ES9),0),1)*(ES17&gt;0)</f>
        <v>31</v>
      </c>
      <c r="ET18" s="18">
        <f>MAX(ROUNDUP(SUMPRODUCT($J17:ET17,$J9:ET9),0),1)*(ET17&gt;0)</f>
        <v>31</v>
      </c>
      <c r="EU18" s="18">
        <f>MAX(ROUNDUP(SUMPRODUCT($J17:EU17,$J9:EU9),0),1)*(EU17&gt;0)</f>
        <v>31</v>
      </c>
      <c r="EV18" s="18">
        <f>MAX(ROUNDUP(SUMPRODUCT($J17:EV17,$J9:EV9),0),1)*(EV17&gt;0)</f>
        <v>32</v>
      </c>
      <c r="EW18" s="18">
        <f>MAX(ROUNDUP(SUMPRODUCT($J17:EW17,$J9:EW9),0),1)*(EW17&gt;0)</f>
        <v>32</v>
      </c>
      <c r="EX18" s="18">
        <f>MAX(ROUNDUP(SUMPRODUCT($J17:EX17,$J9:EX9),0),1)*(EX17&gt;0)</f>
        <v>32</v>
      </c>
      <c r="EY18" s="18">
        <f>MAX(ROUNDUP(SUMPRODUCT($J17:EY17,$J9:EY9),0),1)*(EY17&gt;0)</f>
        <v>32</v>
      </c>
      <c r="EZ18" s="18">
        <f>MAX(ROUNDUP(SUMPRODUCT($J17:EZ17,$J9:EZ9),0),1)*(EZ17&gt;0)</f>
        <v>33</v>
      </c>
      <c r="FA18" s="18">
        <f>MAX(ROUNDUP(SUMPRODUCT($J17:FA17,$J9:FA9),0),1)*(FA17&gt;0)</f>
        <v>33</v>
      </c>
      <c r="FB18" s="18">
        <f>MAX(ROUNDUP(SUMPRODUCT($J17:FB17,$J9:FB9),0),1)*(FB17&gt;0)</f>
        <v>33</v>
      </c>
      <c r="FC18" s="18">
        <f>MAX(ROUNDUP(SUMPRODUCT($J17:FC17,$J9:FC9),0),1)*(FC17&gt;0)</f>
        <v>34</v>
      </c>
      <c r="FD18" s="18">
        <f>MAX(ROUNDUP(SUMPRODUCT($J17:FD17,$J9:FD9),0),1)*(FD17&gt;0)</f>
        <v>34</v>
      </c>
      <c r="FE18" s="18">
        <f>MAX(ROUNDUP(SUMPRODUCT($J17:FE17,$J9:FE9),0),1)*(FE17&gt;0)</f>
        <v>34</v>
      </c>
      <c r="FF18" s="18">
        <f>MAX(ROUNDUP(SUMPRODUCT($J17:FF17,$J9:FF9),0),1)*(FF17&gt;0)</f>
        <v>34</v>
      </c>
      <c r="FG18" s="18">
        <f>MAX(ROUNDUP(SUMPRODUCT($J17:FG17,$J9:FG9),0),1)*(FG17&gt;0)</f>
        <v>34</v>
      </c>
      <c r="FH18" s="18">
        <f>MAX(ROUNDUP(SUMPRODUCT($J17:FH17,$J9:FH9),0),1)*(FH17&gt;0)</f>
        <v>35</v>
      </c>
      <c r="FI18" s="18">
        <f>MAX(ROUNDUP(SUMPRODUCT($J17:FI17,$J9:FI9),0),1)*(FI17&gt;0)</f>
        <v>35</v>
      </c>
      <c r="FJ18" s="18">
        <f>MAX(ROUNDUP(SUMPRODUCT($J17:FJ17,$J9:FJ9),0),1)*(FJ17&gt;0)</f>
        <v>35</v>
      </c>
      <c r="FK18" s="18">
        <f>MAX(ROUNDUP(SUMPRODUCT($J17:FK17,$J9:FK9),0),1)*(FK17&gt;0)</f>
        <v>35</v>
      </c>
      <c r="FL18" s="18">
        <f>MAX(ROUNDUP(SUMPRODUCT($J17:FL17,$J9:FL9),0),1)*(FL17&gt;0)</f>
        <v>0</v>
      </c>
      <c r="FM18" s="18">
        <f>MAX(ROUNDUP(SUMPRODUCT($J17:FM17,$J9:FM9),0),1)*(FM17&gt;0)</f>
        <v>0</v>
      </c>
      <c r="FN18" s="18">
        <f>MAX(ROUNDUP(SUMPRODUCT($J17:FN17,$J9:FN9),0),1)*(FN17&gt;0)</f>
        <v>0</v>
      </c>
      <c r="FO18" s="18">
        <f>MAX(ROUNDUP(SUMPRODUCT($J17:FO17,$J9:FO9),0),1)*(FO17&gt;0)</f>
        <v>0</v>
      </c>
      <c r="FP18" s="18">
        <f>MAX(ROUNDUP(SUMPRODUCT($J17:FP17,$J9:FP9),0),1)*(FP17&gt;0)</f>
        <v>0</v>
      </c>
      <c r="FQ18" s="18">
        <f>MAX(ROUNDUP(SUMPRODUCT($J17:FQ17,$J9:FQ9),0),1)*(FQ17&gt;0)</f>
        <v>0</v>
      </c>
      <c r="FR18" s="18">
        <f>MAX(ROUNDUP(SUMPRODUCT($J17:FR17,$J9:FR9),0),1)*(FR17&gt;0)</f>
        <v>0</v>
      </c>
    </row>
    <row r="19" spans="2:174">
      <c r="C19" t="s">
        <v>823</v>
      </c>
      <c r="D19" s="144" t="s">
        <v>282</v>
      </c>
      <c r="E19" s="134">
        <f>INDEX(Assumptions!$G$24:$G$24,MATCH($A$1,Model_Number,0))</f>
        <v>46204</v>
      </c>
      <c r="F19" s="134">
        <f>INDEX(Assumptions!$G$25:$G$25,MATCH($A$1,Model_Number,0))</f>
        <v>46568</v>
      </c>
      <c r="J19" s="27">
        <f>MAX(0,(MIN($F19,J$5)-MAX($E19,J$4)+1)/J$8)+((($E19-$F19+1)/J$8)*($E19&gt;J$4)*($F19&lt;J$5))</f>
        <v>0</v>
      </c>
      <c r="K19" s="27">
        <f t="shared" ref="K19:BV19" si="33">MAX(0,(MIN($F19,K$5)-MAX($E19,K$4)+1)/K$8)+((($E19-$F19+1)/K$8)*($E19&gt;K$4)*($F19&lt;K$5))</f>
        <v>0</v>
      </c>
      <c r="L19" s="27">
        <f t="shared" si="33"/>
        <v>0</v>
      </c>
      <c r="M19" s="27">
        <f t="shared" si="33"/>
        <v>0</v>
      </c>
      <c r="N19" s="27">
        <f t="shared" si="33"/>
        <v>0</v>
      </c>
      <c r="O19" s="27">
        <f t="shared" si="33"/>
        <v>0</v>
      </c>
      <c r="P19" s="27">
        <f t="shared" si="33"/>
        <v>0</v>
      </c>
      <c r="Q19" s="27">
        <f t="shared" si="33"/>
        <v>0</v>
      </c>
      <c r="R19" s="27">
        <f t="shared" si="33"/>
        <v>0</v>
      </c>
      <c r="S19" s="27">
        <f t="shared" si="33"/>
        <v>0</v>
      </c>
      <c r="T19" s="27">
        <f t="shared" si="33"/>
        <v>0</v>
      </c>
      <c r="U19" s="27">
        <f t="shared" si="33"/>
        <v>0</v>
      </c>
      <c r="V19" s="27">
        <f t="shared" si="33"/>
        <v>0</v>
      </c>
      <c r="W19" s="27">
        <f t="shared" si="33"/>
        <v>0</v>
      </c>
      <c r="X19" s="27">
        <f t="shared" si="33"/>
        <v>1</v>
      </c>
      <c r="Y19" s="27">
        <f t="shared" si="33"/>
        <v>1</v>
      </c>
      <c r="Z19" s="27">
        <f t="shared" si="33"/>
        <v>1</v>
      </c>
      <c r="AA19" s="27">
        <f t="shared" si="33"/>
        <v>1</v>
      </c>
      <c r="AB19" s="27">
        <f t="shared" si="33"/>
        <v>0</v>
      </c>
      <c r="AC19" s="27">
        <f t="shared" si="33"/>
        <v>0</v>
      </c>
      <c r="AD19" s="27">
        <f t="shared" si="33"/>
        <v>0</v>
      </c>
      <c r="AE19" s="27">
        <f t="shared" si="33"/>
        <v>0</v>
      </c>
      <c r="AF19" s="27">
        <f t="shared" si="33"/>
        <v>0</v>
      </c>
      <c r="AG19" s="27">
        <f t="shared" si="33"/>
        <v>0</v>
      </c>
      <c r="AH19" s="27">
        <f t="shared" si="33"/>
        <v>0</v>
      </c>
      <c r="AI19" s="27">
        <f t="shared" si="33"/>
        <v>0</v>
      </c>
      <c r="AJ19" s="27">
        <f t="shared" si="33"/>
        <v>0</v>
      </c>
      <c r="AK19" s="27">
        <f t="shared" si="33"/>
        <v>0</v>
      </c>
      <c r="AL19" s="27">
        <f t="shared" si="33"/>
        <v>0</v>
      </c>
      <c r="AM19" s="27">
        <f t="shared" si="33"/>
        <v>0</v>
      </c>
      <c r="AN19" s="27">
        <f t="shared" si="33"/>
        <v>0</v>
      </c>
      <c r="AO19" s="27">
        <f t="shared" si="33"/>
        <v>0</v>
      </c>
      <c r="AP19" s="27">
        <f t="shared" si="33"/>
        <v>0</v>
      </c>
      <c r="AQ19" s="27">
        <f t="shared" si="33"/>
        <v>0</v>
      </c>
      <c r="AR19" s="27">
        <f t="shared" si="33"/>
        <v>0</v>
      </c>
      <c r="AS19" s="27">
        <f t="shared" si="33"/>
        <v>0</v>
      </c>
      <c r="AT19" s="27">
        <f t="shared" si="33"/>
        <v>0</v>
      </c>
      <c r="AU19" s="27">
        <f t="shared" si="33"/>
        <v>0</v>
      </c>
      <c r="AV19" s="27">
        <f t="shared" si="33"/>
        <v>0</v>
      </c>
      <c r="AW19" s="27">
        <f t="shared" si="33"/>
        <v>0</v>
      </c>
      <c r="AX19" s="27">
        <f t="shared" si="33"/>
        <v>0</v>
      </c>
      <c r="AY19" s="27">
        <f t="shared" si="33"/>
        <v>0</v>
      </c>
      <c r="AZ19" s="27">
        <f t="shared" si="33"/>
        <v>0</v>
      </c>
      <c r="BA19" s="27">
        <f t="shared" si="33"/>
        <v>0</v>
      </c>
      <c r="BB19" s="27">
        <f t="shared" si="33"/>
        <v>0</v>
      </c>
      <c r="BC19" s="27">
        <f t="shared" si="33"/>
        <v>0</v>
      </c>
      <c r="BD19" s="27">
        <f t="shared" si="33"/>
        <v>0</v>
      </c>
      <c r="BE19" s="27">
        <f t="shared" si="33"/>
        <v>0</v>
      </c>
      <c r="BF19" s="27">
        <f t="shared" si="33"/>
        <v>0</v>
      </c>
      <c r="BG19" s="27">
        <f t="shared" si="33"/>
        <v>0</v>
      </c>
      <c r="BH19" s="27">
        <f t="shared" si="33"/>
        <v>0</v>
      </c>
      <c r="BI19" s="27">
        <f t="shared" si="33"/>
        <v>0</v>
      </c>
      <c r="BJ19" s="27">
        <f t="shared" si="33"/>
        <v>0</v>
      </c>
      <c r="BK19" s="27">
        <f t="shared" si="33"/>
        <v>0</v>
      </c>
      <c r="BL19" s="27">
        <f t="shared" si="33"/>
        <v>0</v>
      </c>
      <c r="BM19" s="27">
        <f t="shared" si="33"/>
        <v>0</v>
      </c>
      <c r="BN19" s="27">
        <f t="shared" si="33"/>
        <v>0</v>
      </c>
      <c r="BO19" s="27">
        <f t="shared" si="33"/>
        <v>0</v>
      </c>
      <c r="BP19" s="27">
        <f t="shared" si="33"/>
        <v>0</v>
      </c>
      <c r="BQ19" s="27">
        <f t="shared" si="33"/>
        <v>0</v>
      </c>
      <c r="BR19" s="27">
        <f t="shared" si="33"/>
        <v>0</v>
      </c>
      <c r="BS19" s="27">
        <f t="shared" si="33"/>
        <v>0</v>
      </c>
      <c r="BT19" s="27">
        <f t="shared" si="33"/>
        <v>0</v>
      </c>
      <c r="BU19" s="27">
        <f t="shared" si="33"/>
        <v>0</v>
      </c>
      <c r="BV19" s="27">
        <f t="shared" si="33"/>
        <v>0</v>
      </c>
      <c r="BW19" s="27">
        <f t="shared" ref="BW19:EH19" si="34">MAX(0,(MIN($F19,BW$5)-MAX($E19,BW$4)+1)/BW$8)+((($E19-$F19+1)/BW$8)*($E19&gt;BW$4)*($F19&lt;BW$5))</f>
        <v>0</v>
      </c>
      <c r="BX19" s="27">
        <f t="shared" si="34"/>
        <v>0</v>
      </c>
      <c r="BY19" s="27">
        <f t="shared" si="34"/>
        <v>0</v>
      </c>
      <c r="BZ19" s="27">
        <f t="shared" si="34"/>
        <v>0</v>
      </c>
      <c r="CA19" s="27">
        <f t="shared" si="34"/>
        <v>0</v>
      </c>
      <c r="CB19" s="27">
        <f t="shared" si="34"/>
        <v>0</v>
      </c>
      <c r="CC19" s="27">
        <f t="shared" si="34"/>
        <v>0</v>
      </c>
      <c r="CD19" s="27">
        <f t="shared" si="34"/>
        <v>0</v>
      </c>
      <c r="CE19" s="27">
        <f t="shared" si="34"/>
        <v>0</v>
      </c>
      <c r="CF19" s="27">
        <f t="shared" si="34"/>
        <v>0</v>
      </c>
      <c r="CG19" s="27">
        <f t="shared" si="34"/>
        <v>0</v>
      </c>
      <c r="CH19" s="27">
        <f t="shared" si="34"/>
        <v>0</v>
      </c>
      <c r="CI19" s="27">
        <f t="shared" si="34"/>
        <v>0</v>
      </c>
      <c r="CJ19" s="27">
        <f t="shared" si="34"/>
        <v>0</v>
      </c>
      <c r="CK19" s="27">
        <f t="shared" si="34"/>
        <v>0</v>
      </c>
      <c r="CL19" s="27">
        <f t="shared" si="34"/>
        <v>0</v>
      </c>
      <c r="CM19" s="27">
        <f t="shared" si="34"/>
        <v>0</v>
      </c>
      <c r="CN19" s="27">
        <f t="shared" si="34"/>
        <v>0</v>
      </c>
      <c r="CO19" s="27">
        <f t="shared" si="34"/>
        <v>0</v>
      </c>
      <c r="CP19" s="27">
        <f t="shared" si="34"/>
        <v>0</v>
      </c>
      <c r="CQ19" s="27">
        <f t="shared" si="34"/>
        <v>0</v>
      </c>
      <c r="CR19" s="27">
        <f t="shared" si="34"/>
        <v>0</v>
      </c>
      <c r="CS19" s="27">
        <f t="shared" si="34"/>
        <v>0</v>
      </c>
      <c r="CT19" s="27">
        <f t="shared" si="34"/>
        <v>0</v>
      </c>
      <c r="CU19" s="27">
        <f t="shared" si="34"/>
        <v>0</v>
      </c>
      <c r="CV19" s="27">
        <f t="shared" si="34"/>
        <v>0</v>
      </c>
      <c r="CW19" s="27">
        <f t="shared" si="34"/>
        <v>0</v>
      </c>
      <c r="CX19" s="27">
        <f t="shared" si="34"/>
        <v>0</v>
      </c>
      <c r="CY19" s="27">
        <f t="shared" si="34"/>
        <v>0</v>
      </c>
      <c r="CZ19" s="27">
        <f t="shared" si="34"/>
        <v>0</v>
      </c>
      <c r="DA19" s="27">
        <f t="shared" si="34"/>
        <v>0</v>
      </c>
      <c r="DB19" s="27">
        <f t="shared" si="34"/>
        <v>0</v>
      </c>
      <c r="DC19" s="27">
        <f t="shared" si="34"/>
        <v>0</v>
      </c>
      <c r="DD19" s="27">
        <f t="shared" si="34"/>
        <v>0</v>
      </c>
      <c r="DE19" s="27">
        <f t="shared" si="34"/>
        <v>0</v>
      </c>
      <c r="DF19" s="27">
        <f t="shared" si="34"/>
        <v>0</v>
      </c>
      <c r="DG19" s="27">
        <f t="shared" si="34"/>
        <v>0</v>
      </c>
      <c r="DH19" s="27">
        <f t="shared" si="34"/>
        <v>0</v>
      </c>
      <c r="DI19" s="27">
        <f t="shared" si="34"/>
        <v>0</v>
      </c>
      <c r="DJ19" s="27">
        <f t="shared" si="34"/>
        <v>0</v>
      </c>
      <c r="DK19" s="27">
        <f t="shared" si="34"/>
        <v>0</v>
      </c>
      <c r="DL19" s="27">
        <f t="shared" si="34"/>
        <v>0</v>
      </c>
      <c r="DM19" s="27">
        <f t="shared" si="34"/>
        <v>0</v>
      </c>
      <c r="DN19" s="27">
        <f t="shared" si="34"/>
        <v>0</v>
      </c>
      <c r="DO19" s="27">
        <f t="shared" si="34"/>
        <v>0</v>
      </c>
      <c r="DP19" s="27">
        <f t="shared" si="34"/>
        <v>0</v>
      </c>
      <c r="DQ19" s="27">
        <f t="shared" si="34"/>
        <v>0</v>
      </c>
      <c r="DR19" s="27">
        <f t="shared" si="34"/>
        <v>0</v>
      </c>
      <c r="DS19" s="27">
        <f t="shared" si="34"/>
        <v>0</v>
      </c>
      <c r="DT19" s="27">
        <f t="shared" si="34"/>
        <v>0</v>
      </c>
      <c r="DU19" s="27">
        <f t="shared" si="34"/>
        <v>0</v>
      </c>
      <c r="DV19" s="27">
        <f t="shared" si="34"/>
        <v>0</v>
      </c>
      <c r="DW19" s="27">
        <f t="shared" si="34"/>
        <v>0</v>
      </c>
      <c r="DX19" s="27">
        <f t="shared" si="34"/>
        <v>0</v>
      </c>
      <c r="DY19" s="27">
        <f t="shared" si="34"/>
        <v>0</v>
      </c>
      <c r="DZ19" s="27">
        <f t="shared" si="34"/>
        <v>0</v>
      </c>
      <c r="EA19" s="27">
        <f t="shared" si="34"/>
        <v>0</v>
      </c>
      <c r="EB19" s="27">
        <f t="shared" si="34"/>
        <v>0</v>
      </c>
      <c r="EC19" s="27">
        <f t="shared" si="34"/>
        <v>0</v>
      </c>
      <c r="ED19" s="27">
        <f t="shared" si="34"/>
        <v>0</v>
      </c>
      <c r="EE19" s="27">
        <f t="shared" si="34"/>
        <v>0</v>
      </c>
      <c r="EF19" s="27">
        <f t="shared" si="34"/>
        <v>0</v>
      </c>
      <c r="EG19" s="27">
        <f t="shared" si="34"/>
        <v>0</v>
      </c>
      <c r="EH19" s="27">
        <f t="shared" si="34"/>
        <v>0</v>
      </c>
      <c r="EI19" s="27">
        <f t="shared" ref="EI19:FR19" si="35">MAX(0,(MIN($F19,EI$5)-MAX($E19,EI$4)+1)/EI$8)+((($E19-$F19+1)/EI$8)*($E19&gt;EI$4)*($F19&lt;EI$5))</f>
        <v>0</v>
      </c>
      <c r="EJ19" s="27">
        <f t="shared" si="35"/>
        <v>0</v>
      </c>
      <c r="EK19" s="27">
        <f t="shared" si="35"/>
        <v>0</v>
      </c>
      <c r="EL19" s="27">
        <f t="shared" si="35"/>
        <v>0</v>
      </c>
      <c r="EM19" s="27">
        <f t="shared" si="35"/>
        <v>0</v>
      </c>
      <c r="EN19" s="27">
        <f t="shared" si="35"/>
        <v>0</v>
      </c>
      <c r="EO19" s="27">
        <f t="shared" si="35"/>
        <v>0</v>
      </c>
      <c r="EP19" s="27">
        <f t="shared" si="35"/>
        <v>0</v>
      </c>
      <c r="EQ19" s="27">
        <f t="shared" si="35"/>
        <v>0</v>
      </c>
      <c r="ER19" s="27">
        <f t="shared" si="35"/>
        <v>0</v>
      </c>
      <c r="ES19" s="27">
        <f t="shared" si="35"/>
        <v>0</v>
      </c>
      <c r="ET19" s="27">
        <f t="shared" si="35"/>
        <v>0</v>
      </c>
      <c r="EU19" s="27">
        <f t="shared" si="35"/>
        <v>0</v>
      </c>
      <c r="EV19" s="27">
        <f t="shared" si="35"/>
        <v>0</v>
      </c>
      <c r="EW19" s="27">
        <f t="shared" si="35"/>
        <v>0</v>
      </c>
      <c r="EX19" s="27">
        <f t="shared" si="35"/>
        <v>0</v>
      </c>
      <c r="EY19" s="27">
        <f t="shared" si="35"/>
        <v>0</v>
      </c>
      <c r="EZ19" s="27">
        <f t="shared" si="35"/>
        <v>0</v>
      </c>
      <c r="FA19" s="27">
        <f t="shared" si="35"/>
        <v>0</v>
      </c>
      <c r="FB19" s="27">
        <f t="shared" si="35"/>
        <v>0</v>
      </c>
      <c r="FC19" s="27">
        <f t="shared" si="35"/>
        <v>0</v>
      </c>
      <c r="FD19" s="27">
        <f t="shared" si="35"/>
        <v>0</v>
      </c>
      <c r="FE19" s="27">
        <f t="shared" si="35"/>
        <v>0</v>
      </c>
      <c r="FF19" s="27">
        <f t="shared" si="35"/>
        <v>0</v>
      </c>
      <c r="FG19" s="27">
        <f t="shared" si="35"/>
        <v>0</v>
      </c>
      <c r="FH19" s="27">
        <f t="shared" si="35"/>
        <v>0</v>
      </c>
      <c r="FI19" s="27">
        <f t="shared" si="35"/>
        <v>0</v>
      </c>
      <c r="FJ19" s="27">
        <f t="shared" si="35"/>
        <v>0</v>
      </c>
      <c r="FK19" s="27">
        <f t="shared" si="35"/>
        <v>0</v>
      </c>
      <c r="FL19" s="27">
        <f t="shared" si="35"/>
        <v>0</v>
      </c>
      <c r="FM19" s="27">
        <f t="shared" si="35"/>
        <v>0</v>
      </c>
      <c r="FN19" s="27">
        <f t="shared" si="35"/>
        <v>0</v>
      </c>
      <c r="FO19" s="27">
        <f t="shared" si="35"/>
        <v>0</v>
      </c>
      <c r="FP19" s="27">
        <f t="shared" si="35"/>
        <v>0</v>
      </c>
      <c r="FQ19" s="27">
        <f t="shared" si="35"/>
        <v>0</v>
      </c>
      <c r="FR19" s="27">
        <f t="shared" si="35"/>
        <v>0</v>
      </c>
    </row>
    <row r="20" spans="2:174">
      <c r="C20" t="s">
        <v>834</v>
      </c>
      <c r="D20" s="144" t="s">
        <v>15</v>
      </c>
      <c r="E20" s="151">
        <f>INDEX(Assumptions!$G$247:$G$247,MATCH($A$1,Model_Number,0))</f>
        <v>0</v>
      </c>
      <c r="J20" s="27">
        <f>J17 + ($E20 * J19)</f>
        <v>0</v>
      </c>
      <c r="K20" s="27">
        <f t="shared" ref="K20:BV20" si="36">K17 + ($E20 * K19)</f>
        <v>0</v>
      </c>
      <c r="L20" s="27">
        <f t="shared" si="36"/>
        <v>0</v>
      </c>
      <c r="M20" s="27">
        <f t="shared" si="36"/>
        <v>0</v>
      </c>
      <c r="N20" s="27">
        <f t="shared" si="36"/>
        <v>0</v>
      </c>
      <c r="O20" s="27">
        <f t="shared" si="36"/>
        <v>0</v>
      </c>
      <c r="P20" s="27">
        <f t="shared" si="36"/>
        <v>0</v>
      </c>
      <c r="Q20" s="27">
        <f t="shared" si="36"/>
        <v>0</v>
      </c>
      <c r="R20" s="27">
        <f t="shared" si="36"/>
        <v>0</v>
      </c>
      <c r="S20" s="27">
        <f t="shared" si="36"/>
        <v>0</v>
      </c>
      <c r="T20" s="27">
        <f t="shared" si="36"/>
        <v>0</v>
      </c>
      <c r="U20" s="27">
        <f t="shared" si="36"/>
        <v>0</v>
      </c>
      <c r="V20" s="27">
        <f t="shared" si="36"/>
        <v>0</v>
      </c>
      <c r="W20" s="27">
        <f t="shared" si="36"/>
        <v>0</v>
      </c>
      <c r="X20" s="27">
        <f t="shared" si="36"/>
        <v>0</v>
      </c>
      <c r="Y20" s="27">
        <f t="shared" si="36"/>
        <v>0</v>
      </c>
      <c r="Z20" s="27">
        <f t="shared" si="36"/>
        <v>0</v>
      </c>
      <c r="AA20" s="27">
        <f t="shared" si="36"/>
        <v>0</v>
      </c>
      <c r="AB20" s="27">
        <f t="shared" si="36"/>
        <v>1</v>
      </c>
      <c r="AC20" s="27">
        <f t="shared" si="36"/>
        <v>1</v>
      </c>
      <c r="AD20" s="27">
        <f t="shared" si="36"/>
        <v>1</v>
      </c>
      <c r="AE20" s="27">
        <f t="shared" si="36"/>
        <v>1</v>
      </c>
      <c r="AF20" s="27">
        <f t="shared" si="36"/>
        <v>1</v>
      </c>
      <c r="AG20" s="27">
        <f t="shared" si="36"/>
        <v>1</v>
      </c>
      <c r="AH20" s="27">
        <f t="shared" si="36"/>
        <v>1</v>
      </c>
      <c r="AI20" s="27">
        <f t="shared" si="36"/>
        <v>1</v>
      </c>
      <c r="AJ20" s="27">
        <f t="shared" si="36"/>
        <v>1</v>
      </c>
      <c r="AK20" s="27">
        <f t="shared" si="36"/>
        <v>1</v>
      </c>
      <c r="AL20" s="27">
        <f t="shared" si="36"/>
        <v>1</v>
      </c>
      <c r="AM20" s="27">
        <f t="shared" si="36"/>
        <v>1</v>
      </c>
      <c r="AN20" s="27">
        <f t="shared" si="36"/>
        <v>1</v>
      </c>
      <c r="AO20" s="27">
        <f t="shared" si="36"/>
        <v>1</v>
      </c>
      <c r="AP20" s="27">
        <f t="shared" si="36"/>
        <v>1</v>
      </c>
      <c r="AQ20" s="27">
        <f t="shared" si="36"/>
        <v>1</v>
      </c>
      <c r="AR20" s="27">
        <f t="shared" si="36"/>
        <v>1</v>
      </c>
      <c r="AS20" s="27">
        <f t="shared" si="36"/>
        <v>1</v>
      </c>
      <c r="AT20" s="27">
        <f t="shared" si="36"/>
        <v>1</v>
      </c>
      <c r="AU20" s="27">
        <f t="shared" si="36"/>
        <v>1</v>
      </c>
      <c r="AV20" s="27">
        <f t="shared" si="36"/>
        <v>1</v>
      </c>
      <c r="AW20" s="27">
        <f t="shared" si="36"/>
        <v>1</v>
      </c>
      <c r="AX20" s="27">
        <f t="shared" si="36"/>
        <v>1</v>
      </c>
      <c r="AY20" s="27">
        <f t="shared" si="36"/>
        <v>1</v>
      </c>
      <c r="AZ20" s="27">
        <f t="shared" si="36"/>
        <v>1</v>
      </c>
      <c r="BA20" s="27">
        <f t="shared" si="36"/>
        <v>1</v>
      </c>
      <c r="BB20" s="27">
        <f t="shared" si="36"/>
        <v>1</v>
      </c>
      <c r="BC20" s="27">
        <f t="shared" si="36"/>
        <v>1</v>
      </c>
      <c r="BD20" s="27">
        <f t="shared" si="36"/>
        <v>1</v>
      </c>
      <c r="BE20" s="27">
        <f t="shared" si="36"/>
        <v>1</v>
      </c>
      <c r="BF20" s="27">
        <f t="shared" si="36"/>
        <v>1</v>
      </c>
      <c r="BG20" s="27">
        <f t="shared" si="36"/>
        <v>1</v>
      </c>
      <c r="BH20" s="27">
        <f t="shared" si="36"/>
        <v>1</v>
      </c>
      <c r="BI20" s="27">
        <f t="shared" si="36"/>
        <v>1</v>
      </c>
      <c r="BJ20" s="27">
        <f t="shared" si="36"/>
        <v>1</v>
      </c>
      <c r="BK20" s="27">
        <f t="shared" si="36"/>
        <v>1</v>
      </c>
      <c r="BL20" s="27">
        <f t="shared" si="36"/>
        <v>1</v>
      </c>
      <c r="BM20" s="27">
        <f t="shared" si="36"/>
        <v>1</v>
      </c>
      <c r="BN20" s="27">
        <f t="shared" si="36"/>
        <v>1</v>
      </c>
      <c r="BO20" s="27">
        <f t="shared" si="36"/>
        <v>1</v>
      </c>
      <c r="BP20" s="27">
        <f t="shared" si="36"/>
        <v>1</v>
      </c>
      <c r="BQ20" s="27">
        <f t="shared" si="36"/>
        <v>1</v>
      </c>
      <c r="BR20" s="27">
        <f t="shared" si="36"/>
        <v>1</v>
      </c>
      <c r="BS20" s="27">
        <f t="shared" si="36"/>
        <v>1</v>
      </c>
      <c r="BT20" s="27">
        <f t="shared" si="36"/>
        <v>1</v>
      </c>
      <c r="BU20" s="27">
        <f t="shared" si="36"/>
        <v>1</v>
      </c>
      <c r="BV20" s="27">
        <f t="shared" si="36"/>
        <v>1</v>
      </c>
      <c r="BW20" s="27">
        <f t="shared" ref="BW20:EH20" si="37">BW17 + ($E20 * BW19)</f>
        <v>1</v>
      </c>
      <c r="BX20" s="27">
        <f t="shared" si="37"/>
        <v>1</v>
      </c>
      <c r="BY20" s="27">
        <f t="shared" si="37"/>
        <v>1</v>
      </c>
      <c r="BZ20" s="27">
        <f t="shared" si="37"/>
        <v>1</v>
      </c>
      <c r="CA20" s="27">
        <f t="shared" si="37"/>
        <v>1</v>
      </c>
      <c r="CB20" s="27">
        <f t="shared" si="37"/>
        <v>1</v>
      </c>
      <c r="CC20" s="27">
        <f t="shared" si="37"/>
        <v>1</v>
      </c>
      <c r="CD20" s="27">
        <f t="shared" si="37"/>
        <v>1</v>
      </c>
      <c r="CE20" s="27">
        <f t="shared" si="37"/>
        <v>1</v>
      </c>
      <c r="CF20" s="27">
        <f t="shared" si="37"/>
        <v>1</v>
      </c>
      <c r="CG20" s="27">
        <f t="shared" si="37"/>
        <v>1</v>
      </c>
      <c r="CH20" s="27">
        <f t="shared" si="37"/>
        <v>1</v>
      </c>
      <c r="CI20" s="27">
        <f t="shared" si="37"/>
        <v>1</v>
      </c>
      <c r="CJ20" s="27">
        <f t="shared" si="37"/>
        <v>1</v>
      </c>
      <c r="CK20" s="27">
        <f t="shared" si="37"/>
        <v>1</v>
      </c>
      <c r="CL20" s="27">
        <f t="shared" si="37"/>
        <v>1</v>
      </c>
      <c r="CM20" s="27">
        <f t="shared" si="37"/>
        <v>1</v>
      </c>
      <c r="CN20" s="27">
        <f t="shared" si="37"/>
        <v>1</v>
      </c>
      <c r="CO20" s="27">
        <f t="shared" si="37"/>
        <v>1</v>
      </c>
      <c r="CP20" s="27">
        <f t="shared" si="37"/>
        <v>1</v>
      </c>
      <c r="CQ20" s="27">
        <f t="shared" si="37"/>
        <v>1</v>
      </c>
      <c r="CR20" s="27">
        <f t="shared" si="37"/>
        <v>1</v>
      </c>
      <c r="CS20" s="27">
        <f t="shared" si="37"/>
        <v>1</v>
      </c>
      <c r="CT20" s="27">
        <f t="shared" si="37"/>
        <v>1</v>
      </c>
      <c r="CU20" s="27">
        <f t="shared" si="37"/>
        <v>1</v>
      </c>
      <c r="CV20" s="27">
        <f t="shared" si="37"/>
        <v>1</v>
      </c>
      <c r="CW20" s="27">
        <f t="shared" si="37"/>
        <v>1</v>
      </c>
      <c r="CX20" s="27">
        <f t="shared" si="37"/>
        <v>1</v>
      </c>
      <c r="CY20" s="27">
        <f t="shared" si="37"/>
        <v>1</v>
      </c>
      <c r="CZ20" s="27">
        <f t="shared" si="37"/>
        <v>1</v>
      </c>
      <c r="DA20" s="27">
        <f t="shared" si="37"/>
        <v>1</v>
      </c>
      <c r="DB20" s="27">
        <f t="shared" si="37"/>
        <v>1</v>
      </c>
      <c r="DC20" s="27">
        <f t="shared" si="37"/>
        <v>1</v>
      </c>
      <c r="DD20" s="27">
        <f t="shared" si="37"/>
        <v>1</v>
      </c>
      <c r="DE20" s="27">
        <f t="shared" si="37"/>
        <v>1</v>
      </c>
      <c r="DF20" s="27">
        <f t="shared" si="37"/>
        <v>1</v>
      </c>
      <c r="DG20" s="27">
        <f t="shared" si="37"/>
        <v>1</v>
      </c>
      <c r="DH20" s="27">
        <f t="shared" si="37"/>
        <v>1</v>
      </c>
      <c r="DI20" s="27">
        <f t="shared" si="37"/>
        <v>1</v>
      </c>
      <c r="DJ20" s="27">
        <f t="shared" si="37"/>
        <v>1</v>
      </c>
      <c r="DK20" s="27">
        <f t="shared" si="37"/>
        <v>1</v>
      </c>
      <c r="DL20" s="27">
        <f t="shared" si="37"/>
        <v>1</v>
      </c>
      <c r="DM20" s="27">
        <f t="shared" si="37"/>
        <v>1</v>
      </c>
      <c r="DN20" s="27">
        <f t="shared" si="37"/>
        <v>1</v>
      </c>
      <c r="DO20" s="27">
        <f t="shared" si="37"/>
        <v>1</v>
      </c>
      <c r="DP20" s="27">
        <f t="shared" si="37"/>
        <v>1</v>
      </c>
      <c r="DQ20" s="27">
        <f t="shared" si="37"/>
        <v>1</v>
      </c>
      <c r="DR20" s="27">
        <f t="shared" si="37"/>
        <v>1</v>
      </c>
      <c r="DS20" s="27">
        <f t="shared" si="37"/>
        <v>1</v>
      </c>
      <c r="DT20" s="27">
        <f t="shared" si="37"/>
        <v>1</v>
      </c>
      <c r="DU20" s="27">
        <f t="shared" si="37"/>
        <v>1</v>
      </c>
      <c r="DV20" s="27">
        <f t="shared" si="37"/>
        <v>1</v>
      </c>
      <c r="DW20" s="27">
        <f t="shared" si="37"/>
        <v>1</v>
      </c>
      <c r="DX20" s="27">
        <f t="shared" si="37"/>
        <v>1</v>
      </c>
      <c r="DY20" s="27">
        <f t="shared" si="37"/>
        <v>1</v>
      </c>
      <c r="DZ20" s="27">
        <f t="shared" si="37"/>
        <v>1</v>
      </c>
      <c r="EA20" s="27">
        <f t="shared" si="37"/>
        <v>1</v>
      </c>
      <c r="EB20" s="27">
        <f t="shared" si="37"/>
        <v>1</v>
      </c>
      <c r="EC20" s="27">
        <f t="shared" si="37"/>
        <v>1</v>
      </c>
      <c r="ED20" s="27">
        <f t="shared" si="37"/>
        <v>1</v>
      </c>
      <c r="EE20" s="27">
        <f t="shared" si="37"/>
        <v>1</v>
      </c>
      <c r="EF20" s="27">
        <f t="shared" si="37"/>
        <v>1</v>
      </c>
      <c r="EG20" s="27">
        <f t="shared" si="37"/>
        <v>1</v>
      </c>
      <c r="EH20" s="27">
        <f t="shared" si="37"/>
        <v>1</v>
      </c>
      <c r="EI20" s="27">
        <f t="shared" ref="EI20:FR20" si="38">EI17 + ($E20 * EI19)</f>
        <v>1</v>
      </c>
      <c r="EJ20" s="27">
        <f t="shared" si="38"/>
        <v>1</v>
      </c>
      <c r="EK20" s="27">
        <f t="shared" si="38"/>
        <v>1</v>
      </c>
      <c r="EL20" s="27">
        <f t="shared" si="38"/>
        <v>1</v>
      </c>
      <c r="EM20" s="27">
        <f t="shared" si="38"/>
        <v>1</v>
      </c>
      <c r="EN20" s="27">
        <f t="shared" si="38"/>
        <v>1</v>
      </c>
      <c r="EO20" s="27">
        <f t="shared" si="38"/>
        <v>1</v>
      </c>
      <c r="EP20" s="27">
        <f t="shared" si="38"/>
        <v>1</v>
      </c>
      <c r="EQ20" s="27">
        <f t="shared" si="38"/>
        <v>1</v>
      </c>
      <c r="ER20" s="27">
        <f t="shared" si="38"/>
        <v>1</v>
      </c>
      <c r="ES20" s="27">
        <f t="shared" si="38"/>
        <v>1</v>
      </c>
      <c r="ET20" s="27">
        <f t="shared" si="38"/>
        <v>1</v>
      </c>
      <c r="EU20" s="27">
        <f t="shared" si="38"/>
        <v>1</v>
      </c>
      <c r="EV20" s="27">
        <f t="shared" si="38"/>
        <v>1</v>
      </c>
      <c r="EW20" s="27">
        <f t="shared" si="38"/>
        <v>1</v>
      </c>
      <c r="EX20" s="27">
        <f t="shared" si="38"/>
        <v>1</v>
      </c>
      <c r="EY20" s="27">
        <f t="shared" si="38"/>
        <v>1</v>
      </c>
      <c r="EZ20" s="27">
        <f t="shared" si="38"/>
        <v>1</v>
      </c>
      <c r="FA20" s="27">
        <f t="shared" si="38"/>
        <v>1</v>
      </c>
      <c r="FB20" s="27">
        <f t="shared" si="38"/>
        <v>1</v>
      </c>
      <c r="FC20" s="27">
        <f t="shared" si="38"/>
        <v>1</v>
      </c>
      <c r="FD20" s="27">
        <f t="shared" si="38"/>
        <v>1</v>
      </c>
      <c r="FE20" s="27">
        <f t="shared" si="38"/>
        <v>1</v>
      </c>
      <c r="FF20" s="27">
        <f t="shared" si="38"/>
        <v>1</v>
      </c>
      <c r="FG20" s="27">
        <f t="shared" si="38"/>
        <v>1</v>
      </c>
      <c r="FH20" s="27">
        <f t="shared" si="38"/>
        <v>1</v>
      </c>
      <c r="FI20" s="27">
        <f t="shared" si="38"/>
        <v>1</v>
      </c>
      <c r="FJ20" s="27">
        <f t="shared" si="38"/>
        <v>1</v>
      </c>
      <c r="FK20" s="27">
        <f t="shared" si="38"/>
        <v>1</v>
      </c>
      <c r="FL20" s="27">
        <f t="shared" si="38"/>
        <v>0</v>
      </c>
      <c r="FM20" s="27">
        <f t="shared" si="38"/>
        <v>0</v>
      </c>
      <c r="FN20" s="27">
        <f t="shared" si="38"/>
        <v>0</v>
      </c>
      <c r="FO20" s="27">
        <f t="shared" si="38"/>
        <v>0</v>
      </c>
      <c r="FP20" s="27">
        <f t="shared" si="38"/>
        <v>0</v>
      </c>
      <c r="FQ20" s="27">
        <f t="shared" si="38"/>
        <v>0</v>
      </c>
      <c r="FR20" s="27">
        <f t="shared" si="38"/>
        <v>0</v>
      </c>
    </row>
    <row r="21" spans="2:174">
      <c r="E21" s="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8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</row>
    <row r="22" spans="2:174">
      <c r="C22" t="s">
        <v>142</v>
      </c>
      <c r="D22" s="144" t="s">
        <v>86</v>
      </c>
      <c r="E22" s="134">
        <f>INDEX(Assumptions!$G$32:$G$32,MATCH($A$1,Model_Number,0))</f>
        <v>46203</v>
      </c>
      <c r="J22" s="18">
        <f>AND($E22&gt;=J$4,$E22&lt;=J$5)*1</f>
        <v>0</v>
      </c>
      <c r="K22" s="18">
        <f t="shared" ref="K22:BV22" si="39">AND($E22&gt;=K$4,$E22&lt;=K$5)*1</f>
        <v>0</v>
      </c>
      <c r="L22" s="18">
        <f t="shared" si="39"/>
        <v>0</v>
      </c>
      <c r="M22" s="18">
        <f t="shared" si="39"/>
        <v>0</v>
      </c>
      <c r="N22" s="18">
        <f t="shared" si="39"/>
        <v>0</v>
      </c>
      <c r="O22" s="18">
        <f t="shared" si="39"/>
        <v>0</v>
      </c>
      <c r="P22" s="18">
        <f t="shared" si="39"/>
        <v>0</v>
      </c>
      <c r="Q22" s="18">
        <f t="shared" si="39"/>
        <v>0</v>
      </c>
      <c r="R22" s="18">
        <f t="shared" si="39"/>
        <v>0</v>
      </c>
      <c r="S22" s="18">
        <f t="shared" si="39"/>
        <v>0</v>
      </c>
      <c r="T22" s="18">
        <f t="shared" si="39"/>
        <v>0</v>
      </c>
      <c r="U22" s="18">
        <f t="shared" si="39"/>
        <v>0</v>
      </c>
      <c r="V22" s="18">
        <f t="shared" si="39"/>
        <v>0</v>
      </c>
      <c r="W22" s="18">
        <f t="shared" si="39"/>
        <v>1</v>
      </c>
      <c r="X22" s="18">
        <f t="shared" si="39"/>
        <v>0</v>
      </c>
      <c r="Y22" s="18">
        <f t="shared" si="39"/>
        <v>0</v>
      </c>
      <c r="Z22" s="18">
        <f t="shared" si="39"/>
        <v>0</v>
      </c>
      <c r="AA22" s="18">
        <f t="shared" si="39"/>
        <v>0</v>
      </c>
      <c r="AB22" s="18">
        <f t="shared" si="39"/>
        <v>0</v>
      </c>
      <c r="AC22" s="18">
        <f t="shared" si="39"/>
        <v>0</v>
      </c>
      <c r="AD22" s="18">
        <f t="shared" si="39"/>
        <v>0</v>
      </c>
      <c r="AE22" s="18">
        <f t="shared" si="39"/>
        <v>0</v>
      </c>
      <c r="AF22" s="18">
        <f t="shared" si="39"/>
        <v>0</v>
      </c>
      <c r="AG22" s="18">
        <f t="shared" si="39"/>
        <v>0</v>
      </c>
      <c r="AH22" s="18">
        <f t="shared" si="39"/>
        <v>0</v>
      </c>
      <c r="AI22" s="18">
        <f t="shared" si="39"/>
        <v>0</v>
      </c>
      <c r="AJ22" s="18">
        <f t="shared" si="39"/>
        <v>0</v>
      </c>
      <c r="AK22" s="18">
        <f t="shared" si="39"/>
        <v>0</v>
      </c>
      <c r="AL22" s="18">
        <f t="shared" si="39"/>
        <v>0</v>
      </c>
      <c r="AM22" s="18">
        <f t="shared" si="39"/>
        <v>0</v>
      </c>
      <c r="AN22" s="18">
        <f t="shared" si="39"/>
        <v>0</v>
      </c>
      <c r="AO22" s="18">
        <f t="shared" si="39"/>
        <v>0</v>
      </c>
      <c r="AP22" s="18">
        <f t="shared" si="39"/>
        <v>0</v>
      </c>
      <c r="AQ22" s="18">
        <f t="shared" si="39"/>
        <v>0</v>
      </c>
      <c r="AR22" s="18">
        <f t="shared" si="39"/>
        <v>0</v>
      </c>
      <c r="AS22" s="18">
        <f t="shared" si="39"/>
        <v>0</v>
      </c>
      <c r="AT22" s="18">
        <f t="shared" si="39"/>
        <v>0</v>
      </c>
      <c r="AU22" s="18">
        <f t="shared" si="39"/>
        <v>0</v>
      </c>
      <c r="AV22" s="18">
        <f t="shared" si="39"/>
        <v>0</v>
      </c>
      <c r="AW22" s="18">
        <f t="shared" si="39"/>
        <v>0</v>
      </c>
      <c r="AX22" s="18">
        <f t="shared" si="39"/>
        <v>0</v>
      </c>
      <c r="AY22" s="18">
        <f t="shared" si="39"/>
        <v>0</v>
      </c>
      <c r="AZ22" s="18">
        <f t="shared" si="39"/>
        <v>0</v>
      </c>
      <c r="BA22" s="18">
        <f t="shared" si="39"/>
        <v>0</v>
      </c>
      <c r="BB22" s="18">
        <f t="shared" si="39"/>
        <v>0</v>
      </c>
      <c r="BC22" s="18">
        <f t="shared" si="39"/>
        <v>0</v>
      </c>
      <c r="BD22" s="18">
        <f t="shared" si="39"/>
        <v>0</v>
      </c>
      <c r="BE22" s="18">
        <f t="shared" si="39"/>
        <v>0</v>
      </c>
      <c r="BF22" s="18">
        <f t="shared" si="39"/>
        <v>0</v>
      </c>
      <c r="BG22" s="18">
        <f t="shared" si="39"/>
        <v>0</v>
      </c>
      <c r="BH22" s="18">
        <f t="shared" si="39"/>
        <v>0</v>
      </c>
      <c r="BI22" s="18">
        <f t="shared" si="39"/>
        <v>0</v>
      </c>
      <c r="BJ22" s="18">
        <f t="shared" si="39"/>
        <v>0</v>
      </c>
      <c r="BK22" s="18">
        <f t="shared" si="39"/>
        <v>0</v>
      </c>
      <c r="BL22" s="18">
        <f t="shared" si="39"/>
        <v>0</v>
      </c>
      <c r="BM22" s="18">
        <f t="shared" si="39"/>
        <v>0</v>
      </c>
      <c r="BN22" s="18">
        <f t="shared" si="39"/>
        <v>0</v>
      </c>
      <c r="BO22" s="18">
        <f t="shared" si="39"/>
        <v>0</v>
      </c>
      <c r="BP22" s="18">
        <f t="shared" si="39"/>
        <v>0</v>
      </c>
      <c r="BQ22" s="18">
        <f t="shared" si="39"/>
        <v>0</v>
      </c>
      <c r="BR22" s="18">
        <f t="shared" si="39"/>
        <v>0</v>
      </c>
      <c r="BS22" s="18">
        <f t="shared" si="39"/>
        <v>0</v>
      </c>
      <c r="BT22" s="18">
        <f t="shared" si="39"/>
        <v>0</v>
      </c>
      <c r="BU22" s="18">
        <f t="shared" si="39"/>
        <v>0</v>
      </c>
      <c r="BV22" s="18">
        <f t="shared" si="39"/>
        <v>0</v>
      </c>
      <c r="BW22" s="18">
        <f t="shared" ref="BW22:EH22" si="40">AND($E22&gt;=BW$4,$E22&lt;=BW$5)*1</f>
        <v>0</v>
      </c>
      <c r="BX22" s="18">
        <f t="shared" si="40"/>
        <v>0</v>
      </c>
      <c r="BY22" s="18">
        <f t="shared" si="40"/>
        <v>0</v>
      </c>
      <c r="BZ22" s="18">
        <f t="shared" si="40"/>
        <v>0</v>
      </c>
      <c r="CA22" s="18">
        <f t="shared" si="40"/>
        <v>0</v>
      </c>
      <c r="CB22" s="18">
        <f t="shared" si="40"/>
        <v>0</v>
      </c>
      <c r="CC22" s="18">
        <f t="shared" si="40"/>
        <v>0</v>
      </c>
      <c r="CD22" s="18">
        <f t="shared" si="40"/>
        <v>0</v>
      </c>
      <c r="CE22" s="18">
        <f t="shared" si="40"/>
        <v>0</v>
      </c>
      <c r="CF22" s="18">
        <f t="shared" si="40"/>
        <v>0</v>
      </c>
      <c r="CG22" s="18">
        <f t="shared" si="40"/>
        <v>0</v>
      </c>
      <c r="CH22" s="18">
        <f t="shared" si="40"/>
        <v>0</v>
      </c>
      <c r="CI22" s="18">
        <f t="shared" si="40"/>
        <v>0</v>
      </c>
      <c r="CJ22" s="18">
        <f t="shared" si="40"/>
        <v>0</v>
      </c>
      <c r="CK22" s="18">
        <f t="shared" si="40"/>
        <v>0</v>
      </c>
      <c r="CL22" s="18">
        <f t="shared" si="40"/>
        <v>0</v>
      </c>
      <c r="CM22" s="18">
        <f t="shared" si="40"/>
        <v>0</v>
      </c>
      <c r="CN22" s="18">
        <f t="shared" si="40"/>
        <v>0</v>
      </c>
      <c r="CO22" s="18">
        <f t="shared" si="40"/>
        <v>0</v>
      </c>
      <c r="CP22" s="18">
        <f t="shared" si="40"/>
        <v>0</v>
      </c>
      <c r="CQ22" s="18">
        <f t="shared" si="40"/>
        <v>0</v>
      </c>
      <c r="CR22" s="18">
        <f t="shared" si="40"/>
        <v>0</v>
      </c>
      <c r="CS22" s="18">
        <f t="shared" si="40"/>
        <v>0</v>
      </c>
      <c r="CT22" s="18">
        <f t="shared" si="40"/>
        <v>0</v>
      </c>
      <c r="CU22" s="18">
        <f t="shared" si="40"/>
        <v>0</v>
      </c>
      <c r="CV22" s="18">
        <f t="shared" si="40"/>
        <v>0</v>
      </c>
      <c r="CW22" s="18">
        <f t="shared" si="40"/>
        <v>0</v>
      </c>
      <c r="CX22" s="18">
        <f t="shared" si="40"/>
        <v>0</v>
      </c>
      <c r="CY22" s="18">
        <f t="shared" si="40"/>
        <v>0</v>
      </c>
      <c r="CZ22" s="18">
        <f t="shared" si="40"/>
        <v>0</v>
      </c>
      <c r="DA22" s="18">
        <f t="shared" si="40"/>
        <v>0</v>
      </c>
      <c r="DB22" s="18">
        <f t="shared" si="40"/>
        <v>0</v>
      </c>
      <c r="DC22" s="18">
        <f t="shared" si="40"/>
        <v>0</v>
      </c>
      <c r="DD22" s="18">
        <f t="shared" si="40"/>
        <v>0</v>
      </c>
      <c r="DE22" s="18">
        <f t="shared" si="40"/>
        <v>0</v>
      </c>
      <c r="DF22" s="18">
        <f t="shared" si="40"/>
        <v>0</v>
      </c>
      <c r="DG22" s="18">
        <f t="shared" si="40"/>
        <v>0</v>
      </c>
      <c r="DH22" s="18">
        <f t="shared" si="40"/>
        <v>0</v>
      </c>
      <c r="DI22" s="18">
        <f t="shared" si="40"/>
        <v>0</v>
      </c>
      <c r="DJ22" s="18">
        <f t="shared" si="40"/>
        <v>0</v>
      </c>
      <c r="DK22" s="18">
        <f t="shared" si="40"/>
        <v>0</v>
      </c>
      <c r="DL22" s="18">
        <f t="shared" si="40"/>
        <v>0</v>
      </c>
      <c r="DM22" s="18">
        <f t="shared" si="40"/>
        <v>0</v>
      </c>
      <c r="DN22" s="18">
        <f t="shared" si="40"/>
        <v>0</v>
      </c>
      <c r="DO22" s="18">
        <f t="shared" si="40"/>
        <v>0</v>
      </c>
      <c r="DP22" s="18">
        <f t="shared" si="40"/>
        <v>0</v>
      </c>
      <c r="DQ22" s="18">
        <f t="shared" si="40"/>
        <v>0</v>
      </c>
      <c r="DR22" s="18">
        <f t="shared" si="40"/>
        <v>0</v>
      </c>
      <c r="DS22" s="18">
        <f t="shared" si="40"/>
        <v>0</v>
      </c>
      <c r="DT22" s="18">
        <f t="shared" si="40"/>
        <v>0</v>
      </c>
      <c r="DU22" s="18">
        <f t="shared" si="40"/>
        <v>0</v>
      </c>
      <c r="DV22" s="18">
        <f t="shared" si="40"/>
        <v>0</v>
      </c>
      <c r="DW22" s="18">
        <f t="shared" si="40"/>
        <v>0</v>
      </c>
      <c r="DX22" s="18">
        <f t="shared" si="40"/>
        <v>0</v>
      </c>
      <c r="DY22" s="18">
        <f t="shared" si="40"/>
        <v>0</v>
      </c>
      <c r="DZ22" s="18">
        <f t="shared" si="40"/>
        <v>0</v>
      </c>
      <c r="EA22" s="18">
        <f t="shared" si="40"/>
        <v>0</v>
      </c>
      <c r="EB22" s="18">
        <f t="shared" si="40"/>
        <v>0</v>
      </c>
      <c r="EC22" s="18">
        <f t="shared" si="40"/>
        <v>0</v>
      </c>
      <c r="ED22" s="18">
        <f t="shared" si="40"/>
        <v>0</v>
      </c>
      <c r="EE22" s="18">
        <f t="shared" si="40"/>
        <v>0</v>
      </c>
      <c r="EF22" s="18">
        <f t="shared" si="40"/>
        <v>0</v>
      </c>
      <c r="EG22" s="18">
        <f t="shared" si="40"/>
        <v>0</v>
      </c>
      <c r="EH22" s="18">
        <f t="shared" si="40"/>
        <v>0</v>
      </c>
      <c r="EI22" s="18">
        <f t="shared" ref="EI22:FR22" si="41">AND($E22&gt;=EI$4,$E22&lt;=EI$5)*1</f>
        <v>0</v>
      </c>
      <c r="EJ22" s="18">
        <f t="shared" si="41"/>
        <v>0</v>
      </c>
      <c r="EK22" s="18">
        <f t="shared" si="41"/>
        <v>0</v>
      </c>
      <c r="EL22" s="18">
        <f t="shared" si="41"/>
        <v>0</v>
      </c>
      <c r="EM22" s="18">
        <f t="shared" si="41"/>
        <v>0</v>
      </c>
      <c r="EN22" s="18">
        <f t="shared" si="41"/>
        <v>0</v>
      </c>
      <c r="EO22" s="18">
        <f t="shared" si="41"/>
        <v>0</v>
      </c>
      <c r="EP22" s="18">
        <f t="shared" si="41"/>
        <v>0</v>
      </c>
      <c r="EQ22" s="18">
        <f t="shared" si="41"/>
        <v>0</v>
      </c>
      <c r="ER22" s="18">
        <f t="shared" si="41"/>
        <v>0</v>
      </c>
      <c r="ES22" s="18">
        <f t="shared" si="41"/>
        <v>0</v>
      </c>
      <c r="ET22" s="18">
        <f t="shared" si="41"/>
        <v>0</v>
      </c>
      <c r="EU22" s="18">
        <f t="shared" si="41"/>
        <v>0</v>
      </c>
      <c r="EV22" s="18">
        <f t="shared" si="41"/>
        <v>0</v>
      </c>
      <c r="EW22" s="18">
        <f t="shared" si="41"/>
        <v>0</v>
      </c>
      <c r="EX22" s="18">
        <f t="shared" si="41"/>
        <v>0</v>
      </c>
      <c r="EY22" s="18">
        <f t="shared" si="41"/>
        <v>0</v>
      </c>
      <c r="EZ22" s="18">
        <f t="shared" si="41"/>
        <v>0</v>
      </c>
      <c r="FA22" s="18">
        <f t="shared" si="41"/>
        <v>0</v>
      </c>
      <c r="FB22" s="18">
        <f t="shared" si="41"/>
        <v>0</v>
      </c>
      <c r="FC22" s="18">
        <f t="shared" si="41"/>
        <v>0</v>
      </c>
      <c r="FD22" s="18">
        <f t="shared" si="41"/>
        <v>0</v>
      </c>
      <c r="FE22" s="18">
        <f t="shared" si="41"/>
        <v>0</v>
      </c>
      <c r="FF22" s="18">
        <f t="shared" si="41"/>
        <v>0</v>
      </c>
      <c r="FG22" s="18">
        <f t="shared" si="41"/>
        <v>0</v>
      </c>
      <c r="FH22" s="18">
        <f t="shared" si="41"/>
        <v>0</v>
      </c>
      <c r="FI22" s="18">
        <f t="shared" si="41"/>
        <v>0</v>
      </c>
      <c r="FJ22" s="18">
        <f t="shared" si="41"/>
        <v>0</v>
      </c>
      <c r="FK22" s="18">
        <f t="shared" si="41"/>
        <v>0</v>
      </c>
      <c r="FL22" s="18">
        <f t="shared" si="41"/>
        <v>0</v>
      </c>
      <c r="FM22" s="18">
        <f t="shared" si="41"/>
        <v>0</v>
      </c>
      <c r="FN22" s="18">
        <f t="shared" si="41"/>
        <v>0</v>
      </c>
      <c r="FO22" s="18">
        <f t="shared" si="41"/>
        <v>0</v>
      </c>
      <c r="FP22" s="18">
        <f t="shared" si="41"/>
        <v>0</v>
      </c>
      <c r="FQ22" s="18">
        <f t="shared" si="41"/>
        <v>0</v>
      </c>
      <c r="FR22" s="18">
        <f t="shared" si="41"/>
        <v>0</v>
      </c>
    </row>
    <row r="23" spans="2:174">
      <c r="C23" t="s">
        <v>649</v>
      </c>
      <c r="D23" s="144" t="s">
        <v>86</v>
      </c>
      <c r="J23" s="18">
        <f>AND($E17&gt;=J$4,$E17&lt;=J$5)*1</f>
        <v>0</v>
      </c>
      <c r="K23" s="18">
        <f t="shared" ref="K23:BV23" si="42">AND($E17&gt;=K$4,$E17&lt;=K$5)*1</f>
        <v>0</v>
      </c>
      <c r="L23" s="18">
        <f t="shared" si="42"/>
        <v>0</v>
      </c>
      <c r="M23" s="18">
        <f t="shared" si="42"/>
        <v>0</v>
      </c>
      <c r="N23" s="18">
        <f t="shared" si="42"/>
        <v>0</v>
      </c>
      <c r="O23" s="18">
        <f t="shared" si="42"/>
        <v>0</v>
      </c>
      <c r="P23" s="18">
        <f t="shared" si="42"/>
        <v>0</v>
      </c>
      <c r="Q23" s="18">
        <f t="shared" si="42"/>
        <v>0</v>
      </c>
      <c r="R23" s="18">
        <f t="shared" si="42"/>
        <v>0</v>
      </c>
      <c r="S23" s="18">
        <f t="shared" si="42"/>
        <v>0</v>
      </c>
      <c r="T23" s="18">
        <f t="shared" si="42"/>
        <v>0</v>
      </c>
      <c r="U23" s="18">
        <f t="shared" si="42"/>
        <v>0</v>
      </c>
      <c r="V23" s="18">
        <f t="shared" si="42"/>
        <v>0</v>
      </c>
      <c r="W23" s="18">
        <f t="shared" si="42"/>
        <v>0</v>
      </c>
      <c r="X23" s="18">
        <f t="shared" si="42"/>
        <v>0</v>
      </c>
      <c r="Y23" s="18">
        <f t="shared" si="42"/>
        <v>0</v>
      </c>
      <c r="Z23" s="18">
        <f t="shared" si="42"/>
        <v>0</v>
      </c>
      <c r="AA23" s="18">
        <f t="shared" si="42"/>
        <v>0</v>
      </c>
      <c r="AB23" s="18">
        <f t="shared" si="42"/>
        <v>1</v>
      </c>
      <c r="AC23" s="18">
        <f t="shared" si="42"/>
        <v>0</v>
      </c>
      <c r="AD23" s="18">
        <f t="shared" si="42"/>
        <v>0</v>
      </c>
      <c r="AE23" s="18">
        <f t="shared" si="42"/>
        <v>0</v>
      </c>
      <c r="AF23" s="18">
        <f t="shared" si="42"/>
        <v>0</v>
      </c>
      <c r="AG23" s="18">
        <f t="shared" si="42"/>
        <v>0</v>
      </c>
      <c r="AH23" s="18">
        <f t="shared" si="42"/>
        <v>0</v>
      </c>
      <c r="AI23" s="18">
        <f t="shared" si="42"/>
        <v>0</v>
      </c>
      <c r="AJ23" s="18">
        <f t="shared" si="42"/>
        <v>0</v>
      </c>
      <c r="AK23" s="18">
        <f t="shared" si="42"/>
        <v>0</v>
      </c>
      <c r="AL23" s="18">
        <f t="shared" si="42"/>
        <v>0</v>
      </c>
      <c r="AM23" s="18">
        <f t="shared" si="42"/>
        <v>0</v>
      </c>
      <c r="AN23" s="18">
        <f t="shared" si="42"/>
        <v>0</v>
      </c>
      <c r="AO23" s="18">
        <f t="shared" si="42"/>
        <v>0</v>
      </c>
      <c r="AP23" s="18">
        <f t="shared" si="42"/>
        <v>0</v>
      </c>
      <c r="AQ23" s="18">
        <f t="shared" si="42"/>
        <v>0</v>
      </c>
      <c r="AR23" s="18">
        <f t="shared" si="42"/>
        <v>0</v>
      </c>
      <c r="AS23" s="18">
        <f t="shared" si="42"/>
        <v>0</v>
      </c>
      <c r="AT23" s="18">
        <f t="shared" si="42"/>
        <v>0</v>
      </c>
      <c r="AU23" s="18">
        <f t="shared" si="42"/>
        <v>0</v>
      </c>
      <c r="AV23" s="18">
        <f t="shared" si="42"/>
        <v>0</v>
      </c>
      <c r="AW23" s="18">
        <f t="shared" si="42"/>
        <v>0</v>
      </c>
      <c r="AX23" s="18">
        <f t="shared" si="42"/>
        <v>0</v>
      </c>
      <c r="AY23" s="18">
        <f t="shared" si="42"/>
        <v>0</v>
      </c>
      <c r="AZ23" s="18">
        <f t="shared" si="42"/>
        <v>0</v>
      </c>
      <c r="BA23" s="18">
        <f t="shared" si="42"/>
        <v>0</v>
      </c>
      <c r="BB23" s="18">
        <f t="shared" si="42"/>
        <v>0</v>
      </c>
      <c r="BC23" s="18">
        <f t="shared" si="42"/>
        <v>0</v>
      </c>
      <c r="BD23" s="18">
        <f t="shared" si="42"/>
        <v>0</v>
      </c>
      <c r="BE23" s="18">
        <f t="shared" si="42"/>
        <v>0</v>
      </c>
      <c r="BF23" s="18">
        <f t="shared" si="42"/>
        <v>0</v>
      </c>
      <c r="BG23" s="18">
        <f t="shared" si="42"/>
        <v>0</v>
      </c>
      <c r="BH23" s="18">
        <f t="shared" si="42"/>
        <v>0</v>
      </c>
      <c r="BI23" s="18">
        <f t="shared" si="42"/>
        <v>0</v>
      </c>
      <c r="BJ23" s="18">
        <f t="shared" si="42"/>
        <v>0</v>
      </c>
      <c r="BK23" s="18">
        <f t="shared" si="42"/>
        <v>0</v>
      </c>
      <c r="BL23" s="18">
        <f t="shared" si="42"/>
        <v>0</v>
      </c>
      <c r="BM23" s="18">
        <f t="shared" si="42"/>
        <v>0</v>
      </c>
      <c r="BN23" s="18">
        <f t="shared" si="42"/>
        <v>0</v>
      </c>
      <c r="BO23" s="18">
        <f t="shared" si="42"/>
        <v>0</v>
      </c>
      <c r="BP23" s="18">
        <f t="shared" si="42"/>
        <v>0</v>
      </c>
      <c r="BQ23" s="18">
        <f t="shared" si="42"/>
        <v>0</v>
      </c>
      <c r="BR23" s="18">
        <f t="shared" si="42"/>
        <v>0</v>
      </c>
      <c r="BS23" s="18">
        <f t="shared" si="42"/>
        <v>0</v>
      </c>
      <c r="BT23" s="18">
        <f t="shared" si="42"/>
        <v>0</v>
      </c>
      <c r="BU23" s="18">
        <f t="shared" si="42"/>
        <v>0</v>
      </c>
      <c r="BV23" s="18">
        <f t="shared" si="42"/>
        <v>0</v>
      </c>
      <c r="BW23" s="18">
        <f t="shared" ref="BW23:EH23" si="43">AND($E17&gt;=BW$4,$E17&lt;=BW$5)*1</f>
        <v>0</v>
      </c>
      <c r="BX23" s="18">
        <f t="shared" si="43"/>
        <v>0</v>
      </c>
      <c r="BY23" s="18">
        <f t="shared" si="43"/>
        <v>0</v>
      </c>
      <c r="BZ23" s="18">
        <f t="shared" si="43"/>
        <v>0</v>
      </c>
      <c r="CA23" s="18">
        <f t="shared" si="43"/>
        <v>0</v>
      </c>
      <c r="CB23" s="18">
        <f t="shared" si="43"/>
        <v>0</v>
      </c>
      <c r="CC23" s="18">
        <f t="shared" si="43"/>
        <v>0</v>
      </c>
      <c r="CD23" s="18">
        <f t="shared" si="43"/>
        <v>0</v>
      </c>
      <c r="CE23" s="18">
        <f t="shared" si="43"/>
        <v>0</v>
      </c>
      <c r="CF23" s="18">
        <f t="shared" si="43"/>
        <v>0</v>
      </c>
      <c r="CG23" s="18">
        <f t="shared" si="43"/>
        <v>0</v>
      </c>
      <c r="CH23" s="18">
        <f t="shared" si="43"/>
        <v>0</v>
      </c>
      <c r="CI23" s="18">
        <f t="shared" si="43"/>
        <v>0</v>
      </c>
      <c r="CJ23" s="18">
        <f t="shared" si="43"/>
        <v>0</v>
      </c>
      <c r="CK23" s="18">
        <f t="shared" si="43"/>
        <v>0</v>
      </c>
      <c r="CL23" s="18">
        <f t="shared" si="43"/>
        <v>0</v>
      </c>
      <c r="CM23" s="18">
        <f t="shared" si="43"/>
        <v>0</v>
      </c>
      <c r="CN23" s="18">
        <f t="shared" si="43"/>
        <v>0</v>
      </c>
      <c r="CO23" s="18">
        <f t="shared" si="43"/>
        <v>0</v>
      </c>
      <c r="CP23" s="18">
        <f t="shared" si="43"/>
        <v>0</v>
      </c>
      <c r="CQ23" s="18">
        <f t="shared" si="43"/>
        <v>0</v>
      </c>
      <c r="CR23" s="18">
        <f t="shared" si="43"/>
        <v>0</v>
      </c>
      <c r="CS23" s="18">
        <f t="shared" si="43"/>
        <v>0</v>
      </c>
      <c r="CT23" s="18">
        <f t="shared" si="43"/>
        <v>0</v>
      </c>
      <c r="CU23" s="18">
        <f t="shared" si="43"/>
        <v>0</v>
      </c>
      <c r="CV23" s="18">
        <f t="shared" si="43"/>
        <v>0</v>
      </c>
      <c r="CW23" s="18">
        <f t="shared" si="43"/>
        <v>0</v>
      </c>
      <c r="CX23" s="18">
        <f t="shared" si="43"/>
        <v>0</v>
      </c>
      <c r="CY23" s="18">
        <f t="shared" si="43"/>
        <v>0</v>
      </c>
      <c r="CZ23" s="18">
        <f t="shared" si="43"/>
        <v>0</v>
      </c>
      <c r="DA23" s="18">
        <f t="shared" si="43"/>
        <v>0</v>
      </c>
      <c r="DB23" s="18">
        <f t="shared" si="43"/>
        <v>0</v>
      </c>
      <c r="DC23" s="18">
        <f t="shared" si="43"/>
        <v>0</v>
      </c>
      <c r="DD23" s="18">
        <f t="shared" si="43"/>
        <v>0</v>
      </c>
      <c r="DE23" s="18">
        <f t="shared" si="43"/>
        <v>0</v>
      </c>
      <c r="DF23" s="18">
        <f t="shared" si="43"/>
        <v>0</v>
      </c>
      <c r="DG23" s="18">
        <f t="shared" si="43"/>
        <v>0</v>
      </c>
      <c r="DH23" s="18">
        <f t="shared" si="43"/>
        <v>0</v>
      </c>
      <c r="DI23" s="18">
        <f t="shared" si="43"/>
        <v>0</v>
      </c>
      <c r="DJ23" s="18">
        <f t="shared" si="43"/>
        <v>0</v>
      </c>
      <c r="DK23" s="18">
        <f t="shared" si="43"/>
        <v>0</v>
      </c>
      <c r="DL23" s="18">
        <f t="shared" si="43"/>
        <v>0</v>
      </c>
      <c r="DM23" s="18">
        <f t="shared" si="43"/>
        <v>0</v>
      </c>
      <c r="DN23" s="18">
        <f t="shared" si="43"/>
        <v>0</v>
      </c>
      <c r="DO23" s="18">
        <f t="shared" si="43"/>
        <v>0</v>
      </c>
      <c r="DP23" s="18">
        <f t="shared" si="43"/>
        <v>0</v>
      </c>
      <c r="DQ23" s="18">
        <f t="shared" si="43"/>
        <v>0</v>
      </c>
      <c r="DR23" s="18">
        <f t="shared" si="43"/>
        <v>0</v>
      </c>
      <c r="DS23" s="18">
        <f t="shared" si="43"/>
        <v>0</v>
      </c>
      <c r="DT23" s="18">
        <f t="shared" si="43"/>
        <v>0</v>
      </c>
      <c r="DU23" s="18">
        <f t="shared" si="43"/>
        <v>0</v>
      </c>
      <c r="DV23" s="18">
        <f t="shared" si="43"/>
        <v>0</v>
      </c>
      <c r="DW23" s="18">
        <f t="shared" si="43"/>
        <v>0</v>
      </c>
      <c r="DX23" s="18">
        <f t="shared" si="43"/>
        <v>0</v>
      </c>
      <c r="DY23" s="18">
        <f t="shared" si="43"/>
        <v>0</v>
      </c>
      <c r="DZ23" s="18">
        <f t="shared" si="43"/>
        <v>0</v>
      </c>
      <c r="EA23" s="18">
        <f t="shared" si="43"/>
        <v>0</v>
      </c>
      <c r="EB23" s="18">
        <f t="shared" si="43"/>
        <v>0</v>
      </c>
      <c r="EC23" s="18">
        <f t="shared" si="43"/>
        <v>0</v>
      </c>
      <c r="ED23" s="18">
        <f t="shared" si="43"/>
        <v>0</v>
      </c>
      <c r="EE23" s="18">
        <f t="shared" si="43"/>
        <v>0</v>
      </c>
      <c r="EF23" s="18">
        <f t="shared" si="43"/>
        <v>0</v>
      </c>
      <c r="EG23" s="18">
        <f t="shared" si="43"/>
        <v>0</v>
      </c>
      <c r="EH23" s="18">
        <f t="shared" si="43"/>
        <v>0</v>
      </c>
      <c r="EI23" s="18">
        <f t="shared" ref="EI23:FR23" si="44">AND($E17&gt;=EI$4,$E17&lt;=EI$5)*1</f>
        <v>0</v>
      </c>
      <c r="EJ23" s="18">
        <f t="shared" si="44"/>
        <v>0</v>
      </c>
      <c r="EK23" s="18">
        <f t="shared" si="44"/>
        <v>0</v>
      </c>
      <c r="EL23" s="18">
        <f t="shared" si="44"/>
        <v>0</v>
      </c>
      <c r="EM23" s="18">
        <f t="shared" si="44"/>
        <v>0</v>
      </c>
      <c r="EN23" s="18">
        <f t="shared" si="44"/>
        <v>0</v>
      </c>
      <c r="EO23" s="18">
        <f t="shared" si="44"/>
        <v>0</v>
      </c>
      <c r="EP23" s="18">
        <f t="shared" si="44"/>
        <v>0</v>
      </c>
      <c r="EQ23" s="18">
        <f t="shared" si="44"/>
        <v>0</v>
      </c>
      <c r="ER23" s="18">
        <f t="shared" si="44"/>
        <v>0</v>
      </c>
      <c r="ES23" s="18">
        <f t="shared" si="44"/>
        <v>0</v>
      </c>
      <c r="ET23" s="18">
        <f t="shared" si="44"/>
        <v>0</v>
      </c>
      <c r="EU23" s="18">
        <f t="shared" si="44"/>
        <v>0</v>
      </c>
      <c r="EV23" s="18">
        <f t="shared" si="44"/>
        <v>0</v>
      </c>
      <c r="EW23" s="18">
        <f t="shared" si="44"/>
        <v>0</v>
      </c>
      <c r="EX23" s="18">
        <f t="shared" si="44"/>
        <v>0</v>
      </c>
      <c r="EY23" s="18">
        <f t="shared" si="44"/>
        <v>0</v>
      </c>
      <c r="EZ23" s="18">
        <f t="shared" si="44"/>
        <v>0</v>
      </c>
      <c r="FA23" s="18">
        <f t="shared" si="44"/>
        <v>0</v>
      </c>
      <c r="FB23" s="18">
        <f t="shared" si="44"/>
        <v>0</v>
      </c>
      <c r="FC23" s="18">
        <f t="shared" si="44"/>
        <v>0</v>
      </c>
      <c r="FD23" s="18">
        <f t="shared" si="44"/>
        <v>0</v>
      </c>
      <c r="FE23" s="18">
        <f t="shared" si="44"/>
        <v>0</v>
      </c>
      <c r="FF23" s="18">
        <f t="shared" si="44"/>
        <v>0</v>
      </c>
      <c r="FG23" s="18">
        <f t="shared" si="44"/>
        <v>0</v>
      </c>
      <c r="FH23" s="18">
        <f t="shared" si="44"/>
        <v>0</v>
      </c>
      <c r="FI23" s="18">
        <f t="shared" si="44"/>
        <v>0</v>
      </c>
      <c r="FJ23" s="18">
        <f t="shared" si="44"/>
        <v>0</v>
      </c>
      <c r="FK23" s="18">
        <f t="shared" si="44"/>
        <v>0</v>
      </c>
      <c r="FL23" s="18">
        <f t="shared" si="44"/>
        <v>0</v>
      </c>
      <c r="FM23" s="18">
        <f t="shared" si="44"/>
        <v>0</v>
      </c>
      <c r="FN23" s="18">
        <f t="shared" si="44"/>
        <v>0</v>
      </c>
      <c r="FO23" s="18">
        <f t="shared" si="44"/>
        <v>0</v>
      </c>
      <c r="FP23" s="18">
        <f t="shared" si="44"/>
        <v>0</v>
      </c>
      <c r="FQ23" s="18">
        <f t="shared" si="44"/>
        <v>0</v>
      </c>
      <c r="FR23" s="18">
        <f t="shared" si="44"/>
        <v>0</v>
      </c>
    </row>
    <row r="24" spans="2:174">
      <c r="C24" t="s">
        <v>650</v>
      </c>
      <c r="D24" s="144" t="s">
        <v>86</v>
      </c>
      <c r="J24" s="18">
        <f>AND($F17&gt;=J$4,$F17&lt;=J$5)*1</f>
        <v>0</v>
      </c>
      <c r="K24" s="18">
        <f t="shared" ref="K24:BV24" si="45">AND($F17&gt;=K$4,$F17&lt;=K$5)*1</f>
        <v>0</v>
      </c>
      <c r="L24" s="18">
        <f t="shared" si="45"/>
        <v>0</v>
      </c>
      <c r="M24" s="18">
        <f t="shared" si="45"/>
        <v>0</v>
      </c>
      <c r="N24" s="18">
        <f t="shared" si="45"/>
        <v>0</v>
      </c>
      <c r="O24" s="18">
        <f t="shared" si="45"/>
        <v>0</v>
      </c>
      <c r="P24" s="18">
        <f t="shared" si="45"/>
        <v>0</v>
      </c>
      <c r="Q24" s="18">
        <f t="shared" si="45"/>
        <v>0</v>
      </c>
      <c r="R24" s="18">
        <f t="shared" si="45"/>
        <v>0</v>
      </c>
      <c r="S24" s="18">
        <f t="shared" si="45"/>
        <v>0</v>
      </c>
      <c r="T24" s="18">
        <f t="shared" si="45"/>
        <v>0</v>
      </c>
      <c r="U24" s="18">
        <f t="shared" si="45"/>
        <v>0</v>
      </c>
      <c r="V24" s="18">
        <f t="shared" si="45"/>
        <v>0</v>
      </c>
      <c r="W24" s="18">
        <f t="shared" si="45"/>
        <v>0</v>
      </c>
      <c r="X24" s="18">
        <f t="shared" si="45"/>
        <v>0</v>
      </c>
      <c r="Y24" s="18">
        <f t="shared" si="45"/>
        <v>0</v>
      </c>
      <c r="Z24" s="18">
        <f t="shared" si="45"/>
        <v>0</v>
      </c>
      <c r="AA24" s="18">
        <f t="shared" si="45"/>
        <v>0</v>
      </c>
      <c r="AB24" s="18">
        <f t="shared" si="45"/>
        <v>0</v>
      </c>
      <c r="AC24" s="18">
        <f t="shared" si="45"/>
        <v>0</v>
      </c>
      <c r="AD24" s="18">
        <f t="shared" si="45"/>
        <v>0</v>
      </c>
      <c r="AE24" s="18">
        <f t="shared" si="45"/>
        <v>0</v>
      </c>
      <c r="AF24" s="18">
        <f t="shared" si="45"/>
        <v>0</v>
      </c>
      <c r="AG24" s="18">
        <f t="shared" si="45"/>
        <v>0</v>
      </c>
      <c r="AH24" s="18">
        <f t="shared" si="45"/>
        <v>0</v>
      </c>
      <c r="AI24" s="18">
        <f t="shared" si="45"/>
        <v>0</v>
      </c>
      <c r="AJ24" s="18">
        <f t="shared" si="45"/>
        <v>0</v>
      </c>
      <c r="AK24" s="18">
        <f t="shared" si="45"/>
        <v>0</v>
      </c>
      <c r="AL24" s="18">
        <f t="shared" si="45"/>
        <v>0</v>
      </c>
      <c r="AM24" s="18">
        <f t="shared" si="45"/>
        <v>0</v>
      </c>
      <c r="AN24" s="18">
        <f t="shared" si="45"/>
        <v>0</v>
      </c>
      <c r="AO24" s="18">
        <f t="shared" si="45"/>
        <v>0</v>
      </c>
      <c r="AP24" s="18">
        <f t="shared" si="45"/>
        <v>0</v>
      </c>
      <c r="AQ24" s="18">
        <f t="shared" si="45"/>
        <v>0</v>
      </c>
      <c r="AR24" s="18">
        <f t="shared" si="45"/>
        <v>0</v>
      </c>
      <c r="AS24" s="18">
        <f t="shared" si="45"/>
        <v>0</v>
      </c>
      <c r="AT24" s="18">
        <f t="shared" si="45"/>
        <v>0</v>
      </c>
      <c r="AU24" s="18">
        <f t="shared" si="45"/>
        <v>0</v>
      </c>
      <c r="AV24" s="18">
        <f t="shared" si="45"/>
        <v>0</v>
      </c>
      <c r="AW24" s="18">
        <f t="shared" si="45"/>
        <v>0</v>
      </c>
      <c r="AX24" s="18">
        <f t="shared" si="45"/>
        <v>0</v>
      </c>
      <c r="AY24" s="18">
        <f t="shared" si="45"/>
        <v>0</v>
      </c>
      <c r="AZ24" s="18">
        <f t="shared" si="45"/>
        <v>0</v>
      </c>
      <c r="BA24" s="18">
        <f t="shared" si="45"/>
        <v>0</v>
      </c>
      <c r="BB24" s="18">
        <f t="shared" si="45"/>
        <v>0</v>
      </c>
      <c r="BC24" s="18">
        <f t="shared" si="45"/>
        <v>0</v>
      </c>
      <c r="BD24" s="18">
        <f t="shared" si="45"/>
        <v>0</v>
      </c>
      <c r="BE24" s="18">
        <f t="shared" si="45"/>
        <v>0</v>
      </c>
      <c r="BF24" s="18">
        <f t="shared" si="45"/>
        <v>0</v>
      </c>
      <c r="BG24" s="18">
        <f t="shared" si="45"/>
        <v>0</v>
      </c>
      <c r="BH24" s="18">
        <f t="shared" si="45"/>
        <v>0</v>
      </c>
      <c r="BI24" s="18">
        <f t="shared" si="45"/>
        <v>0</v>
      </c>
      <c r="BJ24" s="18">
        <f t="shared" si="45"/>
        <v>0</v>
      </c>
      <c r="BK24" s="18">
        <f t="shared" si="45"/>
        <v>0</v>
      </c>
      <c r="BL24" s="18">
        <f t="shared" si="45"/>
        <v>0</v>
      </c>
      <c r="BM24" s="18">
        <f t="shared" si="45"/>
        <v>0</v>
      </c>
      <c r="BN24" s="18">
        <f t="shared" si="45"/>
        <v>0</v>
      </c>
      <c r="BO24" s="18">
        <f t="shared" si="45"/>
        <v>0</v>
      </c>
      <c r="BP24" s="18">
        <f t="shared" si="45"/>
        <v>0</v>
      </c>
      <c r="BQ24" s="18">
        <f t="shared" si="45"/>
        <v>0</v>
      </c>
      <c r="BR24" s="18">
        <f t="shared" si="45"/>
        <v>0</v>
      </c>
      <c r="BS24" s="18">
        <f t="shared" si="45"/>
        <v>0</v>
      </c>
      <c r="BT24" s="18">
        <f t="shared" si="45"/>
        <v>0</v>
      </c>
      <c r="BU24" s="18">
        <f t="shared" si="45"/>
        <v>0</v>
      </c>
      <c r="BV24" s="18">
        <f t="shared" si="45"/>
        <v>0</v>
      </c>
      <c r="BW24" s="18">
        <f t="shared" ref="BW24:EH24" si="46">AND($F17&gt;=BW$4,$F17&lt;=BW$5)*1</f>
        <v>0</v>
      </c>
      <c r="BX24" s="18">
        <f t="shared" si="46"/>
        <v>0</v>
      </c>
      <c r="BY24" s="18">
        <f t="shared" si="46"/>
        <v>0</v>
      </c>
      <c r="BZ24" s="18">
        <f t="shared" si="46"/>
        <v>0</v>
      </c>
      <c r="CA24" s="18">
        <f t="shared" si="46"/>
        <v>0</v>
      </c>
      <c r="CB24" s="18">
        <f t="shared" si="46"/>
        <v>0</v>
      </c>
      <c r="CC24" s="18">
        <f t="shared" si="46"/>
        <v>0</v>
      </c>
      <c r="CD24" s="18">
        <f t="shared" si="46"/>
        <v>0</v>
      </c>
      <c r="CE24" s="18">
        <f t="shared" si="46"/>
        <v>0</v>
      </c>
      <c r="CF24" s="18">
        <f t="shared" si="46"/>
        <v>0</v>
      </c>
      <c r="CG24" s="18">
        <f t="shared" si="46"/>
        <v>0</v>
      </c>
      <c r="CH24" s="18">
        <f t="shared" si="46"/>
        <v>0</v>
      </c>
      <c r="CI24" s="18">
        <f t="shared" si="46"/>
        <v>0</v>
      </c>
      <c r="CJ24" s="18">
        <f t="shared" si="46"/>
        <v>0</v>
      </c>
      <c r="CK24" s="18">
        <f t="shared" si="46"/>
        <v>0</v>
      </c>
      <c r="CL24" s="18">
        <f t="shared" si="46"/>
        <v>0</v>
      </c>
      <c r="CM24" s="18">
        <f t="shared" si="46"/>
        <v>0</v>
      </c>
      <c r="CN24" s="18">
        <f t="shared" si="46"/>
        <v>0</v>
      </c>
      <c r="CO24" s="18">
        <f t="shared" si="46"/>
        <v>0</v>
      </c>
      <c r="CP24" s="18">
        <f t="shared" si="46"/>
        <v>0</v>
      </c>
      <c r="CQ24" s="18">
        <f t="shared" si="46"/>
        <v>0</v>
      </c>
      <c r="CR24" s="18">
        <f t="shared" si="46"/>
        <v>0</v>
      </c>
      <c r="CS24" s="18">
        <f t="shared" si="46"/>
        <v>0</v>
      </c>
      <c r="CT24" s="18">
        <f t="shared" si="46"/>
        <v>0</v>
      </c>
      <c r="CU24" s="18">
        <f t="shared" si="46"/>
        <v>0</v>
      </c>
      <c r="CV24" s="18">
        <f t="shared" si="46"/>
        <v>0</v>
      </c>
      <c r="CW24" s="18">
        <f t="shared" si="46"/>
        <v>0</v>
      </c>
      <c r="CX24" s="18">
        <f t="shared" si="46"/>
        <v>0</v>
      </c>
      <c r="CY24" s="18">
        <f t="shared" si="46"/>
        <v>0</v>
      </c>
      <c r="CZ24" s="18">
        <f t="shared" si="46"/>
        <v>0</v>
      </c>
      <c r="DA24" s="18">
        <f t="shared" si="46"/>
        <v>0</v>
      </c>
      <c r="DB24" s="18">
        <f t="shared" si="46"/>
        <v>0</v>
      </c>
      <c r="DC24" s="18">
        <f t="shared" si="46"/>
        <v>0</v>
      </c>
      <c r="DD24" s="18">
        <f t="shared" si="46"/>
        <v>0</v>
      </c>
      <c r="DE24" s="18">
        <f t="shared" si="46"/>
        <v>0</v>
      </c>
      <c r="DF24" s="18">
        <f t="shared" si="46"/>
        <v>0</v>
      </c>
      <c r="DG24" s="18">
        <f t="shared" si="46"/>
        <v>0</v>
      </c>
      <c r="DH24" s="18">
        <f t="shared" si="46"/>
        <v>0</v>
      </c>
      <c r="DI24" s="18">
        <f t="shared" si="46"/>
        <v>0</v>
      </c>
      <c r="DJ24" s="18">
        <f t="shared" si="46"/>
        <v>0</v>
      </c>
      <c r="DK24" s="18">
        <f t="shared" si="46"/>
        <v>0</v>
      </c>
      <c r="DL24" s="18">
        <f t="shared" si="46"/>
        <v>0</v>
      </c>
      <c r="DM24" s="18">
        <f t="shared" si="46"/>
        <v>0</v>
      </c>
      <c r="DN24" s="18">
        <f t="shared" si="46"/>
        <v>0</v>
      </c>
      <c r="DO24" s="18">
        <f t="shared" si="46"/>
        <v>0</v>
      </c>
      <c r="DP24" s="18">
        <f t="shared" si="46"/>
        <v>0</v>
      </c>
      <c r="DQ24" s="18">
        <f t="shared" si="46"/>
        <v>0</v>
      </c>
      <c r="DR24" s="18">
        <f t="shared" si="46"/>
        <v>0</v>
      </c>
      <c r="DS24" s="18">
        <f t="shared" si="46"/>
        <v>0</v>
      </c>
      <c r="DT24" s="18">
        <f t="shared" si="46"/>
        <v>0</v>
      </c>
      <c r="DU24" s="18">
        <f t="shared" si="46"/>
        <v>0</v>
      </c>
      <c r="DV24" s="18">
        <f t="shared" si="46"/>
        <v>0</v>
      </c>
      <c r="DW24" s="18">
        <f t="shared" si="46"/>
        <v>0</v>
      </c>
      <c r="DX24" s="18">
        <f t="shared" si="46"/>
        <v>0</v>
      </c>
      <c r="DY24" s="18">
        <f t="shared" si="46"/>
        <v>0</v>
      </c>
      <c r="DZ24" s="18">
        <f t="shared" si="46"/>
        <v>0</v>
      </c>
      <c r="EA24" s="18">
        <f t="shared" si="46"/>
        <v>0</v>
      </c>
      <c r="EB24" s="18">
        <f t="shared" si="46"/>
        <v>0</v>
      </c>
      <c r="EC24" s="18">
        <f t="shared" si="46"/>
        <v>0</v>
      </c>
      <c r="ED24" s="18">
        <f t="shared" si="46"/>
        <v>0</v>
      </c>
      <c r="EE24" s="18">
        <f t="shared" si="46"/>
        <v>0</v>
      </c>
      <c r="EF24" s="18">
        <f t="shared" si="46"/>
        <v>0</v>
      </c>
      <c r="EG24" s="18">
        <f t="shared" si="46"/>
        <v>0</v>
      </c>
      <c r="EH24" s="18">
        <f t="shared" si="46"/>
        <v>0</v>
      </c>
      <c r="EI24" s="18">
        <f t="shared" ref="EI24:FR24" si="47">AND($F17&gt;=EI$4,$F17&lt;=EI$5)*1</f>
        <v>0</v>
      </c>
      <c r="EJ24" s="18">
        <f t="shared" si="47"/>
        <v>0</v>
      </c>
      <c r="EK24" s="18">
        <f t="shared" si="47"/>
        <v>0</v>
      </c>
      <c r="EL24" s="18">
        <f t="shared" si="47"/>
        <v>0</v>
      </c>
      <c r="EM24" s="18">
        <f t="shared" si="47"/>
        <v>0</v>
      </c>
      <c r="EN24" s="18">
        <f t="shared" si="47"/>
        <v>0</v>
      </c>
      <c r="EO24" s="18">
        <f t="shared" si="47"/>
        <v>0</v>
      </c>
      <c r="EP24" s="18">
        <f t="shared" si="47"/>
        <v>0</v>
      </c>
      <c r="EQ24" s="18">
        <f t="shared" si="47"/>
        <v>0</v>
      </c>
      <c r="ER24" s="18">
        <f t="shared" si="47"/>
        <v>0</v>
      </c>
      <c r="ES24" s="18">
        <f t="shared" si="47"/>
        <v>0</v>
      </c>
      <c r="ET24" s="18">
        <f t="shared" si="47"/>
        <v>0</v>
      </c>
      <c r="EU24" s="18">
        <f t="shared" si="47"/>
        <v>0</v>
      </c>
      <c r="EV24" s="18">
        <f t="shared" si="47"/>
        <v>0</v>
      </c>
      <c r="EW24" s="18">
        <f t="shared" si="47"/>
        <v>0</v>
      </c>
      <c r="EX24" s="18">
        <f t="shared" si="47"/>
        <v>0</v>
      </c>
      <c r="EY24" s="18">
        <f t="shared" si="47"/>
        <v>0</v>
      </c>
      <c r="EZ24" s="18">
        <f t="shared" si="47"/>
        <v>0</v>
      </c>
      <c r="FA24" s="18">
        <f t="shared" si="47"/>
        <v>0</v>
      </c>
      <c r="FB24" s="18">
        <f t="shared" si="47"/>
        <v>0</v>
      </c>
      <c r="FC24" s="18">
        <f t="shared" si="47"/>
        <v>0</v>
      </c>
      <c r="FD24" s="18">
        <f t="shared" si="47"/>
        <v>0</v>
      </c>
      <c r="FE24" s="18">
        <f t="shared" si="47"/>
        <v>0</v>
      </c>
      <c r="FF24" s="18">
        <f t="shared" si="47"/>
        <v>0</v>
      </c>
      <c r="FG24" s="18">
        <f t="shared" si="47"/>
        <v>0</v>
      </c>
      <c r="FH24" s="18">
        <f t="shared" si="47"/>
        <v>0</v>
      </c>
      <c r="FI24" s="18">
        <f t="shared" si="47"/>
        <v>0</v>
      </c>
      <c r="FJ24" s="18">
        <f t="shared" si="47"/>
        <v>0</v>
      </c>
      <c r="FK24" s="18">
        <f t="shared" si="47"/>
        <v>1</v>
      </c>
      <c r="FL24" s="18">
        <f t="shared" si="47"/>
        <v>0</v>
      </c>
      <c r="FM24" s="18">
        <f t="shared" si="47"/>
        <v>0</v>
      </c>
      <c r="FN24" s="18">
        <f t="shared" si="47"/>
        <v>0</v>
      </c>
      <c r="FO24" s="18">
        <f t="shared" si="47"/>
        <v>0</v>
      </c>
      <c r="FP24" s="18">
        <f t="shared" si="47"/>
        <v>0</v>
      </c>
      <c r="FQ24" s="18">
        <f t="shared" si="47"/>
        <v>0</v>
      </c>
      <c r="FR24" s="18">
        <f t="shared" si="47"/>
        <v>0</v>
      </c>
    </row>
    <row r="25" spans="2:174">
      <c r="D25"/>
    </row>
    <row r="26" spans="2:174">
      <c r="B26" s="30" t="s">
        <v>58</v>
      </c>
      <c r="D26" s="8"/>
    </row>
    <row r="27" spans="2:174">
      <c r="B27" s="30"/>
      <c r="C27" t="s">
        <v>283</v>
      </c>
      <c r="D27" s="144" t="s">
        <v>86</v>
      </c>
      <c r="E27" s="135">
        <f>INDEX(Assumptions!$G$149:$G$149,MATCH($A$1,Model_Number,0))</f>
        <v>1</v>
      </c>
      <c r="J27" s="18">
        <f>(J6=$E27)*1</f>
        <v>1</v>
      </c>
      <c r="K27" s="18">
        <f t="shared" ref="K27:BV27" si="48">(K6=$E27)*1</f>
        <v>0</v>
      </c>
      <c r="L27" s="18">
        <f t="shared" si="48"/>
        <v>0</v>
      </c>
      <c r="M27" s="18">
        <f t="shared" si="48"/>
        <v>0</v>
      </c>
      <c r="N27" s="18">
        <f t="shared" si="48"/>
        <v>1</v>
      </c>
      <c r="O27" s="18">
        <f t="shared" si="48"/>
        <v>0</v>
      </c>
      <c r="P27" s="18">
        <f t="shared" si="48"/>
        <v>0</v>
      </c>
      <c r="Q27" s="18">
        <f t="shared" si="48"/>
        <v>0</v>
      </c>
      <c r="R27" s="18">
        <f t="shared" si="48"/>
        <v>1</v>
      </c>
      <c r="S27" s="18">
        <f t="shared" si="48"/>
        <v>0</v>
      </c>
      <c r="T27" s="18">
        <f t="shared" si="48"/>
        <v>0</v>
      </c>
      <c r="U27" s="18">
        <f t="shared" si="48"/>
        <v>0</v>
      </c>
      <c r="V27" s="18">
        <f t="shared" si="48"/>
        <v>1</v>
      </c>
      <c r="W27" s="18">
        <f t="shared" si="48"/>
        <v>0</v>
      </c>
      <c r="X27" s="18">
        <f t="shared" si="48"/>
        <v>0</v>
      </c>
      <c r="Y27" s="18">
        <f t="shared" si="48"/>
        <v>0</v>
      </c>
      <c r="Z27" s="18">
        <f t="shared" si="48"/>
        <v>1</v>
      </c>
      <c r="AA27" s="18">
        <f t="shared" si="48"/>
        <v>0</v>
      </c>
      <c r="AB27" s="18">
        <f t="shared" si="48"/>
        <v>0</v>
      </c>
      <c r="AC27" s="18">
        <f t="shared" si="48"/>
        <v>0</v>
      </c>
      <c r="AD27" s="18">
        <f t="shared" si="48"/>
        <v>1</v>
      </c>
      <c r="AE27" s="18">
        <f t="shared" si="48"/>
        <v>0</v>
      </c>
      <c r="AF27" s="18">
        <f t="shared" si="48"/>
        <v>0</v>
      </c>
      <c r="AG27" s="18">
        <f t="shared" si="48"/>
        <v>0</v>
      </c>
      <c r="AH27" s="18">
        <f t="shared" si="48"/>
        <v>1</v>
      </c>
      <c r="AI27" s="18">
        <f t="shared" si="48"/>
        <v>0</v>
      </c>
      <c r="AJ27" s="18">
        <f t="shared" si="48"/>
        <v>0</v>
      </c>
      <c r="AK27" s="18">
        <f t="shared" si="48"/>
        <v>0</v>
      </c>
      <c r="AL27" s="18">
        <f t="shared" si="48"/>
        <v>1</v>
      </c>
      <c r="AM27" s="18">
        <f t="shared" si="48"/>
        <v>0</v>
      </c>
      <c r="AN27" s="18">
        <f t="shared" si="48"/>
        <v>0</v>
      </c>
      <c r="AO27" s="18">
        <f t="shared" si="48"/>
        <v>0</v>
      </c>
      <c r="AP27" s="18">
        <f t="shared" si="48"/>
        <v>1</v>
      </c>
      <c r="AQ27" s="18">
        <f t="shared" si="48"/>
        <v>0</v>
      </c>
      <c r="AR27" s="18">
        <f t="shared" si="48"/>
        <v>0</v>
      </c>
      <c r="AS27" s="18">
        <f t="shared" si="48"/>
        <v>0</v>
      </c>
      <c r="AT27" s="18">
        <f t="shared" si="48"/>
        <v>1</v>
      </c>
      <c r="AU27" s="18">
        <f t="shared" si="48"/>
        <v>0</v>
      </c>
      <c r="AV27" s="18">
        <f t="shared" si="48"/>
        <v>0</v>
      </c>
      <c r="AW27" s="18">
        <f t="shared" si="48"/>
        <v>0</v>
      </c>
      <c r="AX27" s="18">
        <f t="shared" si="48"/>
        <v>1</v>
      </c>
      <c r="AY27" s="18">
        <f t="shared" si="48"/>
        <v>0</v>
      </c>
      <c r="AZ27" s="18">
        <f t="shared" si="48"/>
        <v>0</v>
      </c>
      <c r="BA27" s="18">
        <f t="shared" si="48"/>
        <v>0</v>
      </c>
      <c r="BB27" s="18">
        <f t="shared" si="48"/>
        <v>1</v>
      </c>
      <c r="BC27" s="18">
        <f t="shared" si="48"/>
        <v>0</v>
      </c>
      <c r="BD27" s="18">
        <f t="shared" si="48"/>
        <v>0</v>
      </c>
      <c r="BE27" s="18">
        <f t="shared" si="48"/>
        <v>0</v>
      </c>
      <c r="BF27" s="18">
        <f t="shared" si="48"/>
        <v>1</v>
      </c>
      <c r="BG27" s="18">
        <f t="shared" si="48"/>
        <v>0</v>
      </c>
      <c r="BH27" s="18">
        <f t="shared" si="48"/>
        <v>0</v>
      </c>
      <c r="BI27" s="18">
        <f t="shared" si="48"/>
        <v>0</v>
      </c>
      <c r="BJ27" s="18">
        <f t="shared" si="48"/>
        <v>1</v>
      </c>
      <c r="BK27" s="18">
        <f t="shared" si="48"/>
        <v>0</v>
      </c>
      <c r="BL27" s="18">
        <f t="shared" si="48"/>
        <v>0</v>
      </c>
      <c r="BM27" s="18">
        <f t="shared" si="48"/>
        <v>0</v>
      </c>
      <c r="BN27" s="18">
        <f t="shared" si="48"/>
        <v>1</v>
      </c>
      <c r="BO27" s="18">
        <f t="shared" si="48"/>
        <v>0</v>
      </c>
      <c r="BP27" s="18">
        <f t="shared" si="48"/>
        <v>0</v>
      </c>
      <c r="BQ27" s="18">
        <f t="shared" si="48"/>
        <v>0</v>
      </c>
      <c r="BR27" s="18">
        <f t="shared" si="48"/>
        <v>1</v>
      </c>
      <c r="BS27" s="18">
        <f t="shared" si="48"/>
        <v>0</v>
      </c>
      <c r="BT27" s="18">
        <f t="shared" si="48"/>
        <v>0</v>
      </c>
      <c r="BU27" s="18">
        <f t="shared" si="48"/>
        <v>0</v>
      </c>
      <c r="BV27" s="18">
        <f t="shared" si="48"/>
        <v>1</v>
      </c>
      <c r="BW27" s="18">
        <f t="shared" ref="BW27:EH27" si="49">(BW6=$E27)*1</f>
        <v>0</v>
      </c>
      <c r="BX27" s="18">
        <f t="shared" si="49"/>
        <v>0</v>
      </c>
      <c r="BY27" s="18">
        <f t="shared" si="49"/>
        <v>0</v>
      </c>
      <c r="BZ27" s="18">
        <f t="shared" si="49"/>
        <v>1</v>
      </c>
      <c r="CA27" s="18">
        <f t="shared" si="49"/>
        <v>0</v>
      </c>
      <c r="CB27" s="18">
        <f t="shared" si="49"/>
        <v>0</v>
      </c>
      <c r="CC27" s="18">
        <f t="shared" si="49"/>
        <v>0</v>
      </c>
      <c r="CD27" s="18">
        <f t="shared" si="49"/>
        <v>1</v>
      </c>
      <c r="CE27" s="18">
        <f t="shared" si="49"/>
        <v>0</v>
      </c>
      <c r="CF27" s="18">
        <f t="shared" si="49"/>
        <v>0</v>
      </c>
      <c r="CG27" s="18">
        <f t="shared" si="49"/>
        <v>0</v>
      </c>
      <c r="CH27" s="18">
        <f t="shared" si="49"/>
        <v>1</v>
      </c>
      <c r="CI27" s="18">
        <f t="shared" si="49"/>
        <v>0</v>
      </c>
      <c r="CJ27" s="18">
        <f t="shared" si="49"/>
        <v>0</v>
      </c>
      <c r="CK27" s="18">
        <f t="shared" si="49"/>
        <v>0</v>
      </c>
      <c r="CL27" s="18">
        <f t="shared" si="49"/>
        <v>1</v>
      </c>
      <c r="CM27" s="18">
        <f t="shared" si="49"/>
        <v>0</v>
      </c>
      <c r="CN27" s="18">
        <f t="shared" si="49"/>
        <v>0</v>
      </c>
      <c r="CO27" s="18">
        <f t="shared" si="49"/>
        <v>0</v>
      </c>
      <c r="CP27" s="18">
        <f t="shared" si="49"/>
        <v>1</v>
      </c>
      <c r="CQ27" s="18">
        <f t="shared" si="49"/>
        <v>0</v>
      </c>
      <c r="CR27" s="18">
        <f t="shared" si="49"/>
        <v>0</v>
      </c>
      <c r="CS27" s="18">
        <f t="shared" si="49"/>
        <v>0</v>
      </c>
      <c r="CT27" s="18">
        <f t="shared" si="49"/>
        <v>1</v>
      </c>
      <c r="CU27" s="18">
        <f t="shared" si="49"/>
        <v>0</v>
      </c>
      <c r="CV27" s="18">
        <f t="shared" si="49"/>
        <v>0</v>
      </c>
      <c r="CW27" s="18">
        <f t="shared" si="49"/>
        <v>0</v>
      </c>
      <c r="CX27" s="18">
        <f t="shared" si="49"/>
        <v>1</v>
      </c>
      <c r="CY27" s="18">
        <f t="shared" si="49"/>
        <v>0</v>
      </c>
      <c r="CZ27" s="18">
        <f t="shared" si="49"/>
        <v>0</v>
      </c>
      <c r="DA27" s="18">
        <f t="shared" si="49"/>
        <v>0</v>
      </c>
      <c r="DB27" s="18">
        <f t="shared" si="49"/>
        <v>1</v>
      </c>
      <c r="DC27" s="18">
        <f t="shared" si="49"/>
        <v>0</v>
      </c>
      <c r="DD27" s="18">
        <f t="shared" si="49"/>
        <v>0</v>
      </c>
      <c r="DE27" s="18">
        <f t="shared" si="49"/>
        <v>0</v>
      </c>
      <c r="DF27" s="18">
        <f t="shared" si="49"/>
        <v>1</v>
      </c>
      <c r="DG27" s="18">
        <f t="shared" si="49"/>
        <v>0</v>
      </c>
      <c r="DH27" s="18">
        <f t="shared" si="49"/>
        <v>0</v>
      </c>
      <c r="DI27" s="18">
        <f t="shared" si="49"/>
        <v>0</v>
      </c>
      <c r="DJ27" s="18">
        <f t="shared" si="49"/>
        <v>1</v>
      </c>
      <c r="DK27" s="18">
        <f t="shared" si="49"/>
        <v>0</v>
      </c>
      <c r="DL27" s="18">
        <f t="shared" si="49"/>
        <v>0</v>
      </c>
      <c r="DM27" s="18">
        <f t="shared" si="49"/>
        <v>0</v>
      </c>
      <c r="DN27" s="18">
        <f t="shared" si="49"/>
        <v>1</v>
      </c>
      <c r="DO27" s="18">
        <f t="shared" si="49"/>
        <v>0</v>
      </c>
      <c r="DP27" s="18">
        <f t="shared" si="49"/>
        <v>0</v>
      </c>
      <c r="DQ27" s="18">
        <f t="shared" si="49"/>
        <v>0</v>
      </c>
      <c r="DR27" s="18">
        <f t="shared" si="49"/>
        <v>1</v>
      </c>
      <c r="DS27" s="18">
        <f t="shared" si="49"/>
        <v>0</v>
      </c>
      <c r="DT27" s="18">
        <f t="shared" si="49"/>
        <v>0</v>
      </c>
      <c r="DU27" s="18">
        <f t="shared" si="49"/>
        <v>0</v>
      </c>
      <c r="DV27" s="18">
        <f t="shared" si="49"/>
        <v>1</v>
      </c>
      <c r="DW27" s="18">
        <f t="shared" si="49"/>
        <v>0</v>
      </c>
      <c r="DX27" s="18">
        <f t="shared" si="49"/>
        <v>0</v>
      </c>
      <c r="DY27" s="18">
        <f t="shared" si="49"/>
        <v>0</v>
      </c>
      <c r="DZ27" s="18">
        <f t="shared" si="49"/>
        <v>1</v>
      </c>
      <c r="EA27" s="18">
        <f t="shared" si="49"/>
        <v>0</v>
      </c>
      <c r="EB27" s="18">
        <f t="shared" si="49"/>
        <v>0</v>
      </c>
      <c r="EC27" s="18">
        <f t="shared" si="49"/>
        <v>0</v>
      </c>
      <c r="ED27" s="18">
        <f t="shared" si="49"/>
        <v>1</v>
      </c>
      <c r="EE27" s="18">
        <f t="shared" si="49"/>
        <v>0</v>
      </c>
      <c r="EF27" s="18">
        <f t="shared" si="49"/>
        <v>0</v>
      </c>
      <c r="EG27" s="18">
        <f t="shared" si="49"/>
        <v>0</v>
      </c>
      <c r="EH27" s="18">
        <f t="shared" si="49"/>
        <v>1</v>
      </c>
      <c r="EI27" s="18">
        <f t="shared" ref="EI27:FR27" si="50">(EI6=$E27)*1</f>
        <v>0</v>
      </c>
      <c r="EJ27" s="18">
        <f t="shared" si="50"/>
        <v>0</v>
      </c>
      <c r="EK27" s="18">
        <f t="shared" si="50"/>
        <v>0</v>
      </c>
      <c r="EL27" s="18">
        <f t="shared" si="50"/>
        <v>1</v>
      </c>
      <c r="EM27" s="18">
        <f t="shared" si="50"/>
        <v>0</v>
      </c>
      <c r="EN27" s="18">
        <f t="shared" si="50"/>
        <v>0</v>
      </c>
      <c r="EO27" s="18">
        <f t="shared" si="50"/>
        <v>0</v>
      </c>
      <c r="EP27" s="18">
        <f t="shared" si="50"/>
        <v>1</v>
      </c>
      <c r="EQ27" s="18">
        <f t="shared" si="50"/>
        <v>0</v>
      </c>
      <c r="ER27" s="18">
        <f t="shared" si="50"/>
        <v>0</v>
      </c>
      <c r="ES27" s="18">
        <f t="shared" si="50"/>
        <v>0</v>
      </c>
      <c r="ET27" s="18">
        <f t="shared" si="50"/>
        <v>1</v>
      </c>
      <c r="EU27" s="18">
        <f t="shared" si="50"/>
        <v>0</v>
      </c>
      <c r="EV27" s="18">
        <f t="shared" si="50"/>
        <v>0</v>
      </c>
      <c r="EW27" s="18">
        <f t="shared" si="50"/>
        <v>0</v>
      </c>
      <c r="EX27" s="18">
        <f t="shared" si="50"/>
        <v>1</v>
      </c>
      <c r="EY27" s="18">
        <f t="shared" si="50"/>
        <v>0</v>
      </c>
      <c r="EZ27" s="18">
        <f t="shared" si="50"/>
        <v>0</v>
      </c>
      <c r="FA27" s="18">
        <f t="shared" si="50"/>
        <v>0</v>
      </c>
      <c r="FB27" s="18">
        <f t="shared" si="50"/>
        <v>1</v>
      </c>
      <c r="FC27" s="18">
        <f t="shared" si="50"/>
        <v>0</v>
      </c>
      <c r="FD27" s="18">
        <f t="shared" si="50"/>
        <v>0</v>
      </c>
      <c r="FE27" s="18">
        <f t="shared" si="50"/>
        <v>0</v>
      </c>
      <c r="FF27" s="18">
        <f t="shared" si="50"/>
        <v>1</v>
      </c>
      <c r="FG27" s="18">
        <f t="shared" si="50"/>
        <v>0</v>
      </c>
      <c r="FH27" s="18">
        <f t="shared" si="50"/>
        <v>0</v>
      </c>
      <c r="FI27" s="18">
        <f t="shared" si="50"/>
        <v>0</v>
      </c>
      <c r="FJ27" s="18">
        <f t="shared" si="50"/>
        <v>1</v>
      </c>
      <c r="FK27" s="18">
        <f t="shared" si="50"/>
        <v>0</v>
      </c>
      <c r="FL27" s="18">
        <f t="shared" si="50"/>
        <v>0</v>
      </c>
      <c r="FM27" s="18">
        <f t="shared" si="50"/>
        <v>0</v>
      </c>
      <c r="FN27" s="18">
        <f t="shared" si="50"/>
        <v>1</v>
      </c>
      <c r="FO27" s="18">
        <f t="shared" si="50"/>
        <v>0</v>
      </c>
      <c r="FP27" s="18">
        <f t="shared" si="50"/>
        <v>0</v>
      </c>
      <c r="FQ27" s="18">
        <f t="shared" si="50"/>
        <v>0</v>
      </c>
      <c r="FR27" s="18">
        <f t="shared" si="50"/>
        <v>1</v>
      </c>
    </row>
    <row r="28" spans="2:174">
      <c r="D28"/>
    </row>
    <row r="29" spans="2:174">
      <c r="C29" s="44" t="str">
        <f>'Time-based'!D71</f>
        <v>Not inflated</v>
      </c>
      <c r="D29" s="144" t="s">
        <v>15</v>
      </c>
      <c r="J29" s="64" cm="1">
        <f t="array" ref="J29">IFERROR(INDEX('Time-based'!$H71:$BE71,,MATCH(J$7,'Time-based'!$H$69:$BE$69,0)) * J$27,0)</f>
        <v>0</v>
      </c>
      <c r="K29" s="64" cm="1">
        <f t="array" ref="K29">IFERROR(INDEX('Time-based'!$H71:$BE71,,MATCH(K$7,'Time-based'!$H$69:$BE$69,0)) * K$27,0)</f>
        <v>0</v>
      </c>
      <c r="L29" s="64" cm="1">
        <f t="array" ref="L29">IFERROR(INDEX('Time-based'!$H71:$BE71,,MATCH(L$7,'Time-based'!$H$69:$BE$69,0)) * L$27,0)</f>
        <v>0</v>
      </c>
      <c r="M29" s="64" cm="1">
        <f t="array" ref="M29">IFERROR(INDEX('Time-based'!$H71:$BE71,,MATCH(M$7,'Time-based'!$H$69:$BE$69,0)) * M$27,0)</f>
        <v>0</v>
      </c>
      <c r="N29" s="64" cm="1">
        <f t="array" ref="N29">IFERROR(INDEX('Time-based'!$H71:$BE71,,MATCH(N$7,'Time-based'!$H$69:$BE$69,0)) * N$27,0)</f>
        <v>0</v>
      </c>
      <c r="O29" s="64" cm="1">
        <f t="array" ref="O29">IFERROR(INDEX('Time-based'!$H71:$BE71,,MATCH(O$7,'Time-based'!$H$69:$BE$69,0)) * O$27,0)</f>
        <v>0</v>
      </c>
      <c r="P29" s="64" cm="1">
        <f t="array" ref="P29">IFERROR(INDEX('Time-based'!$H71:$BE71,,MATCH(P$7,'Time-based'!$H$69:$BE$69,0)) * P$27,0)</f>
        <v>0</v>
      </c>
      <c r="Q29" s="64" cm="1">
        <f t="array" ref="Q29">IFERROR(INDEX('Time-based'!$H71:$BE71,,MATCH(Q$7,'Time-based'!$H$69:$BE$69,0)) * Q$27,0)</f>
        <v>0</v>
      </c>
      <c r="R29" s="64" cm="1">
        <f t="array" ref="R29">IFERROR(INDEX('Time-based'!$H71:$BE71,,MATCH(R$7,'Time-based'!$H$69:$BE$69,0)) * R$27,0)</f>
        <v>0</v>
      </c>
      <c r="S29" s="64" cm="1">
        <f t="array" ref="S29">IFERROR(INDEX('Time-based'!$H71:$BE71,,MATCH(S$7,'Time-based'!$H$69:$BE$69,0)) * S$27,0)</f>
        <v>0</v>
      </c>
      <c r="T29" s="64" cm="1">
        <f t="array" ref="T29">IFERROR(INDEX('Time-based'!$H71:$BE71,,MATCH(T$7,'Time-based'!$H$69:$BE$69,0)) * T$27,0)</f>
        <v>0</v>
      </c>
      <c r="U29" s="64" cm="1">
        <f t="array" ref="U29">IFERROR(INDEX('Time-based'!$H71:$BE71,,MATCH(U$7,'Time-based'!$H$69:$BE$69,0)) * U$27,0)</f>
        <v>0</v>
      </c>
      <c r="V29" s="64" cm="1">
        <f t="array" ref="V29">IFERROR(INDEX('Time-based'!$H71:$BE71,,MATCH(V$7,'Time-based'!$H$69:$BE$69,0)) * V$27,0)</f>
        <v>0</v>
      </c>
      <c r="W29" s="64" cm="1">
        <f t="array" ref="W29">IFERROR(INDEX('Time-based'!$H71:$BE71,,MATCH(W$7,'Time-based'!$H$69:$BE$69,0)) * W$27,0)</f>
        <v>0</v>
      </c>
      <c r="X29" s="64" cm="1">
        <f t="array" ref="X29">IFERROR(INDEX('Time-based'!$H71:$BE71,,MATCH(X$7,'Time-based'!$H$69:$BE$69,0)) * X$27,0)</f>
        <v>0</v>
      </c>
      <c r="Y29" s="64" cm="1">
        <f t="array" ref="Y29">IFERROR(INDEX('Time-based'!$H71:$BE71,,MATCH(Y$7,'Time-based'!$H$69:$BE$69,0)) * Y$27,0)</f>
        <v>0</v>
      </c>
      <c r="Z29" s="64" cm="1">
        <f t="array" ref="Z29">IFERROR(INDEX('Time-based'!$H71:$BE71,,MATCH(Z$7,'Time-based'!$H$69:$BE$69,0)) * Z$27,0)</f>
        <v>0</v>
      </c>
      <c r="AA29" s="64" cm="1">
        <f t="array" ref="AA29">IFERROR(INDEX('Time-based'!$H71:$BE71,,MATCH(AA$7,'Time-based'!$H$69:$BE$69,0)) * AA$27,0)</f>
        <v>0</v>
      </c>
      <c r="AB29" s="64" cm="1">
        <f t="array" ref="AB29">IFERROR(INDEX('Time-based'!$H71:$BE71,,MATCH(AB$7,'Time-based'!$H$69:$BE$69,0)) * AB$27,0)</f>
        <v>0</v>
      </c>
      <c r="AC29" s="64" cm="1">
        <f t="array" ref="AC29">IFERROR(INDEX('Time-based'!$H71:$BE71,,MATCH(AC$7,'Time-based'!$H$69:$BE$69,0)) * AC$27,0)</f>
        <v>0</v>
      </c>
      <c r="AD29" s="64" cm="1">
        <f t="array" ref="AD29">IFERROR(INDEX('Time-based'!$H71:$BE71,,MATCH(AD$7,'Time-based'!$H$69:$BE$69,0)) * AD$27,0)</f>
        <v>0</v>
      </c>
      <c r="AE29" s="64" cm="1">
        <f t="array" ref="AE29">IFERROR(INDEX('Time-based'!$H71:$BE71,,MATCH(AE$7,'Time-based'!$H$69:$BE$69,0)) * AE$27,0)</f>
        <v>0</v>
      </c>
      <c r="AF29" s="64" cm="1">
        <f t="array" ref="AF29">IFERROR(INDEX('Time-based'!$H71:$BE71,,MATCH(AF$7,'Time-based'!$H$69:$BE$69,0)) * AF$27,0)</f>
        <v>0</v>
      </c>
      <c r="AG29" s="64" cm="1">
        <f t="array" ref="AG29">IFERROR(INDEX('Time-based'!$H71:$BE71,,MATCH(AG$7,'Time-based'!$H$69:$BE$69,0)) * AG$27,0)</f>
        <v>0</v>
      </c>
      <c r="AH29" s="64" cm="1">
        <f t="array" ref="AH29">IFERROR(INDEX('Time-based'!$H71:$BE71,,MATCH(AH$7,'Time-based'!$H$69:$BE$69,0)) * AH$27,0)</f>
        <v>0</v>
      </c>
      <c r="AI29" s="64" cm="1">
        <f t="array" ref="AI29">IFERROR(INDEX('Time-based'!$H71:$BE71,,MATCH(AI$7,'Time-based'!$H$69:$BE$69,0)) * AI$27,0)</f>
        <v>0</v>
      </c>
      <c r="AJ29" s="64" cm="1">
        <f t="array" ref="AJ29">IFERROR(INDEX('Time-based'!$H71:$BE71,,MATCH(AJ$7,'Time-based'!$H$69:$BE$69,0)) * AJ$27,0)</f>
        <v>0</v>
      </c>
      <c r="AK29" s="64" cm="1">
        <f t="array" ref="AK29">IFERROR(INDEX('Time-based'!$H71:$BE71,,MATCH(AK$7,'Time-based'!$H$69:$BE$69,0)) * AK$27,0)</f>
        <v>0</v>
      </c>
      <c r="AL29" s="64" cm="1">
        <f t="array" ref="AL29">IFERROR(INDEX('Time-based'!$H71:$BE71,,MATCH(AL$7,'Time-based'!$H$69:$BE$69,0)) * AL$27,0)</f>
        <v>0</v>
      </c>
      <c r="AM29" s="64" cm="1">
        <f t="array" ref="AM29">IFERROR(INDEX('Time-based'!$H71:$BE71,,MATCH(AM$7,'Time-based'!$H$69:$BE$69,0)) * AM$27,0)</f>
        <v>0</v>
      </c>
      <c r="AN29" s="64" cm="1">
        <f t="array" ref="AN29">IFERROR(INDEX('Time-based'!$H71:$BE71,,MATCH(AN$7,'Time-based'!$H$69:$BE$69,0)) * AN$27,0)</f>
        <v>0</v>
      </c>
      <c r="AO29" s="64" cm="1">
        <f t="array" ref="AO29">IFERROR(INDEX('Time-based'!$H71:$BE71,,MATCH(AO$7,'Time-based'!$H$69:$BE$69,0)) * AO$27,0)</f>
        <v>0</v>
      </c>
      <c r="AP29" s="64" cm="1">
        <f t="array" ref="AP29">IFERROR(INDEX('Time-based'!$H71:$BE71,,MATCH(AP$7,'Time-based'!$H$69:$BE$69,0)) * AP$27,0)</f>
        <v>0</v>
      </c>
      <c r="AQ29" s="64" cm="1">
        <f t="array" ref="AQ29">IFERROR(INDEX('Time-based'!$H71:$BE71,,MATCH(AQ$7,'Time-based'!$H$69:$BE$69,0)) * AQ$27,0)</f>
        <v>0</v>
      </c>
      <c r="AR29" s="64" cm="1">
        <f t="array" ref="AR29">IFERROR(INDEX('Time-based'!$H71:$BE71,,MATCH(AR$7,'Time-based'!$H$69:$BE$69,0)) * AR$27,0)</f>
        <v>0</v>
      </c>
      <c r="AS29" s="64" cm="1">
        <f t="array" ref="AS29">IFERROR(INDEX('Time-based'!$H71:$BE71,,MATCH(AS$7,'Time-based'!$H$69:$BE$69,0)) * AS$27,0)</f>
        <v>0</v>
      </c>
      <c r="AT29" s="64" cm="1">
        <f t="array" ref="AT29">IFERROR(INDEX('Time-based'!$H71:$BE71,,MATCH(AT$7,'Time-based'!$H$69:$BE$69,0)) * AT$27,0)</f>
        <v>0</v>
      </c>
      <c r="AU29" s="64" cm="1">
        <f t="array" ref="AU29">IFERROR(INDEX('Time-based'!$H71:$BE71,,MATCH(AU$7,'Time-based'!$H$69:$BE$69,0)) * AU$27,0)</f>
        <v>0</v>
      </c>
      <c r="AV29" s="64" cm="1">
        <f t="array" ref="AV29">IFERROR(INDEX('Time-based'!$H71:$BE71,,MATCH(AV$7,'Time-based'!$H$69:$BE$69,0)) * AV$27,0)</f>
        <v>0</v>
      </c>
      <c r="AW29" s="64" cm="1">
        <f t="array" ref="AW29">IFERROR(INDEX('Time-based'!$H71:$BE71,,MATCH(AW$7,'Time-based'!$H$69:$BE$69,0)) * AW$27,0)</f>
        <v>0</v>
      </c>
      <c r="AX29" s="64" cm="1">
        <f t="array" ref="AX29">IFERROR(INDEX('Time-based'!$H71:$BE71,,MATCH(AX$7,'Time-based'!$H$69:$BE$69,0)) * AX$27,0)</f>
        <v>0</v>
      </c>
      <c r="AY29" s="64" cm="1">
        <f t="array" ref="AY29">IFERROR(INDEX('Time-based'!$H71:$BE71,,MATCH(AY$7,'Time-based'!$H$69:$BE$69,0)) * AY$27,0)</f>
        <v>0</v>
      </c>
      <c r="AZ29" s="64" cm="1">
        <f t="array" ref="AZ29">IFERROR(INDEX('Time-based'!$H71:$BE71,,MATCH(AZ$7,'Time-based'!$H$69:$BE$69,0)) * AZ$27,0)</f>
        <v>0</v>
      </c>
      <c r="BA29" s="64" cm="1">
        <f t="array" ref="BA29">IFERROR(INDEX('Time-based'!$H71:$BE71,,MATCH(BA$7,'Time-based'!$H$69:$BE$69,0)) * BA$27,0)</f>
        <v>0</v>
      </c>
      <c r="BB29" s="64" cm="1">
        <f t="array" ref="BB29">IFERROR(INDEX('Time-based'!$H71:$BE71,,MATCH(BB$7,'Time-based'!$H$69:$BE$69,0)) * BB$27,0)</f>
        <v>0</v>
      </c>
      <c r="BC29" s="64" cm="1">
        <f t="array" ref="BC29">IFERROR(INDEX('Time-based'!$H71:$BE71,,MATCH(BC$7,'Time-based'!$H$69:$BE$69,0)) * BC$27,0)</f>
        <v>0</v>
      </c>
      <c r="BD29" s="64" cm="1">
        <f t="array" ref="BD29">IFERROR(INDEX('Time-based'!$H71:$BE71,,MATCH(BD$7,'Time-based'!$H$69:$BE$69,0)) * BD$27,0)</f>
        <v>0</v>
      </c>
      <c r="BE29" s="64" cm="1">
        <f t="array" ref="BE29">IFERROR(INDEX('Time-based'!$H71:$BE71,,MATCH(BE$7,'Time-based'!$H$69:$BE$69,0)) * BE$27,0)</f>
        <v>0</v>
      </c>
      <c r="BF29" s="64" cm="1">
        <f t="array" ref="BF29">IFERROR(INDEX('Time-based'!$H71:$BE71,,MATCH(BF$7,'Time-based'!$H$69:$BE$69,0)) * BF$27,0)</f>
        <v>0</v>
      </c>
      <c r="BG29" s="64" cm="1">
        <f t="array" ref="BG29">IFERROR(INDEX('Time-based'!$H71:$BE71,,MATCH(BG$7,'Time-based'!$H$69:$BE$69,0)) * BG$27,0)</f>
        <v>0</v>
      </c>
      <c r="BH29" s="64" cm="1">
        <f t="array" ref="BH29">IFERROR(INDEX('Time-based'!$H71:$BE71,,MATCH(BH$7,'Time-based'!$H$69:$BE$69,0)) * BH$27,0)</f>
        <v>0</v>
      </c>
      <c r="BI29" s="64" cm="1">
        <f t="array" ref="BI29">IFERROR(INDEX('Time-based'!$H71:$BE71,,MATCH(BI$7,'Time-based'!$H$69:$BE$69,0)) * BI$27,0)</f>
        <v>0</v>
      </c>
      <c r="BJ29" s="64" cm="1">
        <f t="array" ref="BJ29">IFERROR(INDEX('Time-based'!$H71:$BE71,,MATCH(BJ$7,'Time-based'!$H$69:$BE$69,0)) * BJ$27,0)</f>
        <v>0</v>
      </c>
      <c r="BK29" s="64" cm="1">
        <f t="array" ref="BK29">IFERROR(INDEX('Time-based'!$H71:$BE71,,MATCH(BK$7,'Time-based'!$H$69:$BE$69,0)) * BK$27,0)</f>
        <v>0</v>
      </c>
      <c r="BL29" s="64" cm="1">
        <f t="array" ref="BL29">IFERROR(INDEX('Time-based'!$H71:$BE71,,MATCH(BL$7,'Time-based'!$H$69:$BE$69,0)) * BL$27,0)</f>
        <v>0</v>
      </c>
      <c r="BM29" s="64" cm="1">
        <f t="array" ref="BM29">IFERROR(INDEX('Time-based'!$H71:$BE71,,MATCH(BM$7,'Time-based'!$H$69:$BE$69,0)) * BM$27,0)</f>
        <v>0</v>
      </c>
      <c r="BN29" s="64" cm="1">
        <f t="array" ref="BN29">IFERROR(INDEX('Time-based'!$H71:$BE71,,MATCH(BN$7,'Time-based'!$H$69:$BE$69,0)) * BN$27,0)</f>
        <v>0</v>
      </c>
      <c r="BO29" s="64" cm="1">
        <f t="array" ref="BO29">IFERROR(INDEX('Time-based'!$H71:$BE71,,MATCH(BO$7,'Time-based'!$H$69:$BE$69,0)) * BO$27,0)</f>
        <v>0</v>
      </c>
      <c r="BP29" s="64" cm="1">
        <f t="array" ref="BP29">IFERROR(INDEX('Time-based'!$H71:$BE71,,MATCH(BP$7,'Time-based'!$H$69:$BE$69,0)) * BP$27,0)</f>
        <v>0</v>
      </c>
      <c r="BQ29" s="64" cm="1">
        <f t="array" ref="BQ29">IFERROR(INDEX('Time-based'!$H71:$BE71,,MATCH(BQ$7,'Time-based'!$H$69:$BE$69,0)) * BQ$27,0)</f>
        <v>0</v>
      </c>
      <c r="BR29" s="64" cm="1">
        <f t="array" ref="BR29">IFERROR(INDEX('Time-based'!$H71:$BE71,,MATCH(BR$7,'Time-based'!$H$69:$BE$69,0)) * BR$27,0)</f>
        <v>0</v>
      </c>
      <c r="BS29" s="64" cm="1">
        <f t="array" ref="BS29">IFERROR(INDEX('Time-based'!$H71:$BE71,,MATCH(BS$7,'Time-based'!$H$69:$BE$69,0)) * BS$27,0)</f>
        <v>0</v>
      </c>
      <c r="BT29" s="64" cm="1">
        <f t="array" ref="BT29">IFERROR(INDEX('Time-based'!$H71:$BE71,,MATCH(BT$7,'Time-based'!$H$69:$BE$69,0)) * BT$27,0)</f>
        <v>0</v>
      </c>
      <c r="BU29" s="64" cm="1">
        <f t="array" ref="BU29">IFERROR(INDEX('Time-based'!$H71:$BE71,,MATCH(BU$7,'Time-based'!$H$69:$BE$69,0)) * BU$27,0)</f>
        <v>0</v>
      </c>
      <c r="BV29" s="64" cm="1">
        <f t="array" ref="BV29">IFERROR(INDEX('Time-based'!$H71:$BE71,,MATCH(BV$7,'Time-based'!$H$69:$BE$69,0)) * BV$27,0)</f>
        <v>0</v>
      </c>
      <c r="BW29" s="64" cm="1">
        <f t="array" ref="BW29">IFERROR(INDEX('Time-based'!$H71:$BE71,,MATCH(BW$7,'Time-based'!$H$69:$BE$69,0)) * BW$27,0)</f>
        <v>0</v>
      </c>
      <c r="BX29" s="64" cm="1">
        <f t="array" ref="BX29">IFERROR(INDEX('Time-based'!$H71:$BE71,,MATCH(BX$7,'Time-based'!$H$69:$BE$69,0)) * BX$27,0)</f>
        <v>0</v>
      </c>
      <c r="BY29" s="64" cm="1">
        <f t="array" ref="BY29">IFERROR(INDEX('Time-based'!$H71:$BE71,,MATCH(BY$7,'Time-based'!$H$69:$BE$69,0)) * BY$27,0)</f>
        <v>0</v>
      </c>
      <c r="BZ29" s="64" cm="1">
        <f t="array" ref="BZ29">IFERROR(INDEX('Time-based'!$H71:$BE71,,MATCH(BZ$7,'Time-based'!$H$69:$BE$69,0)) * BZ$27,0)</f>
        <v>0</v>
      </c>
      <c r="CA29" s="64" cm="1">
        <f t="array" ref="CA29">IFERROR(INDEX('Time-based'!$H71:$BE71,,MATCH(CA$7,'Time-based'!$H$69:$BE$69,0)) * CA$27,0)</f>
        <v>0</v>
      </c>
      <c r="CB29" s="64" cm="1">
        <f t="array" ref="CB29">IFERROR(INDEX('Time-based'!$H71:$BE71,,MATCH(CB$7,'Time-based'!$H$69:$BE$69,0)) * CB$27,0)</f>
        <v>0</v>
      </c>
      <c r="CC29" s="64" cm="1">
        <f t="array" ref="CC29">IFERROR(INDEX('Time-based'!$H71:$BE71,,MATCH(CC$7,'Time-based'!$H$69:$BE$69,0)) * CC$27,0)</f>
        <v>0</v>
      </c>
      <c r="CD29" s="64" cm="1">
        <f t="array" ref="CD29">IFERROR(INDEX('Time-based'!$H71:$BE71,,MATCH(CD$7,'Time-based'!$H$69:$BE$69,0)) * CD$27,0)</f>
        <v>0</v>
      </c>
      <c r="CE29" s="64" cm="1">
        <f t="array" ref="CE29">IFERROR(INDEX('Time-based'!$H71:$BE71,,MATCH(CE$7,'Time-based'!$H$69:$BE$69,0)) * CE$27,0)</f>
        <v>0</v>
      </c>
      <c r="CF29" s="64" cm="1">
        <f t="array" ref="CF29">IFERROR(INDEX('Time-based'!$H71:$BE71,,MATCH(CF$7,'Time-based'!$H$69:$BE$69,0)) * CF$27,0)</f>
        <v>0</v>
      </c>
      <c r="CG29" s="64" cm="1">
        <f t="array" ref="CG29">IFERROR(INDEX('Time-based'!$H71:$BE71,,MATCH(CG$7,'Time-based'!$H$69:$BE$69,0)) * CG$27,0)</f>
        <v>0</v>
      </c>
      <c r="CH29" s="64" cm="1">
        <f t="array" ref="CH29">IFERROR(INDEX('Time-based'!$H71:$BE71,,MATCH(CH$7,'Time-based'!$H$69:$BE$69,0)) * CH$27,0)</f>
        <v>0</v>
      </c>
      <c r="CI29" s="64" cm="1">
        <f t="array" ref="CI29">IFERROR(INDEX('Time-based'!$H71:$BE71,,MATCH(CI$7,'Time-based'!$H$69:$BE$69,0)) * CI$27,0)</f>
        <v>0</v>
      </c>
      <c r="CJ29" s="64" cm="1">
        <f t="array" ref="CJ29">IFERROR(INDEX('Time-based'!$H71:$BE71,,MATCH(CJ$7,'Time-based'!$H$69:$BE$69,0)) * CJ$27,0)</f>
        <v>0</v>
      </c>
      <c r="CK29" s="64" cm="1">
        <f t="array" ref="CK29">IFERROR(INDEX('Time-based'!$H71:$BE71,,MATCH(CK$7,'Time-based'!$H$69:$BE$69,0)) * CK$27,0)</f>
        <v>0</v>
      </c>
      <c r="CL29" s="64" cm="1">
        <f t="array" ref="CL29">IFERROR(INDEX('Time-based'!$H71:$BE71,,MATCH(CL$7,'Time-based'!$H$69:$BE$69,0)) * CL$27,0)</f>
        <v>0</v>
      </c>
      <c r="CM29" s="64" cm="1">
        <f t="array" ref="CM29">IFERROR(INDEX('Time-based'!$H71:$BE71,,MATCH(CM$7,'Time-based'!$H$69:$BE$69,0)) * CM$27,0)</f>
        <v>0</v>
      </c>
      <c r="CN29" s="64" cm="1">
        <f t="array" ref="CN29">IFERROR(INDEX('Time-based'!$H71:$BE71,,MATCH(CN$7,'Time-based'!$H$69:$BE$69,0)) * CN$27,0)</f>
        <v>0</v>
      </c>
      <c r="CO29" s="64" cm="1">
        <f t="array" ref="CO29">IFERROR(INDEX('Time-based'!$H71:$BE71,,MATCH(CO$7,'Time-based'!$H$69:$BE$69,0)) * CO$27,0)</f>
        <v>0</v>
      </c>
      <c r="CP29" s="64" cm="1">
        <f t="array" ref="CP29">IFERROR(INDEX('Time-based'!$H71:$BE71,,MATCH(CP$7,'Time-based'!$H$69:$BE$69,0)) * CP$27,0)</f>
        <v>0</v>
      </c>
      <c r="CQ29" s="64" cm="1">
        <f t="array" ref="CQ29">IFERROR(INDEX('Time-based'!$H71:$BE71,,MATCH(CQ$7,'Time-based'!$H$69:$BE$69,0)) * CQ$27,0)</f>
        <v>0</v>
      </c>
      <c r="CR29" s="64" cm="1">
        <f t="array" ref="CR29">IFERROR(INDEX('Time-based'!$H71:$BE71,,MATCH(CR$7,'Time-based'!$H$69:$BE$69,0)) * CR$27,0)</f>
        <v>0</v>
      </c>
      <c r="CS29" s="64" cm="1">
        <f t="array" ref="CS29">IFERROR(INDEX('Time-based'!$H71:$BE71,,MATCH(CS$7,'Time-based'!$H$69:$BE$69,0)) * CS$27,0)</f>
        <v>0</v>
      </c>
      <c r="CT29" s="64" cm="1">
        <f t="array" ref="CT29">IFERROR(INDEX('Time-based'!$H71:$BE71,,MATCH(CT$7,'Time-based'!$H$69:$BE$69,0)) * CT$27,0)</f>
        <v>0</v>
      </c>
      <c r="CU29" s="64" cm="1">
        <f t="array" ref="CU29">IFERROR(INDEX('Time-based'!$H71:$BE71,,MATCH(CU$7,'Time-based'!$H$69:$BE$69,0)) * CU$27,0)</f>
        <v>0</v>
      </c>
      <c r="CV29" s="64" cm="1">
        <f t="array" ref="CV29">IFERROR(INDEX('Time-based'!$H71:$BE71,,MATCH(CV$7,'Time-based'!$H$69:$BE$69,0)) * CV$27,0)</f>
        <v>0</v>
      </c>
      <c r="CW29" s="64" cm="1">
        <f t="array" ref="CW29">IFERROR(INDEX('Time-based'!$H71:$BE71,,MATCH(CW$7,'Time-based'!$H$69:$BE$69,0)) * CW$27,0)</f>
        <v>0</v>
      </c>
      <c r="CX29" s="64" cm="1">
        <f t="array" ref="CX29">IFERROR(INDEX('Time-based'!$H71:$BE71,,MATCH(CX$7,'Time-based'!$H$69:$BE$69,0)) * CX$27,0)</f>
        <v>0</v>
      </c>
      <c r="CY29" s="64" cm="1">
        <f t="array" ref="CY29">IFERROR(INDEX('Time-based'!$H71:$BE71,,MATCH(CY$7,'Time-based'!$H$69:$BE$69,0)) * CY$27,0)</f>
        <v>0</v>
      </c>
      <c r="CZ29" s="64" cm="1">
        <f t="array" ref="CZ29">IFERROR(INDEX('Time-based'!$H71:$BE71,,MATCH(CZ$7,'Time-based'!$H$69:$BE$69,0)) * CZ$27,0)</f>
        <v>0</v>
      </c>
      <c r="DA29" s="64" cm="1">
        <f t="array" ref="DA29">IFERROR(INDEX('Time-based'!$H71:$BE71,,MATCH(DA$7,'Time-based'!$H$69:$BE$69,0)) * DA$27,0)</f>
        <v>0</v>
      </c>
      <c r="DB29" s="64" cm="1">
        <f t="array" ref="DB29">IFERROR(INDEX('Time-based'!$H71:$BE71,,MATCH(DB$7,'Time-based'!$H$69:$BE$69,0)) * DB$27,0)</f>
        <v>0</v>
      </c>
      <c r="DC29" s="64" cm="1">
        <f t="array" ref="DC29">IFERROR(INDEX('Time-based'!$H71:$BE71,,MATCH(DC$7,'Time-based'!$H$69:$BE$69,0)) * DC$27,0)</f>
        <v>0</v>
      </c>
      <c r="DD29" s="64" cm="1">
        <f t="array" ref="DD29">IFERROR(INDEX('Time-based'!$H71:$BE71,,MATCH(DD$7,'Time-based'!$H$69:$BE$69,0)) * DD$27,0)</f>
        <v>0</v>
      </c>
      <c r="DE29" s="64" cm="1">
        <f t="array" ref="DE29">IFERROR(INDEX('Time-based'!$H71:$BE71,,MATCH(DE$7,'Time-based'!$H$69:$BE$69,0)) * DE$27,0)</f>
        <v>0</v>
      </c>
      <c r="DF29" s="64" cm="1">
        <f t="array" ref="DF29">IFERROR(INDEX('Time-based'!$H71:$BE71,,MATCH(DF$7,'Time-based'!$H$69:$BE$69,0)) * DF$27,0)</f>
        <v>0</v>
      </c>
      <c r="DG29" s="64" cm="1">
        <f t="array" ref="DG29">IFERROR(INDEX('Time-based'!$H71:$BE71,,MATCH(DG$7,'Time-based'!$H$69:$BE$69,0)) * DG$27,0)</f>
        <v>0</v>
      </c>
      <c r="DH29" s="64" cm="1">
        <f t="array" ref="DH29">IFERROR(INDEX('Time-based'!$H71:$BE71,,MATCH(DH$7,'Time-based'!$H$69:$BE$69,0)) * DH$27,0)</f>
        <v>0</v>
      </c>
      <c r="DI29" s="64" cm="1">
        <f t="array" ref="DI29">IFERROR(INDEX('Time-based'!$H71:$BE71,,MATCH(DI$7,'Time-based'!$H$69:$BE$69,0)) * DI$27,0)</f>
        <v>0</v>
      </c>
      <c r="DJ29" s="64" cm="1">
        <f t="array" ref="DJ29">IFERROR(INDEX('Time-based'!$H71:$BE71,,MATCH(DJ$7,'Time-based'!$H$69:$BE$69,0)) * DJ$27,0)</f>
        <v>0</v>
      </c>
      <c r="DK29" s="64" cm="1">
        <f t="array" ref="DK29">IFERROR(INDEX('Time-based'!$H71:$BE71,,MATCH(DK$7,'Time-based'!$H$69:$BE$69,0)) * DK$27,0)</f>
        <v>0</v>
      </c>
      <c r="DL29" s="64" cm="1">
        <f t="array" ref="DL29">IFERROR(INDEX('Time-based'!$H71:$BE71,,MATCH(DL$7,'Time-based'!$H$69:$BE$69,0)) * DL$27,0)</f>
        <v>0</v>
      </c>
      <c r="DM29" s="64" cm="1">
        <f t="array" ref="DM29">IFERROR(INDEX('Time-based'!$H71:$BE71,,MATCH(DM$7,'Time-based'!$H$69:$BE$69,0)) * DM$27,0)</f>
        <v>0</v>
      </c>
      <c r="DN29" s="64" cm="1">
        <f t="array" ref="DN29">IFERROR(INDEX('Time-based'!$H71:$BE71,,MATCH(DN$7,'Time-based'!$H$69:$BE$69,0)) * DN$27,0)</f>
        <v>0</v>
      </c>
      <c r="DO29" s="64" cm="1">
        <f t="array" ref="DO29">IFERROR(INDEX('Time-based'!$H71:$BE71,,MATCH(DO$7,'Time-based'!$H$69:$BE$69,0)) * DO$27,0)</f>
        <v>0</v>
      </c>
      <c r="DP29" s="64" cm="1">
        <f t="array" ref="DP29">IFERROR(INDEX('Time-based'!$H71:$BE71,,MATCH(DP$7,'Time-based'!$H$69:$BE$69,0)) * DP$27,0)</f>
        <v>0</v>
      </c>
      <c r="DQ29" s="64" cm="1">
        <f t="array" ref="DQ29">IFERROR(INDEX('Time-based'!$H71:$BE71,,MATCH(DQ$7,'Time-based'!$H$69:$BE$69,0)) * DQ$27,0)</f>
        <v>0</v>
      </c>
      <c r="DR29" s="64" cm="1">
        <f t="array" ref="DR29">IFERROR(INDEX('Time-based'!$H71:$BE71,,MATCH(DR$7,'Time-based'!$H$69:$BE$69,0)) * DR$27,0)</f>
        <v>0</v>
      </c>
      <c r="DS29" s="64" cm="1">
        <f t="array" ref="DS29">IFERROR(INDEX('Time-based'!$H71:$BE71,,MATCH(DS$7,'Time-based'!$H$69:$BE$69,0)) * DS$27,0)</f>
        <v>0</v>
      </c>
      <c r="DT29" s="64" cm="1">
        <f t="array" ref="DT29">IFERROR(INDEX('Time-based'!$H71:$BE71,,MATCH(DT$7,'Time-based'!$H$69:$BE$69,0)) * DT$27,0)</f>
        <v>0</v>
      </c>
      <c r="DU29" s="64" cm="1">
        <f t="array" ref="DU29">IFERROR(INDEX('Time-based'!$H71:$BE71,,MATCH(DU$7,'Time-based'!$H$69:$BE$69,0)) * DU$27,0)</f>
        <v>0</v>
      </c>
      <c r="DV29" s="64" cm="1">
        <f t="array" ref="DV29">IFERROR(INDEX('Time-based'!$H71:$BE71,,MATCH(DV$7,'Time-based'!$H$69:$BE$69,0)) * DV$27,0)</f>
        <v>0</v>
      </c>
      <c r="DW29" s="64" cm="1">
        <f t="array" ref="DW29">IFERROR(INDEX('Time-based'!$H71:$BE71,,MATCH(DW$7,'Time-based'!$H$69:$BE$69,0)) * DW$27,0)</f>
        <v>0</v>
      </c>
      <c r="DX29" s="64" cm="1">
        <f t="array" ref="DX29">IFERROR(INDEX('Time-based'!$H71:$BE71,,MATCH(DX$7,'Time-based'!$H$69:$BE$69,0)) * DX$27,0)</f>
        <v>0</v>
      </c>
      <c r="DY29" s="64" cm="1">
        <f t="array" ref="DY29">IFERROR(INDEX('Time-based'!$H71:$BE71,,MATCH(DY$7,'Time-based'!$H$69:$BE$69,0)) * DY$27,0)</f>
        <v>0</v>
      </c>
      <c r="DZ29" s="64" cm="1">
        <f t="array" ref="DZ29">IFERROR(INDEX('Time-based'!$H71:$BE71,,MATCH(DZ$7,'Time-based'!$H$69:$BE$69,0)) * DZ$27,0)</f>
        <v>0</v>
      </c>
      <c r="EA29" s="64" cm="1">
        <f t="array" ref="EA29">IFERROR(INDEX('Time-based'!$H71:$BE71,,MATCH(EA$7,'Time-based'!$H$69:$BE$69,0)) * EA$27,0)</f>
        <v>0</v>
      </c>
      <c r="EB29" s="64" cm="1">
        <f t="array" ref="EB29">IFERROR(INDEX('Time-based'!$H71:$BE71,,MATCH(EB$7,'Time-based'!$H$69:$BE$69,0)) * EB$27,0)</f>
        <v>0</v>
      </c>
      <c r="EC29" s="64" cm="1">
        <f t="array" ref="EC29">IFERROR(INDEX('Time-based'!$H71:$BE71,,MATCH(EC$7,'Time-based'!$H$69:$BE$69,0)) * EC$27,0)</f>
        <v>0</v>
      </c>
      <c r="ED29" s="64" cm="1">
        <f t="array" ref="ED29">IFERROR(INDEX('Time-based'!$H71:$BE71,,MATCH(ED$7,'Time-based'!$H$69:$BE$69,0)) * ED$27,0)</f>
        <v>0</v>
      </c>
      <c r="EE29" s="64" cm="1">
        <f t="array" ref="EE29">IFERROR(INDEX('Time-based'!$H71:$BE71,,MATCH(EE$7,'Time-based'!$H$69:$BE$69,0)) * EE$27,0)</f>
        <v>0</v>
      </c>
      <c r="EF29" s="64" cm="1">
        <f t="array" ref="EF29">IFERROR(INDEX('Time-based'!$H71:$BE71,,MATCH(EF$7,'Time-based'!$H$69:$BE$69,0)) * EF$27,0)</f>
        <v>0</v>
      </c>
      <c r="EG29" s="64" cm="1">
        <f t="array" ref="EG29">IFERROR(INDEX('Time-based'!$H71:$BE71,,MATCH(EG$7,'Time-based'!$H$69:$BE$69,0)) * EG$27,0)</f>
        <v>0</v>
      </c>
      <c r="EH29" s="64" cm="1">
        <f t="array" ref="EH29">IFERROR(INDEX('Time-based'!$H71:$BE71,,MATCH(EH$7,'Time-based'!$H$69:$BE$69,0)) * EH$27,0)</f>
        <v>0</v>
      </c>
      <c r="EI29" s="64" cm="1">
        <f t="array" ref="EI29">IFERROR(INDEX('Time-based'!$H71:$BE71,,MATCH(EI$7,'Time-based'!$H$69:$BE$69,0)) * EI$27,0)</f>
        <v>0</v>
      </c>
      <c r="EJ29" s="64" cm="1">
        <f t="array" ref="EJ29">IFERROR(INDEX('Time-based'!$H71:$BE71,,MATCH(EJ$7,'Time-based'!$H$69:$BE$69,0)) * EJ$27,0)</f>
        <v>0</v>
      </c>
      <c r="EK29" s="64" cm="1">
        <f t="array" ref="EK29">IFERROR(INDEX('Time-based'!$H71:$BE71,,MATCH(EK$7,'Time-based'!$H$69:$BE$69,0)) * EK$27,0)</f>
        <v>0</v>
      </c>
      <c r="EL29" s="64" cm="1">
        <f t="array" ref="EL29">IFERROR(INDEX('Time-based'!$H71:$BE71,,MATCH(EL$7,'Time-based'!$H$69:$BE$69,0)) * EL$27,0)</f>
        <v>0</v>
      </c>
      <c r="EM29" s="64" cm="1">
        <f t="array" ref="EM29">IFERROR(INDEX('Time-based'!$H71:$BE71,,MATCH(EM$7,'Time-based'!$H$69:$BE$69,0)) * EM$27,0)</f>
        <v>0</v>
      </c>
      <c r="EN29" s="64" cm="1">
        <f t="array" ref="EN29">IFERROR(INDEX('Time-based'!$H71:$BE71,,MATCH(EN$7,'Time-based'!$H$69:$BE$69,0)) * EN$27,0)</f>
        <v>0</v>
      </c>
      <c r="EO29" s="64" cm="1">
        <f t="array" ref="EO29">IFERROR(INDEX('Time-based'!$H71:$BE71,,MATCH(EO$7,'Time-based'!$H$69:$BE$69,0)) * EO$27,0)</f>
        <v>0</v>
      </c>
      <c r="EP29" s="64" cm="1">
        <f t="array" ref="EP29">IFERROR(INDEX('Time-based'!$H71:$BE71,,MATCH(EP$7,'Time-based'!$H$69:$BE$69,0)) * EP$27,0)</f>
        <v>0</v>
      </c>
      <c r="EQ29" s="64" cm="1">
        <f t="array" ref="EQ29">IFERROR(INDEX('Time-based'!$H71:$BE71,,MATCH(EQ$7,'Time-based'!$H$69:$BE$69,0)) * EQ$27,0)</f>
        <v>0</v>
      </c>
      <c r="ER29" s="64" cm="1">
        <f t="array" ref="ER29">IFERROR(INDEX('Time-based'!$H71:$BE71,,MATCH(ER$7,'Time-based'!$H$69:$BE$69,0)) * ER$27,0)</f>
        <v>0</v>
      </c>
      <c r="ES29" s="64" cm="1">
        <f t="array" ref="ES29">IFERROR(INDEX('Time-based'!$H71:$BE71,,MATCH(ES$7,'Time-based'!$H$69:$BE$69,0)) * ES$27,0)</f>
        <v>0</v>
      </c>
      <c r="ET29" s="64" cm="1">
        <f t="array" ref="ET29">IFERROR(INDEX('Time-based'!$H71:$BE71,,MATCH(ET$7,'Time-based'!$H$69:$BE$69,0)) * ET$27,0)</f>
        <v>0</v>
      </c>
      <c r="EU29" s="64" cm="1">
        <f t="array" ref="EU29">IFERROR(INDEX('Time-based'!$H71:$BE71,,MATCH(EU$7,'Time-based'!$H$69:$BE$69,0)) * EU$27,0)</f>
        <v>0</v>
      </c>
      <c r="EV29" s="64" cm="1">
        <f t="array" ref="EV29">IFERROR(INDEX('Time-based'!$H71:$BE71,,MATCH(EV$7,'Time-based'!$H$69:$BE$69,0)) * EV$27,0)</f>
        <v>0</v>
      </c>
      <c r="EW29" s="64" cm="1">
        <f t="array" ref="EW29">IFERROR(INDEX('Time-based'!$H71:$BE71,,MATCH(EW$7,'Time-based'!$H$69:$BE$69,0)) * EW$27,0)</f>
        <v>0</v>
      </c>
      <c r="EX29" s="64" cm="1">
        <f t="array" ref="EX29">IFERROR(INDEX('Time-based'!$H71:$BE71,,MATCH(EX$7,'Time-based'!$H$69:$BE$69,0)) * EX$27,0)</f>
        <v>0</v>
      </c>
      <c r="EY29" s="64" cm="1">
        <f t="array" ref="EY29">IFERROR(INDEX('Time-based'!$H71:$BE71,,MATCH(EY$7,'Time-based'!$H$69:$BE$69,0)) * EY$27,0)</f>
        <v>0</v>
      </c>
      <c r="EZ29" s="64" cm="1">
        <f t="array" ref="EZ29">IFERROR(INDEX('Time-based'!$H71:$BE71,,MATCH(EZ$7,'Time-based'!$H$69:$BE$69,0)) * EZ$27,0)</f>
        <v>0</v>
      </c>
      <c r="FA29" s="64" cm="1">
        <f t="array" ref="FA29">IFERROR(INDEX('Time-based'!$H71:$BE71,,MATCH(FA$7,'Time-based'!$H$69:$BE$69,0)) * FA$27,0)</f>
        <v>0</v>
      </c>
      <c r="FB29" s="64" cm="1">
        <f t="array" ref="FB29">IFERROR(INDEX('Time-based'!$H71:$BE71,,MATCH(FB$7,'Time-based'!$H$69:$BE$69,0)) * FB$27,0)</f>
        <v>0</v>
      </c>
      <c r="FC29" s="64" cm="1">
        <f t="array" ref="FC29">IFERROR(INDEX('Time-based'!$H71:$BE71,,MATCH(FC$7,'Time-based'!$H$69:$BE$69,0)) * FC$27,0)</f>
        <v>0</v>
      </c>
      <c r="FD29" s="64" cm="1">
        <f t="array" ref="FD29">IFERROR(INDEX('Time-based'!$H71:$BE71,,MATCH(FD$7,'Time-based'!$H$69:$BE$69,0)) * FD$27,0)</f>
        <v>0</v>
      </c>
      <c r="FE29" s="64" cm="1">
        <f t="array" ref="FE29">IFERROR(INDEX('Time-based'!$H71:$BE71,,MATCH(FE$7,'Time-based'!$H$69:$BE$69,0)) * FE$27,0)</f>
        <v>0</v>
      </c>
      <c r="FF29" s="64" cm="1">
        <f t="array" ref="FF29">IFERROR(INDEX('Time-based'!$H71:$BE71,,MATCH(FF$7,'Time-based'!$H$69:$BE$69,0)) * FF$27,0)</f>
        <v>0</v>
      </c>
      <c r="FG29" s="64" cm="1">
        <f t="array" ref="FG29">IFERROR(INDEX('Time-based'!$H71:$BE71,,MATCH(FG$7,'Time-based'!$H$69:$BE$69,0)) * FG$27,0)</f>
        <v>0</v>
      </c>
      <c r="FH29" s="64" cm="1">
        <f t="array" ref="FH29">IFERROR(INDEX('Time-based'!$H71:$BE71,,MATCH(FH$7,'Time-based'!$H$69:$BE$69,0)) * FH$27,0)</f>
        <v>0</v>
      </c>
      <c r="FI29" s="64" cm="1">
        <f t="array" ref="FI29">IFERROR(INDEX('Time-based'!$H71:$BE71,,MATCH(FI$7,'Time-based'!$H$69:$BE$69,0)) * FI$27,0)</f>
        <v>0</v>
      </c>
      <c r="FJ29" s="64" cm="1">
        <f t="array" ref="FJ29">IFERROR(INDEX('Time-based'!$H71:$BE71,,MATCH(FJ$7,'Time-based'!$H$69:$BE$69,0)) * FJ$27,0)</f>
        <v>0</v>
      </c>
      <c r="FK29" s="64" cm="1">
        <f t="array" ref="FK29">IFERROR(INDEX('Time-based'!$H71:$BE71,,MATCH(FK$7,'Time-based'!$H$69:$BE$69,0)) * FK$27,0)</f>
        <v>0</v>
      </c>
      <c r="FL29" s="64" cm="1">
        <f t="array" ref="FL29">IFERROR(INDEX('Time-based'!$H71:$BE71,,MATCH(FL$7,'Time-based'!$H$69:$BE$69,0)) * FL$27,0)</f>
        <v>0</v>
      </c>
      <c r="FM29" s="64" cm="1">
        <f t="array" ref="FM29">IFERROR(INDEX('Time-based'!$H71:$BE71,,MATCH(FM$7,'Time-based'!$H$69:$BE$69,0)) * FM$27,0)</f>
        <v>0</v>
      </c>
      <c r="FN29" s="64" cm="1">
        <f t="array" ref="FN29">IFERROR(INDEX('Time-based'!$H71:$BE71,,MATCH(FN$7,'Time-based'!$H$69:$BE$69,0)) * FN$27,0)</f>
        <v>0</v>
      </c>
      <c r="FO29" s="64" cm="1">
        <f t="array" ref="FO29">IFERROR(INDEX('Time-based'!$H71:$BE71,,MATCH(FO$7,'Time-based'!$H$69:$BE$69,0)) * FO$27,0)</f>
        <v>0</v>
      </c>
      <c r="FP29" s="64" cm="1">
        <f t="array" ref="FP29">IFERROR(INDEX('Time-based'!$H71:$BE71,,MATCH(FP$7,'Time-based'!$H$69:$BE$69,0)) * FP$27,0)</f>
        <v>0</v>
      </c>
      <c r="FQ29" s="64" cm="1">
        <f t="array" ref="FQ29">IFERROR(INDEX('Time-based'!$H71:$BE71,,MATCH(FQ$7,'Time-based'!$H$69:$BE$69,0)) * FQ$27,0)</f>
        <v>0</v>
      </c>
      <c r="FR29" s="64" cm="1">
        <f t="array" ref="FR29">IFERROR(INDEX('Time-based'!$H71:$BE71,,MATCH(FR$7,'Time-based'!$H$69:$BE$69,0)) * FR$27,0)</f>
        <v>0</v>
      </c>
    </row>
    <row r="30" spans="2:174">
      <c r="C30" s="44" t="str">
        <f>'Time-based'!D72</f>
        <v>Constant inflation</v>
      </c>
      <c r="D30" s="144" t="s">
        <v>15</v>
      </c>
      <c r="J30" s="64" cm="1">
        <f t="array" ref="J30">IFERROR(INDEX('Time-based'!$H72:$BE72,,MATCH(J$7,'Time-based'!$H$69:$BE$69,0)) * J$27,0)</f>
        <v>0.03</v>
      </c>
      <c r="K30" s="64" cm="1">
        <f t="array" ref="K30">IFERROR(INDEX('Time-based'!$H72:$BE72,,MATCH(K$7,'Time-based'!$H$69:$BE$69,0)) * K$27,0)</f>
        <v>0</v>
      </c>
      <c r="L30" s="64" cm="1">
        <f t="array" ref="L30">IFERROR(INDEX('Time-based'!$H72:$BE72,,MATCH(L$7,'Time-based'!$H$69:$BE$69,0)) * L$27,0)</f>
        <v>0</v>
      </c>
      <c r="M30" s="64" cm="1">
        <f t="array" ref="M30">IFERROR(INDEX('Time-based'!$H72:$BE72,,MATCH(M$7,'Time-based'!$H$69:$BE$69,0)) * M$27,0)</f>
        <v>0</v>
      </c>
      <c r="N30" s="64" cm="1">
        <f t="array" ref="N30">IFERROR(INDEX('Time-based'!$H72:$BE72,,MATCH(N$7,'Time-based'!$H$69:$BE$69,0)) * N$27,0)</f>
        <v>0.03</v>
      </c>
      <c r="O30" s="64" cm="1">
        <f t="array" ref="O30">IFERROR(INDEX('Time-based'!$H72:$BE72,,MATCH(O$7,'Time-based'!$H$69:$BE$69,0)) * O$27,0)</f>
        <v>0</v>
      </c>
      <c r="P30" s="64" cm="1">
        <f t="array" ref="P30">IFERROR(INDEX('Time-based'!$H72:$BE72,,MATCH(P$7,'Time-based'!$H$69:$BE$69,0)) * P$27,0)</f>
        <v>0</v>
      </c>
      <c r="Q30" s="64" cm="1">
        <f t="array" ref="Q30">IFERROR(INDEX('Time-based'!$H72:$BE72,,MATCH(Q$7,'Time-based'!$H$69:$BE$69,0)) * Q$27,0)</f>
        <v>0</v>
      </c>
      <c r="R30" s="64" cm="1">
        <f t="array" ref="R30">IFERROR(INDEX('Time-based'!$H72:$BE72,,MATCH(R$7,'Time-based'!$H$69:$BE$69,0)) * R$27,0)</f>
        <v>0.03</v>
      </c>
      <c r="S30" s="64" cm="1">
        <f t="array" ref="S30">IFERROR(INDEX('Time-based'!$H72:$BE72,,MATCH(S$7,'Time-based'!$H$69:$BE$69,0)) * S$27,0)</f>
        <v>0</v>
      </c>
      <c r="T30" s="64" cm="1">
        <f t="array" ref="T30">IFERROR(INDEX('Time-based'!$H72:$BE72,,MATCH(T$7,'Time-based'!$H$69:$BE$69,0)) * T$27,0)</f>
        <v>0</v>
      </c>
      <c r="U30" s="64" cm="1">
        <f t="array" ref="U30">IFERROR(INDEX('Time-based'!$H72:$BE72,,MATCH(U$7,'Time-based'!$H$69:$BE$69,0)) * U$27,0)</f>
        <v>0</v>
      </c>
      <c r="V30" s="64" cm="1">
        <f t="array" ref="V30">IFERROR(INDEX('Time-based'!$H72:$BE72,,MATCH(V$7,'Time-based'!$H$69:$BE$69,0)) * V$27,0)</f>
        <v>0.03</v>
      </c>
      <c r="W30" s="64" cm="1">
        <f t="array" ref="W30">IFERROR(INDEX('Time-based'!$H72:$BE72,,MATCH(W$7,'Time-based'!$H$69:$BE$69,0)) * W$27,0)</f>
        <v>0</v>
      </c>
      <c r="X30" s="64" cm="1">
        <f t="array" ref="X30">IFERROR(INDEX('Time-based'!$H72:$BE72,,MATCH(X$7,'Time-based'!$H$69:$BE$69,0)) * X$27,0)</f>
        <v>0</v>
      </c>
      <c r="Y30" s="64" cm="1">
        <f t="array" ref="Y30">IFERROR(INDEX('Time-based'!$H72:$BE72,,MATCH(Y$7,'Time-based'!$H$69:$BE$69,0)) * Y$27,0)</f>
        <v>0</v>
      </c>
      <c r="Z30" s="64" cm="1">
        <f t="array" ref="Z30">IFERROR(INDEX('Time-based'!$H72:$BE72,,MATCH(Z$7,'Time-based'!$H$69:$BE$69,0)) * Z$27,0)</f>
        <v>0.03</v>
      </c>
      <c r="AA30" s="64" cm="1">
        <f t="array" ref="AA30">IFERROR(INDEX('Time-based'!$H72:$BE72,,MATCH(AA$7,'Time-based'!$H$69:$BE$69,0)) * AA$27,0)</f>
        <v>0</v>
      </c>
      <c r="AB30" s="64" cm="1">
        <f t="array" ref="AB30">IFERROR(INDEX('Time-based'!$H72:$BE72,,MATCH(AB$7,'Time-based'!$H$69:$BE$69,0)) * AB$27,0)</f>
        <v>0</v>
      </c>
      <c r="AC30" s="64" cm="1">
        <f t="array" ref="AC30">IFERROR(INDEX('Time-based'!$H72:$BE72,,MATCH(AC$7,'Time-based'!$H$69:$BE$69,0)) * AC$27,0)</f>
        <v>0</v>
      </c>
      <c r="AD30" s="64" cm="1">
        <f t="array" ref="AD30">IFERROR(INDEX('Time-based'!$H72:$BE72,,MATCH(AD$7,'Time-based'!$H$69:$BE$69,0)) * AD$27,0)</f>
        <v>0.03</v>
      </c>
      <c r="AE30" s="64" cm="1">
        <f t="array" ref="AE30">IFERROR(INDEX('Time-based'!$H72:$BE72,,MATCH(AE$7,'Time-based'!$H$69:$BE$69,0)) * AE$27,0)</f>
        <v>0</v>
      </c>
      <c r="AF30" s="64" cm="1">
        <f t="array" ref="AF30">IFERROR(INDEX('Time-based'!$H72:$BE72,,MATCH(AF$7,'Time-based'!$H$69:$BE$69,0)) * AF$27,0)</f>
        <v>0</v>
      </c>
      <c r="AG30" s="64" cm="1">
        <f t="array" ref="AG30">IFERROR(INDEX('Time-based'!$H72:$BE72,,MATCH(AG$7,'Time-based'!$H$69:$BE$69,0)) * AG$27,0)</f>
        <v>0</v>
      </c>
      <c r="AH30" s="64" cm="1">
        <f t="array" ref="AH30">IFERROR(INDEX('Time-based'!$H72:$BE72,,MATCH(AH$7,'Time-based'!$H$69:$BE$69,0)) * AH$27,0)</f>
        <v>0.03</v>
      </c>
      <c r="AI30" s="64" cm="1">
        <f t="array" ref="AI30">IFERROR(INDEX('Time-based'!$H72:$BE72,,MATCH(AI$7,'Time-based'!$H$69:$BE$69,0)) * AI$27,0)</f>
        <v>0</v>
      </c>
      <c r="AJ30" s="64" cm="1">
        <f t="array" ref="AJ30">IFERROR(INDEX('Time-based'!$H72:$BE72,,MATCH(AJ$7,'Time-based'!$H$69:$BE$69,0)) * AJ$27,0)</f>
        <v>0</v>
      </c>
      <c r="AK30" s="64" cm="1">
        <f t="array" ref="AK30">IFERROR(INDEX('Time-based'!$H72:$BE72,,MATCH(AK$7,'Time-based'!$H$69:$BE$69,0)) * AK$27,0)</f>
        <v>0</v>
      </c>
      <c r="AL30" s="64" cm="1">
        <f t="array" ref="AL30">IFERROR(INDEX('Time-based'!$H72:$BE72,,MATCH(AL$7,'Time-based'!$H$69:$BE$69,0)) * AL$27,0)</f>
        <v>0.03</v>
      </c>
      <c r="AM30" s="64" cm="1">
        <f t="array" ref="AM30">IFERROR(INDEX('Time-based'!$H72:$BE72,,MATCH(AM$7,'Time-based'!$H$69:$BE$69,0)) * AM$27,0)</f>
        <v>0</v>
      </c>
      <c r="AN30" s="64" cm="1">
        <f t="array" ref="AN30">IFERROR(INDEX('Time-based'!$H72:$BE72,,MATCH(AN$7,'Time-based'!$H$69:$BE$69,0)) * AN$27,0)</f>
        <v>0</v>
      </c>
      <c r="AO30" s="64" cm="1">
        <f t="array" ref="AO30">IFERROR(INDEX('Time-based'!$H72:$BE72,,MATCH(AO$7,'Time-based'!$H$69:$BE$69,0)) * AO$27,0)</f>
        <v>0</v>
      </c>
      <c r="AP30" s="64" cm="1">
        <f t="array" ref="AP30">IFERROR(INDEX('Time-based'!$H72:$BE72,,MATCH(AP$7,'Time-based'!$H$69:$BE$69,0)) * AP$27,0)</f>
        <v>0.03</v>
      </c>
      <c r="AQ30" s="64" cm="1">
        <f t="array" ref="AQ30">IFERROR(INDEX('Time-based'!$H72:$BE72,,MATCH(AQ$7,'Time-based'!$H$69:$BE$69,0)) * AQ$27,0)</f>
        <v>0</v>
      </c>
      <c r="AR30" s="64" cm="1">
        <f t="array" ref="AR30">IFERROR(INDEX('Time-based'!$H72:$BE72,,MATCH(AR$7,'Time-based'!$H$69:$BE$69,0)) * AR$27,0)</f>
        <v>0</v>
      </c>
      <c r="AS30" s="64" cm="1">
        <f t="array" ref="AS30">IFERROR(INDEX('Time-based'!$H72:$BE72,,MATCH(AS$7,'Time-based'!$H$69:$BE$69,0)) * AS$27,0)</f>
        <v>0</v>
      </c>
      <c r="AT30" s="64" cm="1">
        <f t="array" ref="AT30">IFERROR(INDEX('Time-based'!$H72:$BE72,,MATCH(AT$7,'Time-based'!$H$69:$BE$69,0)) * AT$27,0)</f>
        <v>0.03</v>
      </c>
      <c r="AU30" s="64" cm="1">
        <f t="array" ref="AU30">IFERROR(INDEX('Time-based'!$H72:$BE72,,MATCH(AU$7,'Time-based'!$H$69:$BE$69,0)) * AU$27,0)</f>
        <v>0</v>
      </c>
      <c r="AV30" s="64" cm="1">
        <f t="array" ref="AV30">IFERROR(INDEX('Time-based'!$H72:$BE72,,MATCH(AV$7,'Time-based'!$H$69:$BE$69,0)) * AV$27,0)</f>
        <v>0</v>
      </c>
      <c r="AW30" s="64" cm="1">
        <f t="array" ref="AW30">IFERROR(INDEX('Time-based'!$H72:$BE72,,MATCH(AW$7,'Time-based'!$H$69:$BE$69,0)) * AW$27,0)</f>
        <v>0</v>
      </c>
      <c r="AX30" s="64" cm="1">
        <f t="array" ref="AX30">IFERROR(INDEX('Time-based'!$H72:$BE72,,MATCH(AX$7,'Time-based'!$H$69:$BE$69,0)) * AX$27,0)</f>
        <v>0.03</v>
      </c>
      <c r="AY30" s="64" cm="1">
        <f t="array" ref="AY30">IFERROR(INDEX('Time-based'!$H72:$BE72,,MATCH(AY$7,'Time-based'!$H$69:$BE$69,0)) * AY$27,0)</f>
        <v>0</v>
      </c>
      <c r="AZ30" s="64" cm="1">
        <f t="array" ref="AZ30">IFERROR(INDEX('Time-based'!$H72:$BE72,,MATCH(AZ$7,'Time-based'!$H$69:$BE$69,0)) * AZ$27,0)</f>
        <v>0</v>
      </c>
      <c r="BA30" s="64" cm="1">
        <f t="array" ref="BA30">IFERROR(INDEX('Time-based'!$H72:$BE72,,MATCH(BA$7,'Time-based'!$H$69:$BE$69,0)) * BA$27,0)</f>
        <v>0</v>
      </c>
      <c r="BB30" s="64" cm="1">
        <f t="array" ref="BB30">IFERROR(INDEX('Time-based'!$H72:$BE72,,MATCH(BB$7,'Time-based'!$H$69:$BE$69,0)) * BB$27,0)</f>
        <v>0.03</v>
      </c>
      <c r="BC30" s="64" cm="1">
        <f t="array" ref="BC30">IFERROR(INDEX('Time-based'!$H72:$BE72,,MATCH(BC$7,'Time-based'!$H$69:$BE$69,0)) * BC$27,0)</f>
        <v>0</v>
      </c>
      <c r="BD30" s="64" cm="1">
        <f t="array" ref="BD30">IFERROR(INDEX('Time-based'!$H72:$BE72,,MATCH(BD$7,'Time-based'!$H$69:$BE$69,0)) * BD$27,0)</f>
        <v>0</v>
      </c>
      <c r="BE30" s="64" cm="1">
        <f t="array" ref="BE30">IFERROR(INDEX('Time-based'!$H72:$BE72,,MATCH(BE$7,'Time-based'!$H$69:$BE$69,0)) * BE$27,0)</f>
        <v>0</v>
      </c>
      <c r="BF30" s="64" cm="1">
        <f t="array" ref="BF30">IFERROR(INDEX('Time-based'!$H72:$BE72,,MATCH(BF$7,'Time-based'!$H$69:$BE$69,0)) * BF$27,0)</f>
        <v>0.03</v>
      </c>
      <c r="BG30" s="64" cm="1">
        <f t="array" ref="BG30">IFERROR(INDEX('Time-based'!$H72:$BE72,,MATCH(BG$7,'Time-based'!$H$69:$BE$69,0)) * BG$27,0)</f>
        <v>0</v>
      </c>
      <c r="BH30" s="64" cm="1">
        <f t="array" ref="BH30">IFERROR(INDEX('Time-based'!$H72:$BE72,,MATCH(BH$7,'Time-based'!$H$69:$BE$69,0)) * BH$27,0)</f>
        <v>0</v>
      </c>
      <c r="BI30" s="64" cm="1">
        <f t="array" ref="BI30">IFERROR(INDEX('Time-based'!$H72:$BE72,,MATCH(BI$7,'Time-based'!$H$69:$BE$69,0)) * BI$27,0)</f>
        <v>0</v>
      </c>
      <c r="BJ30" s="64" cm="1">
        <f t="array" ref="BJ30">IFERROR(INDEX('Time-based'!$H72:$BE72,,MATCH(BJ$7,'Time-based'!$H$69:$BE$69,0)) * BJ$27,0)</f>
        <v>0.03</v>
      </c>
      <c r="BK30" s="64" cm="1">
        <f t="array" ref="BK30">IFERROR(INDEX('Time-based'!$H72:$BE72,,MATCH(BK$7,'Time-based'!$H$69:$BE$69,0)) * BK$27,0)</f>
        <v>0</v>
      </c>
      <c r="BL30" s="64" cm="1">
        <f t="array" ref="BL30">IFERROR(INDEX('Time-based'!$H72:$BE72,,MATCH(BL$7,'Time-based'!$H$69:$BE$69,0)) * BL$27,0)</f>
        <v>0</v>
      </c>
      <c r="BM30" s="64" cm="1">
        <f t="array" ref="BM30">IFERROR(INDEX('Time-based'!$H72:$BE72,,MATCH(BM$7,'Time-based'!$H$69:$BE$69,0)) * BM$27,0)</f>
        <v>0</v>
      </c>
      <c r="BN30" s="64" cm="1">
        <f t="array" ref="BN30">IFERROR(INDEX('Time-based'!$H72:$BE72,,MATCH(BN$7,'Time-based'!$H$69:$BE$69,0)) * BN$27,0)</f>
        <v>0.03</v>
      </c>
      <c r="BO30" s="64" cm="1">
        <f t="array" ref="BO30">IFERROR(INDEX('Time-based'!$H72:$BE72,,MATCH(BO$7,'Time-based'!$H$69:$BE$69,0)) * BO$27,0)</f>
        <v>0</v>
      </c>
      <c r="BP30" s="64" cm="1">
        <f t="array" ref="BP30">IFERROR(INDEX('Time-based'!$H72:$BE72,,MATCH(BP$7,'Time-based'!$H$69:$BE$69,0)) * BP$27,0)</f>
        <v>0</v>
      </c>
      <c r="BQ30" s="64" cm="1">
        <f t="array" ref="BQ30">IFERROR(INDEX('Time-based'!$H72:$BE72,,MATCH(BQ$7,'Time-based'!$H$69:$BE$69,0)) * BQ$27,0)</f>
        <v>0</v>
      </c>
      <c r="BR30" s="64" cm="1">
        <f t="array" ref="BR30">IFERROR(INDEX('Time-based'!$H72:$BE72,,MATCH(BR$7,'Time-based'!$H$69:$BE$69,0)) * BR$27,0)</f>
        <v>0.03</v>
      </c>
      <c r="BS30" s="64" cm="1">
        <f t="array" ref="BS30">IFERROR(INDEX('Time-based'!$H72:$BE72,,MATCH(BS$7,'Time-based'!$H$69:$BE$69,0)) * BS$27,0)</f>
        <v>0</v>
      </c>
      <c r="BT30" s="64" cm="1">
        <f t="array" ref="BT30">IFERROR(INDEX('Time-based'!$H72:$BE72,,MATCH(BT$7,'Time-based'!$H$69:$BE$69,0)) * BT$27,0)</f>
        <v>0</v>
      </c>
      <c r="BU30" s="64" cm="1">
        <f t="array" ref="BU30">IFERROR(INDEX('Time-based'!$H72:$BE72,,MATCH(BU$7,'Time-based'!$H$69:$BE$69,0)) * BU$27,0)</f>
        <v>0</v>
      </c>
      <c r="BV30" s="64" cm="1">
        <f t="array" ref="BV30">IFERROR(INDEX('Time-based'!$H72:$BE72,,MATCH(BV$7,'Time-based'!$H$69:$BE$69,0)) * BV$27,0)</f>
        <v>0.03</v>
      </c>
      <c r="BW30" s="64" cm="1">
        <f t="array" ref="BW30">IFERROR(INDEX('Time-based'!$H72:$BE72,,MATCH(BW$7,'Time-based'!$H$69:$BE$69,0)) * BW$27,0)</f>
        <v>0</v>
      </c>
      <c r="BX30" s="64" cm="1">
        <f t="array" ref="BX30">IFERROR(INDEX('Time-based'!$H72:$BE72,,MATCH(BX$7,'Time-based'!$H$69:$BE$69,0)) * BX$27,0)</f>
        <v>0</v>
      </c>
      <c r="BY30" s="64" cm="1">
        <f t="array" ref="BY30">IFERROR(INDEX('Time-based'!$H72:$BE72,,MATCH(BY$7,'Time-based'!$H$69:$BE$69,0)) * BY$27,0)</f>
        <v>0</v>
      </c>
      <c r="BZ30" s="64" cm="1">
        <f t="array" ref="BZ30">IFERROR(INDEX('Time-based'!$H72:$BE72,,MATCH(BZ$7,'Time-based'!$H$69:$BE$69,0)) * BZ$27,0)</f>
        <v>0.03</v>
      </c>
      <c r="CA30" s="64" cm="1">
        <f t="array" ref="CA30">IFERROR(INDEX('Time-based'!$H72:$BE72,,MATCH(CA$7,'Time-based'!$H$69:$BE$69,0)) * CA$27,0)</f>
        <v>0</v>
      </c>
      <c r="CB30" s="64" cm="1">
        <f t="array" ref="CB30">IFERROR(INDEX('Time-based'!$H72:$BE72,,MATCH(CB$7,'Time-based'!$H$69:$BE$69,0)) * CB$27,0)</f>
        <v>0</v>
      </c>
      <c r="CC30" s="64" cm="1">
        <f t="array" ref="CC30">IFERROR(INDEX('Time-based'!$H72:$BE72,,MATCH(CC$7,'Time-based'!$H$69:$BE$69,0)) * CC$27,0)</f>
        <v>0</v>
      </c>
      <c r="CD30" s="64" cm="1">
        <f t="array" ref="CD30">IFERROR(INDEX('Time-based'!$H72:$BE72,,MATCH(CD$7,'Time-based'!$H$69:$BE$69,0)) * CD$27,0)</f>
        <v>0.03</v>
      </c>
      <c r="CE30" s="64" cm="1">
        <f t="array" ref="CE30">IFERROR(INDEX('Time-based'!$H72:$BE72,,MATCH(CE$7,'Time-based'!$H$69:$BE$69,0)) * CE$27,0)</f>
        <v>0</v>
      </c>
      <c r="CF30" s="64" cm="1">
        <f t="array" ref="CF30">IFERROR(INDEX('Time-based'!$H72:$BE72,,MATCH(CF$7,'Time-based'!$H$69:$BE$69,0)) * CF$27,0)</f>
        <v>0</v>
      </c>
      <c r="CG30" s="64" cm="1">
        <f t="array" ref="CG30">IFERROR(INDEX('Time-based'!$H72:$BE72,,MATCH(CG$7,'Time-based'!$H$69:$BE$69,0)) * CG$27,0)</f>
        <v>0</v>
      </c>
      <c r="CH30" s="64" cm="1">
        <f t="array" ref="CH30">IFERROR(INDEX('Time-based'!$H72:$BE72,,MATCH(CH$7,'Time-based'!$H$69:$BE$69,0)) * CH$27,0)</f>
        <v>0.03</v>
      </c>
      <c r="CI30" s="64" cm="1">
        <f t="array" ref="CI30">IFERROR(INDEX('Time-based'!$H72:$BE72,,MATCH(CI$7,'Time-based'!$H$69:$BE$69,0)) * CI$27,0)</f>
        <v>0</v>
      </c>
      <c r="CJ30" s="64" cm="1">
        <f t="array" ref="CJ30">IFERROR(INDEX('Time-based'!$H72:$BE72,,MATCH(CJ$7,'Time-based'!$H$69:$BE$69,0)) * CJ$27,0)</f>
        <v>0</v>
      </c>
      <c r="CK30" s="64" cm="1">
        <f t="array" ref="CK30">IFERROR(INDEX('Time-based'!$H72:$BE72,,MATCH(CK$7,'Time-based'!$H$69:$BE$69,0)) * CK$27,0)</f>
        <v>0</v>
      </c>
      <c r="CL30" s="64" cm="1">
        <f t="array" ref="CL30">IFERROR(INDEX('Time-based'!$H72:$BE72,,MATCH(CL$7,'Time-based'!$H$69:$BE$69,0)) * CL$27,0)</f>
        <v>0.03</v>
      </c>
      <c r="CM30" s="64" cm="1">
        <f t="array" ref="CM30">IFERROR(INDEX('Time-based'!$H72:$BE72,,MATCH(CM$7,'Time-based'!$H$69:$BE$69,0)) * CM$27,0)</f>
        <v>0</v>
      </c>
      <c r="CN30" s="64" cm="1">
        <f t="array" ref="CN30">IFERROR(INDEX('Time-based'!$H72:$BE72,,MATCH(CN$7,'Time-based'!$H$69:$BE$69,0)) * CN$27,0)</f>
        <v>0</v>
      </c>
      <c r="CO30" s="64" cm="1">
        <f t="array" ref="CO30">IFERROR(INDEX('Time-based'!$H72:$BE72,,MATCH(CO$7,'Time-based'!$H$69:$BE$69,0)) * CO$27,0)</f>
        <v>0</v>
      </c>
      <c r="CP30" s="64" cm="1">
        <f t="array" ref="CP30">IFERROR(INDEX('Time-based'!$H72:$BE72,,MATCH(CP$7,'Time-based'!$H$69:$BE$69,0)) * CP$27,0)</f>
        <v>0.03</v>
      </c>
      <c r="CQ30" s="64" cm="1">
        <f t="array" ref="CQ30">IFERROR(INDEX('Time-based'!$H72:$BE72,,MATCH(CQ$7,'Time-based'!$H$69:$BE$69,0)) * CQ$27,0)</f>
        <v>0</v>
      </c>
      <c r="CR30" s="64" cm="1">
        <f t="array" ref="CR30">IFERROR(INDEX('Time-based'!$H72:$BE72,,MATCH(CR$7,'Time-based'!$H$69:$BE$69,0)) * CR$27,0)</f>
        <v>0</v>
      </c>
      <c r="CS30" s="64" cm="1">
        <f t="array" ref="CS30">IFERROR(INDEX('Time-based'!$H72:$BE72,,MATCH(CS$7,'Time-based'!$H$69:$BE$69,0)) * CS$27,0)</f>
        <v>0</v>
      </c>
      <c r="CT30" s="64" cm="1">
        <f t="array" ref="CT30">IFERROR(INDEX('Time-based'!$H72:$BE72,,MATCH(CT$7,'Time-based'!$H$69:$BE$69,0)) * CT$27,0)</f>
        <v>0.03</v>
      </c>
      <c r="CU30" s="64" cm="1">
        <f t="array" ref="CU30">IFERROR(INDEX('Time-based'!$H72:$BE72,,MATCH(CU$7,'Time-based'!$H$69:$BE$69,0)) * CU$27,0)</f>
        <v>0</v>
      </c>
      <c r="CV30" s="64" cm="1">
        <f t="array" ref="CV30">IFERROR(INDEX('Time-based'!$H72:$BE72,,MATCH(CV$7,'Time-based'!$H$69:$BE$69,0)) * CV$27,0)</f>
        <v>0</v>
      </c>
      <c r="CW30" s="64" cm="1">
        <f t="array" ref="CW30">IFERROR(INDEX('Time-based'!$H72:$BE72,,MATCH(CW$7,'Time-based'!$H$69:$BE$69,0)) * CW$27,0)</f>
        <v>0</v>
      </c>
      <c r="CX30" s="64" cm="1">
        <f t="array" ref="CX30">IFERROR(INDEX('Time-based'!$H72:$BE72,,MATCH(CX$7,'Time-based'!$H$69:$BE$69,0)) * CX$27,0)</f>
        <v>0.03</v>
      </c>
      <c r="CY30" s="64" cm="1">
        <f t="array" ref="CY30">IFERROR(INDEX('Time-based'!$H72:$BE72,,MATCH(CY$7,'Time-based'!$H$69:$BE$69,0)) * CY$27,0)</f>
        <v>0</v>
      </c>
      <c r="CZ30" s="64" cm="1">
        <f t="array" ref="CZ30">IFERROR(INDEX('Time-based'!$H72:$BE72,,MATCH(CZ$7,'Time-based'!$H$69:$BE$69,0)) * CZ$27,0)</f>
        <v>0</v>
      </c>
      <c r="DA30" s="64" cm="1">
        <f t="array" ref="DA30">IFERROR(INDEX('Time-based'!$H72:$BE72,,MATCH(DA$7,'Time-based'!$H$69:$BE$69,0)) * DA$27,0)</f>
        <v>0</v>
      </c>
      <c r="DB30" s="64" cm="1">
        <f t="array" ref="DB30">IFERROR(INDEX('Time-based'!$H72:$BE72,,MATCH(DB$7,'Time-based'!$H$69:$BE$69,0)) * DB$27,0)</f>
        <v>0.03</v>
      </c>
      <c r="DC30" s="64" cm="1">
        <f t="array" ref="DC30">IFERROR(INDEX('Time-based'!$H72:$BE72,,MATCH(DC$7,'Time-based'!$H$69:$BE$69,0)) * DC$27,0)</f>
        <v>0</v>
      </c>
      <c r="DD30" s="64" cm="1">
        <f t="array" ref="DD30">IFERROR(INDEX('Time-based'!$H72:$BE72,,MATCH(DD$7,'Time-based'!$H$69:$BE$69,0)) * DD$27,0)</f>
        <v>0</v>
      </c>
      <c r="DE30" s="64" cm="1">
        <f t="array" ref="DE30">IFERROR(INDEX('Time-based'!$H72:$BE72,,MATCH(DE$7,'Time-based'!$H$69:$BE$69,0)) * DE$27,0)</f>
        <v>0</v>
      </c>
      <c r="DF30" s="64" cm="1">
        <f t="array" ref="DF30">IFERROR(INDEX('Time-based'!$H72:$BE72,,MATCH(DF$7,'Time-based'!$H$69:$BE$69,0)) * DF$27,0)</f>
        <v>0.03</v>
      </c>
      <c r="DG30" s="64" cm="1">
        <f t="array" ref="DG30">IFERROR(INDEX('Time-based'!$H72:$BE72,,MATCH(DG$7,'Time-based'!$H$69:$BE$69,0)) * DG$27,0)</f>
        <v>0</v>
      </c>
      <c r="DH30" s="64" cm="1">
        <f t="array" ref="DH30">IFERROR(INDEX('Time-based'!$H72:$BE72,,MATCH(DH$7,'Time-based'!$H$69:$BE$69,0)) * DH$27,0)</f>
        <v>0</v>
      </c>
      <c r="DI30" s="64" cm="1">
        <f t="array" ref="DI30">IFERROR(INDEX('Time-based'!$H72:$BE72,,MATCH(DI$7,'Time-based'!$H$69:$BE$69,0)) * DI$27,0)</f>
        <v>0</v>
      </c>
      <c r="DJ30" s="64" cm="1">
        <f t="array" ref="DJ30">IFERROR(INDEX('Time-based'!$H72:$BE72,,MATCH(DJ$7,'Time-based'!$H$69:$BE$69,0)) * DJ$27,0)</f>
        <v>0.03</v>
      </c>
      <c r="DK30" s="64" cm="1">
        <f t="array" ref="DK30">IFERROR(INDEX('Time-based'!$H72:$BE72,,MATCH(DK$7,'Time-based'!$H$69:$BE$69,0)) * DK$27,0)</f>
        <v>0</v>
      </c>
      <c r="DL30" s="64" cm="1">
        <f t="array" ref="DL30">IFERROR(INDEX('Time-based'!$H72:$BE72,,MATCH(DL$7,'Time-based'!$H$69:$BE$69,0)) * DL$27,0)</f>
        <v>0</v>
      </c>
      <c r="DM30" s="64" cm="1">
        <f t="array" ref="DM30">IFERROR(INDEX('Time-based'!$H72:$BE72,,MATCH(DM$7,'Time-based'!$H$69:$BE$69,0)) * DM$27,0)</f>
        <v>0</v>
      </c>
      <c r="DN30" s="64" cm="1">
        <f t="array" ref="DN30">IFERROR(INDEX('Time-based'!$H72:$BE72,,MATCH(DN$7,'Time-based'!$H$69:$BE$69,0)) * DN$27,0)</f>
        <v>0.03</v>
      </c>
      <c r="DO30" s="64" cm="1">
        <f t="array" ref="DO30">IFERROR(INDEX('Time-based'!$H72:$BE72,,MATCH(DO$7,'Time-based'!$H$69:$BE$69,0)) * DO$27,0)</f>
        <v>0</v>
      </c>
      <c r="DP30" s="64" cm="1">
        <f t="array" ref="DP30">IFERROR(INDEX('Time-based'!$H72:$BE72,,MATCH(DP$7,'Time-based'!$H$69:$BE$69,0)) * DP$27,0)</f>
        <v>0</v>
      </c>
      <c r="DQ30" s="64" cm="1">
        <f t="array" ref="DQ30">IFERROR(INDEX('Time-based'!$H72:$BE72,,MATCH(DQ$7,'Time-based'!$H$69:$BE$69,0)) * DQ$27,0)</f>
        <v>0</v>
      </c>
      <c r="DR30" s="64" cm="1">
        <f t="array" ref="DR30">IFERROR(INDEX('Time-based'!$H72:$BE72,,MATCH(DR$7,'Time-based'!$H$69:$BE$69,0)) * DR$27,0)</f>
        <v>0.03</v>
      </c>
      <c r="DS30" s="64" cm="1">
        <f t="array" ref="DS30">IFERROR(INDEX('Time-based'!$H72:$BE72,,MATCH(DS$7,'Time-based'!$H$69:$BE$69,0)) * DS$27,0)</f>
        <v>0</v>
      </c>
      <c r="DT30" s="64" cm="1">
        <f t="array" ref="DT30">IFERROR(INDEX('Time-based'!$H72:$BE72,,MATCH(DT$7,'Time-based'!$H$69:$BE$69,0)) * DT$27,0)</f>
        <v>0</v>
      </c>
      <c r="DU30" s="64" cm="1">
        <f t="array" ref="DU30">IFERROR(INDEX('Time-based'!$H72:$BE72,,MATCH(DU$7,'Time-based'!$H$69:$BE$69,0)) * DU$27,0)</f>
        <v>0</v>
      </c>
      <c r="DV30" s="64" cm="1">
        <f t="array" ref="DV30">IFERROR(INDEX('Time-based'!$H72:$BE72,,MATCH(DV$7,'Time-based'!$H$69:$BE$69,0)) * DV$27,0)</f>
        <v>0.03</v>
      </c>
      <c r="DW30" s="64" cm="1">
        <f t="array" ref="DW30">IFERROR(INDEX('Time-based'!$H72:$BE72,,MATCH(DW$7,'Time-based'!$H$69:$BE$69,0)) * DW$27,0)</f>
        <v>0</v>
      </c>
      <c r="DX30" s="64" cm="1">
        <f t="array" ref="DX30">IFERROR(INDEX('Time-based'!$H72:$BE72,,MATCH(DX$7,'Time-based'!$H$69:$BE$69,0)) * DX$27,0)</f>
        <v>0</v>
      </c>
      <c r="DY30" s="64" cm="1">
        <f t="array" ref="DY30">IFERROR(INDEX('Time-based'!$H72:$BE72,,MATCH(DY$7,'Time-based'!$H$69:$BE$69,0)) * DY$27,0)</f>
        <v>0</v>
      </c>
      <c r="DZ30" s="64" cm="1">
        <f t="array" ref="DZ30">IFERROR(INDEX('Time-based'!$H72:$BE72,,MATCH(DZ$7,'Time-based'!$H$69:$BE$69,0)) * DZ$27,0)</f>
        <v>0.03</v>
      </c>
      <c r="EA30" s="64" cm="1">
        <f t="array" ref="EA30">IFERROR(INDEX('Time-based'!$H72:$BE72,,MATCH(EA$7,'Time-based'!$H$69:$BE$69,0)) * EA$27,0)</f>
        <v>0</v>
      </c>
      <c r="EB30" s="64" cm="1">
        <f t="array" ref="EB30">IFERROR(INDEX('Time-based'!$H72:$BE72,,MATCH(EB$7,'Time-based'!$H$69:$BE$69,0)) * EB$27,0)</f>
        <v>0</v>
      </c>
      <c r="EC30" s="64" cm="1">
        <f t="array" ref="EC30">IFERROR(INDEX('Time-based'!$H72:$BE72,,MATCH(EC$7,'Time-based'!$H$69:$BE$69,0)) * EC$27,0)</f>
        <v>0</v>
      </c>
      <c r="ED30" s="64" cm="1">
        <f t="array" ref="ED30">IFERROR(INDEX('Time-based'!$H72:$BE72,,MATCH(ED$7,'Time-based'!$H$69:$BE$69,0)) * ED$27,0)</f>
        <v>0.03</v>
      </c>
      <c r="EE30" s="64" cm="1">
        <f t="array" ref="EE30">IFERROR(INDEX('Time-based'!$H72:$BE72,,MATCH(EE$7,'Time-based'!$H$69:$BE$69,0)) * EE$27,0)</f>
        <v>0</v>
      </c>
      <c r="EF30" s="64" cm="1">
        <f t="array" ref="EF30">IFERROR(INDEX('Time-based'!$H72:$BE72,,MATCH(EF$7,'Time-based'!$H$69:$BE$69,0)) * EF$27,0)</f>
        <v>0</v>
      </c>
      <c r="EG30" s="64" cm="1">
        <f t="array" ref="EG30">IFERROR(INDEX('Time-based'!$H72:$BE72,,MATCH(EG$7,'Time-based'!$H$69:$BE$69,0)) * EG$27,0)</f>
        <v>0</v>
      </c>
      <c r="EH30" s="64" cm="1">
        <f t="array" ref="EH30">IFERROR(INDEX('Time-based'!$H72:$BE72,,MATCH(EH$7,'Time-based'!$H$69:$BE$69,0)) * EH$27,0)</f>
        <v>0.03</v>
      </c>
      <c r="EI30" s="64" cm="1">
        <f t="array" ref="EI30">IFERROR(INDEX('Time-based'!$H72:$BE72,,MATCH(EI$7,'Time-based'!$H$69:$BE$69,0)) * EI$27,0)</f>
        <v>0</v>
      </c>
      <c r="EJ30" s="64" cm="1">
        <f t="array" ref="EJ30">IFERROR(INDEX('Time-based'!$H72:$BE72,,MATCH(EJ$7,'Time-based'!$H$69:$BE$69,0)) * EJ$27,0)</f>
        <v>0</v>
      </c>
      <c r="EK30" s="64" cm="1">
        <f t="array" ref="EK30">IFERROR(INDEX('Time-based'!$H72:$BE72,,MATCH(EK$7,'Time-based'!$H$69:$BE$69,0)) * EK$27,0)</f>
        <v>0</v>
      </c>
      <c r="EL30" s="64" cm="1">
        <f t="array" ref="EL30">IFERROR(INDEX('Time-based'!$H72:$BE72,,MATCH(EL$7,'Time-based'!$H$69:$BE$69,0)) * EL$27,0)</f>
        <v>0.03</v>
      </c>
      <c r="EM30" s="64" cm="1">
        <f t="array" ref="EM30">IFERROR(INDEX('Time-based'!$H72:$BE72,,MATCH(EM$7,'Time-based'!$H$69:$BE$69,0)) * EM$27,0)</f>
        <v>0</v>
      </c>
      <c r="EN30" s="64" cm="1">
        <f t="array" ref="EN30">IFERROR(INDEX('Time-based'!$H72:$BE72,,MATCH(EN$7,'Time-based'!$H$69:$BE$69,0)) * EN$27,0)</f>
        <v>0</v>
      </c>
      <c r="EO30" s="64" cm="1">
        <f t="array" ref="EO30">IFERROR(INDEX('Time-based'!$H72:$BE72,,MATCH(EO$7,'Time-based'!$H$69:$BE$69,0)) * EO$27,0)</f>
        <v>0</v>
      </c>
      <c r="EP30" s="64" cm="1">
        <f t="array" ref="EP30">IFERROR(INDEX('Time-based'!$H72:$BE72,,MATCH(EP$7,'Time-based'!$H$69:$BE$69,0)) * EP$27,0)</f>
        <v>0.03</v>
      </c>
      <c r="EQ30" s="64" cm="1">
        <f t="array" ref="EQ30">IFERROR(INDEX('Time-based'!$H72:$BE72,,MATCH(EQ$7,'Time-based'!$H$69:$BE$69,0)) * EQ$27,0)</f>
        <v>0</v>
      </c>
      <c r="ER30" s="64" cm="1">
        <f t="array" ref="ER30">IFERROR(INDEX('Time-based'!$H72:$BE72,,MATCH(ER$7,'Time-based'!$H$69:$BE$69,0)) * ER$27,0)</f>
        <v>0</v>
      </c>
      <c r="ES30" s="64" cm="1">
        <f t="array" ref="ES30">IFERROR(INDEX('Time-based'!$H72:$BE72,,MATCH(ES$7,'Time-based'!$H$69:$BE$69,0)) * ES$27,0)</f>
        <v>0</v>
      </c>
      <c r="ET30" s="64" cm="1">
        <f t="array" ref="ET30">IFERROR(INDEX('Time-based'!$H72:$BE72,,MATCH(ET$7,'Time-based'!$H$69:$BE$69,0)) * ET$27,0)</f>
        <v>0.03</v>
      </c>
      <c r="EU30" s="64" cm="1">
        <f t="array" ref="EU30">IFERROR(INDEX('Time-based'!$H72:$BE72,,MATCH(EU$7,'Time-based'!$H$69:$BE$69,0)) * EU$27,0)</f>
        <v>0</v>
      </c>
      <c r="EV30" s="64" cm="1">
        <f t="array" ref="EV30">IFERROR(INDEX('Time-based'!$H72:$BE72,,MATCH(EV$7,'Time-based'!$H$69:$BE$69,0)) * EV$27,0)</f>
        <v>0</v>
      </c>
      <c r="EW30" s="64" cm="1">
        <f t="array" ref="EW30">IFERROR(INDEX('Time-based'!$H72:$BE72,,MATCH(EW$7,'Time-based'!$H$69:$BE$69,0)) * EW$27,0)</f>
        <v>0</v>
      </c>
      <c r="EX30" s="64" cm="1">
        <f t="array" ref="EX30">IFERROR(INDEX('Time-based'!$H72:$BE72,,MATCH(EX$7,'Time-based'!$H$69:$BE$69,0)) * EX$27,0)</f>
        <v>0.03</v>
      </c>
      <c r="EY30" s="64" cm="1">
        <f t="array" ref="EY30">IFERROR(INDEX('Time-based'!$H72:$BE72,,MATCH(EY$7,'Time-based'!$H$69:$BE$69,0)) * EY$27,0)</f>
        <v>0</v>
      </c>
      <c r="EZ30" s="64" cm="1">
        <f t="array" ref="EZ30">IFERROR(INDEX('Time-based'!$H72:$BE72,,MATCH(EZ$7,'Time-based'!$H$69:$BE$69,0)) * EZ$27,0)</f>
        <v>0</v>
      </c>
      <c r="FA30" s="64" cm="1">
        <f t="array" ref="FA30">IFERROR(INDEX('Time-based'!$H72:$BE72,,MATCH(FA$7,'Time-based'!$H$69:$BE$69,0)) * FA$27,0)</f>
        <v>0</v>
      </c>
      <c r="FB30" s="64" cm="1">
        <f t="array" ref="FB30">IFERROR(INDEX('Time-based'!$H72:$BE72,,MATCH(FB$7,'Time-based'!$H$69:$BE$69,0)) * FB$27,0)</f>
        <v>0.03</v>
      </c>
      <c r="FC30" s="64" cm="1">
        <f t="array" ref="FC30">IFERROR(INDEX('Time-based'!$H72:$BE72,,MATCH(FC$7,'Time-based'!$H$69:$BE$69,0)) * FC$27,0)</f>
        <v>0</v>
      </c>
      <c r="FD30" s="64" cm="1">
        <f t="array" ref="FD30">IFERROR(INDEX('Time-based'!$H72:$BE72,,MATCH(FD$7,'Time-based'!$H$69:$BE$69,0)) * FD$27,0)</f>
        <v>0</v>
      </c>
      <c r="FE30" s="64" cm="1">
        <f t="array" ref="FE30">IFERROR(INDEX('Time-based'!$H72:$BE72,,MATCH(FE$7,'Time-based'!$H$69:$BE$69,0)) * FE$27,0)</f>
        <v>0</v>
      </c>
      <c r="FF30" s="64" cm="1">
        <f t="array" ref="FF30">IFERROR(INDEX('Time-based'!$H72:$BE72,,MATCH(FF$7,'Time-based'!$H$69:$BE$69,0)) * FF$27,0)</f>
        <v>0.03</v>
      </c>
      <c r="FG30" s="64" cm="1">
        <f t="array" ref="FG30">IFERROR(INDEX('Time-based'!$H72:$BE72,,MATCH(FG$7,'Time-based'!$H$69:$BE$69,0)) * FG$27,0)</f>
        <v>0</v>
      </c>
      <c r="FH30" s="64" cm="1">
        <f t="array" ref="FH30">IFERROR(INDEX('Time-based'!$H72:$BE72,,MATCH(FH$7,'Time-based'!$H$69:$BE$69,0)) * FH$27,0)</f>
        <v>0</v>
      </c>
      <c r="FI30" s="64" cm="1">
        <f t="array" ref="FI30">IFERROR(INDEX('Time-based'!$H72:$BE72,,MATCH(FI$7,'Time-based'!$H$69:$BE$69,0)) * FI$27,0)</f>
        <v>0</v>
      </c>
      <c r="FJ30" s="64" cm="1">
        <f t="array" ref="FJ30">IFERROR(INDEX('Time-based'!$H72:$BE72,,MATCH(FJ$7,'Time-based'!$H$69:$BE$69,0)) * FJ$27,0)</f>
        <v>0.03</v>
      </c>
      <c r="FK30" s="64" cm="1">
        <f t="array" ref="FK30">IFERROR(INDEX('Time-based'!$H72:$BE72,,MATCH(FK$7,'Time-based'!$H$69:$BE$69,0)) * FK$27,0)</f>
        <v>0</v>
      </c>
      <c r="FL30" s="64" cm="1">
        <f t="array" ref="FL30">IFERROR(INDEX('Time-based'!$H72:$BE72,,MATCH(FL$7,'Time-based'!$H$69:$BE$69,0)) * FL$27,0)</f>
        <v>0</v>
      </c>
      <c r="FM30" s="64" cm="1">
        <f t="array" ref="FM30">IFERROR(INDEX('Time-based'!$H72:$BE72,,MATCH(FM$7,'Time-based'!$H$69:$BE$69,0)) * FM$27,0)</f>
        <v>0</v>
      </c>
      <c r="FN30" s="64" cm="1">
        <f t="array" ref="FN30">IFERROR(INDEX('Time-based'!$H72:$BE72,,MATCH(FN$7,'Time-based'!$H$69:$BE$69,0)) * FN$27,0)</f>
        <v>0.03</v>
      </c>
      <c r="FO30" s="64" cm="1">
        <f t="array" ref="FO30">IFERROR(INDEX('Time-based'!$H72:$BE72,,MATCH(FO$7,'Time-based'!$H$69:$BE$69,0)) * FO$27,0)</f>
        <v>0</v>
      </c>
      <c r="FP30" s="64" cm="1">
        <f t="array" ref="FP30">IFERROR(INDEX('Time-based'!$H72:$BE72,,MATCH(FP$7,'Time-based'!$H$69:$BE$69,0)) * FP$27,0)</f>
        <v>0</v>
      </c>
      <c r="FQ30" s="64" cm="1">
        <f t="array" ref="FQ30">IFERROR(INDEX('Time-based'!$H72:$BE72,,MATCH(FQ$7,'Time-based'!$H$69:$BE$69,0)) * FQ$27,0)</f>
        <v>0</v>
      </c>
      <c r="FR30" s="64" cm="1">
        <f t="array" ref="FR30">IFERROR(INDEX('Time-based'!$H72:$BE72,,MATCH(FR$7,'Time-based'!$H$69:$BE$69,0)) * FR$27,0)</f>
        <v>0.03</v>
      </c>
    </row>
    <row r="31" spans="2:174">
      <c r="C31" s="44" t="str">
        <f>'Time-based'!D73</f>
        <v>NBP (Q1 2026)</v>
      </c>
      <c r="D31" s="144" t="s">
        <v>15</v>
      </c>
      <c r="J31" s="64" cm="1">
        <f t="array" ref="J31">IFERROR(INDEX('Time-based'!$H73:$BE73,,MATCH(J$7,'Time-based'!$H$69:$BE$69,0)) * J$27,0)</f>
        <v>0.114</v>
      </c>
      <c r="K31" s="64" cm="1">
        <f t="array" ref="K31">IFERROR(INDEX('Time-based'!$H73:$BE73,,MATCH(K$7,'Time-based'!$H$69:$BE$69,0)) * K$27,0)</f>
        <v>0</v>
      </c>
      <c r="L31" s="64" cm="1">
        <f t="array" ref="L31">IFERROR(INDEX('Time-based'!$H73:$BE73,,MATCH(L$7,'Time-based'!$H$69:$BE$69,0)) * L$27,0)</f>
        <v>0</v>
      </c>
      <c r="M31" s="64" cm="1">
        <f t="array" ref="M31">IFERROR(INDEX('Time-based'!$H73:$BE73,,MATCH(M$7,'Time-based'!$H$69:$BE$69,0)) * M$27,0)</f>
        <v>0</v>
      </c>
      <c r="N31" s="64" cm="1">
        <f t="array" ref="N31">IFERROR(INDEX('Time-based'!$H73:$BE73,,MATCH(N$7,'Time-based'!$H$69:$BE$69,0)) * N$27,0)</f>
        <v>3.5999999999999997E-2</v>
      </c>
      <c r="O31" s="64" cm="1">
        <f t="array" ref="O31">IFERROR(INDEX('Time-based'!$H73:$BE73,,MATCH(O$7,'Time-based'!$H$69:$BE$69,0)) * O$27,0)</f>
        <v>0</v>
      </c>
      <c r="P31" s="64" cm="1">
        <f t="array" ref="P31">IFERROR(INDEX('Time-based'!$H73:$BE73,,MATCH(P$7,'Time-based'!$H$69:$BE$69,0)) * P$27,0)</f>
        <v>0</v>
      </c>
      <c r="Q31" s="64" cm="1">
        <f t="array" ref="Q31">IFERROR(INDEX('Time-based'!$H73:$BE73,,MATCH(Q$7,'Time-based'!$H$69:$BE$69,0)) * Q$27,0)</f>
        <v>0</v>
      </c>
      <c r="R31" s="64" cm="1">
        <f t="array" ref="R31">IFERROR(INDEX('Time-based'!$H73:$BE73,,MATCH(R$7,'Time-based'!$H$69:$BE$69,0)) * R$27,0)</f>
        <v>3.5999999999999997E-2</v>
      </c>
      <c r="S31" s="64" cm="1">
        <f t="array" ref="S31">IFERROR(INDEX('Time-based'!$H73:$BE73,,MATCH(S$7,'Time-based'!$H$69:$BE$69,0)) * S$27,0)</f>
        <v>0</v>
      </c>
      <c r="T31" s="64" cm="1">
        <f t="array" ref="T31">IFERROR(INDEX('Time-based'!$H73:$BE73,,MATCH(T$7,'Time-based'!$H$69:$BE$69,0)) * T$27,0)</f>
        <v>0</v>
      </c>
      <c r="U31" s="64" cm="1">
        <f t="array" ref="U31">IFERROR(INDEX('Time-based'!$H73:$BE73,,MATCH(U$7,'Time-based'!$H$69:$BE$69,0)) * U$27,0)</f>
        <v>0</v>
      </c>
      <c r="V31" s="64" cm="1">
        <f t="array" ref="V31">IFERROR(INDEX('Time-based'!$H73:$BE73,,MATCH(V$7,'Time-based'!$H$69:$BE$69,0)) * V$27,0)</f>
        <v>2.3E-2</v>
      </c>
      <c r="W31" s="64" cm="1">
        <f t="array" ref="W31">IFERROR(INDEX('Time-based'!$H73:$BE73,,MATCH(W$7,'Time-based'!$H$69:$BE$69,0)) * W$27,0)</f>
        <v>0</v>
      </c>
      <c r="X31" s="64" cm="1">
        <f t="array" ref="X31">IFERROR(INDEX('Time-based'!$H73:$BE73,,MATCH(X$7,'Time-based'!$H$69:$BE$69,0)) * X$27,0)</f>
        <v>0</v>
      </c>
      <c r="Y31" s="64" cm="1">
        <f t="array" ref="Y31">IFERROR(INDEX('Time-based'!$H73:$BE73,,MATCH(Y$7,'Time-based'!$H$69:$BE$69,0)) * Y$27,0)</f>
        <v>0</v>
      </c>
      <c r="Z31" s="64" cm="1">
        <f t="array" ref="Z31">IFERROR(INDEX('Time-based'!$H73:$BE73,,MATCH(Z$7,'Time-based'!$H$69:$BE$69,0)) * Z$27,0)</f>
        <v>2.4E-2</v>
      </c>
      <c r="AA31" s="64" cm="1">
        <f t="array" ref="AA31">IFERROR(INDEX('Time-based'!$H73:$BE73,,MATCH(AA$7,'Time-based'!$H$69:$BE$69,0)) * AA$27,0)</f>
        <v>0</v>
      </c>
      <c r="AB31" s="64" cm="1">
        <f t="array" ref="AB31">IFERROR(INDEX('Time-based'!$H73:$BE73,,MATCH(AB$7,'Time-based'!$H$69:$BE$69,0)) * AB$27,0)</f>
        <v>0</v>
      </c>
      <c r="AC31" s="64" cm="1">
        <f t="array" ref="AC31">IFERROR(INDEX('Time-based'!$H73:$BE73,,MATCH(AC$7,'Time-based'!$H$69:$BE$69,0)) * AC$27,0)</f>
        <v>0</v>
      </c>
      <c r="AD31" s="64" cm="1">
        <f t="array" ref="AD31">IFERROR(INDEX('Time-based'!$H73:$BE73,,MATCH(AD$7,'Time-based'!$H$69:$BE$69,0)) * AD$27,0)</f>
        <v>2.3E-2</v>
      </c>
      <c r="AE31" s="64" cm="1">
        <f t="array" ref="AE31">IFERROR(INDEX('Time-based'!$H73:$BE73,,MATCH(AE$7,'Time-based'!$H$69:$BE$69,0)) * AE$27,0)</f>
        <v>0</v>
      </c>
      <c r="AF31" s="64" cm="1">
        <f t="array" ref="AF31">IFERROR(INDEX('Time-based'!$H73:$BE73,,MATCH(AF$7,'Time-based'!$H$69:$BE$69,0)) * AF$27,0)</f>
        <v>0</v>
      </c>
      <c r="AG31" s="64" cm="1">
        <f t="array" ref="AG31">IFERROR(INDEX('Time-based'!$H73:$BE73,,MATCH(AG$7,'Time-based'!$H$69:$BE$69,0)) * AG$27,0)</f>
        <v>0</v>
      </c>
      <c r="AH31" s="64" cm="1">
        <f t="array" ref="AH31">IFERROR(INDEX('Time-based'!$H73:$BE73,,MATCH(AH$7,'Time-based'!$H$69:$BE$69,0)) * AH$27,0)</f>
        <v>2.3E-2</v>
      </c>
      <c r="AI31" s="64" cm="1">
        <f t="array" ref="AI31">IFERROR(INDEX('Time-based'!$H73:$BE73,,MATCH(AI$7,'Time-based'!$H$69:$BE$69,0)) * AI$27,0)</f>
        <v>0</v>
      </c>
      <c r="AJ31" s="64" cm="1">
        <f t="array" ref="AJ31">IFERROR(INDEX('Time-based'!$H73:$BE73,,MATCH(AJ$7,'Time-based'!$H$69:$BE$69,0)) * AJ$27,0)</f>
        <v>0</v>
      </c>
      <c r="AK31" s="64" cm="1">
        <f t="array" ref="AK31">IFERROR(INDEX('Time-based'!$H73:$BE73,,MATCH(AK$7,'Time-based'!$H$69:$BE$69,0)) * AK$27,0)</f>
        <v>0</v>
      </c>
      <c r="AL31" s="64" cm="1">
        <f t="array" ref="AL31">IFERROR(INDEX('Time-based'!$H73:$BE73,,MATCH(AL$7,'Time-based'!$H$69:$BE$69,0)) * AL$27,0)</f>
        <v>2.3E-2</v>
      </c>
      <c r="AM31" s="64" cm="1">
        <f t="array" ref="AM31">IFERROR(INDEX('Time-based'!$H73:$BE73,,MATCH(AM$7,'Time-based'!$H$69:$BE$69,0)) * AM$27,0)</f>
        <v>0</v>
      </c>
      <c r="AN31" s="64" cm="1">
        <f t="array" ref="AN31">IFERROR(INDEX('Time-based'!$H73:$BE73,,MATCH(AN$7,'Time-based'!$H$69:$BE$69,0)) * AN$27,0)</f>
        <v>0</v>
      </c>
      <c r="AO31" s="64" cm="1">
        <f t="array" ref="AO31">IFERROR(INDEX('Time-based'!$H73:$BE73,,MATCH(AO$7,'Time-based'!$H$69:$BE$69,0)) * AO$27,0)</f>
        <v>0</v>
      </c>
      <c r="AP31" s="64" cm="1">
        <f t="array" ref="AP31">IFERROR(INDEX('Time-based'!$H73:$BE73,,MATCH(AP$7,'Time-based'!$H$69:$BE$69,0)) * AP$27,0)</f>
        <v>2.3E-2</v>
      </c>
      <c r="AQ31" s="64" cm="1">
        <f t="array" ref="AQ31">IFERROR(INDEX('Time-based'!$H73:$BE73,,MATCH(AQ$7,'Time-based'!$H$69:$BE$69,0)) * AQ$27,0)</f>
        <v>0</v>
      </c>
      <c r="AR31" s="64" cm="1">
        <f t="array" ref="AR31">IFERROR(INDEX('Time-based'!$H73:$BE73,,MATCH(AR$7,'Time-based'!$H$69:$BE$69,0)) * AR$27,0)</f>
        <v>0</v>
      </c>
      <c r="AS31" s="64" cm="1">
        <f t="array" ref="AS31">IFERROR(INDEX('Time-based'!$H73:$BE73,,MATCH(AS$7,'Time-based'!$H$69:$BE$69,0)) * AS$27,0)</f>
        <v>0</v>
      </c>
      <c r="AT31" s="64" cm="1">
        <f t="array" ref="AT31">IFERROR(INDEX('Time-based'!$H73:$BE73,,MATCH(AT$7,'Time-based'!$H$69:$BE$69,0)) * AT$27,0)</f>
        <v>2.3E-2</v>
      </c>
      <c r="AU31" s="64" cm="1">
        <f t="array" ref="AU31">IFERROR(INDEX('Time-based'!$H73:$BE73,,MATCH(AU$7,'Time-based'!$H$69:$BE$69,0)) * AU$27,0)</f>
        <v>0</v>
      </c>
      <c r="AV31" s="64" cm="1">
        <f t="array" ref="AV31">IFERROR(INDEX('Time-based'!$H73:$BE73,,MATCH(AV$7,'Time-based'!$H$69:$BE$69,0)) * AV$27,0)</f>
        <v>0</v>
      </c>
      <c r="AW31" s="64" cm="1">
        <f t="array" ref="AW31">IFERROR(INDEX('Time-based'!$H73:$BE73,,MATCH(AW$7,'Time-based'!$H$69:$BE$69,0)) * AW$27,0)</f>
        <v>0</v>
      </c>
      <c r="AX31" s="64" cm="1">
        <f t="array" ref="AX31">IFERROR(INDEX('Time-based'!$H73:$BE73,,MATCH(AX$7,'Time-based'!$H$69:$BE$69,0)) * AX$27,0)</f>
        <v>2.3E-2</v>
      </c>
      <c r="AY31" s="64" cm="1">
        <f t="array" ref="AY31">IFERROR(INDEX('Time-based'!$H73:$BE73,,MATCH(AY$7,'Time-based'!$H$69:$BE$69,0)) * AY$27,0)</f>
        <v>0</v>
      </c>
      <c r="AZ31" s="64" cm="1">
        <f t="array" ref="AZ31">IFERROR(INDEX('Time-based'!$H73:$BE73,,MATCH(AZ$7,'Time-based'!$H$69:$BE$69,0)) * AZ$27,0)</f>
        <v>0</v>
      </c>
      <c r="BA31" s="64" cm="1">
        <f t="array" ref="BA31">IFERROR(INDEX('Time-based'!$H73:$BE73,,MATCH(BA$7,'Time-based'!$H$69:$BE$69,0)) * BA$27,0)</f>
        <v>0</v>
      </c>
      <c r="BB31" s="64" cm="1">
        <f t="array" ref="BB31">IFERROR(INDEX('Time-based'!$H73:$BE73,,MATCH(BB$7,'Time-based'!$H$69:$BE$69,0)) * BB$27,0)</f>
        <v>2.3E-2</v>
      </c>
      <c r="BC31" s="64" cm="1">
        <f t="array" ref="BC31">IFERROR(INDEX('Time-based'!$H73:$BE73,,MATCH(BC$7,'Time-based'!$H$69:$BE$69,0)) * BC$27,0)</f>
        <v>0</v>
      </c>
      <c r="BD31" s="64" cm="1">
        <f t="array" ref="BD31">IFERROR(INDEX('Time-based'!$H73:$BE73,,MATCH(BD$7,'Time-based'!$H$69:$BE$69,0)) * BD$27,0)</f>
        <v>0</v>
      </c>
      <c r="BE31" s="64" cm="1">
        <f t="array" ref="BE31">IFERROR(INDEX('Time-based'!$H73:$BE73,,MATCH(BE$7,'Time-based'!$H$69:$BE$69,0)) * BE$27,0)</f>
        <v>0</v>
      </c>
      <c r="BF31" s="64" cm="1">
        <f t="array" ref="BF31">IFERROR(INDEX('Time-based'!$H73:$BE73,,MATCH(BF$7,'Time-based'!$H$69:$BE$69,0)) * BF$27,0)</f>
        <v>2.3E-2</v>
      </c>
      <c r="BG31" s="64" cm="1">
        <f t="array" ref="BG31">IFERROR(INDEX('Time-based'!$H73:$BE73,,MATCH(BG$7,'Time-based'!$H$69:$BE$69,0)) * BG$27,0)</f>
        <v>0</v>
      </c>
      <c r="BH31" s="64" cm="1">
        <f t="array" ref="BH31">IFERROR(INDEX('Time-based'!$H73:$BE73,,MATCH(BH$7,'Time-based'!$H$69:$BE$69,0)) * BH$27,0)</f>
        <v>0</v>
      </c>
      <c r="BI31" s="64" cm="1">
        <f t="array" ref="BI31">IFERROR(INDEX('Time-based'!$H73:$BE73,,MATCH(BI$7,'Time-based'!$H$69:$BE$69,0)) * BI$27,0)</f>
        <v>0</v>
      </c>
      <c r="BJ31" s="64" cm="1">
        <f t="array" ref="BJ31">IFERROR(INDEX('Time-based'!$H73:$BE73,,MATCH(BJ$7,'Time-based'!$H$69:$BE$69,0)) * BJ$27,0)</f>
        <v>2.3E-2</v>
      </c>
      <c r="BK31" s="64" cm="1">
        <f t="array" ref="BK31">IFERROR(INDEX('Time-based'!$H73:$BE73,,MATCH(BK$7,'Time-based'!$H$69:$BE$69,0)) * BK$27,0)</f>
        <v>0</v>
      </c>
      <c r="BL31" s="64" cm="1">
        <f t="array" ref="BL31">IFERROR(INDEX('Time-based'!$H73:$BE73,,MATCH(BL$7,'Time-based'!$H$69:$BE$69,0)) * BL$27,0)</f>
        <v>0</v>
      </c>
      <c r="BM31" s="64" cm="1">
        <f t="array" ref="BM31">IFERROR(INDEX('Time-based'!$H73:$BE73,,MATCH(BM$7,'Time-based'!$H$69:$BE$69,0)) * BM$27,0)</f>
        <v>0</v>
      </c>
      <c r="BN31" s="64" cm="1">
        <f t="array" ref="BN31">IFERROR(INDEX('Time-based'!$H73:$BE73,,MATCH(BN$7,'Time-based'!$H$69:$BE$69,0)) * BN$27,0)</f>
        <v>2.3E-2</v>
      </c>
      <c r="BO31" s="64" cm="1">
        <f t="array" ref="BO31">IFERROR(INDEX('Time-based'!$H73:$BE73,,MATCH(BO$7,'Time-based'!$H$69:$BE$69,0)) * BO$27,0)</f>
        <v>0</v>
      </c>
      <c r="BP31" s="64" cm="1">
        <f t="array" ref="BP31">IFERROR(INDEX('Time-based'!$H73:$BE73,,MATCH(BP$7,'Time-based'!$H$69:$BE$69,0)) * BP$27,0)</f>
        <v>0</v>
      </c>
      <c r="BQ31" s="64" cm="1">
        <f t="array" ref="BQ31">IFERROR(INDEX('Time-based'!$H73:$BE73,,MATCH(BQ$7,'Time-based'!$H$69:$BE$69,0)) * BQ$27,0)</f>
        <v>0</v>
      </c>
      <c r="BR31" s="64" cm="1">
        <f t="array" ref="BR31">IFERROR(INDEX('Time-based'!$H73:$BE73,,MATCH(BR$7,'Time-based'!$H$69:$BE$69,0)) * BR$27,0)</f>
        <v>2.3E-2</v>
      </c>
      <c r="BS31" s="64" cm="1">
        <f t="array" ref="BS31">IFERROR(INDEX('Time-based'!$H73:$BE73,,MATCH(BS$7,'Time-based'!$H$69:$BE$69,0)) * BS$27,0)</f>
        <v>0</v>
      </c>
      <c r="BT31" s="64" cm="1">
        <f t="array" ref="BT31">IFERROR(INDEX('Time-based'!$H73:$BE73,,MATCH(BT$7,'Time-based'!$H$69:$BE$69,0)) * BT$27,0)</f>
        <v>0</v>
      </c>
      <c r="BU31" s="64" cm="1">
        <f t="array" ref="BU31">IFERROR(INDEX('Time-based'!$H73:$BE73,,MATCH(BU$7,'Time-based'!$H$69:$BE$69,0)) * BU$27,0)</f>
        <v>0</v>
      </c>
      <c r="BV31" s="64" cm="1">
        <f t="array" ref="BV31">IFERROR(INDEX('Time-based'!$H73:$BE73,,MATCH(BV$7,'Time-based'!$H$69:$BE$69,0)) * BV$27,0)</f>
        <v>2.3E-2</v>
      </c>
      <c r="BW31" s="64" cm="1">
        <f t="array" ref="BW31">IFERROR(INDEX('Time-based'!$H73:$BE73,,MATCH(BW$7,'Time-based'!$H$69:$BE$69,0)) * BW$27,0)</f>
        <v>0</v>
      </c>
      <c r="BX31" s="64" cm="1">
        <f t="array" ref="BX31">IFERROR(INDEX('Time-based'!$H73:$BE73,,MATCH(BX$7,'Time-based'!$H$69:$BE$69,0)) * BX$27,0)</f>
        <v>0</v>
      </c>
      <c r="BY31" s="64" cm="1">
        <f t="array" ref="BY31">IFERROR(INDEX('Time-based'!$H73:$BE73,,MATCH(BY$7,'Time-based'!$H$69:$BE$69,0)) * BY$27,0)</f>
        <v>0</v>
      </c>
      <c r="BZ31" s="64" cm="1">
        <f t="array" ref="BZ31">IFERROR(INDEX('Time-based'!$H73:$BE73,,MATCH(BZ$7,'Time-based'!$H$69:$BE$69,0)) * BZ$27,0)</f>
        <v>2.3E-2</v>
      </c>
      <c r="CA31" s="64" cm="1">
        <f t="array" ref="CA31">IFERROR(INDEX('Time-based'!$H73:$BE73,,MATCH(CA$7,'Time-based'!$H$69:$BE$69,0)) * CA$27,0)</f>
        <v>0</v>
      </c>
      <c r="CB31" s="64" cm="1">
        <f t="array" ref="CB31">IFERROR(INDEX('Time-based'!$H73:$BE73,,MATCH(CB$7,'Time-based'!$H$69:$BE$69,0)) * CB$27,0)</f>
        <v>0</v>
      </c>
      <c r="CC31" s="64" cm="1">
        <f t="array" ref="CC31">IFERROR(INDEX('Time-based'!$H73:$BE73,,MATCH(CC$7,'Time-based'!$H$69:$BE$69,0)) * CC$27,0)</f>
        <v>0</v>
      </c>
      <c r="CD31" s="64" cm="1">
        <f t="array" ref="CD31">IFERROR(INDEX('Time-based'!$H73:$BE73,,MATCH(CD$7,'Time-based'!$H$69:$BE$69,0)) * CD$27,0)</f>
        <v>2.3E-2</v>
      </c>
      <c r="CE31" s="64" cm="1">
        <f t="array" ref="CE31">IFERROR(INDEX('Time-based'!$H73:$BE73,,MATCH(CE$7,'Time-based'!$H$69:$BE$69,0)) * CE$27,0)</f>
        <v>0</v>
      </c>
      <c r="CF31" s="64" cm="1">
        <f t="array" ref="CF31">IFERROR(INDEX('Time-based'!$H73:$BE73,,MATCH(CF$7,'Time-based'!$H$69:$BE$69,0)) * CF$27,0)</f>
        <v>0</v>
      </c>
      <c r="CG31" s="64" cm="1">
        <f t="array" ref="CG31">IFERROR(INDEX('Time-based'!$H73:$BE73,,MATCH(CG$7,'Time-based'!$H$69:$BE$69,0)) * CG$27,0)</f>
        <v>0</v>
      </c>
      <c r="CH31" s="64" cm="1">
        <f t="array" ref="CH31">IFERROR(INDEX('Time-based'!$H73:$BE73,,MATCH(CH$7,'Time-based'!$H$69:$BE$69,0)) * CH$27,0)</f>
        <v>2.3E-2</v>
      </c>
      <c r="CI31" s="64" cm="1">
        <f t="array" ref="CI31">IFERROR(INDEX('Time-based'!$H73:$BE73,,MATCH(CI$7,'Time-based'!$H$69:$BE$69,0)) * CI$27,0)</f>
        <v>0</v>
      </c>
      <c r="CJ31" s="64" cm="1">
        <f t="array" ref="CJ31">IFERROR(INDEX('Time-based'!$H73:$BE73,,MATCH(CJ$7,'Time-based'!$H$69:$BE$69,0)) * CJ$27,0)</f>
        <v>0</v>
      </c>
      <c r="CK31" s="64" cm="1">
        <f t="array" ref="CK31">IFERROR(INDEX('Time-based'!$H73:$BE73,,MATCH(CK$7,'Time-based'!$H$69:$BE$69,0)) * CK$27,0)</f>
        <v>0</v>
      </c>
      <c r="CL31" s="64" cm="1">
        <f t="array" ref="CL31">IFERROR(INDEX('Time-based'!$H73:$BE73,,MATCH(CL$7,'Time-based'!$H$69:$BE$69,0)) * CL$27,0)</f>
        <v>2.3E-2</v>
      </c>
      <c r="CM31" s="64" cm="1">
        <f t="array" ref="CM31">IFERROR(INDEX('Time-based'!$H73:$BE73,,MATCH(CM$7,'Time-based'!$H$69:$BE$69,0)) * CM$27,0)</f>
        <v>0</v>
      </c>
      <c r="CN31" s="64" cm="1">
        <f t="array" ref="CN31">IFERROR(INDEX('Time-based'!$H73:$BE73,,MATCH(CN$7,'Time-based'!$H$69:$BE$69,0)) * CN$27,0)</f>
        <v>0</v>
      </c>
      <c r="CO31" s="64" cm="1">
        <f t="array" ref="CO31">IFERROR(INDEX('Time-based'!$H73:$BE73,,MATCH(CO$7,'Time-based'!$H$69:$BE$69,0)) * CO$27,0)</f>
        <v>0</v>
      </c>
      <c r="CP31" s="64" cm="1">
        <f t="array" ref="CP31">IFERROR(INDEX('Time-based'!$H73:$BE73,,MATCH(CP$7,'Time-based'!$H$69:$BE$69,0)) * CP$27,0)</f>
        <v>2.3E-2</v>
      </c>
      <c r="CQ31" s="64" cm="1">
        <f t="array" ref="CQ31">IFERROR(INDEX('Time-based'!$H73:$BE73,,MATCH(CQ$7,'Time-based'!$H$69:$BE$69,0)) * CQ$27,0)</f>
        <v>0</v>
      </c>
      <c r="CR31" s="64" cm="1">
        <f t="array" ref="CR31">IFERROR(INDEX('Time-based'!$H73:$BE73,,MATCH(CR$7,'Time-based'!$H$69:$BE$69,0)) * CR$27,0)</f>
        <v>0</v>
      </c>
      <c r="CS31" s="64" cm="1">
        <f t="array" ref="CS31">IFERROR(INDEX('Time-based'!$H73:$BE73,,MATCH(CS$7,'Time-based'!$H$69:$BE$69,0)) * CS$27,0)</f>
        <v>0</v>
      </c>
      <c r="CT31" s="64" cm="1">
        <f t="array" ref="CT31">IFERROR(INDEX('Time-based'!$H73:$BE73,,MATCH(CT$7,'Time-based'!$H$69:$BE$69,0)) * CT$27,0)</f>
        <v>2.3E-2</v>
      </c>
      <c r="CU31" s="64" cm="1">
        <f t="array" ref="CU31">IFERROR(INDEX('Time-based'!$H73:$BE73,,MATCH(CU$7,'Time-based'!$H$69:$BE$69,0)) * CU$27,0)</f>
        <v>0</v>
      </c>
      <c r="CV31" s="64" cm="1">
        <f t="array" ref="CV31">IFERROR(INDEX('Time-based'!$H73:$BE73,,MATCH(CV$7,'Time-based'!$H$69:$BE$69,0)) * CV$27,0)</f>
        <v>0</v>
      </c>
      <c r="CW31" s="64" cm="1">
        <f t="array" ref="CW31">IFERROR(INDEX('Time-based'!$H73:$BE73,,MATCH(CW$7,'Time-based'!$H$69:$BE$69,0)) * CW$27,0)</f>
        <v>0</v>
      </c>
      <c r="CX31" s="64" cm="1">
        <f t="array" ref="CX31">IFERROR(INDEX('Time-based'!$H73:$BE73,,MATCH(CX$7,'Time-based'!$H$69:$BE$69,0)) * CX$27,0)</f>
        <v>2.3E-2</v>
      </c>
      <c r="CY31" s="64" cm="1">
        <f t="array" ref="CY31">IFERROR(INDEX('Time-based'!$H73:$BE73,,MATCH(CY$7,'Time-based'!$H$69:$BE$69,0)) * CY$27,0)</f>
        <v>0</v>
      </c>
      <c r="CZ31" s="64" cm="1">
        <f t="array" ref="CZ31">IFERROR(INDEX('Time-based'!$H73:$BE73,,MATCH(CZ$7,'Time-based'!$H$69:$BE$69,0)) * CZ$27,0)</f>
        <v>0</v>
      </c>
      <c r="DA31" s="64" cm="1">
        <f t="array" ref="DA31">IFERROR(INDEX('Time-based'!$H73:$BE73,,MATCH(DA$7,'Time-based'!$H$69:$BE$69,0)) * DA$27,0)</f>
        <v>0</v>
      </c>
      <c r="DB31" s="64" cm="1">
        <f t="array" ref="DB31">IFERROR(INDEX('Time-based'!$H73:$BE73,,MATCH(DB$7,'Time-based'!$H$69:$BE$69,0)) * DB$27,0)</f>
        <v>2.3E-2</v>
      </c>
      <c r="DC31" s="64" cm="1">
        <f t="array" ref="DC31">IFERROR(INDEX('Time-based'!$H73:$BE73,,MATCH(DC$7,'Time-based'!$H$69:$BE$69,0)) * DC$27,0)</f>
        <v>0</v>
      </c>
      <c r="DD31" s="64" cm="1">
        <f t="array" ref="DD31">IFERROR(INDEX('Time-based'!$H73:$BE73,,MATCH(DD$7,'Time-based'!$H$69:$BE$69,0)) * DD$27,0)</f>
        <v>0</v>
      </c>
      <c r="DE31" s="64" cm="1">
        <f t="array" ref="DE31">IFERROR(INDEX('Time-based'!$H73:$BE73,,MATCH(DE$7,'Time-based'!$H$69:$BE$69,0)) * DE$27,0)</f>
        <v>0</v>
      </c>
      <c r="DF31" s="64" cm="1">
        <f t="array" ref="DF31">IFERROR(INDEX('Time-based'!$H73:$BE73,,MATCH(DF$7,'Time-based'!$H$69:$BE$69,0)) * DF$27,0)</f>
        <v>2.3E-2</v>
      </c>
      <c r="DG31" s="64" cm="1">
        <f t="array" ref="DG31">IFERROR(INDEX('Time-based'!$H73:$BE73,,MATCH(DG$7,'Time-based'!$H$69:$BE$69,0)) * DG$27,0)</f>
        <v>0</v>
      </c>
      <c r="DH31" s="64" cm="1">
        <f t="array" ref="DH31">IFERROR(INDEX('Time-based'!$H73:$BE73,,MATCH(DH$7,'Time-based'!$H$69:$BE$69,0)) * DH$27,0)</f>
        <v>0</v>
      </c>
      <c r="DI31" s="64" cm="1">
        <f t="array" ref="DI31">IFERROR(INDEX('Time-based'!$H73:$BE73,,MATCH(DI$7,'Time-based'!$H$69:$BE$69,0)) * DI$27,0)</f>
        <v>0</v>
      </c>
      <c r="DJ31" s="64" cm="1">
        <f t="array" ref="DJ31">IFERROR(INDEX('Time-based'!$H73:$BE73,,MATCH(DJ$7,'Time-based'!$H$69:$BE$69,0)) * DJ$27,0)</f>
        <v>2.3E-2</v>
      </c>
      <c r="DK31" s="64" cm="1">
        <f t="array" ref="DK31">IFERROR(INDEX('Time-based'!$H73:$BE73,,MATCH(DK$7,'Time-based'!$H$69:$BE$69,0)) * DK$27,0)</f>
        <v>0</v>
      </c>
      <c r="DL31" s="64" cm="1">
        <f t="array" ref="DL31">IFERROR(INDEX('Time-based'!$H73:$BE73,,MATCH(DL$7,'Time-based'!$H$69:$BE$69,0)) * DL$27,0)</f>
        <v>0</v>
      </c>
      <c r="DM31" s="64" cm="1">
        <f t="array" ref="DM31">IFERROR(INDEX('Time-based'!$H73:$BE73,,MATCH(DM$7,'Time-based'!$H$69:$BE$69,0)) * DM$27,0)</f>
        <v>0</v>
      </c>
      <c r="DN31" s="64" cm="1">
        <f t="array" ref="DN31">IFERROR(INDEX('Time-based'!$H73:$BE73,,MATCH(DN$7,'Time-based'!$H$69:$BE$69,0)) * DN$27,0)</f>
        <v>2.3E-2</v>
      </c>
      <c r="DO31" s="64" cm="1">
        <f t="array" ref="DO31">IFERROR(INDEX('Time-based'!$H73:$BE73,,MATCH(DO$7,'Time-based'!$H$69:$BE$69,0)) * DO$27,0)</f>
        <v>0</v>
      </c>
      <c r="DP31" s="64" cm="1">
        <f t="array" ref="DP31">IFERROR(INDEX('Time-based'!$H73:$BE73,,MATCH(DP$7,'Time-based'!$H$69:$BE$69,0)) * DP$27,0)</f>
        <v>0</v>
      </c>
      <c r="DQ31" s="64" cm="1">
        <f t="array" ref="DQ31">IFERROR(INDEX('Time-based'!$H73:$BE73,,MATCH(DQ$7,'Time-based'!$H$69:$BE$69,0)) * DQ$27,0)</f>
        <v>0</v>
      </c>
      <c r="DR31" s="64" cm="1">
        <f t="array" ref="DR31">IFERROR(INDEX('Time-based'!$H73:$BE73,,MATCH(DR$7,'Time-based'!$H$69:$BE$69,0)) * DR$27,0)</f>
        <v>2.3E-2</v>
      </c>
      <c r="DS31" s="64" cm="1">
        <f t="array" ref="DS31">IFERROR(INDEX('Time-based'!$H73:$BE73,,MATCH(DS$7,'Time-based'!$H$69:$BE$69,0)) * DS$27,0)</f>
        <v>0</v>
      </c>
      <c r="DT31" s="64" cm="1">
        <f t="array" ref="DT31">IFERROR(INDEX('Time-based'!$H73:$BE73,,MATCH(DT$7,'Time-based'!$H$69:$BE$69,0)) * DT$27,0)</f>
        <v>0</v>
      </c>
      <c r="DU31" s="64" cm="1">
        <f t="array" ref="DU31">IFERROR(INDEX('Time-based'!$H73:$BE73,,MATCH(DU$7,'Time-based'!$H$69:$BE$69,0)) * DU$27,0)</f>
        <v>0</v>
      </c>
      <c r="DV31" s="64" cm="1">
        <f t="array" ref="DV31">IFERROR(INDEX('Time-based'!$H73:$BE73,,MATCH(DV$7,'Time-based'!$H$69:$BE$69,0)) * DV$27,0)</f>
        <v>2.3E-2</v>
      </c>
      <c r="DW31" s="64" cm="1">
        <f t="array" ref="DW31">IFERROR(INDEX('Time-based'!$H73:$BE73,,MATCH(DW$7,'Time-based'!$H$69:$BE$69,0)) * DW$27,0)</f>
        <v>0</v>
      </c>
      <c r="DX31" s="64" cm="1">
        <f t="array" ref="DX31">IFERROR(INDEX('Time-based'!$H73:$BE73,,MATCH(DX$7,'Time-based'!$H$69:$BE$69,0)) * DX$27,0)</f>
        <v>0</v>
      </c>
      <c r="DY31" s="64" cm="1">
        <f t="array" ref="DY31">IFERROR(INDEX('Time-based'!$H73:$BE73,,MATCH(DY$7,'Time-based'!$H$69:$BE$69,0)) * DY$27,0)</f>
        <v>0</v>
      </c>
      <c r="DZ31" s="64" cm="1">
        <f t="array" ref="DZ31">IFERROR(INDEX('Time-based'!$H73:$BE73,,MATCH(DZ$7,'Time-based'!$H$69:$BE$69,0)) * DZ$27,0)</f>
        <v>2.3E-2</v>
      </c>
      <c r="EA31" s="64" cm="1">
        <f t="array" ref="EA31">IFERROR(INDEX('Time-based'!$H73:$BE73,,MATCH(EA$7,'Time-based'!$H$69:$BE$69,0)) * EA$27,0)</f>
        <v>0</v>
      </c>
      <c r="EB31" s="64" cm="1">
        <f t="array" ref="EB31">IFERROR(INDEX('Time-based'!$H73:$BE73,,MATCH(EB$7,'Time-based'!$H$69:$BE$69,0)) * EB$27,0)</f>
        <v>0</v>
      </c>
      <c r="EC31" s="64" cm="1">
        <f t="array" ref="EC31">IFERROR(INDEX('Time-based'!$H73:$BE73,,MATCH(EC$7,'Time-based'!$H$69:$BE$69,0)) * EC$27,0)</f>
        <v>0</v>
      </c>
      <c r="ED31" s="64" cm="1">
        <f t="array" ref="ED31">IFERROR(INDEX('Time-based'!$H73:$BE73,,MATCH(ED$7,'Time-based'!$H$69:$BE$69,0)) * ED$27,0)</f>
        <v>2.3E-2</v>
      </c>
      <c r="EE31" s="64" cm="1">
        <f t="array" ref="EE31">IFERROR(INDEX('Time-based'!$H73:$BE73,,MATCH(EE$7,'Time-based'!$H$69:$BE$69,0)) * EE$27,0)</f>
        <v>0</v>
      </c>
      <c r="EF31" s="64" cm="1">
        <f t="array" ref="EF31">IFERROR(INDEX('Time-based'!$H73:$BE73,,MATCH(EF$7,'Time-based'!$H$69:$BE$69,0)) * EF$27,0)</f>
        <v>0</v>
      </c>
      <c r="EG31" s="64" cm="1">
        <f t="array" ref="EG31">IFERROR(INDEX('Time-based'!$H73:$BE73,,MATCH(EG$7,'Time-based'!$H$69:$BE$69,0)) * EG$27,0)</f>
        <v>0</v>
      </c>
      <c r="EH31" s="64" cm="1">
        <f t="array" ref="EH31">IFERROR(INDEX('Time-based'!$H73:$BE73,,MATCH(EH$7,'Time-based'!$H$69:$BE$69,0)) * EH$27,0)</f>
        <v>2.3E-2</v>
      </c>
      <c r="EI31" s="64" cm="1">
        <f t="array" ref="EI31">IFERROR(INDEX('Time-based'!$H73:$BE73,,MATCH(EI$7,'Time-based'!$H$69:$BE$69,0)) * EI$27,0)</f>
        <v>0</v>
      </c>
      <c r="EJ31" s="64" cm="1">
        <f t="array" ref="EJ31">IFERROR(INDEX('Time-based'!$H73:$BE73,,MATCH(EJ$7,'Time-based'!$H$69:$BE$69,0)) * EJ$27,0)</f>
        <v>0</v>
      </c>
      <c r="EK31" s="64" cm="1">
        <f t="array" ref="EK31">IFERROR(INDEX('Time-based'!$H73:$BE73,,MATCH(EK$7,'Time-based'!$H$69:$BE$69,0)) * EK$27,0)</f>
        <v>0</v>
      </c>
      <c r="EL31" s="64" cm="1">
        <f t="array" ref="EL31">IFERROR(INDEX('Time-based'!$H73:$BE73,,MATCH(EL$7,'Time-based'!$H$69:$BE$69,0)) * EL$27,0)</f>
        <v>2.3E-2</v>
      </c>
      <c r="EM31" s="64" cm="1">
        <f t="array" ref="EM31">IFERROR(INDEX('Time-based'!$H73:$BE73,,MATCH(EM$7,'Time-based'!$H$69:$BE$69,0)) * EM$27,0)</f>
        <v>0</v>
      </c>
      <c r="EN31" s="64" cm="1">
        <f t="array" ref="EN31">IFERROR(INDEX('Time-based'!$H73:$BE73,,MATCH(EN$7,'Time-based'!$H$69:$BE$69,0)) * EN$27,0)</f>
        <v>0</v>
      </c>
      <c r="EO31" s="64" cm="1">
        <f t="array" ref="EO31">IFERROR(INDEX('Time-based'!$H73:$BE73,,MATCH(EO$7,'Time-based'!$H$69:$BE$69,0)) * EO$27,0)</f>
        <v>0</v>
      </c>
      <c r="EP31" s="64" cm="1">
        <f t="array" ref="EP31">IFERROR(INDEX('Time-based'!$H73:$BE73,,MATCH(EP$7,'Time-based'!$H$69:$BE$69,0)) * EP$27,0)</f>
        <v>2.3E-2</v>
      </c>
      <c r="EQ31" s="64" cm="1">
        <f t="array" ref="EQ31">IFERROR(INDEX('Time-based'!$H73:$BE73,,MATCH(EQ$7,'Time-based'!$H$69:$BE$69,0)) * EQ$27,0)</f>
        <v>0</v>
      </c>
      <c r="ER31" s="64" cm="1">
        <f t="array" ref="ER31">IFERROR(INDEX('Time-based'!$H73:$BE73,,MATCH(ER$7,'Time-based'!$H$69:$BE$69,0)) * ER$27,0)</f>
        <v>0</v>
      </c>
      <c r="ES31" s="64" cm="1">
        <f t="array" ref="ES31">IFERROR(INDEX('Time-based'!$H73:$BE73,,MATCH(ES$7,'Time-based'!$H$69:$BE$69,0)) * ES$27,0)</f>
        <v>0</v>
      </c>
      <c r="ET31" s="64" cm="1">
        <f t="array" ref="ET31">IFERROR(INDEX('Time-based'!$H73:$BE73,,MATCH(ET$7,'Time-based'!$H$69:$BE$69,0)) * ET$27,0)</f>
        <v>2.3E-2</v>
      </c>
      <c r="EU31" s="64" cm="1">
        <f t="array" ref="EU31">IFERROR(INDEX('Time-based'!$H73:$BE73,,MATCH(EU$7,'Time-based'!$H$69:$BE$69,0)) * EU$27,0)</f>
        <v>0</v>
      </c>
      <c r="EV31" s="64" cm="1">
        <f t="array" ref="EV31">IFERROR(INDEX('Time-based'!$H73:$BE73,,MATCH(EV$7,'Time-based'!$H$69:$BE$69,0)) * EV$27,0)</f>
        <v>0</v>
      </c>
      <c r="EW31" s="64" cm="1">
        <f t="array" ref="EW31">IFERROR(INDEX('Time-based'!$H73:$BE73,,MATCH(EW$7,'Time-based'!$H$69:$BE$69,0)) * EW$27,0)</f>
        <v>0</v>
      </c>
      <c r="EX31" s="64" cm="1">
        <f t="array" ref="EX31">IFERROR(INDEX('Time-based'!$H73:$BE73,,MATCH(EX$7,'Time-based'!$H$69:$BE$69,0)) * EX$27,0)</f>
        <v>2.3E-2</v>
      </c>
      <c r="EY31" s="64" cm="1">
        <f t="array" ref="EY31">IFERROR(INDEX('Time-based'!$H73:$BE73,,MATCH(EY$7,'Time-based'!$H$69:$BE$69,0)) * EY$27,0)</f>
        <v>0</v>
      </c>
      <c r="EZ31" s="64" cm="1">
        <f t="array" ref="EZ31">IFERROR(INDEX('Time-based'!$H73:$BE73,,MATCH(EZ$7,'Time-based'!$H$69:$BE$69,0)) * EZ$27,0)</f>
        <v>0</v>
      </c>
      <c r="FA31" s="64" cm="1">
        <f t="array" ref="FA31">IFERROR(INDEX('Time-based'!$H73:$BE73,,MATCH(FA$7,'Time-based'!$H$69:$BE$69,0)) * FA$27,0)</f>
        <v>0</v>
      </c>
      <c r="FB31" s="64" cm="1">
        <f t="array" ref="FB31">IFERROR(INDEX('Time-based'!$H73:$BE73,,MATCH(FB$7,'Time-based'!$H$69:$BE$69,0)) * FB$27,0)</f>
        <v>2.3E-2</v>
      </c>
      <c r="FC31" s="64" cm="1">
        <f t="array" ref="FC31">IFERROR(INDEX('Time-based'!$H73:$BE73,,MATCH(FC$7,'Time-based'!$H$69:$BE$69,0)) * FC$27,0)</f>
        <v>0</v>
      </c>
      <c r="FD31" s="64" cm="1">
        <f t="array" ref="FD31">IFERROR(INDEX('Time-based'!$H73:$BE73,,MATCH(FD$7,'Time-based'!$H$69:$BE$69,0)) * FD$27,0)</f>
        <v>0</v>
      </c>
      <c r="FE31" s="64" cm="1">
        <f t="array" ref="FE31">IFERROR(INDEX('Time-based'!$H73:$BE73,,MATCH(FE$7,'Time-based'!$H$69:$BE$69,0)) * FE$27,0)</f>
        <v>0</v>
      </c>
      <c r="FF31" s="64" cm="1">
        <f t="array" ref="FF31">IFERROR(INDEX('Time-based'!$H73:$BE73,,MATCH(FF$7,'Time-based'!$H$69:$BE$69,0)) * FF$27,0)</f>
        <v>2.3E-2</v>
      </c>
      <c r="FG31" s="64" cm="1">
        <f t="array" ref="FG31">IFERROR(INDEX('Time-based'!$H73:$BE73,,MATCH(FG$7,'Time-based'!$H$69:$BE$69,0)) * FG$27,0)</f>
        <v>0</v>
      </c>
      <c r="FH31" s="64" cm="1">
        <f t="array" ref="FH31">IFERROR(INDEX('Time-based'!$H73:$BE73,,MATCH(FH$7,'Time-based'!$H$69:$BE$69,0)) * FH$27,0)</f>
        <v>0</v>
      </c>
      <c r="FI31" s="64" cm="1">
        <f t="array" ref="FI31">IFERROR(INDEX('Time-based'!$H73:$BE73,,MATCH(FI$7,'Time-based'!$H$69:$BE$69,0)) * FI$27,0)</f>
        <v>0</v>
      </c>
      <c r="FJ31" s="64" cm="1">
        <f t="array" ref="FJ31">IFERROR(INDEX('Time-based'!$H73:$BE73,,MATCH(FJ$7,'Time-based'!$H$69:$BE$69,0)) * FJ$27,0)</f>
        <v>2.3E-2</v>
      </c>
      <c r="FK31" s="64" cm="1">
        <f t="array" ref="FK31">IFERROR(INDEX('Time-based'!$H73:$BE73,,MATCH(FK$7,'Time-based'!$H$69:$BE$69,0)) * FK$27,0)</f>
        <v>0</v>
      </c>
      <c r="FL31" s="64" cm="1">
        <f t="array" ref="FL31">IFERROR(INDEX('Time-based'!$H73:$BE73,,MATCH(FL$7,'Time-based'!$H$69:$BE$69,0)) * FL$27,0)</f>
        <v>0</v>
      </c>
      <c r="FM31" s="64" cm="1">
        <f t="array" ref="FM31">IFERROR(INDEX('Time-based'!$H73:$BE73,,MATCH(FM$7,'Time-based'!$H$69:$BE$69,0)) * FM$27,0)</f>
        <v>0</v>
      </c>
      <c r="FN31" s="64" cm="1">
        <f t="array" ref="FN31">IFERROR(INDEX('Time-based'!$H73:$BE73,,MATCH(FN$7,'Time-based'!$H$69:$BE$69,0)) * FN$27,0)</f>
        <v>2.3E-2</v>
      </c>
      <c r="FO31" s="64" cm="1">
        <f t="array" ref="FO31">IFERROR(INDEX('Time-based'!$H73:$BE73,,MATCH(FO$7,'Time-based'!$H$69:$BE$69,0)) * FO$27,0)</f>
        <v>0</v>
      </c>
      <c r="FP31" s="64" cm="1">
        <f t="array" ref="FP31">IFERROR(INDEX('Time-based'!$H73:$BE73,,MATCH(FP$7,'Time-based'!$H$69:$BE$69,0)) * FP$27,0)</f>
        <v>0</v>
      </c>
      <c r="FQ31" s="64" cm="1">
        <f t="array" ref="FQ31">IFERROR(INDEX('Time-based'!$H73:$BE73,,MATCH(FQ$7,'Time-based'!$H$69:$BE$69,0)) * FQ$27,0)</f>
        <v>0</v>
      </c>
      <c r="FR31" s="64" cm="1">
        <f t="array" ref="FR31">IFERROR(INDEX('Time-based'!$H73:$BE73,,MATCH(FR$7,'Time-based'!$H$69:$BE$69,0)) * FR$27,0)</f>
        <v>2.3E-2</v>
      </c>
    </row>
    <row r="32" spans="2:174">
      <c r="C32" s="44" t="str">
        <f>'Time-based'!D74</f>
        <v>ECB (Q1 2026)</v>
      </c>
      <c r="D32" s="144" t="s">
        <v>15</v>
      </c>
      <c r="J32" s="64" cm="1">
        <f t="array" ref="J32">IFERROR(INDEX('Time-based'!$H74:$BE74,,MATCH(J$7,'Time-based'!$H$69:$BE$69,0)) * J$27,0)</f>
        <v>0</v>
      </c>
      <c r="K32" s="64" cm="1">
        <f t="array" ref="K32">IFERROR(INDEX('Time-based'!$H74:$BE74,,MATCH(K$7,'Time-based'!$H$69:$BE$69,0)) * K$27,0)</f>
        <v>0</v>
      </c>
      <c r="L32" s="64" cm="1">
        <f t="array" ref="L32">IFERROR(INDEX('Time-based'!$H74:$BE74,,MATCH(L$7,'Time-based'!$H$69:$BE$69,0)) * L$27,0)</f>
        <v>0</v>
      </c>
      <c r="M32" s="64" cm="1">
        <f t="array" ref="M32">IFERROR(INDEX('Time-based'!$H74:$BE74,,MATCH(M$7,'Time-based'!$H$69:$BE$69,0)) * M$27,0)</f>
        <v>0</v>
      </c>
      <c r="N32" s="64" cm="1">
        <f t="array" ref="N32">IFERROR(INDEX('Time-based'!$H74:$BE74,,MATCH(N$7,'Time-based'!$H$69:$BE$69,0)) * N$27,0)</f>
        <v>0</v>
      </c>
      <c r="O32" s="64" cm="1">
        <f t="array" ref="O32">IFERROR(INDEX('Time-based'!$H74:$BE74,,MATCH(O$7,'Time-based'!$H$69:$BE$69,0)) * O$27,0)</f>
        <v>0</v>
      </c>
      <c r="P32" s="64" cm="1">
        <f t="array" ref="P32">IFERROR(INDEX('Time-based'!$H74:$BE74,,MATCH(P$7,'Time-based'!$H$69:$BE$69,0)) * P$27,0)</f>
        <v>0</v>
      </c>
      <c r="Q32" s="64" cm="1">
        <f t="array" ref="Q32">IFERROR(INDEX('Time-based'!$H74:$BE74,,MATCH(Q$7,'Time-based'!$H$69:$BE$69,0)) * Q$27,0)</f>
        <v>0</v>
      </c>
      <c r="R32" s="64" cm="1">
        <f t="array" ref="R32">IFERROR(INDEX('Time-based'!$H74:$BE74,,MATCH(R$7,'Time-based'!$H$69:$BE$69,0)) * R$27,0)</f>
        <v>0</v>
      </c>
      <c r="S32" s="64" cm="1">
        <f t="array" ref="S32">IFERROR(INDEX('Time-based'!$H74:$BE74,,MATCH(S$7,'Time-based'!$H$69:$BE$69,0)) * S$27,0)</f>
        <v>0</v>
      </c>
      <c r="T32" s="64" cm="1">
        <f t="array" ref="T32">IFERROR(INDEX('Time-based'!$H74:$BE74,,MATCH(T$7,'Time-based'!$H$69:$BE$69,0)) * T$27,0)</f>
        <v>0</v>
      </c>
      <c r="U32" s="64" cm="1">
        <f t="array" ref="U32">IFERROR(INDEX('Time-based'!$H74:$BE74,,MATCH(U$7,'Time-based'!$H$69:$BE$69,0)) * U$27,0)</f>
        <v>0</v>
      </c>
      <c r="V32" s="64" cm="1">
        <f t="array" ref="V32">IFERROR(INDEX('Time-based'!$H74:$BE74,,MATCH(V$7,'Time-based'!$H$69:$BE$69,0)) * V$27,0)</f>
        <v>1.7999999999999999E-2</v>
      </c>
      <c r="W32" s="64" cm="1">
        <f t="array" ref="W32">IFERROR(INDEX('Time-based'!$H74:$BE74,,MATCH(W$7,'Time-based'!$H$69:$BE$69,0)) * W$27,0)</f>
        <v>0</v>
      </c>
      <c r="X32" s="64" cm="1">
        <f t="array" ref="X32">IFERROR(INDEX('Time-based'!$H74:$BE74,,MATCH(X$7,'Time-based'!$H$69:$BE$69,0)) * X$27,0)</f>
        <v>0</v>
      </c>
      <c r="Y32" s="64" cm="1">
        <f t="array" ref="Y32">IFERROR(INDEX('Time-based'!$H74:$BE74,,MATCH(Y$7,'Time-based'!$H$69:$BE$69,0)) * Y$27,0)</f>
        <v>0</v>
      </c>
      <c r="Z32" s="64" cm="1">
        <f t="array" ref="Z32">IFERROR(INDEX('Time-based'!$H74:$BE74,,MATCH(Z$7,'Time-based'!$H$69:$BE$69,0)) * Z$27,0)</f>
        <v>0.02</v>
      </c>
      <c r="AA32" s="64" cm="1">
        <f t="array" ref="AA32">IFERROR(INDEX('Time-based'!$H74:$BE74,,MATCH(AA$7,'Time-based'!$H$69:$BE$69,0)) * AA$27,0)</f>
        <v>0</v>
      </c>
      <c r="AB32" s="64" cm="1">
        <f t="array" ref="AB32">IFERROR(INDEX('Time-based'!$H74:$BE74,,MATCH(AB$7,'Time-based'!$H$69:$BE$69,0)) * AB$27,0)</f>
        <v>0</v>
      </c>
      <c r="AC32" s="64" cm="1">
        <f t="array" ref="AC32">IFERROR(INDEX('Time-based'!$H74:$BE74,,MATCH(AC$7,'Time-based'!$H$69:$BE$69,0)) * AC$27,0)</f>
        <v>0</v>
      </c>
      <c r="AD32" s="64" cm="1">
        <f t="array" ref="AD32">IFERROR(INDEX('Time-based'!$H74:$BE74,,MATCH(AD$7,'Time-based'!$H$69:$BE$69,0)) * AD$27,0)</f>
        <v>2.1000000000000001E-2</v>
      </c>
      <c r="AE32" s="64" cm="1">
        <f t="array" ref="AE32">IFERROR(INDEX('Time-based'!$H74:$BE74,,MATCH(AE$7,'Time-based'!$H$69:$BE$69,0)) * AE$27,0)</f>
        <v>0</v>
      </c>
      <c r="AF32" s="64" cm="1">
        <f t="array" ref="AF32">IFERROR(INDEX('Time-based'!$H74:$BE74,,MATCH(AF$7,'Time-based'!$H$69:$BE$69,0)) * AF$27,0)</f>
        <v>0</v>
      </c>
      <c r="AG32" s="64" cm="1">
        <f t="array" ref="AG32">IFERROR(INDEX('Time-based'!$H74:$BE74,,MATCH(AG$7,'Time-based'!$H$69:$BE$69,0)) * AG$27,0)</f>
        <v>0</v>
      </c>
      <c r="AH32" s="64" cm="1">
        <f t="array" ref="AH32">IFERROR(INDEX('Time-based'!$H74:$BE74,,MATCH(AH$7,'Time-based'!$H$69:$BE$69,0)) * AH$27,0)</f>
        <v>1.9E-2</v>
      </c>
      <c r="AI32" s="64" cm="1">
        <f t="array" ref="AI32">IFERROR(INDEX('Time-based'!$H74:$BE74,,MATCH(AI$7,'Time-based'!$H$69:$BE$69,0)) * AI$27,0)</f>
        <v>0</v>
      </c>
      <c r="AJ32" s="64" cm="1">
        <f t="array" ref="AJ32">IFERROR(INDEX('Time-based'!$H74:$BE74,,MATCH(AJ$7,'Time-based'!$H$69:$BE$69,0)) * AJ$27,0)</f>
        <v>0</v>
      </c>
      <c r="AK32" s="64" cm="1">
        <f t="array" ref="AK32">IFERROR(INDEX('Time-based'!$H74:$BE74,,MATCH(AK$7,'Time-based'!$H$69:$BE$69,0)) * AK$27,0)</f>
        <v>0</v>
      </c>
      <c r="AL32" s="64" cm="1">
        <f t="array" ref="AL32">IFERROR(INDEX('Time-based'!$H74:$BE74,,MATCH(AL$7,'Time-based'!$H$69:$BE$69,0)) * AL$27,0)</f>
        <v>0.02</v>
      </c>
      <c r="AM32" s="64" cm="1">
        <f t="array" ref="AM32">IFERROR(INDEX('Time-based'!$H74:$BE74,,MATCH(AM$7,'Time-based'!$H$69:$BE$69,0)) * AM$27,0)</f>
        <v>0</v>
      </c>
      <c r="AN32" s="64" cm="1">
        <f t="array" ref="AN32">IFERROR(INDEX('Time-based'!$H74:$BE74,,MATCH(AN$7,'Time-based'!$H$69:$BE$69,0)) * AN$27,0)</f>
        <v>0</v>
      </c>
      <c r="AO32" s="64" cm="1">
        <f t="array" ref="AO32">IFERROR(INDEX('Time-based'!$H74:$BE74,,MATCH(AO$7,'Time-based'!$H$69:$BE$69,0)) * AO$27,0)</f>
        <v>0</v>
      </c>
      <c r="AP32" s="64" cm="1">
        <f t="array" ref="AP32">IFERROR(INDEX('Time-based'!$H74:$BE74,,MATCH(AP$7,'Time-based'!$H$69:$BE$69,0)) * AP$27,0)</f>
        <v>0.02</v>
      </c>
      <c r="AQ32" s="64" cm="1">
        <f t="array" ref="AQ32">IFERROR(INDEX('Time-based'!$H74:$BE74,,MATCH(AQ$7,'Time-based'!$H$69:$BE$69,0)) * AQ$27,0)</f>
        <v>0</v>
      </c>
      <c r="AR32" s="64" cm="1">
        <f t="array" ref="AR32">IFERROR(INDEX('Time-based'!$H74:$BE74,,MATCH(AR$7,'Time-based'!$H$69:$BE$69,0)) * AR$27,0)</f>
        <v>0</v>
      </c>
      <c r="AS32" s="64" cm="1">
        <f t="array" ref="AS32">IFERROR(INDEX('Time-based'!$H74:$BE74,,MATCH(AS$7,'Time-based'!$H$69:$BE$69,0)) * AS$27,0)</f>
        <v>0</v>
      </c>
      <c r="AT32" s="64" cm="1">
        <f t="array" ref="AT32">IFERROR(INDEX('Time-based'!$H74:$BE74,,MATCH(AT$7,'Time-based'!$H$69:$BE$69,0)) * AT$27,0)</f>
        <v>0.02</v>
      </c>
      <c r="AU32" s="64" cm="1">
        <f t="array" ref="AU32">IFERROR(INDEX('Time-based'!$H74:$BE74,,MATCH(AU$7,'Time-based'!$H$69:$BE$69,0)) * AU$27,0)</f>
        <v>0</v>
      </c>
      <c r="AV32" s="64" cm="1">
        <f t="array" ref="AV32">IFERROR(INDEX('Time-based'!$H74:$BE74,,MATCH(AV$7,'Time-based'!$H$69:$BE$69,0)) * AV$27,0)</f>
        <v>0</v>
      </c>
      <c r="AW32" s="64" cm="1">
        <f t="array" ref="AW32">IFERROR(INDEX('Time-based'!$H74:$BE74,,MATCH(AW$7,'Time-based'!$H$69:$BE$69,0)) * AW$27,0)</f>
        <v>0</v>
      </c>
      <c r="AX32" s="64" cm="1">
        <f t="array" ref="AX32">IFERROR(INDEX('Time-based'!$H74:$BE74,,MATCH(AX$7,'Time-based'!$H$69:$BE$69,0)) * AX$27,0)</f>
        <v>0.02</v>
      </c>
      <c r="AY32" s="64" cm="1">
        <f t="array" ref="AY32">IFERROR(INDEX('Time-based'!$H74:$BE74,,MATCH(AY$7,'Time-based'!$H$69:$BE$69,0)) * AY$27,0)</f>
        <v>0</v>
      </c>
      <c r="AZ32" s="64" cm="1">
        <f t="array" ref="AZ32">IFERROR(INDEX('Time-based'!$H74:$BE74,,MATCH(AZ$7,'Time-based'!$H$69:$BE$69,0)) * AZ$27,0)</f>
        <v>0</v>
      </c>
      <c r="BA32" s="64" cm="1">
        <f t="array" ref="BA32">IFERROR(INDEX('Time-based'!$H74:$BE74,,MATCH(BA$7,'Time-based'!$H$69:$BE$69,0)) * BA$27,0)</f>
        <v>0</v>
      </c>
      <c r="BB32" s="64" cm="1">
        <f t="array" ref="BB32">IFERROR(INDEX('Time-based'!$H74:$BE74,,MATCH(BB$7,'Time-based'!$H$69:$BE$69,0)) * BB$27,0)</f>
        <v>0.02</v>
      </c>
      <c r="BC32" s="64" cm="1">
        <f t="array" ref="BC32">IFERROR(INDEX('Time-based'!$H74:$BE74,,MATCH(BC$7,'Time-based'!$H$69:$BE$69,0)) * BC$27,0)</f>
        <v>0</v>
      </c>
      <c r="BD32" s="64" cm="1">
        <f t="array" ref="BD32">IFERROR(INDEX('Time-based'!$H74:$BE74,,MATCH(BD$7,'Time-based'!$H$69:$BE$69,0)) * BD$27,0)</f>
        <v>0</v>
      </c>
      <c r="BE32" s="64" cm="1">
        <f t="array" ref="BE32">IFERROR(INDEX('Time-based'!$H74:$BE74,,MATCH(BE$7,'Time-based'!$H$69:$BE$69,0)) * BE$27,0)</f>
        <v>0</v>
      </c>
      <c r="BF32" s="64" cm="1">
        <f t="array" ref="BF32">IFERROR(INDEX('Time-based'!$H74:$BE74,,MATCH(BF$7,'Time-based'!$H$69:$BE$69,0)) * BF$27,0)</f>
        <v>0.02</v>
      </c>
      <c r="BG32" s="64" cm="1">
        <f t="array" ref="BG32">IFERROR(INDEX('Time-based'!$H74:$BE74,,MATCH(BG$7,'Time-based'!$H$69:$BE$69,0)) * BG$27,0)</f>
        <v>0</v>
      </c>
      <c r="BH32" s="64" cm="1">
        <f t="array" ref="BH32">IFERROR(INDEX('Time-based'!$H74:$BE74,,MATCH(BH$7,'Time-based'!$H$69:$BE$69,0)) * BH$27,0)</f>
        <v>0</v>
      </c>
      <c r="BI32" s="64" cm="1">
        <f t="array" ref="BI32">IFERROR(INDEX('Time-based'!$H74:$BE74,,MATCH(BI$7,'Time-based'!$H$69:$BE$69,0)) * BI$27,0)</f>
        <v>0</v>
      </c>
      <c r="BJ32" s="64" cm="1">
        <f t="array" ref="BJ32">IFERROR(INDEX('Time-based'!$H74:$BE74,,MATCH(BJ$7,'Time-based'!$H$69:$BE$69,0)) * BJ$27,0)</f>
        <v>0.02</v>
      </c>
      <c r="BK32" s="64" cm="1">
        <f t="array" ref="BK32">IFERROR(INDEX('Time-based'!$H74:$BE74,,MATCH(BK$7,'Time-based'!$H$69:$BE$69,0)) * BK$27,0)</f>
        <v>0</v>
      </c>
      <c r="BL32" s="64" cm="1">
        <f t="array" ref="BL32">IFERROR(INDEX('Time-based'!$H74:$BE74,,MATCH(BL$7,'Time-based'!$H$69:$BE$69,0)) * BL$27,0)</f>
        <v>0</v>
      </c>
      <c r="BM32" s="64" cm="1">
        <f t="array" ref="BM32">IFERROR(INDEX('Time-based'!$H74:$BE74,,MATCH(BM$7,'Time-based'!$H$69:$BE$69,0)) * BM$27,0)</f>
        <v>0</v>
      </c>
      <c r="BN32" s="64" cm="1">
        <f t="array" ref="BN32">IFERROR(INDEX('Time-based'!$H74:$BE74,,MATCH(BN$7,'Time-based'!$H$69:$BE$69,0)) * BN$27,0)</f>
        <v>0.02</v>
      </c>
      <c r="BO32" s="64" cm="1">
        <f t="array" ref="BO32">IFERROR(INDEX('Time-based'!$H74:$BE74,,MATCH(BO$7,'Time-based'!$H$69:$BE$69,0)) * BO$27,0)</f>
        <v>0</v>
      </c>
      <c r="BP32" s="64" cm="1">
        <f t="array" ref="BP32">IFERROR(INDEX('Time-based'!$H74:$BE74,,MATCH(BP$7,'Time-based'!$H$69:$BE$69,0)) * BP$27,0)</f>
        <v>0</v>
      </c>
      <c r="BQ32" s="64" cm="1">
        <f t="array" ref="BQ32">IFERROR(INDEX('Time-based'!$H74:$BE74,,MATCH(BQ$7,'Time-based'!$H$69:$BE$69,0)) * BQ$27,0)</f>
        <v>0</v>
      </c>
      <c r="BR32" s="64" cm="1">
        <f t="array" ref="BR32">IFERROR(INDEX('Time-based'!$H74:$BE74,,MATCH(BR$7,'Time-based'!$H$69:$BE$69,0)) * BR$27,0)</f>
        <v>0.02</v>
      </c>
      <c r="BS32" s="64" cm="1">
        <f t="array" ref="BS32">IFERROR(INDEX('Time-based'!$H74:$BE74,,MATCH(BS$7,'Time-based'!$H$69:$BE$69,0)) * BS$27,0)</f>
        <v>0</v>
      </c>
      <c r="BT32" s="64" cm="1">
        <f t="array" ref="BT32">IFERROR(INDEX('Time-based'!$H74:$BE74,,MATCH(BT$7,'Time-based'!$H$69:$BE$69,0)) * BT$27,0)</f>
        <v>0</v>
      </c>
      <c r="BU32" s="64" cm="1">
        <f t="array" ref="BU32">IFERROR(INDEX('Time-based'!$H74:$BE74,,MATCH(BU$7,'Time-based'!$H$69:$BE$69,0)) * BU$27,0)</f>
        <v>0</v>
      </c>
      <c r="BV32" s="64" cm="1">
        <f t="array" ref="BV32">IFERROR(INDEX('Time-based'!$H74:$BE74,,MATCH(BV$7,'Time-based'!$H$69:$BE$69,0)) * BV$27,0)</f>
        <v>0.02</v>
      </c>
      <c r="BW32" s="64" cm="1">
        <f t="array" ref="BW32">IFERROR(INDEX('Time-based'!$H74:$BE74,,MATCH(BW$7,'Time-based'!$H$69:$BE$69,0)) * BW$27,0)</f>
        <v>0</v>
      </c>
      <c r="BX32" s="64" cm="1">
        <f t="array" ref="BX32">IFERROR(INDEX('Time-based'!$H74:$BE74,,MATCH(BX$7,'Time-based'!$H$69:$BE$69,0)) * BX$27,0)</f>
        <v>0</v>
      </c>
      <c r="BY32" s="64" cm="1">
        <f t="array" ref="BY32">IFERROR(INDEX('Time-based'!$H74:$BE74,,MATCH(BY$7,'Time-based'!$H$69:$BE$69,0)) * BY$27,0)</f>
        <v>0</v>
      </c>
      <c r="BZ32" s="64" cm="1">
        <f t="array" ref="BZ32">IFERROR(INDEX('Time-based'!$H74:$BE74,,MATCH(BZ$7,'Time-based'!$H$69:$BE$69,0)) * BZ$27,0)</f>
        <v>0.02</v>
      </c>
      <c r="CA32" s="64" cm="1">
        <f t="array" ref="CA32">IFERROR(INDEX('Time-based'!$H74:$BE74,,MATCH(CA$7,'Time-based'!$H$69:$BE$69,0)) * CA$27,0)</f>
        <v>0</v>
      </c>
      <c r="CB32" s="64" cm="1">
        <f t="array" ref="CB32">IFERROR(INDEX('Time-based'!$H74:$BE74,,MATCH(CB$7,'Time-based'!$H$69:$BE$69,0)) * CB$27,0)</f>
        <v>0</v>
      </c>
      <c r="CC32" s="64" cm="1">
        <f t="array" ref="CC32">IFERROR(INDEX('Time-based'!$H74:$BE74,,MATCH(CC$7,'Time-based'!$H$69:$BE$69,0)) * CC$27,0)</f>
        <v>0</v>
      </c>
      <c r="CD32" s="64" cm="1">
        <f t="array" ref="CD32">IFERROR(INDEX('Time-based'!$H74:$BE74,,MATCH(CD$7,'Time-based'!$H$69:$BE$69,0)) * CD$27,0)</f>
        <v>0.02</v>
      </c>
      <c r="CE32" s="64" cm="1">
        <f t="array" ref="CE32">IFERROR(INDEX('Time-based'!$H74:$BE74,,MATCH(CE$7,'Time-based'!$H$69:$BE$69,0)) * CE$27,0)</f>
        <v>0</v>
      </c>
      <c r="CF32" s="64" cm="1">
        <f t="array" ref="CF32">IFERROR(INDEX('Time-based'!$H74:$BE74,,MATCH(CF$7,'Time-based'!$H$69:$BE$69,0)) * CF$27,0)</f>
        <v>0</v>
      </c>
      <c r="CG32" s="64" cm="1">
        <f t="array" ref="CG32">IFERROR(INDEX('Time-based'!$H74:$BE74,,MATCH(CG$7,'Time-based'!$H$69:$BE$69,0)) * CG$27,0)</f>
        <v>0</v>
      </c>
      <c r="CH32" s="64" cm="1">
        <f t="array" ref="CH32">IFERROR(INDEX('Time-based'!$H74:$BE74,,MATCH(CH$7,'Time-based'!$H$69:$BE$69,0)) * CH$27,0)</f>
        <v>0.02</v>
      </c>
      <c r="CI32" s="64" cm="1">
        <f t="array" ref="CI32">IFERROR(INDEX('Time-based'!$H74:$BE74,,MATCH(CI$7,'Time-based'!$H$69:$BE$69,0)) * CI$27,0)</f>
        <v>0</v>
      </c>
      <c r="CJ32" s="64" cm="1">
        <f t="array" ref="CJ32">IFERROR(INDEX('Time-based'!$H74:$BE74,,MATCH(CJ$7,'Time-based'!$H$69:$BE$69,0)) * CJ$27,0)</f>
        <v>0</v>
      </c>
      <c r="CK32" s="64" cm="1">
        <f t="array" ref="CK32">IFERROR(INDEX('Time-based'!$H74:$BE74,,MATCH(CK$7,'Time-based'!$H$69:$BE$69,0)) * CK$27,0)</f>
        <v>0</v>
      </c>
      <c r="CL32" s="64" cm="1">
        <f t="array" ref="CL32">IFERROR(INDEX('Time-based'!$H74:$BE74,,MATCH(CL$7,'Time-based'!$H$69:$BE$69,0)) * CL$27,0)</f>
        <v>0.02</v>
      </c>
      <c r="CM32" s="64" cm="1">
        <f t="array" ref="CM32">IFERROR(INDEX('Time-based'!$H74:$BE74,,MATCH(CM$7,'Time-based'!$H$69:$BE$69,0)) * CM$27,0)</f>
        <v>0</v>
      </c>
      <c r="CN32" s="64" cm="1">
        <f t="array" ref="CN32">IFERROR(INDEX('Time-based'!$H74:$BE74,,MATCH(CN$7,'Time-based'!$H$69:$BE$69,0)) * CN$27,0)</f>
        <v>0</v>
      </c>
      <c r="CO32" s="64" cm="1">
        <f t="array" ref="CO32">IFERROR(INDEX('Time-based'!$H74:$BE74,,MATCH(CO$7,'Time-based'!$H$69:$BE$69,0)) * CO$27,0)</f>
        <v>0</v>
      </c>
      <c r="CP32" s="64" cm="1">
        <f t="array" ref="CP32">IFERROR(INDEX('Time-based'!$H74:$BE74,,MATCH(CP$7,'Time-based'!$H$69:$BE$69,0)) * CP$27,0)</f>
        <v>0.02</v>
      </c>
      <c r="CQ32" s="64" cm="1">
        <f t="array" ref="CQ32">IFERROR(INDEX('Time-based'!$H74:$BE74,,MATCH(CQ$7,'Time-based'!$H$69:$BE$69,0)) * CQ$27,0)</f>
        <v>0</v>
      </c>
      <c r="CR32" s="64" cm="1">
        <f t="array" ref="CR32">IFERROR(INDEX('Time-based'!$H74:$BE74,,MATCH(CR$7,'Time-based'!$H$69:$BE$69,0)) * CR$27,0)</f>
        <v>0</v>
      </c>
      <c r="CS32" s="64" cm="1">
        <f t="array" ref="CS32">IFERROR(INDEX('Time-based'!$H74:$BE74,,MATCH(CS$7,'Time-based'!$H$69:$BE$69,0)) * CS$27,0)</f>
        <v>0</v>
      </c>
      <c r="CT32" s="64" cm="1">
        <f t="array" ref="CT32">IFERROR(INDEX('Time-based'!$H74:$BE74,,MATCH(CT$7,'Time-based'!$H$69:$BE$69,0)) * CT$27,0)</f>
        <v>0.02</v>
      </c>
      <c r="CU32" s="64" cm="1">
        <f t="array" ref="CU32">IFERROR(INDEX('Time-based'!$H74:$BE74,,MATCH(CU$7,'Time-based'!$H$69:$BE$69,0)) * CU$27,0)</f>
        <v>0</v>
      </c>
      <c r="CV32" s="64" cm="1">
        <f t="array" ref="CV32">IFERROR(INDEX('Time-based'!$H74:$BE74,,MATCH(CV$7,'Time-based'!$H$69:$BE$69,0)) * CV$27,0)</f>
        <v>0</v>
      </c>
      <c r="CW32" s="64" cm="1">
        <f t="array" ref="CW32">IFERROR(INDEX('Time-based'!$H74:$BE74,,MATCH(CW$7,'Time-based'!$H$69:$BE$69,0)) * CW$27,0)</f>
        <v>0</v>
      </c>
      <c r="CX32" s="64" cm="1">
        <f t="array" ref="CX32">IFERROR(INDEX('Time-based'!$H74:$BE74,,MATCH(CX$7,'Time-based'!$H$69:$BE$69,0)) * CX$27,0)</f>
        <v>0.02</v>
      </c>
      <c r="CY32" s="64" cm="1">
        <f t="array" ref="CY32">IFERROR(INDEX('Time-based'!$H74:$BE74,,MATCH(CY$7,'Time-based'!$H$69:$BE$69,0)) * CY$27,0)</f>
        <v>0</v>
      </c>
      <c r="CZ32" s="64" cm="1">
        <f t="array" ref="CZ32">IFERROR(INDEX('Time-based'!$H74:$BE74,,MATCH(CZ$7,'Time-based'!$H$69:$BE$69,0)) * CZ$27,0)</f>
        <v>0</v>
      </c>
      <c r="DA32" s="64" cm="1">
        <f t="array" ref="DA32">IFERROR(INDEX('Time-based'!$H74:$BE74,,MATCH(DA$7,'Time-based'!$H$69:$BE$69,0)) * DA$27,0)</f>
        <v>0</v>
      </c>
      <c r="DB32" s="64" cm="1">
        <f t="array" ref="DB32">IFERROR(INDEX('Time-based'!$H74:$BE74,,MATCH(DB$7,'Time-based'!$H$69:$BE$69,0)) * DB$27,0)</f>
        <v>0.02</v>
      </c>
      <c r="DC32" s="64" cm="1">
        <f t="array" ref="DC32">IFERROR(INDEX('Time-based'!$H74:$BE74,,MATCH(DC$7,'Time-based'!$H$69:$BE$69,0)) * DC$27,0)</f>
        <v>0</v>
      </c>
      <c r="DD32" s="64" cm="1">
        <f t="array" ref="DD32">IFERROR(INDEX('Time-based'!$H74:$BE74,,MATCH(DD$7,'Time-based'!$H$69:$BE$69,0)) * DD$27,0)</f>
        <v>0</v>
      </c>
      <c r="DE32" s="64" cm="1">
        <f t="array" ref="DE32">IFERROR(INDEX('Time-based'!$H74:$BE74,,MATCH(DE$7,'Time-based'!$H$69:$BE$69,0)) * DE$27,0)</f>
        <v>0</v>
      </c>
      <c r="DF32" s="64" cm="1">
        <f t="array" ref="DF32">IFERROR(INDEX('Time-based'!$H74:$BE74,,MATCH(DF$7,'Time-based'!$H$69:$BE$69,0)) * DF$27,0)</f>
        <v>0.02</v>
      </c>
      <c r="DG32" s="64" cm="1">
        <f t="array" ref="DG32">IFERROR(INDEX('Time-based'!$H74:$BE74,,MATCH(DG$7,'Time-based'!$H$69:$BE$69,0)) * DG$27,0)</f>
        <v>0</v>
      </c>
      <c r="DH32" s="64" cm="1">
        <f t="array" ref="DH32">IFERROR(INDEX('Time-based'!$H74:$BE74,,MATCH(DH$7,'Time-based'!$H$69:$BE$69,0)) * DH$27,0)</f>
        <v>0</v>
      </c>
      <c r="DI32" s="64" cm="1">
        <f t="array" ref="DI32">IFERROR(INDEX('Time-based'!$H74:$BE74,,MATCH(DI$7,'Time-based'!$H$69:$BE$69,0)) * DI$27,0)</f>
        <v>0</v>
      </c>
      <c r="DJ32" s="64" cm="1">
        <f t="array" ref="DJ32">IFERROR(INDEX('Time-based'!$H74:$BE74,,MATCH(DJ$7,'Time-based'!$H$69:$BE$69,0)) * DJ$27,0)</f>
        <v>0.02</v>
      </c>
      <c r="DK32" s="64" cm="1">
        <f t="array" ref="DK32">IFERROR(INDEX('Time-based'!$H74:$BE74,,MATCH(DK$7,'Time-based'!$H$69:$BE$69,0)) * DK$27,0)</f>
        <v>0</v>
      </c>
      <c r="DL32" s="64" cm="1">
        <f t="array" ref="DL32">IFERROR(INDEX('Time-based'!$H74:$BE74,,MATCH(DL$7,'Time-based'!$H$69:$BE$69,0)) * DL$27,0)</f>
        <v>0</v>
      </c>
      <c r="DM32" s="64" cm="1">
        <f t="array" ref="DM32">IFERROR(INDEX('Time-based'!$H74:$BE74,,MATCH(DM$7,'Time-based'!$H$69:$BE$69,0)) * DM$27,0)</f>
        <v>0</v>
      </c>
      <c r="DN32" s="64" cm="1">
        <f t="array" ref="DN32">IFERROR(INDEX('Time-based'!$H74:$BE74,,MATCH(DN$7,'Time-based'!$H$69:$BE$69,0)) * DN$27,0)</f>
        <v>0.02</v>
      </c>
      <c r="DO32" s="64" cm="1">
        <f t="array" ref="DO32">IFERROR(INDEX('Time-based'!$H74:$BE74,,MATCH(DO$7,'Time-based'!$H$69:$BE$69,0)) * DO$27,0)</f>
        <v>0</v>
      </c>
      <c r="DP32" s="64" cm="1">
        <f t="array" ref="DP32">IFERROR(INDEX('Time-based'!$H74:$BE74,,MATCH(DP$7,'Time-based'!$H$69:$BE$69,0)) * DP$27,0)</f>
        <v>0</v>
      </c>
      <c r="DQ32" s="64" cm="1">
        <f t="array" ref="DQ32">IFERROR(INDEX('Time-based'!$H74:$BE74,,MATCH(DQ$7,'Time-based'!$H$69:$BE$69,0)) * DQ$27,0)</f>
        <v>0</v>
      </c>
      <c r="DR32" s="64" cm="1">
        <f t="array" ref="DR32">IFERROR(INDEX('Time-based'!$H74:$BE74,,MATCH(DR$7,'Time-based'!$H$69:$BE$69,0)) * DR$27,0)</f>
        <v>0.02</v>
      </c>
      <c r="DS32" s="64" cm="1">
        <f t="array" ref="DS32">IFERROR(INDEX('Time-based'!$H74:$BE74,,MATCH(DS$7,'Time-based'!$H$69:$BE$69,0)) * DS$27,0)</f>
        <v>0</v>
      </c>
      <c r="DT32" s="64" cm="1">
        <f t="array" ref="DT32">IFERROR(INDEX('Time-based'!$H74:$BE74,,MATCH(DT$7,'Time-based'!$H$69:$BE$69,0)) * DT$27,0)</f>
        <v>0</v>
      </c>
      <c r="DU32" s="64" cm="1">
        <f t="array" ref="DU32">IFERROR(INDEX('Time-based'!$H74:$BE74,,MATCH(DU$7,'Time-based'!$H$69:$BE$69,0)) * DU$27,0)</f>
        <v>0</v>
      </c>
      <c r="DV32" s="64" cm="1">
        <f t="array" ref="DV32">IFERROR(INDEX('Time-based'!$H74:$BE74,,MATCH(DV$7,'Time-based'!$H$69:$BE$69,0)) * DV$27,0)</f>
        <v>0.02</v>
      </c>
      <c r="DW32" s="64" cm="1">
        <f t="array" ref="DW32">IFERROR(INDEX('Time-based'!$H74:$BE74,,MATCH(DW$7,'Time-based'!$H$69:$BE$69,0)) * DW$27,0)</f>
        <v>0</v>
      </c>
      <c r="DX32" s="64" cm="1">
        <f t="array" ref="DX32">IFERROR(INDEX('Time-based'!$H74:$BE74,,MATCH(DX$7,'Time-based'!$H$69:$BE$69,0)) * DX$27,0)</f>
        <v>0</v>
      </c>
      <c r="DY32" s="64" cm="1">
        <f t="array" ref="DY32">IFERROR(INDEX('Time-based'!$H74:$BE74,,MATCH(DY$7,'Time-based'!$H$69:$BE$69,0)) * DY$27,0)</f>
        <v>0</v>
      </c>
      <c r="DZ32" s="64" cm="1">
        <f t="array" ref="DZ32">IFERROR(INDEX('Time-based'!$H74:$BE74,,MATCH(DZ$7,'Time-based'!$H$69:$BE$69,0)) * DZ$27,0)</f>
        <v>0.02</v>
      </c>
      <c r="EA32" s="64" cm="1">
        <f t="array" ref="EA32">IFERROR(INDEX('Time-based'!$H74:$BE74,,MATCH(EA$7,'Time-based'!$H$69:$BE$69,0)) * EA$27,0)</f>
        <v>0</v>
      </c>
      <c r="EB32" s="64" cm="1">
        <f t="array" ref="EB32">IFERROR(INDEX('Time-based'!$H74:$BE74,,MATCH(EB$7,'Time-based'!$H$69:$BE$69,0)) * EB$27,0)</f>
        <v>0</v>
      </c>
      <c r="EC32" s="64" cm="1">
        <f t="array" ref="EC32">IFERROR(INDEX('Time-based'!$H74:$BE74,,MATCH(EC$7,'Time-based'!$H$69:$BE$69,0)) * EC$27,0)</f>
        <v>0</v>
      </c>
      <c r="ED32" s="64" cm="1">
        <f t="array" ref="ED32">IFERROR(INDEX('Time-based'!$H74:$BE74,,MATCH(ED$7,'Time-based'!$H$69:$BE$69,0)) * ED$27,0)</f>
        <v>0.02</v>
      </c>
      <c r="EE32" s="64" cm="1">
        <f t="array" ref="EE32">IFERROR(INDEX('Time-based'!$H74:$BE74,,MATCH(EE$7,'Time-based'!$H$69:$BE$69,0)) * EE$27,0)</f>
        <v>0</v>
      </c>
      <c r="EF32" s="64" cm="1">
        <f t="array" ref="EF32">IFERROR(INDEX('Time-based'!$H74:$BE74,,MATCH(EF$7,'Time-based'!$H$69:$BE$69,0)) * EF$27,0)</f>
        <v>0</v>
      </c>
      <c r="EG32" s="64" cm="1">
        <f t="array" ref="EG32">IFERROR(INDEX('Time-based'!$H74:$BE74,,MATCH(EG$7,'Time-based'!$H$69:$BE$69,0)) * EG$27,0)</f>
        <v>0</v>
      </c>
      <c r="EH32" s="64" cm="1">
        <f t="array" ref="EH32">IFERROR(INDEX('Time-based'!$H74:$BE74,,MATCH(EH$7,'Time-based'!$H$69:$BE$69,0)) * EH$27,0)</f>
        <v>0.02</v>
      </c>
      <c r="EI32" s="64" cm="1">
        <f t="array" ref="EI32">IFERROR(INDEX('Time-based'!$H74:$BE74,,MATCH(EI$7,'Time-based'!$H$69:$BE$69,0)) * EI$27,0)</f>
        <v>0</v>
      </c>
      <c r="EJ32" s="64" cm="1">
        <f t="array" ref="EJ32">IFERROR(INDEX('Time-based'!$H74:$BE74,,MATCH(EJ$7,'Time-based'!$H$69:$BE$69,0)) * EJ$27,0)</f>
        <v>0</v>
      </c>
      <c r="EK32" s="64" cm="1">
        <f t="array" ref="EK32">IFERROR(INDEX('Time-based'!$H74:$BE74,,MATCH(EK$7,'Time-based'!$H$69:$BE$69,0)) * EK$27,0)</f>
        <v>0</v>
      </c>
      <c r="EL32" s="64" cm="1">
        <f t="array" ref="EL32">IFERROR(INDEX('Time-based'!$H74:$BE74,,MATCH(EL$7,'Time-based'!$H$69:$BE$69,0)) * EL$27,0)</f>
        <v>0.02</v>
      </c>
      <c r="EM32" s="64" cm="1">
        <f t="array" ref="EM32">IFERROR(INDEX('Time-based'!$H74:$BE74,,MATCH(EM$7,'Time-based'!$H$69:$BE$69,0)) * EM$27,0)</f>
        <v>0</v>
      </c>
      <c r="EN32" s="64" cm="1">
        <f t="array" ref="EN32">IFERROR(INDEX('Time-based'!$H74:$BE74,,MATCH(EN$7,'Time-based'!$H$69:$BE$69,0)) * EN$27,0)</f>
        <v>0</v>
      </c>
      <c r="EO32" s="64" cm="1">
        <f t="array" ref="EO32">IFERROR(INDEX('Time-based'!$H74:$BE74,,MATCH(EO$7,'Time-based'!$H$69:$BE$69,0)) * EO$27,0)</f>
        <v>0</v>
      </c>
      <c r="EP32" s="64" cm="1">
        <f t="array" ref="EP32">IFERROR(INDEX('Time-based'!$H74:$BE74,,MATCH(EP$7,'Time-based'!$H$69:$BE$69,0)) * EP$27,0)</f>
        <v>0.02</v>
      </c>
      <c r="EQ32" s="64" cm="1">
        <f t="array" ref="EQ32">IFERROR(INDEX('Time-based'!$H74:$BE74,,MATCH(EQ$7,'Time-based'!$H$69:$BE$69,0)) * EQ$27,0)</f>
        <v>0</v>
      </c>
      <c r="ER32" s="64" cm="1">
        <f t="array" ref="ER32">IFERROR(INDEX('Time-based'!$H74:$BE74,,MATCH(ER$7,'Time-based'!$H$69:$BE$69,0)) * ER$27,0)</f>
        <v>0</v>
      </c>
      <c r="ES32" s="64" cm="1">
        <f t="array" ref="ES32">IFERROR(INDEX('Time-based'!$H74:$BE74,,MATCH(ES$7,'Time-based'!$H$69:$BE$69,0)) * ES$27,0)</f>
        <v>0</v>
      </c>
      <c r="ET32" s="64" cm="1">
        <f t="array" ref="ET32">IFERROR(INDEX('Time-based'!$H74:$BE74,,MATCH(ET$7,'Time-based'!$H$69:$BE$69,0)) * ET$27,0)</f>
        <v>0.02</v>
      </c>
      <c r="EU32" s="64" cm="1">
        <f t="array" ref="EU32">IFERROR(INDEX('Time-based'!$H74:$BE74,,MATCH(EU$7,'Time-based'!$H$69:$BE$69,0)) * EU$27,0)</f>
        <v>0</v>
      </c>
      <c r="EV32" s="64" cm="1">
        <f t="array" ref="EV32">IFERROR(INDEX('Time-based'!$H74:$BE74,,MATCH(EV$7,'Time-based'!$H$69:$BE$69,0)) * EV$27,0)</f>
        <v>0</v>
      </c>
      <c r="EW32" s="64" cm="1">
        <f t="array" ref="EW32">IFERROR(INDEX('Time-based'!$H74:$BE74,,MATCH(EW$7,'Time-based'!$H$69:$BE$69,0)) * EW$27,0)</f>
        <v>0</v>
      </c>
      <c r="EX32" s="64" cm="1">
        <f t="array" ref="EX32">IFERROR(INDEX('Time-based'!$H74:$BE74,,MATCH(EX$7,'Time-based'!$H$69:$BE$69,0)) * EX$27,0)</f>
        <v>0.02</v>
      </c>
      <c r="EY32" s="64" cm="1">
        <f t="array" ref="EY32">IFERROR(INDEX('Time-based'!$H74:$BE74,,MATCH(EY$7,'Time-based'!$H$69:$BE$69,0)) * EY$27,0)</f>
        <v>0</v>
      </c>
      <c r="EZ32" s="64" cm="1">
        <f t="array" ref="EZ32">IFERROR(INDEX('Time-based'!$H74:$BE74,,MATCH(EZ$7,'Time-based'!$H$69:$BE$69,0)) * EZ$27,0)</f>
        <v>0</v>
      </c>
      <c r="FA32" s="64" cm="1">
        <f t="array" ref="FA32">IFERROR(INDEX('Time-based'!$H74:$BE74,,MATCH(FA$7,'Time-based'!$H$69:$BE$69,0)) * FA$27,0)</f>
        <v>0</v>
      </c>
      <c r="FB32" s="64" cm="1">
        <f t="array" ref="FB32">IFERROR(INDEX('Time-based'!$H74:$BE74,,MATCH(FB$7,'Time-based'!$H$69:$BE$69,0)) * FB$27,0)</f>
        <v>0.02</v>
      </c>
      <c r="FC32" s="64" cm="1">
        <f t="array" ref="FC32">IFERROR(INDEX('Time-based'!$H74:$BE74,,MATCH(FC$7,'Time-based'!$H$69:$BE$69,0)) * FC$27,0)</f>
        <v>0</v>
      </c>
      <c r="FD32" s="64" cm="1">
        <f t="array" ref="FD32">IFERROR(INDEX('Time-based'!$H74:$BE74,,MATCH(FD$7,'Time-based'!$H$69:$BE$69,0)) * FD$27,0)</f>
        <v>0</v>
      </c>
      <c r="FE32" s="64" cm="1">
        <f t="array" ref="FE32">IFERROR(INDEX('Time-based'!$H74:$BE74,,MATCH(FE$7,'Time-based'!$H$69:$BE$69,0)) * FE$27,0)</f>
        <v>0</v>
      </c>
      <c r="FF32" s="64" cm="1">
        <f t="array" ref="FF32">IFERROR(INDEX('Time-based'!$H74:$BE74,,MATCH(FF$7,'Time-based'!$H$69:$BE$69,0)) * FF$27,0)</f>
        <v>0.02</v>
      </c>
      <c r="FG32" s="64" cm="1">
        <f t="array" ref="FG32">IFERROR(INDEX('Time-based'!$H74:$BE74,,MATCH(FG$7,'Time-based'!$H$69:$BE$69,0)) * FG$27,0)</f>
        <v>0</v>
      </c>
      <c r="FH32" s="64" cm="1">
        <f t="array" ref="FH32">IFERROR(INDEX('Time-based'!$H74:$BE74,,MATCH(FH$7,'Time-based'!$H$69:$BE$69,0)) * FH$27,0)</f>
        <v>0</v>
      </c>
      <c r="FI32" s="64" cm="1">
        <f t="array" ref="FI32">IFERROR(INDEX('Time-based'!$H74:$BE74,,MATCH(FI$7,'Time-based'!$H$69:$BE$69,0)) * FI$27,0)</f>
        <v>0</v>
      </c>
      <c r="FJ32" s="64" cm="1">
        <f t="array" ref="FJ32">IFERROR(INDEX('Time-based'!$H74:$BE74,,MATCH(FJ$7,'Time-based'!$H$69:$BE$69,0)) * FJ$27,0)</f>
        <v>0.02</v>
      </c>
      <c r="FK32" s="64" cm="1">
        <f t="array" ref="FK32">IFERROR(INDEX('Time-based'!$H74:$BE74,,MATCH(FK$7,'Time-based'!$H$69:$BE$69,0)) * FK$27,0)</f>
        <v>0</v>
      </c>
      <c r="FL32" s="64" cm="1">
        <f t="array" ref="FL32">IFERROR(INDEX('Time-based'!$H74:$BE74,,MATCH(FL$7,'Time-based'!$H$69:$BE$69,0)) * FL$27,0)</f>
        <v>0</v>
      </c>
      <c r="FM32" s="64" cm="1">
        <f t="array" ref="FM32">IFERROR(INDEX('Time-based'!$H74:$BE74,,MATCH(FM$7,'Time-based'!$H$69:$BE$69,0)) * FM$27,0)</f>
        <v>0</v>
      </c>
      <c r="FN32" s="64" cm="1">
        <f t="array" ref="FN32">IFERROR(INDEX('Time-based'!$H74:$BE74,,MATCH(FN$7,'Time-based'!$H$69:$BE$69,0)) * FN$27,0)</f>
        <v>0.02</v>
      </c>
      <c r="FO32" s="64" cm="1">
        <f t="array" ref="FO32">IFERROR(INDEX('Time-based'!$H74:$BE74,,MATCH(FO$7,'Time-based'!$H$69:$BE$69,0)) * FO$27,0)</f>
        <v>0</v>
      </c>
      <c r="FP32" s="64" cm="1">
        <f t="array" ref="FP32">IFERROR(INDEX('Time-based'!$H74:$BE74,,MATCH(FP$7,'Time-based'!$H$69:$BE$69,0)) * FP$27,0)</f>
        <v>0</v>
      </c>
      <c r="FQ32" s="64" cm="1">
        <f t="array" ref="FQ32">IFERROR(INDEX('Time-based'!$H74:$BE74,,MATCH(FQ$7,'Time-based'!$H$69:$BE$69,0)) * FQ$27,0)</f>
        <v>0</v>
      </c>
      <c r="FR32" s="64" cm="1">
        <f t="array" ref="FR32">IFERROR(INDEX('Time-based'!$H74:$BE74,,MATCH(FR$7,'Time-based'!$H$69:$BE$69,0)) * FR$27,0)</f>
        <v>0.02</v>
      </c>
    </row>
    <row r="33" spans="2:174">
      <c r="C33" s="44" t="str">
        <f>'Time-based'!D75</f>
        <v>Spare</v>
      </c>
      <c r="D33" s="144" t="s">
        <v>15</v>
      </c>
      <c r="J33" s="64" cm="1">
        <f t="array" ref="J33">IFERROR(INDEX('Time-based'!$H75:$BE75,,MATCH(J$7,'Time-based'!$H$69:$BE$69,0)) * J$27,0)</f>
        <v>0</v>
      </c>
      <c r="K33" s="64" cm="1">
        <f t="array" ref="K33">IFERROR(INDEX('Time-based'!$H75:$BE75,,MATCH(K$7,'Time-based'!$H$69:$BE$69,0)) * K$27,0)</f>
        <v>0</v>
      </c>
      <c r="L33" s="64" cm="1">
        <f t="array" ref="L33">IFERROR(INDEX('Time-based'!$H75:$BE75,,MATCH(L$7,'Time-based'!$H$69:$BE$69,0)) * L$27,0)</f>
        <v>0</v>
      </c>
      <c r="M33" s="64" cm="1">
        <f t="array" ref="M33">IFERROR(INDEX('Time-based'!$H75:$BE75,,MATCH(M$7,'Time-based'!$H$69:$BE$69,0)) * M$27,0)</f>
        <v>0</v>
      </c>
      <c r="N33" s="64" cm="1">
        <f t="array" ref="N33">IFERROR(INDEX('Time-based'!$H75:$BE75,,MATCH(N$7,'Time-based'!$H$69:$BE$69,0)) * N$27,0)</f>
        <v>0</v>
      </c>
      <c r="O33" s="64" cm="1">
        <f t="array" ref="O33">IFERROR(INDEX('Time-based'!$H75:$BE75,,MATCH(O$7,'Time-based'!$H$69:$BE$69,0)) * O$27,0)</f>
        <v>0</v>
      </c>
      <c r="P33" s="64" cm="1">
        <f t="array" ref="P33">IFERROR(INDEX('Time-based'!$H75:$BE75,,MATCH(P$7,'Time-based'!$H$69:$BE$69,0)) * P$27,0)</f>
        <v>0</v>
      </c>
      <c r="Q33" s="64" cm="1">
        <f t="array" ref="Q33">IFERROR(INDEX('Time-based'!$H75:$BE75,,MATCH(Q$7,'Time-based'!$H$69:$BE$69,0)) * Q$27,0)</f>
        <v>0</v>
      </c>
      <c r="R33" s="64" cm="1">
        <f t="array" ref="R33">IFERROR(INDEX('Time-based'!$H75:$BE75,,MATCH(R$7,'Time-based'!$H$69:$BE$69,0)) * R$27,0)</f>
        <v>0</v>
      </c>
      <c r="S33" s="64" cm="1">
        <f t="array" ref="S33">IFERROR(INDEX('Time-based'!$H75:$BE75,,MATCH(S$7,'Time-based'!$H$69:$BE$69,0)) * S$27,0)</f>
        <v>0</v>
      </c>
      <c r="T33" s="64" cm="1">
        <f t="array" ref="T33">IFERROR(INDEX('Time-based'!$H75:$BE75,,MATCH(T$7,'Time-based'!$H$69:$BE$69,0)) * T$27,0)</f>
        <v>0</v>
      </c>
      <c r="U33" s="64" cm="1">
        <f t="array" ref="U33">IFERROR(INDEX('Time-based'!$H75:$BE75,,MATCH(U$7,'Time-based'!$H$69:$BE$69,0)) * U$27,0)</f>
        <v>0</v>
      </c>
      <c r="V33" s="64" cm="1">
        <f t="array" ref="V33">IFERROR(INDEX('Time-based'!$H75:$BE75,,MATCH(V$7,'Time-based'!$H$69:$BE$69,0)) * V$27,0)</f>
        <v>0</v>
      </c>
      <c r="W33" s="64" cm="1">
        <f t="array" ref="W33">IFERROR(INDEX('Time-based'!$H75:$BE75,,MATCH(W$7,'Time-based'!$H$69:$BE$69,0)) * W$27,0)</f>
        <v>0</v>
      </c>
      <c r="X33" s="64" cm="1">
        <f t="array" ref="X33">IFERROR(INDEX('Time-based'!$H75:$BE75,,MATCH(X$7,'Time-based'!$H$69:$BE$69,0)) * X$27,0)</f>
        <v>0</v>
      </c>
      <c r="Y33" s="64" cm="1">
        <f t="array" ref="Y33">IFERROR(INDEX('Time-based'!$H75:$BE75,,MATCH(Y$7,'Time-based'!$H$69:$BE$69,0)) * Y$27,0)</f>
        <v>0</v>
      </c>
      <c r="Z33" s="64" cm="1">
        <f t="array" ref="Z33">IFERROR(INDEX('Time-based'!$H75:$BE75,,MATCH(Z$7,'Time-based'!$H$69:$BE$69,0)) * Z$27,0)</f>
        <v>0</v>
      </c>
      <c r="AA33" s="64" cm="1">
        <f t="array" ref="AA33">IFERROR(INDEX('Time-based'!$H75:$BE75,,MATCH(AA$7,'Time-based'!$H$69:$BE$69,0)) * AA$27,0)</f>
        <v>0</v>
      </c>
      <c r="AB33" s="64" cm="1">
        <f t="array" ref="AB33">IFERROR(INDEX('Time-based'!$H75:$BE75,,MATCH(AB$7,'Time-based'!$H$69:$BE$69,0)) * AB$27,0)</f>
        <v>0</v>
      </c>
      <c r="AC33" s="64" cm="1">
        <f t="array" ref="AC33">IFERROR(INDEX('Time-based'!$H75:$BE75,,MATCH(AC$7,'Time-based'!$H$69:$BE$69,0)) * AC$27,0)</f>
        <v>0</v>
      </c>
      <c r="AD33" s="64" cm="1">
        <f t="array" ref="AD33">IFERROR(INDEX('Time-based'!$H75:$BE75,,MATCH(AD$7,'Time-based'!$H$69:$BE$69,0)) * AD$27,0)</f>
        <v>0</v>
      </c>
      <c r="AE33" s="64" cm="1">
        <f t="array" ref="AE33">IFERROR(INDEX('Time-based'!$H75:$BE75,,MATCH(AE$7,'Time-based'!$H$69:$BE$69,0)) * AE$27,0)</f>
        <v>0</v>
      </c>
      <c r="AF33" s="64" cm="1">
        <f t="array" ref="AF33">IFERROR(INDEX('Time-based'!$H75:$BE75,,MATCH(AF$7,'Time-based'!$H$69:$BE$69,0)) * AF$27,0)</f>
        <v>0</v>
      </c>
      <c r="AG33" s="64" cm="1">
        <f t="array" ref="AG33">IFERROR(INDEX('Time-based'!$H75:$BE75,,MATCH(AG$7,'Time-based'!$H$69:$BE$69,0)) * AG$27,0)</f>
        <v>0</v>
      </c>
      <c r="AH33" s="64" cm="1">
        <f t="array" ref="AH33">IFERROR(INDEX('Time-based'!$H75:$BE75,,MATCH(AH$7,'Time-based'!$H$69:$BE$69,0)) * AH$27,0)</f>
        <v>0</v>
      </c>
      <c r="AI33" s="64" cm="1">
        <f t="array" ref="AI33">IFERROR(INDEX('Time-based'!$H75:$BE75,,MATCH(AI$7,'Time-based'!$H$69:$BE$69,0)) * AI$27,0)</f>
        <v>0</v>
      </c>
      <c r="AJ33" s="64" cm="1">
        <f t="array" ref="AJ33">IFERROR(INDEX('Time-based'!$H75:$BE75,,MATCH(AJ$7,'Time-based'!$H$69:$BE$69,0)) * AJ$27,0)</f>
        <v>0</v>
      </c>
      <c r="AK33" s="64" cm="1">
        <f t="array" ref="AK33">IFERROR(INDEX('Time-based'!$H75:$BE75,,MATCH(AK$7,'Time-based'!$H$69:$BE$69,0)) * AK$27,0)</f>
        <v>0</v>
      </c>
      <c r="AL33" s="64" cm="1">
        <f t="array" ref="AL33">IFERROR(INDEX('Time-based'!$H75:$BE75,,MATCH(AL$7,'Time-based'!$H$69:$BE$69,0)) * AL$27,0)</f>
        <v>0</v>
      </c>
      <c r="AM33" s="64" cm="1">
        <f t="array" ref="AM33">IFERROR(INDEX('Time-based'!$H75:$BE75,,MATCH(AM$7,'Time-based'!$H$69:$BE$69,0)) * AM$27,0)</f>
        <v>0</v>
      </c>
      <c r="AN33" s="64" cm="1">
        <f t="array" ref="AN33">IFERROR(INDEX('Time-based'!$H75:$BE75,,MATCH(AN$7,'Time-based'!$H$69:$BE$69,0)) * AN$27,0)</f>
        <v>0</v>
      </c>
      <c r="AO33" s="64" cm="1">
        <f t="array" ref="AO33">IFERROR(INDEX('Time-based'!$H75:$BE75,,MATCH(AO$7,'Time-based'!$H$69:$BE$69,0)) * AO$27,0)</f>
        <v>0</v>
      </c>
      <c r="AP33" s="64" cm="1">
        <f t="array" ref="AP33">IFERROR(INDEX('Time-based'!$H75:$BE75,,MATCH(AP$7,'Time-based'!$H$69:$BE$69,0)) * AP$27,0)</f>
        <v>0</v>
      </c>
      <c r="AQ33" s="64" cm="1">
        <f t="array" ref="AQ33">IFERROR(INDEX('Time-based'!$H75:$BE75,,MATCH(AQ$7,'Time-based'!$H$69:$BE$69,0)) * AQ$27,0)</f>
        <v>0</v>
      </c>
      <c r="AR33" s="64" cm="1">
        <f t="array" ref="AR33">IFERROR(INDEX('Time-based'!$H75:$BE75,,MATCH(AR$7,'Time-based'!$H$69:$BE$69,0)) * AR$27,0)</f>
        <v>0</v>
      </c>
      <c r="AS33" s="64" cm="1">
        <f t="array" ref="AS33">IFERROR(INDEX('Time-based'!$H75:$BE75,,MATCH(AS$7,'Time-based'!$H$69:$BE$69,0)) * AS$27,0)</f>
        <v>0</v>
      </c>
      <c r="AT33" s="64" cm="1">
        <f t="array" ref="AT33">IFERROR(INDEX('Time-based'!$H75:$BE75,,MATCH(AT$7,'Time-based'!$H$69:$BE$69,0)) * AT$27,0)</f>
        <v>0</v>
      </c>
      <c r="AU33" s="64" cm="1">
        <f t="array" ref="AU33">IFERROR(INDEX('Time-based'!$H75:$BE75,,MATCH(AU$7,'Time-based'!$H$69:$BE$69,0)) * AU$27,0)</f>
        <v>0</v>
      </c>
      <c r="AV33" s="64" cm="1">
        <f t="array" ref="AV33">IFERROR(INDEX('Time-based'!$H75:$BE75,,MATCH(AV$7,'Time-based'!$H$69:$BE$69,0)) * AV$27,0)</f>
        <v>0</v>
      </c>
      <c r="AW33" s="64" cm="1">
        <f t="array" ref="AW33">IFERROR(INDEX('Time-based'!$H75:$BE75,,MATCH(AW$7,'Time-based'!$H$69:$BE$69,0)) * AW$27,0)</f>
        <v>0</v>
      </c>
      <c r="AX33" s="64" cm="1">
        <f t="array" ref="AX33">IFERROR(INDEX('Time-based'!$H75:$BE75,,MATCH(AX$7,'Time-based'!$H$69:$BE$69,0)) * AX$27,0)</f>
        <v>0</v>
      </c>
      <c r="AY33" s="64" cm="1">
        <f t="array" ref="AY33">IFERROR(INDEX('Time-based'!$H75:$BE75,,MATCH(AY$7,'Time-based'!$H$69:$BE$69,0)) * AY$27,0)</f>
        <v>0</v>
      </c>
      <c r="AZ33" s="64" cm="1">
        <f t="array" ref="AZ33">IFERROR(INDEX('Time-based'!$H75:$BE75,,MATCH(AZ$7,'Time-based'!$H$69:$BE$69,0)) * AZ$27,0)</f>
        <v>0</v>
      </c>
      <c r="BA33" s="64" cm="1">
        <f t="array" ref="BA33">IFERROR(INDEX('Time-based'!$H75:$BE75,,MATCH(BA$7,'Time-based'!$H$69:$BE$69,0)) * BA$27,0)</f>
        <v>0</v>
      </c>
      <c r="BB33" s="64" cm="1">
        <f t="array" ref="BB33">IFERROR(INDEX('Time-based'!$H75:$BE75,,MATCH(BB$7,'Time-based'!$H$69:$BE$69,0)) * BB$27,0)</f>
        <v>0</v>
      </c>
      <c r="BC33" s="64" cm="1">
        <f t="array" ref="BC33">IFERROR(INDEX('Time-based'!$H75:$BE75,,MATCH(BC$7,'Time-based'!$H$69:$BE$69,0)) * BC$27,0)</f>
        <v>0</v>
      </c>
      <c r="BD33" s="64" cm="1">
        <f t="array" ref="BD33">IFERROR(INDEX('Time-based'!$H75:$BE75,,MATCH(BD$7,'Time-based'!$H$69:$BE$69,0)) * BD$27,0)</f>
        <v>0</v>
      </c>
      <c r="BE33" s="64" cm="1">
        <f t="array" ref="BE33">IFERROR(INDEX('Time-based'!$H75:$BE75,,MATCH(BE$7,'Time-based'!$H$69:$BE$69,0)) * BE$27,0)</f>
        <v>0</v>
      </c>
      <c r="BF33" s="64" cm="1">
        <f t="array" ref="BF33">IFERROR(INDEX('Time-based'!$H75:$BE75,,MATCH(BF$7,'Time-based'!$H$69:$BE$69,0)) * BF$27,0)</f>
        <v>0</v>
      </c>
      <c r="BG33" s="64" cm="1">
        <f t="array" ref="BG33">IFERROR(INDEX('Time-based'!$H75:$BE75,,MATCH(BG$7,'Time-based'!$H$69:$BE$69,0)) * BG$27,0)</f>
        <v>0</v>
      </c>
      <c r="BH33" s="64" cm="1">
        <f t="array" ref="BH33">IFERROR(INDEX('Time-based'!$H75:$BE75,,MATCH(BH$7,'Time-based'!$H$69:$BE$69,0)) * BH$27,0)</f>
        <v>0</v>
      </c>
      <c r="BI33" s="64" cm="1">
        <f t="array" ref="BI33">IFERROR(INDEX('Time-based'!$H75:$BE75,,MATCH(BI$7,'Time-based'!$H$69:$BE$69,0)) * BI$27,0)</f>
        <v>0</v>
      </c>
      <c r="BJ33" s="64" cm="1">
        <f t="array" ref="BJ33">IFERROR(INDEX('Time-based'!$H75:$BE75,,MATCH(BJ$7,'Time-based'!$H$69:$BE$69,0)) * BJ$27,0)</f>
        <v>0</v>
      </c>
      <c r="BK33" s="64" cm="1">
        <f t="array" ref="BK33">IFERROR(INDEX('Time-based'!$H75:$BE75,,MATCH(BK$7,'Time-based'!$H$69:$BE$69,0)) * BK$27,0)</f>
        <v>0</v>
      </c>
      <c r="BL33" s="64" cm="1">
        <f t="array" ref="BL33">IFERROR(INDEX('Time-based'!$H75:$BE75,,MATCH(BL$7,'Time-based'!$H$69:$BE$69,0)) * BL$27,0)</f>
        <v>0</v>
      </c>
      <c r="BM33" s="64" cm="1">
        <f t="array" ref="BM33">IFERROR(INDEX('Time-based'!$H75:$BE75,,MATCH(BM$7,'Time-based'!$H$69:$BE$69,0)) * BM$27,0)</f>
        <v>0</v>
      </c>
      <c r="BN33" s="64" cm="1">
        <f t="array" ref="BN33">IFERROR(INDEX('Time-based'!$H75:$BE75,,MATCH(BN$7,'Time-based'!$H$69:$BE$69,0)) * BN$27,0)</f>
        <v>0</v>
      </c>
      <c r="BO33" s="64" cm="1">
        <f t="array" ref="BO33">IFERROR(INDEX('Time-based'!$H75:$BE75,,MATCH(BO$7,'Time-based'!$H$69:$BE$69,0)) * BO$27,0)</f>
        <v>0</v>
      </c>
      <c r="BP33" s="64" cm="1">
        <f t="array" ref="BP33">IFERROR(INDEX('Time-based'!$H75:$BE75,,MATCH(BP$7,'Time-based'!$H$69:$BE$69,0)) * BP$27,0)</f>
        <v>0</v>
      </c>
      <c r="BQ33" s="64" cm="1">
        <f t="array" ref="BQ33">IFERROR(INDEX('Time-based'!$H75:$BE75,,MATCH(BQ$7,'Time-based'!$H$69:$BE$69,0)) * BQ$27,0)</f>
        <v>0</v>
      </c>
      <c r="BR33" s="64" cm="1">
        <f t="array" ref="BR33">IFERROR(INDEX('Time-based'!$H75:$BE75,,MATCH(BR$7,'Time-based'!$H$69:$BE$69,0)) * BR$27,0)</f>
        <v>0</v>
      </c>
      <c r="BS33" s="64" cm="1">
        <f t="array" ref="BS33">IFERROR(INDEX('Time-based'!$H75:$BE75,,MATCH(BS$7,'Time-based'!$H$69:$BE$69,0)) * BS$27,0)</f>
        <v>0</v>
      </c>
      <c r="BT33" s="64" cm="1">
        <f t="array" ref="BT33">IFERROR(INDEX('Time-based'!$H75:$BE75,,MATCH(BT$7,'Time-based'!$H$69:$BE$69,0)) * BT$27,0)</f>
        <v>0</v>
      </c>
      <c r="BU33" s="64" cm="1">
        <f t="array" ref="BU33">IFERROR(INDEX('Time-based'!$H75:$BE75,,MATCH(BU$7,'Time-based'!$H$69:$BE$69,0)) * BU$27,0)</f>
        <v>0</v>
      </c>
      <c r="BV33" s="64" cm="1">
        <f t="array" ref="BV33">IFERROR(INDEX('Time-based'!$H75:$BE75,,MATCH(BV$7,'Time-based'!$H$69:$BE$69,0)) * BV$27,0)</f>
        <v>0</v>
      </c>
      <c r="BW33" s="64" cm="1">
        <f t="array" ref="BW33">IFERROR(INDEX('Time-based'!$H75:$BE75,,MATCH(BW$7,'Time-based'!$H$69:$BE$69,0)) * BW$27,0)</f>
        <v>0</v>
      </c>
      <c r="BX33" s="64" cm="1">
        <f t="array" ref="BX33">IFERROR(INDEX('Time-based'!$H75:$BE75,,MATCH(BX$7,'Time-based'!$H$69:$BE$69,0)) * BX$27,0)</f>
        <v>0</v>
      </c>
      <c r="BY33" s="64" cm="1">
        <f t="array" ref="BY33">IFERROR(INDEX('Time-based'!$H75:$BE75,,MATCH(BY$7,'Time-based'!$H$69:$BE$69,0)) * BY$27,0)</f>
        <v>0</v>
      </c>
      <c r="BZ33" s="64" cm="1">
        <f t="array" ref="BZ33">IFERROR(INDEX('Time-based'!$H75:$BE75,,MATCH(BZ$7,'Time-based'!$H$69:$BE$69,0)) * BZ$27,0)</f>
        <v>0</v>
      </c>
      <c r="CA33" s="64" cm="1">
        <f t="array" ref="CA33">IFERROR(INDEX('Time-based'!$H75:$BE75,,MATCH(CA$7,'Time-based'!$H$69:$BE$69,0)) * CA$27,0)</f>
        <v>0</v>
      </c>
      <c r="CB33" s="64" cm="1">
        <f t="array" ref="CB33">IFERROR(INDEX('Time-based'!$H75:$BE75,,MATCH(CB$7,'Time-based'!$H$69:$BE$69,0)) * CB$27,0)</f>
        <v>0</v>
      </c>
      <c r="CC33" s="64" cm="1">
        <f t="array" ref="CC33">IFERROR(INDEX('Time-based'!$H75:$BE75,,MATCH(CC$7,'Time-based'!$H$69:$BE$69,0)) * CC$27,0)</f>
        <v>0</v>
      </c>
      <c r="CD33" s="64" cm="1">
        <f t="array" ref="CD33">IFERROR(INDEX('Time-based'!$H75:$BE75,,MATCH(CD$7,'Time-based'!$H$69:$BE$69,0)) * CD$27,0)</f>
        <v>0</v>
      </c>
      <c r="CE33" s="64" cm="1">
        <f t="array" ref="CE33">IFERROR(INDEX('Time-based'!$H75:$BE75,,MATCH(CE$7,'Time-based'!$H$69:$BE$69,0)) * CE$27,0)</f>
        <v>0</v>
      </c>
      <c r="CF33" s="64" cm="1">
        <f t="array" ref="CF33">IFERROR(INDEX('Time-based'!$H75:$BE75,,MATCH(CF$7,'Time-based'!$H$69:$BE$69,0)) * CF$27,0)</f>
        <v>0</v>
      </c>
      <c r="CG33" s="64" cm="1">
        <f t="array" ref="CG33">IFERROR(INDEX('Time-based'!$H75:$BE75,,MATCH(CG$7,'Time-based'!$H$69:$BE$69,0)) * CG$27,0)</f>
        <v>0</v>
      </c>
      <c r="CH33" s="64" cm="1">
        <f t="array" ref="CH33">IFERROR(INDEX('Time-based'!$H75:$BE75,,MATCH(CH$7,'Time-based'!$H$69:$BE$69,0)) * CH$27,0)</f>
        <v>0</v>
      </c>
      <c r="CI33" s="64" cm="1">
        <f t="array" ref="CI33">IFERROR(INDEX('Time-based'!$H75:$BE75,,MATCH(CI$7,'Time-based'!$H$69:$BE$69,0)) * CI$27,0)</f>
        <v>0</v>
      </c>
      <c r="CJ33" s="64" cm="1">
        <f t="array" ref="CJ33">IFERROR(INDEX('Time-based'!$H75:$BE75,,MATCH(CJ$7,'Time-based'!$H$69:$BE$69,0)) * CJ$27,0)</f>
        <v>0</v>
      </c>
      <c r="CK33" s="64" cm="1">
        <f t="array" ref="CK33">IFERROR(INDEX('Time-based'!$H75:$BE75,,MATCH(CK$7,'Time-based'!$H$69:$BE$69,0)) * CK$27,0)</f>
        <v>0</v>
      </c>
      <c r="CL33" s="64" cm="1">
        <f t="array" ref="CL33">IFERROR(INDEX('Time-based'!$H75:$BE75,,MATCH(CL$7,'Time-based'!$H$69:$BE$69,0)) * CL$27,0)</f>
        <v>0</v>
      </c>
      <c r="CM33" s="64" cm="1">
        <f t="array" ref="CM33">IFERROR(INDEX('Time-based'!$H75:$BE75,,MATCH(CM$7,'Time-based'!$H$69:$BE$69,0)) * CM$27,0)</f>
        <v>0</v>
      </c>
      <c r="CN33" s="64" cm="1">
        <f t="array" ref="CN33">IFERROR(INDEX('Time-based'!$H75:$BE75,,MATCH(CN$7,'Time-based'!$H$69:$BE$69,0)) * CN$27,0)</f>
        <v>0</v>
      </c>
      <c r="CO33" s="64" cm="1">
        <f t="array" ref="CO33">IFERROR(INDEX('Time-based'!$H75:$BE75,,MATCH(CO$7,'Time-based'!$H$69:$BE$69,0)) * CO$27,0)</f>
        <v>0</v>
      </c>
      <c r="CP33" s="64" cm="1">
        <f t="array" ref="CP33">IFERROR(INDEX('Time-based'!$H75:$BE75,,MATCH(CP$7,'Time-based'!$H$69:$BE$69,0)) * CP$27,0)</f>
        <v>0</v>
      </c>
      <c r="CQ33" s="64" cm="1">
        <f t="array" ref="CQ33">IFERROR(INDEX('Time-based'!$H75:$BE75,,MATCH(CQ$7,'Time-based'!$H$69:$BE$69,0)) * CQ$27,0)</f>
        <v>0</v>
      </c>
      <c r="CR33" s="64" cm="1">
        <f t="array" ref="CR33">IFERROR(INDEX('Time-based'!$H75:$BE75,,MATCH(CR$7,'Time-based'!$H$69:$BE$69,0)) * CR$27,0)</f>
        <v>0</v>
      </c>
      <c r="CS33" s="64" cm="1">
        <f t="array" ref="CS33">IFERROR(INDEX('Time-based'!$H75:$BE75,,MATCH(CS$7,'Time-based'!$H$69:$BE$69,0)) * CS$27,0)</f>
        <v>0</v>
      </c>
      <c r="CT33" s="64" cm="1">
        <f t="array" ref="CT33">IFERROR(INDEX('Time-based'!$H75:$BE75,,MATCH(CT$7,'Time-based'!$H$69:$BE$69,0)) * CT$27,0)</f>
        <v>0</v>
      </c>
      <c r="CU33" s="64" cm="1">
        <f t="array" ref="CU33">IFERROR(INDEX('Time-based'!$H75:$BE75,,MATCH(CU$7,'Time-based'!$H$69:$BE$69,0)) * CU$27,0)</f>
        <v>0</v>
      </c>
      <c r="CV33" s="64" cm="1">
        <f t="array" ref="CV33">IFERROR(INDEX('Time-based'!$H75:$BE75,,MATCH(CV$7,'Time-based'!$H$69:$BE$69,0)) * CV$27,0)</f>
        <v>0</v>
      </c>
      <c r="CW33" s="64" cm="1">
        <f t="array" ref="CW33">IFERROR(INDEX('Time-based'!$H75:$BE75,,MATCH(CW$7,'Time-based'!$H$69:$BE$69,0)) * CW$27,0)</f>
        <v>0</v>
      </c>
      <c r="CX33" s="64" cm="1">
        <f t="array" ref="CX33">IFERROR(INDEX('Time-based'!$H75:$BE75,,MATCH(CX$7,'Time-based'!$H$69:$BE$69,0)) * CX$27,0)</f>
        <v>0</v>
      </c>
      <c r="CY33" s="64" cm="1">
        <f t="array" ref="CY33">IFERROR(INDEX('Time-based'!$H75:$BE75,,MATCH(CY$7,'Time-based'!$H$69:$BE$69,0)) * CY$27,0)</f>
        <v>0</v>
      </c>
      <c r="CZ33" s="64" cm="1">
        <f t="array" ref="CZ33">IFERROR(INDEX('Time-based'!$H75:$BE75,,MATCH(CZ$7,'Time-based'!$H$69:$BE$69,0)) * CZ$27,0)</f>
        <v>0</v>
      </c>
      <c r="DA33" s="64" cm="1">
        <f t="array" ref="DA33">IFERROR(INDEX('Time-based'!$H75:$BE75,,MATCH(DA$7,'Time-based'!$H$69:$BE$69,0)) * DA$27,0)</f>
        <v>0</v>
      </c>
      <c r="DB33" s="64" cm="1">
        <f t="array" ref="DB33">IFERROR(INDEX('Time-based'!$H75:$BE75,,MATCH(DB$7,'Time-based'!$H$69:$BE$69,0)) * DB$27,0)</f>
        <v>0</v>
      </c>
      <c r="DC33" s="64" cm="1">
        <f t="array" ref="DC33">IFERROR(INDEX('Time-based'!$H75:$BE75,,MATCH(DC$7,'Time-based'!$H$69:$BE$69,0)) * DC$27,0)</f>
        <v>0</v>
      </c>
      <c r="DD33" s="64" cm="1">
        <f t="array" ref="DD33">IFERROR(INDEX('Time-based'!$H75:$BE75,,MATCH(DD$7,'Time-based'!$H$69:$BE$69,0)) * DD$27,0)</f>
        <v>0</v>
      </c>
      <c r="DE33" s="64" cm="1">
        <f t="array" ref="DE33">IFERROR(INDEX('Time-based'!$H75:$BE75,,MATCH(DE$7,'Time-based'!$H$69:$BE$69,0)) * DE$27,0)</f>
        <v>0</v>
      </c>
      <c r="DF33" s="64" cm="1">
        <f t="array" ref="DF33">IFERROR(INDEX('Time-based'!$H75:$BE75,,MATCH(DF$7,'Time-based'!$H$69:$BE$69,0)) * DF$27,0)</f>
        <v>0</v>
      </c>
      <c r="DG33" s="64" cm="1">
        <f t="array" ref="DG33">IFERROR(INDEX('Time-based'!$H75:$BE75,,MATCH(DG$7,'Time-based'!$H$69:$BE$69,0)) * DG$27,0)</f>
        <v>0</v>
      </c>
      <c r="DH33" s="64" cm="1">
        <f t="array" ref="DH33">IFERROR(INDEX('Time-based'!$H75:$BE75,,MATCH(DH$7,'Time-based'!$H$69:$BE$69,0)) * DH$27,0)</f>
        <v>0</v>
      </c>
      <c r="DI33" s="64" cm="1">
        <f t="array" ref="DI33">IFERROR(INDEX('Time-based'!$H75:$BE75,,MATCH(DI$7,'Time-based'!$H$69:$BE$69,0)) * DI$27,0)</f>
        <v>0</v>
      </c>
      <c r="DJ33" s="64" cm="1">
        <f t="array" ref="DJ33">IFERROR(INDEX('Time-based'!$H75:$BE75,,MATCH(DJ$7,'Time-based'!$H$69:$BE$69,0)) * DJ$27,0)</f>
        <v>0</v>
      </c>
      <c r="DK33" s="64" cm="1">
        <f t="array" ref="DK33">IFERROR(INDEX('Time-based'!$H75:$BE75,,MATCH(DK$7,'Time-based'!$H$69:$BE$69,0)) * DK$27,0)</f>
        <v>0</v>
      </c>
      <c r="DL33" s="64" cm="1">
        <f t="array" ref="DL33">IFERROR(INDEX('Time-based'!$H75:$BE75,,MATCH(DL$7,'Time-based'!$H$69:$BE$69,0)) * DL$27,0)</f>
        <v>0</v>
      </c>
      <c r="DM33" s="64" cm="1">
        <f t="array" ref="DM33">IFERROR(INDEX('Time-based'!$H75:$BE75,,MATCH(DM$7,'Time-based'!$H$69:$BE$69,0)) * DM$27,0)</f>
        <v>0</v>
      </c>
      <c r="DN33" s="64" cm="1">
        <f t="array" ref="DN33">IFERROR(INDEX('Time-based'!$H75:$BE75,,MATCH(DN$7,'Time-based'!$H$69:$BE$69,0)) * DN$27,0)</f>
        <v>0</v>
      </c>
      <c r="DO33" s="64" cm="1">
        <f t="array" ref="DO33">IFERROR(INDEX('Time-based'!$H75:$BE75,,MATCH(DO$7,'Time-based'!$H$69:$BE$69,0)) * DO$27,0)</f>
        <v>0</v>
      </c>
      <c r="DP33" s="64" cm="1">
        <f t="array" ref="DP33">IFERROR(INDEX('Time-based'!$H75:$BE75,,MATCH(DP$7,'Time-based'!$H$69:$BE$69,0)) * DP$27,0)</f>
        <v>0</v>
      </c>
      <c r="DQ33" s="64" cm="1">
        <f t="array" ref="DQ33">IFERROR(INDEX('Time-based'!$H75:$BE75,,MATCH(DQ$7,'Time-based'!$H$69:$BE$69,0)) * DQ$27,0)</f>
        <v>0</v>
      </c>
      <c r="DR33" s="64" cm="1">
        <f t="array" ref="DR33">IFERROR(INDEX('Time-based'!$H75:$BE75,,MATCH(DR$7,'Time-based'!$H$69:$BE$69,0)) * DR$27,0)</f>
        <v>0</v>
      </c>
      <c r="DS33" s="64" cm="1">
        <f t="array" ref="DS33">IFERROR(INDEX('Time-based'!$H75:$BE75,,MATCH(DS$7,'Time-based'!$H$69:$BE$69,0)) * DS$27,0)</f>
        <v>0</v>
      </c>
      <c r="DT33" s="64" cm="1">
        <f t="array" ref="DT33">IFERROR(INDEX('Time-based'!$H75:$BE75,,MATCH(DT$7,'Time-based'!$H$69:$BE$69,0)) * DT$27,0)</f>
        <v>0</v>
      </c>
      <c r="DU33" s="64" cm="1">
        <f t="array" ref="DU33">IFERROR(INDEX('Time-based'!$H75:$BE75,,MATCH(DU$7,'Time-based'!$H$69:$BE$69,0)) * DU$27,0)</f>
        <v>0</v>
      </c>
      <c r="DV33" s="64" cm="1">
        <f t="array" ref="DV33">IFERROR(INDEX('Time-based'!$H75:$BE75,,MATCH(DV$7,'Time-based'!$H$69:$BE$69,0)) * DV$27,0)</f>
        <v>0</v>
      </c>
      <c r="DW33" s="64" cm="1">
        <f t="array" ref="DW33">IFERROR(INDEX('Time-based'!$H75:$BE75,,MATCH(DW$7,'Time-based'!$H$69:$BE$69,0)) * DW$27,0)</f>
        <v>0</v>
      </c>
      <c r="DX33" s="64" cm="1">
        <f t="array" ref="DX33">IFERROR(INDEX('Time-based'!$H75:$BE75,,MATCH(DX$7,'Time-based'!$H$69:$BE$69,0)) * DX$27,0)</f>
        <v>0</v>
      </c>
      <c r="DY33" s="64" cm="1">
        <f t="array" ref="DY33">IFERROR(INDEX('Time-based'!$H75:$BE75,,MATCH(DY$7,'Time-based'!$H$69:$BE$69,0)) * DY$27,0)</f>
        <v>0</v>
      </c>
      <c r="DZ33" s="64" cm="1">
        <f t="array" ref="DZ33">IFERROR(INDEX('Time-based'!$H75:$BE75,,MATCH(DZ$7,'Time-based'!$H$69:$BE$69,0)) * DZ$27,0)</f>
        <v>0</v>
      </c>
      <c r="EA33" s="64" cm="1">
        <f t="array" ref="EA33">IFERROR(INDEX('Time-based'!$H75:$BE75,,MATCH(EA$7,'Time-based'!$H$69:$BE$69,0)) * EA$27,0)</f>
        <v>0</v>
      </c>
      <c r="EB33" s="64" cm="1">
        <f t="array" ref="EB33">IFERROR(INDEX('Time-based'!$H75:$BE75,,MATCH(EB$7,'Time-based'!$H$69:$BE$69,0)) * EB$27,0)</f>
        <v>0</v>
      </c>
      <c r="EC33" s="64" cm="1">
        <f t="array" ref="EC33">IFERROR(INDEX('Time-based'!$H75:$BE75,,MATCH(EC$7,'Time-based'!$H$69:$BE$69,0)) * EC$27,0)</f>
        <v>0</v>
      </c>
      <c r="ED33" s="64" cm="1">
        <f t="array" ref="ED33">IFERROR(INDEX('Time-based'!$H75:$BE75,,MATCH(ED$7,'Time-based'!$H$69:$BE$69,0)) * ED$27,0)</f>
        <v>0</v>
      </c>
      <c r="EE33" s="64" cm="1">
        <f t="array" ref="EE33">IFERROR(INDEX('Time-based'!$H75:$BE75,,MATCH(EE$7,'Time-based'!$H$69:$BE$69,0)) * EE$27,0)</f>
        <v>0</v>
      </c>
      <c r="EF33" s="64" cm="1">
        <f t="array" ref="EF33">IFERROR(INDEX('Time-based'!$H75:$BE75,,MATCH(EF$7,'Time-based'!$H$69:$BE$69,0)) * EF$27,0)</f>
        <v>0</v>
      </c>
      <c r="EG33" s="64" cm="1">
        <f t="array" ref="EG33">IFERROR(INDEX('Time-based'!$H75:$BE75,,MATCH(EG$7,'Time-based'!$H$69:$BE$69,0)) * EG$27,0)</f>
        <v>0</v>
      </c>
      <c r="EH33" s="64" cm="1">
        <f t="array" ref="EH33">IFERROR(INDEX('Time-based'!$H75:$BE75,,MATCH(EH$7,'Time-based'!$H$69:$BE$69,0)) * EH$27,0)</f>
        <v>0</v>
      </c>
      <c r="EI33" s="64" cm="1">
        <f t="array" ref="EI33">IFERROR(INDEX('Time-based'!$H75:$BE75,,MATCH(EI$7,'Time-based'!$H$69:$BE$69,0)) * EI$27,0)</f>
        <v>0</v>
      </c>
      <c r="EJ33" s="64" cm="1">
        <f t="array" ref="EJ33">IFERROR(INDEX('Time-based'!$H75:$BE75,,MATCH(EJ$7,'Time-based'!$H$69:$BE$69,0)) * EJ$27,0)</f>
        <v>0</v>
      </c>
      <c r="EK33" s="64" cm="1">
        <f t="array" ref="EK33">IFERROR(INDEX('Time-based'!$H75:$BE75,,MATCH(EK$7,'Time-based'!$H$69:$BE$69,0)) * EK$27,0)</f>
        <v>0</v>
      </c>
      <c r="EL33" s="64" cm="1">
        <f t="array" ref="EL33">IFERROR(INDEX('Time-based'!$H75:$BE75,,MATCH(EL$7,'Time-based'!$H$69:$BE$69,0)) * EL$27,0)</f>
        <v>0</v>
      </c>
      <c r="EM33" s="64" cm="1">
        <f t="array" ref="EM33">IFERROR(INDEX('Time-based'!$H75:$BE75,,MATCH(EM$7,'Time-based'!$H$69:$BE$69,0)) * EM$27,0)</f>
        <v>0</v>
      </c>
      <c r="EN33" s="64" cm="1">
        <f t="array" ref="EN33">IFERROR(INDEX('Time-based'!$H75:$BE75,,MATCH(EN$7,'Time-based'!$H$69:$BE$69,0)) * EN$27,0)</f>
        <v>0</v>
      </c>
      <c r="EO33" s="64" cm="1">
        <f t="array" ref="EO33">IFERROR(INDEX('Time-based'!$H75:$BE75,,MATCH(EO$7,'Time-based'!$H$69:$BE$69,0)) * EO$27,0)</f>
        <v>0</v>
      </c>
      <c r="EP33" s="64" cm="1">
        <f t="array" ref="EP33">IFERROR(INDEX('Time-based'!$H75:$BE75,,MATCH(EP$7,'Time-based'!$H$69:$BE$69,0)) * EP$27,0)</f>
        <v>0</v>
      </c>
      <c r="EQ33" s="64" cm="1">
        <f t="array" ref="EQ33">IFERROR(INDEX('Time-based'!$H75:$BE75,,MATCH(EQ$7,'Time-based'!$H$69:$BE$69,0)) * EQ$27,0)</f>
        <v>0</v>
      </c>
      <c r="ER33" s="64" cm="1">
        <f t="array" ref="ER33">IFERROR(INDEX('Time-based'!$H75:$BE75,,MATCH(ER$7,'Time-based'!$H$69:$BE$69,0)) * ER$27,0)</f>
        <v>0</v>
      </c>
      <c r="ES33" s="64" cm="1">
        <f t="array" ref="ES33">IFERROR(INDEX('Time-based'!$H75:$BE75,,MATCH(ES$7,'Time-based'!$H$69:$BE$69,0)) * ES$27,0)</f>
        <v>0</v>
      </c>
      <c r="ET33" s="64" cm="1">
        <f t="array" ref="ET33">IFERROR(INDEX('Time-based'!$H75:$BE75,,MATCH(ET$7,'Time-based'!$H$69:$BE$69,0)) * ET$27,0)</f>
        <v>0</v>
      </c>
      <c r="EU33" s="64" cm="1">
        <f t="array" ref="EU33">IFERROR(INDEX('Time-based'!$H75:$BE75,,MATCH(EU$7,'Time-based'!$H$69:$BE$69,0)) * EU$27,0)</f>
        <v>0</v>
      </c>
      <c r="EV33" s="64" cm="1">
        <f t="array" ref="EV33">IFERROR(INDEX('Time-based'!$H75:$BE75,,MATCH(EV$7,'Time-based'!$H$69:$BE$69,0)) * EV$27,0)</f>
        <v>0</v>
      </c>
      <c r="EW33" s="64" cm="1">
        <f t="array" ref="EW33">IFERROR(INDEX('Time-based'!$H75:$BE75,,MATCH(EW$7,'Time-based'!$H$69:$BE$69,0)) * EW$27,0)</f>
        <v>0</v>
      </c>
      <c r="EX33" s="64" cm="1">
        <f t="array" ref="EX33">IFERROR(INDEX('Time-based'!$H75:$BE75,,MATCH(EX$7,'Time-based'!$H$69:$BE$69,0)) * EX$27,0)</f>
        <v>0</v>
      </c>
      <c r="EY33" s="64" cm="1">
        <f t="array" ref="EY33">IFERROR(INDEX('Time-based'!$H75:$BE75,,MATCH(EY$7,'Time-based'!$H$69:$BE$69,0)) * EY$27,0)</f>
        <v>0</v>
      </c>
      <c r="EZ33" s="64" cm="1">
        <f t="array" ref="EZ33">IFERROR(INDEX('Time-based'!$H75:$BE75,,MATCH(EZ$7,'Time-based'!$H$69:$BE$69,0)) * EZ$27,0)</f>
        <v>0</v>
      </c>
      <c r="FA33" s="64" cm="1">
        <f t="array" ref="FA33">IFERROR(INDEX('Time-based'!$H75:$BE75,,MATCH(FA$7,'Time-based'!$H$69:$BE$69,0)) * FA$27,0)</f>
        <v>0</v>
      </c>
      <c r="FB33" s="64" cm="1">
        <f t="array" ref="FB33">IFERROR(INDEX('Time-based'!$H75:$BE75,,MATCH(FB$7,'Time-based'!$H$69:$BE$69,0)) * FB$27,0)</f>
        <v>0</v>
      </c>
      <c r="FC33" s="64" cm="1">
        <f t="array" ref="FC33">IFERROR(INDEX('Time-based'!$H75:$BE75,,MATCH(FC$7,'Time-based'!$H$69:$BE$69,0)) * FC$27,0)</f>
        <v>0</v>
      </c>
      <c r="FD33" s="64" cm="1">
        <f t="array" ref="FD33">IFERROR(INDEX('Time-based'!$H75:$BE75,,MATCH(FD$7,'Time-based'!$H$69:$BE$69,0)) * FD$27,0)</f>
        <v>0</v>
      </c>
      <c r="FE33" s="64" cm="1">
        <f t="array" ref="FE33">IFERROR(INDEX('Time-based'!$H75:$BE75,,MATCH(FE$7,'Time-based'!$H$69:$BE$69,0)) * FE$27,0)</f>
        <v>0</v>
      </c>
      <c r="FF33" s="64" cm="1">
        <f t="array" ref="FF33">IFERROR(INDEX('Time-based'!$H75:$BE75,,MATCH(FF$7,'Time-based'!$H$69:$BE$69,0)) * FF$27,0)</f>
        <v>0</v>
      </c>
      <c r="FG33" s="64" cm="1">
        <f t="array" ref="FG33">IFERROR(INDEX('Time-based'!$H75:$BE75,,MATCH(FG$7,'Time-based'!$H$69:$BE$69,0)) * FG$27,0)</f>
        <v>0</v>
      </c>
      <c r="FH33" s="64" cm="1">
        <f t="array" ref="FH33">IFERROR(INDEX('Time-based'!$H75:$BE75,,MATCH(FH$7,'Time-based'!$H$69:$BE$69,0)) * FH$27,0)</f>
        <v>0</v>
      </c>
      <c r="FI33" s="64" cm="1">
        <f t="array" ref="FI33">IFERROR(INDEX('Time-based'!$H75:$BE75,,MATCH(FI$7,'Time-based'!$H$69:$BE$69,0)) * FI$27,0)</f>
        <v>0</v>
      </c>
      <c r="FJ33" s="64" cm="1">
        <f t="array" ref="FJ33">IFERROR(INDEX('Time-based'!$H75:$BE75,,MATCH(FJ$7,'Time-based'!$H$69:$BE$69,0)) * FJ$27,0)</f>
        <v>0</v>
      </c>
      <c r="FK33" s="64" cm="1">
        <f t="array" ref="FK33">IFERROR(INDEX('Time-based'!$H75:$BE75,,MATCH(FK$7,'Time-based'!$H$69:$BE$69,0)) * FK$27,0)</f>
        <v>0</v>
      </c>
      <c r="FL33" s="64" cm="1">
        <f t="array" ref="FL33">IFERROR(INDEX('Time-based'!$H75:$BE75,,MATCH(FL$7,'Time-based'!$H$69:$BE$69,0)) * FL$27,0)</f>
        <v>0</v>
      </c>
      <c r="FM33" s="64" cm="1">
        <f t="array" ref="FM33">IFERROR(INDEX('Time-based'!$H75:$BE75,,MATCH(FM$7,'Time-based'!$H$69:$BE$69,0)) * FM$27,0)</f>
        <v>0</v>
      </c>
      <c r="FN33" s="64" cm="1">
        <f t="array" ref="FN33">IFERROR(INDEX('Time-based'!$H75:$BE75,,MATCH(FN$7,'Time-based'!$H$69:$BE$69,0)) * FN$27,0)</f>
        <v>0</v>
      </c>
      <c r="FO33" s="64" cm="1">
        <f t="array" ref="FO33">IFERROR(INDEX('Time-based'!$H75:$BE75,,MATCH(FO$7,'Time-based'!$H$69:$BE$69,0)) * FO$27,0)</f>
        <v>0</v>
      </c>
      <c r="FP33" s="64" cm="1">
        <f t="array" ref="FP33">IFERROR(INDEX('Time-based'!$H75:$BE75,,MATCH(FP$7,'Time-based'!$H$69:$BE$69,0)) * FP$27,0)</f>
        <v>0</v>
      </c>
      <c r="FQ33" s="64" cm="1">
        <f t="array" ref="FQ33">IFERROR(INDEX('Time-based'!$H75:$BE75,,MATCH(FQ$7,'Time-based'!$H$69:$BE$69,0)) * FQ$27,0)</f>
        <v>0</v>
      </c>
      <c r="FR33" s="64" cm="1">
        <f t="array" ref="FR33">IFERROR(INDEX('Time-based'!$H75:$BE75,,MATCH(FR$7,'Time-based'!$H$69:$BE$69,0)) * FR$27,0)</f>
        <v>0</v>
      </c>
    </row>
    <row r="34" spans="2:174">
      <c r="C34" s="44" t="str">
        <f>'Time-based'!D76</f>
        <v>Spare</v>
      </c>
      <c r="D34" s="144" t="s">
        <v>15</v>
      </c>
      <c r="J34" s="64" cm="1">
        <f t="array" ref="J34">IFERROR(INDEX('Time-based'!$H76:$BE76,,MATCH(J$7,'Time-based'!$H$69:$BE$69,0)) * J$27,0)</f>
        <v>0</v>
      </c>
      <c r="K34" s="64" cm="1">
        <f t="array" ref="K34">IFERROR(INDEX('Time-based'!$H76:$BE76,,MATCH(K$7,'Time-based'!$H$69:$BE$69,0)) * K$27,0)</f>
        <v>0</v>
      </c>
      <c r="L34" s="64" cm="1">
        <f t="array" ref="L34">IFERROR(INDEX('Time-based'!$H76:$BE76,,MATCH(L$7,'Time-based'!$H$69:$BE$69,0)) * L$27,0)</f>
        <v>0</v>
      </c>
      <c r="M34" s="64" cm="1">
        <f t="array" ref="M34">IFERROR(INDEX('Time-based'!$H76:$BE76,,MATCH(M$7,'Time-based'!$H$69:$BE$69,0)) * M$27,0)</f>
        <v>0</v>
      </c>
      <c r="N34" s="64" cm="1">
        <f t="array" ref="N34">IFERROR(INDEX('Time-based'!$H76:$BE76,,MATCH(N$7,'Time-based'!$H$69:$BE$69,0)) * N$27,0)</f>
        <v>0</v>
      </c>
      <c r="O34" s="64" cm="1">
        <f t="array" ref="O34">IFERROR(INDEX('Time-based'!$H76:$BE76,,MATCH(O$7,'Time-based'!$H$69:$BE$69,0)) * O$27,0)</f>
        <v>0</v>
      </c>
      <c r="P34" s="64" cm="1">
        <f t="array" ref="P34">IFERROR(INDEX('Time-based'!$H76:$BE76,,MATCH(P$7,'Time-based'!$H$69:$BE$69,0)) * P$27,0)</f>
        <v>0</v>
      </c>
      <c r="Q34" s="64" cm="1">
        <f t="array" ref="Q34">IFERROR(INDEX('Time-based'!$H76:$BE76,,MATCH(Q$7,'Time-based'!$H$69:$BE$69,0)) * Q$27,0)</f>
        <v>0</v>
      </c>
      <c r="R34" s="64" cm="1">
        <f t="array" ref="R34">IFERROR(INDEX('Time-based'!$H76:$BE76,,MATCH(R$7,'Time-based'!$H$69:$BE$69,0)) * R$27,0)</f>
        <v>0</v>
      </c>
      <c r="S34" s="64" cm="1">
        <f t="array" ref="S34">IFERROR(INDEX('Time-based'!$H76:$BE76,,MATCH(S$7,'Time-based'!$H$69:$BE$69,0)) * S$27,0)</f>
        <v>0</v>
      </c>
      <c r="T34" s="64" cm="1">
        <f t="array" ref="T34">IFERROR(INDEX('Time-based'!$H76:$BE76,,MATCH(T$7,'Time-based'!$H$69:$BE$69,0)) * T$27,0)</f>
        <v>0</v>
      </c>
      <c r="U34" s="64" cm="1">
        <f t="array" ref="U34">IFERROR(INDEX('Time-based'!$H76:$BE76,,MATCH(U$7,'Time-based'!$H$69:$BE$69,0)) * U$27,0)</f>
        <v>0</v>
      </c>
      <c r="V34" s="64" cm="1">
        <f t="array" ref="V34">IFERROR(INDEX('Time-based'!$H76:$BE76,,MATCH(V$7,'Time-based'!$H$69:$BE$69,0)) * V$27,0)</f>
        <v>0</v>
      </c>
      <c r="W34" s="64" cm="1">
        <f t="array" ref="W34">IFERROR(INDEX('Time-based'!$H76:$BE76,,MATCH(W$7,'Time-based'!$H$69:$BE$69,0)) * W$27,0)</f>
        <v>0</v>
      </c>
      <c r="X34" s="64" cm="1">
        <f t="array" ref="X34">IFERROR(INDEX('Time-based'!$H76:$BE76,,MATCH(X$7,'Time-based'!$H$69:$BE$69,0)) * X$27,0)</f>
        <v>0</v>
      </c>
      <c r="Y34" s="64" cm="1">
        <f t="array" ref="Y34">IFERROR(INDEX('Time-based'!$H76:$BE76,,MATCH(Y$7,'Time-based'!$H$69:$BE$69,0)) * Y$27,0)</f>
        <v>0</v>
      </c>
      <c r="Z34" s="64" cm="1">
        <f t="array" ref="Z34">IFERROR(INDEX('Time-based'!$H76:$BE76,,MATCH(Z$7,'Time-based'!$H$69:$BE$69,0)) * Z$27,0)</f>
        <v>0</v>
      </c>
      <c r="AA34" s="64" cm="1">
        <f t="array" ref="AA34">IFERROR(INDEX('Time-based'!$H76:$BE76,,MATCH(AA$7,'Time-based'!$H$69:$BE$69,0)) * AA$27,0)</f>
        <v>0</v>
      </c>
      <c r="AB34" s="64" cm="1">
        <f t="array" ref="AB34">IFERROR(INDEX('Time-based'!$H76:$BE76,,MATCH(AB$7,'Time-based'!$H$69:$BE$69,0)) * AB$27,0)</f>
        <v>0</v>
      </c>
      <c r="AC34" s="64" cm="1">
        <f t="array" ref="AC34">IFERROR(INDEX('Time-based'!$H76:$BE76,,MATCH(AC$7,'Time-based'!$H$69:$BE$69,0)) * AC$27,0)</f>
        <v>0</v>
      </c>
      <c r="AD34" s="64" cm="1">
        <f t="array" ref="AD34">IFERROR(INDEX('Time-based'!$H76:$BE76,,MATCH(AD$7,'Time-based'!$H$69:$BE$69,0)) * AD$27,0)</f>
        <v>0</v>
      </c>
      <c r="AE34" s="64" cm="1">
        <f t="array" ref="AE34">IFERROR(INDEX('Time-based'!$H76:$BE76,,MATCH(AE$7,'Time-based'!$H$69:$BE$69,0)) * AE$27,0)</f>
        <v>0</v>
      </c>
      <c r="AF34" s="64" cm="1">
        <f t="array" ref="AF34">IFERROR(INDEX('Time-based'!$H76:$BE76,,MATCH(AF$7,'Time-based'!$H$69:$BE$69,0)) * AF$27,0)</f>
        <v>0</v>
      </c>
      <c r="AG34" s="64" cm="1">
        <f t="array" ref="AG34">IFERROR(INDEX('Time-based'!$H76:$BE76,,MATCH(AG$7,'Time-based'!$H$69:$BE$69,0)) * AG$27,0)</f>
        <v>0</v>
      </c>
      <c r="AH34" s="64" cm="1">
        <f t="array" ref="AH34">IFERROR(INDEX('Time-based'!$H76:$BE76,,MATCH(AH$7,'Time-based'!$H$69:$BE$69,0)) * AH$27,0)</f>
        <v>0</v>
      </c>
      <c r="AI34" s="64" cm="1">
        <f t="array" ref="AI34">IFERROR(INDEX('Time-based'!$H76:$BE76,,MATCH(AI$7,'Time-based'!$H$69:$BE$69,0)) * AI$27,0)</f>
        <v>0</v>
      </c>
      <c r="AJ34" s="64" cm="1">
        <f t="array" ref="AJ34">IFERROR(INDEX('Time-based'!$H76:$BE76,,MATCH(AJ$7,'Time-based'!$H$69:$BE$69,0)) * AJ$27,0)</f>
        <v>0</v>
      </c>
      <c r="AK34" s="64" cm="1">
        <f t="array" ref="AK34">IFERROR(INDEX('Time-based'!$H76:$BE76,,MATCH(AK$7,'Time-based'!$H$69:$BE$69,0)) * AK$27,0)</f>
        <v>0</v>
      </c>
      <c r="AL34" s="64" cm="1">
        <f t="array" ref="AL34">IFERROR(INDEX('Time-based'!$H76:$BE76,,MATCH(AL$7,'Time-based'!$H$69:$BE$69,0)) * AL$27,0)</f>
        <v>0</v>
      </c>
      <c r="AM34" s="64" cm="1">
        <f t="array" ref="AM34">IFERROR(INDEX('Time-based'!$H76:$BE76,,MATCH(AM$7,'Time-based'!$H$69:$BE$69,0)) * AM$27,0)</f>
        <v>0</v>
      </c>
      <c r="AN34" s="64" cm="1">
        <f t="array" ref="AN34">IFERROR(INDEX('Time-based'!$H76:$BE76,,MATCH(AN$7,'Time-based'!$H$69:$BE$69,0)) * AN$27,0)</f>
        <v>0</v>
      </c>
      <c r="AO34" s="64" cm="1">
        <f t="array" ref="AO34">IFERROR(INDEX('Time-based'!$H76:$BE76,,MATCH(AO$7,'Time-based'!$H$69:$BE$69,0)) * AO$27,0)</f>
        <v>0</v>
      </c>
      <c r="AP34" s="64" cm="1">
        <f t="array" ref="AP34">IFERROR(INDEX('Time-based'!$H76:$BE76,,MATCH(AP$7,'Time-based'!$H$69:$BE$69,0)) * AP$27,0)</f>
        <v>0</v>
      </c>
      <c r="AQ34" s="64" cm="1">
        <f t="array" ref="AQ34">IFERROR(INDEX('Time-based'!$H76:$BE76,,MATCH(AQ$7,'Time-based'!$H$69:$BE$69,0)) * AQ$27,0)</f>
        <v>0</v>
      </c>
      <c r="AR34" s="64" cm="1">
        <f t="array" ref="AR34">IFERROR(INDEX('Time-based'!$H76:$BE76,,MATCH(AR$7,'Time-based'!$H$69:$BE$69,0)) * AR$27,0)</f>
        <v>0</v>
      </c>
      <c r="AS34" s="64" cm="1">
        <f t="array" ref="AS34">IFERROR(INDEX('Time-based'!$H76:$BE76,,MATCH(AS$7,'Time-based'!$H$69:$BE$69,0)) * AS$27,0)</f>
        <v>0</v>
      </c>
      <c r="AT34" s="64" cm="1">
        <f t="array" ref="AT34">IFERROR(INDEX('Time-based'!$H76:$BE76,,MATCH(AT$7,'Time-based'!$H$69:$BE$69,0)) * AT$27,0)</f>
        <v>0</v>
      </c>
      <c r="AU34" s="64" cm="1">
        <f t="array" ref="AU34">IFERROR(INDEX('Time-based'!$H76:$BE76,,MATCH(AU$7,'Time-based'!$H$69:$BE$69,0)) * AU$27,0)</f>
        <v>0</v>
      </c>
      <c r="AV34" s="64" cm="1">
        <f t="array" ref="AV34">IFERROR(INDEX('Time-based'!$H76:$BE76,,MATCH(AV$7,'Time-based'!$H$69:$BE$69,0)) * AV$27,0)</f>
        <v>0</v>
      </c>
      <c r="AW34" s="64" cm="1">
        <f t="array" ref="AW34">IFERROR(INDEX('Time-based'!$H76:$BE76,,MATCH(AW$7,'Time-based'!$H$69:$BE$69,0)) * AW$27,0)</f>
        <v>0</v>
      </c>
      <c r="AX34" s="64" cm="1">
        <f t="array" ref="AX34">IFERROR(INDEX('Time-based'!$H76:$BE76,,MATCH(AX$7,'Time-based'!$H$69:$BE$69,0)) * AX$27,0)</f>
        <v>0</v>
      </c>
      <c r="AY34" s="64" cm="1">
        <f t="array" ref="AY34">IFERROR(INDEX('Time-based'!$H76:$BE76,,MATCH(AY$7,'Time-based'!$H$69:$BE$69,0)) * AY$27,0)</f>
        <v>0</v>
      </c>
      <c r="AZ34" s="64" cm="1">
        <f t="array" ref="AZ34">IFERROR(INDEX('Time-based'!$H76:$BE76,,MATCH(AZ$7,'Time-based'!$H$69:$BE$69,0)) * AZ$27,0)</f>
        <v>0</v>
      </c>
      <c r="BA34" s="64" cm="1">
        <f t="array" ref="BA34">IFERROR(INDEX('Time-based'!$H76:$BE76,,MATCH(BA$7,'Time-based'!$H$69:$BE$69,0)) * BA$27,0)</f>
        <v>0</v>
      </c>
      <c r="BB34" s="64" cm="1">
        <f t="array" ref="BB34">IFERROR(INDEX('Time-based'!$H76:$BE76,,MATCH(BB$7,'Time-based'!$H$69:$BE$69,0)) * BB$27,0)</f>
        <v>0</v>
      </c>
      <c r="BC34" s="64" cm="1">
        <f t="array" ref="BC34">IFERROR(INDEX('Time-based'!$H76:$BE76,,MATCH(BC$7,'Time-based'!$H$69:$BE$69,0)) * BC$27,0)</f>
        <v>0</v>
      </c>
      <c r="BD34" s="64" cm="1">
        <f t="array" ref="BD34">IFERROR(INDEX('Time-based'!$H76:$BE76,,MATCH(BD$7,'Time-based'!$H$69:$BE$69,0)) * BD$27,0)</f>
        <v>0</v>
      </c>
      <c r="BE34" s="64" cm="1">
        <f t="array" ref="BE34">IFERROR(INDEX('Time-based'!$H76:$BE76,,MATCH(BE$7,'Time-based'!$H$69:$BE$69,0)) * BE$27,0)</f>
        <v>0</v>
      </c>
      <c r="BF34" s="64" cm="1">
        <f t="array" ref="BF34">IFERROR(INDEX('Time-based'!$H76:$BE76,,MATCH(BF$7,'Time-based'!$H$69:$BE$69,0)) * BF$27,0)</f>
        <v>0</v>
      </c>
      <c r="BG34" s="64" cm="1">
        <f t="array" ref="BG34">IFERROR(INDEX('Time-based'!$H76:$BE76,,MATCH(BG$7,'Time-based'!$H$69:$BE$69,0)) * BG$27,0)</f>
        <v>0</v>
      </c>
      <c r="BH34" s="64" cm="1">
        <f t="array" ref="BH34">IFERROR(INDEX('Time-based'!$H76:$BE76,,MATCH(BH$7,'Time-based'!$H$69:$BE$69,0)) * BH$27,0)</f>
        <v>0</v>
      </c>
      <c r="BI34" s="64" cm="1">
        <f t="array" ref="BI34">IFERROR(INDEX('Time-based'!$H76:$BE76,,MATCH(BI$7,'Time-based'!$H$69:$BE$69,0)) * BI$27,0)</f>
        <v>0</v>
      </c>
      <c r="BJ34" s="64" cm="1">
        <f t="array" ref="BJ34">IFERROR(INDEX('Time-based'!$H76:$BE76,,MATCH(BJ$7,'Time-based'!$H$69:$BE$69,0)) * BJ$27,0)</f>
        <v>0</v>
      </c>
      <c r="BK34" s="64" cm="1">
        <f t="array" ref="BK34">IFERROR(INDEX('Time-based'!$H76:$BE76,,MATCH(BK$7,'Time-based'!$H$69:$BE$69,0)) * BK$27,0)</f>
        <v>0</v>
      </c>
      <c r="BL34" s="64" cm="1">
        <f t="array" ref="BL34">IFERROR(INDEX('Time-based'!$H76:$BE76,,MATCH(BL$7,'Time-based'!$H$69:$BE$69,0)) * BL$27,0)</f>
        <v>0</v>
      </c>
      <c r="BM34" s="64" cm="1">
        <f t="array" ref="BM34">IFERROR(INDEX('Time-based'!$H76:$BE76,,MATCH(BM$7,'Time-based'!$H$69:$BE$69,0)) * BM$27,0)</f>
        <v>0</v>
      </c>
      <c r="BN34" s="64" cm="1">
        <f t="array" ref="BN34">IFERROR(INDEX('Time-based'!$H76:$BE76,,MATCH(BN$7,'Time-based'!$H$69:$BE$69,0)) * BN$27,0)</f>
        <v>0</v>
      </c>
      <c r="BO34" s="64" cm="1">
        <f t="array" ref="BO34">IFERROR(INDEX('Time-based'!$H76:$BE76,,MATCH(BO$7,'Time-based'!$H$69:$BE$69,0)) * BO$27,0)</f>
        <v>0</v>
      </c>
      <c r="BP34" s="64" cm="1">
        <f t="array" ref="BP34">IFERROR(INDEX('Time-based'!$H76:$BE76,,MATCH(BP$7,'Time-based'!$H$69:$BE$69,0)) * BP$27,0)</f>
        <v>0</v>
      </c>
      <c r="BQ34" s="64" cm="1">
        <f t="array" ref="BQ34">IFERROR(INDEX('Time-based'!$H76:$BE76,,MATCH(BQ$7,'Time-based'!$H$69:$BE$69,0)) * BQ$27,0)</f>
        <v>0</v>
      </c>
      <c r="BR34" s="64" cm="1">
        <f t="array" ref="BR34">IFERROR(INDEX('Time-based'!$H76:$BE76,,MATCH(BR$7,'Time-based'!$H$69:$BE$69,0)) * BR$27,0)</f>
        <v>0</v>
      </c>
      <c r="BS34" s="64" cm="1">
        <f t="array" ref="BS34">IFERROR(INDEX('Time-based'!$H76:$BE76,,MATCH(BS$7,'Time-based'!$H$69:$BE$69,0)) * BS$27,0)</f>
        <v>0</v>
      </c>
      <c r="BT34" s="64" cm="1">
        <f t="array" ref="BT34">IFERROR(INDEX('Time-based'!$H76:$BE76,,MATCH(BT$7,'Time-based'!$H$69:$BE$69,0)) * BT$27,0)</f>
        <v>0</v>
      </c>
      <c r="BU34" s="64" cm="1">
        <f t="array" ref="BU34">IFERROR(INDEX('Time-based'!$H76:$BE76,,MATCH(BU$7,'Time-based'!$H$69:$BE$69,0)) * BU$27,0)</f>
        <v>0</v>
      </c>
      <c r="BV34" s="64" cm="1">
        <f t="array" ref="BV34">IFERROR(INDEX('Time-based'!$H76:$BE76,,MATCH(BV$7,'Time-based'!$H$69:$BE$69,0)) * BV$27,0)</f>
        <v>0</v>
      </c>
      <c r="BW34" s="64" cm="1">
        <f t="array" ref="BW34">IFERROR(INDEX('Time-based'!$H76:$BE76,,MATCH(BW$7,'Time-based'!$H$69:$BE$69,0)) * BW$27,0)</f>
        <v>0</v>
      </c>
      <c r="BX34" s="64" cm="1">
        <f t="array" ref="BX34">IFERROR(INDEX('Time-based'!$H76:$BE76,,MATCH(BX$7,'Time-based'!$H$69:$BE$69,0)) * BX$27,0)</f>
        <v>0</v>
      </c>
      <c r="BY34" s="64" cm="1">
        <f t="array" ref="BY34">IFERROR(INDEX('Time-based'!$H76:$BE76,,MATCH(BY$7,'Time-based'!$H$69:$BE$69,0)) * BY$27,0)</f>
        <v>0</v>
      </c>
      <c r="BZ34" s="64" cm="1">
        <f t="array" ref="BZ34">IFERROR(INDEX('Time-based'!$H76:$BE76,,MATCH(BZ$7,'Time-based'!$H$69:$BE$69,0)) * BZ$27,0)</f>
        <v>0</v>
      </c>
      <c r="CA34" s="64" cm="1">
        <f t="array" ref="CA34">IFERROR(INDEX('Time-based'!$H76:$BE76,,MATCH(CA$7,'Time-based'!$H$69:$BE$69,0)) * CA$27,0)</f>
        <v>0</v>
      </c>
      <c r="CB34" s="64" cm="1">
        <f t="array" ref="CB34">IFERROR(INDEX('Time-based'!$H76:$BE76,,MATCH(CB$7,'Time-based'!$H$69:$BE$69,0)) * CB$27,0)</f>
        <v>0</v>
      </c>
      <c r="CC34" s="64" cm="1">
        <f t="array" ref="CC34">IFERROR(INDEX('Time-based'!$H76:$BE76,,MATCH(CC$7,'Time-based'!$H$69:$BE$69,0)) * CC$27,0)</f>
        <v>0</v>
      </c>
      <c r="CD34" s="64" cm="1">
        <f t="array" ref="CD34">IFERROR(INDEX('Time-based'!$H76:$BE76,,MATCH(CD$7,'Time-based'!$H$69:$BE$69,0)) * CD$27,0)</f>
        <v>0</v>
      </c>
      <c r="CE34" s="64" cm="1">
        <f t="array" ref="CE34">IFERROR(INDEX('Time-based'!$H76:$BE76,,MATCH(CE$7,'Time-based'!$H$69:$BE$69,0)) * CE$27,0)</f>
        <v>0</v>
      </c>
      <c r="CF34" s="64" cm="1">
        <f t="array" ref="CF34">IFERROR(INDEX('Time-based'!$H76:$BE76,,MATCH(CF$7,'Time-based'!$H$69:$BE$69,0)) * CF$27,0)</f>
        <v>0</v>
      </c>
      <c r="CG34" s="64" cm="1">
        <f t="array" ref="CG34">IFERROR(INDEX('Time-based'!$H76:$BE76,,MATCH(CG$7,'Time-based'!$H$69:$BE$69,0)) * CG$27,0)</f>
        <v>0</v>
      </c>
      <c r="CH34" s="64" cm="1">
        <f t="array" ref="CH34">IFERROR(INDEX('Time-based'!$H76:$BE76,,MATCH(CH$7,'Time-based'!$H$69:$BE$69,0)) * CH$27,0)</f>
        <v>0</v>
      </c>
      <c r="CI34" s="64" cm="1">
        <f t="array" ref="CI34">IFERROR(INDEX('Time-based'!$H76:$BE76,,MATCH(CI$7,'Time-based'!$H$69:$BE$69,0)) * CI$27,0)</f>
        <v>0</v>
      </c>
      <c r="CJ34" s="64" cm="1">
        <f t="array" ref="CJ34">IFERROR(INDEX('Time-based'!$H76:$BE76,,MATCH(CJ$7,'Time-based'!$H$69:$BE$69,0)) * CJ$27,0)</f>
        <v>0</v>
      </c>
      <c r="CK34" s="64" cm="1">
        <f t="array" ref="CK34">IFERROR(INDEX('Time-based'!$H76:$BE76,,MATCH(CK$7,'Time-based'!$H$69:$BE$69,0)) * CK$27,0)</f>
        <v>0</v>
      </c>
      <c r="CL34" s="64" cm="1">
        <f t="array" ref="CL34">IFERROR(INDEX('Time-based'!$H76:$BE76,,MATCH(CL$7,'Time-based'!$H$69:$BE$69,0)) * CL$27,0)</f>
        <v>0</v>
      </c>
      <c r="CM34" s="64" cm="1">
        <f t="array" ref="CM34">IFERROR(INDEX('Time-based'!$H76:$BE76,,MATCH(CM$7,'Time-based'!$H$69:$BE$69,0)) * CM$27,0)</f>
        <v>0</v>
      </c>
      <c r="CN34" s="64" cm="1">
        <f t="array" ref="CN34">IFERROR(INDEX('Time-based'!$H76:$BE76,,MATCH(CN$7,'Time-based'!$H$69:$BE$69,0)) * CN$27,0)</f>
        <v>0</v>
      </c>
      <c r="CO34" s="64" cm="1">
        <f t="array" ref="CO34">IFERROR(INDEX('Time-based'!$H76:$BE76,,MATCH(CO$7,'Time-based'!$H$69:$BE$69,0)) * CO$27,0)</f>
        <v>0</v>
      </c>
      <c r="CP34" s="64" cm="1">
        <f t="array" ref="CP34">IFERROR(INDEX('Time-based'!$H76:$BE76,,MATCH(CP$7,'Time-based'!$H$69:$BE$69,0)) * CP$27,0)</f>
        <v>0</v>
      </c>
      <c r="CQ34" s="64" cm="1">
        <f t="array" ref="CQ34">IFERROR(INDEX('Time-based'!$H76:$BE76,,MATCH(CQ$7,'Time-based'!$H$69:$BE$69,0)) * CQ$27,0)</f>
        <v>0</v>
      </c>
      <c r="CR34" s="64" cm="1">
        <f t="array" ref="CR34">IFERROR(INDEX('Time-based'!$H76:$BE76,,MATCH(CR$7,'Time-based'!$H$69:$BE$69,0)) * CR$27,0)</f>
        <v>0</v>
      </c>
      <c r="CS34" s="64" cm="1">
        <f t="array" ref="CS34">IFERROR(INDEX('Time-based'!$H76:$BE76,,MATCH(CS$7,'Time-based'!$H$69:$BE$69,0)) * CS$27,0)</f>
        <v>0</v>
      </c>
      <c r="CT34" s="64" cm="1">
        <f t="array" ref="CT34">IFERROR(INDEX('Time-based'!$H76:$BE76,,MATCH(CT$7,'Time-based'!$H$69:$BE$69,0)) * CT$27,0)</f>
        <v>0</v>
      </c>
      <c r="CU34" s="64" cm="1">
        <f t="array" ref="CU34">IFERROR(INDEX('Time-based'!$H76:$BE76,,MATCH(CU$7,'Time-based'!$H$69:$BE$69,0)) * CU$27,0)</f>
        <v>0</v>
      </c>
      <c r="CV34" s="64" cm="1">
        <f t="array" ref="CV34">IFERROR(INDEX('Time-based'!$H76:$BE76,,MATCH(CV$7,'Time-based'!$H$69:$BE$69,0)) * CV$27,0)</f>
        <v>0</v>
      </c>
      <c r="CW34" s="64" cm="1">
        <f t="array" ref="CW34">IFERROR(INDEX('Time-based'!$H76:$BE76,,MATCH(CW$7,'Time-based'!$H$69:$BE$69,0)) * CW$27,0)</f>
        <v>0</v>
      </c>
      <c r="CX34" s="64" cm="1">
        <f t="array" ref="CX34">IFERROR(INDEX('Time-based'!$H76:$BE76,,MATCH(CX$7,'Time-based'!$H$69:$BE$69,0)) * CX$27,0)</f>
        <v>0</v>
      </c>
      <c r="CY34" s="64" cm="1">
        <f t="array" ref="CY34">IFERROR(INDEX('Time-based'!$H76:$BE76,,MATCH(CY$7,'Time-based'!$H$69:$BE$69,0)) * CY$27,0)</f>
        <v>0</v>
      </c>
      <c r="CZ34" s="64" cm="1">
        <f t="array" ref="CZ34">IFERROR(INDEX('Time-based'!$H76:$BE76,,MATCH(CZ$7,'Time-based'!$H$69:$BE$69,0)) * CZ$27,0)</f>
        <v>0</v>
      </c>
      <c r="DA34" s="64" cm="1">
        <f t="array" ref="DA34">IFERROR(INDEX('Time-based'!$H76:$BE76,,MATCH(DA$7,'Time-based'!$H$69:$BE$69,0)) * DA$27,0)</f>
        <v>0</v>
      </c>
      <c r="DB34" s="64" cm="1">
        <f t="array" ref="DB34">IFERROR(INDEX('Time-based'!$H76:$BE76,,MATCH(DB$7,'Time-based'!$H$69:$BE$69,0)) * DB$27,0)</f>
        <v>0</v>
      </c>
      <c r="DC34" s="64" cm="1">
        <f t="array" ref="DC34">IFERROR(INDEX('Time-based'!$H76:$BE76,,MATCH(DC$7,'Time-based'!$H$69:$BE$69,0)) * DC$27,0)</f>
        <v>0</v>
      </c>
      <c r="DD34" s="64" cm="1">
        <f t="array" ref="DD34">IFERROR(INDEX('Time-based'!$H76:$BE76,,MATCH(DD$7,'Time-based'!$H$69:$BE$69,0)) * DD$27,0)</f>
        <v>0</v>
      </c>
      <c r="DE34" s="64" cm="1">
        <f t="array" ref="DE34">IFERROR(INDEX('Time-based'!$H76:$BE76,,MATCH(DE$7,'Time-based'!$H$69:$BE$69,0)) * DE$27,0)</f>
        <v>0</v>
      </c>
      <c r="DF34" s="64" cm="1">
        <f t="array" ref="DF34">IFERROR(INDEX('Time-based'!$H76:$BE76,,MATCH(DF$7,'Time-based'!$H$69:$BE$69,0)) * DF$27,0)</f>
        <v>0</v>
      </c>
      <c r="DG34" s="64" cm="1">
        <f t="array" ref="DG34">IFERROR(INDEX('Time-based'!$H76:$BE76,,MATCH(DG$7,'Time-based'!$H$69:$BE$69,0)) * DG$27,0)</f>
        <v>0</v>
      </c>
      <c r="DH34" s="64" cm="1">
        <f t="array" ref="DH34">IFERROR(INDEX('Time-based'!$H76:$BE76,,MATCH(DH$7,'Time-based'!$H$69:$BE$69,0)) * DH$27,0)</f>
        <v>0</v>
      </c>
      <c r="DI34" s="64" cm="1">
        <f t="array" ref="DI34">IFERROR(INDEX('Time-based'!$H76:$BE76,,MATCH(DI$7,'Time-based'!$H$69:$BE$69,0)) * DI$27,0)</f>
        <v>0</v>
      </c>
      <c r="DJ34" s="64" cm="1">
        <f t="array" ref="DJ34">IFERROR(INDEX('Time-based'!$H76:$BE76,,MATCH(DJ$7,'Time-based'!$H$69:$BE$69,0)) * DJ$27,0)</f>
        <v>0</v>
      </c>
      <c r="DK34" s="64" cm="1">
        <f t="array" ref="DK34">IFERROR(INDEX('Time-based'!$H76:$BE76,,MATCH(DK$7,'Time-based'!$H$69:$BE$69,0)) * DK$27,0)</f>
        <v>0</v>
      </c>
      <c r="DL34" s="64" cm="1">
        <f t="array" ref="DL34">IFERROR(INDEX('Time-based'!$H76:$BE76,,MATCH(DL$7,'Time-based'!$H$69:$BE$69,0)) * DL$27,0)</f>
        <v>0</v>
      </c>
      <c r="DM34" s="64" cm="1">
        <f t="array" ref="DM34">IFERROR(INDEX('Time-based'!$H76:$BE76,,MATCH(DM$7,'Time-based'!$H$69:$BE$69,0)) * DM$27,0)</f>
        <v>0</v>
      </c>
      <c r="DN34" s="64" cm="1">
        <f t="array" ref="DN34">IFERROR(INDEX('Time-based'!$H76:$BE76,,MATCH(DN$7,'Time-based'!$H$69:$BE$69,0)) * DN$27,0)</f>
        <v>0</v>
      </c>
      <c r="DO34" s="64" cm="1">
        <f t="array" ref="DO34">IFERROR(INDEX('Time-based'!$H76:$BE76,,MATCH(DO$7,'Time-based'!$H$69:$BE$69,0)) * DO$27,0)</f>
        <v>0</v>
      </c>
      <c r="DP34" s="64" cm="1">
        <f t="array" ref="DP34">IFERROR(INDEX('Time-based'!$H76:$BE76,,MATCH(DP$7,'Time-based'!$H$69:$BE$69,0)) * DP$27,0)</f>
        <v>0</v>
      </c>
      <c r="DQ34" s="64" cm="1">
        <f t="array" ref="DQ34">IFERROR(INDEX('Time-based'!$H76:$BE76,,MATCH(DQ$7,'Time-based'!$H$69:$BE$69,0)) * DQ$27,0)</f>
        <v>0</v>
      </c>
      <c r="DR34" s="64" cm="1">
        <f t="array" ref="DR34">IFERROR(INDEX('Time-based'!$H76:$BE76,,MATCH(DR$7,'Time-based'!$H$69:$BE$69,0)) * DR$27,0)</f>
        <v>0</v>
      </c>
      <c r="DS34" s="64" cm="1">
        <f t="array" ref="DS34">IFERROR(INDEX('Time-based'!$H76:$BE76,,MATCH(DS$7,'Time-based'!$H$69:$BE$69,0)) * DS$27,0)</f>
        <v>0</v>
      </c>
      <c r="DT34" s="64" cm="1">
        <f t="array" ref="DT34">IFERROR(INDEX('Time-based'!$H76:$BE76,,MATCH(DT$7,'Time-based'!$H$69:$BE$69,0)) * DT$27,0)</f>
        <v>0</v>
      </c>
      <c r="DU34" s="64" cm="1">
        <f t="array" ref="DU34">IFERROR(INDEX('Time-based'!$H76:$BE76,,MATCH(DU$7,'Time-based'!$H$69:$BE$69,0)) * DU$27,0)</f>
        <v>0</v>
      </c>
      <c r="DV34" s="64" cm="1">
        <f t="array" ref="DV34">IFERROR(INDEX('Time-based'!$H76:$BE76,,MATCH(DV$7,'Time-based'!$H$69:$BE$69,0)) * DV$27,0)</f>
        <v>0</v>
      </c>
      <c r="DW34" s="64" cm="1">
        <f t="array" ref="DW34">IFERROR(INDEX('Time-based'!$H76:$BE76,,MATCH(DW$7,'Time-based'!$H$69:$BE$69,0)) * DW$27,0)</f>
        <v>0</v>
      </c>
      <c r="DX34" s="64" cm="1">
        <f t="array" ref="DX34">IFERROR(INDEX('Time-based'!$H76:$BE76,,MATCH(DX$7,'Time-based'!$H$69:$BE$69,0)) * DX$27,0)</f>
        <v>0</v>
      </c>
      <c r="DY34" s="64" cm="1">
        <f t="array" ref="DY34">IFERROR(INDEX('Time-based'!$H76:$BE76,,MATCH(DY$7,'Time-based'!$H$69:$BE$69,0)) * DY$27,0)</f>
        <v>0</v>
      </c>
      <c r="DZ34" s="64" cm="1">
        <f t="array" ref="DZ34">IFERROR(INDEX('Time-based'!$H76:$BE76,,MATCH(DZ$7,'Time-based'!$H$69:$BE$69,0)) * DZ$27,0)</f>
        <v>0</v>
      </c>
      <c r="EA34" s="64" cm="1">
        <f t="array" ref="EA34">IFERROR(INDEX('Time-based'!$H76:$BE76,,MATCH(EA$7,'Time-based'!$H$69:$BE$69,0)) * EA$27,0)</f>
        <v>0</v>
      </c>
      <c r="EB34" s="64" cm="1">
        <f t="array" ref="EB34">IFERROR(INDEX('Time-based'!$H76:$BE76,,MATCH(EB$7,'Time-based'!$H$69:$BE$69,0)) * EB$27,0)</f>
        <v>0</v>
      </c>
      <c r="EC34" s="64" cm="1">
        <f t="array" ref="EC34">IFERROR(INDEX('Time-based'!$H76:$BE76,,MATCH(EC$7,'Time-based'!$H$69:$BE$69,0)) * EC$27,0)</f>
        <v>0</v>
      </c>
      <c r="ED34" s="64" cm="1">
        <f t="array" ref="ED34">IFERROR(INDEX('Time-based'!$H76:$BE76,,MATCH(ED$7,'Time-based'!$H$69:$BE$69,0)) * ED$27,0)</f>
        <v>0</v>
      </c>
      <c r="EE34" s="64" cm="1">
        <f t="array" ref="EE34">IFERROR(INDEX('Time-based'!$H76:$BE76,,MATCH(EE$7,'Time-based'!$H$69:$BE$69,0)) * EE$27,0)</f>
        <v>0</v>
      </c>
      <c r="EF34" s="64" cm="1">
        <f t="array" ref="EF34">IFERROR(INDEX('Time-based'!$H76:$BE76,,MATCH(EF$7,'Time-based'!$H$69:$BE$69,0)) * EF$27,0)</f>
        <v>0</v>
      </c>
      <c r="EG34" s="64" cm="1">
        <f t="array" ref="EG34">IFERROR(INDEX('Time-based'!$H76:$BE76,,MATCH(EG$7,'Time-based'!$H$69:$BE$69,0)) * EG$27,0)</f>
        <v>0</v>
      </c>
      <c r="EH34" s="64" cm="1">
        <f t="array" ref="EH34">IFERROR(INDEX('Time-based'!$H76:$BE76,,MATCH(EH$7,'Time-based'!$H$69:$BE$69,0)) * EH$27,0)</f>
        <v>0</v>
      </c>
      <c r="EI34" s="64" cm="1">
        <f t="array" ref="EI34">IFERROR(INDEX('Time-based'!$H76:$BE76,,MATCH(EI$7,'Time-based'!$H$69:$BE$69,0)) * EI$27,0)</f>
        <v>0</v>
      </c>
      <c r="EJ34" s="64" cm="1">
        <f t="array" ref="EJ34">IFERROR(INDEX('Time-based'!$H76:$BE76,,MATCH(EJ$7,'Time-based'!$H$69:$BE$69,0)) * EJ$27,0)</f>
        <v>0</v>
      </c>
      <c r="EK34" s="64" cm="1">
        <f t="array" ref="EK34">IFERROR(INDEX('Time-based'!$H76:$BE76,,MATCH(EK$7,'Time-based'!$H$69:$BE$69,0)) * EK$27,0)</f>
        <v>0</v>
      </c>
      <c r="EL34" s="64" cm="1">
        <f t="array" ref="EL34">IFERROR(INDEX('Time-based'!$H76:$BE76,,MATCH(EL$7,'Time-based'!$H$69:$BE$69,0)) * EL$27,0)</f>
        <v>0</v>
      </c>
      <c r="EM34" s="64" cm="1">
        <f t="array" ref="EM34">IFERROR(INDEX('Time-based'!$H76:$BE76,,MATCH(EM$7,'Time-based'!$H$69:$BE$69,0)) * EM$27,0)</f>
        <v>0</v>
      </c>
      <c r="EN34" s="64" cm="1">
        <f t="array" ref="EN34">IFERROR(INDEX('Time-based'!$H76:$BE76,,MATCH(EN$7,'Time-based'!$H$69:$BE$69,0)) * EN$27,0)</f>
        <v>0</v>
      </c>
      <c r="EO34" s="64" cm="1">
        <f t="array" ref="EO34">IFERROR(INDEX('Time-based'!$H76:$BE76,,MATCH(EO$7,'Time-based'!$H$69:$BE$69,0)) * EO$27,0)</f>
        <v>0</v>
      </c>
      <c r="EP34" s="64" cm="1">
        <f t="array" ref="EP34">IFERROR(INDEX('Time-based'!$H76:$BE76,,MATCH(EP$7,'Time-based'!$H$69:$BE$69,0)) * EP$27,0)</f>
        <v>0</v>
      </c>
      <c r="EQ34" s="64" cm="1">
        <f t="array" ref="EQ34">IFERROR(INDEX('Time-based'!$H76:$BE76,,MATCH(EQ$7,'Time-based'!$H$69:$BE$69,0)) * EQ$27,0)</f>
        <v>0</v>
      </c>
      <c r="ER34" s="64" cm="1">
        <f t="array" ref="ER34">IFERROR(INDEX('Time-based'!$H76:$BE76,,MATCH(ER$7,'Time-based'!$H$69:$BE$69,0)) * ER$27,0)</f>
        <v>0</v>
      </c>
      <c r="ES34" s="64" cm="1">
        <f t="array" ref="ES34">IFERROR(INDEX('Time-based'!$H76:$BE76,,MATCH(ES$7,'Time-based'!$H$69:$BE$69,0)) * ES$27,0)</f>
        <v>0</v>
      </c>
      <c r="ET34" s="64" cm="1">
        <f t="array" ref="ET34">IFERROR(INDEX('Time-based'!$H76:$BE76,,MATCH(ET$7,'Time-based'!$H$69:$BE$69,0)) * ET$27,0)</f>
        <v>0</v>
      </c>
      <c r="EU34" s="64" cm="1">
        <f t="array" ref="EU34">IFERROR(INDEX('Time-based'!$H76:$BE76,,MATCH(EU$7,'Time-based'!$H$69:$BE$69,0)) * EU$27,0)</f>
        <v>0</v>
      </c>
      <c r="EV34" s="64" cm="1">
        <f t="array" ref="EV34">IFERROR(INDEX('Time-based'!$H76:$BE76,,MATCH(EV$7,'Time-based'!$H$69:$BE$69,0)) * EV$27,0)</f>
        <v>0</v>
      </c>
      <c r="EW34" s="64" cm="1">
        <f t="array" ref="EW34">IFERROR(INDEX('Time-based'!$H76:$BE76,,MATCH(EW$7,'Time-based'!$H$69:$BE$69,0)) * EW$27,0)</f>
        <v>0</v>
      </c>
      <c r="EX34" s="64" cm="1">
        <f t="array" ref="EX34">IFERROR(INDEX('Time-based'!$H76:$BE76,,MATCH(EX$7,'Time-based'!$H$69:$BE$69,0)) * EX$27,0)</f>
        <v>0</v>
      </c>
      <c r="EY34" s="64" cm="1">
        <f t="array" ref="EY34">IFERROR(INDEX('Time-based'!$H76:$BE76,,MATCH(EY$7,'Time-based'!$H$69:$BE$69,0)) * EY$27,0)</f>
        <v>0</v>
      </c>
      <c r="EZ34" s="64" cm="1">
        <f t="array" ref="EZ34">IFERROR(INDEX('Time-based'!$H76:$BE76,,MATCH(EZ$7,'Time-based'!$H$69:$BE$69,0)) * EZ$27,0)</f>
        <v>0</v>
      </c>
      <c r="FA34" s="64" cm="1">
        <f t="array" ref="FA34">IFERROR(INDEX('Time-based'!$H76:$BE76,,MATCH(FA$7,'Time-based'!$H$69:$BE$69,0)) * FA$27,0)</f>
        <v>0</v>
      </c>
      <c r="FB34" s="64" cm="1">
        <f t="array" ref="FB34">IFERROR(INDEX('Time-based'!$H76:$BE76,,MATCH(FB$7,'Time-based'!$H$69:$BE$69,0)) * FB$27,0)</f>
        <v>0</v>
      </c>
      <c r="FC34" s="64" cm="1">
        <f t="array" ref="FC34">IFERROR(INDEX('Time-based'!$H76:$BE76,,MATCH(FC$7,'Time-based'!$H$69:$BE$69,0)) * FC$27,0)</f>
        <v>0</v>
      </c>
      <c r="FD34" s="64" cm="1">
        <f t="array" ref="FD34">IFERROR(INDEX('Time-based'!$H76:$BE76,,MATCH(FD$7,'Time-based'!$H$69:$BE$69,0)) * FD$27,0)</f>
        <v>0</v>
      </c>
      <c r="FE34" s="64" cm="1">
        <f t="array" ref="FE34">IFERROR(INDEX('Time-based'!$H76:$BE76,,MATCH(FE$7,'Time-based'!$H$69:$BE$69,0)) * FE$27,0)</f>
        <v>0</v>
      </c>
      <c r="FF34" s="64" cm="1">
        <f t="array" ref="FF34">IFERROR(INDEX('Time-based'!$H76:$BE76,,MATCH(FF$7,'Time-based'!$H$69:$BE$69,0)) * FF$27,0)</f>
        <v>0</v>
      </c>
      <c r="FG34" s="64" cm="1">
        <f t="array" ref="FG34">IFERROR(INDEX('Time-based'!$H76:$BE76,,MATCH(FG$7,'Time-based'!$H$69:$BE$69,0)) * FG$27,0)</f>
        <v>0</v>
      </c>
      <c r="FH34" s="64" cm="1">
        <f t="array" ref="FH34">IFERROR(INDEX('Time-based'!$H76:$BE76,,MATCH(FH$7,'Time-based'!$H$69:$BE$69,0)) * FH$27,0)</f>
        <v>0</v>
      </c>
      <c r="FI34" s="64" cm="1">
        <f t="array" ref="FI34">IFERROR(INDEX('Time-based'!$H76:$BE76,,MATCH(FI$7,'Time-based'!$H$69:$BE$69,0)) * FI$27,0)</f>
        <v>0</v>
      </c>
      <c r="FJ34" s="64" cm="1">
        <f t="array" ref="FJ34">IFERROR(INDEX('Time-based'!$H76:$BE76,,MATCH(FJ$7,'Time-based'!$H$69:$BE$69,0)) * FJ$27,0)</f>
        <v>0</v>
      </c>
      <c r="FK34" s="64" cm="1">
        <f t="array" ref="FK34">IFERROR(INDEX('Time-based'!$H76:$BE76,,MATCH(FK$7,'Time-based'!$H$69:$BE$69,0)) * FK$27,0)</f>
        <v>0</v>
      </c>
      <c r="FL34" s="64" cm="1">
        <f t="array" ref="FL34">IFERROR(INDEX('Time-based'!$H76:$BE76,,MATCH(FL$7,'Time-based'!$H$69:$BE$69,0)) * FL$27,0)</f>
        <v>0</v>
      </c>
      <c r="FM34" s="64" cm="1">
        <f t="array" ref="FM34">IFERROR(INDEX('Time-based'!$H76:$BE76,,MATCH(FM$7,'Time-based'!$H$69:$BE$69,0)) * FM$27,0)</f>
        <v>0</v>
      </c>
      <c r="FN34" s="64" cm="1">
        <f t="array" ref="FN34">IFERROR(INDEX('Time-based'!$H76:$BE76,,MATCH(FN$7,'Time-based'!$H$69:$BE$69,0)) * FN$27,0)</f>
        <v>0</v>
      </c>
      <c r="FO34" s="64" cm="1">
        <f t="array" ref="FO34">IFERROR(INDEX('Time-based'!$H76:$BE76,,MATCH(FO$7,'Time-based'!$H$69:$BE$69,0)) * FO$27,0)</f>
        <v>0</v>
      </c>
      <c r="FP34" s="64" cm="1">
        <f t="array" ref="FP34">IFERROR(INDEX('Time-based'!$H76:$BE76,,MATCH(FP$7,'Time-based'!$H$69:$BE$69,0)) * FP$27,0)</f>
        <v>0</v>
      </c>
      <c r="FQ34" s="64" cm="1">
        <f t="array" ref="FQ34">IFERROR(INDEX('Time-based'!$H76:$BE76,,MATCH(FQ$7,'Time-based'!$H$69:$BE$69,0)) * FQ$27,0)</f>
        <v>0</v>
      </c>
      <c r="FR34" s="64" cm="1">
        <f t="array" ref="FR34">IFERROR(INDEX('Time-based'!$H76:$BE76,,MATCH(FR$7,'Time-based'!$H$69:$BE$69,0)) * FR$27,0)</f>
        <v>0</v>
      </c>
    </row>
    <row r="35" spans="2:174">
      <c r="C35" s="44" t="str">
        <f>'Time-based'!D77</f>
        <v>Spare</v>
      </c>
      <c r="D35" s="144" t="s">
        <v>15</v>
      </c>
      <c r="J35" s="64" cm="1">
        <f t="array" ref="J35">IFERROR(INDEX('Time-based'!$H77:$BE77,,MATCH(J$7,'Time-based'!$H$69:$BE$69,0)) * J$27,0)</f>
        <v>0</v>
      </c>
      <c r="K35" s="64" cm="1">
        <f t="array" ref="K35">IFERROR(INDEX('Time-based'!$H77:$BE77,,MATCH(K$7,'Time-based'!$H$69:$BE$69,0)) * K$27,0)</f>
        <v>0</v>
      </c>
      <c r="L35" s="64" cm="1">
        <f t="array" ref="L35">IFERROR(INDEX('Time-based'!$H77:$BE77,,MATCH(L$7,'Time-based'!$H$69:$BE$69,0)) * L$27,0)</f>
        <v>0</v>
      </c>
      <c r="M35" s="64" cm="1">
        <f t="array" ref="M35">IFERROR(INDEX('Time-based'!$H77:$BE77,,MATCH(M$7,'Time-based'!$H$69:$BE$69,0)) * M$27,0)</f>
        <v>0</v>
      </c>
      <c r="N35" s="64" cm="1">
        <f t="array" ref="N35">IFERROR(INDEX('Time-based'!$H77:$BE77,,MATCH(N$7,'Time-based'!$H$69:$BE$69,0)) * N$27,0)</f>
        <v>0</v>
      </c>
      <c r="O35" s="64" cm="1">
        <f t="array" ref="O35">IFERROR(INDEX('Time-based'!$H77:$BE77,,MATCH(O$7,'Time-based'!$H$69:$BE$69,0)) * O$27,0)</f>
        <v>0</v>
      </c>
      <c r="P35" s="64" cm="1">
        <f t="array" ref="P35">IFERROR(INDEX('Time-based'!$H77:$BE77,,MATCH(P$7,'Time-based'!$H$69:$BE$69,0)) * P$27,0)</f>
        <v>0</v>
      </c>
      <c r="Q35" s="64" cm="1">
        <f t="array" ref="Q35">IFERROR(INDEX('Time-based'!$H77:$BE77,,MATCH(Q$7,'Time-based'!$H$69:$BE$69,0)) * Q$27,0)</f>
        <v>0</v>
      </c>
      <c r="R35" s="64" cm="1">
        <f t="array" ref="R35">IFERROR(INDEX('Time-based'!$H77:$BE77,,MATCH(R$7,'Time-based'!$H$69:$BE$69,0)) * R$27,0)</f>
        <v>0</v>
      </c>
      <c r="S35" s="64" cm="1">
        <f t="array" ref="S35">IFERROR(INDEX('Time-based'!$H77:$BE77,,MATCH(S$7,'Time-based'!$H$69:$BE$69,0)) * S$27,0)</f>
        <v>0</v>
      </c>
      <c r="T35" s="64" cm="1">
        <f t="array" ref="T35">IFERROR(INDEX('Time-based'!$H77:$BE77,,MATCH(T$7,'Time-based'!$H$69:$BE$69,0)) * T$27,0)</f>
        <v>0</v>
      </c>
      <c r="U35" s="64" cm="1">
        <f t="array" ref="U35">IFERROR(INDEX('Time-based'!$H77:$BE77,,MATCH(U$7,'Time-based'!$H$69:$BE$69,0)) * U$27,0)</f>
        <v>0</v>
      </c>
      <c r="V35" s="64" cm="1">
        <f t="array" ref="V35">IFERROR(INDEX('Time-based'!$H77:$BE77,,MATCH(V$7,'Time-based'!$H$69:$BE$69,0)) * V$27,0)</f>
        <v>0</v>
      </c>
      <c r="W35" s="64" cm="1">
        <f t="array" ref="W35">IFERROR(INDEX('Time-based'!$H77:$BE77,,MATCH(W$7,'Time-based'!$H$69:$BE$69,0)) * W$27,0)</f>
        <v>0</v>
      </c>
      <c r="X35" s="64" cm="1">
        <f t="array" ref="X35">IFERROR(INDEX('Time-based'!$H77:$BE77,,MATCH(X$7,'Time-based'!$H$69:$BE$69,0)) * X$27,0)</f>
        <v>0</v>
      </c>
      <c r="Y35" s="64" cm="1">
        <f t="array" ref="Y35">IFERROR(INDEX('Time-based'!$H77:$BE77,,MATCH(Y$7,'Time-based'!$H$69:$BE$69,0)) * Y$27,0)</f>
        <v>0</v>
      </c>
      <c r="Z35" s="64" cm="1">
        <f t="array" ref="Z35">IFERROR(INDEX('Time-based'!$H77:$BE77,,MATCH(Z$7,'Time-based'!$H$69:$BE$69,0)) * Z$27,0)</f>
        <v>0</v>
      </c>
      <c r="AA35" s="64" cm="1">
        <f t="array" ref="AA35">IFERROR(INDEX('Time-based'!$H77:$BE77,,MATCH(AA$7,'Time-based'!$H$69:$BE$69,0)) * AA$27,0)</f>
        <v>0</v>
      </c>
      <c r="AB35" s="64" cm="1">
        <f t="array" ref="AB35">IFERROR(INDEX('Time-based'!$H77:$BE77,,MATCH(AB$7,'Time-based'!$H$69:$BE$69,0)) * AB$27,0)</f>
        <v>0</v>
      </c>
      <c r="AC35" s="64" cm="1">
        <f t="array" ref="AC35">IFERROR(INDEX('Time-based'!$H77:$BE77,,MATCH(AC$7,'Time-based'!$H$69:$BE$69,0)) * AC$27,0)</f>
        <v>0</v>
      </c>
      <c r="AD35" s="64" cm="1">
        <f t="array" ref="AD35">IFERROR(INDEX('Time-based'!$H77:$BE77,,MATCH(AD$7,'Time-based'!$H$69:$BE$69,0)) * AD$27,0)</f>
        <v>0</v>
      </c>
      <c r="AE35" s="64" cm="1">
        <f t="array" ref="AE35">IFERROR(INDEX('Time-based'!$H77:$BE77,,MATCH(AE$7,'Time-based'!$H$69:$BE$69,0)) * AE$27,0)</f>
        <v>0</v>
      </c>
      <c r="AF35" s="64" cm="1">
        <f t="array" ref="AF35">IFERROR(INDEX('Time-based'!$H77:$BE77,,MATCH(AF$7,'Time-based'!$H$69:$BE$69,0)) * AF$27,0)</f>
        <v>0</v>
      </c>
      <c r="AG35" s="64" cm="1">
        <f t="array" ref="AG35">IFERROR(INDEX('Time-based'!$H77:$BE77,,MATCH(AG$7,'Time-based'!$H$69:$BE$69,0)) * AG$27,0)</f>
        <v>0</v>
      </c>
      <c r="AH35" s="64" cm="1">
        <f t="array" ref="AH35">IFERROR(INDEX('Time-based'!$H77:$BE77,,MATCH(AH$7,'Time-based'!$H$69:$BE$69,0)) * AH$27,0)</f>
        <v>0</v>
      </c>
      <c r="AI35" s="64" cm="1">
        <f t="array" ref="AI35">IFERROR(INDEX('Time-based'!$H77:$BE77,,MATCH(AI$7,'Time-based'!$H$69:$BE$69,0)) * AI$27,0)</f>
        <v>0</v>
      </c>
      <c r="AJ35" s="64" cm="1">
        <f t="array" ref="AJ35">IFERROR(INDEX('Time-based'!$H77:$BE77,,MATCH(AJ$7,'Time-based'!$H$69:$BE$69,0)) * AJ$27,0)</f>
        <v>0</v>
      </c>
      <c r="AK35" s="64" cm="1">
        <f t="array" ref="AK35">IFERROR(INDEX('Time-based'!$H77:$BE77,,MATCH(AK$7,'Time-based'!$H$69:$BE$69,0)) * AK$27,0)</f>
        <v>0</v>
      </c>
      <c r="AL35" s="64" cm="1">
        <f t="array" ref="AL35">IFERROR(INDEX('Time-based'!$H77:$BE77,,MATCH(AL$7,'Time-based'!$H$69:$BE$69,0)) * AL$27,0)</f>
        <v>0</v>
      </c>
      <c r="AM35" s="64" cm="1">
        <f t="array" ref="AM35">IFERROR(INDEX('Time-based'!$H77:$BE77,,MATCH(AM$7,'Time-based'!$H$69:$BE$69,0)) * AM$27,0)</f>
        <v>0</v>
      </c>
      <c r="AN35" s="64" cm="1">
        <f t="array" ref="AN35">IFERROR(INDEX('Time-based'!$H77:$BE77,,MATCH(AN$7,'Time-based'!$H$69:$BE$69,0)) * AN$27,0)</f>
        <v>0</v>
      </c>
      <c r="AO35" s="64" cm="1">
        <f t="array" ref="AO35">IFERROR(INDEX('Time-based'!$H77:$BE77,,MATCH(AO$7,'Time-based'!$H$69:$BE$69,0)) * AO$27,0)</f>
        <v>0</v>
      </c>
      <c r="AP35" s="64" cm="1">
        <f t="array" ref="AP35">IFERROR(INDEX('Time-based'!$H77:$BE77,,MATCH(AP$7,'Time-based'!$H$69:$BE$69,0)) * AP$27,0)</f>
        <v>0</v>
      </c>
      <c r="AQ35" s="64" cm="1">
        <f t="array" ref="AQ35">IFERROR(INDEX('Time-based'!$H77:$BE77,,MATCH(AQ$7,'Time-based'!$H$69:$BE$69,0)) * AQ$27,0)</f>
        <v>0</v>
      </c>
      <c r="AR35" s="64" cm="1">
        <f t="array" ref="AR35">IFERROR(INDEX('Time-based'!$H77:$BE77,,MATCH(AR$7,'Time-based'!$H$69:$BE$69,0)) * AR$27,0)</f>
        <v>0</v>
      </c>
      <c r="AS35" s="64" cm="1">
        <f t="array" ref="AS35">IFERROR(INDEX('Time-based'!$H77:$BE77,,MATCH(AS$7,'Time-based'!$H$69:$BE$69,0)) * AS$27,0)</f>
        <v>0</v>
      </c>
      <c r="AT35" s="64" cm="1">
        <f t="array" ref="AT35">IFERROR(INDEX('Time-based'!$H77:$BE77,,MATCH(AT$7,'Time-based'!$H$69:$BE$69,0)) * AT$27,0)</f>
        <v>0</v>
      </c>
      <c r="AU35" s="64" cm="1">
        <f t="array" ref="AU35">IFERROR(INDEX('Time-based'!$H77:$BE77,,MATCH(AU$7,'Time-based'!$H$69:$BE$69,0)) * AU$27,0)</f>
        <v>0</v>
      </c>
      <c r="AV35" s="64" cm="1">
        <f t="array" ref="AV35">IFERROR(INDEX('Time-based'!$H77:$BE77,,MATCH(AV$7,'Time-based'!$H$69:$BE$69,0)) * AV$27,0)</f>
        <v>0</v>
      </c>
      <c r="AW35" s="64" cm="1">
        <f t="array" ref="AW35">IFERROR(INDEX('Time-based'!$H77:$BE77,,MATCH(AW$7,'Time-based'!$H$69:$BE$69,0)) * AW$27,0)</f>
        <v>0</v>
      </c>
      <c r="AX35" s="64" cm="1">
        <f t="array" ref="AX35">IFERROR(INDEX('Time-based'!$H77:$BE77,,MATCH(AX$7,'Time-based'!$H$69:$BE$69,0)) * AX$27,0)</f>
        <v>0</v>
      </c>
      <c r="AY35" s="64" cm="1">
        <f t="array" ref="AY35">IFERROR(INDEX('Time-based'!$H77:$BE77,,MATCH(AY$7,'Time-based'!$H$69:$BE$69,0)) * AY$27,0)</f>
        <v>0</v>
      </c>
      <c r="AZ35" s="64" cm="1">
        <f t="array" ref="AZ35">IFERROR(INDEX('Time-based'!$H77:$BE77,,MATCH(AZ$7,'Time-based'!$H$69:$BE$69,0)) * AZ$27,0)</f>
        <v>0</v>
      </c>
      <c r="BA35" s="64" cm="1">
        <f t="array" ref="BA35">IFERROR(INDEX('Time-based'!$H77:$BE77,,MATCH(BA$7,'Time-based'!$H$69:$BE$69,0)) * BA$27,0)</f>
        <v>0</v>
      </c>
      <c r="BB35" s="64" cm="1">
        <f t="array" ref="BB35">IFERROR(INDEX('Time-based'!$H77:$BE77,,MATCH(BB$7,'Time-based'!$H$69:$BE$69,0)) * BB$27,0)</f>
        <v>0</v>
      </c>
      <c r="BC35" s="64" cm="1">
        <f t="array" ref="BC35">IFERROR(INDEX('Time-based'!$H77:$BE77,,MATCH(BC$7,'Time-based'!$H$69:$BE$69,0)) * BC$27,0)</f>
        <v>0</v>
      </c>
      <c r="BD35" s="64" cm="1">
        <f t="array" ref="BD35">IFERROR(INDEX('Time-based'!$H77:$BE77,,MATCH(BD$7,'Time-based'!$H$69:$BE$69,0)) * BD$27,0)</f>
        <v>0</v>
      </c>
      <c r="BE35" s="64" cm="1">
        <f t="array" ref="BE35">IFERROR(INDEX('Time-based'!$H77:$BE77,,MATCH(BE$7,'Time-based'!$H$69:$BE$69,0)) * BE$27,0)</f>
        <v>0</v>
      </c>
      <c r="BF35" s="64" cm="1">
        <f t="array" ref="BF35">IFERROR(INDEX('Time-based'!$H77:$BE77,,MATCH(BF$7,'Time-based'!$H$69:$BE$69,0)) * BF$27,0)</f>
        <v>0</v>
      </c>
      <c r="BG35" s="64" cm="1">
        <f t="array" ref="BG35">IFERROR(INDEX('Time-based'!$H77:$BE77,,MATCH(BG$7,'Time-based'!$H$69:$BE$69,0)) * BG$27,0)</f>
        <v>0</v>
      </c>
      <c r="BH35" s="64" cm="1">
        <f t="array" ref="BH35">IFERROR(INDEX('Time-based'!$H77:$BE77,,MATCH(BH$7,'Time-based'!$H$69:$BE$69,0)) * BH$27,0)</f>
        <v>0</v>
      </c>
      <c r="BI35" s="64" cm="1">
        <f t="array" ref="BI35">IFERROR(INDEX('Time-based'!$H77:$BE77,,MATCH(BI$7,'Time-based'!$H$69:$BE$69,0)) * BI$27,0)</f>
        <v>0</v>
      </c>
      <c r="BJ35" s="64" cm="1">
        <f t="array" ref="BJ35">IFERROR(INDEX('Time-based'!$H77:$BE77,,MATCH(BJ$7,'Time-based'!$H$69:$BE$69,0)) * BJ$27,0)</f>
        <v>0</v>
      </c>
      <c r="BK35" s="64" cm="1">
        <f t="array" ref="BK35">IFERROR(INDEX('Time-based'!$H77:$BE77,,MATCH(BK$7,'Time-based'!$H$69:$BE$69,0)) * BK$27,0)</f>
        <v>0</v>
      </c>
      <c r="BL35" s="64" cm="1">
        <f t="array" ref="BL35">IFERROR(INDEX('Time-based'!$H77:$BE77,,MATCH(BL$7,'Time-based'!$H$69:$BE$69,0)) * BL$27,0)</f>
        <v>0</v>
      </c>
      <c r="BM35" s="64" cm="1">
        <f t="array" ref="BM35">IFERROR(INDEX('Time-based'!$H77:$BE77,,MATCH(BM$7,'Time-based'!$H$69:$BE$69,0)) * BM$27,0)</f>
        <v>0</v>
      </c>
      <c r="BN35" s="64" cm="1">
        <f t="array" ref="BN35">IFERROR(INDEX('Time-based'!$H77:$BE77,,MATCH(BN$7,'Time-based'!$H$69:$BE$69,0)) * BN$27,0)</f>
        <v>0</v>
      </c>
      <c r="BO35" s="64" cm="1">
        <f t="array" ref="BO35">IFERROR(INDEX('Time-based'!$H77:$BE77,,MATCH(BO$7,'Time-based'!$H$69:$BE$69,0)) * BO$27,0)</f>
        <v>0</v>
      </c>
      <c r="BP35" s="64" cm="1">
        <f t="array" ref="BP35">IFERROR(INDEX('Time-based'!$H77:$BE77,,MATCH(BP$7,'Time-based'!$H$69:$BE$69,0)) * BP$27,0)</f>
        <v>0</v>
      </c>
      <c r="BQ35" s="64" cm="1">
        <f t="array" ref="BQ35">IFERROR(INDEX('Time-based'!$H77:$BE77,,MATCH(BQ$7,'Time-based'!$H$69:$BE$69,0)) * BQ$27,0)</f>
        <v>0</v>
      </c>
      <c r="BR35" s="64" cm="1">
        <f t="array" ref="BR35">IFERROR(INDEX('Time-based'!$H77:$BE77,,MATCH(BR$7,'Time-based'!$H$69:$BE$69,0)) * BR$27,0)</f>
        <v>0</v>
      </c>
      <c r="BS35" s="64" cm="1">
        <f t="array" ref="BS35">IFERROR(INDEX('Time-based'!$H77:$BE77,,MATCH(BS$7,'Time-based'!$H$69:$BE$69,0)) * BS$27,0)</f>
        <v>0</v>
      </c>
      <c r="BT35" s="64" cm="1">
        <f t="array" ref="BT35">IFERROR(INDEX('Time-based'!$H77:$BE77,,MATCH(BT$7,'Time-based'!$H$69:$BE$69,0)) * BT$27,0)</f>
        <v>0</v>
      </c>
      <c r="BU35" s="64" cm="1">
        <f t="array" ref="BU35">IFERROR(INDEX('Time-based'!$H77:$BE77,,MATCH(BU$7,'Time-based'!$H$69:$BE$69,0)) * BU$27,0)</f>
        <v>0</v>
      </c>
      <c r="BV35" s="64" cm="1">
        <f t="array" ref="BV35">IFERROR(INDEX('Time-based'!$H77:$BE77,,MATCH(BV$7,'Time-based'!$H$69:$BE$69,0)) * BV$27,0)</f>
        <v>0</v>
      </c>
      <c r="BW35" s="64" cm="1">
        <f t="array" ref="BW35">IFERROR(INDEX('Time-based'!$H77:$BE77,,MATCH(BW$7,'Time-based'!$H$69:$BE$69,0)) * BW$27,0)</f>
        <v>0</v>
      </c>
      <c r="BX35" s="64" cm="1">
        <f t="array" ref="BX35">IFERROR(INDEX('Time-based'!$H77:$BE77,,MATCH(BX$7,'Time-based'!$H$69:$BE$69,0)) * BX$27,0)</f>
        <v>0</v>
      </c>
      <c r="BY35" s="64" cm="1">
        <f t="array" ref="BY35">IFERROR(INDEX('Time-based'!$H77:$BE77,,MATCH(BY$7,'Time-based'!$H$69:$BE$69,0)) * BY$27,0)</f>
        <v>0</v>
      </c>
      <c r="BZ35" s="64" cm="1">
        <f t="array" ref="BZ35">IFERROR(INDEX('Time-based'!$H77:$BE77,,MATCH(BZ$7,'Time-based'!$H$69:$BE$69,0)) * BZ$27,0)</f>
        <v>0</v>
      </c>
      <c r="CA35" s="64" cm="1">
        <f t="array" ref="CA35">IFERROR(INDEX('Time-based'!$H77:$BE77,,MATCH(CA$7,'Time-based'!$H$69:$BE$69,0)) * CA$27,0)</f>
        <v>0</v>
      </c>
      <c r="CB35" s="64" cm="1">
        <f t="array" ref="CB35">IFERROR(INDEX('Time-based'!$H77:$BE77,,MATCH(CB$7,'Time-based'!$H$69:$BE$69,0)) * CB$27,0)</f>
        <v>0</v>
      </c>
      <c r="CC35" s="64" cm="1">
        <f t="array" ref="CC35">IFERROR(INDEX('Time-based'!$H77:$BE77,,MATCH(CC$7,'Time-based'!$H$69:$BE$69,0)) * CC$27,0)</f>
        <v>0</v>
      </c>
      <c r="CD35" s="64" cm="1">
        <f t="array" ref="CD35">IFERROR(INDEX('Time-based'!$H77:$BE77,,MATCH(CD$7,'Time-based'!$H$69:$BE$69,0)) * CD$27,0)</f>
        <v>0</v>
      </c>
      <c r="CE35" s="64" cm="1">
        <f t="array" ref="CE35">IFERROR(INDEX('Time-based'!$H77:$BE77,,MATCH(CE$7,'Time-based'!$H$69:$BE$69,0)) * CE$27,0)</f>
        <v>0</v>
      </c>
      <c r="CF35" s="64" cm="1">
        <f t="array" ref="CF35">IFERROR(INDEX('Time-based'!$H77:$BE77,,MATCH(CF$7,'Time-based'!$H$69:$BE$69,0)) * CF$27,0)</f>
        <v>0</v>
      </c>
      <c r="CG35" s="64" cm="1">
        <f t="array" ref="CG35">IFERROR(INDEX('Time-based'!$H77:$BE77,,MATCH(CG$7,'Time-based'!$H$69:$BE$69,0)) * CG$27,0)</f>
        <v>0</v>
      </c>
      <c r="CH35" s="64" cm="1">
        <f t="array" ref="CH35">IFERROR(INDEX('Time-based'!$H77:$BE77,,MATCH(CH$7,'Time-based'!$H$69:$BE$69,0)) * CH$27,0)</f>
        <v>0</v>
      </c>
      <c r="CI35" s="64" cm="1">
        <f t="array" ref="CI35">IFERROR(INDEX('Time-based'!$H77:$BE77,,MATCH(CI$7,'Time-based'!$H$69:$BE$69,0)) * CI$27,0)</f>
        <v>0</v>
      </c>
      <c r="CJ35" s="64" cm="1">
        <f t="array" ref="CJ35">IFERROR(INDEX('Time-based'!$H77:$BE77,,MATCH(CJ$7,'Time-based'!$H$69:$BE$69,0)) * CJ$27,0)</f>
        <v>0</v>
      </c>
      <c r="CK35" s="64" cm="1">
        <f t="array" ref="CK35">IFERROR(INDEX('Time-based'!$H77:$BE77,,MATCH(CK$7,'Time-based'!$H$69:$BE$69,0)) * CK$27,0)</f>
        <v>0</v>
      </c>
      <c r="CL35" s="64" cm="1">
        <f t="array" ref="CL35">IFERROR(INDEX('Time-based'!$H77:$BE77,,MATCH(CL$7,'Time-based'!$H$69:$BE$69,0)) * CL$27,0)</f>
        <v>0</v>
      </c>
      <c r="CM35" s="64" cm="1">
        <f t="array" ref="CM35">IFERROR(INDEX('Time-based'!$H77:$BE77,,MATCH(CM$7,'Time-based'!$H$69:$BE$69,0)) * CM$27,0)</f>
        <v>0</v>
      </c>
      <c r="CN35" s="64" cm="1">
        <f t="array" ref="CN35">IFERROR(INDEX('Time-based'!$H77:$BE77,,MATCH(CN$7,'Time-based'!$H$69:$BE$69,0)) * CN$27,0)</f>
        <v>0</v>
      </c>
      <c r="CO35" s="64" cm="1">
        <f t="array" ref="CO35">IFERROR(INDEX('Time-based'!$H77:$BE77,,MATCH(CO$7,'Time-based'!$H$69:$BE$69,0)) * CO$27,0)</f>
        <v>0</v>
      </c>
      <c r="CP35" s="64" cm="1">
        <f t="array" ref="CP35">IFERROR(INDEX('Time-based'!$H77:$BE77,,MATCH(CP$7,'Time-based'!$H$69:$BE$69,0)) * CP$27,0)</f>
        <v>0</v>
      </c>
      <c r="CQ35" s="64" cm="1">
        <f t="array" ref="CQ35">IFERROR(INDEX('Time-based'!$H77:$BE77,,MATCH(CQ$7,'Time-based'!$H$69:$BE$69,0)) * CQ$27,0)</f>
        <v>0</v>
      </c>
      <c r="CR35" s="64" cm="1">
        <f t="array" ref="CR35">IFERROR(INDEX('Time-based'!$H77:$BE77,,MATCH(CR$7,'Time-based'!$H$69:$BE$69,0)) * CR$27,0)</f>
        <v>0</v>
      </c>
      <c r="CS35" s="64" cm="1">
        <f t="array" ref="CS35">IFERROR(INDEX('Time-based'!$H77:$BE77,,MATCH(CS$7,'Time-based'!$H$69:$BE$69,0)) * CS$27,0)</f>
        <v>0</v>
      </c>
      <c r="CT35" s="64" cm="1">
        <f t="array" ref="CT35">IFERROR(INDEX('Time-based'!$H77:$BE77,,MATCH(CT$7,'Time-based'!$H$69:$BE$69,0)) * CT$27,0)</f>
        <v>0</v>
      </c>
      <c r="CU35" s="64" cm="1">
        <f t="array" ref="CU35">IFERROR(INDEX('Time-based'!$H77:$BE77,,MATCH(CU$7,'Time-based'!$H$69:$BE$69,0)) * CU$27,0)</f>
        <v>0</v>
      </c>
      <c r="CV35" s="64" cm="1">
        <f t="array" ref="CV35">IFERROR(INDEX('Time-based'!$H77:$BE77,,MATCH(CV$7,'Time-based'!$H$69:$BE$69,0)) * CV$27,0)</f>
        <v>0</v>
      </c>
      <c r="CW35" s="64" cm="1">
        <f t="array" ref="CW35">IFERROR(INDEX('Time-based'!$H77:$BE77,,MATCH(CW$7,'Time-based'!$H$69:$BE$69,0)) * CW$27,0)</f>
        <v>0</v>
      </c>
      <c r="CX35" s="64" cm="1">
        <f t="array" ref="CX35">IFERROR(INDEX('Time-based'!$H77:$BE77,,MATCH(CX$7,'Time-based'!$H$69:$BE$69,0)) * CX$27,0)</f>
        <v>0</v>
      </c>
      <c r="CY35" s="64" cm="1">
        <f t="array" ref="CY35">IFERROR(INDEX('Time-based'!$H77:$BE77,,MATCH(CY$7,'Time-based'!$H$69:$BE$69,0)) * CY$27,0)</f>
        <v>0</v>
      </c>
      <c r="CZ35" s="64" cm="1">
        <f t="array" ref="CZ35">IFERROR(INDEX('Time-based'!$H77:$BE77,,MATCH(CZ$7,'Time-based'!$H$69:$BE$69,0)) * CZ$27,0)</f>
        <v>0</v>
      </c>
      <c r="DA35" s="64" cm="1">
        <f t="array" ref="DA35">IFERROR(INDEX('Time-based'!$H77:$BE77,,MATCH(DA$7,'Time-based'!$H$69:$BE$69,0)) * DA$27,0)</f>
        <v>0</v>
      </c>
      <c r="DB35" s="64" cm="1">
        <f t="array" ref="DB35">IFERROR(INDEX('Time-based'!$H77:$BE77,,MATCH(DB$7,'Time-based'!$H$69:$BE$69,0)) * DB$27,0)</f>
        <v>0</v>
      </c>
      <c r="DC35" s="64" cm="1">
        <f t="array" ref="DC35">IFERROR(INDEX('Time-based'!$H77:$BE77,,MATCH(DC$7,'Time-based'!$H$69:$BE$69,0)) * DC$27,0)</f>
        <v>0</v>
      </c>
      <c r="DD35" s="64" cm="1">
        <f t="array" ref="DD35">IFERROR(INDEX('Time-based'!$H77:$BE77,,MATCH(DD$7,'Time-based'!$H$69:$BE$69,0)) * DD$27,0)</f>
        <v>0</v>
      </c>
      <c r="DE35" s="64" cm="1">
        <f t="array" ref="DE35">IFERROR(INDEX('Time-based'!$H77:$BE77,,MATCH(DE$7,'Time-based'!$H$69:$BE$69,0)) * DE$27,0)</f>
        <v>0</v>
      </c>
      <c r="DF35" s="64" cm="1">
        <f t="array" ref="DF35">IFERROR(INDEX('Time-based'!$H77:$BE77,,MATCH(DF$7,'Time-based'!$H$69:$BE$69,0)) * DF$27,0)</f>
        <v>0</v>
      </c>
      <c r="DG35" s="64" cm="1">
        <f t="array" ref="DG35">IFERROR(INDEX('Time-based'!$H77:$BE77,,MATCH(DG$7,'Time-based'!$H$69:$BE$69,0)) * DG$27,0)</f>
        <v>0</v>
      </c>
      <c r="DH35" s="64" cm="1">
        <f t="array" ref="DH35">IFERROR(INDEX('Time-based'!$H77:$BE77,,MATCH(DH$7,'Time-based'!$H$69:$BE$69,0)) * DH$27,0)</f>
        <v>0</v>
      </c>
      <c r="DI35" s="64" cm="1">
        <f t="array" ref="DI35">IFERROR(INDEX('Time-based'!$H77:$BE77,,MATCH(DI$7,'Time-based'!$H$69:$BE$69,0)) * DI$27,0)</f>
        <v>0</v>
      </c>
      <c r="DJ35" s="64" cm="1">
        <f t="array" ref="DJ35">IFERROR(INDEX('Time-based'!$H77:$BE77,,MATCH(DJ$7,'Time-based'!$H$69:$BE$69,0)) * DJ$27,0)</f>
        <v>0</v>
      </c>
      <c r="DK35" s="64" cm="1">
        <f t="array" ref="DK35">IFERROR(INDEX('Time-based'!$H77:$BE77,,MATCH(DK$7,'Time-based'!$H$69:$BE$69,0)) * DK$27,0)</f>
        <v>0</v>
      </c>
      <c r="DL35" s="64" cm="1">
        <f t="array" ref="DL35">IFERROR(INDEX('Time-based'!$H77:$BE77,,MATCH(DL$7,'Time-based'!$H$69:$BE$69,0)) * DL$27,0)</f>
        <v>0</v>
      </c>
      <c r="DM35" s="64" cm="1">
        <f t="array" ref="DM35">IFERROR(INDEX('Time-based'!$H77:$BE77,,MATCH(DM$7,'Time-based'!$H$69:$BE$69,0)) * DM$27,0)</f>
        <v>0</v>
      </c>
      <c r="DN35" s="64" cm="1">
        <f t="array" ref="DN35">IFERROR(INDEX('Time-based'!$H77:$BE77,,MATCH(DN$7,'Time-based'!$H$69:$BE$69,0)) * DN$27,0)</f>
        <v>0</v>
      </c>
      <c r="DO35" s="64" cm="1">
        <f t="array" ref="DO35">IFERROR(INDEX('Time-based'!$H77:$BE77,,MATCH(DO$7,'Time-based'!$H$69:$BE$69,0)) * DO$27,0)</f>
        <v>0</v>
      </c>
      <c r="DP35" s="64" cm="1">
        <f t="array" ref="DP35">IFERROR(INDEX('Time-based'!$H77:$BE77,,MATCH(DP$7,'Time-based'!$H$69:$BE$69,0)) * DP$27,0)</f>
        <v>0</v>
      </c>
      <c r="DQ35" s="64" cm="1">
        <f t="array" ref="DQ35">IFERROR(INDEX('Time-based'!$H77:$BE77,,MATCH(DQ$7,'Time-based'!$H$69:$BE$69,0)) * DQ$27,0)</f>
        <v>0</v>
      </c>
      <c r="DR35" s="64" cm="1">
        <f t="array" ref="DR35">IFERROR(INDEX('Time-based'!$H77:$BE77,,MATCH(DR$7,'Time-based'!$H$69:$BE$69,0)) * DR$27,0)</f>
        <v>0</v>
      </c>
      <c r="DS35" s="64" cm="1">
        <f t="array" ref="DS35">IFERROR(INDEX('Time-based'!$H77:$BE77,,MATCH(DS$7,'Time-based'!$H$69:$BE$69,0)) * DS$27,0)</f>
        <v>0</v>
      </c>
      <c r="DT35" s="64" cm="1">
        <f t="array" ref="DT35">IFERROR(INDEX('Time-based'!$H77:$BE77,,MATCH(DT$7,'Time-based'!$H$69:$BE$69,0)) * DT$27,0)</f>
        <v>0</v>
      </c>
      <c r="DU35" s="64" cm="1">
        <f t="array" ref="DU35">IFERROR(INDEX('Time-based'!$H77:$BE77,,MATCH(DU$7,'Time-based'!$H$69:$BE$69,0)) * DU$27,0)</f>
        <v>0</v>
      </c>
      <c r="DV35" s="64" cm="1">
        <f t="array" ref="DV35">IFERROR(INDEX('Time-based'!$H77:$BE77,,MATCH(DV$7,'Time-based'!$H$69:$BE$69,0)) * DV$27,0)</f>
        <v>0</v>
      </c>
      <c r="DW35" s="64" cm="1">
        <f t="array" ref="DW35">IFERROR(INDEX('Time-based'!$H77:$BE77,,MATCH(DW$7,'Time-based'!$H$69:$BE$69,0)) * DW$27,0)</f>
        <v>0</v>
      </c>
      <c r="DX35" s="64" cm="1">
        <f t="array" ref="DX35">IFERROR(INDEX('Time-based'!$H77:$BE77,,MATCH(DX$7,'Time-based'!$H$69:$BE$69,0)) * DX$27,0)</f>
        <v>0</v>
      </c>
      <c r="DY35" s="64" cm="1">
        <f t="array" ref="DY35">IFERROR(INDEX('Time-based'!$H77:$BE77,,MATCH(DY$7,'Time-based'!$H$69:$BE$69,0)) * DY$27,0)</f>
        <v>0</v>
      </c>
      <c r="DZ35" s="64" cm="1">
        <f t="array" ref="DZ35">IFERROR(INDEX('Time-based'!$H77:$BE77,,MATCH(DZ$7,'Time-based'!$H$69:$BE$69,0)) * DZ$27,0)</f>
        <v>0</v>
      </c>
      <c r="EA35" s="64" cm="1">
        <f t="array" ref="EA35">IFERROR(INDEX('Time-based'!$H77:$BE77,,MATCH(EA$7,'Time-based'!$H$69:$BE$69,0)) * EA$27,0)</f>
        <v>0</v>
      </c>
      <c r="EB35" s="64" cm="1">
        <f t="array" ref="EB35">IFERROR(INDEX('Time-based'!$H77:$BE77,,MATCH(EB$7,'Time-based'!$H$69:$BE$69,0)) * EB$27,0)</f>
        <v>0</v>
      </c>
      <c r="EC35" s="64" cm="1">
        <f t="array" ref="EC35">IFERROR(INDEX('Time-based'!$H77:$BE77,,MATCH(EC$7,'Time-based'!$H$69:$BE$69,0)) * EC$27,0)</f>
        <v>0</v>
      </c>
      <c r="ED35" s="64" cm="1">
        <f t="array" ref="ED35">IFERROR(INDEX('Time-based'!$H77:$BE77,,MATCH(ED$7,'Time-based'!$H$69:$BE$69,0)) * ED$27,0)</f>
        <v>0</v>
      </c>
      <c r="EE35" s="64" cm="1">
        <f t="array" ref="EE35">IFERROR(INDEX('Time-based'!$H77:$BE77,,MATCH(EE$7,'Time-based'!$H$69:$BE$69,0)) * EE$27,0)</f>
        <v>0</v>
      </c>
      <c r="EF35" s="64" cm="1">
        <f t="array" ref="EF35">IFERROR(INDEX('Time-based'!$H77:$BE77,,MATCH(EF$7,'Time-based'!$H$69:$BE$69,0)) * EF$27,0)</f>
        <v>0</v>
      </c>
      <c r="EG35" s="64" cm="1">
        <f t="array" ref="EG35">IFERROR(INDEX('Time-based'!$H77:$BE77,,MATCH(EG$7,'Time-based'!$H$69:$BE$69,0)) * EG$27,0)</f>
        <v>0</v>
      </c>
      <c r="EH35" s="64" cm="1">
        <f t="array" ref="EH35">IFERROR(INDEX('Time-based'!$H77:$BE77,,MATCH(EH$7,'Time-based'!$H$69:$BE$69,0)) * EH$27,0)</f>
        <v>0</v>
      </c>
      <c r="EI35" s="64" cm="1">
        <f t="array" ref="EI35">IFERROR(INDEX('Time-based'!$H77:$BE77,,MATCH(EI$7,'Time-based'!$H$69:$BE$69,0)) * EI$27,0)</f>
        <v>0</v>
      </c>
      <c r="EJ35" s="64" cm="1">
        <f t="array" ref="EJ35">IFERROR(INDEX('Time-based'!$H77:$BE77,,MATCH(EJ$7,'Time-based'!$H$69:$BE$69,0)) * EJ$27,0)</f>
        <v>0</v>
      </c>
      <c r="EK35" s="64" cm="1">
        <f t="array" ref="EK35">IFERROR(INDEX('Time-based'!$H77:$BE77,,MATCH(EK$7,'Time-based'!$H$69:$BE$69,0)) * EK$27,0)</f>
        <v>0</v>
      </c>
      <c r="EL35" s="64" cm="1">
        <f t="array" ref="EL35">IFERROR(INDEX('Time-based'!$H77:$BE77,,MATCH(EL$7,'Time-based'!$H$69:$BE$69,0)) * EL$27,0)</f>
        <v>0</v>
      </c>
      <c r="EM35" s="64" cm="1">
        <f t="array" ref="EM35">IFERROR(INDEX('Time-based'!$H77:$BE77,,MATCH(EM$7,'Time-based'!$H$69:$BE$69,0)) * EM$27,0)</f>
        <v>0</v>
      </c>
      <c r="EN35" s="64" cm="1">
        <f t="array" ref="EN35">IFERROR(INDEX('Time-based'!$H77:$BE77,,MATCH(EN$7,'Time-based'!$H$69:$BE$69,0)) * EN$27,0)</f>
        <v>0</v>
      </c>
      <c r="EO35" s="64" cm="1">
        <f t="array" ref="EO35">IFERROR(INDEX('Time-based'!$H77:$BE77,,MATCH(EO$7,'Time-based'!$H$69:$BE$69,0)) * EO$27,0)</f>
        <v>0</v>
      </c>
      <c r="EP35" s="64" cm="1">
        <f t="array" ref="EP35">IFERROR(INDEX('Time-based'!$H77:$BE77,,MATCH(EP$7,'Time-based'!$H$69:$BE$69,0)) * EP$27,0)</f>
        <v>0</v>
      </c>
      <c r="EQ35" s="64" cm="1">
        <f t="array" ref="EQ35">IFERROR(INDEX('Time-based'!$H77:$BE77,,MATCH(EQ$7,'Time-based'!$H$69:$BE$69,0)) * EQ$27,0)</f>
        <v>0</v>
      </c>
      <c r="ER35" s="64" cm="1">
        <f t="array" ref="ER35">IFERROR(INDEX('Time-based'!$H77:$BE77,,MATCH(ER$7,'Time-based'!$H$69:$BE$69,0)) * ER$27,0)</f>
        <v>0</v>
      </c>
      <c r="ES35" s="64" cm="1">
        <f t="array" ref="ES35">IFERROR(INDEX('Time-based'!$H77:$BE77,,MATCH(ES$7,'Time-based'!$H$69:$BE$69,0)) * ES$27,0)</f>
        <v>0</v>
      </c>
      <c r="ET35" s="64" cm="1">
        <f t="array" ref="ET35">IFERROR(INDEX('Time-based'!$H77:$BE77,,MATCH(ET$7,'Time-based'!$H$69:$BE$69,0)) * ET$27,0)</f>
        <v>0</v>
      </c>
      <c r="EU35" s="64" cm="1">
        <f t="array" ref="EU35">IFERROR(INDEX('Time-based'!$H77:$BE77,,MATCH(EU$7,'Time-based'!$H$69:$BE$69,0)) * EU$27,0)</f>
        <v>0</v>
      </c>
      <c r="EV35" s="64" cm="1">
        <f t="array" ref="EV35">IFERROR(INDEX('Time-based'!$H77:$BE77,,MATCH(EV$7,'Time-based'!$H$69:$BE$69,0)) * EV$27,0)</f>
        <v>0</v>
      </c>
      <c r="EW35" s="64" cm="1">
        <f t="array" ref="EW35">IFERROR(INDEX('Time-based'!$H77:$BE77,,MATCH(EW$7,'Time-based'!$H$69:$BE$69,0)) * EW$27,0)</f>
        <v>0</v>
      </c>
      <c r="EX35" s="64" cm="1">
        <f t="array" ref="EX35">IFERROR(INDEX('Time-based'!$H77:$BE77,,MATCH(EX$7,'Time-based'!$H$69:$BE$69,0)) * EX$27,0)</f>
        <v>0</v>
      </c>
      <c r="EY35" s="64" cm="1">
        <f t="array" ref="EY35">IFERROR(INDEX('Time-based'!$H77:$BE77,,MATCH(EY$7,'Time-based'!$H$69:$BE$69,0)) * EY$27,0)</f>
        <v>0</v>
      </c>
      <c r="EZ35" s="64" cm="1">
        <f t="array" ref="EZ35">IFERROR(INDEX('Time-based'!$H77:$BE77,,MATCH(EZ$7,'Time-based'!$H$69:$BE$69,0)) * EZ$27,0)</f>
        <v>0</v>
      </c>
      <c r="FA35" s="64" cm="1">
        <f t="array" ref="FA35">IFERROR(INDEX('Time-based'!$H77:$BE77,,MATCH(FA$7,'Time-based'!$H$69:$BE$69,0)) * FA$27,0)</f>
        <v>0</v>
      </c>
      <c r="FB35" s="64" cm="1">
        <f t="array" ref="FB35">IFERROR(INDEX('Time-based'!$H77:$BE77,,MATCH(FB$7,'Time-based'!$H$69:$BE$69,0)) * FB$27,0)</f>
        <v>0</v>
      </c>
      <c r="FC35" s="64" cm="1">
        <f t="array" ref="FC35">IFERROR(INDEX('Time-based'!$H77:$BE77,,MATCH(FC$7,'Time-based'!$H$69:$BE$69,0)) * FC$27,0)</f>
        <v>0</v>
      </c>
      <c r="FD35" s="64" cm="1">
        <f t="array" ref="FD35">IFERROR(INDEX('Time-based'!$H77:$BE77,,MATCH(FD$7,'Time-based'!$H$69:$BE$69,0)) * FD$27,0)</f>
        <v>0</v>
      </c>
      <c r="FE35" s="64" cm="1">
        <f t="array" ref="FE35">IFERROR(INDEX('Time-based'!$H77:$BE77,,MATCH(FE$7,'Time-based'!$H$69:$BE$69,0)) * FE$27,0)</f>
        <v>0</v>
      </c>
      <c r="FF35" s="64" cm="1">
        <f t="array" ref="FF35">IFERROR(INDEX('Time-based'!$H77:$BE77,,MATCH(FF$7,'Time-based'!$H$69:$BE$69,0)) * FF$27,0)</f>
        <v>0</v>
      </c>
      <c r="FG35" s="64" cm="1">
        <f t="array" ref="FG35">IFERROR(INDEX('Time-based'!$H77:$BE77,,MATCH(FG$7,'Time-based'!$H$69:$BE$69,0)) * FG$27,0)</f>
        <v>0</v>
      </c>
      <c r="FH35" s="64" cm="1">
        <f t="array" ref="FH35">IFERROR(INDEX('Time-based'!$H77:$BE77,,MATCH(FH$7,'Time-based'!$H$69:$BE$69,0)) * FH$27,0)</f>
        <v>0</v>
      </c>
      <c r="FI35" s="64" cm="1">
        <f t="array" ref="FI35">IFERROR(INDEX('Time-based'!$H77:$BE77,,MATCH(FI$7,'Time-based'!$H$69:$BE$69,0)) * FI$27,0)</f>
        <v>0</v>
      </c>
      <c r="FJ35" s="64" cm="1">
        <f t="array" ref="FJ35">IFERROR(INDEX('Time-based'!$H77:$BE77,,MATCH(FJ$7,'Time-based'!$H$69:$BE$69,0)) * FJ$27,0)</f>
        <v>0</v>
      </c>
      <c r="FK35" s="64" cm="1">
        <f t="array" ref="FK35">IFERROR(INDEX('Time-based'!$H77:$BE77,,MATCH(FK$7,'Time-based'!$H$69:$BE$69,0)) * FK$27,0)</f>
        <v>0</v>
      </c>
      <c r="FL35" s="64" cm="1">
        <f t="array" ref="FL35">IFERROR(INDEX('Time-based'!$H77:$BE77,,MATCH(FL$7,'Time-based'!$H$69:$BE$69,0)) * FL$27,0)</f>
        <v>0</v>
      </c>
      <c r="FM35" s="64" cm="1">
        <f t="array" ref="FM35">IFERROR(INDEX('Time-based'!$H77:$BE77,,MATCH(FM$7,'Time-based'!$H$69:$BE$69,0)) * FM$27,0)</f>
        <v>0</v>
      </c>
      <c r="FN35" s="64" cm="1">
        <f t="array" ref="FN35">IFERROR(INDEX('Time-based'!$H77:$BE77,,MATCH(FN$7,'Time-based'!$H$69:$BE$69,0)) * FN$27,0)</f>
        <v>0</v>
      </c>
      <c r="FO35" s="64" cm="1">
        <f t="array" ref="FO35">IFERROR(INDEX('Time-based'!$H77:$BE77,,MATCH(FO$7,'Time-based'!$H$69:$BE$69,0)) * FO$27,0)</f>
        <v>0</v>
      </c>
      <c r="FP35" s="64" cm="1">
        <f t="array" ref="FP35">IFERROR(INDEX('Time-based'!$H77:$BE77,,MATCH(FP$7,'Time-based'!$H$69:$BE$69,0)) * FP$27,0)</f>
        <v>0</v>
      </c>
      <c r="FQ35" s="64" cm="1">
        <f t="array" ref="FQ35">IFERROR(INDEX('Time-based'!$H77:$BE77,,MATCH(FQ$7,'Time-based'!$H$69:$BE$69,0)) * FQ$27,0)</f>
        <v>0</v>
      </c>
      <c r="FR35" s="64" cm="1">
        <f t="array" ref="FR35">IFERROR(INDEX('Time-based'!$H77:$BE77,,MATCH(FR$7,'Time-based'!$H$69:$BE$69,0)) * FR$27,0)</f>
        <v>0</v>
      </c>
    </row>
    <row r="36" spans="2:174">
      <c r="C36" s="44" t="str">
        <f>'Time-based'!D78</f>
        <v>Spare</v>
      </c>
      <c r="D36" s="144" t="s">
        <v>15</v>
      </c>
      <c r="J36" s="64" cm="1">
        <f t="array" ref="J36">IFERROR(INDEX('Time-based'!$H78:$BE78,,MATCH(J$7,'Time-based'!$H$69:$BE$69,0)) * J$27,0)</f>
        <v>0</v>
      </c>
      <c r="K36" s="64" cm="1">
        <f t="array" ref="K36">IFERROR(INDEX('Time-based'!$H78:$BE78,,MATCH(K$7,'Time-based'!$H$69:$BE$69,0)) * K$27,0)</f>
        <v>0</v>
      </c>
      <c r="L36" s="64" cm="1">
        <f t="array" ref="L36">IFERROR(INDEX('Time-based'!$H78:$BE78,,MATCH(L$7,'Time-based'!$H$69:$BE$69,0)) * L$27,0)</f>
        <v>0</v>
      </c>
      <c r="M36" s="64" cm="1">
        <f t="array" ref="M36">IFERROR(INDEX('Time-based'!$H78:$BE78,,MATCH(M$7,'Time-based'!$H$69:$BE$69,0)) * M$27,0)</f>
        <v>0</v>
      </c>
      <c r="N36" s="64" cm="1">
        <f t="array" ref="N36">IFERROR(INDEX('Time-based'!$H78:$BE78,,MATCH(N$7,'Time-based'!$H$69:$BE$69,0)) * N$27,0)</f>
        <v>0</v>
      </c>
      <c r="O36" s="64" cm="1">
        <f t="array" ref="O36">IFERROR(INDEX('Time-based'!$H78:$BE78,,MATCH(O$7,'Time-based'!$H$69:$BE$69,0)) * O$27,0)</f>
        <v>0</v>
      </c>
      <c r="P36" s="64" cm="1">
        <f t="array" ref="P36">IFERROR(INDEX('Time-based'!$H78:$BE78,,MATCH(P$7,'Time-based'!$H$69:$BE$69,0)) * P$27,0)</f>
        <v>0</v>
      </c>
      <c r="Q36" s="64" cm="1">
        <f t="array" ref="Q36">IFERROR(INDEX('Time-based'!$H78:$BE78,,MATCH(Q$7,'Time-based'!$H$69:$BE$69,0)) * Q$27,0)</f>
        <v>0</v>
      </c>
      <c r="R36" s="64" cm="1">
        <f t="array" ref="R36">IFERROR(INDEX('Time-based'!$H78:$BE78,,MATCH(R$7,'Time-based'!$H$69:$BE$69,0)) * R$27,0)</f>
        <v>0</v>
      </c>
      <c r="S36" s="64" cm="1">
        <f t="array" ref="S36">IFERROR(INDEX('Time-based'!$H78:$BE78,,MATCH(S$7,'Time-based'!$H$69:$BE$69,0)) * S$27,0)</f>
        <v>0</v>
      </c>
      <c r="T36" s="64" cm="1">
        <f t="array" ref="T36">IFERROR(INDEX('Time-based'!$H78:$BE78,,MATCH(T$7,'Time-based'!$H$69:$BE$69,0)) * T$27,0)</f>
        <v>0</v>
      </c>
      <c r="U36" s="64" cm="1">
        <f t="array" ref="U36">IFERROR(INDEX('Time-based'!$H78:$BE78,,MATCH(U$7,'Time-based'!$H$69:$BE$69,0)) * U$27,0)</f>
        <v>0</v>
      </c>
      <c r="V36" s="64" cm="1">
        <f t="array" ref="V36">IFERROR(INDEX('Time-based'!$H78:$BE78,,MATCH(V$7,'Time-based'!$H$69:$BE$69,0)) * V$27,0)</f>
        <v>0</v>
      </c>
      <c r="W36" s="64" cm="1">
        <f t="array" ref="W36">IFERROR(INDEX('Time-based'!$H78:$BE78,,MATCH(W$7,'Time-based'!$H$69:$BE$69,0)) * W$27,0)</f>
        <v>0</v>
      </c>
      <c r="X36" s="64" cm="1">
        <f t="array" ref="X36">IFERROR(INDEX('Time-based'!$H78:$BE78,,MATCH(X$7,'Time-based'!$H$69:$BE$69,0)) * X$27,0)</f>
        <v>0</v>
      </c>
      <c r="Y36" s="64" cm="1">
        <f t="array" ref="Y36">IFERROR(INDEX('Time-based'!$H78:$BE78,,MATCH(Y$7,'Time-based'!$H$69:$BE$69,0)) * Y$27,0)</f>
        <v>0</v>
      </c>
      <c r="Z36" s="64" cm="1">
        <f t="array" ref="Z36">IFERROR(INDEX('Time-based'!$H78:$BE78,,MATCH(Z$7,'Time-based'!$H$69:$BE$69,0)) * Z$27,0)</f>
        <v>0</v>
      </c>
      <c r="AA36" s="64" cm="1">
        <f t="array" ref="AA36">IFERROR(INDEX('Time-based'!$H78:$BE78,,MATCH(AA$7,'Time-based'!$H$69:$BE$69,0)) * AA$27,0)</f>
        <v>0</v>
      </c>
      <c r="AB36" s="64" cm="1">
        <f t="array" ref="AB36">IFERROR(INDEX('Time-based'!$H78:$BE78,,MATCH(AB$7,'Time-based'!$H$69:$BE$69,0)) * AB$27,0)</f>
        <v>0</v>
      </c>
      <c r="AC36" s="64" cm="1">
        <f t="array" ref="AC36">IFERROR(INDEX('Time-based'!$H78:$BE78,,MATCH(AC$7,'Time-based'!$H$69:$BE$69,0)) * AC$27,0)</f>
        <v>0</v>
      </c>
      <c r="AD36" s="64" cm="1">
        <f t="array" ref="AD36">IFERROR(INDEX('Time-based'!$H78:$BE78,,MATCH(AD$7,'Time-based'!$H$69:$BE$69,0)) * AD$27,0)</f>
        <v>0</v>
      </c>
      <c r="AE36" s="64" cm="1">
        <f t="array" ref="AE36">IFERROR(INDEX('Time-based'!$H78:$BE78,,MATCH(AE$7,'Time-based'!$H$69:$BE$69,0)) * AE$27,0)</f>
        <v>0</v>
      </c>
      <c r="AF36" s="64" cm="1">
        <f t="array" ref="AF36">IFERROR(INDEX('Time-based'!$H78:$BE78,,MATCH(AF$7,'Time-based'!$H$69:$BE$69,0)) * AF$27,0)</f>
        <v>0</v>
      </c>
      <c r="AG36" s="64" cm="1">
        <f t="array" ref="AG36">IFERROR(INDEX('Time-based'!$H78:$BE78,,MATCH(AG$7,'Time-based'!$H$69:$BE$69,0)) * AG$27,0)</f>
        <v>0</v>
      </c>
      <c r="AH36" s="64" cm="1">
        <f t="array" ref="AH36">IFERROR(INDEX('Time-based'!$H78:$BE78,,MATCH(AH$7,'Time-based'!$H$69:$BE$69,0)) * AH$27,0)</f>
        <v>0</v>
      </c>
      <c r="AI36" s="64" cm="1">
        <f t="array" ref="AI36">IFERROR(INDEX('Time-based'!$H78:$BE78,,MATCH(AI$7,'Time-based'!$H$69:$BE$69,0)) * AI$27,0)</f>
        <v>0</v>
      </c>
      <c r="AJ36" s="64" cm="1">
        <f t="array" ref="AJ36">IFERROR(INDEX('Time-based'!$H78:$BE78,,MATCH(AJ$7,'Time-based'!$H$69:$BE$69,0)) * AJ$27,0)</f>
        <v>0</v>
      </c>
      <c r="AK36" s="64" cm="1">
        <f t="array" ref="AK36">IFERROR(INDEX('Time-based'!$H78:$BE78,,MATCH(AK$7,'Time-based'!$H$69:$BE$69,0)) * AK$27,0)</f>
        <v>0</v>
      </c>
      <c r="AL36" s="64" cm="1">
        <f t="array" ref="AL36">IFERROR(INDEX('Time-based'!$H78:$BE78,,MATCH(AL$7,'Time-based'!$H$69:$BE$69,0)) * AL$27,0)</f>
        <v>0</v>
      </c>
      <c r="AM36" s="64" cm="1">
        <f t="array" ref="AM36">IFERROR(INDEX('Time-based'!$H78:$BE78,,MATCH(AM$7,'Time-based'!$H$69:$BE$69,0)) * AM$27,0)</f>
        <v>0</v>
      </c>
      <c r="AN36" s="64" cm="1">
        <f t="array" ref="AN36">IFERROR(INDEX('Time-based'!$H78:$BE78,,MATCH(AN$7,'Time-based'!$H$69:$BE$69,0)) * AN$27,0)</f>
        <v>0</v>
      </c>
      <c r="AO36" s="64" cm="1">
        <f t="array" ref="AO36">IFERROR(INDEX('Time-based'!$H78:$BE78,,MATCH(AO$7,'Time-based'!$H$69:$BE$69,0)) * AO$27,0)</f>
        <v>0</v>
      </c>
      <c r="AP36" s="64" cm="1">
        <f t="array" ref="AP36">IFERROR(INDEX('Time-based'!$H78:$BE78,,MATCH(AP$7,'Time-based'!$H$69:$BE$69,0)) * AP$27,0)</f>
        <v>0</v>
      </c>
      <c r="AQ36" s="64" cm="1">
        <f t="array" ref="AQ36">IFERROR(INDEX('Time-based'!$H78:$BE78,,MATCH(AQ$7,'Time-based'!$H$69:$BE$69,0)) * AQ$27,0)</f>
        <v>0</v>
      </c>
      <c r="AR36" s="64" cm="1">
        <f t="array" ref="AR36">IFERROR(INDEX('Time-based'!$H78:$BE78,,MATCH(AR$7,'Time-based'!$H$69:$BE$69,0)) * AR$27,0)</f>
        <v>0</v>
      </c>
      <c r="AS36" s="64" cm="1">
        <f t="array" ref="AS36">IFERROR(INDEX('Time-based'!$H78:$BE78,,MATCH(AS$7,'Time-based'!$H$69:$BE$69,0)) * AS$27,0)</f>
        <v>0</v>
      </c>
      <c r="AT36" s="64" cm="1">
        <f t="array" ref="AT36">IFERROR(INDEX('Time-based'!$H78:$BE78,,MATCH(AT$7,'Time-based'!$H$69:$BE$69,0)) * AT$27,0)</f>
        <v>0</v>
      </c>
      <c r="AU36" s="64" cm="1">
        <f t="array" ref="AU36">IFERROR(INDEX('Time-based'!$H78:$BE78,,MATCH(AU$7,'Time-based'!$H$69:$BE$69,0)) * AU$27,0)</f>
        <v>0</v>
      </c>
      <c r="AV36" s="64" cm="1">
        <f t="array" ref="AV36">IFERROR(INDEX('Time-based'!$H78:$BE78,,MATCH(AV$7,'Time-based'!$H$69:$BE$69,0)) * AV$27,0)</f>
        <v>0</v>
      </c>
      <c r="AW36" s="64" cm="1">
        <f t="array" ref="AW36">IFERROR(INDEX('Time-based'!$H78:$BE78,,MATCH(AW$7,'Time-based'!$H$69:$BE$69,0)) * AW$27,0)</f>
        <v>0</v>
      </c>
      <c r="AX36" s="64" cm="1">
        <f t="array" ref="AX36">IFERROR(INDEX('Time-based'!$H78:$BE78,,MATCH(AX$7,'Time-based'!$H$69:$BE$69,0)) * AX$27,0)</f>
        <v>0</v>
      </c>
      <c r="AY36" s="64" cm="1">
        <f t="array" ref="AY36">IFERROR(INDEX('Time-based'!$H78:$BE78,,MATCH(AY$7,'Time-based'!$H$69:$BE$69,0)) * AY$27,0)</f>
        <v>0</v>
      </c>
      <c r="AZ36" s="64" cm="1">
        <f t="array" ref="AZ36">IFERROR(INDEX('Time-based'!$H78:$BE78,,MATCH(AZ$7,'Time-based'!$H$69:$BE$69,0)) * AZ$27,0)</f>
        <v>0</v>
      </c>
      <c r="BA36" s="64" cm="1">
        <f t="array" ref="BA36">IFERROR(INDEX('Time-based'!$H78:$BE78,,MATCH(BA$7,'Time-based'!$H$69:$BE$69,0)) * BA$27,0)</f>
        <v>0</v>
      </c>
      <c r="BB36" s="64" cm="1">
        <f t="array" ref="BB36">IFERROR(INDEX('Time-based'!$H78:$BE78,,MATCH(BB$7,'Time-based'!$H$69:$BE$69,0)) * BB$27,0)</f>
        <v>0</v>
      </c>
      <c r="BC36" s="64" cm="1">
        <f t="array" ref="BC36">IFERROR(INDEX('Time-based'!$H78:$BE78,,MATCH(BC$7,'Time-based'!$H$69:$BE$69,0)) * BC$27,0)</f>
        <v>0</v>
      </c>
      <c r="BD36" s="64" cm="1">
        <f t="array" ref="BD36">IFERROR(INDEX('Time-based'!$H78:$BE78,,MATCH(BD$7,'Time-based'!$H$69:$BE$69,0)) * BD$27,0)</f>
        <v>0</v>
      </c>
      <c r="BE36" s="64" cm="1">
        <f t="array" ref="BE36">IFERROR(INDEX('Time-based'!$H78:$BE78,,MATCH(BE$7,'Time-based'!$H$69:$BE$69,0)) * BE$27,0)</f>
        <v>0</v>
      </c>
      <c r="BF36" s="64" cm="1">
        <f t="array" ref="BF36">IFERROR(INDEX('Time-based'!$H78:$BE78,,MATCH(BF$7,'Time-based'!$H$69:$BE$69,0)) * BF$27,0)</f>
        <v>0</v>
      </c>
      <c r="BG36" s="64" cm="1">
        <f t="array" ref="BG36">IFERROR(INDEX('Time-based'!$H78:$BE78,,MATCH(BG$7,'Time-based'!$H$69:$BE$69,0)) * BG$27,0)</f>
        <v>0</v>
      </c>
      <c r="BH36" s="64" cm="1">
        <f t="array" ref="BH36">IFERROR(INDEX('Time-based'!$H78:$BE78,,MATCH(BH$7,'Time-based'!$H$69:$BE$69,0)) * BH$27,0)</f>
        <v>0</v>
      </c>
      <c r="BI36" s="64" cm="1">
        <f t="array" ref="BI36">IFERROR(INDEX('Time-based'!$H78:$BE78,,MATCH(BI$7,'Time-based'!$H$69:$BE$69,0)) * BI$27,0)</f>
        <v>0</v>
      </c>
      <c r="BJ36" s="64" cm="1">
        <f t="array" ref="BJ36">IFERROR(INDEX('Time-based'!$H78:$BE78,,MATCH(BJ$7,'Time-based'!$H$69:$BE$69,0)) * BJ$27,0)</f>
        <v>0</v>
      </c>
      <c r="BK36" s="64" cm="1">
        <f t="array" ref="BK36">IFERROR(INDEX('Time-based'!$H78:$BE78,,MATCH(BK$7,'Time-based'!$H$69:$BE$69,0)) * BK$27,0)</f>
        <v>0</v>
      </c>
      <c r="BL36" s="64" cm="1">
        <f t="array" ref="BL36">IFERROR(INDEX('Time-based'!$H78:$BE78,,MATCH(BL$7,'Time-based'!$H$69:$BE$69,0)) * BL$27,0)</f>
        <v>0</v>
      </c>
      <c r="BM36" s="64" cm="1">
        <f t="array" ref="BM36">IFERROR(INDEX('Time-based'!$H78:$BE78,,MATCH(BM$7,'Time-based'!$H$69:$BE$69,0)) * BM$27,0)</f>
        <v>0</v>
      </c>
      <c r="BN36" s="64" cm="1">
        <f t="array" ref="BN36">IFERROR(INDEX('Time-based'!$H78:$BE78,,MATCH(BN$7,'Time-based'!$H$69:$BE$69,0)) * BN$27,0)</f>
        <v>0</v>
      </c>
      <c r="BO36" s="64" cm="1">
        <f t="array" ref="BO36">IFERROR(INDEX('Time-based'!$H78:$BE78,,MATCH(BO$7,'Time-based'!$H$69:$BE$69,0)) * BO$27,0)</f>
        <v>0</v>
      </c>
      <c r="BP36" s="64" cm="1">
        <f t="array" ref="BP36">IFERROR(INDEX('Time-based'!$H78:$BE78,,MATCH(BP$7,'Time-based'!$H$69:$BE$69,0)) * BP$27,0)</f>
        <v>0</v>
      </c>
      <c r="BQ36" s="64" cm="1">
        <f t="array" ref="BQ36">IFERROR(INDEX('Time-based'!$H78:$BE78,,MATCH(BQ$7,'Time-based'!$H$69:$BE$69,0)) * BQ$27,0)</f>
        <v>0</v>
      </c>
      <c r="BR36" s="64" cm="1">
        <f t="array" ref="BR36">IFERROR(INDEX('Time-based'!$H78:$BE78,,MATCH(BR$7,'Time-based'!$H$69:$BE$69,0)) * BR$27,0)</f>
        <v>0</v>
      </c>
      <c r="BS36" s="64" cm="1">
        <f t="array" ref="BS36">IFERROR(INDEX('Time-based'!$H78:$BE78,,MATCH(BS$7,'Time-based'!$H$69:$BE$69,0)) * BS$27,0)</f>
        <v>0</v>
      </c>
      <c r="BT36" s="64" cm="1">
        <f t="array" ref="BT36">IFERROR(INDEX('Time-based'!$H78:$BE78,,MATCH(BT$7,'Time-based'!$H$69:$BE$69,0)) * BT$27,0)</f>
        <v>0</v>
      </c>
      <c r="BU36" s="64" cm="1">
        <f t="array" ref="BU36">IFERROR(INDEX('Time-based'!$H78:$BE78,,MATCH(BU$7,'Time-based'!$H$69:$BE$69,0)) * BU$27,0)</f>
        <v>0</v>
      </c>
      <c r="BV36" s="64" cm="1">
        <f t="array" ref="BV36">IFERROR(INDEX('Time-based'!$H78:$BE78,,MATCH(BV$7,'Time-based'!$H$69:$BE$69,0)) * BV$27,0)</f>
        <v>0</v>
      </c>
      <c r="BW36" s="64" cm="1">
        <f t="array" ref="BW36">IFERROR(INDEX('Time-based'!$H78:$BE78,,MATCH(BW$7,'Time-based'!$H$69:$BE$69,0)) * BW$27,0)</f>
        <v>0</v>
      </c>
      <c r="BX36" s="64" cm="1">
        <f t="array" ref="BX36">IFERROR(INDEX('Time-based'!$H78:$BE78,,MATCH(BX$7,'Time-based'!$H$69:$BE$69,0)) * BX$27,0)</f>
        <v>0</v>
      </c>
      <c r="BY36" s="64" cm="1">
        <f t="array" ref="BY36">IFERROR(INDEX('Time-based'!$H78:$BE78,,MATCH(BY$7,'Time-based'!$H$69:$BE$69,0)) * BY$27,0)</f>
        <v>0</v>
      </c>
      <c r="BZ36" s="64" cm="1">
        <f t="array" ref="BZ36">IFERROR(INDEX('Time-based'!$H78:$BE78,,MATCH(BZ$7,'Time-based'!$H$69:$BE$69,0)) * BZ$27,0)</f>
        <v>0</v>
      </c>
      <c r="CA36" s="64" cm="1">
        <f t="array" ref="CA36">IFERROR(INDEX('Time-based'!$H78:$BE78,,MATCH(CA$7,'Time-based'!$H$69:$BE$69,0)) * CA$27,0)</f>
        <v>0</v>
      </c>
      <c r="CB36" s="64" cm="1">
        <f t="array" ref="CB36">IFERROR(INDEX('Time-based'!$H78:$BE78,,MATCH(CB$7,'Time-based'!$H$69:$BE$69,0)) * CB$27,0)</f>
        <v>0</v>
      </c>
      <c r="CC36" s="64" cm="1">
        <f t="array" ref="CC36">IFERROR(INDEX('Time-based'!$H78:$BE78,,MATCH(CC$7,'Time-based'!$H$69:$BE$69,0)) * CC$27,0)</f>
        <v>0</v>
      </c>
      <c r="CD36" s="64" cm="1">
        <f t="array" ref="CD36">IFERROR(INDEX('Time-based'!$H78:$BE78,,MATCH(CD$7,'Time-based'!$H$69:$BE$69,0)) * CD$27,0)</f>
        <v>0</v>
      </c>
      <c r="CE36" s="64" cm="1">
        <f t="array" ref="CE36">IFERROR(INDEX('Time-based'!$H78:$BE78,,MATCH(CE$7,'Time-based'!$H$69:$BE$69,0)) * CE$27,0)</f>
        <v>0</v>
      </c>
      <c r="CF36" s="64" cm="1">
        <f t="array" ref="CF36">IFERROR(INDEX('Time-based'!$H78:$BE78,,MATCH(CF$7,'Time-based'!$H$69:$BE$69,0)) * CF$27,0)</f>
        <v>0</v>
      </c>
      <c r="CG36" s="64" cm="1">
        <f t="array" ref="CG36">IFERROR(INDEX('Time-based'!$H78:$BE78,,MATCH(CG$7,'Time-based'!$H$69:$BE$69,0)) * CG$27,0)</f>
        <v>0</v>
      </c>
      <c r="CH36" s="64" cm="1">
        <f t="array" ref="CH36">IFERROR(INDEX('Time-based'!$H78:$BE78,,MATCH(CH$7,'Time-based'!$H$69:$BE$69,0)) * CH$27,0)</f>
        <v>0</v>
      </c>
      <c r="CI36" s="64" cm="1">
        <f t="array" ref="CI36">IFERROR(INDEX('Time-based'!$H78:$BE78,,MATCH(CI$7,'Time-based'!$H$69:$BE$69,0)) * CI$27,0)</f>
        <v>0</v>
      </c>
      <c r="CJ36" s="64" cm="1">
        <f t="array" ref="CJ36">IFERROR(INDEX('Time-based'!$H78:$BE78,,MATCH(CJ$7,'Time-based'!$H$69:$BE$69,0)) * CJ$27,0)</f>
        <v>0</v>
      </c>
      <c r="CK36" s="64" cm="1">
        <f t="array" ref="CK36">IFERROR(INDEX('Time-based'!$H78:$BE78,,MATCH(CK$7,'Time-based'!$H$69:$BE$69,0)) * CK$27,0)</f>
        <v>0</v>
      </c>
      <c r="CL36" s="64" cm="1">
        <f t="array" ref="CL36">IFERROR(INDEX('Time-based'!$H78:$BE78,,MATCH(CL$7,'Time-based'!$H$69:$BE$69,0)) * CL$27,0)</f>
        <v>0</v>
      </c>
      <c r="CM36" s="64" cm="1">
        <f t="array" ref="CM36">IFERROR(INDEX('Time-based'!$H78:$BE78,,MATCH(CM$7,'Time-based'!$H$69:$BE$69,0)) * CM$27,0)</f>
        <v>0</v>
      </c>
      <c r="CN36" s="64" cm="1">
        <f t="array" ref="CN36">IFERROR(INDEX('Time-based'!$H78:$BE78,,MATCH(CN$7,'Time-based'!$H$69:$BE$69,0)) * CN$27,0)</f>
        <v>0</v>
      </c>
      <c r="CO36" s="64" cm="1">
        <f t="array" ref="CO36">IFERROR(INDEX('Time-based'!$H78:$BE78,,MATCH(CO$7,'Time-based'!$H$69:$BE$69,0)) * CO$27,0)</f>
        <v>0</v>
      </c>
      <c r="CP36" s="64" cm="1">
        <f t="array" ref="CP36">IFERROR(INDEX('Time-based'!$H78:$BE78,,MATCH(CP$7,'Time-based'!$H$69:$BE$69,0)) * CP$27,0)</f>
        <v>0</v>
      </c>
      <c r="CQ36" s="64" cm="1">
        <f t="array" ref="CQ36">IFERROR(INDEX('Time-based'!$H78:$BE78,,MATCH(CQ$7,'Time-based'!$H$69:$BE$69,0)) * CQ$27,0)</f>
        <v>0</v>
      </c>
      <c r="CR36" s="64" cm="1">
        <f t="array" ref="CR36">IFERROR(INDEX('Time-based'!$H78:$BE78,,MATCH(CR$7,'Time-based'!$H$69:$BE$69,0)) * CR$27,0)</f>
        <v>0</v>
      </c>
      <c r="CS36" s="64" cm="1">
        <f t="array" ref="CS36">IFERROR(INDEX('Time-based'!$H78:$BE78,,MATCH(CS$7,'Time-based'!$H$69:$BE$69,0)) * CS$27,0)</f>
        <v>0</v>
      </c>
      <c r="CT36" s="64" cm="1">
        <f t="array" ref="CT36">IFERROR(INDEX('Time-based'!$H78:$BE78,,MATCH(CT$7,'Time-based'!$H$69:$BE$69,0)) * CT$27,0)</f>
        <v>0</v>
      </c>
      <c r="CU36" s="64" cm="1">
        <f t="array" ref="CU36">IFERROR(INDEX('Time-based'!$H78:$BE78,,MATCH(CU$7,'Time-based'!$H$69:$BE$69,0)) * CU$27,0)</f>
        <v>0</v>
      </c>
      <c r="CV36" s="64" cm="1">
        <f t="array" ref="CV36">IFERROR(INDEX('Time-based'!$H78:$BE78,,MATCH(CV$7,'Time-based'!$H$69:$BE$69,0)) * CV$27,0)</f>
        <v>0</v>
      </c>
      <c r="CW36" s="64" cm="1">
        <f t="array" ref="CW36">IFERROR(INDEX('Time-based'!$H78:$BE78,,MATCH(CW$7,'Time-based'!$H$69:$BE$69,0)) * CW$27,0)</f>
        <v>0</v>
      </c>
      <c r="CX36" s="64" cm="1">
        <f t="array" ref="CX36">IFERROR(INDEX('Time-based'!$H78:$BE78,,MATCH(CX$7,'Time-based'!$H$69:$BE$69,0)) * CX$27,0)</f>
        <v>0</v>
      </c>
      <c r="CY36" s="64" cm="1">
        <f t="array" ref="CY36">IFERROR(INDEX('Time-based'!$H78:$BE78,,MATCH(CY$7,'Time-based'!$H$69:$BE$69,0)) * CY$27,0)</f>
        <v>0</v>
      </c>
      <c r="CZ36" s="64" cm="1">
        <f t="array" ref="CZ36">IFERROR(INDEX('Time-based'!$H78:$BE78,,MATCH(CZ$7,'Time-based'!$H$69:$BE$69,0)) * CZ$27,0)</f>
        <v>0</v>
      </c>
      <c r="DA36" s="64" cm="1">
        <f t="array" ref="DA36">IFERROR(INDEX('Time-based'!$H78:$BE78,,MATCH(DA$7,'Time-based'!$H$69:$BE$69,0)) * DA$27,0)</f>
        <v>0</v>
      </c>
      <c r="DB36" s="64" cm="1">
        <f t="array" ref="DB36">IFERROR(INDEX('Time-based'!$H78:$BE78,,MATCH(DB$7,'Time-based'!$H$69:$BE$69,0)) * DB$27,0)</f>
        <v>0</v>
      </c>
      <c r="DC36" s="64" cm="1">
        <f t="array" ref="DC36">IFERROR(INDEX('Time-based'!$H78:$BE78,,MATCH(DC$7,'Time-based'!$H$69:$BE$69,0)) * DC$27,0)</f>
        <v>0</v>
      </c>
      <c r="DD36" s="64" cm="1">
        <f t="array" ref="DD36">IFERROR(INDEX('Time-based'!$H78:$BE78,,MATCH(DD$7,'Time-based'!$H$69:$BE$69,0)) * DD$27,0)</f>
        <v>0</v>
      </c>
      <c r="DE36" s="64" cm="1">
        <f t="array" ref="DE36">IFERROR(INDEX('Time-based'!$H78:$BE78,,MATCH(DE$7,'Time-based'!$H$69:$BE$69,0)) * DE$27,0)</f>
        <v>0</v>
      </c>
      <c r="DF36" s="64" cm="1">
        <f t="array" ref="DF36">IFERROR(INDEX('Time-based'!$H78:$BE78,,MATCH(DF$7,'Time-based'!$H$69:$BE$69,0)) * DF$27,0)</f>
        <v>0</v>
      </c>
      <c r="DG36" s="64" cm="1">
        <f t="array" ref="DG36">IFERROR(INDEX('Time-based'!$H78:$BE78,,MATCH(DG$7,'Time-based'!$H$69:$BE$69,0)) * DG$27,0)</f>
        <v>0</v>
      </c>
      <c r="DH36" s="64" cm="1">
        <f t="array" ref="DH36">IFERROR(INDEX('Time-based'!$H78:$BE78,,MATCH(DH$7,'Time-based'!$H$69:$BE$69,0)) * DH$27,0)</f>
        <v>0</v>
      </c>
      <c r="DI36" s="64" cm="1">
        <f t="array" ref="DI36">IFERROR(INDEX('Time-based'!$H78:$BE78,,MATCH(DI$7,'Time-based'!$H$69:$BE$69,0)) * DI$27,0)</f>
        <v>0</v>
      </c>
      <c r="DJ36" s="64" cm="1">
        <f t="array" ref="DJ36">IFERROR(INDEX('Time-based'!$H78:$BE78,,MATCH(DJ$7,'Time-based'!$H$69:$BE$69,0)) * DJ$27,0)</f>
        <v>0</v>
      </c>
      <c r="DK36" s="64" cm="1">
        <f t="array" ref="DK36">IFERROR(INDEX('Time-based'!$H78:$BE78,,MATCH(DK$7,'Time-based'!$H$69:$BE$69,0)) * DK$27,0)</f>
        <v>0</v>
      </c>
      <c r="DL36" s="64" cm="1">
        <f t="array" ref="DL36">IFERROR(INDEX('Time-based'!$H78:$BE78,,MATCH(DL$7,'Time-based'!$H$69:$BE$69,0)) * DL$27,0)</f>
        <v>0</v>
      </c>
      <c r="DM36" s="64" cm="1">
        <f t="array" ref="DM36">IFERROR(INDEX('Time-based'!$H78:$BE78,,MATCH(DM$7,'Time-based'!$H$69:$BE$69,0)) * DM$27,0)</f>
        <v>0</v>
      </c>
      <c r="DN36" s="64" cm="1">
        <f t="array" ref="DN36">IFERROR(INDEX('Time-based'!$H78:$BE78,,MATCH(DN$7,'Time-based'!$H$69:$BE$69,0)) * DN$27,0)</f>
        <v>0</v>
      </c>
      <c r="DO36" s="64" cm="1">
        <f t="array" ref="DO36">IFERROR(INDEX('Time-based'!$H78:$BE78,,MATCH(DO$7,'Time-based'!$H$69:$BE$69,0)) * DO$27,0)</f>
        <v>0</v>
      </c>
      <c r="DP36" s="64" cm="1">
        <f t="array" ref="DP36">IFERROR(INDEX('Time-based'!$H78:$BE78,,MATCH(DP$7,'Time-based'!$H$69:$BE$69,0)) * DP$27,0)</f>
        <v>0</v>
      </c>
      <c r="DQ36" s="64" cm="1">
        <f t="array" ref="DQ36">IFERROR(INDEX('Time-based'!$H78:$BE78,,MATCH(DQ$7,'Time-based'!$H$69:$BE$69,0)) * DQ$27,0)</f>
        <v>0</v>
      </c>
      <c r="DR36" s="64" cm="1">
        <f t="array" ref="DR36">IFERROR(INDEX('Time-based'!$H78:$BE78,,MATCH(DR$7,'Time-based'!$H$69:$BE$69,0)) * DR$27,0)</f>
        <v>0</v>
      </c>
      <c r="DS36" s="64" cm="1">
        <f t="array" ref="DS36">IFERROR(INDEX('Time-based'!$H78:$BE78,,MATCH(DS$7,'Time-based'!$H$69:$BE$69,0)) * DS$27,0)</f>
        <v>0</v>
      </c>
      <c r="DT36" s="64" cm="1">
        <f t="array" ref="DT36">IFERROR(INDEX('Time-based'!$H78:$BE78,,MATCH(DT$7,'Time-based'!$H$69:$BE$69,0)) * DT$27,0)</f>
        <v>0</v>
      </c>
      <c r="DU36" s="64" cm="1">
        <f t="array" ref="DU36">IFERROR(INDEX('Time-based'!$H78:$BE78,,MATCH(DU$7,'Time-based'!$H$69:$BE$69,0)) * DU$27,0)</f>
        <v>0</v>
      </c>
      <c r="DV36" s="64" cm="1">
        <f t="array" ref="DV36">IFERROR(INDEX('Time-based'!$H78:$BE78,,MATCH(DV$7,'Time-based'!$H$69:$BE$69,0)) * DV$27,0)</f>
        <v>0</v>
      </c>
      <c r="DW36" s="64" cm="1">
        <f t="array" ref="DW36">IFERROR(INDEX('Time-based'!$H78:$BE78,,MATCH(DW$7,'Time-based'!$H$69:$BE$69,0)) * DW$27,0)</f>
        <v>0</v>
      </c>
      <c r="DX36" s="64" cm="1">
        <f t="array" ref="DX36">IFERROR(INDEX('Time-based'!$H78:$BE78,,MATCH(DX$7,'Time-based'!$H$69:$BE$69,0)) * DX$27,0)</f>
        <v>0</v>
      </c>
      <c r="DY36" s="64" cm="1">
        <f t="array" ref="DY36">IFERROR(INDEX('Time-based'!$H78:$BE78,,MATCH(DY$7,'Time-based'!$H$69:$BE$69,0)) * DY$27,0)</f>
        <v>0</v>
      </c>
      <c r="DZ36" s="64" cm="1">
        <f t="array" ref="DZ36">IFERROR(INDEX('Time-based'!$H78:$BE78,,MATCH(DZ$7,'Time-based'!$H$69:$BE$69,0)) * DZ$27,0)</f>
        <v>0</v>
      </c>
      <c r="EA36" s="64" cm="1">
        <f t="array" ref="EA36">IFERROR(INDEX('Time-based'!$H78:$BE78,,MATCH(EA$7,'Time-based'!$H$69:$BE$69,0)) * EA$27,0)</f>
        <v>0</v>
      </c>
      <c r="EB36" s="64" cm="1">
        <f t="array" ref="EB36">IFERROR(INDEX('Time-based'!$H78:$BE78,,MATCH(EB$7,'Time-based'!$H$69:$BE$69,0)) * EB$27,0)</f>
        <v>0</v>
      </c>
      <c r="EC36" s="64" cm="1">
        <f t="array" ref="EC36">IFERROR(INDEX('Time-based'!$H78:$BE78,,MATCH(EC$7,'Time-based'!$H$69:$BE$69,0)) * EC$27,0)</f>
        <v>0</v>
      </c>
      <c r="ED36" s="64" cm="1">
        <f t="array" ref="ED36">IFERROR(INDEX('Time-based'!$H78:$BE78,,MATCH(ED$7,'Time-based'!$H$69:$BE$69,0)) * ED$27,0)</f>
        <v>0</v>
      </c>
      <c r="EE36" s="64" cm="1">
        <f t="array" ref="EE36">IFERROR(INDEX('Time-based'!$H78:$BE78,,MATCH(EE$7,'Time-based'!$H$69:$BE$69,0)) * EE$27,0)</f>
        <v>0</v>
      </c>
      <c r="EF36" s="64" cm="1">
        <f t="array" ref="EF36">IFERROR(INDEX('Time-based'!$H78:$BE78,,MATCH(EF$7,'Time-based'!$H$69:$BE$69,0)) * EF$27,0)</f>
        <v>0</v>
      </c>
      <c r="EG36" s="64" cm="1">
        <f t="array" ref="EG36">IFERROR(INDEX('Time-based'!$H78:$BE78,,MATCH(EG$7,'Time-based'!$H$69:$BE$69,0)) * EG$27,0)</f>
        <v>0</v>
      </c>
      <c r="EH36" s="64" cm="1">
        <f t="array" ref="EH36">IFERROR(INDEX('Time-based'!$H78:$BE78,,MATCH(EH$7,'Time-based'!$H$69:$BE$69,0)) * EH$27,0)</f>
        <v>0</v>
      </c>
      <c r="EI36" s="64" cm="1">
        <f t="array" ref="EI36">IFERROR(INDEX('Time-based'!$H78:$BE78,,MATCH(EI$7,'Time-based'!$H$69:$BE$69,0)) * EI$27,0)</f>
        <v>0</v>
      </c>
      <c r="EJ36" s="64" cm="1">
        <f t="array" ref="EJ36">IFERROR(INDEX('Time-based'!$H78:$BE78,,MATCH(EJ$7,'Time-based'!$H$69:$BE$69,0)) * EJ$27,0)</f>
        <v>0</v>
      </c>
      <c r="EK36" s="64" cm="1">
        <f t="array" ref="EK36">IFERROR(INDEX('Time-based'!$H78:$BE78,,MATCH(EK$7,'Time-based'!$H$69:$BE$69,0)) * EK$27,0)</f>
        <v>0</v>
      </c>
      <c r="EL36" s="64" cm="1">
        <f t="array" ref="EL36">IFERROR(INDEX('Time-based'!$H78:$BE78,,MATCH(EL$7,'Time-based'!$H$69:$BE$69,0)) * EL$27,0)</f>
        <v>0</v>
      </c>
      <c r="EM36" s="64" cm="1">
        <f t="array" ref="EM36">IFERROR(INDEX('Time-based'!$H78:$BE78,,MATCH(EM$7,'Time-based'!$H$69:$BE$69,0)) * EM$27,0)</f>
        <v>0</v>
      </c>
      <c r="EN36" s="64" cm="1">
        <f t="array" ref="EN36">IFERROR(INDEX('Time-based'!$H78:$BE78,,MATCH(EN$7,'Time-based'!$H$69:$BE$69,0)) * EN$27,0)</f>
        <v>0</v>
      </c>
      <c r="EO36" s="64" cm="1">
        <f t="array" ref="EO36">IFERROR(INDEX('Time-based'!$H78:$BE78,,MATCH(EO$7,'Time-based'!$H$69:$BE$69,0)) * EO$27,0)</f>
        <v>0</v>
      </c>
      <c r="EP36" s="64" cm="1">
        <f t="array" ref="EP36">IFERROR(INDEX('Time-based'!$H78:$BE78,,MATCH(EP$7,'Time-based'!$H$69:$BE$69,0)) * EP$27,0)</f>
        <v>0</v>
      </c>
      <c r="EQ36" s="64" cm="1">
        <f t="array" ref="EQ36">IFERROR(INDEX('Time-based'!$H78:$BE78,,MATCH(EQ$7,'Time-based'!$H$69:$BE$69,0)) * EQ$27,0)</f>
        <v>0</v>
      </c>
      <c r="ER36" s="64" cm="1">
        <f t="array" ref="ER36">IFERROR(INDEX('Time-based'!$H78:$BE78,,MATCH(ER$7,'Time-based'!$H$69:$BE$69,0)) * ER$27,0)</f>
        <v>0</v>
      </c>
      <c r="ES36" s="64" cm="1">
        <f t="array" ref="ES36">IFERROR(INDEX('Time-based'!$H78:$BE78,,MATCH(ES$7,'Time-based'!$H$69:$BE$69,0)) * ES$27,0)</f>
        <v>0</v>
      </c>
      <c r="ET36" s="64" cm="1">
        <f t="array" ref="ET36">IFERROR(INDEX('Time-based'!$H78:$BE78,,MATCH(ET$7,'Time-based'!$H$69:$BE$69,0)) * ET$27,0)</f>
        <v>0</v>
      </c>
      <c r="EU36" s="64" cm="1">
        <f t="array" ref="EU36">IFERROR(INDEX('Time-based'!$H78:$BE78,,MATCH(EU$7,'Time-based'!$H$69:$BE$69,0)) * EU$27,0)</f>
        <v>0</v>
      </c>
      <c r="EV36" s="64" cm="1">
        <f t="array" ref="EV36">IFERROR(INDEX('Time-based'!$H78:$BE78,,MATCH(EV$7,'Time-based'!$H$69:$BE$69,0)) * EV$27,0)</f>
        <v>0</v>
      </c>
      <c r="EW36" s="64" cm="1">
        <f t="array" ref="EW36">IFERROR(INDEX('Time-based'!$H78:$BE78,,MATCH(EW$7,'Time-based'!$H$69:$BE$69,0)) * EW$27,0)</f>
        <v>0</v>
      </c>
      <c r="EX36" s="64" cm="1">
        <f t="array" ref="EX36">IFERROR(INDEX('Time-based'!$H78:$BE78,,MATCH(EX$7,'Time-based'!$H$69:$BE$69,0)) * EX$27,0)</f>
        <v>0</v>
      </c>
      <c r="EY36" s="64" cm="1">
        <f t="array" ref="EY36">IFERROR(INDEX('Time-based'!$H78:$BE78,,MATCH(EY$7,'Time-based'!$H$69:$BE$69,0)) * EY$27,0)</f>
        <v>0</v>
      </c>
      <c r="EZ36" s="64" cm="1">
        <f t="array" ref="EZ36">IFERROR(INDEX('Time-based'!$H78:$BE78,,MATCH(EZ$7,'Time-based'!$H$69:$BE$69,0)) * EZ$27,0)</f>
        <v>0</v>
      </c>
      <c r="FA36" s="64" cm="1">
        <f t="array" ref="FA36">IFERROR(INDEX('Time-based'!$H78:$BE78,,MATCH(FA$7,'Time-based'!$H$69:$BE$69,0)) * FA$27,0)</f>
        <v>0</v>
      </c>
      <c r="FB36" s="64" cm="1">
        <f t="array" ref="FB36">IFERROR(INDEX('Time-based'!$H78:$BE78,,MATCH(FB$7,'Time-based'!$H$69:$BE$69,0)) * FB$27,0)</f>
        <v>0</v>
      </c>
      <c r="FC36" s="64" cm="1">
        <f t="array" ref="FC36">IFERROR(INDEX('Time-based'!$H78:$BE78,,MATCH(FC$7,'Time-based'!$H$69:$BE$69,0)) * FC$27,0)</f>
        <v>0</v>
      </c>
      <c r="FD36" s="64" cm="1">
        <f t="array" ref="FD36">IFERROR(INDEX('Time-based'!$H78:$BE78,,MATCH(FD$7,'Time-based'!$H$69:$BE$69,0)) * FD$27,0)</f>
        <v>0</v>
      </c>
      <c r="FE36" s="64" cm="1">
        <f t="array" ref="FE36">IFERROR(INDEX('Time-based'!$H78:$BE78,,MATCH(FE$7,'Time-based'!$H$69:$BE$69,0)) * FE$27,0)</f>
        <v>0</v>
      </c>
      <c r="FF36" s="64" cm="1">
        <f t="array" ref="FF36">IFERROR(INDEX('Time-based'!$H78:$BE78,,MATCH(FF$7,'Time-based'!$H$69:$BE$69,0)) * FF$27,0)</f>
        <v>0</v>
      </c>
      <c r="FG36" s="64" cm="1">
        <f t="array" ref="FG36">IFERROR(INDEX('Time-based'!$H78:$BE78,,MATCH(FG$7,'Time-based'!$H$69:$BE$69,0)) * FG$27,0)</f>
        <v>0</v>
      </c>
      <c r="FH36" s="64" cm="1">
        <f t="array" ref="FH36">IFERROR(INDEX('Time-based'!$H78:$BE78,,MATCH(FH$7,'Time-based'!$H$69:$BE$69,0)) * FH$27,0)</f>
        <v>0</v>
      </c>
      <c r="FI36" s="64" cm="1">
        <f t="array" ref="FI36">IFERROR(INDEX('Time-based'!$H78:$BE78,,MATCH(FI$7,'Time-based'!$H$69:$BE$69,0)) * FI$27,0)</f>
        <v>0</v>
      </c>
      <c r="FJ36" s="64" cm="1">
        <f t="array" ref="FJ36">IFERROR(INDEX('Time-based'!$H78:$BE78,,MATCH(FJ$7,'Time-based'!$H$69:$BE$69,0)) * FJ$27,0)</f>
        <v>0</v>
      </c>
      <c r="FK36" s="64" cm="1">
        <f t="array" ref="FK36">IFERROR(INDEX('Time-based'!$H78:$BE78,,MATCH(FK$7,'Time-based'!$H$69:$BE$69,0)) * FK$27,0)</f>
        <v>0</v>
      </c>
      <c r="FL36" s="64" cm="1">
        <f t="array" ref="FL36">IFERROR(INDEX('Time-based'!$H78:$BE78,,MATCH(FL$7,'Time-based'!$H$69:$BE$69,0)) * FL$27,0)</f>
        <v>0</v>
      </c>
      <c r="FM36" s="64" cm="1">
        <f t="array" ref="FM36">IFERROR(INDEX('Time-based'!$H78:$BE78,,MATCH(FM$7,'Time-based'!$H$69:$BE$69,0)) * FM$27,0)</f>
        <v>0</v>
      </c>
      <c r="FN36" s="64" cm="1">
        <f t="array" ref="FN36">IFERROR(INDEX('Time-based'!$H78:$BE78,,MATCH(FN$7,'Time-based'!$H$69:$BE$69,0)) * FN$27,0)</f>
        <v>0</v>
      </c>
      <c r="FO36" s="64" cm="1">
        <f t="array" ref="FO36">IFERROR(INDEX('Time-based'!$H78:$BE78,,MATCH(FO$7,'Time-based'!$H$69:$BE$69,0)) * FO$27,0)</f>
        <v>0</v>
      </c>
      <c r="FP36" s="64" cm="1">
        <f t="array" ref="FP36">IFERROR(INDEX('Time-based'!$H78:$BE78,,MATCH(FP$7,'Time-based'!$H$69:$BE$69,0)) * FP$27,0)</f>
        <v>0</v>
      </c>
      <c r="FQ36" s="64" cm="1">
        <f t="array" ref="FQ36">IFERROR(INDEX('Time-based'!$H78:$BE78,,MATCH(FQ$7,'Time-based'!$H$69:$BE$69,0)) * FQ$27,0)</f>
        <v>0</v>
      </c>
      <c r="FR36" s="64" cm="1">
        <f t="array" ref="FR36">IFERROR(INDEX('Time-based'!$H78:$BE78,,MATCH(FR$7,'Time-based'!$H$69:$BE$69,0)) * FR$27,0)</f>
        <v>0</v>
      </c>
    </row>
    <row r="37" spans="2:174">
      <c r="C37" s="44" t="str">
        <f>'Time-based'!D79</f>
        <v>Spare</v>
      </c>
      <c r="D37" s="144" t="s">
        <v>15</v>
      </c>
      <c r="J37" s="64" cm="1">
        <f t="array" ref="J37">IFERROR(INDEX('Time-based'!$H79:$BE79,,MATCH(J$7,'Time-based'!$H$69:$BE$69,0)) * J$27,0)</f>
        <v>0</v>
      </c>
      <c r="K37" s="64" cm="1">
        <f t="array" ref="K37">IFERROR(INDEX('Time-based'!$H79:$BE79,,MATCH(K$7,'Time-based'!$H$69:$BE$69,0)) * K$27,0)</f>
        <v>0</v>
      </c>
      <c r="L37" s="64" cm="1">
        <f t="array" ref="L37">IFERROR(INDEX('Time-based'!$H79:$BE79,,MATCH(L$7,'Time-based'!$H$69:$BE$69,0)) * L$27,0)</f>
        <v>0</v>
      </c>
      <c r="M37" s="64" cm="1">
        <f t="array" ref="M37">IFERROR(INDEX('Time-based'!$H79:$BE79,,MATCH(M$7,'Time-based'!$H$69:$BE$69,0)) * M$27,0)</f>
        <v>0</v>
      </c>
      <c r="N37" s="64" cm="1">
        <f t="array" ref="N37">IFERROR(INDEX('Time-based'!$H79:$BE79,,MATCH(N$7,'Time-based'!$H$69:$BE$69,0)) * N$27,0)</f>
        <v>0</v>
      </c>
      <c r="O37" s="64" cm="1">
        <f t="array" ref="O37">IFERROR(INDEX('Time-based'!$H79:$BE79,,MATCH(O$7,'Time-based'!$H$69:$BE$69,0)) * O$27,0)</f>
        <v>0</v>
      </c>
      <c r="P37" s="64" cm="1">
        <f t="array" ref="P37">IFERROR(INDEX('Time-based'!$H79:$BE79,,MATCH(P$7,'Time-based'!$H$69:$BE$69,0)) * P$27,0)</f>
        <v>0</v>
      </c>
      <c r="Q37" s="64" cm="1">
        <f t="array" ref="Q37">IFERROR(INDEX('Time-based'!$H79:$BE79,,MATCH(Q$7,'Time-based'!$H$69:$BE$69,0)) * Q$27,0)</f>
        <v>0</v>
      </c>
      <c r="R37" s="64" cm="1">
        <f t="array" ref="R37">IFERROR(INDEX('Time-based'!$H79:$BE79,,MATCH(R$7,'Time-based'!$H$69:$BE$69,0)) * R$27,0)</f>
        <v>0</v>
      </c>
      <c r="S37" s="64" cm="1">
        <f t="array" ref="S37">IFERROR(INDEX('Time-based'!$H79:$BE79,,MATCH(S$7,'Time-based'!$H$69:$BE$69,0)) * S$27,0)</f>
        <v>0</v>
      </c>
      <c r="T37" s="64" cm="1">
        <f t="array" ref="T37">IFERROR(INDEX('Time-based'!$H79:$BE79,,MATCH(T$7,'Time-based'!$H$69:$BE$69,0)) * T$27,0)</f>
        <v>0</v>
      </c>
      <c r="U37" s="64" cm="1">
        <f t="array" ref="U37">IFERROR(INDEX('Time-based'!$H79:$BE79,,MATCH(U$7,'Time-based'!$H$69:$BE$69,0)) * U$27,0)</f>
        <v>0</v>
      </c>
      <c r="V37" s="64" cm="1">
        <f t="array" ref="V37">IFERROR(INDEX('Time-based'!$H79:$BE79,,MATCH(V$7,'Time-based'!$H$69:$BE$69,0)) * V$27,0)</f>
        <v>0</v>
      </c>
      <c r="W37" s="64" cm="1">
        <f t="array" ref="W37">IFERROR(INDEX('Time-based'!$H79:$BE79,,MATCH(W$7,'Time-based'!$H$69:$BE$69,0)) * W$27,0)</f>
        <v>0</v>
      </c>
      <c r="X37" s="64" cm="1">
        <f t="array" ref="X37">IFERROR(INDEX('Time-based'!$H79:$BE79,,MATCH(X$7,'Time-based'!$H$69:$BE$69,0)) * X$27,0)</f>
        <v>0</v>
      </c>
      <c r="Y37" s="64" cm="1">
        <f t="array" ref="Y37">IFERROR(INDEX('Time-based'!$H79:$BE79,,MATCH(Y$7,'Time-based'!$H$69:$BE$69,0)) * Y$27,0)</f>
        <v>0</v>
      </c>
      <c r="Z37" s="64" cm="1">
        <f t="array" ref="Z37">IFERROR(INDEX('Time-based'!$H79:$BE79,,MATCH(Z$7,'Time-based'!$H$69:$BE$69,0)) * Z$27,0)</f>
        <v>0</v>
      </c>
      <c r="AA37" s="64" cm="1">
        <f t="array" ref="AA37">IFERROR(INDEX('Time-based'!$H79:$BE79,,MATCH(AA$7,'Time-based'!$H$69:$BE$69,0)) * AA$27,0)</f>
        <v>0</v>
      </c>
      <c r="AB37" s="64" cm="1">
        <f t="array" ref="AB37">IFERROR(INDEX('Time-based'!$H79:$BE79,,MATCH(AB$7,'Time-based'!$H$69:$BE$69,0)) * AB$27,0)</f>
        <v>0</v>
      </c>
      <c r="AC37" s="64" cm="1">
        <f t="array" ref="AC37">IFERROR(INDEX('Time-based'!$H79:$BE79,,MATCH(AC$7,'Time-based'!$H$69:$BE$69,0)) * AC$27,0)</f>
        <v>0</v>
      </c>
      <c r="AD37" s="64" cm="1">
        <f t="array" ref="AD37">IFERROR(INDEX('Time-based'!$H79:$BE79,,MATCH(AD$7,'Time-based'!$H$69:$BE$69,0)) * AD$27,0)</f>
        <v>0</v>
      </c>
      <c r="AE37" s="64" cm="1">
        <f t="array" ref="AE37">IFERROR(INDEX('Time-based'!$H79:$BE79,,MATCH(AE$7,'Time-based'!$H$69:$BE$69,0)) * AE$27,0)</f>
        <v>0</v>
      </c>
      <c r="AF37" s="64" cm="1">
        <f t="array" ref="AF37">IFERROR(INDEX('Time-based'!$H79:$BE79,,MATCH(AF$7,'Time-based'!$H$69:$BE$69,0)) * AF$27,0)</f>
        <v>0</v>
      </c>
      <c r="AG37" s="64" cm="1">
        <f t="array" ref="AG37">IFERROR(INDEX('Time-based'!$H79:$BE79,,MATCH(AG$7,'Time-based'!$H$69:$BE$69,0)) * AG$27,0)</f>
        <v>0</v>
      </c>
      <c r="AH37" s="64" cm="1">
        <f t="array" ref="AH37">IFERROR(INDEX('Time-based'!$H79:$BE79,,MATCH(AH$7,'Time-based'!$H$69:$BE$69,0)) * AH$27,0)</f>
        <v>0</v>
      </c>
      <c r="AI37" s="64" cm="1">
        <f t="array" ref="AI37">IFERROR(INDEX('Time-based'!$H79:$BE79,,MATCH(AI$7,'Time-based'!$H$69:$BE$69,0)) * AI$27,0)</f>
        <v>0</v>
      </c>
      <c r="AJ37" s="64" cm="1">
        <f t="array" ref="AJ37">IFERROR(INDEX('Time-based'!$H79:$BE79,,MATCH(AJ$7,'Time-based'!$H$69:$BE$69,0)) * AJ$27,0)</f>
        <v>0</v>
      </c>
      <c r="AK37" s="64" cm="1">
        <f t="array" ref="AK37">IFERROR(INDEX('Time-based'!$H79:$BE79,,MATCH(AK$7,'Time-based'!$H$69:$BE$69,0)) * AK$27,0)</f>
        <v>0</v>
      </c>
      <c r="AL37" s="64" cm="1">
        <f t="array" ref="AL37">IFERROR(INDEX('Time-based'!$H79:$BE79,,MATCH(AL$7,'Time-based'!$H$69:$BE$69,0)) * AL$27,0)</f>
        <v>0</v>
      </c>
      <c r="AM37" s="64" cm="1">
        <f t="array" ref="AM37">IFERROR(INDEX('Time-based'!$H79:$BE79,,MATCH(AM$7,'Time-based'!$H$69:$BE$69,0)) * AM$27,0)</f>
        <v>0</v>
      </c>
      <c r="AN37" s="64" cm="1">
        <f t="array" ref="AN37">IFERROR(INDEX('Time-based'!$H79:$BE79,,MATCH(AN$7,'Time-based'!$H$69:$BE$69,0)) * AN$27,0)</f>
        <v>0</v>
      </c>
      <c r="AO37" s="64" cm="1">
        <f t="array" ref="AO37">IFERROR(INDEX('Time-based'!$H79:$BE79,,MATCH(AO$7,'Time-based'!$H$69:$BE$69,0)) * AO$27,0)</f>
        <v>0</v>
      </c>
      <c r="AP37" s="64" cm="1">
        <f t="array" ref="AP37">IFERROR(INDEX('Time-based'!$H79:$BE79,,MATCH(AP$7,'Time-based'!$H$69:$BE$69,0)) * AP$27,0)</f>
        <v>0</v>
      </c>
      <c r="AQ37" s="64" cm="1">
        <f t="array" ref="AQ37">IFERROR(INDEX('Time-based'!$H79:$BE79,,MATCH(AQ$7,'Time-based'!$H$69:$BE$69,0)) * AQ$27,0)</f>
        <v>0</v>
      </c>
      <c r="AR37" s="64" cm="1">
        <f t="array" ref="AR37">IFERROR(INDEX('Time-based'!$H79:$BE79,,MATCH(AR$7,'Time-based'!$H$69:$BE$69,0)) * AR$27,0)</f>
        <v>0</v>
      </c>
      <c r="AS37" s="64" cm="1">
        <f t="array" ref="AS37">IFERROR(INDEX('Time-based'!$H79:$BE79,,MATCH(AS$7,'Time-based'!$H$69:$BE$69,0)) * AS$27,0)</f>
        <v>0</v>
      </c>
      <c r="AT37" s="64" cm="1">
        <f t="array" ref="AT37">IFERROR(INDEX('Time-based'!$H79:$BE79,,MATCH(AT$7,'Time-based'!$H$69:$BE$69,0)) * AT$27,0)</f>
        <v>0</v>
      </c>
      <c r="AU37" s="64" cm="1">
        <f t="array" ref="AU37">IFERROR(INDEX('Time-based'!$H79:$BE79,,MATCH(AU$7,'Time-based'!$H$69:$BE$69,0)) * AU$27,0)</f>
        <v>0</v>
      </c>
      <c r="AV37" s="64" cm="1">
        <f t="array" ref="AV37">IFERROR(INDEX('Time-based'!$H79:$BE79,,MATCH(AV$7,'Time-based'!$H$69:$BE$69,0)) * AV$27,0)</f>
        <v>0</v>
      </c>
      <c r="AW37" s="64" cm="1">
        <f t="array" ref="AW37">IFERROR(INDEX('Time-based'!$H79:$BE79,,MATCH(AW$7,'Time-based'!$H$69:$BE$69,0)) * AW$27,0)</f>
        <v>0</v>
      </c>
      <c r="AX37" s="64" cm="1">
        <f t="array" ref="AX37">IFERROR(INDEX('Time-based'!$H79:$BE79,,MATCH(AX$7,'Time-based'!$H$69:$BE$69,0)) * AX$27,0)</f>
        <v>0</v>
      </c>
      <c r="AY37" s="64" cm="1">
        <f t="array" ref="AY37">IFERROR(INDEX('Time-based'!$H79:$BE79,,MATCH(AY$7,'Time-based'!$H$69:$BE$69,0)) * AY$27,0)</f>
        <v>0</v>
      </c>
      <c r="AZ37" s="64" cm="1">
        <f t="array" ref="AZ37">IFERROR(INDEX('Time-based'!$H79:$BE79,,MATCH(AZ$7,'Time-based'!$H$69:$BE$69,0)) * AZ$27,0)</f>
        <v>0</v>
      </c>
      <c r="BA37" s="64" cm="1">
        <f t="array" ref="BA37">IFERROR(INDEX('Time-based'!$H79:$BE79,,MATCH(BA$7,'Time-based'!$H$69:$BE$69,0)) * BA$27,0)</f>
        <v>0</v>
      </c>
      <c r="BB37" s="64" cm="1">
        <f t="array" ref="BB37">IFERROR(INDEX('Time-based'!$H79:$BE79,,MATCH(BB$7,'Time-based'!$H$69:$BE$69,0)) * BB$27,0)</f>
        <v>0</v>
      </c>
      <c r="BC37" s="64" cm="1">
        <f t="array" ref="BC37">IFERROR(INDEX('Time-based'!$H79:$BE79,,MATCH(BC$7,'Time-based'!$H$69:$BE$69,0)) * BC$27,0)</f>
        <v>0</v>
      </c>
      <c r="BD37" s="64" cm="1">
        <f t="array" ref="BD37">IFERROR(INDEX('Time-based'!$H79:$BE79,,MATCH(BD$7,'Time-based'!$H$69:$BE$69,0)) * BD$27,0)</f>
        <v>0</v>
      </c>
      <c r="BE37" s="64" cm="1">
        <f t="array" ref="BE37">IFERROR(INDEX('Time-based'!$H79:$BE79,,MATCH(BE$7,'Time-based'!$H$69:$BE$69,0)) * BE$27,0)</f>
        <v>0</v>
      </c>
      <c r="BF37" s="64" cm="1">
        <f t="array" ref="BF37">IFERROR(INDEX('Time-based'!$H79:$BE79,,MATCH(BF$7,'Time-based'!$H$69:$BE$69,0)) * BF$27,0)</f>
        <v>0</v>
      </c>
      <c r="BG37" s="64" cm="1">
        <f t="array" ref="BG37">IFERROR(INDEX('Time-based'!$H79:$BE79,,MATCH(BG$7,'Time-based'!$H$69:$BE$69,0)) * BG$27,0)</f>
        <v>0</v>
      </c>
      <c r="BH37" s="64" cm="1">
        <f t="array" ref="BH37">IFERROR(INDEX('Time-based'!$H79:$BE79,,MATCH(BH$7,'Time-based'!$H$69:$BE$69,0)) * BH$27,0)</f>
        <v>0</v>
      </c>
      <c r="BI37" s="64" cm="1">
        <f t="array" ref="BI37">IFERROR(INDEX('Time-based'!$H79:$BE79,,MATCH(BI$7,'Time-based'!$H$69:$BE$69,0)) * BI$27,0)</f>
        <v>0</v>
      </c>
      <c r="BJ37" s="64" cm="1">
        <f t="array" ref="BJ37">IFERROR(INDEX('Time-based'!$H79:$BE79,,MATCH(BJ$7,'Time-based'!$H$69:$BE$69,0)) * BJ$27,0)</f>
        <v>0</v>
      </c>
      <c r="BK37" s="64" cm="1">
        <f t="array" ref="BK37">IFERROR(INDEX('Time-based'!$H79:$BE79,,MATCH(BK$7,'Time-based'!$H$69:$BE$69,0)) * BK$27,0)</f>
        <v>0</v>
      </c>
      <c r="BL37" s="64" cm="1">
        <f t="array" ref="BL37">IFERROR(INDEX('Time-based'!$H79:$BE79,,MATCH(BL$7,'Time-based'!$H$69:$BE$69,0)) * BL$27,0)</f>
        <v>0</v>
      </c>
      <c r="BM37" s="64" cm="1">
        <f t="array" ref="BM37">IFERROR(INDEX('Time-based'!$H79:$BE79,,MATCH(BM$7,'Time-based'!$H$69:$BE$69,0)) * BM$27,0)</f>
        <v>0</v>
      </c>
      <c r="BN37" s="64" cm="1">
        <f t="array" ref="BN37">IFERROR(INDEX('Time-based'!$H79:$BE79,,MATCH(BN$7,'Time-based'!$H$69:$BE$69,0)) * BN$27,0)</f>
        <v>0</v>
      </c>
      <c r="BO37" s="64" cm="1">
        <f t="array" ref="BO37">IFERROR(INDEX('Time-based'!$H79:$BE79,,MATCH(BO$7,'Time-based'!$H$69:$BE$69,0)) * BO$27,0)</f>
        <v>0</v>
      </c>
      <c r="BP37" s="64" cm="1">
        <f t="array" ref="BP37">IFERROR(INDEX('Time-based'!$H79:$BE79,,MATCH(BP$7,'Time-based'!$H$69:$BE$69,0)) * BP$27,0)</f>
        <v>0</v>
      </c>
      <c r="BQ37" s="64" cm="1">
        <f t="array" ref="BQ37">IFERROR(INDEX('Time-based'!$H79:$BE79,,MATCH(BQ$7,'Time-based'!$H$69:$BE$69,0)) * BQ$27,0)</f>
        <v>0</v>
      </c>
      <c r="BR37" s="64" cm="1">
        <f t="array" ref="BR37">IFERROR(INDEX('Time-based'!$H79:$BE79,,MATCH(BR$7,'Time-based'!$H$69:$BE$69,0)) * BR$27,0)</f>
        <v>0</v>
      </c>
      <c r="BS37" s="64" cm="1">
        <f t="array" ref="BS37">IFERROR(INDEX('Time-based'!$H79:$BE79,,MATCH(BS$7,'Time-based'!$H$69:$BE$69,0)) * BS$27,0)</f>
        <v>0</v>
      </c>
      <c r="BT37" s="64" cm="1">
        <f t="array" ref="BT37">IFERROR(INDEX('Time-based'!$H79:$BE79,,MATCH(BT$7,'Time-based'!$H$69:$BE$69,0)) * BT$27,0)</f>
        <v>0</v>
      </c>
      <c r="BU37" s="64" cm="1">
        <f t="array" ref="BU37">IFERROR(INDEX('Time-based'!$H79:$BE79,,MATCH(BU$7,'Time-based'!$H$69:$BE$69,0)) * BU$27,0)</f>
        <v>0</v>
      </c>
      <c r="BV37" s="64" cm="1">
        <f t="array" ref="BV37">IFERROR(INDEX('Time-based'!$H79:$BE79,,MATCH(BV$7,'Time-based'!$H$69:$BE$69,0)) * BV$27,0)</f>
        <v>0</v>
      </c>
      <c r="BW37" s="64" cm="1">
        <f t="array" ref="BW37">IFERROR(INDEX('Time-based'!$H79:$BE79,,MATCH(BW$7,'Time-based'!$H$69:$BE$69,0)) * BW$27,0)</f>
        <v>0</v>
      </c>
      <c r="BX37" s="64" cm="1">
        <f t="array" ref="BX37">IFERROR(INDEX('Time-based'!$H79:$BE79,,MATCH(BX$7,'Time-based'!$H$69:$BE$69,0)) * BX$27,0)</f>
        <v>0</v>
      </c>
      <c r="BY37" s="64" cm="1">
        <f t="array" ref="BY37">IFERROR(INDEX('Time-based'!$H79:$BE79,,MATCH(BY$7,'Time-based'!$H$69:$BE$69,0)) * BY$27,0)</f>
        <v>0</v>
      </c>
      <c r="BZ37" s="64" cm="1">
        <f t="array" ref="BZ37">IFERROR(INDEX('Time-based'!$H79:$BE79,,MATCH(BZ$7,'Time-based'!$H$69:$BE$69,0)) * BZ$27,0)</f>
        <v>0</v>
      </c>
      <c r="CA37" s="64" cm="1">
        <f t="array" ref="CA37">IFERROR(INDEX('Time-based'!$H79:$BE79,,MATCH(CA$7,'Time-based'!$H$69:$BE$69,0)) * CA$27,0)</f>
        <v>0</v>
      </c>
      <c r="CB37" s="64" cm="1">
        <f t="array" ref="CB37">IFERROR(INDEX('Time-based'!$H79:$BE79,,MATCH(CB$7,'Time-based'!$H$69:$BE$69,0)) * CB$27,0)</f>
        <v>0</v>
      </c>
      <c r="CC37" s="64" cm="1">
        <f t="array" ref="CC37">IFERROR(INDEX('Time-based'!$H79:$BE79,,MATCH(CC$7,'Time-based'!$H$69:$BE$69,0)) * CC$27,0)</f>
        <v>0</v>
      </c>
      <c r="CD37" s="64" cm="1">
        <f t="array" ref="CD37">IFERROR(INDEX('Time-based'!$H79:$BE79,,MATCH(CD$7,'Time-based'!$H$69:$BE$69,0)) * CD$27,0)</f>
        <v>0</v>
      </c>
      <c r="CE37" s="64" cm="1">
        <f t="array" ref="CE37">IFERROR(INDEX('Time-based'!$H79:$BE79,,MATCH(CE$7,'Time-based'!$H$69:$BE$69,0)) * CE$27,0)</f>
        <v>0</v>
      </c>
      <c r="CF37" s="64" cm="1">
        <f t="array" ref="CF37">IFERROR(INDEX('Time-based'!$H79:$BE79,,MATCH(CF$7,'Time-based'!$H$69:$BE$69,0)) * CF$27,0)</f>
        <v>0</v>
      </c>
      <c r="CG37" s="64" cm="1">
        <f t="array" ref="CG37">IFERROR(INDEX('Time-based'!$H79:$BE79,,MATCH(CG$7,'Time-based'!$H$69:$BE$69,0)) * CG$27,0)</f>
        <v>0</v>
      </c>
      <c r="CH37" s="64" cm="1">
        <f t="array" ref="CH37">IFERROR(INDEX('Time-based'!$H79:$BE79,,MATCH(CH$7,'Time-based'!$H$69:$BE$69,0)) * CH$27,0)</f>
        <v>0</v>
      </c>
      <c r="CI37" s="64" cm="1">
        <f t="array" ref="CI37">IFERROR(INDEX('Time-based'!$H79:$BE79,,MATCH(CI$7,'Time-based'!$H$69:$BE$69,0)) * CI$27,0)</f>
        <v>0</v>
      </c>
      <c r="CJ37" s="64" cm="1">
        <f t="array" ref="CJ37">IFERROR(INDEX('Time-based'!$H79:$BE79,,MATCH(CJ$7,'Time-based'!$H$69:$BE$69,0)) * CJ$27,0)</f>
        <v>0</v>
      </c>
      <c r="CK37" s="64" cm="1">
        <f t="array" ref="CK37">IFERROR(INDEX('Time-based'!$H79:$BE79,,MATCH(CK$7,'Time-based'!$H$69:$BE$69,0)) * CK$27,0)</f>
        <v>0</v>
      </c>
      <c r="CL37" s="64" cm="1">
        <f t="array" ref="CL37">IFERROR(INDEX('Time-based'!$H79:$BE79,,MATCH(CL$7,'Time-based'!$H$69:$BE$69,0)) * CL$27,0)</f>
        <v>0</v>
      </c>
      <c r="CM37" s="64" cm="1">
        <f t="array" ref="CM37">IFERROR(INDEX('Time-based'!$H79:$BE79,,MATCH(CM$7,'Time-based'!$H$69:$BE$69,0)) * CM$27,0)</f>
        <v>0</v>
      </c>
      <c r="CN37" s="64" cm="1">
        <f t="array" ref="CN37">IFERROR(INDEX('Time-based'!$H79:$BE79,,MATCH(CN$7,'Time-based'!$H$69:$BE$69,0)) * CN$27,0)</f>
        <v>0</v>
      </c>
      <c r="CO37" s="64" cm="1">
        <f t="array" ref="CO37">IFERROR(INDEX('Time-based'!$H79:$BE79,,MATCH(CO$7,'Time-based'!$H$69:$BE$69,0)) * CO$27,0)</f>
        <v>0</v>
      </c>
      <c r="CP37" s="64" cm="1">
        <f t="array" ref="CP37">IFERROR(INDEX('Time-based'!$H79:$BE79,,MATCH(CP$7,'Time-based'!$H$69:$BE$69,0)) * CP$27,0)</f>
        <v>0</v>
      </c>
      <c r="CQ37" s="64" cm="1">
        <f t="array" ref="CQ37">IFERROR(INDEX('Time-based'!$H79:$BE79,,MATCH(CQ$7,'Time-based'!$H$69:$BE$69,0)) * CQ$27,0)</f>
        <v>0</v>
      </c>
      <c r="CR37" s="64" cm="1">
        <f t="array" ref="CR37">IFERROR(INDEX('Time-based'!$H79:$BE79,,MATCH(CR$7,'Time-based'!$H$69:$BE$69,0)) * CR$27,0)</f>
        <v>0</v>
      </c>
      <c r="CS37" s="64" cm="1">
        <f t="array" ref="CS37">IFERROR(INDEX('Time-based'!$H79:$BE79,,MATCH(CS$7,'Time-based'!$H$69:$BE$69,0)) * CS$27,0)</f>
        <v>0</v>
      </c>
      <c r="CT37" s="64" cm="1">
        <f t="array" ref="CT37">IFERROR(INDEX('Time-based'!$H79:$BE79,,MATCH(CT$7,'Time-based'!$H$69:$BE$69,0)) * CT$27,0)</f>
        <v>0</v>
      </c>
      <c r="CU37" s="64" cm="1">
        <f t="array" ref="CU37">IFERROR(INDEX('Time-based'!$H79:$BE79,,MATCH(CU$7,'Time-based'!$H$69:$BE$69,0)) * CU$27,0)</f>
        <v>0</v>
      </c>
      <c r="CV37" s="64" cm="1">
        <f t="array" ref="CV37">IFERROR(INDEX('Time-based'!$H79:$BE79,,MATCH(CV$7,'Time-based'!$H$69:$BE$69,0)) * CV$27,0)</f>
        <v>0</v>
      </c>
      <c r="CW37" s="64" cm="1">
        <f t="array" ref="CW37">IFERROR(INDEX('Time-based'!$H79:$BE79,,MATCH(CW$7,'Time-based'!$H$69:$BE$69,0)) * CW$27,0)</f>
        <v>0</v>
      </c>
      <c r="CX37" s="64" cm="1">
        <f t="array" ref="CX37">IFERROR(INDEX('Time-based'!$H79:$BE79,,MATCH(CX$7,'Time-based'!$H$69:$BE$69,0)) * CX$27,0)</f>
        <v>0</v>
      </c>
      <c r="CY37" s="64" cm="1">
        <f t="array" ref="CY37">IFERROR(INDEX('Time-based'!$H79:$BE79,,MATCH(CY$7,'Time-based'!$H$69:$BE$69,0)) * CY$27,0)</f>
        <v>0</v>
      </c>
      <c r="CZ37" s="64" cm="1">
        <f t="array" ref="CZ37">IFERROR(INDEX('Time-based'!$H79:$BE79,,MATCH(CZ$7,'Time-based'!$H$69:$BE$69,0)) * CZ$27,0)</f>
        <v>0</v>
      </c>
      <c r="DA37" s="64" cm="1">
        <f t="array" ref="DA37">IFERROR(INDEX('Time-based'!$H79:$BE79,,MATCH(DA$7,'Time-based'!$H$69:$BE$69,0)) * DA$27,0)</f>
        <v>0</v>
      </c>
      <c r="DB37" s="64" cm="1">
        <f t="array" ref="DB37">IFERROR(INDEX('Time-based'!$H79:$BE79,,MATCH(DB$7,'Time-based'!$H$69:$BE$69,0)) * DB$27,0)</f>
        <v>0</v>
      </c>
      <c r="DC37" s="64" cm="1">
        <f t="array" ref="DC37">IFERROR(INDEX('Time-based'!$H79:$BE79,,MATCH(DC$7,'Time-based'!$H$69:$BE$69,0)) * DC$27,0)</f>
        <v>0</v>
      </c>
      <c r="DD37" s="64" cm="1">
        <f t="array" ref="DD37">IFERROR(INDEX('Time-based'!$H79:$BE79,,MATCH(DD$7,'Time-based'!$H$69:$BE$69,0)) * DD$27,0)</f>
        <v>0</v>
      </c>
      <c r="DE37" s="64" cm="1">
        <f t="array" ref="DE37">IFERROR(INDEX('Time-based'!$H79:$BE79,,MATCH(DE$7,'Time-based'!$H$69:$BE$69,0)) * DE$27,0)</f>
        <v>0</v>
      </c>
      <c r="DF37" s="64" cm="1">
        <f t="array" ref="DF37">IFERROR(INDEX('Time-based'!$H79:$BE79,,MATCH(DF$7,'Time-based'!$H$69:$BE$69,0)) * DF$27,0)</f>
        <v>0</v>
      </c>
      <c r="DG37" s="64" cm="1">
        <f t="array" ref="DG37">IFERROR(INDEX('Time-based'!$H79:$BE79,,MATCH(DG$7,'Time-based'!$H$69:$BE$69,0)) * DG$27,0)</f>
        <v>0</v>
      </c>
      <c r="DH37" s="64" cm="1">
        <f t="array" ref="DH37">IFERROR(INDEX('Time-based'!$H79:$BE79,,MATCH(DH$7,'Time-based'!$H$69:$BE$69,0)) * DH$27,0)</f>
        <v>0</v>
      </c>
      <c r="DI37" s="64" cm="1">
        <f t="array" ref="DI37">IFERROR(INDEX('Time-based'!$H79:$BE79,,MATCH(DI$7,'Time-based'!$H$69:$BE$69,0)) * DI$27,0)</f>
        <v>0</v>
      </c>
      <c r="DJ37" s="64" cm="1">
        <f t="array" ref="DJ37">IFERROR(INDEX('Time-based'!$H79:$BE79,,MATCH(DJ$7,'Time-based'!$H$69:$BE$69,0)) * DJ$27,0)</f>
        <v>0</v>
      </c>
      <c r="DK37" s="64" cm="1">
        <f t="array" ref="DK37">IFERROR(INDEX('Time-based'!$H79:$BE79,,MATCH(DK$7,'Time-based'!$H$69:$BE$69,0)) * DK$27,0)</f>
        <v>0</v>
      </c>
      <c r="DL37" s="64" cm="1">
        <f t="array" ref="DL37">IFERROR(INDEX('Time-based'!$H79:$BE79,,MATCH(DL$7,'Time-based'!$H$69:$BE$69,0)) * DL$27,0)</f>
        <v>0</v>
      </c>
      <c r="DM37" s="64" cm="1">
        <f t="array" ref="DM37">IFERROR(INDEX('Time-based'!$H79:$BE79,,MATCH(DM$7,'Time-based'!$H$69:$BE$69,0)) * DM$27,0)</f>
        <v>0</v>
      </c>
      <c r="DN37" s="64" cm="1">
        <f t="array" ref="DN37">IFERROR(INDEX('Time-based'!$H79:$BE79,,MATCH(DN$7,'Time-based'!$H$69:$BE$69,0)) * DN$27,0)</f>
        <v>0</v>
      </c>
      <c r="DO37" s="64" cm="1">
        <f t="array" ref="DO37">IFERROR(INDEX('Time-based'!$H79:$BE79,,MATCH(DO$7,'Time-based'!$H$69:$BE$69,0)) * DO$27,0)</f>
        <v>0</v>
      </c>
      <c r="DP37" s="64" cm="1">
        <f t="array" ref="DP37">IFERROR(INDEX('Time-based'!$H79:$BE79,,MATCH(DP$7,'Time-based'!$H$69:$BE$69,0)) * DP$27,0)</f>
        <v>0</v>
      </c>
      <c r="DQ37" s="64" cm="1">
        <f t="array" ref="DQ37">IFERROR(INDEX('Time-based'!$H79:$BE79,,MATCH(DQ$7,'Time-based'!$H$69:$BE$69,0)) * DQ$27,0)</f>
        <v>0</v>
      </c>
      <c r="DR37" s="64" cm="1">
        <f t="array" ref="DR37">IFERROR(INDEX('Time-based'!$H79:$BE79,,MATCH(DR$7,'Time-based'!$H$69:$BE$69,0)) * DR$27,0)</f>
        <v>0</v>
      </c>
      <c r="DS37" s="64" cm="1">
        <f t="array" ref="DS37">IFERROR(INDEX('Time-based'!$H79:$BE79,,MATCH(DS$7,'Time-based'!$H$69:$BE$69,0)) * DS$27,0)</f>
        <v>0</v>
      </c>
      <c r="DT37" s="64" cm="1">
        <f t="array" ref="DT37">IFERROR(INDEX('Time-based'!$H79:$BE79,,MATCH(DT$7,'Time-based'!$H$69:$BE$69,0)) * DT$27,0)</f>
        <v>0</v>
      </c>
      <c r="DU37" s="64" cm="1">
        <f t="array" ref="DU37">IFERROR(INDEX('Time-based'!$H79:$BE79,,MATCH(DU$7,'Time-based'!$H$69:$BE$69,0)) * DU$27,0)</f>
        <v>0</v>
      </c>
      <c r="DV37" s="64" cm="1">
        <f t="array" ref="DV37">IFERROR(INDEX('Time-based'!$H79:$BE79,,MATCH(DV$7,'Time-based'!$H$69:$BE$69,0)) * DV$27,0)</f>
        <v>0</v>
      </c>
      <c r="DW37" s="64" cm="1">
        <f t="array" ref="DW37">IFERROR(INDEX('Time-based'!$H79:$BE79,,MATCH(DW$7,'Time-based'!$H$69:$BE$69,0)) * DW$27,0)</f>
        <v>0</v>
      </c>
      <c r="DX37" s="64" cm="1">
        <f t="array" ref="DX37">IFERROR(INDEX('Time-based'!$H79:$BE79,,MATCH(DX$7,'Time-based'!$H$69:$BE$69,0)) * DX$27,0)</f>
        <v>0</v>
      </c>
      <c r="DY37" s="64" cm="1">
        <f t="array" ref="DY37">IFERROR(INDEX('Time-based'!$H79:$BE79,,MATCH(DY$7,'Time-based'!$H$69:$BE$69,0)) * DY$27,0)</f>
        <v>0</v>
      </c>
      <c r="DZ37" s="64" cm="1">
        <f t="array" ref="DZ37">IFERROR(INDEX('Time-based'!$H79:$BE79,,MATCH(DZ$7,'Time-based'!$H$69:$BE$69,0)) * DZ$27,0)</f>
        <v>0</v>
      </c>
      <c r="EA37" s="64" cm="1">
        <f t="array" ref="EA37">IFERROR(INDEX('Time-based'!$H79:$BE79,,MATCH(EA$7,'Time-based'!$H$69:$BE$69,0)) * EA$27,0)</f>
        <v>0</v>
      </c>
      <c r="EB37" s="64" cm="1">
        <f t="array" ref="EB37">IFERROR(INDEX('Time-based'!$H79:$BE79,,MATCH(EB$7,'Time-based'!$H$69:$BE$69,0)) * EB$27,0)</f>
        <v>0</v>
      </c>
      <c r="EC37" s="64" cm="1">
        <f t="array" ref="EC37">IFERROR(INDEX('Time-based'!$H79:$BE79,,MATCH(EC$7,'Time-based'!$H$69:$BE$69,0)) * EC$27,0)</f>
        <v>0</v>
      </c>
      <c r="ED37" s="64" cm="1">
        <f t="array" ref="ED37">IFERROR(INDEX('Time-based'!$H79:$BE79,,MATCH(ED$7,'Time-based'!$H$69:$BE$69,0)) * ED$27,0)</f>
        <v>0</v>
      </c>
      <c r="EE37" s="64" cm="1">
        <f t="array" ref="EE37">IFERROR(INDEX('Time-based'!$H79:$BE79,,MATCH(EE$7,'Time-based'!$H$69:$BE$69,0)) * EE$27,0)</f>
        <v>0</v>
      </c>
      <c r="EF37" s="64" cm="1">
        <f t="array" ref="EF37">IFERROR(INDEX('Time-based'!$H79:$BE79,,MATCH(EF$7,'Time-based'!$H$69:$BE$69,0)) * EF$27,0)</f>
        <v>0</v>
      </c>
      <c r="EG37" s="64" cm="1">
        <f t="array" ref="EG37">IFERROR(INDEX('Time-based'!$H79:$BE79,,MATCH(EG$7,'Time-based'!$H$69:$BE$69,0)) * EG$27,0)</f>
        <v>0</v>
      </c>
      <c r="EH37" s="64" cm="1">
        <f t="array" ref="EH37">IFERROR(INDEX('Time-based'!$H79:$BE79,,MATCH(EH$7,'Time-based'!$H$69:$BE$69,0)) * EH$27,0)</f>
        <v>0</v>
      </c>
      <c r="EI37" s="64" cm="1">
        <f t="array" ref="EI37">IFERROR(INDEX('Time-based'!$H79:$BE79,,MATCH(EI$7,'Time-based'!$H$69:$BE$69,0)) * EI$27,0)</f>
        <v>0</v>
      </c>
      <c r="EJ37" s="64" cm="1">
        <f t="array" ref="EJ37">IFERROR(INDEX('Time-based'!$H79:$BE79,,MATCH(EJ$7,'Time-based'!$H$69:$BE$69,0)) * EJ$27,0)</f>
        <v>0</v>
      </c>
      <c r="EK37" s="64" cm="1">
        <f t="array" ref="EK37">IFERROR(INDEX('Time-based'!$H79:$BE79,,MATCH(EK$7,'Time-based'!$H$69:$BE$69,0)) * EK$27,0)</f>
        <v>0</v>
      </c>
      <c r="EL37" s="64" cm="1">
        <f t="array" ref="EL37">IFERROR(INDEX('Time-based'!$H79:$BE79,,MATCH(EL$7,'Time-based'!$H$69:$BE$69,0)) * EL$27,0)</f>
        <v>0</v>
      </c>
      <c r="EM37" s="64" cm="1">
        <f t="array" ref="EM37">IFERROR(INDEX('Time-based'!$H79:$BE79,,MATCH(EM$7,'Time-based'!$H$69:$BE$69,0)) * EM$27,0)</f>
        <v>0</v>
      </c>
      <c r="EN37" s="64" cm="1">
        <f t="array" ref="EN37">IFERROR(INDEX('Time-based'!$H79:$BE79,,MATCH(EN$7,'Time-based'!$H$69:$BE$69,0)) * EN$27,0)</f>
        <v>0</v>
      </c>
      <c r="EO37" s="64" cm="1">
        <f t="array" ref="EO37">IFERROR(INDEX('Time-based'!$H79:$BE79,,MATCH(EO$7,'Time-based'!$H$69:$BE$69,0)) * EO$27,0)</f>
        <v>0</v>
      </c>
      <c r="EP37" s="64" cm="1">
        <f t="array" ref="EP37">IFERROR(INDEX('Time-based'!$H79:$BE79,,MATCH(EP$7,'Time-based'!$H$69:$BE$69,0)) * EP$27,0)</f>
        <v>0</v>
      </c>
      <c r="EQ37" s="64" cm="1">
        <f t="array" ref="EQ37">IFERROR(INDEX('Time-based'!$H79:$BE79,,MATCH(EQ$7,'Time-based'!$H$69:$BE$69,0)) * EQ$27,0)</f>
        <v>0</v>
      </c>
      <c r="ER37" s="64" cm="1">
        <f t="array" ref="ER37">IFERROR(INDEX('Time-based'!$H79:$BE79,,MATCH(ER$7,'Time-based'!$H$69:$BE$69,0)) * ER$27,0)</f>
        <v>0</v>
      </c>
      <c r="ES37" s="64" cm="1">
        <f t="array" ref="ES37">IFERROR(INDEX('Time-based'!$H79:$BE79,,MATCH(ES$7,'Time-based'!$H$69:$BE$69,0)) * ES$27,0)</f>
        <v>0</v>
      </c>
      <c r="ET37" s="64" cm="1">
        <f t="array" ref="ET37">IFERROR(INDEX('Time-based'!$H79:$BE79,,MATCH(ET$7,'Time-based'!$H$69:$BE$69,0)) * ET$27,0)</f>
        <v>0</v>
      </c>
      <c r="EU37" s="64" cm="1">
        <f t="array" ref="EU37">IFERROR(INDEX('Time-based'!$H79:$BE79,,MATCH(EU$7,'Time-based'!$H$69:$BE$69,0)) * EU$27,0)</f>
        <v>0</v>
      </c>
      <c r="EV37" s="64" cm="1">
        <f t="array" ref="EV37">IFERROR(INDEX('Time-based'!$H79:$BE79,,MATCH(EV$7,'Time-based'!$H$69:$BE$69,0)) * EV$27,0)</f>
        <v>0</v>
      </c>
      <c r="EW37" s="64" cm="1">
        <f t="array" ref="EW37">IFERROR(INDEX('Time-based'!$H79:$BE79,,MATCH(EW$7,'Time-based'!$H$69:$BE$69,0)) * EW$27,0)</f>
        <v>0</v>
      </c>
      <c r="EX37" s="64" cm="1">
        <f t="array" ref="EX37">IFERROR(INDEX('Time-based'!$H79:$BE79,,MATCH(EX$7,'Time-based'!$H$69:$BE$69,0)) * EX$27,0)</f>
        <v>0</v>
      </c>
      <c r="EY37" s="64" cm="1">
        <f t="array" ref="EY37">IFERROR(INDEX('Time-based'!$H79:$BE79,,MATCH(EY$7,'Time-based'!$H$69:$BE$69,0)) * EY$27,0)</f>
        <v>0</v>
      </c>
      <c r="EZ37" s="64" cm="1">
        <f t="array" ref="EZ37">IFERROR(INDEX('Time-based'!$H79:$BE79,,MATCH(EZ$7,'Time-based'!$H$69:$BE$69,0)) * EZ$27,0)</f>
        <v>0</v>
      </c>
      <c r="FA37" s="64" cm="1">
        <f t="array" ref="FA37">IFERROR(INDEX('Time-based'!$H79:$BE79,,MATCH(FA$7,'Time-based'!$H$69:$BE$69,0)) * FA$27,0)</f>
        <v>0</v>
      </c>
      <c r="FB37" s="64" cm="1">
        <f t="array" ref="FB37">IFERROR(INDEX('Time-based'!$H79:$BE79,,MATCH(FB$7,'Time-based'!$H$69:$BE$69,0)) * FB$27,0)</f>
        <v>0</v>
      </c>
      <c r="FC37" s="64" cm="1">
        <f t="array" ref="FC37">IFERROR(INDEX('Time-based'!$H79:$BE79,,MATCH(FC$7,'Time-based'!$H$69:$BE$69,0)) * FC$27,0)</f>
        <v>0</v>
      </c>
      <c r="FD37" s="64" cm="1">
        <f t="array" ref="FD37">IFERROR(INDEX('Time-based'!$H79:$BE79,,MATCH(FD$7,'Time-based'!$H$69:$BE$69,0)) * FD$27,0)</f>
        <v>0</v>
      </c>
      <c r="FE37" s="64" cm="1">
        <f t="array" ref="FE37">IFERROR(INDEX('Time-based'!$H79:$BE79,,MATCH(FE$7,'Time-based'!$H$69:$BE$69,0)) * FE$27,0)</f>
        <v>0</v>
      </c>
      <c r="FF37" s="64" cm="1">
        <f t="array" ref="FF37">IFERROR(INDEX('Time-based'!$H79:$BE79,,MATCH(FF$7,'Time-based'!$H$69:$BE$69,0)) * FF$27,0)</f>
        <v>0</v>
      </c>
      <c r="FG37" s="64" cm="1">
        <f t="array" ref="FG37">IFERROR(INDEX('Time-based'!$H79:$BE79,,MATCH(FG$7,'Time-based'!$H$69:$BE$69,0)) * FG$27,0)</f>
        <v>0</v>
      </c>
      <c r="FH37" s="64" cm="1">
        <f t="array" ref="FH37">IFERROR(INDEX('Time-based'!$H79:$BE79,,MATCH(FH$7,'Time-based'!$H$69:$BE$69,0)) * FH$27,0)</f>
        <v>0</v>
      </c>
      <c r="FI37" s="64" cm="1">
        <f t="array" ref="FI37">IFERROR(INDEX('Time-based'!$H79:$BE79,,MATCH(FI$7,'Time-based'!$H$69:$BE$69,0)) * FI$27,0)</f>
        <v>0</v>
      </c>
      <c r="FJ37" s="64" cm="1">
        <f t="array" ref="FJ37">IFERROR(INDEX('Time-based'!$H79:$BE79,,MATCH(FJ$7,'Time-based'!$H$69:$BE$69,0)) * FJ$27,0)</f>
        <v>0</v>
      </c>
      <c r="FK37" s="64" cm="1">
        <f t="array" ref="FK37">IFERROR(INDEX('Time-based'!$H79:$BE79,,MATCH(FK$7,'Time-based'!$H$69:$BE$69,0)) * FK$27,0)</f>
        <v>0</v>
      </c>
      <c r="FL37" s="64" cm="1">
        <f t="array" ref="FL37">IFERROR(INDEX('Time-based'!$H79:$BE79,,MATCH(FL$7,'Time-based'!$H$69:$BE$69,0)) * FL$27,0)</f>
        <v>0</v>
      </c>
      <c r="FM37" s="64" cm="1">
        <f t="array" ref="FM37">IFERROR(INDEX('Time-based'!$H79:$BE79,,MATCH(FM$7,'Time-based'!$H$69:$BE$69,0)) * FM$27,0)</f>
        <v>0</v>
      </c>
      <c r="FN37" s="64" cm="1">
        <f t="array" ref="FN37">IFERROR(INDEX('Time-based'!$H79:$BE79,,MATCH(FN$7,'Time-based'!$H$69:$BE$69,0)) * FN$27,0)</f>
        <v>0</v>
      </c>
      <c r="FO37" s="64" cm="1">
        <f t="array" ref="FO37">IFERROR(INDEX('Time-based'!$H79:$BE79,,MATCH(FO$7,'Time-based'!$H$69:$BE$69,0)) * FO$27,0)</f>
        <v>0</v>
      </c>
      <c r="FP37" s="64" cm="1">
        <f t="array" ref="FP37">IFERROR(INDEX('Time-based'!$H79:$BE79,,MATCH(FP$7,'Time-based'!$H$69:$BE$69,0)) * FP$27,0)</f>
        <v>0</v>
      </c>
      <c r="FQ37" s="64" cm="1">
        <f t="array" ref="FQ37">IFERROR(INDEX('Time-based'!$H79:$BE79,,MATCH(FQ$7,'Time-based'!$H$69:$BE$69,0)) * FQ$27,0)</f>
        <v>0</v>
      </c>
      <c r="FR37" s="64" cm="1">
        <f t="array" ref="FR37">IFERROR(INDEX('Time-based'!$H79:$BE79,,MATCH(FR$7,'Time-based'!$H$69:$BE$69,0)) * FR$27,0)</f>
        <v>0</v>
      </c>
    </row>
    <row r="38" spans="2:174">
      <c r="C38" s="44" t="str">
        <f>'Time-based'!D80</f>
        <v>Spare</v>
      </c>
      <c r="D38" s="144" t="s">
        <v>15</v>
      </c>
      <c r="J38" s="64" cm="1">
        <f t="array" ref="J38">IFERROR(INDEX('Time-based'!$H80:$BE80,,MATCH(J$7,'Time-based'!$H$69:$BE$69,0)) * J$27,0)</f>
        <v>0</v>
      </c>
      <c r="K38" s="64" cm="1">
        <f t="array" ref="K38">IFERROR(INDEX('Time-based'!$H80:$BE80,,MATCH(K$7,'Time-based'!$H$69:$BE$69,0)) * K$27,0)</f>
        <v>0</v>
      </c>
      <c r="L38" s="64" cm="1">
        <f t="array" ref="L38">IFERROR(INDEX('Time-based'!$H80:$BE80,,MATCH(L$7,'Time-based'!$H$69:$BE$69,0)) * L$27,0)</f>
        <v>0</v>
      </c>
      <c r="M38" s="64" cm="1">
        <f t="array" ref="M38">IFERROR(INDEX('Time-based'!$H80:$BE80,,MATCH(M$7,'Time-based'!$H$69:$BE$69,0)) * M$27,0)</f>
        <v>0</v>
      </c>
      <c r="N38" s="64" cm="1">
        <f t="array" ref="N38">IFERROR(INDEX('Time-based'!$H80:$BE80,,MATCH(N$7,'Time-based'!$H$69:$BE$69,0)) * N$27,0)</f>
        <v>0</v>
      </c>
      <c r="O38" s="64" cm="1">
        <f t="array" ref="O38">IFERROR(INDEX('Time-based'!$H80:$BE80,,MATCH(O$7,'Time-based'!$H$69:$BE$69,0)) * O$27,0)</f>
        <v>0</v>
      </c>
      <c r="P38" s="64" cm="1">
        <f t="array" ref="P38">IFERROR(INDEX('Time-based'!$H80:$BE80,,MATCH(P$7,'Time-based'!$H$69:$BE$69,0)) * P$27,0)</f>
        <v>0</v>
      </c>
      <c r="Q38" s="64" cm="1">
        <f t="array" ref="Q38">IFERROR(INDEX('Time-based'!$H80:$BE80,,MATCH(Q$7,'Time-based'!$H$69:$BE$69,0)) * Q$27,0)</f>
        <v>0</v>
      </c>
      <c r="R38" s="64" cm="1">
        <f t="array" ref="R38">IFERROR(INDEX('Time-based'!$H80:$BE80,,MATCH(R$7,'Time-based'!$H$69:$BE$69,0)) * R$27,0)</f>
        <v>0</v>
      </c>
      <c r="S38" s="64" cm="1">
        <f t="array" ref="S38">IFERROR(INDEX('Time-based'!$H80:$BE80,,MATCH(S$7,'Time-based'!$H$69:$BE$69,0)) * S$27,0)</f>
        <v>0</v>
      </c>
      <c r="T38" s="64" cm="1">
        <f t="array" ref="T38">IFERROR(INDEX('Time-based'!$H80:$BE80,,MATCH(T$7,'Time-based'!$H$69:$BE$69,0)) * T$27,0)</f>
        <v>0</v>
      </c>
      <c r="U38" s="64" cm="1">
        <f t="array" ref="U38">IFERROR(INDEX('Time-based'!$H80:$BE80,,MATCH(U$7,'Time-based'!$H$69:$BE$69,0)) * U$27,0)</f>
        <v>0</v>
      </c>
      <c r="V38" s="64" cm="1">
        <f t="array" ref="V38">IFERROR(INDEX('Time-based'!$H80:$BE80,,MATCH(V$7,'Time-based'!$H$69:$BE$69,0)) * V$27,0)</f>
        <v>0</v>
      </c>
      <c r="W38" s="64" cm="1">
        <f t="array" ref="W38">IFERROR(INDEX('Time-based'!$H80:$BE80,,MATCH(W$7,'Time-based'!$H$69:$BE$69,0)) * W$27,0)</f>
        <v>0</v>
      </c>
      <c r="X38" s="64" cm="1">
        <f t="array" ref="X38">IFERROR(INDEX('Time-based'!$H80:$BE80,,MATCH(X$7,'Time-based'!$H$69:$BE$69,0)) * X$27,0)</f>
        <v>0</v>
      </c>
      <c r="Y38" s="64" cm="1">
        <f t="array" ref="Y38">IFERROR(INDEX('Time-based'!$H80:$BE80,,MATCH(Y$7,'Time-based'!$H$69:$BE$69,0)) * Y$27,0)</f>
        <v>0</v>
      </c>
      <c r="Z38" s="64" cm="1">
        <f t="array" ref="Z38">IFERROR(INDEX('Time-based'!$H80:$BE80,,MATCH(Z$7,'Time-based'!$H$69:$BE$69,0)) * Z$27,0)</f>
        <v>0</v>
      </c>
      <c r="AA38" s="64" cm="1">
        <f t="array" ref="AA38">IFERROR(INDEX('Time-based'!$H80:$BE80,,MATCH(AA$7,'Time-based'!$H$69:$BE$69,0)) * AA$27,0)</f>
        <v>0</v>
      </c>
      <c r="AB38" s="64" cm="1">
        <f t="array" ref="AB38">IFERROR(INDEX('Time-based'!$H80:$BE80,,MATCH(AB$7,'Time-based'!$H$69:$BE$69,0)) * AB$27,0)</f>
        <v>0</v>
      </c>
      <c r="AC38" s="64" cm="1">
        <f t="array" ref="AC38">IFERROR(INDEX('Time-based'!$H80:$BE80,,MATCH(AC$7,'Time-based'!$H$69:$BE$69,0)) * AC$27,0)</f>
        <v>0</v>
      </c>
      <c r="AD38" s="64" cm="1">
        <f t="array" ref="AD38">IFERROR(INDEX('Time-based'!$H80:$BE80,,MATCH(AD$7,'Time-based'!$H$69:$BE$69,0)) * AD$27,0)</f>
        <v>0</v>
      </c>
      <c r="AE38" s="64" cm="1">
        <f t="array" ref="AE38">IFERROR(INDEX('Time-based'!$H80:$BE80,,MATCH(AE$7,'Time-based'!$H$69:$BE$69,0)) * AE$27,0)</f>
        <v>0</v>
      </c>
      <c r="AF38" s="64" cm="1">
        <f t="array" ref="AF38">IFERROR(INDEX('Time-based'!$H80:$BE80,,MATCH(AF$7,'Time-based'!$H$69:$BE$69,0)) * AF$27,0)</f>
        <v>0</v>
      </c>
      <c r="AG38" s="64" cm="1">
        <f t="array" ref="AG38">IFERROR(INDEX('Time-based'!$H80:$BE80,,MATCH(AG$7,'Time-based'!$H$69:$BE$69,0)) * AG$27,0)</f>
        <v>0</v>
      </c>
      <c r="AH38" s="64" cm="1">
        <f t="array" ref="AH38">IFERROR(INDEX('Time-based'!$H80:$BE80,,MATCH(AH$7,'Time-based'!$H$69:$BE$69,0)) * AH$27,0)</f>
        <v>0</v>
      </c>
      <c r="AI38" s="64" cm="1">
        <f t="array" ref="AI38">IFERROR(INDEX('Time-based'!$H80:$BE80,,MATCH(AI$7,'Time-based'!$H$69:$BE$69,0)) * AI$27,0)</f>
        <v>0</v>
      </c>
      <c r="AJ38" s="64" cm="1">
        <f t="array" ref="AJ38">IFERROR(INDEX('Time-based'!$H80:$BE80,,MATCH(AJ$7,'Time-based'!$H$69:$BE$69,0)) * AJ$27,0)</f>
        <v>0</v>
      </c>
      <c r="AK38" s="64" cm="1">
        <f t="array" ref="AK38">IFERROR(INDEX('Time-based'!$H80:$BE80,,MATCH(AK$7,'Time-based'!$H$69:$BE$69,0)) * AK$27,0)</f>
        <v>0</v>
      </c>
      <c r="AL38" s="64" cm="1">
        <f t="array" ref="AL38">IFERROR(INDEX('Time-based'!$H80:$BE80,,MATCH(AL$7,'Time-based'!$H$69:$BE$69,0)) * AL$27,0)</f>
        <v>0</v>
      </c>
      <c r="AM38" s="64" cm="1">
        <f t="array" ref="AM38">IFERROR(INDEX('Time-based'!$H80:$BE80,,MATCH(AM$7,'Time-based'!$H$69:$BE$69,0)) * AM$27,0)</f>
        <v>0</v>
      </c>
      <c r="AN38" s="64" cm="1">
        <f t="array" ref="AN38">IFERROR(INDEX('Time-based'!$H80:$BE80,,MATCH(AN$7,'Time-based'!$H$69:$BE$69,0)) * AN$27,0)</f>
        <v>0</v>
      </c>
      <c r="AO38" s="64" cm="1">
        <f t="array" ref="AO38">IFERROR(INDEX('Time-based'!$H80:$BE80,,MATCH(AO$7,'Time-based'!$H$69:$BE$69,0)) * AO$27,0)</f>
        <v>0</v>
      </c>
      <c r="AP38" s="64" cm="1">
        <f t="array" ref="AP38">IFERROR(INDEX('Time-based'!$H80:$BE80,,MATCH(AP$7,'Time-based'!$H$69:$BE$69,0)) * AP$27,0)</f>
        <v>0</v>
      </c>
      <c r="AQ38" s="64" cm="1">
        <f t="array" ref="AQ38">IFERROR(INDEX('Time-based'!$H80:$BE80,,MATCH(AQ$7,'Time-based'!$H$69:$BE$69,0)) * AQ$27,0)</f>
        <v>0</v>
      </c>
      <c r="AR38" s="64" cm="1">
        <f t="array" ref="AR38">IFERROR(INDEX('Time-based'!$H80:$BE80,,MATCH(AR$7,'Time-based'!$H$69:$BE$69,0)) * AR$27,0)</f>
        <v>0</v>
      </c>
      <c r="AS38" s="64" cm="1">
        <f t="array" ref="AS38">IFERROR(INDEX('Time-based'!$H80:$BE80,,MATCH(AS$7,'Time-based'!$H$69:$BE$69,0)) * AS$27,0)</f>
        <v>0</v>
      </c>
      <c r="AT38" s="64" cm="1">
        <f t="array" ref="AT38">IFERROR(INDEX('Time-based'!$H80:$BE80,,MATCH(AT$7,'Time-based'!$H$69:$BE$69,0)) * AT$27,0)</f>
        <v>0</v>
      </c>
      <c r="AU38" s="64" cm="1">
        <f t="array" ref="AU38">IFERROR(INDEX('Time-based'!$H80:$BE80,,MATCH(AU$7,'Time-based'!$H$69:$BE$69,0)) * AU$27,0)</f>
        <v>0</v>
      </c>
      <c r="AV38" s="64" cm="1">
        <f t="array" ref="AV38">IFERROR(INDEX('Time-based'!$H80:$BE80,,MATCH(AV$7,'Time-based'!$H$69:$BE$69,0)) * AV$27,0)</f>
        <v>0</v>
      </c>
      <c r="AW38" s="64" cm="1">
        <f t="array" ref="AW38">IFERROR(INDEX('Time-based'!$H80:$BE80,,MATCH(AW$7,'Time-based'!$H$69:$BE$69,0)) * AW$27,0)</f>
        <v>0</v>
      </c>
      <c r="AX38" s="64" cm="1">
        <f t="array" ref="AX38">IFERROR(INDEX('Time-based'!$H80:$BE80,,MATCH(AX$7,'Time-based'!$H$69:$BE$69,0)) * AX$27,0)</f>
        <v>0</v>
      </c>
      <c r="AY38" s="64" cm="1">
        <f t="array" ref="AY38">IFERROR(INDEX('Time-based'!$H80:$BE80,,MATCH(AY$7,'Time-based'!$H$69:$BE$69,0)) * AY$27,0)</f>
        <v>0</v>
      </c>
      <c r="AZ38" s="64" cm="1">
        <f t="array" ref="AZ38">IFERROR(INDEX('Time-based'!$H80:$BE80,,MATCH(AZ$7,'Time-based'!$H$69:$BE$69,0)) * AZ$27,0)</f>
        <v>0</v>
      </c>
      <c r="BA38" s="64" cm="1">
        <f t="array" ref="BA38">IFERROR(INDEX('Time-based'!$H80:$BE80,,MATCH(BA$7,'Time-based'!$H$69:$BE$69,0)) * BA$27,0)</f>
        <v>0</v>
      </c>
      <c r="BB38" s="64" cm="1">
        <f t="array" ref="BB38">IFERROR(INDEX('Time-based'!$H80:$BE80,,MATCH(BB$7,'Time-based'!$H$69:$BE$69,0)) * BB$27,0)</f>
        <v>0</v>
      </c>
      <c r="BC38" s="64" cm="1">
        <f t="array" ref="BC38">IFERROR(INDEX('Time-based'!$H80:$BE80,,MATCH(BC$7,'Time-based'!$H$69:$BE$69,0)) * BC$27,0)</f>
        <v>0</v>
      </c>
      <c r="BD38" s="64" cm="1">
        <f t="array" ref="BD38">IFERROR(INDEX('Time-based'!$H80:$BE80,,MATCH(BD$7,'Time-based'!$H$69:$BE$69,0)) * BD$27,0)</f>
        <v>0</v>
      </c>
      <c r="BE38" s="64" cm="1">
        <f t="array" ref="BE38">IFERROR(INDEX('Time-based'!$H80:$BE80,,MATCH(BE$7,'Time-based'!$H$69:$BE$69,0)) * BE$27,0)</f>
        <v>0</v>
      </c>
      <c r="BF38" s="64" cm="1">
        <f t="array" ref="BF38">IFERROR(INDEX('Time-based'!$H80:$BE80,,MATCH(BF$7,'Time-based'!$H$69:$BE$69,0)) * BF$27,0)</f>
        <v>0</v>
      </c>
      <c r="BG38" s="64" cm="1">
        <f t="array" ref="BG38">IFERROR(INDEX('Time-based'!$H80:$BE80,,MATCH(BG$7,'Time-based'!$H$69:$BE$69,0)) * BG$27,0)</f>
        <v>0</v>
      </c>
      <c r="BH38" s="64" cm="1">
        <f t="array" ref="BH38">IFERROR(INDEX('Time-based'!$H80:$BE80,,MATCH(BH$7,'Time-based'!$H$69:$BE$69,0)) * BH$27,0)</f>
        <v>0</v>
      </c>
      <c r="BI38" s="64" cm="1">
        <f t="array" ref="BI38">IFERROR(INDEX('Time-based'!$H80:$BE80,,MATCH(BI$7,'Time-based'!$H$69:$BE$69,0)) * BI$27,0)</f>
        <v>0</v>
      </c>
      <c r="BJ38" s="64" cm="1">
        <f t="array" ref="BJ38">IFERROR(INDEX('Time-based'!$H80:$BE80,,MATCH(BJ$7,'Time-based'!$H$69:$BE$69,0)) * BJ$27,0)</f>
        <v>0</v>
      </c>
      <c r="BK38" s="64" cm="1">
        <f t="array" ref="BK38">IFERROR(INDEX('Time-based'!$H80:$BE80,,MATCH(BK$7,'Time-based'!$H$69:$BE$69,0)) * BK$27,0)</f>
        <v>0</v>
      </c>
      <c r="BL38" s="64" cm="1">
        <f t="array" ref="BL38">IFERROR(INDEX('Time-based'!$H80:$BE80,,MATCH(BL$7,'Time-based'!$H$69:$BE$69,0)) * BL$27,0)</f>
        <v>0</v>
      </c>
      <c r="BM38" s="64" cm="1">
        <f t="array" ref="BM38">IFERROR(INDEX('Time-based'!$H80:$BE80,,MATCH(BM$7,'Time-based'!$H$69:$BE$69,0)) * BM$27,0)</f>
        <v>0</v>
      </c>
      <c r="BN38" s="64" cm="1">
        <f t="array" ref="BN38">IFERROR(INDEX('Time-based'!$H80:$BE80,,MATCH(BN$7,'Time-based'!$H$69:$BE$69,0)) * BN$27,0)</f>
        <v>0</v>
      </c>
      <c r="BO38" s="64" cm="1">
        <f t="array" ref="BO38">IFERROR(INDEX('Time-based'!$H80:$BE80,,MATCH(BO$7,'Time-based'!$H$69:$BE$69,0)) * BO$27,0)</f>
        <v>0</v>
      </c>
      <c r="BP38" s="64" cm="1">
        <f t="array" ref="BP38">IFERROR(INDEX('Time-based'!$H80:$BE80,,MATCH(BP$7,'Time-based'!$H$69:$BE$69,0)) * BP$27,0)</f>
        <v>0</v>
      </c>
      <c r="BQ38" s="64" cm="1">
        <f t="array" ref="BQ38">IFERROR(INDEX('Time-based'!$H80:$BE80,,MATCH(BQ$7,'Time-based'!$H$69:$BE$69,0)) * BQ$27,0)</f>
        <v>0</v>
      </c>
      <c r="BR38" s="64" cm="1">
        <f t="array" ref="BR38">IFERROR(INDEX('Time-based'!$H80:$BE80,,MATCH(BR$7,'Time-based'!$H$69:$BE$69,0)) * BR$27,0)</f>
        <v>0</v>
      </c>
      <c r="BS38" s="64" cm="1">
        <f t="array" ref="BS38">IFERROR(INDEX('Time-based'!$H80:$BE80,,MATCH(BS$7,'Time-based'!$H$69:$BE$69,0)) * BS$27,0)</f>
        <v>0</v>
      </c>
      <c r="BT38" s="64" cm="1">
        <f t="array" ref="BT38">IFERROR(INDEX('Time-based'!$H80:$BE80,,MATCH(BT$7,'Time-based'!$H$69:$BE$69,0)) * BT$27,0)</f>
        <v>0</v>
      </c>
      <c r="BU38" s="64" cm="1">
        <f t="array" ref="BU38">IFERROR(INDEX('Time-based'!$H80:$BE80,,MATCH(BU$7,'Time-based'!$H$69:$BE$69,0)) * BU$27,0)</f>
        <v>0</v>
      </c>
      <c r="BV38" s="64" cm="1">
        <f t="array" ref="BV38">IFERROR(INDEX('Time-based'!$H80:$BE80,,MATCH(BV$7,'Time-based'!$H$69:$BE$69,0)) * BV$27,0)</f>
        <v>0</v>
      </c>
      <c r="BW38" s="64" cm="1">
        <f t="array" ref="BW38">IFERROR(INDEX('Time-based'!$H80:$BE80,,MATCH(BW$7,'Time-based'!$H$69:$BE$69,0)) * BW$27,0)</f>
        <v>0</v>
      </c>
      <c r="BX38" s="64" cm="1">
        <f t="array" ref="BX38">IFERROR(INDEX('Time-based'!$H80:$BE80,,MATCH(BX$7,'Time-based'!$H$69:$BE$69,0)) * BX$27,0)</f>
        <v>0</v>
      </c>
      <c r="BY38" s="64" cm="1">
        <f t="array" ref="BY38">IFERROR(INDEX('Time-based'!$H80:$BE80,,MATCH(BY$7,'Time-based'!$H$69:$BE$69,0)) * BY$27,0)</f>
        <v>0</v>
      </c>
      <c r="BZ38" s="64" cm="1">
        <f t="array" ref="BZ38">IFERROR(INDEX('Time-based'!$H80:$BE80,,MATCH(BZ$7,'Time-based'!$H$69:$BE$69,0)) * BZ$27,0)</f>
        <v>0</v>
      </c>
      <c r="CA38" s="64" cm="1">
        <f t="array" ref="CA38">IFERROR(INDEX('Time-based'!$H80:$BE80,,MATCH(CA$7,'Time-based'!$H$69:$BE$69,0)) * CA$27,0)</f>
        <v>0</v>
      </c>
      <c r="CB38" s="64" cm="1">
        <f t="array" ref="CB38">IFERROR(INDEX('Time-based'!$H80:$BE80,,MATCH(CB$7,'Time-based'!$H$69:$BE$69,0)) * CB$27,0)</f>
        <v>0</v>
      </c>
      <c r="CC38" s="64" cm="1">
        <f t="array" ref="CC38">IFERROR(INDEX('Time-based'!$H80:$BE80,,MATCH(CC$7,'Time-based'!$H$69:$BE$69,0)) * CC$27,0)</f>
        <v>0</v>
      </c>
      <c r="CD38" s="64" cm="1">
        <f t="array" ref="CD38">IFERROR(INDEX('Time-based'!$H80:$BE80,,MATCH(CD$7,'Time-based'!$H$69:$BE$69,0)) * CD$27,0)</f>
        <v>0</v>
      </c>
      <c r="CE38" s="64" cm="1">
        <f t="array" ref="CE38">IFERROR(INDEX('Time-based'!$H80:$BE80,,MATCH(CE$7,'Time-based'!$H$69:$BE$69,0)) * CE$27,0)</f>
        <v>0</v>
      </c>
      <c r="CF38" s="64" cm="1">
        <f t="array" ref="CF38">IFERROR(INDEX('Time-based'!$H80:$BE80,,MATCH(CF$7,'Time-based'!$H$69:$BE$69,0)) * CF$27,0)</f>
        <v>0</v>
      </c>
      <c r="CG38" s="64" cm="1">
        <f t="array" ref="CG38">IFERROR(INDEX('Time-based'!$H80:$BE80,,MATCH(CG$7,'Time-based'!$H$69:$BE$69,0)) * CG$27,0)</f>
        <v>0</v>
      </c>
      <c r="CH38" s="64" cm="1">
        <f t="array" ref="CH38">IFERROR(INDEX('Time-based'!$H80:$BE80,,MATCH(CH$7,'Time-based'!$H$69:$BE$69,0)) * CH$27,0)</f>
        <v>0</v>
      </c>
      <c r="CI38" s="64" cm="1">
        <f t="array" ref="CI38">IFERROR(INDEX('Time-based'!$H80:$BE80,,MATCH(CI$7,'Time-based'!$H$69:$BE$69,0)) * CI$27,0)</f>
        <v>0</v>
      </c>
      <c r="CJ38" s="64" cm="1">
        <f t="array" ref="CJ38">IFERROR(INDEX('Time-based'!$H80:$BE80,,MATCH(CJ$7,'Time-based'!$H$69:$BE$69,0)) * CJ$27,0)</f>
        <v>0</v>
      </c>
      <c r="CK38" s="64" cm="1">
        <f t="array" ref="CK38">IFERROR(INDEX('Time-based'!$H80:$BE80,,MATCH(CK$7,'Time-based'!$H$69:$BE$69,0)) * CK$27,0)</f>
        <v>0</v>
      </c>
      <c r="CL38" s="64" cm="1">
        <f t="array" ref="CL38">IFERROR(INDEX('Time-based'!$H80:$BE80,,MATCH(CL$7,'Time-based'!$H$69:$BE$69,0)) * CL$27,0)</f>
        <v>0</v>
      </c>
      <c r="CM38" s="64" cm="1">
        <f t="array" ref="CM38">IFERROR(INDEX('Time-based'!$H80:$BE80,,MATCH(CM$7,'Time-based'!$H$69:$BE$69,0)) * CM$27,0)</f>
        <v>0</v>
      </c>
      <c r="CN38" s="64" cm="1">
        <f t="array" ref="CN38">IFERROR(INDEX('Time-based'!$H80:$BE80,,MATCH(CN$7,'Time-based'!$H$69:$BE$69,0)) * CN$27,0)</f>
        <v>0</v>
      </c>
      <c r="CO38" s="64" cm="1">
        <f t="array" ref="CO38">IFERROR(INDEX('Time-based'!$H80:$BE80,,MATCH(CO$7,'Time-based'!$H$69:$BE$69,0)) * CO$27,0)</f>
        <v>0</v>
      </c>
      <c r="CP38" s="64" cm="1">
        <f t="array" ref="CP38">IFERROR(INDEX('Time-based'!$H80:$BE80,,MATCH(CP$7,'Time-based'!$H$69:$BE$69,0)) * CP$27,0)</f>
        <v>0</v>
      </c>
      <c r="CQ38" s="64" cm="1">
        <f t="array" ref="CQ38">IFERROR(INDEX('Time-based'!$H80:$BE80,,MATCH(CQ$7,'Time-based'!$H$69:$BE$69,0)) * CQ$27,0)</f>
        <v>0</v>
      </c>
      <c r="CR38" s="64" cm="1">
        <f t="array" ref="CR38">IFERROR(INDEX('Time-based'!$H80:$BE80,,MATCH(CR$7,'Time-based'!$H$69:$BE$69,0)) * CR$27,0)</f>
        <v>0</v>
      </c>
      <c r="CS38" s="64" cm="1">
        <f t="array" ref="CS38">IFERROR(INDEX('Time-based'!$H80:$BE80,,MATCH(CS$7,'Time-based'!$H$69:$BE$69,0)) * CS$27,0)</f>
        <v>0</v>
      </c>
      <c r="CT38" s="64" cm="1">
        <f t="array" ref="CT38">IFERROR(INDEX('Time-based'!$H80:$BE80,,MATCH(CT$7,'Time-based'!$H$69:$BE$69,0)) * CT$27,0)</f>
        <v>0</v>
      </c>
      <c r="CU38" s="64" cm="1">
        <f t="array" ref="CU38">IFERROR(INDEX('Time-based'!$H80:$BE80,,MATCH(CU$7,'Time-based'!$H$69:$BE$69,0)) * CU$27,0)</f>
        <v>0</v>
      </c>
      <c r="CV38" s="64" cm="1">
        <f t="array" ref="CV38">IFERROR(INDEX('Time-based'!$H80:$BE80,,MATCH(CV$7,'Time-based'!$H$69:$BE$69,0)) * CV$27,0)</f>
        <v>0</v>
      </c>
      <c r="CW38" s="64" cm="1">
        <f t="array" ref="CW38">IFERROR(INDEX('Time-based'!$H80:$BE80,,MATCH(CW$7,'Time-based'!$H$69:$BE$69,0)) * CW$27,0)</f>
        <v>0</v>
      </c>
      <c r="CX38" s="64" cm="1">
        <f t="array" ref="CX38">IFERROR(INDEX('Time-based'!$H80:$BE80,,MATCH(CX$7,'Time-based'!$H$69:$BE$69,0)) * CX$27,0)</f>
        <v>0</v>
      </c>
      <c r="CY38" s="64" cm="1">
        <f t="array" ref="CY38">IFERROR(INDEX('Time-based'!$H80:$BE80,,MATCH(CY$7,'Time-based'!$H$69:$BE$69,0)) * CY$27,0)</f>
        <v>0</v>
      </c>
      <c r="CZ38" s="64" cm="1">
        <f t="array" ref="CZ38">IFERROR(INDEX('Time-based'!$H80:$BE80,,MATCH(CZ$7,'Time-based'!$H$69:$BE$69,0)) * CZ$27,0)</f>
        <v>0</v>
      </c>
      <c r="DA38" s="64" cm="1">
        <f t="array" ref="DA38">IFERROR(INDEX('Time-based'!$H80:$BE80,,MATCH(DA$7,'Time-based'!$H$69:$BE$69,0)) * DA$27,0)</f>
        <v>0</v>
      </c>
      <c r="DB38" s="64" cm="1">
        <f t="array" ref="DB38">IFERROR(INDEX('Time-based'!$H80:$BE80,,MATCH(DB$7,'Time-based'!$H$69:$BE$69,0)) * DB$27,0)</f>
        <v>0</v>
      </c>
      <c r="DC38" s="64" cm="1">
        <f t="array" ref="DC38">IFERROR(INDEX('Time-based'!$H80:$BE80,,MATCH(DC$7,'Time-based'!$H$69:$BE$69,0)) * DC$27,0)</f>
        <v>0</v>
      </c>
      <c r="DD38" s="64" cm="1">
        <f t="array" ref="DD38">IFERROR(INDEX('Time-based'!$H80:$BE80,,MATCH(DD$7,'Time-based'!$H$69:$BE$69,0)) * DD$27,0)</f>
        <v>0</v>
      </c>
      <c r="DE38" s="64" cm="1">
        <f t="array" ref="DE38">IFERROR(INDEX('Time-based'!$H80:$BE80,,MATCH(DE$7,'Time-based'!$H$69:$BE$69,0)) * DE$27,0)</f>
        <v>0</v>
      </c>
      <c r="DF38" s="64" cm="1">
        <f t="array" ref="DF38">IFERROR(INDEX('Time-based'!$H80:$BE80,,MATCH(DF$7,'Time-based'!$H$69:$BE$69,0)) * DF$27,0)</f>
        <v>0</v>
      </c>
      <c r="DG38" s="64" cm="1">
        <f t="array" ref="DG38">IFERROR(INDEX('Time-based'!$H80:$BE80,,MATCH(DG$7,'Time-based'!$H$69:$BE$69,0)) * DG$27,0)</f>
        <v>0</v>
      </c>
      <c r="DH38" s="64" cm="1">
        <f t="array" ref="DH38">IFERROR(INDEX('Time-based'!$H80:$BE80,,MATCH(DH$7,'Time-based'!$H$69:$BE$69,0)) * DH$27,0)</f>
        <v>0</v>
      </c>
      <c r="DI38" s="64" cm="1">
        <f t="array" ref="DI38">IFERROR(INDEX('Time-based'!$H80:$BE80,,MATCH(DI$7,'Time-based'!$H$69:$BE$69,0)) * DI$27,0)</f>
        <v>0</v>
      </c>
      <c r="DJ38" s="64" cm="1">
        <f t="array" ref="DJ38">IFERROR(INDEX('Time-based'!$H80:$BE80,,MATCH(DJ$7,'Time-based'!$H$69:$BE$69,0)) * DJ$27,0)</f>
        <v>0</v>
      </c>
      <c r="DK38" s="64" cm="1">
        <f t="array" ref="DK38">IFERROR(INDEX('Time-based'!$H80:$BE80,,MATCH(DK$7,'Time-based'!$H$69:$BE$69,0)) * DK$27,0)</f>
        <v>0</v>
      </c>
      <c r="DL38" s="64" cm="1">
        <f t="array" ref="DL38">IFERROR(INDEX('Time-based'!$H80:$BE80,,MATCH(DL$7,'Time-based'!$H$69:$BE$69,0)) * DL$27,0)</f>
        <v>0</v>
      </c>
      <c r="DM38" s="64" cm="1">
        <f t="array" ref="DM38">IFERROR(INDEX('Time-based'!$H80:$BE80,,MATCH(DM$7,'Time-based'!$H$69:$BE$69,0)) * DM$27,0)</f>
        <v>0</v>
      </c>
      <c r="DN38" s="64" cm="1">
        <f t="array" ref="DN38">IFERROR(INDEX('Time-based'!$H80:$BE80,,MATCH(DN$7,'Time-based'!$H$69:$BE$69,0)) * DN$27,0)</f>
        <v>0</v>
      </c>
      <c r="DO38" s="64" cm="1">
        <f t="array" ref="DO38">IFERROR(INDEX('Time-based'!$H80:$BE80,,MATCH(DO$7,'Time-based'!$H$69:$BE$69,0)) * DO$27,0)</f>
        <v>0</v>
      </c>
      <c r="DP38" s="64" cm="1">
        <f t="array" ref="DP38">IFERROR(INDEX('Time-based'!$H80:$BE80,,MATCH(DP$7,'Time-based'!$H$69:$BE$69,0)) * DP$27,0)</f>
        <v>0</v>
      </c>
      <c r="DQ38" s="64" cm="1">
        <f t="array" ref="DQ38">IFERROR(INDEX('Time-based'!$H80:$BE80,,MATCH(DQ$7,'Time-based'!$H$69:$BE$69,0)) * DQ$27,0)</f>
        <v>0</v>
      </c>
      <c r="DR38" s="64" cm="1">
        <f t="array" ref="DR38">IFERROR(INDEX('Time-based'!$H80:$BE80,,MATCH(DR$7,'Time-based'!$H$69:$BE$69,0)) * DR$27,0)</f>
        <v>0</v>
      </c>
      <c r="DS38" s="64" cm="1">
        <f t="array" ref="DS38">IFERROR(INDEX('Time-based'!$H80:$BE80,,MATCH(DS$7,'Time-based'!$H$69:$BE$69,0)) * DS$27,0)</f>
        <v>0</v>
      </c>
      <c r="DT38" s="64" cm="1">
        <f t="array" ref="DT38">IFERROR(INDEX('Time-based'!$H80:$BE80,,MATCH(DT$7,'Time-based'!$H$69:$BE$69,0)) * DT$27,0)</f>
        <v>0</v>
      </c>
      <c r="DU38" s="64" cm="1">
        <f t="array" ref="DU38">IFERROR(INDEX('Time-based'!$H80:$BE80,,MATCH(DU$7,'Time-based'!$H$69:$BE$69,0)) * DU$27,0)</f>
        <v>0</v>
      </c>
      <c r="DV38" s="64" cm="1">
        <f t="array" ref="DV38">IFERROR(INDEX('Time-based'!$H80:$BE80,,MATCH(DV$7,'Time-based'!$H$69:$BE$69,0)) * DV$27,0)</f>
        <v>0</v>
      </c>
      <c r="DW38" s="64" cm="1">
        <f t="array" ref="DW38">IFERROR(INDEX('Time-based'!$H80:$BE80,,MATCH(DW$7,'Time-based'!$H$69:$BE$69,0)) * DW$27,0)</f>
        <v>0</v>
      </c>
      <c r="DX38" s="64" cm="1">
        <f t="array" ref="DX38">IFERROR(INDEX('Time-based'!$H80:$BE80,,MATCH(DX$7,'Time-based'!$H$69:$BE$69,0)) * DX$27,0)</f>
        <v>0</v>
      </c>
      <c r="DY38" s="64" cm="1">
        <f t="array" ref="DY38">IFERROR(INDEX('Time-based'!$H80:$BE80,,MATCH(DY$7,'Time-based'!$H$69:$BE$69,0)) * DY$27,0)</f>
        <v>0</v>
      </c>
      <c r="DZ38" s="64" cm="1">
        <f t="array" ref="DZ38">IFERROR(INDEX('Time-based'!$H80:$BE80,,MATCH(DZ$7,'Time-based'!$H$69:$BE$69,0)) * DZ$27,0)</f>
        <v>0</v>
      </c>
      <c r="EA38" s="64" cm="1">
        <f t="array" ref="EA38">IFERROR(INDEX('Time-based'!$H80:$BE80,,MATCH(EA$7,'Time-based'!$H$69:$BE$69,0)) * EA$27,0)</f>
        <v>0</v>
      </c>
      <c r="EB38" s="64" cm="1">
        <f t="array" ref="EB38">IFERROR(INDEX('Time-based'!$H80:$BE80,,MATCH(EB$7,'Time-based'!$H$69:$BE$69,0)) * EB$27,0)</f>
        <v>0</v>
      </c>
      <c r="EC38" s="64" cm="1">
        <f t="array" ref="EC38">IFERROR(INDEX('Time-based'!$H80:$BE80,,MATCH(EC$7,'Time-based'!$H$69:$BE$69,0)) * EC$27,0)</f>
        <v>0</v>
      </c>
      <c r="ED38" s="64" cm="1">
        <f t="array" ref="ED38">IFERROR(INDEX('Time-based'!$H80:$BE80,,MATCH(ED$7,'Time-based'!$H$69:$BE$69,0)) * ED$27,0)</f>
        <v>0</v>
      </c>
      <c r="EE38" s="64" cm="1">
        <f t="array" ref="EE38">IFERROR(INDEX('Time-based'!$H80:$BE80,,MATCH(EE$7,'Time-based'!$H$69:$BE$69,0)) * EE$27,0)</f>
        <v>0</v>
      </c>
      <c r="EF38" s="64" cm="1">
        <f t="array" ref="EF38">IFERROR(INDEX('Time-based'!$H80:$BE80,,MATCH(EF$7,'Time-based'!$H$69:$BE$69,0)) * EF$27,0)</f>
        <v>0</v>
      </c>
      <c r="EG38" s="64" cm="1">
        <f t="array" ref="EG38">IFERROR(INDEX('Time-based'!$H80:$BE80,,MATCH(EG$7,'Time-based'!$H$69:$BE$69,0)) * EG$27,0)</f>
        <v>0</v>
      </c>
      <c r="EH38" s="64" cm="1">
        <f t="array" ref="EH38">IFERROR(INDEX('Time-based'!$H80:$BE80,,MATCH(EH$7,'Time-based'!$H$69:$BE$69,0)) * EH$27,0)</f>
        <v>0</v>
      </c>
      <c r="EI38" s="64" cm="1">
        <f t="array" ref="EI38">IFERROR(INDEX('Time-based'!$H80:$BE80,,MATCH(EI$7,'Time-based'!$H$69:$BE$69,0)) * EI$27,0)</f>
        <v>0</v>
      </c>
      <c r="EJ38" s="64" cm="1">
        <f t="array" ref="EJ38">IFERROR(INDEX('Time-based'!$H80:$BE80,,MATCH(EJ$7,'Time-based'!$H$69:$BE$69,0)) * EJ$27,0)</f>
        <v>0</v>
      </c>
      <c r="EK38" s="64" cm="1">
        <f t="array" ref="EK38">IFERROR(INDEX('Time-based'!$H80:$BE80,,MATCH(EK$7,'Time-based'!$H$69:$BE$69,0)) * EK$27,0)</f>
        <v>0</v>
      </c>
      <c r="EL38" s="64" cm="1">
        <f t="array" ref="EL38">IFERROR(INDEX('Time-based'!$H80:$BE80,,MATCH(EL$7,'Time-based'!$H$69:$BE$69,0)) * EL$27,0)</f>
        <v>0</v>
      </c>
      <c r="EM38" s="64" cm="1">
        <f t="array" ref="EM38">IFERROR(INDEX('Time-based'!$H80:$BE80,,MATCH(EM$7,'Time-based'!$H$69:$BE$69,0)) * EM$27,0)</f>
        <v>0</v>
      </c>
      <c r="EN38" s="64" cm="1">
        <f t="array" ref="EN38">IFERROR(INDEX('Time-based'!$H80:$BE80,,MATCH(EN$7,'Time-based'!$H$69:$BE$69,0)) * EN$27,0)</f>
        <v>0</v>
      </c>
      <c r="EO38" s="64" cm="1">
        <f t="array" ref="EO38">IFERROR(INDEX('Time-based'!$H80:$BE80,,MATCH(EO$7,'Time-based'!$H$69:$BE$69,0)) * EO$27,0)</f>
        <v>0</v>
      </c>
      <c r="EP38" s="64" cm="1">
        <f t="array" ref="EP38">IFERROR(INDEX('Time-based'!$H80:$BE80,,MATCH(EP$7,'Time-based'!$H$69:$BE$69,0)) * EP$27,0)</f>
        <v>0</v>
      </c>
      <c r="EQ38" s="64" cm="1">
        <f t="array" ref="EQ38">IFERROR(INDEX('Time-based'!$H80:$BE80,,MATCH(EQ$7,'Time-based'!$H$69:$BE$69,0)) * EQ$27,0)</f>
        <v>0</v>
      </c>
      <c r="ER38" s="64" cm="1">
        <f t="array" ref="ER38">IFERROR(INDEX('Time-based'!$H80:$BE80,,MATCH(ER$7,'Time-based'!$H$69:$BE$69,0)) * ER$27,0)</f>
        <v>0</v>
      </c>
      <c r="ES38" s="64" cm="1">
        <f t="array" ref="ES38">IFERROR(INDEX('Time-based'!$H80:$BE80,,MATCH(ES$7,'Time-based'!$H$69:$BE$69,0)) * ES$27,0)</f>
        <v>0</v>
      </c>
      <c r="ET38" s="64" cm="1">
        <f t="array" ref="ET38">IFERROR(INDEX('Time-based'!$H80:$BE80,,MATCH(ET$7,'Time-based'!$H$69:$BE$69,0)) * ET$27,0)</f>
        <v>0</v>
      </c>
      <c r="EU38" s="64" cm="1">
        <f t="array" ref="EU38">IFERROR(INDEX('Time-based'!$H80:$BE80,,MATCH(EU$7,'Time-based'!$H$69:$BE$69,0)) * EU$27,0)</f>
        <v>0</v>
      </c>
      <c r="EV38" s="64" cm="1">
        <f t="array" ref="EV38">IFERROR(INDEX('Time-based'!$H80:$BE80,,MATCH(EV$7,'Time-based'!$H$69:$BE$69,0)) * EV$27,0)</f>
        <v>0</v>
      </c>
      <c r="EW38" s="64" cm="1">
        <f t="array" ref="EW38">IFERROR(INDEX('Time-based'!$H80:$BE80,,MATCH(EW$7,'Time-based'!$H$69:$BE$69,0)) * EW$27,0)</f>
        <v>0</v>
      </c>
      <c r="EX38" s="64" cm="1">
        <f t="array" ref="EX38">IFERROR(INDEX('Time-based'!$H80:$BE80,,MATCH(EX$7,'Time-based'!$H$69:$BE$69,0)) * EX$27,0)</f>
        <v>0</v>
      </c>
      <c r="EY38" s="64" cm="1">
        <f t="array" ref="EY38">IFERROR(INDEX('Time-based'!$H80:$BE80,,MATCH(EY$7,'Time-based'!$H$69:$BE$69,0)) * EY$27,0)</f>
        <v>0</v>
      </c>
      <c r="EZ38" s="64" cm="1">
        <f t="array" ref="EZ38">IFERROR(INDEX('Time-based'!$H80:$BE80,,MATCH(EZ$7,'Time-based'!$H$69:$BE$69,0)) * EZ$27,0)</f>
        <v>0</v>
      </c>
      <c r="FA38" s="64" cm="1">
        <f t="array" ref="FA38">IFERROR(INDEX('Time-based'!$H80:$BE80,,MATCH(FA$7,'Time-based'!$H$69:$BE$69,0)) * FA$27,0)</f>
        <v>0</v>
      </c>
      <c r="FB38" s="64" cm="1">
        <f t="array" ref="FB38">IFERROR(INDEX('Time-based'!$H80:$BE80,,MATCH(FB$7,'Time-based'!$H$69:$BE$69,0)) * FB$27,0)</f>
        <v>0</v>
      </c>
      <c r="FC38" s="64" cm="1">
        <f t="array" ref="FC38">IFERROR(INDEX('Time-based'!$H80:$BE80,,MATCH(FC$7,'Time-based'!$H$69:$BE$69,0)) * FC$27,0)</f>
        <v>0</v>
      </c>
      <c r="FD38" s="64" cm="1">
        <f t="array" ref="FD38">IFERROR(INDEX('Time-based'!$H80:$BE80,,MATCH(FD$7,'Time-based'!$H$69:$BE$69,0)) * FD$27,0)</f>
        <v>0</v>
      </c>
      <c r="FE38" s="64" cm="1">
        <f t="array" ref="FE38">IFERROR(INDEX('Time-based'!$H80:$BE80,,MATCH(FE$7,'Time-based'!$H$69:$BE$69,0)) * FE$27,0)</f>
        <v>0</v>
      </c>
      <c r="FF38" s="64" cm="1">
        <f t="array" ref="FF38">IFERROR(INDEX('Time-based'!$H80:$BE80,,MATCH(FF$7,'Time-based'!$H$69:$BE$69,0)) * FF$27,0)</f>
        <v>0</v>
      </c>
      <c r="FG38" s="64" cm="1">
        <f t="array" ref="FG38">IFERROR(INDEX('Time-based'!$H80:$BE80,,MATCH(FG$7,'Time-based'!$H$69:$BE$69,0)) * FG$27,0)</f>
        <v>0</v>
      </c>
      <c r="FH38" s="64" cm="1">
        <f t="array" ref="FH38">IFERROR(INDEX('Time-based'!$H80:$BE80,,MATCH(FH$7,'Time-based'!$H$69:$BE$69,0)) * FH$27,0)</f>
        <v>0</v>
      </c>
      <c r="FI38" s="64" cm="1">
        <f t="array" ref="FI38">IFERROR(INDEX('Time-based'!$H80:$BE80,,MATCH(FI$7,'Time-based'!$H$69:$BE$69,0)) * FI$27,0)</f>
        <v>0</v>
      </c>
      <c r="FJ38" s="64" cm="1">
        <f t="array" ref="FJ38">IFERROR(INDEX('Time-based'!$H80:$BE80,,MATCH(FJ$7,'Time-based'!$H$69:$BE$69,0)) * FJ$27,0)</f>
        <v>0</v>
      </c>
      <c r="FK38" s="64" cm="1">
        <f t="array" ref="FK38">IFERROR(INDEX('Time-based'!$H80:$BE80,,MATCH(FK$7,'Time-based'!$H$69:$BE$69,0)) * FK$27,0)</f>
        <v>0</v>
      </c>
      <c r="FL38" s="64" cm="1">
        <f t="array" ref="FL38">IFERROR(INDEX('Time-based'!$H80:$BE80,,MATCH(FL$7,'Time-based'!$H$69:$BE$69,0)) * FL$27,0)</f>
        <v>0</v>
      </c>
      <c r="FM38" s="64" cm="1">
        <f t="array" ref="FM38">IFERROR(INDEX('Time-based'!$H80:$BE80,,MATCH(FM$7,'Time-based'!$H$69:$BE$69,0)) * FM$27,0)</f>
        <v>0</v>
      </c>
      <c r="FN38" s="64" cm="1">
        <f t="array" ref="FN38">IFERROR(INDEX('Time-based'!$H80:$BE80,,MATCH(FN$7,'Time-based'!$H$69:$BE$69,0)) * FN$27,0)</f>
        <v>0</v>
      </c>
      <c r="FO38" s="64" cm="1">
        <f t="array" ref="FO38">IFERROR(INDEX('Time-based'!$H80:$BE80,,MATCH(FO$7,'Time-based'!$H$69:$BE$69,0)) * FO$27,0)</f>
        <v>0</v>
      </c>
      <c r="FP38" s="64" cm="1">
        <f t="array" ref="FP38">IFERROR(INDEX('Time-based'!$H80:$BE80,,MATCH(FP$7,'Time-based'!$H$69:$BE$69,0)) * FP$27,0)</f>
        <v>0</v>
      </c>
      <c r="FQ38" s="64" cm="1">
        <f t="array" ref="FQ38">IFERROR(INDEX('Time-based'!$H80:$BE80,,MATCH(FQ$7,'Time-based'!$H$69:$BE$69,0)) * FQ$27,0)</f>
        <v>0</v>
      </c>
      <c r="FR38" s="64" cm="1">
        <f t="array" ref="FR38">IFERROR(INDEX('Time-based'!$H80:$BE80,,MATCH(FR$7,'Time-based'!$H$69:$BE$69,0)) * FR$27,0)</f>
        <v>0</v>
      </c>
    </row>
    <row r="39" spans="2:174">
      <c r="C39" s="44" t="str">
        <f>'Time-based'!D81</f>
        <v>Spare</v>
      </c>
      <c r="D39" s="144" t="s">
        <v>15</v>
      </c>
      <c r="J39" s="64" cm="1">
        <f t="array" ref="J39">IFERROR(INDEX('Time-based'!$H81:$BE81,,MATCH(J$7,'Time-based'!$H$69:$BE$69,0)) * J$27,0)</f>
        <v>0</v>
      </c>
      <c r="K39" s="64" cm="1">
        <f t="array" ref="K39">IFERROR(INDEX('Time-based'!$H81:$BE81,,MATCH(K$7,'Time-based'!$H$69:$BE$69,0)) * K$27,0)</f>
        <v>0</v>
      </c>
      <c r="L39" s="64" cm="1">
        <f t="array" ref="L39">IFERROR(INDEX('Time-based'!$H81:$BE81,,MATCH(L$7,'Time-based'!$H$69:$BE$69,0)) * L$27,0)</f>
        <v>0</v>
      </c>
      <c r="M39" s="64" cm="1">
        <f t="array" ref="M39">IFERROR(INDEX('Time-based'!$H81:$BE81,,MATCH(M$7,'Time-based'!$H$69:$BE$69,0)) * M$27,0)</f>
        <v>0</v>
      </c>
      <c r="N39" s="64" cm="1">
        <f t="array" ref="N39">IFERROR(INDEX('Time-based'!$H81:$BE81,,MATCH(N$7,'Time-based'!$H$69:$BE$69,0)) * N$27,0)</f>
        <v>0</v>
      </c>
      <c r="O39" s="64" cm="1">
        <f t="array" ref="O39">IFERROR(INDEX('Time-based'!$H81:$BE81,,MATCH(O$7,'Time-based'!$H$69:$BE$69,0)) * O$27,0)</f>
        <v>0</v>
      </c>
      <c r="P39" s="64" cm="1">
        <f t="array" ref="P39">IFERROR(INDEX('Time-based'!$H81:$BE81,,MATCH(P$7,'Time-based'!$H$69:$BE$69,0)) * P$27,0)</f>
        <v>0</v>
      </c>
      <c r="Q39" s="64" cm="1">
        <f t="array" ref="Q39">IFERROR(INDEX('Time-based'!$H81:$BE81,,MATCH(Q$7,'Time-based'!$H$69:$BE$69,0)) * Q$27,0)</f>
        <v>0</v>
      </c>
      <c r="R39" s="64" cm="1">
        <f t="array" ref="R39">IFERROR(INDEX('Time-based'!$H81:$BE81,,MATCH(R$7,'Time-based'!$H$69:$BE$69,0)) * R$27,0)</f>
        <v>0</v>
      </c>
      <c r="S39" s="64" cm="1">
        <f t="array" ref="S39">IFERROR(INDEX('Time-based'!$H81:$BE81,,MATCH(S$7,'Time-based'!$H$69:$BE$69,0)) * S$27,0)</f>
        <v>0</v>
      </c>
      <c r="T39" s="64" cm="1">
        <f t="array" ref="T39">IFERROR(INDEX('Time-based'!$H81:$BE81,,MATCH(T$7,'Time-based'!$H$69:$BE$69,0)) * T$27,0)</f>
        <v>0</v>
      </c>
      <c r="U39" s="64" cm="1">
        <f t="array" ref="U39">IFERROR(INDEX('Time-based'!$H81:$BE81,,MATCH(U$7,'Time-based'!$H$69:$BE$69,0)) * U$27,0)</f>
        <v>0</v>
      </c>
      <c r="V39" s="64" cm="1">
        <f t="array" ref="V39">IFERROR(INDEX('Time-based'!$H81:$BE81,,MATCH(V$7,'Time-based'!$H$69:$BE$69,0)) * V$27,0)</f>
        <v>0</v>
      </c>
      <c r="W39" s="64" cm="1">
        <f t="array" ref="W39">IFERROR(INDEX('Time-based'!$H81:$BE81,,MATCH(W$7,'Time-based'!$H$69:$BE$69,0)) * W$27,0)</f>
        <v>0</v>
      </c>
      <c r="X39" s="64" cm="1">
        <f t="array" ref="X39">IFERROR(INDEX('Time-based'!$H81:$BE81,,MATCH(X$7,'Time-based'!$H$69:$BE$69,0)) * X$27,0)</f>
        <v>0</v>
      </c>
      <c r="Y39" s="64" cm="1">
        <f t="array" ref="Y39">IFERROR(INDEX('Time-based'!$H81:$BE81,,MATCH(Y$7,'Time-based'!$H$69:$BE$69,0)) * Y$27,0)</f>
        <v>0</v>
      </c>
      <c r="Z39" s="64" cm="1">
        <f t="array" ref="Z39">IFERROR(INDEX('Time-based'!$H81:$BE81,,MATCH(Z$7,'Time-based'!$H$69:$BE$69,0)) * Z$27,0)</f>
        <v>0</v>
      </c>
      <c r="AA39" s="64" cm="1">
        <f t="array" ref="AA39">IFERROR(INDEX('Time-based'!$H81:$BE81,,MATCH(AA$7,'Time-based'!$H$69:$BE$69,0)) * AA$27,0)</f>
        <v>0</v>
      </c>
      <c r="AB39" s="64" cm="1">
        <f t="array" ref="AB39">IFERROR(INDEX('Time-based'!$H81:$BE81,,MATCH(AB$7,'Time-based'!$H$69:$BE$69,0)) * AB$27,0)</f>
        <v>0</v>
      </c>
      <c r="AC39" s="64" cm="1">
        <f t="array" ref="AC39">IFERROR(INDEX('Time-based'!$H81:$BE81,,MATCH(AC$7,'Time-based'!$H$69:$BE$69,0)) * AC$27,0)</f>
        <v>0</v>
      </c>
      <c r="AD39" s="64" cm="1">
        <f t="array" ref="AD39">IFERROR(INDEX('Time-based'!$H81:$BE81,,MATCH(AD$7,'Time-based'!$H$69:$BE$69,0)) * AD$27,0)</f>
        <v>0</v>
      </c>
      <c r="AE39" s="64" cm="1">
        <f t="array" ref="AE39">IFERROR(INDEX('Time-based'!$H81:$BE81,,MATCH(AE$7,'Time-based'!$H$69:$BE$69,0)) * AE$27,0)</f>
        <v>0</v>
      </c>
      <c r="AF39" s="64" cm="1">
        <f t="array" ref="AF39">IFERROR(INDEX('Time-based'!$H81:$BE81,,MATCH(AF$7,'Time-based'!$H$69:$BE$69,0)) * AF$27,0)</f>
        <v>0</v>
      </c>
      <c r="AG39" s="64" cm="1">
        <f t="array" ref="AG39">IFERROR(INDEX('Time-based'!$H81:$BE81,,MATCH(AG$7,'Time-based'!$H$69:$BE$69,0)) * AG$27,0)</f>
        <v>0</v>
      </c>
      <c r="AH39" s="64" cm="1">
        <f t="array" ref="AH39">IFERROR(INDEX('Time-based'!$H81:$BE81,,MATCH(AH$7,'Time-based'!$H$69:$BE$69,0)) * AH$27,0)</f>
        <v>0</v>
      </c>
      <c r="AI39" s="64" cm="1">
        <f t="array" ref="AI39">IFERROR(INDEX('Time-based'!$H81:$BE81,,MATCH(AI$7,'Time-based'!$H$69:$BE$69,0)) * AI$27,0)</f>
        <v>0</v>
      </c>
      <c r="AJ39" s="64" cm="1">
        <f t="array" ref="AJ39">IFERROR(INDEX('Time-based'!$H81:$BE81,,MATCH(AJ$7,'Time-based'!$H$69:$BE$69,0)) * AJ$27,0)</f>
        <v>0</v>
      </c>
      <c r="AK39" s="64" cm="1">
        <f t="array" ref="AK39">IFERROR(INDEX('Time-based'!$H81:$BE81,,MATCH(AK$7,'Time-based'!$H$69:$BE$69,0)) * AK$27,0)</f>
        <v>0</v>
      </c>
      <c r="AL39" s="64" cm="1">
        <f t="array" ref="AL39">IFERROR(INDEX('Time-based'!$H81:$BE81,,MATCH(AL$7,'Time-based'!$H$69:$BE$69,0)) * AL$27,0)</f>
        <v>0</v>
      </c>
      <c r="AM39" s="64" cm="1">
        <f t="array" ref="AM39">IFERROR(INDEX('Time-based'!$H81:$BE81,,MATCH(AM$7,'Time-based'!$H$69:$BE$69,0)) * AM$27,0)</f>
        <v>0</v>
      </c>
      <c r="AN39" s="64" cm="1">
        <f t="array" ref="AN39">IFERROR(INDEX('Time-based'!$H81:$BE81,,MATCH(AN$7,'Time-based'!$H$69:$BE$69,0)) * AN$27,0)</f>
        <v>0</v>
      </c>
      <c r="AO39" s="64" cm="1">
        <f t="array" ref="AO39">IFERROR(INDEX('Time-based'!$H81:$BE81,,MATCH(AO$7,'Time-based'!$H$69:$BE$69,0)) * AO$27,0)</f>
        <v>0</v>
      </c>
      <c r="AP39" s="64" cm="1">
        <f t="array" ref="AP39">IFERROR(INDEX('Time-based'!$H81:$BE81,,MATCH(AP$7,'Time-based'!$H$69:$BE$69,0)) * AP$27,0)</f>
        <v>0</v>
      </c>
      <c r="AQ39" s="64" cm="1">
        <f t="array" ref="AQ39">IFERROR(INDEX('Time-based'!$H81:$BE81,,MATCH(AQ$7,'Time-based'!$H$69:$BE$69,0)) * AQ$27,0)</f>
        <v>0</v>
      </c>
      <c r="AR39" s="64" cm="1">
        <f t="array" ref="AR39">IFERROR(INDEX('Time-based'!$H81:$BE81,,MATCH(AR$7,'Time-based'!$H$69:$BE$69,0)) * AR$27,0)</f>
        <v>0</v>
      </c>
      <c r="AS39" s="64" cm="1">
        <f t="array" ref="AS39">IFERROR(INDEX('Time-based'!$H81:$BE81,,MATCH(AS$7,'Time-based'!$H$69:$BE$69,0)) * AS$27,0)</f>
        <v>0</v>
      </c>
      <c r="AT39" s="64" cm="1">
        <f t="array" ref="AT39">IFERROR(INDEX('Time-based'!$H81:$BE81,,MATCH(AT$7,'Time-based'!$H$69:$BE$69,0)) * AT$27,0)</f>
        <v>0</v>
      </c>
      <c r="AU39" s="64" cm="1">
        <f t="array" ref="AU39">IFERROR(INDEX('Time-based'!$H81:$BE81,,MATCH(AU$7,'Time-based'!$H$69:$BE$69,0)) * AU$27,0)</f>
        <v>0</v>
      </c>
      <c r="AV39" s="64" cm="1">
        <f t="array" ref="AV39">IFERROR(INDEX('Time-based'!$H81:$BE81,,MATCH(AV$7,'Time-based'!$H$69:$BE$69,0)) * AV$27,0)</f>
        <v>0</v>
      </c>
      <c r="AW39" s="64" cm="1">
        <f t="array" ref="AW39">IFERROR(INDEX('Time-based'!$H81:$BE81,,MATCH(AW$7,'Time-based'!$H$69:$BE$69,0)) * AW$27,0)</f>
        <v>0</v>
      </c>
      <c r="AX39" s="64" cm="1">
        <f t="array" ref="AX39">IFERROR(INDEX('Time-based'!$H81:$BE81,,MATCH(AX$7,'Time-based'!$H$69:$BE$69,0)) * AX$27,0)</f>
        <v>0</v>
      </c>
      <c r="AY39" s="64" cm="1">
        <f t="array" ref="AY39">IFERROR(INDEX('Time-based'!$H81:$BE81,,MATCH(AY$7,'Time-based'!$H$69:$BE$69,0)) * AY$27,0)</f>
        <v>0</v>
      </c>
      <c r="AZ39" s="64" cm="1">
        <f t="array" ref="AZ39">IFERROR(INDEX('Time-based'!$H81:$BE81,,MATCH(AZ$7,'Time-based'!$H$69:$BE$69,0)) * AZ$27,0)</f>
        <v>0</v>
      </c>
      <c r="BA39" s="64" cm="1">
        <f t="array" ref="BA39">IFERROR(INDEX('Time-based'!$H81:$BE81,,MATCH(BA$7,'Time-based'!$H$69:$BE$69,0)) * BA$27,0)</f>
        <v>0</v>
      </c>
      <c r="BB39" s="64" cm="1">
        <f t="array" ref="BB39">IFERROR(INDEX('Time-based'!$H81:$BE81,,MATCH(BB$7,'Time-based'!$H$69:$BE$69,0)) * BB$27,0)</f>
        <v>0</v>
      </c>
      <c r="BC39" s="64" cm="1">
        <f t="array" ref="BC39">IFERROR(INDEX('Time-based'!$H81:$BE81,,MATCH(BC$7,'Time-based'!$H$69:$BE$69,0)) * BC$27,0)</f>
        <v>0</v>
      </c>
      <c r="BD39" s="64" cm="1">
        <f t="array" ref="BD39">IFERROR(INDEX('Time-based'!$H81:$BE81,,MATCH(BD$7,'Time-based'!$H$69:$BE$69,0)) * BD$27,0)</f>
        <v>0</v>
      </c>
      <c r="BE39" s="64" cm="1">
        <f t="array" ref="BE39">IFERROR(INDEX('Time-based'!$H81:$BE81,,MATCH(BE$7,'Time-based'!$H$69:$BE$69,0)) * BE$27,0)</f>
        <v>0</v>
      </c>
      <c r="BF39" s="64" cm="1">
        <f t="array" ref="BF39">IFERROR(INDEX('Time-based'!$H81:$BE81,,MATCH(BF$7,'Time-based'!$H$69:$BE$69,0)) * BF$27,0)</f>
        <v>0</v>
      </c>
      <c r="BG39" s="64" cm="1">
        <f t="array" ref="BG39">IFERROR(INDEX('Time-based'!$H81:$BE81,,MATCH(BG$7,'Time-based'!$H$69:$BE$69,0)) * BG$27,0)</f>
        <v>0</v>
      </c>
      <c r="BH39" s="64" cm="1">
        <f t="array" ref="BH39">IFERROR(INDEX('Time-based'!$H81:$BE81,,MATCH(BH$7,'Time-based'!$H$69:$BE$69,0)) * BH$27,0)</f>
        <v>0</v>
      </c>
      <c r="BI39" s="64" cm="1">
        <f t="array" ref="BI39">IFERROR(INDEX('Time-based'!$H81:$BE81,,MATCH(BI$7,'Time-based'!$H$69:$BE$69,0)) * BI$27,0)</f>
        <v>0</v>
      </c>
      <c r="BJ39" s="64" cm="1">
        <f t="array" ref="BJ39">IFERROR(INDEX('Time-based'!$H81:$BE81,,MATCH(BJ$7,'Time-based'!$H$69:$BE$69,0)) * BJ$27,0)</f>
        <v>0</v>
      </c>
      <c r="BK39" s="64" cm="1">
        <f t="array" ref="BK39">IFERROR(INDEX('Time-based'!$H81:$BE81,,MATCH(BK$7,'Time-based'!$H$69:$BE$69,0)) * BK$27,0)</f>
        <v>0</v>
      </c>
      <c r="BL39" s="64" cm="1">
        <f t="array" ref="BL39">IFERROR(INDEX('Time-based'!$H81:$BE81,,MATCH(BL$7,'Time-based'!$H$69:$BE$69,0)) * BL$27,0)</f>
        <v>0</v>
      </c>
      <c r="BM39" s="64" cm="1">
        <f t="array" ref="BM39">IFERROR(INDEX('Time-based'!$H81:$BE81,,MATCH(BM$7,'Time-based'!$H$69:$BE$69,0)) * BM$27,0)</f>
        <v>0</v>
      </c>
      <c r="BN39" s="64" cm="1">
        <f t="array" ref="BN39">IFERROR(INDEX('Time-based'!$H81:$BE81,,MATCH(BN$7,'Time-based'!$H$69:$BE$69,0)) * BN$27,0)</f>
        <v>0</v>
      </c>
      <c r="BO39" s="64" cm="1">
        <f t="array" ref="BO39">IFERROR(INDEX('Time-based'!$H81:$BE81,,MATCH(BO$7,'Time-based'!$H$69:$BE$69,0)) * BO$27,0)</f>
        <v>0</v>
      </c>
      <c r="BP39" s="64" cm="1">
        <f t="array" ref="BP39">IFERROR(INDEX('Time-based'!$H81:$BE81,,MATCH(BP$7,'Time-based'!$H$69:$BE$69,0)) * BP$27,0)</f>
        <v>0</v>
      </c>
      <c r="BQ39" s="64" cm="1">
        <f t="array" ref="BQ39">IFERROR(INDEX('Time-based'!$H81:$BE81,,MATCH(BQ$7,'Time-based'!$H$69:$BE$69,0)) * BQ$27,0)</f>
        <v>0</v>
      </c>
      <c r="BR39" s="64" cm="1">
        <f t="array" ref="BR39">IFERROR(INDEX('Time-based'!$H81:$BE81,,MATCH(BR$7,'Time-based'!$H$69:$BE$69,0)) * BR$27,0)</f>
        <v>0</v>
      </c>
      <c r="BS39" s="64" cm="1">
        <f t="array" ref="BS39">IFERROR(INDEX('Time-based'!$H81:$BE81,,MATCH(BS$7,'Time-based'!$H$69:$BE$69,0)) * BS$27,0)</f>
        <v>0</v>
      </c>
      <c r="BT39" s="64" cm="1">
        <f t="array" ref="BT39">IFERROR(INDEX('Time-based'!$H81:$BE81,,MATCH(BT$7,'Time-based'!$H$69:$BE$69,0)) * BT$27,0)</f>
        <v>0</v>
      </c>
      <c r="BU39" s="64" cm="1">
        <f t="array" ref="BU39">IFERROR(INDEX('Time-based'!$H81:$BE81,,MATCH(BU$7,'Time-based'!$H$69:$BE$69,0)) * BU$27,0)</f>
        <v>0</v>
      </c>
      <c r="BV39" s="64" cm="1">
        <f t="array" ref="BV39">IFERROR(INDEX('Time-based'!$H81:$BE81,,MATCH(BV$7,'Time-based'!$H$69:$BE$69,0)) * BV$27,0)</f>
        <v>0</v>
      </c>
      <c r="BW39" s="64" cm="1">
        <f t="array" ref="BW39">IFERROR(INDEX('Time-based'!$H81:$BE81,,MATCH(BW$7,'Time-based'!$H$69:$BE$69,0)) * BW$27,0)</f>
        <v>0</v>
      </c>
      <c r="BX39" s="64" cm="1">
        <f t="array" ref="BX39">IFERROR(INDEX('Time-based'!$H81:$BE81,,MATCH(BX$7,'Time-based'!$H$69:$BE$69,0)) * BX$27,0)</f>
        <v>0</v>
      </c>
      <c r="BY39" s="64" cm="1">
        <f t="array" ref="BY39">IFERROR(INDEX('Time-based'!$H81:$BE81,,MATCH(BY$7,'Time-based'!$H$69:$BE$69,0)) * BY$27,0)</f>
        <v>0</v>
      </c>
      <c r="BZ39" s="64" cm="1">
        <f t="array" ref="BZ39">IFERROR(INDEX('Time-based'!$H81:$BE81,,MATCH(BZ$7,'Time-based'!$H$69:$BE$69,0)) * BZ$27,0)</f>
        <v>0</v>
      </c>
      <c r="CA39" s="64" cm="1">
        <f t="array" ref="CA39">IFERROR(INDEX('Time-based'!$H81:$BE81,,MATCH(CA$7,'Time-based'!$H$69:$BE$69,0)) * CA$27,0)</f>
        <v>0</v>
      </c>
      <c r="CB39" s="64" cm="1">
        <f t="array" ref="CB39">IFERROR(INDEX('Time-based'!$H81:$BE81,,MATCH(CB$7,'Time-based'!$H$69:$BE$69,0)) * CB$27,0)</f>
        <v>0</v>
      </c>
      <c r="CC39" s="64" cm="1">
        <f t="array" ref="CC39">IFERROR(INDEX('Time-based'!$H81:$BE81,,MATCH(CC$7,'Time-based'!$H$69:$BE$69,0)) * CC$27,0)</f>
        <v>0</v>
      </c>
      <c r="CD39" s="64" cm="1">
        <f t="array" ref="CD39">IFERROR(INDEX('Time-based'!$H81:$BE81,,MATCH(CD$7,'Time-based'!$H$69:$BE$69,0)) * CD$27,0)</f>
        <v>0</v>
      </c>
      <c r="CE39" s="64" cm="1">
        <f t="array" ref="CE39">IFERROR(INDEX('Time-based'!$H81:$BE81,,MATCH(CE$7,'Time-based'!$H$69:$BE$69,0)) * CE$27,0)</f>
        <v>0</v>
      </c>
      <c r="CF39" s="64" cm="1">
        <f t="array" ref="CF39">IFERROR(INDEX('Time-based'!$H81:$BE81,,MATCH(CF$7,'Time-based'!$H$69:$BE$69,0)) * CF$27,0)</f>
        <v>0</v>
      </c>
      <c r="CG39" s="64" cm="1">
        <f t="array" ref="CG39">IFERROR(INDEX('Time-based'!$H81:$BE81,,MATCH(CG$7,'Time-based'!$H$69:$BE$69,0)) * CG$27,0)</f>
        <v>0</v>
      </c>
      <c r="CH39" s="64" cm="1">
        <f t="array" ref="CH39">IFERROR(INDEX('Time-based'!$H81:$BE81,,MATCH(CH$7,'Time-based'!$H$69:$BE$69,0)) * CH$27,0)</f>
        <v>0</v>
      </c>
      <c r="CI39" s="64" cm="1">
        <f t="array" ref="CI39">IFERROR(INDEX('Time-based'!$H81:$BE81,,MATCH(CI$7,'Time-based'!$H$69:$BE$69,0)) * CI$27,0)</f>
        <v>0</v>
      </c>
      <c r="CJ39" s="64" cm="1">
        <f t="array" ref="CJ39">IFERROR(INDEX('Time-based'!$H81:$BE81,,MATCH(CJ$7,'Time-based'!$H$69:$BE$69,0)) * CJ$27,0)</f>
        <v>0</v>
      </c>
      <c r="CK39" s="64" cm="1">
        <f t="array" ref="CK39">IFERROR(INDEX('Time-based'!$H81:$BE81,,MATCH(CK$7,'Time-based'!$H$69:$BE$69,0)) * CK$27,0)</f>
        <v>0</v>
      </c>
      <c r="CL39" s="64" cm="1">
        <f t="array" ref="CL39">IFERROR(INDEX('Time-based'!$H81:$BE81,,MATCH(CL$7,'Time-based'!$H$69:$BE$69,0)) * CL$27,0)</f>
        <v>0</v>
      </c>
      <c r="CM39" s="64" cm="1">
        <f t="array" ref="CM39">IFERROR(INDEX('Time-based'!$H81:$BE81,,MATCH(CM$7,'Time-based'!$H$69:$BE$69,0)) * CM$27,0)</f>
        <v>0</v>
      </c>
      <c r="CN39" s="64" cm="1">
        <f t="array" ref="CN39">IFERROR(INDEX('Time-based'!$H81:$BE81,,MATCH(CN$7,'Time-based'!$H$69:$BE$69,0)) * CN$27,0)</f>
        <v>0</v>
      </c>
      <c r="CO39" s="64" cm="1">
        <f t="array" ref="CO39">IFERROR(INDEX('Time-based'!$H81:$BE81,,MATCH(CO$7,'Time-based'!$H$69:$BE$69,0)) * CO$27,0)</f>
        <v>0</v>
      </c>
      <c r="CP39" s="64" cm="1">
        <f t="array" ref="CP39">IFERROR(INDEX('Time-based'!$H81:$BE81,,MATCH(CP$7,'Time-based'!$H$69:$BE$69,0)) * CP$27,0)</f>
        <v>0</v>
      </c>
      <c r="CQ39" s="64" cm="1">
        <f t="array" ref="CQ39">IFERROR(INDEX('Time-based'!$H81:$BE81,,MATCH(CQ$7,'Time-based'!$H$69:$BE$69,0)) * CQ$27,0)</f>
        <v>0</v>
      </c>
      <c r="CR39" s="64" cm="1">
        <f t="array" ref="CR39">IFERROR(INDEX('Time-based'!$H81:$BE81,,MATCH(CR$7,'Time-based'!$H$69:$BE$69,0)) * CR$27,0)</f>
        <v>0</v>
      </c>
      <c r="CS39" s="64" cm="1">
        <f t="array" ref="CS39">IFERROR(INDEX('Time-based'!$H81:$BE81,,MATCH(CS$7,'Time-based'!$H$69:$BE$69,0)) * CS$27,0)</f>
        <v>0</v>
      </c>
      <c r="CT39" s="64" cm="1">
        <f t="array" ref="CT39">IFERROR(INDEX('Time-based'!$H81:$BE81,,MATCH(CT$7,'Time-based'!$H$69:$BE$69,0)) * CT$27,0)</f>
        <v>0</v>
      </c>
      <c r="CU39" s="64" cm="1">
        <f t="array" ref="CU39">IFERROR(INDEX('Time-based'!$H81:$BE81,,MATCH(CU$7,'Time-based'!$H$69:$BE$69,0)) * CU$27,0)</f>
        <v>0</v>
      </c>
      <c r="CV39" s="64" cm="1">
        <f t="array" ref="CV39">IFERROR(INDEX('Time-based'!$H81:$BE81,,MATCH(CV$7,'Time-based'!$H$69:$BE$69,0)) * CV$27,0)</f>
        <v>0</v>
      </c>
      <c r="CW39" s="64" cm="1">
        <f t="array" ref="CW39">IFERROR(INDEX('Time-based'!$H81:$BE81,,MATCH(CW$7,'Time-based'!$H$69:$BE$69,0)) * CW$27,0)</f>
        <v>0</v>
      </c>
      <c r="CX39" s="64" cm="1">
        <f t="array" ref="CX39">IFERROR(INDEX('Time-based'!$H81:$BE81,,MATCH(CX$7,'Time-based'!$H$69:$BE$69,0)) * CX$27,0)</f>
        <v>0</v>
      </c>
      <c r="CY39" s="64" cm="1">
        <f t="array" ref="CY39">IFERROR(INDEX('Time-based'!$H81:$BE81,,MATCH(CY$7,'Time-based'!$H$69:$BE$69,0)) * CY$27,0)</f>
        <v>0</v>
      </c>
      <c r="CZ39" s="64" cm="1">
        <f t="array" ref="CZ39">IFERROR(INDEX('Time-based'!$H81:$BE81,,MATCH(CZ$7,'Time-based'!$H$69:$BE$69,0)) * CZ$27,0)</f>
        <v>0</v>
      </c>
      <c r="DA39" s="64" cm="1">
        <f t="array" ref="DA39">IFERROR(INDEX('Time-based'!$H81:$BE81,,MATCH(DA$7,'Time-based'!$H$69:$BE$69,0)) * DA$27,0)</f>
        <v>0</v>
      </c>
      <c r="DB39" s="64" cm="1">
        <f t="array" ref="DB39">IFERROR(INDEX('Time-based'!$H81:$BE81,,MATCH(DB$7,'Time-based'!$H$69:$BE$69,0)) * DB$27,0)</f>
        <v>0</v>
      </c>
      <c r="DC39" s="64" cm="1">
        <f t="array" ref="DC39">IFERROR(INDEX('Time-based'!$H81:$BE81,,MATCH(DC$7,'Time-based'!$H$69:$BE$69,0)) * DC$27,0)</f>
        <v>0</v>
      </c>
      <c r="DD39" s="64" cm="1">
        <f t="array" ref="DD39">IFERROR(INDEX('Time-based'!$H81:$BE81,,MATCH(DD$7,'Time-based'!$H$69:$BE$69,0)) * DD$27,0)</f>
        <v>0</v>
      </c>
      <c r="DE39" s="64" cm="1">
        <f t="array" ref="DE39">IFERROR(INDEX('Time-based'!$H81:$BE81,,MATCH(DE$7,'Time-based'!$H$69:$BE$69,0)) * DE$27,0)</f>
        <v>0</v>
      </c>
      <c r="DF39" s="64" cm="1">
        <f t="array" ref="DF39">IFERROR(INDEX('Time-based'!$H81:$BE81,,MATCH(DF$7,'Time-based'!$H$69:$BE$69,0)) * DF$27,0)</f>
        <v>0</v>
      </c>
      <c r="DG39" s="64" cm="1">
        <f t="array" ref="DG39">IFERROR(INDEX('Time-based'!$H81:$BE81,,MATCH(DG$7,'Time-based'!$H$69:$BE$69,0)) * DG$27,0)</f>
        <v>0</v>
      </c>
      <c r="DH39" s="64" cm="1">
        <f t="array" ref="DH39">IFERROR(INDEX('Time-based'!$H81:$BE81,,MATCH(DH$7,'Time-based'!$H$69:$BE$69,0)) * DH$27,0)</f>
        <v>0</v>
      </c>
      <c r="DI39" s="64" cm="1">
        <f t="array" ref="DI39">IFERROR(INDEX('Time-based'!$H81:$BE81,,MATCH(DI$7,'Time-based'!$H$69:$BE$69,0)) * DI$27,0)</f>
        <v>0</v>
      </c>
      <c r="DJ39" s="64" cm="1">
        <f t="array" ref="DJ39">IFERROR(INDEX('Time-based'!$H81:$BE81,,MATCH(DJ$7,'Time-based'!$H$69:$BE$69,0)) * DJ$27,0)</f>
        <v>0</v>
      </c>
      <c r="DK39" s="64" cm="1">
        <f t="array" ref="DK39">IFERROR(INDEX('Time-based'!$H81:$BE81,,MATCH(DK$7,'Time-based'!$H$69:$BE$69,0)) * DK$27,0)</f>
        <v>0</v>
      </c>
      <c r="DL39" s="64" cm="1">
        <f t="array" ref="DL39">IFERROR(INDEX('Time-based'!$H81:$BE81,,MATCH(DL$7,'Time-based'!$H$69:$BE$69,0)) * DL$27,0)</f>
        <v>0</v>
      </c>
      <c r="DM39" s="64" cm="1">
        <f t="array" ref="DM39">IFERROR(INDEX('Time-based'!$H81:$BE81,,MATCH(DM$7,'Time-based'!$H$69:$BE$69,0)) * DM$27,0)</f>
        <v>0</v>
      </c>
      <c r="DN39" s="64" cm="1">
        <f t="array" ref="DN39">IFERROR(INDEX('Time-based'!$H81:$BE81,,MATCH(DN$7,'Time-based'!$H$69:$BE$69,0)) * DN$27,0)</f>
        <v>0</v>
      </c>
      <c r="DO39" s="64" cm="1">
        <f t="array" ref="DO39">IFERROR(INDEX('Time-based'!$H81:$BE81,,MATCH(DO$7,'Time-based'!$H$69:$BE$69,0)) * DO$27,0)</f>
        <v>0</v>
      </c>
      <c r="DP39" s="64" cm="1">
        <f t="array" ref="DP39">IFERROR(INDEX('Time-based'!$H81:$BE81,,MATCH(DP$7,'Time-based'!$H$69:$BE$69,0)) * DP$27,0)</f>
        <v>0</v>
      </c>
      <c r="DQ39" s="64" cm="1">
        <f t="array" ref="DQ39">IFERROR(INDEX('Time-based'!$H81:$BE81,,MATCH(DQ$7,'Time-based'!$H$69:$BE$69,0)) * DQ$27,0)</f>
        <v>0</v>
      </c>
      <c r="DR39" s="64" cm="1">
        <f t="array" ref="DR39">IFERROR(INDEX('Time-based'!$H81:$BE81,,MATCH(DR$7,'Time-based'!$H$69:$BE$69,0)) * DR$27,0)</f>
        <v>0</v>
      </c>
      <c r="DS39" s="64" cm="1">
        <f t="array" ref="DS39">IFERROR(INDEX('Time-based'!$H81:$BE81,,MATCH(DS$7,'Time-based'!$H$69:$BE$69,0)) * DS$27,0)</f>
        <v>0</v>
      </c>
      <c r="DT39" s="64" cm="1">
        <f t="array" ref="DT39">IFERROR(INDEX('Time-based'!$H81:$BE81,,MATCH(DT$7,'Time-based'!$H$69:$BE$69,0)) * DT$27,0)</f>
        <v>0</v>
      </c>
      <c r="DU39" s="64" cm="1">
        <f t="array" ref="DU39">IFERROR(INDEX('Time-based'!$H81:$BE81,,MATCH(DU$7,'Time-based'!$H$69:$BE$69,0)) * DU$27,0)</f>
        <v>0</v>
      </c>
      <c r="DV39" s="64" cm="1">
        <f t="array" ref="DV39">IFERROR(INDEX('Time-based'!$H81:$BE81,,MATCH(DV$7,'Time-based'!$H$69:$BE$69,0)) * DV$27,0)</f>
        <v>0</v>
      </c>
      <c r="DW39" s="64" cm="1">
        <f t="array" ref="DW39">IFERROR(INDEX('Time-based'!$H81:$BE81,,MATCH(DW$7,'Time-based'!$H$69:$BE$69,0)) * DW$27,0)</f>
        <v>0</v>
      </c>
      <c r="DX39" s="64" cm="1">
        <f t="array" ref="DX39">IFERROR(INDEX('Time-based'!$H81:$BE81,,MATCH(DX$7,'Time-based'!$H$69:$BE$69,0)) * DX$27,0)</f>
        <v>0</v>
      </c>
      <c r="DY39" s="64" cm="1">
        <f t="array" ref="DY39">IFERROR(INDEX('Time-based'!$H81:$BE81,,MATCH(DY$7,'Time-based'!$H$69:$BE$69,0)) * DY$27,0)</f>
        <v>0</v>
      </c>
      <c r="DZ39" s="64" cm="1">
        <f t="array" ref="DZ39">IFERROR(INDEX('Time-based'!$H81:$BE81,,MATCH(DZ$7,'Time-based'!$H$69:$BE$69,0)) * DZ$27,0)</f>
        <v>0</v>
      </c>
      <c r="EA39" s="64" cm="1">
        <f t="array" ref="EA39">IFERROR(INDEX('Time-based'!$H81:$BE81,,MATCH(EA$7,'Time-based'!$H$69:$BE$69,0)) * EA$27,0)</f>
        <v>0</v>
      </c>
      <c r="EB39" s="64" cm="1">
        <f t="array" ref="EB39">IFERROR(INDEX('Time-based'!$H81:$BE81,,MATCH(EB$7,'Time-based'!$H$69:$BE$69,0)) * EB$27,0)</f>
        <v>0</v>
      </c>
      <c r="EC39" s="64" cm="1">
        <f t="array" ref="EC39">IFERROR(INDEX('Time-based'!$H81:$BE81,,MATCH(EC$7,'Time-based'!$H$69:$BE$69,0)) * EC$27,0)</f>
        <v>0</v>
      </c>
      <c r="ED39" s="64" cm="1">
        <f t="array" ref="ED39">IFERROR(INDEX('Time-based'!$H81:$BE81,,MATCH(ED$7,'Time-based'!$H$69:$BE$69,0)) * ED$27,0)</f>
        <v>0</v>
      </c>
      <c r="EE39" s="64" cm="1">
        <f t="array" ref="EE39">IFERROR(INDEX('Time-based'!$H81:$BE81,,MATCH(EE$7,'Time-based'!$H$69:$BE$69,0)) * EE$27,0)</f>
        <v>0</v>
      </c>
      <c r="EF39" s="64" cm="1">
        <f t="array" ref="EF39">IFERROR(INDEX('Time-based'!$H81:$BE81,,MATCH(EF$7,'Time-based'!$H$69:$BE$69,0)) * EF$27,0)</f>
        <v>0</v>
      </c>
      <c r="EG39" s="64" cm="1">
        <f t="array" ref="EG39">IFERROR(INDEX('Time-based'!$H81:$BE81,,MATCH(EG$7,'Time-based'!$H$69:$BE$69,0)) * EG$27,0)</f>
        <v>0</v>
      </c>
      <c r="EH39" s="64" cm="1">
        <f t="array" ref="EH39">IFERROR(INDEX('Time-based'!$H81:$BE81,,MATCH(EH$7,'Time-based'!$H$69:$BE$69,0)) * EH$27,0)</f>
        <v>0</v>
      </c>
      <c r="EI39" s="64" cm="1">
        <f t="array" ref="EI39">IFERROR(INDEX('Time-based'!$H81:$BE81,,MATCH(EI$7,'Time-based'!$H$69:$BE$69,0)) * EI$27,0)</f>
        <v>0</v>
      </c>
      <c r="EJ39" s="64" cm="1">
        <f t="array" ref="EJ39">IFERROR(INDEX('Time-based'!$H81:$BE81,,MATCH(EJ$7,'Time-based'!$H$69:$BE$69,0)) * EJ$27,0)</f>
        <v>0</v>
      </c>
      <c r="EK39" s="64" cm="1">
        <f t="array" ref="EK39">IFERROR(INDEX('Time-based'!$H81:$BE81,,MATCH(EK$7,'Time-based'!$H$69:$BE$69,0)) * EK$27,0)</f>
        <v>0</v>
      </c>
      <c r="EL39" s="64" cm="1">
        <f t="array" ref="EL39">IFERROR(INDEX('Time-based'!$H81:$BE81,,MATCH(EL$7,'Time-based'!$H$69:$BE$69,0)) * EL$27,0)</f>
        <v>0</v>
      </c>
      <c r="EM39" s="64" cm="1">
        <f t="array" ref="EM39">IFERROR(INDEX('Time-based'!$H81:$BE81,,MATCH(EM$7,'Time-based'!$H$69:$BE$69,0)) * EM$27,0)</f>
        <v>0</v>
      </c>
      <c r="EN39" s="64" cm="1">
        <f t="array" ref="EN39">IFERROR(INDEX('Time-based'!$H81:$BE81,,MATCH(EN$7,'Time-based'!$H$69:$BE$69,0)) * EN$27,0)</f>
        <v>0</v>
      </c>
      <c r="EO39" s="64" cm="1">
        <f t="array" ref="EO39">IFERROR(INDEX('Time-based'!$H81:$BE81,,MATCH(EO$7,'Time-based'!$H$69:$BE$69,0)) * EO$27,0)</f>
        <v>0</v>
      </c>
      <c r="EP39" s="64" cm="1">
        <f t="array" ref="EP39">IFERROR(INDEX('Time-based'!$H81:$BE81,,MATCH(EP$7,'Time-based'!$H$69:$BE$69,0)) * EP$27,0)</f>
        <v>0</v>
      </c>
      <c r="EQ39" s="64" cm="1">
        <f t="array" ref="EQ39">IFERROR(INDEX('Time-based'!$H81:$BE81,,MATCH(EQ$7,'Time-based'!$H$69:$BE$69,0)) * EQ$27,0)</f>
        <v>0</v>
      </c>
      <c r="ER39" s="64" cm="1">
        <f t="array" ref="ER39">IFERROR(INDEX('Time-based'!$H81:$BE81,,MATCH(ER$7,'Time-based'!$H$69:$BE$69,0)) * ER$27,0)</f>
        <v>0</v>
      </c>
      <c r="ES39" s="64" cm="1">
        <f t="array" ref="ES39">IFERROR(INDEX('Time-based'!$H81:$BE81,,MATCH(ES$7,'Time-based'!$H$69:$BE$69,0)) * ES$27,0)</f>
        <v>0</v>
      </c>
      <c r="ET39" s="64" cm="1">
        <f t="array" ref="ET39">IFERROR(INDEX('Time-based'!$H81:$BE81,,MATCH(ET$7,'Time-based'!$H$69:$BE$69,0)) * ET$27,0)</f>
        <v>0</v>
      </c>
      <c r="EU39" s="64" cm="1">
        <f t="array" ref="EU39">IFERROR(INDEX('Time-based'!$H81:$BE81,,MATCH(EU$7,'Time-based'!$H$69:$BE$69,0)) * EU$27,0)</f>
        <v>0</v>
      </c>
      <c r="EV39" s="64" cm="1">
        <f t="array" ref="EV39">IFERROR(INDEX('Time-based'!$H81:$BE81,,MATCH(EV$7,'Time-based'!$H$69:$BE$69,0)) * EV$27,0)</f>
        <v>0</v>
      </c>
      <c r="EW39" s="64" cm="1">
        <f t="array" ref="EW39">IFERROR(INDEX('Time-based'!$H81:$BE81,,MATCH(EW$7,'Time-based'!$H$69:$BE$69,0)) * EW$27,0)</f>
        <v>0</v>
      </c>
      <c r="EX39" s="64" cm="1">
        <f t="array" ref="EX39">IFERROR(INDEX('Time-based'!$H81:$BE81,,MATCH(EX$7,'Time-based'!$H$69:$BE$69,0)) * EX$27,0)</f>
        <v>0</v>
      </c>
      <c r="EY39" s="64" cm="1">
        <f t="array" ref="EY39">IFERROR(INDEX('Time-based'!$H81:$BE81,,MATCH(EY$7,'Time-based'!$H$69:$BE$69,0)) * EY$27,0)</f>
        <v>0</v>
      </c>
      <c r="EZ39" s="64" cm="1">
        <f t="array" ref="EZ39">IFERROR(INDEX('Time-based'!$H81:$BE81,,MATCH(EZ$7,'Time-based'!$H$69:$BE$69,0)) * EZ$27,0)</f>
        <v>0</v>
      </c>
      <c r="FA39" s="64" cm="1">
        <f t="array" ref="FA39">IFERROR(INDEX('Time-based'!$H81:$BE81,,MATCH(FA$7,'Time-based'!$H$69:$BE$69,0)) * FA$27,0)</f>
        <v>0</v>
      </c>
      <c r="FB39" s="64" cm="1">
        <f t="array" ref="FB39">IFERROR(INDEX('Time-based'!$H81:$BE81,,MATCH(FB$7,'Time-based'!$H$69:$BE$69,0)) * FB$27,0)</f>
        <v>0</v>
      </c>
      <c r="FC39" s="64" cm="1">
        <f t="array" ref="FC39">IFERROR(INDEX('Time-based'!$H81:$BE81,,MATCH(FC$7,'Time-based'!$H$69:$BE$69,0)) * FC$27,0)</f>
        <v>0</v>
      </c>
      <c r="FD39" s="64" cm="1">
        <f t="array" ref="FD39">IFERROR(INDEX('Time-based'!$H81:$BE81,,MATCH(FD$7,'Time-based'!$H$69:$BE$69,0)) * FD$27,0)</f>
        <v>0</v>
      </c>
      <c r="FE39" s="64" cm="1">
        <f t="array" ref="FE39">IFERROR(INDEX('Time-based'!$H81:$BE81,,MATCH(FE$7,'Time-based'!$H$69:$BE$69,0)) * FE$27,0)</f>
        <v>0</v>
      </c>
      <c r="FF39" s="64" cm="1">
        <f t="array" ref="FF39">IFERROR(INDEX('Time-based'!$H81:$BE81,,MATCH(FF$7,'Time-based'!$H$69:$BE$69,0)) * FF$27,0)</f>
        <v>0</v>
      </c>
      <c r="FG39" s="64" cm="1">
        <f t="array" ref="FG39">IFERROR(INDEX('Time-based'!$H81:$BE81,,MATCH(FG$7,'Time-based'!$H$69:$BE$69,0)) * FG$27,0)</f>
        <v>0</v>
      </c>
      <c r="FH39" s="64" cm="1">
        <f t="array" ref="FH39">IFERROR(INDEX('Time-based'!$H81:$BE81,,MATCH(FH$7,'Time-based'!$H$69:$BE$69,0)) * FH$27,0)</f>
        <v>0</v>
      </c>
      <c r="FI39" s="64" cm="1">
        <f t="array" ref="FI39">IFERROR(INDEX('Time-based'!$H81:$BE81,,MATCH(FI$7,'Time-based'!$H$69:$BE$69,0)) * FI$27,0)</f>
        <v>0</v>
      </c>
      <c r="FJ39" s="64" cm="1">
        <f t="array" ref="FJ39">IFERROR(INDEX('Time-based'!$H81:$BE81,,MATCH(FJ$7,'Time-based'!$H$69:$BE$69,0)) * FJ$27,0)</f>
        <v>0</v>
      </c>
      <c r="FK39" s="64" cm="1">
        <f t="array" ref="FK39">IFERROR(INDEX('Time-based'!$H81:$BE81,,MATCH(FK$7,'Time-based'!$H$69:$BE$69,0)) * FK$27,0)</f>
        <v>0</v>
      </c>
      <c r="FL39" s="64" cm="1">
        <f t="array" ref="FL39">IFERROR(INDEX('Time-based'!$H81:$BE81,,MATCH(FL$7,'Time-based'!$H$69:$BE$69,0)) * FL$27,0)</f>
        <v>0</v>
      </c>
      <c r="FM39" s="64" cm="1">
        <f t="array" ref="FM39">IFERROR(INDEX('Time-based'!$H81:$BE81,,MATCH(FM$7,'Time-based'!$H$69:$BE$69,0)) * FM$27,0)</f>
        <v>0</v>
      </c>
      <c r="FN39" s="64" cm="1">
        <f t="array" ref="FN39">IFERROR(INDEX('Time-based'!$H81:$BE81,,MATCH(FN$7,'Time-based'!$H$69:$BE$69,0)) * FN$27,0)</f>
        <v>0</v>
      </c>
      <c r="FO39" s="64" cm="1">
        <f t="array" ref="FO39">IFERROR(INDEX('Time-based'!$H81:$BE81,,MATCH(FO$7,'Time-based'!$H$69:$BE$69,0)) * FO$27,0)</f>
        <v>0</v>
      </c>
      <c r="FP39" s="64" cm="1">
        <f t="array" ref="FP39">IFERROR(INDEX('Time-based'!$H81:$BE81,,MATCH(FP$7,'Time-based'!$H$69:$BE$69,0)) * FP$27,0)</f>
        <v>0</v>
      </c>
      <c r="FQ39" s="64" cm="1">
        <f t="array" ref="FQ39">IFERROR(INDEX('Time-based'!$H81:$BE81,,MATCH(FQ$7,'Time-based'!$H$69:$BE$69,0)) * FQ$27,0)</f>
        <v>0</v>
      </c>
      <c r="FR39" s="64" cm="1">
        <f t="array" ref="FR39">IFERROR(INDEX('Time-based'!$H81:$BE81,,MATCH(FR$7,'Time-based'!$H$69:$BE$69,0)) * FR$27,0)</f>
        <v>0</v>
      </c>
    </row>
    <row r="40" spans="2:174">
      <c r="C40" s="44" t="str">
        <f>'Time-based'!D82</f>
        <v>Spare</v>
      </c>
      <c r="D40" s="144" t="s">
        <v>15</v>
      </c>
      <c r="J40" s="64" cm="1">
        <f t="array" ref="J40">IFERROR(INDEX('Time-based'!$H82:$BE82,,MATCH(J$7,'Time-based'!$H$69:$BE$69,0)) * J$27,0)</f>
        <v>0</v>
      </c>
      <c r="K40" s="64" cm="1">
        <f t="array" ref="K40">IFERROR(INDEX('Time-based'!$H82:$BE82,,MATCH(K$7,'Time-based'!$H$69:$BE$69,0)) * K$27,0)</f>
        <v>0</v>
      </c>
      <c r="L40" s="64" cm="1">
        <f t="array" ref="L40">IFERROR(INDEX('Time-based'!$H82:$BE82,,MATCH(L$7,'Time-based'!$H$69:$BE$69,0)) * L$27,0)</f>
        <v>0</v>
      </c>
      <c r="M40" s="64" cm="1">
        <f t="array" ref="M40">IFERROR(INDEX('Time-based'!$H82:$BE82,,MATCH(M$7,'Time-based'!$H$69:$BE$69,0)) * M$27,0)</f>
        <v>0</v>
      </c>
      <c r="N40" s="64" cm="1">
        <f t="array" ref="N40">IFERROR(INDEX('Time-based'!$H82:$BE82,,MATCH(N$7,'Time-based'!$H$69:$BE$69,0)) * N$27,0)</f>
        <v>0</v>
      </c>
      <c r="O40" s="64" cm="1">
        <f t="array" ref="O40">IFERROR(INDEX('Time-based'!$H82:$BE82,,MATCH(O$7,'Time-based'!$H$69:$BE$69,0)) * O$27,0)</f>
        <v>0</v>
      </c>
      <c r="P40" s="64" cm="1">
        <f t="array" ref="P40">IFERROR(INDEX('Time-based'!$H82:$BE82,,MATCH(P$7,'Time-based'!$H$69:$BE$69,0)) * P$27,0)</f>
        <v>0</v>
      </c>
      <c r="Q40" s="64" cm="1">
        <f t="array" ref="Q40">IFERROR(INDEX('Time-based'!$H82:$BE82,,MATCH(Q$7,'Time-based'!$H$69:$BE$69,0)) * Q$27,0)</f>
        <v>0</v>
      </c>
      <c r="R40" s="64" cm="1">
        <f t="array" ref="R40">IFERROR(INDEX('Time-based'!$H82:$BE82,,MATCH(R$7,'Time-based'!$H$69:$BE$69,0)) * R$27,0)</f>
        <v>0</v>
      </c>
      <c r="S40" s="64" cm="1">
        <f t="array" ref="S40">IFERROR(INDEX('Time-based'!$H82:$BE82,,MATCH(S$7,'Time-based'!$H$69:$BE$69,0)) * S$27,0)</f>
        <v>0</v>
      </c>
      <c r="T40" s="64" cm="1">
        <f t="array" ref="T40">IFERROR(INDEX('Time-based'!$H82:$BE82,,MATCH(T$7,'Time-based'!$H$69:$BE$69,0)) * T$27,0)</f>
        <v>0</v>
      </c>
      <c r="U40" s="64" cm="1">
        <f t="array" ref="U40">IFERROR(INDEX('Time-based'!$H82:$BE82,,MATCH(U$7,'Time-based'!$H$69:$BE$69,0)) * U$27,0)</f>
        <v>0</v>
      </c>
      <c r="V40" s="64" cm="1">
        <f t="array" ref="V40">IFERROR(INDEX('Time-based'!$H82:$BE82,,MATCH(V$7,'Time-based'!$H$69:$BE$69,0)) * V$27,0)</f>
        <v>0</v>
      </c>
      <c r="W40" s="64" cm="1">
        <f t="array" ref="W40">IFERROR(INDEX('Time-based'!$H82:$BE82,,MATCH(W$7,'Time-based'!$H$69:$BE$69,0)) * W$27,0)</f>
        <v>0</v>
      </c>
      <c r="X40" s="64" cm="1">
        <f t="array" ref="X40">IFERROR(INDEX('Time-based'!$H82:$BE82,,MATCH(X$7,'Time-based'!$H$69:$BE$69,0)) * X$27,0)</f>
        <v>0</v>
      </c>
      <c r="Y40" s="64" cm="1">
        <f t="array" ref="Y40">IFERROR(INDEX('Time-based'!$H82:$BE82,,MATCH(Y$7,'Time-based'!$H$69:$BE$69,0)) * Y$27,0)</f>
        <v>0</v>
      </c>
      <c r="Z40" s="64" cm="1">
        <f t="array" ref="Z40">IFERROR(INDEX('Time-based'!$H82:$BE82,,MATCH(Z$7,'Time-based'!$H$69:$BE$69,0)) * Z$27,0)</f>
        <v>0</v>
      </c>
      <c r="AA40" s="64" cm="1">
        <f t="array" ref="AA40">IFERROR(INDEX('Time-based'!$H82:$BE82,,MATCH(AA$7,'Time-based'!$H$69:$BE$69,0)) * AA$27,0)</f>
        <v>0</v>
      </c>
      <c r="AB40" s="64" cm="1">
        <f t="array" ref="AB40">IFERROR(INDEX('Time-based'!$H82:$BE82,,MATCH(AB$7,'Time-based'!$H$69:$BE$69,0)) * AB$27,0)</f>
        <v>0</v>
      </c>
      <c r="AC40" s="64" cm="1">
        <f t="array" ref="AC40">IFERROR(INDEX('Time-based'!$H82:$BE82,,MATCH(AC$7,'Time-based'!$H$69:$BE$69,0)) * AC$27,0)</f>
        <v>0</v>
      </c>
      <c r="AD40" s="64" cm="1">
        <f t="array" ref="AD40">IFERROR(INDEX('Time-based'!$H82:$BE82,,MATCH(AD$7,'Time-based'!$H$69:$BE$69,0)) * AD$27,0)</f>
        <v>0</v>
      </c>
      <c r="AE40" s="64" cm="1">
        <f t="array" ref="AE40">IFERROR(INDEX('Time-based'!$H82:$BE82,,MATCH(AE$7,'Time-based'!$H$69:$BE$69,0)) * AE$27,0)</f>
        <v>0</v>
      </c>
      <c r="AF40" s="64" cm="1">
        <f t="array" ref="AF40">IFERROR(INDEX('Time-based'!$H82:$BE82,,MATCH(AF$7,'Time-based'!$H$69:$BE$69,0)) * AF$27,0)</f>
        <v>0</v>
      </c>
      <c r="AG40" s="64" cm="1">
        <f t="array" ref="AG40">IFERROR(INDEX('Time-based'!$H82:$BE82,,MATCH(AG$7,'Time-based'!$H$69:$BE$69,0)) * AG$27,0)</f>
        <v>0</v>
      </c>
      <c r="AH40" s="64" cm="1">
        <f t="array" ref="AH40">IFERROR(INDEX('Time-based'!$H82:$BE82,,MATCH(AH$7,'Time-based'!$H$69:$BE$69,0)) * AH$27,0)</f>
        <v>0</v>
      </c>
      <c r="AI40" s="64" cm="1">
        <f t="array" ref="AI40">IFERROR(INDEX('Time-based'!$H82:$BE82,,MATCH(AI$7,'Time-based'!$H$69:$BE$69,0)) * AI$27,0)</f>
        <v>0</v>
      </c>
      <c r="AJ40" s="64" cm="1">
        <f t="array" ref="AJ40">IFERROR(INDEX('Time-based'!$H82:$BE82,,MATCH(AJ$7,'Time-based'!$H$69:$BE$69,0)) * AJ$27,0)</f>
        <v>0</v>
      </c>
      <c r="AK40" s="64" cm="1">
        <f t="array" ref="AK40">IFERROR(INDEX('Time-based'!$H82:$BE82,,MATCH(AK$7,'Time-based'!$H$69:$BE$69,0)) * AK$27,0)</f>
        <v>0</v>
      </c>
      <c r="AL40" s="64" cm="1">
        <f t="array" ref="AL40">IFERROR(INDEX('Time-based'!$H82:$BE82,,MATCH(AL$7,'Time-based'!$H$69:$BE$69,0)) * AL$27,0)</f>
        <v>0</v>
      </c>
      <c r="AM40" s="64" cm="1">
        <f t="array" ref="AM40">IFERROR(INDEX('Time-based'!$H82:$BE82,,MATCH(AM$7,'Time-based'!$H$69:$BE$69,0)) * AM$27,0)</f>
        <v>0</v>
      </c>
      <c r="AN40" s="64" cm="1">
        <f t="array" ref="AN40">IFERROR(INDEX('Time-based'!$H82:$BE82,,MATCH(AN$7,'Time-based'!$H$69:$BE$69,0)) * AN$27,0)</f>
        <v>0</v>
      </c>
      <c r="AO40" s="64" cm="1">
        <f t="array" ref="AO40">IFERROR(INDEX('Time-based'!$H82:$BE82,,MATCH(AO$7,'Time-based'!$H$69:$BE$69,0)) * AO$27,0)</f>
        <v>0</v>
      </c>
      <c r="AP40" s="64" cm="1">
        <f t="array" ref="AP40">IFERROR(INDEX('Time-based'!$H82:$BE82,,MATCH(AP$7,'Time-based'!$H$69:$BE$69,0)) * AP$27,0)</f>
        <v>0</v>
      </c>
      <c r="AQ40" s="64" cm="1">
        <f t="array" ref="AQ40">IFERROR(INDEX('Time-based'!$H82:$BE82,,MATCH(AQ$7,'Time-based'!$H$69:$BE$69,0)) * AQ$27,0)</f>
        <v>0</v>
      </c>
      <c r="AR40" s="64" cm="1">
        <f t="array" ref="AR40">IFERROR(INDEX('Time-based'!$H82:$BE82,,MATCH(AR$7,'Time-based'!$H$69:$BE$69,0)) * AR$27,0)</f>
        <v>0</v>
      </c>
      <c r="AS40" s="64" cm="1">
        <f t="array" ref="AS40">IFERROR(INDEX('Time-based'!$H82:$BE82,,MATCH(AS$7,'Time-based'!$H$69:$BE$69,0)) * AS$27,0)</f>
        <v>0</v>
      </c>
      <c r="AT40" s="64" cm="1">
        <f t="array" ref="AT40">IFERROR(INDEX('Time-based'!$H82:$BE82,,MATCH(AT$7,'Time-based'!$H$69:$BE$69,0)) * AT$27,0)</f>
        <v>0</v>
      </c>
      <c r="AU40" s="64" cm="1">
        <f t="array" ref="AU40">IFERROR(INDEX('Time-based'!$H82:$BE82,,MATCH(AU$7,'Time-based'!$H$69:$BE$69,0)) * AU$27,0)</f>
        <v>0</v>
      </c>
      <c r="AV40" s="64" cm="1">
        <f t="array" ref="AV40">IFERROR(INDEX('Time-based'!$H82:$BE82,,MATCH(AV$7,'Time-based'!$H$69:$BE$69,0)) * AV$27,0)</f>
        <v>0</v>
      </c>
      <c r="AW40" s="64" cm="1">
        <f t="array" ref="AW40">IFERROR(INDEX('Time-based'!$H82:$BE82,,MATCH(AW$7,'Time-based'!$H$69:$BE$69,0)) * AW$27,0)</f>
        <v>0</v>
      </c>
      <c r="AX40" s="64" cm="1">
        <f t="array" ref="AX40">IFERROR(INDEX('Time-based'!$H82:$BE82,,MATCH(AX$7,'Time-based'!$H$69:$BE$69,0)) * AX$27,0)</f>
        <v>0</v>
      </c>
      <c r="AY40" s="64" cm="1">
        <f t="array" ref="AY40">IFERROR(INDEX('Time-based'!$H82:$BE82,,MATCH(AY$7,'Time-based'!$H$69:$BE$69,0)) * AY$27,0)</f>
        <v>0</v>
      </c>
      <c r="AZ40" s="64" cm="1">
        <f t="array" ref="AZ40">IFERROR(INDEX('Time-based'!$H82:$BE82,,MATCH(AZ$7,'Time-based'!$H$69:$BE$69,0)) * AZ$27,0)</f>
        <v>0</v>
      </c>
      <c r="BA40" s="64" cm="1">
        <f t="array" ref="BA40">IFERROR(INDEX('Time-based'!$H82:$BE82,,MATCH(BA$7,'Time-based'!$H$69:$BE$69,0)) * BA$27,0)</f>
        <v>0</v>
      </c>
      <c r="BB40" s="64" cm="1">
        <f t="array" ref="BB40">IFERROR(INDEX('Time-based'!$H82:$BE82,,MATCH(BB$7,'Time-based'!$H$69:$BE$69,0)) * BB$27,0)</f>
        <v>0</v>
      </c>
      <c r="BC40" s="64" cm="1">
        <f t="array" ref="BC40">IFERROR(INDEX('Time-based'!$H82:$BE82,,MATCH(BC$7,'Time-based'!$H$69:$BE$69,0)) * BC$27,0)</f>
        <v>0</v>
      </c>
      <c r="BD40" s="64" cm="1">
        <f t="array" ref="BD40">IFERROR(INDEX('Time-based'!$H82:$BE82,,MATCH(BD$7,'Time-based'!$H$69:$BE$69,0)) * BD$27,0)</f>
        <v>0</v>
      </c>
      <c r="BE40" s="64" cm="1">
        <f t="array" ref="BE40">IFERROR(INDEX('Time-based'!$H82:$BE82,,MATCH(BE$7,'Time-based'!$H$69:$BE$69,0)) * BE$27,0)</f>
        <v>0</v>
      </c>
      <c r="BF40" s="64" cm="1">
        <f t="array" ref="BF40">IFERROR(INDEX('Time-based'!$H82:$BE82,,MATCH(BF$7,'Time-based'!$H$69:$BE$69,0)) * BF$27,0)</f>
        <v>0</v>
      </c>
      <c r="BG40" s="64" cm="1">
        <f t="array" ref="BG40">IFERROR(INDEX('Time-based'!$H82:$BE82,,MATCH(BG$7,'Time-based'!$H$69:$BE$69,0)) * BG$27,0)</f>
        <v>0</v>
      </c>
      <c r="BH40" s="64" cm="1">
        <f t="array" ref="BH40">IFERROR(INDEX('Time-based'!$H82:$BE82,,MATCH(BH$7,'Time-based'!$H$69:$BE$69,0)) * BH$27,0)</f>
        <v>0</v>
      </c>
      <c r="BI40" s="64" cm="1">
        <f t="array" ref="BI40">IFERROR(INDEX('Time-based'!$H82:$BE82,,MATCH(BI$7,'Time-based'!$H$69:$BE$69,0)) * BI$27,0)</f>
        <v>0</v>
      </c>
      <c r="BJ40" s="64" cm="1">
        <f t="array" ref="BJ40">IFERROR(INDEX('Time-based'!$H82:$BE82,,MATCH(BJ$7,'Time-based'!$H$69:$BE$69,0)) * BJ$27,0)</f>
        <v>0</v>
      </c>
      <c r="BK40" s="64" cm="1">
        <f t="array" ref="BK40">IFERROR(INDEX('Time-based'!$H82:$BE82,,MATCH(BK$7,'Time-based'!$H$69:$BE$69,0)) * BK$27,0)</f>
        <v>0</v>
      </c>
      <c r="BL40" s="64" cm="1">
        <f t="array" ref="BL40">IFERROR(INDEX('Time-based'!$H82:$BE82,,MATCH(BL$7,'Time-based'!$H$69:$BE$69,0)) * BL$27,0)</f>
        <v>0</v>
      </c>
      <c r="BM40" s="64" cm="1">
        <f t="array" ref="BM40">IFERROR(INDEX('Time-based'!$H82:$BE82,,MATCH(BM$7,'Time-based'!$H$69:$BE$69,0)) * BM$27,0)</f>
        <v>0</v>
      </c>
      <c r="BN40" s="64" cm="1">
        <f t="array" ref="BN40">IFERROR(INDEX('Time-based'!$H82:$BE82,,MATCH(BN$7,'Time-based'!$H$69:$BE$69,0)) * BN$27,0)</f>
        <v>0</v>
      </c>
      <c r="BO40" s="64" cm="1">
        <f t="array" ref="BO40">IFERROR(INDEX('Time-based'!$H82:$BE82,,MATCH(BO$7,'Time-based'!$H$69:$BE$69,0)) * BO$27,0)</f>
        <v>0</v>
      </c>
      <c r="BP40" s="64" cm="1">
        <f t="array" ref="BP40">IFERROR(INDEX('Time-based'!$H82:$BE82,,MATCH(BP$7,'Time-based'!$H$69:$BE$69,0)) * BP$27,0)</f>
        <v>0</v>
      </c>
      <c r="BQ40" s="64" cm="1">
        <f t="array" ref="BQ40">IFERROR(INDEX('Time-based'!$H82:$BE82,,MATCH(BQ$7,'Time-based'!$H$69:$BE$69,0)) * BQ$27,0)</f>
        <v>0</v>
      </c>
      <c r="BR40" s="64" cm="1">
        <f t="array" ref="BR40">IFERROR(INDEX('Time-based'!$H82:$BE82,,MATCH(BR$7,'Time-based'!$H$69:$BE$69,0)) * BR$27,0)</f>
        <v>0</v>
      </c>
      <c r="BS40" s="64" cm="1">
        <f t="array" ref="BS40">IFERROR(INDEX('Time-based'!$H82:$BE82,,MATCH(BS$7,'Time-based'!$H$69:$BE$69,0)) * BS$27,0)</f>
        <v>0</v>
      </c>
      <c r="BT40" s="64" cm="1">
        <f t="array" ref="BT40">IFERROR(INDEX('Time-based'!$H82:$BE82,,MATCH(BT$7,'Time-based'!$H$69:$BE$69,0)) * BT$27,0)</f>
        <v>0</v>
      </c>
      <c r="BU40" s="64" cm="1">
        <f t="array" ref="BU40">IFERROR(INDEX('Time-based'!$H82:$BE82,,MATCH(BU$7,'Time-based'!$H$69:$BE$69,0)) * BU$27,0)</f>
        <v>0</v>
      </c>
      <c r="BV40" s="64" cm="1">
        <f t="array" ref="BV40">IFERROR(INDEX('Time-based'!$H82:$BE82,,MATCH(BV$7,'Time-based'!$H$69:$BE$69,0)) * BV$27,0)</f>
        <v>0</v>
      </c>
      <c r="BW40" s="64" cm="1">
        <f t="array" ref="BW40">IFERROR(INDEX('Time-based'!$H82:$BE82,,MATCH(BW$7,'Time-based'!$H$69:$BE$69,0)) * BW$27,0)</f>
        <v>0</v>
      </c>
      <c r="BX40" s="64" cm="1">
        <f t="array" ref="BX40">IFERROR(INDEX('Time-based'!$H82:$BE82,,MATCH(BX$7,'Time-based'!$H$69:$BE$69,0)) * BX$27,0)</f>
        <v>0</v>
      </c>
      <c r="BY40" s="64" cm="1">
        <f t="array" ref="BY40">IFERROR(INDEX('Time-based'!$H82:$BE82,,MATCH(BY$7,'Time-based'!$H$69:$BE$69,0)) * BY$27,0)</f>
        <v>0</v>
      </c>
      <c r="BZ40" s="64" cm="1">
        <f t="array" ref="BZ40">IFERROR(INDEX('Time-based'!$H82:$BE82,,MATCH(BZ$7,'Time-based'!$H$69:$BE$69,0)) * BZ$27,0)</f>
        <v>0</v>
      </c>
      <c r="CA40" s="64" cm="1">
        <f t="array" ref="CA40">IFERROR(INDEX('Time-based'!$H82:$BE82,,MATCH(CA$7,'Time-based'!$H$69:$BE$69,0)) * CA$27,0)</f>
        <v>0</v>
      </c>
      <c r="CB40" s="64" cm="1">
        <f t="array" ref="CB40">IFERROR(INDEX('Time-based'!$H82:$BE82,,MATCH(CB$7,'Time-based'!$H$69:$BE$69,0)) * CB$27,0)</f>
        <v>0</v>
      </c>
      <c r="CC40" s="64" cm="1">
        <f t="array" ref="CC40">IFERROR(INDEX('Time-based'!$H82:$BE82,,MATCH(CC$7,'Time-based'!$H$69:$BE$69,0)) * CC$27,0)</f>
        <v>0</v>
      </c>
      <c r="CD40" s="64" cm="1">
        <f t="array" ref="CD40">IFERROR(INDEX('Time-based'!$H82:$BE82,,MATCH(CD$7,'Time-based'!$H$69:$BE$69,0)) * CD$27,0)</f>
        <v>0</v>
      </c>
      <c r="CE40" s="64" cm="1">
        <f t="array" ref="CE40">IFERROR(INDEX('Time-based'!$H82:$BE82,,MATCH(CE$7,'Time-based'!$H$69:$BE$69,0)) * CE$27,0)</f>
        <v>0</v>
      </c>
      <c r="CF40" s="64" cm="1">
        <f t="array" ref="CF40">IFERROR(INDEX('Time-based'!$H82:$BE82,,MATCH(CF$7,'Time-based'!$H$69:$BE$69,0)) * CF$27,0)</f>
        <v>0</v>
      </c>
      <c r="CG40" s="64" cm="1">
        <f t="array" ref="CG40">IFERROR(INDEX('Time-based'!$H82:$BE82,,MATCH(CG$7,'Time-based'!$H$69:$BE$69,0)) * CG$27,0)</f>
        <v>0</v>
      </c>
      <c r="CH40" s="64" cm="1">
        <f t="array" ref="CH40">IFERROR(INDEX('Time-based'!$H82:$BE82,,MATCH(CH$7,'Time-based'!$H$69:$BE$69,0)) * CH$27,0)</f>
        <v>0</v>
      </c>
      <c r="CI40" s="64" cm="1">
        <f t="array" ref="CI40">IFERROR(INDEX('Time-based'!$H82:$BE82,,MATCH(CI$7,'Time-based'!$H$69:$BE$69,0)) * CI$27,0)</f>
        <v>0</v>
      </c>
      <c r="CJ40" s="64" cm="1">
        <f t="array" ref="CJ40">IFERROR(INDEX('Time-based'!$H82:$BE82,,MATCH(CJ$7,'Time-based'!$H$69:$BE$69,0)) * CJ$27,0)</f>
        <v>0</v>
      </c>
      <c r="CK40" s="64" cm="1">
        <f t="array" ref="CK40">IFERROR(INDEX('Time-based'!$H82:$BE82,,MATCH(CK$7,'Time-based'!$H$69:$BE$69,0)) * CK$27,0)</f>
        <v>0</v>
      </c>
      <c r="CL40" s="64" cm="1">
        <f t="array" ref="CL40">IFERROR(INDEX('Time-based'!$H82:$BE82,,MATCH(CL$7,'Time-based'!$H$69:$BE$69,0)) * CL$27,0)</f>
        <v>0</v>
      </c>
      <c r="CM40" s="64" cm="1">
        <f t="array" ref="CM40">IFERROR(INDEX('Time-based'!$H82:$BE82,,MATCH(CM$7,'Time-based'!$H$69:$BE$69,0)) * CM$27,0)</f>
        <v>0</v>
      </c>
      <c r="CN40" s="64" cm="1">
        <f t="array" ref="CN40">IFERROR(INDEX('Time-based'!$H82:$BE82,,MATCH(CN$7,'Time-based'!$H$69:$BE$69,0)) * CN$27,0)</f>
        <v>0</v>
      </c>
      <c r="CO40" s="64" cm="1">
        <f t="array" ref="CO40">IFERROR(INDEX('Time-based'!$H82:$BE82,,MATCH(CO$7,'Time-based'!$H$69:$BE$69,0)) * CO$27,0)</f>
        <v>0</v>
      </c>
      <c r="CP40" s="64" cm="1">
        <f t="array" ref="CP40">IFERROR(INDEX('Time-based'!$H82:$BE82,,MATCH(CP$7,'Time-based'!$H$69:$BE$69,0)) * CP$27,0)</f>
        <v>0</v>
      </c>
      <c r="CQ40" s="64" cm="1">
        <f t="array" ref="CQ40">IFERROR(INDEX('Time-based'!$H82:$BE82,,MATCH(CQ$7,'Time-based'!$H$69:$BE$69,0)) * CQ$27,0)</f>
        <v>0</v>
      </c>
      <c r="CR40" s="64" cm="1">
        <f t="array" ref="CR40">IFERROR(INDEX('Time-based'!$H82:$BE82,,MATCH(CR$7,'Time-based'!$H$69:$BE$69,0)) * CR$27,0)</f>
        <v>0</v>
      </c>
      <c r="CS40" s="64" cm="1">
        <f t="array" ref="CS40">IFERROR(INDEX('Time-based'!$H82:$BE82,,MATCH(CS$7,'Time-based'!$H$69:$BE$69,0)) * CS$27,0)</f>
        <v>0</v>
      </c>
      <c r="CT40" s="64" cm="1">
        <f t="array" ref="CT40">IFERROR(INDEX('Time-based'!$H82:$BE82,,MATCH(CT$7,'Time-based'!$H$69:$BE$69,0)) * CT$27,0)</f>
        <v>0</v>
      </c>
      <c r="CU40" s="64" cm="1">
        <f t="array" ref="CU40">IFERROR(INDEX('Time-based'!$H82:$BE82,,MATCH(CU$7,'Time-based'!$H$69:$BE$69,0)) * CU$27,0)</f>
        <v>0</v>
      </c>
      <c r="CV40" s="64" cm="1">
        <f t="array" ref="CV40">IFERROR(INDEX('Time-based'!$H82:$BE82,,MATCH(CV$7,'Time-based'!$H$69:$BE$69,0)) * CV$27,0)</f>
        <v>0</v>
      </c>
      <c r="CW40" s="64" cm="1">
        <f t="array" ref="CW40">IFERROR(INDEX('Time-based'!$H82:$BE82,,MATCH(CW$7,'Time-based'!$H$69:$BE$69,0)) * CW$27,0)</f>
        <v>0</v>
      </c>
      <c r="CX40" s="64" cm="1">
        <f t="array" ref="CX40">IFERROR(INDEX('Time-based'!$H82:$BE82,,MATCH(CX$7,'Time-based'!$H$69:$BE$69,0)) * CX$27,0)</f>
        <v>0</v>
      </c>
      <c r="CY40" s="64" cm="1">
        <f t="array" ref="CY40">IFERROR(INDEX('Time-based'!$H82:$BE82,,MATCH(CY$7,'Time-based'!$H$69:$BE$69,0)) * CY$27,0)</f>
        <v>0</v>
      </c>
      <c r="CZ40" s="64" cm="1">
        <f t="array" ref="CZ40">IFERROR(INDEX('Time-based'!$H82:$BE82,,MATCH(CZ$7,'Time-based'!$H$69:$BE$69,0)) * CZ$27,0)</f>
        <v>0</v>
      </c>
      <c r="DA40" s="64" cm="1">
        <f t="array" ref="DA40">IFERROR(INDEX('Time-based'!$H82:$BE82,,MATCH(DA$7,'Time-based'!$H$69:$BE$69,0)) * DA$27,0)</f>
        <v>0</v>
      </c>
      <c r="DB40" s="64" cm="1">
        <f t="array" ref="DB40">IFERROR(INDEX('Time-based'!$H82:$BE82,,MATCH(DB$7,'Time-based'!$H$69:$BE$69,0)) * DB$27,0)</f>
        <v>0</v>
      </c>
      <c r="DC40" s="64" cm="1">
        <f t="array" ref="DC40">IFERROR(INDEX('Time-based'!$H82:$BE82,,MATCH(DC$7,'Time-based'!$H$69:$BE$69,0)) * DC$27,0)</f>
        <v>0</v>
      </c>
      <c r="DD40" s="64" cm="1">
        <f t="array" ref="DD40">IFERROR(INDEX('Time-based'!$H82:$BE82,,MATCH(DD$7,'Time-based'!$H$69:$BE$69,0)) * DD$27,0)</f>
        <v>0</v>
      </c>
      <c r="DE40" s="64" cm="1">
        <f t="array" ref="DE40">IFERROR(INDEX('Time-based'!$H82:$BE82,,MATCH(DE$7,'Time-based'!$H$69:$BE$69,0)) * DE$27,0)</f>
        <v>0</v>
      </c>
      <c r="DF40" s="64" cm="1">
        <f t="array" ref="DF40">IFERROR(INDEX('Time-based'!$H82:$BE82,,MATCH(DF$7,'Time-based'!$H$69:$BE$69,0)) * DF$27,0)</f>
        <v>0</v>
      </c>
      <c r="DG40" s="64" cm="1">
        <f t="array" ref="DG40">IFERROR(INDEX('Time-based'!$H82:$BE82,,MATCH(DG$7,'Time-based'!$H$69:$BE$69,0)) * DG$27,0)</f>
        <v>0</v>
      </c>
      <c r="DH40" s="64" cm="1">
        <f t="array" ref="DH40">IFERROR(INDEX('Time-based'!$H82:$BE82,,MATCH(DH$7,'Time-based'!$H$69:$BE$69,0)) * DH$27,0)</f>
        <v>0</v>
      </c>
      <c r="DI40" s="64" cm="1">
        <f t="array" ref="DI40">IFERROR(INDEX('Time-based'!$H82:$BE82,,MATCH(DI$7,'Time-based'!$H$69:$BE$69,0)) * DI$27,0)</f>
        <v>0</v>
      </c>
      <c r="DJ40" s="64" cm="1">
        <f t="array" ref="DJ40">IFERROR(INDEX('Time-based'!$H82:$BE82,,MATCH(DJ$7,'Time-based'!$H$69:$BE$69,0)) * DJ$27,0)</f>
        <v>0</v>
      </c>
      <c r="DK40" s="64" cm="1">
        <f t="array" ref="DK40">IFERROR(INDEX('Time-based'!$H82:$BE82,,MATCH(DK$7,'Time-based'!$H$69:$BE$69,0)) * DK$27,0)</f>
        <v>0</v>
      </c>
      <c r="DL40" s="64" cm="1">
        <f t="array" ref="DL40">IFERROR(INDEX('Time-based'!$H82:$BE82,,MATCH(DL$7,'Time-based'!$H$69:$BE$69,0)) * DL$27,0)</f>
        <v>0</v>
      </c>
      <c r="DM40" s="64" cm="1">
        <f t="array" ref="DM40">IFERROR(INDEX('Time-based'!$H82:$BE82,,MATCH(DM$7,'Time-based'!$H$69:$BE$69,0)) * DM$27,0)</f>
        <v>0</v>
      </c>
      <c r="DN40" s="64" cm="1">
        <f t="array" ref="DN40">IFERROR(INDEX('Time-based'!$H82:$BE82,,MATCH(DN$7,'Time-based'!$H$69:$BE$69,0)) * DN$27,0)</f>
        <v>0</v>
      </c>
      <c r="DO40" s="64" cm="1">
        <f t="array" ref="DO40">IFERROR(INDEX('Time-based'!$H82:$BE82,,MATCH(DO$7,'Time-based'!$H$69:$BE$69,0)) * DO$27,0)</f>
        <v>0</v>
      </c>
      <c r="DP40" s="64" cm="1">
        <f t="array" ref="DP40">IFERROR(INDEX('Time-based'!$H82:$BE82,,MATCH(DP$7,'Time-based'!$H$69:$BE$69,0)) * DP$27,0)</f>
        <v>0</v>
      </c>
      <c r="DQ40" s="64" cm="1">
        <f t="array" ref="DQ40">IFERROR(INDEX('Time-based'!$H82:$BE82,,MATCH(DQ$7,'Time-based'!$H$69:$BE$69,0)) * DQ$27,0)</f>
        <v>0</v>
      </c>
      <c r="DR40" s="64" cm="1">
        <f t="array" ref="DR40">IFERROR(INDEX('Time-based'!$H82:$BE82,,MATCH(DR$7,'Time-based'!$H$69:$BE$69,0)) * DR$27,0)</f>
        <v>0</v>
      </c>
      <c r="DS40" s="64" cm="1">
        <f t="array" ref="DS40">IFERROR(INDEX('Time-based'!$H82:$BE82,,MATCH(DS$7,'Time-based'!$H$69:$BE$69,0)) * DS$27,0)</f>
        <v>0</v>
      </c>
      <c r="DT40" s="64" cm="1">
        <f t="array" ref="DT40">IFERROR(INDEX('Time-based'!$H82:$BE82,,MATCH(DT$7,'Time-based'!$H$69:$BE$69,0)) * DT$27,0)</f>
        <v>0</v>
      </c>
      <c r="DU40" s="64" cm="1">
        <f t="array" ref="DU40">IFERROR(INDEX('Time-based'!$H82:$BE82,,MATCH(DU$7,'Time-based'!$H$69:$BE$69,0)) * DU$27,0)</f>
        <v>0</v>
      </c>
      <c r="DV40" s="64" cm="1">
        <f t="array" ref="DV40">IFERROR(INDEX('Time-based'!$H82:$BE82,,MATCH(DV$7,'Time-based'!$H$69:$BE$69,0)) * DV$27,0)</f>
        <v>0</v>
      </c>
      <c r="DW40" s="64" cm="1">
        <f t="array" ref="DW40">IFERROR(INDEX('Time-based'!$H82:$BE82,,MATCH(DW$7,'Time-based'!$H$69:$BE$69,0)) * DW$27,0)</f>
        <v>0</v>
      </c>
      <c r="DX40" s="64" cm="1">
        <f t="array" ref="DX40">IFERROR(INDEX('Time-based'!$H82:$BE82,,MATCH(DX$7,'Time-based'!$H$69:$BE$69,0)) * DX$27,0)</f>
        <v>0</v>
      </c>
      <c r="DY40" s="64" cm="1">
        <f t="array" ref="DY40">IFERROR(INDEX('Time-based'!$H82:$BE82,,MATCH(DY$7,'Time-based'!$H$69:$BE$69,0)) * DY$27,0)</f>
        <v>0</v>
      </c>
      <c r="DZ40" s="64" cm="1">
        <f t="array" ref="DZ40">IFERROR(INDEX('Time-based'!$H82:$BE82,,MATCH(DZ$7,'Time-based'!$H$69:$BE$69,0)) * DZ$27,0)</f>
        <v>0</v>
      </c>
      <c r="EA40" s="64" cm="1">
        <f t="array" ref="EA40">IFERROR(INDEX('Time-based'!$H82:$BE82,,MATCH(EA$7,'Time-based'!$H$69:$BE$69,0)) * EA$27,0)</f>
        <v>0</v>
      </c>
      <c r="EB40" s="64" cm="1">
        <f t="array" ref="EB40">IFERROR(INDEX('Time-based'!$H82:$BE82,,MATCH(EB$7,'Time-based'!$H$69:$BE$69,0)) * EB$27,0)</f>
        <v>0</v>
      </c>
      <c r="EC40" s="64" cm="1">
        <f t="array" ref="EC40">IFERROR(INDEX('Time-based'!$H82:$BE82,,MATCH(EC$7,'Time-based'!$H$69:$BE$69,0)) * EC$27,0)</f>
        <v>0</v>
      </c>
      <c r="ED40" s="64" cm="1">
        <f t="array" ref="ED40">IFERROR(INDEX('Time-based'!$H82:$BE82,,MATCH(ED$7,'Time-based'!$H$69:$BE$69,0)) * ED$27,0)</f>
        <v>0</v>
      </c>
      <c r="EE40" s="64" cm="1">
        <f t="array" ref="EE40">IFERROR(INDEX('Time-based'!$H82:$BE82,,MATCH(EE$7,'Time-based'!$H$69:$BE$69,0)) * EE$27,0)</f>
        <v>0</v>
      </c>
      <c r="EF40" s="64" cm="1">
        <f t="array" ref="EF40">IFERROR(INDEX('Time-based'!$H82:$BE82,,MATCH(EF$7,'Time-based'!$H$69:$BE$69,0)) * EF$27,0)</f>
        <v>0</v>
      </c>
      <c r="EG40" s="64" cm="1">
        <f t="array" ref="EG40">IFERROR(INDEX('Time-based'!$H82:$BE82,,MATCH(EG$7,'Time-based'!$H$69:$BE$69,0)) * EG$27,0)</f>
        <v>0</v>
      </c>
      <c r="EH40" s="64" cm="1">
        <f t="array" ref="EH40">IFERROR(INDEX('Time-based'!$H82:$BE82,,MATCH(EH$7,'Time-based'!$H$69:$BE$69,0)) * EH$27,0)</f>
        <v>0</v>
      </c>
      <c r="EI40" s="64" cm="1">
        <f t="array" ref="EI40">IFERROR(INDEX('Time-based'!$H82:$BE82,,MATCH(EI$7,'Time-based'!$H$69:$BE$69,0)) * EI$27,0)</f>
        <v>0</v>
      </c>
      <c r="EJ40" s="64" cm="1">
        <f t="array" ref="EJ40">IFERROR(INDEX('Time-based'!$H82:$BE82,,MATCH(EJ$7,'Time-based'!$H$69:$BE$69,0)) * EJ$27,0)</f>
        <v>0</v>
      </c>
      <c r="EK40" s="64" cm="1">
        <f t="array" ref="EK40">IFERROR(INDEX('Time-based'!$H82:$BE82,,MATCH(EK$7,'Time-based'!$H$69:$BE$69,0)) * EK$27,0)</f>
        <v>0</v>
      </c>
      <c r="EL40" s="64" cm="1">
        <f t="array" ref="EL40">IFERROR(INDEX('Time-based'!$H82:$BE82,,MATCH(EL$7,'Time-based'!$H$69:$BE$69,0)) * EL$27,0)</f>
        <v>0</v>
      </c>
      <c r="EM40" s="64" cm="1">
        <f t="array" ref="EM40">IFERROR(INDEX('Time-based'!$H82:$BE82,,MATCH(EM$7,'Time-based'!$H$69:$BE$69,0)) * EM$27,0)</f>
        <v>0</v>
      </c>
      <c r="EN40" s="64" cm="1">
        <f t="array" ref="EN40">IFERROR(INDEX('Time-based'!$H82:$BE82,,MATCH(EN$7,'Time-based'!$H$69:$BE$69,0)) * EN$27,0)</f>
        <v>0</v>
      </c>
      <c r="EO40" s="64" cm="1">
        <f t="array" ref="EO40">IFERROR(INDEX('Time-based'!$H82:$BE82,,MATCH(EO$7,'Time-based'!$H$69:$BE$69,0)) * EO$27,0)</f>
        <v>0</v>
      </c>
      <c r="EP40" s="64" cm="1">
        <f t="array" ref="EP40">IFERROR(INDEX('Time-based'!$H82:$BE82,,MATCH(EP$7,'Time-based'!$H$69:$BE$69,0)) * EP$27,0)</f>
        <v>0</v>
      </c>
      <c r="EQ40" s="64" cm="1">
        <f t="array" ref="EQ40">IFERROR(INDEX('Time-based'!$H82:$BE82,,MATCH(EQ$7,'Time-based'!$H$69:$BE$69,0)) * EQ$27,0)</f>
        <v>0</v>
      </c>
      <c r="ER40" s="64" cm="1">
        <f t="array" ref="ER40">IFERROR(INDEX('Time-based'!$H82:$BE82,,MATCH(ER$7,'Time-based'!$H$69:$BE$69,0)) * ER$27,0)</f>
        <v>0</v>
      </c>
      <c r="ES40" s="64" cm="1">
        <f t="array" ref="ES40">IFERROR(INDEX('Time-based'!$H82:$BE82,,MATCH(ES$7,'Time-based'!$H$69:$BE$69,0)) * ES$27,0)</f>
        <v>0</v>
      </c>
      <c r="ET40" s="64" cm="1">
        <f t="array" ref="ET40">IFERROR(INDEX('Time-based'!$H82:$BE82,,MATCH(ET$7,'Time-based'!$H$69:$BE$69,0)) * ET$27,0)</f>
        <v>0</v>
      </c>
      <c r="EU40" s="64" cm="1">
        <f t="array" ref="EU40">IFERROR(INDEX('Time-based'!$H82:$BE82,,MATCH(EU$7,'Time-based'!$H$69:$BE$69,0)) * EU$27,0)</f>
        <v>0</v>
      </c>
      <c r="EV40" s="64" cm="1">
        <f t="array" ref="EV40">IFERROR(INDEX('Time-based'!$H82:$BE82,,MATCH(EV$7,'Time-based'!$H$69:$BE$69,0)) * EV$27,0)</f>
        <v>0</v>
      </c>
      <c r="EW40" s="64" cm="1">
        <f t="array" ref="EW40">IFERROR(INDEX('Time-based'!$H82:$BE82,,MATCH(EW$7,'Time-based'!$H$69:$BE$69,0)) * EW$27,0)</f>
        <v>0</v>
      </c>
      <c r="EX40" s="64" cm="1">
        <f t="array" ref="EX40">IFERROR(INDEX('Time-based'!$H82:$BE82,,MATCH(EX$7,'Time-based'!$H$69:$BE$69,0)) * EX$27,0)</f>
        <v>0</v>
      </c>
      <c r="EY40" s="64" cm="1">
        <f t="array" ref="EY40">IFERROR(INDEX('Time-based'!$H82:$BE82,,MATCH(EY$7,'Time-based'!$H$69:$BE$69,0)) * EY$27,0)</f>
        <v>0</v>
      </c>
      <c r="EZ40" s="64" cm="1">
        <f t="array" ref="EZ40">IFERROR(INDEX('Time-based'!$H82:$BE82,,MATCH(EZ$7,'Time-based'!$H$69:$BE$69,0)) * EZ$27,0)</f>
        <v>0</v>
      </c>
      <c r="FA40" s="64" cm="1">
        <f t="array" ref="FA40">IFERROR(INDEX('Time-based'!$H82:$BE82,,MATCH(FA$7,'Time-based'!$H$69:$BE$69,0)) * FA$27,0)</f>
        <v>0</v>
      </c>
      <c r="FB40" s="64" cm="1">
        <f t="array" ref="FB40">IFERROR(INDEX('Time-based'!$H82:$BE82,,MATCH(FB$7,'Time-based'!$H$69:$BE$69,0)) * FB$27,0)</f>
        <v>0</v>
      </c>
      <c r="FC40" s="64" cm="1">
        <f t="array" ref="FC40">IFERROR(INDEX('Time-based'!$H82:$BE82,,MATCH(FC$7,'Time-based'!$H$69:$BE$69,0)) * FC$27,0)</f>
        <v>0</v>
      </c>
      <c r="FD40" s="64" cm="1">
        <f t="array" ref="FD40">IFERROR(INDEX('Time-based'!$H82:$BE82,,MATCH(FD$7,'Time-based'!$H$69:$BE$69,0)) * FD$27,0)</f>
        <v>0</v>
      </c>
      <c r="FE40" s="64" cm="1">
        <f t="array" ref="FE40">IFERROR(INDEX('Time-based'!$H82:$BE82,,MATCH(FE$7,'Time-based'!$H$69:$BE$69,0)) * FE$27,0)</f>
        <v>0</v>
      </c>
      <c r="FF40" s="64" cm="1">
        <f t="array" ref="FF40">IFERROR(INDEX('Time-based'!$H82:$BE82,,MATCH(FF$7,'Time-based'!$H$69:$BE$69,0)) * FF$27,0)</f>
        <v>0</v>
      </c>
      <c r="FG40" s="64" cm="1">
        <f t="array" ref="FG40">IFERROR(INDEX('Time-based'!$H82:$BE82,,MATCH(FG$7,'Time-based'!$H$69:$BE$69,0)) * FG$27,0)</f>
        <v>0</v>
      </c>
      <c r="FH40" s="64" cm="1">
        <f t="array" ref="FH40">IFERROR(INDEX('Time-based'!$H82:$BE82,,MATCH(FH$7,'Time-based'!$H$69:$BE$69,0)) * FH$27,0)</f>
        <v>0</v>
      </c>
      <c r="FI40" s="64" cm="1">
        <f t="array" ref="FI40">IFERROR(INDEX('Time-based'!$H82:$BE82,,MATCH(FI$7,'Time-based'!$H$69:$BE$69,0)) * FI$27,0)</f>
        <v>0</v>
      </c>
      <c r="FJ40" s="64" cm="1">
        <f t="array" ref="FJ40">IFERROR(INDEX('Time-based'!$H82:$BE82,,MATCH(FJ$7,'Time-based'!$H$69:$BE$69,0)) * FJ$27,0)</f>
        <v>0</v>
      </c>
      <c r="FK40" s="64" cm="1">
        <f t="array" ref="FK40">IFERROR(INDEX('Time-based'!$H82:$BE82,,MATCH(FK$7,'Time-based'!$H$69:$BE$69,0)) * FK$27,0)</f>
        <v>0</v>
      </c>
      <c r="FL40" s="64" cm="1">
        <f t="array" ref="FL40">IFERROR(INDEX('Time-based'!$H82:$BE82,,MATCH(FL$7,'Time-based'!$H$69:$BE$69,0)) * FL$27,0)</f>
        <v>0</v>
      </c>
      <c r="FM40" s="64" cm="1">
        <f t="array" ref="FM40">IFERROR(INDEX('Time-based'!$H82:$BE82,,MATCH(FM$7,'Time-based'!$H$69:$BE$69,0)) * FM$27,0)</f>
        <v>0</v>
      </c>
      <c r="FN40" s="64" cm="1">
        <f t="array" ref="FN40">IFERROR(INDEX('Time-based'!$H82:$BE82,,MATCH(FN$7,'Time-based'!$H$69:$BE$69,0)) * FN$27,0)</f>
        <v>0</v>
      </c>
      <c r="FO40" s="64" cm="1">
        <f t="array" ref="FO40">IFERROR(INDEX('Time-based'!$H82:$BE82,,MATCH(FO$7,'Time-based'!$H$69:$BE$69,0)) * FO$27,0)</f>
        <v>0</v>
      </c>
      <c r="FP40" s="64" cm="1">
        <f t="array" ref="FP40">IFERROR(INDEX('Time-based'!$H82:$BE82,,MATCH(FP$7,'Time-based'!$H$69:$BE$69,0)) * FP$27,0)</f>
        <v>0</v>
      </c>
      <c r="FQ40" s="64" cm="1">
        <f t="array" ref="FQ40">IFERROR(INDEX('Time-based'!$H82:$BE82,,MATCH(FQ$7,'Time-based'!$H$69:$BE$69,0)) * FQ$27,0)</f>
        <v>0</v>
      </c>
      <c r="FR40" s="64" cm="1">
        <f t="array" ref="FR40">IFERROR(INDEX('Time-based'!$H82:$BE82,,MATCH(FR$7,'Time-based'!$H$69:$BE$69,0)) * FR$27,0)</f>
        <v>0</v>
      </c>
    </row>
    <row r="41" spans="2:174">
      <c r="C41" s="44" t="str">
        <f>'Time-based'!D83</f>
        <v>Spare</v>
      </c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  <c r="EU41" s="64"/>
      <c r="EV41" s="64"/>
      <c r="EW41" s="64"/>
      <c r="EX41" s="64"/>
      <c r="EY41" s="64"/>
      <c r="EZ41" s="64"/>
      <c r="FA41" s="64"/>
      <c r="FB41" s="64"/>
      <c r="FC41" s="64"/>
      <c r="FD41" s="64"/>
      <c r="FE41" s="64"/>
      <c r="FF41" s="64"/>
      <c r="FG41" s="64"/>
      <c r="FH41" s="64"/>
      <c r="FI41" s="64"/>
      <c r="FJ41" s="64"/>
      <c r="FK41" s="64"/>
      <c r="FL41" s="64"/>
      <c r="FM41" s="64"/>
      <c r="FN41" s="64"/>
      <c r="FO41" s="64"/>
      <c r="FP41" s="64"/>
      <c r="FQ41" s="64"/>
      <c r="FR41" s="64"/>
    </row>
    <row r="42" spans="2:174">
      <c r="C42" s="44" t="str">
        <f>'Time-based'!D84</f>
        <v>Spare</v>
      </c>
      <c r="D42" s="144" t="s">
        <v>15</v>
      </c>
      <c r="J42" s="64" cm="1">
        <f t="array" ref="J42">IFERROR(INDEX('Time-based'!$H83:$BE83,,MATCH(J$7,'Time-based'!$H$69:$BE$69,0)) * J$27,0)</f>
        <v>0</v>
      </c>
      <c r="K42" s="64" cm="1">
        <f t="array" ref="K42">IFERROR(INDEX('Time-based'!$H83:$BE83,,MATCH(K$7,'Time-based'!$H$69:$BE$69,0)) * K$27,0)</f>
        <v>0</v>
      </c>
      <c r="L42" s="64" cm="1">
        <f t="array" ref="L42">IFERROR(INDEX('Time-based'!$H83:$BE83,,MATCH(L$7,'Time-based'!$H$69:$BE$69,0)) * L$27,0)</f>
        <v>0</v>
      </c>
      <c r="M42" s="64" cm="1">
        <f t="array" ref="M42">IFERROR(INDEX('Time-based'!$H83:$BE83,,MATCH(M$7,'Time-based'!$H$69:$BE$69,0)) * M$27,0)</f>
        <v>0</v>
      </c>
      <c r="N42" s="64" cm="1">
        <f t="array" ref="N42">IFERROR(INDEX('Time-based'!$H83:$BE83,,MATCH(N$7,'Time-based'!$H$69:$BE$69,0)) * N$27,0)</f>
        <v>0</v>
      </c>
      <c r="O42" s="64" cm="1">
        <f t="array" ref="O42">IFERROR(INDEX('Time-based'!$H83:$BE83,,MATCH(O$7,'Time-based'!$H$69:$BE$69,0)) * O$27,0)</f>
        <v>0</v>
      </c>
      <c r="P42" s="64" cm="1">
        <f t="array" ref="P42">IFERROR(INDEX('Time-based'!$H83:$BE83,,MATCH(P$7,'Time-based'!$H$69:$BE$69,0)) * P$27,0)</f>
        <v>0</v>
      </c>
      <c r="Q42" s="64" cm="1">
        <f t="array" ref="Q42">IFERROR(INDEX('Time-based'!$H83:$BE83,,MATCH(Q$7,'Time-based'!$H$69:$BE$69,0)) * Q$27,0)</f>
        <v>0</v>
      </c>
      <c r="R42" s="64" cm="1">
        <f t="array" ref="R42">IFERROR(INDEX('Time-based'!$H83:$BE83,,MATCH(R$7,'Time-based'!$H$69:$BE$69,0)) * R$27,0)</f>
        <v>0</v>
      </c>
      <c r="S42" s="64" cm="1">
        <f t="array" ref="S42">IFERROR(INDEX('Time-based'!$H83:$BE83,,MATCH(S$7,'Time-based'!$H$69:$BE$69,0)) * S$27,0)</f>
        <v>0</v>
      </c>
      <c r="T42" s="64" cm="1">
        <f t="array" ref="T42">IFERROR(INDEX('Time-based'!$H83:$BE83,,MATCH(T$7,'Time-based'!$H$69:$BE$69,0)) * T$27,0)</f>
        <v>0</v>
      </c>
      <c r="U42" s="64" cm="1">
        <f t="array" ref="U42">IFERROR(INDEX('Time-based'!$H83:$BE83,,MATCH(U$7,'Time-based'!$H$69:$BE$69,0)) * U$27,0)</f>
        <v>0</v>
      </c>
      <c r="V42" s="64" cm="1">
        <f t="array" ref="V42">IFERROR(INDEX('Time-based'!$H83:$BE83,,MATCH(V$7,'Time-based'!$H$69:$BE$69,0)) * V$27,0)</f>
        <v>0</v>
      </c>
      <c r="W42" s="64" cm="1">
        <f t="array" ref="W42">IFERROR(INDEX('Time-based'!$H83:$BE83,,MATCH(W$7,'Time-based'!$H$69:$BE$69,0)) * W$27,0)</f>
        <v>0</v>
      </c>
      <c r="X42" s="64" cm="1">
        <f t="array" ref="X42">IFERROR(INDEX('Time-based'!$H83:$BE83,,MATCH(X$7,'Time-based'!$H$69:$BE$69,0)) * X$27,0)</f>
        <v>0</v>
      </c>
      <c r="Y42" s="64" cm="1">
        <f t="array" ref="Y42">IFERROR(INDEX('Time-based'!$H83:$BE83,,MATCH(Y$7,'Time-based'!$H$69:$BE$69,0)) * Y$27,0)</f>
        <v>0</v>
      </c>
      <c r="Z42" s="64" cm="1">
        <f t="array" ref="Z42">IFERROR(INDEX('Time-based'!$H83:$BE83,,MATCH(Z$7,'Time-based'!$H$69:$BE$69,0)) * Z$27,0)</f>
        <v>0</v>
      </c>
      <c r="AA42" s="64" cm="1">
        <f t="array" ref="AA42">IFERROR(INDEX('Time-based'!$H83:$BE83,,MATCH(AA$7,'Time-based'!$H$69:$BE$69,0)) * AA$27,0)</f>
        <v>0</v>
      </c>
      <c r="AB42" s="64" cm="1">
        <f t="array" ref="AB42">IFERROR(INDEX('Time-based'!$H83:$BE83,,MATCH(AB$7,'Time-based'!$H$69:$BE$69,0)) * AB$27,0)</f>
        <v>0</v>
      </c>
      <c r="AC42" s="64" cm="1">
        <f t="array" ref="AC42">IFERROR(INDEX('Time-based'!$H83:$BE83,,MATCH(AC$7,'Time-based'!$H$69:$BE$69,0)) * AC$27,0)</f>
        <v>0</v>
      </c>
      <c r="AD42" s="64" cm="1">
        <f t="array" ref="AD42">IFERROR(INDEX('Time-based'!$H83:$BE83,,MATCH(AD$7,'Time-based'!$H$69:$BE$69,0)) * AD$27,0)</f>
        <v>0</v>
      </c>
      <c r="AE42" s="64" cm="1">
        <f t="array" ref="AE42">IFERROR(INDEX('Time-based'!$H83:$BE83,,MATCH(AE$7,'Time-based'!$H$69:$BE$69,0)) * AE$27,0)</f>
        <v>0</v>
      </c>
      <c r="AF42" s="64" cm="1">
        <f t="array" ref="AF42">IFERROR(INDEX('Time-based'!$H83:$BE83,,MATCH(AF$7,'Time-based'!$H$69:$BE$69,0)) * AF$27,0)</f>
        <v>0</v>
      </c>
      <c r="AG42" s="64" cm="1">
        <f t="array" ref="AG42">IFERROR(INDEX('Time-based'!$H83:$BE83,,MATCH(AG$7,'Time-based'!$H$69:$BE$69,0)) * AG$27,0)</f>
        <v>0</v>
      </c>
      <c r="AH42" s="64" cm="1">
        <f t="array" ref="AH42">IFERROR(INDEX('Time-based'!$H83:$BE83,,MATCH(AH$7,'Time-based'!$H$69:$BE$69,0)) * AH$27,0)</f>
        <v>0</v>
      </c>
      <c r="AI42" s="64" cm="1">
        <f t="array" ref="AI42">IFERROR(INDEX('Time-based'!$H83:$BE83,,MATCH(AI$7,'Time-based'!$H$69:$BE$69,0)) * AI$27,0)</f>
        <v>0</v>
      </c>
      <c r="AJ42" s="64" cm="1">
        <f t="array" ref="AJ42">IFERROR(INDEX('Time-based'!$H83:$BE83,,MATCH(AJ$7,'Time-based'!$H$69:$BE$69,0)) * AJ$27,0)</f>
        <v>0</v>
      </c>
      <c r="AK42" s="64" cm="1">
        <f t="array" ref="AK42">IFERROR(INDEX('Time-based'!$H83:$BE83,,MATCH(AK$7,'Time-based'!$H$69:$BE$69,0)) * AK$27,0)</f>
        <v>0</v>
      </c>
      <c r="AL42" s="64" cm="1">
        <f t="array" ref="AL42">IFERROR(INDEX('Time-based'!$H83:$BE83,,MATCH(AL$7,'Time-based'!$H$69:$BE$69,0)) * AL$27,0)</f>
        <v>0</v>
      </c>
      <c r="AM42" s="64" cm="1">
        <f t="array" ref="AM42">IFERROR(INDEX('Time-based'!$H83:$BE83,,MATCH(AM$7,'Time-based'!$H$69:$BE$69,0)) * AM$27,0)</f>
        <v>0</v>
      </c>
      <c r="AN42" s="64" cm="1">
        <f t="array" ref="AN42">IFERROR(INDEX('Time-based'!$H83:$BE83,,MATCH(AN$7,'Time-based'!$H$69:$BE$69,0)) * AN$27,0)</f>
        <v>0</v>
      </c>
      <c r="AO42" s="64" cm="1">
        <f t="array" ref="AO42">IFERROR(INDEX('Time-based'!$H83:$BE83,,MATCH(AO$7,'Time-based'!$H$69:$BE$69,0)) * AO$27,0)</f>
        <v>0</v>
      </c>
      <c r="AP42" s="64" cm="1">
        <f t="array" ref="AP42">IFERROR(INDEX('Time-based'!$H83:$BE83,,MATCH(AP$7,'Time-based'!$H$69:$BE$69,0)) * AP$27,0)</f>
        <v>0</v>
      </c>
      <c r="AQ42" s="64" cm="1">
        <f t="array" ref="AQ42">IFERROR(INDEX('Time-based'!$H83:$BE83,,MATCH(AQ$7,'Time-based'!$H$69:$BE$69,0)) * AQ$27,0)</f>
        <v>0</v>
      </c>
      <c r="AR42" s="64" cm="1">
        <f t="array" ref="AR42">IFERROR(INDEX('Time-based'!$H83:$BE83,,MATCH(AR$7,'Time-based'!$H$69:$BE$69,0)) * AR$27,0)</f>
        <v>0</v>
      </c>
      <c r="AS42" s="64" cm="1">
        <f t="array" ref="AS42">IFERROR(INDEX('Time-based'!$H83:$BE83,,MATCH(AS$7,'Time-based'!$H$69:$BE$69,0)) * AS$27,0)</f>
        <v>0</v>
      </c>
      <c r="AT42" s="64" cm="1">
        <f t="array" ref="AT42">IFERROR(INDEX('Time-based'!$H83:$BE83,,MATCH(AT$7,'Time-based'!$H$69:$BE$69,0)) * AT$27,0)</f>
        <v>0</v>
      </c>
      <c r="AU42" s="64" cm="1">
        <f t="array" ref="AU42">IFERROR(INDEX('Time-based'!$H83:$BE83,,MATCH(AU$7,'Time-based'!$H$69:$BE$69,0)) * AU$27,0)</f>
        <v>0</v>
      </c>
      <c r="AV42" s="64" cm="1">
        <f t="array" ref="AV42">IFERROR(INDEX('Time-based'!$H83:$BE83,,MATCH(AV$7,'Time-based'!$H$69:$BE$69,0)) * AV$27,0)</f>
        <v>0</v>
      </c>
      <c r="AW42" s="64" cm="1">
        <f t="array" ref="AW42">IFERROR(INDEX('Time-based'!$H83:$BE83,,MATCH(AW$7,'Time-based'!$H$69:$BE$69,0)) * AW$27,0)</f>
        <v>0</v>
      </c>
      <c r="AX42" s="64" cm="1">
        <f t="array" ref="AX42">IFERROR(INDEX('Time-based'!$H83:$BE83,,MATCH(AX$7,'Time-based'!$H$69:$BE$69,0)) * AX$27,0)</f>
        <v>0</v>
      </c>
      <c r="AY42" s="64" cm="1">
        <f t="array" ref="AY42">IFERROR(INDEX('Time-based'!$H83:$BE83,,MATCH(AY$7,'Time-based'!$H$69:$BE$69,0)) * AY$27,0)</f>
        <v>0</v>
      </c>
      <c r="AZ42" s="64" cm="1">
        <f t="array" ref="AZ42">IFERROR(INDEX('Time-based'!$H83:$BE83,,MATCH(AZ$7,'Time-based'!$H$69:$BE$69,0)) * AZ$27,0)</f>
        <v>0</v>
      </c>
      <c r="BA42" s="64" cm="1">
        <f t="array" ref="BA42">IFERROR(INDEX('Time-based'!$H83:$BE83,,MATCH(BA$7,'Time-based'!$H$69:$BE$69,0)) * BA$27,0)</f>
        <v>0</v>
      </c>
      <c r="BB42" s="64" cm="1">
        <f t="array" ref="BB42">IFERROR(INDEX('Time-based'!$H83:$BE83,,MATCH(BB$7,'Time-based'!$H$69:$BE$69,0)) * BB$27,0)</f>
        <v>0</v>
      </c>
      <c r="BC42" s="64" cm="1">
        <f t="array" ref="BC42">IFERROR(INDEX('Time-based'!$H83:$BE83,,MATCH(BC$7,'Time-based'!$H$69:$BE$69,0)) * BC$27,0)</f>
        <v>0</v>
      </c>
      <c r="BD42" s="64" cm="1">
        <f t="array" ref="BD42">IFERROR(INDEX('Time-based'!$H83:$BE83,,MATCH(BD$7,'Time-based'!$H$69:$BE$69,0)) * BD$27,0)</f>
        <v>0</v>
      </c>
      <c r="BE42" s="64" cm="1">
        <f t="array" ref="BE42">IFERROR(INDEX('Time-based'!$H83:$BE83,,MATCH(BE$7,'Time-based'!$H$69:$BE$69,0)) * BE$27,0)</f>
        <v>0</v>
      </c>
      <c r="BF42" s="64" cm="1">
        <f t="array" ref="BF42">IFERROR(INDEX('Time-based'!$H83:$BE83,,MATCH(BF$7,'Time-based'!$H$69:$BE$69,0)) * BF$27,0)</f>
        <v>0</v>
      </c>
      <c r="BG42" s="64" cm="1">
        <f t="array" ref="BG42">IFERROR(INDEX('Time-based'!$H83:$BE83,,MATCH(BG$7,'Time-based'!$H$69:$BE$69,0)) * BG$27,0)</f>
        <v>0</v>
      </c>
      <c r="BH42" s="64" cm="1">
        <f t="array" ref="BH42">IFERROR(INDEX('Time-based'!$H83:$BE83,,MATCH(BH$7,'Time-based'!$H$69:$BE$69,0)) * BH$27,0)</f>
        <v>0</v>
      </c>
      <c r="BI42" s="64" cm="1">
        <f t="array" ref="BI42">IFERROR(INDEX('Time-based'!$H83:$BE83,,MATCH(BI$7,'Time-based'!$H$69:$BE$69,0)) * BI$27,0)</f>
        <v>0</v>
      </c>
      <c r="BJ42" s="64" cm="1">
        <f t="array" ref="BJ42">IFERROR(INDEX('Time-based'!$H83:$BE83,,MATCH(BJ$7,'Time-based'!$H$69:$BE$69,0)) * BJ$27,0)</f>
        <v>0</v>
      </c>
      <c r="BK42" s="64" cm="1">
        <f t="array" ref="BK42">IFERROR(INDEX('Time-based'!$H83:$BE83,,MATCH(BK$7,'Time-based'!$H$69:$BE$69,0)) * BK$27,0)</f>
        <v>0</v>
      </c>
      <c r="BL42" s="64" cm="1">
        <f t="array" ref="BL42">IFERROR(INDEX('Time-based'!$H83:$BE83,,MATCH(BL$7,'Time-based'!$H$69:$BE$69,0)) * BL$27,0)</f>
        <v>0</v>
      </c>
      <c r="BM42" s="64" cm="1">
        <f t="array" ref="BM42">IFERROR(INDEX('Time-based'!$H83:$BE83,,MATCH(BM$7,'Time-based'!$H$69:$BE$69,0)) * BM$27,0)</f>
        <v>0</v>
      </c>
      <c r="BN42" s="64" cm="1">
        <f t="array" ref="BN42">IFERROR(INDEX('Time-based'!$H83:$BE83,,MATCH(BN$7,'Time-based'!$H$69:$BE$69,0)) * BN$27,0)</f>
        <v>0</v>
      </c>
      <c r="BO42" s="64" cm="1">
        <f t="array" ref="BO42">IFERROR(INDEX('Time-based'!$H83:$BE83,,MATCH(BO$7,'Time-based'!$H$69:$BE$69,0)) * BO$27,0)</f>
        <v>0</v>
      </c>
      <c r="BP42" s="64" cm="1">
        <f t="array" ref="BP42">IFERROR(INDEX('Time-based'!$H83:$BE83,,MATCH(BP$7,'Time-based'!$H$69:$BE$69,0)) * BP$27,0)</f>
        <v>0</v>
      </c>
      <c r="BQ42" s="64" cm="1">
        <f t="array" ref="BQ42">IFERROR(INDEX('Time-based'!$H83:$BE83,,MATCH(BQ$7,'Time-based'!$H$69:$BE$69,0)) * BQ$27,0)</f>
        <v>0</v>
      </c>
      <c r="BR42" s="64" cm="1">
        <f t="array" ref="BR42">IFERROR(INDEX('Time-based'!$H83:$BE83,,MATCH(BR$7,'Time-based'!$H$69:$BE$69,0)) * BR$27,0)</f>
        <v>0</v>
      </c>
      <c r="BS42" s="64" cm="1">
        <f t="array" ref="BS42">IFERROR(INDEX('Time-based'!$H83:$BE83,,MATCH(BS$7,'Time-based'!$H$69:$BE$69,0)) * BS$27,0)</f>
        <v>0</v>
      </c>
      <c r="BT42" s="64" cm="1">
        <f t="array" ref="BT42">IFERROR(INDEX('Time-based'!$H83:$BE83,,MATCH(BT$7,'Time-based'!$H$69:$BE$69,0)) * BT$27,0)</f>
        <v>0</v>
      </c>
      <c r="BU42" s="64" cm="1">
        <f t="array" ref="BU42">IFERROR(INDEX('Time-based'!$H83:$BE83,,MATCH(BU$7,'Time-based'!$H$69:$BE$69,0)) * BU$27,0)</f>
        <v>0</v>
      </c>
      <c r="BV42" s="64" cm="1">
        <f t="array" ref="BV42">IFERROR(INDEX('Time-based'!$H83:$BE83,,MATCH(BV$7,'Time-based'!$H$69:$BE$69,0)) * BV$27,0)</f>
        <v>0</v>
      </c>
      <c r="BW42" s="64" cm="1">
        <f t="array" ref="BW42">IFERROR(INDEX('Time-based'!$H83:$BE83,,MATCH(BW$7,'Time-based'!$H$69:$BE$69,0)) * BW$27,0)</f>
        <v>0</v>
      </c>
      <c r="BX42" s="64" cm="1">
        <f t="array" ref="BX42">IFERROR(INDEX('Time-based'!$H83:$BE83,,MATCH(BX$7,'Time-based'!$H$69:$BE$69,0)) * BX$27,0)</f>
        <v>0</v>
      </c>
      <c r="BY42" s="64" cm="1">
        <f t="array" ref="BY42">IFERROR(INDEX('Time-based'!$H83:$BE83,,MATCH(BY$7,'Time-based'!$H$69:$BE$69,0)) * BY$27,0)</f>
        <v>0</v>
      </c>
      <c r="BZ42" s="64" cm="1">
        <f t="array" ref="BZ42">IFERROR(INDEX('Time-based'!$H83:$BE83,,MATCH(BZ$7,'Time-based'!$H$69:$BE$69,0)) * BZ$27,0)</f>
        <v>0</v>
      </c>
      <c r="CA42" s="64" cm="1">
        <f t="array" ref="CA42">IFERROR(INDEX('Time-based'!$H83:$BE83,,MATCH(CA$7,'Time-based'!$H$69:$BE$69,0)) * CA$27,0)</f>
        <v>0</v>
      </c>
      <c r="CB42" s="64" cm="1">
        <f t="array" ref="CB42">IFERROR(INDEX('Time-based'!$H83:$BE83,,MATCH(CB$7,'Time-based'!$H$69:$BE$69,0)) * CB$27,0)</f>
        <v>0</v>
      </c>
      <c r="CC42" s="64" cm="1">
        <f t="array" ref="CC42">IFERROR(INDEX('Time-based'!$H83:$BE83,,MATCH(CC$7,'Time-based'!$H$69:$BE$69,0)) * CC$27,0)</f>
        <v>0</v>
      </c>
      <c r="CD42" s="64" cm="1">
        <f t="array" ref="CD42">IFERROR(INDEX('Time-based'!$H83:$BE83,,MATCH(CD$7,'Time-based'!$H$69:$BE$69,0)) * CD$27,0)</f>
        <v>0</v>
      </c>
      <c r="CE42" s="64" cm="1">
        <f t="array" ref="CE42">IFERROR(INDEX('Time-based'!$H83:$BE83,,MATCH(CE$7,'Time-based'!$H$69:$BE$69,0)) * CE$27,0)</f>
        <v>0</v>
      </c>
      <c r="CF42" s="64" cm="1">
        <f t="array" ref="CF42">IFERROR(INDEX('Time-based'!$H83:$BE83,,MATCH(CF$7,'Time-based'!$H$69:$BE$69,0)) * CF$27,0)</f>
        <v>0</v>
      </c>
      <c r="CG42" s="64" cm="1">
        <f t="array" ref="CG42">IFERROR(INDEX('Time-based'!$H83:$BE83,,MATCH(CG$7,'Time-based'!$H$69:$BE$69,0)) * CG$27,0)</f>
        <v>0</v>
      </c>
      <c r="CH42" s="64" cm="1">
        <f t="array" ref="CH42">IFERROR(INDEX('Time-based'!$H83:$BE83,,MATCH(CH$7,'Time-based'!$H$69:$BE$69,0)) * CH$27,0)</f>
        <v>0</v>
      </c>
      <c r="CI42" s="64" cm="1">
        <f t="array" ref="CI42">IFERROR(INDEX('Time-based'!$H83:$BE83,,MATCH(CI$7,'Time-based'!$H$69:$BE$69,0)) * CI$27,0)</f>
        <v>0</v>
      </c>
      <c r="CJ42" s="64" cm="1">
        <f t="array" ref="CJ42">IFERROR(INDEX('Time-based'!$H83:$BE83,,MATCH(CJ$7,'Time-based'!$H$69:$BE$69,0)) * CJ$27,0)</f>
        <v>0</v>
      </c>
      <c r="CK42" s="64" cm="1">
        <f t="array" ref="CK42">IFERROR(INDEX('Time-based'!$H83:$BE83,,MATCH(CK$7,'Time-based'!$H$69:$BE$69,0)) * CK$27,0)</f>
        <v>0</v>
      </c>
      <c r="CL42" s="64" cm="1">
        <f t="array" ref="CL42">IFERROR(INDEX('Time-based'!$H83:$BE83,,MATCH(CL$7,'Time-based'!$H$69:$BE$69,0)) * CL$27,0)</f>
        <v>0</v>
      </c>
      <c r="CM42" s="64" cm="1">
        <f t="array" ref="CM42">IFERROR(INDEX('Time-based'!$H83:$BE83,,MATCH(CM$7,'Time-based'!$H$69:$BE$69,0)) * CM$27,0)</f>
        <v>0</v>
      </c>
      <c r="CN42" s="64" cm="1">
        <f t="array" ref="CN42">IFERROR(INDEX('Time-based'!$H83:$BE83,,MATCH(CN$7,'Time-based'!$H$69:$BE$69,0)) * CN$27,0)</f>
        <v>0</v>
      </c>
      <c r="CO42" s="64" cm="1">
        <f t="array" ref="CO42">IFERROR(INDEX('Time-based'!$H83:$BE83,,MATCH(CO$7,'Time-based'!$H$69:$BE$69,0)) * CO$27,0)</f>
        <v>0</v>
      </c>
      <c r="CP42" s="64" cm="1">
        <f t="array" ref="CP42">IFERROR(INDEX('Time-based'!$H83:$BE83,,MATCH(CP$7,'Time-based'!$H$69:$BE$69,0)) * CP$27,0)</f>
        <v>0</v>
      </c>
      <c r="CQ42" s="64" cm="1">
        <f t="array" ref="CQ42">IFERROR(INDEX('Time-based'!$H83:$BE83,,MATCH(CQ$7,'Time-based'!$H$69:$BE$69,0)) * CQ$27,0)</f>
        <v>0</v>
      </c>
      <c r="CR42" s="64" cm="1">
        <f t="array" ref="CR42">IFERROR(INDEX('Time-based'!$H83:$BE83,,MATCH(CR$7,'Time-based'!$H$69:$BE$69,0)) * CR$27,0)</f>
        <v>0</v>
      </c>
      <c r="CS42" s="64" cm="1">
        <f t="array" ref="CS42">IFERROR(INDEX('Time-based'!$H83:$BE83,,MATCH(CS$7,'Time-based'!$H$69:$BE$69,0)) * CS$27,0)</f>
        <v>0</v>
      </c>
      <c r="CT42" s="64" cm="1">
        <f t="array" ref="CT42">IFERROR(INDEX('Time-based'!$H83:$BE83,,MATCH(CT$7,'Time-based'!$H$69:$BE$69,0)) * CT$27,0)</f>
        <v>0</v>
      </c>
      <c r="CU42" s="64" cm="1">
        <f t="array" ref="CU42">IFERROR(INDEX('Time-based'!$H83:$BE83,,MATCH(CU$7,'Time-based'!$H$69:$BE$69,0)) * CU$27,0)</f>
        <v>0</v>
      </c>
      <c r="CV42" s="64" cm="1">
        <f t="array" ref="CV42">IFERROR(INDEX('Time-based'!$H83:$BE83,,MATCH(CV$7,'Time-based'!$H$69:$BE$69,0)) * CV$27,0)</f>
        <v>0</v>
      </c>
      <c r="CW42" s="64" cm="1">
        <f t="array" ref="CW42">IFERROR(INDEX('Time-based'!$H83:$BE83,,MATCH(CW$7,'Time-based'!$H$69:$BE$69,0)) * CW$27,0)</f>
        <v>0</v>
      </c>
      <c r="CX42" s="64" cm="1">
        <f t="array" ref="CX42">IFERROR(INDEX('Time-based'!$H83:$BE83,,MATCH(CX$7,'Time-based'!$H$69:$BE$69,0)) * CX$27,0)</f>
        <v>0</v>
      </c>
      <c r="CY42" s="64" cm="1">
        <f t="array" ref="CY42">IFERROR(INDEX('Time-based'!$H83:$BE83,,MATCH(CY$7,'Time-based'!$H$69:$BE$69,0)) * CY$27,0)</f>
        <v>0</v>
      </c>
      <c r="CZ42" s="64" cm="1">
        <f t="array" ref="CZ42">IFERROR(INDEX('Time-based'!$H83:$BE83,,MATCH(CZ$7,'Time-based'!$H$69:$BE$69,0)) * CZ$27,0)</f>
        <v>0</v>
      </c>
      <c r="DA42" s="64" cm="1">
        <f t="array" ref="DA42">IFERROR(INDEX('Time-based'!$H83:$BE83,,MATCH(DA$7,'Time-based'!$H$69:$BE$69,0)) * DA$27,0)</f>
        <v>0</v>
      </c>
      <c r="DB42" s="64" cm="1">
        <f t="array" ref="DB42">IFERROR(INDEX('Time-based'!$H83:$BE83,,MATCH(DB$7,'Time-based'!$H$69:$BE$69,0)) * DB$27,0)</f>
        <v>0</v>
      </c>
      <c r="DC42" s="64" cm="1">
        <f t="array" ref="DC42">IFERROR(INDEX('Time-based'!$H83:$BE83,,MATCH(DC$7,'Time-based'!$H$69:$BE$69,0)) * DC$27,0)</f>
        <v>0</v>
      </c>
      <c r="DD42" s="64" cm="1">
        <f t="array" ref="DD42">IFERROR(INDEX('Time-based'!$H83:$BE83,,MATCH(DD$7,'Time-based'!$H$69:$BE$69,0)) * DD$27,0)</f>
        <v>0</v>
      </c>
      <c r="DE42" s="64" cm="1">
        <f t="array" ref="DE42">IFERROR(INDEX('Time-based'!$H83:$BE83,,MATCH(DE$7,'Time-based'!$H$69:$BE$69,0)) * DE$27,0)</f>
        <v>0</v>
      </c>
      <c r="DF42" s="64" cm="1">
        <f t="array" ref="DF42">IFERROR(INDEX('Time-based'!$H83:$BE83,,MATCH(DF$7,'Time-based'!$H$69:$BE$69,0)) * DF$27,0)</f>
        <v>0</v>
      </c>
      <c r="DG42" s="64" cm="1">
        <f t="array" ref="DG42">IFERROR(INDEX('Time-based'!$H83:$BE83,,MATCH(DG$7,'Time-based'!$H$69:$BE$69,0)) * DG$27,0)</f>
        <v>0</v>
      </c>
      <c r="DH42" s="64" cm="1">
        <f t="array" ref="DH42">IFERROR(INDEX('Time-based'!$H83:$BE83,,MATCH(DH$7,'Time-based'!$H$69:$BE$69,0)) * DH$27,0)</f>
        <v>0</v>
      </c>
      <c r="DI42" s="64" cm="1">
        <f t="array" ref="DI42">IFERROR(INDEX('Time-based'!$H83:$BE83,,MATCH(DI$7,'Time-based'!$H$69:$BE$69,0)) * DI$27,0)</f>
        <v>0</v>
      </c>
      <c r="DJ42" s="64" cm="1">
        <f t="array" ref="DJ42">IFERROR(INDEX('Time-based'!$H83:$BE83,,MATCH(DJ$7,'Time-based'!$H$69:$BE$69,0)) * DJ$27,0)</f>
        <v>0</v>
      </c>
      <c r="DK42" s="64" cm="1">
        <f t="array" ref="DK42">IFERROR(INDEX('Time-based'!$H83:$BE83,,MATCH(DK$7,'Time-based'!$H$69:$BE$69,0)) * DK$27,0)</f>
        <v>0</v>
      </c>
      <c r="DL42" s="64" cm="1">
        <f t="array" ref="DL42">IFERROR(INDEX('Time-based'!$H83:$BE83,,MATCH(DL$7,'Time-based'!$H$69:$BE$69,0)) * DL$27,0)</f>
        <v>0</v>
      </c>
      <c r="DM42" s="64" cm="1">
        <f t="array" ref="DM42">IFERROR(INDEX('Time-based'!$H83:$BE83,,MATCH(DM$7,'Time-based'!$H$69:$BE$69,0)) * DM$27,0)</f>
        <v>0</v>
      </c>
      <c r="DN42" s="64" cm="1">
        <f t="array" ref="DN42">IFERROR(INDEX('Time-based'!$H83:$BE83,,MATCH(DN$7,'Time-based'!$H$69:$BE$69,0)) * DN$27,0)</f>
        <v>0</v>
      </c>
      <c r="DO42" s="64" cm="1">
        <f t="array" ref="DO42">IFERROR(INDEX('Time-based'!$H83:$BE83,,MATCH(DO$7,'Time-based'!$H$69:$BE$69,0)) * DO$27,0)</f>
        <v>0</v>
      </c>
      <c r="DP42" s="64" cm="1">
        <f t="array" ref="DP42">IFERROR(INDEX('Time-based'!$H83:$BE83,,MATCH(DP$7,'Time-based'!$H$69:$BE$69,0)) * DP$27,0)</f>
        <v>0</v>
      </c>
      <c r="DQ42" s="64" cm="1">
        <f t="array" ref="DQ42">IFERROR(INDEX('Time-based'!$H83:$BE83,,MATCH(DQ$7,'Time-based'!$H$69:$BE$69,0)) * DQ$27,0)</f>
        <v>0</v>
      </c>
      <c r="DR42" s="64" cm="1">
        <f t="array" ref="DR42">IFERROR(INDEX('Time-based'!$H83:$BE83,,MATCH(DR$7,'Time-based'!$H$69:$BE$69,0)) * DR$27,0)</f>
        <v>0</v>
      </c>
      <c r="DS42" s="64" cm="1">
        <f t="array" ref="DS42">IFERROR(INDEX('Time-based'!$H83:$BE83,,MATCH(DS$7,'Time-based'!$H$69:$BE$69,0)) * DS$27,0)</f>
        <v>0</v>
      </c>
      <c r="DT42" s="64" cm="1">
        <f t="array" ref="DT42">IFERROR(INDEX('Time-based'!$H83:$BE83,,MATCH(DT$7,'Time-based'!$H$69:$BE$69,0)) * DT$27,0)</f>
        <v>0</v>
      </c>
      <c r="DU42" s="64" cm="1">
        <f t="array" ref="DU42">IFERROR(INDEX('Time-based'!$H83:$BE83,,MATCH(DU$7,'Time-based'!$H$69:$BE$69,0)) * DU$27,0)</f>
        <v>0</v>
      </c>
      <c r="DV42" s="64" cm="1">
        <f t="array" ref="DV42">IFERROR(INDEX('Time-based'!$H83:$BE83,,MATCH(DV$7,'Time-based'!$H$69:$BE$69,0)) * DV$27,0)</f>
        <v>0</v>
      </c>
      <c r="DW42" s="64" cm="1">
        <f t="array" ref="DW42">IFERROR(INDEX('Time-based'!$H83:$BE83,,MATCH(DW$7,'Time-based'!$H$69:$BE$69,0)) * DW$27,0)</f>
        <v>0</v>
      </c>
      <c r="DX42" s="64" cm="1">
        <f t="array" ref="DX42">IFERROR(INDEX('Time-based'!$H83:$BE83,,MATCH(DX$7,'Time-based'!$H$69:$BE$69,0)) * DX$27,0)</f>
        <v>0</v>
      </c>
      <c r="DY42" s="64" cm="1">
        <f t="array" ref="DY42">IFERROR(INDEX('Time-based'!$H83:$BE83,,MATCH(DY$7,'Time-based'!$H$69:$BE$69,0)) * DY$27,0)</f>
        <v>0</v>
      </c>
      <c r="DZ42" s="64" cm="1">
        <f t="array" ref="DZ42">IFERROR(INDEX('Time-based'!$H83:$BE83,,MATCH(DZ$7,'Time-based'!$H$69:$BE$69,0)) * DZ$27,0)</f>
        <v>0</v>
      </c>
      <c r="EA42" s="64" cm="1">
        <f t="array" ref="EA42">IFERROR(INDEX('Time-based'!$H83:$BE83,,MATCH(EA$7,'Time-based'!$H$69:$BE$69,0)) * EA$27,0)</f>
        <v>0</v>
      </c>
      <c r="EB42" s="64" cm="1">
        <f t="array" ref="EB42">IFERROR(INDEX('Time-based'!$H83:$BE83,,MATCH(EB$7,'Time-based'!$H$69:$BE$69,0)) * EB$27,0)</f>
        <v>0</v>
      </c>
      <c r="EC42" s="64" cm="1">
        <f t="array" ref="EC42">IFERROR(INDEX('Time-based'!$H83:$BE83,,MATCH(EC$7,'Time-based'!$H$69:$BE$69,0)) * EC$27,0)</f>
        <v>0</v>
      </c>
      <c r="ED42" s="64" cm="1">
        <f t="array" ref="ED42">IFERROR(INDEX('Time-based'!$H83:$BE83,,MATCH(ED$7,'Time-based'!$H$69:$BE$69,0)) * ED$27,0)</f>
        <v>0</v>
      </c>
      <c r="EE42" s="64" cm="1">
        <f t="array" ref="EE42">IFERROR(INDEX('Time-based'!$H83:$BE83,,MATCH(EE$7,'Time-based'!$H$69:$BE$69,0)) * EE$27,0)</f>
        <v>0</v>
      </c>
      <c r="EF42" s="64" cm="1">
        <f t="array" ref="EF42">IFERROR(INDEX('Time-based'!$H83:$BE83,,MATCH(EF$7,'Time-based'!$H$69:$BE$69,0)) * EF$27,0)</f>
        <v>0</v>
      </c>
      <c r="EG42" s="64" cm="1">
        <f t="array" ref="EG42">IFERROR(INDEX('Time-based'!$H83:$BE83,,MATCH(EG$7,'Time-based'!$H$69:$BE$69,0)) * EG$27,0)</f>
        <v>0</v>
      </c>
      <c r="EH42" s="64" cm="1">
        <f t="array" ref="EH42">IFERROR(INDEX('Time-based'!$H83:$BE83,,MATCH(EH$7,'Time-based'!$H$69:$BE$69,0)) * EH$27,0)</f>
        <v>0</v>
      </c>
      <c r="EI42" s="64" cm="1">
        <f t="array" ref="EI42">IFERROR(INDEX('Time-based'!$H83:$BE83,,MATCH(EI$7,'Time-based'!$H$69:$BE$69,0)) * EI$27,0)</f>
        <v>0</v>
      </c>
      <c r="EJ42" s="64" cm="1">
        <f t="array" ref="EJ42">IFERROR(INDEX('Time-based'!$H83:$BE83,,MATCH(EJ$7,'Time-based'!$H$69:$BE$69,0)) * EJ$27,0)</f>
        <v>0</v>
      </c>
      <c r="EK42" s="64" cm="1">
        <f t="array" ref="EK42">IFERROR(INDEX('Time-based'!$H83:$BE83,,MATCH(EK$7,'Time-based'!$H$69:$BE$69,0)) * EK$27,0)</f>
        <v>0</v>
      </c>
      <c r="EL42" s="64" cm="1">
        <f t="array" ref="EL42">IFERROR(INDEX('Time-based'!$H83:$BE83,,MATCH(EL$7,'Time-based'!$H$69:$BE$69,0)) * EL$27,0)</f>
        <v>0</v>
      </c>
      <c r="EM42" s="64" cm="1">
        <f t="array" ref="EM42">IFERROR(INDEX('Time-based'!$H83:$BE83,,MATCH(EM$7,'Time-based'!$H$69:$BE$69,0)) * EM$27,0)</f>
        <v>0</v>
      </c>
      <c r="EN42" s="64" cm="1">
        <f t="array" ref="EN42">IFERROR(INDEX('Time-based'!$H83:$BE83,,MATCH(EN$7,'Time-based'!$H$69:$BE$69,0)) * EN$27,0)</f>
        <v>0</v>
      </c>
      <c r="EO42" s="64" cm="1">
        <f t="array" ref="EO42">IFERROR(INDEX('Time-based'!$H83:$BE83,,MATCH(EO$7,'Time-based'!$H$69:$BE$69,0)) * EO$27,0)</f>
        <v>0</v>
      </c>
      <c r="EP42" s="64" cm="1">
        <f t="array" ref="EP42">IFERROR(INDEX('Time-based'!$H83:$BE83,,MATCH(EP$7,'Time-based'!$H$69:$BE$69,0)) * EP$27,0)</f>
        <v>0</v>
      </c>
      <c r="EQ42" s="64" cm="1">
        <f t="array" ref="EQ42">IFERROR(INDEX('Time-based'!$H83:$BE83,,MATCH(EQ$7,'Time-based'!$H$69:$BE$69,0)) * EQ$27,0)</f>
        <v>0</v>
      </c>
      <c r="ER42" s="64" cm="1">
        <f t="array" ref="ER42">IFERROR(INDEX('Time-based'!$H83:$BE83,,MATCH(ER$7,'Time-based'!$H$69:$BE$69,0)) * ER$27,0)</f>
        <v>0</v>
      </c>
      <c r="ES42" s="64" cm="1">
        <f t="array" ref="ES42">IFERROR(INDEX('Time-based'!$H83:$BE83,,MATCH(ES$7,'Time-based'!$H$69:$BE$69,0)) * ES$27,0)</f>
        <v>0</v>
      </c>
      <c r="ET42" s="64" cm="1">
        <f t="array" ref="ET42">IFERROR(INDEX('Time-based'!$H83:$BE83,,MATCH(ET$7,'Time-based'!$H$69:$BE$69,0)) * ET$27,0)</f>
        <v>0</v>
      </c>
      <c r="EU42" s="64" cm="1">
        <f t="array" ref="EU42">IFERROR(INDEX('Time-based'!$H83:$BE83,,MATCH(EU$7,'Time-based'!$H$69:$BE$69,0)) * EU$27,0)</f>
        <v>0</v>
      </c>
      <c r="EV42" s="64" cm="1">
        <f t="array" ref="EV42">IFERROR(INDEX('Time-based'!$H83:$BE83,,MATCH(EV$7,'Time-based'!$H$69:$BE$69,0)) * EV$27,0)</f>
        <v>0</v>
      </c>
      <c r="EW42" s="64" cm="1">
        <f t="array" ref="EW42">IFERROR(INDEX('Time-based'!$H83:$BE83,,MATCH(EW$7,'Time-based'!$H$69:$BE$69,0)) * EW$27,0)</f>
        <v>0</v>
      </c>
      <c r="EX42" s="64" cm="1">
        <f t="array" ref="EX42">IFERROR(INDEX('Time-based'!$H83:$BE83,,MATCH(EX$7,'Time-based'!$H$69:$BE$69,0)) * EX$27,0)</f>
        <v>0</v>
      </c>
      <c r="EY42" s="64" cm="1">
        <f t="array" ref="EY42">IFERROR(INDEX('Time-based'!$H83:$BE83,,MATCH(EY$7,'Time-based'!$H$69:$BE$69,0)) * EY$27,0)</f>
        <v>0</v>
      </c>
      <c r="EZ42" s="64" cm="1">
        <f t="array" ref="EZ42">IFERROR(INDEX('Time-based'!$H83:$BE83,,MATCH(EZ$7,'Time-based'!$H$69:$BE$69,0)) * EZ$27,0)</f>
        <v>0</v>
      </c>
      <c r="FA42" s="64" cm="1">
        <f t="array" ref="FA42">IFERROR(INDEX('Time-based'!$H83:$BE83,,MATCH(FA$7,'Time-based'!$H$69:$BE$69,0)) * FA$27,0)</f>
        <v>0</v>
      </c>
      <c r="FB42" s="64" cm="1">
        <f t="array" ref="FB42">IFERROR(INDEX('Time-based'!$H83:$BE83,,MATCH(FB$7,'Time-based'!$H$69:$BE$69,0)) * FB$27,0)</f>
        <v>0</v>
      </c>
      <c r="FC42" s="64" cm="1">
        <f t="array" ref="FC42">IFERROR(INDEX('Time-based'!$H83:$BE83,,MATCH(FC$7,'Time-based'!$H$69:$BE$69,0)) * FC$27,0)</f>
        <v>0</v>
      </c>
      <c r="FD42" s="64" cm="1">
        <f t="array" ref="FD42">IFERROR(INDEX('Time-based'!$H83:$BE83,,MATCH(FD$7,'Time-based'!$H$69:$BE$69,0)) * FD$27,0)</f>
        <v>0</v>
      </c>
      <c r="FE42" s="64" cm="1">
        <f t="array" ref="FE42">IFERROR(INDEX('Time-based'!$H83:$BE83,,MATCH(FE$7,'Time-based'!$H$69:$BE$69,0)) * FE$27,0)</f>
        <v>0</v>
      </c>
      <c r="FF42" s="64" cm="1">
        <f t="array" ref="FF42">IFERROR(INDEX('Time-based'!$H83:$BE83,,MATCH(FF$7,'Time-based'!$H$69:$BE$69,0)) * FF$27,0)</f>
        <v>0</v>
      </c>
      <c r="FG42" s="64" cm="1">
        <f t="array" ref="FG42">IFERROR(INDEX('Time-based'!$H83:$BE83,,MATCH(FG$7,'Time-based'!$H$69:$BE$69,0)) * FG$27,0)</f>
        <v>0</v>
      </c>
      <c r="FH42" s="64" cm="1">
        <f t="array" ref="FH42">IFERROR(INDEX('Time-based'!$H83:$BE83,,MATCH(FH$7,'Time-based'!$H$69:$BE$69,0)) * FH$27,0)</f>
        <v>0</v>
      </c>
      <c r="FI42" s="64" cm="1">
        <f t="array" ref="FI42">IFERROR(INDEX('Time-based'!$H83:$BE83,,MATCH(FI$7,'Time-based'!$H$69:$BE$69,0)) * FI$27,0)</f>
        <v>0</v>
      </c>
      <c r="FJ42" s="64" cm="1">
        <f t="array" ref="FJ42">IFERROR(INDEX('Time-based'!$H83:$BE83,,MATCH(FJ$7,'Time-based'!$H$69:$BE$69,0)) * FJ$27,0)</f>
        <v>0</v>
      </c>
      <c r="FK42" s="64" cm="1">
        <f t="array" ref="FK42">IFERROR(INDEX('Time-based'!$H83:$BE83,,MATCH(FK$7,'Time-based'!$H$69:$BE$69,0)) * FK$27,0)</f>
        <v>0</v>
      </c>
      <c r="FL42" s="64" cm="1">
        <f t="array" ref="FL42">IFERROR(INDEX('Time-based'!$H83:$BE83,,MATCH(FL$7,'Time-based'!$H$69:$BE$69,0)) * FL$27,0)</f>
        <v>0</v>
      </c>
      <c r="FM42" s="64" cm="1">
        <f t="array" ref="FM42">IFERROR(INDEX('Time-based'!$H83:$BE83,,MATCH(FM$7,'Time-based'!$H$69:$BE$69,0)) * FM$27,0)</f>
        <v>0</v>
      </c>
      <c r="FN42" s="64" cm="1">
        <f t="array" ref="FN42">IFERROR(INDEX('Time-based'!$H83:$BE83,,MATCH(FN$7,'Time-based'!$H$69:$BE$69,0)) * FN$27,0)</f>
        <v>0</v>
      </c>
      <c r="FO42" s="64" cm="1">
        <f t="array" ref="FO42">IFERROR(INDEX('Time-based'!$H83:$BE83,,MATCH(FO$7,'Time-based'!$H$69:$BE$69,0)) * FO$27,0)</f>
        <v>0</v>
      </c>
      <c r="FP42" s="64" cm="1">
        <f t="array" ref="FP42">IFERROR(INDEX('Time-based'!$H83:$BE83,,MATCH(FP$7,'Time-based'!$H$69:$BE$69,0)) * FP$27,0)</f>
        <v>0</v>
      </c>
      <c r="FQ42" s="64" cm="1">
        <f t="array" ref="FQ42">IFERROR(INDEX('Time-based'!$H83:$BE83,,MATCH(FQ$7,'Time-based'!$H$69:$BE$69,0)) * FQ$27,0)</f>
        <v>0</v>
      </c>
      <c r="FR42" s="64" cm="1">
        <f t="array" ref="FR42">IFERROR(INDEX('Time-based'!$H83:$BE83,,MATCH(FR$7,'Time-based'!$H$69:$BE$69,0)) * FR$27,0)</f>
        <v>0</v>
      </c>
    </row>
    <row r="43" spans="2:174">
      <c r="D43"/>
    </row>
    <row r="44" spans="2:174">
      <c r="B44" s="30" t="s">
        <v>60</v>
      </c>
      <c r="D44"/>
    </row>
    <row r="45" spans="2:174">
      <c r="C45" t="str">
        <f>'Time-based'!D111</f>
        <v>PLN/EUR 4.30 constant</v>
      </c>
      <c r="D45" s="144" t="s">
        <v>977</v>
      </c>
      <c r="J45" s="81" cm="1">
        <f t="array" ref="J45">IFERROR(INDEX('Time-based'!$H111:$BE111,,MATCH(J$7,'Time-based'!$H$110:$BE$110,0)),0)</f>
        <v>4.25</v>
      </c>
      <c r="K45" s="81" cm="1">
        <f t="array" ref="K45">IFERROR(INDEX('Time-based'!$H111:$BE111,,MATCH(K$7,'Time-based'!$H$110:$BE$110,0)),0)</f>
        <v>4.25</v>
      </c>
      <c r="L45" s="81" cm="1">
        <f t="array" ref="L45">IFERROR(INDEX('Time-based'!$H111:$BE111,,MATCH(L$7,'Time-based'!$H$110:$BE$110,0)),0)</f>
        <v>4.25</v>
      </c>
      <c r="M45" s="81" cm="1">
        <f t="array" ref="M45">IFERROR(INDEX('Time-based'!$H111:$BE111,,MATCH(M$7,'Time-based'!$H$110:$BE$110,0)),0)</f>
        <v>4.25</v>
      </c>
      <c r="N45" s="81" cm="1">
        <f t="array" ref="N45">IFERROR(INDEX('Time-based'!$H111:$BE111,,MATCH(N$7,'Time-based'!$H$110:$BE$110,0)),0)</f>
        <v>4.25</v>
      </c>
      <c r="O45" s="81" cm="1">
        <f t="array" ref="O45">IFERROR(INDEX('Time-based'!$H111:$BE111,,MATCH(O$7,'Time-based'!$H$110:$BE$110,0)),0)</f>
        <v>4.25</v>
      </c>
      <c r="P45" s="81" cm="1">
        <f t="array" ref="P45">IFERROR(INDEX('Time-based'!$H111:$BE111,,MATCH(P$7,'Time-based'!$H$110:$BE$110,0)),0)</f>
        <v>4.25</v>
      </c>
      <c r="Q45" s="81" cm="1">
        <f t="array" ref="Q45">IFERROR(INDEX('Time-based'!$H111:$BE111,,MATCH(Q$7,'Time-based'!$H$110:$BE$110,0)),0)</f>
        <v>4.25</v>
      </c>
      <c r="R45" s="81" cm="1">
        <f t="array" ref="R45">IFERROR(INDEX('Time-based'!$H111:$BE111,,MATCH(R$7,'Time-based'!$H$110:$BE$110,0)),0)</f>
        <v>4.25</v>
      </c>
      <c r="S45" s="81" cm="1">
        <f t="array" ref="S45">IFERROR(INDEX('Time-based'!$H111:$BE111,,MATCH(S$7,'Time-based'!$H$110:$BE$110,0)),0)</f>
        <v>4.25</v>
      </c>
      <c r="T45" s="81" cm="1">
        <f t="array" ref="T45">IFERROR(INDEX('Time-based'!$H111:$BE111,,MATCH(T$7,'Time-based'!$H$110:$BE$110,0)),0)</f>
        <v>4.25</v>
      </c>
      <c r="U45" s="81" cm="1">
        <f t="array" ref="U45">IFERROR(INDEX('Time-based'!$H111:$BE111,,MATCH(U$7,'Time-based'!$H$110:$BE$110,0)),0)</f>
        <v>4.25</v>
      </c>
      <c r="V45" s="81" cm="1">
        <f t="array" ref="V45">IFERROR(INDEX('Time-based'!$H111:$BE111,,MATCH(V$7,'Time-based'!$H$110:$BE$110,0)),0)</f>
        <v>4.25</v>
      </c>
      <c r="W45" s="81" cm="1">
        <f t="array" ref="W45">IFERROR(INDEX('Time-based'!$H111:$BE111,,MATCH(W$7,'Time-based'!$H$110:$BE$110,0)),0)</f>
        <v>4.25</v>
      </c>
      <c r="X45" s="81" cm="1">
        <f t="array" ref="X45">IFERROR(INDEX('Time-based'!$H111:$BE111,,MATCH(X$7,'Time-based'!$H$110:$BE$110,0)),0)</f>
        <v>4.25</v>
      </c>
      <c r="Y45" s="81" cm="1">
        <f t="array" ref="Y45">IFERROR(INDEX('Time-based'!$H111:$BE111,,MATCH(Y$7,'Time-based'!$H$110:$BE$110,0)),0)</f>
        <v>4.25</v>
      </c>
      <c r="Z45" s="81" cm="1">
        <f t="array" ref="Z45">IFERROR(INDEX('Time-based'!$H111:$BE111,,MATCH(Z$7,'Time-based'!$H$110:$BE$110,0)),0)</f>
        <v>4.25</v>
      </c>
      <c r="AA45" s="81" cm="1">
        <f t="array" ref="AA45">IFERROR(INDEX('Time-based'!$H111:$BE111,,MATCH(AA$7,'Time-based'!$H$110:$BE$110,0)),0)</f>
        <v>4.25</v>
      </c>
      <c r="AB45" s="81" cm="1">
        <f t="array" ref="AB45">IFERROR(INDEX('Time-based'!$H111:$BE111,,MATCH(AB$7,'Time-based'!$H$110:$BE$110,0)),0)</f>
        <v>4.25</v>
      </c>
      <c r="AC45" s="81" cm="1">
        <f t="array" ref="AC45">IFERROR(INDEX('Time-based'!$H111:$BE111,,MATCH(AC$7,'Time-based'!$H$110:$BE$110,0)),0)</f>
        <v>4.25</v>
      </c>
      <c r="AD45" s="81" cm="1">
        <f t="array" ref="AD45">IFERROR(INDEX('Time-based'!$H111:$BE111,,MATCH(AD$7,'Time-based'!$H$110:$BE$110,0)),0)</f>
        <v>4.25</v>
      </c>
      <c r="AE45" s="81" cm="1">
        <f t="array" ref="AE45">IFERROR(INDEX('Time-based'!$H111:$BE111,,MATCH(AE$7,'Time-based'!$H$110:$BE$110,0)),0)</f>
        <v>4.25</v>
      </c>
      <c r="AF45" s="81" cm="1">
        <f t="array" ref="AF45">IFERROR(INDEX('Time-based'!$H111:$BE111,,MATCH(AF$7,'Time-based'!$H$110:$BE$110,0)),0)</f>
        <v>4.25</v>
      </c>
      <c r="AG45" s="81" cm="1">
        <f t="array" ref="AG45">IFERROR(INDEX('Time-based'!$H111:$BE111,,MATCH(AG$7,'Time-based'!$H$110:$BE$110,0)),0)</f>
        <v>4.25</v>
      </c>
      <c r="AH45" s="81" cm="1">
        <f t="array" ref="AH45">IFERROR(INDEX('Time-based'!$H111:$BE111,,MATCH(AH$7,'Time-based'!$H$110:$BE$110,0)),0)</f>
        <v>4.25</v>
      </c>
      <c r="AI45" s="81" cm="1">
        <f t="array" ref="AI45">IFERROR(INDEX('Time-based'!$H111:$BE111,,MATCH(AI$7,'Time-based'!$H$110:$BE$110,0)),0)</f>
        <v>4.25</v>
      </c>
      <c r="AJ45" s="81" cm="1">
        <f t="array" ref="AJ45">IFERROR(INDEX('Time-based'!$H111:$BE111,,MATCH(AJ$7,'Time-based'!$H$110:$BE$110,0)),0)</f>
        <v>4.25</v>
      </c>
      <c r="AK45" s="81" cm="1">
        <f t="array" ref="AK45">IFERROR(INDEX('Time-based'!$H111:$BE111,,MATCH(AK$7,'Time-based'!$H$110:$BE$110,0)),0)</f>
        <v>4.25</v>
      </c>
      <c r="AL45" s="81" cm="1">
        <f t="array" ref="AL45">IFERROR(INDEX('Time-based'!$H111:$BE111,,MATCH(AL$7,'Time-based'!$H$110:$BE$110,0)),0)</f>
        <v>4.25</v>
      </c>
      <c r="AM45" s="81" cm="1">
        <f t="array" ref="AM45">IFERROR(INDEX('Time-based'!$H111:$BE111,,MATCH(AM$7,'Time-based'!$H$110:$BE$110,0)),0)</f>
        <v>4.25</v>
      </c>
      <c r="AN45" s="81" cm="1">
        <f t="array" ref="AN45">IFERROR(INDEX('Time-based'!$H111:$BE111,,MATCH(AN$7,'Time-based'!$H$110:$BE$110,0)),0)</f>
        <v>4.25</v>
      </c>
      <c r="AO45" s="81" cm="1">
        <f t="array" ref="AO45">IFERROR(INDEX('Time-based'!$H111:$BE111,,MATCH(AO$7,'Time-based'!$H$110:$BE$110,0)),0)</f>
        <v>4.25</v>
      </c>
      <c r="AP45" s="81" cm="1">
        <f t="array" ref="AP45">IFERROR(INDEX('Time-based'!$H111:$BE111,,MATCH(AP$7,'Time-based'!$H$110:$BE$110,0)),0)</f>
        <v>4.25</v>
      </c>
      <c r="AQ45" s="81" cm="1">
        <f t="array" ref="AQ45">IFERROR(INDEX('Time-based'!$H111:$BE111,,MATCH(AQ$7,'Time-based'!$H$110:$BE$110,0)),0)</f>
        <v>4.25</v>
      </c>
      <c r="AR45" s="81" cm="1">
        <f t="array" ref="AR45">IFERROR(INDEX('Time-based'!$H111:$BE111,,MATCH(AR$7,'Time-based'!$H$110:$BE$110,0)),0)</f>
        <v>4.25</v>
      </c>
      <c r="AS45" s="81" cm="1">
        <f t="array" ref="AS45">IFERROR(INDEX('Time-based'!$H111:$BE111,,MATCH(AS$7,'Time-based'!$H$110:$BE$110,0)),0)</f>
        <v>4.25</v>
      </c>
      <c r="AT45" s="81" cm="1">
        <f t="array" ref="AT45">IFERROR(INDEX('Time-based'!$H111:$BE111,,MATCH(AT$7,'Time-based'!$H$110:$BE$110,0)),0)</f>
        <v>4.25</v>
      </c>
      <c r="AU45" s="81" cm="1">
        <f t="array" ref="AU45">IFERROR(INDEX('Time-based'!$H111:$BE111,,MATCH(AU$7,'Time-based'!$H$110:$BE$110,0)),0)</f>
        <v>4.25</v>
      </c>
      <c r="AV45" s="81" cm="1">
        <f t="array" ref="AV45">IFERROR(INDEX('Time-based'!$H111:$BE111,,MATCH(AV$7,'Time-based'!$H$110:$BE$110,0)),0)</f>
        <v>4.25</v>
      </c>
      <c r="AW45" s="81" cm="1">
        <f t="array" ref="AW45">IFERROR(INDEX('Time-based'!$H111:$BE111,,MATCH(AW$7,'Time-based'!$H$110:$BE$110,0)),0)</f>
        <v>4.25</v>
      </c>
      <c r="AX45" s="81" cm="1">
        <f t="array" ref="AX45">IFERROR(INDEX('Time-based'!$H111:$BE111,,MATCH(AX$7,'Time-based'!$H$110:$BE$110,0)),0)</f>
        <v>4.25</v>
      </c>
      <c r="AY45" s="81" cm="1">
        <f t="array" ref="AY45">IFERROR(INDEX('Time-based'!$H111:$BE111,,MATCH(AY$7,'Time-based'!$H$110:$BE$110,0)),0)</f>
        <v>4.25</v>
      </c>
      <c r="AZ45" s="81" cm="1">
        <f t="array" ref="AZ45">IFERROR(INDEX('Time-based'!$H111:$BE111,,MATCH(AZ$7,'Time-based'!$H$110:$BE$110,0)),0)</f>
        <v>4.25</v>
      </c>
      <c r="BA45" s="81" cm="1">
        <f t="array" ref="BA45">IFERROR(INDEX('Time-based'!$H111:$BE111,,MATCH(BA$7,'Time-based'!$H$110:$BE$110,0)),0)</f>
        <v>4.25</v>
      </c>
      <c r="BB45" s="81" cm="1">
        <f t="array" ref="BB45">IFERROR(INDEX('Time-based'!$H111:$BE111,,MATCH(BB$7,'Time-based'!$H$110:$BE$110,0)),0)</f>
        <v>4.25</v>
      </c>
      <c r="BC45" s="81" cm="1">
        <f t="array" ref="BC45">IFERROR(INDEX('Time-based'!$H111:$BE111,,MATCH(BC$7,'Time-based'!$H$110:$BE$110,0)),0)</f>
        <v>4.25</v>
      </c>
      <c r="BD45" s="81" cm="1">
        <f t="array" ref="BD45">IFERROR(INDEX('Time-based'!$H111:$BE111,,MATCH(BD$7,'Time-based'!$H$110:$BE$110,0)),0)</f>
        <v>4.25</v>
      </c>
      <c r="BE45" s="81" cm="1">
        <f t="array" ref="BE45">IFERROR(INDEX('Time-based'!$H111:$BE111,,MATCH(BE$7,'Time-based'!$H$110:$BE$110,0)),0)</f>
        <v>4.25</v>
      </c>
      <c r="BF45" s="81" cm="1">
        <f t="array" ref="BF45">IFERROR(INDEX('Time-based'!$H111:$BE111,,MATCH(BF$7,'Time-based'!$H$110:$BE$110,0)),0)</f>
        <v>4.25</v>
      </c>
      <c r="BG45" s="81" cm="1">
        <f t="array" ref="BG45">IFERROR(INDEX('Time-based'!$H111:$BE111,,MATCH(BG$7,'Time-based'!$H$110:$BE$110,0)),0)</f>
        <v>4.25</v>
      </c>
      <c r="BH45" s="81" cm="1">
        <f t="array" ref="BH45">IFERROR(INDEX('Time-based'!$H111:$BE111,,MATCH(BH$7,'Time-based'!$H$110:$BE$110,0)),0)</f>
        <v>4.25</v>
      </c>
      <c r="BI45" s="81" cm="1">
        <f t="array" ref="BI45">IFERROR(INDEX('Time-based'!$H111:$BE111,,MATCH(BI$7,'Time-based'!$H$110:$BE$110,0)),0)</f>
        <v>4.25</v>
      </c>
      <c r="BJ45" s="81" cm="1">
        <f t="array" ref="BJ45">IFERROR(INDEX('Time-based'!$H111:$BE111,,MATCH(BJ$7,'Time-based'!$H$110:$BE$110,0)),0)</f>
        <v>4.25</v>
      </c>
      <c r="BK45" s="81" cm="1">
        <f t="array" ref="BK45">IFERROR(INDEX('Time-based'!$H111:$BE111,,MATCH(BK$7,'Time-based'!$H$110:$BE$110,0)),0)</f>
        <v>4.25</v>
      </c>
      <c r="BL45" s="81" cm="1">
        <f t="array" ref="BL45">IFERROR(INDEX('Time-based'!$H111:$BE111,,MATCH(BL$7,'Time-based'!$H$110:$BE$110,0)),0)</f>
        <v>4.25</v>
      </c>
      <c r="BM45" s="81" cm="1">
        <f t="array" ref="BM45">IFERROR(INDEX('Time-based'!$H111:$BE111,,MATCH(BM$7,'Time-based'!$H$110:$BE$110,0)),0)</f>
        <v>4.25</v>
      </c>
      <c r="BN45" s="81" cm="1">
        <f t="array" ref="BN45">IFERROR(INDEX('Time-based'!$H111:$BE111,,MATCH(BN$7,'Time-based'!$H$110:$BE$110,0)),0)</f>
        <v>4.25</v>
      </c>
      <c r="BO45" s="81" cm="1">
        <f t="array" ref="BO45">IFERROR(INDEX('Time-based'!$H111:$BE111,,MATCH(BO$7,'Time-based'!$H$110:$BE$110,0)),0)</f>
        <v>4.25</v>
      </c>
      <c r="BP45" s="81" cm="1">
        <f t="array" ref="BP45">IFERROR(INDEX('Time-based'!$H111:$BE111,,MATCH(BP$7,'Time-based'!$H$110:$BE$110,0)),0)</f>
        <v>4.25</v>
      </c>
      <c r="BQ45" s="81" cm="1">
        <f t="array" ref="BQ45">IFERROR(INDEX('Time-based'!$H111:$BE111,,MATCH(BQ$7,'Time-based'!$H$110:$BE$110,0)),0)</f>
        <v>4.25</v>
      </c>
      <c r="BR45" s="81" cm="1">
        <f t="array" ref="BR45">IFERROR(INDEX('Time-based'!$H111:$BE111,,MATCH(BR$7,'Time-based'!$H$110:$BE$110,0)),0)</f>
        <v>4.25</v>
      </c>
      <c r="BS45" s="81" cm="1">
        <f t="array" ref="BS45">IFERROR(INDEX('Time-based'!$H111:$BE111,,MATCH(BS$7,'Time-based'!$H$110:$BE$110,0)),0)</f>
        <v>4.25</v>
      </c>
      <c r="BT45" s="81" cm="1">
        <f t="array" ref="BT45">IFERROR(INDEX('Time-based'!$H111:$BE111,,MATCH(BT$7,'Time-based'!$H$110:$BE$110,0)),0)</f>
        <v>4.25</v>
      </c>
      <c r="BU45" s="81" cm="1">
        <f t="array" ref="BU45">IFERROR(INDEX('Time-based'!$H111:$BE111,,MATCH(BU$7,'Time-based'!$H$110:$BE$110,0)),0)</f>
        <v>4.25</v>
      </c>
      <c r="BV45" s="81" cm="1">
        <f t="array" ref="BV45">IFERROR(INDEX('Time-based'!$H111:$BE111,,MATCH(BV$7,'Time-based'!$H$110:$BE$110,0)),0)</f>
        <v>4.25</v>
      </c>
      <c r="BW45" s="81" cm="1">
        <f t="array" ref="BW45">IFERROR(INDEX('Time-based'!$H111:$BE111,,MATCH(BW$7,'Time-based'!$H$110:$BE$110,0)),0)</f>
        <v>4.25</v>
      </c>
      <c r="BX45" s="81" cm="1">
        <f t="array" ref="BX45">IFERROR(INDEX('Time-based'!$H111:$BE111,,MATCH(BX$7,'Time-based'!$H$110:$BE$110,0)),0)</f>
        <v>4.25</v>
      </c>
      <c r="BY45" s="81" cm="1">
        <f t="array" ref="BY45">IFERROR(INDEX('Time-based'!$H111:$BE111,,MATCH(BY$7,'Time-based'!$H$110:$BE$110,0)),0)</f>
        <v>4.25</v>
      </c>
      <c r="BZ45" s="81" cm="1">
        <f t="array" ref="BZ45">IFERROR(INDEX('Time-based'!$H111:$BE111,,MATCH(BZ$7,'Time-based'!$H$110:$BE$110,0)),0)</f>
        <v>4.25</v>
      </c>
      <c r="CA45" s="81" cm="1">
        <f t="array" ref="CA45">IFERROR(INDEX('Time-based'!$H111:$BE111,,MATCH(CA$7,'Time-based'!$H$110:$BE$110,0)),0)</f>
        <v>4.25</v>
      </c>
      <c r="CB45" s="81" cm="1">
        <f t="array" ref="CB45">IFERROR(INDEX('Time-based'!$H111:$BE111,,MATCH(CB$7,'Time-based'!$H$110:$BE$110,0)),0)</f>
        <v>4.25</v>
      </c>
      <c r="CC45" s="81" cm="1">
        <f t="array" ref="CC45">IFERROR(INDEX('Time-based'!$H111:$BE111,,MATCH(CC$7,'Time-based'!$H$110:$BE$110,0)),0)</f>
        <v>4.25</v>
      </c>
      <c r="CD45" s="81" cm="1">
        <f t="array" ref="CD45">IFERROR(INDEX('Time-based'!$H111:$BE111,,MATCH(CD$7,'Time-based'!$H$110:$BE$110,0)),0)</f>
        <v>4.25</v>
      </c>
      <c r="CE45" s="81" cm="1">
        <f t="array" ref="CE45">IFERROR(INDEX('Time-based'!$H111:$BE111,,MATCH(CE$7,'Time-based'!$H$110:$BE$110,0)),0)</f>
        <v>4.25</v>
      </c>
      <c r="CF45" s="81" cm="1">
        <f t="array" ref="CF45">IFERROR(INDEX('Time-based'!$H111:$BE111,,MATCH(CF$7,'Time-based'!$H$110:$BE$110,0)),0)</f>
        <v>4.25</v>
      </c>
      <c r="CG45" s="81" cm="1">
        <f t="array" ref="CG45">IFERROR(INDEX('Time-based'!$H111:$BE111,,MATCH(CG$7,'Time-based'!$H$110:$BE$110,0)),0)</f>
        <v>4.25</v>
      </c>
      <c r="CH45" s="81" cm="1">
        <f t="array" ref="CH45">IFERROR(INDEX('Time-based'!$H111:$BE111,,MATCH(CH$7,'Time-based'!$H$110:$BE$110,0)),0)</f>
        <v>4.25</v>
      </c>
      <c r="CI45" s="81" cm="1">
        <f t="array" ref="CI45">IFERROR(INDEX('Time-based'!$H111:$BE111,,MATCH(CI$7,'Time-based'!$H$110:$BE$110,0)),0)</f>
        <v>4.25</v>
      </c>
      <c r="CJ45" s="81" cm="1">
        <f t="array" ref="CJ45">IFERROR(INDEX('Time-based'!$H111:$BE111,,MATCH(CJ$7,'Time-based'!$H$110:$BE$110,0)),0)</f>
        <v>4.25</v>
      </c>
      <c r="CK45" s="81" cm="1">
        <f t="array" ref="CK45">IFERROR(INDEX('Time-based'!$H111:$BE111,,MATCH(CK$7,'Time-based'!$H$110:$BE$110,0)),0)</f>
        <v>4.25</v>
      </c>
      <c r="CL45" s="81" cm="1">
        <f t="array" ref="CL45">IFERROR(INDEX('Time-based'!$H111:$BE111,,MATCH(CL$7,'Time-based'!$H$110:$BE$110,0)),0)</f>
        <v>4.25</v>
      </c>
      <c r="CM45" s="81" cm="1">
        <f t="array" ref="CM45">IFERROR(INDEX('Time-based'!$H111:$BE111,,MATCH(CM$7,'Time-based'!$H$110:$BE$110,0)),0)</f>
        <v>4.25</v>
      </c>
      <c r="CN45" s="81" cm="1">
        <f t="array" ref="CN45">IFERROR(INDEX('Time-based'!$H111:$BE111,,MATCH(CN$7,'Time-based'!$H$110:$BE$110,0)),0)</f>
        <v>4.25</v>
      </c>
      <c r="CO45" s="81" cm="1">
        <f t="array" ref="CO45">IFERROR(INDEX('Time-based'!$H111:$BE111,,MATCH(CO$7,'Time-based'!$H$110:$BE$110,0)),0)</f>
        <v>4.25</v>
      </c>
      <c r="CP45" s="81" cm="1">
        <f t="array" ref="CP45">IFERROR(INDEX('Time-based'!$H111:$BE111,,MATCH(CP$7,'Time-based'!$H$110:$BE$110,0)),0)</f>
        <v>4.25</v>
      </c>
      <c r="CQ45" s="81" cm="1">
        <f t="array" ref="CQ45">IFERROR(INDEX('Time-based'!$H111:$BE111,,MATCH(CQ$7,'Time-based'!$H$110:$BE$110,0)),0)</f>
        <v>4.25</v>
      </c>
      <c r="CR45" s="81" cm="1">
        <f t="array" ref="CR45">IFERROR(INDEX('Time-based'!$H111:$BE111,,MATCH(CR$7,'Time-based'!$H$110:$BE$110,0)),0)</f>
        <v>4.25</v>
      </c>
      <c r="CS45" s="81" cm="1">
        <f t="array" ref="CS45">IFERROR(INDEX('Time-based'!$H111:$BE111,,MATCH(CS$7,'Time-based'!$H$110:$BE$110,0)),0)</f>
        <v>4.25</v>
      </c>
      <c r="CT45" s="81" cm="1">
        <f t="array" ref="CT45">IFERROR(INDEX('Time-based'!$H111:$BE111,,MATCH(CT$7,'Time-based'!$H$110:$BE$110,0)),0)</f>
        <v>4.25</v>
      </c>
      <c r="CU45" s="81" cm="1">
        <f t="array" ref="CU45">IFERROR(INDEX('Time-based'!$H111:$BE111,,MATCH(CU$7,'Time-based'!$H$110:$BE$110,0)),0)</f>
        <v>4.25</v>
      </c>
      <c r="CV45" s="81" cm="1">
        <f t="array" ref="CV45">IFERROR(INDEX('Time-based'!$H111:$BE111,,MATCH(CV$7,'Time-based'!$H$110:$BE$110,0)),0)</f>
        <v>4.25</v>
      </c>
      <c r="CW45" s="81" cm="1">
        <f t="array" ref="CW45">IFERROR(INDEX('Time-based'!$H111:$BE111,,MATCH(CW$7,'Time-based'!$H$110:$BE$110,0)),0)</f>
        <v>4.25</v>
      </c>
      <c r="CX45" s="81" cm="1">
        <f t="array" ref="CX45">IFERROR(INDEX('Time-based'!$H111:$BE111,,MATCH(CX$7,'Time-based'!$H$110:$BE$110,0)),0)</f>
        <v>4.25</v>
      </c>
      <c r="CY45" s="81" cm="1">
        <f t="array" ref="CY45">IFERROR(INDEX('Time-based'!$H111:$BE111,,MATCH(CY$7,'Time-based'!$H$110:$BE$110,0)),0)</f>
        <v>4.25</v>
      </c>
      <c r="CZ45" s="81" cm="1">
        <f t="array" ref="CZ45">IFERROR(INDEX('Time-based'!$H111:$BE111,,MATCH(CZ$7,'Time-based'!$H$110:$BE$110,0)),0)</f>
        <v>4.25</v>
      </c>
      <c r="DA45" s="81" cm="1">
        <f t="array" ref="DA45">IFERROR(INDEX('Time-based'!$H111:$BE111,,MATCH(DA$7,'Time-based'!$H$110:$BE$110,0)),0)</f>
        <v>4.25</v>
      </c>
      <c r="DB45" s="81" cm="1">
        <f t="array" ref="DB45">IFERROR(INDEX('Time-based'!$H111:$BE111,,MATCH(DB$7,'Time-based'!$H$110:$BE$110,0)),0)</f>
        <v>4.25</v>
      </c>
      <c r="DC45" s="81" cm="1">
        <f t="array" ref="DC45">IFERROR(INDEX('Time-based'!$H111:$BE111,,MATCH(DC$7,'Time-based'!$H$110:$BE$110,0)),0)</f>
        <v>4.25</v>
      </c>
      <c r="DD45" s="81" cm="1">
        <f t="array" ref="DD45">IFERROR(INDEX('Time-based'!$H111:$BE111,,MATCH(DD$7,'Time-based'!$H$110:$BE$110,0)),0)</f>
        <v>4.25</v>
      </c>
      <c r="DE45" s="81" cm="1">
        <f t="array" ref="DE45">IFERROR(INDEX('Time-based'!$H111:$BE111,,MATCH(DE$7,'Time-based'!$H$110:$BE$110,0)),0)</f>
        <v>4.25</v>
      </c>
      <c r="DF45" s="81" cm="1">
        <f t="array" ref="DF45">IFERROR(INDEX('Time-based'!$H111:$BE111,,MATCH(DF$7,'Time-based'!$H$110:$BE$110,0)),0)</f>
        <v>4.25</v>
      </c>
      <c r="DG45" s="81" cm="1">
        <f t="array" ref="DG45">IFERROR(INDEX('Time-based'!$H111:$BE111,,MATCH(DG$7,'Time-based'!$H$110:$BE$110,0)),0)</f>
        <v>4.25</v>
      </c>
      <c r="DH45" s="81" cm="1">
        <f t="array" ref="DH45">IFERROR(INDEX('Time-based'!$H111:$BE111,,MATCH(DH$7,'Time-based'!$H$110:$BE$110,0)),0)</f>
        <v>4.25</v>
      </c>
      <c r="DI45" s="81" cm="1">
        <f t="array" ref="DI45">IFERROR(INDEX('Time-based'!$H111:$BE111,,MATCH(DI$7,'Time-based'!$H$110:$BE$110,0)),0)</f>
        <v>4.25</v>
      </c>
      <c r="DJ45" s="81" cm="1">
        <f t="array" ref="DJ45">IFERROR(INDEX('Time-based'!$H111:$BE111,,MATCH(DJ$7,'Time-based'!$H$110:$BE$110,0)),0)</f>
        <v>4.25</v>
      </c>
      <c r="DK45" s="81" cm="1">
        <f t="array" ref="DK45">IFERROR(INDEX('Time-based'!$H111:$BE111,,MATCH(DK$7,'Time-based'!$H$110:$BE$110,0)),0)</f>
        <v>4.25</v>
      </c>
      <c r="DL45" s="81" cm="1">
        <f t="array" ref="DL45">IFERROR(INDEX('Time-based'!$H111:$BE111,,MATCH(DL$7,'Time-based'!$H$110:$BE$110,0)),0)</f>
        <v>4.25</v>
      </c>
      <c r="DM45" s="81" cm="1">
        <f t="array" ref="DM45">IFERROR(INDEX('Time-based'!$H111:$BE111,,MATCH(DM$7,'Time-based'!$H$110:$BE$110,0)),0)</f>
        <v>4.25</v>
      </c>
      <c r="DN45" s="81" cm="1">
        <f t="array" ref="DN45">IFERROR(INDEX('Time-based'!$H111:$BE111,,MATCH(DN$7,'Time-based'!$H$110:$BE$110,0)),0)</f>
        <v>4.25</v>
      </c>
      <c r="DO45" s="81" cm="1">
        <f t="array" ref="DO45">IFERROR(INDEX('Time-based'!$H111:$BE111,,MATCH(DO$7,'Time-based'!$H$110:$BE$110,0)),0)</f>
        <v>4.25</v>
      </c>
      <c r="DP45" s="81" cm="1">
        <f t="array" ref="DP45">IFERROR(INDEX('Time-based'!$H111:$BE111,,MATCH(DP$7,'Time-based'!$H$110:$BE$110,0)),0)</f>
        <v>4.25</v>
      </c>
      <c r="DQ45" s="81" cm="1">
        <f t="array" ref="DQ45">IFERROR(INDEX('Time-based'!$H111:$BE111,,MATCH(DQ$7,'Time-based'!$H$110:$BE$110,0)),0)</f>
        <v>4.25</v>
      </c>
      <c r="DR45" s="81" cm="1">
        <f t="array" ref="DR45">IFERROR(INDEX('Time-based'!$H111:$BE111,,MATCH(DR$7,'Time-based'!$H$110:$BE$110,0)),0)</f>
        <v>4.25</v>
      </c>
      <c r="DS45" s="81" cm="1">
        <f t="array" ref="DS45">IFERROR(INDEX('Time-based'!$H111:$BE111,,MATCH(DS$7,'Time-based'!$H$110:$BE$110,0)),0)</f>
        <v>4.25</v>
      </c>
      <c r="DT45" s="81" cm="1">
        <f t="array" ref="DT45">IFERROR(INDEX('Time-based'!$H111:$BE111,,MATCH(DT$7,'Time-based'!$H$110:$BE$110,0)),0)</f>
        <v>4.25</v>
      </c>
      <c r="DU45" s="81" cm="1">
        <f t="array" ref="DU45">IFERROR(INDEX('Time-based'!$H111:$BE111,,MATCH(DU$7,'Time-based'!$H$110:$BE$110,0)),0)</f>
        <v>4.25</v>
      </c>
      <c r="DV45" s="81" cm="1">
        <f t="array" ref="DV45">IFERROR(INDEX('Time-based'!$H111:$BE111,,MATCH(DV$7,'Time-based'!$H$110:$BE$110,0)),0)</f>
        <v>4.25</v>
      </c>
      <c r="DW45" s="81" cm="1">
        <f t="array" ref="DW45">IFERROR(INDEX('Time-based'!$H111:$BE111,,MATCH(DW$7,'Time-based'!$H$110:$BE$110,0)),0)</f>
        <v>4.25</v>
      </c>
      <c r="DX45" s="81" cm="1">
        <f t="array" ref="DX45">IFERROR(INDEX('Time-based'!$H111:$BE111,,MATCH(DX$7,'Time-based'!$H$110:$BE$110,0)),0)</f>
        <v>4.25</v>
      </c>
      <c r="DY45" s="81" cm="1">
        <f t="array" ref="DY45">IFERROR(INDEX('Time-based'!$H111:$BE111,,MATCH(DY$7,'Time-based'!$H$110:$BE$110,0)),0)</f>
        <v>4.25</v>
      </c>
      <c r="DZ45" s="81" cm="1">
        <f t="array" ref="DZ45">IFERROR(INDEX('Time-based'!$H111:$BE111,,MATCH(DZ$7,'Time-based'!$H$110:$BE$110,0)),0)</f>
        <v>4.25</v>
      </c>
      <c r="EA45" s="81" cm="1">
        <f t="array" ref="EA45">IFERROR(INDEX('Time-based'!$H111:$BE111,,MATCH(EA$7,'Time-based'!$H$110:$BE$110,0)),0)</f>
        <v>4.25</v>
      </c>
      <c r="EB45" s="81" cm="1">
        <f t="array" ref="EB45">IFERROR(INDEX('Time-based'!$H111:$BE111,,MATCH(EB$7,'Time-based'!$H$110:$BE$110,0)),0)</f>
        <v>4.25</v>
      </c>
      <c r="EC45" s="81" cm="1">
        <f t="array" ref="EC45">IFERROR(INDEX('Time-based'!$H111:$BE111,,MATCH(EC$7,'Time-based'!$H$110:$BE$110,0)),0)</f>
        <v>4.25</v>
      </c>
      <c r="ED45" s="81" cm="1">
        <f t="array" ref="ED45">IFERROR(INDEX('Time-based'!$H111:$BE111,,MATCH(ED$7,'Time-based'!$H$110:$BE$110,0)),0)</f>
        <v>4.25</v>
      </c>
      <c r="EE45" s="81" cm="1">
        <f t="array" ref="EE45">IFERROR(INDEX('Time-based'!$H111:$BE111,,MATCH(EE$7,'Time-based'!$H$110:$BE$110,0)),0)</f>
        <v>4.25</v>
      </c>
      <c r="EF45" s="81" cm="1">
        <f t="array" ref="EF45">IFERROR(INDEX('Time-based'!$H111:$BE111,,MATCH(EF$7,'Time-based'!$H$110:$BE$110,0)),0)</f>
        <v>4.25</v>
      </c>
      <c r="EG45" s="81" cm="1">
        <f t="array" ref="EG45">IFERROR(INDEX('Time-based'!$H111:$BE111,,MATCH(EG$7,'Time-based'!$H$110:$BE$110,0)),0)</f>
        <v>4.25</v>
      </c>
      <c r="EH45" s="81" cm="1">
        <f t="array" ref="EH45">IFERROR(INDEX('Time-based'!$H111:$BE111,,MATCH(EH$7,'Time-based'!$H$110:$BE$110,0)),0)</f>
        <v>4.25</v>
      </c>
      <c r="EI45" s="81" cm="1">
        <f t="array" ref="EI45">IFERROR(INDEX('Time-based'!$H111:$BE111,,MATCH(EI$7,'Time-based'!$H$110:$BE$110,0)),0)</f>
        <v>4.25</v>
      </c>
      <c r="EJ45" s="81" cm="1">
        <f t="array" ref="EJ45">IFERROR(INDEX('Time-based'!$H111:$BE111,,MATCH(EJ$7,'Time-based'!$H$110:$BE$110,0)),0)</f>
        <v>4.25</v>
      </c>
      <c r="EK45" s="81" cm="1">
        <f t="array" ref="EK45">IFERROR(INDEX('Time-based'!$H111:$BE111,,MATCH(EK$7,'Time-based'!$H$110:$BE$110,0)),0)</f>
        <v>4.25</v>
      </c>
      <c r="EL45" s="81" cm="1">
        <f t="array" ref="EL45">IFERROR(INDEX('Time-based'!$H111:$BE111,,MATCH(EL$7,'Time-based'!$H$110:$BE$110,0)),0)</f>
        <v>4.25</v>
      </c>
      <c r="EM45" s="81" cm="1">
        <f t="array" ref="EM45">IFERROR(INDEX('Time-based'!$H111:$BE111,,MATCH(EM$7,'Time-based'!$H$110:$BE$110,0)),0)</f>
        <v>4.25</v>
      </c>
      <c r="EN45" s="81" cm="1">
        <f t="array" ref="EN45">IFERROR(INDEX('Time-based'!$H111:$BE111,,MATCH(EN$7,'Time-based'!$H$110:$BE$110,0)),0)</f>
        <v>4.25</v>
      </c>
      <c r="EO45" s="81" cm="1">
        <f t="array" ref="EO45">IFERROR(INDEX('Time-based'!$H111:$BE111,,MATCH(EO$7,'Time-based'!$H$110:$BE$110,0)),0)</f>
        <v>4.25</v>
      </c>
      <c r="EP45" s="81" cm="1">
        <f t="array" ref="EP45">IFERROR(INDEX('Time-based'!$H111:$BE111,,MATCH(EP$7,'Time-based'!$H$110:$BE$110,0)),0)</f>
        <v>4.25</v>
      </c>
      <c r="EQ45" s="81" cm="1">
        <f t="array" ref="EQ45">IFERROR(INDEX('Time-based'!$H111:$BE111,,MATCH(EQ$7,'Time-based'!$H$110:$BE$110,0)),0)</f>
        <v>4.25</v>
      </c>
      <c r="ER45" s="81" cm="1">
        <f t="array" ref="ER45">IFERROR(INDEX('Time-based'!$H111:$BE111,,MATCH(ER$7,'Time-based'!$H$110:$BE$110,0)),0)</f>
        <v>4.25</v>
      </c>
      <c r="ES45" s="81" cm="1">
        <f t="array" ref="ES45">IFERROR(INDEX('Time-based'!$H111:$BE111,,MATCH(ES$7,'Time-based'!$H$110:$BE$110,0)),0)</f>
        <v>4.25</v>
      </c>
      <c r="ET45" s="81" cm="1">
        <f t="array" ref="ET45">IFERROR(INDEX('Time-based'!$H111:$BE111,,MATCH(ET$7,'Time-based'!$H$110:$BE$110,0)),0)</f>
        <v>4.25</v>
      </c>
      <c r="EU45" s="81" cm="1">
        <f t="array" ref="EU45">IFERROR(INDEX('Time-based'!$H111:$BE111,,MATCH(EU$7,'Time-based'!$H$110:$BE$110,0)),0)</f>
        <v>4.25</v>
      </c>
      <c r="EV45" s="81" cm="1">
        <f t="array" ref="EV45">IFERROR(INDEX('Time-based'!$H111:$BE111,,MATCH(EV$7,'Time-based'!$H$110:$BE$110,0)),0)</f>
        <v>4.25</v>
      </c>
      <c r="EW45" s="81" cm="1">
        <f t="array" ref="EW45">IFERROR(INDEX('Time-based'!$H111:$BE111,,MATCH(EW$7,'Time-based'!$H$110:$BE$110,0)),0)</f>
        <v>4.25</v>
      </c>
      <c r="EX45" s="81" cm="1">
        <f t="array" ref="EX45">IFERROR(INDEX('Time-based'!$H111:$BE111,,MATCH(EX$7,'Time-based'!$H$110:$BE$110,0)),0)</f>
        <v>4.25</v>
      </c>
      <c r="EY45" s="81" cm="1">
        <f t="array" ref="EY45">IFERROR(INDEX('Time-based'!$H111:$BE111,,MATCH(EY$7,'Time-based'!$H$110:$BE$110,0)),0)</f>
        <v>4.25</v>
      </c>
      <c r="EZ45" s="81" cm="1">
        <f t="array" ref="EZ45">IFERROR(INDEX('Time-based'!$H111:$BE111,,MATCH(EZ$7,'Time-based'!$H$110:$BE$110,0)),0)</f>
        <v>4.25</v>
      </c>
      <c r="FA45" s="81" cm="1">
        <f t="array" ref="FA45">IFERROR(INDEX('Time-based'!$H111:$BE111,,MATCH(FA$7,'Time-based'!$H$110:$BE$110,0)),0)</f>
        <v>4.25</v>
      </c>
      <c r="FB45" s="81" cm="1">
        <f t="array" ref="FB45">IFERROR(INDEX('Time-based'!$H111:$BE111,,MATCH(FB$7,'Time-based'!$H$110:$BE$110,0)),0)</f>
        <v>4.25</v>
      </c>
      <c r="FC45" s="81" cm="1">
        <f t="array" ref="FC45">IFERROR(INDEX('Time-based'!$H111:$BE111,,MATCH(FC$7,'Time-based'!$H$110:$BE$110,0)),0)</f>
        <v>4.25</v>
      </c>
      <c r="FD45" s="81" cm="1">
        <f t="array" ref="FD45">IFERROR(INDEX('Time-based'!$H111:$BE111,,MATCH(FD$7,'Time-based'!$H$110:$BE$110,0)),0)</f>
        <v>4.25</v>
      </c>
      <c r="FE45" s="81" cm="1">
        <f t="array" ref="FE45">IFERROR(INDEX('Time-based'!$H111:$BE111,,MATCH(FE$7,'Time-based'!$H$110:$BE$110,0)),0)</f>
        <v>4.25</v>
      </c>
      <c r="FF45" s="81" cm="1">
        <f t="array" ref="FF45">IFERROR(INDEX('Time-based'!$H111:$BE111,,MATCH(FF$7,'Time-based'!$H$110:$BE$110,0)),0)</f>
        <v>4.25</v>
      </c>
      <c r="FG45" s="81" cm="1">
        <f t="array" ref="FG45">IFERROR(INDEX('Time-based'!$H111:$BE111,,MATCH(FG$7,'Time-based'!$H$110:$BE$110,0)),0)</f>
        <v>4.25</v>
      </c>
      <c r="FH45" s="81" cm="1">
        <f t="array" ref="FH45">IFERROR(INDEX('Time-based'!$H111:$BE111,,MATCH(FH$7,'Time-based'!$H$110:$BE$110,0)),0)</f>
        <v>4.25</v>
      </c>
      <c r="FI45" s="81" cm="1">
        <f t="array" ref="FI45">IFERROR(INDEX('Time-based'!$H111:$BE111,,MATCH(FI$7,'Time-based'!$H$110:$BE$110,0)),0)</f>
        <v>4.25</v>
      </c>
      <c r="FJ45" s="81" cm="1">
        <f t="array" ref="FJ45">IFERROR(INDEX('Time-based'!$H111:$BE111,,MATCH(FJ$7,'Time-based'!$H$110:$BE$110,0)),0)</f>
        <v>4.25</v>
      </c>
      <c r="FK45" s="81" cm="1">
        <f t="array" ref="FK45">IFERROR(INDEX('Time-based'!$H111:$BE111,,MATCH(FK$7,'Time-based'!$H$110:$BE$110,0)),0)</f>
        <v>4.25</v>
      </c>
      <c r="FL45" s="81" cm="1">
        <f t="array" ref="FL45">IFERROR(INDEX('Time-based'!$H111:$BE111,,MATCH(FL$7,'Time-based'!$H$110:$BE$110,0)),0)</f>
        <v>4.25</v>
      </c>
      <c r="FM45" s="81" cm="1">
        <f t="array" ref="FM45">IFERROR(INDEX('Time-based'!$H111:$BE111,,MATCH(FM$7,'Time-based'!$H$110:$BE$110,0)),0)</f>
        <v>4.25</v>
      </c>
      <c r="FN45" s="81" cm="1">
        <f t="array" ref="FN45">IFERROR(INDEX('Time-based'!$H111:$BE111,,MATCH(FN$7,'Time-based'!$H$110:$BE$110,0)),0)</f>
        <v>4.25</v>
      </c>
      <c r="FO45" s="81" cm="1">
        <f t="array" ref="FO45">IFERROR(INDEX('Time-based'!$H111:$BE111,,MATCH(FO$7,'Time-based'!$H$110:$BE$110,0)),0)</f>
        <v>4.25</v>
      </c>
      <c r="FP45" s="81" cm="1">
        <f t="array" ref="FP45">IFERROR(INDEX('Time-based'!$H111:$BE111,,MATCH(FP$7,'Time-based'!$H$110:$BE$110,0)),0)</f>
        <v>4.25</v>
      </c>
      <c r="FQ45" s="81" cm="1">
        <f t="array" ref="FQ45">IFERROR(INDEX('Time-based'!$H111:$BE111,,MATCH(FQ$7,'Time-based'!$H$110:$BE$110,0)),0)</f>
        <v>4.25</v>
      </c>
      <c r="FR45" s="81" cm="1">
        <f t="array" ref="FR45">IFERROR(INDEX('Time-based'!$H111:$BE111,,MATCH(FR$7,'Time-based'!$H$110:$BE$110,0)),0)</f>
        <v>4.25</v>
      </c>
    </row>
    <row r="46" spans="2:174">
      <c r="C46" t="str">
        <f>'Time-based'!D112</f>
        <v>[SPARE]</v>
      </c>
      <c r="D46" s="144" t="s">
        <v>321</v>
      </c>
      <c r="J46" s="81" cm="1">
        <f t="array" ref="J46">IFERROR(INDEX('Time-based'!$H112:$BE112,,MATCH(J$7,'Time-based'!$H$110:$BE$110,0)),0)</f>
        <v>1</v>
      </c>
      <c r="K46" s="81" cm="1">
        <f t="array" ref="K46">IFERROR(INDEX('Time-based'!$H112:$BE112,,MATCH(K$7,'Time-based'!$H$110:$BE$110,0)),0)</f>
        <v>1</v>
      </c>
      <c r="L46" s="81" cm="1">
        <f t="array" ref="L46">IFERROR(INDEX('Time-based'!$H112:$BE112,,MATCH(L$7,'Time-based'!$H$110:$BE$110,0)),0)</f>
        <v>1</v>
      </c>
      <c r="M46" s="81" cm="1">
        <f t="array" ref="M46">IFERROR(INDEX('Time-based'!$H112:$BE112,,MATCH(M$7,'Time-based'!$H$110:$BE$110,0)),0)</f>
        <v>1</v>
      </c>
      <c r="N46" s="81" cm="1">
        <f t="array" ref="N46">IFERROR(INDEX('Time-based'!$H112:$BE112,,MATCH(N$7,'Time-based'!$H$110:$BE$110,0)),0)</f>
        <v>1</v>
      </c>
      <c r="O46" s="81" cm="1">
        <f t="array" ref="O46">IFERROR(INDEX('Time-based'!$H112:$BE112,,MATCH(O$7,'Time-based'!$H$110:$BE$110,0)),0)</f>
        <v>1</v>
      </c>
      <c r="P46" s="81" cm="1">
        <f t="array" ref="P46">IFERROR(INDEX('Time-based'!$H112:$BE112,,MATCH(P$7,'Time-based'!$H$110:$BE$110,0)),0)</f>
        <v>1</v>
      </c>
      <c r="Q46" s="81" cm="1">
        <f t="array" ref="Q46">IFERROR(INDEX('Time-based'!$H112:$BE112,,MATCH(Q$7,'Time-based'!$H$110:$BE$110,0)),0)</f>
        <v>1</v>
      </c>
      <c r="R46" s="81" cm="1">
        <f t="array" ref="R46">IFERROR(INDEX('Time-based'!$H112:$BE112,,MATCH(R$7,'Time-based'!$H$110:$BE$110,0)),0)</f>
        <v>1</v>
      </c>
      <c r="S46" s="81" cm="1">
        <f t="array" ref="S46">IFERROR(INDEX('Time-based'!$H112:$BE112,,MATCH(S$7,'Time-based'!$H$110:$BE$110,0)),0)</f>
        <v>1</v>
      </c>
      <c r="T46" s="81" cm="1">
        <f t="array" ref="T46">IFERROR(INDEX('Time-based'!$H112:$BE112,,MATCH(T$7,'Time-based'!$H$110:$BE$110,0)),0)</f>
        <v>1</v>
      </c>
      <c r="U46" s="81" cm="1">
        <f t="array" ref="U46">IFERROR(INDEX('Time-based'!$H112:$BE112,,MATCH(U$7,'Time-based'!$H$110:$BE$110,0)),0)</f>
        <v>1</v>
      </c>
      <c r="V46" s="81" cm="1">
        <f t="array" ref="V46">IFERROR(INDEX('Time-based'!$H112:$BE112,,MATCH(V$7,'Time-based'!$H$110:$BE$110,0)),0)</f>
        <v>1</v>
      </c>
      <c r="W46" s="81" cm="1">
        <f t="array" ref="W46">IFERROR(INDEX('Time-based'!$H112:$BE112,,MATCH(W$7,'Time-based'!$H$110:$BE$110,0)),0)</f>
        <v>1</v>
      </c>
      <c r="X46" s="81" cm="1">
        <f t="array" ref="X46">IFERROR(INDEX('Time-based'!$H112:$BE112,,MATCH(X$7,'Time-based'!$H$110:$BE$110,0)),0)</f>
        <v>1</v>
      </c>
      <c r="Y46" s="81" cm="1">
        <f t="array" ref="Y46">IFERROR(INDEX('Time-based'!$H112:$BE112,,MATCH(Y$7,'Time-based'!$H$110:$BE$110,0)),0)</f>
        <v>1</v>
      </c>
      <c r="Z46" s="81" cm="1">
        <f t="array" ref="Z46">IFERROR(INDEX('Time-based'!$H112:$BE112,,MATCH(Z$7,'Time-based'!$H$110:$BE$110,0)),0)</f>
        <v>1</v>
      </c>
      <c r="AA46" s="81" cm="1">
        <f t="array" ref="AA46">IFERROR(INDEX('Time-based'!$H112:$BE112,,MATCH(AA$7,'Time-based'!$H$110:$BE$110,0)),0)</f>
        <v>1</v>
      </c>
      <c r="AB46" s="81" cm="1">
        <f t="array" ref="AB46">IFERROR(INDEX('Time-based'!$H112:$BE112,,MATCH(AB$7,'Time-based'!$H$110:$BE$110,0)),0)</f>
        <v>1</v>
      </c>
      <c r="AC46" s="81" cm="1">
        <f t="array" ref="AC46">IFERROR(INDEX('Time-based'!$H112:$BE112,,MATCH(AC$7,'Time-based'!$H$110:$BE$110,0)),0)</f>
        <v>1</v>
      </c>
      <c r="AD46" s="81" cm="1">
        <f t="array" ref="AD46">IFERROR(INDEX('Time-based'!$H112:$BE112,,MATCH(AD$7,'Time-based'!$H$110:$BE$110,0)),0)</f>
        <v>1</v>
      </c>
      <c r="AE46" s="81" cm="1">
        <f t="array" ref="AE46">IFERROR(INDEX('Time-based'!$H112:$BE112,,MATCH(AE$7,'Time-based'!$H$110:$BE$110,0)),0)</f>
        <v>1</v>
      </c>
      <c r="AF46" s="81" cm="1">
        <f t="array" ref="AF46">IFERROR(INDEX('Time-based'!$H112:$BE112,,MATCH(AF$7,'Time-based'!$H$110:$BE$110,0)),0)</f>
        <v>1</v>
      </c>
      <c r="AG46" s="81" cm="1">
        <f t="array" ref="AG46">IFERROR(INDEX('Time-based'!$H112:$BE112,,MATCH(AG$7,'Time-based'!$H$110:$BE$110,0)),0)</f>
        <v>1</v>
      </c>
      <c r="AH46" s="81" cm="1">
        <f t="array" ref="AH46">IFERROR(INDEX('Time-based'!$H112:$BE112,,MATCH(AH$7,'Time-based'!$H$110:$BE$110,0)),0)</f>
        <v>1</v>
      </c>
      <c r="AI46" s="81" cm="1">
        <f t="array" ref="AI46">IFERROR(INDEX('Time-based'!$H112:$BE112,,MATCH(AI$7,'Time-based'!$H$110:$BE$110,0)),0)</f>
        <v>1</v>
      </c>
      <c r="AJ46" s="81" cm="1">
        <f t="array" ref="AJ46">IFERROR(INDEX('Time-based'!$H112:$BE112,,MATCH(AJ$7,'Time-based'!$H$110:$BE$110,0)),0)</f>
        <v>1</v>
      </c>
      <c r="AK46" s="81" cm="1">
        <f t="array" ref="AK46">IFERROR(INDEX('Time-based'!$H112:$BE112,,MATCH(AK$7,'Time-based'!$H$110:$BE$110,0)),0)</f>
        <v>1</v>
      </c>
      <c r="AL46" s="81" cm="1">
        <f t="array" ref="AL46">IFERROR(INDEX('Time-based'!$H112:$BE112,,MATCH(AL$7,'Time-based'!$H$110:$BE$110,0)),0)</f>
        <v>1</v>
      </c>
      <c r="AM46" s="81" cm="1">
        <f t="array" ref="AM46">IFERROR(INDEX('Time-based'!$H112:$BE112,,MATCH(AM$7,'Time-based'!$H$110:$BE$110,0)),0)</f>
        <v>1</v>
      </c>
      <c r="AN46" s="81" cm="1">
        <f t="array" ref="AN46">IFERROR(INDEX('Time-based'!$H112:$BE112,,MATCH(AN$7,'Time-based'!$H$110:$BE$110,0)),0)</f>
        <v>1</v>
      </c>
      <c r="AO46" s="81" cm="1">
        <f t="array" ref="AO46">IFERROR(INDEX('Time-based'!$H112:$BE112,,MATCH(AO$7,'Time-based'!$H$110:$BE$110,0)),0)</f>
        <v>1</v>
      </c>
      <c r="AP46" s="81" cm="1">
        <f t="array" ref="AP46">IFERROR(INDEX('Time-based'!$H112:$BE112,,MATCH(AP$7,'Time-based'!$H$110:$BE$110,0)),0)</f>
        <v>1</v>
      </c>
      <c r="AQ46" s="81" cm="1">
        <f t="array" ref="AQ46">IFERROR(INDEX('Time-based'!$H112:$BE112,,MATCH(AQ$7,'Time-based'!$H$110:$BE$110,0)),0)</f>
        <v>1</v>
      </c>
      <c r="AR46" s="81" cm="1">
        <f t="array" ref="AR46">IFERROR(INDEX('Time-based'!$H112:$BE112,,MATCH(AR$7,'Time-based'!$H$110:$BE$110,0)),0)</f>
        <v>1</v>
      </c>
      <c r="AS46" s="81" cm="1">
        <f t="array" ref="AS46">IFERROR(INDEX('Time-based'!$H112:$BE112,,MATCH(AS$7,'Time-based'!$H$110:$BE$110,0)),0)</f>
        <v>1</v>
      </c>
      <c r="AT46" s="81" cm="1">
        <f t="array" ref="AT46">IFERROR(INDEX('Time-based'!$H112:$BE112,,MATCH(AT$7,'Time-based'!$H$110:$BE$110,0)),0)</f>
        <v>1</v>
      </c>
      <c r="AU46" s="81" cm="1">
        <f t="array" ref="AU46">IFERROR(INDEX('Time-based'!$H112:$BE112,,MATCH(AU$7,'Time-based'!$H$110:$BE$110,0)),0)</f>
        <v>1</v>
      </c>
      <c r="AV46" s="81" cm="1">
        <f t="array" ref="AV46">IFERROR(INDEX('Time-based'!$H112:$BE112,,MATCH(AV$7,'Time-based'!$H$110:$BE$110,0)),0)</f>
        <v>1</v>
      </c>
      <c r="AW46" s="81" cm="1">
        <f t="array" ref="AW46">IFERROR(INDEX('Time-based'!$H112:$BE112,,MATCH(AW$7,'Time-based'!$H$110:$BE$110,0)),0)</f>
        <v>1</v>
      </c>
      <c r="AX46" s="81" cm="1">
        <f t="array" ref="AX46">IFERROR(INDEX('Time-based'!$H112:$BE112,,MATCH(AX$7,'Time-based'!$H$110:$BE$110,0)),0)</f>
        <v>1</v>
      </c>
      <c r="AY46" s="81" cm="1">
        <f t="array" ref="AY46">IFERROR(INDEX('Time-based'!$H112:$BE112,,MATCH(AY$7,'Time-based'!$H$110:$BE$110,0)),0)</f>
        <v>1</v>
      </c>
      <c r="AZ46" s="81" cm="1">
        <f t="array" ref="AZ46">IFERROR(INDEX('Time-based'!$H112:$BE112,,MATCH(AZ$7,'Time-based'!$H$110:$BE$110,0)),0)</f>
        <v>1</v>
      </c>
      <c r="BA46" s="81" cm="1">
        <f t="array" ref="BA46">IFERROR(INDEX('Time-based'!$H112:$BE112,,MATCH(BA$7,'Time-based'!$H$110:$BE$110,0)),0)</f>
        <v>1</v>
      </c>
      <c r="BB46" s="81" cm="1">
        <f t="array" ref="BB46">IFERROR(INDEX('Time-based'!$H112:$BE112,,MATCH(BB$7,'Time-based'!$H$110:$BE$110,0)),0)</f>
        <v>1</v>
      </c>
      <c r="BC46" s="81" cm="1">
        <f t="array" ref="BC46">IFERROR(INDEX('Time-based'!$H112:$BE112,,MATCH(BC$7,'Time-based'!$H$110:$BE$110,0)),0)</f>
        <v>1</v>
      </c>
      <c r="BD46" s="81" cm="1">
        <f t="array" ref="BD46">IFERROR(INDEX('Time-based'!$H112:$BE112,,MATCH(BD$7,'Time-based'!$H$110:$BE$110,0)),0)</f>
        <v>1</v>
      </c>
      <c r="BE46" s="81" cm="1">
        <f t="array" ref="BE46">IFERROR(INDEX('Time-based'!$H112:$BE112,,MATCH(BE$7,'Time-based'!$H$110:$BE$110,0)),0)</f>
        <v>1</v>
      </c>
      <c r="BF46" s="81" cm="1">
        <f t="array" ref="BF46">IFERROR(INDEX('Time-based'!$H112:$BE112,,MATCH(BF$7,'Time-based'!$H$110:$BE$110,0)),0)</f>
        <v>1</v>
      </c>
      <c r="BG46" s="81" cm="1">
        <f t="array" ref="BG46">IFERROR(INDEX('Time-based'!$H112:$BE112,,MATCH(BG$7,'Time-based'!$H$110:$BE$110,0)),0)</f>
        <v>1</v>
      </c>
      <c r="BH46" s="81" cm="1">
        <f t="array" ref="BH46">IFERROR(INDEX('Time-based'!$H112:$BE112,,MATCH(BH$7,'Time-based'!$H$110:$BE$110,0)),0)</f>
        <v>1</v>
      </c>
      <c r="BI46" s="81" cm="1">
        <f t="array" ref="BI46">IFERROR(INDEX('Time-based'!$H112:$BE112,,MATCH(BI$7,'Time-based'!$H$110:$BE$110,0)),0)</f>
        <v>1</v>
      </c>
      <c r="BJ46" s="81" cm="1">
        <f t="array" ref="BJ46">IFERROR(INDEX('Time-based'!$H112:$BE112,,MATCH(BJ$7,'Time-based'!$H$110:$BE$110,0)),0)</f>
        <v>1</v>
      </c>
      <c r="BK46" s="81" cm="1">
        <f t="array" ref="BK46">IFERROR(INDEX('Time-based'!$H112:$BE112,,MATCH(BK$7,'Time-based'!$H$110:$BE$110,0)),0)</f>
        <v>1</v>
      </c>
      <c r="BL46" s="81" cm="1">
        <f t="array" ref="BL46">IFERROR(INDEX('Time-based'!$H112:$BE112,,MATCH(BL$7,'Time-based'!$H$110:$BE$110,0)),0)</f>
        <v>1</v>
      </c>
      <c r="BM46" s="81" cm="1">
        <f t="array" ref="BM46">IFERROR(INDEX('Time-based'!$H112:$BE112,,MATCH(BM$7,'Time-based'!$H$110:$BE$110,0)),0)</f>
        <v>1</v>
      </c>
      <c r="BN46" s="81" cm="1">
        <f t="array" ref="BN46">IFERROR(INDEX('Time-based'!$H112:$BE112,,MATCH(BN$7,'Time-based'!$H$110:$BE$110,0)),0)</f>
        <v>1</v>
      </c>
      <c r="BO46" s="81" cm="1">
        <f t="array" ref="BO46">IFERROR(INDEX('Time-based'!$H112:$BE112,,MATCH(BO$7,'Time-based'!$H$110:$BE$110,0)),0)</f>
        <v>1</v>
      </c>
      <c r="BP46" s="81" cm="1">
        <f t="array" ref="BP46">IFERROR(INDEX('Time-based'!$H112:$BE112,,MATCH(BP$7,'Time-based'!$H$110:$BE$110,0)),0)</f>
        <v>1</v>
      </c>
      <c r="BQ46" s="81" cm="1">
        <f t="array" ref="BQ46">IFERROR(INDEX('Time-based'!$H112:$BE112,,MATCH(BQ$7,'Time-based'!$H$110:$BE$110,0)),0)</f>
        <v>1</v>
      </c>
      <c r="BR46" s="81" cm="1">
        <f t="array" ref="BR46">IFERROR(INDEX('Time-based'!$H112:$BE112,,MATCH(BR$7,'Time-based'!$H$110:$BE$110,0)),0)</f>
        <v>1</v>
      </c>
      <c r="BS46" s="81" cm="1">
        <f t="array" ref="BS46">IFERROR(INDEX('Time-based'!$H112:$BE112,,MATCH(BS$7,'Time-based'!$H$110:$BE$110,0)),0)</f>
        <v>1</v>
      </c>
      <c r="BT46" s="81" cm="1">
        <f t="array" ref="BT46">IFERROR(INDEX('Time-based'!$H112:$BE112,,MATCH(BT$7,'Time-based'!$H$110:$BE$110,0)),0)</f>
        <v>1</v>
      </c>
      <c r="BU46" s="81" cm="1">
        <f t="array" ref="BU46">IFERROR(INDEX('Time-based'!$H112:$BE112,,MATCH(BU$7,'Time-based'!$H$110:$BE$110,0)),0)</f>
        <v>1</v>
      </c>
      <c r="BV46" s="81" cm="1">
        <f t="array" ref="BV46">IFERROR(INDEX('Time-based'!$H112:$BE112,,MATCH(BV$7,'Time-based'!$H$110:$BE$110,0)),0)</f>
        <v>1</v>
      </c>
      <c r="BW46" s="81" cm="1">
        <f t="array" ref="BW46">IFERROR(INDEX('Time-based'!$H112:$BE112,,MATCH(BW$7,'Time-based'!$H$110:$BE$110,0)),0)</f>
        <v>1</v>
      </c>
      <c r="BX46" s="81" cm="1">
        <f t="array" ref="BX46">IFERROR(INDEX('Time-based'!$H112:$BE112,,MATCH(BX$7,'Time-based'!$H$110:$BE$110,0)),0)</f>
        <v>1</v>
      </c>
      <c r="BY46" s="81" cm="1">
        <f t="array" ref="BY46">IFERROR(INDEX('Time-based'!$H112:$BE112,,MATCH(BY$7,'Time-based'!$H$110:$BE$110,0)),0)</f>
        <v>1</v>
      </c>
      <c r="BZ46" s="81" cm="1">
        <f t="array" ref="BZ46">IFERROR(INDEX('Time-based'!$H112:$BE112,,MATCH(BZ$7,'Time-based'!$H$110:$BE$110,0)),0)</f>
        <v>1</v>
      </c>
      <c r="CA46" s="81" cm="1">
        <f t="array" ref="CA46">IFERROR(INDEX('Time-based'!$H112:$BE112,,MATCH(CA$7,'Time-based'!$H$110:$BE$110,0)),0)</f>
        <v>1</v>
      </c>
      <c r="CB46" s="81" cm="1">
        <f t="array" ref="CB46">IFERROR(INDEX('Time-based'!$H112:$BE112,,MATCH(CB$7,'Time-based'!$H$110:$BE$110,0)),0)</f>
        <v>1</v>
      </c>
      <c r="CC46" s="81" cm="1">
        <f t="array" ref="CC46">IFERROR(INDEX('Time-based'!$H112:$BE112,,MATCH(CC$7,'Time-based'!$H$110:$BE$110,0)),0)</f>
        <v>1</v>
      </c>
      <c r="CD46" s="81" cm="1">
        <f t="array" ref="CD46">IFERROR(INDEX('Time-based'!$H112:$BE112,,MATCH(CD$7,'Time-based'!$H$110:$BE$110,0)),0)</f>
        <v>1</v>
      </c>
      <c r="CE46" s="81" cm="1">
        <f t="array" ref="CE46">IFERROR(INDEX('Time-based'!$H112:$BE112,,MATCH(CE$7,'Time-based'!$H$110:$BE$110,0)),0)</f>
        <v>1</v>
      </c>
      <c r="CF46" s="81" cm="1">
        <f t="array" ref="CF46">IFERROR(INDEX('Time-based'!$H112:$BE112,,MATCH(CF$7,'Time-based'!$H$110:$BE$110,0)),0)</f>
        <v>1</v>
      </c>
      <c r="CG46" s="81" cm="1">
        <f t="array" ref="CG46">IFERROR(INDEX('Time-based'!$H112:$BE112,,MATCH(CG$7,'Time-based'!$H$110:$BE$110,0)),0)</f>
        <v>1</v>
      </c>
      <c r="CH46" s="81" cm="1">
        <f t="array" ref="CH46">IFERROR(INDEX('Time-based'!$H112:$BE112,,MATCH(CH$7,'Time-based'!$H$110:$BE$110,0)),0)</f>
        <v>1</v>
      </c>
      <c r="CI46" s="81" cm="1">
        <f t="array" ref="CI46">IFERROR(INDEX('Time-based'!$H112:$BE112,,MATCH(CI$7,'Time-based'!$H$110:$BE$110,0)),0)</f>
        <v>1</v>
      </c>
      <c r="CJ46" s="81" cm="1">
        <f t="array" ref="CJ46">IFERROR(INDEX('Time-based'!$H112:$BE112,,MATCH(CJ$7,'Time-based'!$H$110:$BE$110,0)),0)</f>
        <v>1</v>
      </c>
      <c r="CK46" s="81" cm="1">
        <f t="array" ref="CK46">IFERROR(INDEX('Time-based'!$H112:$BE112,,MATCH(CK$7,'Time-based'!$H$110:$BE$110,0)),0)</f>
        <v>1</v>
      </c>
      <c r="CL46" s="81" cm="1">
        <f t="array" ref="CL46">IFERROR(INDEX('Time-based'!$H112:$BE112,,MATCH(CL$7,'Time-based'!$H$110:$BE$110,0)),0)</f>
        <v>1</v>
      </c>
      <c r="CM46" s="81" cm="1">
        <f t="array" ref="CM46">IFERROR(INDEX('Time-based'!$H112:$BE112,,MATCH(CM$7,'Time-based'!$H$110:$BE$110,0)),0)</f>
        <v>1</v>
      </c>
      <c r="CN46" s="81" cm="1">
        <f t="array" ref="CN46">IFERROR(INDEX('Time-based'!$H112:$BE112,,MATCH(CN$7,'Time-based'!$H$110:$BE$110,0)),0)</f>
        <v>1</v>
      </c>
      <c r="CO46" s="81" cm="1">
        <f t="array" ref="CO46">IFERROR(INDEX('Time-based'!$H112:$BE112,,MATCH(CO$7,'Time-based'!$H$110:$BE$110,0)),0)</f>
        <v>1</v>
      </c>
      <c r="CP46" s="81" cm="1">
        <f t="array" ref="CP46">IFERROR(INDEX('Time-based'!$H112:$BE112,,MATCH(CP$7,'Time-based'!$H$110:$BE$110,0)),0)</f>
        <v>1</v>
      </c>
      <c r="CQ46" s="81" cm="1">
        <f t="array" ref="CQ46">IFERROR(INDEX('Time-based'!$H112:$BE112,,MATCH(CQ$7,'Time-based'!$H$110:$BE$110,0)),0)</f>
        <v>1</v>
      </c>
      <c r="CR46" s="81" cm="1">
        <f t="array" ref="CR46">IFERROR(INDEX('Time-based'!$H112:$BE112,,MATCH(CR$7,'Time-based'!$H$110:$BE$110,0)),0)</f>
        <v>1</v>
      </c>
      <c r="CS46" s="81" cm="1">
        <f t="array" ref="CS46">IFERROR(INDEX('Time-based'!$H112:$BE112,,MATCH(CS$7,'Time-based'!$H$110:$BE$110,0)),0)</f>
        <v>1</v>
      </c>
      <c r="CT46" s="81" cm="1">
        <f t="array" ref="CT46">IFERROR(INDEX('Time-based'!$H112:$BE112,,MATCH(CT$7,'Time-based'!$H$110:$BE$110,0)),0)</f>
        <v>1</v>
      </c>
      <c r="CU46" s="81" cm="1">
        <f t="array" ref="CU46">IFERROR(INDEX('Time-based'!$H112:$BE112,,MATCH(CU$7,'Time-based'!$H$110:$BE$110,0)),0)</f>
        <v>1</v>
      </c>
      <c r="CV46" s="81" cm="1">
        <f t="array" ref="CV46">IFERROR(INDEX('Time-based'!$H112:$BE112,,MATCH(CV$7,'Time-based'!$H$110:$BE$110,0)),0)</f>
        <v>1</v>
      </c>
      <c r="CW46" s="81" cm="1">
        <f t="array" ref="CW46">IFERROR(INDEX('Time-based'!$H112:$BE112,,MATCH(CW$7,'Time-based'!$H$110:$BE$110,0)),0)</f>
        <v>1</v>
      </c>
      <c r="CX46" s="81" cm="1">
        <f t="array" ref="CX46">IFERROR(INDEX('Time-based'!$H112:$BE112,,MATCH(CX$7,'Time-based'!$H$110:$BE$110,0)),0)</f>
        <v>1</v>
      </c>
      <c r="CY46" s="81" cm="1">
        <f t="array" ref="CY46">IFERROR(INDEX('Time-based'!$H112:$BE112,,MATCH(CY$7,'Time-based'!$H$110:$BE$110,0)),0)</f>
        <v>1</v>
      </c>
      <c r="CZ46" s="81" cm="1">
        <f t="array" ref="CZ46">IFERROR(INDEX('Time-based'!$H112:$BE112,,MATCH(CZ$7,'Time-based'!$H$110:$BE$110,0)),0)</f>
        <v>1</v>
      </c>
      <c r="DA46" s="81" cm="1">
        <f t="array" ref="DA46">IFERROR(INDEX('Time-based'!$H112:$BE112,,MATCH(DA$7,'Time-based'!$H$110:$BE$110,0)),0)</f>
        <v>1</v>
      </c>
      <c r="DB46" s="81" cm="1">
        <f t="array" ref="DB46">IFERROR(INDEX('Time-based'!$H112:$BE112,,MATCH(DB$7,'Time-based'!$H$110:$BE$110,0)),0)</f>
        <v>1</v>
      </c>
      <c r="DC46" s="81" cm="1">
        <f t="array" ref="DC46">IFERROR(INDEX('Time-based'!$H112:$BE112,,MATCH(DC$7,'Time-based'!$H$110:$BE$110,0)),0)</f>
        <v>1</v>
      </c>
      <c r="DD46" s="81" cm="1">
        <f t="array" ref="DD46">IFERROR(INDEX('Time-based'!$H112:$BE112,,MATCH(DD$7,'Time-based'!$H$110:$BE$110,0)),0)</f>
        <v>1</v>
      </c>
      <c r="DE46" s="81" cm="1">
        <f t="array" ref="DE46">IFERROR(INDEX('Time-based'!$H112:$BE112,,MATCH(DE$7,'Time-based'!$H$110:$BE$110,0)),0)</f>
        <v>1</v>
      </c>
      <c r="DF46" s="81" cm="1">
        <f t="array" ref="DF46">IFERROR(INDEX('Time-based'!$H112:$BE112,,MATCH(DF$7,'Time-based'!$H$110:$BE$110,0)),0)</f>
        <v>1</v>
      </c>
      <c r="DG46" s="81" cm="1">
        <f t="array" ref="DG46">IFERROR(INDEX('Time-based'!$H112:$BE112,,MATCH(DG$7,'Time-based'!$H$110:$BE$110,0)),0)</f>
        <v>1</v>
      </c>
      <c r="DH46" s="81" cm="1">
        <f t="array" ref="DH46">IFERROR(INDEX('Time-based'!$H112:$BE112,,MATCH(DH$7,'Time-based'!$H$110:$BE$110,0)),0)</f>
        <v>1</v>
      </c>
      <c r="DI46" s="81" cm="1">
        <f t="array" ref="DI46">IFERROR(INDEX('Time-based'!$H112:$BE112,,MATCH(DI$7,'Time-based'!$H$110:$BE$110,0)),0)</f>
        <v>1</v>
      </c>
      <c r="DJ46" s="81" cm="1">
        <f t="array" ref="DJ46">IFERROR(INDEX('Time-based'!$H112:$BE112,,MATCH(DJ$7,'Time-based'!$H$110:$BE$110,0)),0)</f>
        <v>1</v>
      </c>
      <c r="DK46" s="81" cm="1">
        <f t="array" ref="DK46">IFERROR(INDEX('Time-based'!$H112:$BE112,,MATCH(DK$7,'Time-based'!$H$110:$BE$110,0)),0)</f>
        <v>1</v>
      </c>
      <c r="DL46" s="81" cm="1">
        <f t="array" ref="DL46">IFERROR(INDEX('Time-based'!$H112:$BE112,,MATCH(DL$7,'Time-based'!$H$110:$BE$110,0)),0)</f>
        <v>1</v>
      </c>
      <c r="DM46" s="81" cm="1">
        <f t="array" ref="DM46">IFERROR(INDEX('Time-based'!$H112:$BE112,,MATCH(DM$7,'Time-based'!$H$110:$BE$110,0)),0)</f>
        <v>1</v>
      </c>
      <c r="DN46" s="81" cm="1">
        <f t="array" ref="DN46">IFERROR(INDEX('Time-based'!$H112:$BE112,,MATCH(DN$7,'Time-based'!$H$110:$BE$110,0)),0)</f>
        <v>1</v>
      </c>
      <c r="DO46" s="81" cm="1">
        <f t="array" ref="DO46">IFERROR(INDEX('Time-based'!$H112:$BE112,,MATCH(DO$7,'Time-based'!$H$110:$BE$110,0)),0)</f>
        <v>1</v>
      </c>
      <c r="DP46" s="81" cm="1">
        <f t="array" ref="DP46">IFERROR(INDEX('Time-based'!$H112:$BE112,,MATCH(DP$7,'Time-based'!$H$110:$BE$110,0)),0)</f>
        <v>1</v>
      </c>
      <c r="DQ46" s="81" cm="1">
        <f t="array" ref="DQ46">IFERROR(INDEX('Time-based'!$H112:$BE112,,MATCH(DQ$7,'Time-based'!$H$110:$BE$110,0)),0)</f>
        <v>1</v>
      </c>
      <c r="DR46" s="81" cm="1">
        <f t="array" ref="DR46">IFERROR(INDEX('Time-based'!$H112:$BE112,,MATCH(DR$7,'Time-based'!$H$110:$BE$110,0)),0)</f>
        <v>1</v>
      </c>
      <c r="DS46" s="81" cm="1">
        <f t="array" ref="DS46">IFERROR(INDEX('Time-based'!$H112:$BE112,,MATCH(DS$7,'Time-based'!$H$110:$BE$110,0)),0)</f>
        <v>1</v>
      </c>
      <c r="DT46" s="81" cm="1">
        <f t="array" ref="DT46">IFERROR(INDEX('Time-based'!$H112:$BE112,,MATCH(DT$7,'Time-based'!$H$110:$BE$110,0)),0)</f>
        <v>1</v>
      </c>
      <c r="DU46" s="81" cm="1">
        <f t="array" ref="DU46">IFERROR(INDEX('Time-based'!$H112:$BE112,,MATCH(DU$7,'Time-based'!$H$110:$BE$110,0)),0)</f>
        <v>1</v>
      </c>
      <c r="DV46" s="81" cm="1">
        <f t="array" ref="DV46">IFERROR(INDEX('Time-based'!$H112:$BE112,,MATCH(DV$7,'Time-based'!$H$110:$BE$110,0)),0)</f>
        <v>1</v>
      </c>
      <c r="DW46" s="81" cm="1">
        <f t="array" ref="DW46">IFERROR(INDEX('Time-based'!$H112:$BE112,,MATCH(DW$7,'Time-based'!$H$110:$BE$110,0)),0)</f>
        <v>1</v>
      </c>
      <c r="DX46" s="81" cm="1">
        <f t="array" ref="DX46">IFERROR(INDEX('Time-based'!$H112:$BE112,,MATCH(DX$7,'Time-based'!$H$110:$BE$110,0)),0)</f>
        <v>1</v>
      </c>
      <c r="DY46" s="81" cm="1">
        <f t="array" ref="DY46">IFERROR(INDEX('Time-based'!$H112:$BE112,,MATCH(DY$7,'Time-based'!$H$110:$BE$110,0)),0)</f>
        <v>1</v>
      </c>
      <c r="DZ46" s="81" cm="1">
        <f t="array" ref="DZ46">IFERROR(INDEX('Time-based'!$H112:$BE112,,MATCH(DZ$7,'Time-based'!$H$110:$BE$110,0)),0)</f>
        <v>1</v>
      </c>
      <c r="EA46" s="81" cm="1">
        <f t="array" ref="EA46">IFERROR(INDEX('Time-based'!$H112:$BE112,,MATCH(EA$7,'Time-based'!$H$110:$BE$110,0)),0)</f>
        <v>1</v>
      </c>
      <c r="EB46" s="81" cm="1">
        <f t="array" ref="EB46">IFERROR(INDEX('Time-based'!$H112:$BE112,,MATCH(EB$7,'Time-based'!$H$110:$BE$110,0)),0)</f>
        <v>1</v>
      </c>
      <c r="EC46" s="81" cm="1">
        <f t="array" ref="EC46">IFERROR(INDEX('Time-based'!$H112:$BE112,,MATCH(EC$7,'Time-based'!$H$110:$BE$110,0)),0)</f>
        <v>1</v>
      </c>
      <c r="ED46" s="81" cm="1">
        <f t="array" ref="ED46">IFERROR(INDEX('Time-based'!$H112:$BE112,,MATCH(ED$7,'Time-based'!$H$110:$BE$110,0)),0)</f>
        <v>1</v>
      </c>
      <c r="EE46" s="81" cm="1">
        <f t="array" ref="EE46">IFERROR(INDEX('Time-based'!$H112:$BE112,,MATCH(EE$7,'Time-based'!$H$110:$BE$110,0)),0)</f>
        <v>1</v>
      </c>
      <c r="EF46" s="81" cm="1">
        <f t="array" ref="EF46">IFERROR(INDEX('Time-based'!$H112:$BE112,,MATCH(EF$7,'Time-based'!$H$110:$BE$110,0)),0)</f>
        <v>1</v>
      </c>
      <c r="EG46" s="81" cm="1">
        <f t="array" ref="EG46">IFERROR(INDEX('Time-based'!$H112:$BE112,,MATCH(EG$7,'Time-based'!$H$110:$BE$110,0)),0)</f>
        <v>1</v>
      </c>
      <c r="EH46" s="81" cm="1">
        <f t="array" ref="EH46">IFERROR(INDEX('Time-based'!$H112:$BE112,,MATCH(EH$7,'Time-based'!$H$110:$BE$110,0)),0)</f>
        <v>1</v>
      </c>
      <c r="EI46" s="81" cm="1">
        <f t="array" ref="EI46">IFERROR(INDEX('Time-based'!$H112:$BE112,,MATCH(EI$7,'Time-based'!$H$110:$BE$110,0)),0)</f>
        <v>1</v>
      </c>
      <c r="EJ46" s="81" cm="1">
        <f t="array" ref="EJ46">IFERROR(INDEX('Time-based'!$H112:$BE112,,MATCH(EJ$7,'Time-based'!$H$110:$BE$110,0)),0)</f>
        <v>1</v>
      </c>
      <c r="EK46" s="81" cm="1">
        <f t="array" ref="EK46">IFERROR(INDEX('Time-based'!$H112:$BE112,,MATCH(EK$7,'Time-based'!$H$110:$BE$110,0)),0)</f>
        <v>1</v>
      </c>
      <c r="EL46" s="81" cm="1">
        <f t="array" ref="EL46">IFERROR(INDEX('Time-based'!$H112:$BE112,,MATCH(EL$7,'Time-based'!$H$110:$BE$110,0)),0)</f>
        <v>1</v>
      </c>
      <c r="EM46" s="81" cm="1">
        <f t="array" ref="EM46">IFERROR(INDEX('Time-based'!$H112:$BE112,,MATCH(EM$7,'Time-based'!$H$110:$BE$110,0)),0)</f>
        <v>1</v>
      </c>
      <c r="EN46" s="81" cm="1">
        <f t="array" ref="EN46">IFERROR(INDEX('Time-based'!$H112:$BE112,,MATCH(EN$7,'Time-based'!$H$110:$BE$110,0)),0)</f>
        <v>1</v>
      </c>
      <c r="EO46" s="81" cm="1">
        <f t="array" ref="EO46">IFERROR(INDEX('Time-based'!$H112:$BE112,,MATCH(EO$7,'Time-based'!$H$110:$BE$110,0)),0)</f>
        <v>1</v>
      </c>
      <c r="EP46" s="81" cm="1">
        <f t="array" ref="EP46">IFERROR(INDEX('Time-based'!$H112:$BE112,,MATCH(EP$7,'Time-based'!$H$110:$BE$110,0)),0)</f>
        <v>1</v>
      </c>
      <c r="EQ46" s="81" cm="1">
        <f t="array" ref="EQ46">IFERROR(INDEX('Time-based'!$H112:$BE112,,MATCH(EQ$7,'Time-based'!$H$110:$BE$110,0)),0)</f>
        <v>1</v>
      </c>
      <c r="ER46" s="81" cm="1">
        <f t="array" ref="ER46">IFERROR(INDEX('Time-based'!$H112:$BE112,,MATCH(ER$7,'Time-based'!$H$110:$BE$110,0)),0)</f>
        <v>1</v>
      </c>
      <c r="ES46" s="81" cm="1">
        <f t="array" ref="ES46">IFERROR(INDEX('Time-based'!$H112:$BE112,,MATCH(ES$7,'Time-based'!$H$110:$BE$110,0)),0)</f>
        <v>1</v>
      </c>
      <c r="ET46" s="81" cm="1">
        <f t="array" ref="ET46">IFERROR(INDEX('Time-based'!$H112:$BE112,,MATCH(ET$7,'Time-based'!$H$110:$BE$110,0)),0)</f>
        <v>1</v>
      </c>
      <c r="EU46" s="81" cm="1">
        <f t="array" ref="EU46">IFERROR(INDEX('Time-based'!$H112:$BE112,,MATCH(EU$7,'Time-based'!$H$110:$BE$110,0)),0)</f>
        <v>1</v>
      </c>
      <c r="EV46" s="81" cm="1">
        <f t="array" ref="EV46">IFERROR(INDEX('Time-based'!$H112:$BE112,,MATCH(EV$7,'Time-based'!$H$110:$BE$110,0)),0)</f>
        <v>1</v>
      </c>
      <c r="EW46" s="81" cm="1">
        <f t="array" ref="EW46">IFERROR(INDEX('Time-based'!$H112:$BE112,,MATCH(EW$7,'Time-based'!$H$110:$BE$110,0)),0)</f>
        <v>1</v>
      </c>
      <c r="EX46" s="81" cm="1">
        <f t="array" ref="EX46">IFERROR(INDEX('Time-based'!$H112:$BE112,,MATCH(EX$7,'Time-based'!$H$110:$BE$110,0)),0)</f>
        <v>1</v>
      </c>
      <c r="EY46" s="81" cm="1">
        <f t="array" ref="EY46">IFERROR(INDEX('Time-based'!$H112:$BE112,,MATCH(EY$7,'Time-based'!$H$110:$BE$110,0)),0)</f>
        <v>1</v>
      </c>
      <c r="EZ46" s="81" cm="1">
        <f t="array" ref="EZ46">IFERROR(INDEX('Time-based'!$H112:$BE112,,MATCH(EZ$7,'Time-based'!$H$110:$BE$110,0)),0)</f>
        <v>1</v>
      </c>
      <c r="FA46" s="81" cm="1">
        <f t="array" ref="FA46">IFERROR(INDEX('Time-based'!$H112:$BE112,,MATCH(FA$7,'Time-based'!$H$110:$BE$110,0)),0)</f>
        <v>1</v>
      </c>
      <c r="FB46" s="81" cm="1">
        <f t="array" ref="FB46">IFERROR(INDEX('Time-based'!$H112:$BE112,,MATCH(FB$7,'Time-based'!$H$110:$BE$110,0)),0)</f>
        <v>1</v>
      </c>
      <c r="FC46" s="81" cm="1">
        <f t="array" ref="FC46">IFERROR(INDEX('Time-based'!$H112:$BE112,,MATCH(FC$7,'Time-based'!$H$110:$BE$110,0)),0)</f>
        <v>1</v>
      </c>
      <c r="FD46" s="81" cm="1">
        <f t="array" ref="FD46">IFERROR(INDEX('Time-based'!$H112:$BE112,,MATCH(FD$7,'Time-based'!$H$110:$BE$110,0)),0)</f>
        <v>1</v>
      </c>
      <c r="FE46" s="81" cm="1">
        <f t="array" ref="FE46">IFERROR(INDEX('Time-based'!$H112:$BE112,,MATCH(FE$7,'Time-based'!$H$110:$BE$110,0)),0)</f>
        <v>1</v>
      </c>
      <c r="FF46" s="81" cm="1">
        <f t="array" ref="FF46">IFERROR(INDEX('Time-based'!$H112:$BE112,,MATCH(FF$7,'Time-based'!$H$110:$BE$110,0)),0)</f>
        <v>1</v>
      </c>
      <c r="FG46" s="81" cm="1">
        <f t="array" ref="FG46">IFERROR(INDEX('Time-based'!$H112:$BE112,,MATCH(FG$7,'Time-based'!$H$110:$BE$110,0)),0)</f>
        <v>1</v>
      </c>
      <c r="FH46" s="81" cm="1">
        <f t="array" ref="FH46">IFERROR(INDEX('Time-based'!$H112:$BE112,,MATCH(FH$7,'Time-based'!$H$110:$BE$110,0)),0)</f>
        <v>1</v>
      </c>
      <c r="FI46" s="81" cm="1">
        <f t="array" ref="FI46">IFERROR(INDEX('Time-based'!$H112:$BE112,,MATCH(FI$7,'Time-based'!$H$110:$BE$110,0)),0)</f>
        <v>1</v>
      </c>
      <c r="FJ46" s="81" cm="1">
        <f t="array" ref="FJ46">IFERROR(INDEX('Time-based'!$H112:$BE112,,MATCH(FJ$7,'Time-based'!$H$110:$BE$110,0)),0)</f>
        <v>1</v>
      </c>
      <c r="FK46" s="81" cm="1">
        <f t="array" ref="FK46">IFERROR(INDEX('Time-based'!$H112:$BE112,,MATCH(FK$7,'Time-based'!$H$110:$BE$110,0)),0)</f>
        <v>1</v>
      </c>
      <c r="FL46" s="81" cm="1">
        <f t="array" ref="FL46">IFERROR(INDEX('Time-based'!$H112:$BE112,,MATCH(FL$7,'Time-based'!$H$110:$BE$110,0)),0)</f>
        <v>1</v>
      </c>
      <c r="FM46" s="81" cm="1">
        <f t="array" ref="FM46">IFERROR(INDEX('Time-based'!$H112:$BE112,,MATCH(FM$7,'Time-based'!$H$110:$BE$110,0)),0)</f>
        <v>1</v>
      </c>
      <c r="FN46" s="81" cm="1">
        <f t="array" ref="FN46">IFERROR(INDEX('Time-based'!$H112:$BE112,,MATCH(FN$7,'Time-based'!$H$110:$BE$110,0)),0)</f>
        <v>1</v>
      </c>
      <c r="FO46" s="81" cm="1">
        <f t="array" ref="FO46">IFERROR(INDEX('Time-based'!$H112:$BE112,,MATCH(FO$7,'Time-based'!$H$110:$BE$110,0)),0)</f>
        <v>1</v>
      </c>
      <c r="FP46" s="81" cm="1">
        <f t="array" ref="FP46">IFERROR(INDEX('Time-based'!$H112:$BE112,,MATCH(FP$7,'Time-based'!$H$110:$BE$110,0)),0)</f>
        <v>1</v>
      </c>
      <c r="FQ46" s="81" cm="1">
        <f t="array" ref="FQ46">IFERROR(INDEX('Time-based'!$H112:$BE112,,MATCH(FQ$7,'Time-based'!$H$110:$BE$110,0)),0)</f>
        <v>1</v>
      </c>
      <c r="FR46" s="81" cm="1">
        <f t="array" ref="FR46">IFERROR(INDEX('Time-based'!$H112:$BE112,,MATCH(FR$7,'Time-based'!$H$110:$BE$110,0)),0)</f>
        <v>1</v>
      </c>
    </row>
    <row r="47" spans="2:174">
      <c r="D47"/>
    </row>
    <row r="48" spans="2:174">
      <c r="D48"/>
    </row>
    <row r="49" spans="2:174">
      <c r="B49" s="52" t="s">
        <v>601</v>
      </c>
      <c r="C49" s="53"/>
      <c r="D49" s="54"/>
      <c r="E49" s="53"/>
      <c r="F49" s="53"/>
      <c r="G49" s="54"/>
      <c r="H49" s="54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K49" s="53"/>
      <c r="BL49" s="53"/>
      <c r="BM49" s="53"/>
      <c r="BN49" s="53"/>
      <c r="BO49" s="53"/>
      <c r="BP49" s="53"/>
      <c r="BQ49" s="53"/>
      <c r="BR49" s="53"/>
      <c r="BS49" s="53"/>
      <c r="BT49" s="53"/>
      <c r="BU49" s="53"/>
      <c r="BV49" s="53"/>
      <c r="BW49" s="53"/>
      <c r="BX49" s="53"/>
      <c r="BY49" s="53"/>
      <c r="BZ49" s="53"/>
      <c r="CA49" s="53"/>
      <c r="CB49" s="53"/>
      <c r="CC49" s="53"/>
      <c r="CD49" s="53"/>
      <c r="CE49" s="53"/>
      <c r="CF49" s="53"/>
      <c r="CG49" s="53"/>
      <c r="CH49" s="53"/>
      <c r="CI49" s="53"/>
      <c r="CJ49" s="53"/>
      <c r="CK49" s="53"/>
      <c r="CL49" s="53"/>
      <c r="CM49" s="53"/>
      <c r="CN49" s="53"/>
      <c r="CO49" s="53"/>
      <c r="CP49" s="53"/>
      <c r="CQ49" s="53"/>
      <c r="CR49" s="53"/>
      <c r="CS49" s="53"/>
      <c r="CT49" s="53"/>
      <c r="CU49" s="53"/>
      <c r="CV49" s="53"/>
      <c r="CW49" s="53"/>
      <c r="CX49" s="53"/>
      <c r="CY49" s="53"/>
      <c r="CZ49" s="53"/>
      <c r="DA49" s="53"/>
      <c r="DB49" s="53"/>
      <c r="DC49" s="53"/>
      <c r="DD49" s="53"/>
      <c r="DE49" s="53"/>
      <c r="DF49" s="53"/>
      <c r="DG49" s="53"/>
      <c r="DH49" s="53"/>
      <c r="DI49" s="53"/>
      <c r="DJ49" s="53"/>
      <c r="DK49" s="53"/>
      <c r="DL49" s="53"/>
      <c r="DM49" s="53"/>
      <c r="DN49" s="53"/>
      <c r="DO49" s="53"/>
      <c r="DP49" s="53"/>
      <c r="DQ49" s="53"/>
      <c r="DR49" s="53"/>
      <c r="DS49" s="53"/>
      <c r="DT49" s="53"/>
      <c r="DU49" s="53"/>
      <c r="DV49" s="53"/>
      <c r="DW49" s="53"/>
      <c r="DX49" s="53"/>
      <c r="DY49" s="53"/>
      <c r="DZ49" s="53"/>
      <c r="EA49" s="53"/>
      <c r="EB49" s="53"/>
      <c r="EC49" s="53"/>
      <c r="ED49" s="53"/>
      <c r="EE49" s="53"/>
      <c r="EF49" s="53"/>
      <c r="EG49" s="53"/>
      <c r="EH49" s="53"/>
      <c r="EI49" s="53"/>
      <c r="EJ49" s="53"/>
      <c r="EK49" s="53"/>
      <c r="EL49" s="53"/>
      <c r="EM49" s="53"/>
      <c r="EN49" s="53"/>
      <c r="EO49" s="53"/>
      <c r="EP49" s="53"/>
      <c r="EQ49" s="53"/>
      <c r="ER49" s="53"/>
      <c r="ES49" s="53"/>
      <c r="ET49" s="53"/>
      <c r="EU49" s="53"/>
      <c r="EV49" s="53"/>
      <c r="EW49" s="53"/>
      <c r="EX49" s="53"/>
      <c r="EY49" s="53"/>
      <c r="EZ49" s="53"/>
      <c r="FA49" s="53"/>
      <c r="FB49" s="53"/>
      <c r="FC49" s="53"/>
      <c r="FD49" s="53"/>
      <c r="FE49" s="53"/>
      <c r="FF49" s="53"/>
      <c r="FG49" s="53"/>
      <c r="FH49" s="53"/>
      <c r="FI49" s="53"/>
      <c r="FJ49" s="53"/>
      <c r="FK49" s="53"/>
      <c r="FL49" s="53"/>
      <c r="FM49" s="53"/>
      <c r="FN49" s="53"/>
      <c r="FO49" s="53"/>
      <c r="FP49" s="53"/>
      <c r="FQ49" s="53"/>
      <c r="FR49" s="53"/>
    </row>
    <row r="50" spans="2:174">
      <c r="D50"/>
    </row>
    <row r="51" spans="2:174">
      <c r="B51" s="5" t="s">
        <v>602</v>
      </c>
      <c r="C51" s="4"/>
      <c r="D51" s="7"/>
      <c r="E51" s="4"/>
      <c r="F51" s="4"/>
      <c r="G51" s="7"/>
      <c r="H51" s="7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</row>
    <row r="52" spans="2:174">
      <c r="D52"/>
      <c r="H52" s="8"/>
      <c r="I52" s="18"/>
    </row>
    <row r="53" spans="2:174">
      <c r="B53" s="30" t="s">
        <v>266</v>
      </c>
      <c r="D53"/>
      <c r="H53" s="8"/>
      <c r="I53" s="18"/>
    </row>
    <row r="54" spans="2:174">
      <c r="C54" t="s">
        <v>400</v>
      </c>
      <c r="D54" s="144" t="s">
        <v>974</v>
      </c>
      <c r="H54" s="8"/>
      <c r="I54" s="167">
        <f ca="1">SUM(J54:FR54)</f>
        <v>0</v>
      </c>
      <c r="J54" s="18">
        <f t="shared" ref="J54:BU54" ca="1" si="51">-J129</f>
        <v>0</v>
      </c>
      <c r="K54" s="18">
        <f t="shared" ca="1" si="51"/>
        <v>0</v>
      </c>
      <c r="L54" s="18">
        <f t="shared" ca="1" si="51"/>
        <v>0</v>
      </c>
      <c r="M54" s="18">
        <f t="shared" ca="1" si="51"/>
        <v>0</v>
      </c>
      <c r="N54" s="18">
        <f t="shared" ca="1" si="51"/>
        <v>0</v>
      </c>
      <c r="O54" s="18">
        <f t="shared" ca="1" si="51"/>
        <v>0</v>
      </c>
      <c r="P54" s="18">
        <f t="shared" ca="1" si="51"/>
        <v>0</v>
      </c>
      <c r="Q54" s="18">
        <f t="shared" ca="1" si="51"/>
        <v>0</v>
      </c>
      <c r="R54" s="18">
        <f t="shared" ca="1" si="51"/>
        <v>0</v>
      </c>
      <c r="S54" s="18">
        <f t="shared" ca="1" si="51"/>
        <v>0</v>
      </c>
      <c r="T54" s="18">
        <f t="shared" ca="1" si="51"/>
        <v>0</v>
      </c>
      <c r="U54" s="18">
        <f t="shared" ca="1" si="51"/>
        <v>0</v>
      </c>
      <c r="V54" s="18">
        <f t="shared" ca="1" si="51"/>
        <v>0</v>
      </c>
      <c r="W54" s="18">
        <f t="shared" ca="1" si="51"/>
        <v>0</v>
      </c>
      <c r="X54" s="18">
        <f t="shared" ca="1" si="51"/>
        <v>0</v>
      </c>
      <c r="Y54" s="18">
        <f t="shared" ca="1" si="51"/>
        <v>0</v>
      </c>
      <c r="Z54" s="18">
        <f t="shared" ca="1" si="51"/>
        <v>0</v>
      </c>
      <c r="AA54" s="18">
        <f t="shared" ca="1" si="51"/>
        <v>0</v>
      </c>
      <c r="AB54" s="18">
        <f t="shared" ca="1" si="51"/>
        <v>0</v>
      </c>
      <c r="AC54" s="18">
        <f t="shared" ca="1" si="51"/>
        <v>0</v>
      </c>
      <c r="AD54" s="18">
        <f t="shared" ca="1" si="51"/>
        <v>0</v>
      </c>
      <c r="AE54" s="18">
        <f t="shared" ca="1" si="51"/>
        <v>0</v>
      </c>
      <c r="AF54" s="18">
        <f t="shared" ca="1" si="51"/>
        <v>0</v>
      </c>
      <c r="AG54" s="18">
        <f t="shared" ca="1" si="51"/>
        <v>0</v>
      </c>
      <c r="AH54" s="18">
        <f t="shared" ca="1" si="51"/>
        <v>0</v>
      </c>
      <c r="AI54" s="18">
        <f t="shared" ca="1" si="51"/>
        <v>0</v>
      </c>
      <c r="AJ54" s="18">
        <f t="shared" ca="1" si="51"/>
        <v>0</v>
      </c>
      <c r="AK54" s="18">
        <f t="shared" ca="1" si="51"/>
        <v>0</v>
      </c>
      <c r="AL54" s="18">
        <f t="shared" ca="1" si="51"/>
        <v>0</v>
      </c>
      <c r="AM54" s="18">
        <f t="shared" ca="1" si="51"/>
        <v>0</v>
      </c>
      <c r="AN54" s="18">
        <f t="shared" ca="1" si="51"/>
        <v>0</v>
      </c>
      <c r="AO54" s="18">
        <f t="shared" ca="1" si="51"/>
        <v>0</v>
      </c>
      <c r="AP54" s="18">
        <f t="shared" ca="1" si="51"/>
        <v>0</v>
      </c>
      <c r="AQ54" s="18">
        <f t="shared" ca="1" si="51"/>
        <v>0</v>
      </c>
      <c r="AR54" s="18">
        <f t="shared" ca="1" si="51"/>
        <v>0</v>
      </c>
      <c r="AS54" s="18">
        <f t="shared" ca="1" si="51"/>
        <v>0</v>
      </c>
      <c r="AT54" s="18">
        <f t="shared" ca="1" si="51"/>
        <v>0</v>
      </c>
      <c r="AU54" s="18">
        <f t="shared" ca="1" si="51"/>
        <v>0</v>
      </c>
      <c r="AV54" s="18">
        <f t="shared" ca="1" si="51"/>
        <v>0</v>
      </c>
      <c r="AW54" s="18">
        <f t="shared" ca="1" si="51"/>
        <v>0</v>
      </c>
      <c r="AX54" s="18">
        <f t="shared" ca="1" si="51"/>
        <v>0</v>
      </c>
      <c r="AY54" s="18">
        <f t="shared" ca="1" si="51"/>
        <v>0</v>
      </c>
      <c r="AZ54" s="18">
        <f t="shared" ca="1" si="51"/>
        <v>0</v>
      </c>
      <c r="BA54" s="18">
        <f t="shared" ca="1" si="51"/>
        <v>0</v>
      </c>
      <c r="BB54" s="18">
        <f t="shared" ca="1" si="51"/>
        <v>0</v>
      </c>
      <c r="BC54" s="18">
        <f t="shared" ca="1" si="51"/>
        <v>0</v>
      </c>
      <c r="BD54" s="18">
        <f t="shared" ca="1" si="51"/>
        <v>0</v>
      </c>
      <c r="BE54" s="18">
        <f t="shared" ca="1" si="51"/>
        <v>0</v>
      </c>
      <c r="BF54" s="18">
        <f t="shared" ca="1" si="51"/>
        <v>0</v>
      </c>
      <c r="BG54" s="18">
        <f t="shared" ca="1" si="51"/>
        <v>0</v>
      </c>
      <c r="BH54" s="18">
        <f t="shared" ca="1" si="51"/>
        <v>0</v>
      </c>
      <c r="BI54" s="18">
        <f t="shared" ca="1" si="51"/>
        <v>0</v>
      </c>
      <c r="BJ54" s="18">
        <f t="shared" ca="1" si="51"/>
        <v>0</v>
      </c>
      <c r="BK54" s="18">
        <f t="shared" ca="1" si="51"/>
        <v>0</v>
      </c>
      <c r="BL54" s="18">
        <f t="shared" ca="1" si="51"/>
        <v>0</v>
      </c>
      <c r="BM54" s="18">
        <f t="shared" ca="1" si="51"/>
        <v>0</v>
      </c>
      <c r="BN54" s="18">
        <f t="shared" ca="1" si="51"/>
        <v>0</v>
      </c>
      <c r="BO54" s="18">
        <f t="shared" ca="1" si="51"/>
        <v>0</v>
      </c>
      <c r="BP54" s="18">
        <f t="shared" ca="1" si="51"/>
        <v>0</v>
      </c>
      <c r="BQ54" s="18">
        <f t="shared" ca="1" si="51"/>
        <v>0</v>
      </c>
      <c r="BR54" s="18">
        <f t="shared" ca="1" si="51"/>
        <v>0</v>
      </c>
      <c r="BS54" s="18">
        <f t="shared" ca="1" si="51"/>
        <v>0</v>
      </c>
      <c r="BT54" s="18">
        <f t="shared" ca="1" si="51"/>
        <v>0</v>
      </c>
      <c r="BU54" s="18">
        <f t="shared" ca="1" si="51"/>
        <v>0</v>
      </c>
      <c r="BV54" s="18">
        <f t="shared" ref="BV54:EG54" ca="1" si="52">-BV129</f>
        <v>0</v>
      </c>
      <c r="BW54" s="18">
        <f t="shared" ca="1" si="52"/>
        <v>0</v>
      </c>
      <c r="BX54" s="18">
        <f t="shared" ca="1" si="52"/>
        <v>0</v>
      </c>
      <c r="BY54" s="18">
        <f t="shared" ca="1" si="52"/>
        <v>0</v>
      </c>
      <c r="BZ54" s="18">
        <f t="shared" ca="1" si="52"/>
        <v>0</v>
      </c>
      <c r="CA54" s="18">
        <f t="shared" ca="1" si="52"/>
        <v>0</v>
      </c>
      <c r="CB54" s="18">
        <f t="shared" ca="1" si="52"/>
        <v>0</v>
      </c>
      <c r="CC54" s="18">
        <f t="shared" ca="1" si="52"/>
        <v>0</v>
      </c>
      <c r="CD54" s="18">
        <f t="shared" ca="1" si="52"/>
        <v>0</v>
      </c>
      <c r="CE54" s="18">
        <f t="shared" ca="1" si="52"/>
        <v>0</v>
      </c>
      <c r="CF54" s="18">
        <f t="shared" ca="1" si="52"/>
        <v>0</v>
      </c>
      <c r="CG54" s="18">
        <f t="shared" ca="1" si="52"/>
        <v>0</v>
      </c>
      <c r="CH54" s="18">
        <f t="shared" ca="1" si="52"/>
        <v>0</v>
      </c>
      <c r="CI54" s="18">
        <f t="shared" ca="1" si="52"/>
        <v>0</v>
      </c>
      <c r="CJ54" s="18">
        <f t="shared" ca="1" si="52"/>
        <v>0</v>
      </c>
      <c r="CK54" s="18">
        <f t="shared" ca="1" si="52"/>
        <v>0</v>
      </c>
      <c r="CL54" s="18">
        <f t="shared" ca="1" si="52"/>
        <v>0</v>
      </c>
      <c r="CM54" s="18">
        <f t="shared" ca="1" si="52"/>
        <v>0</v>
      </c>
      <c r="CN54" s="18">
        <f t="shared" ca="1" si="52"/>
        <v>0</v>
      </c>
      <c r="CO54" s="18">
        <f t="shared" ca="1" si="52"/>
        <v>0</v>
      </c>
      <c r="CP54" s="18">
        <f t="shared" ca="1" si="52"/>
        <v>0</v>
      </c>
      <c r="CQ54" s="18">
        <f t="shared" ca="1" si="52"/>
        <v>0</v>
      </c>
      <c r="CR54" s="18">
        <f t="shared" ca="1" si="52"/>
        <v>0</v>
      </c>
      <c r="CS54" s="18">
        <f t="shared" ca="1" si="52"/>
        <v>0</v>
      </c>
      <c r="CT54" s="18">
        <f t="shared" ca="1" si="52"/>
        <v>0</v>
      </c>
      <c r="CU54" s="18">
        <f t="shared" ca="1" si="52"/>
        <v>0</v>
      </c>
      <c r="CV54" s="18">
        <f t="shared" ca="1" si="52"/>
        <v>0</v>
      </c>
      <c r="CW54" s="18">
        <f t="shared" ca="1" si="52"/>
        <v>0</v>
      </c>
      <c r="CX54" s="18">
        <f t="shared" ca="1" si="52"/>
        <v>0</v>
      </c>
      <c r="CY54" s="18">
        <f t="shared" ca="1" si="52"/>
        <v>0</v>
      </c>
      <c r="CZ54" s="18">
        <f t="shared" ca="1" si="52"/>
        <v>0</v>
      </c>
      <c r="DA54" s="18">
        <f t="shared" ca="1" si="52"/>
        <v>0</v>
      </c>
      <c r="DB54" s="18">
        <f t="shared" ca="1" si="52"/>
        <v>0</v>
      </c>
      <c r="DC54" s="18">
        <f t="shared" ca="1" si="52"/>
        <v>0</v>
      </c>
      <c r="DD54" s="18">
        <f t="shared" ca="1" si="52"/>
        <v>0</v>
      </c>
      <c r="DE54" s="18">
        <f t="shared" ca="1" si="52"/>
        <v>0</v>
      </c>
      <c r="DF54" s="18">
        <f t="shared" ca="1" si="52"/>
        <v>0</v>
      </c>
      <c r="DG54" s="18">
        <f t="shared" ca="1" si="52"/>
        <v>0</v>
      </c>
      <c r="DH54" s="18">
        <f t="shared" ca="1" si="52"/>
        <v>0</v>
      </c>
      <c r="DI54" s="18">
        <f t="shared" ca="1" si="52"/>
        <v>0</v>
      </c>
      <c r="DJ54" s="18">
        <f t="shared" ca="1" si="52"/>
        <v>0</v>
      </c>
      <c r="DK54" s="18">
        <f t="shared" ca="1" si="52"/>
        <v>0</v>
      </c>
      <c r="DL54" s="18">
        <f t="shared" ca="1" si="52"/>
        <v>0</v>
      </c>
      <c r="DM54" s="18">
        <f t="shared" ca="1" si="52"/>
        <v>0</v>
      </c>
      <c r="DN54" s="18">
        <f t="shared" ca="1" si="52"/>
        <v>0</v>
      </c>
      <c r="DO54" s="18">
        <f t="shared" ca="1" si="52"/>
        <v>0</v>
      </c>
      <c r="DP54" s="18">
        <f t="shared" ca="1" si="52"/>
        <v>0</v>
      </c>
      <c r="DQ54" s="18">
        <f t="shared" ca="1" si="52"/>
        <v>0</v>
      </c>
      <c r="DR54" s="18">
        <f t="shared" ca="1" si="52"/>
        <v>0</v>
      </c>
      <c r="DS54" s="18">
        <f t="shared" ca="1" si="52"/>
        <v>0</v>
      </c>
      <c r="DT54" s="18">
        <f t="shared" ca="1" si="52"/>
        <v>0</v>
      </c>
      <c r="DU54" s="18">
        <f t="shared" ca="1" si="52"/>
        <v>0</v>
      </c>
      <c r="DV54" s="18">
        <f t="shared" ca="1" si="52"/>
        <v>0</v>
      </c>
      <c r="DW54" s="18">
        <f t="shared" ca="1" si="52"/>
        <v>0</v>
      </c>
      <c r="DX54" s="18">
        <f t="shared" ca="1" si="52"/>
        <v>0</v>
      </c>
      <c r="DY54" s="18">
        <f t="shared" ca="1" si="52"/>
        <v>0</v>
      </c>
      <c r="DZ54" s="18">
        <f t="shared" ca="1" si="52"/>
        <v>0</v>
      </c>
      <c r="EA54" s="18">
        <f t="shared" ca="1" si="52"/>
        <v>0</v>
      </c>
      <c r="EB54" s="18">
        <f t="shared" ca="1" si="52"/>
        <v>0</v>
      </c>
      <c r="EC54" s="18">
        <f t="shared" ca="1" si="52"/>
        <v>0</v>
      </c>
      <c r="ED54" s="18">
        <f t="shared" ca="1" si="52"/>
        <v>0</v>
      </c>
      <c r="EE54" s="18">
        <f t="shared" ca="1" si="52"/>
        <v>0</v>
      </c>
      <c r="EF54" s="18">
        <f t="shared" ca="1" si="52"/>
        <v>0</v>
      </c>
      <c r="EG54" s="18">
        <f t="shared" ca="1" si="52"/>
        <v>0</v>
      </c>
      <c r="EH54" s="18">
        <f t="shared" ref="EH54:FR54" ca="1" si="53">-EH129</f>
        <v>0</v>
      </c>
      <c r="EI54" s="18">
        <f t="shared" ca="1" si="53"/>
        <v>0</v>
      </c>
      <c r="EJ54" s="18">
        <f t="shared" ca="1" si="53"/>
        <v>0</v>
      </c>
      <c r="EK54" s="18">
        <f t="shared" ca="1" si="53"/>
        <v>0</v>
      </c>
      <c r="EL54" s="18">
        <f t="shared" ca="1" si="53"/>
        <v>0</v>
      </c>
      <c r="EM54" s="18">
        <f t="shared" ca="1" si="53"/>
        <v>0</v>
      </c>
      <c r="EN54" s="18">
        <f t="shared" ca="1" si="53"/>
        <v>0</v>
      </c>
      <c r="EO54" s="18">
        <f t="shared" ca="1" si="53"/>
        <v>0</v>
      </c>
      <c r="EP54" s="18">
        <f t="shared" ca="1" si="53"/>
        <v>0</v>
      </c>
      <c r="EQ54" s="18">
        <f t="shared" ca="1" si="53"/>
        <v>0</v>
      </c>
      <c r="ER54" s="18">
        <f t="shared" ca="1" si="53"/>
        <v>0</v>
      </c>
      <c r="ES54" s="18">
        <f t="shared" ca="1" si="53"/>
        <v>0</v>
      </c>
      <c r="ET54" s="18">
        <f t="shared" ca="1" si="53"/>
        <v>0</v>
      </c>
      <c r="EU54" s="18">
        <f t="shared" ca="1" si="53"/>
        <v>0</v>
      </c>
      <c r="EV54" s="18">
        <f t="shared" ca="1" si="53"/>
        <v>0</v>
      </c>
      <c r="EW54" s="18">
        <f t="shared" ca="1" si="53"/>
        <v>0</v>
      </c>
      <c r="EX54" s="18">
        <f t="shared" ca="1" si="53"/>
        <v>0</v>
      </c>
      <c r="EY54" s="18">
        <f t="shared" ca="1" si="53"/>
        <v>0</v>
      </c>
      <c r="EZ54" s="18">
        <f t="shared" ca="1" si="53"/>
        <v>0</v>
      </c>
      <c r="FA54" s="18">
        <f t="shared" ca="1" si="53"/>
        <v>0</v>
      </c>
      <c r="FB54" s="18">
        <f t="shared" ca="1" si="53"/>
        <v>0</v>
      </c>
      <c r="FC54" s="18">
        <f t="shared" ca="1" si="53"/>
        <v>0</v>
      </c>
      <c r="FD54" s="18">
        <f t="shared" ca="1" si="53"/>
        <v>0</v>
      </c>
      <c r="FE54" s="18">
        <f t="shared" ca="1" si="53"/>
        <v>0</v>
      </c>
      <c r="FF54" s="18">
        <f t="shared" ca="1" si="53"/>
        <v>0</v>
      </c>
      <c r="FG54" s="18">
        <f t="shared" ca="1" si="53"/>
        <v>0</v>
      </c>
      <c r="FH54" s="18">
        <f t="shared" ca="1" si="53"/>
        <v>0</v>
      </c>
      <c r="FI54" s="18">
        <f t="shared" ca="1" si="53"/>
        <v>0</v>
      </c>
      <c r="FJ54" s="18">
        <f t="shared" ca="1" si="53"/>
        <v>0</v>
      </c>
      <c r="FK54" s="18">
        <f t="shared" ca="1" si="53"/>
        <v>0</v>
      </c>
      <c r="FL54" s="18">
        <f t="shared" ca="1" si="53"/>
        <v>0</v>
      </c>
      <c r="FM54" s="18">
        <f t="shared" ca="1" si="53"/>
        <v>0</v>
      </c>
      <c r="FN54" s="18">
        <f t="shared" ca="1" si="53"/>
        <v>0</v>
      </c>
      <c r="FO54" s="18">
        <f t="shared" ca="1" si="53"/>
        <v>0</v>
      </c>
      <c r="FP54" s="18">
        <f t="shared" ca="1" si="53"/>
        <v>0</v>
      </c>
      <c r="FQ54" s="18">
        <f t="shared" ca="1" si="53"/>
        <v>0</v>
      </c>
      <c r="FR54" s="18">
        <f t="shared" ca="1" si="53"/>
        <v>0</v>
      </c>
    </row>
    <row r="55" spans="2:174">
      <c r="C55" t="s">
        <v>607</v>
      </c>
      <c r="D55" s="144" t="s">
        <v>974</v>
      </c>
      <c r="H55" s="8"/>
      <c r="I55" s="167">
        <f ca="1">SUM(J55:FR55)</f>
        <v>-282807.78493150673</v>
      </c>
      <c r="J55" s="18">
        <f t="shared" ref="J55:BU55" ca="1" si="54">-J132</f>
        <v>0</v>
      </c>
      <c r="K55" s="18">
        <f t="shared" ca="1" si="54"/>
        <v>0</v>
      </c>
      <c r="L55" s="18">
        <f t="shared" ca="1" si="54"/>
        <v>0</v>
      </c>
      <c r="M55" s="18">
        <f t="shared" ca="1" si="54"/>
        <v>0</v>
      </c>
      <c r="N55" s="18">
        <f t="shared" ca="1" si="54"/>
        <v>0</v>
      </c>
      <c r="O55" s="18">
        <f t="shared" ca="1" si="54"/>
        <v>0</v>
      </c>
      <c r="P55" s="18">
        <f t="shared" ca="1" si="54"/>
        <v>0</v>
      </c>
      <c r="Q55" s="18">
        <f t="shared" ca="1" si="54"/>
        <v>0</v>
      </c>
      <c r="R55" s="18">
        <f t="shared" ca="1" si="54"/>
        <v>0</v>
      </c>
      <c r="S55" s="18">
        <f t="shared" ca="1" si="54"/>
        <v>0</v>
      </c>
      <c r="T55" s="18">
        <f t="shared" ca="1" si="54"/>
        <v>0</v>
      </c>
      <c r="U55" s="18">
        <f t="shared" ca="1" si="54"/>
        <v>0</v>
      </c>
      <c r="V55" s="18">
        <f t="shared" ca="1" si="54"/>
        <v>0</v>
      </c>
      <c r="W55" s="18">
        <f t="shared" ca="1" si="54"/>
        <v>-140249.99999999994</v>
      </c>
      <c r="X55" s="18">
        <f t="shared" ca="1" si="54"/>
        <v>0</v>
      </c>
      <c r="Y55" s="18">
        <f t="shared" ca="1" si="54"/>
        <v>0</v>
      </c>
      <c r="Z55" s="18">
        <f t="shared" ca="1" si="54"/>
        <v>0</v>
      </c>
      <c r="AA55" s="18">
        <f t="shared" ca="1" si="54"/>
        <v>-142557.78493150679</v>
      </c>
      <c r="AB55" s="18">
        <f t="shared" ca="1" si="54"/>
        <v>0</v>
      </c>
      <c r="AC55" s="18">
        <f t="shared" ca="1" si="54"/>
        <v>0</v>
      </c>
      <c r="AD55" s="18">
        <f t="shared" ca="1" si="54"/>
        <v>0</v>
      </c>
      <c r="AE55" s="18">
        <f t="shared" ca="1" si="54"/>
        <v>0</v>
      </c>
      <c r="AF55" s="18">
        <f t="shared" ca="1" si="54"/>
        <v>0</v>
      </c>
      <c r="AG55" s="18">
        <f t="shared" ca="1" si="54"/>
        <v>0</v>
      </c>
      <c r="AH55" s="18">
        <f t="shared" ca="1" si="54"/>
        <v>0</v>
      </c>
      <c r="AI55" s="18">
        <f t="shared" ca="1" si="54"/>
        <v>0</v>
      </c>
      <c r="AJ55" s="18">
        <f t="shared" ca="1" si="54"/>
        <v>0</v>
      </c>
      <c r="AK55" s="18">
        <f t="shared" ca="1" si="54"/>
        <v>0</v>
      </c>
      <c r="AL55" s="18">
        <f t="shared" ca="1" si="54"/>
        <v>0</v>
      </c>
      <c r="AM55" s="18">
        <f t="shared" ca="1" si="54"/>
        <v>0</v>
      </c>
      <c r="AN55" s="18">
        <f t="shared" ca="1" si="54"/>
        <v>0</v>
      </c>
      <c r="AO55" s="18">
        <f t="shared" ca="1" si="54"/>
        <v>0</v>
      </c>
      <c r="AP55" s="18">
        <f t="shared" ca="1" si="54"/>
        <v>0</v>
      </c>
      <c r="AQ55" s="18">
        <f t="shared" ca="1" si="54"/>
        <v>0</v>
      </c>
      <c r="AR55" s="18">
        <f t="shared" ca="1" si="54"/>
        <v>0</v>
      </c>
      <c r="AS55" s="18">
        <f t="shared" ca="1" si="54"/>
        <v>0</v>
      </c>
      <c r="AT55" s="18">
        <f t="shared" ca="1" si="54"/>
        <v>0</v>
      </c>
      <c r="AU55" s="18">
        <f t="shared" ca="1" si="54"/>
        <v>0</v>
      </c>
      <c r="AV55" s="18">
        <f t="shared" ca="1" si="54"/>
        <v>0</v>
      </c>
      <c r="AW55" s="18">
        <f t="shared" ca="1" si="54"/>
        <v>0</v>
      </c>
      <c r="AX55" s="18">
        <f t="shared" ca="1" si="54"/>
        <v>0</v>
      </c>
      <c r="AY55" s="18">
        <f t="shared" ca="1" si="54"/>
        <v>0</v>
      </c>
      <c r="AZ55" s="18">
        <f t="shared" ca="1" si="54"/>
        <v>0</v>
      </c>
      <c r="BA55" s="18">
        <f t="shared" ca="1" si="54"/>
        <v>0</v>
      </c>
      <c r="BB55" s="18">
        <f t="shared" ca="1" si="54"/>
        <v>0</v>
      </c>
      <c r="BC55" s="18">
        <f t="shared" ca="1" si="54"/>
        <v>0</v>
      </c>
      <c r="BD55" s="18">
        <f t="shared" ca="1" si="54"/>
        <v>0</v>
      </c>
      <c r="BE55" s="18">
        <f t="shared" ca="1" si="54"/>
        <v>0</v>
      </c>
      <c r="BF55" s="18">
        <f t="shared" ca="1" si="54"/>
        <v>0</v>
      </c>
      <c r="BG55" s="18">
        <f t="shared" ca="1" si="54"/>
        <v>0</v>
      </c>
      <c r="BH55" s="18">
        <f t="shared" ca="1" si="54"/>
        <v>0</v>
      </c>
      <c r="BI55" s="18">
        <f t="shared" ca="1" si="54"/>
        <v>0</v>
      </c>
      <c r="BJ55" s="18">
        <f t="shared" ca="1" si="54"/>
        <v>0</v>
      </c>
      <c r="BK55" s="18">
        <f t="shared" ca="1" si="54"/>
        <v>0</v>
      </c>
      <c r="BL55" s="18">
        <f t="shared" ca="1" si="54"/>
        <v>0</v>
      </c>
      <c r="BM55" s="18">
        <f t="shared" ca="1" si="54"/>
        <v>0</v>
      </c>
      <c r="BN55" s="18">
        <f t="shared" ca="1" si="54"/>
        <v>0</v>
      </c>
      <c r="BO55" s="18">
        <f t="shared" ca="1" si="54"/>
        <v>0</v>
      </c>
      <c r="BP55" s="18">
        <f t="shared" ca="1" si="54"/>
        <v>0</v>
      </c>
      <c r="BQ55" s="18">
        <f t="shared" ca="1" si="54"/>
        <v>0</v>
      </c>
      <c r="BR55" s="18">
        <f t="shared" ca="1" si="54"/>
        <v>0</v>
      </c>
      <c r="BS55" s="18">
        <f t="shared" ca="1" si="54"/>
        <v>0</v>
      </c>
      <c r="BT55" s="18">
        <f t="shared" ca="1" si="54"/>
        <v>0</v>
      </c>
      <c r="BU55" s="18">
        <f t="shared" ca="1" si="54"/>
        <v>0</v>
      </c>
      <c r="BV55" s="18">
        <f t="shared" ref="BV55:EG55" ca="1" si="55">-BV132</f>
        <v>0</v>
      </c>
      <c r="BW55" s="18">
        <f t="shared" ca="1" si="55"/>
        <v>0</v>
      </c>
      <c r="BX55" s="18">
        <f t="shared" ca="1" si="55"/>
        <v>0</v>
      </c>
      <c r="BY55" s="18">
        <f t="shared" ca="1" si="55"/>
        <v>0</v>
      </c>
      <c r="BZ55" s="18">
        <f t="shared" ca="1" si="55"/>
        <v>0</v>
      </c>
      <c r="CA55" s="18">
        <f t="shared" ca="1" si="55"/>
        <v>0</v>
      </c>
      <c r="CB55" s="18">
        <f t="shared" ca="1" si="55"/>
        <v>0</v>
      </c>
      <c r="CC55" s="18">
        <f t="shared" ca="1" si="55"/>
        <v>0</v>
      </c>
      <c r="CD55" s="18">
        <f t="shared" ca="1" si="55"/>
        <v>0</v>
      </c>
      <c r="CE55" s="18">
        <f t="shared" ca="1" si="55"/>
        <v>0</v>
      </c>
      <c r="CF55" s="18">
        <f t="shared" ca="1" si="55"/>
        <v>0</v>
      </c>
      <c r="CG55" s="18">
        <f t="shared" ca="1" si="55"/>
        <v>0</v>
      </c>
      <c r="CH55" s="18">
        <f t="shared" ca="1" si="55"/>
        <v>0</v>
      </c>
      <c r="CI55" s="18">
        <f t="shared" ca="1" si="55"/>
        <v>0</v>
      </c>
      <c r="CJ55" s="18">
        <f t="shared" ca="1" si="55"/>
        <v>0</v>
      </c>
      <c r="CK55" s="18">
        <f t="shared" ca="1" si="55"/>
        <v>0</v>
      </c>
      <c r="CL55" s="18">
        <f t="shared" ca="1" si="55"/>
        <v>0</v>
      </c>
      <c r="CM55" s="18">
        <f t="shared" ca="1" si="55"/>
        <v>0</v>
      </c>
      <c r="CN55" s="18">
        <f t="shared" ca="1" si="55"/>
        <v>0</v>
      </c>
      <c r="CO55" s="18">
        <f t="shared" ca="1" si="55"/>
        <v>0</v>
      </c>
      <c r="CP55" s="18">
        <f t="shared" ca="1" si="55"/>
        <v>0</v>
      </c>
      <c r="CQ55" s="18">
        <f t="shared" ca="1" si="55"/>
        <v>0</v>
      </c>
      <c r="CR55" s="18">
        <f t="shared" ca="1" si="55"/>
        <v>0</v>
      </c>
      <c r="CS55" s="18">
        <f t="shared" ca="1" si="55"/>
        <v>0</v>
      </c>
      <c r="CT55" s="18">
        <f t="shared" ca="1" si="55"/>
        <v>0</v>
      </c>
      <c r="CU55" s="18">
        <f t="shared" ca="1" si="55"/>
        <v>0</v>
      </c>
      <c r="CV55" s="18">
        <f t="shared" ca="1" si="55"/>
        <v>0</v>
      </c>
      <c r="CW55" s="18">
        <f t="shared" ca="1" si="55"/>
        <v>0</v>
      </c>
      <c r="CX55" s="18">
        <f t="shared" ca="1" si="55"/>
        <v>0</v>
      </c>
      <c r="CY55" s="18">
        <f t="shared" ca="1" si="55"/>
        <v>0</v>
      </c>
      <c r="CZ55" s="18">
        <f t="shared" ca="1" si="55"/>
        <v>0</v>
      </c>
      <c r="DA55" s="18">
        <f t="shared" ca="1" si="55"/>
        <v>0</v>
      </c>
      <c r="DB55" s="18">
        <f t="shared" ca="1" si="55"/>
        <v>0</v>
      </c>
      <c r="DC55" s="18">
        <f t="shared" ca="1" si="55"/>
        <v>0</v>
      </c>
      <c r="DD55" s="18">
        <f t="shared" ca="1" si="55"/>
        <v>0</v>
      </c>
      <c r="DE55" s="18">
        <f t="shared" ca="1" si="55"/>
        <v>0</v>
      </c>
      <c r="DF55" s="18">
        <f t="shared" ca="1" si="55"/>
        <v>0</v>
      </c>
      <c r="DG55" s="18">
        <f t="shared" ca="1" si="55"/>
        <v>0</v>
      </c>
      <c r="DH55" s="18">
        <f t="shared" ca="1" si="55"/>
        <v>0</v>
      </c>
      <c r="DI55" s="18">
        <f t="shared" ca="1" si="55"/>
        <v>0</v>
      </c>
      <c r="DJ55" s="18">
        <f t="shared" ca="1" si="55"/>
        <v>0</v>
      </c>
      <c r="DK55" s="18">
        <f t="shared" ca="1" si="55"/>
        <v>0</v>
      </c>
      <c r="DL55" s="18">
        <f t="shared" ca="1" si="55"/>
        <v>0</v>
      </c>
      <c r="DM55" s="18">
        <f t="shared" ca="1" si="55"/>
        <v>0</v>
      </c>
      <c r="DN55" s="18">
        <f t="shared" ca="1" si="55"/>
        <v>0</v>
      </c>
      <c r="DO55" s="18">
        <f t="shared" ca="1" si="55"/>
        <v>0</v>
      </c>
      <c r="DP55" s="18">
        <f t="shared" ca="1" si="55"/>
        <v>0</v>
      </c>
      <c r="DQ55" s="18">
        <f t="shared" ca="1" si="55"/>
        <v>0</v>
      </c>
      <c r="DR55" s="18">
        <f t="shared" ca="1" si="55"/>
        <v>0</v>
      </c>
      <c r="DS55" s="18">
        <f t="shared" ca="1" si="55"/>
        <v>0</v>
      </c>
      <c r="DT55" s="18">
        <f t="shared" ca="1" si="55"/>
        <v>0</v>
      </c>
      <c r="DU55" s="18">
        <f t="shared" ca="1" si="55"/>
        <v>0</v>
      </c>
      <c r="DV55" s="18">
        <f t="shared" ca="1" si="55"/>
        <v>0</v>
      </c>
      <c r="DW55" s="18">
        <f t="shared" ca="1" si="55"/>
        <v>0</v>
      </c>
      <c r="DX55" s="18">
        <f t="shared" ca="1" si="55"/>
        <v>0</v>
      </c>
      <c r="DY55" s="18">
        <f t="shared" ca="1" si="55"/>
        <v>0</v>
      </c>
      <c r="DZ55" s="18">
        <f t="shared" ca="1" si="55"/>
        <v>0</v>
      </c>
      <c r="EA55" s="18">
        <f t="shared" ca="1" si="55"/>
        <v>0</v>
      </c>
      <c r="EB55" s="18">
        <f t="shared" ca="1" si="55"/>
        <v>0</v>
      </c>
      <c r="EC55" s="18">
        <f t="shared" ca="1" si="55"/>
        <v>0</v>
      </c>
      <c r="ED55" s="18">
        <f t="shared" ca="1" si="55"/>
        <v>0</v>
      </c>
      <c r="EE55" s="18">
        <f t="shared" ca="1" si="55"/>
        <v>0</v>
      </c>
      <c r="EF55" s="18">
        <f t="shared" ca="1" si="55"/>
        <v>0</v>
      </c>
      <c r="EG55" s="18">
        <f t="shared" ca="1" si="55"/>
        <v>0</v>
      </c>
      <c r="EH55" s="18">
        <f t="shared" ref="EH55:FR55" ca="1" si="56">-EH132</f>
        <v>0</v>
      </c>
      <c r="EI55" s="18">
        <f t="shared" ca="1" si="56"/>
        <v>0</v>
      </c>
      <c r="EJ55" s="18">
        <f t="shared" ca="1" si="56"/>
        <v>0</v>
      </c>
      <c r="EK55" s="18">
        <f t="shared" ca="1" si="56"/>
        <v>0</v>
      </c>
      <c r="EL55" s="18">
        <f t="shared" ca="1" si="56"/>
        <v>0</v>
      </c>
      <c r="EM55" s="18">
        <f t="shared" ca="1" si="56"/>
        <v>0</v>
      </c>
      <c r="EN55" s="18">
        <f t="shared" ca="1" si="56"/>
        <v>0</v>
      </c>
      <c r="EO55" s="18">
        <f t="shared" ca="1" si="56"/>
        <v>0</v>
      </c>
      <c r="EP55" s="18">
        <f t="shared" ca="1" si="56"/>
        <v>0</v>
      </c>
      <c r="EQ55" s="18">
        <f t="shared" ca="1" si="56"/>
        <v>0</v>
      </c>
      <c r="ER55" s="18">
        <f t="shared" ca="1" si="56"/>
        <v>0</v>
      </c>
      <c r="ES55" s="18">
        <f t="shared" ca="1" si="56"/>
        <v>0</v>
      </c>
      <c r="ET55" s="18">
        <f t="shared" ca="1" si="56"/>
        <v>0</v>
      </c>
      <c r="EU55" s="18">
        <f t="shared" ca="1" si="56"/>
        <v>0</v>
      </c>
      <c r="EV55" s="18">
        <f t="shared" ca="1" si="56"/>
        <v>0</v>
      </c>
      <c r="EW55" s="18">
        <f t="shared" ca="1" si="56"/>
        <v>0</v>
      </c>
      <c r="EX55" s="18">
        <f t="shared" ca="1" si="56"/>
        <v>0</v>
      </c>
      <c r="EY55" s="18">
        <f t="shared" ca="1" si="56"/>
        <v>0</v>
      </c>
      <c r="EZ55" s="18">
        <f t="shared" ca="1" si="56"/>
        <v>0</v>
      </c>
      <c r="FA55" s="18">
        <f t="shared" ca="1" si="56"/>
        <v>0</v>
      </c>
      <c r="FB55" s="18">
        <f t="shared" ca="1" si="56"/>
        <v>0</v>
      </c>
      <c r="FC55" s="18">
        <f t="shared" ca="1" si="56"/>
        <v>0</v>
      </c>
      <c r="FD55" s="18">
        <f t="shared" ca="1" si="56"/>
        <v>0</v>
      </c>
      <c r="FE55" s="18">
        <f t="shared" ca="1" si="56"/>
        <v>0</v>
      </c>
      <c r="FF55" s="18">
        <f t="shared" ca="1" si="56"/>
        <v>0</v>
      </c>
      <c r="FG55" s="18">
        <f t="shared" ca="1" si="56"/>
        <v>0</v>
      </c>
      <c r="FH55" s="18">
        <f t="shared" ca="1" si="56"/>
        <v>0</v>
      </c>
      <c r="FI55" s="18">
        <f t="shared" ca="1" si="56"/>
        <v>0</v>
      </c>
      <c r="FJ55" s="18">
        <f t="shared" ca="1" si="56"/>
        <v>0</v>
      </c>
      <c r="FK55" s="18">
        <f t="shared" ca="1" si="56"/>
        <v>0</v>
      </c>
      <c r="FL55" s="18">
        <f t="shared" ca="1" si="56"/>
        <v>0</v>
      </c>
      <c r="FM55" s="18">
        <f t="shared" ca="1" si="56"/>
        <v>0</v>
      </c>
      <c r="FN55" s="18">
        <f t="shared" ca="1" si="56"/>
        <v>0</v>
      </c>
      <c r="FO55" s="18">
        <f t="shared" ca="1" si="56"/>
        <v>0</v>
      </c>
      <c r="FP55" s="18">
        <f t="shared" ca="1" si="56"/>
        <v>0</v>
      </c>
      <c r="FQ55" s="18">
        <f t="shared" ca="1" si="56"/>
        <v>0</v>
      </c>
      <c r="FR55" s="18">
        <f t="shared" ca="1" si="56"/>
        <v>0</v>
      </c>
    </row>
    <row r="56" spans="2:174">
      <c r="C56" s="97" t="s">
        <v>609</v>
      </c>
      <c r="D56" s="145" t="s">
        <v>974</v>
      </c>
      <c r="H56" s="8"/>
      <c r="I56" s="168">
        <f ca="1">SUM(J56:FR56)</f>
        <v>-282807.78493150673</v>
      </c>
      <c r="J56" s="98">
        <f t="shared" ref="J56:BU56" ca="1" si="57">SUM(J54:J55)</f>
        <v>0</v>
      </c>
      <c r="K56" s="98">
        <f t="shared" ca="1" si="57"/>
        <v>0</v>
      </c>
      <c r="L56" s="98">
        <f t="shared" ca="1" si="57"/>
        <v>0</v>
      </c>
      <c r="M56" s="98">
        <f t="shared" ca="1" si="57"/>
        <v>0</v>
      </c>
      <c r="N56" s="98">
        <f t="shared" ca="1" si="57"/>
        <v>0</v>
      </c>
      <c r="O56" s="98">
        <f t="shared" ca="1" si="57"/>
        <v>0</v>
      </c>
      <c r="P56" s="98">
        <f t="shared" ca="1" si="57"/>
        <v>0</v>
      </c>
      <c r="Q56" s="98">
        <f t="shared" ca="1" si="57"/>
        <v>0</v>
      </c>
      <c r="R56" s="98">
        <f t="shared" ca="1" si="57"/>
        <v>0</v>
      </c>
      <c r="S56" s="98">
        <f t="shared" ca="1" si="57"/>
        <v>0</v>
      </c>
      <c r="T56" s="98">
        <f t="shared" ca="1" si="57"/>
        <v>0</v>
      </c>
      <c r="U56" s="98">
        <f t="shared" ca="1" si="57"/>
        <v>0</v>
      </c>
      <c r="V56" s="98">
        <f t="shared" ca="1" si="57"/>
        <v>0</v>
      </c>
      <c r="W56" s="98">
        <f t="shared" ca="1" si="57"/>
        <v>-140249.99999999994</v>
      </c>
      <c r="X56" s="98">
        <f t="shared" ca="1" si="57"/>
        <v>0</v>
      </c>
      <c r="Y56" s="98">
        <f t="shared" ca="1" si="57"/>
        <v>0</v>
      </c>
      <c r="Z56" s="98">
        <f t="shared" ca="1" si="57"/>
        <v>0</v>
      </c>
      <c r="AA56" s="98">
        <f t="shared" ca="1" si="57"/>
        <v>-142557.78493150679</v>
      </c>
      <c r="AB56" s="98">
        <f t="shared" ca="1" si="57"/>
        <v>0</v>
      </c>
      <c r="AC56" s="98">
        <f t="shared" ca="1" si="57"/>
        <v>0</v>
      </c>
      <c r="AD56" s="98">
        <f t="shared" ca="1" si="57"/>
        <v>0</v>
      </c>
      <c r="AE56" s="98">
        <f t="shared" ca="1" si="57"/>
        <v>0</v>
      </c>
      <c r="AF56" s="98">
        <f t="shared" ca="1" si="57"/>
        <v>0</v>
      </c>
      <c r="AG56" s="98">
        <f t="shared" ca="1" si="57"/>
        <v>0</v>
      </c>
      <c r="AH56" s="98">
        <f t="shared" ca="1" si="57"/>
        <v>0</v>
      </c>
      <c r="AI56" s="98">
        <f t="shared" ca="1" si="57"/>
        <v>0</v>
      </c>
      <c r="AJ56" s="98">
        <f t="shared" ca="1" si="57"/>
        <v>0</v>
      </c>
      <c r="AK56" s="98">
        <f t="shared" ca="1" si="57"/>
        <v>0</v>
      </c>
      <c r="AL56" s="98">
        <f t="shared" ca="1" si="57"/>
        <v>0</v>
      </c>
      <c r="AM56" s="98">
        <f t="shared" ca="1" si="57"/>
        <v>0</v>
      </c>
      <c r="AN56" s="98">
        <f t="shared" ca="1" si="57"/>
        <v>0</v>
      </c>
      <c r="AO56" s="98">
        <f t="shared" ca="1" si="57"/>
        <v>0</v>
      </c>
      <c r="AP56" s="98">
        <f t="shared" ca="1" si="57"/>
        <v>0</v>
      </c>
      <c r="AQ56" s="98">
        <f t="shared" ca="1" si="57"/>
        <v>0</v>
      </c>
      <c r="AR56" s="98">
        <f t="shared" ca="1" si="57"/>
        <v>0</v>
      </c>
      <c r="AS56" s="98">
        <f t="shared" ca="1" si="57"/>
        <v>0</v>
      </c>
      <c r="AT56" s="98">
        <f t="shared" ca="1" si="57"/>
        <v>0</v>
      </c>
      <c r="AU56" s="98">
        <f t="shared" ca="1" si="57"/>
        <v>0</v>
      </c>
      <c r="AV56" s="98">
        <f t="shared" ca="1" si="57"/>
        <v>0</v>
      </c>
      <c r="AW56" s="98">
        <f t="shared" ca="1" si="57"/>
        <v>0</v>
      </c>
      <c r="AX56" s="98">
        <f t="shared" ca="1" si="57"/>
        <v>0</v>
      </c>
      <c r="AY56" s="98">
        <f t="shared" ca="1" si="57"/>
        <v>0</v>
      </c>
      <c r="AZ56" s="98">
        <f t="shared" ca="1" si="57"/>
        <v>0</v>
      </c>
      <c r="BA56" s="98">
        <f t="shared" ca="1" si="57"/>
        <v>0</v>
      </c>
      <c r="BB56" s="98">
        <f t="shared" ca="1" si="57"/>
        <v>0</v>
      </c>
      <c r="BC56" s="98">
        <f t="shared" ca="1" si="57"/>
        <v>0</v>
      </c>
      <c r="BD56" s="98">
        <f t="shared" ca="1" si="57"/>
        <v>0</v>
      </c>
      <c r="BE56" s="98">
        <f t="shared" ca="1" si="57"/>
        <v>0</v>
      </c>
      <c r="BF56" s="98">
        <f t="shared" ca="1" si="57"/>
        <v>0</v>
      </c>
      <c r="BG56" s="98">
        <f t="shared" ca="1" si="57"/>
        <v>0</v>
      </c>
      <c r="BH56" s="98">
        <f t="shared" ca="1" si="57"/>
        <v>0</v>
      </c>
      <c r="BI56" s="98">
        <f t="shared" ca="1" si="57"/>
        <v>0</v>
      </c>
      <c r="BJ56" s="98">
        <f t="shared" ca="1" si="57"/>
        <v>0</v>
      </c>
      <c r="BK56" s="98">
        <f t="shared" ca="1" si="57"/>
        <v>0</v>
      </c>
      <c r="BL56" s="98">
        <f t="shared" ca="1" si="57"/>
        <v>0</v>
      </c>
      <c r="BM56" s="98">
        <f t="shared" ca="1" si="57"/>
        <v>0</v>
      </c>
      <c r="BN56" s="98">
        <f t="shared" ca="1" si="57"/>
        <v>0</v>
      </c>
      <c r="BO56" s="98">
        <f t="shared" ca="1" si="57"/>
        <v>0</v>
      </c>
      <c r="BP56" s="98">
        <f t="shared" ca="1" si="57"/>
        <v>0</v>
      </c>
      <c r="BQ56" s="98">
        <f t="shared" ca="1" si="57"/>
        <v>0</v>
      </c>
      <c r="BR56" s="98">
        <f t="shared" ca="1" si="57"/>
        <v>0</v>
      </c>
      <c r="BS56" s="98">
        <f t="shared" ca="1" si="57"/>
        <v>0</v>
      </c>
      <c r="BT56" s="98">
        <f t="shared" ca="1" si="57"/>
        <v>0</v>
      </c>
      <c r="BU56" s="98">
        <f t="shared" ca="1" si="57"/>
        <v>0</v>
      </c>
      <c r="BV56" s="98">
        <f t="shared" ref="BV56:EG56" ca="1" si="58">SUM(BV54:BV55)</f>
        <v>0</v>
      </c>
      <c r="BW56" s="98">
        <f t="shared" ca="1" si="58"/>
        <v>0</v>
      </c>
      <c r="BX56" s="98">
        <f t="shared" ca="1" si="58"/>
        <v>0</v>
      </c>
      <c r="BY56" s="98">
        <f t="shared" ca="1" si="58"/>
        <v>0</v>
      </c>
      <c r="BZ56" s="98">
        <f t="shared" ca="1" si="58"/>
        <v>0</v>
      </c>
      <c r="CA56" s="98">
        <f t="shared" ca="1" si="58"/>
        <v>0</v>
      </c>
      <c r="CB56" s="98">
        <f t="shared" ca="1" si="58"/>
        <v>0</v>
      </c>
      <c r="CC56" s="98">
        <f t="shared" ca="1" si="58"/>
        <v>0</v>
      </c>
      <c r="CD56" s="98">
        <f t="shared" ca="1" si="58"/>
        <v>0</v>
      </c>
      <c r="CE56" s="98">
        <f t="shared" ca="1" si="58"/>
        <v>0</v>
      </c>
      <c r="CF56" s="98">
        <f t="shared" ca="1" si="58"/>
        <v>0</v>
      </c>
      <c r="CG56" s="98">
        <f t="shared" ca="1" si="58"/>
        <v>0</v>
      </c>
      <c r="CH56" s="98">
        <f t="shared" ca="1" si="58"/>
        <v>0</v>
      </c>
      <c r="CI56" s="98">
        <f t="shared" ca="1" si="58"/>
        <v>0</v>
      </c>
      <c r="CJ56" s="98">
        <f t="shared" ca="1" si="58"/>
        <v>0</v>
      </c>
      <c r="CK56" s="98">
        <f t="shared" ca="1" si="58"/>
        <v>0</v>
      </c>
      <c r="CL56" s="98">
        <f t="shared" ca="1" si="58"/>
        <v>0</v>
      </c>
      <c r="CM56" s="98">
        <f t="shared" ca="1" si="58"/>
        <v>0</v>
      </c>
      <c r="CN56" s="98">
        <f t="shared" ca="1" si="58"/>
        <v>0</v>
      </c>
      <c r="CO56" s="98">
        <f t="shared" ca="1" si="58"/>
        <v>0</v>
      </c>
      <c r="CP56" s="98">
        <f t="shared" ca="1" si="58"/>
        <v>0</v>
      </c>
      <c r="CQ56" s="98">
        <f t="shared" ca="1" si="58"/>
        <v>0</v>
      </c>
      <c r="CR56" s="98">
        <f t="shared" ca="1" si="58"/>
        <v>0</v>
      </c>
      <c r="CS56" s="98">
        <f t="shared" ca="1" si="58"/>
        <v>0</v>
      </c>
      <c r="CT56" s="98">
        <f t="shared" ca="1" si="58"/>
        <v>0</v>
      </c>
      <c r="CU56" s="98">
        <f t="shared" ca="1" si="58"/>
        <v>0</v>
      </c>
      <c r="CV56" s="98">
        <f t="shared" ca="1" si="58"/>
        <v>0</v>
      </c>
      <c r="CW56" s="98">
        <f t="shared" ca="1" si="58"/>
        <v>0</v>
      </c>
      <c r="CX56" s="98">
        <f t="shared" ca="1" si="58"/>
        <v>0</v>
      </c>
      <c r="CY56" s="98">
        <f t="shared" ca="1" si="58"/>
        <v>0</v>
      </c>
      <c r="CZ56" s="98">
        <f t="shared" ca="1" si="58"/>
        <v>0</v>
      </c>
      <c r="DA56" s="98">
        <f t="shared" ca="1" si="58"/>
        <v>0</v>
      </c>
      <c r="DB56" s="98">
        <f t="shared" ca="1" si="58"/>
        <v>0</v>
      </c>
      <c r="DC56" s="98">
        <f t="shared" ca="1" si="58"/>
        <v>0</v>
      </c>
      <c r="DD56" s="98">
        <f t="shared" ca="1" si="58"/>
        <v>0</v>
      </c>
      <c r="DE56" s="98">
        <f t="shared" ca="1" si="58"/>
        <v>0</v>
      </c>
      <c r="DF56" s="98">
        <f t="shared" ca="1" si="58"/>
        <v>0</v>
      </c>
      <c r="DG56" s="98">
        <f t="shared" ca="1" si="58"/>
        <v>0</v>
      </c>
      <c r="DH56" s="98">
        <f t="shared" ca="1" si="58"/>
        <v>0</v>
      </c>
      <c r="DI56" s="98">
        <f t="shared" ca="1" si="58"/>
        <v>0</v>
      </c>
      <c r="DJ56" s="98">
        <f t="shared" ca="1" si="58"/>
        <v>0</v>
      </c>
      <c r="DK56" s="98">
        <f t="shared" ca="1" si="58"/>
        <v>0</v>
      </c>
      <c r="DL56" s="98">
        <f t="shared" ca="1" si="58"/>
        <v>0</v>
      </c>
      <c r="DM56" s="98">
        <f t="shared" ca="1" si="58"/>
        <v>0</v>
      </c>
      <c r="DN56" s="98">
        <f t="shared" ca="1" si="58"/>
        <v>0</v>
      </c>
      <c r="DO56" s="98">
        <f t="shared" ca="1" si="58"/>
        <v>0</v>
      </c>
      <c r="DP56" s="98">
        <f t="shared" ca="1" si="58"/>
        <v>0</v>
      </c>
      <c r="DQ56" s="98">
        <f t="shared" ca="1" si="58"/>
        <v>0</v>
      </c>
      <c r="DR56" s="98">
        <f t="shared" ca="1" si="58"/>
        <v>0</v>
      </c>
      <c r="DS56" s="98">
        <f t="shared" ca="1" si="58"/>
        <v>0</v>
      </c>
      <c r="DT56" s="98">
        <f t="shared" ca="1" si="58"/>
        <v>0</v>
      </c>
      <c r="DU56" s="98">
        <f t="shared" ca="1" si="58"/>
        <v>0</v>
      </c>
      <c r="DV56" s="98">
        <f t="shared" ca="1" si="58"/>
        <v>0</v>
      </c>
      <c r="DW56" s="98">
        <f t="shared" ca="1" si="58"/>
        <v>0</v>
      </c>
      <c r="DX56" s="98">
        <f t="shared" ca="1" si="58"/>
        <v>0</v>
      </c>
      <c r="DY56" s="98">
        <f t="shared" ca="1" si="58"/>
        <v>0</v>
      </c>
      <c r="DZ56" s="98">
        <f t="shared" ca="1" si="58"/>
        <v>0</v>
      </c>
      <c r="EA56" s="98">
        <f t="shared" ca="1" si="58"/>
        <v>0</v>
      </c>
      <c r="EB56" s="98">
        <f t="shared" ca="1" si="58"/>
        <v>0</v>
      </c>
      <c r="EC56" s="98">
        <f t="shared" ca="1" si="58"/>
        <v>0</v>
      </c>
      <c r="ED56" s="98">
        <f t="shared" ca="1" si="58"/>
        <v>0</v>
      </c>
      <c r="EE56" s="98">
        <f t="shared" ca="1" si="58"/>
        <v>0</v>
      </c>
      <c r="EF56" s="98">
        <f t="shared" ca="1" si="58"/>
        <v>0</v>
      </c>
      <c r="EG56" s="98">
        <f t="shared" ca="1" si="58"/>
        <v>0</v>
      </c>
      <c r="EH56" s="98">
        <f t="shared" ref="EH56:FR56" ca="1" si="59">SUM(EH54:EH55)</f>
        <v>0</v>
      </c>
      <c r="EI56" s="98">
        <f t="shared" ca="1" si="59"/>
        <v>0</v>
      </c>
      <c r="EJ56" s="98">
        <f t="shared" ca="1" si="59"/>
        <v>0</v>
      </c>
      <c r="EK56" s="98">
        <f t="shared" ca="1" si="59"/>
        <v>0</v>
      </c>
      <c r="EL56" s="98">
        <f t="shared" ca="1" si="59"/>
        <v>0</v>
      </c>
      <c r="EM56" s="98">
        <f t="shared" ca="1" si="59"/>
        <v>0</v>
      </c>
      <c r="EN56" s="98">
        <f t="shared" ca="1" si="59"/>
        <v>0</v>
      </c>
      <c r="EO56" s="98">
        <f t="shared" ca="1" si="59"/>
        <v>0</v>
      </c>
      <c r="EP56" s="98">
        <f t="shared" ca="1" si="59"/>
        <v>0</v>
      </c>
      <c r="EQ56" s="98">
        <f t="shared" ca="1" si="59"/>
        <v>0</v>
      </c>
      <c r="ER56" s="98">
        <f t="shared" ca="1" si="59"/>
        <v>0</v>
      </c>
      <c r="ES56" s="98">
        <f t="shared" ca="1" si="59"/>
        <v>0</v>
      </c>
      <c r="ET56" s="98">
        <f t="shared" ca="1" si="59"/>
        <v>0</v>
      </c>
      <c r="EU56" s="98">
        <f t="shared" ca="1" si="59"/>
        <v>0</v>
      </c>
      <c r="EV56" s="98">
        <f t="shared" ca="1" si="59"/>
        <v>0</v>
      </c>
      <c r="EW56" s="98">
        <f t="shared" ca="1" si="59"/>
        <v>0</v>
      </c>
      <c r="EX56" s="98">
        <f t="shared" ca="1" si="59"/>
        <v>0</v>
      </c>
      <c r="EY56" s="98">
        <f t="shared" ca="1" si="59"/>
        <v>0</v>
      </c>
      <c r="EZ56" s="98">
        <f t="shared" ca="1" si="59"/>
        <v>0</v>
      </c>
      <c r="FA56" s="98">
        <f t="shared" ca="1" si="59"/>
        <v>0</v>
      </c>
      <c r="FB56" s="98">
        <f t="shared" ca="1" si="59"/>
        <v>0</v>
      </c>
      <c r="FC56" s="98">
        <f t="shared" ca="1" si="59"/>
        <v>0</v>
      </c>
      <c r="FD56" s="98">
        <f t="shared" ca="1" si="59"/>
        <v>0</v>
      </c>
      <c r="FE56" s="98">
        <f t="shared" ca="1" si="59"/>
        <v>0</v>
      </c>
      <c r="FF56" s="98">
        <f t="shared" ca="1" si="59"/>
        <v>0</v>
      </c>
      <c r="FG56" s="98">
        <f t="shared" ca="1" si="59"/>
        <v>0</v>
      </c>
      <c r="FH56" s="98">
        <f t="shared" ca="1" si="59"/>
        <v>0</v>
      </c>
      <c r="FI56" s="98">
        <f t="shared" ca="1" si="59"/>
        <v>0</v>
      </c>
      <c r="FJ56" s="98">
        <f t="shared" ca="1" si="59"/>
        <v>0</v>
      </c>
      <c r="FK56" s="98">
        <f t="shared" ca="1" si="59"/>
        <v>0</v>
      </c>
      <c r="FL56" s="98">
        <f t="shared" ca="1" si="59"/>
        <v>0</v>
      </c>
      <c r="FM56" s="98">
        <f t="shared" ca="1" si="59"/>
        <v>0</v>
      </c>
      <c r="FN56" s="98">
        <f t="shared" ca="1" si="59"/>
        <v>0</v>
      </c>
      <c r="FO56" s="98">
        <f t="shared" ca="1" si="59"/>
        <v>0</v>
      </c>
      <c r="FP56" s="98">
        <f t="shared" ca="1" si="59"/>
        <v>0</v>
      </c>
      <c r="FQ56" s="98">
        <f t="shared" ca="1" si="59"/>
        <v>0</v>
      </c>
      <c r="FR56" s="98">
        <f t="shared" ca="1" si="59"/>
        <v>0</v>
      </c>
    </row>
    <row r="57" spans="2:174">
      <c r="D57"/>
      <c r="H57" s="8"/>
      <c r="I57" s="18"/>
    </row>
    <row r="58" spans="2:174">
      <c r="B58" s="30" t="s">
        <v>603</v>
      </c>
      <c r="D58"/>
      <c r="H58" s="8"/>
      <c r="I58" s="18"/>
    </row>
    <row r="59" spans="2:174">
      <c r="C59" t="s">
        <v>606</v>
      </c>
      <c r="D59" s="144" t="s">
        <v>974</v>
      </c>
      <c r="H59" s="8"/>
      <c r="I59" s="167">
        <f ca="1">SUM(J59:FR59)</f>
        <v>0</v>
      </c>
      <c r="J59" s="18">
        <f t="shared" ref="J59:BU60" ca="1" si="60">-J130</f>
        <v>0</v>
      </c>
      <c r="K59" s="18">
        <f t="shared" ca="1" si="60"/>
        <v>0</v>
      </c>
      <c r="L59" s="18">
        <f t="shared" ca="1" si="60"/>
        <v>0</v>
      </c>
      <c r="M59" s="18">
        <f t="shared" ca="1" si="60"/>
        <v>0</v>
      </c>
      <c r="N59" s="18">
        <f t="shared" ca="1" si="60"/>
        <v>0</v>
      </c>
      <c r="O59" s="18">
        <f t="shared" ca="1" si="60"/>
        <v>0</v>
      </c>
      <c r="P59" s="18">
        <f t="shared" ca="1" si="60"/>
        <v>0</v>
      </c>
      <c r="Q59" s="18">
        <f t="shared" ca="1" si="60"/>
        <v>0</v>
      </c>
      <c r="R59" s="18">
        <f t="shared" ca="1" si="60"/>
        <v>0</v>
      </c>
      <c r="S59" s="18">
        <f t="shared" ca="1" si="60"/>
        <v>0</v>
      </c>
      <c r="T59" s="18">
        <f t="shared" ca="1" si="60"/>
        <v>0</v>
      </c>
      <c r="U59" s="18">
        <f t="shared" ca="1" si="60"/>
        <v>0</v>
      </c>
      <c r="V59" s="18">
        <f t="shared" ca="1" si="60"/>
        <v>0</v>
      </c>
      <c r="W59" s="18">
        <f t="shared" ca="1" si="60"/>
        <v>0</v>
      </c>
      <c r="X59" s="18">
        <f t="shared" ca="1" si="60"/>
        <v>0</v>
      </c>
      <c r="Y59" s="18">
        <f t="shared" ca="1" si="60"/>
        <v>0</v>
      </c>
      <c r="Z59" s="18">
        <f t="shared" ca="1" si="60"/>
        <v>0</v>
      </c>
      <c r="AA59" s="18">
        <f t="shared" ca="1" si="60"/>
        <v>0</v>
      </c>
      <c r="AB59" s="18">
        <f t="shared" ca="1" si="60"/>
        <v>0</v>
      </c>
      <c r="AC59" s="18">
        <f t="shared" ca="1" si="60"/>
        <v>0</v>
      </c>
      <c r="AD59" s="18">
        <f t="shared" ca="1" si="60"/>
        <v>0</v>
      </c>
      <c r="AE59" s="18">
        <f t="shared" ca="1" si="60"/>
        <v>0</v>
      </c>
      <c r="AF59" s="18">
        <f t="shared" ca="1" si="60"/>
        <v>0</v>
      </c>
      <c r="AG59" s="18">
        <f t="shared" ca="1" si="60"/>
        <v>0</v>
      </c>
      <c r="AH59" s="18">
        <f t="shared" ca="1" si="60"/>
        <v>0</v>
      </c>
      <c r="AI59" s="18">
        <f t="shared" ca="1" si="60"/>
        <v>0</v>
      </c>
      <c r="AJ59" s="18">
        <f t="shared" ca="1" si="60"/>
        <v>0</v>
      </c>
      <c r="AK59" s="18">
        <f t="shared" ca="1" si="60"/>
        <v>0</v>
      </c>
      <c r="AL59" s="18">
        <f t="shared" ca="1" si="60"/>
        <v>0</v>
      </c>
      <c r="AM59" s="18">
        <f t="shared" ca="1" si="60"/>
        <v>0</v>
      </c>
      <c r="AN59" s="18">
        <f t="shared" ca="1" si="60"/>
        <v>0</v>
      </c>
      <c r="AO59" s="18">
        <f t="shared" ca="1" si="60"/>
        <v>0</v>
      </c>
      <c r="AP59" s="18">
        <f t="shared" ca="1" si="60"/>
        <v>0</v>
      </c>
      <c r="AQ59" s="18">
        <f t="shared" ca="1" si="60"/>
        <v>0</v>
      </c>
      <c r="AR59" s="18">
        <f t="shared" ca="1" si="60"/>
        <v>0</v>
      </c>
      <c r="AS59" s="18">
        <f t="shared" ca="1" si="60"/>
        <v>0</v>
      </c>
      <c r="AT59" s="18">
        <f t="shared" ca="1" si="60"/>
        <v>0</v>
      </c>
      <c r="AU59" s="18">
        <f t="shared" ca="1" si="60"/>
        <v>0</v>
      </c>
      <c r="AV59" s="18">
        <f t="shared" ca="1" si="60"/>
        <v>0</v>
      </c>
      <c r="AW59" s="18">
        <f t="shared" ca="1" si="60"/>
        <v>0</v>
      </c>
      <c r="AX59" s="18">
        <f t="shared" ca="1" si="60"/>
        <v>0</v>
      </c>
      <c r="AY59" s="18">
        <f t="shared" ca="1" si="60"/>
        <v>0</v>
      </c>
      <c r="AZ59" s="18">
        <f t="shared" ca="1" si="60"/>
        <v>0</v>
      </c>
      <c r="BA59" s="18">
        <f t="shared" ca="1" si="60"/>
        <v>0</v>
      </c>
      <c r="BB59" s="18">
        <f t="shared" ca="1" si="60"/>
        <v>0</v>
      </c>
      <c r="BC59" s="18">
        <f t="shared" ca="1" si="60"/>
        <v>0</v>
      </c>
      <c r="BD59" s="18">
        <f t="shared" ca="1" si="60"/>
        <v>0</v>
      </c>
      <c r="BE59" s="18">
        <f t="shared" ca="1" si="60"/>
        <v>0</v>
      </c>
      <c r="BF59" s="18">
        <f t="shared" ca="1" si="60"/>
        <v>0</v>
      </c>
      <c r="BG59" s="18">
        <f t="shared" ca="1" si="60"/>
        <v>0</v>
      </c>
      <c r="BH59" s="18">
        <f t="shared" ca="1" si="60"/>
        <v>0</v>
      </c>
      <c r="BI59" s="18">
        <f t="shared" ca="1" si="60"/>
        <v>0</v>
      </c>
      <c r="BJ59" s="18">
        <f t="shared" ca="1" si="60"/>
        <v>0</v>
      </c>
      <c r="BK59" s="18">
        <f t="shared" ca="1" si="60"/>
        <v>0</v>
      </c>
      <c r="BL59" s="18">
        <f t="shared" ca="1" si="60"/>
        <v>0</v>
      </c>
      <c r="BM59" s="18">
        <f t="shared" ca="1" si="60"/>
        <v>0</v>
      </c>
      <c r="BN59" s="18">
        <f t="shared" ca="1" si="60"/>
        <v>0</v>
      </c>
      <c r="BO59" s="18">
        <f t="shared" ca="1" si="60"/>
        <v>0</v>
      </c>
      <c r="BP59" s="18">
        <f t="shared" ca="1" si="60"/>
        <v>0</v>
      </c>
      <c r="BQ59" s="18">
        <f t="shared" ca="1" si="60"/>
        <v>0</v>
      </c>
      <c r="BR59" s="18">
        <f t="shared" ca="1" si="60"/>
        <v>0</v>
      </c>
      <c r="BS59" s="18">
        <f t="shared" ca="1" si="60"/>
        <v>0</v>
      </c>
      <c r="BT59" s="18">
        <f t="shared" ca="1" si="60"/>
        <v>0</v>
      </c>
      <c r="BU59" s="18">
        <f t="shared" ca="1" si="60"/>
        <v>0</v>
      </c>
      <c r="BV59" s="18">
        <f t="shared" ref="BV59:EG60" ca="1" si="61">-BV130</f>
        <v>0</v>
      </c>
      <c r="BW59" s="18">
        <f t="shared" ca="1" si="61"/>
        <v>0</v>
      </c>
      <c r="BX59" s="18">
        <f t="shared" ca="1" si="61"/>
        <v>0</v>
      </c>
      <c r="BY59" s="18">
        <f t="shared" ca="1" si="61"/>
        <v>0</v>
      </c>
      <c r="BZ59" s="18">
        <f t="shared" ca="1" si="61"/>
        <v>0</v>
      </c>
      <c r="CA59" s="18">
        <f t="shared" ca="1" si="61"/>
        <v>0</v>
      </c>
      <c r="CB59" s="18">
        <f t="shared" ca="1" si="61"/>
        <v>0</v>
      </c>
      <c r="CC59" s="18">
        <f t="shared" ca="1" si="61"/>
        <v>0</v>
      </c>
      <c r="CD59" s="18">
        <f t="shared" ca="1" si="61"/>
        <v>0</v>
      </c>
      <c r="CE59" s="18">
        <f t="shared" ca="1" si="61"/>
        <v>0</v>
      </c>
      <c r="CF59" s="18">
        <f t="shared" ca="1" si="61"/>
        <v>0</v>
      </c>
      <c r="CG59" s="18">
        <f t="shared" ca="1" si="61"/>
        <v>0</v>
      </c>
      <c r="CH59" s="18">
        <f t="shared" ca="1" si="61"/>
        <v>0</v>
      </c>
      <c r="CI59" s="18">
        <f t="shared" ca="1" si="61"/>
        <v>0</v>
      </c>
      <c r="CJ59" s="18">
        <f t="shared" ca="1" si="61"/>
        <v>0</v>
      </c>
      <c r="CK59" s="18">
        <f t="shared" ca="1" si="61"/>
        <v>0</v>
      </c>
      <c r="CL59" s="18">
        <f t="shared" ca="1" si="61"/>
        <v>0</v>
      </c>
      <c r="CM59" s="18">
        <f t="shared" ca="1" si="61"/>
        <v>0</v>
      </c>
      <c r="CN59" s="18">
        <f t="shared" ca="1" si="61"/>
        <v>0</v>
      </c>
      <c r="CO59" s="18">
        <f t="shared" ca="1" si="61"/>
        <v>0</v>
      </c>
      <c r="CP59" s="18">
        <f t="shared" ca="1" si="61"/>
        <v>0</v>
      </c>
      <c r="CQ59" s="18">
        <f t="shared" ca="1" si="61"/>
        <v>0</v>
      </c>
      <c r="CR59" s="18">
        <f t="shared" ca="1" si="61"/>
        <v>0</v>
      </c>
      <c r="CS59" s="18">
        <f t="shared" ca="1" si="61"/>
        <v>0</v>
      </c>
      <c r="CT59" s="18">
        <f t="shared" ca="1" si="61"/>
        <v>0</v>
      </c>
      <c r="CU59" s="18">
        <f t="shared" ca="1" si="61"/>
        <v>0</v>
      </c>
      <c r="CV59" s="18">
        <f t="shared" ca="1" si="61"/>
        <v>0</v>
      </c>
      <c r="CW59" s="18">
        <f t="shared" ca="1" si="61"/>
        <v>0</v>
      </c>
      <c r="CX59" s="18">
        <f t="shared" ca="1" si="61"/>
        <v>0</v>
      </c>
      <c r="CY59" s="18">
        <f t="shared" ca="1" si="61"/>
        <v>0</v>
      </c>
      <c r="CZ59" s="18">
        <f t="shared" ca="1" si="61"/>
        <v>0</v>
      </c>
      <c r="DA59" s="18">
        <f t="shared" ca="1" si="61"/>
        <v>0</v>
      </c>
      <c r="DB59" s="18">
        <f t="shared" ca="1" si="61"/>
        <v>0</v>
      </c>
      <c r="DC59" s="18">
        <f t="shared" ca="1" si="61"/>
        <v>0</v>
      </c>
      <c r="DD59" s="18">
        <f t="shared" ca="1" si="61"/>
        <v>0</v>
      </c>
      <c r="DE59" s="18">
        <f t="shared" ca="1" si="61"/>
        <v>0</v>
      </c>
      <c r="DF59" s="18">
        <f t="shared" ca="1" si="61"/>
        <v>0</v>
      </c>
      <c r="DG59" s="18">
        <f t="shared" ca="1" si="61"/>
        <v>0</v>
      </c>
      <c r="DH59" s="18">
        <f t="shared" ca="1" si="61"/>
        <v>0</v>
      </c>
      <c r="DI59" s="18">
        <f t="shared" ca="1" si="61"/>
        <v>0</v>
      </c>
      <c r="DJ59" s="18">
        <f t="shared" ca="1" si="61"/>
        <v>0</v>
      </c>
      <c r="DK59" s="18">
        <f t="shared" ca="1" si="61"/>
        <v>0</v>
      </c>
      <c r="DL59" s="18">
        <f t="shared" ca="1" si="61"/>
        <v>0</v>
      </c>
      <c r="DM59" s="18">
        <f t="shared" ca="1" si="61"/>
        <v>0</v>
      </c>
      <c r="DN59" s="18">
        <f t="shared" ca="1" si="61"/>
        <v>0</v>
      </c>
      <c r="DO59" s="18">
        <f t="shared" ca="1" si="61"/>
        <v>0</v>
      </c>
      <c r="DP59" s="18">
        <f t="shared" ca="1" si="61"/>
        <v>0</v>
      </c>
      <c r="DQ59" s="18">
        <f t="shared" ca="1" si="61"/>
        <v>0</v>
      </c>
      <c r="DR59" s="18">
        <f t="shared" ca="1" si="61"/>
        <v>0</v>
      </c>
      <c r="DS59" s="18">
        <f t="shared" ca="1" si="61"/>
        <v>0</v>
      </c>
      <c r="DT59" s="18">
        <f t="shared" ca="1" si="61"/>
        <v>0</v>
      </c>
      <c r="DU59" s="18">
        <f t="shared" ca="1" si="61"/>
        <v>0</v>
      </c>
      <c r="DV59" s="18">
        <f t="shared" ca="1" si="61"/>
        <v>0</v>
      </c>
      <c r="DW59" s="18">
        <f t="shared" ca="1" si="61"/>
        <v>0</v>
      </c>
      <c r="DX59" s="18">
        <f t="shared" ca="1" si="61"/>
        <v>0</v>
      </c>
      <c r="DY59" s="18">
        <f t="shared" ca="1" si="61"/>
        <v>0</v>
      </c>
      <c r="DZ59" s="18">
        <f t="shared" ca="1" si="61"/>
        <v>0</v>
      </c>
      <c r="EA59" s="18">
        <f t="shared" ca="1" si="61"/>
        <v>0</v>
      </c>
      <c r="EB59" s="18">
        <f t="shared" ca="1" si="61"/>
        <v>0</v>
      </c>
      <c r="EC59" s="18">
        <f t="shared" ca="1" si="61"/>
        <v>0</v>
      </c>
      <c r="ED59" s="18">
        <f t="shared" ca="1" si="61"/>
        <v>0</v>
      </c>
      <c r="EE59" s="18">
        <f t="shared" ca="1" si="61"/>
        <v>0</v>
      </c>
      <c r="EF59" s="18">
        <f t="shared" ca="1" si="61"/>
        <v>0</v>
      </c>
      <c r="EG59" s="18">
        <f t="shared" ca="1" si="61"/>
        <v>0</v>
      </c>
      <c r="EH59" s="18">
        <f t="shared" ref="EH59:FR60" ca="1" si="62">-EH130</f>
        <v>0</v>
      </c>
      <c r="EI59" s="18">
        <f t="shared" ca="1" si="62"/>
        <v>0</v>
      </c>
      <c r="EJ59" s="18">
        <f t="shared" ca="1" si="62"/>
        <v>0</v>
      </c>
      <c r="EK59" s="18">
        <f t="shared" ca="1" si="62"/>
        <v>0</v>
      </c>
      <c r="EL59" s="18">
        <f t="shared" ca="1" si="62"/>
        <v>0</v>
      </c>
      <c r="EM59" s="18">
        <f t="shared" ca="1" si="62"/>
        <v>0</v>
      </c>
      <c r="EN59" s="18">
        <f t="shared" ca="1" si="62"/>
        <v>0</v>
      </c>
      <c r="EO59" s="18">
        <f t="shared" ca="1" si="62"/>
        <v>0</v>
      </c>
      <c r="EP59" s="18">
        <f t="shared" ca="1" si="62"/>
        <v>0</v>
      </c>
      <c r="EQ59" s="18">
        <f t="shared" ca="1" si="62"/>
        <v>0</v>
      </c>
      <c r="ER59" s="18">
        <f t="shared" ca="1" si="62"/>
        <v>0</v>
      </c>
      <c r="ES59" s="18">
        <f t="shared" ca="1" si="62"/>
        <v>0</v>
      </c>
      <c r="ET59" s="18">
        <f t="shared" ca="1" si="62"/>
        <v>0</v>
      </c>
      <c r="EU59" s="18">
        <f t="shared" ca="1" si="62"/>
        <v>0</v>
      </c>
      <c r="EV59" s="18">
        <f t="shared" ca="1" si="62"/>
        <v>0</v>
      </c>
      <c r="EW59" s="18">
        <f t="shared" ca="1" si="62"/>
        <v>0</v>
      </c>
      <c r="EX59" s="18">
        <f t="shared" ca="1" si="62"/>
        <v>0</v>
      </c>
      <c r="EY59" s="18">
        <f t="shared" ca="1" si="62"/>
        <v>0</v>
      </c>
      <c r="EZ59" s="18">
        <f t="shared" ca="1" si="62"/>
        <v>0</v>
      </c>
      <c r="FA59" s="18">
        <f t="shared" ca="1" si="62"/>
        <v>0</v>
      </c>
      <c r="FB59" s="18">
        <f t="shared" ca="1" si="62"/>
        <v>0</v>
      </c>
      <c r="FC59" s="18">
        <f t="shared" ca="1" si="62"/>
        <v>0</v>
      </c>
      <c r="FD59" s="18">
        <f t="shared" ca="1" si="62"/>
        <v>0</v>
      </c>
      <c r="FE59" s="18">
        <f t="shared" ca="1" si="62"/>
        <v>0</v>
      </c>
      <c r="FF59" s="18">
        <f t="shared" ca="1" si="62"/>
        <v>0</v>
      </c>
      <c r="FG59" s="18">
        <f t="shared" ca="1" si="62"/>
        <v>0</v>
      </c>
      <c r="FH59" s="18">
        <f t="shared" ca="1" si="62"/>
        <v>0</v>
      </c>
      <c r="FI59" s="18">
        <f t="shared" ca="1" si="62"/>
        <v>0</v>
      </c>
      <c r="FJ59" s="18">
        <f t="shared" ca="1" si="62"/>
        <v>0</v>
      </c>
      <c r="FK59" s="18">
        <f t="shared" ca="1" si="62"/>
        <v>0</v>
      </c>
      <c r="FL59" s="18">
        <f t="shared" ca="1" si="62"/>
        <v>0</v>
      </c>
      <c r="FM59" s="18">
        <f t="shared" ca="1" si="62"/>
        <v>0</v>
      </c>
      <c r="FN59" s="18">
        <f t="shared" ca="1" si="62"/>
        <v>0</v>
      </c>
      <c r="FO59" s="18">
        <f t="shared" ca="1" si="62"/>
        <v>0</v>
      </c>
      <c r="FP59" s="18">
        <f t="shared" ca="1" si="62"/>
        <v>0</v>
      </c>
      <c r="FQ59" s="18">
        <f t="shared" ca="1" si="62"/>
        <v>0</v>
      </c>
      <c r="FR59" s="18">
        <f t="shared" ca="1" si="62"/>
        <v>0</v>
      </c>
    </row>
    <row r="60" spans="2:174">
      <c r="C60" t="s">
        <v>605</v>
      </c>
      <c r="D60" s="144" t="s">
        <v>974</v>
      </c>
      <c r="H60" s="8"/>
      <c r="I60" s="167">
        <f ca="1">SUM(J60:FR60)</f>
        <v>0</v>
      </c>
      <c r="J60" s="18">
        <f t="shared" ca="1" si="60"/>
        <v>0</v>
      </c>
      <c r="K60" s="18">
        <f t="shared" ca="1" si="60"/>
        <v>0</v>
      </c>
      <c r="L60" s="18">
        <f t="shared" ca="1" si="60"/>
        <v>0</v>
      </c>
      <c r="M60" s="18">
        <f t="shared" ca="1" si="60"/>
        <v>0</v>
      </c>
      <c r="N60" s="18">
        <f t="shared" ca="1" si="60"/>
        <v>0</v>
      </c>
      <c r="O60" s="18">
        <f t="shared" ca="1" si="60"/>
        <v>0</v>
      </c>
      <c r="P60" s="18">
        <f t="shared" ca="1" si="60"/>
        <v>0</v>
      </c>
      <c r="Q60" s="18">
        <f t="shared" ca="1" si="60"/>
        <v>0</v>
      </c>
      <c r="R60" s="18">
        <f t="shared" ca="1" si="60"/>
        <v>0</v>
      </c>
      <c r="S60" s="18">
        <f t="shared" ca="1" si="60"/>
        <v>0</v>
      </c>
      <c r="T60" s="18">
        <f t="shared" ca="1" si="60"/>
        <v>0</v>
      </c>
      <c r="U60" s="18">
        <f t="shared" ca="1" si="60"/>
        <v>0</v>
      </c>
      <c r="V60" s="18">
        <f t="shared" ca="1" si="60"/>
        <v>0</v>
      </c>
      <c r="W60" s="18">
        <f t="shared" ca="1" si="60"/>
        <v>0</v>
      </c>
      <c r="X60" s="18">
        <f t="shared" ca="1" si="60"/>
        <v>0</v>
      </c>
      <c r="Y60" s="18">
        <f t="shared" ca="1" si="60"/>
        <v>0</v>
      </c>
      <c r="Z60" s="18">
        <f t="shared" ca="1" si="60"/>
        <v>0</v>
      </c>
      <c r="AA60" s="18">
        <f t="shared" ca="1" si="60"/>
        <v>0</v>
      </c>
      <c r="AB60" s="18">
        <f t="shared" ca="1" si="60"/>
        <v>0</v>
      </c>
      <c r="AC60" s="18">
        <f t="shared" ca="1" si="60"/>
        <v>0</v>
      </c>
      <c r="AD60" s="18">
        <f t="shared" ca="1" si="60"/>
        <v>0</v>
      </c>
      <c r="AE60" s="18">
        <f t="shared" ca="1" si="60"/>
        <v>0</v>
      </c>
      <c r="AF60" s="18">
        <f t="shared" ca="1" si="60"/>
        <v>0</v>
      </c>
      <c r="AG60" s="18">
        <f t="shared" ca="1" si="60"/>
        <v>0</v>
      </c>
      <c r="AH60" s="18">
        <f t="shared" ca="1" si="60"/>
        <v>0</v>
      </c>
      <c r="AI60" s="18">
        <f t="shared" ca="1" si="60"/>
        <v>0</v>
      </c>
      <c r="AJ60" s="18">
        <f t="shared" ca="1" si="60"/>
        <v>0</v>
      </c>
      <c r="AK60" s="18">
        <f t="shared" ca="1" si="60"/>
        <v>0</v>
      </c>
      <c r="AL60" s="18">
        <f t="shared" ca="1" si="60"/>
        <v>0</v>
      </c>
      <c r="AM60" s="18">
        <f t="shared" ca="1" si="60"/>
        <v>0</v>
      </c>
      <c r="AN60" s="18">
        <f t="shared" ca="1" si="60"/>
        <v>0</v>
      </c>
      <c r="AO60" s="18">
        <f t="shared" ca="1" si="60"/>
        <v>0</v>
      </c>
      <c r="AP60" s="18">
        <f t="shared" ca="1" si="60"/>
        <v>0</v>
      </c>
      <c r="AQ60" s="18">
        <f t="shared" ca="1" si="60"/>
        <v>0</v>
      </c>
      <c r="AR60" s="18">
        <f t="shared" ca="1" si="60"/>
        <v>0</v>
      </c>
      <c r="AS60" s="18">
        <f t="shared" ca="1" si="60"/>
        <v>0</v>
      </c>
      <c r="AT60" s="18">
        <f t="shared" ca="1" si="60"/>
        <v>0</v>
      </c>
      <c r="AU60" s="18">
        <f t="shared" ca="1" si="60"/>
        <v>0</v>
      </c>
      <c r="AV60" s="18">
        <f t="shared" ca="1" si="60"/>
        <v>0</v>
      </c>
      <c r="AW60" s="18">
        <f t="shared" ca="1" si="60"/>
        <v>0</v>
      </c>
      <c r="AX60" s="18">
        <f t="shared" ca="1" si="60"/>
        <v>0</v>
      </c>
      <c r="AY60" s="18">
        <f t="shared" ca="1" si="60"/>
        <v>0</v>
      </c>
      <c r="AZ60" s="18">
        <f t="shared" ca="1" si="60"/>
        <v>0</v>
      </c>
      <c r="BA60" s="18">
        <f t="shared" ca="1" si="60"/>
        <v>0</v>
      </c>
      <c r="BB60" s="18">
        <f t="shared" ca="1" si="60"/>
        <v>0</v>
      </c>
      <c r="BC60" s="18">
        <f t="shared" ca="1" si="60"/>
        <v>0</v>
      </c>
      <c r="BD60" s="18">
        <f t="shared" ca="1" si="60"/>
        <v>0</v>
      </c>
      <c r="BE60" s="18">
        <f t="shared" ca="1" si="60"/>
        <v>0</v>
      </c>
      <c r="BF60" s="18">
        <f t="shared" ca="1" si="60"/>
        <v>0</v>
      </c>
      <c r="BG60" s="18">
        <f t="shared" ca="1" si="60"/>
        <v>0</v>
      </c>
      <c r="BH60" s="18">
        <f t="shared" ca="1" si="60"/>
        <v>0</v>
      </c>
      <c r="BI60" s="18">
        <f t="shared" ca="1" si="60"/>
        <v>0</v>
      </c>
      <c r="BJ60" s="18">
        <f t="shared" ca="1" si="60"/>
        <v>0</v>
      </c>
      <c r="BK60" s="18">
        <f t="shared" ca="1" si="60"/>
        <v>0</v>
      </c>
      <c r="BL60" s="18">
        <f t="shared" ca="1" si="60"/>
        <v>0</v>
      </c>
      <c r="BM60" s="18">
        <f t="shared" ca="1" si="60"/>
        <v>0</v>
      </c>
      <c r="BN60" s="18">
        <f t="shared" ca="1" si="60"/>
        <v>0</v>
      </c>
      <c r="BO60" s="18">
        <f t="shared" ca="1" si="60"/>
        <v>0</v>
      </c>
      <c r="BP60" s="18">
        <f t="shared" ca="1" si="60"/>
        <v>0</v>
      </c>
      <c r="BQ60" s="18">
        <f t="shared" ca="1" si="60"/>
        <v>0</v>
      </c>
      <c r="BR60" s="18">
        <f t="shared" ca="1" si="60"/>
        <v>0</v>
      </c>
      <c r="BS60" s="18">
        <f t="shared" ca="1" si="60"/>
        <v>0</v>
      </c>
      <c r="BT60" s="18">
        <f t="shared" ca="1" si="60"/>
        <v>0</v>
      </c>
      <c r="BU60" s="18">
        <f t="shared" ca="1" si="60"/>
        <v>0</v>
      </c>
      <c r="BV60" s="18">
        <f t="shared" ca="1" si="61"/>
        <v>0</v>
      </c>
      <c r="BW60" s="18">
        <f t="shared" ca="1" si="61"/>
        <v>0</v>
      </c>
      <c r="BX60" s="18">
        <f t="shared" ca="1" si="61"/>
        <v>0</v>
      </c>
      <c r="BY60" s="18">
        <f t="shared" ca="1" si="61"/>
        <v>0</v>
      </c>
      <c r="BZ60" s="18">
        <f t="shared" ca="1" si="61"/>
        <v>0</v>
      </c>
      <c r="CA60" s="18">
        <f t="shared" ca="1" si="61"/>
        <v>0</v>
      </c>
      <c r="CB60" s="18">
        <f t="shared" ca="1" si="61"/>
        <v>0</v>
      </c>
      <c r="CC60" s="18">
        <f t="shared" ca="1" si="61"/>
        <v>0</v>
      </c>
      <c r="CD60" s="18">
        <f t="shared" ca="1" si="61"/>
        <v>0</v>
      </c>
      <c r="CE60" s="18">
        <f t="shared" ca="1" si="61"/>
        <v>0</v>
      </c>
      <c r="CF60" s="18">
        <f t="shared" ca="1" si="61"/>
        <v>0</v>
      </c>
      <c r="CG60" s="18">
        <f t="shared" ca="1" si="61"/>
        <v>0</v>
      </c>
      <c r="CH60" s="18">
        <f t="shared" ca="1" si="61"/>
        <v>0</v>
      </c>
      <c r="CI60" s="18">
        <f t="shared" ca="1" si="61"/>
        <v>0</v>
      </c>
      <c r="CJ60" s="18">
        <f t="shared" ca="1" si="61"/>
        <v>0</v>
      </c>
      <c r="CK60" s="18">
        <f t="shared" ca="1" si="61"/>
        <v>0</v>
      </c>
      <c r="CL60" s="18">
        <f t="shared" ca="1" si="61"/>
        <v>0</v>
      </c>
      <c r="CM60" s="18">
        <f t="shared" ca="1" si="61"/>
        <v>0</v>
      </c>
      <c r="CN60" s="18">
        <f t="shared" ca="1" si="61"/>
        <v>0</v>
      </c>
      <c r="CO60" s="18">
        <f t="shared" ca="1" si="61"/>
        <v>0</v>
      </c>
      <c r="CP60" s="18">
        <f t="shared" ca="1" si="61"/>
        <v>0</v>
      </c>
      <c r="CQ60" s="18">
        <f t="shared" ca="1" si="61"/>
        <v>0</v>
      </c>
      <c r="CR60" s="18">
        <f t="shared" ca="1" si="61"/>
        <v>0</v>
      </c>
      <c r="CS60" s="18">
        <f t="shared" ca="1" si="61"/>
        <v>0</v>
      </c>
      <c r="CT60" s="18">
        <f t="shared" ca="1" si="61"/>
        <v>0</v>
      </c>
      <c r="CU60" s="18">
        <f t="shared" ca="1" si="61"/>
        <v>0</v>
      </c>
      <c r="CV60" s="18">
        <f t="shared" ca="1" si="61"/>
        <v>0</v>
      </c>
      <c r="CW60" s="18">
        <f t="shared" ca="1" si="61"/>
        <v>0</v>
      </c>
      <c r="CX60" s="18">
        <f t="shared" ca="1" si="61"/>
        <v>0</v>
      </c>
      <c r="CY60" s="18">
        <f t="shared" ca="1" si="61"/>
        <v>0</v>
      </c>
      <c r="CZ60" s="18">
        <f t="shared" ca="1" si="61"/>
        <v>0</v>
      </c>
      <c r="DA60" s="18">
        <f t="shared" ca="1" si="61"/>
        <v>0</v>
      </c>
      <c r="DB60" s="18">
        <f t="shared" ca="1" si="61"/>
        <v>0</v>
      </c>
      <c r="DC60" s="18">
        <f t="shared" ca="1" si="61"/>
        <v>0</v>
      </c>
      <c r="DD60" s="18">
        <f t="shared" ca="1" si="61"/>
        <v>0</v>
      </c>
      <c r="DE60" s="18">
        <f t="shared" ca="1" si="61"/>
        <v>0</v>
      </c>
      <c r="DF60" s="18">
        <f t="shared" ca="1" si="61"/>
        <v>0</v>
      </c>
      <c r="DG60" s="18">
        <f t="shared" ca="1" si="61"/>
        <v>0</v>
      </c>
      <c r="DH60" s="18">
        <f t="shared" ca="1" si="61"/>
        <v>0</v>
      </c>
      <c r="DI60" s="18">
        <f t="shared" ca="1" si="61"/>
        <v>0</v>
      </c>
      <c r="DJ60" s="18">
        <f t="shared" ca="1" si="61"/>
        <v>0</v>
      </c>
      <c r="DK60" s="18">
        <f t="shared" ca="1" si="61"/>
        <v>0</v>
      </c>
      <c r="DL60" s="18">
        <f t="shared" ca="1" si="61"/>
        <v>0</v>
      </c>
      <c r="DM60" s="18">
        <f t="shared" ca="1" si="61"/>
        <v>0</v>
      </c>
      <c r="DN60" s="18">
        <f t="shared" ca="1" si="61"/>
        <v>0</v>
      </c>
      <c r="DO60" s="18">
        <f t="shared" ca="1" si="61"/>
        <v>0</v>
      </c>
      <c r="DP60" s="18">
        <f t="shared" ca="1" si="61"/>
        <v>0</v>
      </c>
      <c r="DQ60" s="18">
        <f t="shared" ca="1" si="61"/>
        <v>0</v>
      </c>
      <c r="DR60" s="18">
        <f t="shared" ca="1" si="61"/>
        <v>0</v>
      </c>
      <c r="DS60" s="18">
        <f t="shared" ca="1" si="61"/>
        <v>0</v>
      </c>
      <c r="DT60" s="18">
        <f t="shared" ca="1" si="61"/>
        <v>0</v>
      </c>
      <c r="DU60" s="18">
        <f t="shared" ca="1" si="61"/>
        <v>0</v>
      </c>
      <c r="DV60" s="18">
        <f t="shared" ca="1" si="61"/>
        <v>0</v>
      </c>
      <c r="DW60" s="18">
        <f t="shared" ca="1" si="61"/>
        <v>0</v>
      </c>
      <c r="DX60" s="18">
        <f t="shared" ca="1" si="61"/>
        <v>0</v>
      </c>
      <c r="DY60" s="18">
        <f t="shared" ca="1" si="61"/>
        <v>0</v>
      </c>
      <c r="DZ60" s="18">
        <f t="shared" ca="1" si="61"/>
        <v>0</v>
      </c>
      <c r="EA60" s="18">
        <f t="shared" ca="1" si="61"/>
        <v>0</v>
      </c>
      <c r="EB60" s="18">
        <f t="shared" ca="1" si="61"/>
        <v>0</v>
      </c>
      <c r="EC60" s="18">
        <f t="shared" ca="1" si="61"/>
        <v>0</v>
      </c>
      <c r="ED60" s="18">
        <f t="shared" ca="1" si="61"/>
        <v>0</v>
      </c>
      <c r="EE60" s="18">
        <f t="shared" ca="1" si="61"/>
        <v>0</v>
      </c>
      <c r="EF60" s="18">
        <f t="shared" ca="1" si="61"/>
        <v>0</v>
      </c>
      <c r="EG60" s="18">
        <f t="shared" ca="1" si="61"/>
        <v>0</v>
      </c>
      <c r="EH60" s="18">
        <f t="shared" ca="1" si="62"/>
        <v>0</v>
      </c>
      <c r="EI60" s="18">
        <f t="shared" ca="1" si="62"/>
        <v>0</v>
      </c>
      <c r="EJ60" s="18">
        <f t="shared" ca="1" si="62"/>
        <v>0</v>
      </c>
      <c r="EK60" s="18">
        <f t="shared" ca="1" si="62"/>
        <v>0</v>
      </c>
      <c r="EL60" s="18">
        <f t="shared" ca="1" si="62"/>
        <v>0</v>
      </c>
      <c r="EM60" s="18">
        <f t="shared" ca="1" si="62"/>
        <v>0</v>
      </c>
      <c r="EN60" s="18">
        <f t="shared" ca="1" si="62"/>
        <v>0</v>
      </c>
      <c r="EO60" s="18">
        <f t="shared" ca="1" si="62"/>
        <v>0</v>
      </c>
      <c r="EP60" s="18">
        <f t="shared" ca="1" si="62"/>
        <v>0</v>
      </c>
      <c r="EQ60" s="18">
        <f t="shared" ca="1" si="62"/>
        <v>0</v>
      </c>
      <c r="ER60" s="18">
        <f t="shared" ca="1" si="62"/>
        <v>0</v>
      </c>
      <c r="ES60" s="18">
        <f t="shared" ca="1" si="62"/>
        <v>0</v>
      </c>
      <c r="ET60" s="18">
        <f t="shared" ca="1" si="62"/>
        <v>0</v>
      </c>
      <c r="EU60" s="18">
        <f t="shared" ca="1" si="62"/>
        <v>0</v>
      </c>
      <c r="EV60" s="18">
        <f t="shared" ca="1" si="62"/>
        <v>0</v>
      </c>
      <c r="EW60" s="18">
        <f t="shared" ca="1" si="62"/>
        <v>0</v>
      </c>
      <c r="EX60" s="18">
        <f t="shared" ca="1" si="62"/>
        <v>0</v>
      </c>
      <c r="EY60" s="18">
        <f t="shared" ca="1" si="62"/>
        <v>0</v>
      </c>
      <c r="EZ60" s="18">
        <f t="shared" ca="1" si="62"/>
        <v>0</v>
      </c>
      <c r="FA60" s="18">
        <f t="shared" ca="1" si="62"/>
        <v>0</v>
      </c>
      <c r="FB60" s="18">
        <f t="shared" ca="1" si="62"/>
        <v>0</v>
      </c>
      <c r="FC60" s="18">
        <f t="shared" ca="1" si="62"/>
        <v>0</v>
      </c>
      <c r="FD60" s="18">
        <f t="shared" ca="1" si="62"/>
        <v>0</v>
      </c>
      <c r="FE60" s="18">
        <f t="shared" ca="1" si="62"/>
        <v>0</v>
      </c>
      <c r="FF60" s="18">
        <f t="shared" ca="1" si="62"/>
        <v>0</v>
      </c>
      <c r="FG60" s="18">
        <f t="shared" ca="1" si="62"/>
        <v>0</v>
      </c>
      <c r="FH60" s="18">
        <f t="shared" ca="1" si="62"/>
        <v>0</v>
      </c>
      <c r="FI60" s="18">
        <f t="shared" ca="1" si="62"/>
        <v>0</v>
      </c>
      <c r="FJ60" s="18">
        <f t="shared" ca="1" si="62"/>
        <v>0</v>
      </c>
      <c r="FK60" s="18">
        <f t="shared" ca="1" si="62"/>
        <v>0</v>
      </c>
      <c r="FL60" s="18">
        <f t="shared" ca="1" si="62"/>
        <v>0</v>
      </c>
      <c r="FM60" s="18">
        <f t="shared" ca="1" si="62"/>
        <v>0</v>
      </c>
      <c r="FN60" s="18">
        <f t="shared" ca="1" si="62"/>
        <v>0</v>
      </c>
      <c r="FO60" s="18">
        <f t="shared" ca="1" si="62"/>
        <v>0</v>
      </c>
      <c r="FP60" s="18">
        <f t="shared" ca="1" si="62"/>
        <v>0</v>
      </c>
      <c r="FQ60" s="18">
        <f t="shared" ca="1" si="62"/>
        <v>0</v>
      </c>
      <c r="FR60" s="18">
        <f t="shared" ca="1" si="62"/>
        <v>0</v>
      </c>
    </row>
    <row r="61" spans="2:174">
      <c r="C61" t="s">
        <v>130</v>
      </c>
      <c r="D61" s="144" t="s">
        <v>974</v>
      </c>
      <c r="H61" s="8"/>
      <c r="I61" s="167">
        <f ca="1">SUM(J61:FR61)</f>
        <v>934777.42168680474</v>
      </c>
      <c r="J61" s="18">
        <f t="shared" ref="J61:BU62" ca="1" si="63">-J139</f>
        <v>0</v>
      </c>
      <c r="K61" s="18">
        <f t="shared" ca="1" si="63"/>
        <v>0</v>
      </c>
      <c r="L61" s="18">
        <f t="shared" ca="1" si="63"/>
        <v>0</v>
      </c>
      <c r="M61" s="18">
        <f t="shared" ca="1" si="63"/>
        <v>0</v>
      </c>
      <c r="N61" s="18">
        <f t="shared" ca="1" si="63"/>
        <v>0</v>
      </c>
      <c r="O61" s="18">
        <f t="shared" ca="1" si="63"/>
        <v>0</v>
      </c>
      <c r="P61" s="18">
        <f t="shared" ca="1" si="63"/>
        <v>0</v>
      </c>
      <c r="Q61" s="18">
        <f t="shared" ca="1" si="63"/>
        <v>0</v>
      </c>
      <c r="R61" s="18">
        <f t="shared" ca="1" si="63"/>
        <v>0</v>
      </c>
      <c r="S61" s="18">
        <f t="shared" ca="1" si="63"/>
        <v>0</v>
      </c>
      <c r="T61" s="18">
        <f t="shared" ca="1" si="63"/>
        <v>0</v>
      </c>
      <c r="U61" s="18">
        <f t="shared" ca="1" si="63"/>
        <v>0</v>
      </c>
      <c r="V61" s="18">
        <f t="shared" ca="1" si="63"/>
        <v>0</v>
      </c>
      <c r="W61" s="18">
        <f t="shared" ca="1" si="63"/>
        <v>0</v>
      </c>
      <c r="X61" s="18">
        <f t="shared" ca="1" si="63"/>
        <v>0</v>
      </c>
      <c r="Y61" s="18">
        <f t="shared" ca="1" si="63"/>
        <v>0</v>
      </c>
      <c r="Z61" s="18">
        <f t="shared" ca="1" si="63"/>
        <v>0</v>
      </c>
      <c r="AA61" s="18">
        <f t="shared" ca="1" si="63"/>
        <v>0</v>
      </c>
      <c r="AB61" s="18">
        <f t="shared" ca="1" si="63"/>
        <v>0</v>
      </c>
      <c r="AC61" s="18">
        <f t="shared" ca="1" si="63"/>
        <v>0</v>
      </c>
      <c r="AD61" s="18">
        <f t="shared" ca="1" si="63"/>
        <v>0</v>
      </c>
      <c r="AE61" s="18">
        <f t="shared" ca="1" si="63"/>
        <v>0</v>
      </c>
      <c r="AF61" s="18">
        <f t="shared" ca="1" si="63"/>
        <v>0</v>
      </c>
      <c r="AG61" s="18">
        <f t="shared" ca="1" si="63"/>
        <v>0</v>
      </c>
      <c r="AH61" s="18">
        <f t="shared" ca="1" si="63"/>
        <v>0</v>
      </c>
      <c r="AI61" s="18">
        <f t="shared" ca="1" si="63"/>
        <v>0</v>
      </c>
      <c r="AJ61" s="18">
        <f t="shared" ca="1" si="63"/>
        <v>0</v>
      </c>
      <c r="AK61" s="18">
        <f t="shared" ca="1" si="63"/>
        <v>0</v>
      </c>
      <c r="AL61" s="18">
        <f t="shared" ca="1" si="63"/>
        <v>0</v>
      </c>
      <c r="AM61" s="18">
        <f t="shared" ca="1" si="63"/>
        <v>0</v>
      </c>
      <c r="AN61" s="18">
        <f t="shared" ca="1" si="63"/>
        <v>0</v>
      </c>
      <c r="AO61" s="18">
        <f t="shared" ca="1" si="63"/>
        <v>0</v>
      </c>
      <c r="AP61" s="18">
        <f t="shared" ca="1" si="63"/>
        <v>0</v>
      </c>
      <c r="AQ61" s="18">
        <f t="shared" ca="1" si="63"/>
        <v>0</v>
      </c>
      <c r="AR61" s="18">
        <f t="shared" ca="1" si="63"/>
        <v>0</v>
      </c>
      <c r="AS61" s="18">
        <f t="shared" ca="1" si="63"/>
        <v>0</v>
      </c>
      <c r="AT61" s="18">
        <f t="shared" ca="1" si="63"/>
        <v>0</v>
      </c>
      <c r="AU61" s="18">
        <f t="shared" ca="1" si="63"/>
        <v>0</v>
      </c>
      <c r="AV61" s="18">
        <f t="shared" ca="1" si="63"/>
        <v>0</v>
      </c>
      <c r="AW61" s="18">
        <f t="shared" ca="1" si="63"/>
        <v>0</v>
      </c>
      <c r="AX61" s="18">
        <f t="shared" ca="1" si="63"/>
        <v>0</v>
      </c>
      <c r="AY61" s="18">
        <f t="shared" ca="1" si="63"/>
        <v>0</v>
      </c>
      <c r="AZ61" s="18">
        <f t="shared" ca="1" si="63"/>
        <v>0</v>
      </c>
      <c r="BA61" s="18">
        <f t="shared" ca="1" si="63"/>
        <v>0</v>
      </c>
      <c r="BB61" s="18">
        <f t="shared" ca="1" si="63"/>
        <v>0</v>
      </c>
      <c r="BC61" s="18">
        <f t="shared" ca="1" si="63"/>
        <v>0</v>
      </c>
      <c r="BD61" s="18">
        <f t="shared" ca="1" si="63"/>
        <v>0</v>
      </c>
      <c r="BE61" s="18">
        <f t="shared" ca="1" si="63"/>
        <v>0</v>
      </c>
      <c r="BF61" s="18">
        <f t="shared" ca="1" si="63"/>
        <v>0</v>
      </c>
      <c r="BG61" s="18">
        <f t="shared" ca="1" si="63"/>
        <v>0</v>
      </c>
      <c r="BH61" s="18">
        <f t="shared" ca="1" si="63"/>
        <v>0</v>
      </c>
      <c r="BI61" s="18">
        <f t="shared" ca="1" si="63"/>
        <v>0</v>
      </c>
      <c r="BJ61" s="18">
        <f t="shared" ca="1" si="63"/>
        <v>0</v>
      </c>
      <c r="BK61" s="18">
        <f t="shared" ca="1" si="63"/>
        <v>0</v>
      </c>
      <c r="BL61" s="18">
        <f t="shared" ca="1" si="63"/>
        <v>0</v>
      </c>
      <c r="BM61" s="18">
        <f t="shared" ca="1" si="63"/>
        <v>0</v>
      </c>
      <c r="BN61" s="18">
        <f t="shared" ca="1" si="63"/>
        <v>0</v>
      </c>
      <c r="BO61" s="18">
        <f t="shared" ca="1" si="63"/>
        <v>0</v>
      </c>
      <c r="BP61" s="18">
        <f t="shared" ca="1" si="63"/>
        <v>0</v>
      </c>
      <c r="BQ61" s="18">
        <f t="shared" ca="1" si="63"/>
        <v>0</v>
      </c>
      <c r="BR61" s="18">
        <f t="shared" ca="1" si="63"/>
        <v>0</v>
      </c>
      <c r="BS61" s="18">
        <f t="shared" ca="1" si="63"/>
        <v>0</v>
      </c>
      <c r="BT61" s="18">
        <f t="shared" ca="1" si="63"/>
        <v>0</v>
      </c>
      <c r="BU61" s="18">
        <f t="shared" ca="1" si="63"/>
        <v>0</v>
      </c>
      <c r="BV61" s="18">
        <f t="shared" ref="BV61:EG62" ca="1" si="64">-BV139</f>
        <v>0</v>
      </c>
      <c r="BW61" s="18">
        <f t="shared" ca="1" si="64"/>
        <v>0</v>
      </c>
      <c r="BX61" s="18">
        <f t="shared" ca="1" si="64"/>
        <v>0</v>
      </c>
      <c r="BY61" s="18">
        <f t="shared" ca="1" si="64"/>
        <v>0</v>
      </c>
      <c r="BZ61" s="18">
        <f t="shared" ca="1" si="64"/>
        <v>0</v>
      </c>
      <c r="CA61" s="18">
        <f t="shared" ca="1" si="64"/>
        <v>0</v>
      </c>
      <c r="CB61" s="18">
        <f t="shared" ca="1" si="64"/>
        <v>0</v>
      </c>
      <c r="CC61" s="18">
        <f t="shared" ca="1" si="64"/>
        <v>0</v>
      </c>
      <c r="CD61" s="18">
        <f t="shared" ca="1" si="64"/>
        <v>0</v>
      </c>
      <c r="CE61" s="18">
        <f t="shared" ca="1" si="64"/>
        <v>0</v>
      </c>
      <c r="CF61" s="18">
        <f t="shared" ca="1" si="64"/>
        <v>0</v>
      </c>
      <c r="CG61" s="18">
        <f t="shared" ca="1" si="64"/>
        <v>0</v>
      </c>
      <c r="CH61" s="18">
        <f t="shared" ca="1" si="64"/>
        <v>0</v>
      </c>
      <c r="CI61" s="18">
        <f t="shared" ca="1" si="64"/>
        <v>0</v>
      </c>
      <c r="CJ61" s="18">
        <f t="shared" ca="1" si="64"/>
        <v>0</v>
      </c>
      <c r="CK61" s="18">
        <f t="shared" ca="1" si="64"/>
        <v>0</v>
      </c>
      <c r="CL61" s="18">
        <f t="shared" ca="1" si="64"/>
        <v>5522.96682776737</v>
      </c>
      <c r="CM61" s="18">
        <f t="shared" ca="1" si="64"/>
        <v>5207.8512977500386</v>
      </c>
      <c r="CN61" s="18">
        <f t="shared" ca="1" si="64"/>
        <v>3667.7705916460454</v>
      </c>
      <c r="CO61" s="18">
        <f t="shared" ca="1" si="64"/>
        <v>9281.361077013702</v>
      </c>
      <c r="CP61" s="18">
        <f t="shared" ca="1" si="64"/>
        <v>8562.7044923085086</v>
      </c>
      <c r="CQ61" s="18">
        <f t="shared" ca="1" si="64"/>
        <v>5213.8097146159489</v>
      </c>
      <c r="CR61" s="18">
        <f t="shared" ca="1" si="64"/>
        <v>3729.8102019654593</v>
      </c>
      <c r="CS61" s="18">
        <f t="shared" ca="1" si="64"/>
        <v>9463.7676268853811</v>
      </c>
      <c r="CT61" s="18">
        <f t="shared" ca="1" si="64"/>
        <v>9120.3857176799611</v>
      </c>
      <c r="CU61" s="18">
        <f t="shared" ca="1" si="64"/>
        <v>5580.4829871141956</v>
      </c>
      <c r="CV61" s="18">
        <f t="shared" ca="1" si="64"/>
        <v>3995.4435207692763</v>
      </c>
      <c r="CW61" s="18">
        <f t="shared" ca="1" si="64"/>
        <v>10055.983466004589</v>
      </c>
      <c r="CX61" s="18">
        <f t="shared" ca="1" si="64"/>
        <v>9046.8888662050158</v>
      </c>
      <c r="CY61" s="18">
        <f t="shared" ca="1" si="64"/>
        <v>8320.231858413099</v>
      </c>
      <c r="CZ61" s="18">
        <f t="shared" ca="1" si="64"/>
        <v>6377.5140702167555</v>
      </c>
      <c r="DA61" s="18">
        <f t="shared" ca="1" si="64"/>
        <v>15807.476106185684</v>
      </c>
      <c r="DB61" s="18">
        <f t="shared" ca="1" si="64"/>
        <v>14982.476600824972</v>
      </c>
      <c r="DC61" s="18">
        <f t="shared" ca="1" si="64"/>
        <v>9217.6500490768722</v>
      </c>
      <c r="DD61" s="18">
        <f t="shared" ca="1" si="64"/>
        <v>6642.6641197254212</v>
      </c>
      <c r="DE61" s="18">
        <f t="shared" ca="1" si="64"/>
        <v>16528.970101891027</v>
      </c>
      <c r="DF61" s="18">
        <f t="shared" ca="1" si="64"/>
        <v>15090.876094518955</v>
      </c>
      <c r="DG61" s="18">
        <f t="shared" ca="1" si="64"/>
        <v>9264.335553281775</v>
      </c>
      <c r="DH61" s="18">
        <f t="shared" ca="1" si="64"/>
        <v>6686.3605647533786</v>
      </c>
      <c r="DI61" s="18">
        <f t="shared" ca="1" si="64"/>
        <v>16687.900070466774</v>
      </c>
      <c r="DJ61" s="18">
        <f t="shared" ca="1" si="64"/>
        <v>15254.784007475033</v>
      </c>
      <c r="DK61" s="18">
        <f t="shared" ca="1" si="64"/>
        <v>9354.3788223538941</v>
      </c>
      <c r="DL61" s="18">
        <f t="shared" ca="1" si="64"/>
        <v>6718.2084039393403</v>
      </c>
      <c r="DM61" s="18">
        <f t="shared" ca="1" si="64"/>
        <v>16833.859125695006</v>
      </c>
      <c r="DN61" s="18">
        <f t="shared" ca="1" si="64"/>
        <v>15281.452031042252</v>
      </c>
      <c r="DO61" s="18">
        <f t="shared" ca="1" si="64"/>
        <v>9345.2048170936614</v>
      </c>
      <c r="DP61" s="18">
        <f t="shared" ca="1" si="64"/>
        <v>6693.2643384453622</v>
      </c>
      <c r="DQ61" s="18">
        <f t="shared" ca="1" si="64"/>
        <v>16874.371029663056</v>
      </c>
      <c r="DR61" s="18">
        <f t="shared" ca="1" si="64"/>
        <v>15512.25818580576</v>
      </c>
      <c r="DS61" s="18">
        <f t="shared" ca="1" si="64"/>
        <v>9477.2543993066083</v>
      </c>
      <c r="DT61" s="18">
        <f t="shared" ca="1" si="64"/>
        <v>6780.9343599219046</v>
      </c>
      <c r="DU61" s="18">
        <f t="shared" ca="1" si="64"/>
        <v>17130.173446391829</v>
      </c>
      <c r="DV61" s="18">
        <f t="shared" ca="1" si="64"/>
        <v>15658.626755089232</v>
      </c>
      <c r="DW61" s="18">
        <f t="shared" ca="1" si="64"/>
        <v>9487.4757477247076</v>
      </c>
      <c r="DX61" s="18">
        <f t="shared" ca="1" si="64"/>
        <v>6754.2420209934371</v>
      </c>
      <c r="DY61" s="18">
        <f t="shared" ca="1" si="64"/>
        <v>17344.327256239114</v>
      </c>
      <c r="DZ61" s="18">
        <f t="shared" ca="1" si="64"/>
        <v>16171.163766872627</v>
      </c>
      <c r="EA61" s="18">
        <f t="shared" ca="1" si="64"/>
        <v>9811.8102360956855</v>
      </c>
      <c r="EB61" s="18">
        <f t="shared" ca="1" si="64"/>
        <v>6856.2704409559174</v>
      </c>
      <c r="EC61" s="18">
        <f t="shared" ca="1" si="64"/>
        <v>17647.487279406872</v>
      </c>
      <c r="ED61" s="18">
        <f t="shared" ca="1" si="64"/>
        <v>16475.470978132453</v>
      </c>
      <c r="EE61" s="18">
        <f t="shared" ca="1" si="64"/>
        <v>9991.2435674352782</v>
      </c>
      <c r="EF61" s="18">
        <f t="shared" ca="1" si="64"/>
        <v>7092.9138480493639</v>
      </c>
      <c r="EG61" s="18">
        <f t="shared" ca="1" si="64"/>
        <v>18208.620273764976</v>
      </c>
      <c r="EH61" s="18">
        <f t="shared" ref="EH61:FR62" ca="1" si="65">-EH139</f>
        <v>16776.640825433584</v>
      </c>
      <c r="EI61" s="18">
        <f t="shared" ca="1" si="65"/>
        <v>10167.634410755956</v>
      </c>
      <c r="EJ61" s="18">
        <f t="shared" ca="1" si="65"/>
        <v>7213.3880194627354</v>
      </c>
      <c r="EK61" s="18">
        <f t="shared" ca="1" si="65"/>
        <v>18542.668024264218</v>
      </c>
      <c r="EL61" s="18">
        <f t="shared" ca="1" si="65"/>
        <v>16992.37304965084</v>
      </c>
      <c r="EM61" s="18">
        <f t="shared" ca="1" si="65"/>
        <v>10283.696796005755</v>
      </c>
      <c r="EN61" s="18">
        <f t="shared" ca="1" si="65"/>
        <v>7311.9187260615354</v>
      </c>
      <c r="EO61" s="18">
        <f t="shared" ca="1" si="65"/>
        <v>18826.024062741493</v>
      </c>
      <c r="EP61" s="18">
        <f t="shared" ca="1" si="65"/>
        <v>17314.140446401765</v>
      </c>
      <c r="EQ61" s="18">
        <f t="shared" ca="1" si="65"/>
        <v>10383.923489371378</v>
      </c>
      <c r="ER61" s="18">
        <f t="shared" ca="1" si="65"/>
        <v>7284.233522148259</v>
      </c>
      <c r="ES61" s="18">
        <f t="shared" ca="1" si="65"/>
        <v>19157.655899562025</v>
      </c>
      <c r="ET61" s="18">
        <f t="shared" ca="1" si="65"/>
        <v>17669.914653469052</v>
      </c>
      <c r="EU61" s="18">
        <f t="shared" ca="1" si="65"/>
        <v>10593.621126052549</v>
      </c>
      <c r="EV61" s="18">
        <f t="shared" ca="1" si="65"/>
        <v>7428.5661819164616</v>
      </c>
      <c r="EW61" s="18">
        <f t="shared" ca="1" si="65"/>
        <v>19553.114107197707</v>
      </c>
      <c r="EX61" s="18">
        <f t="shared" ca="1" si="65"/>
        <v>18428.681837844979</v>
      </c>
      <c r="EY61" s="18">
        <f t="shared" ca="1" si="65"/>
        <v>11079.45834240429</v>
      </c>
      <c r="EZ61" s="18">
        <f t="shared" ca="1" si="65"/>
        <v>7792.4809255274567</v>
      </c>
      <c r="FA61" s="18">
        <f t="shared" ca="1" si="65"/>
        <v>20384.111576740132</v>
      </c>
      <c r="FB61" s="18">
        <f t="shared" ca="1" si="65"/>
        <v>18709.184376419584</v>
      </c>
      <c r="FC61" s="18">
        <f t="shared" ca="1" si="65"/>
        <v>11236.436717055531</v>
      </c>
      <c r="FD61" s="18">
        <f t="shared" ca="1" si="65"/>
        <v>7923.7999864457288</v>
      </c>
      <c r="FE61" s="18">
        <f t="shared" ca="1" si="65"/>
        <v>20748.341337859718</v>
      </c>
      <c r="FF61" s="18">
        <f t="shared" ca="1" si="65"/>
        <v>19287.926952301081</v>
      </c>
      <c r="FG61" s="18">
        <f t="shared" ca="1" si="65"/>
        <v>11596.152234551682</v>
      </c>
      <c r="FH61" s="18">
        <f t="shared" ca="1" si="65"/>
        <v>8155.9950862124342</v>
      </c>
      <c r="FI61" s="18">
        <f t="shared" ca="1" si="65"/>
        <v>21335.388629891946</v>
      </c>
      <c r="FJ61" s="18">
        <f t="shared" ca="1" si="65"/>
        <v>19846.533897357524</v>
      </c>
      <c r="FK61" s="18">
        <f t="shared" ca="1" si="65"/>
        <v>11941.939730723545</v>
      </c>
      <c r="FL61" s="18">
        <f t="shared" ca="1" si="65"/>
        <v>0</v>
      </c>
      <c r="FM61" s="18">
        <f t="shared" ca="1" si="65"/>
        <v>0</v>
      </c>
      <c r="FN61" s="18">
        <f t="shared" ca="1" si="65"/>
        <v>0</v>
      </c>
      <c r="FO61" s="18">
        <f t="shared" ca="1" si="65"/>
        <v>0</v>
      </c>
      <c r="FP61" s="18">
        <f t="shared" ca="1" si="65"/>
        <v>0</v>
      </c>
      <c r="FQ61" s="18">
        <f t="shared" ca="1" si="65"/>
        <v>0</v>
      </c>
      <c r="FR61" s="18">
        <f t="shared" ca="1" si="65"/>
        <v>0</v>
      </c>
    </row>
    <row r="62" spans="2:174">
      <c r="C62" t="s">
        <v>692</v>
      </c>
      <c r="D62" s="144" t="s">
        <v>974</v>
      </c>
      <c r="H62" s="8"/>
      <c r="I62" s="167">
        <f ca="1">SUM(J62:FR62)</f>
        <v>282807.78493150655</v>
      </c>
      <c r="J62" s="18">
        <f ca="1">-J140</f>
        <v>0</v>
      </c>
      <c r="K62" s="18">
        <f t="shared" ca="1" si="63"/>
        <v>0</v>
      </c>
      <c r="L62" s="18">
        <f t="shared" ca="1" si="63"/>
        <v>0</v>
      </c>
      <c r="M62" s="18">
        <f t="shared" ca="1" si="63"/>
        <v>0</v>
      </c>
      <c r="N62" s="18">
        <f t="shared" ca="1" si="63"/>
        <v>0</v>
      </c>
      <c r="O62" s="18">
        <f t="shared" ca="1" si="63"/>
        <v>0</v>
      </c>
      <c r="P62" s="18">
        <f t="shared" ca="1" si="63"/>
        <v>0</v>
      </c>
      <c r="Q62" s="18">
        <f t="shared" ca="1" si="63"/>
        <v>0</v>
      </c>
      <c r="R62" s="18">
        <f t="shared" ca="1" si="63"/>
        <v>0</v>
      </c>
      <c r="S62" s="18">
        <f t="shared" ca="1" si="63"/>
        <v>0</v>
      </c>
      <c r="T62" s="18">
        <f t="shared" ca="1" si="63"/>
        <v>0</v>
      </c>
      <c r="U62" s="18">
        <f t="shared" ca="1" si="63"/>
        <v>0</v>
      </c>
      <c r="V62" s="18">
        <f t="shared" ca="1" si="63"/>
        <v>0</v>
      </c>
      <c r="W62" s="18">
        <f t="shared" ca="1" si="63"/>
        <v>0</v>
      </c>
      <c r="X62" s="18">
        <f t="shared" ca="1" si="63"/>
        <v>0</v>
      </c>
      <c r="Y62" s="18">
        <f t="shared" ca="1" si="63"/>
        <v>0</v>
      </c>
      <c r="Z62" s="18">
        <f t="shared" ca="1" si="63"/>
        <v>0</v>
      </c>
      <c r="AA62" s="18">
        <f t="shared" ca="1" si="63"/>
        <v>0</v>
      </c>
      <c r="AB62" s="18">
        <f t="shared" ca="1" si="63"/>
        <v>721.01206999583769</v>
      </c>
      <c r="AC62" s="18">
        <f t="shared" ca="1" si="63"/>
        <v>2151.7329438457118</v>
      </c>
      <c r="AD62" s="18">
        <f t="shared" ca="1" si="63"/>
        <v>1496.4702077361521</v>
      </c>
      <c r="AE62" s="18">
        <f t="shared" ca="1" si="63"/>
        <v>639.97569083588769</v>
      </c>
      <c r="AF62" s="18">
        <f t="shared" ca="1" si="63"/>
        <v>161723.29586340184</v>
      </c>
      <c r="AG62" s="18">
        <f t="shared" ca="1" si="63"/>
        <v>2043.6459835403466</v>
      </c>
      <c r="AH62" s="18">
        <f t="shared" ca="1" si="63"/>
        <v>1860.1346685197695</v>
      </c>
      <c r="AI62" s="18">
        <f t="shared" ca="1" si="63"/>
        <v>993.04766341274831</v>
      </c>
      <c r="AJ62" s="18">
        <f t="shared" ca="1" si="63"/>
        <v>668.72139014743243</v>
      </c>
      <c r="AK62" s="18">
        <f t="shared" ca="1" si="63"/>
        <v>2088.8580653090612</v>
      </c>
      <c r="AL62" s="18">
        <f t="shared" ca="1" si="63"/>
        <v>1928.2111446957533</v>
      </c>
      <c r="AM62" s="18">
        <f t="shared" ca="1" si="63"/>
        <v>1040.0018718202164</v>
      </c>
      <c r="AN62" s="18">
        <f t="shared" ca="1" si="63"/>
        <v>659.3543335661916</v>
      </c>
      <c r="AO62" s="18">
        <f t="shared" ca="1" si="63"/>
        <v>2080.8813983383643</v>
      </c>
      <c r="AP62" s="18">
        <f t="shared" ca="1" si="63"/>
        <v>1928.7445556520197</v>
      </c>
      <c r="AQ62" s="18">
        <f t="shared" ca="1" si="63"/>
        <v>1030.9314331887363</v>
      </c>
      <c r="AR62" s="18">
        <f t="shared" ca="1" si="63"/>
        <v>650.20770165811234</v>
      </c>
      <c r="AS62" s="18">
        <f t="shared" ca="1" si="63"/>
        <v>2072.9514330969532</v>
      </c>
      <c r="AT62" s="18">
        <f t="shared" ca="1" si="63"/>
        <v>1885.6863869960634</v>
      </c>
      <c r="AU62" s="18">
        <f t="shared" ca="1" si="63"/>
        <v>992.67214760559136</v>
      </c>
      <c r="AV62" s="18">
        <f t="shared" ca="1" si="63"/>
        <v>618.9276598840903</v>
      </c>
      <c r="AW62" s="18">
        <f t="shared" ca="1" si="63"/>
        <v>2045.9863913229301</v>
      </c>
      <c r="AX62" s="18">
        <f t="shared" ca="1" si="63"/>
        <v>1879.3125343401498</v>
      </c>
      <c r="AY62" s="18">
        <f t="shared" ca="1" si="63"/>
        <v>987.83778505485543</v>
      </c>
      <c r="AZ62" s="18">
        <f t="shared" ca="1" si="63"/>
        <v>606.68909336888555</v>
      </c>
      <c r="BA62" s="18">
        <f t="shared" ca="1" si="63"/>
        <v>2035.2211581410593</v>
      </c>
      <c r="BB62" s="18">
        <f t="shared" ca="1" si="63"/>
        <v>1869.0333748519333</v>
      </c>
      <c r="BC62" s="18">
        <f t="shared" ca="1" si="63"/>
        <v>977.56757242777167</v>
      </c>
      <c r="BD62" s="18">
        <f t="shared" ca="1" si="63"/>
        <v>596.33116093626813</v>
      </c>
      <c r="BE62" s="18">
        <f t="shared" ca="1" si="63"/>
        <v>2026.239892375108</v>
      </c>
      <c r="BF62" s="18">
        <f t="shared" ca="1" si="63"/>
        <v>1856.2400180288232</v>
      </c>
      <c r="BG62" s="18">
        <f t="shared" ca="1" si="63"/>
        <v>967.06114491026483</v>
      </c>
      <c r="BH62" s="18">
        <f t="shared" ca="1" si="63"/>
        <v>586.08071246044005</v>
      </c>
      <c r="BI62" s="18">
        <f t="shared" ca="1" si="63"/>
        <v>2017.3527772326142</v>
      </c>
      <c r="BJ62" s="18">
        <f t="shared" ca="1" si="63"/>
        <v>1941.378636575535</v>
      </c>
      <c r="BK62" s="18">
        <f t="shared" ca="1" si="63"/>
        <v>1071.2343971850628</v>
      </c>
      <c r="BL62" s="18">
        <f t="shared" ca="1" si="63"/>
        <v>691.07931874427754</v>
      </c>
      <c r="BM62" s="18">
        <f t="shared" ca="1" si="63"/>
        <v>2123.6563835164507</v>
      </c>
      <c r="BN62" s="18">
        <f t="shared" ca="1" si="63"/>
        <v>2286.5395027557806</v>
      </c>
      <c r="BO62" s="18">
        <f t="shared" ca="1" si="63"/>
        <v>1461.6517286560256</v>
      </c>
      <c r="BP62" s="18">
        <f t="shared" ca="1" si="63"/>
        <v>1015.6137344626659</v>
      </c>
      <c r="BQ62" s="18">
        <f t="shared" ca="1" si="63"/>
        <v>2560.2104564757992</v>
      </c>
      <c r="BR62" s="18">
        <f t="shared" ca="1" si="63"/>
        <v>2664.4931497226971</v>
      </c>
      <c r="BS62" s="18">
        <f t="shared" ca="1" si="63"/>
        <v>1509.4701777940909</v>
      </c>
      <c r="BT62" s="18">
        <f t="shared" ca="1" si="63"/>
        <v>1051.4360233064626</v>
      </c>
      <c r="BU62" s="18">
        <f t="shared" ca="1" si="63"/>
        <v>2615.1818133496272</v>
      </c>
      <c r="BV62" s="18">
        <f t="shared" ca="1" si="64"/>
        <v>2774.0069365839718</v>
      </c>
      <c r="BW62" s="18">
        <f t="shared" ca="1" si="64"/>
        <v>1559.8328493560439</v>
      </c>
      <c r="BX62" s="18">
        <f t="shared" ca="1" si="64"/>
        <v>1089.0795252697308</v>
      </c>
      <c r="BY62" s="18">
        <f t="shared" ca="1" si="64"/>
        <v>2670.8720177072519</v>
      </c>
      <c r="BZ62" s="18">
        <f t="shared" ca="1" si="64"/>
        <v>2880.4133316109073</v>
      </c>
      <c r="CA62" s="18">
        <f t="shared" ca="1" si="64"/>
        <v>1608.5967925735004</v>
      </c>
      <c r="CB62" s="18">
        <f t="shared" ca="1" si="64"/>
        <v>1129.5848867364002</v>
      </c>
      <c r="CC62" s="18">
        <f t="shared" ca="1" si="64"/>
        <v>2728.6598170009038</v>
      </c>
      <c r="CD62" s="18">
        <f t="shared" ca="1" si="64"/>
        <v>2913.9234704862265</v>
      </c>
      <c r="CE62" s="18">
        <f t="shared" ca="1" si="64"/>
        <v>1650.0907127307064</v>
      </c>
      <c r="CF62" s="18">
        <f t="shared" ca="1" si="64"/>
        <v>1167.709940096478</v>
      </c>
      <c r="CG62" s="18">
        <f t="shared" ca="1" si="64"/>
        <v>2530.1889345477157</v>
      </c>
      <c r="CH62" s="18">
        <f t="shared" ca="1" si="64"/>
        <v>8736.5444097608033</v>
      </c>
      <c r="CI62" s="18">
        <f t="shared" ca="1" si="64"/>
        <v>5011.3259652742809</v>
      </c>
      <c r="CJ62" s="18">
        <f t="shared" ca="1" si="64"/>
        <v>3583.2750232588214</v>
      </c>
      <c r="CK62" s="18">
        <f t="shared" ca="1" si="64"/>
        <v>9055.5743079500353</v>
      </c>
      <c r="CL62" s="18">
        <f t="shared" ca="1" si="64"/>
        <v>2999.7424593203687</v>
      </c>
      <c r="CM62" s="18">
        <f t="shared" ca="1" si="64"/>
        <v>0</v>
      </c>
      <c r="CN62" s="18">
        <f t="shared" ca="1" si="64"/>
        <v>0</v>
      </c>
      <c r="CO62" s="18">
        <f t="shared" ca="1" si="64"/>
        <v>0</v>
      </c>
      <c r="CP62" s="18">
        <f t="shared" ca="1" si="64"/>
        <v>0</v>
      </c>
      <c r="CQ62" s="18">
        <f t="shared" ca="1" si="64"/>
        <v>0</v>
      </c>
      <c r="CR62" s="18">
        <f t="shared" ca="1" si="64"/>
        <v>0</v>
      </c>
      <c r="CS62" s="18">
        <f t="shared" ca="1" si="64"/>
        <v>0</v>
      </c>
      <c r="CT62" s="18">
        <f t="shared" ca="1" si="64"/>
        <v>0</v>
      </c>
      <c r="CU62" s="18">
        <f t="shared" ca="1" si="64"/>
        <v>0</v>
      </c>
      <c r="CV62" s="18">
        <f t="shared" ca="1" si="64"/>
        <v>0</v>
      </c>
      <c r="CW62" s="18">
        <f t="shared" ca="1" si="64"/>
        <v>0</v>
      </c>
      <c r="CX62" s="18">
        <f t="shared" ca="1" si="64"/>
        <v>0</v>
      </c>
      <c r="CY62" s="18">
        <f t="shared" ca="1" si="64"/>
        <v>0</v>
      </c>
      <c r="CZ62" s="18">
        <f t="shared" ca="1" si="64"/>
        <v>0</v>
      </c>
      <c r="DA62" s="18">
        <f t="shared" ca="1" si="64"/>
        <v>0</v>
      </c>
      <c r="DB62" s="18">
        <f t="shared" ca="1" si="64"/>
        <v>0</v>
      </c>
      <c r="DC62" s="18">
        <f t="shared" ca="1" si="64"/>
        <v>0</v>
      </c>
      <c r="DD62" s="18">
        <f t="shared" ca="1" si="64"/>
        <v>0</v>
      </c>
      <c r="DE62" s="18">
        <f t="shared" ca="1" si="64"/>
        <v>0</v>
      </c>
      <c r="DF62" s="18">
        <f t="shared" ca="1" si="64"/>
        <v>0</v>
      </c>
      <c r="DG62" s="18">
        <f t="shared" ca="1" si="64"/>
        <v>0</v>
      </c>
      <c r="DH62" s="18">
        <f t="shared" ca="1" si="64"/>
        <v>0</v>
      </c>
      <c r="DI62" s="18">
        <f t="shared" ca="1" si="64"/>
        <v>0</v>
      </c>
      <c r="DJ62" s="18">
        <f t="shared" ca="1" si="64"/>
        <v>0</v>
      </c>
      <c r="DK62" s="18">
        <f t="shared" ca="1" si="64"/>
        <v>0</v>
      </c>
      <c r="DL62" s="18">
        <f t="shared" ca="1" si="64"/>
        <v>0</v>
      </c>
      <c r="DM62" s="18">
        <f t="shared" ca="1" si="64"/>
        <v>0</v>
      </c>
      <c r="DN62" s="18">
        <f t="shared" ca="1" si="64"/>
        <v>0</v>
      </c>
      <c r="DO62" s="18">
        <f t="shared" ca="1" si="64"/>
        <v>0</v>
      </c>
      <c r="DP62" s="18">
        <f t="shared" ca="1" si="64"/>
        <v>0</v>
      </c>
      <c r="DQ62" s="18">
        <f t="shared" ca="1" si="64"/>
        <v>0</v>
      </c>
      <c r="DR62" s="18">
        <f t="shared" ca="1" si="64"/>
        <v>0</v>
      </c>
      <c r="DS62" s="18">
        <f t="shared" ca="1" si="64"/>
        <v>0</v>
      </c>
      <c r="DT62" s="18">
        <f t="shared" ca="1" si="64"/>
        <v>0</v>
      </c>
      <c r="DU62" s="18">
        <f t="shared" ca="1" si="64"/>
        <v>0</v>
      </c>
      <c r="DV62" s="18">
        <f t="shared" ca="1" si="64"/>
        <v>0</v>
      </c>
      <c r="DW62" s="18">
        <f t="shared" ca="1" si="64"/>
        <v>0</v>
      </c>
      <c r="DX62" s="18">
        <f t="shared" ca="1" si="64"/>
        <v>0</v>
      </c>
      <c r="DY62" s="18">
        <f t="shared" ca="1" si="64"/>
        <v>0</v>
      </c>
      <c r="DZ62" s="18">
        <f t="shared" ca="1" si="64"/>
        <v>0</v>
      </c>
      <c r="EA62" s="18">
        <f t="shared" ca="1" si="64"/>
        <v>0</v>
      </c>
      <c r="EB62" s="18">
        <f t="shared" ca="1" si="64"/>
        <v>0</v>
      </c>
      <c r="EC62" s="18">
        <f t="shared" ca="1" si="64"/>
        <v>0</v>
      </c>
      <c r="ED62" s="18">
        <f t="shared" ca="1" si="64"/>
        <v>0</v>
      </c>
      <c r="EE62" s="18">
        <f t="shared" ca="1" si="64"/>
        <v>0</v>
      </c>
      <c r="EF62" s="18">
        <f t="shared" ca="1" si="64"/>
        <v>0</v>
      </c>
      <c r="EG62" s="18">
        <f t="shared" ca="1" si="64"/>
        <v>0</v>
      </c>
      <c r="EH62" s="18">
        <f t="shared" ca="1" si="65"/>
        <v>0</v>
      </c>
      <c r="EI62" s="18">
        <f t="shared" ca="1" si="65"/>
        <v>0</v>
      </c>
      <c r="EJ62" s="18">
        <f t="shared" ca="1" si="65"/>
        <v>0</v>
      </c>
      <c r="EK62" s="18">
        <f t="shared" ca="1" si="65"/>
        <v>0</v>
      </c>
      <c r="EL62" s="18">
        <f t="shared" ca="1" si="65"/>
        <v>0</v>
      </c>
      <c r="EM62" s="18">
        <f t="shared" ca="1" si="65"/>
        <v>0</v>
      </c>
      <c r="EN62" s="18">
        <f t="shared" ca="1" si="65"/>
        <v>0</v>
      </c>
      <c r="EO62" s="18">
        <f t="shared" ca="1" si="65"/>
        <v>0</v>
      </c>
      <c r="EP62" s="18">
        <f t="shared" ca="1" si="65"/>
        <v>0</v>
      </c>
      <c r="EQ62" s="18">
        <f t="shared" ca="1" si="65"/>
        <v>0</v>
      </c>
      <c r="ER62" s="18">
        <f t="shared" ca="1" si="65"/>
        <v>0</v>
      </c>
      <c r="ES62" s="18">
        <f t="shared" ca="1" si="65"/>
        <v>0</v>
      </c>
      <c r="ET62" s="18">
        <f t="shared" ca="1" si="65"/>
        <v>0</v>
      </c>
      <c r="EU62" s="18">
        <f t="shared" ca="1" si="65"/>
        <v>0</v>
      </c>
      <c r="EV62" s="18">
        <f t="shared" ca="1" si="65"/>
        <v>0</v>
      </c>
      <c r="EW62" s="18">
        <f t="shared" ca="1" si="65"/>
        <v>0</v>
      </c>
      <c r="EX62" s="18">
        <f t="shared" ca="1" si="65"/>
        <v>0</v>
      </c>
      <c r="EY62" s="18">
        <f t="shared" ca="1" si="65"/>
        <v>0</v>
      </c>
      <c r="EZ62" s="18">
        <f t="shared" ca="1" si="65"/>
        <v>0</v>
      </c>
      <c r="FA62" s="18">
        <f t="shared" ca="1" si="65"/>
        <v>0</v>
      </c>
      <c r="FB62" s="18">
        <f t="shared" ca="1" si="65"/>
        <v>0</v>
      </c>
      <c r="FC62" s="18">
        <f t="shared" ca="1" si="65"/>
        <v>0</v>
      </c>
      <c r="FD62" s="18">
        <f t="shared" ca="1" si="65"/>
        <v>0</v>
      </c>
      <c r="FE62" s="18">
        <f t="shared" ca="1" si="65"/>
        <v>0</v>
      </c>
      <c r="FF62" s="18">
        <f t="shared" ca="1" si="65"/>
        <v>0</v>
      </c>
      <c r="FG62" s="18">
        <f t="shared" ca="1" si="65"/>
        <v>0</v>
      </c>
      <c r="FH62" s="18">
        <f t="shared" ca="1" si="65"/>
        <v>0</v>
      </c>
      <c r="FI62" s="18">
        <f t="shared" ca="1" si="65"/>
        <v>0</v>
      </c>
      <c r="FJ62" s="18">
        <f t="shared" ca="1" si="65"/>
        <v>0</v>
      </c>
      <c r="FK62" s="18">
        <f t="shared" ca="1" si="65"/>
        <v>0</v>
      </c>
      <c r="FL62" s="18">
        <f t="shared" ca="1" si="65"/>
        <v>0</v>
      </c>
      <c r="FM62" s="18">
        <f t="shared" ca="1" si="65"/>
        <v>0</v>
      </c>
      <c r="FN62" s="18">
        <f t="shared" ca="1" si="65"/>
        <v>0</v>
      </c>
      <c r="FO62" s="18">
        <f t="shared" ca="1" si="65"/>
        <v>0</v>
      </c>
      <c r="FP62" s="18">
        <f t="shared" ca="1" si="65"/>
        <v>0</v>
      </c>
      <c r="FQ62" s="18">
        <f t="shared" ca="1" si="65"/>
        <v>0</v>
      </c>
      <c r="FR62" s="18">
        <f t="shared" ca="1" si="65"/>
        <v>0</v>
      </c>
    </row>
    <row r="63" spans="2:174">
      <c r="C63" s="97" t="s">
        <v>604</v>
      </c>
      <c r="D63" s="145" t="s">
        <v>974</v>
      </c>
      <c r="H63" s="8"/>
      <c r="I63" s="167">
        <f ca="1">SUM(J63:FR63)</f>
        <v>1217585.2066183111</v>
      </c>
      <c r="J63" s="98">
        <f ca="1">SUM(J59:J62)</f>
        <v>0</v>
      </c>
      <c r="K63" s="98">
        <f t="shared" ref="K63:BV63" ca="1" si="66">SUM(K59:K62)</f>
        <v>0</v>
      </c>
      <c r="L63" s="98">
        <f t="shared" ca="1" si="66"/>
        <v>0</v>
      </c>
      <c r="M63" s="98">
        <f t="shared" ca="1" si="66"/>
        <v>0</v>
      </c>
      <c r="N63" s="98">
        <f t="shared" ca="1" si="66"/>
        <v>0</v>
      </c>
      <c r="O63" s="98">
        <f t="shared" ca="1" si="66"/>
        <v>0</v>
      </c>
      <c r="P63" s="98">
        <f t="shared" ca="1" si="66"/>
        <v>0</v>
      </c>
      <c r="Q63" s="98">
        <f t="shared" ca="1" si="66"/>
        <v>0</v>
      </c>
      <c r="R63" s="98">
        <f t="shared" ca="1" si="66"/>
        <v>0</v>
      </c>
      <c r="S63" s="98">
        <f t="shared" ca="1" si="66"/>
        <v>0</v>
      </c>
      <c r="T63" s="98">
        <f t="shared" ca="1" si="66"/>
        <v>0</v>
      </c>
      <c r="U63" s="98">
        <f t="shared" ca="1" si="66"/>
        <v>0</v>
      </c>
      <c r="V63" s="98">
        <f t="shared" ca="1" si="66"/>
        <v>0</v>
      </c>
      <c r="W63" s="98">
        <f t="shared" ca="1" si="66"/>
        <v>0</v>
      </c>
      <c r="X63" s="98">
        <f t="shared" ca="1" si="66"/>
        <v>0</v>
      </c>
      <c r="Y63" s="98">
        <f t="shared" ca="1" si="66"/>
        <v>0</v>
      </c>
      <c r="Z63" s="98">
        <f t="shared" ca="1" si="66"/>
        <v>0</v>
      </c>
      <c r="AA63" s="98">
        <f t="shared" ca="1" si="66"/>
        <v>0</v>
      </c>
      <c r="AB63" s="98">
        <f t="shared" ca="1" si="66"/>
        <v>721.01206999583769</v>
      </c>
      <c r="AC63" s="98">
        <f t="shared" ca="1" si="66"/>
        <v>2151.7329438457118</v>
      </c>
      <c r="AD63" s="98">
        <f t="shared" ca="1" si="66"/>
        <v>1496.4702077361521</v>
      </c>
      <c r="AE63" s="98">
        <f t="shared" ca="1" si="66"/>
        <v>639.97569083588769</v>
      </c>
      <c r="AF63" s="98">
        <f t="shared" ca="1" si="66"/>
        <v>161723.29586340184</v>
      </c>
      <c r="AG63" s="98">
        <f t="shared" ca="1" si="66"/>
        <v>2043.6459835403466</v>
      </c>
      <c r="AH63" s="98">
        <f t="shared" ca="1" si="66"/>
        <v>1860.1346685197695</v>
      </c>
      <c r="AI63" s="98">
        <f t="shared" ca="1" si="66"/>
        <v>993.04766341274831</v>
      </c>
      <c r="AJ63" s="98">
        <f t="shared" ca="1" si="66"/>
        <v>668.72139014743243</v>
      </c>
      <c r="AK63" s="98">
        <f t="shared" ca="1" si="66"/>
        <v>2088.8580653090612</v>
      </c>
      <c r="AL63" s="98">
        <f t="shared" ca="1" si="66"/>
        <v>1928.2111446957533</v>
      </c>
      <c r="AM63" s="98">
        <f t="shared" ca="1" si="66"/>
        <v>1040.0018718202164</v>
      </c>
      <c r="AN63" s="98">
        <f t="shared" ca="1" si="66"/>
        <v>659.3543335661916</v>
      </c>
      <c r="AO63" s="98">
        <f t="shared" ca="1" si="66"/>
        <v>2080.8813983383643</v>
      </c>
      <c r="AP63" s="98">
        <f t="shared" ca="1" si="66"/>
        <v>1928.7445556520197</v>
      </c>
      <c r="AQ63" s="98">
        <f t="shared" ca="1" si="66"/>
        <v>1030.9314331887363</v>
      </c>
      <c r="AR63" s="98">
        <f t="shared" ca="1" si="66"/>
        <v>650.20770165811234</v>
      </c>
      <c r="AS63" s="98">
        <f t="shared" ca="1" si="66"/>
        <v>2072.9514330969532</v>
      </c>
      <c r="AT63" s="98">
        <f t="shared" ca="1" si="66"/>
        <v>1885.6863869960634</v>
      </c>
      <c r="AU63" s="98">
        <f t="shared" ca="1" si="66"/>
        <v>992.67214760559136</v>
      </c>
      <c r="AV63" s="98">
        <f t="shared" ca="1" si="66"/>
        <v>618.9276598840903</v>
      </c>
      <c r="AW63" s="98">
        <f t="shared" ca="1" si="66"/>
        <v>2045.9863913229301</v>
      </c>
      <c r="AX63" s="98">
        <f t="shared" ca="1" si="66"/>
        <v>1879.3125343401498</v>
      </c>
      <c r="AY63" s="98">
        <f t="shared" ca="1" si="66"/>
        <v>987.83778505485543</v>
      </c>
      <c r="AZ63" s="98">
        <f t="shared" ca="1" si="66"/>
        <v>606.68909336888555</v>
      </c>
      <c r="BA63" s="98">
        <f t="shared" ca="1" si="66"/>
        <v>2035.2211581410593</v>
      </c>
      <c r="BB63" s="98">
        <f t="shared" ca="1" si="66"/>
        <v>1869.0333748519333</v>
      </c>
      <c r="BC63" s="98">
        <f t="shared" ca="1" si="66"/>
        <v>977.56757242777167</v>
      </c>
      <c r="BD63" s="98">
        <f t="shared" ca="1" si="66"/>
        <v>596.33116093626813</v>
      </c>
      <c r="BE63" s="98">
        <f t="shared" ca="1" si="66"/>
        <v>2026.239892375108</v>
      </c>
      <c r="BF63" s="98">
        <f t="shared" ca="1" si="66"/>
        <v>1856.2400180288232</v>
      </c>
      <c r="BG63" s="98">
        <f t="shared" ca="1" si="66"/>
        <v>967.06114491026483</v>
      </c>
      <c r="BH63" s="98">
        <f t="shared" ca="1" si="66"/>
        <v>586.08071246044005</v>
      </c>
      <c r="BI63" s="98">
        <f t="shared" ca="1" si="66"/>
        <v>2017.3527772326142</v>
      </c>
      <c r="BJ63" s="98">
        <f t="shared" ca="1" si="66"/>
        <v>1941.378636575535</v>
      </c>
      <c r="BK63" s="98">
        <f t="shared" ca="1" si="66"/>
        <v>1071.2343971850628</v>
      </c>
      <c r="BL63" s="98">
        <f t="shared" ca="1" si="66"/>
        <v>691.07931874427754</v>
      </c>
      <c r="BM63" s="98">
        <f t="shared" ca="1" si="66"/>
        <v>2123.6563835164507</v>
      </c>
      <c r="BN63" s="98">
        <f t="shared" ca="1" si="66"/>
        <v>2286.5395027557806</v>
      </c>
      <c r="BO63" s="98">
        <f t="shared" ca="1" si="66"/>
        <v>1461.6517286560256</v>
      </c>
      <c r="BP63" s="98">
        <f t="shared" ca="1" si="66"/>
        <v>1015.6137344626659</v>
      </c>
      <c r="BQ63" s="98">
        <f t="shared" ca="1" si="66"/>
        <v>2560.2104564757992</v>
      </c>
      <c r="BR63" s="98">
        <f t="shared" ca="1" si="66"/>
        <v>2664.4931497226971</v>
      </c>
      <c r="BS63" s="98">
        <f t="shared" ca="1" si="66"/>
        <v>1509.4701777940909</v>
      </c>
      <c r="BT63" s="98">
        <f t="shared" ca="1" si="66"/>
        <v>1051.4360233064626</v>
      </c>
      <c r="BU63" s="98">
        <f t="shared" ca="1" si="66"/>
        <v>2615.1818133496272</v>
      </c>
      <c r="BV63" s="98">
        <f t="shared" ca="1" si="66"/>
        <v>2774.0069365839718</v>
      </c>
      <c r="BW63" s="98">
        <f t="shared" ref="BW63:EH63" ca="1" si="67">SUM(BW59:BW62)</f>
        <v>1559.8328493560439</v>
      </c>
      <c r="BX63" s="98">
        <f t="shared" ca="1" si="67"/>
        <v>1089.0795252697308</v>
      </c>
      <c r="BY63" s="98">
        <f t="shared" ca="1" si="67"/>
        <v>2670.8720177072519</v>
      </c>
      <c r="BZ63" s="98">
        <f t="shared" ca="1" si="67"/>
        <v>2880.4133316109073</v>
      </c>
      <c r="CA63" s="98">
        <f t="shared" ca="1" si="67"/>
        <v>1608.5967925735004</v>
      </c>
      <c r="CB63" s="98">
        <f t="shared" ca="1" si="67"/>
        <v>1129.5848867364002</v>
      </c>
      <c r="CC63" s="98">
        <f t="shared" ca="1" si="67"/>
        <v>2728.6598170009038</v>
      </c>
      <c r="CD63" s="98">
        <f t="shared" ca="1" si="67"/>
        <v>2913.9234704862265</v>
      </c>
      <c r="CE63" s="98">
        <f t="shared" ca="1" si="67"/>
        <v>1650.0907127307064</v>
      </c>
      <c r="CF63" s="98">
        <f t="shared" ca="1" si="67"/>
        <v>1167.709940096478</v>
      </c>
      <c r="CG63" s="98">
        <f t="shared" ca="1" si="67"/>
        <v>2530.1889345477157</v>
      </c>
      <c r="CH63" s="98">
        <f t="shared" ca="1" si="67"/>
        <v>8736.5444097608033</v>
      </c>
      <c r="CI63" s="98">
        <f t="shared" ca="1" si="67"/>
        <v>5011.3259652742809</v>
      </c>
      <c r="CJ63" s="98">
        <f t="shared" ca="1" si="67"/>
        <v>3583.2750232588214</v>
      </c>
      <c r="CK63" s="98">
        <f t="shared" ca="1" si="67"/>
        <v>9055.5743079500353</v>
      </c>
      <c r="CL63" s="98">
        <f t="shared" ca="1" si="67"/>
        <v>8522.7092870877386</v>
      </c>
      <c r="CM63" s="98">
        <f t="shared" ca="1" si="67"/>
        <v>5207.8512977500386</v>
      </c>
      <c r="CN63" s="98">
        <f t="shared" ca="1" si="67"/>
        <v>3667.7705916460454</v>
      </c>
      <c r="CO63" s="98">
        <f t="shared" ca="1" si="67"/>
        <v>9281.361077013702</v>
      </c>
      <c r="CP63" s="98">
        <f t="shared" ca="1" si="67"/>
        <v>8562.7044923085086</v>
      </c>
      <c r="CQ63" s="98">
        <f t="shared" ca="1" si="67"/>
        <v>5213.8097146159489</v>
      </c>
      <c r="CR63" s="98">
        <f t="shared" ca="1" si="67"/>
        <v>3729.8102019654593</v>
      </c>
      <c r="CS63" s="98">
        <f t="shared" ca="1" si="67"/>
        <v>9463.7676268853811</v>
      </c>
      <c r="CT63" s="98">
        <f t="shared" ca="1" si="67"/>
        <v>9120.3857176799611</v>
      </c>
      <c r="CU63" s="98">
        <f t="shared" ca="1" si="67"/>
        <v>5580.4829871141956</v>
      </c>
      <c r="CV63" s="98">
        <f t="shared" ca="1" si="67"/>
        <v>3995.4435207692763</v>
      </c>
      <c r="CW63" s="98">
        <f t="shared" ca="1" si="67"/>
        <v>10055.983466004589</v>
      </c>
      <c r="CX63" s="98">
        <f t="shared" ca="1" si="67"/>
        <v>9046.8888662050158</v>
      </c>
      <c r="CY63" s="98">
        <f t="shared" ca="1" si="67"/>
        <v>8320.231858413099</v>
      </c>
      <c r="CZ63" s="98">
        <f t="shared" ca="1" si="67"/>
        <v>6377.5140702167555</v>
      </c>
      <c r="DA63" s="98">
        <f t="shared" ca="1" si="67"/>
        <v>15807.476106185684</v>
      </c>
      <c r="DB63" s="98">
        <f t="shared" ca="1" si="67"/>
        <v>14982.476600824972</v>
      </c>
      <c r="DC63" s="98">
        <f t="shared" ca="1" si="67"/>
        <v>9217.6500490768722</v>
      </c>
      <c r="DD63" s="98">
        <f t="shared" ca="1" si="67"/>
        <v>6642.6641197254212</v>
      </c>
      <c r="DE63" s="98">
        <f t="shared" ca="1" si="67"/>
        <v>16528.970101891027</v>
      </c>
      <c r="DF63" s="98">
        <f t="shared" ca="1" si="67"/>
        <v>15090.876094518955</v>
      </c>
      <c r="DG63" s="98">
        <f t="shared" ca="1" si="67"/>
        <v>9264.335553281775</v>
      </c>
      <c r="DH63" s="98">
        <f t="shared" ca="1" si="67"/>
        <v>6686.3605647533786</v>
      </c>
      <c r="DI63" s="98">
        <f t="shared" ca="1" si="67"/>
        <v>16687.900070466774</v>
      </c>
      <c r="DJ63" s="98">
        <f t="shared" ca="1" si="67"/>
        <v>15254.784007475033</v>
      </c>
      <c r="DK63" s="98">
        <f t="shared" ca="1" si="67"/>
        <v>9354.3788223538941</v>
      </c>
      <c r="DL63" s="98">
        <f t="shared" ca="1" si="67"/>
        <v>6718.2084039393403</v>
      </c>
      <c r="DM63" s="98">
        <f t="shared" ca="1" si="67"/>
        <v>16833.859125695006</v>
      </c>
      <c r="DN63" s="98">
        <f t="shared" ca="1" si="67"/>
        <v>15281.452031042252</v>
      </c>
      <c r="DO63" s="98">
        <f t="shared" ca="1" si="67"/>
        <v>9345.2048170936614</v>
      </c>
      <c r="DP63" s="98">
        <f t="shared" ca="1" si="67"/>
        <v>6693.2643384453622</v>
      </c>
      <c r="DQ63" s="98">
        <f t="shared" ca="1" si="67"/>
        <v>16874.371029663056</v>
      </c>
      <c r="DR63" s="98">
        <f t="shared" ca="1" si="67"/>
        <v>15512.25818580576</v>
      </c>
      <c r="DS63" s="98">
        <f t="shared" ca="1" si="67"/>
        <v>9477.2543993066083</v>
      </c>
      <c r="DT63" s="98">
        <f t="shared" ca="1" si="67"/>
        <v>6780.9343599219046</v>
      </c>
      <c r="DU63" s="98">
        <f t="shared" ca="1" si="67"/>
        <v>17130.173446391829</v>
      </c>
      <c r="DV63" s="98">
        <f t="shared" ca="1" si="67"/>
        <v>15658.626755089232</v>
      </c>
      <c r="DW63" s="98">
        <f t="shared" ca="1" si="67"/>
        <v>9487.4757477247076</v>
      </c>
      <c r="DX63" s="98">
        <f t="shared" ca="1" si="67"/>
        <v>6754.2420209934371</v>
      </c>
      <c r="DY63" s="98">
        <f t="shared" ca="1" si="67"/>
        <v>17344.327256239114</v>
      </c>
      <c r="DZ63" s="98">
        <f t="shared" ca="1" si="67"/>
        <v>16171.163766872627</v>
      </c>
      <c r="EA63" s="98">
        <f t="shared" ca="1" si="67"/>
        <v>9811.8102360956855</v>
      </c>
      <c r="EB63" s="98">
        <f t="shared" ca="1" si="67"/>
        <v>6856.2704409559174</v>
      </c>
      <c r="EC63" s="98">
        <f t="shared" ca="1" si="67"/>
        <v>17647.487279406872</v>
      </c>
      <c r="ED63" s="98">
        <f t="shared" ca="1" si="67"/>
        <v>16475.470978132453</v>
      </c>
      <c r="EE63" s="98">
        <f t="shared" ca="1" si="67"/>
        <v>9991.2435674352782</v>
      </c>
      <c r="EF63" s="98">
        <f t="shared" ca="1" si="67"/>
        <v>7092.9138480493639</v>
      </c>
      <c r="EG63" s="98">
        <f t="shared" ca="1" si="67"/>
        <v>18208.620273764976</v>
      </c>
      <c r="EH63" s="98">
        <f t="shared" ca="1" si="67"/>
        <v>16776.640825433584</v>
      </c>
      <c r="EI63" s="98">
        <f t="shared" ref="EI63:FR63" ca="1" si="68">SUM(EI59:EI62)</f>
        <v>10167.634410755956</v>
      </c>
      <c r="EJ63" s="98">
        <f t="shared" ca="1" si="68"/>
        <v>7213.3880194627354</v>
      </c>
      <c r="EK63" s="98">
        <f t="shared" ca="1" si="68"/>
        <v>18542.668024264218</v>
      </c>
      <c r="EL63" s="98">
        <f t="shared" ca="1" si="68"/>
        <v>16992.37304965084</v>
      </c>
      <c r="EM63" s="98">
        <f t="shared" ca="1" si="68"/>
        <v>10283.696796005755</v>
      </c>
      <c r="EN63" s="98">
        <f t="shared" ca="1" si="68"/>
        <v>7311.9187260615354</v>
      </c>
      <c r="EO63" s="98">
        <f t="shared" ca="1" si="68"/>
        <v>18826.024062741493</v>
      </c>
      <c r="EP63" s="98">
        <f t="shared" ca="1" si="68"/>
        <v>17314.140446401765</v>
      </c>
      <c r="EQ63" s="98">
        <f t="shared" ca="1" si="68"/>
        <v>10383.923489371378</v>
      </c>
      <c r="ER63" s="98">
        <f t="shared" ca="1" si="68"/>
        <v>7284.233522148259</v>
      </c>
      <c r="ES63" s="98">
        <f t="shared" ca="1" si="68"/>
        <v>19157.655899562025</v>
      </c>
      <c r="ET63" s="98">
        <f t="shared" ca="1" si="68"/>
        <v>17669.914653469052</v>
      </c>
      <c r="EU63" s="98">
        <f t="shared" ca="1" si="68"/>
        <v>10593.621126052549</v>
      </c>
      <c r="EV63" s="98">
        <f t="shared" ca="1" si="68"/>
        <v>7428.5661819164616</v>
      </c>
      <c r="EW63" s="98">
        <f t="shared" ca="1" si="68"/>
        <v>19553.114107197707</v>
      </c>
      <c r="EX63" s="98">
        <f t="shared" ca="1" si="68"/>
        <v>18428.681837844979</v>
      </c>
      <c r="EY63" s="98">
        <f t="shared" ca="1" si="68"/>
        <v>11079.45834240429</v>
      </c>
      <c r="EZ63" s="98">
        <f t="shared" ca="1" si="68"/>
        <v>7792.4809255274567</v>
      </c>
      <c r="FA63" s="98">
        <f t="shared" ca="1" si="68"/>
        <v>20384.111576740132</v>
      </c>
      <c r="FB63" s="98">
        <f t="shared" ca="1" si="68"/>
        <v>18709.184376419584</v>
      </c>
      <c r="FC63" s="98">
        <f t="shared" ca="1" si="68"/>
        <v>11236.436717055531</v>
      </c>
      <c r="FD63" s="98">
        <f t="shared" ca="1" si="68"/>
        <v>7923.7999864457288</v>
      </c>
      <c r="FE63" s="98">
        <f t="shared" ca="1" si="68"/>
        <v>20748.341337859718</v>
      </c>
      <c r="FF63" s="98">
        <f t="shared" ca="1" si="68"/>
        <v>19287.926952301081</v>
      </c>
      <c r="FG63" s="98">
        <f t="shared" ca="1" si="68"/>
        <v>11596.152234551682</v>
      </c>
      <c r="FH63" s="98">
        <f t="shared" ca="1" si="68"/>
        <v>8155.9950862124342</v>
      </c>
      <c r="FI63" s="98">
        <f t="shared" ca="1" si="68"/>
        <v>21335.388629891946</v>
      </c>
      <c r="FJ63" s="98">
        <f t="shared" ca="1" si="68"/>
        <v>19846.533897357524</v>
      </c>
      <c r="FK63" s="98">
        <f t="shared" ca="1" si="68"/>
        <v>11941.939730723545</v>
      </c>
      <c r="FL63" s="98">
        <f t="shared" ca="1" si="68"/>
        <v>0</v>
      </c>
      <c r="FM63" s="98">
        <f t="shared" ca="1" si="68"/>
        <v>0</v>
      </c>
      <c r="FN63" s="98">
        <f t="shared" ca="1" si="68"/>
        <v>0</v>
      </c>
      <c r="FO63" s="98">
        <f t="shared" ca="1" si="68"/>
        <v>0</v>
      </c>
      <c r="FP63" s="98">
        <f t="shared" ca="1" si="68"/>
        <v>0</v>
      </c>
      <c r="FQ63" s="98">
        <f t="shared" ca="1" si="68"/>
        <v>0</v>
      </c>
      <c r="FR63" s="98">
        <f t="shared" ca="1" si="68"/>
        <v>0</v>
      </c>
    </row>
    <row r="64" spans="2:174">
      <c r="D64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</row>
    <row r="65" spans="2:174">
      <c r="C65" t="s">
        <v>1136</v>
      </c>
      <c r="D65" s="144" t="s">
        <v>974</v>
      </c>
      <c r="E65" s="443">
        <f>-SUMIFS(J65:FR65,J65:FR65,"&gt;0")/SUMIFS(J65:FR65,J65:FR65,"&lt;0")</f>
        <v>3.1973590524190305</v>
      </c>
      <c r="I65" s="381">
        <f>SUM(J65:FR65)</f>
        <v>1176685.7725703905</v>
      </c>
      <c r="J65" s="368">
        <f t="shared" ref="J65:BU65" si="69">J92</f>
        <v>0</v>
      </c>
      <c r="K65" s="368">
        <f t="shared" si="69"/>
        <v>0</v>
      </c>
      <c r="L65" s="368">
        <f t="shared" si="69"/>
        <v>0</v>
      </c>
      <c r="M65" s="368">
        <f t="shared" si="69"/>
        <v>0</v>
      </c>
      <c r="N65" s="368">
        <f t="shared" si="69"/>
        <v>0</v>
      </c>
      <c r="O65" s="368">
        <f t="shared" si="69"/>
        <v>0</v>
      </c>
      <c r="P65" s="368">
        <f t="shared" si="69"/>
        <v>0</v>
      </c>
      <c r="Q65" s="368">
        <f t="shared" si="69"/>
        <v>0</v>
      </c>
      <c r="R65" s="368">
        <f t="shared" si="69"/>
        <v>0</v>
      </c>
      <c r="S65" s="368">
        <f t="shared" si="69"/>
        <v>0</v>
      </c>
      <c r="T65" s="368">
        <f t="shared" si="69"/>
        <v>0</v>
      </c>
      <c r="U65" s="368">
        <f t="shared" si="69"/>
        <v>0</v>
      </c>
      <c r="V65" s="368">
        <f t="shared" si="69"/>
        <v>0</v>
      </c>
      <c r="W65" s="368">
        <f t="shared" si="69"/>
        <v>-140249.99999999994</v>
      </c>
      <c r="X65" s="368">
        <f t="shared" si="69"/>
        <v>0</v>
      </c>
      <c r="Y65" s="368">
        <f t="shared" si="69"/>
        <v>0</v>
      </c>
      <c r="Z65" s="368">
        <f t="shared" si="69"/>
        <v>0</v>
      </c>
      <c r="AA65" s="368">
        <f t="shared" si="69"/>
        <v>-395249.99999999994</v>
      </c>
      <c r="AB65" s="368">
        <f t="shared" si="69"/>
        <v>6620.9693207349819</v>
      </c>
      <c r="AC65" s="368">
        <f t="shared" si="69"/>
        <v>14612.322733931125</v>
      </c>
      <c r="AD65" s="368">
        <f t="shared" si="69"/>
        <v>13926.571799260706</v>
      </c>
      <c r="AE65" s="368">
        <f t="shared" si="69"/>
        <v>8711.9030773556369</v>
      </c>
      <c r="AF65" s="368">
        <f t="shared" si="69"/>
        <v>6525.667503307187</v>
      </c>
      <c r="AG65" s="368">
        <f t="shared" si="69"/>
        <v>14826.791520281235</v>
      </c>
      <c r="AH65" s="368">
        <f t="shared" si="69"/>
        <v>13676.838996560838</v>
      </c>
      <c r="AI65" s="368">
        <f t="shared" si="69"/>
        <v>8502.2728657569514</v>
      </c>
      <c r="AJ65" s="368">
        <f t="shared" si="69"/>
        <v>6584.2711260033066</v>
      </c>
      <c r="AK65" s="368">
        <f t="shared" si="69"/>
        <v>15105.091176973066</v>
      </c>
      <c r="AL65" s="368">
        <f t="shared" si="69"/>
        <v>14085.297853616743</v>
      </c>
      <c r="AM65" s="368">
        <f t="shared" si="69"/>
        <v>8783.9981162017648</v>
      </c>
      <c r="AN65" s="368">
        <f t="shared" si="69"/>
        <v>6528.0687865158616</v>
      </c>
      <c r="AO65" s="368">
        <f t="shared" si="69"/>
        <v>15057.231175148903</v>
      </c>
      <c r="AP65" s="368">
        <f t="shared" si="69"/>
        <v>14088.498319354338</v>
      </c>
      <c r="AQ65" s="368">
        <f t="shared" si="69"/>
        <v>8729.5754844128842</v>
      </c>
      <c r="AR65" s="368">
        <f t="shared" si="69"/>
        <v>6473.188995067384</v>
      </c>
      <c r="AS65" s="368">
        <f t="shared" si="69"/>
        <v>15009.651383700426</v>
      </c>
      <c r="AT65" s="368">
        <f t="shared" si="69"/>
        <v>13851.154423417282</v>
      </c>
      <c r="AU65" s="368">
        <f t="shared" si="69"/>
        <v>8493.06898707445</v>
      </c>
      <c r="AV65" s="368">
        <f t="shared" si="69"/>
        <v>6278.481578343697</v>
      </c>
      <c r="AW65" s="368">
        <f t="shared" si="69"/>
        <v>14840.833966976739</v>
      </c>
      <c r="AX65" s="368">
        <f t="shared" si="69"/>
        <v>13791.906191483113</v>
      </c>
      <c r="AY65" s="368">
        <f t="shared" si="69"/>
        <v>8471.0135956095946</v>
      </c>
      <c r="AZ65" s="368">
        <f t="shared" si="69"/>
        <v>6212.0773453320253</v>
      </c>
      <c r="BA65" s="368">
        <f t="shared" si="69"/>
        <v>14783.269733965068</v>
      </c>
      <c r="BB65" s="368">
        <f t="shared" si="69"/>
        <v>13730.231234553818</v>
      </c>
      <c r="BC65" s="368">
        <f t="shared" si="69"/>
        <v>8409.3923198470929</v>
      </c>
      <c r="BD65" s="368">
        <f t="shared" si="69"/>
        <v>6149.929750736319</v>
      </c>
      <c r="BE65" s="368">
        <f t="shared" si="69"/>
        <v>14729.382139369362</v>
      </c>
      <c r="BF65" s="368">
        <f t="shared" si="69"/>
        <v>13653.42109361515</v>
      </c>
      <c r="BG65" s="368">
        <f t="shared" si="69"/>
        <v>8346.3537547420547</v>
      </c>
      <c r="BH65" s="368">
        <f t="shared" si="69"/>
        <v>6088.42705988135</v>
      </c>
      <c r="BI65" s="368">
        <f t="shared" si="69"/>
        <v>14676.059448514394</v>
      </c>
      <c r="BJ65" s="368">
        <f t="shared" si="69"/>
        <v>13510.898924828536</v>
      </c>
      <c r="BK65" s="368">
        <f t="shared" si="69"/>
        <v>8290.0334884857039</v>
      </c>
      <c r="BL65" s="368">
        <f t="shared" si="69"/>
        <v>6029.571447570388</v>
      </c>
      <c r="BM65" s="368">
        <f t="shared" si="69"/>
        <v>14625.033836203431</v>
      </c>
      <c r="BN65" s="368">
        <f t="shared" si="69"/>
        <v>15566.442702250875</v>
      </c>
      <c r="BO65" s="368">
        <f t="shared" si="69"/>
        <v>9961.383873326211</v>
      </c>
      <c r="BP65" s="368">
        <f t="shared" si="69"/>
        <v>7298.2490235659398</v>
      </c>
      <c r="BQ65" s="368">
        <f t="shared" si="69"/>
        <v>16565.779355644732</v>
      </c>
      <c r="BR65" s="368">
        <f t="shared" si="69"/>
        <v>17165.389284326335</v>
      </c>
      <c r="BS65" s="368">
        <f t="shared" si="69"/>
        <v>10248.294568154595</v>
      </c>
      <c r="BT65" s="368">
        <f t="shared" si="69"/>
        <v>7513.1827566287229</v>
      </c>
      <c r="BU65" s="368">
        <f t="shared" si="69"/>
        <v>16895.607496887718</v>
      </c>
      <c r="BV65" s="368">
        <f t="shared" ref="BV65:EG65" si="70">BV92</f>
        <v>17822.472005494004</v>
      </c>
      <c r="BW65" s="368">
        <f t="shared" si="70"/>
        <v>10550.470597526324</v>
      </c>
      <c r="BX65" s="368">
        <f t="shared" si="70"/>
        <v>7739.0437684083299</v>
      </c>
      <c r="BY65" s="368">
        <f t="shared" si="70"/>
        <v>17229.748723033466</v>
      </c>
      <c r="BZ65" s="368">
        <f t="shared" si="70"/>
        <v>18470.748098975226</v>
      </c>
      <c r="CA65" s="368">
        <f t="shared" si="70"/>
        <v>10839.798864750746</v>
      </c>
      <c r="CB65" s="368">
        <f t="shared" si="70"/>
        <v>7978.7847715887001</v>
      </c>
      <c r="CC65" s="368">
        <f t="shared" si="70"/>
        <v>17573.184353175719</v>
      </c>
      <c r="CD65" s="368">
        <f t="shared" si="70"/>
        <v>18661.821208907524</v>
      </c>
      <c r="CE65" s="368">
        <f t="shared" si="70"/>
        <v>11092.017777774307</v>
      </c>
      <c r="CF65" s="368">
        <f t="shared" si="70"/>
        <v>8210.8262573688116</v>
      </c>
      <c r="CG65" s="368">
        <f t="shared" si="70"/>
        <v>16385.650224076253</v>
      </c>
      <c r="CH65" s="368">
        <f t="shared" si="70"/>
        <v>14102.009345623586</v>
      </c>
      <c r="CI65" s="368">
        <f t="shared" si="70"/>
        <v>8104.2964833796359</v>
      </c>
      <c r="CJ65" s="368">
        <f t="shared" si="70"/>
        <v>5886.2784183111153</v>
      </c>
      <c r="CK65" s="368">
        <f t="shared" si="70"/>
        <v>14398.743972275228</v>
      </c>
      <c r="CL65" s="368">
        <f t="shared" si="70"/>
        <v>13563.05380591171</v>
      </c>
      <c r="CM65" s="368">
        <f t="shared" si="70"/>
        <v>8410.0025561197035</v>
      </c>
      <c r="CN65" s="368">
        <f t="shared" si="70"/>
        <v>6017.7159691356865</v>
      </c>
      <c r="CO65" s="368">
        <f t="shared" si="70"/>
        <v>14749.967835263153</v>
      </c>
      <c r="CP65" s="368">
        <f t="shared" si="70"/>
        <v>13627.819090449098</v>
      </c>
      <c r="CQ65" s="368">
        <f t="shared" si="70"/>
        <v>8418.4272140384492</v>
      </c>
      <c r="CR65" s="368">
        <f t="shared" si="70"/>
        <v>6113.368764471903</v>
      </c>
      <c r="CS65" s="368">
        <f t="shared" si="70"/>
        <v>15032.858092125116</v>
      </c>
      <c r="CT65" s="368">
        <f t="shared" si="70"/>
        <v>14492.772697944054</v>
      </c>
      <c r="CU65" s="368">
        <f t="shared" si="70"/>
        <v>8989.6518506861703</v>
      </c>
      <c r="CV65" s="368">
        <f t="shared" si="70"/>
        <v>6527.4294144384894</v>
      </c>
      <c r="CW65" s="368">
        <f t="shared" si="70"/>
        <v>15954.935995915645</v>
      </c>
      <c r="CX65" s="368">
        <f t="shared" si="70"/>
        <v>14378.444262316361</v>
      </c>
      <c r="CY65" s="368">
        <f t="shared" si="70"/>
        <v>8832.3870947214782</v>
      </c>
      <c r="CZ65" s="368">
        <f t="shared" si="70"/>
        <v>6377.5140702167555</v>
      </c>
      <c r="DA65" s="368">
        <f t="shared" si="70"/>
        <v>15807.476106185684</v>
      </c>
      <c r="DB65" s="368">
        <f t="shared" si="70"/>
        <v>14982.476600824972</v>
      </c>
      <c r="DC65" s="368">
        <f t="shared" si="70"/>
        <v>9217.6500490768722</v>
      </c>
      <c r="DD65" s="368">
        <f t="shared" si="70"/>
        <v>6642.6641197254212</v>
      </c>
      <c r="DE65" s="368">
        <f t="shared" si="70"/>
        <v>16528.970101891027</v>
      </c>
      <c r="DF65" s="368">
        <f t="shared" si="70"/>
        <v>15090.876094518955</v>
      </c>
      <c r="DG65" s="368">
        <f t="shared" si="70"/>
        <v>9264.335553281775</v>
      </c>
      <c r="DH65" s="368">
        <f t="shared" si="70"/>
        <v>6686.3605647533786</v>
      </c>
      <c r="DI65" s="368">
        <f t="shared" si="70"/>
        <v>16687.900070466774</v>
      </c>
      <c r="DJ65" s="368">
        <f t="shared" si="70"/>
        <v>15254.784007475033</v>
      </c>
      <c r="DK65" s="368">
        <f t="shared" si="70"/>
        <v>9354.3788223538941</v>
      </c>
      <c r="DL65" s="368">
        <f t="shared" si="70"/>
        <v>6718.2084039393403</v>
      </c>
      <c r="DM65" s="368">
        <f t="shared" si="70"/>
        <v>16833.859125695006</v>
      </c>
      <c r="DN65" s="368">
        <f t="shared" si="70"/>
        <v>15281.452031042252</v>
      </c>
      <c r="DO65" s="368">
        <f t="shared" si="70"/>
        <v>9345.2048170936614</v>
      </c>
      <c r="DP65" s="368">
        <f t="shared" si="70"/>
        <v>6693.2643384453622</v>
      </c>
      <c r="DQ65" s="368">
        <f t="shared" si="70"/>
        <v>16874.371029663056</v>
      </c>
      <c r="DR65" s="368">
        <f t="shared" si="70"/>
        <v>15512.25818580576</v>
      </c>
      <c r="DS65" s="368">
        <f t="shared" si="70"/>
        <v>9477.2543993066083</v>
      </c>
      <c r="DT65" s="368">
        <f t="shared" si="70"/>
        <v>6780.9343599219046</v>
      </c>
      <c r="DU65" s="368">
        <f t="shared" si="70"/>
        <v>17130.173446391829</v>
      </c>
      <c r="DV65" s="368">
        <f t="shared" si="70"/>
        <v>15658.626755089232</v>
      </c>
      <c r="DW65" s="368">
        <f t="shared" si="70"/>
        <v>9487.4757477247076</v>
      </c>
      <c r="DX65" s="368">
        <f t="shared" si="70"/>
        <v>6754.2420209934371</v>
      </c>
      <c r="DY65" s="368">
        <f t="shared" si="70"/>
        <v>17344.327256239114</v>
      </c>
      <c r="DZ65" s="368">
        <f t="shared" si="70"/>
        <v>16171.163766872627</v>
      </c>
      <c r="EA65" s="368">
        <f t="shared" si="70"/>
        <v>9811.8102360956855</v>
      </c>
      <c r="EB65" s="368">
        <f t="shared" si="70"/>
        <v>6856.2704409559174</v>
      </c>
      <c r="EC65" s="368">
        <f t="shared" si="70"/>
        <v>17647.487279406872</v>
      </c>
      <c r="ED65" s="368">
        <f t="shared" si="70"/>
        <v>16475.470978132453</v>
      </c>
      <c r="EE65" s="368">
        <f t="shared" si="70"/>
        <v>9991.2435674352782</v>
      </c>
      <c r="EF65" s="368">
        <f t="shared" si="70"/>
        <v>7092.9138480493639</v>
      </c>
      <c r="EG65" s="368">
        <f t="shared" si="70"/>
        <v>18208.620273764976</v>
      </c>
      <c r="EH65" s="368">
        <f t="shared" ref="EH65:FR65" si="71">EH92</f>
        <v>16776.640825433584</v>
      </c>
      <c r="EI65" s="368">
        <f t="shared" si="71"/>
        <v>10167.634410755956</v>
      </c>
      <c r="EJ65" s="368">
        <f t="shared" si="71"/>
        <v>7213.3880194627354</v>
      </c>
      <c r="EK65" s="368">
        <f t="shared" si="71"/>
        <v>18542.668024264218</v>
      </c>
      <c r="EL65" s="368">
        <f t="shared" si="71"/>
        <v>16992.37304965084</v>
      </c>
      <c r="EM65" s="368">
        <f t="shared" si="71"/>
        <v>10283.696796005755</v>
      </c>
      <c r="EN65" s="368">
        <f t="shared" si="71"/>
        <v>7311.9187260615354</v>
      </c>
      <c r="EO65" s="368">
        <f t="shared" si="71"/>
        <v>18826.024062741493</v>
      </c>
      <c r="EP65" s="368">
        <f t="shared" si="71"/>
        <v>17314.140446401765</v>
      </c>
      <c r="EQ65" s="368">
        <f t="shared" si="71"/>
        <v>10383.923489371378</v>
      </c>
      <c r="ER65" s="368">
        <f t="shared" si="71"/>
        <v>7284.233522148259</v>
      </c>
      <c r="ES65" s="368">
        <f t="shared" si="71"/>
        <v>19157.655899562025</v>
      </c>
      <c r="ET65" s="368">
        <f t="shared" si="71"/>
        <v>17669.914653469052</v>
      </c>
      <c r="EU65" s="368">
        <f t="shared" si="71"/>
        <v>10593.621126052549</v>
      </c>
      <c r="EV65" s="368">
        <f t="shared" si="71"/>
        <v>7428.5661819164616</v>
      </c>
      <c r="EW65" s="368">
        <f t="shared" si="71"/>
        <v>19553.114107197707</v>
      </c>
      <c r="EX65" s="368">
        <f t="shared" si="71"/>
        <v>18428.681837844979</v>
      </c>
      <c r="EY65" s="368">
        <f t="shared" si="71"/>
        <v>11079.45834240429</v>
      </c>
      <c r="EZ65" s="368">
        <f t="shared" si="71"/>
        <v>7792.4809255274567</v>
      </c>
      <c r="FA65" s="368">
        <f t="shared" si="71"/>
        <v>20384.111576740132</v>
      </c>
      <c r="FB65" s="368">
        <f t="shared" si="71"/>
        <v>18709.184376419584</v>
      </c>
      <c r="FC65" s="368">
        <f t="shared" si="71"/>
        <v>11236.436717055531</v>
      </c>
      <c r="FD65" s="368">
        <f t="shared" si="71"/>
        <v>7923.7999864457288</v>
      </c>
      <c r="FE65" s="368">
        <f t="shared" si="71"/>
        <v>20748.341337859718</v>
      </c>
      <c r="FF65" s="368">
        <f t="shared" si="71"/>
        <v>19287.926952301081</v>
      </c>
      <c r="FG65" s="368">
        <f t="shared" si="71"/>
        <v>11596.152234551682</v>
      </c>
      <c r="FH65" s="368">
        <f t="shared" si="71"/>
        <v>8155.9950862124342</v>
      </c>
      <c r="FI65" s="368">
        <f t="shared" si="71"/>
        <v>21335.388629891946</v>
      </c>
      <c r="FJ65" s="368">
        <f t="shared" si="71"/>
        <v>19846.533897357524</v>
      </c>
      <c r="FK65" s="368">
        <f t="shared" si="71"/>
        <v>11941.939730723545</v>
      </c>
      <c r="FL65" s="368">
        <f t="shared" si="71"/>
        <v>0</v>
      </c>
      <c r="FM65" s="368">
        <f t="shared" si="71"/>
        <v>0</v>
      </c>
      <c r="FN65" s="368">
        <f t="shared" si="71"/>
        <v>0</v>
      </c>
      <c r="FO65" s="368">
        <f t="shared" si="71"/>
        <v>0</v>
      </c>
      <c r="FP65" s="368">
        <f t="shared" si="71"/>
        <v>0</v>
      </c>
      <c r="FQ65" s="368">
        <f t="shared" si="71"/>
        <v>0</v>
      </c>
      <c r="FR65" s="368">
        <f t="shared" si="71"/>
        <v>0</v>
      </c>
    </row>
    <row r="66" spans="2:174" s="380" customFormat="1">
      <c r="C66" s="380" t="s">
        <v>1137</v>
      </c>
      <c r="D66" s="363" t="s">
        <v>974</v>
      </c>
      <c r="E66" s="443">
        <f ca="1">-SUMIFS(J66:FR66,J66:FR66,"&gt;0")/SUMIFS(J66:FR66,J66:FR66,"&lt;0")</f>
        <v>4.3053454377600238</v>
      </c>
      <c r="I66" s="381">
        <f ca="1">SUM(J66:FR66)</f>
        <v>934777.42168670485</v>
      </c>
      <c r="J66" s="368">
        <f t="shared" ref="J66:AO66" ca="1" si="72">J63+J56 - (J22 * Verysmallnumber)</f>
        <v>0</v>
      </c>
      <c r="K66" s="368">
        <f t="shared" ca="1" si="72"/>
        <v>0</v>
      </c>
      <c r="L66" s="368">
        <f t="shared" ca="1" si="72"/>
        <v>0</v>
      </c>
      <c r="M66" s="368">
        <f t="shared" ca="1" si="72"/>
        <v>0</v>
      </c>
      <c r="N66" s="368">
        <f t="shared" ca="1" si="72"/>
        <v>0</v>
      </c>
      <c r="O66" s="368">
        <f t="shared" ca="1" si="72"/>
        <v>0</v>
      </c>
      <c r="P66" s="368">
        <f t="shared" ca="1" si="72"/>
        <v>0</v>
      </c>
      <c r="Q66" s="368">
        <f t="shared" ca="1" si="72"/>
        <v>0</v>
      </c>
      <c r="R66" s="368">
        <f t="shared" ca="1" si="72"/>
        <v>0</v>
      </c>
      <c r="S66" s="368">
        <f t="shared" ca="1" si="72"/>
        <v>0</v>
      </c>
      <c r="T66" s="368">
        <f t="shared" ca="1" si="72"/>
        <v>0</v>
      </c>
      <c r="U66" s="368">
        <f t="shared" ca="1" si="72"/>
        <v>0</v>
      </c>
      <c r="V66" s="368">
        <f t="shared" ca="1" si="72"/>
        <v>0</v>
      </c>
      <c r="W66" s="368">
        <f t="shared" ca="1" si="72"/>
        <v>-140250.00000009994</v>
      </c>
      <c r="X66" s="368">
        <f t="shared" ca="1" si="72"/>
        <v>0</v>
      </c>
      <c r="Y66" s="368">
        <f t="shared" ca="1" si="72"/>
        <v>0</v>
      </c>
      <c r="Z66" s="368">
        <f t="shared" ca="1" si="72"/>
        <v>0</v>
      </c>
      <c r="AA66" s="368">
        <f t="shared" ca="1" si="72"/>
        <v>-142557.78493150679</v>
      </c>
      <c r="AB66" s="368">
        <f t="shared" ca="1" si="72"/>
        <v>721.01206999583769</v>
      </c>
      <c r="AC66" s="368">
        <f t="shared" ca="1" si="72"/>
        <v>2151.7329438457118</v>
      </c>
      <c r="AD66" s="368">
        <f t="shared" ca="1" si="72"/>
        <v>1496.4702077361521</v>
      </c>
      <c r="AE66" s="368">
        <f t="shared" ca="1" si="72"/>
        <v>639.97569083588769</v>
      </c>
      <c r="AF66" s="368">
        <f t="shared" ca="1" si="72"/>
        <v>161723.29586340184</v>
      </c>
      <c r="AG66" s="368">
        <f t="shared" ca="1" si="72"/>
        <v>2043.6459835403466</v>
      </c>
      <c r="AH66" s="368">
        <f t="shared" ca="1" si="72"/>
        <v>1860.1346685197695</v>
      </c>
      <c r="AI66" s="368">
        <f t="shared" ca="1" si="72"/>
        <v>993.04766341274831</v>
      </c>
      <c r="AJ66" s="368">
        <f t="shared" ca="1" si="72"/>
        <v>668.72139014743243</v>
      </c>
      <c r="AK66" s="368">
        <f t="shared" ca="1" si="72"/>
        <v>2088.8580653090612</v>
      </c>
      <c r="AL66" s="368">
        <f t="shared" ca="1" si="72"/>
        <v>1928.2111446957533</v>
      </c>
      <c r="AM66" s="368">
        <f t="shared" ca="1" si="72"/>
        <v>1040.0018718202164</v>
      </c>
      <c r="AN66" s="368">
        <f t="shared" ca="1" si="72"/>
        <v>659.3543335661916</v>
      </c>
      <c r="AO66" s="368">
        <f t="shared" ca="1" si="72"/>
        <v>2080.8813983383643</v>
      </c>
      <c r="AP66" s="368">
        <f t="shared" ref="AP66:BU66" ca="1" si="73">AP63+AP56 - (AP22 * Verysmallnumber)</f>
        <v>1928.7445556520197</v>
      </c>
      <c r="AQ66" s="368">
        <f t="shared" ca="1" si="73"/>
        <v>1030.9314331887363</v>
      </c>
      <c r="AR66" s="368">
        <f t="shared" ca="1" si="73"/>
        <v>650.20770165811234</v>
      </c>
      <c r="AS66" s="368">
        <f t="shared" ca="1" si="73"/>
        <v>2072.9514330969532</v>
      </c>
      <c r="AT66" s="368">
        <f t="shared" ca="1" si="73"/>
        <v>1885.6863869960634</v>
      </c>
      <c r="AU66" s="368">
        <f t="shared" ca="1" si="73"/>
        <v>992.67214760559136</v>
      </c>
      <c r="AV66" s="368">
        <f t="shared" ca="1" si="73"/>
        <v>618.9276598840903</v>
      </c>
      <c r="AW66" s="368">
        <f t="shared" ca="1" si="73"/>
        <v>2045.9863913229301</v>
      </c>
      <c r="AX66" s="368">
        <f t="shared" ca="1" si="73"/>
        <v>1879.3125343401498</v>
      </c>
      <c r="AY66" s="368">
        <f t="shared" ca="1" si="73"/>
        <v>987.83778505485543</v>
      </c>
      <c r="AZ66" s="368">
        <f t="shared" ca="1" si="73"/>
        <v>606.68909336888555</v>
      </c>
      <c r="BA66" s="368">
        <f t="shared" ca="1" si="73"/>
        <v>2035.2211581410593</v>
      </c>
      <c r="BB66" s="368">
        <f t="shared" ca="1" si="73"/>
        <v>1869.0333748519333</v>
      </c>
      <c r="BC66" s="368">
        <f t="shared" ca="1" si="73"/>
        <v>977.56757242777167</v>
      </c>
      <c r="BD66" s="368">
        <f t="shared" ca="1" si="73"/>
        <v>596.33116093626813</v>
      </c>
      <c r="BE66" s="368">
        <f t="shared" ca="1" si="73"/>
        <v>2026.239892375108</v>
      </c>
      <c r="BF66" s="368">
        <f t="shared" ca="1" si="73"/>
        <v>1856.2400180288232</v>
      </c>
      <c r="BG66" s="368">
        <f t="shared" ca="1" si="73"/>
        <v>967.06114491026483</v>
      </c>
      <c r="BH66" s="368">
        <f t="shared" ca="1" si="73"/>
        <v>586.08071246044005</v>
      </c>
      <c r="BI66" s="368">
        <f t="shared" ca="1" si="73"/>
        <v>2017.3527772326142</v>
      </c>
      <c r="BJ66" s="368">
        <f t="shared" ca="1" si="73"/>
        <v>1941.378636575535</v>
      </c>
      <c r="BK66" s="368">
        <f t="shared" ca="1" si="73"/>
        <v>1071.2343971850628</v>
      </c>
      <c r="BL66" s="368">
        <f t="shared" ca="1" si="73"/>
        <v>691.07931874427754</v>
      </c>
      <c r="BM66" s="368">
        <f t="shared" ca="1" si="73"/>
        <v>2123.6563835164507</v>
      </c>
      <c r="BN66" s="368">
        <f t="shared" ca="1" si="73"/>
        <v>2286.5395027557806</v>
      </c>
      <c r="BO66" s="368">
        <f t="shared" ca="1" si="73"/>
        <v>1461.6517286560256</v>
      </c>
      <c r="BP66" s="368">
        <f t="shared" ca="1" si="73"/>
        <v>1015.6137344626659</v>
      </c>
      <c r="BQ66" s="368">
        <f t="shared" ca="1" si="73"/>
        <v>2560.2104564757992</v>
      </c>
      <c r="BR66" s="368">
        <f t="shared" ca="1" si="73"/>
        <v>2664.4931497226971</v>
      </c>
      <c r="BS66" s="368">
        <f t="shared" ca="1" si="73"/>
        <v>1509.4701777940909</v>
      </c>
      <c r="BT66" s="368">
        <f t="shared" ca="1" si="73"/>
        <v>1051.4360233064626</v>
      </c>
      <c r="BU66" s="368">
        <f t="shared" ca="1" si="73"/>
        <v>2615.1818133496272</v>
      </c>
      <c r="BV66" s="368">
        <f t="shared" ref="BV66:DA66" ca="1" si="74">BV63+BV56 - (BV22 * Verysmallnumber)</f>
        <v>2774.0069365839718</v>
      </c>
      <c r="BW66" s="368">
        <f t="shared" ca="1" si="74"/>
        <v>1559.8328493560439</v>
      </c>
      <c r="BX66" s="368">
        <f t="shared" ca="1" si="74"/>
        <v>1089.0795252697308</v>
      </c>
      <c r="BY66" s="368">
        <f t="shared" ca="1" si="74"/>
        <v>2670.8720177072519</v>
      </c>
      <c r="BZ66" s="368">
        <f t="shared" ca="1" si="74"/>
        <v>2880.4133316109073</v>
      </c>
      <c r="CA66" s="368">
        <f t="shared" ca="1" si="74"/>
        <v>1608.5967925735004</v>
      </c>
      <c r="CB66" s="368">
        <f t="shared" ca="1" si="74"/>
        <v>1129.5848867364002</v>
      </c>
      <c r="CC66" s="368">
        <f t="shared" ca="1" si="74"/>
        <v>2728.6598170009038</v>
      </c>
      <c r="CD66" s="368">
        <f t="shared" ca="1" si="74"/>
        <v>2913.9234704862265</v>
      </c>
      <c r="CE66" s="368">
        <f t="shared" ca="1" si="74"/>
        <v>1650.0907127307064</v>
      </c>
      <c r="CF66" s="368">
        <f t="shared" ca="1" si="74"/>
        <v>1167.709940096478</v>
      </c>
      <c r="CG66" s="368">
        <f t="shared" ca="1" si="74"/>
        <v>2530.1889345477157</v>
      </c>
      <c r="CH66" s="368">
        <f t="shared" ca="1" si="74"/>
        <v>8736.5444097608033</v>
      </c>
      <c r="CI66" s="368">
        <f t="shared" ca="1" si="74"/>
        <v>5011.3259652742809</v>
      </c>
      <c r="CJ66" s="368">
        <f t="shared" ca="1" si="74"/>
        <v>3583.2750232588214</v>
      </c>
      <c r="CK66" s="368">
        <f t="shared" ca="1" si="74"/>
        <v>9055.5743079500353</v>
      </c>
      <c r="CL66" s="368">
        <f t="shared" ca="1" si="74"/>
        <v>8522.7092870877386</v>
      </c>
      <c r="CM66" s="368">
        <f t="shared" ca="1" si="74"/>
        <v>5207.8512977500386</v>
      </c>
      <c r="CN66" s="368">
        <f t="shared" ca="1" si="74"/>
        <v>3667.7705916460454</v>
      </c>
      <c r="CO66" s="368">
        <f t="shared" ca="1" si="74"/>
        <v>9281.361077013702</v>
      </c>
      <c r="CP66" s="368">
        <f t="shared" ca="1" si="74"/>
        <v>8562.7044923085086</v>
      </c>
      <c r="CQ66" s="368">
        <f t="shared" ca="1" si="74"/>
        <v>5213.8097146159489</v>
      </c>
      <c r="CR66" s="368">
        <f t="shared" ca="1" si="74"/>
        <v>3729.8102019654593</v>
      </c>
      <c r="CS66" s="368">
        <f t="shared" ca="1" si="74"/>
        <v>9463.7676268853811</v>
      </c>
      <c r="CT66" s="368">
        <f t="shared" ca="1" si="74"/>
        <v>9120.3857176799611</v>
      </c>
      <c r="CU66" s="368">
        <f t="shared" ca="1" si="74"/>
        <v>5580.4829871141956</v>
      </c>
      <c r="CV66" s="368">
        <f t="shared" ca="1" si="74"/>
        <v>3995.4435207692763</v>
      </c>
      <c r="CW66" s="368">
        <f t="shared" ca="1" si="74"/>
        <v>10055.983466004589</v>
      </c>
      <c r="CX66" s="368">
        <f t="shared" ca="1" si="74"/>
        <v>9046.8888662050158</v>
      </c>
      <c r="CY66" s="368">
        <f t="shared" ca="1" si="74"/>
        <v>8320.231858413099</v>
      </c>
      <c r="CZ66" s="368">
        <f t="shared" ca="1" si="74"/>
        <v>6377.5140702167555</v>
      </c>
      <c r="DA66" s="368">
        <f t="shared" ca="1" si="74"/>
        <v>15807.476106185684</v>
      </c>
      <c r="DB66" s="368">
        <f t="shared" ref="DB66:EG66" ca="1" si="75">DB63+DB56 - (DB22 * Verysmallnumber)</f>
        <v>14982.476600824972</v>
      </c>
      <c r="DC66" s="368">
        <f t="shared" ca="1" si="75"/>
        <v>9217.6500490768722</v>
      </c>
      <c r="DD66" s="368">
        <f t="shared" ca="1" si="75"/>
        <v>6642.6641197254212</v>
      </c>
      <c r="DE66" s="368">
        <f t="shared" ca="1" si="75"/>
        <v>16528.970101891027</v>
      </c>
      <c r="DF66" s="368">
        <f t="shared" ca="1" si="75"/>
        <v>15090.876094518955</v>
      </c>
      <c r="DG66" s="368">
        <f t="shared" ca="1" si="75"/>
        <v>9264.335553281775</v>
      </c>
      <c r="DH66" s="368">
        <f t="shared" ca="1" si="75"/>
        <v>6686.3605647533786</v>
      </c>
      <c r="DI66" s="368">
        <f t="shared" ca="1" si="75"/>
        <v>16687.900070466774</v>
      </c>
      <c r="DJ66" s="368">
        <f t="shared" ca="1" si="75"/>
        <v>15254.784007475033</v>
      </c>
      <c r="DK66" s="368">
        <f t="shared" ca="1" si="75"/>
        <v>9354.3788223538941</v>
      </c>
      <c r="DL66" s="368">
        <f t="shared" ca="1" si="75"/>
        <v>6718.2084039393403</v>
      </c>
      <c r="DM66" s="368">
        <f t="shared" ca="1" si="75"/>
        <v>16833.859125695006</v>
      </c>
      <c r="DN66" s="368">
        <f t="shared" ca="1" si="75"/>
        <v>15281.452031042252</v>
      </c>
      <c r="DO66" s="368">
        <f t="shared" ca="1" si="75"/>
        <v>9345.2048170936614</v>
      </c>
      <c r="DP66" s="368">
        <f t="shared" ca="1" si="75"/>
        <v>6693.2643384453622</v>
      </c>
      <c r="DQ66" s="368">
        <f t="shared" ca="1" si="75"/>
        <v>16874.371029663056</v>
      </c>
      <c r="DR66" s="368">
        <f t="shared" ca="1" si="75"/>
        <v>15512.25818580576</v>
      </c>
      <c r="DS66" s="368">
        <f t="shared" ca="1" si="75"/>
        <v>9477.2543993066083</v>
      </c>
      <c r="DT66" s="368">
        <f t="shared" ca="1" si="75"/>
        <v>6780.9343599219046</v>
      </c>
      <c r="DU66" s="368">
        <f t="shared" ca="1" si="75"/>
        <v>17130.173446391829</v>
      </c>
      <c r="DV66" s="368">
        <f t="shared" ca="1" si="75"/>
        <v>15658.626755089232</v>
      </c>
      <c r="DW66" s="368">
        <f t="shared" ca="1" si="75"/>
        <v>9487.4757477247076</v>
      </c>
      <c r="DX66" s="368">
        <f t="shared" ca="1" si="75"/>
        <v>6754.2420209934371</v>
      </c>
      <c r="DY66" s="368">
        <f t="shared" ca="1" si="75"/>
        <v>17344.327256239114</v>
      </c>
      <c r="DZ66" s="368">
        <f t="shared" ca="1" si="75"/>
        <v>16171.163766872627</v>
      </c>
      <c r="EA66" s="368">
        <f t="shared" ca="1" si="75"/>
        <v>9811.8102360956855</v>
      </c>
      <c r="EB66" s="368">
        <f t="shared" ca="1" si="75"/>
        <v>6856.2704409559174</v>
      </c>
      <c r="EC66" s="368">
        <f t="shared" ca="1" si="75"/>
        <v>17647.487279406872</v>
      </c>
      <c r="ED66" s="368">
        <f t="shared" ca="1" si="75"/>
        <v>16475.470978132453</v>
      </c>
      <c r="EE66" s="368">
        <f t="shared" ca="1" si="75"/>
        <v>9991.2435674352782</v>
      </c>
      <c r="EF66" s="368">
        <f t="shared" ca="1" si="75"/>
        <v>7092.9138480493639</v>
      </c>
      <c r="EG66" s="368">
        <f t="shared" ca="1" si="75"/>
        <v>18208.620273764976</v>
      </c>
      <c r="EH66" s="368">
        <f t="shared" ref="EH66:FR66" ca="1" si="76">EH63+EH56 - (EH22 * Verysmallnumber)</f>
        <v>16776.640825433584</v>
      </c>
      <c r="EI66" s="368">
        <f t="shared" ca="1" si="76"/>
        <v>10167.634410755956</v>
      </c>
      <c r="EJ66" s="368">
        <f t="shared" ca="1" si="76"/>
        <v>7213.3880194627354</v>
      </c>
      <c r="EK66" s="368">
        <f t="shared" ca="1" si="76"/>
        <v>18542.668024264218</v>
      </c>
      <c r="EL66" s="368">
        <f t="shared" ca="1" si="76"/>
        <v>16992.37304965084</v>
      </c>
      <c r="EM66" s="368">
        <f t="shared" ca="1" si="76"/>
        <v>10283.696796005755</v>
      </c>
      <c r="EN66" s="368">
        <f t="shared" ca="1" si="76"/>
        <v>7311.9187260615354</v>
      </c>
      <c r="EO66" s="368">
        <f t="shared" ca="1" si="76"/>
        <v>18826.024062741493</v>
      </c>
      <c r="EP66" s="368">
        <f t="shared" ca="1" si="76"/>
        <v>17314.140446401765</v>
      </c>
      <c r="EQ66" s="368">
        <f t="shared" ca="1" si="76"/>
        <v>10383.923489371378</v>
      </c>
      <c r="ER66" s="368">
        <f t="shared" ca="1" si="76"/>
        <v>7284.233522148259</v>
      </c>
      <c r="ES66" s="368">
        <f t="shared" ca="1" si="76"/>
        <v>19157.655899562025</v>
      </c>
      <c r="ET66" s="368">
        <f t="shared" ca="1" si="76"/>
        <v>17669.914653469052</v>
      </c>
      <c r="EU66" s="368">
        <f t="shared" ca="1" si="76"/>
        <v>10593.621126052549</v>
      </c>
      <c r="EV66" s="368">
        <f t="shared" ca="1" si="76"/>
        <v>7428.5661819164616</v>
      </c>
      <c r="EW66" s="368">
        <f t="shared" ca="1" si="76"/>
        <v>19553.114107197707</v>
      </c>
      <c r="EX66" s="368">
        <f t="shared" ca="1" si="76"/>
        <v>18428.681837844979</v>
      </c>
      <c r="EY66" s="368">
        <f t="shared" ca="1" si="76"/>
        <v>11079.45834240429</v>
      </c>
      <c r="EZ66" s="368">
        <f t="shared" ca="1" si="76"/>
        <v>7792.4809255274567</v>
      </c>
      <c r="FA66" s="368">
        <f t="shared" ca="1" si="76"/>
        <v>20384.111576740132</v>
      </c>
      <c r="FB66" s="368">
        <f t="shared" ca="1" si="76"/>
        <v>18709.184376419584</v>
      </c>
      <c r="FC66" s="368">
        <f t="shared" ca="1" si="76"/>
        <v>11236.436717055531</v>
      </c>
      <c r="FD66" s="368">
        <f t="shared" ca="1" si="76"/>
        <v>7923.7999864457288</v>
      </c>
      <c r="FE66" s="368">
        <f t="shared" ca="1" si="76"/>
        <v>20748.341337859718</v>
      </c>
      <c r="FF66" s="368">
        <f t="shared" ca="1" si="76"/>
        <v>19287.926952301081</v>
      </c>
      <c r="FG66" s="368">
        <f t="shared" ca="1" si="76"/>
        <v>11596.152234551682</v>
      </c>
      <c r="FH66" s="368">
        <f t="shared" ca="1" si="76"/>
        <v>8155.9950862124342</v>
      </c>
      <c r="FI66" s="368">
        <f t="shared" ca="1" si="76"/>
        <v>21335.388629891946</v>
      </c>
      <c r="FJ66" s="368">
        <f t="shared" ca="1" si="76"/>
        <v>19846.533897357524</v>
      </c>
      <c r="FK66" s="368">
        <f t="shared" ca="1" si="76"/>
        <v>11941.939730723545</v>
      </c>
      <c r="FL66" s="368">
        <f t="shared" ca="1" si="76"/>
        <v>0</v>
      </c>
      <c r="FM66" s="368">
        <f t="shared" ca="1" si="76"/>
        <v>0</v>
      </c>
      <c r="FN66" s="368">
        <f t="shared" ca="1" si="76"/>
        <v>0</v>
      </c>
      <c r="FO66" s="368">
        <f t="shared" ca="1" si="76"/>
        <v>0</v>
      </c>
      <c r="FP66" s="368">
        <f t="shared" ca="1" si="76"/>
        <v>0</v>
      </c>
      <c r="FQ66" s="368">
        <f t="shared" ca="1" si="76"/>
        <v>0</v>
      </c>
      <c r="FR66" s="368">
        <f t="shared" ca="1" si="76"/>
        <v>0</v>
      </c>
    </row>
    <row r="67" spans="2:174">
      <c r="C67" t="s">
        <v>1138</v>
      </c>
      <c r="D67" s="144" t="s">
        <v>15</v>
      </c>
      <c r="E67" s="339">
        <f>MAX(J67:FR67)</f>
        <v>8.1507065892219566E-2</v>
      </c>
      <c r="J67" s="75">
        <f>IFERROR(XIRR(J65:$FR65,J5:$FR5)*J$22,0)</f>
        <v>0</v>
      </c>
      <c r="K67" s="75">
        <f>IFERROR(XIRR(K65:$FR65,K5:$FR5)*K$22,0)</f>
        <v>0</v>
      </c>
      <c r="L67" s="75">
        <f>IFERROR(XIRR(L65:$FR65,L5:$FR5)*L$22,0)</f>
        <v>0</v>
      </c>
      <c r="M67" s="75">
        <f>IFERROR(XIRR(M65:$FR65,M5:$FR5)*M$22,0)</f>
        <v>0</v>
      </c>
      <c r="N67" s="75">
        <f>IFERROR(XIRR(N65:$FR65,N5:$FR5)*N$22,0)</f>
        <v>0</v>
      </c>
      <c r="O67" s="75">
        <f>IFERROR(XIRR(O65:$FR65,O5:$FR5)*O$22,0)</f>
        <v>0</v>
      </c>
      <c r="P67" s="75">
        <f>IFERROR(XIRR(P65:$FR65,P5:$FR5)*P$22,0)</f>
        <v>0</v>
      </c>
      <c r="Q67" s="75">
        <f>IFERROR(XIRR(Q65:$FR65,Q5:$FR5)*Q$22,0)</f>
        <v>0</v>
      </c>
      <c r="R67" s="75">
        <f>IFERROR(XIRR(R65:$FR65,R5:$FR5)*R$22,0)</f>
        <v>0</v>
      </c>
      <c r="S67" s="75">
        <f>IFERROR(XIRR(S65:$FR65,S5:$FR5)*S$22,0)</f>
        <v>0</v>
      </c>
      <c r="T67" s="75">
        <f>IFERROR(XIRR(T65:$FR65,T5:$FR5)*T$22,0)</f>
        <v>0</v>
      </c>
      <c r="U67" s="75">
        <f>IFERROR(XIRR(U65:$FR65,U5:$FR5)*U$22,0)</f>
        <v>0</v>
      </c>
      <c r="V67" s="75">
        <f>IFERROR(XIRR(V65:$FR65,V5:$FR5)*V$22,0)</f>
        <v>0</v>
      </c>
      <c r="W67" s="75">
        <f>IFERROR(XIRR(W65:$FR65,W5:$FR5)*W$22,0)</f>
        <v>8.1507065892219566E-2</v>
      </c>
      <c r="X67" s="75">
        <f>IFERROR(XIRR(X65:$FR65,X5:$FR5)*X$22,0)</f>
        <v>0</v>
      </c>
      <c r="Y67" s="75">
        <f>IFERROR(XIRR(Y65:$FR65,Y5:$FR5)*Y$22,0)</f>
        <v>0</v>
      </c>
      <c r="Z67" s="75">
        <f>IFERROR(XIRR(Z65:$FR65,Z5:$FR5)*Z$22,0)</f>
        <v>0</v>
      </c>
      <c r="AA67" s="75">
        <f>IFERROR(XIRR(AA65:$FR65,AA5:$FR5)*AA$22,0)</f>
        <v>0</v>
      </c>
      <c r="AB67" s="75">
        <f>IFERROR(XIRR(AB65:$FR65,AB5:$FR5)*AB$22,0)</f>
        <v>0</v>
      </c>
      <c r="AC67" s="75">
        <f>IFERROR(XIRR(AC65:$FR65,AC5:$FR5)*AC$22,0)</f>
        <v>0</v>
      </c>
      <c r="AD67" s="75">
        <f>IFERROR(XIRR(AD65:$FR65,AD5:$FR5)*AD$22,0)</f>
        <v>0</v>
      </c>
      <c r="AE67" s="75">
        <f>IFERROR(XIRR(AE65:$FR65,AE5:$FR5)*AE$22,0)</f>
        <v>0</v>
      </c>
      <c r="AF67" s="75">
        <f>IFERROR(XIRR(AF65:$FR65,AF5:$FR5)*AF$22,0)</f>
        <v>0</v>
      </c>
      <c r="AG67" s="75">
        <f>IFERROR(XIRR(AG65:$FR65,AG5:$FR5)*AG$22,0)</f>
        <v>0</v>
      </c>
      <c r="AH67" s="75">
        <f>IFERROR(XIRR(AH65:$FR65,AH5:$FR5)*AH$22,0)</f>
        <v>0</v>
      </c>
      <c r="AI67" s="75">
        <f>IFERROR(XIRR(AI65:$FR65,AI5:$FR5)*AI$22,0)</f>
        <v>0</v>
      </c>
      <c r="AJ67" s="75">
        <f>IFERROR(XIRR(AJ65:$FR65,AJ5:$FR5)*AJ$22,0)</f>
        <v>0</v>
      </c>
      <c r="AK67" s="75">
        <f>IFERROR(XIRR(AK65:$FR65,AK5:$FR5)*AK$22,0)</f>
        <v>0</v>
      </c>
      <c r="AL67" s="75">
        <f>IFERROR(XIRR(AL65:$FR65,AL5:$FR5)*AL$22,0)</f>
        <v>0</v>
      </c>
      <c r="AM67" s="75">
        <f>IFERROR(XIRR(AM65:$FR65,AM5:$FR5)*AM$22,0)</f>
        <v>0</v>
      </c>
      <c r="AN67" s="75">
        <f>IFERROR(XIRR(AN65:$FR65,AN5:$FR5)*AN$22,0)</f>
        <v>0</v>
      </c>
      <c r="AO67" s="75">
        <f>IFERROR(XIRR(AO65:$FR65,AO5:$FR5)*AO$22,0)</f>
        <v>0</v>
      </c>
      <c r="AP67" s="75">
        <f>IFERROR(XIRR(AP65:$FR65,AP5:$FR5)*AP$22,0)</f>
        <v>0</v>
      </c>
      <c r="AQ67" s="75">
        <f>IFERROR(XIRR(AQ65:$FR65,AQ5:$FR5)*AQ$22,0)</f>
        <v>0</v>
      </c>
      <c r="AR67" s="75">
        <f>IFERROR(XIRR(AR65:$FR65,AR5:$FR5)*AR$22,0)</f>
        <v>0</v>
      </c>
      <c r="AS67" s="75">
        <f>IFERROR(XIRR(AS65:$FR65,AS5:$FR5)*AS$22,0)</f>
        <v>0</v>
      </c>
      <c r="AT67" s="75">
        <f>IFERROR(XIRR(AT65:$FR65,AT5:$FR5)*AT$22,0)</f>
        <v>0</v>
      </c>
      <c r="AU67" s="75">
        <f>IFERROR(XIRR(AU65:$FR65,AU5:$FR5)*AU$22,0)</f>
        <v>0</v>
      </c>
      <c r="AV67" s="75">
        <f>IFERROR(XIRR(AV65:$FR65,AV5:$FR5)*AV$22,0)</f>
        <v>0</v>
      </c>
      <c r="AW67" s="75">
        <f>IFERROR(XIRR(AW65:$FR65,AW5:$FR5)*AW$22,0)</f>
        <v>0</v>
      </c>
      <c r="AX67" s="75">
        <f>IFERROR(XIRR(AX65:$FR65,AX5:$FR5)*AX$22,0)</f>
        <v>0</v>
      </c>
      <c r="AY67" s="75">
        <f>IFERROR(XIRR(AY65:$FR65,AY5:$FR5)*AY$22,0)</f>
        <v>0</v>
      </c>
      <c r="AZ67" s="75">
        <f>IFERROR(XIRR(AZ65:$FR65,AZ5:$FR5)*AZ$22,0)</f>
        <v>0</v>
      </c>
      <c r="BA67" s="75">
        <f>IFERROR(XIRR(BA65:$FR65,BA5:$FR5)*BA$22,0)</f>
        <v>0</v>
      </c>
      <c r="BB67" s="75">
        <f>IFERROR(XIRR(BB65:$FR65,BB5:$FR5)*BB$22,0)</f>
        <v>0</v>
      </c>
      <c r="BC67" s="75">
        <f>IFERROR(XIRR(BC65:$FR65,BC5:$FR5)*BC$22,0)</f>
        <v>0</v>
      </c>
      <c r="BD67" s="75">
        <f>IFERROR(XIRR(BD65:$FR65,BD5:$FR5)*BD$22,0)</f>
        <v>0</v>
      </c>
      <c r="BE67" s="75">
        <f>IFERROR(XIRR(BE65:$FR65,BE5:$FR5)*BE$22,0)</f>
        <v>0</v>
      </c>
      <c r="BF67" s="75">
        <f>IFERROR(XIRR(BF65:$FR65,BF5:$FR5)*BF$22,0)</f>
        <v>0</v>
      </c>
      <c r="BG67" s="75">
        <f>IFERROR(XIRR(BG65:$FR65,BG5:$FR5)*BG$22,0)</f>
        <v>0</v>
      </c>
      <c r="BH67" s="75">
        <f>IFERROR(XIRR(BH65:$FR65,BH5:$FR5)*BH$22,0)</f>
        <v>0</v>
      </c>
      <c r="BI67" s="75">
        <f>IFERROR(XIRR(BI65:$FR65,BI5:$FR5)*BI$22,0)</f>
        <v>0</v>
      </c>
      <c r="BJ67" s="75">
        <f>IFERROR(XIRR(BJ65:$FR65,BJ5:$FR5)*BJ$22,0)</f>
        <v>0</v>
      </c>
      <c r="BK67" s="75">
        <f>IFERROR(XIRR(BK65:$FR65,BK5:$FR5)*BK$22,0)</f>
        <v>0</v>
      </c>
      <c r="BL67" s="75">
        <f>IFERROR(XIRR(BL65:$FR65,BL5:$FR5)*BL$22,0)</f>
        <v>0</v>
      </c>
      <c r="BM67" s="75">
        <f>IFERROR(XIRR(BM65:$FR65,BM5:$FR5)*BM$22,0)</f>
        <v>0</v>
      </c>
      <c r="BN67" s="75">
        <f>IFERROR(XIRR(BN65:$FR65,BN5:$FR5)*BN$22,0)</f>
        <v>0</v>
      </c>
      <c r="BO67" s="75">
        <f>IFERROR(XIRR(BO65:$FR65,BO5:$FR5)*BO$22,0)</f>
        <v>0</v>
      </c>
      <c r="BP67" s="75">
        <f>IFERROR(XIRR(BP65:$FR65,BP5:$FR5)*BP$22,0)</f>
        <v>0</v>
      </c>
      <c r="BQ67" s="75">
        <f>IFERROR(XIRR(BQ65:$FR65,BQ5:$FR5)*BQ$22,0)</f>
        <v>0</v>
      </c>
      <c r="BR67" s="75">
        <f>IFERROR(XIRR(BR65:$FR65,BR5:$FR5)*BR$22,0)</f>
        <v>0</v>
      </c>
      <c r="BS67" s="75">
        <f>IFERROR(XIRR(BS65:$FR65,BS5:$FR5)*BS$22,0)</f>
        <v>0</v>
      </c>
      <c r="BT67" s="75">
        <f>IFERROR(XIRR(BT65:$FR65,BT5:$FR5)*BT$22,0)</f>
        <v>0</v>
      </c>
      <c r="BU67" s="75">
        <f>IFERROR(XIRR(BU65:$FR65,BU5:$FR5)*BU$22,0)</f>
        <v>0</v>
      </c>
      <c r="BV67" s="75">
        <f>IFERROR(XIRR(BV65:$FR65,BV5:$FR5)*BV$22,0)</f>
        <v>0</v>
      </c>
      <c r="BW67" s="75">
        <f>IFERROR(XIRR(BW65:$FR65,BW5:$FR5)*BW$22,0)</f>
        <v>0</v>
      </c>
      <c r="BX67" s="75">
        <f>IFERROR(XIRR(BX65:$FR65,BX5:$FR5)*BX$22,0)</f>
        <v>0</v>
      </c>
      <c r="BY67" s="75">
        <f>IFERROR(XIRR(BY65:$FR65,BY5:$FR5)*BY$22,0)</f>
        <v>0</v>
      </c>
      <c r="BZ67" s="75">
        <f>IFERROR(XIRR(BZ65:$FR65,BZ5:$FR5)*BZ$22,0)</f>
        <v>0</v>
      </c>
      <c r="CA67" s="75">
        <f>IFERROR(XIRR(CA65:$FR65,CA5:$FR5)*CA$22,0)</f>
        <v>0</v>
      </c>
      <c r="CB67" s="75">
        <f>IFERROR(XIRR(CB65:$FR65,CB5:$FR5)*CB$22,0)</f>
        <v>0</v>
      </c>
      <c r="CC67" s="75">
        <f>IFERROR(XIRR(CC65:$FR65,CC5:$FR5)*CC$22,0)</f>
        <v>0</v>
      </c>
      <c r="CD67" s="75">
        <f>IFERROR(XIRR(CD65:$FR65,CD5:$FR5)*CD$22,0)</f>
        <v>0</v>
      </c>
      <c r="CE67" s="75">
        <f>IFERROR(XIRR(CE65:$FR65,CE5:$FR5)*CE$22,0)</f>
        <v>0</v>
      </c>
      <c r="CF67" s="75">
        <f>IFERROR(XIRR(CF65:$FR65,CF5:$FR5)*CF$22,0)</f>
        <v>0</v>
      </c>
      <c r="CG67" s="75">
        <f>IFERROR(XIRR(CG65:$FR65,CG5:$FR5)*CG$22,0)</f>
        <v>0</v>
      </c>
      <c r="CH67" s="75">
        <f>IFERROR(XIRR(CH65:$FR65,CH5:$FR5)*CH$22,0)</f>
        <v>0</v>
      </c>
      <c r="CI67" s="75">
        <f>IFERROR(XIRR(CI65:$FR65,CI5:$FR5)*CI$22,0)</f>
        <v>0</v>
      </c>
      <c r="CJ67" s="75">
        <f>IFERROR(XIRR(CJ65:$FR65,CJ5:$FR5)*CJ$22,0)</f>
        <v>0</v>
      </c>
      <c r="CK67" s="75">
        <f>IFERROR(XIRR(CK65:$FR65,CK5:$FR5)*CK$22,0)</f>
        <v>0</v>
      </c>
      <c r="CL67" s="75">
        <f>IFERROR(XIRR(CL65:$FR65,CL5:$FR5)*CL$22,0)</f>
        <v>0</v>
      </c>
      <c r="CM67" s="75">
        <f>IFERROR(XIRR(CM65:$FR65,CM5:$FR5)*CM$22,0)</f>
        <v>0</v>
      </c>
      <c r="CN67" s="75">
        <f>IFERROR(XIRR(CN65:$FR65,CN5:$FR5)*CN$22,0)</f>
        <v>0</v>
      </c>
      <c r="CO67" s="75">
        <f>IFERROR(XIRR(CO65:$FR65,CO5:$FR5)*CO$22,0)</f>
        <v>0</v>
      </c>
      <c r="CP67" s="75">
        <f>IFERROR(XIRR(CP65:$FR65,CP5:$FR5)*CP$22,0)</f>
        <v>0</v>
      </c>
      <c r="CQ67" s="75">
        <f>IFERROR(XIRR(CQ65:$FR65,CQ5:$FR5)*CQ$22,0)</f>
        <v>0</v>
      </c>
      <c r="CR67" s="75">
        <f>IFERROR(XIRR(CR65:$FR65,CR5:$FR5)*CR$22,0)</f>
        <v>0</v>
      </c>
      <c r="CS67" s="75">
        <f>IFERROR(XIRR(CS65:$FR65,CS5:$FR5)*CS$22,0)</f>
        <v>0</v>
      </c>
      <c r="CT67" s="75">
        <f>IFERROR(XIRR(CT65:$FR65,CT5:$FR5)*CT$22,0)</f>
        <v>0</v>
      </c>
      <c r="CU67" s="75">
        <f>IFERROR(XIRR(CU65:$FR65,CU5:$FR5)*CU$22,0)</f>
        <v>0</v>
      </c>
      <c r="CV67" s="75">
        <f>IFERROR(XIRR(CV65:$FR65,CV5:$FR5)*CV$22,0)</f>
        <v>0</v>
      </c>
      <c r="CW67" s="75">
        <f>IFERROR(XIRR(CW65:$FR65,CW5:$FR5)*CW$22,0)</f>
        <v>0</v>
      </c>
      <c r="CX67" s="75">
        <f>IFERROR(XIRR(CX65:$FR65,CX5:$FR5)*CX$22,0)</f>
        <v>0</v>
      </c>
      <c r="CY67" s="75">
        <f>IFERROR(XIRR(CY65:$FR65,CY5:$FR5)*CY$22,0)</f>
        <v>0</v>
      </c>
      <c r="CZ67" s="75">
        <f>IFERROR(XIRR(CZ65:$FR65,CZ5:$FR5)*CZ$22,0)</f>
        <v>0</v>
      </c>
      <c r="DA67" s="75">
        <f>IFERROR(XIRR(DA65:$FR65,DA5:$FR5)*DA$22,0)</f>
        <v>0</v>
      </c>
      <c r="DB67" s="75">
        <f>IFERROR(XIRR(DB65:$FR65,DB5:$FR5)*DB$22,0)</f>
        <v>0</v>
      </c>
      <c r="DC67" s="75">
        <f>IFERROR(XIRR(DC65:$FR65,DC5:$FR5)*DC$22,0)</f>
        <v>0</v>
      </c>
      <c r="DD67" s="75">
        <f>IFERROR(XIRR(DD65:$FR65,DD5:$FR5)*DD$22,0)</f>
        <v>0</v>
      </c>
      <c r="DE67" s="75">
        <f>IFERROR(XIRR(DE65:$FR65,DE5:$FR5)*DE$22,0)</f>
        <v>0</v>
      </c>
      <c r="DF67" s="75">
        <f>IFERROR(XIRR(DF65:$FR65,DF5:$FR5)*DF$22,0)</f>
        <v>0</v>
      </c>
      <c r="DG67" s="75">
        <f>IFERROR(XIRR(DG65:$FR65,DG5:$FR5)*DG$22,0)</f>
        <v>0</v>
      </c>
      <c r="DH67" s="75">
        <f>IFERROR(XIRR(DH65:$FR65,DH5:$FR5)*DH$22,0)</f>
        <v>0</v>
      </c>
      <c r="DI67" s="75">
        <f>IFERROR(XIRR(DI65:$FR65,DI5:$FR5)*DI$22,0)</f>
        <v>0</v>
      </c>
      <c r="DJ67" s="75">
        <f>IFERROR(XIRR(DJ65:$FR65,DJ5:$FR5)*DJ$22,0)</f>
        <v>0</v>
      </c>
      <c r="DK67" s="75">
        <f>IFERROR(XIRR(DK65:$FR65,DK5:$FR5)*DK$22,0)</f>
        <v>0</v>
      </c>
      <c r="DL67" s="75">
        <f>IFERROR(XIRR(DL65:$FR65,DL5:$FR5)*DL$22,0)</f>
        <v>0</v>
      </c>
      <c r="DM67" s="75">
        <f>IFERROR(XIRR(DM65:$FR65,DM5:$FR5)*DM$22,0)</f>
        <v>0</v>
      </c>
      <c r="DN67" s="75">
        <f>IFERROR(XIRR(DN65:$FR65,DN5:$FR5)*DN$22,0)</f>
        <v>0</v>
      </c>
      <c r="DO67" s="75">
        <f>IFERROR(XIRR(DO65:$FR65,DO5:$FR5)*DO$22,0)</f>
        <v>0</v>
      </c>
      <c r="DP67" s="75">
        <f>IFERROR(XIRR(DP65:$FR65,DP5:$FR5)*DP$22,0)</f>
        <v>0</v>
      </c>
      <c r="DQ67" s="75">
        <f>IFERROR(XIRR(DQ65:$FR65,DQ5:$FR5)*DQ$22,0)</f>
        <v>0</v>
      </c>
      <c r="DR67" s="75">
        <f>IFERROR(XIRR(DR65:$FR65,DR5:$FR5)*DR$22,0)</f>
        <v>0</v>
      </c>
      <c r="DS67" s="75">
        <f>IFERROR(XIRR(DS65:$FR65,DS5:$FR5)*DS$22,0)</f>
        <v>0</v>
      </c>
      <c r="DT67" s="75">
        <f>IFERROR(XIRR(DT65:$FR65,DT5:$FR5)*DT$22,0)</f>
        <v>0</v>
      </c>
      <c r="DU67" s="75">
        <f>IFERROR(XIRR(DU65:$FR65,DU5:$FR5)*DU$22,0)</f>
        <v>0</v>
      </c>
      <c r="DV67" s="75">
        <f>IFERROR(XIRR(DV65:$FR65,DV5:$FR5)*DV$22,0)</f>
        <v>0</v>
      </c>
      <c r="DW67" s="75">
        <f>IFERROR(XIRR(DW65:$FR65,DW5:$FR5)*DW$22,0)</f>
        <v>0</v>
      </c>
      <c r="DX67" s="75">
        <f>IFERROR(XIRR(DX65:$FR65,DX5:$FR5)*DX$22,0)</f>
        <v>0</v>
      </c>
      <c r="DY67" s="75">
        <f>IFERROR(XIRR(DY65:$FR65,DY5:$FR5)*DY$22,0)</f>
        <v>0</v>
      </c>
      <c r="DZ67" s="75">
        <f>IFERROR(XIRR(DZ65:$FR65,DZ5:$FR5)*DZ$22,0)</f>
        <v>0</v>
      </c>
      <c r="EA67" s="75">
        <f>IFERROR(XIRR(EA65:$FR65,EA5:$FR5)*EA$22,0)</f>
        <v>0</v>
      </c>
      <c r="EB67" s="75">
        <f>IFERROR(XIRR(EB65:$FR65,EB5:$FR5)*EB$22,0)</f>
        <v>0</v>
      </c>
      <c r="EC67" s="75">
        <f>IFERROR(XIRR(EC65:$FR65,EC5:$FR5)*EC$22,0)</f>
        <v>0</v>
      </c>
      <c r="ED67" s="75">
        <f>IFERROR(XIRR(ED65:$FR65,ED5:$FR5)*ED$22,0)</f>
        <v>0</v>
      </c>
      <c r="EE67" s="75">
        <f>IFERROR(XIRR(EE65:$FR65,EE5:$FR5)*EE$22,0)</f>
        <v>0</v>
      </c>
      <c r="EF67" s="75">
        <f>IFERROR(XIRR(EF65:$FR65,EF5:$FR5)*EF$22,0)</f>
        <v>0</v>
      </c>
      <c r="EG67" s="75">
        <f>IFERROR(XIRR(EG65:$FR65,EG5:$FR5)*EG$22,0)</f>
        <v>0</v>
      </c>
      <c r="EH67" s="75">
        <f>IFERROR(XIRR(EH65:$FR65,EH5:$FR5)*EH$22,0)</f>
        <v>0</v>
      </c>
      <c r="EI67" s="75">
        <f>IFERROR(XIRR(EI65:$FR65,EI5:$FR5)*EI$22,0)</f>
        <v>0</v>
      </c>
      <c r="EJ67" s="75">
        <f>IFERROR(XIRR(EJ65:$FR65,EJ5:$FR5)*EJ$22,0)</f>
        <v>0</v>
      </c>
      <c r="EK67" s="75">
        <f>IFERROR(XIRR(EK65:$FR65,EK5:$FR5)*EK$22,0)</f>
        <v>0</v>
      </c>
      <c r="EL67" s="75">
        <f>IFERROR(XIRR(EL65:$FR65,EL5:$FR5)*EL$22,0)</f>
        <v>0</v>
      </c>
      <c r="EM67" s="75">
        <f>IFERROR(XIRR(EM65:$FR65,EM5:$FR5)*EM$22,0)</f>
        <v>0</v>
      </c>
      <c r="EN67" s="75">
        <f>IFERROR(XIRR(EN65:$FR65,EN5:$FR5)*EN$22,0)</f>
        <v>0</v>
      </c>
      <c r="EO67" s="75">
        <f>IFERROR(XIRR(EO65:$FR65,EO5:$FR5)*EO$22,0)</f>
        <v>0</v>
      </c>
      <c r="EP67" s="75">
        <f>IFERROR(XIRR(EP65:$FR65,EP5:$FR5)*EP$22,0)</f>
        <v>0</v>
      </c>
      <c r="EQ67" s="75">
        <f>IFERROR(XIRR(EQ65:$FR65,EQ5:$FR5)*EQ$22,0)</f>
        <v>0</v>
      </c>
      <c r="ER67" s="75">
        <f>IFERROR(XIRR(ER65:$FR65,ER5:$FR5)*ER$22,0)</f>
        <v>0</v>
      </c>
      <c r="ES67" s="75">
        <f>IFERROR(XIRR(ES65:$FR65,ES5:$FR5)*ES$22,0)</f>
        <v>0</v>
      </c>
      <c r="ET67" s="75">
        <f>IFERROR(XIRR(ET65:$FR65,ET5:$FR5)*ET$22,0)</f>
        <v>0</v>
      </c>
      <c r="EU67" s="75">
        <f>IFERROR(XIRR(EU65:$FR65,EU5:$FR5)*EU$22,0)</f>
        <v>0</v>
      </c>
      <c r="EV67" s="75">
        <f>IFERROR(XIRR(EV65:$FR65,EV5:$FR5)*EV$22,0)</f>
        <v>0</v>
      </c>
      <c r="EW67" s="75">
        <f>IFERROR(XIRR(EW65:$FR65,EW5:$FR5)*EW$22,0)</f>
        <v>0</v>
      </c>
      <c r="EX67" s="75">
        <f>IFERROR(XIRR(EX65:$FR65,EX5:$FR5)*EX$22,0)</f>
        <v>0</v>
      </c>
      <c r="EY67" s="75">
        <f>IFERROR(XIRR(EY65:$FR65,EY5:$FR5)*EY$22,0)</f>
        <v>0</v>
      </c>
      <c r="EZ67" s="75">
        <f>IFERROR(XIRR(EZ65:$FR65,EZ5:$FR5)*EZ$22,0)</f>
        <v>0</v>
      </c>
      <c r="FA67" s="75">
        <f>IFERROR(XIRR(FA65:$FR65,FA5:$FR5)*FA$22,0)</f>
        <v>0</v>
      </c>
      <c r="FB67" s="75">
        <f>IFERROR(XIRR(FB65:$FR65,FB5:$FR5)*FB$22,0)</f>
        <v>0</v>
      </c>
      <c r="FC67" s="75">
        <f>IFERROR(XIRR(FC65:$FR65,FC5:$FR5)*FC$22,0)</f>
        <v>0</v>
      </c>
      <c r="FD67" s="75">
        <f>IFERROR(XIRR(FD65:$FR65,FD5:$FR5)*FD$22,0)</f>
        <v>0</v>
      </c>
      <c r="FE67" s="75">
        <f>IFERROR(XIRR(FE65:$FR65,FE5:$FR5)*FE$22,0)</f>
        <v>0</v>
      </c>
      <c r="FF67" s="75">
        <f>IFERROR(XIRR(FF65:$FR65,FF5:$FR5)*FF$22,0)</f>
        <v>0</v>
      </c>
      <c r="FG67" s="75">
        <f>IFERROR(XIRR(FG65:$FR65,FG5:$FR5)*FG$22,0)</f>
        <v>0</v>
      </c>
      <c r="FH67" s="75">
        <f>IFERROR(XIRR(FH65:$FR65,FH5:$FR5)*FH$22,0)</f>
        <v>0</v>
      </c>
      <c r="FI67" s="75">
        <f>IFERROR(XIRR(FI65:$FR65,FI5:$FR5)*FI$22,0)</f>
        <v>0</v>
      </c>
      <c r="FJ67" s="75">
        <f>IFERROR(XIRR(FJ65:$FR65,FJ5:$FR5)*FJ$22,0)</f>
        <v>0</v>
      </c>
      <c r="FK67" s="75">
        <f>IFERROR(XIRR(FK65:$FR65,FK5:$FR5)*FK$22,0)</f>
        <v>0</v>
      </c>
      <c r="FL67" s="75">
        <f>IFERROR(XIRR(FL65:$FR65,FL5:$FR5)*FL$22,0)</f>
        <v>0</v>
      </c>
      <c r="FM67" s="75">
        <f>IFERROR(XIRR(FM65:$FR65,FM5:$FR5)*FM$22,0)</f>
        <v>0</v>
      </c>
      <c r="FN67" s="75">
        <f>IFERROR(XIRR(FN65:$FR65,FN5:$FR5)*FN$22,0)</f>
        <v>0</v>
      </c>
      <c r="FO67" s="75">
        <f>IFERROR(XIRR(FO65:$FR65,FO5:$FR5)*FO$22,0)</f>
        <v>0</v>
      </c>
      <c r="FP67" s="75">
        <f>IFERROR(XIRR(FP65:$FR65,FP5:$FR5)*FP$22,0)</f>
        <v>0</v>
      </c>
      <c r="FQ67" s="75">
        <f>IFERROR(XIRR(FQ65:$FR65,FQ5:$FR5)*FQ$22,0)</f>
        <v>0</v>
      </c>
      <c r="FR67" s="75">
        <f>IFERROR(XIRR(FR65:$FR65,FR5:$FR5)*FR$22,0)</f>
        <v>0</v>
      </c>
    </row>
    <row r="68" spans="2:174">
      <c r="C68" t="s">
        <v>141</v>
      </c>
      <c r="D68" s="144" t="s">
        <v>15</v>
      </c>
      <c r="E68" s="339">
        <f ca="1">MAX(J68:FR68)</f>
        <v>9.4215783476829518E-2</v>
      </c>
      <c r="J68" s="75">
        <f ca="1">IFERROR(XIRR(J66:$FR66,J5:$FR5)*J$22,0)</f>
        <v>0</v>
      </c>
      <c r="K68" s="75">
        <f ca="1">IFERROR(XIRR(K66:$FR66,K5:$FR5)*K$22,0)</f>
        <v>0</v>
      </c>
      <c r="L68" s="75">
        <f ca="1">IFERROR(XIRR(L66:$FR66,L5:$FR5)*L$22,0)</f>
        <v>0</v>
      </c>
      <c r="M68" s="75">
        <f ca="1">IFERROR(XIRR(M66:$FR66,M5:$FR5)*M$22,0)</f>
        <v>0</v>
      </c>
      <c r="N68" s="75">
        <f ca="1">IFERROR(XIRR(N66:$FR66,N5:$FR5)*N$22,0)</f>
        <v>0</v>
      </c>
      <c r="O68" s="75">
        <f ca="1">IFERROR(XIRR(O66:$FR66,O5:$FR5)*O$22,0)</f>
        <v>0</v>
      </c>
      <c r="P68" s="75">
        <f ca="1">IFERROR(XIRR(P66:$FR66,P5:$FR5)*P$22,0)</f>
        <v>0</v>
      </c>
      <c r="Q68" s="75">
        <f ca="1">IFERROR(XIRR(Q66:$FR66,Q5:$FR5)*Q$22,0)</f>
        <v>0</v>
      </c>
      <c r="R68" s="75">
        <f ca="1">IFERROR(XIRR(R66:$FR66,R5:$FR5)*R$22,0)</f>
        <v>0</v>
      </c>
      <c r="S68" s="75">
        <f ca="1">IFERROR(XIRR(S66:$FR66,S5:$FR5)*S$22,0)</f>
        <v>0</v>
      </c>
      <c r="T68" s="75">
        <f ca="1">IFERROR(XIRR(T66:$FR66,T5:$FR5)*T$22,0)</f>
        <v>0</v>
      </c>
      <c r="U68" s="75">
        <f ca="1">IFERROR(XIRR(U66:$FR66,U5:$FR5)*U$22,0)</f>
        <v>0</v>
      </c>
      <c r="V68" s="75">
        <f ca="1">IFERROR(XIRR(V66:$FR66,V5:$FR5)*V$22,0)</f>
        <v>0</v>
      </c>
      <c r="W68" s="75">
        <f ca="1">IFERROR(XIRR(W66:$FR66,W5:$FR5)*W$22,0)</f>
        <v>9.4215783476829518E-2</v>
      </c>
      <c r="X68" s="75">
        <f ca="1">IFERROR(XIRR(X66:$FR66,X5:$FR5)*X$22,0)</f>
        <v>0</v>
      </c>
      <c r="Y68" s="75">
        <f ca="1">IFERROR(XIRR(Y66:$FR66,Y5:$FR5)*Y$22,0)</f>
        <v>0</v>
      </c>
      <c r="Z68" s="75">
        <f ca="1">IFERROR(XIRR(Z66:$FR66,Z5:$FR5)*Z$22,0)</f>
        <v>0</v>
      </c>
      <c r="AA68" s="75">
        <f ca="1">IFERROR(XIRR(AA66:$FR66,AA5:$FR5)*AA$22,0)</f>
        <v>0</v>
      </c>
      <c r="AB68" s="75">
        <f ca="1">IFERROR(XIRR(AB66:$FR66,AB5:$FR5)*AB$22,0)</f>
        <v>0</v>
      </c>
      <c r="AC68" s="75">
        <f ca="1">IFERROR(XIRR(AC66:$FR66,AC5:$FR5)*AC$22,0)</f>
        <v>0</v>
      </c>
      <c r="AD68" s="75">
        <f ca="1">IFERROR(XIRR(AD66:$FR66,AD5:$FR5)*AD$22,0)</f>
        <v>0</v>
      </c>
      <c r="AE68" s="75">
        <f ca="1">IFERROR(XIRR(AE66:$FR66,AE5:$FR5)*AE$22,0)</f>
        <v>0</v>
      </c>
      <c r="AF68" s="75">
        <f ca="1">IFERROR(XIRR(AF66:$FR66,AF5:$FR5)*AF$22,0)</f>
        <v>0</v>
      </c>
      <c r="AG68" s="75">
        <f ca="1">IFERROR(XIRR(AG66:$FR66,AG5:$FR5)*AG$22,0)</f>
        <v>0</v>
      </c>
      <c r="AH68" s="75">
        <f ca="1">IFERROR(XIRR(AH66:$FR66,AH5:$FR5)*AH$22,0)</f>
        <v>0</v>
      </c>
      <c r="AI68" s="75">
        <f ca="1">IFERROR(XIRR(AI66:$FR66,AI5:$FR5)*AI$22,0)</f>
        <v>0</v>
      </c>
      <c r="AJ68" s="75">
        <f ca="1">IFERROR(XIRR(AJ66:$FR66,AJ5:$FR5)*AJ$22,0)</f>
        <v>0</v>
      </c>
      <c r="AK68" s="75">
        <f ca="1">IFERROR(XIRR(AK66:$FR66,AK5:$FR5)*AK$22,0)</f>
        <v>0</v>
      </c>
      <c r="AL68" s="75">
        <f ca="1">IFERROR(XIRR(AL66:$FR66,AL5:$FR5)*AL$22,0)</f>
        <v>0</v>
      </c>
      <c r="AM68" s="75">
        <f ca="1">IFERROR(XIRR(AM66:$FR66,AM5:$FR5)*AM$22,0)</f>
        <v>0</v>
      </c>
      <c r="AN68" s="75">
        <f ca="1">IFERROR(XIRR(AN66:$FR66,AN5:$FR5)*AN$22,0)</f>
        <v>0</v>
      </c>
      <c r="AO68" s="75">
        <f ca="1">IFERROR(XIRR(AO66:$FR66,AO5:$FR5)*AO$22,0)</f>
        <v>0</v>
      </c>
      <c r="AP68" s="75">
        <f ca="1">IFERROR(XIRR(AP66:$FR66,AP5:$FR5)*AP$22,0)</f>
        <v>0</v>
      </c>
      <c r="AQ68" s="75">
        <f ca="1">IFERROR(XIRR(AQ66:$FR66,AQ5:$FR5)*AQ$22,0)</f>
        <v>0</v>
      </c>
      <c r="AR68" s="75">
        <f ca="1">IFERROR(XIRR(AR66:$FR66,AR5:$FR5)*AR$22,0)</f>
        <v>0</v>
      </c>
      <c r="AS68" s="75">
        <f ca="1">IFERROR(XIRR(AS66:$FR66,AS5:$FR5)*AS$22,0)</f>
        <v>0</v>
      </c>
      <c r="AT68" s="75">
        <f ca="1">IFERROR(XIRR(AT66:$FR66,AT5:$FR5)*AT$22,0)</f>
        <v>0</v>
      </c>
      <c r="AU68" s="75">
        <f ca="1">IFERROR(XIRR(AU66:$FR66,AU5:$FR5)*AU$22,0)</f>
        <v>0</v>
      </c>
      <c r="AV68" s="75">
        <f ca="1">IFERROR(XIRR(AV66:$FR66,AV5:$FR5)*AV$22,0)</f>
        <v>0</v>
      </c>
      <c r="AW68" s="75">
        <f ca="1">IFERROR(XIRR(AW66:$FR66,AW5:$FR5)*AW$22,0)</f>
        <v>0</v>
      </c>
      <c r="AX68" s="75">
        <f ca="1">IFERROR(XIRR(AX66:$FR66,AX5:$FR5)*AX$22,0)</f>
        <v>0</v>
      </c>
      <c r="AY68" s="75">
        <f ca="1">IFERROR(XIRR(AY66:$FR66,AY5:$FR5)*AY$22,0)</f>
        <v>0</v>
      </c>
      <c r="AZ68" s="75">
        <f ca="1">IFERROR(XIRR(AZ66:$FR66,AZ5:$FR5)*AZ$22,0)</f>
        <v>0</v>
      </c>
      <c r="BA68" s="75">
        <f ca="1">IFERROR(XIRR(BA66:$FR66,BA5:$FR5)*BA$22,0)</f>
        <v>0</v>
      </c>
      <c r="BB68" s="75">
        <f ca="1">IFERROR(XIRR(BB66:$FR66,BB5:$FR5)*BB$22,0)</f>
        <v>0</v>
      </c>
      <c r="BC68" s="75">
        <f ca="1">IFERROR(XIRR(BC66:$FR66,BC5:$FR5)*BC$22,0)</f>
        <v>0</v>
      </c>
      <c r="BD68" s="75">
        <f ca="1">IFERROR(XIRR(BD66:$FR66,BD5:$FR5)*BD$22,0)</f>
        <v>0</v>
      </c>
      <c r="BE68" s="75">
        <f ca="1">IFERROR(XIRR(BE66:$FR66,BE5:$FR5)*BE$22,0)</f>
        <v>0</v>
      </c>
      <c r="BF68" s="75">
        <f ca="1">IFERROR(XIRR(BF66:$FR66,BF5:$FR5)*BF$22,0)</f>
        <v>0</v>
      </c>
      <c r="BG68" s="75">
        <f ca="1">IFERROR(XIRR(BG66:$FR66,BG5:$FR5)*BG$22,0)</f>
        <v>0</v>
      </c>
      <c r="BH68" s="75">
        <f ca="1">IFERROR(XIRR(BH66:$FR66,BH5:$FR5)*BH$22,0)</f>
        <v>0</v>
      </c>
      <c r="BI68" s="75">
        <f ca="1">IFERROR(XIRR(BI66:$FR66,BI5:$FR5)*BI$22,0)</f>
        <v>0</v>
      </c>
      <c r="BJ68" s="75">
        <f ca="1">IFERROR(XIRR(BJ66:$FR66,BJ5:$FR5)*BJ$22,0)</f>
        <v>0</v>
      </c>
      <c r="BK68" s="75">
        <f ca="1">IFERROR(XIRR(BK66:$FR66,BK5:$FR5)*BK$22,0)</f>
        <v>0</v>
      </c>
      <c r="BL68" s="75">
        <f ca="1">IFERROR(XIRR(BL66:$FR66,BL5:$FR5)*BL$22,0)</f>
        <v>0</v>
      </c>
      <c r="BM68" s="75">
        <f ca="1">IFERROR(XIRR(BM66:$FR66,BM5:$FR5)*BM$22,0)</f>
        <v>0</v>
      </c>
      <c r="BN68" s="75">
        <f ca="1">IFERROR(XIRR(BN66:$FR66,BN5:$FR5)*BN$22,0)</f>
        <v>0</v>
      </c>
      <c r="BO68" s="75">
        <f ca="1">IFERROR(XIRR(BO66:$FR66,BO5:$FR5)*BO$22,0)</f>
        <v>0</v>
      </c>
      <c r="BP68" s="75">
        <f ca="1">IFERROR(XIRR(BP66:$FR66,BP5:$FR5)*BP$22,0)</f>
        <v>0</v>
      </c>
      <c r="BQ68" s="75">
        <f ca="1">IFERROR(XIRR(BQ66:$FR66,BQ5:$FR5)*BQ$22,0)</f>
        <v>0</v>
      </c>
      <c r="BR68" s="75">
        <f ca="1">IFERROR(XIRR(BR66:$FR66,BR5:$FR5)*BR$22,0)</f>
        <v>0</v>
      </c>
      <c r="BS68" s="75">
        <f ca="1">IFERROR(XIRR(BS66:$FR66,BS5:$FR5)*BS$22,0)</f>
        <v>0</v>
      </c>
      <c r="BT68" s="75">
        <f ca="1">IFERROR(XIRR(BT66:$FR66,BT5:$FR5)*BT$22,0)</f>
        <v>0</v>
      </c>
      <c r="BU68" s="75">
        <f ca="1">IFERROR(XIRR(BU66:$FR66,BU5:$FR5)*BU$22,0)</f>
        <v>0</v>
      </c>
      <c r="BV68" s="75">
        <f ca="1">IFERROR(XIRR(BV66:$FR66,BV5:$FR5)*BV$22,0)</f>
        <v>0</v>
      </c>
      <c r="BW68" s="75">
        <f ca="1">IFERROR(XIRR(BW66:$FR66,BW5:$FR5)*BW$22,0)</f>
        <v>0</v>
      </c>
      <c r="BX68" s="75">
        <f ca="1">IFERROR(XIRR(BX66:$FR66,BX5:$FR5)*BX$22,0)</f>
        <v>0</v>
      </c>
      <c r="BY68" s="75">
        <f ca="1">IFERROR(XIRR(BY66:$FR66,BY5:$FR5)*BY$22,0)</f>
        <v>0</v>
      </c>
      <c r="BZ68" s="75">
        <f ca="1">IFERROR(XIRR(BZ66:$FR66,BZ5:$FR5)*BZ$22,0)</f>
        <v>0</v>
      </c>
      <c r="CA68" s="75">
        <f ca="1">IFERROR(XIRR(CA66:$FR66,CA5:$FR5)*CA$22,0)</f>
        <v>0</v>
      </c>
      <c r="CB68" s="75">
        <f ca="1">IFERROR(XIRR(CB66:$FR66,CB5:$FR5)*CB$22,0)</f>
        <v>0</v>
      </c>
      <c r="CC68" s="75">
        <f ca="1">IFERROR(XIRR(CC66:$FR66,CC5:$FR5)*CC$22,0)</f>
        <v>0</v>
      </c>
      <c r="CD68" s="75">
        <f ca="1">IFERROR(XIRR(CD66:$FR66,CD5:$FR5)*CD$22,0)</f>
        <v>0</v>
      </c>
      <c r="CE68" s="75">
        <f ca="1">IFERROR(XIRR(CE66:$FR66,CE5:$FR5)*CE$22,0)</f>
        <v>0</v>
      </c>
      <c r="CF68" s="75">
        <f ca="1">IFERROR(XIRR(CF66:$FR66,CF5:$FR5)*CF$22,0)</f>
        <v>0</v>
      </c>
      <c r="CG68" s="75">
        <f ca="1">IFERROR(XIRR(CG66:$FR66,CG5:$FR5)*CG$22,0)</f>
        <v>0</v>
      </c>
      <c r="CH68" s="75">
        <f ca="1">IFERROR(XIRR(CH66:$FR66,CH5:$FR5)*CH$22,0)</f>
        <v>0</v>
      </c>
      <c r="CI68" s="75">
        <f ca="1">IFERROR(XIRR(CI66:$FR66,CI5:$FR5)*CI$22,0)</f>
        <v>0</v>
      </c>
      <c r="CJ68" s="75">
        <f ca="1">IFERROR(XIRR(CJ66:$FR66,CJ5:$FR5)*CJ$22,0)</f>
        <v>0</v>
      </c>
      <c r="CK68" s="75">
        <f ca="1">IFERROR(XIRR(CK66:$FR66,CK5:$FR5)*CK$22,0)</f>
        <v>0</v>
      </c>
      <c r="CL68" s="75">
        <f ca="1">IFERROR(XIRR(CL66:$FR66,CL5:$FR5)*CL$22,0)</f>
        <v>0</v>
      </c>
      <c r="CM68" s="75">
        <f ca="1">IFERROR(XIRR(CM66:$FR66,CM5:$FR5)*CM$22,0)</f>
        <v>0</v>
      </c>
      <c r="CN68" s="75">
        <f ca="1">IFERROR(XIRR(CN66:$FR66,CN5:$FR5)*CN$22,0)</f>
        <v>0</v>
      </c>
      <c r="CO68" s="75">
        <f ca="1">IFERROR(XIRR(CO66:$FR66,CO5:$FR5)*CO$22,0)</f>
        <v>0</v>
      </c>
      <c r="CP68" s="75">
        <f ca="1">IFERROR(XIRR(CP66:$FR66,CP5:$FR5)*CP$22,0)</f>
        <v>0</v>
      </c>
      <c r="CQ68" s="75">
        <f ca="1">IFERROR(XIRR(CQ66:$FR66,CQ5:$FR5)*CQ$22,0)</f>
        <v>0</v>
      </c>
      <c r="CR68" s="75">
        <f ca="1">IFERROR(XIRR(CR66:$FR66,CR5:$FR5)*CR$22,0)</f>
        <v>0</v>
      </c>
      <c r="CS68" s="75">
        <f ca="1">IFERROR(XIRR(CS66:$FR66,CS5:$FR5)*CS$22,0)</f>
        <v>0</v>
      </c>
      <c r="CT68" s="75">
        <f ca="1">IFERROR(XIRR(CT66:$FR66,CT5:$FR5)*CT$22,0)</f>
        <v>0</v>
      </c>
      <c r="CU68" s="75">
        <f ca="1">IFERROR(XIRR(CU66:$FR66,CU5:$FR5)*CU$22,0)</f>
        <v>0</v>
      </c>
      <c r="CV68" s="75">
        <f ca="1">IFERROR(XIRR(CV66:$FR66,CV5:$FR5)*CV$22,0)</f>
        <v>0</v>
      </c>
      <c r="CW68" s="75">
        <f ca="1">IFERROR(XIRR(CW66:$FR66,CW5:$FR5)*CW$22,0)</f>
        <v>0</v>
      </c>
      <c r="CX68" s="75">
        <f ca="1">IFERROR(XIRR(CX66:$FR66,CX5:$FR5)*CX$22,0)</f>
        <v>0</v>
      </c>
      <c r="CY68" s="75">
        <f ca="1">IFERROR(XIRR(CY66:$FR66,CY5:$FR5)*CY$22,0)</f>
        <v>0</v>
      </c>
      <c r="CZ68" s="75">
        <f ca="1">IFERROR(XIRR(CZ66:$FR66,CZ5:$FR5)*CZ$22,0)</f>
        <v>0</v>
      </c>
      <c r="DA68" s="75">
        <f ca="1">IFERROR(XIRR(DA66:$FR66,DA5:$FR5)*DA$22,0)</f>
        <v>0</v>
      </c>
      <c r="DB68" s="75">
        <f ca="1">IFERROR(XIRR(DB66:$FR66,DB5:$FR5)*DB$22,0)</f>
        <v>0</v>
      </c>
      <c r="DC68" s="75">
        <f ca="1">IFERROR(XIRR(DC66:$FR66,DC5:$FR5)*DC$22,0)</f>
        <v>0</v>
      </c>
      <c r="DD68" s="75">
        <f ca="1">IFERROR(XIRR(DD66:$FR66,DD5:$FR5)*DD$22,0)</f>
        <v>0</v>
      </c>
      <c r="DE68" s="75">
        <f ca="1">IFERROR(XIRR(DE66:$FR66,DE5:$FR5)*DE$22,0)</f>
        <v>0</v>
      </c>
      <c r="DF68" s="75">
        <f ca="1">IFERROR(XIRR(DF66:$FR66,DF5:$FR5)*DF$22,0)</f>
        <v>0</v>
      </c>
      <c r="DG68" s="75">
        <f ca="1">IFERROR(XIRR(DG66:$FR66,DG5:$FR5)*DG$22,0)</f>
        <v>0</v>
      </c>
      <c r="DH68" s="75">
        <f ca="1">IFERROR(XIRR(DH66:$FR66,DH5:$FR5)*DH$22,0)</f>
        <v>0</v>
      </c>
      <c r="DI68" s="75">
        <f ca="1">IFERROR(XIRR(DI66:$FR66,DI5:$FR5)*DI$22,0)</f>
        <v>0</v>
      </c>
      <c r="DJ68" s="75">
        <f ca="1">IFERROR(XIRR(DJ66:$FR66,DJ5:$FR5)*DJ$22,0)</f>
        <v>0</v>
      </c>
      <c r="DK68" s="75">
        <f ca="1">IFERROR(XIRR(DK66:$FR66,DK5:$FR5)*DK$22,0)</f>
        <v>0</v>
      </c>
      <c r="DL68" s="75">
        <f ca="1">IFERROR(XIRR(DL66:$FR66,DL5:$FR5)*DL$22,0)</f>
        <v>0</v>
      </c>
      <c r="DM68" s="75">
        <f ca="1">IFERROR(XIRR(DM66:$FR66,DM5:$FR5)*DM$22,0)</f>
        <v>0</v>
      </c>
      <c r="DN68" s="75">
        <f ca="1">IFERROR(XIRR(DN66:$FR66,DN5:$FR5)*DN$22,0)</f>
        <v>0</v>
      </c>
      <c r="DO68" s="75">
        <f ca="1">IFERROR(XIRR(DO66:$FR66,DO5:$FR5)*DO$22,0)</f>
        <v>0</v>
      </c>
      <c r="DP68" s="75">
        <f ca="1">IFERROR(XIRR(DP66:$FR66,DP5:$FR5)*DP$22,0)</f>
        <v>0</v>
      </c>
      <c r="DQ68" s="75">
        <f ca="1">IFERROR(XIRR(DQ66:$FR66,DQ5:$FR5)*DQ$22,0)</f>
        <v>0</v>
      </c>
      <c r="DR68" s="75">
        <f ca="1">IFERROR(XIRR(DR66:$FR66,DR5:$FR5)*DR$22,0)</f>
        <v>0</v>
      </c>
      <c r="DS68" s="75">
        <f ca="1">IFERROR(XIRR(DS66:$FR66,DS5:$FR5)*DS$22,0)</f>
        <v>0</v>
      </c>
      <c r="DT68" s="75">
        <f ca="1">IFERROR(XIRR(DT66:$FR66,DT5:$FR5)*DT$22,0)</f>
        <v>0</v>
      </c>
      <c r="DU68" s="75">
        <f ca="1">IFERROR(XIRR(DU66:$FR66,DU5:$FR5)*DU$22,0)</f>
        <v>0</v>
      </c>
      <c r="DV68" s="75">
        <f ca="1">IFERROR(XIRR(DV66:$FR66,DV5:$FR5)*DV$22,0)</f>
        <v>0</v>
      </c>
      <c r="DW68" s="75">
        <f ca="1">IFERROR(XIRR(DW66:$FR66,DW5:$FR5)*DW$22,0)</f>
        <v>0</v>
      </c>
      <c r="DX68" s="75">
        <f ca="1">IFERROR(XIRR(DX66:$FR66,DX5:$FR5)*DX$22,0)</f>
        <v>0</v>
      </c>
      <c r="DY68" s="75">
        <f ca="1">IFERROR(XIRR(DY66:$FR66,DY5:$FR5)*DY$22,0)</f>
        <v>0</v>
      </c>
      <c r="DZ68" s="75">
        <f ca="1">IFERROR(XIRR(DZ66:$FR66,DZ5:$FR5)*DZ$22,0)</f>
        <v>0</v>
      </c>
      <c r="EA68" s="75">
        <f ca="1">IFERROR(XIRR(EA66:$FR66,EA5:$FR5)*EA$22,0)</f>
        <v>0</v>
      </c>
      <c r="EB68" s="75">
        <f ca="1">IFERROR(XIRR(EB66:$FR66,EB5:$FR5)*EB$22,0)</f>
        <v>0</v>
      </c>
      <c r="EC68" s="75">
        <f ca="1">IFERROR(XIRR(EC66:$FR66,EC5:$FR5)*EC$22,0)</f>
        <v>0</v>
      </c>
      <c r="ED68" s="75">
        <f ca="1">IFERROR(XIRR(ED66:$FR66,ED5:$FR5)*ED$22,0)</f>
        <v>0</v>
      </c>
      <c r="EE68" s="75">
        <f ca="1">IFERROR(XIRR(EE66:$FR66,EE5:$FR5)*EE$22,0)</f>
        <v>0</v>
      </c>
      <c r="EF68" s="75">
        <f ca="1">IFERROR(XIRR(EF66:$FR66,EF5:$FR5)*EF$22,0)</f>
        <v>0</v>
      </c>
      <c r="EG68" s="75">
        <f ca="1">IFERROR(XIRR(EG66:$FR66,EG5:$FR5)*EG$22,0)</f>
        <v>0</v>
      </c>
      <c r="EH68" s="75">
        <f ca="1">IFERROR(XIRR(EH66:$FR66,EH5:$FR5)*EH$22,0)</f>
        <v>0</v>
      </c>
      <c r="EI68" s="75">
        <f ca="1">IFERROR(XIRR(EI66:$FR66,EI5:$FR5)*EI$22,0)</f>
        <v>0</v>
      </c>
      <c r="EJ68" s="75">
        <f ca="1">IFERROR(XIRR(EJ66:$FR66,EJ5:$FR5)*EJ$22,0)</f>
        <v>0</v>
      </c>
      <c r="EK68" s="75">
        <f ca="1">IFERROR(XIRR(EK66:$FR66,EK5:$FR5)*EK$22,0)</f>
        <v>0</v>
      </c>
      <c r="EL68" s="75">
        <f ca="1">IFERROR(XIRR(EL66:$FR66,EL5:$FR5)*EL$22,0)</f>
        <v>0</v>
      </c>
      <c r="EM68" s="75">
        <f ca="1">IFERROR(XIRR(EM66:$FR66,EM5:$FR5)*EM$22,0)</f>
        <v>0</v>
      </c>
      <c r="EN68" s="75">
        <f ca="1">IFERROR(XIRR(EN66:$FR66,EN5:$FR5)*EN$22,0)</f>
        <v>0</v>
      </c>
      <c r="EO68" s="75">
        <f ca="1">IFERROR(XIRR(EO66:$FR66,EO5:$FR5)*EO$22,0)</f>
        <v>0</v>
      </c>
      <c r="EP68" s="75">
        <f ca="1">IFERROR(XIRR(EP66:$FR66,EP5:$FR5)*EP$22,0)</f>
        <v>0</v>
      </c>
      <c r="EQ68" s="75">
        <f ca="1">IFERROR(XIRR(EQ66:$FR66,EQ5:$FR5)*EQ$22,0)</f>
        <v>0</v>
      </c>
      <c r="ER68" s="75">
        <f ca="1">IFERROR(XIRR(ER66:$FR66,ER5:$FR5)*ER$22,0)</f>
        <v>0</v>
      </c>
      <c r="ES68" s="75">
        <f ca="1">IFERROR(XIRR(ES66:$FR66,ES5:$FR5)*ES$22,0)</f>
        <v>0</v>
      </c>
      <c r="ET68" s="75">
        <f ca="1">IFERROR(XIRR(ET66:$FR66,ET5:$FR5)*ET$22,0)</f>
        <v>0</v>
      </c>
      <c r="EU68" s="75">
        <f ca="1">IFERROR(XIRR(EU66:$FR66,EU5:$FR5)*EU$22,0)</f>
        <v>0</v>
      </c>
      <c r="EV68" s="75">
        <f ca="1">IFERROR(XIRR(EV66:$FR66,EV5:$FR5)*EV$22,0)</f>
        <v>0</v>
      </c>
      <c r="EW68" s="75">
        <f ca="1">IFERROR(XIRR(EW66:$FR66,EW5:$FR5)*EW$22,0)</f>
        <v>0</v>
      </c>
      <c r="EX68" s="75">
        <f ca="1">IFERROR(XIRR(EX66:$FR66,EX5:$FR5)*EX$22,0)</f>
        <v>0</v>
      </c>
      <c r="EY68" s="75">
        <f ca="1">IFERROR(XIRR(EY66:$FR66,EY5:$FR5)*EY$22,0)</f>
        <v>0</v>
      </c>
      <c r="EZ68" s="75">
        <f ca="1">IFERROR(XIRR(EZ66:$FR66,EZ5:$FR5)*EZ$22,0)</f>
        <v>0</v>
      </c>
      <c r="FA68" s="75">
        <f ca="1">IFERROR(XIRR(FA66:$FR66,FA5:$FR5)*FA$22,0)</f>
        <v>0</v>
      </c>
      <c r="FB68" s="75">
        <f ca="1">IFERROR(XIRR(FB66:$FR66,FB5:$FR5)*FB$22,0)</f>
        <v>0</v>
      </c>
      <c r="FC68" s="75">
        <f ca="1">IFERROR(XIRR(FC66:$FR66,FC5:$FR5)*FC$22,0)</f>
        <v>0</v>
      </c>
      <c r="FD68" s="75">
        <f ca="1">IFERROR(XIRR(FD66:$FR66,FD5:$FR5)*FD$22,0)</f>
        <v>0</v>
      </c>
      <c r="FE68" s="75">
        <f ca="1">IFERROR(XIRR(FE66:$FR66,FE5:$FR5)*FE$22,0)</f>
        <v>0</v>
      </c>
      <c r="FF68" s="75">
        <f ca="1">IFERROR(XIRR(FF66:$FR66,FF5:$FR5)*FF$22,0)</f>
        <v>0</v>
      </c>
      <c r="FG68" s="75">
        <f ca="1">IFERROR(XIRR(FG66:$FR66,FG5:$FR5)*FG$22,0)</f>
        <v>0</v>
      </c>
      <c r="FH68" s="75">
        <f ca="1">IFERROR(XIRR(FH66:$FR66,FH5:$FR5)*FH$22,0)</f>
        <v>0</v>
      </c>
      <c r="FI68" s="75">
        <f ca="1">IFERROR(XIRR(FI66:$FR66,FI5:$FR5)*FI$22,0)</f>
        <v>0</v>
      </c>
      <c r="FJ68" s="75">
        <f ca="1">IFERROR(XIRR(FJ66:$FR66,FJ5:$FR5)*FJ$22,0)</f>
        <v>0</v>
      </c>
      <c r="FK68" s="75">
        <f ca="1">IFERROR(XIRR(FK66:$FR66,FK5:$FR5)*FK$22,0)</f>
        <v>0</v>
      </c>
      <c r="FL68" s="75">
        <f ca="1">IFERROR(XIRR(FL66:$FR66,FL5:$FR5)*FL$22,0)</f>
        <v>0</v>
      </c>
      <c r="FM68" s="75">
        <f ca="1">IFERROR(XIRR(FM66:$FR66,FM5:$FR5)*FM$22,0)</f>
        <v>0</v>
      </c>
      <c r="FN68" s="75">
        <f ca="1">IFERROR(XIRR(FN66:$FR66,FN5:$FR5)*FN$22,0)</f>
        <v>0</v>
      </c>
      <c r="FO68" s="75">
        <f ca="1">IFERROR(XIRR(FO66:$FR66,FO5:$FR5)*FO$22,0)</f>
        <v>0</v>
      </c>
      <c r="FP68" s="75">
        <f ca="1">IFERROR(XIRR(FP66:$FR66,FP5:$FR5)*FP$22,0)</f>
        <v>0</v>
      </c>
      <c r="FQ68" s="75">
        <f ca="1">IFERROR(XIRR(FQ66:$FR66,FQ5:$FR5)*FQ$22,0)</f>
        <v>0</v>
      </c>
      <c r="FR68" s="75">
        <f ca="1">IFERROR(XIRR(FR66:$FR66,FR5:$FR5)*FR$22,0)</f>
        <v>0</v>
      </c>
    </row>
    <row r="69" spans="2:174">
      <c r="D69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5"/>
      <c r="AA69" s="75"/>
      <c r="AB69" s="75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5"/>
      <c r="BA69" s="75"/>
      <c r="BB69" s="75"/>
      <c r="BC69" s="75"/>
      <c r="BD69" s="75"/>
      <c r="BE69" s="75"/>
      <c r="BF69" s="75"/>
      <c r="BG69" s="75"/>
      <c r="BH69" s="75"/>
      <c r="BI69" s="75"/>
      <c r="BJ69" s="75"/>
      <c r="BK69" s="75"/>
      <c r="BL69" s="75"/>
      <c r="BM69" s="75"/>
      <c r="BN69" s="75"/>
      <c r="BO69" s="75"/>
      <c r="BP69" s="75"/>
      <c r="BQ69" s="75"/>
      <c r="BR69" s="75"/>
      <c r="BS69" s="75"/>
      <c r="BT69" s="75"/>
      <c r="BU69" s="75"/>
      <c r="BV69" s="75"/>
      <c r="BW69" s="75"/>
      <c r="BX69" s="75"/>
      <c r="BY69" s="75"/>
      <c r="BZ69" s="75"/>
      <c r="CA69" s="75"/>
      <c r="CB69" s="75"/>
      <c r="CC69" s="75"/>
      <c r="CD69" s="75"/>
      <c r="CE69" s="75"/>
      <c r="CF69" s="75"/>
      <c r="CG69" s="75"/>
      <c r="CH69" s="75"/>
      <c r="CI69" s="75"/>
      <c r="CJ69" s="75"/>
      <c r="CK69" s="75"/>
      <c r="CL69" s="75"/>
      <c r="CM69" s="75"/>
      <c r="CN69" s="75"/>
      <c r="CO69" s="75"/>
      <c r="CP69" s="75"/>
      <c r="CQ69" s="75"/>
      <c r="CR69" s="75"/>
      <c r="CS69" s="75"/>
      <c r="CT69" s="75"/>
      <c r="CU69" s="75"/>
      <c r="CV69" s="75"/>
      <c r="CW69" s="75"/>
      <c r="CX69" s="75"/>
      <c r="CY69" s="75"/>
      <c r="CZ69" s="75"/>
      <c r="DA69" s="75"/>
      <c r="DB69" s="75"/>
      <c r="DC69" s="75"/>
      <c r="DD69" s="75"/>
      <c r="DE69" s="75"/>
      <c r="DF69" s="75"/>
      <c r="DG69" s="75"/>
      <c r="DH69" s="75"/>
      <c r="DI69" s="75"/>
      <c r="DJ69" s="75"/>
      <c r="DK69" s="75"/>
      <c r="DL69" s="75"/>
      <c r="DM69" s="75"/>
      <c r="DN69" s="75"/>
      <c r="DO69" s="75"/>
      <c r="DP69" s="75"/>
      <c r="DQ69" s="75"/>
      <c r="DR69" s="75"/>
      <c r="DS69" s="75"/>
      <c r="DT69" s="75"/>
      <c r="DU69" s="75"/>
      <c r="DV69" s="75"/>
      <c r="DW69" s="75"/>
      <c r="DX69" s="75"/>
      <c r="DY69" s="75"/>
      <c r="DZ69" s="75"/>
      <c r="EA69" s="75"/>
      <c r="EB69" s="75"/>
      <c r="EC69" s="75"/>
      <c r="ED69" s="75"/>
      <c r="EE69" s="75"/>
      <c r="EF69" s="75"/>
      <c r="EG69" s="75"/>
      <c r="EH69" s="75"/>
      <c r="EI69" s="75"/>
      <c r="EJ69" s="75"/>
      <c r="EK69" s="75"/>
      <c r="EL69" s="75"/>
      <c r="EM69" s="75"/>
      <c r="EN69" s="75"/>
      <c r="EO69" s="75"/>
      <c r="EP69" s="75"/>
      <c r="EQ69" s="75"/>
      <c r="ER69" s="75"/>
      <c r="ES69" s="75"/>
      <c r="ET69" s="75"/>
      <c r="EU69" s="75"/>
      <c r="EV69" s="75"/>
      <c r="EW69" s="75"/>
      <c r="EX69" s="75"/>
      <c r="EY69" s="75"/>
      <c r="EZ69" s="75"/>
      <c r="FA69" s="75"/>
      <c r="FB69" s="75"/>
      <c r="FC69" s="75"/>
      <c r="FD69" s="75"/>
      <c r="FE69" s="75"/>
      <c r="FF69" s="75"/>
      <c r="FG69" s="75"/>
      <c r="FH69" s="75"/>
      <c r="FI69" s="75"/>
      <c r="FJ69" s="75"/>
      <c r="FK69" s="75"/>
      <c r="FL69" s="75"/>
      <c r="FM69" s="75"/>
      <c r="FN69" s="75"/>
      <c r="FO69" s="75"/>
      <c r="FP69" s="75"/>
      <c r="FQ69" s="75"/>
      <c r="FR69" s="75"/>
    </row>
    <row r="70" spans="2:174">
      <c r="C70" t="s">
        <v>1139</v>
      </c>
      <c r="D70" s="144" t="s">
        <v>2</v>
      </c>
      <c r="F70" s="165">
        <f>XNPV(E71,AA65:FR65,$AA$5:$FR$5)</f>
        <v>222875.945057312</v>
      </c>
      <c r="J70" s="355">
        <f>SUMIFS(J5:FR5,J22:FR22,1)</f>
        <v>46203</v>
      </c>
      <c r="K70" s="355">
        <f>EOMONTH(J70,3)</f>
        <v>46295</v>
      </c>
      <c r="L70" s="355">
        <f t="shared" ref="L70:BW70" si="77">EOMONTH(K70,3)</f>
        <v>46387</v>
      </c>
      <c r="M70" s="355">
        <f t="shared" si="77"/>
        <v>46477</v>
      </c>
      <c r="N70" s="355">
        <f t="shared" si="77"/>
        <v>46568</v>
      </c>
      <c r="O70" s="355">
        <f t="shared" si="77"/>
        <v>46660</v>
      </c>
      <c r="P70" s="355">
        <f t="shared" si="77"/>
        <v>46752</v>
      </c>
      <c r="Q70" s="355">
        <f t="shared" si="77"/>
        <v>46843</v>
      </c>
      <c r="R70" s="355">
        <f t="shared" si="77"/>
        <v>46934</v>
      </c>
      <c r="S70" s="355">
        <f t="shared" si="77"/>
        <v>47026</v>
      </c>
      <c r="T70" s="355">
        <f t="shared" si="77"/>
        <v>47118</v>
      </c>
      <c r="U70" s="355">
        <f t="shared" si="77"/>
        <v>47208</v>
      </c>
      <c r="V70" s="355">
        <f t="shared" si="77"/>
        <v>47299</v>
      </c>
      <c r="W70" s="355">
        <f t="shared" si="77"/>
        <v>47391</v>
      </c>
      <c r="X70" s="355">
        <f t="shared" si="77"/>
        <v>47483</v>
      </c>
      <c r="Y70" s="355">
        <f t="shared" si="77"/>
        <v>47573</v>
      </c>
      <c r="Z70" s="355">
        <f t="shared" si="77"/>
        <v>47664</v>
      </c>
      <c r="AA70" s="355">
        <f t="shared" si="77"/>
        <v>47756</v>
      </c>
      <c r="AB70" s="355">
        <f t="shared" si="77"/>
        <v>47848</v>
      </c>
      <c r="AC70" s="355">
        <f t="shared" si="77"/>
        <v>47938</v>
      </c>
      <c r="AD70" s="355">
        <f t="shared" si="77"/>
        <v>48029</v>
      </c>
      <c r="AE70" s="355">
        <f t="shared" si="77"/>
        <v>48121</v>
      </c>
      <c r="AF70" s="355">
        <f t="shared" si="77"/>
        <v>48213</v>
      </c>
      <c r="AG70" s="355">
        <f t="shared" si="77"/>
        <v>48304</v>
      </c>
      <c r="AH70" s="355">
        <f t="shared" si="77"/>
        <v>48395</v>
      </c>
      <c r="AI70" s="355">
        <f t="shared" si="77"/>
        <v>48487</v>
      </c>
      <c r="AJ70" s="355">
        <f t="shared" si="77"/>
        <v>48579</v>
      </c>
      <c r="AK70" s="355">
        <f t="shared" si="77"/>
        <v>48669</v>
      </c>
      <c r="AL70" s="355">
        <f t="shared" si="77"/>
        <v>48760</v>
      </c>
      <c r="AM70" s="355">
        <f t="shared" si="77"/>
        <v>48852</v>
      </c>
      <c r="AN70" s="355">
        <f t="shared" si="77"/>
        <v>48944</v>
      </c>
      <c r="AO70" s="355">
        <f t="shared" si="77"/>
        <v>49034</v>
      </c>
      <c r="AP70" s="355">
        <f t="shared" si="77"/>
        <v>49125</v>
      </c>
      <c r="AQ70" s="355">
        <f t="shared" si="77"/>
        <v>49217</v>
      </c>
      <c r="AR70" s="355">
        <f t="shared" si="77"/>
        <v>49309</v>
      </c>
      <c r="AS70" s="355">
        <f t="shared" si="77"/>
        <v>49399</v>
      </c>
      <c r="AT70" s="355">
        <f t="shared" si="77"/>
        <v>49490</v>
      </c>
      <c r="AU70" s="355">
        <f t="shared" si="77"/>
        <v>49582</v>
      </c>
      <c r="AV70" s="355">
        <f t="shared" si="77"/>
        <v>49674</v>
      </c>
      <c r="AW70" s="355">
        <f t="shared" si="77"/>
        <v>49765</v>
      </c>
      <c r="AX70" s="355">
        <f t="shared" si="77"/>
        <v>49856</v>
      </c>
      <c r="AY70" s="355">
        <f t="shared" si="77"/>
        <v>49948</v>
      </c>
      <c r="AZ70" s="355">
        <f t="shared" si="77"/>
        <v>50040</v>
      </c>
      <c r="BA70" s="355">
        <f t="shared" si="77"/>
        <v>50130</v>
      </c>
      <c r="BB70" s="355">
        <f t="shared" si="77"/>
        <v>50221</v>
      </c>
      <c r="BC70" s="355">
        <f t="shared" si="77"/>
        <v>50313</v>
      </c>
      <c r="BD70" s="355">
        <f t="shared" si="77"/>
        <v>50405</v>
      </c>
      <c r="BE70" s="355">
        <f t="shared" si="77"/>
        <v>50495</v>
      </c>
      <c r="BF70" s="355">
        <f t="shared" si="77"/>
        <v>50586</v>
      </c>
      <c r="BG70" s="355">
        <f t="shared" si="77"/>
        <v>50678</v>
      </c>
      <c r="BH70" s="355">
        <f t="shared" si="77"/>
        <v>50770</v>
      </c>
      <c r="BI70" s="355">
        <f t="shared" si="77"/>
        <v>50860</v>
      </c>
      <c r="BJ70" s="355">
        <f t="shared" si="77"/>
        <v>50951</v>
      </c>
      <c r="BK70" s="355">
        <f t="shared" si="77"/>
        <v>51043</v>
      </c>
      <c r="BL70" s="355">
        <f t="shared" si="77"/>
        <v>51135</v>
      </c>
      <c r="BM70" s="355">
        <f t="shared" si="77"/>
        <v>51226</v>
      </c>
      <c r="BN70" s="355">
        <f t="shared" si="77"/>
        <v>51317</v>
      </c>
      <c r="BO70" s="355">
        <f t="shared" si="77"/>
        <v>51409</v>
      </c>
      <c r="BP70" s="355">
        <f t="shared" si="77"/>
        <v>51501</v>
      </c>
      <c r="BQ70" s="355">
        <f t="shared" si="77"/>
        <v>51591</v>
      </c>
      <c r="BR70" s="355">
        <f t="shared" si="77"/>
        <v>51682</v>
      </c>
      <c r="BS70" s="355">
        <f t="shared" si="77"/>
        <v>51774</v>
      </c>
      <c r="BT70" s="355">
        <f t="shared" si="77"/>
        <v>51866</v>
      </c>
      <c r="BU70" s="355">
        <f t="shared" si="77"/>
        <v>51956</v>
      </c>
      <c r="BV70" s="355">
        <f t="shared" si="77"/>
        <v>52047</v>
      </c>
      <c r="BW70" s="355">
        <f t="shared" si="77"/>
        <v>52139</v>
      </c>
      <c r="BX70" s="355">
        <f t="shared" ref="BX70:EI70" si="78">EOMONTH(BW70,3)</f>
        <v>52231</v>
      </c>
      <c r="BY70" s="355">
        <f t="shared" si="78"/>
        <v>52321</v>
      </c>
      <c r="BZ70" s="355">
        <f t="shared" si="78"/>
        <v>52412</v>
      </c>
      <c r="CA70" s="355">
        <f t="shared" si="78"/>
        <v>52504</v>
      </c>
      <c r="CB70" s="355">
        <f t="shared" si="78"/>
        <v>52596</v>
      </c>
      <c r="CC70" s="355">
        <f t="shared" si="78"/>
        <v>52687</v>
      </c>
      <c r="CD70" s="355">
        <f t="shared" si="78"/>
        <v>52778</v>
      </c>
      <c r="CE70" s="355">
        <f t="shared" si="78"/>
        <v>52870</v>
      </c>
      <c r="CF70" s="355">
        <f t="shared" si="78"/>
        <v>52962</v>
      </c>
      <c r="CG70" s="355">
        <f t="shared" si="78"/>
        <v>53052</v>
      </c>
      <c r="CH70" s="355">
        <f t="shared" si="78"/>
        <v>53143</v>
      </c>
      <c r="CI70" s="355">
        <f t="shared" si="78"/>
        <v>53235</v>
      </c>
      <c r="CJ70" s="355">
        <f t="shared" si="78"/>
        <v>53327</v>
      </c>
      <c r="CK70" s="355">
        <f t="shared" si="78"/>
        <v>53417</v>
      </c>
      <c r="CL70" s="355">
        <f t="shared" si="78"/>
        <v>53508</v>
      </c>
      <c r="CM70" s="355">
        <f t="shared" si="78"/>
        <v>53600</v>
      </c>
      <c r="CN70" s="355">
        <f t="shared" si="78"/>
        <v>53692</v>
      </c>
      <c r="CO70" s="355">
        <f t="shared" si="78"/>
        <v>53782</v>
      </c>
      <c r="CP70" s="355">
        <f t="shared" si="78"/>
        <v>53873</v>
      </c>
      <c r="CQ70" s="355">
        <f t="shared" si="78"/>
        <v>53965</v>
      </c>
      <c r="CR70" s="355">
        <f t="shared" si="78"/>
        <v>54057</v>
      </c>
      <c r="CS70" s="355">
        <f t="shared" si="78"/>
        <v>54148</v>
      </c>
      <c r="CT70" s="355">
        <f t="shared" si="78"/>
        <v>54239</v>
      </c>
      <c r="CU70" s="355">
        <f t="shared" si="78"/>
        <v>54331</v>
      </c>
      <c r="CV70" s="355">
        <f t="shared" si="78"/>
        <v>54423</v>
      </c>
      <c r="CW70" s="355">
        <f t="shared" si="78"/>
        <v>54513</v>
      </c>
      <c r="CX70" s="355">
        <f t="shared" si="78"/>
        <v>54604</v>
      </c>
      <c r="CY70" s="355">
        <f t="shared" si="78"/>
        <v>54696</v>
      </c>
      <c r="CZ70" s="355">
        <f t="shared" si="78"/>
        <v>54788</v>
      </c>
      <c r="DA70" s="355">
        <f t="shared" si="78"/>
        <v>54878</v>
      </c>
      <c r="DB70" s="355">
        <f t="shared" si="78"/>
        <v>54969</v>
      </c>
      <c r="DC70" s="355">
        <f t="shared" si="78"/>
        <v>55061</v>
      </c>
      <c r="DD70" s="355">
        <f t="shared" si="78"/>
        <v>55153</v>
      </c>
      <c r="DE70" s="355">
        <f t="shared" si="78"/>
        <v>55243</v>
      </c>
      <c r="DF70" s="355">
        <f t="shared" si="78"/>
        <v>55334</v>
      </c>
      <c r="DG70" s="355">
        <f t="shared" si="78"/>
        <v>55426</v>
      </c>
      <c r="DH70" s="355">
        <f t="shared" si="78"/>
        <v>55518</v>
      </c>
      <c r="DI70" s="355">
        <f t="shared" si="78"/>
        <v>55609</v>
      </c>
      <c r="DJ70" s="355">
        <f t="shared" si="78"/>
        <v>55700</v>
      </c>
      <c r="DK70" s="355">
        <f t="shared" si="78"/>
        <v>55792</v>
      </c>
      <c r="DL70" s="355">
        <f t="shared" si="78"/>
        <v>55884</v>
      </c>
      <c r="DM70" s="355">
        <f t="shared" si="78"/>
        <v>55974</v>
      </c>
      <c r="DN70" s="355">
        <f t="shared" si="78"/>
        <v>56065</v>
      </c>
      <c r="DO70" s="355">
        <f t="shared" si="78"/>
        <v>56157</v>
      </c>
      <c r="DP70" s="355">
        <f t="shared" si="78"/>
        <v>56249</v>
      </c>
      <c r="DQ70" s="355">
        <f t="shared" si="78"/>
        <v>56339</v>
      </c>
      <c r="DR70" s="355">
        <f t="shared" si="78"/>
        <v>56430</v>
      </c>
      <c r="DS70" s="355">
        <f t="shared" si="78"/>
        <v>56522</v>
      </c>
      <c r="DT70" s="355">
        <f t="shared" si="78"/>
        <v>56614</v>
      </c>
      <c r="DU70" s="355">
        <f t="shared" si="78"/>
        <v>56704</v>
      </c>
      <c r="DV70" s="355">
        <f t="shared" si="78"/>
        <v>56795</v>
      </c>
      <c r="DW70" s="355">
        <f t="shared" si="78"/>
        <v>56887</v>
      </c>
      <c r="DX70" s="355">
        <f t="shared" si="78"/>
        <v>56979</v>
      </c>
      <c r="DY70" s="355">
        <f t="shared" si="78"/>
        <v>57070</v>
      </c>
      <c r="DZ70" s="355">
        <f t="shared" si="78"/>
        <v>57161</v>
      </c>
      <c r="EA70" s="355">
        <f t="shared" si="78"/>
        <v>57253</v>
      </c>
      <c r="EB70" s="355">
        <f t="shared" si="78"/>
        <v>57345</v>
      </c>
      <c r="EC70" s="355">
        <f t="shared" si="78"/>
        <v>57435</v>
      </c>
      <c r="ED70" s="355">
        <f t="shared" si="78"/>
        <v>57526</v>
      </c>
      <c r="EE70" s="355">
        <f t="shared" si="78"/>
        <v>57618</v>
      </c>
      <c r="EF70" s="355">
        <f t="shared" si="78"/>
        <v>57710</v>
      </c>
      <c r="EG70" s="355">
        <f t="shared" si="78"/>
        <v>57800</v>
      </c>
      <c r="EH70" s="355">
        <f t="shared" si="78"/>
        <v>57891</v>
      </c>
      <c r="EI70" s="355">
        <f t="shared" si="78"/>
        <v>57983</v>
      </c>
      <c r="EJ70" s="355">
        <f t="shared" ref="EJ70:FR70" si="79">EOMONTH(EI70,3)</f>
        <v>58075</v>
      </c>
      <c r="EK70" s="355">
        <f t="shared" si="79"/>
        <v>58165</v>
      </c>
      <c r="EL70" s="355">
        <f t="shared" si="79"/>
        <v>58256</v>
      </c>
      <c r="EM70" s="355">
        <f t="shared" si="79"/>
        <v>58348</v>
      </c>
      <c r="EN70" s="355">
        <f t="shared" si="79"/>
        <v>58440</v>
      </c>
      <c r="EO70" s="355">
        <f t="shared" si="79"/>
        <v>58531</v>
      </c>
      <c r="EP70" s="355">
        <f t="shared" si="79"/>
        <v>58622</v>
      </c>
      <c r="EQ70" s="355">
        <f t="shared" si="79"/>
        <v>58714</v>
      </c>
      <c r="ER70" s="355">
        <f t="shared" si="79"/>
        <v>58806</v>
      </c>
      <c r="ES70" s="355">
        <f t="shared" si="79"/>
        <v>58896</v>
      </c>
      <c r="ET70" s="355">
        <f t="shared" si="79"/>
        <v>58987</v>
      </c>
      <c r="EU70" s="355">
        <f t="shared" si="79"/>
        <v>59079</v>
      </c>
      <c r="EV70" s="355">
        <f t="shared" si="79"/>
        <v>59171</v>
      </c>
      <c r="EW70" s="355">
        <f t="shared" si="79"/>
        <v>59261</v>
      </c>
      <c r="EX70" s="355">
        <f t="shared" si="79"/>
        <v>59352</v>
      </c>
      <c r="EY70" s="355">
        <f t="shared" si="79"/>
        <v>59444</v>
      </c>
      <c r="EZ70" s="355">
        <f t="shared" si="79"/>
        <v>59536</v>
      </c>
      <c r="FA70" s="355">
        <f t="shared" si="79"/>
        <v>59626</v>
      </c>
      <c r="FB70" s="355">
        <f t="shared" si="79"/>
        <v>59717</v>
      </c>
      <c r="FC70" s="355">
        <f t="shared" si="79"/>
        <v>59809</v>
      </c>
      <c r="FD70" s="355">
        <f t="shared" si="79"/>
        <v>59901</v>
      </c>
      <c r="FE70" s="355">
        <f t="shared" si="79"/>
        <v>59992</v>
      </c>
      <c r="FF70" s="355">
        <f t="shared" si="79"/>
        <v>60083</v>
      </c>
      <c r="FG70" s="355">
        <f t="shared" si="79"/>
        <v>60175</v>
      </c>
      <c r="FH70" s="355">
        <f t="shared" si="79"/>
        <v>60267</v>
      </c>
      <c r="FI70" s="355">
        <f t="shared" si="79"/>
        <v>60357</v>
      </c>
      <c r="FJ70" s="355">
        <f t="shared" si="79"/>
        <v>60448</v>
      </c>
      <c r="FK70" s="355">
        <f t="shared" si="79"/>
        <v>60540</v>
      </c>
      <c r="FL70" s="355">
        <f t="shared" si="79"/>
        <v>60632</v>
      </c>
      <c r="FM70" s="355">
        <f t="shared" si="79"/>
        <v>60722</v>
      </c>
      <c r="FN70" s="355">
        <f t="shared" si="79"/>
        <v>60813</v>
      </c>
      <c r="FO70" s="355">
        <f t="shared" si="79"/>
        <v>60905</v>
      </c>
      <c r="FP70" s="355">
        <f t="shared" si="79"/>
        <v>60997</v>
      </c>
      <c r="FQ70" s="355">
        <f t="shared" si="79"/>
        <v>61087</v>
      </c>
      <c r="FR70" s="355">
        <f t="shared" si="79"/>
        <v>61178</v>
      </c>
    </row>
    <row r="71" spans="2:174">
      <c r="C71" t="s">
        <v>1140</v>
      </c>
      <c r="D71" s="144" t="s">
        <v>974</v>
      </c>
      <c r="E71" s="152">
        <v>7.0000000000000007E-2</v>
      </c>
      <c r="F71" s="165">
        <f>XNPV(E71,J71:FR71,$J$70:$FR$70)</f>
        <v>68045.275754497314</v>
      </c>
      <c r="I71" s="381">
        <f>SUM(J71:FR71)</f>
        <v>1176685.7725703905</v>
      </c>
      <c r="J71" s="368">
        <f>SUMIFS($J65:$FR65,$J$5:$FR$5,J$70)</f>
        <v>-140249.99999999994</v>
      </c>
      <c r="K71" s="368">
        <f t="shared" ref="K71:BV72" si="80">SUMIFS($J65:$FR65,$J$5:$FR$5,K$70)</f>
        <v>0</v>
      </c>
      <c r="L71" s="368">
        <f t="shared" si="80"/>
        <v>0</v>
      </c>
      <c r="M71" s="368">
        <f t="shared" si="80"/>
        <v>0</v>
      </c>
      <c r="N71" s="368">
        <f t="shared" si="80"/>
        <v>-395249.99999999994</v>
      </c>
      <c r="O71" s="368">
        <f t="shared" si="80"/>
        <v>6620.9693207349819</v>
      </c>
      <c r="P71" s="368">
        <f t="shared" si="80"/>
        <v>14612.322733931125</v>
      </c>
      <c r="Q71" s="368">
        <f t="shared" si="80"/>
        <v>13926.571799260706</v>
      </c>
      <c r="R71" s="368">
        <f t="shared" si="80"/>
        <v>8711.9030773556369</v>
      </c>
      <c r="S71" s="368">
        <f t="shared" si="80"/>
        <v>6525.667503307187</v>
      </c>
      <c r="T71" s="368">
        <f t="shared" si="80"/>
        <v>14826.791520281235</v>
      </c>
      <c r="U71" s="368">
        <f t="shared" si="80"/>
        <v>13676.838996560838</v>
      </c>
      <c r="V71" s="368">
        <f t="shared" si="80"/>
        <v>8502.2728657569514</v>
      </c>
      <c r="W71" s="368">
        <f t="shared" si="80"/>
        <v>6584.2711260033066</v>
      </c>
      <c r="X71" s="368">
        <f t="shared" si="80"/>
        <v>15105.091176973066</v>
      </c>
      <c r="Y71" s="368">
        <f t="shared" si="80"/>
        <v>14085.297853616743</v>
      </c>
      <c r="Z71" s="368">
        <f t="shared" si="80"/>
        <v>8783.9981162017648</v>
      </c>
      <c r="AA71" s="368">
        <f t="shared" si="80"/>
        <v>6528.0687865158616</v>
      </c>
      <c r="AB71" s="368">
        <f t="shared" si="80"/>
        <v>15057.231175148903</v>
      </c>
      <c r="AC71" s="368">
        <f t="shared" si="80"/>
        <v>14088.498319354338</v>
      </c>
      <c r="AD71" s="368">
        <f t="shared" si="80"/>
        <v>8729.5754844128842</v>
      </c>
      <c r="AE71" s="368">
        <f t="shared" si="80"/>
        <v>6473.188995067384</v>
      </c>
      <c r="AF71" s="368">
        <f t="shared" si="80"/>
        <v>15009.651383700426</v>
      </c>
      <c r="AG71" s="368">
        <f t="shared" si="80"/>
        <v>13851.154423417282</v>
      </c>
      <c r="AH71" s="368">
        <f t="shared" si="80"/>
        <v>8493.06898707445</v>
      </c>
      <c r="AI71" s="368">
        <f t="shared" si="80"/>
        <v>6278.481578343697</v>
      </c>
      <c r="AJ71" s="368">
        <f t="shared" si="80"/>
        <v>14840.833966976739</v>
      </c>
      <c r="AK71" s="368">
        <f t="shared" si="80"/>
        <v>13791.906191483113</v>
      </c>
      <c r="AL71" s="368">
        <f t="shared" si="80"/>
        <v>8471.0135956095946</v>
      </c>
      <c r="AM71" s="368">
        <f t="shared" si="80"/>
        <v>6212.0773453320253</v>
      </c>
      <c r="AN71" s="368">
        <f t="shared" si="80"/>
        <v>14783.269733965068</v>
      </c>
      <c r="AO71" s="368">
        <f t="shared" si="80"/>
        <v>13730.231234553818</v>
      </c>
      <c r="AP71" s="368">
        <f t="shared" si="80"/>
        <v>8409.3923198470929</v>
      </c>
      <c r="AQ71" s="368">
        <f t="shared" si="80"/>
        <v>6149.929750736319</v>
      </c>
      <c r="AR71" s="368">
        <f t="shared" si="80"/>
        <v>14729.382139369362</v>
      </c>
      <c r="AS71" s="368">
        <f t="shared" si="80"/>
        <v>13653.42109361515</v>
      </c>
      <c r="AT71" s="368">
        <f t="shared" si="80"/>
        <v>8346.3537547420547</v>
      </c>
      <c r="AU71" s="368">
        <f t="shared" si="80"/>
        <v>6088.42705988135</v>
      </c>
      <c r="AV71" s="368">
        <f t="shared" si="80"/>
        <v>14676.059448514394</v>
      </c>
      <c r="AW71" s="368">
        <f t="shared" si="80"/>
        <v>13510.898924828536</v>
      </c>
      <c r="AX71" s="368">
        <f t="shared" si="80"/>
        <v>8290.0334884857039</v>
      </c>
      <c r="AY71" s="368">
        <f t="shared" si="80"/>
        <v>6029.571447570388</v>
      </c>
      <c r="AZ71" s="368">
        <f t="shared" si="80"/>
        <v>14625.033836203431</v>
      </c>
      <c r="BA71" s="368">
        <f t="shared" si="80"/>
        <v>15566.442702250875</v>
      </c>
      <c r="BB71" s="368">
        <f t="shared" si="80"/>
        <v>9961.383873326211</v>
      </c>
      <c r="BC71" s="368">
        <f t="shared" si="80"/>
        <v>7298.2490235659398</v>
      </c>
      <c r="BD71" s="368">
        <f t="shared" si="80"/>
        <v>16565.779355644732</v>
      </c>
      <c r="BE71" s="368">
        <f t="shared" si="80"/>
        <v>17165.389284326335</v>
      </c>
      <c r="BF71" s="368">
        <f t="shared" si="80"/>
        <v>10248.294568154595</v>
      </c>
      <c r="BG71" s="368">
        <f t="shared" si="80"/>
        <v>7513.1827566287229</v>
      </c>
      <c r="BH71" s="368">
        <f t="shared" si="80"/>
        <v>16895.607496887718</v>
      </c>
      <c r="BI71" s="368">
        <f t="shared" si="80"/>
        <v>17822.472005494004</v>
      </c>
      <c r="BJ71" s="368">
        <f t="shared" si="80"/>
        <v>10550.470597526324</v>
      </c>
      <c r="BK71" s="368">
        <f t="shared" si="80"/>
        <v>7739.0437684083299</v>
      </c>
      <c r="BL71" s="368">
        <f t="shared" si="80"/>
        <v>17229.748723033466</v>
      </c>
      <c r="BM71" s="368">
        <f t="shared" si="80"/>
        <v>18470.748098975226</v>
      </c>
      <c r="BN71" s="368">
        <f t="shared" si="80"/>
        <v>10839.798864750746</v>
      </c>
      <c r="BO71" s="368">
        <f t="shared" si="80"/>
        <v>7978.7847715887001</v>
      </c>
      <c r="BP71" s="368">
        <f t="shared" si="80"/>
        <v>17573.184353175719</v>
      </c>
      <c r="BQ71" s="368">
        <f t="shared" si="80"/>
        <v>18661.821208907524</v>
      </c>
      <c r="BR71" s="368">
        <f t="shared" si="80"/>
        <v>11092.017777774307</v>
      </c>
      <c r="BS71" s="368">
        <f t="shared" si="80"/>
        <v>8210.8262573688116</v>
      </c>
      <c r="BT71" s="368">
        <f t="shared" si="80"/>
        <v>16385.650224076253</v>
      </c>
      <c r="BU71" s="368">
        <f t="shared" si="80"/>
        <v>14102.009345623586</v>
      </c>
      <c r="BV71" s="368">
        <f t="shared" si="80"/>
        <v>8104.2964833796359</v>
      </c>
      <c r="BW71" s="368">
        <f t="shared" ref="BW71:EH72" si="81">SUMIFS($J65:$FR65,$J$5:$FR$5,BW$70)</f>
        <v>5886.2784183111153</v>
      </c>
      <c r="BX71" s="368">
        <f t="shared" si="81"/>
        <v>14398.743972275228</v>
      </c>
      <c r="BY71" s="368">
        <f t="shared" si="81"/>
        <v>13563.05380591171</v>
      </c>
      <c r="BZ71" s="368">
        <f t="shared" si="81"/>
        <v>8410.0025561197035</v>
      </c>
      <c r="CA71" s="368">
        <f t="shared" si="81"/>
        <v>6017.7159691356865</v>
      </c>
      <c r="CB71" s="368">
        <f t="shared" si="81"/>
        <v>14749.967835263153</v>
      </c>
      <c r="CC71" s="368">
        <f t="shared" si="81"/>
        <v>13627.819090449098</v>
      </c>
      <c r="CD71" s="368">
        <f t="shared" si="81"/>
        <v>8418.4272140384492</v>
      </c>
      <c r="CE71" s="368">
        <f t="shared" si="81"/>
        <v>6113.368764471903</v>
      </c>
      <c r="CF71" s="368">
        <f t="shared" si="81"/>
        <v>15032.858092125116</v>
      </c>
      <c r="CG71" s="368">
        <f t="shared" si="81"/>
        <v>14492.772697944054</v>
      </c>
      <c r="CH71" s="368">
        <f t="shared" si="81"/>
        <v>8989.6518506861703</v>
      </c>
      <c r="CI71" s="368">
        <f t="shared" si="81"/>
        <v>6527.4294144384894</v>
      </c>
      <c r="CJ71" s="368">
        <f t="shared" si="81"/>
        <v>15954.935995915645</v>
      </c>
      <c r="CK71" s="368">
        <f t="shared" si="81"/>
        <v>14378.444262316361</v>
      </c>
      <c r="CL71" s="368">
        <f t="shared" si="81"/>
        <v>8832.3870947214782</v>
      </c>
      <c r="CM71" s="368">
        <f t="shared" si="81"/>
        <v>6377.5140702167555</v>
      </c>
      <c r="CN71" s="368">
        <f t="shared" si="81"/>
        <v>15807.476106185684</v>
      </c>
      <c r="CO71" s="368">
        <f t="shared" si="81"/>
        <v>14982.476600824972</v>
      </c>
      <c r="CP71" s="368">
        <f t="shared" si="81"/>
        <v>9217.6500490768722</v>
      </c>
      <c r="CQ71" s="368">
        <f t="shared" si="81"/>
        <v>6642.6641197254212</v>
      </c>
      <c r="CR71" s="368">
        <f t="shared" si="81"/>
        <v>16528.970101891027</v>
      </c>
      <c r="CS71" s="368">
        <f t="shared" si="81"/>
        <v>15090.876094518955</v>
      </c>
      <c r="CT71" s="368">
        <f t="shared" si="81"/>
        <v>9264.335553281775</v>
      </c>
      <c r="CU71" s="368">
        <f t="shared" si="81"/>
        <v>6686.3605647533786</v>
      </c>
      <c r="CV71" s="368">
        <f t="shared" si="81"/>
        <v>16687.900070466774</v>
      </c>
      <c r="CW71" s="368">
        <f t="shared" si="81"/>
        <v>15254.784007475033</v>
      </c>
      <c r="CX71" s="368">
        <f t="shared" si="81"/>
        <v>9354.3788223538941</v>
      </c>
      <c r="CY71" s="368">
        <f t="shared" si="81"/>
        <v>6718.2084039393403</v>
      </c>
      <c r="CZ71" s="368">
        <f t="shared" si="81"/>
        <v>16833.859125695006</v>
      </c>
      <c r="DA71" s="368">
        <f t="shared" si="81"/>
        <v>15281.452031042252</v>
      </c>
      <c r="DB71" s="368">
        <f t="shared" si="81"/>
        <v>9345.2048170936614</v>
      </c>
      <c r="DC71" s="368">
        <f t="shared" si="81"/>
        <v>6693.2643384453622</v>
      </c>
      <c r="DD71" s="368">
        <f t="shared" si="81"/>
        <v>16874.371029663056</v>
      </c>
      <c r="DE71" s="368">
        <f t="shared" si="81"/>
        <v>15512.25818580576</v>
      </c>
      <c r="DF71" s="368">
        <f t="shared" si="81"/>
        <v>9477.2543993066083</v>
      </c>
      <c r="DG71" s="368">
        <f t="shared" si="81"/>
        <v>6780.9343599219046</v>
      </c>
      <c r="DH71" s="368">
        <f t="shared" si="81"/>
        <v>17130.173446391829</v>
      </c>
      <c r="DI71" s="368">
        <f t="shared" si="81"/>
        <v>15658.626755089232</v>
      </c>
      <c r="DJ71" s="368">
        <f t="shared" si="81"/>
        <v>9487.4757477247076</v>
      </c>
      <c r="DK71" s="368">
        <f t="shared" si="81"/>
        <v>6754.2420209934371</v>
      </c>
      <c r="DL71" s="368">
        <f t="shared" si="81"/>
        <v>17344.327256239114</v>
      </c>
      <c r="DM71" s="368">
        <f t="shared" si="81"/>
        <v>16171.163766872627</v>
      </c>
      <c r="DN71" s="368">
        <f t="shared" si="81"/>
        <v>9811.8102360956855</v>
      </c>
      <c r="DO71" s="368">
        <f t="shared" si="81"/>
        <v>6856.2704409559174</v>
      </c>
      <c r="DP71" s="368">
        <f t="shared" si="81"/>
        <v>17647.487279406872</v>
      </c>
      <c r="DQ71" s="368">
        <f t="shared" si="81"/>
        <v>16475.470978132453</v>
      </c>
      <c r="DR71" s="368">
        <f t="shared" si="81"/>
        <v>9991.2435674352782</v>
      </c>
      <c r="DS71" s="368">
        <f t="shared" si="81"/>
        <v>7092.9138480493639</v>
      </c>
      <c r="DT71" s="368">
        <f t="shared" si="81"/>
        <v>18208.620273764976</v>
      </c>
      <c r="DU71" s="368">
        <f t="shared" si="81"/>
        <v>16776.640825433584</v>
      </c>
      <c r="DV71" s="368">
        <f t="shared" si="81"/>
        <v>10167.634410755956</v>
      </c>
      <c r="DW71" s="368">
        <f t="shared" si="81"/>
        <v>7213.3880194627354</v>
      </c>
      <c r="DX71" s="368">
        <f t="shared" si="81"/>
        <v>18542.668024264218</v>
      </c>
      <c r="DY71" s="368">
        <f t="shared" si="81"/>
        <v>16992.37304965084</v>
      </c>
      <c r="DZ71" s="368">
        <f t="shared" si="81"/>
        <v>10283.696796005755</v>
      </c>
      <c r="EA71" s="368">
        <f t="shared" si="81"/>
        <v>7311.9187260615354</v>
      </c>
      <c r="EB71" s="368">
        <f t="shared" si="81"/>
        <v>18826.024062741493</v>
      </c>
      <c r="EC71" s="368">
        <f t="shared" si="81"/>
        <v>17314.140446401765</v>
      </c>
      <c r="ED71" s="368">
        <f t="shared" si="81"/>
        <v>10383.923489371378</v>
      </c>
      <c r="EE71" s="368">
        <f t="shared" si="81"/>
        <v>7284.233522148259</v>
      </c>
      <c r="EF71" s="368">
        <f t="shared" si="81"/>
        <v>19157.655899562025</v>
      </c>
      <c r="EG71" s="368">
        <f t="shared" si="81"/>
        <v>17669.914653469052</v>
      </c>
      <c r="EH71" s="368">
        <f t="shared" si="81"/>
        <v>10593.621126052549</v>
      </c>
      <c r="EI71" s="368">
        <f t="shared" ref="EI71:FR72" si="82">SUMIFS($J65:$FR65,$J$5:$FR$5,EI$70)</f>
        <v>7428.5661819164616</v>
      </c>
      <c r="EJ71" s="368">
        <f t="shared" si="82"/>
        <v>19553.114107197707</v>
      </c>
      <c r="EK71" s="368">
        <f t="shared" si="82"/>
        <v>18428.681837844979</v>
      </c>
      <c r="EL71" s="368">
        <f t="shared" si="82"/>
        <v>11079.45834240429</v>
      </c>
      <c r="EM71" s="368">
        <f t="shared" si="82"/>
        <v>7792.4809255274567</v>
      </c>
      <c r="EN71" s="368">
        <f t="shared" si="82"/>
        <v>20384.111576740132</v>
      </c>
      <c r="EO71" s="368">
        <f t="shared" si="82"/>
        <v>18709.184376419584</v>
      </c>
      <c r="EP71" s="368">
        <f t="shared" si="82"/>
        <v>11236.436717055531</v>
      </c>
      <c r="EQ71" s="368">
        <f t="shared" si="82"/>
        <v>7923.7999864457288</v>
      </c>
      <c r="ER71" s="368">
        <f t="shared" si="82"/>
        <v>20748.341337859718</v>
      </c>
      <c r="ES71" s="368">
        <f t="shared" si="82"/>
        <v>19287.926952301081</v>
      </c>
      <c r="ET71" s="368">
        <f t="shared" si="82"/>
        <v>11596.152234551682</v>
      </c>
      <c r="EU71" s="368">
        <f t="shared" si="82"/>
        <v>8155.9950862124342</v>
      </c>
      <c r="EV71" s="368">
        <f t="shared" si="82"/>
        <v>21335.388629891946</v>
      </c>
      <c r="EW71" s="368">
        <f t="shared" si="82"/>
        <v>19846.533897357524</v>
      </c>
      <c r="EX71" s="368">
        <f t="shared" si="82"/>
        <v>11941.939730723545</v>
      </c>
      <c r="EY71" s="368">
        <f t="shared" si="82"/>
        <v>0</v>
      </c>
      <c r="EZ71" s="368">
        <f t="shared" si="82"/>
        <v>0</v>
      </c>
      <c r="FA71" s="368">
        <f t="shared" si="82"/>
        <v>0</v>
      </c>
      <c r="FB71" s="368">
        <f t="shared" si="82"/>
        <v>0</v>
      </c>
      <c r="FC71" s="368">
        <f t="shared" si="82"/>
        <v>0</v>
      </c>
      <c r="FD71" s="368">
        <f t="shared" si="82"/>
        <v>0</v>
      </c>
      <c r="FE71" s="368">
        <f t="shared" si="82"/>
        <v>0</v>
      </c>
      <c r="FF71" s="368">
        <f t="shared" si="82"/>
        <v>0</v>
      </c>
      <c r="FG71" s="368">
        <f t="shared" si="82"/>
        <v>0</v>
      </c>
      <c r="FH71" s="368">
        <f t="shared" si="82"/>
        <v>0</v>
      </c>
      <c r="FI71" s="368">
        <f t="shared" si="82"/>
        <v>0</v>
      </c>
      <c r="FJ71" s="368">
        <f t="shared" si="82"/>
        <v>0</v>
      </c>
      <c r="FK71" s="368">
        <f t="shared" si="82"/>
        <v>0</v>
      </c>
      <c r="FL71" s="368">
        <f t="shared" si="82"/>
        <v>0</v>
      </c>
      <c r="FM71" s="368">
        <f t="shared" si="82"/>
        <v>0</v>
      </c>
      <c r="FN71" s="368">
        <f t="shared" si="82"/>
        <v>0</v>
      </c>
      <c r="FO71" s="368">
        <f t="shared" si="82"/>
        <v>0</v>
      </c>
      <c r="FP71" s="368">
        <f t="shared" si="82"/>
        <v>0</v>
      </c>
      <c r="FQ71" s="368">
        <f t="shared" si="82"/>
        <v>0</v>
      </c>
      <c r="FR71" s="368">
        <f t="shared" si="82"/>
        <v>0</v>
      </c>
    </row>
    <row r="72" spans="2:174">
      <c r="C72" s="380" t="s">
        <v>1141</v>
      </c>
      <c r="D72" s="144" t="s">
        <v>974</v>
      </c>
      <c r="E72" s="152">
        <v>7.0000000000000007E-2</v>
      </c>
      <c r="F72" s="165">
        <f ca="1">XNPV(E72,J72:FR72,$J$70:$FR$70)</f>
        <v>82042.687070533619</v>
      </c>
      <c r="I72" s="381">
        <f ca="1">SUM(J72:FR72)</f>
        <v>934777.42168670485</v>
      </c>
      <c r="J72" s="368">
        <f t="shared" ref="J72:BU72" ca="1" si="83">SUMIFS($J66:$FR66,$J$5:$FR$5,J$70)</f>
        <v>-140250.00000009994</v>
      </c>
      <c r="K72" s="368">
        <f t="shared" ca="1" si="83"/>
        <v>0</v>
      </c>
      <c r="L72" s="368">
        <f t="shared" ca="1" si="83"/>
        <v>0</v>
      </c>
      <c r="M72" s="368">
        <f t="shared" ca="1" si="83"/>
        <v>0</v>
      </c>
      <c r="N72" s="368">
        <f t="shared" ca="1" si="83"/>
        <v>-142557.78493150679</v>
      </c>
      <c r="O72" s="368">
        <f t="shared" ca="1" si="83"/>
        <v>721.01206999583769</v>
      </c>
      <c r="P72" s="368">
        <f t="shared" ca="1" si="83"/>
        <v>2151.7329438457118</v>
      </c>
      <c r="Q72" s="368">
        <f t="shared" ca="1" si="83"/>
        <v>1496.4702077361521</v>
      </c>
      <c r="R72" s="368">
        <f t="shared" ca="1" si="83"/>
        <v>639.97569083588769</v>
      </c>
      <c r="S72" s="368">
        <f t="shared" ca="1" si="83"/>
        <v>161723.29586340184</v>
      </c>
      <c r="T72" s="368">
        <f t="shared" ca="1" si="83"/>
        <v>2043.6459835403466</v>
      </c>
      <c r="U72" s="368">
        <f t="shared" ca="1" si="83"/>
        <v>1860.1346685197695</v>
      </c>
      <c r="V72" s="368">
        <f t="shared" ca="1" si="83"/>
        <v>993.04766341274831</v>
      </c>
      <c r="W72" s="368">
        <f t="shared" ca="1" si="83"/>
        <v>668.72139014743243</v>
      </c>
      <c r="X72" s="368">
        <f t="shared" ca="1" si="83"/>
        <v>2088.8580653090612</v>
      </c>
      <c r="Y72" s="368">
        <f t="shared" ca="1" si="83"/>
        <v>1928.2111446957533</v>
      </c>
      <c r="Z72" s="368">
        <f t="shared" ca="1" si="83"/>
        <v>1040.0018718202164</v>
      </c>
      <c r="AA72" s="368">
        <f t="shared" ca="1" si="83"/>
        <v>659.3543335661916</v>
      </c>
      <c r="AB72" s="368">
        <f t="shared" ca="1" si="83"/>
        <v>2080.8813983383643</v>
      </c>
      <c r="AC72" s="368">
        <f t="shared" ca="1" si="83"/>
        <v>1928.7445556520197</v>
      </c>
      <c r="AD72" s="368">
        <f t="shared" ca="1" si="83"/>
        <v>1030.9314331887363</v>
      </c>
      <c r="AE72" s="368">
        <f t="shared" ca="1" si="83"/>
        <v>650.20770165811234</v>
      </c>
      <c r="AF72" s="368">
        <f t="shared" ca="1" si="83"/>
        <v>2072.9514330969532</v>
      </c>
      <c r="AG72" s="368">
        <f t="shared" ca="1" si="83"/>
        <v>1885.6863869960634</v>
      </c>
      <c r="AH72" s="368">
        <f t="shared" ca="1" si="83"/>
        <v>992.67214760559136</v>
      </c>
      <c r="AI72" s="368">
        <f t="shared" ca="1" si="83"/>
        <v>618.9276598840903</v>
      </c>
      <c r="AJ72" s="368">
        <f t="shared" ca="1" si="83"/>
        <v>2045.9863913229301</v>
      </c>
      <c r="AK72" s="368">
        <f t="shared" ca="1" si="83"/>
        <v>1879.3125343401498</v>
      </c>
      <c r="AL72" s="368">
        <f t="shared" ca="1" si="83"/>
        <v>987.83778505485543</v>
      </c>
      <c r="AM72" s="368">
        <f t="shared" ca="1" si="83"/>
        <v>606.68909336888555</v>
      </c>
      <c r="AN72" s="368">
        <f t="shared" ca="1" si="83"/>
        <v>2035.2211581410593</v>
      </c>
      <c r="AO72" s="368">
        <f t="shared" ca="1" si="83"/>
        <v>1869.0333748519333</v>
      </c>
      <c r="AP72" s="368">
        <f t="shared" ca="1" si="83"/>
        <v>977.56757242777167</v>
      </c>
      <c r="AQ72" s="368">
        <f t="shared" ca="1" si="83"/>
        <v>596.33116093626813</v>
      </c>
      <c r="AR72" s="368">
        <f t="shared" ca="1" si="83"/>
        <v>2026.239892375108</v>
      </c>
      <c r="AS72" s="368">
        <f t="shared" ca="1" si="83"/>
        <v>1856.2400180288232</v>
      </c>
      <c r="AT72" s="368">
        <f t="shared" ca="1" si="83"/>
        <v>967.06114491026483</v>
      </c>
      <c r="AU72" s="368">
        <f t="shared" ca="1" si="83"/>
        <v>586.08071246044005</v>
      </c>
      <c r="AV72" s="368">
        <f t="shared" ca="1" si="83"/>
        <v>2017.3527772326142</v>
      </c>
      <c r="AW72" s="368">
        <f t="shared" ca="1" si="83"/>
        <v>1941.378636575535</v>
      </c>
      <c r="AX72" s="368">
        <f t="shared" ca="1" si="83"/>
        <v>1071.2343971850628</v>
      </c>
      <c r="AY72" s="368">
        <f t="shared" ca="1" si="83"/>
        <v>691.07931874427754</v>
      </c>
      <c r="AZ72" s="368">
        <f t="shared" ca="1" si="83"/>
        <v>2123.6563835164507</v>
      </c>
      <c r="BA72" s="368">
        <f t="shared" ca="1" si="83"/>
        <v>2286.5395027557806</v>
      </c>
      <c r="BB72" s="368">
        <f t="shared" ca="1" si="83"/>
        <v>1461.6517286560256</v>
      </c>
      <c r="BC72" s="368">
        <f t="shared" ca="1" si="83"/>
        <v>1015.6137344626659</v>
      </c>
      <c r="BD72" s="368">
        <f t="shared" ca="1" si="83"/>
        <v>2560.2104564757992</v>
      </c>
      <c r="BE72" s="368">
        <f t="shared" ca="1" si="83"/>
        <v>2664.4931497226971</v>
      </c>
      <c r="BF72" s="368">
        <f t="shared" ca="1" si="83"/>
        <v>1509.4701777940909</v>
      </c>
      <c r="BG72" s="368">
        <f t="shared" ca="1" si="83"/>
        <v>1051.4360233064626</v>
      </c>
      <c r="BH72" s="368">
        <f t="shared" ca="1" si="83"/>
        <v>2615.1818133496272</v>
      </c>
      <c r="BI72" s="368">
        <f t="shared" ca="1" si="83"/>
        <v>2774.0069365839718</v>
      </c>
      <c r="BJ72" s="368">
        <f t="shared" ca="1" si="83"/>
        <v>1559.8328493560439</v>
      </c>
      <c r="BK72" s="368">
        <f t="shared" ca="1" si="83"/>
        <v>1089.0795252697308</v>
      </c>
      <c r="BL72" s="368">
        <f t="shared" ca="1" si="83"/>
        <v>2670.8720177072519</v>
      </c>
      <c r="BM72" s="368">
        <f t="shared" ca="1" si="83"/>
        <v>2880.4133316109073</v>
      </c>
      <c r="BN72" s="368">
        <f t="shared" ca="1" si="83"/>
        <v>1608.5967925735004</v>
      </c>
      <c r="BO72" s="368">
        <f t="shared" ca="1" si="83"/>
        <v>1129.5848867364002</v>
      </c>
      <c r="BP72" s="368">
        <f t="shared" ca="1" si="83"/>
        <v>2728.6598170009038</v>
      </c>
      <c r="BQ72" s="368">
        <f t="shared" ca="1" si="83"/>
        <v>2913.9234704862265</v>
      </c>
      <c r="BR72" s="368">
        <f t="shared" ca="1" si="83"/>
        <v>1650.0907127307064</v>
      </c>
      <c r="BS72" s="368">
        <f t="shared" ca="1" si="83"/>
        <v>1167.709940096478</v>
      </c>
      <c r="BT72" s="368">
        <f t="shared" ca="1" si="83"/>
        <v>2530.1889345477157</v>
      </c>
      <c r="BU72" s="368">
        <f t="shared" ca="1" si="83"/>
        <v>8736.5444097608033</v>
      </c>
      <c r="BV72" s="368">
        <f t="shared" ca="1" si="80"/>
        <v>5011.3259652742809</v>
      </c>
      <c r="BW72" s="368">
        <f t="shared" ca="1" si="81"/>
        <v>3583.2750232588214</v>
      </c>
      <c r="BX72" s="368">
        <f t="shared" ca="1" si="81"/>
        <v>9055.5743079500353</v>
      </c>
      <c r="BY72" s="368">
        <f t="shared" ca="1" si="81"/>
        <v>8522.7092870877386</v>
      </c>
      <c r="BZ72" s="368">
        <f t="shared" ca="1" si="81"/>
        <v>5207.8512977500386</v>
      </c>
      <c r="CA72" s="368">
        <f t="shared" ca="1" si="81"/>
        <v>3667.7705916460454</v>
      </c>
      <c r="CB72" s="368">
        <f t="shared" ca="1" si="81"/>
        <v>9281.361077013702</v>
      </c>
      <c r="CC72" s="368">
        <f t="shared" ca="1" si="81"/>
        <v>8562.7044923085086</v>
      </c>
      <c r="CD72" s="368">
        <f t="shared" ca="1" si="81"/>
        <v>5213.8097146159489</v>
      </c>
      <c r="CE72" s="368">
        <f t="shared" ca="1" si="81"/>
        <v>3729.8102019654593</v>
      </c>
      <c r="CF72" s="368">
        <f t="shared" ca="1" si="81"/>
        <v>9463.7676268853811</v>
      </c>
      <c r="CG72" s="368">
        <f t="shared" ca="1" si="81"/>
        <v>9120.3857176799611</v>
      </c>
      <c r="CH72" s="368">
        <f t="shared" ca="1" si="81"/>
        <v>5580.4829871141956</v>
      </c>
      <c r="CI72" s="368">
        <f t="shared" ca="1" si="81"/>
        <v>3995.4435207692763</v>
      </c>
      <c r="CJ72" s="368">
        <f t="shared" ca="1" si="81"/>
        <v>10055.983466004589</v>
      </c>
      <c r="CK72" s="368">
        <f t="shared" ca="1" si="81"/>
        <v>9046.8888662050158</v>
      </c>
      <c r="CL72" s="368">
        <f t="shared" ca="1" si="81"/>
        <v>8320.231858413099</v>
      </c>
      <c r="CM72" s="368">
        <f t="shared" ca="1" si="81"/>
        <v>6377.5140702167555</v>
      </c>
      <c r="CN72" s="368">
        <f t="shared" ca="1" si="81"/>
        <v>15807.476106185684</v>
      </c>
      <c r="CO72" s="368">
        <f t="shared" ca="1" si="81"/>
        <v>14982.476600824972</v>
      </c>
      <c r="CP72" s="368">
        <f t="shared" ca="1" si="81"/>
        <v>9217.6500490768722</v>
      </c>
      <c r="CQ72" s="368">
        <f t="shared" ca="1" si="81"/>
        <v>6642.6641197254212</v>
      </c>
      <c r="CR72" s="368">
        <f t="shared" ca="1" si="81"/>
        <v>16528.970101891027</v>
      </c>
      <c r="CS72" s="368">
        <f t="shared" ca="1" si="81"/>
        <v>15090.876094518955</v>
      </c>
      <c r="CT72" s="368">
        <f t="shared" ca="1" si="81"/>
        <v>9264.335553281775</v>
      </c>
      <c r="CU72" s="368">
        <f t="shared" ca="1" si="81"/>
        <v>6686.3605647533786</v>
      </c>
      <c r="CV72" s="368">
        <f t="shared" ca="1" si="81"/>
        <v>16687.900070466774</v>
      </c>
      <c r="CW72" s="368">
        <f t="shared" ca="1" si="81"/>
        <v>15254.784007475033</v>
      </c>
      <c r="CX72" s="368">
        <f t="shared" ca="1" si="81"/>
        <v>9354.3788223538941</v>
      </c>
      <c r="CY72" s="368">
        <f t="shared" ca="1" si="81"/>
        <v>6718.2084039393403</v>
      </c>
      <c r="CZ72" s="368">
        <f t="shared" ca="1" si="81"/>
        <v>16833.859125695006</v>
      </c>
      <c r="DA72" s="368">
        <f t="shared" ca="1" si="81"/>
        <v>15281.452031042252</v>
      </c>
      <c r="DB72" s="368">
        <f t="shared" ca="1" si="81"/>
        <v>9345.2048170936614</v>
      </c>
      <c r="DC72" s="368">
        <f t="shared" ca="1" si="81"/>
        <v>6693.2643384453622</v>
      </c>
      <c r="DD72" s="368">
        <f t="shared" ca="1" si="81"/>
        <v>16874.371029663056</v>
      </c>
      <c r="DE72" s="368">
        <f t="shared" ca="1" si="81"/>
        <v>15512.25818580576</v>
      </c>
      <c r="DF72" s="368">
        <f t="shared" ca="1" si="81"/>
        <v>9477.2543993066083</v>
      </c>
      <c r="DG72" s="368">
        <f t="shared" ca="1" si="81"/>
        <v>6780.9343599219046</v>
      </c>
      <c r="DH72" s="368">
        <f t="shared" ca="1" si="81"/>
        <v>17130.173446391829</v>
      </c>
      <c r="DI72" s="368">
        <f t="shared" ca="1" si="81"/>
        <v>15658.626755089232</v>
      </c>
      <c r="DJ72" s="368">
        <f t="shared" ca="1" si="81"/>
        <v>9487.4757477247076</v>
      </c>
      <c r="DK72" s="368">
        <f t="shared" ca="1" si="81"/>
        <v>6754.2420209934371</v>
      </c>
      <c r="DL72" s="368">
        <f t="shared" ca="1" si="81"/>
        <v>17344.327256239114</v>
      </c>
      <c r="DM72" s="368">
        <f t="shared" ca="1" si="81"/>
        <v>16171.163766872627</v>
      </c>
      <c r="DN72" s="368">
        <f t="shared" ca="1" si="81"/>
        <v>9811.8102360956855</v>
      </c>
      <c r="DO72" s="368">
        <f t="shared" ca="1" si="81"/>
        <v>6856.2704409559174</v>
      </c>
      <c r="DP72" s="368">
        <f t="shared" ca="1" si="81"/>
        <v>17647.487279406872</v>
      </c>
      <c r="DQ72" s="368">
        <f t="shared" ca="1" si="81"/>
        <v>16475.470978132453</v>
      </c>
      <c r="DR72" s="368">
        <f t="shared" ca="1" si="81"/>
        <v>9991.2435674352782</v>
      </c>
      <c r="DS72" s="368">
        <f t="shared" ca="1" si="81"/>
        <v>7092.9138480493639</v>
      </c>
      <c r="DT72" s="368">
        <f t="shared" ca="1" si="81"/>
        <v>18208.620273764976</v>
      </c>
      <c r="DU72" s="368">
        <f t="shared" ca="1" si="81"/>
        <v>16776.640825433584</v>
      </c>
      <c r="DV72" s="368">
        <f t="shared" ca="1" si="81"/>
        <v>10167.634410755956</v>
      </c>
      <c r="DW72" s="368">
        <f t="shared" ca="1" si="81"/>
        <v>7213.3880194627354</v>
      </c>
      <c r="DX72" s="368">
        <f t="shared" ca="1" si="81"/>
        <v>18542.668024264218</v>
      </c>
      <c r="DY72" s="368">
        <f t="shared" ca="1" si="81"/>
        <v>16992.37304965084</v>
      </c>
      <c r="DZ72" s="368">
        <f t="shared" ca="1" si="81"/>
        <v>10283.696796005755</v>
      </c>
      <c r="EA72" s="368">
        <f t="shared" ca="1" si="81"/>
        <v>7311.9187260615354</v>
      </c>
      <c r="EB72" s="368">
        <f t="shared" ca="1" si="81"/>
        <v>18826.024062741493</v>
      </c>
      <c r="EC72" s="368">
        <f t="shared" ca="1" si="81"/>
        <v>17314.140446401765</v>
      </c>
      <c r="ED72" s="368">
        <f t="shared" ca="1" si="81"/>
        <v>10383.923489371378</v>
      </c>
      <c r="EE72" s="368">
        <f t="shared" ca="1" si="81"/>
        <v>7284.233522148259</v>
      </c>
      <c r="EF72" s="368">
        <f t="shared" ca="1" si="81"/>
        <v>19157.655899562025</v>
      </c>
      <c r="EG72" s="368">
        <f t="shared" ca="1" si="81"/>
        <v>17669.914653469052</v>
      </c>
      <c r="EH72" s="368">
        <f t="shared" ca="1" si="81"/>
        <v>10593.621126052549</v>
      </c>
      <c r="EI72" s="368">
        <f t="shared" ca="1" si="82"/>
        <v>7428.5661819164616</v>
      </c>
      <c r="EJ72" s="368">
        <f t="shared" ca="1" si="82"/>
        <v>19553.114107197707</v>
      </c>
      <c r="EK72" s="368">
        <f t="shared" ca="1" si="82"/>
        <v>18428.681837844979</v>
      </c>
      <c r="EL72" s="368">
        <f t="shared" ca="1" si="82"/>
        <v>11079.45834240429</v>
      </c>
      <c r="EM72" s="368">
        <f t="shared" ca="1" si="82"/>
        <v>7792.4809255274567</v>
      </c>
      <c r="EN72" s="368">
        <f t="shared" ca="1" si="82"/>
        <v>20384.111576740132</v>
      </c>
      <c r="EO72" s="368">
        <f t="shared" ca="1" si="82"/>
        <v>18709.184376419584</v>
      </c>
      <c r="EP72" s="368">
        <f t="shared" ca="1" si="82"/>
        <v>11236.436717055531</v>
      </c>
      <c r="EQ72" s="368">
        <f t="shared" ca="1" si="82"/>
        <v>7923.7999864457288</v>
      </c>
      <c r="ER72" s="368">
        <f t="shared" ca="1" si="82"/>
        <v>20748.341337859718</v>
      </c>
      <c r="ES72" s="368">
        <f t="shared" ca="1" si="82"/>
        <v>19287.926952301081</v>
      </c>
      <c r="ET72" s="368">
        <f t="shared" ca="1" si="82"/>
        <v>11596.152234551682</v>
      </c>
      <c r="EU72" s="368">
        <f t="shared" ca="1" si="82"/>
        <v>8155.9950862124342</v>
      </c>
      <c r="EV72" s="368">
        <f t="shared" ca="1" si="82"/>
        <v>21335.388629891946</v>
      </c>
      <c r="EW72" s="368">
        <f t="shared" ca="1" si="82"/>
        <v>19846.533897357524</v>
      </c>
      <c r="EX72" s="368">
        <f t="shared" ca="1" si="82"/>
        <v>11941.939730723545</v>
      </c>
      <c r="EY72" s="368">
        <f t="shared" ca="1" si="82"/>
        <v>0</v>
      </c>
      <c r="EZ72" s="368">
        <f t="shared" ca="1" si="82"/>
        <v>0</v>
      </c>
      <c r="FA72" s="368">
        <f t="shared" ca="1" si="82"/>
        <v>0</v>
      </c>
      <c r="FB72" s="368">
        <f t="shared" ca="1" si="82"/>
        <v>0</v>
      </c>
      <c r="FC72" s="368">
        <f t="shared" ca="1" si="82"/>
        <v>0</v>
      </c>
      <c r="FD72" s="368">
        <f t="shared" ca="1" si="82"/>
        <v>0</v>
      </c>
      <c r="FE72" s="368">
        <f t="shared" ca="1" si="82"/>
        <v>0</v>
      </c>
      <c r="FF72" s="368">
        <f t="shared" si="82"/>
        <v>0</v>
      </c>
      <c r="FG72" s="368">
        <f t="shared" si="82"/>
        <v>0</v>
      </c>
      <c r="FH72" s="368">
        <f t="shared" si="82"/>
        <v>0</v>
      </c>
      <c r="FI72" s="368">
        <f t="shared" si="82"/>
        <v>0</v>
      </c>
      <c r="FJ72" s="368">
        <f t="shared" si="82"/>
        <v>0</v>
      </c>
      <c r="FK72" s="368">
        <f t="shared" si="82"/>
        <v>0</v>
      </c>
      <c r="FL72" s="368">
        <f t="shared" si="82"/>
        <v>0</v>
      </c>
      <c r="FM72" s="368">
        <f t="shared" si="82"/>
        <v>0</v>
      </c>
      <c r="FN72" s="368">
        <f t="shared" si="82"/>
        <v>0</v>
      </c>
      <c r="FO72" s="368">
        <f t="shared" si="82"/>
        <v>0</v>
      </c>
      <c r="FP72" s="368">
        <f t="shared" si="82"/>
        <v>0</v>
      </c>
      <c r="FQ72" s="368">
        <f t="shared" si="82"/>
        <v>0</v>
      </c>
      <c r="FR72" s="368">
        <f t="shared" si="82"/>
        <v>0</v>
      </c>
    </row>
    <row r="73" spans="2:174">
      <c r="D73"/>
      <c r="J73" s="75"/>
      <c r="K73" s="75"/>
      <c r="L73" s="75"/>
      <c r="M73" s="75"/>
      <c r="N73" s="75"/>
      <c r="O73" s="75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5"/>
      <c r="AA73" s="75"/>
      <c r="AB73" s="75"/>
      <c r="AC73" s="75"/>
      <c r="AD73" s="75"/>
      <c r="AE73" s="75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S73" s="75"/>
      <c r="AT73" s="75"/>
      <c r="AU73" s="75"/>
      <c r="AV73" s="75"/>
      <c r="AW73" s="75"/>
      <c r="AX73" s="75"/>
      <c r="AY73" s="75"/>
      <c r="AZ73" s="75"/>
      <c r="BA73" s="75"/>
      <c r="BB73" s="75"/>
      <c r="BC73" s="75"/>
      <c r="BD73" s="75"/>
      <c r="BE73" s="75"/>
      <c r="BF73" s="75"/>
      <c r="BG73" s="75"/>
      <c r="BH73" s="75"/>
      <c r="BI73" s="75"/>
      <c r="BJ73" s="75"/>
      <c r="BK73" s="75"/>
      <c r="BL73" s="75"/>
      <c r="BM73" s="75"/>
      <c r="BN73" s="75"/>
      <c r="BO73" s="75"/>
      <c r="BP73" s="75"/>
      <c r="BQ73" s="75"/>
      <c r="BR73" s="75"/>
      <c r="BS73" s="75"/>
      <c r="BT73" s="75"/>
      <c r="BU73" s="75"/>
      <c r="BV73" s="75"/>
      <c r="BW73" s="75"/>
      <c r="BX73" s="75"/>
      <c r="BY73" s="75"/>
      <c r="BZ73" s="75"/>
      <c r="CA73" s="75"/>
      <c r="CB73" s="75"/>
      <c r="CC73" s="75"/>
      <c r="CD73" s="75"/>
      <c r="CE73" s="75"/>
      <c r="CF73" s="75"/>
      <c r="CG73" s="75"/>
      <c r="CH73" s="75"/>
      <c r="CI73" s="75"/>
      <c r="CJ73" s="75"/>
      <c r="CK73" s="75"/>
      <c r="CL73" s="75"/>
      <c r="CM73" s="75"/>
      <c r="CN73" s="75"/>
      <c r="CO73" s="75"/>
      <c r="CP73" s="75"/>
      <c r="CQ73" s="75"/>
      <c r="CR73" s="75"/>
      <c r="CS73" s="75"/>
      <c r="CT73" s="75"/>
      <c r="CU73" s="75"/>
      <c r="CV73" s="75"/>
      <c r="CW73" s="75"/>
      <c r="CX73" s="75"/>
      <c r="CY73" s="75"/>
      <c r="CZ73" s="75"/>
      <c r="DA73" s="75"/>
      <c r="DB73" s="75"/>
      <c r="DC73" s="75"/>
      <c r="DD73" s="75"/>
      <c r="DE73" s="75"/>
      <c r="DF73" s="75"/>
      <c r="DG73" s="75"/>
      <c r="DH73" s="75"/>
      <c r="DI73" s="75"/>
      <c r="DJ73" s="75"/>
      <c r="DK73" s="75"/>
      <c r="DL73" s="75"/>
      <c r="DM73" s="75"/>
      <c r="DN73" s="75"/>
      <c r="DO73" s="75"/>
      <c r="DP73" s="75"/>
      <c r="DQ73" s="75"/>
      <c r="DR73" s="75"/>
      <c r="DS73" s="75"/>
      <c r="DT73" s="75"/>
      <c r="DU73" s="75"/>
      <c r="DV73" s="75"/>
      <c r="DW73" s="75"/>
      <c r="DX73" s="75"/>
      <c r="DY73" s="75"/>
      <c r="DZ73" s="75"/>
      <c r="EA73" s="75"/>
      <c r="EB73" s="75"/>
      <c r="EC73" s="75"/>
      <c r="ED73" s="75"/>
      <c r="EE73" s="75"/>
      <c r="EF73" s="75"/>
      <c r="EG73" s="75"/>
      <c r="EH73" s="75"/>
      <c r="EI73" s="75"/>
      <c r="EJ73" s="75"/>
      <c r="EK73" s="75"/>
      <c r="EL73" s="75"/>
      <c r="EM73" s="75"/>
      <c r="EN73" s="75"/>
      <c r="EO73" s="75"/>
      <c r="EP73" s="75"/>
      <c r="EQ73" s="75"/>
      <c r="ER73" s="75"/>
      <c r="ES73" s="75"/>
      <c r="ET73" s="75"/>
      <c r="EU73" s="75"/>
      <c r="EV73" s="75"/>
      <c r="EW73" s="75"/>
      <c r="EX73" s="75"/>
      <c r="EY73" s="75"/>
      <c r="EZ73" s="75"/>
      <c r="FA73" s="75"/>
      <c r="FB73" s="75"/>
      <c r="FC73" s="75"/>
      <c r="FD73" s="75"/>
      <c r="FE73" s="75"/>
      <c r="FF73" s="75"/>
      <c r="FG73" s="75"/>
      <c r="FH73" s="75"/>
      <c r="FI73" s="75"/>
      <c r="FJ73" s="75"/>
      <c r="FK73" s="75"/>
      <c r="FL73" s="75"/>
      <c r="FM73" s="75"/>
      <c r="FN73" s="75"/>
      <c r="FO73" s="75"/>
      <c r="FP73" s="75"/>
      <c r="FQ73" s="75"/>
      <c r="FR73" s="75"/>
    </row>
    <row r="74" spans="2:174">
      <c r="C74" t="s">
        <v>151</v>
      </c>
      <c r="D74" s="144" t="s">
        <v>15</v>
      </c>
      <c r="E74">
        <v>1</v>
      </c>
      <c r="F74">
        <v>5</v>
      </c>
      <c r="I74" s="222">
        <f ca="1">(SUMPRODUCT(J74:FR74,J$66:FR$66) / ($F74-$E74+1))/SUM($I$753:$I$754)</f>
        <v>0.13271478000593762</v>
      </c>
      <c r="J74" s="18">
        <f t="shared" ref="J74:Z74" si="84">(J$17&gt;=1)*1  * (AND(J$18&gt;=$E74,J$18&lt;=$F74))</f>
        <v>0</v>
      </c>
      <c r="K74" s="18">
        <f t="shared" si="84"/>
        <v>0</v>
      </c>
      <c r="L74" s="18">
        <f t="shared" si="84"/>
        <v>0</v>
      </c>
      <c r="M74" s="18">
        <f t="shared" si="84"/>
        <v>0</v>
      </c>
      <c r="N74" s="18">
        <f t="shared" si="84"/>
        <v>0</v>
      </c>
      <c r="O74" s="18">
        <f t="shared" si="84"/>
        <v>0</v>
      </c>
      <c r="P74" s="18">
        <f t="shared" si="84"/>
        <v>0</v>
      </c>
      <c r="Q74" s="18">
        <f t="shared" si="84"/>
        <v>0</v>
      </c>
      <c r="R74" s="18">
        <f t="shared" si="84"/>
        <v>0</v>
      </c>
      <c r="S74" s="18">
        <f t="shared" si="84"/>
        <v>0</v>
      </c>
      <c r="T74" s="18">
        <f t="shared" si="84"/>
        <v>0</v>
      </c>
      <c r="U74" s="18">
        <f t="shared" si="84"/>
        <v>0</v>
      </c>
      <c r="V74" s="18">
        <f t="shared" si="84"/>
        <v>0</v>
      </c>
      <c r="W74" s="18">
        <f t="shared" si="84"/>
        <v>0</v>
      </c>
      <c r="X74" s="18">
        <f t="shared" si="84"/>
        <v>0</v>
      </c>
      <c r="Y74" s="18">
        <f t="shared" si="84"/>
        <v>0</v>
      </c>
      <c r="Z74" s="18">
        <f t="shared" si="84"/>
        <v>0</v>
      </c>
      <c r="AA74" s="18">
        <f>(AA$17&gt;=1)*1  * (AND(AA$18&gt;=$E74,AA$18&lt;=$F74))</f>
        <v>0</v>
      </c>
      <c r="AB74" s="18">
        <f t="shared" ref="AB74:CM74" si="85">(AB$17&gt;=1)*1  * (AND(AB$18&gt;=$E74,AB$18&lt;=$F74))</f>
        <v>1</v>
      </c>
      <c r="AC74" s="18">
        <f t="shared" si="85"/>
        <v>1</v>
      </c>
      <c r="AD74" s="18">
        <f t="shared" si="85"/>
        <v>1</v>
      </c>
      <c r="AE74" s="18">
        <f t="shared" si="85"/>
        <v>1</v>
      </c>
      <c r="AF74" s="18">
        <f t="shared" si="85"/>
        <v>1</v>
      </c>
      <c r="AG74" s="18">
        <f t="shared" si="85"/>
        <v>1</v>
      </c>
      <c r="AH74" s="18">
        <f t="shared" si="85"/>
        <v>1</v>
      </c>
      <c r="AI74" s="18">
        <f t="shared" si="85"/>
        <v>1</v>
      </c>
      <c r="AJ74" s="18">
        <f t="shared" si="85"/>
        <v>1</v>
      </c>
      <c r="AK74" s="18">
        <f t="shared" si="85"/>
        <v>1</v>
      </c>
      <c r="AL74" s="18">
        <f t="shared" si="85"/>
        <v>1</v>
      </c>
      <c r="AM74" s="18">
        <f t="shared" si="85"/>
        <v>1</v>
      </c>
      <c r="AN74" s="18">
        <f t="shared" si="85"/>
        <v>1</v>
      </c>
      <c r="AO74" s="18">
        <f t="shared" si="85"/>
        <v>1</v>
      </c>
      <c r="AP74" s="18">
        <f t="shared" si="85"/>
        <v>1</v>
      </c>
      <c r="AQ74" s="18">
        <f t="shared" si="85"/>
        <v>1</v>
      </c>
      <c r="AR74" s="18">
        <f t="shared" si="85"/>
        <v>1</v>
      </c>
      <c r="AS74" s="18">
        <f t="shared" si="85"/>
        <v>1</v>
      </c>
      <c r="AT74" s="18">
        <f t="shared" si="85"/>
        <v>1</v>
      </c>
      <c r="AU74" s="18">
        <f t="shared" si="85"/>
        <v>0</v>
      </c>
      <c r="AV74" s="18">
        <f t="shared" si="85"/>
        <v>0</v>
      </c>
      <c r="AW74" s="18">
        <f t="shared" si="85"/>
        <v>0</v>
      </c>
      <c r="AX74" s="18">
        <f t="shared" si="85"/>
        <v>0</v>
      </c>
      <c r="AY74" s="18">
        <f t="shared" si="85"/>
        <v>0</v>
      </c>
      <c r="AZ74" s="18">
        <f t="shared" si="85"/>
        <v>0</v>
      </c>
      <c r="BA74" s="18">
        <f t="shared" si="85"/>
        <v>0</v>
      </c>
      <c r="BB74" s="18">
        <f t="shared" si="85"/>
        <v>0</v>
      </c>
      <c r="BC74" s="18">
        <f t="shared" si="85"/>
        <v>0</v>
      </c>
      <c r="BD74" s="18">
        <f t="shared" si="85"/>
        <v>0</v>
      </c>
      <c r="BE74" s="18">
        <f t="shared" si="85"/>
        <v>0</v>
      </c>
      <c r="BF74" s="18">
        <f t="shared" si="85"/>
        <v>0</v>
      </c>
      <c r="BG74" s="18">
        <f t="shared" si="85"/>
        <v>0</v>
      </c>
      <c r="BH74" s="18">
        <f t="shared" si="85"/>
        <v>0</v>
      </c>
      <c r="BI74" s="18">
        <f t="shared" si="85"/>
        <v>0</v>
      </c>
      <c r="BJ74" s="18">
        <f t="shared" si="85"/>
        <v>0</v>
      </c>
      <c r="BK74" s="18">
        <f t="shared" si="85"/>
        <v>0</v>
      </c>
      <c r="BL74" s="18">
        <f t="shared" si="85"/>
        <v>0</v>
      </c>
      <c r="BM74" s="18">
        <f t="shared" si="85"/>
        <v>0</v>
      </c>
      <c r="BN74" s="18">
        <f t="shared" si="85"/>
        <v>0</v>
      </c>
      <c r="BO74" s="18">
        <f t="shared" si="85"/>
        <v>0</v>
      </c>
      <c r="BP74" s="18">
        <f t="shared" si="85"/>
        <v>0</v>
      </c>
      <c r="BQ74" s="18">
        <f t="shared" si="85"/>
        <v>0</v>
      </c>
      <c r="BR74" s="18">
        <f t="shared" si="85"/>
        <v>0</v>
      </c>
      <c r="BS74" s="18">
        <f t="shared" si="85"/>
        <v>0</v>
      </c>
      <c r="BT74" s="18">
        <f t="shared" si="85"/>
        <v>0</v>
      </c>
      <c r="BU74" s="18">
        <f t="shared" si="85"/>
        <v>0</v>
      </c>
      <c r="BV74" s="18">
        <f t="shared" si="85"/>
        <v>0</v>
      </c>
      <c r="BW74" s="18">
        <f t="shared" si="85"/>
        <v>0</v>
      </c>
      <c r="BX74" s="18">
        <f t="shared" si="85"/>
        <v>0</v>
      </c>
      <c r="BY74" s="18">
        <f t="shared" si="85"/>
        <v>0</v>
      </c>
      <c r="BZ74" s="18">
        <f t="shared" si="85"/>
        <v>0</v>
      </c>
      <c r="CA74" s="18">
        <f t="shared" si="85"/>
        <v>0</v>
      </c>
      <c r="CB74" s="18">
        <f t="shared" si="85"/>
        <v>0</v>
      </c>
      <c r="CC74" s="18">
        <f t="shared" si="85"/>
        <v>0</v>
      </c>
      <c r="CD74" s="18">
        <f t="shared" si="85"/>
        <v>0</v>
      </c>
      <c r="CE74" s="18">
        <f t="shared" si="85"/>
        <v>0</v>
      </c>
      <c r="CF74" s="18">
        <f t="shared" si="85"/>
        <v>0</v>
      </c>
      <c r="CG74" s="18">
        <f t="shared" si="85"/>
        <v>0</v>
      </c>
      <c r="CH74" s="18">
        <f t="shared" si="85"/>
        <v>0</v>
      </c>
      <c r="CI74" s="18">
        <f t="shared" si="85"/>
        <v>0</v>
      </c>
      <c r="CJ74" s="18">
        <f t="shared" si="85"/>
        <v>0</v>
      </c>
      <c r="CK74" s="18">
        <f t="shared" si="85"/>
        <v>0</v>
      </c>
      <c r="CL74" s="18">
        <f t="shared" si="85"/>
        <v>0</v>
      </c>
      <c r="CM74" s="18">
        <f t="shared" si="85"/>
        <v>0</v>
      </c>
      <c r="CN74" s="18">
        <f t="shared" ref="CN74:EY74" si="86">(CN$17&gt;=1)*1  * (AND(CN$18&gt;=$E74,CN$18&lt;=$F74))</f>
        <v>0</v>
      </c>
      <c r="CO74" s="18">
        <f t="shared" si="86"/>
        <v>0</v>
      </c>
      <c r="CP74" s="18">
        <f t="shared" si="86"/>
        <v>0</v>
      </c>
      <c r="CQ74" s="18">
        <f t="shared" si="86"/>
        <v>0</v>
      </c>
      <c r="CR74" s="18">
        <f t="shared" si="86"/>
        <v>0</v>
      </c>
      <c r="CS74" s="18">
        <f t="shared" si="86"/>
        <v>0</v>
      </c>
      <c r="CT74" s="18">
        <f t="shared" si="86"/>
        <v>0</v>
      </c>
      <c r="CU74" s="18">
        <f t="shared" si="86"/>
        <v>0</v>
      </c>
      <c r="CV74" s="18">
        <f t="shared" si="86"/>
        <v>0</v>
      </c>
      <c r="CW74" s="18">
        <f t="shared" si="86"/>
        <v>0</v>
      </c>
      <c r="CX74" s="18">
        <f t="shared" si="86"/>
        <v>0</v>
      </c>
      <c r="CY74" s="18">
        <f t="shared" si="86"/>
        <v>0</v>
      </c>
      <c r="CZ74" s="18">
        <f t="shared" si="86"/>
        <v>0</v>
      </c>
      <c r="DA74" s="18">
        <f t="shared" si="86"/>
        <v>0</v>
      </c>
      <c r="DB74" s="18">
        <f t="shared" si="86"/>
        <v>0</v>
      </c>
      <c r="DC74" s="18">
        <f t="shared" si="86"/>
        <v>0</v>
      </c>
      <c r="DD74" s="18">
        <f t="shared" si="86"/>
        <v>0</v>
      </c>
      <c r="DE74" s="18">
        <f t="shared" si="86"/>
        <v>0</v>
      </c>
      <c r="DF74" s="18">
        <f t="shared" si="86"/>
        <v>0</v>
      </c>
      <c r="DG74" s="18">
        <f t="shared" si="86"/>
        <v>0</v>
      </c>
      <c r="DH74" s="18">
        <f t="shared" si="86"/>
        <v>0</v>
      </c>
      <c r="DI74" s="18">
        <f t="shared" si="86"/>
        <v>0</v>
      </c>
      <c r="DJ74" s="18">
        <f t="shared" si="86"/>
        <v>0</v>
      </c>
      <c r="DK74" s="18">
        <f t="shared" si="86"/>
        <v>0</v>
      </c>
      <c r="DL74" s="18">
        <f t="shared" si="86"/>
        <v>0</v>
      </c>
      <c r="DM74" s="18">
        <f t="shared" si="86"/>
        <v>0</v>
      </c>
      <c r="DN74" s="18">
        <f t="shared" si="86"/>
        <v>0</v>
      </c>
      <c r="DO74" s="18">
        <f t="shared" si="86"/>
        <v>0</v>
      </c>
      <c r="DP74" s="18">
        <f t="shared" si="86"/>
        <v>0</v>
      </c>
      <c r="DQ74" s="18">
        <f t="shared" si="86"/>
        <v>0</v>
      </c>
      <c r="DR74" s="18">
        <f t="shared" si="86"/>
        <v>0</v>
      </c>
      <c r="DS74" s="18">
        <f t="shared" si="86"/>
        <v>0</v>
      </c>
      <c r="DT74" s="18">
        <f t="shared" si="86"/>
        <v>0</v>
      </c>
      <c r="DU74" s="18">
        <f t="shared" si="86"/>
        <v>0</v>
      </c>
      <c r="DV74" s="18">
        <f t="shared" si="86"/>
        <v>0</v>
      </c>
      <c r="DW74" s="18">
        <f t="shared" si="86"/>
        <v>0</v>
      </c>
      <c r="DX74" s="18">
        <f t="shared" si="86"/>
        <v>0</v>
      </c>
      <c r="DY74" s="18">
        <f t="shared" si="86"/>
        <v>0</v>
      </c>
      <c r="DZ74" s="18">
        <f t="shared" si="86"/>
        <v>0</v>
      </c>
      <c r="EA74" s="18">
        <f t="shared" si="86"/>
        <v>0</v>
      </c>
      <c r="EB74" s="18">
        <f t="shared" si="86"/>
        <v>0</v>
      </c>
      <c r="EC74" s="18">
        <f t="shared" si="86"/>
        <v>0</v>
      </c>
      <c r="ED74" s="18">
        <f t="shared" si="86"/>
        <v>0</v>
      </c>
      <c r="EE74" s="18">
        <f t="shared" si="86"/>
        <v>0</v>
      </c>
      <c r="EF74" s="18">
        <f t="shared" si="86"/>
        <v>0</v>
      </c>
      <c r="EG74" s="18">
        <f t="shared" si="86"/>
        <v>0</v>
      </c>
      <c r="EH74" s="18">
        <f t="shared" si="86"/>
        <v>0</v>
      </c>
      <c r="EI74" s="18">
        <f t="shared" si="86"/>
        <v>0</v>
      </c>
      <c r="EJ74" s="18">
        <f t="shared" si="86"/>
        <v>0</v>
      </c>
      <c r="EK74" s="18">
        <f t="shared" si="86"/>
        <v>0</v>
      </c>
      <c r="EL74" s="18">
        <f t="shared" si="86"/>
        <v>0</v>
      </c>
      <c r="EM74" s="18">
        <f t="shared" si="86"/>
        <v>0</v>
      </c>
      <c r="EN74" s="18">
        <f t="shared" si="86"/>
        <v>0</v>
      </c>
      <c r="EO74" s="18">
        <f t="shared" si="86"/>
        <v>0</v>
      </c>
      <c r="EP74" s="18">
        <f t="shared" si="86"/>
        <v>0</v>
      </c>
      <c r="EQ74" s="18">
        <f t="shared" si="86"/>
        <v>0</v>
      </c>
      <c r="ER74" s="18">
        <f t="shared" si="86"/>
        <v>0</v>
      </c>
      <c r="ES74" s="18">
        <f t="shared" si="86"/>
        <v>0</v>
      </c>
      <c r="ET74" s="18">
        <f t="shared" si="86"/>
        <v>0</v>
      </c>
      <c r="EU74" s="18">
        <f t="shared" si="86"/>
        <v>0</v>
      </c>
      <c r="EV74" s="18">
        <f t="shared" si="86"/>
        <v>0</v>
      </c>
      <c r="EW74" s="18">
        <f t="shared" si="86"/>
        <v>0</v>
      </c>
      <c r="EX74" s="18">
        <f t="shared" si="86"/>
        <v>0</v>
      </c>
      <c r="EY74" s="18">
        <f t="shared" si="86"/>
        <v>0</v>
      </c>
      <c r="EZ74" s="18">
        <f t="shared" ref="EZ74:FR74" si="87">(EZ$17&gt;=1)*1  * (AND(EZ$18&gt;=$E74,EZ$18&lt;=$F74))</f>
        <v>0</v>
      </c>
      <c r="FA74" s="18">
        <f t="shared" si="87"/>
        <v>0</v>
      </c>
      <c r="FB74" s="18">
        <f t="shared" si="87"/>
        <v>0</v>
      </c>
      <c r="FC74" s="18">
        <f t="shared" si="87"/>
        <v>0</v>
      </c>
      <c r="FD74" s="18">
        <f t="shared" si="87"/>
        <v>0</v>
      </c>
      <c r="FE74" s="18">
        <f t="shared" si="87"/>
        <v>0</v>
      </c>
      <c r="FF74" s="18">
        <f t="shared" si="87"/>
        <v>0</v>
      </c>
      <c r="FG74" s="18">
        <f t="shared" si="87"/>
        <v>0</v>
      </c>
      <c r="FH74" s="18">
        <f t="shared" si="87"/>
        <v>0</v>
      </c>
      <c r="FI74" s="18">
        <f t="shared" si="87"/>
        <v>0</v>
      </c>
      <c r="FJ74" s="18">
        <f t="shared" si="87"/>
        <v>0</v>
      </c>
      <c r="FK74" s="18">
        <f t="shared" si="87"/>
        <v>0</v>
      </c>
      <c r="FL74" s="18">
        <f t="shared" si="87"/>
        <v>0</v>
      </c>
      <c r="FM74" s="18">
        <f t="shared" si="87"/>
        <v>0</v>
      </c>
      <c r="FN74" s="18">
        <f t="shared" si="87"/>
        <v>0</v>
      </c>
      <c r="FO74" s="18">
        <f t="shared" si="87"/>
        <v>0</v>
      </c>
      <c r="FP74" s="18">
        <f t="shared" si="87"/>
        <v>0</v>
      </c>
      <c r="FQ74" s="18">
        <f t="shared" si="87"/>
        <v>0</v>
      </c>
      <c r="FR74" s="18">
        <f t="shared" si="87"/>
        <v>0</v>
      </c>
    </row>
    <row r="75" spans="2:174">
      <c r="C75" t="s">
        <v>152</v>
      </c>
      <c r="D75" s="144" t="s">
        <v>15</v>
      </c>
      <c r="E75">
        <v>6</v>
      </c>
      <c r="F75">
        <v>15</v>
      </c>
      <c r="I75" s="222">
        <f ca="1">(SUMPRODUCT(J75:FR75,J$66:FR$66) / ($F75-$E75+1))/SUM($I$753:$I$754)</f>
        <v>2.8112849989074946E-2</v>
      </c>
      <c r="J75" s="18">
        <f>(J$17&gt;0)*1  * (AND(J$18&gt;=$E75,J$18&lt;=$F75))</f>
        <v>0</v>
      </c>
      <c r="K75" s="18">
        <f t="shared" ref="K75:BV75" si="88">(K$17&gt;0)*1  * (AND(K$18&gt;=$E75,K$18&lt;=$F75))</f>
        <v>0</v>
      </c>
      <c r="L75" s="18">
        <f t="shared" si="88"/>
        <v>0</v>
      </c>
      <c r="M75" s="18">
        <f t="shared" si="88"/>
        <v>0</v>
      </c>
      <c r="N75" s="18">
        <f t="shared" si="88"/>
        <v>0</v>
      </c>
      <c r="O75" s="18">
        <f t="shared" si="88"/>
        <v>0</v>
      </c>
      <c r="P75" s="18">
        <f t="shared" si="88"/>
        <v>0</v>
      </c>
      <c r="Q75" s="18">
        <f t="shared" si="88"/>
        <v>0</v>
      </c>
      <c r="R75" s="18">
        <f t="shared" si="88"/>
        <v>0</v>
      </c>
      <c r="S75" s="18">
        <f t="shared" si="88"/>
        <v>0</v>
      </c>
      <c r="T75" s="18">
        <f t="shared" si="88"/>
        <v>0</v>
      </c>
      <c r="U75" s="18">
        <f t="shared" si="88"/>
        <v>0</v>
      </c>
      <c r="V75" s="18">
        <f t="shared" si="88"/>
        <v>0</v>
      </c>
      <c r="W75" s="18">
        <f t="shared" si="88"/>
        <v>0</v>
      </c>
      <c r="X75" s="18">
        <f t="shared" si="88"/>
        <v>0</v>
      </c>
      <c r="Y75" s="18">
        <f t="shared" si="88"/>
        <v>0</v>
      </c>
      <c r="Z75" s="18">
        <f t="shared" si="88"/>
        <v>0</v>
      </c>
      <c r="AA75" s="18">
        <f t="shared" si="88"/>
        <v>0</v>
      </c>
      <c r="AB75" s="18">
        <f t="shared" si="88"/>
        <v>0</v>
      </c>
      <c r="AC75" s="18">
        <f t="shared" si="88"/>
        <v>0</v>
      </c>
      <c r="AD75" s="18">
        <f t="shared" si="88"/>
        <v>0</v>
      </c>
      <c r="AE75" s="18">
        <f t="shared" si="88"/>
        <v>0</v>
      </c>
      <c r="AF75" s="18">
        <f t="shared" si="88"/>
        <v>0</v>
      </c>
      <c r="AG75" s="18">
        <f t="shared" si="88"/>
        <v>0</v>
      </c>
      <c r="AH75" s="18">
        <f t="shared" si="88"/>
        <v>0</v>
      </c>
      <c r="AI75" s="18">
        <f t="shared" si="88"/>
        <v>0</v>
      </c>
      <c r="AJ75" s="18">
        <f t="shared" si="88"/>
        <v>0</v>
      </c>
      <c r="AK75" s="18">
        <f t="shared" si="88"/>
        <v>0</v>
      </c>
      <c r="AL75" s="18">
        <f t="shared" si="88"/>
        <v>0</v>
      </c>
      <c r="AM75" s="18">
        <f t="shared" si="88"/>
        <v>0</v>
      </c>
      <c r="AN75" s="18">
        <f t="shared" si="88"/>
        <v>0</v>
      </c>
      <c r="AO75" s="18">
        <f t="shared" si="88"/>
        <v>0</v>
      </c>
      <c r="AP75" s="18">
        <f t="shared" si="88"/>
        <v>0</v>
      </c>
      <c r="AQ75" s="18">
        <f t="shared" si="88"/>
        <v>0</v>
      </c>
      <c r="AR75" s="18">
        <f t="shared" si="88"/>
        <v>0</v>
      </c>
      <c r="AS75" s="18">
        <f t="shared" si="88"/>
        <v>0</v>
      </c>
      <c r="AT75" s="18">
        <f t="shared" si="88"/>
        <v>0</v>
      </c>
      <c r="AU75" s="18">
        <f t="shared" si="88"/>
        <v>1</v>
      </c>
      <c r="AV75" s="18">
        <f t="shared" si="88"/>
        <v>1</v>
      </c>
      <c r="AW75" s="18">
        <f t="shared" si="88"/>
        <v>1</v>
      </c>
      <c r="AX75" s="18">
        <f t="shared" si="88"/>
        <v>1</v>
      </c>
      <c r="AY75" s="18">
        <f t="shared" si="88"/>
        <v>1</v>
      </c>
      <c r="AZ75" s="18">
        <f t="shared" si="88"/>
        <v>1</v>
      </c>
      <c r="BA75" s="18">
        <f t="shared" si="88"/>
        <v>1</v>
      </c>
      <c r="BB75" s="18">
        <f t="shared" si="88"/>
        <v>1</v>
      </c>
      <c r="BC75" s="18">
        <f t="shared" si="88"/>
        <v>1</v>
      </c>
      <c r="BD75" s="18">
        <f t="shared" si="88"/>
        <v>1</v>
      </c>
      <c r="BE75" s="18">
        <f t="shared" si="88"/>
        <v>1</v>
      </c>
      <c r="BF75" s="18">
        <f t="shared" si="88"/>
        <v>1</v>
      </c>
      <c r="BG75" s="18">
        <f t="shared" si="88"/>
        <v>1</v>
      </c>
      <c r="BH75" s="18">
        <f t="shared" si="88"/>
        <v>1</v>
      </c>
      <c r="BI75" s="18">
        <f t="shared" si="88"/>
        <v>1</v>
      </c>
      <c r="BJ75" s="18">
        <f t="shared" si="88"/>
        <v>1</v>
      </c>
      <c r="BK75" s="18">
        <f t="shared" si="88"/>
        <v>1</v>
      </c>
      <c r="BL75" s="18">
        <f t="shared" si="88"/>
        <v>1</v>
      </c>
      <c r="BM75" s="18">
        <f t="shared" si="88"/>
        <v>1</v>
      </c>
      <c r="BN75" s="18">
        <f t="shared" si="88"/>
        <v>1</v>
      </c>
      <c r="BO75" s="18">
        <f t="shared" si="88"/>
        <v>1</v>
      </c>
      <c r="BP75" s="18">
        <f t="shared" si="88"/>
        <v>1</v>
      </c>
      <c r="BQ75" s="18">
        <f t="shared" si="88"/>
        <v>1</v>
      </c>
      <c r="BR75" s="18">
        <f t="shared" si="88"/>
        <v>1</v>
      </c>
      <c r="BS75" s="18">
        <f t="shared" si="88"/>
        <v>1</v>
      </c>
      <c r="BT75" s="18">
        <f t="shared" si="88"/>
        <v>1</v>
      </c>
      <c r="BU75" s="18">
        <f t="shared" si="88"/>
        <v>1</v>
      </c>
      <c r="BV75" s="18">
        <f t="shared" si="88"/>
        <v>1</v>
      </c>
      <c r="BW75" s="18">
        <f t="shared" ref="BW75:EH75" si="89">(BW$17&gt;0)*1  * (AND(BW$18&gt;=$E75,BW$18&lt;=$F75))</f>
        <v>1</v>
      </c>
      <c r="BX75" s="18">
        <f t="shared" si="89"/>
        <v>1</v>
      </c>
      <c r="BY75" s="18">
        <f t="shared" si="89"/>
        <v>1</v>
      </c>
      <c r="BZ75" s="18">
        <f t="shared" si="89"/>
        <v>1</v>
      </c>
      <c r="CA75" s="18">
        <f t="shared" si="89"/>
        <v>1</v>
      </c>
      <c r="CB75" s="18">
        <f t="shared" si="89"/>
        <v>1</v>
      </c>
      <c r="CC75" s="18">
        <f t="shared" si="89"/>
        <v>1</v>
      </c>
      <c r="CD75" s="18">
        <f t="shared" si="89"/>
        <v>1</v>
      </c>
      <c r="CE75" s="18">
        <f t="shared" si="89"/>
        <v>1</v>
      </c>
      <c r="CF75" s="18">
        <f t="shared" si="89"/>
        <v>1</v>
      </c>
      <c r="CG75" s="18">
        <f t="shared" si="89"/>
        <v>1</v>
      </c>
      <c r="CH75" s="18">
        <f t="shared" si="89"/>
        <v>1</v>
      </c>
      <c r="CI75" s="18">
        <f t="shared" si="89"/>
        <v>1</v>
      </c>
      <c r="CJ75" s="18">
        <f t="shared" si="89"/>
        <v>0</v>
      </c>
      <c r="CK75" s="18">
        <f t="shared" si="89"/>
        <v>0</v>
      </c>
      <c r="CL75" s="18">
        <f t="shared" si="89"/>
        <v>0</v>
      </c>
      <c r="CM75" s="18">
        <f t="shared" si="89"/>
        <v>0</v>
      </c>
      <c r="CN75" s="18">
        <f t="shared" si="89"/>
        <v>0</v>
      </c>
      <c r="CO75" s="18">
        <f t="shared" si="89"/>
        <v>0</v>
      </c>
      <c r="CP75" s="18">
        <f t="shared" si="89"/>
        <v>0</v>
      </c>
      <c r="CQ75" s="18">
        <f t="shared" si="89"/>
        <v>0</v>
      </c>
      <c r="CR75" s="18">
        <f t="shared" si="89"/>
        <v>0</v>
      </c>
      <c r="CS75" s="18">
        <f t="shared" si="89"/>
        <v>0</v>
      </c>
      <c r="CT75" s="18">
        <f t="shared" si="89"/>
        <v>0</v>
      </c>
      <c r="CU75" s="18">
        <f t="shared" si="89"/>
        <v>0</v>
      </c>
      <c r="CV75" s="18">
        <f t="shared" si="89"/>
        <v>0</v>
      </c>
      <c r="CW75" s="18">
        <f t="shared" si="89"/>
        <v>0</v>
      </c>
      <c r="CX75" s="18">
        <f t="shared" si="89"/>
        <v>0</v>
      </c>
      <c r="CY75" s="18">
        <f t="shared" si="89"/>
        <v>0</v>
      </c>
      <c r="CZ75" s="18">
        <f t="shared" si="89"/>
        <v>0</v>
      </c>
      <c r="DA75" s="18">
        <f t="shared" si="89"/>
        <v>0</v>
      </c>
      <c r="DB75" s="18">
        <f t="shared" si="89"/>
        <v>0</v>
      </c>
      <c r="DC75" s="18">
        <f t="shared" si="89"/>
        <v>0</v>
      </c>
      <c r="DD75" s="18">
        <f t="shared" si="89"/>
        <v>0</v>
      </c>
      <c r="DE75" s="18">
        <f t="shared" si="89"/>
        <v>0</v>
      </c>
      <c r="DF75" s="18">
        <f t="shared" si="89"/>
        <v>0</v>
      </c>
      <c r="DG75" s="18">
        <f t="shared" si="89"/>
        <v>0</v>
      </c>
      <c r="DH75" s="18">
        <f t="shared" si="89"/>
        <v>0</v>
      </c>
      <c r="DI75" s="18">
        <f t="shared" si="89"/>
        <v>0</v>
      </c>
      <c r="DJ75" s="18">
        <f t="shared" si="89"/>
        <v>0</v>
      </c>
      <c r="DK75" s="18">
        <f t="shared" si="89"/>
        <v>0</v>
      </c>
      <c r="DL75" s="18">
        <f t="shared" si="89"/>
        <v>0</v>
      </c>
      <c r="DM75" s="18">
        <f t="shared" si="89"/>
        <v>0</v>
      </c>
      <c r="DN75" s="18">
        <f t="shared" si="89"/>
        <v>0</v>
      </c>
      <c r="DO75" s="18">
        <f t="shared" si="89"/>
        <v>0</v>
      </c>
      <c r="DP75" s="18">
        <f t="shared" si="89"/>
        <v>0</v>
      </c>
      <c r="DQ75" s="18">
        <f t="shared" si="89"/>
        <v>0</v>
      </c>
      <c r="DR75" s="18">
        <f t="shared" si="89"/>
        <v>0</v>
      </c>
      <c r="DS75" s="18">
        <f t="shared" si="89"/>
        <v>0</v>
      </c>
      <c r="DT75" s="18">
        <f t="shared" si="89"/>
        <v>0</v>
      </c>
      <c r="DU75" s="18">
        <f t="shared" si="89"/>
        <v>0</v>
      </c>
      <c r="DV75" s="18">
        <f t="shared" si="89"/>
        <v>0</v>
      </c>
      <c r="DW75" s="18">
        <f t="shared" si="89"/>
        <v>0</v>
      </c>
      <c r="DX75" s="18">
        <f t="shared" si="89"/>
        <v>0</v>
      </c>
      <c r="DY75" s="18">
        <f t="shared" si="89"/>
        <v>0</v>
      </c>
      <c r="DZ75" s="18">
        <f t="shared" si="89"/>
        <v>0</v>
      </c>
      <c r="EA75" s="18">
        <f t="shared" si="89"/>
        <v>0</v>
      </c>
      <c r="EB75" s="18">
        <f t="shared" si="89"/>
        <v>0</v>
      </c>
      <c r="EC75" s="18">
        <f t="shared" si="89"/>
        <v>0</v>
      </c>
      <c r="ED75" s="18">
        <f t="shared" si="89"/>
        <v>0</v>
      </c>
      <c r="EE75" s="18">
        <f t="shared" si="89"/>
        <v>0</v>
      </c>
      <c r="EF75" s="18">
        <f t="shared" si="89"/>
        <v>0</v>
      </c>
      <c r="EG75" s="18">
        <f t="shared" si="89"/>
        <v>0</v>
      </c>
      <c r="EH75" s="18">
        <f t="shared" si="89"/>
        <v>0</v>
      </c>
      <c r="EI75" s="18">
        <f t="shared" ref="EI75:FR75" si="90">(EI$17&gt;0)*1  * (AND(EI$18&gt;=$E75,EI$18&lt;=$F75))</f>
        <v>0</v>
      </c>
      <c r="EJ75" s="18">
        <f t="shared" si="90"/>
        <v>0</v>
      </c>
      <c r="EK75" s="18">
        <f t="shared" si="90"/>
        <v>0</v>
      </c>
      <c r="EL75" s="18">
        <f t="shared" si="90"/>
        <v>0</v>
      </c>
      <c r="EM75" s="18">
        <f t="shared" si="90"/>
        <v>0</v>
      </c>
      <c r="EN75" s="18">
        <f t="shared" si="90"/>
        <v>0</v>
      </c>
      <c r="EO75" s="18">
        <f t="shared" si="90"/>
        <v>0</v>
      </c>
      <c r="EP75" s="18">
        <f t="shared" si="90"/>
        <v>0</v>
      </c>
      <c r="EQ75" s="18">
        <f t="shared" si="90"/>
        <v>0</v>
      </c>
      <c r="ER75" s="18">
        <f t="shared" si="90"/>
        <v>0</v>
      </c>
      <c r="ES75" s="18">
        <f t="shared" si="90"/>
        <v>0</v>
      </c>
      <c r="ET75" s="18">
        <f t="shared" si="90"/>
        <v>0</v>
      </c>
      <c r="EU75" s="18">
        <f t="shared" si="90"/>
        <v>0</v>
      </c>
      <c r="EV75" s="18">
        <f t="shared" si="90"/>
        <v>0</v>
      </c>
      <c r="EW75" s="18">
        <f t="shared" si="90"/>
        <v>0</v>
      </c>
      <c r="EX75" s="18">
        <f t="shared" si="90"/>
        <v>0</v>
      </c>
      <c r="EY75" s="18">
        <f t="shared" si="90"/>
        <v>0</v>
      </c>
      <c r="EZ75" s="18">
        <f t="shared" si="90"/>
        <v>0</v>
      </c>
      <c r="FA75" s="18">
        <f t="shared" si="90"/>
        <v>0</v>
      </c>
      <c r="FB75" s="18">
        <f t="shared" si="90"/>
        <v>0</v>
      </c>
      <c r="FC75" s="18">
        <f t="shared" si="90"/>
        <v>0</v>
      </c>
      <c r="FD75" s="18">
        <f t="shared" si="90"/>
        <v>0</v>
      </c>
      <c r="FE75" s="18">
        <f t="shared" si="90"/>
        <v>0</v>
      </c>
      <c r="FF75" s="18">
        <f t="shared" si="90"/>
        <v>0</v>
      </c>
      <c r="FG75" s="18">
        <f t="shared" si="90"/>
        <v>0</v>
      </c>
      <c r="FH75" s="18">
        <f t="shared" si="90"/>
        <v>0</v>
      </c>
      <c r="FI75" s="18">
        <f t="shared" si="90"/>
        <v>0</v>
      </c>
      <c r="FJ75" s="18">
        <f t="shared" si="90"/>
        <v>0</v>
      </c>
      <c r="FK75" s="18">
        <f t="shared" si="90"/>
        <v>0</v>
      </c>
      <c r="FL75" s="18">
        <f t="shared" si="90"/>
        <v>0</v>
      </c>
      <c r="FM75" s="18">
        <f t="shared" si="90"/>
        <v>0</v>
      </c>
      <c r="FN75" s="18">
        <f t="shared" si="90"/>
        <v>0</v>
      </c>
      <c r="FO75" s="18">
        <f t="shared" si="90"/>
        <v>0</v>
      </c>
      <c r="FP75" s="18">
        <f t="shared" si="90"/>
        <v>0</v>
      </c>
      <c r="FQ75" s="18">
        <f t="shared" si="90"/>
        <v>0</v>
      </c>
      <c r="FR75" s="18">
        <f t="shared" si="90"/>
        <v>0</v>
      </c>
    </row>
    <row r="76" spans="2:174">
      <c r="C76" t="s">
        <v>610</v>
      </c>
      <c r="D76" s="144" t="s">
        <v>15</v>
      </c>
      <c r="E76" s="136">
        <f>INDEX(Assumptions!$G$29:$G$29,MATCH($A$1,Model_Number,0))</f>
        <v>35</v>
      </c>
      <c r="I76" s="222">
        <f ca="1">(SUMPRODUCT(J76:FR76,J$66:FR$66)/SUM($I$753:$I$754))/$E$76</f>
        <v>0.12300986965032989</v>
      </c>
      <c r="J76" s="18">
        <f t="shared" ref="J76:Z76" si="91">(J$17&gt;=1)*1</f>
        <v>0</v>
      </c>
      <c r="K76" s="18">
        <f t="shared" si="91"/>
        <v>0</v>
      </c>
      <c r="L76" s="18">
        <f t="shared" si="91"/>
        <v>0</v>
      </c>
      <c r="M76" s="18">
        <f t="shared" si="91"/>
        <v>0</v>
      </c>
      <c r="N76" s="18">
        <f t="shared" si="91"/>
        <v>0</v>
      </c>
      <c r="O76" s="18">
        <f t="shared" si="91"/>
        <v>0</v>
      </c>
      <c r="P76" s="18">
        <f t="shared" si="91"/>
        <v>0</v>
      </c>
      <c r="Q76" s="18">
        <f t="shared" si="91"/>
        <v>0</v>
      </c>
      <c r="R76" s="18">
        <f t="shared" si="91"/>
        <v>0</v>
      </c>
      <c r="S76" s="18">
        <f t="shared" si="91"/>
        <v>0</v>
      </c>
      <c r="T76" s="18">
        <f t="shared" si="91"/>
        <v>0</v>
      </c>
      <c r="U76" s="18">
        <f t="shared" si="91"/>
        <v>0</v>
      </c>
      <c r="V76" s="18">
        <f t="shared" si="91"/>
        <v>0</v>
      </c>
      <c r="W76" s="18">
        <f t="shared" si="91"/>
        <v>0</v>
      </c>
      <c r="X76" s="18">
        <f t="shared" si="91"/>
        <v>0</v>
      </c>
      <c r="Y76" s="18">
        <f t="shared" si="91"/>
        <v>0</v>
      </c>
      <c r="Z76" s="18">
        <f t="shared" si="91"/>
        <v>0</v>
      </c>
      <c r="AA76" s="18">
        <f>(AA$17&gt;=1)*1</f>
        <v>0</v>
      </c>
      <c r="AB76" s="18">
        <f t="shared" ref="AB76:CM76" si="92">(AB$17&gt;=1)*1</f>
        <v>1</v>
      </c>
      <c r="AC76" s="18">
        <f t="shared" si="92"/>
        <v>1</v>
      </c>
      <c r="AD76" s="18">
        <f t="shared" si="92"/>
        <v>1</v>
      </c>
      <c r="AE76" s="18">
        <f t="shared" si="92"/>
        <v>1</v>
      </c>
      <c r="AF76" s="18">
        <f t="shared" si="92"/>
        <v>1</v>
      </c>
      <c r="AG76" s="18">
        <f t="shared" si="92"/>
        <v>1</v>
      </c>
      <c r="AH76" s="18">
        <f t="shared" si="92"/>
        <v>1</v>
      </c>
      <c r="AI76" s="18">
        <f t="shared" si="92"/>
        <v>1</v>
      </c>
      <c r="AJ76" s="18">
        <f t="shared" si="92"/>
        <v>1</v>
      </c>
      <c r="AK76" s="18">
        <f t="shared" si="92"/>
        <v>1</v>
      </c>
      <c r="AL76" s="18">
        <f t="shared" si="92"/>
        <v>1</v>
      </c>
      <c r="AM76" s="18">
        <f t="shared" si="92"/>
        <v>1</v>
      </c>
      <c r="AN76" s="18">
        <f t="shared" si="92"/>
        <v>1</v>
      </c>
      <c r="AO76" s="18">
        <f t="shared" si="92"/>
        <v>1</v>
      </c>
      <c r="AP76" s="18">
        <f t="shared" si="92"/>
        <v>1</v>
      </c>
      <c r="AQ76" s="18">
        <f t="shared" si="92"/>
        <v>1</v>
      </c>
      <c r="AR76" s="18">
        <f t="shared" si="92"/>
        <v>1</v>
      </c>
      <c r="AS76" s="18">
        <f t="shared" si="92"/>
        <v>1</v>
      </c>
      <c r="AT76" s="18">
        <f t="shared" si="92"/>
        <v>1</v>
      </c>
      <c r="AU76" s="18">
        <f t="shared" si="92"/>
        <v>1</v>
      </c>
      <c r="AV76" s="18">
        <f t="shared" si="92"/>
        <v>1</v>
      </c>
      <c r="AW76" s="18">
        <f t="shared" si="92"/>
        <v>1</v>
      </c>
      <c r="AX76" s="18">
        <f t="shared" si="92"/>
        <v>1</v>
      </c>
      <c r="AY76" s="18">
        <f t="shared" si="92"/>
        <v>1</v>
      </c>
      <c r="AZ76" s="18">
        <f t="shared" si="92"/>
        <v>1</v>
      </c>
      <c r="BA76" s="18">
        <f t="shared" si="92"/>
        <v>1</v>
      </c>
      <c r="BB76" s="18">
        <f t="shared" si="92"/>
        <v>1</v>
      </c>
      <c r="BC76" s="18">
        <f t="shared" si="92"/>
        <v>1</v>
      </c>
      <c r="BD76" s="18">
        <f t="shared" si="92"/>
        <v>1</v>
      </c>
      <c r="BE76" s="18">
        <f t="shared" si="92"/>
        <v>1</v>
      </c>
      <c r="BF76" s="18">
        <f t="shared" si="92"/>
        <v>1</v>
      </c>
      <c r="BG76" s="18">
        <f t="shared" si="92"/>
        <v>1</v>
      </c>
      <c r="BH76" s="18">
        <f t="shared" si="92"/>
        <v>1</v>
      </c>
      <c r="BI76" s="18">
        <f t="shared" si="92"/>
        <v>1</v>
      </c>
      <c r="BJ76" s="18">
        <f t="shared" si="92"/>
        <v>1</v>
      </c>
      <c r="BK76" s="18">
        <f t="shared" si="92"/>
        <v>1</v>
      </c>
      <c r="BL76" s="18">
        <f t="shared" si="92"/>
        <v>1</v>
      </c>
      <c r="BM76" s="18">
        <f t="shared" si="92"/>
        <v>1</v>
      </c>
      <c r="BN76" s="18">
        <f t="shared" si="92"/>
        <v>1</v>
      </c>
      <c r="BO76" s="18">
        <f t="shared" si="92"/>
        <v>1</v>
      </c>
      <c r="BP76" s="18">
        <f t="shared" si="92"/>
        <v>1</v>
      </c>
      <c r="BQ76" s="18">
        <f t="shared" si="92"/>
        <v>1</v>
      </c>
      <c r="BR76" s="18">
        <f t="shared" si="92"/>
        <v>1</v>
      </c>
      <c r="BS76" s="18">
        <f t="shared" si="92"/>
        <v>1</v>
      </c>
      <c r="BT76" s="18">
        <f t="shared" si="92"/>
        <v>1</v>
      </c>
      <c r="BU76" s="18">
        <f t="shared" si="92"/>
        <v>1</v>
      </c>
      <c r="BV76" s="18">
        <f t="shared" si="92"/>
        <v>1</v>
      </c>
      <c r="BW76" s="18">
        <f t="shared" si="92"/>
        <v>1</v>
      </c>
      <c r="BX76" s="18">
        <f t="shared" si="92"/>
        <v>1</v>
      </c>
      <c r="BY76" s="18">
        <f t="shared" si="92"/>
        <v>1</v>
      </c>
      <c r="BZ76" s="18">
        <f t="shared" si="92"/>
        <v>1</v>
      </c>
      <c r="CA76" s="18">
        <f t="shared" si="92"/>
        <v>1</v>
      </c>
      <c r="CB76" s="18">
        <f t="shared" si="92"/>
        <v>1</v>
      </c>
      <c r="CC76" s="18">
        <f t="shared" si="92"/>
        <v>1</v>
      </c>
      <c r="CD76" s="18">
        <f t="shared" si="92"/>
        <v>1</v>
      </c>
      <c r="CE76" s="18">
        <f t="shared" si="92"/>
        <v>1</v>
      </c>
      <c r="CF76" s="18">
        <f t="shared" si="92"/>
        <v>1</v>
      </c>
      <c r="CG76" s="18">
        <f t="shared" si="92"/>
        <v>1</v>
      </c>
      <c r="CH76" s="18">
        <f t="shared" si="92"/>
        <v>1</v>
      </c>
      <c r="CI76" s="18">
        <f t="shared" si="92"/>
        <v>1</v>
      </c>
      <c r="CJ76" s="18">
        <f t="shared" si="92"/>
        <v>1</v>
      </c>
      <c r="CK76" s="18">
        <f t="shared" si="92"/>
        <v>1</v>
      </c>
      <c r="CL76" s="18">
        <f t="shared" si="92"/>
        <v>1</v>
      </c>
      <c r="CM76" s="18">
        <f t="shared" si="92"/>
        <v>1</v>
      </c>
      <c r="CN76" s="18">
        <f t="shared" ref="CN76:EY76" si="93">(CN$17&gt;=1)*1</f>
        <v>1</v>
      </c>
      <c r="CO76" s="18">
        <f t="shared" si="93"/>
        <v>1</v>
      </c>
      <c r="CP76" s="18">
        <f t="shared" si="93"/>
        <v>1</v>
      </c>
      <c r="CQ76" s="18">
        <f t="shared" si="93"/>
        <v>1</v>
      </c>
      <c r="CR76" s="18">
        <f t="shared" si="93"/>
        <v>1</v>
      </c>
      <c r="CS76" s="18">
        <f t="shared" si="93"/>
        <v>1</v>
      </c>
      <c r="CT76" s="18">
        <f t="shared" si="93"/>
        <v>1</v>
      </c>
      <c r="CU76" s="18">
        <f t="shared" si="93"/>
        <v>1</v>
      </c>
      <c r="CV76" s="18">
        <f t="shared" si="93"/>
        <v>1</v>
      </c>
      <c r="CW76" s="18">
        <f t="shared" si="93"/>
        <v>1</v>
      </c>
      <c r="CX76" s="18">
        <f t="shared" si="93"/>
        <v>1</v>
      </c>
      <c r="CY76" s="18">
        <f t="shared" si="93"/>
        <v>1</v>
      </c>
      <c r="CZ76" s="18">
        <f t="shared" si="93"/>
        <v>1</v>
      </c>
      <c r="DA76" s="18">
        <f t="shared" si="93"/>
        <v>1</v>
      </c>
      <c r="DB76" s="18">
        <f t="shared" si="93"/>
        <v>1</v>
      </c>
      <c r="DC76" s="18">
        <f t="shared" si="93"/>
        <v>1</v>
      </c>
      <c r="DD76" s="18">
        <f t="shared" si="93"/>
        <v>1</v>
      </c>
      <c r="DE76" s="18">
        <f t="shared" si="93"/>
        <v>1</v>
      </c>
      <c r="DF76" s="18">
        <f t="shared" si="93"/>
        <v>1</v>
      </c>
      <c r="DG76" s="18">
        <f t="shared" si="93"/>
        <v>1</v>
      </c>
      <c r="DH76" s="18">
        <f t="shared" si="93"/>
        <v>1</v>
      </c>
      <c r="DI76" s="18">
        <f t="shared" si="93"/>
        <v>1</v>
      </c>
      <c r="DJ76" s="18">
        <f t="shared" si="93"/>
        <v>1</v>
      </c>
      <c r="DK76" s="18">
        <f t="shared" si="93"/>
        <v>1</v>
      </c>
      <c r="DL76" s="18">
        <f t="shared" si="93"/>
        <v>1</v>
      </c>
      <c r="DM76" s="18">
        <f t="shared" si="93"/>
        <v>1</v>
      </c>
      <c r="DN76" s="18">
        <f t="shared" si="93"/>
        <v>1</v>
      </c>
      <c r="DO76" s="18">
        <f t="shared" si="93"/>
        <v>1</v>
      </c>
      <c r="DP76" s="18">
        <f t="shared" si="93"/>
        <v>1</v>
      </c>
      <c r="DQ76" s="18">
        <f t="shared" si="93"/>
        <v>1</v>
      </c>
      <c r="DR76" s="18">
        <f t="shared" si="93"/>
        <v>1</v>
      </c>
      <c r="DS76" s="18">
        <f t="shared" si="93"/>
        <v>1</v>
      </c>
      <c r="DT76" s="18">
        <f t="shared" si="93"/>
        <v>1</v>
      </c>
      <c r="DU76" s="18">
        <f t="shared" si="93"/>
        <v>1</v>
      </c>
      <c r="DV76" s="18">
        <f t="shared" si="93"/>
        <v>1</v>
      </c>
      <c r="DW76" s="18">
        <f t="shared" si="93"/>
        <v>1</v>
      </c>
      <c r="DX76" s="18">
        <f t="shared" si="93"/>
        <v>1</v>
      </c>
      <c r="DY76" s="18">
        <f t="shared" si="93"/>
        <v>1</v>
      </c>
      <c r="DZ76" s="18">
        <f t="shared" si="93"/>
        <v>1</v>
      </c>
      <c r="EA76" s="18">
        <f t="shared" si="93"/>
        <v>1</v>
      </c>
      <c r="EB76" s="18">
        <f t="shared" si="93"/>
        <v>1</v>
      </c>
      <c r="EC76" s="18">
        <f t="shared" si="93"/>
        <v>1</v>
      </c>
      <c r="ED76" s="18">
        <f t="shared" si="93"/>
        <v>1</v>
      </c>
      <c r="EE76" s="18">
        <f t="shared" si="93"/>
        <v>1</v>
      </c>
      <c r="EF76" s="18">
        <f t="shared" si="93"/>
        <v>1</v>
      </c>
      <c r="EG76" s="18">
        <f t="shared" si="93"/>
        <v>1</v>
      </c>
      <c r="EH76" s="18">
        <f t="shared" si="93"/>
        <v>1</v>
      </c>
      <c r="EI76" s="18">
        <f t="shared" si="93"/>
        <v>1</v>
      </c>
      <c r="EJ76" s="18">
        <f t="shared" si="93"/>
        <v>1</v>
      </c>
      <c r="EK76" s="18">
        <f t="shared" si="93"/>
        <v>1</v>
      </c>
      <c r="EL76" s="18">
        <f t="shared" si="93"/>
        <v>1</v>
      </c>
      <c r="EM76" s="18">
        <f t="shared" si="93"/>
        <v>1</v>
      </c>
      <c r="EN76" s="18">
        <f t="shared" si="93"/>
        <v>1</v>
      </c>
      <c r="EO76" s="18">
        <f t="shared" si="93"/>
        <v>1</v>
      </c>
      <c r="EP76" s="18">
        <f t="shared" si="93"/>
        <v>1</v>
      </c>
      <c r="EQ76" s="18">
        <f t="shared" si="93"/>
        <v>1</v>
      </c>
      <c r="ER76" s="18">
        <f t="shared" si="93"/>
        <v>1</v>
      </c>
      <c r="ES76" s="18">
        <f t="shared" si="93"/>
        <v>1</v>
      </c>
      <c r="ET76" s="18">
        <f t="shared" si="93"/>
        <v>1</v>
      </c>
      <c r="EU76" s="18">
        <f t="shared" si="93"/>
        <v>1</v>
      </c>
      <c r="EV76" s="18">
        <f t="shared" si="93"/>
        <v>1</v>
      </c>
      <c r="EW76" s="18">
        <f t="shared" si="93"/>
        <v>1</v>
      </c>
      <c r="EX76" s="18">
        <f t="shared" si="93"/>
        <v>1</v>
      </c>
      <c r="EY76" s="18">
        <f t="shared" si="93"/>
        <v>1</v>
      </c>
      <c r="EZ76" s="18">
        <f t="shared" ref="EZ76:FR76" si="94">(EZ$17&gt;=1)*1</f>
        <v>1</v>
      </c>
      <c r="FA76" s="18">
        <f t="shared" si="94"/>
        <v>1</v>
      </c>
      <c r="FB76" s="18">
        <f t="shared" si="94"/>
        <v>1</v>
      </c>
      <c r="FC76" s="18">
        <f t="shared" si="94"/>
        <v>1</v>
      </c>
      <c r="FD76" s="18">
        <f t="shared" si="94"/>
        <v>1</v>
      </c>
      <c r="FE76" s="18">
        <f t="shared" si="94"/>
        <v>1</v>
      </c>
      <c r="FF76" s="18">
        <f t="shared" si="94"/>
        <v>1</v>
      </c>
      <c r="FG76" s="18">
        <f t="shared" si="94"/>
        <v>1</v>
      </c>
      <c r="FH76" s="18">
        <f t="shared" si="94"/>
        <v>1</v>
      </c>
      <c r="FI76" s="18">
        <f t="shared" si="94"/>
        <v>1</v>
      </c>
      <c r="FJ76" s="18">
        <f t="shared" si="94"/>
        <v>1</v>
      </c>
      <c r="FK76" s="18">
        <f t="shared" si="94"/>
        <v>1</v>
      </c>
      <c r="FL76" s="18">
        <f t="shared" si="94"/>
        <v>0</v>
      </c>
      <c r="FM76" s="18">
        <f t="shared" si="94"/>
        <v>0</v>
      </c>
      <c r="FN76" s="18">
        <f t="shared" si="94"/>
        <v>0</v>
      </c>
      <c r="FO76" s="18">
        <f t="shared" si="94"/>
        <v>0</v>
      </c>
      <c r="FP76" s="18">
        <f t="shared" si="94"/>
        <v>0</v>
      </c>
      <c r="FQ76" s="18">
        <f t="shared" si="94"/>
        <v>0</v>
      </c>
      <c r="FR76" s="18">
        <f t="shared" si="94"/>
        <v>0</v>
      </c>
    </row>
    <row r="77" spans="2:174">
      <c r="D77"/>
    </row>
    <row r="78" spans="2:174">
      <c r="D78"/>
    </row>
    <row r="79" spans="2:174">
      <c r="D79"/>
    </row>
    <row r="80" spans="2:174">
      <c r="B80" s="52" t="s">
        <v>375</v>
      </c>
      <c r="C80" s="53"/>
      <c r="D80" s="54"/>
      <c r="E80" s="53"/>
      <c r="F80" s="53"/>
      <c r="G80" s="54"/>
      <c r="H80" s="54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53"/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53"/>
      <c r="BP80" s="53"/>
      <c r="BQ80" s="53"/>
      <c r="BR80" s="53"/>
      <c r="BS80" s="53"/>
      <c r="BT80" s="53"/>
      <c r="BU80" s="53"/>
      <c r="BV80" s="53"/>
      <c r="BW80" s="53"/>
      <c r="BX80" s="53"/>
      <c r="BY80" s="53"/>
      <c r="BZ80" s="53"/>
      <c r="CA80" s="53"/>
      <c r="CB80" s="53"/>
      <c r="CC80" s="53"/>
      <c r="CD80" s="53"/>
      <c r="CE80" s="53"/>
      <c r="CF80" s="53"/>
      <c r="CG80" s="53"/>
      <c r="CH80" s="53"/>
      <c r="CI80" s="53"/>
      <c r="CJ80" s="53"/>
      <c r="CK80" s="53"/>
      <c r="CL80" s="53"/>
      <c r="CM80" s="53"/>
      <c r="CN80" s="53"/>
      <c r="CO80" s="53"/>
      <c r="CP80" s="53"/>
      <c r="CQ80" s="53"/>
      <c r="CR80" s="53"/>
      <c r="CS80" s="53"/>
      <c r="CT80" s="53"/>
      <c r="CU80" s="53"/>
      <c r="CV80" s="53"/>
      <c r="CW80" s="53"/>
      <c r="CX80" s="53"/>
      <c r="CY80" s="53"/>
      <c r="CZ80" s="53"/>
      <c r="DA80" s="53"/>
      <c r="DB80" s="53"/>
      <c r="DC80" s="53"/>
      <c r="DD80" s="53"/>
      <c r="DE80" s="53"/>
      <c r="DF80" s="53"/>
      <c r="DG80" s="53"/>
      <c r="DH80" s="53"/>
      <c r="DI80" s="53"/>
      <c r="DJ80" s="53"/>
      <c r="DK80" s="53"/>
      <c r="DL80" s="53"/>
      <c r="DM80" s="53"/>
      <c r="DN80" s="53"/>
      <c r="DO80" s="53"/>
      <c r="DP80" s="53"/>
      <c r="DQ80" s="53"/>
      <c r="DR80" s="53"/>
      <c r="DS80" s="53"/>
      <c r="DT80" s="53"/>
      <c r="DU80" s="53"/>
      <c r="DV80" s="53"/>
      <c r="DW80" s="53"/>
      <c r="DX80" s="53"/>
      <c r="DY80" s="53"/>
      <c r="DZ80" s="53"/>
      <c r="EA80" s="53"/>
      <c r="EB80" s="53"/>
      <c r="EC80" s="53"/>
      <c r="ED80" s="53"/>
      <c r="EE80" s="53"/>
      <c r="EF80" s="53"/>
      <c r="EG80" s="53"/>
      <c r="EH80" s="53"/>
      <c r="EI80" s="53"/>
      <c r="EJ80" s="53"/>
      <c r="EK80" s="53"/>
      <c r="EL80" s="53"/>
      <c r="EM80" s="53"/>
      <c r="EN80" s="53"/>
      <c r="EO80" s="53"/>
      <c r="EP80" s="53"/>
      <c r="EQ80" s="53"/>
      <c r="ER80" s="53"/>
      <c r="ES80" s="53"/>
      <c r="ET80" s="53"/>
      <c r="EU80" s="53"/>
      <c r="EV80" s="53"/>
      <c r="EW80" s="53"/>
      <c r="EX80" s="53"/>
      <c r="EY80" s="53"/>
      <c r="EZ80" s="53"/>
      <c r="FA80" s="53"/>
      <c r="FB80" s="53"/>
      <c r="FC80" s="53"/>
      <c r="FD80" s="53"/>
      <c r="FE80" s="53"/>
      <c r="FF80" s="53"/>
      <c r="FG80" s="53"/>
      <c r="FH80" s="53"/>
      <c r="FI80" s="53"/>
      <c r="FJ80" s="53"/>
      <c r="FK80" s="53"/>
      <c r="FL80" s="53"/>
      <c r="FM80" s="53"/>
      <c r="FN80" s="53"/>
      <c r="FO80" s="53"/>
      <c r="FP80" s="53"/>
      <c r="FQ80" s="53"/>
      <c r="FR80" s="53"/>
    </row>
    <row r="81" spans="2:175">
      <c r="D81"/>
    </row>
    <row r="82" spans="2:175">
      <c r="B82" s="5" t="s">
        <v>474</v>
      </c>
      <c r="C82" s="4"/>
      <c r="D82" s="7"/>
      <c r="E82" s="4"/>
      <c r="F82" s="4"/>
      <c r="G82" s="7"/>
      <c r="H82" s="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</row>
    <row r="83" spans="2:175">
      <c r="J83" s="226"/>
      <c r="K83" s="226"/>
      <c r="L83" s="226"/>
      <c r="M83" s="226"/>
      <c r="N83" s="226"/>
      <c r="O83" s="226"/>
      <c r="P83" s="226"/>
      <c r="Q83" s="226"/>
      <c r="R83" s="226"/>
      <c r="S83" s="226"/>
      <c r="T83" s="226"/>
      <c r="U83" s="226"/>
      <c r="V83" s="226"/>
      <c r="W83" s="226"/>
      <c r="X83" s="226"/>
      <c r="Y83" s="226"/>
      <c r="Z83" s="226"/>
      <c r="AA83" s="226"/>
      <c r="AB83" s="226"/>
      <c r="AC83" s="226"/>
      <c r="AD83" s="226"/>
      <c r="AE83" s="226"/>
      <c r="AF83" s="226"/>
      <c r="AG83" s="226"/>
      <c r="AH83" s="226"/>
      <c r="AI83" s="226"/>
      <c r="AJ83" s="226"/>
      <c r="AK83" s="226"/>
      <c r="AL83" s="226"/>
      <c r="AM83" s="226"/>
      <c r="AN83" s="226"/>
      <c r="AO83" s="226"/>
      <c r="AP83" s="226"/>
      <c r="AQ83" s="226"/>
      <c r="AR83" s="226"/>
      <c r="AS83" s="226"/>
      <c r="AT83" s="226"/>
      <c r="AU83" s="226"/>
      <c r="AV83" s="226"/>
      <c r="AW83" s="226"/>
      <c r="AX83" s="226"/>
      <c r="AY83" s="226"/>
      <c r="AZ83" s="226"/>
      <c r="BA83" s="226"/>
      <c r="BB83" s="226"/>
      <c r="BC83" s="226"/>
      <c r="BD83" s="226"/>
      <c r="BE83" s="226"/>
      <c r="BF83" s="226"/>
      <c r="BG83" s="226"/>
      <c r="BH83" s="226"/>
      <c r="BI83" s="226"/>
      <c r="BJ83" s="226"/>
      <c r="BK83" s="226"/>
      <c r="BL83" s="226"/>
      <c r="BM83" s="226"/>
      <c r="BN83" s="226"/>
      <c r="BO83" s="226"/>
      <c r="BP83" s="226"/>
      <c r="BQ83" s="226"/>
      <c r="BR83" s="226"/>
      <c r="BS83" s="226"/>
      <c r="BT83" s="226"/>
      <c r="BU83" s="226"/>
      <c r="BV83" s="226"/>
      <c r="BW83" s="226"/>
      <c r="BX83" s="226"/>
      <c r="BY83" s="226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  <c r="CK83" s="226"/>
      <c r="CL83" s="226"/>
      <c r="CM83" s="226"/>
      <c r="CN83" s="226"/>
      <c r="CO83" s="226"/>
      <c r="CP83" s="226"/>
      <c r="CQ83" s="226"/>
      <c r="CR83" s="226"/>
      <c r="CS83" s="226"/>
      <c r="CT83" s="226"/>
      <c r="CU83" s="226"/>
      <c r="CV83" s="226"/>
      <c r="CW83" s="226"/>
      <c r="CX83" s="226"/>
      <c r="CY83" s="226"/>
      <c r="CZ83" s="226"/>
      <c r="DA83" s="226"/>
      <c r="DB83" s="226"/>
      <c r="DC83" s="226"/>
      <c r="DD83" s="226"/>
      <c r="DE83" s="226"/>
      <c r="DF83" s="226"/>
      <c r="DG83" s="226"/>
      <c r="DH83" s="226"/>
      <c r="DI83" s="226"/>
      <c r="DJ83" s="226"/>
      <c r="DK83" s="226"/>
      <c r="DL83" s="226"/>
      <c r="DM83" s="226"/>
      <c r="DN83" s="226"/>
      <c r="DO83" s="226"/>
      <c r="DP83" s="226"/>
      <c r="DQ83" s="226"/>
      <c r="DR83" s="226"/>
      <c r="DS83" s="226"/>
      <c r="DT83" s="226"/>
      <c r="DU83" s="226"/>
      <c r="DV83" s="226"/>
      <c r="DW83" s="226"/>
      <c r="DX83" s="226"/>
      <c r="DY83" s="226"/>
      <c r="DZ83" s="226"/>
      <c r="EA83" s="226"/>
      <c r="EB83" s="226"/>
      <c r="EC83" s="226"/>
      <c r="ED83" s="226"/>
      <c r="EE83" s="226"/>
      <c r="EF83" s="226"/>
      <c r="EG83" s="226"/>
      <c r="EH83" s="226"/>
      <c r="EI83" s="226"/>
      <c r="EJ83" s="226"/>
      <c r="EK83" s="226"/>
      <c r="EL83" s="226"/>
      <c r="EM83" s="226"/>
      <c r="EN83" s="226"/>
      <c r="EO83" s="226"/>
      <c r="EP83" s="226"/>
      <c r="EQ83" s="226"/>
      <c r="ER83" s="226"/>
      <c r="ES83" s="226"/>
      <c r="ET83" s="226"/>
      <c r="EU83" s="226"/>
      <c r="EV83" s="226"/>
      <c r="EW83" s="226"/>
      <c r="EX83" s="226"/>
      <c r="EY83" s="226"/>
      <c r="EZ83" s="226"/>
      <c r="FA83" s="226"/>
      <c r="FB83" s="226"/>
      <c r="FC83" s="226"/>
      <c r="FD83" s="226"/>
      <c r="FE83" s="226"/>
      <c r="FF83" s="226"/>
      <c r="FG83" s="226"/>
      <c r="FH83" s="226"/>
      <c r="FI83" s="226"/>
      <c r="FJ83" s="226"/>
      <c r="FK83" s="226"/>
      <c r="FL83" s="226"/>
      <c r="FM83" s="226"/>
      <c r="FN83" s="226"/>
      <c r="FO83" s="226"/>
      <c r="FP83" s="226"/>
      <c r="FQ83" s="226"/>
      <c r="FR83" s="226"/>
    </row>
    <row r="84" spans="2:175">
      <c r="B84" s="157"/>
      <c r="C84" s="157" t="s">
        <v>104</v>
      </c>
      <c r="D84" s="144" t="s">
        <v>974</v>
      </c>
      <c r="E84" s="161"/>
      <c r="I84" s="167">
        <f>SUM(J84:FR84)</f>
        <v>1956054.1725703902</v>
      </c>
      <c r="J84" s="18">
        <f t="shared" ref="J84:AO84" si="95">J$180</f>
        <v>0</v>
      </c>
      <c r="K84" s="18">
        <f t="shared" si="95"/>
        <v>0</v>
      </c>
      <c r="L84" s="18">
        <f t="shared" si="95"/>
        <v>0</v>
      </c>
      <c r="M84" s="18">
        <f t="shared" si="95"/>
        <v>0</v>
      </c>
      <c r="N84" s="18">
        <f t="shared" si="95"/>
        <v>0</v>
      </c>
      <c r="O84" s="18">
        <f t="shared" si="95"/>
        <v>0</v>
      </c>
      <c r="P84" s="18">
        <f t="shared" si="95"/>
        <v>0</v>
      </c>
      <c r="Q84" s="18">
        <f t="shared" si="95"/>
        <v>0</v>
      </c>
      <c r="R84" s="18">
        <f t="shared" si="95"/>
        <v>0</v>
      </c>
      <c r="S84" s="18">
        <f t="shared" si="95"/>
        <v>0</v>
      </c>
      <c r="T84" s="18">
        <f t="shared" si="95"/>
        <v>0</v>
      </c>
      <c r="U84" s="18">
        <f t="shared" si="95"/>
        <v>0</v>
      </c>
      <c r="V84" s="18">
        <f t="shared" si="95"/>
        <v>0</v>
      </c>
      <c r="W84" s="18">
        <f t="shared" si="95"/>
        <v>0</v>
      </c>
      <c r="X84" s="18">
        <f t="shared" si="95"/>
        <v>0</v>
      </c>
      <c r="Y84" s="18">
        <f t="shared" si="95"/>
        <v>0</v>
      </c>
      <c r="Z84" s="18">
        <f t="shared" si="95"/>
        <v>0</v>
      </c>
      <c r="AA84" s="18">
        <f t="shared" si="95"/>
        <v>0</v>
      </c>
      <c r="AB84" s="18">
        <f t="shared" si="95"/>
        <v>6620.9693207349819</v>
      </c>
      <c r="AC84" s="18">
        <f t="shared" si="95"/>
        <v>15016.672733931126</v>
      </c>
      <c r="AD84" s="18">
        <f t="shared" si="95"/>
        <v>13537.201799260705</v>
      </c>
      <c r="AE84" s="18">
        <f t="shared" si="95"/>
        <v>8711.9030773556369</v>
      </c>
      <c r="AF84" s="18">
        <f t="shared" si="95"/>
        <v>6525.667503307187</v>
      </c>
      <c r="AG84" s="18">
        <f t="shared" si="95"/>
        <v>15041.891520281235</v>
      </c>
      <c r="AH84" s="18">
        <f t="shared" si="95"/>
        <v>13450.158996560838</v>
      </c>
      <c r="AI84" s="18">
        <f t="shared" si="95"/>
        <v>8502.2728657569514</v>
      </c>
      <c r="AJ84" s="18">
        <f t="shared" si="95"/>
        <v>6584.2711260033066</v>
      </c>
      <c r="AK84" s="18">
        <f t="shared" si="95"/>
        <v>15362.881176973067</v>
      </c>
      <c r="AL84" s="18">
        <f t="shared" si="95"/>
        <v>13885.387853616743</v>
      </c>
      <c r="AM84" s="18">
        <f t="shared" si="95"/>
        <v>8783.9981162017648</v>
      </c>
      <c r="AN84" s="18">
        <f t="shared" si="95"/>
        <v>6528.0687865158616</v>
      </c>
      <c r="AO84" s="18">
        <f t="shared" si="95"/>
        <v>15307.681175148904</v>
      </c>
      <c r="AP84" s="18">
        <f t="shared" ref="AP84:BU84" si="96">AP$180</f>
        <v>13830.788319354338</v>
      </c>
      <c r="AQ84" s="18">
        <f t="shared" si="96"/>
        <v>8729.5754844128842</v>
      </c>
      <c r="AR84" s="18">
        <f t="shared" si="96"/>
        <v>6473.188995067384</v>
      </c>
      <c r="AS84" s="18">
        <f t="shared" si="96"/>
        <v>15252.801383700426</v>
      </c>
      <c r="AT84" s="18">
        <f t="shared" si="96"/>
        <v>13573.824423417282</v>
      </c>
      <c r="AU84" s="18">
        <f t="shared" si="96"/>
        <v>8493.06898707445</v>
      </c>
      <c r="AV84" s="18">
        <f t="shared" si="96"/>
        <v>6278.481578343697</v>
      </c>
      <c r="AW84" s="18">
        <f t="shared" si="96"/>
        <v>15058.093966976739</v>
      </c>
      <c r="AX84" s="18">
        <f t="shared" si="96"/>
        <v>13574.776191483114</v>
      </c>
      <c r="AY84" s="18">
        <f t="shared" si="96"/>
        <v>8471.0135956095946</v>
      </c>
      <c r="AZ84" s="18">
        <f t="shared" si="96"/>
        <v>6212.0773453320253</v>
      </c>
      <c r="BA84" s="18">
        <f t="shared" si="96"/>
        <v>14991.689733965068</v>
      </c>
      <c r="BB84" s="18">
        <f t="shared" si="96"/>
        <v>13513.681234553818</v>
      </c>
      <c r="BC84" s="18">
        <f t="shared" si="96"/>
        <v>8409.3923198470929</v>
      </c>
      <c r="BD84" s="18">
        <f t="shared" si="96"/>
        <v>6149.929750736319</v>
      </c>
      <c r="BE84" s="18">
        <f t="shared" si="96"/>
        <v>14929.542139369361</v>
      </c>
      <c r="BF84" s="18">
        <f t="shared" si="96"/>
        <v>13451.181093615151</v>
      </c>
      <c r="BG84" s="18">
        <f t="shared" si="96"/>
        <v>8346.3537547420547</v>
      </c>
      <c r="BH84" s="18">
        <f t="shared" si="96"/>
        <v>6088.42705988135</v>
      </c>
      <c r="BI84" s="18">
        <f t="shared" si="96"/>
        <v>14868.039448514393</v>
      </c>
      <c r="BJ84" s="18">
        <f t="shared" si="96"/>
        <v>13370.788924828536</v>
      </c>
      <c r="BK84" s="18">
        <f t="shared" si="96"/>
        <v>8290.0334884857039</v>
      </c>
      <c r="BL84" s="18">
        <f t="shared" si="96"/>
        <v>6029.571447570388</v>
      </c>
      <c r="BM84" s="18">
        <f t="shared" si="96"/>
        <v>14809.18383620343</v>
      </c>
      <c r="BN84" s="18">
        <f t="shared" si="96"/>
        <v>15927.602702250875</v>
      </c>
      <c r="BO84" s="18">
        <f t="shared" si="96"/>
        <v>9961.383873326211</v>
      </c>
      <c r="BP84" s="18">
        <f t="shared" si="96"/>
        <v>7298.2490235659398</v>
      </c>
      <c r="BQ84" s="18">
        <f t="shared" si="96"/>
        <v>17530.239355644731</v>
      </c>
      <c r="BR84" s="18">
        <f t="shared" si="96"/>
        <v>16378.559284326333</v>
      </c>
      <c r="BS84" s="18">
        <f t="shared" si="96"/>
        <v>10248.294568154595</v>
      </c>
      <c r="BT84" s="18">
        <f t="shared" si="96"/>
        <v>7513.1827566287229</v>
      </c>
      <c r="BU84" s="18">
        <f t="shared" si="96"/>
        <v>18035.627496887719</v>
      </c>
      <c r="BV84" s="18">
        <f t="shared" ref="BV84:DA84" si="97">BV$180</f>
        <v>16851.852005494005</v>
      </c>
      <c r="BW84" s="18">
        <f t="shared" si="97"/>
        <v>10550.470597526324</v>
      </c>
      <c r="BX84" s="18">
        <f t="shared" si="97"/>
        <v>7739.0437684083299</v>
      </c>
      <c r="BY84" s="18">
        <f t="shared" si="97"/>
        <v>18555.398723033468</v>
      </c>
      <c r="BZ84" s="18">
        <f t="shared" si="97"/>
        <v>17317.108098975226</v>
      </c>
      <c r="CA84" s="18">
        <f t="shared" si="97"/>
        <v>10839.798864750746</v>
      </c>
      <c r="CB84" s="18">
        <f t="shared" si="97"/>
        <v>7978.7847715887001</v>
      </c>
      <c r="CC84" s="18">
        <f t="shared" si="97"/>
        <v>19097.214353175717</v>
      </c>
      <c r="CD84" s="18">
        <f t="shared" si="97"/>
        <v>17839.351208907523</v>
      </c>
      <c r="CE84" s="18">
        <f t="shared" si="97"/>
        <v>11181.297777774307</v>
      </c>
      <c r="CF84" s="18">
        <f t="shared" si="97"/>
        <v>8210.8262573688116</v>
      </c>
      <c r="CG84" s="18">
        <f t="shared" si="97"/>
        <v>19639.720224076253</v>
      </c>
      <c r="CH84" s="18">
        <f t="shared" si="97"/>
        <v>15693.309345623586</v>
      </c>
      <c r="CI84" s="18">
        <f t="shared" si="97"/>
        <v>9784.1164833796356</v>
      </c>
      <c r="CJ84" s="18">
        <f t="shared" si="97"/>
        <v>7050.058418311115</v>
      </c>
      <c r="CK84" s="18">
        <f t="shared" si="97"/>
        <v>17563.533972275229</v>
      </c>
      <c r="CL84" s="18">
        <f t="shared" si="97"/>
        <v>16549.55380591171</v>
      </c>
      <c r="CM84" s="18">
        <f t="shared" si="97"/>
        <v>10198.372556119704</v>
      </c>
      <c r="CN84" s="18">
        <f t="shared" si="97"/>
        <v>7250.3759691356863</v>
      </c>
      <c r="CO84" s="18">
        <f t="shared" si="97"/>
        <v>18035.827835263153</v>
      </c>
      <c r="CP84" s="18">
        <f t="shared" si="97"/>
        <v>16666.959090449098</v>
      </c>
      <c r="CQ84" s="18">
        <f t="shared" si="97"/>
        <v>10248.837214038449</v>
      </c>
      <c r="CR84" s="18">
        <f t="shared" si="97"/>
        <v>7409.4687644719033</v>
      </c>
      <c r="CS84" s="18">
        <f t="shared" si="97"/>
        <v>18426.698092125116</v>
      </c>
      <c r="CT84" s="18">
        <f t="shared" si="97"/>
        <v>17777.262697944054</v>
      </c>
      <c r="CU84" s="18">
        <f t="shared" si="97"/>
        <v>10996.79185068617</v>
      </c>
      <c r="CV84" s="18">
        <f t="shared" si="97"/>
        <v>7965.0794144384899</v>
      </c>
      <c r="CW84" s="18">
        <f t="shared" si="97"/>
        <v>19610.515995915644</v>
      </c>
      <c r="CX84" s="18">
        <f t="shared" si="97"/>
        <v>17682.474262316362</v>
      </c>
      <c r="CY84" s="18">
        <f t="shared" si="97"/>
        <v>10897.157094721479</v>
      </c>
      <c r="CZ84" s="18">
        <f t="shared" si="97"/>
        <v>7867.3840702167554</v>
      </c>
      <c r="DA84" s="18">
        <f t="shared" si="97"/>
        <v>19509.316106185684</v>
      </c>
      <c r="DB84" s="18">
        <f t="shared" ref="DB84:EG84" si="98">DB$180</f>
        <v>18490.796600824971</v>
      </c>
      <c r="DC84" s="18">
        <f t="shared" si="98"/>
        <v>11373.730049076872</v>
      </c>
      <c r="DD84" s="18">
        <f t="shared" si="98"/>
        <v>8194.7341197254209</v>
      </c>
      <c r="DE84" s="18">
        <f t="shared" si="98"/>
        <v>20400.040101891027</v>
      </c>
      <c r="DF84" s="18">
        <f t="shared" si="98"/>
        <v>18624.616094518955</v>
      </c>
      <c r="DG84" s="18">
        <f t="shared" si="98"/>
        <v>11431.365553281776</v>
      </c>
      <c r="DH84" s="18">
        <f t="shared" si="98"/>
        <v>8248.6705647533781</v>
      </c>
      <c r="DI84" s="18">
        <f t="shared" si="98"/>
        <v>20596.260070466775</v>
      </c>
      <c r="DJ84" s="18">
        <f t="shared" si="98"/>
        <v>18826.974007475033</v>
      </c>
      <c r="DK84" s="18">
        <f t="shared" si="98"/>
        <v>11542.528822353894</v>
      </c>
      <c r="DL84" s="18">
        <f t="shared" si="98"/>
        <v>8288.6684039393404</v>
      </c>
      <c r="DM84" s="18">
        <f t="shared" si="98"/>
        <v>20782.539125695006</v>
      </c>
      <c r="DN84" s="18">
        <f t="shared" si="98"/>
        <v>18865.992031042253</v>
      </c>
      <c r="DO84" s="18">
        <f t="shared" si="98"/>
        <v>11537.294817093662</v>
      </c>
      <c r="DP84" s="18">
        <f t="shared" si="98"/>
        <v>8263.2843384453627</v>
      </c>
      <c r="DQ84" s="18">
        <f t="shared" si="98"/>
        <v>20832.561029663055</v>
      </c>
      <c r="DR84" s="18">
        <f t="shared" si="98"/>
        <v>19150.93818580576</v>
      </c>
      <c r="DS84" s="18">
        <f t="shared" si="98"/>
        <v>11700.314399306608</v>
      </c>
      <c r="DT84" s="18">
        <f t="shared" si="98"/>
        <v>8371.5243599219048</v>
      </c>
      <c r="DU84" s="18">
        <f t="shared" si="98"/>
        <v>21148.363446391828</v>
      </c>
      <c r="DV84" s="18">
        <f t="shared" si="98"/>
        <v>19331.636755089232</v>
      </c>
      <c r="DW84" s="18">
        <f t="shared" si="98"/>
        <v>11712.935747724709</v>
      </c>
      <c r="DX84" s="18">
        <f t="shared" si="98"/>
        <v>8338.572020993437</v>
      </c>
      <c r="DY84" s="18">
        <f t="shared" si="98"/>
        <v>21412.747256239116</v>
      </c>
      <c r="DZ84" s="18">
        <f t="shared" si="98"/>
        <v>19964.403766872627</v>
      </c>
      <c r="EA84" s="18">
        <f t="shared" si="98"/>
        <v>12113.340236095686</v>
      </c>
      <c r="EB84" s="18">
        <f t="shared" si="98"/>
        <v>8464.5304409559176</v>
      </c>
      <c r="EC84" s="18">
        <f t="shared" si="98"/>
        <v>21787.027279406873</v>
      </c>
      <c r="ED84" s="18">
        <f t="shared" si="98"/>
        <v>20340.090978132452</v>
      </c>
      <c r="EE84" s="18">
        <f t="shared" si="98"/>
        <v>12334.863567435277</v>
      </c>
      <c r="EF84" s="18">
        <f t="shared" si="98"/>
        <v>8756.6838480493643</v>
      </c>
      <c r="EG84" s="18">
        <f t="shared" si="98"/>
        <v>22479.780273764976</v>
      </c>
      <c r="EH84" s="18">
        <f t="shared" ref="EH84:FM84" si="99">EH$180</f>
        <v>20711.900825433582</v>
      </c>
      <c r="EI84" s="18">
        <f t="shared" si="99"/>
        <v>12552.634410755956</v>
      </c>
      <c r="EJ84" s="18">
        <f t="shared" si="99"/>
        <v>8905.4180194627352</v>
      </c>
      <c r="EK84" s="18">
        <f t="shared" si="99"/>
        <v>22892.17802426422</v>
      </c>
      <c r="EL84" s="18">
        <f t="shared" si="99"/>
        <v>20978.23304965084</v>
      </c>
      <c r="EM84" s="18">
        <f t="shared" si="99"/>
        <v>12695.916796005755</v>
      </c>
      <c r="EN84" s="18">
        <f t="shared" si="99"/>
        <v>9027.0587260615357</v>
      </c>
      <c r="EO84" s="18">
        <f t="shared" si="99"/>
        <v>23242.004062741493</v>
      </c>
      <c r="EP84" s="18">
        <f t="shared" si="99"/>
        <v>21375.480446401765</v>
      </c>
      <c r="EQ84" s="18">
        <f t="shared" si="99"/>
        <v>12819.663489371378</v>
      </c>
      <c r="ER84" s="18">
        <f t="shared" si="99"/>
        <v>8992.8835221482586</v>
      </c>
      <c r="ES84" s="18">
        <f t="shared" si="99"/>
        <v>23651.425899562026</v>
      </c>
      <c r="ET84" s="18">
        <f t="shared" si="99"/>
        <v>21814.704653469053</v>
      </c>
      <c r="EU84" s="18">
        <f t="shared" si="99"/>
        <v>13078.541126052549</v>
      </c>
      <c r="EV84" s="18">
        <f t="shared" si="99"/>
        <v>9171.0661819164616</v>
      </c>
      <c r="EW84" s="18">
        <f t="shared" si="99"/>
        <v>24139.644107197706</v>
      </c>
      <c r="EX84" s="18">
        <f t="shared" si="99"/>
        <v>22751.461837844978</v>
      </c>
      <c r="EY84" s="18">
        <f t="shared" si="99"/>
        <v>13678.34834240429</v>
      </c>
      <c r="EZ84" s="18">
        <f t="shared" si="99"/>
        <v>9620.3409255274564</v>
      </c>
      <c r="FA84" s="18">
        <f t="shared" si="99"/>
        <v>25165.571576740131</v>
      </c>
      <c r="FB84" s="18">
        <f t="shared" si="99"/>
        <v>23097.754376419583</v>
      </c>
      <c r="FC84" s="18">
        <f t="shared" si="99"/>
        <v>13872.14671705553</v>
      </c>
      <c r="FD84" s="18">
        <f t="shared" si="99"/>
        <v>9782.4699864457289</v>
      </c>
      <c r="FE84" s="18">
        <f t="shared" si="99"/>
        <v>25615.241337859719</v>
      </c>
      <c r="FF84" s="18">
        <f t="shared" si="99"/>
        <v>23812.256952301082</v>
      </c>
      <c r="FG84" s="18">
        <f t="shared" si="99"/>
        <v>14316.242234551682</v>
      </c>
      <c r="FH84" s="18">
        <f t="shared" si="99"/>
        <v>10069.125086212434</v>
      </c>
      <c r="FI84" s="18">
        <f t="shared" si="99"/>
        <v>26339.988629891948</v>
      </c>
      <c r="FJ84" s="18">
        <f t="shared" si="99"/>
        <v>24501.893897357524</v>
      </c>
      <c r="FK84" s="18">
        <f t="shared" si="99"/>
        <v>14743.139730723546</v>
      </c>
      <c r="FL84" s="18">
        <f t="shared" si="99"/>
        <v>0</v>
      </c>
      <c r="FM84" s="18">
        <f t="shared" si="99"/>
        <v>0</v>
      </c>
      <c r="FN84" s="18">
        <f>FN$180</f>
        <v>0</v>
      </c>
      <c r="FO84" s="18">
        <f>FO$180</f>
        <v>0</v>
      </c>
      <c r="FP84" s="18">
        <f>FP$180</f>
        <v>0</v>
      </c>
      <c r="FQ84" s="18">
        <f>FQ$180</f>
        <v>0</v>
      </c>
      <c r="FR84" s="18">
        <f>FR$180</f>
        <v>0</v>
      </c>
    </row>
    <row r="85" spans="2:175">
      <c r="B85" s="157"/>
      <c r="C85" s="157" t="s">
        <v>471</v>
      </c>
      <c r="D85" s="144" t="s">
        <v>974</v>
      </c>
      <c r="E85" s="161"/>
      <c r="I85" s="167">
        <f>SUM(J85:FR85)</f>
        <v>0</v>
      </c>
      <c r="J85" s="18">
        <f>-J$614</f>
        <v>0</v>
      </c>
      <c r="K85" s="18">
        <f t="shared" ref="K85:BV85" si="100">-K$614</f>
        <v>0</v>
      </c>
      <c r="L85" s="18">
        <f t="shared" si="100"/>
        <v>0</v>
      </c>
      <c r="M85" s="18">
        <f t="shared" si="100"/>
        <v>0</v>
      </c>
      <c r="N85" s="18">
        <f t="shared" si="100"/>
        <v>0</v>
      </c>
      <c r="O85" s="18">
        <f t="shared" si="100"/>
        <v>0</v>
      </c>
      <c r="P85" s="18">
        <f t="shared" si="100"/>
        <v>0</v>
      </c>
      <c r="Q85" s="18">
        <f t="shared" si="100"/>
        <v>0</v>
      </c>
      <c r="R85" s="18">
        <f t="shared" si="100"/>
        <v>0</v>
      </c>
      <c r="S85" s="18">
        <f t="shared" si="100"/>
        <v>0</v>
      </c>
      <c r="T85" s="18">
        <f t="shared" si="100"/>
        <v>0</v>
      </c>
      <c r="U85" s="18">
        <f t="shared" si="100"/>
        <v>0</v>
      </c>
      <c r="V85" s="18">
        <f t="shared" si="100"/>
        <v>0</v>
      </c>
      <c r="W85" s="18">
        <f t="shared" si="100"/>
        <v>0</v>
      </c>
      <c r="X85" s="18">
        <f t="shared" si="100"/>
        <v>0</v>
      </c>
      <c r="Y85" s="18">
        <f t="shared" si="100"/>
        <v>0</v>
      </c>
      <c r="Z85" s="18">
        <f t="shared" si="100"/>
        <v>0</v>
      </c>
      <c r="AA85" s="18">
        <f t="shared" si="100"/>
        <v>0</v>
      </c>
      <c r="AB85" s="18">
        <f t="shared" si="100"/>
        <v>0</v>
      </c>
      <c r="AC85" s="18">
        <f t="shared" si="100"/>
        <v>0</v>
      </c>
      <c r="AD85" s="18">
        <f t="shared" si="100"/>
        <v>0</v>
      </c>
      <c r="AE85" s="18">
        <f t="shared" si="100"/>
        <v>0</v>
      </c>
      <c r="AF85" s="18">
        <f t="shared" si="100"/>
        <v>0</v>
      </c>
      <c r="AG85" s="18">
        <f t="shared" si="100"/>
        <v>0</v>
      </c>
      <c r="AH85" s="18">
        <f t="shared" si="100"/>
        <v>0</v>
      </c>
      <c r="AI85" s="18">
        <f t="shared" si="100"/>
        <v>0</v>
      </c>
      <c r="AJ85" s="18">
        <f t="shared" si="100"/>
        <v>0</v>
      </c>
      <c r="AK85" s="18">
        <f t="shared" si="100"/>
        <v>0</v>
      </c>
      <c r="AL85" s="18">
        <f t="shared" si="100"/>
        <v>0</v>
      </c>
      <c r="AM85" s="18">
        <f t="shared" si="100"/>
        <v>0</v>
      </c>
      <c r="AN85" s="18">
        <f t="shared" si="100"/>
        <v>0</v>
      </c>
      <c r="AO85" s="18">
        <f t="shared" si="100"/>
        <v>0</v>
      </c>
      <c r="AP85" s="18">
        <f t="shared" si="100"/>
        <v>0</v>
      </c>
      <c r="AQ85" s="18">
        <f t="shared" si="100"/>
        <v>0</v>
      </c>
      <c r="AR85" s="18">
        <f t="shared" si="100"/>
        <v>0</v>
      </c>
      <c r="AS85" s="18">
        <f t="shared" si="100"/>
        <v>0</v>
      </c>
      <c r="AT85" s="18">
        <f t="shared" si="100"/>
        <v>0</v>
      </c>
      <c r="AU85" s="18">
        <f t="shared" si="100"/>
        <v>0</v>
      </c>
      <c r="AV85" s="18">
        <f t="shared" si="100"/>
        <v>0</v>
      </c>
      <c r="AW85" s="18">
        <f t="shared" si="100"/>
        <v>0</v>
      </c>
      <c r="AX85" s="18">
        <f t="shared" si="100"/>
        <v>0</v>
      </c>
      <c r="AY85" s="18">
        <f t="shared" si="100"/>
        <v>0</v>
      </c>
      <c r="AZ85" s="18">
        <f t="shared" si="100"/>
        <v>0</v>
      </c>
      <c r="BA85" s="18">
        <f t="shared" si="100"/>
        <v>0</v>
      </c>
      <c r="BB85" s="18">
        <f t="shared" si="100"/>
        <v>0</v>
      </c>
      <c r="BC85" s="18">
        <f t="shared" si="100"/>
        <v>0</v>
      </c>
      <c r="BD85" s="18">
        <f t="shared" si="100"/>
        <v>0</v>
      </c>
      <c r="BE85" s="18">
        <f t="shared" si="100"/>
        <v>0</v>
      </c>
      <c r="BF85" s="18">
        <f t="shared" si="100"/>
        <v>0</v>
      </c>
      <c r="BG85" s="18">
        <f t="shared" si="100"/>
        <v>0</v>
      </c>
      <c r="BH85" s="18">
        <f t="shared" si="100"/>
        <v>0</v>
      </c>
      <c r="BI85" s="18">
        <f t="shared" si="100"/>
        <v>0</v>
      </c>
      <c r="BJ85" s="18">
        <f t="shared" si="100"/>
        <v>0</v>
      </c>
      <c r="BK85" s="18">
        <f t="shared" si="100"/>
        <v>0</v>
      </c>
      <c r="BL85" s="18">
        <f t="shared" si="100"/>
        <v>0</v>
      </c>
      <c r="BM85" s="18">
        <f t="shared" si="100"/>
        <v>0</v>
      </c>
      <c r="BN85" s="18">
        <f t="shared" si="100"/>
        <v>0</v>
      </c>
      <c r="BO85" s="18">
        <f t="shared" si="100"/>
        <v>0</v>
      </c>
      <c r="BP85" s="18">
        <f t="shared" si="100"/>
        <v>0</v>
      </c>
      <c r="BQ85" s="18">
        <f t="shared" si="100"/>
        <v>0</v>
      </c>
      <c r="BR85" s="18">
        <f t="shared" si="100"/>
        <v>0</v>
      </c>
      <c r="BS85" s="18">
        <f t="shared" si="100"/>
        <v>0</v>
      </c>
      <c r="BT85" s="18">
        <f t="shared" si="100"/>
        <v>0</v>
      </c>
      <c r="BU85" s="18">
        <f t="shared" si="100"/>
        <v>0</v>
      </c>
      <c r="BV85" s="18">
        <f t="shared" si="100"/>
        <v>0</v>
      </c>
      <c r="BW85" s="18">
        <f t="shared" ref="BW85:EH85" si="101">-BW$614</f>
        <v>0</v>
      </c>
      <c r="BX85" s="18">
        <f t="shared" si="101"/>
        <v>0</v>
      </c>
      <c r="BY85" s="18">
        <f t="shared" si="101"/>
        <v>0</v>
      </c>
      <c r="BZ85" s="18">
        <f t="shared" si="101"/>
        <v>0</v>
      </c>
      <c r="CA85" s="18">
        <f t="shared" si="101"/>
        <v>0</v>
      </c>
      <c r="CB85" s="18">
        <f t="shared" si="101"/>
        <v>0</v>
      </c>
      <c r="CC85" s="18">
        <f t="shared" si="101"/>
        <v>0</v>
      </c>
      <c r="CD85" s="18">
        <f t="shared" si="101"/>
        <v>0</v>
      </c>
      <c r="CE85" s="18">
        <f t="shared" si="101"/>
        <v>0</v>
      </c>
      <c r="CF85" s="18">
        <f t="shared" si="101"/>
        <v>0</v>
      </c>
      <c r="CG85" s="18">
        <f t="shared" si="101"/>
        <v>0</v>
      </c>
      <c r="CH85" s="18">
        <f t="shared" si="101"/>
        <v>0</v>
      </c>
      <c r="CI85" s="18">
        <f t="shared" si="101"/>
        <v>0</v>
      </c>
      <c r="CJ85" s="18">
        <f t="shared" si="101"/>
        <v>0</v>
      </c>
      <c r="CK85" s="18">
        <f t="shared" si="101"/>
        <v>0</v>
      </c>
      <c r="CL85" s="18">
        <f t="shared" si="101"/>
        <v>0</v>
      </c>
      <c r="CM85" s="18">
        <f t="shared" si="101"/>
        <v>0</v>
      </c>
      <c r="CN85" s="18">
        <f t="shared" si="101"/>
        <v>0</v>
      </c>
      <c r="CO85" s="18">
        <f t="shared" si="101"/>
        <v>0</v>
      </c>
      <c r="CP85" s="18">
        <f t="shared" si="101"/>
        <v>0</v>
      </c>
      <c r="CQ85" s="18">
        <f t="shared" si="101"/>
        <v>0</v>
      </c>
      <c r="CR85" s="18">
        <f t="shared" si="101"/>
        <v>0</v>
      </c>
      <c r="CS85" s="18">
        <f t="shared" si="101"/>
        <v>0</v>
      </c>
      <c r="CT85" s="18">
        <f t="shared" si="101"/>
        <v>0</v>
      </c>
      <c r="CU85" s="18">
        <f t="shared" si="101"/>
        <v>0</v>
      </c>
      <c r="CV85" s="18">
        <f t="shared" si="101"/>
        <v>0</v>
      </c>
      <c r="CW85" s="18">
        <f t="shared" si="101"/>
        <v>0</v>
      </c>
      <c r="CX85" s="18">
        <f t="shared" si="101"/>
        <v>0</v>
      </c>
      <c r="CY85" s="18">
        <f t="shared" si="101"/>
        <v>0</v>
      </c>
      <c r="CZ85" s="18">
        <f t="shared" si="101"/>
        <v>0</v>
      </c>
      <c r="DA85" s="18">
        <f t="shared" si="101"/>
        <v>0</v>
      </c>
      <c r="DB85" s="18">
        <f t="shared" si="101"/>
        <v>0</v>
      </c>
      <c r="DC85" s="18">
        <f t="shared" si="101"/>
        <v>0</v>
      </c>
      <c r="DD85" s="18">
        <f t="shared" si="101"/>
        <v>0</v>
      </c>
      <c r="DE85" s="18">
        <f t="shared" si="101"/>
        <v>0</v>
      </c>
      <c r="DF85" s="18">
        <f t="shared" si="101"/>
        <v>0</v>
      </c>
      <c r="DG85" s="18">
        <f t="shared" si="101"/>
        <v>0</v>
      </c>
      <c r="DH85" s="18">
        <f t="shared" si="101"/>
        <v>0</v>
      </c>
      <c r="DI85" s="18">
        <f t="shared" si="101"/>
        <v>0</v>
      </c>
      <c r="DJ85" s="18">
        <f t="shared" si="101"/>
        <v>0</v>
      </c>
      <c r="DK85" s="18">
        <f t="shared" si="101"/>
        <v>0</v>
      </c>
      <c r="DL85" s="18">
        <f t="shared" si="101"/>
        <v>0</v>
      </c>
      <c r="DM85" s="18">
        <f t="shared" si="101"/>
        <v>0</v>
      </c>
      <c r="DN85" s="18">
        <f t="shared" si="101"/>
        <v>0</v>
      </c>
      <c r="DO85" s="18">
        <f t="shared" si="101"/>
        <v>0</v>
      </c>
      <c r="DP85" s="18">
        <f t="shared" si="101"/>
        <v>0</v>
      </c>
      <c r="DQ85" s="18">
        <f t="shared" si="101"/>
        <v>0</v>
      </c>
      <c r="DR85" s="18">
        <f t="shared" si="101"/>
        <v>0</v>
      </c>
      <c r="DS85" s="18">
        <f t="shared" si="101"/>
        <v>0</v>
      </c>
      <c r="DT85" s="18">
        <f t="shared" si="101"/>
        <v>0</v>
      </c>
      <c r="DU85" s="18">
        <f t="shared" si="101"/>
        <v>0</v>
      </c>
      <c r="DV85" s="18">
        <f t="shared" si="101"/>
        <v>0</v>
      </c>
      <c r="DW85" s="18">
        <f t="shared" si="101"/>
        <v>0</v>
      </c>
      <c r="DX85" s="18">
        <f t="shared" si="101"/>
        <v>0</v>
      </c>
      <c r="DY85" s="18">
        <f t="shared" si="101"/>
        <v>0</v>
      </c>
      <c r="DZ85" s="18">
        <f t="shared" si="101"/>
        <v>0</v>
      </c>
      <c r="EA85" s="18">
        <f t="shared" si="101"/>
        <v>0</v>
      </c>
      <c r="EB85" s="18">
        <f t="shared" si="101"/>
        <v>0</v>
      </c>
      <c r="EC85" s="18">
        <f t="shared" si="101"/>
        <v>0</v>
      </c>
      <c r="ED85" s="18">
        <f t="shared" si="101"/>
        <v>0</v>
      </c>
      <c r="EE85" s="18">
        <f t="shared" si="101"/>
        <v>0</v>
      </c>
      <c r="EF85" s="18">
        <f t="shared" si="101"/>
        <v>0</v>
      </c>
      <c r="EG85" s="18">
        <f t="shared" si="101"/>
        <v>0</v>
      </c>
      <c r="EH85" s="18">
        <f t="shared" si="101"/>
        <v>0</v>
      </c>
      <c r="EI85" s="18">
        <f t="shared" ref="EI85:FR85" si="102">-EI$614</f>
        <v>0</v>
      </c>
      <c r="EJ85" s="18">
        <f t="shared" si="102"/>
        <v>0</v>
      </c>
      <c r="EK85" s="18">
        <f t="shared" si="102"/>
        <v>0</v>
      </c>
      <c r="EL85" s="18">
        <f t="shared" si="102"/>
        <v>0</v>
      </c>
      <c r="EM85" s="18">
        <f t="shared" si="102"/>
        <v>0</v>
      </c>
      <c r="EN85" s="18">
        <f t="shared" si="102"/>
        <v>0</v>
      </c>
      <c r="EO85" s="18">
        <f t="shared" si="102"/>
        <v>0</v>
      </c>
      <c r="EP85" s="18">
        <f t="shared" si="102"/>
        <v>0</v>
      </c>
      <c r="EQ85" s="18">
        <f t="shared" si="102"/>
        <v>0</v>
      </c>
      <c r="ER85" s="18">
        <f t="shared" si="102"/>
        <v>0</v>
      </c>
      <c r="ES85" s="18">
        <f t="shared" si="102"/>
        <v>0</v>
      </c>
      <c r="ET85" s="18">
        <f t="shared" si="102"/>
        <v>0</v>
      </c>
      <c r="EU85" s="18">
        <f t="shared" si="102"/>
        <v>0</v>
      </c>
      <c r="EV85" s="18">
        <f t="shared" si="102"/>
        <v>0</v>
      </c>
      <c r="EW85" s="18">
        <f t="shared" si="102"/>
        <v>0</v>
      </c>
      <c r="EX85" s="18">
        <f t="shared" si="102"/>
        <v>0</v>
      </c>
      <c r="EY85" s="18">
        <f t="shared" si="102"/>
        <v>0</v>
      </c>
      <c r="EZ85" s="18">
        <f t="shared" si="102"/>
        <v>0</v>
      </c>
      <c r="FA85" s="18">
        <f t="shared" si="102"/>
        <v>0</v>
      </c>
      <c r="FB85" s="18">
        <f t="shared" si="102"/>
        <v>0</v>
      </c>
      <c r="FC85" s="18">
        <f t="shared" si="102"/>
        <v>0</v>
      </c>
      <c r="FD85" s="18">
        <f t="shared" si="102"/>
        <v>0</v>
      </c>
      <c r="FE85" s="18">
        <f t="shared" si="102"/>
        <v>0</v>
      </c>
      <c r="FF85" s="18">
        <f t="shared" si="102"/>
        <v>0</v>
      </c>
      <c r="FG85" s="18">
        <f t="shared" si="102"/>
        <v>0</v>
      </c>
      <c r="FH85" s="18">
        <f t="shared" si="102"/>
        <v>0</v>
      </c>
      <c r="FI85" s="18">
        <f t="shared" si="102"/>
        <v>0</v>
      </c>
      <c r="FJ85" s="18">
        <f t="shared" si="102"/>
        <v>0</v>
      </c>
      <c r="FK85" s="18">
        <f t="shared" si="102"/>
        <v>0</v>
      </c>
      <c r="FL85" s="18">
        <f t="shared" si="102"/>
        <v>0</v>
      </c>
      <c r="FM85" s="18">
        <f t="shared" si="102"/>
        <v>0</v>
      </c>
      <c r="FN85" s="18">
        <f t="shared" si="102"/>
        <v>0</v>
      </c>
      <c r="FO85" s="18">
        <f t="shared" si="102"/>
        <v>0</v>
      </c>
      <c r="FP85" s="18">
        <f t="shared" si="102"/>
        <v>0</v>
      </c>
      <c r="FQ85" s="18">
        <f t="shared" si="102"/>
        <v>0</v>
      </c>
      <c r="FR85" s="18">
        <f t="shared" si="102"/>
        <v>0</v>
      </c>
    </row>
    <row r="86" spans="2:175">
      <c r="B86" s="157"/>
      <c r="C86" s="157" t="s">
        <v>1071</v>
      </c>
      <c r="D86" s="144" t="s">
        <v>974</v>
      </c>
      <c r="E86" s="161"/>
      <c r="I86" s="167">
        <f>SUM(J86:FR86)</f>
        <v>-243868.39999999997</v>
      </c>
      <c r="J86" s="18">
        <f>J1487+J1489+J1490</f>
        <v>0</v>
      </c>
      <c r="K86" s="18">
        <f t="shared" ref="K86:BV86" si="103">K1487+K1489+K1490</f>
        <v>0</v>
      </c>
      <c r="L86" s="18">
        <f t="shared" si="103"/>
        <v>0</v>
      </c>
      <c r="M86" s="18">
        <f t="shared" si="103"/>
        <v>0</v>
      </c>
      <c r="N86" s="18">
        <f t="shared" si="103"/>
        <v>0</v>
      </c>
      <c r="O86" s="18">
        <f t="shared" si="103"/>
        <v>0</v>
      </c>
      <c r="P86" s="18">
        <f t="shared" si="103"/>
        <v>0</v>
      </c>
      <c r="Q86" s="18">
        <f t="shared" si="103"/>
        <v>0</v>
      </c>
      <c r="R86" s="18">
        <f t="shared" si="103"/>
        <v>0</v>
      </c>
      <c r="S86" s="18">
        <f t="shared" si="103"/>
        <v>0</v>
      </c>
      <c r="T86" s="18">
        <f t="shared" si="103"/>
        <v>0</v>
      </c>
      <c r="U86" s="18">
        <f t="shared" si="103"/>
        <v>0</v>
      </c>
      <c r="V86" s="18">
        <f t="shared" si="103"/>
        <v>0</v>
      </c>
      <c r="W86" s="18">
        <f t="shared" si="103"/>
        <v>0</v>
      </c>
      <c r="X86" s="18">
        <f t="shared" si="103"/>
        <v>0</v>
      </c>
      <c r="Y86" s="18">
        <f t="shared" si="103"/>
        <v>0</v>
      </c>
      <c r="Z86" s="18">
        <f t="shared" si="103"/>
        <v>0</v>
      </c>
      <c r="AA86" s="18">
        <f t="shared" si="103"/>
        <v>0</v>
      </c>
      <c r="AB86" s="18">
        <f t="shared" si="103"/>
        <v>0</v>
      </c>
      <c r="AC86" s="18">
        <f t="shared" si="103"/>
        <v>-404.35</v>
      </c>
      <c r="AD86" s="18">
        <f t="shared" si="103"/>
        <v>389.37</v>
      </c>
      <c r="AE86" s="18">
        <f t="shared" si="103"/>
        <v>0</v>
      </c>
      <c r="AF86" s="18">
        <f t="shared" si="103"/>
        <v>0</v>
      </c>
      <c r="AG86" s="18">
        <f t="shared" si="103"/>
        <v>-215.1</v>
      </c>
      <c r="AH86" s="18">
        <f t="shared" si="103"/>
        <v>226.68</v>
      </c>
      <c r="AI86" s="18">
        <f t="shared" si="103"/>
        <v>0</v>
      </c>
      <c r="AJ86" s="18">
        <f t="shared" si="103"/>
        <v>0</v>
      </c>
      <c r="AK86" s="18">
        <f t="shared" si="103"/>
        <v>-257.79000000000002</v>
      </c>
      <c r="AL86" s="18">
        <f t="shared" si="103"/>
        <v>199.91</v>
      </c>
      <c r="AM86" s="18">
        <f t="shared" si="103"/>
        <v>0</v>
      </c>
      <c r="AN86" s="18">
        <f t="shared" si="103"/>
        <v>0</v>
      </c>
      <c r="AO86" s="18">
        <f t="shared" si="103"/>
        <v>-250.45</v>
      </c>
      <c r="AP86" s="18">
        <f t="shared" si="103"/>
        <v>257.70999999999998</v>
      </c>
      <c r="AQ86" s="18">
        <f t="shared" si="103"/>
        <v>0</v>
      </c>
      <c r="AR86" s="18">
        <f t="shared" si="103"/>
        <v>0</v>
      </c>
      <c r="AS86" s="18">
        <f t="shared" si="103"/>
        <v>-243.15</v>
      </c>
      <c r="AT86" s="18">
        <f t="shared" si="103"/>
        <v>277.33</v>
      </c>
      <c r="AU86" s="18">
        <f t="shared" si="103"/>
        <v>0</v>
      </c>
      <c r="AV86" s="18">
        <f t="shared" si="103"/>
        <v>0</v>
      </c>
      <c r="AW86" s="18">
        <f t="shared" si="103"/>
        <v>-217.26</v>
      </c>
      <c r="AX86" s="18">
        <f t="shared" si="103"/>
        <v>217.13</v>
      </c>
      <c r="AY86" s="18">
        <f t="shared" si="103"/>
        <v>0</v>
      </c>
      <c r="AZ86" s="18">
        <f t="shared" si="103"/>
        <v>0</v>
      </c>
      <c r="BA86" s="18">
        <f t="shared" si="103"/>
        <v>-208.42</v>
      </c>
      <c r="BB86" s="18">
        <f t="shared" si="103"/>
        <v>216.55</v>
      </c>
      <c r="BC86" s="18">
        <f t="shared" si="103"/>
        <v>0</v>
      </c>
      <c r="BD86" s="18">
        <f t="shared" si="103"/>
        <v>0</v>
      </c>
      <c r="BE86" s="18">
        <f t="shared" si="103"/>
        <v>-200.16</v>
      </c>
      <c r="BF86" s="18">
        <f t="shared" si="103"/>
        <v>202.24</v>
      </c>
      <c r="BG86" s="18">
        <f t="shared" si="103"/>
        <v>0</v>
      </c>
      <c r="BH86" s="18">
        <f t="shared" si="103"/>
        <v>0</v>
      </c>
      <c r="BI86" s="18">
        <f t="shared" si="103"/>
        <v>-191.98</v>
      </c>
      <c r="BJ86" s="18">
        <f t="shared" si="103"/>
        <v>140.11000000000001</v>
      </c>
      <c r="BK86" s="18">
        <f t="shared" si="103"/>
        <v>0</v>
      </c>
      <c r="BL86" s="18">
        <f t="shared" si="103"/>
        <v>0</v>
      </c>
      <c r="BM86" s="18">
        <f t="shared" si="103"/>
        <v>-184.15</v>
      </c>
      <c r="BN86" s="18">
        <f t="shared" si="103"/>
        <v>-361.16</v>
      </c>
      <c r="BO86" s="18">
        <f t="shared" si="103"/>
        <v>0</v>
      </c>
      <c r="BP86" s="18">
        <f t="shared" si="103"/>
        <v>0</v>
      </c>
      <c r="BQ86" s="18">
        <f t="shared" si="103"/>
        <v>-964.46</v>
      </c>
      <c r="BR86" s="18">
        <f t="shared" si="103"/>
        <v>786.83</v>
      </c>
      <c r="BS86" s="18">
        <f t="shared" si="103"/>
        <v>0</v>
      </c>
      <c r="BT86" s="18">
        <f t="shared" si="103"/>
        <v>0</v>
      </c>
      <c r="BU86" s="18">
        <f t="shared" si="103"/>
        <v>-1140.02</v>
      </c>
      <c r="BV86" s="18">
        <f t="shared" si="103"/>
        <v>970.62</v>
      </c>
      <c r="BW86" s="18">
        <f t="shared" ref="BW86:EH86" si="104">BW1487+BW1489+BW1490</f>
        <v>0</v>
      </c>
      <c r="BX86" s="18">
        <f t="shared" si="104"/>
        <v>0</v>
      </c>
      <c r="BY86" s="18">
        <f t="shared" si="104"/>
        <v>-1325.65</v>
      </c>
      <c r="BZ86" s="18">
        <f t="shared" si="104"/>
        <v>1153.6400000000001</v>
      </c>
      <c r="CA86" s="18">
        <f t="shared" si="104"/>
        <v>0</v>
      </c>
      <c r="CB86" s="18">
        <f t="shared" si="104"/>
        <v>0</v>
      </c>
      <c r="CC86" s="18">
        <f t="shared" si="104"/>
        <v>-1524.03</v>
      </c>
      <c r="CD86" s="18">
        <f t="shared" si="104"/>
        <v>822.47</v>
      </c>
      <c r="CE86" s="18">
        <f t="shared" si="104"/>
        <v>-89.28</v>
      </c>
      <c r="CF86" s="18">
        <f t="shared" si="104"/>
        <v>0</v>
      </c>
      <c r="CG86" s="18">
        <f t="shared" si="104"/>
        <v>-3254.07</v>
      </c>
      <c r="CH86" s="18">
        <f t="shared" si="104"/>
        <v>-1591.3</v>
      </c>
      <c r="CI86" s="18">
        <f t="shared" si="104"/>
        <v>-1679.82</v>
      </c>
      <c r="CJ86" s="18">
        <f t="shared" si="104"/>
        <v>-1163.78</v>
      </c>
      <c r="CK86" s="18">
        <f t="shared" si="104"/>
        <v>-3164.79</v>
      </c>
      <c r="CL86" s="18">
        <f t="shared" si="104"/>
        <v>-2986.5</v>
      </c>
      <c r="CM86" s="18">
        <f t="shared" si="104"/>
        <v>-1788.37</v>
      </c>
      <c r="CN86" s="18">
        <f t="shared" si="104"/>
        <v>-1232.6600000000001</v>
      </c>
      <c r="CO86" s="18">
        <f t="shared" si="104"/>
        <v>-3285.86</v>
      </c>
      <c r="CP86" s="18">
        <f t="shared" si="104"/>
        <v>-3039.14</v>
      </c>
      <c r="CQ86" s="18">
        <f t="shared" si="104"/>
        <v>-1830.41</v>
      </c>
      <c r="CR86" s="18">
        <f t="shared" si="104"/>
        <v>-1296.0999999999999</v>
      </c>
      <c r="CS86" s="18">
        <f t="shared" si="104"/>
        <v>-3393.84</v>
      </c>
      <c r="CT86" s="18">
        <f t="shared" si="104"/>
        <v>-3284.49</v>
      </c>
      <c r="CU86" s="18">
        <f t="shared" si="104"/>
        <v>-2007.14</v>
      </c>
      <c r="CV86" s="18">
        <f t="shared" si="104"/>
        <v>-1437.65</v>
      </c>
      <c r="CW86" s="18">
        <f t="shared" si="104"/>
        <v>-3655.58</v>
      </c>
      <c r="CX86" s="18">
        <f t="shared" si="104"/>
        <v>-3304.03</v>
      </c>
      <c r="CY86" s="18">
        <f t="shared" si="104"/>
        <v>-2064.77</v>
      </c>
      <c r="CZ86" s="18">
        <f t="shared" si="104"/>
        <v>-1489.87</v>
      </c>
      <c r="DA86" s="18">
        <f t="shared" si="104"/>
        <v>-3701.84</v>
      </c>
      <c r="DB86" s="18">
        <f t="shared" si="104"/>
        <v>-3508.32</v>
      </c>
      <c r="DC86" s="18">
        <f t="shared" si="104"/>
        <v>-2156.08</v>
      </c>
      <c r="DD86" s="18">
        <f t="shared" si="104"/>
        <v>-1552.07</v>
      </c>
      <c r="DE86" s="18">
        <f t="shared" si="104"/>
        <v>-3871.07</v>
      </c>
      <c r="DF86" s="18">
        <f t="shared" si="104"/>
        <v>-3533.74</v>
      </c>
      <c r="DG86" s="18">
        <f t="shared" si="104"/>
        <v>-2167.0300000000002</v>
      </c>
      <c r="DH86" s="18">
        <f t="shared" si="104"/>
        <v>-1562.31</v>
      </c>
      <c r="DI86" s="18">
        <f t="shared" si="104"/>
        <v>-3908.36</v>
      </c>
      <c r="DJ86" s="18">
        <f t="shared" si="104"/>
        <v>-3572.19</v>
      </c>
      <c r="DK86" s="18">
        <f t="shared" si="104"/>
        <v>-2188.15</v>
      </c>
      <c r="DL86" s="18">
        <f t="shared" si="104"/>
        <v>-1570.46</v>
      </c>
      <c r="DM86" s="18">
        <f t="shared" si="104"/>
        <v>-3948.68</v>
      </c>
      <c r="DN86" s="18">
        <f t="shared" si="104"/>
        <v>-3584.54</v>
      </c>
      <c r="DO86" s="18">
        <f t="shared" si="104"/>
        <v>-2192.09</v>
      </c>
      <c r="DP86" s="18">
        <f t="shared" si="104"/>
        <v>-1570.02</v>
      </c>
      <c r="DQ86" s="18">
        <f t="shared" si="104"/>
        <v>-3958.19</v>
      </c>
      <c r="DR86" s="18">
        <f t="shared" si="104"/>
        <v>-3638.68</v>
      </c>
      <c r="DS86" s="18">
        <f t="shared" si="104"/>
        <v>-2223.06</v>
      </c>
      <c r="DT86" s="18">
        <f t="shared" si="104"/>
        <v>-1590.59</v>
      </c>
      <c r="DU86" s="18">
        <f t="shared" si="104"/>
        <v>-4018.19</v>
      </c>
      <c r="DV86" s="18">
        <f t="shared" si="104"/>
        <v>-3673.01</v>
      </c>
      <c r="DW86" s="18">
        <f t="shared" si="104"/>
        <v>-2225.46</v>
      </c>
      <c r="DX86" s="18">
        <f t="shared" si="104"/>
        <v>-1584.33</v>
      </c>
      <c r="DY86" s="18">
        <f t="shared" si="104"/>
        <v>-4068.42</v>
      </c>
      <c r="DZ86" s="18">
        <f t="shared" si="104"/>
        <v>-3793.24</v>
      </c>
      <c r="EA86" s="18">
        <f t="shared" si="104"/>
        <v>-2301.5300000000002</v>
      </c>
      <c r="EB86" s="18">
        <f t="shared" si="104"/>
        <v>-1608.26</v>
      </c>
      <c r="EC86" s="18">
        <f t="shared" si="104"/>
        <v>-4139.54</v>
      </c>
      <c r="ED86" s="18">
        <f t="shared" si="104"/>
        <v>-3864.62</v>
      </c>
      <c r="EE86" s="18">
        <f t="shared" si="104"/>
        <v>-2343.62</v>
      </c>
      <c r="EF86" s="18">
        <f t="shared" si="104"/>
        <v>-1663.77</v>
      </c>
      <c r="EG86" s="18">
        <f t="shared" si="104"/>
        <v>-4271.16</v>
      </c>
      <c r="EH86" s="18">
        <f t="shared" si="104"/>
        <v>-3935.26</v>
      </c>
      <c r="EI86" s="18">
        <f t="shared" ref="EI86:FR86" si="105">EI1487+EI1489+EI1490</f>
        <v>-2385</v>
      </c>
      <c r="EJ86" s="18">
        <f t="shared" si="105"/>
        <v>-1692.03</v>
      </c>
      <c r="EK86" s="18">
        <f t="shared" si="105"/>
        <v>-4349.51</v>
      </c>
      <c r="EL86" s="18">
        <f t="shared" si="105"/>
        <v>-3985.86</v>
      </c>
      <c r="EM86" s="18">
        <f t="shared" si="105"/>
        <v>-2412.2199999999998</v>
      </c>
      <c r="EN86" s="18">
        <f t="shared" si="105"/>
        <v>-1715.14</v>
      </c>
      <c r="EO86" s="18">
        <f t="shared" si="105"/>
        <v>-4415.9799999999996</v>
      </c>
      <c r="EP86" s="18">
        <f t="shared" si="105"/>
        <v>-4061.34</v>
      </c>
      <c r="EQ86" s="18">
        <f t="shared" si="105"/>
        <v>-2435.7399999999998</v>
      </c>
      <c r="ER86" s="18">
        <f t="shared" si="105"/>
        <v>-1708.65</v>
      </c>
      <c r="ES86" s="18">
        <f t="shared" si="105"/>
        <v>-4493.7700000000004</v>
      </c>
      <c r="ET86" s="18">
        <f t="shared" si="105"/>
        <v>-4144.79</v>
      </c>
      <c r="EU86" s="18">
        <f t="shared" si="105"/>
        <v>-2484.92</v>
      </c>
      <c r="EV86" s="18">
        <f t="shared" si="105"/>
        <v>-1742.5</v>
      </c>
      <c r="EW86" s="18">
        <f t="shared" si="105"/>
        <v>-4586.53</v>
      </c>
      <c r="EX86" s="18">
        <f t="shared" si="105"/>
        <v>-4322.78</v>
      </c>
      <c r="EY86" s="18">
        <f t="shared" si="105"/>
        <v>-2598.89</v>
      </c>
      <c r="EZ86" s="18">
        <f t="shared" si="105"/>
        <v>-1827.86</v>
      </c>
      <c r="FA86" s="18">
        <f t="shared" si="105"/>
        <v>-4781.46</v>
      </c>
      <c r="FB86" s="18">
        <f t="shared" si="105"/>
        <v>-4388.57</v>
      </c>
      <c r="FC86" s="18">
        <f t="shared" si="105"/>
        <v>-2635.71</v>
      </c>
      <c r="FD86" s="18">
        <f t="shared" si="105"/>
        <v>-1858.67</v>
      </c>
      <c r="FE86" s="18">
        <f t="shared" si="105"/>
        <v>-4866.8999999999996</v>
      </c>
      <c r="FF86" s="18">
        <f t="shared" si="105"/>
        <v>-4524.33</v>
      </c>
      <c r="FG86" s="18">
        <f t="shared" si="105"/>
        <v>-2720.09</v>
      </c>
      <c r="FH86" s="18">
        <f t="shared" si="105"/>
        <v>-1913.13</v>
      </c>
      <c r="FI86" s="18">
        <f t="shared" si="105"/>
        <v>-5004.6000000000004</v>
      </c>
      <c r="FJ86" s="18">
        <f t="shared" si="105"/>
        <v>-4655.3599999999997</v>
      </c>
      <c r="FK86" s="18">
        <f t="shared" si="105"/>
        <v>-2801.2</v>
      </c>
      <c r="FL86" s="18">
        <f t="shared" si="105"/>
        <v>0</v>
      </c>
      <c r="FM86" s="18">
        <f t="shared" si="105"/>
        <v>0</v>
      </c>
      <c r="FN86" s="18">
        <f t="shared" si="105"/>
        <v>0</v>
      </c>
      <c r="FO86" s="18">
        <f t="shared" si="105"/>
        <v>0</v>
      </c>
      <c r="FP86" s="18">
        <f t="shared" si="105"/>
        <v>0</v>
      </c>
      <c r="FQ86" s="18">
        <f t="shared" si="105"/>
        <v>0</v>
      </c>
      <c r="FR86" s="18">
        <f t="shared" si="105"/>
        <v>0</v>
      </c>
    </row>
    <row r="87" spans="2:175">
      <c r="C87" s="157" t="s">
        <v>401</v>
      </c>
      <c r="D87" s="144" t="s">
        <v>974</v>
      </c>
      <c r="I87" s="167">
        <f>SUM(J87:FR87)</f>
        <v>0</v>
      </c>
      <c r="J87" s="18">
        <f t="shared" ref="J87:AO87" si="106">J597</f>
        <v>0</v>
      </c>
      <c r="K87" s="18">
        <f t="shared" si="106"/>
        <v>0</v>
      </c>
      <c r="L87" s="18">
        <f t="shared" si="106"/>
        <v>0</v>
      </c>
      <c r="M87" s="18">
        <f t="shared" si="106"/>
        <v>0</v>
      </c>
      <c r="N87" s="18">
        <f t="shared" si="106"/>
        <v>0</v>
      </c>
      <c r="O87" s="18">
        <f t="shared" si="106"/>
        <v>0</v>
      </c>
      <c r="P87" s="18">
        <f t="shared" si="106"/>
        <v>0</v>
      </c>
      <c r="Q87" s="18">
        <f t="shared" si="106"/>
        <v>0</v>
      </c>
      <c r="R87" s="18">
        <f t="shared" si="106"/>
        <v>0</v>
      </c>
      <c r="S87" s="18">
        <f t="shared" si="106"/>
        <v>0</v>
      </c>
      <c r="T87" s="18">
        <f t="shared" si="106"/>
        <v>0</v>
      </c>
      <c r="U87" s="18">
        <f t="shared" si="106"/>
        <v>0</v>
      </c>
      <c r="V87" s="18">
        <f t="shared" si="106"/>
        <v>0</v>
      </c>
      <c r="W87" s="18">
        <f t="shared" si="106"/>
        <v>0</v>
      </c>
      <c r="X87" s="18">
        <f t="shared" si="106"/>
        <v>0</v>
      </c>
      <c r="Y87" s="18">
        <f t="shared" si="106"/>
        <v>0</v>
      </c>
      <c r="Z87" s="18">
        <f t="shared" si="106"/>
        <v>0</v>
      </c>
      <c r="AA87" s="18">
        <f t="shared" si="106"/>
        <v>0</v>
      </c>
      <c r="AB87" s="18">
        <f t="shared" si="106"/>
        <v>0</v>
      </c>
      <c r="AC87" s="18">
        <f t="shared" si="106"/>
        <v>0</v>
      </c>
      <c r="AD87" s="18">
        <f t="shared" si="106"/>
        <v>0</v>
      </c>
      <c r="AE87" s="18">
        <f t="shared" si="106"/>
        <v>0</v>
      </c>
      <c r="AF87" s="18">
        <f t="shared" si="106"/>
        <v>0</v>
      </c>
      <c r="AG87" s="18">
        <f t="shared" si="106"/>
        <v>0</v>
      </c>
      <c r="AH87" s="18">
        <f t="shared" si="106"/>
        <v>0</v>
      </c>
      <c r="AI87" s="18">
        <f t="shared" si="106"/>
        <v>0</v>
      </c>
      <c r="AJ87" s="18">
        <f t="shared" si="106"/>
        <v>0</v>
      </c>
      <c r="AK87" s="18">
        <f t="shared" si="106"/>
        <v>0</v>
      </c>
      <c r="AL87" s="18">
        <f t="shared" si="106"/>
        <v>0</v>
      </c>
      <c r="AM87" s="18">
        <f t="shared" si="106"/>
        <v>0</v>
      </c>
      <c r="AN87" s="18">
        <f t="shared" si="106"/>
        <v>0</v>
      </c>
      <c r="AO87" s="18">
        <f t="shared" si="106"/>
        <v>0</v>
      </c>
      <c r="AP87" s="18">
        <f t="shared" ref="AP87:BU87" si="107">AP597</f>
        <v>0</v>
      </c>
      <c r="AQ87" s="18">
        <f t="shared" si="107"/>
        <v>0</v>
      </c>
      <c r="AR87" s="18">
        <f t="shared" si="107"/>
        <v>0</v>
      </c>
      <c r="AS87" s="18">
        <f t="shared" si="107"/>
        <v>0</v>
      </c>
      <c r="AT87" s="18">
        <f t="shared" si="107"/>
        <v>0</v>
      </c>
      <c r="AU87" s="18">
        <f t="shared" si="107"/>
        <v>0</v>
      </c>
      <c r="AV87" s="18">
        <f t="shared" si="107"/>
        <v>0</v>
      </c>
      <c r="AW87" s="18">
        <f t="shared" si="107"/>
        <v>0</v>
      </c>
      <c r="AX87" s="18">
        <f t="shared" si="107"/>
        <v>0</v>
      </c>
      <c r="AY87" s="18">
        <f t="shared" si="107"/>
        <v>0</v>
      </c>
      <c r="AZ87" s="18">
        <f t="shared" si="107"/>
        <v>0</v>
      </c>
      <c r="BA87" s="18">
        <f t="shared" si="107"/>
        <v>0</v>
      </c>
      <c r="BB87" s="18">
        <f t="shared" si="107"/>
        <v>0</v>
      </c>
      <c r="BC87" s="18">
        <f t="shared" si="107"/>
        <v>0</v>
      </c>
      <c r="BD87" s="18">
        <f t="shared" si="107"/>
        <v>0</v>
      </c>
      <c r="BE87" s="18">
        <f t="shared" si="107"/>
        <v>0</v>
      </c>
      <c r="BF87" s="18">
        <f t="shared" si="107"/>
        <v>0</v>
      </c>
      <c r="BG87" s="18">
        <f t="shared" si="107"/>
        <v>0</v>
      </c>
      <c r="BH87" s="18">
        <f t="shared" si="107"/>
        <v>0</v>
      </c>
      <c r="BI87" s="18">
        <f t="shared" si="107"/>
        <v>0</v>
      </c>
      <c r="BJ87" s="18">
        <f t="shared" si="107"/>
        <v>0</v>
      </c>
      <c r="BK87" s="18">
        <f t="shared" si="107"/>
        <v>0</v>
      </c>
      <c r="BL87" s="18">
        <f t="shared" si="107"/>
        <v>0</v>
      </c>
      <c r="BM87" s="18">
        <f t="shared" si="107"/>
        <v>0</v>
      </c>
      <c r="BN87" s="18">
        <f t="shared" si="107"/>
        <v>0</v>
      </c>
      <c r="BO87" s="18">
        <f t="shared" si="107"/>
        <v>0</v>
      </c>
      <c r="BP87" s="18">
        <f t="shared" si="107"/>
        <v>0</v>
      </c>
      <c r="BQ87" s="18">
        <f t="shared" si="107"/>
        <v>0</v>
      </c>
      <c r="BR87" s="18">
        <f t="shared" si="107"/>
        <v>0</v>
      </c>
      <c r="BS87" s="18">
        <f t="shared" si="107"/>
        <v>0</v>
      </c>
      <c r="BT87" s="18">
        <f t="shared" si="107"/>
        <v>0</v>
      </c>
      <c r="BU87" s="18">
        <f t="shared" si="107"/>
        <v>0</v>
      </c>
      <c r="BV87" s="18">
        <f t="shared" ref="BV87:DA87" si="108">BV597</f>
        <v>0</v>
      </c>
      <c r="BW87" s="18">
        <f t="shared" si="108"/>
        <v>0</v>
      </c>
      <c r="BX87" s="18">
        <f t="shared" si="108"/>
        <v>0</v>
      </c>
      <c r="BY87" s="18">
        <f t="shared" si="108"/>
        <v>0</v>
      </c>
      <c r="BZ87" s="18">
        <f t="shared" si="108"/>
        <v>0</v>
      </c>
      <c r="CA87" s="18">
        <f t="shared" si="108"/>
        <v>0</v>
      </c>
      <c r="CB87" s="18">
        <f t="shared" si="108"/>
        <v>0</v>
      </c>
      <c r="CC87" s="18">
        <f t="shared" si="108"/>
        <v>0</v>
      </c>
      <c r="CD87" s="18">
        <f t="shared" si="108"/>
        <v>0</v>
      </c>
      <c r="CE87" s="18">
        <f t="shared" si="108"/>
        <v>0</v>
      </c>
      <c r="CF87" s="18">
        <f t="shared" si="108"/>
        <v>0</v>
      </c>
      <c r="CG87" s="18">
        <f t="shared" si="108"/>
        <v>0</v>
      </c>
      <c r="CH87" s="18">
        <f t="shared" si="108"/>
        <v>0</v>
      </c>
      <c r="CI87" s="18">
        <f t="shared" si="108"/>
        <v>0</v>
      </c>
      <c r="CJ87" s="18">
        <f t="shared" si="108"/>
        <v>0</v>
      </c>
      <c r="CK87" s="18">
        <f t="shared" si="108"/>
        <v>0</v>
      </c>
      <c r="CL87" s="18">
        <f t="shared" si="108"/>
        <v>0</v>
      </c>
      <c r="CM87" s="18">
        <f t="shared" si="108"/>
        <v>0</v>
      </c>
      <c r="CN87" s="18">
        <f t="shared" si="108"/>
        <v>0</v>
      </c>
      <c r="CO87" s="18">
        <f t="shared" si="108"/>
        <v>0</v>
      </c>
      <c r="CP87" s="18">
        <f t="shared" si="108"/>
        <v>0</v>
      </c>
      <c r="CQ87" s="18">
        <f t="shared" si="108"/>
        <v>0</v>
      </c>
      <c r="CR87" s="18">
        <f t="shared" si="108"/>
        <v>0</v>
      </c>
      <c r="CS87" s="18">
        <f t="shared" si="108"/>
        <v>0</v>
      </c>
      <c r="CT87" s="18">
        <f t="shared" si="108"/>
        <v>0</v>
      </c>
      <c r="CU87" s="18">
        <f t="shared" si="108"/>
        <v>0</v>
      </c>
      <c r="CV87" s="18">
        <f t="shared" si="108"/>
        <v>0</v>
      </c>
      <c r="CW87" s="18">
        <f t="shared" si="108"/>
        <v>0</v>
      </c>
      <c r="CX87" s="18">
        <f t="shared" si="108"/>
        <v>0</v>
      </c>
      <c r="CY87" s="18">
        <f t="shared" si="108"/>
        <v>0</v>
      </c>
      <c r="CZ87" s="18">
        <f t="shared" si="108"/>
        <v>0</v>
      </c>
      <c r="DA87" s="18">
        <f t="shared" si="108"/>
        <v>0</v>
      </c>
      <c r="DB87" s="18">
        <f t="shared" ref="DB87:EG87" si="109">DB597</f>
        <v>0</v>
      </c>
      <c r="DC87" s="18">
        <f t="shared" si="109"/>
        <v>0</v>
      </c>
      <c r="DD87" s="18">
        <f t="shared" si="109"/>
        <v>0</v>
      </c>
      <c r="DE87" s="18">
        <f t="shared" si="109"/>
        <v>0</v>
      </c>
      <c r="DF87" s="18">
        <f t="shared" si="109"/>
        <v>0</v>
      </c>
      <c r="DG87" s="18">
        <f t="shared" si="109"/>
        <v>0</v>
      </c>
      <c r="DH87" s="18">
        <f t="shared" si="109"/>
        <v>0</v>
      </c>
      <c r="DI87" s="18">
        <f t="shared" si="109"/>
        <v>0</v>
      </c>
      <c r="DJ87" s="18">
        <f t="shared" si="109"/>
        <v>0</v>
      </c>
      <c r="DK87" s="18">
        <f t="shared" si="109"/>
        <v>0</v>
      </c>
      <c r="DL87" s="18">
        <f t="shared" si="109"/>
        <v>0</v>
      </c>
      <c r="DM87" s="18">
        <f t="shared" si="109"/>
        <v>0</v>
      </c>
      <c r="DN87" s="18">
        <f t="shared" si="109"/>
        <v>0</v>
      </c>
      <c r="DO87" s="18">
        <f t="shared" si="109"/>
        <v>0</v>
      </c>
      <c r="DP87" s="18">
        <f t="shared" si="109"/>
        <v>0</v>
      </c>
      <c r="DQ87" s="18">
        <f t="shared" si="109"/>
        <v>0</v>
      </c>
      <c r="DR87" s="18">
        <f t="shared" si="109"/>
        <v>0</v>
      </c>
      <c r="DS87" s="18">
        <f t="shared" si="109"/>
        <v>0</v>
      </c>
      <c r="DT87" s="18">
        <f t="shared" si="109"/>
        <v>0</v>
      </c>
      <c r="DU87" s="18">
        <f t="shared" si="109"/>
        <v>0</v>
      </c>
      <c r="DV87" s="18">
        <f t="shared" si="109"/>
        <v>0</v>
      </c>
      <c r="DW87" s="18">
        <f t="shared" si="109"/>
        <v>0</v>
      </c>
      <c r="DX87" s="18">
        <f t="shared" si="109"/>
        <v>0</v>
      </c>
      <c r="DY87" s="18">
        <f t="shared" si="109"/>
        <v>0</v>
      </c>
      <c r="DZ87" s="18">
        <f t="shared" si="109"/>
        <v>0</v>
      </c>
      <c r="EA87" s="18">
        <f t="shared" si="109"/>
        <v>0</v>
      </c>
      <c r="EB87" s="18">
        <f t="shared" si="109"/>
        <v>0</v>
      </c>
      <c r="EC87" s="18">
        <f t="shared" si="109"/>
        <v>0</v>
      </c>
      <c r="ED87" s="18">
        <f t="shared" si="109"/>
        <v>0</v>
      </c>
      <c r="EE87" s="18">
        <f t="shared" si="109"/>
        <v>0</v>
      </c>
      <c r="EF87" s="18">
        <f t="shared" si="109"/>
        <v>0</v>
      </c>
      <c r="EG87" s="18">
        <f t="shared" si="109"/>
        <v>0</v>
      </c>
      <c r="EH87" s="18">
        <f t="shared" ref="EH87:FM87" si="110">EH597</f>
        <v>0</v>
      </c>
      <c r="EI87" s="18">
        <f t="shared" si="110"/>
        <v>0</v>
      </c>
      <c r="EJ87" s="18">
        <f t="shared" si="110"/>
        <v>0</v>
      </c>
      <c r="EK87" s="18">
        <f t="shared" si="110"/>
        <v>0</v>
      </c>
      <c r="EL87" s="18">
        <f t="shared" si="110"/>
        <v>0</v>
      </c>
      <c r="EM87" s="18">
        <f t="shared" si="110"/>
        <v>0</v>
      </c>
      <c r="EN87" s="18">
        <f t="shared" si="110"/>
        <v>0</v>
      </c>
      <c r="EO87" s="18">
        <f t="shared" si="110"/>
        <v>0</v>
      </c>
      <c r="EP87" s="18">
        <f t="shared" si="110"/>
        <v>0</v>
      </c>
      <c r="EQ87" s="18">
        <f t="shared" si="110"/>
        <v>0</v>
      </c>
      <c r="ER87" s="18">
        <f t="shared" si="110"/>
        <v>0</v>
      </c>
      <c r="ES87" s="18">
        <f t="shared" si="110"/>
        <v>0</v>
      </c>
      <c r="ET87" s="18">
        <f t="shared" si="110"/>
        <v>0</v>
      </c>
      <c r="EU87" s="18">
        <f t="shared" si="110"/>
        <v>0</v>
      </c>
      <c r="EV87" s="18">
        <f t="shared" si="110"/>
        <v>0</v>
      </c>
      <c r="EW87" s="18">
        <f t="shared" si="110"/>
        <v>0</v>
      </c>
      <c r="EX87" s="18">
        <f t="shared" si="110"/>
        <v>0</v>
      </c>
      <c r="EY87" s="18">
        <f t="shared" si="110"/>
        <v>0</v>
      </c>
      <c r="EZ87" s="18">
        <f t="shared" si="110"/>
        <v>0</v>
      </c>
      <c r="FA87" s="18">
        <f t="shared" si="110"/>
        <v>0</v>
      </c>
      <c r="FB87" s="18">
        <f t="shared" si="110"/>
        <v>0</v>
      </c>
      <c r="FC87" s="18">
        <f t="shared" si="110"/>
        <v>0</v>
      </c>
      <c r="FD87" s="18">
        <f t="shared" si="110"/>
        <v>0</v>
      </c>
      <c r="FE87" s="18">
        <f t="shared" si="110"/>
        <v>0</v>
      </c>
      <c r="FF87" s="18">
        <f t="shared" si="110"/>
        <v>0</v>
      </c>
      <c r="FG87" s="18">
        <f t="shared" si="110"/>
        <v>0</v>
      </c>
      <c r="FH87" s="18">
        <f t="shared" si="110"/>
        <v>0</v>
      </c>
      <c r="FI87" s="18">
        <f t="shared" si="110"/>
        <v>0</v>
      </c>
      <c r="FJ87" s="18">
        <f t="shared" si="110"/>
        <v>0</v>
      </c>
      <c r="FK87" s="18">
        <f t="shared" si="110"/>
        <v>0</v>
      </c>
      <c r="FL87" s="18">
        <f t="shared" si="110"/>
        <v>0</v>
      </c>
      <c r="FM87" s="18">
        <f t="shared" si="110"/>
        <v>0</v>
      </c>
      <c r="FN87" s="18">
        <f>FN597</f>
        <v>0</v>
      </c>
      <c r="FO87" s="18">
        <f>FO597</f>
        <v>0</v>
      </c>
      <c r="FP87" s="18">
        <f>FP597</f>
        <v>0</v>
      </c>
      <c r="FQ87" s="18">
        <f>FQ597</f>
        <v>0</v>
      </c>
      <c r="FR87" s="18">
        <f>FR597</f>
        <v>0</v>
      </c>
    </row>
    <row r="88" spans="2:175">
      <c r="C88" s="160" t="s">
        <v>105</v>
      </c>
      <c r="D88" s="145" t="s">
        <v>974</v>
      </c>
      <c r="I88" s="168">
        <f>SUM(J88:FR88)</f>
        <v>1712185.7725703905</v>
      </c>
      <c r="J88" s="98">
        <f t="shared" ref="J88:AO88" si="111">SUM(J84:J87)</f>
        <v>0</v>
      </c>
      <c r="K88" s="98">
        <f t="shared" si="111"/>
        <v>0</v>
      </c>
      <c r="L88" s="98">
        <f t="shared" si="111"/>
        <v>0</v>
      </c>
      <c r="M88" s="98">
        <f t="shared" si="111"/>
        <v>0</v>
      </c>
      <c r="N88" s="98">
        <f t="shared" si="111"/>
        <v>0</v>
      </c>
      <c r="O88" s="98">
        <f t="shared" si="111"/>
        <v>0</v>
      </c>
      <c r="P88" s="98">
        <f t="shared" si="111"/>
        <v>0</v>
      </c>
      <c r="Q88" s="98">
        <f t="shared" si="111"/>
        <v>0</v>
      </c>
      <c r="R88" s="98">
        <f t="shared" si="111"/>
        <v>0</v>
      </c>
      <c r="S88" s="98">
        <f t="shared" si="111"/>
        <v>0</v>
      </c>
      <c r="T88" s="98">
        <f t="shared" si="111"/>
        <v>0</v>
      </c>
      <c r="U88" s="98">
        <f t="shared" si="111"/>
        <v>0</v>
      </c>
      <c r="V88" s="98">
        <f t="shared" si="111"/>
        <v>0</v>
      </c>
      <c r="W88" s="98">
        <f t="shared" si="111"/>
        <v>0</v>
      </c>
      <c r="X88" s="98">
        <f t="shared" si="111"/>
        <v>0</v>
      </c>
      <c r="Y88" s="98">
        <f t="shared" si="111"/>
        <v>0</v>
      </c>
      <c r="Z88" s="98">
        <f t="shared" si="111"/>
        <v>0</v>
      </c>
      <c r="AA88" s="98">
        <f t="shared" si="111"/>
        <v>0</v>
      </c>
      <c r="AB88" s="98">
        <f t="shared" si="111"/>
        <v>6620.9693207349819</v>
      </c>
      <c r="AC88" s="98">
        <f t="shared" si="111"/>
        <v>14612.322733931125</v>
      </c>
      <c r="AD88" s="98">
        <f t="shared" si="111"/>
        <v>13926.571799260706</v>
      </c>
      <c r="AE88" s="98">
        <f t="shared" si="111"/>
        <v>8711.9030773556369</v>
      </c>
      <c r="AF88" s="98">
        <f t="shared" si="111"/>
        <v>6525.667503307187</v>
      </c>
      <c r="AG88" s="98">
        <f t="shared" si="111"/>
        <v>14826.791520281235</v>
      </c>
      <c r="AH88" s="98">
        <f t="shared" si="111"/>
        <v>13676.838996560838</v>
      </c>
      <c r="AI88" s="98">
        <f t="shared" si="111"/>
        <v>8502.2728657569514</v>
      </c>
      <c r="AJ88" s="98">
        <f t="shared" si="111"/>
        <v>6584.2711260033066</v>
      </c>
      <c r="AK88" s="98">
        <f t="shared" si="111"/>
        <v>15105.091176973066</v>
      </c>
      <c r="AL88" s="98">
        <f t="shared" si="111"/>
        <v>14085.297853616743</v>
      </c>
      <c r="AM88" s="98">
        <f t="shared" si="111"/>
        <v>8783.9981162017648</v>
      </c>
      <c r="AN88" s="98">
        <f t="shared" si="111"/>
        <v>6528.0687865158616</v>
      </c>
      <c r="AO88" s="98">
        <f t="shared" si="111"/>
        <v>15057.231175148903</v>
      </c>
      <c r="AP88" s="98">
        <f t="shared" ref="AP88:BU88" si="112">SUM(AP84:AP87)</f>
        <v>14088.498319354338</v>
      </c>
      <c r="AQ88" s="98">
        <f t="shared" si="112"/>
        <v>8729.5754844128842</v>
      </c>
      <c r="AR88" s="98">
        <f t="shared" si="112"/>
        <v>6473.188995067384</v>
      </c>
      <c r="AS88" s="98">
        <f t="shared" si="112"/>
        <v>15009.651383700426</v>
      </c>
      <c r="AT88" s="98">
        <f t="shared" si="112"/>
        <v>13851.154423417282</v>
      </c>
      <c r="AU88" s="98">
        <f t="shared" si="112"/>
        <v>8493.06898707445</v>
      </c>
      <c r="AV88" s="98">
        <f t="shared" si="112"/>
        <v>6278.481578343697</v>
      </c>
      <c r="AW88" s="98">
        <f t="shared" si="112"/>
        <v>14840.833966976739</v>
      </c>
      <c r="AX88" s="98">
        <f t="shared" si="112"/>
        <v>13791.906191483113</v>
      </c>
      <c r="AY88" s="98">
        <f t="shared" si="112"/>
        <v>8471.0135956095946</v>
      </c>
      <c r="AZ88" s="98">
        <f t="shared" si="112"/>
        <v>6212.0773453320253</v>
      </c>
      <c r="BA88" s="98">
        <f t="shared" si="112"/>
        <v>14783.269733965068</v>
      </c>
      <c r="BB88" s="98">
        <f t="shared" si="112"/>
        <v>13730.231234553818</v>
      </c>
      <c r="BC88" s="98">
        <f t="shared" si="112"/>
        <v>8409.3923198470929</v>
      </c>
      <c r="BD88" s="98">
        <f t="shared" si="112"/>
        <v>6149.929750736319</v>
      </c>
      <c r="BE88" s="98">
        <f t="shared" si="112"/>
        <v>14729.382139369362</v>
      </c>
      <c r="BF88" s="98">
        <f t="shared" si="112"/>
        <v>13653.42109361515</v>
      </c>
      <c r="BG88" s="98">
        <f t="shared" si="112"/>
        <v>8346.3537547420547</v>
      </c>
      <c r="BH88" s="98">
        <f t="shared" si="112"/>
        <v>6088.42705988135</v>
      </c>
      <c r="BI88" s="98">
        <f t="shared" si="112"/>
        <v>14676.059448514394</v>
      </c>
      <c r="BJ88" s="98">
        <f t="shared" si="112"/>
        <v>13510.898924828536</v>
      </c>
      <c r="BK88" s="98">
        <f t="shared" si="112"/>
        <v>8290.0334884857039</v>
      </c>
      <c r="BL88" s="98">
        <f t="shared" si="112"/>
        <v>6029.571447570388</v>
      </c>
      <c r="BM88" s="98">
        <f t="shared" si="112"/>
        <v>14625.033836203431</v>
      </c>
      <c r="BN88" s="98">
        <f t="shared" si="112"/>
        <v>15566.442702250875</v>
      </c>
      <c r="BO88" s="98">
        <f t="shared" si="112"/>
        <v>9961.383873326211</v>
      </c>
      <c r="BP88" s="98">
        <f t="shared" si="112"/>
        <v>7298.2490235659398</v>
      </c>
      <c r="BQ88" s="98">
        <f t="shared" si="112"/>
        <v>16565.779355644732</v>
      </c>
      <c r="BR88" s="98">
        <f t="shared" si="112"/>
        <v>17165.389284326335</v>
      </c>
      <c r="BS88" s="98">
        <f t="shared" si="112"/>
        <v>10248.294568154595</v>
      </c>
      <c r="BT88" s="98">
        <f t="shared" si="112"/>
        <v>7513.1827566287229</v>
      </c>
      <c r="BU88" s="98">
        <f t="shared" si="112"/>
        <v>16895.607496887718</v>
      </c>
      <c r="BV88" s="98">
        <f t="shared" ref="BV88:DA88" si="113">SUM(BV84:BV87)</f>
        <v>17822.472005494004</v>
      </c>
      <c r="BW88" s="98">
        <f t="shared" si="113"/>
        <v>10550.470597526324</v>
      </c>
      <c r="BX88" s="98">
        <f t="shared" si="113"/>
        <v>7739.0437684083299</v>
      </c>
      <c r="BY88" s="98">
        <f t="shared" si="113"/>
        <v>17229.748723033466</v>
      </c>
      <c r="BZ88" s="98">
        <f t="shared" si="113"/>
        <v>18470.748098975226</v>
      </c>
      <c r="CA88" s="98">
        <f t="shared" si="113"/>
        <v>10839.798864750746</v>
      </c>
      <c r="CB88" s="98">
        <f t="shared" si="113"/>
        <v>7978.7847715887001</v>
      </c>
      <c r="CC88" s="98">
        <f t="shared" si="113"/>
        <v>17573.184353175719</v>
      </c>
      <c r="CD88" s="98">
        <f t="shared" si="113"/>
        <v>18661.821208907524</v>
      </c>
      <c r="CE88" s="98">
        <f t="shared" si="113"/>
        <v>11092.017777774307</v>
      </c>
      <c r="CF88" s="98">
        <f t="shared" si="113"/>
        <v>8210.8262573688116</v>
      </c>
      <c r="CG88" s="98">
        <f t="shared" si="113"/>
        <v>16385.650224076253</v>
      </c>
      <c r="CH88" s="98">
        <f t="shared" si="113"/>
        <v>14102.009345623586</v>
      </c>
      <c r="CI88" s="98">
        <f t="shared" si="113"/>
        <v>8104.2964833796359</v>
      </c>
      <c r="CJ88" s="98">
        <f t="shared" si="113"/>
        <v>5886.2784183111153</v>
      </c>
      <c r="CK88" s="98">
        <f t="shared" si="113"/>
        <v>14398.743972275228</v>
      </c>
      <c r="CL88" s="98">
        <f t="shared" si="113"/>
        <v>13563.05380591171</v>
      </c>
      <c r="CM88" s="98">
        <f t="shared" si="113"/>
        <v>8410.0025561197035</v>
      </c>
      <c r="CN88" s="98">
        <f t="shared" si="113"/>
        <v>6017.7159691356865</v>
      </c>
      <c r="CO88" s="98">
        <f t="shared" si="113"/>
        <v>14749.967835263153</v>
      </c>
      <c r="CP88" s="98">
        <f t="shared" si="113"/>
        <v>13627.819090449098</v>
      </c>
      <c r="CQ88" s="98">
        <f t="shared" si="113"/>
        <v>8418.4272140384492</v>
      </c>
      <c r="CR88" s="98">
        <f t="shared" si="113"/>
        <v>6113.368764471903</v>
      </c>
      <c r="CS88" s="98">
        <f t="shared" si="113"/>
        <v>15032.858092125116</v>
      </c>
      <c r="CT88" s="98">
        <f t="shared" si="113"/>
        <v>14492.772697944054</v>
      </c>
      <c r="CU88" s="98">
        <f t="shared" si="113"/>
        <v>8989.6518506861703</v>
      </c>
      <c r="CV88" s="98">
        <f t="shared" si="113"/>
        <v>6527.4294144384894</v>
      </c>
      <c r="CW88" s="98">
        <f t="shared" si="113"/>
        <v>15954.935995915645</v>
      </c>
      <c r="CX88" s="98">
        <f t="shared" si="113"/>
        <v>14378.444262316361</v>
      </c>
      <c r="CY88" s="98">
        <f t="shared" si="113"/>
        <v>8832.3870947214782</v>
      </c>
      <c r="CZ88" s="98">
        <f t="shared" si="113"/>
        <v>6377.5140702167555</v>
      </c>
      <c r="DA88" s="98">
        <f t="shared" si="113"/>
        <v>15807.476106185684</v>
      </c>
      <c r="DB88" s="98">
        <f t="shared" ref="DB88:EG88" si="114">SUM(DB84:DB87)</f>
        <v>14982.476600824972</v>
      </c>
      <c r="DC88" s="98">
        <f t="shared" si="114"/>
        <v>9217.6500490768722</v>
      </c>
      <c r="DD88" s="98">
        <f t="shared" si="114"/>
        <v>6642.6641197254212</v>
      </c>
      <c r="DE88" s="98">
        <f t="shared" si="114"/>
        <v>16528.970101891027</v>
      </c>
      <c r="DF88" s="98">
        <f t="shared" si="114"/>
        <v>15090.876094518955</v>
      </c>
      <c r="DG88" s="98">
        <f t="shared" si="114"/>
        <v>9264.335553281775</v>
      </c>
      <c r="DH88" s="98">
        <f t="shared" si="114"/>
        <v>6686.3605647533786</v>
      </c>
      <c r="DI88" s="98">
        <f t="shared" si="114"/>
        <v>16687.900070466774</v>
      </c>
      <c r="DJ88" s="98">
        <f t="shared" si="114"/>
        <v>15254.784007475033</v>
      </c>
      <c r="DK88" s="98">
        <f t="shared" si="114"/>
        <v>9354.3788223538941</v>
      </c>
      <c r="DL88" s="98">
        <f t="shared" si="114"/>
        <v>6718.2084039393403</v>
      </c>
      <c r="DM88" s="98">
        <f t="shared" si="114"/>
        <v>16833.859125695006</v>
      </c>
      <c r="DN88" s="98">
        <f t="shared" si="114"/>
        <v>15281.452031042252</v>
      </c>
      <c r="DO88" s="98">
        <f t="shared" si="114"/>
        <v>9345.2048170936614</v>
      </c>
      <c r="DP88" s="98">
        <f t="shared" si="114"/>
        <v>6693.2643384453622</v>
      </c>
      <c r="DQ88" s="98">
        <f t="shared" si="114"/>
        <v>16874.371029663056</v>
      </c>
      <c r="DR88" s="98">
        <f t="shared" si="114"/>
        <v>15512.25818580576</v>
      </c>
      <c r="DS88" s="98">
        <f t="shared" si="114"/>
        <v>9477.2543993066083</v>
      </c>
      <c r="DT88" s="98">
        <f t="shared" si="114"/>
        <v>6780.9343599219046</v>
      </c>
      <c r="DU88" s="98">
        <f t="shared" si="114"/>
        <v>17130.173446391829</v>
      </c>
      <c r="DV88" s="98">
        <f t="shared" si="114"/>
        <v>15658.626755089232</v>
      </c>
      <c r="DW88" s="98">
        <f t="shared" si="114"/>
        <v>9487.4757477247076</v>
      </c>
      <c r="DX88" s="98">
        <f t="shared" si="114"/>
        <v>6754.2420209934371</v>
      </c>
      <c r="DY88" s="98">
        <f t="shared" si="114"/>
        <v>17344.327256239114</v>
      </c>
      <c r="DZ88" s="98">
        <f t="shared" si="114"/>
        <v>16171.163766872627</v>
      </c>
      <c r="EA88" s="98">
        <f t="shared" si="114"/>
        <v>9811.8102360956855</v>
      </c>
      <c r="EB88" s="98">
        <f t="shared" si="114"/>
        <v>6856.2704409559174</v>
      </c>
      <c r="EC88" s="98">
        <f t="shared" si="114"/>
        <v>17647.487279406872</v>
      </c>
      <c r="ED88" s="98">
        <f t="shared" si="114"/>
        <v>16475.470978132453</v>
      </c>
      <c r="EE88" s="98">
        <f t="shared" si="114"/>
        <v>9991.2435674352782</v>
      </c>
      <c r="EF88" s="98">
        <f t="shared" si="114"/>
        <v>7092.9138480493639</v>
      </c>
      <c r="EG88" s="98">
        <f t="shared" si="114"/>
        <v>18208.620273764976</v>
      </c>
      <c r="EH88" s="98">
        <f t="shared" ref="EH88:FM88" si="115">SUM(EH84:EH87)</f>
        <v>16776.640825433584</v>
      </c>
      <c r="EI88" s="98">
        <f t="shared" si="115"/>
        <v>10167.634410755956</v>
      </c>
      <c r="EJ88" s="98">
        <f t="shared" si="115"/>
        <v>7213.3880194627354</v>
      </c>
      <c r="EK88" s="98">
        <f t="shared" si="115"/>
        <v>18542.668024264218</v>
      </c>
      <c r="EL88" s="98">
        <f t="shared" si="115"/>
        <v>16992.37304965084</v>
      </c>
      <c r="EM88" s="98">
        <f t="shared" si="115"/>
        <v>10283.696796005755</v>
      </c>
      <c r="EN88" s="98">
        <f t="shared" si="115"/>
        <v>7311.9187260615354</v>
      </c>
      <c r="EO88" s="98">
        <f t="shared" si="115"/>
        <v>18826.024062741493</v>
      </c>
      <c r="EP88" s="98">
        <f t="shared" si="115"/>
        <v>17314.140446401765</v>
      </c>
      <c r="EQ88" s="98">
        <f t="shared" si="115"/>
        <v>10383.923489371378</v>
      </c>
      <c r="ER88" s="98">
        <f t="shared" si="115"/>
        <v>7284.233522148259</v>
      </c>
      <c r="ES88" s="98">
        <f t="shared" si="115"/>
        <v>19157.655899562025</v>
      </c>
      <c r="ET88" s="98">
        <f t="shared" si="115"/>
        <v>17669.914653469052</v>
      </c>
      <c r="EU88" s="98">
        <f t="shared" si="115"/>
        <v>10593.621126052549</v>
      </c>
      <c r="EV88" s="98">
        <f t="shared" si="115"/>
        <v>7428.5661819164616</v>
      </c>
      <c r="EW88" s="98">
        <f t="shared" si="115"/>
        <v>19553.114107197707</v>
      </c>
      <c r="EX88" s="98">
        <f t="shared" si="115"/>
        <v>18428.681837844979</v>
      </c>
      <c r="EY88" s="98">
        <f t="shared" si="115"/>
        <v>11079.45834240429</v>
      </c>
      <c r="EZ88" s="98">
        <f t="shared" si="115"/>
        <v>7792.4809255274567</v>
      </c>
      <c r="FA88" s="98">
        <f t="shared" si="115"/>
        <v>20384.111576740132</v>
      </c>
      <c r="FB88" s="98">
        <f t="shared" si="115"/>
        <v>18709.184376419584</v>
      </c>
      <c r="FC88" s="98">
        <f t="shared" si="115"/>
        <v>11236.436717055531</v>
      </c>
      <c r="FD88" s="98">
        <f t="shared" si="115"/>
        <v>7923.7999864457288</v>
      </c>
      <c r="FE88" s="98">
        <f t="shared" si="115"/>
        <v>20748.341337859718</v>
      </c>
      <c r="FF88" s="98">
        <f t="shared" si="115"/>
        <v>19287.926952301081</v>
      </c>
      <c r="FG88" s="98">
        <f t="shared" si="115"/>
        <v>11596.152234551682</v>
      </c>
      <c r="FH88" s="98">
        <f t="shared" si="115"/>
        <v>8155.9950862124342</v>
      </c>
      <c r="FI88" s="98">
        <f t="shared" si="115"/>
        <v>21335.388629891946</v>
      </c>
      <c r="FJ88" s="98">
        <f t="shared" si="115"/>
        <v>19846.533897357524</v>
      </c>
      <c r="FK88" s="98">
        <f t="shared" si="115"/>
        <v>11941.939730723545</v>
      </c>
      <c r="FL88" s="98">
        <f t="shared" si="115"/>
        <v>0</v>
      </c>
      <c r="FM88" s="98">
        <f t="shared" si="115"/>
        <v>0</v>
      </c>
      <c r="FN88" s="98">
        <f>SUM(FN84:FN87)</f>
        <v>0</v>
      </c>
      <c r="FO88" s="98">
        <f>SUM(FO84:FO87)</f>
        <v>0</v>
      </c>
      <c r="FP88" s="98">
        <f>SUM(FP84:FP87)</f>
        <v>0</v>
      </c>
      <c r="FQ88" s="98">
        <f>SUM(FQ84:FQ87)</f>
        <v>0</v>
      </c>
      <c r="FR88" s="98">
        <f>SUM(FR84:FR87)</f>
        <v>0</v>
      </c>
    </row>
    <row r="89" spans="2:175">
      <c r="D89"/>
    </row>
    <row r="90" spans="2:175">
      <c r="C90" s="157" t="s">
        <v>475</v>
      </c>
      <c r="D90" s="144" t="s">
        <v>974</v>
      </c>
      <c r="I90" s="167">
        <f>SUM(J90:FR90)</f>
        <v>-535499.99999999988</v>
      </c>
      <c r="J90" s="18">
        <f t="shared" ref="J90:AO90" si="116">-J284</f>
        <v>0</v>
      </c>
      <c r="K90" s="18">
        <f t="shared" si="116"/>
        <v>0</v>
      </c>
      <c r="L90" s="18">
        <f t="shared" si="116"/>
        <v>0</v>
      </c>
      <c r="M90" s="18">
        <f t="shared" si="116"/>
        <v>0</v>
      </c>
      <c r="N90" s="18">
        <f t="shared" si="116"/>
        <v>0</v>
      </c>
      <c r="O90" s="18">
        <f t="shared" si="116"/>
        <v>0</v>
      </c>
      <c r="P90" s="18">
        <f t="shared" si="116"/>
        <v>0</v>
      </c>
      <c r="Q90" s="18">
        <f t="shared" si="116"/>
        <v>0</v>
      </c>
      <c r="R90" s="18">
        <f t="shared" si="116"/>
        <v>0</v>
      </c>
      <c r="S90" s="18">
        <f t="shared" si="116"/>
        <v>0</v>
      </c>
      <c r="T90" s="18">
        <f t="shared" si="116"/>
        <v>0</v>
      </c>
      <c r="U90" s="18">
        <f t="shared" si="116"/>
        <v>0</v>
      </c>
      <c r="V90" s="18">
        <f t="shared" si="116"/>
        <v>0</v>
      </c>
      <c r="W90" s="18">
        <f t="shared" si="116"/>
        <v>-140249.99999999994</v>
      </c>
      <c r="X90" s="18">
        <f t="shared" si="116"/>
        <v>0</v>
      </c>
      <c r="Y90" s="18">
        <f t="shared" si="116"/>
        <v>0</v>
      </c>
      <c r="Z90" s="18">
        <f t="shared" si="116"/>
        <v>0</v>
      </c>
      <c r="AA90" s="18">
        <f t="shared" si="116"/>
        <v>-395249.99999999994</v>
      </c>
      <c r="AB90" s="18">
        <f t="shared" si="116"/>
        <v>0</v>
      </c>
      <c r="AC90" s="18">
        <f t="shared" si="116"/>
        <v>0</v>
      </c>
      <c r="AD90" s="18">
        <f t="shared" si="116"/>
        <v>0</v>
      </c>
      <c r="AE90" s="18">
        <f t="shared" si="116"/>
        <v>0</v>
      </c>
      <c r="AF90" s="18">
        <f t="shared" si="116"/>
        <v>0</v>
      </c>
      <c r="AG90" s="18">
        <f t="shared" si="116"/>
        <v>0</v>
      </c>
      <c r="AH90" s="18">
        <f t="shared" si="116"/>
        <v>0</v>
      </c>
      <c r="AI90" s="18">
        <f t="shared" si="116"/>
        <v>0</v>
      </c>
      <c r="AJ90" s="18">
        <f t="shared" si="116"/>
        <v>0</v>
      </c>
      <c r="AK90" s="18">
        <f t="shared" si="116"/>
        <v>0</v>
      </c>
      <c r="AL90" s="18">
        <f t="shared" si="116"/>
        <v>0</v>
      </c>
      <c r="AM90" s="18">
        <f t="shared" si="116"/>
        <v>0</v>
      </c>
      <c r="AN90" s="18">
        <f t="shared" si="116"/>
        <v>0</v>
      </c>
      <c r="AO90" s="18">
        <f t="shared" si="116"/>
        <v>0</v>
      </c>
      <c r="AP90" s="18">
        <f t="shared" ref="AP90:BU90" si="117">-AP284</f>
        <v>0</v>
      </c>
      <c r="AQ90" s="18">
        <f t="shared" si="117"/>
        <v>0</v>
      </c>
      <c r="AR90" s="18">
        <f t="shared" si="117"/>
        <v>0</v>
      </c>
      <c r="AS90" s="18">
        <f t="shared" si="117"/>
        <v>0</v>
      </c>
      <c r="AT90" s="18">
        <f t="shared" si="117"/>
        <v>0</v>
      </c>
      <c r="AU90" s="18">
        <f t="shared" si="117"/>
        <v>0</v>
      </c>
      <c r="AV90" s="18">
        <f t="shared" si="117"/>
        <v>0</v>
      </c>
      <c r="AW90" s="18">
        <f t="shared" si="117"/>
        <v>0</v>
      </c>
      <c r="AX90" s="18">
        <f t="shared" si="117"/>
        <v>0</v>
      </c>
      <c r="AY90" s="18">
        <f t="shared" si="117"/>
        <v>0</v>
      </c>
      <c r="AZ90" s="18">
        <f t="shared" si="117"/>
        <v>0</v>
      </c>
      <c r="BA90" s="18">
        <f t="shared" si="117"/>
        <v>0</v>
      </c>
      <c r="BB90" s="18">
        <f t="shared" si="117"/>
        <v>0</v>
      </c>
      <c r="BC90" s="18">
        <f t="shared" si="117"/>
        <v>0</v>
      </c>
      <c r="BD90" s="18">
        <f t="shared" si="117"/>
        <v>0</v>
      </c>
      <c r="BE90" s="18">
        <f t="shared" si="117"/>
        <v>0</v>
      </c>
      <c r="BF90" s="18">
        <f t="shared" si="117"/>
        <v>0</v>
      </c>
      <c r="BG90" s="18">
        <f t="shared" si="117"/>
        <v>0</v>
      </c>
      <c r="BH90" s="18">
        <f t="shared" si="117"/>
        <v>0</v>
      </c>
      <c r="BI90" s="18">
        <f t="shared" si="117"/>
        <v>0</v>
      </c>
      <c r="BJ90" s="18">
        <f t="shared" si="117"/>
        <v>0</v>
      </c>
      <c r="BK90" s="18">
        <f t="shared" si="117"/>
        <v>0</v>
      </c>
      <c r="BL90" s="18">
        <f t="shared" si="117"/>
        <v>0</v>
      </c>
      <c r="BM90" s="18">
        <f t="shared" si="117"/>
        <v>0</v>
      </c>
      <c r="BN90" s="18">
        <f t="shared" si="117"/>
        <v>0</v>
      </c>
      <c r="BO90" s="18">
        <f t="shared" si="117"/>
        <v>0</v>
      </c>
      <c r="BP90" s="18">
        <f t="shared" si="117"/>
        <v>0</v>
      </c>
      <c r="BQ90" s="18">
        <f t="shared" si="117"/>
        <v>0</v>
      </c>
      <c r="BR90" s="18">
        <f t="shared" si="117"/>
        <v>0</v>
      </c>
      <c r="BS90" s="18">
        <f t="shared" si="117"/>
        <v>0</v>
      </c>
      <c r="BT90" s="18">
        <f t="shared" si="117"/>
        <v>0</v>
      </c>
      <c r="BU90" s="18">
        <f t="shared" si="117"/>
        <v>0</v>
      </c>
      <c r="BV90" s="18">
        <f t="shared" ref="BV90:DA90" si="118">-BV284</f>
        <v>0</v>
      </c>
      <c r="BW90" s="18">
        <f t="shared" si="118"/>
        <v>0</v>
      </c>
      <c r="BX90" s="18">
        <f t="shared" si="118"/>
        <v>0</v>
      </c>
      <c r="BY90" s="18">
        <f t="shared" si="118"/>
        <v>0</v>
      </c>
      <c r="BZ90" s="18">
        <f t="shared" si="118"/>
        <v>0</v>
      </c>
      <c r="CA90" s="18">
        <f t="shared" si="118"/>
        <v>0</v>
      </c>
      <c r="CB90" s="18">
        <f t="shared" si="118"/>
        <v>0</v>
      </c>
      <c r="CC90" s="18">
        <f t="shared" si="118"/>
        <v>0</v>
      </c>
      <c r="CD90" s="18">
        <f t="shared" si="118"/>
        <v>0</v>
      </c>
      <c r="CE90" s="18">
        <f t="shared" si="118"/>
        <v>0</v>
      </c>
      <c r="CF90" s="18">
        <f t="shared" si="118"/>
        <v>0</v>
      </c>
      <c r="CG90" s="18">
        <f t="shared" si="118"/>
        <v>0</v>
      </c>
      <c r="CH90" s="18">
        <f t="shared" si="118"/>
        <v>0</v>
      </c>
      <c r="CI90" s="18">
        <f t="shared" si="118"/>
        <v>0</v>
      </c>
      <c r="CJ90" s="18">
        <f t="shared" si="118"/>
        <v>0</v>
      </c>
      <c r="CK90" s="18">
        <f t="shared" si="118"/>
        <v>0</v>
      </c>
      <c r="CL90" s="18">
        <f t="shared" si="118"/>
        <v>0</v>
      </c>
      <c r="CM90" s="18">
        <f t="shared" si="118"/>
        <v>0</v>
      </c>
      <c r="CN90" s="18">
        <f t="shared" si="118"/>
        <v>0</v>
      </c>
      <c r="CO90" s="18">
        <f t="shared" si="118"/>
        <v>0</v>
      </c>
      <c r="CP90" s="18">
        <f t="shared" si="118"/>
        <v>0</v>
      </c>
      <c r="CQ90" s="18">
        <f t="shared" si="118"/>
        <v>0</v>
      </c>
      <c r="CR90" s="18">
        <f t="shared" si="118"/>
        <v>0</v>
      </c>
      <c r="CS90" s="18">
        <f t="shared" si="118"/>
        <v>0</v>
      </c>
      <c r="CT90" s="18">
        <f t="shared" si="118"/>
        <v>0</v>
      </c>
      <c r="CU90" s="18">
        <f t="shared" si="118"/>
        <v>0</v>
      </c>
      <c r="CV90" s="18">
        <f t="shared" si="118"/>
        <v>0</v>
      </c>
      <c r="CW90" s="18">
        <f t="shared" si="118"/>
        <v>0</v>
      </c>
      <c r="CX90" s="18">
        <f t="shared" si="118"/>
        <v>0</v>
      </c>
      <c r="CY90" s="18">
        <f t="shared" si="118"/>
        <v>0</v>
      </c>
      <c r="CZ90" s="18">
        <f t="shared" si="118"/>
        <v>0</v>
      </c>
      <c r="DA90" s="18">
        <f t="shared" si="118"/>
        <v>0</v>
      </c>
      <c r="DB90" s="18">
        <f t="shared" ref="DB90:EG90" si="119">-DB284</f>
        <v>0</v>
      </c>
      <c r="DC90" s="18">
        <f t="shared" si="119"/>
        <v>0</v>
      </c>
      <c r="DD90" s="18">
        <f t="shared" si="119"/>
        <v>0</v>
      </c>
      <c r="DE90" s="18">
        <f t="shared" si="119"/>
        <v>0</v>
      </c>
      <c r="DF90" s="18">
        <f t="shared" si="119"/>
        <v>0</v>
      </c>
      <c r="DG90" s="18">
        <f t="shared" si="119"/>
        <v>0</v>
      </c>
      <c r="DH90" s="18">
        <f t="shared" si="119"/>
        <v>0</v>
      </c>
      <c r="DI90" s="18">
        <f t="shared" si="119"/>
        <v>0</v>
      </c>
      <c r="DJ90" s="18">
        <f t="shared" si="119"/>
        <v>0</v>
      </c>
      <c r="DK90" s="18">
        <f t="shared" si="119"/>
        <v>0</v>
      </c>
      <c r="DL90" s="18">
        <f t="shared" si="119"/>
        <v>0</v>
      </c>
      <c r="DM90" s="18">
        <f t="shared" si="119"/>
        <v>0</v>
      </c>
      <c r="DN90" s="18">
        <f t="shared" si="119"/>
        <v>0</v>
      </c>
      <c r="DO90" s="18">
        <f t="shared" si="119"/>
        <v>0</v>
      </c>
      <c r="DP90" s="18">
        <f t="shared" si="119"/>
        <v>0</v>
      </c>
      <c r="DQ90" s="18">
        <f t="shared" si="119"/>
        <v>0</v>
      </c>
      <c r="DR90" s="18">
        <f t="shared" si="119"/>
        <v>0</v>
      </c>
      <c r="DS90" s="18">
        <f t="shared" si="119"/>
        <v>0</v>
      </c>
      <c r="DT90" s="18">
        <f t="shared" si="119"/>
        <v>0</v>
      </c>
      <c r="DU90" s="18">
        <f t="shared" si="119"/>
        <v>0</v>
      </c>
      <c r="DV90" s="18">
        <f t="shared" si="119"/>
        <v>0</v>
      </c>
      <c r="DW90" s="18">
        <f t="shared" si="119"/>
        <v>0</v>
      </c>
      <c r="DX90" s="18">
        <f t="shared" si="119"/>
        <v>0</v>
      </c>
      <c r="DY90" s="18">
        <f t="shared" si="119"/>
        <v>0</v>
      </c>
      <c r="DZ90" s="18">
        <f t="shared" si="119"/>
        <v>0</v>
      </c>
      <c r="EA90" s="18">
        <f t="shared" si="119"/>
        <v>0</v>
      </c>
      <c r="EB90" s="18">
        <f t="shared" si="119"/>
        <v>0</v>
      </c>
      <c r="EC90" s="18">
        <f t="shared" si="119"/>
        <v>0</v>
      </c>
      <c r="ED90" s="18">
        <f t="shared" si="119"/>
        <v>0</v>
      </c>
      <c r="EE90" s="18">
        <f t="shared" si="119"/>
        <v>0</v>
      </c>
      <c r="EF90" s="18">
        <f t="shared" si="119"/>
        <v>0</v>
      </c>
      <c r="EG90" s="18">
        <f t="shared" si="119"/>
        <v>0</v>
      </c>
      <c r="EH90" s="18">
        <f t="shared" ref="EH90:FM90" si="120">-EH284</f>
        <v>0</v>
      </c>
      <c r="EI90" s="18">
        <f t="shared" si="120"/>
        <v>0</v>
      </c>
      <c r="EJ90" s="18">
        <f t="shared" si="120"/>
        <v>0</v>
      </c>
      <c r="EK90" s="18">
        <f t="shared" si="120"/>
        <v>0</v>
      </c>
      <c r="EL90" s="18">
        <f t="shared" si="120"/>
        <v>0</v>
      </c>
      <c r="EM90" s="18">
        <f t="shared" si="120"/>
        <v>0</v>
      </c>
      <c r="EN90" s="18">
        <f t="shared" si="120"/>
        <v>0</v>
      </c>
      <c r="EO90" s="18">
        <f t="shared" si="120"/>
        <v>0</v>
      </c>
      <c r="EP90" s="18">
        <f t="shared" si="120"/>
        <v>0</v>
      </c>
      <c r="EQ90" s="18">
        <f t="shared" si="120"/>
        <v>0</v>
      </c>
      <c r="ER90" s="18">
        <f t="shared" si="120"/>
        <v>0</v>
      </c>
      <c r="ES90" s="18">
        <f t="shared" si="120"/>
        <v>0</v>
      </c>
      <c r="ET90" s="18">
        <f t="shared" si="120"/>
        <v>0</v>
      </c>
      <c r="EU90" s="18">
        <f t="shared" si="120"/>
        <v>0</v>
      </c>
      <c r="EV90" s="18">
        <f t="shared" si="120"/>
        <v>0</v>
      </c>
      <c r="EW90" s="18">
        <f t="shared" si="120"/>
        <v>0</v>
      </c>
      <c r="EX90" s="18">
        <f t="shared" si="120"/>
        <v>0</v>
      </c>
      <c r="EY90" s="18">
        <f t="shared" si="120"/>
        <v>0</v>
      </c>
      <c r="EZ90" s="18">
        <f t="shared" si="120"/>
        <v>0</v>
      </c>
      <c r="FA90" s="18">
        <f t="shared" si="120"/>
        <v>0</v>
      </c>
      <c r="FB90" s="18">
        <f t="shared" si="120"/>
        <v>0</v>
      </c>
      <c r="FC90" s="18">
        <f t="shared" si="120"/>
        <v>0</v>
      </c>
      <c r="FD90" s="18">
        <f t="shared" si="120"/>
        <v>0</v>
      </c>
      <c r="FE90" s="18">
        <f t="shared" si="120"/>
        <v>0</v>
      </c>
      <c r="FF90" s="18">
        <f t="shared" si="120"/>
        <v>0</v>
      </c>
      <c r="FG90" s="18">
        <f t="shared" si="120"/>
        <v>0</v>
      </c>
      <c r="FH90" s="18">
        <f t="shared" si="120"/>
        <v>0</v>
      </c>
      <c r="FI90" s="18">
        <f t="shared" si="120"/>
        <v>0</v>
      </c>
      <c r="FJ90" s="18">
        <f t="shared" si="120"/>
        <v>0</v>
      </c>
      <c r="FK90" s="18">
        <f t="shared" si="120"/>
        <v>0</v>
      </c>
      <c r="FL90" s="18">
        <f t="shared" si="120"/>
        <v>0</v>
      </c>
      <c r="FM90" s="18">
        <f t="shared" si="120"/>
        <v>0</v>
      </c>
      <c r="FN90" s="18">
        <f>-FN284</f>
        <v>0</v>
      </c>
      <c r="FO90" s="18">
        <f>-FO284</f>
        <v>0</v>
      </c>
      <c r="FP90" s="18">
        <f>-FP284</f>
        <v>0</v>
      </c>
      <c r="FQ90" s="18">
        <f>-FQ284</f>
        <v>0</v>
      </c>
      <c r="FR90" s="18">
        <f>-FR284</f>
        <v>0</v>
      </c>
    </row>
    <row r="91" spans="2:175">
      <c r="C91" s="157" t="s">
        <v>405</v>
      </c>
      <c r="D91" s="144" t="s">
        <v>974</v>
      </c>
      <c r="I91" s="167">
        <f>SUM(J91:FR91)</f>
        <v>0</v>
      </c>
      <c r="J91" s="172"/>
      <c r="K91" s="172"/>
      <c r="L91" s="172"/>
      <c r="M91" s="172"/>
      <c r="N91" s="172"/>
      <c r="O91" s="172"/>
      <c r="P91" s="172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2"/>
      <c r="AH91" s="172"/>
      <c r="AI91" s="172"/>
      <c r="AJ91" s="172"/>
      <c r="AK91" s="172"/>
      <c r="AL91" s="172"/>
      <c r="AM91" s="172"/>
      <c r="AN91" s="172"/>
      <c r="AO91" s="172"/>
      <c r="AP91" s="172"/>
      <c r="AQ91" s="172"/>
      <c r="AR91" s="172"/>
      <c r="AS91" s="172"/>
      <c r="AT91" s="172"/>
      <c r="AU91" s="172"/>
      <c r="AV91" s="172"/>
      <c r="AW91" s="172"/>
      <c r="AX91" s="172"/>
      <c r="AY91" s="172"/>
      <c r="AZ91" s="172"/>
      <c r="BA91" s="172"/>
      <c r="BB91" s="172"/>
      <c r="BC91" s="172"/>
      <c r="BD91" s="172"/>
      <c r="BE91" s="172"/>
      <c r="BF91" s="172"/>
      <c r="BG91" s="172"/>
      <c r="BH91" s="172"/>
      <c r="BI91" s="172"/>
      <c r="BJ91" s="172"/>
      <c r="BK91" s="172"/>
      <c r="BL91" s="172"/>
      <c r="BM91" s="172"/>
      <c r="BN91" s="172"/>
      <c r="BO91" s="172"/>
      <c r="BP91" s="172"/>
      <c r="BQ91" s="172"/>
      <c r="BR91" s="172"/>
      <c r="BS91" s="172"/>
      <c r="BT91" s="172"/>
      <c r="BU91" s="172"/>
      <c r="BV91" s="172"/>
      <c r="BW91" s="172"/>
      <c r="BX91" s="172"/>
      <c r="BY91" s="172"/>
      <c r="BZ91" s="172"/>
      <c r="CA91" s="172"/>
      <c r="CB91" s="172"/>
      <c r="CC91" s="172"/>
      <c r="CD91" s="172"/>
      <c r="CE91" s="172"/>
      <c r="CF91" s="172"/>
      <c r="CG91" s="172"/>
      <c r="CH91" s="172"/>
      <c r="CI91" s="172"/>
      <c r="CJ91" s="172"/>
      <c r="CK91" s="172"/>
      <c r="CL91" s="172"/>
      <c r="CM91" s="172"/>
      <c r="CN91" s="172"/>
      <c r="CO91" s="172"/>
      <c r="CP91" s="172"/>
      <c r="CQ91" s="172"/>
      <c r="CR91" s="172"/>
      <c r="CS91" s="172"/>
      <c r="CT91" s="172"/>
      <c r="CU91" s="172"/>
      <c r="CV91" s="172"/>
      <c r="CW91" s="172"/>
      <c r="CX91" s="172"/>
      <c r="CY91" s="172"/>
      <c r="CZ91" s="172"/>
      <c r="DA91" s="172"/>
      <c r="DB91" s="172"/>
      <c r="DC91" s="172"/>
      <c r="DD91" s="172"/>
      <c r="DE91" s="172"/>
      <c r="DF91" s="172"/>
      <c r="DG91" s="172"/>
      <c r="DH91" s="172"/>
      <c r="DI91" s="172"/>
      <c r="DJ91" s="172"/>
      <c r="DK91" s="172"/>
      <c r="DL91" s="172"/>
      <c r="DM91" s="172"/>
      <c r="DN91" s="172"/>
      <c r="DO91" s="172"/>
      <c r="DP91" s="172"/>
      <c r="DQ91" s="172"/>
      <c r="DR91" s="172"/>
      <c r="DS91" s="172"/>
      <c r="DT91" s="172"/>
      <c r="DU91" s="172"/>
      <c r="DV91" s="172"/>
      <c r="DW91" s="172"/>
      <c r="DX91" s="172"/>
      <c r="DY91" s="172"/>
      <c r="DZ91" s="172"/>
      <c r="EA91" s="172"/>
      <c r="EB91" s="172"/>
      <c r="EC91" s="172"/>
      <c r="ED91" s="172"/>
      <c r="EE91" s="172"/>
      <c r="EF91" s="172"/>
      <c r="EG91" s="172"/>
      <c r="EH91" s="172"/>
      <c r="EI91" s="172"/>
      <c r="EJ91" s="172"/>
      <c r="EK91" s="172"/>
      <c r="EL91" s="172"/>
      <c r="EM91" s="172"/>
      <c r="EN91" s="172"/>
      <c r="EO91" s="172"/>
      <c r="EP91" s="172"/>
      <c r="EQ91" s="172"/>
      <c r="ER91" s="172"/>
      <c r="ES91" s="172"/>
      <c r="ET91" s="172"/>
      <c r="EU91" s="172"/>
      <c r="EV91" s="172"/>
      <c r="EW91" s="172"/>
      <c r="EX91" s="172"/>
      <c r="EY91" s="172"/>
      <c r="EZ91" s="172"/>
      <c r="FA91" s="172"/>
      <c r="FB91" s="172"/>
      <c r="FC91" s="172"/>
      <c r="FD91" s="172"/>
      <c r="FE91" s="172"/>
      <c r="FF91" s="172"/>
      <c r="FG91" s="172"/>
      <c r="FH91" s="172"/>
      <c r="FI91" s="172"/>
      <c r="FJ91" s="172"/>
      <c r="FK91" s="172"/>
      <c r="FL91" s="172"/>
      <c r="FM91" s="172"/>
      <c r="FN91" s="172"/>
      <c r="FO91" s="172"/>
      <c r="FP91" s="172"/>
      <c r="FQ91" s="172"/>
      <c r="FR91" s="172"/>
    </row>
    <row r="92" spans="2:175">
      <c r="C92" s="160" t="s">
        <v>476</v>
      </c>
      <c r="D92" s="145" t="s">
        <v>974</v>
      </c>
      <c r="I92" s="168">
        <f>SUM(J92:FR92)</f>
        <v>1176685.7725703905</v>
      </c>
      <c r="J92" s="98">
        <f t="shared" ref="J92:AO92" si="121">SUM(J90:J91)+J88</f>
        <v>0</v>
      </c>
      <c r="K92" s="98">
        <f t="shared" si="121"/>
        <v>0</v>
      </c>
      <c r="L92" s="98">
        <f t="shared" si="121"/>
        <v>0</v>
      </c>
      <c r="M92" s="98">
        <f t="shared" si="121"/>
        <v>0</v>
      </c>
      <c r="N92" s="98">
        <f t="shared" si="121"/>
        <v>0</v>
      </c>
      <c r="O92" s="98">
        <f t="shared" si="121"/>
        <v>0</v>
      </c>
      <c r="P92" s="98">
        <f t="shared" si="121"/>
        <v>0</v>
      </c>
      <c r="Q92" s="98">
        <f t="shared" si="121"/>
        <v>0</v>
      </c>
      <c r="R92" s="98">
        <f t="shared" si="121"/>
        <v>0</v>
      </c>
      <c r="S92" s="98">
        <f t="shared" si="121"/>
        <v>0</v>
      </c>
      <c r="T92" s="98">
        <f t="shared" si="121"/>
        <v>0</v>
      </c>
      <c r="U92" s="98">
        <f t="shared" si="121"/>
        <v>0</v>
      </c>
      <c r="V92" s="98">
        <f t="shared" si="121"/>
        <v>0</v>
      </c>
      <c r="W92" s="98">
        <f t="shared" si="121"/>
        <v>-140249.99999999994</v>
      </c>
      <c r="X92" s="98">
        <f t="shared" si="121"/>
        <v>0</v>
      </c>
      <c r="Y92" s="98">
        <f t="shared" si="121"/>
        <v>0</v>
      </c>
      <c r="Z92" s="98">
        <f t="shared" si="121"/>
        <v>0</v>
      </c>
      <c r="AA92" s="98">
        <f t="shared" si="121"/>
        <v>-395249.99999999994</v>
      </c>
      <c r="AB92" s="98">
        <f t="shared" si="121"/>
        <v>6620.9693207349819</v>
      </c>
      <c r="AC92" s="98">
        <f t="shared" si="121"/>
        <v>14612.322733931125</v>
      </c>
      <c r="AD92" s="98">
        <f t="shared" si="121"/>
        <v>13926.571799260706</v>
      </c>
      <c r="AE92" s="98">
        <f t="shared" si="121"/>
        <v>8711.9030773556369</v>
      </c>
      <c r="AF92" s="98">
        <f t="shared" si="121"/>
        <v>6525.667503307187</v>
      </c>
      <c r="AG92" s="98">
        <f t="shared" si="121"/>
        <v>14826.791520281235</v>
      </c>
      <c r="AH92" s="98">
        <f t="shared" si="121"/>
        <v>13676.838996560838</v>
      </c>
      <c r="AI92" s="98">
        <f t="shared" si="121"/>
        <v>8502.2728657569514</v>
      </c>
      <c r="AJ92" s="98">
        <f t="shared" si="121"/>
        <v>6584.2711260033066</v>
      </c>
      <c r="AK92" s="98">
        <f t="shared" si="121"/>
        <v>15105.091176973066</v>
      </c>
      <c r="AL92" s="98">
        <f t="shared" si="121"/>
        <v>14085.297853616743</v>
      </c>
      <c r="AM92" s="98">
        <f t="shared" si="121"/>
        <v>8783.9981162017648</v>
      </c>
      <c r="AN92" s="98">
        <f t="shared" si="121"/>
        <v>6528.0687865158616</v>
      </c>
      <c r="AO92" s="98">
        <f t="shared" si="121"/>
        <v>15057.231175148903</v>
      </c>
      <c r="AP92" s="98">
        <f t="shared" ref="AP92:BU92" si="122">SUM(AP90:AP91)+AP88</f>
        <v>14088.498319354338</v>
      </c>
      <c r="AQ92" s="98">
        <f t="shared" si="122"/>
        <v>8729.5754844128842</v>
      </c>
      <c r="AR92" s="98">
        <f t="shared" si="122"/>
        <v>6473.188995067384</v>
      </c>
      <c r="AS92" s="98">
        <f t="shared" si="122"/>
        <v>15009.651383700426</v>
      </c>
      <c r="AT92" s="98">
        <f t="shared" si="122"/>
        <v>13851.154423417282</v>
      </c>
      <c r="AU92" s="98">
        <f t="shared" si="122"/>
        <v>8493.06898707445</v>
      </c>
      <c r="AV92" s="98">
        <f t="shared" si="122"/>
        <v>6278.481578343697</v>
      </c>
      <c r="AW92" s="98">
        <f t="shared" si="122"/>
        <v>14840.833966976739</v>
      </c>
      <c r="AX92" s="98">
        <f t="shared" si="122"/>
        <v>13791.906191483113</v>
      </c>
      <c r="AY92" s="98">
        <f t="shared" si="122"/>
        <v>8471.0135956095946</v>
      </c>
      <c r="AZ92" s="98">
        <f t="shared" si="122"/>
        <v>6212.0773453320253</v>
      </c>
      <c r="BA92" s="98">
        <f t="shared" si="122"/>
        <v>14783.269733965068</v>
      </c>
      <c r="BB92" s="98">
        <f t="shared" si="122"/>
        <v>13730.231234553818</v>
      </c>
      <c r="BC92" s="98">
        <f t="shared" si="122"/>
        <v>8409.3923198470929</v>
      </c>
      <c r="BD92" s="98">
        <f t="shared" si="122"/>
        <v>6149.929750736319</v>
      </c>
      <c r="BE92" s="98">
        <f t="shared" si="122"/>
        <v>14729.382139369362</v>
      </c>
      <c r="BF92" s="98">
        <f t="shared" si="122"/>
        <v>13653.42109361515</v>
      </c>
      <c r="BG92" s="98">
        <f t="shared" si="122"/>
        <v>8346.3537547420547</v>
      </c>
      <c r="BH92" s="98">
        <f t="shared" si="122"/>
        <v>6088.42705988135</v>
      </c>
      <c r="BI92" s="98">
        <f t="shared" si="122"/>
        <v>14676.059448514394</v>
      </c>
      <c r="BJ92" s="98">
        <f t="shared" si="122"/>
        <v>13510.898924828536</v>
      </c>
      <c r="BK92" s="98">
        <f t="shared" si="122"/>
        <v>8290.0334884857039</v>
      </c>
      <c r="BL92" s="98">
        <f t="shared" si="122"/>
        <v>6029.571447570388</v>
      </c>
      <c r="BM92" s="98">
        <f t="shared" si="122"/>
        <v>14625.033836203431</v>
      </c>
      <c r="BN92" s="98">
        <f t="shared" si="122"/>
        <v>15566.442702250875</v>
      </c>
      <c r="BO92" s="98">
        <f t="shared" si="122"/>
        <v>9961.383873326211</v>
      </c>
      <c r="BP92" s="98">
        <f t="shared" si="122"/>
        <v>7298.2490235659398</v>
      </c>
      <c r="BQ92" s="98">
        <f t="shared" si="122"/>
        <v>16565.779355644732</v>
      </c>
      <c r="BR92" s="98">
        <f t="shared" si="122"/>
        <v>17165.389284326335</v>
      </c>
      <c r="BS92" s="98">
        <f t="shared" si="122"/>
        <v>10248.294568154595</v>
      </c>
      <c r="BT92" s="98">
        <f t="shared" si="122"/>
        <v>7513.1827566287229</v>
      </c>
      <c r="BU92" s="98">
        <f t="shared" si="122"/>
        <v>16895.607496887718</v>
      </c>
      <c r="BV92" s="98">
        <f t="shared" ref="BV92:DA92" si="123">SUM(BV90:BV91)+BV88</f>
        <v>17822.472005494004</v>
      </c>
      <c r="BW92" s="98">
        <f t="shared" si="123"/>
        <v>10550.470597526324</v>
      </c>
      <c r="BX92" s="98">
        <f t="shared" si="123"/>
        <v>7739.0437684083299</v>
      </c>
      <c r="BY92" s="98">
        <f t="shared" si="123"/>
        <v>17229.748723033466</v>
      </c>
      <c r="BZ92" s="98">
        <f t="shared" si="123"/>
        <v>18470.748098975226</v>
      </c>
      <c r="CA92" s="98">
        <f t="shared" si="123"/>
        <v>10839.798864750746</v>
      </c>
      <c r="CB92" s="98">
        <f t="shared" si="123"/>
        <v>7978.7847715887001</v>
      </c>
      <c r="CC92" s="98">
        <f t="shared" si="123"/>
        <v>17573.184353175719</v>
      </c>
      <c r="CD92" s="98">
        <f t="shared" si="123"/>
        <v>18661.821208907524</v>
      </c>
      <c r="CE92" s="98">
        <f t="shared" si="123"/>
        <v>11092.017777774307</v>
      </c>
      <c r="CF92" s="98">
        <f t="shared" si="123"/>
        <v>8210.8262573688116</v>
      </c>
      <c r="CG92" s="98">
        <f t="shared" si="123"/>
        <v>16385.650224076253</v>
      </c>
      <c r="CH92" s="98">
        <f t="shared" si="123"/>
        <v>14102.009345623586</v>
      </c>
      <c r="CI92" s="98">
        <f t="shared" si="123"/>
        <v>8104.2964833796359</v>
      </c>
      <c r="CJ92" s="98">
        <f t="shared" si="123"/>
        <v>5886.2784183111153</v>
      </c>
      <c r="CK92" s="98">
        <f t="shared" si="123"/>
        <v>14398.743972275228</v>
      </c>
      <c r="CL92" s="98">
        <f t="shared" si="123"/>
        <v>13563.05380591171</v>
      </c>
      <c r="CM92" s="98">
        <f t="shared" si="123"/>
        <v>8410.0025561197035</v>
      </c>
      <c r="CN92" s="98">
        <f t="shared" si="123"/>
        <v>6017.7159691356865</v>
      </c>
      <c r="CO92" s="98">
        <f t="shared" si="123"/>
        <v>14749.967835263153</v>
      </c>
      <c r="CP92" s="98">
        <f t="shared" si="123"/>
        <v>13627.819090449098</v>
      </c>
      <c r="CQ92" s="98">
        <f t="shared" si="123"/>
        <v>8418.4272140384492</v>
      </c>
      <c r="CR92" s="98">
        <f t="shared" si="123"/>
        <v>6113.368764471903</v>
      </c>
      <c r="CS92" s="98">
        <f t="shared" si="123"/>
        <v>15032.858092125116</v>
      </c>
      <c r="CT92" s="98">
        <f t="shared" si="123"/>
        <v>14492.772697944054</v>
      </c>
      <c r="CU92" s="98">
        <f t="shared" si="123"/>
        <v>8989.6518506861703</v>
      </c>
      <c r="CV92" s="98">
        <f t="shared" si="123"/>
        <v>6527.4294144384894</v>
      </c>
      <c r="CW92" s="98">
        <f t="shared" si="123"/>
        <v>15954.935995915645</v>
      </c>
      <c r="CX92" s="98">
        <f t="shared" si="123"/>
        <v>14378.444262316361</v>
      </c>
      <c r="CY92" s="98">
        <f t="shared" si="123"/>
        <v>8832.3870947214782</v>
      </c>
      <c r="CZ92" s="98">
        <f t="shared" si="123"/>
        <v>6377.5140702167555</v>
      </c>
      <c r="DA92" s="98">
        <f t="shared" si="123"/>
        <v>15807.476106185684</v>
      </c>
      <c r="DB92" s="98">
        <f t="shared" ref="DB92:EG92" si="124">SUM(DB90:DB91)+DB88</f>
        <v>14982.476600824972</v>
      </c>
      <c r="DC92" s="98">
        <f t="shared" si="124"/>
        <v>9217.6500490768722</v>
      </c>
      <c r="DD92" s="98">
        <f t="shared" si="124"/>
        <v>6642.6641197254212</v>
      </c>
      <c r="DE92" s="98">
        <f t="shared" si="124"/>
        <v>16528.970101891027</v>
      </c>
      <c r="DF92" s="98">
        <f t="shared" si="124"/>
        <v>15090.876094518955</v>
      </c>
      <c r="DG92" s="98">
        <f t="shared" si="124"/>
        <v>9264.335553281775</v>
      </c>
      <c r="DH92" s="98">
        <f t="shared" si="124"/>
        <v>6686.3605647533786</v>
      </c>
      <c r="DI92" s="98">
        <f t="shared" si="124"/>
        <v>16687.900070466774</v>
      </c>
      <c r="DJ92" s="98">
        <f t="shared" si="124"/>
        <v>15254.784007475033</v>
      </c>
      <c r="DK92" s="98">
        <f t="shared" si="124"/>
        <v>9354.3788223538941</v>
      </c>
      <c r="DL92" s="98">
        <f t="shared" si="124"/>
        <v>6718.2084039393403</v>
      </c>
      <c r="DM92" s="98">
        <f t="shared" si="124"/>
        <v>16833.859125695006</v>
      </c>
      <c r="DN92" s="98">
        <f t="shared" si="124"/>
        <v>15281.452031042252</v>
      </c>
      <c r="DO92" s="98">
        <f t="shared" si="124"/>
        <v>9345.2048170936614</v>
      </c>
      <c r="DP92" s="98">
        <f t="shared" si="124"/>
        <v>6693.2643384453622</v>
      </c>
      <c r="DQ92" s="98">
        <f t="shared" si="124"/>
        <v>16874.371029663056</v>
      </c>
      <c r="DR92" s="98">
        <f t="shared" si="124"/>
        <v>15512.25818580576</v>
      </c>
      <c r="DS92" s="98">
        <f t="shared" si="124"/>
        <v>9477.2543993066083</v>
      </c>
      <c r="DT92" s="98">
        <f t="shared" si="124"/>
        <v>6780.9343599219046</v>
      </c>
      <c r="DU92" s="98">
        <f t="shared" si="124"/>
        <v>17130.173446391829</v>
      </c>
      <c r="DV92" s="98">
        <f t="shared" si="124"/>
        <v>15658.626755089232</v>
      </c>
      <c r="DW92" s="98">
        <f t="shared" si="124"/>
        <v>9487.4757477247076</v>
      </c>
      <c r="DX92" s="98">
        <f t="shared" si="124"/>
        <v>6754.2420209934371</v>
      </c>
      <c r="DY92" s="98">
        <f t="shared" si="124"/>
        <v>17344.327256239114</v>
      </c>
      <c r="DZ92" s="98">
        <f t="shared" si="124"/>
        <v>16171.163766872627</v>
      </c>
      <c r="EA92" s="98">
        <f t="shared" si="124"/>
        <v>9811.8102360956855</v>
      </c>
      <c r="EB92" s="98">
        <f t="shared" si="124"/>
        <v>6856.2704409559174</v>
      </c>
      <c r="EC92" s="98">
        <f t="shared" si="124"/>
        <v>17647.487279406872</v>
      </c>
      <c r="ED92" s="98">
        <f t="shared" si="124"/>
        <v>16475.470978132453</v>
      </c>
      <c r="EE92" s="98">
        <f t="shared" si="124"/>
        <v>9991.2435674352782</v>
      </c>
      <c r="EF92" s="98">
        <f t="shared" si="124"/>
        <v>7092.9138480493639</v>
      </c>
      <c r="EG92" s="98">
        <f t="shared" si="124"/>
        <v>18208.620273764976</v>
      </c>
      <c r="EH92" s="98">
        <f t="shared" ref="EH92:FM92" si="125">SUM(EH90:EH91)+EH88</f>
        <v>16776.640825433584</v>
      </c>
      <c r="EI92" s="98">
        <f t="shared" si="125"/>
        <v>10167.634410755956</v>
      </c>
      <c r="EJ92" s="98">
        <f t="shared" si="125"/>
        <v>7213.3880194627354</v>
      </c>
      <c r="EK92" s="98">
        <f t="shared" si="125"/>
        <v>18542.668024264218</v>
      </c>
      <c r="EL92" s="98">
        <f t="shared" si="125"/>
        <v>16992.37304965084</v>
      </c>
      <c r="EM92" s="98">
        <f t="shared" si="125"/>
        <v>10283.696796005755</v>
      </c>
      <c r="EN92" s="98">
        <f t="shared" si="125"/>
        <v>7311.9187260615354</v>
      </c>
      <c r="EO92" s="98">
        <f t="shared" si="125"/>
        <v>18826.024062741493</v>
      </c>
      <c r="EP92" s="98">
        <f t="shared" si="125"/>
        <v>17314.140446401765</v>
      </c>
      <c r="EQ92" s="98">
        <f t="shared" si="125"/>
        <v>10383.923489371378</v>
      </c>
      <c r="ER92" s="98">
        <f t="shared" si="125"/>
        <v>7284.233522148259</v>
      </c>
      <c r="ES92" s="98">
        <f t="shared" si="125"/>
        <v>19157.655899562025</v>
      </c>
      <c r="ET92" s="98">
        <f t="shared" si="125"/>
        <v>17669.914653469052</v>
      </c>
      <c r="EU92" s="98">
        <f t="shared" si="125"/>
        <v>10593.621126052549</v>
      </c>
      <c r="EV92" s="98">
        <f t="shared" si="125"/>
        <v>7428.5661819164616</v>
      </c>
      <c r="EW92" s="98">
        <f t="shared" si="125"/>
        <v>19553.114107197707</v>
      </c>
      <c r="EX92" s="98">
        <f t="shared" si="125"/>
        <v>18428.681837844979</v>
      </c>
      <c r="EY92" s="98">
        <f t="shared" si="125"/>
        <v>11079.45834240429</v>
      </c>
      <c r="EZ92" s="98">
        <f t="shared" si="125"/>
        <v>7792.4809255274567</v>
      </c>
      <c r="FA92" s="98">
        <f t="shared" si="125"/>
        <v>20384.111576740132</v>
      </c>
      <c r="FB92" s="98">
        <f t="shared" si="125"/>
        <v>18709.184376419584</v>
      </c>
      <c r="FC92" s="98">
        <f t="shared" si="125"/>
        <v>11236.436717055531</v>
      </c>
      <c r="FD92" s="98">
        <f t="shared" si="125"/>
        <v>7923.7999864457288</v>
      </c>
      <c r="FE92" s="98">
        <f t="shared" si="125"/>
        <v>20748.341337859718</v>
      </c>
      <c r="FF92" s="98">
        <f t="shared" si="125"/>
        <v>19287.926952301081</v>
      </c>
      <c r="FG92" s="98">
        <f t="shared" si="125"/>
        <v>11596.152234551682</v>
      </c>
      <c r="FH92" s="98">
        <f t="shared" si="125"/>
        <v>8155.9950862124342</v>
      </c>
      <c r="FI92" s="98">
        <f t="shared" si="125"/>
        <v>21335.388629891946</v>
      </c>
      <c r="FJ92" s="98">
        <f t="shared" si="125"/>
        <v>19846.533897357524</v>
      </c>
      <c r="FK92" s="98">
        <f t="shared" si="125"/>
        <v>11941.939730723545</v>
      </c>
      <c r="FL92" s="98">
        <f t="shared" si="125"/>
        <v>0</v>
      </c>
      <c r="FM92" s="98">
        <f t="shared" si="125"/>
        <v>0</v>
      </c>
      <c r="FN92" s="98">
        <f>SUM(FN90:FN91)+FN88</f>
        <v>0</v>
      </c>
      <c r="FO92" s="98">
        <f>SUM(FO90:FO91)+FO88</f>
        <v>0</v>
      </c>
      <c r="FP92" s="98">
        <f>SUM(FP90:FP91)+FP88</f>
        <v>0</v>
      </c>
      <c r="FQ92" s="98">
        <f>SUM(FQ90:FQ91)+FQ88</f>
        <v>0</v>
      </c>
      <c r="FR92" s="98">
        <f>SUM(FR90:FR91)+FR88</f>
        <v>0</v>
      </c>
    </row>
    <row r="93" spans="2:175">
      <c r="D93"/>
    </row>
    <row r="94" spans="2:175">
      <c r="C94" t="s">
        <v>634</v>
      </c>
      <c r="D94" s="144" t="s">
        <v>974</v>
      </c>
      <c r="I94" s="272">
        <f t="shared" ref="I94:I133" si="126">SUM(J94:FR94)</f>
        <v>255000</v>
      </c>
      <c r="J94" s="18">
        <f>J819</f>
        <v>0</v>
      </c>
      <c r="K94" s="18">
        <f t="shared" ref="K94:BV94" si="127">K819</f>
        <v>0</v>
      </c>
      <c r="L94" s="18">
        <f t="shared" si="127"/>
        <v>0</v>
      </c>
      <c r="M94" s="18">
        <f t="shared" si="127"/>
        <v>0</v>
      </c>
      <c r="N94" s="18">
        <f t="shared" si="127"/>
        <v>0</v>
      </c>
      <c r="O94" s="18">
        <f t="shared" si="127"/>
        <v>0</v>
      </c>
      <c r="P94" s="18">
        <f t="shared" si="127"/>
        <v>0</v>
      </c>
      <c r="Q94" s="18">
        <f t="shared" si="127"/>
        <v>0</v>
      </c>
      <c r="R94" s="18">
        <f t="shared" si="127"/>
        <v>0</v>
      </c>
      <c r="S94" s="18">
        <f t="shared" si="127"/>
        <v>0</v>
      </c>
      <c r="T94" s="18">
        <f t="shared" si="127"/>
        <v>0</v>
      </c>
      <c r="U94" s="18">
        <f t="shared" si="127"/>
        <v>0</v>
      </c>
      <c r="V94" s="18">
        <f t="shared" si="127"/>
        <v>0</v>
      </c>
      <c r="W94" s="18">
        <f t="shared" si="127"/>
        <v>0</v>
      </c>
      <c r="X94" s="18">
        <f t="shared" si="127"/>
        <v>0</v>
      </c>
      <c r="Y94" s="18">
        <f t="shared" si="127"/>
        <v>0</v>
      </c>
      <c r="Z94" s="18">
        <f t="shared" si="127"/>
        <v>0</v>
      </c>
      <c r="AA94" s="18">
        <f t="shared" si="127"/>
        <v>255000</v>
      </c>
      <c r="AB94" s="18">
        <f t="shared" si="127"/>
        <v>0</v>
      </c>
      <c r="AC94" s="18">
        <f t="shared" si="127"/>
        <v>0</v>
      </c>
      <c r="AD94" s="18">
        <f t="shared" si="127"/>
        <v>0</v>
      </c>
      <c r="AE94" s="18">
        <f t="shared" si="127"/>
        <v>0</v>
      </c>
      <c r="AF94" s="18">
        <f t="shared" si="127"/>
        <v>0</v>
      </c>
      <c r="AG94" s="18">
        <f t="shared" si="127"/>
        <v>0</v>
      </c>
      <c r="AH94" s="18">
        <f t="shared" si="127"/>
        <v>0</v>
      </c>
      <c r="AI94" s="18">
        <f t="shared" si="127"/>
        <v>0</v>
      </c>
      <c r="AJ94" s="18">
        <f t="shared" si="127"/>
        <v>0</v>
      </c>
      <c r="AK94" s="18">
        <f t="shared" si="127"/>
        <v>0</v>
      </c>
      <c r="AL94" s="18">
        <f t="shared" si="127"/>
        <v>0</v>
      </c>
      <c r="AM94" s="18">
        <f t="shared" si="127"/>
        <v>0</v>
      </c>
      <c r="AN94" s="18">
        <f t="shared" si="127"/>
        <v>0</v>
      </c>
      <c r="AO94" s="18">
        <f t="shared" si="127"/>
        <v>0</v>
      </c>
      <c r="AP94" s="18">
        <f t="shared" si="127"/>
        <v>0</v>
      </c>
      <c r="AQ94" s="18">
        <f t="shared" si="127"/>
        <v>0</v>
      </c>
      <c r="AR94" s="18">
        <f t="shared" si="127"/>
        <v>0</v>
      </c>
      <c r="AS94" s="18">
        <f t="shared" si="127"/>
        <v>0</v>
      </c>
      <c r="AT94" s="18">
        <f t="shared" si="127"/>
        <v>0</v>
      </c>
      <c r="AU94" s="18">
        <f t="shared" si="127"/>
        <v>0</v>
      </c>
      <c r="AV94" s="18">
        <f t="shared" si="127"/>
        <v>0</v>
      </c>
      <c r="AW94" s="18">
        <f t="shared" si="127"/>
        <v>0</v>
      </c>
      <c r="AX94" s="18">
        <f t="shared" si="127"/>
        <v>0</v>
      </c>
      <c r="AY94" s="18">
        <f t="shared" si="127"/>
        <v>0</v>
      </c>
      <c r="AZ94" s="18">
        <f t="shared" si="127"/>
        <v>0</v>
      </c>
      <c r="BA94" s="18">
        <f t="shared" si="127"/>
        <v>0</v>
      </c>
      <c r="BB94" s="18">
        <f t="shared" si="127"/>
        <v>0</v>
      </c>
      <c r="BC94" s="18">
        <f t="shared" si="127"/>
        <v>0</v>
      </c>
      <c r="BD94" s="18">
        <f t="shared" si="127"/>
        <v>0</v>
      </c>
      <c r="BE94" s="18">
        <f t="shared" si="127"/>
        <v>0</v>
      </c>
      <c r="BF94" s="18">
        <f t="shared" si="127"/>
        <v>0</v>
      </c>
      <c r="BG94" s="18">
        <f t="shared" si="127"/>
        <v>0</v>
      </c>
      <c r="BH94" s="18">
        <f t="shared" si="127"/>
        <v>0</v>
      </c>
      <c r="BI94" s="18">
        <f t="shared" si="127"/>
        <v>0</v>
      </c>
      <c r="BJ94" s="18">
        <f t="shared" si="127"/>
        <v>0</v>
      </c>
      <c r="BK94" s="18">
        <f t="shared" si="127"/>
        <v>0</v>
      </c>
      <c r="BL94" s="18">
        <f t="shared" si="127"/>
        <v>0</v>
      </c>
      <c r="BM94" s="18">
        <f t="shared" si="127"/>
        <v>0</v>
      </c>
      <c r="BN94" s="18">
        <f t="shared" si="127"/>
        <v>0</v>
      </c>
      <c r="BO94" s="18">
        <f t="shared" si="127"/>
        <v>0</v>
      </c>
      <c r="BP94" s="18">
        <f t="shared" si="127"/>
        <v>0</v>
      </c>
      <c r="BQ94" s="18">
        <f t="shared" si="127"/>
        <v>0</v>
      </c>
      <c r="BR94" s="18">
        <f t="shared" si="127"/>
        <v>0</v>
      </c>
      <c r="BS94" s="18">
        <f t="shared" si="127"/>
        <v>0</v>
      </c>
      <c r="BT94" s="18">
        <f t="shared" si="127"/>
        <v>0</v>
      </c>
      <c r="BU94" s="18">
        <f t="shared" si="127"/>
        <v>0</v>
      </c>
      <c r="BV94" s="18">
        <f t="shared" si="127"/>
        <v>0</v>
      </c>
      <c r="BW94" s="18">
        <f t="shared" ref="BW94:EH94" si="128">BW819</f>
        <v>0</v>
      </c>
      <c r="BX94" s="18">
        <f t="shared" si="128"/>
        <v>0</v>
      </c>
      <c r="BY94" s="18">
        <f t="shared" si="128"/>
        <v>0</v>
      </c>
      <c r="BZ94" s="18">
        <f t="shared" si="128"/>
        <v>0</v>
      </c>
      <c r="CA94" s="18">
        <f t="shared" si="128"/>
        <v>0</v>
      </c>
      <c r="CB94" s="18">
        <f t="shared" si="128"/>
        <v>0</v>
      </c>
      <c r="CC94" s="18">
        <f t="shared" si="128"/>
        <v>0</v>
      </c>
      <c r="CD94" s="18">
        <f t="shared" si="128"/>
        <v>0</v>
      </c>
      <c r="CE94" s="18">
        <f t="shared" si="128"/>
        <v>0</v>
      </c>
      <c r="CF94" s="18">
        <f t="shared" si="128"/>
        <v>0</v>
      </c>
      <c r="CG94" s="18">
        <f t="shared" si="128"/>
        <v>0</v>
      </c>
      <c r="CH94" s="18">
        <f t="shared" si="128"/>
        <v>0</v>
      </c>
      <c r="CI94" s="18">
        <f t="shared" si="128"/>
        <v>0</v>
      </c>
      <c r="CJ94" s="18">
        <f t="shared" si="128"/>
        <v>0</v>
      </c>
      <c r="CK94" s="18">
        <f t="shared" si="128"/>
        <v>0</v>
      </c>
      <c r="CL94" s="18">
        <f t="shared" si="128"/>
        <v>0</v>
      </c>
      <c r="CM94" s="18">
        <f t="shared" si="128"/>
        <v>0</v>
      </c>
      <c r="CN94" s="18">
        <f t="shared" si="128"/>
        <v>0</v>
      </c>
      <c r="CO94" s="18">
        <f t="shared" si="128"/>
        <v>0</v>
      </c>
      <c r="CP94" s="18">
        <f t="shared" si="128"/>
        <v>0</v>
      </c>
      <c r="CQ94" s="18">
        <f t="shared" si="128"/>
        <v>0</v>
      </c>
      <c r="CR94" s="18">
        <f t="shared" si="128"/>
        <v>0</v>
      </c>
      <c r="CS94" s="18">
        <f t="shared" si="128"/>
        <v>0</v>
      </c>
      <c r="CT94" s="18">
        <f t="shared" si="128"/>
        <v>0</v>
      </c>
      <c r="CU94" s="18">
        <f t="shared" si="128"/>
        <v>0</v>
      </c>
      <c r="CV94" s="18">
        <f t="shared" si="128"/>
        <v>0</v>
      </c>
      <c r="CW94" s="18">
        <f t="shared" si="128"/>
        <v>0</v>
      </c>
      <c r="CX94" s="18">
        <f t="shared" si="128"/>
        <v>0</v>
      </c>
      <c r="CY94" s="18">
        <f t="shared" si="128"/>
        <v>0</v>
      </c>
      <c r="CZ94" s="18">
        <f t="shared" si="128"/>
        <v>0</v>
      </c>
      <c r="DA94" s="18">
        <f t="shared" si="128"/>
        <v>0</v>
      </c>
      <c r="DB94" s="18">
        <f t="shared" si="128"/>
        <v>0</v>
      </c>
      <c r="DC94" s="18">
        <f t="shared" si="128"/>
        <v>0</v>
      </c>
      <c r="DD94" s="18">
        <f t="shared" si="128"/>
        <v>0</v>
      </c>
      <c r="DE94" s="18">
        <f t="shared" si="128"/>
        <v>0</v>
      </c>
      <c r="DF94" s="18">
        <f t="shared" si="128"/>
        <v>0</v>
      </c>
      <c r="DG94" s="18">
        <f t="shared" si="128"/>
        <v>0</v>
      </c>
      <c r="DH94" s="18">
        <f t="shared" si="128"/>
        <v>0</v>
      </c>
      <c r="DI94" s="18">
        <f t="shared" si="128"/>
        <v>0</v>
      </c>
      <c r="DJ94" s="18">
        <f t="shared" si="128"/>
        <v>0</v>
      </c>
      <c r="DK94" s="18">
        <f t="shared" si="128"/>
        <v>0</v>
      </c>
      <c r="DL94" s="18">
        <f t="shared" si="128"/>
        <v>0</v>
      </c>
      <c r="DM94" s="18">
        <f t="shared" si="128"/>
        <v>0</v>
      </c>
      <c r="DN94" s="18">
        <f t="shared" si="128"/>
        <v>0</v>
      </c>
      <c r="DO94" s="18">
        <f t="shared" si="128"/>
        <v>0</v>
      </c>
      <c r="DP94" s="18">
        <f t="shared" si="128"/>
        <v>0</v>
      </c>
      <c r="DQ94" s="18">
        <f t="shared" si="128"/>
        <v>0</v>
      </c>
      <c r="DR94" s="18">
        <f t="shared" si="128"/>
        <v>0</v>
      </c>
      <c r="DS94" s="18">
        <f t="shared" si="128"/>
        <v>0</v>
      </c>
      <c r="DT94" s="18">
        <f t="shared" si="128"/>
        <v>0</v>
      </c>
      <c r="DU94" s="18">
        <f t="shared" si="128"/>
        <v>0</v>
      </c>
      <c r="DV94" s="18">
        <f t="shared" si="128"/>
        <v>0</v>
      </c>
      <c r="DW94" s="18">
        <f t="shared" si="128"/>
        <v>0</v>
      </c>
      <c r="DX94" s="18">
        <f t="shared" si="128"/>
        <v>0</v>
      </c>
      <c r="DY94" s="18">
        <f t="shared" si="128"/>
        <v>0</v>
      </c>
      <c r="DZ94" s="18">
        <f t="shared" si="128"/>
        <v>0</v>
      </c>
      <c r="EA94" s="18">
        <f t="shared" si="128"/>
        <v>0</v>
      </c>
      <c r="EB94" s="18">
        <f t="shared" si="128"/>
        <v>0</v>
      </c>
      <c r="EC94" s="18">
        <f t="shared" si="128"/>
        <v>0</v>
      </c>
      <c r="ED94" s="18">
        <f t="shared" si="128"/>
        <v>0</v>
      </c>
      <c r="EE94" s="18">
        <f t="shared" si="128"/>
        <v>0</v>
      </c>
      <c r="EF94" s="18">
        <f t="shared" si="128"/>
        <v>0</v>
      </c>
      <c r="EG94" s="18">
        <f t="shared" si="128"/>
        <v>0</v>
      </c>
      <c r="EH94" s="18">
        <f t="shared" si="128"/>
        <v>0</v>
      </c>
      <c r="EI94" s="18">
        <f t="shared" ref="EI94:FR94" si="129">EI819</f>
        <v>0</v>
      </c>
      <c r="EJ94" s="18">
        <f t="shared" si="129"/>
        <v>0</v>
      </c>
      <c r="EK94" s="18">
        <f t="shared" si="129"/>
        <v>0</v>
      </c>
      <c r="EL94" s="18">
        <f t="shared" si="129"/>
        <v>0</v>
      </c>
      <c r="EM94" s="18">
        <f t="shared" si="129"/>
        <v>0</v>
      </c>
      <c r="EN94" s="18">
        <f t="shared" si="129"/>
        <v>0</v>
      </c>
      <c r="EO94" s="18">
        <f t="shared" si="129"/>
        <v>0</v>
      </c>
      <c r="EP94" s="18">
        <f t="shared" si="129"/>
        <v>0</v>
      </c>
      <c r="EQ94" s="18">
        <f t="shared" si="129"/>
        <v>0</v>
      </c>
      <c r="ER94" s="18">
        <f t="shared" si="129"/>
        <v>0</v>
      </c>
      <c r="ES94" s="18">
        <f t="shared" si="129"/>
        <v>0</v>
      </c>
      <c r="ET94" s="18">
        <f t="shared" si="129"/>
        <v>0</v>
      </c>
      <c r="EU94" s="18">
        <f t="shared" si="129"/>
        <v>0</v>
      </c>
      <c r="EV94" s="18">
        <f t="shared" si="129"/>
        <v>0</v>
      </c>
      <c r="EW94" s="18">
        <f t="shared" si="129"/>
        <v>0</v>
      </c>
      <c r="EX94" s="18">
        <f t="shared" si="129"/>
        <v>0</v>
      </c>
      <c r="EY94" s="18">
        <f t="shared" si="129"/>
        <v>0</v>
      </c>
      <c r="EZ94" s="18">
        <f t="shared" si="129"/>
        <v>0</v>
      </c>
      <c r="FA94" s="18">
        <f t="shared" si="129"/>
        <v>0</v>
      </c>
      <c r="FB94" s="18">
        <f t="shared" si="129"/>
        <v>0</v>
      </c>
      <c r="FC94" s="18">
        <f t="shared" si="129"/>
        <v>0</v>
      </c>
      <c r="FD94" s="18">
        <f t="shared" si="129"/>
        <v>0</v>
      </c>
      <c r="FE94" s="18">
        <f t="shared" si="129"/>
        <v>0</v>
      </c>
      <c r="FF94" s="18">
        <f t="shared" si="129"/>
        <v>0</v>
      </c>
      <c r="FG94" s="18">
        <f t="shared" si="129"/>
        <v>0</v>
      </c>
      <c r="FH94" s="18">
        <f t="shared" si="129"/>
        <v>0</v>
      </c>
      <c r="FI94" s="18">
        <f t="shared" si="129"/>
        <v>0</v>
      </c>
      <c r="FJ94" s="18">
        <f t="shared" si="129"/>
        <v>0</v>
      </c>
      <c r="FK94" s="18">
        <f t="shared" si="129"/>
        <v>0</v>
      </c>
      <c r="FL94" s="18">
        <f t="shared" si="129"/>
        <v>0</v>
      </c>
      <c r="FM94" s="18">
        <f t="shared" si="129"/>
        <v>0</v>
      </c>
      <c r="FN94" s="18">
        <f t="shared" si="129"/>
        <v>0</v>
      </c>
      <c r="FO94" s="18">
        <f t="shared" si="129"/>
        <v>0</v>
      </c>
      <c r="FP94" s="18">
        <f t="shared" si="129"/>
        <v>0</v>
      </c>
      <c r="FQ94" s="18">
        <f t="shared" si="129"/>
        <v>0</v>
      </c>
      <c r="FR94" s="18">
        <f t="shared" si="129"/>
        <v>0</v>
      </c>
      <c r="FS94" s="18"/>
    </row>
    <row r="95" spans="2:175">
      <c r="C95" t="s">
        <v>635</v>
      </c>
      <c r="D95" s="144" t="s">
        <v>974</v>
      </c>
      <c r="I95" s="168">
        <f t="shared" si="126"/>
        <v>0</v>
      </c>
      <c r="J95" s="18">
        <f>-J832</f>
        <v>0</v>
      </c>
      <c r="K95" s="18">
        <f t="shared" ref="K95:BV95" si="130">-K832</f>
        <v>0</v>
      </c>
      <c r="L95" s="18">
        <f t="shared" si="130"/>
        <v>0</v>
      </c>
      <c r="M95" s="18">
        <f t="shared" si="130"/>
        <v>0</v>
      </c>
      <c r="N95" s="18">
        <f t="shared" si="130"/>
        <v>0</v>
      </c>
      <c r="O95" s="18">
        <f t="shared" si="130"/>
        <v>0</v>
      </c>
      <c r="P95" s="18">
        <f t="shared" si="130"/>
        <v>0</v>
      </c>
      <c r="Q95" s="18">
        <f t="shared" si="130"/>
        <v>0</v>
      </c>
      <c r="R95" s="18">
        <f t="shared" si="130"/>
        <v>0</v>
      </c>
      <c r="S95" s="18">
        <f t="shared" si="130"/>
        <v>0</v>
      </c>
      <c r="T95" s="18">
        <f t="shared" si="130"/>
        <v>0</v>
      </c>
      <c r="U95" s="18">
        <f t="shared" si="130"/>
        <v>0</v>
      </c>
      <c r="V95" s="18">
        <f t="shared" si="130"/>
        <v>0</v>
      </c>
      <c r="W95" s="18">
        <f t="shared" si="130"/>
        <v>0</v>
      </c>
      <c r="X95" s="18">
        <f t="shared" si="130"/>
        <v>0</v>
      </c>
      <c r="Y95" s="18">
        <f t="shared" si="130"/>
        <v>0</v>
      </c>
      <c r="Z95" s="18">
        <f t="shared" si="130"/>
        <v>0</v>
      </c>
      <c r="AA95" s="18">
        <f t="shared" si="130"/>
        <v>0</v>
      </c>
      <c r="AB95" s="18">
        <f t="shared" si="130"/>
        <v>0</v>
      </c>
      <c r="AC95" s="18">
        <f t="shared" si="130"/>
        <v>0</v>
      </c>
      <c r="AD95" s="18">
        <f t="shared" si="130"/>
        <v>0</v>
      </c>
      <c r="AE95" s="18">
        <f t="shared" si="130"/>
        <v>0</v>
      </c>
      <c r="AF95" s="18">
        <f t="shared" si="130"/>
        <v>0</v>
      </c>
      <c r="AG95" s="18">
        <f t="shared" si="130"/>
        <v>0</v>
      </c>
      <c r="AH95" s="18">
        <f t="shared" si="130"/>
        <v>0</v>
      </c>
      <c r="AI95" s="18">
        <f t="shared" si="130"/>
        <v>0</v>
      </c>
      <c r="AJ95" s="18">
        <f t="shared" si="130"/>
        <v>0</v>
      </c>
      <c r="AK95" s="18">
        <f t="shared" si="130"/>
        <v>0</v>
      </c>
      <c r="AL95" s="18">
        <f t="shared" si="130"/>
        <v>0</v>
      </c>
      <c r="AM95" s="18">
        <f t="shared" si="130"/>
        <v>0</v>
      </c>
      <c r="AN95" s="18">
        <f t="shared" si="130"/>
        <v>0</v>
      </c>
      <c r="AO95" s="18">
        <f t="shared" si="130"/>
        <v>0</v>
      </c>
      <c r="AP95" s="18">
        <f t="shared" si="130"/>
        <v>0</v>
      </c>
      <c r="AQ95" s="18">
        <f t="shared" si="130"/>
        <v>0</v>
      </c>
      <c r="AR95" s="18">
        <f t="shared" si="130"/>
        <v>0</v>
      </c>
      <c r="AS95" s="18">
        <f t="shared" si="130"/>
        <v>0</v>
      </c>
      <c r="AT95" s="18">
        <f t="shared" si="130"/>
        <v>0</v>
      </c>
      <c r="AU95" s="18">
        <f t="shared" si="130"/>
        <v>0</v>
      </c>
      <c r="AV95" s="18">
        <f t="shared" si="130"/>
        <v>0</v>
      </c>
      <c r="AW95" s="18">
        <f t="shared" si="130"/>
        <v>0</v>
      </c>
      <c r="AX95" s="18">
        <f t="shared" si="130"/>
        <v>0</v>
      </c>
      <c r="AY95" s="18">
        <f t="shared" si="130"/>
        <v>0</v>
      </c>
      <c r="AZ95" s="18">
        <f t="shared" si="130"/>
        <v>0</v>
      </c>
      <c r="BA95" s="18">
        <f t="shared" si="130"/>
        <v>0</v>
      </c>
      <c r="BB95" s="18">
        <f t="shared" si="130"/>
        <v>0</v>
      </c>
      <c r="BC95" s="18">
        <f t="shared" si="130"/>
        <v>0</v>
      </c>
      <c r="BD95" s="18">
        <f t="shared" si="130"/>
        <v>0</v>
      </c>
      <c r="BE95" s="18">
        <f t="shared" si="130"/>
        <v>0</v>
      </c>
      <c r="BF95" s="18">
        <f t="shared" si="130"/>
        <v>0</v>
      </c>
      <c r="BG95" s="18">
        <f t="shared" si="130"/>
        <v>0</v>
      </c>
      <c r="BH95" s="18">
        <f t="shared" si="130"/>
        <v>0</v>
      </c>
      <c r="BI95" s="18">
        <f t="shared" si="130"/>
        <v>0</v>
      </c>
      <c r="BJ95" s="18">
        <f t="shared" si="130"/>
        <v>0</v>
      </c>
      <c r="BK95" s="18">
        <f t="shared" si="130"/>
        <v>0</v>
      </c>
      <c r="BL95" s="18">
        <f t="shared" si="130"/>
        <v>0</v>
      </c>
      <c r="BM95" s="18">
        <f t="shared" si="130"/>
        <v>0</v>
      </c>
      <c r="BN95" s="18">
        <f t="shared" si="130"/>
        <v>0</v>
      </c>
      <c r="BO95" s="18">
        <f t="shared" si="130"/>
        <v>0</v>
      </c>
      <c r="BP95" s="18">
        <f t="shared" si="130"/>
        <v>0</v>
      </c>
      <c r="BQ95" s="18">
        <f t="shared" si="130"/>
        <v>0</v>
      </c>
      <c r="BR95" s="18">
        <f t="shared" si="130"/>
        <v>0</v>
      </c>
      <c r="BS95" s="18">
        <f t="shared" si="130"/>
        <v>0</v>
      </c>
      <c r="BT95" s="18">
        <f t="shared" si="130"/>
        <v>0</v>
      </c>
      <c r="BU95" s="18">
        <f t="shared" si="130"/>
        <v>0</v>
      </c>
      <c r="BV95" s="18">
        <f t="shared" si="130"/>
        <v>0</v>
      </c>
      <c r="BW95" s="18">
        <f t="shared" ref="BW95:EH95" si="131">-BW832</f>
        <v>0</v>
      </c>
      <c r="BX95" s="18">
        <f t="shared" si="131"/>
        <v>0</v>
      </c>
      <c r="BY95" s="18">
        <f t="shared" si="131"/>
        <v>0</v>
      </c>
      <c r="BZ95" s="18">
        <f t="shared" si="131"/>
        <v>0</v>
      </c>
      <c r="CA95" s="18">
        <f t="shared" si="131"/>
        <v>0</v>
      </c>
      <c r="CB95" s="18">
        <f t="shared" si="131"/>
        <v>0</v>
      </c>
      <c r="CC95" s="18">
        <f t="shared" si="131"/>
        <v>0</v>
      </c>
      <c r="CD95" s="18">
        <f t="shared" si="131"/>
        <v>0</v>
      </c>
      <c r="CE95" s="18">
        <f t="shared" si="131"/>
        <v>0</v>
      </c>
      <c r="CF95" s="18">
        <f t="shared" si="131"/>
        <v>0</v>
      </c>
      <c r="CG95" s="18">
        <f t="shared" si="131"/>
        <v>0</v>
      </c>
      <c r="CH95" s="18">
        <f t="shared" si="131"/>
        <v>0</v>
      </c>
      <c r="CI95" s="18">
        <f t="shared" si="131"/>
        <v>0</v>
      </c>
      <c r="CJ95" s="18">
        <f t="shared" si="131"/>
        <v>0</v>
      </c>
      <c r="CK95" s="18">
        <f t="shared" si="131"/>
        <v>0</v>
      </c>
      <c r="CL95" s="18">
        <f t="shared" si="131"/>
        <v>0</v>
      </c>
      <c r="CM95" s="18">
        <f t="shared" si="131"/>
        <v>0</v>
      </c>
      <c r="CN95" s="18">
        <f t="shared" si="131"/>
        <v>0</v>
      </c>
      <c r="CO95" s="18">
        <f t="shared" si="131"/>
        <v>0</v>
      </c>
      <c r="CP95" s="18">
        <f t="shared" si="131"/>
        <v>0</v>
      </c>
      <c r="CQ95" s="18">
        <f t="shared" si="131"/>
        <v>0</v>
      </c>
      <c r="CR95" s="18">
        <f t="shared" si="131"/>
        <v>0</v>
      </c>
      <c r="CS95" s="18">
        <f t="shared" si="131"/>
        <v>0</v>
      </c>
      <c r="CT95" s="18">
        <f t="shared" si="131"/>
        <v>0</v>
      </c>
      <c r="CU95" s="18">
        <f t="shared" si="131"/>
        <v>0</v>
      </c>
      <c r="CV95" s="18">
        <f t="shared" si="131"/>
        <v>0</v>
      </c>
      <c r="CW95" s="18">
        <f t="shared" si="131"/>
        <v>0</v>
      </c>
      <c r="CX95" s="18">
        <f t="shared" si="131"/>
        <v>0</v>
      </c>
      <c r="CY95" s="18">
        <f t="shared" si="131"/>
        <v>0</v>
      </c>
      <c r="CZ95" s="18">
        <f t="shared" si="131"/>
        <v>0</v>
      </c>
      <c r="DA95" s="18">
        <f t="shared" si="131"/>
        <v>0</v>
      </c>
      <c r="DB95" s="18">
        <f t="shared" si="131"/>
        <v>0</v>
      </c>
      <c r="DC95" s="18">
        <f t="shared" si="131"/>
        <v>0</v>
      </c>
      <c r="DD95" s="18">
        <f t="shared" si="131"/>
        <v>0</v>
      </c>
      <c r="DE95" s="18">
        <f t="shared" si="131"/>
        <v>0</v>
      </c>
      <c r="DF95" s="18">
        <f t="shared" si="131"/>
        <v>0</v>
      </c>
      <c r="DG95" s="18">
        <f t="shared" si="131"/>
        <v>0</v>
      </c>
      <c r="DH95" s="18">
        <f t="shared" si="131"/>
        <v>0</v>
      </c>
      <c r="DI95" s="18">
        <f t="shared" si="131"/>
        <v>0</v>
      </c>
      <c r="DJ95" s="18">
        <f t="shared" si="131"/>
        <v>0</v>
      </c>
      <c r="DK95" s="18">
        <f t="shared" si="131"/>
        <v>0</v>
      </c>
      <c r="DL95" s="18">
        <f t="shared" si="131"/>
        <v>0</v>
      </c>
      <c r="DM95" s="18">
        <f t="shared" si="131"/>
        <v>0</v>
      </c>
      <c r="DN95" s="18">
        <f t="shared" si="131"/>
        <v>0</v>
      </c>
      <c r="DO95" s="18">
        <f t="shared" si="131"/>
        <v>0</v>
      </c>
      <c r="DP95" s="18">
        <f t="shared" si="131"/>
        <v>0</v>
      </c>
      <c r="DQ95" s="18">
        <f t="shared" si="131"/>
        <v>0</v>
      </c>
      <c r="DR95" s="18">
        <f t="shared" si="131"/>
        <v>0</v>
      </c>
      <c r="DS95" s="18">
        <f t="shared" si="131"/>
        <v>0</v>
      </c>
      <c r="DT95" s="18">
        <f t="shared" si="131"/>
        <v>0</v>
      </c>
      <c r="DU95" s="18">
        <f t="shared" si="131"/>
        <v>0</v>
      </c>
      <c r="DV95" s="18">
        <f t="shared" si="131"/>
        <v>0</v>
      </c>
      <c r="DW95" s="18">
        <f t="shared" si="131"/>
        <v>0</v>
      </c>
      <c r="DX95" s="18">
        <f t="shared" si="131"/>
        <v>0</v>
      </c>
      <c r="DY95" s="18">
        <f t="shared" si="131"/>
        <v>0</v>
      </c>
      <c r="DZ95" s="18">
        <f t="shared" si="131"/>
        <v>0</v>
      </c>
      <c r="EA95" s="18">
        <f t="shared" si="131"/>
        <v>0</v>
      </c>
      <c r="EB95" s="18">
        <f t="shared" si="131"/>
        <v>0</v>
      </c>
      <c r="EC95" s="18">
        <f t="shared" si="131"/>
        <v>0</v>
      </c>
      <c r="ED95" s="18">
        <f t="shared" si="131"/>
        <v>0</v>
      </c>
      <c r="EE95" s="18">
        <f t="shared" si="131"/>
        <v>0</v>
      </c>
      <c r="EF95" s="18">
        <f t="shared" si="131"/>
        <v>0</v>
      </c>
      <c r="EG95" s="18">
        <f t="shared" si="131"/>
        <v>0</v>
      </c>
      <c r="EH95" s="18">
        <f t="shared" si="131"/>
        <v>0</v>
      </c>
      <c r="EI95" s="18">
        <f t="shared" ref="EI95:FR95" si="132">-EI832</f>
        <v>0</v>
      </c>
      <c r="EJ95" s="18">
        <f t="shared" si="132"/>
        <v>0</v>
      </c>
      <c r="EK95" s="18">
        <f t="shared" si="132"/>
        <v>0</v>
      </c>
      <c r="EL95" s="18">
        <f t="shared" si="132"/>
        <v>0</v>
      </c>
      <c r="EM95" s="18">
        <f t="shared" si="132"/>
        <v>0</v>
      </c>
      <c r="EN95" s="18">
        <f t="shared" si="132"/>
        <v>0</v>
      </c>
      <c r="EO95" s="18">
        <f t="shared" si="132"/>
        <v>0</v>
      </c>
      <c r="EP95" s="18">
        <f t="shared" si="132"/>
        <v>0</v>
      </c>
      <c r="EQ95" s="18">
        <f t="shared" si="132"/>
        <v>0</v>
      </c>
      <c r="ER95" s="18">
        <f t="shared" si="132"/>
        <v>0</v>
      </c>
      <c r="ES95" s="18">
        <f t="shared" si="132"/>
        <v>0</v>
      </c>
      <c r="ET95" s="18">
        <f t="shared" si="132"/>
        <v>0</v>
      </c>
      <c r="EU95" s="18">
        <f t="shared" si="132"/>
        <v>0</v>
      </c>
      <c r="EV95" s="18">
        <f t="shared" si="132"/>
        <v>0</v>
      </c>
      <c r="EW95" s="18">
        <f t="shared" si="132"/>
        <v>0</v>
      </c>
      <c r="EX95" s="18">
        <f t="shared" si="132"/>
        <v>0</v>
      </c>
      <c r="EY95" s="18">
        <f t="shared" si="132"/>
        <v>0</v>
      </c>
      <c r="EZ95" s="18">
        <f t="shared" si="132"/>
        <v>0</v>
      </c>
      <c r="FA95" s="18">
        <f t="shared" si="132"/>
        <v>0</v>
      </c>
      <c r="FB95" s="18">
        <f t="shared" si="132"/>
        <v>0</v>
      </c>
      <c r="FC95" s="18">
        <f t="shared" si="132"/>
        <v>0</v>
      </c>
      <c r="FD95" s="18">
        <f t="shared" si="132"/>
        <v>0</v>
      </c>
      <c r="FE95" s="18">
        <f t="shared" si="132"/>
        <v>0</v>
      </c>
      <c r="FF95" s="18">
        <f t="shared" si="132"/>
        <v>0</v>
      </c>
      <c r="FG95" s="18">
        <f t="shared" si="132"/>
        <v>0</v>
      </c>
      <c r="FH95" s="18">
        <f t="shared" si="132"/>
        <v>0</v>
      </c>
      <c r="FI95" s="18">
        <f t="shared" si="132"/>
        <v>0</v>
      </c>
      <c r="FJ95" s="18">
        <f t="shared" si="132"/>
        <v>0</v>
      </c>
      <c r="FK95" s="18">
        <f t="shared" si="132"/>
        <v>0</v>
      </c>
      <c r="FL95" s="18">
        <f t="shared" si="132"/>
        <v>0</v>
      </c>
      <c r="FM95" s="18">
        <f t="shared" si="132"/>
        <v>0</v>
      </c>
      <c r="FN95" s="18">
        <f t="shared" si="132"/>
        <v>0</v>
      </c>
      <c r="FO95" s="18">
        <f t="shared" si="132"/>
        <v>0</v>
      </c>
      <c r="FP95" s="18">
        <f t="shared" si="132"/>
        <v>0</v>
      </c>
      <c r="FQ95" s="18">
        <f t="shared" si="132"/>
        <v>0</v>
      </c>
      <c r="FR95" s="18">
        <f t="shared" si="132"/>
        <v>0</v>
      </c>
      <c r="FS95" s="18"/>
    </row>
    <row r="96" spans="2:175">
      <c r="C96" t="s">
        <v>636</v>
      </c>
      <c r="D96" s="144" t="s">
        <v>974</v>
      </c>
      <c r="I96" s="168">
        <f t="shared" si="126"/>
        <v>0</v>
      </c>
      <c r="J96" s="172"/>
      <c r="K96" s="172"/>
      <c r="L96" s="172"/>
      <c r="M96" s="172"/>
      <c r="N96" s="172"/>
      <c r="O96" s="172"/>
      <c r="P96" s="172"/>
      <c r="Q96" s="172"/>
      <c r="R96" s="172"/>
      <c r="S96" s="172"/>
      <c r="T96" s="172"/>
      <c r="U96" s="172"/>
      <c r="V96" s="172"/>
      <c r="W96" s="172"/>
      <c r="X96" s="172"/>
      <c r="Y96" s="172"/>
      <c r="Z96" s="172"/>
      <c r="AA96" s="172"/>
      <c r="AB96" s="172"/>
      <c r="AC96" s="172"/>
      <c r="AD96" s="172"/>
      <c r="AE96" s="172"/>
      <c r="AF96" s="172"/>
      <c r="AG96" s="172"/>
      <c r="AH96" s="172"/>
      <c r="AI96" s="172"/>
      <c r="AJ96" s="172"/>
      <c r="AK96" s="172"/>
      <c r="AL96" s="172"/>
      <c r="AM96" s="172"/>
      <c r="AN96" s="172"/>
      <c r="AO96" s="172"/>
      <c r="AP96" s="172"/>
      <c r="AQ96" s="172"/>
      <c r="AR96" s="172"/>
      <c r="AS96" s="172"/>
      <c r="AT96" s="172"/>
      <c r="AU96" s="172"/>
      <c r="AV96" s="172"/>
      <c r="AW96" s="172"/>
      <c r="AX96" s="172"/>
      <c r="AY96" s="172"/>
      <c r="AZ96" s="172"/>
      <c r="BA96" s="172"/>
      <c r="BB96" s="172"/>
      <c r="BC96" s="172"/>
      <c r="BD96" s="172"/>
      <c r="BE96" s="172"/>
      <c r="BF96" s="172"/>
      <c r="BG96" s="172"/>
      <c r="BH96" s="172"/>
      <c r="BI96" s="172"/>
      <c r="BJ96" s="172"/>
      <c r="BK96" s="172"/>
      <c r="BL96" s="172"/>
      <c r="BM96" s="172"/>
      <c r="BN96" s="172"/>
      <c r="BO96" s="172"/>
      <c r="BP96" s="172"/>
      <c r="BQ96" s="172"/>
      <c r="BR96" s="172"/>
      <c r="BS96" s="172"/>
      <c r="BT96" s="172"/>
      <c r="BU96" s="172"/>
      <c r="BV96" s="172"/>
      <c r="BW96" s="172"/>
      <c r="BX96" s="172"/>
      <c r="BY96" s="172"/>
      <c r="BZ96" s="172"/>
      <c r="CA96" s="172"/>
      <c r="CB96" s="172"/>
      <c r="CC96" s="172"/>
      <c r="CD96" s="172"/>
      <c r="CE96" s="172"/>
      <c r="CF96" s="172"/>
      <c r="CG96" s="172"/>
      <c r="CH96" s="172"/>
      <c r="CI96" s="172"/>
      <c r="CJ96" s="172"/>
      <c r="CK96" s="172"/>
      <c r="CL96" s="172"/>
      <c r="CM96" s="172"/>
      <c r="CN96" s="172"/>
      <c r="CO96" s="172"/>
      <c r="CP96" s="172"/>
      <c r="CQ96" s="172"/>
      <c r="CR96" s="172"/>
      <c r="CS96" s="172"/>
      <c r="CT96" s="172"/>
      <c r="CU96" s="172"/>
      <c r="CV96" s="172"/>
      <c r="CW96" s="172"/>
      <c r="CX96" s="172"/>
      <c r="CY96" s="172"/>
      <c r="CZ96" s="172"/>
      <c r="DA96" s="172"/>
      <c r="DB96" s="172"/>
      <c r="DC96" s="172"/>
      <c r="DD96" s="172"/>
      <c r="DE96" s="172"/>
      <c r="DF96" s="172"/>
      <c r="DG96" s="172"/>
      <c r="DH96" s="172"/>
      <c r="DI96" s="172"/>
      <c r="DJ96" s="172"/>
      <c r="DK96" s="172"/>
      <c r="DL96" s="172"/>
      <c r="DM96" s="172"/>
      <c r="DN96" s="172"/>
      <c r="DO96" s="172"/>
      <c r="DP96" s="172"/>
      <c r="DQ96" s="172"/>
      <c r="DR96" s="172"/>
      <c r="DS96" s="172"/>
      <c r="DT96" s="172"/>
      <c r="DU96" s="172"/>
      <c r="DV96" s="172"/>
      <c r="DW96" s="172"/>
      <c r="DX96" s="172"/>
      <c r="DY96" s="172"/>
      <c r="DZ96" s="172"/>
      <c r="EA96" s="172"/>
      <c r="EB96" s="172"/>
      <c r="EC96" s="172"/>
      <c r="ED96" s="172"/>
      <c r="EE96" s="172"/>
      <c r="EF96" s="172"/>
      <c r="EG96" s="172"/>
      <c r="EH96" s="172"/>
      <c r="EI96" s="172"/>
      <c r="EJ96" s="172"/>
      <c r="EK96" s="172"/>
      <c r="EL96" s="172"/>
      <c r="EM96" s="172"/>
      <c r="EN96" s="172"/>
      <c r="EO96" s="172"/>
      <c r="EP96" s="172"/>
      <c r="EQ96" s="172"/>
      <c r="ER96" s="172"/>
      <c r="ES96" s="172"/>
      <c r="ET96" s="172"/>
      <c r="EU96" s="172"/>
      <c r="EV96" s="172"/>
      <c r="EW96" s="172"/>
      <c r="EX96" s="172"/>
      <c r="EY96" s="172"/>
      <c r="EZ96" s="172"/>
      <c r="FA96" s="172"/>
      <c r="FB96" s="172"/>
      <c r="FC96" s="172"/>
      <c r="FD96" s="172"/>
      <c r="FE96" s="172"/>
      <c r="FF96" s="172"/>
      <c r="FG96" s="172"/>
      <c r="FH96" s="172"/>
      <c r="FI96" s="172"/>
      <c r="FJ96" s="172"/>
      <c r="FK96" s="172"/>
      <c r="FL96" s="172"/>
      <c r="FM96" s="172"/>
      <c r="FN96" s="172"/>
      <c r="FO96" s="172"/>
      <c r="FP96" s="172"/>
      <c r="FQ96" s="172"/>
      <c r="FR96" s="172"/>
      <c r="FS96" s="18"/>
    </row>
    <row r="97" spans="3:175">
      <c r="C97" t="s">
        <v>637</v>
      </c>
      <c r="D97" s="144" t="s">
        <v>974</v>
      </c>
      <c r="I97" s="168">
        <f t="shared" si="126"/>
        <v>-2307.7849315068493</v>
      </c>
      <c r="J97" s="18">
        <f>-J829</f>
        <v>0</v>
      </c>
      <c r="K97" s="18">
        <f t="shared" ref="K97:BV97" si="133">-K829</f>
        <v>0</v>
      </c>
      <c r="L97" s="18">
        <f t="shared" si="133"/>
        <v>0</v>
      </c>
      <c r="M97" s="18">
        <f t="shared" si="133"/>
        <v>0</v>
      </c>
      <c r="N97" s="18">
        <f t="shared" si="133"/>
        <v>0</v>
      </c>
      <c r="O97" s="18">
        <f t="shared" si="133"/>
        <v>0</v>
      </c>
      <c r="P97" s="18">
        <f t="shared" si="133"/>
        <v>0</v>
      </c>
      <c r="Q97" s="18">
        <f t="shared" si="133"/>
        <v>0</v>
      </c>
      <c r="R97" s="18">
        <f t="shared" si="133"/>
        <v>0</v>
      </c>
      <c r="S97" s="18">
        <f t="shared" si="133"/>
        <v>0</v>
      </c>
      <c r="T97" s="18">
        <f t="shared" si="133"/>
        <v>0</v>
      </c>
      <c r="U97" s="18">
        <f t="shared" si="133"/>
        <v>0</v>
      </c>
      <c r="V97" s="18">
        <f t="shared" si="133"/>
        <v>0</v>
      </c>
      <c r="W97" s="18">
        <f t="shared" si="133"/>
        <v>0</v>
      </c>
      <c r="X97" s="18">
        <f t="shared" si="133"/>
        <v>0</v>
      </c>
      <c r="Y97" s="18">
        <f t="shared" si="133"/>
        <v>0</v>
      </c>
      <c r="Z97" s="18">
        <f t="shared" si="133"/>
        <v>0</v>
      </c>
      <c r="AA97" s="18">
        <f t="shared" si="133"/>
        <v>-2307.7849315068493</v>
      </c>
      <c r="AB97" s="18">
        <f t="shared" si="133"/>
        <v>0</v>
      </c>
      <c r="AC97" s="18">
        <f t="shared" si="133"/>
        <v>0</v>
      </c>
      <c r="AD97" s="18">
        <f t="shared" si="133"/>
        <v>0</v>
      </c>
      <c r="AE97" s="18">
        <f t="shared" si="133"/>
        <v>0</v>
      </c>
      <c r="AF97" s="18">
        <f t="shared" si="133"/>
        <v>0</v>
      </c>
      <c r="AG97" s="18">
        <f t="shared" si="133"/>
        <v>0</v>
      </c>
      <c r="AH97" s="18">
        <f t="shared" si="133"/>
        <v>0</v>
      </c>
      <c r="AI97" s="18">
        <f t="shared" si="133"/>
        <v>0</v>
      </c>
      <c r="AJ97" s="18">
        <f t="shared" si="133"/>
        <v>0</v>
      </c>
      <c r="AK97" s="18">
        <f t="shared" si="133"/>
        <v>0</v>
      </c>
      <c r="AL97" s="18">
        <f t="shared" si="133"/>
        <v>0</v>
      </c>
      <c r="AM97" s="18">
        <f t="shared" si="133"/>
        <v>0</v>
      </c>
      <c r="AN97" s="18">
        <f t="shared" si="133"/>
        <v>0</v>
      </c>
      <c r="AO97" s="18">
        <f t="shared" si="133"/>
        <v>0</v>
      </c>
      <c r="AP97" s="18">
        <f t="shared" si="133"/>
        <v>0</v>
      </c>
      <c r="AQ97" s="18">
        <f t="shared" si="133"/>
        <v>0</v>
      </c>
      <c r="AR97" s="18">
        <f t="shared" si="133"/>
        <v>0</v>
      </c>
      <c r="AS97" s="18">
        <f t="shared" si="133"/>
        <v>0</v>
      </c>
      <c r="AT97" s="18">
        <f t="shared" si="133"/>
        <v>0</v>
      </c>
      <c r="AU97" s="18">
        <f t="shared" si="133"/>
        <v>0</v>
      </c>
      <c r="AV97" s="18">
        <f t="shared" si="133"/>
        <v>0</v>
      </c>
      <c r="AW97" s="18">
        <f t="shared" si="133"/>
        <v>0</v>
      </c>
      <c r="AX97" s="18">
        <f t="shared" si="133"/>
        <v>0</v>
      </c>
      <c r="AY97" s="18">
        <f t="shared" si="133"/>
        <v>0</v>
      </c>
      <c r="AZ97" s="18">
        <f t="shared" si="133"/>
        <v>0</v>
      </c>
      <c r="BA97" s="18">
        <f t="shared" si="133"/>
        <v>0</v>
      </c>
      <c r="BB97" s="18">
        <f t="shared" si="133"/>
        <v>0</v>
      </c>
      <c r="BC97" s="18">
        <f t="shared" si="133"/>
        <v>0</v>
      </c>
      <c r="BD97" s="18">
        <f t="shared" si="133"/>
        <v>0</v>
      </c>
      <c r="BE97" s="18">
        <f t="shared" si="133"/>
        <v>0</v>
      </c>
      <c r="BF97" s="18">
        <f t="shared" si="133"/>
        <v>0</v>
      </c>
      <c r="BG97" s="18">
        <f t="shared" si="133"/>
        <v>0</v>
      </c>
      <c r="BH97" s="18">
        <f t="shared" si="133"/>
        <v>0</v>
      </c>
      <c r="BI97" s="18">
        <f t="shared" si="133"/>
        <v>0</v>
      </c>
      <c r="BJ97" s="18">
        <f t="shared" si="133"/>
        <v>0</v>
      </c>
      <c r="BK97" s="18">
        <f t="shared" si="133"/>
        <v>0</v>
      </c>
      <c r="BL97" s="18">
        <f t="shared" si="133"/>
        <v>0</v>
      </c>
      <c r="BM97" s="18">
        <f t="shared" si="133"/>
        <v>0</v>
      </c>
      <c r="BN97" s="18">
        <f t="shared" si="133"/>
        <v>0</v>
      </c>
      <c r="BO97" s="18">
        <f t="shared" si="133"/>
        <v>0</v>
      </c>
      <c r="BP97" s="18">
        <f t="shared" si="133"/>
        <v>0</v>
      </c>
      <c r="BQ97" s="18">
        <f t="shared" si="133"/>
        <v>0</v>
      </c>
      <c r="BR97" s="18">
        <f t="shared" si="133"/>
        <v>0</v>
      </c>
      <c r="BS97" s="18">
        <f t="shared" si="133"/>
        <v>0</v>
      </c>
      <c r="BT97" s="18">
        <f t="shared" si="133"/>
        <v>0</v>
      </c>
      <c r="BU97" s="18">
        <f t="shared" si="133"/>
        <v>0</v>
      </c>
      <c r="BV97" s="18">
        <f t="shared" si="133"/>
        <v>0</v>
      </c>
      <c r="BW97" s="18">
        <f t="shared" ref="BW97:EH97" si="134">-BW829</f>
        <v>0</v>
      </c>
      <c r="BX97" s="18">
        <f t="shared" si="134"/>
        <v>0</v>
      </c>
      <c r="BY97" s="18">
        <f t="shared" si="134"/>
        <v>0</v>
      </c>
      <c r="BZ97" s="18">
        <f t="shared" si="134"/>
        <v>0</v>
      </c>
      <c r="CA97" s="18">
        <f t="shared" si="134"/>
        <v>0</v>
      </c>
      <c r="CB97" s="18">
        <f t="shared" si="134"/>
        <v>0</v>
      </c>
      <c r="CC97" s="18">
        <f t="shared" si="134"/>
        <v>0</v>
      </c>
      <c r="CD97" s="18">
        <f t="shared" si="134"/>
        <v>0</v>
      </c>
      <c r="CE97" s="18">
        <f t="shared" si="134"/>
        <v>0</v>
      </c>
      <c r="CF97" s="18">
        <f t="shared" si="134"/>
        <v>0</v>
      </c>
      <c r="CG97" s="18">
        <f t="shared" si="134"/>
        <v>0</v>
      </c>
      <c r="CH97" s="18">
        <f t="shared" si="134"/>
        <v>0</v>
      </c>
      <c r="CI97" s="18">
        <f t="shared" si="134"/>
        <v>0</v>
      </c>
      <c r="CJ97" s="18">
        <f t="shared" si="134"/>
        <v>0</v>
      </c>
      <c r="CK97" s="18">
        <f t="shared" si="134"/>
        <v>0</v>
      </c>
      <c r="CL97" s="18">
        <f t="shared" si="134"/>
        <v>0</v>
      </c>
      <c r="CM97" s="18">
        <f t="shared" si="134"/>
        <v>0</v>
      </c>
      <c r="CN97" s="18">
        <f t="shared" si="134"/>
        <v>0</v>
      </c>
      <c r="CO97" s="18">
        <f t="shared" si="134"/>
        <v>0</v>
      </c>
      <c r="CP97" s="18">
        <f t="shared" si="134"/>
        <v>0</v>
      </c>
      <c r="CQ97" s="18">
        <f t="shared" si="134"/>
        <v>0</v>
      </c>
      <c r="CR97" s="18">
        <f t="shared" si="134"/>
        <v>0</v>
      </c>
      <c r="CS97" s="18">
        <f t="shared" si="134"/>
        <v>0</v>
      </c>
      <c r="CT97" s="18">
        <f t="shared" si="134"/>
        <v>0</v>
      </c>
      <c r="CU97" s="18">
        <f t="shared" si="134"/>
        <v>0</v>
      </c>
      <c r="CV97" s="18">
        <f t="shared" si="134"/>
        <v>0</v>
      </c>
      <c r="CW97" s="18">
        <f t="shared" si="134"/>
        <v>0</v>
      </c>
      <c r="CX97" s="18">
        <f t="shared" si="134"/>
        <v>0</v>
      </c>
      <c r="CY97" s="18">
        <f t="shared" si="134"/>
        <v>0</v>
      </c>
      <c r="CZ97" s="18">
        <f t="shared" si="134"/>
        <v>0</v>
      </c>
      <c r="DA97" s="18">
        <f t="shared" si="134"/>
        <v>0</v>
      </c>
      <c r="DB97" s="18">
        <f t="shared" si="134"/>
        <v>0</v>
      </c>
      <c r="DC97" s="18">
        <f t="shared" si="134"/>
        <v>0</v>
      </c>
      <c r="DD97" s="18">
        <f t="shared" si="134"/>
        <v>0</v>
      </c>
      <c r="DE97" s="18">
        <f t="shared" si="134"/>
        <v>0</v>
      </c>
      <c r="DF97" s="18">
        <f t="shared" si="134"/>
        <v>0</v>
      </c>
      <c r="DG97" s="18">
        <f t="shared" si="134"/>
        <v>0</v>
      </c>
      <c r="DH97" s="18">
        <f t="shared" si="134"/>
        <v>0</v>
      </c>
      <c r="DI97" s="18">
        <f t="shared" si="134"/>
        <v>0</v>
      </c>
      <c r="DJ97" s="18">
        <f t="shared" si="134"/>
        <v>0</v>
      </c>
      <c r="DK97" s="18">
        <f t="shared" si="134"/>
        <v>0</v>
      </c>
      <c r="DL97" s="18">
        <f t="shared" si="134"/>
        <v>0</v>
      </c>
      <c r="DM97" s="18">
        <f t="shared" si="134"/>
        <v>0</v>
      </c>
      <c r="DN97" s="18">
        <f t="shared" si="134"/>
        <v>0</v>
      </c>
      <c r="DO97" s="18">
        <f t="shared" si="134"/>
        <v>0</v>
      </c>
      <c r="DP97" s="18">
        <f t="shared" si="134"/>
        <v>0</v>
      </c>
      <c r="DQ97" s="18">
        <f t="shared" si="134"/>
        <v>0</v>
      </c>
      <c r="DR97" s="18">
        <f t="shared" si="134"/>
        <v>0</v>
      </c>
      <c r="DS97" s="18">
        <f t="shared" si="134"/>
        <v>0</v>
      </c>
      <c r="DT97" s="18">
        <f t="shared" si="134"/>
        <v>0</v>
      </c>
      <c r="DU97" s="18">
        <f t="shared" si="134"/>
        <v>0</v>
      </c>
      <c r="DV97" s="18">
        <f t="shared" si="134"/>
        <v>0</v>
      </c>
      <c r="DW97" s="18">
        <f t="shared" si="134"/>
        <v>0</v>
      </c>
      <c r="DX97" s="18">
        <f t="shared" si="134"/>
        <v>0</v>
      </c>
      <c r="DY97" s="18">
        <f t="shared" si="134"/>
        <v>0</v>
      </c>
      <c r="DZ97" s="18">
        <f t="shared" si="134"/>
        <v>0</v>
      </c>
      <c r="EA97" s="18">
        <f t="shared" si="134"/>
        <v>0</v>
      </c>
      <c r="EB97" s="18">
        <f t="shared" si="134"/>
        <v>0</v>
      </c>
      <c r="EC97" s="18">
        <f t="shared" si="134"/>
        <v>0</v>
      </c>
      <c r="ED97" s="18">
        <f t="shared" si="134"/>
        <v>0</v>
      </c>
      <c r="EE97" s="18">
        <f t="shared" si="134"/>
        <v>0</v>
      </c>
      <c r="EF97" s="18">
        <f t="shared" si="134"/>
        <v>0</v>
      </c>
      <c r="EG97" s="18">
        <f t="shared" si="134"/>
        <v>0</v>
      </c>
      <c r="EH97" s="18">
        <f t="shared" si="134"/>
        <v>0</v>
      </c>
      <c r="EI97" s="18">
        <f t="shared" ref="EI97:FR97" si="135">-EI829</f>
        <v>0</v>
      </c>
      <c r="EJ97" s="18">
        <f t="shared" si="135"/>
        <v>0</v>
      </c>
      <c r="EK97" s="18">
        <f t="shared" si="135"/>
        <v>0</v>
      </c>
      <c r="EL97" s="18">
        <f t="shared" si="135"/>
        <v>0</v>
      </c>
      <c r="EM97" s="18">
        <f t="shared" si="135"/>
        <v>0</v>
      </c>
      <c r="EN97" s="18">
        <f t="shared" si="135"/>
        <v>0</v>
      </c>
      <c r="EO97" s="18">
        <f t="shared" si="135"/>
        <v>0</v>
      </c>
      <c r="EP97" s="18">
        <f t="shared" si="135"/>
        <v>0</v>
      </c>
      <c r="EQ97" s="18">
        <f t="shared" si="135"/>
        <v>0</v>
      </c>
      <c r="ER97" s="18">
        <f t="shared" si="135"/>
        <v>0</v>
      </c>
      <c r="ES97" s="18">
        <f t="shared" si="135"/>
        <v>0</v>
      </c>
      <c r="ET97" s="18">
        <f t="shared" si="135"/>
        <v>0</v>
      </c>
      <c r="EU97" s="18">
        <f t="shared" si="135"/>
        <v>0</v>
      </c>
      <c r="EV97" s="18">
        <f t="shared" si="135"/>
        <v>0</v>
      </c>
      <c r="EW97" s="18">
        <f t="shared" si="135"/>
        <v>0</v>
      </c>
      <c r="EX97" s="18">
        <f t="shared" si="135"/>
        <v>0</v>
      </c>
      <c r="EY97" s="18">
        <f t="shared" si="135"/>
        <v>0</v>
      </c>
      <c r="EZ97" s="18">
        <f t="shared" si="135"/>
        <v>0</v>
      </c>
      <c r="FA97" s="18">
        <f t="shared" si="135"/>
        <v>0</v>
      </c>
      <c r="FB97" s="18">
        <f t="shared" si="135"/>
        <v>0</v>
      </c>
      <c r="FC97" s="18">
        <f t="shared" si="135"/>
        <v>0</v>
      </c>
      <c r="FD97" s="18">
        <f t="shared" si="135"/>
        <v>0</v>
      </c>
      <c r="FE97" s="18">
        <f t="shared" si="135"/>
        <v>0</v>
      </c>
      <c r="FF97" s="18">
        <f t="shared" si="135"/>
        <v>0</v>
      </c>
      <c r="FG97" s="18">
        <f t="shared" si="135"/>
        <v>0</v>
      </c>
      <c r="FH97" s="18">
        <f t="shared" si="135"/>
        <v>0</v>
      </c>
      <c r="FI97" s="18">
        <f t="shared" si="135"/>
        <v>0</v>
      </c>
      <c r="FJ97" s="18">
        <f t="shared" si="135"/>
        <v>0</v>
      </c>
      <c r="FK97" s="18">
        <f t="shared" si="135"/>
        <v>0</v>
      </c>
      <c r="FL97" s="18">
        <f t="shared" si="135"/>
        <v>0</v>
      </c>
      <c r="FM97" s="18">
        <f t="shared" si="135"/>
        <v>0</v>
      </c>
      <c r="FN97" s="18">
        <f t="shared" si="135"/>
        <v>0</v>
      </c>
      <c r="FO97" s="18">
        <f t="shared" si="135"/>
        <v>0</v>
      </c>
      <c r="FP97" s="18">
        <f t="shared" si="135"/>
        <v>0</v>
      </c>
      <c r="FQ97" s="18">
        <f t="shared" si="135"/>
        <v>0</v>
      </c>
      <c r="FR97" s="18">
        <f t="shared" si="135"/>
        <v>0</v>
      </c>
      <c r="FS97" s="18"/>
    </row>
    <row r="98" spans="3:175">
      <c r="C98" t="s">
        <v>638</v>
      </c>
      <c r="D98" s="144" t="s">
        <v>974</v>
      </c>
      <c r="I98" s="168">
        <f t="shared" si="126"/>
        <v>-255000</v>
      </c>
      <c r="J98" s="18">
        <f>J820</f>
        <v>0</v>
      </c>
      <c r="K98" s="18">
        <f t="shared" ref="K98:BV98" si="136">K820</f>
        <v>0</v>
      </c>
      <c r="L98" s="18">
        <f t="shared" si="136"/>
        <v>0</v>
      </c>
      <c r="M98" s="18">
        <f t="shared" si="136"/>
        <v>0</v>
      </c>
      <c r="N98" s="18">
        <f t="shared" si="136"/>
        <v>0</v>
      </c>
      <c r="O98" s="18">
        <f t="shared" si="136"/>
        <v>0</v>
      </c>
      <c r="P98" s="18">
        <f t="shared" si="136"/>
        <v>0</v>
      </c>
      <c r="Q98" s="18">
        <f t="shared" si="136"/>
        <v>0</v>
      </c>
      <c r="R98" s="18">
        <f t="shared" si="136"/>
        <v>0</v>
      </c>
      <c r="S98" s="18">
        <f t="shared" si="136"/>
        <v>0</v>
      </c>
      <c r="T98" s="18">
        <f t="shared" si="136"/>
        <v>0</v>
      </c>
      <c r="U98" s="18">
        <f t="shared" si="136"/>
        <v>0</v>
      </c>
      <c r="V98" s="18">
        <f t="shared" si="136"/>
        <v>0</v>
      </c>
      <c r="W98" s="18">
        <f t="shared" si="136"/>
        <v>0</v>
      </c>
      <c r="X98" s="18">
        <f t="shared" si="136"/>
        <v>0</v>
      </c>
      <c r="Y98" s="18">
        <f t="shared" si="136"/>
        <v>0</v>
      </c>
      <c r="Z98" s="18">
        <f t="shared" si="136"/>
        <v>0</v>
      </c>
      <c r="AA98" s="18">
        <f t="shared" si="136"/>
        <v>0</v>
      </c>
      <c r="AB98" s="18">
        <f t="shared" si="136"/>
        <v>-255000</v>
      </c>
      <c r="AC98" s="18">
        <f t="shared" si="136"/>
        <v>0</v>
      </c>
      <c r="AD98" s="18">
        <f t="shared" si="136"/>
        <v>0</v>
      </c>
      <c r="AE98" s="18">
        <f t="shared" si="136"/>
        <v>0</v>
      </c>
      <c r="AF98" s="18">
        <f t="shared" si="136"/>
        <v>0</v>
      </c>
      <c r="AG98" s="18">
        <f t="shared" si="136"/>
        <v>0</v>
      </c>
      <c r="AH98" s="18">
        <f t="shared" si="136"/>
        <v>0</v>
      </c>
      <c r="AI98" s="18">
        <f t="shared" si="136"/>
        <v>0</v>
      </c>
      <c r="AJ98" s="18">
        <f t="shared" si="136"/>
        <v>0</v>
      </c>
      <c r="AK98" s="18">
        <f t="shared" si="136"/>
        <v>0</v>
      </c>
      <c r="AL98" s="18">
        <f t="shared" si="136"/>
        <v>0</v>
      </c>
      <c r="AM98" s="18">
        <f t="shared" si="136"/>
        <v>0</v>
      </c>
      <c r="AN98" s="18">
        <f t="shared" si="136"/>
        <v>0</v>
      </c>
      <c r="AO98" s="18">
        <f t="shared" si="136"/>
        <v>0</v>
      </c>
      <c r="AP98" s="18">
        <f t="shared" si="136"/>
        <v>0</v>
      </c>
      <c r="AQ98" s="18">
        <f t="shared" si="136"/>
        <v>0</v>
      </c>
      <c r="AR98" s="18">
        <f t="shared" si="136"/>
        <v>0</v>
      </c>
      <c r="AS98" s="18">
        <f t="shared" si="136"/>
        <v>0</v>
      </c>
      <c r="AT98" s="18">
        <f t="shared" si="136"/>
        <v>0</v>
      </c>
      <c r="AU98" s="18">
        <f t="shared" si="136"/>
        <v>0</v>
      </c>
      <c r="AV98" s="18">
        <f t="shared" si="136"/>
        <v>0</v>
      </c>
      <c r="AW98" s="18">
        <f t="shared" si="136"/>
        <v>0</v>
      </c>
      <c r="AX98" s="18">
        <f t="shared" si="136"/>
        <v>0</v>
      </c>
      <c r="AY98" s="18">
        <f t="shared" si="136"/>
        <v>0</v>
      </c>
      <c r="AZ98" s="18">
        <f t="shared" si="136"/>
        <v>0</v>
      </c>
      <c r="BA98" s="18">
        <f t="shared" si="136"/>
        <v>0</v>
      </c>
      <c r="BB98" s="18">
        <f t="shared" si="136"/>
        <v>0</v>
      </c>
      <c r="BC98" s="18">
        <f t="shared" si="136"/>
        <v>0</v>
      </c>
      <c r="BD98" s="18">
        <f t="shared" si="136"/>
        <v>0</v>
      </c>
      <c r="BE98" s="18">
        <f t="shared" si="136"/>
        <v>0</v>
      </c>
      <c r="BF98" s="18">
        <f t="shared" si="136"/>
        <v>0</v>
      </c>
      <c r="BG98" s="18">
        <f t="shared" si="136"/>
        <v>0</v>
      </c>
      <c r="BH98" s="18">
        <f t="shared" si="136"/>
        <v>0</v>
      </c>
      <c r="BI98" s="18">
        <f t="shared" si="136"/>
        <v>0</v>
      </c>
      <c r="BJ98" s="18">
        <f t="shared" si="136"/>
        <v>0</v>
      </c>
      <c r="BK98" s="18">
        <f t="shared" si="136"/>
        <v>0</v>
      </c>
      <c r="BL98" s="18">
        <f t="shared" si="136"/>
        <v>0</v>
      </c>
      <c r="BM98" s="18">
        <f t="shared" si="136"/>
        <v>0</v>
      </c>
      <c r="BN98" s="18">
        <f t="shared" si="136"/>
        <v>0</v>
      </c>
      <c r="BO98" s="18">
        <f t="shared" si="136"/>
        <v>0</v>
      </c>
      <c r="BP98" s="18">
        <f t="shared" si="136"/>
        <v>0</v>
      </c>
      <c r="BQ98" s="18">
        <f t="shared" si="136"/>
        <v>0</v>
      </c>
      <c r="BR98" s="18">
        <f t="shared" si="136"/>
        <v>0</v>
      </c>
      <c r="BS98" s="18">
        <f t="shared" si="136"/>
        <v>0</v>
      </c>
      <c r="BT98" s="18">
        <f t="shared" si="136"/>
        <v>0</v>
      </c>
      <c r="BU98" s="18">
        <f t="shared" si="136"/>
        <v>0</v>
      </c>
      <c r="BV98" s="18">
        <f t="shared" si="136"/>
        <v>0</v>
      </c>
      <c r="BW98" s="18">
        <f t="shared" ref="BW98:EH98" si="137">BW820</f>
        <v>0</v>
      </c>
      <c r="BX98" s="18">
        <f t="shared" si="137"/>
        <v>0</v>
      </c>
      <c r="BY98" s="18">
        <f t="shared" si="137"/>
        <v>0</v>
      </c>
      <c r="BZ98" s="18">
        <f t="shared" si="137"/>
        <v>0</v>
      </c>
      <c r="CA98" s="18">
        <f t="shared" si="137"/>
        <v>0</v>
      </c>
      <c r="CB98" s="18">
        <f t="shared" si="137"/>
        <v>0</v>
      </c>
      <c r="CC98" s="18">
        <f t="shared" si="137"/>
        <v>0</v>
      </c>
      <c r="CD98" s="18">
        <f t="shared" si="137"/>
        <v>0</v>
      </c>
      <c r="CE98" s="18">
        <f t="shared" si="137"/>
        <v>0</v>
      </c>
      <c r="CF98" s="18">
        <f t="shared" si="137"/>
        <v>0</v>
      </c>
      <c r="CG98" s="18">
        <f t="shared" si="137"/>
        <v>0</v>
      </c>
      <c r="CH98" s="18">
        <f t="shared" si="137"/>
        <v>0</v>
      </c>
      <c r="CI98" s="18">
        <f t="shared" si="137"/>
        <v>0</v>
      </c>
      <c r="CJ98" s="18">
        <f t="shared" si="137"/>
        <v>0</v>
      </c>
      <c r="CK98" s="18">
        <f t="shared" si="137"/>
        <v>0</v>
      </c>
      <c r="CL98" s="18">
        <f t="shared" si="137"/>
        <v>0</v>
      </c>
      <c r="CM98" s="18">
        <f t="shared" si="137"/>
        <v>0</v>
      </c>
      <c r="CN98" s="18">
        <f t="shared" si="137"/>
        <v>0</v>
      </c>
      <c r="CO98" s="18">
        <f t="shared" si="137"/>
        <v>0</v>
      </c>
      <c r="CP98" s="18">
        <f t="shared" si="137"/>
        <v>0</v>
      </c>
      <c r="CQ98" s="18">
        <f t="shared" si="137"/>
        <v>0</v>
      </c>
      <c r="CR98" s="18">
        <f t="shared" si="137"/>
        <v>0</v>
      </c>
      <c r="CS98" s="18">
        <f t="shared" si="137"/>
        <v>0</v>
      </c>
      <c r="CT98" s="18">
        <f t="shared" si="137"/>
        <v>0</v>
      </c>
      <c r="CU98" s="18">
        <f t="shared" si="137"/>
        <v>0</v>
      </c>
      <c r="CV98" s="18">
        <f t="shared" si="137"/>
        <v>0</v>
      </c>
      <c r="CW98" s="18">
        <f t="shared" si="137"/>
        <v>0</v>
      </c>
      <c r="CX98" s="18">
        <f t="shared" si="137"/>
        <v>0</v>
      </c>
      <c r="CY98" s="18">
        <f t="shared" si="137"/>
        <v>0</v>
      </c>
      <c r="CZ98" s="18">
        <f t="shared" si="137"/>
        <v>0</v>
      </c>
      <c r="DA98" s="18">
        <f t="shared" si="137"/>
        <v>0</v>
      </c>
      <c r="DB98" s="18">
        <f t="shared" si="137"/>
        <v>0</v>
      </c>
      <c r="DC98" s="18">
        <f t="shared" si="137"/>
        <v>0</v>
      </c>
      <c r="DD98" s="18">
        <f t="shared" si="137"/>
        <v>0</v>
      </c>
      <c r="DE98" s="18">
        <f t="shared" si="137"/>
        <v>0</v>
      </c>
      <c r="DF98" s="18">
        <f t="shared" si="137"/>
        <v>0</v>
      </c>
      <c r="DG98" s="18">
        <f t="shared" si="137"/>
        <v>0</v>
      </c>
      <c r="DH98" s="18">
        <f t="shared" si="137"/>
        <v>0</v>
      </c>
      <c r="DI98" s="18">
        <f t="shared" si="137"/>
        <v>0</v>
      </c>
      <c r="DJ98" s="18">
        <f t="shared" si="137"/>
        <v>0</v>
      </c>
      <c r="DK98" s="18">
        <f t="shared" si="137"/>
        <v>0</v>
      </c>
      <c r="DL98" s="18">
        <f t="shared" si="137"/>
        <v>0</v>
      </c>
      <c r="DM98" s="18">
        <f t="shared" si="137"/>
        <v>0</v>
      </c>
      <c r="DN98" s="18">
        <f t="shared" si="137"/>
        <v>0</v>
      </c>
      <c r="DO98" s="18">
        <f t="shared" si="137"/>
        <v>0</v>
      </c>
      <c r="DP98" s="18">
        <f t="shared" si="137"/>
        <v>0</v>
      </c>
      <c r="DQ98" s="18">
        <f t="shared" si="137"/>
        <v>0</v>
      </c>
      <c r="DR98" s="18">
        <f t="shared" si="137"/>
        <v>0</v>
      </c>
      <c r="DS98" s="18">
        <f t="shared" si="137"/>
        <v>0</v>
      </c>
      <c r="DT98" s="18">
        <f t="shared" si="137"/>
        <v>0</v>
      </c>
      <c r="DU98" s="18">
        <f t="shared" si="137"/>
        <v>0</v>
      </c>
      <c r="DV98" s="18">
        <f t="shared" si="137"/>
        <v>0</v>
      </c>
      <c r="DW98" s="18">
        <f t="shared" si="137"/>
        <v>0</v>
      </c>
      <c r="DX98" s="18">
        <f t="shared" si="137"/>
        <v>0</v>
      </c>
      <c r="DY98" s="18">
        <f t="shared" si="137"/>
        <v>0</v>
      </c>
      <c r="DZ98" s="18">
        <f t="shared" si="137"/>
        <v>0</v>
      </c>
      <c r="EA98" s="18">
        <f t="shared" si="137"/>
        <v>0</v>
      </c>
      <c r="EB98" s="18">
        <f t="shared" si="137"/>
        <v>0</v>
      </c>
      <c r="EC98" s="18">
        <f t="shared" si="137"/>
        <v>0</v>
      </c>
      <c r="ED98" s="18">
        <f t="shared" si="137"/>
        <v>0</v>
      </c>
      <c r="EE98" s="18">
        <f t="shared" si="137"/>
        <v>0</v>
      </c>
      <c r="EF98" s="18">
        <f t="shared" si="137"/>
        <v>0</v>
      </c>
      <c r="EG98" s="18">
        <f t="shared" si="137"/>
        <v>0</v>
      </c>
      <c r="EH98" s="18">
        <f t="shared" si="137"/>
        <v>0</v>
      </c>
      <c r="EI98" s="18">
        <f t="shared" ref="EI98:FR98" si="138">EI820</f>
        <v>0</v>
      </c>
      <c r="EJ98" s="18">
        <f t="shared" si="138"/>
        <v>0</v>
      </c>
      <c r="EK98" s="18">
        <f t="shared" si="138"/>
        <v>0</v>
      </c>
      <c r="EL98" s="18">
        <f t="shared" si="138"/>
        <v>0</v>
      </c>
      <c r="EM98" s="18">
        <f t="shared" si="138"/>
        <v>0</v>
      </c>
      <c r="EN98" s="18">
        <f t="shared" si="138"/>
        <v>0</v>
      </c>
      <c r="EO98" s="18">
        <f t="shared" si="138"/>
        <v>0</v>
      </c>
      <c r="EP98" s="18">
        <f t="shared" si="138"/>
        <v>0</v>
      </c>
      <c r="EQ98" s="18">
        <f t="shared" si="138"/>
        <v>0</v>
      </c>
      <c r="ER98" s="18">
        <f t="shared" si="138"/>
        <v>0</v>
      </c>
      <c r="ES98" s="18">
        <f t="shared" si="138"/>
        <v>0</v>
      </c>
      <c r="ET98" s="18">
        <f t="shared" si="138"/>
        <v>0</v>
      </c>
      <c r="EU98" s="18">
        <f t="shared" si="138"/>
        <v>0</v>
      </c>
      <c r="EV98" s="18">
        <f t="shared" si="138"/>
        <v>0</v>
      </c>
      <c r="EW98" s="18">
        <f t="shared" si="138"/>
        <v>0</v>
      </c>
      <c r="EX98" s="18">
        <f t="shared" si="138"/>
        <v>0</v>
      </c>
      <c r="EY98" s="18">
        <f t="shared" si="138"/>
        <v>0</v>
      </c>
      <c r="EZ98" s="18">
        <f t="shared" si="138"/>
        <v>0</v>
      </c>
      <c r="FA98" s="18">
        <f t="shared" si="138"/>
        <v>0</v>
      </c>
      <c r="FB98" s="18">
        <f t="shared" si="138"/>
        <v>0</v>
      </c>
      <c r="FC98" s="18">
        <f t="shared" si="138"/>
        <v>0</v>
      </c>
      <c r="FD98" s="18">
        <f t="shared" si="138"/>
        <v>0</v>
      </c>
      <c r="FE98" s="18">
        <f t="shared" si="138"/>
        <v>0</v>
      </c>
      <c r="FF98" s="18">
        <f t="shared" si="138"/>
        <v>0</v>
      </c>
      <c r="FG98" s="18">
        <f t="shared" si="138"/>
        <v>0</v>
      </c>
      <c r="FH98" s="18">
        <f t="shared" si="138"/>
        <v>0</v>
      </c>
      <c r="FI98" s="18">
        <f t="shared" si="138"/>
        <v>0</v>
      </c>
      <c r="FJ98" s="18">
        <f t="shared" si="138"/>
        <v>0</v>
      </c>
      <c r="FK98" s="18">
        <f t="shared" si="138"/>
        <v>0</v>
      </c>
      <c r="FL98" s="18">
        <f t="shared" si="138"/>
        <v>0</v>
      </c>
      <c r="FM98" s="18">
        <f t="shared" si="138"/>
        <v>0</v>
      </c>
      <c r="FN98" s="18">
        <f t="shared" si="138"/>
        <v>0</v>
      </c>
      <c r="FO98" s="18">
        <f t="shared" si="138"/>
        <v>0</v>
      </c>
      <c r="FP98" s="18">
        <f t="shared" si="138"/>
        <v>0</v>
      </c>
      <c r="FQ98" s="18">
        <f t="shared" si="138"/>
        <v>0</v>
      </c>
      <c r="FR98" s="18">
        <f t="shared" si="138"/>
        <v>0</v>
      </c>
      <c r="FS98" s="18"/>
    </row>
    <row r="99" spans="3:175">
      <c r="C99" t="s">
        <v>535</v>
      </c>
      <c r="D99" s="144" t="s">
        <v>974</v>
      </c>
      <c r="I99" s="168">
        <f t="shared" si="126"/>
        <v>255000</v>
      </c>
      <c r="J99" s="18">
        <f>J905</f>
        <v>0</v>
      </c>
      <c r="K99" s="18">
        <f t="shared" ref="K99:BV99" si="139">K905</f>
        <v>0</v>
      </c>
      <c r="L99" s="18">
        <f t="shared" si="139"/>
        <v>0</v>
      </c>
      <c r="M99" s="18">
        <f t="shared" si="139"/>
        <v>0</v>
      </c>
      <c r="N99" s="18">
        <f t="shared" si="139"/>
        <v>0</v>
      </c>
      <c r="O99" s="18">
        <f t="shared" si="139"/>
        <v>0</v>
      </c>
      <c r="P99" s="18">
        <f t="shared" si="139"/>
        <v>0</v>
      </c>
      <c r="Q99" s="18">
        <f t="shared" si="139"/>
        <v>0</v>
      </c>
      <c r="R99" s="18">
        <f t="shared" si="139"/>
        <v>0</v>
      </c>
      <c r="S99" s="18">
        <f t="shared" si="139"/>
        <v>0</v>
      </c>
      <c r="T99" s="18">
        <f t="shared" si="139"/>
        <v>0</v>
      </c>
      <c r="U99" s="18">
        <f t="shared" si="139"/>
        <v>0</v>
      </c>
      <c r="V99" s="18">
        <f t="shared" si="139"/>
        <v>0</v>
      </c>
      <c r="W99" s="18">
        <f t="shared" si="139"/>
        <v>0</v>
      </c>
      <c r="X99" s="18">
        <f t="shared" si="139"/>
        <v>0</v>
      </c>
      <c r="Y99" s="18">
        <f t="shared" si="139"/>
        <v>0</v>
      </c>
      <c r="Z99" s="18">
        <f t="shared" si="139"/>
        <v>0</v>
      </c>
      <c r="AA99" s="18">
        <f t="shared" si="139"/>
        <v>0</v>
      </c>
      <c r="AB99" s="18">
        <f t="shared" si="139"/>
        <v>255000</v>
      </c>
      <c r="AC99" s="18">
        <f t="shared" si="139"/>
        <v>0</v>
      </c>
      <c r="AD99" s="18">
        <f t="shared" si="139"/>
        <v>0</v>
      </c>
      <c r="AE99" s="18">
        <f t="shared" si="139"/>
        <v>0</v>
      </c>
      <c r="AF99" s="18">
        <f t="shared" si="139"/>
        <v>0</v>
      </c>
      <c r="AG99" s="18">
        <f t="shared" si="139"/>
        <v>0</v>
      </c>
      <c r="AH99" s="18">
        <f t="shared" si="139"/>
        <v>0</v>
      </c>
      <c r="AI99" s="18">
        <f t="shared" si="139"/>
        <v>0</v>
      </c>
      <c r="AJ99" s="18">
        <f t="shared" si="139"/>
        <v>0</v>
      </c>
      <c r="AK99" s="18">
        <f t="shared" si="139"/>
        <v>0</v>
      </c>
      <c r="AL99" s="18">
        <f t="shared" si="139"/>
        <v>0</v>
      </c>
      <c r="AM99" s="18">
        <f t="shared" si="139"/>
        <v>0</v>
      </c>
      <c r="AN99" s="18">
        <f t="shared" si="139"/>
        <v>0</v>
      </c>
      <c r="AO99" s="18">
        <f t="shared" si="139"/>
        <v>0</v>
      </c>
      <c r="AP99" s="18">
        <f t="shared" si="139"/>
        <v>0</v>
      </c>
      <c r="AQ99" s="18">
        <f t="shared" si="139"/>
        <v>0</v>
      </c>
      <c r="AR99" s="18">
        <f t="shared" si="139"/>
        <v>0</v>
      </c>
      <c r="AS99" s="18">
        <f t="shared" si="139"/>
        <v>0</v>
      </c>
      <c r="AT99" s="18">
        <f t="shared" si="139"/>
        <v>0</v>
      </c>
      <c r="AU99" s="18">
        <f t="shared" si="139"/>
        <v>0</v>
      </c>
      <c r="AV99" s="18">
        <f t="shared" si="139"/>
        <v>0</v>
      </c>
      <c r="AW99" s="18">
        <f t="shared" si="139"/>
        <v>0</v>
      </c>
      <c r="AX99" s="18">
        <f t="shared" si="139"/>
        <v>0</v>
      </c>
      <c r="AY99" s="18">
        <f t="shared" si="139"/>
        <v>0</v>
      </c>
      <c r="AZ99" s="18">
        <f t="shared" si="139"/>
        <v>0</v>
      </c>
      <c r="BA99" s="18">
        <f t="shared" si="139"/>
        <v>0</v>
      </c>
      <c r="BB99" s="18">
        <f t="shared" si="139"/>
        <v>0</v>
      </c>
      <c r="BC99" s="18">
        <f t="shared" si="139"/>
        <v>0</v>
      </c>
      <c r="BD99" s="18">
        <f t="shared" si="139"/>
        <v>0</v>
      </c>
      <c r="BE99" s="18">
        <f t="shared" si="139"/>
        <v>0</v>
      </c>
      <c r="BF99" s="18">
        <f t="shared" si="139"/>
        <v>0</v>
      </c>
      <c r="BG99" s="18">
        <f t="shared" si="139"/>
        <v>0</v>
      </c>
      <c r="BH99" s="18">
        <f t="shared" si="139"/>
        <v>0</v>
      </c>
      <c r="BI99" s="18">
        <f t="shared" si="139"/>
        <v>0</v>
      </c>
      <c r="BJ99" s="18">
        <f t="shared" si="139"/>
        <v>0</v>
      </c>
      <c r="BK99" s="18">
        <f t="shared" si="139"/>
        <v>0</v>
      </c>
      <c r="BL99" s="18">
        <f t="shared" si="139"/>
        <v>0</v>
      </c>
      <c r="BM99" s="18">
        <f t="shared" si="139"/>
        <v>0</v>
      </c>
      <c r="BN99" s="18">
        <f t="shared" si="139"/>
        <v>0</v>
      </c>
      <c r="BO99" s="18">
        <f t="shared" si="139"/>
        <v>0</v>
      </c>
      <c r="BP99" s="18">
        <f t="shared" si="139"/>
        <v>0</v>
      </c>
      <c r="BQ99" s="18">
        <f t="shared" si="139"/>
        <v>0</v>
      </c>
      <c r="BR99" s="18">
        <f t="shared" si="139"/>
        <v>0</v>
      </c>
      <c r="BS99" s="18">
        <f t="shared" si="139"/>
        <v>0</v>
      </c>
      <c r="BT99" s="18">
        <f t="shared" si="139"/>
        <v>0</v>
      </c>
      <c r="BU99" s="18">
        <f t="shared" si="139"/>
        <v>0</v>
      </c>
      <c r="BV99" s="18">
        <f t="shared" si="139"/>
        <v>0</v>
      </c>
      <c r="BW99" s="18">
        <f t="shared" ref="BW99:EH99" si="140">BW905</f>
        <v>0</v>
      </c>
      <c r="BX99" s="18">
        <f t="shared" si="140"/>
        <v>0</v>
      </c>
      <c r="BY99" s="18">
        <f t="shared" si="140"/>
        <v>0</v>
      </c>
      <c r="BZ99" s="18">
        <f t="shared" si="140"/>
        <v>0</v>
      </c>
      <c r="CA99" s="18">
        <f t="shared" si="140"/>
        <v>0</v>
      </c>
      <c r="CB99" s="18">
        <f t="shared" si="140"/>
        <v>0</v>
      </c>
      <c r="CC99" s="18">
        <f t="shared" si="140"/>
        <v>0</v>
      </c>
      <c r="CD99" s="18">
        <f t="shared" si="140"/>
        <v>0</v>
      </c>
      <c r="CE99" s="18">
        <f t="shared" si="140"/>
        <v>0</v>
      </c>
      <c r="CF99" s="18">
        <f t="shared" si="140"/>
        <v>0</v>
      </c>
      <c r="CG99" s="18">
        <f t="shared" si="140"/>
        <v>0</v>
      </c>
      <c r="CH99" s="18">
        <f t="shared" si="140"/>
        <v>0</v>
      </c>
      <c r="CI99" s="18">
        <f t="shared" si="140"/>
        <v>0</v>
      </c>
      <c r="CJ99" s="18">
        <f t="shared" si="140"/>
        <v>0</v>
      </c>
      <c r="CK99" s="18">
        <f t="shared" si="140"/>
        <v>0</v>
      </c>
      <c r="CL99" s="18">
        <f t="shared" si="140"/>
        <v>0</v>
      </c>
      <c r="CM99" s="18">
        <f t="shared" si="140"/>
        <v>0</v>
      </c>
      <c r="CN99" s="18">
        <f t="shared" si="140"/>
        <v>0</v>
      </c>
      <c r="CO99" s="18">
        <f t="shared" si="140"/>
        <v>0</v>
      </c>
      <c r="CP99" s="18">
        <f t="shared" si="140"/>
        <v>0</v>
      </c>
      <c r="CQ99" s="18">
        <f t="shared" si="140"/>
        <v>0</v>
      </c>
      <c r="CR99" s="18">
        <f t="shared" si="140"/>
        <v>0</v>
      </c>
      <c r="CS99" s="18">
        <f t="shared" si="140"/>
        <v>0</v>
      </c>
      <c r="CT99" s="18">
        <f t="shared" si="140"/>
        <v>0</v>
      </c>
      <c r="CU99" s="18">
        <f t="shared" si="140"/>
        <v>0</v>
      </c>
      <c r="CV99" s="18">
        <f t="shared" si="140"/>
        <v>0</v>
      </c>
      <c r="CW99" s="18">
        <f t="shared" si="140"/>
        <v>0</v>
      </c>
      <c r="CX99" s="18">
        <f t="shared" si="140"/>
        <v>0</v>
      </c>
      <c r="CY99" s="18">
        <f t="shared" si="140"/>
        <v>0</v>
      </c>
      <c r="CZ99" s="18">
        <f t="shared" si="140"/>
        <v>0</v>
      </c>
      <c r="DA99" s="18">
        <f t="shared" si="140"/>
        <v>0</v>
      </c>
      <c r="DB99" s="18">
        <f t="shared" si="140"/>
        <v>0</v>
      </c>
      <c r="DC99" s="18">
        <f t="shared" si="140"/>
        <v>0</v>
      </c>
      <c r="DD99" s="18">
        <f t="shared" si="140"/>
        <v>0</v>
      </c>
      <c r="DE99" s="18">
        <f t="shared" si="140"/>
        <v>0</v>
      </c>
      <c r="DF99" s="18">
        <f t="shared" si="140"/>
        <v>0</v>
      </c>
      <c r="DG99" s="18">
        <f t="shared" si="140"/>
        <v>0</v>
      </c>
      <c r="DH99" s="18">
        <f t="shared" si="140"/>
        <v>0</v>
      </c>
      <c r="DI99" s="18">
        <f t="shared" si="140"/>
        <v>0</v>
      </c>
      <c r="DJ99" s="18">
        <f t="shared" si="140"/>
        <v>0</v>
      </c>
      <c r="DK99" s="18">
        <f t="shared" si="140"/>
        <v>0</v>
      </c>
      <c r="DL99" s="18">
        <f t="shared" si="140"/>
        <v>0</v>
      </c>
      <c r="DM99" s="18">
        <f t="shared" si="140"/>
        <v>0</v>
      </c>
      <c r="DN99" s="18">
        <f t="shared" si="140"/>
        <v>0</v>
      </c>
      <c r="DO99" s="18">
        <f t="shared" si="140"/>
        <v>0</v>
      </c>
      <c r="DP99" s="18">
        <f t="shared" si="140"/>
        <v>0</v>
      </c>
      <c r="DQ99" s="18">
        <f t="shared" si="140"/>
        <v>0</v>
      </c>
      <c r="DR99" s="18">
        <f t="shared" si="140"/>
        <v>0</v>
      </c>
      <c r="DS99" s="18">
        <f t="shared" si="140"/>
        <v>0</v>
      </c>
      <c r="DT99" s="18">
        <f t="shared" si="140"/>
        <v>0</v>
      </c>
      <c r="DU99" s="18">
        <f t="shared" si="140"/>
        <v>0</v>
      </c>
      <c r="DV99" s="18">
        <f t="shared" si="140"/>
        <v>0</v>
      </c>
      <c r="DW99" s="18">
        <f t="shared" si="140"/>
        <v>0</v>
      </c>
      <c r="DX99" s="18">
        <f t="shared" si="140"/>
        <v>0</v>
      </c>
      <c r="DY99" s="18">
        <f t="shared" si="140"/>
        <v>0</v>
      </c>
      <c r="DZ99" s="18">
        <f t="shared" si="140"/>
        <v>0</v>
      </c>
      <c r="EA99" s="18">
        <f t="shared" si="140"/>
        <v>0</v>
      </c>
      <c r="EB99" s="18">
        <f t="shared" si="140"/>
        <v>0</v>
      </c>
      <c r="EC99" s="18">
        <f t="shared" si="140"/>
        <v>0</v>
      </c>
      <c r="ED99" s="18">
        <f t="shared" si="140"/>
        <v>0</v>
      </c>
      <c r="EE99" s="18">
        <f t="shared" si="140"/>
        <v>0</v>
      </c>
      <c r="EF99" s="18">
        <f t="shared" si="140"/>
        <v>0</v>
      </c>
      <c r="EG99" s="18">
        <f t="shared" si="140"/>
        <v>0</v>
      </c>
      <c r="EH99" s="18">
        <f t="shared" si="140"/>
        <v>0</v>
      </c>
      <c r="EI99" s="18">
        <f t="shared" ref="EI99:FR99" si="141">EI905</f>
        <v>0</v>
      </c>
      <c r="EJ99" s="18">
        <f t="shared" si="141"/>
        <v>0</v>
      </c>
      <c r="EK99" s="18">
        <f t="shared" si="141"/>
        <v>0</v>
      </c>
      <c r="EL99" s="18">
        <f t="shared" si="141"/>
        <v>0</v>
      </c>
      <c r="EM99" s="18">
        <f t="shared" si="141"/>
        <v>0</v>
      </c>
      <c r="EN99" s="18">
        <f t="shared" si="141"/>
        <v>0</v>
      </c>
      <c r="EO99" s="18">
        <f t="shared" si="141"/>
        <v>0</v>
      </c>
      <c r="EP99" s="18">
        <f t="shared" si="141"/>
        <v>0</v>
      </c>
      <c r="EQ99" s="18">
        <f t="shared" si="141"/>
        <v>0</v>
      </c>
      <c r="ER99" s="18">
        <f t="shared" si="141"/>
        <v>0</v>
      </c>
      <c r="ES99" s="18">
        <f t="shared" si="141"/>
        <v>0</v>
      </c>
      <c r="ET99" s="18">
        <f t="shared" si="141"/>
        <v>0</v>
      </c>
      <c r="EU99" s="18">
        <f t="shared" si="141"/>
        <v>0</v>
      </c>
      <c r="EV99" s="18">
        <f t="shared" si="141"/>
        <v>0</v>
      </c>
      <c r="EW99" s="18">
        <f t="shared" si="141"/>
        <v>0</v>
      </c>
      <c r="EX99" s="18">
        <f t="shared" si="141"/>
        <v>0</v>
      </c>
      <c r="EY99" s="18">
        <f t="shared" si="141"/>
        <v>0</v>
      </c>
      <c r="EZ99" s="18">
        <f t="shared" si="141"/>
        <v>0</v>
      </c>
      <c r="FA99" s="18">
        <f t="shared" si="141"/>
        <v>0</v>
      </c>
      <c r="FB99" s="18">
        <f t="shared" si="141"/>
        <v>0</v>
      </c>
      <c r="FC99" s="18">
        <f t="shared" si="141"/>
        <v>0</v>
      </c>
      <c r="FD99" s="18">
        <f t="shared" si="141"/>
        <v>0</v>
      </c>
      <c r="FE99" s="18">
        <f t="shared" si="141"/>
        <v>0</v>
      </c>
      <c r="FF99" s="18">
        <f t="shared" si="141"/>
        <v>0</v>
      </c>
      <c r="FG99" s="18">
        <f t="shared" si="141"/>
        <v>0</v>
      </c>
      <c r="FH99" s="18">
        <f t="shared" si="141"/>
        <v>0</v>
      </c>
      <c r="FI99" s="18">
        <f t="shared" si="141"/>
        <v>0</v>
      </c>
      <c r="FJ99" s="18">
        <f t="shared" si="141"/>
        <v>0</v>
      </c>
      <c r="FK99" s="18">
        <f t="shared" si="141"/>
        <v>0</v>
      </c>
      <c r="FL99" s="18">
        <f t="shared" si="141"/>
        <v>0</v>
      </c>
      <c r="FM99" s="18">
        <f t="shared" si="141"/>
        <v>0</v>
      </c>
      <c r="FN99" s="18">
        <f t="shared" si="141"/>
        <v>0</v>
      </c>
      <c r="FO99" s="18">
        <f t="shared" si="141"/>
        <v>0</v>
      </c>
      <c r="FP99" s="18">
        <f t="shared" si="141"/>
        <v>0</v>
      </c>
      <c r="FQ99" s="18">
        <f t="shared" si="141"/>
        <v>0</v>
      </c>
      <c r="FR99" s="18">
        <f t="shared" si="141"/>
        <v>0</v>
      </c>
    </row>
    <row r="100" spans="3:175">
      <c r="C100" t="s">
        <v>596</v>
      </c>
      <c r="D100" s="144" t="s">
        <v>974</v>
      </c>
      <c r="I100" s="168">
        <f t="shared" si="126"/>
        <v>0</v>
      </c>
      <c r="J100" s="18">
        <f>-J947-J998</f>
        <v>0</v>
      </c>
      <c r="K100" s="18">
        <f t="shared" ref="K100:BV100" si="142">-K947-K998</f>
        <v>0</v>
      </c>
      <c r="L100" s="18">
        <f t="shared" si="142"/>
        <v>0</v>
      </c>
      <c r="M100" s="18">
        <f t="shared" si="142"/>
        <v>0</v>
      </c>
      <c r="N100" s="18">
        <f t="shared" si="142"/>
        <v>0</v>
      </c>
      <c r="O100" s="18">
        <f t="shared" si="142"/>
        <v>0</v>
      </c>
      <c r="P100" s="18">
        <f t="shared" si="142"/>
        <v>0</v>
      </c>
      <c r="Q100" s="18">
        <f t="shared" si="142"/>
        <v>0</v>
      </c>
      <c r="R100" s="18">
        <f>-R947-R998</f>
        <v>0</v>
      </c>
      <c r="S100" s="18">
        <f t="shared" si="142"/>
        <v>0</v>
      </c>
      <c r="T100" s="18">
        <f t="shared" si="142"/>
        <v>0</v>
      </c>
      <c r="U100" s="18">
        <f t="shared" si="142"/>
        <v>0</v>
      </c>
      <c r="V100" s="18">
        <f t="shared" si="142"/>
        <v>0</v>
      </c>
      <c r="W100" s="18">
        <f t="shared" si="142"/>
        <v>0</v>
      </c>
      <c r="X100" s="18">
        <f t="shared" si="142"/>
        <v>0</v>
      </c>
      <c r="Y100" s="18">
        <f t="shared" si="142"/>
        <v>0</v>
      </c>
      <c r="Z100" s="18">
        <f t="shared" si="142"/>
        <v>0</v>
      </c>
      <c r="AA100" s="18">
        <f t="shared" si="142"/>
        <v>0</v>
      </c>
      <c r="AB100" s="18">
        <f t="shared" si="142"/>
        <v>0</v>
      </c>
      <c r="AC100" s="18">
        <f t="shared" si="142"/>
        <v>0</v>
      </c>
      <c r="AD100" s="18">
        <f t="shared" si="142"/>
        <v>0</v>
      </c>
      <c r="AE100" s="18">
        <f t="shared" si="142"/>
        <v>0</v>
      </c>
      <c r="AF100" s="18">
        <f t="shared" si="142"/>
        <v>0</v>
      </c>
      <c r="AG100" s="18">
        <f t="shared" si="142"/>
        <v>0</v>
      </c>
      <c r="AH100" s="18">
        <f t="shared" si="142"/>
        <v>0</v>
      </c>
      <c r="AI100" s="18">
        <f t="shared" si="142"/>
        <v>0</v>
      </c>
      <c r="AJ100" s="18">
        <f t="shared" si="142"/>
        <v>0</v>
      </c>
      <c r="AK100" s="18">
        <f t="shared" si="142"/>
        <v>0</v>
      </c>
      <c r="AL100" s="18">
        <f t="shared" si="142"/>
        <v>0</v>
      </c>
      <c r="AM100" s="18">
        <f t="shared" si="142"/>
        <v>0</v>
      </c>
      <c r="AN100" s="18">
        <f t="shared" si="142"/>
        <v>0</v>
      </c>
      <c r="AO100" s="18">
        <f t="shared" si="142"/>
        <v>0</v>
      </c>
      <c r="AP100" s="18">
        <f t="shared" si="142"/>
        <v>0</v>
      </c>
      <c r="AQ100" s="18">
        <f t="shared" si="142"/>
        <v>0</v>
      </c>
      <c r="AR100" s="18">
        <f t="shared" si="142"/>
        <v>0</v>
      </c>
      <c r="AS100" s="18">
        <f t="shared" si="142"/>
        <v>0</v>
      </c>
      <c r="AT100" s="18">
        <f t="shared" si="142"/>
        <v>0</v>
      </c>
      <c r="AU100" s="18">
        <f t="shared" si="142"/>
        <v>0</v>
      </c>
      <c r="AV100" s="18">
        <f t="shared" si="142"/>
        <v>0</v>
      </c>
      <c r="AW100" s="18">
        <f t="shared" si="142"/>
        <v>0</v>
      </c>
      <c r="AX100" s="18">
        <f t="shared" si="142"/>
        <v>0</v>
      </c>
      <c r="AY100" s="18">
        <f t="shared" si="142"/>
        <v>0</v>
      </c>
      <c r="AZ100" s="18">
        <f t="shared" si="142"/>
        <v>0</v>
      </c>
      <c r="BA100" s="18">
        <f t="shared" si="142"/>
        <v>0</v>
      </c>
      <c r="BB100" s="18">
        <f t="shared" si="142"/>
        <v>0</v>
      </c>
      <c r="BC100" s="18">
        <f t="shared" si="142"/>
        <v>0</v>
      </c>
      <c r="BD100" s="18">
        <f t="shared" si="142"/>
        <v>0</v>
      </c>
      <c r="BE100" s="18">
        <f t="shared" si="142"/>
        <v>0</v>
      </c>
      <c r="BF100" s="18">
        <f t="shared" si="142"/>
        <v>0</v>
      </c>
      <c r="BG100" s="18">
        <f t="shared" si="142"/>
        <v>0</v>
      </c>
      <c r="BH100" s="18">
        <f t="shared" si="142"/>
        <v>0</v>
      </c>
      <c r="BI100" s="18">
        <f t="shared" si="142"/>
        <v>0</v>
      </c>
      <c r="BJ100" s="18">
        <f t="shared" si="142"/>
        <v>0</v>
      </c>
      <c r="BK100" s="18">
        <f t="shared" si="142"/>
        <v>0</v>
      </c>
      <c r="BL100" s="18">
        <f t="shared" si="142"/>
        <v>0</v>
      </c>
      <c r="BM100" s="18">
        <f t="shared" si="142"/>
        <v>0</v>
      </c>
      <c r="BN100" s="18">
        <f t="shared" si="142"/>
        <v>0</v>
      </c>
      <c r="BO100" s="18">
        <f t="shared" si="142"/>
        <v>0</v>
      </c>
      <c r="BP100" s="18">
        <f t="shared" si="142"/>
        <v>0</v>
      </c>
      <c r="BQ100" s="18">
        <f t="shared" si="142"/>
        <v>0</v>
      </c>
      <c r="BR100" s="18">
        <f t="shared" si="142"/>
        <v>0</v>
      </c>
      <c r="BS100" s="18">
        <f t="shared" si="142"/>
        <v>0</v>
      </c>
      <c r="BT100" s="18">
        <f t="shared" si="142"/>
        <v>0</v>
      </c>
      <c r="BU100" s="18">
        <f t="shared" si="142"/>
        <v>0</v>
      </c>
      <c r="BV100" s="18">
        <f t="shared" si="142"/>
        <v>0</v>
      </c>
      <c r="BW100" s="18">
        <f t="shared" ref="BW100:EH100" si="143">-BW947-BW998</f>
        <v>0</v>
      </c>
      <c r="BX100" s="18">
        <f t="shared" si="143"/>
        <v>0</v>
      </c>
      <c r="BY100" s="18">
        <f t="shared" si="143"/>
        <v>0</v>
      </c>
      <c r="BZ100" s="18">
        <f t="shared" si="143"/>
        <v>0</v>
      </c>
      <c r="CA100" s="18">
        <f t="shared" si="143"/>
        <v>0</v>
      </c>
      <c r="CB100" s="18">
        <f t="shared" si="143"/>
        <v>0</v>
      </c>
      <c r="CC100" s="18">
        <f t="shared" si="143"/>
        <v>0</v>
      </c>
      <c r="CD100" s="18">
        <f t="shared" si="143"/>
        <v>0</v>
      </c>
      <c r="CE100" s="18">
        <f t="shared" si="143"/>
        <v>0</v>
      </c>
      <c r="CF100" s="18">
        <f t="shared" si="143"/>
        <v>0</v>
      </c>
      <c r="CG100" s="18">
        <f t="shared" si="143"/>
        <v>0</v>
      </c>
      <c r="CH100" s="18">
        <f t="shared" si="143"/>
        <v>0</v>
      </c>
      <c r="CI100" s="18">
        <f t="shared" si="143"/>
        <v>0</v>
      </c>
      <c r="CJ100" s="18">
        <f t="shared" si="143"/>
        <v>0</v>
      </c>
      <c r="CK100" s="18">
        <f t="shared" si="143"/>
        <v>0</v>
      </c>
      <c r="CL100" s="18">
        <f t="shared" si="143"/>
        <v>0</v>
      </c>
      <c r="CM100" s="18">
        <f t="shared" si="143"/>
        <v>0</v>
      </c>
      <c r="CN100" s="18">
        <f t="shared" si="143"/>
        <v>0</v>
      </c>
      <c r="CO100" s="18">
        <f t="shared" si="143"/>
        <v>0</v>
      </c>
      <c r="CP100" s="18">
        <f t="shared" si="143"/>
        <v>0</v>
      </c>
      <c r="CQ100" s="18">
        <f t="shared" si="143"/>
        <v>0</v>
      </c>
      <c r="CR100" s="18">
        <f t="shared" si="143"/>
        <v>0</v>
      </c>
      <c r="CS100" s="18">
        <f t="shared" si="143"/>
        <v>0</v>
      </c>
      <c r="CT100" s="18">
        <f t="shared" si="143"/>
        <v>0</v>
      </c>
      <c r="CU100" s="18">
        <f t="shared" si="143"/>
        <v>0</v>
      </c>
      <c r="CV100" s="18">
        <f t="shared" si="143"/>
        <v>0</v>
      </c>
      <c r="CW100" s="18">
        <f t="shared" si="143"/>
        <v>0</v>
      </c>
      <c r="CX100" s="18">
        <f t="shared" si="143"/>
        <v>0</v>
      </c>
      <c r="CY100" s="18">
        <f t="shared" si="143"/>
        <v>0</v>
      </c>
      <c r="CZ100" s="18">
        <f t="shared" si="143"/>
        <v>0</v>
      </c>
      <c r="DA100" s="18">
        <f t="shared" si="143"/>
        <v>0</v>
      </c>
      <c r="DB100" s="18">
        <f t="shared" si="143"/>
        <v>0</v>
      </c>
      <c r="DC100" s="18">
        <f t="shared" si="143"/>
        <v>0</v>
      </c>
      <c r="DD100" s="18">
        <f t="shared" si="143"/>
        <v>0</v>
      </c>
      <c r="DE100" s="18">
        <f t="shared" si="143"/>
        <v>0</v>
      </c>
      <c r="DF100" s="18">
        <f t="shared" si="143"/>
        <v>0</v>
      </c>
      <c r="DG100" s="18">
        <f t="shared" si="143"/>
        <v>0</v>
      </c>
      <c r="DH100" s="18">
        <f t="shared" si="143"/>
        <v>0</v>
      </c>
      <c r="DI100" s="18">
        <f t="shared" si="143"/>
        <v>0</v>
      </c>
      <c r="DJ100" s="18">
        <f t="shared" si="143"/>
        <v>0</v>
      </c>
      <c r="DK100" s="18">
        <f t="shared" si="143"/>
        <v>0</v>
      </c>
      <c r="DL100" s="18">
        <f t="shared" si="143"/>
        <v>0</v>
      </c>
      <c r="DM100" s="18">
        <f t="shared" si="143"/>
        <v>0</v>
      </c>
      <c r="DN100" s="18">
        <f t="shared" si="143"/>
        <v>0</v>
      </c>
      <c r="DO100" s="18">
        <f t="shared" si="143"/>
        <v>0</v>
      </c>
      <c r="DP100" s="18">
        <f t="shared" si="143"/>
        <v>0</v>
      </c>
      <c r="DQ100" s="18">
        <f t="shared" si="143"/>
        <v>0</v>
      </c>
      <c r="DR100" s="18">
        <f t="shared" si="143"/>
        <v>0</v>
      </c>
      <c r="DS100" s="18">
        <f t="shared" si="143"/>
        <v>0</v>
      </c>
      <c r="DT100" s="18">
        <f t="shared" si="143"/>
        <v>0</v>
      </c>
      <c r="DU100" s="18">
        <f t="shared" si="143"/>
        <v>0</v>
      </c>
      <c r="DV100" s="18">
        <f t="shared" si="143"/>
        <v>0</v>
      </c>
      <c r="DW100" s="18">
        <f t="shared" si="143"/>
        <v>0</v>
      </c>
      <c r="DX100" s="18">
        <f t="shared" si="143"/>
        <v>0</v>
      </c>
      <c r="DY100" s="18">
        <f t="shared" si="143"/>
        <v>0</v>
      </c>
      <c r="DZ100" s="18">
        <f t="shared" si="143"/>
        <v>0</v>
      </c>
      <c r="EA100" s="18">
        <f t="shared" si="143"/>
        <v>0</v>
      </c>
      <c r="EB100" s="18">
        <f t="shared" si="143"/>
        <v>0</v>
      </c>
      <c r="EC100" s="18">
        <f t="shared" si="143"/>
        <v>0</v>
      </c>
      <c r="ED100" s="18">
        <f t="shared" si="143"/>
        <v>0</v>
      </c>
      <c r="EE100" s="18">
        <f t="shared" si="143"/>
        <v>0</v>
      </c>
      <c r="EF100" s="18">
        <f t="shared" si="143"/>
        <v>0</v>
      </c>
      <c r="EG100" s="18">
        <f t="shared" si="143"/>
        <v>0</v>
      </c>
      <c r="EH100" s="18">
        <f t="shared" si="143"/>
        <v>0</v>
      </c>
      <c r="EI100" s="18">
        <f t="shared" ref="EI100:FR100" si="144">-EI947-EI998</f>
        <v>0</v>
      </c>
      <c r="EJ100" s="18">
        <f t="shared" si="144"/>
        <v>0</v>
      </c>
      <c r="EK100" s="18">
        <f t="shared" si="144"/>
        <v>0</v>
      </c>
      <c r="EL100" s="18">
        <f t="shared" si="144"/>
        <v>0</v>
      </c>
      <c r="EM100" s="18">
        <f t="shared" si="144"/>
        <v>0</v>
      </c>
      <c r="EN100" s="18">
        <f t="shared" si="144"/>
        <v>0</v>
      </c>
      <c r="EO100" s="18">
        <f t="shared" si="144"/>
        <v>0</v>
      </c>
      <c r="EP100" s="18">
        <f t="shared" si="144"/>
        <v>0</v>
      </c>
      <c r="EQ100" s="18">
        <f t="shared" si="144"/>
        <v>0</v>
      </c>
      <c r="ER100" s="18">
        <f t="shared" si="144"/>
        <v>0</v>
      </c>
      <c r="ES100" s="18">
        <f t="shared" si="144"/>
        <v>0</v>
      </c>
      <c r="ET100" s="18">
        <f t="shared" si="144"/>
        <v>0</v>
      </c>
      <c r="EU100" s="18">
        <f t="shared" si="144"/>
        <v>0</v>
      </c>
      <c r="EV100" s="18">
        <f t="shared" si="144"/>
        <v>0</v>
      </c>
      <c r="EW100" s="18">
        <f t="shared" si="144"/>
        <v>0</v>
      </c>
      <c r="EX100" s="18">
        <f t="shared" si="144"/>
        <v>0</v>
      </c>
      <c r="EY100" s="18">
        <f t="shared" si="144"/>
        <v>0</v>
      </c>
      <c r="EZ100" s="18">
        <f t="shared" si="144"/>
        <v>0</v>
      </c>
      <c r="FA100" s="18">
        <f t="shared" si="144"/>
        <v>0</v>
      </c>
      <c r="FB100" s="18">
        <f t="shared" si="144"/>
        <v>0</v>
      </c>
      <c r="FC100" s="18">
        <f t="shared" si="144"/>
        <v>0</v>
      </c>
      <c r="FD100" s="18">
        <f t="shared" si="144"/>
        <v>0</v>
      </c>
      <c r="FE100" s="18">
        <f t="shared" si="144"/>
        <v>0</v>
      </c>
      <c r="FF100" s="18">
        <f t="shared" si="144"/>
        <v>0</v>
      </c>
      <c r="FG100" s="18">
        <f t="shared" si="144"/>
        <v>0</v>
      </c>
      <c r="FH100" s="18">
        <f t="shared" si="144"/>
        <v>0</v>
      </c>
      <c r="FI100" s="18">
        <f t="shared" si="144"/>
        <v>0</v>
      </c>
      <c r="FJ100" s="18">
        <f t="shared" si="144"/>
        <v>0</v>
      </c>
      <c r="FK100" s="18">
        <f t="shared" si="144"/>
        <v>0</v>
      </c>
      <c r="FL100" s="18">
        <f t="shared" si="144"/>
        <v>0</v>
      </c>
      <c r="FM100" s="18">
        <f t="shared" si="144"/>
        <v>0</v>
      </c>
      <c r="FN100" s="18">
        <f t="shared" si="144"/>
        <v>0</v>
      </c>
      <c r="FO100" s="18">
        <f t="shared" si="144"/>
        <v>0</v>
      </c>
      <c r="FP100" s="18">
        <f t="shared" si="144"/>
        <v>0</v>
      </c>
      <c r="FQ100" s="18">
        <f t="shared" si="144"/>
        <v>0</v>
      </c>
      <c r="FR100" s="18">
        <f t="shared" si="144"/>
        <v>0</v>
      </c>
    </row>
    <row r="101" spans="3:175">
      <c r="C101" t="s">
        <v>595</v>
      </c>
      <c r="D101" s="144" t="s">
        <v>974</v>
      </c>
      <c r="I101" s="168">
        <f t="shared" ca="1" si="126"/>
        <v>-97.333878284302699</v>
      </c>
      <c r="J101" s="18">
        <f t="shared" ref="J101:AO101" si="145">-J708-J999</f>
        <v>0</v>
      </c>
      <c r="K101" s="18">
        <f t="shared" ca="1" si="145"/>
        <v>0</v>
      </c>
      <c r="L101" s="18">
        <f t="shared" ca="1" si="145"/>
        <v>0</v>
      </c>
      <c r="M101" s="18">
        <f t="shared" ca="1" si="145"/>
        <v>0</v>
      </c>
      <c r="N101" s="18">
        <f t="shared" ca="1" si="145"/>
        <v>0</v>
      </c>
      <c r="O101" s="18">
        <f t="shared" ca="1" si="145"/>
        <v>0</v>
      </c>
      <c r="P101" s="18">
        <f t="shared" ca="1" si="145"/>
        <v>0</v>
      </c>
      <c r="Q101" s="18">
        <f t="shared" ca="1" si="145"/>
        <v>0</v>
      </c>
      <c r="R101" s="18">
        <f t="shared" ca="1" si="145"/>
        <v>0</v>
      </c>
      <c r="S101" s="18">
        <f t="shared" ca="1" si="145"/>
        <v>0</v>
      </c>
      <c r="T101" s="18">
        <f t="shared" ca="1" si="145"/>
        <v>0</v>
      </c>
      <c r="U101" s="18">
        <f t="shared" ca="1" si="145"/>
        <v>0</v>
      </c>
      <c r="V101" s="18">
        <f t="shared" ca="1" si="145"/>
        <v>0</v>
      </c>
      <c r="W101" s="18">
        <f t="shared" ca="1" si="145"/>
        <v>0</v>
      </c>
      <c r="X101" s="18">
        <f t="shared" ca="1" si="145"/>
        <v>0</v>
      </c>
      <c r="Y101" s="18">
        <f t="shared" ca="1" si="145"/>
        <v>0</v>
      </c>
      <c r="Z101" s="18">
        <f t="shared" ca="1" si="145"/>
        <v>0</v>
      </c>
      <c r="AA101" s="18">
        <f t="shared" ca="1" si="145"/>
        <v>0</v>
      </c>
      <c r="AB101" s="18">
        <f t="shared" ca="1" si="145"/>
        <v>-24.499726027397259</v>
      </c>
      <c r="AC101" s="18">
        <f t="shared" ca="1" si="145"/>
        <v>-24.499726027397259</v>
      </c>
      <c r="AD101" s="18">
        <f t="shared" ca="1" si="145"/>
        <v>-24.167213114754095</v>
      </c>
      <c r="AE101" s="18">
        <f t="shared" ca="1" si="145"/>
        <v>-24.167213114754095</v>
      </c>
      <c r="AF101" s="18">
        <f t="shared" ca="1" si="145"/>
        <v>0</v>
      </c>
      <c r="AG101" s="18">
        <f t="shared" ca="1" si="145"/>
        <v>0</v>
      </c>
      <c r="AH101" s="18">
        <f t="shared" ca="1" si="145"/>
        <v>0</v>
      </c>
      <c r="AI101" s="18">
        <f t="shared" ca="1" si="145"/>
        <v>0</v>
      </c>
      <c r="AJ101" s="18">
        <f t="shared" ca="1" si="145"/>
        <v>0</v>
      </c>
      <c r="AK101" s="18">
        <f t="shared" ca="1" si="145"/>
        <v>0</v>
      </c>
      <c r="AL101" s="18">
        <f t="shared" ca="1" si="145"/>
        <v>0</v>
      </c>
      <c r="AM101" s="18">
        <f t="shared" ca="1" si="145"/>
        <v>0</v>
      </c>
      <c r="AN101" s="18">
        <f t="shared" ca="1" si="145"/>
        <v>0</v>
      </c>
      <c r="AO101" s="18">
        <f t="shared" ca="1" si="145"/>
        <v>0</v>
      </c>
      <c r="AP101" s="18">
        <f t="shared" ref="AP101:BU101" ca="1" si="146">-AP708-AP999</f>
        <v>0</v>
      </c>
      <c r="AQ101" s="18">
        <f t="shared" ca="1" si="146"/>
        <v>0</v>
      </c>
      <c r="AR101" s="18">
        <f t="shared" ca="1" si="146"/>
        <v>0</v>
      </c>
      <c r="AS101" s="18">
        <f t="shared" ca="1" si="146"/>
        <v>0</v>
      </c>
      <c r="AT101" s="18">
        <f t="shared" ca="1" si="146"/>
        <v>0</v>
      </c>
      <c r="AU101" s="18">
        <f t="shared" ca="1" si="146"/>
        <v>0</v>
      </c>
      <c r="AV101" s="18">
        <f t="shared" ca="1" si="146"/>
        <v>0</v>
      </c>
      <c r="AW101" s="18">
        <f t="shared" ca="1" si="146"/>
        <v>0</v>
      </c>
      <c r="AX101" s="18">
        <f t="shared" ca="1" si="146"/>
        <v>0</v>
      </c>
      <c r="AY101" s="18">
        <f t="shared" ca="1" si="146"/>
        <v>0</v>
      </c>
      <c r="AZ101" s="18">
        <f t="shared" ca="1" si="146"/>
        <v>0</v>
      </c>
      <c r="BA101" s="18">
        <f t="shared" ca="1" si="146"/>
        <v>0</v>
      </c>
      <c r="BB101" s="18">
        <f t="shared" ca="1" si="146"/>
        <v>0</v>
      </c>
      <c r="BC101" s="18">
        <f t="shared" ca="1" si="146"/>
        <v>0</v>
      </c>
      <c r="BD101" s="18">
        <f t="shared" ca="1" si="146"/>
        <v>0</v>
      </c>
      <c r="BE101" s="18">
        <f t="shared" ca="1" si="146"/>
        <v>0</v>
      </c>
      <c r="BF101" s="18">
        <f t="shared" ca="1" si="146"/>
        <v>0</v>
      </c>
      <c r="BG101" s="18">
        <f t="shared" ca="1" si="146"/>
        <v>0</v>
      </c>
      <c r="BH101" s="18">
        <f t="shared" ca="1" si="146"/>
        <v>0</v>
      </c>
      <c r="BI101" s="18">
        <f t="shared" ca="1" si="146"/>
        <v>0</v>
      </c>
      <c r="BJ101" s="18">
        <f t="shared" ca="1" si="146"/>
        <v>0</v>
      </c>
      <c r="BK101" s="18">
        <f t="shared" ca="1" si="146"/>
        <v>0</v>
      </c>
      <c r="BL101" s="18">
        <f t="shared" ca="1" si="146"/>
        <v>0</v>
      </c>
      <c r="BM101" s="18">
        <f t="shared" ca="1" si="146"/>
        <v>0</v>
      </c>
      <c r="BN101" s="18">
        <f t="shared" ca="1" si="146"/>
        <v>0</v>
      </c>
      <c r="BO101" s="18">
        <f t="shared" ca="1" si="146"/>
        <v>0</v>
      </c>
      <c r="BP101" s="18">
        <f t="shared" ca="1" si="146"/>
        <v>0</v>
      </c>
      <c r="BQ101" s="18">
        <f t="shared" ca="1" si="146"/>
        <v>0</v>
      </c>
      <c r="BR101" s="18">
        <f t="shared" ca="1" si="146"/>
        <v>0</v>
      </c>
      <c r="BS101" s="18">
        <f t="shared" ca="1" si="146"/>
        <v>0</v>
      </c>
      <c r="BT101" s="18">
        <f t="shared" ca="1" si="146"/>
        <v>0</v>
      </c>
      <c r="BU101" s="18">
        <f t="shared" ca="1" si="146"/>
        <v>0</v>
      </c>
      <c r="BV101" s="18">
        <f t="shared" ref="BV101:DA101" ca="1" si="147">-BV708-BV999</f>
        <v>0</v>
      </c>
      <c r="BW101" s="18">
        <f t="shared" ca="1" si="147"/>
        <v>0</v>
      </c>
      <c r="BX101" s="18">
        <f t="shared" ca="1" si="147"/>
        <v>0</v>
      </c>
      <c r="BY101" s="18">
        <f t="shared" ca="1" si="147"/>
        <v>0</v>
      </c>
      <c r="BZ101" s="18">
        <f t="shared" ca="1" si="147"/>
        <v>0</v>
      </c>
      <c r="CA101" s="18">
        <f t="shared" ca="1" si="147"/>
        <v>0</v>
      </c>
      <c r="CB101" s="18">
        <f t="shared" ca="1" si="147"/>
        <v>0</v>
      </c>
      <c r="CC101" s="18">
        <f t="shared" ca="1" si="147"/>
        <v>0</v>
      </c>
      <c r="CD101" s="18">
        <f t="shared" ca="1" si="147"/>
        <v>0</v>
      </c>
      <c r="CE101" s="18">
        <f t="shared" ca="1" si="147"/>
        <v>0</v>
      </c>
      <c r="CF101" s="18">
        <f t="shared" ca="1" si="147"/>
        <v>0</v>
      </c>
      <c r="CG101" s="18">
        <f t="shared" ca="1" si="147"/>
        <v>0</v>
      </c>
      <c r="CH101" s="18">
        <f t="shared" ca="1" si="147"/>
        <v>0</v>
      </c>
      <c r="CI101" s="18">
        <f t="shared" ca="1" si="147"/>
        <v>0</v>
      </c>
      <c r="CJ101" s="18">
        <f t="shared" ca="1" si="147"/>
        <v>0</v>
      </c>
      <c r="CK101" s="18">
        <f t="shared" ca="1" si="147"/>
        <v>0</v>
      </c>
      <c r="CL101" s="18">
        <f t="shared" ca="1" si="147"/>
        <v>0</v>
      </c>
      <c r="CM101" s="18">
        <f t="shared" ca="1" si="147"/>
        <v>0</v>
      </c>
      <c r="CN101" s="18">
        <f t="shared" ca="1" si="147"/>
        <v>0</v>
      </c>
      <c r="CO101" s="18">
        <f t="shared" ca="1" si="147"/>
        <v>0</v>
      </c>
      <c r="CP101" s="18">
        <f t="shared" ca="1" si="147"/>
        <v>0</v>
      </c>
      <c r="CQ101" s="18">
        <f t="shared" ca="1" si="147"/>
        <v>0</v>
      </c>
      <c r="CR101" s="18">
        <f t="shared" ca="1" si="147"/>
        <v>0</v>
      </c>
      <c r="CS101" s="18">
        <f t="shared" ca="1" si="147"/>
        <v>0</v>
      </c>
      <c r="CT101" s="18">
        <f t="shared" ca="1" si="147"/>
        <v>0</v>
      </c>
      <c r="CU101" s="18">
        <f t="shared" ca="1" si="147"/>
        <v>0</v>
      </c>
      <c r="CV101" s="18">
        <f t="shared" ca="1" si="147"/>
        <v>0</v>
      </c>
      <c r="CW101" s="18">
        <f t="shared" ca="1" si="147"/>
        <v>0</v>
      </c>
      <c r="CX101" s="18">
        <f t="shared" ca="1" si="147"/>
        <v>0</v>
      </c>
      <c r="CY101" s="18">
        <f t="shared" ca="1" si="147"/>
        <v>0</v>
      </c>
      <c r="CZ101" s="18">
        <f t="shared" ca="1" si="147"/>
        <v>0</v>
      </c>
      <c r="DA101" s="18">
        <f t="shared" ca="1" si="147"/>
        <v>0</v>
      </c>
      <c r="DB101" s="18">
        <f t="shared" ref="DB101:EG101" ca="1" si="148">-DB708-DB999</f>
        <v>0</v>
      </c>
      <c r="DC101" s="18">
        <f t="shared" ca="1" si="148"/>
        <v>0</v>
      </c>
      <c r="DD101" s="18">
        <f t="shared" ca="1" si="148"/>
        <v>0</v>
      </c>
      <c r="DE101" s="18">
        <f t="shared" ca="1" si="148"/>
        <v>0</v>
      </c>
      <c r="DF101" s="18">
        <f t="shared" ca="1" si="148"/>
        <v>0</v>
      </c>
      <c r="DG101" s="18">
        <f t="shared" ca="1" si="148"/>
        <v>0</v>
      </c>
      <c r="DH101" s="18">
        <f t="shared" ca="1" si="148"/>
        <v>0</v>
      </c>
      <c r="DI101" s="18">
        <f t="shared" ca="1" si="148"/>
        <v>0</v>
      </c>
      <c r="DJ101" s="18">
        <f t="shared" ca="1" si="148"/>
        <v>0</v>
      </c>
      <c r="DK101" s="18">
        <f t="shared" ca="1" si="148"/>
        <v>0</v>
      </c>
      <c r="DL101" s="18">
        <f t="shared" ca="1" si="148"/>
        <v>0</v>
      </c>
      <c r="DM101" s="18">
        <f t="shared" ca="1" si="148"/>
        <v>0</v>
      </c>
      <c r="DN101" s="18">
        <f t="shared" ca="1" si="148"/>
        <v>0</v>
      </c>
      <c r="DO101" s="18">
        <f t="shared" ca="1" si="148"/>
        <v>0</v>
      </c>
      <c r="DP101" s="18">
        <f t="shared" ca="1" si="148"/>
        <v>0</v>
      </c>
      <c r="DQ101" s="18">
        <f t="shared" ca="1" si="148"/>
        <v>0</v>
      </c>
      <c r="DR101" s="18">
        <f t="shared" ca="1" si="148"/>
        <v>0</v>
      </c>
      <c r="DS101" s="18">
        <f t="shared" ca="1" si="148"/>
        <v>0</v>
      </c>
      <c r="DT101" s="18">
        <f t="shared" ca="1" si="148"/>
        <v>0</v>
      </c>
      <c r="DU101" s="18">
        <f t="shared" ca="1" si="148"/>
        <v>0</v>
      </c>
      <c r="DV101" s="18">
        <f t="shared" ca="1" si="148"/>
        <v>0</v>
      </c>
      <c r="DW101" s="18">
        <f t="shared" ca="1" si="148"/>
        <v>0</v>
      </c>
      <c r="DX101" s="18">
        <f t="shared" ca="1" si="148"/>
        <v>0</v>
      </c>
      <c r="DY101" s="18">
        <f t="shared" ca="1" si="148"/>
        <v>0</v>
      </c>
      <c r="DZ101" s="18">
        <f t="shared" ca="1" si="148"/>
        <v>0</v>
      </c>
      <c r="EA101" s="18">
        <f t="shared" ca="1" si="148"/>
        <v>0</v>
      </c>
      <c r="EB101" s="18">
        <f t="shared" ca="1" si="148"/>
        <v>0</v>
      </c>
      <c r="EC101" s="18">
        <f t="shared" ca="1" si="148"/>
        <v>0</v>
      </c>
      <c r="ED101" s="18">
        <f t="shared" ca="1" si="148"/>
        <v>0</v>
      </c>
      <c r="EE101" s="18">
        <f t="shared" ca="1" si="148"/>
        <v>0</v>
      </c>
      <c r="EF101" s="18">
        <f t="shared" ca="1" si="148"/>
        <v>0</v>
      </c>
      <c r="EG101" s="18">
        <f t="shared" ca="1" si="148"/>
        <v>0</v>
      </c>
      <c r="EH101" s="18">
        <f t="shared" ref="EH101:FR101" ca="1" si="149">-EH708-EH999</f>
        <v>0</v>
      </c>
      <c r="EI101" s="18">
        <f t="shared" ca="1" si="149"/>
        <v>0</v>
      </c>
      <c r="EJ101" s="18">
        <f t="shared" ca="1" si="149"/>
        <v>0</v>
      </c>
      <c r="EK101" s="18">
        <f t="shared" ca="1" si="149"/>
        <v>0</v>
      </c>
      <c r="EL101" s="18">
        <f t="shared" ca="1" si="149"/>
        <v>0</v>
      </c>
      <c r="EM101" s="18">
        <f t="shared" ca="1" si="149"/>
        <v>0</v>
      </c>
      <c r="EN101" s="18">
        <f t="shared" ca="1" si="149"/>
        <v>0</v>
      </c>
      <c r="EO101" s="18">
        <f t="shared" ca="1" si="149"/>
        <v>0</v>
      </c>
      <c r="EP101" s="18">
        <f t="shared" ca="1" si="149"/>
        <v>0</v>
      </c>
      <c r="EQ101" s="18">
        <f t="shared" ca="1" si="149"/>
        <v>0</v>
      </c>
      <c r="ER101" s="18">
        <f t="shared" ca="1" si="149"/>
        <v>0</v>
      </c>
      <c r="ES101" s="18">
        <f t="shared" ca="1" si="149"/>
        <v>0</v>
      </c>
      <c r="ET101" s="18">
        <f t="shared" ca="1" si="149"/>
        <v>0</v>
      </c>
      <c r="EU101" s="18">
        <f t="shared" ca="1" si="149"/>
        <v>0</v>
      </c>
      <c r="EV101" s="18">
        <f t="shared" ca="1" si="149"/>
        <v>0</v>
      </c>
      <c r="EW101" s="18">
        <f t="shared" ca="1" si="149"/>
        <v>0</v>
      </c>
      <c r="EX101" s="18">
        <f t="shared" ca="1" si="149"/>
        <v>0</v>
      </c>
      <c r="EY101" s="18">
        <f t="shared" ca="1" si="149"/>
        <v>0</v>
      </c>
      <c r="EZ101" s="18">
        <f t="shared" ca="1" si="149"/>
        <v>0</v>
      </c>
      <c r="FA101" s="18">
        <f t="shared" ca="1" si="149"/>
        <v>0</v>
      </c>
      <c r="FB101" s="18">
        <f t="shared" ca="1" si="149"/>
        <v>0</v>
      </c>
      <c r="FC101" s="18">
        <f t="shared" ca="1" si="149"/>
        <v>0</v>
      </c>
      <c r="FD101" s="18">
        <f t="shared" ca="1" si="149"/>
        <v>0</v>
      </c>
      <c r="FE101" s="18">
        <f t="shared" ca="1" si="149"/>
        <v>0</v>
      </c>
      <c r="FF101" s="18">
        <f t="shared" ca="1" si="149"/>
        <v>0</v>
      </c>
      <c r="FG101" s="18">
        <f t="shared" ca="1" si="149"/>
        <v>0</v>
      </c>
      <c r="FH101" s="18">
        <f t="shared" ca="1" si="149"/>
        <v>0</v>
      </c>
      <c r="FI101" s="18">
        <f t="shared" ca="1" si="149"/>
        <v>0</v>
      </c>
      <c r="FJ101" s="18">
        <f t="shared" ca="1" si="149"/>
        <v>0</v>
      </c>
      <c r="FK101" s="18">
        <f t="shared" ca="1" si="149"/>
        <v>0</v>
      </c>
      <c r="FL101" s="18">
        <f t="shared" ca="1" si="149"/>
        <v>0</v>
      </c>
      <c r="FM101" s="18">
        <f t="shared" ca="1" si="149"/>
        <v>0</v>
      </c>
      <c r="FN101" s="18">
        <f t="shared" ca="1" si="149"/>
        <v>0</v>
      </c>
      <c r="FO101" s="18">
        <f t="shared" ca="1" si="149"/>
        <v>0</v>
      </c>
      <c r="FP101" s="18">
        <f t="shared" ca="1" si="149"/>
        <v>0</v>
      </c>
      <c r="FQ101" s="18">
        <f t="shared" ca="1" si="149"/>
        <v>0</v>
      </c>
      <c r="FR101" s="18">
        <f t="shared" ca="1" si="149"/>
        <v>0</v>
      </c>
    </row>
    <row r="102" spans="3:175">
      <c r="C102" t="s">
        <v>908</v>
      </c>
      <c r="D102" s="144" t="s">
        <v>974</v>
      </c>
      <c r="I102" s="168">
        <f t="shared" ca="1" si="126"/>
        <v>-637.93902986750504</v>
      </c>
      <c r="J102" s="18">
        <f t="shared" ref="J102:AO102" si="150">-1 * SUM(J839, J949)</f>
        <v>0</v>
      </c>
      <c r="K102" s="18">
        <f t="shared" ca="1" si="150"/>
        <v>0</v>
      </c>
      <c r="L102" s="18">
        <f t="shared" ca="1" si="150"/>
        <v>0</v>
      </c>
      <c r="M102" s="18">
        <f t="shared" ca="1" si="150"/>
        <v>0</v>
      </c>
      <c r="N102" s="18">
        <f t="shared" ca="1" si="150"/>
        <v>0</v>
      </c>
      <c r="O102" s="18">
        <f t="shared" ca="1" si="150"/>
        <v>0</v>
      </c>
      <c r="P102" s="18">
        <f t="shared" ca="1" si="150"/>
        <v>0</v>
      </c>
      <c r="Q102" s="18">
        <f t="shared" ca="1" si="150"/>
        <v>0</v>
      </c>
      <c r="R102" s="18">
        <f t="shared" ca="1" si="150"/>
        <v>0</v>
      </c>
      <c r="S102" s="18">
        <f t="shared" ca="1" si="150"/>
        <v>0</v>
      </c>
      <c r="T102" s="18">
        <f t="shared" ca="1" si="150"/>
        <v>0</v>
      </c>
      <c r="U102" s="18">
        <f t="shared" ca="1" si="150"/>
        <v>0</v>
      </c>
      <c r="V102" s="18">
        <f t="shared" ca="1" si="150"/>
        <v>0</v>
      </c>
      <c r="W102" s="18">
        <f t="shared" ca="1" si="150"/>
        <v>0</v>
      </c>
      <c r="X102" s="18">
        <f t="shared" ca="1" si="150"/>
        <v>0</v>
      </c>
      <c r="Y102" s="18">
        <f t="shared" ca="1" si="150"/>
        <v>0</v>
      </c>
      <c r="Z102" s="18">
        <f t="shared" ca="1" si="150"/>
        <v>0</v>
      </c>
      <c r="AA102" s="18">
        <f t="shared" ca="1" si="150"/>
        <v>0</v>
      </c>
      <c r="AB102" s="18">
        <f t="shared" ca="1" si="150"/>
        <v>0</v>
      </c>
      <c r="AC102" s="18">
        <f t="shared" ca="1" si="150"/>
        <v>-160.68493150684932</v>
      </c>
      <c r="AD102" s="18">
        <f t="shared" ca="1" si="150"/>
        <v>-158.50409836065575</v>
      </c>
      <c r="AE102" s="18">
        <f t="shared" ca="1" si="150"/>
        <v>-158.50409836065575</v>
      </c>
      <c r="AF102" s="18">
        <f t="shared" ca="1" si="150"/>
        <v>-160.24590163934425</v>
      </c>
      <c r="AG102" s="18">
        <f t="shared" ca="1" si="150"/>
        <v>0</v>
      </c>
      <c r="AH102" s="18">
        <f t="shared" ca="1" si="150"/>
        <v>0</v>
      </c>
      <c r="AI102" s="18">
        <f t="shared" ca="1" si="150"/>
        <v>0</v>
      </c>
      <c r="AJ102" s="18">
        <f t="shared" ca="1" si="150"/>
        <v>0</v>
      </c>
      <c r="AK102" s="18">
        <f t="shared" ca="1" si="150"/>
        <v>0</v>
      </c>
      <c r="AL102" s="18">
        <f t="shared" ca="1" si="150"/>
        <v>0</v>
      </c>
      <c r="AM102" s="18">
        <f t="shared" ca="1" si="150"/>
        <v>0</v>
      </c>
      <c r="AN102" s="18">
        <f t="shared" ca="1" si="150"/>
        <v>0</v>
      </c>
      <c r="AO102" s="18">
        <f t="shared" ca="1" si="150"/>
        <v>0</v>
      </c>
      <c r="AP102" s="18">
        <f t="shared" ref="AP102:BU102" ca="1" si="151">-1 * SUM(AP839, AP949)</f>
        <v>0</v>
      </c>
      <c r="AQ102" s="18">
        <f t="shared" ca="1" si="151"/>
        <v>0</v>
      </c>
      <c r="AR102" s="18">
        <f t="shared" ca="1" si="151"/>
        <v>0</v>
      </c>
      <c r="AS102" s="18">
        <f t="shared" ca="1" si="151"/>
        <v>0</v>
      </c>
      <c r="AT102" s="18">
        <f t="shared" ca="1" si="151"/>
        <v>0</v>
      </c>
      <c r="AU102" s="18">
        <f t="shared" ca="1" si="151"/>
        <v>0</v>
      </c>
      <c r="AV102" s="18">
        <f t="shared" ca="1" si="151"/>
        <v>0</v>
      </c>
      <c r="AW102" s="18">
        <f t="shared" ca="1" si="151"/>
        <v>0</v>
      </c>
      <c r="AX102" s="18">
        <f t="shared" ca="1" si="151"/>
        <v>0</v>
      </c>
      <c r="AY102" s="18">
        <f t="shared" ca="1" si="151"/>
        <v>0</v>
      </c>
      <c r="AZ102" s="18">
        <f t="shared" ca="1" si="151"/>
        <v>0</v>
      </c>
      <c r="BA102" s="18">
        <f t="shared" ca="1" si="151"/>
        <v>0</v>
      </c>
      <c r="BB102" s="18">
        <f t="shared" ca="1" si="151"/>
        <v>0</v>
      </c>
      <c r="BC102" s="18">
        <f t="shared" ca="1" si="151"/>
        <v>0</v>
      </c>
      <c r="BD102" s="18">
        <f t="shared" ca="1" si="151"/>
        <v>0</v>
      </c>
      <c r="BE102" s="18">
        <f t="shared" ca="1" si="151"/>
        <v>0</v>
      </c>
      <c r="BF102" s="18">
        <f t="shared" ca="1" si="151"/>
        <v>0</v>
      </c>
      <c r="BG102" s="18">
        <f t="shared" ca="1" si="151"/>
        <v>0</v>
      </c>
      <c r="BH102" s="18">
        <f t="shared" ca="1" si="151"/>
        <v>0</v>
      </c>
      <c r="BI102" s="18">
        <f t="shared" ca="1" si="151"/>
        <v>0</v>
      </c>
      <c r="BJ102" s="18">
        <f t="shared" ca="1" si="151"/>
        <v>0</v>
      </c>
      <c r="BK102" s="18">
        <f t="shared" ca="1" si="151"/>
        <v>0</v>
      </c>
      <c r="BL102" s="18">
        <f t="shared" ca="1" si="151"/>
        <v>0</v>
      </c>
      <c r="BM102" s="18">
        <f t="shared" ca="1" si="151"/>
        <v>0</v>
      </c>
      <c r="BN102" s="18">
        <f t="shared" ca="1" si="151"/>
        <v>0</v>
      </c>
      <c r="BO102" s="18">
        <f t="shared" ca="1" si="151"/>
        <v>0</v>
      </c>
      <c r="BP102" s="18">
        <f t="shared" ca="1" si="151"/>
        <v>0</v>
      </c>
      <c r="BQ102" s="18">
        <f t="shared" ca="1" si="151"/>
        <v>0</v>
      </c>
      <c r="BR102" s="18">
        <f t="shared" ca="1" si="151"/>
        <v>0</v>
      </c>
      <c r="BS102" s="18">
        <f t="shared" ca="1" si="151"/>
        <v>0</v>
      </c>
      <c r="BT102" s="18">
        <f t="shared" ca="1" si="151"/>
        <v>0</v>
      </c>
      <c r="BU102" s="18">
        <f t="shared" ca="1" si="151"/>
        <v>0</v>
      </c>
      <c r="BV102" s="18">
        <f t="shared" ref="BV102:DA102" ca="1" si="152">-1 * SUM(BV839, BV949)</f>
        <v>0</v>
      </c>
      <c r="BW102" s="18">
        <f t="shared" ca="1" si="152"/>
        <v>0</v>
      </c>
      <c r="BX102" s="18">
        <f t="shared" ca="1" si="152"/>
        <v>0</v>
      </c>
      <c r="BY102" s="18">
        <f t="shared" ca="1" si="152"/>
        <v>0</v>
      </c>
      <c r="BZ102" s="18">
        <f t="shared" ca="1" si="152"/>
        <v>0</v>
      </c>
      <c r="CA102" s="18">
        <f t="shared" ca="1" si="152"/>
        <v>0</v>
      </c>
      <c r="CB102" s="18">
        <f t="shared" ca="1" si="152"/>
        <v>0</v>
      </c>
      <c r="CC102" s="18">
        <f t="shared" ca="1" si="152"/>
        <v>0</v>
      </c>
      <c r="CD102" s="18">
        <f t="shared" ca="1" si="152"/>
        <v>0</v>
      </c>
      <c r="CE102" s="18">
        <f t="shared" ca="1" si="152"/>
        <v>0</v>
      </c>
      <c r="CF102" s="18">
        <f t="shared" ca="1" si="152"/>
        <v>0</v>
      </c>
      <c r="CG102" s="18">
        <f t="shared" ca="1" si="152"/>
        <v>0</v>
      </c>
      <c r="CH102" s="18">
        <f t="shared" ca="1" si="152"/>
        <v>0</v>
      </c>
      <c r="CI102" s="18">
        <f t="shared" ca="1" si="152"/>
        <v>0</v>
      </c>
      <c r="CJ102" s="18">
        <f t="shared" ca="1" si="152"/>
        <v>0</v>
      </c>
      <c r="CK102" s="18">
        <f t="shared" ca="1" si="152"/>
        <v>0</v>
      </c>
      <c r="CL102" s="18">
        <f t="shared" ca="1" si="152"/>
        <v>0</v>
      </c>
      <c r="CM102" s="18">
        <f t="shared" ca="1" si="152"/>
        <v>0</v>
      </c>
      <c r="CN102" s="18">
        <f t="shared" ca="1" si="152"/>
        <v>0</v>
      </c>
      <c r="CO102" s="18">
        <f t="shared" ca="1" si="152"/>
        <v>0</v>
      </c>
      <c r="CP102" s="18">
        <f t="shared" ca="1" si="152"/>
        <v>0</v>
      </c>
      <c r="CQ102" s="18">
        <f t="shared" ca="1" si="152"/>
        <v>0</v>
      </c>
      <c r="CR102" s="18">
        <f t="shared" ca="1" si="152"/>
        <v>0</v>
      </c>
      <c r="CS102" s="18">
        <f t="shared" ca="1" si="152"/>
        <v>0</v>
      </c>
      <c r="CT102" s="18">
        <f t="shared" ca="1" si="152"/>
        <v>0</v>
      </c>
      <c r="CU102" s="18">
        <f t="shared" ca="1" si="152"/>
        <v>0</v>
      </c>
      <c r="CV102" s="18">
        <f t="shared" ca="1" si="152"/>
        <v>0</v>
      </c>
      <c r="CW102" s="18">
        <f t="shared" ca="1" si="152"/>
        <v>0</v>
      </c>
      <c r="CX102" s="18">
        <f t="shared" ca="1" si="152"/>
        <v>0</v>
      </c>
      <c r="CY102" s="18">
        <f t="shared" ca="1" si="152"/>
        <v>0</v>
      </c>
      <c r="CZ102" s="18">
        <f t="shared" ca="1" si="152"/>
        <v>0</v>
      </c>
      <c r="DA102" s="18">
        <f t="shared" ca="1" si="152"/>
        <v>0</v>
      </c>
      <c r="DB102" s="18">
        <f t="shared" ref="DB102:EG102" ca="1" si="153">-1 * SUM(DB839, DB949)</f>
        <v>0</v>
      </c>
      <c r="DC102" s="18">
        <f t="shared" ca="1" si="153"/>
        <v>0</v>
      </c>
      <c r="DD102" s="18">
        <f t="shared" ca="1" si="153"/>
        <v>0</v>
      </c>
      <c r="DE102" s="18">
        <f t="shared" ca="1" si="153"/>
        <v>0</v>
      </c>
      <c r="DF102" s="18">
        <f t="shared" ca="1" si="153"/>
        <v>0</v>
      </c>
      <c r="DG102" s="18">
        <f t="shared" ca="1" si="153"/>
        <v>0</v>
      </c>
      <c r="DH102" s="18">
        <f t="shared" ca="1" si="153"/>
        <v>0</v>
      </c>
      <c r="DI102" s="18">
        <f t="shared" ca="1" si="153"/>
        <v>0</v>
      </c>
      <c r="DJ102" s="18">
        <f t="shared" ca="1" si="153"/>
        <v>0</v>
      </c>
      <c r="DK102" s="18">
        <f t="shared" ca="1" si="153"/>
        <v>0</v>
      </c>
      <c r="DL102" s="18">
        <f t="shared" ca="1" si="153"/>
        <v>0</v>
      </c>
      <c r="DM102" s="18">
        <f t="shared" ca="1" si="153"/>
        <v>0</v>
      </c>
      <c r="DN102" s="18">
        <f t="shared" ca="1" si="153"/>
        <v>0</v>
      </c>
      <c r="DO102" s="18">
        <f t="shared" ca="1" si="153"/>
        <v>0</v>
      </c>
      <c r="DP102" s="18">
        <f t="shared" ca="1" si="153"/>
        <v>0</v>
      </c>
      <c r="DQ102" s="18">
        <f t="shared" ca="1" si="153"/>
        <v>0</v>
      </c>
      <c r="DR102" s="18">
        <f t="shared" ca="1" si="153"/>
        <v>0</v>
      </c>
      <c r="DS102" s="18">
        <f t="shared" ca="1" si="153"/>
        <v>0</v>
      </c>
      <c r="DT102" s="18">
        <f t="shared" ca="1" si="153"/>
        <v>0</v>
      </c>
      <c r="DU102" s="18">
        <f t="shared" ca="1" si="153"/>
        <v>0</v>
      </c>
      <c r="DV102" s="18">
        <f t="shared" ca="1" si="153"/>
        <v>0</v>
      </c>
      <c r="DW102" s="18">
        <f t="shared" ca="1" si="153"/>
        <v>0</v>
      </c>
      <c r="DX102" s="18">
        <f t="shared" ca="1" si="153"/>
        <v>0</v>
      </c>
      <c r="DY102" s="18">
        <f t="shared" ca="1" si="153"/>
        <v>0</v>
      </c>
      <c r="DZ102" s="18">
        <f t="shared" ca="1" si="153"/>
        <v>0</v>
      </c>
      <c r="EA102" s="18">
        <f t="shared" ca="1" si="153"/>
        <v>0</v>
      </c>
      <c r="EB102" s="18">
        <f t="shared" ca="1" si="153"/>
        <v>0</v>
      </c>
      <c r="EC102" s="18">
        <f t="shared" ca="1" si="153"/>
        <v>0</v>
      </c>
      <c r="ED102" s="18">
        <f t="shared" ca="1" si="153"/>
        <v>0</v>
      </c>
      <c r="EE102" s="18">
        <f t="shared" ca="1" si="153"/>
        <v>0</v>
      </c>
      <c r="EF102" s="18">
        <f t="shared" ca="1" si="153"/>
        <v>0</v>
      </c>
      <c r="EG102" s="18">
        <f t="shared" ca="1" si="153"/>
        <v>0</v>
      </c>
      <c r="EH102" s="18">
        <f t="shared" ref="EH102:FR102" ca="1" si="154">-1 * SUM(EH839, EH949)</f>
        <v>0</v>
      </c>
      <c r="EI102" s="18">
        <f t="shared" ca="1" si="154"/>
        <v>0</v>
      </c>
      <c r="EJ102" s="18">
        <f t="shared" ca="1" si="154"/>
        <v>0</v>
      </c>
      <c r="EK102" s="18">
        <f t="shared" ca="1" si="154"/>
        <v>0</v>
      </c>
      <c r="EL102" s="18">
        <f t="shared" ca="1" si="154"/>
        <v>0</v>
      </c>
      <c r="EM102" s="18">
        <f t="shared" ca="1" si="154"/>
        <v>0</v>
      </c>
      <c r="EN102" s="18">
        <f t="shared" ca="1" si="154"/>
        <v>0</v>
      </c>
      <c r="EO102" s="18">
        <f t="shared" ca="1" si="154"/>
        <v>0</v>
      </c>
      <c r="EP102" s="18">
        <f t="shared" ca="1" si="154"/>
        <v>0</v>
      </c>
      <c r="EQ102" s="18">
        <f t="shared" ca="1" si="154"/>
        <v>0</v>
      </c>
      <c r="ER102" s="18">
        <f t="shared" ca="1" si="154"/>
        <v>0</v>
      </c>
      <c r="ES102" s="18">
        <f t="shared" ca="1" si="154"/>
        <v>0</v>
      </c>
      <c r="ET102" s="18">
        <f t="shared" ca="1" si="154"/>
        <v>0</v>
      </c>
      <c r="EU102" s="18">
        <f t="shared" ca="1" si="154"/>
        <v>0</v>
      </c>
      <c r="EV102" s="18">
        <f t="shared" ca="1" si="154"/>
        <v>0</v>
      </c>
      <c r="EW102" s="18">
        <f t="shared" ca="1" si="154"/>
        <v>0</v>
      </c>
      <c r="EX102" s="18">
        <f t="shared" ca="1" si="154"/>
        <v>0</v>
      </c>
      <c r="EY102" s="18">
        <f t="shared" ca="1" si="154"/>
        <v>0</v>
      </c>
      <c r="EZ102" s="18">
        <f t="shared" ca="1" si="154"/>
        <v>0</v>
      </c>
      <c r="FA102" s="18">
        <f t="shared" ca="1" si="154"/>
        <v>0</v>
      </c>
      <c r="FB102" s="18">
        <f t="shared" ca="1" si="154"/>
        <v>0</v>
      </c>
      <c r="FC102" s="18">
        <f t="shared" ca="1" si="154"/>
        <v>0</v>
      </c>
      <c r="FD102" s="18">
        <f t="shared" ca="1" si="154"/>
        <v>0</v>
      </c>
      <c r="FE102" s="18">
        <f t="shared" ca="1" si="154"/>
        <v>0</v>
      </c>
      <c r="FF102" s="18">
        <f t="shared" ca="1" si="154"/>
        <v>0</v>
      </c>
      <c r="FG102" s="18">
        <f t="shared" ca="1" si="154"/>
        <v>0</v>
      </c>
      <c r="FH102" s="18">
        <f t="shared" ca="1" si="154"/>
        <v>0</v>
      </c>
      <c r="FI102" s="18">
        <f t="shared" ca="1" si="154"/>
        <v>0</v>
      </c>
      <c r="FJ102" s="18">
        <f t="shared" ca="1" si="154"/>
        <v>0</v>
      </c>
      <c r="FK102" s="18">
        <f t="shared" ca="1" si="154"/>
        <v>0</v>
      </c>
      <c r="FL102" s="18">
        <f t="shared" ca="1" si="154"/>
        <v>0</v>
      </c>
      <c r="FM102" s="18">
        <f t="shared" ca="1" si="154"/>
        <v>0</v>
      </c>
      <c r="FN102" s="18">
        <f t="shared" ca="1" si="154"/>
        <v>0</v>
      </c>
      <c r="FO102" s="18">
        <f t="shared" ca="1" si="154"/>
        <v>0</v>
      </c>
      <c r="FP102" s="18">
        <f t="shared" ca="1" si="154"/>
        <v>0</v>
      </c>
      <c r="FQ102" s="18">
        <f t="shared" ca="1" si="154"/>
        <v>0</v>
      </c>
      <c r="FR102" s="18">
        <f t="shared" ca="1" si="154"/>
        <v>0</v>
      </c>
    </row>
    <row r="103" spans="3:175">
      <c r="C103" t="s">
        <v>1154</v>
      </c>
      <c r="D103" s="144" t="s">
        <v>974</v>
      </c>
      <c r="I103" s="168">
        <f t="shared" ref="I103" ca="1" si="155">SUM(J103:FR103)</f>
        <v>-125.27434688225166</v>
      </c>
      <c r="J103" s="18">
        <f t="shared" ref="J103:AO103" si="156">-1 * SUM(J841, J950)</f>
        <v>0</v>
      </c>
      <c r="K103" s="18">
        <f t="shared" ca="1" si="156"/>
        <v>0</v>
      </c>
      <c r="L103" s="18">
        <f t="shared" ca="1" si="156"/>
        <v>0</v>
      </c>
      <c r="M103" s="18">
        <f t="shared" ca="1" si="156"/>
        <v>0</v>
      </c>
      <c r="N103" s="18">
        <f t="shared" ca="1" si="156"/>
        <v>0</v>
      </c>
      <c r="O103" s="18">
        <f t="shared" ca="1" si="156"/>
        <v>0</v>
      </c>
      <c r="P103" s="18">
        <f t="shared" ca="1" si="156"/>
        <v>0</v>
      </c>
      <c r="Q103" s="18">
        <f t="shared" ca="1" si="156"/>
        <v>0</v>
      </c>
      <c r="R103" s="18">
        <f t="shared" ca="1" si="156"/>
        <v>0</v>
      </c>
      <c r="S103" s="18">
        <f t="shared" ca="1" si="156"/>
        <v>0</v>
      </c>
      <c r="T103" s="18">
        <f t="shared" ca="1" si="156"/>
        <v>0</v>
      </c>
      <c r="U103" s="18">
        <f t="shared" ca="1" si="156"/>
        <v>0</v>
      </c>
      <c r="V103" s="18">
        <f t="shared" ca="1" si="156"/>
        <v>0</v>
      </c>
      <c r="W103" s="18">
        <f t="shared" ca="1" si="156"/>
        <v>0</v>
      </c>
      <c r="X103" s="18">
        <f t="shared" ca="1" si="156"/>
        <v>0</v>
      </c>
      <c r="Y103" s="18">
        <f t="shared" ca="1" si="156"/>
        <v>0</v>
      </c>
      <c r="Z103" s="18">
        <f t="shared" ca="1" si="156"/>
        <v>0</v>
      </c>
      <c r="AA103" s="18">
        <f t="shared" ca="1" si="156"/>
        <v>0</v>
      </c>
      <c r="AB103" s="18">
        <f t="shared" ca="1" si="156"/>
        <v>-25.205479452054796</v>
      </c>
      <c r="AC103" s="18">
        <f t="shared" ca="1" si="156"/>
        <v>-25.205479452054796</v>
      </c>
      <c r="AD103" s="18">
        <f t="shared" ca="1" si="156"/>
        <v>-24.863387978142075</v>
      </c>
      <c r="AE103" s="18">
        <f t="shared" ca="1" si="156"/>
        <v>-24.863387978142075</v>
      </c>
      <c r="AF103" s="18">
        <f t="shared" ca="1" si="156"/>
        <v>-25.136612021857925</v>
      </c>
      <c r="AG103" s="18">
        <f t="shared" ca="1" si="156"/>
        <v>0</v>
      </c>
      <c r="AH103" s="18">
        <f t="shared" ca="1" si="156"/>
        <v>0</v>
      </c>
      <c r="AI103" s="18">
        <f t="shared" ca="1" si="156"/>
        <v>0</v>
      </c>
      <c r="AJ103" s="18">
        <f t="shared" ca="1" si="156"/>
        <v>0</v>
      </c>
      <c r="AK103" s="18">
        <f t="shared" ca="1" si="156"/>
        <v>0</v>
      </c>
      <c r="AL103" s="18">
        <f t="shared" ca="1" si="156"/>
        <v>0</v>
      </c>
      <c r="AM103" s="18">
        <f t="shared" ca="1" si="156"/>
        <v>0</v>
      </c>
      <c r="AN103" s="18">
        <f t="shared" ca="1" si="156"/>
        <v>0</v>
      </c>
      <c r="AO103" s="18">
        <f t="shared" ca="1" si="156"/>
        <v>0</v>
      </c>
      <c r="AP103" s="18">
        <f t="shared" ref="AP103:BU103" ca="1" si="157">-1 * SUM(AP841, AP950)</f>
        <v>0</v>
      </c>
      <c r="AQ103" s="18">
        <f t="shared" ca="1" si="157"/>
        <v>0</v>
      </c>
      <c r="AR103" s="18">
        <f t="shared" ca="1" si="157"/>
        <v>0</v>
      </c>
      <c r="AS103" s="18">
        <f t="shared" ca="1" si="157"/>
        <v>0</v>
      </c>
      <c r="AT103" s="18">
        <f t="shared" ca="1" si="157"/>
        <v>0</v>
      </c>
      <c r="AU103" s="18">
        <f t="shared" ca="1" si="157"/>
        <v>0</v>
      </c>
      <c r="AV103" s="18">
        <f t="shared" ca="1" si="157"/>
        <v>0</v>
      </c>
      <c r="AW103" s="18">
        <f t="shared" ca="1" si="157"/>
        <v>0</v>
      </c>
      <c r="AX103" s="18">
        <f t="shared" ca="1" si="157"/>
        <v>0</v>
      </c>
      <c r="AY103" s="18">
        <f t="shared" ca="1" si="157"/>
        <v>0</v>
      </c>
      <c r="AZ103" s="18">
        <f t="shared" ca="1" si="157"/>
        <v>0</v>
      </c>
      <c r="BA103" s="18">
        <f t="shared" ca="1" si="157"/>
        <v>0</v>
      </c>
      <c r="BB103" s="18">
        <f t="shared" ca="1" si="157"/>
        <v>0</v>
      </c>
      <c r="BC103" s="18">
        <f t="shared" ca="1" si="157"/>
        <v>0</v>
      </c>
      <c r="BD103" s="18">
        <f t="shared" ca="1" si="157"/>
        <v>0</v>
      </c>
      <c r="BE103" s="18">
        <f t="shared" ca="1" si="157"/>
        <v>0</v>
      </c>
      <c r="BF103" s="18">
        <f t="shared" ca="1" si="157"/>
        <v>0</v>
      </c>
      <c r="BG103" s="18">
        <f t="shared" ca="1" si="157"/>
        <v>0</v>
      </c>
      <c r="BH103" s="18">
        <f t="shared" ca="1" si="157"/>
        <v>0</v>
      </c>
      <c r="BI103" s="18">
        <f t="shared" ca="1" si="157"/>
        <v>0</v>
      </c>
      <c r="BJ103" s="18">
        <f t="shared" ca="1" si="157"/>
        <v>0</v>
      </c>
      <c r="BK103" s="18">
        <f t="shared" ca="1" si="157"/>
        <v>0</v>
      </c>
      <c r="BL103" s="18">
        <f t="shared" ca="1" si="157"/>
        <v>0</v>
      </c>
      <c r="BM103" s="18">
        <f t="shared" ca="1" si="157"/>
        <v>0</v>
      </c>
      <c r="BN103" s="18">
        <f t="shared" ca="1" si="157"/>
        <v>0</v>
      </c>
      <c r="BO103" s="18">
        <f t="shared" ca="1" si="157"/>
        <v>0</v>
      </c>
      <c r="BP103" s="18">
        <f t="shared" ca="1" si="157"/>
        <v>0</v>
      </c>
      <c r="BQ103" s="18">
        <f t="shared" ca="1" si="157"/>
        <v>0</v>
      </c>
      <c r="BR103" s="18">
        <f t="shared" ca="1" si="157"/>
        <v>0</v>
      </c>
      <c r="BS103" s="18">
        <f t="shared" ca="1" si="157"/>
        <v>0</v>
      </c>
      <c r="BT103" s="18">
        <f t="shared" ca="1" si="157"/>
        <v>0</v>
      </c>
      <c r="BU103" s="18">
        <f t="shared" ca="1" si="157"/>
        <v>0</v>
      </c>
      <c r="BV103" s="18">
        <f t="shared" ref="BV103:DA103" ca="1" si="158">-1 * SUM(BV841, BV950)</f>
        <v>0</v>
      </c>
      <c r="BW103" s="18">
        <f t="shared" ca="1" si="158"/>
        <v>0</v>
      </c>
      <c r="BX103" s="18">
        <f t="shared" ca="1" si="158"/>
        <v>0</v>
      </c>
      <c r="BY103" s="18">
        <f t="shared" ca="1" si="158"/>
        <v>0</v>
      </c>
      <c r="BZ103" s="18">
        <f t="shared" ca="1" si="158"/>
        <v>0</v>
      </c>
      <c r="CA103" s="18">
        <f t="shared" ca="1" si="158"/>
        <v>0</v>
      </c>
      <c r="CB103" s="18">
        <f t="shared" ca="1" si="158"/>
        <v>0</v>
      </c>
      <c r="CC103" s="18">
        <f t="shared" ca="1" si="158"/>
        <v>0</v>
      </c>
      <c r="CD103" s="18">
        <f t="shared" ca="1" si="158"/>
        <v>0</v>
      </c>
      <c r="CE103" s="18">
        <f t="shared" ca="1" si="158"/>
        <v>0</v>
      </c>
      <c r="CF103" s="18">
        <f t="shared" ca="1" si="158"/>
        <v>0</v>
      </c>
      <c r="CG103" s="18">
        <f t="shared" ca="1" si="158"/>
        <v>0</v>
      </c>
      <c r="CH103" s="18">
        <f t="shared" ca="1" si="158"/>
        <v>0</v>
      </c>
      <c r="CI103" s="18">
        <f t="shared" ca="1" si="158"/>
        <v>0</v>
      </c>
      <c r="CJ103" s="18">
        <f t="shared" ca="1" si="158"/>
        <v>0</v>
      </c>
      <c r="CK103" s="18">
        <f t="shared" ca="1" si="158"/>
        <v>0</v>
      </c>
      <c r="CL103" s="18">
        <f t="shared" ca="1" si="158"/>
        <v>0</v>
      </c>
      <c r="CM103" s="18">
        <f t="shared" ca="1" si="158"/>
        <v>0</v>
      </c>
      <c r="CN103" s="18">
        <f t="shared" ca="1" si="158"/>
        <v>0</v>
      </c>
      <c r="CO103" s="18">
        <f t="shared" ca="1" si="158"/>
        <v>0</v>
      </c>
      <c r="CP103" s="18">
        <f t="shared" ca="1" si="158"/>
        <v>0</v>
      </c>
      <c r="CQ103" s="18">
        <f t="shared" ca="1" si="158"/>
        <v>0</v>
      </c>
      <c r="CR103" s="18">
        <f t="shared" ca="1" si="158"/>
        <v>0</v>
      </c>
      <c r="CS103" s="18">
        <f t="shared" ca="1" si="158"/>
        <v>0</v>
      </c>
      <c r="CT103" s="18">
        <f t="shared" ca="1" si="158"/>
        <v>0</v>
      </c>
      <c r="CU103" s="18">
        <f t="shared" ca="1" si="158"/>
        <v>0</v>
      </c>
      <c r="CV103" s="18">
        <f t="shared" ca="1" si="158"/>
        <v>0</v>
      </c>
      <c r="CW103" s="18">
        <f t="shared" ca="1" si="158"/>
        <v>0</v>
      </c>
      <c r="CX103" s="18">
        <f t="shared" ca="1" si="158"/>
        <v>0</v>
      </c>
      <c r="CY103" s="18">
        <f t="shared" ca="1" si="158"/>
        <v>0</v>
      </c>
      <c r="CZ103" s="18">
        <f t="shared" ca="1" si="158"/>
        <v>0</v>
      </c>
      <c r="DA103" s="18">
        <f t="shared" ca="1" si="158"/>
        <v>0</v>
      </c>
      <c r="DB103" s="18">
        <f t="shared" ref="DB103:EG103" ca="1" si="159">-1 * SUM(DB841, DB950)</f>
        <v>0</v>
      </c>
      <c r="DC103" s="18">
        <f t="shared" ca="1" si="159"/>
        <v>0</v>
      </c>
      <c r="DD103" s="18">
        <f t="shared" ca="1" si="159"/>
        <v>0</v>
      </c>
      <c r="DE103" s="18">
        <f t="shared" ca="1" si="159"/>
        <v>0</v>
      </c>
      <c r="DF103" s="18">
        <f t="shared" ca="1" si="159"/>
        <v>0</v>
      </c>
      <c r="DG103" s="18">
        <f t="shared" ca="1" si="159"/>
        <v>0</v>
      </c>
      <c r="DH103" s="18">
        <f t="shared" ca="1" si="159"/>
        <v>0</v>
      </c>
      <c r="DI103" s="18">
        <f t="shared" ca="1" si="159"/>
        <v>0</v>
      </c>
      <c r="DJ103" s="18">
        <f t="shared" ca="1" si="159"/>
        <v>0</v>
      </c>
      <c r="DK103" s="18">
        <f t="shared" ca="1" si="159"/>
        <v>0</v>
      </c>
      <c r="DL103" s="18">
        <f t="shared" ca="1" si="159"/>
        <v>0</v>
      </c>
      <c r="DM103" s="18">
        <f t="shared" ca="1" si="159"/>
        <v>0</v>
      </c>
      <c r="DN103" s="18">
        <f t="shared" ca="1" si="159"/>
        <v>0</v>
      </c>
      <c r="DO103" s="18">
        <f t="shared" ca="1" si="159"/>
        <v>0</v>
      </c>
      <c r="DP103" s="18">
        <f t="shared" ca="1" si="159"/>
        <v>0</v>
      </c>
      <c r="DQ103" s="18">
        <f t="shared" ca="1" si="159"/>
        <v>0</v>
      </c>
      <c r="DR103" s="18">
        <f t="shared" ca="1" si="159"/>
        <v>0</v>
      </c>
      <c r="DS103" s="18">
        <f t="shared" ca="1" si="159"/>
        <v>0</v>
      </c>
      <c r="DT103" s="18">
        <f t="shared" ca="1" si="159"/>
        <v>0</v>
      </c>
      <c r="DU103" s="18">
        <f t="shared" ca="1" si="159"/>
        <v>0</v>
      </c>
      <c r="DV103" s="18">
        <f t="shared" ca="1" si="159"/>
        <v>0</v>
      </c>
      <c r="DW103" s="18">
        <f t="shared" ca="1" si="159"/>
        <v>0</v>
      </c>
      <c r="DX103" s="18">
        <f t="shared" ca="1" si="159"/>
        <v>0</v>
      </c>
      <c r="DY103" s="18">
        <f t="shared" ca="1" si="159"/>
        <v>0</v>
      </c>
      <c r="DZ103" s="18">
        <f t="shared" ca="1" si="159"/>
        <v>0</v>
      </c>
      <c r="EA103" s="18">
        <f t="shared" ca="1" si="159"/>
        <v>0</v>
      </c>
      <c r="EB103" s="18">
        <f t="shared" ca="1" si="159"/>
        <v>0</v>
      </c>
      <c r="EC103" s="18">
        <f t="shared" ca="1" si="159"/>
        <v>0</v>
      </c>
      <c r="ED103" s="18">
        <f t="shared" ca="1" si="159"/>
        <v>0</v>
      </c>
      <c r="EE103" s="18">
        <f t="shared" ca="1" si="159"/>
        <v>0</v>
      </c>
      <c r="EF103" s="18">
        <f t="shared" ca="1" si="159"/>
        <v>0</v>
      </c>
      <c r="EG103" s="18">
        <f t="shared" ca="1" si="159"/>
        <v>0</v>
      </c>
      <c r="EH103" s="18">
        <f t="shared" ref="EH103:FR103" ca="1" si="160">-1 * SUM(EH841, EH950)</f>
        <v>0</v>
      </c>
      <c r="EI103" s="18">
        <f t="shared" ca="1" si="160"/>
        <v>0</v>
      </c>
      <c r="EJ103" s="18">
        <f t="shared" ca="1" si="160"/>
        <v>0</v>
      </c>
      <c r="EK103" s="18">
        <f t="shared" ca="1" si="160"/>
        <v>0</v>
      </c>
      <c r="EL103" s="18">
        <f t="shared" ca="1" si="160"/>
        <v>0</v>
      </c>
      <c r="EM103" s="18">
        <f t="shared" ca="1" si="160"/>
        <v>0</v>
      </c>
      <c r="EN103" s="18">
        <f t="shared" ca="1" si="160"/>
        <v>0</v>
      </c>
      <c r="EO103" s="18">
        <f t="shared" ca="1" si="160"/>
        <v>0</v>
      </c>
      <c r="EP103" s="18">
        <f t="shared" ca="1" si="160"/>
        <v>0</v>
      </c>
      <c r="EQ103" s="18">
        <f t="shared" ca="1" si="160"/>
        <v>0</v>
      </c>
      <c r="ER103" s="18">
        <f t="shared" ca="1" si="160"/>
        <v>0</v>
      </c>
      <c r="ES103" s="18">
        <f t="shared" ca="1" si="160"/>
        <v>0</v>
      </c>
      <c r="ET103" s="18">
        <f t="shared" ca="1" si="160"/>
        <v>0</v>
      </c>
      <c r="EU103" s="18">
        <f t="shared" ca="1" si="160"/>
        <v>0</v>
      </c>
      <c r="EV103" s="18">
        <f t="shared" ca="1" si="160"/>
        <v>0</v>
      </c>
      <c r="EW103" s="18">
        <f t="shared" ca="1" si="160"/>
        <v>0</v>
      </c>
      <c r="EX103" s="18">
        <f t="shared" ca="1" si="160"/>
        <v>0</v>
      </c>
      <c r="EY103" s="18">
        <f t="shared" ca="1" si="160"/>
        <v>0</v>
      </c>
      <c r="EZ103" s="18">
        <f t="shared" ca="1" si="160"/>
        <v>0</v>
      </c>
      <c r="FA103" s="18">
        <f t="shared" ca="1" si="160"/>
        <v>0</v>
      </c>
      <c r="FB103" s="18">
        <f t="shared" ca="1" si="160"/>
        <v>0</v>
      </c>
      <c r="FC103" s="18">
        <f t="shared" ca="1" si="160"/>
        <v>0</v>
      </c>
      <c r="FD103" s="18">
        <f t="shared" ca="1" si="160"/>
        <v>0</v>
      </c>
      <c r="FE103" s="18">
        <f t="shared" ca="1" si="160"/>
        <v>0</v>
      </c>
      <c r="FF103" s="18">
        <f t="shared" ca="1" si="160"/>
        <v>0</v>
      </c>
      <c r="FG103" s="18">
        <f t="shared" ca="1" si="160"/>
        <v>0</v>
      </c>
      <c r="FH103" s="18">
        <f t="shared" ca="1" si="160"/>
        <v>0</v>
      </c>
      <c r="FI103" s="18">
        <f t="shared" ca="1" si="160"/>
        <v>0</v>
      </c>
      <c r="FJ103" s="18">
        <f t="shared" ca="1" si="160"/>
        <v>0</v>
      </c>
      <c r="FK103" s="18">
        <f t="shared" ca="1" si="160"/>
        <v>0</v>
      </c>
      <c r="FL103" s="18">
        <f t="shared" ca="1" si="160"/>
        <v>0</v>
      </c>
      <c r="FM103" s="18">
        <f t="shared" ca="1" si="160"/>
        <v>0</v>
      </c>
      <c r="FN103" s="18">
        <f t="shared" ca="1" si="160"/>
        <v>0</v>
      </c>
      <c r="FO103" s="18">
        <f t="shared" ca="1" si="160"/>
        <v>0</v>
      </c>
      <c r="FP103" s="18">
        <f t="shared" ca="1" si="160"/>
        <v>0</v>
      </c>
      <c r="FQ103" s="18">
        <f t="shared" ca="1" si="160"/>
        <v>0</v>
      </c>
      <c r="FR103" s="18">
        <f t="shared" ca="1" si="160"/>
        <v>0</v>
      </c>
    </row>
    <row r="104" spans="3:175">
      <c r="C104" t="s">
        <v>593</v>
      </c>
      <c r="D104" s="144" t="s">
        <v>974</v>
      </c>
      <c r="I104" s="272">
        <f t="shared" ca="1" si="126"/>
        <v>0</v>
      </c>
      <c r="J104" s="18">
        <f>-J901</f>
        <v>0</v>
      </c>
      <c r="K104" s="18">
        <f t="shared" ref="K104:BV104" ca="1" si="161">-K901</f>
        <v>0</v>
      </c>
      <c r="L104" s="18">
        <f t="shared" ca="1" si="161"/>
        <v>0</v>
      </c>
      <c r="M104" s="18">
        <f t="shared" ca="1" si="161"/>
        <v>0</v>
      </c>
      <c r="N104" s="18">
        <f t="shared" ca="1" si="161"/>
        <v>0</v>
      </c>
      <c r="O104" s="18">
        <f t="shared" ca="1" si="161"/>
        <v>0</v>
      </c>
      <c r="P104" s="18">
        <f t="shared" ca="1" si="161"/>
        <v>0</v>
      </c>
      <c r="Q104" s="18">
        <f t="shared" ca="1" si="161"/>
        <v>0</v>
      </c>
      <c r="R104" s="18">
        <f t="shared" ca="1" si="161"/>
        <v>0</v>
      </c>
      <c r="S104" s="18">
        <f t="shared" ca="1" si="161"/>
        <v>0</v>
      </c>
      <c r="T104" s="18">
        <f t="shared" ca="1" si="161"/>
        <v>0</v>
      </c>
      <c r="U104" s="18">
        <f t="shared" ca="1" si="161"/>
        <v>0</v>
      </c>
      <c r="V104" s="18">
        <f t="shared" ca="1" si="161"/>
        <v>0</v>
      </c>
      <c r="W104" s="18">
        <f t="shared" ca="1" si="161"/>
        <v>0</v>
      </c>
      <c r="X104" s="18">
        <f t="shared" ca="1" si="161"/>
        <v>0</v>
      </c>
      <c r="Y104" s="18">
        <f t="shared" ca="1" si="161"/>
        <v>0</v>
      </c>
      <c r="Z104" s="18">
        <f t="shared" ca="1" si="161"/>
        <v>0</v>
      </c>
      <c r="AA104" s="18">
        <f t="shared" ca="1" si="161"/>
        <v>0</v>
      </c>
      <c r="AB104" s="18">
        <f t="shared" ca="1" si="161"/>
        <v>0</v>
      </c>
      <c r="AC104" s="18">
        <f t="shared" ca="1" si="161"/>
        <v>0</v>
      </c>
      <c r="AD104" s="18">
        <f t="shared" ca="1" si="161"/>
        <v>0</v>
      </c>
      <c r="AE104" s="18">
        <f t="shared" ca="1" si="161"/>
        <v>0</v>
      </c>
      <c r="AF104" s="18">
        <f t="shared" ca="1" si="161"/>
        <v>0</v>
      </c>
      <c r="AG104" s="18">
        <f t="shared" ca="1" si="161"/>
        <v>0</v>
      </c>
      <c r="AH104" s="18">
        <f t="shared" ca="1" si="161"/>
        <v>0</v>
      </c>
      <c r="AI104" s="18">
        <f t="shared" ca="1" si="161"/>
        <v>0</v>
      </c>
      <c r="AJ104" s="18">
        <f t="shared" ca="1" si="161"/>
        <v>0</v>
      </c>
      <c r="AK104" s="18">
        <f t="shared" ca="1" si="161"/>
        <v>0</v>
      </c>
      <c r="AL104" s="18">
        <f t="shared" ca="1" si="161"/>
        <v>0</v>
      </c>
      <c r="AM104" s="18">
        <f t="shared" ca="1" si="161"/>
        <v>0</v>
      </c>
      <c r="AN104" s="18">
        <f t="shared" ca="1" si="161"/>
        <v>0</v>
      </c>
      <c r="AO104" s="18">
        <f t="shared" ca="1" si="161"/>
        <v>0</v>
      </c>
      <c r="AP104" s="18">
        <f t="shared" ca="1" si="161"/>
        <v>0</v>
      </c>
      <c r="AQ104" s="18">
        <f t="shared" ca="1" si="161"/>
        <v>0</v>
      </c>
      <c r="AR104" s="18">
        <f t="shared" ca="1" si="161"/>
        <v>0</v>
      </c>
      <c r="AS104" s="18">
        <f t="shared" ca="1" si="161"/>
        <v>0</v>
      </c>
      <c r="AT104" s="18">
        <f t="shared" ca="1" si="161"/>
        <v>0</v>
      </c>
      <c r="AU104" s="18">
        <f t="shared" ca="1" si="161"/>
        <v>0</v>
      </c>
      <c r="AV104" s="18">
        <f t="shared" ca="1" si="161"/>
        <v>0</v>
      </c>
      <c r="AW104" s="18">
        <f t="shared" ca="1" si="161"/>
        <v>0</v>
      </c>
      <c r="AX104" s="18">
        <f t="shared" ca="1" si="161"/>
        <v>0</v>
      </c>
      <c r="AY104" s="18">
        <f t="shared" ca="1" si="161"/>
        <v>0</v>
      </c>
      <c r="AZ104" s="18">
        <f t="shared" ca="1" si="161"/>
        <v>0</v>
      </c>
      <c r="BA104" s="18">
        <f t="shared" ca="1" si="161"/>
        <v>0</v>
      </c>
      <c r="BB104" s="18">
        <f t="shared" ca="1" si="161"/>
        <v>0</v>
      </c>
      <c r="BC104" s="18">
        <f t="shared" ca="1" si="161"/>
        <v>0</v>
      </c>
      <c r="BD104" s="18">
        <f t="shared" ca="1" si="161"/>
        <v>0</v>
      </c>
      <c r="BE104" s="18">
        <f t="shared" ca="1" si="161"/>
        <v>0</v>
      </c>
      <c r="BF104" s="18">
        <f t="shared" ca="1" si="161"/>
        <v>0</v>
      </c>
      <c r="BG104" s="18">
        <f t="shared" ca="1" si="161"/>
        <v>0</v>
      </c>
      <c r="BH104" s="18">
        <f t="shared" ca="1" si="161"/>
        <v>0</v>
      </c>
      <c r="BI104" s="18">
        <f t="shared" ca="1" si="161"/>
        <v>0</v>
      </c>
      <c r="BJ104" s="18">
        <f t="shared" ca="1" si="161"/>
        <v>0</v>
      </c>
      <c r="BK104" s="18">
        <f t="shared" ca="1" si="161"/>
        <v>0</v>
      </c>
      <c r="BL104" s="18">
        <f t="shared" ca="1" si="161"/>
        <v>0</v>
      </c>
      <c r="BM104" s="18">
        <f t="shared" ca="1" si="161"/>
        <v>0</v>
      </c>
      <c r="BN104" s="18">
        <f t="shared" ca="1" si="161"/>
        <v>0</v>
      </c>
      <c r="BO104" s="18">
        <f t="shared" ca="1" si="161"/>
        <v>0</v>
      </c>
      <c r="BP104" s="18">
        <f t="shared" ca="1" si="161"/>
        <v>0</v>
      </c>
      <c r="BQ104" s="18">
        <f t="shared" ca="1" si="161"/>
        <v>0</v>
      </c>
      <c r="BR104" s="18">
        <f t="shared" ca="1" si="161"/>
        <v>0</v>
      </c>
      <c r="BS104" s="18">
        <f t="shared" ca="1" si="161"/>
        <v>0</v>
      </c>
      <c r="BT104" s="18">
        <f t="shared" ca="1" si="161"/>
        <v>0</v>
      </c>
      <c r="BU104" s="18">
        <f t="shared" ca="1" si="161"/>
        <v>0</v>
      </c>
      <c r="BV104" s="18">
        <f t="shared" ca="1" si="161"/>
        <v>0</v>
      </c>
      <c r="BW104" s="18">
        <f t="shared" ref="BW104:EH104" ca="1" si="162">-BW901</f>
        <v>0</v>
      </c>
      <c r="BX104" s="18">
        <f t="shared" ca="1" si="162"/>
        <v>0</v>
      </c>
      <c r="BY104" s="18">
        <f t="shared" ca="1" si="162"/>
        <v>0</v>
      </c>
      <c r="BZ104" s="18">
        <f t="shared" ca="1" si="162"/>
        <v>0</v>
      </c>
      <c r="CA104" s="18">
        <f t="shared" ca="1" si="162"/>
        <v>0</v>
      </c>
      <c r="CB104" s="18">
        <f t="shared" ca="1" si="162"/>
        <v>0</v>
      </c>
      <c r="CC104" s="18">
        <f t="shared" ca="1" si="162"/>
        <v>0</v>
      </c>
      <c r="CD104" s="18">
        <f t="shared" ca="1" si="162"/>
        <v>0</v>
      </c>
      <c r="CE104" s="18">
        <f t="shared" ca="1" si="162"/>
        <v>0</v>
      </c>
      <c r="CF104" s="18">
        <f t="shared" ca="1" si="162"/>
        <v>0</v>
      </c>
      <c r="CG104" s="18">
        <f t="shared" ca="1" si="162"/>
        <v>0</v>
      </c>
      <c r="CH104" s="18">
        <f t="shared" ca="1" si="162"/>
        <v>0</v>
      </c>
      <c r="CI104" s="18">
        <f t="shared" ca="1" si="162"/>
        <v>0</v>
      </c>
      <c r="CJ104" s="18">
        <f t="shared" ca="1" si="162"/>
        <v>0</v>
      </c>
      <c r="CK104" s="18">
        <f t="shared" ca="1" si="162"/>
        <v>0</v>
      </c>
      <c r="CL104" s="18">
        <f t="shared" ca="1" si="162"/>
        <v>0</v>
      </c>
      <c r="CM104" s="18">
        <f t="shared" ca="1" si="162"/>
        <v>0</v>
      </c>
      <c r="CN104" s="18">
        <f t="shared" ca="1" si="162"/>
        <v>0</v>
      </c>
      <c r="CO104" s="18">
        <f t="shared" ca="1" si="162"/>
        <v>0</v>
      </c>
      <c r="CP104" s="18">
        <f t="shared" ca="1" si="162"/>
        <v>0</v>
      </c>
      <c r="CQ104" s="18">
        <f t="shared" ca="1" si="162"/>
        <v>0</v>
      </c>
      <c r="CR104" s="18">
        <f t="shared" ca="1" si="162"/>
        <v>0</v>
      </c>
      <c r="CS104" s="18">
        <f t="shared" ca="1" si="162"/>
        <v>0</v>
      </c>
      <c r="CT104" s="18">
        <f t="shared" ca="1" si="162"/>
        <v>0</v>
      </c>
      <c r="CU104" s="18">
        <f t="shared" ca="1" si="162"/>
        <v>0</v>
      </c>
      <c r="CV104" s="18">
        <f t="shared" ca="1" si="162"/>
        <v>0</v>
      </c>
      <c r="CW104" s="18">
        <f t="shared" ca="1" si="162"/>
        <v>0</v>
      </c>
      <c r="CX104" s="18">
        <f t="shared" ca="1" si="162"/>
        <v>0</v>
      </c>
      <c r="CY104" s="18">
        <f t="shared" ca="1" si="162"/>
        <v>0</v>
      </c>
      <c r="CZ104" s="18">
        <f t="shared" ca="1" si="162"/>
        <v>0</v>
      </c>
      <c r="DA104" s="18">
        <f t="shared" ca="1" si="162"/>
        <v>0</v>
      </c>
      <c r="DB104" s="18">
        <f t="shared" ca="1" si="162"/>
        <v>0</v>
      </c>
      <c r="DC104" s="18">
        <f t="shared" ca="1" si="162"/>
        <v>0</v>
      </c>
      <c r="DD104" s="18">
        <f t="shared" ca="1" si="162"/>
        <v>0</v>
      </c>
      <c r="DE104" s="18">
        <f t="shared" ca="1" si="162"/>
        <v>0</v>
      </c>
      <c r="DF104" s="18">
        <f t="shared" ca="1" si="162"/>
        <v>0</v>
      </c>
      <c r="DG104" s="18">
        <f t="shared" ca="1" si="162"/>
        <v>0</v>
      </c>
      <c r="DH104" s="18">
        <f t="shared" ca="1" si="162"/>
        <v>0</v>
      </c>
      <c r="DI104" s="18">
        <f t="shared" ca="1" si="162"/>
        <v>0</v>
      </c>
      <c r="DJ104" s="18">
        <f t="shared" ca="1" si="162"/>
        <v>0</v>
      </c>
      <c r="DK104" s="18">
        <f t="shared" ca="1" si="162"/>
        <v>0</v>
      </c>
      <c r="DL104" s="18">
        <f t="shared" ca="1" si="162"/>
        <v>0</v>
      </c>
      <c r="DM104" s="18">
        <f t="shared" ca="1" si="162"/>
        <v>0</v>
      </c>
      <c r="DN104" s="18">
        <f t="shared" ca="1" si="162"/>
        <v>0</v>
      </c>
      <c r="DO104" s="18">
        <f t="shared" ca="1" si="162"/>
        <v>0</v>
      </c>
      <c r="DP104" s="18">
        <f t="shared" ca="1" si="162"/>
        <v>0</v>
      </c>
      <c r="DQ104" s="18">
        <f t="shared" ca="1" si="162"/>
        <v>0</v>
      </c>
      <c r="DR104" s="18">
        <f t="shared" ca="1" si="162"/>
        <v>0</v>
      </c>
      <c r="DS104" s="18">
        <f t="shared" ca="1" si="162"/>
        <v>0</v>
      </c>
      <c r="DT104" s="18">
        <f t="shared" ca="1" si="162"/>
        <v>0</v>
      </c>
      <c r="DU104" s="18">
        <f t="shared" ca="1" si="162"/>
        <v>0</v>
      </c>
      <c r="DV104" s="18">
        <f t="shared" ca="1" si="162"/>
        <v>0</v>
      </c>
      <c r="DW104" s="18">
        <f t="shared" ca="1" si="162"/>
        <v>0</v>
      </c>
      <c r="DX104" s="18">
        <f t="shared" ca="1" si="162"/>
        <v>0</v>
      </c>
      <c r="DY104" s="18">
        <f t="shared" ca="1" si="162"/>
        <v>0</v>
      </c>
      <c r="DZ104" s="18">
        <f t="shared" ca="1" si="162"/>
        <v>0</v>
      </c>
      <c r="EA104" s="18">
        <f t="shared" ca="1" si="162"/>
        <v>0</v>
      </c>
      <c r="EB104" s="18">
        <f t="shared" ca="1" si="162"/>
        <v>0</v>
      </c>
      <c r="EC104" s="18">
        <f t="shared" ca="1" si="162"/>
        <v>0</v>
      </c>
      <c r="ED104" s="18">
        <f t="shared" ca="1" si="162"/>
        <v>0</v>
      </c>
      <c r="EE104" s="18">
        <f t="shared" ca="1" si="162"/>
        <v>0</v>
      </c>
      <c r="EF104" s="18">
        <f t="shared" ca="1" si="162"/>
        <v>0</v>
      </c>
      <c r="EG104" s="18">
        <f t="shared" ca="1" si="162"/>
        <v>0</v>
      </c>
      <c r="EH104" s="18">
        <f t="shared" ca="1" si="162"/>
        <v>0</v>
      </c>
      <c r="EI104" s="18">
        <f t="shared" ref="EI104:FR104" ca="1" si="163">-EI901</f>
        <v>0</v>
      </c>
      <c r="EJ104" s="18">
        <f t="shared" ca="1" si="163"/>
        <v>0</v>
      </c>
      <c r="EK104" s="18">
        <f t="shared" ca="1" si="163"/>
        <v>0</v>
      </c>
      <c r="EL104" s="18">
        <f t="shared" ca="1" si="163"/>
        <v>0</v>
      </c>
      <c r="EM104" s="18">
        <f t="shared" ca="1" si="163"/>
        <v>0</v>
      </c>
      <c r="EN104" s="18">
        <f t="shared" ca="1" si="163"/>
        <v>0</v>
      </c>
      <c r="EO104" s="18">
        <f t="shared" ca="1" si="163"/>
        <v>0</v>
      </c>
      <c r="EP104" s="18">
        <f t="shared" ca="1" si="163"/>
        <v>0</v>
      </c>
      <c r="EQ104" s="18">
        <f t="shared" ca="1" si="163"/>
        <v>0</v>
      </c>
      <c r="ER104" s="18">
        <f t="shared" ca="1" si="163"/>
        <v>0</v>
      </c>
      <c r="ES104" s="18">
        <f t="shared" ca="1" si="163"/>
        <v>0</v>
      </c>
      <c r="ET104" s="18">
        <f t="shared" ca="1" si="163"/>
        <v>0</v>
      </c>
      <c r="EU104" s="18">
        <f t="shared" ca="1" si="163"/>
        <v>0</v>
      </c>
      <c r="EV104" s="18">
        <f t="shared" ca="1" si="163"/>
        <v>0</v>
      </c>
      <c r="EW104" s="18">
        <f t="shared" ca="1" si="163"/>
        <v>0</v>
      </c>
      <c r="EX104" s="18">
        <f t="shared" ca="1" si="163"/>
        <v>0</v>
      </c>
      <c r="EY104" s="18">
        <f t="shared" ca="1" si="163"/>
        <v>0</v>
      </c>
      <c r="EZ104" s="18">
        <f t="shared" ca="1" si="163"/>
        <v>0</v>
      </c>
      <c r="FA104" s="18">
        <f t="shared" ca="1" si="163"/>
        <v>0</v>
      </c>
      <c r="FB104" s="18">
        <f t="shared" ca="1" si="163"/>
        <v>0</v>
      </c>
      <c r="FC104" s="18">
        <f t="shared" ca="1" si="163"/>
        <v>0</v>
      </c>
      <c r="FD104" s="18">
        <f t="shared" ca="1" si="163"/>
        <v>0</v>
      </c>
      <c r="FE104" s="18">
        <f t="shared" ca="1" si="163"/>
        <v>0</v>
      </c>
      <c r="FF104" s="18">
        <f t="shared" ca="1" si="163"/>
        <v>0</v>
      </c>
      <c r="FG104" s="18">
        <f t="shared" ca="1" si="163"/>
        <v>0</v>
      </c>
      <c r="FH104" s="18">
        <f t="shared" ca="1" si="163"/>
        <v>0</v>
      </c>
      <c r="FI104" s="18">
        <f t="shared" ca="1" si="163"/>
        <v>0</v>
      </c>
      <c r="FJ104" s="18">
        <f t="shared" ca="1" si="163"/>
        <v>0</v>
      </c>
      <c r="FK104" s="18">
        <f t="shared" ca="1" si="163"/>
        <v>0</v>
      </c>
      <c r="FL104" s="18">
        <f t="shared" ca="1" si="163"/>
        <v>0</v>
      </c>
      <c r="FM104" s="18">
        <f t="shared" ca="1" si="163"/>
        <v>0</v>
      </c>
      <c r="FN104" s="18">
        <f t="shared" ca="1" si="163"/>
        <v>0</v>
      </c>
      <c r="FO104" s="18">
        <f t="shared" ca="1" si="163"/>
        <v>0</v>
      </c>
      <c r="FP104" s="18">
        <f t="shared" ca="1" si="163"/>
        <v>0</v>
      </c>
      <c r="FQ104" s="18">
        <f t="shared" ca="1" si="163"/>
        <v>0</v>
      </c>
      <c r="FR104" s="18">
        <f t="shared" ca="1" si="163"/>
        <v>0</v>
      </c>
    </row>
    <row r="105" spans="3:175">
      <c r="C105" t="s">
        <v>536</v>
      </c>
      <c r="D105" s="144" t="s">
        <v>974</v>
      </c>
      <c r="I105" s="168">
        <f t="shared" ca="1" si="126"/>
        <v>-19402.894414513845</v>
      </c>
      <c r="J105" s="18">
        <f>-J898</f>
        <v>0</v>
      </c>
      <c r="K105" s="18">
        <f t="shared" ref="K105:BV105" ca="1" si="164">-K898</f>
        <v>0</v>
      </c>
      <c r="L105" s="18">
        <f t="shared" ca="1" si="164"/>
        <v>0</v>
      </c>
      <c r="M105" s="18">
        <f t="shared" ca="1" si="164"/>
        <v>0</v>
      </c>
      <c r="N105" s="18">
        <f t="shared" ca="1" si="164"/>
        <v>0</v>
      </c>
      <c r="O105" s="18">
        <f t="shared" ca="1" si="164"/>
        <v>0</v>
      </c>
      <c r="P105" s="18">
        <f t="shared" ca="1" si="164"/>
        <v>0</v>
      </c>
      <c r="Q105" s="18">
        <f t="shared" ca="1" si="164"/>
        <v>0</v>
      </c>
      <c r="R105" s="18">
        <f t="shared" ca="1" si="164"/>
        <v>0</v>
      </c>
      <c r="S105" s="18">
        <f t="shared" ca="1" si="164"/>
        <v>0</v>
      </c>
      <c r="T105" s="18">
        <f t="shared" ca="1" si="164"/>
        <v>0</v>
      </c>
      <c r="U105" s="18">
        <f t="shared" ca="1" si="164"/>
        <v>0</v>
      </c>
      <c r="V105" s="18">
        <f t="shared" ca="1" si="164"/>
        <v>0</v>
      </c>
      <c r="W105" s="18">
        <f t="shared" ca="1" si="164"/>
        <v>0</v>
      </c>
      <c r="X105" s="18">
        <f t="shared" ca="1" si="164"/>
        <v>0</v>
      </c>
      <c r="Y105" s="18">
        <f t="shared" ca="1" si="164"/>
        <v>0</v>
      </c>
      <c r="Z105" s="18">
        <f t="shared" ca="1" si="164"/>
        <v>0</v>
      </c>
      <c r="AA105" s="18">
        <f t="shared" ca="1" si="164"/>
        <v>0</v>
      </c>
      <c r="AB105" s="18">
        <f t="shared" ca="1" si="164"/>
        <v>-3939.9945205479453</v>
      </c>
      <c r="AC105" s="18">
        <f t="shared" ca="1" si="164"/>
        <v>-4129.4939201609359</v>
      </c>
      <c r="AD105" s="18">
        <f t="shared" ca="1" si="164"/>
        <v>-3870.2523190036877</v>
      </c>
      <c r="AE105" s="18">
        <f t="shared" ca="1" si="164"/>
        <v>-3742.0846813915218</v>
      </c>
      <c r="AF105" s="18">
        <f t="shared" ca="1" si="164"/>
        <v>-3721.0689734097527</v>
      </c>
      <c r="AG105" s="18">
        <f t="shared" ca="1" si="164"/>
        <v>0</v>
      </c>
      <c r="AH105" s="18">
        <f t="shared" ca="1" si="164"/>
        <v>0</v>
      </c>
      <c r="AI105" s="18">
        <f t="shared" ca="1" si="164"/>
        <v>0</v>
      </c>
      <c r="AJ105" s="18">
        <f t="shared" ca="1" si="164"/>
        <v>0</v>
      </c>
      <c r="AK105" s="18">
        <f t="shared" ca="1" si="164"/>
        <v>0</v>
      </c>
      <c r="AL105" s="18">
        <f t="shared" ca="1" si="164"/>
        <v>0</v>
      </c>
      <c r="AM105" s="18">
        <f t="shared" ca="1" si="164"/>
        <v>0</v>
      </c>
      <c r="AN105" s="18">
        <f t="shared" ca="1" si="164"/>
        <v>0</v>
      </c>
      <c r="AO105" s="18">
        <f t="shared" ca="1" si="164"/>
        <v>0</v>
      </c>
      <c r="AP105" s="18">
        <f t="shared" ca="1" si="164"/>
        <v>0</v>
      </c>
      <c r="AQ105" s="18">
        <f t="shared" ca="1" si="164"/>
        <v>0</v>
      </c>
      <c r="AR105" s="18">
        <f t="shared" ca="1" si="164"/>
        <v>0</v>
      </c>
      <c r="AS105" s="18">
        <f t="shared" ca="1" si="164"/>
        <v>0</v>
      </c>
      <c r="AT105" s="18">
        <f t="shared" ca="1" si="164"/>
        <v>0</v>
      </c>
      <c r="AU105" s="18">
        <f t="shared" ca="1" si="164"/>
        <v>0</v>
      </c>
      <c r="AV105" s="18">
        <f t="shared" ca="1" si="164"/>
        <v>0</v>
      </c>
      <c r="AW105" s="18">
        <f t="shared" ca="1" si="164"/>
        <v>0</v>
      </c>
      <c r="AX105" s="18">
        <f t="shared" ca="1" si="164"/>
        <v>0</v>
      </c>
      <c r="AY105" s="18">
        <f t="shared" ca="1" si="164"/>
        <v>0</v>
      </c>
      <c r="AZ105" s="18">
        <f t="shared" ca="1" si="164"/>
        <v>0</v>
      </c>
      <c r="BA105" s="18">
        <f t="shared" ca="1" si="164"/>
        <v>0</v>
      </c>
      <c r="BB105" s="18">
        <f t="shared" ca="1" si="164"/>
        <v>0</v>
      </c>
      <c r="BC105" s="18">
        <f t="shared" ca="1" si="164"/>
        <v>0</v>
      </c>
      <c r="BD105" s="18">
        <f t="shared" ca="1" si="164"/>
        <v>0</v>
      </c>
      <c r="BE105" s="18">
        <f t="shared" ca="1" si="164"/>
        <v>0</v>
      </c>
      <c r="BF105" s="18">
        <f t="shared" ca="1" si="164"/>
        <v>0</v>
      </c>
      <c r="BG105" s="18">
        <f t="shared" ca="1" si="164"/>
        <v>0</v>
      </c>
      <c r="BH105" s="18">
        <f t="shared" ca="1" si="164"/>
        <v>0</v>
      </c>
      <c r="BI105" s="18">
        <f t="shared" ca="1" si="164"/>
        <v>0</v>
      </c>
      <c r="BJ105" s="18">
        <f t="shared" ca="1" si="164"/>
        <v>0</v>
      </c>
      <c r="BK105" s="18">
        <f t="shared" ca="1" si="164"/>
        <v>0</v>
      </c>
      <c r="BL105" s="18">
        <f t="shared" ca="1" si="164"/>
        <v>0</v>
      </c>
      <c r="BM105" s="18">
        <f t="shared" ca="1" si="164"/>
        <v>0</v>
      </c>
      <c r="BN105" s="18">
        <f t="shared" ca="1" si="164"/>
        <v>0</v>
      </c>
      <c r="BO105" s="18">
        <f t="shared" ca="1" si="164"/>
        <v>0</v>
      </c>
      <c r="BP105" s="18">
        <f t="shared" ca="1" si="164"/>
        <v>0</v>
      </c>
      <c r="BQ105" s="18">
        <f t="shared" ca="1" si="164"/>
        <v>0</v>
      </c>
      <c r="BR105" s="18">
        <f t="shared" ca="1" si="164"/>
        <v>0</v>
      </c>
      <c r="BS105" s="18">
        <f t="shared" ca="1" si="164"/>
        <v>0</v>
      </c>
      <c r="BT105" s="18">
        <f t="shared" ca="1" si="164"/>
        <v>0</v>
      </c>
      <c r="BU105" s="18">
        <f t="shared" ca="1" si="164"/>
        <v>0</v>
      </c>
      <c r="BV105" s="18">
        <f t="shared" ca="1" si="164"/>
        <v>0</v>
      </c>
      <c r="BW105" s="18">
        <f t="shared" ref="BW105:EH105" ca="1" si="165">-BW898</f>
        <v>0</v>
      </c>
      <c r="BX105" s="18">
        <f t="shared" ca="1" si="165"/>
        <v>0</v>
      </c>
      <c r="BY105" s="18">
        <f t="shared" ca="1" si="165"/>
        <v>0</v>
      </c>
      <c r="BZ105" s="18">
        <f t="shared" ca="1" si="165"/>
        <v>0</v>
      </c>
      <c r="CA105" s="18">
        <f t="shared" ca="1" si="165"/>
        <v>0</v>
      </c>
      <c r="CB105" s="18">
        <f t="shared" ca="1" si="165"/>
        <v>0</v>
      </c>
      <c r="CC105" s="18">
        <f t="shared" ca="1" si="165"/>
        <v>0</v>
      </c>
      <c r="CD105" s="18">
        <f t="shared" ca="1" si="165"/>
        <v>0</v>
      </c>
      <c r="CE105" s="18">
        <f t="shared" ca="1" si="165"/>
        <v>0</v>
      </c>
      <c r="CF105" s="18">
        <f t="shared" ca="1" si="165"/>
        <v>0</v>
      </c>
      <c r="CG105" s="18">
        <f t="shared" ca="1" si="165"/>
        <v>0</v>
      </c>
      <c r="CH105" s="18">
        <f t="shared" ca="1" si="165"/>
        <v>0</v>
      </c>
      <c r="CI105" s="18">
        <f t="shared" ca="1" si="165"/>
        <v>0</v>
      </c>
      <c r="CJ105" s="18">
        <f t="shared" ca="1" si="165"/>
        <v>0</v>
      </c>
      <c r="CK105" s="18">
        <f t="shared" ca="1" si="165"/>
        <v>0</v>
      </c>
      <c r="CL105" s="18">
        <f t="shared" ca="1" si="165"/>
        <v>0</v>
      </c>
      <c r="CM105" s="18">
        <f t="shared" ca="1" si="165"/>
        <v>0</v>
      </c>
      <c r="CN105" s="18">
        <f t="shared" ca="1" si="165"/>
        <v>0</v>
      </c>
      <c r="CO105" s="18">
        <f t="shared" ca="1" si="165"/>
        <v>0</v>
      </c>
      <c r="CP105" s="18">
        <f t="shared" ca="1" si="165"/>
        <v>0</v>
      </c>
      <c r="CQ105" s="18">
        <f t="shared" ca="1" si="165"/>
        <v>0</v>
      </c>
      <c r="CR105" s="18">
        <f t="shared" ca="1" si="165"/>
        <v>0</v>
      </c>
      <c r="CS105" s="18">
        <f t="shared" ca="1" si="165"/>
        <v>0</v>
      </c>
      <c r="CT105" s="18">
        <f t="shared" ca="1" si="165"/>
        <v>0</v>
      </c>
      <c r="CU105" s="18">
        <f t="shared" ca="1" si="165"/>
        <v>0</v>
      </c>
      <c r="CV105" s="18">
        <f t="shared" ca="1" si="165"/>
        <v>0</v>
      </c>
      <c r="CW105" s="18">
        <f t="shared" ca="1" si="165"/>
        <v>0</v>
      </c>
      <c r="CX105" s="18">
        <f t="shared" ca="1" si="165"/>
        <v>0</v>
      </c>
      <c r="CY105" s="18">
        <f t="shared" ca="1" si="165"/>
        <v>0</v>
      </c>
      <c r="CZ105" s="18">
        <f t="shared" ca="1" si="165"/>
        <v>0</v>
      </c>
      <c r="DA105" s="18">
        <f t="shared" ca="1" si="165"/>
        <v>0</v>
      </c>
      <c r="DB105" s="18">
        <f t="shared" ca="1" si="165"/>
        <v>0</v>
      </c>
      <c r="DC105" s="18">
        <f t="shared" ca="1" si="165"/>
        <v>0</v>
      </c>
      <c r="DD105" s="18">
        <f t="shared" ca="1" si="165"/>
        <v>0</v>
      </c>
      <c r="DE105" s="18">
        <f t="shared" ca="1" si="165"/>
        <v>0</v>
      </c>
      <c r="DF105" s="18">
        <f t="shared" ca="1" si="165"/>
        <v>0</v>
      </c>
      <c r="DG105" s="18">
        <f t="shared" ca="1" si="165"/>
        <v>0</v>
      </c>
      <c r="DH105" s="18">
        <f t="shared" ca="1" si="165"/>
        <v>0</v>
      </c>
      <c r="DI105" s="18">
        <f t="shared" ca="1" si="165"/>
        <v>0</v>
      </c>
      <c r="DJ105" s="18">
        <f t="shared" ca="1" si="165"/>
        <v>0</v>
      </c>
      <c r="DK105" s="18">
        <f t="shared" ca="1" si="165"/>
        <v>0</v>
      </c>
      <c r="DL105" s="18">
        <f t="shared" ca="1" si="165"/>
        <v>0</v>
      </c>
      <c r="DM105" s="18">
        <f t="shared" ca="1" si="165"/>
        <v>0</v>
      </c>
      <c r="DN105" s="18">
        <f t="shared" ca="1" si="165"/>
        <v>0</v>
      </c>
      <c r="DO105" s="18">
        <f t="shared" ca="1" si="165"/>
        <v>0</v>
      </c>
      <c r="DP105" s="18">
        <f t="shared" ca="1" si="165"/>
        <v>0</v>
      </c>
      <c r="DQ105" s="18">
        <f t="shared" ca="1" si="165"/>
        <v>0</v>
      </c>
      <c r="DR105" s="18">
        <f t="shared" ca="1" si="165"/>
        <v>0</v>
      </c>
      <c r="DS105" s="18">
        <f t="shared" ca="1" si="165"/>
        <v>0</v>
      </c>
      <c r="DT105" s="18">
        <f t="shared" ca="1" si="165"/>
        <v>0</v>
      </c>
      <c r="DU105" s="18">
        <f t="shared" ca="1" si="165"/>
        <v>0</v>
      </c>
      <c r="DV105" s="18">
        <f t="shared" ca="1" si="165"/>
        <v>0</v>
      </c>
      <c r="DW105" s="18">
        <f t="shared" ca="1" si="165"/>
        <v>0</v>
      </c>
      <c r="DX105" s="18">
        <f t="shared" ca="1" si="165"/>
        <v>0</v>
      </c>
      <c r="DY105" s="18">
        <f t="shared" ca="1" si="165"/>
        <v>0</v>
      </c>
      <c r="DZ105" s="18">
        <f t="shared" ca="1" si="165"/>
        <v>0</v>
      </c>
      <c r="EA105" s="18">
        <f t="shared" ca="1" si="165"/>
        <v>0</v>
      </c>
      <c r="EB105" s="18">
        <f t="shared" ca="1" si="165"/>
        <v>0</v>
      </c>
      <c r="EC105" s="18">
        <f t="shared" ca="1" si="165"/>
        <v>0</v>
      </c>
      <c r="ED105" s="18">
        <f t="shared" ca="1" si="165"/>
        <v>0</v>
      </c>
      <c r="EE105" s="18">
        <f t="shared" ca="1" si="165"/>
        <v>0</v>
      </c>
      <c r="EF105" s="18">
        <f t="shared" ca="1" si="165"/>
        <v>0</v>
      </c>
      <c r="EG105" s="18">
        <f t="shared" ca="1" si="165"/>
        <v>0</v>
      </c>
      <c r="EH105" s="18">
        <f t="shared" ca="1" si="165"/>
        <v>0</v>
      </c>
      <c r="EI105" s="18">
        <f t="shared" ref="EI105:FR105" ca="1" si="166">-EI898</f>
        <v>0</v>
      </c>
      <c r="EJ105" s="18">
        <f t="shared" ca="1" si="166"/>
        <v>0</v>
      </c>
      <c r="EK105" s="18">
        <f t="shared" ca="1" si="166"/>
        <v>0</v>
      </c>
      <c r="EL105" s="18">
        <f t="shared" ca="1" si="166"/>
        <v>0</v>
      </c>
      <c r="EM105" s="18">
        <f t="shared" ca="1" si="166"/>
        <v>0</v>
      </c>
      <c r="EN105" s="18">
        <f t="shared" ca="1" si="166"/>
        <v>0</v>
      </c>
      <c r="EO105" s="18">
        <f t="shared" ca="1" si="166"/>
        <v>0</v>
      </c>
      <c r="EP105" s="18">
        <f t="shared" ca="1" si="166"/>
        <v>0</v>
      </c>
      <c r="EQ105" s="18">
        <f t="shared" ca="1" si="166"/>
        <v>0</v>
      </c>
      <c r="ER105" s="18">
        <f t="shared" ca="1" si="166"/>
        <v>0</v>
      </c>
      <c r="ES105" s="18">
        <f t="shared" ca="1" si="166"/>
        <v>0</v>
      </c>
      <c r="ET105" s="18">
        <f t="shared" ca="1" si="166"/>
        <v>0</v>
      </c>
      <c r="EU105" s="18">
        <f t="shared" ca="1" si="166"/>
        <v>0</v>
      </c>
      <c r="EV105" s="18">
        <f t="shared" ca="1" si="166"/>
        <v>0</v>
      </c>
      <c r="EW105" s="18">
        <f t="shared" ca="1" si="166"/>
        <v>0</v>
      </c>
      <c r="EX105" s="18">
        <f t="shared" ca="1" si="166"/>
        <v>0</v>
      </c>
      <c r="EY105" s="18">
        <f t="shared" ca="1" si="166"/>
        <v>0</v>
      </c>
      <c r="EZ105" s="18">
        <f t="shared" ca="1" si="166"/>
        <v>0</v>
      </c>
      <c r="FA105" s="18">
        <f t="shared" ca="1" si="166"/>
        <v>0</v>
      </c>
      <c r="FB105" s="18">
        <f t="shared" ca="1" si="166"/>
        <v>0</v>
      </c>
      <c r="FC105" s="18">
        <f t="shared" ca="1" si="166"/>
        <v>0</v>
      </c>
      <c r="FD105" s="18">
        <f t="shared" ca="1" si="166"/>
        <v>0</v>
      </c>
      <c r="FE105" s="18">
        <f t="shared" ca="1" si="166"/>
        <v>0</v>
      </c>
      <c r="FF105" s="18">
        <f t="shared" ca="1" si="166"/>
        <v>0</v>
      </c>
      <c r="FG105" s="18">
        <f t="shared" ca="1" si="166"/>
        <v>0</v>
      </c>
      <c r="FH105" s="18">
        <f t="shared" ca="1" si="166"/>
        <v>0</v>
      </c>
      <c r="FI105" s="18">
        <f t="shared" ca="1" si="166"/>
        <v>0</v>
      </c>
      <c r="FJ105" s="18">
        <f t="shared" ca="1" si="166"/>
        <v>0</v>
      </c>
      <c r="FK105" s="18">
        <f t="shared" ca="1" si="166"/>
        <v>0</v>
      </c>
      <c r="FL105" s="18">
        <f t="shared" ca="1" si="166"/>
        <v>0</v>
      </c>
      <c r="FM105" s="18">
        <f t="shared" ca="1" si="166"/>
        <v>0</v>
      </c>
      <c r="FN105" s="18">
        <f t="shared" ca="1" si="166"/>
        <v>0</v>
      </c>
      <c r="FO105" s="18">
        <f t="shared" ca="1" si="166"/>
        <v>0</v>
      </c>
      <c r="FP105" s="18">
        <f t="shared" ca="1" si="166"/>
        <v>0</v>
      </c>
      <c r="FQ105" s="18">
        <f t="shared" ca="1" si="166"/>
        <v>0</v>
      </c>
      <c r="FR105" s="18">
        <f t="shared" ca="1" si="166"/>
        <v>0</v>
      </c>
    </row>
    <row r="106" spans="3:175">
      <c r="C106" t="s">
        <v>537</v>
      </c>
      <c r="D106" s="144" t="s">
        <v>974</v>
      </c>
      <c r="I106" s="168">
        <f t="shared" ca="1" si="126"/>
        <v>-243311.88787103497</v>
      </c>
      <c r="J106" s="18">
        <f>SUM(J907:J908)</f>
        <v>0</v>
      </c>
      <c r="K106" s="18">
        <f t="shared" ref="K106:BV106" ca="1" si="167">SUM(K907:K908)</f>
        <v>0</v>
      </c>
      <c r="L106" s="18">
        <f t="shared" ca="1" si="167"/>
        <v>0</v>
      </c>
      <c r="M106" s="18">
        <f t="shared" ca="1" si="167"/>
        <v>0</v>
      </c>
      <c r="N106" s="18">
        <f t="shared" ca="1" si="167"/>
        <v>0</v>
      </c>
      <c r="O106" s="18">
        <f t="shared" ca="1" si="167"/>
        <v>0</v>
      </c>
      <c r="P106" s="18">
        <f t="shared" ca="1" si="167"/>
        <v>0</v>
      </c>
      <c r="Q106" s="18">
        <f t="shared" ca="1" si="167"/>
        <v>0</v>
      </c>
      <c r="R106" s="18">
        <f t="shared" ca="1" si="167"/>
        <v>0</v>
      </c>
      <c r="S106" s="18">
        <f t="shared" ca="1" si="167"/>
        <v>0</v>
      </c>
      <c r="T106" s="18">
        <f t="shared" ca="1" si="167"/>
        <v>0</v>
      </c>
      <c r="U106" s="18">
        <f t="shared" ca="1" si="167"/>
        <v>0</v>
      </c>
      <c r="V106" s="18">
        <f t="shared" ca="1" si="167"/>
        <v>0</v>
      </c>
      <c r="W106" s="18">
        <f t="shared" ca="1" si="167"/>
        <v>0</v>
      </c>
      <c r="X106" s="18">
        <f t="shared" ca="1" si="167"/>
        <v>0</v>
      </c>
      <c r="Y106" s="18">
        <f t="shared" ca="1" si="167"/>
        <v>0</v>
      </c>
      <c r="Z106" s="18">
        <f t="shared" ca="1" si="167"/>
        <v>0</v>
      </c>
      <c r="AA106" s="18">
        <f t="shared" ca="1" si="167"/>
        <v>0</v>
      </c>
      <c r="AB106" s="18">
        <f t="shared" ca="1" si="167"/>
        <v>0</v>
      </c>
      <c r="AC106" s="18">
        <f t="shared" ca="1" si="167"/>
        <v>-2872.0995025767202</v>
      </c>
      <c r="AD106" s="18">
        <f t="shared" ca="1" si="167"/>
        <v>-4635.7477563277671</v>
      </c>
      <c r="AE106" s="18">
        <f t="shared" ca="1" si="167"/>
        <v>-2404.2283950357469</v>
      </c>
      <c r="AF106" s="18">
        <f t="shared" ca="1" si="167"/>
        <v>-233399.81221709473</v>
      </c>
      <c r="AG106" s="18">
        <f t="shared" ca="1" si="167"/>
        <v>0</v>
      </c>
      <c r="AH106" s="18">
        <f t="shared" ca="1" si="167"/>
        <v>0</v>
      </c>
      <c r="AI106" s="18">
        <f t="shared" ca="1" si="167"/>
        <v>0</v>
      </c>
      <c r="AJ106" s="18">
        <f t="shared" ca="1" si="167"/>
        <v>0</v>
      </c>
      <c r="AK106" s="18">
        <f t="shared" ca="1" si="167"/>
        <v>0</v>
      </c>
      <c r="AL106" s="18">
        <f t="shared" ca="1" si="167"/>
        <v>0</v>
      </c>
      <c r="AM106" s="18">
        <f t="shared" ca="1" si="167"/>
        <v>0</v>
      </c>
      <c r="AN106" s="18">
        <f t="shared" ca="1" si="167"/>
        <v>0</v>
      </c>
      <c r="AO106" s="18">
        <f t="shared" ca="1" si="167"/>
        <v>0</v>
      </c>
      <c r="AP106" s="18">
        <f t="shared" ca="1" si="167"/>
        <v>0</v>
      </c>
      <c r="AQ106" s="18">
        <f t="shared" ca="1" si="167"/>
        <v>0</v>
      </c>
      <c r="AR106" s="18">
        <f t="shared" ca="1" si="167"/>
        <v>0</v>
      </c>
      <c r="AS106" s="18">
        <f t="shared" ca="1" si="167"/>
        <v>0</v>
      </c>
      <c r="AT106" s="18">
        <f t="shared" ca="1" si="167"/>
        <v>0</v>
      </c>
      <c r="AU106" s="18">
        <f t="shared" ca="1" si="167"/>
        <v>0</v>
      </c>
      <c r="AV106" s="18">
        <f t="shared" ca="1" si="167"/>
        <v>0</v>
      </c>
      <c r="AW106" s="18">
        <f t="shared" ca="1" si="167"/>
        <v>0</v>
      </c>
      <c r="AX106" s="18">
        <f t="shared" ca="1" si="167"/>
        <v>0</v>
      </c>
      <c r="AY106" s="18">
        <f t="shared" ca="1" si="167"/>
        <v>0</v>
      </c>
      <c r="AZ106" s="18">
        <f t="shared" ca="1" si="167"/>
        <v>0</v>
      </c>
      <c r="BA106" s="18">
        <f t="shared" ca="1" si="167"/>
        <v>0</v>
      </c>
      <c r="BB106" s="18">
        <f t="shared" ca="1" si="167"/>
        <v>0</v>
      </c>
      <c r="BC106" s="18">
        <f t="shared" ca="1" si="167"/>
        <v>0</v>
      </c>
      <c r="BD106" s="18">
        <f t="shared" ca="1" si="167"/>
        <v>0</v>
      </c>
      <c r="BE106" s="18">
        <f t="shared" ca="1" si="167"/>
        <v>0</v>
      </c>
      <c r="BF106" s="18">
        <f t="shared" ca="1" si="167"/>
        <v>0</v>
      </c>
      <c r="BG106" s="18">
        <f t="shared" ca="1" si="167"/>
        <v>0</v>
      </c>
      <c r="BH106" s="18">
        <f t="shared" ca="1" si="167"/>
        <v>0</v>
      </c>
      <c r="BI106" s="18">
        <f t="shared" ca="1" si="167"/>
        <v>0</v>
      </c>
      <c r="BJ106" s="18">
        <f t="shared" ca="1" si="167"/>
        <v>0</v>
      </c>
      <c r="BK106" s="18">
        <f t="shared" ca="1" si="167"/>
        <v>0</v>
      </c>
      <c r="BL106" s="18">
        <f t="shared" ca="1" si="167"/>
        <v>0</v>
      </c>
      <c r="BM106" s="18">
        <f t="shared" ca="1" si="167"/>
        <v>0</v>
      </c>
      <c r="BN106" s="18">
        <f t="shared" ca="1" si="167"/>
        <v>0</v>
      </c>
      <c r="BO106" s="18">
        <f t="shared" ca="1" si="167"/>
        <v>0</v>
      </c>
      <c r="BP106" s="18">
        <f t="shared" ca="1" si="167"/>
        <v>0</v>
      </c>
      <c r="BQ106" s="18">
        <f t="shared" ca="1" si="167"/>
        <v>0</v>
      </c>
      <c r="BR106" s="18">
        <f t="shared" ca="1" si="167"/>
        <v>0</v>
      </c>
      <c r="BS106" s="18">
        <f t="shared" ca="1" si="167"/>
        <v>0</v>
      </c>
      <c r="BT106" s="18">
        <f t="shared" ca="1" si="167"/>
        <v>0</v>
      </c>
      <c r="BU106" s="18">
        <f t="shared" ca="1" si="167"/>
        <v>0</v>
      </c>
      <c r="BV106" s="18">
        <f t="shared" ca="1" si="167"/>
        <v>0</v>
      </c>
      <c r="BW106" s="18">
        <f t="shared" ref="BW106:EH106" ca="1" si="168">SUM(BW907:BW908)</f>
        <v>0</v>
      </c>
      <c r="BX106" s="18">
        <f t="shared" ca="1" si="168"/>
        <v>0</v>
      </c>
      <c r="BY106" s="18">
        <f t="shared" ca="1" si="168"/>
        <v>0</v>
      </c>
      <c r="BZ106" s="18">
        <f t="shared" ca="1" si="168"/>
        <v>0</v>
      </c>
      <c r="CA106" s="18">
        <f t="shared" ca="1" si="168"/>
        <v>0</v>
      </c>
      <c r="CB106" s="18">
        <f t="shared" ca="1" si="168"/>
        <v>0</v>
      </c>
      <c r="CC106" s="18">
        <f t="shared" ca="1" si="168"/>
        <v>0</v>
      </c>
      <c r="CD106" s="18">
        <f t="shared" ca="1" si="168"/>
        <v>0</v>
      </c>
      <c r="CE106" s="18">
        <f t="shared" ca="1" si="168"/>
        <v>0</v>
      </c>
      <c r="CF106" s="18">
        <f t="shared" ca="1" si="168"/>
        <v>0</v>
      </c>
      <c r="CG106" s="18">
        <f t="shared" ca="1" si="168"/>
        <v>0</v>
      </c>
      <c r="CH106" s="18">
        <f t="shared" ca="1" si="168"/>
        <v>0</v>
      </c>
      <c r="CI106" s="18">
        <f t="shared" ca="1" si="168"/>
        <v>0</v>
      </c>
      <c r="CJ106" s="18">
        <f t="shared" ca="1" si="168"/>
        <v>0</v>
      </c>
      <c r="CK106" s="18">
        <f t="shared" ca="1" si="168"/>
        <v>0</v>
      </c>
      <c r="CL106" s="18">
        <f t="shared" ca="1" si="168"/>
        <v>0</v>
      </c>
      <c r="CM106" s="18">
        <f t="shared" ca="1" si="168"/>
        <v>0</v>
      </c>
      <c r="CN106" s="18">
        <f t="shared" ca="1" si="168"/>
        <v>0</v>
      </c>
      <c r="CO106" s="18">
        <f t="shared" ca="1" si="168"/>
        <v>0</v>
      </c>
      <c r="CP106" s="18">
        <f t="shared" ca="1" si="168"/>
        <v>0</v>
      </c>
      <c r="CQ106" s="18">
        <f t="shared" ca="1" si="168"/>
        <v>0</v>
      </c>
      <c r="CR106" s="18">
        <f t="shared" ca="1" si="168"/>
        <v>0</v>
      </c>
      <c r="CS106" s="18">
        <f t="shared" ca="1" si="168"/>
        <v>0</v>
      </c>
      <c r="CT106" s="18">
        <f t="shared" ca="1" si="168"/>
        <v>0</v>
      </c>
      <c r="CU106" s="18">
        <f t="shared" ca="1" si="168"/>
        <v>0</v>
      </c>
      <c r="CV106" s="18">
        <f t="shared" ca="1" si="168"/>
        <v>0</v>
      </c>
      <c r="CW106" s="18">
        <f t="shared" ca="1" si="168"/>
        <v>0</v>
      </c>
      <c r="CX106" s="18">
        <f t="shared" ca="1" si="168"/>
        <v>0</v>
      </c>
      <c r="CY106" s="18">
        <f t="shared" ca="1" si="168"/>
        <v>0</v>
      </c>
      <c r="CZ106" s="18">
        <f t="shared" ca="1" si="168"/>
        <v>0</v>
      </c>
      <c r="DA106" s="18">
        <f t="shared" ca="1" si="168"/>
        <v>0</v>
      </c>
      <c r="DB106" s="18">
        <f t="shared" ca="1" si="168"/>
        <v>0</v>
      </c>
      <c r="DC106" s="18">
        <f t="shared" ca="1" si="168"/>
        <v>0</v>
      </c>
      <c r="DD106" s="18">
        <f t="shared" ca="1" si="168"/>
        <v>0</v>
      </c>
      <c r="DE106" s="18">
        <f t="shared" ca="1" si="168"/>
        <v>0</v>
      </c>
      <c r="DF106" s="18">
        <f t="shared" ca="1" si="168"/>
        <v>0</v>
      </c>
      <c r="DG106" s="18">
        <f t="shared" ca="1" si="168"/>
        <v>0</v>
      </c>
      <c r="DH106" s="18">
        <f t="shared" ca="1" si="168"/>
        <v>0</v>
      </c>
      <c r="DI106" s="18">
        <f t="shared" ca="1" si="168"/>
        <v>0</v>
      </c>
      <c r="DJ106" s="18">
        <f t="shared" ca="1" si="168"/>
        <v>0</v>
      </c>
      <c r="DK106" s="18">
        <f t="shared" ca="1" si="168"/>
        <v>0</v>
      </c>
      <c r="DL106" s="18">
        <f t="shared" ca="1" si="168"/>
        <v>0</v>
      </c>
      <c r="DM106" s="18">
        <f t="shared" ca="1" si="168"/>
        <v>0</v>
      </c>
      <c r="DN106" s="18">
        <f t="shared" ca="1" si="168"/>
        <v>0</v>
      </c>
      <c r="DO106" s="18">
        <f t="shared" ca="1" si="168"/>
        <v>0</v>
      </c>
      <c r="DP106" s="18">
        <f t="shared" ca="1" si="168"/>
        <v>0</v>
      </c>
      <c r="DQ106" s="18">
        <f t="shared" ca="1" si="168"/>
        <v>0</v>
      </c>
      <c r="DR106" s="18">
        <f t="shared" ca="1" si="168"/>
        <v>0</v>
      </c>
      <c r="DS106" s="18">
        <f t="shared" ca="1" si="168"/>
        <v>0</v>
      </c>
      <c r="DT106" s="18">
        <f t="shared" ca="1" si="168"/>
        <v>0</v>
      </c>
      <c r="DU106" s="18">
        <f t="shared" ca="1" si="168"/>
        <v>0</v>
      </c>
      <c r="DV106" s="18">
        <f t="shared" ca="1" si="168"/>
        <v>0</v>
      </c>
      <c r="DW106" s="18">
        <f t="shared" ca="1" si="168"/>
        <v>0</v>
      </c>
      <c r="DX106" s="18">
        <f t="shared" ca="1" si="168"/>
        <v>0</v>
      </c>
      <c r="DY106" s="18">
        <f t="shared" ca="1" si="168"/>
        <v>0</v>
      </c>
      <c r="DZ106" s="18">
        <f t="shared" ca="1" si="168"/>
        <v>0</v>
      </c>
      <c r="EA106" s="18">
        <f t="shared" ca="1" si="168"/>
        <v>0</v>
      </c>
      <c r="EB106" s="18">
        <f t="shared" ca="1" si="168"/>
        <v>0</v>
      </c>
      <c r="EC106" s="18">
        <f t="shared" ca="1" si="168"/>
        <v>0</v>
      </c>
      <c r="ED106" s="18">
        <f t="shared" ca="1" si="168"/>
        <v>0</v>
      </c>
      <c r="EE106" s="18">
        <f t="shared" ca="1" si="168"/>
        <v>0</v>
      </c>
      <c r="EF106" s="18">
        <f t="shared" ca="1" si="168"/>
        <v>0</v>
      </c>
      <c r="EG106" s="18">
        <f t="shared" ca="1" si="168"/>
        <v>0</v>
      </c>
      <c r="EH106" s="18">
        <f t="shared" ca="1" si="168"/>
        <v>0</v>
      </c>
      <c r="EI106" s="18">
        <f t="shared" ref="EI106:FR106" ca="1" si="169">SUM(EI907:EI908)</f>
        <v>0</v>
      </c>
      <c r="EJ106" s="18">
        <f t="shared" ca="1" si="169"/>
        <v>0</v>
      </c>
      <c r="EK106" s="18">
        <f t="shared" ca="1" si="169"/>
        <v>0</v>
      </c>
      <c r="EL106" s="18">
        <f t="shared" ca="1" si="169"/>
        <v>0</v>
      </c>
      <c r="EM106" s="18">
        <f t="shared" ca="1" si="169"/>
        <v>0</v>
      </c>
      <c r="EN106" s="18">
        <f t="shared" ca="1" si="169"/>
        <v>0</v>
      </c>
      <c r="EO106" s="18">
        <f t="shared" ca="1" si="169"/>
        <v>0</v>
      </c>
      <c r="EP106" s="18">
        <f t="shared" ca="1" si="169"/>
        <v>0</v>
      </c>
      <c r="EQ106" s="18">
        <f t="shared" ca="1" si="169"/>
        <v>0</v>
      </c>
      <c r="ER106" s="18">
        <f t="shared" ca="1" si="169"/>
        <v>0</v>
      </c>
      <c r="ES106" s="18">
        <f t="shared" ca="1" si="169"/>
        <v>0</v>
      </c>
      <c r="ET106" s="18">
        <f t="shared" ca="1" si="169"/>
        <v>0</v>
      </c>
      <c r="EU106" s="18">
        <f t="shared" ca="1" si="169"/>
        <v>0</v>
      </c>
      <c r="EV106" s="18">
        <f t="shared" ca="1" si="169"/>
        <v>0</v>
      </c>
      <c r="EW106" s="18">
        <f t="shared" ca="1" si="169"/>
        <v>0</v>
      </c>
      <c r="EX106" s="18">
        <f t="shared" ca="1" si="169"/>
        <v>0</v>
      </c>
      <c r="EY106" s="18">
        <f t="shared" ca="1" si="169"/>
        <v>0</v>
      </c>
      <c r="EZ106" s="18">
        <f t="shared" ca="1" si="169"/>
        <v>0</v>
      </c>
      <c r="FA106" s="18">
        <f t="shared" ca="1" si="169"/>
        <v>0</v>
      </c>
      <c r="FB106" s="18">
        <f t="shared" ca="1" si="169"/>
        <v>0</v>
      </c>
      <c r="FC106" s="18">
        <f t="shared" ca="1" si="169"/>
        <v>0</v>
      </c>
      <c r="FD106" s="18">
        <f t="shared" ca="1" si="169"/>
        <v>0</v>
      </c>
      <c r="FE106" s="18">
        <f t="shared" ca="1" si="169"/>
        <v>0</v>
      </c>
      <c r="FF106" s="18">
        <f t="shared" ca="1" si="169"/>
        <v>0</v>
      </c>
      <c r="FG106" s="18">
        <f t="shared" ca="1" si="169"/>
        <v>0</v>
      </c>
      <c r="FH106" s="18">
        <f t="shared" ca="1" si="169"/>
        <v>0</v>
      </c>
      <c r="FI106" s="18">
        <f t="shared" ca="1" si="169"/>
        <v>0</v>
      </c>
      <c r="FJ106" s="18">
        <f t="shared" ca="1" si="169"/>
        <v>0</v>
      </c>
      <c r="FK106" s="18">
        <f t="shared" ca="1" si="169"/>
        <v>0</v>
      </c>
      <c r="FL106" s="18">
        <f t="shared" ca="1" si="169"/>
        <v>0</v>
      </c>
      <c r="FM106" s="18">
        <f t="shared" ca="1" si="169"/>
        <v>0</v>
      </c>
      <c r="FN106" s="18">
        <f t="shared" ca="1" si="169"/>
        <v>0</v>
      </c>
      <c r="FO106" s="18">
        <f t="shared" ca="1" si="169"/>
        <v>0</v>
      </c>
      <c r="FP106" s="18">
        <f t="shared" ca="1" si="169"/>
        <v>0</v>
      </c>
      <c r="FQ106" s="18">
        <f t="shared" ca="1" si="169"/>
        <v>0</v>
      </c>
      <c r="FR106" s="18">
        <f t="shared" ca="1" si="169"/>
        <v>0</v>
      </c>
    </row>
    <row r="107" spans="3:175">
      <c r="C107" t="s">
        <v>961</v>
      </c>
      <c r="D107" s="144" t="s">
        <v>974</v>
      </c>
      <c r="I107" s="168">
        <f t="shared" ca="1" si="126"/>
        <v>-11688.11212896504</v>
      </c>
      <c r="J107" s="18">
        <f ca="1">J909</f>
        <v>0</v>
      </c>
      <c r="K107" s="18">
        <f t="shared" ref="K107:BV107" ca="1" si="170">K909</f>
        <v>0</v>
      </c>
      <c r="L107" s="18">
        <f t="shared" ca="1" si="170"/>
        <v>0</v>
      </c>
      <c r="M107" s="18">
        <f t="shared" ca="1" si="170"/>
        <v>0</v>
      </c>
      <c r="N107" s="18">
        <f t="shared" ca="1" si="170"/>
        <v>0</v>
      </c>
      <c r="O107" s="18">
        <f t="shared" ca="1" si="170"/>
        <v>0</v>
      </c>
      <c r="P107" s="18">
        <f t="shared" ca="1" si="170"/>
        <v>0</v>
      </c>
      <c r="Q107" s="18">
        <f t="shared" ca="1" si="170"/>
        <v>0</v>
      </c>
      <c r="R107" s="18">
        <f t="shared" ca="1" si="170"/>
        <v>0</v>
      </c>
      <c r="S107" s="18">
        <f t="shared" ca="1" si="170"/>
        <v>0</v>
      </c>
      <c r="T107" s="18">
        <f t="shared" ca="1" si="170"/>
        <v>0</v>
      </c>
      <c r="U107" s="18">
        <f t="shared" ca="1" si="170"/>
        <v>0</v>
      </c>
      <c r="V107" s="18">
        <f t="shared" ca="1" si="170"/>
        <v>0</v>
      </c>
      <c r="W107" s="18">
        <f t="shared" ca="1" si="170"/>
        <v>0</v>
      </c>
      <c r="X107" s="18">
        <f t="shared" ca="1" si="170"/>
        <v>0</v>
      </c>
      <c r="Y107" s="18">
        <f t="shared" ca="1" si="170"/>
        <v>0</v>
      </c>
      <c r="Z107" s="18">
        <f t="shared" ca="1" si="170"/>
        <v>0</v>
      </c>
      <c r="AA107" s="18">
        <f t="shared" ca="1" si="170"/>
        <v>0</v>
      </c>
      <c r="AB107" s="18">
        <f t="shared" ca="1" si="170"/>
        <v>-1682.3614966569546</v>
      </c>
      <c r="AC107" s="18">
        <f t="shared" ca="1" si="170"/>
        <v>-5020.7102023066609</v>
      </c>
      <c r="AD107" s="18">
        <f t="shared" ca="1" si="170"/>
        <v>-3491.7638180510207</v>
      </c>
      <c r="AE107" s="18">
        <f t="shared" ca="1" si="170"/>
        <v>-1493.276611950404</v>
      </c>
      <c r="AF107" s="18">
        <f t="shared" ca="1" si="170"/>
        <v>0</v>
      </c>
      <c r="AG107" s="18">
        <f t="shared" ca="1" si="170"/>
        <v>0</v>
      </c>
      <c r="AH107" s="18">
        <f t="shared" ca="1" si="170"/>
        <v>0</v>
      </c>
      <c r="AI107" s="18">
        <f t="shared" ca="1" si="170"/>
        <v>0</v>
      </c>
      <c r="AJ107" s="18">
        <f t="shared" ca="1" si="170"/>
        <v>0</v>
      </c>
      <c r="AK107" s="18">
        <f t="shared" ca="1" si="170"/>
        <v>0</v>
      </c>
      <c r="AL107" s="18">
        <f t="shared" ca="1" si="170"/>
        <v>0</v>
      </c>
      <c r="AM107" s="18">
        <f t="shared" ca="1" si="170"/>
        <v>0</v>
      </c>
      <c r="AN107" s="18">
        <f t="shared" ca="1" si="170"/>
        <v>0</v>
      </c>
      <c r="AO107" s="18">
        <f t="shared" ca="1" si="170"/>
        <v>0</v>
      </c>
      <c r="AP107" s="18">
        <f t="shared" ca="1" si="170"/>
        <v>0</v>
      </c>
      <c r="AQ107" s="18">
        <f t="shared" ca="1" si="170"/>
        <v>0</v>
      </c>
      <c r="AR107" s="18">
        <f t="shared" ca="1" si="170"/>
        <v>0</v>
      </c>
      <c r="AS107" s="18">
        <f t="shared" ca="1" si="170"/>
        <v>0</v>
      </c>
      <c r="AT107" s="18">
        <f t="shared" ca="1" si="170"/>
        <v>0</v>
      </c>
      <c r="AU107" s="18">
        <f t="shared" ca="1" si="170"/>
        <v>0</v>
      </c>
      <c r="AV107" s="18">
        <f t="shared" ca="1" si="170"/>
        <v>0</v>
      </c>
      <c r="AW107" s="18">
        <f t="shared" ca="1" si="170"/>
        <v>0</v>
      </c>
      <c r="AX107" s="18">
        <f t="shared" ca="1" si="170"/>
        <v>0</v>
      </c>
      <c r="AY107" s="18">
        <f t="shared" ca="1" si="170"/>
        <v>0</v>
      </c>
      <c r="AZ107" s="18">
        <f t="shared" ca="1" si="170"/>
        <v>0</v>
      </c>
      <c r="BA107" s="18">
        <f t="shared" ca="1" si="170"/>
        <v>0</v>
      </c>
      <c r="BB107" s="18">
        <f t="shared" ca="1" si="170"/>
        <v>0</v>
      </c>
      <c r="BC107" s="18">
        <f t="shared" ca="1" si="170"/>
        <v>0</v>
      </c>
      <c r="BD107" s="18">
        <f t="shared" ca="1" si="170"/>
        <v>0</v>
      </c>
      <c r="BE107" s="18">
        <f t="shared" ca="1" si="170"/>
        <v>0</v>
      </c>
      <c r="BF107" s="18">
        <f t="shared" ca="1" si="170"/>
        <v>0</v>
      </c>
      <c r="BG107" s="18">
        <f t="shared" ca="1" si="170"/>
        <v>0</v>
      </c>
      <c r="BH107" s="18">
        <f t="shared" ca="1" si="170"/>
        <v>0</v>
      </c>
      <c r="BI107" s="18">
        <f t="shared" ca="1" si="170"/>
        <v>0</v>
      </c>
      <c r="BJ107" s="18">
        <f t="shared" ca="1" si="170"/>
        <v>0</v>
      </c>
      <c r="BK107" s="18">
        <f t="shared" ca="1" si="170"/>
        <v>0</v>
      </c>
      <c r="BL107" s="18">
        <f t="shared" ca="1" si="170"/>
        <v>0</v>
      </c>
      <c r="BM107" s="18">
        <f t="shared" ca="1" si="170"/>
        <v>0</v>
      </c>
      <c r="BN107" s="18">
        <f t="shared" ca="1" si="170"/>
        <v>0</v>
      </c>
      <c r="BO107" s="18">
        <f t="shared" ca="1" si="170"/>
        <v>0</v>
      </c>
      <c r="BP107" s="18">
        <f t="shared" ca="1" si="170"/>
        <v>0</v>
      </c>
      <c r="BQ107" s="18">
        <f t="shared" ca="1" si="170"/>
        <v>0</v>
      </c>
      <c r="BR107" s="18">
        <f t="shared" ca="1" si="170"/>
        <v>0</v>
      </c>
      <c r="BS107" s="18">
        <f t="shared" ca="1" si="170"/>
        <v>0</v>
      </c>
      <c r="BT107" s="18">
        <f t="shared" ca="1" si="170"/>
        <v>0</v>
      </c>
      <c r="BU107" s="18">
        <f t="shared" ca="1" si="170"/>
        <v>0</v>
      </c>
      <c r="BV107" s="18">
        <f t="shared" ca="1" si="170"/>
        <v>0</v>
      </c>
      <c r="BW107" s="18">
        <f t="shared" ref="BW107:EH107" ca="1" si="171">BW909</f>
        <v>0</v>
      </c>
      <c r="BX107" s="18">
        <f t="shared" ca="1" si="171"/>
        <v>0</v>
      </c>
      <c r="BY107" s="18">
        <f t="shared" ca="1" si="171"/>
        <v>0</v>
      </c>
      <c r="BZ107" s="18">
        <f t="shared" ca="1" si="171"/>
        <v>0</v>
      </c>
      <c r="CA107" s="18">
        <f t="shared" ca="1" si="171"/>
        <v>0</v>
      </c>
      <c r="CB107" s="18">
        <f t="shared" ca="1" si="171"/>
        <v>0</v>
      </c>
      <c r="CC107" s="18">
        <f t="shared" ca="1" si="171"/>
        <v>0</v>
      </c>
      <c r="CD107" s="18">
        <f t="shared" ca="1" si="171"/>
        <v>0</v>
      </c>
      <c r="CE107" s="18">
        <f t="shared" ca="1" si="171"/>
        <v>0</v>
      </c>
      <c r="CF107" s="18">
        <f t="shared" ca="1" si="171"/>
        <v>0</v>
      </c>
      <c r="CG107" s="18">
        <f t="shared" ca="1" si="171"/>
        <v>0</v>
      </c>
      <c r="CH107" s="18">
        <f t="shared" ca="1" si="171"/>
        <v>0</v>
      </c>
      <c r="CI107" s="18">
        <f t="shared" ca="1" si="171"/>
        <v>0</v>
      </c>
      <c r="CJ107" s="18">
        <f t="shared" ca="1" si="171"/>
        <v>0</v>
      </c>
      <c r="CK107" s="18">
        <f t="shared" ca="1" si="171"/>
        <v>0</v>
      </c>
      <c r="CL107" s="18">
        <f t="shared" ca="1" si="171"/>
        <v>0</v>
      </c>
      <c r="CM107" s="18">
        <f t="shared" ca="1" si="171"/>
        <v>0</v>
      </c>
      <c r="CN107" s="18">
        <f t="shared" ca="1" si="171"/>
        <v>0</v>
      </c>
      <c r="CO107" s="18">
        <f t="shared" ca="1" si="171"/>
        <v>0</v>
      </c>
      <c r="CP107" s="18">
        <f t="shared" ca="1" si="171"/>
        <v>0</v>
      </c>
      <c r="CQ107" s="18">
        <f t="shared" ca="1" si="171"/>
        <v>0</v>
      </c>
      <c r="CR107" s="18">
        <f t="shared" ca="1" si="171"/>
        <v>0</v>
      </c>
      <c r="CS107" s="18">
        <f t="shared" ca="1" si="171"/>
        <v>0</v>
      </c>
      <c r="CT107" s="18">
        <f t="shared" ca="1" si="171"/>
        <v>0</v>
      </c>
      <c r="CU107" s="18">
        <f t="shared" ca="1" si="171"/>
        <v>0</v>
      </c>
      <c r="CV107" s="18">
        <f t="shared" ca="1" si="171"/>
        <v>0</v>
      </c>
      <c r="CW107" s="18">
        <f t="shared" ca="1" si="171"/>
        <v>0</v>
      </c>
      <c r="CX107" s="18">
        <f t="shared" ca="1" si="171"/>
        <v>0</v>
      </c>
      <c r="CY107" s="18">
        <f t="shared" ca="1" si="171"/>
        <v>0</v>
      </c>
      <c r="CZ107" s="18">
        <f t="shared" ca="1" si="171"/>
        <v>0</v>
      </c>
      <c r="DA107" s="18">
        <f t="shared" ca="1" si="171"/>
        <v>0</v>
      </c>
      <c r="DB107" s="18">
        <f t="shared" ca="1" si="171"/>
        <v>0</v>
      </c>
      <c r="DC107" s="18">
        <f t="shared" ca="1" si="171"/>
        <v>0</v>
      </c>
      <c r="DD107" s="18">
        <f t="shared" ca="1" si="171"/>
        <v>0</v>
      </c>
      <c r="DE107" s="18">
        <f t="shared" ca="1" si="171"/>
        <v>0</v>
      </c>
      <c r="DF107" s="18">
        <f t="shared" ca="1" si="171"/>
        <v>0</v>
      </c>
      <c r="DG107" s="18">
        <f t="shared" ca="1" si="171"/>
        <v>0</v>
      </c>
      <c r="DH107" s="18">
        <f t="shared" ca="1" si="171"/>
        <v>0</v>
      </c>
      <c r="DI107" s="18">
        <f t="shared" ca="1" si="171"/>
        <v>0</v>
      </c>
      <c r="DJ107" s="18">
        <f t="shared" ca="1" si="171"/>
        <v>0</v>
      </c>
      <c r="DK107" s="18">
        <f t="shared" ca="1" si="171"/>
        <v>0</v>
      </c>
      <c r="DL107" s="18">
        <f t="shared" ca="1" si="171"/>
        <v>0</v>
      </c>
      <c r="DM107" s="18">
        <f t="shared" ca="1" si="171"/>
        <v>0</v>
      </c>
      <c r="DN107" s="18">
        <f t="shared" ca="1" si="171"/>
        <v>0</v>
      </c>
      <c r="DO107" s="18">
        <f t="shared" ca="1" si="171"/>
        <v>0</v>
      </c>
      <c r="DP107" s="18">
        <f t="shared" ca="1" si="171"/>
        <v>0</v>
      </c>
      <c r="DQ107" s="18">
        <f t="shared" ca="1" si="171"/>
        <v>0</v>
      </c>
      <c r="DR107" s="18">
        <f t="shared" ca="1" si="171"/>
        <v>0</v>
      </c>
      <c r="DS107" s="18">
        <f t="shared" ca="1" si="171"/>
        <v>0</v>
      </c>
      <c r="DT107" s="18">
        <f t="shared" ca="1" si="171"/>
        <v>0</v>
      </c>
      <c r="DU107" s="18">
        <f t="shared" ca="1" si="171"/>
        <v>0</v>
      </c>
      <c r="DV107" s="18">
        <f t="shared" ca="1" si="171"/>
        <v>0</v>
      </c>
      <c r="DW107" s="18">
        <f t="shared" ca="1" si="171"/>
        <v>0</v>
      </c>
      <c r="DX107" s="18">
        <f t="shared" ca="1" si="171"/>
        <v>0</v>
      </c>
      <c r="DY107" s="18">
        <f t="shared" ca="1" si="171"/>
        <v>0</v>
      </c>
      <c r="DZ107" s="18">
        <f t="shared" ca="1" si="171"/>
        <v>0</v>
      </c>
      <c r="EA107" s="18">
        <f t="shared" ca="1" si="171"/>
        <v>0</v>
      </c>
      <c r="EB107" s="18">
        <f t="shared" ca="1" si="171"/>
        <v>0</v>
      </c>
      <c r="EC107" s="18">
        <f t="shared" ca="1" si="171"/>
        <v>0</v>
      </c>
      <c r="ED107" s="18">
        <f t="shared" ca="1" si="171"/>
        <v>0</v>
      </c>
      <c r="EE107" s="18">
        <f t="shared" ca="1" si="171"/>
        <v>0</v>
      </c>
      <c r="EF107" s="18">
        <f t="shared" ca="1" si="171"/>
        <v>0</v>
      </c>
      <c r="EG107" s="18">
        <f t="shared" ca="1" si="171"/>
        <v>0</v>
      </c>
      <c r="EH107" s="18">
        <f t="shared" ca="1" si="171"/>
        <v>0</v>
      </c>
      <c r="EI107" s="18">
        <f t="shared" ref="EI107:FR107" ca="1" si="172">EI909</f>
        <v>0</v>
      </c>
      <c r="EJ107" s="18">
        <f t="shared" ca="1" si="172"/>
        <v>0</v>
      </c>
      <c r="EK107" s="18">
        <f t="shared" ca="1" si="172"/>
        <v>0</v>
      </c>
      <c r="EL107" s="18">
        <f t="shared" ca="1" si="172"/>
        <v>0</v>
      </c>
      <c r="EM107" s="18">
        <f t="shared" ca="1" si="172"/>
        <v>0</v>
      </c>
      <c r="EN107" s="18">
        <f t="shared" ca="1" si="172"/>
        <v>0</v>
      </c>
      <c r="EO107" s="18">
        <f t="shared" ca="1" si="172"/>
        <v>0</v>
      </c>
      <c r="EP107" s="18">
        <f t="shared" ca="1" si="172"/>
        <v>0</v>
      </c>
      <c r="EQ107" s="18">
        <f t="shared" ca="1" si="172"/>
        <v>0</v>
      </c>
      <c r="ER107" s="18">
        <f t="shared" ca="1" si="172"/>
        <v>0</v>
      </c>
      <c r="ES107" s="18">
        <f t="shared" ca="1" si="172"/>
        <v>0</v>
      </c>
      <c r="ET107" s="18">
        <f t="shared" ca="1" si="172"/>
        <v>0</v>
      </c>
      <c r="EU107" s="18">
        <f t="shared" ca="1" si="172"/>
        <v>0</v>
      </c>
      <c r="EV107" s="18">
        <f t="shared" ca="1" si="172"/>
        <v>0</v>
      </c>
      <c r="EW107" s="18">
        <f t="shared" ca="1" si="172"/>
        <v>0</v>
      </c>
      <c r="EX107" s="18">
        <f t="shared" ca="1" si="172"/>
        <v>0</v>
      </c>
      <c r="EY107" s="18">
        <f t="shared" ca="1" si="172"/>
        <v>0</v>
      </c>
      <c r="EZ107" s="18">
        <f t="shared" ca="1" si="172"/>
        <v>0</v>
      </c>
      <c r="FA107" s="18">
        <f t="shared" ca="1" si="172"/>
        <v>0</v>
      </c>
      <c r="FB107" s="18">
        <f t="shared" ca="1" si="172"/>
        <v>0</v>
      </c>
      <c r="FC107" s="18">
        <f t="shared" ca="1" si="172"/>
        <v>0</v>
      </c>
      <c r="FD107" s="18">
        <f t="shared" ca="1" si="172"/>
        <v>0</v>
      </c>
      <c r="FE107" s="18">
        <f t="shared" ca="1" si="172"/>
        <v>0</v>
      </c>
      <c r="FF107" s="18">
        <f t="shared" ca="1" si="172"/>
        <v>0</v>
      </c>
      <c r="FG107" s="18">
        <f t="shared" ca="1" si="172"/>
        <v>0</v>
      </c>
      <c r="FH107" s="18">
        <f t="shared" ca="1" si="172"/>
        <v>0</v>
      </c>
      <c r="FI107" s="18">
        <f t="shared" ca="1" si="172"/>
        <v>0</v>
      </c>
      <c r="FJ107" s="18">
        <f t="shared" ca="1" si="172"/>
        <v>0</v>
      </c>
      <c r="FK107" s="18">
        <f t="shared" ca="1" si="172"/>
        <v>0</v>
      </c>
      <c r="FL107" s="18">
        <f t="shared" ca="1" si="172"/>
        <v>0</v>
      </c>
      <c r="FM107" s="18">
        <f t="shared" ca="1" si="172"/>
        <v>0</v>
      </c>
      <c r="FN107" s="18">
        <f t="shared" ca="1" si="172"/>
        <v>0</v>
      </c>
      <c r="FO107" s="18">
        <f t="shared" ca="1" si="172"/>
        <v>0</v>
      </c>
      <c r="FP107" s="18">
        <f t="shared" ca="1" si="172"/>
        <v>0</v>
      </c>
      <c r="FQ107" s="18">
        <f t="shared" ca="1" si="172"/>
        <v>0</v>
      </c>
      <c r="FR107" s="18">
        <f t="shared" ca="1" si="172"/>
        <v>0</v>
      </c>
    </row>
    <row r="108" spans="3:175">
      <c r="C108" t="s">
        <v>586</v>
      </c>
      <c r="D108" s="144" t="s">
        <v>974</v>
      </c>
      <c r="I108" s="168">
        <f t="shared" ca="1" si="126"/>
        <v>0</v>
      </c>
      <c r="J108" s="18">
        <f t="shared" ref="J108:AO108" ca="1" si="173">-J679</f>
        <v>0</v>
      </c>
      <c r="K108" s="18">
        <f t="shared" ca="1" si="173"/>
        <v>0</v>
      </c>
      <c r="L108" s="18">
        <f t="shared" ca="1" si="173"/>
        <v>0</v>
      </c>
      <c r="M108" s="18">
        <f t="shared" ca="1" si="173"/>
        <v>0</v>
      </c>
      <c r="N108" s="18">
        <f t="shared" ca="1" si="173"/>
        <v>0</v>
      </c>
      <c r="O108" s="18">
        <f t="shared" ca="1" si="173"/>
        <v>0</v>
      </c>
      <c r="P108" s="18">
        <f t="shared" ca="1" si="173"/>
        <v>0</v>
      </c>
      <c r="Q108" s="18">
        <f t="shared" ca="1" si="173"/>
        <v>0</v>
      </c>
      <c r="R108" s="18">
        <f t="shared" ca="1" si="173"/>
        <v>0</v>
      </c>
      <c r="S108" s="18">
        <f t="shared" ca="1" si="173"/>
        <v>0</v>
      </c>
      <c r="T108" s="18">
        <f t="shared" ca="1" si="173"/>
        <v>0</v>
      </c>
      <c r="U108" s="18">
        <f t="shared" ca="1" si="173"/>
        <v>0</v>
      </c>
      <c r="V108" s="18">
        <f t="shared" ca="1" si="173"/>
        <v>0</v>
      </c>
      <c r="W108" s="18">
        <f t="shared" ca="1" si="173"/>
        <v>0</v>
      </c>
      <c r="X108" s="18">
        <f t="shared" ca="1" si="173"/>
        <v>0</v>
      </c>
      <c r="Y108" s="18">
        <f t="shared" ca="1" si="173"/>
        <v>0</v>
      </c>
      <c r="Z108" s="18">
        <f t="shared" ca="1" si="173"/>
        <v>0</v>
      </c>
      <c r="AA108" s="18">
        <f t="shared" ca="1" si="173"/>
        <v>0</v>
      </c>
      <c r="AB108" s="18">
        <f t="shared" ca="1" si="173"/>
        <v>0</v>
      </c>
      <c r="AC108" s="18">
        <f t="shared" ca="1" si="173"/>
        <v>0</v>
      </c>
      <c r="AD108" s="18">
        <f t="shared" ca="1" si="173"/>
        <v>0</v>
      </c>
      <c r="AE108" s="18">
        <f t="shared" ca="1" si="173"/>
        <v>0</v>
      </c>
      <c r="AF108" s="18">
        <f t="shared" ca="1" si="173"/>
        <v>0</v>
      </c>
      <c r="AG108" s="18">
        <f t="shared" ca="1" si="173"/>
        <v>0</v>
      </c>
      <c r="AH108" s="18">
        <f t="shared" ca="1" si="173"/>
        <v>0</v>
      </c>
      <c r="AI108" s="18">
        <f t="shared" ca="1" si="173"/>
        <v>0</v>
      </c>
      <c r="AJ108" s="18">
        <f t="shared" ca="1" si="173"/>
        <v>0</v>
      </c>
      <c r="AK108" s="18">
        <f t="shared" ca="1" si="173"/>
        <v>0</v>
      </c>
      <c r="AL108" s="18">
        <f t="shared" ca="1" si="173"/>
        <v>0</v>
      </c>
      <c r="AM108" s="18">
        <f t="shared" ca="1" si="173"/>
        <v>0</v>
      </c>
      <c r="AN108" s="18">
        <f t="shared" ca="1" si="173"/>
        <v>0</v>
      </c>
      <c r="AO108" s="18">
        <f t="shared" ca="1" si="173"/>
        <v>0</v>
      </c>
      <c r="AP108" s="18">
        <f t="shared" ref="AP108:BU108" ca="1" si="174">-AP679</f>
        <v>0</v>
      </c>
      <c r="AQ108" s="18">
        <f t="shared" ca="1" si="174"/>
        <v>0</v>
      </c>
      <c r="AR108" s="18">
        <f t="shared" ca="1" si="174"/>
        <v>0</v>
      </c>
      <c r="AS108" s="18">
        <f t="shared" ca="1" si="174"/>
        <v>0</v>
      </c>
      <c r="AT108" s="18">
        <f t="shared" ca="1" si="174"/>
        <v>0</v>
      </c>
      <c r="AU108" s="18">
        <f t="shared" ca="1" si="174"/>
        <v>0</v>
      </c>
      <c r="AV108" s="18">
        <f t="shared" ca="1" si="174"/>
        <v>0</v>
      </c>
      <c r="AW108" s="18">
        <f t="shared" ca="1" si="174"/>
        <v>0</v>
      </c>
      <c r="AX108" s="18">
        <f t="shared" ca="1" si="174"/>
        <v>0</v>
      </c>
      <c r="AY108" s="18">
        <f t="shared" ca="1" si="174"/>
        <v>0</v>
      </c>
      <c r="AZ108" s="18">
        <f t="shared" ca="1" si="174"/>
        <v>0</v>
      </c>
      <c r="BA108" s="18">
        <f t="shared" ca="1" si="174"/>
        <v>0</v>
      </c>
      <c r="BB108" s="18">
        <f t="shared" ca="1" si="174"/>
        <v>0</v>
      </c>
      <c r="BC108" s="18">
        <f t="shared" ca="1" si="174"/>
        <v>0</v>
      </c>
      <c r="BD108" s="18">
        <f t="shared" ca="1" si="174"/>
        <v>0</v>
      </c>
      <c r="BE108" s="18">
        <f t="shared" ca="1" si="174"/>
        <v>0</v>
      </c>
      <c r="BF108" s="18">
        <f t="shared" ca="1" si="174"/>
        <v>0</v>
      </c>
      <c r="BG108" s="18">
        <f t="shared" ca="1" si="174"/>
        <v>0</v>
      </c>
      <c r="BH108" s="18">
        <f t="shared" ca="1" si="174"/>
        <v>0</v>
      </c>
      <c r="BI108" s="18">
        <f t="shared" ca="1" si="174"/>
        <v>0</v>
      </c>
      <c r="BJ108" s="18">
        <f t="shared" ca="1" si="174"/>
        <v>0</v>
      </c>
      <c r="BK108" s="18">
        <f t="shared" ca="1" si="174"/>
        <v>0</v>
      </c>
      <c r="BL108" s="18">
        <f t="shared" ca="1" si="174"/>
        <v>0</v>
      </c>
      <c r="BM108" s="18">
        <f t="shared" ca="1" si="174"/>
        <v>0</v>
      </c>
      <c r="BN108" s="18">
        <f t="shared" ca="1" si="174"/>
        <v>0</v>
      </c>
      <c r="BO108" s="18">
        <f t="shared" ca="1" si="174"/>
        <v>0</v>
      </c>
      <c r="BP108" s="18">
        <f t="shared" ca="1" si="174"/>
        <v>0</v>
      </c>
      <c r="BQ108" s="18">
        <f t="shared" ca="1" si="174"/>
        <v>0</v>
      </c>
      <c r="BR108" s="18">
        <f t="shared" ca="1" si="174"/>
        <v>0</v>
      </c>
      <c r="BS108" s="18">
        <f t="shared" ca="1" si="174"/>
        <v>0</v>
      </c>
      <c r="BT108" s="18">
        <f t="shared" ca="1" si="174"/>
        <v>0</v>
      </c>
      <c r="BU108" s="18">
        <f t="shared" ca="1" si="174"/>
        <v>0</v>
      </c>
      <c r="BV108" s="18">
        <f t="shared" ref="BV108:DA108" ca="1" si="175">-BV679</f>
        <v>0</v>
      </c>
      <c r="BW108" s="18">
        <f t="shared" ca="1" si="175"/>
        <v>0</v>
      </c>
      <c r="BX108" s="18">
        <f t="shared" ca="1" si="175"/>
        <v>0</v>
      </c>
      <c r="BY108" s="18">
        <f t="shared" ca="1" si="175"/>
        <v>0</v>
      </c>
      <c r="BZ108" s="18">
        <f t="shared" ca="1" si="175"/>
        <v>0</v>
      </c>
      <c r="CA108" s="18">
        <f t="shared" ca="1" si="175"/>
        <v>0</v>
      </c>
      <c r="CB108" s="18">
        <f t="shared" ca="1" si="175"/>
        <v>0</v>
      </c>
      <c r="CC108" s="18">
        <f t="shared" ca="1" si="175"/>
        <v>0</v>
      </c>
      <c r="CD108" s="18">
        <f t="shared" ca="1" si="175"/>
        <v>0</v>
      </c>
      <c r="CE108" s="18">
        <f t="shared" ca="1" si="175"/>
        <v>0</v>
      </c>
      <c r="CF108" s="18">
        <f t="shared" ca="1" si="175"/>
        <v>0</v>
      </c>
      <c r="CG108" s="18">
        <f t="shared" ca="1" si="175"/>
        <v>0</v>
      </c>
      <c r="CH108" s="18">
        <f t="shared" ca="1" si="175"/>
        <v>0</v>
      </c>
      <c r="CI108" s="18">
        <f t="shared" ca="1" si="175"/>
        <v>0</v>
      </c>
      <c r="CJ108" s="18">
        <f t="shared" ca="1" si="175"/>
        <v>0</v>
      </c>
      <c r="CK108" s="18">
        <f t="shared" ca="1" si="175"/>
        <v>0</v>
      </c>
      <c r="CL108" s="18">
        <f t="shared" ca="1" si="175"/>
        <v>0</v>
      </c>
      <c r="CM108" s="18">
        <f t="shared" ca="1" si="175"/>
        <v>0</v>
      </c>
      <c r="CN108" s="18">
        <f t="shared" ca="1" si="175"/>
        <v>0</v>
      </c>
      <c r="CO108" s="18">
        <f t="shared" ca="1" si="175"/>
        <v>0</v>
      </c>
      <c r="CP108" s="18">
        <f t="shared" ca="1" si="175"/>
        <v>0</v>
      </c>
      <c r="CQ108" s="18">
        <f t="shared" ca="1" si="175"/>
        <v>0</v>
      </c>
      <c r="CR108" s="18">
        <f t="shared" ca="1" si="175"/>
        <v>0</v>
      </c>
      <c r="CS108" s="18">
        <f t="shared" ca="1" si="175"/>
        <v>0</v>
      </c>
      <c r="CT108" s="18">
        <f t="shared" ca="1" si="175"/>
        <v>0</v>
      </c>
      <c r="CU108" s="18">
        <f t="shared" ca="1" si="175"/>
        <v>0</v>
      </c>
      <c r="CV108" s="18">
        <f t="shared" ca="1" si="175"/>
        <v>0</v>
      </c>
      <c r="CW108" s="18">
        <f t="shared" ca="1" si="175"/>
        <v>0</v>
      </c>
      <c r="CX108" s="18">
        <f t="shared" ca="1" si="175"/>
        <v>0</v>
      </c>
      <c r="CY108" s="18">
        <f t="shared" ca="1" si="175"/>
        <v>0</v>
      </c>
      <c r="CZ108" s="18">
        <f t="shared" ca="1" si="175"/>
        <v>0</v>
      </c>
      <c r="DA108" s="18">
        <f t="shared" ca="1" si="175"/>
        <v>0</v>
      </c>
      <c r="DB108" s="18">
        <f t="shared" ref="DB108:EG108" ca="1" si="176">-DB679</f>
        <v>0</v>
      </c>
      <c r="DC108" s="18">
        <f t="shared" ca="1" si="176"/>
        <v>0</v>
      </c>
      <c r="DD108" s="18">
        <f t="shared" ca="1" si="176"/>
        <v>0</v>
      </c>
      <c r="DE108" s="18">
        <f t="shared" ca="1" si="176"/>
        <v>0</v>
      </c>
      <c r="DF108" s="18">
        <f t="shared" ca="1" si="176"/>
        <v>0</v>
      </c>
      <c r="DG108" s="18">
        <f t="shared" ca="1" si="176"/>
        <v>0</v>
      </c>
      <c r="DH108" s="18">
        <f t="shared" ca="1" si="176"/>
        <v>0</v>
      </c>
      <c r="DI108" s="18">
        <f t="shared" ca="1" si="176"/>
        <v>0</v>
      </c>
      <c r="DJ108" s="18">
        <f t="shared" ca="1" si="176"/>
        <v>0</v>
      </c>
      <c r="DK108" s="18">
        <f t="shared" ca="1" si="176"/>
        <v>0</v>
      </c>
      <c r="DL108" s="18">
        <f t="shared" ca="1" si="176"/>
        <v>0</v>
      </c>
      <c r="DM108" s="18">
        <f t="shared" ca="1" si="176"/>
        <v>0</v>
      </c>
      <c r="DN108" s="18">
        <f t="shared" ca="1" si="176"/>
        <v>0</v>
      </c>
      <c r="DO108" s="18">
        <f t="shared" ca="1" si="176"/>
        <v>0</v>
      </c>
      <c r="DP108" s="18">
        <f t="shared" ca="1" si="176"/>
        <v>0</v>
      </c>
      <c r="DQ108" s="18">
        <f t="shared" ca="1" si="176"/>
        <v>0</v>
      </c>
      <c r="DR108" s="18">
        <f t="shared" ca="1" si="176"/>
        <v>0</v>
      </c>
      <c r="DS108" s="18">
        <f t="shared" ca="1" si="176"/>
        <v>0</v>
      </c>
      <c r="DT108" s="18">
        <f t="shared" ca="1" si="176"/>
        <v>0</v>
      </c>
      <c r="DU108" s="18">
        <f t="shared" ca="1" si="176"/>
        <v>0</v>
      </c>
      <c r="DV108" s="18">
        <f t="shared" ca="1" si="176"/>
        <v>0</v>
      </c>
      <c r="DW108" s="18">
        <f t="shared" ca="1" si="176"/>
        <v>0</v>
      </c>
      <c r="DX108" s="18">
        <f t="shared" ca="1" si="176"/>
        <v>0</v>
      </c>
      <c r="DY108" s="18">
        <f t="shared" ca="1" si="176"/>
        <v>0</v>
      </c>
      <c r="DZ108" s="18">
        <f t="shared" ca="1" si="176"/>
        <v>0</v>
      </c>
      <c r="EA108" s="18">
        <f t="shared" ca="1" si="176"/>
        <v>0</v>
      </c>
      <c r="EB108" s="18">
        <f t="shared" ca="1" si="176"/>
        <v>0</v>
      </c>
      <c r="EC108" s="18">
        <f t="shared" ca="1" si="176"/>
        <v>0</v>
      </c>
      <c r="ED108" s="18">
        <f t="shared" ca="1" si="176"/>
        <v>0</v>
      </c>
      <c r="EE108" s="18">
        <f t="shared" ca="1" si="176"/>
        <v>0</v>
      </c>
      <c r="EF108" s="18">
        <f t="shared" ca="1" si="176"/>
        <v>0</v>
      </c>
      <c r="EG108" s="18">
        <f t="shared" ca="1" si="176"/>
        <v>0</v>
      </c>
      <c r="EH108" s="18">
        <f t="shared" ref="EH108:FM108" ca="1" si="177">-EH679</f>
        <v>0</v>
      </c>
      <c r="EI108" s="18">
        <f t="shared" ca="1" si="177"/>
        <v>0</v>
      </c>
      <c r="EJ108" s="18">
        <f t="shared" ca="1" si="177"/>
        <v>0</v>
      </c>
      <c r="EK108" s="18">
        <f t="shared" ca="1" si="177"/>
        <v>0</v>
      </c>
      <c r="EL108" s="18">
        <f t="shared" ca="1" si="177"/>
        <v>0</v>
      </c>
      <c r="EM108" s="18">
        <f t="shared" ca="1" si="177"/>
        <v>0</v>
      </c>
      <c r="EN108" s="18">
        <f t="shared" ca="1" si="177"/>
        <v>0</v>
      </c>
      <c r="EO108" s="18">
        <f t="shared" ca="1" si="177"/>
        <v>0</v>
      </c>
      <c r="EP108" s="18">
        <f t="shared" ca="1" si="177"/>
        <v>0</v>
      </c>
      <c r="EQ108" s="18">
        <f t="shared" ca="1" si="177"/>
        <v>0</v>
      </c>
      <c r="ER108" s="18">
        <f t="shared" ca="1" si="177"/>
        <v>0</v>
      </c>
      <c r="ES108" s="18">
        <f t="shared" ca="1" si="177"/>
        <v>0</v>
      </c>
      <c r="ET108" s="18">
        <f t="shared" ca="1" si="177"/>
        <v>0</v>
      </c>
      <c r="EU108" s="18">
        <f t="shared" ca="1" si="177"/>
        <v>0</v>
      </c>
      <c r="EV108" s="18">
        <f t="shared" ca="1" si="177"/>
        <v>0</v>
      </c>
      <c r="EW108" s="18">
        <f t="shared" ca="1" si="177"/>
        <v>0</v>
      </c>
      <c r="EX108" s="18">
        <f t="shared" ca="1" si="177"/>
        <v>0</v>
      </c>
      <c r="EY108" s="18">
        <f t="shared" ca="1" si="177"/>
        <v>0</v>
      </c>
      <c r="EZ108" s="18">
        <f t="shared" ca="1" si="177"/>
        <v>0</v>
      </c>
      <c r="FA108" s="18">
        <f t="shared" ca="1" si="177"/>
        <v>0</v>
      </c>
      <c r="FB108" s="18">
        <f t="shared" ca="1" si="177"/>
        <v>0</v>
      </c>
      <c r="FC108" s="18">
        <f t="shared" ca="1" si="177"/>
        <v>0</v>
      </c>
      <c r="FD108" s="18">
        <f t="shared" ca="1" si="177"/>
        <v>0</v>
      </c>
      <c r="FE108" s="18">
        <f t="shared" ca="1" si="177"/>
        <v>0</v>
      </c>
      <c r="FF108" s="18">
        <f t="shared" ca="1" si="177"/>
        <v>0</v>
      </c>
      <c r="FG108" s="18">
        <f t="shared" ca="1" si="177"/>
        <v>0</v>
      </c>
      <c r="FH108" s="18">
        <f t="shared" ca="1" si="177"/>
        <v>0</v>
      </c>
      <c r="FI108" s="18">
        <f t="shared" ca="1" si="177"/>
        <v>0</v>
      </c>
      <c r="FJ108" s="18">
        <f t="shared" ca="1" si="177"/>
        <v>0</v>
      </c>
      <c r="FK108" s="18">
        <f t="shared" ca="1" si="177"/>
        <v>0</v>
      </c>
      <c r="FL108" s="18">
        <f t="shared" ca="1" si="177"/>
        <v>0</v>
      </c>
      <c r="FM108" s="18">
        <f t="shared" ca="1" si="177"/>
        <v>0</v>
      </c>
      <c r="FN108" s="18">
        <f ca="1">-FN679</f>
        <v>0</v>
      </c>
      <c r="FO108" s="18">
        <f ca="1">-FO679</f>
        <v>0</v>
      </c>
      <c r="FP108" s="18">
        <f ca="1">-FP679</f>
        <v>0</v>
      </c>
      <c r="FQ108" s="18">
        <f ca="1">-FQ679</f>
        <v>0</v>
      </c>
      <c r="FR108" s="18">
        <f ca="1">-FR679</f>
        <v>0</v>
      </c>
    </row>
    <row r="109" spans="3:175">
      <c r="C109" t="s">
        <v>587</v>
      </c>
      <c r="D109" s="144" t="s">
        <v>974</v>
      </c>
      <c r="I109" s="272">
        <f t="shared" ca="1" si="126"/>
        <v>0</v>
      </c>
      <c r="J109" s="18">
        <f t="shared" ref="J109:AO109" ca="1" si="178">-J972</f>
        <v>0</v>
      </c>
      <c r="K109" s="18">
        <f t="shared" ca="1" si="178"/>
        <v>0</v>
      </c>
      <c r="L109" s="18">
        <f t="shared" ca="1" si="178"/>
        <v>0</v>
      </c>
      <c r="M109" s="18">
        <f t="shared" ca="1" si="178"/>
        <v>0</v>
      </c>
      <c r="N109" s="18">
        <f t="shared" ca="1" si="178"/>
        <v>0</v>
      </c>
      <c r="O109" s="18">
        <f t="shared" ca="1" si="178"/>
        <v>0</v>
      </c>
      <c r="P109" s="18">
        <f t="shared" ca="1" si="178"/>
        <v>0</v>
      </c>
      <c r="Q109" s="18">
        <f t="shared" ca="1" si="178"/>
        <v>0</v>
      </c>
      <c r="R109" s="18">
        <f t="shared" ca="1" si="178"/>
        <v>0</v>
      </c>
      <c r="S109" s="18">
        <f t="shared" ca="1" si="178"/>
        <v>0</v>
      </c>
      <c r="T109" s="18">
        <f t="shared" ca="1" si="178"/>
        <v>0</v>
      </c>
      <c r="U109" s="18">
        <f t="shared" ca="1" si="178"/>
        <v>0</v>
      </c>
      <c r="V109" s="18">
        <f t="shared" ca="1" si="178"/>
        <v>0</v>
      </c>
      <c r="W109" s="18">
        <f t="shared" ca="1" si="178"/>
        <v>0</v>
      </c>
      <c r="X109" s="18">
        <f t="shared" ca="1" si="178"/>
        <v>0</v>
      </c>
      <c r="Y109" s="18">
        <f t="shared" ca="1" si="178"/>
        <v>0</v>
      </c>
      <c r="Z109" s="18">
        <f t="shared" ca="1" si="178"/>
        <v>0</v>
      </c>
      <c r="AA109" s="18">
        <f t="shared" ca="1" si="178"/>
        <v>0</v>
      </c>
      <c r="AB109" s="18">
        <f t="shared" ca="1" si="178"/>
        <v>0</v>
      </c>
      <c r="AC109" s="18">
        <f t="shared" ca="1" si="178"/>
        <v>0</v>
      </c>
      <c r="AD109" s="18">
        <f t="shared" ca="1" si="178"/>
        <v>0</v>
      </c>
      <c r="AE109" s="18">
        <f t="shared" ca="1" si="178"/>
        <v>0</v>
      </c>
      <c r="AF109" s="18">
        <f t="shared" ca="1" si="178"/>
        <v>0</v>
      </c>
      <c r="AG109" s="18">
        <f t="shared" ca="1" si="178"/>
        <v>0</v>
      </c>
      <c r="AH109" s="18">
        <f t="shared" ca="1" si="178"/>
        <v>0</v>
      </c>
      <c r="AI109" s="18">
        <f t="shared" ca="1" si="178"/>
        <v>0</v>
      </c>
      <c r="AJ109" s="18">
        <f t="shared" ca="1" si="178"/>
        <v>0</v>
      </c>
      <c r="AK109" s="18">
        <f t="shared" ca="1" si="178"/>
        <v>0</v>
      </c>
      <c r="AL109" s="18">
        <f t="shared" ca="1" si="178"/>
        <v>0</v>
      </c>
      <c r="AM109" s="18">
        <f t="shared" ca="1" si="178"/>
        <v>0</v>
      </c>
      <c r="AN109" s="18">
        <f t="shared" ca="1" si="178"/>
        <v>0</v>
      </c>
      <c r="AO109" s="18">
        <f t="shared" ca="1" si="178"/>
        <v>0</v>
      </c>
      <c r="AP109" s="18">
        <f t="shared" ref="AP109:BU109" ca="1" si="179">-AP972</f>
        <v>0</v>
      </c>
      <c r="AQ109" s="18">
        <f t="shared" ca="1" si="179"/>
        <v>0</v>
      </c>
      <c r="AR109" s="18">
        <f t="shared" ca="1" si="179"/>
        <v>0</v>
      </c>
      <c r="AS109" s="18">
        <f t="shared" ca="1" si="179"/>
        <v>0</v>
      </c>
      <c r="AT109" s="18">
        <f t="shared" ca="1" si="179"/>
        <v>0</v>
      </c>
      <c r="AU109" s="18">
        <f t="shared" ca="1" si="179"/>
        <v>0</v>
      </c>
      <c r="AV109" s="18">
        <f t="shared" ca="1" si="179"/>
        <v>0</v>
      </c>
      <c r="AW109" s="18">
        <f t="shared" ca="1" si="179"/>
        <v>0</v>
      </c>
      <c r="AX109" s="18">
        <f t="shared" ca="1" si="179"/>
        <v>0</v>
      </c>
      <c r="AY109" s="18">
        <f t="shared" ca="1" si="179"/>
        <v>0</v>
      </c>
      <c r="AZ109" s="18">
        <f t="shared" ca="1" si="179"/>
        <v>0</v>
      </c>
      <c r="BA109" s="18">
        <f t="shared" ca="1" si="179"/>
        <v>0</v>
      </c>
      <c r="BB109" s="18">
        <f t="shared" ca="1" si="179"/>
        <v>0</v>
      </c>
      <c r="BC109" s="18">
        <f t="shared" ca="1" si="179"/>
        <v>0</v>
      </c>
      <c r="BD109" s="18">
        <f t="shared" ca="1" si="179"/>
        <v>0</v>
      </c>
      <c r="BE109" s="18">
        <f t="shared" ca="1" si="179"/>
        <v>0</v>
      </c>
      <c r="BF109" s="18">
        <f t="shared" ca="1" si="179"/>
        <v>0</v>
      </c>
      <c r="BG109" s="18">
        <f t="shared" ca="1" si="179"/>
        <v>0</v>
      </c>
      <c r="BH109" s="18">
        <f t="shared" ca="1" si="179"/>
        <v>0</v>
      </c>
      <c r="BI109" s="18">
        <f t="shared" ca="1" si="179"/>
        <v>0</v>
      </c>
      <c r="BJ109" s="18">
        <f t="shared" ca="1" si="179"/>
        <v>0</v>
      </c>
      <c r="BK109" s="18">
        <f t="shared" ca="1" si="179"/>
        <v>0</v>
      </c>
      <c r="BL109" s="18">
        <f t="shared" ca="1" si="179"/>
        <v>0</v>
      </c>
      <c r="BM109" s="18">
        <f t="shared" ca="1" si="179"/>
        <v>0</v>
      </c>
      <c r="BN109" s="18">
        <f t="shared" ca="1" si="179"/>
        <v>0</v>
      </c>
      <c r="BO109" s="18">
        <f t="shared" ca="1" si="179"/>
        <v>0</v>
      </c>
      <c r="BP109" s="18">
        <f t="shared" ca="1" si="179"/>
        <v>0</v>
      </c>
      <c r="BQ109" s="18">
        <f t="shared" ca="1" si="179"/>
        <v>0</v>
      </c>
      <c r="BR109" s="18">
        <f t="shared" ca="1" si="179"/>
        <v>0</v>
      </c>
      <c r="BS109" s="18">
        <f t="shared" ca="1" si="179"/>
        <v>0</v>
      </c>
      <c r="BT109" s="18">
        <f t="shared" ca="1" si="179"/>
        <v>0</v>
      </c>
      <c r="BU109" s="18">
        <f t="shared" ca="1" si="179"/>
        <v>0</v>
      </c>
      <c r="BV109" s="18">
        <f t="shared" ref="BV109:DA109" ca="1" si="180">-BV972</f>
        <v>0</v>
      </c>
      <c r="BW109" s="18">
        <f t="shared" ca="1" si="180"/>
        <v>0</v>
      </c>
      <c r="BX109" s="18">
        <f t="shared" ca="1" si="180"/>
        <v>0</v>
      </c>
      <c r="BY109" s="18">
        <f t="shared" ca="1" si="180"/>
        <v>0</v>
      </c>
      <c r="BZ109" s="18">
        <f t="shared" ca="1" si="180"/>
        <v>0</v>
      </c>
      <c r="CA109" s="18">
        <f t="shared" ca="1" si="180"/>
        <v>0</v>
      </c>
      <c r="CB109" s="18">
        <f t="shared" ca="1" si="180"/>
        <v>0</v>
      </c>
      <c r="CC109" s="18">
        <f t="shared" ca="1" si="180"/>
        <v>0</v>
      </c>
      <c r="CD109" s="18">
        <f t="shared" ca="1" si="180"/>
        <v>0</v>
      </c>
      <c r="CE109" s="18">
        <f t="shared" ca="1" si="180"/>
        <v>0</v>
      </c>
      <c r="CF109" s="18">
        <f t="shared" ca="1" si="180"/>
        <v>0</v>
      </c>
      <c r="CG109" s="18">
        <f t="shared" ca="1" si="180"/>
        <v>0</v>
      </c>
      <c r="CH109" s="18">
        <f t="shared" ca="1" si="180"/>
        <v>0</v>
      </c>
      <c r="CI109" s="18">
        <f t="shared" ca="1" si="180"/>
        <v>0</v>
      </c>
      <c r="CJ109" s="18">
        <f t="shared" ca="1" si="180"/>
        <v>0</v>
      </c>
      <c r="CK109" s="18">
        <f t="shared" ca="1" si="180"/>
        <v>0</v>
      </c>
      <c r="CL109" s="18">
        <f t="shared" ca="1" si="180"/>
        <v>0</v>
      </c>
      <c r="CM109" s="18">
        <f t="shared" ca="1" si="180"/>
        <v>0</v>
      </c>
      <c r="CN109" s="18">
        <f t="shared" ca="1" si="180"/>
        <v>0</v>
      </c>
      <c r="CO109" s="18">
        <f t="shared" ca="1" si="180"/>
        <v>0</v>
      </c>
      <c r="CP109" s="18">
        <f t="shared" ca="1" si="180"/>
        <v>0</v>
      </c>
      <c r="CQ109" s="18">
        <f t="shared" ca="1" si="180"/>
        <v>0</v>
      </c>
      <c r="CR109" s="18">
        <f t="shared" ca="1" si="180"/>
        <v>0</v>
      </c>
      <c r="CS109" s="18">
        <f t="shared" ca="1" si="180"/>
        <v>0</v>
      </c>
      <c r="CT109" s="18">
        <f t="shared" ca="1" si="180"/>
        <v>0</v>
      </c>
      <c r="CU109" s="18">
        <f t="shared" ca="1" si="180"/>
        <v>0</v>
      </c>
      <c r="CV109" s="18">
        <f t="shared" ca="1" si="180"/>
        <v>0</v>
      </c>
      <c r="CW109" s="18">
        <f t="shared" ca="1" si="180"/>
        <v>0</v>
      </c>
      <c r="CX109" s="18">
        <f t="shared" ca="1" si="180"/>
        <v>0</v>
      </c>
      <c r="CY109" s="18">
        <f t="shared" ca="1" si="180"/>
        <v>0</v>
      </c>
      <c r="CZ109" s="18">
        <f t="shared" ca="1" si="180"/>
        <v>0</v>
      </c>
      <c r="DA109" s="18">
        <f t="shared" ca="1" si="180"/>
        <v>0</v>
      </c>
      <c r="DB109" s="18">
        <f t="shared" ref="DB109:EG109" ca="1" si="181">-DB972</f>
        <v>0</v>
      </c>
      <c r="DC109" s="18">
        <f t="shared" ca="1" si="181"/>
        <v>0</v>
      </c>
      <c r="DD109" s="18">
        <f t="shared" ca="1" si="181"/>
        <v>0</v>
      </c>
      <c r="DE109" s="18">
        <f t="shared" ca="1" si="181"/>
        <v>0</v>
      </c>
      <c r="DF109" s="18">
        <f t="shared" ca="1" si="181"/>
        <v>0</v>
      </c>
      <c r="DG109" s="18">
        <f t="shared" ca="1" si="181"/>
        <v>0</v>
      </c>
      <c r="DH109" s="18">
        <f t="shared" ca="1" si="181"/>
        <v>0</v>
      </c>
      <c r="DI109" s="18">
        <f t="shared" ca="1" si="181"/>
        <v>0</v>
      </c>
      <c r="DJ109" s="18">
        <f t="shared" ca="1" si="181"/>
        <v>0</v>
      </c>
      <c r="DK109" s="18">
        <f t="shared" ca="1" si="181"/>
        <v>0</v>
      </c>
      <c r="DL109" s="18">
        <f t="shared" ca="1" si="181"/>
        <v>0</v>
      </c>
      <c r="DM109" s="18">
        <f t="shared" ca="1" si="181"/>
        <v>0</v>
      </c>
      <c r="DN109" s="18">
        <f t="shared" ca="1" si="181"/>
        <v>0</v>
      </c>
      <c r="DO109" s="18">
        <f t="shared" ca="1" si="181"/>
        <v>0</v>
      </c>
      <c r="DP109" s="18">
        <f t="shared" ca="1" si="181"/>
        <v>0</v>
      </c>
      <c r="DQ109" s="18">
        <f t="shared" ca="1" si="181"/>
        <v>0</v>
      </c>
      <c r="DR109" s="18">
        <f t="shared" ca="1" si="181"/>
        <v>0</v>
      </c>
      <c r="DS109" s="18">
        <f t="shared" ca="1" si="181"/>
        <v>0</v>
      </c>
      <c r="DT109" s="18">
        <f t="shared" ca="1" si="181"/>
        <v>0</v>
      </c>
      <c r="DU109" s="18">
        <f t="shared" ca="1" si="181"/>
        <v>0</v>
      </c>
      <c r="DV109" s="18">
        <f t="shared" ca="1" si="181"/>
        <v>0</v>
      </c>
      <c r="DW109" s="18">
        <f t="shared" ca="1" si="181"/>
        <v>0</v>
      </c>
      <c r="DX109" s="18">
        <f t="shared" ca="1" si="181"/>
        <v>0</v>
      </c>
      <c r="DY109" s="18">
        <f t="shared" ca="1" si="181"/>
        <v>0</v>
      </c>
      <c r="DZ109" s="18">
        <f t="shared" ca="1" si="181"/>
        <v>0</v>
      </c>
      <c r="EA109" s="18">
        <f t="shared" ca="1" si="181"/>
        <v>0</v>
      </c>
      <c r="EB109" s="18">
        <f t="shared" ca="1" si="181"/>
        <v>0</v>
      </c>
      <c r="EC109" s="18">
        <f t="shared" ca="1" si="181"/>
        <v>0</v>
      </c>
      <c r="ED109" s="18">
        <f t="shared" ca="1" si="181"/>
        <v>0</v>
      </c>
      <c r="EE109" s="18">
        <f t="shared" ca="1" si="181"/>
        <v>0</v>
      </c>
      <c r="EF109" s="18">
        <f t="shared" ca="1" si="181"/>
        <v>0</v>
      </c>
      <c r="EG109" s="18">
        <f t="shared" ca="1" si="181"/>
        <v>0</v>
      </c>
      <c r="EH109" s="18">
        <f t="shared" ref="EH109:FM109" ca="1" si="182">-EH972</f>
        <v>0</v>
      </c>
      <c r="EI109" s="18">
        <f t="shared" ca="1" si="182"/>
        <v>0</v>
      </c>
      <c r="EJ109" s="18">
        <f t="shared" ca="1" si="182"/>
        <v>0</v>
      </c>
      <c r="EK109" s="18">
        <f t="shared" ca="1" si="182"/>
        <v>0</v>
      </c>
      <c r="EL109" s="18">
        <f t="shared" ca="1" si="182"/>
        <v>0</v>
      </c>
      <c r="EM109" s="18">
        <f t="shared" ca="1" si="182"/>
        <v>0</v>
      </c>
      <c r="EN109" s="18">
        <f t="shared" ca="1" si="182"/>
        <v>0</v>
      </c>
      <c r="EO109" s="18">
        <f t="shared" ca="1" si="182"/>
        <v>0</v>
      </c>
      <c r="EP109" s="18">
        <f t="shared" ca="1" si="182"/>
        <v>0</v>
      </c>
      <c r="EQ109" s="18">
        <f t="shared" ca="1" si="182"/>
        <v>0</v>
      </c>
      <c r="ER109" s="18">
        <f t="shared" ca="1" si="182"/>
        <v>0</v>
      </c>
      <c r="ES109" s="18">
        <f t="shared" ca="1" si="182"/>
        <v>0</v>
      </c>
      <c r="ET109" s="18">
        <f t="shared" ca="1" si="182"/>
        <v>0</v>
      </c>
      <c r="EU109" s="18">
        <f t="shared" ca="1" si="182"/>
        <v>0</v>
      </c>
      <c r="EV109" s="18">
        <f t="shared" ca="1" si="182"/>
        <v>0</v>
      </c>
      <c r="EW109" s="18">
        <f t="shared" ca="1" si="182"/>
        <v>0</v>
      </c>
      <c r="EX109" s="18">
        <f t="shared" ca="1" si="182"/>
        <v>0</v>
      </c>
      <c r="EY109" s="18">
        <f t="shared" ca="1" si="182"/>
        <v>0</v>
      </c>
      <c r="EZ109" s="18">
        <f t="shared" ca="1" si="182"/>
        <v>0</v>
      </c>
      <c r="FA109" s="18">
        <f t="shared" ca="1" si="182"/>
        <v>0</v>
      </c>
      <c r="FB109" s="18">
        <f t="shared" ca="1" si="182"/>
        <v>0</v>
      </c>
      <c r="FC109" s="18">
        <f t="shared" ca="1" si="182"/>
        <v>0</v>
      </c>
      <c r="FD109" s="18">
        <f t="shared" ca="1" si="182"/>
        <v>0</v>
      </c>
      <c r="FE109" s="18">
        <f t="shared" ca="1" si="182"/>
        <v>0</v>
      </c>
      <c r="FF109" s="18">
        <f t="shared" ca="1" si="182"/>
        <v>0</v>
      </c>
      <c r="FG109" s="18">
        <f t="shared" ca="1" si="182"/>
        <v>0</v>
      </c>
      <c r="FH109" s="18">
        <f t="shared" ca="1" si="182"/>
        <v>0</v>
      </c>
      <c r="FI109" s="18">
        <f t="shared" ca="1" si="182"/>
        <v>0</v>
      </c>
      <c r="FJ109" s="18">
        <f t="shared" ca="1" si="182"/>
        <v>0</v>
      </c>
      <c r="FK109" s="18">
        <f t="shared" ca="1" si="182"/>
        <v>0</v>
      </c>
      <c r="FL109" s="18">
        <f t="shared" ca="1" si="182"/>
        <v>0</v>
      </c>
      <c r="FM109" s="18">
        <f t="shared" ca="1" si="182"/>
        <v>0</v>
      </c>
      <c r="FN109" s="18">
        <f t="shared" ref="FN109:FR110" ca="1" si="183">-FN972</f>
        <v>0</v>
      </c>
      <c r="FO109" s="18">
        <f t="shared" ca="1" si="183"/>
        <v>0</v>
      </c>
      <c r="FP109" s="18">
        <f t="shared" ca="1" si="183"/>
        <v>0</v>
      </c>
      <c r="FQ109" s="18">
        <f t="shared" ca="1" si="183"/>
        <v>0</v>
      </c>
      <c r="FR109" s="18">
        <f t="shared" ca="1" si="183"/>
        <v>0</v>
      </c>
    </row>
    <row r="110" spans="3:175">
      <c r="C110" t="s">
        <v>588</v>
      </c>
      <c r="D110" s="144" t="s">
        <v>974</v>
      </c>
      <c r="I110" s="168">
        <f t="shared" ca="1" si="126"/>
        <v>0</v>
      </c>
      <c r="J110" s="18">
        <f t="shared" ref="J110:AO110" ca="1" si="184">-J973</f>
        <v>0</v>
      </c>
      <c r="K110" s="18">
        <f t="shared" ca="1" si="184"/>
        <v>0</v>
      </c>
      <c r="L110" s="18">
        <f t="shared" ca="1" si="184"/>
        <v>0</v>
      </c>
      <c r="M110" s="18">
        <f t="shared" ca="1" si="184"/>
        <v>0</v>
      </c>
      <c r="N110" s="18">
        <f t="shared" ca="1" si="184"/>
        <v>0</v>
      </c>
      <c r="O110" s="18">
        <f t="shared" ca="1" si="184"/>
        <v>0</v>
      </c>
      <c r="P110" s="18">
        <f t="shared" ca="1" si="184"/>
        <v>0</v>
      </c>
      <c r="Q110" s="18">
        <f t="shared" ca="1" si="184"/>
        <v>0</v>
      </c>
      <c r="R110" s="18">
        <f t="shared" ca="1" si="184"/>
        <v>0</v>
      </c>
      <c r="S110" s="18">
        <f t="shared" ca="1" si="184"/>
        <v>0</v>
      </c>
      <c r="T110" s="18">
        <f t="shared" ca="1" si="184"/>
        <v>0</v>
      </c>
      <c r="U110" s="18">
        <f t="shared" ca="1" si="184"/>
        <v>0</v>
      </c>
      <c r="V110" s="18">
        <f t="shared" ca="1" si="184"/>
        <v>0</v>
      </c>
      <c r="W110" s="18">
        <f t="shared" ca="1" si="184"/>
        <v>0</v>
      </c>
      <c r="X110" s="18">
        <f t="shared" ca="1" si="184"/>
        <v>0</v>
      </c>
      <c r="Y110" s="18">
        <f t="shared" ca="1" si="184"/>
        <v>0</v>
      </c>
      <c r="Z110" s="18">
        <f t="shared" ca="1" si="184"/>
        <v>0</v>
      </c>
      <c r="AA110" s="18">
        <f t="shared" ca="1" si="184"/>
        <v>0</v>
      </c>
      <c r="AB110" s="18">
        <f t="shared" ca="1" si="184"/>
        <v>0</v>
      </c>
      <c r="AC110" s="18">
        <f t="shared" ca="1" si="184"/>
        <v>0</v>
      </c>
      <c r="AD110" s="18">
        <f t="shared" ca="1" si="184"/>
        <v>0</v>
      </c>
      <c r="AE110" s="18">
        <f t="shared" ca="1" si="184"/>
        <v>0</v>
      </c>
      <c r="AF110" s="18">
        <f t="shared" ca="1" si="184"/>
        <v>0</v>
      </c>
      <c r="AG110" s="18">
        <f t="shared" ca="1" si="184"/>
        <v>0</v>
      </c>
      <c r="AH110" s="18">
        <f t="shared" ca="1" si="184"/>
        <v>0</v>
      </c>
      <c r="AI110" s="18">
        <f t="shared" ca="1" si="184"/>
        <v>0</v>
      </c>
      <c r="AJ110" s="18">
        <f t="shared" ca="1" si="184"/>
        <v>0</v>
      </c>
      <c r="AK110" s="18">
        <f t="shared" ca="1" si="184"/>
        <v>0</v>
      </c>
      <c r="AL110" s="18">
        <f t="shared" ca="1" si="184"/>
        <v>0</v>
      </c>
      <c r="AM110" s="18">
        <f t="shared" ca="1" si="184"/>
        <v>0</v>
      </c>
      <c r="AN110" s="18">
        <f t="shared" ca="1" si="184"/>
        <v>0</v>
      </c>
      <c r="AO110" s="18">
        <f t="shared" ca="1" si="184"/>
        <v>0</v>
      </c>
      <c r="AP110" s="18">
        <f t="shared" ref="AP110:BU110" ca="1" si="185">-AP973</f>
        <v>0</v>
      </c>
      <c r="AQ110" s="18">
        <f t="shared" ca="1" si="185"/>
        <v>0</v>
      </c>
      <c r="AR110" s="18">
        <f t="shared" ca="1" si="185"/>
        <v>0</v>
      </c>
      <c r="AS110" s="18">
        <f t="shared" ca="1" si="185"/>
        <v>0</v>
      </c>
      <c r="AT110" s="18">
        <f t="shared" ca="1" si="185"/>
        <v>0</v>
      </c>
      <c r="AU110" s="18">
        <f t="shared" ca="1" si="185"/>
        <v>0</v>
      </c>
      <c r="AV110" s="18">
        <f t="shared" ca="1" si="185"/>
        <v>0</v>
      </c>
      <c r="AW110" s="18">
        <f t="shared" ca="1" si="185"/>
        <v>0</v>
      </c>
      <c r="AX110" s="18">
        <f t="shared" ca="1" si="185"/>
        <v>0</v>
      </c>
      <c r="AY110" s="18">
        <f t="shared" ca="1" si="185"/>
        <v>0</v>
      </c>
      <c r="AZ110" s="18">
        <f t="shared" ca="1" si="185"/>
        <v>0</v>
      </c>
      <c r="BA110" s="18">
        <f t="shared" ca="1" si="185"/>
        <v>0</v>
      </c>
      <c r="BB110" s="18">
        <f t="shared" ca="1" si="185"/>
        <v>0</v>
      </c>
      <c r="BC110" s="18">
        <f t="shared" ca="1" si="185"/>
        <v>0</v>
      </c>
      <c r="BD110" s="18">
        <f t="shared" ca="1" si="185"/>
        <v>0</v>
      </c>
      <c r="BE110" s="18">
        <f t="shared" ca="1" si="185"/>
        <v>0</v>
      </c>
      <c r="BF110" s="18">
        <f t="shared" ca="1" si="185"/>
        <v>0</v>
      </c>
      <c r="BG110" s="18">
        <f t="shared" ca="1" si="185"/>
        <v>0</v>
      </c>
      <c r="BH110" s="18">
        <f t="shared" ca="1" si="185"/>
        <v>0</v>
      </c>
      <c r="BI110" s="18">
        <f t="shared" ca="1" si="185"/>
        <v>0</v>
      </c>
      <c r="BJ110" s="18">
        <f t="shared" ca="1" si="185"/>
        <v>0</v>
      </c>
      <c r="BK110" s="18">
        <f t="shared" ca="1" si="185"/>
        <v>0</v>
      </c>
      <c r="BL110" s="18">
        <f t="shared" ca="1" si="185"/>
        <v>0</v>
      </c>
      <c r="BM110" s="18">
        <f t="shared" ca="1" si="185"/>
        <v>0</v>
      </c>
      <c r="BN110" s="18">
        <f t="shared" ca="1" si="185"/>
        <v>0</v>
      </c>
      <c r="BO110" s="18">
        <f t="shared" ca="1" si="185"/>
        <v>0</v>
      </c>
      <c r="BP110" s="18">
        <f t="shared" ca="1" si="185"/>
        <v>0</v>
      </c>
      <c r="BQ110" s="18">
        <f t="shared" ca="1" si="185"/>
        <v>0</v>
      </c>
      <c r="BR110" s="18">
        <f t="shared" ca="1" si="185"/>
        <v>0</v>
      </c>
      <c r="BS110" s="18">
        <f t="shared" ca="1" si="185"/>
        <v>0</v>
      </c>
      <c r="BT110" s="18">
        <f t="shared" ca="1" si="185"/>
        <v>0</v>
      </c>
      <c r="BU110" s="18">
        <f t="shared" ca="1" si="185"/>
        <v>0</v>
      </c>
      <c r="BV110" s="18">
        <f t="shared" ref="BV110:DA110" ca="1" si="186">-BV973</f>
        <v>0</v>
      </c>
      <c r="BW110" s="18">
        <f t="shared" ca="1" si="186"/>
        <v>0</v>
      </c>
      <c r="BX110" s="18">
        <f t="shared" ca="1" si="186"/>
        <v>0</v>
      </c>
      <c r="BY110" s="18">
        <f t="shared" ca="1" si="186"/>
        <v>0</v>
      </c>
      <c r="BZ110" s="18">
        <f t="shared" ca="1" si="186"/>
        <v>0</v>
      </c>
      <c r="CA110" s="18">
        <f t="shared" ca="1" si="186"/>
        <v>0</v>
      </c>
      <c r="CB110" s="18">
        <f t="shared" ca="1" si="186"/>
        <v>0</v>
      </c>
      <c r="CC110" s="18">
        <f t="shared" ca="1" si="186"/>
        <v>0</v>
      </c>
      <c r="CD110" s="18">
        <f t="shared" ca="1" si="186"/>
        <v>0</v>
      </c>
      <c r="CE110" s="18">
        <f t="shared" ca="1" si="186"/>
        <v>0</v>
      </c>
      <c r="CF110" s="18">
        <f t="shared" ca="1" si="186"/>
        <v>0</v>
      </c>
      <c r="CG110" s="18">
        <f t="shared" ca="1" si="186"/>
        <v>0</v>
      </c>
      <c r="CH110" s="18">
        <f t="shared" ca="1" si="186"/>
        <v>0</v>
      </c>
      <c r="CI110" s="18">
        <f t="shared" ca="1" si="186"/>
        <v>0</v>
      </c>
      <c r="CJ110" s="18">
        <f t="shared" ca="1" si="186"/>
        <v>0</v>
      </c>
      <c r="CK110" s="18">
        <f t="shared" ca="1" si="186"/>
        <v>0</v>
      </c>
      <c r="CL110" s="18">
        <f t="shared" ca="1" si="186"/>
        <v>0</v>
      </c>
      <c r="CM110" s="18">
        <f t="shared" ca="1" si="186"/>
        <v>0</v>
      </c>
      <c r="CN110" s="18">
        <f t="shared" ca="1" si="186"/>
        <v>0</v>
      </c>
      <c r="CO110" s="18">
        <f t="shared" ca="1" si="186"/>
        <v>0</v>
      </c>
      <c r="CP110" s="18">
        <f t="shared" ca="1" si="186"/>
        <v>0</v>
      </c>
      <c r="CQ110" s="18">
        <f t="shared" ca="1" si="186"/>
        <v>0</v>
      </c>
      <c r="CR110" s="18">
        <f t="shared" ca="1" si="186"/>
        <v>0</v>
      </c>
      <c r="CS110" s="18">
        <f t="shared" ca="1" si="186"/>
        <v>0</v>
      </c>
      <c r="CT110" s="18">
        <f t="shared" ca="1" si="186"/>
        <v>0</v>
      </c>
      <c r="CU110" s="18">
        <f t="shared" ca="1" si="186"/>
        <v>0</v>
      </c>
      <c r="CV110" s="18">
        <f t="shared" ca="1" si="186"/>
        <v>0</v>
      </c>
      <c r="CW110" s="18">
        <f t="shared" ca="1" si="186"/>
        <v>0</v>
      </c>
      <c r="CX110" s="18">
        <f t="shared" ca="1" si="186"/>
        <v>0</v>
      </c>
      <c r="CY110" s="18">
        <f t="shared" ca="1" si="186"/>
        <v>0</v>
      </c>
      <c r="CZ110" s="18">
        <f t="shared" ca="1" si="186"/>
        <v>0</v>
      </c>
      <c r="DA110" s="18">
        <f t="shared" ca="1" si="186"/>
        <v>0</v>
      </c>
      <c r="DB110" s="18">
        <f t="shared" ref="DB110:EG110" ca="1" si="187">-DB973</f>
        <v>0</v>
      </c>
      <c r="DC110" s="18">
        <f t="shared" ca="1" si="187"/>
        <v>0</v>
      </c>
      <c r="DD110" s="18">
        <f t="shared" ca="1" si="187"/>
        <v>0</v>
      </c>
      <c r="DE110" s="18">
        <f t="shared" ca="1" si="187"/>
        <v>0</v>
      </c>
      <c r="DF110" s="18">
        <f t="shared" ca="1" si="187"/>
        <v>0</v>
      </c>
      <c r="DG110" s="18">
        <f t="shared" ca="1" si="187"/>
        <v>0</v>
      </c>
      <c r="DH110" s="18">
        <f t="shared" ca="1" si="187"/>
        <v>0</v>
      </c>
      <c r="DI110" s="18">
        <f t="shared" ca="1" si="187"/>
        <v>0</v>
      </c>
      <c r="DJ110" s="18">
        <f t="shared" ca="1" si="187"/>
        <v>0</v>
      </c>
      <c r="DK110" s="18">
        <f t="shared" ca="1" si="187"/>
        <v>0</v>
      </c>
      <c r="DL110" s="18">
        <f t="shared" ca="1" si="187"/>
        <v>0</v>
      </c>
      <c r="DM110" s="18">
        <f t="shared" ca="1" si="187"/>
        <v>0</v>
      </c>
      <c r="DN110" s="18">
        <f t="shared" ca="1" si="187"/>
        <v>0</v>
      </c>
      <c r="DO110" s="18">
        <f t="shared" ca="1" si="187"/>
        <v>0</v>
      </c>
      <c r="DP110" s="18">
        <f t="shared" ca="1" si="187"/>
        <v>0</v>
      </c>
      <c r="DQ110" s="18">
        <f t="shared" ca="1" si="187"/>
        <v>0</v>
      </c>
      <c r="DR110" s="18">
        <f t="shared" ca="1" si="187"/>
        <v>0</v>
      </c>
      <c r="DS110" s="18">
        <f t="shared" ca="1" si="187"/>
        <v>0</v>
      </c>
      <c r="DT110" s="18">
        <f t="shared" ca="1" si="187"/>
        <v>0</v>
      </c>
      <c r="DU110" s="18">
        <f t="shared" ca="1" si="187"/>
        <v>0</v>
      </c>
      <c r="DV110" s="18">
        <f t="shared" ca="1" si="187"/>
        <v>0</v>
      </c>
      <c r="DW110" s="18">
        <f t="shared" ca="1" si="187"/>
        <v>0</v>
      </c>
      <c r="DX110" s="18">
        <f t="shared" ca="1" si="187"/>
        <v>0</v>
      </c>
      <c r="DY110" s="18">
        <f t="shared" ca="1" si="187"/>
        <v>0</v>
      </c>
      <c r="DZ110" s="18">
        <f t="shared" ca="1" si="187"/>
        <v>0</v>
      </c>
      <c r="EA110" s="18">
        <f t="shared" ca="1" si="187"/>
        <v>0</v>
      </c>
      <c r="EB110" s="18">
        <f t="shared" ca="1" si="187"/>
        <v>0</v>
      </c>
      <c r="EC110" s="18">
        <f t="shared" ca="1" si="187"/>
        <v>0</v>
      </c>
      <c r="ED110" s="18">
        <f t="shared" ca="1" si="187"/>
        <v>0</v>
      </c>
      <c r="EE110" s="18">
        <f t="shared" ca="1" si="187"/>
        <v>0</v>
      </c>
      <c r="EF110" s="18">
        <f t="shared" ca="1" si="187"/>
        <v>0</v>
      </c>
      <c r="EG110" s="18">
        <f t="shared" ca="1" si="187"/>
        <v>0</v>
      </c>
      <c r="EH110" s="18">
        <f t="shared" ref="EH110:FM110" ca="1" si="188">-EH973</f>
        <v>0</v>
      </c>
      <c r="EI110" s="18">
        <f t="shared" ca="1" si="188"/>
        <v>0</v>
      </c>
      <c r="EJ110" s="18">
        <f t="shared" ca="1" si="188"/>
        <v>0</v>
      </c>
      <c r="EK110" s="18">
        <f t="shared" ca="1" si="188"/>
        <v>0</v>
      </c>
      <c r="EL110" s="18">
        <f t="shared" ca="1" si="188"/>
        <v>0</v>
      </c>
      <c r="EM110" s="18">
        <f t="shared" ca="1" si="188"/>
        <v>0</v>
      </c>
      <c r="EN110" s="18">
        <f t="shared" ca="1" si="188"/>
        <v>0</v>
      </c>
      <c r="EO110" s="18">
        <f t="shared" ca="1" si="188"/>
        <v>0</v>
      </c>
      <c r="EP110" s="18">
        <f t="shared" ca="1" si="188"/>
        <v>0</v>
      </c>
      <c r="EQ110" s="18">
        <f t="shared" ca="1" si="188"/>
        <v>0</v>
      </c>
      <c r="ER110" s="18">
        <f t="shared" ca="1" si="188"/>
        <v>0</v>
      </c>
      <c r="ES110" s="18">
        <f t="shared" ca="1" si="188"/>
        <v>0</v>
      </c>
      <c r="ET110" s="18">
        <f t="shared" ca="1" si="188"/>
        <v>0</v>
      </c>
      <c r="EU110" s="18">
        <f t="shared" ca="1" si="188"/>
        <v>0</v>
      </c>
      <c r="EV110" s="18">
        <f t="shared" ca="1" si="188"/>
        <v>0</v>
      </c>
      <c r="EW110" s="18">
        <f t="shared" ca="1" si="188"/>
        <v>0</v>
      </c>
      <c r="EX110" s="18">
        <f t="shared" ca="1" si="188"/>
        <v>0</v>
      </c>
      <c r="EY110" s="18">
        <f t="shared" ca="1" si="188"/>
        <v>0</v>
      </c>
      <c r="EZ110" s="18">
        <f t="shared" ca="1" si="188"/>
        <v>0</v>
      </c>
      <c r="FA110" s="18">
        <f t="shared" ca="1" si="188"/>
        <v>0</v>
      </c>
      <c r="FB110" s="18">
        <f t="shared" ca="1" si="188"/>
        <v>0</v>
      </c>
      <c r="FC110" s="18">
        <f t="shared" ca="1" si="188"/>
        <v>0</v>
      </c>
      <c r="FD110" s="18">
        <f t="shared" ca="1" si="188"/>
        <v>0</v>
      </c>
      <c r="FE110" s="18">
        <f t="shared" ca="1" si="188"/>
        <v>0</v>
      </c>
      <c r="FF110" s="18">
        <f t="shared" ca="1" si="188"/>
        <v>0</v>
      </c>
      <c r="FG110" s="18">
        <f t="shared" ca="1" si="188"/>
        <v>0</v>
      </c>
      <c r="FH110" s="18">
        <f t="shared" ca="1" si="188"/>
        <v>0</v>
      </c>
      <c r="FI110" s="18">
        <f t="shared" ca="1" si="188"/>
        <v>0</v>
      </c>
      <c r="FJ110" s="18">
        <f t="shared" ca="1" si="188"/>
        <v>0</v>
      </c>
      <c r="FK110" s="18">
        <f t="shared" ca="1" si="188"/>
        <v>0</v>
      </c>
      <c r="FL110" s="18">
        <f t="shared" ca="1" si="188"/>
        <v>0</v>
      </c>
      <c r="FM110" s="18">
        <f t="shared" ca="1" si="188"/>
        <v>0</v>
      </c>
      <c r="FN110" s="18">
        <f t="shared" ca="1" si="183"/>
        <v>0</v>
      </c>
      <c r="FO110" s="18">
        <f t="shared" ca="1" si="183"/>
        <v>0</v>
      </c>
      <c r="FP110" s="18">
        <f t="shared" ca="1" si="183"/>
        <v>0</v>
      </c>
      <c r="FQ110" s="18">
        <f t="shared" ca="1" si="183"/>
        <v>0</v>
      </c>
      <c r="FR110" s="18">
        <f t="shared" ca="1" si="183"/>
        <v>0</v>
      </c>
    </row>
    <row r="111" spans="3:175">
      <c r="C111" t="s">
        <v>594</v>
      </c>
      <c r="D111" s="144" t="s">
        <v>974</v>
      </c>
      <c r="I111" s="168">
        <f t="shared" ca="1" si="126"/>
        <v>0</v>
      </c>
      <c r="J111" s="18">
        <f t="shared" ref="J111:AO111" si="189">J976-J996</f>
        <v>0</v>
      </c>
      <c r="K111" s="18">
        <f t="shared" ca="1" si="189"/>
        <v>0</v>
      </c>
      <c r="L111" s="18">
        <f t="shared" ca="1" si="189"/>
        <v>0</v>
      </c>
      <c r="M111" s="18">
        <f t="shared" ca="1" si="189"/>
        <v>0</v>
      </c>
      <c r="N111" s="18">
        <f t="shared" ca="1" si="189"/>
        <v>0</v>
      </c>
      <c r="O111" s="18">
        <f t="shared" ca="1" si="189"/>
        <v>0</v>
      </c>
      <c r="P111" s="18">
        <f t="shared" ca="1" si="189"/>
        <v>0</v>
      </c>
      <c r="Q111" s="18">
        <f t="shared" ca="1" si="189"/>
        <v>0</v>
      </c>
      <c r="R111" s="18">
        <f t="shared" ca="1" si="189"/>
        <v>0</v>
      </c>
      <c r="S111" s="18">
        <f t="shared" ca="1" si="189"/>
        <v>0</v>
      </c>
      <c r="T111" s="18">
        <f t="shared" ca="1" si="189"/>
        <v>0</v>
      </c>
      <c r="U111" s="18">
        <f t="shared" ca="1" si="189"/>
        <v>0</v>
      </c>
      <c r="V111" s="18">
        <f t="shared" ca="1" si="189"/>
        <v>0</v>
      </c>
      <c r="W111" s="18">
        <f t="shared" ca="1" si="189"/>
        <v>0</v>
      </c>
      <c r="X111" s="18">
        <f t="shared" ca="1" si="189"/>
        <v>0</v>
      </c>
      <c r="Y111" s="18">
        <f t="shared" ca="1" si="189"/>
        <v>0</v>
      </c>
      <c r="Z111" s="18">
        <f t="shared" ca="1" si="189"/>
        <v>0</v>
      </c>
      <c r="AA111" s="18">
        <f t="shared" ca="1" si="189"/>
        <v>0</v>
      </c>
      <c r="AB111" s="18">
        <f t="shared" ca="1" si="189"/>
        <v>0</v>
      </c>
      <c r="AC111" s="18">
        <f t="shared" ca="1" si="189"/>
        <v>0</v>
      </c>
      <c r="AD111" s="18">
        <f t="shared" ca="1" si="189"/>
        <v>0</v>
      </c>
      <c r="AE111" s="18">
        <f t="shared" ca="1" si="189"/>
        <v>0</v>
      </c>
      <c r="AF111" s="18">
        <f t="shared" ca="1" si="189"/>
        <v>0</v>
      </c>
      <c r="AG111" s="18">
        <f t="shared" ca="1" si="189"/>
        <v>0</v>
      </c>
      <c r="AH111" s="18">
        <f t="shared" ca="1" si="189"/>
        <v>0</v>
      </c>
      <c r="AI111" s="18">
        <f t="shared" ca="1" si="189"/>
        <v>0</v>
      </c>
      <c r="AJ111" s="18">
        <f t="shared" ca="1" si="189"/>
        <v>0</v>
      </c>
      <c r="AK111" s="18">
        <f t="shared" ca="1" si="189"/>
        <v>0</v>
      </c>
      <c r="AL111" s="18">
        <f t="shared" ca="1" si="189"/>
        <v>0</v>
      </c>
      <c r="AM111" s="18">
        <f t="shared" ca="1" si="189"/>
        <v>0</v>
      </c>
      <c r="AN111" s="18">
        <f t="shared" ca="1" si="189"/>
        <v>0</v>
      </c>
      <c r="AO111" s="18">
        <f t="shared" ca="1" si="189"/>
        <v>0</v>
      </c>
      <c r="AP111" s="18">
        <f t="shared" ref="AP111:BU111" ca="1" si="190">AP976-AP996</f>
        <v>0</v>
      </c>
      <c r="AQ111" s="18">
        <f t="shared" ca="1" si="190"/>
        <v>0</v>
      </c>
      <c r="AR111" s="18">
        <f t="shared" ca="1" si="190"/>
        <v>0</v>
      </c>
      <c r="AS111" s="18">
        <f t="shared" ca="1" si="190"/>
        <v>0</v>
      </c>
      <c r="AT111" s="18">
        <f t="shared" ca="1" si="190"/>
        <v>0</v>
      </c>
      <c r="AU111" s="18">
        <f t="shared" ca="1" si="190"/>
        <v>0</v>
      </c>
      <c r="AV111" s="18">
        <f t="shared" ca="1" si="190"/>
        <v>0</v>
      </c>
      <c r="AW111" s="18">
        <f t="shared" ca="1" si="190"/>
        <v>0</v>
      </c>
      <c r="AX111" s="18">
        <f t="shared" ca="1" si="190"/>
        <v>0</v>
      </c>
      <c r="AY111" s="18">
        <f t="shared" ca="1" si="190"/>
        <v>0</v>
      </c>
      <c r="AZ111" s="18">
        <f t="shared" ca="1" si="190"/>
        <v>0</v>
      </c>
      <c r="BA111" s="18">
        <f t="shared" ca="1" si="190"/>
        <v>0</v>
      </c>
      <c r="BB111" s="18">
        <f t="shared" ca="1" si="190"/>
        <v>0</v>
      </c>
      <c r="BC111" s="18">
        <f t="shared" ca="1" si="190"/>
        <v>0</v>
      </c>
      <c r="BD111" s="18">
        <f t="shared" ca="1" si="190"/>
        <v>0</v>
      </c>
      <c r="BE111" s="18">
        <f t="shared" ca="1" si="190"/>
        <v>0</v>
      </c>
      <c r="BF111" s="18">
        <f t="shared" ca="1" si="190"/>
        <v>0</v>
      </c>
      <c r="BG111" s="18">
        <f t="shared" ca="1" si="190"/>
        <v>0</v>
      </c>
      <c r="BH111" s="18">
        <f t="shared" ca="1" si="190"/>
        <v>0</v>
      </c>
      <c r="BI111" s="18">
        <f t="shared" ca="1" si="190"/>
        <v>0</v>
      </c>
      <c r="BJ111" s="18">
        <f t="shared" ca="1" si="190"/>
        <v>0</v>
      </c>
      <c r="BK111" s="18">
        <f t="shared" ca="1" si="190"/>
        <v>0</v>
      </c>
      <c r="BL111" s="18">
        <f t="shared" ca="1" si="190"/>
        <v>0</v>
      </c>
      <c r="BM111" s="18">
        <f t="shared" ca="1" si="190"/>
        <v>0</v>
      </c>
      <c r="BN111" s="18">
        <f t="shared" ca="1" si="190"/>
        <v>0</v>
      </c>
      <c r="BO111" s="18">
        <f t="shared" ca="1" si="190"/>
        <v>0</v>
      </c>
      <c r="BP111" s="18">
        <f t="shared" ca="1" si="190"/>
        <v>0</v>
      </c>
      <c r="BQ111" s="18">
        <f t="shared" ca="1" si="190"/>
        <v>0</v>
      </c>
      <c r="BR111" s="18">
        <f t="shared" ca="1" si="190"/>
        <v>0</v>
      </c>
      <c r="BS111" s="18">
        <f t="shared" ca="1" si="190"/>
        <v>0</v>
      </c>
      <c r="BT111" s="18">
        <f t="shared" ca="1" si="190"/>
        <v>0</v>
      </c>
      <c r="BU111" s="18">
        <f t="shared" ca="1" si="190"/>
        <v>0</v>
      </c>
      <c r="BV111" s="18">
        <f t="shared" ref="BV111:DA111" ca="1" si="191">BV976-BV996</f>
        <v>0</v>
      </c>
      <c r="BW111" s="18">
        <f t="shared" ca="1" si="191"/>
        <v>0</v>
      </c>
      <c r="BX111" s="18">
        <f t="shared" ca="1" si="191"/>
        <v>0</v>
      </c>
      <c r="BY111" s="18">
        <f t="shared" ca="1" si="191"/>
        <v>0</v>
      </c>
      <c r="BZ111" s="18">
        <f t="shared" ca="1" si="191"/>
        <v>0</v>
      </c>
      <c r="CA111" s="18">
        <f t="shared" ca="1" si="191"/>
        <v>0</v>
      </c>
      <c r="CB111" s="18">
        <f t="shared" ca="1" si="191"/>
        <v>0</v>
      </c>
      <c r="CC111" s="18">
        <f t="shared" ca="1" si="191"/>
        <v>0</v>
      </c>
      <c r="CD111" s="18">
        <f t="shared" ca="1" si="191"/>
        <v>0</v>
      </c>
      <c r="CE111" s="18">
        <f t="shared" ca="1" si="191"/>
        <v>0</v>
      </c>
      <c r="CF111" s="18">
        <f t="shared" ca="1" si="191"/>
        <v>0</v>
      </c>
      <c r="CG111" s="18">
        <f t="shared" ca="1" si="191"/>
        <v>0</v>
      </c>
      <c r="CH111" s="18">
        <f t="shared" ca="1" si="191"/>
        <v>0</v>
      </c>
      <c r="CI111" s="18">
        <f t="shared" ca="1" si="191"/>
        <v>0</v>
      </c>
      <c r="CJ111" s="18">
        <f t="shared" ca="1" si="191"/>
        <v>0</v>
      </c>
      <c r="CK111" s="18">
        <f t="shared" ca="1" si="191"/>
        <v>0</v>
      </c>
      <c r="CL111" s="18">
        <f t="shared" ca="1" si="191"/>
        <v>0</v>
      </c>
      <c r="CM111" s="18">
        <f t="shared" ca="1" si="191"/>
        <v>0</v>
      </c>
      <c r="CN111" s="18">
        <f t="shared" ca="1" si="191"/>
        <v>0</v>
      </c>
      <c r="CO111" s="18">
        <f t="shared" ca="1" si="191"/>
        <v>0</v>
      </c>
      <c r="CP111" s="18">
        <f t="shared" ca="1" si="191"/>
        <v>0</v>
      </c>
      <c r="CQ111" s="18">
        <f t="shared" ca="1" si="191"/>
        <v>0</v>
      </c>
      <c r="CR111" s="18">
        <f t="shared" ca="1" si="191"/>
        <v>0</v>
      </c>
      <c r="CS111" s="18">
        <f t="shared" ca="1" si="191"/>
        <v>0</v>
      </c>
      <c r="CT111" s="18">
        <f t="shared" ca="1" si="191"/>
        <v>0</v>
      </c>
      <c r="CU111" s="18">
        <f t="shared" ca="1" si="191"/>
        <v>0</v>
      </c>
      <c r="CV111" s="18">
        <f t="shared" ca="1" si="191"/>
        <v>0</v>
      </c>
      <c r="CW111" s="18">
        <f t="shared" ca="1" si="191"/>
        <v>0</v>
      </c>
      <c r="CX111" s="18">
        <f t="shared" ca="1" si="191"/>
        <v>0</v>
      </c>
      <c r="CY111" s="18">
        <f t="shared" ca="1" si="191"/>
        <v>0</v>
      </c>
      <c r="CZ111" s="18">
        <f t="shared" ca="1" si="191"/>
        <v>0</v>
      </c>
      <c r="DA111" s="18">
        <f t="shared" ca="1" si="191"/>
        <v>0</v>
      </c>
      <c r="DB111" s="18">
        <f t="shared" ref="DB111:EG111" ca="1" si="192">DB976-DB996</f>
        <v>0</v>
      </c>
      <c r="DC111" s="18">
        <f t="shared" ca="1" si="192"/>
        <v>0</v>
      </c>
      <c r="DD111" s="18">
        <f t="shared" ca="1" si="192"/>
        <v>0</v>
      </c>
      <c r="DE111" s="18">
        <f t="shared" ca="1" si="192"/>
        <v>0</v>
      </c>
      <c r="DF111" s="18">
        <f t="shared" ca="1" si="192"/>
        <v>0</v>
      </c>
      <c r="DG111" s="18">
        <f t="shared" ca="1" si="192"/>
        <v>0</v>
      </c>
      <c r="DH111" s="18">
        <f t="shared" ca="1" si="192"/>
        <v>0</v>
      </c>
      <c r="DI111" s="18">
        <f t="shared" ca="1" si="192"/>
        <v>0</v>
      </c>
      <c r="DJ111" s="18">
        <f t="shared" ca="1" si="192"/>
        <v>0</v>
      </c>
      <c r="DK111" s="18">
        <f t="shared" ca="1" si="192"/>
        <v>0</v>
      </c>
      <c r="DL111" s="18">
        <f t="shared" ca="1" si="192"/>
        <v>0</v>
      </c>
      <c r="DM111" s="18">
        <f t="shared" ca="1" si="192"/>
        <v>0</v>
      </c>
      <c r="DN111" s="18">
        <f t="shared" ca="1" si="192"/>
        <v>0</v>
      </c>
      <c r="DO111" s="18">
        <f t="shared" ca="1" si="192"/>
        <v>0</v>
      </c>
      <c r="DP111" s="18">
        <f t="shared" ca="1" si="192"/>
        <v>0</v>
      </c>
      <c r="DQ111" s="18">
        <f t="shared" ca="1" si="192"/>
        <v>0</v>
      </c>
      <c r="DR111" s="18">
        <f t="shared" ca="1" si="192"/>
        <v>0</v>
      </c>
      <c r="DS111" s="18">
        <f t="shared" ca="1" si="192"/>
        <v>0</v>
      </c>
      <c r="DT111" s="18">
        <f t="shared" ca="1" si="192"/>
        <v>0</v>
      </c>
      <c r="DU111" s="18">
        <f t="shared" ca="1" si="192"/>
        <v>0</v>
      </c>
      <c r="DV111" s="18">
        <f t="shared" ca="1" si="192"/>
        <v>0</v>
      </c>
      <c r="DW111" s="18">
        <f t="shared" ca="1" si="192"/>
        <v>0</v>
      </c>
      <c r="DX111" s="18">
        <f t="shared" ca="1" si="192"/>
        <v>0</v>
      </c>
      <c r="DY111" s="18">
        <f t="shared" ca="1" si="192"/>
        <v>0</v>
      </c>
      <c r="DZ111" s="18">
        <f t="shared" ca="1" si="192"/>
        <v>0</v>
      </c>
      <c r="EA111" s="18">
        <f t="shared" ca="1" si="192"/>
        <v>0</v>
      </c>
      <c r="EB111" s="18">
        <f t="shared" ca="1" si="192"/>
        <v>0</v>
      </c>
      <c r="EC111" s="18">
        <f t="shared" ca="1" si="192"/>
        <v>0</v>
      </c>
      <c r="ED111" s="18">
        <f t="shared" ca="1" si="192"/>
        <v>0</v>
      </c>
      <c r="EE111" s="18">
        <f t="shared" ca="1" si="192"/>
        <v>0</v>
      </c>
      <c r="EF111" s="18">
        <f t="shared" ca="1" si="192"/>
        <v>0</v>
      </c>
      <c r="EG111" s="18">
        <f t="shared" ca="1" si="192"/>
        <v>0</v>
      </c>
      <c r="EH111" s="18">
        <f t="shared" ref="EH111:FM111" ca="1" si="193">EH976-EH996</f>
        <v>0</v>
      </c>
      <c r="EI111" s="18">
        <f t="shared" ca="1" si="193"/>
        <v>0</v>
      </c>
      <c r="EJ111" s="18">
        <f t="shared" ca="1" si="193"/>
        <v>0</v>
      </c>
      <c r="EK111" s="18">
        <f t="shared" ca="1" si="193"/>
        <v>0</v>
      </c>
      <c r="EL111" s="18">
        <f t="shared" ca="1" si="193"/>
        <v>0</v>
      </c>
      <c r="EM111" s="18">
        <f t="shared" ca="1" si="193"/>
        <v>0</v>
      </c>
      <c r="EN111" s="18">
        <f t="shared" ca="1" si="193"/>
        <v>0</v>
      </c>
      <c r="EO111" s="18">
        <f t="shared" ca="1" si="193"/>
        <v>0</v>
      </c>
      <c r="EP111" s="18">
        <f t="shared" ca="1" si="193"/>
        <v>0</v>
      </c>
      <c r="EQ111" s="18">
        <f t="shared" ca="1" si="193"/>
        <v>0</v>
      </c>
      <c r="ER111" s="18">
        <f t="shared" ca="1" si="193"/>
        <v>0</v>
      </c>
      <c r="ES111" s="18">
        <f t="shared" ca="1" si="193"/>
        <v>0</v>
      </c>
      <c r="ET111" s="18">
        <f t="shared" ca="1" si="193"/>
        <v>0</v>
      </c>
      <c r="EU111" s="18">
        <f t="shared" ca="1" si="193"/>
        <v>0</v>
      </c>
      <c r="EV111" s="18">
        <f t="shared" ca="1" si="193"/>
        <v>0</v>
      </c>
      <c r="EW111" s="18">
        <f t="shared" ca="1" si="193"/>
        <v>0</v>
      </c>
      <c r="EX111" s="18">
        <f t="shared" ca="1" si="193"/>
        <v>0</v>
      </c>
      <c r="EY111" s="18">
        <f t="shared" ca="1" si="193"/>
        <v>0</v>
      </c>
      <c r="EZ111" s="18">
        <f t="shared" ca="1" si="193"/>
        <v>0</v>
      </c>
      <c r="FA111" s="18">
        <f t="shared" ca="1" si="193"/>
        <v>0</v>
      </c>
      <c r="FB111" s="18">
        <f t="shared" ca="1" si="193"/>
        <v>0</v>
      </c>
      <c r="FC111" s="18">
        <f t="shared" ca="1" si="193"/>
        <v>0</v>
      </c>
      <c r="FD111" s="18">
        <f t="shared" ca="1" si="193"/>
        <v>0</v>
      </c>
      <c r="FE111" s="18">
        <f t="shared" ca="1" si="193"/>
        <v>0</v>
      </c>
      <c r="FF111" s="18">
        <f t="shared" ca="1" si="193"/>
        <v>0</v>
      </c>
      <c r="FG111" s="18">
        <f t="shared" ca="1" si="193"/>
        <v>0</v>
      </c>
      <c r="FH111" s="18">
        <f t="shared" ca="1" si="193"/>
        <v>0</v>
      </c>
      <c r="FI111" s="18">
        <f t="shared" ca="1" si="193"/>
        <v>0</v>
      </c>
      <c r="FJ111" s="18">
        <f t="shared" ca="1" si="193"/>
        <v>0</v>
      </c>
      <c r="FK111" s="18">
        <f t="shared" ca="1" si="193"/>
        <v>0</v>
      </c>
      <c r="FL111" s="18">
        <f t="shared" ca="1" si="193"/>
        <v>0</v>
      </c>
      <c r="FM111" s="18">
        <f t="shared" ca="1" si="193"/>
        <v>0</v>
      </c>
      <c r="FN111" s="18">
        <f ca="1">FN976-FN996</f>
        <v>0</v>
      </c>
      <c r="FO111" s="18">
        <f ca="1">FO976-FO996</f>
        <v>0</v>
      </c>
      <c r="FP111" s="18">
        <f ca="1">FP976-FP996</f>
        <v>0</v>
      </c>
      <c r="FQ111" s="18">
        <f ca="1">FQ976-FQ996</f>
        <v>0</v>
      </c>
      <c r="FR111" s="18">
        <f ca="1">FR976-FR996</f>
        <v>0</v>
      </c>
    </row>
    <row r="112" spans="3:175">
      <c r="C112" t="s">
        <v>598</v>
      </c>
      <c r="D112" s="144" t="s">
        <v>974</v>
      </c>
      <c r="I112" s="168">
        <f t="shared" ca="1" si="126"/>
        <v>0</v>
      </c>
      <c r="J112" s="18">
        <f t="shared" ref="J112:AO112" ca="1" si="194">J991</f>
        <v>0</v>
      </c>
      <c r="K112" s="18">
        <f t="shared" ca="1" si="194"/>
        <v>0</v>
      </c>
      <c r="L112" s="18">
        <f t="shared" ca="1" si="194"/>
        <v>0</v>
      </c>
      <c r="M112" s="18">
        <f t="shared" ca="1" si="194"/>
        <v>0</v>
      </c>
      <c r="N112" s="18">
        <f t="shared" ca="1" si="194"/>
        <v>0</v>
      </c>
      <c r="O112" s="18">
        <f t="shared" ca="1" si="194"/>
        <v>0</v>
      </c>
      <c r="P112" s="18">
        <f t="shared" ca="1" si="194"/>
        <v>0</v>
      </c>
      <c r="Q112" s="18">
        <f t="shared" ca="1" si="194"/>
        <v>0</v>
      </c>
      <c r="R112" s="18">
        <f t="shared" ca="1" si="194"/>
        <v>0</v>
      </c>
      <c r="S112" s="18">
        <f t="shared" ca="1" si="194"/>
        <v>0</v>
      </c>
      <c r="T112" s="18">
        <f t="shared" ca="1" si="194"/>
        <v>0</v>
      </c>
      <c r="U112" s="18">
        <f t="shared" ca="1" si="194"/>
        <v>0</v>
      </c>
      <c r="V112" s="18">
        <f t="shared" ca="1" si="194"/>
        <v>0</v>
      </c>
      <c r="W112" s="18">
        <f t="shared" ca="1" si="194"/>
        <v>0</v>
      </c>
      <c r="X112" s="18">
        <f t="shared" ca="1" si="194"/>
        <v>0</v>
      </c>
      <c r="Y112" s="18">
        <f t="shared" ca="1" si="194"/>
        <v>0</v>
      </c>
      <c r="Z112" s="18">
        <f t="shared" ca="1" si="194"/>
        <v>0</v>
      </c>
      <c r="AA112" s="18">
        <f t="shared" ca="1" si="194"/>
        <v>0</v>
      </c>
      <c r="AB112" s="18">
        <f t="shared" ca="1" si="194"/>
        <v>0</v>
      </c>
      <c r="AC112" s="18">
        <f t="shared" ca="1" si="194"/>
        <v>0</v>
      </c>
      <c r="AD112" s="18">
        <f t="shared" ca="1" si="194"/>
        <v>0</v>
      </c>
      <c r="AE112" s="18">
        <f t="shared" ca="1" si="194"/>
        <v>0</v>
      </c>
      <c r="AF112" s="18">
        <f t="shared" ca="1" si="194"/>
        <v>0</v>
      </c>
      <c r="AG112" s="18">
        <f t="shared" ca="1" si="194"/>
        <v>0</v>
      </c>
      <c r="AH112" s="18">
        <f t="shared" ca="1" si="194"/>
        <v>0</v>
      </c>
      <c r="AI112" s="18">
        <f t="shared" ca="1" si="194"/>
        <v>0</v>
      </c>
      <c r="AJ112" s="18">
        <f t="shared" ca="1" si="194"/>
        <v>0</v>
      </c>
      <c r="AK112" s="18">
        <f t="shared" ca="1" si="194"/>
        <v>0</v>
      </c>
      <c r="AL112" s="18">
        <f t="shared" ca="1" si="194"/>
        <v>0</v>
      </c>
      <c r="AM112" s="18">
        <f t="shared" ca="1" si="194"/>
        <v>0</v>
      </c>
      <c r="AN112" s="18">
        <f t="shared" ca="1" si="194"/>
        <v>0</v>
      </c>
      <c r="AO112" s="18">
        <f t="shared" ca="1" si="194"/>
        <v>0</v>
      </c>
      <c r="AP112" s="18">
        <f t="shared" ref="AP112:BU112" ca="1" si="195">AP991</f>
        <v>0</v>
      </c>
      <c r="AQ112" s="18">
        <f t="shared" ca="1" si="195"/>
        <v>0</v>
      </c>
      <c r="AR112" s="18">
        <f t="shared" ca="1" si="195"/>
        <v>0</v>
      </c>
      <c r="AS112" s="18">
        <f t="shared" ca="1" si="195"/>
        <v>0</v>
      </c>
      <c r="AT112" s="18">
        <f t="shared" ca="1" si="195"/>
        <v>0</v>
      </c>
      <c r="AU112" s="18">
        <f t="shared" ca="1" si="195"/>
        <v>0</v>
      </c>
      <c r="AV112" s="18">
        <f t="shared" ca="1" si="195"/>
        <v>0</v>
      </c>
      <c r="AW112" s="18">
        <f t="shared" ca="1" si="195"/>
        <v>0</v>
      </c>
      <c r="AX112" s="18">
        <f t="shared" ca="1" si="195"/>
        <v>0</v>
      </c>
      <c r="AY112" s="18">
        <f t="shared" ca="1" si="195"/>
        <v>0</v>
      </c>
      <c r="AZ112" s="18">
        <f t="shared" ca="1" si="195"/>
        <v>0</v>
      </c>
      <c r="BA112" s="18">
        <f t="shared" ca="1" si="195"/>
        <v>0</v>
      </c>
      <c r="BB112" s="18">
        <f t="shared" ca="1" si="195"/>
        <v>0</v>
      </c>
      <c r="BC112" s="18">
        <f t="shared" ca="1" si="195"/>
        <v>0</v>
      </c>
      <c r="BD112" s="18">
        <f t="shared" ca="1" si="195"/>
        <v>0</v>
      </c>
      <c r="BE112" s="18">
        <f t="shared" ca="1" si="195"/>
        <v>0</v>
      </c>
      <c r="BF112" s="18">
        <f t="shared" ca="1" si="195"/>
        <v>0</v>
      </c>
      <c r="BG112" s="18">
        <f t="shared" ca="1" si="195"/>
        <v>0</v>
      </c>
      <c r="BH112" s="18">
        <f t="shared" ca="1" si="195"/>
        <v>0</v>
      </c>
      <c r="BI112" s="18">
        <f t="shared" ca="1" si="195"/>
        <v>0</v>
      </c>
      <c r="BJ112" s="18">
        <f t="shared" ca="1" si="195"/>
        <v>0</v>
      </c>
      <c r="BK112" s="18">
        <f t="shared" ca="1" si="195"/>
        <v>0</v>
      </c>
      <c r="BL112" s="18">
        <f t="shared" ca="1" si="195"/>
        <v>0</v>
      </c>
      <c r="BM112" s="18">
        <f t="shared" ca="1" si="195"/>
        <v>0</v>
      </c>
      <c r="BN112" s="18">
        <f t="shared" ca="1" si="195"/>
        <v>0</v>
      </c>
      <c r="BO112" s="18">
        <f t="shared" ca="1" si="195"/>
        <v>0</v>
      </c>
      <c r="BP112" s="18">
        <f t="shared" ca="1" si="195"/>
        <v>0</v>
      </c>
      <c r="BQ112" s="18">
        <f t="shared" ca="1" si="195"/>
        <v>0</v>
      </c>
      <c r="BR112" s="18">
        <f t="shared" ca="1" si="195"/>
        <v>0</v>
      </c>
      <c r="BS112" s="18">
        <f t="shared" ca="1" si="195"/>
        <v>0</v>
      </c>
      <c r="BT112" s="18">
        <f t="shared" ca="1" si="195"/>
        <v>0</v>
      </c>
      <c r="BU112" s="18">
        <f t="shared" ca="1" si="195"/>
        <v>0</v>
      </c>
      <c r="BV112" s="18">
        <f t="shared" ref="BV112:DA112" ca="1" si="196">BV991</f>
        <v>0</v>
      </c>
      <c r="BW112" s="18">
        <f t="shared" ca="1" si="196"/>
        <v>0</v>
      </c>
      <c r="BX112" s="18">
        <f t="shared" ca="1" si="196"/>
        <v>0</v>
      </c>
      <c r="BY112" s="18">
        <f t="shared" ca="1" si="196"/>
        <v>0</v>
      </c>
      <c r="BZ112" s="18">
        <f t="shared" ca="1" si="196"/>
        <v>0</v>
      </c>
      <c r="CA112" s="18">
        <f t="shared" ca="1" si="196"/>
        <v>0</v>
      </c>
      <c r="CB112" s="18">
        <f t="shared" ca="1" si="196"/>
        <v>0</v>
      </c>
      <c r="CC112" s="18">
        <f t="shared" ca="1" si="196"/>
        <v>0</v>
      </c>
      <c r="CD112" s="18">
        <f t="shared" ca="1" si="196"/>
        <v>0</v>
      </c>
      <c r="CE112" s="18">
        <f t="shared" ca="1" si="196"/>
        <v>0</v>
      </c>
      <c r="CF112" s="18">
        <f t="shared" ca="1" si="196"/>
        <v>0</v>
      </c>
      <c r="CG112" s="18">
        <f t="shared" ca="1" si="196"/>
        <v>0</v>
      </c>
      <c r="CH112" s="18">
        <f t="shared" ca="1" si="196"/>
        <v>0</v>
      </c>
      <c r="CI112" s="18">
        <f t="shared" ca="1" si="196"/>
        <v>0</v>
      </c>
      <c r="CJ112" s="18">
        <f t="shared" ca="1" si="196"/>
        <v>0</v>
      </c>
      <c r="CK112" s="18">
        <f t="shared" ca="1" si="196"/>
        <v>0</v>
      </c>
      <c r="CL112" s="18">
        <f t="shared" ca="1" si="196"/>
        <v>0</v>
      </c>
      <c r="CM112" s="18">
        <f t="shared" ca="1" si="196"/>
        <v>0</v>
      </c>
      <c r="CN112" s="18">
        <f t="shared" ca="1" si="196"/>
        <v>0</v>
      </c>
      <c r="CO112" s="18">
        <f t="shared" ca="1" si="196"/>
        <v>0</v>
      </c>
      <c r="CP112" s="18">
        <f t="shared" ca="1" si="196"/>
        <v>0</v>
      </c>
      <c r="CQ112" s="18">
        <f t="shared" ca="1" si="196"/>
        <v>0</v>
      </c>
      <c r="CR112" s="18">
        <f t="shared" ca="1" si="196"/>
        <v>0</v>
      </c>
      <c r="CS112" s="18">
        <f t="shared" ca="1" si="196"/>
        <v>0</v>
      </c>
      <c r="CT112" s="18">
        <f t="shared" ca="1" si="196"/>
        <v>0</v>
      </c>
      <c r="CU112" s="18">
        <f t="shared" ca="1" si="196"/>
        <v>0</v>
      </c>
      <c r="CV112" s="18">
        <f t="shared" ca="1" si="196"/>
        <v>0</v>
      </c>
      <c r="CW112" s="18">
        <f t="shared" ca="1" si="196"/>
        <v>0</v>
      </c>
      <c r="CX112" s="18">
        <f t="shared" ca="1" si="196"/>
        <v>0</v>
      </c>
      <c r="CY112" s="18">
        <f t="shared" ca="1" si="196"/>
        <v>0</v>
      </c>
      <c r="CZ112" s="18">
        <f t="shared" ca="1" si="196"/>
        <v>0</v>
      </c>
      <c r="DA112" s="18">
        <f t="shared" ca="1" si="196"/>
        <v>0</v>
      </c>
      <c r="DB112" s="18">
        <f t="shared" ref="DB112:EG112" ca="1" si="197">DB991</f>
        <v>0</v>
      </c>
      <c r="DC112" s="18">
        <f t="shared" ca="1" si="197"/>
        <v>0</v>
      </c>
      <c r="DD112" s="18">
        <f t="shared" ca="1" si="197"/>
        <v>0</v>
      </c>
      <c r="DE112" s="18">
        <f t="shared" ca="1" si="197"/>
        <v>0</v>
      </c>
      <c r="DF112" s="18">
        <f t="shared" ca="1" si="197"/>
        <v>0</v>
      </c>
      <c r="DG112" s="18">
        <f t="shared" ca="1" si="197"/>
        <v>0</v>
      </c>
      <c r="DH112" s="18">
        <f t="shared" ca="1" si="197"/>
        <v>0</v>
      </c>
      <c r="DI112" s="18">
        <f t="shared" ca="1" si="197"/>
        <v>0</v>
      </c>
      <c r="DJ112" s="18">
        <f t="shared" ca="1" si="197"/>
        <v>0</v>
      </c>
      <c r="DK112" s="18">
        <f t="shared" ca="1" si="197"/>
        <v>0</v>
      </c>
      <c r="DL112" s="18">
        <f t="shared" ca="1" si="197"/>
        <v>0</v>
      </c>
      <c r="DM112" s="18">
        <f t="shared" ca="1" si="197"/>
        <v>0</v>
      </c>
      <c r="DN112" s="18">
        <f t="shared" ca="1" si="197"/>
        <v>0</v>
      </c>
      <c r="DO112" s="18">
        <f t="shared" ca="1" si="197"/>
        <v>0</v>
      </c>
      <c r="DP112" s="18">
        <f t="shared" ca="1" si="197"/>
        <v>0</v>
      </c>
      <c r="DQ112" s="18">
        <f t="shared" ca="1" si="197"/>
        <v>0</v>
      </c>
      <c r="DR112" s="18">
        <f t="shared" ca="1" si="197"/>
        <v>0</v>
      </c>
      <c r="DS112" s="18">
        <f t="shared" ca="1" si="197"/>
        <v>0</v>
      </c>
      <c r="DT112" s="18">
        <f t="shared" ca="1" si="197"/>
        <v>0</v>
      </c>
      <c r="DU112" s="18">
        <f t="shared" ca="1" si="197"/>
        <v>0</v>
      </c>
      <c r="DV112" s="18">
        <f t="shared" ca="1" si="197"/>
        <v>0</v>
      </c>
      <c r="DW112" s="18">
        <f t="shared" ca="1" si="197"/>
        <v>0</v>
      </c>
      <c r="DX112" s="18">
        <f t="shared" ca="1" si="197"/>
        <v>0</v>
      </c>
      <c r="DY112" s="18">
        <f t="shared" ca="1" si="197"/>
        <v>0</v>
      </c>
      <c r="DZ112" s="18">
        <f t="shared" ca="1" si="197"/>
        <v>0</v>
      </c>
      <c r="EA112" s="18">
        <f t="shared" ca="1" si="197"/>
        <v>0</v>
      </c>
      <c r="EB112" s="18">
        <f t="shared" ca="1" si="197"/>
        <v>0</v>
      </c>
      <c r="EC112" s="18">
        <f t="shared" ca="1" si="197"/>
        <v>0</v>
      </c>
      <c r="ED112" s="18">
        <f t="shared" ca="1" si="197"/>
        <v>0</v>
      </c>
      <c r="EE112" s="18">
        <f t="shared" ca="1" si="197"/>
        <v>0</v>
      </c>
      <c r="EF112" s="18">
        <f t="shared" ca="1" si="197"/>
        <v>0</v>
      </c>
      <c r="EG112" s="18">
        <f t="shared" ca="1" si="197"/>
        <v>0</v>
      </c>
      <c r="EH112" s="18">
        <f t="shared" ref="EH112:FM112" ca="1" si="198">EH991</f>
        <v>0</v>
      </c>
      <c r="EI112" s="18">
        <f t="shared" ca="1" si="198"/>
        <v>0</v>
      </c>
      <c r="EJ112" s="18">
        <f t="shared" ca="1" si="198"/>
        <v>0</v>
      </c>
      <c r="EK112" s="18">
        <f t="shared" ca="1" si="198"/>
        <v>0</v>
      </c>
      <c r="EL112" s="18">
        <f t="shared" ca="1" si="198"/>
        <v>0</v>
      </c>
      <c r="EM112" s="18">
        <f t="shared" ca="1" si="198"/>
        <v>0</v>
      </c>
      <c r="EN112" s="18">
        <f t="shared" ca="1" si="198"/>
        <v>0</v>
      </c>
      <c r="EO112" s="18">
        <f t="shared" ca="1" si="198"/>
        <v>0</v>
      </c>
      <c r="EP112" s="18">
        <f t="shared" ca="1" si="198"/>
        <v>0</v>
      </c>
      <c r="EQ112" s="18">
        <f t="shared" ca="1" si="198"/>
        <v>0</v>
      </c>
      <c r="ER112" s="18">
        <f t="shared" ca="1" si="198"/>
        <v>0</v>
      </c>
      <c r="ES112" s="18">
        <f t="shared" ca="1" si="198"/>
        <v>0</v>
      </c>
      <c r="ET112" s="18">
        <f t="shared" ca="1" si="198"/>
        <v>0</v>
      </c>
      <c r="EU112" s="18">
        <f t="shared" ca="1" si="198"/>
        <v>0</v>
      </c>
      <c r="EV112" s="18">
        <f t="shared" ca="1" si="198"/>
        <v>0</v>
      </c>
      <c r="EW112" s="18">
        <f t="shared" ca="1" si="198"/>
        <v>0</v>
      </c>
      <c r="EX112" s="18">
        <f t="shared" ca="1" si="198"/>
        <v>0</v>
      </c>
      <c r="EY112" s="18">
        <f t="shared" ca="1" si="198"/>
        <v>0</v>
      </c>
      <c r="EZ112" s="18">
        <f t="shared" ca="1" si="198"/>
        <v>0</v>
      </c>
      <c r="FA112" s="18">
        <f t="shared" ca="1" si="198"/>
        <v>0</v>
      </c>
      <c r="FB112" s="18">
        <f t="shared" ca="1" si="198"/>
        <v>0</v>
      </c>
      <c r="FC112" s="18">
        <f t="shared" ca="1" si="198"/>
        <v>0</v>
      </c>
      <c r="FD112" s="18">
        <f t="shared" ca="1" si="198"/>
        <v>0</v>
      </c>
      <c r="FE112" s="18">
        <f t="shared" ca="1" si="198"/>
        <v>0</v>
      </c>
      <c r="FF112" s="18">
        <f t="shared" ca="1" si="198"/>
        <v>0</v>
      </c>
      <c r="FG112" s="18">
        <f t="shared" ca="1" si="198"/>
        <v>0</v>
      </c>
      <c r="FH112" s="18">
        <f t="shared" ca="1" si="198"/>
        <v>0</v>
      </c>
      <c r="FI112" s="18">
        <f t="shared" ca="1" si="198"/>
        <v>0</v>
      </c>
      <c r="FJ112" s="18">
        <f t="shared" ca="1" si="198"/>
        <v>0</v>
      </c>
      <c r="FK112" s="18">
        <f t="shared" ca="1" si="198"/>
        <v>0</v>
      </c>
      <c r="FL112" s="18">
        <f t="shared" ca="1" si="198"/>
        <v>0</v>
      </c>
      <c r="FM112" s="18">
        <f t="shared" ca="1" si="198"/>
        <v>0</v>
      </c>
      <c r="FN112" s="18">
        <f t="shared" ref="FN112:FR113" ca="1" si="199">FN991</f>
        <v>0</v>
      </c>
      <c r="FO112" s="18">
        <f t="shared" ca="1" si="199"/>
        <v>0</v>
      </c>
      <c r="FP112" s="18">
        <f t="shared" ca="1" si="199"/>
        <v>0</v>
      </c>
      <c r="FQ112" s="18">
        <f t="shared" ca="1" si="199"/>
        <v>0</v>
      </c>
      <c r="FR112" s="18">
        <f t="shared" ca="1" si="199"/>
        <v>0</v>
      </c>
    </row>
    <row r="113" spans="3:174">
      <c r="C113" t="s">
        <v>599</v>
      </c>
      <c r="D113" s="144" t="s">
        <v>974</v>
      </c>
      <c r="I113" s="168">
        <f t="shared" ca="1" si="126"/>
        <v>0</v>
      </c>
      <c r="J113" s="18">
        <f t="shared" ref="J113:AO113" ca="1" si="200">J992</f>
        <v>0</v>
      </c>
      <c r="K113" s="18">
        <f t="shared" ca="1" si="200"/>
        <v>0</v>
      </c>
      <c r="L113" s="18">
        <f t="shared" ca="1" si="200"/>
        <v>0</v>
      </c>
      <c r="M113" s="18">
        <f t="shared" ca="1" si="200"/>
        <v>0</v>
      </c>
      <c r="N113" s="18">
        <f t="shared" ca="1" si="200"/>
        <v>0</v>
      </c>
      <c r="O113" s="18">
        <f t="shared" ca="1" si="200"/>
        <v>0</v>
      </c>
      <c r="P113" s="18">
        <f t="shared" ca="1" si="200"/>
        <v>0</v>
      </c>
      <c r="Q113" s="18">
        <f t="shared" ca="1" si="200"/>
        <v>0</v>
      </c>
      <c r="R113" s="18">
        <f t="shared" ca="1" si="200"/>
        <v>0</v>
      </c>
      <c r="S113" s="18">
        <f t="shared" ca="1" si="200"/>
        <v>0</v>
      </c>
      <c r="T113" s="18">
        <f t="shared" ca="1" si="200"/>
        <v>0</v>
      </c>
      <c r="U113" s="18">
        <f t="shared" ca="1" si="200"/>
        <v>0</v>
      </c>
      <c r="V113" s="18">
        <f t="shared" ca="1" si="200"/>
        <v>0</v>
      </c>
      <c r="W113" s="18">
        <f t="shared" ca="1" si="200"/>
        <v>0</v>
      </c>
      <c r="X113" s="18">
        <f t="shared" ca="1" si="200"/>
        <v>0</v>
      </c>
      <c r="Y113" s="18">
        <f t="shared" ca="1" si="200"/>
        <v>0</v>
      </c>
      <c r="Z113" s="18">
        <f t="shared" ca="1" si="200"/>
        <v>0</v>
      </c>
      <c r="AA113" s="18">
        <f t="shared" ca="1" si="200"/>
        <v>0</v>
      </c>
      <c r="AB113" s="18">
        <f t="shared" ca="1" si="200"/>
        <v>0</v>
      </c>
      <c r="AC113" s="18">
        <f t="shared" ca="1" si="200"/>
        <v>0</v>
      </c>
      <c r="AD113" s="18">
        <f t="shared" ca="1" si="200"/>
        <v>0</v>
      </c>
      <c r="AE113" s="18">
        <f t="shared" ca="1" si="200"/>
        <v>0</v>
      </c>
      <c r="AF113" s="18">
        <f t="shared" ca="1" si="200"/>
        <v>0</v>
      </c>
      <c r="AG113" s="18">
        <f t="shared" ca="1" si="200"/>
        <v>0</v>
      </c>
      <c r="AH113" s="18">
        <f t="shared" ca="1" si="200"/>
        <v>0</v>
      </c>
      <c r="AI113" s="18">
        <f t="shared" ca="1" si="200"/>
        <v>0</v>
      </c>
      <c r="AJ113" s="18">
        <f t="shared" ca="1" si="200"/>
        <v>0</v>
      </c>
      <c r="AK113" s="18">
        <f t="shared" ca="1" si="200"/>
        <v>0</v>
      </c>
      <c r="AL113" s="18">
        <f t="shared" ca="1" si="200"/>
        <v>0</v>
      </c>
      <c r="AM113" s="18">
        <f t="shared" ca="1" si="200"/>
        <v>0</v>
      </c>
      <c r="AN113" s="18">
        <f t="shared" ca="1" si="200"/>
        <v>0</v>
      </c>
      <c r="AO113" s="18">
        <f t="shared" ca="1" si="200"/>
        <v>0</v>
      </c>
      <c r="AP113" s="18">
        <f t="shared" ref="AP113:BU113" ca="1" si="201">AP992</f>
        <v>0</v>
      </c>
      <c r="AQ113" s="18">
        <f t="shared" ca="1" si="201"/>
        <v>0</v>
      </c>
      <c r="AR113" s="18">
        <f t="shared" ca="1" si="201"/>
        <v>0</v>
      </c>
      <c r="AS113" s="18">
        <f t="shared" ca="1" si="201"/>
        <v>0</v>
      </c>
      <c r="AT113" s="18">
        <f t="shared" ca="1" si="201"/>
        <v>0</v>
      </c>
      <c r="AU113" s="18">
        <f t="shared" ca="1" si="201"/>
        <v>0</v>
      </c>
      <c r="AV113" s="18">
        <f t="shared" ca="1" si="201"/>
        <v>0</v>
      </c>
      <c r="AW113" s="18">
        <f t="shared" ca="1" si="201"/>
        <v>0</v>
      </c>
      <c r="AX113" s="18">
        <f t="shared" ca="1" si="201"/>
        <v>0</v>
      </c>
      <c r="AY113" s="18">
        <f t="shared" ca="1" si="201"/>
        <v>0</v>
      </c>
      <c r="AZ113" s="18">
        <f t="shared" ca="1" si="201"/>
        <v>0</v>
      </c>
      <c r="BA113" s="18">
        <f t="shared" ca="1" si="201"/>
        <v>0</v>
      </c>
      <c r="BB113" s="18">
        <f t="shared" ca="1" si="201"/>
        <v>0</v>
      </c>
      <c r="BC113" s="18">
        <f t="shared" ca="1" si="201"/>
        <v>0</v>
      </c>
      <c r="BD113" s="18">
        <f t="shared" ca="1" si="201"/>
        <v>0</v>
      </c>
      <c r="BE113" s="18">
        <f t="shared" ca="1" si="201"/>
        <v>0</v>
      </c>
      <c r="BF113" s="18">
        <f t="shared" ca="1" si="201"/>
        <v>0</v>
      </c>
      <c r="BG113" s="18">
        <f t="shared" ca="1" si="201"/>
        <v>0</v>
      </c>
      <c r="BH113" s="18">
        <f t="shared" ca="1" si="201"/>
        <v>0</v>
      </c>
      <c r="BI113" s="18">
        <f t="shared" ca="1" si="201"/>
        <v>0</v>
      </c>
      <c r="BJ113" s="18">
        <f t="shared" ca="1" si="201"/>
        <v>0</v>
      </c>
      <c r="BK113" s="18">
        <f t="shared" ca="1" si="201"/>
        <v>0</v>
      </c>
      <c r="BL113" s="18">
        <f t="shared" ca="1" si="201"/>
        <v>0</v>
      </c>
      <c r="BM113" s="18">
        <f t="shared" ca="1" si="201"/>
        <v>0</v>
      </c>
      <c r="BN113" s="18">
        <f t="shared" ca="1" si="201"/>
        <v>0</v>
      </c>
      <c r="BO113" s="18">
        <f t="shared" ca="1" si="201"/>
        <v>0</v>
      </c>
      <c r="BP113" s="18">
        <f t="shared" ca="1" si="201"/>
        <v>0</v>
      </c>
      <c r="BQ113" s="18">
        <f t="shared" ca="1" si="201"/>
        <v>0</v>
      </c>
      <c r="BR113" s="18">
        <f t="shared" ca="1" si="201"/>
        <v>0</v>
      </c>
      <c r="BS113" s="18">
        <f t="shared" ca="1" si="201"/>
        <v>0</v>
      </c>
      <c r="BT113" s="18">
        <f t="shared" ca="1" si="201"/>
        <v>0</v>
      </c>
      <c r="BU113" s="18">
        <f t="shared" ca="1" si="201"/>
        <v>0</v>
      </c>
      <c r="BV113" s="18">
        <f t="shared" ref="BV113:DA113" ca="1" si="202">BV992</f>
        <v>0</v>
      </c>
      <c r="BW113" s="18">
        <f t="shared" ca="1" si="202"/>
        <v>0</v>
      </c>
      <c r="BX113" s="18">
        <f t="shared" ca="1" si="202"/>
        <v>0</v>
      </c>
      <c r="BY113" s="18">
        <f t="shared" ca="1" si="202"/>
        <v>0</v>
      </c>
      <c r="BZ113" s="18">
        <f t="shared" ca="1" si="202"/>
        <v>0</v>
      </c>
      <c r="CA113" s="18">
        <f t="shared" ca="1" si="202"/>
        <v>0</v>
      </c>
      <c r="CB113" s="18">
        <f t="shared" ca="1" si="202"/>
        <v>0</v>
      </c>
      <c r="CC113" s="18">
        <f t="shared" ca="1" si="202"/>
        <v>0</v>
      </c>
      <c r="CD113" s="18">
        <f t="shared" ca="1" si="202"/>
        <v>0</v>
      </c>
      <c r="CE113" s="18">
        <f t="shared" ca="1" si="202"/>
        <v>0</v>
      </c>
      <c r="CF113" s="18">
        <f t="shared" ca="1" si="202"/>
        <v>0</v>
      </c>
      <c r="CG113" s="18">
        <f t="shared" ca="1" si="202"/>
        <v>0</v>
      </c>
      <c r="CH113" s="18">
        <f t="shared" ca="1" si="202"/>
        <v>0</v>
      </c>
      <c r="CI113" s="18">
        <f t="shared" ca="1" si="202"/>
        <v>0</v>
      </c>
      <c r="CJ113" s="18">
        <f t="shared" ca="1" si="202"/>
        <v>0</v>
      </c>
      <c r="CK113" s="18">
        <f t="shared" ca="1" si="202"/>
        <v>0</v>
      </c>
      <c r="CL113" s="18">
        <f t="shared" ca="1" si="202"/>
        <v>0</v>
      </c>
      <c r="CM113" s="18">
        <f t="shared" ca="1" si="202"/>
        <v>0</v>
      </c>
      <c r="CN113" s="18">
        <f t="shared" ca="1" si="202"/>
        <v>0</v>
      </c>
      <c r="CO113" s="18">
        <f t="shared" ca="1" si="202"/>
        <v>0</v>
      </c>
      <c r="CP113" s="18">
        <f t="shared" ca="1" si="202"/>
        <v>0</v>
      </c>
      <c r="CQ113" s="18">
        <f t="shared" ca="1" si="202"/>
        <v>0</v>
      </c>
      <c r="CR113" s="18">
        <f t="shared" ca="1" si="202"/>
        <v>0</v>
      </c>
      <c r="CS113" s="18">
        <f t="shared" ca="1" si="202"/>
        <v>0</v>
      </c>
      <c r="CT113" s="18">
        <f t="shared" ca="1" si="202"/>
        <v>0</v>
      </c>
      <c r="CU113" s="18">
        <f t="shared" ca="1" si="202"/>
        <v>0</v>
      </c>
      <c r="CV113" s="18">
        <f t="shared" ca="1" si="202"/>
        <v>0</v>
      </c>
      <c r="CW113" s="18">
        <f t="shared" ca="1" si="202"/>
        <v>0</v>
      </c>
      <c r="CX113" s="18">
        <f t="shared" ca="1" si="202"/>
        <v>0</v>
      </c>
      <c r="CY113" s="18">
        <f t="shared" ca="1" si="202"/>
        <v>0</v>
      </c>
      <c r="CZ113" s="18">
        <f t="shared" ca="1" si="202"/>
        <v>0</v>
      </c>
      <c r="DA113" s="18">
        <f t="shared" ca="1" si="202"/>
        <v>0</v>
      </c>
      <c r="DB113" s="18">
        <f t="shared" ref="DB113:EG113" ca="1" si="203">DB992</f>
        <v>0</v>
      </c>
      <c r="DC113" s="18">
        <f t="shared" ca="1" si="203"/>
        <v>0</v>
      </c>
      <c r="DD113" s="18">
        <f t="shared" ca="1" si="203"/>
        <v>0</v>
      </c>
      <c r="DE113" s="18">
        <f t="shared" ca="1" si="203"/>
        <v>0</v>
      </c>
      <c r="DF113" s="18">
        <f t="shared" ca="1" si="203"/>
        <v>0</v>
      </c>
      <c r="DG113" s="18">
        <f t="shared" ca="1" si="203"/>
        <v>0</v>
      </c>
      <c r="DH113" s="18">
        <f t="shared" ca="1" si="203"/>
        <v>0</v>
      </c>
      <c r="DI113" s="18">
        <f t="shared" ca="1" si="203"/>
        <v>0</v>
      </c>
      <c r="DJ113" s="18">
        <f t="shared" ca="1" si="203"/>
        <v>0</v>
      </c>
      <c r="DK113" s="18">
        <f t="shared" ca="1" si="203"/>
        <v>0</v>
      </c>
      <c r="DL113" s="18">
        <f t="shared" ca="1" si="203"/>
        <v>0</v>
      </c>
      <c r="DM113" s="18">
        <f t="shared" ca="1" si="203"/>
        <v>0</v>
      </c>
      <c r="DN113" s="18">
        <f t="shared" ca="1" si="203"/>
        <v>0</v>
      </c>
      <c r="DO113" s="18">
        <f t="shared" ca="1" si="203"/>
        <v>0</v>
      </c>
      <c r="DP113" s="18">
        <f t="shared" ca="1" si="203"/>
        <v>0</v>
      </c>
      <c r="DQ113" s="18">
        <f t="shared" ca="1" si="203"/>
        <v>0</v>
      </c>
      <c r="DR113" s="18">
        <f t="shared" ca="1" si="203"/>
        <v>0</v>
      </c>
      <c r="DS113" s="18">
        <f t="shared" ca="1" si="203"/>
        <v>0</v>
      </c>
      <c r="DT113" s="18">
        <f t="shared" ca="1" si="203"/>
        <v>0</v>
      </c>
      <c r="DU113" s="18">
        <f t="shared" ca="1" si="203"/>
        <v>0</v>
      </c>
      <c r="DV113" s="18">
        <f t="shared" ca="1" si="203"/>
        <v>0</v>
      </c>
      <c r="DW113" s="18">
        <f t="shared" ca="1" si="203"/>
        <v>0</v>
      </c>
      <c r="DX113" s="18">
        <f t="shared" ca="1" si="203"/>
        <v>0</v>
      </c>
      <c r="DY113" s="18">
        <f t="shared" ca="1" si="203"/>
        <v>0</v>
      </c>
      <c r="DZ113" s="18">
        <f t="shared" ca="1" si="203"/>
        <v>0</v>
      </c>
      <c r="EA113" s="18">
        <f t="shared" ca="1" si="203"/>
        <v>0</v>
      </c>
      <c r="EB113" s="18">
        <f t="shared" ca="1" si="203"/>
        <v>0</v>
      </c>
      <c r="EC113" s="18">
        <f t="shared" ca="1" si="203"/>
        <v>0</v>
      </c>
      <c r="ED113" s="18">
        <f t="shared" ca="1" si="203"/>
        <v>0</v>
      </c>
      <c r="EE113" s="18">
        <f t="shared" ca="1" si="203"/>
        <v>0</v>
      </c>
      <c r="EF113" s="18">
        <f t="shared" ca="1" si="203"/>
        <v>0</v>
      </c>
      <c r="EG113" s="18">
        <f t="shared" ca="1" si="203"/>
        <v>0</v>
      </c>
      <c r="EH113" s="18">
        <f t="shared" ref="EH113:FM113" ca="1" si="204">EH992</f>
        <v>0</v>
      </c>
      <c r="EI113" s="18">
        <f t="shared" ca="1" si="204"/>
        <v>0</v>
      </c>
      <c r="EJ113" s="18">
        <f t="shared" ca="1" si="204"/>
        <v>0</v>
      </c>
      <c r="EK113" s="18">
        <f t="shared" ca="1" si="204"/>
        <v>0</v>
      </c>
      <c r="EL113" s="18">
        <f t="shared" ca="1" si="204"/>
        <v>0</v>
      </c>
      <c r="EM113" s="18">
        <f t="shared" ca="1" si="204"/>
        <v>0</v>
      </c>
      <c r="EN113" s="18">
        <f t="shared" ca="1" si="204"/>
        <v>0</v>
      </c>
      <c r="EO113" s="18">
        <f t="shared" ca="1" si="204"/>
        <v>0</v>
      </c>
      <c r="EP113" s="18">
        <f t="shared" ca="1" si="204"/>
        <v>0</v>
      </c>
      <c r="EQ113" s="18">
        <f t="shared" ca="1" si="204"/>
        <v>0</v>
      </c>
      <c r="ER113" s="18">
        <f t="shared" ca="1" si="204"/>
        <v>0</v>
      </c>
      <c r="ES113" s="18">
        <f t="shared" ca="1" si="204"/>
        <v>0</v>
      </c>
      <c r="ET113" s="18">
        <f t="shared" ca="1" si="204"/>
        <v>0</v>
      </c>
      <c r="EU113" s="18">
        <f t="shared" ca="1" si="204"/>
        <v>0</v>
      </c>
      <c r="EV113" s="18">
        <f t="shared" ca="1" si="204"/>
        <v>0</v>
      </c>
      <c r="EW113" s="18">
        <f t="shared" ca="1" si="204"/>
        <v>0</v>
      </c>
      <c r="EX113" s="18">
        <f t="shared" ca="1" si="204"/>
        <v>0</v>
      </c>
      <c r="EY113" s="18">
        <f t="shared" ca="1" si="204"/>
        <v>0</v>
      </c>
      <c r="EZ113" s="18">
        <f t="shared" ca="1" si="204"/>
        <v>0</v>
      </c>
      <c r="FA113" s="18">
        <f t="shared" ca="1" si="204"/>
        <v>0</v>
      </c>
      <c r="FB113" s="18">
        <f t="shared" ca="1" si="204"/>
        <v>0</v>
      </c>
      <c r="FC113" s="18">
        <f t="shared" ca="1" si="204"/>
        <v>0</v>
      </c>
      <c r="FD113" s="18">
        <f t="shared" ca="1" si="204"/>
        <v>0</v>
      </c>
      <c r="FE113" s="18">
        <f t="shared" ca="1" si="204"/>
        <v>0</v>
      </c>
      <c r="FF113" s="18">
        <f t="shared" ca="1" si="204"/>
        <v>0</v>
      </c>
      <c r="FG113" s="18">
        <f t="shared" ca="1" si="204"/>
        <v>0</v>
      </c>
      <c r="FH113" s="18">
        <f t="shared" ca="1" si="204"/>
        <v>0</v>
      </c>
      <c r="FI113" s="18">
        <f t="shared" ca="1" si="204"/>
        <v>0</v>
      </c>
      <c r="FJ113" s="18">
        <f t="shared" ca="1" si="204"/>
        <v>0</v>
      </c>
      <c r="FK113" s="18">
        <f t="shared" ca="1" si="204"/>
        <v>0</v>
      </c>
      <c r="FL113" s="18">
        <f t="shared" ca="1" si="204"/>
        <v>0</v>
      </c>
      <c r="FM113" s="18">
        <f t="shared" ca="1" si="204"/>
        <v>0</v>
      </c>
      <c r="FN113" s="18">
        <f t="shared" ca="1" si="199"/>
        <v>0</v>
      </c>
      <c r="FO113" s="18">
        <f t="shared" ca="1" si="199"/>
        <v>0</v>
      </c>
      <c r="FP113" s="18">
        <f t="shared" ca="1" si="199"/>
        <v>0</v>
      </c>
      <c r="FQ113" s="18">
        <f t="shared" ca="1" si="199"/>
        <v>0</v>
      </c>
      <c r="FR113" s="18">
        <f t="shared" ca="1" si="199"/>
        <v>0</v>
      </c>
    </row>
    <row r="114" spans="3:174">
      <c r="C114" t="s">
        <v>956</v>
      </c>
      <c r="D114" s="144" t="s">
        <v>974</v>
      </c>
      <c r="I114" s="168">
        <f t="shared" ca="1" si="126"/>
        <v>-2330.6817953082191</v>
      </c>
      <c r="J114" s="18">
        <f>-1 * J951</f>
        <v>0</v>
      </c>
      <c r="K114" s="18">
        <f t="shared" ref="K114:BV114" ca="1" si="205">-1 * K951</f>
        <v>0</v>
      </c>
      <c r="L114" s="18">
        <f t="shared" ca="1" si="205"/>
        <v>0</v>
      </c>
      <c r="M114" s="18">
        <f t="shared" ca="1" si="205"/>
        <v>0</v>
      </c>
      <c r="N114" s="18">
        <f t="shared" ca="1" si="205"/>
        <v>0</v>
      </c>
      <c r="O114" s="18">
        <f t="shared" ca="1" si="205"/>
        <v>0</v>
      </c>
      <c r="P114" s="18">
        <f t="shared" ca="1" si="205"/>
        <v>0</v>
      </c>
      <c r="Q114" s="18">
        <f t="shared" ca="1" si="205"/>
        <v>0</v>
      </c>
      <c r="R114" s="18">
        <f t="shared" ca="1" si="205"/>
        <v>0</v>
      </c>
      <c r="S114" s="18">
        <f t="shared" ca="1" si="205"/>
        <v>0</v>
      </c>
      <c r="T114" s="18">
        <f t="shared" ca="1" si="205"/>
        <v>0</v>
      </c>
      <c r="U114" s="18">
        <f t="shared" ca="1" si="205"/>
        <v>0</v>
      </c>
      <c r="V114" s="18">
        <f t="shared" ca="1" si="205"/>
        <v>0</v>
      </c>
      <c r="W114" s="18">
        <f t="shared" ca="1" si="205"/>
        <v>0</v>
      </c>
      <c r="X114" s="18">
        <f t="shared" ca="1" si="205"/>
        <v>0</v>
      </c>
      <c r="Y114" s="18">
        <f t="shared" ca="1" si="205"/>
        <v>0</v>
      </c>
      <c r="Z114" s="18">
        <f t="shared" ca="1" si="205"/>
        <v>0</v>
      </c>
      <c r="AA114" s="18">
        <f t="shared" ca="1" si="205"/>
        <v>0</v>
      </c>
      <c r="AB114" s="18">
        <f t="shared" ca="1" si="205"/>
        <v>0</v>
      </c>
      <c r="AC114" s="18">
        <f t="shared" ca="1" si="205"/>
        <v>0</v>
      </c>
      <c r="AD114" s="18">
        <f t="shared" ca="1" si="205"/>
        <v>0</v>
      </c>
      <c r="AE114" s="18">
        <f t="shared" ca="1" si="205"/>
        <v>0</v>
      </c>
      <c r="AF114" s="18">
        <f t="shared" ca="1" si="205"/>
        <v>-2330.6817953082191</v>
      </c>
      <c r="AG114" s="18">
        <f t="shared" ca="1" si="205"/>
        <v>0</v>
      </c>
      <c r="AH114" s="18">
        <f t="shared" ca="1" si="205"/>
        <v>0</v>
      </c>
      <c r="AI114" s="18">
        <f t="shared" ca="1" si="205"/>
        <v>0</v>
      </c>
      <c r="AJ114" s="18">
        <f t="shared" ca="1" si="205"/>
        <v>0</v>
      </c>
      <c r="AK114" s="18">
        <f t="shared" ca="1" si="205"/>
        <v>0</v>
      </c>
      <c r="AL114" s="18">
        <f t="shared" ca="1" si="205"/>
        <v>0</v>
      </c>
      <c r="AM114" s="18">
        <f t="shared" ca="1" si="205"/>
        <v>0</v>
      </c>
      <c r="AN114" s="18">
        <f t="shared" ca="1" si="205"/>
        <v>0</v>
      </c>
      <c r="AO114" s="18">
        <f t="shared" ca="1" si="205"/>
        <v>0</v>
      </c>
      <c r="AP114" s="18">
        <f t="shared" ca="1" si="205"/>
        <v>0</v>
      </c>
      <c r="AQ114" s="18">
        <f t="shared" ca="1" si="205"/>
        <v>0</v>
      </c>
      <c r="AR114" s="18">
        <f t="shared" ca="1" si="205"/>
        <v>0</v>
      </c>
      <c r="AS114" s="18">
        <f t="shared" ca="1" si="205"/>
        <v>0</v>
      </c>
      <c r="AT114" s="18">
        <f t="shared" ca="1" si="205"/>
        <v>0</v>
      </c>
      <c r="AU114" s="18">
        <f t="shared" ca="1" si="205"/>
        <v>0</v>
      </c>
      <c r="AV114" s="18">
        <f t="shared" ca="1" si="205"/>
        <v>0</v>
      </c>
      <c r="AW114" s="18">
        <f t="shared" ca="1" si="205"/>
        <v>0</v>
      </c>
      <c r="AX114" s="18">
        <f t="shared" ca="1" si="205"/>
        <v>0</v>
      </c>
      <c r="AY114" s="18">
        <f t="shared" ca="1" si="205"/>
        <v>0</v>
      </c>
      <c r="AZ114" s="18">
        <f t="shared" ca="1" si="205"/>
        <v>0</v>
      </c>
      <c r="BA114" s="18">
        <f t="shared" ca="1" si="205"/>
        <v>0</v>
      </c>
      <c r="BB114" s="18">
        <f t="shared" ca="1" si="205"/>
        <v>0</v>
      </c>
      <c r="BC114" s="18">
        <f t="shared" ca="1" si="205"/>
        <v>0</v>
      </c>
      <c r="BD114" s="18">
        <f t="shared" ca="1" si="205"/>
        <v>0</v>
      </c>
      <c r="BE114" s="18">
        <f t="shared" ca="1" si="205"/>
        <v>0</v>
      </c>
      <c r="BF114" s="18">
        <f t="shared" ca="1" si="205"/>
        <v>0</v>
      </c>
      <c r="BG114" s="18">
        <f t="shared" ca="1" si="205"/>
        <v>0</v>
      </c>
      <c r="BH114" s="18">
        <f t="shared" ca="1" si="205"/>
        <v>0</v>
      </c>
      <c r="BI114" s="18">
        <f t="shared" ca="1" si="205"/>
        <v>0</v>
      </c>
      <c r="BJ114" s="18">
        <f t="shared" ca="1" si="205"/>
        <v>0</v>
      </c>
      <c r="BK114" s="18">
        <f t="shared" ca="1" si="205"/>
        <v>0</v>
      </c>
      <c r="BL114" s="18">
        <f t="shared" ca="1" si="205"/>
        <v>0</v>
      </c>
      <c r="BM114" s="18">
        <f t="shared" ca="1" si="205"/>
        <v>0</v>
      </c>
      <c r="BN114" s="18">
        <f t="shared" ca="1" si="205"/>
        <v>0</v>
      </c>
      <c r="BO114" s="18">
        <f t="shared" ca="1" si="205"/>
        <v>0</v>
      </c>
      <c r="BP114" s="18">
        <f t="shared" ca="1" si="205"/>
        <v>0</v>
      </c>
      <c r="BQ114" s="18">
        <f t="shared" ca="1" si="205"/>
        <v>0</v>
      </c>
      <c r="BR114" s="18">
        <f t="shared" ca="1" si="205"/>
        <v>0</v>
      </c>
      <c r="BS114" s="18">
        <f t="shared" ca="1" si="205"/>
        <v>0</v>
      </c>
      <c r="BT114" s="18">
        <f t="shared" ca="1" si="205"/>
        <v>0</v>
      </c>
      <c r="BU114" s="18">
        <f t="shared" ca="1" si="205"/>
        <v>0</v>
      </c>
      <c r="BV114" s="18">
        <f t="shared" ca="1" si="205"/>
        <v>0</v>
      </c>
      <c r="BW114" s="18">
        <f t="shared" ref="BW114:EH114" ca="1" si="206">-1 * BW951</f>
        <v>0</v>
      </c>
      <c r="BX114" s="18">
        <f t="shared" ca="1" si="206"/>
        <v>0</v>
      </c>
      <c r="BY114" s="18">
        <f t="shared" ca="1" si="206"/>
        <v>0</v>
      </c>
      <c r="BZ114" s="18">
        <f t="shared" ca="1" si="206"/>
        <v>0</v>
      </c>
      <c r="CA114" s="18">
        <f t="shared" ca="1" si="206"/>
        <v>0</v>
      </c>
      <c r="CB114" s="18">
        <f t="shared" ca="1" si="206"/>
        <v>0</v>
      </c>
      <c r="CC114" s="18">
        <f t="shared" ca="1" si="206"/>
        <v>0</v>
      </c>
      <c r="CD114" s="18">
        <f t="shared" ca="1" si="206"/>
        <v>0</v>
      </c>
      <c r="CE114" s="18">
        <f t="shared" ca="1" si="206"/>
        <v>0</v>
      </c>
      <c r="CF114" s="18">
        <f t="shared" ca="1" si="206"/>
        <v>0</v>
      </c>
      <c r="CG114" s="18">
        <f t="shared" ca="1" si="206"/>
        <v>0</v>
      </c>
      <c r="CH114" s="18">
        <f t="shared" ca="1" si="206"/>
        <v>0</v>
      </c>
      <c r="CI114" s="18">
        <f t="shared" ca="1" si="206"/>
        <v>0</v>
      </c>
      <c r="CJ114" s="18">
        <f t="shared" ca="1" si="206"/>
        <v>0</v>
      </c>
      <c r="CK114" s="18">
        <f t="shared" ca="1" si="206"/>
        <v>0</v>
      </c>
      <c r="CL114" s="18">
        <f t="shared" ca="1" si="206"/>
        <v>0</v>
      </c>
      <c r="CM114" s="18">
        <f t="shared" ca="1" si="206"/>
        <v>0</v>
      </c>
      <c r="CN114" s="18">
        <f t="shared" ca="1" si="206"/>
        <v>0</v>
      </c>
      <c r="CO114" s="18">
        <f t="shared" ca="1" si="206"/>
        <v>0</v>
      </c>
      <c r="CP114" s="18">
        <f t="shared" ca="1" si="206"/>
        <v>0</v>
      </c>
      <c r="CQ114" s="18">
        <f t="shared" ca="1" si="206"/>
        <v>0</v>
      </c>
      <c r="CR114" s="18">
        <f t="shared" ca="1" si="206"/>
        <v>0</v>
      </c>
      <c r="CS114" s="18">
        <f t="shared" ca="1" si="206"/>
        <v>0</v>
      </c>
      <c r="CT114" s="18">
        <f t="shared" ca="1" si="206"/>
        <v>0</v>
      </c>
      <c r="CU114" s="18">
        <f t="shared" ca="1" si="206"/>
        <v>0</v>
      </c>
      <c r="CV114" s="18">
        <f t="shared" ca="1" si="206"/>
        <v>0</v>
      </c>
      <c r="CW114" s="18">
        <f t="shared" ca="1" si="206"/>
        <v>0</v>
      </c>
      <c r="CX114" s="18">
        <f t="shared" ca="1" si="206"/>
        <v>0</v>
      </c>
      <c r="CY114" s="18">
        <f t="shared" ca="1" si="206"/>
        <v>0</v>
      </c>
      <c r="CZ114" s="18">
        <f t="shared" ca="1" si="206"/>
        <v>0</v>
      </c>
      <c r="DA114" s="18">
        <f t="shared" ca="1" si="206"/>
        <v>0</v>
      </c>
      <c r="DB114" s="18">
        <f t="shared" ca="1" si="206"/>
        <v>0</v>
      </c>
      <c r="DC114" s="18">
        <f t="shared" ca="1" si="206"/>
        <v>0</v>
      </c>
      <c r="DD114" s="18">
        <f t="shared" ca="1" si="206"/>
        <v>0</v>
      </c>
      <c r="DE114" s="18">
        <f t="shared" ca="1" si="206"/>
        <v>0</v>
      </c>
      <c r="DF114" s="18">
        <f t="shared" ca="1" si="206"/>
        <v>0</v>
      </c>
      <c r="DG114" s="18">
        <f t="shared" ca="1" si="206"/>
        <v>0</v>
      </c>
      <c r="DH114" s="18">
        <f t="shared" ca="1" si="206"/>
        <v>0</v>
      </c>
      <c r="DI114" s="18">
        <f t="shared" ca="1" si="206"/>
        <v>0</v>
      </c>
      <c r="DJ114" s="18">
        <f t="shared" ca="1" si="206"/>
        <v>0</v>
      </c>
      <c r="DK114" s="18">
        <f t="shared" ca="1" si="206"/>
        <v>0</v>
      </c>
      <c r="DL114" s="18">
        <f t="shared" ca="1" si="206"/>
        <v>0</v>
      </c>
      <c r="DM114" s="18">
        <f t="shared" ca="1" si="206"/>
        <v>0</v>
      </c>
      <c r="DN114" s="18">
        <f t="shared" ca="1" si="206"/>
        <v>0</v>
      </c>
      <c r="DO114" s="18">
        <f t="shared" ca="1" si="206"/>
        <v>0</v>
      </c>
      <c r="DP114" s="18">
        <f t="shared" ca="1" si="206"/>
        <v>0</v>
      </c>
      <c r="DQ114" s="18">
        <f t="shared" ca="1" si="206"/>
        <v>0</v>
      </c>
      <c r="DR114" s="18">
        <f t="shared" ca="1" si="206"/>
        <v>0</v>
      </c>
      <c r="DS114" s="18">
        <f t="shared" ca="1" si="206"/>
        <v>0</v>
      </c>
      <c r="DT114" s="18">
        <f t="shared" ca="1" si="206"/>
        <v>0</v>
      </c>
      <c r="DU114" s="18">
        <f t="shared" ca="1" si="206"/>
        <v>0</v>
      </c>
      <c r="DV114" s="18">
        <f t="shared" ca="1" si="206"/>
        <v>0</v>
      </c>
      <c r="DW114" s="18">
        <f t="shared" ca="1" si="206"/>
        <v>0</v>
      </c>
      <c r="DX114" s="18">
        <f t="shared" ca="1" si="206"/>
        <v>0</v>
      </c>
      <c r="DY114" s="18">
        <f t="shared" ca="1" si="206"/>
        <v>0</v>
      </c>
      <c r="DZ114" s="18">
        <f t="shared" ca="1" si="206"/>
        <v>0</v>
      </c>
      <c r="EA114" s="18">
        <f t="shared" ca="1" si="206"/>
        <v>0</v>
      </c>
      <c r="EB114" s="18">
        <f t="shared" ca="1" si="206"/>
        <v>0</v>
      </c>
      <c r="EC114" s="18">
        <f t="shared" ca="1" si="206"/>
        <v>0</v>
      </c>
      <c r="ED114" s="18">
        <f t="shared" ca="1" si="206"/>
        <v>0</v>
      </c>
      <c r="EE114" s="18">
        <f t="shared" ca="1" si="206"/>
        <v>0</v>
      </c>
      <c r="EF114" s="18">
        <f t="shared" ca="1" si="206"/>
        <v>0</v>
      </c>
      <c r="EG114" s="18">
        <f t="shared" ca="1" si="206"/>
        <v>0</v>
      </c>
      <c r="EH114" s="18">
        <f t="shared" ca="1" si="206"/>
        <v>0</v>
      </c>
      <c r="EI114" s="18">
        <f t="shared" ref="EI114:FR114" ca="1" si="207">-1 * EI951</f>
        <v>0</v>
      </c>
      <c r="EJ114" s="18">
        <f t="shared" ca="1" si="207"/>
        <v>0</v>
      </c>
      <c r="EK114" s="18">
        <f t="shared" ca="1" si="207"/>
        <v>0</v>
      </c>
      <c r="EL114" s="18">
        <f t="shared" ca="1" si="207"/>
        <v>0</v>
      </c>
      <c r="EM114" s="18">
        <f t="shared" ca="1" si="207"/>
        <v>0</v>
      </c>
      <c r="EN114" s="18">
        <f t="shared" ca="1" si="207"/>
        <v>0</v>
      </c>
      <c r="EO114" s="18">
        <f t="shared" ca="1" si="207"/>
        <v>0</v>
      </c>
      <c r="EP114" s="18">
        <f t="shared" ca="1" si="207"/>
        <v>0</v>
      </c>
      <c r="EQ114" s="18">
        <f t="shared" ca="1" si="207"/>
        <v>0</v>
      </c>
      <c r="ER114" s="18">
        <f t="shared" ca="1" si="207"/>
        <v>0</v>
      </c>
      <c r="ES114" s="18">
        <f t="shared" ca="1" si="207"/>
        <v>0</v>
      </c>
      <c r="ET114" s="18">
        <f t="shared" ca="1" si="207"/>
        <v>0</v>
      </c>
      <c r="EU114" s="18">
        <f t="shared" ca="1" si="207"/>
        <v>0</v>
      </c>
      <c r="EV114" s="18">
        <f t="shared" ca="1" si="207"/>
        <v>0</v>
      </c>
      <c r="EW114" s="18">
        <f t="shared" ca="1" si="207"/>
        <v>0</v>
      </c>
      <c r="EX114" s="18">
        <f t="shared" ca="1" si="207"/>
        <v>0</v>
      </c>
      <c r="EY114" s="18">
        <f t="shared" ca="1" si="207"/>
        <v>0</v>
      </c>
      <c r="EZ114" s="18">
        <f t="shared" ca="1" si="207"/>
        <v>0</v>
      </c>
      <c r="FA114" s="18">
        <f t="shared" ca="1" si="207"/>
        <v>0</v>
      </c>
      <c r="FB114" s="18">
        <f t="shared" ca="1" si="207"/>
        <v>0</v>
      </c>
      <c r="FC114" s="18">
        <f t="shared" ca="1" si="207"/>
        <v>0</v>
      </c>
      <c r="FD114" s="18">
        <f t="shared" ca="1" si="207"/>
        <v>0</v>
      </c>
      <c r="FE114" s="18">
        <f t="shared" ca="1" si="207"/>
        <v>0</v>
      </c>
      <c r="FF114" s="18">
        <f t="shared" ca="1" si="207"/>
        <v>0</v>
      </c>
      <c r="FG114" s="18">
        <f t="shared" ca="1" si="207"/>
        <v>0</v>
      </c>
      <c r="FH114" s="18">
        <f t="shared" ca="1" si="207"/>
        <v>0</v>
      </c>
      <c r="FI114" s="18">
        <f t="shared" ca="1" si="207"/>
        <v>0</v>
      </c>
      <c r="FJ114" s="18">
        <f t="shared" ca="1" si="207"/>
        <v>0</v>
      </c>
      <c r="FK114" s="18">
        <f t="shared" ca="1" si="207"/>
        <v>0</v>
      </c>
      <c r="FL114" s="18">
        <f t="shared" ca="1" si="207"/>
        <v>0</v>
      </c>
      <c r="FM114" s="18">
        <f t="shared" ca="1" si="207"/>
        <v>0</v>
      </c>
      <c r="FN114" s="18">
        <f t="shared" ca="1" si="207"/>
        <v>0</v>
      </c>
      <c r="FO114" s="18">
        <f t="shared" ca="1" si="207"/>
        <v>0</v>
      </c>
      <c r="FP114" s="18">
        <f t="shared" ca="1" si="207"/>
        <v>0</v>
      </c>
      <c r="FQ114" s="18">
        <f t="shared" ca="1" si="207"/>
        <v>0</v>
      </c>
      <c r="FR114" s="18">
        <f t="shared" ca="1" si="207"/>
        <v>0</v>
      </c>
    </row>
    <row r="115" spans="3:174">
      <c r="C115" t="s">
        <v>948</v>
      </c>
      <c r="D115" s="144" t="s">
        <v>974</v>
      </c>
      <c r="I115" s="168">
        <f t="shared" si="126"/>
        <v>398248.92674667516</v>
      </c>
      <c r="J115" s="18">
        <f xml:space="preserve"> J1060</f>
        <v>0</v>
      </c>
      <c r="K115" s="18">
        <f t="shared" ref="K115:BV115" si="208" xml:space="preserve"> K1060</f>
        <v>0</v>
      </c>
      <c r="L115" s="18">
        <f t="shared" si="208"/>
        <v>0</v>
      </c>
      <c r="M115" s="18">
        <f t="shared" si="208"/>
        <v>0</v>
      </c>
      <c r="N115" s="18">
        <f t="shared" si="208"/>
        <v>0</v>
      </c>
      <c r="O115" s="18">
        <f t="shared" si="208"/>
        <v>0</v>
      </c>
      <c r="P115" s="18">
        <f t="shared" si="208"/>
        <v>0</v>
      </c>
      <c r="Q115" s="18">
        <f t="shared" si="208"/>
        <v>0</v>
      </c>
      <c r="R115" s="18">
        <f t="shared" si="208"/>
        <v>0</v>
      </c>
      <c r="S115" s="18">
        <f t="shared" si="208"/>
        <v>0</v>
      </c>
      <c r="T115" s="18">
        <f t="shared" si="208"/>
        <v>0</v>
      </c>
      <c r="U115" s="18">
        <f t="shared" si="208"/>
        <v>0</v>
      </c>
      <c r="V115" s="18">
        <f t="shared" si="208"/>
        <v>0</v>
      </c>
      <c r="W115" s="18">
        <f t="shared" si="208"/>
        <v>0</v>
      </c>
      <c r="X115" s="18">
        <f t="shared" si="208"/>
        <v>0</v>
      </c>
      <c r="Y115" s="18">
        <f t="shared" si="208"/>
        <v>0</v>
      </c>
      <c r="Z115" s="18">
        <f t="shared" si="208"/>
        <v>0</v>
      </c>
      <c r="AA115" s="18">
        <f t="shared" si="208"/>
        <v>0</v>
      </c>
      <c r="AB115" s="18">
        <f t="shared" si="208"/>
        <v>0</v>
      </c>
      <c r="AC115" s="18">
        <f t="shared" si="208"/>
        <v>0</v>
      </c>
      <c r="AD115" s="18">
        <f t="shared" si="208"/>
        <v>0</v>
      </c>
      <c r="AE115" s="18">
        <f t="shared" si="208"/>
        <v>0</v>
      </c>
      <c r="AF115" s="18">
        <f xml:space="preserve"> AF1060</f>
        <v>398248.92674667516</v>
      </c>
      <c r="AG115" s="18">
        <f t="shared" si="208"/>
        <v>0</v>
      </c>
      <c r="AH115" s="18">
        <f t="shared" si="208"/>
        <v>0</v>
      </c>
      <c r="AI115" s="18">
        <f t="shared" si="208"/>
        <v>0</v>
      </c>
      <c r="AJ115" s="18">
        <f t="shared" si="208"/>
        <v>0</v>
      </c>
      <c r="AK115" s="18">
        <f t="shared" si="208"/>
        <v>0</v>
      </c>
      <c r="AL115" s="18">
        <f t="shared" si="208"/>
        <v>0</v>
      </c>
      <c r="AM115" s="18">
        <f t="shared" si="208"/>
        <v>0</v>
      </c>
      <c r="AN115" s="18">
        <f t="shared" si="208"/>
        <v>0</v>
      </c>
      <c r="AO115" s="18">
        <f t="shared" si="208"/>
        <v>0</v>
      </c>
      <c r="AP115" s="18">
        <f t="shared" si="208"/>
        <v>0</v>
      </c>
      <c r="AQ115" s="18">
        <f t="shared" si="208"/>
        <v>0</v>
      </c>
      <c r="AR115" s="18">
        <f t="shared" si="208"/>
        <v>0</v>
      </c>
      <c r="AS115" s="18">
        <f t="shared" si="208"/>
        <v>0</v>
      </c>
      <c r="AT115" s="18">
        <f t="shared" si="208"/>
        <v>0</v>
      </c>
      <c r="AU115" s="18">
        <f t="shared" si="208"/>
        <v>0</v>
      </c>
      <c r="AV115" s="18">
        <f t="shared" si="208"/>
        <v>0</v>
      </c>
      <c r="AW115" s="18">
        <f t="shared" si="208"/>
        <v>0</v>
      </c>
      <c r="AX115" s="18">
        <f t="shared" si="208"/>
        <v>0</v>
      </c>
      <c r="AY115" s="18">
        <f t="shared" si="208"/>
        <v>0</v>
      </c>
      <c r="AZ115" s="18">
        <f t="shared" si="208"/>
        <v>0</v>
      </c>
      <c r="BA115" s="18">
        <f t="shared" si="208"/>
        <v>0</v>
      </c>
      <c r="BB115" s="18">
        <f t="shared" si="208"/>
        <v>0</v>
      </c>
      <c r="BC115" s="18">
        <f t="shared" si="208"/>
        <v>0</v>
      </c>
      <c r="BD115" s="18">
        <f t="shared" si="208"/>
        <v>0</v>
      </c>
      <c r="BE115" s="18">
        <f t="shared" si="208"/>
        <v>0</v>
      </c>
      <c r="BF115" s="18">
        <f t="shared" si="208"/>
        <v>0</v>
      </c>
      <c r="BG115" s="18">
        <f t="shared" si="208"/>
        <v>0</v>
      </c>
      <c r="BH115" s="18">
        <f t="shared" si="208"/>
        <v>0</v>
      </c>
      <c r="BI115" s="18">
        <f t="shared" si="208"/>
        <v>0</v>
      </c>
      <c r="BJ115" s="18">
        <f t="shared" si="208"/>
        <v>0</v>
      </c>
      <c r="BK115" s="18">
        <f t="shared" si="208"/>
        <v>0</v>
      </c>
      <c r="BL115" s="18">
        <f t="shared" si="208"/>
        <v>0</v>
      </c>
      <c r="BM115" s="18">
        <f t="shared" si="208"/>
        <v>0</v>
      </c>
      <c r="BN115" s="18">
        <f t="shared" si="208"/>
        <v>0</v>
      </c>
      <c r="BO115" s="18">
        <f t="shared" si="208"/>
        <v>0</v>
      </c>
      <c r="BP115" s="18">
        <f t="shared" si="208"/>
        <v>0</v>
      </c>
      <c r="BQ115" s="18">
        <f t="shared" si="208"/>
        <v>0</v>
      </c>
      <c r="BR115" s="18">
        <f t="shared" si="208"/>
        <v>0</v>
      </c>
      <c r="BS115" s="18">
        <f t="shared" si="208"/>
        <v>0</v>
      </c>
      <c r="BT115" s="18">
        <f t="shared" si="208"/>
        <v>0</v>
      </c>
      <c r="BU115" s="18">
        <f t="shared" si="208"/>
        <v>0</v>
      </c>
      <c r="BV115" s="18">
        <f t="shared" si="208"/>
        <v>0</v>
      </c>
      <c r="BW115" s="18">
        <f t="shared" ref="BW115:EH115" si="209" xml:space="preserve"> BW1060</f>
        <v>0</v>
      </c>
      <c r="BX115" s="18">
        <f t="shared" si="209"/>
        <v>0</v>
      </c>
      <c r="BY115" s="18">
        <f t="shared" si="209"/>
        <v>0</v>
      </c>
      <c r="BZ115" s="18">
        <f t="shared" si="209"/>
        <v>0</v>
      </c>
      <c r="CA115" s="18">
        <f t="shared" si="209"/>
        <v>0</v>
      </c>
      <c r="CB115" s="18">
        <f t="shared" si="209"/>
        <v>0</v>
      </c>
      <c r="CC115" s="18">
        <f t="shared" si="209"/>
        <v>0</v>
      </c>
      <c r="CD115" s="18">
        <f t="shared" si="209"/>
        <v>0</v>
      </c>
      <c r="CE115" s="18">
        <f t="shared" si="209"/>
        <v>0</v>
      </c>
      <c r="CF115" s="18">
        <f t="shared" si="209"/>
        <v>0</v>
      </c>
      <c r="CG115" s="18">
        <f t="shared" si="209"/>
        <v>0</v>
      </c>
      <c r="CH115" s="18">
        <f t="shared" si="209"/>
        <v>0</v>
      </c>
      <c r="CI115" s="18">
        <f t="shared" si="209"/>
        <v>0</v>
      </c>
      <c r="CJ115" s="18">
        <f t="shared" si="209"/>
        <v>0</v>
      </c>
      <c r="CK115" s="18">
        <f t="shared" si="209"/>
        <v>0</v>
      </c>
      <c r="CL115" s="18">
        <f t="shared" si="209"/>
        <v>0</v>
      </c>
      <c r="CM115" s="18">
        <f t="shared" si="209"/>
        <v>0</v>
      </c>
      <c r="CN115" s="18">
        <f t="shared" si="209"/>
        <v>0</v>
      </c>
      <c r="CO115" s="18">
        <f t="shared" si="209"/>
        <v>0</v>
      </c>
      <c r="CP115" s="18">
        <f t="shared" si="209"/>
        <v>0</v>
      </c>
      <c r="CQ115" s="18">
        <f t="shared" si="209"/>
        <v>0</v>
      </c>
      <c r="CR115" s="18">
        <f t="shared" si="209"/>
        <v>0</v>
      </c>
      <c r="CS115" s="18">
        <f t="shared" si="209"/>
        <v>0</v>
      </c>
      <c r="CT115" s="18">
        <f t="shared" si="209"/>
        <v>0</v>
      </c>
      <c r="CU115" s="18">
        <f t="shared" si="209"/>
        <v>0</v>
      </c>
      <c r="CV115" s="18">
        <f t="shared" si="209"/>
        <v>0</v>
      </c>
      <c r="CW115" s="18">
        <f t="shared" si="209"/>
        <v>0</v>
      </c>
      <c r="CX115" s="18">
        <f t="shared" si="209"/>
        <v>0</v>
      </c>
      <c r="CY115" s="18">
        <f t="shared" si="209"/>
        <v>0</v>
      </c>
      <c r="CZ115" s="18">
        <f t="shared" si="209"/>
        <v>0</v>
      </c>
      <c r="DA115" s="18">
        <f t="shared" si="209"/>
        <v>0</v>
      </c>
      <c r="DB115" s="18">
        <f t="shared" si="209"/>
        <v>0</v>
      </c>
      <c r="DC115" s="18">
        <f t="shared" si="209"/>
        <v>0</v>
      </c>
      <c r="DD115" s="18">
        <f t="shared" si="209"/>
        <v>0</v>
      </c>
      <c r="DE115" s="18">
        <f t="shared" si="209"/>
        <v>0</v>
      </c>
      <c r="DF115" s="18">
        <f t="shared" si="209"/>
        <v>0</v>
      </c>
      <c r="DG115" s="18">
        <f t="shared" si="209"/>
        <v>0</v>
      </c>
      <c r="DH115" s="18">
        <f t="shared" si="209"/>
        <v>0</v>
      </c>
      <c r="DI115" s="18">
        <f t="shared" si="209"/>
        <v>0</v>
      </c>
      <c r="DJ115" s="18">
        <f t="shared" si="209"/>
        <v>0</v>
      </c>
      <c r="DK115" s="18">
        <f t="shared" si="209"/>
        <v>0</v>
      </c>
      <c r="DL115" s="18">
        <f t="shared" si="209"/>
        <v>0</v>
      </c>
      <c r="DM115" s="18">
        <f t="shared" si="209"/>
        <v>0</v>
      </c>
      <c r="DN115" s="18">
        <f t="shared" si="209"/>
        <v>0</v>
      </c>
      <c r="DO115" s="18">
        <f t="shared" si="209"/>
        <v>0</v>
      </c>
      <c r="DP115" s="18">
        <f t="shared" si="209"/>
        <v>0</v>
      </c>
      <c r="DQ115" s="18">
        <f t="shared" si="209"/>
        <v>0</v>
      </c>
      <c r="DR115" s="18">
        <f t="shared" si="209"/>
        <v>0</v>
      </c>
      <c r="DS115" s="18">
        <f t="shared" si="209"/>
        <v>0</v>
      </c>
      <c r="DT115" s="18">
        <f t="shared" si="209"/>
        <v>0</v>
      </c>
      <c r="DU115" s="18">
        <f t="shared" si="209"/>
        <v>0</v>
      </c>
      <c r="DV115" s="18">
        <f t="shared" si="209"/>
        <v>0</v>
      </c>
      <c r="DW115" s="18">
        <f t="shared" si="209"/>
        <v>0</v>
      </c>
      <c r="DX115" s="18">
        <f t="shared" si="209"/>
        <v>0</v>
      </c>
      <c r="DY115" s="18">
        <f t="shared" si="209"/>
        <v>0</v>
      </c>
      <c r="DZ115" s="18">
        <f t="shared" si="209"/>
        <v>0</v>
      </c>
      <c r="EA115" s="18">
        <f t="shared" si="209"/>
        <v>0</v>
      </c>
      <c r="EB115" s="18">
        <f t="shared" si="209"/>
        <v>0</v>
      </c>
      <c r="EC115" s="18">
        <f t="shared" si="209"/>
        <v>0</v>
      </c>
      <c r="ED115" s="18">
        <f t="shared" si="209"/>
        <v>0</v>
      </c>
      <c r="EE115" s="18">
        <f t="shared" si="209"/>
        <v>0</v>
      </c>
      <c r="EF115" s="18">
        <f t="shared" si="209"/>
        <v>0</v>
      </c>
      <c r="EG115" s="18">
        <f t="shared" si="209"/>
        <v>0</v>
      </c>
      <c r="EH115" s="18">
        <f t="shared" si="209"/>
        <v>0</v>
      </c>
      <c r="EI115" s="18">
        <f t="shared" ref="EI115:FR115" si="210" xml:space="preserve"> EI1060</f>
        <v>0</v>
      </c>
      <c r="EJ115" s="18">
        <f t="shared" si="210"/>
        <v>0</v>
      </c>
      <c r="EK115" s="18">
        <f t="shared" si="210"/>
        <v>0</v>
      </c>
      <c r="EL115" s="18">
        <f t="shared" si="210"/>
        <v>0</v>
      </c>
      <c r="EM115" s="18">
        <f t="shared" si="210"/>
        <v>0</v>
      </c>
      <c r="EN115" s="18">
        <f t="shared" si="210"/>
        <v>0</v>
      </c>
      <c r="EO115" s="18">
        <f t="shared" si="210"/>
        <v>0</v>
      </c>
      <c r="EP115" s="18">
        <f t="shared" si="210"/>
        <v>0</v>
      </c>
      <c r="EQ115" s="18">
        <f t="shared" si="210"/>
        <v>0</v>
      </c>
      <c r="ER115" s="18">
        <f t="shared" si="210"/>
        <v>0</v>
      </c>
      <c r="ES115" s="18">
        <f t="shared" si="210"/>
        <v>0</v>
      </c>
      <c r="ET115" s="18">
        <f t="shared" si="210"/>
        <v>0</v>
      </c>
      <c r="EU115" s="18">
        <f t="shared" si="210"/>
        <v>0</v>
      </c>
      <c r="EV115" s="18">
        <f t="shared" si="210"/>
        <v>0</v>
      </c>
      <c r="EW115" s="18">
        <f t="shared" si="210"/>
        <v>0</v>
      </c>
      <c r="EX115" s="18">
        <f t="shared" si="210"/>
        <v>0</v>
      </c>
      <c r="EY115" s="18">
        <f t="shared" si="210"/>
        <v>0</v>
      </c>
      <c r="EZ115" s="18">
        <f t="shared" si="210"/>
        <v>0</v>
      </c>
      <c r="FA115" s="18">
        <f t="shared" si="210"/>
        <v>0</v>
      </c>
      <c r="FB115" s="18">
        <f t="shared" si="210"/>
        <v>0</v>
      </c>
      <c r="FC115" s="18">
        <f t="shared" si="210"/>
        <v>0</v>
      </c>
      <c r="FD115" s="18">
        <f t="shared" si="210"/>
        <v>0</v>
      </c>
      <c r="FE115" s="18">
        <f t="shared" si="210"/>
        <v>0</v>
      </c>
      <c r="FF115" s="18">
        <f t="shared" si="210"/>
        <v>0</v>
      </c>
      <c r="FG115" s="18">
        <f t="shared" si="210"/>
        <v>0</v>
      </c>
      <c r="FH115" s="18">
        <f t="shared" si="210"/>
        <v>0</v>
      </c>
      <c r="FI115" s="18">
        <f t="shared" si="210"/>
        <v>0</v>
      </c>
      <c r="FJ115" s="18">
        <f t="shared" si="210"/>
        <v>0</v>
      </c>
      <c r="FK115" s="18">
        <f t="shared" si="210"/>
        <v>0</v>
      </c>
      <c r="FL115" s="18">
        <f t="shared" si="210"/>
        <v>0</v>
      </c>
      <c r="FM115" s="18">
        <f t="shared" si="210"/>
        <v>0</v>
      </c>
      <c r="FN115" s="18">
        <f t="shared" si="210"/>
        <v>0</v>
      </c>
      <c r="FO115" s="18">
        <f t="shared" si="210"/>
        <v>0</v>
      </c>
      <c r="FP115" s="18">
        <f t="shared" si="210"/>
        <v>0</v>
      </c>
      <c r="FQ115" s="18">
        <f t="shared" si="210"/>
        <v>0</v>
      </c>
      <c r="FR115" s="18">
        <f t="shared" si="210"/>
        <v>0</v>
      </c>
    </row>
    <row r="116" spans="3:174">
      <c r="C116" t="s">
        <v>932</v>
      </c>
      <c r="D116" s="144" t="s">
        <v>974</v>
      </c>
      <c r="I116" s="168">
        <f t="shared" si="126"/>
        <v>-2986.8669506000638</v>
      </c>
      <c r="J116" s="18">
        <f>-1 * SUM(J1076, J1121)</f>
        <v>0</v>
      </c>
      <c r="K116" s="18">
        <f t="shared" ref="K116:BV116" si="211">-1 * SUM(K1076, K1121)</f>
        <v>0</v>
      </c>
      <c r="L116" s="18">
        <f t="shared" si="211"/>
        <v>0</v>
      </c>
      <c r="M116" s="18">
        <f t="shared" si="211"/>
        <v>0</v>
      </c>
      <c r="N116" s="18">
        <f t="shared" si="211"/>
        <v>0</v>
      </c>
      <c r="O116" s="18">
        <f t="shared" si="211"/>
        <v>0</v>
      </c>
      <c r="P116" s="18">
        <f t="shared" si="211"/>
        <v>0</v>
      </c>
      <c r="Q116" s="18">
        <f t="shared" si="211"/>
        <v>0</v>
      </c>
      <c r="R116" s="18">
        <f t="shared" si="211"/>
        <v>0</v>
      </c>
      <c r="S116" s="18">
        <f t="shared" si="211"/>
        <v>0</v>
      </c>
      <c r="T116" s="18">
        <f t="shared" si="211"/>
        <v>0</v>
      </c>
      <c r="U116" s="18">
        <f t="shared" si="211"/>
        <v>0</v>
      </c>
      <c r="V116" s="18">
        <f t="shared" si="211"/>
        <v>0</v>
      </c>
      <c r="W116" s="18">
        <f t="shared" si="211"/>
        <v>0</v>
      </c>
      <c r="X116" s="18">
        <f t="shared" si="211"/>
        <v>0</v>
      </c>
      <c r="Y116" s="18">
        <f t="shared" si="211"/>
        <v>0</v>
      </c>
      <c r="Z116" s="18">
        <f t="shared" si="211"/>
        <v>0</v>
      </c>
      <c r="AA116" s="18">
        <f t="shared" si="211"/>
        <v>0</v>
      </c>
      <c r="AB116" s="18">
        <f t="shared" si="211"/>
        <v>0</v>
      </c>
      <c r="AC116" s="18">
        <f t="shared" si="211"/>
        <v>0</v>
      </c>
      <c r="AD116" s="18">
        <f t="shared" si="211"/>
        <v>0</v>
      </c>
      <c r="AE116" s="18">
        <f t="shared" si="211"/>
        <v>0</v>
      </c>
      <c r="AF116" s="18">
        <f t="shared" si="211"/>
        <v>-2986.8669506000638</v>
      </c>
      <c r="AG116" s="18">
        <f t="shared" si="211"/>
        <v>0</v>
      </c>
      <c r="AH116" s="18">
        <f t="shared" si="211"/>
        <v>0</v>
      </c>
      <c r="AI116" s="18">
        <f t="shared" si="211"/>
        <v>0</v>
      </c>
      <c r="AJ116" s="18">
        <f t="shared" si="211"/>
        <v>0</v>
      </c>
      <c r="AK116" s="18">
        <f t="shared" si="211"/>
        <v>0</v>
      </c>
      <c r="AL116" s="18">
        <f t="shared" si="211"/>
        <v>0</v>
      </c>
      <c r="AM116" s="18">
        <f t="shared" si="211"/>
        <v>0</v>
      </c>
      <c r="AN116" s="18">
        <f t="shared" si="211"/>
        <v>0</v>
      </c>
      <c r="AO116" s="18">
        <f t="shared" si="211"/>
        <v>0</v>
      </c>
      <c r="AP116" s="18">
        <f t="shared" si="211"/>
        <v>0</v>
      </c>
      <c r="AQ116" s="18">
        <f t="shared" si="211"/>
        <v>0</v>
      </c>
      <c r="AR116" s="18">
        <f t="shared" si="211"/>
        <v>0</v>
      </c>
      <c r="AS116" s="18">
        <f t="shared" si="211"/>
        <v>0</v>
      </c>
      <c r="AT116" s="18">
        <f t="shared" si="211"/>
        <v>0</v>
      </c>
      <c r="AU116" s="18">
        <f t="shared" si="211"/>
        <v>0</v>
      </c>
      <c r="AV116" s="18">
        <f t="shared" si="211"/>
        <v>0</v>
      </c>
      <c r="AW116" s="18">
        <f t="shared" si="211"/>
        <v>0</v>
      </c>
      <c r="AX116" s="18">
        <f t="shared" si="211"/>
        <v>0</v>
      </c>
      <c r="AY116" s="18">
        <f t="shared" si="211"/>
        <v>0</v>
      </c>
      <c r="AZ116" s="18">
        <f t="shared" si="211"/>
        <v>0</v>
      </c>
      <c r="BA116" s="18">
        <f t="shared" si="211"/>
        <v>0</v>
      </c>
      <c r="BB116" s="18">
        <f t="shared" si="211"/>
        <v>0</v>
      </c>
      <c r="BC116" s="18">
        <f t="shared" si="211"/>
        <v>0</v>
      </c>
      <c r="BD116" s="18">
        <f t="shared" si="211"/>
        <v>0</v>
      </c>
      <c r="BE116" s="18">
        <f t="shared" si="211"/>
        <v>0</v>
      </c>
      <c r="BF116" s="18">
        <f t="shared" si="211"/>
        <v>0</v>
      </c>
      <c r="BG116" s="18">
        <f t="shared" si="211"/>
        <v>0</v>
      </c>
      <c r="BH116" s="18">
        <f t="shared" si="211"/>
        <v>0</v>
      </c>
      <c r="BI116" s="18">
        <f t="shared" si="211"/>
        <v>0</v>
      </c>
      <c r="BJ116" s="18">
        <f t="shared" si="211"/>
        <v>0</v>
      </c>
      <c r="BK116" s="18">
        <f t="shared" si="211"/>
        <v>0</v>
      </c>
      <c r="BL116" s="18">
        <f t="shared" si="211"/>
        <v>0</v>
      </c>
      <c r="BM116" s="18">
        <f t="shared" si="211"/>
        <v>0</v>
      </c>
      <c r="BN116" s="18">
        <f t="shared" si="211"/>
        <v>0</v>
      </c>
      <c r="BO116" s="18">
        <f t="shared" si="211"/>
        <v>0</v>
      </c>
      <c r="BP116" s="18">
        <f t="shared" si="211"/>
        <v>0</v>
      </c>
      <c r="BQ116" s="18">
        <f t="shared" si="211"/>
        <v>0</v>
      </c>
      <c r="BR116" s="18">
        <f t="shared" si="211"/>
        <v>0</v>
      </c>
      <c r="BS116" s="18">
        <f t="shared" si="211"/>
        <v>0</v>
      </c>
      <c r="BT116" s="18">
        <f t="shared" si="211"/>
        <v>0</v>
      </c>
      <c r="BU116" s="18">
        <f t="shared" si="211"/>
        <v>0</v>
      </c>
      <c r="BV116" s="18">
        <f t="shared" si="211"/>
        <v>0</v>
      </c>
      <c r="BW116" s="18">
        <f t="shared" ref="BW116:EH116" si="212">-1 * SUM(BW1076, BW1121)</f>
        <v>0</v>
      </c>
      <c r="BX116" s="18">
        <f t="shared" si="212"/>
        <v>0</v>
      </c>
      <c r="BY116" s="18">
        <f t="shared" si="212"/>
        <v>0</v>
      </c>
      <c r="BZ116" s="18">
        <f t="shared" si="212"/>
        <v>0</v>
      </c>
      <c r="CA116" s="18">
        <f t="shared" si="212"/>
        <v>0</v>
      </c>
      <c r="CB116" s="18">
        <f t="shared" si="212"/>
        <v>0</v>
      </c>
      <c r="CC116" s="18">
        <f t="shared" si="212"/>
        <v>0</v>
      </c>
      <c r="CD116" s="18">
        <f t="shared" si="212"/>
        <v>0</v>
      </c>
      <c r="CE116" s="18">
        <f t="shared" si="212"/>
        <v>0</v>
      </c>
      <c r="CF116" s="18">
        <f t="shared" si="212"/>
        <v>0</v>
      </c>
      <c r="CG116" s="18">
        <f t="shared" si="212"/>
        <v>0</v>
      </c>
      <c r="CH116" s="18">
        <f t="shared" si="212"/>
        <v>0</v>
      </c>
      <c r="CI116" s="18">
        <f t="shared" si="212"/>
        <v>0</v>
      </c>
      <c r="CJ116" s="18">
        <f t="shared" si="212"/>
        <v>0</v>
      </c>
      <c r="CK116" s="18">
        <f t="shared" si="212"/>
        <v>0</v>
      </c>
      <c r="CL116" s="18">
        <f t="shared" si="212"/>
        <v>0</v>
      </c>
      <c r="CM116" s="18">
        <f t="shared" si="212"/>
        <v>0</v>
      </c>
      <c r="CN116" s="18">
        <f t="shared" si="212"/>
        <v>0</v>
      </c>
      <c r="CO116" s="18">
        <f t="shared" si="212"/>
        <v>0</v>
      </c>
      <c r="CP116" s="18">
        <f t="shared" si="212"/>
        <v>0</v>
      </c>
      <c r="CQ116" s="18">
        <f t="shared" si="212"/>
        <v>0</v>
      </c>
      <c r="CR116" s="18">
        <f t="shared" si="212"/>
        <v>0</v>
      </c>
      <c r="CS116" s="18">
        <f t="shared" si="212"/>
        <v>0</v>
      </c>
      <c r="CT116" s="18">
        <f t="shared" si="212"/>
        <v>0</v>
      </c>
      <c r="CU116" s="18">
        <f t="shared" si="212"/>
        <v>0</v>
      </c>
      <c r="CV116" s="18">
        <f t="shared" si="212"/>
        <v>0</v>
      </c>
      <c r="CW116" s="18">
        <f t="shared" si="212"/>
        <v>0</v>
      </c>
      <c r="CX116" s="18">
        <f t="shared" si="212"/>
        <v>0</v>
      </c>
      <c r="CY116" s="18">
        <f t="shared" si="212"/>
        <v>0</v>
      </c>
      <c r="CZ116" s="18">
        <f t="shared" si="212"/>
        <v>0</v>
      </c>
      <c r="DA116" s="18">
        <f t="shared" si="212"/>
        <v>0</v>
      </c>
      <c r="DB116" s="18">
        <f t="shared" si="212"/>
        <v>0</v>
      </c>
      <c r="DC116" s="18">
        <f t="shared" si="212"/>
        <v>0</v>
      </c>
      <c r="DD116" s="18">
        <f t="shared" si="212"/>
        <v>0</v>
      </c>
      <c r="DE116" s="18">
        <f t="shared" si="212"/>
        <v>0</v>
      </c>
      <c r="DF116" s="18">
        <f t="shared" si="212"/>
        <v>0</v>
      </c>
      <c r="DG116" s="18">
        <f t="shared" si="212"/>
        <v>0</v>
      </c>
      <c r="DH116" s="18">
        <f t="shared" si="212"/>
        <v>0</v>
      </c>
      <c r="DI116" s="18">
        <f t="shared" si="212"/>
        <v>0</v>
      </c>
      <c r="DJ116" s="18">
        <f t="shared" si="212"/>
        <v>0</v>
      </c>
      <c r="DK116" s="18">
        <f t="shared" si="212"/>
        <v>0</v>
      </c>
      <c r="DL116" s="18">
        <f t="shared" si="212"/>
        <v>0</v>
      </c>
      <c r="DM116" s="18">
        <f t="shared" si="212"/>
        <v>0</v>
      </c>
      <c r="DN116" s="18">
        <f t="shared" si="212"/>
        <v>0</v>
      </c>
      <c r="DO116" s="18">
        <f t="shared" si="212"/>
        <v>0</v>
      </c>
      <c r="DP116" s="18">
        <f t="shared" si="212"/>
        <v>0</v>
      </c>
      <c r="DQ116" s="18">
        <f t="shared" si="212"/>
        <v>0</v>
      </c>
      <c r="DR116" s="18">
        <f t="shared" si="212"/>
        <v>0</v>
      </c>
      <c r="DS116" s="18">
        <f t="shared" si="212"/>
        <v>0</v>
      </c>
      <c r="DT116" s="18">
        <f t="shared" si="212"/>
        <v>0</v>
      </c>
      <c r="DU116" s="18">
        <f t="shared" si="212"/>
        <v>0</v>
      </c>
      <c r="DV116" s="18">
        <f t="shared" si="212"/>
        <v>0</v>
      </c>
      <c r="DW116" s="18">
        <f t="shared" si="212"/>
        <v>0</v>
      </c>
      <c r="DX116" s="18">
        <f t="shared" si="212"/>
        <v>0</v>
      </c>
      <c r="DY116" s="18">
        <f t="shared" si="212"/>
        <v>0</v>
      </c>
      <c r="DZ116" s="18">
        <f t="shared" si="212"/>
        <v>0</v>
      </c>
      <c r="EA116" s="18">
        <f t="shared" si="212"/>
        <v>0</v>
      </c>
      <c r="EB116" s="18">
        <f t="shared" si="212"/>
        <v>0</v>
      </c>
      <c r="EC116" s="18">
        <f t="shared" si="212"/>
        <v>0</v>
      </c>
      <c r="ED116" s="18">
        <f t="shared" si="212"/>
        <v>0</v>
      </c>
      <c r="EE116" s="18">
        <f t="shared" si="212"/>
        <v>0</v>
      </c>
      <c r="EF116" s="18">
        <f t="shared" si="212"/>
        <v>0</v>
      </c>
      <c r="EG116" s="18">
        <f t="shared" si="212"/>
        <v>0</v>
      </c>
      <c r="EH116" s="18">
        <f t="shared" si="212"/>
        <v>0</v>
      </c>
      <c r="EI116" s="18">
        <f t="shared" ref="EI116:FR116" si="213">-1 * SUM(EI1076, EI1121)</f>
        <v>0</v>
      </c>
      <c r="EJ116" s="18">
        <f t="shared" si="213"/>
        <v>0</v>
      </c>
      <c r="EK116" s="18">
        <f t="shared" si="213"/>
        <v>0</v>
      </c>
      <c r="EL116" s="18">
        <f t="shared" si="213"/>
        <v>0</v>
      </c>
      <c r="EM116" s="18">
        <f t="shared" si="213"/>
        <v>0</v>
      </c>
      <c r="EN116" s="18">
        <f t="shared" si="213"/>
        <v>0</v>
      </c>
      <c r="EO116" s="18">
        <f t="shared" si="213"/>
        <v>0</v>
      </c>
      <c r="EP116" s="18">
        <f t="shared" si="213"/>
        <v>0</v>
      </c>
      <c r="EQ116" s="18">
        <f t="shared" si="213"/>
        <v>0</v>
      </c>
      <c r="ER116" s="18">
        <f t="shared" si="213"/>
        <v>0</v>
      </c>
      <c r="ES116" s="18">
        <f t="shared" si="213"/>
        <v>0</v>
      </c>
      <c r="ET116" s="18">
        <f t="shared" si="213"/>
        <v>0</v>
      </c>
      <c r="EU116" s="18">
        <f t="shared" si="213"/>
        <v>0</v>
      </c>
      <c r="EV116" s="18">
        <f t="shared" si="213"/>
        <v>0</v>
      </c>
      <c r="EW116" s="18">
        <f t="shared" si="213"/>
        <v>0</v>
      </c>
      <c r="EX116" s="18">
        <f t="shared" si="213"/>
        <v>0</v>
      </c>
      <c r="EY116" s="18">
        <f t="shared" si="213"/>
        <v>0</v>
      </c>
      <c r="EZ116" s="18">
        <f t="shared" si="213"/>
        <v>0</v>
      </c>
      <c r="FA116" s="18">
        <f t="shared" si="213"/>
        <v>0</v>
      </c>
      <c r="FB116" s="18">
        <f t="shared" si="213"/>
        <v>0</v>
      </c>
      <c r="FC116" s="18">
        <f t="shared" si="213"/>
        <v>0</v>
      </c>
      <c r="FD116" s="18">
        <f t="shared" si="213"/>
        <v>0</v>
      </c>
      <c r="FE116" s="18">
        <f t="shared" si="213"/>
        <v>0</v>
      </c>
      <c r="FF116" s="18">
        <f t="shared" si="213"/>
        <v>0</v>
      </c>
      <c r="FG116" s="18">
        <f t="shared" si="213"/>
        <v>0</v>
      </c>
      <c r="FH116" s="18">
        <f t="shared" si="213"/>
        <v>0</v>
      </c>
      <c r="FI116" s="18">
        <f t="shared" si="213"/>
        <v>0</v>
      </c>
      <c r="FJ116" s="18">
        <f t="shared" si="213"/>
        <v>0</v>
      </c>
      <c r="FK116" s="18">
        <f t="shared" si="213"/>
        <v>0</v>
      </c>
      <c r="FL116" s="18">
        <f t="shared" si="213"/>
        <v>0</v>
      </c>
      <c r="FM116" s="18">
        <f t="shared" si="213"/>
        <v>0</v>
      </c>
      <c r="FN116" s="18">
        <f t="shared" si="213"/>
        <v>0</v>
      </c>
      <c r="FO116" s="18">
        <f t="shared" si="213"/>
        <v>0</v>
      </c>
      <c r="FP116" s="18">
        <f t="shared" si="213"/>
        <v>0</v>
      </c>
      <c r="FQ116" s="18">
        <f t="shared" si="213"/>
        <v>0</v>
      </c>
      <c r="FR116" s="18">
        <f t="shared" si="213"/>
        <v>0</v>
      </c>
    </row>
    <row r="117" spans="3:174">
      <c r="C117" t="s">
        <v>933</v>
      </c>
      <c r="D117" s="144" t="s">
        <v>974</v>
      </c>
      <c r="I117" s="168">
        <f t="shared" ca="1" si="126"/>
        <v>0</v>
      </c>
      <c r="J117" s="18">
        <f>-1 * J1122</f>
        <v>0</v>
      </c>
      <c r="K117" s="18">
        <f t="shared" ref="K117:BV117" ca="1" si="214">-1 * K1122</f>
        <v>0</v>
      </c>
      <c r="L117" s="18">
        <f t="shared" ca="1" si="214"/>
        <v>0</v>
      </c>
      <c r="M117" s="18">
        <f t="shared" ca="1" si="214"/>
        <v>0</v>
      </c>
      <c r="N117" s="18">
        <f t="shared" ca="1" si="214"/>
        <v>0</v>
      </c>
      <c r="O117" s="18">
        <f t="shared" ca="1" si="214"/>
        <v>0</v>
      </c>
      <c r="P117" s="18">
        <f t="shared" ca="1" si="214"/>
        <v>0</v>
      </c>
      <c r="Q117" s="18">
        <f t="shared" ca="1" si="214"/>
        <v>0</v>
      </c>
      <c r="R117" s="18">
        <f t="shared" ca="1" si="214"/>
        <v>0</v>
      </c>
      <c r="S117" s="18">
        <f t="shared" ca="1" si="214"/>
        <v>0</v>
      </c>
      <c r="T117" s="18">
        <f t="shared" ca="1" si="214"/>
        <v>0</v>
      </c>
      <c r="U117" s="18">
        <f t="shared" ca="1" si="214"/>
        <v>0</v>
      </c>
      <c r="V117" s="18">
        <f t="shared" ca="1" si="214"/>
        <v>0</v>
      </c>
      <c r="W117" s="18">
        <f t="shared" ca="1" si="214"/>
        <v>0</v>
      </c>
      <c r="X117" s="18">
        <f t="shared" ca="1" si="214"/>
        <v>0</v>
      </c>
      <c r="Y117" s="18">
        <f t="shared" ca="1" si="214"/>
        <v>0</v>
      </c>
      <c r="Z117" s="18">
        <f t="shared" ca="1" si="214"/>
        <v>0</v>
      </c>
      <c r="AA117" s="18">
        <f t="shared" ca="1" si="214"/>
        <v>0</v>
      </c>
      <c r="AB117" s="18">
        <f t="shared" ca="1" si="214"/>
        <v>0</v>
      </c>
      <c r="AC117" s="18">
        <f t="shared" ca="1" si="214"/>
        <v>0</v>
      </c>
      <c r="AD117" s="18">
        <f t="shared" ca="1" si="214"/>
        <v>0</v>
      </c>
      <c r="AE117" s="18">
        <f t="shared" ca="1" si="214"/>
        <v>0</v>
      </c>
      <c r="AF117" s="18">
        <f t="shared" ca="1" si="214"/>
        <v>0</v>
      </c>
      <c r="AG117" s="18">
        <f t="shared" ca="1" si="214"/>
        <v>0</v>
      </c>
      <c r="AH117" s="18">
        <f t="shared" ca="1" si="214"/>
        <v>0</v>
      </c>
      <c r="AI117" s="18">
        <f t="shared" ca="1" si="214"/>
        <v>0</v>
      </c>
      <c r="AJ117" s="18">
        <f t="shared" ca="1" si="214"/>
        <v>0</v>
      </c>
      <c r="AK117" s="18">
        <f t="shared" ca="1" si="214"/>
        <v>0</v>
      </c>
      <c r="AL117" s="18">
        <f t="shared" ca="1" si="214"/>
        <v>0</v>
      </c>
      <c r="AM117" s="18">
        <f t="shared" ca="1" si="214"/>
        <v>0</v>
      </c>
      <c r="AN117" s="18">
        <f t="shared" ca="1" si="214"/>
        <v>0</v>
      </c>
      <c r="AO117" s="18">
        <f t="shared" ca="1" si="214"/>
        <v>0</v>
      </c>
      <c r="AP117" s="18">
        <f t="shared" ca="1" si="214"/>
        <v>0</v>
      </c>
      <c r="AQ117" s="18">
        <f t="shared" ca="1" si="214"/>
        <v>0</v>
      </c>
      <c r="AR117" s="18">
        <f t="shared" ca="1" si="214"/>
        <v>0</v>
      </c>
      <c r="AS117" s="18">
        <f t="shared" ca="1" si="214"/>
        <v>0</v>
      </c>
      <c r="AT117" s="18">
        <f t="shared" ca="1" si="214"/>
        <v>0</v>
      </c>
      <c r="AU117" s="18">
        <f t="shared" ca="1" si="214"/>
        <v>0</v>
      </c>
      <c r="AV117" s="18">
        <f t="shared" ca="1" si="214"/>
        <v>0</v>
      </c>
      <c r="AW117" s="18">
        <f t="shared" ca="1" si="214"/>
        <v>0</v>
      </c>
      <c r="AX117" s="18">
        <f t="shared" ca="1" si="214"/>
        <v>0</v>
      </c>
      <c r="AY117" s="18">
        <f t="shared" ca="1" si="214"/>
        <v>0</v>
      </c>
      <c r="AZ117" s="18">
        <f t="shared" ca="1" si="214"/>
        <v>0</v>
      </c>
      <c r="BA117" s="18">
        <f t="shared" ca="1" si="214"/>
        <v>0</v>
      </c>
      <c r="BB117" s="18">
        <f t="shared" ca="1" si="214"/>
        <v>0</v>
      </c>
      <c r="BC117" s="18">
        <f t="shared" ca="1" si="214"/>
        <v>0</v>
      </c>
      <c r="BD117" s="18">
        <f t="shared" ca="1" si="214"/>
        <v>0</v>
      </c>
      <c r="BE117" s="18">
        <f t="shared" ca="1" si="214"/>
        <v>0</v>
      </c>
      <c r="BF117" s="18">
        <f t="shared" ca="1" si="214"/>
        <v>0</v>
      </c>
      <c r="BG117" s="18">
        <f t="shared" ca="1" si="214"/>
        <v>0</v>
      </c>
      <c r="BH117" s="18">
        <f t="shared" ca="1" si="214"/>
        <v>0</v>
      </c>
      <c r="BI117" s="18">
        <f t="shared" ca="1" si="214"/>
        <v>0</v>
      </c>
      <c r="BJ117" s="18">
        <f t="shared" ca="1" si="214"/>
        <v>0</v>
      </c>
      <c r="BK117" s="18">
        <f t="shared" ca="1" si="214"/>
        <v>0</v>
      </c>
      <c r="BL117" s="18">
        <f t="shared" ca="1" si="214"/>
        <v>0</v>
      </c>
      <c r="BM117" s="18">
        <f t="shared" ca="1" si="214"/>
        <v>0</v>
      </c>
      <c r="BN117" s="18">
        <f t="shared" ca="1" si="214"/>
        <v>0</v>
      </c>
      <c r="BO117" s="18">
        <f t="shared" ca="1" si="214"/>
        <v>0</v>
      </c>
      <c r="BP117" s="18">
        <f t="shared" ca="1" si="214"/>
        <v>0</v>
      </c>
      <c r="BQ117" s="18">
        <f t="shared" ca="1" si="214"/>
        <v>0</v>
      </c>
      <c r="BR117" s="18">
        <f t="shared" ca="1" si="214"/>
        <v>0</v>
      </c>
      <c r="BS117" s="18">
        <f t="shared" ca="1" si="214"/>
        <v>0</v>
      </c>
      <c r="BT117" s="18">
        <f t="shared" ca="1" si="214"/>
        <v>0</v>
      </c>
      <c r="BU117" s="18">
        <f t="shared" ca="1" si="214"/>
        <v>0</v>
      </c>
      <c r="BV117" s="18">
        <f t="shared" ca="1" si="214"/>
        <v>0</v>
      </c>
      <c r="BW117" s="18">
        <f t="shared" ref="BW117:EH117" ca="1" si="215">-1 * BW1122</f>
        <v>0</v>
      </c>
      <c r="BX117" s="18">
        <f t="shared" ca="1" si="215"/>
        <v>0</v>
      </c>
      <c r="BY117" s="18">
        <f t="shared" ca="1" si="215"/>
        <v>0</v>
      </c>
      <c r="BZ117" s="18">
        <f t="shared" ca="1" si="215"/>
        <v>0</v>
      </c>
      <c r="CA117" s="18">
        <f t="shared" ca="1" si="215"/>
        <v>0</v>
      </c>
      <c r="CB117" s="18">
        <f t="shared" ca="1" si="215"/>
        <v>0</v>
      </c>
      <c r="CC117" s="18">
        <f t="shared" ca="1" si="215"/>
        <v>0</v>
      </c>
      <c r="CD117" s="18">
        <f t="shared" ca="1" si="215"/>
        <v>0</v>
      </c>
      <c r="CE117" s="18">
        <f t="shared" ca="1" si="215"/>
        <v>0</v>
      </c>
      <c r="CF117" s="18">
        <f t="shared" ca="1" si="215"/>
        <v>0</v>
      </c>
      <c r="CG117" s="18">
        <f t="shared" ca="1" si="215"/>
        <v>0</v>
      </c>
      <c r="CH117" s="18">
        <f t="shared" ca="1" si="215"/>
        <v>0</v>
      </c>
      <c r="CI117" s="18">
        <f t="shared" ca="1" si="215"/>
        <v>0</v>
      </c>
      <c r="CJ117" s="18">
        <f t="shared" ca="1" si="215"/>
        <v>0</v>
      </c>
      <c r="CK117" s="18">
        <f t="shared" ca="1" si="215"/>
        <v>0</v>
      </c>
      <c r="CL117" s="18">
        <f t="shared" ca="1" si="215"/>
        <v>0</v>
      </c>
      <c r="CM117" s="18">
        <f t="shared" ca="1" si="215"/>
        <v>0</v>
      </c>
      <c r="CN117" s="18">
        <f t="shared" ca="1" si="215"/>
        <v>0</v>
      </c>
      <c r="CO117" s="18">
        <f t="shared" ca="1" si="215"/>
        <v>0</v>
      </c>
      <c r="CP117" s="18">
        <f t="shared" ca="1" si="215"/>
        <v>0</v>
      </c>
      <c r="CQ117" s="18">
        <f t="shared" ca="1" si="215"/>
        <v>0</v>
      </c>
      <c r="CR117" s="18">
        <f t="shared" ca="1" si="215"/>
        <v>0</v>
      </c>
      <c r="CS117" s="18">
        <f t="shared" ca="1" si="215"/>
        <v>0</v>
      </c>
      <c r="CT117" s="18">
        <f t="shared" ca="1" si="215"/>
        <v>0</v>
      </c>
      <c r="CU117" s="18">
        <f t="shared" ca="1" si="215"/>
        <v>0</v>
      </c>
      <c r="CV117" s="18">
        <f t="shared" ca="1" si="215"/>
        <v>0</v>
      </c>
      <c r="CW117" s="18">
        <f t="shared" ca="1" si="215"/>
        <v>0</v>
      </c>
      <c r="CX117" s="18">
        <f t="shared" ca="1" si="215"/>
        <v>0</v>
      </c>
      <c r="CY117" s="18">
        <f t="shared" ca="1" si="215"/>
        <v>0</v>
      </c>
      <c r="CZ117" s="18">
        <f t="shared" ca="1" si="215"/>
        <v>0</v>
      </c>
      <c r="DA117" s="18">
        <f t="shared" ca="1" si="215"/>
        <v>0</v>
      </c>
      <c r="DB117" s="18">
        <f t="shared" ca="1" si="215"/>
        <v>0</v>
      </c>
      <c r="DC117" s="18">
        <f t="shared" ca="1" si="215"/>
        <v>0</v>
      </c>
      <c r="DD117" s="18">
        <f t="shared" ca="1" si="215"/>
        <v>0</v>
      </c>
      <c r="DE117" s="18">
        <f t="shared" ca="1" si="215"/>
        <v>0</v>
      </c>
      <c r="DF117" s="18">
        <f t="shared" ca="1" si="215"/>
        <v>0</v>
      </c>
      <c r="DG117" s="18">
        <f t="shared" ca="1" si="215"/>
        <v>0</v>
      </c>
      <c r="DH117" s="18">
        <f t="shared" ca="1" si="215"/>
        <v>0</v>
      </c>
      <c r="DI117" s="18">
        <f t="shared" ca="1" si="215"/>
        <v>0</v>
      </c>
      <c r="DJ117" s="18">
        <f t="shared" ca="1" si="215"/>
        <v>0</v>
      </c>
      <c r="DK117" s="18">
        <f t="shared" ca="1" si="215"/>
        <v>0</v>
      </c>
      <c r="DL117" s="18">
        <f t="shared" ca="1" si="215"/>
        <v>0</v>
      </c>
      <c r="DM117" s="18">
        <f t="shared" ca="1" si="215"/>
        <v>0</v>
      </c>
      <c r="DN117" s="18">
        <f t="shared" ca="1" si="215"/>
        <v>0</v>
      </c>
      <c r="DO117" s="18">
        <f t="shared" ca="1" si="215"/>
        <v>0</v>
      </c>
      <c r="DP117" s="18">
        <f t="shared" ca="1" si="215"/>
        <v>0</v>
      </c>
      <c r="DQ117" s="18">
        <f t="shared" ca="1" si="215"/>
        <v>0</v>
      </c>
      <c r="DR117" s="18">
        <f t="shared" ca="1" si="215"/>
        <v>0</v>
      </c>
      <c r="DS117" s="18">
        <f t="shared" ca="1" si="215"/>
        <v>0</v>
      </c>
      <c r="DT117" s="18">
        <f t="shared" ca="1" si="215"/>
        <v>0</v>
      </c>
      <c r="DU117" s="18">
        <f t="shared" ca="1" si="215"/>
        <v>0</v>
      </c>
      <c r="DV117" s="18">
        <f t="shared" ca="1" si="215"/>
        <v>0</v>
      </c>
      <c r="DW117" s="18">
        <f t="shared" ca="1" si="215"/>
        <v>0</v>
      </c>
      <c r="DX117" s="18">
        <f t="shared" ca="1" si="215"/>
        <v>0</v>
      </c>
      <c r="DY117" s="18">
        <f t="shared" ca="1" si="215"/>
        <v>0</v>
      </c>
      <c r="DZ117" s="18">
        <f t="shared" ca="1" si="215"/>
        <v>0</v>
      </c>
      <c r="EA117" s="18">
        <f t="shared" ca="1" si="215"/>
        <v>0</v>
      </c>
      <c r="EB117" s="18">
        <f t="shared" ca="1" si="215"/>
        <v>0</v>
      </c>
      <c r="EC117" s="18">
        <f t="shared" ca="1" si="215"/>
        <v>0</v>
      </c>
      <c r="ED117" s="18">
        <f t="shared" ca="1" si="215"/>
        <v>0</v>
      </c>
      <c r="EE117" s="18">
        <f t="shared" ca="1" si="215"/>
        <v>0</v>
      </c>
      <c r="EF117" s="18">
        <f t="shared" ca="1" si="215"/>
        <v>0</v>
      </c>
      <c r="EG117" s="18">
        <f t="shared" ca="1" si="215"/>
        <v>0</v>
      </c>
      <c r="EH117" s="18">
        <f t="shared" ca="1" si="215"/>
        <v>0</v>
      </c>
      <c r="EI117" s="18">
        <f t="shared" ref="EI117:FR117" ca="1" si="216">-1 * EI1122</f>
        <v>0</v>
      </c>
      <c r="EJ117" s="18">
        <f t="shared" ca="1" si="216"/>
        <v>0</v>
      </c>
      <c r="EK117" s="18">
        <f t="shared" ca="1" si="216"/>
        <v>0</v>
      </c>
      <c r="EL117" s="18">
        <f t="shared" ca="1" si="216"/>
        <v>0</v>
      </c>
      <c r="EM117" s="18">
        <f t="shared" ca="1" si="216"/>
        <v>0</v>
      </c>
      <c r="EN117" s="18">
        <f t="shared" ca="1" si="216"/>
        <v>0</v>
      </c>
      <c r="EO117" s="18">
        <f t="shared" ca="1" si="216"/>
        <v>0</v>
      </c>
      <c r="EP117" s="18">
        <f t="shared" ca="1" si="216"/>
        <v>0</v>
      </c>
      <c r="EQ117" s="18">
        <f t="shared" ca="1" si="216"/>
        <v>0</v>
      </c>
      <c r="ER117" s="18">
        <f t="shared" ca="1" si="216"/>
        <v>0</v>
      </c>
      <c r="ES117" s="18">
        <f t="shared" ca="1" si="216"/>
        <v>0</v>
      </c>
      <c r="ET117" s="18">
        <f t="shared" ca="1" si="216"/>
        <v>0</v>
      </c>
      <c r="EU117" s="18">
        <f t="shared" ca="1" si="216"/>
        <v>0</v>
      </c>
      <c r="EV117" s="18">
        <f t="shared" ca="1" si="216"/>
        <v>0</v>
      </c>
      <c r="EW117" s="18">
        <f t="shared" ca="1" si="216"/>
        <v>0</v>
      </c>
      <c r="EX117" s="18">
        <f t="shared" ca="1" si="216"/>
        <v>0</v>
      </c>
      <c r="EY117" s="18">
        <f t="shared" ca="1" si="216"/>
        <v>0</v>
      </c>
      <c r="EZ117" s="18">
        <f t="shared" ca="1" si="216"/>
        <v>0</v>
      </c>
      <c r="FA117" s="18">
        <f t="shared" ca="1" si="216"/>
        <v>0</v>
      </c>
      <c r="FB117" s="18">
        <f t="shared" ca="1" si="216"/>
        <v>0</v>
      </c>
      <c r="FC117" s="18">
        <f t="shared" ca="1" si="216"/>
        <v>0</v>
      </c>
      <c r="FD117" s="18">
        <f t="shared" ca="1" si="216"/>
        <v>0</v>
      </c>
      <c r="FE117" s="18">
        <f t="shared" ca="1" si="216"/>
        <v>0</v>
      </c>
      <c r="FF117" s="18">
        <f t="shared" ca="1" si="216"/>
        <v>0</v>
      </c>
      <c r="FG117" s="18">
        <f t="shared" ca="1" si="216"/>
        <v>0</v>
      </c>
      <c r="FH117" s="18">
        <f t="shared" ca="1" si="216"/>
        <v>0</v>
      </c>
      <c r="FI117" s="18">
        <f t="shared" ca="1" si="216"/>
        <v>0</v>
      </c>
      <c r="FJ117" s="18">
        <f t="shared" ca="1" si="216"/>
        <v>0</v>
      </c>
      <c r="FK117" s="18">
        <f t="shared" ca="1" si="216"/>
        <v>0</v>
      </c>
      <c r="FL117" s="18">
        <f t="shared" ca="1" si="216"/>
        <v>0</v>
      </c>
      <c r="FM117" s="18">
        <f t="shared" ca="1" si="216"/>
        <v>0</v>
      </c>
      <c r="FN117" s="18">
        <f t="shared" ca="1" si="216"/>
        <v>0</v>
      </c>
      <c r="FO117" s="18">
        <f t="shared" ca="1" si="216"/>
        <v>0</v>
      </c>
      <c r="FP117" s="18">
        <f t="shared" ca="1" si="216"/>
        <v>0</v>
      </c>
      <c r="FQ117" s="18">
        <f t="shared" ca="1" si="216"/>
        <v>0</v>
      </c>
      <c r="FR117" s="18">
        <f t="shared" ca="1" si="216"/>
        <v>0</v>
      </c>
    </row>
    <row r="118" spans="3:174">
      <c r="C118" t="s">
        <v>934</v>
      </c>
      <c r="D118" s="144" t="s">
        <v>974</v>
      </c>
      <c r="I118" s="168">
        <f t="shared" si="126"/>
        <v>-14137.285390775416</v>
      </c>
      <c r="J118" s="18">
        <f>-1 * J1077</f>
        <v>0</v>
      </c>
      <c r="K118" s="18">
        <f t="shared" ref="K118:BV118" si="217">-1 * K1077</f>
        <v>0</v>
      </c>
      <c r="L118" s="18">
        <f t="shared" si="217"/>
        <v>0</v>
      </c>
      <c r="M118" s="18">
        <f t="shared" si="217"/>
        <v>0</v>
      </c>
      <c r="N118" s="18">
        <f t="shared" si="217"/>
        <v>0</v>
      </c>
      <c r="O118" s="18">
        <f t="shared" si="217"/>
        <v>0</v>
      </c>
      <c r="P118" s="18">
        <f t="shared" si="217"/>
        <v>0</v>
      </c>
      <c r="Q118" s="18">
        <f t="shared" si="217"/>
        <v>0</v>
      </c>
      <c r="R118" s="18">
        <f t="shared" si="217"/>
        <v>0</v>
      </c>
      <c r="S118" s="18">
        <f t="shared" si="217"/>
        <v>0</v>
      </c>
      <c r="T118" s="18">
        <f t="shared" si="217"/>
        <v>0</v>
      </c>
      <c r="U118" s="18">
        <f t="shared" si="217"/>
        <v>0</v>
      </c>
      <c r="V118" s="18">
        <f t="shared" si="217"/>
        <v>0</v>
      </c>
      <c r="W118" s="18">
        <f t="shared" si="217"/>
        <v>0</v>
      </c>
      <c r="X118" s="18">
        <f t="shared" si="217"/>
        <v>0</v>
      </c>
      <c r="Y118" s="18">
        <f t="shared" si="217"/>
        <v>0</v>
      </c>
      <c r="Z118" s="18">
        <f t="shared" si="217"/>
        <v>0</v>
      </c>
      <c r="AA118" s="18">
        <f t="shared" si="217"/>
        <v>0</v>
      </c>
      <c r="AB118" s="18">
        <f t="shared" si="217"/>
        <v>0</v>
      </c>
      <c r="AC118" s="18">
        <f t="shared" si="217"/>
        <v>0</v>
      </c>
      <c r="AD118" s="18">
        <f t="shared" si="217"/>
        <v>0</v>
      </c>
      <c r="AE118" s="18">
        <f t="shared" si="217"/>
        <v>0</v>
      </c>
      <c r="AF118" s="18">
        <f t="shared" si="217"/>
        <v>-200.21257519504979</v>
      </c>
      <c r="AG118" s="18">
        <f t="shared" si="217"/>
        <v>-200.21257519504979</v>
      </c>
      <c r="AH118" s="18">
        <f t="shared" si="217"/>
        <v>-196.39673099836034</v>
      </c>
      <c r="AI118" s="18">
        <f t="shared" si="217"/>
        <v>-198.57891689834213</v>
      </c>
      <c r="AJ118" s="18">
        <f t="shared" si="217"/>
        <v>-200.76110279832395</v>
      </c>
      <c r="AK118" s="18">
        <f t="shared" si="217"/>
        <v>-200.76110279832395</v>
      </c>
      <c r="AL118" s="18">
        <f t="shared" si="217"/>
        <v>-196.39673099836034</v>
      </c>
      <c r="AM118" s="18">
        <f t="shared" si="217"/>
        <v>-198.57891689834213</v>
      </c>
      <c r="AN118" s="18">
        <f t="shared" si="217"/>
        <v>-200.76110279832395</v>
      </c>
      <c r="AO118" s="18">
        <f t="shared" si="217"/>
        <v>-200.76110279832395</v>
      </c>
      <c r="AP118" s="18">
        <f t="shared" si="217"/>
        <v>-196.39673099836034</v>
      </c>
      <c r="AQ118" s="18">
        <f t="shared" si="217"/>
        <v>-198.57891689834213</v>
      </c>
      <c r="AR118" s="18">
        <f t="shared" si="217"/>
        <v>-200.76110279832395</v>
      </c>
      <c r="AS118" s="18">
        <f t="shared" si="217"/>
        <v>-200.76110279832395</v>
      </c>
      <c r="AT118" s="18">
        <f t="shared" si="217"/>
        <v>-198.03635155162536</v>
      </c>
      <c r="AU118" s="18">
        <f t="shared" si="217"/>
        <v>-198.03635155162536</v>
      </c>
      <c r="AV118" s="18">
        <f t="shared" si="217"/>
        <v>-200.21257519504979</v>
      </c>
      <c r="AW118" s="18">
        <f t="shared" si="217"/>
        <v>-200.21257519504979</v>
      </c>
      <c r="AX118" s="18">
        <f t="shared" si="217"/>
        <v>-196.39673099836034</v>
      </c>
      <c r="AY118" s="18">
        <f t="shared" si="217"/>
        <v>-198.57891689834213</v>
      </c>
      <c r="AZ118" s="18">
        <f t="shared" si="217"/>
        <v>-200.76110279832395</v>
      </c>
      <c r="BA118" s="18">
        <f t="shared" si="217"/>
        <v>-200.76110279832395</v>
      </c>
      <c r="BB118" s="18">
        <f t="shared" si="217"/>
        <v>-196.39673099836034</v>
      </c>
      <c r="BC118" s="18">
        <f t="shared" si="217"/>
        <v>-198.57891689834213</v>
      </c>
      <c r="BD118" s="18">
        <f t="shared" si="217"/>
        <v>-200.76110279832395</v>
      </c>
      <c r="BE118" s="18">
        <f t="shared" si="217"/>
        <v>-200.76110279832395</v>
      </c>
      <c r="BF118" s="18">
        <f t="shared" si="217"/>
        <v>-196.39673099836034</v>
      </c>
      <c r="BG118" s="18">
        <f t="shared" si="217"/>
        <v>-198.57891689834213</v>
      </c>
      <c r="BH118" s="18">
        <f t="shared" si="217"/>
        <v>-200.76110279832395</v>
      </c>
      <c r="BI118" s="18">
        <f t="shared" si="217"/>
        <v>-200.76110279832395</v>
      </c>
      <c r="BJ118" s="18">
        <f t="shared" si="217"/>
        <v>-198.03635155162536</v>
      </c>
      <c r="BK118" s="18">
        <f t="shared" si="217"/>
        <v>-198.03635155162536</v>
      </c>
      <c r="BL118" s="18">
        <f t="shared" si="217"/>
        <v>-200.21257519504979</v>
      </c>
      <c r="BM118" s="18">
        <f t="shared" si="217"/>
        <v>-200.21257519504979</v>
      </c>
      <c r="BN118" s="18">
        <f t="shared" si="217"/>
        <v>-196.39673099836034</v>
      </c>
      <c r="BO118" s="18">
        <f t="shared" si="217"/>
        <v>-198.57891689834213</v>
      </c>
      <c r="BP118" s="18">
        <f t="shared" si="217"/>
        <v>-200.76110279832395</v>
      </c>
      <c r="BQ118" s="18">
        <f t="shared" si="217"/>
        <v>-200.76110279832395</v>
      </c>
      <c r="BR118" s="18">
        <f t="shared" si="217"/>
        <v>-196.39673099836034</v>
      </c>
      <c r="BS118" s="18">
        <f t="shared" si="217"/>
        <v>-198.57891689834213</v>
      </c>
      <c r="BT118" s="18">
        <f t="shared" si="217"/>
        <v>-200.76110279832395</v>
      </c>
      <c r="BU118" s="18">
        <f t="shared" si="217"/>
        <v>-200.76110279832395</v>
      </c>
      <c r="BV118" s="18">
        <f t="shared" si="217"/>
        <v>-196.39673099836034</v>
      </c>
      <c r="BW118" s="18">
        <f t="shared" ref="BW118:EH118" si="218">-1 * BW1077</f>
        <v>-198.57891689834213</v>
      </c>
      <c r="BX118" s="18">
        <f t="shared" si="218"/>
        <v>-200.76110279832395</v>
      </c>
      <c r="BY118" s="18">
        <f t="shared" si="218"/>
        <v>-200.76110279832395</v>
      </c>
      <c r="BZ118" s="18">
        <f t="shared" si="218"/>
        <v>-198.03635155162536</v>
      </c>
      <c r="CA118" s="18">
        <f t="shared" si="218"/>
        <v>-198.03635155162536</v>
      </c>
      <c r="CB118" s="18">
        <f t="shared" si="218"/>
        <v>-200.21257519504979</v>
      </c>
      <c r="CC118" s="18">
        <f t="shared" si="218"/>
        <v>-200.21257519504979</v>
      </c>
      <c r="CD118" s="18">
        <f t="shared" si="218"/>
        <v>-196.39673099836034</v>
      </c>
      <c r="CE118" s="18">
        <f t="shared" si="218"/>
        <v>-198.57891689834213</v>
      </c>
      <c r="CF118" s="18">
        <f t="shared" si="218"/>
        <v>-200.76110279832395</v>
      </c>
      <c r="CG118" s="18">
        <f t="shared" si="218"/>
        <v>-200.76110279832395</v>
      </c>
      <c r="CH118" s="18">
        <f t="shared" si="218"/>
        <v>-196.39673099836034</v>
      </c>
      <c r="CI118" s="18">
        <f t="shared" si="218"/>
        <v>-198.57891689834213</v>
      </c>
      <c r="CJ118" s="18">
        <f t="shared" si="218"/>
        <v>-200.76110279832395</v>
      </c>
      <c r="CK118" s="18">
        <f t="shared" si="218"/>
        <v>-200.76110279832395</v>
      </c>
      <c r="CL118" s="18">
        <f t="shared" si="218"/>
        <v>-196.39673099836034</v>
      </c>
      <c r="CM118" s="18">
        <f t="shared" si="218"/>
        <v>-198.57891689834213</v>
      </c>
      <c r="CN118" s="18">
        <f t="shared" si="218"/>
        <v>-200.76110279832395</v>
      </c>
      <c r="CO118" s="18">
        <f t="shared" si="218"/>
        <v>-200.76110279832395</v>
      </c>
      <c r="CP118" s="18">
        <f t="shared" si="218"/>
        <v>-198.03635155162536</v>
      </c>
      <c r="CQ118" s="18">
        <f t="shared" si="218"/>
        <v>-198.03635155162536</v>
      </c>
      <c r="CR118" s="18">
        <f t="shared" si="218"/>
        <v>-200.21257519504979</v>
      </c>
      <c r="CS118" s="18">
        <f t="shared" si="218"/>
        <v>-200.21257519504979</v>
      </c>
      <c r="CT118" s="18">
        <f t="shared" si="218"/>
        <v>-196.39673099836034</v>
      </c>
      <c r="CU118" s="18">
        <f t="shared" si="218"/>
        <v>-198.57891689834213</v>
      </c>
      <c r="CV118" s="18">
        <f t="shared" si="218"/>
        <v>-200.76110279832395</v>
      </c>
      <c r="CW118" s="18">
        <f t="shared" si="218"/>
        <v>-200.76110279832395</v>
      </c>
      <c r="CX118" s="18">
        <f t="shared" si="218"/>
        <v>-196.39673099836034</v>
      </c>
      <c r="CY118" s="18">
        <f t="shared" si="218"/>
        <v>0</v>
      </c>
      <c r="CZ118" s="18">
        <f t="shared" si="218"/>
        <v>0</v>
      </c>
      <c r="DA118" s="18">
        <f t="shared" si="218"/>
        <v>0</v>
      </c>
      <c r="DB118" s="18">
        <f t="shared" si="218"/>
        <v>0</v>
      </c>
      <c r="DC118" s="18">
        <f t="shared" si="218"/>
        <v>0</v>
      </c>
      <c r="DD118" s="18">
        <f t="shared" si="218"/>
        <v>0</v>
      </c>
      <c r="DE118" s="18">
        <f t="shared" si="218"/>
        <v>0</v>
      </c>
      <c r="DF118" s="18">
        <f t="shared" si="218"/>
        <v>0</v>
      </c>
      <c r="DG118" s="18">
        <f t="shared" si="218"/>
        <v>0</v>
      </c>
      <c r="DH118" s="18">
        <f t="shared" si="218"/>
        <v>0</v>
      </c>
      <c r="DI118" s="18">
        <f t="shared" si="218"/>
        <v>0</v>
      </c>
      <c r="DJ118" s="18">
        <f t="shared" si="218"/>
        <v>0</v>
      </c>
      <c r="DK118" s="18">
        <f t="shared" si="218"/>
        <v>0</v>
      </c>
      <c r="DL118" s="18">
        <f t="shared" si="218"/>
        <v>0</v>
      </c>
      <c r="DM118" s="18">
        <f t="shared" si="218"/>
        <v>0</v>
      </c>
      <c r="DN118" s="18">
        <f t="shared" si="218"/>
        <v>0</v>
      </c>
      <c r="DO118" s="18">
        <f t="shared" si="218"/>
        <v>0</v>
      </c>
      <c r="DP118" s="18">
        <f t="shared" si="218"/>
        <v>0</v>
      </c>
      <c r="DQ118" s="18">
        <f t="shared" si="218"/>
        <v>0</v>
      </c>
      <c r="DR118" s="18">
        <f t="shared" si="218"/>
        <v>0</v>
      </c>
      <c r="DS118" s="18">
        <f t="shared" si="218"/>
        <v>0</v>
      </c>
      <c r="DT118" s="18">
        <f t="shared" si="218"/>
        <v>0</v>
      </c>
      <c r="DU118" s="18">
        <f t="shared" si="218"/>
        <v>0</v>
      </c>
      <c r="DV118" s="18">
        <f t="shared" si="218"/>
        <v>0</v>
      </c>
      <c r="DW118" s="18">
        <f t="shared" si="218"/>
        <v>0</v>
      </c>
      <c r="DX118" s="18">
        <f t="shared" si="218"/>
        <v>0</v>
      </c>
      <c r="DY118" s="18">
        <f t="shared" si="218"/>
        <v>0</v>
      </c>
      <c r="DZ118" s="18">
        <f t="shared" si="218"/>
        <v>0</v>
      </c>
      <c r="EA118" s="18">
        <f t="shared" si="218"/>
        <v>0</v>
      </c>
      <c r="EB118" s="18">
        <f t="shared" si="218"/>
        <v>0</v>
      </c>
      <c r="EC118" s="18">
        <f t="shared" si="218"/>
        <v>0</v>
      </c>
      <c r="ED118" s="18">
        <f t="shared" si="218"/>
        <v>0</v>
      </c>
      <c r="EE118" s="18">
        <f t="shared" si="218"/>
        <v>0</v>
      </c>
      <c r="EF118" s="18">
        <f t="shared" si="218"/>
        <v>0</v>
      </c>
      <c r="EG118" s="18">
        <f t="shared" si="218"/>
        <v>0</v>
      </c>
      <c r="EH118" s="18">
        <f t="shared" si="218"/>
        <v>0</v>
      </c>
      <c r="EI118" s="18">
        <f t="shared" ref="EI118:FR118" si="219">-1 * EI1077</f>
        <v>0</v>
      </c>
      <c r="EJ118" s="18">
        <f t="shared" si="219"/>
        <v>0</v>
      </c>
      <c r="EK118" s="18">
        <f t="shared" si="219"/>
        <v>0</v>
      </c>
      <c r="EL118" s="18">
        <f t="shared" si="219"/>
        <v>0</v>
      </c>
      <c r="EM118" s="18">
        <f t="shared" si="219"/>
        <v>0</v>
      </c>
      <c r="EN118" s="18">
        <f t="shared" si="219"/>
        <v>0</v>
      </c>
      <c r="EO118" s="18">
        <f t="shared" si="219"/>
        <v>0</v>
      </c>
      <c r="EP118" s="18">
        <f t="shared" si="219"/>
        <v>0</v>
      </c>
      <c r="EQ118" s="18">
        <f t="shared" si="219"/>
        <v>0</v>
      </c>
      <c r="ER118" s="18">
        <f t="shared" si="219"/>
        <v>0</v>
      </c>
      <c r="ES118" s="18">
        <f t="shared" si="219"/>
        <v>0</v>
      </c>
      <c r="ET118" s="18">
        <f t="shared" si="219"/>
        <v>0</v>
      </c>
      <c r="EU118" s="18">
        <f t="shared" si="219"/>
        <v>0</v>
      </c>
      <c r="EV118" s="18">
        <f t="shared" si="219"/>
        <v>0</v>
      </c>
      <c r="EW118" s="18">
        <f t="shared" si="219"/>
        <v>0</v>
      </c>
      <c r="EX118" s="18">
        <f t="shared" si="219"/>
        <v>0</v>
      </c>
      <c r="EY118" s="18">
        <f t="shared" si="219"/>
        <v>0</v>
      </c>
      <c r="EZ118" s="18">
        <f t="shared" si="219"/>
        <v>0</v>
      </c>
      <c r="FA118" s="18">
        <f t="shared" si="219"/>
        <v>0</v>
      </c>
      <c r="FB118" s="18">
        <f t="shared" si="219"/>
        <v>0</v>
      </c>
      <c r="FC118" s="18">
        <f t="shared" si="219"/>
        <v>0</v>
      </c>
      <c r="FD118" s="18">
        <f t="shared" si="219"/>
        <v>0</v>
      </c>
      <c r="FE118" s="18">
        <f t="shared" si="219"/>
        <v>0</v>
      </c>
      <c r="FF118" s="18">
        <f t="shared" si="219"/>
        <v>0</v>
      </c>
      <c r="FG118" s="18">
        <f t="shared" si="219"/>
        <v>0</v>
      </c>
      <c r="FH118" s="18">
        <f t="shared" si="219"/>
        <v>0</v>
      </c>
      <c r="FI118" s="18">
        <f t="shared" si="219"/>
        <v>0</v>
      </c>
      <c r="FJ118" s="18">
        <f t="shared" si="219"/>
        <v>0</v>
      </c>
      <c r="FK118" s="18">
        <f t="shared" si="219"/>
        <v>0</v>
      </c>
      <c r="FL118" s="18">
        <f t="shared" si="219"/>
        <v>0</v>
      </c>
      <c r="FM118" s="18">
        <f t="shared" si="219"/>
        <v>0</v>
      </c>
      <c r="FN118" s="18">
        <f t="shared" si="219"/>
        <v>0</v>
      </c>
      <c r="FO118" s="18">
        <f t="shared" si="219"/>
        <v>0</v>
      </c>
      <c r="FP118" s="18">
        <f t="shared" si="219"/>
        <v>0</v>
      </c>
      <c r="FQ118" s="18">
        <f t="shared" si="219"/>
        <v>0</v>
      </c>
      <c r="FR118" s="18">
        <f t="shared" si="219"/>
        <v>0</v>
      </c>
    </row>
    <row r="119" spans="3:174">
      <c r="C119" t="s">
        <v>935</v>
      </c>
      <c r="D119" s="144" t="s">
        <v>974</v>
      </c>
      <c r="I119" s="168">
        <f t="shared" si="126"/>
        <v>-191629.72908645001</v>
      </c>
      <c r="J119" s="18">
        <f>-1 * J1056</f>
        <v>0</v>
      </c>
      <c r="K119" s="18">
        <f t="shared" ref="K119:BV119" si="220">-1 * K1056</f>
        <v>0</v>
      </c>
      <c r="L119" s="18">
        <f t="shared" si="220"/>
        <v>0</v>
      </c>
      <c r="M119" s="18">
        <f t="shared" si="220"/>
        <v>0</v>
      </c>
      <c r="N119" s="18">
        <f t="shared" si="220"/>
        <v>0</v>
      </c>
      <c r="O119" s="18">
        <f t="shared" si="220"/>
        <v>0</v>
      </c>
      <c r="P119" s="18">
        <f t="shared" si="220"/>
        <v>0</v>
      </c>
      <c r="Q119" s="18">
        <f t="shared" si="220"/>
        <v>0</v>
      </c>
      <c r="R119" s="18">
        <f t="shared" si="220"/>
        <v>0</v>
      </c>
      <c r="S119" s="18">
        <f t="shared" si="220"/>
        <v>0</v>
      </c>
      <c r="T119" s="18">
        <f t="shared" si="220"/>
        <v>0</v>
      </c>
      <c r="U119" s="18">
        <f t="shared" si="220"/>
        <v>0</v>
      </c>
      <c r="V119" s="18">
        <f t="shared" si="220"/>
        <v>0</v>
      </c>
      <c r="W119" s="18">
        <f t="shared" si="220"/>
        <v>0</v>
      </c>
      <c r="X119" s="18">
        <f t="shared" si="220"/>
        <v>0</v>
      </c>
      <c r="Y119" s="18">
        <f t="shared" si="220"/>
        <v>0</v>
      </c>
      <c r="Z119" s="18">
        <f t="shared" si="220"/>
        <v>0</v>
      </c>
      <c r="AA119" s="18">
        <f t="shared" si="220"/>
        <v>0</v>
      </c>
      <c r="AB119" s="18">
        <f t="shared" si="220"/>
        <v>0</v>
      </c>
      <c r="AC119" s="18">
        <f t="shared" si="220"/>
        <v>0</v>
      </c>
      <c r="AD119" s="18">
        <f t="shared" si="220"/>
        <v>0</v>
      </c>
      <c r="AE119" s="18">
        <f t="shared" si="220"/>
        <v>0</v>
      </c>
      <c r="AF119" s="18">
        <f t="shared" si="220"/>
        <v>0</v>
      </c>
      <c r="AG119" s="18">
        <f t="shared" si="220"/>
        <v>-5848.7098528853921</v>
      </c>
      <c r="AH119" s="18">
        <f t="shared" si="220"/>
        <v>-5522.7569264226922</v>
      </c>
      <c r="AI119" s="18">
        <f t="shared" si="220"/>
        <v>-5500.3807565675143</v>
      </c>
      <c r="AJ119" s="18">
        <f t="shared" si="220"/>
        <v>-5537.9849072638481</v>
      </c>
      <c r="AK119" s="18">
        <f t="shared" si="220"/>
        <v>-5538.7212103299398</v>
      </c>
      <c r="AL119" s="18">
        <f t="shared" si="220"/>
        <v>-5318.9398591810577</v>
      </c>
      <c r="AM119" s="18">
        <f t="shared" si="220"/>
        <v>-5286.5417157560523</v>
      </c>
      <c r="AN119" s="18">
        <f t="shared" si="220"/>
        <v>-5315.3309625082538</v>
      </c>
      <c r="AO119" s="18">
        <f t="shared" si="220"/>
        <v>-5313.5335018943624</v>
      </c>
      <c r="AP119" s="18">
        <f t="shared" si="220"/>
        <v>-4572.393561916344</v>
      </c>
      <c r="AQ119" s="18">
        <f t="shared" si="220"/>
        <v>-4531.5199191504325</v>
      </c>
      <c r="AR119" s="18">
        <f t="shared" si="220"/>
        <v>-4545.8470907367791</v>
      </c>
      <c r="AS119" s="18">
        <f t="shared" si="220"/>
        <v>-4534.8759335089471</v>
      </c>
      <c r="AT119" s="18">
        <f t="shared" si="220"/>
        <v>-4371.6310202481563</v>
      </c>
      <c r="AU119" s="18">
        <f t="shared" si="220"/>
        <v>-4280.165532805876</v>
      </c>
      <c r="AV119" s="18">
        <f t="shared" si="220"/>
        <v>-4291.1277203081709</v>
      </c>
      <c r="AW119" s="18">
        <f t="shared" si="220"/>
        <v>-4278.994218508009</v>
      </c>
      <c r="AX119" s="18">
        <f t="shared" si="220"/>
        <v>-4095.128715264842</v>
      </c>
      <c r="AY119" s="18">
        <f t="shared" si="220"/>
        <v>-4046.0091216537771</v>
      </c>
      <c r="AZ119" s="18">
        <f t="shared" si="220"/>
        <v>-4051.5092485149798</v>
      </c>
      <c r="BA119" s="18">
        <f t="shared" si="220"/>
        <v>-4036.9596672823786</v>
      </c>
      <c r="BB119" s="18">
        <f t="shared" si="220"/>
        <v>-3844.4325854260883</v>
      </c>
      <c r="BC119" s="18">
        <f t="shared" si="220"/>
        <v>-3789.9784553113086</v>
      </c>
      <c r="BD119" s="18">
        <f t="shared" si="220"/>
        <v>-3790.0184669821779</v>
      </c>
      <c r="BE119" s="18">
        <f t="shared" si="220"/>
        <v>-3772.7573640975838</v>
      </c>
      <c r="BF119" s="18">
        <f t="shared" si="220"/>
        <v>-3583.1998666985282</v>
      </c>
      <c r="BG119" s="18">
        <f t="shared" si="220"/>
        <v>-3523.3207860323032</v>
      </c>
      <c r="BH119" s="18">
        <f t="shared" si="220"/>
        <v>-3517.6617625235967</v>
      </c>
      <c r="BI119" s="18">
        <f t="shared" si="220"/>
        <v>-3497.5416880794678</v>
      </c>
      <c r="BJ119" s="18">
        <f t="shared" si="220"/>
        <v>-3338.690254814217</v>
      </c>
      <c r="BK119" s="18">
        <f t="shared" si="220"/>
        <v>-3237.6663017383567</v>
      </c>
      <c r="BL119" s="18">
        <f t="shared" si="220"/>
        <v>-3225.9111401961723</v>
      </c>
      <c r="BM119" s="18">
        <f t="shared" si="220"/>
        <v>-3202.716347064958</v>
      </c>
      <c r="BN119" s="18">
        <f t="shared" si="220"/>
        <v>-3028.0241766457261</v>
      </c>
      <c r="BO119" s="18">
        <f t="shared" si="220"/>
        <v>-2934.4863459973867</v>
      </c>
      <c r="BP119" s="18">
        <f t="shared" si="220"/>
        <v>-2897.3402404397702</v>
      </c>
      <c r="BQ119" s="18">
        <f t="shared" si="220"/>
        <v>-2856.1629078071533</v>
      </c>
      <c r="BR119" s="18">
        <f t="shared" si="220"/>
        <v>-2655.5795510428588</v>
      </c>
      <c r="BS119" s="18">
        <f t="shared" si="220"/>
        <v>-2536.097901327063</v>
      </c>
      <c r="BT119" s="18">
        <f t="shared" si="220"/>
        <v>-2486.3310134683406</v>
      </c>
      <c r="BU119" s="18">
        <f t="shared" si="220"/>
        <v>-2437.5231780418871</v>
      </c>
      <c r="BV119" s="18">
        <f t="shared" si="220"/>
        <v>-2237.2684290619541</v>
      </c>
      <c r="BW119" s="18">
        <f t="shared" ref="BW119:EH119" si="221">-1 * BW1056</f>
        <v>-2100.7854043832367</v>
      </c>
      <c r="BX119" s="18">
        <f t="shared" si="221"/>
        <v>-2037.3500430294923</v>
      </c>
      <c r="BY119" s="18">
        <f t="shared" si="221"/>
        <v>-1980.30296939095</v>
      </c>
      <c r="BZ119" s="18">
        <f t="shared" si="221"/>
        <v>-1795.5480992669063</v>
      </c>
      <c r="CA119" s="18">
        <f t="shared" si="221"/>
        <v>-1622.1226634670957</v>
      </c>
      <c r="CB119" s="18">
        <f t="shared" si="221"/>
        <v>-1544.3821795568545</v>
      </c>
      <c r="CC119" s="18">
        <f t="shared" si="221"/>
        <v>-1478.5578779939533</v>
      </c>
      <c r="CD119" s="18">
        <f t="shared" si="221"/>
        <v>-1283.8403256049862</v>
      </c>
      <c r="CE119" s="18">
        <f t="shared" si="221"/>
        <v>-1115.6237924653226</v>
      </c>
      <c r="CF119" s="18">
        <f t="shared" si="221"/>
        <v>-1022.7885785006905</v>
      </c>
      <c r="CG119" s="18">
        <f t="shared" si="221"/>
        <v>-947.53919029482847</v>
      </c>
      <c r="CH119" s="18">
        <f t="shared" si="221"/>
        <v>-766.2036291749622</v>
      </c>
      <c r="CI119" s="18">
        <f t="shared" si="221"/>
        <v>-718.40496804152735</v>
      </c>
      <c r="CJ119" s="18">
        <f t="shared" si="221"/>
        <v>-698.16312672198387</v>
      </c>
      <c r="CK119" s="18">
        <f t="shared" si="221"/>
        <v>-680.00780609282026</v>
      </c>
      <c r="CL119" s="18">
        <f t="shared" si="221"/>
        <v>-608.77871458213076</v>
      </c>
      <c r="CM119" s="18">
        <f t="shared" si="221"/>
        <v>-561.37569023529522</v>
      </c>
      <c r="CN119" s="18">
        <f t="shared" si="221"/>
        <v>-535.96604752131327</v>
      </c>
      <c r="CO119" s="18">
        <f t="shared" si="221"/>
        <v>-515.10647287761037</v>
      </c>
      <c r="CP119" s="18">
        <f t="shared" si="221"/>
        <v>-447.4945938060435</v>
      </c>
      <c r="CQ119" s="18">
        <f t="shared" si="221"/>
        <v>-391.12316657575252</v>
      </c>
      <c r="CR119" s="18">
        <f t="shared" si="221"/>
        <v>-361.69467830070789</v>
      </c>
      <c r="CS119" s="18">
        <f t="shared" si="221"/>
        <v>-338.20433535533402</v>
      </c>
      <c r="CT119" s="18">
        <f t="shared" si="221"/>
        <v>-268.12393641514694</v>
      </c>
      <c r="CU119" s="18">
        <f t="shared" si="221"/>
        <v>-208.332153433299</v>
      </c>
      <c r="CV119" s="18">
        <f t="shared" si="221"/>
        <v>-171.80109068557175</v>
      </c>
      <c r="CW119" s="18">
        <f t="shared" si="221"/>
        <v>-143.87885480777825</v>
      </c>
      <c r="CX119" s="18">
        <f t="shared" si="221"/>
        <v>-70.49280390032682</v>
      </c>
      <c r="CY119" s="18">
        <f t="shared" si="221"/>
        <v>-3.9656884633615395</v>
      </c>
      <c r="CZ119" s="18">
        <f t="shared" si="221"/>
        <v>0</v>
      </c>
      <c r="DA119" s="18">
        <f t="shared" si="221"/>
        <v>0</v>
      </c>
      <c r="DB119" s="18">
        <f t="shared" si="221"/>
        <v>0</v>
      </c>
      <c r="DC119" s="18">
        <f t="shared" si="221"/>
        <v>0</v>
      </c>
      <c r="DD119" s="18">
        <f t="shared" si="221"/>
        <v>0</v>
      </c>
      <c r="DE119" s="18">
        <f t="shared" si="221"/>
        <v>0</v>
      </c>
      <c r="DF119" s="18">
        <f t="shared" si="221"/>
        <v>0</v>
      </c>
      <c r="DG119" s="18">
        <f t="shared" si="221"/>
        <v>0</v>
      </c>
      <c r="DH119" s="18">
        <f t="shared" si="221"/>
        <v>0</v>
      </c>
      <c r="DI119" s="18">
        <f t="shared" si="221"/>
        <v>0</v>
      </c>
      <c r="DJ119" s="18">
        <f t="shared" si="221"/>
        <v>0</v>
      </c>
      <c r="DK119" s="18">
        <f t="shared" si="221"/>
        <v>0</v>
      </c>
      <c r="DL119" s="18">
        <f t="shared" si="221"/>
        <v>0</v>
      </c>
      <c r="DM119" s="18">
        <f t="shared" si="221"/>
        <v>0</v>
      </c>
      <c r="DN119" s="18">
        <f t="shared" si="221"/>
        <v>0</v>
      </c>
      <c r="DO119" s="18">
        <f t="shared" si="221"/>
        <v>0</v>
      </c>
      <c r="DP119" s="18">
        <f t="shared" si="221"/>
        <v>0</v>
      </c>
      <c r="DQ119" s="18">
        <f t="shared" si="221"/>
        <v>0</v>
      </c>
      <c r="DR119" s="18">
        <f t="shared" si="221"/>
        <v>0</v>
      </c>
      <c r="DS119" s="18">
        <f t="shared" si="221"/>
        <v>0</v>
      </c>
      <c r="DT119" s="18">
        <f t="shared" si="221"/>
        <v>0</v>
      </c>
      <c r="DU119" s="18">
        <f t="shared" si="221"/>
        <v>0</v>
      </c>
      <c r="DV119" s="18">
        <f t="shared" si="221"/>
        <v>0</v>
      </c>
      <c r="DW119" s="18">
        <f t="shared" si="221"/>
        <v>0</v>
      </c>
      <c r="DX119" s="18">
        <f t="shared" si="221"/>
        <v>0</v>
      </c>
      <c r="DY119" s="18">
        <f t="shared" si="221"/>
        <v>0</v>
      </c>
      <c r="DZ119" s="18">
        <f t="shared" si="221"/>
        <v>0</v>
      </c>
      <c r="EA119" s="18">
        <f t="shared" si="221"/>
        <v>0</v>
      </c>
      <c r="EB119" s="18">
        <f t="shared" si="221"/>
        <v>0</v>
      </c>
      <c r="EC119" s="18">
        <f t="shared" si="221"/>
        <v>0</v>
      </c>
      <c r="ED119" s="18">
        <f t="shared" si="221"/>
        <v>0</v>
      </c>
      <c r="EE119" s="18">
        <f t="shared" si="221"/>
        <v>0</v>
      </c>
      <c r="EF119" s="18">
        <f t="shared" si="221"/>
        <v>0</v>
      </c>
      <c r="EG119" s="18">
        <f t="shared" si="221"/>
        <v>0</v>
      </c>
      <c r="EH119" s="18">
        <f t="shared" si="221"/>
        <v>0</v>
      </c>
      <c r="EI119" s="18">
        <f t="shared" ref="EI119:FR119" si="222">-1 * EI1056</f>
        <v>0</v>
      </c>
      <c r="EJ119" s="18">
        <f t="shared" si="222"/>
        <v>0</v>
      </c>
      <c r="EK119" s="18">
        <f t="shared" si="222"/>
        <v>0</v>
      </c>
      <c r="EL119" s="18">
        <f t="shared" si="222"/>
        <v>0</v>
      </c>
      <c r="EM119" s="18">
        <f t="shared" si="222"/>
        <v>0</v>
      </c>
      <c r="EN119" s="18">
        <f t="shared" si="222"/>
        <v>0</v>
      </c>
      <c r="EO119" s="18">
        <f t="shared" si="222"/>
        <v>0</v>
      </c>
      <c r="EP119" s="18">
        <f t="shared" si="222"/>
        <v>0</v>
      </c>
      <c r="EQ119" s="18">
        <f t="shared" si="222"/>
        <v>0</v>
      </c>
      <c r="ER119" s="18">
        <f t="shared" si="222"/>
        <v>0</v>
      </c>
      <c r="ES119" s="18">
        <f t="shared" si="222"/>
        <v>0</v>
      </c>
      <c r="ET119" s="18">
        <f t="shared" si="222"/>
        <v>0</v>
      </c>
      <c r="EU119" s="18">
        <f t="shared" si="222"/>
        <v>0</v>
      </c>
      <c r="EV119" s="18">
        <f t="shared" si="222"/>
        <v>0</v>
      </c>
      <c r="EW119" s="18">
        <f t="shared" si="222"/>
        <v>0</v>
      </c>
      <c r="EX119" s="18">
        <f t="shared" si="222"/>
        <v>0</v>
      </c>
      <c r="EY119" s="18">
        <f t="shared" si="222"/>
        <v>0</v>
      </c>
      <c r="EZ119" s="18">
        <f t="shared" si="222"/>
        <v>0</v>
      </c>
      <c r="FA119" s="18">
        <f t="shared" si="222"/>
        <v>0</v>
      </c>
      <c r="FB119" s="18">
        <f t="shared" si="222"/>
        <v>0</v>
      </c>
      <c r="FC119" s="18">
        <f t="shared" si="222"/>
        <v>0</v>
      </c>
      <c r="FD119" s="18">
        <f t="shared" si="222"/>
        <v>0</v>
      </c>
      <c r="FE119" s="18">
        <f t="shared" si="222"/>
        <v>0</v>
      </c>
      <c r="FF119" s="18">
        <f t="shared" si="222"/>
        <v>0</v>
      </c>
      <c r="FG119" s="18">
        <f t="shared" si="222"/>
        <v>0</v>
      </c>
      <c r="FH119" s="18">
        <f t="shared" si="222"/>
        <v>0</v>
      </c>
      <c r="FI119" s="18">
        <f t="shared" si="222"/>
        <v>0</v>
      </c>
      <c r="FJ119" s="18">
        <f t="shared" si="222"/>
        <v>0</v>
      </c>
      <c r="FK119" s="18">
        <f t="shared" si="222"/>
        <v>0</v>
      </c>
      <c r="FL119" s="18">
        <f t="shared" si="222"/>
        <v>0</v>
      </c>
      <c r="FM119" s="18">
        <f t="shared" si="222"/>
        <v>0</v>
      </c>
      <c r="FN119" s="18">
        <f t="shared" si="222"/>
        <v>0</v>
      </c>
      <c r="FO119" s="18">
        <f t="shared" si="222"/>
        <v>0</v>
      </c>
      <c r="FP119" s="18">
        <f t="shared" si="222"/>
        <v>0</v>
      </c>
      <c r="FQ119" s="18">
        <f t="shared" si="222"/>
        <v>0</v>
      </c>
      <c r="FR119" s="18">
        <f t="shared" si="222"/>
        <v>0</v>
      </c>
    </row>
    <row r="120" spans="3:174">
      <c r="C120" t="s">
        <v>936</v>
      </c>
      <c r="D120" s="144" t="s">
        <v>974</v>
      </c>
      <c r="I120" s="168">
        <f t="shared" si="126"/>
        <v>-398248.92674667516</v>
      </c>
      <c r="J120" s="18">
        <f>J1061</f>
        <v>0</v>
      </c>
      <c r="K120" s="18">
        <f t="shared" ref="K120:BV120" si="223">K1061</f>
        <v>0</v>
      </c>
      <c r="L120" s="18">
        <f t="shared" si="223"/>
        <v>0</v>
      </c>
      <c r="M120" s="18">
        <f t="shared" si="223"/>
        <v>0</v>
      </c>
      <c r="N120" s="18">
        <f t="shared" si="223"/>
        <v>0</v>
      </c>
      <c r="O120" s="18">
        <f t="shared" si="223"/>
        <v>0</v>
      </c>
      <c r="P120" s="18">
        <f t="shared" si="223"/>
        <v>0</v>
      </c>
      <c r="Q120" s="18">
        <f t="shared" si="223"/>
        <v>0</v>
      </c>
      <c r="R120" s="18">
        <f t="shared" si="223"/>
        <v>0</v>
      </c>
      <c r="S120" s="18">
        <f t="shared" si="223"/>
        <v>0</v>
      </c>
      <c r="T120" s="18">
        <f t="shared" si="223"/>
        <v>0</v>
      </c>
      <c r="U120" s="18">
        <f t="shared" si="223"/>
        <v>0</v>
      </c>
      <c r="V120" s="18">
        <f t="shared" si="223"/>
        <v>0</v>
      </c>
      <c r="W120" s="18">
        <f t="shared" si="223"/>
        <v>0</v>
      </c>
      <c r="X120" s="18">
        <f t="shared" si="223"/>
        <v>0</v>
      </c>
      <c r="Y120" s="18">
        <f t="shared" si="223"/>
        <v>0</v>
      </c>
      <c r="Z120" s="18">
        <f t="shared" si="223"/>
        <v>0</v>
      </c>
      <c r="AA120" s="18">
        <f t="shared" si="223"/>
        <v>0</v>
      </c>
      <c r="AB120" s="18">
        <f t="shared" si="223"/>
        <v>0</v>
      </c>
      <c r="AC120" s="18">
        <f t="shared" si="223"/>
        <v>0</v>
      </c>
      <c r="AD120" s="18">
        <f t="shared" si="223"/>
        <v>0</v>
      </c>
      <c r="AE120" s="18">
        <f t="shared" si="223"/>
        <v>0</v>
      </c>
      <c r="AF120" s="18">
        <f t="shared" si="223"/>
        <v>0</v>
      </c>
      <c r="AG120" s="18">
        <f t="shared" si="223"/>
        <v>-6506.949747348971</v>
      </c>
      <c r="AH120" s="18">
        <f t="shared" si="223"/>
        <v>-5874.6089040446741</v>
      </c>
      <c r="AI120" s="18">
        <f t="shared" si="223"/>
        <v>-1584.8466315632784</v>
      </c>
      <c r="AJ120" s="18">
        <f t="shared" si="223"/>
        <v>51.092302261092307</v>
      </c>
      <c r="AK120" s="18">
        <f t="shared" si="223"/>
        <v>-7048.854770480948</v>
      </c>
      <c r="AL120" s="18">
        <f t="shared" si="223"/>
        <v>-6418.8083521662302</v>
      </c>
      <c r="AM120" s="18">
        <f t="shared" si="223"/>
        <v>-2033.4567144120856</v>
      </c>
      <c r="AN120" s="18">
        <f t="shared" si="223"/>
        <v>-124.72635958829778</v>
      </c>
      <c r="AO120" s="18">
        <f t="shared" si="223"/>
        <v>-7234.1591440630582</v>
      </c>
      <c r="AP120" s="18">
        <f t="shared" si="223"/>
        <v>-7168.0217042122713</v>
      </c>
      <c r="AQ120" s="18">
        <f t="shared" si="223"/>
        <v>-2743.1263178603049</v>
      </c>
      <c r="AR120" s="18">
        <f t="shared" si="223"/>
        <v>-848.47707181937415</v>
      </c>
      <c r="AS120" s="18">
        <f t="shared" si="223"/>
        <v>-7973.1668862414072</v>
      </c>
      <c r="AT120" s="18">
        <f t="shared" si="223"/>
        <v>-7170.9976659329113</v>
      </c>
      <c r="AU120" s="18">
        <f t="shared" si="223"/>
        <v>-2797.3919564228327</v>
      </c>
      <c r="AV120" s="18">
        <f t="shared" si="223"/>
        <v>-940.94026164491072</v>
      </c>
      <c r="AW120" s="18">
        <f t="shared" si="223"/>
        <v>-8088.3674206392743</v>
      </c>
      <c r="AX120" s="18">
        <f t="shared" si="223"/>
        <v>-7398.1264443044183</v>
      </c>
      <c r="AY120" s="18">
        <f t="shared" si="223"/>
        <v>-3013.168874687552</v>
      </c>
      <c r="AZ120" s="18">
        <f t="shared" si="223"/>
        <v>-1125.2218725950415</v>
      </c>
      <c r="BA120" s="18">
        <f t="shared" si="223"/>
        <v>-8282.4317776885109</v>
      </c>
      <c r="BB120" s="18">
        <f t="shared" si="223"/>
        <v>-7597.4267767020938</v>
      </c>
      <c r="BC120" s="18">
        <f t="shared" si="223"/>
        <v>-3217.8484778946022</v>
      </c>
      <c r="BD120" s="18">
        <f t="shared" si="223"/>
        <v>-1334.9229919647546</v>
      </c>
      <c r="BE120" s="18">
        <f t="shared" si="223"/>
        <v>-8501.7277520435509</v>
      </c>
      <c r="BF120" s="18">
        <f t="shared" si="223"/>
        <v>-7794.6427113140971</v>
      </c>
      <c r="BG120" s="18">
        <f t="shared" si="223"/>
        <v>-3431.9740095860757</v>
      </c>
      <c r="BH120" s="18">
        <f t="shared" si="223"/>
        <v>-1556.0274540441949</v>
      </c>
      <c r="BI120" s="18">
        <f t="shared" si="223"/>
        <v>-8732.5078523491939</v>
      </c>
      <c r="BJ120" s="18">
        <f t="shared" si="223"/>
        <v>-7920.392182542897</v>
      </c>
      <c r="BK120" s="18">
        <f t="shared" si="223"/>
        <v>-3670.6949386663969</v>
      </c>
      <c r="BL120" s="18">
        <f t="shared" si="223"/>
        <v>-1798.7317327791509</v>
      </c>
      <c r="BM120" s="18">
        <f t="shared" si="223"/>
        <v>-8984.8118497712348</v>
      </c>
      <c r="BN120" s="18">
        <f t="shared" si="223"/>
        <v>-9944.0114085633377</v>
      </c>
      <c r="BO120" s="18">
        <f t="shared" si="223"/>
        <v>-5366.6668817744567</v>
      </c>
      <c r="BP120" s="18">
        <f t="shared" si="223"/>
        <v>-3184.5339458651797</v>
      </c>
      <c r="BQ120" s="18">
        <f t="shared" si="223"/>
        <v>-10948.644888563456</v>
      </c>
      <c r="BR120" s="18">
        <f t="shared" si="223"/>
        <v>-11648.91985256242</v>
      </c>
      <c r="BS120" s="18">
        <f t="shared" si="223"/>
        <v>-6004.1475721350998</v>
      </c>
      <c r="BT120" s="18">
        <f t="shared" si="223"/>
        <v>-3774.6546170555957</v>
      </c>
      <c r="BU120" s="18">
        <f t="shared" si="223"/>
        <v>-11642.14140269788</v>
      </c>
      <c r="BV120" s="18">
        <f t="shared" si="223"/>
        <v>-12614.799908849718</v>
      </c>
      <c r="BW120" s="18">
        <f t="shared" ref="BW120:EH120" si="224">BW1061</f>
        <v>-6691.2734268886998</v>
      </c>
      <c r="BX120" s="18">
        <f t="shared" si="224"/>
        <v>-4411.8530973107827</v>
      </c>
      <c r="BY120" s="18">
        <f t="shared" si="224"/>
        <v>-12377.81263313694</v>
      </c>
      <c r="BZ120" s="18">
        <f t="shared" si="224"/>
        <v>-13596.750316545786</v>
      </c>
      <c r="CA120" s="18">
        <f t="shared" si="224"/>
        <v>-7411.0430571585257</v>
      </c>
      <c r="CB120" s="18">
        <f t="shared" si="224"/>
        <v>-5104.6051301003954</v>
      </c>
      <c r="CC120" s="18">
        <f t="shared" si="224"/>
        <v>-13165.754082985812</v>
      </c>
      <c r="CD120" s="18">
        <f t="shared" si="224"/>
        <v>-14267.660681817952</v>
      </c>
      <c r="CE120" s="18">
        <f t="shared" si="224"/>
        <v>-8127.724355679934</v>
      </c>
      <c r="CF120" s="18">
        <f t="shared" si="224"/>
        <v>-5819.5666359733195</v>
      </c>
      <c r="CG120" s="18">
        <f t="shared" si="224"/>
        <v>-12707.160996435385</v>
      </c>
      <c r="CH120" s="18">
        <f t="shared" si="224"/>
        <v>-4402.8645756894603</v>
      </c>
      <c r="CI120" s="18">
        <f t="shared" si="224"/>
        <v>-2175.9866331654857</v>
      </c>
      <c r="CJ120" s="18">
        <f t="shared" si="224"/>
        <v>-1404.0791655319861</v>
      </c>
      <c r="CK120" s="18">
        <f t="shared" si="224"/>
        <v>-4462.4007554340478</v>
      </c>
      <c r="CL120" s="18">
        <f t="shared" si="224"/>
        <v>-4235.1690732434799</v>
      </c>
      <c r="CM120" s="18">
        <f t="shared" si="224"/>
        <v>-2442.1966512360277</v>
      </c>
      <c r="CN120" s="18">
        <f t="shared" si="224"/>
        <v>-1613.2182271700037</v>
      </c>
      <c r="CO120" s="18">
        <f t="shared" si="224"/>
        <v>-4752.7391825735167</v>
      </c>
      <c r="CP120" s="18">
        <f t="shared" si="224"/>
        <v>-4419.5836527829206</v>
      </c>
      <c r="CQ120" s="18">
        <f t="shared" si="224"/>
        <v>-2615.4579812951224</v>
      </c>
      <c r="CR120" s="18">
        <f t="shared" si="224"/>
        <v>-1821.651309010686</v>
      </c>
      <c r="CS120" s="18">
        <f t="shared" si="224"/>
        <v>-5030.6735546893506</v>
      </c>
      <c r="CT120" s="18">
        <f t="shared" si="224"/>
        <v>-4907.8663128505868</v>
      </c>
      <c r="CU120" s="18">
        <f t="shared" si="224"/>
        <v>-3002.2577932403333</v>
      </c>
      <c r="CV120" s="18">
        <f t="shared" si="224"/>
        <v>-2159.4237001853176</v>
      </c>
      <c r="CW120" s="18">
        <f t="shared" si="224"/>
        <v>-5554.3125723049525</v>
      </c>
      <c r="CX120" s="18">
        <f t="shared" si="224"/>
        <v>-5064.6658612126594</v>
      </c>
      <c r="CY120" s="18">
        <f t="shared" si="224"/>
        <v>-508.18954784501693</v>
      </c>
      <c r="CZ120" s="18">
        <f t="shared" si="224"/>
        <v>0</v>
      </c>
      <c r="DA120" s="18">
        <f t="shared" si="224"/>
        <v>0</v>
      </c>
      <c r="DB120" s="18">
        <f t="shared" si="224"/>
        <v>0</v>
      </c>
      <c r="DC120" s="18">
        <f t="shared" si="224"/>
        <v>0</v>
      </c>
      <c r="DD120" s="18">
        <f t="shared" si="224"/>
        <v>0</v>
      </c>
      <c r="DE120" s="18">
        <f t="shared" si="224"/>
        <v>0</v>
      </c>
      <c r="DF120" s="18">
        <f t="shared" si="224"/>
        <v>0</v>
      </c>
      <c r="DG120" s="18">
        <f t="shared" si="224"/>
        <v>0</v>
      </c>
      <c r="DH120" s="18">
        <f t="shared" si="224"/>
        <v>0</v>
      </c>
      <c r="DI120" s="18">
        <f t="shared" si="224"/>
        <v>0</v>
      </c>
      <c r="DJ120" s="18">
        <f t="shared" si="224"/>
        <v>0</v>
      </c>
      <c r="DK120" s="18">
        <f t="shared" si="224"/>
        <v>0</v>
      </c>
      <c r="DL120" s="18">
        <f t="shared" si="224"/>
        <v>0</v>
      </c>
      <c r="DM120" s="18">
        <f t="shared" si="224"/>
        <v>0</v>
      </c>
      <c r="DN120" s="18">
        <f t="shared" si="224"/>
        <v>0</v>
      </c>
      <c r="DO120" s="18">
        <f t="shared" si="224"/>
        <v>0</v>
      </c>
      <c r="DP120" s="18">
        <f t="shared" si="224"/>
        <v>0</v>
      </c>
      <c r="DQ120" s="18">
        <f t="shared" si="224"/>
        <v>0</v>
      </c>
      <c r="DR120" s="18">
        <f t="shared" si="224"/>
        <v>0</v>
      </c>
      <c r="DS120" s="18">
        <f t="shared" si="224"/>
        <v>0</v>
      </c>
      <c r="DT120" s="18">
        <f t="shared" si="224"/>
        <v>0</v>
      </c>
      <c r="DU120" s="18">
        <f t="shared" si="224"/>
        <v>0</v>
      </c>
      <c r="DV120" s="18">
        <f t="shared" si="224"/>
        <v>0</v>
      </c>
      <c r="DW120" s="18">
        <f t="shared" si="224"/>
        <v>0</v>
      </c>
      <c r="DX120" s="18">
        <f t="shared" si="224"/>
        <v>0</v>
      </c>
      <c r="DY120" s="18">
        <f t="shared" si="224"/>
        <v>0</v>
      </c>
      <c r="DZ120" s="18">
        <f t="shared" si="224"/>
        <v>0</v>
      </c>
      <c r="EA120" s="18">
        <f t="shared" si="224"/>
        <v>0</v>
      </c>
      <c r="EB120" s="18">
        <f t="shared" si="224"/>
        <v>0</v>
      </c>
      <c r="EC120" s="18">
        <f t="shared" si="224"/>
        <v>0</v>
      </c>
      <c r="ED120" s="18">
        <f t="shared" si="224"/>
        <v>0</v>
      </c>
      <c r="EE120" s="18">
        <f t="shared" si="224"/>
        <v>0</v>
      </c>
      <c r="EF120" s="18">
        <f t="shared" si="224"/>
        <v>0</v>
      </c>
      <c r="EG120" s="18">
        <f t="shared" si="224"/>
        <v>0</v>
      </c>
      <c r="EH120" s="18">
        <f t="shared" si="224"/>
        <v>0</v>
      </c>
      <c r="EI120" s="18">
        <f t="shared" ref="EI120:FR120" si="225">EI1061</f>
        <v>0</v>
      </c>
      <c r="EJ120" s="18">
        <f t="shared" si="225"/>
        <v>0</v>
      </c>
      <c r="EK120" s="18">
        <f t="shared" si="225"/>
        <v>0</v>
      </c>
      <c r="EL120" s="18">
        <f t="shared" si="225"/>
        <v>0</v>
      </c>
      <c r="EM120" s="18">
        <f t="shared" si="225"/>
        <v>0</v>
      </c>
      <c r="EN120" s="18">
        <f t="shared" si="225"/>
        <v>0</v>
      </c>
      <c r="EO120" s="18">
        <f t="shared" si="225"/>
        <v>0</v>
      </c>
      <c r="EP120" s="18">
        <f t="shared" si="225"/>
        <v>0</v>
      </c>
      <c r="EQ120" s="18">
        <f t="shared" si="225"/>
        <v>0</v>
      </c>
      <c r="ER120" s="18">
        <f t="shared" si="225"/>
        <v>0</v>
      </c>
      <c r="ES120" s="18">
        <f t="shared" si="225"/>
        <v>0</v>
      </c>
      <c r="ET120" s="18">
        <f t="shared" si="225"/>
        <v>0</v>
      </c>
      <c r="EU120" s="18">
        <f t="shared" si="225"/>
        <v>0</v>
      </c>
      <c r="EV120" s="18">
        <f t="shared" si="225"/>
        <v>0</v>
      </c>
      <c r="EW120" s="18">
        <f t="shared" si="225"/>
        <v>0</v>
      </c>
      <c r="EX120" s="18">
        <f t="shared" si="225"/>
        <v>0</v>
      </c>
      <c r="EY120" s="18">
        <f t="shared" si="225"/>
        <v>0</v>
      </c>
      <c r="EZ120" s="18">
        <f t="shared" si="225"/>
        <v>0</v>
      </c>
      <c r="FA120" s="18">
        <f t="shared" si="225"/>
        <v>0</v>
      </c>
      <c r="FB120" s="18">
        <f t="shared" si="225"/>
        <v>0</v>
      </c>
      <c r="FC120" s="18">
        <f t="shared" si="225"/>
        <v>0</v>
      </c>
      <c r="FD120" s="18">
        <f t="shared" si="225"/>
        <v>0</v>
      </c>
      <c r="FE120" s="18">
        <f t="shared" si="225"/>
        <v>0</v>
      </c>
      <c r="FF120" s="18">
        <f t="shared" si="225"/>
        <v>0</v>
      </c>
      <c r="FG120" s="18">
        <f t="shared" si="225"/>
        <v>0</v>
      </c>
      <c r="FH120" s="18">
        <f t="shared" si="225"/>
        <v>0</v>
      </c>
      <c r="FI120" s="18">
        <f t="shared" si="225"/>
        <v>0</v>
      </c>
      <c r="FJ120" s="18">
        <f t="shared" si="225"/>
        <v>0</v>
      </c>
      <c r="FK120" s="18">
        <f t="shared" si="225"/>
        <v>0</v>
      </c>
      <c r="FL120" s="18">
        <f t="shared" si="225"/>
        <v>0</v>
      </c>
      <c r="FM120" s="18">
        <f t="shared" si="225"/>
        <v>0</v>
      </c>
      <c r="FN120" s="18">
        <f t="shared" si="225"/>
        <v>0</v>
      </c>
      <c r="FO120" s="18">
        <f t="shared" si="225"/>
        <v>0</v>
      </c>
      <c r="FP120" s="18">
        <f t="shared" si="225"/>
        <v>0</v>
      </c>
      <c r="FQ120" s="18">
        <f t="shared" si="225"/>
        <v>0</v>
      </c>
      <c r="FR120" s="18">
        <f t="shared" si="225"/>
        <v>0</v>
      </c>
    </row>
    <row r="121" spans="3:174">
      <c r="C121" t="s">
        <v>937</v>
      </c>
      <c r="D121" s="144" t="s">
        <v>974</v>
      </c>
      <c r="I121" s="168">
        <f t="shared" ca="1" si="126"/>
        <v>0</v>
      </c>
      <c r="J121" s="18">
        <f ca="1">-1 * SUM(J1095:J1097)</f>
        <v>0</v>
      </c>
      <c r="K121" s="18">
        <f t="shared" ref="K121:BV121" ca="1" si="226">-1 * SUM(K1095:K1097)</f>
        <v>0</v>
      </c>
      <c r="L121" s="18">
        <f t="shared" ca="1" si="226"/>
        <v>0</v>
      </c>
      <c r="M121" s="18">
        <f t="shared" ca="1" si="226"/>
        <v>0</v>
      </c>
      <c r="N121" s="18">
        <f t="shared" ca="1" si="226"/>
        <v>0</v>
      </c>
      <c r="O121" s="18">
        <f t="shared" ca="1" si="226"/>
        <v>0</v>
      </c>
      <c r="P121" s="18">
        <f t="shared" ca="1" si="226"/>
        <v>0</v>
      </c>
      <c r="Q121" s="18">
        <f t="shared" ca="1" si="226"/>
        <v>0</v>
      </c>
      <c r="R121" s="18">
        <f t="shared" ca="1" si="226"/>
        <v>0</v>
      </c>
      <c r="S121" s="18">
        <f t="shared" ca="1" si="226"/>
        <v>0</v>
      </c>
      <c r="T121" s="18">
        <f t="shared" ca="1" si="226"/>
        <v>0</v>
      </c>
      <c r="U121" s="18">
        <f t="shared" ca="1" si="226"/>
        <v>0</v>
      </c>
      <c r="V121" s="18">
        <f t="shared" ca="1" si="226"/>
        <v>0</v>
      </c>
      <c r="W121" s="18">
        <f t="shared" ca="1" si="226"/>
        <v>0</v>
      </c>
      <c r="X121" s="18">
        <f t="shared" ca="1" si="226"/>
        <v>0</v>
      </c>
      <c r="Y121" s="18">
        <f t="shared" ca="1" si="226"/>
        <v>0</v>
      </c>
      <c r="Z121" s="18">
        <f t="shared" ca="1" si="226"/>
        <v>0</v>
      </c>
      <c r="AA121" s="18">
        <f t="shared" ca="1" si="226"/>
        <v>0</v>
      </c>
      <c r="AB121" s="18">
        <f t="shared" ca="1" si="226"/>
        <v>0</v>
      </c>
      <c r="AC121" s="18">
        <f t="shared" ca="1" si="226"/>
        <v>0</v>
      </c>
      <c r="AD121" s="18">
        <f t="shared" ca="1" si="226"/>
        <v>0</v>
      </c>
      <c r="AE121" s="18">
        <f t="shared" ca="1" si="226"/>
        <v>0</v>
      </c>
      <c r="AF121" s="18">
        <f t="shared" ca="1" si="226"/>
        <v>0</v>
      </c>
      <c r="AG121" s="18">
        <f t="shared" ca="1" si="226"/>
        <v>0</v>
      </c>
      <c r="AH121" s="18">
        <f t="shared" ca="1" si="226"/>
        <v>0</v>
      </c>
      <c r="AI121" s="18">
        <f t="shared" ca="1" si="226"/>
        <v>0</v>
      </c>
      <c r="AJ121" s="18">
        <f t="shared" ca="1" si="226"/>
        <v>0</v>
      </c>
      <c r="AK121" s="18">
        <f t="shared" ca="1" si="226"/>
        <v>0</v>
      </c>
      <c r="AL121" s="18">
        <f t="shared" ca="1" si="226"/>
        <v>0</v>
      </c>
      <c r="AM121" s="18">
        <f t="shared" ca="1" si="226"/>
        <v>0</v>
      </c>
      <c r="AN121" s="18">
        <f t="shared" ca="1" si="226"/>
        <v>0</v>
      </c>
      <c r="AO121" s="18">
        <f t="shared" ca="1" si="226"/>
        <v>0</v>
      </c>
      <c r="AP121" s="18">
        <f t="shared" ca="1" si="226"/>
        <v>0</v>
      </c>
      <c r="AQ121" s="18">
        <f t="shared" ca="1" si="226"/>
        <v>0</v>
      </c>
      <c r="AR121" s="18">
        <f t="shared" ca="1" si="226"/>
        <v>0</v>
      </c>
      <c r="AS121" s="18">
        <f t="shared" ca="1" si="226"/>
        <v>0</v>
      </c>
      <c r="AT121" s="18">
        <f t="shared" ca="1" si="226"/>
        <v>0</v>
      </c>
      <c r="AU121" s="18">
        <f t="shared" ca="1" si="226"/>
        <v>0</v>
      </c>
      <c r="AV121" s="18">
        <f t="shared" ca="1" si="226"/>
        <v>0</v>
      </c>
      <c r="AW121" s="18">
        <f t="shared" ca="1" si="226"/>
        <v>0</v>
      </c>
      <c r="AX121" s="18">
        <f t="shared" ca="1" si="226"/>
        <v>0</v>
      </c>
      <c r="AY121" s="18">
        <f t="shared" ca="1" si="226"/>
        <v>0</v>
      </c>
      <c r="AZ121" s="18">
        <f t="shared" ca="1" si="226"/>
        <v>0</v>
      </c>
      <c r="BA121" s="18">
        <f t="shared" ca="1" si="226"/>
        <v>0</v>
      </c>
      <c r="BB121" s="18">
        <f t="shared" ca="1" si="226"/>
        <v>0</v>
      </c>
      <c r="BC121" s="18">
        <f t="shared" ca="1" si="226"/>
        <v>0</v>
      </c>
      <c r="BD121" s="18">
        <f t="shared" ca="1" si="226"/>
        <v>0</v>
      </c>
      <c r="BE121" s="18">
        <f t="shared" ca="1" si="226"/>
        <v>0</v>
      </c>
      <c r="BF121" s="18">
        <f t="shared" ca="1" si="226"/>
        <v>0</v>
      </c>
      <c r="BG121" s="18">
        <f t="shared" ca="1" si="226"/>
        <v>0</v>
      </c>
      <c r="BH121" s="18">
        <f t="shared" ca="1" si="226"/>
        <v>0</v>
      </c>
      <c r="BI121" s="18">
        <f t="shared" ca="1" si="226"/>
        <v>0</v>
      </c>
      <c r="BJ121" s="18">
        <f t="shared" ca="1" si="226"/>
        <v>0</v>
      </c>
      <c r="BK121" s="18">
        <f t="shared" ca="1" si="226"/>
        <v>0</v>
      </c>
      <c r="BL121" s="18">
        <f t="shared" ca="1" si="226"/>
        <v>0</v>
      </c>
      <c r="BM121" s="18">
        <f t="shared" ca="1" si="226"/>
        <v>0</v>
      </c>
      <c r="BN121" s="18">
        <f t="shared" ca="1" si="226"/>
        <v>0</v>
      </c>
      <c r="BO121" s="18">
        <f t="shared" ca="1" si="226"/>
        <v>0</v>
      </c>
      <c r="BP121" s="18">
        <f t="shared" ca="1" si="226"/>
        <v>0</v>
      </c>
      <c r="BQ121" s="18">
        <f t="shared" ca="1" si="226"/>
        <v>0</v>
      </c>
      <c r="BR121" s="18">
        <f t="shared" ca="1" si="226"/>
        <v>0</v>
      </c>
      <c r="BS121" s="18">
        <f t="shared" ca="1" si="226"/>
        <v>0</v>
      </c>
      <c r="BT121" s="18">
        <f t="shared" ca="1" si="226"/>
        <v>0</v>
      </c>
      <c r="BU121" s="18">
        <f t="shared" ca="1" si="226"/>
        <v>0</v>
      </c>
      <c r="BV121" s="18">
        <f t="shared" ca="1" si="226"/>
        <v>0</v>
      </c>
      <c r="BW121" s="18">
        <f t="shared" ref="BW121:EH121" ca="1" si="227">-1 * SUM(BW1095:BW1097)</f>
        <v>0</v>
      </c>
      <c r="BX121" s="18">
        <f t="shared" ca="1" si="227"/>
        <v>0</v>
      </c>
      <c r="BY121" s="18">
        <f t="shared" ca="1" si="227"/>
        <v>0</v>
      </c>
      <c r="BZ121" s="18">
        <f t="shared" ca="1" si="227"/>
        <v>0</v>
      </c>
      <c r="CA121" s="18">
        <f t="shared" ca="1" si="227"/>
        <v>0</v>
      </c>
      <c r="CB121" s="18">
        <f t="shared" ca="1" si="227"/>
        <v>0</v>
      </c>
      <c r="CC121" s="18">
        <f t="shared" ca="1" si="227"/>
        <v>0</v>
      </c>
      <c r="CD121" s="18">
        <f t="shared" ca="1" si="227"/>
        <v>0</v>
      </c>
      <c r="CE121" s="18">
        <f t="shared" ca="1" si="227"/>
        <v>0</v>
      </c>
      <c r="CF121" s="18">
        <f t="shared" ca="1" si="227"/>
        <v>0</v>
      </c>
      <c r="CG121" s="18">
        <f t="shared" ca="1" si="227"/>
        <v>0</v>
      </c>
      <c r="CH121" s="18">
        <f t="shared" ca="1" si="227"/>
        <v>0</v>
      </c>
      <c r="CI121" s="18">
        <f t="shared" ca="1" si="227"/>
        <v>0</v>
      </c>
      <c r="CJ121" s="18">
        <f t="shared" ca="1" si="227"/>
        <v>0</v>
      </c>
      <c r="CK121" s="18">
        <f t="shared" ca="1" si="227"/>
        <v>0</v>
      </c>
      <c r="CL121" s="18">
        <f t="shared" ca="1" si="227"/>
        <v>0</v>
      </c>
      <c r="CM121" s="18">
        <f t="shared" ca="1" si="227"/>
        <v>0</v>
      </c>
      <c r="CN121" s="18">
        <f t="shared" ca="1" si="227"/>
        <v>0</v>
      </c>
      <c r="CO121" s="18">
        <f t="shared" ca="1" si="227"/>
        <v>0</v>
      </c>
      <c r="CP121" s="18">
        <f t="shared" ca="1" si="227"/>
        <v>0</v>
      </c>
      <c r="CQ121" s="18">
        <f t="shared" ca="1" si="227"/>
        <v>0</v>
      </c>
      <c r="CR121" s="18">
        <f t="shared" ca="1" si="227"/>
        <v>0</v>
      </c>
      <c r="CS121" s="18">
        <f t="shared" ca="1" si="227"/>
        <v>0</v>
      </c>
      <c r="CT121" s="18">
        <f t="shared" ca="1" si="227"/>
        <v>0</v>
      </c>
      <c r="CU121" s="18">
        <f t="shared" ca="1" si="227"/>
        <v>0</v>
      </c>
      <c r="CV121" s="18">
        <f t="shared" ca="1" si="227"/>
        <v>0</v>
      </c>
      <c r="CW121" s="18">
        <f t="shared" ca="1" si="227"/>
        <v>0</v>
      </c>
      <c r="CX121" s="18">
        <f t="shared" ca="1" si="227"/>
        <v>0</v>
      </c>
      <c r="CY121" s="18">
        <f t="shared" ca="1" si="227"/>
        <v>0</v>
      </c>
      <c r="CZ121" s="18">
        <f t="shared" ca="1" si="227"/>
        <v>0</v>
      </c>
      <c r="DA121" s="18">
        <f t="shared" ca="1" si="227"/>
        <v>0</v>
      </c>
      <c r="DB121" s="18">
        <f t="shared" ca="1" si="227"/>
        <v>0</v>
      </c>
      <c r="DC121" s="18">
        <f t="shared" ca="1" si="227"/>
        <v>0</v>
      </c>
      <c r="DD121" s="18">
        <f t="shared" ca="1" si="227"/>
        <v>0</v>
      </c>
      <c r="DE121" s="18">
        <f t="shared" ca="1" si="227"/>
        <v>0</v>
      </c>
      <c r="DF121" s="18">
        <f t="shared" ca="1" si="227"/>
        <v>0</v>
      </c>
      <c r="DG121" s="18">
        <f t="shared" ca="1" si="227"/>
        <v>0</v>
      </c>
      <c r="DH121" s="18">
        <f t="shared" ca="1" si="227"/>
        <v>0</v>
      </c>
      <c r="DI121" s="18">
        <f t="shared" ca="1" si="227"/>
        <v>0</v>
      </c>
      <c r="DJ121" s="18">
        <f t="shared" ca="1" si="227"/>
        <v>0</v>
      </c>
      <c r="DK121" s="18">
        <f t="shared" ca="1" si="227"/>
        <v>0</v>
      </c>
      <c r="DL121" s="18">
        <f t="shared" ca="1" si="227"/>
        <v>0</v>
      </c>
      <c r="DM121" s="18">
        <f t="shared" ca="1" si="227"/>
        <v>0</v>
      </c>
      <c r="DN121" s="18">
        <f t="shared" ca="1" si="227"/>
        <v>0</v>
      </c>
      <c r="DO121" s="18">
        <f t="shared" ca="1" si="227"/>
        <v>0</v>
      </c>
      <c r="DP121" s="18">
        <f t="shared" ca="1" si="227"/>
        <v>0</v>
      </c>
      <c r="DQ121" s="18">
        <f t="shared" ca="1" si="227"/>
        <v>0</v>
      </c>
      <c r="DR121" s="18">
        <f t="shared" ca="1" si="227"/>
        <v>0</v>
      </c>
      <c r="DS121" s="18">
        <f t="shared" ca="1" si="227"/>
        <v>0</v>
      </c>
      <c r="DT121" s="18">
        <f t="shared" ca="1" si="227"/>
        <v>0</v>
      </c>
      <c r="DU121" s="18">
        <f t="shared" ca="1" si="227"/>
        <v>0</v>
      </c>
      <c r="DV121" s="18">
        <f t="shared" ca="1" si="227"/>
        <v>0</v>
      </c>
      <c r="DW121" s="18">
        <f t="shared" ca="1" si="227"/>
        <v>0</v>
      </c>
      <c r="DX121" s="18">
        <f t="shared" ca="1" si="227"/>
        <v>0</v>
      </c>
      <c r="DY121" s="18">
        <f t="shared" ca="1" si="227"/>
        <v>0</v>
      </c>
      <c r="DZ121" s="18">
        <f t="shared" ca="1" si="227"/>
        <v>0</v>
      </c>
      <c r="EA121" s="18">
        <f t="shared" ca="1" si="227"/>
        <v>0</v>
      </c>
      <c r="EB121" s="18">
        <f t="shared" ca="1" si="227"/>
        <v>0</v>
      </c>
      <c r="EC121" s="18">
        <f t="shared" ca="1" si="227"/>
        <v>0</v>
      </c>
      <c r="ED121" s="18">
        <f t="shared" ca="1" si="227"/>
        <v>0</v>
      </c>
      <c r="EE121" s="18">
        <f t="shared" ca="1" si="227"/>
        <v>0</v>
      </c>
      <c r="EF121" s="18">
        <f t="shared" ca="1" si="227"/>
        <v>0</v>
      </c>
      <c r="EG121" s="18">
        <f t="shared" ca="1" si="227"/>
        <v>0</v>
      </c>
      <c r="EH121" s="18">
        <f t="shared" ca="1" si="227"/>
        <v>0</v>
      </c>
      <c r="EI121" s="18">
        <f t="shared" ref="EI121:FR121" ca="1" si="228">-1 * SUM(EI1095:EI1097)</f>
        <v>0</v>
      </c>
      <c r="EJ121" s="18">
        <f t="shared" ca="1" si="228"/>
        <v>0</v>
      </c>
      <c r="EK121" s="18">
        <f t="shared" ca="1" si="228"/>
        <v>0</v>
      </c>
      <c r="EL121" s="18">
        <f t="shared" ca="1" si="228"/>
        <v>0</v>
      </c>
      <c r="EM121" s="18">
        <f t="shared" ca="1" si="228"/>
        <v>0</v>
      </c>
      <c r="EN121" s="18">
        <f t="shared" ca="1" si="228"/>
        <v>0</v>
      </c>
      <c r="EO121" s="18">
        <f t="shared" ca="1" si="228"/>
        <v>0</v>
      </c>
      <c r="EP121" s="18">
        <f t="shared" ca="1" si="228"/>
        <v>0</v>
      </c>
      <c r="EQ121" s="18">
        <f t="shared" ca="1" si="228"/>
        <v>0</v>
      </c>
      <c r="ER121" s="18">
        <f t="shared" ca="1" si="228"/>
        <v>0</v>
      </c>
      <c r="ES121" s="18">
        <f t="shared" ca="1" si="228"/>
        <v>0</v>
      </c>
      <c r="ET121" s="18">
        <f t="shared" ca="1" si="228"/>
        <v>0</v>
      </c>
      <c r="EU121" s="18">
        <f t="shared" ca="1" si="228"/>
        <v>0</v>
      </c>
      <c r="EV121" s="18">
        <f t="shared" ca="1" si="228"/>
        <v>0</v>
      </c>
      <c r="EW121" s="18">
        <f t="shared" ca="1" si="228"/>
        <v>0</v>
      </c>
      <c r="EX121" s="18">
        <f t="shared" ca="1" si="228"/>
        <v>0</v>
      </c>
      <c r="EY121" s="18">
        <f t="shared" ca="1" si="228"/>
        <v>0</v>
      </c>
      <c r="EZ121" s="18">
        <f t="shared" ca="1" si="228"/>
        <v>0</v>
      </c>
      <c r="FA121" s="18">
        <f t="shared" ca="1" si="228"/>
        <v>0</v>
      </c>
      <c r="FB121" s="18">
        <f t="shared" ca="1" si="228"/>
        <v>0</v>
      </c>
      <c r="FC121" s="18">
        <f t="shared" ca="1" si="228"/>
        <v>0</v>
      </c>
      <c r="FD121" s="18">
        <f t="shared" ca="1" si="228"/>
        <v>0</v>
      </c>
      <c r="FE121" s="18">
        <f t="shared" ca="1" si="228"/>
        <v>0</v>
      </c>
      <c r="FF121" s="18">
        <f t="shared" ca="1" si="228"/>
        <v>0</v>
      </c>
      <c r="FG121" s="18">
        <f t="shared" ca="1" si="228"/>
        <v>0</v>
      </c>
      <c r="FH121" s="18">
        <f t="shared" ca="1" si="228"/>
        <v>0</v>
      </c>
      <c r="FI121" s="18">
        <f t="shared" ca="1" si="228"/>
        <v>0</v>
      </c>
      <c r="FJ121" s="18">
        <f t="shared" ca="1" si="228"/>
        <v>0</v>
      </c>
      <c r="FK121" s="18">
        <f t="shared" ca="1" si="228"/>
        <v>0</v>
      </c>
      <c r="FL121" s="18">
        <f t="shared" ca="1" si="228"/>
        <v>0</v>
      </c>
      <c r="FM121" s="18">
        <f t="shared" ca="1" si="228"/>
        <v>0</v>
      </c>
      <c r="FN121" s="18">
        <f t="shared" ca="1" si="228"/>
        <v>0</v>
      </c>
      <c r="FO121" s="18">
        <f t="shared" ca="1" si="228"/>
        <v>0</v>
      </c>
      <c r="FP121" s="18">
        <f t="shared" ca="1" si="228"/>
        <v>0</v>
      </c>
      <c r="FQ121" s="18">
        <f t="shared" ca="1" si="228"/>
        <v>0</v>
      </c>
      <c r="FR121" s="18">
        <f t="shared" ca="1" si="228"/>
        <v>0</v>
      </c>
    </row>
    <row r="122" spans="3:174">
      <c r="C122" t="s">
        <v>938</v>
      </c>
      <c r="D122" s="144" t="s">
        <v>974</v>
      </c>
      <c r="I122" s="168">
        <f t="shared" ca="1" si="126"/>
        <v>0</v>
      </c>
      <c r="J122" s="18">
        <f>J1100 - J1119</f>
        <v>0</v>
      </c>
      <c r="K122" s="18">
        <f t="shared" ref="K122:BV122" ca="1" si="229">K1100 - K1119</f>
        <v>0</v>
      </c>
      <c r="L122" s="18">
        <f t="shared" ca="1" si="229"/>
        <v>0</v>
      </c>
      <c r="M122" s="18">
        <f t="shared" ca="1" si="229"/>
        <v>0</v>
      </c>
      <c r="N122" s="18">
        <f t="shared" ca="1" si="229"/>
        <v>0</v>
      </c>
      <c r="O122" s="18">
        <f t="shared" ca="1" si="229"/>
        <v>0</v>
      </c>
      <c r="P122" s="18">
        <f t="shared" ca="1" si="229"/>
        <v>0</v>
      </c>
      <c r="Q122" s="18">
        <f t="shared" ca="1" si="229"/>
        <v>0</v>
      </c>
      <c r="R122" s="18">
        <f t="shared" ca="1" si="229"/>
        <v>0</v>
      </c>
      <c r="S122" s="18">
        <f t="shared" ca="1" si="229"/>
        <v>0</v>
      </c>
      <c r="T122" s="18">
        <f t="shared" ca="1" si="229"/>
        <v>0</v>
      </c>
      <c r="U122" s="18">
        <f t="shared" ca="1" si="229"/>
        <v>0</v>
      </c>
      <c r="V122" s="18">
        <f t="shared" ca="1" si="229"/>
        <v>0</v>
      </c>
      <c r="W122" s="18">
        <f t="shared" ca="1" si="229"/>
        <v>0</v>
      </c>
      <c r="X122" s="18">
        <f t="shared" ca="1" si="229"/>
        <v>0</v>
      </c>
      <c r="Y122" s="18">
        <f t="shared" ca="1" si="229"/>
        <v>0</v>
      </c>
      <c r="Z122" s="18">
        <f t="shared" ca="1" si="229"/>
        <v>0</v>
      </c>
      <c r="AA122" s="18">
        <f t="shared" ca="1" si="229"/>
        <v>0</v>
      </c>
      <c r="AB122" s="18">
        <f t="shared" ca="1" si="229"/>
        <v>0</v>
      </c>
      <c r="AC122" s="18">
        <f t="shared" ca="1" si="229"/>
        <v>0</v>
      </c>
      <c r="AD122" s="18">
        <f t="shared" ca="1" si="229"/>
        <v>0</v>
      </c>
      <c r="AE122" s="18">
        <f t="shared" ca="1" si="229"/>
        <v>0</v>
      </c>
      <c r="AF122" s="18">
        <f t="shared" ca="1" si="229"/>
        <v>0</v>
      </c>
      <c r="AG122" s="18">
        <f t="shared" ca="1" si="229"/>
        <v>0</v>
      </c>
      <c r="AH122" s="18">
        <f t="shared" ca="1" si="229"/>
        <v>0</v>
      </c>
      <c r="AI122" s="18">
        <f t="shared" ca="1" si="229"/>
        <v>0</v>
      </c>
      <c r="AJ122" s="18">
        <f t="shared" ca="1" si="229"/>
        <v>0</v>
      </c>
      <c r="AK122" s="18">
        <f t="shared" ca="1" si="229"/>
        <v>0</v>
      </c>
      <c r="AL122" s="18">
        <f t="shared" ca="1" si="229"/>
        <v>0</v>
      </c>
      <c r="AM122" s="18">
        <f t="shared" ca="1" si="229"/>
        <v>0</v>
      </c>
      <c r="AN122" s="18">
        <f t="shared" ca="1" si="229"/>
        <v>0</v>
      </c>
      <c r="AO122" s="18">
        <f t="shared" ca="1" si="229"/>
        <v>0</v>
      </c>
      <c r="AP122" s="18">
        <f t="shared" ca="1" si="229"/>
        <v>0</v>
      </c>
      <c r="AQ122" s="18">
        <f t="shared" ca="1" si="229"/>
        <v>0</v>
      </c>
      <c r="AR122" s="18">
        <f t="shared" ca="1" si="229"/>
        <v>0</v>
      </c>
      <c r="AS122" s="18">
        <f t="shared" ca="1" si="229"/>
        <v>0</v>
      </c>
      <c r="AT122" s="18">
        <f t="shared" ca="1" si="229"/>
        <v>0</v>
      </c>
      <c r="AU122" s="18">
        <f t="shared" ca="1" si="229"/>
        <v>0</v>
      </c>
      <c r="AV122" s="18">
        <f t="shared" ca="1" si="229"/>
        <v>0</v>
      </c>
      <c r="AW122" s="18">
        <f t="shared" ca="1" si="229"/>
        <v>0</v>
      </c>
      <c r="AX122" s="18">
        <f t="shared" ca="1" si="229"/>
        <v>0</v>
      </c>
      <c r="AY122" s="18">
        <f t="shared" ca="1" si="229"/>
        <v>0</v>
      </c>
      <c r="AZ122" s="18">
        <f t="shared" ca="1" si="229"/>
        <v>0</v>
      </c>
      <c r="BA122" s="18">
        <f t="shared" ca="1" si="229"/>
        <v>0</v>
      </c>
      <c r="BB122" s="18">
        <f t="shared" ca="1" si="229"/>
        <v>0</v>
      </c>
      <c r="BC122" s="18">
        <f t="shared" ca="1" si="229"/>
        <v>0</v>
      </c>
      <c r="BD122" s="18">
        <f t="shared" ca="1" si="229"/>
        <v>0</v>
      </c>
      <c r="BE122" s="18">
        <f t="shared" ca="1" si="229"/>
        <v>0</v>
      </c>
      <c r="BF122" s="18">
        <f t="shared" ca="1" si="229"/>
        <v>0</v>
      </c>
      <c r="BG122" s="18">
        <f t="shared" ca="1" si="229"/>
        <v>0</v>
      </c>
      <c r="BH122" s="18">
        <f t="shared" ca="1" si="229"/>
        <v>0</v>
      </c>
      <c r="BI122" s="18">
        <f t="shared" ca="1" si="229"/>
        <v>0</v>
      </c>
      <c r="BJ122" s="18">
        <f t="shared" ca="1" si="229"/>
        <v>0</v>
      </c>
      <c r="BK122" s="18">
        <f t="shared" ca="1" si="229"/>
        <v>0</v>
      </c>
      <c r="BL122" s="18">
        <f t="shared" ca="1" si="229"/>
        <v>0</v>
      </c>
      <c r="BM122" s="18">
        <f t="shared" ca="1" si="229"/>
        <v>0</v>
      </c>
      <c r="BN122" s="18">
        <f t="shared" ca="1" si="229"/>
        <v>0</v>
      </c>
      <c r="BO122" s="18">
        <f t="shared" ca="1" si="229"/>
        <v>0</v>
      </c>
      <c r="BP122" s="18">
        <f t="shared" ca="1" si="229"/>
        <v>0</v>
      </c>
      <c r="BQ122" s="18">
        <f t="shared" ca="1" si="229"/>
        <v>0</v>
      </c>
      <c r="BR122" s="18">
        <f t="shared" ca="1" si="229"/>
        <v>0</v>
      </c>
      <c r="BS122" s="18">
        <f t="shared" ca="1" si="229"/>
        <v>0</v>
      </c>
      <c r="BT122" s="18">
        <f t="shared" ca="1" si="229"/>
        <v>0</v>
      </c>
      <c r="BU122" s="18">
        <f t="shared" ca="1" si="229"/>
        <v>0</v>
      </c>
      <c r="BV122" s="18">
        <f t="shared" ca="1" si="229"/>
        <v>0</v>
      </c>
      <c r="BW122" s="18">
        <f t="shared" ref="BW122:EH122" ca="1" si="230">BW1100 - BW1119</f>
        <v>0</v>
      </c>
      <c r="BX122" s="18">
        <f t="shared" ca="1" si="230"/>
        <v>0</v>
      </c>
      <c r="BY122" s="18">
        <f t="shared" ca="1" si="230"/>
        <v>0</v>
      </c>
      <c r="BZ122" s="18">
        <f t="shared" ca="1" si="230"/>
        <v>0</v>
      </c>
      <c r="CA122" s="18">
        <f t="shared" ca="1" si="230"/>
        <v>0</v>
      </c>
      <c r="CB122" s="18">
        <f t="shared" ca="1" si="230"/>
        <v>0</v>
      </c>
      <c r="CC122" s="18">
        <f t="shared" ca="1" si="230"/>
        <v>0</v>
      </c>
      <c r="CD122" s="18">
        <f t="shared" ca="1" si="230"/>
        <v>0</v>
      </c>
      <c r="CE122" s="18">
        <f t="shared" ca="1" si="230"/>
        <v>0</v>
      </c>
      <c r="CF122" s="18">
        <f t="shared" ca="1" si="230"/>
        <v>0</v>
      </c>
      <c r="CG122" s="18">
        <f t="shared" ca="1" si="230"/>
        <v>0</v>
      </c>
      <c r="CH122" s="18">
        <f t="shared" ca="1" si="230"/>
        <v>0</v>
      </c>
      <c r="CI122" s="18">
        <f t="shared" ca="1" si="230"/>
        <v>0</v>
      </c>
      <c r="CJ122" s="18">
        <f t="shared" ca="1" si="230"/>
        <v>0</v>
      </c>
      <c r="CK122" s="18">
        <f t="shared" ca="1" si="230"/>
        <v>0</v>
      </c>
      <c r="CL122" s="18">
        <f t="shared" ca="1" si="230"/>
        <v>0</v>
      </c>
      <c r="CM122" s="18">
        <f t="shared" ca="1" si="230"/>
        <v>0</v>
      </c>
      <c r="CN122" s="18">
        <f t="shared" ca="1" si="230"/>
        <v>0</v>
      </c>
      <c r="CO122" s="18">
        <f t="shared" ca="1" si="230"/>
        <v>0</v>
      </c>
      <c r="CP122" s="18">
        <f t="shared" ca="1" si="230"/>
        <v>0</v>
      </c>
      <c r="CQ122" s="18">
        <f t="shared" ca="1" si="230"/>
        <v>0</v>
      </c>
      <c r="CR122" s="18">
        <f t="shared" ca="1" si="230"/>
        <v>0</v>
      </c>
      <c r="CS122" s="18">
        <f t="shared" ca="1" si="230"/>
        <v>0</v>
      </c>
      <c r="CT122" s="18">
        <f t="shared" ca="1" si="230"/>
        <v>0</v>
      </c>
      <c r="CU122" s="18">
        <f t="shared" ca="1" si="230"/>
        <v>0</v>
      </c>
      <c r="CV122" s="18">
        <f t="shared" ca="1" si="230"/>
        <v>0</v>
      </c>
      <c r="CW122" s="18">
        <f t="shared" ca="1" si="230"/>
        <v>0</v>
      </c>
      <c r="CX122" s="18">
        <f t="shared" ca="1" si="230"/>
        <v>0</v>
      </c>
      <c r="CY122" s="18">
        <f t="shared" ca="1" si="230"/>
        <v>0</v>
      </c>
      <c r="CZ122" s="18">
        <f t="shared" ca="1" si="230"/>
        <v>0</v>
      </c>
      <c r="DA122" s="18">
        <f t="shared" ca="1" si="230"/>
        <v>0</v>
      </c>
      <c r="DB122" s="18">
        <f t="shared" ca="1" si="230"/>
        <v>0</v>
      </c>
      <c r="DC122" s="18">
        <f t="shared" ca="1" si="230"/>
        <v>0</v>
      </c>
      <c r="DD122" s="18">
        <f t="shared" ca="1" si="230"/>
        <v>0</v>
      </c>
      <c r="DE122" s="18">
        <f t="shared" ca="1" si="230"/>
        <v>0</v>
      </c>
      <c r="DF122" s="18">
        <f t="shared" ca="1" si="230"/>
        <v>0</v>
      </c>
      <c r="DG122" s="18">
        <f t="shared" ca="1" si="230"/>
        <v>0</v>
      </c>
      <c r="DH122" s="18">
        <f t="shared" ca="1" si="230"/>
        <v>0</v>
      </c>
      <c r="DI122" s="18">
        <f t="shared" ca="1" si="230"/>
        <v>0</v>
      </c>
      <c r="DJ122" s="18">
        <f t="shared" ca="1" si="230"/>
        <v>0</v>
      </c>
      <c r="DK122" s="18">
        <f t="shared" ca="1" si="230"/>
        <v>0</v>
      </c>
      <c r="DL122" s="18">
        <f t="shared" ca="1" si="230"/>
        <v>0</v>
      </c>
      <c r="DM122" s="18">
        <f t="shared" ca="1" si="230"/>
        <v>0</v>
      </c>
      <c r="DN122" s="18">
        <f t="shared" ca="1" si="230"/>
        <v>0</v>
      </c>
      <c r="DO122" s="18">
        <f t="shared" ca="1" si="230"/>
        <v>0</v>
      </c>
      <c r="DP122" s="18">
        <f t="shared" ca="1" si="230"/>
        <v>0</v>
      </c>
      <c r="DQ122" s="18">
        <f t="shared" ca="1" si="230"/>
        <v>0</v>
      </c>
      <c r="DR122" s="18">
        <f t="shared" ca="1" si="230"/>
        <v>0</v>
      </c>
      <c r="DS122" s="18">
        <f t="shared" ca="1" si="230"/>
        <v>0</v>
      </c>
      <c r="DT122" s="18">
        <f t="shared" ca="1" si="230"/>
        <v>0</v>
      </c>
      <c r="DU122" s="18">
        <f t="shared" ca="1" si="230"/>
        <v>0</v>
      </c>
      <c r="DV122" s="18">
        <f t="shared" ca="1" si="230"/>
        <v>0</v>
      </c>
      <c r="DW122" s="18">
        <f t="shared" ca="1" si="230"/>
        <v>0</v>
      </c>
      <c r="DX122" s="18">
        <f t="shared" ca="1" si="230"/>
        <v>0</v>
      </c>
      <c r="DY122" s="18">
        <f t="shared" ca="1" si="230"/>
        <v>0</v>
      </c>
      <c r="DZ122" s="18">
        <f t="shared" ca="1" si="230"/>
        <v>0</v>
      </c>
      <c r="EA122" s="18">
        <f t="shared" ca="1" si="230"/>
        <v>0</v>
      </c>
      <c r="EB122" s="18">
        <f t="shared" ca="1" si="230"/>
        <v>0</v>
      </c>
      <c r="EC122" s="18">
        <f t="shared" ca="1" si="230"/>
        <v>0</v>
      </c>
      <c r="ED122" s="18">
        <f t="shared" ca="1" si="230"/>
        <v>0</v>
      </c>
      <c r="EE122" s="18">
        <f t="shared" ca="1" si="230"/>
        <v>0</v>
      </c>
      <c r="EF122" s="18">
        <f t="shared" ca="1" si="230"/>
        <v>0</v>
      </c>
      <c r="EG122" s="18">
        <f t="shared" ca="1" si="230"/>
        <v>0</v>
      </c>
      <c r="EH122" s="18">
        <f t="shared" ca="1" si="230"/>
        <v>0</v>
      </c>
      <c r="EI122" s="18">
        <f t="shared" ref="EI122:FR122" ca="1" si="231">EI1100 - EI1119</f>
        <v>0</v>
      </c>
      <c r="EJ122" s="18">
        <f t="shared" ca="1" si="231"/>
        <v>0</v>
      </c>
      <c r="EK122" s="18">
        <f t="shared" ca="1" si="231"/>
        <v>0</v>
      </c>
      <c r="EL122" s="18">
        <f t="shared" ca="1" si="231"/>
        <v>0</v>
      </c>
      <c r="EM122" s="18">
        <f t="shared" ca="1" si="231"/>
        <v>0</v>
      </c>
      <c r="EN122" s="18">
        <f t="shared" ca="1" si="231"/>
        <v>0</v>
      </c>
      <c r="EO122" s="18">
        <f t="shared" ca="1" si="231"/>
        <v>0</v>
      </c>
      <c r="EP122" s="18">
        <f t="shared" ca="1" si="231"/>
        <v>0</v>
      </c>
      <c r="EQ122" s="18">
        <f t="shared" ca="1" si="231"/>
        <v>0</v>
      </c>
      <c r="ER122" s="18">
        <f t="shared" ca="1" si="231"/>
        <v>0</v>
      </c>
      <c r="ES122" s="18">
        <f t="shared" ca="1" si="231"/>
        <v>0</v>
      </c>
      <c r="ET122" s="18">
        <f t="shared" ca="1" si="231"/>
        <v>0</v>
      </c>
      <c r="EU122" s="18">
        <f t="shared" ca="1" si="231"/>
        <v>0</v>
      </c>
      <c r="EV122" s="18">
        <f t="shared" ca="1" si="231"/>
        <v>0</v>
      </c>
      <c r="EW122" s="18">
        <f t="shared" ca="1" si="231"/>
        <v>0</v>
      </c>
      <c r="EX122" s="18">
        <f t="shared" ca="1" si="231"/>
        <v>0</v>
      </c>
      <c r="EY122" s="18">
        <f t="shared" ca="1" si="231"/>
        <v>0</v>
      </c>
      <c r="EZ122" s="18">
        <f t="shared" ca="1" si="231"/>
        <v>0</v>
      </c>
      <c r="FA122" s="18">
        <f t="shared" ca="1" si="231"/>
        <v>0</v>
      </c>
      <c r="FB122" s="18">
        <f t="shared" ca="1" si="231"/>
        <v>0</v>
      </c>
      <c r="FC122" s="18">
        <f t="shared" ca="1" si="231"/>
        <v>0</v>
      </c>
      <c r="FD122" s="18">
        <f t="shared" ca="1" si="231"/>
        <v>0</v>
      </c>
      <c r="FE122" s="18">
        <f t="shared" ca="1" si="231"/>
        <v>0</v>
      </c>
      <c r="FF122" s="18">
        <f t="shared" ca="1" si="231"/>
        <v>0</v>
      </c>
      <c r="FG122" s="18">
        <f t="shared" ca="1" si="231"/>
        <v>0</v>
      </c>
      <c r="FH122" s="18">
        <f t="shared" ca="1" si="231"/>
        <v>0</v>
      </c>
      <c r="FI122" s="18">
        <f t="shared" ca="1" si="231"/>
        <v>0</v>
      </c>
      <c r="FJ122" s="18">
        <f t="shared" ca="1" si="231"/>
        <v>0</v>
      </c>
      <c r="FK122" s="18">
        <f t="shared" ca="1" si="231"/>
        <v>0</v>
      </c>
      <c r="FL122" s="18">
        <f t="shared" ca="1" si="231"/>
        <v>0</v>
      </c>
      <c r="FM122" s="18">
        <f t="shared" ca="1" si="231"/>
        <v>0</v>
      </c>
      <c r="FN122" s="18">
        <f t="shared" ca="1" si="231"/>
        <v>0</v>
      </c>
      <c r="FO122" s="18">
        <f t="shared" ca="1" si="231"/>
        <v>0</v>
      </c>
      <c r="FP122" s="18">
        <f t="shared" ca="1" si="231"/>
        <v>0</v>
      </c>
      <c r="FQ122" s="18">
        <f t="shared" ca="1" si="231"/>
        <v>0</v>
      </c>
      <c r="FR122" s="18">
        <f t="shared" ca="1" si="231"/>
        <v>0</v>
      </c>
    </row>
    <row r="123" spans="3:174">
      <c r="C123" t="s">
        <v>939</v>
      </c>
      <c r="D123" s="144" t="s">
        <v>974</v>
      </c>
      <c r="I123" s="168">
        <f t="shared" ca="1" si="126"/>
        <v>0</v>
      </c>
      <c r="J123" s="18">
        <f ca="1">SUM(J1114:J1115)</f>
        <v>0</v>
      </c>
      <c r="K123" s="18">
        <f t="shared" ref="K123:BV123" ca="1" si="232">SUM(K1114:K1115)</f>
        <v>0</v>
      </c>
      <c r="L123" s="18">
        <f t="shared" ca="1" si="232"/>
        <v>0</v>
      </c>
      <c r="M123" s="18">
        <f t="shared" ca="1" si="232"/>
        <v>0</v>
      </c>
      <c r="N123" s="18">
        <f t="shared" ca="1" si="232"/>
        <v>0</v>
      </c>
      <c r="O123" s="18">
        <f t="shared" ca="1" si="232"/>
        <v>0</v>
      </c>
      <c r="P123" s="18">
        <f t="shared" ca="1" si="232"/>
        <v>0</v>
      </c>
      <c r="Q123" s="18">
        <f t="shared" ca="1" si="232"/>
        <v>0</v>
      </c>
      <c r="R123" s="18">
        <f t="shared" ca="1" si="232"/>
        <v>0</v>
      </c>
      <c r="S123" s="18">
        <f t="shared" ca="1" si="232"/>
        <v>0</v>
      </c>
      <c r="T123" s="18">
        <f t="shared" ca="1" si="232"/>
        <v>0</v>
      </c>
      <c r="U123" s="18">
        <f t="shared" ca="1" si="232"/>
        <v>0</v>
      </c>
      <c r="V123" s="18">
        <f t="shared" ca="1" si="232"/>
        <v>0</v>
      </c>
      <c r="W123" s="18">
        <f t="shared" ca="1" si="232"/>
        <v>0</v>
      </c>
      <c r="X123" s="18">
        <f t="shared" ca="1" si="232"/>
        <v>0</v>
      </c>
      <c r="Y123" s="18">
        <f t="shared" ca="1" si="232"/>
        <v>0</v>
      </c>
      <c r="Z123" s="18">
        <f t="shared" ca="1" si="232"/>
        <v>0</v>
      </c>
      <c r="AA123" s="18">
        <f t="shared" ca="1" si="232"/>
        <v>0</v>
      </c>
      <c r="AB123" s="18">
        <f t="shared" ca="1" si="232"/>
        <v>0</v>
      </c>
      <c r="AC123" s="18">
        <f t="shared" ca="1" si="232"/>
        <v>0</v>
      </c>
      <c r="AD123" s="18">
        <f t="shared" ca="1" si="232"/>
        <v>0</v>
      </c>
      <c r="AE123" s="18">
        <f t="shared" ca="1" si="232"/>
        <v>0</v>
      </c>
      <c r="AF123" s="18">
        <f t="shared" ca="1" si="232"/>
        <v>0</v>
      </c>
      <c r="AG123" s="18">
        <f t="shared" ca="1" si="232"/>
        <v>0</v>
      </c>
      <c r="AH123" s="18">
        <f t="shared" ca="1" si="232"/>
        <v>0</v>
      </c>
      <c r="AI123" s="18">
        <f t="shared" ca="1" si="232"/>
        <v>0</v>
      </c>
      <c r="AJ123" s="18">
        <f t="shared" ca="1" si="232"/>
        <v>0</v>
      </c>
      <c r="AK123" s="18">
        <f t="shared" ca="1" si="232"/>
        <v>0</v>
      </c>
      <c r="AL123" s="18">
        <f t="shared" ca="1" si="232"/>
        <v>0</v>
      </c>
      <c r="AM123" s="18">
        <f t="shared" ca="1" si="232"/>
        <v>0</v>
      </c>
      <c r="AN123" s="18">
        <f t="shared" ca="1" si="232"/>
        <v>0</v>
      </c>
      <c r="AO123" s="18">
        <f t="shared" ca="1" si="232"/>
        <v>0</v>
      </c>
      <c r="AP123" s="18">
        <f t="shared" ca="1" si="232"/>
        <v>0</v>
      </c>
      <c r="AQ123" s="18">
        <f t="shared" ca="1" si="232"/>
        <v>0</v>
      </c>
      <c r="AR123" s="18">
        <f t="shared" ca="1" si="232"/>
        <v>0</v>
      </c>
      <c r="AS123" s="18">
        <f t="shared" ca="1" si="232"/>
        <v>0</v>
      </c>
      <c r="AT123" s="18">
        <f t="shared" ca="1" si="232"/>
        <v>0</v>
      </c>
      <c r="AU123" s="18">
        <f t="shared" ca="1" si="232"/>
        <v>0</v>
      </c>
      <c r="AV123" s="18">
        <f t="shared" ca="1" si="232"/>
        <v>0</v>
      </c>
      <c r="AW123" s="18">
        <f t="shared" ca="1" si="232"/>
        <v>0</v>
      </c>
      <c r="AX123" s="18">
        <f t="shared" ca="1" si="232"/>
        <v>0</v>
      </c>
      <c r="AY123" s="18">
        <f t="shared" ca="1" si="232"/>
        <v>0</v>
      </c>
      <c r="AZ123" s="18">
        <f t="shared" ca="1" si="232"/>
        <v>0</v>
      </c>
      <c r="BA123" s="18">
        <f t="shared" ca="1" si="232"/>
        <v>0</v>
      </c>
      <c r="BB123" s="18">
        <f t="shared" ca="1" si="232"/>
        <v>0</v>
      </c>
      <c r="BC123" s="18">
        <f t="shared" ca="1" si="232"/>
        <v>0</v>
      </c>
      <c r="BD123" s="18">
        <f t="shared" ca="1" si="232"/>
        <v>0</v>
      </c>
      <c r="BE123" s="18">
        <f t="shared" ca="1" si="232"/>
        <v>0</v>
      </c>
      <c r="BF123" s="18">
        <f t="shared" ca="1" si="232"/>
        <v>0</v>
      </c>
      <c r="BG123" s="18">
        <f t="shared" ca="1" si="232"/>
        <v>0</v>
      </c>
      <c r="BH123" s="18">
        <f t="shared" ca="1" si="232"/>
        <v>0</v>
      </c>
      <c r="BI123" s="18">
        <f t="shared" ca="1" si="232"/>
        <v>0</v>
      </c>
      <c r="BJ123" s="18">
        <f t="shared" ca="1" si="232"/>
        <v>0</v>
      </c>
      <c r="BK123" s="18">
        <f t="shared" ca="1" si="232"/>
        <v>0</v>
      </c>
      <c r="BL123" s="18">
        <f t="shared" ca="1" si="232"/>
        <v>0</v>
      </c>
      <c r="BM123" s="18">
        <f t="shared" ca="1" si="232"/>
        <v>0</v>
      </c>
      <c r="BN123" s="18">
        <f t="shared" ca="1" si="232"/>
        <v>0</v>
      </c>
      <c r="BO123" s="18">
        <f t="shared" ca="1" si="232"/>
        <v>0</v>
      </c>
      <c r="BP123" s="18">
        <f t="shared" ca="1" si="232"/>
        <v>0</v>
      </c>
      <c r="BQ123" s="18">
        <f t="shared" ca="1" si="232"/>
        <v>0</v>
      </c>
      <c r="BR123" s="18">
        <f t="shared" ca="1" si="232"/>
        <v>0</v>
      </c>
      <c r="BS123" s="18">
        <f t="shared" ca="1" si="232"/>
        <v>0</v>
      </c>
      <c r="BT123" s="18">
        <f t="shared" ca="1" si="232"/>
        <v>0</v>
      </c>
      <c r="BU123" s="18">
        <f t="shared" ca="1" si="232"/>
        <v>0</v>
      </c>
      <c r="BV123" s="18">
        <f t="shared" ca="1" si="232"/>
        <v>0</v>
      </c>
      <c r="BW123" s="18">
        <f t="shared" ref="BW123:EH123" ca="1" si="233">SUM(BW1114:BW1115)</f>
        <v>0</v>
      </c>
      <c r="BX123" s="18">
        <f t="shared" ca="1" si="233"/>
        <v>0</v>
      </c>
      <c r="BY123" s="18">
        <f t="shared" ca="1" si="233"/>
        <v>0</v>
      </c>
      <c r="BZ123" s="18">
        <f t="shared" ca="1" si="233"/>
        <v>0</v>
      </c>
      <c r="CA123" s="18">
        <f t="shared" ca="1" si="233"/>
        <v>0</v>
      </c>
      <c r="CB123" s="18">
        <f t="shared" ca="1" si="233"/>
        <v>0</v>
      </c>
      <c r="CC123" s="18">
        <f t="shared" ca="1" si="233"/>
        <v>0</v>
      </c>
      <c r="CD123" s="18">
        <f t="shared" ca="1" si="233"/>
        <v>0</v>
      </c>
      <c r="CE123" s="18">
        <f t="shared" ca="1" si="233"/>
        <v>0</v>
      </c>
      <c r="CF123" s="18">
        <f t="shared" ca="1" si="233"/>
        <v>0</v>
      </c>
      <c r="CG123" s="18">
        <f t="shared" ca="1" si="233"/>
        <v>0</v>
      </c>
      <c r="CH123" s="18">
        <f t="shared" ca="1" si="233"/>
        <v>0</v>
      </c>
      <c r="CI123" s="18">
        <f t="shared" ca="1" si="233"/>
        <v>0</v>
      </c>
      <c r="CJ123" s="18">
        <f t="shared" ca="1" si="233"/>
        <v>0</v>
      </c>
      <c r="CK123" s="18">
        <f t="shared" ca="1" si="233"/>
        <v>0</v>
      </c>
      <c r="CL123" s="18">
        <f t="shared" ca="1" si="233"/>
        <v>0</v>
      </c>
      <c r="CM123" s="18">
        <f t="shared" ca="1" si="233"/>
        <v>0</v>
      </c>
      <c r="CN123" s="18">
        <f t="shared" ca="1" si="233"/>
        <v>0</v>
      </c>
      <c r="CO123" s="18">
        <f t="shared" ca="1" si="233"/>
        <v>0</v>
      </c>
      <c r="CP123" s="18">
        <f t="shared" ca="1" si="233"/>
        <v>0</v>
      </c>
      <c r="CQ123" s="18">
        <f t="shared" ca="1" si="233"/>
        <v>0</v>
      </c>
      <c r="CR123" s="18">
        <f t="shared" ca="1" si="233"/>
        <v>0</v>
      </c>
      <c r="CS123" s="18">
        <f t="shared" ca="1" si="233"/>
        <v>0</v>
      </c>
      <c r="CT123" s="18">
        <f t="shared" ca="1" si="233"/>
        <v>0</v>
      </c>
      <c r="CU123" s="18">
        <f t="shared" ca="1" si="233"/>
        <v>0</v>
      </c>
      <c r="CV123" s="18">
        <f t="shared" ca="1" si="233"/>
        <v>0</v>
      </c>
      <c r="CW123" s="18">
        <f t="shared" ca="1" si="233"/>
        <v>0</v>
      </c>
      <c r="CX123" s="18">
        <f t="shared" ca="1" si="233"/>
        <v>0</v>
      </c>
      <c r="CY123" s="18">
        <f t="shared" ca="1" si="233"/>
        <v>0</v>
      </c>
      <c r="CZ123" s="18">
        <f t="shared" ca="1" si="233"/>
        <v>0</v>
      </c>
      <c r="DA123" s="18">
        <f t="shared" ca="1" si="233"/>
        <v>0</v>
      </c>
      <c r="DB123" s="18">
        <f t="shared" ca="1" si="233"/>
        <v>0</v>
      </c>
      <c r="DC123" s="18">
        <f t="shared" ca="1" si="233"/>
        <v>0</v>
      </c>
      <c r="DD123" s="18">
        <f t="shared" ca="1" si="233"/>
        <v>0</v>
      </c>
      <c r="DE123" s="18">
        <f t="shared" ca="1" si="233"/>
        <v>0</v>
      </c>
      <c r="DF123" s="18">
        <f t="shared" ca="1" si="233"/>
        <v>0</v>
      </c>
      <c r="DG123" s="18">
        <f t="shared" ca="1" si="233"/>
        <v>0</v>
      </c>
      <c r="DH123" s="18">
        <f t="shared" ca="1" si="233"/>
        <v>0</v>
      </c>
      <c r="DI123" s="18">
        <f t="shared" ca="1" si="233"/>
        <v>0</v>
      </c>
      <c r="DJ123" s="18">
        <f t="shared" ca="1" si="233"/>
        <v>0</v>
      </c>
      <c r="DK123" s="18">
        <f t="shared" ca="1" si="233"/>
        <v>0</v>
      </c>
      <c r="DL123" s="18">
        <f t="shared" ca="1" si="233"/>
        <v>0</v>
      </c>
      <c r="DM123" s="18">
        <f t="shared" ca="1" si="233"/>
        <v>0</v>
      </c>
      <c r="DN123" s="18">
        <f t="shared" ca="1" si="233"/>
        <v>0</v>
      </c>
      <c r="DO123" s="18">
        <f t="shared" ca="1" si="233"/>
        <v>0</v>
      </c>
      <c r="DP123" s="18">
        <f t="shared" ca="1" si="233"/>
        <v>0</v>
      </c>
      <c r="DQ123" s="18">
        <f t="shared" ca="1" si="233"/>
        <v>0</v>
      </c>
      <c r="DR123" s="18">
        <f t="shared" ca="1" si="233"/>
        <v>0</v>
      </c>
      <c r="DS123" s="18">
        <f t="shared" ca="1" si="233"/>
        <v>0</v>
      </c>
      <c r="DT123" s="18">
        <f t="shared" ca="1" si="233"/>
        <v>0</v>
      </c>
      <c r="DU123" s="18">
        <f t="shared" ca="1" si="233"/>
        <v>0</v>
      </c>
      <c r="DV123" s="18">
        <f t="shared" ca="1" si="233"/>
        <v>0</v>
      </c>
      <c r="DW123" s="18">
        <f t="shared" ca="1" si="233"/>
        <v>0</v>
      </c>
      <c r="DX123" s="18">
        <f t="shared" ca="1" si="233"/>
        <v>0</v>
      </c>
      <c r="DY123" s="18">
        <f t="shared" ca="1" si="233"/>
        <v>0</v>
      </c>
      <c r="DZ123" s="18">
        <f t="shared" ca="1" si="233"/>
        <v>0</v>
      </c>
      <c r="EA123" s="18">
        <f t="shared" ca="1" si="233"/>
        <v>0</v>
      </c>
      <c r="EB123" s="18">
        <f t="shared" ca="1" si="233"/>
        <v>0</v>
      </c>
      <c r="EC123" s="18">
        <f t="shared" ca="1" si="233"/>
        <v>0</v>
      </c>
      <c r="ED123" s="18">
        <f t="shared" ca="1" si="233"/>
        <v>0</v>
      </c>
      <c r="EE123" s="18">
        <f t="shared" ca="1" si="233"/>
        <v>0</v>
      </c>
      <c r="EF123" s="18">
        <f t="shared" ca="1" si="233"/>
        <v>0</v>
      </c>
      <c r="EG123" s="18">
        <f t="shared" ca="1" si="233"/>
        <v>0</v>
      </c>
      <c r="EH123" s="18">
        <f t="shared" ca="1" si="233"/>
        <v>0</v>
      </c>
      <c r="EI123" s="18">
        <f t="shared" ref="EI123:FR123" ca="1" si="234">SUM(EI1114:EI1115)</f>
        <v>0</v>
      </c>
      <c r="EJ123" s="18">
        <f t="shared" ca="1" si="234"/>
        <v>0</v>
      </c>
      <c r="EK123" s="18">
        <f t="shared" ca="1" si="234"/>
        <v>0</v>
      </c>
      <c r="EL123" s="18">
        <f t="shared" ca="1" si="234"/>
        <v>0</v>
      </c>
      <c r="EM123" s="18">
        <f t="shared" ca="1" si="234"/>
        <v>0</v>
      </c>
      <c r="EN123" s="18">
        <f t="shared" ca="1" si="234"/>
        <v>0</v>
      </c>
      <c r="EO123" s="18">
        <f t="shared" ca="1" si="234"/>
        <v>0</v>
      </c>
      <c r="EP123" s="18">
        <f t="shared" ca="1" si="234"/>
        <v>0</v>
      </c>
      <c r="EQ123" s="18">
        <f t="shared" ca="1" si="234"/>
        <v>0</v>
      </c>
      <c r="ER123" s="18">
        <f t="shared" ca="1" si="234"/>
        <v>0</v>
      </c>
      <c r="ES123" s="18">
        <f t="shared" ca="1" si="234"/>
        <v>0</v>
      </c>
      <c r="ET123" s="18">
        <f t="shared" ca="1" si="234"/>
        <v>0</v>
      </c>
      <c r="EU123" s="18">
        <f t="shared" ca="1" si="234"/>
        <v>0</v>
      </c>
      <c r="EV123" s="18">
        <f t="shared" ca="1" si="234"/>
        <v>0</v>
      </c>
      <c r="EW123" s="18">
        <f t="shared" ca="1" si="234"/>
        <v>0</v>
      </c>
      <c r="EX123" s="18">
        <f t="shared" ca="1" si="234"/>
        <v>0</v>
      </c>
      <c r="EY123" s="18">
        <f t="shared" ca="1" si="234"/>
        <v>0</v>
      </c>
      <c r="EZ123" s="18">
        <f t="shared" ca="1" si="234"/>
        <v>0</v>
      </c>
      <c r="FA123" s="18">
        <f t="shared" ca="1" si="234"/>
        <v>0</v>
      </c>
      <c r="FB123" s="18">
        <f t="shared" ca="1" si="234"/>
        <v>0</v>
      </c>
      <c r="FC123" s="18">
        <f t="shared" ca="1" si="234"/>
        <v>0</v>
      </c>
      <c r="FD123" s="18">
        <f t="shared" ca="1" si="234"/>
        <v>0</v>
      </c>
      <c r="FE123" s="18">
        <f t="shared" ca="1" si="234"/>
        <v>0</v>
      </c>
      <c r="FF123" s="18">
        <f t="shared" ca="1" si="234"/>
        <v>0</v>
      </c>
      <c r="FG123" s="18">
        <f t="shared" ca="1" si="234"/>
        <v>0</v>
      </c>
      <c r="FH123" s="18">
        <f t="shared" ca="1" si="234"/>
        <v>0</v>
      </c>
      <c r="FI123" s="18">
        <f t="shared" ca="1" si="234"/>
        <v>0</v>
      </c>
      <c r="FJ123" s="18">
        <f t="shared" ca="1" si="234"/>
        <v>0</v>
      </c>
      <c r="FK123" s="18">
        <f t="shared" ca="1" si="234"/>
        <v>0</v>
      </c>
      <c r="FL123" s="18">
        <f t="shared" ca="1" si="234"/>
        <v>0</v>
      </c>
      <c r="FM123" s="18">
        <f t="shared" ca="1" si="234"/>
        <v>0</v>
      </c>
      <c r="FN123" s="18">
        <f t="shared" ca="1" si="234"/>
        <v>0</v>
      </c>
      <c r="FO123" s="18">
        <f t="shared" ca="1" si="234"/>
        <v>0</v>
      </c>
      <c r="FP123" s="18">
        <f t="shared" ca="1" si="234"/>
        <v>0</v>
      </c>
      <c r="FQ123" s="18">
        <f t="shared" ca="1" si="234"/>
        <v>0</v>
      </c>
      <c r="FR123" s="18">
        <f t="shared" ca="1" si="234"/>
        <v>0</v>
      </c>
    </row>
    <row r="124" spans="3:174">
      <c r="C124" t="s">
        <v>870</v>
      </c>
      <c r="D124" s="144" t="s">
        <v>974</v>
      </c>
      <c r="I124" s="168">
        <f t="shared" si="126"/>
        <v>-8252.5610593972615</v>
      </c>
      <c r="J124" s="18">
        <f>-1 * SUM(J807,J810)</f>
        <v>0</v>
      </c>
      <c r="K124" s="18">
        <f t="shared" ref="K124:BV124" si="235">-1 * SUM(K807,K810)</f>
        <v>0</v>
      </c>
      <c r="L124" s="18">
        <f t="shared" si="235"/>
        <v>0</v>
      </c>
      <c r="M124" s="18">
        <f t="shared" si="235"/>
        <v>0</v>
      </c>
      <c r="N124" s="18">
        <f t="shared" si="235"/>
        <v>0</v>
      </c>
      <c r="O124" s="18">
        <f t="shared" si="235"/>
        <v>0</v>
      </c>
      <c r="P124" s="18">
        <f t="shared" si="235"/>
        <v>0</v>
      </c>
      <c r="Q124" s="18">
        <f t="shared" si="235"/>
        <v>0</v>
      </c>
      <c r="R124" s="18">
        <f t="shared" si="235"/>
        <v>0</v>
      </c>
      <c r="S124" s="18">
        <f t="shared" si="235"/>
        <v>0</v>
      </c>
      <c r="T124" s="18">
        <f t="shared" si="235"/>
        <v>0</v>
      </c>
      <c r="U124" s="18">
        <f t="shared" si="235"/>
        <v>0</v>
      </c>
      <c r="V124" s="18">
        <f t="shared" si="235"/>
        <v>0</v>
      </c>
      <c r="W124" s="18">
        <f t="shared" si="235"/>
        <v>0</v>
      </c>
      <c r="X124" s="18">
        <f t="shared" si="235"/>
        <v>0</v>
      </c>
      <c r="Y124" s="18">
        <f t="shared" si="235"/>
        <v>0</v>
      </c>
      <c r="Z124" s="18">
        <f t="shared" si="235"/>
        <v>0</v>
      </c>
      <c r="AA124" s="18">
        <f t="shared" si="235"/>
        <v>0</v>
      </c>
      <c r="AB124" s="18">
        <f t="shared" si="235"/>
        <v>-227.8960280547945</v>
      </c>
      <c r="AC124" s="18">
        <f t="shared" si="235"/>
        <v>-227.8960280547945</v>
      </c>
      <c r="AD124" s="18">
        <f>-1 * SUM(AD807,AD810)</f>
        <v>-224.80299868852455</v>
      </c>
      <c r="AE124" s="18">
        <f t="shared" si="235"/>
        <v>-224.80299868852455</v>
      </c>
      <c r="AF124" s="18">
        <f t="shared" si="235"/>
        <v>-227.27336131147538</v>
      </c>
      <c r="AG124" s="18">
        <f t="shared" si="235"/>
        <v>-227.27336131147538</v>
      </c>
      <c r="AH124" s="18">
        <f t="shared" si="235"/>
        <v>-222.94176657534243</v>
      </c>
      <c r="AI124" s="18">
        <f t="shared" si="235"/>
        <v>-225.41889731506845</v>
      </c>
      <c r="AJ124" s="18">
        <f t="shared" si="235"/>
        <v>-227.8960280547945</v>
      </c>
      <c r="AK124" s="18">
        <f t="shared" si="235"/>
        <v>-227.8960280547945</v>
      </c>
      <c r="AL124" s="18">
        <f t="shared" si="235"/>
        <v>-222.94176657534243</v>
      </c>
      <c r="AM124" s="18">
        <f t="shared" si="235"/>
        <v>-225.41889731506845</v>
      </c>
      <c r="AN124" s="18">
        <f t="shared" si="235"/>
        <v>-227.8960280547945</v>
      </c>
      <c r="AO124" s="18">
        <f t="shared" si="235"/>
        <v>-227.8960280547945</v>
      </c>
      <c r="AP124" s="18">
        <f t="shared" si="235"/>
        <v>-222.94176657534243</v>
      </c>
      <c r="AQ124" s="18">
        <f t="shared" si="235"/>
        <v>-225.41889731506845</v>
      </c>
      <c r="AR124" s="18">
        <f t="shared" si="235"/>
        <v>-227.8960280547945</v>
      </c>
      <c r="AS124" s="18">
        <f t="shared" si="235"/>
        <v>-227.8960280547945</v>
      </c>
      <c r="AT124" s="18">
        <f t="shared" si="235"/>
        <v>-224.80299868852455</v>
      </c>
      <c r="AU124" s="18">
        <f t="shared" si="235"/>
        <v>-224.80299868852455</v>
      </c>
      <c r="AV124" s="18">
        <f t="shared" si="235"/>
        <v>-227.27336131147538</v>
      </c>
      <c r="AW124" s="18">
        <f t="shared" si="235"/>
        <v>-227.27336131147538</v>
      </c>
      <c r="AX124" s="18">
        <f t="shared" si="235"/>
        <v>-222.94176657534243</v>
      </c>
      <c r="AY124" s="18">
        <f t="shared" si="235"/>
        <v>-225.41889731506845</v>
      </c>
      <c r="AZ124" s="18">
        <f t="shared" si="235"/>
        <v>-227.8960280547945</v>
      </c>
      <c r="BA124" s="18">
        <f t="shared" si="235"/>
        <v>-227.8960280547945</v>
      </c>
      <c r="BB124" s="18">
        <f t="shared" si="235"/>
        <v>-222.94176657534243</v>
      </c>
      <c r="BC124" s="18">
        <f t="shared" si="235"/>
        <v>-225.41889731506845</v>
      </c>
      <c r="BD124" s="18">
        <f t="shared" si="235"/>
        <v>-227.8960280547945</v>
      </c>
      <c r="BE124" s="18">
        <f t="shared" si="235"/>
        <v>-227.8960280547945</v>
      </c>
      <c r="BF124" s="18">
        <f t="shared" si="235"/>
        <v>-222.94176657534243</v>
      </c>
      <c r="BG124" s="18">
        <f t="shared" si="235"/>
        <v>-225.41889731506845</v>
      </c>
      <c r="BH124" s="18">
        <f t="shared" si="235"/>
        <v>-227.8960280547945</v>
      </c>
      <c r="BI124" s="18">
        <f t="shared" si="235"/>
        <v>-227.8960280547945</v>
      </c>
      <c r="BJ124" s="18">
        <f t="shared" si="235"/>
        <v>-112.40149934426226</v>
      </c>
      <c r="BK124" s="18">
        <f t="shared" si="235"/>
        <v>-112.40149934426226</v>
      </c>
      <c r="BL124" s="18">
        <f t="shared" si="235"/>
        <v>-113.63668065573768</v>
      </c>
      <c r="BM124" s="18">
        <f t="shared" si="235"/>
        <v>-113.63668065573768</v>
      </c>
      <c r="BN124" s="18">
        <f t="shared" si="235"/>
        <v>-111.47088328767119</v>
      </c>
      <c r="BO124" s="18">
        <f t="shared" si="235"/>
        <v>0</v>
      </c>
      <c r="BP124" s="18">
        <f t="shared" si="235"/>
        <v>0</v>
      </c>
      <c r="BQ124" s="18">
        <f t="shared" si="235"/>
        <v>0</v>
      </c>
      <c r="BR124" s="18">
        <f t="shared" si="235"/>
        <v>0</v>
      </c>
      <c r="BS124" s="18">
        <f t="shared" si="235"/>
        <v>0</v>
      </c>
      <c r="BT124" s="18">
        <f t="shared" si="235"/>
        <v>0</v>
      </c>
      <c r="BU124" s="18">
        <f t="shared" si="235"/>
        <v>0</v>
      </c>
      <c r="BV124" s="18">
        <f t="shared" si="235"/>
        <v>0</v>
      </c>
      <c r="BW124" s="18">
        <f t="shared" ref="BW124:EH124" si="236">-1 * SUM(BW807,BW810)</f>
        <v>0</v>
      </c>
      <c r="BX124" s="18">
        <f t="shared" si="236"/>
        <v>0</v>
      </c>
      <c r="BY124" s="18">
        <f t="shared" si="236"/>
        <v>0</v>
      </c>
      <c r="BZ124" s="18">
        <f t="shared" si="236"/>
        <v>0</v>
      </c>
      <c r="CA124" s="18">
        <f t="shared" si="236"/>
        <v>0</v>
      </c>
      <c r="CB124" s="18">
        <f t="shared" si="236"/>
        <v>0</v>
      </c>
      <c r="CC124" s="18">
        <f t="shared" si="236"/>
        <v>0</v>
      </c>
      <c r="CD124" s="18">
        <f t="shared" si="236"/>
        <v>0</v>
      </c>
      <c r="CE124" s="18">
        <f t="shared" si="236"/>
        <v>0</v>
      </c>
      <c r="CF124" s="18">
        <f t="shared" si="236"/>
        <v>0</v>
      </c>
      <c r="CG124" s="18">
        <f t="shared" si="236"/>
        <v>0</v>
      </c>
      <c r="CH124" s="18">
        <f t="shared" si="236"/>
        <v>0</v>
      </c>
      <c r="CI124" s="18">
        <f t="shared" si="236"/>
        <v>0</v>
      </c>
      <c r="CJ124" s="18">
        <f t="shared" si="236"/>
        <v>0</v>
      </c>
      <c r="CK124" s="18">
        <f t="shared" si="236"/>
        <v>0</v>
      </c>
      <c r="CL124" s="18">
        <f t="shared" si="236"/>
        <v>0</v>
      </c>
      <c r="CM124" s="18">
        <f t="shared" si="236"/>
        <v>0</v>
      </c>
      <c r="CN124" s="18">
        <f t="shared" si="236"/>
        <v>0</v>
      </c>
      <c r="CO124" s="18">
        <f t="shared" si="236"/>
        <v>0</v>
      </c>
      <c r="CP124" s="18">
        <f t="shared" si="236"/>
        <v>0</v>
      </c>
      <c r="CQ124" s="18">
        <f t="shared" si="236"/>
        <v>0</v>
      </c>
      <c r="CR124" s="18">
        <f t="shared" si="236"/>
        <v>0</v>
      </c>
      <c r="CS124" s="18">
        <f t="shared" si="236"/>
        <v>0</v>
      </c>
      <c r="CT124" s="18">
        <f t="shared" si="236"/>
        <v>0</v>
      </c>
      <c r="CU124" s="18">
        <f t="shared" si="236"/>
        <v>0</v>
      </c>
      <c r="CV124" s="18">
        <f t="shared" si="236"/>
        <v>0</v>
      </c>
      <c r="CW124" s="18">
        <f t="shared" si="236"/>
        <v>0</v>
      </c>
      <c r="CX124" s="18">
        <f t="shared" si="236"/>
        <v>0</v>
      </c>
      <c r="CY124" s="18">
        <f t="shared" si="236"/>
        <v>0</v>
      </c>
      <c r="CZ124" s="18">
        <f t="shared" si="236"/>
        <v>0</v>
      </c>
      <c r="DA124" s="18">
        <f t="shared" si="236"/>
        <v>0</v>
      </c>
      <c r="DB124" s="18">
        <f t="shared" si="236"/>
        <v>0</v>
      </c>
      <c r="DC124" s="18">
        <f t="shared" si="236"/>
        <v>0</v>
      </c>
      <c r="DD124" s="18">
        <f t="shared" si="236"/>
        <v>0</v>
      </c>
      <c r="DE124" s="18">
        <f t="shared" si="236"/>
        <v>0</v>
      </c>
      <c r="DF124" s="18">
        <f t="shared" si="236"/>
        <v>0</v>
      </c>
      <c r="DG124" s="18">
        <f t="shared" si="236"/>
        <v>0</v>
      </c>
      <c r="DH124" s="18">
        <f t="shared" si="236"/>
        <v>0</v>
      </c>
      <c r="DI124" s="18">
        <f t="shared" si="236"/>
        <v>0</v>
      </c>
      <c r="DJ124" s="18">
        <f t="shared" si="236"/>
        <v>0</v>
      </c>
      <c r="DK124" s="18">
        <f t="shared" si="236"/>
        <v>0</v>
      </c>
      <c r="DL124" s="18">
        <f t="shared" si="236"/>
        <v>0</v>
      </c>
      <c r="DM124" s="18">
        <f t="shared" si="236"/>
        <v>0</v>
      </c>
      <c r="DN124" s="18">
        <f t="shared" si="236"/>
        <v>0</v>
      </c>
      <c r="DO124" s="18">
        <f t="shared" si="236"/>
        <v>0</v>
      </c>
      <c r="DP124" s="18">
        <f t="shared" si="236"/>
        <v>0</v>
      </c>
      <c r="DQ124" s="18">
        <f t="shared" si="236"/>
        <v>0</v>
      </c>
      <c r="DR124" s="18">
        <f t="shared" si="236"/>
        <v>0</v>
      </c>
      <c r="DS124" s="18">
        <f t="shared" si="236"/>
        <v>0</v>
      </c>
      <c r="DT124" s="18">
        <f t="shared" si="236"/>
        <v>0</v>
      </c>
      <c r="DU124" s="18">
        <f t="shared" si="236"/>
        <v>0</v>
      </c>
      <c r="DV124" s="18">
        <f t="shared" si="236"/>
        <v>0</v>
      </c>
      <c r="DW124" s="18">
        <f t="shared" si="236"/>
        <v>0</v>
      </c>
      <c r="DX124" s="18">
        <f t="shared" si="236"/>
        <v>0</v>
      </c>
      <c r="DY124" s="18">
        <f t="shared" si="236"/>
        <v>0</v>
      </c>
      <c r="DZ124" s="18">
        <f t="shared" si="236"/>
        <v>0</v>
      </c>
      <c r="EA124" s="18">
        <f t="shared" si="236"/>
        <v>0</v>
      </c>
      <c r="EB124" s="18">
        <f t="shared" si="236"/>
        <v>0</v>
      </c>
      <c r="EC124" s="18">
        <f t="shared" si="236"/>
        <v>0</v>
      </c>
      <c r="ED124" s="18">
        <f t="shared" si="236"/>
        <v>0</v>
      </c>
      <c r="EE124" s="18">
        <f t="shared" si="236"/>
        <v>0</v>
      </c>
      <c r="EF124" s="18">
        <f t="shared" si="236"/>
        <v>0</v>
      </c>
      <c r="EG124" s="18">
        <f t="shared" si="236"/>
        <v>0</v>
      </c>
      <c r="EH124" s="18">
        <f t="shared" si="236"/>
        <v>0</v>
      </c>
      <c r="EI124" s="18">
        <f t="shared" ref="EI124:FR124" si="237">-1 * SUM(EI807,EI810)</f>
        <v>0</v>
      </c>
      <c r="EJ124" s="18">
        <f t="shared" si="237"/>
        <v>0</v>
      </c>
      <c r="EK124" s="18">
        <f t="shared" si="237"/>
        <v>0</v>
      </c>
      <c r="EL124" s="18">
        <f t="shared" si="237"/>
        <v>0</v>
      </c>
      <c r="EM124" s="18">
        <f t="shared" si="237"/>
        <v>0</v>
      </c>
      <c r="EN124" s="18">
        <f t="shared" si="237"/>
        <v>0</v>
      </c>
      <c r="EO124" s="18">
        <f t="shared" si="237"/>
        <v>0</v>
      </c>
      <c r="EP124" s="18">
        <f t="shared" si="237"/>
        <v>0</v>
      </c>
      <c r="EQ124" s="18">
        <f t="shared" si="237"/>
        <v>0</v>
      </c>
      <c r="ER124" s="18">
        <f t="shared" si="237"/>
        <v>0</v>
      </c>
      <c r="ES124" s="18">
        <f t="shared" si="237"/>
        <v>0</v>
      </c>
      <c r="ET124" s="18">
        <f t="shared" si="237"/>
        <v>0</v>
      </c>
      <c r="EU124" s="18">
        <f t="shared" si="237"/>
        <v>0</v>
      </c>
      <c r="EV124" s="18">
        <f t="shared" si="237"/>
        <v>0</v>
      </c>
      <c r="EW124" s="18">
        <f t="shared" si="237"/>
        <v>0</v>
      </c>
      <c r="EX124" s="18">
        <f t="shared" si="237"/>
        <v>0</v>
      </c>
      <c r="EY124" s="18">
        <f t="shared" si="237"/>
        <v>0</v>
      </c>
      <c r="EZ124" s="18">
        <f t="shared" si="237"/>
        <v>0</v>
      </c>
      <c r="FA124" s="18">
        <f t="shared" si="237"/>
        <v>0</v>
      </c>
      <c r="FB124" s="18">
        <f t="shared" si="237"/>
        <v>0</v>
      </c>
      <c r="FC124" s="18">
        <f t="shared" si="237"/>
        <v>0</v>
      </c>
      <c r="FD124" s="18">
        <f t="shared" si="237"/>
        <v>0</v>
      </c>
      <c r="FE124" s="18">
        <f t="shared" si="237"/>
        <v>0</v>
      </c>
      <c r="FF124" s="18">
        <f t="shared" si="237"/>
        <v>0</v>
      </c>
      <c r="FG124" s="18">
        <f t="shared" si="237"/>
        <v>0</v>
      </c>
      <c r="FH124" s="18">
        <f t="shared" si="237"/>
        <v>0</v>
      </c>
      <c r="FI124" s="18">
        <f t="shared" si="237"/>
        <v>0</v>
      </c>
      <c r="FJ124" s="18">
        <f t="shared" si="237"/>
        <v>0</v>
      </c>
      <c r="FK124" s="18">
        <f t="shared" si="237"/>
        <v>0</v>
      </c>
      <c r="FL124" s="18">
        <f t="shared" si="237"/>
        <v>0</v>
      </c>
      <c r="FM124" s="18">
        <f t="shared" si="237"/>
        <v>0</v>
      </c>
      <c r="FN124" s="18">
        <f t="shared" si="237"/>
        <v>0</v>
      </c>
      <c r="FO124" s="18">
        <f t="shared" si="237"/>
        <v>0</v>
      </c>
      <c r="FP124" s="18">
        <f t="shared" si="237"/>
        <v>0</v>
      </c>
      <c r="FQ124" s="18">
        <f t="shared" si="237"/>
        <v>0</v>
      </c>
      <c r="FR124" s="18">
        <f t="shared" si="237"/>
        <v>0</v>
      </c>
    </row>
    <row r="125" spans="3:174">
      <c r="C125" t="s">
        <v>864</v>
      </c>
      <c r="D125" s="144" t="s">
        <v>974</v>
      </c>
      <c r="I125" s="168">
        <f ca="1">SUM(J125:FR125)</f>
        <v>0</v>
      </c>
      <c r="J125" s="18">
        <f>-1 * J782</f>
        <v>0</v>
      </c>
      <c r="K125" s="18">
        <f t="shared" ref="K125:BV125" si="238">-1 * K782</f>
        <v>0</v>
      </c>
      <c r="L125" s="18">
        <f t="shared" si="238"/>
        <v>0</v>
      </c>
      <c r="M125" s="18">
        <f t="shared" si="238"/>
        <v>0</v>
      </c>
      <c r="N125" s="18">
        <f t="shared" ca="1" si="238"/>
        <v>0</v>
      </c>
      <c r="O125" s="18">
        <f t="shared" ca="1" si="238"/>
        <v>0</v>
      </c>
      <c r="P125" s="18">
        <f t="shared" ca="1" si="238"/>
        <v>0</v>
      </c>
      <c r="Q125" s="18">
        <f t="shared" ca="1" si="238"/>
        <v>0</v>
      </c>
      <c r="R125" s="18">
        <f t="shared" ca="1" si="238"/>
        <v>0</v>
      </c>
      <c r="S125" s="18">
        <f t="shared" ca="1" si="238"/>
        <v>0</v>
      </c>
      <c r="T125" s="18">
        <f t="shared" ca="1" si="238"/>
        <v>0</v>
      </c>
      <c r="U125" s="18">
        <f t="shared" ca="1" si="238"/>
        <v>0</v>
      </c>
      <c r="V125" s="18">
        <f t="shared" ca="1" si="238"/>
        <v>0</v>
      </c>
      <c r="W125" s="18">
        <f t="shared" ca="1" si="238"/>
        <v>0</v>
      </c>
      <c r="X125" s="18">
        <f t="shared" ca="1" si="238"/>
        <v>0</v>
      </c>
      <c r="Y125" s="18">
        <f t="shared" ca="1" si="238"/>
        <v>0</v>
      </c>
      <c r="Z125" s="18">
        <f t="shared" ca="1" si="238"/>
        <v>0</v>
      </c>
      <c r="AA125" s="18">
        <f t="shared" ca="1" si="238"/>
        <v>0</v>
      </c>
      <c r="AB125" s="18">
        <f t="shared" ca="1" si="238"/>
        <v>0</v>
      </c>
      <c r="AC125" s="18">
        <f t="shared" ca="1" si="238"/>
        <v>0</v>
      </c>
      <c r="AD125" s="18">
        <f t="shared" ca="1" si="238"/>
        <v>0</v>
      </c>
      <c r="AE125" s="18">
        <f t="shared" ca="1" si="238"/>
        <v>0</v>
      </c>
      <c r="AF125" s="18">
        <f t="shared" ca="1" si="238"/>
        <v>0</v>
      </c>
      <c r="AG125" s="18">
        <f t="shared" ca="1" si="238"/>
        <v>0</v>
      </c>
      <c r="AH125" s="18">
        <f t="shared" ca="1" si="238"/>
        <v>0</v>
      </c>
      <c r="AI125" s="18">
        <f t="shared" ca="1" si="238"/>
        <v>0</v>
      </c>
      <c r="AJ125" s="18">
        <f t="shared" ca="1" si="238"/>
        <v>0</v>
      </c>
      <c r="AK125" s="18">
        <f t="shared" ca="1" si="238"/>
        <v>0</v>
      </c>
      <c r="AL125" s="18">
        <f t="shared" ca="1" si="238"/>
        <v>0</v>
      </c>
      <c r="AM125" s="18">
        <f t="shared" ca="1" si="238"/>
        <v>0</v>
      </c>
      <c r="AN125" s="18">
        <f t="shared" ca="1" si="238"/>
        <v>0</v>
      </c>
      <c r="AO125" s="18">
        <f t="shared" ca="1" si="238"/>
        <v>0</v>
      </c>
      <c r="AP125" s="18">
        <f t="shared" ca="1" si="238"/>
        <v>0</v>
      </c>
      <c r="AQ125" s="18">
        <f t="shared" ca="1" si="238"/>
        <v>0</v>
      </c>
      <c r="AR125" s="18">
        <f t="shared" ca="1" si="238"/>
        <v>0</v>
      </c>
      <c r="AS125" s="18">
        <f t="shared" ca="1" si="238"/>
        <v>0</v>
      </c>
      <c r="AT125" s="18">
        <f t="shared" ca="1" si="238"/>
        <v>0</v>
      </c>
      <c r="AU125" s="18">
        <f t="shared" ca="1" si="238"/>
        <v>0</v>
      </c>
      <c r="AV125" s="18">
        <f t="shared" ca="1" si="238"/>
        <v>0</v>
      </c>
      <c r="AW125" s="18">
        <f t="shared" ca="1" si="238"/>
        <v>0</v>
      </c>
      <c r="AX125" s="18">
        <f t="shared" ca="1" si="238"/>
        <v>0</v>
      </c>
      <c r="AY125" s="18">
        <f t="shared" ca="1" si="238"/>
        <v>0</v>
      </c>
      <c r="AZ125" s="18">
        <f t="shared" ca="1" si="238"/>
        <v>0</v>
      </c>
      <c r="BA125" s="18">
        <f t="shared" ca="1" si="238"/>
        <v>0</v>
      </c>
      <c r="BB125" s="18">
        <f t="shared" ca="1" si="238"/>
        <v>0</v>
      </c>
      <c r="BC125" s="18">
        <f t="shared" ca="1" si="238"/>
        <v>0</v>
      </c>
      <c r="BD125" s="18">
        <f t="shared" ca="1" si="238"/>
        <v>0</v>
      </c>
      <c r="BE125" s="18">
        <f t="shared" ca="1" si="238"/>
        <v>0</v>
      </c>
      <c r="BF125" s="18">
        <f t="shared" ca="1" si="238"/>
        <v>0</v>
      </c>
      <c r="BG125" s="18">
        <f t="shared" ca="1" si="238"/>
        <v>0</v>
      </c>
      <c r="BH125" s="18">
        <f t="shared" ca="1" si="238"/>
        <v>0</v>
      </c>
      <c r="BI125" s="18">
        <f t="shared" ca="1" si="238"/>
        <v>0</v>
      </c>
      <c r="BJ125" s="18">
        <f t="shared" ca="1" si="238"/>
        <v>0</v>
      </c>
      <c r="BK125" s="18">
        <f t="shared" ca="1" si="238"/>
        <v>0</v>
      </c>
      <c r="BL125" s="18">
        <f t="shared" ca="1" si="238"/>
        <v>0</v>
      </c>
      <c r="BM125" s="18">
        <f t="shared" ca="1" si="238"/>
        <v>0</v>
      </c>
      <c r="BN125" s="18">
        <f t="shared" ca="1" si="238"/>
        <v>0</v>
      </c>
      <c r="BO125" s="18">
        <f t="shared" ca="1" si="238"/>
        <v>0</v>
      </c>
      <c r="BP125" s="18">
        <f t="shared" ca="1" si="238"/>
        <v>0</v>
      </c>
      <c r="BQ125" s="18">
        <f t="shared" ca="1" si="238"/>
        <v>0</v>
      </c>
      <c r="BR125" s="18">
        <f t="shared" ca="1" si="238"/>
        <v>0</v>
      </c>
      <c r="BS125" s="18">
        <f t="shared" ca="1" si="238"/>
        <v>0</v>
      </c>
      <c r="BT125" s="18">
        <f t="shared" ca="1" si="238"/>
        <v>0</v>
      </c>
      <c r="BU125" s="18">
        <f t="shared" ca="1" si="238"/>
        <v>0</v>
      </c>
      <c r="BV125" s="18">
        <f t="shared" ca="1" si="238"/>
        <v>0</v>
      </c>
      <c r="BW125" s="18">
        <f t="shared" ref="BW125:EH125" ca="1" si="239">-1 * BW782</f>
        <v>0</v>
      </c>
      <c r="BX125" s="18">
        <f t="shared" ca="1" si="239"/>
        <v>0</v>
      </c>
      <c r="BY125" s="18">
        <f t="shared" ca="1" si="239"/>
        <v>0</v>
      </c>
      <c r="BZ125" s="18">
        <f t="shared" ca="1" si="239"/>
        <v>0</v>
      </c>
      <c r="CA125" s="18">
        <f t="shared" ca="1" si="239"/>
        <v>0</v>
      </c>
      <c r="CB125" s="18">
        <f t="shared" ca="1" si="239"/>
        <v>0</v>
      </c>
      <c r="CC125" s="18">
        <f t="shared" ca="1" si="239"/>
        <v>0</v>
      </c>
      <c r="CD125" s="18">
        <f t="shared" ca="1" si="239"/>
        <v>0</v>
      </c>
      <c r="CE125" s="18">
        <f t="shared" ca="1" si="239"/>
        <v>0</v>
      </c>
      <c r="CF125" s="18">
        <f t="shared" ca="1" si="239"/>
        <v>0</v>
      </c>
      <c r="CG125" s="18">
        <f t="shared" ca="1" si="239"/>
        <v>0</v>
      </c>
      <c r="CH125" s="18">
        <f t="shared" ca="1" si="239"/>
        <v>0</v>
      </c>
      <c r="CI125" s="18">
        <f t="shared" ca="1" si="239"/>
        <v>0</v>
      </c>
      <c r="CJ125" s="18">
        <f t="shared" ca="1" si="239"/>
        <v>0</v>
      </c>
      <c r="CK125" s="18">
        <f t="shared" ca="1" si="239"/>
        <v>0</v>
      </c>
      <c r="CL125" s="18">
        <f t="shared" ca="1" si="239"/>
        <v>0</v>
      </c>
      <c r="CM125" s="18">
        <f t="shared" ca="1" si="239"/>
        <v>0</v>
      </c>
      <c r="CN125" s="18">
        <f t="shared" ca="1" si="239"/>
        <v>0</v>
      </c>
      <c r="CO125" s="18">
        <f t="shared" ca="1" si="239"/>
        <v>0</v>
      </c>
      <c r="CP125" s="18">
        <f t="shared" ca="1" si="239"/>
        <v>0</v>
      </c>
      <c r="CQ125" s="18">
        <f t="shared" ca="1" si="239"/>
        <v>0</v>
      </c>
      <c r="CR125" s="18">
        <f t="shared" ca="1" si="239"/>
        <v>0</v>
      </c>
      <c r="CS125" s="18">
        <f t="shared" ca="1" si="239"/>
        <v>0</v>
      </c>
      <c r="CT125" s="18">
        <f t="shared" ca="1" si="239"/>
        <v>0</v>
      </c>
      <c r="CU125" s="18">
        <f t="shared" ca="1" si="239"/>
        <v>0</v>
      </c>
      <c r="CV125" s="18">
        <f t="shared" ca="1" si="239"/>
        <v>0</v>
      </c>
      <c r="CW125" s="18">
        <f t="shared" ca="1" si="239"/>
        <v>0</v>
      </c>
      <c r="CX125" s="18">
        <f t="shared" ca="1" si="239"/>
        <v>0</v>
      </c>
      <c r="CY125" s="18">
        <f t="shared" ca="1" si="239"/>
        <v>0</v>
      </c>
      <c r="CZ125" s="18">
        <f t="shared" ca="1" si="239"/>
        <v>0</v>
      </c>
      <c r="DA125" s="18">
        <f t="shared" ca="1" si="239"/>
        <v>0</v>
      </c>
      <c r="DB125" s="18">
        <f t="shared" ca="1" si="239"/>
        <v>0</v>
      </c>
      <c r="DC125" s="18">
        <f t="shared" ca="1" si="239"/>
        <v>0</v>
      </c>
      <c r="DD125" s="18">
        <f t="shared" ca="1" si="239"/>
        <v>0</v>
      </c>
      <c r="DE125" s="18">
        <f t="shared" ca="1" si="239"/>
        <v>0</v>
      </c>
      <c r="DF125" s="18">
        <f t="shared" ca="1" si="239"/>
        <v>0</v>
      </c>
      <c r="DG125" s="18">
        <f t="shared" ca="1" si="239"/>
        <v>0</v>
      </c>
      <c r="DH125" s="18">
        <f t="shared" ca="1" si="239"/>
        <v>0</v>
      </c>
      <c r="DI125" s="18">
        <f t="shared" ca="1" si="239"/>
        <v>0</v>
      </c>
      <c r="DJ125" s="18">
        <f t="shared" ca="1" si="239"/>
        <v>0</v>
      </c>
      <c r="DK125" s="18">
        <f t="shared" ca="1" si="239"/>
        <v>0</v>
      </c>
      <c r="DL125" s="18">
        <f t="shared" ca="1" si="239"/>
        <v>0</v>
      </c>
      <c r="DM125" s="18">
        <f t="shared" ca="1" si="239"/>
        <v>0</v>
      </c>
      <c r="DN125" s="18">
        <f t="shared" ca="1" si="239"/>
        <v>0</v>
      </c>
      <c r="DO125" s="18">
        <f t="shared" ca="1" si="239"/>
        <v>0</v>
      </c>
      <c r="DP125" s="18">
        <f t="shared" ca="1" si="239"/>
        <v>0</v>
      </c>
      <c r="DQ125" s="18">
        <f t="shared" ca="1" si="239"/>
        <v>0</v>
      </c>
      <c r="DR125" s="18">
        <f t="shared" ca="1" si="239"/>
        <v>0</v>
      </c>
      <c r="DS125" s="18">
        <f t="shared" ca="1" si="239"/>
        <v>0</v>
      </c>
      <c r="DT125" s="18">
        <f t="shared" ca="1" si="239"/>
        <v>0</v>
      </c>
      <c r="DU125" s="18">
        <f t="shared" ca="1" si="239"/>
        <v>0</v>
      </c>
      <c r="DV125" s="18">
        <f t="shared" ca="1" si="239"/>
        <v>0</v>
      </c>
      <c r="DW125" s="18">
        <f t="shared" ca="1" si="239"/>
        <v>0</v>
      </c>
      <c r="DX125" s="18">
        <f t="shared" ca="1" si="239"/>
        <v>0</v>
      </c>
      <c r="DY125" s="18">
        <f t="shared" ca="1" si="239"/>
        <v>0</v>
      </c>
      <c r="DZ125" s="18">
        <f t="shared" ca="1" si="239"/>
        <v>0</v>
      </c>
      <c r="EA125" s="18">
        <f t="shared" ca="1" si="239"/>
        <v>0</v>
      </c>
      <c r="EB125" s="18">
        <f t="shared" ca="1" si="239"/>
        <v>0</v>
      </c>
      <c r="EC125" s="18">
        <f t="shared" ca="1" si="239"/>
        <v>0</v>
      </c>
      <c r="ED125" s="18">
        <f t="shared" ca="1" si="239"/>
        <v>0</v>
      </c>
      <c r="EE125" s="18">
        <f t="shared" ca="1" si="239"/>
        <v>0</v>
      </c>
      <c r="EF125" s="18">
        <f t="shared" ca="1" si="239"/>
        <v>0</v>
      </c>
      <c r="EG125" s="18">
        <f t="shared" ca="1" si="239"/>
        <v>0</v>
      </c>
      <c r="EH125" s="18">
        <f t="shared" ca="1" si="239"/>
        <v>0</v>
      </c>
      <c r="EI125" s="18">
        <f t="shared" ref="EI125:FR125" ca="1" si="240">-1 * EI782</f>
        <v>0</v>
      </c>
      <c r="EJ125" s="18">
        <f t="shared" ca="1" si="240"/>
        <v>0</v>
      </c>
      <c r="EK125" s="18">
        <f t="shared" ca="1" si="240"/>
        <v>0</v>
      </c>
      <c r="EL125" s="18">
        <f t="shared" ca="1" si="240"/>
        <v>0</v>
      </c>
      <c r="EM125" s="18">
        <f t="shared" ca="1" si="240"/>
        <v>0</v>
      </c>
      <c r="EN125" s="18">
        <f t="shared" ca="1" si="240"/>
        <v>0</v>
      </c>
      <c r="EO125" s="18">
        <f t="shared" ca="1" si="240"/>
        <v>0</v>
      </c>
      <c r="EP125" s="18">
        <f t="shared" ca="1" si="240"/>
        <v>0</v>
      </c>
      <c r="EQ125" s="18">
        <f t="shared" ca="1" si="240"/>
        <v>0</v>
      </c>
      <c r="ER125" s="18">
        <f t="shared" ca="1" si="240"/>
        <v>0</v>
      </c>
      <c r="ES125" s="18">
        <f t="shared" ca="1" si="240"/>
        <v>0</v>
      </c>
      <c r="ET125" s="18">
        <f t="shared" ca="1" si="240"/>
        <v>0</v>
      </c>
      <c r="EU125" s="18">
        <f t="shared" ca="1" si="240"/>
        <v>0</v>
      </c>
      <c r="EV125" s="18">
        <f t="shared" ca="1" si="240"/>
        <v>0</v>
      </c>
      <c r="EW125" s="18">
        <f t="shared" ca="1" si="240"/>
        <v>0</v>
      </c>
      <c r="EX125" s="18">
        <f t="shared" ca="1" si="240"/>
        <v>0</v>
      </c>
      <c r="EY125" s="18">
        <f t="shared" ca="1" si="240"/>
        <v>0</v>
      </c>
      <c r="EZ125" s="18">
        <f t="shared" ca="1" si="240"/>
        <v>0</v>
      </c>
      <c r="FA125" s="18">
        <f t="shared" ca="1" si="240"/>
        <v>0</v>
      </c>
      <c r="FB125" s="18">
        <f t="shared" ca="1" si="240"/>
        <v>0</v>
      </c>
      <c r="FC125" s="18">
        <f t="shared" ca="1" si="240"/>
        <v>0</v>
      </c>
      <c r="FD125" s="18">
        <f t="shared" ca="1" si="240"/>
        <v>0</v>
      </c>
      <c r="FE125" s="18">
        <f t="shared" ca="1" si="240"/>
        <v>0</v>
      </c>
      <c r="FF125" s="18">
        <f t="shared" ca="1" si="240"/>
        <v>0</v>
      </c>
      <c r="FG125" s="18">
        <f t="shared" ca="1" si="240"/>
        <v>0</v>
      </c>
      <c r="FH125" s="18">
        <f t="shared" ca="1" si="240"/>
        <v>0</v>
      </c>
      <c r="FI125" s="18">
        <f t="shared" ca="1" si="240"/>
        <v>0</v>
      </c>
      <c r="FJ125" s="18">
        <f t="shared" ca="1" si="240"/>
        <v>0</v>
      </c>
      <c r="FK125" s="18">
        <f t="shared" ca="1" si="240"/>
        <v>0</v>
      </c>
      <c r="FL125" s="18">
        <f t="shared" ca="1" si="240"/>
        <v>0</v>
      </c>
      <c r="FM125" s="18">
        <f t="shared" ca="1" si="240"/>
        <v>0</v>
      </c>
      <c r="FN125" s="18">
        <f t="shared" ca="1" si="240"/>
        <v>0</v>
      </c>
      <c r="FO125" s="18">
        <f t="shared" ca="1" si="240"/>
        <v>0</v>
      </c>
      <c r="FP125" s="18">
        <f t="shared" ca="1" si="240"/>
        <v>0</v>
      </c>
      <c r="FQ125" s="18">
        <f t="shared" ca="1" si="240"/>
        <v>0</v>
      </c>
      <c r="FR125" s="18">
        <f t="shared" ca="1" si="240"/>
        <v>0</v>
      </c>
    </row>
    <row r="126" spans="3:174">
      <c r="C126" t="s">
        <v>775</v>
      </c>
      <c r="D126" s="144" t="s">
        <v>974</v>
      </c>
      <c r="I126" s="168">
        <f ca="1">SUM(J126:FR126)</f>
        <v>0</v>
      </c>
      <c r="J126" s="18">
        <f ca="1">-1 * J785</f>
        <v>0</v>
      </c>
      <c r="K126" s="18">
        <f t="shared" ref="K126:BV126" ca="1" si="241">-1 * K785</f>
        <v>0</v>
      </c>
      <c r="L126" s="18">
        <f t="shared" ca="1" si="241"/>
        <v>0</v>
      </c>
      <c r="M126" s="18">
        <f t="shared" ca="1" si="241"/>
        <v>0</v>
      </c>
      <c r="N126" s="18">
        <f t="shared" ca="1" si="241"/>
        <v>0</v>
      </c>
      <c r="O126" s="18">
        <f t="shared" ca="1" si="241"/>
        <v>0</v>
      </c>
      <c r="P126" s="18">
        <f t="shared" ca="1" si="241"/>
        <v>0</v>
      </c>
      <c r="Q126" s="18">
        <f t="shared" ca="1" si="241"/>
        <v>0</v>
      </c>
      <c r="R126" s="18">
        <f t="shared" ca="1" si="241"/>
        <v>0</v>
      </c>
      <c r="S126" s="18">
        <f t="shared" ca="1" si="241"/>
        <v>0</v>
      </c>
      <c r="T126" s="18">
        <f t="shared" ca="1" si="241"/>
        <v>0</v>
      </c>
      <c r="U126" s="18">
        <f t="shared" ca="1" si="241"/>
        <v>0</v>
      </c>
      <c r="V126" s="18">
        <f t="shared" ca="1" si="241"/>
        <v>0</v>
      </c>
      <c r="W126" s="18">
        <f t="shared" ca="1" si="241"/>
        <v>0</v>
      </c>
      <c r="X126" s="18">
        <f t="shared" ca="1" si="241"/>
        <v>0</v>
      </c>
      <c r="Y126" s="18">
        <f t="shared" ca="1" si="241"/>
        <v>0</v>
      </c>
      <c r="Z126" s="18">
        <f t="shared" ca="1" si="241"/>
        <v>0</v>
      </c>
      <c r="AA126" s="18">
        <f t="shared" ca="1" si="241"/>
        <v>0</v>
      </c>
      <c r="AB126" s="18">
        <f t="shared" ca="1" si="241"/>
        <v>0</v>
      </c>
      <c r="AC126" s="18">
        <f t="shared" ca="1" si="241"/>
        <v>0</v>
      </c>
      <c r="AD126" s="18">
        <f t="shared" ca="1" si="241"/>
        <v>0</v>
      </c>
      <c r="AE126" s="18">
        <f t="shared" ca="1" si="241"/>
        <v>0</v>
      </c>
      <c r="AF126" s="18">
        <f t="shared" ca="1" si="241"/>
        <v>0</v>
      </c>
      <c r="AG126" s="18">
        <f t="shared" ca="1" si="241"/>
        <v>0</v>
      </c>
      <c r="AH126" s="18">
        <f t="shared" ca="1" si="241"/>
        <v>0</v>
      </c>
      <c r="AI126" s="18">
        <f t="shared" ca="1" si="241"/>
        <v>0</v>
      </c>
      <c r="AJ126" s="18">
        <f t="shared" ca="1" si="241"/>
        <v>0</v>
      </c>
      <c r="AK126" s="18">
        <f t="shared" ca="1" si="241"/>
        <v>0</v>
      </c>
      <c r="AL126" s="18">
        <f t="shared" ca="1" si="241"/>
        <v>0</v>
      </c>
      <c r="AM126" s="18">
        <f t="shared" ca="1" si="241"/>
        <v>0</v>
      </c>
      <c r="AN126" s="18">
        <f t="shared" ca="1" si="241"/>
        <v>0</v>
      </c>
      <c r="AO126" s="18">
        <f t="shared" ca="1" si="241"/>
        <v>0</v>
      </c>
      <c r="AP126" s="18">
        <f t="shared" ca="1" si="241"/>
        <v>0</v>
      </c>
      <c r="AQ126" s="18">
        <f t="shared" ca="1" si="241"/>
        <v>0</v>
      </c>
      <c r="AR126" s="18">
        <f t="shared" ca="1" si="241"/>
        <v>0</v>
      </c>
      <c r="AS126" s="18">
        <f t="shared" ca="1" si="241"/>
        <v>0</v>
      </c>
      <c r="AT126" s="18">
        <f t="shared" ca="1" si="241"/>
        <v>0</v>
      </c>
      <c r="AU126" s="18">
        <f t="shared" ca="1" si="241"/>
        <v>0</v>
      </c>
      <c r="AV126" s="18">
        <f t="shared" ca="1" si="241"/>
        <v>0</v>
      </c>
      <c r="AW126" s="18">
        <f t="shared" ca="1" si="241"/>
        <v>0</v>
      </c>
      <c r="AX126" s="18">
        <f t="shared" ca="1" si="241"/>
        <v>0</v>
      </c>
      <c r="AY126" s="18">
        <f t="shared" ca="1" si="241"/>
        <v>0</v>
      </c>
      <c r="AZ126" s="18">
        <f t="shared" ca="1" si="241"/>
        <v>0</v>
      </c>
      <c r="BA126" s="18">
        <f t="shared" ca="1" si="241"/>
        <v>0</v>
      </c>
      <c r="BB126" s="18">
        <f t="shared" ca="1" si="241"/>
        <v>0</v>
      </c>
      <c r="BC126" s="18">
        <f t="shared" ca="1" si="241"/>
        <v>0</v>
      </c>
      <c r="BD126" s="18">
        <f t="shared" ca="1" si="241"/>
        <v>0</v>
      </c>
      <c r="BE126" s="18">
        <f t="shared" ca="1" si="241"/>
        <v>0</v>
      </c>
      <c r="BF126" s="18">
        <f t="shared" ca="1" si="241"/>
        <v>0</v>
      </c>
      <c r="BG126" s="18">
        <f t="shared" ca="1" si="241"/>
        <v>0</v>
      </c>
      <c r="BH126" s="18">
        <f t="shared" ca="1" si="241"/>
        <v>0</v>
      </c>
      <c r="BI126" s="18">
        <f t="shared" ca="1" si="241"/>
        <v>0</v>
      </c>
      <c r="BJ126" s="18">
        <f t="shared" ca="1" si="241"/>
        <v>0</v>
      </c>
      <c r="BK126" s="18">
        <f t="shared" ca="1" si="241"/>
        <v>0</v>
      </c>
      <c r="BL126" s="18">
        <f t="shared" ca="1" si="241"/>
        <v>0</v>
      </c>
      <c r="BM126" s="18">
        <f t="shared" ca="1" si="241"/>
        <v>0</v>
      </c>
      <c r="BN126" s="18">
        <f t="shared" ca="1" si="241"/>
        <v>0</v>
      </c>
      <c r="BO126" s="18">
        <f t="shared" ca="1" si="241"/>
        <v>0</v>
      </c>
      <c r="BP126" s="18">
        <f t="shared" ca="1" si="241"/>
        <v>0</v>
      </c>
      <c r="BQ126" s="18">
        <f t="shared" ca="1" si="241"/>
        <v>0</v>
      </c>
      <c r="BR126" s="18">
        <f t="shared" ca="1" si="241"/>
        <v>0</v>
      </c>
      <c r="BS126" s="18">
        <f t="shared" ca="1" si="241"/>
        <v>0</v>
      </c>
      <c r="BT126" s="18">
        <f t="shared" ca="1" si="241"/>
        <v>0</v>
      </c>
      <c r="BU126" s="18">
        <f t="shared" ca="1" si="241"/>
        <v>0</v>
      </c>
      <c r="BV126" s="18">
        <f t="shared" ca="1" si="241"/>
        <v>0</v>
      </c>
      <c r="BW126" s="18">
        <f t="shared" ref="BW126:EH126" ca="1" si="242">-1 * BW785</f>
        <v>0</v>
      </c>
      <c r="BX126" s="18">
        <f t="shared" ca="1" si="242"/>
        <v>0</v>
      </c>
      <c r="BY126" s="18">
        <f t="shared" ca="1" si="242"/>
        <v>0</v>
      </c>
      <c r="BZ126" s="18">
        <f t="shared" ca="1" si="242"/>
        <v>0</v>
      </c>
      <c r="CA126" s="18">
        <f t="shared" ca="1" si="242"/>
        <v>0</v>
      </c>
      <c r="CB126" s="18">
        <f t="shared" ca="1" si="242"/>
        <v>0</v>
      </c>
      <c r="CC126" s="18">
        <f t="shared" ca="1" si="242"/>
        <v>0</v>
      </c>
      <c r="CD126" s="18">
        <f t="shared" ca="1" si="242"/>
        <v>0</v>
      </c>
      <c r="CE126" s="18">
        <f t="shared" ca="1" si="242"/>
        <v>0</v>
      </c>
      <c r="CF126" s="18">
        <f t="shared" ca="1" si="242"/>
        <v>0</v>
      </c>
      <c r="CG126" s="18">
        <f t="shared" ca="1" si="242"/>
        <v>0</v>
      </c>
      <c r="CH126" s="18">
        <f t="shared" ca="1" si="242"/>
        <v>0</v>
      </c>
      <c r="CI126" s="18">
        <f t="shared" ca="1" si="242"/>
        <v>0</v>
      </c>
      <c r="CJ126" s="18">
        <f t="shared" ca="1" si="242"/>
        <v>0</v>
      </c>
      <c r="CK126" s="18">
        <f t="shared" ca="1" si="242"/>
        <v>0</v>
      </c>
      <c r="CL126" s="18">
        <f t="shared" ca="1" si="242"/>
        <v>0</v>
      </c>
      <c r="CM126" s="18">
        <f t="shared" ca="1" si="242"/>
        <v>0</v>
      </c>
      <c r="CN126" s="18">
        <f t="shared" ca="1" si="242"/>
        <v>0</v>
      </c>
      <c r="CO126" s="18">
        <f t="shared" ca="1" si="242"/>
        <v>0</v>
      </c>
      <c r="CP126" s="18">
        <f t="shared" ca="1" si="242"/>
        <v>0</v>
      </c>
      <c r="CQ126" s="18">
        <f t="shared" ca="1" si="242"/>
        <v>0</v>
      </c>
      <c r="CR126" s="18">
        <f t="shared" ca="1" si="242"/>
        <v>0</v>
      </c>
      <c r="CS126" s="18">
        <f t="shared" ca="1" si="242"/>
        <v>0</v>
      </c>
      <c r="CT126" s="18">
        <f t="shared" ca="1" si="242"/>
        <v>0</v>
      </c>
      <c r="CU126" s="18">
        <f t="shared" ca="1" si="242"/>
        <v>0</v>
      </c>
      <c r="CV126" s="18">
        <f t="shared" ca="1" si="242"/>
        <v>0</v>
      </c>
      <c r="CW126" s="18">
        <f t="shared" ca="1" si="242"/>
        <v>0</v>
      </c>
      <c r="CX126" s="18">
        <f t="shared" ca="1" si="242"/>
        <v>0</v>
      </c>
      <c r="CY126" s="18">
        <f t="shared" ca="1" si="242"/>
        <v>0</v>
      </c>
      <c r="CZ126" s="18">
        <f t="shared" ca="1" si="242"/>
        <v>0</v>
      </c>
      <c r="DA126" s="18">
        <f t="shared" ca="1" si="242"/>
        <v>0</v>
      </c>
      <c r="DB126" s="18">
        <f t="shared" ca="1" si="242"/>
        <v>0</v>
      </c>
      <c r="DC126" s="18">
        <f t="shared" ca="1" si="242"/>
        <v>0</v>
      </c>
      <c r="DD126" s="18">
        <f t="shared" ca="1" si="242"/>
        <v>0</v>
      </c>
      <c r="DE126" s="18">
        <f t="shared" ca="1" si="242"/>
        <v>0</v>
      </c>
      <c r="DF126" s="18">
        <f t="shared" ca="1" si="242"/>
        <v>0</v>
      </c>
      <c r="DG126" s="18">
        <f t="shared" ca="1" si="242"/>
        <v>0</v>
      </c>
      <c r="DH126" s="18">
        <f t="shared" ca="1" si="242"/>
        <v>0</v>
      </c>
      <c r="DI126" s="18">
        <f t="shared" ca="1" si="242"/>
        <v>0</v>
      </c>
      <c r="DJ126" s="18">
        <f t="shared" ca="1" si="242"/>
        <v>0</v>
      </c>
      <c r="DK126" s="18">
        <f t="shared" ca="1" si="242"/>
        <v>0</v>
      </c>
      <c r="DL126" s="18">
        <f t="shared" ca="1" si="242"/>
        <v>0</v>
      </c>
      <c r="DM126" s="18">
        <f t="shared" ca="1" si="242"/>
        <v>0</v>
      </c>
      <c r="DN126" s="18">
        <f t="shared" ca="1" si="242"/>
        <v>0</v>
      </c>
      <c r="DO126" s="18">
        <f t="shared" ca="1" si="242"/>
        <v>0</v>
      </c>
      <c r="DP126" s="18">
        <f t="shared" ca="1" si="242"/>
        <v>0</v>
      </c>
      <c r="DQ126" s="18">
        <f t="shared" ca="1" si="242"/>
        <v>0</v>
      </c>
      <c r="DR126" s="18">
        <f t="shared" ca="1" si="242"/>
        <v>0</v>
      </c>
      <c r="DS126" s="18">
        <f t="shared" ca="1" si="242"/>
        <v>0</v>
      </c>
      <c r="DT126" s="18">
        <f t="shared" ca="1" si="242"/>
        <v>0</v>
      </c>
      <c r="DU126" s="18">
        <f t="shared" ca="1" si="242"/>
        <v>0</v>
      </c>
      <c r="DV126" s="18">
        <f t="shared" ca="1" si="242"/>
        <v>0</v>
      </c>
      <c r="DW126" s="18">
        <f t="shared" ca="1" si="242"/>
        <v>0</v>
      </c>
      <c r="DX126" s="18">
        <f t="shared" ca="1" si="242"/>
        <v>0</v>
      </c>
      <c r="DY126" s="18">
        <f t="shared" ca="1" si="242"/>
        <v>0</v>
      </c>
      <c r="DZ126" s="18">
        <f t="shared" ca="1" si="242"/>
        <v>0</v>
      </c>
      <c r="EA126" s="18">
        <f t="shared" ca="1" si="242"/>
        <v>0</v>
      </c>
      <c r="EB126" s="18">
        <f t="shared" ca="1" si="242"/>
        <v>0</v>
      </c>
      <c r="EC126" s="18">
        <f t="shared" ca="1" si="242"/>
        <v>0</v>
      </c>
      <c r="ED126" s="18">
        <f t="shared" ca="1" si="242"/>
        <v>0</v>
      </c>
      <c r="EE126" s="18">
        <f t="shared" ca="1" si="242"/>
        <v>0</v>
      </c>
      <c r="EF126" s="18">
        <f t="shared" ca="1" si="242"/>
        <v>0</v>
      </c>
      <c r="EG126" s="18">
        <f t="shared" ca="1" si="242"/>
        <v>0</v>
      </c>
      <c r="EH126" s="18">
        <f t="shared" ca="1" si="242"/>
        <v>0</v>
      </c>
      <c r="EI126" s="18">
        <f t="shared" ref="EI126:FR126" ca="1" si="243">-1 * EI785</f>
        <v>0</v>
      </c>
      <c r="EJ126" s="18">
        <f t="shared" ca="1" si="243"/>
        <v>0</v>
      </c>
      <c r="EK126" s="18">
        <f t="shared" ca="1" si="243"/>
        <v>0</v>
      </c>
      <c r="EL126" s="18">
        <f t="shared" ca="1" si="243"/>
        <v>0</v>
      </c>
      <c r="EM126" s="18">
        <f t="shared" ca="1" si="243"/>
        <v>0</v>
      </c>
      <c r="EN126" s="18">
        <f t="shared" ca="1" si="243"/>
        <v>0</v>
      </c>
      <c r="EO126" s="18">
        <f t="shared" ca="1" si="243"/>
        <v>0</v>
      </c>
      <c r="EP126" s="18">
        <f t="shared" ca="1" si="243"/>
        <v>0</v>
      </c>
      <c r="EQ126" s="18">
        <f t="shared" ca="1" si="243"/>
        <v>0</v>
      </c>
      <c r="ER126" s="18">
        <f t="shared" ca="1" si="243"/>
        <v>0</v>
      </c>
      <c r="ES126" s="18">
        <f t="shared" ca="1" si="243"/>
        <v>0</v>
      </c>
      <c r="ET126" s="18">
        <f t="shared" ca="1" si="243"/>
        <v>0</v>
      </c>
      <c r="EU126" s="18">
        <f t="shared" ca="1" si="243"/>
        <v>0</v>
      </c>
      <c r="EV126" s="18">
        <f t="shared" ca="1" si="243"/>
        <v>0</v>
      </c>
      <c r="EW126" s="18">
        <f t="shared" ca="1" si="243"/>
        <v>0</v>
      </c>
      <c r="EX126" s="18">
        <f t="shared" ca="1" si="243"/>
        <v>0</v>
      </c>
      <c r="EY126" s="18">
        <f t="shared" ca="1" si="243"/>
        <v>0</v>
      </c>
      <c r="EZ126" s="18">
        <f t="shared" ca="1" si="243"/>
        <v>0</v>
      </c>
      <c r="FA126" s="18">
        <f t="shared" ca="1" si="243"/>
        <v>0</v>
      </c>
      <c r="FB126" s="18">
        <f t="shared" ca="1" si="243"/>
        <v>0</v>
      </c>
      <c r="FC126" s="18">
        <f t="shared" ca="1" si="243"/>
        <v>0</v>
      </c>
      <c r="FD126" s="18">
        <f t="shared" ca="1" si="243"/>
        <v>0</v>
      </c>
      <c r="FE126" s="18">
        <f t="shared" ca="1" si="243"/>
        <v>0</v>
      </c>
      <c r="FF126" s="18">
        <f t="shared" ca="1" si="243"/>
        <v>0</v>
      </c>
      <c r="FG126" s="18">
        <f t="shared" ca="1" si="243"/>
        <v>0</v>
      </c>
      <c r="FH126" s="18">
        <f t="shared" ca="1" si="243"/>
        <v>0</v>
      </c>
      <c r="FI126" s="18">
        <f t="shared" ca="1" si="243"/>
        <v>0</v>
      </c>
      <c r="FJ126" s="18">
        <f t="shared" ca="1" si="243"/>
        <v>0</v>
      </c>
      <c r="FK126" s="18">
        <f t="shared" ca="1" si="243"/>
        <v>0</v>
      </c>
      <c r="FL126" s="18">
        <f t="shared" ca="1" si="243"/>
        <v>0</v>
      </c>
      <c r="FM126" s="18">
        <f t="shared" ca="1" si="243"/>
        <v>0</v>
      </c>
      <c r="FN126" s="18">
        <f t="shared" ca="1" si="243"/>
        <v>0</v>
      </c>
      <c r="FO126" s="18">
        <f t="shared" ca="1" si="243"/>
        <v>0</v>
      </c>
      <c r="FP126" s="18">
        <f t="shared" ca="1" si="243"/>
        <v>0</v>
      </c>
      <c r="FQ126" s="18">
        <f t="shared" ca="1" si="243"/>
        <v>0</v>
      </c>
      <c r="FR126" s="18">
        <f t="shared" ca="1" si="243"/>
        <v>0</v>
      </c>
    </row>
    <row r="127" spans="3:174">
      <c r="C127" t="s">
        <v>866</v>
      </c>
      <c r="D127" s="144" t="s">
        <v>974</v>
      </c>
      <c r="I127" s="168">
        <f t="shared" ca="1" si="126"/>
        <v>0</v>
      </c>
      <c r="J127" s="18">
        <f ca="1">-1 * J788</f>
        <v>0</v>
      </c>
      <c r="K127" s="18">
        <f t="shared" ref="K127:BV127" ca="1" si="244">-1 * K788</f>
        <v>0</v>
      </c>
      <c r="L127" s="18">
        <f t="shared" ca="1" si="244"/>
        <v>0</v>
      </c>
      <c r="M127" s="18">
        <f t="shared" ca="1" si="244"/>
        <v>0</v>
      </c>
      <c r="N127" s="18">
        <f t="shared" ca="1" si="244"/>
        <v>0</v>
      </c>
      <c r="O127" s="18">
        <f t="shared" ca="1" si="244"/>
        <v>0</v>
      </c>
      <c r="P127" s="18">
        <f t="shared" ca="1" si="244"/>
        <v>0</v>
      </c>
      <c r="Q127" s="18">
        <f t="shared" ca="1" si="244"/>
        <v>0</v>
      </c>
      <c r="R127" s="18">
        <f t="shared" ca="1" si="244"/>
        <v>0</v>
      </c>
      <c r="S127" s="18">
        <f t="shared" ca="1" si="244"/>
        <v>0</v>
      </c>
      <c r="T127" s="18">
        <f t="shared" ca="1" si="244"/>
        <v>0</v>
      </c>
      <c r="U127" s="18">
        <f t="shared" ca="1" si="244"/>
        <v>0</v>
      </c>
      <c r="V127" s="18">
        <f t="shared" ca="1" si="244"/>
        <v>0</v>
      </c>
      <c r="W127" s="18">
        <f t="shared" ca="1" si="244"/>
        <v>0</v>
      </c>
      <c r="X127" s="18">
        <f t="shared" ca="1" si="244"/>
        <v>0</v>
      </c>
      <c r="Y127" s="18">
        <f t="shared" ca="1" si="244"/>
        <v>0</v>
      </c>
      <c r="Z127" s="18">
        <f t="shared" ca="1" si="244"/>
        <v>0</v>
      </c>
      <c r="AA127" s="18">
        <f t="shared" ca="1" si="244"/>
        <v>0</v>
      </c>
      <c r="AB127" s="18">
        <f t="shared" ca="1" si="244"/>
        <v>0</v>
      </c>
      <c r="AC127" s="18">
        <f t="shared" ca="1" si="244"/>
        <v>0</v>
      </c>
      <c r="AD127" s="18">
        <f t="shared" ca="1" si="244"/>
        <v>0</v>
      </c>
      <c r="AE127" s="18">
        <f t="shared" ca="1" si="244"/>
        <v>0</v>
      </c>
      <c r="AF127" s="18">
        <f t="shared" ca="1" si="244"/>
        <v>0</v>
      </c>
      <c r="AG127" s="18">
        <f t="shared" ca="1" si="244"/>
        <v>0</v>
      </c>
      <c r="AH127" s="18">
        <f t="shared" ca="1" si="244"/>
        <v>0</v>
      </c>
      <c r="AI127" s="18">
        <f t="shared" ca="1" si="244"/>
        <v>0</v>
      </c>
      <c r="AJ127" s="18">
        <f t="shared" ca="1" si="244"/>
        <v>0</v>
      </c>
      <c r="AK127" s="18">
        <f t="shared" ca="1" si="244"/>
        <v>0</v>
      </c>
      <c r="AL127" s="18">
        <f t="shared" ca="1" si="244"/>
        <v>0</v>
      </c>
      <c r="AM127" s="18">
        <f t="shared" ca="1" si="244"/>
        <v>0</v>
      </c>
      <c r="AN127" s="18">
        <f t="shared" ca="1" si="244"/>
        <v>0</v>
      </c>
      <c r="AO127" s="18">
        <f t="shared" ca="1" si="244"/>
        <v>0</v>
      </c>
      <c r="AP127" s="18">
        <f t="shared" ca="1" si="244"/>
        <v>0</v>
      </c>
      <c r="AQ127" s="18">
        <f t="shared" ca="1" si="244"/>
        <v>0</v>
      </c>
      <c r="AR127" s="18">
        <f t="shared" ca="1" si="244"/>
        <v>0</v>
      </c>
      <c r="AS127" s="18">
        <f t="shared" ca="1" si="244"/>
        <v>0</v>
      </c>
      <c r="AT127" s="18">
        <f t="shared" ca="1" si="244"/>
        <v>0</v>
      </c>
      <c r="AU127" s="18">
        <f t="shared" ca="1" si="244"/>
        <v>0</v>
      </c>
      <c r="AV127" s="18">
        <f t="shared" ca="1" si="244"/>
        <v>0</v>
      </c>
      <c r="AW127" s="18">
        <f t="shared" ca="1" si="244"/>
        <v>0</v>
      </c>
      <c r="AX127" s="18">
        <f t="shared" ca="1" si="244"/>
        <v>0</v>
      </c>
      <c r="AY127" s="18">
        <f t="shared" ca="1" si="244"/>
        <v>0</v>
      </c>
      <c r="AZ127" s="18">
        <f t="shared" ca="1" si="244"/>
        <v>0</v>
      </c>
      <c r="BA127" s="18">
        <f t="shared" ca="1" si="244"/>
        <v>0</v>
      </c>
      <c r="BB127" s="18">
        <f t="shared" ca="1" si="244"/>
        <v>0</v>
      </c>
      <c r="BC127" s="18">
        <f t="shared" ca="1" si="244"/>
        <v>0</v>
      </c>
      <c r="BD127" s="18">
        <f t="shared" ca="1" si="244"/>
        <v>0</v>
      </c>
      <c r="BE127" s="18">
        <f t="shared" ca="1" si="244"/>
        <v>0</v>
      </c>
      <c r="BF127" s="18">
        <f t="shared" ca="1" si="244"/>
        <v>0</v>
      </c>
      <c r="BG127" s="18">
        <f t="shared" ca="1" si="244"/>
        <v>0</v>
      </c>
      <c r="BH127" s="18">
        <f t="shared" ca="1" si="244"/>
        <v>0</v>
      </c>
      <c r="BI127" s="18">
        <f t="shared" ca="1" si="244"/>
        <v>0</v>
      </c>
      <c r="BJ127" s="18">
        <f t="shared" ca="1" si="244"/>
        <v>0</v>
      </c>
      <c r="BK127" s="18">
        <f t="shared" ca="1" si="244"/>
        <v>0</v>
      </c>
      <c r="BL127" s="18">
        <f t="shared" ca="1" si="244"/>
        <v>0</v>
      </c>
      <c r="BM127" s="18">
        <f t="shared" ca="1" si="244"/>
        <v>0</v>
      </c>
      <c r="BN127" s="18">
        <f t="shared" ca="1" si="244"/>
        <v>0</v>
      </c>
      <c r="BO127" s="18">
        <f t="shared" ca="1" si="244"/>
        <v>0</v>
      </c>
      <c r="BP127" s="18">
        <f t="shared" ca="1" si="244"/>
        <v>0</v>
      </c>
      <c r="BQ127" s="18">
        <f t="shared" ca="1" si="244"/>
        <v>0</v>
      </c>
      <c r="BR127" s="18">
        <f t="shared" ca="1" si="244"/>
        <v>0</v>
      </c>
      <c r="BS127" s="18">
        <f t="shared" ca="1" si="244"/>
        <v>0</v>
      </c>
      <c r="BT127" s="18">
        <f t="shared" ca="1" si="244"/>
        <v>0</v>
      </c>
      <c r="BU127" s="18">
        <f t="shared" ca="1" si="244"/>
        <v>0</v>
      </c>
      <c r="BV127" s="18">
        <f t="shared" ca="1" si="244"/>
        <v>0</v>
      </c>
      <c r="BW127" s="18">
        <f t="shared" ref="BW127:EH127" ca="1" si="245">-1 * BW788</f>
        <v>0</v>
      </c>
      <c r="BX127" s="18">
        <f t="shared" ca="1" si="245"/>
        <v>0</v>
      </c>
      <c r="BY127" s="18">
        <f t="shared" ca="1" si="245"/>
        <v>0</v>
      </c>
      <c r="BZ127" s="18">
        <f t="shared" ca="1" si="245"/>
        <v>0</v>
      </c>
      <c r="CA127" s="18">
        <f t="shared" ca="1" si="245"/>
        <v>0</v>
      </c>
      <c r="CB127" s="18">
        <f t="shared" ca="1" si="245"/>
        <v>0</v>
      </c>
      <c r="CC127" s="18">
        <f t="shared" ca="1" si="245"/>
        <v>0</v>
      </c>
      <c r="CD127" s="18">
        <f t="shared" ca="1" si="245"/>
        <v>0</v>
      </c>
      <c r="CE127" s="18">
        <f t="shared" ca="1" si="245"/>
        <v>0</v>
      </c>
      <c r="CF127" s="18">
        <f t="shared" ca="1" si="245"/>
        <v>0</v>
      </c>
      <c r="CG127" s="18">
        <f t="shared" ca="1" si="245"/>
        <v>0</v>
      </c>
      <c r="CH127" s="18">
        <f t="shared" ca="1" si="245"/>
        <v>0</v>
      </c>
      <c r="CI127" s="18">
        <f t="shared" ca="1" si="245"/>
        <v>0</v>
      </c>
      <c r="CJ127" s="18">
        <f t="shared" ca="1" si="245"/>
        <v>0</v>
      </c>
      <c r="CK127" s="18">
        <f t="shared" ca="1" si="245"/>
        <v>0</v>
      </c>
      <c r="CL127" s="18">
        <f t="shared" ca="1" si="245"/>
        <v>0</v>
      </c>
      <c r="CM127" s="18">
        <f t="shared" ca="1" si="245"/>
        <v>0</v>
      </c>
      <c r="CN127" s="18">
        <f t="shared" ca="1" si="245"/>
        <v>0</v>
      </c>
      <c r="CO127" s="18">
        <f t="shared" ca="1" si="245"/>
        <v>0</v>
      </c>
      <c r="CP127" s="18">
        <f t="shared" ca="1" si="245"/>
        <v>0</v>
      </c>
      <c r="CQ127" s="18">
        <f t="shared" ca="1" si="245"/>
        <v>0</v>
      </c>
      <c r="CR127" s="18">
        <f t="shared" ca="1" si="245"/>
        <v>0</v>
      </c>
      <c r="CS127" s="18">
        <f t="shared" ca="1" si="245"/>
        <v>0</v>
      </c>
      <c r="CT127" s="18">
        <f t="shared" ca="1" si="245"/>
        <v>0</v>
      </c>
      <c r="CU127" s="18">
        <f t="shared" ca="1" si="245"/>
        <v>0</v>
      </c>
      <c r="CV127" s="18">
        <f t="shared" ca="1" si="245"/>
        <v>0</v>
      </c>
      <c r="CW127" s="18">
        <f t="shared" ca="1" si="245"/>
        <v>0</v>
      </c>
      <c r="CX127" s="18">
        <f t="shared" ca="1" si="245"/>
        <v>0</v>
      </c>
      <c r="CY127" s="18">
        <f t="shared" ca="1" si="245"/>
        <v>0</v>
      </c>
      <c r="CZ127" s="18">
        <f t="shared" ca="1" si="245"/>
        <v>0</v>
      </c>
      <c r="DA127" s="18">
        <f t="shared" ca="1" si="245"/>
        <v>0</v>
      </c>
      <c r="DB127" s="18">
        <f t="shared" ca="1" si="245"/>
        <v>0</v>
      </c>
      <c r="DC127" s="18">
        <f t="shared" ca="1" si="245"/>
        <v>0</v>
      </c>
      <c r="DD127" s="18">
        <f t="shared" ca="1" si="245"/>
        <v>0</v>
      </c>
      <c r="DE127" s="18">
        <f t="shared" ca="1" si="245"/>
        <v>0</v>
      </c>
      <c r="DF127" s="18">
        <f t="shared" ca="1" si="245"/>
        <v>0</v>
      </c>
      <c r="DG127" s="18">
        <f t="shared" ca="1" si="245"/>
        <v>0</v>
      </c>
      <c r="DH127" s="18">
        <f t="shared" ca="1" si="245"/>
        <v>0</v>
      </c>
      <c r="DI127" s="18">
        <f t="shared" ca="1" si="245"/>
        <v>0</v>
      </c>
      <c r="DJ127" s="18">
        <f t="shared" ca="1" si="245"/>
        <v>0</v>
      </c>
      <c r="DK127" s="18">
        <f t="shared" ca="1" si="245"/>
        <v>0</v>
      </c>
      <c r="DL127" s="18">
        <f t="shared" ca="1" si="245"/>
        <v>0</v>
      </c>
      <c r="DM127" s="18">
        <f t="shared" ca="1" si="245"/>
        <v>0</v>
      </c>
      <c r="DN127" s="18">
        <f t="shared" ca="1" si="245"/>
        <v>0</v>
      </c>
      <c r="DO127" s="18">
        <f t="shared" ca="1" si="245"/>
        <v>0</v>
      </c>
      <c r="DP127" s="18">
        <f t="shared" ca="1" si="245"/>
        <v>0</v>
      </c>
      <c r="DQ127" s="18">
        <f t="shared" ca="1" si="245"/>
        <v>0</v>
      </c>
      <c r="DR127" s="18">
        <f t="shared" ca="1" si="245"/>
        <v>0</v>
      </c>
      <c r="DS127" s="18">
        <f t="shared" ca="1" si="245"/>
        <v>0</v>
      </c>
      <c r="DT127" s="18">
        <f t="shared" ca="1" si="245"/>
        <v>0</v>
      </c>
      <c r="DU127" s="18">
        <f t="shared" ca="1" si="245"/>
        <v>0</v>
      </c>
      <c r="DV127" s="18">
        <f t="shared" ca="1" si="245"/>
        <v>0</v>
      </c>
      <c r="DW127" s="18">
        <f t="shared" ca="1" si="245"/>
        <v>0</v>
      </c>
      <c r="DX127" s="18">
        <f t="shared" ca="1" si="245"/>
        <v>0</v>
      </c>
      <c r="DY127" s="18">
        <f t="shared" ca="1" si="245"/>
        <v>0</v>
      </c>
      <c r="DZ127" s="18">
        <f t="shared" ca="1" si="245"/>
        <v>0</v>
      </c>
      <c r="EA127" s="18">
        <f t="shared" ca="1" si="245"/>
        <v>0</v>
      </c>
      <c r="EB127" s="18">
        <f t="shared" ca="1" si="245"/>
        <v>0</v>
      </c>
      <c r="EC127" s="18">
        <f t="shared" ca="1" si="245"/>
        <v>0</v>
      </c>
      <c r="ED127" s="18">
        <f t="shared" ca="1" si="245"/>
        <v>0</v>
      </c>
      <c r="EE127" s="18">
        <f t="shared" ca="1" si="245"/>
        <v>0</v>
      </c>
      <c r="EF127" s="18">
        <f t="shared" ca="1" si="245"/>
        <v>0</v>
      </c>
      <c r="EG127" s="18">
        <f t="shared" ca="1" si="245"/>
        <v>0</v>
      </c>
      <c r="EH127" s="18">
        <f t="shared" ca="1" si="245"/>
        <v>0</v>
      </c>
      <c r="EI127" s="18">
        <f t="shared" ref="EI127:FR127" ca="1" si="246">-1 * EI788</f>
        <v>0</v>
      </c>
      <c r="EJ127" s="18">
        <f t="shared" ca="1" si="246"/>
        <v>0</v>
      </c>
      <c r="EK127" s="18">
        <f t="shared" ca="1" si="246"/>
        <v>0</v>
      </c>
      <c r="EL127" s="18">
        <f t="shared" ca="1" si="246"/>
        <v>0</v>
      </c>
      <c r="EM127" s="18">
        <f t="shared" ca="1" si="246"/>
        <v>0</v>
      </c>
      <c r="EN127" s="18">
        <f t="shared" ca="1" si="246"/>
        <v>0</v>
      </c>
      <c r="EO127" s="18">
        <f t="shared" ca="1" si="246"/>
        <v>0</v>
      </c>
      <c r="EP127" s="18">
        <f t="shared" ca="1" si="246"/>
        <v>0</v>
      </c>
      <c r="EQ127" s="18">
        <f t="shared" ca="1" si="246"/>
        <v>0</v>
      </c>
      <c r="ER127" s="18">
        <f t="shared" ca="1" si="246"/>
        <v>0</v>
      </c>
      <c r="ES127" s="18">
        <f t="shared" ca="1" si="246"/>
        <v>0</v>
      </c>
      <c r="ET127" s="18">
        <f t="shared" ca="1" si="246"/>
        <v>0</v>
      </c>
      <c r="EU127" s="18">
        <f t="shared" ca="1" si="246"/>
        <v>0</v>
      </c>
      <c r="EV127" s="18">
        <f t="shared" ca="1" si="246"/>
        <v>0</v>
      </c>
      <c r="EW127" s="18">
        <f t="shared" ca="1" si="246"/>
        <v>0</v>
      </c>
      <c r="EX127" s="18">
        <f t="shared" ca="1" si="246"/>
        <v>0</v>
      </c>
      <c r="EY127" s="18">
        <f t="shared" ca="1" si="246"/>
        <v>0</v>
      </c>
      <c r="EZ127" s="18">
        <f t="shared" ca="1" si="246"/>
        <v>0</v>
      </c>
      <c r="FA127" s="18">
        <f t="shared" ca="1" si="246"/>
        <v>0</v>
      </c>
      <c r="FB127" s="18">
        <f t="shared" ca="1" si="246"/>
        <v>0</v>
      </c>
      <c r="FC127" s="18">
        <f t="shared" ca="1" si="246"/>
        <v>0</v>
      </c>
      <c r="FD127" s="18">
        <f t="shared" ca="1" si="246"/>
        <v>0</v>
      </c>
      <c r="FE127" s="18">
        <f t="shared" ca="1" si="246"/>
        <v>0</v>
      </c>
      <c r="FF127" s="18">
        <f t="shared" ca="1" si="246"/>
        <v>0</v>
      </c>
      <c r="FG127" s="18">
        <f t="shared" ca="1" si="246"/>
        <v>0</v>
      </c>
      <c r="FH127" s="18">
        <f t="shared" ca="1" si="246"/>
        <v>0</v>
      </c>
      <c r="FI127" s="18">
        <f t="shared" ca="1" si="246"/>
        <v>0</v>
      </c>
      <c r="FJ127" s="18">
        <f t="shared" ca="1" si="246"/>
        <v>0</v>
      </c>
      <c r="FK127" s="18">
        <f t="shared" ca="1" si="246"/>
        <v>0</v>
      </c>
      <c r="FL127" s="18">
        <f t="shared" ca="1" si="246"/>
        <v>0</v>
      </c>
      <c r="FM127" s="18">
        <f t="shared" ca="1" si="246"/>
        <v>0</v>
      </c>
      <c r="FN127" s="18">
        <f t="shared" ca="1" si="246"/>
        <v>0</v>
      </c>
      <c r="FO127" s="18">
        <f t="shared" ca="1" si="246"/>
        <v>0</v>
      </c>
      <c r="FP127" s="18">
        <f t="shared" ca="1" si="246"/>
        <v>0</v>
      </c>
      <c r="FQ127" s="18">
        <f t="shared" ca="1" si="246"/>
        <v>0</v>
      </c>
      <c r="FR127" s="18">
        <f t="shared" ca="1" si="246"/>
        <v>0</v>
      </c>
    </row>
    <row r="128" spans="3:174">
      <c r="C128" t="s">
        <v>776</v>
      </c>
      <c r="D128" s="144" t="s">
        <v>974</v>
      </c>
      <c r="I128" s="168">
        <f t="shared" ca="1" si="126"/>
        <v>0</v>
      </c>
      <c r="J128" s="18">
        <f ca="1">-1 * J791</f>
        <v>0</v>
      </c>
      <c r="K128" s="18">
        <f t="shared" ref="K128:BV128" ca="1" si="247">-1 * K791</f>
        <v>0</v>
      </c>
      <c r="L128" s="18">
        <f t="shared" ca="1" si="247"/>
        <v>0</v>
      </c>
      <c r="M128" s="18">
        <f t="shared" ca="1" si="247"/>
        <v>0</v>
      </c>
      <c r="N128" s="18">
        <f t="shared" ca="1" si="247"/>
        <v>0</v>
      </c>
      <c r="O128" s="18">
        <f t="shared" ca="1" si="247"/>
        <v>0</v>
      </c>
      <c r="P128" s="18">
        <f t="shared" ca="1" si="247"/>
        <v>0</v>
      </c>
      <c r="Q128" s="18">
        <f t="shared" ca="1" si="247"/>
        <v>0</v>
      </c>
      <c r="R128" s="18">
        <f t="shared" ca="1" si="247"/>
        <v>0</v>
      </c>
      <c r="S128" s="18">
        <f t="shared" ca="1" si="247"/>
        <v>0</v>
      </c>
      <c r="T128" s="18">
        <f t="shared" ca="1" si="247"/>
        <v>0</v>
      </c>
      <c r="U128" s="18">
        <f t="shared" ca="1" si="247"/>
        <v>0</v>
      </c>
      <c r="V128" s="18">
        <f t="shared" ca="1" si="247"/>
        <v>0</v>
      </c>
      <c r="W128" s="18">
        <f t="shared" ca="1" si="247"/>
        <v>0</v>
      </c>
      <c r="X128" s="18">
        <f t="shared" ca="1" si="247"/>
        <v>0</v>
      </c>
      <c r="Y128" s="18">
        <f t="shared" ca="1" si="247"/>
        <v>0</v>
      </c>
      <c r="Z128" s="18">
        <f t="shared" ca="1" si="247"/>
        <v>0</v>
      </c>
      <c r="AA128" s="18">
        <f t="shared" ca="1" si="247"/>
        <v>0</v>
      </c>
      <c r="AB128" s="18">
        <f t="shared" ca="1" si="247"/>
        <v>0</v>
      </c>
      <c r="AC128" s="18">
        <f t="shared" ca="1" si="247"/>
        <v>0</v>
      </c>
      <c r="AD128" s="18">
        <f t="shared" ca="1" si="247"/>
        <v>0</v>
      </c>
      <c r="AE128" s="18">
        <f t="shared" ca="1" si="247"/>
        <v>0</v>
      </c>
      <c r="AF128" s="18">
        <f t="shared" ca="1" si="247"/>
        <v>0</v>
      </c>
      <c r="AG128" s="18">
        <f t="shared" ca="1" si="247"/>
        <v>0</v>
      </c>
      <c r="AH128" s="18">
        <f t="shared" ca="1" si="247"/>
        <v>0</v>
      </c>
      <c r="AI128" s="18">
        <f t="shared" ca="1" si="247"/>
        <v>0</v>
      </c>
      <c r="AJ128" s="18">
        <f t="shared" ca="1" si="247"/>
        <v>0</v>
      </c>
      <c r="AK128" s="18">
        <f t="shared" ca="1" si="247"/>
        <v>0</v>
      </c>
      <c r="AL128" s="18">
        <f t="shared" ca="1" si="247"/>
        <v>0</v>
      </c>
      <c r="AM128" s="18">
        <f t="shared" ca="1" si="247"/>
        <v>0</v>
      </c>
      <c r="AN128" s="18">
        <f t="shared" ca="1" si="247"/>
        <v>0</v>
      </c>
      <c r="AO128" s="18">
        <f t="shared" ca="1" si="247"/>
        <v>0</v>
      </c>
      <c r="AP128" s="18">
        <f t="shared" ca="1" si="247"/>
        <v>0</v>
      </c>
      <c r="AQ128" s="18">
        <f t="shared" ca="1" si="247"/>
        <v>0</v>
      </c>
      <c r="AR128" s="18">
        <f t="shared" ca="1" si="247"/>
        <v>0</v>
      </c>
      <c r="AS128" s="18">
        <f t="shared" ca="1" si="247"/>
        <v>0</v>
      </c>
      <c r="AT128" s="18">
        <f t="shared" ca="1" si="247"/>
        <v>0</v>
      </c>
      <c r="AU128" s="18">
        <f t="shared" ca="1" si="247"/>
        <v>0</v>
      </c>
      <c r="AV128" s="18">
        <f t="shared" ca="1" si="247"/>
        <v>0</v>
      </c>
      <c r="AW128" s="18">
        <f t="shared" ca="1" si="247"/>
        <v>0</v>
      </c>
      <c r="AX128" s="18">
        <f t="shared" ca="1" si="247"/>
        <v>0</v>
      </c>
      <c r="AY128" s="18">
        <f t="shared" ca="1" si="247"/>
        <v>0</v>
      </c>
      <c r="AZ128" s="18">
        <f t="shared" ca="1" si="247"/>
        <v>0</v>
      </c>
      <c r="BA128" s="18">
        <f t="shared" ca="1" si="247"/>
        <v>0</v>
      </c>
      <c r="BB128" s="18">
        <f t="shared" ca="1" si="247"/>
        <v>0</v>
      </c>
      <c r="BC128" s="18">
        <f t="shared" ca="1" si="247"/>
        <v>0</v>
      </c>
      <c r="BD128" s="18">
        <f t="shared" ca="1" si="247"/>
        <v>0</v>
      </c>
      <c r="BE128" s="18">
        <f t="shared" ca="1" si="247"/>
        <v>0</v>
      </c>
      <c r="BF128" s="18">
        <f t="shared" ca="1" si="247"/>
        <v>0</v>
      </c>
      <c r="BG128" s="18">
        <f t="shared" ca="1" si="247"/>
        <v>0</v>
      </c>
      <c r="BH128" s="18">
        <f t="shared" ca="1" si="247"/>
        <v>0</v>
      </c>
      <c r="BI128" s="18">
        <f t="shared" ca="1" si="247"/>
        <v>0</v>
      </c>
      <c r="BJ128" s="18">
        <f t="shared" ca="1" si="247"/>
        <v>0</v>
      </c>
      <c r="BK128" s="18">
        <f t="shared" ca="1" si="247"/>
        <v>0</v>
      </c>
      <c r="BL128" s="18">
        <f t="shared" ca="1" si="247"/>
        <v>0</v>
      </c>
      <c r="BM128" s="18">
        <f t="shared" ca="1" si="247"/>
        <v>0</v>
      </c>
      <c r="BN128" s="18">
        <f t="shared" ca="1" si="247"/>
        <v>0</v>
      </c>
      <c r="BO128" s="18">
        <f t="shared" ca="1" si="247"/>
        <v>0</v>
      </c>
      <c r="BP128" s="18">
        <f t="shared" ca="1" si="247"/>
        <v>0</v>
      </c>
      <c r="BQ128" s="18">
        <f t="shared" ca="1" si="247"/>
        <v>0</v>
      </c>
      <c r="BR128" s="18">
        <f t="shared" ca="1" si="247"/>
        <v>0</v>
      </c>
      <c r="BS128" s="18">
        <f t="shared" ca="1" si="247"/>
        <v>0</v>
      </c>
      <c r="BT128" s="18">
        <f t="shared" ca="1" si="247"/>
        <v>0</v>
      </c>
      <c r="BU128" s="18">
        <f t="shared" ca="1" si="247"/>
        <v>0</v>
      </c>
      <c r="BV128" s="18">
        <f t="shared" ca="1" si="247"/>
        <v>0</v>
      </c>
      <c r="BW128" s="18">
        <f t="shared" ref="BW128:EH128" ca="1" si="248">-1 * BW791</f>
        <v>0</v>
      </c>
      <c r="BX128" s="18">
        <f t="shared" ca="1" si="248"/>
        <v>0</v>
      </c>
      <c r="BY128" s="18">
        <f t="shared" ca="1" si="248"/>
        <v>0</v>
      </c>
      <c r="BZ128" s="18">
        <f t="shared" ca="1" si="248"/>
        <v>0</v>
      </c>
      <c r="CA128" s="18">
        <f t="shared" ca="1" si="248"/>
        <v>0</v>
      </c>
      <c r="CB128" s="18">
        <f t="shared" ca="1" si="248"/>
        <v>0</v>
      </c>
      <c r="CC128" s="18">
        <f t="shared" ca="1" si="248"/>
        <v>0</v>
      </c>
      <c r="CD128" s="18">
        <f t="shared" ca="1" si="248"/>
        <v>0</v>
      </c>
      <c r="CE128" s="18">
        <f t="shared" ca="1" si="248"/>
        <v>0</v>
      </c>
      <c r="CF128" s="18">
        <f t="shared" ca="1" si="248"/>
        <v>0</v>
      </c>
      <c r="CG128" s="18">
        <f t="shared" ca="1" si="248"/>
        <v>0</v>
      </c>
      <c r="CH128" s="18">
        <f t="shared" ca="1" si="248"/>
        <v>0</v>
      </c>
      <c r="CI128" s="18">
        <f t="shared" ca="1" si="248"/>
        <v>0</v>
      </c>
      <c r="CJ128" s="18">
        <f t="shared" ca="1" si="248"/>
        <v>0</v>
      </c>
      <c r="CK128" s="18">
        <f t="shared" ca="1" si="248"/>
        <v>0</v>
      </c>
      <c r="CL128" s="18">
        <f t="shared" ca="1" si="248"/>
        <v>0</v>
      </c>
      <c r="CM128" s="18">
        <f t="shared" ca="1" si="248"/>
        <v>0</v>
      </c>
      <c r="CN128" s="18">
        <f t="shared" ca="1" si="248"/>
        <v>0</v>
      </c>
      <c r="CO128" s="18">
        <f t="shared" ca="1" si="248"/>
        <v>0</v>
      </c>
      <c r="CP128" s="18">
        <f t="shared" ca="1" si="248"/>
        <v>0</v>
      </c>
      <c r="CQ128" s="18">
        <f t="shared" ca="1" si="248"/>
        <v>0</v>
      </c>
      <c r="CR128" s="18">
        <f t="shared" ca="1" si="248"/>
        <v>0</v>
      </c>
      <c r="CS128" s="18">
        <f t="shared" ca="1" si="248"/>
        <v>0</v>
      </c>
      <c r="CT128" s="18">
        <f t="shared" ca="1" si="248"/>
        <v>0</v>
      </c>
      <c r="CU128" s="18">
        <f t="shared" ca="1" si="248"/>
        <v>0</v>
      </c>
      <c r="CV128" s="18">
        <f t="shared" ca="1" si="248"/>
        <v>0</v>
      </c>
      <c r="CW128" s="18">
        <f t="shared" ca="1" si="248"/>
        <v>0</v>
      </c>
      <c r="CX128" s="18">
        <f t="shared" ca="1" si="248"/>
        <v>0</v>
      </c>
      <c r="CY128" s="18">
        <f t="shared" ca="1" si="248"/>
        <v>0</v>
      </c>
      <c r="CZ128" s="18">
        <f t="shared" ca="1" si="248"/>
        <v>0</v>
      </c>
      <c r="DA128" s="18">
        <f t="shared" ca="1" si="248"/>
        <v>0</v>
      </c>
      <c r="DB128" s="18">
        <f t="shared" ca="1" si="248"/>
        <v>0</v>
      </c>
      <c r="DC128" s="18">
        <f t="shared" ca="1" si="248"/>
        <v>0</v>
      </c>
      <c r="DD128" s="18">
        <f t="shared" ca="1" si="248"/>
        <v>0</v>
      </c>
      <c r="DE128" s="18">
        <f t="shared" ca="1" si="248"/>
        <v>0</v>
      </c>
      <c r="DF128" s="18">
        <f t="shared" ca="1" si="248"/>
        <v>0</v>
      </c>
      <c r="DG128" s="18">
        <f t="shared" ca="1" si="248"/>
        <v>0</v>
      </c>
      <c r="DH128" s="18">
        <f t="shared" ca="1" si="248"/>
        <v>0</v>
      </c>
      <c r="DI128" s="18">
        <f t="shared" ca="1" si="248"/>
        <v>0</v>
      </c>
      <c r="DJ128" s="18">
        <f t="shared" ca="1" si="248"/>
        <v>0</v>
      </c>
      <c r="DK128" s="18">
        <f t="shared" ca="1" si="248"/>
        <v>0</v>
      </c>
      <c r="DL128" s="18">
        <f t="shared" ca="1" si="248"/>
        <v>0</v>
      </c>
      <c r="DM128" s="18">
        <f t="shared" ca="1" si="248"/>
        <v>0</v>
      </c>
      <c r="DN128" s="18">
        <f t="shared" ca="1" si="248"/>
        <v>0</v>
      </c>
      <c r="DO128" s="18">
        <f t="shared" ca="1" si="248"/>
        <v>0</v>
      </c>
      <c r="DP128" s="18">
        <f t="shared" ca="1" si="248"/>
        <v>0</v>
      </c>
      <c r="DQ128" s="18">
        <f t="shared" ca="1" si="248"/>
        <v>0</v>
      </c>
      <c r="DR128" s="18">
        <f t="shared" ca="1" si="248"/>
        <v>0</v>
      </c>
      <c r="DS128" s="18">
        <f t="shared" ca="1" si="248"/>
        <v>0</v>
      </c>
      <c r="DT128" s="18">
        <f t="shared" ca="1" si="248"/>
        <v>0</v>
      </c>
      <c r="DU128" s="18">
        <f t="shared" ca="1" si="248"/>
        <v>0</v>
      </c>
      <c r="DV128" s="18">
        <f t="shared" ca="1" si="248"/>
        <v>0</v>
      </c>
      <c r="DW128" s="18">
        <f t="shared" ca="1" si="248"/>
        <v>0</v>
      </c>
      <c r="DX128" s="18">
        <f t="shared" ca="1" si="248"/>
        <v>0</v>
      </c>
      <c r="DY128" s="18">
        <f t="shared" ca="1" si="248"/>
        <v>0</v>
      </c>
      <c r="DZ128" s="18">
        <f t="shared" ca="1" si="248"/>
        <v>0</v>
      </c>
      <c r="EA128" s="18">
        <f t="shared" ca="1" si="248"/>
        <v>0</v>
      </c>
      <c r="EB128" s="18">
        <f t="shared" ca="1" si="248"/>
        <v>0</v>
      </c>
      <c r="EC128" s="18">
        <f t="shared" ca="1" si="248"/>
        <v>0</v>
      </c>
      <c r="ED128" s="18">
        <f t="shared" ca="1" si="248"/>
        <v>0</v>
      </c>
      <c r="EE128" s="18">
        <f t="shared" ca="1" si="248"/>
        <v>0</v>
      </c>
      <c r="EF128" s="18">
        <f t="shared" ca="1" si="248"/>
        <v>0</v>
      </c>
      <c r="EG128" s="18">
        <f t="shared" ca="1" si="248"/>
        <v>0</v>
      </c>
      <c r="EH128" s="18">
        <f t="shared" ca="1" si="248"/>
        <v>0</v>
      </c>
      <c r="EI128" s="18">
        <f t="shared" ref="EI128:FR128" ca="1" si="249">-1 * EI791</f>
        <v>0</v>
      </c>
      <c r="EJ128" s="18">
        <f t="shared" ca="1" si="249"/>
        <v>0</v>
      </c>
      <c r="EK128" s="18">
        <f t="shared" ca="1" si="249"/>
        <v>0</v>
      </c>
      <c r="EL128" s="18">
        <f t="shared" ca="1" si="249"/>
        <v>0</v>
      </c>
      <c r="EM128" s="18">
        <f t="shared" ca="1" si="249"/>
        <v>0</v>
      </c>
      <c r="EN128" s="18">
        <f t="shared" ca="1" si="249"/>
        <v>0</v>
      </c>
      <c r="EO128" s="18">
        <f t="shared" ca="1" si="249"/>
        <v>0</v>
      </c>
      <c r="EP128" s="18">
        <f t="shared" ca="1" si="249"/>
        <v>0</v>
      </c>
      <c r="EQ128" s="18">
        <f t="shared" ca="1" si="249"/>
        <v>0</v>
      </c>
      <c r="ER128" s="18">
        <f t="shared" ca="1" si="249"/>
        <v>0</v>
      </c>
      <c r="ES128" s="18">
        <f t="shared" ca="1" si="249"/>
        <v>0</v>
      </c>
      <c r="ET128" s="18">
        <f t="shared" ca="1" si="249"/>
        <v>0</v>
      </c>
      <c r="EU128" s="18">
        <f t="shared" ca="1" si="249"/>
        <v>0</v>
      </c>
      <c r="EV128" s="18">
        <f t="shared" ca="1" si="249"/>
        <v>0</v>
      </c>
      <c r="EW128" s="18">
        <f t="shared" ca="1" si="249"/>
        <v>0</v>
      </c>
      <c r="EX128" s="18">
        <f t="shared" ca="1" si="249"/>
        <v>0</v>
      </c>
      <c r="EY128" s="18">
        <f t="shared" ca="1" si="249"/>
        <v>0</v>
      </c>
      <c r="EZ128" s="18">
        <f t="shared" ca="1" si="249"/>
        <v>0</v>
      </c>
      <c r="FA128" s="18">
        <f t="shared" ca="1" si="249"/>
        <v>0</v>
      </c>
      <c r="FB128" s="18">
        <f t="shared" ca="1" si="249"/>
        <v>0</v>
      </c>
      <c r="FC128" s="18">
        <f t="shared" ca="1" si="249"/>
        <v>0</v>
      </c>
      <c r="FD128" s="18">
        <f t="shared" ca="1" si="249"/>
        <v>0</v>
      </c>
      <c r="FE128" s="18">
        <f t="shared" ca="1" si="249"/>
        <v>0</v>
      </c>
      <c r="FF128" s="18">
        <f t="shared" ca="1" si="249"/>
        <v>0</v>
      </c>
      <c r="FG128" s="18">
        <f t="shared" ca="1" si="249"/>
        <v>0</v>
      </c>
      <c r="FH128" s="18">
        <f t="shared" ca="1" si="249"/>
        <v>0</v>
      </c>
      <c r="FI128" s="18">
        <f t="shared" ca="1" si="249"/>
        <v>0</v>
      </c>
      <c r="FJ128" s="18">
        <f t="shared" ca="1" si="249"/>
        <v>0</v>
      </c>
      <c r="FK128" s="18">
        <f t="shared" ca="1" si="249"/>
        <v>0</v>
      </c>
      <c r="FL128" s="18">
        <f t="shared" ca="1" si="249"/>
        <v>0</v>
      </c>
      <c r="FM128" s="18">
        <f t="shared" ca="1" si="249"/>
        <v>0</v>
      </c>
      <c r="FN128" s="18">
        <f t="shared" ca="1" si="249"/>
        <v>0</v>
      </c>
      <c r="FO128" s="18">
        <f t="shared" ca="1" si="249"/>
        <v>0</v>
      </c>
      <c r="FP128" s="18">
        <f t="shared" ca="1" si="249"/>
        <v>0</v>
      </c>
      <c r="FQ128" s="18">
        <f t="shared" ca="1" si="249"/>
        <v>0</v>
      </c>
      <c r="FR128" s="18">
        <f t="shared" ca="1" si="249"/>
        <v>0</v>
      </c>
    </row>
    <row r="129" spans="3:174">
      <c r="C129" t="s">
        <v>409</v>
      </c>
      <c r="D129" s="144" t="s">
        <v>974</v>
      </c>
      <c r="I129" s="168">
        <f ca="1">SUM(J129:FR129)</f>
        <v>0</v>
      </c>
      <c r="J129" s="18">
        <f t="shared" ref="J129:AO129" ca="1" si="250">J1151</f>
        <v>0</v>
      </c>
      <c r="K129" s="18">
        <f t="shared" ca="1" si="250"/>
        <v>0</v>
      </c>
      <c r="L129" s="18">
        <f t="shared" ca="1" si="250"/>
        <v>0</v>
      </c>
      <c r="M129" s="18">
        <f t="shared" ca="1" si="250"/>
        <v>0</v>
      </c>
      <c r="N129" s="18">
        <f t="shared" ca="1" si="250"/>
        <v>0</v>
      </c>
      <c r="O129" s="18">
        <f t="shared" ca="1" si="250"/>
        <v>0</v>
      </c>
      <c r="P129" s="18">
        <f t="shared" ca="1" si="250"/>
        <v>0</v>
      </c>
      <c r="Q129" s="18">
        <f t="shared" ca="1" si="250"/>
        <v>0</v>
      </c>
      <c r="R129" s="18">
        <f t="shared" ca="1" si="250"/>
        <v>0</v>
      </c>
      <c r="S129" s="18">
        <f t="shared" ca="1" si="250"/>
        <v>0</v>
      </c>
      <c r="T129" s="18">
        <f t="shared" ca="1" si="250"/>
        <v>0</v>
      </c>
      <c r="U129" s="18">
        <f t="shared" ca="1" si="250"/>
        <v>0</v>
      </c>
      <c r="V129" s="18">
        <f t="shared" ca="1" si="250"/>
        <v>0</v>
      </c>
      <c r="W129" s="18">
        <f t="shared" ca="1" si="250"/>
        <v>0</v>
      </c>
      <c r="X129" s="18">
        <f t="shared" ca="1" si="250"/>
        <v>0</v>
      </c>
      <c r="Y129" s="18">
        <f t="shared" ca="1" si="250"/>
        <v>0</v>
      </c>
      <c r="Z129" s="18">
        <f t="shared" ca="1" si="250"/>
        <v>0</v>
      </c>
      <c r="AA129" s="18">
        <f t="shared" ca="1" si="250"/>
        <v>0</v>
      </c>
      <c r="AB129" s="18">
        <f t="shared" ca="1" si="250"/>
        <v>0</v>
      </c>
      <c r="AC129" s="18">
        <f t="shared" ca="1" si="250"/>
        <v>0</v>
      </c>
      <c r="AD129" s="18">
        <f t="shared" ca="1" si="250"/>
        <v>0</v>
      </c>
      <c r="AE129" s="18">
        <f t="shared" ca="1" si="250"/>
        <v>0</v>
      </c>
      <c r="AF129" s="18">
        <f t="shared" ca="1" si="250"/>
        <v>0</v>
      </c>
      <c r="AG129" s="18">
        <f t="shared" ca="1" si="250"/>
        <v>0</v>
      </c>
      <c r="AH129" s="18">
        <f t="shared" ca="1" si="250"/>
        <v>0</v>
      </c>
      <c r="AI129" s="18">
        <f t="shared" ca="1" si="250"/>
        <v>0</v>
      </c>
      <c r="AJ129" s="18">
        <f t="shared" ca="1" si="250"/>
        <v>0</v>
      </c>
      <c r="AK129" s="18">
        <f t="shared" ca="1" si="250"/>
        <v>0</v>
      </c>
      <c r="AL129" s="18">
        <f t="shared" ca="1" si="250"/>
        <v>0</v>
      </c>
      <c r="AM129" s="18">
        <f t="shared" ca="1" si="250"/>
        <v>0</v>
      </c>
      <c r="AN129" s="18">
        <f t="shared" ca="1" si="250"/>
        <v>0</v>
      </c>
      <c r="AO129" s="18">
        <f t="shared" ca="1" si="250"/>
        <v>0</v>
      </c>
      <c r="AP129" s="18">
        <f t="shared" ref="AP129:BU129" ca="1" si="251">AP1151</f>
        <v>0</v>
      </c>
      <c r="AQ129" s="18">
        <f t="shared" ca="1" si="251"/>
        <v>0</v>
      </c>
      <c r="AR129" s="18">
        <f t="shared" ca="1" si="251"/>
        <v>0</v>
      </c>
      <c r="AS129" s="18">
        <f t="shared" ca="1" si="251"/>
        <v>0</v>
      </c>
      <c r="AT129" s="18">
        <f t="shared" ca="1" si="251"/>
        <v>0</v>
      </c>
      <c r="AU129" s="18">
        <f t="shared" ca="1" si="251"/>
        <v>0</v>
      </c>
      <c r="AV129" s="18">
        <f t="shared" ca="1" si="251"/>
        <v>0</v>
      </c>
      <c r="AW129" s="18">
        <f t="shared" ca="1" si="251"/>
        <v>0</v>
      </c>
      <c r="AX129" s="18">
        <f t="shared" ca="1" si="251"/>
        <v>0</v>
      </c>
      <c r="AY129" s="18">
        <f t="shared" ca="1" si="251"/>
        <v>0</v>
      </c>
      <c r="AZ129" s="18">
        <f t="shared" ca="1" si="251"/>
        <v>0</v>
      </c>
      <c r="BA129" s="18">
        <f t="shared" ca="1" si="251"/>
        <v>0</v>
      </c>
      <c r="BB129" s="18">
        <f t="shared" ca="1" si="251"/>
        <v>0</v>
      </c>
      <c r="BC129" s="18">
        <f t="shared" ca="1" si="251"/>
        <v>0</v>
      </c>
      <c r="BD129" s="18">
        <f t="shared" ca="1" si="251"/>
        <v>0</v>
      </c>
      <c r="BE129" s="18">
        <f t="shared" ca="1" si="251"/>
        <v>0</v>
      </c>
      <c r="BF129" s="18">
        <f t="shared" ca="1" si="251"/>
        <v>0</v>
      </c>
      <c r="BG129" s="18">
        <f t="shared" ca="1" si="251"/>
        <v>0</v>
      </c>
      <c r="BH129" s="18">
        <f t="shared" ca="1" si="251"/>
        <v>0</v>
      </c>
      <c r="BI129" s="18">
        <f t="shared" ca="1" si="251"/>
        <v>0</v>
      </c>
      <c r="BJ129" s="18">
        <f t="shared" ca="1" si="251"/>
        <v>0</v>
      </c>
      <c r="BK129" s="18">
        <f t="shared" ca="1" si="251"/>
        <v>0</v>
      </c>
      <c r="BL129" s="18">
        <f t="shared" ca="1" si="251"/>
        <v>0</v>
      </c>
      <c r="BM129" s="18">
        <f t="shared" ca="1" si="251"/>
        <v>0</v>
      </c>
      <c r="BN129" s="18">
        <f t="shared" ca="1" si="251"/>
        <v>0</v>
      </c>
      <c r="BO129" s="18">
        <f t="shared" ca="1" si="251"/>
        <v>0</v>
      </c>
      <c r="BP129" s="18">
        <f t="shared" ca="1" si="251"/>
        <v>0</v>
      </c>
      <c r="BQ129" s="18">
        <f t="shared" ca="1" si="251"/>
        <v>0</v>
      </c>
      <c r="BR129" s="18">
        <f t="shared" ca="1" si="251"/>
        <v>0</v>
      </c>
      <c r="BS129" s="18">
        <f t="shared" ca="1" si="251"/>
        <v>0</v>
      </c>
      <c r="BT129" s="18">
        <f t="shared" ca="1" si="251"/>
        <v>0</v>
      </c>
      <c r="BU129" s="18">
        <f t="shared" ca="1" si="251"/>
        <v>0</v>
      </c>
      <c r="BV129" s="18">
        <f t="shared" ref="BV129:DA129" ca="1" si="252">BV1151</f>
        <v>0</v>
      </c>
      <c r="BW129" s="18">
        <f t="shared" ca="1" si="252"/>
        <v>0</v>
      </c>
      <c r="BX129" s="18">
        <f t="shared" ca="1" si="252"/>
        <v>0</v>
      </c>
      <c r="BY129" s="18">
        <f t="shared" ca="1" si="252"/>
        <v>0</v>
      </c>
      <c r="BZ129" s="18">
        <f t="shared" ca="1" si="252"/>
        <v>0</v>
      </c>
      <c r="CA129" s="18">
        <f t="shared" ca="1" si="252"/>
        <v>0</v>
      </c>
      <c r="CB129" s="18">
        <f t="shared" ca="1" si="252"/>
        <v>0</v>
      </c>
      <c r="CC129" s="18">
        <f t="shared" ca="1" si="252"/>
        <v>0</v>
      </c>
      <c r="CD129" s="18">
        <f t="shared" ca="1" si="252"/>
        <v>0</v>
      </c>
      <c r="CE129" s="18">
        <f t="shared" ca="1" si="252"/>
        <v>0</v>
      </c>
      <c r="CF129" s="18">
        <f t="shared" ca="1" si="252"/>
        <v>0</v>
      </c>
      <c r="CG129" s="18">
        <f t="shared" ca="1" si="252"/>
        <v>0</v>
      </c>
      <c r="CH129" s="18">
        <f t="shared" ca="1" si="252"/>
        <v>0</v>
      </c>
      <c r="CI129" s="18">
        <f t="shared" ca="1" si="252"/>
        <v>0</v>
      </c>
      <c r="CJ129" s="18">
        <f t="shared" ca="1" si="252"/>
        <v>0</v>
      </c>
      <c r="CK129" s="18">
        <f t="shared" ca="1" si="252"/>
        <v>0</v>
      </c>
      <c r="CL129" s="18">
        <f t="shared" ca="1" si="252"/>
        <v>0</v>
      </c>
      <c r="CM129" s="18">
        <f t="shared" ca="1" si="252"/>
        <v>0</v>
      </c>
      <c r="CN129" s="18">
        <f t="shared" ca="1" si="252"/>
        <v>0</v>
      </c>
      <c r="CO129" s="18">
        <f t="shared" ca="1" si="252"/>
        <v>0</v>
      </c>
      <c r="CP129" s="18">
        <f t="shared" ca="1" si="252"/>
        <v>0</v>
      </c>
      <c r="CQ129" s="18">
        <f t="shared" ca="1" si="252"/>
        <v>0</v>
      </c>
      <c r="CR129" s="18">
        <f t="shared" ca="1" si="252"/>
        <v>0</v>
      </c>
      <c r="CS129" s="18">
        <f t="shared" ca="1" si="252"/>
        <v>0</v>
      </c>
      <c r="CT129" s="18">
        <f t="shared" ca="1" si="252"/>
        <v>0</v>
      </c>
      <c r="CU129" s="18">
        <f t="shared" ca="1" si="252"/>
        <v>0</v>
      </c>
      <c r="CV129" s="18">
        <f t="shared" ca="1" si="252"/>
        <v>0</v>
      </c>
      <c r="CW129" s="18">
        <f t="shared" ca="1" si="252"/>
        <v>0</v>
      </c>
      <c r="CX129" s="18">
        <f t="shared" ca="1" si="252"/>
        <v>0</v>
      </c>
      <c r="CY129" s="18">
        <f t="shared" ca="1" si="252"/>
        <v>0</v>
      </c>
      <c r="CZ129" s="18">
        <f t="shared" ca="1" si="252"/>
        <v>0</v>
      </c>
      <c r="DA129" s="18">
        <f t="shared" ca="1" si="252"/>
        <v>0</v>
      </c>
      <c r="DB129" s="18">
        <f t="shared" ref="DB129:EG129" ca="1" si="253">DB1151</f>
        <v>0</v>
      </c>
      <c r="DC129" s="18">
        <f t="shared" ca="1" si="253"/>
        <v>0</v>
      </c>
      <c r="DD129" s="18">
        <f t="shared" ca="1" si="253"/>
        <v>0</v>
      </c>
      <c r="DE129" s="18">
        <f t="shared" ca="1" si="253"/>
        <v>0</v>
      </c>
      <c r="DF129" s="18">
        <f t="shared" ca="1" si="253"/>
        <v>0</v>
      </c>
      <c r="DG129" s="18">
        <f t="shared" ca="1" si="253"/>
        <v>0</v>
      </c>
      <c r="DH129" s="18">
        <f t="shared" ca="1" si="253"/>
        <v>0</v>
      </c>
      <c r="DI129" s="18">
        <f t="shared" ca="1" si="253"/>
        <v>0</v>
      </c>
      <c r="DJ129" s="18">
        <f t="shared" ca="1" si="253"/>
        <v>0</v>
      </c>
      <c r="DK129" s="18">
        <f t="shared" ca="1" si="253"/>
        <v>0</v>
      </c>
      <c r="DL129" s="18">
        <f t="shared" ca="1" si="253"/>
        <v>0</v>
      </c>
      <c r="DM129" s="18">
        <f t="shared" ca="1" si="253"/>
        <v>0</v>
      </c>
      <c r="DN129" s="18">
        <f t="shared" ca="1" si="253"/>
        <v>0</v>
      </c>
      <c r="DO129" s="18">
        <f t="shared" ca="1" si="253"/>
        <v>0</v>
      </c>
      <c r="DP129" s="18">
        <f t="shared" ca="1" si="253"/>
        <v>0</v>
      </c>
      <c r="DQ129" s="18">
        <f t="shared" ca="1" si="253"/>
        <v>0</v>
      </c>
      <c r="DR129" s="18">
        <f t="shared" ca="1" si="253"/>
        <v>0</v>
      </c>
      <c r="DS129" s="18">
        <f t="shared" ca="1" si="253"/>
        <v>0</v>
      </c>
      <c r="DT129" s="18">
        <f t="shared" ca="1" si="253"/>
        <v>0</v>
      </c>
      <c r="DU129" s="18">
        <f t="shared" ca="1" si="253"/>
        <v>0</v>
      </c>
      <c r="DV129" s="18">
        <f t="shared" ca="1" si="253"/>
        <v>0</v>
      </c>
      <c r="DW129" s="18">
        <f t="shared" ca="1" si="253"/>
        <v>0</v>
      </c>
      <c r="DX129" s="18">
        <f t="shared" ca="1" si="253"/>
        <v>0</v>
      </c>
      <c r="DY129" s="18">
        <f t="shared" ca="1" si="253"/>
        <v>0</v>
      </c>
      <c r="DZ129" s="18">
        <f t="shared" ca="1" si="253"/>
        <v>0</v>
      </c>
      <c r="EA129" s="18">
        <f t="shared" ca="1" si="253"/>
        <v>0</v>
      </c>
      <c r="EB129" s="18">
        <f t="shared" ca="1" si="253"/>
        <v>0</v>
      </c>
      <c r="EC129" s="18">
        <f t="shared" ca="1" si="253"/>
        <v>0</v>
      </c>
      <c r="ED129" s="18">
        <f t="shared" ca="1" si="253"/>
        <v>0</v>
      </c>
      <c r="EE129" s="18">
        <f t="shared" ca="1" si="253"/>
        <v>0</v>
      </c>
      <c r="EF129" s="18">
        <f t="shared" ca="1" si="253"/>
        <v>0</v>
      </c>
      <c r="EG129" s="18">
        <f t="shared" ca="1" si="253"/>
        <v>0</v>
      </c>
      <c r="EH129" s="18">
        <f t="shared" ref="EH129:FM129" ca="1" si="254">EH1151</f>
        <v>0</v>
      </c>
      <c r="EI129" s="18">
        <f t="shared" ca="1" si="254"/>
        <v>0</v>
      </c>
      <c r="EJ129" s="18">
        <f t="shared" ca="1" si="254"/>
        <v>0</v>
      </c>
      <c r="EK129" s="18">
        <f t="shared" ca="1" si="254"/>
        <v>0</v>
      </c>
      <c r="EL129" s="18">
        <f t="shared" ca="1" si="254"/>
        <v>0</v>
      </c>
      <c r="EM129" s="18">
        <f t="shared" ca="1" si="254"/>
        <v>0</v>
      </c>
      <c r="EN129" s="18">
        <f t="shared" ca="1" si="254"/>
        <v>0</v>
      </c>
      <c r="EO129" s="18">
        <f t="shared" ca="1" si="254"/>
        <v>0</v>
      </c>
      <c r="EP129" s="18">
        <f t="shared" ca="1" si="254"/>
        <v>0</v>
      </c>
      <c r="EQ129" s="18">
        <f t="shared" ca="1" si="254"/>
        <v>0</v>
      </c>
      <c r="ER129" s="18">
        <f t="shared" ca="1" si="254"/>
        <v>0</v>
      </c>
      <c r="ES129" s="18">
        <f t="shared" ca="1" si="254"/>
        <v>0</v>
      </c>
      <c r="ET129" s="18">
        <f t="shared" ca="1" si="254"/>
        <v>0</v>
      </c>
      <c r="EU129" s="18">
        <f t="shared" ca="1" si="254"/>
        <v>0</v>
      </c>
      <c r="EV129" s="18">
        <f t="shared" ca="1" si="254"/>
        <v>0</v>
      </c>
      <c r="EW129" s="18">
        <f t="shared" ca="1" si="254"/>
        <v>0</v>
      </c>
      <c r="EX129" s="18">
        <f t="shared" ca="1" si="254"/>
        <v>0</v>
      </c>
      <c r="EY129" s="18">
        <f t="shared" ca="1" si="254"/>
        <v>0</v>
      </c>
      <c r="EZ129" s="18">
        <f t="shared" ca="1" si="254"/>
        <v>0</v>
      </c>
      <c r="FA129" s="18">
        <f t="shared" ca="1" si="254"/>
        <v>0</v>
      </c>
      <c r="FB129" s="18">
        <f t="shared" ca="1" si="254"/>
        <v>0</v>
      </c>
      <c r="FC129" s="18">
        <f t="shared" ca="1" si="254"/>
        <v>0</v>
      </c>
      <c r="FD129" s="18">
        <f t="shared" ca="1" si="254"/>
        <v>0</v>
      </c>
      <c r="FE129" s="18">
        <f t="shared" ca="1" si="254"/>
        <v>0</v>
      </c>
      <c r="FF129" s="18">
        <f t="shared" ca="1" si="254"/>
        <v>0</v>
      </c>
      <c r="FG129" s="18">
        <f t="shared" ca="1" si="254"/>
        <v>0</v>
      </c>
      <c r="FH129" s="18">
        <f t="shared" ca="1" si="254"/>
        <v>0</v>
      </c>
      <c r="FI129" s="18">
        <f t="shared" ca="1" si="254"/>
        <v>0</v>
      </c>
      <c r="FJ129" s="18">
        <f t="shared" ca="1" si="254"/>
        <v>0</v>
      </c>
      <c r="FK129" s="18">
        <f t="shared" ca="1" si="254"/>
        <v>0</v>
      </c>
      <c r="FL129" s="18">
        <f t="shared" ca="1" si="254"/>
        <v>0</v>
      </c>
      <c r="FM129" s="18">
        <f t="shared" ca="1" si="254"/>
        <v>0</v>
      </c>
      <c r="FN129" s="18">
        <f ca="1">FN1151</f>
        <v>0</v>
      </c>
      <c r="FO129" s="18">
        <f ca="1">FO1151</f>
        <v>0</v>
      </c>
      <c r="FP129" s="18">
        <f ca="1">FP1151</f>
        <v>0</v>
      </c>
      <c r="FQ129" s="18">
        <f ca="1">FQ1151</f>
        <v>0</v>
      </c>
      <c r="FR129" s="18">
        <f ca="1">FR1151</f>
        <v>0</v>
      </c>
    </row>
    <row r="130" spans="3:174">
      <c r="C130" t="s">
        <v>371</v>
      </c>
      <c r="D130" s="144" t="s">
        <v>974</v>
      </c>
      <c r="I130" s="168">
        <f ca="1">SUM(J130:FR130)</f>
        <v>0</v>
      </c>
      <c r="J130" s="18">
        <f t="shared" ref="J130:AO130" ca="1" si="255">J1154</f>
        <v>0</v>
      </c>
      <c r="K130" s="18">
        <f t="shared" ca="1" si="255"/>
        <v>0</v>
      </c>
      <c r="L130" s="18">
        <f t="shared" ca="1" si="255"/>
        <v>0</v>
      </c>
      <c r="M130" s="18">
        <f t="shared" ca="1" si="255"/>
        <v>0</v>
      </c>
      <c r="N130" s="18">
        <f t="shared" ca="1" si="255"/>
        <v>0</v>
      </c>
      <c r="O130" s="18">
        <f t="shared" ca="1" si="255"/>
        <v>0</v>
      </c>
      <c r="P130" s="18">
        <f t="shared" ca="1" si="255"/>
        <v>0</v>
      </c>
      <c r="Q130" s="18">
        <f t="shared" ca="1" si="255"/>
        <v>0</v>
      </c>
      <c r="R130" s="18">
        <f t="shared" ca="1" si="255"/>
        <v>0</v>
      </c>
      <c r="S130" s="18">
        <f t="shared" ca="1" si="255"/>
        <v>0</v>
      </c>
      <c r="T130" s="18">
        <f t="shared" ca="1" si="255"/>
        <v>0</v>
      </c>
      <c r="U130" s="18">
        <f t="shared" ca="1" si="255"/>
        <v>0</v>
      </c>
      <c r="V130" s="18">
        <f t="shared" ca="1" si="255"/>
        <v>0</v>
      </c>
      <c r="W130" s="18">
        <f t="shared" ca="1" si="255"/>
        <v>0</v>
      </c>
      <c r="X130" s="18">
        <f t="shared" ca="1" si="255"/>
        <v>0</v>
      </c>
      <c r="Y130" s="18">
        <f t="shared" ca="1" si="255"/>
        <v>0</v>
      </c>
      <c r="Z130" s="18">
        <f t="shared" ca="1" si="255"/>
        <v>0</v>
      </c>
      <c r="AA130" s="18">
        <f t="shared" ca="1" si="255"/>
        <v>0</v>
      </c>
      <c r="AB130" s="18">
        <f t="shared" ca="1" si="255"/>
        <v>0</v>
      </c>
      <c r="AC130" s="18">
        <f t="shared" ca="1" si="255"/>
        <v>0</v>
      </c>
      <c r="AD130" s="18">
        <f t="shared" ca="1" si="255"/>
        <v>0</v>
      </c>
      <c r="AE130" s="18">
        <f t="shared" ca="1" si="255"/>
        <v>0</v>
      </c>
      <c r="AF130" s="18">
        <f t="shared" ca="1" si="255"/>
        <v>0</v>
      </c>
      <c r="AG130" s="18">
        <f t="shared" ca="1" si="255"/>
        <v>0</v>
      </c>
      <c r="AH130" s="18">
        <f t="shared" ca="1" si="255"/>
        <v>0</v>
      </c>
      <c r="AI130" s="18">
        <f t="shared" ca="1" si="255"/>
        <v>0</v>
      </c>
      <c r="AJ130" s="18">
        <f t="shared" ca="1" si="255"/>
        <v>0</v>
      </c>
      <c r="AK130" s="18">
        <f t="shared" ca="1" si="255"/>
        <v>0</v>
      </c>
      <c r="AL130" s="18">
        <f t="shared" ca="1" si="255"/>
        <v>0</v>
      </c>
      <c r="AM130" s="18">
        <f t="shared" ca="1" si="255"/>
        <v>0</v>
      </c>
      <c r="AN130" s="18">
        <f t="shared" ca="1" si="255"/>
        <v>0</v>
      </c>
      <c r="AO130" s="18">
        <f t="shared" ca="1" si="255"/>
        <v>0</v>
      </c>
      <c r="AP130" s="18">
        <f t="shared" ref="AP130:BU130" ca="1" si="256">AP1154</f>
        <v>0</v>
      </c>
      <c r="AQ130" s="18">
        <f t="shared" ca="1" si="256"/>
        <v>0</v>
      </c>
      <c r="AR130" s="18">
        <f t="shared" ca="1" si="256"/>
        <v>0</v>
      </c>
      <c r="AS130" s="18">
        <f t="shared" ca="1" si="256"/>
        <v>0</v>
      </c>
      <c r="AT130" s="18">
        <f t="shared" ca="1" si="256"/>
        <v>0</v>
      </c>
      <c r="AU130" s="18">
        <f t="shared" ca="1" si="256"/>
        <v>0</v>
      </c>
      <c r="AV130" s="18">
        <f t="shared" ca="1" si="256"/>
        <v>0</v>
      </c>
      <c r="AW130" s="18">
        <f t="shared" ca="1" si="256"/>
        <v>0</v>
      </c>
      <c r="AX130" s="18">
        <f t="shared" ca="1" si="256"/>
        <v>0</v>
      </c>
      <c r="AY130" s="18">
        <f t="shared" ca="1" si="256"/>
        <v>0</v>
      </c>
      <c r="AZ130" s="18">
        <f t="shared" ca="1" si="256"/>
        <v>0</v>
      </c>
      <c r="BA130" s="18">
        <f t="shared" ca="1" si="256"/>
        <v>0</v>
      </c>
      <c r="BB130" s="18">
        <f t="shared" ca="1" si="256"/>
        <v>0</v>
      </c>
      <c r="BC130" s="18">
        <f t="shared" ca="1" si="256"/>
        <v>0</v>
      </c>
      <c r="BD130" s="18">
        <f t="shared" ca="1" si="256"/>
        <v>0</v>
      </c>
      <c r="BE130" s="18">
        <f t="shared" ca="1" si="256"/>
        <v>0</v>
      </c>
      <c r="BF130" s="18">
        <f t="shared" ca="1" si="256"/>
        <v>0</v>
      </c>
      <c r="BG130" s="18">
        <f t="shared" ca="1" si="256"/>
        <v>0</v>
      </c>
      <c r="BH130" s="18">
        <f t="shared" ca="1" si="256"/>
        <v>0</v>
      </c>
      <c r="BI130" s="18">
        <f t="shared" ca="1" si="256"/>
        <v>0</v>
      </c>
      <c r="BJ130" s="18">
        <f t="shared" ca="1" si="256"/>
        <v>0</v>
      </c>
      <c r="BK130" s="18">
        <f t="shared" ca="1" si="256"/>
        <v>0</v>
      </c>
      <c r="BL130" s="18">
        <f t="shared" ca="1" si="256"/>
        <v>0</v>
      </c>
      <c r="BM130" s="18">
        <f t="shared" ca="1" si="256"/>
        <v>0</v>
      </c>
      <c r="BN130" s="18">
        <f t="shared" ca="1" si="256"/>
        <v>0</v>
      </c>
      <c r="BO130" s="18">
        <f t="shared" ca="1" si="256"/>
        <v>0</v>
      </c>
      <c r="BP130" s="18">
        <f t="shared" ca="1" si="256"/>
        <v>0</v>
      </c>
      <c r="BQ130" s="18">
        <f t="shared" ca="1" si="256"/>
        <v>0</v>
      </c>
      <c r="BR130" s="18">
        <f t="shared" ca="1" si="256"/>
        <v>0</v>
      </c>
      <c r="BS130" s="18">
        <f t="shared" ca="1" si="256"/>
        <v>0</v>
      </c>
      <c r="BT130" s="18">
        <f t="shared" ca="1" si="256"/>
        <v>0</v>
      </c>
      <c r="BU130" s="18">
        <f t="shared" ca="1" si="256"/>
        <v>0</v>
      </c>
      <c r="BV130" s="18">
        <f t="shared" ref="BV130:DA130" ca="1" si="257">BV1154</f>
        <v>0</v>
      </c>
      <c r="BW130" s="18">
        <f t="shared" ca="1" si="257"/>
        <v>0</v>
      </c>
      <c r="BX130" s="18">
        <f t="shared" ca="1" si="257"/>
        <v>0</v>
      </c>
      <c r="BY130" s="18">
        <f t="shared" ca="1" si="257"/>
        <v>0</v>
      </c>
      <c r="BZ130" s="18">
        <f t="shared" ca="1" si="257"/>
        <v>0</v>
      </c>
      <c r="CA130" s="18">
        <f t="shared" ca="1" si="257"/>
        <v>0</v>
      </c>
      <c r="CB130" s="18">
        <f t="shared" ca="1" si="257"/>
        <v>0</v>
      </c>
      <c r="CC130" s="18">
        <f t="shared" ca="1" si="257"/>
        <v>0</v>
      </c>
      <c r="CD130" s="18">
        <f t="shared" ca="1" si="257"/>
        <v>0</v>
      </c>
      <c r="CE130" s="18">
        <f t="shared" ca="1" si="257"/>
        <v>0</v>
      </c>
      <c r="CF130" s="18">
        <f t="shared" ca="1" si="257"/>
        <v>0</v>
      </c>
      <c r="CG130" s="18">
        <f t="shared" ca="1" si="257"/>
        <v>0</v>
      </c>
      <c r="CH130" s="18">
        <f t="shared" ca="1" si="257"/>
        <v>0</v>
      </c>
      <c r="CI130" s="18">
        <f t="shared" ca="1" si="257"/>
        <v>0</v>
      </c>
      <c r="CJ130" s="18">
        <f t="shared" ca="1" si="257"/>
        <v>0</v>
      </c>
      <c r="CK130" s="18">
        <f t="shared" ca="1" si="257"/>
        <v>0</v>
      </c>
      <c r="CL130" s="18">
        <f t="shared" ca="1" si="257"/>
        <v>0</v>
      </c>
      <c r="CM130" s="18">
        <f t="shared" ca="1" si="257"/>
        <v>0</v>
      </c>
      <c r="CN130" s="18">
        <f t="shared" ca="1" si="257"/>
        <v>0</v>
      </c>
      <c r="CO130" s="18">
        <f t="shared" ca="1" si="257"/>
        <v>0</v>
      </c>
      <c r="CP130" s="18">
        <f t="shared" ca="1" si="257"/>
        <v>0</v>
      </c>
      <c r="CQ130" s="18">
        <f t="shared" ca="1" si="257"/>
        <v>0</v>
      </c>
      <c r="CR130" s="18">
        <f t="shared" ca="1" si="257"/>
        <v>0</v>
      </c>
      <c r="CS130" s="18">
        <f t="shared" ca="1" si="257"/>
        <v>0</v>
      </c>
      <c r="CT130" s="18">
        <f t="shared" ca="1" si="257"/>
        <v>0</v>
      </c>
      <c r="CU130" s="18">
        <f t="shared" ca="1" si="257"/>
        <v>0</v>
      </c>
      <c r="CV130" s="18">
        <f t="shared" ca="1" si="257"/>
        <v>0</v>
      </c>
      <c r="CW130" s="18">
        <f t="shared" ca="1" si="257"/>
        <v>0</v>
      </c>
      <c r="CX130" s="18">
        <f t="shared" ca="1" si="257"/>
        <v>0</v>
      </c>
      <c r="CY130" s="18">
        <f t="shared" ca="1" si="257"/>
        <v>0</v>
      </c>
      <c r="CZ130" s="18">
        <f t="shared" ca="1" si="257"/>
        <v>0</v>
      </c>
      <c r="DA130" s="18">
        <f t="shared" ca="1" si="257"/>
        <v>0</v>
      </c>
      <c r="DB130" s="18">
        <f t="shared" ref="DB130:EG130" ca="1" si="258">DB1154</f>
        <v>0</v>
      </c>
      <c r="DC130" s="18">
        <f t="shared" ca="1" si="258"/>
        <v>0</v>
      </c>
      <c r="DD130" s="18">
        <f t="shared" ca="1" si="258"/>
        <v>0</v>
      </c>
      <c r="DE130" s="18">
        <f t="shared" ca="1" si="258"/>
        <v>0</v>
      </c>
      <c r="DF130" s="18">
        <f t="shared" ca="1" si="258"/>
        <v>0</v>
      </c>
      <c r="DG130" s="18">
        <f t="shared" ca="1" si="258"/>
        <v>0</v>
      </c>
      <c r="DH130" s="18">
        <f t="shared" ca="1" si="258"/>
        <v>0</v>
      </c>
      <c r="DI130" s="18">
        <f t="shared" ca="1" si="258"/>
        <v>0</v>
      </c>
      <c r="DJ130" s="18">
        <f t="shared" ca="1" si="258"/>
        <v>0</v>
      </c>
      <c r="DK130" s="18">
        <f t="shared" ca="1" si="258"/>
        <v>0</v>
      </c>
      <c r="DL130" s="18">
        <f t="shared" ca="1" si="258"/>
        <v>0</v>
      </c>
      <c r="DM130" s="18">
        <f t="shared" ca="1" si="258"/>
        <v>0</v>
      </c>
      <c r="DN130" s="18">
        <f t="shared" ca="1" si="258"/>
        <v>0</v>
      </c>
      <c r="DO130" s="18">
        <f t="shared" ca="1" si="258"/>
        <v>0</v>
      </c>
      <c r="DP130" s="18">
        <f t="shared" ca="1" si="258"/>
        <v>0</v>
      </c>
      <c r="DQ130" s="18">
        <f t="shared" ca="1" si="258"/>
        <v>0</v>
      </c>
      <c r="DR130" s="18">
        <f t="shared" ca="1" si="258"/>
        <v>0</v>
      </c>
      <c r="DS130" s="18">
        <f t="shared" ca="1" si="258"/>
        <v>0</v>
      </c>
      <c r="DT130" s="18">
        <f t="shared" ca="1" si="258"/>
        <v>0</v>
      </c>
      <c r="DU130" s="18">
        <f t="shared" ca="1" si="258"/>
        <v>0</v>
      </c>
      <c r="DV130" s="18">
        <f t="shared" ca="1" si="258"/>
        <v>0</v>
      </c>
      <c r="DW130" s="18">
        <f t="shared" ca="1" si="258"/>
        <v>0</v>
      </c>
      <c r="DX130" s="18">
        <f t="shared" ca="1" si="258"/>
        <v>0</v>
      </c>
      <c r="DY130" s="18">
        <f t="shared" ca="1" si="258"/>
        <v>0</v>
      </c>
      <c r="DZ130" s="18">
        <f t="shared" ca="1" si="258"/>
        <v>0</v>
      </c>
      <c r="EA130" s="18">
        <f t="shared" ca="1" si="258"/>
        <v>0</v>
      </c>
      <c r="EB130" s="18">
        <f t="shared" ca="1" si="258"/>
        <v>0</v>
      </c>
      <c r="EC130" s="18">
        <f t="shared" ca="1" si="258"/>
        <v>0</v>
      </c>
      <c r="ED130" s="18">
        <f t="shared" ca="1" si="258"/>
        <v>0</v>
      </c>
      <c r="EE130" s="18">
        <f t="shared" ca="1" si="258"/>
        <v>0</v>
      </c>
      <c r="EF130" s="18">
        <f t="shared" ca="1" si="258"/>
        <v>0</v>
      </c>
      <c r="EG130" s="18">
        <f t="shared" ca="1" si="258"/>
        <v>0</v>
      </c>
      <c r="EH130" s="18">
        <f t="shared" ref="EH130:FM130" ca="1" si="259">EH1154</f>
        <v>0</v>
      </c>
      <c r="EI130" s="18">
        <f t="shared" ca="1" si="259"/>
        <v>0</v>
      </c>
      <c r="EJ130" s="18">
        <f t="shared" ca="1" si="259"/>
        <v>0</v>
      </c>
      <c r="EK130" s="18">
        <f t="shared" ca="1" si="259"/>
        <v>0</v>
      </c>
      <c r="EL130" s="18">
        <f t="shared" ca="1" si="259"/>
        <v>0</v>
      </c>
      <c r="EM130" s="18">
        <f t="shared" ca="1" si="259"/>
        <v>0</v>
      </c>
      <c r="EN130" s="18">
        <f t="shared" ca="1" si="259"/>
        <v>0</v>
      </c>
      <c r="EO130" s="18">
        <f t="shared" ca="1" si="259"/>
        <v>0</v>
      </c>
      <c r="EP130" s="18">
        <f t="shared" ca="1" si="259"/>
        <v>0</v>
      </c>
      <c r="EQ130" s="18">
        <f t="shared" ca="1" si="259"/>
        <v>0</v>
      </c>
      <c r="ER130" s="18">
        <f t="shared" ca="1" si="259"/>
        <v>0</v>
      </c>
      <c r="ES130" s="18">
        <f t="shared" ca="1" si="259"/>
        <v>0</v>
      </c>
      <c r="ET130" s="18">
        <f t="shared" ca="1" si="259"/>
        <v>0</v>
      </c>
      <c r="EU130" s="18">
        <f t="shared" ca="1" si="259"/>
        <v>0</v>
      </c>
      <c r="EV130" s="18">
        <f t="shared" ca="1" si="259"/>
        <v>0</v>
      </c>
      <c r="EW130" s="18">
        <f t="shared" ca="1" si="259"/>
        <v>0</v>
      </c>
      <c r="EX130" s="18">
        <f t="shared" ca="1" si="259"/>
        <v>0</v>
      </c>
      <c r="EY130" s="18">
        <f t="shared" ca="1" si="259"/>
        <v>0</v>
      </c>
      <c r="EZ130" s="18">
        <f t="shared" ca="1" si="259"/>
        <v>0</v>
      </c>
      <c r="FA130" s="18">
        <f t="shared" ca="1" si="259"/>
        <v>0</v>
      </c>
      <c r="FB130" s="18">
        <f t="shared" ca="1" si="259"/>
        <v>0</v>
      </c>
      <c r="FC130" s="18">
        <f t="shared" ca="1" si="259"/>
        <v>0</v>
      </c>
      <c r="FD130" s="18">
        <f t="shared" ca="1" si="259"/>
        <v>0</v>
      </c>
      <c r="FE130" s="18">
        <f t="shared" ca="1" si="259"/>
        <v>0</v>
      </c>
      <c r="FF130" s="18">
        <f t="shared" ca="1" si="259"/>
        <v>0</v>
      </c>
      <c r="FG130" s="18">
        <f t="shared" ca="1" si="259"/>
        <v>0</v>
      </c>
      <c r="FH130" s="18">
        <f t="shared" ca="1" si="259"/>
        <v>0</v>
      </c>
      <c r="FI130" s="18">
        <f t="shared" ca="1" si="259"/>
        <v>0</v>
      </c>
      <c r="FJ130" s="18">
        <f t="shared" ca="1" si="259"/>
        <v>0</v>
      </c>
      <c r="FK130" s="18">
        <f t="shared" ca="1" si="259"/>
        <v>0</v>
      </c>
      <c r="FL130" s="18">
        <f t="shared" ca="1" si="259"/>
        <v>0</v>
      </c>
      <c r="FM130" s="18">
        <f t="shared" ca="1" si="259"/>
        <v>0</v>
      </c>
      <c r="FN130" s="18">
        <f ca="1">FN1154</f>
        <v>0</v>
      </c>
      <c r="FO130" s="18">
        <f ca="1">FO1154</f>
        <v>0</v>
      </c>
      <c r="FP130" s="18">
        <f ca="1">FP1154</f>
        <v>0</v>
      </c>
      <c r="FQ130" s="18">
        <f ca="1">FQ1154</f>
        <v>0</v>
      </c>
      <c r="FR130" s="18">
        <f ca="1">FR1154</f>
        <v>0</v>
      </c>
    </row>
    <row r="131" spans="3:174">
      <c r="C131" t="s">
        <v>370</v>
      </c>
      <c r="D131" s="144" t="s">
        <v>974</v>
      </c>
      <c r="I131" s="168">
        <f t="shared" ca="1" si="126"/>
        <v>0</v>
      </c>
      <c r="J131" s="18">
        <f t="shared" ref="J131:AO131" ca="1" si="260">J1170</f>
        <v>0</v>
      </c>
      <c r="K131" s="18">
        <f t="shared" ca="1" si="260"/>
        <v>0</v>
      </c>
      <c r="L131" s="18">
        <f t="shared" ca="1" si="260"/>
        <v>0</v>
      </c>
      <c r="M131" s="18">
        <f t="shared" ca="1" si="260"/>
        <v>0</v>
      </c>
      <c r="N131" s="18">
        <f t="shared" ca="1" si="260"/>
        <v>0</v>
      </c>
      <c r="O131" s="18">
        <f t="shared" ca="1" si="260"/>
        <v>0</v>
      </c>
      <c r="P131" s="18">
        <f t="shared" ca="1" si="260"/>
        <v>0</v>
      </c>
      <c r="Q131" s="18">
        <f t="shared" ca="1" si="260"/>
        <v>0</v>
      </c>
      <c r="R131" s="18">
        <f t="shared" ca="1" si="260"/>
        <v>0</v>
      </c>
      <c r="S131" s="18">
        <f t="shared" ca="1" si="260"/>
        <v>0</v>
      </c>
      <c r="T131" s="18">
        <f t="shared" ca="1" si="260"/>
        <v>0</v>
      </c>
      <c r="U131" s="18">
        <f t="shared" ca="1" si="260"/>
        <v>0</v>
      </c>
      <c r="V131" s="18">
        <f t="shared" ca="1" si="260"/>
        <v>0</v>
      </c>
      <c r="W131" s="18">
        <f t="shared" ca="1" si="260"/>
        <v>0</v>
      </c>
      <c r="X131" s="18">
        <f t="shared" ca="1" si="260"/>
        <v>0</v>
      </c>
      <c r="Y131" s="18">
        <f t="shared" ca="1" si="260"/>
        <v>0</v>
      </c>
      <c r="Z131" s="18">
        <f t="shared" ca="1" si="260"/>
        <v>0</v>
      </c>
      <c r="AA131" s="18">
        <f t="shared" ca="1" si="260"/>
        <v>0</v>
      </c>
      <c r="AB131" s="18">
        <f t="shared" ca="1" si="260"/>
        <v>0</v>
      </c>
      <c r="AC131" s="18">
        <f t="shared" ca="1" si="260"/>
        <v>0</v>
      </c>
      <c r="AD131" s="18">
        <f t="shared" ca="1" si="260"/>
        <v>0</v>
      </c>
      <c r="AE131" s="18">
        <f t="shared" ca="1" si="260"/>
        <v>0</v>
      </c>
      <c r="AF131" s="18">
        <f t="shared" ca="1" si="260"/>
        <v>0</v>
      </c>
      <c r="AG131" s="18">
        <f t="shared" ca="1" si="260"/>
        <v>0</v>
      </c>
      <c r="AH131" s="18">
        <f t="shared" ca="1" si="260"/>
        <v>0</v>
      </c>
      <c r="AI131" s="18">
        <f t="shared" ca="1" si="260"/>
        <v>0</v>
      </c>
      <c r="AJ131" s="18">
        <f t="shared" ca="1" si="260"/>
        <v>0</v>
      </c>
      <c r="AK131" s="18">
        <f t="shared" ca="1" si="260"/>
        <v>0</v>
      </c>
      <c r="AL131" s="18">
        <f t="shared" ca="1" si="260"/>
        <v>0</v>
      </c>
      <c r="AM131" s="18">
        <f t="shared" ca="1" si="260"/>
        <v>0</v>
      </c>
      <c r="AN131" s="18">
        <f t="shared" ca="1" si="260"/>
        <v>0</v>
      </c>
      <c r="AO131" s="18">
        <f t="shared" ca="1" si="260"/>
        <v>0</v>
      </c>
      <c r="AP131" s="18">
        <f t="shared" ref="AP131:BU131" ca="1" si="261">AP1170</f>
        <v>0</v>
      </c>
      <c r="AQ131" s="18">
        <f t="shared" ca="1" si="261"/>
        <v>0</v>
      </c>
      <c r="AR131" s="18">
        <f t="shared" ca="1" si="261"/>
        <v>0</v>
      </c>
      <c r="AS131" s="18">
        <f t="shared" ca="1" si="261"/>
        <v>0</v>
      </c>
      <c r="AT131" s="18">
        <f t="shared" ca="1" si="261"/>
        <v>0</v>
      </c>
      <c r="AU131" s="18">
        <f t="shared" ca="1" si="261"/>
        <v>0</v>
      </c>
      <c r="AV131" s="18">
        <f t="shared" ca="1" si="261"/>
        <v>0</v>
      </c>
      <c r="AW131" s="18">
        <f t="shared" ca="1" si="261"/>
        <v>0</v>
      </c>
      <c r="AX131" s="18">
        <f t="shared" ca="1" si="261"/>
        <v>0</v>
      </c>
      <c r="AY131" s="18">
        <f t="shared" ca="1" si="261"/>
        <v>0</v>
      </c>
      <c r="AZ131" s="18">
        <f t="shared" ca="1" si="261"/>
        <v>0</v>
      </c>
      <c r="BA131" s="18">
        <f t="shared" ca="1" si="261"/>
        <v>0</v>
      </c>
      <c r="BB131" s="18">
        <f t="shared" ca="1" si="261"/>
        <v>0</v>
      </c>
      <c r="BC131" s="18">
        <f t="shared" ca="1" si="261"/>
        <v>0</v>
      </c>
      <c r="BD131" s="18">
        <f t="shared" ca="1" si="261"/>
        <v>0</v>
      </c>
      <c r="BE131" s="18">
        <f t="shared" ca="1" si="261"/>
        <v>0</v>
      </c>
      <c r="BF131" s="18">
        <f t="shared" ca="1" si="261"/>
        <v>0</v>
      </c>
      <c r="BG131" s="18">
        <f t="shared" ca="1" si="261"/>
        <v>0</v>
      </c>
      <c r="BH131" s="18">
        <f t="shared" ca="1" si="261"/>
        <v>0</v>
      </c>
      <c r="BI131" s="18">
        <f t="shared" ca="1" si="261"/>
        <v>0</v>
      </c>
      <c r="BJ131" s="18">
        <f t="shared" ca="1" si="261"/>
        <v>0</v>
      </c>
      <c r="BK131" s="18">
        <f t="shared" ca="1" si="261"/>
        <v>0</v>
      </c>
      <c r="BL131" s="18">
        <f t="shared" ca="1" si="261"/>
        <v>0</v>
      </c>
      <c r="BM131" s="18">
        <f t="shared" ca="1" si="261"/>
        <v>0</v>
      </c>
      <c r="BN131" s="18">
        <f t="shared" ca="1" si="261"/>
        <v>0</v>
      </c>
      <c r="BO131" s="18">
        <f t="shared" ca="1" si="261"/>
        <v>0</v>
      </c>
      <c r="BP131" s="18">
        <f t="shared" ca="1" si="261"/>
        <v>0</v>
      </c>
      <c r="BQ131" s="18">
        <f t="shared" ca="1" si="261"/>
        <v>0</v>
      </c>
      <c r="BR131" s="18">
        <f t="shared" ca="1" si="261"/>
        <v>0</v>
      </c>
      <c r="BS131" s="18">
        <f t="shared" ca="1" si="261"/>
        <v>0</v>
      </c>
      <c r="BT131" s="18">
        <f t="shared" ca="1" si="261"/>
        <v>0</v>
      </c>
      <c r="BU131" s="18">
        <f t="shared" ca="1" si="261"/>
        <v>0</v>
      </c>
      <c r="BV131" s="18">
        <f t="shared" ref="BV131:DA131" ca="1" si="262">BV1170</f>
        <v>0</v>
      </c>
      <c r="BW131" s="18">
        <f t="shared" ca="1" si="262"/>
        <v>0</v>
      </c>
      <c r="BX131" s="18">
        <f t="shared" ca="1" si="262"/>
        <v>0</v>
      </c>
      <c r="BY131" s="18">
        <f t="shared" ca="1" si="262"/>
        <v>0</v>
      </c>
      <c r="BZ131" s="18">
        <f t="shared" ca="1" si="262"/>
        <v>0</v>
      </c>
      <c r="CA131" s="18">
        <f t="shared" ca="1" si="262"/>
        <v>0</v>
      </c>
      <c r="CB131" s="18">
        <f t="shared" ca="1" si="262"/>
        <v>0</v>
      </c>
      <c r="CC131" s="18">
        <f t="shared" ca="1" si="262"/>
        <v>0</v>
      </c>
      <c r="CD131" s="18">
        <f t="shared" ca="1" si="262"/>
        <v>0</v>
      </c>
      <c r="CE131" s="18">
        <f t="shared" ca="1" si="262"/>
        <v>0</v>
      </c>
      <c r="CF131" s="18">
        <f t="shared" ca="1" si="262"/>
        <v>0</v>
      </c>
      <c r="CG131" s="18">
        <f t="shared" ca="1" si="262"/>
        <v>0</v>
      </c>
      <c r="CH131" s="18">
        <f t="shared" ca="1" si="262"/>
        <v>0</v>
      </c>
      <c r="CI131" s="18">
        <f t="shared" ca="1" si="262"/>
        <v>0</v>
      </c>
      <c r="CJ131" s="18">
        <f t="shared" ca="1" si="262"/>
        <v>0</v>
      </c>
      <c r="CK131" s="18">
        <f t="shared" ca="1" si="262"/>
        <v>0</v>
      </c>
      <c r="CL131" s="18">
        <f t="shared" ca="1" si="262"/>
        <v>0</v>
      </c>
      <c r="CM131" s="18">
        <f t="shared" ca="1" si="262"/>
        <v>0</v>
      </c>
      <c r="CN131" s="18">
        <f t="shared" ca="1" si="262"/>
        <v>0</v>
      </c>
      <c r="CO131" s="18">
        <f t="shared" ca="1" si="262"/>
        <v>0</v>
      </c>
      <c r="CP131" s="18">
        <f t="shared" ca="1" si="262"/>
        <v>0</v>
      </c>
      <c r="CQ131" s="18">
        <f t="shared" ca="1" si="262"/>
        <v>0</v>
      </c>
      <c r="CR131" s="18">
        <f t="shared" ca="1" si="262"/>
        <v>0</v>
      </c>
      <c r="CS131" s="18">
        <f t="shared" ca="1" si="262"/>
        <v>0</v>
      </c>
      <c r="CT131" s="18">
        <f t="shared" ca="1" si="262"/>
        <v>0</v>
      </c>
      <c r="CU131" s="18">
        <f t="shared" ca="1" si="262"/>
        <v>0</v>
      </c>
      <c r="CV131" s="18">
        <f t="shared" ca="1" si="262"/>
        <v>0</v>
      </c>
      <c r="CW131" s="18">
        <f t="shared" ca="1" si="262"/>
        <v>0</v>
      </c>
      <c r="CX131" s="18">
        <f t="shared" ca="1" si="262"/>
        <v>0</v>
      </c>
      <c r="CY131" s="18">
        <f t="shared" ca="1" si="262"/>
        <v>0</v>
      </c>
      <c r="CZ131" s="18">
        <f t="shared" ca="1" si="262"/>
        <v>0</v>
      </c>
      <c r="DA131" s="18">
        <f t="shared" ca="1" si="262"/>
        <v>0</v>
      </c>
      <c r="DB131" s="18">
        <f t="shared" ref="DB131:EG131" ca="1" si="263">DB1170</f>
        <v>0</v>
      </c>
      <c r="DC131" s="18">
        <f t="shared" ca="1" si="263"/>
        <v>0</v>
      </c>
      <c r="DD131" s="18">
        <f t="shared" ca="1" si="263"/>
        <v>0</v>
      </c>
      <c r="DE131" s="18">
        <f t="shared" ca="1" si="263"/>
        <v>0</v>
      </c>
      <c r="DF131" s="18">
        <f t="shared" ca="1" si="263"/>
        <v>0</v>
      </c>
      <c r="DG131" s="18">
        <f t="shared" ca="1" si="263"/>
        <v>0</v>
      </c>
      <c r="DH131" s="18">
        <f t="shared" ca="1" si="263"/>
        <v>0</v>
      </c>
      <c r="DI131" s="18">
        <f t="shared" ca="1" si="263"/>
        <v>0</v>
      </c>
      <c r="DJ131" s="18">
        <f t="shared" ca="1" si="263"/>
        <v>0</v>
      </c>
      <c r="DK131" s="18">
        <f t="shared" ca="1" si="263"/>
        <v>0</v>
      </c>
      <c r="DL131" s="18">
        <f t="shared" ca="1" si="263"/>
        <v>0</v>
      </c>
      <c r="DM131" s="18">
        <f t="shared" ca="1" si="263"/>
        <v>0</v>
      </c>
      <c r="DN131" s="18">
        <f t="shared" ca="1" si="263"/>
        <v>0</v>
      </c>
      <c r="DO131" s="18">
        <f t="shared" ca="1" si="263"/>
        <v>0</v>
      </c>
      <c r="DP131" s="18">
        <f t="shared" ca="1" si="263"/>
        <v>0</v>
      </c>
      <c r="DQ131" s="18">
        <f t="shared" ca="1" si="263"/>
        <v>0</v>
      </c>
      <c r="DR131" s="18">
        <f t="shared" ca="1" si="263"/>
        <v>0</v>
      </c>
      <c r="DS131" s="18">
        <f t="shared" ca="1" si="263"/>
        <v>0</v>
      </c>
      <c r="DT131" s="18">
        <f t="shared" ca="1" si="263"/>
        <v>0</v>
      </c>
      <c r="DU131" s="18">
        <f t="shared" ca="1" si="263"/>
        <v>0</v>
      </c>
      <c r="DV131" s="18">
        <f t="shared" ca="1" si="263"/>
        <v>0</v>
      </c>
      <c r="DW131" s="18">
        <f t="shared" ca="1" si="263"/>
        <v>0</v>
      </c>
      <c r="DX131" s="18">
        <f t="shared" ca="1" si="263"/>
        <v>0</v>
      </c>
      <c r="DY131" s="18">
        <f t="shared" ca="1" si="263"/>
        <v>0</v>
      </c>
      <c r="DZ131" s="18">
        <f t="shared" ca="1" si="263"/>
        <v>0</v>
      </c>
      <c r="EA131" s="18">
        <f t="shared" ca="1" si="263"/>
        <v>0</v>
      </c>
      <c r="EB131" s="18">
        <f t="shared" ca="1" si="263"/>
        <v>0</v>
      </c>
      <c r="EC131" s="18">
        <f t="shared" ca="1" si="263"/>
        <v>0</v>
      </c>
      <c r="ED131" s="18">
        <f t="shared" ca="1" si="263"/>
        <v>0</v>
      </c>
      <c r="EE131" s="18">
        <f t="shared" ca="1" si="263"/>
        <v>0</v>
      </c>
      <c r="EF131" s="18">
        <f t="shared" ca="1" si="263"/>
        <v>0</v>
      </c>
      <c r="EG131" s="18">
        <f t="shared" ca="1" si="263"/>
        <v>0</v>
      </c>
      <c r="EH131" s="18">
        <f t="shared" ref="EH131:FM131" ca="1" si="264">EH1170</f>
        <v>0</v>
      </c>
      <c r="EI131" s="18">
        <f t="shared" ca="1" si="264"/>
        <v>0</v>
      </c>
      <c r="EJ131" s="18">
        <f t="shared" ca="1" si="264"/>
        <v>0</v>
      </c>
      <c r="EK131" s="18">
        <f t="shared" ca="1" si="264"/>
        <v>0</v>
      </c>
      <c r="EL131" s="18">
        <f t="shared" ca="1" si="264"/>
        <v>0</v>
      </c>
      <c r="EM131" s="18">
        <f t="shared" ca="1" si="264"/>
        <v>0</v>
      </c>
      <c r="EN131" s="18">
        <f t="shared" ca="1" si="264"/>
        <v>0</v>
      </c>
      <c r="EO131" s="18">
        <f t="shared" ca="1" si="264"/>
        <v>0</v>
      </c>
      <c r="EP131" s="18">
        <f t="shared" ca="1" si="264"/>
        <v>0</v>
      </c>
      <c r="EQ131" s="18">
        <f t="shared" ca="1" si="264"/>
        <v>0</v>
      </c>
      <c r="ER131" s="18">
        <f t="shared" ca="1" si="264"/>
        <v>0</v>
      </c>
      <c r="ES131" s="18">
        <f t="shared" ca="1" si="264"/>
        <v>0</v>
      </c>
      <c r="ET131" s="18">
        <f t="shared" ca="1" si="264"/>
        <v>0</v>
      </c>
      <c r="EU131" s="18">
        <f t="shared" ca="1" si="264"/>
        <v>0</v>
      </c>
      <c r="EV131" s="18">
        <f t="shared" ca="1" si="264"/>
        <v>0</v>
      </c>
      <c r="EW131" s="18">
        <f t="shared" ca="1" si="264"/>
        <v>0</v>
      </c>
      <c r="EX131" s="18">
        <f t="shared" ca="1" si="264"/>
        <v>0</v>
      </c>
      <c r="EY131" s="18">
        <f t="shared" ca="1" si="264"/>
        <v>0</v>
      </c>
      <c r="EZ131" s="18">
        <f t="shared" ca="1" si="264"/>
        <v>0</v>
      </c>
      <c r="FA131" s="18">
        <f t="shared" ca="1" si="264"/>
        <v>0</v>
      </c>
      <c r="FB131" s="18">
        <f t="shared" ca="1" si="264"/>
        <v>0</v>
      </c>
      <c r="FC131" s="18">
        <f t="shared" ca="1" si="264"/>
        <v>0</v>
      </c>
      <c r="FD131" s="18">
        <f t="shared" ca="1" si="264"/>
        <v>0</v>
      </c>
      <c r="FE131" s="18">
        <f t="shared" ca="1" si="264"/>
        <v>0</v>
      </c>
      <c r="FF131" s="18">
        <f t="shared" ca="1" si="264"/>
        <v>0</v>
      </c>
      <c r="FG131" s="18">
        <f t="shared" ca="1" si="264"/>
        <v>0</v>
      </c>
      <c r="FH131" s="18">
        <f t="shared" ca="1" si="264"/>
        <v>0</v>
      </c>
      <c r="FI131" s="18">
        <f t="shared" ca="1" si="264"/>
        <v>0</v>
      </c>
      <c r="FJ131" s="18">
        <f t="shared" ca="1" si="264"/>
        <v>0</v>
      </c>
      <c r="FK131" s="18">
        <f t="shared" ca="1" si="264"/>
        <v>0</v>
      </c>
      <c r="FL131" s="18">
        <f t="shared" ca="1" si="264"/>
        <v>0</v>
      </c>
      <c r="FM131" s="18">
        <f t="shared" ca="1" si="264"/>
        <v>0</v>
      </c>
      <c r="FN131" s="18">
        <f ca="1">FN1170</f>
        <v>0</v>
      </c>
      <c r="FO131" s="18">
        <f ca="1">FO1170</f>
        <v>0</v>
      </c>
      <c r="FP131" s="18">
        <f ca="1">FP1170</f>
        <v>0</v>
      </c>
      <c r="FQ131" s="18">
        <f ca="1">FQ1170</f>
        <v>0</v>
      </c>
      <c r="FR131" s="18">
        <f ca="1">FR1170</f>
        <v>0</v>
      </c>
    </row>
    <row r="132" spans="3:174">
      <c r="C132" t="s">
        <v>122</v>
      </c>
      <c r="D132" s="144" t="s">
        <v>974</v>
      </c>
      <c r="I132" s="168">
        <f t="shared" ca="1" si="126"/>
        <v>282807.78493150673</v>
      </c>
      <c r="J132" s="18">
        <f ca="1">J1183 + J1184</f>
        <v>0</v>
      </c>
      <c r="K132" s="18">
        <f t="shared" ref="K132:BV132" ca="1" si="265">K1183 + K1184</f>
        <v>0</v>
      </c>
      <c r="L132" s="18">
        <f t="shared" ca="1" si="265"/>
        <v>0</v>
      </c>
      <c r="M132" s="18">
        <f t="shared" ca="1" si="265"/>
        <v>0</v>
      </c>
      <c r="N132" s="18">
        <f t="shared" ca="1" si="265"/>
        <v>0</v>
      </c>
      <c r="O132" s="18">
        <f t="shared" ca="1" si="265"/>
        <v>0</v>
      </c>
      <c r="P132" s="18">
        <f t="shared" ca="1" si="265"/>
        <v>0</v>
      </c>
      <c r="Q132" s="18">
        <f t="shared" ca="1" si="265"/>
        <v>0</v>
      </c>
      <c r="R132" s="18">
        <f t="shared" ca="1" si="265"/>
        <v>0</v>
      </c>
      <c r="S132" s="18">
        <f t="shared" ca="1" si="265"/>
        <v>0</v>
      </c>
      <c r="T132" s="18">
        <f t="shared" ca="1" si="265"/>
        <v>0</v>
      </c>
      <c r="U132" s="18">
        <f t="shared" ca="1" si="265"/>
        <v>0</v>
      </c>
      <c r="V132" s="18">
        <f t="shared" ca="1" si="265"/>
        <v>0</v>
      </c>
      <c r="W132" s="18">
        <f t="shared" ca="1" si="265"/>
        <v>140249.99999999994</v>
      </c>
      <c r="X132" s="18">
        <f t="shared" ca="1" si="265"/>
        <v>0</v>
      </c>
      <c r="Y132" s="18">
        <f t="shared" ca="1" si="265"/>
        <v>0</v>
      </c>
      <c r="Z132" s="18">
        <f t="shared" ca="1" si="265"/>
        <v>0</v>
      </c>
      <c r="AA132" s="18">
        <f t="shared" ca="1" si="265"/>
        <v>142557.78493150679</v>
      </c>
      <c r="AB132" s="18">
        <f t="shared" ca="1" si="265"/>
        <v>0</v>
      </c>
      <c r="AC132" s="18">
        <f t="shared" ca="1" si="265"/>
        <v>0</v>
      </c>
      <c r="AD132" s="18">
        <f t="shared" ca="1" si="265"/>
        <v>0</v>
      </c>
      <c r="AE132" s="18">
        <f t="shared" ca="1" si="265"/>
        <v>0</v>
      </c>
      <c r="AF132" s="18">
        <f t="shared" ca="1" si="265"/>
        <v>0</v>
      </c>
      <c r="AG132" s="18">
        <f t="shared" ca="1" si="265"/>
        <v>0</v>
      </c>
      <c r="AH132" s="18">
        <f t="shared" ca="1" si="265"/>
        <v>0</v>
      </c>
      <c r="AI132" s="18">
        <f t="shared" ca="1" si="265"/>
        <v>0</v>
      </c>
      <c r="AJ132" s="18">
        <f t="shared" ca="1" si="265"/>
        <v>0</v>
      </c>
      <c r="AK132" s="18">
        <f t="shared" ca="1" si="265"/>
        <v>0</v>
      </c>
      <c r="AL132" s="18">
        <f t="shared" ca="1" si="265"/>
        <v>0</v>
      </c>
      <c r="AM132" s="18">
        <f t="shared" ca="1" si="265"/>
        <v>0</v>
      </c>
      <c r="AN132" s="18">
        <f t="shared" ca="1" si="265"/>
        <v>0</v>
      </c>
      <c r="AO132" s="18">
        <f t="shared" ca="1" si="265"/>
        <v>0</v>
      </c>
      <c r="AP132" s="18">
        <f t="shared" ca="1" si="265"/>
        <v>0</v>
      </c>
      <c r="AQ132" s="18">
        <f t="shared" ca="1" si="265"/>
        <v>0</v>
      </c>
      <c r="AR132" s="18">
        <f t="shared" ca="1" si="265"/>
        <v>0</v>
      </c>
      <c r="AS132" s="18">
        <f t="shared" ca="1" si="265"/>
        <v>0</v>
      </c>
      <c r="AT132" s="18">
        <f t="shared" ca="1" si="265"/>
        <v>0</v>
      </c>
      <c r="AU132" s="18">
        <f t="shared" ca="1" si="265"/>
        <v>0</v>
      </c>
      <c r="AV132" s="18">
        <f t="shared" ca="1" si="265"/>
        <v>0</v>
      </c>
      <c r="AW132" s="18">
        <f t="shared" ca="1" si="265"/>
        <v>0</v>
      </c>
      <c r="AX132" s="18">
        <f t="shared" ca="1" si="265"/>
        <v>0</v>
      </c>
      <c r="AY132" s="18">
        <f t="shared" ca="1" si="265"/>
        <v>0</v>
      </c>
      <c r="AZ132" s="18">
        <f t="shared" ca="1" si="265"/>
        <v>0</v>
      </c>
      <c r="BA132" s="18">
        <f t="shared" ca="1" si="265"/>
        <v>0</v>
      </c>
      <c r="BB132" s="18">
        <f t="shared" ca="1" si="265"/>
        <v>0</v>
      </c>
      <c r="BC132" s="18">
        <f t="shared" ca="1" si="265"/>
        <v>0</v>
      </c>
      <c r="BD132" s="18">
        <f t="shared" ca="1" si="265"/>
        <v>0</v>
      </c>
      <c r="BE132" s="18">
        <f t="shared" ca="1" si="265"/>
        <v>0</v>
      </c>
      <c r="BF132" s="18">
        <f t="shared" ca="1" si="265"/>
        <v>0</v>
      </c>
      <c r="BG132" s="18">
        <f t="shared" ca="1" si="265"/>
        <v>0</v>
      </c>
      <c r="BH132" s="18">
        <f t="shared" ca="1" si="265"/>
        <v>0</v>
      </c>
      <c r="BI132" s="18">
        <f t="shared" ca="1" si="265"/>
        <v>0</v>
      </c>
      <c r="BJ132" s="18">
        <f t="shared" ca="1" si="265"/>
        <v>0</v>
      </c>
      <c r="BK132" s="18">
        <f t="shared" ca="1" si="265"/>
        <v>0</v>
      </c>
      <c r="BL132" s="18">
        <f t="shared" ca="1" si="265"/>
        <v>0</v>
      </c>
      <c r="BM132" s="18">
        <f t="shared" ca="1" si="265"/>
        <v>0</v>
      </c>
      <c r="BN132" s="18">
        <f t="shared" ca="1" si="265"/>
        <v>0</v>
      </c>
      <c r="BO132" s="18">
        <f t="shared" ca="1" si="265"/>
        <v>0</v>
      </c>
      <c r="BP132" s="18">
        <f t="shared" ca="1" si="265"/>
        <v>0</v>
      </c>
      <c r="BQ132" s="18">
        <f t="shared" ca="1" si="265"/>
        <v>0</v>
      </c>
      <c r="BR132" s="18">
        <f t="shared" ca="1" si="265"/>
        <v>0</v>
      </c>
      <c r="BS132" s="18">
        <f t="shared" ca="1" si="265"/>
        <v>0</v>
      </c>
      <c r="BT132" s="18">
        <f t="shared" ca="1" si="265"/>
        <v>0</v>
      </c>
      <c r="BU132" s="18">
        <f t="shared" ca="1" si="265"/>
        <v>0</v>
      </c>
      <c r="BV132" s="18">
        <f t="shared" ca="1" si="265"/>
        <v>0</v>
      </c>
      <c r="BW132" s="18">
        <f t="shared" ref="BW132:EH132" ca="1" si="266">BW1183 + BW1184</f>
        <v>0</v>
      </c>
      <c r="BX132" s="18">
        <f t="shared" ca="1" si="266"/>
        <v>0</v>
      </c>
      <c r="BY132" s="18">
        <f t="shared" ca="1" si="266"/>
        <v>0</v>
      </c>
      <c r="BZ132" s="18">
        <f t="shared" ca="1" si="266"/>
        <v>0</v>
      </c>
      <c r="CA132" s="18">
        <f t="shared" ca="1" si="266"/>
        <v>0</v>
      </c>
      <c r="CB132" s="18">
        <f t="shared" ca="1" si="266"/>
        <v>0</v>
      </c>
      <c r="CC132" s="18">
        <f t="shared" ca="1" si="266"/>
        <v>0</v>
      </c>
      <c r="CD132" s="18">
        <f t="shared" ca="1" si="266"/>
        <v>0</v>
      </c>
      <c r="CE132" s="18">
        <f t="shared" ca="1" si="266"/>
        <v>0</v>
      </c>
      <c r="CF132" s="18">
        <f t="shared" ca="1" si="266"/>
        <v>0</v>
      </c>
      <c r="CG132" s="18">
        <f t="shared" ca="1" si="266"/>
        <v>0</v>
      </c>
      <c r="CH132" s="18">
        <f t="shared" ca="1" si="266"/>
        <v>0</v>
      </c>
      <c r="CI132" s="18">
        <f t="shared" ca="1" si="266"/>
        <v>0</v>
      </c>
      <c r="CJ132" s="18">
        <f t="shared" ca="1" si="266"/>
        <v>0</v>
      </c>
      <c r="CK132" s="18">
        <f t="shared" ca="1" si="266"/>
        <v>0</v>
      </c>
      <c r="CL132" s="18">
        <f t="shared" ca="1" si="266"/>
        <v>0</v>
      </c>
      <c r="CM132" s="18">
        <f t="shared" ca="1" si="266"/>
        <v>0</v>
      </c>
      <c r="CN132" s="18">
        <f t="shared" ca="1" si="266"/>
        <v>0</v>
      </c>
      <c r="CO132" s="18">
        <f t="shared" ca="1" si="266"/>
        <v>0</v>
      </c>
      <c r="CP132" s="18">
        <f t="shared" ca="1" si="266"/>
        <v>0</v>
      </c>
      <c r="CQ132" s="18">
        <f t="shared" ca="1" si="266"/>
        <v>0</v>
      </c>
      <c r="CR132" s="18">
        <f t="shared" ca="1" si="266"/>
        <v>0</v>
      </c>
      <c r="CS132" s="18">
        <f t="shared" ca="1" si="266"/>
        <v>0</v>
      </c>
      <c r="CT132" s="18">
        <f t="shared" ca="1" si="266"/>
        <v>0</v>
      </c>
      <c r="CU132" s="18">
        <f t="shared" ca="1" si="266"/>
        <v>0</v>
      </c>
      <c r="CV132" s="18">
        <f t="shared" ca="1" si="266"/>
        <v>0</v>
      </c>
      <c r="CW132" s="18">
        <f t="shared" ca="1" si="266"/>
        <v>0</v>
      </c>
      <c r="CX132" s="18">
        <f t="shared" ca="1" si="266"/>
        <v>0</v>
      </c>
      <c r="CY132" s="18">
        <f t="shared" ca="1" si="266"/>
        <v>0</v>
      </c>
      <c r="CZ132" s="18">
        <f t="shared" ca="1" si="266"/>
        <v>0</v>
      </c>
      <c r="DA132" s="18">
        <f t="shared" ca="1" si="266"/>
        <v>0</v>
      </c>
      <c r="DB132" s="18">
        <f t="shared" ca="1" si="266"/>
        <v>0</v>
      </c>
      <c r="DC132" s="18">
        <f t="shared" ca="1" si="266"/>
        <v>0</v>
      </c>
      <c r="DD132" s="18">
        <f t="shared" ca="1" si="266"/>
        <v>0</v>
      </c>
      <c r="DE132" s="18">
        <f t="shared" ca="1" si="266"/>
        <v>0</v>
      </c>
      <c r="DF132" s="18">
        <f t="shared" ca="1" si="266"/>
        <v>0</v>
      </c>
      <c r="DG132" s="18">
        <f t="shared" ca="1" si="266"/>
        <v>0</v>
      </c>
      <c r="DH132" s="18">
        <f t="shared" ca="1" si="266"/>
        <v>0</v>
      </c>
      <c r="DI132" s="18">
        <f t="shared" ca="1" si="266"/>
        <v>0</v>
      </c>
      <c r="DJ132" s="18">
        <f t="shared" ca="1" si="266"/>
        <v>0</v>
      </c>
      <c r="DK132" s="18">
        <f t="shared" ca="1" si="266"/>
        <v>0</v>
      </c>
      <c r="DL132" s="18">
        <f t="shared" ca="1" si="266"/>
        <v>0</v>
      </c>
      <c r="DM132" s="18">
        <f t="shared" ca="1" si="266"/>
        <v>0</v>
      </c>
      <c r="DN132" s="18">
        <f t="shared" ca="1" si="266"/>
        <v>0</v>
      </c>
      <c r="DO132" s="18">
        <f t="shared" ca="1" si="266"/>
        <v>0</v>
      </c>
      <c r="DP132" s="18">
        <f t="shared" ca="1" si="266"/>
        <v>0</v>
      </c>
      <c r="DQ132" s="18">
        <f t="shared" ca="1" si="266"/>
        <v>0</v>
      </c>
      <c r="DR132" s="18">
        <f t="shared" ca="1" si="266"/>
        <v>0</v>
      </c>
      <c r="DS132" s="18">
        <f t="shared" ca="1" si="266"/>
        <v>0</v>
      </c>
      <c r="DT132" s="18">
        <f t="shared" ca="1" si="266"/>
        <v>0</v>
      </c>
      <c r="DU132" s="18">
        <f t="shared" ca="1" si="266"/>
        <v>0</v>
      </c>
      <c r="DV132" s="18">
        <f t="shared" ca="1" si="266"/>
        <v>0</v>
      </c>
      <c r="DW132" s="18">
        <f t="shared" ca="1" si="266"/>
        <v>0</v>
      </c>
      <c r="DX132" s="18">
        <f t="shared" ca="1" si="266"/>
        <v>0</v>
      </c>
      <c r="DY132" s="18">
        <f t="shared" ca="1" si="266"/>
        <v>0</v>
      </c>
      <c r="DZ132" s="18">
        <f t="shared" ca="1" si="266"/>
        <v>0</v>
      </c>
      <c r="EA132" s="18">
        <f t="shared" ca="1" si="266"/>
        <v>0</v>
      </c>
      <c r="EB132" s="18">
        <f t="shared" ca="1" si="266"/>
        <v>0</v>
      </c>
      <c r="EC132" s="18">
        <f t="shared" ca="1" si="266"/>
        <v>0</v>
      </c>
      <c r="ED132" s="18">
        <f t="shared" ca="1" si="266"/>
        <v>0</v>
      </c>
      <c r="EE132" s="18">
        <f t="shared" ca="1" si="266"/>
        <v>0</v>
      </c>
      <c r="EF132" s="18">
        <f t="shared" ca="1" si="266"/>
        <v>0</v>
      </c>
      <c r="EG132" s="18">
        <f t="shared" ca="1" si="266"/>
        <v>0</v>
      </c>
      <c r="EH132" s="18">
        <f t="shared" ca="1" si="266"/>
        <v>0</v>
      </c>
      <c r="EI132" s="18">
        <f t="shared" ref="EI132:FR132" ca="1" si="267">EI1183 + EI1184</f>
        <v>0</v>
      </c>
      <c r="EJ132" s="18">
        <f t="shared" ca="1" si="267"/>
        <v>0</v>
      </c>
      <c r="EK132" s="18">
        <f t="shared" ca="1" si="267"/>
        <v>0</v>
      </c>
      <c r="EL132" s="18">
        <f t="shared" ca="1" si="267"/>
        <v>0</v>
      </c>
      <c r="EM132" s="18">
        <f t="shared" ca="1" si="267"/>
        <v>0</v>
      </c>
      <c r="EN132" s="18">
        <f t="shared" ca="1" si="267"/>
        <v>0</v>
      </c>
      <c r="EO132" s="18">
        <f t="shared" ca="1" si="267"/>
        <v>0</v>
      </c>
      <c r="EP132" s="18">
        <f t="shared" ca="1" si="267"/>
        <v>0</v>
      </c>
      <c r="EQ132" s="18">
        <f t="shared" ca="1" si="267"/>
        <v>0</v>
      </c>
      <c r="ER132" s="18">
        <f t="shared" ca="1" si="267"/>
        <v>0</v>
      </c>
      <c r="ES132" s="18">
        <f t="shared" ca="1" si="267"/>
        <v>0</v>
      </c>
      <c r="ET132" s="18">
        <f t="shared" ca="1" si="267"/>
        <v>0</v>
      </c>
      <c r="EU132" s="18">
        <f t="shared" ca="1" si="267"/>
        <v>0</v>
      </c>
      <c r="EV132" s="18">
        <f t="shared" ca="1" si="267"/>
        <v>0</v>
      </c>
      <c r="EW132" s="18">
        <f t="shared" ca="1" si="267"/>
        <v>0</v>
      </c>
      <c r="EX132" s="18">
        <f t="shared" ca="1" si="267"/>
        <v>0</v>
      </c>
      <c r="EY132" s="18">
        <f t="shared" ca="1" si="267"/>
        <v>0</v>
      </c>
      <c r="EZ132" s="18">
        <f t="shared" ca="1" si="267"/>
        <v>0</v>
      </c>
      <c r="FA132" s="18">
        <f t="shared" ca="1" si="267"/>
        <v>0</v>
      </c>
      <c r="FB132" s="18">
        <f t="shared" ca="1" si="267"/>
        <v>0</v>
      </c>
      <c r="FC132" s="18">
        <f t="shared" ca="1" si="267"/>
        <v>0</v>
      </c>
      <c r="FD132" s="18">
        <f t="shared" ca="1" si="267"/>
        <v>0</v>
      </c>
      <c r="FE132" s="18">
        <f t="shared" ca="1" si="267"/>
        <v>0</v>
      </c>
      <c r="FF132" s="18">
        <f t="shared" ca="1" si="267"/>
        <v>0</v>
      </c>
      <c r="FG132" s="18">
        <f t="shared" ca="1" si="267"/>
        <v>0</v>
      </c>
      <c r="FH132" s="18">
        <f t="shared" ca="1" si="267"/>
        <v>0</v>
      </c>
      <c r="FI132" s="18">
        <f t="shared" ca="1" si="267"/>
        <v>0</v>
      </c>
      <c r="FJ132" s="18">
        <f t="shared" ca="1" si="267"/>
        <v>0</v>
      </c>
      <c r="FK132" s="18">
        <f t="shared" ca="1" si="267"/>
        <v>0</v>
      </c>
      <c r="FL132" s="18">
        <f t="shared" ca="1" si="267"/>
        <v>0</v>
      </c>
      <c r="FM132" s="18">
        <f t="shared" ca="1" si="267"/>
        <v>0</v>
      </c>
      <c r="FN132" s="18">
        <f t="shared" ca="1" si="267"/>
        <v>0</v>
      </c>
      <c r="FO132" s="18">
        <f t="shared" ca="1" si="267"/>
        <v>0</v>
      </c>
      <c r="FP132" s="18">
        <f t="shared" ca="1" si="267"/>
        <v>0</v>
      </c>
      <c r="FQ132" s="18">
        <f t="shared" ca="1" si="267"/>
        <v>0</v>
      </c>
      <c r="FR132" s="18">
        <f t="shared" ca="1" si="267"/>
        <v>0</v>
      </c>
    </row>
    <row r="133" spans="3:174">
      <c r="C133" s="97" t="s">
        <v>477</v>
      </c>
      <c r="D133" s="145" t="s">
        <v>974</v>
      </c>
      <c r="H133" s="18"/>
      <c r="I133" s="168">
        <f t="shared" ca="1" si="126"/>
        <v>1217585.2066183111</v>
      </c>
      <c r="J133" s="98">
        <f t="shared" ref="J133:AO133" ca="1" si="268">SUM(J94:J132)+J92</f>
        <v>0</v>
      </c>
      <c r="K133" s="98">
        <f t="shared" ca="1" si="268"/>
        <v>0</v>
      </c>
      <c r="L133" s="98">
        <f t="shared" ca="1" si="268"/>
        <v>0</v>
      </c>
      <c r="M133" s="98">
        <f t="shared" ca="1" si="268"/>
        <v>0</v>
      </c>
      <c r="N133" s="98">
        <f t="shared" ca="1" si="268"/>
        <v>0</v>
      </c>
      <c r="O133" s="98">
        <f t="shared" ca="1" si="268"/>
        <v>0</v>
      </c>
      <c r="P133" s="98">
        <f t="shared" ca="1" si="268"/>
        <v>0</v>
      </c>
      <c r="Q133" s="98">
        <f t="shared" ca="1" si="268"/>
        <v>0</v>
      </c>
      <c r="R133" s="98">
        <f t="shared" ca="1" si="268"/>
        <v>0</v>
      </c>
      <c r="S133" s="98">
        <f t="shared" ca="1" si="268"/>
        <v>0</v>
      </c>
      <c r="T133" s="98">
        <f t="shared" ca="1" si="268"/>
        <v>0</v>
      </c>
      <c r="U133" s="98">
        <f t="shared" ca="1" si="268"/>
        <v>0</v>
      </c>
      <c r="V133" s="98">
        <f t="shared" ca="1" si="268"/>
        <v>0</v>
      </c>
      <c r="W133" s="98">
        <f t="shared" ca="1" si="268"/>
        <v>0</v>
      </c>
      <c r="X133" s="98">
        <f t="shared" ca="1" si="268"/>
        <v>0</v>
      </c>
      <c r="Y133" s="98">
        <f t="shared" ca="1" si="268"/>
        <v>0</v>
      </c>
      <c r="Z133" s="98">
        <f t="shared" ca="1" si="268"/>
        <v>0</v>
      </c>
      <c r="AA133" s="98">
        <f t="shared" ca="1" si="268"/>
        <v>0</v>
      </c>
      <c r="AB133" s="98">
        <f t="shared" ca="1" si="268"/>
        <v>721.01206999583519</v>
      </c>
      <c r="AC133" s="98">
        <f t="shared" ca="1" si="268"/>
        <v>2151.7329438457109</v>
      </c>
      <c r="AD133" s="98">
        <f t="shared" ca="1" si="268"/>
        <v>1496.4702077361544</v>
      </c>
      <c r="AE133" s="98">
        <f t="shared" ca="1" si="268"/>
        <v>639.97569083588769</v>
      </c>
      <c r="AF133" s="98">
        <f t="shared" ca="1" si="268"/>
        <v>161723.29586340187</v>
      </c>
      <c r="AG133" s="98">
        <f t="shared" ca="1" si="268"/>
        <v>2043.6459835403457</v>
      </c>
      <c r="AH133" s="98">
        <f t="shared" ca="1" si="268"/>
        <v>1860.1346685197695</v>
      </c>
      <c r="AI133" s="98">
        <f t="shared" ca="1" si="268"/>
        <v>993.04766341274808</v>
      </c>
      <c r="AJ133" s="98">
        <f t="shared" ca="1" si="268"/>
        <v>668.72139014743243</v>
      </c>
      <c r="AK133" s="98">
        <f t="shared" ca="1" si="268"/>
        <v>2088.8580653090612</v>
      </c>
      <c r="AL133" s="98">
        <f t="shared" ca="1" si="268"/>
        <v>1928.2111446957533</v>
      </c>
      <c r="AM133" s="98">
        <f t="shared" ca="1" si="268"/>
        <v>1040.0018718202164</v>
      </c>
      <c r="AN133" s="98">
        <f t="shared" ca="1" si="268"/>
        <v>659.3543335661916</v>
      </c>
      <c r="AO133" s="98">
        <f t="shared" ca="1" si="268"/>
        <v>2080.8813983383643</v>
      </c>
      <c r="AP133" s="98">
        <f t="shared" ref="AP133:BU133" ca="1" si="269">SUM(AP94:AP132)+AP92</f>
        <v>1928.7445556520197</v>
      </c>
      <c r="AQ133" s="98">
        <f t="shared" ca="1" si="269"/>
        <v>1030.9314331887363</v>
      </c>
      <c r="AR133" s="98">
        <f t="shared" ca="1" si="269"/>
        <v>650.20770165811246</v>
      </c>
      <c r="AS133" s="98">
        <f t="shared" ca="1" si="269"/>
        <v>2072.9514330969523</v>
      </c>
      <c r="AT133" s="98">
        <f t="shared" ca="1" si="269"/>
        <v>1885.6863869960634</v>
      </c>
      <c r="AU133" s="98">
        <f t="shared" ca="1" si="269"/>
        <v>992.67214760559091</v>
      </c>
      <c r="AV133" s="98">
        <f t="shared" ca="1" si="269"/>
        <v>618.92765988409064</v>
      </c>
      <c r="AW133" s="98">
        <f t="shared" ca="1" si="269"/>
        <v>2045.9863913229292</v>
      </c>
      <c r="AX133" s="98">
        <f t="shared" ca="1" si="269"/>
        <v>1879.3125343401498</v>
      </c>
      <c r="AY133" s="98">
        <f t="shared" ca="1" si="269"/>
        <v>987.83778505485498</v>
      </c>
      <c r="AZ133" s="98">
        <f t="shared" ca="1" si="269"/>
        <v>606.68909336888555</v>
      </c>
      <c r="BA133" s="98">
        <f t="shared" ca="1" si="269"/>
        <v>2035.2211581410593</v>
      </c>
      <c r="BB133" s="98">
        <f t="shared" ca="1" si="269"/>
        <v>1869.0333748519315</v>
      </c>
      <c r="BC133" s="98">
        <f t="shared" ca="1" si="269"/>
        <v>977.56757242777167</v>
      </c>
      <c r="BD133" s="98">
        <f t="shared" ca="1" si="269"/>
        <v>596.33116093626813</v>
      </c>
      <c r="BE133" s="98">
        <f t="shared" ca="1" si="269"/>
        <v>2026.239892375108</v>
      </c>
      <c r="BF133" s="98">
        <f t="shared" ca="1" si="269"/>
        <v>1856.2400180288223</v>
      </c>
      <c r="BG133" s="98">
        <f t="shared" ca="1" si="269"/>
        <v>967.06114491026528</v>
      </c>
      <c r="BH133" s="98">
        <f t="shared" ca="1" si="269"/>
        <v>586.08071246043983</v>
      </c>
      <c r="BI133" s="98">
        <f t="shared" ca="1" si="269"/>
        <v>2017.3527772326142</v>
      </c>
      <c r="BJ133" s="98">
        <f t="shared" ca="1" si="269"/>
        <v>1941.378636575535</v>
      </c>
      <c r="BK133" s="98">
        <f t="shared" ca="1" si="269"/>
        <v>1071.2343971850623</v>
      </c>
      <c r="BL133" s="98">
        <f t="shared" ca="1" si="269"/>
        <v>691.07931874427686</v>
      </c>
      <c r="BM133" s="98">
        <f t="shared" ca="1" si="269"/>
        <v>2123.6563835164507</v>
      </c>
      <c r="BN133" s="98">
        <f t="shared" ca="1" si="269"/>
        <v>2286.5395027557788</v>
      </c>
      <c r="BO133" s="98">
        <f t="shared" ca="1" si="269"/>
        <v>1461.6517286560247</v>
      </c>
      <c r="BP133" s="98">
        <f t="shared" ca="1" si="269"/>
        <v>1015.6137344626659</v>
      </c>
      <c r="BQ133" s="98">
        <f t="shared" ca="1" si="269"/>
        <v>2560.2104564757992</v>
      </c>
      <c r="BR133" s="98">
        <f t="shared" ca="1" si="269"/>
        <v>2664.4931497226953</v>
      </c>
      <c r="BS133" s="98">
        <f t="shared" ca="1" si="269"/>
        <v>1509.47017779409</v>
      </c>
      <c r="BT133" s="98">
        <f t="shared" ca="1" si="269"/>
        <v>1051.4360233064626</v>
      </c>
      <c r="BU133" s="98">
        <f t="shared" ca="1" si="269"/>
        <v>2615.1818133496272</v>
      </c>
      <c r="BV133" s="98">
        <f t="shared" ref="BV133:DA133" ca="1" si="270">SUM(BV94:BV132)+BV92</f>
        <v>2774.0069365839718</v>
      </c>
      <c r="BW133" s="98">
        <f t="shared" ca="1" si="270"/>
        <v>1559.8328493560457</v>
      </c>
      <c r="BX133" s="98">
        <f t="shared" ca="1" si="270"/>
        <v>1089.0795252697308</v>
      </c>
      <c r="BY133" s="98">
        <f t="shared" ca="1" si="270"/>
        <v>2670.8720177072519</v>
      </c>
      <c r="BZ133" s="98">
        <f t="shared" ca="1" si="270"/>
        <v>2880.4133316109092</v>
      </c>
      <c r="CA133" s="98">
        <f t="shared" ca="1" si="270"/>
        <v>1608.5967925735004</v>
      </c>
      <c r="CB133" s="98">
        <f t="shared" ca="1" si="270"/>
        <v>1129.5848867364002</v>
      </c>
      <c r="CC133" s="98">
        <f t="shared" ca="1" si="270"/>
        <v>2728.6598170009038</v>
      </c>
      <c r="CD133" s="98">
        <f t="shared" ca="1" si="270"/>
        <v>2913.9234704862265</v>
      </c>
      <c r="CE133" s="98">
        <f t="shared" ca="1" si="270"/>
        <v>1650.0907127307073</v>
      </c>
      <c r="CF133" s="98">
        <f t="shared" ca="1" si="270"/>
        <v>1167.709940096478</v>
      </c>
      <c r="CG133" s="98">
        <f t="shared" ca="1" si="270"/>
        <v>2530.1889345477157</v>
      </c>
      <c r="CH133" s="98">
        <f t="shared" ca="1" si="270"/>
        <v>8736.5444097608033</v>
      </c>
      <c r="CI133" s="98">
        <f t="shared" ca="1" si="270"/>
        <v>5011.3259652742809</v>
      </c>
      <c r="CJ133" s="98">
        <f t="shared" ca="1" si="270"/>
        <v>3583.2750232588214</v>
      </c>
      <c r="CK133" s="98">
        <f t="shared" ca="1" si="270"/>
        <v>9055.5743079500353</v>
      </c>
      <c r="CL133" s="98">
        <f t="shared" ca="1" si="270"/>
        <v>8522.7092870877386</v>
      </c>
      <c r="CM133" s="98">
        <f t="shared" ca="1" si="270"/>
        <v>5207.8512977500386</v>
      </c>
      <c r="CN133" s="98">
        <f t="shared" ca="1" si="270"/>
        <v>3667.7705916460454</v>
      </c>
      <c r="CO133" s="98">
        <f t="shared" ca="1" si="270"/>
        <v>9281.361077013702</v>
      </c>
      <c r="CP133" s="98">
        <f t="shared" ca="1" si="270"/>
        <v>8562.7044923085086</v>
      </c>
      <c r="CQ133" s="98">
        <f t="shared" ca="1" si="270"/>
        <v>5213.8097146159489</v>
      </c>
      <c r="CR133" s="98">
        <f t="shared" ca="1" si="270"/>
        <v>3729.8102019654593</v>
      </c>
      <c r="CS133" s="98">
        <f t="shared" ca="1" si="270"/>
        <v>9463.7676268853811</v>
      </c>
      <c r="CT133" s="98">
        <f t="shared" ca="1" si="270"/>
        <v>9120.3857176799611</v>
      </c>
      <c r="CU133" s="98">
        <f t="shared" ca="1" si="270"/>
        <v>5580.4829871141956</v>
      </c>
      <c r="CV133" s="98">
        <f t="shared" ca="1" si="270"/>
        <v>3995.4435207692759</v>
      </c>
      <c r="CW133" s="98">
        <f t="shared" ca="1" si="270"/>
        <v>10055.983466004589</v>
      </c>
      <c r="CX133" s="98">
        <f t="shared" ca="1" si="270"/>
        <v>9046.8888662050158</v>
      </c>
      <c r="CY133" s="98">
        <f t="shared" ca="1" si="270"/>
        <v>8320.231858413099</v>
      </c>
      <c r="CZ133" s="98">
        <f t="shared" ca="1" si="270"/>
        <v>6377.5140702167555</v>
      </c>
      <c r="DA133" s="98">
        <f t="shared" ca="1" si="270"/>
        <v>15807.476106185684</v>
      </c>
      <c r="DB133" s="98">
        <f t="shared" ref="DB133:EG133" ca="1" si="271">SUM(DB94:DB132)+DB92</f>
        <v>14982.476600824972</v>
      </c>
      <c r="DC133" s="98">
        <f t="shared" ca="1" si="271"/>
        <v>9217.6500490768722</v>
      </c>
      <c r="DD133" s="98">
        <f t="shared" ca="1" si="271"/>
        <v>6642.6641197254212</v>
      </c>
      <c r="DE133" s="98">
        <f t="shared" ca="1" si="271"/>
        <v>16528.970101891027</v>
      </c>
      <c r="DF133" s="98">
        <f t="shared" ca="1" si="271"/>
        <v>15090.876094518955</v>
      </c>
      <c r="DG133" s="98">
        <f t="shared" ca="1" si="271"/>
        <v>9264.335553281775</v>
      </c>
      <c r="DH133" s="98">
        <f t="shared" ca="1" si="271"/>
        <v>6686.3605647533786</v>
      </c>
      <c r="DI133" s="98">
        <f t="shared" ca="1" si="271"/>
        <v>16687.900070466774</v>
      </c>
      <c r="DJ133" s="98">
        <f t="shared" ca="1" si="271"/>
        <v>15254.784007475033</v>
      </c>
      <c r="DK133" s="98">
        <f t="shared" ca="1" si="271"/>
        <v>9354.3788223538941</v>
      </c>
      <c r="DL133" s="98">
        <f t="shared" ca="1" si="271"/>
        <v>6718.2084039393403</v>
      </c>
      <c r="DM133" s="98">
        <f t="shared" ca="1" si="271"/>
        <v>16833.859125695006</v>
      </c>
      <c r="DN133" s="98">
        <f t="shared" ca="1" si="271"/>
        <v>15281.452031042252</v>
      </c>
      <c r="DO133" s="98">
        <f t="shared" ca="1" si="271"/>
        <v>9345.2048170936614</v>
      </c>
      <c r="DP133" s="98">
        <f t="shared" ca="1" si="271"/>
        <v>6693.2643384453622</v>
      </c>
      <c r="DQ133" s="98">
        <f t="shared" ca="1" si="271"/>
        <v>16874.371029663056</v>
      </c>
      <c r="DR133" s="98">
        <f t="shared" ca="1" si="271"/>
        <v>15512.25818580576</v>
      </c>
      <c r="DS133" s="98">
        <f t="shared" ca="1" si="271"/>
        <v>9477.2543993066083</v>
      </c>
      <c r="DT133" s="98">
        <f t="shared" ca="1" si="271"/>
        <v>6780.9343599219046</v>
      </c>
      <c r="DU133" s="98">
        <f t="shared" ca="1" si="271"/>
        <v>17130.173446391829</v>
      </c>
      <c r="DV133" s="98">
        <f t="shared" ca="1" si="271"/>
        <v>15658.626755089232</v>
      </c>
      <c r="DW133" s="98">
        <f t="shared" ca="1" si="271"/>
        <v>9487.4757477247076</v>
      </c>
      <c r="DX133" s="98">
        <f t="shared" ca="1" si="271"/>
        <v>6754.2420209934371</v>
      </c>
      <c r="DY133" s="98">
        <f t="shared" ca="1" si="271"/>
        <v>17344.327256239114</v>
      </c>
      <c r="DZ133" s="98">
        <f t="shared" ca="1" si="271"/>
        <v>16171.163766872627</v>
      </c>
      <c r="EA133" s="98">
        <f t="shared" ca="1" si="271"/>
        <v>9811.8102360956855</v>
      </c>
      <c r="EB133" s="98">
        <f t="shared" ca="1" si="271"/>
        <v>6856.2704409559174</v>
      </c>
      <c r="EC133" s="98">
        <f t="shared" ca="1" si="271"/>
        <v>17647.487279406872</v>
      </c>
      <c r="ED133" s="98">
        <f t="shared" ca="1" si="271"/>
        <v>16475.470978132453</v>
      </c>
      <c r="EE133" s="98">
        <f t="shared" ca="1" si="271"/>
        <v>9991.2435674352782</v>
      </c>
      <c r="EF133" s="98">
        <f t="shared" ca="1" si="271"/>
        <v>7092.9138480493639</v>
      </c>
      <c r="EG133" s="98">
        <f t="shared" ca="1" si="271"/>
        <v>18208.620273764976</v>
      </c>
      <c r="EH133" s="98">
        <f t="shared" ref="EH133:FM133" ca="1" si="272">SUM(EH94:EH132)+EH92</f>
        <v>16776.640825433584</v>
      </c>
      <c r="EI133" s="98">
        <f t="shared" ca="1" si="272"/>
        <v>10167.634410755956</v>
      </c>
      <c r="EJ133" s="98">
        <f t="shared" ca="1" si="272"/>
        <v>7213.3880194627354</v>
      </c>
      <c r="EK133" s="98">
        <f t="shared" ca="1" si="272"/>
        <v>18542.668024264218</v>
      </c>
      <c r="EL133" s="98">
        <f t="shared" ca="1" si="272"/>
        <v>16992.37304965084</v>
      </c>
      <c r="EM133" s="98">
        <f t="shared" ca="1" si="272"/>
        <v>10283.696796005755</v>
      </c>
      <c r="EN133" s="98">
        <f t="shared" ca="1" si="272"/>
        <v>7311.9187260615354</v>
      </c>
      <c r="EO133" s="98">
        <f t="shared" ca="1" si="272"/>
        <v>18826.024062741493</v>
      </c>
      <c r="EP133" s="98">
        <f t="shared" ca="1" si="272"/>
        <v>17314.140446401765</v>
      </c>
      <c r="EQ133" s="98">
        <f t="shared" ca="1" si="272"/>
        <v>10383.923489371378</v>
      </c>
      <c r="ER133" s="98">
        <f t="shared" ca="1" si="272"/>
        <v>7284.233522148259</v>
      </c>
      <c r="ES133" s="98">
        <f t="shared" ca="1" si="272"/>
        <v>19157.655899562025</v>
      </c>
      <c r="ET133" s="98">
        <f t="shared" ca="1" si="272"/>
        <v>17669.914653469052</v>
      </c>
      <c r="EU133" s="98">
        <f t="shared" ca="1" si="272"/>
        <v>10593.621126052549</v>
      </c>
      <c r="EV133" s="98">
        <f t="shared" ca="1" si="272"/>
        <v>7428.5661819164616</v>
      </c>
      <c r="EW133" s="98">
        <f t="shared" ca="1" si="272"/>
        <v>19553.114107197707</v>
      </c>
      <c r="EX133" s="98">
        <f t="shared" ca="1" si="272"/>
        <v>18428.681837844979</v>
      </c>
      <c r="EY133" s="98">
        <f t="shared" ca="1" si="272"/>
        <v>11079.45834240429</v>
      </c>
      <c r="EZ133" s="98">
        <f t="shared" ca="1" si="272"/>
        <v>7792.4809255274567</v>
      </c>
      <c r="FA133" s="98">
        <f t="shared" ca="1" si="272"/>
        <v>20384.111576740132</v>
      </c>
      <c r="FB133" s="98">
        <f t="shared" ca="1" si="272"/>
        <v>18709.184376419584</v>
      </c>
      <c r="FC133" s="98">
        <f t="shared" ca="1" si="272"/>
        <v>11236.436717055531</v>
      </c>
      <c r="FD133" s="98">
        <f t="shared" ca="1" si="272"/>
        <v>7923.7999864457288</v>
      </c>
      <c r="FE133" s="98">
        <f t="shared" ca="1" si="272"/>
        <v>20748.341337859718</v>
      </c>
      <c r="FF133" s="98">
        <f t="shared" ca="1" si="272"/>
        <v>19287.926952301081</v>
      </c>
      <c r="FG133" s="98">
        <f t="shared" ca="1" si="272"/>
        <v>11596.152234551682</v>
      </c>
      <c r="FH133" s="98">
        <f t="shared" ca="1" si="272"/>
        <v>8155.9950862124342</v>
      </c>
      <c r="FI133" s="98">
        <f t="shared" ca="1" si="272"/>
        <v>21335.388629891946</v>
      </c>
      <c r="FJ133" s="98">
        <f t="shared" ca="1" si="272"/>
        <v>19846.533897357524</v>
      </c>
      <c r="FK133" s="98">
        <f t="shared" ca="1" si="272"/>
        <v>11941.939730723545</v>
      </c>
      <c r="FL133" s="98">
        <f t="shared" ca="1" si="272"/>
        <v>0</v>
      </c>
      <c r="FM133" s="98">
        <f t="shared" ca="1" si="272"/>
        <v>0</v>
      </c>
      <c r="FN133" s="98">
        <f t="shared" ref="FN133:FR133" ca="1" si="273">SUM(FN94:FN132)+FN92</f>
        <v>0</v>
      </c>
      <c r="FO133" s="98">
        <f t="shared" ca="1" si="273"/>
        <v>0</v>
      </c>
      <c r="FP133" s="98">
        <f t="shared" ca="1" si="273"/>
        <v>0</v>
      </c>
      <c r="FQ133" s="98">
        <f t="shared" ca="1" si="273"/>
        <v>0</v>
      </c>
      <c r="FR133" s="98">
        <f t="shared" ca="1" si="273"/>
        <v>0</v>
      </c>
    </row>
    <row r="134" spans="3:174">
      <c r="D134"/>
    </row>
    <row r="135" spans="3:174">
      <c r="C135" t="s">
        <v>365</v>
      </c>
      <c r="D135" s="144" t="s">
        <v>974</v>
      </c>
      <c r="I135" s="172"/>
      <c r="J135" s="18">
        <f t="shared" ref="J135:AO135" si="274">I141</f>
        <v>0</v>
      </c>
      <c r="K135" s="18">
        <f t="shared" ca="1" si="274"/>
        <v>0</v>
      </c>
      <c r="L135" s="18">
        <f t="shared" ca="1" si="274"/>
        <v>0</v>
      </c>
      <c r="M135" s="18">
        <f t="shared" ca="1" si="274"/>
        <v>0</v>
      </c>
      <c r="N135" s="18">
        <f t="shared" ca="1" si="274"/>
        <v>0</v>
      </c>
      <c r="O135" s="18">
        <f t="shared" ca="1" si="274"/>
        <v>0</v>
      </c>
      <c r="P135" s="18">
        <f t="shared" ca="1" si="274"/>
        <v>0</v>
      </c>
      <c r="Q135" s="18">
        <f t="shared" ca="1" si="274"/>
        <v>0</v>
      </c>
      <c r="R135" s="18">
        <f t="shared" ca="1" si="274"/>
        <v>0</v>
      </c>
      <c r="S135" s="18">
        <f t="shared" ca="1" si="274"/>
        <v>0</v>
      </c>
      <c r="T135" s="18">
        <f t="shared" ca="1" si="274"/>
        <v>0</v>
      </c>
      <c r="U135" s="18">
        <f t="shared" ca="1" si="274"/>
        <v>0</v>
      </c>
      <c r="V135" s="18">
        <f t="shared" ca="1" si="274"/>
        <v>0</v>
      </c>
      <c r="W135" s="18">
        <f t="shared" ca="1" si="274"/>
        <v>0</v>
      </c>
      <c r="X135" s="18">
        <f t="shared" ca="1" si="274"/>
        <v>0</v>
      </c>
      <c r="Y135" s="18">
        <f t="shared" ca="1" si="274"/>
        <v>0</v>
      </c>
      <c r="Z135" s="18">
        <f t="shared" ca="1" si="274"/>
        <v>0</v>
      </c>
      <c r="AA135" s="18">
        <f t="shared" ca="1" si="274"/>
        <v>0</v>
      </c>
      <c r="AB135" s="18">
        <f t="shared" ca="1" si="274"/>
        <v>0</v>
      </c>
      <c r="AC135" s="18">
        <f t="shared" ca="1" si="274"/>
        <v>-2.5011104298755527E-12</v>
      </c>
      <c r="AD135" s="18">
        <f t="shared" ca="1" si="274"/>
        <v>-3.637978807091713E-12</v>
      </c>
      <c r="AE135" s="18">
        <f t="shared" ca="1" si="274"/>
        <v>0</v>
      </c>
      <c r="AF135" s="18">
        <f t="shared" ca="1" si="274"/>
        <v>0</v>
      </c>
      <c r="AG135" s="18">
        <f t="shared" ca="1" si="274"/>
        <v>0</v>
      </c>
      <c r="AH135" s="18">
        <f t="shared" ca="1" si="274"/>
        <v>0</v>
      </c>
      <c r="AI135" s="18">
        <f t="shared" ca="1" si="274"/>
        <v>0</v>
      </c>
      <c r="AJ135" s="18">
        <f t="shared" ca="1" si="274"/>
        <v>0</v>
      </c>
      <c r="AK135" s="18">
        <f t="shared" ca="1" si="274"/>
        <v>0</v>
      </c>
      <c r="AL135" s="18">
        <f t="shared" ca="1" si="274"/>
        <v>0</v>
      </c>
      <c r="AM135" s="18">
        <f t="shared" ca="1" si="274"/>
        <v>0</v>
      </c>
      <c r="AN135" s="18">
        <f t="shared" ca="1" si="274"/>
        <v>0</v>
      </c>
      <c r="AO135" s="18">
        <f t="shared" ca="1" si="274"/>
        <v>0</v>
      </c>
      <c r="AP135" s="18">
        <f t="shared" ref="AP135:BU135" ca="1" si="275">AO141</f>
        <v>0</v>
      </c>
      <c r="AQ135" s="18">
        <f t="shared" ca="1" si="275"/>
        <v>0</v>
      </c>
      <c r="AR135" s="18">
        <f t="shared" ca="1" si="275"/>
        <v>0</v>
      </c>
      <c r="AS135" s="18">
        <f t="shared" ca="1" si="275"/>
        <v>0</v>
      </c>
      <c r="AT135" s="18">
        <f t="shared" ca="1" si="275"/>
        <v>0</v>
      </c>
      <c r="AU135" s="18">
        <f t="shared" ca="1" si="275"/>
        <v>0</v>
      </c>
      <c r="AV135" s="18">
        <f t="shared" ca="1" si="275"/>
        <v>0</v>
      </c>
      <c r="AW135" s="18">
        <f t="shared" ca="1" si="275"/>
        <v>0</v>
      </c>
      <c r="AX135" s="18">
        <f t="shared" ca="1" si="275"/>
        <v>0</v>
      </c>
      <c r="AY135" s="18">
        <f t="shared" ca="1" si="275"/>
        <v>0</v>
      </c>
      <c r="AZ135" s="18">
        <f t="shared" ca="1" si="275"/>
        <v>0</v>
      </c>
      <c r="BA135" s="18">
        <f t="shared" ca="1" si="275"/>
        <v>0</v>
      </c>
      <c r="BB135" s="18">
        <f t="shared" ca="1" si="275"/>
        <v>0</v>
      </c>
      <c r="BC135" s="18">
        <f t="shared" ca="1" si="275"/>
        <v>-1.8189894035458565E-12</v>
      </c>
      <c r="BD135" s="18">
        <f t="shared" ca="1" si="275"/>
        <v>-1.8189894035458565E-12</v>
      </c>
      <c r="BE135" s="18">
        <f t="shared" ca="1" si="275"/>
        <v>-1.8189894035458565E-12</v>
      </c>
      <c r="BF135" s="18">
        <f t="shared" ca="1" si="275"/>
        <v>-1.8189894035458565E-12</v>
      </c>
      <c r="BG135" s="18">
        <f t="shared" ca="1" si="275"/>
        <v>-2.7284841053187847E-12</v>
      </c>
      <c r="BH135" s="18">
        <f t="shared" ca="1" si="275"/>
        <v>-2.2737367544323206E-12</v>
      </c>
      <c r="BI135" s="18">
        <f t="shared" ca="1" si="275"/>
        <v>-2.5011104298755527E-12</v>
      </c>
      <c r="BJ135" s="18">
        <f t="shared" ca="1" si="275"/>
        <v>-2.5011104298755527E-12</v>
      </c>
      <c r="BK135" s="18">
        <f t="shared" ca="1" si="275"/>
        <v>-2.5011104298755527E-12</v>
      </c>
      <c r="BL135" s="18">
        <f t="shared" ca="1" si="275"/>
        <v>-2.9558577807620168E-12</v>
      </c>
      <c r="BM135" s="18">
        <f t="shared" ca="1" si="275"/>
        <v>-3.637978807091713E-12</v>
      </c>
      <c r="BN135" s="18">
        <f t="shared" ca="1" si="275"/>
        <v>-3.637978807091713E-12</v>
      </c>
      <c r="BO135" s="18">
        <f t="shared" ca="1" si="275"/>
        <v>-5.4569682106375694E-12</v>
      </c>
      <c r="BP135" s="18">
        <f t="shared" ca="1" si="275"/>
        <v>-6.3664629124104977E-12</v>
      </c>
      <c r="BQ135" s="18">
        <f t="shared" ca="1" si="275"/>
        <v>-6.3664629124104977E-12</v>
      </c>
      <c r="BR135" s="18">
        <f t="shared" ca="1" si="275"/>
        <v>-6.3664629124104977E-12</v>
      </c>
      <c r="BS135" s="18">
        <f t="shared" ca="1" si="275"/>
        <v>-8.1854523159563541E-12</v>
      </c>
      <c r="BT135" s="18">
        <f t="shared" ca="1" si="275"/>
        <v>-9.0949470177292824E-12</v>
      </c>
      <c r="BU135" s="18">
        <f t="shared" ca="1" si="275"/>
        <v>-9.0949470177292824E-12</v>
      </c>
      <c r="BV135" s="18">
        <f t="shared" ref="BV135:DA135" ca="1" si="276">BU141</f>
        <v>-9.0949470177292824E-12</v>
      </c>
      <c r="BW135" s="18">
        <f t="shared" ca="1" si="276"/>
        <v>-9.0949470177292824E-12</v>
      </c>
      <c r="BX135" s="18">
        <f t="shared" ca="1" si="276"/>
        <v>-7.2759576141834259E-12</v>
      </c>
      <c r="BY135" s="18">
        <f t="shared" ca="1" si="276"/>
        <v>-7.2759576141834259E-12</v>
      </c>
      <c r="BZ135" s="18">
        <f t="shared" ca="1" si="276"/>
        <v>-7.2759576141834259E-12</v>
      </c>
      <c r="CA135" s="18">
        <f t="shared" ca="1" si="276"/>
        <v>-5.4569682106375694E-12</v>
      </c>
      <c r="CB135" s="18">
        <f t="shared" ca="1" si="276"/>
        <v>-5.4569682106375694E-12</v>
      </c>
      <c r="CC135" s="18">
        <f t="shared" ca="1" si="276"/>
        <v>-5.4569682106375694E-12</v>
      </c>
      <c r="CD135" s="18">
        <f t="shared" ca="1" si="276"/>
        <v>-5.4569682106375694E-12</v>
      </c>
      <c r="CE135" s="18">
        <f t="shared" ca="1" si="276"/>
        <v>-5.4569682106375694E-12</v>
      </c>
      <c r="CF135" s="18">
        <f t="shared" ca="1" si="276"/>
        <v>-4.5474735088646412E-12</v>
      </c>
      <c r="CG135" s="18">
        <f t="shared" ca="1" si="276"/>
        <v>-4.5474735088646412E-12</v>
      </c>
      <c r="CH135" s="18">
        <f t="shared" ca="1" si="276"/>
        <v>-4.5474735088646412E-12</v>
      </c>
      <c r="CI135" s="18">
        <f t="shared" ca="1" si="276"/>
        <v>0</v>
      </c>
      <c r="CJ135" s="18">
        <f t="shared" ca="1" si="276"/>
        <v>0</v>
      </c>
      <c r="CK135" s="18">
        <f t="shared" ca="1" si="276"/>
        <v>0</v>
      </c>
      <c r="CL135" s="18">
        <f t="shared" ca="1" si="276"/>
        <v>0</v>
      </c>
      <c r="CM135" s="18">
        <f t="shared" ca="1" si="276"/>
        <v>0</v>
      </c>
      <c r="CN135" s="18">
        <f t="shared" ca="1" si="276"/>
        <v>0</v>
      </c>
      <c r="CO135" s="18">
        <f t="shared" ca="1" si="276"/>
        <v>0</v>
      </c>
      <c r="CP135" s="18">
        <f t="shared" ca="1" si="276"/>
        <v>0</v>
      </c>
      <c r="CQ135" s="18">
        <f t="shared" ca="1" si="276"/>
        <v>0</v>
      </c>
      <c r="CR135" s="18">
        <f t="shared" ca="1" si="276"/>
        <v>0</v>
      </c>
      <c r="CS135" s="18">
        <f t="shared" ca="1" si="276"/>
        <v>0</v>
      </c>
      <c r="CT135" s="18">
        <f t="shared" ca="1" si="276"/>
        <v>0</v>
      </c>
      <c r="CU135" s="18">
        <f t="shared" ca="1" si="276"/>
        <v>0</v>
      </c>
      <c r="CV135" s="18">
        <f t="shared" ca="1" si="276"/>
        <v>0</v>
      </c>
      <c r="CW135" s="18">
        <f t="shared" ca="1" si="276"/>
        <v>0</v>
      </c>
      <c r="CX135" s="18">
        <f t="shared" ca="1" si="276"/>
        <v>0</v>
      </c>
      <c r="CY135" s="18">
        <f t="shared" ca="1" si="276"/>
        <v>0</v>
      </c>
      <c r="CZ135" s="18">
        <f t="shared" ca="1" si="276"/>
        <v>0</v>
      </c>
      <c r="DA135" s="18">
        <f t="shared" ca="1" si="276"/>
        <v>0</v>
      </c>
      <c r="DB135" s="18">
        <f t="shared" ref="DB135:EG135" ca="1" si="277">DA141</f>
        <v>0</v>
      </c>
      <c r="DC135" s="18">
        <f t="shared" ca="1" si="277"/>
        <v>0</v>
      </c>
      <c r="DD135" s="18">
        <f t="shared" ca="1" si="277"/>
        <v>0</v>
      </c>
      <c r="DE135" s="18">
        <f t="shared" ca="1" si="277"/>
        <v>0</v>
      </c>
      <c r="DF135" s="18">
        <f t="shared" ca="1" si="277"/>
        <v>0</v>
      </c>
      <c r="DG135" s="18">
        <f t="shared" ca="1" si="277"/>
        <v>0</v>
      </c>
      <c r="DH135" s="18">
        <f t="shared" ca="1" si="277"/>
        <v>0</v>
      </c>
      <c r="DI135" s="18">
        <f t="shared" ca="1" si="277"/>
        <v>0</v>
      </c>
      <c r="DJ135" s="18">
        <f t="shared" ca="1" si="277"/>
        <v>0</v>
      </c>
      <c r="DK135" s="18">
        <f t="shared" ca="1" si="277"/>
        <v>0</v>
      </c>
      <c r="DL135" s="18">
        <f t="shared" ca="1" si="277"/>
        <v>0</v>
      </c>
      <c r="DM135" s="18">
        <f t="shared" ca="1" si="277"/>
        <v>0</v>
      </c>
      <c r="DN135" s="18">
        <f t="shared" ca="1" si="277"/>
        <v>0</v>
      </c>
      <c r="DO135" s="18">
        <f t="shared" ca="1" si="277"/>
        <v>0</v>
      </c>
      <c r="DP135" s="18">
        <f t="shared" ca="1" si="277"/>
        <v>0</v>
      </c>
      <c r="DQ135" s="18">
        <f t="shared" ca="1" si="277"/>
        <v>0</v>
      </c>
      <c r="DR135" s="18">
        <f t="shared" ca="1" si="277"/>
        <v>0</v>
      </c>
      <c r="DS135" s="18">
        <f t="shared" ca="1" si="277"/>
        <v>0</v>
      </c>
      <c r="DT135" s="18">
        <f t="shared" ca="1" si="277"/>
        <v>0</v>
      </c>
      <c r="DU135" s="18">
        <f t="shared" ca="1" si="277"/>
        <v>0</v>
      </c>
      <c r="DV135" s="18">
        <f t="shared" ca="1" si="277"/>
        <v>0</v>
      </c>
      <c r="DW135" s="18">
        <f t="shared" ca="1" si="277"/>
        <v>0</v>
      </c>
      <c r="DX135" s="18">
        <f t="shared" ca="1" si="277"/>
        <v>0</v>
      </c>
      <c r="DY135" s="18">
        <f t="shared" ca="1" si="277"/>
        <v>0</v>
      </c>
      <c r="DZ135" s="18">
        <f t="shared" ca="1" si="277"/>
        <v>0</v>
      </c>
      <c r="EA135" s="18">
        <f t="shared" ca="1" si="277"/>
        <v>0</v>
      </c>
      <c r="EB135" s="18">
        <f t="shared" ca="1" si="277"/>
        <v>0</v>
      </c>
      <c r="EC135" s="18">
        <f t="shared" ca="1" si="277"/>
        <v>0</v>
      </c>
      <c r="ED135" s="18">
        <f t="shared" ca="1" si="277"/>
        <v>0</v>
      </c>
      <c r="EE135" s="18">
        <f t="shared" ca="1" si="277"/>
        <v>0</v>
      </c>
      <c r="EF135" s="18">
        <f t="shared" ca="1" si="277"/>
        <v>0</v>
      </c>
      <c r="EG135" s="18">
        <f t="shared" ca="1" si="277"/>
        <v>0</v>
      </c>
      <c r="EH135" s="18">
        <f t="shared" ref="EH135:FM135" ca="1" si="278">EG141</f>
        <v>0</v>
      </c>
      <c r="EI135" s="18">
        <f t="shared" ca="1" si="278"/>
        <v>0</v>
      </c>
      <c r="EJ135" s="18">
        <f t="shared" ca="1" si="278"/>
        <v>0</v>
      </c>
      <c r="EK135" s="18">
        <f t="shared" ca="1" si="278"/>
        <v>0</v>
      </c>
      <c r="EL135" s="18">
        <f t="shared" ca="1" si="278"/>
        <v>0</v>
      </c>
      <c r="EM135" s="18">
        <f t="shared" ca="1" si="278"/>
        <v>0</v>
      </c>
      <c r="EN135" s="18">
        <f t="shared" ca="1" si="278"/>
        <v>0</v>
      </c>
      <c r="EO135" s="18">
        <f t="shared" ca="1" si="278"/>
        <v>0</v>
      </c>
      <c r="EP135" s="18">
        <f t="shared" ca="1" si="278"/>
        <v>0</v>
      </c>
      <c r="EQ135" s="18">
        <f t="shared" ca="1" si="278"/>
        <v>0</v>
      </c>
      <c r="ER135" s="18">
        <f t="shared" ca="1" si="278"/>
        <v>0</v>
      </c>
      <c r="ES135" s="18">
        <f t="shared" ca="1" si="278"/>
        <v>0</v>
      </c>
      <c r="ET135" s="18">
        <f t="shared" ca="1" si="278"/>
        <v>0</v>
      </c>
      <c r="EU135" s="18">
        <f t="shared" ca="1" si="278"/>
        <v>0</v>
      </c>
      <c r="EV135" s="18">
        <f t="shared" ca="1" si="278"/>
        <v>0</v>
      </c>
      <c r="EW135" s="18">
        <f t="shared" ca="1" si="278"/>
        <v>0</v>
      </c>
      <c r="EX135" s="18">
        <f t="shared" ca="1" si="278"/>
        <v>0</v>
      </c>
      <c r="EY135" s="18">
        <f t="shared" ca="1" si="278"/>
        <v>0</v>
      </c>
      <c r="EZ135" s="18">
        <f t="shared" ca="1" si="278"/>
        <v>0</v>
      </c>
      <c r="FA135" s="18">
        <f t="shared" ca="1" si="278"/>
        <v>0</v>
      </c>
      <c r="FB135" s="18">
        <f t="shared" ca="1" si="278"/>
        <v>0</v>
      </c>
      <c r="FC135" s="18">
        <f t="shared" ca="1" si="278"/>
        <v>0</v>
      </c>
      <c r="FD135" s="18">
        <f t="shared" ca="1" si="278"/>
        <v>0</v>
      </c>
      <c r="FE135" s="18">
        <f t="shared" ca="1" si="278"/>
        <v>0</v>
      </c>
      <c r="FF135" s="18">
        <f t="shared" ca="1" si="278"/>
        <v>0</v>
      </c>
      <c r="FG135" s="18">
        <f t="shared" ca="1" si="278"/>
        <v>0</v>
      </c>
      <c r="FH135" s="18">
        <f t="shared" ca="1" si="278"/>
        <v>0</v>
      </c>
      <c r="FI135" s="18">
        <f t="shared" ca="1" si="278"/>
        <v>0</v>
      </c>
      <c r="FJ135" s="18">
        <f t="shared" ca="1" si="278"/>
        <v>0</v>
      </c>
      <c r="FK135" s="18">
        <f t="shared" ca="1" si="278"/>
        <v>0</v>
      </c>
      <c r="FL135" s="18">
        <f t="shared" ca="1" si="278"/>
        <v>0</v>
      </c>
      <c r="FM135" s="18">
        <f t="shared" ca="1" si="278"/>
        <v>0</v>
      </c>
      <c r="FN135" s="18">
        <f ca="1">FM141</f>
        <v>0</v>
      </c>
      <c r="FO135" s="18">
        <f ca="1">FN141</f>
        <v>0</v>
      </c>
      <c r="FP135" s="18">
        <f ca="1">FO141</f>
        <v>0</v>
      </c>
      <c r="FQ135" s="18">
        <f ca="1">FP141</f>
        <v>0</v>
      </c>
      <c r="FR135" s="18">
        <f ca="1">FQ141</f>
        <v>0</v>
      </c>
    </row>
    <row r="136" spans="3:174">
      <c r="C136" t="s">
        <v>478</v>
      </c>
      <c r="D136" s="144" t="s">
        <v>974</v>
      </c>
      <c r="I136" s="168">
        <f ca="1">SUM(J136:FR136)</f>
        <v>1217585.2066183111</v>
      </c>
      <c r="J136" s="18">
        <f t="shared" ref="J136:AO136" ca="1" si="279">J133</f>
        <v>0</v>
      </c>
      <c r="K136" s="18">
        <f t="shared" ca="1" si="279"/>
        <v>0</v>
      </c>
      <c r="L136" s="18">
        <f t="shared" ca="1" si="279"/>
        <v>0</v>
      </c>
      <c r="M136" s="18">
        <f t="shared" ca="1" si="279"/>
        <v>0</v>
      </c>
      <c r="N136" s="18">
        <f t="shared" ca="1" si="279"/>
        <v>0</v>
      </c>
      <c r="O136" s="18">
        <f t="shared" ca="1" si="279"/>
        <v>0</v>
      </c>
      <c r="P136" s="18">
        <f t="shared" ca="1" si="279"/>
        <v>0</v>
      </c>
      <c r="Q136" s="18">
        <f t="shared" ca="1" si="279"/>
        <v>0</v>
      </c>
      <c r="R136" s="18">
        <f t="shared" ca="1" si="279"/>
        <v>0</v>
      </c>
      <c r="S136" s="18">
        <f t="shared" ca="1" si="279"/>
        <v>0</v>
      </c>
      <c r="T136" s="18">
        <f t="shared" ca="1" si="279"/>
        <v>0</v>
      </c>
      <c r="U136" s="18">
        <f t="shared" ca="1" si="279"/>
        <v>0</v>
      </c>
      <c r="V136" s="18">
        <f t="shared" ca="1" si="279"/>
        <v>0</v>
      </c>
      <c r="W136" s="18">
        <f t="shared" ca="1" si="279"/>
        <v>0</v>
      </c>
      <c r="X136" s="18">
        <f t="shared" ca="1" si="279"/>
        <v>0</v>
      </c>
      <c r="Y136" s="18">
        <f t="shared" ca="1" si="279"/>
        <v>0</v>
      </c>
      <c r="Z136" s="18">
        <f t="shared" ca="1" si="279"/>
        <v>0</v>
      </c>
      <c r="AA136" s="18">
        <f t="shared" ca="1" si="279"/>
        <v>0</v>
      </c>
      <c r="AB136" s="18">
        <f t="shared" ca="1" si="279"/>
        <v>721.01206999583519</v>
      </c>
      <c r="AC136" s="18">
        <f t="shared" ca="1" si="279"/>
        <v>2151.7329438457109</v>
      </c>
      <c r="AD136" s="18">
        <f t="shared" ca="1" si="279"/>
        <v>1496.4702077361544</v>
      </c>
      <c r="AE136" s="18">
        <f t="shared" ca="1" si="279"/>
        <v>639.97569083588769</v>
      </c>
      <c r="AF136" s="18">
        <f t="shared" ca="1" si="279"/>
        <v>161723.29586340187</v>
      </c>
      <c r="AG136" s="18">
        <f t="shared" ca="1" si="279"/>
        <v>2043.6459835403457</v>
      </c>
      <c r="AH136" s="18">
        <f t="shared" ca="1" si="279"/>
        <v>1860.1346685197695</v>
      </c>
      <c r="AI136" s="18">
        <f t="shared" ca="1" si="279"/>
        <v>993.04766341274808</v>
      </c>
      <c r="AJ136" s="18">
        <f t="shared" ca="1" si="279"/>
        <v>668.72139014743243</v>
      </c>
      <c r="AK136" s="18">
        <f t="shared" ca="1" si="279"/>
        <v>2088.8580653090612</v>
      </c>
      <c r="AL136" s="18">
        <f t="shared" ca="1" si="279"/>
        <v>1928.2111446957533</v>
      </c>
      <c r="AM136" s="18">
        <f t="shared" ca="1" si="279"/>
        <v>1040.0018718202164</v>
      </c>
      <c r="AN136" s="18">
        <f t="shared" ca="1" si="279"/>
        <v>659.3543335661916</v>
      </c>
      <c r="AO136" s="18">
        <f t="shared" ca="1" si="279"/>
        <v>2080.8813983383643</v>
      </c>
      <c r="AP136" s="18">
        <f t="shared" ref="AP136:BU136" ca="1" si="280">AP133</f>
        <v>1928.7445556520197</v>
      </c>
      <c r="AQ136" s="18">
        <f t="shared" ca="1" si="280"/>
        <v>1030.9314331887363</v>
      </c>
      <c r="AR136" s="18">
        <f t="shared" ca="1" si="280"/>
        <v>650.20770165811246</v>
      </c>
      <c r="AS136" s="18">
        <f t="shared" ca="1" si="280"/>
        <v>2072.9514330969523</v>
      </c>
      <c r="AT136" s="18">
        <f t="shared" ca="1" si="280"/>
        <v>1885.6863869960634</v>
      </c>
      <c r="AU136" s="18">
        <f t="shared" ca="1" si="280"/>
        <v>992.67214760559091</v>
      </c>
      <c r="AV136" s="18">
        <f t="shared" ca="1" si="280"/>
        <v>618.92765988409064</v>
      </c>
      <c r="AW136" s="18">
        <f t="shared" ca="1" si="280"/>
        <v>2045.9863913229292</v>
      </c>
      <c r="AX136" s="18">
        <f t="shared" ca="1" si="280"/>
        <v>1879.3125343401498</v>
      </c>
      <c r="AY136" s="18">
        <f t="shared" ca="1" si="280"/>
        <v>987.83778505485498</v>
      </c>
      <c r="AZ136" s="18">
        <f t="shared" ca="1" si="280"/>
        <v>606.68909336888555</v>
      </c>
      <c r="BA136" s="18">
        <f t="shared" ca="1" si="280"/>
        <v>2035.2211581410593</v>
      </c>
      <c r="BB136" s="18">
        <f t="shared" ca="1" si="280"/>
        <v>1869.0333748519315</v>
      </c>
      <c r="BC136" s="18">
        <f t="shared" ca="1" si="280"/>
        <v>977.56757242777167</v>
      </c>
      <c r="BD136" s="18">
        <f t="shared" ca="1" si="280"/>
        <v>596.33116093626813</v>
      </c>
      <c r="BE136" s="18">
        <f t="shared" ca="1" si="280"/>
        <v>2026.239892375108</v>
      </c>
      <c r="BF136" s="18">
        <f t="shared" ca="1" si="280"/>
        <v>1856.2400180288223</v>
      </c>
      <c r="BG136" s="18">
        <f t="shared" ca="1" si="280"/>
        <v>967.06114491026528</v>
      </c>
      <c r="BH136" s="18">
        <f t="shared" ca="1" si="280"/>
        <v>586.08071246043983</v>
      </c>
      <c r="BI136" s="18">
        <f t="shared" ca="1" si="280"/>
        <v>2017.3527772326142</v>
      </c>
      <c r="BJ136" s="18">
        <f t="shared" ca="1" si="280"/>
        <v>1941.378636575535</v>
      </c>
      <c r="BK136" s="18">
        <f t="shared" ca="1" si="280"/>
        <v>1071.2343971850623</v>
      </c>
      <c r="BL136" s="18">
        <f t="shared" ca="1" si="280"/>
        <v>691.07931874427686</v>
      </c>
      <c r="BM136" s="18">
        <f t="shared" ca="1" si="280"/>
        <v>2123.6563835164507</v>
      </c>
      <c r="BN136" s="18">
        <f t="shared" ca="1" si="280"/>
        <v>2286.5395027557788</v>
      </c>
      <c r="BO136" s="18">
        <f t="shared" ca="1" si="280"/>
        <v>1461.6517286560247</v>
      </c>
      <c r="BP136" s="18">
        <f t="shared" ca="1" si="280"/>
        <v>1015.6137344626659</v>
      </c>
      <c r="BQ136" s="18">
        <f t="shared" ca="1" si="280"/>
        <v>2560.2104564757992</v>
      </c>
      <c r="BR136" s="18">
        <f t="shared" ca="1" si="280"/>
        <v>2664.4931497226953</v>
      </c>
      <c r="BS136" s="18">
        <f t="shared" ca="1" si="280"/>
        <v>1509.47017779409</v>
      </c>
      <c r="BT136" s="18">
        <f t="shared" ca="1" si="280"/>
        <v>1051.4360233064626</v>
      </c>
      <c r="BU136" s="18">
        <f t="shared" ca="1" si="280"/>
        <v>2615.1818133496272</v>
      </c>
      <c r="BV136" s="18">
        <f t="shared" ref="BV136:DA136" ca="1" si="281">BV133</f>
        <v>2774.0069365839718</v>
      </c>
      <c r="BW136" s="18">
        <f t="shared" ca="1" si="281"/>
        <v>1559.8328493560457</v>
      </c>
      <c r="BX136" s="18">
        <f t="shared" ca="1" si="281"/>
        <v>1089.0795252697308</v>
      </c>
      <c r="BY136" s="18">
        <f t="shared" ca="1" si="281"/>
        <v>2670.8720177072519</v>
      </c>
      <c r="BZ136" s="18">
        <f t="shared" ca="1" si="281"/>
        <v>2880.4133316109092</v>
      </c>
      <c r="CA136" s="18">
        <f t="shared" ca="1" si="281"/>
        <v>1608.5967925735004</v>
      </c>
      <c r="CB136" s="18">
        <f t="shared" ca="1" si="281"/>
        <v>1129.5848867364002</v>
      </c>
      <c r="CC136" s="18">
        <f t="shared" ca="1" si="281"/>
        <v>2728.6598170009038</v>
      </c>
      <c r="CD136" s="18">
        <f t="shared" ca="1" si="281"/>
        <v>2913.9234704862265</v>
      </c>
      <c r="CE136" s="18">
        <f t="shared" ca="1" si="281"/>
        <v>1650.0907127307073</v>
      </c>
      <c r="CF136" s="18">
        <f t="shared" ca="1" si="281"/>
        <v>1167.709940096478</v>
      </c>
      <c r="CG136" s="18">
        <f t="shared" ca="1" si="281"/>
        <v>2530.1889345477157</v>
      </c>
      <c r="CH136" s="18">
        <f t="shared" ca="1" si="281"/>
        <v>8736.5444097608033</v>
      </c>
      <c r="CI136" s="18">
        <f t="shared" ca="1" si="281"/>
        <v>5011.3259652742809</v>
      </c>
      <c r="CJ136" s="18">
        <f t="shared" ca="1" si="281"/>
        <v>3583.2750232588214</v>
      </c>
      <c r="CK136" s="18">
        <f t="shared" ca="1" si="281"/>
        <v>9055.5743079500353</v>
      </c>
      <c r="CL136" s="18">
        <f t="shared" ca="1" si="281"/>
        <v>8522.7092870877386</v>
      </c>
      <c r="CM136" s="18">
        <f t="shared" ca="1" si="281"/>
        <v>5207.8512977500386</v>
      </c>
      <c r="CN136" s="18">
        <f t="shared" ca="1" si="281"/>
        <v>3667.7705916460454</v>
      </c>
      <c r="CO136" s="18">
        <f t="shared" ca="1" si="281"/>
        <v>9281.361077013702</v>
      </c>
      <c r="CP136" s="18">
        <f t="shared" ca="1" si="281"/>
        <v>8562.7044923085086</v>
      </c>
      <c r="CQ136" s="18">
        <f t="shared" ca="1" si="281"/>
        <v>5213.8097146159489</v>
      </c>
      <c r="CR136" s="18">
        <f t="shared" ca="1" si="281"/>
        <v>3729.8102019654593</v>
      </c>
      <c r="CS136" s="18">
        <f t="shared" ca="1" si="281"/>
        <v>9463.7676268853811</v>
      </c>
      <c r="CT136" s="18">
        <f t="shared" ca="1" si="281"/>
        <v>9120.3857176799611</v>
      </c>
      <c r="CU136" s="18">
        <f t="shared" ca="1" si="281"/>
        <v>5580.4829871141956</v>
      </c>
      <c r="CV136" s="18">
        <f t="shared" ca="1" si="281"/>
        <v>3995.4435207692759</v>
      </c>
      <c r="CW136" s="18">
        <f t="shared" ca="1" si="281"/>
        <v>10055.983466004589</v>
      </c>
      <c r="CX136" s="18">
        <f t="shared" ca="1" si="281"/>
        <v>9046.8888662050158</v>
      </c>
      <c r="CY136" s="18">
        <f t="shared" ca="1" si="281"/>
        <v>8320.231858413099</v>
      </c>
      <c r="CZ136" s="18">
        <f t="shared" ca="1" si="281"/>
        <v>6377.5140702167555</v>
      </c>
      <c r="DA136" s="18">
        <f t="shared" ca="1" si="281"/>
        <v>15807.476106185684</v>
      </c>
      <c r="DB136" s="18">
        <f t="shared" ref="DB136:EG136" ca="1" si="282">DB133</f>
        <v>14982.476600824972</v>
      </c>
      <c r="DC136" s="18">
        <f t="shared" ca="1" si="282"/>
        <v>9217.6500490768722</v>
      </c>
      <c r="DD136" s="18">
        <f t="shared" ca="1" si="282"/>
        <v>6642.6641197254212</v>
      </c>
      <c r="DE136" s="18">
        <f t="shared" ca="1" si="282"/>
        <v>16528.970101891027</v>
      </c>
      <c r="DF136" s="18">
        <f t="shared" ca="1" si="282"/>
        <v>15090.876094518955</v>
      </c>
      <c r="DG136" s="18">
        <f t="shared" ca="1" si="282"/>
        <v>9264.335553281775</v>
      </c>
      <c r="DH136" s="18">
        <f t="shared" ca="1" si="282"/>
        <v>6686.3605647533786</v>
      </c>
      <c r="DI136" s="18">
        <f t="shared" ca="1" si="282"/>
        <v>16687.900070466774</v>
      </c>
      <c r="DJ136" s="18">
        <f t="shared" ca="1" si="282"/>
        <v>15254.784007475033</v>
      </c>
      <c r="DK136" s="18">
        <f t="shared" ca="1" si="282"/>
        <v>9354.3788223538941</v>
      </c>
      <c r="DL136" s="18">
        <f t="shared" ca="1" si="282"/>
        <v>6718.2084039393403</v>
      </c>
      <c r="DM136" s="18">
        <f t="shared" ca="1" si="282"/>
        <v>16833.859125695006</v>
      </c>
      <c r="DN136" s="18">
        <f t="shared" ca="1" si="282"/>
        <v>15281.452031042252</v>
      </c>
      <c r="DO136" s="18">
        <f t="shared" ca="1" si="282"/>
        <v>9345.2048170936614</v>
      </c>
      <c r="DP136" s="18">
        <f t="shared" ca="1" si="282"/>
        <v>6693.2643384453622</v>
      </c>
      <c r="DQ136" s="18">
        <f t="shared" ca="1" si="282"/>
        <v>16874.371029663056</v>
      </c>
      <c r="DR136" s="18">
        <f t="shared" ca="1" si="282"/>
        <v>15512.25818580576</v>
      </c>
      <c r="DS136" s="18">
        <f t="shared" ca="1" si="282"/>
        <v>9477.2543993066083</v>
      </c>
      <c r="DT136" s="18">
        <f t="shared" ca="1" si="282"/>
        <v>6780.9343599219046</v>
      </c>
      <c r="DU136" s="18">
        <f t="shared" ca="1" si="282"/>
        <v>17130.173446391829</v>
      </c>
      <c r="DV136" s="18">
        <f t="shared" ca="1" si="282"/>
        <v>15658.626755089232</v>
      </c>
      <c r="DW136" s="18">
        <f t="shared" ca="1" si="282"/>
        <v>9487.4757477247076</v>
      </c>
      <c r="DX136" s="18">
        <f t="shared" ca="1" si="282"/>
        <v>6754.2420209934371</v>
      </c>
      <c r="DY136" s="18">
        <f t="shared" ca="1" si="282"/>
        <v>17344.327256239114</v>
      </c>
      <c r="DZ136" s="18">
        <f t="shared" ca="1" si="282"/>
        <v>16171.163766872627</v>
      </c>
      <c r="EA136" s="18">
        <f t="shared" ca="1" si="282"/>
        <v>9811.8102360956855</v>
      </c>
      <c r="EB136" s="18">
        <f t="shared" ca="1" si="282"/>
        <v>6856.2704409559174</v>
      </c>
      <c r="EC136" s="18">
        <f t="shared" ca="1" si="282"/>
        <v>17647.487279406872</v>
      </c>
      <c r="ED136" s="18">
        <f t="shared" ca="1" si="282"/>
        <v>16475.470978132453</v>
      </c>
      <c r="EE136" s="18">
        <f t="shared" ca="1" si="282"/>
        <v>9991.2435674352782</v>
      </c>
      <c r="EF136" s="18">
        <f t="shared" ca="1" si="282"/>
        <v>7092.9138480493639</v>
      </c>
      <c r="EG136" s="18">
        <f t="shared" ca="1" si="282"/>
        <v>18208.620273764976</v>
      </c>
      <c r="EH136" s="18">
        <f t="shared" ref="EH136:FM136" ca="1" si="283">EH133</f>
        <v>16776.640825433584</v>
      </c>
      <c r="EI136" s="18">
        <f t="shared" ca="1" si="283"/>
        <v>10167.634410755956</v>
      </c>
      <c r="EJ136" s="18">
        <f t="shared" ca="1" si="283"/>
        <v>7213.3880194627354</v>
      </c>
      <c r="EK136" s="18">
        <f t="shared" ca="1" si="283"/>
        <v>18542.668024264218</v>
      </c>
      <c r="EL136" s="18">
        <f t="shared" ca="1" si="283"/>
        <v>16992.37304965084</v>
      </c>
      <c r="EM136" s="18">
        <f t="shared" ca="1" si="283"/>
        <v>10283.696796005755</v>
      </c>
      <c r="EN136" s="18">
        <f t="shared" ca="1" si="283"/>
        <v>7311.9187260615354</v>
      </c>
      <c r="EO136" s="18">
        <f t="shared" ca="1" si="283"/>
        <v>18826.024062741493</v>
      </c>
      <c r="EP136" s="18">
        <f t="shared" ca="1" si="283"/>
        <v>17314.140446401765</v>
      </c>
      <c r="EQ136" s="18">
        <f t="shared" ca="1" si="283"/>
        <v>10383.923489371378</v>
      </c>
      <c r="ER136" s="18">
        <f t="shared" ca="1" si="283"/>
        <v>7284.233522148259</v>
      </c>
      <c r="ES136" s="18">
        <f t="shared" ca="1" si="283"/>
        <v>19157.655899562025</v>
      </c>
      <c r="ET136" s="18">
        <f t="shared" ca="1" si="283"/>
        <v>17669.914653469052</v>
      </c>
      <c r="EU136" s="18">
        <f t="shared" ca="1" si="283"/>
        <v>10593.621126052549</v>
      </c>
      <c r="EV136" s="18">
        <f t="shared" ca="1" si="283"/>
        <v>7428.5661819164616</v>
      </c>
      <c r="EW136" s="18">
        <f t="shared" ca="1" si="283"/>
        <v>19553.114107197707</v>
      </c>
      <c r="EX136" s="18">
        <f t="shared" ca="1" si="283"/>
        <v>18428.681837844979</v>
      </c>
      <c r="EY136" s="18">
        <f t="shared" ca="1" si="283"/>
        <v>11079.45834240429</v>
      </c>
      <c r="EZ136" s="18">
        <f t="shared" ca="1" si="283"/>
        <v>7792.4809255274567</v>
      </c>
      <c r="FA136" s="18">
        <f t="shared" ca="1" si="283"/>
        <v>20384.111576740132</v>
      </c>
      <c r="FB136" s="18">
        <f t="shared" ca="1" si="283"/>
        <v>18709.184376419584</v>
      </c>
      <c r="FC136" s="18">
        <f t="shared" ca="1" si="283"/>
        <v>11236.436717055531</v>
      </c>
      <c r="FD136" s="18">
        <f t="shared" ca="1" si="283"/>
        <v>7923.7999864457288</v>
      </c>
      <c r="FE136" s="18">
        <f t="shared" ca="1" si="283"/>
        <v>20748.341337859718</v>
      </c>
      <c r="FF136" s="18">
        <f t="shared" ca="1" si="283"/>
        <v>19287.926952301081</v>
      </c>
      <c r="FG136" s="18">
        <f t="shared" ca="1" si="283"/>
        <v>11596.152234551682</v>
      </c>
      <c r="FH136" s="18">
        <f t="shared" ca="1" si="283"/>
        <v>8155.9950862124342</v>
      </c>
      <c r="FI136" s="18">
        <f t="shared" ca="1" si="283"/>
        <v>21335.388629891946</v>
      </c>
      <c r="FJ136" s="18">
        <f t="shared" ca="1" si="283"/>
        <v>19846.533897357524</v>
      </c>
      <c r="FK136" s="18">
        <f t="shared" ca="1" si="283"/>
        <v>11941.939730723545</v>
      </c>
      <c r="FL136" s="18">
        <f t="shared" ca="1" si="283"/>
        <v>0</v>
      </c>
      <c r="FM136" s="18">
        <f t="shared" ca="1" si="283"/>
        <v>0</v>
      </c>
      <c r="FN136" s="18">
        <f ca="1">FN133</f>
        <v>0</v>
      </c>
      <c r="FO136" s="18">
        <f ca="1">FO133</f>
        <v>0</v>
      </c>
      <c r="FP136" s="18">
        <f ca="1">FP133</f>
        <v>0</v>
      </c>
      <c r="FQ136" s="18">
        <f ca="1">FQ133</f>
        <v>0</v>
      </c>
      <c r="FR136" s="18">
        <f ca="1">FR133</f>
        <v>0</v>
      </c>
    </row>
    <row r="137" spans="3:174">
      <c r="C137" s="97" t="s">
        <v>479</v>
      </c>
      <c r="D137" s="145" t="s">
        <v>974</v>
      </c>
      <c r="I137" s="168">
        <f ca="1">SUM(J137:FR137)</f>
        <v>1217585.2066183111</v>
      </c>
      <c r="J137" s="98">
        <f t="shared" ref="J137:AO137" ca="1" si="284">SUM(J135:J136)</f>
        <v>0</v>
      </c>
      <c r="K137" s="98">
        <f t="shared" ca="1" si="284"/>
        <v>0</v>
      </c>
      <c r="L137" s="98">
        <f t="shared" ca="1" si="284"/>
        <v>0</v>
      </c>
      <c r="M137" s="98">
        <f t="shared" ca="1" si="284"/>
        <v>0</v>
      </c>
      <c r="N137" s="98">
        <f t="shared" ca="1" si="284"/>
        <v>0</v>
      </c>
      <c r="O137" s="98">
        <f t="shared" ca="1" si="284"/>
        <v>0</v>
      </c>
      <c r="P137" s="98">
        <f t="shared" ca="1" si="284"/>
        <v>0</v>
      </c>
      <c r="Q137" s="98">
        <f t="shared" ca="1" si="284"/>
        <v>0</v>
      </c>
      <c r="R137" s="98">
        <f t="shared" ca="1" si="284"/>
        <v>0</v>
      </c>
      <c r="S137" s="98">
        <f t="shared" ca="1" si="284"/>
        <v>0</v>
      </c>
      <c r="T137" s="98">
        <f t="shared" ca="1" si="284"/>
        <v>0</v>
      </c>
      <c r="U137" s="98">
        <f t="shared" ca="1" si="284"/>
        <v>0</v>
      </c>
      <c r="V137" s="98">
        <f t="shared" ca="1" si="284"/>
        <v>0</v>
      </c>
      <c r="W137" s="98">
        <f t="shared" ca="1" si="284"/>
        <v>0</v>
      </c>
      <c r="X137" s="98">
        <f t="shared" ca="1" si="284"/>
        <v>0</v>
      </c>
      <c r="Y137" s="242">
        <f t="shared" ca="1" si="284"/>
        <v>0</v>
      </c>
      <c r="Z137" s="98">
        <f t="shared" ca="1" si="284"/>
        <v>0</v>
      </c>
      <c r="AA137" s="98">
        <f t="shared" ca="1" si="284"/>
        <v>0</v>
      </c>
      <c r="AB137" s="98">
        <f t="shared" ca="1" si="284"/>
        <v>721.01206999583519</v>
      </c>
      <c r="AC137" s="98">
        <f t="shared" ca="1" si="284"/>
        <v>2151.7329438457082</v>
      </c>
      <c r="AD137" s="98">
        <f t="shared" ca="1" si="284"/>
        <v>1496.4702077361508</v>
      </c>
      <c r="AE137" s="98">
        <f t="shared" ca="1" si="284"/>
        <v>639.97569083588769</v>
      </c>
      <c r="AF137" s="98">
        <f t="shared" ca="1" si="284"/>
        <v>161723.29586340187</v>
      </c>
      <c r="AG137" s="98">
        <f t="shared" ca="1" si="284"/>
        <v>2043.6459835403457</v>
      </c>
      <c r="AH137" s="98">
        <f t="shared" ca="1" si="284"/>
        <v>1860.1346685197695</v>
      </c>
      <c r="AI137" s="98">
        <f t="shared" ca="1" si="284"/>
        <v>993.04766341274808</v>
      </c>
      <c r="AJ137" s="98">
        <f t="shared" ca="1" si="284"/>
        <v>668.72139014743243</v>
      </c>
      <c r="AK137" s="98">
        <f t="shared" ca="1" si="284"/>
        <v>2088.8580653090612</v>
      </c>
      <c r="AL137" s="98">
        <f t="shared" ca="1" si="284"/>
        <v>1928.2111446957533</v>
      </c>
      <c r="AM137" s="98">
        <f t="shared" ca="1" si="284"/>
        <v>1040.0018718202164</v>
      </c>
      <c r="AN137" s="98">
        <f t="shared" ca="1" si="284"/>
        <v>659.3543335661916</v>
      </c>
      <c r="AO137" s="98">
        <f t="shared" ca="1" si="284"/>
        <v>2080.8813983383643</v>
      </c>
      <c r="AP137" s="98">
        <f t="shared" ref="AP137:BU137" ca="1" si="285">SUM(AP135:AP136)</f>
        <v>1928.7445556520197</v>
      </c>
      <c r="AQ137" s="98">
        <f t="shared" ca="1" si="285"/>
        <v>1030.9314331887363</v>
      </c>
      <c r="AR137" s="98">
        <f t="shared" ca="1" si="285"/>
        <v>650.20770165811246</v>
      </c>
      <c r="AS137" s="98">
        <f t="shared" ca="1" si="285"/>
        <v>2072.9514330969523</v>
      </c>
      <c r="AT137" s="98">
        <f t="shared" ca="1" si="285"/>
        <v>1885.6863869960634</v>
      </c>
      <c r="AU137" s="98">
        <f t="shared" ca="1" si="285"/>
        <v>992.67214760559091</v>
      </c>
      <c r="AV137" s="98">
        <f t="shared" ca="1" si="285"/>
        <v>618.92765988409064</v>
      </c>
      <c r="AW137" s="98">
        <f t="shared" ca="1" si="285"/>
        <v>2045.9863913229292</v>
      </c>
      <c r="AX137" s="98">
        <f t="shared" ca="1" si="285"/>
        <v>1879.3125343401498</v>
      </c>
      <c r="AY137" s="98">
        <f t="shared" ca="1" si="285"/>
        <v>987.83778505485498</v>
      </c>
      <c r="AZ137" s="98">
        <f t="shared" ca="1" si="285"/>
        <v>606.68909336888555</v>
      </c>
      <c r="BA137" s="98">
        <f t="shared" ca="1" si="285"/>
        <v>2035.2211581410593</v>
      </c>
      <c r="BB137" s="98">
        <f t="shared" ca="1" si="285"/>
        <v>1869.0333748519315</v>
      </c>
      <c r="BC137" s="98">
        <f t="shared" ca="1" si="285"/>
        <v>977.56757242776985</v>
      </c>
      <c r="BD137" s="98">
        <f t="shared" ca="1" si="285"/>
        <v>596.33116093626631</v>
      </c>
      <c r="BE137" s="98">
        <f t="shared" ca="1" si="285"/>
        <v>2026.2398923751061</v>
      </c>
      <c r="BF137" s="98">
        <f t="shared" ca="1" si="285"/>
        <v>1856.2400180288205</v>
      </c>
      <c r="BG137" s="98">
        <f t="shared" ca="1" si="285"/>
        <v>967.06114491026256</v>
      </c>
      <c r="BH137" s="98">
        <f t="shared" ca="1" si="285"/>
        <v>586.08071246043755</v>
      </c>
      <c r="BI137" s="98">
        <f t="shared" ca="1" si="285"/>
        <v>2017.3527772326117</v>
      </c>
      <c r="BJ137" s="98">
        <f t="shared" ca="1" si="285"/>
        <v>1941.3786365755325</v>
      </c>
      <c r="BK137" s="98">
        <f t="shared" ca="1" si="285"/>
        <v>1071.2343971850598</v>
      </c>
      <c r="BL137" s="98">
        <f t="shared" ca="1" si="285"/>
        <v>691.07931874427391</v>
      </c>
      <c r="BM137" s="98">
        <f t="shared" ca="1" si="285"/>
        <v>2123.656383516447</v>
      </c>
      <c r="BN137" s="98">
        <f t="shared" ca="1" si="285"/>
        <v>2286.5395027557752</v>
      </c>
      <c r="BO137" s="98">
        <f t="shared" ca="1" si="285"/>
        <v>1461.6517286560193</v>
      </c>
      <c r="BP137" s="98">
        <f t="shared" ca="1" si="285"/>
        <v>1015.6137344626595</v>
      </c>
      <c r="BQ137" s="98">
        <f t="shared" ca="1" si="285"/>
        <v>2560.2104564757929</v>
      </c>
      <c r="BR137" s="98">
        <f t="shared" ca="1" si="285"/>
        <v>2664.4931497226889</v>
      </c>
      <c r="BS137" s="98">
        <f t="shared" ca="1" si="285"/>
        <v>1509.4701777940818</v>
      </c>
      <c r="BT137" s="98">
        <f t="shared" ca="1" si="285"/>
        <v>1051.4360233064535</v>
      </c>
      <c r="BU137" s="98">
        <f t="shared" ca="1" si="285"/>
        <v>2615.1818133496181</v>
      </c>
      <c r="BV137" s="98">
        <f t="shared" ref="BV137:DA137" ca="1" si="286">SUM(BV135:BV136)</f>
        <v>2774.0069365839627</v>
      </c>
      <c r="BW137" s="98">
        <f t="shared" ca="1" si="286"/>
        <v>1559.8328493560366</v>
      </c>
      <c r="BX137" s="98">
        <f t="shared" ca="1" si="286"/>
        <v>1089.0795252697235</v>
      </c>
      <c r="BY137" s="98">
        <f t="shared" ca="1" si="286"/>
        <v>2670.8720177072446</v>
      </c>
      <c r="BZ137" s="98">
        <f t="shared" ca="1" si="286"/>
        <v>2880.4133316109019</v>
      </c>
      <c r="CA137" s="98">
        <f t="shared" ca="1" si="286"/>
        <v>1608.5967925734949</v>
      </c>
      <c r="CB137" s="98">
        <f t="shared" ca="1" si="286"/>
        <v>1129.5848867363948</v>
      </c>
      <c r="CC137" s="98">
        <f t="shared" ca="1" si="286"/>
        <v>2728.6598170008983</v>
      </c>
      <c r="CD137" s="98">
        <f t="shared" ca="1" si="286"/>
        <v>2913.923470486221</v>
      </c>
      <c r="CE137" s="98">
        <f t="shared" ca="1" si="286"/>
        <v>1650.0907127307019</v>
      </c>
      <c r="CF137" s="98">
        <f t="shared" ca="1" si="286"/>
        <v>1167.7099400964735</v>
      </c>
      <c r="CG137" s="98">
        <f t="shared" ca="1" si="286"/>
        <v>2530.1889345477111</v>
      </c>
      <c r="CH137" s="98">
        <f t="shared" ca="1" si="286"/>
        <v>8736.5444097607979</v>
      </c>
      <c r="CI137" s="98">
        <f t="shared" ca="1" si="286"/>
        <v>5011.3259652742809</v>
      </c>
      <c r="CJ137" s="98">
        <f t="shared" ca="1" si="286"/>
        <v>3583.2750232588214</v>
      </c>
      <c r="CK137" s="98">
        <f t="shared" ca="1" si="286"/>
        <v>9055.5743079500353</v>
      </c>
      <c r="CL137" s="98">
        <f t="shared" ca="1" si="286"/>
        <v>8522.7092870877386</v>
      </c>
      <c r="CM137" s="98">
        <f t="shared" ca="1" si="286"/>
        <v>5207.8512977500386</v>
      </c>
      <c r="CN137" s="98">
        <f t="shared" ca="1" si="286"/>
        <v>3667.7705916460454</v>
      </c>
      <c r="CO137" s="98">
        <f t="shared" ca="1" si="286"/>
        <v>9281.361077013702</v>
      </c>
      <c r="CP137" s="98">
        <f t="shared" ca="1" si="286"/>
        <v>8562.7044923085086</v>
      </c>
      <c r="CQ137" s="98">
        <f t="shared" ca="1" si="286"/>
        <v>5213.8097146159489</v>
      </c>
      <c r="CR137" s="98">
        <f t="shared" ca="1" si="286"/>
        <v>3729.8102019654593</v>
      </c>
      <c r="CS137" s="98">
        <f t="shared" ca="1" si="286"/>
        <v>9463.7676268853811</v>
      </c>
      <c r="CT137" s="98">
        <f t="shared" ca="1" si="286"/>
        <v>9120.3857176799611</v>
      </c>
      <c r="CU137" s="98">
        <f t="shared" ca="1" si="286"/>
        <v>5580.4829871141956</v>
      </c>
      <c r="CV137" s="98">
        <f t="shared" ca="1" si="286"/>
        <v>3995.4435207692759</v>
      </c>
      <c r="CW137" s="98">
        <f t="shared" ca="1" si="286"/>
        <v>10055.983466004589</v>
      </c>
      <c r="CX137" s="98">
        <f t="shared" ca="1" si="286"/>
        <v>9046.8888662050158</v>
      </c>
      <c r="CY137" s="98">
        <f t="shared" ca="1" si="286"/>
        <v>8320.231858413099</v>
      </c>
      <c r="CZ137" s="98">
        <f t="shared" ca="1" si="286"/>
        <v>6377.5140702167555</v>
      </c>
      <c r="DA137" s="98">
        <f t="shared" ca="1" si="286"/>
        <v>15807.476106185684</v>
      </c>
      <c r="DB137" s="98">
        <f t="shared" ref="DB137:EG137" ca="1" si="287">SUM(DB135:DB136)</f>
        <v>14982.476600824972</v>
      </c>
      <c r="DC137" s="98">
        <f t="shared" ca="1" si="287"/>
        <v>9217.6500490768722</v>
      </c>
      <c r="DD137" s="98">
        <f t="shared" ca="1" si="287"/>
        <v>6642.6641197254212</v>
      </c>
      <c r="DE137" s="98">
        <f t="shared" ca="1" si="287"/>
        <v>16528.970101891027</v>
      </c>
      <c r="DF137" s="98">
        <f t="shared" ca="1" si="287"/>
        <v>15090.876094518955</v>
      </c>
      <c r="DG137" s="98">
        <f t="shared" ca="1" si="287"/>
        <v>9264.335553281775</v>
      </c>
      <c r="DH137" s="98">
        <f t="shared" ca="1" si="287"/>
        <v>6686.3605647533786</v>
      </c>
      <c r="DI137" s="98">
        <f t="shared" ca="1" si="287"/>
        <v>16687.900070466774</v>
      </c>
      <c r="DJ137" s="98">
        <f t="shared" ca="1" si="287"/>
        <v>15254.784007475033</v>
      </c>
      <c r="DK137" s="98">
        <f t="shared" ca="1" si="287"/>
        <v>9354.3788223538941</v>
      </c>
      <c r="DL137" s="98">
        <f t="shared" ca="1" si="287"/>
        <v>6718.2084039393403</v>
      </c>
      <c r="DM137" s="98">
        <f t="shared" ca="1" si="287"/>
        <v>16833.859125695006</v>
      </c>
      <c r="DN137" s="98">
        <f t="shared" ca="1" si="287"/>
        <v>15281.452031042252</v>
      </c>
      <c r="DO137" s="98">
        <f t="shared" ca="1" si="287"/>
        <v>9345.2048170936614</v>
      </c>
      <c r="DP137" s="98">
        <f t="shared" ca="1" si="287"/>
        <v>6693.2643384453622</v>
      </c>
      <c r="DQ137" s="98">
        <f t="shared" ca="1" si="287"/>
        <v>16874.371029663056</v>
      </c>
      <c r="DR137" s="98">
        <f t="shared" ca="1" si="287"/>
        <v>15512.25818580576</v>
      </c>
      <c r="DS137" s="98">
        <f t="shared" ca="1" si="287"/>
        <v>9477.2543993066083</v>
      </c>
      <c r="DT137" s="98">
        <f t="shared" ca="1" si="287"/>
        <v>6780.9343599219046</v>
      </c>
      <c r="DU137" s="98">
        <f t="shared" ca="1" si="287"/>
        <v>17130.173446391829</v>
      </c>
      <c r="DV137" s="98">
        <f t="shared" ca="1" si="287"/>
        <v>15658.626755089232</v>
      </c>
      <c r="DW137" s="98">
        <f t="shared" ca="1" si="287"/>
        <v>9487.4757477247076</v>
      </c>
      <c r="DX137" s="98">
        <f t="shared" ca="1" si="287"/>
        <v>6754.2420209934371</v>
      </c>
      <c r="DY137" s="98">
        <f t="shared" ca="1" si="287"/>
        <v>17344.327256239114</v>
      </c>
      <c r="DZ137" s="98">
        <f t="shared" ca="1" si="287"/>
        <v>16171.163766872627</v>
      </c>
      <c r="EA137" s="98">
        <f t="shared" ca="1" si="287"/>
        <v>9811.8102360956855</v>
      </c>
      <c r="EB137" s="98">
        <f t="shared" ca="1" si="287"/>
        <v>6856.2704409559174</v>
      </c>
      <c r="EC137" s="98">
        <f t="shared" ca="1" si="287"/>
        <v>17647.487279406872</v>
      </c>
      <c r="ED137" s="98">
        <f t="shared" ca="1" si="287"/>
        <v>16475.470978132453</v>
      </c>
      <c r="EE137" s="98">
        <f t="shared" ca="1" si="287"/>
        <v>9991.2435674352782</v>
      </c>
      <c r="EF137" s="98">
        <f t="shared" ca="1" si="287"/>
        <v>7092.9138480493639</v>
      </c>
      <c r="EG137" s="98">
        <f t="shared" ca="1" si="287"/>
        <v>18208.620273764976</v>
      </c>
      <c r="EH137" s="98">
        <f t="shared" ref="EH137:FM137" ca="1" si="288">SUM(EH135:EH136)</f>
        <v>16776.640825433584</v>
      </c>
      <c r="EI137" s="98">
        <f t="shared" ca="1" si="288"/>
        <v>10167.634410755956</v>
      </c>
      <c r="EJ137" s="98">
        <f t="shared" ca="1" si="288"/>
        <v>7213.3880194627354</v>
      </c>
      <c r="EK137" s="98">
        <f t="shared" ca="1" si="288"/>
        <v>18542.668024264218</v>
      </c>
      <c r="EL137" s="98">
        <f t="shared" ca="1" si="288"/>
        <v>16992.37304965084</v>
      </c>
      <c r="EM137" s="98">
        <f t="shared" ca="1" si="288"/>
        <v>10283.696796005755</v>
      </c>
      <c r="EN137" s="98">
        <f t="shared" ca="1" si="288"/>
        <v>7311.9187260615354</v>
      </c>
      <c r="EO137" s="98">
        <f t="shared" ca="1" si="288"/>
        <v>18826.024062741493</v>
      </c>
      <c r="EP137" s="98">
        <f t="shared" ca="1" si="288"/>
        <v>17314.140446401765</v>
      </c>
      <c r="EQ137" s="98">
        <f t="shared" ca="1" si="288"/>
        <v>10383.923489371378</v>
      </c>
      <c r="ER137" s="98">
        <f t="shared" ca="1" si="288"/>
        <v>7284.233522148259</v>
      </c>
      <c r="ES137" s="98">
        <f t="shared" ca="1" si="288"/>
        <v>19157.655899562025</v>
      </c>
      <c r="ET137" s="98">
        <f t="shared" ca="1" si="288"/>
        <v>17669.914653469052</v>
      </c>
      <c r="EU137" s="98">
        <f t="shared" ca="1" si="288"/>
        <v>10593.621126052549</v>
      </c>
      <c r="EV137" s="98">
        <f t="shared" ca="1" si="288"/>
        <v>7428.5661819164616</v>
      </c>
      <c r="EW137" s="98">
        <f t="shared" ca="1" si="288"/>
        <v>19553.114107197707</v>
      </c>
      <c r="EX137" s="98">
        <f t="shared" ca="1" si="288"/>
        <v>18428.681837844979</v>
      </c>
      <c r="EY137" s="98">
        <f t="shared" ca="1" si="288"/>
        <v>11079.45834240429</v>
      </c>
      <c r="EZ137" s="98">
        <f t="shared" ca="1" si="288"/>
        <v>7792.4809255274567</v>
      </c>
      <c r="FA137" s="98">
        <f t="shared" ca="1" si="288"/>
        <v>20384.111576740132</v>
      </c>
      <c r="FB137" s="98">
        <f t="shared" ca="1" si="288"/>
        <v>18709.184376419584</v>
      </c>
      <c r="FC137" s="98">
        <f t="shared" ca="1" si="288"/>
        <v>11236.436717055531</v>
      </c>
      <c r="FD137" s="98">
        <f t="shared" ca="1" si="288"/>
        <v>7923.7999864457288</v>
      </c>
      <c r="FE137" s="98">
        <f t="shared" ca="1" si="288"/>
        <v>20748.341337859718</v>
      </c>
      <c r="FF137" s="98">
        <f t="shared" ca="1" si="288"/>
        <v>19287.926952301081</v>
      </c>
      <c r="FG137" s="98">
        <f t="shared" ca="1" si="288"/>
        <v>11596.152234551682</v>
      </c>
      <c r="FH137" s="98">
        <f t="shared" ca="1" si="288"/>
        <v>8155.9950862124342</v>
      </c>
      <c r="FI137" s="98">
        <f t="shared" ca="1" si="288"/>
        <v>21335.388629891946</v>
      </c>
      <c r="FJ137" s="98">
        <f t="shared" ca="1" si="288"/>
        <v>19846.533897357524</v>
      </c>
      <c r="FK137" s="98">
        <f t="shared" ca="1" si="288"/>
        <v>11941.939730723545</v>
      </c>
      <c r="FL137" s="98">
        <f t="shared" ca="1" si="288"/>
        <v>0</v>
      </c>
      <c r="FM137" s="98">
        <f t="shared" ca="1" si="288"/>
        <v>0</v>
      </c>
      <c r="FN137" s="98">
        <f ca="1">SUM(FN135:FN136)</f>
        <v>0</v>
      </c>
      <c r="FO137" s="98">
        <f ca="1">SUM(FO135:FO136)</f>
        <v>0</v>
      </c>
      <c r="FP137" s="98">
        <f ca="1">SUM(FP135:FP136)</f>
        <v>0</v>
      </c>
      <c r="FQ137" s="98">
        <f ca="1">SUM(FQ135:FQ136)</f>
        <v>0</v>
      </c>
      <c r="FR137" s="98">
        <f ca="1">SUM(FR135:FR136)</f>
        <v>0</v>
      </c>
    </row>
    <row r="138" spans="3:174">
      <c r="D138"/>
    </row>
    <row r="139" spans="3:174">
      <c r="C139" t="s">
        <v>130</v>
      </c>
      <c r="D139" s="144" t="s">
        <v>974</v>
      </c>
      <c r="H139" s="18"/>
      <c r="I139" s="168">
        <f ca="1">SUM(J139:FR139)</f>
        <v>-934777.42168680474</v>
      </c>
      <c r="J139" s="18">
        <f t="shared" ref="J139:AO139" ca="1" si="289">-J1193</f>
        <v>0</v>
      </c>
      <c r="K139" s="18">
        <f t="shared" ca="1" si="289"/>
        <v>0</v>
      </c>
      <c r="L139" s="18">
        <f t="shared" ca="1" si="289"/>
        <v>0</v>
      </c>
      <c r="M139" s="18">
        <f t="shared" ca="1" si="289"/>
        <v>0</v>
      </c>
      <c r="N139" s="18">
        <f t="shared" ca="1" si="289"/>
        <v>0</v>
      </c>
      <c r="O139" s="18">
        <f t="shared" ca="1" si="289"/>
        <v>0</v>
      </c>
      <c r="P139" s="18">
        <f t="shared" ca="1" si="289"/>
        <v>0</v>
      </c>
      <c r="Q139" s="18">
        <f t="shared" ca="1" si="289"/>
        <v>0</v>
      </c>
      <c r="R139" s="18">
        <f t="shared" ca="1" si="289"/>
        <v>0</v>
      </c>
      <c r="S139" s="18">
        <f t="shared" ca="1" si="289"/>
        <v>0</v>
      </c>
      <c r="T139" s="18">
        <f t="shared" ca="1" si="289"/>
        <v>0</v>
      </c>
      <c r="U139" s="18">
        <f t="shared" ca="1" si="289"/>
        <v>0</v>
      </c>
      <c r="V139" s="18">
        <f t="shared" ca="1" si="289"/>
        <v>0</v>
      </c>
      <c r="W139" s="18">
        <f t="shared" ca="1" si="289"/>
        <v>0</v>
      </c>
      <c r="X139" s="18">
        <f t="shared" ca="1" si="289"/>
        <v>0</v>
      </c>
      <c r="Y139" s="81">
        <f t="shared" ca="1" si="289"/>
        <v>0</v>
      </c>
      <c r="Z139" s="18">
        <f t="shared" ca="1" si="289"/>
        <v>0</v>
      </c>
      <c r="AA139" s="18">
        <f t="shared" ca="1" si="289"/>
        <v>0</v>
      </c>
      <c r="AB139" s="18">
        <f t="shared" ca="1" si="289"/>
        <v>0</v>
      </c>
      <c r="AC139" s="18">
        <f t="shared" ca="1" si="289"/>
        <v>0</v>
      </c>
      <c r="AD139" s="18">
        <f t="shared" ca="1" si="289"/>
        <v>0</v>
      </c>
      <c r="AE139" s="18">
        <f t="shared" ca="1" si="289"/>
        <v>0</v>
      </c>
      <c r="AF139" s="18">
        <f t="shared" ca="1" si="289"/>
        <v>0</v>
      </c>
      <c r="AG139" s="18">
        <f t="shared" ca="1" si="289"/>
        <v>0</v>
      </c>
      <c r="AH139" s="18">
        <f t="shared" ca="1" si="289"/>
        <v>0</v>
      </c>
      <c r="AI139" s="18">
        <f t="shared" ca="1" si="289"/>
        <v>0</v>
      </c>
      <c r="AJ139" s="18">
        <f t="shared" ca="1" si="289"/>
        <v>0</v>
      </c>
      <c r="AK139" s="18">
        <f t="shared" ca="1" si="289"/>
        <v>0</v>
      </c>
      <c r="AL139" s="18">
        <f t="shared" ca="1" si="289"/>
        <v>0</v>
      </c>
      <c r="AM139" s="18">
        <f t="shared" ca="1" si="289"/>
        <v>0</v>
      </c>
      <c r="AN139" s="18">
        <f t="shared" ca="1" si="289"/>
        <v>0</v>
      </c>
      <c r="AO139" s="18">
        <f t="shared" ca="1" si="289"/>
        <v>0</v>
      </c>
      <c r="AP139" s="18">
        <f t="shared" ref="AP139:BU139" ca="1" si="290">-AP1193</f>
        <v>0</v>
      </c>
      <c r="AQ139" s="18">
        <f t="shared" ca="1" si="290"/>
        <v>0</v>
      </c>
      <c r="AR139" s="18">
        <f t="shared" ca="1" si="290"/>
        <v>0</v>
      </c>
      <c r="AS139" s="18">
        <f t="shared" ca="1" si="290"/>
        <v>0</v>
      </c>
      <c r="AT139" s="18">
        <f t="shared" ca="1" si="290"/>
        <v>0</v>
      </c>
      <c r="AU139" s="18">
        <f t="shared" ca="1" si="290"/>
        <v>0</v>
      </c>
      <c r="AV139" s="18">
        <f t="shared" ca="1" si="290"/>
        <v>0</v>
      </c>
      <c r="AW139" s="18">
        <f t="shared" ca="1" si="290"/>
        <v>0</v>
      </c>
      <c r="AX139" s="18">
        <f t="shared" ca="1" si="290"/>
        <v>0</v>
      </c>
      <c r="AY139" s="18">
        <f t="shared" ca="1" si="290"/>
        <v>0</v>
      </c>
      <c r="AZ139" s="18">
        <f t="shared" ca="1" si="290"/>
        <v>0</v>
      </c>
      <c r="BA139" s="18">
        <f t="shared" ca="1" si="290"/>
        <v>0</v>
      </c>
      <c r="BB139" s="18">
        <f t="shared" ca="1" si="290"/>
        <v>0</v>
      </c>
      <c r="BC139" s="18">
        <f t="shared" ca="1" si="290"/>
        <v>0</v>
      </c>
      <c r="BD139" s="18">
        <f t="shared" ca="1" si="290"/>
        <v>0</v>
      </c>
      <c r="BE139" s="18">
        <f t="shared" ca="1" si="290"/>
        <v>0</v>
      </c>
      <c r="BF139" s="18">
        <f t="shared" ca="1" si="290"/>
        <v>0</v>
      </c>
      <c r="BG139" s="18">
        <f t="shared" ca="1" si="290"/>
        <v>0</v>
      </c>
      <c r="BH139" s="18">
        <f t="shared" ca="1" si="290"/>
        <v>0</v>
      </c>
      <c r="BI139" s="18">
        <f t="shared" ca="1" si="290"/>
        <v>0</v>
      </c>
      <c r="BJ139" s="18">
        <f t="shared" ca="1" si="290"/>
        <v>0</v>
      </c>
      <c r="BK139" s="18">
        <f t="shared" ca="1" si="290"/>
        <v>0</v>
      </c>
      <c r="BL139" s="18">
        <f t="shared" ca="1" si="290"/>
        <v>0</v>
      </c>
      <c r="BM139" s="18">
        <f t="shared" ca="1" si="290"/>
        <v>0</v>
      </c>
      <c r="BN139" s="18">
        <f t="shared" ca="1" si="290"/>
        <v>0</v>
      </c>
      <c r="BO139" s="18">
        <f t="shared" ca="1" si="290"/>
        <v>0</v>
      </c>
      <c r="BP139" s="18">
        <f t="shared" ca="1" si="290"/>
        <v>0</v>
      </c>
      <c r="BQ139" s="18">
        <f t="shared" ca="1" si="290"/>
        <v>0</v>
      </c>
      <c r="BR139" s="18">
        <f t="shared" ca="1" si="290"/>
        <v>0</v>
      </c>
      <c r="BS139" s="18">
        <f t="shared" ca="1" si="290"/>
        <v>0</v>
      </c>
      <c r="BT139" s="18">
        <f t="shared" ca="1" si="290"/>
        <v>0</v>
      </c>
      <c r="BU139" s="18">
        <f t="shared" ca="1" si="290"/>
        <v>0</v>
      </c>
      <c r="BV139" s="18">
        <f t="shared" ref="BV139:DA139" ca="1" si="291">-BV1193</f>
        <v>0</v>
      </c>
      <c r="BW139" s="18">
        <f t="shared" ca="1" si="291"/>
        <v>0</v>
      </c>
      <c r="BX139" s="18">
        <f t="shared" ca="1" si="291"/>
        <v>0</v>
      </c>
      <c r="BY139" s="18">
        <f t="shared" ca="1" si="291"/>
        <v>0</v>
      </c>
      <c r="BZ139" s="18">
        <f t="shared" ca="1" si="291"/>
        <v>0</v>
      </c>
      <c r="CA139" s="18">
        <f t="shared" ca="1" si="291"/>
        <v>0</v>
      </c>
      <c r="CB139" s="18">
        <f t="shared" ca="1" si="291"/>
        <v>0</v>
      </c>
      <c r="CC139" s="18">
        <f t="shared" ca="1" si="291"/>
        <v>0</v>
      </c>
      <c r="CD139" s="18">
        <f t="shared" ca="1" si="291"/>
        <v>0</v>
      </c>
      <c r="CE139" s="18">
        <f t="shared" ca="1" si="291"/>
        <v>0</v>
      </c>
      <c r="CF139" s="18">
        <f t="shared" ca="1" si="291"/>
        <v>0</v>
      </c>
      <c r="CG139" s="18">
        <f t="shared" ca="1" si="291"/>
        <v>0</v>
      </c>
      <c r="CH139" s="18">
        <f t="shared" ca="1" si="291"/>
        <v>0</v>
      </c>
      <c r="CI139" s="18">
        <f t="shared" ca="1" si="291"/>
        <v>0</v>
      </c>
      <c r="CJ139" s="18">
        <f t="shared" ca="1" si="291"/>
        <v>0</v>
      </c>
      <c r="CK139" s="18">
        <f t="shared" ca="1" si="291"/>
        <v>0</v>
      </c>
      <c r="CL139" s="18">
        <f t="shared" ca="1" si="291"/>
        <v>-5522.96682776737</v>
      </c>
      <c r="CM139" s="18">
        <f t="shared" ca="1" si="291"/>
        <v>-5207.8512977500386</v>
      </c>
      <c r="CN139" s="18">
        <f t="shared" ca="1" si="291"/>
        <v>-3667.7705916460454</v>
      </c>
      <c r="CO139" s="18">
        <f t="shared" ca="1" si="291"/>
        <v>-9281.361077013702</v>
      </c>
      <c r="CP139" s="18">
        <f t="shared" ca="1" si="291"/>
        <v>-8562.7044923085086</v>
      </c>
      <c r="CQ139" s="18">
        <f t="shared" ca="1" si="291"/>
        <v>-5213.8097146159489</v>
      </c>
      <c r="CR139" s="18">
        <f t="shared" ca="1" si="291"/>
        <v>-3729.8102019654593</v>
      </c>
      <c r="CS139" s="18">
        <f t="shared" ca="1" si="291"/>
        <v>-9463.7676268853811</v>
      </c>
      <c r="CT139" s="18">
        <f t="shared" ca="1" si="291"/>
        <v>-9120.3857176799611</v>
      </c>
      <c r="CU139" s="18">
        <f t="shared" ca="1" si="291"/>
        <v>-5580.4829871141956</v>
      </c>
      <c r="CV139" s="18">
        <f t="shared" ca="1" si="291"/>
        <v>-3995.4435207692763</v>
      </c>
      <c r="CW139" s="18">
        <f t="shared" ca="1" si="291"/>
        <v>-10055.983466004589</v>
      </c>
      <c r="CX139" s="18">
        <f t="shared" ca="1" si="291"/>
        <v>-9046.8888662050158</v>
      </c>
      <c r="CY139" s="18">
        <f t="shared" ca="1" si="291"/>
        <v>-8320.231858413099</v>
      </c>
      <c r="CZ139" s="18">
        <f t="shared" ca="1" si="291"/>
        <v>-6377.5140702167555</v>
      </c>
      <c r="DA139" s="18">
        <f t="shared" ca="1" si="291"/>
        <v>-15807.476106185684</v>
      </c>
      <c r="DB139" s="18">
        <f t="shared" ref="DB139:EG139" ca="1" si="292">-DB1193</f>
        <v>-14982.476600824972</v>
      </c>
      <c r="DC139" s="18">
        <f t="shared" ca="1" si="292"/>
        <v>-9217.6500490768722</v>
      </c>
      <c r="DD139" s="18">
        <f t="shared" ca="1" si="292"/>
        <v>-6642.6641197254212</v>
      </c>
      <c r="DE139" s="18">
        <f t="shared" ca="1" si="292"/>
        <v>-16528.970101891027</v>
      </c>
      <c r="DF139" s="18">
        <f t="shared" ca="1" si="292"/>
        <v>-15090.876094518955</v>
      </c>
      <c r="DG139" s="18">
        <f t="shared" ca="1" si="292"/>
        <v>-9264.335553281775</v>
      </c>
      <c r="DH139" s="18">
        <f t="shared" ca="1" si="292"/>
        <v>-6686.3605647533786</v>
      </c>
      <c r="DI139" s="18">
        <f t="shared" ca="1" si="292"/>
        <v>-16687.900070466774</v>
      </c>
      <c r="DJ139" s="18">
        <f t="shared" ca="1" si="292"/>
        <v>-15254.784007475033</v>
      </c>
      <c r="DK139" s="18">
        <f t="shared" ca="1" si="292"/>
        <v>-9354.3788223538941</v>
      </c>
      <c r="DL139" s="18">
        <f t="shared" ca="1" si="292"/>
        <v>-6718.2084039393403</v>
      </c>
      <c r="DM139" s="18">
        <f t="shared" ca="1" si="292"/>
        <v>-16833.859125695006</v>
      </c>
      <c r="DN139" s="18">
        <f t="shared" ca="1" si="292"/>
        <v>-15281.452031042252</v>
      </c>
      <c r="DO139" s="18">
        <f t="shared" ca="1" si="292"/>
        <v>-9345.2048170936614</v>
      </c>
      <c r="DP139" s="18">
        <f t="shared" ca="1" si="292"/>
        <v>-6693.2643384453622</v>
      </c>
      <c r="DQ139" s="18">
        <f t="shared" ca="1" si="292"/>
        <v>-16874.371029663056</v>
      </c>
      <c r="DR139" s="18">
        <f t="shared" ca="1" si="292"/>
        <v>-15512.25818580576</v>
      </c>
      <c r="DS139" s="18">
        <f t="shared" ca="1" si="292"/>
        <v>-9477.2543993066083</v>
      </c>
      <c r="DT139" s="18">
        <f t="shared" ca="1" si="292"/>
        <v>-6780.9343599219046</v>
      </c>
      <c r="DU139" s="18">
        <f t="shared" ca="1" si="292"/>
        <v>-17130.173446391829</v>
      </c>
      <c r="DV139" s="18">
        <f t="shared" ca="1" si="292"/>
        <v>-15658.626755089232</v>
      </c>
      <c r="DW139" s="18">
        <f t="shared" ca="1" si="292"/>
        <v>-9487.4757477247076</v>
      </c>
      <c r="DX139" s="18">
        <f t="shared" ca="1" si="292"/>
        <v>-6754.2420209934371</v>
      </c>
      <c r="DY139" s="18">
        <f t="shared" ca="1" si="292"/>
        <v>-17344.327256239114</v>
      </c>
      <c r="DZ139" s="18">
        <f t="shared" ca="1" si="292"/>
        <v>-16171.163766872627</v>
      </c>
      <c r="EA139" s="18">
        <f t="shared" ca="1" si="292"/>
        <v>-9811.8102360956855</v>
      </c>
      <c r="EB139" s="18">
        <f t="shared" ca="1" si="292"/>
        <v>-6856.2704409559174</v>
      </c>
      <c r="EC139" s="18">
        <f t="shared" ca="1" si="292"/>
        <v>-17647.487279406872</v>
      </c>
      <c r="ED139" s="18">
        <f t="shared" ca="1" si="292"/>
        <v>-16475.470978132453</v>
      </c>
      <c r="EE139" s="18">
        <f t="shared" ca="1" si="292"/>
        <v>-9991.2435674352782</v>
      </c>
      <c r="EF139" s="18">
        <f t="shared" ca="1" si="292"/>
        <v>-7092.9138480493639</v>
      </c>
      <c r="EG139" s="18">
        <f t="shared" ca="1" si="292"/>
        <v>-18208.620273764976</v>
      </c>
      <c r="EH139" s="18">
        <f t="shared" ref="EH139:FM139" ca="1" si="293">-EH1193</f>
        <v>-16776.640825433584</v>
      </c>
      <c r="EI139" s="18">
        <f t="shared" ca="1" si="293"/>
        <v>-10167.634410755956</v>
      </c>
      <c r="EJ139" s="18">
        <f t="shared" ca="1" si="293"/>
        <v>-7213.3880194627354</v>
      </c>
      <c r="EK139" s="18">
        <f t="shared" ca="1" si="293"/>
        <v>-18542.668024264218</v>
      </c>
      <c r="EL139" s="18">
        <f t="shared" ca="1" si="293"/>
        <v>-16992.37304965084</v>
      </c>
      <c r="EM139" s="18">
        <f t="shared" ca="1" si="293"/>
        <v>-10283.696796005755</v>
      </c>
      <c r="EN139" s="18">
        <f t="shared" ca="1" si="293"/>
        <v>-7311.9187260615354</v>
      </c>
      <c r="EO139" s="18">
        <f t="shared" ca="1" si="293"/>
        <v>-18826.024062741493</v>
      </c>
      <c r="EP139" s="18">
        <f t="shared" ca="1" si="293"/>
        <v>-17314.140446401765</v>
      </c>
      <c r="EQ139" s="18">
        <f t="shared" ca="1" si="293"/>
        <v>-10383.923489371378</v>
      </c>
      <c r="ER139" s="18">
        <f t="shared" ca="1" si="293"/>
        <v>-7284.233522148259</v>
      </c>
      <c r="ES139" s="18">
        <f t="shared" ca="1" si="293"/>
        <v>-19157.655899562025</v>
      </c>
      <c r="ET139" s="18">
        <f t="shared" ca="1" si="293"/>
        <v>-17669.914653469052</v>
      </c>
      <c r="EU139" s="18">
        <f t="shared" ca="1" si="293"/>
        <v>-10593.621126052549</v>
      </c>
      <c r="EV139" s="18">
        <f t="shared" ca="1" si="293"/>
        <v>-7428.5661819164616</v>
      </c>
      <c r="EW139" s="18">
        <f t="shared" ca="1" si="293"/>
        <v>-19553.114107197707</v>
      </c>
      <c r="EX139" s="18">
        <f t="shared" ca="1" si="293"/>
        <v>-18428.681837844979</v>
      </c>
      <c r="EY139" s="18">
        <f t="shared" ca="1" si="293"/>
        <v>-11079.45834240429</v>
      </c>
      <c r="EZ139" s="18">
        <f t="shared" ca="1" si="293"/>
        <v>-7792.4809255274567</v>
      </c>
      <c r="FA139" s="18">
        <f t="shared" ca="1" si="293"/>
        <v>-20384.111576740132</v>
      </c>
      <c r="FB139" s="18">
        <f t="shared" ca="1" si="293"/>
        <v>-18709.184376419584</v>
      </c>
      <c r="FC139" s="18">
        <f t="shared" ca="1" si="293"/>
        <v>-11236.436717055531</v>
      </c>
      <c r="FD139" s="18">
        <f t="shared" ca="1" si="293"/>
        <v>-7923.7999864457288</v>
      </c>
      <c r="FE139" s="18">
        <f t="shared" ca="1" si="293"/>
        <v>-20748.341337859718</v>
      </c>
      <c r="FF139" s="18">
        <f t="shared" ca="1" si="293"/>
        <v>-19287.926952301081</v>
      </c>
      <c r="FG139" s="18">
        <f t="shared" ca="1" si="293"/>
        <v>-11596.152234551682</v>
      </c>
      <c r="FH139" s="18">
        <f t="shared" ca="1" si="293"/>
        <v>-8155.9950862124342</v>
      </c>
      <c r="FI139" s="18">
        <f t="shared" ca="1" si="293"/>
        <v>-21335.388629891946</v>
      </c>
      <c r="FJ139" s="18">
        <f t="shared" ca="1" si="293"/>
        <v>-19846.533897357524</v>
      </c>
      <c r="FK139" s="18">
        <f t="shared" ca="1" si="293"/>
        <v>-11941.939730723545</v>
      </c>
      <c r="FL139" s="18">
        <f t="shared" ca="1" si="293"/>
        <v>0</v>
      </c>
      <c r="FM139" s="18">
        <f t="shared" ca="1" si="293"/>
        <v>0</v>
      </c>
      <c r="FN139" s="18">
        <f ca="1">-FN1193</f>
        <v>0</v>
      </c>
      <c r="FO139" s="18">
        <f ca="1">-FO1193</f>
        <v>0</v>
      </c>
      <c r="FP139" s="18">
        <f ca="1">-FP1193</f>
        <v>0</v>
      </c>
      <c r="FQ139" s="18">
        <f ca="1">-FQ1193</f>
        <v>0</v>
      </c>
      <c r="FR139" s="18">
        <f ca="1">-FR1193</f>
        <v>0</v>
      </c>
    </row>
    <row r="140" spans="3:174">
      <c r="C140" t="s">
        <v>373</v>
      </c>
      <c r="D140" s="144" t="s">
        <v>974</v>
      </c>
      <c r="F140" s="99" t="s">
        <v>608</v>
      </c>
      <c r="I140" s="168">
        <f ca="1">SUM(J140:FR140)</f>
        <v>-282807.78493150655</v>
      </c>
      <c r="J140" s="18">
        <f t="shared" ref="J140:AO140" ca="1" si="294">J1185</f>
        <v>0</v>
      </c>
      <c r="K140" s="18">
        <f t="shared" ca="1" si="294"/>
        <v>0</v>
      </c>
      <c r="L140" s="18">
        <f t="shared" ca="1" si="294"/>
        <v>0</v>
      </c>
      <c r="M140" s="18">
        <f t="shared" ca="1" si="294"/>
        <v>0</v>
      </c>
      <c r="N140" s="18">
        <f t="shared" ca="1" si="294"/>
        <v>0</v>
      </c>
      <c r="O140" s="18">
        <f t="shared" ca="1" si="294"/>
        <v>0</v>
      </c>
      <c r="P140" s="18">
        <f t="shared" ca="1" si="294"/>
        <v>0</v>
      </c>
      <c r="Q140" s="18">
        <f t="shared" ca="1" si="294"/>
        <v>0</v>
      </c>
      <c r="R140" s="18">
        <f t="shared" ca="1" si="294"/>
        <v>0</v>
      </c>
      <c r="S140" s="18">
        <f t="shared" ca="1" si="294"/>
        <v>0</v>
      </c>
      <c r="T140" s="18">
        <f t="shared" ca="1" si="294"/>
        <v>0</v>
      </c>
      <c r="U140" s="18">
        <f t="shared" ca="1" si="294"/>
        <v>0</v>
      </c>
      <c r="V140" s="18">
        <f t="shared" ca="1" si="294"/>
        <v>0</v>
      </c>
      <c r="W140" s="18">
        <f t="shared" ca="1" si="294"/>
        <v>0</v>
      </c>
      <c r="X140" s="18">
        <f t="shared" ca="1" si="294"/>
        <v>0</v>
      </c>
      <c r="Y140" s="18">
        <f t="shared" ca="1" si="294"/>
        <v>0</v>
      </c>
      <c r="Z140" s="18">
        <f t="shared" ca="1" si="294"/>
        <v>0</v>
      </c>
      <c r="AA140" s="18">
        <f t="shared" ca="1" si="294"/>
        <v>0</v>
      </c>
      <c r="AB140" s="18">
        <f t="shared" ca="1" si="294"/>
        <v>-721.01206999583769</v>
      </c>
      <c r="AC140" s="18">
        <f t="shared" ca="1" si="294"/>
        <v>-2151.7329438457118</v>
      </c>
      <c r="AD140" s="18">
        <f t="shared" ca="1" si="294"/>
        <v>-1496.4702077361521</v>
      </c>
      <c r="AE140" s="18">
        <f t="shared" ca="1" si="294"/>
        <v>-639.97569083588769</v>
      </c>
      <c r="AF140" s="18">
        <f t="shared" ca="1" si="294"/>
        <v>-161723.29586340184</v>
      </c>
      <c r="AG140" s="18">
        <f t="shared" ca="1" si="294"/>
        <v>-2043.6459835403466</v>
      </c>
      <c r="AH140" s="18">
        <f t="shared" ca="1" si="294"/>
        <v>-1860.1346685197695</v>
      </c>
      <c r="AI140" s="18">
        <f t="shared" ca="1" si="294"/>
        <v>-993.04766341274831</v>
      </c>
      <c r="AJ140" s="18">
        <f t="shared" ca="1" si="294"/>
        <v>-668.72139014743243</v>
      </c>
      <c r="AK140" s="18">
        <f t="shared" ca="1" si="294"/>
        <v>-2088.8580653090612</v>
      </c>
      <c r="AL140" s="18">
        <f t="shared" ca="1" si="294"/>
        <v>-1928.2111446957533</v>
      </c>
      <c r="AM140" s="18">
        <f t="shared" ca="1" si="294"/>
        <v>-1040.0018718202164</v>
      </c>
      <c r="AN140" s="18">
        <f t="shared" ca="1" si="294"/>
        <v>-659.3543335661916</v>
      </c>
      <c r="AO140" s="18">
        <f t="shared" ca="1" si="294"/>
        <v>-2080.8813983383643</v>
      </c>
      <c r="AP140" s="18">
        <f t="shared" ref="AP140:BU140" ca="1" si="295">AP1185</f>
        <v>-1928.7445556520197</v>
      </c>
      <c r="AQ140" s="18">
        <f t="shared" ca="1" si="295"/>
        <v>-1030.9314331887363</v>
      </c>
      <c r="AR140" s="18">
        <f t="shared" ca="1" si="295"/>
        <v>-650.20770165811234</v>
      </c>
      <c r="AS140" s="18">
        <f t="shared" ca="1" si="295"/>
        <v>-2072.9514330969532</v>
      </c>
      <c r="AT140" s="18">
        <f t="shared" ca="1" si="295"/>
        <v>-1885.6863869960634</v>
      </c>
      <c r="AU140" s="18">
        <f t="shared" ca="1" si="295"/>
        <v>-992.67214760559136</v>
      </c>
      <c r="AV140" s="18">
        <f t="shared" ca="1" si="295"/>
        <v>-618.9276598840903</v>
      </c>
      <c r="AW140" s="18">
        <f t="shared" ca="1" si="295"/>
        <v>-2045.9863913229301</v>
      </c>
      <c r="AX140" s="18">
        <f t="shared" ca="1" si="295"/>
        <v>-1879.3125343401498</v>
      </c>
      <c r="AY140" s="18">
        <f t="shared" ca="1" si="295"/>
        <v>-987.83778505485543</v>
      </c>
      <c r="AZ140" s="18">
        <f t="shared" ca="1" si="295"/>
        <v>-606.68909336888555</v>
      </c>
      <c r="BA140" s="18">
        <f t="shared" ca="1" si="295"/>
        <v>-2035.2211581410593</v>
      </c>
      <c r="BB140" s="18">
        <f t="shared" ca="1" si="295"/>
        <v>-1869.0333748519333</v>
      </c>
      <c r="BC140" s="18">
        <f t="shared" ca="1" si="295"/>
        <v>-977.56757242777167</v>
      </c>
      <c r="BD140" s="18">
        <f t="shared" ca="1" si="295"/>
        <v>-596.33116093626813</v>
      </c>
      <c r="BE140" s="18">
        <f t="shared" ca="1" si="295"/>
        <v>-2026.239892375108</v>
      </c>
      <c r="BF140" s="18">
        <f t="shared" ca="1" si="295"/>
        <v>-1856.2400180288232</v>
      </c>
      <c r="BG140" s="18">
        <f t="shared" ca="1" si="295"/>
        <v>-967.06114491026483</v>
      </c>
      <c r="BH140" s="18">
        <f t="shared" ca="1" si="295"/>
        <v>-586.08071246044005</v>
      </c>
      <c r="BI140" s="18">
        <f t="shared" ca="1" si="295"/>
        <v>-2017.3527772326142</v>
      </c>
      <c r="BJ140" s="18">
        <f t="shared" ca="1" si="295"/>
        <v>-1941.378636575535</v>
      </c>
      <c r="BK140" s="18">
        <f t="shared" ca="1" si="295"/>
        <v>-1071.2343971850628</v>
      </c>
      <c r="BL140" s="18">
        <f t="shared" ca="1" si="295"/>
        <v>-691.07931874427754</v>
      </c>
      <c r="BM140" s="18">
        <f t="shared" ca="1" si="295"/>
        <v>-2123.6563835164507</v>
      </c>
      <c r="BN140" s="18">
        <f t="shared" ca="1" si="295"/>
        <v>-2286.5395027557806</v>
      </c>
      <c r="BO140" s="18">
        <f t="shared" ca="1" si="295"/>
        <v>-1461.6517286560256</v>
      </c>
      <c r="BP140" s="18">
        <f t="shared" ca="1" si="295"/>
        <v>-1015.6137344626659</v>
      </c>
      <c r="BQ140" s="18">
        <f t="shared" ca="1" si="295"/>
        <v>-2560.2104564757992</v>
      </c>
      <c r="BR140" s="18">
        <f t="shared" ca="1" si="295"/>
        <v>-2664.4931497226971</v>
      </c>
      <c r="BS140" s="18">
        <f t="shared" ca="1" si="295"/>
        <v>-1509.4701777940909</v>
      </c>
      <c r="BT140" s="18">
        <f t="shared" ca="1" si="295"/>
        <v>-1051.4360233064626</v>
      </c>
      <c r="BU140" s="18">
        <f t="shared" ca="1" si="295"/>
        <v>-2615.1818133496272</v>
      </c>
      <c r="BV140" s="18">
        <f t="shared" ref="BV140:DA140" ca="1" si="296">BV1185</f>
        <v>-2774.0069365839718</v>
      </c>
      <c r="BW140" s="18">
        <f t="shared" ca="1" si="296"/>
        <v>-1559.8328493560439</v>
      </c>
      <c r="BX140" s="18">
        <f t="shared" ca="1" si="296"/>
        <v>-1089.0795252697308</v>
      </c>
      <c r="BY140" s="18">
        <f t="shared" ca="1" si="296"/>
        <v>-2670.8720177072519</v>
      </c>
      <c r="BZ140" s="18">
        <f t="shared" ca="1" si="296"/>
        <v>-2880.4133316109073</v>
      </c>
      <c r="CA140" s="18">
        <f t="shared" ca="1" si="296"/>
        <v>-1608.5967925735004</v>
      </c>
      <c r="CB140" s="18">
        <f t="shared" ca="1" si="296"/>
        <v>-1129.5848867364002</v>
      </c>
      <c r="CC140" s="18">
        <f t="shared" ca="1" si="296"/>
        <v>-2728.6598170009038</v>
      </c>
      <c r="CD140" s="18">
        <f t="shared" ca="1" si="296"/>
        <v>-2913.9234704862265</v>
      </c>
      <c r="CE140" s="18">
        <f t="shared" ca="1" si="296"/>
        <v>-1650.0907127307064</v>
      </c>
      <c r="CF140" s="18">
        <f t="shared" ca="1" si="296"/>
        <v>-1167.709940096478</v>
      </c>
      <c r="CG140" s="18">
        <f t="shared" ca="1" si="296"/>
        <v>-2530.1889345477157</v>
      </c>
      <c r="CH140" s="18">
        <f t="shared" ca="1" si="296"/>
        <v>-8736.5444097608033</v>
      </c>
      <c r="CI140" s="18">
        <f t="shared" ca="1" si="296"/>
        <v>-5011.3259652742809</v>
      </c>
      <c r="CJ140" s="18">
        <f t="shared" ca="1" si="296"/>
        <v>-3583.2750232588214</v>
      </c>
      <c r="CK140" s="18">
        <f t="shared" ca="1" si="296"/>
        <v>-9055.5743079500353</v>
      </c>
      <c r="CL140" s="18">
        <f t="shared" ca="1" si="296"/>
        <v>-2999.7424593203687</v>
      </c>
      <c r="CM140" s="18">
        <f t="shared" ca="1" si="296"/>
        <v>0</v>
      </c>
      <c r="CN140" s="18">
        <f t="shared" ca="1" si="296"/>
        <v>0</v>
      </c>
      <c r="CO140" s="18">
        <f t="shared" ca="1" si="296"/>
        <v>0</v>
      </c>
      <c r="CP140" s="18">
        <f t="shared" ca="1" si="296"/>
        <v>0</v>
      </c>
      <c r="CQ140" s="18">
        <f t="shared" ca="1" si="296"/>
        <v>0</v>
      </c>
      <c r="CR140" s="18">
        <f t="shared" ca="1" si="296"/>
        <v>0</v>
      </c>
      <c r="CS140" s="18">
        <f t="shared" ca="1" si="296"/>
        <v>0</v>
      </c>
      <c r="CT140" s="18">
        <f t="shared" ca="1" si="296"/>
        <v>0</v>
      </c>
      <c r="CU140" s="18">
        <f t="shared" ca="1" si="296"/>
        <v>0</v>
      </c>
      <c r="CV140" s="18">
        <f t="shared" ca="1" si="296"/>
        <v>0</v>
      </c>
      <c r="CW140" s="18">
        <f t="shared" ca="1" si="296"/>
        <v>0</v>
      </c>
      <c r="CX140" s="18">
        <f t="shared" ca="1" si="296"/>
        <v>0</v>
      </c>
      <c r="CY140" s="18">
        <f t="shared" ca="1" si="296"/>
        <v>0</v>
      </c>
      <c r="CZ140" s="18">
        <f t="shared" ca="1" si="296"/>
        <v>0</v>
      </c>
      <c r="DA140" s="18">
        <f t="shared" ca="1" si="296"/>
        <v>0</v>
      </c>
      <c r="DB140" s="18">
        <f t="shared" ref="DB140:EG140" ca="1" si="297">DB1185</f>
        <v>0</v>
      </c>
      <c r="DC140" s="18">
        <f t="shared" ca="1" si="297"/>
        <v>0</v>
      </c>
      <c r="DD140" s="18">
        <f t="shared" ca="1" si="297"/>
        <v>0</v>
      </c>
      <c r="DE140" s="18">
        <f t="shared" ca="1" si="297"/>
        <v>0</v>
      </c>
      <c r="DF140" s="18">
        <f t="shared" ca="1" si="297"/>
        <v>0</v>
      </c>
      <c r="DG140" s="18">
        <f t="shared" ca="1" si="297"/>
        <v>0</v>
      </c>
      <c r="DH140" s="18">
        <f t="shared" ca="1" si="297"/>
        <v>0</v>
      </c>
      <c r="DI140" s="18">
        <f t="shared" ca="1" si="297"/>
        <v>0</v>
      </c>
      <c r="DJ140" s="18">
        <f t="shared" ca="1" si="297"/>
        <v>0</v>
      </c>
      <c r="DK140" s="18">
        <f t="shared" ca="1" si="297"/>
        <v>0</v>
      </c>
      <c r="DL140" s="18">
        <f t="shared" ca="1" si="297"/>
        <v>0</v>
      </c>
      <c r="DM140" s="18">
        <f t="shared" ca="1" si="297"/>
        <v>0</v>
      </c>
      <c r="DN140" s="18">
        <f t="shared" ca="1" si="297"/>
        <v>0</v>
      </c>
      <c r="DO140" s="18">
        <f t="shared" ca="1" si="297"/>
        <v>0</v>
      </c>
      <c r="DP140" s="18">
        <f t="shared" ca="1" si="297"/>
        <v>0</v>
      </c>
      <c r="DQ140" s="18">
        <f t="shared" ca="1" si="297"/>
        <v>0</v>
      </c>
      <c r="DR140" s="18">
        <f t="shared" ca="1" si="297"/>
        <v>0</v>
      </c>
      <c r="DS140" s="18">
        <f t="shared" ca="1" si="297"/>
        <v>0</v>
      </c>
      <c r="DT140" s="18">
        <f t="shared" ca="1" si="297"/>
        <v>0</v>
      </c>
      <c r="DU140" s="18">
        <f t="shared" ca="1" si="297"/>
        <v>0</v>
      </c>
      <c r="DV140" s="18">
        <f t="shared" ca="1" si="297"/>
        <v>0</v>
      </c>
      <c r="DW140" s="18">
        <f t="shared" ca="1" si="297"/>
        <v>0</v>
      </c>
      <c r="DX140" s="18">
        <f t="shared" ca="1" si="297"/>
        <v>0</v>
      </c>
      <c r="DY140" s="18">
        <f t="shared" ca="1" si="297"/>
        <v>0</v>
      </c>
      <c r="DZ140" s="18">
        <f t="shared" ca="1" si="297"/>
        <v>0</v>
      </c>
      <c r="EA140" s="18">
        <f t="shared" ca="1" si="297"/>
        <v>0</v>
      </c>
      <c r="EB140" s="18">
        <f t="shared" ca="1" si="297"/>
        <v>0</v>
      </c>
      <c r="EC140" s="18">
        <f t="shared" ca="1" si="297"/>
        <v>0</v>
      </c>
      <c r="ED140" s="18">
        <f t="shared" ca="1" si="297"/>
        <v>0</v>
      </c>
      <c r="EE140" s="18">
        <f t="shared" ca="1" si="297"/>
        <v>0</v>
      </c>
      <c r="EF140" s="18">
        <f t="shared" ca="1" si="297"/>
        <v>0</v>
      </c>
      <c r="EG140" s="18">
        <f t="shared" ca="1" si="297"/>
        <v>0</v>
      </c>
      <c r="EH140" s="18">
        <f t="shared" ref="EH140:FM140" ca="1" si="298">EH1185</f>
        <v>0</v>
      </c>
      <c r="EI140" s="18">
        <f t="shared" ca="1" si="298"/>
        <v>0</v>
      </c>
      <c r="EJ140" s="18">
        <f t="shared" ca="1" si="298"/>
        <v>0</v>
      </c>
      <c r="EK140" s="18">
        <f t="shared" ca="1" si="298"/>
        <v>0</v>
      </c>
      <c r="EL140" s="18">
        <f t="shared" ca="1" si="298"/>
        <v>0</v>
      </c>
      <c r="EM140" s="18">
        <f t="shared" ca="1" si="298"/>
        <v>0</v>
      </c>
      <c r="EN140" s="18">
        <f t="shared" ca="1" si="298"/>
        <v>0</v>
      </c>
      <c r="EO140" s="18">
        <f t="shared" ca="1" si="298"/>
        <v>0</v>
      </c>
      <c r="EP140" s="18">
        <f t="shared" ca="1" si="298"/>
        <v>0</v>
      </c>
      <c r="EQ140" s="18">
        <f t="shared" ca="1" si="298"/>
        <v>0</v>
      </c>
      <c r="ER140" s="18">
        <f t="shared" ca="1" si="298"/>
        <v>0</v>
      </c>
      <c r="ES140" s="18">
        <f t="shared" ca="1" si="298"/>
        <v>0</v>
      </c>
      <c r="ET140" s="18">
        <f t="shared" ca="1" si="298"/>
        <v>0</v>
      </c>
      <c r="EU140" s="18">
        <f t="shared" ca="1" si="298"/>
        <v>0</v>
      </c>
      <c r="EV140" s="18">
        <f t="shared" ca="1" si="298"/>
        <v>0</v>
      </c>
      <c r="EW140" s="18">
        <f t="shared" ca="1" si="298"/>
        <v>0</v>
      </c>
      <c r="EX140" s="18">
        <f t="shared" ca="1" si="298"/>
        <v>0</v>
      </c>
      <c r="EY140" s="18">
        <f t="shared" ca="1" si="298"/>
        <v>0</v>
      </c>
      <c r="EZ140" s="18">
        <f t="shared" ca="1" si="298"/>
        <v>0</v>
      </c>
      <c r="FA140" s="18">
        <f t="shared" ca="1" si="298"/>
        <v>0</v>
      </c>
      <c r="FB140" s="18">
        <f t="shared" ca="1" si="298"/>
        <v>0</v>
      </c>
      <c r="FC140" s="18">
        <f t="shared" ca="1" si="298"/>
        <v>0</v>
      </c>
      <c r="FD140" s="18">
        <f t="shared" ca="1" si="298"/>
        <v>0</v>
      </c>
      <c r="FE140" s="18">
        <f t="shared" ca="1" si="298"/>
        <v>0</v>
      </c>
      <c r="FF140" s="18">
        <f t="shared" ca="1" si="298"/>
        <v>0</v>
      </c>
      <c r="FG140" s="18">
        <f t="shared" ca="1" si="298"/>
        <v>0</v>
      </c>
      <c r="FH140" s="18">
        <f t="shared" ca="1" si="298"/>
        <v>0</v>
      </c>
      <c r="FI140" s="18">
        <f t="shared" ca="1" si="298"/>
        <v>0</v>
      </c>
      <c r="FJ140" s="18">
        <f t="shared" ca="1" si="298"/>
        <v>0</v>
      </c>
      <c r="FK140" s="18">
        <f t="shared" ca="1" si="298"/>
        <v>0</v>
      </c>
      <c r="FL140" s="18">
        <f t="shared" ca="1" si="298"/>
        <v>0</v>
      </c>
      <c r="FM140" s="18">
        <f t="shared" ca="1" si="298"/>
        <v>0</v>
      </c>
      <c r="FN140" s="18">
        <f ca="1">FN1185</f>
        <v>0</v>
      </c>
      <c r="FO140" s="18">
        <f ca="1">FO1185</f>
        <v>0</v>
      </c>
      <c r="FP140" s="18">
        <f ca="1">FP1185</f>
        <v>0</v>
      </c>
      <c r="FQ140" s="18">
        <f ca="1">FQ1185</f>
        <v>0</v>
      </c>
      <c r="FR140" s="18">
        <f ca="1">FR1185</f>
        <v>0</v>
      </c>
    </row>
    <row r="141" spans="3:174">
      <c r="C141" s="97" t="s">
        <v>374</v>
      </c>
      <c r="D141" s="145" t="s">
        <v>974</v>
      </c>
      <c r="F141" s="185">
        <f ca="1">ROUNDDOWN(MAX(J141:FR141),BS_Rounding_Tolerance)</f>
        <v>0</v>
      </c>
      <c r="I141" s="172"/>
      <c r="J141" s="98">
        <f t="shared" ref="J141:AO141" ca="1" si="299">SUM(J139:J140)+J137</f>
        <v>0</v>
      </c>
      <c r="K141" s="98">
        <f t="shared" ca="1" si="299"/>
        <v>0</v>
      </c>
      <c r="L141" s="98">
        <f t="shared" ca="1" si="299"/>
        <v>0</v>
      </c>
      <c r="M141" s="98">
        <f t="shared" ca="1" si="299"/>
        <v>0</v>
      </c>
      <c r="N141" s="98">
        <f t="shared" ca="1" si="299"/>
        <v>0</v>
      </c>
      <c r="O141" s="98">
        <f t="shared" ca="1" si="299"/>
        <v>0</v>
      </c>
      <c r="P141" s="98">
        <f t="shared" ca="1" si="299"/>
        <v>0</v>
      </c>
      <c r="Q141" s="98">
        <f t="shared" ca="1" si="299"/>
        <v>0</v>
      </c>
      <c r="R141" s="98">
        <f t="shared" ca="1" si="299"/>
        <v>0</v>
      </c>
      <c r="S141" s="98">
        <f t="shared" ca="1" si="299"/>
        <v>0</v>
      </c>
      <c r="T141" s="98">
        <f t="shared" ca="1" si="299"/>
        <v>0</v>
      </c>
      <c r="U141" s="98">
        <f t="shared" ca="1" si="299"/>
        <v>0</v>
      </c>
      <c r="V141" s="98">
        <f t="shared" ca="1" si="299"/>
        <v>0</v>
      </c>
      <c r="W141" s="98">
        <f t="shared" ca="1" si="299"/>
        <v>0</v>
      </c>
      <c r="X141" s="98">
        <f t="shared" ca="1" si="299"/>
        <v>0</v>
      </c>
      <c r="Y141" s="98">
        <f t="shared" ca="1" si="299"/>
        <v>0</v>
      </c>
      <c r="Z141" s="98">
        <f t="shared" ca="1" si="299"/>
        <v>0</v>
      </c>
      <c r="AA141" s="98">
        <f t="shared" ca="1" si="299"/>
        <v>0</v>
      </c>
      <c r="AB141" s="98">
        <f t="shared" ca="1" si="299"/>
        <v>-2.5011104298755527E-12</v>
      </c>
      <c r="AC141" s="98">
        <f t="shared" ca="1" si="299"/>
        <v>-3.637978807091713E-12</v>
      </c>
      <c r="AD141" s="98">
        <f t="shared" ca="1" si="299"/>
        <v>0</v>
      </c>
      <c r="AE141" s="98">
        <f t="shared" ca="1" si="299"/>
        <v>0</v>
      </c>
      <c r="AF141" s="98">
        <f t="shared" ca="1" si="299"/>
        <v>0</v>
      </c>
      <c r="AG141" s="98">
        <f t="shared" ca="1" si="299"/>
        <v>0</v>
      </c>
      <c r="AH141" s="98">
        <f t="shared" ca="1" si="299"/>
        <v>0</v>
      </c>
      <c r="AI141" s="98">
        <f t="shared" ca="1" si="299"/>
        <v>0</v>
      </c>
      <c r="AJ141" s="98">
        <f t="shared" ca="1" si="299"/>
        <v>0</v>
      </c>
      <c r="AK141" s="98">
        <f t="shared" ca="1" si="299"/>
        <v>0</v>
      </c>
      <c r="AL141" s="98">
        <f t="shared" ca="1" si="299"/>
        <v>0</v>
      </c>
      <c r="AM141" s="98">
        <f t="shared" ca="1" si="299"/>
        <v>0</v>
      </c>
      <c r="AN141" s="98">
        <f t="shared" ca="1" si="299"/>
        <v>0</v>
      </c>
      <c r="AO141" s="98">
        <f t="shared" ca="1" si="299"/>
        <v>0</v>
      </c>
      <c r="AP141" s="98">
        <f t="shared" ref="AP141:BU141" ca="1" si="300">SUM(AP139:AP140)+AP137</f>
        <v>0</v>
      </c>
      <c r="AQ141" s="98">
        <f t="shared" ca="1" si="300"/>
        <v>0</v>
      </c>
      <c r="AR141" s="98">
        <f t="shared" ca="1" si="300"/>
        <v>0</v>
      </c>
      <c r="AS141" s="98">
        <f t="shared" ca="1" si="300"/>
        <v>0</v>
      </c>
      <c r="AT141" s="98">
        <f t="shared" ca="1" si="300"/>
        <v>0</v>
      </c>
      <c r="AU141" s="98">
        <f t="shared" ca="1" si="300"/>
        <v>0</v>
      </c>
      <c r="AV141" s="98">
        <f t="shared" ca="1" si="300"/>
        <v>0</v>
      </c>
      <c r="AW141" s="98">
        <f t="shared" ca="1" si="300"/>
        <v>0</v>
      </c>
      <c r="AX141" s="98">
        <f t="shared" ca="1" si="300"/>
        <v>0</v>
      </c>
      <c r="AY141" s="98">
        <f t="shared" ca="1" si="300"/>
        <v>0</v>
      </c>
      <c r="AZ141" s="98">
        <f t="shared" ca="1" si="300"/>
        <v>0</v>
      </c>
      <c r="BA141" s="98">
        <f t="shared" ca="1" si="300"/>
        <v>0</v>
      </c>
      <c r="BB141" s="98">
        <f t="shared" ca="1" si="300"/>
        <v>-1.8189894035458565E-12</v>
      </c>
      <c r="BC141" s="98">
        <f t="shared" ca="1" si="300"/>
        <v>-1.8189894035458565E-12</v>
      </c>
      <c r="BD141" s="98">
        <f t="shared" ca="1" si="300"/>
        <v>-1.8189894035458565E-12</v>
      </c>
      <c r="BE141" s="98">
        <f t="shared" ca="1" si="300"/>
        <v>-1.8189894035458565E-12</v>
      </c>
      <c r="BF141" s="98">
        <f t="shared" ca="1" si="300"/>
        <v>-2.7284841053187847E-12</v>
      </c>
      <c r="BG141" s="98">
        <f t="shared" ca="1" si="300"/>
        <v>-2.2737367544323206E-12</v>
      </c>
      <c r="BH141" s="98">
        <f t="shared" ca="1" si="300"/>
        <v>-2.5011104298755527E-12</v>
      </c>
      <c r="BI141" s="98">
        <f t="shared" ca="1" si="300"/>
        <v>-2.5011104298755527E-12</v>
      </c>
      <c r="BJ141" s="98">
        <f t="shared" ca="1" si="300"/>
        <v>-2.5011104298755527E-12</v>
      </c>
      <c r="BK141" s="98">
        <f t="shared" ca="1" si="300"/>
        <v>-2.9558577807620168E-12</v>
      </c>
      <c r="BL141" s="98">
        <f t="shared" ca="1" si="300"/>
        <v>-3.637978807091713E-12</v>
      </c>
      <c r="BM141" s="98">
        <f t="shared" ca="1" si="300"/>
        <v>-3.637978807091713E-12</v>
      </c>
      <c r="BN141" s="98">
        <f t="shared" ca="1" si="300"/>
        <v>-5.4569682106375694E-12</v>
      </c>
      <c r="BO141" s="98">
        <f t="shared" ca="1" si="300"/>
        <v>-6.3664629124104977E-12</v>
      </c>
      <c r="BP141" s="98">
        <f t="shared" ca="1" si="300"/>
        <v>-6.3664629124104977E-12</v>
      </c>
      <c r="BQ141" s="98">
        <f t="shared" ca="1" si="300"/>
        <v>-6.3664629124104977E-12</v>
      </c>
      <c r="BR141" s="98">
        <f t="shared" ca="1" si="300"/>
        <v>-8.1854523159563541E-12</v>
      </c>
      <c r="BS141" s="98">
        <f t="shared" ca="1" si="300"/>
        <v>-9.0949470177292824E-12</v>
      </c>
      <c r="BT141" s="98">
        <f t="shared" ca="1" si="300"/>
        <v>-9.0949470177292824E-12</v>
      </c>
      <c r="BU141" s="98">
        <f t="shared" ca="1" si="300"/>
        <v>-9.0949470177292824E-12</v>
      </c>
      <c r="BV141" s="98">
        <f t="shared" ref="BV141:DA141" ca="1" si="301">SUM(BV139:BV140)+BV137</f>
        <v>-9.0949470177292824E-12</v>
      </c>
      <c r="BW141" s="98">
        <f t="shared" ca="1" si="301"/>
        <v>-7.2759576141834259E-12</v>
      </c>
      <c r="BX141" s="98">
        <f t="shared" ca="1" si="301"/>
        <v>-7.2759576141834259E-12</v>
      </c>
      <c r="BY141" s="98">
        <f t="shared" ca="1" si="301"/>
        <v>-7.2759576141834259E-12</v>
      </c>
      <c r="BZ141" s="98">
        <f t="shared" ca="1" si="301"/>
        <v>-5.4569682106375694E-12</v>
      </c>
      <c r="CA141" s="98">
        <f t="shared" ca="1" si="301"/>
        <v>-5.4569682106375694E-12</v>
      </c>
      <c r="CB141" s="98">
        <f t="shared" ca="1" si="301"/>
        <v>-5.4569682106375694E-12</v>
      </c>
      <c r="CC141" s="98">
        <f t="shared" ca="1" si="301"/>
        <v>-5.4569682106375694E-12</v>
      </c>
      <c r="CD141" s="98">
        <f t="shared" ca="1" si="301"/>
        <v>-5.4569682106375694E-12</v>
      </c>
      <c r="CE141" s="98">
        <f t="shared" ca="1" si="301"/>
        <v>-4.5474735088646412E-12</v>
      </c>
      <c r="CF141" s="98">
        <f t="shared" ca="1" si="301"/>
        <v>-4.5474735088646412E-12</v>
      </c>
      <c r="CG141" s="98">
        <f t="shared" ca="1" si="301"/>
        <v>-4.5474735088646412E-12</v>
      </c>
      <c r="CH141" s="98">
        <f t="shared" ca="1" si="301"/>
        <v>0</v>
      </c>
      <c r="CI141" s="98">
        <f t="shared" ca="1" si="301"/>
        <v>0</v>
      </c>
      <c r="CJ141" s="98">
        <f t="shared" ca="1" si="301"/>
        <v>0</v>
      </c>
      <c r="CK141" s="98">
        <f t="shared" ca="1" si="301"/>
        <v>0</v>
      </c>
      <c r="CL141" s="98">
        <f t="shared" ca="1" si="301"/>
        <v>0</v>
      </c>
      <c r="CM141" s="98">
        <f t="shared" ca="1" si="301"/>
        <v>0</v>
      </c>
      <c r="CN141" s="98">
        <f t="shared" ca="1" si="301"/>
        <v>0</v>
      </c>
      <c r="CO141" s="98">
        <f t="shared" ca="1" si="301"/>
        <v>0</v>
      </c>
      <c r="CP141" s="98">
        <f t="shared" ca="1" si="301"/>
        <v>0</v>
      </c>
      <c r="CQ141" s="98">
        <f t="shared" ca="1" si="301"/>
        <v>0</v>
      </c>
      <c r="CR141" s="98">
        <f t="shared" ca="1" si="301"/>
        <v>0</v>
      </c>
      <c r="CS141" s="98">
        <f t="shared" ca="1" si="301"/>
        <v>0</v>
      </c>
      <c r="CT141" s="98">
        <f t="shared" ca="1" si="301"/>
        <v>0</v>
      </c>
      <c r="CU141" s="98">
        <f t="shared" ca="1" si="301"/>
        <v>0</v>
      </c>
      <c r="CV141" s="98">
        <f t="shared" ca="1" si="301"/>
        <v>0</v>
      </c>
      <c r="CW141" s="98">
        <f t="shared" ca="1" si="301"/>
        <v>0</v>
      </c>
      <c r="CX141" s="98">
        <f t="shared" ca="1" si="301"/>
        <v>0</v>
      </c>
      <c r="CY141" s="98">
        <f t="shared" ca="1" si="301"/>
        <v>0</v>
      </c>
      <c r="CZ141" s="98">
        <f t="shared" ca="1" si="301"/>
        <v>0</v>
      </c>
      <c r="DA141" s="98">
        <f t="shared" ca="1" si="301"/>
        <v>0</v>
      </c>
      <c r="DB141" s="98">
        <f t="shared" ref="DB141:EG141" ca="1" si="302">SUM(DB139:DB140)+DB137</f>
        <v>0</v>
      </c>
      <c r="DC141" s="98">
        <f t="shared" ca="1" si="302"/>
        <v>0</v>
      </c>
      <c r="DD141" s="98">
        <f t="shared" ca="1" si="302"/>
        <v>0</v>
      </c>
      <c r="DE141" s="98">
        <f t="shared" ca="1" si="302"/>
        <v>0</v>
      </c>
      <c r="DF141" s="98">
        <f t="shared" ca="1" si="302"/>
        <v>0</v>
      </c>
      <c r="DG141" s="98">
        <f t="shared" ca="1" si="302"/>
        <v>0</v>
      </c>
      <c r="DH141" s="98">
        <f t="shared" ca="1" si="302"/>
        <v>0</v>
      </c>
      <c r="DI141" s="98">
        <f t="shared" ca="1" si="302"/>
        <v>0</v>
      </c>
      <c r="DJ141" s="98">
        <f t="shared" ca="1" si="302"/>
        <v>0</v>
      </c>
      <c r="DK141" s="98">
        <f t="shared" ca="1" si="302"/>
        <v>0</v>
      </c>
      <c r="DL141" s="98">
        <f t="shared" ca="1" si="302"/>
        <v>0</v>
      </c>
      <c r="DM141" s="98">
        <f t="shared" ca="1" si="302"/>
        <v>0</v>
      </c>
      <c r="DN141" s="98">
        <f t="shared" ca="1" si="302"/>
        <v>0</v>
      </c>
      <c r="DO141" s="98">
        <f t="shared" ca="1" si="302"/>
        <v>0</v>
      </c>
      <c r="DP141" s="98">
        <f t="shared" ca="1" si="302"/>
        <v>0</v>
      </c>
      <c r="DQ141" s="98">
        <f t="shared" ca="1" si="302"/>
        <v>0</v>
      </c>
      <c r="DR141" s="98">
        <f t="shared" ca="1" si="302"/>
        <v>0</v>
      </c>
      <c r="DS141" s="98">
        <f t="shared" ca="1" si="302"/>
        <v>0</v>
      </c>
      <c r="DT141" s="98">
        <f t="shared" ca="1" si="302"/>
        <v>0</v>
      </c>
      <c r="DU141" s="98">
        <f t="shared" ca="1" si="302"/>
        <v>0</v>
      </c>
      <c r="DV141" s="98">
        <f t="shared" ca="1" si="302"/>
        <v>0</v>
      </c>
      <c r="DW141" s="98">
        <f t="shared" ca="1" si="302"/>
        <v>0</v>
      </c>
      <c r="DX141" s="98">
        <f t="shared" ca="1" si="302"/>
        <v>0</v>
      </c>
      <c r="DY141" s="98">
        <f t="shared" ca="1" si="302"/>
        <v>0</v>
      </c>
      <c r="DZ141" s="98">
        <f t="shared" ca="1" si="302"/>
        <v>0</v>
      </c>
      <c r="EA141" s="98">
        <f t="shared" ca="1" si="302"/>
        <v>0</v>
      </c>
      <c r="EB141" s="98">
        <f t="shared" ca="1" si="302"/>
        <v>0</v>
      </c>
      <c r="EC141" s="98">
        <f t="shared" ca="1" si="302"/>
        <v>0</v>
      </c>
      <c r="ED141" s="98">
        <f t="shared" ca="1" si="302"/>
        <v>0</v>
      </c>
      <c r="EE141" s="98">
        <f t="shared" ca="1" si="302"/>
        <v>0</v>
      </c>
      <c r="EF141" s="98">
        <f t="shared" ca="1" si="302"/>
        <v>0</v>
      </c>
      <c r="EG141" s="98">
        <f t="shared" ca="1" si="302"/>
        <v>0</v>
      </c>
      <c r="EH141" s="98">
        <f t="shared" ref="EH141:FM141" ca="1" si="303">SUM(EH139:EH140)+EH137</f>
        <v>0</v>
      </c>
      <c r="EI141" s="98">
        <f t="shared" ca="1" si="303"/>
        <v>0</v>
      </c>
      <c r="EJ141" s="98">
        <f t="shared" ca="1" si="303"/>
        <v>0</v>
      </c>
      <c r="EK141" s="98">
        <f t="shared" ca="1" si="303"/>
        <v>0</v>
      </c>
      <c r="EL141" s="98">
        <f t="shared" ca="1" si="303"/>
        <v>0</v>
      </c>
      <c r="EM141" s="98">
        <f t="shared" ca="1" si="303"/>
        <v>0</v>
      </c>
      <c r="EN141" s="98">
        <f t="shared" ca="1" si="303"/>
        <v>0</v>
      </c>
      <c r="EO141" s="98">
        <f t="shared" ca="1" si="303"/>
        <v>0</v>
      </c>
      <c r="EP141" s="98">
        <f t="shared" ca="1" si="303"/>
        <v>0</v>
      </c>
      <c r="EQ141" s="98">
        <f t="shared" ca="1" si="303"/>
        <v>0</v>
      </c>
      <c r="ER141" s="98">
        <f t="shared" ca="1" si="303"/>
        <v>0</v>
      </c>
      <c r="ES141" s="98">
        <f t="shared" ca="1" si="303"/>
        <v>0</v>
      </c>
      <c r="ET141" s="98">
        <f t="shared" ca="1" si="303"/>
        <v>0</v>
      </c>
      <c r="EU141" s="98">
        <f t="shared" ca="1" si="303"/>
        <v>0</v>
      </c>
      <c r="EV141" s="98">
        <f t="shared" ca="1" si="303"/>
        <v>0</v>
      </c>
      <c r="EW141" s="98">
        <f t="shared" ca="1" si="303"/>
        <v>0</v>
      </c>
      <c r="EX141" s="98">
        <f t="shared" ca="1" si="303"/>
        <v>0</v>
      </c>
      <c r="EY141" s="98">
        <f t="shared" ca="1" si="303"/>
        <v>0</v>
      </c>
      <c r="EZ141" s="98">
        <f t="shared" ca="1" si="303"/>
        <v>0</v>
      </c>
      <c r="FA141" s="98">
        <f t="shared" ca="1" si="303"/>
        <v>0</v>
      </c>
      <c r="FB141" s="98">
        <f t="shared" ca="1" si="303"/>
        <v>0</v>
      </c>
      <c r="FC141" s="98">
        <f t="shared" ca="1" si="303"/>
        <v>0</v>
      </c>
      <c r="FD141" s="98">
        <f t="shared" ca="1" si="303"/>
        <v>0</v>
      </c>
      <c r="FE141" s="98">
        <f t="shared" ca="1" si="303"/>
        <v>0</v>
      </c>
      <c r="FF141" s="98">
        <f t="shared" ca="1" si="303"/>
        <v>0</v>
      </c>
      <c r="FG141" s="98">
        <f t="shared" ca="1" si="303"/>
        <v>0</v>
      </c>
      <c r="FH141" s="98">
        <f t="shared" ca="1" si="303"/>
        <v>0</v>
      </c>
      <c r="FI141" s="98">
        <f t="shared" ca="1" si="303"/>
        <v>0</v>
      </c>
      <c r="FJ141" s="98">
        <f t="shared" ca="1" si="303"/>
        <v>0</v>
      </c>
      <c r="FK141" s="98">
        <f t="shared" ca="1" si="303"/>
        <v>0</v>
      </c>
      <c r="FL141" s="98">
        <f t="shared" ca="1" si="303"/>
        <v>0</v>
      </c>
      <c r="FM141" s="98">
        <f t="shared" ca="1" si="303"/>
        <v>0</v>
      </c>
      <c r="FN141" s="98">
        <f ca="1">SUM(FN139:FN140)+FN137</f>
        <v>0</v>
      </c>
      <c r="FO141" s="98">
        <f ca="1">SUM(FO139:FO140)+FO137</f>
        <v>0</v>
      </c>
      <c r="FP141" s="98">
        <f ca="1">SUM(FP139:FP140)+FP137</f>
        <v>0</v>
      </c>
      <c r="FQ141" s="98">
        <f ca="1">SUM(FQ139:FQ140)+FQ137</f>
        <v>0</v>
      </c>
      <c r="FR141" s="98">
        <f ca="1">SUM(FR139:FR140)+FR137</f>
        <v>0</v>
      </c>
    </row>
    <row r="142" spans="3:174">
      <c r="D142"/>
      <c r="F142" s="389"/>
    </row>
    <row r="143" spans="3:174">
      <c r="C143" t="s">
        <v>871</v>
      </c>
      <c r="D143"/>
      <c r="H143" s="18"/>
      <c r="J143" s="18">
        <f ca="1">J133 - J132</f>
        <v>0</v>
      </c>
      <c r="K143" s="18">
        <f t="shared" ref="K143:BV143" ca="1" si="304">K133 - K132</f>
        <v>0</v>
      </c>
      <c r="L143" s="18">
        <f t="shared" ca="1" si="304"/>
        <v>0</v>
      </c>
      <c r="M143" s="18">
        <f t="shared" ca="1" si="304"/>
        <v>0</v>
      </c>
      <c r="N143" s="18">
        <f t="shared" ca="1" si="304"/>
        <v>0</v>
      </c>
      <c r="O143" s="18">
        <f t="shared" ca="1" si="304"/>
        <v>0</v>
      </c>
      <c r="P143" s="18">
        <f t="shared" ca="1" si="304"/>
        <v>0</v>
      </c>
      <c r="Q143" s="18">
        <f t="shared" ca="1" si="304"/>
        <v>0</v>
      </c>
      <c r="R143" s="18">
        <f t="shared" ca="1" si="304"/>
        <v>0</v>
      </c>
      <c r="S143" s="18">
        <f t="shared" ca="1" si="304"/>
        <v>0</v>
      </c>
      <c r="T143" s="18">
        <f t="shared" ca="1" si="304"/>
        <v>0</v>
      </c>
      <c r="U143" s="18">
        <f t="shared" ca="1" si="304"/>
        <v>0</v>
      </c>
      <c r="V143" s="18">
        <f t="shared" ca="1" si="304"/>
        <v>0</v>
      </c>
      <c r="W143" s="18">
        <f t="shared" ca="1" si="304"/>
        <v>-140249.99999999994</v>
      </c>
      <c r="X143" s="18">
        <f t="shared" ca="1" si="304"/>
        <v>0</v>
      </c>
      <c r="Y143" s="18">
        <f t="shared" ca="1" si="304"/>
        <v>0</v>
      </c>
      <c r="Z143" s="18">
        <f t="shared" ca="1" si="304"/>
        <v>0</v>
      </c>
      <c r="AA143" s="18">
        <f t="shared" ca="1" si="304"/>
        <v>-142557.78493150679</v>
      </c>
      <c r="AB143" s="18">
        <f t="shared" ca="1" si="304"/>
        <v>721.01206999583519</v>
      </c>
      <c r="AC143" s="18">
        <f t="shared" ca="1" si="304"/>
        <v>2151.7329438457109</v>
      </c>
      <c r="AD143" s="18">
        <f t="shared" ca="1" si="304"/>
        <v>1496.4702077361544</v>
      </c>
      <c r="AE143" s="18">
        <f t="shared" ca="1" si="304"/>
        <v>639.97569083588769</v>
      </c>
      <c r="AF143" s="18">
        <f t="shared" ca="1" si="304"/>
        <v>161723.29586340187</v>
      </c>
      <c r="AG143" s="18">
        <f t="shared" ca="1" si="304"/>
        <v>2043.6459835403457</v>
      </c>
      <c r="AH143" s="18">
        <f t="shared" ca="1" si="304"/>
        <v>1860.1346685197695</v>
      </c>
      <c r="AI143" s="18">
        <f t="shared" ca="1" si="304"/>
        <v>993.04766341274808</v>
      </c>
      <c r="AJ143" s="18">
        <f t="shared" ca="1" si="304"/>
        <v>668.72139014743243</v>
      </c>
      <c r="AK143" s="18">
        <f t="shared" ca="1" si="304"/>
        <v>2088.8580653090612</v>
      </c>
      <c r="AL143" s="18">
        <f t="shared" ca="1" si="304"/>
        <v>1928.2111446957533</v>
      </c>
      <c r="AM143" s="18">
        <f t="shared" ca="1" si="304"/>
        <v>1040.0018718202164</v>
      </c>
      <c r="AN143" s="18">
        <f t="shared" ca="1" si="304"/>
        <v>659.3543335661916</v>
      </c>
      <c r="AO143" s="18">
        <f t="shared" ca="1" si="304"/>
        <v>2080.8813983383643</v>
      </c>
      <c r="AP143" s="18">
        <f t="shared" ca="1" si="304"/>
        <v>1928.7445556520197</v>
      </c>
      <c r="AQ143" s="18">
        <f t="shared" ca="1" si="304"/>
        <v>1030.9314331887363</v>
      </c>
      <c r="AR143" s="18">
        <f t="shared" ca="1" si="304"/>
        <v>650.20770165811246</v>
      </c>
      <c r="AS143" s="18">
        <f t="shared" ca="1" si="304"/>
        <v>2072.9514330969523</v>
      </c>
      <c r="AT143" s="18">
        <f t="shared" ca="1" si="304"/>
        <v>1885.6863869960634</v>
      </c>
      <c r="AU143" s="18">
        <f t="shared" ca="1" si="304"/>
        <v>992.67214760559091</v>
      </c>
      <c r="AV143" s="18">
        <f t="shared" ca="1" si="304"/>
        <v>618.92765988409064</v>
      </c>
      <c r="AW143" s="18">
        <f t="shared" ca="1" si="304"/>
        <v>2045.9863913229292</v>
      </c>
      <c r="AX143" s="18">
        <f t="shared" ca="1" si="304"/>
        <v>1879.3125343401498</v>
      </c>
      <c r="AY143" s="18">
        <f t="shared" ca="1" si="304"/>
        <v>987.83778505485498</v>
      </c>
      <c r="AZ143" s="18">
        <f t="shared" ca="1" si="304"/>
        <v>606.68909336888555</v>
      </c>
      <c r="BA143" s="18">
        <f t="shared" ca="1" si="304"/>
        <v>2035.2211581410593</v>
      </c>
      <c r="BB143" s="18">
        <f t="shared" ca="1" si="304"/>
        <v>1869.0333748519315</v>
      </c>
      <c r="BC143" s="18">
        <f t="shared" ca="1" si="304"/>
        <v>977.56757242777167</v>
      </c>
      <c r="BD143" s="18">
        <f t="shared" ca="1" si="304"/>
        <v>596.33116093626813</v>
      </c>
      <c r="BE143" s="18">
        <f t="shared" ca="1" si="304"/>
        <v>2026.239892375108</v>
      </c>
      <c r="BF143" s="18">
        <f t="shared" ca="1" si="304"/>
        <v>1856.2400180288223</v>
      </c>
      <c r="BG143" s="18">
        <f t="shared" ca="1" si="304"/>
        <v>967.06114491026528</v>
      </c>
      <c r="BH143" s="18">
        <f t="shared" ca="1" si="304"/>
        <v>586.08071246043983</v>
      </c>
      <c r="BI143" s="18">
        <f t="shared" ca="1" si="304"/>
        <v>2017.3527772326142</v>
      </c>
      <c r="BJ143" s="18">
        <f t="shared" ca="1" si="304"/>
        <v>1941.378636575535</v>
      </c>
      <c r="BK143" s="18">
        <f t="shared" ca="1" si="304"/>
        <v>1071.2343971850623</v>
      </c>
      <c r="BL143" s="18">
        <f t="shared" ca="1" si="304"/>
        <v>691.07931874427686</v>
      </c>
      <c r="BM143" s="18">
        <f t="shared" ca="1" si="304"/>
        <v>2123.6563835164507</v>
      </c>
      <c r="BN143" s="18">
        <f t="shared" ca="1" si="304"/>
        <v>2286.5395027557788</v>
      </c>
      <c r="BO143" s="18">
        <f t="shared" ca="1" si="304"/>
        <v>1461.6517286560247</v>
      </c>
      <c r="BP143" s="18">
        <f t="shared" ca="1" si="304"/>
        <v>1015.6137344626659</v>
      </c>
      <c r="BQ143" s="18">
        <f t="shared" ca="1" si="304"/>
        <v>2560.2104564757992</v>
      </c>
      <c r="BR143" s="18">
        <f t="shared" ca="1" si="304"/>
        <v>2664.4931497226953</v>
      </c>
      <c r="BS143" s="18">
        <f t="shared" ca="1" si="304"/>
        <v>1509.47017779409</v>
      </c>
      <c r="BT143" s="18">
        <f t="shared" ca="1" si="304"/>
        <v>1051.4360233064626</v>
      </c>
      <c r="BU143" s="18">
        <f t="shared" ca="1" si="304"/>
        <v>2615.1818133496272</v>
      </c>
      <c r="BV143" s="18">
        <f t="shared" ca="1" si="304"/>
        <v>2774.0069365839718</v>
      </c>
      <c r="BW143" s="18">
        <f t="shared" ref="BW143:EH143" ca="1" si="305">BW133 - BW132</f>
        <v>1559.8328493560457</v>
      </c>
      <c r="BX143" s="18">
        <f t="shared" ca="1" si="305"/>
        <v>1089.0795252697308</v>
      </c>
      <c r="BY143" s="18">
        <f t="shared" ca="1" si="305"/>
        <v>2670.8720177072519</v>
      </c>
      <c r="BZ143" s="18">
        <f t="shared" ca="1" si="305"/>
        <v>2880.4133316109092</v>
      </c>
      <c r="CA143" s="18">
        <f t="shared" ca="1" si="305"/>
        <v>1608.5967925735004</v>
      </c>
      <c r="CB143" s="18">
        <f t="shared" ca="1" si="305"/>
        <v>1129.5848867364002</v>
      </c>
      <c r="CC143" s="18">
        <f t="shared" ca="1" si="305"/>
        <v>2728.6598170009038</v>
      </c>
      <c r="CD143" s="18">
        <f t="shared" ca="1" si="305"/>
        <v>2913.9234704862265</v>
      </c>
      <c r="CE143" s="18">
        <f t="shared" ca="1" si="305"/>
        <v>1650.0907127307073</v>
      </c>
      <c r="CF143" s="18">
        <f t="shared" ca="1" si="305"/>
        <v>1167.709940096478</v>
      </c>
      <c r="CG143" s="18">
        <f t="shared" ca="1" si="305"/>
        <v>2530.1889345477157</v>
      </c>
      <c r="CH143" s="18">
        <f t="shared" ca="1" si="305"/>
        <v>8736.5444097608033</v>
      </c>
      <c r="CI143" s="18">
        <f t="shared" ca="1" si="305"/>
        <v>5011.3259652742809</v>
      </c>
      <c r="CJ143" s="18">
        <f t="shared" ca="1" si="305"/>
        <v>3583.2750232588214</v>
      </c>
      <c r="CK143" s="18">
        <f t="shared" ca="1" si="305"/>
        <v>9055.5743079500353</v>
      </c>
      <c r="CL143" s="18">
        <f t="shared" ca="1" si="305"/>
        <v>8522.7092870877386</v>
      </c>
      <c r="CM143" s="18">
        <f t="shared" ca="1" si="305"/>
        <v>5207.8512977500386</v>
      </c>
      <c r="CN143" s="18">
        <f t="shared" ca="1" si="305"/>
        <v>3667.7705916460454</v>
      </c>
      <c r="CO143" s="18">
        <f t="shared" ca="1" si="305"/>
        <v>9281.361077013702</v>
      </c>
      <c r="CP143" s="18">
        <f t="shared" ca="1" si="305"/>
        <v>8562.7044923085086</v>
      </c>
      <c r="CQ143" s="18">
        <f t="shared" ca="1" si="305"/>
        <v>5213.8097146159489</v>
      </c>
      <c r="CR143" s="18">
        <f t="shared" ca="1" si="305"/>
        <v>3729.8102019654593</v>
      </c>
      <c r="CS143" s="18">
        <f t="shared" ca="1" si="305"/>
        <v>9463.7676268853811</v>
      </c>
      <c r="CT143" s="18">
        <f t="shared" ca="1" si="305"/>
        <v>9120.3857176799611</v>
      </c>
      <c r="CU143" s="18">
        <f t="shared" ca="1" si="305"/>
        <v>5580.4829871141956</v>
      </c>
      <c r="CV143" s="18">
        <f t="shared" ca="1" si="305"/>
        <v>3995.4435207692759</v>
      </c>
      <c r="CW143" s="18">
        <f t="shared" ca="1" si="305"/>
        <v>10055.983466004589</v>
      </c>
      <c r="CX143" s="18">
        <f t="shared" ca="1" si="305"/>
        <v>9046.8888662050158</v>
      </c>
      <c r="CY143" s="18">
        <f t="shared" ca="1" si="305"/>
        <v>8320.231858413099</v>
      </c>
      <c r="CZ143" s="18">
        <f t="shared" ca="1" si="305"/>
        <v>6377.5140702167555</v>
      </c>
      <c r="DA143" s="18">
        <f t="shared" ca="1" si="305"/>
        <v>15807.476106185684</v>
      </c>
      <c r="DB143" s="18">
        <f t="shared" ca="1" si="305"/>
        <v>14982.476600824972</v>
      </c>
      <c r="DC143" s="18">
        <f t="shared" ca="1" si="305"/>
        <v>9217.6500490768722</v>
      </c>
      <c r="DD143" s="18">
        <f t="shared" ca="1" si="305"/>
        <v>6642.6641197254212</v>
      </c>
      <c r="DE143" s="18">
        <f t="shared" ca="1" si="305"/>
        <v>16528.970101891027</v>
      </c>
      <c r="DF143" s="18">
        <f t="shared" ca="1" si="305"/>
        <v>15090.876094518955</v>
      </c>
      <c r="DG143" s="18">
        <f t="shared" ca="1" si="305"/>
        <v>9264.335553281775</v>
      </c>
      <c r="DH143" s="18">
        <f t="shared" ca="1" si="305"/>
        <v>6686.3605647533786</v>
      </c>
      <c r="DI143" s="18">
        <f t="shared" ca="1" si="305"/>
        <v>16687.900070466774</v>
      </c>
      <c r="DJ143" s="18">
        <f t="shared" ca="1" si="305"/>
        <v>15254.784007475033</v>
      </c>
      <c r="DK143" s="18">
        <f t="shared" ca="1" si="305"/>
        <v>9354.3788223538941</v>
      </c>
      <c r="DL143" s="18">
        <f t="shared" ca="1" si="305"/>
        <v>6718.2084039393403</v>
      </c>
      <c r="DM143" s="18">
        <f t="shared" ca="1" si="305"/>
        <v>16833.859125695006</v>
      </c>
      <c r="DN143" s="18">
        <f t="shared" ca="1" si="305"/>
        <v>15281.452031042252</v>
      </c>
      <c r="DO143" s="18">
        <f t="shared" ca="1" si="305"/>
        <v>9345.2048170936614</v>
      </c>
      <c r="DP143" s="18">
        <f t="shared" ca="1" si="305"/>
        <v>6693.2643384453622</v>
      </c>
      <c r="DQ143" s="18">
        <f t="shared" ca="1" si="305"/>
        <v>16874.371029663056</v>
      </c>
      <c r="DR143" s="18">
        <f t="shared" ca="1" si="305"/>
        <v>15512.25818580576</v>
      </c>
      <c r="DS143" s="18">
        <f t="shared" ca="1" si="305"/>
        <v>9477.2543993066083</v>
      </c>
      <c r="DT143" s="18">
        <f t="shared" ca="1" si="305"/>
        <v>6780.9343599219046</v>
      </c>
      <c r="DU143" s="18">
        <f t="shared" ca="1" si="305"/>
        <v>17130.173446391829</v>
      </c>
      <c r="DV143" s="18">
        <f t="shared" ca="1" si="305"/>
        <v>15658.626755089232</v>
      </c>
      <c r="DW143" s="18">
        <f t="shared" ca="1" si="305"/>
        <v>9487.4757477247076</v>
      </c>
      <c r="DX143" s="18">
        <f t="shared" ca="1" si="305"/>
        <v>6754.2420209934371</v>
      </c>
      <c r="DY143" s="18">
        <f t="shared" ca="1" si="305"/>
        <v>17344.327256239114</v>
      </c>
      <c r="DZ143" s="18">
        <f t="shared" ca="1" si="305"/>
        <v>16171.163766872627</v>
      </c>
      <c r="EA143" s="18">
        <f t="shared" ca="1" si="305"/>
        <v>9811.8102360956855</v>
      </c>
      <c r="EB143" s="18">
        <f t="shared" ca="1" si="305"/>
        <v>6856.2704409559174</v>
      </c>
      <c r="EC143" s="18">
        <f t="shared" ca="1" si="305"/>
        <v>17647.487279406872</v>
      </c>
      <c r="ED143" s="18">
        <f t="shared" ca="1" si="305"/>
        <v>16475.470978132453</v>
      </c>
      <c r="EE143" s="18">
        <f t="shared" ca="1" si="305"/>
        <v>9991.2435674352782</v>
      </c>
      <c r="EF143" s="18">
        <f t="shared" ca="1" si="305"/>
        <v>7092.9138480493639</v>
      </c>
      <c r="EG143" s="18">
        <f t="shared" ca="1" si="305"/>
        <v>18208.620273764976</v>
      </c>
      <c r="EH143" s="18">
        <f t="shared" ca="1" si="305"/>
        <v>16776.640825433584</v>
      </c>
      <c r="EI143" s="18">
        <f t="shared" ref="EI143:FR143" ca="1" si="306">EI133 - EI132</f>
        <v>10167.634410755956</v>
      </c>
      <c r="EJ143" s="18">
        <f t="shared" ca="1" si="306"/>
        <v>7213.3880194627354</v>
      </c>
      <c r="EK143" s="18">
        <f t="shared" ca="1" si="306"/>
        <v>18542.668024264218</v>
      </c>
      <c r="EL143" s="18">
        <f t="shared" ca="1" si="306"/>
        <v>16992.37304965084</v>
      </c>
      <c r="EM143" s="18">
        <f t="shared" ca="1" si="306"/>
        <v>10283.696796005755</v>
      </c>
      <c r="EN143" s="18">
        <f t="shared" ca="1" si="306"/>
        <v>7311.9187260615354</v>
      </c>
      <c r="EO143" s="18">
        <f t="shared" ca="1" si="306"/>
        <v>18826.024062741493</v>
      </c>
      <c r="EP143" s="18">
        <f t="shared" ca="1" si="306"/>
        <v>17314.140446401765</v>
      </c>
      <c r="EQ143" s="18">
        <f t="shared" ca="1" si="306"/>
        <v>10383.923489371378</v>
      </c>
      <c r="ER143" s="18">
        <f t="shared" ca="1" si="306"/>
        <v>7284.233522148259</v>
      </c>
      <c r="ES143" s="18">
        <f t="shared" ca="1" si="306"/>
        <v>19157.655899562025</v>
      </c>
      <c r="ET143" s="18">
        <f t="shared" ca="1" si="306"/>
        <v>17669.914653469052</v>
      </c>
      <c r="EU143" s="18">
        <f t="shared" ca="1" si="306"/>
        <v>10593.621126052549</v>
      </c>
      <c r="EV143" s="18">
        <f t="shared" ca="1" si="306"/>
        <v>7428.5661819164616</v>
      </c>
      <c r="EW143" s="18">
        <f t="shared" ca="1" si="306"/>
        <v>19553.114107197707</v>
      </c>
      <c r="EX143" s="18">
        <f t="shared" ca="1" si="306"/>
        <v>18428.681837844979</v>
      </c>
      <c r="EY143" s="18">
        <f t="shared" ca="1" si="306"/>
        <v>11079.45834240429</v>
      </c>
      <c r="EZ143" s="18">
        <f t="shared" ca="1" si="306"/>
        <v>7792.4809255274567</v>
      </c>
      <c r="FA143" s="18">
        <f t="shared" ca="1" si="306"/>
        <v>20384.111576740132</v>
      </c>
      <c r="FB143" s="18">
        <f t="shared" ca="1" si="306"/>
        <v>18709.184376419584</v>
      </c>
      <c r="FC143" s="18">
        <f t="shared" ca="1" si="306"/>
        <v>11236.436717055531</v>
      </c>
      <c r="FD143" s="18">
        <f t="shared" ca="1" si="306"/>
        <v>7923.7999864457288</v>
      </c>
      <c r="FE143" s="18">
        <f t="shared" ca="1" si="306"/>
        <v>20748.341337859718</v>
      </c>
      <c r="FF143" s="18">
        <f t="shared" ca="1" si="306"/>
        <v>19287.926952301081</v>
      </c>
      <c r="FG143" s="18">
        <f t="shared" ca="1" si="306"/>
        <v>11596.152234551682</v>
      </c>
      <c r="FH143" s="18">
        <f t="shared" ca="1" si="306"/>
        <v>8155.9950862124342</v>
      </c>
      <c r="FI143" s="18">
        <f t="shared" ca="1" si="306"/>
        <v>21335.388629891946</v>
      </c>
      <c r="FJ143" s="18">
        <f t="shared" ca="1" si="306"/>
        <v>19846.533897357524</v>
      </c>
      <c r="FK143" s="18">
        <f t="shared" ca="1" si="306"/>
        <v>11941.939730723545</v>
      </c>
      <c r="FL143" s="18">
        <f t="shared" ca="1" si="306"/>
        <v>0</v>
      </c>
      <c r="FM143" s="18">
        <f t="shared" ca="1" si="306"/>
        <v>0</v>
      </c>
      <c r="FN143" s="18">
        <f t="shared" ca="1" si="306"/>
        <v>0</v>
      </c>
      <c r="FO143" s="18">
        <f t="shared" ca="1" si="306"/>
        <v>0</v>
      </c>
      <c r="FP143" s="18">
        <f t="shared" ca="1" si="306"/>
        <v>0</v>
      </c>
      <c r="FQ143" s="18">
        <f t="shared" ca="1" si="306"/>
        <v>0</v>
      </c>
      <c r="FR143" s="18">
        <f t="shared" ca="1" si="306"/>
        <v>0</v>
      </c>
    </row>
    <row r="144" spans="3:174">
      <c r="D144"/>
    </row>
    <row r="145" spans="2:174">
      <c r="B145" s="5" t="s">
        <v>376</v>
      </c>
      <c r="C145" s="4"/>
      <c r="D145" s="7"/>
      <c r="E145" s="4"/>
      <c r="F145" s="4"/>
      <c r="G145" s="7"/>
      <c r="H145" s="7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</row>
    <row r="146" spans="2:174"/>
    <row r="147" spans="2:174">
      <c r="B147" s="30" t="s">
        <v>54</v>
      </c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8"/>
      <c r="BC147" s="18"/>
      <c r="BD147" s="18"/>
      <c r="BE147" s="18"/>
      <c r="BF147" s="18"/>
      <c r="BG147" s="18"/>
      <c r="BH147" s="18"/>
      <c r="BI147" s="18"/>
      <c r="BJ147" s="18"/>
      <c r="BK147" s="18"/>
      <c r="BL147" s="18"/>
      <c r="BM147" s="18"/>
      <c r="BN147" s="18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  <c r="DG147" s="18"/>
      <c r="DH147" s="18"/>
      <c r="DI147" s="18"/>
      <c r="DJ147" s="18"/>
      <c r="DK147" s="18"/>
      <c r="DL147" s="18"/>
      <c r="DM147" s="18"/>
      <c r="DN147" s="18"/>
      <c r="DO147" s="18"/>
      <c r="DP147" s="18"/>
      <c r="DQ147" s="18"/>
      <c r="DR147" s="18"/>
      <c r="DS147" s="18"/>
      <c r="DT147" s="18"/>
      <c r="DU147" s="18"/>
      <c r="DV147" s="18"/>
      <c r="DW147" s="18"/>
      <c r="DX147" s="18"/>
      <c r="DY147" s="18"/>
      <c r="DZ147" s="18"/>
      <c r="EA147" s="18"/>
      <c r="EB147" s="18"/>
      <c r="EC147" s="18"/>
      <c r="ED147" s="18"/>
      <c r="EE147" s="18"/>
      <c r="EF147" s="18"/>
      <c r="EG147" s="18"/>
      <c r="EH147" s="18"/>
      <c r="EI147" s="18"/>
      <c r="EJ147" s="18"/>
      <c r="EK147" s="18"/>
      <c r="EL147" s="18"/>
      <c r="EM147" s="18"/>
      <c r="EN147" s="18"/>
      <c r="EO147" s="18"/>
      <c r="EP147" s="18"/>
      <c r="EQ147" s="18"/>
    </row>
    <row r="148" spans="2:174">
      <c r="B148" s="30"/>
      <c r="C148" t="s">
        <v>91</v>
      </c>
      <c r="D148" s="144" t="s">
        <v>974</v>
      </c>
      <c r="I148" s="131">
        <f t="shared" ref="I148:I154" si="307">SUM(J148:FR148)</f>
        <v>513926.24612599035</v>
      </c>
      <c r="J148" s="18">
        <f t="shared" ref="J148:J149" si="308">J383</f>
        <v>0</v>
      </c>
      <c r="K148" s="18">
        <f t="shared" ref="K148:BV149" si="309">K383</f>
        <v>0</v>
      </c>
      <c r="L148" s="18">
        <f t="shared" si="309"/>
        <v>0</v>
      </c>
      <c r="M148" s="18">
        <f t="shared" si="309"/>
        <v>0</v>
      </c>
      <c r="N148" s="18">
        <f t="shared" si="309"/>
        <v>0</v>
      </c>
      <c r="O148" s="18">
        <f t="shared" si="309"/>
        <v>0</v>
      </c>
      <c r="P148" s="18">
        <f t="shared" si="309"/>
        <v>0</v>
      </c>
      <c r="Q148" s="18">
        <f t="shared" si="309"/>
        <v>0</v>
      </c>
      <c r="R148" s="18">
        <f t="shared" si="309"/>
        <v>0</v>
      </c>
      <c r="S148" s="18">
        <f t="shared" si="309"/>
        <v>0</v>
      </c>
      <c r="T148" s="18">
        <f t="shared" si="309"/>
        <v>0</v>
      </c>
      <c r="U148" s="18">
        <f t="shared" si="309"/>
        <v>0</v>
      </c>
      <c r="V148" s="18">
        <f t="shared" si="309"/>
        <v>0</v>
      </c>
      <c r="W148" s="18">
        <f t="shared" si="309"/>
        <v>0</v>
      </c>
      <c r="X148" s="18">
        <f t="shared" si="309"/>
        <v>0</v>
      </c>
      <c r="Y148" s="18">
        <f t="shared" si="309"/>
        <v>0</v>
      </c>
      <c r="Z148" s="18">
        <f t="shared" si="309"/>
        <v>0</v>
      </c>
      <c r="AA148" s="18">
        <f t="shared" si="309"/>
        <v>0</v>
      </c>
      <c r="AB148" s="18">
        <f t="shared" si="309"/>
        <v>8764.0587659552384</v>
      </c>
      <c r="AC148" s="18">
        <f t="shared" si="309"/>
        <v>17284.756149055414</v>
      </c>
      <c r="AD148" s="18">
        <f t="shared" si="309"/>
        <v>15864.970736016541</v>
      </c>
      <c r="AE148" s="18">
        <f t="shared" si="309"/>
        <v>10934.049228972799</v>
      </c>
      <c r="AF148" s="18">
        <f t="shared" si="309"/>
        <v>8764.0587659552384</v>
      </c>
      <c r="AG148" s="18">
        <f t="shared" si="309"/>
        <v>17284.756149055414</v>
      </c>
      <c r="AH148" s="18">
        <f t="shared" si="309"/>
        <v>15864.970736016541</v>
      </c>
      <c r="AI148" s="18">
        <f t="shared" si="309"/>
        <v>10934.049228972799</v>
      </c>
      <c r="AJ148" s="18">
        <f t="shared" si="309"/>
        <v>9035.1121298507624</v>
      </c>
      <c r="AK148" s="18">
        <f t="shared" si="309"/>
        <v>17819.336236139607</v>
      </c>
      <c r="AL148" s="18">
        <f t="shared" si="309"/>
        <v>16355.639934037672</v>
      </c>
      <c r="AM148" s="18">
        <f t="shared" si="309"/>
        <v>11272.215699971955</v>
      </c>
      <c r="AN148" s="18">
        <f t="shared" si="309"/>
        <v>9035.1121298507624</v>
      </c>
      <c r="AO148" s="18">
        <f t="shared" si="309"/>
        <v>17819.336236139607</v>
      </c>
      <c r="AP148" s="18">
        <f t="shared" si="309"/>
        <v>16355.639934037672</v>
      </c>
      <c r="AQ148" s="18">
        <f t="shared" si="309"/>
        <v>11272.215699971955</v>
      </c>
      <c r="AR148" s="18">
        <f t="shared" si="309"/>
        <v>9035.1121298507624</v>
      </c>
      <c r="AS148" s="18">
        <f t="shared" si="309"/>
        <v>17819.336236139607</v>
      </c>
      <c r="AT148" s="18">
        <f t="shared" si="309"/>
        <v>16355.639934037672</v>
      </c>
      <c r="AU148" s="18">
        <f t="shared" si="309"/>
        <v>11272.215699971955</v>
      </c>
      <c r="AV148" s="18">
        <f t="shared" si="309"/>
        <v>9035.1121298507624</v>
      </c>
      <c r="AW148" s="18">
        <f t="shared" si="309"/>
        <v>17819.336236139607</v>
      </c>
      <c r="AX148" s="18">
        <f t="shared" si="309"/>
        <v>16355.639934037672</v>
      </c>
      <c r="AY148" s="18">
        <f t="shared" si="309"/>
        <v>11272.215699971955</v>
      </c>
      <c r="AZ148" s="18">
        <f t="shared" si="309"/>
        <v>9035.1121298507624</v>
      </c>
      <c r="BA148" s="18">
        <f t="shared" si="309"/>
        <v>17819.336236139607</v>
      </c>
      <c r="BB148" s="18">
        <f t="shared" si="309"/>
        <v>16355.639934037672</v>
      </c>
      <c r="BC148" s="18">
        <f t="shared" si="309"/>
        <v>11272.215699971955</v>
      </c>
      <c r="BD148" s="18">
        <f t="shared" si="309"/>
        <v>9035.1121298507624</v>
      </c>
      <c r="BE148" s="18">
        <f t="shared" si="309"/>
        <v>17819.336236139607</v>
      </c>
      <c r="BF148" s="18">
        <f t="shared" si="309"/>
        <v>16355.639934037672</v>
      </c>
      <c r="BG148" s="18">
        <f t="shared" si="309"/>
        <v>11272.215699971955</v>
      </c>
      <c r="BH148" s="18">
        <f t="shared" si="309"/>
        <v>9035.1121298507624</v>
      </c>
      <c r="BI148" s="18">
        <f t="shared" si="309"/>
        <v>17819.336236139607</v>
      </c>
      <c r="BJ148" s="18">
        <f t="shared" si="309"/>
        <v>16355.639934037672</v>
      </c>
      <c r="BK148" s="18">
        <f t="shared" si="309"/>
        <v>11272.215699971955</v>
      </c>
      <c r="BL148" s="18">
        <f t="shared" si="309"/>
        <v>9035.1121298507624</v>
      </c>
      <c r="BM148" s="18">
        <f t="shared" si="309"/>
        <v>17819.336236139607</v>
      </c>
      <c r="BN148" s="18">
        <f t="shared" si="309"/>
        <v>0</v>
      </c>
      <c r="BO148" s="18">
        <f t="shared" si="309"/>
        <v>0</v>
      </c>
      <c r="BP148" s="18">
        <f t="shared" si="309"/>
        <v>0</v>
      </c>
      <c r="BQ148" s="18">
        <f t="shared" si="309"/>
        <v>0</v>
      </c>
      <c r="BR148" s="18">
        <f t="shared" si="309"/>
        <v>0</v>
      </c>
      <c r="BS148" s="18">
        <f t="shared" si="309"/>
        <v>0</v>
      </c>
      <c r="BT148" s="18">
        <f t="shared" si="309"/>
        <v>0</v>
      </c>
      <c r="BU148" s="18">
        <f t="shared" si="309"/>
        <v>0</v>
      </c>
      <c r="BV148" s="18">
        <f t="shared" si="309"/>
        <v>0</v>
      </c>
      <c r="BW148" s="18">
        <f t="shared" ref="BW148:EH149" si="310">BW383</f>
        <v>0</v>
      </c>
      <c r="BX148" s="18">
        <f t="shared" si="310"/>
        <v>0</v>
      </c>
      <c r="BY148" s="18">
        <f t="shared" si="310"/>
        <v>0</v>
      </c>
      <c r="BZ148" s="18">
        <f t="shared" si="310"/>
        <v>0</v>
      </c>
      <c r="CA148" s="18">
        <f t="shared" si="310"/>
        <v>0</v>
      </c>
      <c r="CB148" s="18">
        <f t="shared" si="310"/>
        <v>0</v>
      </c>
      <c r="CC148" s="18">
        <f t="shared" si="310"/>
        <v>0</v>
      </c>
      <c r="CD148" s="18">
        <f t="shared" si="310"/>
        <v>0</v>
      </c>
      <c r="CE148" s="18">
        <f t="shared" si="310"/>
        <v>0</v>
      </c>
      <c r="CF148" s="18">
        <f t="shared" si="310"/>
        <v>0</v>
      </c>
      <c r="CG148" s="18">
        <f t="shared" si="310"/>
        <v>0</v>
      </c>
      <c r="CH148" s="18">
        <f t="shared" si="310"/>
        <v>0</v>
      </c>
      <c r="CI148" s="18">
        <f t="shared" si="310"/>
        <v>0</v>
      </c>
      <c r="CJ148" s="18">
        <f t="shared" si="310"/>
        <v>0</v>
      </c>
      <c r="CK148" s="18">
        <f t="shared" si="310"/>
        <v>0</v>
      </c>
      <c r="CL148" s="18">
        <f t="shared" si="310"/>
        <v>0</v>
      </c>
      <c r="CM148" s="18">
        <f t="shared" si="310"/>
        <v>0</v>
      </c>
      <c r="CN148" s="18">
        <f t="shared" si="310"/>
        <v>0</v>
      </c>
      <c r="CO148" s="18">
        <f t="shared" si="310"/>
        <v>0</v>
      </c>
      <c r="CP148" s="18">
        <f t="shared" si="310"/>
        <v>0</v>
      </c>
      <c r="CQ148" s="18">
        <f t="shared" si="310"/>
        <v>0</v>
      </c>
      <c r="CR148" s="18">
        <f t="shared" si="310"/>
        <v>0</v>
      </c>
      <c r="CS148" s="18">
        <f t="shared" si="310"/>
        <v>0</v>
      </c>
      <c r="CT148" s="18">
        <f t="shared" si="310"/>
        <v>0</v>
      </c>
      <c r="CU148" s="18">
        <f t="shared" si="310"/>
        <v>0</v>
      </c>
      <c r="CV148" s="18">
        <f t="shared" si="310"/>
        <v>0</v>
      </c>
      <c r="CW148" s="18">
        <f t="shared" si="310"/>
        <v>0</v>
      </c>
      <c r="CX148" s="18">
        <f t="shared" si="310"/>
        <v>0</v>
      </c>
      <c r="CY148" s="18">
        <f t="shared" si="310"/>
        <v>0</v>
      </c>
      <c r="CZ148" s="18">
        <f t="shared" si="310"/>
        <v>0</v>
      </c>
      <c r="DA148" s="18">
        <f t="shared" si="310"/>
        <v>0</v>
      </c>
      <c r="DB148" s="18">
        <f t="shared" si="310"/>
        <v>0</v>
      </c>
      <c r="DC148" s="18">
        <f t="shared" si="310"/>
        <v>0</v>
      </c>
      <c r="DD148" s="18">
        <f t="shared" si="310"/>
        <v>0</v>
      </c>
      <c r="DE148" s="18">
        <f t="shared" si="310"/>
        <v>0</v>
      </c>
      <c r="DF148" s="18">
        <f t="shared" si="310"/>
        <v>0</v>
      </c>
      <c r="DG148" s="18">
        <f t="shared" si="310"/>
        <v>0</v>
      </c>
      <c r="DH148" s="18">
        <f t="shared" si="310"/>
        <v>0</v>
      </c>
      <c r="DI148" s="18">
        <f t="shared" si="310"/>
        <v>0</v>
      </c>
      <c r="DJ148" s="18">
        <f t="shared" si="310"/>
        <v>0</v>
      </c>
      <c r="DK148" s="18">
        <f t="shared" si="310"/>
        <v>0</v>
      </c>
      <c r="DL148" s="18">
        <f t="shared" si="310"/>
        <v>0</v>
      </c>
      <c r="DM148" s="18">
        <f t="shared" si="310"/>
        <v>0</v>
      </c>
      <c r="DN148" s="18">
        <f t="shared" si="310"/>
        <v>0</v>
      </c>
      <c r="DO148" s="18">
        <f t="shared" si="310"/>
        <v>0</v>
      </c>
      <c r="DP148" s="18">
        <f t="shared" si="310"/>
        <v>0</v>
      </c>
      <c r="DQ148" s="18">
        <f t="shared" si="310"/>
        <v>0</v>
      </c>
      <c r="DR148" s="18">
        <f t="shared" si="310"/>
        <v>0</v>
      </c>
      <c r="DS148" s="18">
        <f t="shared" si="310"/>
        <v>0</v>
      </c>
      <c r="DT148" s="18">
        <f t="shared" si="310"/>
        <v>0</v>
      </c>
      <c r="DU148" s="18">
        <f t="shared" si="310"/>
        <v>0</v>
      </c>
      <c r="DV148" s="18">
        <f t="shared" si="310"/>
        <v>0</v>
      </c>
      <c r="DW148" s="18">
        <f t="shared" si="310"/>
        <v>0</v>
      </c>
      <c r="DX148" s="18">
        <f t="shared" si="310"/>
        <v>0</v>
      </c>
      <c r="DY148" s="18">
        <f t="shared" si="310"/>
        <v>0</v>
      </c>
      <c r="DZ148" s="18">
        <f t="shared" si="310"/>
        <v>0</v>
      </c>
      <c r="EA148" s="18">
        <f t="shared" si="310"/>
        <v>0</v>
      </c>
      <c r="EB148" s="18">
        <f t="shared" si="310"/>
        <v>0</v>
      </c>
      <c r="EC148" s="18">
        <f t="shared" si="310"/>
        <v>0</v>
      </c>
      <c r="ED148" s="18">
        <f t="shared" si="310"/>
        <v>0</v>
      </c>
      <c r="EE148" s="18">
        <f t="shared" si="310"/>
        <v>0</v>
      </c>
      <c r="EF148" s="18">
        <f t="shared" si="310"/>
        <v>0</v>
      </c>
      <c r="EG148" s="18">
        <f t="shared" si="310"/>
        <v>0</v>
      </c>
      <c r="EH148" s="18">
        <f t="shared" si="310"/>
        <v>0</v>
      </c>
      <c r="EI148" s="18">
        <f t="shared" ref="EI148:FR149" si="311">EI383</f>
        <v>0</v>
      </c>
      <c r="EJ148" s="18">
        <f t="shared" si="311"/>
        <v>0</v>
      </c>
      <c r="EK148" s="18">
        <f t="shared" si="311"/>
        <v>0</v>
      </c>
      <c r="EL148" s="18">
        <f t="shared" si="311"/>
        <v>0</v>
      </c>
      <c r="EM148" s="18">
        <f t="shared" si="311"/>
        <v>0</v>
      </c>
      <c r="EN148" s="18">
        <f t="shared" si="311"/>
        <v>0</v>
      </c>
      <c r="EO148" s="18">
        <f t="shared" si="311"/>
        <v>0</v>
      </c>
      <c r="EP148" s="18">
        <f t="shared" si="311"/>
        <v>0</v>
      </c>
      <c r="EQ148" s="18">
        <f t="shared" si="311"/>
        <v>0</v>
      </c>
      <c r="ER148" s="18">
        <f t="shared" si="311"/>
        <v>0</v>
      </c>
      <c r="ES148" s="18">
        <f t="shared" si="311"/>
        <v>0</v>
      </c>
      <c r="ET148" s="18">
        <f t="shared" si="311"/>
        <v>0</v>
      </c>
      <c r="EU148" s="18">
        <f t="shared" si="311"/>
        <v>0</v>
      </c>
      <c r="EV148" s="18">
        <f t="shared" si="311"/>
        <v>0</v>
      </c>
      <c r="EW148" s="18">
        <f t="shared" si="311"/>
        <v>0</v>
      </c>
      <c r="EX148" s="18">
        <f t="shared" si="311"/>
        <v>0</v>
      </c>
      <c r="EY148" s="18">
        <f t="shared" si="311"/>
        <v>0</v>
      </c>
      <c r="EZ148" s="18">
        <f t="shared" si="311"/>
        <v>0</v>
      </c>
      <c r="FA148" s="18">
        <f t="shared" si="311"/>
        <v>0</v>
      </c>
      <c r="FB148" s="18">
        <f t="shared" si="311"/>
        <v>0</v>
      </c>
      <c r="FC148" s="18">
        <f t="shared" si="311"/>
        <v>0</v>
      </c>
      <c r="FD148" s="18">
        <f t="shared" si="311"/>
        <v>0</v>
      </c>
      <c r="FE148" s="18">
        <f t="shared" si="311"/>
        <v>0</v>
      </c>
      <c r="FF148" s="18">
        <f t="shared" si="311"/>
        <v>0</v>
      </c>
      <c r="FG148" s="18">
        <f t="shared" si="311"/>
        <v>0</v>
      </c>
      <c r="FH148" s="18">
        <f t="shared" si="311"/>
        <v>0</v>
      </c>
      <c r="FI148" s="18">
        <f t="shared" si="311"/>
        <v>0</v>
      </c>
      <c r="FJ148" s="18">
        <f t="shared" si="311"/>
        <v>0</v>
      </c>
      <c r="FK148" s="18">
        <f t="shared" si="311"/>
        <v>0</v>
      </c>
      <c r="FL148" s="18">
        <f t="shared" si="311"/>
        <v>0</v>
      </c>
      <c r="FM148" s="18">
        <f t="shared" si="311"/>
        <v>0</v>
      </c>
      <c r="FN148" s="18">
        <f t="shared" si="311"/>
        <v>0</v>
      </c>
      <c r="FO148" s="18">
        <f t="shared" si="311"/>
        <v>0</v>
      </c>
      <c r="FP148" s="18">
        <f t="shared" si="311"/>
        <v>0</v>
      </c>
      <c r="FQ148" s="18">
        <f t="shared" si="311"/>
        <v>0</v>
      </c>
      <c r="FR148" s="18">
        <f t="shared" si="311"/>
        <v>0</v>
      </c>
    </row>
    <row r="149" spans="2:174">
      <c r="B149" s="30"/>
      <c r="C149" t="s">
        <v>987</v>
      </c>
      <c r="D149" s="144" t="s">
        <v>974</v>
      </c>
      <c r="I149" s="131">
        <f t="shared" ref="I149" si="312">SUM(J149:FR149)</f>
        <v>336211.81537705293</v>
      </c>
      <c r="J149" s="18">
        <f t="shared" si="308"/>
        <v>0</v>
      </c>
      <c r="K149" s="18">
        <f t="shared" si="309"/>
        <v>0</v>
      </c>
      <c r="L149" s="18">
        <f t="shared" si="309"/>
        <v>0</v>
      </c>
      <c r="M149" s="18">
        <f t="shared" si="309"/>
        <v>0</v>
      </c>
      <c r="N149" s="18">
        <f t="shared" si="309"/>
        <v>0</v>
      </c>
      <c r="O149" s="18">
        <f t="shared" si="309"/>
        <v>0</v>
      </c>
      <c r="P149" s="18">
        <f t="shared" si="309"/>
        <v>0</v>
      </c>
      <c r="Q149" s="18">
        <f t="shared" si="309"/>
        <v>0</v>
      </c>
      <c r="R149" s="18">
        <f t="shared" si="309"/>
        <v>0</v>
      </c>
      <c r="S149" s="18">
        <f t="shared" si="309"/>
        <v>0</v>
      </c>
      <c r="T149" s="18">
        <f t="shared" si="309"/>
        <v>0</v>
      </c>
      <c r="U149" s="18">
        <f t="shared" si="309"/>
        <v>0</v>
      </c>
      <c r="V149" s="18">
        <f t="shared" si="309"/>
        <v>0</v>
      </c>
      <c r="W149" s="18">
        <f t="shared" si="309"/>
        <v>0</v>
      </c>
      <c r="X149" s="18">
        <f t="shared" si="309"/>
        <v>0</v>
      </c>
      <c r="Y149" s="18">
        <f t="shared" si="309"/>
        <v>0</v>
      </c>
      <c r="Z149" s="18">
        <f t="shared" si="309"/>
        <v>0</v>
      </c>
      <c r="AA149" s="18">
        <f t="shared" si="309"/>
        <v>0</v>
      </c>
      <c r="AB149" s="18">
        <f t="shared" si="309"/>
        <v>0</v>
      </c>
      <c r="AC149" s="18">
        <f t="shared" si="309"/>
        <v>0</v>
      </c>
      <c r="AD149" s="18">
        <f t="shared" si="309"/>
        <v>0</v>
      </c>
      <c r="AE149" s="18">
        <f t="shared" si="309"/>
        <v>0</v>
      </c>
      <c r="AF149" s="18">
        <f t="shared" si="309"/>
        <v>0</v>
      </c>
      <c r="AG149" s="18">
        <f t="shared" si="309"/>
        <v>0</v>
      </c>
      <c r="AH149" s="18">
        <f t="shared" si="309"/>
        <v>0</v>
      </c>
      <c r="AI149" s="18">
        <f t="shared" si="309"/>
        <v>0</v>
      </c>
      <c r="AJ149" s="18">
        <f t="shared" si="309"/>
        <v>0</v>
      </c>
      <c r="AK149" s="18">
        <f t="shared" si="309"/>
        <v>0</v>
      </c>
      <c r="AL149" s="18">
        <f t="shared" si="309"/>
        <v>0</v>
      </c>
      <c r="AM149" s="18">
        <f t="shared" si="309"/>
        <v>0</v>
      </c>
      <c r="AN149" s="18">
        <f t="shared" si="309"/>
        <v>0</v>
      </c>
      <c r="AO149" s="18">
        <f t="shared" si="309"/>
        <v>0</v>
      </c>
      <c r="AP149" s="18">
        <f t="shared" si="309"/>
        <v>0</v>
      </c>
      <c r="AQ149" s="18">
        <f t="shared" si="309"/>
        <v>0</v>
      </c>
      <c r="AR149" s="18">
        <f t="shared" si="309"/>
        <v>0</v>
      </c>
      <c r="AS149" s="18">
        <f t="shared" si="309"/>
        <v>0</v>
      </c>
      <c r="AT149" s="18">
        <f t="shared" si="309"/>
        <v>0</v>
      </c>
      <c r="AU149" s="18">
        <f t="shared" si="309"/>
        <v>0</v>
      </c>
      <c r="AV149" s="18">
        <f t="shared" si="309"/>
        <v>0</v>
      </c>
      <c r="AW149" s="18">
        <f t="shared" si="309"/>
        <v>0</v>
      </c>
      <c r="AX149" s="18">
        <f t="shared" si="309"/>
        <v>0</v>
      </c>
      <c r="AY149" s="18">
        <f t="shared" si="309"/>
        <v>0</v>
      </c>
      <c r="AZ149" s="18">
        <f t="shared" si="309"/>
        <v>0</v>
      </c>
      <c r="BA149" s="18">
        <f t="shared" si="309"/>
        <v>0</v>
      </c>
      <c r="BB149" s="18">
        <f t="shared" si="309"/>
        <v>0</v>
      </c>
      <c r="BC149" s="18">
        <f t="shared" si="309"/>
        <v>0</v>
      </c>
      <c r="BD149" s="18">
        <f t="shared" si="309"/>
        <v>0</v>
      </c>
      <c r="BE149" s="18">
        <f t="shared" si="309"/>
        <v>0</v>
      </c>
      <c r="BF149" s="18">
        <f t="shared" si="309"/>
        <v>0</v>
      </c>
      <c r="BG149" s="18">
        <f t="shared" si="309"/>
        <v>0</v>
      </c>
      <c r="BH149" s="18">
        <f t="shared" si="309"/>
        <v>0</v>
      </c>
      <c r="BI149" s="18">
        <f t="shared" si="309"/>
        <v>0</v>
      </c>
      <c r="BJ149" s="18">
        <f t="shared" si="309"/>
        <v>0</v>
      </c>
      <c r="BK149" s="18">
        <f t="shared" si="309"/>
        <v>0</v>
      </c>
      <c r="BL149" s="18">
        <f t="shared" si="309"/>
        <v>0</v>
      </c>
      <c r="BM149" s="18">
        <f t="shared" si="309"/>
        <v>0</v>
      </c>
      <c r="BN149" s="18">
        <f t="shared" si="309"/>
        <v>19109.84686948235</v>
      </c>
      <c r="BO149" s="18">
        <f t="shared" si="309"/>
        <v>13170.399738254759</v>
      </c>
      <c r="BP149" s="18">
        <f t="shared" si="309"/>
        <v>10535.466097718851</v>
      </c>
      <c r="BQ149" s="18">
        <f t="shared" si="309"/>
        <v>20778.382171866055</v>
      </c>
      <c r="BR149" s="18">
        <f t="shared" si="309"/>
        <v>19643.775991015689</v>
      </c>
      <c r="BS149" s="18">
        <f t="shared" si="309"/>
        <v>13538.3807069416</v>
      </c>
      <c r="BT149" s="18">
        <f t="shared" si="309"/>
        <v>10829.783527382579</v>
      </c>
      <c r="BU149" s="18">
        <f t="shared" si="309"/>
        <v>21358.844391256465</v>
      </c>
      <c r="BV149" s="18">
        <f t="shared" si="309"/>
        <v>20192.541997658493</v>
      </c>
      <c r="BW149" s="18">
        <f t="shared" si="310"/>
        <v>13916.587173985221</v>
      </c>
      <c r="BX149" s="18">
        <f t="shared" si="310"/>
        <v>11132.278083338186</v>
      </c>
      <c r="BY149" s="18">
        <f t="shared" si="310"/>
        <v>21955.433799855618</v>
      </c>
      <c r="BZ149" s="18">
        <f t="shared" si="310"/>
        <v>20756.55456630795</v>
      </c>
      <c r="CA149" s="18">
        <f t="shared" si="310"/>
        <v>14276.51818362564</v>
      </c>
      <c r="CB149" s="18">
        <f t="shared" si="310"/>
        <v>11443.175507476486</v>
      </c>
      <c r="CC149" s="18">
        <f t="shared" si="310"/>
        <v>22568.595613018591</v>
      </c>
      <c r="CD149" s="18">
        <f t="shared" si="310"/>
        <v>21336.234601278484</v>
      </c>
      <c r="CE149" s="18">
        <f t="shared" si="310"/>
        <v>14704.813729134408</v>
      </c>
      <c r="CF149" s="18">
        <f t="shared" si="310"/>
        <v>11762.707726788076</v>
      </c>
      <c r="CG149" s="18">
        <f t="shared" si="310"/>
        <v>23198.787244551466</v>
      </c>
      <c r="CH149" s="18">
        <f t="shared" si="310"/>
        <v>2.7076561159552557</v>
      </c>
      <c r="CI149" s="18">
        <f t="shared" si="310"/>
        <v>0</v>
      </c>
      <c r="CJ149" s="18">
        <f t="shared" si="310"/>
        <v>0</v>
      </c>
      <c r="CK149" s="18">
        <f t="shared" si="310"/>
        <v>0</v>
      </c>
      <c r="CL149" s="18">
        <f t="shared" si="310"/>
        <v>0</v>
      </c>
      <c r="CM149" s="18">
        <f t="shared" si="310"/>
        <v>0</v>
      </c>
      <c r="CN149" s="18">
        <f t="shared" si="310"/>
        <v>0</v>
      </c>
      <c r="CO149" s="18">
        <f t="shared" si="310"/>
        <v>0</v>
      </c>
      <c r="CP149" s="18">
        <f t="shared" si="310"/>
        <v>0</v>
      </c>
      <c r="CQ149" s="18">
        <f t="shared" si="310"/>
        <v>0</v>
      </c>
      <c r="CR149" s="18">
        <f t="shared" si="310"/>
        <v>0</v>
      </c>
      <c r="CS149" s="18">
        <f t="shared" si="310"/>
        <v>0</v>
      </c>
      <c r="CT149" s="18">
        <f t="shared" si="310"/>
        <v>0</v>
      </c>
      <c r="CU149" s="18">
        <f t="shared" si="310"/>
        <v>0</v>
      </c>
      <c r="CV149" s="18">
        <f t="shared" si="310"/>
        <v>0</v>
      </c>
      <c r="CW149" s="18">
        <f t="shared" si="310"/>
        <v>0</v>
      </c>
      <c r="CX149" s="18">
        <f t="shared" si="310"/>
        <v>0</v>
      </c>
      <c r="CY149" s="18">
        <f t="shared" si="310"/>
        <v>0</v>
      </c>
      <c r="CZ149" s="18">
        <f t="shared" si="310"/>
        <v>0</v>
      </c>
      <c r="DA149" s="18">
        <f t="shared" si="310"/>
        <v>0</v>
      </c>
      <c r="DB149" s="18">
        <f t="shared" si="310"/>
        <v>0</v>
      </c>
      <c r="DC149" s="18">
        <f t="shared" si="310"/>
        <v>0</v>
      </c>
      <c r="DD149" s="18">
        <f t="shared" si="310"/>
        <v>0</v>
      </c>
      <c r="DE149" s="18">
        <f t="shared" si="310"/>
        <v>0</v>
      </c>
      <c r="DF149" s="18">
        <f t="shared" si="310"/>
        <v>0</v>
      </c>
      <c r="DG149" s="18">
        <f t="shared" si="310"/>
        <v>0</v>
      </c>
      <c r="DH149" s="18">
        <f t="shared" si="310"/>
        <v>0</v>
      </c>
      <c r="DI149" s="18">
        <f t="shared" si="310"/>
        <v>0</v>
      </c>
      <c r="DJ149" s="18">
        <f t="shared" si="310"/>
        <v>0</v>
      </c>
      <c r="DK149" s="18">
        <f t="shared" si="310"/>
        <v>0</v>
      </c>
      <c r="DL149" s="18">
        <f t="shared" si="310"/>
        <v>0</v>
      </c>
      <c r="DM149" s="18">
        <f t="shared" si="310"/>
        <v>0</v>
      </c>
      <c r="DN149" s="18">
        <f t="shared" si="310"/>
        <v>0</v>
      </c>
      <c r="DO149" s="18">
        <f t="shared" si="310"/>
        <v>0</v>
      </c>
      <c r="DP149" s="18">
        <f t="shared" si="310"/>
        <v>0</v>
      </c>
      <c r="DQ149" s="18">
        <f t="shared" si="310"/>
        <v>0</v>
      </c>
      <c r="DR149" s="18">
        <f t="shared" si="310"/>
        <v>0</v>
      </c>
      <c r="DS149" s="18">
        <f t="shared" si="310"/>
        <v>0</v>
      </c>
      <c r="DT149" s="18">
        <f t="shared" si="310"/>
        <v>0</v>
      </c>
      <c r="DU149" s="18">
        <f t="shared" si="310"/>
        <v>0</v>
      </c>
      <c r="DV149" s="18">
        <f t="shared" si="310"/>
        <v>0</v>
      </c>
      <c r="DW149" s="18">
        <f t="shared" si="310"/>
        <v>0</v>
      </c>
      <c r="DX149" s="18">
        <f t="shared" si="310"/>
        <v>0</v>
      </c>
      <c r="DY149" s="18">
        <f t="shared" si="310"/>
        <v>0</v>
      </c>
      <c r="DZ149" s="18">
        <f t="shared" si="310"/>
        <v>0</v>
      </c>
      <c r="EA149" s="18">
        <f t="shared" si="310"/>
        <v>0</v>
      </c>
      <c r="EB149" s="18">
        <f t="shared" si="310"/>
        <v>0</v>
      </c>
      <c r="EC149" s="18">
        <f t="shared" si="310"/>
        <v>0</v>
      </c>
      <c r="ED149" s="18">
        <f t="shared" si="310"/>
        <v>0</v>
      </c>
      <c r="EE149" s="18">
        <f t="shared" si="310"/>
        <v>0</v>
      </c>
      <c r="EF149" s="18">
        <f t="shared" si="310"/>
        <v>0</v>
      </c>
      <c r="EG149" s="18">
        <f t="shared" si="310"/>
        <v>0</v>
      </c>
      <c r="EH149" s="18">
        <f t="shared" si="310"/>
        <v>0</v>
      </c>
      <c r="EI149" s="18">
        <f t="shared" si="311"/>
        <v>0</v>
      </c>
      <c r="EJ149" s="18">
        <f t="shared" si="311"/>
        <v>0</v>
      </c>
      <c r="EK149" s="18">
        <f t="shared" si="311"/>
        <v>0</v>
      </c>
      <c r="EL149" s="18">
        <f t="shared" si="311"/>
        <v>0</v>
      </c>
      <c r="EM149" s="18">
        <f t="shared" si="311"/>
        <v>0</v>
      </c>
      <c r="EN149" s="18">
        <f t="shared" si="311"/>
        <v>0</v>
      </c>
      <c r="EO149" s="18">
        <f t="shared" si="311"/>
        <v>0</v>
      </c>
      <c r="EP149" s="18">
        <f t="shared" si="311"/>
        <v>0</v>
      </c>
      <c r="EQ149" s="18">
        <f t="shared" si="311"/>
        <v>0</v>
      </c>
      <c r="ER149" s="18">
        <f t="shared" si="311"/>
        <v>0</v>
      </c>
      <c r="ES149" s="18">
        <f t="shared" si="311"/>
        <v>0</v>
      </c>
      <c r="ET149" s="18">
        <f t="shared" si="311"/>
        <v>0</v>
      </c>
      <c r="EU149" s="18">
        <f t="shared" si="311"/>
        <v>0</v>
      </c>
      <c r="EV149" s="18">
        <f t="shared" si="311"/>
        <v>0</v>
      </c>
      <c r="EW149" s="18">
        <f t="shared" si="311"/>
        <v>0</v>
      </c>
      <c r="EX149" s="18">
        <f t="shared" si="311"/>
        <v>0</v>
      </c>
      <c r="EY149" s="18">
        <f t="shared" si="311"/>
        <v>0</v>
      </c>
      <c r="EZ149" s="18">
        <f t="shared" si="311"/>
        <v>0</v>
      </c>
      <c r="FA149" s="18">
        <f t="shared" si="311"/>
        <v>0</v>
      </c>
      <c r="FB149" s="18">
        <f t="shared" si="311"/>
        <v>0</v>
      </c>
      <c r="FC149" s="18">
        <f t="shared" si="311"/>
        <v>0</v>
      </c>
      <c r="FD149" s="18">
        <f t="shared" si="311"/>
        <v>0</v>
      </c>
      <c r="FE149" s="18">
        <f t="shared" si="311"/>
        <v>0</v>
      </c>
      <c r="FF149" s="18">
        <f t="shared" si="311"/>
        <v>0</v>
      </c>
      <c r="FG149" s="18">
        <f t="shared" si="311"/>
        <v>0</v>
      </c>
      <c r="FH149" s="18">
        <f t="shared" si="311"/>
        <v>0</v>
      </c>
      <c r="FI149" s="18">
        <f t="shared" si="311"/>
        <v>0</v>
      </c>
      <c r="FJ149" s="18">
        <f t="shared" si="311"/>
        <v>0</v>
      </c>
      <c r="FK149" s="18">
        <f t="shared" si="311"/>
        <v>0</v>
      </c>
      <c r="FL149" s="18">
        <f t="shared" si="311"/>
        <v>0</v>
      </c>
      <c r="FM149" s="18">
        <f t="shared" si="311"/>
        <v>0</v>
      </c>
      <c r="FN149" s="18">
        <f t="shared" si="311"/>
        <v>0</v>
      </c>
      <c r="FO149" s="18">
        <f t="shared" si="311"/>
        <v>0</v>
      </c>
      <c r="FP149" s="18">
        <f t="shared" si="311"/>
        <v>0</v>
      </c>
      <c r="FQ149" s="18">
        <f t="shared" si="311"/>
        <v>0</v>
      </c>
      <c r="FR149" s="18">
        <f t="shared" si="311"/>
        <v>0</v>
      </c>
    </row>
    <row r="150" spans="2:174">
      <c r="B150" s="30"/>
      <c r="C150" t="s">
        <v>88</v>
      </c>
      <c r="D150" s="144" t="s">
        <v>974</v>
      </c>
      <c r="I150" s="131">
        <f t="shared" si="307"/>
        <v>1680426.5616505232</v>
      </c>
      <c r="J150" s="18">
        <f t="shared" ref="J150:AO150" si="313">J385</f>
        <v>0</v>
      </c>
      <c r="K150" s="18">
        <f t="shared" si="313"/>
        <v>0</v>
      </c>
      <c r="L150" s="18">
        <f t="shared" si="313"/>
        <v>0</v>
      </c>
      <c r="M150" s="18">
        <f t="shared" si="313"/>
        <v>0</v>
      </c>
      <c r="N150" s="18">
        <f t="shared" si="313"/>
        <v>0</v>
      </c>
      <c r="O150" s="18">
        <f t="shared" si="313"/>
        <v>0</v>
      </c>
      <c r="P150" s="18">
        <f t="shared" si="313"/>
        <v>0</v>
      </c>
      <c r="Q150" s="18">
        <f t="shared" si="313"/>
        <v>0</v>
      </c>
      <c r="R150" s="18">
        <f t="shared" si="313"/>
        <v>0</v>
      </c>
      <c r="S150" s="18">
        <f t="shared" si="313"/>
        <v>0</v>
      </c>
      <c r="T150" s="18">
        <f t="shared" si="313"/>
        <v>0</v>
      </c>
      <c r="U150" s="18">
        <f t="shared" si="313"/>
        <v>0</v>
      </c>
      <c r="V150" s="18">
        <f t="shared" si="313"/>
        <v>0</v>
      </c>
      <c r="W150" s="18">
        <f t="shared" si="313"/>
        <v>0</v>
      </c>
      <c r="X150" s="18">
        <f t="shared" si="313"/>
        <v>0</v>
      </c>
      <c r="Y150" s="18">
        <f t="shared" si="313"/>
        <v>0</v>
      </c>
      <c r="Z150" s="18">
        <f t="shared" si="313"/>
        <v>0</v>
      </c>
      <c r="AA150" s="18">
        <f t="shared" si="313"/>
        <v>0</v>
      </c>
      <c r="AB150" s="18">
        <f t="shared" si="313"/>
        <v>0</v>
      </c>
      <c r="AC150" s="18">
        <f t="shared" si="313"/>
        <v>0</v>
      </c>
      <c r="AD150" s="18">
        <f t="shared" si="313"/>
        <v>0</v>
      </c>
      <c r="AE150" s="18">
        <f t="shared" si="313"/>
        <v>0</v>
      </c>
      <c r="AF150" s="18">
        <f t="shared" si="313"/>
        <v>0</v>
      </c>
      <c r="AG150" s="18">
        <f t="shared" si="313"/>
        <v>0</v>
      </c>
      <c r="AH150" s="18">
        <f t="shared" si="313"/>
        <v>0</v>
      </c>
      <c r="AI150" s="18">
        <f t="shared" si="313"/>
        <v>0</v>
      </c>
      <c r="AJ150" s="18">
        <f t="shared" si="313"/>
        <v>0</v>
      </c>
      <c r="AK150" s="18">
        <f t="shared" si="313"/>
        <v>0</v>
      </c>
      <c r="AL150" s="18">
        <f t="shared" si="313"/>
        <v>0</v>
      </c>
      <c r="AM150" s="18">
        <f t="shared" si="313"/>
        <v>0</v>
      </c>
      <c r="AN150" s="18">
        <f t="shared" si="313"/>
        <v>0</v>
      </c>
      <c r="AO150" s="18">
        <f t="shared" si="313"/>
        <v>0</v>
      </c>
      <c r="AP150" s="18">
        <f t="shared" ref="AP150:BU150" si="314">AP385</f>
        <v>0</v>
      </c>
      <c r="AQ150" s="18">
        <f t="shared" si="314"/>
        <v>0</v>
      </c>
      <c r="AR150" s="18">
        <f t="shared" si="314"/>
        <v>0</v>
      </c>
      <c r="AS150" s="18">
        <f t="shared" si="314"/>
        <v>0</v>
      </c>
      <c r="AT150" s="18">
        <f t="shared" si="314"/>
        <v>0</v>
      </c>
      <c r="AU150" s="18">
        <f t="shared" si="314"/>
        <v>0</v>
      </c>
      <c r="AV150" s="18">
        <f t="shared" si="314"/>
        <v>0</v>
      </c>
      <c r="AW150" s="18">
        <f t="shared" si="314"/>
        <v>0</v>
      </c>
      <c r="AX150" s="18">
        <f t="shared" si="314"/>
        <v>0</v>
      </c>
      <c r="AY150" s="18">
        <f t="shared" si="314"/>
        <v>0</v>
      </c>
      <c r="AZ150" s="18">
        <f t="shared" si="314"/>
        <v>0</v>
      </c>
      <c r="BA150" s="18">
        <f t="shared" si="314"/>
        <v>0</v>
      </c>
      <c r="BB150" s="18">
        <f t="shared" si="314"/>
        <v>0</v>
      </c>
      <c r="BC150" s="18">
        <f t="shared" si="314"/>
        <v>0</v>
      </c>
      <c r="BD150" s="18">
        <f t="shared" si="314"/>
        <v>0</v>
      </c>
      <c r="BE150" s="18">
        <f t="shared" si="314"/>
        <v>0</v>
      </c>
      <c r="BF150" s="18">
        <f t="shared" si="314"/>
        <v>0</v>
      </c>
      <c r="BG150" s="18">
        <f t="shared" si="314"/>
        <v>0</v>
      </c>
      <c r="BH150" s="18">
        <f t="shared" si="314"/>
        <v>0</v>
      </c>
      <c r="BI150" s="18">
        <f t="shared" si="314"/>
        <v>0</v>
      </c>
      <c r="BJ150" s="18">
        <f t="shared" si="314"/>
        <v>0</v>
      </c>
      <c r="BK150" s="18">
        <f t="shared" si="314"/>
        <v>0</v>
      </c>
      <c r="BL150" s="18">
        <f t="shared" si="314"/>
        <v>0</v>
      </c>
      <c r="BM150" s="18">
        <f t="shared" si="314"/>
        <v>0</v>
      </c>
      <c r="BN150" s="18">
        <f t="shared" si="314"/>
        <v>0</v>
      </c>
      <c r="BO150" s="18">
        <f t="shared" si="314"/>
        <v>0</v>
      </c>
      <c r="BP150" s="18">
        <f t="shared" si="314"/>
        <v>0</v>
      </c>
      <c r="BQ150" s="18">
        <f t="shared" si="314"/>
        <v>0</v>
      </c>
      <c r="BR150" s="18">
        <f t="shared" si="314"/>
        <v>0</v>
      </c>
      <c r="BS150" s="18">
        <f t="shared" si="314"/>
        <v>0</v>
      </c>
      <c r="BT150" s="18">
        <f t="shared" si="314"/>
        <v>0</v>
      </c>
      <c r="BU150" s="18">
        <f t="shared" si="314"/>
        <v>0</v>
      </c>
      <c r="BV150" s="18">
        <f t="shared" ref="BV150:EG152" si="315">BV385</f>
        <v>0</v>
      </c>
      <c r="BW150" s="18">
        <f t="shared" si="315"/>
        <v>0</v>
      </c>
      <c r="BX150" s="18">
        <f t="shared" si="315"/>
        <v>0</v>
      </c>
      <c r="BY150" s="18">
        <f t="shared" si="315"/>
        <v>0</v>
      </c>
      <c r="BZ150" s="18">
        <f t="shared" si="315"/>
        <v>0</v>
      </c>
      <c r="CA150" s="18">
        <f t="shared" si="315"/>
        <v>0</v>
      </c>
      <c r="CB150" s="18">
        <f t="shared" si="315"/>
        <v>0</v>
      </c>
      <c r="CC150" s="18">
        <f t="shared" si="315"/>
        <v>0</v>
      </c>
      <c r="CD150" s="18">
        <f t="shared" si="315"/>
        <v>0</v>
      </c>
      <c r="CE150" s="18">
        <f t="shared" si="315"/>
        <v>0</v>
      </c>
      <c r="CF150" s="18">
        <f t="shared" si="315"/>
        <v>0</v>
      </c>
      <c r="CG150" s="18">
        <f t="shared" si="315"/>
        <v>0</v>
      </c>
      <c r="CH150" s="18">
        <f t="shared" si="315"/>
        <v>19269.247926065083</v>
      </c>
      <c r="CI150" s="18">
        <f t="shared" si="315"/>
        <v>13429.474438886864</v>
      </c>
      <c r="CJ150" s="18">
        <f t="shared" si="315"/>
        <v>10742.491605902624</v>
      </c>
      <c r="CK150" s="18">
        <f t="shared" si="315"/>
        <v>21186.684480322881</v>
      </c>
      <c r="CL150" s="18">
        <f t="shared" si="315"/>
        <v>20205.755495147558</v>
      </c>
      <c r="CM150" s="18">
        <f t="shared" si="315"/>
        <v>13925.693842660272</v>
      </c>
      <c r="CN150" s="18">
        <f t="shared" si="315"/>
        <v>11027.98746983881</v>
      </c>
      <c r="CO150" s="18">
        <f t="shared" si="315"/>
        <v>21749.748526500924</v>
      </c>
      <c r="CP150" s="18">
        <f t="shared" si="315"/>
        <v>20433.516104068811</v>
      </c>
      <c r="CQ150" s="18">
        <f t="shared" si="315"/>
        <v>14054.099938559519</v>
      </c>
      <c r="CR150" s="18">
        <f t="shared" si="315"/>
        <v>11264.898774899231</v>
      </c>
      <c r="CS150" s="18">
        <f t="shared" si="315"/>
        <v>22216.992556496592</v>
      </c>
      <c r="CT150" s="18">
        <f t="shared" si="315"/>
        <v>21616.2580723559</v>
      </c>
      <c r="CU150" s="18">
        <f t="shared" si="315"/>
        <v>14897.804341532923</v>
      </c>
      <c r="CV150" s="18">
        <f t="shared" si="315"/>
        <v>11916.889481193984</v>
      </c>
      <c r="CW150" s="18">
        <f t="shared" si="315"/>
        <v>23502.869416831287</v>
      </c>
      <c r="CX150" s="18">
        <f t="shared" si="315"/>
        <v>21596.376242653343</v>
      </c>
      <c r="CY150" s="18">
        <f t="shared" si="315"/>
        <v>14884.101895537464</v>
      </c>
      <c r="CZ150" s="18">
        <f t="shared" si="315"/>
        <v>11905.879384153512</v>
      </c>
      <c r="DA150" s="18">
        <f t="shared" si="315"/>
        <v>23481.154952380035</v>
      </c>
      <c r="DB150" s="18">
        <f t="shared" si="315"/>
        <v>22657.405277915117</v>
      </c>
      <c r="DC150" s="18">
        <f t="shared" si="315"/>
        <v>15615.35718103159</v>
      </c>
      <c r="DD150" s="18">
        <f t="shared" si="315"/>
        <v>12490.762702465472</v>
      </c>
      <c r="DE150" s="18">
        <f t="shared" si="315"/>
        <v>24634.680482348424</v>
      </c>
      <c r="DF150" s="18">
        <f t="shared" si="315"/>
        <v>22914.469639301413</v>
      </c>
      <c r="DG150" s="18">
        <f t="shared" si="315"/>
        <v>15760.228952121046</v>
      </c>
      <c r="DH150" s="18">
        <f t="shared" si="315"/>
        <v>12632.426451428559</v>
      </c>
      <c r="DI150" s="18">
        <f t="shared" si="315"/>
        <v>24914.0742451447</v>
      </c>
      <c r="DJ150" s="18">
        <f t="shared" si="315"/>
        <v>23182.051605665405</v>
      </c>
      <c r="DK150" s="18">
        <f t="shared" si="315"/>
        <v>15976.940500085464</v>
      </c>
      <c r="DL150" s="18">
        <f t="shared" si="315"/>
        <v>12779.886980233852</v>
      </c>
      <c r="DM150" s="18">
        <f t="shared" si="315"/>
        <v>25204.900601981946</v>
      </c>
      <c r="DN150" s="18">
        <f t="shared" si="315"/>
        <v>23314.817703438457</v>
      </c>
      <c r="DO150" s="18">
        <f t="shared" si="315"/>
        <v>16068.442153201888</v>
      </c>
      <c r="DP150" s="18">
        <f t="shared" si="315"/>
        <v>12853.024570933483</v>
      </c>
      <c r="DQ150" s="18">
        <f t="shared" si="315"/>
        <v>25349.144890425476</v>
      </c>
      <c r="DR150" s="18">
        <f t="shared" si="315"/>
        <v>23698.864844755168</v>
      </c>
      <c r="DS150" s="18">
        <f t="shared" si="315"/>
        <v>16333.125298180541</v>
      </c>
      <c r="DT150" s="18">
        <f t="shared" si="315"/>
        <v>13064.687290784743</v>
      </c>
      <c r="DU150" s="18">
        <f t="shared" si="315"/>
        <v>25766.592855595085</v>
      </c>
      <c r="DV150" s="18">
        <f t="shared" si="315"/>
        <v>24252.216152134995</v>
      </c>
      <c r="DW150" s="18">
        <f t="shared" si="315"/>
        <v>16680.029058927783</v>
      </c>
      <c r="DX150" s="18">
        <f t="shared" si="315"/>
        <v>13369.681426248484</v>
      </c>
      <c r="DY150" s="18">
        <f t="shared" si="315"/>
        <v>26368.112014601789</v>
      </c>
      <c r="DZ150" s="18">
        <f t="shared" si="315"/>
        <v>24968.808911057062</v>
      </c>
      <c r="EA150" s="18">
        <f t="shared" si="315"/>
        <v>17208.363656324109</v>
      </c>
      <c r="EB150" s="18">
        <f t="shared" si="315"/>
        <v>13625.626545018444</v>
      </c>
      <c r="EC150" s="18">
        <f t="shared" si="315"/>
        <v>26872.895138907734</v>
      </c>
      <c r="ED150" s="18">
        <f t="shared" si="315"/>
        <v>25464.286018684557</v>
      </c>
      <c r="EE150" s="18">
        <f t="shared" si="315"/>
        <v>17549.843711772879</v>
      </c>
      <c r="EF150" s="18">
        <f t="shared" si="315"/>
        <v>14037.747190574808</v>
      </c>
      <c r="EG150" s="18">
        <f t="shared" si="315"/>
        <v>27685.692616955752</v>
      </c>
      <c r="EH150" s="18">
        <f t="shared" ref="EH150:FR150" si="316">EH385</f>
        <v>25952.94745829422</v>
      </c>
      <c r="EI150" s="18">
        <f t="shared" si="316"/>
        <v>17886.626446887734</v>
      </c>
      <c r="EJ150" s="18">
        <f t="shared" si="316"/>
        <v>14307.070963769656</v>
      </c>
      <c r="EK150" s="18">
        <f t="shared" si="316"/>
        <v>28216.86155011033</v>
      </c>
      <c r="EL150" s="18">
        <f t="shared" si="316"/>
        <v>26373.866058926469</v>
      </c>
      <c r="EM150" s="18">
        <f t="shared" si="316"/>
        <v>18138.931754552541</v>
      </c>
      <c r="EN150" s="18">
        <f t="shared" si="316"/>
        <v>14539.047750700918</v>
      </c>
      <c r="EO150" s="18">
        <f t="shared" si="316"/>
        <v>28674.373566109596</v>
      </c>
      <c r="EP150" s="18">
        <f t="shared" si="316"/>
        <v>27203.890860478437</v>
      </c>
      <c r="EQ150" s="18">
        <f t="shared" si="316"/>
        <v>18748.769653435826</v>
      </c>
      <c r="ER150" s="18">
        <f t="shared" si="316"/>
        <v>14996.548123842456</v>
      </c>
      <c r="ES150" s="18">
        <f t="shared" si="316"/>
        <v>29576.6703898794</v>
      </c>
      <c r="ET150" s="18">
        <f t="shared" si="316"/>
        <v>27778.486325630533</v>
      </c>
      <c r="EU150" s="18">
        <f t="shared" si="316"/>
        <v>19144.777639032338</v>
      </c>
      <c r="EV150" s="18">
        <f t="shared" si="316"/>
        <v>15313.235650372591</v>
      </c>
      <c r="EW150" s="18">
        <f t="shared" si="316"/>
        <v>30201.2516276028</v>
      </c>
      <c r="EX150" s="18">
        <f t="shared" si="316"/>
        <v>28860.148706139058</v>
      </c>
      <c r="EY150" s="18">
        <f t="shared" si="316"/>
        <v>19890.253310837943</v>
      </c>
      <c r="EZ150" s="18">
        <f t="shared" si="316"/>
        <v>15909.445843235559</v>
      </c>
      <c r="FA150" s="18">
        <f t="shared" si="316"/>
        <v>31377.116380729483</v>
      </c>
      <c r="FB150" s="18">
        <f t="shared" si="316"/>
        <v>29390.604634939355</v>
      </c>
      <c r="FC150" s="18">
        <f t="shared" si="316"/>
        <v>20213.375499910522</v>
      </c>
      <c r="FD150" s="18">
        <f t="shared" si="316"/>
        <v>16201.793775550635</v>
      </c>
      <c r="FE150" s="18">
        <f t="shared" si="316"/>
        <v>31953.694294649467</v>
      </c>
      <c r="FF150" s="18">
        <f t="shared" si="316"/>
        <v>30208.858784943528</v>
      </c>
      <c r="FG150" s="18">
        <f t="shared" si="316"/>
        <v>20819.776764907838</v>
      </c>
      <c r="FH150" s="18">
        <f t="shared" si="316"/>
        <v>16652.7890854793</v>
      </c>
      <c r="FI150" s="18">
        <f t="shared" si="316"/>
        <v>32843.161625330358</v>
      </c>
      <c r="FJ150" s="18">
        <f t="shared" si="316"/>
        <v>31049.756639776522</v>
      </c>
      <c r="FK150" s="18">
        <f t="shared" si="316"/>
        <v>21399.318870233525</v>
      </c>
      <c r="FL150" s="18">
        <f t="shared" si="316"/>
        <v>0</v>
      </c>
      <c r="FM150" s="18">
        <f t="shared" si="316"/>
        <v>0</v>
      </c>
      <c r="FN150" s="18">
        <f t="shared" si="316"/>
        <v>0</v>
      </c>
      <c r="FO150" s="18">
        <f t="shared" si="316"/>
        <v>0</v>
      </c>
      <c r="FP150" s="18">
        <f t="shared" si="316"/>
        <v>0</v>
      </c>
      <c r="FQ150" s="18">
        <f t="shared" si="316"/>
        <v>0</v>
      </c>
      <c r="FR150" s="18">
        <f t="shared" si="316"/>
        <v>0</v>
      </c>
    </row>
    <row r="151" spans="2:174">
      <c r="B151" s="30"/>
      <c r="C151" t="s">
        <v>667</v>
      </c>
      <c r="D151" s="144" t="s">
        <v>974</v>
      </c>
      <c r="I151" s="131">
        <f t="shared" si="307"/>
        <v>32329.390374628052</v>
      </c>
      <c r="J151" s="18">
        <f>J386</f>
        <v>0</v>
      </c>
      <c r="K151" s="18">
        <f t="shared" ref="K151:BV152" si="317">K386</f>
        <v>0</v>
      </c>
      <c r="L151" s="18">
        <f t="shared" si="317"/>
        <v>0</v>
      </c>
      <c r="M151" s="18">
        <f t="shared" si="317"/>
        <v>0</v>
      </c>
      <c r="N151" s="18">
        <f t="shared" si="317"/>
        <v>0</v>
      </c>
      <c r="O151" s="18">
        <f t="shared" si="317"/>
        <v>0</v>
      </c>
      <c r="P151" s="18">
        <f t="shared" si="317"/>
        <v>0</v>
      </c>
      <c r="Q151" s="18">
        <f t="shared" si="317"/>
        <v>0</v>
      </c>
      <c r="R151" s="18">
        <f t="shared" si="317"/>
        <v>0</v>
      </c>
      <c r="S151" s="18">
        <f t="shared" si="317"/>
        <v>0</v>
      </c>
      <c r="T151" s="18">
        <f t="shared" si="317"/>
        <v>0</v>
      </c>
      <c r="U151" s="18">
        <f t="shared" si="317"/>
        <v>0</v>
      </c>
      <c r="V151" s="18">
        <f t="shared" si="317"/>
        <v>0</v>
      </c>
      <c r="W151" s="18">
        <f t="shared" si="317"/>
        <v>0</v>
      </c>
      <c r="X151" s="18">
        <f t="shared" si="317"/>
        <v>0</v>
      </c>
      <c r="Y151" s="18">
        <f t="shared" si="317"/>
        <v>0</v>
      </c>
      <c r="Z151" s="18">
        <f t="shared" si="317"/>
        <v>0</v>
      </c>
      <c r="AA151" s="18">
        <f t="shared" si="317"/>
        <v>0</v>
      </c>
      <c r="AB151" s="18">
        <f t="shared" si="317"/>
        <v>0</v>
      </c>
      <c r="AC151" s="18">
        <f t="shared" si="317"/>
        <v>0</v>
      </c>
      <c r="AD151" s="18">
        <f t="shared" si="317"/>
        <v>0</v>
      </c>
      <c r="AE151" s="18">
        <f t="shared" si="317"/>
        <v>0</v>
      </c>
      <c r="AF151" s="18">
        <f t="shared" si="317"/>
        <v>0</v>
      </c>
      <c r="AG151" s="18">
        <f t="shared" si="317"/>
        <v>0</v>
      </c>
      <c r="AH151" s="18">
        <f t="shared" si="317"/>
        <v>0</v>
      </c>
      <c r="AI151" s="18">
        <f t="shared" si="317"/>
        <v>0</v>
      </c>
      <c r="AJ151" s="18">
        <f t="shared" si="317"/>
        <v>0</v>
      </c>
      <c r="AK151" s="18">
        <f t="shared" si="317"/>
        <v>0</v>
      </c>
      <c r="AL151" s="18">
        <f t="shared" si="317"/>
        <v>0</v>
      </c>
      <c r="AM151" s="18">
        <f t="shared" si="317"/>
        <v>0</v>
      </c>
      <c r="AN151" s="18">
        <f t="shared" si="317"/>
        <v>0</v>
      </c>
      <c r="AO151" s="18">
        <f t="shared" si="317"/>
        <v>0</v>
      </c>
      <c r="AP151" s="18">
        <f t="shared" si="317"/>
        <v>0</v>
      </c>
      <c r="AQ151" s="18">
        <f t="shared" si="317"/>
        <v>0</v>
      </c>
      <c r="AR151" s="18">
        <f t="shared" si="317"/>
        <v>0</v>
      </c>
      <c r="AS151" s="18">
        <f t="shared" si="317"/>
        <v>0</v>
      </c>
      <c r="AT151" s="18">
        <f t="shared" si="317"/>
        <v>0</v>
      </c>
      <c r="AU151" s="18">
        <f t="shared" si="317"/>
        <v>0</v>
      </c>
      <c r="AV151" s="18">
        <f t="shared" si="317"/>
        <v>0</v>
      </c>
      <c r="AW151" s="18">
        <f t="shared" si="317"/>
        <v>0</v>
      </c>
      <c r="AX151" s="18">
        <f t="shared" si="317"/>
        <v>0</v>
      </c>
      <c r="AY151" s="18">
        <f t="shared" si="317"/>
        <v>0</v>
      </c>
      <c r="AZ151" s="18">
        <f t="shared" si="317"/>
        <v>0</v>
      </c>
      <c r="BA151" s="18">
        <f t="shared" si="317"/>
        <v>0</v>
      </c>
      <c r="BB151" s="18">
        <f t="shared" si="317"/>
        <v>0</v>
      </c>
      <c r="BC151" s="18">
        <f t="shared" si="317"/>
        <v>0</v>
      </c>
      <c r="BD151" s="18">
        <f t="shared" si="317"/>
        <v>0</v>
      </c>
      <c r="BE151" s="18">
        <f t="shared" si="317"/>
        <v>0</v>
      </c>
      <c r="BF151" s="18">
        <f t="shared" si="317"/>
        <v>0</v>
      </c>
      <c r="BG151" s="18">
        <f t="shared" si="317"/>
        <v>0</v>
      </c>
      <c r="BH151" s="18">
        <f t="shared" si="317"/>
        <v>0</v>
      </c>
      <c r="BI151" s="18">
        <f t="shared" si="317"/>
        <v>0</v>
      </c>
      <c r="BJ151" s="18">
        <f t="shared" si="317"/>
        <v>0</v>
      </c>
      <c r="BK151" s="18">
        <f t="shared" si="317"/>
        <v>0</v>
      </c>
      <c r="BL151" s="18">
        <f t="shared" si="317"/>
        <v>0</v>
      </c>
      <c r="BM151" s="18">
        <f t="shared" si="317"/>
        <v>0</v>
      </c>
      <c r="BN151" s="18">
        <f t="shared" si="317"/>
        <v>0</v>
      </c>
      <c r="BO151" s="18">
        <f t="shared" si="317"/>
        <v>0</v>
      </c>
      <c r="BP151" s="18">
        <f t="shared" si="317"/>
        <v>0</v>
      </c>
      <c r="BQ151" s="18">
        <f t="shared" si="317"/>
        <v>0</v>
      </c>
      <c r="BR151" s="18">
        <f t="shared" si="317"/>
        <v>0</v>
      </c>
      <c r="BS151" s="18">
        <f t="shared" si="317"/>
        <v>0</v>
      </c>
      <c r="BT151" s="18">
        <f t="shared" si="317"/>
        <v>0</v>
      </c>
      <c r="BU151" s="18">
        <f t="shared" si="317"/>
        <v>0</v>
      </c>
      <c r="BV151" s="18">
        <f t="shared" si="317"/>
        <v>0</v>
      </c>
      <c r="BW151" s="18">
        <f t="shared" si="315"/>
        <v>0</v>
      </c>
      <c r="BX151" s="18">
        <f t="shared" si="315"/>
        <v>0</v>
      </c>
      <c r="BY151" s="18">
        <f t="shared" si="315"/>
        <v>0</v>
      </c>
      <c r="BZ151" s="18">
        <f t="shared" si="315"/>
        <v>0</v>
      </c>
      <c r="CA151" s="18">
        <f t="shared" si="315"/>
        <v>0</v>
      </c>
      <c r="CB151" s="18">
        <f t="shared" si="315"/>
        <v>0</v>
      </c>
      <c r="CC151" s="18">
        <f t="shared" si="315"/>
        <v>0</v>
      </c>
      <c r="CD151" s="18">
        <f t="shared" si="315"/>
        <v>0</v>
      </c>
      <c r="CE151" s="18">
        <f t="shared" si="315"/>
        <v>0</v>
      </c>
      <c r="CF151" s="18">
        <f t="shared" si="315"/>
        <v>0</v>
      </c>
      <c r="CG151" s="18">
        <f t="shared" si="315"/>
        <v>0</v>
      </c>
      <c r="CH151" s="18">
        <f t="shared" si="315"/>
        <v>385.5582630495054</v>
      </c>
      <c r="CI151" s="18">
        <f t="shared" si="315"/>
        <v>268.71027131894419</v>
      </c>
      <c r="CJ151" s="18">
        <f t="shared" si="315"/>
        <v>214.9464483662131</v>
      </c>
      <c r="CK151" s="18">
        <f t="shared" si="315"/>
        <v>423.92423925178639</v>
      </c>
      <c r="CL151" s="18">
        <f t="shared" si="315"/>
        <v>398.0520836184354</v>
      </c>
      <c r="CM151" s="18">
        <f t="shared" si="315"/>
        <v>274.33527299855405</v>
      </c>
      <c r="CN151" s="18">
        <f t="shared" si="315"/>
        <v>217.25064383470013</v>
      </c>
      <c r="CO151" s="18">
        <f t="shared" si="315"/>
        <v>428.46864702632917</v>
      </c>
      <c r="CP151" s="18">
        <f t="shared" si="315"/>
        <v>402.31914555068363</v>
      </c>
      <c r="CQ151" s="18">
        <f t="shared" si="315"/>
        <v>276.71368206861302</v>
      </c>
      <c r="CR151" s="18">
        <f t="shared" si="315"/>
        <v>221.79660254017429</v>
      </c>
      <c r="CS151" s="18">
        <f t="shared" si="315"/>
        <v>437.43433173773599</v>
      </c>
      <c r="CT151" s="18">
        <f t="shared" si="315"/>
        <v>410.73765326975234</v>
      </c>
      <c r="CU151" s="18">
        <f t="shared" si="315"/>
        <v>283.07809675619109</v>
      </c>
      <c r="CV151" s="18">
        <f t="shared" si="315"/>
        <v>226.43674975551173</v>
      </c>
      <c r="CW151" s="18">
        <f t="shared" si="315"/>
        <v>446.58577803159079</v>
      </c>
      <c r="CX151" s="18">
        <f t="shared" si="315"/>
        <v>419.33058551590176</v>
      </c>
      <c r="CY151" s="18">
        <f t="shared" si="315"/>
        <v>289.00029767064524</v>
      </c>
      <c r="CZ151" s="18">
        <f t="shared" si="315"/>
        <v>231.1730133400109</v>
      </c>
      <c r="DA151" s="18">
        <f t="shared" si="315"/>
        <v>455.92678809347348</v>
      </c>
      <c r="DB151" s="18">
        <f t="shared" si="315"/>
        <v>428.10151242679433</v>
      </c>
      <c r="DC151" s="18">
        <f t="shared" si="315"/>
        <v>295.04517151398034</v>
      </c>
      <c r="DD151" s="18">
        <f t="shared" si="315"/>
        <v>236.00736000877635</v>
      </c>
      <c r="DE151" s="18">
        <f t="shared" si="315"/>
        <v>465.46124074162407</v>
      </c>
      <c r="DF151" s="18">
        <f t="shared" si="315"/>
        <v>437.05407609585029</v>
      </c>
      <c r="DG151" s="18">
        <f t="shared" si="315"/>
        <v>300.59924633448026</v>
      </c>
      <c r="DH151" s="18">
        <f t="shared" si="315"/>
        <v>240.94179610024821</v>
      </c>
      <c r="DI151" s="18">
        <f t="shared" si="315"/>
        <v>475.19309294068819</v>
      </c>
      <c r="DJ151" s="18">
        <f t="shared" si="315"/>
        <v>446.19199199360884</v>
      </c>
      <c r="DK151" s="18">
        <f t="shared" si="315"/>
        <v>307.51302900017322</v>
      </c>
      <c r="DL151" s="18">
        <f t="shared" si="315"/>
        <v>245.97836835848304</v>
      </c>
      <c r="DM151" s="18">
        <f t="shared" si="315"/>
        <v>485.12638134455693</v>
      </c>
      <c r="DN151" s="18">
        <f t="shared" si="315"/>
        <v>455.51905041640958</v>
      </c>
      <c r="DO151" s="18">
        <f t="shared" si="315"/>
        <v>313.94118557564605</v>
      </c>
      <c r="DP151" s="18">
        <f t="shared" si="315"/>
        <v>251.11916473045969</v>
      </c>
      <c r="DQ151" s="18">
        <f t="shared" si="315"/>
        <v>495.26522386883795</v>
      </c>
      <c r="DR151" s="18">
        <f t="shared" si="315"/>
        <v>465.03911796289464</v>
      </c>
      <c r="DS151" s="18">
        <f t="shared" si="315"/>
        <v>320.50236296124956</v>
      </c>
      <c r="DT151" s="18">
        <f t="shared" si="315"/>
        <v>256.36631517868562</v>
      </c>
      <c r="DU151" s="18">
        <f t="shared" si="315"/>
        <v>505.61382129350466</v>
      </c>
      <c r="DV151" s="18">
        <f t="shared" si="315"/>
        <v>474.75613903884761</v>
      </c>
      <c r="DW151" s="18">
        <f t="shared" si="315"/>
        <v>326.52464192948435</v>
      </c>
      <c r="DX151" s="18">
        <f t="shared" si="315"/>
        <v>261.72199250938752</v>
      </c>
      <c r="DY151" s="18">
        <f t="shared" si="315"/>
        <v>516.17645889627943</v>
      </c>
      <c r="DZ151" s="18">
        <f t="shared" si="315"/>
        <v>484.6741373908921</v>
      </c>
      <c r="EA151" s="18">
        <f t="shared" si="315"/>
        <v>334.03470869386251</v>
      </c>
      <c r="EB151" s="18">
        <f t="shared" si="315"/>
        <v>264.48954035579879</v>
      </c>
      <c r="EC151" s="18">
        <f t="shared" si="315"/>
        <v>521.63470500502149</v>
      </c>
      <c r="ED151" s="18">
        <f t="shared" si="315"/>
        <v>489.79926597594698</v>
      </c>
      <c r="EE151" s="18">
        <f t="shared" si="315"/>
        <v>337.56691869199301</v>
      </c>
      <c r="EF151" s="18">
        <f t="shared" si="315"/>
        <v>270.01260765192421</v>
      </c>
      <c r="EG151" s="18">
        <f t="shared" si="315"/>
        <v>532.52747443500209</v>
      </c>
      <c r="EH151" s="18">
        <f>EH386</f>
        <v>500.02724816359364</v>
      </c>
      <c r="EI151" s="18">
        <f>EI386</f>
        <v>344.6159868947413</v>
      </c>
      <c r="EJ151" s="18">
        <f>EJ386</f>
        <v>275.64982107682317</v>
      </c>
      <c r="EK151" s="18">
        <f t="shared" ref="EK151:FR151" si="318">EK386</f>
        <v>543.64536649981414</v>
      </c>
      <c r="EL151" s="18">
        <f t="shared" si="318"/>
        <v>510.46661372017087</v>
      </c>
      <c r="EM151" s="18">
        <f t="shared" si="318"/>
        <v>351.07932407633552</v>
      </c>
      <c r="EN151" s="18">
        <f t="shared" si="318"/>
        <v>281.40350964981963</v>
      </c>
      <c r="EO151" s="18">
        <f t="shared" si="318"/>
        <v>554.99297456563136</v>
      </c>
      <c r="EP151" s="18">
        <f t="shared" si="318"/>
        <v>521.12167567807205</v>
      </c>
      <c r="EQ151" s="18">
        <f t="shared" si="318"/>
        <v>359.15414853009128</v>
      </c>
      <c r="ER151" s="18">
        <f t="shared" si="318"/>
        <v>287.27604914182433</v>
      </c>
      <c r="ES151" s="18">
        <f t="shared" si="318"/>
        <v>566.57498420359786</v>
      </c>
      <c r="ET151" s="18">
        <f t="shared" si="318"/>
        <v>531.99683364737882</v>
      </c>
      <c r="EU151" s="18">
        <f t="shared" si="318"/>
        <v>366.64924666722862</v>
      </c>
      <c r="EV151" s="18">
        <f t="shared" si="318"/>
        <v>293.26986299385641</v>
      </c>
      <c r="EW151" s="18">
        <f t="shared" si="318"/>
        <v>578.39617500136558</v>
      </c>
      <c r="EX151" s="18">
        <f t="shared" si="318"/>
        <v>543.09657551683995</v>
      </c>
      <c r="EY151" s="18">
        <f t="shared" si="318"/>
        <v>374.29912677410181</v>
      </c>
      <c r="EZ151" s="18">
        <f t="shared" si="318"/>
        <v>299.38742325308601</v>
      </c>
      <c r="FA151" s="18">
        <f t="shared" si="318"/>
        <v>590.46142240918698</v>
      </c>
      <c r="FB151" s="18">
        <f t="shared" si="318"/>
        <v>554.4254791872969</v>
      </c>
      <c r="FC151" s="18">
        <f t="shared" si="318"/>
        <v>381.30588113890241</v>
      </c>
      <c r="FD151" s="18">
        <f t="shared" si="318"/>
        <v>305.63125152671631</v>
      </c>
      <c r="FE151" s="18">
        <f t="shared" si="318"/>
        <v>602.7756996211923</v>
      </c>
      <c r="FF151" s="18">
        <f t="shared" si="318"/>
        <v>565.98821433814624</v>
      </c>
      <c r="FG151" s="18">
        <f t="shared" si="318"/>
        <v>390.07591640509708</v>
      </c>
      <c r="FH151" s="18">
        <f t="shared" si="318"/>
        <v>312.00391995403277</v>
      </c>
      <c r="FI151" s="18">
        <f t="shared" si="318"/>
        <v>615.34407949249555</v>
      </c>
      <c r="FJ151" s="18">
        <f t="shared" si="318"/>
        <v>577.78954422744494</v>
      </c>
      <c r="FK151" s="18">
        <f t="shared" si="318"/>
        <v>398.20932705703103</v>
      </c>
      <c r="FL151" s="18">
        <f t="shared" si="318"/>
        <v>0</v>
      </c>
      <c r="FM151" s="18">
        <f t="shared" si="318"/>
        <v>0</v>
      </c>
      <c r="FN151" s="18">
        <f t="shared" si="318"/>
        <v>0</v>
      </c>
      <c r="FO151" s="18">
        <f t="shared" si="318"/>
        <v>0</v>
      </c>
      <c r="FP151" s="18">
        <f t="shared" si="318"/>
        <v>0</v>
      </c>
      <c r="FQ151" s="18">
        <f t="shared" si="318"/>
        <v>0</v>
      </c>
      <c r="FR151" s="18">
        <f t="shared" si="318"/>
        <v>0</v>
      </c>
    </row>
    <row r="152" spans="2:174">
      <c r="B152" s="30"/>
      <c r="C152" t="s">
        <v>668</v>
      </c>
      <c r="D152" s="144" t="s">
        <v>974</v>
      </c>
      <c r="I152" s="131">
        <f t="shared" si="307"/>
        <v>0</v>
      </c>
      <c r="J152" s="18">
        <f>J387</f>
        <v>0</v>
      </c>
      <c r="K152" s="18">
        <f t="shared" si="317"/>
        <v>0</v>
      </c>
      <c r="L152" s="18">
        <f t="shared" si="317"/>
        <v>0</v>
      </c>
      <c r="M152" s="18">
        <f t="shared" si="317"/>
        <v>0</v>
      </c>
      <c r="N152" s="18">
        <f t="shared" si="317"/>
        <v>0</v>
      </c>
      <c r="O152" s="18">
        <f t="shared" si="317"/>
        <v>0</v>
      </c>
      <c r="P152" s="18">
        <f t="shared" si="317"/>
        <v>0</v>
      </c>
      <c r="Q152" s="18">
        <f t="shared" si="317"/>
        <v>0</v>
      </c>
      <c r="R152" s="18">
        <f t="shared" si="317"/>
        <v>0</v>
      </c>
      <c r="S152" s="18">
        <f t="shared" si="317"/>
        <v>0</v>
      </c>
      <c r="T152" s="18">
        <f t="shared" si="317"/>
        <v>0</v>
      </c>
      <c r="U152" s="18">
        <f t="shared" si="317"/>
        <v>0</v>
      </c>
      <c r="V152" s="18">
        <f t="shared" si="317"/>
        <v>0</v>
      </c>
      <c r="W152" s="18">
        <f t="shared" si="317"/>
        <v>0</v>
      </c>
      <c r="X152" s="18">
        <f t="shared" si="317"/>
        <v>0</v>
      </c>
      <c r="Y152" s="18">
        <f t="shared" si="317"/>
        <v>0</v>
      </c>
      <c r="Z152" s="18">
        <f t="shared" si="317"/>
        <v>0</v>
      </c>
      <c r="AA152" s="18">
        <f t="shared" si="317"/>
        <v>0</v>
      </c>
      <c r="AB152" s="18">
        <f t="shared" si="317"/>
        <v>0</v>
      </c>
      <c r="AC152" s="18">
        <f t="shared" si="317"/>
        <v>0</v>
      </c>
      <c r="AD152" s="18">
        <f t="shared" si="317"/>
        <v>0</v>
      </c>
      <c r="AE152" s="18">
        <f t="shared" si="317"/>
        <v>0</v>
      </c>
      <c r="AF152" s="18">
        <f t="shared" si="317"/>
        <v>0</v>
      </c>
      <c r="AG152" s="18">
        <f t="shared" si="317"/>
        <v>0</v>
      </c>
      <c r="AH152" s="18">
        <f t="shared" si="317"/>
        <v>0</v>
      </c>
      <c r="AI152" s="18">
        <f t="shared" si="317"/>
        <v>0</v>
      </c>
      <c r="AJ152" s="18">
        <f t="shared" si="317"/>
        <v>0</v>
      </c>
      <c r="AK152" s="18">
        <f t="shared" si="317"/>
        <v>0</v>
      </c>
      <c r="AL152" s="18">
        <f t="shared" si="317"/>
        <v>0</v>
      </c>
      <c r="AM152" s="18">
        <f t="shared" si="317"/>
        <v>0</v>
      </c>
      <c r="AN152" s="18">
        <f t="shared" si="317"/>
        <v>0</v>
      </c>
      <c r="AO152" s="18">
        <f t="shared" si="317"/>
        <v>0</v>
      </c>
      <c r="AP152" s="18">
        <f t="shared" si="317"/>
        <v>0</v>
      </c>
      <c r="AQ152" s="18">
        <f t="shared" si="317"/>
        <v>0</v>
      </c>
      <c r="AR152" s="18">
        <f t="shared" si="317"/>
        <v>0</v>
      </c>
      <c r="AS152" s="18">
        <f t="shared" si="317"/>
        <v>0</v>
      </c>
      <c r="AT152" s="18">
        <f t="shared" si="317"/>
        <v>0</v>
      </c>
      <c r="AU152" s="18">
        <f t="shared" si="317"/>
        <v>0</v>
      </c>
      <c r="AV152" s="18">
        <f t="shared" si="317"/>
        <v>0</v>
      </c>
      <c r="AW152" s="18">
        <f t="shared" si="317"/>
        <v>0</v>
      </c>
      <c r="AX152" s="18">
        <f t="shared" si="317"/>
        <v>0</v>
      </c>
      <c r="AY152" s="18">
        <f t="shared" si="317"/>
        <v>0</v>
      </c>
      <c r="AZ152" s="18">
        <f t="shared" si="317"/>
        <v>0</v>
      </c>
      <c r="BA152" s="18">
        <f t="shared" si="317"/>
        <v>0</v>
      </c>
      <c r="BB152" s="18">
        <f t="shared" si="317"/>
        <v>0</v>
      </c>
      <c r="BC152" s="18">
        <f t="shared" si="317"/>
        <v>0</v>
      </c>
      <c r="BD152" s="18">
        <f t="shared" si="317"/>
        <v>0</v>
      </c>
      <c r="BE152" s="18">
        <f t="shared" si="317"/>
        <v>0</v>
      </c>
      <c r="BF152" s="18">
        <f t="shared" si="317"/>
        <v>0</v>
      </c>
      <c r="BG152" s="18">
        <f t="shared" si="317"/>
        <v>0</v>
      </c>
      <c r="BH152" s="18">
        <f t="shared" si="317"/>
        <v>0</v>
      </c>
      <c r="BI152" s="18">
        <f t="shared" si="317"/>
        <v>0</v>
      </c>
      <c r="BJ152" s="18">
        <f t="shared" si="317"/>
        <v>0</v>
      </c>
      <c r="BK152" s="18">
        <f t="shared" si="317"/>
        <v>0</v>
      </c>
      <c r="BL152" s="18">
        <f t="shared" si="317"/>
        <v>0</v>
      </c>
      <c r="BM152" s="18">
        <f t="shared" si="317"/>
        <v>0</v>
      </c>
      <c r="BN152" s="18">
        <f t="shared" si="317"/>
        <v>0</v>
      </c>
      <c r="BO152" s="18">
        <f t="shared" si="317"/>
        <v>0</v>
      </c>
      <c r="BP152" s="18">
        <f t="shared" si="317"/>
        <v>0</v>
      </c>
      <c r="BQ152" s="18">
        <f t="shared" si="317"/>
        <v>0</v>
      </c>
      <c r="BR152" s="18">
        <f t="shared" si="317"/>
        <v>0</v>
      </c>
      <c r="BS152" s="18">
        <f t="shared" si="317"/>
        <v>0</v>
      </c>
      <c r="BT152" s="18">
        <f t="shared" si="317"/>
        <v>0</v>
      </c>
      <c r="BU152" s="18">
        <f t="shared" si="317"/>
        <v>0</v>
      </c>
      <c r="BV152" s="18">
        <f t="shared" si="317"/>
        <v>0</v>
      </c>
      <c r="BW152" s="18">
        <f t="shared" si="315"/>
        <v>0</v>
      </c>
      <c r="BX152" s="18">
        <f t="shared" si="315"/>
        <v>0</v>
      </c>
      <c r="BY152" s="18">
        <f t="shared" si="315"/>
        <v>0</v>
      </c>
      <c r="BZ152" s="18">
        <f t="shared" si="315"/>
        <v>0</v>
      </c>
      <c r="CA152" s="18">
        <f t="shared" si="315"/>
        <v>0</v>
      </c>
      <c r="CB152" s="18">
        <f t="shared" si="315"/>
        <v>0</v>
      </c>
      <c r="CC152" s="18">
        <f t="shared" si="315"/>
        <v>0</v>
      </c>
      <c r="CD152" s="18">
        <f t="shared" si="315"/>
        <v>0</v>
      </c>
      <c r="CE152" s="18">
        <f t="shared" si="315"/>
        <v>0</v>
      </c>
      <c r="CF152" s="18">
        <f t="shared" si="315"/>
        <v>0</v>
      </c>
      <c r="CG152" s="18">
        <f t="shared" si="315"/>
        <v>0</v>
      </c>
      <c r="CH152" s="18">
        <f t="shared" si="315"/>
        <v>0</v>
      </c>
      <c r="CI152" s="18">
        <f t="shared" si="315"/>
        <v>0</v>
      </c>
      <c r="CJ152" s="18">
        <f t="shared" si="315"/>
        <v>0</v>
      </c>
      <c r="CK152" s="18">
        <f t="shared" si="315"/>
        <v>0</v>
      </c>
      <c r="CL152" s="18">
        <f t="shared" si="315"/>
        <v>0</v>
      </c>
      <c r="CM152" s="18">
        <f t="shared" si="315"/>
        <v>0</v>
      </c>
      <c r="CN152" s="18">
        <f t="shared" si="315"/>
        <v>0</v>
      </c>
      <c r="CO152" s="18">
        <f t="shared" si="315"/>
        <v>0</v>
      </c>
      <c r="CP152" s="18">
        <f t="shared" si="315"/>
        <v>0</v>
      </c>
      <c r="CQ152" s="18">
        <f t="shared" si="315"/>
        <v>0</v>
      </c>
      <c r="CR152" s="18">
        <f t="shared" si="315"/>
        <v>0</v>
      </c>
      <c r="CS152" s="18">
        <f t="shared" si="315"/>
        <v>0</v>
      </c>
      <c r="CT152" s="18">
        <f t="shared" si="315"/>
        <v>0</v>
      </c>
      <c r="CU152" s="18">
        <f t="shared" si="315"/>
        <v>0</v>
      </c>
      <c r="CV152" s="18">
        <f t="shared" si="315"/>
        <v>0</v>
      </c>
      <c r="CW152" s="18">
        <f t="shared" si="315"/>
        <v>0</v>
      </c>
      <c r="CX152" s="18">
        <f t="shared" si="315"/>
        <v>0</v>
      </c>
      <c r="CY152" s="18">
        <f t="shared" si="315"/>
        <v>0</v>
      </c>
      <c r="CZ152" s="18">
        <f t="shared" si="315"/>
        <v>0</v>
      </c>
      <c r="DA152" s="18">
        <f t="shared" si="315"/>
        <v>0</v>
      </c>
      <c r="DB152" s="18">
        <f t="shared" si="315"/>
        <v>0</v>
      </c>
      <c r="DC152" s="18">
        <f t="shared" si="315"/>
        <v>0</v>
      </c>
      <c r="DD152" s="18">
        <f t="shared" si="315"/>
        <v>0</v>
      </c>
      <c r="DE152" s="18">
        <f t="shared" si="315"/>
        <v>0</v>
      </c>
      <c r="DF152" s="18">
        <f t="shared" si="315"/>
        <v>0</v>
      </c>
      <c r="DG152" s="18">
        <f t="shared" si="315"/>
        <v>0</v>
      </c>
      <c r="DH152" s="18">
        <f t="shared" si="315"/>
        <v>0</v>
      </c>
      <c r="DI152" s="18">
        <f t="shared" si="315"/>
        <v>0</v>
      </c>
      <c r="DJ152" s="18">
        <f t="shared" si="315"/>
        <v>0</v>
      </c>
      <c r="DK152" s="18">
        <f t="shared" si="315"/>
        <v>0</v>
      </c>
      <c r="DL152" s="18">
        <f t="shared" si="315"/>
        <v>0</v>
      </c>
      <c r="DM152" s="18">
        <f t="shared" si="315"/>
        <v>0</v>
      </c>
      <c r="DN152" s="18">
        <f t="shared" si="315"/>
        <v>0</v>
      </c>
      <c r="DO152" s="18">
        <f t="shared" si="315"/>
        <v>0</v>
      </c>
      <c r="DP152" s="18">
        <f t="shared" si="315"/>
        <v>0</v>
      </c>
      <c r="DQ152" s="18">
        <f t="shared" si="315"/>
        <v>0</v>
      </c>
      <c r="DR152" s="18">
        <f t="shared" si="315"/>
        <v>0</v>
      </c>
      <c r="DS152" s="18">
        <f t="shared" si="315"/>
        <v>0</v>
      </c>
      <c r="DT152" s="18">
        <f t="shared" si="315"/>
        <v>0</v>
      </c>
      <c r="DU152" s="18">
        <f t="shared" si="315"/>
        <v>0</v>
      </c>
      <c r="DV152" s="18">
        <f t="shared" si="315"/>
        <v>0</v>
      </c>
      <c r="DW152" s="18">
        <f t="shared" si="315"/>
        <v>0</v>
      </c>
      <c r="DX152" s="18">
        <f t="shared" si="315"/>
        <v>0</v>
      </c>
      <c r="DY152" s="18">
        <f t="shared" si="315"/>
        <v>0</v>
      </c>
      <c r="DZ152" s="18">
        <f t="shared" si="315"/>
        <v>0</v>
      </c>
      <c r="EA152" s="18">
        <f t="shared" si="315"/>
        <v>0</v>
      </c>
      <c r="EB152" s="18">
        <f t="shared" si="315"/>
        <v>0</v>
      </c>
      <c r="EC152" s="18">
        <f t="shared" si="315"/>
        <v>0</v>
      </c>
      <c r="ED152" s="18">
        <f t="shared" si="315"/>
        <v>0</v>
      </c>
      <c r="EE152" s="18">
        <f t="shared" si="315"/>
        <v>0</v>
      </c>
      <c r="EF152" s="18">
        <f t="shared" si="315"/>
        <v>0</v>
      </c>
      <c r="EG152" s="18">
        <f t="shared" si="315"/>
        <v>0</v>
      </c>
      <c r="EH152" s="18">
        <f>EH387</f>
        <v>0</v>
      </c>
      <c r="EI152" s="18">
        <f t="shared" ref="EI152:FR152" si="319">EI387</f>
        <v>0</v>
      </c>
      <c r="EJ152" s="18">
        <f t="shared" si="319"/>
        <v>0</v>
      </c>
      <c r="EK152" s="18">
        <f t="shared" si="319"/>
        <v>0</v>
      </c>
      <c r="EL152" s="18">
        <f t="shared" si="319"/>
        <v>0</v>
      </c>
      <c r="EM152" s="18">
        <f t="shared" si="319"/>
        <v>0</v>
      </c>
      <c r="EN152" s="18">
        <f t="shared" si="319"/>
        <v>0</v>
      </c>
      <c r="EO152" s="18">
        <f t="shared" si="319"/>
        <v>0</v>
      </c>
      <c r="EP152" s="18">
        <f t="shared" si="319"/>
        <v>0</v>
      </c>
      <c r="EQ152" s="18">
        <f t="shared" si="319"/>
        <v>0</v>
      </c>
      <c r="ER152" s="18">
        <f t="shared" si="319"/>
        <v>0</v>
      </c>
      <c r="ES152" s="18">
        <f t="shared" si="319"/>
        <v>0</v>
      </c>
      <c r="ET152" s="18">
        <f t="shared" si="319"/>
        <v>0</v>
      </c>
      <c r="EU152" s="18">
        <f t="shared" si="319"/>
        <v>0</v>
      </c>
      <c r="EV152" s="18">
        <f t="shared" si="319"/>
        <v>0</v>
      </c>
      <c r="EW152" s="18">
        <f t="shared" si="319"/>
        <v>0</v>
      </c>
      <c r="EX152" s="18">
        <f t="shared" si="319"/>
        <v>0</v>
      </c>
      <c r="EY152" s="18">
        <f t="shared" si="319"/>
        <v>0</v>
      </c>
      <c r="EZ152" s="18">
        <f t="shared" si="319"/>
        <v>0</v>
      </c>
      <c r="FA152" s="18">
        <f t="shared" si="319"/>
        <v>0</v>
      </c>
      <c r="FB152" s="18">
        <f t="shared" si="319"/>
        <v>0</v>
      </c>
      <c r="FC152" s="18">
        <f t="shared" si="319"/>
        <v>0</v>
      </c>
      <c r="FD152" s="18">
        <f t="shared" si="319"/>
        <v>0</v>
      </c>
      <c r="FE152" s="18">
        <f t="shared" si="319"/>
        <v>0</v>
      </c>
      <c r="FF152" s="18">
        <f t="shared" si="319"/>
        <v>0</v>
      </c>
      <c r="FG152" s="18">
        <f t="shared" si="319"/>
        <v>0</v>
      </c>
      <c r="FH152" s="18">
        <f t="shared" si="319"/>
        <v>0</v>
      </c>
      <c r="FI152" s="18">
        <f t="shared" si="319"/>
        <v>0</v>
      </c>
      <c r="FJ152" s="18">
        <f t="shared" si="319"/>
        <v>0</v>
      </c>
      <c r="FK152" s="18">
        <f t="shared" si="319"/>
        <v>0</v>
      </c>
      <c r="FL152" s="18">
        <f t="shared" si="319"/>
        <v>0</v>
      </c>
      <c r="FM152" s="18">
        <f t="shared" si="319"/>
        <v>0</v>
      </c>
      <c r="FN152" s="18">
        <f t="shared" si="319"/>
        <v>0</v>
      </c>
      <c r="FO152" s="18">
        <f t="shared" si="319"/>
        <v>0</v>
      </c>
      <c r="FP152" s="18">
        <f t="shared" si="319"/>
        <v>0</v>
      </c>
      <c r="FQ152" s="18">
        <f t="shared" si="319"/>
        <v>0</v>
      </c>
      <c r="FR152" s="18">
        <f t="shared" si="319"/>
        <v>0</v>
      </c>
    </row>
    <row r="153" spans="2:174">
      <c r="B153" s="30"/>
      <c r="C153" t="s">
        <v>981</v>
      </c>
      <c r="D153" s="144" t="s">
        <v>974</v>
      </c>
      <c r="I153" s="131">
        <f t="shared" si="307"/>
        <v>0</v>
      </c>
      <c r="J153" s="18">
        <f>J389</f>
        <v>0</v>
      </c>
      <c r="K153" s="18">
        <f t="shared" ref="K153:BV153" si="320">K389</f>
        <v>0</v>
      </c>
      <c r="L153" s="18">
        <f t="shared" si="320"/>
        <v>0</v>
      </c>
      <c r="M153" s="18">
        <f t="shared" si="320"/>
        <v>0</v>
      </c>
      <c r="N153" s="18">
        <f t="shared" si="320"/>
        <v>0</v>
      </c>
      <c r="O153" s="18">
        <f t="shared" si="320"/>
        <v>0</v>
      </c>
      <c r="P153" s="18">
        <f t="shared" si="320"/>
        <v>0</v>
      </c>
      <c r="Q153" s="18">
        <f t="shared" si="320"/>
        <v>0</v>
      </c>
      <c r="R153" s="18">
        <f t="shared" si="320"/>
        <v>0</v>
      </c>
      <c r="S153" s="18">
        <f t="shared" si="320"/>
        <v>0</v>
      </c>
      <c r="T153" s="18">
        <f t="shared" si="320"/>
        <v>0</v>
      </c>
      <c r="U153" s="18">
        <f t="shared" si="320"/>
        <v>0</v>
      </c>
      <c r="V153" s="18">
        <f t="shared" si="320"/>
        <v>0</v>
      </c>
      <c r="W153" s="18">
        <f t="shared" si="320"/>
        <v>0</v>
      </c>
      <c r="X153" s="18">
        <f t="shared" si="320"/>
        <v>0</v>
      </c>
      <c r="Y153" s="18">
        <f>Y389</f>
        <v>0</v>
      </c>
      <c r="Z153" s="18">
        <f t="shared" si="320"/>
        <v>0</v>
      </c>
      <c r="AA153" s="18">
        <f t="shared" si="320"/>
        <v>0</v>
      </c>
      <c r="AB153" s="18">
        <f t="shared" si="320"/>
        <v>0</v>
      </c>
      <c r="AC153" s="18">
        <f t="shared" si="320"/>
        <v>0</v>
      </c>
      <c r="AD153" s="18">
        <f t="shared" si="320"/>
        <v>0</v>
      </c>
      <c r="AE153" s="18">
        <f t="shared" si="320"/>
        <v>0</v>
      </c>
      <c r="AF153" s="18">
        <f t="shared" si="320"/>
        <v>0</v>
      </c>
      <c r="AG153" s="18">
        <f t="shared" si="320"/>
        <v>0</v>
      </c>
      <c r="AH153" s="18">
        <f t="shared" si="320"/>
        <v>0</v>
      </c>
      <c r="AI153" s="18">
        <f t="shared" si="320"/>
        <v>0</v>
      </c>
      <c r="AJ153" s="18">
        <f t="shared" si="320"/>
        <v>0</v>
      </c>
      <c r="AK153" s="18">
        <f t="shared" si="320"/>
        <v>0</v>
      </c>
      <c r="AL153" s="18">
        <f t="shared" si="320"/>
        <v>0</v>
      </c>
      <c r="AM153" s="18">
        <f t="shared" si="320"/>
        <v>0</v>
      </c>
      <c r="AN153" s="18">
        <f t="shared" si="320"/>
        <v>0</v>
      </c>
      <c r="AO153" s="18">
        <f t="shared" si="320"/>
        <v>0</v>
      </c>
      <c r="AP153" s="18">
        <f t="shared" si="320"/>
        <v>0</v>
      </c>
      <c r="AQ153" s="18">
        <f t="shared" si="320"/>
        <v>0</v>
      </c>
      <c r="AR153" s="18">
        <f t="shared" si="320"/>
        <v>0</v>
      </c>
      <c r="AS153" s="18">
        <f t="shared" si="320"/>
        <v>0</v>
      </c>
      <c r="AT153" s="18">
        <f t="shared" si="320"/>
        <v>0</v>
      </c>
      <c r="AU153" s="18">
        <f t="shared" si="320"/>
        <v>0</v>
      </c>
      <c r="AV153" s="18">
        <f t="shared" si="320"/>
        <v>0</v>
      </c>
      <c r="AW153" s="18">
        <f t="shared" si="320"/>
        <v>0</v>
      </c>
      <c r="AX153" s="18">
        <f t="shared" si="320"/>
        <v>0</v>
      </c>
      <c r="AY153" s="18">
        <f t="shared" si="320"/>
        <v>0</v>
      </c>
      <c r="AZ153" s="18">
        <f t="shared" si="320"/>
        <v>0</v>
      </c>
      <c r="BA153" s="18">
        <f t="shared" si="320"/>
        <v>0</v>
      </c>
      <c r="BB153" s="18">
        <f t="shared" si="320"/>
        <v>0</v>
      </c>
      <c r="BC153" s="18">
        <f t="shared" si="320"/>
        <v>0</v>
      </c>
      <c r="BD153" s="18">
        <f t="shared" si="320"/>
        <v>0</v>
      </c>
      <c r="BE153" s="18">
        <f t="shared" si="320"/>
        <v>0</v>
      </c>
      <c r="BF153" s="18">
        <f t="shared" si="320"/>
        <v>0</v>
      </c>
      <c r="BG153" s="18">
        <f t="shared" si="320"/>
        <v>0</v>
      </c>
      <c r="BH153" s="18">
        <f t="shared" si="320"/>
        <v>0</v>
      </c>
      <c r="BI153" s="18">
        <f t="shared" si="320"/>
        <v>0</v>
      </c>
      <c r="BJ153" s="18">
        <f t="shared" si="320"/>
        <v>0</v>
      </c>
      <c r="BK153" s="18">
        <f t="shared" si="320"/>
        <v>0</v>
      </c>
      <c r="BL153" s="18">
        <f t="shared" si="320"/>
        <v>0</v>
      </c>
      <c r="BM153" s="18">
        <f t="shared" si="320"/>
        <v>0</v>
      </c>
      <c r="BN153" s="18">
        <f t="shared" si="320"/>
        <v>0</v>
      </c>
      <c r="BO153" s="18">
        <f t="shared" si="320"/>
        <v>0</v>
      </c>
      <c r="BP153" s="18">
        <f t="shared" si="320"/>
        <v>0</v>
      </c>
      <c r="BQ153" s="18">
        <f t="shared" si="320"/>
        <v>0</v>
      </c>
      <c r="BR153" s="18">
        <f t="shared" si="320"/>
        <v>0</v>
      </c>
      <c r="BS153" s="18">
        <f t="shared" si="320"/>
        <v>0</v>
      </c>
      <c r="BT153" s="18">
        <f t="shared" si="320"/>
        <v>0</v>
      </c>
      <c r="BU153" s="18">
        <f t="shared" si="320"/>
        <v>0</v>
      </c>
      <c r="BV153" s="18">
        <f t="shared" si="320"/>
        <v>0</v>
      </c>
      <c r="BW153" s="18">
        <f t="shared" ref="BW153:EH153" si="321">BW389</f>
        <v>0</v>
      </c>
      <c r="BX153" s="18">
        <f t="shared" si="321"/>
        <v>0</v>
      </c>
      <c r="BY153" s="18">
        <f t="shared" si="321"/>
        <v>0</v>
      </c>
      <c r="BZ153" s="18">
        <f t="shared" si="321"/>
        <v>0</v>
      </c>
      <c r="CA153" s="18">
        <f t="shared" si="321"/>
        <v>0</v>
      </c>
      <c r="CB153" s="18">
        <f t="shared" si="321"/>
        <v>0</v>
      </c>
      <c r="CC153" s="18">
        <f t="shared" si="321"/>
        <v>0</v>
      </c>
      <c r="CD153" s="18">
        <f t="shared" si="321"/>
        <v>0</v>
      </c>
      <c r="CE153" s="18">
        <f t="shared" si="321"/>
        <v>0</v>
      </c>
      <c r="CF153" s="18">
        <f t="shared" si="321"/>
        <v>0</v>
      </c>
      <c r="CG153" s="18">
        <f t="shared" si="321"/>
        <v>0</v>
      </c>
      <c r="CH153" s="18">
        <f t="shared" si="321"/>
        <v>0</v>
      </c>
      <c r="CI153" s="18">
        <f t="shared" si="321"/>
        <v>0</v>
      </c>
      <c r="CJ153" s="18">
        <f t="shared" si="321"/>
        <v>0</v>
      </c>
      <c r="CK153" s="18">
        <f t="shared" si="321"/>
        <v>0</v>
      </c>
      <c r="CL153" s="18">
        <f t="shared" si="321"/>
        <v>0</v>
      </c>
      <c r="CM153" s="18">
        <f t="shared" si="321"/>
        <v>0</v>
      </c>
      <c r="CN153" s="18">
        <f t="shared" si="321"/>
        <v>0</v>
      </c>
      <c r="CO153" s="18">
        <f t="shared" si="321"/>
        <v>0</v>
      </c>
      <c r="CP153" s="18">
        <f t="shared" si="321"/>
        <v>0</v>
      </c>
      <c r="CQ153" s="18">
        <f t="shared" si="321"/>
        <v>0</v>
      </c>
      <c r="CR153" s="18">
        <f t="shared" si="321"/>
        <v>0</v>
      </c>
      <c r="CS153" s="18">
        <f t="shared" si="321"/>
        <v>0</v>
      </c>
      <c r="CT153" s="18">
        <f t="shared" si="321"/>
        <v>0</v>
      </c>
      <c r="CU153" s="18">
        <f t="shared" si="321"/>
        <v>0</v>
      </c>
      <c r="CV153" s="18">
        <f t="shared" si="321"/>
        <v>0</v>
      </c>
      <c r="CW153" s="18">
        <f t="shared" si="321"/>
        <v>0</v>
      </c>
      <c r="CX153" s="18">
        <f t="shared" si="321"/>
        <v>0</v>
      </c>
      <c r="CY153" s="18">
        <f t="shared" si="321"/>
        <v>0</v>
      </c>
      <c r="CZ153" s="18">
        <f t="shared" si="321"/>
        <v>0</v>
      </c>
      <c r="DA153" s="18">
        <f t="shared" si="321"/>
        <v>0</v>
      </c>
      <c r="DB153" s="18">
        <f t="shared" si="321"/>
        <v>0</v>
      </c>
      <c r="DC153" s="18">
        <f t="shared" si="321"/>
        <v>0</v>
      </c>
      <c r="DD153" s="18">
        <f t="shared" si="321"/>
        <v>0</v>
      </c>
      <c r="DE153" s="18">
        <f t="shared" si="321"/>
        <v>0</v>
      </c>
      <c r="DF153" s="18">
        <f t="shared" si="321"/>
        <v>0</v>
      </c>
      <c r="DG153" s="18">
        <f t="shared" si="321"/>
        <v>0</v>
      </c>
      <c r="DH153" s="18">
        <f t="shared" si="321"/>
        <v>0</v>
      </c>
      <c r="DI153" s="18">
        <f t="shared" si="321"/>
        <v>0</v>
      </c>
      <c r="DJ153" s="18">
        <f t="shared" si="321"/>
        <v>0</v>
      </c>
      <c r="DK153" s="18">
        <f t="shared" si="321"/>
        <v>0</v>
      </c>
      <c r="DL153" s="18">
        <f t="shared" si="321"/>
        <v>0</v>
      </c>
      <c r="DM153" s="18">
        <f t="shared" si="321"/>
        <v>0</v>
      </c>
      <c r="DN153" s="18">
        <f t="shared" si="321"/>
        <v>0</v>
      </c>
      <c r="DO153" s="18">
        <f t="shared" si="321"/>
        <v>0</v>
      </c>
      <c r="DP153" s="18">
        <f t="shared" si="321"/>
        <v>0</v>
      </c>
      <c r="DQ153" s="18">
        <f t="shared" si="321"/>
        <v>0</v>
      </c>
      <c r="DR153" s="18">
        <f t="shared" si="321"/>
        <v>0</v>
      </c>
      <c r="DS153" s="18">
        <f t="shared" si="321"/>
        <v>0</v>
      </c>
      <c r="DT153" s="18">
        <f t="shared" si="321"/>
        <v>0</v>
      </c>
      <c r="DU153" s="18">
        <f t="shared" si="321"/>
        <v>0</v>
      </c>
      <c r="DV153" s="18">
        <f t="shared" si="321"/>
        <v>0</v>
      </c>
      <c r="DW153" s="18">
        <f t="shared" si="321"/>
        <v>0</v>
      </c>
      <c r="DX153" s="18">
        <f t="shared" si="321"/>
        <v>0</v>
      </c>
      <c r="DY153" s="18">
        <f t="shared" si="321"/>
        <v>0</v>
      </c>
      <c r="DZ153" s="18">
        <f t="shared" si="321"/>
        <v>0</v>
      </c>
      <c r="EA153" s="18">
        <f t="shared" si="321"/>
        <v>0</v>
      </c>
      <c r="EB153" s="18">
        <f t="shared" si="321"/>
        <v>0</v>
      </c>
      <c r="EC153" s="18">
        <f t="shared" si="321"/>
        <v>0</v>
      </c>
      <c r="ED153" s="18">
        <f t="shared" si="321"/>
        <v>0</v>
      </c>
      <c r="EE153" s="18">
        <f t="shared" si="321"/>
        <v>0</v>
      </c>
      <c r="EF153" s="18">
        <f t="shared" si="321"/>
        <v>0</v>
      </c>
      <c r="EG153" s="18">
        <f t="shared" si="321"/>
        <v>0</v>
      </c>
      <c r="EH153" s="18">
        <f t="shared" si="321"/>
        <v>0</v>
      </c>
      <c r="EI153" s="18">
        <f t="shared" ref="EI153:FR153" si="322">EI389</f>
        <v>0</v>
      </c>
      <c r="EJ153" s="18">
        <f t="shared" si="322"/>
        <v>0</v>
      </c>
      <c r="EK153" s="18">
        <f t="shared" si="322"/>
        <v>0</v>
      </c>
      <c r="EL153" s="18">
        <f t="shared" si="322"/>
        <v>0</v>
      </c>
      <c r="EM153" s="18">
        <f t="shared" si="322"/>
        <v>0</v>
      </c>
      <c r="EN153" s="18">
        <f t="shared" si="322"/>
        <v>0</v>
      </c>
      <c r="EO153" s="18">
        <f t="shared" si="322"/>
        <v>0</v>
      </c>
      <c r="EP153" s="18">
        <f t="shared" si="322"/>
        <v>0</v>
      </c>
      <c r="EQ153" s="18">
        <f t="shared" si="322"/>
        <v>0</v>
      </c>
      <c r="ER153" s="18">
        <f t="shared" si="322"/>
        <v>0</v>
      </c>
      <c r="ES153" s="18">
        <f t="shared" si="322"/>
        <v>0</v>
      </c>
      <c r="ET153" s="18">
        <f t="shared" si="322"/>
        <v>0</v>
      </c>
      <c r="EU153" s="18">
        <f t="shared" si="322"/>
        <v>0</v>
      </c>
      <c r="EV153" s="18">
        <f t="shared" si="322"/>
        <v>0</v>
      </c>
      <c r="EW153" s="18">
        <f t="shared" si="322"/>
        <v>0</v>
      </c>
      <c r="EX153" s="18">
        <f t="shared" si="322"/>
        <v>0</v>
      </c>
      <c r="EY153" s="18">
        <f t="shared" si="322"/>
        <v>0</v>
      </c>
      <c r="EZ153" s="18">
        <f t="shared" si="322"/>
        <v>0</v>
      </c>
      <c r="FA153" s="18">
        <f t="shared" si="322"/>
        <v>0</v>
      </c>
      <c r="FB153" s="18">
        <f t="shared" si="322"/>
        <v>0</v>
      </c>
      <c r="FC153" s="18">
        <f t="shared" si="322"/>
        <v>0</v>
      </c>
      <c r="FD153" s="18">
        <f t="shared" si="322"/>
        <v>0</v>
      </c>
      <c r="FE153" s="18">
        <f t="shared" si="322"/>
        <v>0</v>
      </c>
      <c r="FF153" s="18">
        <f t="shared" si="322"/>
        <v>0</v>
      </c>
      <c r="FG153" s="18">
        <f t="shared" si="322"/>
        <v>0</v>
      </c>
      <c r="FH153" s="18">
        <f t="shared" si="322"/>
        <v>0</v>
      </c>
      <c r="FI153" s="18">
        <f t="shared" si="322"/>
        <v>0</v>
      </c>
      <c r="FJ153" s="18">
        <f t="shared" si="322"/>
        <v>0</v>
      </c>
      <c r="FK153" s="18">
        <f t="shared" si="322"/>
        <v>0</v>
      </c>
      <c r="FL153" s="18">
        <f t="shared" si="322"/>
        <v>0</v>
      </c>
      <c r="FM153" s="18">
        <f t="shared" si="322"/>
        <v>0</v>
      </c>
      <c r="FN153" s="18">
        <f t="shared" si="322"/>
        <v>0</v>
      </c>
      <c r="FO153" s="18">
        <f t="shared" si="322"/>
        <v>0</v>
      </c>
      <c r="FP153" s="18">
        <f t="shared" si="322"/>
        <v>0</v>
      </c>
      <c r="FQ153" s="18">
        <f t="shared" si="322"/>
        <v>0</v>
      </c>
      <c r="FR153" s="18">
        <f t="shared" si="322"/>
        <v>0</v>
      </c>
    </row>
    <row r="154" spans="2:174">
      <c r="B154" s="30"/>
      <c r="C154" t="s">
        <v>982</v>
      </c>
      <c r="D154" s="144" t="s">
        <v>974</v>
      </c>
      <c r="F154" s="99" t="s">
        <v>995</v>
      </c>
      <c r="I154" s="154">
        <f t="shared" si="307"/>
        <v>0</v>
      </c>
      <c r="J154" s="18">
        <f>J390</f>
        <v>0</v>
      </c>
      <c r="K154" s="18">
        <f t="shared" ref="K154:BV154" si="323">K390</f>
        <v>0</v>
      </c>
      <c r="L154" s="18">
        <f t="shared" si="323"/>
        <v>0</v>
      </c>
      <c r="M154" s="18">
        <f t="shared" si="323"/>
        <v>0</v>
      </c>
      <c r="N154" s="18">
        <f t="shared" si="323"/>
        <v>0</v>
      </c>
      <c r="O154" s="18">
        <f t="shared" si="323"/>
        <v>0</v>
      </c>
      <c r="P154" s="18">
        <f t="shared" si="323"/>
        <v>0</v>
      </c>
      <c r="Q154" s="18">
        <f t="shared" si="323"/>
        <v>0</v>
      </c>
      <c r="R154" s="18">
        <f t="shared" si="323"/>
        <v>0</v>
      </c>
      <c r="S154" s="18">
        <f t="shared" si="323"/>
        <v>0</v>
      </c>
      <c r="T154" s="18">
        <f t="shared" si="323"/>
        <v>0</v>
      </c>
      <c r="U154" s="18">
        <f t="shared" si="323"/>
        <v>0</v>
      </c>
      <c r="V154" s="18">
        <f t="shared" si="323"/>
        <v>0</v>
      </c>
      <c r="W154" s="18">
        <f t="shared" si="323"/>
        <v>0</v>
      </c>
      <c r="X154" s="18">
        <f t="shared" si="323"/>
        <v>0</v>
      </c>
      <c r="Y154" s="18">
        <f t="shared" si="323"/>
        <v>0</v>
      </c>
      <c r="Z154" s="18">
        <f t="shared" si="323"/>
        <v>0</v>
      </c>
      <c r="AA154" s="18">
        <f t="shared" si="323"/>
        <v>0</v>
      </c>
      <c r="AB154" s="18">
        <f t="shared" si="323"/>
        <v>0</v>
      </c>
      <c r="AC154" s="18">
        <f t="shared" si="323"/>
        <v>0</v>
      </c>
      <c r="AD154" s="18">
        <f t="shared" si="323"/>
        <v>0</v>
      </c>
      <c r="AE154" s="18">
        <f t="shared" si="323"/>
        <v>0</v>
      </c>
      <c r="AF154" s="18">
        <f t="shared" si="323"/>
        <v>0</v>
      </c>
      <c r="AG154" s="18">
        <f t="shared" si="323"/>
        <v>0</v>
      </c>
      <c r="AH154" s="18">
        <f t="shared" si="323"/>
        <v>0</v>
      </c>
      <c r="AI154" s="18">
        <f t="shared" si="323"/>
        <v>0</v>
      </c>
      <c r="AJ154" s="18">
        <f t="shared" si="323"/>
        <v>0</v>
      </c>
      <c r="AK154" s="18">
        <f t="shared" si="323"/>
        <v>0</v>
      </c>
      <c r="AL154" s="18">
        <f t="shared" si="323"/>
        <v>0</v>
      </c>
      <c r="AM154" s="18">
        <f t="shared" si="323"/>
        <v>0</v>
      </c>
      <c r="AN154" s="18">
        <f t="shared" si="323"/>
        <v>0</v>
      </c>
      <c r="AO154" s="18">
        <f t="shared" si="323"/>
        <v>0</v>
      </c>
      <c r="AP154" s="18">
        <f t="shared" si="323"/>
        <v>0</v>
      </c>
      <c r="AQ154" s="18">
        <f t="shared" si="323"/>
        <v>0</v>
      </c>
      <c r="AR154" s="18">
        <f t="shared" si="323"/>
        <v>0</v>
      </c>
      <c r="AS154" s="18">
        <f t="shared" si="323"/>
        <v>0</v>
      </c>
      <c r="AT154" s="18">
        <f t="shared" si="323"/>
        <v>0</v>
      </c>
      <c r="AU154" s="18">
        <f t="shared" si="323"/>
        <v>0</v>
      </c>
      <c r="AV154" s="18">
        <f t="shared" si="323"/>
        <v>0</v>
      </c>
      <c r="AW154" s="18">
        <f t="shared" si="323"/>
        <v>0</v>
      </c>
      <c r="AX154" s="18">
        <f t="shared" si="323"/>
        <v>0</v>
      </c>
      <c r="AY154" s="18">
        <f t="shared" si="323"/>
        <v>0</v>
      </c>
      <c r="AZ154" s="18">
        <f t="shared" si="323"/>
        <v>0</v>
      </c>
      <c r="BA154" s="18">
        <f t="shared" si="323"/>
        <v>0</v>
      </c>
      <c r="BB154" s="18">
        <f t="shared" si="323"/>
        <v>0</v>
      </c>
      <c r="BC154" s="18">
        <f t="shared" si="323"/>
        <v>0</v>
      </c>
      <c r="BD154" s="18">
        <f t="shared" si="323"/>
        <v>0</v>
      </c>
      <c r="BE154" s="18">
        <f t="shared" si="323"/>
        <v>0</v>
      </c>
      <c r="BF154" s="18">
        <f t="shared" si="323"/>
        <v>0</v>
      </c>
      <c r="BG154" s="18">
        <f t="shared" si="323"/>
        <v>0</v>
      </c>
      <c r="BH154" s="18">
        <f t="shared" si="323"/>
        <v>0</v>
      </c>
      <c r="BI154" s="18">
        <f t="shared" si="323"/>
        <v>0</v>
      </c>
      <c r="BJ154" s="18">
        <f t="shared" si="323"/>
        <v>0</v>
      </c>
      <c r="BK154" s="18">
        <f t="shared" si="323"/>
        <v>0</v>
      </c>
      <c r="BL154" s="18">
        <f t="shared" si="323"/>
        <v>0</v>
      </c>
      <c r="BM154" s="18">
        <f t="shared" si="323"/>
        <v>0</v>
      </c>
      <c r="BN154" s="18">
        <f t="shared" si="323"/>
        <v>0</v>
      </c>
      <c r="BO154" s="18">
        <f t="shared" si="323"/>
        <v>0</v>
      </c>
      <c r="BP154" s="18">
        <f t="shared" si="323"/>
        <v>0</v>
      </c>
      <c r="BQ154" s="18">
        <f t="shared" si="323"/>
        <v>0</v>
      </c>
      <c r="BR154" s="18">
        <f t="shared" si="323"/>
        <v>0</v>
      </c>
      <c r="BS154" s="18">
        <f t="shared" si="323"/>
        <v>0</v>
      </c>
      <c r="BT154" s="18">
        <f t="shared" si="323"/>
        <v>0</v>
      </c>
      <c r="BU154" s="18">
        <f t="shared" si="323"/>
        <v>0</v>
      </c>
      <c r="BV154" s="18">
        <f t="shared" si="323"/>
        <v>0</v>
      </c>
      <c r="BW154" s="18">
        <f t="shared" ref="BW154:EH154" si="324">BW390</f>
        <v>0</v>
      </c>
      <c r="BX154" s="18">
        <f t="shared" si="324"/>
        <v>0</v>
      </c>
      <c r="BY154" s="18">
        <f t="shared" si="324"/>
        <v>0</v>
      </c>
      <c r="BZ154" s="18">
        <f t="shared" si="324"/>
        <v>0</v>
      </c>
      <c r="CA154" s="18">
        <f t="shared" si="324"/>
        <v>0</v>
      </c>
      <c r="CB154" s="18">
        <f t="shared" si="324"/>
        <v>0</v>
      </c>
      <c r="CC154" s="18">
        <f t="shared" si="324"/>
        <v>0</v>
      </c>
      <c r="CD154" s="18">
        <f t="shared" si="324"/>
        <v>0</v>
      </c>
      <c r="CE154" s="18">
        <f t="shared" si="324"/>
        <v>0</v>
      </c>
      <c r="CF154" s="18">
        <f t="shared" si="324"/>
        <v>0</v>
      </c>
      <c r="CG154" s="18">
        <f t="shared" si="324"/>
        <v>0</v>
      </c>
      <c r="CH154" s="18">
        <f t="shared" si="324"/>
        <v>0</v>
      </c>
      <c r="CI154" s="18">
        <f t="shared" si="324"/>
        <v>0</v>
      </c>
      <c r="CJ154" s="18">
        <f t="shared" si="324"/>
        <v>0</v>
      </c>
      <c r="CK154" s="18">
        <f t="shared" si="324"/>
        <v>0</v>
      </c>
      <c r="CL154" s="18">
        <f t="shared" si="324"/>
        <v>0</v>
      </c>
      <c r="CM154" s="18">
        <f t="shared" si="324"/>
        <v>0</v>
      </c>
      <c r="CN154" s="18">
        <f t="shared" si="324"/>
        <v>0</v>
      </c>
      <c r="CO154" s="18">
        <f t="shared" si="324"/>
        <v>0</v>
      </c>
      <c r="CP154" s="18">
        <f t="shared" si="324"/>
        <v>0</v>
      </c>
      <c r="CQ154" s="18">
        <f t="shared" si="324"/>
        <v>0</v>
      </c>
      <c r="CR154" s="18">
        <f t="shared" si="324"/>
        <v>0</v>
      </c>
      <c r="CS154" s="18">
        <f t="shared" si="324"/>
        <v>0</v>
      </c>
      <c r="CT154" s="18">
        <f t="shared" si="324"/>
        <v>0</v>
      </c>
      <c r="CU154" s="18">
        <f t="shared" si="324"/>
        <v>0</v>
      </c>
      <c r="CV154" s="18">
        <f t="shared" si="324"/>
        <v>0</v>
      </c>
      <c r="CW154" s="18">
        <f t="shared" si="324"/>
        <v>0</v>
      </c>
      <c r="CX154" s="18">
        <f t="shared" si="324"/>
        <v>0</v>
      </c>
      <c r="CY154" s="18">
        <f t="shared" si="324"/>
        <v>0</v>
      </c>
      <c r="CZ154" s="18">
        <f t="shared" si="324"/>
        <v>0</v>
      </c>
      <c r="DA154" s="18">
        <f t="shared" si="324"/>
        <v>0</v>
      </c>
      <c r="DB154" s="18">
        <f t="shared" si="324"/>
        <v>0</v>
      </c>
      <c r="DC154" s="18">
        <f t="shared" si="324"/>
        <v>0</v>
      </c>
      <c r="DD154" s="18">
        <f t="shared" si="324"/>
        <v>0</v>
      </c>
      <c r="DE154" s="18">
        <f t="shared" si="324"/>
        <v>0</v>
      </c>
      <c r="DF154" s="18">
        <f t="shared" si="324"/>
        <v>0</v>
      </c>
      <c r="DG154" s="18">
        <f t="shared" si="324"/>
        <v>0</v>
      </c>
      <c r="DH154" s="18">
        <f t="shared" si="324"/>
        <v>0</v>
      </c>
      <c r="DI154" s="18">
        <f t="shared" si="324"/>
        <v>0</v>
      </c>
      <c r="DJ154" s="18">
        <f t="shared" si="324"/>
        <v>0</v>
      </c>
      <c r="DK154" s="18">
        <f t="shared" si="324"/>
        <v>0</v>
      </c>
      <c r="DL154" s="18">
        <f t="shared" si="324"/>
        <v>0</v>
      </c>
      <c r="DM154" s="18">
        <f t="shared" si="324"/>
        <v>0</v>
      </c>
      <c r="DN154" s="18">
        <f t="shared" si="324"/>
        <v>0</v>
      </c>
      <c r="DO154" s="18">
        <f t="shared" si="324"/>
        <v>0</v>
      </c>
      <c r="DP154" s="18">
        <f t="shared" si="324"/>
        <v>0</v>
      </c>
      <c r="DQ154" s="18">
        <f t="shared" si="324"/>
        <v>0</v>
      </c>
      <c r="DR154" s="18">
        <f t="shared" si="324"/>
        <v>0</v>
      </c>
      <c r="DS154" s="18">
        <f t="shared" si="324"/>
        <v>0</v>
      </c>
      <c r="DT154" s="18">
        <f t="shared" si="324"/>
        <v>0</v>
      </c>
      <c r="DU154" s="18">
        <f t="shared" si="324"/>
        <v>0</v>
      </c>
      <c r="DV154" s="18">
        <f t="shared" si="324"/>
        <v>0</v>
      </c>
      <c r="DW154" s="18">
        <f t="shared" si="324"/>
        <v>0</v>
      </c>
      <c r="DX154" s="18">
        <f t="shared" si="324"/>
        <v>0</v>
      </c>
      <c r="DY154" s="18">
        <f t="shared" si="324"/>
        <v>0</v>
      </c>
      <c r="DZ154" s="18">
        <f t="shared" si="324"/>
        <v>0</v>
      </c>
      <c r="EA154" s="18">
        <f t="shared" si="324"/>
        <v>0</v>
      </c>
      <c r="EB154" s="18">
        <f t="shared" si="324"/>
        <v>0</v>
      </c>
      <c r="EC154" s="18">
        <f t="shared" si="324"/>
        <v>0</v>
      </c>
      <c r="ED154" s="18">
        <f t="shared" si="324"/>
        <v>0</v>
      </c>
      <c r="EE154" s="18">
        <f t="shared" si="324"/>
        <v>0</v>
      </c>
      <c r="EF154" s="18">
        <f t="shared" si="324"/>
        <v>0</v>
      </c>
      <c r="EG154" s="18">
        <f t="shared" si="324"/>
        <v>0</v>
      </c>
      <c r="EH154" s="18">
        <f t="shared" si="324"/>
        <v>0</v>
      </c>
      <c r="EI154" s="18">
        <f t="shared" ref="EI154:FR154" si="325">EI390</f>
        <v>0</v>
      </c>
      <c r="EJ154" s="18">
        <f t="shared" si="325"/>
        <v>0</v>
      </c>
      <c r="EK154" s="18">
        <f t="shared" si="325"/>
        <v>0</v>
      </c>
      <c r="EL154" s="18">
        <f t="shared" si="325"/>
        <v>0</v>
      </c>
      <c r="EM154" s="18">
        <f t="shared" si="325"/>
        <v>0</v>
      </c>
      <c r="EN154" s="18">
        <f t="shared" si="325"/>
        <v>0</v>
      </c>
      <c r="EO154" s="18">
        <f t="shared" si="325"/>
        <v>0</v>
      </c>
      <c r="EP154" s="18">
        <f t="shared" si="325"/>
        <v>0</v>
      </c>
      <c r="EQ154" s="18">
        <f t="shared" si="325"/>
        <v>0</v>
      </c>
      <c r="ER154" s="18">
        <f t="shared" si="325"/>
        <v>0</v>
      </c>
      <c r="ES154" s="18">
        <f t="shared" si="325"/>
        <v>0</v>
      </c>
      <c r="ET154" s="18">
        <f t="shared" si="325"/>
        <v>0</v>
      </c>
      <c r="EU154" s="18">
        <f t="shared" si="325"/>
        <v>0</v>
      </c>
      <c r="EV154" s="18">
        <f t="shared" si="325"/>
        <v>0</v>
      </c>
      <c r="EW154" s="18">
        <f t="shared" si="325"/>
        <v>0</v>
      </c>
      <c r="EX154" s="18">
        <f t="shared" si="325"/>
        <v>0</v>
      </c>
      <c r="EY154" s="18">
        <f t="shared" si="325"/>
        <v>0</v>
      </c>
      <c r="EZ154" s="18">
        <f t="shared" si="325"/>
        <v>0</v>
      </c>
      <c r="FA154" s="18">
        <f t="shared" si="325"/>
        <v>0</v>
      </c>
      <c r="FB154" s="18">
        <f t="shared" si="325"/>
        <v>0</v>
      </c>
      <c r="FC154" s="18">
        <f t="shared" si="325"/>
        <v>0</v>
      </c>
      <c r="FD154" s="18">
        <f t="shared" si="325"/>
        <v>0</v>
      </c>
      <c r="FE154" s="18">
        <f t="shared" si="325"/>
        <v>0</v>
      </c>
      <c r="FF154" s="18">
        <f t="shared" si="325"/>
        <v>0</v>
      </c>
      <c r="FG154" s="18">
        <f t="shared" si="325"/>
        <v>0</v>
      </c>
      <c r="FH154" s="18">
        <f t="shared" si="325"/>
        <v>0</v>
      </c>
      <c r="FI154" s="18">
        <f t="shared" si="325"/>
        <v>0</v>
      </c>
      <c r="FJ154" s="18">
        <f t="shared" si="325"/>
        <v>0</v>
      </c>
      <c r="FK154" s="18">
        <f t="shared" si="325"/>
        <v>0</v>
      </c>
      <c r="FL154" s="18">
        <f t="shared" si="325"/>
        <v>0</v>
      </c>
      <c r="FM154" s="18">
        <f t="shared" si="325"/>
        <v>0</v>
      </c>
      <c r="FN154" s="18">
        <f t="shared" si="325"/>
        <v>0</v>
      </c>
      <c r="FO154" s="18">
        <f t="shared" si="325"/>
        <v>0</v>
      </c>
      <c r="FP154" s="18">
        <f t="shared" si="325"/>
        <v>0</v>
      </c>
      <c r="FQ154" s="18">
        <f t="shared" si="325"/>
        <v>0</v>
      </c>
      <c r="FR154" s="18">
        <f t="shared" si="325"/>
        <v>0</v>
      </c>
    </row>
    <row r="155" spans="2:174">
      <c r="C155" s="184" t="s">
        <v>983</v>
      </c>
      <c r="D155" s="356" t="s">
        <v>974</v>
      </c>
      <c r="E155" s="184"/>
      <c r="F155" s="185">
        <f>SUM(I148:I154) - I155</f>
        <v>0</v>
      </c>
      <c r="G155" s="184"/>
      <c r="H155" s="184"/>
      <c r="I155" s="131">
        <f>SUM(J155:FR155)</f>
        <v>2562894.0135281938</v>
      </c>
      <c r="J155" s="98">
        <f t="shared" ref="J155:AO155" si="326">J391</f>
        <v>0</v>
      </c>
      <c r="K155" s="98">
        <f t="shared" si="326"/>
        <v>0</v>
      </c>
      <c r="L155" s="98">
        <f t="shared" si="326"/>
        <v>0</v>
      </c>
      <c r="M155" s="98">
        <f t="shared" si="326"/>
        <v>0</v>
      </c>
      <c r="N155" s="98">
        <f t="shared" si="326"/>
        <v>0</v>
      </c>
      <c r="O155" s="98">
        <f t="shared" si="326"/>
        <v>0</v>
      </c>
      <c r="P155" s="98">
        <f t="shared" si="326"/>
        <v>0</v>
      </c>
      <c r="Q155" s="98">
        <f t="shared" si="326"/>
        <v>0</v>
      </c>
      <c r="R155" s="98">
        <f t="shared" si="326"/>
        <v>0</v>
      </c>
      <c r="S155" s="98">
        <f t="shared" si="326"/>
        <v>0</v>
      </c>
      <c r="T155" s="98">
        <f t="shared" si="326"/>
        <v>0</v>
      </c>
      <c r="U155" s="98">
        <f t="shared" si="326"/>
        <v>0</v>
      </c>
      <c r="V155" s="98">
        <f t="shared" si="326"/>
        <v>0</v>
      </c>
      <c r="W155" s="98">
        <f t="shared" si="326"/>
        <v>0</v>
      </c>
      <c r="X155" s="98">
        <f t="shared" si="326"/>
        <v>0</v>
      </c>
      <c r="Y155" s="98">
        <f t="shared" si="326"/>
        <v>0</v>
      </c>
      <c r="Z155" s="98">
        <f t="shared" si="326"/>
        <v>0</v>
      </c>
      <c r="AA155" s="98">
        <f t="shared" si="326"/>
        <v>0</v>
      </c>
      <c r="AB155" s="98">
        <f t="shared" si="326"/>
        <v>8764.0587659552384</v>
      </c>
      <c r="AC155" s="98">
        <f t="shared" si="326"/>
        <v>17284.756149055414</v>
      </c>
      <c r="AD155" s="98">
        <f t="shared" si="326"/>
        <v>15864.970736016541</v>
      </c>
      <c r="AE155" s="98">
        <f t="shared" si="326"/>
        <v>10934.049228972799</v>
      </c>
      <c r="AF155" s="98">
        <f t="shared" si="326"/>
        <v>8764.0587659552384</v>
      </c>
      <c r="AG155" s="98">
        <f t="shared" si="326"/>
        <v>17284.756149055414</v>
      </c>
      <c r="AH155" s="98">
        <f t="shared" si="326"/>
        <v>15864.970736016541</v>
      </c>
      <c r="AI155" s="98">
        <f t="shared" si="326"/>
        <v>10934.049228972799</v>
      </c>
      <c r="AJ155" s="98">
        <f t="shared" si="326"/>
        <v>9035.1121298507624</v>
      </c>
      <c r="AK155" s="98">
        <f t="shared" si="326"/>
        <v>17819.336236139607</v>
      </c>
      <c r="AL155" s="98">
        <f t="shared" si="326"/>
        <v>16355.639934037672</v>
      </c>
      <c r="AM155" s="98">
        <f t="shared" si="326"/>
        <v>11272.215699971955</v>
      </c>
      <c r="AN155" s="98">
        <f t="shared" si="326"/>
        <v>9035.1121298507624</v>
      </c>
      <c r="AO155" s="98">
        <f t="shared" si="326"/>
        <v>17819.336236139607</v>
      </c>
      <c r="AP155" s="98">
        <f t="shared" ref="AP155:BU155" si="327">AP391</f>
        <v>16355.639934037672</v>
      </c>
      <c r="AQ155" s="98">
        <f t="shared" si="327"/>
        <v>11272.215699971955</v>
      </c>
      <c r="AR155" s="98">
        <f t="shared" si="327"/>
        <v>9035.1121298507624</v>
      </c>
      <c r="AS155" s="98">
        <f t="shared" si="327"/>
        <v>17819.336236139607</v>
      </c>
      <c r="AT155" s="98">
        <f t="shared" si="327"/>
        <v>16355.639934037672</v>
      </c>
      <c r="AU155" s="98">
        <f t="shared" si="327"/>
        <v>11272.215699971955</v>
      </c>
      <c r="AV155" s="98">
        <f t="shared" si="327"/>
        <v>9035.1121298507624</v>
      </c>
      <c r="AW155" s="98">
        <f t="shared" si="327"/>
        <v>17819.336236139607</v>
      </c>
      <c r="AX155" s="98">
        <f t="shared" si="327"/>
        <v>16355.639934037672</v>
      </c>
      <c r="AY155" s="98">
        <f t="shared" si="327"/>
        <v>11272.215699971955</v>
      </c>
      <c r="AZ155" s="98">
        <f t="shared" si="327"/>
        <v>9035.1121298507624</v>
      </c>
      <c r="BA155" s="98">
        <f t="shared" si="327"/>
        <v>17819.336236139607</v>
      </c>
      <c r="BB155" s="98">
        <f t="shared" si="327"/>
        <v>16355.639934037672</v>
      </c>
      <c r="BC155" s="98">
        <f t="shared" si="327"/>
        <v>11272.215699971955</v>
      </c>
      <c r="BD155" s="98">
        <f t="shared" si="327"/>
        <v>9035.1121298507624</v>
      </c>
      <c r="BE155" s="98">
        <f t="shared" si="327"/>
        <v>17819.336236139607</v>
      </c>
      <c r="BF155" s="98">
        <f t="shared" si="327"/>
        <v>16355.639934037672</v>
      </c>
      <c r="BG155" s="98">
        <f t="shared" si="327"/>
        <v>11272.215699971955</v>
      </c>
      <c r="BH155" s="98">
        <f t="shared" si="327"/>
        <v>9035.1121298507624</v>
      </c>
      <c r="BI155" s="98">
        <f t="shared" si="327"/>
        <v>17819.336236139607</v>
      </c>
      <c r="BJ155" s="98">
        <f t="shared" si="327"/>
        <v>16355.639934037672</v>
      </c>
      <c r="BK155" s="98">
        <f t="shared" si="327"/>
        <v>11272.215699971955</v>
      </c>
      <c r="BL155" s="98">
        <f t="shared" si="327"/>
        <v>9035.1121298507624</v>
      </c>
      <c r="BM155" s="98">
        <f t="shared" si="327"/>
        <v>17819.336236139607</v>
      </c>
      <c r="BN155" s="98">
        <f t="shared" si="327"/>
        <v>19109.84686948235</v>
      </c>
      <c r="BO155" s="98">
        <f t="shared" si="327"/>
        <v>13170.399738254759</v>
      </c>
      <c r="BP155" s="98">
        <f t="shared" si="327"/>
        <v>10535.466097718851</v>
      </c>
      <c r="BQ155" s="98">
        <f t="shared" si="327"/>
        <v>20778.382171866055</v>
      </c>
      <c r="BR155" s="98">
        <f t="shared" si="327"/>
        <v>19643.775991015689</v>
      </c>
      <c r="BS155" s="98">
        <f t="shared" si="327"/>
        <v>13538.3807069416</v>
      </c>
      <c r="BT155" s="98">
        <f t="shared" si="327"/>
        <v>10829.783527382579</v>
      </c>
      <c r="BU155" s="98">
        <f t="shared" si="327"/>
        <v>21358.844391256465</v>
      </c>
      <c r="BV155" s="98">
        <f t="shared" ref="BV155:DA155" si="328">BV391</f>
        <v>20192.541997658493</v>
      </c>
      <c r="BW155" s="98">
        <f t="shared" si="328"/>
        <v>13916.587173985221</v>
      </c>
      <c r="BX155" s="98">
        <f t="shared" si="328"/>
        <v>11132.278083338186</v>
      </c>
      <c r="BY155" s="98">
        <f t="shared" si="328"/>
        <v>21955.433799855618</v>
      </c>
      <c r="BZ155" s="98">
        <f t="shared" si="328"/>
        <v>20756.55456630795</v>
      </c>
      <c r="CA155" s="98">
        <f t="shared" si="328"/>
        <v>14276.51818362564</v>
      </c>
      <c r="CB155" s="98">
        <f t="shared" si="328"/>
        <v>11443.175507476486</v>
      </c>
      <c r="CC155" s="98">
        <f t="shared" si="328"/>
        <v>22568.595613018591</v>
      </c>
      <c r="CD155" s="98">
        <f t="shared" si="328"/>
        <v>21336.234601278484</v>
      </c>
      <c r="CE155" s="98">
        <f t="shared" si="328"/>
        <v>14704.813729134408</v>
      </c>
      <c r="CF155" s="98">
        <f t="shared" si="328"/>
        <v>11762.707726788076</v>
      </c>
      <c r="CG155" s="98">
        <f t="shared" si="328"/>
        <v>23198.787244551466</v>
      </c>
      <c r="CH155" s="98">
        <f t="shared" si="328"/>
        <v>19657.513845230544</v>
      </c>
      <c r="CI155" s="98">
        <f t="shared" si="328"/>
        <v>13698.184710205807</v>
      </c>
      <c r="CJ155" s="98">
        <f t="shared" si="328"/>
        <v>10957.438054268836</v>
      </c>
      <c r="CK155" s="98">
        <f t="shared" si="328"/>
        <v>21610.60871957467</v>
      </c>
      <c r="CL155" s="98">
        <f t="shared" si="328"/>
        <v>20603.807578765995</v>
      </c>
      <c r="CM155" s="98">
        <f t="shared" si="328"/>
        <v>14200.029115658826</v>
      </c>
      <c r="CN155" s="98">
        <f t="shared" si="328"/>
        <v>11245.238113673511</v>
      </c>
      <c r="CO155" s="98">
        <f t="shared" si="328"/>
        <v>22178.217173527253</v>
      </c>
      <c r="CP155" s="98">
        <f t="shared" si="328"/>
        <v>20835.835249619493</v>
      </c>
      <c r="CQ155" s="98">
        <f t="shared" si="328"/>
        <v>14330.813620628132</v>
      </c>
      <c r="CR155" s="98">
        <f t="shared" si="328"/>
        <v>11486.695377439406</v>
      </c>
      <c r="CS155" s="98">
        <f t="shared" si="328"/>
        <v>22654.426888234328</v>
      </c>
      <c r="CT155" s="98">
        <f t="shared" si="328"/>
        <v>22026.995725625653</v>
      </c>
      <c r="CU155" s="98">
        <f t="shared" si="328"/>
        <v>15180.882438289114</v>
      </c>
      <c r="CV155" s="98">
        <f t="shared" si="328"/>
        <v>12143.326230949497</v>
      </c>
      <c r="CW155" s="98">
        <f t="shared" si="328"/>
        <v>23949.455194862876</v>
      </c>
      <c r="CX155" s="98">
        <f t="shared" si="328"/>
        <v>22015.706828169245</v>
      </c>
      <c r="CY155" s="98">
        <f t="shared" si="328"/>
        <v>15173.102193208109</v>
      </c>
      <c r="CZ155" s="98">
        <f t="shared" si="328"/>
        <v>12137.052397493522</v>
      </c>
      <c r="DA155" s="98">
        <f t="shared" si="328"/>
        <v>23937.08174047351</v>
      </c>
      <c r="DB155" s="98">
        <f t="shared" ref="DB155:EG155" si="329">DB391</f>
        <v>23085.506790341911</v>
      </c>
      <c r="DC155" s="98">
        <f t="shared" si="329"/>
        <v>15910.40235254557</v>
      </c>
      <c r="DD155" s="98">
        <f t="shared" si="329"/>
        <v>12726.770062474248</v>
      </c>
      <c r="DE155" s="98">
        <f t="shared" si="329"/>
        <v>25100.141723090048</v>
      </c>
      <c r="DF155" s="98">
        <f t="shared" si="329"/>
        <v>23351.523715397263</v>
      </c>
      <c r="DG155" s="98">
        <f t="shared" si="329"/>
        <v>16060.828198455527</v>
      </c>
      <c r="DH155" s="98">
        <f t="shared" si="329"/>
        <v>12873.368247528808</v>
      </c>
      <c r="DI155" s="98">
        <f t="shared" si="329"/>
        <v>25389.267338085388</v>
      </c>
      <c r="DJ155" s="98">
        <f t="shared" si="329"/>
        <v>23628.243597659013</v>
      </c>
      <c r="DK155" s="98">
        <f t="shared" si="329"/>
        <v>16284.453529085637</v>
      </c>
      <c r="DL155" s="98">
        <f t="shared" si="329"/>
        <v>13025.865348592335</v>
      </c>
      <c r="DM155" s="98">
        <f t="shared" si="329"/>
        <v>25690.026983326505</v>
      </c>
      <c r="DN155" s="98">
        <f t="shared" si="329"/>
        <v>23770.336753854866</v>
      </c>
      <c r="DO155" s="98">
        <f t="shared" si="329"/>
        <v>16382.383338777534</v>
      </c>
      <c r="DP155" s="98">
        <f t="shared" si="329"/>
        <v>13104.143735663944</v>
      </c>
      <c r="DQ155" s="98">
        <f t="shared" si="329"/>
        <v>25844.410114294315</v>
      </c>
      <c r="DR155" s="98">
        <f t="shared" si="329"/>
        <v>24163.903962718061</v>
      </c>
      <c r="DS155" s="98">
        <f t="shared" si="329"/>
        <v>16653.627661141789</v>
      </c>
      <c r="DT155" s="98">
        <f t="shared" si="329"/>
        <v>13321.053605963429</v>
      </c>
      <c r="DU155" s="98">
        <f t="shared" si="329"/>
        <v>26272.206676888589</v>
      </c>
      <c r="DV155" s="98">
        <f t="shared" si="329"/>
        <v>24726.972291173843</v>
      </c>
      <c r="DW155" s="98">
        <f t="shared" si="329"/>
        <v>17006.553700857268</v>
      </c>
      <c r="DX155" s="98">
        <f t="shared" si="329"/>
        <v>13631.403418757871</v>
      </c>
      <c r="DY155" s="98">
        <f t="shared" si="329"/>
        <v>26884.288473498069</v>
      </c>
      <c r="DZ155" s="98">
        <f t="shared" si="329"/>
        <v>25453.483048447953</v>
      </c>
      <c r="EA155" s="98">
        <f t="shared" si="329"/>
        <v>17542.398365017973</v>
      </c>
      <c r="EB155" s="98">
        <f t="shared" si="329"/>
        <v>13890.116085374242</v>
      </c>
      <c r="EC155" s="98">
        <f t="shared" si="329"/>
        <v>27394.529843912755</v>
      </c>
      <c r="ED155" s="98">
        <f t="shared" si="329"/>
        <v>25954.085284660505</v>
      </c>
      <c r="EE155" s="98">
        <f t="shared" si="329"/>
        <v>17887.41063046487</v>
      </c>
      <c r="EF155" s="98">
        <f t="shared" si="329"/>
        <v>14307.759798226733</v>
      </c>
      <c r="EG155" s="98">
        <f t="shared" si="329"/>
        <v>28218.220091390755</v>
      </c>
      <c r="EH155" s="98">
        <f t="shared" ref="EH155:FM155" si="330">EH391</f>
        <v>26452.974706457815</v>
      </c>
      <c r="EI155" s="98">
        <f t="shared" si="330"/>
        <v>18231.242433782474</v>
      </c>
      <c r="EJ155" s="98">
        <f t="shared" si="330"/>
        <v>14582.720784846479</v>
      </c>
      <c r="EK155" s="98">
        <f t="shared" si="330"/>
        <v>28760.506916610146</v>
      </c>
      <c r="EL155" s="98">
        <f t="shared" si="330"/>
        <v>26884.33267264664</v>
      </c>
      <c r="EM155" s="98">
        <f t="shared" si="330"/>
        <v>18490.011078628875</v>
      </c>
      <c r="EN155" s="98">
        <f t="shared" si="330"/>
        <v>14820.451260350737</v>
      </c>
      <c r="EO155" s="98">
        <f t="shared" si="330"/>
        <v>29229.366540675226</v>
      </c>
      <c r="EP155" s="98">
        <f t="shared" si="330"/>
        <v>27725.012536156508</v>
      </c>
      <c r="EQ155" s="98">
        <f t="shared" si="330"/>
        <v>19107.923801965917</v>
      </c>
      <c r="ER155" s="98">
        <f t="shared" si="330"/>
        <v>15283.824172984281</v>
      </c>
      <c r="ES155" s="98">
        <f t="shared" si="330"/>
        <v>30143.245374082999</v>
      </c>
      <c r="ET155" s="98">
        <f t="shared" si="330"/>
        <v>28310.483159277912</v>
      </c>
      <c r="EU155" s="98">
        <f t="shared" si="330"/>
        <v>19511.426885699566</v>
      </c>
      <c r="EV155" s="98">
        <f t="shared" si="330"/>
        <v>15606.505513366448</v>
      </c>
      <c r="EW155" s="98">
        <f t="shared" si="330"/>
        <v>30779.647802604166</v>
      </c>
      <c r="EX155" s="98">
        <f t="shared" si="330"/>
        <v>29403.245281655898</v>
      </c>
      <c r="EY155" s="98">
        <f t="shared" si="330"/>
        <v>20264.552437612045</v>
      </c>
      <c r="EZ155" s="98">
        <f t="shared" si="330"/>
        <v>16208.833266488644</v>
      </c>
      <c r="FA155" s="98">
        <f t="shared" si="330"/>
        <v>31967.577803138669</v>
      </c>
      <c r="FB155" s="98">
        <f t="shared" si="330"/>
        <v>29945.03011412665</v>
      </c>
      <c r="FC155" s="98">
        <f t="shared" si="330"/>
        <v>20594.681381049424</v>
      </c>
      <c r="FD155" s="98">
        <f t="shared" si="330"/>
        <v>16507.425027077352</v>
      </c>
      <c r="FE155" s="98">
        <f t="shared" si="330"/>
        <v>32556.469994270661</v>
      </c>
      <c r="FF155" s="98">
        <f t="shared" si="330"/>
        <v>30774.846999281675</v>
      </c>
      <c r="FG155" s="98">
        <f t="shared" si="330"/>
        <v>21209.852681312936</v>
      </c>
      <c r="FH155" s="98">
        <f t="shared" si="330"/>
        <v>16964.793005433334</v>
      </c>
      <c r="FI155" s="98">
        <f t="shared" si="330"/>
        <v>33458.505704822855</v>
      </c>
      <c r="FJ155" s="98">
        <f t="shared" si="330"/>
        <v>31627.546184003968</v>
      </c>
      <c r="FK155" s="98">
        <f t="shared" si="330"/>
        <v>21797.528197290554</v>
      </c>
      <c r="FL155" s="98">
        <f t="shared" si="330"/>
        <v>0</v>
      </c>
      <c r="FM155" s="98">
        <f t="shared" si="330"/>
        <v>0</v>
      </c>
      <c r="FN155" s="98">
        <f>FN391</f>
        <v>0</v>
      </c>
      <c r="FO155" s="98">
        <f>FO391</f>
        <v>0</v>
      </c>
      <c r="FP155" s="98">
        <f>FP391</f>
        <v>0</v>
      </c>
      <c r="FQ155" s="98">
        <f>FQ391</f>
        <v>0</v>
      </c>
      <c r="FR155" s="98">
        <f>FR391</f>
        <v>0</v>
      </c>
    </row>
    <row r="156" spans="2:174">
      <c r="F156" s="181"/>
      <c r="I156" s="400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8"/>
      <c r="BC156" s="18"/>
      <c r="BD156" s="18"/>
      <c r="BE156" s="18"/>
      <c r="BF156" s="18"/>
      <c r="BG156" s="18"/>
      <c r="BH156" s="18"/>
      <c r="BI156" s="18"/>
      <c r="BJ156" s="18"/>
      <c r="BK156" s="18"/>
      <c r="BL156" s="18"/>
      <c r="BM156" s="18"/>
      <c r="BN156" s="18"/>
      <c r="BO156" s="18"/>
      <c r="BP156" s="18"/>
      <c r="BQ156" s="18"/>
      <c r="BR156" s="18"/>
      <c r="BS156" s="18"/>
      <c r="BT156" s="18"/>
      <c r="BU156" s="18"/>
      <c r="BV156" s="18"/>
      <c r="BW156" s="18"/>
      <c r="BX156" s="18"/>
      <c r="BY156" s="18"/>
      <c r="BZ156" s="18"/>
      <c r="CA156" s="18"/>
      <c r="CB156" s="18"/>
      <c r="CC156" s="18"/>
      <c r="CD156" s="18"/>
      <c r="CE156" s="18"/>
      <c r="CF156" s="18"/>
      <c r="CG156" s="18"/>
      <c r="CH156" s="18"/>
      <c r="CI156" s="18"/>
      <c r="CJ156" s="18"/>
      <c r="CK156" s="18"/>
      <c r="CL156" s="18"/>
      <c r="CM156" s="18"/>
      <c r="CN156" s="18"/>
      <c r="CO156" s="18"/>
      <c r="CP156" s="18"/>
      <c r="CQ156" s="18"/>
      <c r="CR156" s="18"/>
      <c r="CS156" s="18"/>
      <c r="CT156" s="18"/>
      <c r="CU156" s="18"/>
      <c r="CV156" s="18"/>
      <c r="CW156" s="18"/>
      <c r="CX156" s="18"/>
      <c r="CY156" s="18"/>
      <c r="CZ156" s="18"/>
      <c r="DA156" s="18"/>
      <c r="DB156" s="18"/>
      <c r="DC156" s="18"/>
      <c r="DD156" s="18"/>
      <c r="DE156" s="18"/>
      <c r="DF156" s="18"/>
      <c r="DG156" s="18"/>
      <c r="DH156" s="18"/>
      <c r="DI156" s="18"/>
      <c r="DJ156" s="18"/>
      <c r="DK156" s="18"/>
      <c r="DL156" s="18"/>
      <c r="DM156" s="18"/>
      <c r="DN156" s="18"/>
      <c r="DO156" s="18"/>
      <c r="DP156" s="18"/>
      <c r="DQ156" s="18"/>
      <c r="DR156" s="18"/>
      <c r="DS156" s="18"/>
      <c r="DT156" s="18"/>
      <c r="DU156" s="18"/>
      <c r="DV156" s="18"/>
      <c r="DW156" s="18"/>
      <c r="DX156" s="18"/>
      <c r="DY156" s="18"/>
      <c r="DZ156" s="18"/>
      <c r="EA156" s="18"/>
      <c r="EB156" s="18"/>
      <c r="EC156" s="18"/>
      <c r="ED156" s="18"/>
      <c r="EE156" s="18"/>
      <c r="EF156" s="18"/>
      <c r="EG156" s="18"/>
      <c r="EH156" s="18"/>
      <c r="EI156" s="18"/>
      <c r="EJ156" s="18"/>
      <c r="EK156" s="18"/>
      <c r="EL156" s="18"/>
      <c r="EM156" s="18"/>
      <c r="EN156" s="18"/>
      <c r="EO156" s="18"/>
      <c r="EP156" s="18"/>
      <c r="EQ156" s="18"/>
      <c r="ER156" s="18"/>
      <c r="ES156" s="18"/>
      <c r="ET156" s="18"/>
      <c r="EU156" s="18"/>
      <c r="EV156" s="18"/>
      <c r="EW156" s="18"/>
      <c r="EX156" s="18"/>
      <c r="EY156" s="18"/>
      <c r="EZ156" s="18"/>
      <c r="FA156" s="18"/>
      <c r="FB156" s="18"/>
      <c r="FC156" s="18"/>
      <c r="FD156" s="18"/>
      <c r="FE156" s="18"/>
      <c r="FF156" s="18"/>
      <c r="FG156" s="18"/>
      <c r="FH156" s="18"/>
      <c r="FI156" s="18"/>
      <c r="FJ156" s="18"/>
      <c r="FK156" s="18"/>
      <c r="FL156" s="18"/>
      <c r="FM156" s="18"/>
      <c r="FN156" s="18"/>
      <c r="FO156" s="18"/>
      <c r="FP156" s="18"/>
      <c r="FQ156" s="18"/>
      <c r="FR156" s="18"/>
    </row>
    <row r="157" spans="2:174">
      <c r="B157" s="30" t="s">
        <v>55</v>
      </c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8"/>
      <c r="BC157" s="18"/>
      <c r="BD157" s="18"/>
      <c r="BE157" s="18"/>
      <c r="BF157" s="18"/>
      <c r="BG157" s="18"/>
      <c r="BH157" s="18"/>
      <c r="BI157" s="18"/>
      <c r="BJ157" s="18"/>
      <c r="BK157" s="18"/>
      <c r="BL157" s="18"/>
      <c r="BM157" s="18"/>
      <c r="BN157" s="18"/>
      <c r="BO157" s="18"/>
      <c r="BP157" s="18"/>
      <c r="BQ157" s="18"/>
      <c r="BR157" s="18"/>
      <c r="BS157" s="18"/>
      <c r="BT157" s="18"/>
      <c r="BU157" s="18"/>
      <c r="BV157" s="18"/>
      <c r="BW157" s="18"/>
      <c r="BX157" s="18"/>
      <c r="BY157" s="18"/>
      <c r="BZ157" s="18"/>
      <c r="CA157" s="18"/>
      <c r="CB157" s="18"/>
      <c r="CC157" s="18"/>
      <c r="CD157" s="18"/>
      <c r="CE157" s="18"/>
      <c r="CF157" s="18"/>
      <c r="CG157" s="18"/>
      <c r="CH157" s="18"/>
      <c r="CI157" s="18"/>
      <c r="CJ157" s="18"/>
      <c r="CK157" s="18"/>
      <c r="CL157" s="18"/>
      <c r="CM157" s="18"/>
      <c r="CN157" s="18"/>
      <c r="CO157" s="18"/>
      <c r="CP157" s="18"/>
      <c r="CQ157" s="18"/>
      <c r="CR157" s="18"/>
      <c r="CS157" s="18"/>
      <c r="CT157" s="18"/>
      <c r="CU157" s="18"/>
      <c r="CV157" s="18"/>
      <c r="CW157" s="18"/>
      <c r="CX157" s="18"/>
      <c r="CY157" s="18"/>
      <c r="CZ157" s="18"/>
      <c r="DA157" s="18"/>
      <c r="DB157" s="18"/>
      <c r="DC157" s="18"/>
      <c r="DD157" s="18"/>
      <c r="DE157" s="18"/>
      <c r="DF157" s="18"/>
      <c r="DG157" s="18"/>
      <c r="DH157" s="18"/>
      <c r="DI157" s="18"/>
      <c r="DJ157" s="18"/>
      <c r="DK157" s="18"/>
      <c r="DL157" s="18"/>
      <c r="DM157" s="18"/>
      <c r="DN157" s="18"/>
      <c r="DO157" s="18"/>
      <c r="DP157" s="18"/>
      <c r="DQ157" s="18"/>
      <c r="DR157" s="18"/>
      <c r="DS157" s="18"/>
      <c r="DT157" s="18"/>
      <c r="DU157" s="18"/>
      <c r="DV157" s="18"/>
      <c r="DW157" s="18"/>
      <c r="DX157" s="18"/>
      <c r="DY157" s="18"/>
      <c r="DZ157" s="18"/>
      <c r="EA157" s="18"/>
      <c r="EB157" s="18"/>
      <c r="EC157" s="18"/>
      <c r="ED157" s="18"/>
      <c r="EE157" s="18"/>
      <c r="EF157" s="18"/>
      <c r="EG157" s="18"/>
      <c r="EH157" s="18"/>
      <c r="EI157" s="18"/>
      <c r="EJ157" s="18"/>
      <c r="EK157" s="18"/>
      <c r="EL157" s="18"/>
      <c r="EM157" s="18"/>
      <c r="EN157" s="18"/>
      <c r="EO157" s="18"/>
      <c r="EP157" s="18"/>
      <c r="EQ157" s="18"/>
      <c r="ER157" s="18"/>
      <c r="ES157" s="18"/>
      <c r="ET157" s="18"/>
      <c r="EU157" s="18"/>
      <c r="EV157" s="18"/>
      <c r="EW157" s="18"/>
      <c r="EX157" s="18"/>
      <c r="EY157" s="18"/>
      <c r="EZ157" s="18"/>
      <c r="FA157" s="18"/>
      <c r="FB157" s="18"/>
      <c r="FC157" s="18"/>
      <c r="FD157" s="18"/>
      <c r="FE157" s="18"/>
      <c r="FF157" s="18"/>
      <c r="FG157" s="18"/>
      <c r="FH157" s="18"/>
      <c r="FI157" s="18"/>
      <c r="FJ157" s="18"/>
      <c r="FK157" s="18"/>
      <c r="FL157" s="18"/>
      <c r="FM157" s="18"/>
      <c r="FN157" s="18"/>
      <c r="FO157" s="18"/>
      <c r="FP157" s="18"/>
      <c r="FQ157" s="18"/>
      <c r="FR157" s="18"/>
    </row>
    <row r="158" spans="2:174">
      <c r="C158" t="s">
        <v>988</v>
      </c>
      <c r="D158" s="144" t="s">
        <v>974</v>
      </c>
      <c r="I158" s="131">
        <f t="shared" ref="I158:I177" si="331">SUM(J158:FR158)</f>
        <v>-246956.42721061144</v>
      </c>
      <c r="J158" s="18">
        <f>J474</f>
        <v>0</v>
      </c>
      <c r="K158" s="18">
        <f t="shared" ref="K158:BV158" si="332">K474</f>
        <v>0</v>
      </c>
      <c r="L158" s="18">
        <f t="shared" si="332"/>
        <v>0</v>
      </c>
      <c r="M158" s="18">
        <f t="shared" si="332"/>
        <v>0</v>
      </c>
      <c r="N158" s="18">
        <f t="shared" si="332"/>
        <v>0</v>
      </c>
      <c r="O158" s="18">
        <f t="shared" si="332"/>
        <v>0</v>
      </c>
      <c r="P158" s="18">
        <f t="shared" si="332"/>
        <v>0</v>
      </c>
      <c r="Q158" s="18">
        <f t="shared" si="332"/>
        <v>0</v>
      </c>
      <c r="R158" s="18">
        <f t="shared" si="332"/>
        <v>0</v>
      </c>
      <c r="S158" s="18">
        <f t="shared" si="332"/>
        <v>0</v>
      </c>
      <c r="T158" s="18">
        <f t="shared" si="332"/>
        <v>0</v>
      </c>
      <c r="U158" s="18">
        <f t="shared" si="332"/>
        <v>0</v>
      </c>
      <c r="V158" s="18">
        <f t="shared" si="332"/>
        <v>0</v>
      </c>
      <c r="W158" s="18">
        <f t="shared" si="332"/>
        <v>0</v>
      </c>
      <c r="X158" s="18">
        <f t="shared" si="332"/>
        <v>0</v>
      </c>
      <c r="Y158" s="18">
        <f t="shared" si="332"/>
        <v>0</v>
      </c>
      <c r="Z158" s="18">
        <f t="shared" si="332"/>
        <v>0</v>
      </c>
      <c r="AA158" s="18">
        <f t="shared" si="332"/>
        <v>0</v>
      </c>
      <c r="AB158" s="18">
        <f t="shared" si="332"/>
        <v>-555.47521052054788</v>
      </c>
      <c r="AC158" s="18">
        <f t="shared" si="332"/>
        <v>-555.47521052054788</v>
      </c>
      <c r="AD158" s="18">
        <f t="shared" si="332"/>
        <v>-560.53877486163947</v>
      </c>
      <c r="AE158" s="18">
        <f t="shared" si="332"/>
        <v>-560.53877486163947</v>
      </c>
      <c r="AF158" s="18">
        <f t="shared" si="332"/>
        <v>-566.69854161836065</v>
      </c>
      <c r="AG158" s="18">
        <f t="shared" si="332"/>
        <v>-566.69854161836065</v>
      </c>
      <c r="AH158" s="18">
        <f t="shared" si="332"/>
        <v>-723.77900682261031</v>
      </c>
      <c r="AI158" s="18">
        <f t="shared" si="332"/>
        <v>-731.82099578730606</v>
      </c>
      <c r="AJ158" s="18">
        <f t="shared" si="332"/>
        <v>-739.86298475200169</v>
      </c>
      <c r="AK158" s="18">
        <f t="shared" si="332"/>
        <v>-739.86298475200169</v>
      </c>
      <c r="AL158" s="18">
        <f t="shared" si="332"/>
        <v>-740.42592397953024</v>
      </c>
      <c r="AM158" s="18">
        <f t="shared" si="332"/>
        <v>-748.6528786904139</v>
      </c>
      <c r="AN158" s="18">
        <f t="shared" si="332"/>
        <v>-756.87983340129756</v>
      </c>
      <c r="AO158" s="18">
        <f t="shared" si="332"/>
        <v>-756.87983340129756</v>
      </c>
      <c r="AP158" s="18">
        <f t="shared" si="332"/>
        <v>-757.45572023105933</v>
      </c>
      <c r="AQ158" s="18">
        <f t="shared" si="332"/>
        <v>-765.87189490029334</v>
      </c>
      <c r="AR158" s="18">
        <f t="shared" si="332"/>
        <v>-774.28806956952735</v>
      </c>
      <c r="AS158" s="18">
        <f t="shared" si="332"/>
        <v>-774.28806956952735</v>
      </c>
      <c r="AT158" s="18">
        <f t="shared" si="332"/>
        <v>-967.38110084617108</v>
      </c>
      <c r="AU158" s="18">
        <f t="shared" si="332"/>
        <v>-967.38110084617108</v>
      </c>
      <c r="AV158" s="18">
        <f t="shared" si="332"/>
        <v>-978.01166239393115</v>
      </c>
      <c r="AW158" s="18">
        <f t="shared" si="332"/>
        <v>-978.01166239393115</v>
      </c>
      <c r="AX158" s="18">
        <f t="shared" si="332"/>
        <v>-981.43732444666409</v>
      </c>
      <c r="AY158" s="18">
        <f t="shared" si="332"/>
        <v>-992.34218360718251</v>
      </c>
      <c r="AZ158" s="18">
        <f t="shared" si="332"/>
        <v>-1003.247042767701</v>
      </c>
      <c r="BA158" s="18">
        <f t="shared" si="332"/>
        <v>-1003.247042767701</v>
      </c>
      <c r="BB158" s="18">
        <f t="shared" si="332"/>
        <v>-1004.0103829089372</v>
      </c>
      <c r="BC158" s="18">
        <f t="shared" si="332"/>
        <v>-1015.1660538301476</v>
      </c>
      <c r="BD158" s="18">
        <f t="shared" si="332"/>
        <v>-1026.321724751358</v>
      </c>
      <c r="BE158" s="18">
        <f t="shared" si="332"/>
        <v>-1026.321724751358</v>
      </c>
      <c r="BF158" s="18">
        <f t="shared" si="332"/>
        <v>-1027.1026217158426</v>
      </c>
      <c r="BG158" s="18">
        <f t="shared" si="332"/>
        <v>-1038.5148730682408</v>
      </c>
      <c r="BH158" s="18">
        <f t="shared" si="332"/>
        <v>-1049.9271244206391</v>
      </c>
      <c r="BI158" s="18">
        <f t="shared" si="332"/>
        <v>-1049.9271244206391</v>
      </c>
      <c r="BJ158" s="18">
        <f t="shared" si="332"/>
        <v>-1059.4979809544145</v>
      </c>
      <c r="BK158" s="18">
        <f t="shared" si="332"/>
        <v>-1059.4979809544145</v>
      </c>
      <c r="BL158" s="18">
        <f t="shared" si="332"/>
        <v>-1071.1408159099576</v>
      </c>
      <c r="BM158" s="18">
        <f t="shared" si="332"/>
        <v>-1071.1408159099576</v>
      </c>
      <c r="BN158" s="18">
        <f t="shared" si="332"/>
        <v>-1219.5897710864974</v>
      </c>
      <c r="BO158" s="18">
        <f t="shared" si="332"/>
        <v>-1233.140768543014</v>
      </c>
      <c r="BP158" s="18">
        <f t="shared" si="332"/>
        <v>-1246.6917659995306</v>
      </c>
      <c r="BQ158" s="18">
        <f t="shared" si="332"/>
        <v>-1246.6917659995306</v>
      </c>
      <c r="BR158" s="18">
        <f t="shared" si="332"/>
        <v>-1247.6403358214868</v>
      </c>
      <c r="BS158" s="18">
        <f t="shared" si="332"/>
        <v>-1261.5030062195033</v>
      </c>
      <c r="BT158" s="18">
        <f t="shared" si="332"/>
        <v>-1275.3656766175197</v>
      </c>
      <c r="BU158" s="18">
        <f t="shared" si="332"/>
        <v>-1275.3656766175197</v>
      </c>
      <c r="BV158" s="18">
        <f t="shared" si="332"/>
        <v>-1276.336063545381</v>
      </c>
      <c r="BW158" s="18">
        <f t="shared" ref="BW158:EH158" si="333">BW474</f>
        <v>-1290.5175753625517</v>
      </c>
      <c r="BX158" s="18">
        <f t="shared" si="333"/>
        <v>-1304.6990871797227</v>
      </c>
      <c r="BY158" s="18">
        <f t="shared" si="333"/>
        <v>-1304.6990871797227</v>
      </c>
      <c r="BZ158" s="18">
        <f t="shared" si="333"/>
        <v>-1316.592377192623</v>
      </c>
      <c r="CA158" s="18">
        <f t="shared" si="333"/>
        <v>-1316.592377192623</v>
      </c>
      <c r="CB158" s="18">
        <f t="shared" si="333"/>
        <v>-1331.0604252936407</v>
      </c>
      <c r="CC158" s="18">
        <f t="shared" si="333"/>
        <v>-1331.0604252936407</v>
      </c>
      <c r="CD158" s="18">
        <f t="shared" si="333"/>
        <v>-1335.7227042460836</v>
      </c>
      <c r="CE158" s="18">
        <f t="shared" si="333"/>
        <v>-1350.5640676265957</v>
      </c>
      <c r="CF158" s="18">
        <f t="shared" si="333"/>
        <v>-1365.4054310071078</v>
      </c>
      <c r="CG158" s="18">
        <f t="shared" si="333"/>
        <v>-1365.4054310071078</v>
      </c>
      <c r="CH158" s="18">
        <f t="shared" si="333"/>
        <v>-1505.4047664210732</v>
      </c>
      <c r="CI158" s="18">
        <f t="shared" si="333"/>
        <v>-1522.131486047974</v>
      </c>
      <c r="CJ158" s="18">
        <f t="shared" si="333"/>
        <v>-1538.8582056748749</v>
      </c>
      <c r="CK158" s="18">
        <f t="shared" si="333"/>
        <v>-1538.8582056748749</v>
      </c>
      <c r="CL158" s="18">
        <f t="shared" si="333"/>
        <v>-1540.029076048758</v>
      </c>
      <c r="CM158" s="18">
        <f t="shared" si="333"/>
        <v>-1557.1405102270774</v>
      </c>
      <c r="CN158" s="18">
        <f t="shared" si="333"/>
        <v>-1574.2519444053969</v>
      </c>
      <c r="CO158" s="18">
        <f t="shared" si="333"/>
        <v>-1574.2519444053969</v>
      </c>
      <c r="CP158" s="18">
        <f t="shared" si="333"/>
        <v>-1588.6024066017474</v>
      </c>
      <c r="CQ158" s="18">
        <f t="shared" si="333"/>
        <v>-1588.6024066017474</v>
      </c>
      <c r="CR158" s="18">
        <f t="shared" si="333"/>
        <v>-1606.0595759050632</v>
      </c>
      <c r="CS158" s="18">
        <f t="shared" si="333"/>
        <v>-1606.0595759050632</v>
      </c>
      <c r="CT158" s="18">
        <f t="shared" si="333"/>
        <v>-1611.6850889282302</v>
      </c>
      <c r="CU158" s="18">
        <f t="shared" si="333"/>
        <v>-1629.5927010274327</v>
      </c>
      <c r="CV158" s="18">
        <f t="shared" si="333"/>
        <v>-1647.5003131266353</v>
      </c>
      <c r="CW158" s="18">
        <f t="shared" si="333"/>
        <v>-1647.5003131266353</v>
      </c>
      <c r="CX158" s="18">
        <f t="shared" si="333"/>
        <v>-1648.7538459735795</v>
      </c>
      <c r="CY158" s="18">
        <f t="shared" si="333"/>
        <v>-1667.0733331510633</v>
      </c>
      <c r="CZ158" s="18">
        <f t="shared" si="333"/>
        <v>-1685.3928203285477</v>
      </c>
      <c r="DA158" s="18">
        <f t="shared" si="333"/>
        <v>-1685.3928203285477</v>
      </c>
      <c r="DB158" s="18">
        <f t="shared" si="333"/>
        <v>-1842.3682783784459</v>
      </c>
      <c r="DC158" s="18">
        <f t="shared" si="333"/>
        <v>-1862.8390370270954</v>
      </c>
      <c r="DD158" s="18">
        <f t="shared" si="333"/>
        <v>-1883.3097956757445</v>
      </c>
      <c r="DE158" s="18">
        <f t="shared" si="333"/>
        <v>-1883.3097956757445</v>
      </c>
      <c r="DF158" s="18">
        <f t="shared" si="333"/>
        <v>-1900.4775470785032</v>
      </c>
      <c r="DG158" s="18">
        <f t="shared" si="333"/>
        <v>-1900.4775470785032</v>
      </c>
      <c r="DH158" s="18">
        <f t="shared" si="333"/>
        <v>-1921.3619157277176</v>
      </c>
      <c r="DI158" s="18">
        <f t="shared" si="333"/>
        <v>-1921.3619157277176</v>
      </c>
      <c r="DJ158" s="18">
        <f t="shared" si="333"/>
        <v>-1928.0918320031162</v>
      </c>
      <c r="DK158" s="18">
        <f t="shared" si="333"/>
        <v>-1949.5150745809287</v>
      </c>
      <c r="DL158" s="18">
        <f t="shared" si="333"/>
        <v>-1970.938317158741</v>
      </c>
      <c r="DM158" s="18">
        <f t="shared" si="333"/>
        <v>-1970.938317158741</v>
      </c>
      <c r="DN158" s="18">
        <f t="shared" si="333"/>
        <v>-1972.4379441391877</v>
      </c>
      <c r="DO158" s="18">
        <f t="shared" si="333"/>
        <v>-1994.3539212962899</v>
      </c>
      <c r="DP158" s="18">
        <f t="shared" si="333"/>
        <v>-2016.2698984533918</v>
      </c>
      <c r="DQ158" s="18">
        <f t="shared" si="333"/>
        <v>-2016.2698984533918</v>
      </c>
      <c r="DR158" s="18">
        <f t="shared" si="333"/>
        <v>-2017.8040168543887</v>
      </c>
      <c r="DS158" s="18">
        <f t="shared" si="333"/>
        <v>-2040.2240614861043</v>
      </c>
      <c r="DT158" s="18">
        <f t="shared" si="333"/>
        <v>-2062.6441061178193</v>
      </c>
      <c r="DU158" s="18">
        <f t="shared" si="333"/>
        <v>-2062.6441061178193</v>
      </c>
      <c r="DV158" s="18">
        <f t="shared" si="333"/>
        <v>-2315.9758181963248</v>
      </c>
      <c r="DW158" s="18">
        <f t="shared" si="333"/>
        <v>-2315.9758181963248</v>
      </c>
      <c r="DX158" s="18">
        <f t="shared" si="333"/>
        <v>-2341.426101912768</v>
      </c>
      <c r="DY158" s="18">
        <f t="shared" si="333"/>
        <v>-2341.426101912768</v>
      </c>
      <c r="DZ158" s="18">
        <f t="shared" si="333"/>
        <v>-2349.6273686818859</v>
      </c>
      <c r="EA158" s="18">
        <f t="shared" si="333"/>
        <v>-2375.7343394450177</v>
      </c>
      <c r="EB158" s="18">
        <f t="shared" si="333"/>
        <v>-2401.8413102081499</v>
      </c>
      <c r="EC158" s="18">
        <f t="shared" si="333"/>
        <v>-2401.8413102081499</v>
      </c>
      <c r="ED158" s="18">
        <f t="shared" si="333"/>
        <v>-2403.6687981615687</v>
      </c>
      <c r="EE158" s="18">
        <f t="shared" si="333"/>
        <v>-2430.3762292522529</v>
      </c>
      <c r="EF158" s="18">
        <f t="shared" si="333"/>
        <v>-2457.083660342937</v>
      </c>
      <c r="EG158" s="18">
        <f t="shared" si="333"/>
        <v>-2457.083660342937</v>
      </c>
      <c r="EH158" s="18">
        <f t="shared" si="333"/>
        <v>-2458.9531805192851</v>
      </c>
      <c r="EI158" s="18">
        <f t="shared" ref="EI158:FR158" si="334">EI474</f>
        <v>-2486.2748825250546</v>
      </c>
      <c r="EJ158" s="18">
        <f t="shared" si="334"/>
        <v>-2513.5965845308247</v>
      </c>
      <c r="EK158" s="18">
        <f t="shared" si="334"/>
        <v>-2513.5965845308247</v>
      </c>
      <c r="EL158" s="18">
        <f t="shared" si="334"/>
        <v>-2536.5098627334501</v>
      </c>
      <c r="EM158" s="18">
        <f t="shared" si="334"/>
        <v>-2536.5098627334501</v>
      </c>
      <c r="EN158" s="18">
        <f t="shared" si="334"/>
        <v>-2564.3835974887629</v>
      </c>
      <c r="EO158" s="18">
        <f t="shared" si="334"/>
        <v>-2564.3835974887629</v>
      </c>
      <c r="EP158" s="18">
        <f t="shared" si="334"/>
        <v>-2915.3954464364824</v>
      </c>
      <c r="EQ158" s="18">
        <f t="shared" si="334"/>
        <v>-2947.7887291746661</v>
      </c>
      <c r="ER158" s="18">
        <f t="shared" si="334"/>
        <v>-2980.1820119128488</v>
      </c>
      <c r="ES158" s="18">
        <f t="shared" si="334"/>
        <v>-2980.1820119128488</v>
      </c>
      <c r="ET158" s="18">
        <f t="shared" si="334"/>
        <v>-2982.4495417045218</v>
      </c>
      <c r="EU158" s="18">
        <f t="shared" si="334"/>
        <v>-3015.5878699456835</v>
      </c>
      <c r="EV158" s="18">
        <f t="shared" si="334"/>
        <v>-3048.7261981868446</v>
      </c>
      <c r="EW158" s="18">
        <f t="shared" si="334"/>
        <v>-3048.7261981868446</v>
      </c>
      <c r="EX158" s="18">
        <f t="shared" si="334"/>
        <v>-3051.0458811637254</v>
      </c>
      <c r="EY158" s="18">
        <f t="shared" si="334"/>
        <v>-3084.9463909544338</v>
      </c>
      <c r="EZ158" s="18">
        <f t="shared" si="334"/>
        <v>-3118.8469007451413</v>
      </c>
      <c r="FA158" s="18">
        <f t="shared" si="334"/>
        <v>-3118.8469007451413</v>
      </c>
      <c r="FB158" s="18">
        <f t="shared" si="334"/>
        <v>-3147.2774799192098</v>
      </c>
      <c r="FC158" s="18">
        <f t="shared" si="334"/>
        <v>-3147.2774799192098</v>
      </c>
      <c r="FD158" s="18">
        <f t="shared" si="334"/>
        <v>-3181.8629467315081</v>
      </c>
      <c r="FE158" s="18">
        <f t="shared" si="334"/>
        <v>-3181.8629467315081</v>
      </c>
      <c r="FF158" s="18">
        <f t="shared" si="334"/>
        <v>-3193.0079949683918</v>
      </c>
      <c r="FG158" s="18">
        <f t="shared" si="334"/>
        <v>-3228.4858615791518</v>
      </c>
      <c r="FH158" s="18">
        <f t="shared" si="334"/>
        <v>-3263.9637281899118</v>
      </c>
      <c r="FI158" s="18">
        <f t="shared" si="334"/>
        <v>-3263.9637281899118</v>
      </c>
      <c r="FJ158" s="18">
        <f t="shared" si="334"/>
        <v>-3266.4471788526648</v>
      </c>
      <c r="FK158" s="18">
        <f t="shared" si="334"/>
        <v>-3302.7410363954723</v>
      </c>
      <c r="FL158" s="18">
        <f t="shared" si="334"/>
        <v>0</v>
      </c>
      <c r="FM158" s="18">
        <f t="shared" si="334"/>
        <v>0</v>
      </c>
      <c r="FN158" s="18">
        <f t="shared" si="334"/>
        <v>0</v>
      </c>
      <c r="FO158" s="18">
        <f t="shared" si="334"/>
        <v>0</v>
      </c>
      <c r="FP158" s="18">
        <f t="shared" si="334"/>
        <v>0</v>
      </c>
      <c r="FQ158" s="18">
        <f t="shared" si="334"/>
        <v>0</v>
      </c>
      <c r="FR158" s="18">
        <f t="shared" si="334"/>
        <v>0</v>
      </c>
    </row>
    <row r="159" spans="2:174">
      <c r="C159" t="s">
        <v>989</v>
      </c>
      <c r="D159" s="144" t="s">
        <v>974</v>
      </c>
      <c r="I159" s="131">
        <f t="shared" si="331"/>
        <v>0</v>
      </c>
      <c r="J159" s="18">
        <f>J479</f>
        <v>0</v>
      </c>
      <c r="K159" s="18">
        <f t="shared" ref="K159:BV159" si="335">K479</f>
        <v>0</v>
      </c>
      <c r="L159" s="18">
        <f t="shared" si="335"/>
        <v>0</v>
      </c>
      <c r="M159" s="18">
        <f t="shared" si="335"/>
        <v>0</v>
      </c>
      <c r="N159" s="18">
        <f t="shared" si="335"/>
        <v>0</v>
      </c>
      <c r="O159" s="18">
        <f t="shared" si="335"/>
        <v>0</v>
      </c>
      <c r="P159" s="18">
        <f t="shared" si="335"/>
        <v>0</v>
      </c>
      <c r="Q159" s="18">
        <f t="shared" si="335"/>
        <v>0</v>
      </c>
      <c r="R159" s="18">
        <f t="shared" si="335"/>
        <v>0</v>
      </c>
      <c r="S159" s="18">
        <f t="shared" si="335"/>
        <v>0</v>
      </c>
      <c r="T159" s="18">
        <f t="shared" si="335"/>
        <v>0</v>
      </c>
      <c r="U159" s="18">
        <f t="shared" si="335"/>
        <v>0</v>
      </c>
      <c r="V159" s="18">
        <f t="shared" si="335"/>
        <v>0</v>
      </c>
      <c r="W159" s="18">
        <f t="shared" si="335"/>
        <v>0</v>
      </c>
      <c r="X159" s="18">
        <f t="shared" si="335"/>
        <v>0</v>
      </c>
      <c r="Y159" s="18">
        <f t="shared" si="335"/>
        <v>0</v>
      </c>
      <c r="Z159" s="18">
        <f t="shared" si="335"/>
        <v>0</v>
      </c>
      <c r="AA159" s="18">
        <f t="shared" si="335"/>
        <v>0</v>
      </c>
      <c r="AB159" s="18">
        <f t="shared" si="335"/>
        <v>0</v>
      </c>
      <c r="AC159" s="18">
        <f t="shared" si="335"/>
        <v>0</v>
      </c>
      <c r="AD159" s="18">
        <f t="shared" si="335"/>
        <v>0</v>
      </c>
      <c r="AE159" s="18">
        <f t="shared" si="335"/>
        <v>0</v>
      </c>
      <c r="AF159" s="18">
        <f t="shared" si="335"/>
        <v>0</v>
      </c>
      <c r="AG159" s="18">
        <f t="shared" si="335"/>
        <v>0</v>
      </c>
      <c r="AH159" s="18">
        <f t="shared" si="335"/>
        <v>0</v>
      </c>
      <c r="AI159" s="18">
        <f t="shared" si="335"/>
        <v>0</v>
      </c>
      <c r="AJ159" s="18">
        <f t="shared" si="335"/>
        <v>0</v>
      </c>
      <c r="AK159" s="18">
        <f t="shared" si="335"/>
        <v>0</v>
      </c>
      <c r="AL159" s="18">
        <f t="shared" si="335"/>
        <v>0</v>
      </c>
      <c r="AM159" s="18">
        <f t="shared" si="335"/>
        <v>0</v>
      </c>
      <c r="AN159" s="18">
        <f t="shared" si="335"/>
        <v>0</v>
      </c>
      <c r="AO159" s="18">
        <f t="shared" si="335"/>
        <v>0</v>
      </c>
      <c r="AP159" s="18">
        <f t="shared" si="335"/>
        <v>0</v>
      </c>
      <c r="AQ159" s="18">
        <f t="shared" si="335"/>
        <v>0</v>
      </c>
      <c r="AR159" s="18">
        <f t="shared" si="335"/>
        <v>0</v>
      </c>
      <c r="AS159" s="18">
        <f t="shared" si="335"/>
        <v>0</v>
      </c>
      <c r="AT159" s="18">
        <f t="shared" si="335"/>
        <v>0</v>
      </c>
      <c r="AU159" s="18">
        <f t="shared" si="335"/>
        <v>0</v>
      </c>
      <c r="AV159" s="18">
        <f t="shared" si="335"/>
        <v>0</v>
      </c>
      <c r="AW159" s="18">
        <f t="shared" si="335"/>
        <v>0</v>
      </c>
      <c r="AX159" s="18">
        <f t="shared" si="335"/>
        <v>0</v>
      </c>
      <c r="AY159" s="18">
        <f t="shared" si="335"/>
        <v>0</v>
      </c>
      <c r="AZ159" s="18">
        <f t="shared" si="335"/>
        <v>0</v>
      </c>
      <c r="BA159" s="18">
        <f t="shared" si="335"/>
        <v>0</v>
      </c>
      <c r="BB159" s="18">
        <f t="shared" si="335"/>
        <v>0</v>
      </c>
      <c r="BC159" s="18">
        <f t="shared" si="335"/>
        <v>0</v>
      </c>
      <c r="BD159" s="18">
        <f t="shared" si="335"/>
        <v>0</v>
      </c>
      <c r="BE159" s="18">
        <f t="shared" si="335"/>
        <v>0</v>
      </c>
      <c r="BF159" s="18">
        <f t="shared" si="335"/>
        <v>0</v>
      </c>
      <c r="BG159" s="18">
        <f t="shared" si="335"/>
        <v>0</v>
      </c>
      <c r="BH159" s="18">
        <f t="shared" si="335"/>
        <v>0</v>
      </c>
      <c r="BI159" s="18">
        <f t="shared" si="335"/>
        <v>0</v>
      </c>
      <c r="BJ159" s="18">
        <f t="shared" si="335"/>
        <v>0</v>
      </c>
      <c r="BK159" s="18">
        <f t="shared" si="335"/>
        <v>0</v>
      </c>
      <c r="BL159" s="18">
        <f t="shared" si="335"/>
        <v>0</v>
      </c>
      <c r="BM159" s="18">
        <f t="shared" si="335"/>
        <v>0</v>
      </c>
      <c r="BN159" s="18">
        <f t="shared" si="335"/>
        <v>0</v>
      </c>
      <c r="BO159" s="18">
        <f t="shared" si="335"/>
        <v>0</v>
      </c>
      <c r="BP159" s="18">
        <f t="shared" si="335"/>
        <v>0</v>
      </c>
      <c r="BQ159" s="18">
        <f t="shared" si="335"/>
        <v>0</v>
      </c>
      <c r="BR159" s="18">
        <f t="shared" si="335"/>
        <v>0</v>
      </c>
      <c r="BS159" s="18">
        <f t="shared" si="335"/>
        <v>0</v>
      </c>
      <c r="BT159" s="18">
        <f t="shared" si="335"/>
        <v>0</v>
      </c>
      <c r="BU159" s="18">
        <f t="shared" si="335"/>
        <v>0</v>
      </c>
      <c r="BV159" s="18">
        <f t="shared" si="335"/>
        <v>0</v>
      </c>
      <c r="BW159" s="18">
        <f t="shared" ref="BW159:EH159" si="336">BW479</f>
        <v>0</v>
      </c>
      <c r="BX159" s="18">
        <f t="shared" si="336"/>
        <v>0</v>
      </c>
      <c r="BY159" s="18">
        <f t="shared" si="336"/>
        <v>0</v>
      </c>
      <c r="BZ159" s="18">
        <f t="shared" si="336"/>
        <v>0</v>
      </c>
      <c r="CA159" s="18">
        <f t="shared" si="336"/>
        <v>0</v>
      </c>
      <c r="CB159" s="18">
        <f t="shared" si="336"/>
        <v>0</v>
      </c>
      <c r="CC159" s="18">
        <f t="shared" si="336"/>
        <v>0</v>
      </c>
      <c r="CD159" s="18">
        <f t="shared" si="336"/>
        <v>0</v>
      </c>
      <c r="CE159" s="18">
        <f t="shared" si="336"/>
        <v>0</v>
      </c>
      <c r="CF159" s="18">
        <f t="shared" si="336"/>
        <v>0</v>
      </c>
      <c r="CG159" s="18">
        <f t="shared" si="336"/>
        <v>0</v>
      </c>
      <c r="CH159" s="18">
        <f t="shared" si="336"/>
        <v>0</v>
      </c>
      <c r="CI159" s="18">
        <f t="shared" si="336"/>
        <v>0</v>
      </c>
      <c r="CJ159" s="18">
        <f t="shared" si="336"/>
        <v>0</v>
      </c>
      <c r="CK159" s="18">
        <f t="shared" si="336"/>
        <v>0</v>
      </c>
      <c r="CL159" s="18">
        <f t="shared" si="336"/>
        <v>0</v>
      </c>
      <c r="CM159" s="18">
        <f t="shared" si="336"/>
        <v>0</v>
      </c>
      <c r="CN159" s="18">
        <f t="shared" si="336"/>
        <v>0</v>
      </c>
      <c r="CO159" s="18">
        <f t="shared" si="336"/>
        <v>0</v>
      </c>
      <c r="CP159" s="18">
        <f t="shared" si="336"/>
        <v>0</v>
      </c>
      <c r="CQ159" s="18">
        <f t="shared" si="336"/>
        <v>0</v>
      </c>
      <c r="CR159" s="18">
        <f t="shared" si="336"/>
        <v>0</v>
      </c>
      <c r="CS159" s="18">
        <f t="shared" si="336"/>
        <v>0</v>
      </c>
      <c r="CT159" s="18">
        <f t="shared" si="336"/>
        <v>0</v>
      </c>
      <c r="CU159" s="18">
        <f t="shared" si="336"/>
        <v>0</v>
      </c>
      <c r="CV159" s="18">
        <f t="shared" si="336"/>
        <v>0</v>
      </c>
      <c r="CW159" s="18">
        <f t="shared" si="336"/>
        <v>0</v>
      </c>
      <c r="CX159" s="18">
        <f t="shared" si="336"/>
        <v>0</v>
      </c>
      <c r="CY159" s="18">
        <f t="shared" si="336"/>
        <v>0</v>
      </c>
      <c r="CZ159" s="18">
        <f t="shared" si="336"/>
        <v>0</v>
      </c>
      <c r="DA159" s="18">
        <f t="shared" si="336"/>
        <v>0</v>
      </c>
      <c r="DB159" s="18">
        <f t="shared" si="336"/>
        <v>0</v>
      </c>
      <c r="DC159" s="18">
        <f t="shared" si="336"/>
        <v>0</v>
      </c>
      <c r="DD159" s="18">
        <f t="shared" si="336"/>
        <v>0</v>
      </c>
      <c r="DE159" s="18">
        <f t="shared" si="336"/>
        <v>0</v>
      </c>
      <c r="DF159" s="18">
        <f t="shared" si="336"/>
        <v>0</v>
      </c>
      <c r="DG159" s="18">
        <f t="shared" si="336"/>
        <v>0</v>
      </c>
      <c r="DH159" s="18">
        <f t="shared" si="336"/>
        <v>0</v>
      </c>
      <c r="DI159" s="18">
        <f t="shared" si="336"/>
        <v>0</v>
      </c>
      <c r="DJ159" s="18">
        <f t="shared" si="336"/>
        <v>0</v>
      </c>
      <c r="DK159" s="18">
        <f t="shared" si="336"/>
        <v>0</v>
      </c>
      <c r="DL159" s="18">
        <f t="shared" si="336"/>
        <v>0</v>
      </c>
      <c r="DM159" s="18">
        <f t="shared" si="336"/>
        <v>0</v>
      </c>
      <c r="DN159" s="18">
        <f t="shared" si="336"/>
        <v>0</v>
      </c>
      <c r="DO159" s="18">
        <f t="shared" si="336"/>
        <v>0</v>
      </c>
      <c r="DP159" s="18">
        <f t="shared" si="336"/>
        <v>0</v>
      </c>
      <c r="DQ159" s="18">
        <f t="shared" si="336"/>
        <v>0</v>
      </c>
      <c r="DR159" s="18">
        <f t="shared" si="336"/>
        <v>0</v>
      </c>
      <c r="DS159" s="18">
        <f t="shared" si="336"/>
        <v>0</v>
      </c>
      <c r="DT159" s="18">
        <f t="shared" si="336"/>
        <v>0</v>
      </c>
      <c r="DU159" s="18">
        <f t="shared" si="336"/>
        <v>0</v>
      </c>
      <c r="DV159" s="18">
        <f t="shared" si="336"/>
        <v>0</v>
      </c>
      <c r="DW159" s="18">
        <f t="shared" si="336"/>
        <v>0</v>
      </c>
      <c r="DX159" s="18">
        <f t="shared" si="336"/>
        <v>0</v>
      </c>
      <c r="DY159" s="18">
        <f t="shared" si="336"/>
        <v>0</v>
      </c>
      <c r="DZ159" s="18">
        <f t="shared" si="336"/>
        <v>0</v>
      </c>
      <c r="EA159" s="18">
        <f t="shared" si="336"/>
        <v>0</v>
      </c>
      <c r="EB159" s="18">
        <f t="shared" si="336"/>
        <v>0</v>
      </c>
      <c r="EC159" s="18">
        <f t="shared" si="336"/>
        <v>0</v>
      </c>
      <c r="ED159" s="18">
        <f t="shared" si="336"/>
        <v>0</v>
      </c>
      <c r="EE159" s="18">
        <f t="shared" si="336"/>
        <v>0</v>
      </c>
      <c r="EF159" s="18">
        <f t="shared" si="336"/>
        <v>0</v>
      </c>
      <c r="EG159" s="18">
        <f t="shared" si="336"/>
        <v>0</v>
      </c>
      <c r="EH159" s="18">
        <f t="shared" si="336"/>
        <v>0</v>
      </c>
      <c r="EI159" s="18">
        <f t="shared" ref="EI159:FR159" si="337">EI479</f>
        <v>0</v>
      </c>
      <c r="EJ159" s="18">
        <f t="shared" si="337"/>
        <v>0</v>
      </c>
      <c r="EK159" s="18">
        <f t="shared" si="337"/>
        <v>0</v>
      </c>
      <c r="EL159" s="18">
        <f t="shared" si="337"/>
        <v>0</v>
      </c>
      <c r="EM159" s="18">
        <f t="shared" si="337"/>
        <v>0</v>
      </c>
      <c r="EN159" s="18">
        <f t="shared" si="337"/>
        <v>0</v>
      </c>
      <c r="EO159" s="18">
        <f t="shared" si="337"/>
        <v>0</v>
      </c>
      <c r="EP159" s="18">
        <f t="shared" si="337"/>
        <v>0</v>
      </c>
      <c r="EQ159" s="18">
        <f t="shared" si="337"/>
        <v>0</v>
      </c>
      <c r="ER159" s="18">
        <f t="shared" si="337"/>
        <v>0</v>
      </c>
      <c r="ES159" s="18">
        <f t="shared" si="337"/>
        <v>0</v>
      </c>
      <c r="ET159" s="18">
        <f t="shared" si="337"/>
        <v>0</v>
      </c>
      <c r="EU159" s="18">
        <f t="shared" si="337"/>
        <v>0</v>
      </c>
      <c r="EV159" s="18">
        <f t="shared" si="337"/>
        <v>0</v>
      </c>
      <c r="EW159" s="18">
        <f t="shared" si="337"/>
        <v>0</v>
      </c>
      <c r="EX159" s="18">
        <f t="shared" si="337"/>
        <v>0</v>
      </c>
      <c r="EY159" s="18">
        <f t="shared" si="337"/>
        <v>0</v>
      </c>
      <c r="EZ159" s="18">
        <f t="shared" si="337"/>
        <v>0</v>
      </c>
      <c r="FA159" s="18">
        <f t="shared" si="337"/>
        <v>0</v>
      </c>
      <c r="FB159" s="18">
        <f t="shared" si="337"/>
        <v>0</v>
      </c>
      <c r="FC159" s="18">
        <f t="shared" si="337"/>
        <v>0</v>
      </c>
      <c r="FD159" s="18">
        <f t="shared" si="337"/>
        <v>0</v>
      </c>
      <c r="FE159" s="18">
        <f t="shared" si="337"/>
        <v>0</v>
      </c>
      <c r="FF159" s="18">
        <f t="shared" si="337"/>
        <v>0</v>
      </c>
      <c r="FG159" s="18">
        <f t="shared" si="337"/>
        <v>0</v>
      </c>
      <c r="FH159" s="18">
        <f t="shared" si="337"/>
        <v>0</v>
      </c>
      <c r="FI159" s="18">
        <f t="shared" si="337"/>
        <v>0</v>
      </c>
      <c r="FJ159" s="18">
        <f t="shared" si="337"/>
        <v>0</v>
      </c>
      <c r="FK159" s="18">
        <f t="shared" si="337"/>
        <v>0</v>
      </c>
      <c r="FL159" s="18">
        <f t="shared" si="337"/>
        <v>0</v>
      </c>
      <c r="FM159" s="18">
        <f t="shared" si="337"/>
        <v>0</v>
      </c>
      <c r="FN159" s="18">
        <f t="shared" si="337"/>
        <v>0</v>
      </c>
      <c r="FO159" s="18">
        <f t="shared" si="337"/>
        <v>0</v>
      </c>
      <c r="FP159" s="18">
        <f t="shared" si="337"/>
        <v>0</v>
      </c>
      <c r="FQ159" s="18">
        <f t="shared" si="337"/>
        <v>0</v>
      </c>
      <c r="FR159" s="18">
        <f t="shared" si="337"/>
        <v>0</v>
      </c>
    </row>
    <row r="160" spans="2:174">
      <c r="C160" t="s">
        <v>990</v>
      </c>
      <c r="D160" s="144" t="s">
        <v>974</v>
      </c>
      <c r="I160" s="131">
        <f t="shared" si="331"/>
        <v>-98826.363841582395</v>
      </c>
      <c r="J160" s="18">
        <f>J514</f>
        <v>0</v>
      </c>
      <c r="K160" s="18">
        <f t="shared" ref="K160:BV160" si="338">K514</f>
        <v>0</v>
      </c>
      <c r="L160" s="18">
        <f t="shared" si="338"/>
        <v>0</v>
      </c>
      <c r="M160" s="18">
        <f t="shared" si="338"/>
        <v>0</v>
      </c>
      <c r="N160" s="18">
        <f t="shared" si="338"/>
        <v>0</v>
      </c>
      <c r="O160" s="18">
        <f t="shared" si="338"/>
        <v>0</v>
      </c>
      <c r="P160" s="18">
        <f t="shared" si="338"/>
        <v>0</v>
      </c>
      <c r="Q160" s="18">
        <f t="shared" si="338"/>
        <v>0</v>
      </c>
      <c r="R160" s="18">
        <f t="shared" si="338"/>
        <v>0</v>
      </c>
      <c r="S160" s="18">
        <f t="shared" si="338"/>
        <v>0</v>
      </c>
      <c r="T160" s="18">
        <f t="shared" si="338"/>
        <v>0</v>
      </c>
      <c r="U160" s="18">
        <f t="shared" si="338"/>
        <v>0</v>
      </c>
      <c r="V160" s="18">
        <f t="shared" si="338"/>
        <v>0</v>
      </c>
      <c r="W160" s="18">
        <f t="shared" si="338"/>
        <v>0</v>
      </c>
      <c r="X160" s="18">
        <f t="shared" si="338"/>
        <v>0</v>
      </c>
      <c r="Y160" s="18">
        <f t="shared" si="338"/>
        <v>0</v>
      </c>
      <c r="Z160" s="18">
        <f t="shared" si="338"/>
        <v>0</v>
      </c>
      <c r="AA160" s="18">
        <f t="shared" si="338"/>
        <v>0</v>
      </c>
      <c r="AB160" s="18">
        <f t="shared" si="338"/>
        <v>-459.61649744608241</v>
      </c>
      <c r="AC160" s="18">
        <f t="shared" si="338"/>
        <v>-459.61649744608241</v>
      </c>
      <c r="AD160" s="18">
        <f t="shared" si="338"/>
        <v>-472.25991659116676</v>
      </c>
      <c r="AE160" s="18">
        <f t="shared" si="338"/>
        <v>-473.62667274478832</v>
      </c>
      <c r="AF160" s="18">
        <f t="shared" si="338"/>
        <v>-473.62667274478832</v>
      </c>
      <c r="AG160" s="18">
        <f t="shared" si="338"/>
        <v>-473.62667274478832</v>
      </c>
      <c r="AH160" s="18">
        <f t="shared" si="338"/>
        <v>-484.32732369263846</v>
      </c>
      <c r="AI160" s="18">
        <f t="shared" si="338"/>
        <v>-484.32732369263846</v>
      </c>
      <c r="AJ160" s="18">
        <f t="shared" si="338"/>
        <v>-484.36120536312541</v>
      </c>
      <c r="AK160" s="18">
        <f t="shared" si="338"/>
        <v>-484.42802787401098</v>
      </c>
      <c r="AL160" s="18">
        <f t="shared" si="338"/>
        <v>-495.43612744341419</v>
      </c>
      <c r="AM160" s="18">
        <f t="shared" si="338"/>
        <v>-495.47839825228903</v>
      </c>
      <c r="AN160" s="18">
        <f t="shared" si="338"/>
        <v>-495.47839825228903</v>
      </c>
      <c r="AO160" s="18">
        <f t="shared" si="338"/>
        <v>-495.47839825228903</v>
      </c>
      <c r="AP160" s="18">
        <f t="shared" si="338"/>
        <v>-506.67693978809172</v>
      </c>
      <c r="AQ160" s="18">
        <f t="shared" si="338"/>
        <v>-506.67693978809172</v>
      </c>
      <c r="AR160" s="18">
        <f t="shared" si="338"/>
        <v>-506.67693978809172</v>
      </c>
      <c r="AS160" s="18">
        <f t="shared" si="338"/>
        <v>-506.67693978809172</v>
      </c>
      <c r="AT160" s="18">
        <f t="shared" si="338"/>
        <v>-518.1330477792178</v>
      </c>
      <c r="AU160" s="18">
        <f t="shared" si="338"/>
        <v>-518.1330477792178</v>
      </c>
      <c r="AV160" s="18">
        <f t="shared" si="338"/>
        <v>-518.1330477792178</v>
      </c>
      <c r="AW160" s="18">
        <f t="shared" si="338"/>
        <v>-518.1330477792178</v>
      </c>
      <c r="AX160" s="18">
        <f t="shared" si="338"/>
        <v>-529.8526462541397</v>
      </c>
      <c r="AY160" s="18">
        <f t="shared" si="338"/>
        <v>-529.8526462541397</v>
      </c>
      <c r="AZ160" s="18">
        <f t="shared" si="338"/>
        <v>-529.8526462541397</v>
      </c>
      <c r="BA160" s="18">
        <f t="shared" si="338"/>
        <v>-529.8526462541397</v>
      </c>
      <c r="BB160" s="18">
        <f t="shared" si="338"/>
        <v>-541.84179549398482</v>
      </c>
      <c r="BC160" s="18">
        <f t="shared" si="338"/>
        <v>-541.84179549398482</v>
      </c>
      <c r="BD160" s="18">
        <f t="shared" si="338"/>
        <v>-541.84179549398482</v>
      </c>
      <c r="BE160" s="18">
        <f t="shared" si="338"/>
        <v>-541.84179549398482</v>
      </c>
      <c r="BF160" s="18">
        <f t="shared" si="338"/>
        <v>-554.10669516634653</v>
      </c>
      <c r="BG160" s="18">
        <f t="shared" si="338"/>
        <v>-554.10669516634653</v>
      </c>
      <c r="BH160" s="18">
        <f t="shared" si="338"/>
        <v>-554.10669516634653</v>
      </c>
      <c r="BI160" s="18">
        <f t="shared" si="338"/>
        <v>-554.10669516634653</v>
      </c>
      <c r="BJ160" s="18">
        <f t="shared" si="338"/>
        <v>-566.65368753117241</v>
      </c>
      <c r="BK160" s="18">
        <f t="shared" si="338"/>
        <v>-566.65368753117241</v>
      </c>
      <c r="BL160" s="18">
        <f t="shared" si="338"/>
        <v>-566.65368753117241</v>
      </c>
      <c r="BM160" s="18">
        <f t="shared" si="338"/>
        <v>-566.65368753117241</v>
      </c>
      <c r="BN160" s="18">
        <f t="shared" si="338"/>
        <v>-579.83353658731971</v>
      </c>
      <c r="BO160" s="18">
        <f t="shared" si="338"/>
        <v>-580.07080959210509</v>
      </c>
      <c r="BP160" s="18">
        <f t="shared" si="338"/>
        <v>-580.25835383808862</v>
      </c>
      <c r="BQ160" s="18">
        <f t="shared" si="338"/>
        <v>-580.62823458005437</v>
      </c>
      <c r="BR160" s="18">
        <f t="shared" si="338"/>
        <v>-593.82576709281511</v>
      </c>
      <c r="BS160" s="18">
        <f t="shared" si="338"/>
        <v>-593.87176471390103</v>
      </c>
      <c r="BT160" s="18">
        <f t="shared" si="338"/>
        <v>-593.90855439260895</v>
      </c>
      <c r="BU160" s="18">
        <f t="shared" si="338"/>
        <v>-593.9811121700327</v>
      </c>
      <c r="BV160" s="18">
        <f t="shared" si="338"/>
        <v>-607.48250749500096</v>
      </c>
      <c r="BW160" s="18">
        <f t="shared" ref="BW160:EH160" si="339">BW514</f>
        <v>-607.52978330338146</v>
      </c>
      <c r="BX160" s="18">
        <f t="shared" si="339"/>
        <v>-607.5675951228759</v>
      </c>
      <c r="BY160" s="18">
        <f t="shared" si="339"/>
        <v>-607.64216879895071</v>
      </c>
      <c r="BZ160" s="18">
        <f t="shared" si="339"/>
        <v>-621.45442433437518</v>
      </c>
      <c r="CA160" s="18">
        <f t="shared" si="339"/>
        <v>-621.49941571058014</v>
      </c>
      <c r="CB160" s="18">
        <f t="shared" si="339"/>
        <v>-621.53827788859758</v>
      </c>
      <c r="CC160" s="18">
        <f t="shared" si="339"/>
        <v>-621.61492311524285</v>
      </c>
      <c r="CD160" s="18">
        <f t="shared" si="339"/>
        <v>-635.74519742513735</v>
      </c>
      <c r="CE160" s="18">
        <f t="shared" si="339"/>
        <v>-635.798734368326</v>
      </c>
      <c r="CF160" s="18">
        <f t="shared" si="339"/>
        <v>-635.83867589573993</v>
      </c>
      <c r="CG160" s="18">
        <f t="shared" si="339"/>
        <v>-635.91744984968159</v>
      </c>
      <c r="CH160" s="18">
        <f t="shared" si="339"/>
        <v>-650.0887537897255</v>
      </c>
      <c r="CI160" s="18">
        <f t="shared" si="339"/>
        <v>-649.9629251623594</v>
      </c>
      <c r="CJ160" s="18">
        <f t="shared" si="339"/>
        <v>-649.86226645329452</v>
      </c>
      <c r="CK160" s="18">
        <f t="shared" si="339"/>
        <v>-649.66374413767221</v>
      </c>
      <c r="CL160" s="18">
        <f t="shared" si="339"/>
        <v>-664.49394120170916</v>
      </c>
      <c r="CM160" s="18">
        <f t="shared" si="339"/>
        <v>-664.5566717523908</v>
      </c>
      <c r="CN160" s="18">
        <f t="shared" si="339"/>
        <v>-664.59264675981638</v>
      </c>
      <c r="CO160" s="18">
        <f t="shared" si="339"/>
        <v>-664.66359781656047</v>
      </c>
      <c r="CP160" s="18">
        <f t="shared" si="339"/>
        <v>-679.74288556075066</v>
      </c>
      <c r="CQ160" s="18">
        <f t="shared" si="339"/>
        <v>-679.75923362387186</v>
      </c>
      <c r="CR160" s="18">
        <f t="shared" si="339"/>
        <v>-679.78941578184254</v>
      </c>
      <c r="CS160" s="18">
        <f t="shared" si="339"/>
        <v>-679.84894199618088</v>
      </c>
      <c r="CT160" s="18">
        <f t="shared" si="339"/>
        <v>-695.39427787957788</v>
      </c>
      <c r="CU160" s="18">
        <f t="shared" si="339"/>
        <v>-695.5005364817855</v>
      </c>
      <c r="CV160" s="18">
        <f t="shared" si="339"/>
        <v>-695.58261533847428</v>
      </c>
      <c r="CW160" s="18">
        <f t="shared" si="339"/>
        <v>-695.74449387680284</v>
      </c>
      <c r="CX160" s="18">
        <f t="shared" si="339"/>
        <v>-711.49364172746675</v>
      </c>
      <c r="CY160" s="18">
        <f t="shared" si="339"/>
        <v>-711.49266919683157</v>
      </c>
      <c r="CZ160" s="18">
        <f t="shared" si="339"/>
        <v>-711.49188496764964</v>
      </c>
      <c r="DA160" s="18">
        <f t="shared" si="339"/>
        <v>-711.49033828585095</v>
      </c>
      <c r="DB160" s="18">
        <f t="shared" si="339"/>
        <v>-727.73688510011402</v>
      </c>
      <c r="DC160" s="18">
        <f t="shared" si="339"/>
        <v>-727.82904762003125</v>
      </c>
      <c r="DD160" s="18">
        <f t="shared" si="339"/>
        <v>-727.90276232815381</v>
      </c>
      <c r="DE160" s="18">
        <f t="shared" si="339"/>
        <v>-728.0481448259809</v>
      </c>
      <c r="DF160" s="18">
        <f t="shared" si="339"/>
        <v>-744.564813662441</v>
      </c>
      <c r="DG160" s="18">
        <f t="shared" si="339"/>
        <v>-744.58361689317974</v>
      </c>
      <c r="DH160" s="18">
        <f t="shared" si="339"/>
        <v>-744.60194166631163</v>
      </c>
      <c r="DI160" s="18">
        <f t="shared" si="339"/>
        <v>-744.63808236818602</v>
      </c>
      <c r="DJ160" s="18">
        <f t="shared" si="339"/>
        <v>-761.53520765887595</v>
      </c>
      <c r="DK160" s="18">
        <f t="shared" si="339"/>
        <v>-761.5631608252047</v>
      </c>
      <c r="DL160" s="18">
        <f t="shared" si="339"/>
        <v>-761.5822229628377</v>
      </c>
      <c r="DM160" s="18">
        <f t="shared" si="339"/>
        <v>-761.6198179184928</v>
      </c>
      <c r="DN160" s="18">
        <f t="shared" si="339"/>
        <v>-778.88795318044902</v>
      </c>
      <c r="DO160" s="18">
        <f t="shared" si="339"/>
        <v>-778.90019440666049</v>
      </c>
      <c r="DP160" s="18">
        <f t="shared" si="339"/>
        <v>-778.90997920504446</v>
      </c>
      <c r="DQ160" s="18">
        <f t="shared" si="339"/>
        <v>-778.92927709641538</v>
      </c>
      <c r="DR160" s="18">
        <f t="shared" si="339"/>
        <v>-796.62560520815566</v>
      </c>
      <c r="DS160" s="18">
        <f t="shared" si="339"/>
        <v>-796.65951074845123</v>
      </c>
      <c r="DT160" s="18">
        <f t="shared" si="339"/>
        <v>-796.6866244822387</v>
      </c>
      <c r="DU160" s="18">
        <f t="shared" si="339"/>
        <v>-796.74009905256298</v>
      </c>
      <c r="DV160" s="18">
        <f t="shared" si="339"/>
        <v>-814.86349884509707</v>
      </c>
      <c r="DW160" s="18">
        <f t="shared" si="339"/>
        <v>-814.90761460006149</v>
      </c>
      <c r="DX160" s="18">
        <f t="shared" si="339"/>
        <v>-814.94640832666073</v>
      </c>
      <c r="DY160" s="18">
        <f t="shared" si="339"/>
        <v>-815.02291855123701</v>
      </c>
      <c r="DZ160" s="18">
        <f t="shared" si="339"/>
        <v>-833.58196802115731</v>
      </c>
      <c r="EA160" s="18">
        <f t="shared" si="339"/>
        <v>-833.64894860417735</v>
      </c>
      <c r="EB160" s="18">
        <f t="shared" si="339"/>
        <v>-833.68128768750444</v>
      </c>
      <c r="EC160" s="18">
        <f t="shared" si="339"/>
        <v>-833.74506785880624</v>
      </c>
      <c r="ED160" s="18">
        <f t="shared" si="339"/>
        <v>-852.70064818297465</v>
      </c>
      <c r="EE160" s="18">
        <f t="shared" si="339"/>
        <v>-852.74377471615549</v>
      </c>
      <c r="EF160" s="18">
        <f t="shared" si="339"/>
        <v>-852.79598018026195</v>
      </c>
      <c r="EG160" s="18">
        <f t="shared" si="339"/>
        <v>-852.89894146119673</v>
      </c>
      <c r="EH160" s="18">
        <f t="shared" si="339"/>
        <v>-872.28884679959026</v>
      </c>
      <c r="EI160" s="18">
        <f t="shared" ref="EI160:FR160" si="340">EI514</f>
        <v>-872.33182577500509</v>
      </c>
      <c r="EJ160" s="18">
        <f t="shared" si="340"/>
        <v>-872.36619589833253</v>
      </c>
      <c r="EK160" s="18">
        <f t="shared" si="340"/>
        <v>-872.43398175148491</v>
      </c>
      <c r="EL160" s="18">
        <f t="shared" si="340"/>
        <v>-892.25997917362281</v>
      </c>
      <c r="EM160" s="18">
        <f t="shared" si="340"/>
        <v>-892.29232525422856</v>
      </c>
      <c r="EN160" s="18">
        <f t="shared" si="340"/>
        <v>-892.32204156366652</v>
      </c>
      <c r="EO160" s="18">
        <f t="shared" si="340"/>
        <v>-892.38064901667474</v>
      </c>
      <c r="EP160" s="18">
        <f t="shared" si="340"/>
        <v>-912.71256946253425</v>
      </c>
      <c r="EQ160" s="18">
        <f t="shared" si="340"/>
        <v>-912.7898085529514</v>
      </c>
      <c r="ER160" s="18">
        <f t="shared" si="340"/>
        <v>-912.84773016703059</v>
      </c>
      <c r="ES160" s="18">
        <f t="shared" si="340"/>
        <v>-912.96196502120654</v>
      </c>
      <c r="ET160" s="18">
        <f t="shared" si="340"/>
        <v>-933.72720152766431</v>
      </c>
      <c r="EU160" s="18">
        <f t="shared" si="340"/>
        <v>-933.77763941313106</v>
      </c>
      <c r="EV160" s="18">
        <f t="shared" si="340"/>
        <v>-933.81797458067888</v>
      </c>
      <c r="EW160" s="18">
        <f t="shared" si="340"/>
        <v>-933.89752488424392</v>
      </c>
      <c r="EX160" s="18">
        <f t="shared" si="340"/>
        <v>-955.20209003971604</v>
      </c>
      <c r="EY160" s="18">
        <f t="shared" si="340"/>
        <v>-955.2962307337051</v>
      </c>
      <c r="EZ160" s="18">
        <f t="shared" si="340"/>
        <v>-955.37152170284537</v>
      </c>
      <c r="FA160" s="18">
        <f t="shared" si="340"/>
        <v>-955.52001295291211</v>
      </c>
      <c r="FB160" s="18">
        <f t="shared" si="340"/>
        <v>-977.24256925461964</v>
      </c>
      <c r="FC160" s="18">
        <f t="shared" si="340"/>
        <v>-977.28383537254933</v>
      </c>
      <c r="FD160" s="18">
        <f t="shared" si="340"/>
        <v>-977.32115934262288</v>
      </c>
      <c r="FE160" s="18">
        <f t="shared" si="340"/>
        <v>-977.39477086651436</v>
      </c>
      <c r="FF160" s="18">
        <f t="shared" si="340"/>
        <v>-999.65139233835384</v>
      </c>
      <c r="FG160" s="18">
        <f t="shared" si="340"/>
        <v>-999.7282887508868</v>
      </c>
      <c r="FH160" s="18">
        <f t="shared" si="340"/>
        <v>-999.78545974818132</v>
      </c>
      <c r="FI160" s="18">
        <f t="shared" si="340"/>
        <v>-999.8982142120002</v>
      </c>
      <c r="FJ160" s="18">
        <f t="shared" si="340"/>
        <v>-1022.6672125415927</v>
      </c>
      <c r="FK160" s="18">
        <f t="shared" si="340"/>
        <v>-1022.7406719810899</v>
      </c>
      <c r="FL160" s="18">
        <f t="shared" si="340"/>
        <v>0</v>
      </c>
      <c r="FM160" s="18">
        <f t="shared" si="340"/>
        <v>0</v>
      </c>
      <c r="FN160" s="18">
        <f t="shared" si="340"/>
        <v>0</v>
      </c>
      <c r="FO160" s="18">
        <f t="shared" si="340"/>
        <v>0</v>
      </c>
      <c r="FP160" s="18">
        <f t="shared" si="340"/>
        <v>0</v>
      </c>
      <c r="FQ160" s="18">
        <f t="shared" si="340"/>
        <v>0</v>
      </c>
      <c r="FR160" s="18">
        <f t="shared" si="340"/>
        <v>0</v>
      </c>
    </row>
    <row r="161" spans="3:174">
      <c r="C161" t="s">
        <v>803</v>
      </c>
      <c r="D161" s="144" t="s">
        <v>974</v>
      </c>
      <c r="I161" s="131">
        <f t="shared" si="331"/>
        <v>-32061.87489886018</v>
      </c>
      <c r="J161" s="18">
        <f>J527</f>
        <v>0</v>
      </c>
      <c r="K161" s="18">
        <f t="shared" ref="K161:BV161" si="341">K527</f>
        <v>0</v>
      </c>
      <c r="L161" s="18">
        <f t="shared" si="341"/>
        <v>0</v>
      </c>
      <c r="M161" s="18">
        <f t="shared" si="341"/>
        <v>0</v>
      </c>
      <c r="N161" s="18">
        <f t="shared" si="341"/>
        <v>0</v>
      </c>
      <c r="O161" s="18">
        <f t="shared" si="341"/>
        <v>0</v>
      </c>
      <c r="P161" s="18">
        <f t="shared" si="341"/>
        <v>0</v>
      </c>
      <c r="Q161" s="18">
        <f t="shared" si="341"/>
        <v>0</v>
      </c>
      <c r="R161" s="18">
        <f t="shared" si="341"/>
        <v>0</v>
      </c>
      <c r="S161" s="18">
        <f t="shared" si="341"/>
        <v>0</v>
      </c>
      <c r="T161" s="18">
        <f t="shared" si="341"/>
        <v>0</v>
      </c>
      <c r="U161" s="18">
        <f t="shared" si="341"/>
        <v>0</v>
      </c>
      <c r="V161" s="18">
        <f t="shared" si="341"/>
        <v>0</v>
      </c>
      <c r="W161" s="18">
        <f t="shared" si="341"/>
        <v>0</v>
      </c>
      <c r="X161" s="18">
        <f t="shared" si="341"/>
        <v>0</v>
      </c>
      <c r="Y161" s="18">
        <f t="shared" si="341"/>
        <v>0</v>
      </c>
      <c r="Z161" s="18">
        <f t="shared" si="341"/>
        <v>0</v>
      </c>
      <c r="AA161" s="18">
        <f t="shared" si="341"/>
        <v>0</v>
      </c>
      <c r="AB161" s="18">
        <f t="shared" si="341"/>
        <v>-110.93009512040319</v>
      </c>
      <c r="AC161" s="18">
        <f t="shared" si="341"/>
        <v>-231.45069889830708</v>
      </c>
      <c r="AD161" s="18">
        <f t="shared" si="341"/>
        <v>-265.20351234664645</v>
      </c>
      <c r="AE161" s="18">
        <f t="shared" si="341"/>
        <v>-160.80270484554978</v>
      </c>
      <c r="AF161" s="18">
        <f t="shared" si="341"/>
        <v>-160.80270484554978</v>
      </c>
      <c r="AG161" s="18">
        <f t="shared" si="341"/>
        <v>-160.80270484554978</v>
      </c>
      <c r="AH161" s="18">
        <f t="shared" si="341"/>
        <v>-162.35312650582128</v>
      </c>
      <c r="AI161" s="18">
        <f t="shared" si="341"/>
        <v>-162.35312650582128</v>
      </c>
      <c r="AJ161" s="18">
        <f t="shared" si="341"/>
        <v>-162.82746989263845</v>
      </c>
      <c r="AK161" s="18">
        <f t="shared" si="341"/>
        <v>-163.76298504503578</v>
      </c>
      <c r="AL161" s="18">
        <f t="shared" si="341"/>
        <v>-166.20773750003059</v>
      </c>
      <c r="AM161" s="18">
        <f t="shared" si="341"/>
        <v>-166.79952882427912</v>
      </c>
      <c r="AN161" s="18">
        <f t="shared" si="341"/>
        <v>-166.79952882427912</v>
      </c>
      <c r="AO161" s="18">
        <f t="shared" si="341"/>
        <v>-166.79952882427912</v>
      </c>
      <c r="AP161" s="18">
        <f t="shared" si="341"/>
        <v>-168.42209005398141</v>
      </c>
      <c r="AQ161" s="18">
        <f t="shared" si="341"/>
        <v>-168.42209005398141</v>
      </c>
      <c r="AR161" s="18">
        <f t="shared" si="341"/>
        <v>-168.42209005398141</v>
      </c>
      <c r="AS161" s="18">
        <f t="shared" si="341"/>
        <v>-168.42209005398141</v>
      </c>
      <c r="AT161" s="18">
        <f t="shared" si="341"/>
        <v>-170.08197019196686</v>
      </c>
      <c r="AU161" s="18">
        <f t="shared" si="341"/>
        <v>-170.08197019196686</v>
      </c>
      <c r="AV161" s="18">
        <f t="shared" si="341"/>
        <v>-170.08197019196686</v>
      </c>
      <c r="AW161" s="18">
        <f t="shared" si="341"/>
        <v>-170.08197019196686</v>
      </c>
      <c r="AX161" s="18">
        <f t="shared" si="341"/>
        <v>-171.78002757312601</v>
      </c>
      <c r="AY161" s="18">
        <f t="shared" si="341"/>
        <v>-171.78002757312601</v>
      </c>
      <c r="AZ161" s="18">
        <f t="shared" si="341"/>
        <v>-171.78002757312601</v>
      </c>
      <c r="BA161" s="18">
        <f t="shared" si="341"/>
        <v>-171.78002757312601</v>
      </c>
      <c r="BB161" s="18">
        <f t="shared" si="341"/>
        <v>-173.51714027405183</v>
      </c>
      <c r="BC161" s="18">
        <f t="shared" si="341"/>
        <v>-173.51714027405183</v>
      </c>
      <c r="BD161" s="18">
        <f t="shared" si="341"/>
        <v>-173.51714027405183</v>
      </c>
      <c r="BE161" s="18">
        <f t="shared" si="341"/>
        <v>-173.51714027405183</v>
      </c>
      <c r="BF161" s="18">
        <f t="shared" si="341"/>
        <v>-175.29420656709891</v>
      </c>
      <c r="BG161" s="18">
        <f t="shared" si="341"/>
        <v>-175.29420656709891</v>
      </c>
      <c r="BH161" s="18">
        <f t="shared" si="341"/>
        <v>-175.29420656709891</v>
      </c>
      <c r="BI161" s="18">
        <f t="shared" si="341"/>
        <v>-175.29420656709891</v>
      </c>
      <c r="BJ161" s="18">
        <f t="shared" si="341"/>
        <v>-177.11214538488608</v>
      </c>
      <c r="BK161" s="18">
        <f t="shared" si="341"/>
        <v>-177.11214538488608</v>
      </c>
      <c r="BL161" s="18">
        <f t="shared" si="341"/>
        <v>-177.11214538488608</v>
      </c>
      <c r="BM161" s="18">
        <f t="shared" si="341"/>
        <v>-177.11214538488608</v>
      </c>
      <c r="BN161" s="18">
        <f t="shared" si="341"/>
        <v>-182.95324840749726</v>
      </c>
      <c r="BO161" s="18">
        <f t="shared" si="341"/>
        <v>-185.83449714779024</v>
      </c>
      <c r="BP161" s="18">
        <f t="shared" si="341"/>
        <v>-188.4601165915594</v>
      </c>
      <c r="BQ161" s="18">
        <f t="shared" si="341"/>
        <v>-193.63844697908067</v>
      </c>
      <c r="BR161" s="18">
        <f t="shared" si="341"/>
        <v>-196.44592970621457</v>
      </c>
      <c r="BS161" s="18">
        <f t="shared" si="341"/>
        <v>-197.08989640141658</v>
      </c>
      <c r="BT161" s="18">
        <f t="shared" si="341"/>
        <v>-197.60495190332807</v>
      </c>
      <c r="BU161" s="18">
        <f t="shared" si="341"/>
        <v>-198.62076078726125</v>
      </c>
      <c r="BV161" s="18">
        <f t="shared" si="341"/>
        <v>-201.49728951891908</v>
      </c>
      <c r="BW161" s="18">
        <f t="shared" ref="BW161:EH161" si="342">BW527</f>
        <v>-202.15915083624546</v>
      </c>
      <c r="BX161" s="18">
        <f t="shared" si="342"/>
        <v>-202.68851630916777</v>
      </c>
      <c r="BY161" s="18">
        <f t="shared" si="342"/>
        <v>-203.73254777421627</v>
      </c>
      <c r="BZ161" s="18">
        <f t="shared" si="342"/>
        <v>-206.67983031844648</v>
      </c>
      <c r="CA161" s="18">
        <f t="shared" si="342"/>
        <v>-207.30970958531722</v>
      </c>
      <c r="CB161" s="18">
        <f t="shared" si="342"/>
        <v>-207.85378007755924</v>
      </c>
      <c r="CC161" s="18">
        <f t="shared" si="342"/>
        <v>-208.92681325059442</v>
      </c>
      <c r="CD161" s="18">
        <f t="shared" si="342"/>
        <v>-211.94659985351566</v>
      </c>
      <c r="CE161" s="18">
        <f t="shared" si="342"/>
        <v>-212.69611705815601</v>
      </c>
      <c r="CF161" s="18">
        <f t="shared" si="342"/>
        <v>-213.25529844195123</v>
      </c>
      <c r="CG161" s="18">
        <f t="shared" si="342"/>
        <v>-214.3581337971338</v>
      </c>
      <c r="CH161" s="18">
        <f t="shared" si="342"/>
        <v>-213.47184198623236</v>
      </c>
      <c r="CI161" s="18">
        <f t="shared" si="342"/>
        <v>-211.7102412031073</v>
      </c>
      <c r="CJ161" s="18">
        <f t="shared" si="342"/>
        <v>-210.30101927619864</v>
      </c>
      <c r="CK161" s="18">
        <f t="shared" si="342"/>
        <v>-207.52170685748925</v>
      </c>
      <c r="CL161" s="18">
        <f t="shared" si="342"/>
        <v>-211.2763742021389</v>
      </c>
      <c r="CM161" s="18">
        <f t="shared" si="342"/>
        <v>-212.15460191168168</v>
      </c>
      <c r="CN161" s="18">
        <f t="shared" si="342"/>
        <v>-212.65825201563982</v>
      </c>
      <c r="CO161" s="18">
        <f t="shared" si="342"/>
        <v>-213.65156681005686</v>
      </c>
      <c r="CP161" s="18">
        <f t="shared" si="342"/>
        <v>-216.20453757116528</v>
      </c>
      <c r="CQ161" s="18">
        <f t="shared" si="342"/>
        <v>-216.43341045486153</v>
      </c>
      <c r="CR161" s="18">
        <f t="shared" si="342"/>
        <v>-216.85596066645186</v>
      </c>
      <c r="CS161" s="18">
        <f t="shared" si="342"/>
        <v>-217.68932766718925</v>
      </c>
      <c r="CT161" s="18">
        <f t="shared" si="342"/>
        <v>-221.9701600510684</v>
      </c>
      <c r="CU161" s="18">
        <f t="shared" si="342"/>
        <v>-223.45778048197516</v>
      </c>
      <c r="CV161" s="18">
        <f t="shared" si="342"/>
        <v>-224.60688447561785</v>
      </c>
      <c r="CW161" s="18">
        <f t="shared" si="342"/>
        <v>-226.87318401221782</v>
      </c>
      <c r="CX161" s="18">
        <f t="shared" si="342"/>
        <v>-229.10024492820747</v>
      </c>
      <c r="CY161" s="18">
        <f t="shared" si="342"/>
        <v>-229.08662949931576</v>
      </c>
      <c r="CZ161" s="18">
        <f t="shared" si="342"/>
        <v>-229.07565029076778</v>
      </c>
      <c r="DA161" s="18">
        <f t="shared" si="342"/>
        <v>-229.0539967455864</v>
      </c>
      <c r="DB161" s="18">
        <f t="shared" si="342"/>
        <v>-232.90843632085983</v>
      </c>
      <c r="DC161" s="18">
        <f t="shared" si="342"/>
        <v>-234.03257071237869</v>
      </c>
      <c r="DD161" s="18">
        <f t="shared" si="342"/>
        <v>-235.06457662609492</v>
      </c>
      <c r="DE161" s="18">
        <f t="shared" si="342"/>
        <v>-237.09993159567387</v>
      </c>
      <c r="DF161" s="18">
        <f t="shared" si="342"/>
        <v>-239.90572590159496</v>
      </c>
      <c r="DG161" s="18">
        <f t="shared" si="342"/>
        <v>-240.16897113193738</v>
      </c>
      <c r="DH161" s="18">
        <f t="shared" si="342"/>
        <v>-240.42551795578288</v>
      </c>
      <c r="DI161" s="18">
        <f t="shared" si="342"/>
        <v>-240.93148778202473</v>
      </c>
      <c r="DJ161" s="18">
        <f t="shared" si="342"/>
        <v>-243.80983835085971</v>
      </c>
      <c r="DK161" s="18">
        <f t="shared" si="342"/>
        <v>-244.20118267946236</v>
      </c>
      <c r="DL161" s="18">
        <f t="shared" si="342"/>
        <v>-244.46805260632357</v>
      </c>
      <c r="DM161" s="18">
        <f t="shared" si="342"/>
        <v>-244.99438198549549</v>
      </c>
      <c r="DN161" s="18">
        <f t="shared" si="342"/>
        <v>-247.69219987153733</v>
      </c>
      <c r="DO161" s="18">
        <f t="shared" si="342"/>
        <v>-247.86357703849819</v>
      </c>
      <c r="DP161" s="18">
        <f t="shared" si="342"/>
        <v>-248.00056421587348</v>
      </c>
      <c r="DQ161" s="18">
        <f t="shared" si="342"/>
        <v>-248.27073469506712</v>
      </c>
      <c r="DR161" s="18">
        <f t="shared" si="342"/>
        <v>-251.46496273511892</v>
      </c>
      <c r="DS161" s="18">
        <f t="shared" si="342"/>
        <v>-251.93964029925633</v>
      </c>
      <c r="DT161" s="18">
        <f t="shared" si="342"/>
        <v>-252.31923257228044</v>
      </c>
      <c r="DU161" s="18">
        <f t="shared" si="342"/>
        <v>-253.06787655682047</v>
      </c>
      <c r="DV161" s="18">
        <f t="shared" si="342"/>
        <v>-258.66575658881499</v>
      </c>
      <c r="DW161" s="18">
        <f t="shared" si="342"/>
        <v>-260.34223324006092</v>
      </c>
      <c r="DX161" s="18">
        <f t="shared" si="342"/>
        <v>-260.88534541245122</v>
      </c>
      <c r="DY161" s="18">
        <f t="shared" si="342"/>
        <v>-261.95648855651774</v>
      </c>
      <c r="DZ161" s="18">
        <f t="shared" si="342"/>
        <v>-265.92143540144866</v>
      </c>
      <c r="EA161" s="18">
        <f t="shared" si="342"/>
        <v>-266.85916356372996</v>
      </c>
      <c r="EB161" s="18">
        <f t="shared" si="342"/>
        <v>-267.31191073030863</v>
      </c>
      <c r="EC161" s="18">
        <f t="shared" si="342"/>
        <v>-268.20483312853429</v>
      </c>
      <c r="ED161" s="18">
        <f t="shared" si="342"/>
        <v>-271.83639178106057</v>
      </c>
      <c r="EE161" s="18">
        <f t="shared" si="342"/>
        <v>-272.4401632455926</v>
      </c>
      <c r="EF161" s="18">
        <f t="shared" si="342"/>
        <v>-272.87451048141958</v>
      </c>
      <c r="EG161" s="18">
        <f t="shared" si="342"/>
        <v>-273.703141273732</v>
      </c>
      <c r="EH161" s="18">
        <f t="shared" si="342"/>
        <v>-277.39507911003221</v>
      </c>
      <c r="EI161" s="18">
        <f t="shared" ref="EI161:FR161" si="343">EI527</f>
        <v>-277.99678476583807</v>
      </c>
      <c r="EJ161" s="18">
        <f t="shared" si="343"/>
        <v>-278.47796649242264</v>
      </c>
      <c r="EK161" s="18">
        <f t="shared" si="343"/>
        <v>-279.42696843655654</v>
      </c>
      <c r="EL161" s="18">
        <f t="shared" si="343"/>
        <v>-283.06556049654949</v>
      </c>
      <c r="EM161" s="18">
        <f t="shared" si="343"/>
        <v>-283.51840562503071</v>
      </c>
      <c r="EN161" s="18">
        <f t="shared" si="343"/>
        <v>-283.93443395716321</v>
      </c>
      <c r="EO161" s="18">
        <f t="shared" si="343"/>
        <v>-284.75493829927706</v>
      </c>
      <c r="EP161" s="18">
        <f t="shared" si="343"/>
        <v>-289.17616913882262</v>
      </c>
      <c r="EQ161" s="18">
        <f t="shared" si="343"/>
        <v>-290.2575164046624</v>
      </c>
      <c r="ER161" s="18">
        <f t="shared" si="343"/>
        <v>-291.06841900177108</v>
      </c>
      <c r="ES161" s="18">
        <f t="shared" si="343"/>
        <v>-292.66770696023468</v>
      </c>
      <c r="ET161" s="18">
        <f t="shared" si="343"/>
        <v>-296.71017257390355</v>
      </c>
      <c r="EU161" s="18">
        <f t="shared" si="343"/>
        <v>-297.41630297043747</v>
      </c>
      <c r="EV161" s="18">
        <f t="shared" si="343"/>
        <v>-297.98099531610626</v>
      </c>
      <c r="EW161" s="18">
        <f t="shared" si="343"/>
        <v>-299.09469956601828</v>
      </c>
      <c r="EX161" s="18">
        <f t="shared" si="343"/>
        <v>-304.0943368199201</v>
      </c>
      <c r="EY161" s="18">
        <f t="shared" si="343"/>
        <v>-305.41230653576685</v>
      </c>
      <c r="EZ161" s="18">
        <f t="shared" si="343"/>
        <v>-306.46638010373078</v>
      </c>
      <c r="FA161" s="18">
        <f t="shared" si="343"/>
        <v>-308.54525760466618</v>
      </c>
      <c r="FB161" s="18">
        <f t="shared" si="343"/>
        <v>-312.65169258264416</v>
      </c>
      <c r="FC161" s="18">
        <f t="shared" si="343"/>
        <v>-313.2294182336596</v>
      </c>
      <c r="FD161" s="18">
        <f t="shared" si="343"/>
        <v>-313.7519538146899</v>
      </c>
      <c r="FE161" s="18">
        <f t="shared" si="343"/>
        <v>-314.78251514917088</v>
      </c>
      <c r="FF161" s="18">
        <f t="shared" si="343"/>
        <v>-319.46564738433295</v>
      </c>
      <c r="FG161" s="18">
        <f t="shared" si="343"/>
        <v>-320.54219715979411</v>
      </c>
      <c r="FH161" s="18">
        <f t="shared" si="343"/>
        <v>-321.342591121917</v>
      </c>
      <c r="FI161" s="18">
        <f t="shared" si="343"/>
        <v>-322.92115361538345</v>
      </c>
      <c r="FJ161" s="18">
        <f t="shared" si="343"/>
        <v>-327.71864178656949</v>
      </c>
      <c r="FK161" s="18">
        <f t="shared" si="343"/>
        <v>-328.74707393953031</v>
      </c>
      <c r="FL161" s="18">
        <f t="shared" si="343"/>
        <v>0</v>
      </c>
      <c r="FM161" s="18">
        <f t="shared" si="343"/>
        <v>0</v>
      </c>
      <c r="FN161" s="18">
        <f t="shared" si="343"/>
        <v>0</v>
      </c>
      <c r="FO161" s="18">
        <f t="shared" si="343"/>
        <v>0</v>
      </c>
      <c r="FP161" s="18">
        <f t="shared" si="343"/>
        <v>0</v>
      </c>
      <c r="FQ161" s="18">
        <f t="shared" si="343"/>
        <v>0</v>
      </c>
      <c r="FR161" s="18">
        <f t="shared" si="343"/>
        <v>0</v>
      </c>
    </row>
    <row r="162" spans="3:174">
      <c r="C162" t="s">
        <v>991</v>
      </c>
      <c r="D162" s="144" t="s">
        <v>974</v>
      </c>
      <c r="I162" s="131">
        <f t="shared" si="331"/>
        <v>-687.0627092328765</v>
      </c>
      <c r="J162" s="18">
        <f>J537</f>
        <v>0</v>
      </c>
      <c r="K162" s="18">
        <f t="shared" ref="K162:BV162" si="344">K537</f>
        <v>0</v>
      </c>
      <c r="L162" s="18">
        <f t="shared" si="344"/>
        <v>0</v>
      </c>
      <c r="M162" s="18">
        <f t="shared" si="344"/>
        <v>0</v>
      </c>
      <c r="N162" s="18">
        <f t="shared" si="344"/>
        <v>0</v>
      </c>
      <c r="O162" s="18">
        <f t="shared" si="344"/>
        <v>0</v>
      </c>
      <c r="P162" s="18">
        <f t="shared" si="344"/>
        <v>0</v>
      </c>
      <c r="Q162" s="18">
        <f t="shared" si="344"/>
        <v>0</v>
      </c>
      <c r="R162" s="18">
        <f t="shared" si="344"/>
        <v>0</v>
      </c>
      <c r="S162" s="18">
        <f t="shared" si="344"/>
        <v>0</v>
      </c>
      <c r="T162" s="18">
        <f t="shared" si="344"/>
        <v>0</v>
      </c>
      <c r="U162" s="18">
        <f t="shared" si="344"/>
        <v>0</v>
      </c>
      <c r="V162" s="18">
        <f t="shared" si="344"/>
        <v>0</v>
      </c>
      <c r="W162" s="18">
        <f t="shared" si="344"/>
        <v>0</v>
      </c>
      <c r="X162" s="18">
        <f t="shared" si="344"/>
        <v>0</v>
      </c>
      <c r="Y162" s="18">
        <f t="shared" si="344"/>
        <v>0</v>
      </c>
      <c r="Z162" s="18">
        <f t="shared" si="344"/>
        <v>0</v>
      </c>
      <c r="AA162" s="18">
        <f t="shared" si="344"/>
        <v>0</v>
      </c>
      <c r="AB162" s="18">
        <f t="shared" si="344"/>
        <v>-10.841280000000001</v>
      </c>
      <c r="AC162" s="18">
        <f t="shared" si="344"/>
        <v>-10.841280000000001</v>
      </c>
      <c r="AD162" s="18">
        <f t="shared" si="344"/>
        <v>-10.694140983606557</v>
      </c>
      <c r="AE162" s="18">
        <f t="shared" si="344"/>
        <v>-10.694140983606557</v>
      </c>
      <c r="AF162" s="18">
        <f t="shared" si="344"/>
        <v>-10.811659016393444</v>
      </c>
      <c r="AG162" s="18">
        <f t="shared" si="344"/>
        <v>-10.811659016393444</v>
      </c>
      <c r="AH162" s="18">
        <f t="shared" si="344"/>
        <v>-10.605599999999999</v>
      </c>
      <c r="AI162" s="18">
        <f t="shared" si="344"/>
        <v>-10.72344</v>
      </c>
      <c r="AJ162" s="18">
        <f t="shared" si="344"/>
        <v>-10.841280000000001</v>
      </c>
      <c r="AK162" s="18">
        <f t="shared" si="344"/>
        <v>-10.841280000000001</v>
      </c>
      <c r="AL162" s="18">
        <f t="shared" si="344"/>
        <v>-10.605599999999999</v>
      </c>
      <c r="AM162" s="18">
        <f t="shared" si="344"/>
        <v>-10.72344</v>
      </c>
      <c r="AN162" s="18">
        <f t="shared" si="344"/>
        <v>-10.841280000000001</v>
      </c>
      <c r="AO162" s="18">
        <f t="shared" si="344"/>
        <v>-10.841280000000001</v>
      </c>
      <c r="AP162" s="18">
        <f t="shared" si="344"/>
        <v>-10.605599999999999</v>
      </c>
      <c r="AQ162" s="18">
        <f t="shared" si="344"/>
        <v>-10.72344</v>
      </c>
      <c r="AR162" s="18">
        <f t="shared" si="344"/>
        <v>-10.841280000000001</v>
      </c>
      <c r="AS162" s="18">
        <f t="shared" si="344"/>
        <v>-10.841280000000001</v>
      </c>
      <c r="AT162" s="18">
        <f t="shared" si="344"/>
        <v>-10.694140983606557</v>
      </c>
      <c r="AU162" s="18">
        <f t="shared" si="344"/>
        <v>-10.694140983606557</v>
      </c>
      <c r="AV162" s="18">
        <f t="shared" si="344"/>
        <v>-10.811659016393444</v>
      </c>
      <c r="AW162" s="18">
        <f t="shared" si="344"/>
        <v>-10.811659016393444</v>
      </c>
      <c r="AX162" s="18">
        <f t="shared" si="344"/>
        <v>-10.605599999999999</v>
      </c>
      <c r="AY162" s="18">
        <f t="shared" si="344"/>
        <v>-10.72344</v>
      </c>
      <c r="AZ162" s="18">
        <f t="shared" si="344"/>
        <v>-10.841280000000001</v>
      </c>
      <c r="BA162" s="18">
        <f t="shared" si="344"/>
        <v>-10.841280000000001</v>
      </c>
      <c r="BB162" s="18">
        <f t="shared" si="344"/>
        <v>-10.605599999999999</v>
      </c>
      <c r="BC162" s="18">
        <f t="shared" si="344"/>
        <v>-10.72344</v>
      </c>
      <c r="BD162" s="18">
        <f t="shared" si="344"/>
        <v>-10.841280000000001</v>
      </c>
      <c r="BE162" s="18">
        <f t="shared" si="344"/>
        <v>-10.841280000000001</v>
      </c>
      <c r="BF162" s="18">
        <f t="shared" si="344"/>
        <v>-10.605599999999999</v>
      </c>
      <c r="BG162" s="18">
        <f t="shared" si="344"/>
        <v>-10.72344</v>
      </c>
      <c r="BH162" s="18">
        <f t="shared" si="344"/>
        <v>-8.8657576986301372</v>
      </c>
      <c r="BI162" s="18">
        <f t="shared" si="344"/>
        <v>-8.8657576986301372</v>
      </c>
      <c r="BJ162" s="18">
        <f t="shared" si="344"/>
        <v>-8.7454306830601087</v>
      </c>
      <c r="BK162" s="18">
        <f t="shared" si="344"/>
        <v>-8.7454306830601087</v>
      </c>
      <c r="BL162" s="18">
        <f t="shared" si="344"/>
        <v>-8.8415343169398906</v>
      </c>
      <c r="BM162" s="18">
        <f t="shared" si="344"/>
        <v>-8.8415343169398906</v>
      </c>
      <c r="BN162" s="18">
        <f t="shared" si="344"/>
        <v>-8.6730238356164371</v>
      </c>
      <c r="BO162" s="18">
        <f t="shared" si="344"/>
        <v>-8.7693907671232871</v>
      </c>
      <c r="BP162" s="18">
        <f t="shared" si="344"/>
        <v>-8.8657576986301372</v>
      </c>
      <c r="BQ162" s="18">
        <f t="shared" si="344"/>
        <v>-8.8657576986301372</v>
      </c>
      <c r="BR162" s="18">
        <f t="shared" si="344"/>
        <v>-8.6730238356164371</v>
      </c>
      <c r="BS162" s="18">
        <f t="shared" si="344"/>
        <v>-8.7693907671232871</v>
      </c>
      <c r="BT162" s="18">
        <f t="shared" si="344"/>
        <v>-8.8657576986301372</v>
      </c>
      <c r="BU162" s="18">
        <f t="shared" si="344"/>
        <v>-8.8657576986301372</v>
      </c>
      <c r="BV162" s="18">
        <f t="shared" si="344"/>
        <v>-8.6730238356164371</v>
      </c>
      <c r="BW162" s="18">
        <f t="shared" ref="BW162:EH162" si="345">BW537</f>
        <v>-8.7693907671232871</v>
      </c>
      <c r="BX162" s="18">
        <f t="shared" si="345"/>
        <v>-8.8657576986301372</v>
      </c>
      <c r="BY162" s="18">
        <f t="shared" si="345"/>
        <v>-8.8657576986301372</v>
      </c>
      <c r="BZ162" s="18">
        <f t="shared" si="345"/>
        <v>-8.7454306830601087</v>
      </c>
      <c r="CA162" s="18">
        <f t="shared" si="345"/>
        <v>-8.7454306830601087</v>
      </c>
      <c r="CB162" s="18">
        <f t="shared" si="345"/>
        <v>-8.8415343169398906</v>
      </c>
      <c r="CC162" s="18">
        <f t="shared" si="345"/>
        <v>-8.8415343169398906</v>
      </c>
      <c r="CD162" s="18">
        <f t="shared" si="345"/>
        <v>-8.6730238356164371</v>
      </c>
      <c r="CE162" s="18">
        <f t="shared" si="345"/>
        <v>-8.7693907671232871</v>
      </c>
      <c r="CF162" s="18">
        <f t="shared" si="345"/>
        <v>-8.8657576986301372</v>
      </c>
      <c r="CG162" s="18">
        <f t="shared" si="345"/>
        <v>-8.8657576986301372</v>
      </c>
      <c r="CH162" s="18">
        <f t="shared" si="345"/>
        <v>-8.6730238356164371</v>
      </c>
      <c r="CI162" s="18">
        <f t="shared" si="345"/>
        <v>-8.7693907671232871</v>
      </c>
      <c r="CJ162" s="18">
        <f t="shared" si="345"/>
        <v>-8.8657576986301372</v>
      </c>
      <c r="CK162" s="18">
        <f t="shared" si="345"/>
        <v>-8.8657576986301372</v>
      </c>
      <c r="CL162" s="18">
        <f t="shared" si="345"/>
        <v>-8.6730238356164371</v>
      </c>
      <c r="CM162" s="18">
        <f t="shared" si="345"/>
        <v>-8.7693907671232871</v>
      </c>
      <c r="CN162" s="18">
        <f t="shared" si="345"/>
        <v>-8.8657576986301372</v>
      </c>
      <c r="CO162" s="18">
        <f t="shared" si="345"/>
        <v>-8.8657576986301372</v>
      </c>
      <c r="CP162" s="18">
        <f t="shared" si="345"/>
        <v>-8.7454306830601087</v>
      </c>
      <c r="CQ162" s="18">
        <f t="shared" si="345"/>
        <v>-8.7454306830601087</v>
      </c>
      <c r="CR162" s="18">
        <f t="shared" si="345"/>
        <v>-8.8415343169398906</v>
      </c>
      <c r="CS162" s="18">
        <f t="shared" si="345"/>
        <v>-8.8415343169398906</v>
      </c>
      <c r="CT162" s="18">
        <f t="shared" si="345"/>
        <v>-8.6730238356164371</v>
      </c>
      <c r="CU162" s="18">
        <f t="shared" si="345"/>
        <v>0</v>
      </c>
      <c r="CV162" s="18">
        <f t="shared" si="345"/>
        <v>0</v>
      </c>
      <c r="CW162" s="18">
        <f t="shared" si="345"/>
        <v>0</v>
      </c>
      <c r="CX162" s="18">
        <f t="shared" si="345"/>
        <v>0</v>
      </c>
      <c r="CY162" s="18">
        <f t="shared" si="345"/>
        <v>0</v>
      </c>
      <c r="CZ162" s="18">
        <f t="shared" si="345"/>
        <v>0</v>
      </c>
      <c r="DA162" s="18">
        <f t="shared" si="345"/>
        <v>0</v>
      </c>
      <c r="DB162" s="18">
        <f t="shared" si="345"/>
        <v>0</v>
      </c>
      <c r="DC162" s="18">
        <f t="shared" si="345"/>
        <v>0</v>
      </c>
      <c r="DD162" s="18">
        <f t="shared" si="345"/>
        <v>0</v>
      </c>
      <c r="DE162" s="18">
        <f t="shared" si="345"/>
        <v>0</v>
      </c>
      <c r="DF162" s="18">
        <f t="shared" si="345"/>
        <v>0</v>
      </c>
      <c r="DG162" s="18">
        <f t="shared" si="345"/>
        <v>0</v>
      </c>
      <c r="DH162" s="18">
        <f t="shared" si="345"/>
        <v>0</v>
      </c>
      <c r="DI162" s="18">
        <f t="shared" si="345"/>
        <v>0</v>
      </c>
      <c r="DJ162" s="18">
        <f t="shared" si="345"/>
        <v>0</v>
      </c>
      <c r="DK162" s="18">
        <f t="shared" si="345"/>
        <v>0</v>
      </c>
      <c r="DL162" s="18">
        <f t="shared" si="345"/>
        <v>0</v>
      </c>
      <c r="DM162" s="18">
        <f t="shared" si="345"/>
        <v>0</v>
      </c>
      <c r="DN162" s="18">
        <f t="shared" si="345"/>
        <v>0</v>
      </c>
      <c r="DO162" s="18">
        <f t="shared" si="345"/>
        <v>0</v>
      </c>
      <c r="DP162" s="18">
        <f t="shared" si="345"/>
        <v>0</v>
      </c>
      <c r="DQ162" s="18">
        <f t="shared" si="345"/>
        <v>0</v>
      </c>
      <c r="DR162" s="18">
        <f t="shared" si="345"/>
        <v>0</v>
      </c>
      <c r="DS162" s="18">
        <f t="shared" si="345"/>
        <v>0</v>
      </c>
      <c r="DT162" s="18">
        <f t="shared" si="345"/>
        <v>0</v>
      </c>
      <c r="DU162" s="18">
        <f t="shared" si="345"/>
        <v>0</v>
      </c>
      <c r="DV162" s="18">
        <f t="shared" si="345"/>
        <v>0</v>
      </c>
      <c r="DW162" s="18">
        <f t="shared" si="345"/>
        <v>0</v>
      </c>
      <c r="DX162" s="18">
        <f t="shared" si="345"/>
        <v>0</v>
      </c>
      <c r="DY162" s="18">
        <f t="shared" si="345"/>
        <v>0</v>
      </c>
      <c r="DZ162" s="18">
        <f t="shared" si="345"/>
        <v>0</v>
      </c>
      <c r="EA162" s="18">
        <f t="shared" si="345"/>
        <v>0</v>
      </c>
      <c r="EB162" s="18">
        <f t="shared" si="345"/>
        <v>0</v>
      </c>
      <c r="EC162" s="18">
        <f t="shared" si="345"/>
        <v>0</v>
      </c>
      <c r="ED162" s="18">
        <f t="shared" si="345"/>
        <v>0</v>
      </c>
      <c r="EE162" s="18">
        <f t="shared" si="345"/>
        <v>0</v>
      </c>
      <c r="EF162" s="18">
        <f t="shared" si="345"/>
        <v>0</v>
      </c>
      <c r="EG162" s="18">
        <f t="shared" si="345"/>
        <v>0</v>
      </c>
      <c r="EH162" s="18">
        <f t="shared" si="345"/>
        <v>0</v>
      </c>
      <c r="EI162" s="18">
        <f t="shared" ref="EI162:FR162" si="346">EI537</f>
        <v>0</v>
      </c>
      <c r="EJ162" s="18">
        <f t="shared" si="346"/>
        <v>0</v>
      </c>
      <c r="EK162" s="18">
        <f t="shared" si="346"/>
        <v>0</v>
      </c>
      <c r="EL162" s="18">
        <f t="shared" si="346"/>
        <v>0</v>
      </c>
      <c r="EM162" s="18">
        <f t="shared" si="346"/>
        <v>0</v>
      </c>
      <c r="EN162" s="18">
        <f t="shared" si="346"/>
        <v>0</v>
      </c>
      <c r="EO162" s="18">
        <f t="shared" si="346"/>
        <v>0</v>
      </c>
      <c r="EP162" s="18">
        <f t="shared" si="346"/>
        <v>0</v>
      </c>
      <c r="EQ162" s="18">
        <f t="shared" si="346"/>
        <v>0</v>
      </c>
      <c r="ER162" s="18">
        <f t="shared" si="346"/>
        <v>0</v>
      </c>
      <c r="ES162" s="18">
        <f t="shared" si="346"/>
        <v>0</v>
      </c>
      <c r="ET162" s="18">
        <f t="shared" si="346"/>
        <v>0</v>
      </c>
      <c r="EU162" s="18">
        <f t="shared" si="346"/>
        <v>0</v>
      </c>
      <c r="EV162" s="18">
        <f t="shared" si="346"/>
        <v>0</v>
      </c>
      <c r="EW162" s="18">
        <f t="shared" si="346"/>
        <v>0</v>
      </c>
      <c r="EX162" s="18">
        <f t="shared" si="346"/>
        <v>0</v>
      </c>
      <c r="EY162" s="18">
        <f t="shared" si="346"/>
        <v>0</v>
      </c>
      <c r="EZ162" s="18">
        <f t="shared" si="346"/>
        <v>0</v>
      </c>
      <c r="FA162" s="18">
        <f t="shared" si="346"/>
        <v>0</v>
      </c>
      <c r="FB162" s="18">
        <f t="shared" si="346"/>
        <v>0</v>
      </c>
      <c r="FC162" s="18">
        <f t="shared" si="346"/>
        <v>0</v>
      </c>
      <c r="FD162" s="18">
        <f t="shared" si="346"/>
        <v>0</v>
      </c>
      <c r="FE162" s="18">
        <f t="shared" si="346"/>
        <v>0</v>
      </c>
      <c r="FF162" s="18">
        <f t="shared" si="346"/>
        <v>0</v>
      </c>
      <c r="FG162" s="18">
        <f t="shared" si="346"/>
        <v>0</v>
      </c>
      <c r="FH162" s="18">
        <f t="shared" si="346"/>
        <v>0</v>
      </c>
      <c r="FI162" s="18">
        <f t="shared" si="346"/>
        <v>0</v>
      </c>
      <c r="FJ162" s="18">
        <f t="shared" si="346"/>
        <v>0</v>
      </c>
      <c r="FK162" s="18">
        <f t="shared" si="346"/>
        <v>0</v>
      </c>
      <c r="FL162" s="18">
        <f t="shared" si="346"/>
        <v>0</v>
      </c>
      <c r="FM162" s="18">
        <f t="shared" si="346"/>
        <v>0</v>
      </c>
      <c r="FN162" s="18">
        <f t="shared" si="346"/>
        <v>0</v>
      </c>
      <c r="FO162" s="18">
        <f t="shared" si="346"/>
        <v>0</v>
      </c>
      <c r="FP162" s="18">
        <f t="shared" si="346"/>
        <v>0</v>
      </c>
      <c r="FQ162" s="18">
        <f t="shared" si="346"/>
        <v>0</v>
      </c>
      <c r="FR162" s="18">
        <f t="shared" si="346"/>
        <v>0</v>
      </c>
    </row>
    <row r="163" spans="3:174">
      <c r="C163" t="s">
        <v>750</v>
      </c>
      <c r="D163" s="144" t="s">
        <v>974</v>
      </c>
      <c r="I163" s="131">
        <f t="shared" si="331"/>
        <v>-832.27053187251818</v>
      </c>
      <c r="J163" s="18">
        <f>J545</f>
        <v>0</v>
      </c>
      <c r="K163" s="18">
        <f t="shared" ref="K163:BV163" si="347">K545</f>
        <v>0</v>
      </c>
      <c r="L163" s="18">
        <f t="shared" si="347"/>
        <v>0</v>
      </c>
      <c r="M163" s="18">
        <f t="shared" si="347"/>
        <v>0</v>
      </c>
      <c r="N163" s="18">
        <f t="shared" si="347"/>
        <v>0</v>
      </c>
      <c r="O163" s="18">
        <f t="shared" si="347"/>
        <v>0</v>
      </c>
      <c r="P163" s="18">
        <f t="shared" si="347"/>
        <v>0</v>
      </c>
      <c r="Q163" s="18">
        <f t="shared" si="347"/>
        <v>0</v>
      </c>
      <c r="R163" s="18">
        <f t="shared" si="347"/>
        <v>0</v>
      </c>
      <c r="S163" s="18">
        <f t="shared" si="347"/>
        <v>0</v>
      </c>
      <c r="T163" s="18">
        <f t="shared" si="347"/>
        <v>0</v>
      </c>
      <c r="U163" s="18">
        <f t="shared" si="347"/>
        <v>0</v>
      </c>
      <c r="V163" s="18">
        <f t="shared" si="347"/>
        <v>0</v>
      </c>
      <c r="W163" s="18">
        <f t="shared" si="347"/>
        <v>0</v>
      </c>
      <c r="X163" s="18">
        <f t="shared" si="347"/>
        <v>0</v>
      </c>
      <c r="Y163" s="18">
        <f t="shared" si="347"/>
        <v>0</v>
      </c>
      <c r="Z163" s="18">
        <f t="shared" si="347"/>
        <v>0</v>
      </c>
      <c r="AA163" s="18">
        <f t="shared" si="347"/>
        <v>0</v>
      </c>
      <c r="AB163" s="18">
        <f t="shared" si="347"/>
        <v>-39.60607561643836</v>
      </c>
      <c r="AC163" s="18">
        <f t="shared" si="347"/>
        <v>-39.60607561643836</v>
      </c>
      <c r="AD163" s="18">
        <f t="shared" si="347"/>
        <v>-39.967114072131146</v>
      </c>
      <c r="AE163" s="18">
        <f t="shared" si="347"/>
        <v>-39.967114072131146</v>
      </c>
      <c r="AF163" s="18">
        <f t="shared" si="347"/>
        <v>-40.406313127868856</v>
      </c>
      <c r="AG163" s="18">
        <f t="shared" si="347"/>
        <v>-40.406313127868856</v>
      </c>
      <c r="AH163" s="18">
        <f t="shared" si="347"/>
        <v>-40.547843519473972</v>
      </c>
      <c r="AI163" s="18">
        <f t="shared" si="347"/>
        <v>-40.998375114134795</v>
      </c>
      <c r="AJ163" s="18">
        <f t="shared" si="347"/>
        <v>-41.448906708795619</v>
      </c>
      <c r="AK163" s="18">
        <f t="shared" si="347"/>
        <v>-41.448906708795619</v>
      </c>
      <c r="AL163" s="18">
        <f t="shared" si="347"/>
        <v>-41.480443920421862</v>
      </c>
      <c r="AM163" s="18">
        <f t="shared" si="347"/>
        <v>-41.941337741759888</v>
      </c>
      <c r="AN163" s="18">
        <f t="shared" si="347"/>
        <v>-42.402231563097914</v>
      </c>
      <c r="AO163" s="18">
        <f t="shared" si="347"/>
        <v>-42.402231563097914</v>
      </c>
      <c r="AP163" s="18">
        <f t="shared" si="347"/>
        <v>-42.43449413059156</v>
      </c>
      <c r="AQ163" s="18">
        <f t="shared" si="347"/>
        <v>-42.905988509820361</v>
      </c>
      <c r="AR163" s="18">
        <f t="shared" si="347"/>
        <v>-43.377482889049155</v>
      </c>
      <c r="AS163" s="18">
        <f t="shared" si="347"/>
        <v>-43.377482889049155</v>
      </c>
      <c r="AT163" s="18">
        <f t="shared" si="347"/>
        <v>-43.772900490776969</v>
      </c>
      <c r="AU163" s="18">
        <f t="shared" si="347"/>
        <v>-43.772900490776969</v>
      </c>
      <c r="AV163" s="18">
        <f t="shared" si="347"/>
        <v>0</v>
      </c>
      <c r="AW163" s="18">
        <f t="shared" si="347"/>
        <v>0</v>
      </c>
      <c r="AX163" s="18">
        <f t="shared" si="347"/>
        <v>0</v>
      </c>
      <c r="AY163" s="18">
        <f t="shared" si="347"/>
        <v>0</v>
      </c>
      <c r="AZ163" s="18">
        <f t="shared" si="347"/>
        <v>0</v>
      </c>
      <c r="BA163" s="18">
        <f t="shared" si="347"/>
        <v>0</v>
      </c>
      <c r="BB163" s="18">
        <f t="shared" si="347"/>
        <v>0</v>
      </c>
      <c r="BC163" s="18">
        <f t="shared" si="347"/>
        <v>0</v>
      </c>
      <c r="BD163" s="18">
        <f t="shared" si="347"/>
        <v>0</v>
      </c>
      <c r="BE163" s="18">
        <f t="shared" si="347"/>
        <v>0</v>
      </c>
      <c r="BF163" s="18">
        <f t="shared" si="347"/>
        <v>0</v>
      </c>
      <c r="BG163" s="18">
        <f t="shared" si="347"/>
        <v>0</v>
      </c>
      <c r="BH163" s="18">
        <f t="shared" si="347"/>
        <v>0</v>
      </c>
      <c r="BI163" s="18">
        <f t="shared" si="347"/>
        <v>0</v>
      </c>
      <c r="BJ163" s="18">
        <f t="shared" si="347"/>
        <v>0</v>
      </c>
      <c r="BK163" s="18">
        <f t="shared" si="347"/>
        <v>0</v>
      </c>
      <c r="BL163" s="18">
        <f t="shared" si="347"/>
        <v>0</v>
      </c>
      <c r="BM163" s="18">
        <f t="shared" si="347"/>
        <v>0</v>
      </c>
      <c r="BN163" s="18">
        <f t="shared" si="347"/>
        <v>0</v>
      </c>
      <c r="BO163" s="18">
        <f t="shared" si="347"/>
        <v>0</v>
      </c>
      <c r="BP163" s="18">
        <f t="shared" si="347"/>
        <v>0</v>
      </c>
      <c r="BQ163" s="18">
        <f t="shared" si="347"/>
        <v>0</v>
      </c>
      <c r="BR163" s="18">
        <f t="shared" si="347"/>
        <v>0</v>
      </c>
      <c r="BS163" s="18">
        <f t="shared" si="347"/>
        <v>0</v>
      </c>
      <c r="BT163" s="18">
        <f t="shared" si="347"/>
        <v>0</v>
      </c>
      <c r="BU163" s="18">
        <f t="shared" si="347"/>
        <v>0</v>
      </c>
      <c r="BV163" s="18">
        <f t="shared" si="347"/>
        <v>0</v>
      </c>
      <c r="BW163" s="18">
        <f t="shared" ref="BW163:EH163" si="348">BW545</f>
        <v>0</v>
      </c>
      <c r="BX163" s="18">
        <f t="shared" si="348"/>
        <v>0</v>
      </c>
      <c r="BY163" s="18">
        <f t="shared" si="348"/>
        <v>0</v>
      </c>
      <c r="BZ163" s="18">
        <f t="shared" si="348"/>
        <v>0</v>
      </c>
      <c r="CA163" s="18">
        <f t="shared" si="348"/>
        <v>0</v>
      </c>
      <c r="CB163" s="18">
        <f t="shared" si="348"/>
        <v>0</v>
      </c>
      <c r="CC163" s="18">
        <f t="shared" si="348"/>
        <v>0</v>
      </c>
      <c r="CD163" s="18">
        <f t="shared" si="348"/>
        <v>0</v>
      </c>
      <c r="CE163" s="18">
        <f t="shared" si="348"/>
        <v>0</v>
      </c>
      <c r="CF163" s="18">
        <f t="shared" si="348"/>
        <v>0</v>
      </c>
      <c r="CG163" s="18">
        <f t="shared" si="348"/>
        <v>0</v>
      </c>
      <c r="CH163" s="18">
        <f t="shared" si="348"/>
        <v>0</v>
      </c>
      <c r="CI163" s="18">
        <f t="shared" si="348"/>
        <v>0</v>
      </c>
      <c r="CJ163" s="18">
        <f t="shared" si="348"/>
        <v>0</v>
      </c>
      <c r="CK163" s="18">
        <f t="shared" si="348"/>
        <v>0</v>
      </c>
      <c r="CL163" s="18">
        <f t="shared" si="348"/>
        <v>0</v>
      </c>
      <c r="CM163" s="18">
        <f t="shared" si="348"/>
        <v>0</v>
      </c>
      <c r="CN163" s="18">
        <f t="shared" si="348"/>
        <v>0</v>
      </c>
      <c r="CO163" s="18">
        <f t="shared" si="348"/>
        <v>0</v>
      </c>
      <c r="CP163" s="18">
        <f t="shared" si="348"/>
        <v>0</v>
      </c>
      <c r="CQ163" s="18">
        <f t="shared" si="348"/>
        <v>0</v>
      </c>
      <c r="CR163" s="18">
        <f t="shared" si="348"/>
        <v>0</v>
      </c>
      <c r="CS163" s="18">
        <f t="shared" si="348"/>
        <v>0</v>
      </c>
      <c r="CT163" s="18">
        <f t="shared" si="348"/>
        <v>0</v>
      </c>
      <c r="CU163" s="18">
        <f t="shared" si="348"/>
        <v>0</v>
      </c>
      <c r="CV163" s="18">
        <f t="shared" si="348"/>
        <v>0</v>
      </c>
      <c r="CW163" s="18">
        <f t="shared" si="348"/>
        <v>0</v>
      </c>
      <c r="CX163" s="18">
        <f t="shared" si="348"/>
        <v>0</v>
      </c>
      <c r="CY163" s="18">
        <f t="shared" si="348"/>
        <v>0</v>
      </c>
      <c r="CZ163" s="18">
        <f t="shared" si="348"/>
        <v>0</v>
      </c>
      <c r="DA163" s="18">
        <f t="shared" si="348"/>
        <v>0</v>
      </c>
      <c r="DB163" s="18">
        <f t="shared" si="348"/>
        <v>0</v>
      </c>
      <c r="DC163" s="18">
        <f t="shared" si="348"/>
        <v>0</v>
      </c>
      <c r="DD163" s="18">
        <f t="shared" si="348"/>
        <v>0</v>
      </c>
      <c r="DE163" s="18">
        <f t="shared" si="348"/>
        <v>0</v>
      </c>
      <c r="DF163" s="18">
        <f t="shared" si="348"/>
        <v>0</v>
      </c>
      <c r="DG163" s="18">
        <f t="shared" si="348"/>
        <v>0</v>
      </c>
      <c r="DH163" s="18">
        <f t="shared" si="348"/>
        <v>0</v>
      </c>
      <c r="DI163" s="18">
        <f t="shared" si="348"/>
        <v>0</v>
      </c>
      <c r="DJ163" s="18">
        <f t="shared" si="348"/>
        <v>0</v>
      </c>
      <c r="DK163" s="18">
        <f t="shared" si="348"/>
        <v>0</v>
      </c>
      <c r="DL163" s="18">
        <f t="shared" si="348"/>
        <v>0</v>
      </c>
      <c r="DM163" s="18">
        <f t="shared" si="348"/>
        <v>0</v>
      </c>
      <c r="DN163" s="18">
        <f t="shared" si="348"/>
        <v>0</v>
      </c>
      <c r="DO163" s="18">
        <f t="shared" si="348"/>
        <v>0</v>
      </c>
      <c r="DP163" s="18">
        <f t="shared" si="348"/>
        <v>0</v>
      </c>
      <c r="DQ163" s="18">
        <f t="shared" si="348"/>
        <v>0</v>
      </c>
      <c r="DR163" s="18">
        <f t="shared" si="348"/>
        <v>0</v>
      </c>
      <c r="DS163" s="18">
        <f t="shared" si="348"/>
        <v>0</v>
      </c>
      <c r="DT163" s="18">
        <f t="shared" si="348"/>
        <v>0</v>
      </c>
      <c r="DU163" s="18">
        <f t="shared" si="348"/>
        <v>0</v>
      </c>
      <c r="DV163" s="18">
        <f t="shared" si="348"/>
        <v>0</v>
      </c>
      <c r="DW163" s="18">
        <f t="shared" si="348"/>
        <v>0</v>
      </c>
      <c r="DX163" s="18">
        <f t="shared" si="348"/>
        <v>0</v>
      </c>
      <c r="DY163" s="18">
        <f t="shared" si="348"/>
        <v>0</v>
      </c>
      <c r="DZ163" s="18">
        <f t="shared" si="348"/>
        <v>0</v>
      </c>
      <c r="EA163" s="18">
        <f t="shared" si="348"/>
        <v>0</v>
      </c>
      <c r="EB163" s="18">
        <f t="shared" si="348"/>
        <v>0</v>
      </c>
      <c r="EC163" s="18">
        <f t="shared" si="348"/>
        <v>0</v>
      </c>
      <c r="ED163" s="18">
        <f t="shared" si="348"/>
        <v>0</v>
      </c>
      <c r="EE163" s="18">
        <f t="shared" si="348"/>
        <v>0</v>
      </c>
      <c r="EF163" s="18">
        <f t="shared" si="348"/>
        <v>0</v>
      </c>
      <c r="EG163" s="18">
        <f t="shared" si="348"/>
        <v>0</v>
      </c>
      <c r="EH163" s="18">
        <f t="shared" si="348"/>
        <v>0</v>
      </c>
      <c r="EI163" s="18">
        <f t="shared" ref="EI163:FR163" si="349">EI545</f>
        <v>0</v>
      </c>
      <c r="EJ163" s="18">
        <f t="shared" si="349"/>
        <v>0</v>
      </c>
      <c r="EK163" s="18">
        <f t="shared" si="349"/>
        <v>0</v>
      </c>
      <c r="EL163" s="18">
        <f t="shared" si="349"/>
        <v>0</v>
      </c>
      <c r="EM163" s="18">
        <f t="shared" si="349"/>
        <v>0</v>
      </c>
      <c r="EN163" s="18">
        <f t="shared" si="349"/>
        <v>0</v>
      </c>
      <c r="EO163" s="18">
        <f t="shared" si="349"/>
        <v>0</v>
      </c>
      <c r="EP163" s="18">
        <f t="shared" si="349"/>
        <v>0</v>
      </c>
      <c r="EQ163" s="18">
        <f t="shared" si="349"/>
        <v>0</v>
      </c>
      <c r="ER163" s="18">
        <f t="shared" si="349"/>
        <v>0</v>
      </c>
      <c r="ES163" s="18">
        <f t="shared" si="349"/>
        <v>0</v>
      </c>
      <c r="ET163" s="18">
        <f t="shared" si="349"/>
        <v>0</v>
      </c>
      <c r="EU163" s="18">
        <f t="shared" si="349"/>
        <v>0</v>
      </c>
      <c r="EV163" s="18">
        <f t="shared" si="349"/>
        <v>0</v>
      </c>
      <c r="EW163" s="18">
        <f t="shared" si="349"/>
        <v>0</v>
      </c>
      <c r="EX163" s="18">
        <f t="shared" si="349"/>
        <v>0</v>
      </c>
      <c r="EY163" s="18">
        <f t="shared" si="349"/>
        <v>0</v>
      </c>
      <c r="EZ163" s="18">
        <f t="shared" si="349"/>
        <v>0</v>
      </c>
      <c r="FA163" s="18">
        <f t="shared" si="349"/>
        <v>0</v>
      </c>
      <c r="FB163" s="18">
        <f t="shared" si="349"/>
        <v>0</v>
      </c>
      <c r="FC163" s="18">
        <f t="shared" si="349"/>
        <v>0</v>
      </c>
      <c r="FD163" s="18">
        <f t="shared" si="349"/>
        <v>0</v>
      </c>
      <c r="FE163" s="18">
        <f t="shared" si="349"/>
        <v>0</v>
      </c>
      <c r="FF163" s="18">
        <f t="shared" si="349"/>
        <v>0</v>
      </c>
      <c r="FG163" s="18">
        <f t="shared" si="349"/>
        <v>0</v>
      </c>
      <c r="FH163" s="18">
        <f t="shared" si="349"/>
        <v>0</v>
      </c>
      <c r="FI163" s="18">
        <f t="shared" si="349"/>
        <v>0</v>
      </c>
      <c r="FJ163" s="18">
        <f t="shared" si="349"/>
        <v>0</v>
      </c>
      <c r="FK163" s="18">
        <f t="shared" si="349"/>
        <v>0</v>
      </c>
      <c r="FL163" s="18">
        <f t="shared" si="349"/>
        <v>0</v>
      </c>
      <c r="FM163" s="18">
        <f t="shared" si="349"/>
        <v>0</v>
      </c>
      <c r="FN163" s="18">
        <f t="shared" si="349"/>
        <v>0</v>
      </c>
      <c r="FO163" s="18">
        <f t="shared" si="349"/>
        <v>0</v>
      </c>
      <c r="FP163" s="18">
        <f t="shared" si="349"/>
        <v>0</v>
      </c>
      <c r="FQ163" s="18">
        <f t="shared" si="349"/>
        <v>0</v>
      </c>
      <c r="FR163" s="18">
        <f t="shared" si="349"/>
        <v>0</v>
      </c>
    </row>
    <row r="164" spans="3:174">
      <c r="C164" t="s">
        <v>993</v>
      </c>
      <c r="D164" s="144" t="s">
        <v>974</v>
      </c>
      <c r="I164" s="131">
        <f t="shared" si="331"/>
        <v>0</v>
      </c>
      <c r="J164" s="18">
        <f>J553</f>
        <v>0</v>
      </c>
      <c r="K164" s="18">
        <f t="shared" ref="K164:BV164" si="350">K553</f>
        <v>0</v>
      </c>
      <c r="L164" s="18">
        <f t="shared" si="350"/>
        <v>0</v>
      </c>
      <c r="M164" s="18">
        <f t="shared" si="350"/>
        <v>0</v>
      </c>
      <c r="N164" s="18">
        <f t="shared" si="350"/>
        <v>0</v>
      </c>
      <c r="O164" s="18">
        <f t="shared" si="350"/>
        <v>0</v>
      </c>
      <c r="P164" s="18">
        <f t="shared" si="350"/>
        <v>0</v>
      </c>
      <c r="Q164" s="18">
        <f t="shared" si="350"/>
        <v>0</v>
      </c>
      <c r="R164" s="18">
        <f t="shared" si="350"/>
        <v>0</v>
      </c>
      <c r="S164" s="18">
        <f t="shared" si="350"/>
        <v>0</v>
      </c>
      <c r="T164" s="18">
        <f t="shared" si="350"/>
        <v>0</v>
      </c>
      <c r="U164" s="18">
        <f t="shared" si="350"/>
        <v>0</v>
      </c>
      <c r="V164" s="18">
        <f t="shared" si="350"/>
        <v>0</v>
      </c>
      <c r="W164" s="18">
        <f t="shared" si="350"/>
        <v>0</v>
      </c>
      <c r="X164" s="18">
        <f t="shared" si="350"/>
        <v>0</v>
      </c>
      <c r="Y164" s="18">
        <f t="shared" si="350"/>
        <v>0</v>
      </c>
      <c r="Z164" s="18">
        <f t="shared" si="350"/>
        <v>0</v>
      </c>
      <c r="AA164" s="18">
        <f t="shared" si="350"/>
        <v>0</v>
      </c>
      <c r="AB164" s="18">
        <f t="shared" si="350"/>
        <v>0</v>
      </c>
      <c r="AC164" s="18">
        <f t="shared" si="350"/>
        <v>0</v>
      </c>
      <c r="AD164" s="18">
        <f t="shared" si="350"/>
        <v>0</v>
      </c>
      <c r="AE164" s="18">
        <f t="shared" si="350"/>
        <v>0</v>
      </c>
      <c r="AF164" s="18">
        <f t="shared" si="350"/>
        <v>0</v>
      </c>
      <c r="AG164" s="18">
        <f t="shared" si="350"/>
        <v>0</v>
      </c>
      <c r="AH164" s="18">
        <f t="shared" si="350"/>
        <v>0</v>
      </c>
      <c r="AI164" s="18">
        <f t="shared" si="350"/>
        <v>0</v>
      </c>
      <c r="AJ164" s="18">
        <f t="shared" si="350"/>
        <v>0</v>
      </c>
      <c r="AK164" s="18">
        <f t="shared" si="350"/>
        <v>0</v>
      </c>
      <c r="AL164" s="18">
        <f t="shared" si="350"/>
        <v>0</v>
      </c>
      <c r="AM164" s="18">
        <f t="shared" si="350"/>
        <v>0</v>
      </c>
      <c r="AN164" s="18">
        <f t="shared" si="350"/>
        <v>0</v>
      </c>
      <c r="AO164" s="18">
        <f t="shared" si="350"/>
        <v>0</v>
      </c>
      <c r="AP164" s="18">
        <f t="shared" si="350"/>
        <v>0</v>
      </c>
      <c r="AQ164" s="18">
        <f t="shared" si="350"/>
        <v>0</v>
      </c>
      <c r="AR164" s="18">
        <f t="shared" si="350"/>
        <v>0</v>
      </c>
      <c r="AS164" s="18">
        <f t="shared" si="350"/>
        <v>0</v>
      </c>
      <c r="AT164" s="18">
        <f t="shared" si="350"/>
        <v>0</v>
      </c>
      <c r="AU164" s="18">
        <f t="shared" si="350"/>
        <v>0</v>
      </c>
      <c r="AV164" s="18">
        <f t="shared" si="350"/>
        <v>0</v>
      </c>
      <c r="AW164" s="18">
        <f t="shared" si="350"/>
        <v>0</v>
      </c>
      <c r="AX164" s="18">
        <f t="shared" si="350"/>
        <v>0</v>
      </c>
      <c r="AY164" s="18">
        <f t="shared" si="350"/>
        <v>0</v>
      </c>
      <c r="AZ164" s="18">
        <f t="shared" si="350"/>
        <v>0</v>
      </c>
      <c r="BA164" s="18">
        <f t="shared" si="350"/>
        <v>0</v>
      </c>
      <c r="BB164" s="18">
        <f t="shared" si="350"/>
        <v>0</v>
      </c>
      <c r="BC164" s="18">
        <f t="shared" si="350"/>
        <v>0</v>
      </c>
      <c r="BD164" s="18">
        <f t="shared" si="350"/>
        <v>0</v>
      </c>
      <c r="BE164" s="18">
        <f t="shared" si="350"/>
        <v>0</v>
      </c>
      <c r="BF164" s="18">
        <f t="shared" si="350"/>
        <v>0</v>
      </c>
      <c r="BG164" s="18">
        <f t="shared" si="350"/>
        <v>0</v>
      </c>
      <c r="BH164" s="18">
        <f t="shared" si="350"/>
        <v>0</v>
      </c>
      <c r="BI164" s="18">
        <f t="shared" si="350"/>
        <v>0</v>
      </c>
      <c r="BJ164" s="18">
        <f t="shared" si="350"/>
        <v>0</v>
      </c>
      <c r="BK164" s="18">
        <f t="shared" si="350"/>
        <v>0</v>
      </c>
      <c r="BL164" s="18">
        <f t="shared" si="350"/>
        <v>0</v>
      </c>
      <c r="BM164" s="18">
        <f t="shared" si="350"/>
        <v>0</v>
      </c>
      <c r="BN164" s="18">
        <f t="shared" si="350"/>
        <v>0</v>
      </c>
      <c r="BO164" s="18">
        <f t="shared" si="350"/>
        <v>0</v>
      </c>
      <c r="BP164" s="18">
        <f t="shared" si="350"/>
        <v>0</v>
      </c>
      <c r="BQ164" s="18">
        <f t="shared" si="350"/>
        <v>0</v>
      </c>
      <c r="BR164" s="18">
        <f t="shared" si="350"/>
        <v>0</v>
      </c>
      <c r="BS164" s="18">
        <f t="shared" si="350"/>
        <v>0</v>
      </c>
      <c r="BT164" s="18">
        <f t="shared" si="350"/>
        <v>0</v>
      </c>
      <c r="BU164" s="18">
        <f t="shared" si="350"/>
        <v>0</v>
      </c>
      <c r="BV164" s="18">
        <f t="shared" si="350"/>
        <v>0</v>
      </c>
      <c r="BW164" s="18">
        <f t="shared" ref="BW164:EH164" si="351">BW553</f>
        <v>0</v>
      </c>
      <c r="BX164" s="18">
        <f t="shared" si="351"/>
        <v>0</v>
      </c>
      <c r="BY164" s="18">
        <f t="shared" si="351"/>
        <v>0</v>
      </c>
      <c r="BZ164" s="18">
        <f t="shared" si="351"/>
        <v>0</v>
      </c>
      <c r="CA164" s="18">
        <f t="shared" si="351"/>
        <v>0</v>
      </c>
      <c r="CB164" s="18">
        <f t="shared" si="351"/>
        <v>0</v>
      </c>
      <c r="CC164" s="18">
        <f t="shared" si="351"/>
        <v>0</v>
      </c>
      <c r="CD164" s="18">
        <f t="shared" si="351"/>
        <v>0</v>
      </c>
      <c r="CE164" s="18">
        <f t="shared" si="351"/>
        <v>0</v>
      </c>
      <c r="CF164" s="18">
        <f t="shared" si="351"/>
        <v>0</v>
      </c>
      <c r="CG164" s="18">
        <f t="shared" si="351"/>
        <v>0</v>
      </c>
      <c r="CH164" s="18">
        <f t="shared" si="351"/>
        <v>0</v>
      </c>
      <c r="CI164" s="18">
        <f t="shared" si="351"/>
        <v>0</v>
      </c>
      <c r="CJ164" s="18">
        <f t="shared" si="351"/>
        <v>0</v>
      </c>
      <c r="CK164" s="18">
        <f t="shared" si="351"/>
        <v>0</v>
      </c>
      <c r="CL164" s="18">
        <f t="shared" si="351"/>
        <v>0</v>
      </c>
      <c r="CM164" s="18">
        <f t="shared" si="351"/>
        <v>0</v>
      </c>
      <c r="CN164" s="18">
        <f t="shared" si="351"/>
        <v>0</v>
      </c>
      <c r="CO164" s="18">
        <f t="shared" si="351"/>
        <v>0</v>
      </c>
      <c r="CP164" s="18">
        <f t="shared" si="351"/>
        <v>0</v>
      </c>
      <c r="CQ164" s="18">
        <f t="shared" si="351"/>
        <v>0</v>
      </c>
      <c r="CR164" s="18">
        <f t="shared" si="351"/>
        <v>0</v>
      </c>
      <c r="CS164" s="18">
        <f t="shared" si="351"/>
        <v>0</v>
      </c>
      <c r="CT164" s="18">
        <f t="shared" si="351"/>
        <v>0</v>
      </c>
      <c r="CU164" s="18">
        <f t="shared" si="351"/>
        <v>0</v>
      </c>
      <c r="CV164" s="18">
        <f t="shared" si="351"/>
        <v>0</v>
      </c>
      <c r="CW164" s="18">
        <f t="shared" si="351"/>
        <v>0</v>
      </c>
      <c r="CX164" s="18">
        <f t="shared" si="351"/>
        <v>0</v>
      </c>
      <c r="CY164" s="18">
        <f t="shared" si="351"/>
        <v>0</v>
      </c>
      <c r="CZ164" s="18">
        <f t="shared" si="351"/>
        <v>0</v>
      </c>
      <c r="DA164" s="18">
        <f t="shared" si="351"/>
        <v>0</v>
      </c>
      <c r="DB164" s="18">
        <f t="shared" si="351"/>
        <v>0</v>
      </c>
      <c r="DC164" s="18">
        <f t="shared" si="351"/>
        <v>0</v>
      </c>
      <c r="DD164" s="18">
        <f t="shared" si="351"/>
        <v>0</v>
      </c>
      <c r="DE164" s="18">
        <f t="shared" si="351"/>
        <v>0</v>
      </c>
      <c r="DF164" s="18">
        <f t="shared" si="351"/>
        <v>0</v>
      </c>
      <c r="DG164" s="18">
        <f t="shared" si="351"/>
        <v>0</v>
      </c>
      <c r="DH164" s="18">
        <f t="shared" si="351"/>
        <v>0</v>
      </c>
      <c r="DI164" s="18">
        <f t="shared" si="351"/>
        <v>0</v>
      </c>
      <c r="DJ164" s="18">
        <f t="shared" si="351"/>
        <v>0</v>
      </c>
      <c r="DK164" s="18">
        <f t="shared" si="351"/>
        <v>0</v>
      </c>
      <c r="DL164" s="18">
        <f t="shared" si="351"/>
        <v>0</v>
      </c>
      <c r="DM164" s="18">
        <f t="shared" si="351"/>
        <v>0</v>
      </c>
      <c r="DN164" s="18">
        <f t="shared" si="351"/>
        <v>0</v>
      </c>
      <c r="DO164" s="18">
        <f t="shared" si="351"/>
        <v>0</v>
      </c>
      <c r="DP164" s="18">
        <f t="shared" si="351"/>
        <v>0</v>
      </c>
      <c r="DQ164" s="18">
        <f t="shared" si="351"/>
        <v>0</v>
      </c>
      <c r="DR164" s="18">
        <f t="shared" si="351"/>
        <v>0</v>
      </c>
      <c r="DS164" s="18">
        <f t="shared" si="351"/>
        <v>0</v>
      </c>
      <c r="DT164" s="18">
        <f t="shared" si="351"/>
        <v>0</v>
      </c>
      <c r="DU164" s="18">
        <f t="shared" si="351"/>
        <v>0</v>
      </c>
      <c r="DV164" s="18">
        <f t="shared" si="351"/>
        <v>0</v>
      </c>
      <c r="DW164" s="18">
        <f t="shared" si="351"/>
        <v>0</v>
      </c>
      <c r="DX164" s="18">
        <f t="shared" si="351"/>
        <v>0</v>
      </c>
      <c r="DY164" s="18">
        <f t="shared" si="351"/>
        <v>0</v>
      </c>
      <c r="DZ164" s="18">
        <f t="shared" si="351"/>
        <v>0</v>
      </c>
      <c r="EA164" s="18">
        <f t="shared" si="351"/>
        <v>0</v>
      </c>
      <c r="EB164" s="18">
        <f t="shared" si="351"/>
        <v>0</v>
      </c>
      <c r="EC164" s="18">
        <f t="shared" si="351"/>
        <v>0</v>
      </c>
      <c r="ED164" s="18">
        <f t="shared" si="351"/>
        <v>0</v>
      </c>
      <c r="EE164" s="18">
        <f t="shared" si="351"/>
        <v>0</v>
      </c>
      <c r="EF164" s="18">
        <f t="shared" si="351"/>
        <v>0</v>
      </c>
      <c r="EG164" s="18">
        <f t="shared" si="351"/>
        <v>0</v>
      </c>
      <c r="EH164" s="18">
        <f t="shared" si="351"/>
        <v>0</v>
      </c>
      <c r="EI164" s="18">
        <f t="shared" ref="EI164:FR164" si="352">EI553</f>
        <v>0</v>
      </c>
      <c r="EJ164" s="18">
        <f t="shared" si="352"/>
        <v>0</v>
      </c>
      <c r="EK164" s="18">
        <f t="shared" si="352"/>
        <v>0</v>
      </c>
      <c r="EL164" s="18">
        <f t="shared" si="352"/>
        <v>0</v>
      </c>
      <c r="EM164" s="18">
        <f t="shared" si="352"/>
        <v>0</v>
      </c>
      <c r="EN164" s="18">
        <f t="shared" si="352"/>
        <v>0</v>
      </c>
      <c r="EO164" s="18">
        <f t="shared" si="352"/>
        <v>0</v>
      </c>
      <c r="EP164" s="18">
        <f t="shared" si="352"/>
        <v>0</v>
      </c>
      <c r="EQ164" s="18">
        <f t="shared" si="352"/>
        <v>0</v>
      </c>
      <c r="ER164" s="18">
        <f t="shared" si="352"/>
        <v>0</v>
      </c>
      <c r="ES164" s="18">
        <f t="shared" si="352"/>
        <v>0</v>
      </c>
      <c r="ET164" s="18">
        <f t="shared" si="352"/>
        <v>0</v>
      </c>
      <c r="EU164" s="18">
        <f t="shared" si="352"/>
        <v>0</v>
      </c>
      <c r="EV164" s="18">
        <f t="shared" si="352"/>
        <v>0</v>
      </c>
      <c r="EW164" s="18">
        <f t="shared" si="352"/>
        <v>0</v>
      </c>
      <c r="EX164" s="18">
        <f t="shared" si="352"/>
        <v>0</v>
      </c>
      <c r="EY164" s="18">
        <f t="shared" si="352"/>
        <v>0</v>
      </c>
      <c r="EZ164" s="18">
        <f t="shared" si="352"/>
        <v>0</v>
      </c>
      <c r="FA164" s="18">
        <f t="shared" si="352"/>
        <v>0</v>
      </c>
      <c r="FB164" s="18">
        <f t="shared" si="352"/>
        <v>0</v>
      </c>
      <c r="FC164" s="18">
        <f t="shared" si="352"/>
        <v>0</v>
      </c>
      <c r="FD164" s="18">
        <f t="shared" si="352"/>
        <v>0</v>
      </c>
      <c r="FE164" s="18">
        <f t="shared" si="352"/>
        <v>0</v>
      </c>
      <c r="FF164" s="18">
        <f t="shared" si="352"/>
        <v>0</v>
      </c>
      <c r="FG164" s="18">
        <f t="shared" si="352"/>
        <v>0</v>
      </c>
      <c r="FH164" s="18">
        <f t="shared" si="352"/>
        <v>0</v>
      </c>
      <c r="FI164" s="18">
        <f t="shared" si="352"/>
        <v>0</v>
      </c>
      <c r="FJ164" s="18">
        <f t="shared" si="352"/>
        <v>0</v>
      </c>
      <c r="FK164" s="18">
        <f t="shared" si="352"/>
        <v>0</v>
      </c>
      <c r="FL164" s="18">
        <f t="shared" si="352"/>
        <v>0</v>
      </c>
      <c r="FM164" s="18">
        <f t="shared" si="352"/>
        <v>0</v>
      </c>
      <c r="FN164" s="18">
        <f t="shared" si="352"/>
        <v>0</v>
      </c>
      <c r="FO164" s="18">
        <f t="shared" si="352"/>
        <v>0</v>
      </c>
      <c r="FP164" s="18">
        <f t="shared" si="352"/>
        <v>0</v>
      </c>
      <c r="FQ164" s="18">
        <f t="shared" si="352"/>
        <v>0</v>
      </c>
      <c r="FR164" s="18">
        <f t="shared" si="352"/>
        <v>0</v>
      </c>
    </row>
    <row r="165" spans="3:174">
      <c r="C165" t="s">
        <v>992</v>
      </c>
      <c r="D165" s="144" t="s">
        <v>974</v>
      </c>
      <c r="I165" s="131">
        <f t="shared" si="331"/>
        <v>-21005.332020631533</v>
      </c>
      <c r="J165" s="18">
        <f>J571</f>
        <v>0</v>
      </c>
      <c r="K165" s="18">
        <f t="shared" ref="K165:BV165" si="353">K571</f>
        <v>0</v>
      </c>
      <c r="L165" s="18">
        <f t="shared" si="353"/>
        <v>0</v>
      </c>
      <c r="M165" s="18">
        <f t="shared" si="353"/>
        <v>0</v>
      </c>
      <c r="N165" s="18">
        <f t="shared" si="353"/>
        <v>0</v>
      </c>
      <c r="O165" s="18">
        <f t="shared" si="353"/>
        <v>0</v>
      </c>
      <c r="P165" s="18">
        <f t="shared" si="353"/>
        <v>0</v>
      </c>
      <c r="Q165" s="18">
        <f t="shared" si="353"/>
        <v>0</v>
      </c>
      <c r="R165" s="18">
        <f t="shared" si="353"/>
        <v>0</v>
      </c>
      <c r="S165" s="18">
        <f t="shared" si="353"/>
        <v>0</v>
      </c>
      <c r="T165" s="18">
        <f t="shared" si="353"/>
        <v>0</v>
      </c>
      <c r="U165" s="18">
        <f t="shared" si="353"/>
        <v>0</v>
      </c>
      <c r="V165" s="18">
        <f t="shared" si="353"/>
        <v>0</v>
      </c>
      <c r="W165" s="18">
        <f t="shared" si="353"/>
        <v>0</v>
      </c>
      <c r="X165" s="18">
        <f t="shared" si="353"/>
        <v>0</v>
      </c>
      <c r="Y165" s="18">
        <f t="shared" si="353"/>
        <v>0</v>
      </c>
      <c r="Z165" s="18">
        <f t="shared" si="353"/>
        <v>0</v>
      </c>
      <c r="AA165" s="18">
        <f t="shared" si="353"/>
        <v>0</v>
      </c>
      <c r="AB165" s="18">
        <f t="shared" si="353"/>
        <v>0</v>
      </c>
      <c r="AC165" s="18">
        <f t="shared" si="353"/>
        <v>0</v>
      </c>
      <c r="AD165" s="18">
        <f t="shared" si="353"/>
        <v>0</v>
      </c>
      <c r="AE165" s="18">
        <f t="shared" si="353"/>
        <v>0</v>
      </c>
      <c r="AF165" s="18">
        <f t="shared" si="353"/>
        <v>0</v>
      </c>
      <c r="AG165" s="18">
        <f t="shared" si="353"/>
        <v>0</v>
      </c>
      <c r="AH165" s="18">
        <f t="shared" si="353"/>
        <v>0</v>
      </c>
      <c r="AI165" s="18">
        <f t="shared" si="353"/>
        <v>0</v>
      </c>
      <c r="AJ165" s="18">
        <f t="shared" si="353"/>
        <v>0</v>
      </c>
      <c r="AK165" s="18">
        <f t="shared" si="353"/>
        <v>0</v>
      </c>
      <c r="AL165" s="18">
        <f t="shared" si="353"/>
        <v>0</v>
      </c>
      <c r="AM165" s="18">
        <f t="shared" si="353"/>
        <v>0</v>
      </c>
      <c r="AN165" s="18">
        <f t="shared" si="353"/>
        <v>0</v>
      </c>
      <c r="AO165" s="18">
        <f t="shared" si="353"/>
        <v>0</v>
      </c>
      <c r="AP165" s="18">
        <f t="shared" si="353"/>
        <v>0</v>
      </c>
      <c r="AQ165" s="18">
        <f t="shared" si="353"/>
        <v>0</v>
      </c>
      <c r="AR165" s="18">
        <f t="shared" si="353"/>
        <v>0</v>
      </c>
      <c r="AS165" s="18">
        <f t="shared" si="353"/>
        <v>0</v>
      </c>
      <c r="AT165" s="18">
        <f t="shared" si="353"/>
        <v>0</v>
      </c>
      <c r="AU165" s="18">
        <f t="shared" si="353"/>
        <v>0</v>
      </c>
      <c r="AV165" s="18">
        <f t="shared" si="353"/>
        <v>0</v>
      </c>
      <c r="AW165" s="18">
        <f t="shared" si="353"/>
        <v>0</v>
      </c>
      <c r="AX165" s="18">
        <f t="shared" si="353"/>
        <v>0</v>
      </c>
      <c r="AY165" s="18">
        <f t="shared" si="353"/>
        <v>0</v>
      </c>
      <c r="AZ165" s="18">
        <f t="shared" si="353"/>
        <v>0</v>
      </c>
      <c r="BA165" s="18">
        <f t="shared" si="353"/>
        <v>0</v>
      </c>
      <c r="BB165" s="18">
        <f t="shared" si="353"/>
        <v>0</v>
      </c>
      <c r="BC165" s="18">
        <f t="shared" si="353"/>
        <v>0</v>
      </c>
      <c r="BD165" s="18">
        <f t="shared" si="353"/>
        <v>0</v>
      </c>
      <c r="BE165" s="18">
        <f t="shared" si="353"/>
        <v>0</v>
      </c>
      <c r="BF165" s="18">
        <f t="shared" si="353"/>
        <v>0</v>
      </c>
      <c r="BG165" s="18">
        <f t="shared" si="353"/>
        <v>0</v>
      </c>
      <c r="BH165" s="18">
        <f t="shared" si="353"/>
        <v>0</v>
      </c>
      <c r="BI165" s="18">
        <f t="shared" si="353"/>
        <v>0</v>
      </c>
      <c r="BJ165" s="18">
        <f t="shared" si="353"/>
        <v>0</v>
      </c>
      <c r="BK165" s="18">
        <f t="shared" si="353"/>
        <v>0</v>
      </c>
      <c r="BL165" s="18">
        <f t="shared" si="353"/>
        <v>0</v>
      </c>
      <c r="BM165" s="18">
        <f t="shared" si="353"/>
        <v>0</v>
      </c>
      <c r="BN165" s="18">
        <f t="shared" si="353"/>
        <v>0</v>
      </c>
      <c r="BO165" s="18">
        <f t="shared" si="353"/>
        <v>0</v>
      </c>
      <c r="BP165" s="18">
        <f t="shared" si="353"/>
        <v>0</v>
      </c>
      <c r="BQ165" s="18">
        <f t="shared" si="353"/>
        <v>0</v>
      </c>
      <c r="BR165" s="18">
        <f t="shared" si="353"/>
        <v>0</v>
      </c>
      <c r="BS165" s="18">
        <f t="shared" si="353"/>
        <v>0</v>
      </c>
      <c r="BT165" s="18">
        <f t="shared" si="353"/>
        <v>0</v>
      </c>
      <c r="BU165" s="18">
        <f t="shared" si="353"/>
        <v>0</v>
      </c>
      <c r="BV165" s="18">
        <f t="shared" si="353"/>
        <v>0</v>
      </c>
      <c r="BW165" s="18">
        <f t="shared" ref="BW165:EH165" si="354">BW571</f>
        <v>0</v>
      </c>
      <c r="BX165" s="18">
        <f t="shared" si="354"/>
        <v>0</v>
      </c>
      <c r="BY165" s="18">
        <f t="shared" si="354"/>
        <v>0</v>
      </c>
      <c r="BZ165" s="18">
        <f t="shared" si="354"/>
        <v>0</v>
      </c>
      <c r="CA165" s="18">
        <f t="shared" si="354"/>
        <v>0</v>
      </c>
      <c r="CB165" s="18">
        <f t="shared" si="354"/>
        <v>0</v>
      </c>
      <c r="CC165" s="18">
        <f t="shared" si="354"/>
        <v>0</v>
      </c>
      <c r="CD165" s="18">
        <f t="shared" si="354"/>
        <v>0</v>
      </c>
      <c r="CE165" s="18">
        <f t="shared" si="354"/>
        <v>0</v>
      </c>
      <c r="CF165" s="18">
        <f t="shared" si="354"/>
        <v>0</v>
      </c>
      <c r="CG165" s="18">
        <f t="shared" si="354"/>
        <v>0</v>
      </c>
      <c r="CH165" s="18">
        <f t="shared" si="354"/>
        <v>-240.86559907581355</v>
      </c>
      <c r="CI165" s="18">
        <f t="shared" si="354"/>
        <v>-167.8684304860858</v>
      </c>
      <c r="CJ165" s="18">
        <f t="shared" si="354"/>
        <v>-134.2811450737828</v>
      </c>
      <c r="CK165" s="18">
        <f t="shared" si="354"/>
        <v>-264.83355600403604</v>
      </c>
      <c r="CL165" s="18">
        <f t="shared" si="354"/>
        <v>-252.57194368934449</v>
      </c>
      <c r="CM165" s="18">
        <f t="shared" si="354"/>
        <v>-174.07117303325342</v>
      </c>
      <c r="CN165" s="18">
        <f t="shared" si="354"/>
        <v>-137.84984337298513</v>
      </c>
      <c r="CO165" s="18">
        <f t="shared" si="354"/>
        <v>-271.87185658126157</v>
      </c>
      <c r="CP165" s="18">
        <f t="shared" si="354"/>
        <v>-255.41895130086016</v>
      </c>
      <c r="CQ165" s="18">
        <f t="shared" si="354"/>
        <v>-175.67624923199401</v>
      </c>
      <c r="CR165" s="18">
        <f t="shared" si="354"/>
        <v>-140.8112346862404</v>
      </c>
      <c r="CS165" s="18">
        <f t="shared" si="354"/>
        <v>-277.71240695620742</v>
      </c>
      <c r="CT165" s="18">
        <f t="shared" si="354"/>
        <v>-270.20322590444874</v>
      </c>
      <c r="CU165" s="18">
        <f t="shared" si="354"/>
        <v>-186.22255426916155</v>
      </c>
      <c r="CV165" s="18">
        <f t="shared" si="354"/>
        <v>-148.96111851492481</v>
      </c>
      <c r="CW165" s="18">
        <f t="shared" si="354"/>
        <v>-293.78586771039107</v>
      </c>
      <c r="CX165" s="18">
        <f t="shared" si="354"/>
        <v>-269.95470303316682</v>
      </c>
      <c r="CY165" s="18">
        <f t="shared" si="354"/>
        <v>-186.05127369421831</v>
      </c>
      <c r="CZ165" s="18">
        <f t="shared" si="354"/>
        <v>-148.82349230191889</v>
      </c>
      <c r="DA165" s="18">
        <f t="shared" si="354"/>
        <v>-293.51443690475043</v>
      </c>
      <c r="DB165" s="18">
        <f t="shared" si="354"/>
        <v>-283.21756597393897</v>
      </c>
      <c r="DC165" s="18">
        <f t="shared" si="354"/>
        <v>-195.19196476289488</v>
      </c>
      <c r="DD165" s="18">
        <f t="shared" si="354"/>
        <v>-156.1345337808184</v>
      </c>
      <c r="DE165" s="18">
        <f t="shared" si="354"/>
        <v>-307.93350602935533</v>
      </c>
      <c r="DF165" s="18">
        <f t="shared" si="354"/>
        <v>-286.43087049126768</v>
      </c>
      <c r="DG165" s="18">
        <f t="shared" si="354"/>
        <v>-197.00286190151309</v>
      </c>
      <c r="DH165" s="18">
        <f t="shared" si="354"/>
        <v>-157.905330642857</v>
      </c>
      <c r="DI165" s="18">
        <f t="shared" si="354"/>
        <v>-311.42592806430878</v>
      </c>
      <c r="DJ165" s="18">
        <f t="shared" si="354"/>
        <v>-289.77564507081757</v>
      </c>
      <c r="DK165" s="18">
        <f t="shared" si="354"/>
        <v>-199.71175625106832</v>
      </c>
      <c r="DL165" s="18">
        <f t="shared" si="354"/>
        <v>-159.74858725292316</v>
      </c>
      <c r="DM165" s="18">
        <f t="shared" si="354"/>
        <v>-315.06125752477436</v>
      </c>
      <c r="DN165" s="18">
        <f t="shared" si="354"/>
        <v>-291.43522129298071</v>
      </c>
      <c r="DO165" s="18">
        <f t="shared" si="354"/>
        <v>-200.8555269150236</v>
      </c>
      <c r="DP165" s="18">
        <f t="shared" si="354"/>
        <v>-160.66280713666856</v>
      </c>
      <c r="DQ165" s="18">
        <f t="shared" si="354"/>
        <v>-316.86431113031847</v>
      </c>
      <c r="DR165" s="18">
        <f t="shared" si="354"/>
        <v>-296.23581055943959</v>
      </c>
      <c r="DS165" s="18">
        <f t="shared" si="354"/>
        <v>-204.16406622725677</v>
      </c>
      <c r="DT165" s="18">
        <f t="shared" si="354"/>
        <v>-163.30859113480929</v>
      </c>
      <c r="DU165" s="18">
        <f t="shared" si="354"/>
        <v>-322.08241069493857</v>
      </c>
      <c r="DV165" s="18">
        <f t="shared" si="354"/>
        <v>-303.15270190168746</v>
      </c>
      <c r="DW165" s="18">
        <f t="shared" si="354"/>
        <v>-208.50036323659731</v>
      </c>
      <c r="DX165" s="18">
        <f t="shared" si="354"/>
        <v>-167.12101782810606</v>
      </c>
      <c r="DY165" s="18">
        <f t="shared" si="354"/>
        <v>-329.60140018252241</v>
      </c>
      <c r="DZ165" s="18">
        <f t="shared" si="354"/>
        <v>-312.11011138821328</v>
      </c>
      <c r="EA165" s="18">
        <f t="shared" si="354"/>
        <v>-215.10454570405136</v>
      </c>
      <c r="EB165" s="18">
        <f t="shared" si="354"/>
        <v>-170.32033181273056</v>
      </c>
      <c r="EC165" s="18">
        <f t="shared" si="354"/>
        <v>-335.91118923634667</v>
      </c>
      <c r="ED165" s="18">
        <f t="shared" si="354"/>
        <v>-318.30357523355701</v>
      </c>
      <c r="EE165" s="18">
        <f t="shared" si="354"/>
        <v>-219.373046397161</v>
      </c>
      <c r="EF165" s="18">
        <f t="shared" si="354"/>
        <v>-175.47183988218512</v>
      </c>
      <c r="EG165" s="18">
        <f t="shared" si="354"/>
        <v>-346.07115771194691</v>
      </c>
      <c r="EH165" s="18">
        <f t="shared" si="354"/>
        <v>-324.41184322867775</v>
      </c>
      <c r="EI165" s="18">
        <f t="shared" ref="EI165:FR165" si="355">EI571</f>
        <v>-223.58283058609669</v>
      </c>
      <c r="EJ165" s="18">
        <f t="shared" si="355"/>
        <v>-178.8383870471207</v>
      </c>
      <c r="EK165" s="18">
        <f t="shared" si="355"/>
        <v>-352.71076937637918</v>
      </c>
      <c r="EL165" s="18">
        <f t="shared" si="355"/>
        <v>-329.67332573658086</v>
      </c>
      <c r="EM165" s="18">
        <f t="shared" si="355"/>
        <v>-226.73664693190676</v>
      </c>
      <c r="EN165" s="18">
        <f t="shared" si="355"/>
        <v>-181.7380968837615</v>
      </c>
      <c r="EO165" s="18">
        <f t="shared" si="355"/>
        <v>-358.42966957636997</v>
      </c>
      <c r="EP165" s="18">
        <f t="shared" si="355"/>
        <v>-340.04863575598051</v>
      </c>
      <c r="EQ165" s="18">
        <f t="shared" si="355"/>
        <v>-234.35962066794784</v>
      </c>
      <c r="ER165" s="18">
        <f t="shared" si="355"/>
        <v>-187.45685154803073</v>
      </c>
      <c r="ES165" s="18">
        <f t="shared" si="355"/>
        <v>-369.7083798734925</v>
      </c>
      <c r="ET165" s="18">
        <f t="shared" si="355"/>
        <v>-347.23107907038167</v>
      </c>
      <c r="EU165" s="18">
        <f t="shared" si="355"/>
        <v>-239.30972048790423</v>
      </c>
      <c r="EV165" s="18">
        <f t="shared" si="355"/>
        <v>-191.4154456296574</v>
      </c>
      <c r="EW165" s="18">
        <f t="shared" si="355"/>
        <v>-377.51564534503501</v>
      </c>
      <c r="EX165" s="18">
        <f t="shared" si="355"/>
        <v>-360.75185882673827</v>
      </c>
      <c r="EY165" s="18">
        <f t="shared" si="355"/>
        <v>-248.62816638547429</v>
      </c>
      <c r="EZ165" s="18">
        <f t="shared" si="355"/>
        <v>-198.8680730404445</v>
      </c>
      <c r="FA165" s="18">
        <f t="shared" si="355"/>
        <v>-392.21395475911856</v>
      </c>
      <c r="FB165" s="18">
        <f t="shared" si="355"/>
        <v>-367.38255793674193</v>
      </c>
      <c r="FC165" s="18">
        <f t="shared" si="355"/>
        <v>-252.66719374888154</v>
      </c>
      <c r="FD165" s="18">
        <f t="shared" si="355"/>
        <v>-202.52242219438295</v>
      </c>
      <c r="FE165" s="18">
        <f t="shared" si="355"/>
        <v>-399.42117868311834</v>
      </c>
      <c r="FF165" s="18">
        <f t="shared" si="355"/>
        <v>-377.61073481179415</v>
      </c>
      <c r="FG165" s="18">
        <f t="shared" si="355"/>
        <v>-260.24720956134797</v>
      </c>
      <c r="FH165" s="18">
        <f t="shared" si="355"/>
        <v>-208.15986356849126</v>
      </c>
      <c r="FI165" s="18">
        <f t="shared" si="355"/>
        <v>-410.53952031662948</v>
      </c>
      <c r="FJ165" s="18">
        <f t="shared" si="355"/>
        <v>-388.12195799720655</v>
      </c>
      <c r="FK165" s="18">
        <f t="shared" si="355"/>
        <v>-267.49148587791905</v>
      </c>
      <c r="FL165" s="18">
        <f t="shared" si="355"/>
        <v>0</v>
      </c>
      <c r="FM165" s="18">
        <f t="shared" si="355"/>
        <v>0</v>
      </c>
      <c r="FN165" s="18">
        <f t="shared" si="355"/>
        <v>0</v>
      </c>
      <c r="FO165" s="18">
        <f t="shared" si="355"/>
        <v>0</v>
      </c>
      <c r="FP165" s="18">
        <f t="shared" si="355"/>
        <v>0</v>
      </c>
      <c r="FQ165" s="18">
        <f t="shared" si="355"/>
        <v>0</v>
      </c>
      <c r="FR165" s="18">
        <f t="shared" si="355"/>
        <v>0</v>
      </c>
    </row>
    <row r="166" spans="3:174">
      <c r="C166" t="str">
        <f>C574</f>
        <v>Generation license</v>
      </c>
      <c r="D166" s="144" t="s">
        <v>974</v>
      </c>
      <c r="I166" s="131">
        <f t="shared" si="331"/>
        <v>-1281.4470067640971</v>
      </c>
      <c r="J166" s="18">
        <f t="shared" ref="J166:J175" si="356">J574</f>
        <v>0</v>
      </c>
      <c r="K166" s="18">
        <f t="shared" ref="K166:BV167" si="357">K574</f>
        <v>0</v>
      </c>
      <c r="L166" s="18">
        <f t="shared" si="357"/>
        <v>0</v>
      </c>
      <c r="M166" s="18">
        <f t="shared" si="357"/>
        <v>0</v>
      </c>
      <c r="N166" s="18">
        <f t="shared" si="357"/>
        <v>0</v>
      </c>
      <c r="O166" s="18">
        <f t="shared" si="357"/>
        <v>0</v>
      </c>
      <c r="P166" s="18">
        <f t="shared" si="357"/>
        <v>0</v>
      </c>
      <c r="Q166" s="18">
        <f t="shared" si="357"/>
        <v>0</v>
      </c>
      <c r="R166" s="18">
        <f t="shared" si="357"/>
        <v>0</v>
      </c>
      <c r="S166" s="18">
        <f t="shared" si="357"/>
        <v>0</v>
      </c>
      <c r="T166" s="18">
        <f t="shared" si="357"/>
        <v>0</v>
      </c>
      <c r="U166" s="18">
        <f t="shared" si="357"/>
        <v>0</v>
      </c>
      <c r="V166" s="18">
        <f t="shared" si="357"/>
        <v>0</v>
      </c>
      <c r="W166" s="18">
        <f t="shared" si="357"/>
        <v>0</v>
      </c>
      <c r="X166" s="18">
        <f t="shared" si="357"/>
        <v>0</v>
      </c>
      <c r="Y166" s="18">
        <f t="shared" si="357"/>
        <v>0</v>
      </c>
      <c r="Z166" s="18">
        <f t="shared" si="357"/>
        <v>0</v>
      </c>
      <c r="AA166" s="18">
        <f t="shared" si="357"/>
        <v>0</v>
      </c>
      <c r="AB166" s="18">
        <f t="shared" si="357"/>
        <v>-4.3820293829776196</v>
      </c>
      <c r="AC166" s="18">
        <f t="shared" si="357"/>
        <v>-8.6423780745277075</v>
      </c>
      <c r="AD166" s="18">
        <f t="shared" si="357"/>
        <v>-7.9324853680082708</v>
      </c>
      <c r="AE166" s="18">
        <f t="shared" si="357"/>
        <v>-5.4670246144863999</v>
      </c>
      <c r="AF166" s="18">
        <f t="shared" si="357"/>
        <v>-4.3820293829776196</v>
      </c>
      <c r="AG166" s="18">
        <f t="shared" si="357"/>
        <v>-8.6423780745277075</v>
      </c>
      <c r="AH166" s="18">
        <f t="shared" si="357"/>
        <v>-7.9324853680082708</v>
      </c>
      <c r="AI166" s="18">
        <f t="shared" si="357"/>
        <v>-5.4670246144863999</v>
      </c>
      <c r="AJ166" s="18">
        <f t="shared" si="357"/>
        <v>-4.5175560649253814</v>
      </c>
      <c r="AK166" s="18">
        <f t="shared" si="357"/>
        <v>-8.9096681180698027</v>
      </c>
      <c r="AL166" s="18">
        <f t="shared" si="357"/>
        <v>-8.1778199670188361</v>
      </c>
      <c r="AM166" s="18">
        <f t="shared" si="357"/>
        <v>-5.6361078499859776</v>
      </c>
      <c r="AN166" s="18">
        <f t="shared" si="357"/>
        <v>-4.5175560649253814</v>
      </c>
      <c r="AO166" s="18">
        <f t="shared" si="357"/>
        <v>-8.9096681180698027</v>
      </c>
      <c r="AP166" s="18">
        <f t="shared" si="357"/>
        <v>-8.1778199670188361</v>
      </c>
      <c r="AQ166" s="18">
        <f t="shared" si="357"/>
        <v>-5.6361078499859776</v>
      </c>
      <c r="AR166" s="18">
        <f t="shared" si="357"/>
        <v>-4.5175560649253814</v>
      </c>
      <c r="AS166" s="18">
        <f t="shared" si="357"/>
        <v>-8.9096681180698027</v>
      </c>
      <c r="AT166" s="18">
        <f t="shared" si="357"/>
        <v>-8.1778199670188361</v>
      </c>
      <c r="AU166" s="18">
        <f t="shared" si="357"/>
        <v>-5.6361078499859776</v>
      </c>
      <c r="AV166" s="18">
        <f t="shared" si="357"/>
        <v>-4.5175560649253814</v>
      </c>
      <c r="AW166" s="18">
        <f t="shared" si="357"/>
        <v>-8.9096681180698027</v>
      </c>
      <c r="AX166" s="18">
        <f t="shared" si="357"/>
        <v>-8.1778199670188361</v>
      </c>
      <c r="AY166" s="18">
        <f t="shared" si="357"/>
        <v>-5.6361078499859776</v>
      </c>
      <c r="AZ166" s="18">
        <f t="shared" si="357"/>
        <v>-4.5175560649253814</v>
      </c>
      <c r="BA166" s="18">
        <f t="shared" si="357"/>
        <v>-8.9096681180698027</v>
      </c>
      <c r="BB166" s="18">
        <f t="shared" si="357"/>
        <v>-8.1778199670188361</v>
      </c>
      <c r="BC166" s="18">
        <f t="shared" si="357"/>
        <v>-5.6361078499859776</v>
      </c>
      <c r="BD166" s="18">
        <f t="shared" si="357"/>
        <v>-4.5175560649253814</v>
      </c>
      <c r="BE166" s="18">
        <f t="shared" si="357"/>
        <v>-8.9096681180698027</v>
      </c>
      <c r="BF166" s="18">
        <f t="shared" si="357"/>
        <v>-8.1778199670188361</v>
      </c>
      <c r="BG166" s="18">
        <f t="shared" si="357"/>
        <v>-5.6361078499859776</v>
      </c>
      <c r="BH166" s="18">
        <f t="shared" si="357"/>
        <v>-4.5175560649253814</v>
      </c>
      <c r="BI166" s="18">
        <f t="shared" si="357"/>
        <v>-8.9096681180698027</v>
      </c>
      <c r="BJ166" s="18">
        <f t="shared" si="357"/>
        <v>-8.1778199670188361</v>
      </c>
      <c r="BK166" s="18">
        <f t="shared" si="357"/>
        <v>-5.6361078499859776</v>
      </c>
      <c r="BL166" s="18">
        <f t="shared" si="357"/>
        <v>-4.5175560649253814</v>
      </c>
      <c r="BM166" s="18">
        <f t="shared" si="357"/>
        <v>-8.9096681180698027</v>
      </c>
      <c r="BN166" s="18">
        <f t="shared" si="357"/>
        <v>-9.5549234347411751</v>
      </c>
      <c r="BO166" s="18">
        <f t="shared" si="357"/>
        <v>-6.5851998691273792</v>
      </c>
      <c r="BP166" s="18">
        <f t="shared" si="357"/>
        <v>-5.2677330488594256</v>
      </c>
      <c r="BQ166" s="18">
        <f t="shared" si="357"/>
        <v>-10.389191085933028</v>
      </c>
      <c r="BR166" s="18">
        <f t="shared" si="357"/>
        <v>-9.8218879955078453</v>
      </c>
      <c r="BS166" s="18">
        <f t="shared" si="357"/>
        <v>-6.7691903534708002</v>
      </c>
      <c r="BT166" s="18">
        <f t="shared" si="357"/>
        <v>-5.4148917636912897</v>
      </c>
      <c r="BU166" s="18">
        <f t="shared" si="357"/>
        <v>-10.679422195628232</v>
      </c>
      <c r="BV166" s="18">
        <f t="shared" si="357"/>
        <v>-10.096270998829247</v>
      </c>
      <c r="BW166" s="18">
        <f t="shared" ref="BW166:EH169" si="358">BW574</f>
        <v>-6.9582935869926104</v>
      </c>
      <c r="BX166" s="18">
        <f t="shared" si="358"/>
        <v>-5.5661390416690928</v>
      </c>
      <c r="BY166" s="18">
        <f t="shared" si="358"/>
        <v>-10.97771689992781</v>
      </c>
      <c r="BZ166" s="18">
        <f t="shared" si="358"/>
        <v>-10.378277283153976</v>
      </c>
      <c r="CA166" s="18">
        <f t="shared" si="358"/>
        <v>-7.1382590918128201</v>
      </c>
      <c r="CB166" s="18">
        <f t="shared" si="358"/>
        <v>-5.7215877537382429</v>
      </c>
      <c r="CC166" s="18">
        <f t="shared" si="358"/>
        <v>-11.284297806509295</v>
      </c>
      <c r="CD166" s="18">
        <f t="shared" si="358"/>
        <v>-10.668117300639242</v>
      </c>
      <c r="CE166" s="18">
        <f t="shared" si="358"/>
        <v>-7.3524068645672047</v>
      </c>
      <c r="CF166" s="18">
        <f t="shared" si="358"/>
        <v>-5.8813538633940379</v>
      </c>
      <c r="CG166" s="18">
        <f t="shared" si="358"/>
        <v>-11.599393622275732</v>
      </c>
      <c r="CH166" s="18">
        <f t="shared" si="358"/>
        <v>-9.8287569226152716</v>
      </c>
      <c r="CI166" s="18">
        <f t="shared" si="358"/>
        <v>-6.8490923551029042</v>
      </c>
      <c r="CJ166" s="18">
        <f t="shared" si="358"/>
        <v>-5.4787190271344182</v>
      </c>
      <c r="CK166" s="18">
        <f t="shared" si="358"/>
        <v>-10.805304359787335</v>
      </c>
      <c r="CL166" s="18">
        <f t="shared" si="358"/>
        <v>-10.301903789382997</v>
      </c>
      <c r="CM166" s="18">
        <f t="shared" si="358"/>
        <v>-7.1000145578294136</v>
      </c>
      <c r="CN166" s="18">
        <f t="shared" si="358"/>
        <v>-5.622619056836756</v>
      </c>
      <c r="CO166" s="18">
        <f t="shared" si="358"/>
        <v>-11.089108586763627</v>
      </c>
      <c r="CP166" s="18">
        <f t="shared" si="358"/>
        <v>-10.417917624809746</v>
      </c>
      <c r="CQ166" s="18">
        <f t="shared" si="358"/>
        <v>-7.1654068103140665</v>
      </c>
      <c r="CR166" s="18">
        <f t="shared" si="358"/>
        <v>-5.7433476887197035</v>
      </c>
      <c r="CS166" s="18">
        <f t="shared" si="358"/>
        <v>-11.327213444117165</v>
      </c>
      <c r="CT166" s="18">
        <f t="shared" si="358"/>
        <v>-11.013497862812827</v>
      </c>
      <c r="CU166" s="18">
        <f t="shared" si="358"/>
        <v>-7.5904412191445569</v>
      </c>
      <c r="CV166" s="18">
        <f t="shared" si="358"/>
        <v>-6.0716631154747489</v>
      </c>
      <c r="CW166" s="18">
        <f t="shared" si="358"/>
        <v>-11.974727597431439</v>
      </c>
      <c r="CX166" s="18">
        <f t="shared" si="358"/>
        <v>-11.007853414084623</v>
      </c>
      <c r="CY166" s="18">
        <f t="shared" si="358"/>
        <v>-7.5865510966040546</v>
      </c>
      <c r="CZ166" s="18">
        <f t="shared" si="358"/>
        <v>-6.0685261987467616</v>
      </c>
      <c r="DA166" s="18">
        <f t="shared" si="358"/>
        <v>-11.968540870236755</v>
      </c>
      <c r="DB166" s="18">
        <f t="shared" si="358"/>
        <v>-11.542753395170957</v>
      </c>
      <c r="DC166" s="18">
        <f t="shared" si="358"/>
        <v>-7.9552011762727854</v>
      </c>
      <c r="DD166" s="18">
        <f t="shared" si="358"/>
        <v>-6.3633850312371241</v>
      </c>
      <c r="DE166" s="18">
        <f t="shared" si="358"/>
        <v>-12.550070861545024</v>
      </c>
      <c r="DF166" s="18">
        <f t="shared" si="358"/>
        <v>-11.675761857698632</v>
      </c>
      <c r="DG166" s="18">
        <f t="shared" si="358"/>
        <v>-8.0304140992277642</v>
      </c>
      <c r="DH166" s="18">
        <f t="shared" si="358"/>
        <v>-6.4366841237644037</v>
      </c>
      <c r="DI166" s="18">
        <f t="shared" si="358"/>
        <v>-12.694633669042695</v>
      </c>
      <c r="DJ166" s="18">
        <f t="shared" si="358"/>
        <v>-11.814121798829508</v>
      </c>
      <c r="DK166" s="18">
        <f t="shared" si="358"/>
        <v>-8.1422267645428192</v>
      </c>
      <c r="DL166" s="18">
        <f t="shared" si="358"/>
        <v>-6.5129326742961675</v>
      </c>
      <c r="DM166" s="18">
        <f t="shared" si="358"/>
        <v>-12.845013491663252</v>
      </c>
      <c r="DN166" s="18">
        <f t="shared" si="358"/>
        <v>-11.885168376927433</v>
      </c>
      <c r="DO166" s="18">
        <f t="shared" si="358"/>
        <v>-8.1911916693887665</v>
      </c>
      <c r="DP166" s="18">
        <f t="shared" si="358"/>
        <v>-6.5520718678319723</v>
      </c>
      <c r="DQ166" s="18">
        <f t="shared" si="358"/>
        <v>-12.922205057147158</v>
      </c>
      <c r="DR166" s="18">
        <f t="shared" si="358"/>
        <v>-12.081951981359031</v>
      </c>
      <c r="DS166" s="18">
        <f t="shared" si="358"/>
        <v>-8.3268138305708952</v>
      </c>
      <c r="DT166" s="18">
        <f t="shared" si="358"/>
        <v>-6.6605268029817148</v>
      </c>
      <c r="DU166" s="18">
        <f t="shared" si="358"/>
        <v>-13.136103338444295</v>
      </c>
      <c r="DV166" s="18">
        <f t="shared" si="358"/>
        <v>-12.363486145586922</v>
      </c>
      <c r="DW166" s="18">
        <f t="shared" si="358"/>
        <v>-8.5032768504286338</v>
      </c>
      <c r="DX166" s="18">
        <f t="shared" si="358"/>
        <v>-6.8157017093789358</v>
      </c>
      <c r="DY166" s="18">
        <f t="shared" si="358"/>
        <v>-13.442144236749035</v>
      </c>
      <c r="DZ166" s="18">
        <f t="shared" si="358"/>
        <v>-12.726741524223977</v>
      </c>
      <c r="EA166" s="18">
        <f t="shared" si="358"/>
        <v>-8.7711991825089868</v>
      </c>
      <c r="EB166" s="18">
        <f t="shared" si="358"/>
        <v>-6.9450580426871209</v>
      </c>
      <c r="EC166" s="18">
        <f t="shared" si="358"/>
        <v>-13.697264921956378</v>
      </c>
      <c r="ED166" s="18">
        <f t="shared" si="358"/>
        <v>-12.977042642330252</v>
      </c>
      <c r="EE166" s="18">
        <f t="shared" si="358"/>
        <v>-8.9437053152324353</v>
      </c>
      <c r="EF166" s="18">
        <f t="shared" si="358"/>
        <v>-7.1538798991133667</v>
      </c>
      <c r="EG166" s="18">
        <f t="shared" si="358"/>
        <v>-14.109110045695378</v>
      </c>
      <c r="EH166" s="18">
        <f t="shared" si="358"/>
        <v>-13.226487353228908</v>
      </c>
      <c r="EI166" s="18">
        <f t="shared" ref="EI166:FR168" si="359">EI574</f>
        <v>-9.1156212168912365</v>
      </c>
      <c r="EJ166" s="18">
        <f t="shared" si="359"/>
        <v>-7.2913603924232397</v>
      </c>
      <c r="EK166" s="18">
        <f t="shared" si="359"/>
        <v>-14.380253458305074</v>
      </c>
      <c r="EL166" s="18">
        <f t="shared" si="359"/>
        <v>-13.44216633632332</v>
      </c>
      <c r="EM166" s="18">
        <f t="shared" si="359"/>
        <v>-9.2450055393144375</v>
      </c>
      <c r="EN166" s="18">
        <f t="shared" si="359"/>
        <v>-7.4102256301753684</v>
      </c>
      <c r="EO166" s="18">
        <f t="shared" si="359"/>
        <v>-14.614683270337613</v>
      </c>
      <c r="EP166" s="18">
        <f t="shared" si="359"/>
        <v>-13.862506268078254</v>
      </c>
      <c r="EQ166" s="18">
        <f t="shared" si="359"/>
        <v>-9.5539619009829586</v>
      </c>
      <c r="ER166" s="18">
        <f t="shared" si="359"/>
        <v>-7.641912086492141</v>
      </c>
      <c r="ES166" s="18">
        <f t="shared" si="359"/>
        <v>-15.071622687041499</v>
      </c>
      <c r="ET166" s="18">
        <f t="shared" si="359"/>
        <v>-14.155241579638956</v>
      </c>
      <c r="EU166" s="18">
        <f t="shared" si="359"/>
        <v>-9.7557134428497836</v>
      </c>
      <c r="EV166" s="18">
        <f t="shared" si="359"/>
        <v>-7.8032527566832242</v>
      </c>
      <c r="EW166" s="18">
        <f t="shared" si="359"/>
        <v>-15.389823901302083</v>
      </c>
      <c r="EX166" s="18">
        <f t="shared" si="359"/>
        <v>-14.701622640827949</v>
      </c>
      <c r="EY166" s="18">
        <f t="shared" si="359"/>
        <v>-10.132276218806023</v>
      </c>
      <c r="EZ166" s="18">
        <f t="shared" si="359"/>
        <v>-8.1044166332443215</v>
      </c>
      <c r="FA166" s="18">
        <f t="shared" si="359"/>
        <v>-15.983788901569335</v>
      </c>
      <c r="FB166" s="18">
        <f t="shared" si="359"/>
        <v>-14.972515057063326</v>
      </c>
      <c r="FC166" s="18">
        <f t="shared" si="359"/>
        <v>-10.297340690524713</v>
      </c>
      <c r="FD166" s="18">
        <f t="shared" si="359"/>
        <v>-8.2537125135386766</v>
      </c>
      <c r="FE166" s="18">
        <f t="shared" si="359"/>
        <v>-16.278234997135332</v>
      </c>
      <c r="FF166" s="18">
        <f t="shared" si="359"/>
        <v>-15.387423499640837</v>
      </c>
      <c r="FG166" s="18">
        <f t="shared" si="359"/>
        <v>-10.604926340656467</v>
      </c>
      <c r="FH166" s="18">
        <f t="shared" si="359"/>
        <v>-8.4823965027166679</v>
      </c>
      <c r="FI166" s="18">
        <f t="shared" si="359"/>
        <v>-16.729252852411427</v>
      </c>
      <c r="FJ166" s="18">
        <f t="shared" si="359"/>
        <v>-15.813773092001984</v>
      </c>
      <c r="FK166" s="18">
        <f t="shared" si="359"/>
        <v>-10.898764098645277</v>
      </c>
      <c r="FL166" s="18">
        <f t="shared" si="359"/>
        <v>0</v>
      </c>
      <c r="FM166" s="18">
        <f t="shared" si="359"/>
        <v>0</v>
      </c>
      <c r="FN166" s="18">
        <f t="shared" si="359"/>
        <v>0</v>
      </c>
      <c r="FO166" s="18">
        <f t="shared" si="359"/>
        <v>0</v>
      </c>
      <c r="FP166" s="18">
        <f t="shared" si="359"/>
        <v>0</v>
      </c>
      <c r="FQ166" s="18">
        <f t="shared" si="359"/>
        <v>0</v>
      </c>
      <c r="FR166" s="18">
        <f t="shared" si="359"/>
        <v>0</v>
      </c>
    </row>
    <row r="167" spans="3:174">
      <c r="C167" t="str">
        <f t="shared" ref="C167:C175" si="360">C575</f>
        <v>Financial administration</v>
      </c>
      <c r="D167" s="144" t="s">
        <v>974</v>
      </c>
      <c r="I167" s="131">
        <f t="shared" si="331"/>
        <v>-7900.7228708326202</v>
      </c>
      <c r="J167" s="18">
        <f t="shared" si="356"/>
        <v>0</v>
      </c>
      <c r="K167" s="18">
        <f t="shared" ref="K167:Y167" si="361">K575</f>
        <v>0</v>
      </c>
      <c r="L167" s="18">
        <f t="shared" si="361"/>
        <v>0</v>
      </c>
      <c r="M167" s="18">
        <f t="shared" si="361"/>
        <v>0</v>
      </c>
      <c r="N167" s="18">
        <f t="shared" si="361"/>
        <v>0</v>
      </c>
      <c r="O167" s="18">
        <f t="shared" si="361"/>
        <v>0</v>
      </c>
      <c r="P167" s="18">
        <f t="shared" si="361"/>
        <v>0</v>
      </c>
      <c r="Q167" s="18">
        <f t="shared" si="361"/>
        <v>0</v>
      </c>
      <c r="R167" s="18">
        <f t="shared" si="361"/>
        <v>0</v>
      </c>
      <c r="S167" s="18">
        <f t="shared" si="361"/>
        <v>0</v>
      </c>
      <c r="T167" s="18">
        <f t="shared" si="361"/>
        <v>0</v>
      </c>
      <c r="U167" s="18">
        <f t="shared" si="361"/>
        <v>0</v>
      </c>
      <c r="V167" s="18">
        <f t="shared" si="361"/>
        <v>0</v>
      </c>
      <c r="W167" s="18">
        <f t="shared" si="361"/>
        <v>0</v>
      </c>
      <c r="X167" s="18">
        <f t="shared" si="361"/>
        <v>0</v>
      </c>
      <c r="Y167" s="18">
        <f t="shared" si="361"/>
        <v>0</v>
      </c>
      <c r="Z167" s="18">
        <f t="shared" si="357"/>
        <v>0</v>
      </c>
      <c r="AA167" s="18">
        <f t="shared" si="357"/>
        <v>0</v>
      </c>
      <c r="AB167" s="18">
        <f t="shared" si="357"/>
        <v>-37.229711079452059</v>
      </c>
      <c r="AC167" s="18">
        <f t="shared" si="357"/>
        <v>-37.229711079452059</v>
      </c>
      <c r="AD167" s="18">
        <f t="shared" si="357"/>
        <v>-37.569087227803287</v>
      </c>
      <c r="AE167" s="18">
        <f t="shared" si="357"/>
        <v>-37.569087227803287</v>
      </c>
      <c r="AF167" s="18">
        <f t="shared" si="357"/>
        <v>-37.981934340196716</v>
      </c>
      <c r="AG167" s="18">
        <f t="shared" si="357"/>
        <v>-37.981934340196716</v>
      </c>
      <c r="AH167" s="18">
        <f t="shared" si="357"/>
        <v>-38.114972908305532</v>
      </c>
      <c r="AI167" s="18">
        <f t="shared" si="357"/>
        <v>-38.538472607286707</v>
      </c>
      <c r="AJ167" s="18">
        <f t="shared" si="357"/>
        <v>-38.961972306267882</v>
      </c>
      <c r="AK167" s="18">
        <f t="shared" si="357"/>
        <v>-38.961972306267882</v>
      </c>
      <c r="AL167" s="18">
        <f t="shared" si="357"/>
        <v>-38.991617285196554</v>
      </c>
      <c r="AM167" s="18">
        <f t="shared" si="357"/>
        <v>-39.424857477254292</v>
      </c>
      <c r="AN167" s="18">
        <f t="shared" si="357"/>
        <v>-39.858097669312038</v>
      </c>
      <c r="AO167" s="18">
        <f t="shared" si="357"/>
        <v>-39.858097669312038</v>
      </c>
      <c r="AP167" s="18">
        <f t="shared" si="357"/>
        <v>-39.888424482756065</v>
      </c>
      <c r="AQ167" s="18">
        <f t="shared" si="357"/>
        <v>-40.331629199231131</v>
      </c>
      <c r="AR167" s="18">
        <f t="shared" si="357"/>
        <v>-40.774833915706211</v>
      </c>
      <c r="AS167" s="18">
        <f t="shared" si="357"/>
        <v>-40.774833915706211</v>
      </c>
      <c r="AT167" s="18">
        <f t="shared" si="357"/>
        <v>-41.146526461330353</v>
      </c>
      <c r="AU167" s="18">
        <f t="shared" si="357"/>
        <v>-41.146526461330353</v>
      </c>
      <c r="AV167" s="18">
        <f t="shared" si="357"/>
        <v>-41.598686092773541</v>
      </c>
      <c r="AW167" s="18">
        <f t="shared" si="357"/>
        <v>-41.598686092773541</v>
      </c>
      <c r="AX167" s="18">
        <f t="shared" si="357"/>
        <v>-41.744392985514217</v>
      </c>
      <c r="AY167" s="18">
        <f t="shared" si="357"/>
        <v>-42.20821957424215</v>
      </c>
      <c r="AZ167" s="18">
        <f t="shared" si="357"/>
        <v>-42.672046162970091</v>
      </c>
      <c r="BA167" s="18">
        <f t="shared" si="357"/>
        <v>-42.672046162970091</v>
      </c>
      <c r="BB167" s="18">
        <f t="shared" si="357"/>
        <v>-42.704514024181037</v>
      </c>
      <c r="BC167" s="18">
        <f t="shared" si="357"/>
        <v>-43.179008624449715</v>
      </c>
      <c r="BD167" s="18">
        <f t="shared" si="357"/>
        <v>-43.653503224718406</v>
      </c>
      <c r="BE167" s="18">
        <f t="shared" si="357"/>
        <v>-43.653503224718406</v>
      </c>
      <c r="BF167" s="18">
        <f t="shared" si="357"/>
        <v>-43.686717846737196</v>
      </c>
      <c r="BG167" s="18">
        <f t="shared" si="357"/>
        <v>-44.172125822812056</v>
      </c>
      <c r="BH167" s="18">
        <f t="shared" si="357"/>
        <v>-44.657533798886917</v>
      </c>
      <c r="BI167" s="18">
        <f t="shared" si="357"/>
        <v>-44.657533798886917</v>
      </c>
      <c r="BJ167" s="18">
        <f t="shared" si="357"/>
        <v>-45.06462000439592</v>
      </c>
      <c r="BK167" s="18">
        <f t="shared" si="357"/>
        <v>-45.06462000439592</v>
      </c>
      <c r="BL167" s="18">
        <f t="shared" si="357"/>
        <v>-45.559835608839819</v>
      </c>
      <c r="BM167" s="18">
        <f t="shared" si="357"/>
        <v>-45.559835608839819</v>
      </c>
      <c r="BN167" s="18">
        <f t="shared" si="357"/>
        <v>-45.719417141428018</v>
      </c>
      <c r="BO167" s="18">
        <f t="shared" si="357"/>
        <v>-46.227410665221662</v>
      </c>
      <c r="BP167" s="18">
        <f t="shared" si="357"/>
        <v>-46.735404189015313</v>
      </c>
      <c r="BQ167" s="18">
        <f t="shared" si="357"/>
        <v>-46.735404189015313</v>
      </c>
      <c r="BR167" s="18">
        <f t="shared" si="357"/>
        <v>-46.770963735680859</v>
      </c>
      <c r="BS167" s="18">
        <f t="shared" si="357"/>
        <v>-47.290641110521761</v>
      </c>
      <c r="BT167" s="18">
        <f t="shared" si="357"/>
        <v>-47.810318485362664</v>
      </c>
      <c r="BU167" s="18">
        <f t="shared" si="357"/>
        <v>-47.810318485362664</v>
      </c>
      <c r="BV167" s="18">
        <f t="shared" si="357"/>
        <v>-47.846695901601514</v>
      </c>
      <c r="BW167" s="18">
        <f t="shared" si="358"/>
        <v>-48.378325856063753</v>
      </c>
      <c r="BX167" s="18">
        <f t="shared" si="358"/>
        <v>-48.909955810526</v>
      </c>
      <c r="BY167" s="18">
        <f t="shared" si="358"/>
        <v>-48.909955810526</v>
      </c>
      <c r="BZ167" s="18">
        <f t="shared" si="358"/>
        <v>-49.355805964548978</v>
      </c>
      <c r="CA167" s="18">
        <f t="shared" si="358"/>
        <v>-49.355805964548978</v>
      </c>
      <c r="CB167" s="18">
        <f t="shared" si="358"/>
        <v>-49.89817745866489</v>
      </c>
      <c r="CC167" s="18">
        <f t="shared" si="358"/>
        <v>-49.89817745866489</v>
      </c>
      <c r="CD167" s="18">
        <f t="shared" si="358"/>
        <v>-50.072954815207126</v>
      </c>
      <c r="CE167" s="18">
        <f t="shared" si="358"/>
        <v>-50.629320979820534</v>
      </c>
      <c r="CF167" s="18">
        <f t="shared" si="358"/>
        <v>-51.185687144433956</v>
      </c>
      <c r="CG167" s="18">
        <f t="shared" si="358"/>
        <v>-51.185687144433956</v>
      </c>
      <c r="CH167" s="18">
        <f t="shared" si="358"/>
        <v>-51.224632775956877</v>
      </c>
      <c r="CI167" s="18">
        <f t="shared" si="358"/>
        <v>-51.793795362356398</v>
      </c>
      <c r="CJ167" s="18">
        <f t="shared" si="358"/>
        <v>-52.362957948755927</v>
      </c>
      <c r="CK167" s="18">
        <f t="shared" si="358"/>
        <v>-52.362957948755927</v>
      </c>
      <c r="CL167" s="18">
        <f t="shared" si="358"/>
        <v>-52.402799329803891</v>
      </c>
      <c r="CM167" s="18">
        <f t="shared" si="358"/>
        <v>-52.985052655690595</v>
      </c>
      <c r="CN167" s="18">
        <f t="shared" si="358"/>
        <v>-53.567305981577313</v>
      </c>
      <c r="CO167" s="18">
        <f t="shared" si="358"/>
        <v>-53.567305981577313</v>
      </c>
      <c r="CP167" s="18">
        <f t="shared" si="358"/>
        <v>-54.055611301561726</v>
      </c>
      <c r="CQ167" s="18">
        <f t="shared" si="358"/>
        <v>-54.055611301561726</v>
      </c>
      <c r="CR167" s="18">
        <f t="shared" si="358"/>
        <v>-54.649629008172283</v>
      </c>
      <c r="CS167" s="18">
        <f t="shared" si="358"/>
        <v>-54.649629008172283</v>
      </c>
      <c r="CT167" s="18">
        <f t="shared" si="358"/>
        <v>-54.841049179820317</v>
      </c>
      <c r="CU167" s="18">
        <f t="shared" si="358"/>
        <v>-55.450394170707213</v>
      </c>
      <c r="CV167" s="18">
        <f t="shared" si="358"/>
        <v>-56.059739161594116</v>
      </c>
      <c r="CW167" s="18">
        <f t="shared" si="358"/>
        <v>-56.059739161594116</v>
      </c>
      <c r="CX167" s="18">
        <f t="shared" si="358"/>
        <v>-56.102393310956181</v>
      </c>
      <c r="CY167" s="18">
        <f t="shared" si="358"/>
        <v>-56.725753236633473</v>
      </c>
      <c r="CZ167" s="18">
        <f t="shared" si="358"/>
        <v>-57.349113162310772</v>
      </c>
      <c r="DA167" s="18">
        <f t="shared" si="358"/>
        <v>-57.349113162310772</v>
      </c>
      <c r="DB167" s="18">
        <f t="shared" si="358"/>
        <v>-57.392748357108168</v>
      </c>
      <c r="DC167" s="18">
        <f t="shared" si="358"/>
        <v>-58.030445561076036</v>
      </c>
      <c r="DD167" s="18">
        <f t="shared" si="358"/>
        <v>-58.668142765043918</v>
      </c>
      <c r="DE167" s="18">
        <f t="shared" si="358"/>
        <v>-58.668142765043918</v>
      </c>
      <c r="DF167" s="18">
        <f t="shared" si="358"/>
        <v>-59.202945957043688</v>
      </c>
      <c r="DG167" s="18">
        <f t="shared" si="358"/>
        <v>-59.202945957043688</v>
      </c>
      <c r="DH167" s="18">
        <f t="shared" si="358"/>
        <v>-59.853527780747449</v>
      </c>
      <c r="DI167" s="18">
        <f t="shared" si="358"/>
        <v>-59.853527780747449</v>
      </c>
      <c r="DJ167" s="18">
        <f t="shared" si="358"/>
        <v>-60.063175545416044</v>
      </c>
      <c r="DK167" s="18">
        <f t="shared" si="358"/>
        <v>-60.730544162587336</v>
      </c>
      <c r="DL167" s="18">
        <f t="shared" si="358"/>
        <v>-61.397912779758634</v>
      </c>
      <c r="DM167" s="18">
        <f t="shared" si="358"/>
        <v>-61.397912779758634</v>
      </c>
      <c r="DN167" s="18">
        <f t="shared" si="358"/>
        <v>-61.444628582960611</v>
      </c>
      <c r="DO167" s="18">
        <f t="shared" si="358"/>
        <v>-62.127346678326838</v>
      </c>
      <c r="DP167" s="18">
        <f t="shared" si="358"/>
        <v>-62.810064773693078</v>
      </c>
      <c r="DQ167" s="18">
        <f t="shared" si="358"/>
        <v>-62.810064773693078</v>
      </c>
      <c r="DR167" s="18">
        <f t="shared" si="358"/>
        <v>-62.857855040368698</v>
      </c>
      <c r="DS167" s="18">
        <f t="shared" si="358"/>
        <v>-63.556275651928345</v>
      </c>
      <c r="DT167" s="18">
        <f t="shared" si="358"/>
        <v>-64.254696263488015</v>
      </c>
      <c r="DU167" s="18">
        <f t="shared" si="358"/>
        <v>-64.254696263488015</v>
      </c>
      <c r="DV167" s="18">
        <f t="shared" si="358"/>
        <v>-64.840424991944772</v>
      </c>
      <c r="DW167" s="18">
        <f t="shared" si="358"/>
        <v>-64.840424991944772</v>
      </c>
      <c r="DX167" s="18">
        <f t="shared" si="358"/>
        <v>-65.552957134713381</v>
      </c>
      <c r="DY167" s="18">
        <f t="shared" si="358"/>
        <v>-65.552957134713381</v>
      </c>
      <c r="DZ167" s="18">
        <f t="shared" si="358"/>
        <v>-65.782568177542004</v>
      </c>
      <c r="EA167" s="18">
        <f t="shared" si="358"/>
        <v>-66.513485601736903</v>
      </c>
      <c r="EB167" s="18">
        <f t="shared" si="358"/>
        <v>-67.244403025931831</v>
      </c>
      <c r="EC167" s="18">
        <f t="shared" si="358"/>
        <v>-67.244403025931831</v>
      </c>
      <c r="ED167" s="18">
        <f t="shared" si="358"/>
        <v>-67.295567245625463</v>
      </c>
      <c r="EE167" s="18">
        <f t="shared" si="358"/>
        <v>-68.043295770576847</v>
      </c>
      <c r="EF167" s="18">
        <f t="shared" si="358"/>
        <v>-68.79102429552826</v>
      </c>
      <c r="EG167" s="18">
        <f t="shared" si="358"/>
        <v>-68.79102429552826</v>
      </c>
      <c r="EH167" s="18">
        <f t="shared" si="358"/>
        <v>-68.843365292274839</v>
      </c>
      <c r="EI167" s="18">
        <f t="shared" si="359"/>
        <v>-69.608291573300122</v>
      </c>
      <c r="EJ167" s="18">
        <f t="shared" si="359"/>
        <v>-70.373217854325404</v>
      </c>
      <c r="EK167" s="18">
        <f t="shared" si="359"/>
        <v>-70.373217854325404</v>
      </c>
      <c r="EL167" s="18">
        <f t="shared" si="359"/>
        <v>-71.014721398940978</v>
      </c>
      <c r="EM167" s="18">
        <f t="shared" si="359"/>
        <v>-71.014721398940978</v>
      </c>
      <c r="EN167" s="18">
        <f t="shared" si="359"/>
        <v>-71.79510295277548</v>
      </c>
      <c r="EO167" s="18">
        <f t="shared" si="359"/>
        <v>-71.79510295277548</v>
      </c>
      <c r="EP167" s="18">
        <f t="shared" si="359"/>
        <v>-72.046578235959089</v>
      </c>
      <c r="EQ167" s="18">
        <f t="shared" si="359"/>
        <v>-72.847095771914184</v>
      </c>
      <c r="ER167" s="18">
        <f t="shared" si="359"/>
        <v>-73.647613307869307</v>
      </c>
      <c r="ES167" s="18">
        <f t="shared" si="359"/>
        <v>-73.647613307869307</v>
      </c>
      <c r="ET167" s="18">
        <f t="shared" si="359"/>
        <v>-73.703649535386148</v>
      </c>
      <c r="EU167" s="18">
        <f t="shared" si="359"/>
        <v>-74.522578974668207</v>
      </c>
      <c r="EV167" s="18">
        <f t="shared" si="359"/>
        <v>-75.341508413950294</v>
      </c>
      <c r="EW167" s="18">
        <f t="shared" si="359"/>
        <v>-75.341508413950294</v>
      </c>
      <c r="EX167" s="18">
        <f t="shared" si="359"/>
        <v>-75.398833474700012</v>
      </c>
      <c r="EY167" s="18">
        <f t="shared" si="359"/>
        <v>-76.236598291085571</v>
      </c>
      <c r="EZ167" s="18">
        <f t="shared" si="359"/>
        <v>-77.074363107471143</v>
      </c>
      <c r="FA167" s="18">
        <f t="shared" si="359"/>
        <v>-77.074363107471143</v>
      </c>
      <c r="FB167" s="18">
        <f t="shared" si="359"/>
        <v>-77.776952510655462</v>
      </c>
      <c r="FC167" s="18">
        <f t="shared" si="359"/>
        <v>-77.776952510655462</v>
      </c>
      <c r="FD167" s="18">
        <f t="shared" si="359"/>
        <v>-78.631644296486826</v>
      </c>
      <c r="FE167" s="18">
        <f t="shared" si="359"/>
        <v>-78.631644296486826</v>
      </c>
      <c r="FF167" s="18">
        <f t="shared" si="359"/>
        <v>-78.907065797444318</v>
      </c>
      <c r="FG167" s="18">
        <f t="shared" si="359"/>
        <v>-79.78381097297148</v>
      </c>
      <c r="FH167" s="18">
        <f t="shared" si="359"/>
        <v>-80.660556148498657</v>
      </c>
      <c r="FI167" s="18">
        <f t="shared" si="359"/>
        <v>-80.660556148498657</v>
      </c>
      <c r="FJ167" s="18">
        <f t="shared" si="359"/>
        <v>-80.721928310785543</v>
      </c>
      <c r="FK167" s="18">
        <f t="shared" si="359"/>
        <v>-81.618838625349824</v>
      </c>
      <c r="FL167" s="18">
        <f t="shared" si="359"/>
        <v>0</v>
      </c>
      <c r="FM167" s="18">
        <f t="shared" si="359"/>
        <v>0</v>
      </c>
      <c r="FN167" s="18">
        <f t="shared" si="359"/>
        <v>0</v>
      </c>
      <c r="FO167" s="18">
        <f t="shared" si="359"/>
        <v>0</v>
      </c>
      <c r="FP167" s="18">
        <f t="shared" si="359"/>
        <v>0</v>
      </c>
      <c r="FQ167" s="18">
        <f t="shared" si="359"/>
        <v>0</v>
      </c>
      <c r="FR167" s="18">
        <f t="shared" si="359"/>
        <v>0</v>
      </c>
    </row>
    <row r="168" spans="3:174">
      <c r="C168" t="str">
        <f t="shared" si="360"/>
        <v>Spare</v>
      </c>
      <c r="D168" s="144" t="s">
        <v>974</v>
      </c>
      <c r="I168" s="131">
        <f t="shared" si="331"/>
        <v>0</v>
      </c>
      <c r="J168" s="18">
        <f t="shared" si="356"/>
        <v>0</v>
      </c>
      <c r="K168" s="18">
        <f t="shared" ref="K168:BV171" si="362">K576</f>
        <v>0</v>
      </c>
      <c r="L168" s="18">
        <f t="shared" si="362"/>
        <v>0</v>
      </c>
      <c r="M168" s="18">
        <f t="shared" si="362"/>
        <v>0</v>
      </c>
      <c r="N168" s="18">
        <f t="shared" si="362"/>
        <v>0</v>
      </c>
      <c r="O168" s="18">
        <f t="shared" si="362"/>
        <v>0</v>
      </c>
      <c r="P168" s="18">
        <f t="shared" si="362"/>
        <v>0</v>
      </c>
      <c r="Q168" s="18">
        <f t="shared" si="362"/>
        <v>0</v>
      </c>
      <c r="R168" s="18">
        <f t="shared" si="362"/>
        <v>0</v>
      </c>
      <c r="S168" s="18">
        <f t="shared" si="362"/>
        <v>0</v>
      </c>
      <c r="T168" s="18">
        <f t="shared" si="362"/>
        <v>0</v>
      </c>
      <c r="U168" s="18">
        <f t="shared" si="362"/>
        <v>0</v>
      </c>
      <c r="V168" s="18">
        <f t="shared" si="362"/>
        <v>0</v>
      </c>
      <c r="W168" s="18">
        <f t="shared" si="362"/>
        <v>0</v>
      </c>
      <c r="X168" s="18">
        <f t="shared" si="362"/>
        <v>0</v>
      </c>
      <c r="Y168" s="18">
        <f t="shared" si="362"/>
        <v>0</v>
      </c>
      <c r="Z168" s="18">
        <f t="shared" si="362"/>
        <v>0</v>
      </c>
      <c r="AA168" s="18">
        <f t="shared" si="362"/>
        <v>0</v>
      </c>
      <c r="AB168" s="18">
        <f t="shared" si="362"/>
        <v>0</v>
      </c>
      <c r="AC168" s="18">
        <f t="shared" si="362"/>
        <v>0</v>
      </c>
      <c r="AD168" s="18">
        <f t="shared" si="362"/>
        <v>0</v>
      </c>
      <c r="AE168" s="18">
        <f t="shared" si="362"/>
        <v>0</v>
      </c>
      <c r="AF168" s="18">
        <f t="shared" si="362"/>
        <v>0</v>
      </c>
      <c r="AG168" s="18">
        <f t="shared" si="362"/>
        <v>0</v>
      </c>
      <c r="AH168" s="18">
        <f t="shared" si="362"/>
        <v>0</v>
      </c>
      <c r="AI168" s="18">
        <f t="shared" si="362"/>
        <v>0</v>
      </c>
      <c r="AJ168" s="18">
        <f t="shared" si="362"/>
        <v>0</v>
      </c>
      <c r="AK168" s="18">
        <f t="shared" si="362"/>
        <v>0</v>
      </c>
      <c r="AL168" s="18">
        <f t="shared" si="362"/>
        <v>0</v>
      </c>
      <c r="AM168" s="18">
        <f t="shared" si="362"/>
        <v>0</v>
      </c>
      <c r="AN168" s="18">
        <f t="shared" si="362"/>
        <v>0</v>
      </c>
      <c r="AO168" s="18">
        <f t="shared" si="362"/>
        <v>0</v>
      </c>
      <c r="AP168" s="18">
        <f t="shared" si="362"/>
        <v>0</v>
      </c>
      <c r="AQ168" s="18">
        <f t="shared" si="362"/>
        <v>0</v>
      </c>
      <c r="AR168" s="18">
        <f t="shared" si="362"/>
        <v>0</v>
      </c>
      <c r="AS168" s="18">
        <f t="shared" si="362"/>
        <v>0</v>
      </c>
      <c r="AT168" s="18">
        <f t="shared" si="362"/>
        <v>0</v>
      </c>
      <c r="AU168" s="18">
        <f t="shared" si="362"/>
        <v>0</v>
      </c>
      <c r="AV168" s="18">
        <f t="shared" si="362"/>
        <v>0</v>
      </c>
      <c r="AW168" s="18">
        <f t="shared" si="362"/>
        <v>0</v>
      </c>
      <c r="AX168" s="18">
        <f t="shared" si="362"/>
        <v>0</v>
      </c>
      <c r="AY168" s="18">
        <f t="shared" si="362"/>
        <v>0</v>
      </c>
      <c r="AZ168" s="18">
        <f t="shared" si="362"/>
        <v>0</v>
      </c>
      <c r="BA168" s="18">
        <f t="shared" si="362"/>
        <v>0</v>
      </c>
      <c r="BB168" s="18">
        <f t="shared" si="362"/>
        <v>0</v>
      </c>
      <c r="BC168" s="18">
        <f t="shared" si="362"/>
        <v>0</v>
      </c>
      <c r="BD168" s="18">
        <f t="shared" si="362"/>
        <v>0</v>
      </c>
      <c r="BE168" s="18">
        <f t="shared" si="362"/>
        <v>0</v>
      </c>
      <c r="BF168" s="18">
        <f t="shared" si="362"/>
        <v>0</v>
      </c>
      <c r="BG168" s="18">
        <f t="shared" si="362"/>
        <v>0</v>
      </c>
      <c r="BH168" s="18">
        <f t="shared" si="362"/>
        <v>0</v>
      </c>
      <c r="BI168" s="18">
        <f t="shared" si="362"/>
        <v>0</v>
      </c>
      <c r="BJ168" s="18">
        <f t="shared" si="362"/>
        <v>0</v>
      </c>
      <c r="BK168" s="18">
        <f t="shared" si="362"/>
        <v>0</v>
      </c>
      <c r="BL168" s="18">
        <f t="shared" si="362"/>
        <v>0</v>
      </c>
      <c r="BM168" s="18">
        <f t="shared" si="362"/>
        <v>0</v>
      </c>
      <c r="BN168" s="18">
        <f t="shared" si="362"/>
        <v>0</v>
      </c>
      <c r="BO168" s="18">
        <f t="shared" si="362"/>
        <v>0</v>
      </c>
      <c r="BP168" s="18">
        <f t="shared" si="362"/>
        <v>0</v>
      </c>
      <c r="BQ168" s="18">
        <f t="shared" si="362"/>
        <v>0</v>
      </c>
      <c r="BR168" s="18">
        <f t="shared" si="362"/>
        <v>0</v>
      </c>
      <c r="BS168" s="18">
        <f t="shared" si="362"/>
        <v>0</v>
      </c>
      <c r="BT168" s="18">
        <f t="shared" si="362"/>
        <v>0</v>
      </c>
      <c r="BU168" s="18">
        <f t="shared" si="362"/>
        <v>0</v>
      </c>
      <c r="BV168" s="18">
        <f t="shared" si="362"/>
        <v>0</v>
      </c>
      <c r="BW168" s="18">
        <f t="shared" si="358"/>
        <v>0</v>
      </c>
      <c r="BX168" s="18">
        <f t="shared" si="358"/>
        <v>0</v>
      </c>
      <c r="BY168" s="18">
        <f t="shared" si="358"/>
        <v>0</v>
      </c>
      <c r="BZ168" s="18">
        <f t="shared" si="358"/>
        <v>0</v>
      </c>
      <c r="CA168" s="18">
        <f t="shared" si="358"/>
        <v>0</v>
      </c>
      <c r="CB168" s="18">
        <f t="shared" si="358"/>
        <v>0</v>
      </c>
      <c r="CC168" s="18">
        <f t="shared" si="358"/>
        <v>0</v>
      </c>
      <c r="CD168" s="18">
        <f t="shared" si="358"/>
        <v>0</v>
      </c>
      <c r="CE168" s="18">
        <f t="shared" si="358"/>
        <v>0</v>
      </c>
      <c r="CF168" s="18">
        <f t="shared" si="358"/>
        <v>0</v>
      </c>
      <c r="CG168" s="18">
        <f t="shared" si="358"/>
        <v>0</v>
      </c>
      <c r="CH168" s="18">
        <f t="shared" si="358"/>
        <v>0</v>
      </c>
      <c r="CI168" s="18">
        <f t="shared" si="358"/>
        <v>0</v>
      </c>
      <c r="CJ168" s="18">
        <f t="shared" si="358"/>
        <v>0</v>
      </c>
      <c r="CK168" s="18">
        <f t="shared" si="358"/>
        <v>0</v>
      </c>
      <c r="CL168" s="18">
        <f t="shared" si="358"/>
        <v>0</v>
      </c>
      <c r="CM168" s="18">
        <f t="shared" si="358"/>
        <v>0</v>
      </c>
      <c r="CN168" s="18">
        <f t="shared" si="358"/>
        <v>0</v>
      </c>
      <c r="CO168" s="18">
        <f t="shared" si="358"/>
        <v>0</v>
      </c>
      <c r="CP168" s="18">
        <f t="shared" si="358"/>
        <v>0</v>
      </c>
      <c r="CQ168" s="18">
        <f t="shared" si="358"/>
        <v>0</v>
      </c>
      <c r="CR168" s="18">
        <f t="shared" si="358"/>
        <v>0</v>
      </c>
      <c r="CS168" s="18">
        <f t="shared" si="358"/>
        <v>0</v>
      </c>
      <c r="CT168" s="18">
        <f t="shared" si="358"/>
        <v>0</v>
      </c>
      <c r="CU168" s="18">
        <f t="shared" si="358"/>
        <v>0</v>
      </c>
      <c r="CV168" s="18">
        <f t="shared" si="358"/>
        <v>0</v>
      </c>
      <c r="CW168" s="18">
        <f t="shared" si="358"/>
        <v>0</v>
      </c>
      <c r="CX168" s="18">
        <f t="shared" si="358"/>
        <v>0</v>
      </c>
      <c r="CY168" s="18">
        <f t="shared" si="358"/>
        <v>0</v>
      </c>
      <c r="CZ168" s="18">
        <f t="shared" si="358"/>
        <v>0</v>
      </c>
      <c r="DA168" s="18">
        <f t="shared" si="358"/>
        <v>0</v>
      </c>
      <c r="DB168" s="18">
        <f t="shared" si="358"/>
        <v>0</v>
      </c>
      <c r="DC168" s="18">
        <f t="shared" si="358"/>
        <v>0</v>
      </c>
      <c r="DD168" s="18">
        <f t="shared" si="358"/>
        <v>0</v>
      </c>
      <c r="DE168" s="18">
        <f t="shared" si="358"/>
        <v>0</v>
      </c>
      <c r="DF168" s="18">
        <f t="shared" si="358"/>
        <v>0</v>
      </c>
      <c r="DG168" s="18">
        <f t="shared" si="358"/>
        <v>0</v>
      </c>
      <c r="DH168" s="18">
        <f t="shared" si="358"/>
        <v>0</v>
      </c>
      <c r="DI168" s="18">
        <f t="shared" si="358"/>
        <v>0</v>
      </c>
      <c r="DJ168" s="18">
        <f t="shared" si="358"/>
        <v>0</v>
      </c>
      <c r="DK168" s="18">
        <f t="shared" si="358"/>
        <v>0</v>
      </c>
      <c r="DL168" s="18">
        <f t="shared" si="358"/>
        <v>0</v>
      </c>
      <c r="DM168" s="18">
        <f t="shared" si="358"/>
        <v>0</v>
      </c>
      <c r="DN168" s="18">
        <f t="shared" si="358"/>
        <v>0</v>
      </c>
      <c r="DO168" s="18">
        <f t="shared" si="358"/>
        <v>0</v>
      </c>
      <c r="DP168" s="18">
        <f t="shared" si="358"/>
        <v>0</v>
      </c>
      <c r="DQ168" s="18">
        <f t="shared" si="358"/>
        <v>0</v>
      </c>
      <c r="DR168" s="18">
        <f t="shared" si="358"/>
        <v>0</v>
      </c>
      <c r="DS168" s="18">
        <f t="shared" si="358"/>
        <v>0</v>
      </c>
      <c r="DT168" s="18">
        <f t="shared" si="358"/>
        <v>0</v>
      </c>
      <c r="DU168" s="18">
        <f t="shared" si="358"/>
        <v>0</v>
      </c>
      <c r="DV168" s="18">
        <f t="shared" si="358"/>
        <v>0</v>
      </c>
      <c r="DW168" s="18">
        <f t="shared" si="358"/>
        <v>0</v>
      </c>
      <c r="DX168" s="18">
        <f t="shared" si="358"/>
        <v>0</v>
      </c>
      <c r="DY168" s="18">
        <f t="shared" si="358"/>
        <v>0</v>
      </c>
      <c r="DZ168" s="18">
        <f t="shared" si="358"/>
        <v>0</v>
      </c>
      <c r="EA168" s="18">
        <f t="shared" si="358"/>
        <v>0</v>
      </c>
      <c r="EB168" s="18">
        <f t="shared" si="358"/>
        <v>0</v>
      </c>
      <c r="EC168" s="18">
        <f t="shared" si="358"/>
        <v>0</v>
      </c>
      <c r="ED168" s="18">
        <f t="shared" si="358"/>
        <v>0</v>
      </c>
      <c r="EE168" s="18">
        <f t="shared" si="358"/>
        <v>0</v>
      </c>
      <c r="EF168" s="18">
        <f t="shared" si="358"/>
        <v>0</v>
      </c>
      <c r="EG168" s="18">
        <f t="shared" si="358"/>
        <v>0</v>
      </c>
      <c r="EH168" s="18">
        <f t="shared" si="358"/>
        <v>0</v>
      </c>
      <c r="EI168" s="18">
        <f t="shared" si="359"/>
        <v>0</v>
      </c>
      <c r="EJ168" s="18">
        <f t="shared" si="359"/>
        <v>0</v>
      </c>
      <c r="EK168" s="18">
        <f t="shared" si="359"/>
        <v>0</v>
      </c>
      <c r="EL168" s="18">
        <f t="shared" si="359"/>
        <v>0</v>
      </c>
      <c r="EM168" s="18">
        <f t="shared" si="359"/>
        <v>0</v>
      </c>
      <c r="EN168" s="18">
        <f t="shared" si="359"/>
        <v>0</v>
      </c>
      <c r="EO168" s="18">
        <f t="shared" si="359"/>
        <v>0</v>
      </c>
      <c r="EP168" s="18">
        <f t="shared" si="359"/>
        <v>0</v>
      </c>
      <c r="EQ168" s="18">
        <f t="shared" si="359"/>
        <v>0</v>
      </c>
      <c r="ER168" s="18">
        <f t="shared" si="359"/>
        <v>0</v>
      </c>
      <c r="ES168" s="18">
        <f t="shared" si="359"/>
        <v>0</v>
      </c>
      <c r="ET168" s="18">
        <f t="shared" si="359"/>
        <v>0</v>
      </c>
      <c r="EU168" s="18">
        <f t="shared" si="359"/>
        <v>0</v>
      </c>
      <c r="EV168" s="18">
        <f t="shared" si="359"/>
        <v>0</v>
      </c>
      <c r="EW168" s="18">
        <f t="shared" si="359"/>
        <v>0</v>
      </c>
      <c r="EX168" s="18">
        <f t="shared" si="359"/>
        <v>0</v>
      </c>
      <c r="EY168" s="18">
        <f t="shared" si="359"/>
        <v>0</v>
      </c>
      <c r="EZ168" s="18">
        <f t="shared" si="359"/>
        <v>0</v>
      </c>
      <c r="FA168" s="18">
        <f t="shared" si="359"/>
        <v>0</v>
      </c>
      <c r="FB168" s="18">
        <f t="shared" si="359"/>
        <v>0</v>
      </c>
      <c r="FC168" s="18">
        <f t="shared" si="359"/>
        <v>0</v>
      </c>
      <c r="FD168" s="18">
        <f t="shared" si="359"/>
        <v>0</v>
      </c>
      <c r="FE168" s="18">
        <f t="shared" si="359"/>
        <v>0</v>
      </c>
      <c r="FF168" s="18">
        <f t="shared" si="359"/>
        <v>0</v>
      </c>
      <c r="FG168" s="18">
        <f t="shared" si="359"/>
        <v>0</v>
      </c>
      <c r="FH168" s="18">
        <f t="shared" si="359"/>
        <v>0</v>
      </c>
      <c r="FI168" s="18">
        <f t="shared" si="359"/>
        <v>0</v>
      </c>
      <c r="FJ168" s="18">
        <f t="shared" si="359"/>
        <v>0</v>
      </c>
      <c r="FK168" s="18">
        <f t="shared" si="359"/>
        <v>0</v>
      </c>
      <c r="FL168" s="18">
        <f t="shared" si="359"/>
        <v>0</v>
      </c>
      <c r="FM168" s="18">
        <f t="shared" si="359"/>
        <v>0</v>
      </c>
      <c r="FN168" s="18">
        <f t="shared" si="359"/>
        <v>0</v>
      </c>
      <c r="FO168" s="18">
        <f t="shared" si="359"/>
        <v>0</v>
      </c>
      <c r="FP168" s="18">
        <f t="shared" si="359"/>
        <v>0</v>
      </c>
      <c r="FQ168" s="18">
        <f t="shared" si="359"/>
        <v>0</v>
      </c>
      <c r="FR168" s="18">
        <f t="shared" si="359"/>
        <v>0</v>
      </c>
    </row>
    <row r="169" spans="3:174">
      <c r="C169" t="str">
        <f t="shared" si="360"/>
        <v>Property tax</v>
      </c>
      <c r="D169" s="144" t="s">
        <v>974</v>
      </c>
      <c r="I169" s="131">
        <f t="shared" si="331"/>
        <v>-85731.248172864536</v>
      </c>
      <c r="J169" s="18">
        <f t="shared" si="356"/>
        <v>0</v>
      </c>
      <c r="K169" s="18">
        <f t="shared" si="362"/>
        <v>0</v>
      </c>
      <c r="L169" s="18">
        <f t="shared" si="362"/>
        <v>0</v>
      </c>
      <c r="M169" s="18">
        <f t="shared" si="362"/>
        <v>0</v>
      </c>
      <c r="N169" s="18">
        <f t="shared" si="362"/>
        <v>0</v>
      </c>
      <c r="O169" s="18">
        <f t="shared" si="362"/>
        <v>0</v>
      </c>
      <c r="P169" s="18">
        <f t="shared" si="362"/>
        <v>0</v>
      </c>
      <c r="Q169" s="18">
        <f t="shared" si="362"/>
        <v>0</v>
      </c>
      <c r="R169" s="18">
        <f t="shared" si="362"/>
        <v>0</v>
      </c>
      <c r="S169" s="18">
        <f t="shared" si="362"/>
        <v>0</v>
      </c>
      <c r="T169" s="18">
        <f t="shared" si="362"/>
        <v>0</v>
      </c>
      <c r="U169" s="18">
        <f t="shared" si="362"/>
        <v>0</v>
      </c>
      <c r="V169" s="18">
        <f t="shared" si="362"/>
        <v>0</v>
      </c>
      <c r="W169" s="18">
        <f t="shared" si="362"/>
        <v>0</v>
      </c>
      <c r="X169" s="18">
        <f t="shared" si="362"/>
        <v>0</v>
      </c>
      <c r="Y169" s="18">
        <f t="shared" si="362"/>
        <v>0</v>
      </c>
      <c r="Z169" s="18">
        <f t="shared" si="362"/>
        <v>0</v>
      </c>
      <c r="AA169" s="18">
        <f t="shared" si="362"/>
        <v>0</v>
      </c>
      <c r="AB169" s="18">
        <f t="shared" si="362"/>
        <v>-403.98197128767134</v>
      </c>
      <c r="AC169" s="18">
        <f t="shared" si="362"/>
        <v>-403.98197128767134</v>
      </c>
      <c r="AD169" s="18">
        <f t="shared" si="362"/>
        <v>-407.66456353573778</v>
      </c>
      <c r="AE169" s="18">
        <f t="shared" si="362"/>
        <v>-407.66456353573778</v>
      </c>
      <c r="AF169" s="18">
        <f t="shared" si="362"/>
        <v>-412.1443939042623</v>
      </c>
      <c r="AG169" s="18">
        <f t="shared" si="362"/>
        <v>-412.1443939042623</v>
      </c>
      <c r="AH169" s="18">
        <f t="shared" si="362"/>
        <v>-413.5880038986345</v>
      </c>
      <c r="AI169" s="18">
        <f t="shared" si="362"/>
        <v>-418.18342616417493</v>
      </c>
      <c r="AJ169" s="18">
        <f t="shared" si="362"/>
        <v>-422.77884842971537</v>
      </c>
      <c r="AK169" s="18">
        <f t="shared" si="362"/>
        <v>-422.77884842971537</v>
      </c>
      <c r="AL169" s="18">
        <f t="shared" si="362"/>
        <v>-423.10052798830299</v>
      </c>
      <c r="AM169" s="18">
        <f t="shared" si="362"/>
        <v>-427.80164496595086</v>
      </c>
      <c r="AN169" s="18">
        <f t="shared" si="362"/>
        <v>-432.50276194359873</v>
      </c>
      <c r="AO169" s="18">
        <f t="shared" si="362"/>
        <v>-432.50276194359873</v>
      </c>
      <c r="AP169" s="18">
        <f t="shared" si="362"/>
        <v>-432.8318401320339</v>
      </c>
      <c r="AQ169" s="18">
        <f t="shared" si="362"/>
        <v>-437.64108280016768</v>
      </c>
      <c r="AR169" s="18">
        <f t="shared" si="362"/>
        <v>-442.4503254683014</v>
      </c>
      <c r="AS169" s="18">
        <f t="shared" si="362"/>
        <v>-442.4503254683014</v>
      </c>
      <c r="AT169" s="18">
        <f t="shared" si="362"/>
        <v>-446.48358500592514</v>
      </c>
      <c r="AU169" s="18">
        <f t="shared" si="362"/>
        <v>-446.48358500592514</v>
      </c>
      <c r="AV169" s="18">
        <f t="shared" si="362"/>
        <v>-451.38999802796826</v>
      </c>
      <c r="AW169" s="18">
        <f t="shared" si="362"/>
        <v>-451.38999802796826</v>
      </c>
      <c r="AX169" s="18">
        <f t="shared" si="362"/>
        <v>-452.97107282153718</v>
      </c>
      <c r="AY169" s="18">
        <f t="shared" si="362"/>
        <v>-458.00408474177658</v>
      </c>
      <c r="AZ169" s="18">
        <f t="shared" si="362"/>
        <v>-463.03709666201593</v>
      </c>
      <c r="BA169" s="18">
        <f t="shared" si="362"/>
        <v>-463.03709666201593</v>
      </c>
      <c r="BB169" s="18">
        <f t="shared" si="362"/>
        <v>-463.38940749643251</v>
      </c>
      <c r="BC169" s="18">
        <f t="shared" si="362"/>
        <v>-468.53817869083741</v>
      </c>
      <c r="BD169" s="18">
        <f t="shared" si="362"/>
        <v>-473.68694988524226</v>
      </c>
      <c r="BE169" s="18">
        <f t="shared" si="362"/>
        <v>-473.68694988524226</v>
      </c>
      <c r="BF169" s="18">
        <f t="shared" si="362"/>
        <v>-474.04736386885043</v>
      </c>
      <c r="BG169" s="18">
        <f t="shared" si="362"/>
        <v>-479.31455680072656</v>
      </c>
      <c r="BH169" s="18">
        <f t="shared" si="362"/>
        <v>-484.58174973260276</v>
      </c>
      <c r="BI169" s="18">
        <f t="shared" si="362"/>
        <v>-484.58174973260276</v>
      </c>
      <c r="BJ169" s="18">
        <f t="shared" si="362"/>
        <v>-488.99906813280683</v>
      </c>
      <c r="BK169" s="18">
        <f t="shared" si="362"/>
        <v>-488.99906813280683</v>
      </c>
      <c r="BL169" s="18">
        <f t="shared" si="362"/>
        <v>-494.37268426613429</v>
      </c>
      <c r="BM169" s="18">
        <f t="shared" si="362"/>
        <v>-494.37268426613429</v>
      </c>
      <c r="BN169" s="18">
        <f t="shared" si="362"/>
        <v>-496.10431366230398</v>
      </c>
      <c r="BO169" s="18">
        <f t="shared" si="362"/>
        <v>-501.61658381410746</v>
      </c>
      <c r="BP169" s="18">
        <f t="shared" si="362"/>
        <v>-507.12885396591088</v>
      </c>
      <c r="BQ169" s="18">
        <f t="shared" si="362"/>
        <v>-507.12885396591088</v>
      </c>
      <c r="BR169" s="18">
        <f t="shared" si="362"/>
        <v>-507.51471287653698</v>
      </c>
      <c r="BS169" s="18">
        <f t="shared" si="362"/>
        <v>-513.15376524183193</v>
      </c>
      <c r="BT169" s="18">
        <f t="shared" si="362"/>
        <v>-518.79281760712684</v>
      </c>
      <c r="BU169" s="18">
        <f t="shared" si="362"/>
        <v>-518.79281760712684</v>
      </c>
      <c r="BV169" s="18">
        <f t="shared" si="362"/>
        <v>-519.18755127269731</v>
      </c>
      <c r="BW169" s="18">
        <f t="shared" si="358"/>
        <v>-524.95630184239394</v>
      </c>
      <c r="BX169" s="18">
        <f t="shared" si="358"/>
        <v>-530.72505241209069</v>
      </c>
      <c r="BY169" s="18">
        <f t="shared" si="358"/>
        <v>-530.72505241209069</v>
      </c>
      <c r="BZ169" s="18">
        <f t="shared" si="358"/>
        <v>-535.5630008919145</v>
      </c>
      <c r="CA169" s="18">
        <f t="shared" si="358"/>
        <v>-535.5630008919145</v>
      </c>
      <c r="CB169" s="18">
        <f t="shared" si="358"/>
        <v>-541.44830859402339</v>
      </c>
      <c r="CC169" s="18">
        <f t="shared" si="358"/>
        <v>-541.44830859402339</v>
      </c>
      <c r="CD169" s="18">
        <f t="shared" si="358"/>
        <v>-543.34482884586453</v>
      </c>
      <c r="CE169" s="18">
        <f t="shared" si="358"/>
        <v>-549.38199361081865</v>
      </c>
      <c r="CF169" s="18">
        <f t="shared" si="358"/>
        <v>-555.41915837577278</v>
      </c>
      <c r="CG169" s="18">
        <f t="shared" si="358"/>
        <v>-555.41915837577278</v>
      </c>
      <c r="CH169" s="18">
        <f t="shared" si="358"/>
        <v>-555.84175990931931</v>
      </c>
      <c r="CI169" s="18">
        <f t="shared" si="358"/>
        <v>-562.01777946386733</v>
      </c>
      <c r="CJ169" s="18">
        <f t="shared" si="358"/>
        <v>-568.19379901841546</v>
      </c>
      <c r="CK169" s="18">
        <f t="shared" si="358"/>
        <v>-568.19379901841546</v>
      </c>
      <c r="CL169" s="18">
        <f t="shared" si="358"/>
        <v>-568.62612038723364</v>
      </c>
      <c r="CM169" s="18">
        <f t="shared" si="358"/>
        <v>-574.94418839153627</v>
      </c>
      <c r="CN169" s="18">
        <f t="shared" si="358"/>
        <v>-581.26225639583902</v>
      </c>
      <c r="CO169" s="18">
        <f t="shared" si="358"/>
        <v>-581.26225639583902</v>
      </c>
      <c r="CP169" s="18">
        <f t="shared" si="358"/>
        <v>-586.56088859141448</v>
      </c>
      <c r="CQ169" s="18">
        <f t="shared" si="358"/>
        <v>-586.56088859141448</v>
      </c>
      <c r="CR169" s="18">
        <f t="shared" si="358"/>
        <v>-593.00661264186954</v>
      </c>
      <c r="CS169" s="18">
        <f t="shared" si="358"/>
        <v>-593.00661264186954</v>
      </c>
      <c r="CT169" s="18">
        <f t="shared" si="358"/>
        <v>-595.08372514273105</v>
      </c>
      <c r="CU169" s="18">
        <f t="shared" si="358"/>
        <v>-601.69576653320598</v>
      </c>
      <c r="CV169" s="18">
        <f t="shared" si="358"/>
        <v>-608.3078079236808</v>
      </c>
      <c r="CW169" s="18">
        <f t="shared" si="358"/>
        <v>-608.3078079236808</v>
      </c>
      <c r="CX169" s="18">
        <f t="shared" si="358"/>
        <v>-608.77065082101387</v>
      </c>
      <c r="CY169" s="18">
        <f t="shared" si="358"/>
        <v>-615.5347691634696</v>
      </c>
      <c r="CZ169" s="18">
        <f t="shared" si="358"/>
        <v>-622.29888750592545</v>
      </c>
      <c r="DA169" s="18">
        <f t="shared" si="358"/>
        <v>-622.29888750592545</v>
      </c>
      <c r="DB169" s="18">
        <f t="shared" si="358"/>
        <v>-622.77237578989707</v>
      </c>
      <c r="DC169" s="18">
        <f t="shared" si="358"/>
        <v>-629.69206885422943</v>
      </c>
      <c r="DD169" s="18">
        <f t="shared" si="358"/>
        <v>-636.61176191856168</v>
      </c>
      <c r="DE169" s="18">
        <f t="shared" si="358"/>
        <v>-636.61176191856168</v>
      </c>
      <c r="DF169" s="18">
        <f t="shared" si="358"/>
        <v>-642.41494549132506</v>
      </c>
      <c r="DG169" s="18">
        <f t="shared" si="358"/>
        <v>-642.41494549132506</v>
      </c>
      <c r="DH169" s="18">
        <f t="shared" si="358"/>
        <v>-649.47445038683418</v>
      </c>
      <c r="DI169" s="18">
        <f t="shared" si="358"/>
        <v>-649.47445038683418</v>
      </c>
      <c r="DJ169" s="18">
        <f t="shared" si="358"/>
        <v>-651.7493516630251</v>
      </c>
      <c r="DK169" s="18">
        <f t="shared" si="358"/>
        <v>-658.99101112594769</v>
      </c>
      <c r="DL169" s="18">
        <f t="shared" si="358"/>
        <v>-666.23267058887029</v>
      </c>
      <c r="DM169" s="18">
        <f t="shared" si="358"/>
        <v>-666.23267058887029</v>
      </c>
      <c r="DN169" s="18">
        <f t="shared" si="358"/>
        <v>-666.7395867512746</v>
      </c>
      <c r="DO169" s="18">
        <f t="shared" si="358"/>
        <v>-674.14780438184448</v>
      </c>
      <c r="DP169" s="18">
        <f t="shared" si="358"/>
        <v>-681.55602201241425</v>
      </c>
      <c r="DQ169" s="18">
        <f t="shared" si="358"/>
        <v>-681.55602201241425</v>
      </c>
      <c r="DR169" s="18">
        <f t="shared" si="358"/>
        <v>-682.07459724655394</v>
      </c>
      <c r="DS169" s="18">
        <f t="shared" si="358"/>
        <v>-689.65320388262683</v>
      </c>
      <c r="DT169" s="18">
        <f t="shared" si="358"/>
        <v>-697.23181051869972</v>
      </c>
      <c r="DU169" s="18">
        <f t="shared" si="358"/>
        <v>-697.23181051869972</v>
      </c>
      <c r="DV169" s="18">
        <f t="shared" si="358"/>
        <v>-703.58759033812407</v>
      </c>
      <c r="DW169" s="18">
        <f t="shared" si="358"/>
        <v>-703.58759033812407</v>
      </c>
      <c r="DX169" s="18">
        <f t="shared" si="358"/>
        <v>-711.31932210008142</v>
      </c>
      <c r="DY169" s="18">
        <f t="shared" si="358"/>
        <v>-711.31932210008142</v>
      </c>
      <c r="DZ169" s="18">
        <f t="shared" si="358"/>
        <v>-713.81084618183866</v>
      </c>
      <c r="EA169" s="18">
        <f t="shared" si="358"/>
        <v>-721.7420778060814</v>
      </c>
      <c r="EB169" s="18">
        <f t="shared" si="358"/>
        <v>-729.67330943032414</v>
      </c>
      <c r="EC169" s="18">
        <f t="shared" si="358"/>
        <v>-729.67330943032414</v>
      </c>
      <c r="ED169" s="18">
        <f t="shared" si="358"/>
        <v>-730.22849564402088</v>
      </c>
      <c r="EE169" s="18">
        <f t="shared" si="358"/>
        <v>-738.34214559562122</v>
      </c>
      <c r="EF169" s="18">
        <f t="shared" si="358"/>
        <v>-746.45579554722156</v>
      </c>
      <c r="EG169" s="18">
        <f t="shared" si="358"/>
        <v>-746.45579554722156</v>
      </c>
      <c r="EH169" s="18">
        <f t="shared" ref="EH169:FR175" si="363">EH577</f>
        <v>-747.02375104383339</v>
      </c>
      <c r="EI169" s="18">
        <f t="shared" si="363"/>
        <v>-755.32401494432042</v>
      </c>
      <c r="EJ169" s="18">
        <f t="shared" si="363"/>
        <v>-763.62427884480758</v>
      </c>
      <c r="EK169" s="18">
        <f t="shared" si="363"/>
        <v>-763.62427884480758</v>
      </c>
      <c r="EL169" s="18">
        <f t="shared" si="363"/>
        <v>-770.58527475446601</v>
      </c>
      <c r="EM169" s="18">
        <f t="shared" si="363"/>
        <v>-770.58527475446601</v>
      </c>
      <c r="EN169" s="18">
        <f t="shared" si="363"/>
        <v>-779.05324480671277</v>
      </c>
      <c r="EO169" s="18">
        <f t="shared" si="363"/>
        <v>-779.05324480671277</v>
      </c>
      <c r="EP169" s="18">
        <f t="shared" si="363"/>
        <v>-781.7820191561517</v>
      </c>
      <c r="EQ169" s="18">
        <f t="shared" si="363"/>
        <v>-790.46848603566468</v>
      </c>
      <c r="ER169" s="18">
        <f t="shared" si="363"/>
        <v>-799.15495291517755</v>
      </c>
      <c r="ES169" s="18">
        <f t="shared" si="363"/>
        <v>-799.15495291517755</v>
      </c>
      <c r="ET169" s="18">
        <f t="shared" si="363"/>
        <v>-799.76300559674326</v>
      </c>
      <c r="EU169" s="18">
        <f t="shared" si="363"/>
        <v>-808.64926121448491</v>
      </c>
      <c r="EV169" s="18">
        <f t="shared" si="363"/>
        <v>-817.53551683222656</v>
      </c>
      <c r="EW169" s="18">
        <f t="shared" si="363"/>
        <v>-817.53551683222656</v>
      </c>
      <c r="EX169" s="18">
        <f t="shared" si="363"/>
        <v>-818.15755472546823</v>
      </c>
      <c r="EY169" s="18">
        <f t="shared" si="363"/>
        <v>-827.24819422241796</v>
      </c>
      <c r="EZ169" s="18">
        <f t="shared" si="363"/>
        <v>-836.3388337193677</v>
      </c>
      <c r="FA169" s="18">
        <f t="shared" si="363"/>
        <v>-836.3388337193677</v>
      </c>
      <c r="FB169" s="18">
        <f t="shared" si="363"/>
        <v>-843.96267617945296</v>
      </c>
      <c r="FC169" s="18">
        <f t="shared" si="363"/>
        <v>-843.96267617945296</v>
      </c>
      <c r="FD169" s="18">
        <f t="shared" si="363"/>
        <v>-853.23699130230398</v>
      </c>
      <c r="FE169" s="18">
        <f t="shared" si="363"/>
        <v>-853.23699130230398</v>
      </c>
      <c r="FF169" s="18">
        <f t="shared" si="363"/>
        <v>-856.22560758928944</v>
      </c>
      <c r="FG169" s="18">
        <f t="shared" si="363"/>
        <v>-865.73922545139271</v>
      </c>
      <c r="FH169" s="18">
        <f t="shared" si="363"/>
        <v>-875.2528433134961</v>
      </c>
      <c r="FI169" s="18">
        <f t="shared" si="363"/>
        <v>-875.2528433134961</v>
      </c>
      <c r="FJ169" s="18">
        <f t="shared" si="363"/>
        <v>-875.91879656384299</v>
      </c>
      <c r="FK169" s="18">
        <f t="shared" si="363"/>
        <v>-885.65122763677471</v>
      </c>
      <c r="FL169" s="18">
        <f t="shared" si="363"/>
        <v>0</v>
      </c>
      <c r="FM169" s="18">
        <f t="shared" si="363"/>
        <v>0</v>
      </c>
      <c r="FN169" s="18">
        <f t="shared" si="363"/>
        <v>0</v>
      </c>
      <c r="FO169" s="18">
        <f t="shared" si="363"/>
        <v>0</v>
      </c>
      <c r="FP169" s="18">
        <f t="shared" si="363"/>
        <v>0</v>
      </c>
      <c r="FQ169" s="18">
        <f t="shared" si="363"/>
        <v>0</v>
      </c>
      <c r="FR169" s="18">
        <f t="shared" si="363"/>
        <v>0</v>
      </c>
    </row>
    <row r="170" spans="3:174">
      <c r="C170" t="str">
        <f t="shared" si="360"/>
        <v>Grid fees &amp; energy consumption</v>
      </c>
      <c r="D170" s="144" t="s">
        <v>974</v>
      </c>
      <c r="I170" s="131">
        <f t="shared" si="331"/>
        <v>-35973.504135280418</v>
      </c>
      <c r="J170" s="18">
        <f t="shared" si="356"/>
        <v>0</v>
      </c>
      <c r="K170" s="18">
        <f t="shared" si="362"/>
        <v>0</v>
      </c>
      <c r="L170" s="18">
        <f t="shared" si="362"/>
        <v>0</v>
      </c>
      <c r="M170" s="18">
        <f t="shared" si="362"/>
        <v>0</v>
      </c>
      <c r="N170" s="18">
        <f t="shared" si="362"/>
        <v>0</v>
      </c>
      <c r="O170" s="18">
        <f t="shared" si="362"/>
        <v>0</v>
      </c>
      <c r="P170" s="18">
        <f t="shared" si="362"/>
        <v>0</v>
      </c>
      <c r="Q170" s="18">
        <f t="shared" si="362"/>
        <v>0</v>
      </c>
      <c r="R170" s="18">
        <f t="shared" si="362"/>
        <v>0</v>
      </c>
      <c r="S170" s="18">
        <f t="shared" si="362"/>
        <v>0</v>
      </c>
      <c r="T170" s="18">
        <f t="shared" si="362"/>
        <v>0</v>
      </c>
      <c r="U170" s="18">
        <f t="shared" si="362"/>
        <v>0</v>
      </c>
      <c r="V170" s="18">
        <f t="shared" si="362"/>
        <v>0</v>
      </c>
      <c r="W170" s="18">
        <f t="shared" si="362"/>
        <v>0</v>
      </c>
      <c r="X170" s="18">
        <f t="shared" si="362"/>
        <v>0</v>
      </c>
      <c r="Y170" s="18">
        <f t="shared" si="362"/>
        <v>0</v>
      </c>
      <c r="Z170" s="18">
        <f t="shared" si="362"/>
        <v>0</v>
      </c>
      <c r="AA170" s="18">
        <f t="shared" si="362"/>
        <v>0</v>
      </c>
      <c r="AB170" s="18">
        <f t="shared" si="362"/>
        <v>-169.5140036383562</v>
      </c>
      <c r="AC170" s="18">
        <f t="shared" si="362"/>
        <v>-169.5140036383562</v>
      </c>
      <c r="AD170" s="18">
        <f t="shared" si="362"/>
        <v>-171.05924822872132</v>
      </c>
      <c r="AE170" s="18">
        <f t="shared" si="362"/>
        <v>-171.05924822872132</v>
      </c>
      <c r="AF170" s="18">
        <f t="shared" si="362"/>
        <v>-172.93902018727869</v>
      </c>
      <c r="AG170" s="18">
        <f t="shared" si="362"/>
        <v>-172.93902018727869</v>
      </c>
      <c r="AH170" s="18">
        <f t="shared" si="362"/>
        <v>-173.54477026334857</v>
      </c>
      <c r="AI170" s="18">
        <f t="shared" si="362"/>
        <v>-175.47304548849692</v>
      </c>
      <c r="AJ170" s="18">
        <f t="shared" si="362"/>
        <v>-177.40132071364525</v>
      </c>
      <c r="AK170" s="18">
        <f t="shared" si="362"/>
        <v>-177.40132071364525</v>
      </c>
      <c r="AL170" s="18">
        <f t="shared" si="362"/>
        <v>-177.53629997940556</v>
      </c>
      <c r="AM170" s="18">
        <f t="shared" si="362"/>
        <v>-179.50892553473233</v>
      </c>
      <c r="AN170" s="18">
        <f t="shared" si="362"/>
        <v>-181.48155109005907</v>
      </c>
      <c r="AO170" s="18">
        <f t="shared" si="362"/>
        <v>-181.48155109005907</v>
      </c>
      <c r="AP170" s="18">
        <f t="shared" si="362"/>
        <v>-181.61963487893183</v>
      </c>
      <c r="AQ170" s="18">
        <f t="shared" si="362"/>
        <v>-183.63763082203113</v>
      </c>
      <c r="AR170" s="18">
        <f t="shared" si="362"/>
        <v>-185.65562676513039</v>
      </c>
      <c r="AS170" s="18">
        <f t="shared" si="362"/>
        <v>-185.65562676513039</v>
      </c>
      <c r="AT170" s="18">
        <f t="shared" si="362"/>
        <v>-187.34801410052543</v>
      </c>
      <c r="AU170" s="18">
        <f t="shared" si="362"/>
        <v>-187.34801410052543</v>
      </c>
      <c r="AV170" s="18">
        <f t="shared" si="362"/>
        <v>-189.4067834862455</v>
      </c>
      <c r="AW170" s="18">
        <f t="shared" si="362"/>
        <v>-189.4067834862455</v>
      </c>
      <c r="AX170" s="18">
        <f t="shared" si="362"/>
        <v>-190.07021487021362</v>
      </c>
      <c r="AY170" s="18">
        <f t="shared" si="362"/>
        <v>-192.18210614654939</v>
      </c>
      <c r="AZ170" s="18">
        <f t="shared" si="362"/>
        <v>-194.2939974228851</v>
      </c>
      <c r="BA170" s="18">
        <f t="shared" si="362"/>
        <v>-194.2939974228851</v>
      </c>
      <c r="BB170" s="18">
        <f t="shared" si="362"/>
        <v>-194.44182981222852</v>
      </c>
      <c r="BC170" s="18">
        <f t="shared" si="362"/>
        <v>-196.60229458792</v>
      </c>
      <c r="BD170" s="18">
        <f t="shared" si="362"/>
        <v>-198.76275936361145</v>
      </c>
      <c r="BE170" s="18">
        <f t="shared" si="362"/>
        <v>-198.76275936361145</v>
      </c>
      <c r="BF170" s="18">
        <f t="shared" si="362"/>
        <v>-198.91399189790974</v>
      </c>
      <c r="BG170" s="18">
        <f t="shared" si="362"/>
        <v>-201.12414736344212</v>
      </c>
      <c r="BH170" s="18">
        <f t="shared" si="362"/>
        <v>-203.33430282897447</v>
      </c>
      <c r="BI170" s="18">
        <f t="shared" si="362"/>
        <v>-203.33430282897447</v>
      </c>
      <c r="BJ170" s="18">
        <f t="shared" si="362"/>
        <v>-205.18784427533458</v>
      </c>
      <c r="BK170" s="18">
        <f t="shared" si="362"/>
        <v>-205.18784427533458</v>
      </c>
      <c r="BL170" s="18">
        <f t="shared" si="362"/>
        <v>-207.44265575088772</v>
      </c>
      <c r="BM170" s="18">
        <f t="shared" si="362"/>
        <v>-207.44265575088772</v>
      </c>
      <c r="BN170" s="18">
        <f t="shared" si="362"/>
        <v>-208.16926102692753</v>
      </c>
      <c r="BO170" s="18">
        <f t="shared" si="362"/>
        <v>-210.48225281611568</v>
      </c>
      <c r="BP170" s="18">
        <f t="shared" si="362"/>
        <v>-212.79524460530376</v>
      </c>
      <c r="BQ170" s="18">
        <f t="shared" si="362"/>
        <v>-212.79524460530376</v>
      </c>
      <c r="BR170" s="18">
        <f t="shared" si="362"/>
        <v>-212.95715403054686</v>
      </c>
      <c r="BS170" s="18">
        <f t="shared" si="362"/>
        <v>-215.32334463088631</v>
      </c>
      <c r="BT170" s="18">
        <f t="shared" si="362"/>
        <v>-217.68953523122576</v>
      </c>
      <c r="BU170" s="18">
        <f t="shared" si="362"/>
        <v>-217.68953523122576</v>
      </c>
      <c r="BV170" s="18">
        <f t="shared" si="362"/>
        <v>-217.85516857324941</v>
      </c>
      <c r="BW170" s="18">
        <f t="shared" ref="BW170:DB170" si="364">BW578</f>
        <v>-220.2757815573967</v>
      </c>
      <c r="BX170" s="18">
        <f t="shared" si="364"/>
        <v>-222.69639454154392</v>
      </c>
      <c r="BY170" s="18">
        <f t="shared" si="364"/>
        <v>-222.69639454154392</v>
      </c>
      <c r="BZ170" s="18">
        <f t="shared" si="364"/>
        <v>-224.72643566837192</v>
      </c>
      <c r="CA170" s="18">
        <f t="shared" si="364"/>
        <v>-224.72643566837192</v>
      </c>
      <c r="CB170" s="18">
        <f t="shared" si="364"/>
        <v>-227.19595693945294</v>
      </c>
      <c r="CC170" s="18">
        <f t="shared" si="364"/>
        <v>-227.19595693945294</v>
      </c>
      <c r="CD170" s="18">
        <f t="shared" si="364"/>
        <v>-227.99175171179408</v>
      </c>
      <c r="CE170" s="18">
        <f t="shared" si="364"/>
        <v>-230.52499339748076</v>
      </c>
      <c r="CF170" s="18">
        <f t="shared" si="364"/>
        <v>-233.05823508316738</v>
      </c>
      <c r="CG170" s="18">
        <f t="shared" si="364"/>
        <v>-233.05823508316738</v>
      </c>
      <c r="CH170" s="18">
        <f t="shared" si="364"/>
        <v>-233.23556200116531</v>
      </c>
      <c r="CI170" s="18">
        <f t="shared" si="364"/>
        <v>-235.82706824562277</v>
      </c>
      <c r="CJ170" s="18">
        <f t="shared" si="364"/>
        <v>-238.41857449008018</v>
      </c>
      <c r="CK170" s="18">
        <f t="shared" si="364"/>
        <v>-238.41857449008018</v>
      </c>
      <c r="CL170" s="18">
        <f t="shared" si="364"/>
        <v>-238.59997992719212</v>
      </c>
      <c r="CM170" s="18">
        <f t="shared" si="364"/>
        <v>-241.25109081527208</v>
      </c>
      <c r="CN170" s="18">
        <f t="shared" si="364"/>
        <v>-243.90220170335203</v>
      </c>
      <c r="CO170" s="18">
        <f t="shared" si="364"/>
        <v>-243.90220170335203</v>
      </c>
      <c r="CP170" s="18">
        <f t="shared" si="364"/>
        <v>-246.12554933051504</v>
      </c>
      <c r="CQ170" s="18">
        <f t="shared" si="364"/>
        <v>-246.12554933051504</v>
      </c>
      <c r="CR170" s="18">
        <f t="shared" si="364"/>
        <v>-248.83022569678445</v>
      </c>
      <c r="CS170" s="18">
        <f t="shared" si="364"/>
        <v>-248.83022569678445</v>
      </c>
      <c r="CT170" s="18">
        <f t="shared" si="364"/>
        <v>-249.70179839322438</v>
      </c>
      <c r="CU170" s="18">
        <f t="shared" si="364"/>
        <v>-252.47626281981582</v>
      </c>
      <c r="CV170" s="18">
        <f t="shared" si="364"/>
        <v>-255.25072724640722</v>
      </c>
      <c r="CW170" s="18">
        <f t="shared" si="364"/>
        <v>-255.25072724640722</v>
      </c>
      <c r="CX170" s="18">
        <f t="shared" si="364"/>
        <v>-255.44493975626852</v>
      </c>
      <c r="CY170" s="18">
        <f t="shared" si="364"/>
        <v>-258.28321686467154</v>
      </c>
      <c r="CZ170" s="18">
        <f t="shared" si="364"/>
        <v>-261.12149397307456</v>
      </c>
      <c r="DA170" s="18">
        <f t="shared" si="364"/>
        <v>-261.12149397307456</v>
      </c>
      <c r="DB170" s="18">
        <f t="shared" si="364"/>
        <v>-261.3201733706627</v>
      </c>
      <c r="DC170" s="18">
        <f t="shared" ref="DC170:EH170" si="365">DC578</f>
        <v>-264.22373085255902</v>
      </c>
      <c r="DD170" s="18">
        <f t="shared" si="365"/>
        <v>-267.12728833445527</v>
      </c>
      <c r="DE170" s="18">
        <f t="shared" si="365"/>
        <v>-267.12728833445527</v>
      </c>
      <c r="DF170" s="18">
        <f t="shared" si="365"/>
        <v>-269.56234967675209</v>
      </c>
      <c r="DG170" s="18">
        <f t="shared" si="365"/>
        <v>-269.56234967675209</v>
      </c>
      <c r="DH170" s="18">
        <f t="shared" si="365"/>
        <v>-272.52457329957355</v>
      </c>
      <c r="DI170" s="18">
        <f t="shared" si="365"/>
        <v>-272.52457329957355</v>
      </c>
      <c r="DJ170" s="18">
        <f t="shared" si="365"/>
        <v>-273.47913971742622</v>
      </c>
      <c r="DK170" s="18">
        <f t="shared" si="365"/>
        <v>-276.51779682539768</v>
      </c>
      <c r="DL170" s="18">
        <f t="shared" si="365"/>
        <v>-279.55645393336908</v>
      </c>
      <c r="DM170" s="18">
        <f t="shared" si="365"/>
        <v>-279.55645393336908</v>
      </c>
      <c r="DN170" s="18">
        <f t="shared" si="365"/>
        <v>-279.76915993092695</v>
      </c>
      <c r="DO170" s="18">
        <f t="shared" si="365"/>
        <v>-282.87770615238179</v>
      </c>
      <c r="DP170" s="18">
        <f t="shared" si="365"/>
        <v>-285.98625237383658</v>
      </c>
      <c r="DQ170" s="18">
        <f t="shared" si="365"/>
        <v>-285.98625237383658</v>
      </c>
      <c r="DR170" s="18">
        <f t="shared" si="365"/>
        <v>-286.20385060933825</v>
      </c>
      <c r="DS170" s="18">
        <f t="shared" si="365"/>
        <v>-289.38389339388652</v>
      </c>
      <c r="DT170" s="18">
        <f t="shared" si="365"/>
        <v>-292.56393617843474</v>
      </c>
      <c r="DU170" s="18">
        <f t="shared" si="365"/>
        <v>-292.56393617843474</v>
      </c>
      <c r="DV170" s="18">
        <f t="shared" si="365"/>
        <v>-295.23087123991871</v>
      </c>
      <c r="DW170" s="18">
        <f t="shared" si="365"/>
        <v>-295.23087123991871</v>
      </c>
      <c r="DX170" s="18">
        <f t="shared" si="365"/>
        <v>-298.47516652826948</v>
      </c>
      <c r="DY170" s="18">
        <f t="shared" si="365"/>
        <v>-298.47516652826948</v>
      </c>
      <c r="DZ170" s="18">
        <f t="shared" si="365"/>
        <v>-299.52062957434009</v>
      </c>
      <c r="EA170" s="18">
        <f t="shared" si="365"/>
        <v>-302.84863656961062</v>
      </c>
      <c r="EB170" s="18">
        <f t="shared" si="365"/>
        <v>-306.17664356488109</v>
      </c>
      <c r="EC170" s="18">
        <f t="shared" si="365"/>
        <v>-306.17664356488109</v>
      </c>
      <c r="ED170" s="18">
        <f t="shared" si="365"/>
        <v>-306.4096040545499</v>
      </c>
      <c r="EE170" s="18">
        <f t="shared" si="365"/>
        <v>-309.81415521071165</v>
      </c>
      <c r="EF170" s="18">
        <f t="shared" si="365"/>
        <v>-313.21870636687333</v>
      </c>
      <c r="EG170" s="18">
        <f t="shared" si="365"/>
        <v>-313.21870636687333</v>
      </c>
      <c r="EH170" s="18">
        <f t="shared" si="365"/>
        <v>-313.45702494780454</v>
      </c>
      <c r="EI170" s="18">
        <f t="shared" si="363"/>
        <v>-316.93988078055798</v>
      </c>
      <c r="EJ170" s="18">
        <f t="shared" si="363"/>
        <v>-320.42273661331143</v>
      </c>
      <c r="EK170" s="18">
        <f t="shared" si="363"/>
        <v>-320.42273661331143</v>
      </c>
      <c r="EL170" s="18">
        <f t="shared" si="363"/>
        <v>-323.34362509305038</v>
      </c>
      <c r="EM170" s="18">
        <f t="shared" si="363"/>
        <v>-323.34362509305038</v>
      </c>
      <c r="EN170" s="18">
        <f t="shared" si="363"/>
        <v>-326.89685174242459</v>
      </c>
      <c r="EO170" s="18">
        <f t="shared" si="363"/>
        <v>-326.89685174242459</v>
      </c>
      <c r="EP170" s="18">
        <f t="shared" si="363"/>
        <v>-328.04186686160091</v>
      </c>
      <c r="EQ170" s="18">
        <f t="shared" si="363"/>
        <v>-331.68677649339651</v>
      </c>
      <c r="ER170" s="18">
        <f t="shared" si="363"/>
        <v>-335.33168612519211</v>
      </c>
      <c r="ES170" s="18">
        <f t="shared" si="363"/>
        <v>-335.33168612519211</v>
      </c>
      <c r="ET170" s="18">
        <f t="shared" si="363"/>
        <v>-335.58682979941767</v>
      </c>
      <c r="EU170" s="18">
        <f t="shared" si="363"/>
        <v>-339.31557235274465</v>
      </c>
      <c r="EV170" s="18">
        <f t="shared" si="363"/>
        <v>-343.04431490607152</v>
      </c>
      <c r="EW170" s="18">
        <f t="shared" si="363"/>
        <v>-343.04431490607152</v>
      </c>
      <c r="EX170" s="18">
        <f t="shared" si="363"/>
        <v>-343.30532688480429</v>
      </c>
      <c r="EY170" s="18">
        <f t="shared" si="363"/>
        <v>-347.11983051685775</v>
      </c>
      <c r="EZ170" s="18">
        <f t="shared" si="363"/>
        <v>-350.93433414891115</v>
      </c>
      <c r="FA170" s="18">
        <f t="shared" si="363"/>
        <v>-350.93433414891115</v>
      </c>
      <c r="FB170" s="18">
        <f t="shared" si="363"/>
        <v>-354.13335824000569</v>
      </c>
      <c r="FC170" s="18">
        <f t="shared" si="363"/>
        <v>-354.13335824000569</v>
      </c>
      <c r="FD170" s="18">
        <f t="shared" si="363"/>
        <v>-358.02493360528047</v>
      </c>
      <c r="FE170" s="18">
        <f t="shared" si="363"/>
        <v>-358.02493360528047</v>
      </c>
      <c r="FF170" s="18">
        <f t="shared" si="363"/>
        <v>-359.27898043942724</v>
      </c>
      <c r="FG170" s="18">
        <f t="shared" si="363"/>
        <v>-363.27096911097652</v>
      </c>
      <c r="FH170" s="18">
        <f t="shared" si="363"/>
        <v>-367.26295778252575</v>
      </c>
      <c r="FI170" s="18">
        <f t="shared" si="363"/>
        <v>-367.26295778252575</v>
      </c>
      <c r="FJ170" s="18">
        <f t="shared" si="363"/>
        <v>-367.5423969895341</v>
      </c>
      <c r="FK170" s="18">
        <f t="shared" si="363"/>
        <v>-371.626201400529</v>
      </c>
      <c r="FL170" s="18">
        <f t="shared" si="363"/>
        <v>0</v>
      </c>
      <c r="FM170" s="18">
        <f t="shared" si="363"/>
        <v>0</v>
      </c>
      <c r="FN170" s="18">
        <f t="shared" si="363"/>
        <v>0</v>
      </c>
      <c r="FO170" s="18">
        <f t="shared" si="363"/>
        <v>0</v>
      </c>
      <c r="FP170" s="18">
        <f t="shared" si="363"/>
        <v>0</v>
      </c>
      <c r="FQ170" s="18">
        <f t="shared" si="363"/>
        <v>0</v>
      </c>
      <c r="FR170" s="18">
        <f t="shared" si="363"/>
        <v>0</v>
      </c>
    </row>
    <row r="171" spans="3:174">
      <c r="C171" t="str">
        <f t="shared" si="360"/>
        <v>Site maintenance</v>
      </c>
      <c r="D171" s="144" t="s">
        <v>974</v>
      </c>
      <c r="I171" s="131">
        <f t="shared" si="331"/>
        <v>-19331.555960547888</v>
      </c>
      <c r="J171" s="18">
        <f t="shared" si="356"/>
        <v>0</v>
      </c>
      <c r="K171" s="18">
        <f t="shared" si="362"/>
        <v>0</v>
      </c>
      <c r="L171" s="18">
        <f t="shared" si="362"/>
        <v>0</v>
      </c>
      <c r="M171" s="18">
        <f t="shared" si="362"/>
        <v>0</v>
      </c>
      <c r="N171" s="18">
        <f t="shared" si="362"/>
        <v>0</v>
      </c>
      <c r="O171" s="18">
        <f t="shared" si="362"/>
        <v>0</v>
      </c>
      <c r="P171" s="18">
        <f t="shared" si="362"/>
        <v>0</v>
      </c>
      <c r="Q171" s="18">
        <f t="shared" si="362"/>
        <v>0</v>
      </c>
      <c r="R171" s="18">
        <f t="shared" si="362"/>
        <v>0</v>
      </c>
      <c r="S171" s="18">
        <f t="shared" si="362"/>
        <v>0</v>
      </c>
      <c r="T171" s="18">
        <f t="shared" si="362"/>
        <v>0</v>
      </c>
      <c r="U171" s="18">
        <f t="shared" si="362"/>
        <v>0</v>
      </c>
      <c r="V171" s="18">
        <f t="shared" si="362"/>
        <v>0</v>
      </c>
      <c r="W171" s="18">
        <f t="shared" si="362"/>
        <v>0</v>
      </c>
      <c r="X171" s="18">
        <f t="shared" si="362"/>
        <v>0</v>
      </c>
      <c r="Y171" s="18">
        <f t="shared" si="362"/>
        <v>0</v>
      </c>
      <c r="Z171" s="18">
        <f t="shared" si="362"/>
        <v>0</v>
      </c>
      <c r="AA171" s="18">
        <f t="shared" si="362"/>
        <v>0</v>
      </c>
      <c r="AB171" s="18">
        <f t="shared" si="362"/>
        <v>-91.093973917808242</v>
      </c>
      <c r="AC171" s="18">
        <f t="shared" si="362"/>
        <v>-91.093973917808242</v>
      </c>
      <c r="AD171" s="18">
        <f t="shared" si="362"/>
        <v>-91.924362365901644</v>
      </c>
      <c r="AE171" s="18">
        <f t="shared" si="362"/>
        <v>-91.924362365901644</v>
      </c>
      <c r="AF171" s="18">
        <f t="shared" si="362"/>
        <v>-92.934520194098369</v>
      </c>
      <c r="AG171" s="18">
        <f t="shared" si="362"/>
        <v>-92.934520194098369</v>
      </c>
      <c r="AH171" s="18">
        <f t="shared" si="362"/>
        <v>-93.260040094790128</v>
      </c>
      <c r="AI171" s="18">
        <f t="shared" si="362"/>
        <v>-94.296262762510025</v>
      </c>
      <c r="AJ171" s="18">
        <f t="shared" si="362"/>
        <v>-95.332485430229937</v>
      </c>
      <c r="AK171" s="18">
        <f t="shared" si="362"/>
        <v>-95.332485430229937</v>
      </c>
      <c r="AL171" s="18">
        <f t="shared" si="362"/>
        <v>-95.405021016970295</v>
      </c>
      <c r="AM171" s="18">
        <f t="shared" si="362"/>
        <v>-96.465076806047733</v>
      </c>
      <c r="AN171" s="18">
        <f t="shared" si="362"/>
        <v>-97.5251325951252</v>
      </c>
      <c r="AO171" s="18">
        <f t="shared" si="362"/>
        <v>-97.5251325951252</v>
      </c>
      <c r="AP171" s="18">
        <f t="shared" si="362"/>
        <v>-97.599336500360593</v>
      </c>
      <c r="AQ171" s="18">
        <f t="shared" si="362"/>
        <v>-98.683773572586816</v>
      </c>
      <c r="AR171" s="18">
        <f t="shared" si="362"/>
        <v>-99.768210644813067</v>
      </c>
      <c r="AS171" s="18">
        <f t="shared" si="362"/>
        <v>-99.768210644813067</v>
      </c>
      <c r="AT171" s="18">
        <f t="shared" si="362"/>
        <v>-100.67767112878704</v>
      </c>
      <c r="AU171" s="18">
        <f t="shared" si="362"/>
        <v>-100.67767112878704</v>
      </c>
      <c r="AV171" s="18">
        <f t="shared" si="362"/>
        <v>-101.7840191631693</v>
      </c>
      <c r="AW171" s="18">
        <f t="shared" si="362"/>
        <v>-101.7840191631693</v>
      </c>
      <c r="AX171" s="18">
        <f t="shared" si="362"/>
        <v>-102.14053602838585</v>
      </c>
      <c r="AY171" s="18">
        <f t="shared" si="362"/>
        <v>-103.27543087314569</v>
      </c>
      <c r="AZ171" s="18">
        <f t="shared" si="362"/>
        <v>-104.41032571790555</v>
      </c>
      <c r="BA171" s="18">
        <f t="shared" si="362"/>
        <v>-104.41032571790555</v>
      </c>
      <c r="BB171" s="18">
        <f t="shared" si="362"/>
        <v>-104.48976835703871</v>
      </c>
      <c r="BC171" s="18">
        <f t="shared" si="362"/>
        <v>-105.65076578322804</v>
      </c>
      <c r="BD171" s="18">
        <f t="shared" si="362"/>
        <v>-106.81176320941738</v>
      </c>
      <c r="BE171" s="18">
        <f t="shared" si="362"/>
        <v>-106.81176320941738</v>
      </c>
      <c r="BF171" s="18">
        <f t="shared" si="362"/>
        <v>-106.89303302925059</v>
      </c>
      <c r="BG171" s="18">
        <f t="shared" si="362"/>
        <v>-108.08073339624227</v>
      </c>
      <c r="BH171" s="18">
        <f t="shared" si="362"/>
        <v>-109.26843376323396</v>
      </c>
      <c r="BI171" s="18">
        <f t="shared" si="362"/>
        <v>-109.26843376323396</v>
      </c>
      <c r="BJ171" s="18">
        <f t="shared" si="362"/>
        <v>-110.26449575543681</v>
      </c>
      <c r="BK171" s="18">
        <f t="shared" si="362"/>
        <v>-110.26449575543681</v>
      </c>
      <c r="BL171" s="18">
        <f t="shared" si="362"/>
        <v>-111.47619351099107</v>
      </c>
      <c r="BM171" s="18">
        <f t="shared" si="362"/>
        <v>-111.47619351099107</v>
      </c>
      <c r="BN171" s="18">
        <f t="shared" si="362"/>
        <v>-111.86665896306856</v>
      </c>
      <c r="BO171" s="18">
        <f t="shared" si="362"/>
        <v>-113.10962184043599</v>
      </c>
      <c r="BP171" s="18">
        <f t="shared" si="362"/>
        <v>-114.35258471780344</v>
      </c>
      <c r="BQ171" s="18">
        <f t="shared" si="362"/>
        <v>-114.35258471780344</v>
      </c>
      <c r="BR171" s="18">
        <f t="shared" si="362"/>
        <v>-114.43959211921913</v>
      </c>
      <c r="BS171" s="18">
        <f t="shared" si="362"/>
        <v>-115.71114314276601</v>
      </c>
      <c r="BT171" s="18">
        <f t="shared" si="362"/>
        <v>-116.98269416631291</v>
      </c>
      <c r="BU171" s="18">
        <f t="shared" si="362"/>
        <v>-116.98269416631291</v>
      </c>
      <c r="BV171" s="18">
        <f t="shared" ref="BV171:EG174" si="366">BV579</f>
        <v>-117.07170273796116</v>
      </c>
      <c r="BW171" s="18">
        <f t="shared" si="366"/>
        <v>-118.37249943504962</v>
      </c>
      <c r="BX171" s="18">
        <f t="shared" si="366"/>
        <v>-119.67329613213809</v>
      </c>
      <c r="BY171" s="18">
        <f t="shared" si="366"/>
        <v>-119.67329613213809</v>
      </c>
      <c r="BZ171" s="18">
        <f t="shared" si="366"/>
        <v>-120.7642060834709</v>
      </c>
      <c r="CA171" s="18">
        <f t="shared" si="366"/>
        <v>-120.7642060834709</v>
      </c>
      <c r="CB171" s="18">
        <f t="shared" si="366"/>
        <v>-122.09128527120134</v>
      </c>
      <c r="CC171" s="18">
        <f t="shared" si="366"/>
        <v>-122.09128527120134</v>
      </c>
      <c r="CD171" s="18">
        <f t="shared" si="366"/>
        <v>-122.51893199465573</v>
      </c>
      <c r="CE171" s="18">
        <f t="shared" si="366"/>
        <v>-123.88025346126302</v>
      </c>
      <c r="CF171" s="18">
        <f t="shared" si="366"/>
        <v>-125.24157492787033</v>
      </c>
      <c r="CG171" s="18">
        <f t="shared" si="366"/>
        <v>-125.24157492787033</v>
      </c>
      <c r="CH171" s="18">
        <f t="shared" si="366"/>
        <v>-125.33686743053279</v>
      </c>
      <c r="CI171" s="18">
        <f t="shared" si="366"/>
        <v>-126.72949929087204</v>
      </c>
      <c r="CJ171" s="18">
        <f t="shared" si="366"/>
        <v>-128.12213115121133</v>
      </c>
      <c r="CK171" s="18">
        <f t="shared" si="366"/>
        <v>-128.12213115121133</v>
      </c>
      <c r="CL171" s="18">
        <f t="shared" si="366"/>
        <v>-128.21961538143503</v>
      </c>
      <c r="CM171" s="18">
        <f t="shared" si="366"/>
        <v>-129.64427777456211</v>
      </c>
      <c r="CN171" s="18">
        <f t="shared" si="366"/>
        <v>-131.06894016768919</v>
      </c>
      <c r="CO171" s="18">
        <f t="shared" si="366"/>
        <v>-131.06894016768919</v>
      </c>
      <c r="CP171" s="18">
        <f t="shared" si="366"/>
        <v>-132.26372978041698</v>
      </c>
      <c r="CQ171" s="18">
        <f t="shared" si="366"/>
        <v>-132.26372978041698</v>
      </c>
      <c r="CR171" s="18">
        <f t="shared" si="366"/>
        <v>-133.71717736042154</v>
      </c>
      <c r="CS171" s="18">
        <f t="shared" si="366"/>
        <v>-133.71717736042154</v>
      </c>
      <c r="CT171" s="18">
        <f t="shared" si="366"/>
        <v>-134.18554586551781</v>
      </c>
      <c r="CU171" s="18">
        <f t="shared" si="366"/>
        <v>-135.67649637513466</v>
      </c>
      <c r="CV171" s="18">
        <f t="shared" si="366"/>
        <v>-137.16744688475157</v>
      </c>
      <c r="CW171" s="18">
        <f t="shared" si="366"/>
        <v>-137.16744688475157</v>
      </c>
      <c r="CX171" s="18">
        <f t="shared" si="366"/>
        <v>-137.27181342042471</v>
      </c>
      <c r="CY171" s="18">
        <f t="shared" si="366"/>
        <v>-138.79705579176274</v>
      </c>
      <c r="CZ171" s="18">
        <f t="shared" si="366"/>
        <v>-140.32229816310084</v>
      </c>
      <c r="DA171" s="18">
        <f t="shared" si="366"/>
        <v>-140.32229816310084</v>
      </c>
      <c r="DB171" s="18">
        <f t="shared" si="366"/>
        <v>-140.42906512909445</v>
      </c>
      <c r="DC171" s="18">
        <f t="shared" si="366"/>
        <v>-141.98938807497328</v>
      </c>
      <c r="DD171" s="18">
        <f t="shared" si="366"/>
        <v>-143.54971102085213</v>
      </c>
      <c r="DE171" s="18">
        <f t="shared" si="366"/>
        <v>-143.54971102085213</v>
      </c>
      <c r="DF171" s="18">
        <f t="shared" si="366"/>
        <v>-144.85827202255368</v>
      </c>
      <c r="DG171" s="18">
        <f t="shared" si="366"/>
        <v>-144.85827202255368</v>
      </c>
      <c r="DH171" s="18">
        <f t="shared" si="366"/>
        <v>-146.45012116565866</v>
      </c>
      <c r="DI171" s="18">
        <f t="shared" si="366"/>
        <v>-146.45012116565866</v>
      </c>
      <c r="DJ171" s="18">
        <f t="shared" si="366"/>
        <v>-146.96308910048606</v>
      </c>
      <c r="DK171" s="18">
        <f t="shared" si="366"/>
        <v>-148.5960123127137</v>
      </c>
      <c r="DL171" s="18">
        <f t="shared" si="366"/>
        <v>-150.22893552494133</v>
      </c>
      <c r="DM171" s="18">
        <f t="shared" si="366"/>
        <v>-150.22893552494133</v>
      </c>
      <c r="DN171" s="18">
        <f t="shared" si="366"/>
        <v>-150.34324014979723</v>
      </c>
      <c r="DO171" s="18">
        <f t="shared" si="366"/>
        <v>-152.01372059590611</v>
      </c>
      <c r="DP171" s="18">
        <f t="shared" si="366"/>
        <v>-153.68420104201499</v>
      </c>
      <c r="DQ171" s="18">
        <f t="shared" si="366"/>
        <v>-153.68420104201499</v>
      </c>
      <c r="DR171" s="18">
        <f t="shared" si="366"/>
        <v>-153.80113467324256</v>
      </c>
      <c r="DS171" s="18">
        <f t="shared" si="366"/>
        <v>-155.51003616961191</v>
      </c>
      <c r="DT171" s="18">
        <f t="shared" si="366"/>
        <v>-157.21893766598131</v>
      </c>
      <c r="DU171" s="18">
        <f t="shared" si="366"/>
        <v>-157.21893766598131</v>
      </c>
      <c r="DV171" s="18">
        <f t="shared" si="366"/>
        <v>-158.65210370369465</v>
      </c>
      <c r="DW171" s="18">
        <f t="shared" si="366"/>
        <v>-158.65210370369465</v>
      </c>
      <c r="DX171" s="18">
        <f t="shared" si="366"/>
        <v>-160.39553341472424</v>
      </c>
      <c r="DY171" s="18">
        <f t="shared" si="366"/>
        <v>-160.39553341472424</v>
      </c>
      <c r="DZ171" s="18">
        <f t="shared" si="366"/>
        <v>-160.95734766845382</v>
      </c>
      <c r="EA171" s="18">
        <f t="shared" si="366"/>
        <v>-162.74576264254776</v>
      </c>
      <c r="EB171" s="18">
        <f t="shared" si="366"/>
        <v>-164.53417761664173</v>
      </c>
      <c r="EC171" s="18">
        <f t="shared" si="366"/>
        <v>-164.53417761664173</v>
      </c>
      <c r="ED171" s="18">
        <f t="shared" si="366"/>
        <v>-164.65936666482824</v>
      </c>
      <c r="EE171" s="18">
        <f t="shared" si="366"/>
        <v>-166.48891518332636</v>
      </c>
      <c r="EF171" s="18">
        <f t="shared" si="366"/>
        <v>-168.31846370182447</v>
      </c>
      <c r="EG171" s="18">
        <f t="shared" si="366"/>
        <v>-168.31846370182447</v>
      </c>
      <c r="EH171" s="18">
        <f>EH579</f>
        <v>-168.44653209811929</v>
      </c>
      <c r="EI171" s="18">
        <f t="shared" si="363"/>
        <v>-170.31816023254285</v>
      </c>
      <c r="EJ171" s="18">
        <f t="shared" si="363"/>
        <v>-172.18978836696641</v>
      </c>
      <c r="EK171" s="18">
        <f t="shared" si="363"/>
        <v>-172.18978836696641</v>
      </c>
      <c r="EL171" s="18">
        <f t="shared" si="363"/>
        <v>-173.75942469953642</v>
      </c>
      <c r="EM171" s="18">
        <f t="shared" si="363"/>
        <v>-173.75942469953642</v>
      </c>
      <c r="EN171" s="18">
        <f t="shared" si="363"/>
        <v>-175.66886892700384</v>
      </c>
      <c r="EO171" s="18">
        <f t="shared" si="363"/>
        <v>-175.66886892700384</v>
      </c>
      <c r="EP171" s="18">
        <f t="shared" si="363"/>
        <v>-176.28418079011266</v>
      </c>
      <c r="EQ171" s="18">
        <f t="shared" si="363"/>
        <v>-178.24289391000281</v>
      </c>
      <c r="ER171" s="18">
        <f t="shared" si="363"/>
        <v>-180.20160702989298</v>
      </c>
      <c r="ES171" s="18">
        <f t="shared" si="363"/>
        <v>-180.20160702989298</v>
      </c>
      <c r="ET171" s="18">
        <f t="shared" si="363"/>
        <v>-180.33871694828525</v>
      </c>
      <c r="EU171" s="18">
        <f t="shared" si="363"/>
        <v>-182.34248046993287</v>
      </c>
      <c r="EV171" s="18">
        <f t="shared" si="363"/>
        <v>-184.34624399158051</v>
      </c>
      <c r="EW171" s="18">
        <f t="shared" si="363"/>
        <v>-184.34624399158051</v>
      </c>
      <c r="EX171" s="18">
        <f t="shared" si="363"/>
        <v>-184.4865074380958</v>
      </c>
      <c r="EY171" s="18">
        <f t="shared" si="363"/>
        <v>-186.53635752074129</v>
      </c>
      <c r="EZ171" s="18">
        <f t="shared" si="363"/>
        <v>-188.58620760338684</v>
      </c>
      <c r="FA171" s="18">
        <f t="shared" si="363"/>
        <v>-188.58620760338684</v>
      </c>
      <c r="FB171" s="18">
        <f t="shared" si="363"/>
        <v>-190.30530933458249</v>
      </c>
      <c r="FC171" s="18">
        <f t="shared" si="363"/>
        <v>-190.30530933458249</v>
      </c>
      <c r="FD171" s="18">
        <f t="shared" si="363"/>
        <v>-192.39657647012734</v>
      </c>
      <c r="FE171" s="18">
        <f t="shared" si="363"/>
        <v>-192.39657647012734</v>
      </c>
      <c r="FF171" s="18">
        <f t="shared" si="363"/>
        <v>-193.07048014268292</v>
      </c>
      <c r="FG171" s="18">
        <f t="shared" si="363"/>
        <v>-195.21570769982384</v>
      </c>
      <c r="FH171" s="18">
        <f t="shared" si="363"/>
        <v>-197.36093525696481</v>
      </c>
      <c r="FI171" s="18">
        <f t="shared" si="363"/>
        <v>-197.36093525696481</v>
      </c>
      <c r="FJ171" s="18">
        <f t="shared" si="363"/>
        <v>-197.51110118596463</v>
      </c>
      <c r="FK171" s="18">
        <f t="shared" si="363"/>
        <v>-199.70566897691978</v>
      </c>
      <c r="FL171" s="18">
        <f t="shared" si="363"/>
        <v>0</v>
      </c>
      <c r="FM171" s="18">
        <f t="shared" si="363"/>
        <v>0</v>
      </c>
      <c r="FN171" s="18">
        <f t="shared" si="363"/>
        <v>0</v>
      </c>
      <c r="FO171" s="18">
        <f t="shared" si="363"/>
        <v>0</v>
      </c>
      <c r="FP171" s="18">
        <f t="shared" si="363"/>
        <v>0</v>
      </c>
      <c r="FQ171" s="18">
        <f t="shared" si="363"/>
        <v>0</v>
      </c>
      <c r="FR171" s="18">
        <f t="shared" si="363"/>
        <v>0</v>
      </c>
    </row>
    <row r="172" spans="3:174">
      <c r="C172" t="str">
        <f t="shared" si="360"/>
        <v>Insurance</v>
      </c>
      <c r="D172" s="144" t="s">
        <v>974</v>
      </c>
      <c r="I172" s="131">
        <f t="shared" si="331"/>
        <v>-20172.0583936152</v>
      </c>
      <c r="J172" s="18">
        <f t="shared" si="356"/>
        <v>0</v>
      </c>
      <c r="K172" s="18">
        <f t="shared" ref="K172:BV175" si="367">K580</f>
        <v>0</v>
      </c>
      <c r="L172" s="18">
        <f t="shared" si="367"/>
        <v>0</v>
      </c>
      <c r="M172" s="18">
        <f t="shared" si="367"/>
        <v>0</v>
      </c>
      <c r="N172" s="18">
        <f t="shared" si="367"/>
        <v>0</v>
      </c>
      <c r="O172" s="18">
        <f t="shared" si="367"/>
        <v>0</v>
      </c>
      <c r="P172" s="18">
        <f t="shared" si="367"/>
        <v>0</v>
      </c>
      <c r="Q172" s="18">
        <f t="shared" si="367"/>
        <v>0</v>
      </c>
      <c r="R172" s="18">
        <f t="shared" si="367"/>
        <v>0</v>
      </c>
      <c r="S172" s="18">
        <f t="shared" si="367"/>
        <v>0</v>
      </c>
      <c r="T172" s="18">
        <f t="shared" si="367"/>
        <v>0</v>
      </c>
      <c r="U172" s="18">
        <f t="shared" si="367"/>
        <v>0</v>
      </c>
      <c r="V172" s="18">
        <f t="shared" si="367"/>
        <v>0</v>
      </c>
      <c r="W172" s="18">
        <f t="shared" si="367"/>
        <v>0</v>
      </c>
      <c r="X172" s="18">
        <f t="shared" si="367"/>
        <v>0</v>
      </c>
      <c r="Y172" s="18">
        <f t="shared" si="367"/>
        <v>0</v>
      </c>
      <c r="Z172" s="18">
        <f t="shared" si="367"/>
        <v>0</v>
      </c>
      <c r="AA172" s="18">
        <f t="shared" si="367"/>
        <v>0</v>
      </c>
      <c r="AB172" s="18">
        <f t="shared" si="367"/>
        <v>-95.054581479452068</v>
      </c>
      <c r="AC172" s="18">
        <f t="shared" si="367"/>
        <v>-95.054581479452068</v>
      </c>
      <c r="AD172" s="18">
        <f t="shared" si="367"/>
        <v>-95.921073773114756</v>
      </c>
      <c r="AE172" s="18">
        <f t="shared" si="367"/>
        <v>-95.921073773114756</v>
      </c>
      <c r="AF172" s="18">
        <f t="shared" si="367"/>
        <v>-96.97515150688524</v>
      </c>
      <c r="AG172" s="18">
        <f t="shared" si="367"/>
        <v>-96.97515150688524</v>
      </c>
      <c r="AH172" s="18">
        <f t="shared" si="367"/>
        <v>-97.314824446737518</v>
      </c>
      <c r="AI172" s="18">
        <f t="shared" si="367"/>
        <v>-98.396100273923508</v>
      </c>
      <c r="AJ172" s="18">
        <f t="shared" si="367"/>
        <v>-99.477376101109485</v>
      </c>
      <c r="AK172" s="18">
        <f t="shared" si="367"/>
        <v>-99.477376101109485</v>
      </c>
      <c r="AL172" s="18">
        <f t="shared" si="367"/>
        <v>-99.553065409012476</v>
      </c>
      <c r="AM172" s="18">
        <f t="shared" si="367"/>
        <v>-100.65921058022373</v>
      </c>
      <c r="AN172" s="18">
        <f t="shared" si="367"/>
        <v>-101.76535575143498</v>
      </c>
      <c r="AO172" s="18">
        <f t="shared" si="367"/>
        <v>-101.76535575143498</v>
      </c>
      <c r="AP172" s="18">
        <f t="shared" si="367"/>
        <v>-101.84278591341973</v>
      </c>
      <c r="AQ172" s="18">
        <f t="shared" si="367"/>
        <v>-102.97437242356887</v>
      </c>
      <c r="AR172" s="18">
        <f t="shared" si="367"/>
        <v>-104.10595893371797</v>
      </c>
      <c r="AS172" s="18">
        <f t="shared" si="367"/>
        <v>-104.10595893371797</v>
      </c>
      <c r="AT172" s="18">
        <f t="shared" si="367"/>
        <v>-105.05496117786473</v>
      </c>
      <c r="AU172" s="18">
        <f t="shared" si="367"/>
        <v>-105.05496117786473</v>
      </c>
      <c r="AV172" s="18">
        <f t="shared" si="367"/>
        <v>-106.20941130069841</v>
      </c>
      <c r="AW172" s="18">
        <f t="shared" si="367"/>
        <v>-106.20941130069841</v>
      </c>
      <c r="AX172" s="18">
        <f t="shared" si="367"/>
        <v>-106.58142889918523</v>
      </c>
      <c r="AY172" s="18">
        <f t="shared" si="367"/>
        <v>-107.76566699806507</v>
      </c>
      <c r="AZ172" s="18">
        <f t="shared" si="367"/>
        <v>-108.94990509694492</v>
      </c>
      <c r="BA172" s="18">
        <f t="shared" si="367"/>
        <v>-108.94990509694492</v>
      </c>
      <c r="BB172" s="18">
        <f t="shared" si="367"/>
        <v>-109.03280176386647</v>
      </c>
      <c r="BC172" s="18">
        <f t="shared" si="367"/>
        <v>-110.24427733902057</v>
      </c>
      <c r="BD172" s="18">
        <f t="shared" si="367"/>
        <v>-111.45575291417464</v>
      </c>
      <c r="BE172" s="18">
        <f t="shared" si="367"/>
        <v>-111.45575291417464</v>
      </c>
      <c r="BF172" s="18">
        <f t="shared" si="367"/>
        <v>-111.54055620443539</v>
      </c>
      <c r="BG172" s="18">
        <f t="shared" si="367"/>
        <v>-112.77989571781802</v>
      </c>
      <c r="BH172" s="18">
        <f t="shared" si="367"/>
        <v>-114.01923523120064</v>
      </c>
      <c r="BI172" s="18">
        <f t="shared" si="367"/>
        <v>-114.01923523120064</v>
      </c>
      <c r="BJ172" s="18">
        <f t="shared" si="367"/>
        <v>-115.05860426654277</v>
      </c>
      <c r="BK172" s="18">
        <f t="shared" si="367"/>
        <v>-115.05860426654277</v>
      </c>
      <c r="BL172" s="18">
        <f t="shared" si="367"/>
        <v>-116.32298453320807</v>
      </c>
      <c r="BM172" s="18">
        <f t="shared" si="367"/>
        <v>-116.32298453320807</v>
      </c>
      <c r="BN172" s="18">
        <f t="shared" si="367"/>
        <v>-116.73042674407154</v>
      </c>
      <c r="BO172" s="18">
        <f t="shared" si="367"/>
        <v>-118.02743148567234</v>
      </c>
      <c r="BP172" s="18">
        <f t="shared" si="367"/>
        <v>-119.32443622727314</v>
      </c>
      <c r="BQ172" s="18">
        <f t="shared" si="367"/>
        <v>-119.32443622727314</v>
      </c>
      <c r="BR172" s="18">
        <f t="shared" si="367"/>
        <v>-119.41522655918517</v>
      </c>
      <c r="BS172" s="18">
        <f t="shared" si="367"/>
        <v>-120.7420624098428</v>
      </c>
      <c r="BT172" s="18">
        <f t="shared" si="367"/>
        <v>-122.06889826050042</v>
      </c>
      <c r="BU172" s="18">
        <f t="shared" si="367"/>
        <v>-122.06889826050042</v>
      </c>
      <c r="BV172" s="18">
        <f t="shared" si="367"/>
        <v>-122.16177677004642</v>
      </c>
      <c r="BW172" s="18">
        <f t="shared" si="366"/>
        <v>-123.51912984526918</v>
      </c>
      <c r="BX172" s="18">
        <f t="shared" si="366"/>
        <v>-124.87648292049191</v>
      </c>
      <c r="BY172" s="18">
        <f t="shared" si="366"/>
        <v>-124.87648292049191</v>
      </c>
      <c r="BZ172" s="18">
        <f t="shared" si="366"/>
        <v>-126.01482373927398</v>
      </c>
      <c r="CA172" s="18">
        <f t="shared" si="366"/>
        <v>-126.01482373927398</v>
      </c>
      <c r="CB172" s="18">
        <f t="shared" si="366"/>
        <v>-127.39960202212313</v>
      </c>
      <c r="CC172" s="18">
        <f t="shared" si="366"/>
        <v>-127.39960202212313</v>
      </c>
      <c r="CD172" s="18">
        <f t="shared" si="366"/>
        <v>-127.84584208137989</v>
      </c>
      <c r="CE172" s="18">
        <f t="shared" si="366"/>
        <v>-129.26635143783969</v>
      </c>
      <c r="CF172" s="18">
        <f t="shared" si="366"/>
        <v>-130.68686079429946</v>
      </c>
      <c r="CG172" s="18">
        <f t="shared" si="366"/>
        <v>-130.68686079429946</v>
      </c>
      <c r="CH172" s="18">
        <f t="shared" si="366"/>
        <v>-130.78629644925161</v>
      </c>
      <c r="CI172" s="18">
        <f t="shared" si="366"/>
        <v>-132.23947752090999</v>
      </c>
      <c r="CJ172" s="18">
        <f t="shared" si="366"/>
        <v>-133.69265859256834</v>
      </c>
      <c r="CK172" s="18">
        <f t="shared" si="366"/>
        <v>-133.69265859256834</v>
      </c>
      <c r="CL172" s="18">
        <f t="shared" si="366"/>
        <v>-133.79438126758438</v>
      </c>
      <c r="CM172" s="18">
        <f t="shared" si="366"/>
        <v>-135.28098550389089</v>
      </c>
      <c r="CN172" s="18">
        <f t="shared" si="366"/>
        <v>-136.76758974019739</v>
      </c>
      <c r="CO172" s="18">
        <f t="shared" si="366"/>
        <v>-136.76758974019739</v>
      </c>
      <c r="CP172" s="18">
        <f t="shared" si="366"/>
        <v>-138.01432672739162</v>
      </c>
      <c r="CQ172" s="18">
        <f t="shared" si="366"/>
        <v>-138.01432672739162</v>
      </c>
      <c r="CR172" s="18">
        <f t="shared" si="366"/>
        <v>-139.53096768043989</v>
      </c>
      <c r="CS172" s="18">
        <f t="shared" si="366"/>
        <v>-139.53096768043989</v>
      </c>
      <c r="CT172" s="18">
        <f t="shared" si="366"/>
        <v>-140.01970003358377</v>
      </c>
      <c r="CU172" s="18">
        <f t="shared" si="366"/>
        <v>-141.57547447840142</v>
      </c>
      <c r="CV172" s="18">
        <f t="shared" si="366"/>
        <v>-143.131248923219</v>
      </c>
      <c r="CW172" s="18">
        <f t="shared" si="366"/>
        <v>-143.131248923219</v>
      </c>
      <c r="CX172" s="18">
        <f t="shared" si="366"/>
        <v>-143.24015313435621</v>
      </c>
      <c r="CY172" s="18">
        <f t="shared" si="366"/>
        <v>-144.83171039140461</v>
      </c>
      <c r="CZ172" s="18">
        <f t="shared" si="366"/>
        <v>-146.42326764845302</v>
      </c>
      <c r="DA172" s="18">
        <f t="shared" si="366"/>
        <v>-146.42326764845302</v>
      </c>
      <c r="DB172" s="18">
        <f t="shared" si="366"/>
        <v>-146.53467665644638</v>
      </c>
      <c r="DC172" s="18">
        <f t="shared" si="366"/>
        <v>-148.16283973040692</v>
      </c>
      <c r="DD172" s="18">
        <f t="shared" si="366"/>
        <v>-149.79100280436742</v>
      </c>
      <c r="DE172" s="18">
        <f t="shared" si="366"/>
        <v>-149.79100280436742</v>
      </c>
      <c r="DF172" s="18">
        <f t="shared" si="366"/>
        <v>-151.15645776266473</v>
      </c>
      <c r="DG172" s="18">
        <f t="shared" si="366"/>
        <v>-151.15645776266473</v>
      </c>
      <c r="DH172" s="18">
        <f t="shared" si="366"/>
        <v>-152.81751773807861</v>
      </c>
      <c r="DI172" s="18">
        <f t="shared" si="366"/>
        <v>-152.81751773807861</v>
      </c>
      <c r="DJ172" s="18">
        <f t="shared" si="366"/>
        <v>-153.35278862659416</v>
      </c>
      <c r="DK172" s="18">
        <f t="shared" si="366"/>
        <v>-155.05670850022301</v>
      </c>
      <c r="DL172" s="18">
        <f t="shared" si="366"/>
        <v>-156.76062837385183</v>
      </c>
      <c r="DM172" s="18">
        <f t="shared" si="366"/>
        <v>-156.76062837385183</v>
      </c>
      <c r="DN172" s="18">
        <f t="shared" si="366"/>
        <v>-156.8799027650058</v>
      </c>
      <c r="DO172" s="18">
        <f t="shared" si="366"/>
        <v>-158.6230127957281</v>
      </c>
      <c r="DP172" s="18">
        <f t="shared" si="366"/>
        <v>-160.36612282645041</v>
      </c>
      <c r="DQ172" s="18">
        <f t="shared" si="366"/>
        <v>-160.36612282645041</v>
      </c>
      <c r="DR172" s="18">
        <f t="shared" si="366"/>
        <v>-160.48814052860092</v>
      </c>
      <c r="DS172" s="18">
        <f t="shared" si="366"/>
        <v>-162.27134209002983</v>
      </c>
      <c r="DT172" s="18">
        <f t="shared" si="366"/>
        <v>-164.05454365145874</v>
      </c>
      <c r="DU172" s="18">
        <f t="shared" si="366"/>
        <v>-164.05454365145874</v>
      </c>
      <c r="DV172" s="18">
        <f t="shared" si="366"/>
        <v>-165.5500212560292</v>
      </c>
      <c r="DW172" s="18">
        <f t="shared" si="366"/>
        <v>-165.5500212560292</v>
      </c>
      <c r="DX172" s="18">
        <f t="shared" si="366"/>
        <v>-167.36925225884269</v>
      </c>
      <c r="DY172" s="18">
        <f t="shared" si="366"/>
        <v>-167.36925225884269</v>
      </c>
      <c r="DZ172" s="18">
        <f t="shared" si="366"/>
        <v>-167.95549321925617</v>
      </c>
      <c r="EA172" s="18">
        <f t="shared" si="366"/>
        <v>-169.82166536613681</v>
      </c>
      <c r="EB172" s="18">
        <f t="shared" si="366"/>
        <v>-171.68783751301743</v>
      </c>
      <c r="EC172" s="18">
        <f t="shared" si="366"/>
        <v>-171.68783751301743</v>
      </c>
      <c r="ED172" s="18">
        <f t="shared" si="366"/>
        <v>-171.81846956329903</v>
      </c>
      <c r="EE172" s="18">
        <f t="shared" si="366"/>
        <v>-173.72756366955795</v>
      </c>
      <c r="EF172" s="18">
        <f t="shared" si="366"/>
        <v>-175.63665777581681</v>
      </c>
      <c r="EG172" s="18">
        <f t="shared" si="366"/>
        <v>-175.63665777581681</v>
      </c>
      <c r="EH172" s="18">
        <f>EH580</f>
        <v>-175.77029436325489</v>
      </c>
      <c r="EI172" s="18">
        <f t="shared" si="363"/>
        <v>-177.72329763395777</v>
      </c>
      <c r="EJ172" s="18">
        <f t="shared" si="363"/>
        <v>-179.67630090466059</v>
      </c>
      <c r="EK172" s="18">
        <f t="shared" si="363"/>
        <v>-179.67630090466059</v>
      </c>
      <c r="EL172" s="18">
        <f t="shared" si="363"/>
        <v>-181.31418229516845</v>
      </c>
      <c r="EM172" s="18">
        <f t="shared" si="363"/>
        <v>-181.31418229516845</v>
      </c>
      <c r="EN172" s="18">
        <f t="shared" si="363"/>
        <v>-183.30664583687357</v>
      </c>
      <c r="EO172" s="18">
        <f t="shared" si="363"/>
        <v>-183.30664583687357</v>
      </c>
      <c r="EP172" s="18">
        <f t="shared" si="363"/>
        <v>-183.94871038968276</v>
      </c>
      <c r="EQ172" s="18">
        <f t="shared" si="363"/>
        <v>-185.99258494956817</v>
      </c>
      <c r="ER172" s="18">
        <f t="shared" si="363"/>
        <v>-188.03645950945352</v>
      </c>
      <c r="ES172" s="18">
        <f t="shared" si="363"/>
        <v>-188.03645950945352</v>
      </c>
      <c r="ET172" s="18">
        <f t="shared" si="363"/>
        <v>-188.17953072864546</v>
      </c>
      <c r="EU172" s="18">
        <f t="shared" si="363"/>
        <v>-190.27041440340821</v>
      </c>
      <c r="EV172" s="18">
        <f t="shared" si="363"/>
        <v>-192.36129807817096</v>
      </c>
      <c r="EW172" s="18">
        <f t="shared" si="363"/>
        <v>-192.36129807817096</v>
      </c>
      <c r="EX172" s="18">
        <f t="shared" si="363"/>
        <v>-192.50765993540429</v>
      </c>
      <c r="EY172" s="18">
        <f t="shared" si="363"/>
        <v>-194.64663393468658</v>
      </c>
      <c r="EZ172" s="18">
        <f t="shared" si="363"/>
        <v>-196.78560793396886</v>
      </c>
      <c r="FA172" s="18">
        <f t="shared" si="363"/>
        <v>-196.78560793396886</v>
      </c>
      <c r="FB172" s="18">
        <f t="shared" si="363"/>
        <v>-198.57945321869479</v>
      </c>
      <c r="FC172" s="18">
        <f t="shared" si="363"/>
        <v>-198.57945321869479</v>
      </c>
      <c r="FD172" s="18">
        <f t="shared" si="363"/>
        <v>-200.76164501230681</v>
      </c>
      <c r="FE172" s="18">
        <f t="shared" si="363"/>
        <v>-200.76164501230681</v>
      </c>
      <c r="FF172" s="18">
        <f t="shared" si="363"/>
        <v>-201.46484884453869</v>
      </c>
      <c r="FG172" s="18">
        <f t="shared" si="363"/>
        <v>-203.70334716503359</v>
      </c>
      <c r="FH172" s="18">
        <f t="shared" si="363"/>
        <v>-205.94184548552846</v>
      </c>
      <c r="FI172" s="18">
        <f t="shared" si="363"/>
        <v>-205.94184548552846</v>
      </c>
      <c r="FJ172" s="18">
        <f t="shared" si="363"/>
        <v>-206.09854036796307</v>
      </c>
      <c r="FK172" s="18">
        <f t="shared" si="363"/>
        <v>-208.38852414982935</v>
      </c>
      <c r="FL172" s="18">
        <f t="shared" si="363"/>
        <v>0</v>
      </c>
      <c r="FM172" s="18">
        <f t="shared" si="363"/>
        <v>0</v>
      </c>
      <c r="FN172" s="18">
        <f t="shared" si="363"/>
        <v>0</v>
      </c>
      <c r="FO172" s="18">
        <f t="shared" si="363"/>
        <v>0</v>
      </c>
      <c r="FP172" s="18">
        <f t="shared" si="363"/>
        <v>0</v>
      </c>
      <c r="FQ172" s="18">
        <f t="shared" si="363"/>
        <v>0</v>
      </c>
      <c r="FR172" s="18">
        <f t="shared" si="363"/>
        <v>0</v>
      </c>
    </row>
    <row r="173" spans="3:174">
      <c r="C173" t="str">
        <f t="shared" si="360"/>
        <v>Park management</v>
      </c>
      <c r="D173" s="144" t="s">
        <v>974</v>
      </c>
      <c r="I173" s="131">
        <f t="shared" si="331"/>
        <v>-25215.072992018991</v>
      </c>
      <c r="J173" s="18">
        <f t="shared" si="356"/>
        <v>0</v>
      </c>
      <c r="K173" s="18">
        <f t="shared" si="367"/>
        <v>0</v>
      </c>
      <c r="L173" s="18">
        <f t="shared" si="367"/>
        <v>0</v>
      </c>
      <c r="M173" s="18">
        <f t="shared" si="367"/>
        <v>0</v>
      </c>
      <c r="N173" s="18">
        <f t="shared" si="367"/>
        <v>0</v>
      </c>
      <c r="O173" s="18">
        <f t="shared" si="367"/>
        <v>0</v>
      </c>
      <c r="P173" s="18">
        <f t="shared" si="367"/>
        <v>0</v>
      </c>
      <c r="Q173" s="18">
        <f t="shared" si="367"/>
        <v>0</v>
      </c>
      <c r="R173" s="18">
        <f t="shared" si="367"/>
        <v>0</v>
      </c>
      <c r="S173" s="18">
        <f t="shared" si="367"/>
        <v>0</v>
      </c>
      <c r="T173" s="18">
        <f t="shared" si="367"/>
        <v>0</v>
      </c>
      <c r="U173" s="18">
        <f t="shared" si="367"/>
        <v>0</v>
      </c>
      <c r="V173" s="18">
        <f t="shared" si="367"/>
        <v>0</v>
      </c>
      <c r="W173" s="18">
        <f t="shared" si="367"/>
        <v>0</v>
      </c>
      <c r="X173" s="18">
        <f t="shared" si="367"/>
        <v>0</v>
      </c>
      <c r="Y173" s="18">
        <f t="shared" si="367"/>
        <v>0</v>
      </c>
      <c r="Z173" s="18">
        <f t="shared" si="367"/>
        <v>0</v>
      </c>
      <c r="AA173" s="18">
        <f t="shared" si="367"/>
        <v>0</v>
      </c>
      <c r="AB173" s="18">
        <f t="shared" si="367"/>
        <v>-118.8182268493151</v>
      </c>
      <c r="AC173" s="18">
        <f t="shared" si="367"/>
        <v>-118.8182268493151</v>
      </c>
      <c r="AD173" s="18">
        <f t="shared" si="367"/>
        <v>-119.90134221639346</v>
      </c>
      <c r="AE173" s="18">
        <f t="shared" si="367"/>
        <v>-119.90134221639346</v>
      </c>
      <c r="AF173" s="18">
        <f t="shared" si="367"/>
        <v>-121.21893938360657</v>
      </c>
      <c r="AG173" s="18">
        <f t="shared" si="367"/>
        <v>-121.21893938360657</v>
      </c>
      <c r="AH173" s="18">
        <f t="shared" si="367"/>
        <v>-121.6435305584219</v>
      </c>
      <c r="AI173" s="18">
        <f t="shared" si="367"/>
        <v>-122.99512534240438</v>
      </c>
      <c r="AJ173" s="18">
        <f t="shared" si="367"/>
        <v>-124.34672012638687</v>
      </c>
      <c r="AK173" s="18">
        <f t="shared" si="367"/>
        <v>-124.34672012638687</v>
      </c>
      <c r="AL173" s="18">
        <f t="shared" si="367"/>
        <v>-124.44133176126559</v>
      </c>
      <c r="AM173" s="18">
        <f t="shared" si="367"/>
        <v>-125.82401322527966</v>
      </c>
      <c r="AN173" s="18">
        <f t="shared" si="367"/>
        <v>-127.20669468929374</v>
      </c>
      <c r="AO173" s="18">
        <f t="shared" si="367"/>
        <v>-127.20669468929374</v>
      </c>
      <c r="AP173" s="18">
        <f t="shared" si="367"/>
        <v>-127.30348239177466</v>
      </c>
      <c r="AQ173" s="18">
        <f t="shared" si="367"/>
        <v>-128.71796552946105</v>
      </c>
      <c r="AR173" s="18">
        <f t="shared" si="367"/>
        <v>-130.13244866714749</v>
      </c>
      <c r="AS173" s="18">
        <f t="shared" si="367"/>
        <v>-130.13244866714749</v>
      </c>
      <c r="AT173" s="18">
        <f t="shared" si="367"/>
        <v>-131.31870147233093</v>
      </c>
      <c r="AU173" s="18">
        <f t="shared" si="367"/>
        <v>-131.31870147233093</v>
      </c>
      <c r="AV173" s="18">
        <f t="shared" si="367"/>
        <v>-132.76176412587301</v>
      </c>
      <c r="AW173" s="18">
        <f t="shared" si="367"/>
        <v>-132.76176412587301</v>
      </c>
      <c r="AX173" s="18">
        <f t="shared" si="367"/>
        <v>-133.22678612398153</v>
      </c>
      <c r="AY173" s="18">
        <f t="shared" si="367"/>
        <v>-134.70708374758132</v>
      </c>
      <c r="AZ173" s="18">
        <f t="shared" si="367"/>
        <v>-136.18738137118115</v>
      </c>
      <c r="BA173" s="18">
        <f t="shared" si="367"/>
        <v>-136.18738137118115</v>
      </c>
      <c r="BB173" s="18">
        <f t="shared" si="367"/>
        <v>-136.29100220483309</v>
      </c>
      <c r="BC173" s="18">
        <f t="shared" si="367"/>
        <v>-137.80534667377569</v>
      </c>
      <c r="BD173" s="18">
        <f t="shared" si="367"/>
        <v>-139.31969114271831</v>
      </c>
      <c r="BE173" s="18">
        <f t="shared" si="367"/>
        <v>-139.31969114271831</v>
      </c>
      <c r="BF173" s="18">
        <f t="shared" si="367"/>
        <v>-139.42569525554424</v>
      </c>
      <c r="BG173" s="18">
        <f t="shared" si="367"/>
        <v>-140.9748696472725</v>
      </c>
      <c r="BH173" s="18">
        <f t="shared" si="367"/>
        <v>-142.52404403900081</v>
      </c>
      <c r="BI173" s="18">
        <f t="shared" si="367"/>
        <v>-142.52404403900081</v>
      </c>
      <c r="BJ173" s="18">
        <f t="shared" si="367"/>
        <v>-143.82325533317845</v>
      </c>
      <c r="BK173" s="18">
        <f t="shared" si="367"/>
        <v>-143.82325533317845</v>
      </c>
      <c r="BL173" s="18">
        <f t="shared" si="367"/>
        <v>-145.40373066651009</v>
      </c>
      <c r="BM173" s="18">
        <f t="shared" si="367"/>
        <v>-145.40373066651009</v>
      </c>
      <c r="BN173" s="18">
        <f t="shared" si="367"/>
        <v>-145.9130334300894</v>
      </c>
      <c r="BO173" s="18">
        <f t="shared" si="367"/>
        <v>-147.53428935709042</v>
      </c>
      <c r="BP173" s="18">
        <f t="shared" si="367"/>
        <v>-149.15554528409143</v>
      </c>
      <c r="BQ173" s="18">
        <f t="shared" si="367"/>
        <v>-149.15554528409143</v>
      </c>
      <c r="BR173" s="18">
        <f t="shared" si="367"/>
        <v>-149.26903319898145</v>
      </c>
      <c r="BS173" s="18">
        <f t="shared" si="367"/>
        <v>-150.92757801230348</v>
      </c>
      <c r="BT173" s="18">
        <f t="shared" si="367"/>
        <v>-152.58612282562552</v>
      </c>
      <c r="BU173" s="18">
        <f t="shared" si="367"/>
        <v>-152.58612282562552</v>
      </c>
      <c r="BV173" s="18">
        <f t="shared" si="367"/>
        <v>-152.70222096255802</v>
      </c>
      <c r="BW173" s="18">
        <f t="shared" si="366"/>
        <v>-154.39891230658645</v>
      </c>
      <c r="BX173" s="18">
        <f t="shared" si="366"/>
        <v>-156.09560365061489</v>
      </c>
      <c r="BY173" s="18">
        <f t="shared" si="366"/>
        <v>-156.09560365061489</v>
      </c>
      <c r="BZ173" s="18">
        <f t="shared" si="366"/>
        <v>-157.51852967409249</v>
      </c>
      <c r="CA173" s="18">
        <f t="shared" si="366"/>
        <v>-157.51852967409249</v>
      </c>
      <c r="CB173" s="18">
        <f t="shared" si="366"/>
        <v>-159.24950252765393</v>
      </c>
      <c r="CC173" s="18">
        <f t="shared" si="366"/>
        <v>-159.24950252765393</v>
      </c>
      <c r="CD173" s="18">
        <f t="shared" si="366"/>
        <v>-159.80730260172484</v>
      </c>
      <c r="CE173" s="18">
        <f t="shared" si="366"/>
        <v>-161.58293929729959</v>
      </c>
      <c r="CF173" s="18">
        <f t="shared" si="366"/>
        <v>-163.35857599287434</v>
      </c>
      <c r="CG173" s="18">
        <f t="shared" si="366"/>
        <v>-163.35857599287434</v>
      </c>
      <c r="CH173" s="18">
        <f t="shared" si="366"/>
        <v>-163.48287056156448</v>
      </c>
      <c r="CI173" s="18">
        <f t="shared" si="366"/>
        <v>-165.29934690113745</v>
      </c>
      <c r="CJ173" s="18">
        <f t="shared" si="366"/>
        <v>-167.11582324071043</v>
      </c>
      <c r="CK173" s="18">
        <f t="shared" si="366"/>
        <v>-167.11582324071043</v>
      </c>
      <c r="CL173" s="18">
        <f t="shared" si="366"/>
        <v>-167.24297658448049</v>
      </c>
      <c r="CM173" s="18">
        <f t="shared" si="366"/>
        <v>-169.1012318798636</v>
      </c>
      <c r="CN173" s="18">
        <f t="shared" si="366"/>
        <v>-170.95948717524675</v>
      </c>
      <c r="CO173" s="18">
        <f t="shared" si="366"/>
        <v>-170.95948717524675</v>
      </c>
      <c r="CP173" s="18">
        <f t="shared" si="366"/>
        <v>-172.51790840923954</v>
      </c>
      <c r="CQ173" s="18">
        <f t="shared" si="366"/>
        <v>-172.51790840923954</v>
      </c>
      <c r="CR173" s="18">
        <f t="shared" si="366"/>
        <v>-174.41370960054985</v>
      </c>
      <c r="CS173" s="18">
        <f t="shared" si="366"/>
        <v>-174.41370960054985</v>
      </c>
      <c r="CT173" s="18">
        <f t="shared" si="366"/>
        <v>-175.02462504197973</v>
      </c>
      <c r="CU173" s="18">
        <f t="shared" si="366"/>
        <v>-176.96934309800173</v>
      </c>
      <c r="CV173" s="18">
        <f t="shared" si="366"/>
        <v>-178.91406115402376</v>
      </c>
      <c r="CW173" s="18">
        <f t="shared" si="366"/>
        <v>-178.91406115402376</v>
      </c>
      <c r="CX173" s="18">
        <f t="shared" si="366"/>
        <v>-179.05019141794523</v>
      </c>
      <c r="CY173" s="18">
        <f t="shared" si="366"/>
        <v>-181.03963798925577</v>
      </c>
      <c r="CZ173" s="18">
        <f t="shared" si="366"/>
        <v>-183.0290845605663</v>
      </c>
      <c r="DA173" s="18">
        <f t="shared" si="366"/>
        <v>-183.0290845605663</v>
      </c>
      <c r="DB173" s="18">
        <f t="shared" si="366"/>
        <v>-183.16834582055796</v>
      </c>
      <c r="DC173" s="18">
        <f t="shared" si="366"/>
        <v>-185.20354966300863</v>
      </c>
      <c r="DD173" s="18">
        <f t="shared" si="366"/>
        <v>-187.2387535054593</v>
      </c>
      <c r="DE173" s="18">
        <f t="shared" si="366"/>
        <v>-187.2387535054593</v>
      </c>
      <c r="DF173" s="18">
        <f t="shared" si="366"/>
        <v>-188.9455722033309</v>
      </c>
      <c r="DG173" s="18">
        <f t="shared" si="366"/>
        <v>-188.9455722033309</v>
      </c>
      <c r="DH173" s="18">
        <f t="shared" si="366"/>
        <v>-191.02189717259827</v>
      </c>
      <c r="DI173" s="18">
        <f t="shared" si="366"/>
        <v>-191.02189717259827</v>
      </c>
      <c r="DJ173" s="18">
        <f t="shared" si="366"/>
        <v>-191.6909857832427</v>
      </c>
      <c r="DK173" s="18">
        <f t="shared" si="366"/>
        <v>-193.82088562527872</v>
      </c>
      <c r="DL173" s="18">
        <f t="shared" si="366"/>
        <v>-195.9507854673148</v>
      </c>
      <c r="DM173" s="18">
        <f t="shared" si="366"/>
        <v>-195.9507854673148</v>
      </c>
      <c r="DN173" s="18">
        <f t="shared" si="366"/>
        <v>-196.09987845625724</v>
      </c>
      <c r="DO173" s="18">
        <f t="shared" si="366"/>
        <v>-198.27876599466012</v>
      </c>
      <c r="DP173" s="18">
        <f t="shared" si="366"/>
        <v>-200.45765353306302</v>
      </c>
      <c r="DQ173" s="18">
        <f t="shared" si="366"/>
        <v>-200.45765353306302</v>
      </c>
      <c r="DR173" s="18">
        <f t="shared" si="366"/>
        <v>-200.61017566075114</v>
      </c>
      <c r="DS173" s="18">
        <f t="shared" si="366"/>
        <v>-202.83917761253727</v>
      </c>
      <c r="DT173" s="18">
        <f t="shared" si="366"/>
        <v>-205.06817956432343</v>
      </c>
      <c r="DU173" s="18">
        <f t="shared" si="366"/>
        <v>-205.06817956432343</v>
      </c>
      <c r="DV173" s="18">
        <f t="shared" si="366"/>
        <v>-206.93752657003648</v>
      </c>
      <c r="DW173" s="18">
        <f t="shared" si="366"/>
        <v>-206.93752657003648</v>
      </c>
      <c r="DX173" s="18">
        <f t="shared" si="366"/>
        <v>-209.21156532355337</v>
      </c>
      <c r="DY173" s="18">
        <f t="shared" si="366"/>
        <v>-209.21156532355337</v>
      </c>
      <c r="DZ173" s="18">
        <f t="shared" si="366"/>
        <v>-209.9443665240702</v>
      </c>
      <c r="EA173" s="18">
        <f t="shared" si="366"/>
        <v>-212.27708170767099</v>
      </c>
      <c r="EB173" s="18">
        <f t="shared" si="366"/>
        <v>-214.6097968912718</v>
      </c>
      <c r="EC173" s="18">
        <f t="shared" si="366"/>
        <v>-214.6097968912718</v>
      </c>
      <c r="ED173" s="18">
        <f t="shared" si="366"/>
        <v>-214.77308695412378</v>
      </c>
      <c r="EE173" s="18">
        <f t="shared" si="366"/>
        <v>-217.15945458694739</v>
      </c>
      <c r="EF173" s="18">
        <f t="shared" si="366"/>
        <v>-219.54582221977103</v>
      </c>
      <c r="EG173" s="18">
        <f t="shared" si="366"/>
        <v>-219.54582221977103</v>
      </c>
      <c r="EH173" s="18">
        <f>EH581</f>
        <v>-219.71286795406863</v>
      </c>
      <c r="EI173" s="18">
        <f t="shared" si="363"/>
        <v>-222.15412204244717</v>
      </c>
      <c r="EJ173" s="18">
        <f t="shared" si="363"/>
        <v>-224.59537613082577</v>
      </c>
      <c r="EK173" s="18">
        <f t="shared" si="363"/>
        <v>-224.59537613082577</v>
      </c>
      <c r="EL173" s="18">
        <f t="shared" si="363"/>
        <v>-226.64272786896058</v>
      </c>
      <c r="EM173" s="18">
        <f t="shared" si="363"/>
        <v>-226.64272786896058</v>
      </c>
      <c r="EN173" s="18">
        <f t="shared" si="363"/>
        <v>-229.133307296092</v>
      </c>
      <c r="EO173" s="18">
        <f t="shared" si="363"/>
        <v>-229.133307296092</v>
      </c>
      <c r="EP173" s="18">
        <f t="shared" si="363"/>
        <v>-229.93588798710346</v>
      </c>
      <c r="EQ173" s="18">
        <f t="shared" si="363"/>
        <v>-232.49073118696018</v>
      </c>
      <c r="ER173" s="18">
        <f t="shared" si="363"/>
        <v>-235.04557438681692</v>
      </c>
      <c r="ES173" s="18">
        <f t="shared" si="363"/>
        <v>-235.04557438681692</v>
      </c>
      <c r="ET173" s="18">
        <f t="shared" si="363"/>
        <v>-235.22441341080682</v>
      </c>
      <c r="EU173" s="18">
        <f t="shared" si="363"/>
        <v>-237.83801800426025</v>
      </c>
      <c r="EV173" s="18">
        <f t="shared" si="363"/>
        <v>-240.45162259771371</v>
      </c>
      <c r="EW173" s="18">
        <f t="shared" si="363"/>
        <v>-240.45162259771371</v>
      </c>
      <c r="EX173" s="18">
        <f t="shared" si="363"/>
        <v>-240.63457491925536</v>
      </c>
      <c r="EY173" s="18">
        <f t="shared" si="363"/>
        <v>-243.30829241835821</v>
      </c>
      <c r="EZ173" s="18">
        <f t="shared" si="363"/>
        <v>-245.98200991746108</v>
      </c>
      <c r="FA173" s="18">
        <f t="shared" si="363"/>
        <v>-245.98200991746108</v>
      </c>
      <c r="FB173" s="18">
        <f t="shared" si="363"/>
        <v>-248.22431652336849</v>
      </c>
      <c r="FC173" s="18">
        <f t="shared" si="363"/>
        <v>-248.22431652336849</v>
      </c>
      <c r="FD173" s="18">
        <f t="shared" si="363"/>
        <v>-250.95205626538353</v>
      </c>
      <c r="FE173" s="18">
        <f t="shared" si="363"/>
        <v>-250.95205626538353</v>
      </c>
      <c r="FF173" s="18">
        <f t="shared" si="363"/>
        <v>-251.83106105567336</v>
      </c>
      <c r="FG173" s="18">
        <f t="shared" si="363"/>
        <v>-254.62918395629197</v>
      </c>
      <c r="FH173" s="18">
        <f t="shared" si="363"/>
        <v>-257.4273068569106</v>
      </c>
      <c r="FI173" s="18">
        <f t="shared" si="363"/>
        <v>-257.4273068569106</v>
      </c>
      <c r="FJ173" s="18">
        <f t="shared" si="363"/>
        <v>-257.62317545995381</v>
      </c>
      <c r="FK173" s="18">
        <f t="shared" si="363"/>
        <v>-260.48565518728668</v>
      </c>
      <c r="FL173" s="18">
        <f t="shared" si="363"/>
        <v>0</v>
      </c>
      <c r="FM173" s="18">
        <f t="shared" si="363"/>
        <v>0</v>
      </c>
      <c r="FN173" s="18">
        <f t="shared" si="363"/>
        <v>0</v>
      </c>
      <c r="FO173" s="18">
        <f t="shared" si="363"/>
        <v>0</v>
      </c>
      <c r="FP173" s="18">
        <f t="shared" si="363"/>
        <v>0</v>
      </c>
      <c r="FQ173" s="18">
        <f t="shared" si="363"/>
        <v>0</v>
      </c>
      <c r="FR173" s="18">
        <f t="shared" si="363"/>
        <v>0</v>
      </c>
    </row>
    <row r="174" spans="3:174">
      <c r="C174" t="str">
        <f t="shared" si="360"/>
        <v>Spare</v>
      </c>
      <c r="D174" s="144" t="s">
        <v>974</v>
      </c>
      <c r="I174" s="131">
        <f t="shared" si="331"/>
        <v>0</v>
      </c>
      <c r="J174" s="18">
        <f t="shared" si="356"/>
        <v>0</v>
      </c>
      <c r="K174" s="18">
        <f t="shared" si="367"/>
        <v>0</v>
      </c>
      <c r="L174" s="18">
        <f t="shared" si="367"/>
        <v>0</v>
      </c>
      <c r="M174" s="18">
        <f t="shared" si="367"/>
        <v>0</v>
      </c>
      <c r="N174" s="18">
        <f t="shared" si="367"/>
        <v>0</v>
      </c>
      <c r="O174" s="18">
        <f t="shared" si="367"/>
        <v>0</v>
      </c>
      <c r="P174" s="18">
        <f t="shared" si="367"/>
        <v>0</v>
      </c>
      <c r="Q174" s="18">
        <f t="shared" si="367"/>
        <v>0</v>
      </c>
      <c r="R174" s="18">
        <f t="shared" si="367"/>
        <v>0</v>
      </c>
      <c r="S174" s="18">
        <f t="shared" si="367"/>
        <v>0</v>
      </c>
      <c r="T174" s="18">
        <f t="shared" si="367"/>
        <v>0</v>
      </c>
      <c r="U174" s="18">
        <f t="shared" si="367"/>
        <v>0</v>
      </c>
      <c r="V174" s="18">
        <f t="shared" si="367"/>
        <v>0</v>
      </c>
      <c r="W174" s="18">
        <f t="shared" si="367"/>
        <v>0</v>
      </c>
      <c r="X174" s="18">
        <f t="shared" si="367"/>
        <v>0</v>
      </c>
      <c r="Y174" s="18">
        <f t="shared" si="367"/>
        <v>0</v>
      </c>
      <c r="Z174" s="18">
        <f t="shared" si="367"/>
        <v>0</v>
      </c>
      <c r="AA174" s="18">
        <f t="shared" si="367"/>
        <v>0</v>
      </c>
      <c r="AB174" s="18">
        <f t="shared" si="367"/>
        <v>0</v>
      </c>
      <c r="AC174" s="18">
        <f t="shared" si="367"/>
        <v>0</v>
      </c>
      <c r="AD174" s="18">
        <f t="shared" si="367"/>
        <v>0</v>
      </c>
      <c r="AE174" s="18">
        <f t="shared" si="367"/>
        <v>0</v>
      </c>
      <c r="AF174" s="18">
        <f t="shared" si="367"/>
        <v>0</v>
      </c>
      <c r="AG174" s="18">
        <f t="shared" si="367"/>
        <v>0</v>
      </c>
      <c r="AH174" s="18">
        <f t="shared" si="367"/>
        <v>0</v>
      </c>
      <c r="AI174" s="18">
        <f t="shared" si="367"/>
        <v>0</v>
      </c>
      <c r="AJ174" s="18">
        <f t="shared" si="367"/>
        <v>0</v>
      </c>
      <c r="AK174" s="18">
        <f t="shared" si="367"/>
        <v>0</v>
      </c>
      <c r="AL174" s="18">
        <f t="shared" si="367"/>
        <v>0</v>
      </c>
      <c r="AM174" s="18">
        <f t="shared" si="367"/>
        <v>0</v>
      </c>
      <c r="AN174" s="18">
        <f t="shared" si="367"/>
        <v>0</v>
      </c>
      <c r="AO174" s="18">
        <f t="shared" si="367"/>
        <v>0</v>
      </c>
      <c r="AP174" s="18">
        <f t="shared" si="367"/>
        <v>0</v>
      </c>
      <c r="AQ174" s="18">
        <f t="shared" si="367"/>
        <v>0</v>
      </c>
      <c r="AR174" s="18">
        <f t="shared" si="367"/>
        <v>0</v>
      </c>
      <c r="AS174" s="18">
        <f t="shared" si="367"/>
        <v>0</v>
      </c>
      <c r="AT174" s="18">
        <f t="shared" si="367"/>
        <v>0</v>
      </c>
      <c r="AU174" s="18">
        <f t="shared" si="367"/>
        <v>0</v>
      </c>
      <c r="AV174" s="18">
        <f t="shared" si="367"/>
        <v>0</v>
      </c>
      <c r="AW174" s="18">
        <f t="shared" si="367"/>
        <v>0</v>
      </c>
      <c r="AX174" s="18">
        <f t="shared" si="367"/>
        <v>0</v>
      </c>
      <c r="AY174" s="18">
        <f t="shared" si="367"/>
        <v>0</v>
      </c>
      <c r="AZ174" s="18">
        <f t="shared" si="367"/>
        <v>0</v>
      </c>
      <c r="BA174" s="18">
        <f t="shared" si="367"/>
        <v>0</v>
      </c>
      <c r="BB174" s="18">
        <f t="shared" si="367"/>
        <v>0</v>
      </c>
      <c r="BC174" s="18">
        <f t="shared" si="367"/>
        <v>0</v>
      </c>
      <c r="BD174" s="18">
        <f t="shared" si="367"/>
        <v>0</v>
      </c>
      <c r="BE174" s="18">
        <f t="shared" si="367"/>
        <v>0</v>
      </c>
      <c r="BF174" s="18">
        <f t="shared" si="367"/>
        <v>0</v>
      </c>
      <c r="BG174" s="18">
        <f t="shared" si="367"/>
        <v>0</v>
      </c>
      <c r="BH174" s="18">
        <f t="shared" si="367"/>
        <v>0</v>
      </c>
      <c r="BI174" s="18">
        <f t="shared" si="367"/>
        <v>0</v>
      </c>
      <c r="BJ174" s="18">
        <f t="shared" si="367"/>
        <v>0</v>
      </c>
      <c r="BK174" s="18">
        <f t="shared" si="367"/>
        <v>0</v>
      </c>
      <c r="BL174" s="18">
        <f t="shared" si="367"/>
        <v>0</v>
      </c>
      <c r="BM174" s="18">
        <f t="shared" si="367"/>
        <v>0</v>
      </c>
      <c r="BN174" s="18">
        <f t="shared" si="367"/>
        <v>0</v>
      </c>
      <c r="BO174" s="18">
        <f t="shared" si="367"/>
        <v>0</v>
      </c>
      <c r="BP174" s="18">
        <f t="shared" si="367"/>
        <v>0</v>
      </c>
      <c r="BQ174" s="18">
        <f t="shared" si="367"/>
        <v>0</v>
      </c>
      <c r="BR174" s="18">
        <f t="shared" si="367"/>
        <v>0</v>
      </c>
      <c r="BS174" s="18">
        <f t="shared" si="367"/>
        <v>0</v>
      </c>
      <c r="BT174" s="18">
        <f t="shared" si="367"/>
        <v>0</v>
      </c>
      <c r="BU174" s="18">
        <f t="shared" si="367"/>
        <v>0</v>
      </c>
      <c r="BV174" s="18">
        <f t="shared" si="367"/>
        <v>0</v>
      </c>
      <c r="BW174" s="18">
        <f t="shared" si="366"/>
        <v>0</v>
      </c>
      <c r="BX174" s="18">
        <f t="shared" si="366"/>
        <v>0</v>
      </c>
      <c r="BY174" s="18">
        <f t="shared" si="366"/>
        <v>0</v>
      </c>
      <c r="BZ174" s="18">
        <f t="shared" si="366"/>
        <v>0</v>
      </c>
      <c r="CA174" s="18">
        <f t="shared" si="366"/>
        <v>0</v>
      </c>
      <c r="CB174" s="18">
        <f t="shared" si="366"/>
        <v>0</v>
      </c>
      <c r="CC174" s="18">
        <f t="shared" si="366"/>
        <v>0</v>
      </c>
      <c r="CD174" s="18">
        <f t="shared" si="366"/>
        <v>0</v>
      </c>
      <c r="CE174" s="18">
        <f t="shared" si="366"/>
        <v>0</v>
      </c>
      <c r="CF174" s="18">
        <f t="shared" si="366"/>
        <v>0</v>
      </c>
      <c r="CG174" s="18">
        <f t="shared" si="366"/>
        <v>0</v>
      </c>
      <c r="CH174" s="18">
        <f t="shared" si="366"/>
        <v>0</v>
      </c>
      <c r="CI174" s="18">
        <f t="shared" si="366"/>
        <v>0</v>
      </c>
      <c r="CJ174" s="18">
        <f t="shared" si="366"/>
        <v>0</v>
      </c>
      <c r="CK174" s="18">
        <f t="shared" si="366"/>
        <v>0</v>
      </c>
      <c r="CL174" s="18">
        <f t="shared" si="366"/>
        <v>0</v>
      </c>
      <c r="CM174" s="18">
        <f t="shared" si="366"/>
        <v>0</v>
      </c>
      <c r="CN174" s="18">
        <f t="shared" si="366"/>
        <v>0</v>
      </c>
      <c r="CO174" s="18">
        <f t="shared" si="366"/>
        <v>0</v>
      </c>
      <c r="CP174" s="18">
        <f t="shared" si="366"/>
        <v>0</v>
      </c>
      <c r="CQ174" s="18">
        <f t="shared" si="366"/>
        <v>0</v>
      </c>
      <c r="CR174" s="18">
        <f t="shared" si="366"/>
        <v>0</v>
      </c>
      <c r="CS174" s="18">
        <f t="shared" si="366"/>
        <v>0</v>
      </c>
      <c r="CT174" s="18">
        <f t="shared" si="366"/>
        <v>0</v>
      </c>
      <c r="CU174" s="18">
        <f t="shared" si="366"/>
        <v>0</v>
      </c>
      <c r="CV174" s="18">
        <f t="shared" si="366"/>
        <v>0</v>
      </c>
      <c r="CW174" s="18">
        <f t="shared" si="366"/>
        <v>0</v>
      </c>
      <c r="CX174" s="18">
        <f t="shared" si="366"/>
        <v>0</v>
      </c>
      <c r="CY174" s="18">
        <f t="shared" si="366"/>
        <v>0</v>
      </c>
      <c r="CZ174" s="18">
        <f t="shared" si="366"/>
        <v>0</v>
      </c>
      <c r="DA174" s="18">
        <f t="shared" si="366"/>
        <v>0</v>
      </c>
      <c r="DB174" s="18">
        <f t="shared" si="366"/>
        <v>0</v>
      </c>
      <c r="DC174" s="18">
        <f t="shared" si="366"/>
        <v>0</v>
      </c>
      <c r="DD174" s="18">
        <f t="shared" si="366"/>
        <v>0</v>
      </c>
      <c r="DE174" s="18">
        <f t="shared" si="366"/>
        <v>0</v>
      </c>
      <c r="DF174" s="18">
        <f t="shared" si="366"/>
        <v>0</v>
      </c>
      <c r="DG174" s="18">
        <f t="shared" si="366"/>
        <v>0</v>
      </c>
      <c r="DH174" s="18">
        <f t="shared" si="366"/>
        <v>0</v>
      </c>
      <c r="DI174" s="18">
        <f t="shared" si="366"/>
        <v>0</v>
      </c>
      <c r="DJ174" s="18">
        <f t="shared" si="366"/>
        <v>0</v>
      </c>
      <c r="DK174" s="18">
        <f t="shared" si="366"/>
        <v>0</v>
      </c>
      <c r="DL174" s="18">
        <f t="shared" si="366"/>
        <v>0</v>
      </c>
      <c r="DM174" s="18">
        <f t="shared" si="366"/>
        <v>0</v>
      </c>
      <c r="DN174" s="18">
        <f t="shared" si="366"/>
        <v>0</v>
      </c>
      <c r="DO174" s="18">
        <f t="shared" si="366"/>
        <v>0</v>
      </c>
      <c r="DP174" s="18">
        <f t="shared" si="366"/>
        <v>0</v>
      </c>
      <c r="DQ174" s="18">
        <f t="shared" si="366"/>
        <v>0</v>
      </c>
      <c r="DR174" s="18">
        <f t="shared" si="366"/>
        <v>0</v>
      </c>
      <c r="DS174" s="18">
        <f t="shared" si="366"/>
        <v>0</v>
      </c>
      <c r="DT174" s="18">
        <f t="shared" si="366"/>
        <v>0</v>
      </c>
      <c r="DU174" s="18">
        <f t="shared" si="366"/>
        <v>0</v>
      </c>
      <c r="DV174" s="18">
        <f t="shared" si="366"/>
        <v>0</v>
      </c>
      <c r="DW174" s="18">
        <f t="shared" si="366"/>
        <v>0</v>
      </c>
      <c r="DX174" s="18">
        <f t="shared" si="366"/>
        <v>0</v>
      </c>
      <c r="DY174" s="18">
        <f t="shared" si="366"/>
        <v>0</v>
      </c>
      <c r="DZ174" s="18">
        <f t="shared" si="366"/>
        <v>0</v>
      </c>
      <c r="EA174" s="18">
        <f t="shared" si="366"/>
        <v>0</v>
      </c>
      <c r="EB174" s="18">
        <f t="shared" si="366"/>
        <v>0</v>
      </c>
      <c r="EC174" s="18">
        <f t="shared" si="366"/>
        <v>0</v>
      </c>
      <c r="ED174" s="18">
        <f t="shared" si="366"/>
        <v>0</v>
      </c>
      <c r="EE174" s="18">
        <f t="shared" si="366"/>
        <v>0</v>
      </c>
      <c r="EF174" s="18">
        <f t="shared" si="366"/>
        <v>0</v>
      </c>
      <c r="EG174" s="18">
        <f t="shared" si="366"/>
        <v>0</v>
      </c>
      <c r="EH174" s="18">
        <f>EH582</f>
        <v>0</v>
      </c>
      <c r="EI174" s="18">
        <f t="shared" si="363"/>
        <v>0</v>
      </c>
      <c r="EJ174" s="18">
        <f t="shared" si="363"/>
        <v>0</v>
      </c>
      <c r="EK174" s="18">
        <f t="shared" si="363"/>
        <v>0</v>
      </c>
      <c r="EL174" s="18">
        <f t="shared" si="363"/>
        <v>0</v>
      </c>
      <c r="EM174" s="18">
        <f t="shared" si="363"/>
        <v>0</v>
      </c>
      <c r="EN174" s="18">
        <f t="shared" si="363"/>
        <v>0</v>
      </c>
      <c r="EO174" s="18">
        <f t="shared" si="363"/>
        <v>0</v>
      </c>
      <c r="EP174" s="18">
        <f t="shared" si="363"/>
        <v>0</v>
      </c>
      <c r="EQ174" s="18">
        <f t="shared" si="363"/>
        <v>0</v>
      </c>
      <c r="ER174" s="18">
        <f t="shared" si="363"/>
        <v>0</v>
      </c>
      <c r="ES174" s="18">
        <f t="shared" si="363"/>
        <v>0</v>
      </c>
      <c r="ET174" s="18">
        <f t="shared" si="363"/>
        <v>0</v>
      </c>
      <c r="EU174" s="18">
        <f t="shared" si="363"/>
        <v>0</v>
      </c>
      <c r="EV174" s="18">
        <f t="shared" si="363"/>
        <v>0</v>
      </c>
      <c r="EW174" s="18">
        <f t="shared" si="363"/>
        <v>0</v>
      </c>
      <c r="EX174" s="18">
        <f t="shared" si="363"/>
        <v>0</v>
      </c>
      <c r="EY174" s="18">
        <f t="shared" si="363"/>
        <v>0</v>
      </c>
      <c r="EZ174" s="18">
        <f t="shared" si="363"/>
        <v>0</v>
      </c>
      <c r="FA174" s="18">
        <f t="shared" si="363"/>
        <v>0</v>
      </c>
      <c r="FB174" s="18">
        <f t="shared" si="363"/>
        <v>0</v>
      </c>
      <c r="FC174" s="18">
        <f t="shared" si="363"/>
        <v>0</v>
      </c>
      <c r="FD174" s="18">
        <f t="shared" si="363"/>
        <v>0</v>
      </c>
      <c r="FE174" s="18">
        <f t="shared" si="363"/>
        <v>0</v>
      </c>
      <c r="FF174" s="18">
        <f t="shared" si="363"/>
        <v>0</v>
      </c>
      <c r="FG174" s="18">
        <f t="shared" si="363"/>
        <v>0</v>
      </c>
      <c r="FH174" s="18">
        <f t="shared" si="363"/>
        <v>0</v>
      </c>
      <c r="FI174" s="18">
        <f t="shared" si="363"/>
        <v>0</v>
      </c>
      <c r="FJ174" s="18">
        <f t="shared" si="363"/>
        <v>0</v>
      </c>
      <c r="FK174" s="18">
        <f t="shared" si="363"/>
        <v>0</v>
      </c>
      <c r="FL174" s="18">
        <f t="shared" si="363"/>
        <v>0</v>
      </c>
      <c r="FM174" s="18">
        <f t="shared" si="363"/>
        <v>0</v>
      </c>
      <c r="FN174" s="18">
        <f t="shared" si="363"/>
        <v>0</v>
      </c>
      <c r="FO174" s="18">
        <f t="shared" si="363"/>
        <v>0</v>
      </c>
      <c r="FP174" s="18">
        <f t="shared" si="363"/>
        <v>0</v>
      </c>
      <c r="FQ174" s="18">
        <f t="shared" si="363"/>
        <v>0</v>
      </c>
      <c r="FR174" s="18">
        <f t="shared" si="363"/>
        <v>0</v>
      </c>
    </row>
    <row r="175" spans="3:174">
      <c r="C175" t="str">
        <f t="shared" si="360"/>
        <v>Spare</v>
      </c>
      <c r="D175" s="144" t="s">
        <v>974</v>
      </c>
      <c r="I175" s="131">
        <f t="shared" si="331"/>
        <v>0</v>
      </c>
      <c r="J175" s="18">
        <f t="shared" si="356"/>
        <v>0</v>
      </c>
      <c r="K175" s="18">
        <f t="shared" si="367"/>
        <v>0</v>
      </c>
      <c r="L175" s="18">
        <f t="shared" si="367"/>
        <v>0</v>
      </c>
      <c r="M175" s="18">
        <f t="shared" si="367"/>
        <v>0</v>
      </c>
      <c r="N175" s="18">
        <f t="shared" si="367"/>
        <v>0</v>
      </c>
      <c r="O175" s="18">
        <f t="shared" si="367"/>
        <v>0</v>
      </c>
      <c r="P175" s="18">
        <f t="shared" si="367"/>
        <v>0</v>
      </c>
      <c r="Q175" s="18">
        <f t="shared" si="367"/>
        <v>0</v>
      </c>
      <c r="R175" s="18">
        <f t="shared" si="367"/>
        <v>0</v>
      </c>
      <c r="S175" s="18">
        <f t="shared" si="367"/>
        <v>0</v>
      </c>
      <c r="T175" s="18">
        <f t="shared" si="367"/>
        <v>0</v>
      </c>
      <c r="U175" s="18">
        <f t="shared" si="367"/>
        <v>0</v>
      </c>
      <c r="V175" s="18">
        <f t="shared" si="367"/>
        <v>0</v>
      </c>
      <c r="W175" s="18">
        <f t="shared" si="367"/>
        <v>0</v>
      </c>
      <c r="X175" s="18">
        <f t="shared" si="367"/>
        <v>0</v>
      </c>
      <c r="Y175" s="18">
        <f t="shared" si="367"/>
        <v>0</v>
      </c>
      <c r="Z175" s="18">
        <f t="shared" si="367"/>
        <v>0</v>
      </c>
      <c r="AA175" s="18">
        <f t="shared" si="367"/>
        <v>0</v>
      </c>
      <c r="AB175" s="18">
        <f t="shared" si="367"/>
        <v>0</v>
      </c>
      <c r="AC175" s="18">
        <f t="shared" si="367"/>
        <v>0</v>
      </c>
      <c r="AD175" s="18">
        <f t="shared" si="367"/>
        <v>0</v>
      </c>
      <c r="AE175" s="18">
        <f t="shared" si="367"/>
        <v>0</v>
      </c>
      <c r="AF175" s="18">
        <f t="shared" si="367"/>
        <v>0</v>
      </c>
      <c r="AG175" s="18">
        <f t="shared" si="367"/>
        <v>0</v>
      </c>
      <c r="AH175" s="18">
        <f t="shared" si="367"/>
        <v>0</v>
      </c>
      <c r="AI175" s="18">
        <f t="shared" si="367"/>
        <v>0</v>
      </c>
      <c r="AJ175" s="18">
        <f t="shared" si="367"/>
        <v>0</v>
      </c>
      <c r="AK175" s="18">
        <f t="shared" si="367"/>
        <v>0</v>
      </c>
      <c r="AL175" s="18">
        <f t="shared" si="367"/>
        <v>0</v>
      </c>
      <c r="AM175" s="18">
        <f t="shared" si="367"/>
        <v>0</v>
      </c>
      <c r="AN175" s="18">
        <f t="shared" si="367"/>
        <v>0</v>
      </c>
      <c r="AO175" s="18">
        <f t="shared" si="367"/>
        <v>0</v>
      </c>
      <c r="AP175" s="18">
        <f t="shared" si="367"/>
        <v>0</v>
      </c>
      <c r="AQ175" s="18">
        <f t="shared" si="367"/>
        <v>0</v>
      </c>
      <c r="AR175" s="18">
        <f t="shared" si="367"/>
        <v>0</v>
      </c>
      <c r="AS175" s="18">
        <f t="shared" si="367"/>
        <v>0</v>
      </c>
      <c r="AT175" s="18">
        <f t="shared" si="367"/>
        <v>0</v>
      </c>
      <c r="AU175" s="18">
        <f t="shared" si="367"/>
        <v>0</v>
      </c>
      <c r="AV175" s="18">
        <f t="shared" si="367"/>
        <v>0</v>
      </c>
      <c r="AW175" s="18">
        <f t="shared" si="367"/>
        <v>0</v>
      </c>
      <c r="AX175" s="18">
        <f t="shared" si="367"/>
        <v>0</v>
      </c>
      <c r="AY175" s="18">
        <f t="shared" si="367"/>
        <v>0</v>
      </c>
      <c r="AZ175" s="18">
        <f t="shared" si="367"/>
        <v>0</v>
      </c>
      <c r="BA175" s="18">
        <f t="shared" si="367"/>
        <v>0</v>
      </c>
      <c r="BB175" s="18">
        <f t="shared" si="367"/>
        <v>0</v>
      </c>
      <c r="BC175" s="18">
        <f t="shared" si="367"/>
        <v>0</v>
      </c>
      <c r="BD175" s="18">
        <f t="shared" si="367"/>
        <v>0</v>
      </c>
      <c r="BE175" s="18">
        <f t="shared" si="367"/>
        <v>0</v>
      </c>
      <c r="BF175" s="18">
        <f t="shared" si="367"/>
        <v>0</v>
      </c>
      <c r="BG175" s="18">
        <f t="shared" si="367"/>
        <v>0</v>
      </c>
      <c r="BH175" s="18">
        <f t="shared" si="367"/>
        <v>0</v>
      </c>
      <c r="BI175" s="18">
        <f t="shared" si="367"/>
        <v>0</v>
      </c>
      <c r="BJ175" s="18">
        <f t="shared" si="367"/>
        <v>0</v>
      </c>
      <c r="BK175" s="18">
        <f t="shared" si="367"/>
        <v>0</v>
      </c>
      <c r="BL175" s="18">
        <f t="shared" si="367"/>
        <v>0</v>
      </c>
      <c r="BM175" s="18">
        <f t="shared" si="367"/>
        <v>0</v>
      </c>
      <c r="BN175" s="18">
        <f t="shared" si="367"/>
        <v>0</v>
      </c>
      <c r="BO175" s="18">
        <f t="shared" si="367"/>
        <v>0</v>
      </c>
      <c r="BP175" s="18">
        <f t="shared" si="367"/>
        <v>0</v>
      </c>
      <c r="BQ175" s="18">
        <f t="shared" si="367"/>
        <v>0</v>
      </c>
      <c r="BR175" s="18">
        <f t="shared" si="367"/>
        <v>0</v>
      </c>
      <c r="BS175" s="18">
        <f t="shared" si="367"/>
        <v>0</v>
      </c>
      <c r="BT175" s="18">
        <f t="shared" si="367"/>
        <v>0</v>
      </c>
      <c r="BU175" s="18">
        <f t="shared" si="367"/>
        <v>0</v>
      </c>
      <c r="BV175" s="18">
        <f t="shared" ref="BV175:EG175" si="368">BV583</f>
        <v>0</v>
      </c>
      <c r="BW175" s="18">
        <f t="shared" si="368"/>
        <v>0</v>
      </c>
      <c r="BX175" s="18">
        <f t="shared" si="368"/>
        <v>0</v>
      </c>
      <c r="BY175" s="18">
        <f t="shared" si="368"/>
        <v>0</v>
      </c>
      <c r="BZ175" s="18">
        <f t="shared" si="368"/>
        <v>0</v>
      </c>
      <c r="CA175" s="18">
        <f t="shared" si="368"/>
        <v>0</v>
      </c>
      <c r="CB175" s="18">
        <f t="shared" si="368"/>
        <v>0</v>
      </c>
      <c r="CC175" s="18">
        <f t="shared" si="368"/>
        <v>0</v>
      </c>
      <c r="CD175" s="18">
        <f t="shared" si="368"/>
        <v>0</v>
      </c>
      <c r="CE175" s="18">
        <f t="shared" si="368"/>
        <v>0</v>
      </c>
      <c r="CF175" s="18">
        <f t="shared" si="368"/>
        <v>0</v>
      </c>
      <c r="CG175" s="18">
        <f t="shared" si="368"/>
        <v>0</v>
      </c>
      <c r="CH175" s="18">
        <f t="shared" si="368"/>
        <v>0</v>
      </c>
      <c r="CI175" s="18">
        <f t="shared" si="368"/>
        <v>0</v>
      </c>
      <c r="CJ175" s="18">
        <f t="shared" si="368"/>
        <v>0</v>
      </c>
      <c r="CK175" s="18">
        <f t="shared" si="368"/>
        <v>0</v>
      </c>
      <c r="CL175" s="18">
        <f t="shared" si="368"/>
        <v>0</v>
      </c>
      <c r="CM175" s="18">
        <f t="shared" si="368"/>
        <v>0</v>
      </c>
      <c r="CN175" s="18">
        <f t="shared" si="368"/>
        <v>0</v>
      </c>
      <c r="CO175" s="18">
        <f t="shared" si="368"/>
        <v>0</v>
      </c>
      <c r="CP175" s="18">
        <f t="shared" si="368"/>
        <v>0</v>
      </c>
      <c r="CQ175" s="18">
        <f t="shared" si="368"/>
        <v>0</v>
      </c>
      <c r="CR175" s="18">
        <f t="shared" si="368"/>
        <v>0</v>
      </c>
      <c r="CS175" s="18">
        <f t="shared" si="368"/>
        <v>0</v>
      </c>
      <c r="CT175" s="18">
        <f t="shared" si="368"/>
        <v>0</v>
      </c>
      <c r="CU175" s="18">
        <f t="shared" si="368"/>
        <v>0</v>
      </c>
      <c r="CV175" s="18">
        <f t="shared" si="368"/>
        <v>0</v>
      </c>
      <c r="CW175" s="18">
        <f t="shared" si="368"/>
        <v>0</v>
      </c>
      <c r="CX175" s="18">
        <f t="shared" si="368"/>
        <v>0</v>
      </c>
      <c r="CY175" s="18">
        <f t="shared" si="368"/>
        <v>0</v>
      </c>
      <c r="CZ175" s="18">
        <f t="shared" si="368"/>
        <v>0</v>
      </c>
      <c r="DA175" s="18">
        <f t="shared" si="368"/>
        <v>0</v>
      </c>
      <c r="DB175" s="18">
        <f t="shared" si="368"/>
        <v>0</v>
      </c>
      <c r="DC175" s="18">
        <f t="shared" si="368"/>
        <v>0</v>
      </c>
      <c r="DD175" s="18">
        <f t="shared" si="368"/>
        <v>0</v>
      </c>
      <c r="DE175" s="18">
        <f t="shared" si="368"/>
        <v>0</v>
      </c>
      <c r="DF175" s="18">
        <f t="shared" si="368"/>
        <v>0</v>
      </c>
      <c r="DG175" s="18">
        <f t="shared" si="368"/>
        <v>0</v>
      </c>
      <c r="DH175" s="18">
        <f t="shared" si="368"/>
        <v>0</v>
      </c>
      <c r="DI175" s="18">
        <f t="shared" si="368"/>
        <v>0</v>
      </c>
      <c r="DJ175" s="18">
        <f t="shared" si="368"/>
        <v>0</v>
      </c>
      <c r="DK175" s="18">
        <f t="shared" si="368"/>
        <v>0</v>
      </c>
      <c r="DL175" s="18">
        <f t="shared" si="368"/>
        <v>0</v>
      </c>
      <c r="DM175" s="18">
        <f t="shared" si="368"/>
        <v>0</v>
      </c>
      <c r="DN175" s="18">
        <f t="shared" si="368"/>
        <v>0</v>
      </c>
      <c r="DO175" s="18">
        <f t="shared" si="368"/>
        <v>0</v>
      </c>
      <c r="DP175" s="18">
        <f t="shared" si="368"/>
        <v>0</v>
      </c>
      <c r="DQ175" s="18">
        <f t="shared" si="368"/>
        <v>0</v>
      </c>
      <c r="DR175" s="18">
        <f t="shared" si="368"/>
        <v>0</v>
      </c>
      <c r="DS175" s="18">
        <f t="shared" si="368"/>
        <v>0</v>
      </c>
      <c r="DT175" s="18">
        <f t="shared" si="368"/>
        <v>0</v>
      </c>
      <c r="DU175" s="18">
        <f t="shared" si="368"/>
        <v>0</v>
      </c>
      <c r="DV175" s="18">
        <f t="shared" si="368"/>
        <v>0</v>
      </c>
      <c r="DW175" s="18">
        <f t="shared" si="368"/>
        <v>0</v>
      </c>
      <c r="DX175" s="18">
        <f t="shared" si="368"/>
        <v>0</v>
      </c>
      <c r="DY175" s="18">
        <f t="shared" si="368"/>
        <v>0</v>
      </c>
      <c r="DZ175" s="18">
        <f t="shared" si="368"/>
        <v>0</v>
      </c>
      <c r="EA175" s="18">
        <f t="shared" si="368"/>
        <v>0</v>
      </c>
      <c r="EB175" s="18">
        <f t="shared" si="368"/>
        <v>0</v>
      </c>
      <c r="EC175" s="18">
        <f t="shared" si="368"/>
        <v>0</v>
      </c>
      <c r="ED175" s="18">
        <f t="shared" si="368"/>
        <v>0</v>
      </c>
      <c r="EE175" s="18">
        <f t="shared" si="368"/>
        <v>0</v>
      </c>
      <c r="EF175" s="18">
        <f t="shared" si="368"/>
        <v>0</v>
      </c>
      <c r="EG175" s="18">
        <f t="shared" si="368"/>
        <v>0</v>
      </c>
      <c r="EH175" s="18">
        <f>EH583</f>
        <v>0</v>
      </c>
      <c r="EI175" s="18">
        <f t="shared" si="363"/>
        <v>0</v>
      </c>
      <c r="EJ175" s="18">
        <f t="shared" si="363"/>
        <v>0</v>
      </c>
      <c r="EK175" s="18">
        <f t="shared" si="363"/>
        <v>0</v>
      </c>
      <c r="EL175" s="18">
        <f t="shared" si="363"/>
        <v>0</v>
      </c>
      <c r="EM175" s="18">
        <f t="shared" si="363"/>
        <v>0</v>
      </c>
      <c r="EN175" s="18">
        <f t="shared" si="363"/>
        <v>0</v>
      </c>
      <c r="EO175" s="18">
        <f t="shared" si="363"/>
        <v>0</v>
      </c>
      <c r="EP175" s="18">
        <f t="shared" si="363"/>
        <v>0</v>
      </c>
      <c r="EQ175" s="18">
        <f t="shared" si="363"/>
        <v>0</v>
      </c>
      <c r="ER175" s="18">
        <f t="shared" si="363"/>
        <v>0</v>
      </c>
      <c r="ES175" s="18">
        <f t="shared" si="363"/>
        <v>0</v>
      </c>
      <c r="ET175" s="18">
        <f t="shared" si="363"/>
        <v>0</v>
      </c>
      <c r="EU175" s="18">
        <f t="shared" si="363"/>
        <v>0</v>
      </c>
      <c r="EV175" s="18">
        <f t="shared" si="363"/>
        <v>0</v>
      </c>
      <c r="EW175" s="18">
        <f t="shared" si="363"/>
        <v>0</v>
      </c>
      <c r="EX175" s="18">
        <f t="shared" si="363"/>
        <v>0</v>
      </c>
      <c r="EY175" s="18">
        <f t="shared" si="363"/>
        <v>0</v>
      </c>
      <c r="EZ175" s="18">
        <f t="shared" si="363"/>
        <v>0</v>
      </c>
      <c r="FA175" s="18">
        <f t="shared" si="363"/>
        <v>0</v>
      </c>
      <c r="FB175" s="18">
        <f t="shared" si="363"/>
        <v>0</v>
      </c>
      <c r="FC175" s="18">
        <f t="shared" si="363"/>
        <v>0</v>
      </c>
      <c r="FD175" s="18">
        <f t="shared" si="363"/>
        <v>0</v>
      </c>
      <c r="FE175" s="18">
        <f t="shared" si="363"/>
        <v>0</v>
      </c>
      <c r="FF175" s="18">
        <f t="shared" si="363"/>
        <v>0</v>
      </c>
      <c r="FG175" s="18">
        <f t="shared" si="363"/>
        <v>0</v>
      </c>
      <c r="FH175" s="18">
        <f t="shared" si="363"/>
        <v>0</v>
      </c>
      <c r="FI175" s="18">
        <f t="shared" si="363"/>
        <v>0</v>
      </c>
      <c r="FJ175" s="18">
        <f t="shared" si="363"/>
        <v>0</v>
      </c>
      <c r="FK175" s="18">
        <f t="shared" si="363"/>
        <v>0</v>
      </c>
      <c r="FL175" s="18">
        <f t="shared" si="363"/>
        <v>0</v>
      </c>
      <c r="FM175" s="18">
        <f t="shared" si="363"/>
        <v>0</v>
      </c>
      <c r="FN175" s="18">
        <f t="shared" si="363"/>
        <v>0</v>
      </c>
      <c r="FO175" s="18">
        <f t="shared" si="363"/>
        <v>0</v>
      </c>
      <c r="FP175" s="18">
        <f t="shared" si="363"/>
        <v>0</v>
      </c>
      <c r="FQ175" s="18">
        <f t="shared" si="363"/>
        <v>0</v>
      </c>
      <c r="FR175" s="18">
        <f t="shared" si="363"/>
        <v>0</v>
      </c>
    </row>
    <row r="176" spans="3:174">
      <c r="C176" t="str">
        <f>C541</f>
        <v>OPEX during construction</v>
      </c>
      <c r="D176" s="144" t="s">
        <v>974</v>
      </c>
      <c r="I176" s="131">
        <f t="shared" ref="I176" si="369">SUM(J176:FR176)</f>
        <v>0</v>
      </c>
      <c r="J176" s="18">
        <f>J541</f>
        <v>0</v>
      </c>
      <c r="K176" s="18">
        <f t="shared" ref="K176:BV176" si="370">K541</f>
        <v>0</v>
      </c>
      <c r="L176" s="18">
        <f t="shared" si="370"/>
        <v>0</v>
      </c>
      <c r="M176" s="18">
        <f t="shared" si="370"/>
        <v>0</v>
      </c>
      <c r="N176" s="18">
        <f t="shared" si="370"/>
        <v>0</v>
      </c>
      <c r="O176" s="18">
        <f t="shared" si="370"/>
        <v>0</v>
      </c>
      <c r="P176" s="18">
        <f t="shared" si="370"/>
        <v>0</v>
      </c>
      <c r="Q176" s="18">
        <f t="shared" si="370"/>
        <v>0</v>
      </c>
      <c r="R176" s="18">
        <f t="shared" si="370"/>
        <v>0</v>
      </c>
      <c r="S176" s="18">
        <f t="shared" si="370"/>
        <v>0</v>
      </c>
      <c r="T176" s="18">
        <f t="shared" si="370"/>
        <v>0</v>
      </c>
      <c r="U176" s="18">
        <f t="shared" si="370"/>
        <v>0</v>
      </c>
      <c r="V176" s="18">
        <f t="shared" si="370"/>
        <v>0</v>
      </c>
      <c r="W176" s="18">
        <f t="shared" si="370"/>
        <v>0</v>
      </c>
      <c r="X176" s="18">
        <f t="shared" si="370"/>
        <v>0</v>
      </c>
      <c r="Y176" s="18">
        <f t="shared" si="370"/>
        <v>0</v>
      </c>
      <c r="Z176" s="18">
        <f t="shared" si="370"/>
        <v>0</v>
      </c>
      <c r="AA176" s="18">
        <f t="shared" si="370"/>
        <v>0</v>
      </c>
      <c r="AB176" s="18">
        <f t="shared" si="370"/>
        <v>0</v>
      </c>
      <c r="AC176" s="18">
        <f t="shared" si="370"/>
        <v>0</v>
      </c>
      <c r="AD176" s="18">
        <f t="shared" si="370"/>
        <v>0</v>
      </c>
      <c r="AE176" s="18">
        <f t="shared" si="370"/>
        <v>0</v>
      </c>
      <c r="AF176" s="18">
        <f t="shared" si="370"/>
        <v>0</v>
      </c>
      <c r="AG176" s="18">
        <f t="shared" si="370"/>
        <v>0</v>
      </c>
      <c r="AH176" s="18">
        <f t="shared" si="370"/>
        <v>0</v>
      </c>
      <c r="AI176" s="18">
        <f t="shared" si="370"/>
        <v>0</v>
      </c>
      <c r="AJ176" s="18">
        <f t="shared" si="370"/>
        <v>0</v>
      </c>
      <c r="AK176" s="18">
        <f t="shared" si="370"/>
        <v>0</v>
      </c>
      <c r="AL176" s="18">
        <f t="shared" si="370"/>
        <v>0</v>
      </c>
      <c r="AM176" s="18">
        <f t="shared" si="370"/>
        <v>0</v>
      </c>
      <c r="AN176" s="18">
        <f t="shared" si="370"/>
        <v>0</v>
      </c>
      <c r="AO176" s="18">
        <f t="shared" si="370"/>
        <v>0</v>
      </c>
      <c r="AP176" s="18">
        <f t="shared" si="370"/>
        <v>0</v>
      </c>
      <c r="AQ176" s="18">
        <f t="shared" si="370"/>
        <v>0</v>
      </c>
      <c r="AR176" s="18">
        <f t="shared" si="370"/>
        <v>0</v>
      </c>
      <c r="AS176" s="18">
        <f t="shared" si="370"/>
        <v>0</v>
      </c>
      <c r="AT176" s="18">
        <f t="shared" si="370"/>
        <v>0</v>
      </c>
      <c r="AU176" s="18">
        <f t="shared" si="370"/>
        <v>0</v>
      </c>
      <c r="AV176" s="18">
        <f t="shared" si="370"/>
        <v>0</v>
      </c>
      <c r="AW176" s="18">
        <f t="shared" si="370"/>
        <v>0</v>
      </c>
      <c r="AX176" s="18">
        <f t="shared" si="370"/>
        <v>0</v>
      </c>
      <c r="AY176" s="18">
        <f t="shared" si="370"/>
        <v>0</v>
      </c>
      <c r="AZ176" s="18">
        <f t="shared" si="370"/>
        <v>0</v>
      </c>
      <c r="BA176" s="18">
        <f t="shared" si="370"/>
        <v>0</v>
      </c>
      <c r="BB176" s="18">
        <f t="shared" si="370"/>
        <v>0</v>
      </c>
      <c r="BC176" s="18">
        <f t="shared" si="370"/>
        <v>0</v>
      </c>
      <c r="BD176" s="18">
        <f t="shared" si="370"/>
        <v>0</v>
      </c>
      <c r="BE176" s="18">
        <f t="shared" si="370"/>
        <v>0</v>
      </c>
      <c r="BF176" s="18">
        <f t="shared" si="370"/>
        <v>0</v>
      </c>
      <c r="BG176" s="18">
        <f t="shared" si="370"/>
        <v>0</v>
      </c>
      <c r="BH176" s="18">
        <f t="shared" si="370"/>
        <v>0</v>
      </c>
      <c r="BI176" s="18">
        <f t="shared" si="370"/>
        <v>0</v>
      </c>
      <c r="BJ176" s="18">
        <f t="shared" si="370"/>
        <v>0</v>
      </c>
      <c r="BK176" s="18">
        <f t="shared" si="370"/>
        <v>0</v>
      </c>
      <c r="BL176" s="18">
        <f t="shared" si="370"/>
        <v>0</v>
      </c>
      <c r="BM176" s="18">
        <f t="shared" si="370"/>
        <v>0</v>
      </c>
      <c r="BN176" s="18">
        <f t="shared" si="370"/>
        <v>0</v>
      </c>
      <c r="BO176" s="18">
        <f t="shared" si="370"/>
        <v>0</v>
      </c>
      <c r="BP176" s="18">
        <f t="shared" si="370"/>
        <v>0</v>
      </c>
      <c r="BQ176" s="18">
        <f t="shared" si="370"/>
        <v>0</v>
      </c>
      <c r="BR176" s="18">
        <f t="shared" si="370"/>
        <v>0</v>
      </c>
      <c r="BS176" s="18">
        <f t="shared" si="370"/>
        <v>0</v>
      </c>
      <c r="BT176" s="18">
        <f t="shared" si="370"/>
        <v>0</v>
      </c>
      <c r="BU176" s="18">
        <f t="shared" si="370"/>
        <v>0</v>
      </c>
      <c r="BV176" s="18">
        <f t="shared" si="370"/>
        <v>0</v>
      </c>
      <c r="BW176" s="18">
        <f t="shared" ref="BW176:EH176" si="371">BW541</f>
        <v>0</v>
      </c>
      <c r="BX176" s="18">
        <f t="shared" si="371"/>
        <v>0</v>
      </c>
      <c r="BY176" s="18">
        <f t="shared" si="371"/>
        <v>0</v>
      </c>
      <c r="BZ176" s="18">
        <f t="shared" si="371"/>
        <v>0</v>
      </c>
      <c r="CA176" s="18">
        <f t="shared" si="371"/>
        <v>0</v>
      </c>
      <c r="CB176" s="18">
        <f t="shared" si="371"/>
        <v>0</v>
      </c>
      <c r="CC176" s="18">
        <f t="shared" si="371"/>
        <v>0</v>
      </c>
      <c r="CD176" s="18">
        <f t="shared" si="371"/>
        <v>0</v>
      </c>
      <c r="CE176" s="18">
        <f t="shared" si="371"/>
        <v>0</v>
      </c>
      <c r="CF176" s="18">
        <f t="shared" si="371"/>
        <v>0</v>
      </c>
      <c r="CG176" s="18">
        <f t="shared" si="371"/>
        <v>0</v>
      </c>
      <c r="CH176" s="18">
        <f t="shared" si="371"/>
        <v>0</v>
      </c>
      <c r="CI176" s="18">
        <f t="shared" si="371"/>
        <v>0</v>
      </c>
      <c r="CJ176" s="18">
        <f t="shared" si="371"/>
        <v>0</v>
      </c>
      <c r="CK176" s="18">
        <f t="shared" si="371"/>
        <v>0</v>
      </c>
      <c r="CL176" s="18">
        <f t="shared" si="371"/>
        <v>0</v>
      </c>
      <c r="CM176" s="18">
        <f t="shared" si="371"/>
        <v>0</v>
      </c>
      <c r="CN176" s="18">
        <f t="shared" si="371"/>
        <v>0</v>
      </c>
      <c r="CO176" s="18">
        <f t="shared" si="371"/>
        <v>0</v>
      </c>
      <c r="CP176" s="18">
        <f t="shared" si="371"/>
        <v>0</v>
      </c>
      <c r="CQ176" s="18">
        <f t="shared" si="371"/>
        <v>0</v>
      </c>
      <c r="CR176" s="18">
        <f t="shared" si="371"/>
        <v>0</v>
      </c>
      <c r="CS176" s="18">
        <f t="shared" si="371"/>
        <v>0</v>
      </c>
      <c r="CT176" s="18">
        <f t="shared" si="371"/>
        <v>0</v>
      </c>
      <c r="CU176" s="18">
        <f t="shared" si="371"/>
        <v>0</v>
      </c>
      <c r="CV176" s="18">
        <f t="shared" si="371"/>
        <v>0</v>
      </c>
      <c r="CW176" s="18">
        <f t="shared" si="371"/>
        <v>0</v>
      </c>
      <c r="CX176" s="18">
        <f t="shared" si="371"/>
        <v>0</v>
      </c>
      <c r="CY176" s="18">
        <f t="shared" si="371"/>
        <v>0</v>
      </c>
      <c r="CZ176" s="18">
        <f t="shared" si="371"/>
        <v>0</v>
      </c>
      <c r="DA176" s="18">
        <f t="shared" si="371"/>
        <v>0</v>
      </c>
      <c r="DB176" s="18">
        <f t="shared" si="371"/>
        <v>0</v>
      </c>
      <c r="DC176" s="18">
        <f t="shared" si="371"/>
        <v>0</v>
      </c>
      <c r="DD176" s="18">
        <f t="shared" si="371"/>
        <v>0</v>
      </c>
      <c r="DE176" s="18">
        <f t="shared" si="371"/>
        <v>0</v>
      </c>
      <c r="DF176" s="18">
        <f t="shared" si="371"/>
        <v>0</v>
      </c>
      <c r="DG176" s="18">
        <f t="shared" si="371"/>
        <v>0</v>
      </c>
      <c r="DH176" s="18">
        <f t="shared" si="371"/>
        <v>0</v>
      </c>
      <c r="DI176" s="18">
        <f t="shared" si="371"/>
        <v>0</v>
      </c>
      <c r="DJ176" s="18">
        <f t="shared" si="371"/>
        <v>0</v>
      </c>
      <c r="DK176" s="18">
        <f t="shared" si="371"/>
        <v>0</v>
      </c>
      <c r="DL176" s="18">
        <f t="shared" si="371"/>
        <v>0</v>
      </c>
      <c r="DM176" s="18">
        <f t="shared" si="371"/>
        <v>0</v>
      </c>
      <c r="DN176" s="18">
        <f t="shared" si="371"/>
        <v>0</v>
      </c>
      <c r="DO176" s="18">
        <f t="shared" si="371"/>
        <v>0</v>
      </c>
      <c r="DP176" s="18">
        <f t="shared" si="371"/>
        <v>0</v>
      </c>
      <c r="DQ176" s="18">
        <f t="shared" si="371"/>
        <v>0</v>
      </c>
      <c r="DR176" s="18">
        <f t="shared" si="371"/>
        <v>0</v>
      </c>
      <c r="DS176" s="18">
        <f t="shared" si="371"/>
        <v>0</v>
      </c>
      <c r="DT176" s="18">
        <f t="shared" si="371"/>
        <v>0</v>
      </c>
      <c r="DU176" s="18">
        <f t="shared" si="371"/>
        <v>0</v>
      </c>
      <c r="DV176" s="18">
        <f t="shared" si="371"/>
        <v>0</v>
      </c>
      <c r="DW176" s="18">
        <f t="shared" si="371"/>
        <v>0</v>
      </c>
      <c r="DX176" s="18">
        <f t="shared" si="371"/>
        <v>0</v>
      </c>
      <c r="DY176" s="18">
        <f t="shared" si="371"/>
        <v>0</v>
      </c>
      <c r="DZ176" s="18">
        <f t="shared" si="371"/>
        <v>0</v>
      </c>
      <c r="EA176" s="18">
        <f t="shared" si="371"/>
        <v>0</v>
      </c>
      <c r="EB176" s="18">
        <f t="shared" si="371"/>
        <v>0</v>
      </c>
      <c r="EC176" s="18">
        <f t="shared" si="371"/>
        <v>0</v>
      </c>
      <c r="ED176" s="18">
        <f t="shared" si="371"/>
        <v>0</v>
      </c>
      <c r="EE176" s="18">
        <f t="shared" si="371"/>
        <v>0</v>
      </c>
      <c r="EF176" s="18">
        <f t="shared" si="371"/>
        <v>0</v>
      </c>
      <c r="EG176" s="18">
        <f t="shared" si="371"/>
        <v>0</v>
      </c>
      <c r="EH176" s="18">
        <f t="shared" si="371"/>
        <v>0</v>
      </c>
      <c r="EI176" s="18">
        <f t="shared" ref="EI176:FR176" si="372">EI541</f>
        <v>0</v>
      </c>
      <c r="EJ176" s="18">
        <f t="shared" si="372"/>
        <v>0</v>
      </c>
      <c r="EK176" s="18">
        <f t="shared" si="372"/>
        <v>0</v>
      </c>
      <c r="EL176" s="18">
        <f t="shared" si="372"/>
        <v>0</v>
      </c>
      <c r="EM176" s="18">
        <f t="shared" si="372"/>
        <v>0</v>
      </c>
      <c r="EN176" s="18">
        <f t="shared" si="372"/>
        <v>0</v>
      </c>
      <c r="EO176" s="18">
        <f t="shared" si="372"/>
        <v>0</v>
      </c>
      <c r="EP176" s="18">
        <f t="shared" si="372"/>
        <v>0</v>
      </c>
      <c r="EQ176" s="18">
        <f t="shared" si="372"/>
        <v>0</v>
      </c>
      <c r="ER176" s="18">
        <f t="shared" si="372"/>
        <v>0</v>
      </c>
      <c r="ES176" s="18">
        <f t="shared" si="372"/>
        <v>0</v>
      </c>
      <c r="ET176" s="18">
        <f t="shared" si="372"/>
        <v>0</v>
      </c>
      <c r="EU176" s="18">
        <f t="shared" si="372"/>
        <v>0</v>
      </c>
      <c r="EV176" s="18">
        <f t="shared" si="372"/>
        <v>0</v>
      </c>
      <c r="EW176" s="18">
        <f t="shared" si="372"/>
        <v>0</v>
      </c>
      <c r="EX176" s="18">
        <f t="shared" si="372"/>
        <v>0</v>
      </c>
      <c r="EY176" s="18">
        <f t="shared" si="372"/>
        <v>0</v>
      </c>
      <c r="EZ176" s="18">
        <f t="shared" si="372"/>
        <v>0</v>
      </c>
      <c r="FA176" s="18">
        <f t="shared" si="372"/>
        <v>0</v>
      </c>
      <c r="FB176" s="18">
        <f t="shared" si="372"/>
        <v>0</v>
      </c>
      <c r="FC176" s="18">
        <f t="shared" si="372"/>
        <v>0</v>
      </c>
      <c r="FD176" s="18">
        <f t="shared" si="372"/>
        <v>0</v>
      </c>
      <c r="FE176" s="18">
        <f t="shared" si="372"/>
        <v>0</v>
      </c>
      <c r="FF176" s="18">
        <f t="shared" si="372"/>
        <v>0</v>
      </c>
      <c r="FG176" s="18">
        <f t="shared" si="372"/>
        <v>0</v>
      </c>
      <c r="FH176" s="18">
        <f t="shared" si="372"/>
        <v>0</v>
      </c>
      <c r="FI176" s="18">
        <f t="shared" si="372"/>
        <v>0</v>
      </c>
      <c r="FJ176" s="18">
        <f t="shared" si="372"/>
        <v>0</v>
      </c>
      <c r="FK176" s="18">
        <f t="shared" si="372"/>
        <v>0</v>
      </c>
      <c r="FL176" s="18">
        <f t="shared" si="372"/>
        <v>0</v>
      </c>
      <c r="FM176" s="18">
        <f t="shared" si="372"/>
        <v>0</v>
      </c>
      <c r="FN176" s="18">
        <f t="shared" si="372"/>
        <v>0</v>
      </c>
      <c r="FO176" s="18">
        <f t="shared" si="372"/>
        <v>0</v>
      </c>
      <c r="FP176" s="18">
        <f t="shared" si="372"/>
        <v>0</v>
      </c>
      <c r="FQ176" s="18">
        <f t="shared" si="372"/>
        <v>0</v>
      </c>
      <c r="FR176" s="18">
        <f t="shared" si="372"/>
        <v>0</v>
      </c>
    </row>
    <row r="177" spans="2:174">
      <c r="C177" t="s">
        <v>994</v>
      </c>
      <c r="D177" s="144" t="s">
        <v>974</v>
      </c>
      <c r="F177" s="99" t="s">
        <v>996</v>
      </c>
      <c r="I177" s="131">
        <f t="shared" si="331"/>
        <v>-10864.900213089415</v>
      </c>
      <c r="J177" s="18">
        <f>J586</f>
        <v>0</v>
      </c>
      <c r="K177" s="18">
        <f t="shared" ref="K177:BV177" si="373">K586</f>
        <v>0</v>
      </c>
      <c r="L177" s="18">
        <f t="shared" si="373"/>
        <v>0</v>
      </c>
      <c r="M177" s="18">
        <f t="shared" si="373"/>
        <v>0</v>
      </c>
      <c r="N177" s="18">
        <f t="shared" si="373"/>
        <v>0</v>
      </c>
      <c r="O177" s="18">
        <f t="shared" si="373"/>
        <v>0</v>
      </c>
      <c r="P177" s="18">
        <f t="shared" si="373"/>
        <v>0</v>
      </c>
      <c r="Q177" s="18">
        <f t="shared" si="373"/>
        <v>0</v>
      </c>
      <c r="R177" s="18">
        <f t="shared" si="373"/>
        <v>0</v>
      </c>
      <c r="S177" s="18">
        <f t="shared" si="373"/>
        <v>0</v>
      </c>
      <c r="T177" s="18">
        <f t="shared" si="373"/>
        <v>0</v>
      </c>
      <c r="U177" s="18">
        <f t="shared" si="373"/>
        <v>0</v>
      </c>
      <c r="V177" s="18">
        <f t="shared" si="373"/>
        <v>0</v>
      </c>
      <c r="W177" s="18">
        <f t="shared" si="373"/>
        <v>0</v>
      </c>
      <c r="X177" s="18">
        <f t="shared" si="373"/>
        <v>0</v>
      </c>
      <c r="Y177" s="18">
        <f t="shared" si="373"/>
        <v>0</v>
      </c>
      <c r="Z177" s="18">
        <f t="shared" si="373"/>
        <v>0</v>
      </c>
      <c r="AA177" s="18">
        <f t="shared" si="373"/>
        <v>0</v>
      </c>
      <c r="AB177" s="18">
        <f t="shared" si="373"/>
        <v>-46.545788881751633</v>
      </c>
      <c r="AC177" s="18">
        <f t="shared" si="373"/>
        <v>-46.758806316329142</v>
      </c>
      <c r="AD177" s="18">
        <f t="shared" si="373"/>
        <v>-47.133315184964353</v>
      </c>
      <c r="AE177" s="18">
        <f t="shared" si="373"/>
        <v>-47.01004214728826</v>
      </c>
      <c r="AF177" s="18">
        <f t="shared" si="373"/>
        <v>-47.469382395784947</v>
      </c>
      <c r="AG177" s="18">
        <f t="shared" si="373"/>
        <v>-47.682399830362456</v>
      </c>
      <c r="AH177" s="18">
        <f t="shared" si="373"/>
        <v>-47.80021137691233</v>
      </c>
      <c r="AI177" s="18">
        <f t="shared" si="373"/>
        <v>-48.203644862664135</v>
      </c>
      <c r="AJ177" s="18">
        <f t="shared" si="373"/>
        <v>-48.682877958614014</v>
      </c>
      <c r="AK177" s="18">
        <f t="shared" si="373"/>
        <v>-48.902483561271225</v>
      </c>
      <c r="AL177" s="18">
        <f t="shared" si="373"/>
        <v>-48.890564170358616</v>
      </c>
      <c r="AM177" s="18">
        <f t="shared" si="373"/>
        <v>-49.302163821973728</v>
      </c>
      <c r="AN177" s="18">
        <f t="shared" si="373"/>
        <v>-49.784921490187457</v>
      </c>
      <c r="AO177" s="18">
        <f t="shared" si="373"/>
        <v>-50.004527092844683</v>
      </c>
      <c r="AP177" s="18">
        <f t="shared" si="373"/>
        <v>-49.993446213314776</v>
      </c>
      <c r="AQ177" s="18">
        <f t="shared" si="373"/>
        <v>-50.417300109851631</v>
      </c>
      <c r="AR177" s="18">
        <f t="shared" si="373"/>
        <v>-50.912312022987095</v>
      </c>
      <c r="AS177" s="18">
        <f t="shared" si="373"/>
        <v>-51.13191762564432</v>
      </c>
      <c r="AT177" s="18">
        <f t="shared" si="373"/>
        <v>-51.54507101486945</v>
      </c>
      <c r="AU177" s="18">
        <f t="shared" si="373"/>
        <v>-51.41798540901781</v>
      </c>
      <c r="AV177" s="18">
        <f t="shared" si="373"/>
        <v>-51.923993863902346</v>
      </c>
      <c r="AW177" s="18">
        <f t="shared" si="373"/>
        <v>-52.143599466559557</v>
      </c>
      <c r="AX177" s="18">
        <f t="shared" si="373"/>
        <v>-52.275892584791826</v>
      </c>
      <c r="AY177" s="18">
        <f t="shared" si="373"/>
        <v>-52.725106996567312</v>
      </c>
      <c r="AZ177" s="18">
        <f t="shared" si="373"/>
        <v>-53.245479424941415</v>
      </c>
      <c r="BA177" s="18">
        <f t="shared" si="373"/>
        <v>-53.46508502759864</v>
      </c>
      <c r="BB177" s="18">
        <f t="shared" si="373"/>
        <v>-53.456637181279973</v>
      </c>
      <c r="BC177" s="18">
        <f t="shared" si="373"/>
        <v>-53.918970977460873</v>
      </c>
      <c r="BD177" s="18">
        <f t="shared" si="373"/>
        <v>-54.452462790240396</v>
      </c>
      <c r="BE177" s="18">
        <f t="shared" si="373"/>
        <v>-54.672068392897621</v>
      </c>
      <c r="BF177" s="18">
        <f t="shared" si="373"/>
        <v>-54.664538903487312</v>
      </c>
      <c r="BG177" s="18">
        <f t="shared" si="373"/>
        <v>-55.140293829914974</v>
      </c>
      <c r="BH177" s="18">
        <f t="shared" si="373"/>
        <v>-55.588430657872756</v>
      </c>
      <c r="BI177" s="18">
        <f t="shared" si="373"/>
        <v>-55.808036260529974</v>
      </c>
      <c r="BJ177" s="18">
        <f t="shared" si="373"/>
        <v>-56.266056920888708</v>
      </c>
      <c r="BK177" s="18">
        <f t="shared" si="373"/>
        <v>-56.138971315037068</v>
      </c>
      <c r="BL177" s="18">
        <f t="shared" si="373"/>
        <v>-56.696858735921822</v>
      </c>
      <c r="BM177" s="18">
        <f t="shared" si="373"/>
        <v>-56.916464338579047</v>
      </c>
      <c r="BN177" s="18">
        <f t="shared" si="373"/>
        <v>-57.136552911912339</v>
      </c>
      <c r="BO177" s="18">
        <f t="shared" si="373"/>
        <v>-57.617609030744717</v>
      </c>
      <c r="BP177" s="18">
        <f t="shared" si="373"/>
        <v>-58.181277986844385</v>
      </c>
      <c r="BQ177" s="18">
        <f t="shared" si="373"/>
        <v>-58.437350888698063</v>
      </c>
      <c r="BR177" s="18">
        <f t="shared" si="373"/>
        <v>-58.443079717563741</v>
      </c>
      <c r="BS177" s="18">
        <f t="shared" si="373"/>
        <v>-58.934355783437312</v>
      </c>
      <c r="BT177" s="18">
        <f t="shared" si="373"/>
        <v>-59.510551801923782</v>
      </c>
      <c r="BU177" s="18">
        <f t="shared" si="373"/>
        <v>-59.773778323520631</v>
      </c>
      <c r="BV177" s="18">
        <f t="shared" si="373"/>
        <v>-59.779720552627978</v>
      </c>
      <c r="BW177" s="18">
        <f t="shared" ref="BW177:EH177" si="374">BW586</f>
        <v>-60.281431759843784</v>
      </c>
      <c r="BX177" s="18">
        <f t="shared" si="374"/>
        <v>-60.870434110385247</v>
      </c>
      <c r="BY177" s="18">
        <f t="shared" si="374"/>
        <v>-61.141013003298184</v>
      </c>
      <c r="BZ177" s="18">
        <f t="shared" si="374"/>
        <v>-61.653325499394327</v>
      </c>
      <c r="CA177" s="18">
        <f t="shared" si="374"/>
        <v>-61.491324589827279</v>
      </c>
      <c r="CB177" s="18">
        <f t="shared" si="374"/>
        <v>-62.092297744189892</v>
      </c>
      <c r="CC177" s="18">
        <f t="shared" si="374"/>
        <v>-62.370433246828441</v>
      </c>
      <c r="CD177" s="18">
        <f t="shared" si="374"/>
        <v>-62.546137659344097</v>
      </c>
      <c r="CE177" s="18">
        <f t="shared" si="374"/>
        <v>-63.069382490810632</v>
      </c>
      <c r="CF177" s="18">
        <f t="shared" si="374"/>
        <v>-63.684860194022136</v>
      </c>
      <c r="CG177" s="18">
        <f t="shared" si="374"/>
        <v>-63.970762181966215</v>
      </c>
      <c r="CH177" s="18">
        <f t="shared" si="374"/>
        <v>-75.963768448091784</v>
      </c>
      <c r="CI177" s="18">
        <f t="shared" si="374"/>
        <v>-72.869694019653892</v>
      </c>
      <c r="CJ177" s="18">
        <f t="shared" si="374"/>
        <v>-71.826578312064441</v>
      </c>
      <c r="CK177" s="18">
        <f t="shared" si="374"/>
        <v>-78.620528125209759</v>
      </c>
      <c r="CL177" s="18">
        <f t="shared" si="374"/>
        <v>-78.021637209603682</v>
      </c>
      <c r="CM177" s="18">
        <f t="shared" si="374"/>
        <v>-74.657370268951084</v>
      </c>
      <c r="CN177" s="18">
        <f t="shared" si="374"/>
        <v>-73.493300064617685</v>
      </c>
      <c r="CO177" s="18">
        <f t="shared" si="374"/>
        <v>-80.467725201527855</v>
      </c>
      <c r="CP177" s="18">
        <f t="shared" si="374"/>
        <v>-80.206015687463477</v>
      </c>
      <c r="CQ177" s="18">
        <f t="shared" si="374"/>
        <v>-76.056255043295366</v>
      </c>
      <c r="CR177" s="18">
        <f t="shared" si="374"/>
        <v>-74.977221934006892</v>
      </c>
      <c r="CS177" s="18">
        <f t="shared" si="374"/>
        <v>-82.101473835275101</v>
      </c>
      <c r="CT177" s="18">
        <f t="shared" si="374"/>
        <v>-81.937309562986755</v>
      </c>
      <c r="CU177" s="18">
        <f t="shared" si="374"/>
        <v>-77.882836648178653</v>
      </c>
      <c r="CV177" s="18">
        <f t="shared" si="374"/>
        <v>-76.693190646203789</v>
      </c>
      <c r="CW177" s="18">
        <f t="shared" si="374"/>
        <v>-84.22958133007495</v>
      </c>
      <c r="CX177" s="18">
        <f t="shared" si="374"/>
        <v>-83.042134915410813</v>
      </c>
      <c r="CY177" s="18">
        <f t="shared" si="374"/>
        <v>-79.442498411401004</v>
      </c>
      <c r="CZ177" s="18">
        <f t="shared" si="374"/>
        <v>-78.271808175704848</v>
      </c>
      <c r="DA177" s="18">
        <f t="shared" si="374"/>
        <v>-85.801356139420932</v>
      </c>
      <c r="DB177" s="18">
        <f t="shared" si="374"/>
        <v>-85.31888522464385</v>
      </c>
      <c r="DC177" s="18">
        <f t="shared" si="374"/>
        <v>-81.522459433771061</v>
      </c>
      <c r="DD177" s="18">
        <f t="shared" si="374"/>
        <v>-80.274228958039771</v>
      </c>
      <c r="DE177" s="18">
        <f t="shared" si="374"/>
        <v>-88.173511861982021</v>
      </c>
      <c r="DF177" s="18">
        <f t="shared" si="374"/>
        <v>-87.712358773131825</v>
      </c>
      <c r="DG177" s="18">
        <f t="shared" si="374"/>
        <v>-83.05869095572055</v>
      </c>
      <c r="DH177" s="18">
        <f t="shared" si="374"/>
        <v>-81.824205115505606</v>
      </c>
      <c r="DI177" s="18">
        <f t="shared" si="374"/>
        <v>-89.813132463842123</v>
      </c>
      <c r="DJ177" s="18">
        <f t="shared" si="374"/>
        <v>-88.944414865291876</v>
      </c>
      <c r="DK177" s="18">
        <f t="shared" si="374"/>
        <v>-85.078347078387978</v>
      </c>
      <c r="DL177" s="18">
        <f t="shared" si="374"/>
        <v>-83.819445329766268</v>
      </c>
      <c r="DM177" s="18">
        <f t="shared" si="374"/>
        <v>-91.901682884227185</v>
      </c>
      <c r="DN177" s="18">
        <f t="shared" si="374"/>
        <v>-90.729839315306549</v>
      </c>
      <c r="DO177" s="18">
        <f t="shared" si="374"/>
        <v>-86.855753759162994</v>
      </c>
      <c r="DP177" s="18">
        <f t="shared" si="374"/>
        <v>-85.603759778298652</v>
      </c>
      <c r="DQ177" s="18">
        <f t="shared" si="374"/>
        <v>-93.732341637446893</v>
      </c>
      <c r="DR177" s="18">
        <f t="shared" si="374"/>
        <v>-92.717675814982726</v>
      </c>
      <c r="DS177" s="18">
        <f t="shared" si="374"/>
        <v>-88.785240442922429</v>
      </c>
      <c r="DT177" s="18">
        <f t="shared" si="374"/>
        <v>-87.518061089008853</v>
      </c>
      <c r="DU177" s="18">
        <f t="shared" si="374"/>
        <v>-95.780530893788438</v>
      </c>
      <c r="DV177" s="18">
        <f t="shared" si="374"/>
        <v>-95.515736307351119</v>
      </c>
      <c r="DW177" s="18">
        <f t="shared" si="374"/>
        <v>-90.590108909338696</v>
      </c>
      <c r="DX177" s="18">
        <f t="shared" si="374"/>
        <v>-89.313025814883474</v>
      </c>
      <c r="DY177" s="18">
        <f t="shared" si="374"/>
        <v>-97.768367058972814</v>
      </c>
      <c r="DZ177" s="18">
        <f t="shared" si="374"/>
        <v>-97.140405212896908</v>
      </c>
      <c r="EA177" s="18">
        <f t="shared" si="374"/>
        <v>-92.991222729017238</v>
      </c>
      <c r="EB177" s="18">
        <f t="shared" si="374"/>
        <v>-91.55957789487428</v>
      </c>
      <c r="EC177" s="18">
        <f t="shared" si="374"/>
        <v>-100.17673111001857</v>
      </c>
      <c r="ED177" s="18">
        <f t="shared" si="374"/>
        <v>-99.323260400116737</v>
      </c>
      <c r="EE177" s="18">
        <f t="shared" si="374"/>
        <v>-95.09461408645673</v>
      </c>
      <c r="EF177" s="18">
        <f t="shared" si="374"/>
        <v>-93.729609484416699</v>
      </c>
      <c r="EG177" s="18">
        <f t="shared" si="374"/>
        <v>-102.6073368832339</v>
      </c>
      <c r="EH177" s="18">
        <f t="shared" si="374"/>
        <v>-101.54460831406311</v>
      </c>
      <c r="EI177" s="18">
        <f t="shared" ref="EI177:FR177" si="375">EI586</f>
        <v>-97.238310950505706</v>
      </c>
      <c r="EJ177" s="18">
        <f t="shared" si="375"/>
        <v>-95.850572307722075</v>
      </c>
      <c r="EK177" s="18">
        <f t="shared" si="375"/>
        <v>-104.89863607747907</v>
      </c>
      <c r="EL177" s="18">
        <f t="shared" si="375"/>
        <v>-104.48877240915135</v>
      </c>
      <c r="EM177" s="18">
        <f t="shared" si="375"/>
        <v>-99.132080429067187</v>
      </c>
      <c r="EN177" s="18">
        <f t="shared" si="375"/>
        <v>-97.75011720379095</v>
      </c>
      <c r="EO177" s="18">
        <f t="shared" si="375"/>
        <v>-106.94491872042948</v>
      </c>
      <c r="EP177" s="18">
        <f t="shared" si="375"/>
        <v>-106.29751927223347</v>
      </c>
      <c r="EQ177" s="18">
        <f t="shared" si="375"/>
        <v>-101.78210754582187</v>
      </c>
      <c r="ER177" s="18">
        <f t="shared" si="375"/>
        <v>-100.32583284544627</v>
      </c>
      <c r="ES177" s="18">
        <f t="shared" si="375"/>
        <v>-109.80989479174683</v>
      </c>
      <c r="ET177" s="18">
        <f t="shared" si="375"/>
        <v>-108.70912333346529</v>
      </c>
      <c r="EU177" s="18">
        <f t="shared" si="375"/>
        <v>-104.10018796751268</v>
      </c>
      <c r="EV177" s="18">
        <f t="shared" si="375"/>
        <v>-102.6149601603027</v>
      </c>
      <c r="EW177" s="18">
        <f t="shared" si="375"/>
        <v>-112.29929870330253</v>
      </c>
      <c r="EX177" s="18">
        <f t="shared" si="375"/>
        <v>-111.49719694226469</v>
      </c>
      <c r="EY177" s="18">
        <f t="shared" si="375"/>
        <v>-106.69281747542141</v>
      </c>
      <c r="EZ177" s="18">
        <f t="shared" si="375"/>
        <v>-105.13369230521278</v>
      </c>
      <c r="FA177" s="18">
        <f t="shared" si="375"/>
        <v>-115.19495500456274</v>
      </c>
      <c r="FB177" s="18">
        <f t="shared" si="375"/>
        <v>-114.76685695002826</v>
      </c>
      <c r="FC177" s="18">
        <f t="shared" si="375"/>
        <v>-108.7973300223083</v>
      </c>
      <c r="FD177" s="18">
        <f t="shared" si="375"/>
        <v>-107.23899908299055</v>
      </c>
      <c r="FE177" s="18">
        <f t="shared" si="375"/>
        <v>-117.48516303160714</v>
      </c>
      <c r="FF177" s="18">
        <f t="shared" si="375"/>
        <v>-116.68881010902456</v>
      </c>
      <c r="FG177" s="18">
        <f t="shared" si="375"/>
        <v>-111.65971901292474</v>
      </c>
      <c r="FH177" s="18">
        <f t="shared" si="375"/>
        <v>-110.02743524575664</v>
      </c>
      <c r="FI177" s="18">
        <f t="shared" si="375"/>
        <v>-120.55876090064827</v>
      </c>
      <c r="FJ177" s="18">
        <f t="shared" si="375"/>
        <v>-119.46758349836264</v>
      </c>
      <c r="FK177" s="18">
        <f t="shared" si="375"/>
        <v>-114.29331829766268</v>
      </c>
      <c r="FL177" s="18">
        <f t="shared" si="375"/>
        <v>0</v>
      </c>
      <c r="FM177" s="18">
        <f t="shared" si="375"/>
        <v>0</v>
      </c>
      <c r="FN177" s="18">
        <f t="shared" si="375"/>
        <v>0</v>
      </c>
      <c r="FO177" s="18">
        <f t="shared" si="375"/>
        <v>0</v>
      </c>
      <c r="FP177" s="18">
        <f t="shared" si="375"/>
        <v>0</v>
      </c>
      <c r="FQ177" s="18">
        <f t="shared" si="375"/>
        <v>0</v>
      </c>
      <c r="FR177" s="18">
        <f t="shared" si="375"/>
        <v>0</v>
      </c>
    </row>
    <row r="178" spans="2:174">
      <c r="C178" s="184" t="s">
        <v>984</v>
      </c>
      <c r="D178" s="356" t="s">
        <v>974</v>
      </c>
      <c r="E178" s="97"/>
      <c r="F178" s="185">
        <f>SUM(I158:I177)-I178</f>
        <v>0</v>
      </c>
      <c r="G178" s="97"/>
      <c r="H178" s="97"/>
      <c r="I178" s="128">
        <f>SUM(J178:FR178)</f>
        <v>-606839.84095780423</v>
      </c>
      <c r="J178" s="98">
        <f t="shared" ref="J178:AO178" si="376">J589</f>
        <v>0</v>
      </c>
      <c r="K178" s="98">
        <f t="shared" si="376"/>
        <v>0</v>
      </c>
      <c r="L178" s="98">
        <f t="shared" si="376"/>
        <v>0</v>
      </c>
      <c r="M178" s="98">
        <f t="shared" si="376"/>
        <v>0</v>
      </c>
      <c r="N178" s="98">
        <f t="shared" si="376"/>
        <v>0</v>
      </c>
      <c r="O178" s="98">
        <f t="shared" si="376"/>
        <v>0</v>
      </c>
      <c r="P178" s="98">
        <f t="shared" si="376"/>
        <v>0</v>
      </c>
      <c r="Q178" s="98">
        <f t="shared" si="376"/>
        <v>0</v>
      </c>
      <c r="R178" s="98">
        <f t="shared" si="376"/>
        <v>0</v>
      </c>
      <c r="S178" s="98">
        <f t="shared" si="376"/>
        <v>0</v>
      </c>
      <c r="T178" s="98">
        <f t="shared" si="376"/>
        <v>0</v>
      </c>
      <c r="U178" s="98">
        <f t="shared" si="376"/>
        <v>0</v>
      </c>
      <c r="V178" s="98">
        <f t="shared" si="376"/>
        <v>0</v>
      </c>
      <c r="W178" s="98">
        <f t="shared" si="376"/>
        <v>0</v>
      </c>
      <c r="X178" s="98">
        <f t="shared" si="376"/>
        <v>0</v>
      </c>
      <c r="Y178" s="98">
        <f t="shared" si="376"/>
        <v>0</v>
      </c>
      <c r="Z178" s="98">
        <f t="shared" si="376"/>
        <v>0</v>
      </c>
      <c r="AA178" s="98">
        <f t="shared" si="376"/>
        <v>0</v>
      </c>
      <c r="AB178" s="98">
        <f t="shared" si="376"/>
        <v>-2143.0894452202565</v>
      </c>
      <c r="AC178" s="98">
        <f t="shared" si="376"/>
        <v>-2268.083415124288</v>
      </c>
      <c r="AD178" s="98">
        <f t="shared" si="376"/>
        <v>-2327.7689367558355</v>
      </c>
      <c r="AE178" s="98">
        <f t="shared" si="376"/>
        <v>-2222.1461516171621</v>
      </c>
      <c r="AF178" s="98">
        <f t="shared" si="376"/>
        <v>-2238.3912626480515</v>
      </c>
      <c r="AG178" s="98">
        <f t="shared" si="376"/>
        <v>-2242.864628774179</v>
      </c>
      <c r="AH178" s="98">
        <f t="shared" si="376"/>
        <v>-2414.811739455703</v>
      </c>
      <c r="AI178" s="98">
        <f t="shared" si="376"/>
        <v>-2431.7763632158476</v>
      </c>
      <c r="AJ178" s="98">
        <f t="shared" si="376"/>
        <v>-2450.8410038474558</v>
      </c>
      <c r="AK178" s="98">
        <f t="shared" si="376"/>
        <v>-2456.4550591665397</v>
      </c>
      <c r="AL178" s="98">
        <f t="shared" si="376"/>
        <v>-2470.252080420928</v>
      </c>
      <c r="AM178" s="98">
        <f t="shared" si="376"/>
        <v>-2488.2175837701902</v>
      </c>
      <c r="AN178" s="98">
        <f t="shared" si="376"/>
        <v>-2507.0433433349008</v>
      </c>
      <c r="AO178" s="98">
        <f t="shared" si="376"/>
        <v>-2511.6550609907026</v>
      </c>
      <c r="AP178" s="98">
        <f t="shared" ref="AP178:BU178" si="377">AP589</f>
        <v>-2524.851614683334</v>
      </c>
      <c r="AQ178" s="98">
        <f t="shared" si="377"/>
        <v>-2542.6402155590713</v>
      </c>
      <c r="AR178" s="98">
        <f t="shared" si="377"/>
        <v>-2561.9231347833784</v>
      </c>
      <c r="AS178" s="98">
        <f t="shared" si="377"/>
        <v>-2566.5348524391802</v>
      </c>
      <c r="AT178" s="98">
        <f t="shared" si="377"/>
        <v>-2781.8155106203908</v>
      </c>
      <c r="AU178" s="98">
        <f t="shared" si="377"/>
        <v>-2779.1467128975064</v>
      </c>
      <c r="AV178" s="98">
        <f t="shared" si="377"/>
        <v>-2756.6305515070649</v>
      </c>
      <c r="AW178" s="98">
        <f t="shared" si="377"/>
        <v>-2761.2422691628663</v>
      </c>
      <c r="AX178" s="98">
        <f t="shared" si="377"/>
        <v>-2780.8637425545585</v>
      </c>
      <c r="AY178" s="98">
        <f t="shared" si="377"/>
        <v>-2801.2021043623618</v>
      </c>
      <c r="AZ178" s="98">
        <f t="shared" si="377"/>
        <v>-2823.0347845187366</v>
      </c>
      <c r="BA178" s="98">
        <f t="shared" si="377"/>
        <v>-2827.646502174538</v>
      </c>
      <c r="BB178" s="98">
        <f t="shared" si="377"/>
        <v>-2841.9586994838533</v>
      </c>
      <c r="BC178" s="98">
        <f t="shared" si="377"/>
        <v>-2862.8233801248625</v>
      </c>
      <c r="BD178" s="98">
        <f t="shared" si="377"/>
        <v>-2885.1823791144429</v>
      </c>
      <c r="BE178" s="98">
        <f t="shared" si="377"/>
        <v>-2889.7940967702448</v>
      </c>
      <c r="BF178" s="98">
        <f t="shared" si="377"/>
        <v>-2904.4588404225215</v>
      </c>
      <c r="BG178" s="98">
        <f t="shared" si="377"/>
        <v>-2925.8619452299004</v>
      </c>
      <c r="BH178" s="98">
        <f t="shared" si="377"/>
        <v>-2946.6850699694123</v>
      </c>
      <c r="BI178" s="98">
        <f t="shared" si="377"/>
        <v>-2951.2967876252137</v>
      </c>
      <c r="BJ178" s="98">
        <f t="shared" si="377"/>
        <v>-2984.851009209136</v>
      </c>
      <c r="BK178" s="98">
        <f t="shared" si="377"/>
        <v>-2982.1822114862512</v>
      </c>
      <c r="BL178" s="98">
        <f t="shared" si="377"/>
        <v>-3005.5406822803748</v>
      </c>
      <c r="BM178" s="98">
        <f t="shared" si="377"/>
        <v>-3010.1523999361757</v>
      </c>
      <c r="BN178" s="98">
        <f t="shared" si="377"/>
        <v>-3182.244167231474</v>
      </c>
      <c r="BO178" s="98">
        <f t="shared" si="377"/>
        <v>-3209.0158649285481</v>
      </c>
      <c r="BP178" s="98">
        <f t="shared" si="377"/>
        <v>-3237.2170741529108</v>
      </c>
      <c r="BQ178" s="98">
        <f t="shared" si="377"/>
        <v>-3248.1428162213247</v>
      </c>
      <c r="BR178" s="98">
        <f t="shared" si="377"/>
        <v>-3265.2167066893553</v>
      </c>
      <c r="BS178" s="98">
        <f t="shared" si="377"/>
        <v>-3290.0861387870041</v>
      </c>
      <c r="BT178" s="98">
        <f t="shared" si="377"/>
        <v>-3316.6007707538556</v>
      </c>
      <c r="BU178" s="98">
        <f t="shared" si="377"/>
        <v>-3323.216894368747</v>
      </c>
      <c r="BV178" s="98">
        <f t="shared" ref="BV178:DA178" si="378">BV589</f>
        <v>-3340.6899921644881</v>
      </c>
      <c r="BW178" s="98">
        <f t="shared" si="378"/>
        <v>-3366.1165764588977</v>
      </c>
      <c r="BX178" s="98">
        <f t="shared" si="378"/>
        <v>-3393.2343149298563</v>
      </c>
      <c r="BY178" s="98">
        <f t="shared" si="378"/>
        <v>-3400.0350768221515</v>
      </c>
      <c r="BZ178" s="98">
        <f t="shared" si="378"/>
        <v>-3439.4464673327252</v>
      </c>
      <c r="CA178" s="98">
        <f t="shared" si="378"/>
        <v>-3436.7193188748929</v>
      </c>
      <c r="CB178" s="98">
        <f t="shared" si="378"/>
        <v>-3464.3907358877855</v>
      </c>
      <c r="CC178" s="98">
        <f t="shared" si="378"/>
        <v>-3471.3812598428754</v>
      </c>
      <c r="CD178" s="98">
        <f t="shared" si="378"/>
        <v>-3496.8833923709626</v>
      </c>
      <c r="CE178" s="98">
        <f t="shared" si="378"/>
        <v>-3523.5159513601011</v>
      </c>
      <c r="CF178" s="98">
        <f t="shared" si="378"/>
        <v>-3551.8814694192638</v>
      </c>
      <c r="CG178" s="98">
        <f t="shared" si="378"/>
        <v>-3559.0670204752137</v>
      </c>
      <c r="CH178" s="98">
        <f t="shared" si="378"/>
        <v>-3964.2044996069581</v>
      </c>
      <c r="CI178" s="98">
        <f t="shared" si="378"/>
        <v>-3914.0682268261721</v>
      </c>
      <c r="CJ178" s="98">
        <f t="shared" si="378"/>
        <v>-3907.3796359577213</v>
      </c>
      <c r="CK178" s="98">
        <f t="shared" si="378"/>
        <v>-4047.0747472994408</v>
      </c>
      <c r="CL178" s="98">
        <f t="shared" si="378"/>
        <v>-4054.2537728542829</v>
      </c>
      <c r="CM178" s="98">
        <f t="shared" si="378"/>
        <v>-4001.6565595391221</v>
      </c>
      <c r="CN178" s="98">
        <f t="shared" si="378"/>
        <v>-3994.8621445378249</v>
      </c>
      <c r="CO178" s="98">
        <f t="shared" si="378"/>
        <v>-4142.389338264099</v>
      </c>
      <c r="CP178" s="98">
        <f t="shared" si="378"/>
        <v>-4168.876159170396</v>
      </c>
      <c r="CQ178" s="98">
        <f t="shared" si="378"/>
        <v>-4081.9764065896838</v>
      </c>
      <c r="CR178" s="98">
        <f t="shared" si="378"/>
        <v>-4077.2266129675022</v>
      </c>
      <c r="CS178" s="98">
        <f t="shared" si="378"/>
        <v>-4227.7287961092106</v>
      </c>
      <c r="CT178" s="98">
        <f t="shared" si="378"/>
        <v>-4249.7330276815983</v>
      </c>
      <c r="CU178" s="98">
        <f t="shared" si="378"/>
        <v>-4184.0905876029447</v>
      </c>
      <c r="CV178" s="98">
        <f t="shared" si="378"/>
        <v>-4178.2468165110067</v>
      </c>
      <c r="CW178" s="98">
        <f t="shared" si="378"/>
        <v>-4338.9391989472297</v>
      </c>
      <c r="CX178" s="98">
        <f t="shared" si="378"/>
        <v>-4333.2325658528807</v>
      </c>
      <c r="CY178" s="98">
        <f t="shared" si="378"/>
        <v>-4275.9450984866317</v>
      </c>
      <c r="CZ178" s="98">
        <f t="shared" si="378"/>
        <v>-4269.6683272767668</v>
      </c>
      <c r="DA178" s="98">
        <f t="shared" si="378"/>
        <v>-4427.7656342878245</v>
      </c>
      <c r="DB178" s="98">
        <f t="shared" ref="DB178:EG178" si="379">DB589</f>
        <v>-4594.7101895169408</v>
      </c>
      <c r="DC178" s="98">
        <f t="shared" si="379"/>
        <v>-4536.6723034686975</v>
      </c>
      <c r="DD178" s="98">
        <f t="shared" si="379"/>
        <v>-4532.0359427488283</v>
      </c>
      <c r="DE178" s="98">
        <f t="shared" si="379"/>
        <v>-4700.1016211990209</v>
      </c>
      <c r="DF178" s="98">
        <f t="shared" si="379"/>
        <v>-4726.9076208783081</v>
      </c>
      <c r="DG178" s="98">
        <f t="shared" si="379"/>
        <v>-4629.4626451737513</v>
      </c>
      <c r="DH178" s="98">
        <f t="shared" si="379"/>
        <v>-4624.6976827754297</v>
      </c>
      <c r="DI178" s="98">
        <f t="shared" si="379"/>
        <v>-4793.0072676186128</v>
      </c>
      <c r="DJ178" s="98">
        <f t="shared" si="379"/>
        <v>-4801.2695901839807</v>
      </c>
      <c r="DK178" s="98">
        <f t="shared" si="379"/>
        <v>-4741.9247067317428</v>
      </c>
      <c r="DL178" s="98">
        <f t="shared" si="379"/>
        <v>-4737.1969446529938</v>
      </c>
      <c r="DM178" s="98">
        <f t="shared" si="379"/>
        <v>-4907.4878576314995</v>
      </c>
      <c r="DN178" s="98">
        <f t="shared" si="379"/>
        <v>-4904.3447228126115</v>
      </c>
      <c r="DO178" s="98">
        <f t="shared" si="379"/>
        <v>-4845.0885216838715</v>
      </c>
      <c r="DP178" s="98">
        <f t="shared" si="379"/>
        <v>-4840.8593972185818</v>
      </c>
      <c r="DQ178" s="98">
        <f t="shared" si="379"/>
        <v>-5011.8490846312588</v>
      </c>
      <c r="DR178" s="98">
        <f t="shared" si="379"/>
        <v>-5012.9657769122996</v>
      </c>
      <c r="DS178" s="98">
        <f t="shared" si="379"/>
        <v>-4953.3132618351819</v>
      </c>
      <c r="DT178" s="98">
        <f t="shared" si="379"/>
        <v>-4949.5292460415239</v>
      </c>
      <c r="DU178" s="98">
        <f t="shared" si="379"/>
        <v>-5123.84323049676</v>
      </c>
      <c r="DV178" s="98">
        <f t="shared" si="379"/>
        <v>-5395.3355360846099</v>
      </c>
      <c r="DW178" s="98">
        <f t="shared" si="379"/>
        <v>-5293.6179531325597</v>
      </c>
      <c r="DX178" s="98">
        <f t="shared" si="379"/>
        <v>-5292.8313977644329</v>
      </c>
      <c r="DY178" s="98">
        <f t="shared" si="379"/>
        <v>-5471.5412172589522</v>
      </c>
      <c r="DZ178" s="98">
        <f t="shared" si="379"/>
        <v>-5489.0792815753266</v>
      </c>
      <c r="EA178" s="98">
        <f t="shared" si="379"/>
        <v>-5429.0581289222864</v>
      </c>
      <c r="EB178" s="98">
        <f t="shared" si="379"/>
        <v>-5425.5856444183237</v>
      </c>
      <c r="EC178" s="98">
        <f t="shared" si="379"/>
        <v>-5607.5025645058795</v>
      </c>
      <c r="ED178" s="98">
        <f t="shared" si="379"/>
        <v>-5613.9943065280549</v>
      </c>
      <c r="EE178" s="98">
        <f t="shared" si="379"/>
        <v>-5552.5470630295922</v>
      </c>
      <c r="EF178" s="98">
        <f t="shared" si="379"/>
        <v>-5551.0759501773691</v>
      </c>
      <c r="EG178" s="98">
        <f t="shared" si="379"/>
        <v>-5738.4398176257773</v>
      </c>
      <c r="EH178" s="98">
        <f t="shared" ref="EH178:FM178" si="380">EH589</f>
        <v>-5741.0738810242328</v>
      </c>
      <c r="EI178" s="98">
        <f t="shared" si="380"/>
        <v>-5678.6080230265179</v>
      </c>
      <c r="EJ178" s="98">
        <f t="shared" si="380"/>
        <v>-5677.3027653837435</v>
      </c>
      <c r="EK178" s="98">
        <f t="shared" si="380"/>
        <v>-5868.3288923459259</v>
      </c>
      <c r="EL178" s="98">
        <f t="shared" si="380"/>
        <v>-5906.0996229958009</v>
      </c>
      <c r="EM178" s="98">
        <f t="shared" si="380"/>
        <v>-5794.0942826231203</v>
      </c>
      <c r="EN178" s="98">
        <f t="shared" si="380"/>
        <v>-5793.3925342892026</v>
      </c>
      <c r="EO178" s="98">
        <f t="shared" si="380"/>
        <v>-5987.3624779337333</v>
      </c>
      <c r="EP178" s="98">
        <f t="shared" si="380"/>
        <v>-6349.5320897547408</v>
      </c>
      <c r="EQ178" s="98">
        <f t="shared" si="380"/>
        <v>-6288.2603125945388</v>
      </c>
      <c r="ER178" s="98">
        <f t="shared" si="380"/>
        <v>-6290.9406508360225</v>
      </c>
      <c r="ES178" s="98">
        <f t="shared" si="380"/>
        <v>-6491.8194745209739</v>
      </c>
      <c r="ET178" s="98">
        <f t="shared" si="380"/>
        <v>-6495.7785058088593</v>
      </c>
      <c r="EU178" s="98">
        <f t="shared" si="380"/>
        <v>-6432.885759647017</v>
      </c>
      <c r="EV178" s="98">
        <f t="shared" si="380"/>
        <v>-6435.4393314499866</v>
      </c>
      <c r="EW178" s="98">
        <f t="shared" si="380"/>
        <v>-6640.003695406459</v>
      </c>
      <c r="EX178" s="98">
        <f t="shared" si="380"/>
        <v>-6651.7834438109212</v>
      </c>
      <c r="EY178" s="98">
        <f t="shared" si="380"/>
        <v>-6586.204095207755</v>
      </c>
      <c r="EZ178" s="98">
        <f t="shared" si="380"/>
        <v>-6588.4923409611865</v>
      </c>
      <c r="FA178" s="98">
        <f t="shared" si="380"/>
        <v>-6802.0062263985374</v>
      </c>
      <c r="FB178" s="98">
        <f t="shared" si="380"/>
        <v>-6847.2757377070675</v>
      </c>
      <c r="FC178" s="98">
        <f t="shared" si="380"/>
        <v>-6722.5346639938944</v>
      </c>
      <c r="FD178" s="98">
        <f t="shared" si="380"/>
        <v>-6724.9550406316221</v>
      </c>
      <c r="FE178" s="98">
        <f t="shared" si="380"/>
        <v>-6941.2286564109427</v>
      </c>
      <c r="FF178" s="98">
        <f t="shared" si="380"/>
        <v>-6962.5900469805947</v>
      </c>
      <c r="FG178" s="98">
        <f t="shared" si="380"/>
        <v>-6893.6104467612531</v>
      </c>
      <c r="FH178" s="98">
        <f t="shared" si="380"/>
        <v>-6895.6679192208994</v>
      </c>
      <c r="FI178" s="98">
        <f t="shared" si="380"/>
        <v>-7118.5170749309082</v>
      </c>
      <c r="FJ178" s="98">
        <f t="shared" si="380"/>
        <v>-7125.6522866464429</v>
      </c>
      <c r="FK178" s="98">
        <f t="shared" si="380"/>
        <v>-7054.3884665670093</v>
      </c>
      <c r="FL178" s="98">
        <f t="shared" si="380"/>
        <v>0</v>
      </c>
      <c r="FM178" s="98">
        <f t="shared" si="380"/>
        <v>0</v>
      </c>
      <c r="FN178" s="98">
        <f>FN589</f>
        <v>0</v>
      </c>
      <c r="FO178" s="98">
        <f>FO589</f>
        <v>0</v>
      </c>
      <c r="FP178" s="98">
        <f>FP589</f>
        <v>0</v>
      </c>
      <c r="FQ178" s="98">
        <f>FQ589</f>
        <v>0</v>
      </c>
      <c r="FR178" s="98">
        <f>FR589</f>
        <v>0</v>
      </c>
    </row>
    <row r="179" spans="2:174">
      <c r="C179" s="39"/>
      <c r="D179" s="357"/>
      <c r="F179" s="147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8"/>
      <c r="BC179" s="18"/>
      <c r="BD179" s="18"/>
      <c r="BE179" s="18"/>
      <c r="BF179" s="18"/>
      <c r="BG179" s="18"/>
      <c r="BH179" s="18"/>
      <c r="BI179" s="18"/>
      <c r="BJ179" s="18"/>
      <c r="BK179" s="18"/>
      <c r="BL179" s="18"/>
      <c r="BM179" s="18"/>
      <c r="BN179" s="18"/>
      <c r="BO179" s="18"/>
      <c r="BP179" s="18"/>
      <c r="BQ179" s="18"/>
      <c r="BR179" s="18"/>
      <c r="BS179" s="18"/>
      <c r="BT179" s="18"/>
      <c r="BU179" s="18"/>
      <c r="BV179" s="18"/>
      <c r="BW179" s="18"/>
      <c r="BX179" s="18"/>
      <c r="BY179" s="18"/>
      <c r="BZ179" s="18"/>
      <c r="CA179" s="18"/>
      <c r="CB179" s="18"/>
      <c r="CC179" s="18"/>
      <c r="CD179" s="18"/>
      <c r="CE179" s="18"/>
      <c r="CF179" s="18"/>
      <c r="CG179" s="18"/>
      <c r="CH179" s="18"/>
      <c r="CI179" s="18"/>
      <c r="CJ179" s="18"/>
      <c r="CK179" s="18"/>
      <c r="CL179" s="18"/>
      <c r="CM179" s="18"/>
      <c r="CN179" s="18"/>
      <c r="CO179" s="18"/>
      <c r="CP179" s="18"/>
      <c r="CQ179" s="18"/>
      <c r="CR179" s="18"/>
      <c r="CS179" s="18"/>
      <c r="CT179" s="18"/>
      <c r="CU179" s="18"/>
      <c r="CV179" s="18"/>
      <c r="CW179" s="18"/>
      <c r="CX179" s="18"/>
      <c r="CY179" s="18"/>
      <c r="CZ179" s="18"/>
      <c r="DA179" s="18"/>
      <c r="DB179" s="18"/>
      <c r="DC179" s="18"/>
      <c r="DD179" s="18"/>
      <c r="DE179" s="18"/>
      <c r="DF179" s="18"/>
      <c r="DG179" s="18"/>
      <c r="DH179" s="18"/>
      <c r="DI179" s="18"/>
      <c r="DJ179" s="18"/>
      <c r="DK179" s="18"/>
      <c r="DL179" s="18"/>
      <c r="DM179" s="18"/>
      <c r="DN179" s="18"/>
      <c r="DO179" s="18"/>
      <c r="DP179" s="18"/>
      <c r="DQ179" s="18"/>
      <c r="DR179" s="18"/>
      <c r="DS179" s="18"/>
      <c r="DT179" s="18"/>
      <c r="DU179" s="18"/>
      <c r="DV179" s="18"/>
      <c r="DW179" s="18"/>
      <c r="DX179" s="18"/>
      <c r="DY179" s="18"/>
      <c r="DZ179" s="18"/>
      <c r="EA179" s="18"/>
      <c r="EB179" s="18"/>
      <c r="EC179" s="18"/>
      <c r="ED179" s="18"/>
      <c r="EE179" s="18"/>
      <c r="EF179" s="18"/>
      <c r="EG179" s="18"/>
      <c r="EH179" s="18"/>
      <c r="EI179" s="18"/>
      <c r="EJ179" s="18"/>
      <c r="EK179" s="18"/>
      <c r="EL179" s="18"/>
      <c r="EM179" s="18"/>
      <c r="EN179" s="18"/>
      <c r="EO179" s="18"/>
      <c r="EP179" s="18"/>
      <c r="EQ179" s="18"/>
      <c r="ER179" s="18"/>
      <c r="ES179" s="18"/>
      <c r="ET179" s="18"/>
      <c r="EU179" s="18"/>
      <c r="EV179" s="18"/>
      <c r="EW179" s="18"/>
      <c r="EX179" s="18"/>
      <c r="EY179" s="18"/>
      <c r="EZ179" s="18"/>
      <c r="FA179" s="18"/>
      <c r="FB179" s="18"/>
      <c r="FC179" s="18"/>
      <c r="FD179" s="18"/>
      <c r="FE179" s="18"/>
      <c r="FF179" s="18"/>
      <c r="FG179" s="18"/>
      <c r="FH179" s="18"/>
      <c r="FI179" s="18"/>
      <c r="FJ179" s="18"/>
      <c r="FK179" s="18"/>
      <c r="FL179" s="18"/>
      <c r="FM179" s="18"/>
      <c r="FN179" s="18"/>
      <c r="FO179" s="18"/>
      <c r="FP179" s="18"/>
      <c r="FQ179" s="18"/>
      <c r="FR179" s="18"/>
    </row>
    <row r="180" spans="2:174">
      <c r="C180" s="184" t="s">
        <v>104</v>
      </c>
      <c r="D180" s="145" t="s">
        <v>974</v>
      </c>
      <c r="E180" s="97"/>
      <c r="F180" s="97"/>
      <c r="G180" s="97"/>
      <c r="H180" s="97"/>
      <c r="I180" s="131">
        <f>SUM(J180:FR180)</f>
        <v>1956054.1725703902</v>
      </c>
      <c r="J180" s="98">
        <f t="shared" ref="J180:AO180" si="381">J155+J178</f>
        <v>0</v>
      </c>
      <c r="K180" s="98">
        <f t="shared" si="381"/>
        <v>0</v>
      </c>
      <c r="L180" s="98">
        <f t="shared" si="381"/>
        <v>0</v>
      </c>
      <c r="M180" s="98">
        <f t="shared" si="381"/>
        <v>0</v>
      </c>
      <c r="N180" s="98">
        <f t="shared" si="381"/>
        <v>0</v>
      </c>
      <c r="O180" s="98">
        <f t="shared" si="381"/>
        <v>0</v>
      </c>
      <c r="P180" s="98">
        <f t="shared" si="381"/>
        <v>0</v>
      </c>
      <c r="Q180" s="98">
        <f t="shared" si="381"/>
        <v>0</v>
      </c>
      <c r="R180" s="98">
        <f t="shared" si="381"/>
        <v>0</v>
      </c>
      <c r="S180" s="98">
        <f t="shared" si="381"/>
        <v>0</v>
      </c>
      <c r="T180" s="98">
        <f t="shared" si="381"/>
        <v>0</v>
      </c>
      <c r="U180" s="98">
        <f t="shared" si="381"/>
        <v>0</v>
      </c>
      <c r="V180" s="98">
        <f t="shared" si="381"/>
        <v>0</v>
      </c>
      <c r="W180" s="98">
        <f t="shared" si="381"/>
        <v>0</v>
      </c>
      <c r="X180" s="98">
        <f t="shared" si="381"/>
        <v>0</v>
      </c>
      <c r="Y180" s="98">
        <f t="shared" si="381"/>
        <v>0</v>
      </c>
      <c r="Z180" s="98">
        <f t="shared" si="381"/>
        <v>0</v>
      </c>
      <c r="AA180" s="98">
        <f t="shared" si="381"/>
        <v>0</v>
      </c>
      <c r="AB180" s="98">
        <f t="shared" si="381"/>
        <v>6620.9693207349819</v>
      </c>
      <c r="AC180" s="98">
        <f t="shared" si="381"/>
        <v>15016.672733931126</v>
      </c>
      <c r="AD180" s="98">
        <f t="shared" si="381"/>
        <v>13537.201799260705</v>
      </c>
      <c r="AE180" s="98">
        <f t="shared" si="381"/>
        <v>8711.9030773556369</v>
      </c>
      <c r="AF180" s="98">
        <f t="shared" si="381"/>
        <v>6525.667503307187</v>
      </c>
      <c r="AG180" s="98">
        <f t="shared" si="381"/>
        <v>15041.891520281235</v>
      </c>
      <c r="AH180" s="98">
        <f t="shared" si="381"/>
        <v>13450.158996560838</v>
      </c>
      <c r="AI180" s="98">
        <f t="shared" si="381"/>
        <v>8502.2728657569514</v>
      </c>
      <c r="AJ180" s="98">
        <f t="shared" si="381"/>
        <v>6584.2711260033066</v>
      </c>
      <c r="AK180" s="98">
        <f t="shared" si="381"/>
        <v>15362.881176973067</v>
      </c>
      <c r="AL180" s="98">
        <f t="shared" si="381"/>
        <v>13885.387853616743</v>
      </c>
      <c r="AM180" s="98">
        <f t="shared" si="381"/>
        <v>8783.9981162017648</v>
      </c>
      <c r="AN180" s="98">
        <f t="shared" si="381"/>
        <v>6528.0687865158616</v>
      </c>
      <c r="AO180" s="98">
        <f t="shared" si="381"/>
        <v>15307.681175148904</v>
      </c>
      <c r="AP180" s="98">
        <f t="shared" ref="AP180:BU180" si="382">AP155+AP178</f>
        <v>13830.788319354338</v>
      </c>
      <c r="AQ180" s="98">
        <f t="shared" si="382"/>
        <v>8729.5754844128842</v>
      </c>
      <c r="AR180" s="98">
        <f t="shared" si="382"/>
        <v>6473.188995067384</v>
      </c>
      <c r="AS180" s="98">
        <f t="shared" si="382"/>
        <v>15252.801383700426</v>
      </c>
      <c r="AT180" s="98">
        <f t="shared" si="382"/>
        <v>13573.824423417282</v>
      </c>
      <c r="AU180" s="98">
        <f t="shared" si="382"/>
        <v>8493.06898707445</v>
      </c>
      <c r="AV180" s="98">
        <f t="shared" si="382"/>
        <v>6278.481578343697</v>
      </c>
      <c r="AW180" s="98">
        <f t="shared" si="382"/>
        <v>15058.093966976739</v>
      </c>
      <c r="AX180" s="98">
        <f t="shared" si="382"/>
        <v>13574.776191483114</v>
      </c>
      <c r="AY180" s="98">
        <f t="shared" si="382"/>
        <v>8471.0135956095946</v>
      </c>
      <c r="AZ180" s="98">
        <f t="shared" si="382"/>
        <v>6212.0773453320253</v>
      </c>
      <c r="BA180" s="98">
        <f t="shared" si="382"/>
        <v>14991.689733965068</v>
      </c>
      <c r="BB180" s="98">
        <f t="shared" si="382"/>
        <v>13513.681234553818</v>
      </c>
      <c r="BC180" s="98">
        <f t="shared" si="382"/>
        <v>8409.3923198470929</v>
      </c>
      <c r="BD180" s="98">
        <f t="shared" si="382"/>
        <v>6149.929750736319</v>
      </c>
      <c r="BE180" s="98">
        <f t="shared" si="382"/>
        <v>14929.542139369361</v>
      </c>
      <c r="BF180" s="98">
        <f t="shared" si="382"/>
        <v>13451.181093615151</v>
      </c>
      <c r="BG180" s="98">
        <f t="shared" si="382"/>
        <v>8346.3537547420547</v>
      </c>
      <c r="BH180" s="98">
        <f t="shared" si="382"/>
        <v>6088.42705988135</v>
      </c>
      <c r="BI180" s="98">
        <f t="shared" si="382"/>
        <v>14868.039448514393</v>
      </c>
      <c r="BJ180" s="98">
        <f t="shared" si="382"/>
        <v>13370.788924828536</v>
      </c>
      <c r="BK180" s="98">
        <f t="shared" si="382"/>
        <v>8290.0334884857039</v>
      </c>
      <c r="BL180" s="98">
        <f t="shared" si="382"/>
        <v>6029.571447570388</v>
      </c>
      <c r="BM180" s="98">
        <f t="shared" si="382"/>
        <v>14809.18383620343</v>
      </c>
      <c r="BN180" s="98">
        <f t="shared" si="382"/>
        <v>15927.602702250875</v>
      </c>
      <c r="BO180" s="98">
        <f t="shared" si="382"/>
        <v>9961.383873326211</v>
      </c>
      <c r="BP180" s="98">
        <f t="shared" si="382"/>
        <v>7298.2490235659398</v>
      </c>
      <c r="BQ180" s="98">
        <f t="shared" si="382"/>
        <v>17530.239355644731</v>
      </c>
      <c r="BR180" s="98">
        <f t="shared" si="382"/>
        <v>16378.559284326333</v>
      </c>
      <c r="BS180" s="98">
        <f t="shared" si="382"/>
        <v>10248.294568154595</v>
      </c>
      <c r="BT180" s="98">
        <f t="shared" si="382"/>
        <v>7513.1827566287229</v>
      </c>
      <c r="BU180" s="98">
        <f t="shared" si="382"/>
        <v>18035.627496887719</v>
      </c>
      <c r="BV180" s="98">
        <f t="shared" ref="BV180:DA180" si="383">BV155+BV178</f>
        <v>16851.852005494005</v>
      </c>
      <c r="BW180" s="98">
        <f t="shared" si="383"/>
        <v>10550.470597526324</v>
      </c>
      <c r="BX180" s="98">
        <f t="shared" si="383"/>
        <v>7739.0437684083299</v>
      </c>
      <c r="BY180" s="98">
        <f t="shared" si="383"/>
        <v>18555.398723033468</v>
      </c>
      <c r="BZ180" s="98">
        <f t="shared" si="383"/>
        <v>17317.108098975226</v>
      </c>
      <c r="CA180" s="98">
        <f t="shared" si="383"/>
        <v>10839.798864750746</v>
      </c>
      <c r="CB180" s="98">
        <f t="shared" si="383"/>
        <v>7978.7847715887001</v>
      </c>
      <c r="CC180" s="98">
        <f t="shared" si="383"/>
        <v>19097.214353175717</v>
      </c>
      <c r="CD180" s="98">
        <f t="shared" si="383"/>
        <v>17839.351208907523</v>
      </c>
      <c r="CE180" s="98">
        <f t="shared" si="383"/>
        <v>11181.297777774307</v>
      </c>
      <c r="CF180" s="98">
        <f t="shared" si="383"/>
        <v>8210.8262573688116</v>
      </c>
      <c r="CG180" s="98">
        <f t="shared" si="383"/>
        <v>19639.720224076253</v>
      </c>
      <c r="CH180" s="98">
        <f t="shared" si="383"/>
        <v>15693.309345623586</v>
      </c>
      <c r="CI180" s="98">
        <f t="shared" si="383"/>
        <v>9784.1164833796356</v>
      </c>
      <c r="CJ180" s="98">
        <f t="shared" si="383"/>
        <v>7050.058418311115</v>
      </c>
      <c r="CK180" s="98">
        <f t="shared" si="383"/>
        <v>17563.533972275229</v>
      </c>
      <c r="CL180" s="98">
        <f t="shared" si="383"/>
        <v>16549.55380591171</v>
      </c>
      <c r="CM180" s="98">
        <f t="shared" si="383"/>
        <v>10198.372556119704</v>
      </c>
      <c r="CN180" s="98">
        <f t="shared" si="383"/>
        <v>7250.3759691356863</v>
      </c>
      <c r="CO180" s="98">
        <f t="shared" si="383"/>
        <v>18035.827835263153</v>
      </c>
      <c r="CP180" s="98">
        <f t="shared" si="383"/>
        <v>16666.959090449098</v>
      </c>
      <c r="CQ180" s="98">
        <f t="shared" si="383"/>
        <v>10248.837214038449</v>
      </c>
      <c r="CR180" s="98">
        <f t="shared" si="383"/>
        <v>7409.4687644719033</v>
      </c>
      <c r="CS180" s="98">
        <f t="shared" si="383"/>
        <v>18426.698092125116</v>
      </c>
      <c r="CT180" s="98">
        <f t="shared" si="383"/>
        <v>17777.262697944054</v>
      </c>
      <c r="CU180" s="98">
        <f t="shared" si="383"/>
        <v>10996.79185068617</v>
      </c>
      <c r="CV180" s="98">
        <f t="shared" si="383"/>
        <v>7965.0794144384899</v>
      </c>
      <c r="CW180" s="98">
        <f t="shared" si="383"/>
        <v>19610.515995915644</v>
      </c>
      <c r="CX180" s="98">
        <f t="shared" si="383"/>
        <v>17682.474262316362</v>
      </c>
      <c r="CY180" s="98">
        <f t="shared" si="383"/>
        <v>10897.157094721479</v>
      </c>
      <c r="CZ180" s="98">
        <f t="shared" si="383"/>
        <v>7867.3840702167554</v>
      </c>
      <c r="DA180" s="98">
        <f t="shared" si="383"/>
        <v>19509.316106185684</v>
      </c>
      <c r="DB180" s="98">
        <f t="shared" ref="DB180:EG180" si="384">DB155+DB178</f>
        <v>18490.796600824971</v>
      </c>
      <c r="DC180" s="98">
        <f t="shared" si="384"/>
        <v>11373.730049076872</v>
      </c>
      <c r="DD180" s="98">
        <f t="shared" si="384"/>
        <v>8194.7341197254209</v>
      </c>
      <c r="DE180" s="98">
        <f t="shared" si="384"/>
        <v>20400.040101891027</v>
      </c>
      <c r="DF180" s="98">
        <f t="shared" si="384"/>
        <v>18624.616094518955</v>
      </c>
      <c r="DG180" s="98">
        <f t="shared" si="384"/>
        <v>11431.365553281776</v>
      </c>
      <c r="DH180" s="98">
        <f t="shared" si="384"/>
        <v>8248.6705647533781</v>
      </c>
      <c r="DI180" s="98">
        <f t="shared" si="384"/>
        <v>20596.260070466775</v>
      </c>
      <c r="DJ180" s="98">
        <f t="shared" si="384"/>
        <v>18826.974007475033</v>
      </c>
      <c r="DK180" s="98">
        <f t="shared" si="384"/>
        <v>11542.528822353894</v>
      </c>
      <c r="DL180" s="98">
        <f t="shared" si="384"/>
        <v>8288.6684039393404</v>
      </c>
      <c r="DM180" s="98">
        <f t="shared" si="384"/>
        <v>20782.539125695006</v>
      </c>
      <c r="DN180" s="98">
        <f t="shared" si="384"/>
        <v>18865.992031042253</v>
      </c>
      <c r="DO180" s="98">
        <f t="shared" si="384"/>
        <v>11537.294817093662</v>
      </c>
      <c r="DP180" s="98">
        <f t="shared" si="384"/>
        <v>8263.2843384453627</v>
      </c>
      <c r="DQ180" s="98">
        <f t="shared" si="384"/>
        <v>20832.561029663055</v>
      </c>
      <c r="DR180" s="98">
        <f t="shared" si="384"/>
        <v>19150.93818580576</v>
      </c>
      <c r="DS180" s="98">
        <f t="shared" si="384"/>
        <v>11700.314399306608</v>
      </c>
      <c r="DT180" s="98">
        <f t="shared" si="384"/>
        <v>8371.5243599219048</v>
      </c>
      <c r="DU180" s="98">
        <f t="shared" si="384"/>
        <v>21148.363446391828</v>
      </c>
      <c r="DV180" s="98">
        <f t="shared" si="384"/>
        <v>19331.636755089232</v>
      </c>
      <c r="DW180" s="98">
        <f t="shared" si="384"/>
        <v>11712.935747724709</v>
      </c>
      <c r="DX180" s="98">
        <f t="shared" si="384"/>
        <v>8338.572020993437</v>
      </c>
      <c r="DY180" s="98">
        <f t="shared" si="384"/>
        <v>21412.747256239116</v>
      </c>
      <c r="DZ180" s="98">
        <f t="shared" si="384"/>
        <v>19964.403766872627</v>
      </c>
      <c r="EA180" s="98">
        <f t="shared" si="384"/>
        <v>12113.340236095686</v>
      </c>
      <c r="EB180" s="98">
        <f t="shared" si="384"/>
        <v>8464.5304409559176</v>
      </c>
      <c r="EC180" s="98">
        <f t="shared" si="384"/>
        <v>21787.027279406873</v>
      </c>
      <c r="ED180" s="98">
        <f t="shared" si="384"/>
        <v>20340.090978132452</v>
      </c>
      <c r="EE180" s="98">
        <f t="shared" si="384"/>
        <v>12334.863567435277</v>
      </c>
      <c r="EF180" s="98">
        <f t="shared" si="384"/>
        <v>8756.6838480493643</v>
      </c>
      <c r="EG180" s="98">
        <f t="shared" si="384"/>
        <v>22479.780273764976</v>
      </c>
      <c r="EH180" s="98">
        <f t="shared" ref="EH180:FR180" si="385">EH155+EH178</f>
        <v>20711.900825433582</v>
      </c>
      <c r="EI180" s="98">
        <f t="shared" si="385"/>
        <v>12552.634410755956</v>
      </c>
      <c r="EJ180" s="98">
        <f t="shared" si="385"/>
        <v>8905.4180194627352</v>
      </c>
      <c r="EK180" s="98">
        <f t="shared" si="385"/>
        <v>22892.17802426422</v>
      </c>
      <c r="EL180" s="98">
        <f t="shared" si="385"/>
        <v>20978.23304965084</v>
      </c>
      <c r="EM180" s="98">
        <f t="shared" si="385"/>
        <v>12695.916796005755</v>
      </c>
      <c r="EN180" s="98">
        <f t="shared" si="385"/>
        <v>9027.0587260615357</v>
      </c>
      <c r="EO180" s="98">
        <f t="shared" si="385"/>
        <v>23242.004062741493</v>
      </c>
      <c r="EP180" s="98">
        <f t="shared" si="385"/>
        <v>21375.480446401765</v>
      </c>
      <c r="EQ180" s="98">
        <f t="shared" si="385"/>
        <v>12819.663489371378</v>
      </c>
      <c r="ER180" s="98">
        <f t="shared" si="385"/>
        <v>8992.8835221482586</v>
      </c>
      <c r="ES180" s="98">
        <f t="shared" si="385"/>
        <v>23651.425899562026</v>
      </c>
      <c r="ET180" s="98">
        <f t="shared" si="385"/>
        <v>21814.704653469053</v>
      </c>
      <c r="EU180" s="98">
        <f t="shared" si="385"/>
        <v>13078.541126052549</v>
      </c>
      <c r="EV180" s="98">
        <f t="shared" si="385"/>
        <v>9171.0661819164616</v>
      </c>
      <c r="EW180" s="98">
        <f t="shared" si="385"/>
        <v>24139.644107197706</v>
      </c>
      <c r="EX180" s="98">
        <f t="shared" si="385"/>
        <v>22751.461837844978</v>
      </c>
      <c r="EY180" s="98">
        <f t="shared" si="385"/>
        <v>13678.34834240429</v>
      </c>
      <c r="EZ180" s="98">
        <f t="shared" si="385"/>
        <v>9620.3409255274564</v>
      </c>
      <c r="FA180" s="98">
        <f t="shared" si="385"/>
        <v>25165.571576740131</v>
      </c>
      <c r="FB180" s="98">
        <f t="shared" si="385"/>
        <v>23097.754376419583</v>
      </c>
      <c r="FC180" s="98">
        <f t="shared" si="385"/>
        <v>13872.14671705553</v>
      </c>
      <c r="FD180" s="98">
        <f t="shared" si="385"/>
        <v>9782.4699864457289</v>
      </c>
      <c r="FE180" s="98">
        <f t="shared" si="385"/>
        <v>25615.241337859719</v>
      </c>
      <c r="FF180" s="98">
        <f t="shared" si="385"/>
        <v>23812.256952301082</v>
      </c>
      <c r="FG180" s="98">
        <f t="shared" si="385"/>
        <v>14316.242234551682</v>
      </c>
      <c r="FH180" s="98">
        <f t="shared" si="385"/>
        <v>10069.125086212434</v>
      </c>
      <c r="FI180" s="98">
        <f t="shared" si="385"/>
        <v>26339.988629891948</v>
      </c>
      <c r="FJ180" s="98">
        <f t="shared" si="385"/>
        <v>24501.893897357524</v>
      </c>
      <c r="FK180" s="98">
        <f t="shared" si="385"/>
        <v>14743.139730723546</v>
      </c>
      <c r="FL180" s="98">
        <f t="shared" si="385"/>
        <v>0</v>
      </c>
      <c r="FM180" s="98">
        <f t="shared" si="385"/>
        <v>0</v>
      </c>
      <c r="FN180" s="98">
        <f t="shared" si="385"/>
        <v>0</v>
      </c>
      <c r="FO180" s="98">
        <f t="shared" si="385"/>
        <v>0</v>
      </c>
      <c r="FP180" s="98">
        <f t="shared" si="385"/>
        <v>0</v>
      </c>
      <c r="FQ180" s="98">
        <f t="shared" si="385"/>
        <v>0</v>
      </c>
      <c r="FR180" s="98">
        <f t="shared" si="385"/>
        <v>0</v>
      </c>
    </row>
    <row r="181" spans="2:174">
      <c r="F181" s="181"/>
      <c r="W181" s="108"/>
      <c r="X181" s="108"/>
      <c r="Y181" s="108"/>
      <c r="Z181" s="108"/>
      <c r="AA181" s="108"/>
      <c r="AB181" s="108"/>
      <c r="AC181" s="108"/>
      <c r="AD181" s="108"/>
      <c r="AE181" s="108"/>
      <c r="AF181" s="108"/>
      <c r="AG181" s="108"/>
      <c r="AH181" s="108"/>
      <c r="AI181" s="108"/>
      <c r="AJ181" s="108"/>
      <c r="AK181" s="108"/>
      <c r="AL181" s="108"/>
      <c r="AM181" s="108"/>
      <c r="AN181" s="108"/>
      <c r="AO181" s="108"/>
      <c r="AP181" s="108"/>
      <c r="AQ181" s="108"/>
      <c r="AR181" s="108"/>
      <c r="AS181" s="108"/>
      <c r="AT181" s="108"/>
      <c r="AU181" s="108"/>
      <c r="AV181" s="108"/>
      <c r="AW181" s="108"/>
      <c r="AX181" s="108"/>
      <c r="AY181" s="108"/>
      <c r="AZ181" s="108"/>
      <c r="BA181" s="108"/>
      <c r="BB181" s="108"/>
      <c r="BC181" s="108"/>
      <c r="BD181" s="108"/>
      <c r="BE181" s="108"/>
      <c r="BF181" s="108"/>
      <c r="BG181" s="108"/>
      <c r="BH181" s="108"/>
      <c r="BI181" s="108"/>
      <c r="BJ181" s="108"/>
      <c r="BK181" s="108"/>
      <c r="BL181" s="108"/>
      <c r="BM181" s="108"/>
      <c r="BN181" s="108"/>
      <c r="BO181" s="108"/>
      <c r="BP181" s="108"/>
      <c r="BQ181" s="108"/>
      <c r="BR181" s="108"/>
      <c r="BS181" s="108"/>
      <c r="BT181" s="108"/>
      <c r="BU181" s="108"/>
      <c r="BV181" s="108"/>
      <c r="BW181" s="108"/>
      <c r="BX181" s="108"/>
      <c r="BY181" s="108"/>
      <c r="BZ181" s="108"/>
      <c r="CA181" s="108"/>
      <c r="CB181" s="108"/>
      <c r="CC181" s="108"/>
      <c r="CD181" s="108"/>
      <c r="CE181" s="108"/>
      <c r="CF181" s="108"/>
      <c r="CG181" s="108"/>
      <c r="CH181" s="108"/>
      <c r="CI181" s="108"/>
      <c r="CJ181" s="108"/>
      <c r="CK181" s="108"/>
      <c r="CL181" s="108"/>
      <c r="CM181" s="108"/>
      <c r="CN181" s="108"/>
      <c r="CO181" s="108"/>
      <c r="CP181" s="108"/>
      <c r="CQ181" s="108"/>
      <c r="CR181" s="108"/>
      <c r="CS181" s="108"/>
      <c r="CT181" s="108"/>
      <c r="CU181" s="108"/>
      <c r="CV181" s="108"/>
      <c r="CW181" s="108"/>
      <c r="CX181" s="108"/>
      <c r="CY181" s="108"/>
      <c r="CZ181" s="108"/>
      <c r="DA181" s="108"/>
      <c r="DB181" s="108"/>
      <c r="DC181" s="108"/>
      <c r="DD181" s="108"/>
      <c r="DE181" s="108"/>
      <c r="DF181" s="108"/>
      <c r="DG181" s="108"/>
      <c r="DH181" s="108"/>
      <c r="DI181" s="108"/>
      <c r="DJ181" s="108"/>
      <c r="DK181" s="108"/>
      <c r="DL181" s="108"/>
      <c r="DM181" s="108"/>
      <c r="DN181" s="108"/>
      <c r="DO181" s="108"/>
      <c r="DP181" s="108"/>
      <c r="DQ181" s="108"/>
      <c r="DR181" s="108"/>
      <c r="DS181" s="108"/>
      <c r="DT181" s="108"/>
      <c r="DU181" s="108"/>
      <c r="DV181" s="108"/>
      <c r="DW181" s="108"/>
      <c r="DX181" s="108"/>
      <c r="DY181" s="108"/>
      <c r="DZ181" s="108"/>
      <c r="EA181" s="108"/>
      <c r="EB181" s="108"/>
      <c r="EC181" s="108"/>
      <c r="ED181" s="108"/>
      <c r="EE181" s="108"/>
      <c r="EF181" s="108"/>
      <c r="EG181" s="108"/>
      <c r="EH181" s="108"/>
      <c r="EI181" s="108"/>
      <c r="EJ181" s="108"/>
      <c r="EK181" s="108"/>
      <c r="EL181" s="108"/>
      <c r="EM181" s="108"/>
      <c r="EN181" s="108"/>
      <c r="EO181" s="108"/>
      <c r="EP181" s="108"/>
      <c r="EQ181" s="108"/>
      <c r="ER181" s="108"/>
      <c r="ES181" s="108"/>
      <c r="ET181" s="108"/>
      <c r="EU181" s="108"/>
      <c r="EV181" s="108"/>
      <c r="EW181" s="108"/>
      <c r="EX181" s="108"/>
      <c r="EY181" s="108"/>
      <c r="EZ181" s="108"/>
      <c r="FA181" s="108"/>
      <c r="FB181" s="108"/>
      <c r="FC181" s="108"/>
      <c r="FD181" s="108"/>
      <c r="FE181" s="108"/>
      <c r="FF181" s="108"/>
      <c r="FG181" s="108"/>
      <c r="FH181" s="108"/>
      <c r="FI181" s="108"/>
      <c r="FJ181" s="108"/>
      <c r="FK181" s="108"/>
      <c r="FL181" s="108"/>
      <c r="FM181" s="108"/>
      <c r="FN181" s="108"/>
      <c r="FO181" s="108"/>
      <c r="FP181" s="108"/>
      <c r="FQ181" s="108"/>
      <c r="FR181" s="108"/>
    </row>
    <row r="182" spans="2:174">
      <c r="B182" s="30" t="s">
        <v>378</v>
      </c>
    </row>
    <row r="183" spans="2:174">
      <c r="C183" t="s">
        <v>414</v>
      </c>
      <c r="I183" s="154">
        <f ca="1">SUM(J183:FR183)</f>
        <v>-537807.78493150778</v>
      </c>
      <c r="J183" s="18">
        <f>J1260</f>
        <v>0</v>
      </c>
      <c r="K183" s="18">
        <f t="shared" ref="K183:BV183" ca="1" si="386">K1260</f>
        <v>0</v>
      </c>
      <c r="L183" s="18">
        <f t="shared" ca="1" si="386"/>
        <v>0</v>
      </c>
      <c r="M183" s="18">
        <f t="shared" ca="1" si="386"/>
        <v>0</v>
      </c>
      <c r="N183" s="18">
        <f t="shared" ca="1" si="386"/>
        <v>0</v>
      </c>
      <c r="O183" s="18">
        <f t="shared" ca="1" si="386"/>
        <v>0</v>
      </c>
      <c r="P183" s="18">
        <f t="shared" ca="1" si="386"/>
        <v>0</v>
      </c>
      <c r="Q183" s="18">
        <f t="shared" ca="1" si="386"/>
        <v>0</v>
      </c>
      <c r="R183" s="18">
        <f t="shared" ca="1" si="386"/>
        <v>0</v>
      </c>
      <c r="S183" s="18">
        <f t="shared" ca="1" si="386"/>
        <v>0</v>
      </c>
      <c r="T183" s="18">
        <f t="shared" ca="1" si="386"/>
        <v>0</v>
      </c>
      <c r="U183" s="18">
        <f t="shared" ca="1" si="386"/>
        <v>0</v>
      </c>
      <c r="V183" s="18">
        <f t="shared" ca="1" si="386"/>
        <v>0</v>
      </c>
      <c r="W183" s="18">
        <f t="shared" ca="1" si="386"/>
        <v>0</v>
      </c>
      <c r="X183" s="18">
        <f t="shared" ca="1" si="386"/>
        <v>0</v>
      </c>
      <c r="Y183" s="18">
        <f t="shared" ca="1" si="386"/>
        <v>0</v>
      </c>
      <c r="Z183" s="18">
        <f t="shared" ca="1" si="386"/>
        <v>0</v>
      </c>
      <c r="AA183" s="18">
        <f t="shared" ca="1" si="386"/>
        <v>0</v>
      </c>
      <c r="AB183" s="18">
        <f t="shared" ca="1" si="386"/>
        <v>-3841.4841780821907</v>
      </c>
      <c r="AC183" s="18">
        <f t="shared" ca="1" si="386"/>
        <v>-3841.4841780821907</v>
      </c>
      <c r="AD183" s="18">
        <f t="shared" ca="1" si="386"/>
        <v>-3841.4841780821907</v>
      </c>
      <c r="AE183" s="18">
        <f t="shared" ca="1" si="386"/>
        <v>-3841.4841780821907</v>
      </c>
      <c r="AF183" s="18">
        <f t="shared" ca="1" si="386"/>
        <v>-3841.4841780821907</v>
      </c>
      <c r="AG183" s="18">
        <f t="shared" ca="1" si="386"/>
        <v>-3841.4841780821907</v>
      </c>
      <c r="AH183" s="18">
        <f t="shared" ca="1" si="386"/>
        <v>-3841.4841780821907</v>
      </c>
      <c r="AI183" s="18">
        <f t="shared" ca="1" si="386"/>
        <v>-3841.4841780821907</v>
      </c>
      <c r="AJ183" s="18">
        <f t="shared" ca="1" si="386"/>
        <v>-3841.4841780821907</v>
      </c>
      <c r="AK183" s="18">
        <f t="shared" ca="1" si="386"/>
        <v>-3841.4841780821907</v>
      </c>
      <c r="AL183" s="18">
        <f t="shared" ca="1" si="386"/>
        <v>-3841.4841780821907</v>
      </c>
      <c r="AM183" s="18">
        <f t="shared" ca="1" si="386"/>
        <v>-3841.4841780821907</v>
      </c>
      <c r="AN183" s="18">
        <f t="shared" ca="1" si="386"/>
        <v>-3841.4841780821907</v>
      </c>
      <c r="AO183" s="18">
        <f t="shared" ca="1" si="386"/>
        <v>-3841.4841780821907</v>
      </c>
      <c r="AP183" s="18">
        <f t="shared" ca="1" si="386"/>
        <v>-3841.4841780821907</v>
      </c>
      <c r="AQ183" s="18">
        <f t="shared" ca="1" si="386"/>
        <v>-3841.4841780821907</v>
      </c>
      <c r="AR183" s="18">
        <f t="shared" ca="1" si="386"/>
        <v>-3841.4841780821907</v>
      </c>
      <c r="AS183" s="18">
        <f t="shared" ca="1" si="386"/>
        <v>-3841.4841780821907</v>
      </c>
      <c r="AT183" s="18">
        <f t="shared" ca="1" si="386"/>
        <v>-3841.4841780821907</v>
      </c>
      <c r="AU183" s="18">
        <f t="shared" ca="1" si="386"/>
        <v>-3841.4841780821907</v>
      </c>
      <c r="AV183" s="18">
        <f t="shared" ca="1" si="386"/>
        <v>-3841.4841780821907</v>
      </c>
      <c r="AW183" s="18">
        <f t="shared" ca="1" si="386"/>
        <v>-3841.4841780821907</v>
      </c>
      <c r="AX183" s="18">
        <f t="shared" ca="1" si="386"/>
        <v>-3841.4841780821907</v>
      </c>
      <c r="AY183" s="18">
        <f t="shared" ca="1" si="386"/>
        <v>-3841.4841780821907</v>
      </c>
      <c r="AZ183" s="18">
        <f t="shared" ca="1" si="386"/>
        <v>-3841.4841780821907</v>
      </c>
      <c r="BA183" s="18">
        <f t="shared" ca="1" si="386"/>
        <v>-3841.4841780821907</v>
      </c>
      <c r="BB183" s="18">
        <f t="shared" ca="1" si="386"/>
        <v>-3841.4841780821907</v>
      </c>
      <c r="BC183" s="18">
        <f t="shared" ca="1" si="386"/>
        <v>-3841.4841780821907</v>
      </c>
      <c r="BD183" s="18">
        <f t="shared" ca="1" si="386"/>
        <v>-3841.4841780821907</v>
      </c>
      <c r="BE183" s="18">
        <f t="shared" ca="1" si="386"/>
        <v>-3841.4841780821907</v>
      </c>
      <c r="BF183" s="18">
        <f t="shared" ca="1" si="386"/>
        <v>-3841.4841780821907</v>
      </c>
      <c r="BG183" s="18">
        <f t="shared" ca="1" si="386"/>
        <v>-3841.4841780821907</v>
      </c>
      <c r="BH183" s="18">
        <f t="shared" ca="1" si="386"/>
        <v>-3841.4841780821907</v>
      </c>
      <c r="BI183" s="18">
        <f t="shared" ca="1" si="386"/>
        <v>-3841.4841780821907</v>
      </c>
      <c r="BJ183" s="18">
        <f t="shared" ca="1" si="386"/>
        <v>-3841.4841780821907</v>
      </c>
      <c r="BK183" s="18">
        <f t="shared" ca="1" si="386"/>
        <v>-3841.4841780821907</v>
      </c>
      <c r="BL183" s="18">
        <f t="shared" ca="1" si="386"/>
        <v>-3841.4841780821907</v>
      </c>
      <c r="BM183" s="18">
        <f t="shared" ca="1" si="386"/>
        <v>-3841.4841780821907</v>
      </c>
      <c r="BN183" s="18">
        <f t="shared" ca="1" si="386"/>
        <v>-3841.4841780821907</v>
      </c>
      <c r="BO183" s="18">
        <f t="shared" ca="1" si="386"/>
        <v>-3841.4841780821907</v>
      </c>
      <c r="BP183" s="18">
        <f t="shared" ca="1" si="386"/>
        <v>-3841.4841780821907</v>
      </c>
      <c r="BQ183" s="18">
        <f t="shared" ca="1" si="386"/>
        <v>-3841.4841780821907</v>
      </c>
      <c r="BR183" s="18">
        <f t="shared" ca="1" si="386"/>
        <v>-3841.4841780821907</v>
      </c>
      <c r="BS183" s="18">
        <f t="shared" ca="1" si="386"/>
        <v>-3841.4841780821907</v>
      </c>
      <c r="BT183" s="18">
        <f t="shared" ca="1" si="386"/>
        <v>-3841.4841780821907</v>
      </c>
      <c r="BU183" s="18">
        <f t="shared" ca="1" si="386"/>
        <v>-3841.4841780821907</v>
      </c>
      <c r="BV183" s="18">
        <f t="shared" ca="1" si="386"/>
        <v>-3841.4841780821907</v>
      </c>
      <c r="BW183" s="18">
        <f t="shared" ref="BW183:EH183" ca="1" si="387">BW1260</f>
        <v>-3841.4841780821907</v>
      </c>
      <c r="BX183" s="18">
        <f t="shared" ca="1" si="387"/>
        <v>-3841.4841780821907</v>
      </c>
      <c r="BY183" s="18">
        <f t="shared" ca="1" si="387"/>
        <v>-3841.4841780821907</v>
      </c>
      <c r="BZ183" s="18">
        <f t="shared" ca="1" si="387"/>
        <v>-3841.4841780821907</v>
      </c>
      <c r="CA183" s="18">
        <f t="shared" ca="1" si="387"/>
        <v>-3841.4841780821907</v>
      </c>
      <c r="CB183" s="18">
        <f t="shared" ca="1" si="387"/>
        <v>-3841.4841780821907</v>
      </c>
      <c r="CC183" s="18">
        <f t="shared" ca="1" si="387"/>
        <v>-3841.4841780821907</v>
      </c>
      <c r="CD183" s="18">
        <f t="shared" ca="1" si="387"/>
        <v>-3841.4841780821907</v>
      </c>
      <c r="CE183" s="18">
        <f t="shared" ca="1" si="387"/>
        <v>-3841.4841780821907</v>
      </c>
      <c r="CF183" s="18">
        <f t="shared" ca="1" si="387"/>
        <v>-3841.4841780821907</v>
      </c>
      <c r="CG183" s="18">
        <f t="shared" ca="1" si="387"/>
        <v>-3841.4841780821907</v>
      </c>
      <c r="CH183" s="18">
        <f t="shared" ca="1" si="387"/>
        <v>-3841.4841780821907</v>
      </c>
      <c r="CI183" s="18">
        <f t="shared" ca="1" si="387"/>
        <v>-3841.4841780821907</v>
      </c>
      <c r="CJ183" s="18">
        <f t="shared" ca="1" si="387"/>
        <v>-3841.4841780821907</v>
      </c>
      <c r="CK183" s="18">
        <f t="shared" ca="1" si="387"/>
        <v>-3841.4841780821907</v>
      </c>
      <c r="CL183" s="18">
        <f t="shared" ca="1" si="387"/>
        <v>-3841.4841780821907</v>
      </c>
      <c r="CM183" s="18">
        <f t="shared" ca="1" si="387"/>
        <v>-3841.4841780821907</v>
      </c>
      <c r="CN183" s="18">
        <f t="shared" ca="1" si="387"/>
        <v>-3841.4841780821907</v>
      </c>
      <c r="CO183" s="18">
        <f t="shared" ca="1" si="387"/>
        <v>-3841.4841780821907</v>
      </c>
      <c r="CP183" s="18">
        <f t="shared" ca="1" si="387"/>
        <v>-3841.4841780821907</v>
      </c>
      <c r="CQ183" s="18">
        <f t="shared" ca="1" si="387"/>
        <v>-3841.4841780821907</v>
      </c>
      <c r="CR183" s="18">
        <f t="shared" ca="1" si="387"/>
        <v>-3841.4841780821907</v>
      </c>
      <c r="CS183" s="18">
        <f t="shared" ca="1" si="387"/>
        <v>-3841.4841780821907</v>
      </c>
      <c r="CT183" s="18">
        <f t="shared" ca="1" si="387"/>
        <v>-3841.4841780821907</v>
      </c>
      <c r="CU183" s="18">
        <f t="shared" ca="1" si="387"/>
        <v>-3841.4841780821907</v>
      </c>
      <c r="CV183" s="18">
        <f t="shared" ca="1" si="387"/>
        <v>-3841.4841780821907</v>
      </c>
      <c r="CW183" s="18">
        <f t="shared" ca="1" si="387"/>
        <v>-3841.4841780821907</v>
      </c>
      <c r="CX183" s="18">
        <f t="shared" ca="1" si="387"/>
        <v>-3841.4841780821907</v>
      </c>
      <c r="CY183" s="18">
        <f t="shared" ca="1" si="387"/>
        <v>-3841.4841780821907</v>
      </c>
      <c r="CZ183" s="18">
        <f t="shared" ca="1" si="387"/>
        <v>-3841.4841780821907</v>
      </c>
      <c r="DA183" s="18">
        <f t="shared" ca="1" si="387"/>
        <v>-3841.4841780821907</v>
      </c>
      <c r="DB183" s="18">
        <f t="shared" ca="1" si="387"/>
        <v>-3841.4841780821907</v>
      </c>
      <c r="DC183" s="18">
        <f t="shared" ca="1" si="387"/>
        <v>-3841.4841780821907</v>
      </c>
      <c r="DD183" s="18">
        <f t="shared" ca="1" si="387"/>
        <v>-3841.4841780821907</v>
      </c>
      <c r="DE183" s="18">
        <f t="shared" ca="1" si="387"/>
        <v>-3841.4841780821907</v>
      </c>
      <c r="DF183" s="18">
        <f t="shared" ca="1" si="387"/>
        <v>-3841.4841780821907</v>
      </c>
      <c r="DG183" s="18">
        <f t="shared" ca="1" si="387"/>
        <v>-3841.4841780821907</v>
      </c>
      <c r="DH183" s="18">
        <f t="shared" ca="1" si="387"/>
        <v>-3841.4841780821907</v>
      </c>
      <c r="DI183" s="18">
        <f t="shared" ca="1" si="387"/>
        <v>-3841.4841780821907</v>
      </c>
      <c r="DJ183" s="18">
        <f t="shared" ca="1" si="387"/>
        <v>-3841.4841780821907</v>
      </c>
      <c r="DK183" s="18">
        <f t="shared" ca="1" si="387"/>
        <v>-3841.4841780821907</v>
      </c>
      <c r="DL183" s="18">
        <f t="shared" ca="1" si="387"/>
        <v>-3841.4841780821907</v>
      </c>
      <c r="DM183" s="18">
        <f t="shared" ca="1" si="387"/>
        <v>-3841.4841780821907</v>
      </c>
      <c r="DN183" s="18">
        <f t="shared" ca="1" si="387"/>
        <v>-3841.4841780821907</v>
      </c>
      <c r="DO183" s="18">
        <f t="shared" ca="1" si="387"/>
        <v>-3841.4841780821907</v>
      </c>
      <c r="DP183" s="18">
        <f t="shared" ca="1" si="387"/>
        <v>-3841.4841780821907</v>
      </c>
      <c r="DQ183" s="18">
        <f t="shared" ca="1" si="387"/>
        <v>-3841.4841780821907</v>
      </c>
      <c r="DR183" s="18">
        <f t="shared" ca="1" si="387"/>
        <v>-3841.4841780821907</v>
      </c>
      <c r="DS183" s="18">
        <f t="shared" ca="1" si="387"/>
        <v>-3841.4841780821907</v>
      </c>
      <c r="DT183" s="18">
        <f t="shared" ca="1" si="387"/>
        <v>-3841.4841780821907</v>
      </c>
      <c r="DU183" s="18">
        <f t="shared" ca="1" si="387"/>
        <v>-3841.4841780821907</v>
      </c>
      <c r="DV183" s="18">
        <f t="shared" ca="1" si="387"/>
        <v>-3841.4841780821907</v>
      </c>
      <c r="DW183" s="18">
        <f t="shared" ca="1" si="387"/>
        <v>-3841.4841780821907</v>
      </c>
      <c r="DX183" s="18">
        <f t="shared" ca="1" si="387"/>
        <v>-3841.4841780821907</v>
      </c>
      <c r="DY183" s="18">
        <f t="shared" ca="1" si="387"/>
        <v>-3841.4841780821907</v>
      </c>
      <c r="DZ183" s="18">
        <f t="shared" ca="1" si="387"/>
        <v>-3841.4841780821907</v>
      </c>
      <c r="EA183" s="18">
        <f t="shared" ca="1" si="387"/>
        <v>-3841.4841780821907</v>
      </c>
      <c r="EB183" s="18">
        <f t="shared" ca="1" si="387"/>
        <v>-3841.4841780821907</v>
      </c>
      <c r="EC183" s="18">
        <f t="shared" ca="1" si="387"/>
        <v>-3841.4841780821907</v>
      </c>
      <c r="ED183" s="18">
        <f t="shared" ca="1" si="387"/>
        <v>-3841.4841780821907</v>
      </c>
      <c r="EE183" s="18">
        <f t="shared" ca="1" si="387"/>
        <v>-3841.4841780821907</v>
      </c>
      <c r="EF183" s="18">
        <f t="shared" ca="1" si="387"/>
        <v>-3841.4841780821907</v>
      </c>
      <c r="EG183" s="18">
        <f t="shared" ca="1" si="387"/>
        <v>-3841.4841780821907</v>
      </c>
      <c r="EH183" s="18">
        <f t="shared" ca="1" si="387"/>
        <v>-3841.4841780821907</v>
      </c>
      <c r="EI183" s="18">
        <f t="shared" ref="EI183:FR183" ca="1" si="388">EI1260</f>
        <v>-3841.4841780821907</v>
      </c>
      <c r="EJ183" s="18">
        <f t="shared" ca="1" si="388"/>
        <v>-3841.4841780821907</v>
      </c>
      <c r="EK183" s="18">
        <f t="shared" ca="1" si="388"/>
        <v>-3841.4841780821907</v>
      </c>
      <c r="EL183" s="18">
        <f t="shared" ca="1" si="388"/>
        <v>-3841.4841780821907</v>
      </c>
      <c r="EM183" s="18">
        <f t="shared" ca="1" si="388"/>
        <v>-3841.4841780821907</v>
      </c>
      <c r="EN183" s="18">
        <f t="shared" ca="1" si="388"/>
        <v>-3841.4841780821907</v>
      </c>
      <c r="EO183" s="18">
        <f t="shared" ca="1" si="388"/>
        <v>-3841.4841780821907</v>
      </c>
      <c r="EP183" s="18">
        <f t="shared" ca="1" si="388"/>
        <v>-3841.4841780821907</v>
      </c>
      <c r="EQ183" s="18">
        <f t="shared" ca="1" si="388"/>
        <v>-3841.4841780821907</v>
      </c>
      <c r="ER183" s="18">
        <f t="shared" ca="1" si="388"/>
        <v>-3841.4841780821907</v>
      </c>
      <c r="ES183" s="18">
        <f t="shared" ca="1" si="388"/>
        <v>-3841.4841780821907</v>
      </c>
      <c r="ET183" s="18">
        <f t="shared" ca="1" si="388"/>
        <v>-3841.4841780821907</v>
      </c>
      <c r="EU183" s="18">
        <f t="shared" ca="1" si="388"/>
        <v>-3841.4841780821907</v>
      </c>
      <c r="EV183" s="18">
        <f t="shared" ca="1" si="388"/>
        <v>-3841.4841780821907</v>
      </c>
      <c r="EW183" s="18">
        <f t="shared" ca="1" si="388"/>
        <v>-3841.4841780821907</v>
      </c>
      <c r="EX183" s="18">
        <f t="shared" ca="1" si="388"/>
        <v>-3841.4841780821907</v>
      </c>
      <c r="EY183" s="18">
        <f t="shared" ca="1" si="388"/>
        <v>-3841.4841780821907</v>
      </c>
      <c r="EZ183" s="18">
        <f t="shared" ca="1" si="388"/>
        <v>-3841.4841780821907</v>
      </c>
      <c r="FA183" s="18">
        <f t="shared" ca="1" si="388"/>
        <v>-3841.4841780821907</v>
      </c>
      <c r="FB183" s="18">
        <f t="shared" ca="1" si="388"/>
        <v>-3841.4841780821907</v>
      </c>
      <c r="FC183" s="18">
        <f t="shared" ca="1" si="388"/>
        <v>-3841.4841780821907</v>
      </c>
      <c r="FD183" s="18">
        <f t="shared" ca="1" si="388"/>
        <v>-3841.4841780821907</v>
      </c>
      <c r="FE183" s="18">
        <f t="shared" ca="1" si="388"/>
        <v>-3841.4841780821907</v>
      </c>
      <c r="FF183" s="18">
        <f t="shared" ca="1" si="388"/>
        <v>-3841.4841780821907</v>
      </c>
      <c r="FG183" s="18">
        <f t="shared" ca="1" si="388"/>
        <v>-3841.4841780821907</v>
      </c>
      <c r="FH183" s="18">
        <f t="shared" ca="1" si="388"/>
        <v>-3841.4841780821907</v>
      </c>
      <c r="FI183" s="18">
        <f t="shared" ca="1" si="388"/>
        <v>-3841.4841780821907</v>
      </c>
      <c r="FJ183" s="18">
        <f t="shared" ca="1" si="388"/>
        <v>-3841.4841780821907</v>
      </c>
      <c r="FK183" s="18">
        <f t="shared" ca="1" si="388"/>
        <v>-3841.4841780820743</v>
      </c>
      <c r="FL183" s="18">
        <f t="shared" ca="1" si="388"/>
        <v>0</v>
      </c>
      <c r="FM183" s="18">
        <f t="shared" ca="1" si="388"/>
        <v>0</v>
      </c>
      <c r="FN183" s="18">
        <f t="shared" ca="1" si="388"/>
        <v>0</v>
      </c>
      <c r="FO183" s="18">
        <f t="shared" ca="1" si="388"/>
        <v>0</v>
      </c>
      <c r="FP183" s="18">
        <f t="shared" ca="1" si="388"/>
        <v>0</v>
      </c>
      <c r="FQ183" s="18">
        <f t="shared" ca="1" si="388"/>
        <v>0</v>
      </c>
      <c r="FR183" s="18">
        <f t="shared" ca="1" si="388"/>
        <v>0</v>
      </c>
    </row>
    <row r="184" spans="2:174">
      <c r="C184" s="184" t="s">
        <v>110</v>
      </c>
      <c r="D184" s="145"/>
      <c r="E184" s="97"/>
      <c r="F184" s="97"/>
      <c r="G184" s="97"/>
      <c r="H184" s="97"/>
      <c r="I184" s="131">
        <f ca="1">SUM(J184:FR184)</f>
        <v>1418246.3876388834</v>
      </c>
      <c r="J184" s="98">
        <f t="shared" ref="J184:AO184" si="389">J180+J183</f>
        <v>0</v>
      </c>
      <c r="K184" s="98">
        <f t="shared" ca="1" si="389"/>
        <v>0</v>
      </c>
      <c r="L184" s="98">
        <f t="shared" ca="1" si="389"/>
        <v>0</v>
      </c>
      <c r="M184" s="98">
        <f t="shared" ca="1" si="389"/>
        <v>0</v>
      </c>
      <c r="N184" s="98">
        <f t="shared" ca="1" si="389"/>
        <v>0</v>
      </c>
      <c r="O184" s="98">
        <f t="shared" ca="1" si="389"/>
        <v>0</v>
      </c>
      <c r="P184" s="98">
        <f t="shared" ca="1" si="389"/>
        <v>0</v>
      </c>
      <c r="Q184" s="98">
        <f t="shared" ca="1" si="389"/>
        <v>0</v>
      </c>
      <c r="R184" s="98">
        <f t="shared" ca="1" si="389"/>
        <v>0</v>
      </c>
      <c r="S184" s="98">
        <f t="shared" ca="1" si="389"/>
        <v>0</v>
      </c>
      <c r="T184" s="98">
        <f t="shared" ca="1" si="389"/>
        <v>0</v>
      </c>
      <c r="U184" s="98">
        <f t="shared" ca="1" si="389"/>
        <v>0</v>
      </c>
      <c r="V184" s="98">
        <f t="shared" ca="1" si="389"/>
        <v>0</v>
      </c>
      <c r="W184" s="98">
        <f t="shared" ca="1" si="389"/>
        <v>0</v>
      </c>
      <c r="X184" s="98">
        <f t="shared" ca="1" si="389"/>
        <v>0</v>
      </c>
      <c r="Y184" s="98">
        <f t="shared" ca="1" si="389"/>
        <v>0</v>
      </c>
      <c r="Z184" s="98">
        <f t="shared" ca="1" si="389"/>
        <v>0</v>
      </c>
      <c r="AA184" s="98">
        <f t="shared" ca="1" si="389"/>
        <v>0</v>
      </c>
      <c r="AB184" s="98">
        <f t="shared" ca="1" si="389"/>
        <v>2779.4851426527912</v>
      </c>
      <c r="AC184" s="98">
        <f t="shared" ca="1" si="389"/>
        <v>11175.188555848934</v>
      </c>
      <c r="AD184" s="98">
        <f t="shared" ca="1" si="389"/>
        <v>9695.7176211785154</v>
      </c>
      <c r="AE184" s="98">
        <f t="shared" ca="1" si="389"/>
        <v>4870.4188992734462</v>
      </c>
      <c r="AF184" s="98">
        <f t="shared" ca="1" si="389"/>
        <v>2684.1833252249962</v>
      </c>
      <c r="AG184" s="98">
        <f t="shared" ca="1" si="389"/>
        <v>11200.407342199043</v>
      </c>
      <c r="AH184" s="98">
        <f t="shared" ca="1" si="389"/>
        <v>9608.6748184786484</v>
      </c>
      <c r="AI184" s="98">
        <f t="shared" ca="1" si="389"/>
        <v>4660.7886876747607</v>
      </c>
      <c r="AJ184" s="98">
        <f t="shared" ca="1" si="389"/>
        <v>2742.7869479211158</v>
      </c>
      <c r="AK184" s="98">
        <f t="shared" ca="1" si="389"/>
        <v>11521.396998890876</v>
      </c>
      <c r="AL184" s="98">
        <f t="shared" ca="1" si="389"/>
        <v>10043.903675534551</v>
      </c>
      <c r="AM184" s="98">
        <f t="shared" ca="1" si="389"/>
        <v>4942.513938119574</v>
      </c>
      <c r="AN184" s="98">
        <f t="shared" ca="1" si="389"/>
        <v>2686.5846084336708</v>
      </c>
      <c r="AO184" s="98">
        <f t="shared" ca="1" si="389"/>
        <v>11466.196997066712</v>
      </c>
      <c r="AP184" s="98">
        <f t="shared" ref="AP184:BU184" ca="1" si="390">AP180+AP183</f>
        <v>9989.3041412721468</v>
      </c>
      <c r="AQ184" s="98">
        <f t="shared" ca="1" si="390"/>
        <v>4888.0913063306934</v>
      </c>
      <c r="AR184" s="98">
        <f t="shared" ca="1" si="390"/>
        <v>2631.7048169851932</v>
      </c>
      <c r="AS184" s="98">
        <f t="shared" ca="1" si="390"/>
        <v>11411.317205618234</v>
      </c>
      <c r="AT184" s="98">
        <f t="shared" ca="1" si="390"/>
        <v>9732.34024533509</v>
      </c>
      <c r="AU184" s="98">
        <f t="shared" ca="1" si="390"/>
        <v>4651.5848089922592</v>
      </c>
      <c r="AV184" s="98">
        <f t="shared" ca="1" si="390"/>
        <v>2436.9974002615063</v>
      </c>
      <c r="AW184" s="98">
        <f t="shared" ca="1" si="390"/>
        <v>11216.609788894548</v>
      </c>
      <c r="AX184" s="98">
        <f t="shared" ca="1" si="390"/>
        <v>9733.2920134009219</v>
      </c>
      <c r="AY184" s="98">
        <f t="shared" ca="1" si="390"/>
        <v>4629.5294175274039</v>
      </c>
      <c r="AZ184" s="98">
        <f t="shared" ca="1" si="390"/>
        <v>2370.5931672498346</v>
      </c>
      <c r="BA184" s="98">
        <f t="shared" ca="1" si="390"/>
        <v>11150.205555882876</v>
      </c>
      <c r="BB184" s="98">
        <f t="shared" ca="1" si="390"/>
        <v>9672.1970564716285</v>
      </c>
      <c r="BC184" s="98">
        <f t="shared" ca="1" si="390"/>
        <v>4567.9081417649022</v>
      </c>
      <c r="BD184" s="98">
        <f t="shared" ca="1" si="390"/>
        <v>2308.4455726541282</v>
      </c>
      <c r="BE184" s="98">
        <f t="shared" ca="1" si="390"/>
        <v>11088.05796128717</v>
      </c>
      <c r="BF184" s="98">
        <f t="shared" ca="1" si="390"/>
        <v>9609.6969155329607</v>
      </c>
      <c r="BG184" s="98">
        <f t="shared" ca="1" si="390"/>
        <v>4504.8695766598639</v>
      </c>
      <c r="BH184" s="98">
        <f t="shared" ca="1" si="390"/>
        <v>2246.9428817991593</v>
      </c>
      <c r="BI184" s="98">
        <f t="shared" ca="1" si="390"/>
        <v>11026.555270432204</v>
      </c>
      <c r="BJ184" s="98">
        <f t="shared" ca="1" si="390"/>
        <v>9529.3047467463439</v>
      </c>
      <c r="BK184" s="98">
        <f t="shared" ca="1" si="390"/>
        <v>4448.5493104035131</v>
      </c>
      <c r="BL184" s="98">
        <f t="shared" ca="1" si="390"/>
        <v>2188.0872694881973</v>
      </c>
      <c r="BM184" s="98">
        <f t="shared" ca="1" si="390"/>
        <v>10967.699658121241</v>
      </c>
      <c r="BN184" s="98">
        <f t="shared" ca="1" si="390"/>
        <v>12086.118524168684</v>
      </c>
      <c r="BO184" s="98">
        <f t="shared" ca="1" si="390"/>
        <v>6119.8996952440202</v>
      </c>
      <c r="BP184" s="98">
        <f t="shared" ca="1" si="390"/>
        <v>3456.764845483749</v>
      </c>
      <c r="BQ184" s="98">
        <f t="shared" ca="1" si="390"/>
        <v>13688.75517756254</v>
      </c>
      <c r="BR184" s="98">
        <f t="shared" ca="1" si="390"/>
        <v>12537.075106244141</v>
      </c>
      <c r="BS184" s="98">
        <f t="shared" ca="1" si="390"/>
        <v>6406.8103900724045</v>
      </c>
      <c r="BT184" s="98">
        <f t="shared" ca="1" si="390"/>
        <v>3671.6985785465322</v>
      </c>
      <c r="BU184" s="98">
        <f t="shared" ca="1" si="390"/>
        <v>14194.143318805527</v>
      </c>
      <c r="BV184" s="98">
        <f t="shared" ref="BV184:DA184" ca="1" si="391">BV180+BV183</f>
        <v>13010.367827411814</v>
      </c>
      <c r="BW184" s="98">
        <f t="shared" ca="1" si="391"/>
        <v>6708.9864194441334</v>
      </c>
      <c r="BX184" s="98">
        <f t="shared" ca="1" si="391"/>
        <v>3897.5595903261392</v>
      </c>
      <c r="BY184" s="98">
        <f t="shared" ca="1" si="391"/>
        <v>14713.914544951276</v>
      </c>
      <c r="BZ184" s="98">
        <f t="shared" ca="1" si="391"/>
        <v>13475.623920893035</v>
      </c>
      <c r="CA184" s="98">
        <f t="shared" ca="1" si="391"/>
        <v>6998.3146866685556</v>
      </c>
      <c r="CB184" s="98">
        <f t="shared" ca="1" si="391"/>
        <v>4137.3005935065094</v>
      </c>
      <c r="CC184" s="98">
        <f t="shared" ca="1" si="391"/>
        <v>15255.730175093526</v>
      </c>
      <c r="CD184" s="98">
        <f t="shared" ca="1" si="391"/>
        <v>13997.867030825331</v>
      </c>
      <c r="CE184" s="98">
        <f t="shared" ca="1" si="391"/>
        <v>7339.8135996921164</v>
      </c>
      <c r="CF184" s="98">
        <f t="shared" ca="1" si="391"/>
        <v>4369.3420792866209</v>
      </c>
      <c r="CG184" s="98">
        <f t="shared" ca="1" si="391"/>
        <v>15798.236045994061</v>
      </c>
      <c r="CH184" s="98">
        <f t="shared" ca="1" si="391"/>
        <v>11851.825167541396</v>
      </c>
      <c r="CI184" s="98">
        <f t="shared" ca="1" si="391"/>
        <v>5942.6323052974449</v>
      </c>
      <c r="CJ184" s="98">
        <f t="shared" ca="1" si="391"/>
        <v>3208.5742402289243</v>
      </c>
      <c r="CK184" s="98">
        <f t="shared" ca="1" si="391"/>
        <v>13722.049794193037</v>
      </c>
      <c r="CL184" s="98">
        <f t="shared" ca="1" si="391"/>
        <v>12708.069627829518</v>
      </c>
      <c r="CM184" s="98">
        <f t="shared" ca="1" si="391"/>
        <v>6356.8883780375136</v>
      </c>
      <c r="CN184" s="98">
        <f t="shared" ca="1" si="391"/>
        <v>3408.8917910534956</v>
      </c>
      <c r="CO184" s="98">
        <f t="shared" ca="1" si="391"/>
        <v>14194.343657180962</v>
      </c>
      <c r="CP184" s="98">
        <f t="shared" ca="1" si="391"/>
        <v>12825.474912366906</v>
      </c>
      <c r="CQ184" s="98">
        <f t="shared" ca="1" si="391"/>
        <v>6407.3530359562583</v>
      </c>
      <c r="CR184" s="98">
        <f t="shared" ca="1" si="391"/>
        <v>3567.9845863897126</v>
      </c>
      <c r="CS184" s="98">
        <f t="shared" ca="1" si="391"/>
        <v>14585.213914042924</v>
      </c>
      <c r="CT184" s="98">
        <f t="shared" ca="1" si="391"/>
        <v>13935.778519861862</v>
      </c>
      <c r="CU184" s="98">
        <f t="shared" ca="1" si="391"/>
        <v>7155.307672603979</v>
      </c>
      <c r="CV184" s="98">
        <f t="shared" ca="1" si="391"/>
        <v>4123.5952363562992</v>
      </c>
      <c r="CW184" s="98">
        <f t="shared" ca="1" si="391"/>
        <v>15769.031817833453</v>
      </c>
      <c r="CX184" s="98">
        <f t="shared" ca="1" si="391"/>
        <v>13840.99008423417</v>
      </c>
      <c r="CY184" s="98">
        <f t="shared" ca="1" si="391"/>
        <v>7055.6729166392879</v>
      </c>
      <c r="CZ184" s="98">
        <f t="shared" ca="1" si="391"/>
        <v>4025.8998921345647</v>
      </c>
      <c r="DA184" s="98">
        <f t="shared" ca="1" si="391"/>
        <v>15667.831928103493</v>
      </c>
      <c r="DB184" s="98">
        <f t="shared" ref="DB184:EG184" ca="1" si="392">DB180+DB183</f>
        <v>14649.31242274278</v>
      </c>
      <c r="DC184" s="98">
        <f t="shared" ca="1" si="392"/>
        <v>7532.2458709946814</v>
      </c>
      <c r="DD184" s="98">
        <f t="shared" ca="1" si="392"/>
        <v>4353.2499416432302</v>
      </c>
      <c r="DE184" s="98">
        <f t="shared" ca="1" si="392"/>
        <v>16558.555923808835</v>
      </c>
      <c r="DF184" s="98">
        <f t="shared" ca="1" si="392"/>
        <v>14783.131916436763</v>
      </c>
      <c r="DG184" s="98">
        <f t="shared" ca="1" si="392"/>
        <v>7589.8813751995849</v>
      </c>
      <c r="DH184" s="98">
        <f t="shared" ca="1" si="392"/>
        <v>4407.1863866711874</v>
      </c>
      <c r="DI184" s="98">
        <f t="shared" ca="1" si="392"/>
        <v>16754.775892384583</v>
      </c>
      <c r="DJ184" s="98">
        <f t="shared" ca="1" si="392"/>
        <v>14985.489829392842</v>
      </c>
      <c r="DK184" s="98">
        <f t="shared" ca="1" si="392"/>
        <v>7701.044644271703</v>
      </c>
      <c r="DL184" s="98">
        <f t="shared" ca="1" si="392"/>
        <v>4447.1842258571496</v>
      </c>
      <c r="DM184" s="98">
        <f t="shared" ca="1" si="392"/>
        <v>16941.054947612814</v>
      </c>
      <c r="DN184" s="98">
        <f t="shared" ca="1" si="392"/>
        <v>15024.507852960061</v>
      </c>
      <c r="DO184" s="98">
        <f t="shared" ca="1" si="392"/>
        <v>7695.8106390114708</v>
      </c>
      <c r="DP184" s="98">
        <f t="shared" ca="1" si="392"/>
        <v>4421.8001603631719</v>
      </c>
      <c r="DQ184" s="98">
        <f t="shared" ca="1" si="392"/>
        <v>16991.076851580863</v>
      </c>
      <c r="DR184" s="98">
        <f t="shared" ca="1" si="392"/>
        <v>15309.454007723569</v>
      </c>
      <c r="DS184" s="98">
        <f t="shared" ca="1" si="392"/>
        <v>7858.8302212244171</v>
      </c>
      <c r="DT184" s="98">
        <f t="shared" ca="1" si="392"/>
        <v>4530.040181839714</v>
      </c>
      <c r="DU184" s="98">
        <f t="shared" ca="1" si="392"/>
        <v>17306.879268309636</v>
      </c>
      <c r="DV184" s="98">
        <f t="shared" ca="1" si="392"/>
        <v>15490.15257700704</v>
      </c>
      <c r="DW184" s="98">
        <f t="shared" ca="1" si="392"/>
        <v>7871.4515696425178</v>
      </c>
      <c r="DX184" s="98">
        <f t="shared" ca="1" si="392"/>
        <v>4497.0878429112463</v>
      </c>
      <c r="DY184" s="98">
        <f t="shared" ca="1" si="392"/>
        <v>17571.263078156924</v>
      </c>
      <c r="DZ184" s="98">
        <f t="shared" ca="1" si="392"/>
        <v>16122.919588790435</v>
      </c>
      <c r="EA184" s="98">
        <f t="shared" ca="1" si="392"/>
        <v>8271.8560580134945</v>
      </c>
      <c r="EB184" s="98">
        <f t="shared" ca="1" si="392"/>
        <v>4623.0462628737268</v>
      </c>
      <c r="EC184" s="98">
        <f t="shared" ca="1" si="392"/>
        <v>17945.543101324682</v>
      </c>
      <c r="ED184" s="98">
        <f t="shared" ca="1" si="392"/>
        <v>16498.60680005026</v>
      </c>
      <c r="EE184" s="98">
        <f t="shared" ca="1" si="392"/>
        <v>8493.3793893530856</v>
      </c>
      <c r="EF184" s="98">
        <f t="shared" ca="1" si="392"/>
        <v>4915.1996699671736</v>
      </c>
      <c r="EG184" s="98">
        <f t="shared" ca="1" si="392"/>
        <v>18638.296095682785</v>
      </c>
      <c r="EH184" s="98">
        <f t="shared" ref="EH184:FM184" ca="1" si="393">EH180+EH183</f>
        <v>16870.416647351391</v>
      </c>
      <c r="EI184" s="98">
        <f t="shared" ca="1" si="393"/>
        <v>8711.1502326737645</v>
      </c>
      <c r="EJ184" s="98">
        <f t="shared" ca="1" si="393"/>
        <v>5063.9338413805444</v>
      </c>
      <c r="EK184" s="98">
        <f t="shared" ca="1" si="393"/>
        <v>19050.693846182028</v>
      </c>
      <c r="EL184" s="98">
        <f t="shared" ca="1" si="393"/>
        <v>17136.748871568649</v>
      </c>
      <c r="EM184" s="98">
        <f t="shared" ca="1" si="393"/>
        <v>8854.432617923565</v>
      </c>
      <c r="EN184" s="98">
        <f t="shared" ca="1" si="393"/>
        <v>5185.574547979345</v>
      </c>
      <c r="EO184" s="98">
        <f t="shared" ca="1" si="393"/>
        <v>19400.519884659301</v>
      </c>
      <c r="EP184" s="98">
        <f t="shared" ca="1" si="393"/>
        <v>17533.996268319574</v>
      </c>
      <c r="EQ184" s="98">
        <f t="shared" ca="1" si="393"/>
        <v>8978.1793112891864</v>
      </c>
      <c r="ER184" s="98">
        <f t="shared" ca="1" si="393"/>
        <v>5151.3993440660679</v>
      </c>
      <c r="ES184" s="98">
        <f t="shared" ca="1" si="393"/>
        <v>19809.941721479834</v>
      </c>
      <c r="ET184" s="98">
        <f t="shared" ca="1" si="393"/>
        <v>17973.220475386861</v>
      </c>
      <c r="EU184" s="98">
        <f t="shared" ca="1" si="393"/>
        <v>9237.056947970359</v>
      </c>
      <c r="EV184" s="98">
        <f t="shared" ca="1" si="393"/>
        <v>5329.5820038342708</v>
      </c>
      <c r="EW184" s="98">
        <f t="shared" ca="1" si="393"/>
        <v>20298.159929115514</v>
      </c>
      <c r="EX184" s="98">
        <f t="shared" ca="1" si="393"/>
        <v>18909.977659762786</v>
      </c>
      <c r="EY184" s="98">
        <f t="shared" ca="1" si="393"/>
        <v>9836.8641643220981</v>
      </c>
      <c r="EZ184" s="98">
        <f t="shared" ca="1" si="393"/>
        <v>5778.8567474452657</v>
      </c>
      <c r="FA184" s="98">
        <f t="shared" ca="1" si="393"/>
        <v>21324.087398657939</v>
      </c>
      <c r="FB184" s="98">
        <f t="shared" ca="1" si="393"/>
        <v>19256.270198337392</v>
      </c>
      <c r="FC184" s="98">
        <f t="shared" ca="1" si="393"/>
        <v>10030.662538973338</v>
      </c>
      <c r="FD184" s="98">
        <f t="shared" ca="1" si="393"/>
        <v>5940.9858083635381</v>
      </c>
      <c r="FE184" s="98">
        <f t="shared" ca="1" si="393"/>
        <v>21773.757159777528</v>
      </c>
      <c r="FF184" s="98">
        <f t="shared" ca="1" si="393"/>
        <v>19970.772774218891</v>
      </c>
      <c r="FG184" s="98">
        <f t="shared" ca="1" si="393"/>
        <v>10474.758056469491</v>
      </c>
      <c r="FH184" s="98">
        <f t="shared" ca="1" si="393"/>
        <v>6227.6409081302436</v>
      </c>
      <c r="FI184" s="98">
        <f t="shared" ca="1" si="393"/>
        <v>22498.504451809757</v>
      </c>
      <c r="FJ184" s="98">
        <f t="shared" ca="1" si="393"/>
        <v>20660.409719275332</v>
      </c>
      <c r="FK184" s="98">
        <f t="shared" ca="1" si="393"/>
        <v>10901.65555264147</v>
      </c>
      <c r="FL184" s="98">
        <f t="shared" ca="1" si="393"/>
        <v>0</v>
      </c>
      <c r="FM184" s="98">
        <f t="shared" ca="1" si="393"/>
        <v>0</v>
      </c>
      <c r="FN184" s="98">
        <f ca="1">FN180+FN183</f>
        <v>0</v>
      </c>
      <c r="FO184" s="98">
        <f ca="1">FO180+FO183</f>
        <v>0</v>
      </c>
      <c r="FP184" s="98">
        <f ca="1">FP180+FP183</f>
        <v>0</v>
      </c>
      <c r="FQ184" s="98">
        <f ca="1">FQ180+FQ183</f>
        <v>0</v>
      </c>
      <c r="FR184" s="98">
        <f ca="1">FR180+FR183</f>
        <v>0</v>
      </c>
    </row>
    <row r="185" spans="2:174"/>
    <row r="186" spans="2:174">
      <c r="B186" s="30" t="s">
        <v>1074</v>
      </c>
    </row>
    <row r="187" spans="2:174">
      <c r="B187" s="30"/>
      <c r="C187" t="s">
        <v>377</v>
      </c>
      <c r="D187" s="144" t="s">
        <v>974</v>
      </c>
      <c r="F187" s="18"/>
      <c r="I187" s="131">
        <f t="shared" ref="I187:I203" si="394">SUM(J187:FR187)</f>
        <v>0</v>
      </c>
      <c r="J187" s="18">
        <f t="shared" ref="J187:AO187" si="395">-J614</f>
        <v>0</v>
      </c>
      <c r="K187" s="18">
        <f t="shared" si="395"/>
        <v>0</v>
      </c>
      <c r="L187" s="18">
        <f t="shared" si="395"/>
        <v>0</v>
      </c>
      <c r="M187" s="18">
        <f t="shared" si="395"/>
        <v>0</v>
      </c>
      <c r="N187" s="18">
        <f t="shared" si="395"/>
        <v>0</v>
      </c>
      <c r="O187" s="18">
        <f t="shared" si="395"/>
        <v>0</v>
      </c>
      <c r="P187" s="18">
        <f t="shared" si="395"/>
        <v>0</v>
      </c>
      <c r="Q187" s="18">
        <f t="shared" si="395"/>
        <v>0</v>
      </c>
      <c r="R187" s="18">
        <f t="shared" si="395"/>
        <v>0</v>
      </c>
      <c r="S187" s="18">
        <f t="shared" si="395"/>
        <v>0</v>
      </c>
      <c r="T187" s="18">
        <f t="shared" si="395"/>
        <v>0</v>
      </c>
      <c r="U187" s="18">
        <f t="shared" si="395"/>
        <v>0</v>
      </c>
      <c r="V187" s="18">
        <f t="shared" si="395"/>
        <v>0</v>
      </c>
      <c r="W187" s="18">
        <f t="shared" si="395"/>
        <v>0</v>
      </c>
      <c r="X187" s="18">
        <f t="shared" si="395"/>
        <v>0</v>
      </c>
      <c r="Y187" s="18">
        <f t="shared" si="395"/>
        <v>0</v>
      </c>
      <c r="Z187" s="18">
        <f t="shared" si="395"/>
        <v>0</v>
      </c>
      <c r="AA187" s="18">
        <f t="shared" si="395"/>
        <v>0</v>
      </c>
      <c r="AB187" s="18">
        <f t="shared" si="395"/>
        <v>0</v>
      </c>
      <c r="AC187" s="18">
        <f t="shared" si="395"/>
        <v>0</v>
      </c>
      <c r="AD187" s="18">
        <f t="shared" si="395"/>
        <v>0</v>
      </c>
      <c r="AE187" s="18">
        <f t="shared" si="395"/>
        <v>0</v>
      </c>
      <c r="AF187" s="18">
        <f t="shared" si="395"/>
        <v>0</v>
      </c>
      <c r="AG187" s="18">
        <f t="shared" si="395"/>
        <v>0</v>
      </c>
      <c r="AH187" s="18">
        <f t="shared" si="395"/>
        <v>0</v>
      </c>
      <c r="AI187" s="18">
        <f t="shared" si="395"/>
        <v>0</v>
      </c>
      <c r="AJ187" s="18">
        <f t="shared" si="395"/>
        <v>0</v>
      </c>
      <c r="AK187" s="18">
        <f t="shared" si="395"/>
        <v>0</v>
      </c>
      <c r="AL187" s="18">
        <f t="shared" si="395"/>
        <v>0</v>
      </c>
      <c r="AM187" s="18">
        <f t="shared" si="395"/>
        <v>0</v>
      </c>
      <c r="AN187" s="18">
        <f t="shared" si="395"/>
        <v>0</v>
      </c>
      <c r="AO187" s="18">
        <f t="shared" si="395"/>
        <v>0</v>
      </c>
      <c r="AP187" s="18">
        <f t="shared" ref="AP187:BU187" si="396">-AP614</f>
        <v>0</v>
      </c>
      <c r="AQ187" s="18">
        <f t="shared" si="396"/>
        <v>0</v>
      </c>
      <c r="AR187" s="18">
        <f t="shared" si="396"/>
        <v>0</v>
      </c>
      <c r="AS187" s="18">
        <f t="shared" si="396"/>
        <v>0</v>
      </c>
      <c r="AT187" s="18">
        <f t="shared" si="396"/>
        <v>0</v>
      </c>
      <c r="AU187" s="18">
        <f t="shared" si="396"/>
        <v>0</v>
      </c>
      <c r="AV187" s="18">
        <f t="shared" si="396"/>
        <v>0</v>
      </c>
      <c r="AW187" s="18">
        <f t="shared" si="396"/>
        <v>0</v>
      </c>
      <c r="AX187" s="18">
        <f t="shared" si="396"/>
        <v>0</v>
      </c>
      <c r="AY187" s="18">
        <f t="shared" si="396"/>
        <v>0</v>
      </c>
      <c r="AZ187" s="18">
        <f t="shared" si="396"/>
        <v>0</v>
      </c>
      <c r="BA187" s="18">
        <f t="shared" si="396"/>
        <v>0</v>
      </c>
      <c r="BB187" s="18">
        <f t="shared" si="396"/>
        <v>0</v>
      </c>
      <c r="BC187" s="18">
        <f t="shared" si="396"/>
        <v>0</v>
      </c>
      <c r="BD187" s="18">
        <f t="shared" si="396"/>
        <v>0</v>
      </c>
      <c r="BE187" s="18">
        <f t="shared" si="396"/>
        <v>0</v>
      </c>
      <c r="BF187" s="18">
        <f t="shared" si="396"/>
        <v>0</v>
      </c>
      <c r="BG187" s="18">
        <f t="shared" si="396"/>
        <v>0</v>
      </c>
      <c r="BH187" s="18">
        <f t="shared" si="396"/>
        <v>0</v>
      </c>
      <c r="BI187" s="18">
        <f t="shared" si="396"/>
        <v>0</v>
      </c>
      <c r="BJ187" s="18">
        <f t="shared" si="396"/>
        <v>0</v>
      </c>
      <c r="BK187" s="18">
        <f t="shared" si="396"/>
        <v>0</v>
      </c>
      <c r="BL187" s="18">
        <f t="shared" si="396"/>
        <v>0</v>
      </c>
      <c r="BM187" s="18">
        <f t="shared" si="396"/>
        <v>0</v>
      </c>
      <c r="BN187" s="18">
        <f t="shared" si="396"/>
        <v>0</v>
      </c>
      <c r="BO187" s="18">
        <f t="shared" si="396"/>
        <v>0</v>
      </c>
      <c r="BP187" s="18">
        <f t="shared" si="396"/>
        <v>0</v>
      </c>
      <c r="BQ187" s="18">
        <f t="shared" si="396"/>
        <v>0</v>
      </c>
      <c r="BR187" s="18">
        <f t="shared" si="396"/>
        <v>0</v>
      </c>
      <c r="BS187" s="18">
        <f t="shared" si="396"/>
        <v>0</v>
      </c>
      <c r="BT187" s="18">
        <f t="shared" si="396"/>
        <v>0</v>
      </c>
      <c r="BU187" s="18">
        <f t="shared" si="396"/>
        <v>0</v>
      </c>
      <c r="BV187" s="18">
        <f t="shared" ref="BV187:DA187" si="397">-BV614</f>
        <v>0</v>
      </c>
      <c r="BW187" s="18">
        <f t="shared" si="397"/>
        <v>0</v>
      </c>
      <c r="BX187" s="18">
        <f t="shared" si="397"/>
        <v>0</v>
      </c>
      <c r="BY187" s="18">
        <f t="shared" si="397"/>
        <v>0</v>
      </c>
      <c r="BZ187" s="18">
        <f t="shared" si="397"/>
        <v>0</v>
      </c>
      <c r="CA187" s="18">
        <f t="shared" si="397"/>
        <v>0</v>
      </c>
      <c r="CB187" s="18">
        <f t="shared" si="397"/>
        <v>0</v>
      </c>
      <c r="CC187" s="18">
        <f t="shared" si="397"/>
        <v>0</v>
      </c>
      <c r="CD187" s="18">
        <f t="shared" si="397"/>
        <v>0</v>
      </c>
      <c r="CE187" s="18">
        <f t="shared" si="397"/>
        <v>0</v>
      </c>
      <c r="CF187" s="18">
        <f t="shared" si="397"/>
        <v>0</v>
      </c>
      <c r="CG187" s="18">
        <f t="shared" si="397"/>
        <v>0</v>
      </c>
      <c r="CH187" s="18">
        <f t="shared" si="397"/>
        <v>0</v>
      </c>
      <c r="CI187" s="18">
        <f t="shared" si="397"/>
        <v>0</v>
      </c>
      <c r="CJ187" s="18">
        <f t="shared" si="397"/>
        <v>0</v>
      </c>
      <c r="CK187" s="18">
        <f t="shared" si="397"/>
        <v>0</v>
      </c>
      <c r="CL187" s="18">
        <f t="shared" si="397"/>
        <v>0</v>
      </c>
      <c r="CM187" s="18">
        <f t="shared" si="397"/>
        <v>0</v>
      </c>
      <c r="CN187" s="18">
        <f t="shared" si="397"/>
        <v>0</v>
      </c>
      <c r="CO187" s="18">
        <f t="shared" si="397"/>
        <v>0</v>
      </c>
      <c r="CP187" s="18">
        <f t="shared" si="397"/>
        <v>0</v>
      </c>
      <c r="CQ187" s="18">
        <f t="shared" si="397"/>
        <v>0</v>
      </c>
      <c r="CR187" s="18">
        <f t="shared" si="397"/>
        <v>0</v>
      </c>
      <c r="CS187" s="18">
        <f t="shared" si="397"/>
        <v>0</v>
      </c>
      <c r="CT187" s="18">
        <f t="shared" si="397"/>
        <v>0</v>
      </c>
      <c r="CU187" s="18">
        <f t="shared" si="397"/>
        <v>0</v>
      </c>
      <c r="CV187" s="18">
        <f t="shared" si="397"/>
        <v>0</v>
      </c>
      <c r="CW187" s="18">
        <f t="shared" si="397"/>
        <v>0</v>
      </c>
      <c r="CX187" s="18">
        <f t="shared" si="397"/>
        <v>0</v>
      </c>
      <c r="CY187" s="18">
        <f t="shared" si="397"/>
        <v>0</v>
      </c>
      <c r="CZ187" s="18">
        <f t="shared" si="397"/>
        <v>0</v>
      </c>
      <c r="DA187" s="18">
        <f t="shared" si="397"/>
        <v>0</v>
      </c>
      <c r="DB187" s="18">
        <f t="shared" ref="DB187:EG187" si="398">-DB614</f>
        <v>0</v>
      </c>
      <c r="DC187" s="18">
        <f t="shared" si="398"/>
        <v>0</v>
      </c>
      <c r="DD187" s="18">
        <f t="shared" si="398"/>
        <v>0</v>
      </c>
      <c r="DE187" s="18">
        <f t="shared" si="398"/>
        <v>0</v>
      </c>
      <c r="DF187" s="18">
        <f t="shared" si="398"/>
        <v>0</v>
      </c>
      <c r="DG187" s="18">
        <f t="shared" si="398"/>
        <v>0</v>
      </c>
      <c r="DH187" s="18">
        <f t="shared" si="398"/>
        <v>0</v>
      </c>
      <c r="DI187" s="18">
        <f t="shared" si="398"/>
        <v>0</v>
      </c>
      <c r="DJ187" s="18">
        <f t="shared" si="398"/>
        <v>0</v>
      </c>
      <c r="DK187" s="18">
        <f t="shared" si="398"/>
        <v>0</v>
      </c>
      <c r="DL187" s="18">
        <f t="shared" si="398"/>
        <v>0</v>
      </c>
      <c r="DM187" s="18">
        <f t="shared" si="398"/>
        <v>0</v>
      </c>
      <c r="DN187" s="18">
        <f t="shared" si="398"/>
        <v>0</v>
      </c>
      <c r="DO187" s="18">
        <f t="shared" si="398"/>
        <v>0</v>
      </c>
      <c r="DP187" s="18">
        <f t="shared" si="398"/>
        <v>0</v>
      </c>
      <c r="DQ187" s="18">
        <f t="shared" si="398"/>
        <v>0</v>
      </c>
      <c r="DR187" s="18">
        <f t="shared" si="398"/>
        <v>0</v>
      </c>
      <c r="DS187" s="18">
        <f t="shared" si="398"/>
        <v>0</v>
      </c>
      <c r="DT187" s="18">
        <f t="shared" si="398"/>
        <v>0</v>
      </c>
      <c r="DU187" s="18">
        <f t="shared" si="398"/>
        <v>0</v>
      </c>
      <c r="DV187" s="18">
        <f t="shared" si="398"/>
        <v>0</v>
      </c>
      <c r="DW187" s="18">
        <f t="shared" si="398"/>
        <v>0</v>
      </c>
      <c r="DX187" s="18">
        <f t="shared" si="398"/>
        <v>0</v>
      </c>
      <c r="DY187" s="18">
        <f t="shared" si="398"/>
        <v>0</v>
      </c>
      <c r="DZ187" s="18">
        <f t="shared" si="398"/>
        <v>0</v>
      </c>
      <c r="EA187" s="18">
        <f t="shared" si="398"/>
        <v>0</v>
      </c>
      <c r="EB187" s="18">
        <f t="shared" si="398"/>
        <v>0</v>
      </c>
      <c r="EC187" s="18">
        <f t="shared" si="398"/>
        <v>0</v>
      </c>
      <c r="ED187" s="18">
        <f t="shared" si="398"/>
        <v>0</v>
      </c>
      <c r="EE187" s="18">
        <f t="shared" si="398"/>
        <v>0</v>
      </c>
      <c r="EF187" s="18">
        <f t="shared" si="398"/>
        <v>0</v>
      </c>
      <c r="EG187" s="18">
        <f t="shared" si="398"/>
        <v>0</v>
      </c>
      <c r="EH187" s="18">
        <f t="shared" ref="EH187:FM187" si="399">-EH614</f>
        <v>0</v>
      </c>
      <c r="EI187" s="18">
        <f t="shared" si="399"/>
        <v>0</v>
      </c>
      <c r="EJ187" s="18">
        <f t="shared" si="399"/>
        <v>0</v>
      </c>
      <c r="EK187" s="18">
        <f t="shared" si="399"/>
        <v>0</v>
      </c>
      <c r="EL187" s="18">
        <f t="shared" si="399"/>
        <v>0</v>
      </c>
      <c r="EM187" s="18">
        <f t="shared" si="399"/>
        <v>0</v>
      </c>
      <c r="EN187" s="18">
        <f t="shared" si="399"/>
        <v>0</v>
      </c>
      <c r="EO187" s="18">
        <f t="shared" si="399"/>
        <v>0</v>
      </c>
      <c r="EP187" s="18">
        <f t="shared" si="399"/>
        <v>0</v>
      </c>
      <c r="EQ187" s="18">
        <f t="shared" si="399"/>
        <v>0</v>
      </c>
      <c r="ER187" s="18">
        <f t="shared" si="399"/>
        <v>0</v>
      </c>
      <c r="ES187" s="18">
        <f t="shared" si="399"/>
        <v>0</v>
      </c>
      <c r="ET187" s="18">
        <f t="shared" si="399"/>
        <v>0</v>
      </c>
      <c r="EU187" s="18">
        <f t="shared" si="399"/>
        <v>0</v>
      </c>
      <c r="EV187" s="18">
        <f t="shared" si="399"/>
        <v>0</v>
      </c>
      <c r="EW187" s="18">
        <f t="shared" si="399"/>
        <v>0</v>
      </c>
      <c r="EX187" s="18">
        <f t="shared" si="399"/>
        <v>0</v>
      </c>
      <c r="EY187" s="18">
        <f t="shared" si="399"/>
        <v>0</v>
      </c>
      <c r="EZ187" s="18">
        <f t="shared" si="399"/>
        <v>0</v>
      </c>
      <c r="FA187" s="18">
        <f t="shared" si="399"/>
        <v>0</v>
      </c>
      <c r="FB187" s="18">
        <f t="shared" si="399"/>
        <v>0</v>
      </c>
      <c r="FC187" s="18">
        <f t="shared" si="399"/>
        <v>0</v>
      </c>
      <c r="FD187" s="18">
        <f t="shared" si="399"/>
        <v>0</v>
      </c>
      <c r="FE187" s="18">
        <f t="shared" si="399"/>
        <v>0</v>
      </c>
      <c r="FF187" s="18">
        <f t="shared" si="399"/>
        <v>0</v>
      </c>
      <c r="FG187" s="18">
        <f t="shared" si="399"/>
        <v>0</v>
      </c>
      <c r="FH187" s="18">
        <f t="shared" si="399"/>
        <v>0</v>
      </c>
      <c r="FI187" s="18">
        <f t="shared" si="399"/>
        <v>0</v>
      </c>
      <c r="FJ187" s="18">
        <f t="shared" si="399"/>
        <v>0</v>
      </c>
      <c r="FK187" s="18">
        <f t="shared" si="399"/>
        <v>0</v>
      </c>
      <c r="FL187" s="18">
        <f t="shared" si="399"/>
        <v>0</v>
      </c>
      <c r="FM187" s="18">
        <f t="shared" si="399"/>
        <v>0</v>
      </c>
      <c r="FN187" s="18">
        <f>-FN614</f>
        <v>0</v>
      </c>
      <c r="FO187" s="18">
        <f>-FO614</f>
        <v>0</v>
      </c>
      <c r="FP187" s="18">
        <f>-FP614</f>
        <v>0</v>
      </c>
      <c r="FQ187" s="18">
        <f>-FQ614</f>
        <v>0</v>
      </c>
      <c r="FR187" s="18">
        <f>-FR614</f>
        <v>0</v>
      </c>
    </row>
    <row r="188" spans="2:174">
      <c r="C188" s="157" t="s">
        <v>366</v>
      </c>
      <c r="D188" s="144" t="s">
        <v>974</v>
      </c>
      <c r="E188" s="161"/>
      <c r="F188" s="400"/>
      <c r="I188" s="131">
        <f t="shared" si="394"/>
        <v>0</v>
      </c>
      <c r="J188" s="96"/>
      <c r="K188" s="96"/>
      <c r="L188" s="96"/>
      <c r="M188" s="96"/>
      <c r="N188" s="96"/>
      <c r="O188" s="96"/>
      <c r="P188" s="96"/>
      <c r="Q188" s="96"/>
      <c r="R188" s="96"/>
      <c r="S188" s="96"/>
      <c r="T188" s="96"/>
      <c r="U188" s="96"/>
      <c r="V188" s="96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  <c r="BI188" s="96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  <c r="BT188" s="96"/>
      <c r="BU188" s="96"/>
      <c r="BV188" s="96"/>
      <c r="BW188" s="96"/>
      <c r="BX188" s="96"/>
      <c r="BY188" s="96"/>
      <c r="BZ188" s="96"/>
      <c r="CA188" s="96"/>
      <c r="CB188" s="96"/>
      <c r="CC188" s="96"/>
      <c r="CD188" s="96"/>
      <c r="CE188" s="96"/>
      <c r="CF188" s="96"/>
      <c r="CG188" s="96"/>
      <c r="CH188" s="96"/>
      <c r="CI188" s="96"/>
      <c r="CJ188" s="96"/>
      <c r="CK188" s="96"/>
      <c r="CL188" s="96"/>
      <c r="CM188" s="96"/>
      <c r="CN188" s="96"/>
      <c r="CO188" s="96"/>
      <c r="CP188" s="96"/>
      <c r="CQ188" s="96"/>
      <c r="CR188" s="96"/>
      <c r="CS188" s="96"/>
      <c r="CT188" s="96"/>
      <c r="CU188" s="96"/>
      <c r="CV188" s="96"/>
      <c r="CW188" s="96"/>
      <c r="CX188" s="96"/>
      <c r="CY188" s="96"/>
      <c r="CZ188" s="96"/>
      <c r="DA188" s="96"/>
      <c r="DB188" s="96"/>
      <c r="DC188" s="96"/>
      <c r="DD188" s="96"/>
      <c r="DE188" s="96"/>
      <c r="DF188" s="96"/>
      <c r="DG188" s="96"/>
      <c r="DH188" s="96"/>
      <c r="DI188" s="96"/>
      <c r="DJ188" s="96"/>
      <c r="DK188" s="96"/>
      <c r="DL188" s="96"/>
      <c r="DM188" s="96"/>
      <c r="DN188" s="96"/>
      <c r="DO188" s="96"/>
      <c r="DP188" s="96"/>
      <c r="DQ188" s="96"/>
      <c r="DR188" s="96"/>
      <c r="DS188" s="96"/>
      <c r="DT188" s="96"/>
      <c r="DU188" s="96"/>
      <c r="DV188" s="96"/>
      <c r="DW188" s="96"/>
      <c r="DX188" s="96"/>
      <c r="DY188" s="96"/>
      <c r="DZ188" s="96"/>
      <c r="EA188" s="96"/>
      <c r="EB188" s="96"/>
      <c r="EC188" s="96"/>
      <c r="ED188" s="96"/>
      <c r="EE188" s="96"/>
      <c r="EF188" s="96"/>
      <c r="EG188" s="96"/>
      <c r="EH188" s="96"/>
      <c r="EI188" s="96"/>
      <c r="EJ188" s="96"/>
      <c r="EK188" s="96"/>
      <c r="EL188" s="96"/>
      <c r="EM188" s="96"/>
      <c r="EN188" s="96"/>
      <c r="EO188" s="96"/>
      <c r="EP188" s="96"/>
      <c r="EQ188" s="96"/>
      <c r="ER188" s="96"/>
      <c r="ES188" s="96"/>
      <c r="ET188" s="96"/>
      <c r="EU188" s="96"/>
      <c r="EV188" s="96"/>
      <c r="EW188" s="96"/>
      <c r="EX188" s="96"/>
      <c r="EY188" s="96"/>
      <c r="EZ188" s="96"/>
      <c r="FA188" s="96"/>
      <c r="FB188" s="96"/>
      <c r="FC188" s="96"/>
      <c r="FD188" s="96"/>
      <c r="FE188" s="96"/>
      <c r="FF188" s="96"/>
      <c r="FG188" s="96"/>
      <c r="FH188" s="96"/>
      <c r="FI188" s="96"/>
      <c r="FJ188" s="96"/>
      <c r="FK188" s="96"/>
      <c r="FL188" s="96"/>
      <c r="FM188" s="96"/>
      <c r="FN188" s="96"/>
      <c r="FO188" s="96"/>
      <c r="FP188" s="96"/>
      <c r="FQ188" s="96"/>
      <c r="FR188" s="96"/>
    </row>
    <row r="189" spans="2:174">
      <c r="C189" t="s">
        <v>538</v>
      </c>
      <c r="D189" s="144" t="s">
        <v>974</v>
      </c>
      <c r="I189" s="131">
        <f t="shared" ca="1" si="394"/>
        <v>-19402.894414513845</v>
      </c>
      <c r="J189" s="18">
        <f>-J898</f>
        <v>0</v>
      </c>
      <c r="K189" s="18">
        <f t="shared" ref="K189:BV189" ca="1" si="400">-K898</f>
        <v>0</v>
      </c>
      <c r="L189" s="18">
        <f t="shared" ca="1" si="400"/>
        <v>0</v>
      </c>
      <c r="M189" s="18">
        <f t="shared" ca="1" si="400"/>
        <v>0</v>
      </c>
      <c r="N189" s="18">
        <f t="shared" ca="1" si="400"/>
        <v>0</v>
      </c>
      <c r="O189" s="18">
        <f t="shared" ca="1" si="400"/>
        <v>0</v>
      </c>
      <c r="P189" s="18">
        <f t="shared" ca="1" si="400"/>
        <v>0</v>
      </c>
      <c r="Q189" s="18">
        <f t="shared" ca="1" si="400"/>
        <v>0</v>
      </c>
      <c r="R189" s="18">
        <f t="shared" ca="1" si="400"/>
        <v>0</v>
      </c>
      <c r="S189" s="18">
        <f t="shared" ca="1" si="400"/>
        <v>0</v>
      </c>
      <c r="T189" s="18">
        <f t="shared" ca="1" si="400"/>
        <v>0</v>
      </c>
      <c r="U189" s="18">
        <f t="shared" ca="1" si="400"/>
        <v>0</v>
      </c>
      <c r="V189" s="18">
        <f t="shared" ca="1" si="400"/>
        <v>0</v>
      </c>
      <c r="W189" s="18">
        <f t="shared" ca="1" si="400"/>
        <v>0</v>
      </c>
      <c r="X189" s="18">
        <f t="shared" ca="1" si="400"/>
        <v>0</v>
      </c>
      <c r="Y189" s="18">
        <f t="shared" ca="1" si="400"/>
        <v>0</v>
      </c>
      <c r="Z189" s="18">
        <f t="shared" ca="1" si="400"/>
        <v>0</v>
      </c>
      <c r="AA189" s="18">
        <f t="shared" ca="1" si="400"/>
        <v>0</v>
      </c>
      <c r="AB189" s="18">
        <f t="shared" ca="1" si="400"/>
        <v>-3939.9945205479453</v>
      </c>
      <c r="AC189" s="18">
        <f t="shared" ca="1" si="400"/>
        <v>-4129.4939201609359</v>
      </c>
      <c r="AD189" s="18">
        <f t="shared" ca="1" si="400"/>
        <v>-3870.2523190036877</v>
      </c>
      <c r="AE189" s="18">
        <f t="shared" ca="1" si="400"/>
        <v>-3742.0846813915218</v>
      </c>
      <c r="AF189" s="18">
        <f t="shared" ca="1" si="400"/>
        <v>-3721.0689734097527</v>
      </c>
      <c r="AG189" s="18">
        <f t="shared" ca="1" si="400"/>
        <v>0</v>
      </c>
      <c r="AH189" s="18">
        <f t="shared" ca="1" si="400"/>
        <v>0</v>
      </c>
      <c r="AI189" s="18">
        <f t="shared" ca="1" si="400"/>
        <v>0</v>
      </c>
      <c r="AJ189" s="18">
        <f t="shared" ca="1" si="400"/>
        <v>0</v>
      </c>
      <c r="AK189" s="18">
        <f t="shared" ca="1" si="400"/>
        <v>0</v>
      </c>
      <c r="AL189" s="18">
        <f t="shared" ca="1" si="400"/>
        <v>0</v>
      </c>
      <c r="AM189" s="18">
        <f t="shared" ca="1" si="400"/>
        <v>0</v>
      </c>
      <c r="AN189" s="18">
        <f t="shared" ca="1" si="400"/>
        <v>0</v>
      </c>
      <c r="AO189" s="18">
        <f t="shared" ca="1" si="400"/>
        <v>0</v>
      </c>
      <c r="AP189" s="18">
        <f t="shared" ca="1" si="400"/>
        <v>0</v>
      </c>
      <c r="AQ189" s="18">
        <f t="shared" ca="1" si="400"/>
        <v>0</v>
      </c>
      <c r="AR189" s="18">
        <f t="shared" ca="1" si="400"/>
        <v>0</v>
      </c>
      <c r="AS189" s="18">
        <f t="shared" ca="1" si="400"/>
        <v>0</v>
      </c>
      <c r="AT189" s="18">
        <f t="shared" ca="1" si="400"/>
        <v>0</v>
      </c>
      <c r="AU189" s="18">
        <f t="shared" ca="1" si="400"/>
        <v>0</v>
      </c>
      <c r="AV189" s="18">
        <f t="shared" ca="1" si="400"/>
        <v>0</v>
      </c>
      <c r="AW189" s="18">
        <f t="shared" ca="1" si="400"/>
        <v>0</v>
      </c>
      <c r="AX189" s="18">
        <f t="shared" ca="1" si="400"/>
        <v>0</v>
      </c>
      <c r="AY189" s="18">
        <f t="shared" ca="1" si="400"/>
        <v>0</v>
      </c>
      <c r="AZ189" s="18">
        <f t="shared" ca="1" si="400"/>
        <v>0</v>
      </c>
      <c r="BA189" s="18">
        <f t="shared" ca="1" si="400"/>
        <v>0</v>
      </c>
      <c r="BB189" s="18">
        <f t="shared" ca="1" si="400"/>
        <v>0</v>
      </c>
      <c r="BC189" s="18">
        <f t="shared" ca="1" si="400"/>
        <v>0</v>
      </c>
      <c r="BD189" s="18">
        <f t="shared" ca="1" si="400"/>
        <v>0</v>
      </c>
      <c r="BE189" s="18">
        <f t="shared" ca="1" si="400"/>
        <v>0</v>
      </c>
      <c r="BF189" s="18">
        <f t="shared" ca="1" si="400"/>
        <v>0</v>
      </c>
      <c r="BG189" s="18">
        <f t="shared" ca="1" si="400"/>
        <v>0</v>
      </c>
      <c r="BH189" s="18">
        <f t="shared" ca="1" si="400"/>
        <v>0</v>
      </c>
      <c r="BI189" s="18">
        <f t="shared" ca="1" si="400"/>
        <v>0</v>
      </c>
      <c r="BJ189" s="18">
        <f t="shared" ca="1" si="400"/>
        <v>0</v>
      </c>
      <c r="BK189" s="18">
        <f t="shared" ca="1" si="400"/>
        <v>0</v>
      </c>
      <c r="BL189" s="18">
        <f t="shared" ca="1" si="400"/>
        <v>0</v>
      </c>
      <c r="BM189" s="18">
        <f t="shared" ca="1" si="400"/>
        <v>0</v>
      </c>
      <c r="BN189" s="18">
        <f t="shared" ca="1" si="400"/>
        <v>0</v>
      </c>
      <c r="BO189" s="18">
        <f t="shared" ca="1" si="400"/>
        <v>0</v>
      </c>
      <c r="BP189" s="18">
        <f t="shared" ca="1" si="400"/>
        <v>0</v>
      </c>
      <c r="BQ189" s="18">
        <f t="shared" ca="1" si="400"/>
        <v>0</v>
      </c>
      <c r="BR189" s="18">
        <f t="shared" ca="1" si="400"/>
        <v>0</v>
      </c>
      <c r="BS189" s="18">
        <f t="shared" ca="1" si="400"/>
        <v>0</v>
      </c>
      <c r="BT189" s="18">
        <f t="shared" ca="1" si="400"/>
        <v>0</v>
      </c>
      <c r="BU189" s="18">
        <f t="shared" ca="1" si="400"/>
        <v>0</v>
      </c>
      <c r="BV189" s="18">
        <f t="shared" ca="1" si="400"/>
        <v>0</v>
      </c>
      <c r="BW189" s="18">
        <f t="shared" ref="BW189:EH189" ca="1" si="401">-BW898</f>
        <v>0</v>
      </c>
      <c r="BX189" s="18">
        <f t="shared" ca="1" si="401"/>
        <v>0</v>
      </c>
      <c r="BY189" s="18">
        <f t="shared" ca="1" si="401"/>
        <v>0</v>
      </c>
      <c r="BZ189" s="18">
        <f t="shared" ca="1" si="401"/>
        <v>0</v>
      </c>
      <c r="CA189" s="18">
        <f t="shared" ca="1" si="401"/>
        <v>0</v>
      </c>
      <c r="CB189" s="18">
        <f t="shared" ca="1" si="401"/>
        <v>0</v>
      </c>
      <c r="CC189" s="18">
        <f t="shared" ca="1" si="401"/>
        <v>0</v>
      </c>
      <c r="CD189" s="18">
        <f t="shared" ca="1" si="401"/>
        <v>0</v>
      </c>
      <c r="CE189" s="18">
        <f t="shared" ca="1" si="401"/>
        <v>0</v>
      </c>
      <c r="CF189" s="18">
        <f t="shared" ca="1" si="401"/>
        <v>0</v>
      </c>
      <c r="CG189" s="18">
        <f t="shared" ca="1" si="401"/>
        <v>0</v>
      </c>
      <c r="CH189" s="18">
        <f t="shared" ca="1" si="401"/>
        <v>0</v>
      </c>
      <c r="CI189" s="18">
        <f t="shared" ca="1" si="401"/>
        <v>0</v>
      </c>
      <c r="CJ189" s="18">
        <f t="shared" ca="1" si="401"/>
        <v>0</v>
      </c>
      <c r="CK189" s="18">
        <f t="shared" ca="1" si="401"/>
        <v>0</v>
      </c>
      <c r="CL189" s="18">
        <f t="shared" ca="1" si="401"/>
        <v>0</v>
      </c>
      <c r="CM189" s="18">
        <f t="shared" ca="1" si="401"/>
        <v>0</v>
      </c>
      <c r="CN189" s="18">
        <f t="shared" ca="1" si="401"/>
        <v>0</v>
      </c>
      <c r="CO189" s="18">
        <f t="shared" ca="1" si="401"/>
        <v>0</v>
      </c>
      <c r="CP189" s="18">
        <f t="shared" ca="1" si="401"/>
        <v>0</v>
      </c>
      <c r="CQ189" s="18">
        <f t="shared" ca="1" si="401"/>
        <v>0</v>
      </c>
      <c r="CR189" s="18">
        <f t="shared" ca="1" si="401"/>
        <v>0</v>
      </c>
      <c r="CS189" s="18">
        <f t="shared" ca="1" si="401"/>
        <v>0</v>
      </c>
      <c r="CT189" s="18">
        <f t="shared" ca="1" si="401"/>
        <v>0</v>
      </c>
      <c r="CU189" s="18">
        <f t="shared" ca="1" si="401"/>
        <v>0</v>
      </c>
      <c r="CV189" s="18">
        <f t="shared" ca="1" si="401"/>
        <v>0</v>
      </c>
      <c r="CW189" s="18">
        <f t="shared" ca="1" si="401"/>
        <v>0</v>
      </c>
      <c r="CX189" s="18">
        <f t="shared" ca="1" si="401"/>
        <v>0</v>
      </c>
      <c r="CY189" s="18">
        <f t="shared" ca="1" si="401"/>
        <v>0</v>
      </c>
      <c r="CZ189" s="18">
        <f t="shared" ca="1" si="401"/>
        <v>0</v>
      </c>
      <c r="DA189" s="18">
        <f t="shared" ca="1" si="401"/>
        <v>0</v>
      </c>
      <c r="DB189" s="18">
        <f t="shared" ca="1" si="401"/>
        <v>0</v>
      </c>
      <c r="DC189" s="18">
        <f t="shared" ca="1" si="401"/>
        <v>0</v>
      </c>
      <c r="DD189" s="18">
        <f t="shared" ca="1" si="401"/>
        <v>0</v>
      </c>
      <c r="DE189" s="18">
        <f t="shared" ca="1" si="401"/>
        <v>0</v>
      </c>
      <c r="DF189" s="18">
        <f t="shared" ca="1" si="401"/>
        <v>0</v>
      </c>
      <c r="DG189" s="18">
        <f t="shared" ca="1" si="401"/>
        <v>0</v>
      </c>
      <c r="DH189" s="18">
        <f t="shared" ca="1" si="401"/>
        <v>0</v>
      </c>
      <c r="DI189" s="18">
        <f t="shared" ca="1" si="401"/>
        <v>0</v>
      </c>
      <c r="DJ189" s="18">
        <f t="shared" ca="1" si="401"/>
        <v>0</v>
      </c>
      <c r="DK189" s="18">
        <f t="shared" ca="1" si="401"/>
        <v>0</v>
      </c>
      <c r="DL189" s="18">
        <f t="shared" ca="1" si="401"/>
        <v>0</v>
      </c>
      <c r="DM189" s="18">
        <f t="shared" ca="1" si="401"/>
        <v>0</v>
      </c>
      <c r="DN189" s="18">
        <f t="shared" ca="1" si="401"/>
        <v>0</v>
      </c>
      <c r="DO189" s="18">
        <f t="shared" ca="1" si="401"/>
        <v>0</v>
      </c>
      <c r="DP189" s="18">
        <f t="shared" ca="1" si="401"/>
        <v>0</v>
      </c>
      <c r="DQ189" s="18">
        <f t="shared" ca="1" si="401"/>
        <v>0</v>
      </c>
      <c r="DR189" s="18">
        <f t="shared" ca="1" si="401"/>
        <v>0</v>
      </c>
      <c r="DS189" s="18">
        <f t="shared" ca="1" si="401"/>
        <v>0</v>
      </c>
      <c r="DT189" s="18">
        <f t="shared" ca="1" si="401"/>
        <v>0</v>
      </c>
      <c r="DU189" s="18">
        <f t="shared" ca="1" si="401"/>
        <v>0</v>
      </c>
      <c r="DV189" s="18">
        <f t="shared" ca="1" si="401"/>
        <v>0</v>
      </c>
      <c r="DW189" s="18">
        <f t="shared" ca="1" si="401"/>
        <v>0</v>
      </c>
      <c r="DX189" s="18">
        <f t="shared" ca="1" si="401"/>
        <v>0</v>
      </c>
      <c r="DY189" s="18">
        <f t="shared" ca="1" si="401"/>
        <v>0</v>
      </c>
      <c r="DZ189" s="18">
        <f t="shared" ca="1" si="401"/>
        <v>0</v>
      </c>
      <c r="EA189" s="18">
        <f t="shared" ca="1" si="401"/>
        <v>0</v>
      </c>
      <c r="EB189" s="18">
        <f t="shared" ca="1" si="401"/>
        <v>0</v>
      </c>
      <c r="EC189" s="18">
        <f t="shared" ca="1" si="401"/>
        <v>0</v>
      </c>
      <c r="ED189" s="18">
        <f t="shared" ca="1" si="401"/>
        <v>0</v>
      </c>
      <c r="EE189" s="18">
        <f t="shared" ca="1" si="401"/>
        <v>0</v>
      </c>
      <c r="EF189" s="18">
        <f t="shared" ca="1" si="401"/>
        <v>0</v>
      </c>
      <c r="EG189" s="18">
        <f t="shared" ca="1" si="401"/>
        <v>0</v>
      </c>
      <c r="EH189" s="18">
        <f t="shared" ca="1" si="401"/>
        <v>0</v>
      </c>
      <c r="EI189" s="18">
        <f t="shared" ref="EI189:FR189" ca="1" si="402">-EI898</f>
        <v>0</v>
      </c>
      <c r="EJ189" s="18">
        <f t="shared" ca="1" si="402"/>
        <v>0</v>
      </c>
      <c r="EK189" s="18">
        <f t="shared" ca="1" si="402"/>
        <v>0</v>
      </c>
      <c r="EL189" s="18">
        <f t="shared" ca="1" si="402"/>
        <v>0</v>
      </c>
      <c r="EM189" s="18">
        <f t="shared" ca="1" si="402"/>
        <v>0</v>
      </c>
      <c r="EN189" s="18">
        <f t="shared" ca="1" si="402"/>
        <v>0</v>
      </c>
      <c r="EO189" s="18">
        <f t="shared" ca="1" si="402"/>
        <v>0</v>
      </c>
      <c r="EP189" s="18">
        <f t="shared" ca="1" si="402"/>
        <v>0</v>
      </c>
      <c r="EQ189" s="18">
        <f t="shared" ca="1" si="402"/>
        <v>0</v>
      </c>
      <c r="ER189" s="18">
        <f t="shared" ca="1" si="402"/>
        <v>0</v>
      </c>
      <c r="ES189" s="18">
        <f t="shared" ca="1" si="402"/>
        <v>0</v>
      </c>
      <c r="ET189" s="18">
        <f t="shared" ca="1" si="402"/>
        <v>0</v>
      </c>
      <c r="EU189" s="18">
        <f t="shared" ca="1" si="402"/>
        <v>0</v>
      </c>
      <c r="EV189" s="18">
        <f t="shared" ca="1" si="402"/>
        <v>0</v>
      </c>
      <c r="EW189" s="18">
        <f t="shared" ca="1" si="402"/>
        <v>0</v>
      </c>
      <c r="EX189" s="18">
        <f t="shared" ca="1" si="402"/>
        <v>0</v>
      </c>
      <c r="EY189" s="18">
        <f t="shared" ca="1" si="402"/>
        <v>0</v>
      </c>
      <c r="EZ189" s="18">
        <f t="shared" ca="1" si="402"/>
        <v>0</v>
      </c>
      <c r="FA189" s="18">
        <f t="shared" ca="1" si="402"/>
        <v>0</v>
      </c>
      <c r="FB189" s="18">
        <f t="shared" ca="1" si="402"/>
        <v>0</v>
      </c>
      <c r="FC189" s="18">
        <f t="shared" ca="1" si="402"/>
        <v>0</v>
      </c>
      <c r="FD189" s="18">
        <f t="shared" ca="1" si="402"/>
        <v>0</v>
      </c>
      <c r="FE189" s="18">
        <f t="shared" ca="1" si="402"/>
        <v>0</v>
      </c>
      <c r="FF189" s="18">
        <f t="shared" ca="1" si="402"/>
        <v>0</v>
      </c>
      <c r="FG189" s="18">
        <f t="shared" ca="1" si="402"/>
        <v>0</v>
      </c>
      <c r="FH189" s="18">
        <f t="shared" ca="1" si="402"/>
        <v>0</v>
      </c>
      <c r="FI189" s="18">
        <f t="shared" ca="1" si="402"/>
        <v>0</v>
      </c>
      <c r="FJ189" s="18">
        <f t="shared" ca="1" si="402"/>
        <v>0</v>
      </c>
      <c r="FK189" s="18">
        <f t="shared" ca="1" si="402"/>
        <v>0</v>
      </c>
      <c r="FL189" s="18">
        <f t="shared" ca="1" si="402"/>
        <v>0</v>
      </c>
      <c r="FM189" s="18">
        <f t="shared" ca="1" si="402"/>
        <v>0</v>
      </c>
      <c r="FN189" s="18">
        <f t="shared" ca="1" si="402"/>
        <v>0</v>
      </c>
      <c r="FO189" s="18">
        <f t="shared" ca="1" si="402"/>
        <v>0</v>
      </c>
      <c r="FP189" s="18">
        <f t="shared" ca="1" si="402"/>
        <v>0</v>
      </c>
      <c r="FQ189" s="18">
        <f t="shared" ca="1" si="402"/>
        <v>0</v>
      </c>
      <c r="FR189" s="18">
        <f t="shared" ca="1" si="402"/>
        <v>0</v>
      </c>
    </row>
    <row r="190" spans="2:174">
      <c r="C190" t="s">
        <v>597</v>
      </c>
      <c r="D190" s="144" t="s">
        <v>974</v>
      </c>
      <c r="F190" s="181"/>
      <c r="I190" s="131">
        <f t="shared" ca="1" si="394"/>
        <v>-97.333878284302699</v>
      </c>
      <c r="J190" s="18">
        <f t="shared" ref="J190:AO190" si="403">-J999</f>
        <v>0</v>
      </c>
      <c r="K190" s="18">
        <f t="shared" ca="1" si="403"/>
        <v>0</v>
      </c>
      <c r="L190" s="18">
        <f t="shared" ca="1" si="403"/>
        <v>0</v>
      </c>
      <c r="M190" s="18">
        <f t="shared" ca="1" si="403"/>
        <v>0</v>
      </c>
      <c r="N190" s="18">
        <f t="shared" ca="1" si="403"/>
        <v>0</v>
      </c>
      <c r="O190" s="18">
        <f t="shared" ca="1" si="403"/>
        <v>0</v>
      </c>
      <c r="P190" s="18">
        <f t="shared" ca="1" si="403"/>
        <v>0</v>
      </c>
      <c r="Q190" s="18">
        <f t="shared" ca="1" si="403"/>
        <v>0</v>
      </c>
      <c r="R190" s="18">
        <f t="shared" ca="1" si="403"/>
        <v>0</v>
      </c>
      <c r="S190" s="18">
        <f t="shared" ca="1" si="403"/>
        <v>0</v>
      </c>
      <c r="T190" s="18">
        <f t="shared" ca="1" si="403"/>
        <v>0</v>
      </c>
      <c r="U190" s="18">
        <f t="shared" ca="1" si="403"/>
        <v>0</v>
      </c>
      <c r="V190" s="18">
        <f t="shared" ca="1" si="403"/>
        <v>0</v>
      </c>
      <c r="W190" s="18">
        <f t="shared" ca="1" si="403"/>
        <v>0</v>
      </c>
      <c r="X190" s="18">
        <f t="shared" ca="1" si="403"/>
        <v>0</v>
      </c>
      <c r="Y190" s="18">
        <f t="shared" ca="1" si="403"/>
        <v>0</v>
      </c>
      <c r="Z190" s="18">
        <f t="shared" ca="1" si="403"/>
        <v>0</v>
      </c>
      <c r="AA190" s="18">
        <f t="shared" ca="1" si="403"/>
        <v>0</v>
      </c>
      <c r="AB190" s="18">
        <f t="shared" ca="1" si="403"/>
        <v>-24.499726027397259</v>
      </c>
      <c r="AC190" s="18">
        <f t="shared" ca="1" si="403"/>
        <v>-24.499726027397259</v>
      </c>
      <c r="AD190" s="18">
        <f t="shared" ca="1" si="403"/>
        <v>-24.167213114754095</v>
      </c>
      <c r="AE190" s="18">
        <f t="shared" ca="1" si="403"/>
        <v>-24.167213114754095</v>
      </c>
      <c r="AF190" s="18">
        <f t="shared" ca="1" si="403"/>
        <v>0</v>
      </c>
      <c r="AG190" s="18">
        <f t="shared" ca="1" si="403"/>
        <v>0</v>
      </c>
      <c r="AH190" s="18">
        <f t="shared" ca="1" si="403"/>
        <v>0</v>
      </c>
      <c r="AI190" s="18">
        <f t="shared" ca="1" si="403"/>
        <v>0</v>
      </c>
      <c r="AJ190" s="18">
        <f t="shared" ca="1" si="403"/>
        <v>0</v>
      </c>
      <c r="AK190" s="18">
        <f t="shared" ca="1" si="403"/>
        <v>0</v>
      </c>
      <c r="AL190" s="18">
        <f t="shared" ca="1" si="403"/>
        <v>0</v>
      </c>
      <c r="AM190" s="18">
        <f t="shared" ca="1" si="403"/>
        <v>0</v>
      </c>
      <c r="AN190" s="18">
        <f t="shared" ca="1" si="403"/>
        <v>0</v>
      </c>
      <c r="AO190" s="18">
        <f t="shared" ca="1" si="403"/>
        <v>0</v>
      </c>
      <c r="AP190" s="18">
        <f t="shared" ref="AP190:BU190" ca="1" si="404">-AP999</f>
        <v>0</v>
      </c>
      <c r="AQ190" s="18">
        <f t="shared" ca="1" si="404"/>
        <v>0</v>
      </c>
      <c r="AR190" s="18">
        <f t="shared" ca="1" si="404"/>
        <v>0</v>
      </c>
      <c r="AS190" s="18">
        <f t="shared" ca="1" si="404"/>
        <v>0</v>
      </c>
      <c r="AT190" s="18">
        <f t="shared" ca="1" si="404"/>
        <v>0</v>
      </c>
      <c r="AU190" s="18">
        <f t="shared" ca="1" si="404"/>
        <v>0</v>
      </c>
      <c r="AV190" s="18">
        <f t="shared" ca="1" si="404"/>
        <v>0</v>
      </c>
      <c r="AW190" s="18">
        <f t="shared" ca="1" si="404"/>
        <v>0</v>
      </c>
      <c r="AX190" s="18">
        <f t="shared" ca="1" si="404"/>
        <v>0</v>
      </c>
      <c r="AY190" s="18">
        <f t="shared" ca="1" si="404"/>
        <v>0</v>
      </c>
      <c r="AZ190" s="18">
        <f t="shared" ca="1" si="404"/>
        <v>0</v>
      </c>
      <c r="BA190" s="18">
        <f t="shared" ca="1" si="404"/>
        <v>0</v>
      </c>
      <c r="BB190" s="18">
        <f t="shared" ca="1" si="404"/>
        <v>0</v>
      </c>
      <c r="BC190" s="18">
        <f t="shared" ca="1" si="404"/>
        <v>0</v>
      </c>
      <c r="BD190" s="18">
        <f t="shared" ca="1" si="404"/>
        <v>0</v>
      </c>
      <c r="BE190" s="18">
        <f t="shared" ca="1" si="404"/>
        <v>0</v>
      </c>
      <c r="BF190" s="18">
        <f t="shared" ca="1" si="404"/>
        <v>0</v>
      </c>
      <c r="BG190" s="18">
        <f t="shared" ca="1" si="404"/>
        <v>0</v>
      </c>
      <c r="BH190" s="18">
        <f t="shared" ca="1" si="404"/>
        <v>0</v>
      </c>
      <c r="BI190" s="18">
        <f t="shared" ca="1" si="404"/>
        <v>0</v>
      </c>
      <c r="BJ190" s="18">
        <f t="shared" ca="1" si="404"/>
        <v>0</v>
      </c>
      <c r="BK190" s="18">
        <f t="shared" ca="1" si="404"/>
        <v>0</v>
      </c>
      <c r="BL190" s="18">
        <f t="shared" ca="1" si="404"/>
        <v>0</v>
      </c>
      <c r="BM190" s="18">
        <f t="shared" ca="1" si="404"/>
        <v>0</v>
      </c>
      <c r="BN190" s="18">
        <f t="shared" ca="1" si="404"/>
        <v>0</v>
      </c>
      <c r="BO190" s="18">
        <f t="shared" ca="1" si="404"/>
        <v>0</v>
      </c>
      <c r="BP190" s="18">
        <f t="shared" ca="1" si="404"/>
        <v>0</v>
      </c>
      <c r="BQ190" s="18">
        <f t="shared" ca="1" si="404"/>
        <v>0</v>
      </c>
      <c r="BR190" s="18">
        <f t="shared" ca="1" si="404"/>
        <v>0</v>
      </c>
      <c r="BS190" s="18">
        <f t="shared" ca="1" si="404"/>
        <v>0</v>
      </c>
      <c r="BT190" s="18">
        <f t="shared" ca="1" si="404"/>
        <v>0</v>
      </c>
      <c r="BU190" s="18">
        <f t="shared" ca="1" si="404"/>
        <v>0</v>
      </c>
      <c r="BV190" s="18">
        <f t="shared" ref="BV190:DA190" ca="1" si="405">-BV999</f>
        <v>0</v>
      </c>
      <c r="BW190" s="18">
        <f t="shared" ca="1" si="405"/>
        <v>0</v>
      </c>
      <c r="BX190" s="18">
        <f t="shared" ca="1" si="405"/>
        <v>0</v>
      </c>
      <c r="BY190" s="18">
        <f t="shared" ca="1" si="405"/>
        <v>0</v>
      </c>
      <c r="BZ190" s="18">
        <f t="shared" ca="1" si="405"/>
        <v>0</v>
      </c>
      <c r="CA190" s="18">
        <f t="shared" ca="1" si="405"/>
        <v>0</v>
      </c>
      <c r="CB190" s="18">
        <f t="shared" ca="1" si="405"/>
        <v>0</v>
      </c>
      <c r="CC190" s="18">
        <f t="shared" ca="1" si="405"/>
        <v>0</v>
      </c>
      <c r="CD190" s="18">
        <f t="shared" ca="1" si="405"/>
        <v>0</v>
      </c>
      <c r="CE190" s="18">
        <f t="shared" ca="1" si="405"/>
        <v>0</v>
      </c>
      <c r="CF190" s="18">
        <f t="shared" ca="1" si="405"/>
        <v>0</v>
      </c>
      <c r="CG190" s="18">
        <f t="shared" ca="1" si="405"/>
        <v>0</v>
      </c>
      <c r="CH190" s="18">
        <f t="shared" ca="1" si="405"/>
        <v>0</v>
      </c>
      <c r="CI190" s="18">
        <f t="shared" ca="1" si="405"/>
        <v>0</v>
      </c>
      <c r="CJ190" s="18">
        <f t="shared" ca="1" si="405"/>
        <v>0</v>
      </c>
      <c r="CK190" s="18">
        <f t="shared" ca="1" si="405"/>
        <v>0</v>
      </c>
      <c r="CL190" s="18">
        <f t="shared" ca="1" si="405"/>
        <v>0</v>
      </c>
      <c r="CM190" s="18">
        <f t="shared" ca="1" si="405"/>
        <v>0</v>
      </c>
      <c r="CN190" s="18">
        <f t="shared" ca="1" si="405"/>
        <v>0</v>
      </c>
      <c r="CO190" s="18">
        <f t="shared" ca="1" si="405"/>
        <v>0</v>
      </c>
      <c r="CP190" s="18">
        <f t="shared" ca="1" si="405"/>
        <v>0</v>
      </c>
      <c r="CQ190" s="18">
        <f t="shared" ca="1" si="405"/>
        <v>0</v>
      </c>
      <c r="CR190" s="18">
        <f t="shared" ca="1" si="405"/>
        <v>0</v>
      </c>
      <c r="CS190" s="18">
        <f t="shared" ca="1" si="405"/>
        <v>0</v>
      </c>
      <c r="CT190" s="18">
        <f t="shared" ca="1" si="405"/>
        <v>0</v>
      </c>
      <c r="CU190" s="18">
        <f t="shared" ca="1" si="405"/>
        <v>0</v>
      </c>
      <c r="CV190" s="18">
        <f t="shared" ca="1" si="405"/>
        <v>0</v>
      </c>
      <c r="CW190" s="18">
        <f t="shared" ca="1" si="405"/>
        <v>0</v>
      </c>
      <c r="CX190" s="18">
        <f t="shared" ca="1" si="405"/>
        <v>0</v>
      </c>
      <c r="CY190" s="18">
        <f t="shared" ca="1" si="405"/>
        <v>0</v>
      </c>
      <c r="CZ190" s="18">
        <f t="shared" ca="1" si="405"/>
        <v>0</v>
      </c>
      <c r="DA190" s="18">
        <f t="shared" ca="1" si="405"/>
        <v>0</v>
      </c>
      <c r="DB190" s="18">
        <f t="shared" ref="DB190:EG190" ca="1" si="406">-DB999</f>
        <v>0</v>
      </c>
      <c r="DC190" s="18">
        <f t="shared" ca="1" si="406"/>
        <v>0</v>
      </c>
      <c r="DD190" s="18">
        <f t="shared" ca="1" si="406"/>
        <v>0</v>
      </c>
      <c r="DE190" s="18">
        <f t="shared" ca="1" si="406"/>
        <v>0</v>
      </c>
      <c r="DF190" s="18">
        <f t="shared" ca="1" si="406"/>
        <v>0</v>
      </c>
      <c r="DG190" s="18">
        <f t="shared" ca="1" si="406"/>
        <v>0</v>
      </c>
      <c r="DH190" s="18">
        <f t="shared" ca="1" si="406"/>
        <v>0</v>
      </c>
      <c r="DI190" s="18">
        <f t="shared" ca="1" si="406"/>
        <v>0</v>
      </c>
      <c r="DJ190" s="18">
        <f t="shared" ca="1" si="406"/>
        <v>0</v>
      </c>
      <c r="DK190" s="18">
        <f t="shared" ca="1" si="406"/>
        <v>0</v>
      </c>
      <c r="DL190" s="18">
        <f t="shared" ca="1" si="406"/>
        <v>0</v>
      </c>
      <c r="DM190" s="18">
        <f t="shared" ca="1" si="406"/>
        <v>0</v>
      </c>
      <c r="DN190" s="18">
        <f t="shared" ca="1" si="406"/>
        <v>0</v>
      </c>
      <c r="DO190" s="18">
        <f t="shared" ca="1" si="406"/>
        <v>0</v>
      </c>
      <c r="DP190" s="18">
        <f t="shared" ca="1" si="406"/>
        <v>0</v>
      </c>
      <c r="DQ190" s="18">
        <f t="shared" ca="1" si="406"/>
        <v>0</v>
      </c>
      <c r="DR190" s="18">
        <f t="shared" ca="1" si="406"/>
        <v>0</v>
      </c>
      <c r="DS190" s="18">
        <f t="shared" ca="1" si="406"/>
        <v>0</v>
      </c>
      <c r="DT190" s="18">
        <f t="shared" ca="1" si="406"/>
        <v>0</v>
      </c>
      <c r="DU190" s="18">
        <f t="shared" ca="1" si="406"/>
        <v>0</v>
      </c>
      <c r="DV190" s="18">
        <f t="shared" ca="1" si="406"/>
        <v>0</v>
      </c>
      <c r="DW190" s="18">
        <f t="shared" ca="1" si="406"/>
        <v>0</v>
      </c>
      <c r="DX190" s="18">
        <f t="shared" ca="1" si="406"/>
        <v>0</v>
      </c>
      <c r="DY190" s="18">
        <f t="shared" ca="1" si="406"/>
        <v>0</v>
      </c>
      <c r="DZ190" s="18">
        <f t="shared" ca="1" si="406"/>
        <v>0</v>
      </c>
      <c r="EA190" s="18">
        <f t="shared" ca="1" si="406"/>
        <v>0</v>
      </c>
      <c r="EB190" s="18">
        <f t="shared" ca="1" si="406"/>
        <v>0</v>
      </c>
      <c r="EC190" s="18">
        <f t="shared" ca="1" si="406"/>
        <v>0</v>
      </c>
      <c r="ED190" s="18">
        <f t="shared" ca="1" si="406"/>
        <v>0</v>
      </c>
      <c r="EE190" s="18">
        <f t="shared" ca="1" si="406"/>
        <v>0</v>
      </c>
      <c r="EF190" s="18">
        <f t="shared" ca="1" si="406"/>
        <v>0</v>
      </c>
      <c r="EG190" s="18">
        <f t="shared" ca="1" si="406"/>
        <v>0</v>
      </c>
      <c r="EH190" s="18">
        <f t="shared" ref="EH190:FM190" ca="1" si="407">-EH999</f>
        <v>0</v>
      </c>
      <c r="EI190" s="18">
        <f t="shared" ca="1" si="407"/>
        <v>0</v>
      </c>
      <c r="EJ190" s="18">
        <f t="shared" ca="1" si="407"/>
        <v>0</v>
      </c>
      <c r="EK190" s="18">
        <f t="shared" ca="1" si="407"/>
        <v>0</v>
      </c>
      <c r="EL190" s="18">
        <f t="shared" ca="1" si="407"/>
        <v>0</v>
      </c>
      <c r="EM190" s="18">
        <f t="shared" ca="1" si="407"/>
        <v>0</v>
      </c>
      <c r="EN190" s="18">
        <f t="shared" ca="1" si="407"/>
        <v>0</v>
      </c>
      <c r="EO190" s="18">
        <f t="shared" ca="1" si="407"/>
        <v>0</v>
      </c>
      <c r="EP190" s="18">
        <f t="shared" ca="1" si="407"/>
        <v>0</v>
      </c>
      <c r="EQ190" s="18">
        <f t="shared" ca="1" si="407"/>
        <v>0</v>
      </c>
      <c r="ER190" s="18">
        <f t="shared" ca="1" si="407"/>
        <v>0</v>
      </c>
      <c r="ES190" s="18">
        <f t="shared" ca="1" si="407"/>
        <v>0</v>
      </c>
      <c r="ET190" s="18">
        <f t="shared" ca="1" si="407"/>
        <v>0</v>
      </c>
      <c r="EU190" s="18">
        <f t="shared" ca="1" si="407"/>
        <v>0</v>
      </c>
      <c r="EV190" s="18">
        <f t="shared" ca="1" si="407"/>
        <v>0</v>
      </c>
      <c r="EW190" s="18">
        <f t="shared" ca="1" si="407"/>
        <v>0</v>
      </c>
      <c r="EX190" s="18">
        <f t="shared" ca="1" si="407"/>
        <v>0</v>
      </c>
      <c r="EY190" s="18">
        <f t="shared" ca="1" si="407"/>
        <v>0</v>
      </c>
      <c r="EZ190" s="18">
        <f t="shared" ca="1" si="407"/>
        <v>0</v>
      </c>
      <c r="FA190" s="18">
        <f t="shared" ca="1" si="407"/>
        <v>0</v>
      </c>
      <c r="FB190" s="18">
        <f t="shared" ca="1" si="407"/>
        <v>0</v>
      </c>
      <c r="FC190" s="18">
        <f t="shared" ca="1" si="407"/>
        <v>0</v>
      </c>
      <c r="FD190" s="18">
        <f t="shared" ca="1" si="407"/>
        <v>0</v>
      </c>
      <c r="FE190" s="18">
        <f t="shared" ca="1" si="407"/>
        <v>0</v>
      </c>
      <c r="FF190" s="18">
        <f t="shared" ca="1" si="407"/>
        <v>0</v>
      </c>
      <c r="FG190" s="18">
        <f t="shared" ca="1" si="407"/>
        <v>0</v>
      </c>
      <c r="FH190" s="18">
        <f t="shared" ca="1" si="407"/>
        <v>0</v>
      </c>
      <c r="FI190" s="18">
        <f t="shared" ca="1" si="407"/>
        <v>0</v>
      </c>
      <c r="FJ190" s="18">
        <f t="shared" ca="1" si="407"/>
        <v>0</v>
      </c>
      <c r="FK190" s="18">
        <f t="shared" ca="1" si="407"/>
        <v>0</v>
      </c>
      <c r="FL190" s="18">
        <f t="shared" ca="1" si="407"/>
        <v>0</v>
      </c>
      <c r="FM190" s="18">
        <f t="shared" ca="1" si="407"/>
        <v>0</v>
      </c>
      <c r="FN190" s="18">
        <f ca="1">-FN999</f>
        <v>0</v>
      </c>
      <c r="FO190" s="18">
        <f ca="1">-FO999</f>
        <v>0</v>
      </c>
      <c r="FP190" s="18">
        <f ca="1">-FP999</f>
        <v>0</v>
      </c>
      <c r="FQ190" s="18">
        <f ca="1">-FQ999</f>
        <v>0</v>
      </c>
      <c r="FR190" s="18">
        <f ca="1">-FR999</f>
        <v>0</v>
      </c>
    </row>
    <row r="191" spans="2:174">
      <c r="C191" t="s">
        <v>909</v>
      </c>
      <c r="D191" s="144" t="s">
        <v>974</v>
      </c>
      <c r="I191" s="131">
        <f t="shared" ca="1" si="394"/>
        <v>-637.93902986750504</v>
      </c>
      <c r="J191" s="18">
        <f t="shared" ref="J191:AO191" si="408">-1 * SUM(J839, J949)</f>
        <v>0</v>
      </c>
      <c r="K191" s="18">
        <f t="shared" ca="1" si="408"/>
        <v>0</v>
      </c>
      <c r="L191" s="18">
        <f t="shared" ca="1" si="408"/>
        <v>0</v>
      </c>
      <c r="M191" s="18">
        <f t="shared" ca="1" si="408"/>
        <v>0</v>
      </c>
      <c r="N191" s="18">
        <f t="shared" ca="1" si="408"/>
        <v>0</v>
      </c>
      <c r="O191" s="18">
        <f t="shared" ca="1" si="408"/>
        <v>0</v>
      </c>
      <c r="P191" s="18">
        <f t="shared" ca="1" si="408"/>
        <v>0</v>
      </c>
      <c r="Q191" s="18">
        <f t="shared" ca="1" si="408"/>
        <v>0</v>
      </c>
      <c r="R191" s="18">
        <f t="shared" ca="1" si="408"/>
        <v>0</v>
      </c>
      <c r="S191" s="18">
        <f t="shared" ca="1" si="408"/>
        <v>0</v>
      </c>
      <c r="T191" s="18">
        <f t="shared" ca="1" si="408"/>
        <v>0</v>
      </c>
      <c r="U191" s="18">
        <f t="shared" ca="1" si="408"/>
        <v>0</v>
      </c>
      <c r="V191" s="18">
        <f t="shared" ca="1" si="408"/>
        <v>0</v>
      </c>
      <c r="W191" s="18">
        <f t="shared" ca="1" si="408"/>
        <v>0</v>
      </c>
      <c r="X191" s="18">
        <f t="shared" ca="1" si="408"/>
        <v>0</v>
      </c>
      <c r="Y191" s="18">
        <f t="shared" ca="1" si="408"/>
        <v>0</v>
      </c>
      <c r="Z191" s="18">
        <f t="shared" ca="1" si="408"/>
        <v>0</v>
      </c>
      <c r="AA191" s="18">
        <f t="shared" ca="1" si="408"/>
        <v>0</v>
      </c>
      <c r="AB191" s="18">
        <f t="shared" ca="1" si="408"/>
        <v>0</v>
      </c>
      <c r="AC191" s="18">
        <f t="shared" ca="1" si="408"/>
        <v>-160.68493150684932</v>
      </c>
      <c r="AD191" s="18">
        <f t="shared" ca="1" si="408"/>
        <v>-158.50409836065575</v>
      </c>
      <c r="AE191" s="18">
        <f t="shared" ca="1" si="408"/>
        <v>-158.50409836065575</v>
      </c>
      <c r="AF191" s="18">
        <f t="shared" ca="1" si="408"/>
        <v>-160.24590163934425</v>
      </c>
      <c r="AG191" s="18">
        <f t="shared" ca="1" si="408"/>
        <v>0</v>
      </c>
      <c r="AH191" s="18">
        <f t="shared" ca="1" si="408"/>
        <v>0</v>
      </c>
      <c r="AI191" s="18">
        <f t="shared" ca="1" si="408"/>
        <v>0</v>
      </c>
      <c r="AJ191" s="18">
        <f t="shared" ca="1" si="408"/>
        <v>0</v>
      </c>
      <c r="AK191" s="18">
        <f t="shared" ca="1" si="408"/>
        <v>0</v>
      </c>
      <c r="AL191" s="18">
        <f t="shared" ca="1" si="408"/>
        <v>0</v>
      </c>
      <c r="AM191" s="18">
        <f t="shared" ca="1" si="408"/>
        <v>0</v>
      </c>
      <c r="AN191" s="18">
        <f t="shared" ca="1" si="408"/>
        <v>0</v>
      </c>
      <c r="AO191" s="18">
        <f t="shared" ca="1" si="408"/>
        <v>0</v>
      </c>
      <c r="AP191" s="18">
        <f t="shared" ref="AP191:BU191" ca="1" si="409">-1 * SUM(AP839, AP949)</f>
        <v>0</v>
      </c>
      <c r="AQ191" s="18">
        <f t="shared" ca="1" si="409"/>
        <v>0</v>
      </c>
      <c r="AR191" s="18">
        <f t="shared" ca="1" si="409"/>
        <v>0</v>
      </c>
      <c r="AS191" s="18">
        <f t="shared" ca="1" si="409"/>
        <v>0</v>
      </c>
      <c r="AT191" s="18">
        <f t="shared" ca="1" si="409"/>
        <v>0</v>
      </c>
      <c r="AU191" s="18">
        <f t="shared" ca="1" si="409"/>
        <v>0</v>
      </c>
      <c r="AV191" s="18">
        <f t="shared" ca="1" si="409"/>
        <v>0</v>
      </c>
      <c r="AW191" s="18">
        <f t="shared" ca="1" si="409"/>
        <v>0</v>
      </c>
      <c r="AX191" s="18">
        <f t="shared" ca="1" si="409"/>
        <v>0</v>
      </c>
      <c r="AY191" s="18">
        <f t="shared" ca="1" si="409"/>
        <v>0</v>
      </c>
      <c r="AZ191" s="18">
        <f t="shared" ca="1" si="409"/>
        <v>0</v>
      </c>
      <c r="BA191" s="18">
        <f t="shared" ca="1" si="409"/>
        <v>0</v>
      </c>
      <c r="BB191" s="18">
        <f t="shared" ca="1" si="409"/>
        <v>0</v>
      </c>
      <c r="BC191" s="18">
        <f t="shared" ca="1" si="409"/>
        <v>0</v>
      </c>
      <c r="BD191" s="18">
        <f t="shared" ca="1" si="409"/>
        <v>0</v>
      </c>
      <c r="BE191" s="18">
        <f t="shared" ca="1" si="409"/>
        <v>0</v>
      </c>
      <c r="BF191" s="18">
        <f t="shared" ca="1" si="409"/>
        <v>0</v>
      </c>
      <c r="BG191" s="18">
        <f t="shared" ca="1" si="409"/>
        <v>0</v>
      </c>
      <c r="BH191" s="18">
        <f t="shared" ca="1" si="409"/>
        <v>0</v>
      </c>
      <c r="BI191" s="18">
        <f t="shared" ca="1" si="409"/>
        <v>0</v>
      </c>
      <c r="BJ191" s="18">
        <f t="shared" ca="1" si="409"/>
        <v>0</v>
      </c>
      <c r="BK191" s="18">
        <f t="shared" ca="1" si="409"/>
        <v>0</v>
      </c>
      <c r="BL191" s="18">
        <f t="shared" ca="1" si="409"/>
        <v>0</v>
      </c>
      <c r="BM191" s="18">
        <f t="shared" ca="1" si="409"/>
        <v>0</v>
      </c>
      <c r="BN191" s="18">
        <f t="shared" ca="1" si="409"/>
        <v>0</v>
      </c>
      <c r="BO191" s="18">
        <f t="shared" ca="1" si="409"/>
        <v>0</v>
      </c>
      <c r="BP191" s="18">
        <f t="shared" ca="1" si="409"/>
        <v>0</v>
      </c>
      <c r="BQ191" s="18">
        <f t="shared" ca="1" si="409"/>
        <v>0</v>
      </c>
      <c r="BR191" s="18">
        <f t="shared" ca="1" si="409"/>
        <v>0</v>
      </c>
      <c r="BS191" s="18">
        <f t="shared" ca="1" si="409"/>
        <v>0</v>
      </c>
      <c r="BT191" s="18">
        <f t="shared" ca="1" si="409"/>
        <v>0</v>
      </c>
      <c r="BU191" s="18">
        <f t="shared" ca="1" si="409"/>
        <v>0</v>
      </c>
      <c r="BV191" s="18">
        <f t="shared" ref="BV191:DA191" ca="1" si="410">-1 * SUM(BV839, BV949)</f>
        <v>0</v>
      </c>
      <c r="BW191" s="18">
        <f t="shared" ca="1" si="410"/>
        <v>0</v>
      </c>
      <c r="BX191" s="18">
        <f t="shared" ca="1" si="410"/>
        <v>0</v>
      </c>
      <c r="BY191" s="18">
        <f t="shared" ca="1" si="410"/>
        <v>0</v>
      </c>
      <c r="BZ191" s="18">
        <f t="shared" ca="1" si="410"/>
        <v>0</v>
      </c>
      <c r="CA191" s="18">
        <f t="shared" ca="1" si="410"/>
        <v>0</v>
      </c>
      <c r="CB191" s="18">
        <f t="shared" ca="1" si="410"/>
        <v>0</v>
      </c>
      <c r="CC191" s="18">
        <f t="shared" ca="1" si="410"/>
        <v>0</v>
      </c>
      <c r="CD191" s="18">
        <f t="shared" ca="1" si="410"/>
        <v>0</v>
      </c>
      <c r="CE191" s="18">
        <f t="shared" ca="1" si="410"/>
        <v>0</v>
      </c>
      <c r="CF191" s="18">
        <f t="shared" ca="1" si="410"/>
        <v>0</v>
      </c>
      <c r="CG191" s="18">
        <f t="shared" ca="1" si="410"/>
        <v>0</v>
      </c>
      <c r="CH191" s="18">
        <f t="shared" ca="1" si="410"/>
        <v>0</v>
      </c>
      <c r="CI191" s="18">
        <f t="shared" ca="1" si="410"/>
        <v>0</v>
      </c>
      <c r="CJ191" s="18">
        <f t="shared" ca="1" si="410"/>
        <v>0</v>
      </c>
      <c r="CK191" s="18">
        <f t="shared" ca="1" si="410"/>
        <v>0</v>
      </c>
      <c r="CL191" s="18">
        <f t="shared" ca="1" si="410"/>
        <v>0</v>
      </c>
      <c r="CM191" s="18">
        <f t="shared" ca="1" si="410"/>
        <v>0</v>
      </c>
      <c r="CN191" s="18">
        <f t="shared" ca="1" si="410"/>
        <v>0</v>
      </c>
      <c r="CO191" s="18">
        <f t="shared" ca="1" si="410"/>
        <v>0</v>
      </c>
      <c r="CP191" s="18">
        <f t="shared" ca="1" si="410"/>
        <v>0</v>
      </c>
      <c r="CQ191" s="18">
        <f t="shared" ca="1" si="410"/>
        <v>0</v>
      </c>
      <c r="CR191" s="18">
        <f t="shared" ca="1" si="410"/>
        <v>0</v>
      </c>
      <c r="CS191" s="18">
        <f t="shared" ca="1" si="410"/>
        <v>0</v>
      </c>
      <c r="CT191" s="18">
        <f t="shared" ca="1" si="410"/>
        <v>0</v>
      </c>
      <c r="CU191" s="18">
        <f t="shared" ca="1" si="410"/>
        <v>0</v>
      </c>
      <c r="CV191" s="18">
        <f t="shared" ca="1" si="410"/>
        <v>0</v>
      </c>
      <c r="CW191" s="18">
        <f t="shared" ca="1" si="410"/>
        <v>0</v>
      </c>
      <c r="CX191" s="18">
        <f t="shared" ca="1" si="410"/>
        <v>0</v>
      </c>
      <c r="CY191" s="18">
        <f t="shared" ca="1" si="410"/>
        <v>0</v>
      </c>
      <c r="CZ191" s="18">
        <f t="shared" ca="1" si="410"/>
        <v>0</v>
      </c>
      <c r="DA191" s="18">
        <f t="shared" ca="1" si="410"/>
        <v>0</v>
      </c>
      <c r="DB191" s="18">
        <f t="shared" ref="DB191:EG191" ca="1" si="411">-1 * SUM(DB839, DB949)</f>
        <v>0</v>
      </c>
      <c r="DC191" s="18">
        <f t="shared" ca="1" si="411"/>
        <v>0</v>
      </c>
      <c r="DD191" s="18">
        <f t="shared" ca="1" si="411"/>
        <v>0</v>
      </c>
      <c r="DE191" s="18">
        <f t="shared" ca="1" si="411"/>
        <v>0</v>
      </c>
      <c r="DF191" s="18">
        <f t="shared" ca="1" si="411"/>
        <v>0</v>
      </c>
      <c r="DG191" s="18">
        <f t="shared" ca="1" si="411"/>
        <v>0</v>
      </c>
      <c r="DH191" s="18">
        <f t="shared" ca="1" si="411"/>
        <v>0</v>
      </c>
      <c r="DI191" s="18">
        <f t="shared" ca="1" si="411"/>
        <v>0</v>
      </c>
      <c r="DJ191" s="18">
        <f t="shared" ca="1" si="411"/>
        <v>0</v>
      </c>
      <c r="DK191" s="18">
        <f t="shared" ca="1" si="411"/>
        <v>0</v>
      </c>
      <c r="DL191" s="18">
        <f t="shared" ca="1" si="411"/>
        <v>0</v>
      </c>
      <c r="DM191" s="18">
        <f t="shared" ca="1" si="411"/>
        <v>0</v>
      </c>
      <c r="DN191" s="18">
        <f t="shared" ca="1" si="411"/>
        <v>0</v>
      </c>
      <c r="DO191" s="18">
        <f t="shared" ca="1" si="411"/>
        <v>0</v>
      </c>
      <c r="DP191" s="18">
        <f t="shared" ca="1" si="411"/>
        <v>0</v>
      </c>
      <c r="DQ191" s="18">
        <f t="shared" ca="1" si="411"/>
        <v>0</v>
      </c>
      <c r="DR191" s="18">
        <f t="shared" ca="1" si="411"/>
        <v>0</v>
      </c>
      <c r="DS191" s="18">
        <f t="shared" ca="1" si="411"/>
        <v>0</v>
      </c>
      <c r="DT191" s="18">
        <f t="shared" ca="1" si="411"/>
        <v>0</v>
      </c>
      <c r="DU191" s="18">
        <f t="shared" ca="1" si="411"/>
        <v>0</v>
      </c>
      <c r="DV191" s="18">
        <f t="shared" ca="1" si="411"/>
        <v>0</v>
      </c>
      <c r="DW191" s="18">
        <f t="shared" ca="1" si="411"/>
        <v>0</v>
      </c>
      <c r="DX191" s="18">
        <f t="shared" ca="1" si="411"/>
        <v>0</v>
      </c>
      <c r="DY191" s="18">
        <f t="shared" ca="1" si="411"/>
        <v>0</v>
      </c>
      <c r="DZ191" s="18">
        <f t="shared" ca="1" si="411"/>
        <v>0</v>
      </c>
      <c r="EA191" s="18">
        <f t="shared" ca="1" si="411"/>
        <v>0</v>
      </c>
      <c r="EB191" s="18">
        <f t="shared" ca="1" si="411"/>
        <v>0</v>
      </c>
      <c r="EC191" s="18">
        <f t="shared" ca="1" si="411"/>
        <v>0</v>
      </c>
      <c r="ED191" s="18">
        <f t="shared" ca="1" si="411"/>
        <v>0</v>
      </c>
      <c r="EE191" s="18">
        <f t="shared" ca="1" si="411"/>
        <v>0</v>
      </c>
      <c r="EF191" s="18">
        <f t="shared" ca="1" si="411"/>
        <v>0</v>
      </c>
      <c r="EG191" s="18">
        <f t="shared" ca="1" si="411"/>
        <v>0</v>
      </c>
      <c r="EH191" s="18">
        <f t="shared" ref="EH191:FR191" ca="1" si="412">-1 * SUM(EH839, EH949)</f>
        <v>0</v>
      </c>
      <c r="EI191" s="18">
        <f t="shared" ca="1" si="412"/>
        <v>0</v>
      </c>
      <c r="EJ191" s="18">
        <f t="shared" ca="1" si="412"/>
        <v>0</v>
      </c>
      <c r="EK191" s="18">
        <f t="shared" ca="1" si="412"/>
        <v>0</v>
      </c>
      <c r="EL191" s="18">
        <f t="shared" ca="1" si="412"/>
        <v>0</v>
      </c>
      <c r="EM191" s="18">
        <f t="shared" ca="1" si="412"/>
        <v>0</v>
      </c>
      <c r="EN191" s="18">
        <f t="shared" ca="1" si="412"/>
        <v>0</v>
      </c>
      <c r="EO191" s="18">
        <f t="shared" ca="1" si="412"/>
        <v>0</v>
      </c>
      <c r="EP191" s="18">
        <f t="shared" ca="1" si="412"/>
        <v>0</v>
      </c>
      <c r="EQ191" s="18">
        <f t="shared" ca="1" si="412"/>
        <v>0</v>
      </c>
      <c r="ER191" s="18">
        <f t="shared" ca="1" si="412"/>
        <v>0</v>
      </c>
      <c r="ES191" s="18">
        <f t="shared" ca="1" si="412"/>
        <v>0</v>
      </c>
      <c r="ET191" s="18">
        <f t="shared" ca="1" si="412"/>
        <v>0</v>
      </c>
      <c r="EU191" s="18">
        <f t="shared" ca="1" si="412"/>
        <v>0</v>
      </c>
      <c r="EV191" s="18">
        <f t="shared" ca="1" si="412"/>
        <v>0</v>
      </c>
      <c r="EW191" s="18">
        <f t="shared" ca="1" si="412"/>
        <v>0</v>
      </c>
      <c r="EX191" s="18">
        <f t="shared" ca="1" si="412"/>
        <v>0</v>
      </c>
      <c r="EY191" s="18">
        <f t="shared" ca="1" si="412"/>
        <v>0</v>
      </c>
      <c r="EZ191" s="18">
        <f t="shared" ca="1" si="412"/>
        <v>0</v>
      </c>
      <c r="FA191" s="18">
        <f t="shared" ca="1" si="412"/>
        <v>0</v>
      </c>
      <c r="FB191" s="18">
        <f t="shared" ca="1" si="412"/>
        <v>0</v>
      </c>
      <c r="FC191" s="18">
        <f t="shared" ca="1" si="412"/>
        <v>0</v>
      </c>
      <c r="FD191" s="18">
        <f t="shared" ca="1" si="412"/>
        <v>0</v>
      </c>
      <c r="FE191" s="18">
        <f t="shared" ca="1" si="412"/>
        <v>0</v>
      </c>
      <c r="FF191" s="18">
        <f t="shared" ca="1" si="412"/>
        <v>0</v>
      </c>
      <c r="FG191" s="18">
        <f t="shared" ca="1" si="412"/>
        <v>0</v>
      </c>
      <c r="FH191" s="18">
        <f t="shared" ca="1" si="412"/>
        <v>0</v>
      </c>
      <c r="FI191" s="18">
        <f t="shared" ca="1" si="412"/>
        <v>0</v>
      </c>
      <c r="FJ191" s="18">
        <f t="shared" ca="1" si="412"/>
        <v>0</v>
      </c>
      <c r="FK191" s="18">
        <f t="shared" ca="1" si="412"/>
        <v>0</v>
      </c>
      <c r="FL191" s="18">
        <f t="shared" ca="1" si="412"/>
        <v>0</v>
      </c>
      <c r="FM191" s="18">
        <f t="shared" ca="1" si="412"/>
        <v>0</v>
      </c>
      <c r="FN191" s="18">
        <f t="shared" ca="1" si="412"/>
        <v>0</v>
      </c>
      <c r="FO191" s="18">
        <f t="shared" ca="1" si="412"/>
        <v>0</v>
      </c>
      <c r="FP191" s="18">
        <f t="shared" ca="1" si="412"/>
        <v>0</v>
      </c>
      <c r="FQ191" s="18">
        <f t="shared" ca="1" si="412"/>
        <v>0</v>
      </c>
      <c r="FR191" s="18">
        <f t="shared" ca="1" si="412"/>
        <v>0</v>
      </c>
    </row>
    <row r="192" spans="2:174">
      <c r="C192" t="s">
        <v>1155</v>
      </c>
      <c r="D192" s="144" t="s">
        <v>974</v>
      </c>
      <c r="I192" s="131">
        <f t="shared" ref="I192" ca="1" si="413">SUM(J192:FR192)</f>
        <v>-125.27434688225166</v>
      </c>
      <c r="J192" s="18">
        <f t="shared" ref="J192:AO192" si="414">-1 * SUM(J841, J950)</f>
        <v>0</v>
      </c>
      <c r="K192" s="18">
        <f t="shared" ca="1" si="414"/>
        <v>0</v>
      </c>
      <c r="L192" s="18">
        <f t="shared" ca="1" si="414"/>
        <v>0</v>
      </c>
      <c r="M192" s="18">
        <f t="shared" ca="1" si="414"/>
        <v>0</v>
      </c>
      <c r="N192" s="18">
        <f t="shared" ca="1" si="414"/>
        <v>0</v>
      </c>
      <c r="O192" s="18">
        <f t="shared" ca="1" si="414"/>
        <v>0</v>
      </c>
      <c r="P192" s="18">
        <f t="shared" ca="1" si="414"/>
        <v>0</v>
      </c>
      <c r="Q192" s="18">
        <f t="shared" ca="1" si="414"/>
        <v>0</v>
      </c>
      <c r="R192" s="18">
        <f t="shared" ca="1" si="414"/>
        <v>0</v>
      </c>
      <c r="S192" s="18">
        <f t="shared" ca="1" si="414"/>
        <v>0</v>
      </c>
      <c r="T192" s="18">
        <f t="shared" ca="1" si="414"/>
        <v>0</v>
      </c>
      <c r="U192" s="18">
        <f t="shared" ca="1" si="414"/>
        <v>0</v>
      </c>
      <c r="V192" s="18">
        <f t="shared" ca="1" si="414"/>
        <v>0</v>
      </c>
      <c r="W192" s="18">
        <f t="shared" ca="1" si="414"/>
        <v>0</v>
      </c>
      <c r="X192" s="18">
        <f t="shared" ca="1" si="414"/>
        <v>0</v>
      </c>
      <c r="Y192" s="18">
        <f t="shared" ca="1" si="414"/>
        <v>0</v>
      </c>
      <c r="Z192" s="18">
        <f t="shared" ca="1" si="414"/>
        <v>0</v>
      </c>
      <c r="AA192" s="18">
        <f t="shared" ca="1" si="414"/>
        <v>0</v>
      </c>
      <c r="AB192" s="18">
        <f t="shared" ca="1" si="414"/>
        <v>-25.205479452054796</v>
      </c>
      <c r="AC192" s="18">
        <f t="shared" ca="1" si="414"/>
        <v>-25.205479452054796</v>
      </c>
      <c r="AD192" s="18">
        <f t="shared" ca="1" si="414"/>
        <v>-24.863387978142075</v>
      </c>
      <c r="AE192" s="18">
        <f t="shared" ca="1" si="414"/>
        <v>-24.863387978142075</v>
      </c>
      <c r="AF192" s="18">
        <f t="shared" ca="1" si="414"/>
        <v>-25.136612021857925</v>
      </c>
      <c r="AG192" s="18">
        <f t="shared" ca="1" si="414"/>
        <v>0</v>
      </c>
      <c r="AH192" s="18">
        <f t="shared" ca="1" si="414"/>
        <v>0</v>
      </c>
      <c r="AI192" s="18">
        <f t="shared" ca="1" si="414"/>
        <v>0</v>
      </c>
      <c r="AJ192" s="18">
        <f t="shared" ca="1" si="414"/>
        <v>0</v>
      </c>
      <c r="AK192" s="18">
        <f t="shared" ca="1" si="414"/>
        <v>0</v>
      </c>
      <c r="AL192" s="18">
        <f t="shared" ca="1" si="414"/>
        <v>0</v>
      </c>
      <c r="AM192" s="18">
        <f t="shared" ca="1" si="414"/>
        <v>0</v>
      </c>
      <c r="AN192" s="18">
        <f t="shared" ca="1" si="414"/>
        <v>0</v>
      </c>
      <c r="AO192" s="18">
        <f t="shared" ca="1" si="414"/>
        <v>0</v>
      </c>
      <c r="AP192" s="18">
        <f t="shared" ref="AP192:BU192" ca="1" si="415">-1 * SUM(AP841, AP950)</f>
        <v>0</v>
      </c>
      <c r="AQ192" s="18">
        <f t="shared" ca="1" si="415"/>
        <v>0</v>
      </c>
      <c r="AR192" s="18">
        <f t="shared" ca="1" si="415"/>
        <v>0</v>
      </c>
      <c r="AS192" s="18">
        <f t="shared" ca="1" si="415"/>
        <v>0</v>
      </c>
      <c r="AT192" s="18">
        <f t="shared" ca="1" si="415"/>
        <v>0</v>
      </c>
      <c r="AU192" s="18">
        <f t="shared" ca="1" si="415"/>
        <v>0</v>
      </c>
      <c r="AV192" s="18">
        <f t="shared" ca="1" si="415"/>
        <v>0</v>
      </c>
      <c r="AW192" s="18">
        <f t="shared" ca="1" si="415"/>
        <v>0</v>
      </c>
      <c r="AX192" s="18">
        <f t="shared" ca="1" si="415"/>
        <v>0</v>
      </c>
      <c r="AY192" s="18">
        <f t="shared" ca="1" si="415"/>
        <v>0</v>
      </c>
      <c r="AZ192" s="18">
        <f t="shared" ca="1" si="415"/>
        <v>0</v>
      </c>
      <c r="BA192" s="18">
        <f t="shared" ca="1" si="415"/>
        <v>0</v>
      </c>
      <c r="BB192" s="18">
        <f t="shared" ca="1" si="415"/>
        <v>0</v>
      </c>
      <c r="BC192" s="18">
        <f t="shared" ca="1" si="415"/>
        <v>0</v>
      </c>
      <c r="BD192" s="18">
        <f t="shared" ca="1" si="415"/>
        <v>0</v>
      </c>
      <c r="BE192" s="18">
        <f t="shared" ca="1" si="415"/>
        <v>0</v>
      </c>
      <c r="BF192" s="18">
        <f t="shared" ca="1" si="415"/>
        <v>0</v>
      </c>
      <c r="BG192" s="18">
        <f t="shared" ca="1" si="415"/>
        <v>0</v>
      </c>
      <c r="BH192" s="18">
        <f t="shared" ca="1" si="415"/>
        <v>0</v>
      </c>
      <c r="BI192" s="18">
        <f t="shared" ca="1" si="415"/>
        <v>0</v>
      </c>
      <c r="BJ192" s="18">
        <f t="shared" ca="1" si="415"/>
        <v>0</v>
      </c>
      <c r="BK192" s="18">
        <f t="shared" ca="1" si="415"/>
        <v>0</v>
      </c>
      <c r="BL192" s="18">
        <f t="shared" ca="1" si="415"/>
        <v>0</v>
      </c>
      <c r="BM192" s="18">
        <f t="shared" ca="1" si="415"/>
        <v>0</v>
      </c>
      <c r="BN192" s="18">
        <f t="shared" ca="1" si="415"/>
        <v>0</v>
      </c>
      <c r="BO192" s="18">
        <f t="shared" ca="1" si="415"/>
        <v>0</v>
      </c>
      <c r="BP192" s="18">
        <f t="shared" ca="1" si="415"/>
        <v>0</v>
      </c>
      <c r="BQ192" s="18">
        <f t="shared" ca="1" si="415"/>
        <v>0</v>
      </c>
      <c r="BR192" s="18">
        <f t="shared" ca="1" si="415"/>
        <v>0</v>
      </c>
      <c r="BS192" s="18">
        <f t="shared" ca="1" si="415"/>
        <v>0</v>
      </c>
      <c r="BT192" s="18">
        <f t="shared" ca="1" si="415"/>
        <v>0</v>
      </c>
      <c r="BU192" s="18">
        <f t="shared" ca="1" si="415"/>
        <v>0</v>
      </c>
      <c r="BV192" s="18">
        <f t="shared" ref="BV192:DA192" ca="1" si="416">-1 * SUM(BV841, BV950)</f>
        <v>0</v>
      </c>
      <c r="BW192" s="18">
        <f t="shared" ca="1" si="416"/>
        <v>0</v>
      </c>
      <c r="BX192" s="18">
        <f t="shared" ca="1" si="416"/>
        <v>0</v>
      </c>
      <c r="BY192" s="18">
        <f t="shared" ca="1" si="416"/>
        <v>0</v>
      </c>
      <c r="BZ192" s="18">
        <f t="shared" ca="1" si="416"/>
        <v>0</v>
      </c>
      <c r="CA192" s="18">
        <f t="shared" ca="1" si="416"/>
        <v>0</v>
      </c>
      <c r="CB192" s="18">
        <f t="shared" ca="1" si="416"/>
        <v>0</v>
      </c>
      <c r="CC192" s="18">
        <f t="shared" ca="1" si="416"/>
        <v>0</v>
      </c>
      <c r="CD192" s="18">
        <f t="shared" ca="1" si="416"/>
        <v>0</v>
      </c>
      <c r="CE192" s="18">
        <f t="shared" ca="1" si="416"/>
        <v>0</v>
      </c>
      <c r="CF192" s="18">
        <f t="shared" ca="1" si="416"/>
        <v>0</v>
      </c>
      <c r="CG192" s="18">
        <f t="shared" ca="1" si="416"/>
        <v>0</v>
      </c>
      <c r="CH192" s="18">
        <f t="shared" ca="1" si="416"/>
        <v>0</v>
      </c>
      <c r="CI192" s="18">
        <f t="shared" ca="1" si="416"/>
        <v>0</v>
      </c>
      <c r="CJ192" s="18">
        <f t="shared" ca="1" si="416"/>
        <v>0</v>
      </c>
      <c r="CK192" s="18">
        <f t="shared" ca="1" si="416"/>
        <v>0</v>
      </c>
      <c r="CL192" s="18">
        <f t="shared" ca="1" si="416"/>
        <v>0</v>
      </c>
      <c r="CM192" s="18">
        <f t="shared" ca="1" si="416"/>
        <v>0</v>
      </c>
      <c r="CN192" s="18">
        <f t="shared" ca="1" si="416"/>
        <v>0</v>
      </c>
      <c r="CO192" s="18">
        <f t="shared" ca="1" si="416"/>
        <v>0</v>
      </c>
      <c r="CP192" s="18">
        <f t="shared" ca="1" si="416"/>
        <v>0</v>
      </c>
      <c r="CQ192" s="18">
        <f t="shared" ca="1" si="416"/>
        <v>0</v>
      </c>
      <c r="CR192" s="18">
        <f t="shared" ca="1" si="416"/>
        <v>0</v>
      </c>
      <c r="CS192" s="18">
        <f t="shared" ca="1" si="416"/>
        <v>0</v>
      </c>
      <c r="CT192" s="18">
        <f t="shared" ca="1" si="416"/>
        <v>0</v>
      </c>
      <c r="CU192" s="18">
        <f t="shared" ca="1" si="416"/>
        <v>0</v>
      </c>
      <c r="CV192" s="18">
        <f t="shared" ca="1" si="416"/>
        <v>0</v>
      </c>
      <c r="CW192" s="18">
        <f t="shared" ca="1" si="416"/>
        <v>0</v>
      </c>
      <c r="CX192" s="18">
        <f t="shared" ca="1" si="416"/>
        <v>0</v>
      </c>
      <c r="CY192" s="18">
        <f t="shared" ca="1" si="416"/>
        <v>0</v>
      </c>
      <c r="CZ192" s="18">
        <f t="shared" ca="1" si="416"/>
        <v>0</v>
      </c>
      <c r="DA192" s="18">
        <f t="shared" ca="1" si="416"/>
        <v>0</v>
      </c>
      <c r="DB192" s="18">
        <f t="shared" ref="DB192:EG192" ca="1" si="417">-1 * SUM(DB841, DB950)</f>
        <v>0</v>
      </c>
      <c r="DC192" s="18">
        <f t="shared" ca="1" si="417"/>
        <v>0</v>
      </c>
      <c r="DD192" s="18">
        <f t="shared" ca="1" si="417"/>
        <v>0</v>
      </c>
      <c r="DE192" s="18">
        <f t="shared" ca="1" si="417"/>
        <v>0</v>
      </c>
      <c r="DF192" s="18">
        <f t="shared" ca="1" si="417"/>
        <v>0</v>
      </c>
      <c r="DG192" s="18">
        <f t="shared" ca="1" si="417"/>
        <v>0</v>
      </c>
      <c r="DH192" s="18">
        <f t="shared" ca="1" si="417"/>
        <v>0</v>
      </c>
      <c r="DI192" s="18">
        <f t="shared" ca="1" si="417"/>
        <v>0</v>
      </c>
      <c r="DJ192" s="18">
        <f t="shared" ca="1" si="417"/>
        <v>0</v>
      </c>
      <c r="DK192" s="18">
        <f t="shared" ca="1" si="417"/>
        <v>0</v>
      </c>
      <c r="DL192" s="18">
        <f t="shared" ca="1" si="417"/>
        <v>0</v>
      </c>
      <c r="DM192" s="18">
        <f t="shared" ca="1" si="417"/>
        <v>0</v>
      </c>
      <c r="DN192" s="18">
        <f t="shared" ca="1" si="417"/>
        <v>0</v>
      </c>
      <c r="DO192" s="18">
        <f t="shared" ca="1" si="417"/>
        <v>0</v>
      </c>
      <c r="DP192" s="18">
        <f t="shared" ca="1" si="417"/>
        <v>0</v>
      </c>
      <c r="DQ192" s="18">
        <f t="shared" ca="1" si="417"/>
        <v>0</v>
      </c>
      <c r="DR192" s="18">
        <f t="shared" ca="1" si="417"/>
        <v>0</v>
      </c>
      <c r="DS192" s="18">
        <f t="shared" ca="1" si="417"/>
        <v>0</v>
      </c>
      <c r="DT192" s="18">
        <f t="shared" ca="1" si="417"/>
        <v>0</v>
      </c>
      <c r="DU192" s="18">
        <f t="shared" ca="1" si="417"/>
        <v>0</v>
      </c>
      <c r="DV192" s="18">
        <f t="shared" ca="1" si="417"/>
        <v>0</v>
      </c>
      <c r="DW192" s="18">
        <f t="shared" ca="1" si="417"/>
        <v>0</v>
      </c>
      <c r="DX192" s="18">
        <f t="shared" ca="1" si="417"/>
        <v>0</v>
      </c>
      <c r="DY192" s="18">
        <f t="shared" ca="1" si="417"/>
        <v>0</v>
      </c>
      <c r="DZ192" s="18">
        <f t="shared" ca="1" si="417"/>
        <v>0</v>
      </c>
      <c r="EA192" s="18">
        <f t="shared" ca="1" si="417"/>
        <v>0</v>
      </c>
      <c r="EB192" s="18">
        <f t="shared" ca="1" si="417"/>
        <v>0</v>
      </c>
      <c r="EC192" s="18">
        <f t="shared" ca="1" si="417"/>
        <v>0</v>
      </c>
      <c r="ED192" s="18">
        <f t="shared" ca="1" si="417"/>
        <v>0</v>
      </c>
      <c r="EE192" s="18">
        <f t="shared" ca="1" si="417"/>
        <v>0</v>
      </c>
      <c r="EF192" s="18">
        <f t="shared" ca="1" si="417"/>
        <v>0</v>
      </c>
      <c r="EG192" s="18">
        <f t="shared" ca="1" si="417"/>
        <v>0</v>
      </c>
      <c r="EH192" s="18">
        <f t="shared" ref="EH192:FR192" ca="1" si="418">-1 * SUM(EH841, EH950)</f>
        <v>0</v>
      </c>
      <c r="EI192" s="18">
        <f t="shared" ca="1" si="418"/>
        <v>0</v>
      </c>
      <c r="EJ192" s="18">
        <f t="shared" ca="1" si="418"/>
        <v>0</v>
      </c>
      <c r="EK192" s="18">
        <f t="shared" ca="1" si="418"/>
        <v>0</v>
      </c>
      <c r="EL192" s="18">
        <f t="shared" ca="1" si="418"/>
        <v>0</v>
      </c>
      <c r="EM192" s="18">
        <f t="shared" ca="1" si="418"/>
        <v>0</v>
      </c>
      <c r="EN192" s="18">
        <f t="shared" ca="1" si="418"/>
        <v>0</v>
      </c>
      <c r="EO192" s="18">
        <f t="shared" ca="1" si="418"/>
        <v>0</v>
      </c>
      <c r="EP192" s="18">
        <f t="shared" ca="1" si="418"/>
        <v>0</v>
      </c>
      <c r="EQ192" s="18">
        <f t="shared" ca="1" si="418"/>
        <v>0</v>
      </c>
      <c r="ER192" s="18">
        <f t="shared" ca="1" si="418"/>
        <v>0</v>
      </c>
      <c r="ES192" s="18">
        <f t="shared" ca="1" si="418"/>
        <v>0</v>
      </c>
      <c r="ET192" s="18">
        <f t="shared" ca="1" si="418"/>
        <v>0</v>
      </c>
      <c r="EU192" s="18">
        <f t="shared" ca="1" si="418"/>
        <v>0</v>
      </c>
      <c r="EV192" s="18">
        <f t="shared" ca="1" si="418"/>
        <v>0</v>
      </c>
      <c r="EW192" s="18">
        <f t="shared" ca="1" si="418"/>
        <v>0</v>
      </c>
      <c r="EX192" s="18">
        <f t="shared" ca="1" si="418"/>
        <v>0</v>
      </c>
      <c r="EY192" s="18">
        <f t="shared" ca="1" si="418"/>
        <v>0</v>
      </c>
      <c r="EZ192" s="18">
        <f t="shared" ca="1" si="418"/>
        <v>0</v>
      </c>
      <c r="FA192" s="18">
        <f t="shared" ca="1" si="418"/>
        <v>0</v>
      </c>
      <c r="FB192" s="18">
        <f t="shared" ca="1" si="418"/>
        <v>0</v>
      </c>
      <c r="FC192" s="18">
        <f t="shared" ca="1" si="418"/>
        <v>0</v>
      </c>
      <c r="FD192" s="18">
        <f t="shared" ca="1" si="418"/>
        <v>0</v>
      </c>
      <c r="FE192" s="18">
        <f t="shared" ca="1" si="418"/>
        <v>0</v>
      </c>
      <c r="FF192" s="18">
        <f t="shared" ca="1" si="418"/>
        <v>0</v>
      </c>
      <c r="FG192" s="18">
        <f t="shared" ca="1" si="418"/>
        <v>0</v>
      </c>
      <c r="FH192" s="18">
        <f t="shared" ca="1" si="418"/>
        <v>0</v>
      </c>
      <c r="FI192" s="18">
        <f t="shared" ca="1" si="418"/>
        <v>0</v>
      </c>
      <c r="FJ192" s="18">
        <f t="shared" ca="1" si="418"/>
        <v>0</v>
      </c>
      <c r="FK192" s="18">
        <f t="shared" ca="1" si="418"/>
        <v>0</v>
      </c>
      <c r="FL192" s="18">
        <f t="shared" ca="1" si="418"/>
        <v>0</v>
      </c>
      <c r="FM192" s="18">
        <f t="shared" ca="1" si="418"/>
        <v>0</v>
      </c>
      <c r="FN192" s="18">
        <f t="shared" ca="1" si="418"/>
        <v>0</v>
      </c>
      <c r="FO192" s="18">
        <f t="shared" ca="1" si="418"/>
        <v>0</v>
      </c>
      <c r="FP192" s="18">
        <f t="shared" ca="1" si="418"/>
        <v>0</v>
      </c>
      <c r="FQ192" s="18">
        <f t="shared" ca="1" si="418"/>
        <v>0</v>
      </c>
      <c r="FR192" s="18">
        <f t="shared" ca="1" si="418"/>
        <v>0</v>
      </c>
    </row>
    <row r="193" spans="2:174">
      <c r="C193" t="s">
        <v>415</v>
      </c>
      <c r="D193" s="144" t="s">
        <v>974</v>
      </c>
      <c r="I193" s="131">
        <f t="shared" ca="1" si="394"/>
        <v>0</v>
      </c>
      <c r="J193" s="18">
        <f>-J1164</f>
        <v>0</v>
      </c>
      <c r="K193" s="18">
        <f t="shared" ref="K193:AP193" ca="1" si="419">-K1164</f>
        <v>0</v>
      </c>
      <c r="L193" s="18">
        <f t="shared" ca="1" si="419"/>
        <v>0</v>
      </c>
      <c r="M193" s="18">
        <f t="shared" ca="1" si="419"/>
        <v>0</v>
      </c>
      <c r="N193" s="18">
        <f t="shared" ca="1" si="419"/>
        <v>0</v>
      </c>
      <c r="O193" s="18">
        <f t="shared" ca="1" si="419"/>
        <v>0</v>
      </c>
      <c r="P193" s="18">
        <f t="shared" ca="1" si="419"/>
        <v>0</v>
      </c>
      <c r="Q193" s="18">
        <f t="shared" ca="1" si="419"/>
        <v>0</v>
      </c>
      <c r="R193" s="18">
        <f t="shared" ca="1" si="419"/>
        <v>0</v>
      </c>
      <c r="S193" s="18">
        <f t="shared" ca="1" si="419"/>
        <v>0</v>
      </c>
      <c r="T193" s="18">
        <f t="shared" ca="1" si="419"/>
        <v>0</v>
      </c>
      <c r="U193" s="18">
        <f t="shared" ca="1" si="419"/>
        <v>0</v>
      </c>
      <c r="V193" s="18">
        <f t="shared" ca="1" si="419"/>
        <v>0</v>
      </c>
      <c r="W193" s="18">
        <f t="shared" ca="1" si="419"/>
        <v>0</v>
      </c>
      <c r="X193" s="18">
        <f t="shared" ca="1" si="419"/>
        <v>0</v>
      </c>
      <c r="Y193" s="18">
        <f t="shared" ca="1" si="419"/>
        <v>0</v>
      </c>
      <c r="Z193" s="18">
        <f t="shared" ca="1" si="419"/>
        <v>0</v>
      </c>
      <c r="AA193" s="18">
        <f t="shared" ca="1" si="419"/>
        <v>0</v>
      </c>
      <c r="AB193" s="18">
        <f t="shared" ca="1" si="419"/>
        <v>0</v>
      </c>
      <c r="AC193" s="18">
        <f t="shared" ca="1" si="419"/>
        <v>0</v>
      </c>
      <c r="AD193" s="18">
        <f t="shared" ca="1" si="419"/>
        <v>0</v>
      </c>
      <c r="AE193" s="18">
        <f t="shared" ca="1" si="419"/>
        <v>0</v>
      </c>
      <c r="AF193" s="18">
        <f t="shared" ca="1" si="419"/>
        <v>0</v>
      </c>
      <c r="AG193" s="18">
        <f t="shared" ca="1" si="419"/>
        <v>0</v>
      </c>
      <c r="AH193" s="18">
        <f t="shared" ca="1" si="419"/>
        <v>0</v>
      </c>
      <c r="AI193" s="18">
        <f t="shared" ca="1" si="419"/>
        <v>0</v>
      </c>
      <c r="AJ193" s="18">
        <f t="shared" ca="1" si="419"/>
        <v>0</v>
      </c>
      <c r="AK193" s="18">
        <f t="shared" ca="1" si="419"/>
        <v>0</v>
      </c>
      <c r="AL193" s="18">
        <f t="shared" ca="1" si="419"/>
        <v>0</v>
      </c>
      <c r="AM193" s="18">
        <f t="shared" ca="1" si="419"/>
        <v>0</v>
      </c>
      <c r="AN193" s="18">
        <f t="shared" ca="1" si="419"/>
        <v>0</v>
      </c>
      <c r="AO193" s="18">
        <f t="shared" ca="1" si="419"/>
        <v>0</v>
      </c>
      <c r="AP193" s="18">
        <f t="shared" ca="1" si="419"/>
        <v>0</v>
      </c>
      <c r="AQ193" s="18">
        <f t="shared" ref="AQ193:BV193" ca="1" si="420">-AQ1164</f>
        <v>0</v>
      </c>
      <c r="AR193" s="18">
        <f t="shared" ca="1" si="420"/>
        <v>0</v>
      </c>
      <c r="AS193" s="18">
        <f t="shared" ca="1" si="420"/>
        <v>0</v>
      </c>
      <c r="AT193" s="18">
        <f t="shared" ca="1" si="420"/>
        <v>0</v>
      </c>
      <c r="AU193" s="18">
        <f t="shared" ca="1" si="420"/>
        <v>0</v>
      </c>
      <c r="AV193" s="18">
        <f t="shared" ca="1" si="420"/>
        <v>0</v>
      </c>
      <c r="AW193" s="18">
        <f t="shared" ca="1" si="420"/>
        <v>0</v>
      </c>
      <c r="AX193" s="18">
        <f t="shared" ca="1" si="420"/>
        <v>0</v>
      </c>
      <c r="AY193" s="18">
        <f t="shared" ca="1" si="420"/>
        <v>0</v>
      </c>
      <c r="AZ193" s="18">
        <f t="shared" ca="1" si="420"/>
        <v>0</v>
      </c>
      <c r="BA193" s="18">
        <f t="shared" ca="1" si="420"/>
        <v>0</v>
      </c>
      <c r="BB193" s="18">
        <f t="shared" ca="1" si="420"/>
        <v>0</v>
      </c>
      <c r="BC193" s="18">
        <f t="shared" ca="1" si="420"/>
        <v>0</v>
      </c>
      <c r="BD193" s="18">
        <f t="shared" ca="1" si="420"/>
        <v>0</v>
      </c>
      <c r="BE193" s="18">
        <f t="shared" ca="1" si="420"/>
        <v>0</v>
      </c>
      <c r="BF193" s="18">
        <f t="shared" ca="1" si="420"/>
        <v>0</v>
      </c>
      <c r="BG193" s="18">
        <f t="shared" ca="1" si="420"/>
        <v>0</v>
      </c>
      <c r="BH193" s="18">
        <f t="shared" ca="1" si="420"/>
        <v>0</v>
      </c>
      <c r="BI193" s="18">
        <f t="shared" ca="1" si="420"/>
        <v>0</v>
      </c>
      <c r="BJ193" s="18">
        <f t="shared" ca="1" si="420"/>
        <v>0</v>
      </c>
      <c r="BK193" s="18">
        <f t="shared" ca="1" si="420"/>
        <v>0</v>
      </c>
      <c r="BL193" s="18">
        <f t="shared" ca="1" si="420"/>
        <v>0</v>
      </c>
      <c r="BM193" s="18">
        <f t="shared" ca="1" si="420"/>
        <v>0</v>
      </c>
      <c r="BN193" s="18">
        <f t="shared" ca="1" si="420"/>
        <v>0</v>
      </c>
      <c r="BO193" s="18">
        <f t="shared" ca="1" si="420"/>
        <v>0</v>
      </c>
      <c r="BP193" s="18">
        <f t="shared" ca="1" si="420"/>
        <v>0</v>
      </c>
      <c r="BQ193" s="18">
        <f t="shared" ca="1" si="420"/>
        <v>0</v>
      </c>
      <c r="BR193" s="18">
        <f t="shared" ca="1" si="420"/>
        <v>0</v>
      </c>
      <c r="BS193" s="18">
        <f t="shared" ca="1" si="420"/>
        <v>0</v>
      </c>
      <c r="BT193" s="18">
        <f t="shared" ca="1" si="420"/>
        <v>0</v>
      </c>
      <c r="BU193" s="18">
        <f t="shared" ca="1" si="420"/>
        <v>0</v>
      </c>
      <c r="BV193" s="18">
        <f t="shared" ca="1" si="420"/>
        <v>0</v>
      </c>
      <c r="BW193" s="18">
        <f t="shared" ref="BW193:DB193" ca="1" si="421">-BW1164</f>
        <v>0</v>
      </c>
      <c r="BX193" s="18">
        <f t="shared" ca="1" si="421"/>
        <v>0</v>
      </c>
      <c r="BY193" s="18">
        <f t="shared" ca="1" si="421"/>
        <v>0</v>
      </c>
      <c r="BZ193" s="18">
        <f t="shared" ca="1" si="421"/>
        <v>0</v>
      </c>
      <c r="CA193" s="18">
        <f t="shared" ca="1" si="421"/>
        <v>0</v>
      </c>
      <c r="CB193" s="18">
        <f t="shared" ca="1" si="421"/>
        <v>0</v>
      </c>
      <c r="CC193" s="18">
        <f t="shared" ca="1" si="421"/>
        <v>0</v>
      </c>
      <c r="CD193" s="18">
        <f t="shared" ca="1" si="421"/>
        <v>0</v>
      </c>
      <c r="CE193" s="18">
        <f t="shared" ca="1" si="421"/>
        <v>0</v>
      </c>
      <c r="CF193" s="18">
        <f t="shared" ca="1" si="421"/>
        <v>0</v>
      </c>
      <c r="CG193" s="18">
        <f t="shared" ca="1" si="421"/>
        <v>0</v>
      </c>
      <c r="CH193" s="18">
        <f t="shared" ca="1" si="421"/>
        <v>0</v>
      </c>
      <c r="CI193" s="18">
        <f t="shared" ca="1" si="421"/>
        <v>0</v>
      </c>
      <c r="CJ193" s="18">
        <f t="shared" ca="1" si="421"/>
        <v>0</v>
      </c>
      <c r="CK193" s="18">
        <f t="shared" ca="1" si="421"/>
        <v>0</v>
      </c>
      <c r="CL193" s="18">
        <f t="shared" ca="1" si="421"/>
        <v>0</v>
      </c>
      <c r="CM193" s="18">
        <f t="shared" ca="1" si="421"/>
        <v>0</v>
      </c>
      <c r="CN193" s="18">
        <f t="shared" ca="1" si="421"/>
        <v>0</v>
      </c>
      <c r="CO193" s="18">
        <f t="shared" ca="1" si="421"/>
        <v>0</v>
      </c>
      <c r="CP193" s="18">
        <f t="shared" ca="1" si="421"/>
        <v>0</v>
      </c>
      <c r="CQ193" s="18">
        <f t="shared" ca="1" si="421"/>
        <v>0</v>
      </c>
      <c r="CR193" s="18">
        <f t="shared" ca="1" si="421"/>
        <v>0</v>
      </c>
      <c r="CS193" s="18">
        <f t="shared" ca="1" si="421"/>
        <v>0</v>
      </c>
      <c r="CT193" s="18">
        <f t="shared" ca="1" si="421"/>
        <v>0</v>
      </c>
      <c r="CU193" s="18">
        <f t="shared" ca="1" si="421"/>
        <v>0</v>
      </c>
      <c r="CV193" s="18">
        <f t="shared" ca="1" si="421"/>
        <v>0</v>
      </c>
      <c r="CW193" s="18">
        <f t="shared" ca="1" si="421"/>
        <v>0</v>
      </c>
      <c r="CX193" s="18">
        <f t="shared" ca="1" si="421"/>
        <v>0</v>
      </c>
      <c r="CY193" s="18">
        <f t="shared" ca="1" si="421"/>
        <v>0</v>
      </c>
      <c r="CZ193" s="18">
        <f t="shared" ca="1" si="421"/>
        <v>0</v>
      </c>
      <c r="DA193" s="18">
        <f t="shared" ca="1" si="421"/>
        <v>0</v>
      </c>
      <c r="DB193" s="18">
        <f t="shared" ca="1" si="421"/>
        <v>0</v>
      </c>
      <c r="DC193" s="18">
        <f t="shared" ref="DC193:EH193" ca="1" si="422">-DC1164</f>
        <v>0</v>
      </c>
      <c r="DD193" s="18">
        <f t="shared" ca="1" si="422"/>
        <v>0</v>
      </c>
      <c r="DE193" s="18">
        <f t="shared" ca="1" si="422"/>
        <v>0</v>
      </c>
      <c r="DF193" s="18">
        <f t="shared" ca="1" si="422"/>
        <v>0</v>
      </c>
      <c r="DG193" s="18">
        <f t="shared" ca="1" si="422"/>
        <v>0</v>
      </c>
      <c r="DH193" s="18">
        <f t="shared" ca="1" si="422"/>
        <v>0</v>
      </c>
      <c r="DI193" s="18">
        <f t="shared" ca="1" si="422"/>
        <v>0</v>
      </c>
      <c r="DJ193" s="18">
        <f t="shared" ca="1" si="422"/>
        <v>0</v>
      </c>
      <c r="DK193" s="18">
        <f t="shared" ca="1" si="422"/>
        <v>0</v>
      </c>
      <c r="DL193" s="18">
        <f t="shared" ca="1" si="422"/>
        <v>0</v>
      </c>
      <c r="DM193" s="18">
        <f t="shared" ca="1" si="422"/>
        <v>0</v>
      </c>
      <c r="DN193" s="18">
        <f t="shared" ca="1" si="422"/>
        <v>0</v>
      </c>
      <c r="DO193" s="18">
        <f t="shared" ca="1" si="422"/>
        <v>0</v>
      </c>
      <c r="DP193" s="18">
        <f t="shared" ca="1" si="422"/>
        <v>0</v>
      </c>
      <c r="DQ193" s="18">
        <f t="shared" ca="1" si="422"/>
        <v>0</v>
      </c>
      <c r="DR193" s="18">
        <f t="shared" ca="1" si="422"/>
        <v>0</v>
      </c>
      <c r="DS193" s="18">
        <f t="shared" ca="1" si="422"/>
        <v>0</v>
      </c>
      <c r="DT193" s="18">
        <f t="shared" ca="1" si="422"/>
        <v>0</v>
      </c>
      <c r="DU193" s="18">
        <f t="shared" ca="1" si="422"/>
        <v>0</v>
      </c>
      <c r="DV193" s="18">
        <f t="shared" ca="1" si="422"/>
        <v>0</v>
      </c>
      <c r="DW193" s="18">
        <f t="shared" ca="1" si="422"/>
        <v>0</v>
      </c>
      <c r="DX193" s="18">
        <f t="shared" ca="1" si="422"/>
        <v>0</v>
      </c>
      <c r="DY193" s="18">
        <f t="shared" ca="1" si="422"/>
        <v>0</v>
      </c>
      <c r="DZ193" s="18">
        <f t="shared" ca="1" si="422"/>
        <v>0</v>
      </c>
      <c r="EA193" s="18">
        <f t="shared" ca="1" si="422"/>
        <v>0</v>
      </c>
      <c r="EB193" s="18">
        <f t="shared" ca="1" si="422"/>
        <v>0</v>
      </c>
      <c r="EC193" s="18">
        <f t="shared" ca="1" si="422"/>
        <v>0</v>
      </c>
      <c r="ED193" s="18">
        <f t="shared" ca="1" si="422"/>
        <v>0</v>
      </c>
      <c r="EE193" s="18">
        <f t="shared" ca="1" si="422"/>
        <v>0</v>
      </c>
      <c r="EF193" s="18">
        <f t="shared" ca="1" si="422"/>
        <v>0</v>
      </c>
      <c r="EG193" s="18">
        <f t="shared" ca="1" si="422"/>
        <v>0</v>
      </c>
      <c r="EH193" s="18">
        <f t="shared" ca="1" si="422"/>
        <v>0</v>
      </c>
      <c r="EI193" s="18">
        <f t="shared" ref="EI193:FN193" ca="1" si="423">-EI1164</f>
        <v>0</v>
      </c>
      <c r="EJ193" s="18">
        <f t="shared" ca="1" si="423"/>
        <v>0</v>
      </c>
      <c r="EK193" s="18">
        <f t="shared" ca="1" si="423"/>
        <v>0</v>
      </c>
      <c r="EL193" s="18">
        <f t="shared" ca="1" si="423"/>
        <v>0</v>
      </c>
      <c r="EM193" s="18">
        <f t="shared" ca="1" si="423"/>
        <v>0</v>
      </c>
      <c r="EN193" s="18">
        <f t="shared" ca="1" si="423"/>
        <v>0</v>
      </c>
      <c r="EO193" s="18">
        <f t="shared" ca="1" si="423"/>
        <v>0</v>
      </c>
      <c r="EP193" s="18">
        <f t="shared" ca="1" si="423"/>
        <v>0</v>
      </c>
      <c r="EQ193" s="18">
        <f t="shared" ca="1" si="423"/>
        <v>0</v>
      </c>
      <c r="ER193" s="18">
        <f t="shared" ca="1" si="423"/>
        <v>0</v>
      </c>
      <c r="ES193" s="18">
        <f t="shared" ca="1" si="423"/>
        <v>0</v>
      </c>
      <c r="ET193" s="18">
        <f t="shared" ca="1" si="423"/>
        <v>0</v>
      </c>
      <c r="EU193" s="18">
        <f t="shared" ca="1" si="423"/>
        <v>0</v>
      </c>
      <c r="EV193" s="18">
        <f t="shared" ca="1" si="423"/>
        <v>0</v>
      </c>
      <c r="EW193" s="18">
        <f t="shared" ca="1" si="423"/>
        <v>0</v>
      </c>
      <c r="EX193" s="18">
        <f t="shared" ca="1" si="423"/>
        <v>0</v>
      </c>
      <c r="EY193" s="18">
        <f t="shared" ca="1" si="423"/>
        <v>0</v>
      </c>
      <c r="EZ193" s="18">
        <f t="shared" ca="1" si="423"/>
        <v>0</v>
      </c>
      <c r="FA193" s="18">
        <f t="shared" ca="1" si="423"/>
        <v>0</v>
      </c>
      <c r="FB193" s="18">
        <f t="shared" ca="1" si="423"/>
        <v>0</v>
      </c>
      <c r="FC193" s="18">
        <f t="shared" ca="1" si="423"/>
        <v>0</v>
      </c>
      <c r="FD193" s="18">
        <f t="shared" ca="1" si="423"/>
        <v>0</v>
      </c>
      <c r="FE193" s="18">
        <f t="shared" ca="1" si="423"/>
        <v>0</v>
      </c>
      <c r="FF193" s="18">
        <f t="shared" ca="1" si="423"/>
        <v>0</v>
      </c>
      <c r="FG193" s="18">
        <f t="shared" ca="1" si="423"/>
        <v>0</v>
      </c>
      <c r="FH193" s="18">
        <f t="shared" ca="1" si="423"/>
        <v>0</v>
      </c>
      <c r="FI193" s="18">
        <f t="shared" ca="1" si="423"/>
        <v>0</v>
      </c>
      <c r="FJ193" s="18">
        <f t="shared" ca="1" si="423"/>
        <v>0</v>
      </c>
      <c r="FK193" s="18">
        <f t="shared" ca="1" si="423"/>
        <v>0</v>
      </c>
      <c r="FL193" s="18">
        <f t="shared" ca="1" si="423"/>
        <v>0</v>
      </c>
      <c r="FM193" s="18">
        <f t="shared" ca="1" si="423"/>
        <v>0</v>
      </c>
      <c r="FN193" s="18">
        <f t="shared" ca="1" si="423"/>
        <v>0</v>
      </c>
      <c r="FO193" s="18">
        <f ca="1">-FO1164</f>
        <v>0</v>
      </c>
      <c r="FP193" s="18">
        <f ca="1">-FP1164</f>
        <v>0</v>
      </c>
      <c r="FQ193" s="18">
        <f ca="1">-FQ1164</f>
        <v>0</v>
      </c>
      <c r="FR193" s="18">
        <f ca="1">-FR1164</f>
        <v>0</v>
      </c>
    </row>
    <row r="194" spans="2:174">
      <c r="C194" t="s">
        <v>379</v>
      </c>
      <c r="D194" s="144" t="s">
        <v>974</v>
      </c>
      <c r="I194" s="131">
        <f t="shared" ca="1" si="394"/>
        <v>0</v>
      </c>
      <c r="J194" s="18">
        <f t="shared" ref="J194:AO194" si="424">J976-J996</f>
        <v>0</v>
      </c>
      <c r="K194" s="18">
        <f t="shared" ca="1" si="424"/>
        <v>0</v>
      </c>
      <c r="L194" s="18">
        <f t="shared" ca="1" si="424"/>
        <v>0</v>
      </c>
      <c r="M194" s="18">
        <f t="shared" ca="1" si="424"/>
        <v>0</v>
      </c>
      <c r="N194" s="18">
        <f t="shared" ca="1" si="424"/>
        <v>0</v>
      </c>
      <c r="O194" s="18">
        <f t="shared" ca="1" si="424"/>
        <v>0</v>
      </c>
      <c r="P194" s="18">
        <f t="shared" ca="1" si="424"/>
        <v>0</v>
      </c>
      <c r="Q194" s="18">
        <f t="shared" ca="1" si="424"/>
        <v>0</v>
      </c>
      <c r="R194" s="18">
        <f t="shared" ca="1" si="424"/>
        <v>0</v>
      </c>
      <c r="S194" s="18">
        <f t="shared" ca="1" si="424"/>
        <v>0</v>
      </c>
      <c r="T194" s="18">
        <f t="shared" ca="1" si="424"/>
        <v>0</v>
      </c>
      <c r="U194" s="18">
        <f t="shared" ca="1" si="424"/>
        <v>0</v>
      </c>
      <c r="V194" s="18">
        <f t="shared" ca="1" si="424"/>
        <v>0</v>
      </c>
      <c r="W194" s="18">
        <f t="shared" ca="1" si="424"/>
        <v>0</v>
      </c>
      <c r="X194" s="18">
        <f t="shared" ca="1" si="424"/>
        <v>0</v>
      </c>
      <c r="Y194" s="18">
        <f t="shared" ca="1" si="424"/>
        <v>0</v>
      </c>
      <c r="Z194" s="18">
        <f t="shared" ca="1" si="424"/>
        <v>0</v>
      </c>
      <c r="AA194" s="18">
        <f t="shared" ca="1" si="424"/>
        <v>0</v>
      </c>
      <c r="AB194" s="18">
        <f t="shared" ca="1" si="424"/>
        <v>0</v>
      </c>
      <c r="AC194" s="18">
        <f t="shared" ca="1" si="424"/>
        <v>0</v>
      </c>
      <c r="AD194" s="18">
        <f t="shared" ca="1" si="424"/>
        <v>0</v>
      </c>
      <c r="AE194" s="18">
        <f t="shared" ca="1" si="424"/>
        <v>0</v>
      </c>
      <c r="AF194" s="18">
        <f t="shared" ca="1" si="424"/>
        <v>0</v>
      </c>
      <c r="AG194" s="18">
        <f t="shared" ca="1" si="424"/>
        <v>0</v>
      </c>
      <c r="AH194" s="18">
        <f t="shared" ca="1" si="424"/>
        <v>0</v>
      </c>
      <c r="AI194" s="18">
        <f t="shared" ca="1" si="424"/>
        <v>0</v>
      </c>
      <c r="AJ194" s="18">
        <f t="shared" ca="1" si="424"/>
        <v>0</v>
      </c>
      <c r="AK194" s="18">
        <f t="shared" ca="1" si="424"/>
        <v>0</v>
      </c>
      <c r="AL194" s="18">
        <f t="shared" ca="1" si="424"/>
        <v>0</v>
      </c>
      <c r="AM194" s="18">
        <f t="shared" ca="1" si="424"/>
        <v>0</v>
      </c>
      <c r="AN194" s="18">
        <f t="shared" ca="1" si="424"/>
        <v>0</v>
      </c>
      <c r="AO194" s="18">
        <f t="shared" ca="1" si="424"/>
        <v>0</v>
      </c>
      <c r="AP194" s="18">
        <f t="shared" ref="AP194:BU194" ca="1" si="425">AP976-AP996</f>
        <v>0</v>
      </c>
      <c r="AQ194" s="18">
        <f t="shared" ca="1" si="425"/>
        <v>0</v>
      </c>
      <c r="AR194" s="18">
        <f t="shared" ca="1" si="425"/>
        <v>0</v>
      </c>
      <c r="AS194" s="18">
        <f t="shared" ca="1" si="425"/>
        <v>0</v>
      </c>
      <c r="AT194" s="18">
        <f t="shared" ca="1" si="425"/>
        <v>0</v>
      </c>
      <c r="AU194" s="18">
        <f t="shared" ca="1" si="425"/>
        <v>0</v>
      </c>
      <c r="AV194" s="18">
        <f t="shared" ca="1" si="425"/>
        <v>0</v>
      </c>
      <c r="AW194" s="18">
        <f t="shared" ca="1" si="425"/>
        <v>0</v>
      </c>
      <c r="AX194" s="18">
        <f t="shared" ca="1" si="425"/>
        <v>0</v>
      </c>
      <c r="AY194" s="18">
        <f t="shared" ca="1" si="425"/>
        <v>0</v>
      </c>
      <c r="AZ194" s="18">
        <f t="shared" ca="1" si="425"/>
        <v>0</v>
      </c>
      <c r="BA194" s="18">
        <f t="shared" ca="1" si="425"/>
        <v>0</v>
      </c>
      <c r="BB194" s="18">
        <f t="shared" ca="1" si="425"/>
        <v>0</v>
      </c>
      <c r="BC194" s="18">
        <f t="shared" ca="1" si="425"/>
        <v>0</v>
      </c>
      <c r="BD194" s="18">
        <f t="shared" ca="1" si="425"/>
        <v>0</v>
      </c>
      <c r="BE194" s="18">
        <f t="shared" ca="1" si="425"/>
        <v>0</v>
      </c>
      <c r="BF194" s="18">
        <f t="shared" ca="1" si="425"/>
        <v>0</v>
      </c>
      <c r="BG194" s="18">
        <f t="shared" ca="1" si="425"/>
        <v>0</v>
      </c>
      <c r="BH194" s="18">
        <f t="shared" ca="1" si="425"/>
        <v>0</v>
      </c>
      <c r="BI194" s="18">
        <f t="shared" ca="1" si="425"/>
        <v>0</v>
      </c>
      <c r="BJ194" s="18">
        <f t="shared" ca="1" si="425"/>
        <v>0</v>
      </c>
      <c r="BK194" s="18">
        <f t="shared" ca="1" si="425"/>
        <v>0</v>
      </c>
      <c r="BL194" s="18">
        <f t="shared" ca="1" si="425"/>
        <v>0</v>
      </c>
      <c r="BM194" s="18">
        <f t="shared" ca="1" si="425"/>
        <v>0</v>
      </c>
      <c r="BN194" s="18">
        <f t="shared" ca="1" si="425"/>
        <v>0</v>
      </c>
      <c r="BO194" s="18">
        <f t="shared" ca="1" si="425"/>
        <v>0</v>
      </c>
      <c r="BP194" s="18">
        <f t="shared" ca="1" si="425"/>
        <v>0</v>
      </c>
      <c r="BQ194" s="18">
        <f t="shared" ca="1" si="425"/>
        <v>0</v>
      </c>
      <c r="BR194" s="18">
        <f t="shared" ca="1" si="425"/>
        <v>0</v>
      </c>
      <c r="BS194" s="18">
        <f t="shared" ca="1" si="425"/>
        <v>0</v>
      </c>
      <c r="BT194" s="18">
        <f t="shared" ca="1" si="425"/>
        <v>0</v>
      </c>
      <c r="BU194" s="18">
        <f t="shared" ca="1" si="425"/>
        <v>0</v>
      </c>
      <c r="BV194" s="18">
        <f t="shared" ref="BV194:DA194" ca="1" si="426">BV976-BV996</f>
        <v>0</v>
      </c>
      <c r="BW194" s="18">
        <f t="shared" ca="1" si="426"/>
        <v>0</v>
      </c>
      <c r="BX194" s="18">
        <f t="shared" ca="1" si="426"/>
        <v>0</v>
      </c>
      <c r="BY194" s="18">
        <f t="shared" ca="1" si="426"/>
        <v>0</v>
      </c>
      <c r="BZ194" s="18">
        <f t="shared" ca="1" si="426"/>
        <v>0</v>
      </c>
      <c r="CA194" s="18">
        <f t="shared" ca="1" si="426"/>
        <v>0</v>
      </c>
      <c r="CB194" s="18">
        <f t="shared" ca="1" si="426"/>
        <v>0</v>
      </c>
      <c r="CC194" s="18">
        <f t="shared" ca="1" si="426"/>
        <v>0</v>
      </c>
      <c r="CD194" s="18">
        <f t="shared" ca="1" si="426"/>
        <v>0</v>
      </c>
      <c r="CE194" s="18">
        <f t="shared" ca="1" si="426"/>
        <v>0</v>
      </c>
      <c r="CF194" s="18">
        <f t="shared" ca="1" si="426"/>
        <v>0</v>
      </c>
      <c r="CG194" s="18">
        <f t="shared" ca="1" si="426"/>
        <v>0</v>
      </c>
      <c r="CH194" s="18">
        <f t="shared" ca="1" si="426"/>
        <v>0</v>
      </c>
      <c r="CI194" s="18">
        <f t="shared" ca="1" si="426"/>
        <v>0</v>
      </c>
      <c r="CJ194" s="18">
        <f t="shared" ca="1" si="426"/>
        <v>0</v>
      </c>
      <c r="CK194" s="18">
        <f t="shared" ca="1" si="426"/>
        <v>0</v>
      </c>
      <c r="CL194" s="18">
        <f t="shared" ca="1" si="426"/>
        <v>0</v>
      </c>
      <c r="CM194" s="18">
        <f t="shared" ca="1" si="426"/>
        <v>0</v>
      </c>
      <c r="CN194" s="18">
        <f t="shared" ca="1" si="426"/>
        <v>0</v>
      </c>
      <c r="CO194" s="18">
        <f t="shared" ca="1" si="426"/>
        <v>0</v>
      </c>
      <c r="CP194" s="18">
        <f t="shared" ca="1" si="426"/>
        <v>0</v>
      </c>
      <c r="CQ194" s="18">
        <f t="shared" ca="1" si="426"/>
        <v>0</v>
      </c>
      <c r="CR194" s="18">
        <f t="shared" ca="1" si="426"/>
        <v>0</v>
      </c>
      <c r="CS194" s="18">
        <f t="shared" ca="1" si="426"/>
        <v>0</v>
      </c>
      <c r="CT194" s="18">
        <f t="shared" ca="1" si="426"/>
        <v>0</v>
      </c>
      <c r="CU194" s="18">
        <f t="shared" ca="1" si="426"/>
        <v>0</v>
      </c>
      <c r="CV194" s="18">
        <f t="shared" ca="1" si="426"/>
        <v>0</v>
      </c>
      <c r="CW194" s="18">
        <f t="shared" ca="1" si="426"/>
        <v>0</v>
      </c>
      <c r="CX194" s="18">
        <f t="shared" ca="1" si="426"/>
        <v>0</v>
      </c>
      <c r="CY194" s="18">
        <f t="shared" ca="1" si="426"/>
        <v>0</v>
      </c>
      <c r="CZ194" s="18">
        <f t="shared" ca="1" si="426"/>
        <v>0</v>
      </c>
      <c r="DA194" s="18">
        <f t="shared" ca="1" si="426"/>
        <v>0</v>
      </c>
      <c r="DB194" s="18">
        <f t="shared" ref="DB194:EG194" ca="1" si="427">DB976-DB996</f>
        <v>0</v>
      </c>
      <c r="DC194" s="18">
        <f t="shared" ca="1" si="427"/>
        <v>0</v>
      </c>
      <c r="DD194" s="18">
        <f t="shared" ca="1" si="427"/>
        <v>0</v>
      </c>
      <c r="DE194" s="18">
        <f t="shared" ca="1" si="427"/>
        <v>0</v>
      </c>
      <c r="DF194" s="18">
        <f t="shared" ca="1" si="427"/>
        <v>0</v>
      </c>
      <c r="DG194" s="18">
        <f t="shared" ca="1" si="427"/>
        <v>0</v>
      </c>
      <c r="DH194" s="18">
        <f t="shared" ca="1" si="427"/>
        <v>0</v>
      </c>
      <c r="DI194" s="18">
        <f t="shared" ca="1" si="427"/>
        <v>0</v>
      </c>
      <c r="DJ194" s="18">
        <f t="shared" ca="1" si="427"/>
        <v>0</v>
      </c>
      <c r="DK194" s="18">
        <f t="shared" ca="1" si="427"/>
        <v>0</v>
      </c>
      <c r="DL194" s="18">
        <f t="shared" ca="1" si="427"/>
        <v>0</v>
      </c>
      <c r="DM194" s="18">
        <f t="shared" ca="1" si="427"/>
        <v>0</v>
      </c>
      <c r="DN194" s="18">
        <f t="shared" ca="1" si="427"/>
        <v>0</v>
      </c>
      <c r="DO194" s="18">
        <f t="shared" ca="1" si="427"/>
        <v>0</v>
      </c>
      <c r="DP194" s="18">
        <f t="shared" ca="1" si="427"/>
        <v>0</v>
      </c>
      <c r="DQ194" s="18">
        <f t="shared" ca="1" si="427"/>
        <v>0</v>
      </c>
      <c r="DR194" s="18">
        <f t="shared" ca="1" si="427"/>
        <v>0</v>
      </c>
      <c r="DS194" s="18">
        <f t="shared" ca="1" si="427"/>
        <v>0</v>
      </c>
      <c r="DT194" s="18">
        <f t="shared" ca="1" si="427"/>
        <v>0</v>
      </c>
      <c r="DU194" s="18">
        <f t="shared" ca="1" si="427"/>
        <v>0</v>
      </c>
      <c r="DV194" s="18">
        <f t="shared" ca="1" si="427"/>
        <v>0</v>
      </c>
      <c r="DW194" s="18">
        <f t="shared" ca="1" si="427"/>
        <v>0</v>
      </c>
      <c r="DX194" s="18">
        <f t="shared" ca="1" si="427"/>
        <v>0</v>
      </c>
      <c r="DY194" s="18">
        <f t="shared" ca="1" si="427"/>
        <v>0</v>
      </c>
      <c r="DZ194" s="18">
        <f t="shared" ca="1" si="427"/>
        <v>0</v>
      </c>
      <c r="EA194" s="18">
        <f t="shared" ca="1" si="427"/>
        <v>0</v>
      </c>
      <c r="EB194" s="18">
        <f t="shared" ca="1" si="427"/>
        <v>0</v>
      </c>
      <c r="EC194" s="18">
        <f t="shared" ca="1" si="427"/>
        <v>0</v>
      </c>
      <c r="ED194" s="18">
        <f t="shared" ca="1" si="427"/>
        <v>0</v>
      </c>
      <c r="EE194" s="18">
        <f t="shared" ca="1" si="427"/>
        <v>0</v>
      </c>
      <c r="EF194" s="18">
        <f t="shared" ca="1" si="427"/>
        <v>0</v>
      </c>
      <c r="EG194" s="18">
        <f t="shared" ca="1" si="427"/>
        <v>0</v>
      </c>
      <c r="EH194" s="18">
        <f t="shared" ref="EH194:FM194" ca="1" si="428">EH976-EH996</f>
        <v>0</v>
      </c>
      <c r="EI194" s="18">
        <f t="shared" ca="1" si="428"/>
        <v>0</v>
      </c>
      <c r="EJ194" s="18">
        <f t="shared" ca="1" si="428"/>
        <v>0</v>
      </c>
      <c r="EK194" s="18">
        <f t="shared" ca="1" si="428"/>
        <v>0</v>
      </c>
      <c r="EL194" s="18">
        <f t="shared" ca="1" si="428"/>
        <v>0</v>
      </c>
      <c r="EM194" s="18">
        <f t="shared" ca="1" si="428"/>
        <v>0</v>
      </c>
      <c r="EN194" s="18">
        <f t="shared" ca="1" si="428"/>
        <v>0</v>
      </c>
      <c r="EO194" s="18">
        <f t="shared" ca="1" si="428"/>
        <v>0</v>
      </c>
      <c r="EP194" s="18">
        <f t="shared" ca="1" si="428"/>
        <v>0</v>
      </c>
      <c r="EQ194" s="18">
        <f t="shared" ca="1" si="428"/>
        <v>0</v>
      </c>
      <c r="ER194" s="18">
        <f t="shared" ca="1" si="428"/>
        <v>0</v>
      </c>
      <c r="ES194" s="18">
        <f t="shared" ca="1" si="428"/>
        <v>0</v>
      </c>
      <c r="ET194" s="18">
        <f t="shared" ca="1" si="428"/>
        <v>0</v>
      </c>
      <c r="EU194" s="18">
        <f t="shared" ca="1" si="428"/>
        <v>0</v>
      </c>
      <c r="EV194" s="18">
        <f t="shared" ca="1" si="428"/>
        <v>0</v>
      </c>
      <c r="EW194" s="18">
        <f t="shared" ca="1" si="428"/>
        <v>0</v>
      </c>
      <c r="EX194" s="18">
        <f t="shared" ca="1" si="428"/>
        <v>0</v>
      </c>
      <c r="EY194" s="18">
        <f t="shared" ca="1" si="428"/>
        <v>0</v>
      </c>
      <c r="EZ194" s="18">
        <f t="shared" ca="1" si="428"/>
        <v>0</v>
      </c>
      <c r="FA194" s="18">
        <f t="shared" ca="1" si="428"/>
        <v>0</v>
      </c>
      <c r="FB194" s="18">
        <f t="shared" ca="1" si="428"/>
        <v>0</v>
      </c>
      <c r="FC194" s="18">
        <f t="shared" ca="1" si="428"/>
        <v>0</v>
      </c>
      <c r="FD194" s="18">
        <f t="shared" ca="1" si="428"/>
        <v>0</v>
      </c>
      <c r="FE194" s="18">
        <f t="shared" ca="1" si="428"/>
        <v>0</v>
      </c>
      <c r="FF194" s="18">
        <f t="shared" ca="1" si="428"/>
        <v>0</v>
      </c>
      <c r="FG194" s="18">
        <f t="shared" ca="1" si="428"/>
        <v>0</v>
      </c>
      <c r="FH194" s="18">
        <f t="shared" ca="1" si="428"/>
        <v>0</v>
      </c>
      <c r="FI194" s="18">
        <f t="shared" ca="1" si="428"/>
        <v>0</v>
      </c>
      <c r="FJ194" s="18">
        <f t="shared" ca="1" si="428"/>
        <v>0</v>
      </c>
      <c r="FK194" s="18">
        <f t="shared" ca="1" si="428"/>
        <v>0</v>
      </c>
      <c r="FL194" s="18">
        <f t="shared" ca="1" si="428"/>
        <v>0</v>
      </c>
      <c r="FM194" s="18">
        <f t="shared" ca="1" si="428"/>
        <v>0</v>
      </c>
      <c r="FN194" s="18">
        <f ca="1">FN976-FN996</f>
        <v>0</v>
      </c>
      <c r="FO194" s="18">
        <f ca="1">FO976-FO996</f>
        <v>0</v>
      </c>
      <c r="FP194" s="18">
        <f ca="1">FP976-FP996</f>
        <v>0</v>
      </c>
      <c r="FQ194" s="18">
        <f ca="1">FQ976-FQ996</f>
        <v>0</v>
      </c>
      <c r="FR194" s="18">
        <f ca="1">FR976-FR996</f>
        <v>0</v>
      </c>
    </row>
    <row r="195" spans="2:174">
      <c r="C195" t="s">
        <v>957</v>
      </c>
      <c r="D195" s="144" t="s">
        <v>974</v>
      </c>
      <c r="I195" s="131">
        <f t="shared" ca="1" si="394"/>
        <v>-2330.6817953082191</v>
      </c>
      <c r="J195" s="18">
        <f>-1 * J951</f>
        <v>0</v>
      </c>
      <c r="K195" s="18">
        <f t="shared" ref="K195:BV195" ca="1" si="429">-1 * K951</f>
        <v>0</v>
      </c>
      <c r="L195" s="18">
        <f t="shared" ca="1" si="429"/>
        <v>0</v>
      </c>
      <c r="M195" s="18">
        <f t="shared" ca="1" si="429"/>
        <v>0</v>
      </c>
      <c r="N195" s="18">
        <f t="shared" ca="1" si="429"/>
        <v>0</v>
      </c>
      <c r="O195" s="18">
        <f t="shared" ca="1" si="429"/>
        <v>0</v>
      </c>
      <c r="P195" s="18">
        <f t="shared" ca="1" si="429"/>
        <v>0</v>
      </c>
      <c r="Q195" s="18">
        <f t="shared" ca="1" si="429"/>
        <v>0</v>
      </c>
      <c r="R195" s="18">
        <f t="shared" ca="1" si="429"/>
        <v>0</v>
      </c>
      <c r="S195" s="18">
        <f t="shared" ca="1" si="429"/>
        <v>0</v>
      </c>
      <c r="T195" s="18">
        <f t="shared" ca="1" si="429"/>
        <v>0</v>
      </c>
      <c r="U195" s="18">
        <f t="shared" ca="1" si="429"/>
        <v>0</v>
      </c>
      <c r="V195" s="18">
        <f t="shared" ca="1" si="429"/>
        <v>0</v>
      </c>
      <c r="W195" s="18">
        <f t="shared" ca="1" si="429"/>
        <v>0</v>
      </c>
      <c r="X195" s="18">
        <f t="shared" ca="1" si="429"/>
        <v>0</v>
      </c>
      <c r="Y195" s="18">
        <f t="shared" ca="1" si="429"/>
        <v>0</v>
      </c>
      <c r="Z195" s="18">
        <f t="shared" ca="1" si="429"/>
        <v>0</v>
      </c>
      <c r="AA195" s="18">
        <f t="shared" ca="1" si="429"/>
        <v>0</v>
      </c>
      <c r="AB195" s="18">
        <f t="shared" ca="1" si="429"/>
        <v>0</v>
      </c>
      <c r="AC195" s="18">
        <f t="shared" ca="1" si="429"/>
        <v>0</v>
      </c>
      <c r="AD195" s="18">
        <f t="shared" ca="1" si="429"/>
        <v>0</v>
      </c>
      <c r="AE195" s="18">
        <f t="shared" ca="1" si="429"/>
        <v>0</v>
      </c>
      <c r="AF195" s="18">
        <f t="shared" ca="1" si="429"/>
        <v>-2330.6817953082191</v>
      </c>
      <c r="AG195" s="18">
        <f t="shared" ca="1" si="429"/>
        <v>0</v>
      </c>
      <c r="AH195" s="18">
        <f t="shared" ca="1" si="429"/>
        <v>0</v>
      </c>
      <c r="AI195" s="18">
        <f t="shared" ca="1" si="429"/>
        <v>0</v>
      </c>
      <c r="AJ195" s="18">
        <f t="shared" ca="1" si="429"/>
        <v>0</v>
      </c>
      <c r="AK195" s="18">
        <f t="shared" ca="1" si="429"/>
        <v>0</v>
      </c>
      <c r="AL195" s="18">
        <f t="shared" ca="1" si="429"/>
        <v>0</v>
      </c>
      <c r="AM195" s="18">
        <f t="shared" ca="1" si="429"/>
        <v>0</v>
      </c>
      <c r="AN195" s="18">
        <f t="shared" ca="1" si="429"/>
        <v>0</v>
      </c>
      <c r="AO195" s="18">
        <f t="shared" ca="1" si="429"/>
        <v>0</v>
      </c>
      <c r="AP195" s="18">
        <f t="shared" ca="1" si="429"/>
        <v>0</v>
      </c>
      <c r="AQ195" s="18">
        <f t="shared" ca="1" si="429"/>
        <v>0</v>
      </c>
      <c r="AR195" s="18">
        <f t="shared" ca="1" si="429"/>
        <v>0</v>
      </c>
      <c r="AS195" s="18">
        <f t="shared" ca="1" si="429"/>
        <v>0</v>
      </c>
      <c r="AT195" s="18">
        <f t="shared" ca="1" si="429"/>
        <v>0</v>
      </c>
      <c r="AU195" s="18">
        <f t="shared" ca="1" si="429"/>
        <v>0</v>
      </c>
      <c r="AV195" s="18">
        <f t="shared" ca="1" si="429"/>
        <v>0</v>
      </c>
      <c r="AW195" s="18">
        <f t="shared" ca="1" si="429"/>
        <v>0</v>
      </c>
      <c r="AX195" s="18">
        <f t="shared" ca="1" si="429"/>
        <v>0</v>
      </c>
      <c r="AY195" s="18">
        <f t="shared" ca="1" si="429"/>
        <v>0</v>
      </c>
      <c r="AZ195" s="18">
        <f t="shared" ca="1" si="429"/>
        <v>0</v>
      </c>
      <c r="BA195" s="18">
        <f t="shared" ca="1" si="429"/>
        <v>0</v>
      </c>
      <c r="BB195" s="18">
        <f t="shared" ca="1" si="429"/>
        <v>0</v>
      </c>
      <c r="BC195" s="18">
        <f t="shared" ca="1" si="429"/>
        <v>0</v>
      </c>
      <c r="BD195" s="18">
        <f t="shared" ca="1" si="429"/>
        <v>0</v>
      </c>
      <c r="BE195" s="18">
        <f t="shared" ca="1" si="429"/>
        <v>0</v>
      </c>
      <c r="BF195" s="18">
        <f t="shared" ca="1" si="429"/>
        <v>0</v>
      </c>
      <c r="BG195" s="18">
        <f t="shared" ca="1" si="429"/>
        <v>0</v>
      </c>
      <c r="BH195" s="18">
        <f t="shared" ca="1" si="429"/>
        <v>0</v>
      </c>
      <c r="BI195" s="18">
        <f t="shared" ca="1" si="429"/>
        <v>0</v>
      </c>
      <c r="BJ195" s="18">
        <f t="shared" ca="1" si="429"/>
        <v>0</v>
      </c>
      <c r="BK195" s="18">
        <f t="shared" ca="1" si="429"/>
        <v>0</v>
      </c>
      <c r="BL195" s="18">
        <f t="shared" ca="1" si="429"/>
        <v>0</v>
      </c>
      <c r="BM195" s="18">
        <f t="shared" ca="1" si="429"/>
        <v>0</v>
      </c>
      <c r="BN195" s="18">
        <f t="shared" ca="1" si="429"/>
        <v>0</v>
      </c>
      <c r="BO195" s="18">
        <f t="shared" ca="1" si="429"/>
        <v>0</v>
      </c>
      <c r="BP195" s="18">
        <f t="shared" ca="1" si="429"/>
        <v>0</v>
      </c>
      <c r="BQ195" s="18">
        <f t="shared" ca="1" si="429"/>
        <v>0</v>
      </c>
      <c r="BR195" s="18">
        <f t="shared" ca="1" si="429"/>
        <v>0</v>
      </c>
      <c r="BS195" s="18">
        <f t="shared" ca="1" si="429"/>
        <v>0</v>
      </c>
      <c r="BT195" s="18">
        <f t="shared" ca="1" si="429"/>
        <v>0</v>
      </c>
      <c r="BU195" s="18">
        <f t="shared" ca="1" si="429"/>
        <v>0</v>
      </c>
      <c r="BV195" s="18">
        <f t="shared" ca="1" si="429"/>
        <v>0</v>
      </c>
      <c r="BW195" s="18">
        <f t="shared" ref="BW195:EH195" ca="1" si="430">-1 * BW951</f>
        <v>0</v>
      </c>
      <c r="BX195" s="18">
        <f t="shared" ca="1" si="430"/>
        <v>0</v>
      </c>
      <c r="BY195" s="18">
        <f t="shared" ca="1" si="430"/>
        <v>0</v>
      </c>
      <c r="BZ195" s="18">
        <f t="shared" ca="1" si="430"/>
        <v>0</v>
      </c>
      <c r="CA195" s="18">
        <f t="shared" ca="1" si="430"/>
        <v>0</v>
      </c>
      <c r="CB195" s="18">
        <f t="shared" ca="1" si="430"/>
        <v>0</v>
      </c>
      <c r="CC195" s="18">
        <f t="shared" ca="1" si="430"/>
        <v>0</v>
      </c>
      <c r="CD195" s="18">
        <f t="shared" ca="1" si="430"/>
        <v>0</v>
      </c>
      <c r="CE195" s="18">
        <f t="shared" ca="1" si="430"/>
        <v>0</v>
      </c>
      <c r="CF195" s="18">
        <f t="shared" ca="1" si="430"/>
        <v>0</v>
      </c>
      <c r="CG195" s="18">
        <f t="shared" ca="1" si="430"/>
        <v>0</v>
      </c>
      <c r="CH195" s="18">
        <f t="shared" ca="1" si="430"/>
        <v>0</v>
      </c>
      <c r="CI195" s="18">
        <f t="shared" ca="1" si="430"/>
        <v>0</v>
      </c>
      <c r="CJ195" s="18">
        <f t="shared" ca="1" si="430"/>
        <v>0</v>
      </c>
      <c r="CK195" s="18">
        <f t="shared" ca="1" si="430"/>
        <v>0</v>
      </c>
      <c r="CL195" s="18">
        <f t="shared" ca="1" si="430"/>
        <v>0</v>
      </c>
      <c r="CM195" s="18">
        <f t="shared" ca="1" si="430"/>
        <v>0</v>
      </c>
      <c r="CN195" s="18">
        <f t="shared" ca="1" si="430"/>
        <v>0</v>
      </c>
      <c r="CO195" s="18">
        <f t="shared" ca="1" si="430"/>
        <v>0</v>
      </c>
      <c r="CP195" s="18">
        <f t="shared" ca="1" si="430"/>
        <v>0</v>
      </c>
      <c r="CQ195" s="18">
        <f t="shared" ca="1" si="430"/>
        <v>0</v>
      </c>
      <c r="CR195" s="18">
        <f t="shared" ca="1" si="430"/>
        <v>0</v>
      </c>
      <c r="CS195" s="18">
        <f t="shared" ca="1" si="430"/>
        <v>0</v>
      </c>
      <c r="CT195" s="18">
        <f t="shared" ca="1" si="430"/>
        <v>0</v>
      </c>
      <c r="CU195" s="18">
        <f t="shared" ca="1" si="430"/>
        <v>0</v>
      </c>
      <c r="CV195" s="18">
        <f t="shared" ca="1" si="430"/>
        <v>0</v>
      </c>
      <c r="CW195" s="18">
        <f t="shared" ca="1" si="430"/>
        <v>0</v>
      </c>
      <c r="CX195" s="18">
        <f t="shared" ca="1" si="430"/>
        <v>0</v>
      </c>
      <c r="CY195" s="18">
        <f t="shared" ca="1" si="430"/>
        <v>0</v>
      </c>
      <c r="CZ195" s="18">
        <f t="shared" ca="1" si="430"/>
        <v>0</v>
      </c>
      <c r="DA195" s="18">
        <f t="shared" ca="1" si="430"/>
        <v>0</v>
      </c>
      <c r="DB195" s="18">
        <f t="shared" ca="1" si="430"/>
        <v>0</v>
      </c>
      <c r="DC195" s="18">
        <f t="shared" ca="1" si="430"/>
        <v>0</v>
      </c>
      <c r="DD195" s="18">
        <f t="shared" ca="1" si="430"/>
        <v>0</v>
      </c>
      <c r="DE195" s="18">
        <f t="shared" ca="1" si="430"/>
        <v>0</v>
      </c>
      <c r="DF195" s="18">
        <f t="shared" ca="1" si="430"/>
        <v>0</v>
      </c>
      <c r="DG195" s="18">
        <f t="shared" ca="1" si="430"/>
        <v>0</v>
      </c>
      <c r="DH195" s="18">
        <f t="shared" ca="1" si="430"/>
        <v>0</v>
      </c>
      <c r="DI195" s="18">
        <f t="shared" ca="1" si="430"/>
        <v>0</v>
      </c>
      <c r="DJ195" s="18">
        <f t="shared" ca="1" si="430"/>
        <v>0</v>
      </c>
      <c r="DK195" s="18">
        <f t="shared" ca="1" si="430"/>
        <v>0</v>
      </c>
      <c r="DL195" s="18">
        <f t="shared" ca="1" si="430"/>
        <v>0</v>
      </c>
      <c r="DM195" s="18">
        <f t="shared" ca="1" si="430"/>
        <v>0</v>
      </c>
      <c r="DN195" s="18">
        <f t="shared" ca="1" si="430"/>
        <v>0</v>
      </c>
      <c r="DO195" s="18">
        <f t="shared" ca="1" si="430"/>
        <v>0</v>
      </c>
      <c r="DP195" s="18">
        <f t="shared" ca="1" si="430"/>
        <v>0</v>
      </c>
      <c r="DQ195" s="18">
        <f t="shared" ca="1" si="430"/>
        <v>0</v>
      </c>
      <c r="DR195" s="18">
        <f t="shared" ca="1" si="430"/>
        <v>0</v>
      </c>
      <c r="DS195" s="18">
        <f t="shared" ca="1" si="430"/>
        <v>0</v>
      </c>
      <c r="DT195" s="18">
        <f t="shared" ca="1" si="430"/>
        <v>0</v>
      </c>
      <c r="DU195" s="18">
        <f t="shared" ca="1" si="430"/>
        <v>0</v>
      </c>
      <c r="DV195" s="18">
        <f t="shared" ca="1" si="430"/>
        <v>0</v>
      </c>
      <c r="DW195" s="18">
        <f t="shared" ca="1" si="430"/>
        <v>0</v>
      </c>
      <c r="DX195" s="18">
        <f t="shared" ca="1" si="430"/>
        <v>0</v>
      </c>
      <c r="DY195" s="18">
        <f t="shared" ca="1" si="430"/>
        <v>0</v>
      </c>
      <c r="DZ195" s="18">
        <f t="shared" ca="1" si="430"/>
        <v>0</v>
      </c>
      <c r="EA195" s="18">
        <f t="shared" ca="1" si="430"/>
        <v>0</v>
      </c>
      <c r="EB195" s="18">
        <f t="shared" ca="1" si="430"/>
        <v>0</v>
      </c>
      <c r="EC195" s="18">
        <f t="shared" ca="1" si="430"/>
        <v>0</v>
      </c>
      <c r="ED195" s="18">
        <f t="shared" ca="1" si="430"/>
        <v>0</v>
      </c>
      <c r="EE195" s="18">
        <f t="shared" ca="1" si="430"/>
        <v>0</v>
      </c>
      <c r="EF195" s="18">
        <f t="shared" ca="1" si="430"/>
        <v>0</v>
      </c>
      <c r="EG195" s="18">
        <f t="shared" ca="1" si="430"/>
        <v>0</v>
      </c>
      <c r="EH195" s="18">
        <f t="shared" ca="1" si="430"/>
        <v>0</v>
      </c>
      <c r="EI195" s="18">
        <f t="shared" ref="EI195:FR195" ca="1" si="431">-1 * EI951</f>
        <v>0</v>
      </c>
      <c r="EJ195" s="18">
        <f t="shared" ca="1" si="431"/>
        <v>0</v>
      </c>
      <c r="EK195" s="18">
        <f t="shared" ca="1" si="431"/>
        <v>0</v>
      </c>
      <c r="EL195" s="18">
        <f t="shared" ca="1" si="431"/>
        <v>0</v>
      </c>
      <c r="EM195" s="18">
        <f t="shared" ca="1" si="431"/>
        <v>0</v>
      </c>
      <c r="EN195" s="18">
        <f t="shared" ca="1" si="431"/>
        <v>0</v>
      </c>
      <c r="EO195" s="18">
        <f t="shared" ca="1" si="431"/>
        <v>0</v>
      </c>
      <c r="EP195" s="18">
        <f t="shared" ca="1" si="431"/>
        <v>0</v>
      </c>
      <c r="EQ195" s="18">
        <f t="shared" ca="1" si="431"/>
        <v>0</v>
      </c>
      <c r="ER195" s="18">
        <f t="shared" ca="1" si="431"/>
        <v>0</v>
      </c>
      <c r="ES195" s="18">
        <f t="shared" ca="1" si="431"/>
        <v>0</v>
      </c>
      <c r="ET195" s="18">
        <f t="shared" ca="1" si="431"/>
        <v>0</v>
      </c>
      <c r="EU195" s="18">
        <f t="shared" ca="1" si="431"/>
        <v>0</v>
      </c>
      <c r="EV195" s="18">
        <f t="shared" ca="1" si="431"/>
        <v>0</v>
      </c>
      <c r="EW195" s="18">
        <f t="shared" ca="1" si="431"/>
        <v>0</v>
      </c>
      <c r="EX195" s="18">
        <f t="shared" ca="1" si="431"/>
        <v>0</v>
      </c>
      <c r="EY195" s="18">
        <f t="shared" ca="1" si="431"/>
        <v>0</v>
      </c>
      <c r="EZ195" s="18">
        <f t="shared" ca="1" si="431"/>
        <v>0</v>
      </c>
      <c r="FA195" s="18">
        <f t="shared" ca="1" si="431"/>
        <v>0</v>
      </c>
      <c r="FB195" s="18">
        <f t="shared" ca="1" si="431"/>
        <v>0</v>
      </c>
      <c r="FC195" s="18">
        <f t="shared" ca="1" si="431"/>
        <v>0</v>
      </c>
      <c r="FD195" s="18">
        <f t="shared" ca="1" si="431"/>
        <v>0</v>
      </c>
      <c r="FE195" s="18">
        <f t="shared" ca="1" si="431"/>
        <v>0</v>
      </c>
      <c r="FF195" s="18">
        <f t="shared" ca="1" si="431"/>
        <v>0</v>
      </c>
      <c r="FG195" s="18">
        <f t="shared" ca="1" si="431"/>
        <v>0</v>
      </c>
      <c r="FH195" s="18">
        <f t="shared" ca="1" si="431"/>
        <v>0</v>
      </c>
      <c r="FI195" s="18">
        <f t="shared" ca="1" si="431"/>
        <v>0</v>
      </c>
      <c r="FJ195" s="18">
        <f t="shared" ca="1" si="431"/>
        <v>0</v>
      </c>
      <c r="FK195" s="18">
        <f t="shared" ca="1" si="431"/>
        <v>0</v>
      </c>
      <c r="FL195" s="18">
        <f t="shared" ca="1" si="431"/>
        <v>0</v>
      </c>
      <c r="FM195" s="18">
        <f t="shared" ca="1" si="431"/>
        <v>0</v>
      </c>
      <c r="FN195" s="18">
        <f t="shared" ca="1" si="431"/>
        <v>0</v>
      </c>
      <c r="FO195" s="18">
        <f t="shared" ca="1" si="431"/>
        <v>0</v>
      </c>
      <c r="FP195" s="18">
        <f t="shared" ca="1" si="431"/>
        <v>0</v>
      </c>
      <c r="FQ195" s="18">
        <f t="shared" ca="1" si="431"/>
        <v>0</v>
      </c>
      <c r="FR195" s="18">
        <f t="shared" ca="1" si="431"/>
        <v>0</v>
      </c>
    </row>
    <row r="196" spans="2:174">
      <c r="C196" t="s">
        <v>870</v>
      </c>
      <c r="D196" s="144" t="s">
        <v>974</v>
      </c>
      <c r="I196" s="131">
        <f t="shared" si="394"/>
        <v>-8252.5610593972615</v>
      </c>
      <c r="J196" s="18">
        <f>-1 * SUM(J807,J810)</f>
        <v>0</v>
      </c>
      <c r="K196" s="18">
        <f t="shared" ref="K196:BV196" si="432">-1 * SUM(K807,K810)</f>
        <v>0</v>
      </c>
      <c r="L196" s="18">
        <f t="shared" si="432"/>
        <v>0</v>
      </c>
      <c r="M196" s="18">
        <f t="shared" si="432"/>
        <v>0</v>
      </c>
      <c r="N196" s="18">
        <f t="shared" si="432"/>
        <v>0</v>
      </c>
      <c r="O196" s="18">
        <f t="shared" si="432"/>
        <v>0</v>
      </c>
      <c r="P196" s="18">
        <f t="shared" si="432"/>
        <v>0</v>
      </c>
      <c r="Q196" s="18">
        <f t="shared" si="432"/>
        <v>0</v>
      </c>
      <c r="R196" s="18">
        <f t="shared" si="432"/>
        <v>0</v>
      </c>
      <c r="S196" s="18">
        <f t="shared" si="432"/>
        <v>0</v>
      </c>
      <c r="T196" s="18">
        <f t="shared" si="432"/>
        <v>0</v>
      </c>
      <c r="U196" s="18">
        <f t="shared" si="432"/>
        <v>0</v>
      </c>
      <c r="V196" s="18">
        <f t="shared" si="432"/>
        <v>0</v>
      </c>
      <c r="W196" s="18">
        <f t="shared" si="432"/>
        <v>0</v>
      </c>
      <c r="X196" s="18">
        <f t="shared" si="432"/>
        <v>0</v>
      </c>
      <c r="Y196" s="18">
        <f t="shared" si="432"/>
        <v>0</v>
      </c>
      <c r="Z196" s="18">
        <f t="shared" si="432"/>
        <v>0</v>
      </c>
      <c r="AA196" s="18">
        <f t="shared" si="432"/>
        <v>0</v>
      </c>
      <c r="AB196" s="18">
        <f t="shared" si="432"/>
        <v>-227.8960280547945</v>
      </c>
      <c r="AC196" s="18">
        <f t="shared" si="432"/>
        <v>-227.8960280547945</v>
      </c>
      <c r="AD196" s="18">
        <f t="shared" si="432"/>
        <v>-224.80299868852455</v>
      </c>
      <c r="AE196" s="18">
        <f t="shared" si="432"/>
        <v>-224.80299868852455</v>
      </c>
      <c r="AF196" s="18">
        <f t="shared" si="432"/>
        <v>-227.27336131147538</v>
      </c>
      <c r="AG196" s="18">
        <f t="shared" si="432"/>
        <v>-227.27336131147538</v>
      </c>
      <c r="AH196" s="18">
        <f t="shared" si="432"/>
        <v>-222.94176657534243</v>
      </c>
      <c r="AI196" s="18">
        <f t="shared" si="432"/>
        <v>-225.41889731506845</v>
      </c>
      <c r="AJ196" s="18">
        <f t="shared" si="432"/>
        <v>-227.8960280547945</v>
      </c>
      <c r="AK196" s="18">
        <f t="shared" si="432"/>
        <v>-227.8960280547945</v>
      </c>
      <c r="AL196" s="18">
        <f t="shared" si="432"/>
        <v>-222.94176657534243</v>
      </c>
      <c r="AM196" s="18">
        <f t="shared" si="432"/>
        <v>-225.41889731506845</v>
      </c>
      <c r="AN196" s="18">
        <f t="shared" si="432"/>
        <v>-227.8960280547945</v>
      </c>
      <c r="AO196" s="18">
        <f t="shared" si="432"/>
        <v>-227.8960280547945</v>
      </c>
      <c r="AP196" s="18">
        <f t="shared" si="432"/>
        <v>-222.94176657534243</v>
      </c>
      <c r="AQ196" s="18">
        <f t="shared" si="432"/>
        <v>-225.41889731506845</v>
      </c>
      <c r="AR196" s="18">
        <f t="shared" si="432"/>
        <v>-227.8960280547945</v>
      </c>
      <c r="AS196" s="18">
        <f t="shared" si="432"/>
        <v>-227.8960280547945</v>
      </c>
      <c r="AT196" s="18">
        <f t="shared" si="432"/>
        <v>-224.80299868852455</v>
      </c>
      <c r="AU196" s="18">
        <f t="shared" si="432"/>
        <v>-224.80299868852455</v>
      </c>
      <c r="AV196" s="18">
        <f t="shared" si="432"/>
        <v>-227.27336131147538</v>
      </c>
      <c r="AW196" s="18">
        <f t="shared" si="432"/>
        <v>-227.27336131147538</v>
      </c>
      <c r="AX196" s="18">
        <f t="shared" si="432"/>
        <v>-222.94176657534243</v>
      </c>
      <c r="AY196" s="18">
        <f t="shared" si="432"/>
        <v>-225.41889731506845</v>
      </c>
      <c r="AZ196" s="18">
        <f t="shared" si="432"/>
        <v>-227.8960280547945</v>
      </c>
      <c r="BA196" s="18">
        <f t="shared" si="432"/>
        <v>-227.8960280547945</v>
      </c>
      <c r="BB196" s="18">
        <f t="shared" si="432"/>
        <v>-222.94176657534243</v>
      </c>
      <c r="BC196" s="18">
        <f t="shared" si="432"/>
        <v>-225.41889731506845</v>
      </c>
      <c r="BD196" s="18">
        <f t="shared" si="432"/>
        <v>-227.8960280547945</v>
      </c>
      <c r="BE196" s="18">
        <f t="shared" si="432"/>
        <v>-227.8960280547945</v>
      </c>
      <c r="BF196" s="18">
        <f t="shared" si="432"/>
        <v>-222.94176657534243</v>
      </c>
      <c r="BG196" s="18">
        <f t="shared" si="432"/>
        <v>-225.41889731506845</v>
      </c>
      <c r="BH196" s="18">
        <f t="shared" si="432"/>
        <v>-227.8960280547945</v>
      </c>
      <c r="BI196" s="18">
        <f t="shared" si="432"/>
        <v>-227.8960280547945</v>
      </c>
      <c r="BJ196" s="18">
        <f t="shared" si="432"/>
        <v>-112.40149934426226</v>
      </c>
      <c r="BK196" s="18">
        <f t="shared" si="432"/>
        <v>-112.40149934426226</v>
      </c>
      <c r="BL196" s="18">
        <f t="shared" si="432"/>
        <v>-113.63668065573768</v>
      </c>
      <c r="BM196" s="18">
        <f t="shared" si="432"/>
        <v>-113.63668065573768</v>
      </c>
      <c r="BN196" s="18">
        <f t="shared" si="432"/>
        <v>-111.47088328767119</v>
      </c>
      <c r="BO196" s="18">
        <f t="shared" si="432"/>
        <v>0</v>
      </c>
      <c r="BP196" s="18">
        <f t="shared" si="432"/>
        <v>0</v>
      </c>
      <c r="BQ196" s="18">
        <f t="shared" si="432"/>
        <v>0</v>
      </c>
      <c r="BR196" s="18">
        <f t="shared" si="432"/>
        <v>0</v>
      </c>
      <c r="BS196" s="18">
        <f t="shared" si="432"/>
        <v>0</v>
      </c>
      <c r="BT196" s="18">
        <f t="shared" si="432"/>
        <v>0</v>
      </c>
      <c r="BU196" s="18">
        <f t="shared" si="432"/>
        <v>0</v>
      </c>
      <c r="BV196" s="18">
        <f t="shared" si="432"/>
        <v>0</v>
      </c>
      <c r="BW196" s="18">
        <f t="shared" ref="BW196:EH196" si="433">-1 * SUM(BW807,BW810)</f>
        <v>0</v>
      </c>
      <c r="BX196" s="18">
        <f t="shared" si="433"/>
        <v>0</v>
      </c>
      <c r="BY196" s="18">
        <f t="shared" si="433"/>
        <v>0</v>
      </c>
      <c r="BZ196" s="18">
        <f t="shared" si="433"/>
        <v>0</v>
      </c>
      <c r="CA196" s="18">
        <f t="shared" si="433"/>
        <v>0</v>
      </c>
      <c r="CB196" s="18">
        <f t="shared" si="433"/>
        <v>0</v>
      </c>
      <c r="CC196" s="18">
        <f t="shared" si="433"/>
        <v>0</v>
      </c>
      <c r="CD196" s="18">
        <f t="shared" si="433"/>
        <v>0</v>
      </c>
      <c r="CE196" s="18">
        <f t="shared" si="433"/>
        <v>0</v>
      </c>
      <c r="CF196" s="18">
        <f t="shared" si="433"/>
        <v>0</v>
      </c>
      <c r="CG196" s="18">
        <f t="shared" si="433"/>
        <v>0</v>
      </c>
      <c r="CH196" s="18">
        <f t="shared" si="433"/>
        <v>0</v>
      </c>
      <c r="CI196" s="18">
        <f t="shared" si="433"/>
        <v>0</v>
      </c>
      <c r="CJ196" s="18">
        <f t="shared" si="433"/>
        <v>0</v>
      </c>
      <c r="CK196" s="18">
        <f t="shared" si="433"/>
        <v>0</v>
      </c>
      <c r="CL196" s="18">
        <f t="shared" si="433"/>
        <v>0</v>
      </c>
      <c r="CM196" s="18">
        <f t="shared" si="433"/>
        <v>0</v>
      </c>
      <c r="CN196" s="18">
        <f t="shared" si="433"/>
        <v>0</v>
      </c>
      <c r="CO196" s="18">
        <f t="shared" si="433"/>
        <v>0</v>
      </c>
      <c r="CP196" s="18">
        <f t="shared" si="433"/>
        <v>0</v>
      </c>
      <c r="CQ196" s="18">
        <f t="shared" si="433"/>
        <v>0</v>
      </c>
      <c r="CR196" s="18">
        <f t="shared" si="433"/>
        <v>0</v>
      </c>
      <c r="CS196" s="18">
        <f t="shared" si="433"/>
        <v>0</v>
      </c>
      <c r="CT196" s="18">
        <f t="shared" si="433"/>
        <v>0</v>
      </c>
      <c r="CU196" s="18">
        <f t="shared" si="433"/>
        <v>0</v>
      </c>
      <c r="CV196" s="18">
        <f t="shared" si="433"/>
        <v>0</v>
      </c>
      <c r="CW196" s="18">
        <f t="shared" si="433"/>
        <v>0</v>
      </c>
      <c r="CX196" s="18">
        <f t="shared" si="433"/>
        <v>0</v>
      </c>
      <c r="CY196" s="18">
        <f t="shared" si="433"/>
        <v>0</v>
      </c>
      <c r="CZ196" s="18">
        <f t="shared" si="433"/>
        <v>0</v>
      </c>
      <c r="DA196" s="18">
        <f t="shared" si="433"/>
        <v>0</v>
      </c>
      <c r="DB196" s="18">
        <f t="shared" si="433"/>
        <v>0</v>
      </c>
      <c r="DC196" s="18">
        <f t="shared" si="433"/>
        <v>0</v>
      </c>
      <c r="DD196" s="18">
        <f t="shared" si="433"/>
        <v>0</v>
      </c>
      <c r="DE196" s="18">
        <f t="shared" si="433"/>
        <v>0</v>
      </c>
      <c r="DF196" s="18">
        <f t="shared" si="433"/>
        <v>0</v>
      </c>
      <c r="DG196" s="18">
        <f t="shared" si="433"/>
        <v>0</v>
      </c>
      <c r="DH196" s="18">
        <f t="shared" si="433"/>
        <v>0</v>
      </c>
      <c r="DI196" s="18">
        <f t="shared" si="433"/>
        <v>0</v>
      </c>
      <c r="DJ196" s="18">
        <f t="shared" si="433"/>
        <v>0</v>
      </c>
      <c r="DK196" s="18">
        <f t="shared" si="433"/>
        <v>0</v>
      </c>
      <c r="DL196" s="18">
        <f t="shared" si="433"/>
        <v>0</v>
      </c>
      <c r="DM196" s="18">
        <f t="shared" si="433"/>
        <v>0</v>
      </c>
      <c r="DN196" s="18">
        <f t="shared" si="433"/>
        <v>0</v>
      </c>
      <c r="DO196" s="18">
        <f t="shared" si="433"/>
        <v>0</v>
      </c>
      <c r="DP196" s="18">
        <f t="shared" si="433"/>
        <v>0</v>
      </c>
      <c r="DQ196" s="18">
        <f t="shared" si="433"/>
        <v>0</v>
      </c>
      <c r="DR196" s="18">
        <f t="shared" si="433"/>
        <v>0</v>
      </c>
      <c r="DS196" s="18">
        <f t="shared" si="433"/>
        <v>0</v>
      </c>
      <c r="DT196" s="18">
        <f t="shared" si="433"/>
        <v>0</v>
      </c>
      <c r="DU196" s="18">
        <f t="shared" si="433"/>
        <v>0</v>
      </c>
      <c r="DV196" s="18">
        <f t="shared" si="433"/>
        <v>0</v>
      </c>
      <c r="DW196" s="18">
        <f t="shared" si="433"/>
        <v>0</v>
      </c>
      <c r="DX196" s="18">
        <f t="shared" si="433"/>
        <v>0</v>
      </c>
      <c r="DY196" s="18">
        <f t="shared" si="433"/>
        <v>0</v>
      </c>
      <c r="DZ196" s="18">
        <f t="shared" si="433"/>
        <v>0</v>
      </c>
      <c r="EA196" s="18">
        <f t="shared" si="433"/>
        <v>0</v>
      </c>
      <c r="EB196" s="18">
        <f t="shared" si="433"/>
        <v>0</v>
      </c>
      <c r="EC196" s="18">
        <f t="shared" si="433"/>
        <v>0</v>
      </c>
      <c r="ED196" s="18">
        <f t="shared" si="433"/>
        <v>0</v>
      </c>
      <c r="EE196" s="18">
        <f t="shared" si="433"/>
        <v>0</v>
      </c>
      <c r="EF196" s="18">
        <f t="shared" si="433"/>
        <v>0</v>
      </c>
      <c r="EG196" s="18">
        <f t="shared" si="433"/>
        <v>0</v>
      </c>
      <c r="EH196" s="18">
        <f t="shared" si="433"/>
        <v>0</v>
      </c>
      <c r="EI196" s="18">
        <f t="shared" ref="EI196:FR196" si="434">-1 * SUM(EI807,EI810)</f>
        <v>0</v>
      </c>
      <c r="EJ196" s="18">
        <f t="shared" si="434"/>
        <v>0</v>
      </c>
      <c r="EK196" s="18">
        <f t="shared" si="434"/>
        <v>0</v>
      </c>
      <c r="EL196" s="18">
        <f t="shared" si="434"/>
        <v>0</v>
      </c>
      <c r="EM196" s="18">
        <f t="shared" si="434"/>
        <v>0</v>
      </c>
      <c r="EN196" s="18">
        <f t="shared" si="434"/>
        <v>0</v>
      </c>
      <c r="EO196" s="18">
        <f t="shared" si="434"/>
        <v>0</v>
      </c>
      <c r="EP196" s="18">
        <f t="shared" si="434"/>
        <v>0</v>
      </c>
      <c r="EQ196" s="18">
        <f t="shared" si="434"/>
        <v>0</v>
      </c>
      <c r="ER196" s="18">
        <f t="shared" si="434"/>
        <v>0</v>
      </c>
      <c r="ES196" s="18">
        <f t="shared" si="434"/>
        <v>0</v>
      </c>
      <c r="ET196" s="18">
        <f t="shared" si="434"/>
        <v>0</v>
      </c>
      <c r="EU196" s="18">
        <f t="shared" si="434"/>
        <v>0</v>
      </c>
      <c r="EV196" s="18">
        <f t="shared" si="434"/>
        <v>0</v>
      </c>
      <c r="EW196" s="18">
        <f t="shared" si="434"/>
        <v>0</v>
      </c>
      <c r="EX196" s="18">
        <f t="shared" si="434"/>
        <v>0</v>
      </c>
      <c r="EY196" s="18">
        <f t="shared" si="434"/>
        <v>0</v>
      </c>
      <c r="EZ196" s="18">
        <f t="shared" si="434"/>
        <v>0</v>
      </c>
      <c r="FA196" s="18">
        <f t="shared" si="434"/>
        <v>0</v>
      </c>
      <c r="FB196" s="18">
        <f t="shared" si="434"/>
        <v>0</v>
      </c>
      <c r="FC196" s="18">
        <f t="shared" si="434"/>
        <v>0</v>
      </c>
      <c r="FD196" s="18">
        <f t="shared" si="434"/>
        <v>0</v>
      </c>
      <c r="FE196" s="18">
        <f t="shared" si="434"/>
        <v>0</v>
      </c>
      <c r="FF196" s="18">
        <f t="shared" si="434"/>
        <v>0</v>
      </c>
      <c r="FG196" s="18">
        <f t="shared" si="434"/>
        <v>0</v>
      </c>
      <c r="FH196" s="18">
        <f t="shared" si="434"/>
        <v>0</v>
      </c>
      <c r="FI196" s="18">
        <f t="shared" si="434"/>
        <v>0</v>
      </c>
      <c r="FJ196" s="18">
        <f t="shared" si="434"/>
        <v>0</v>
      </c>
      <c r="FK196" s="18">
        <f t="shared" si="434"/>
        <v>0</v>
      </c>
      <c r="FL196" s="18">
        <f t="shared" si="434"/>
        <v>0</v>
      </c>
      <c r="FM196" s="18">
        <f t="shared" si="434"/>
        <v>0</v>
      </c>
      <c r="FN196" s="18">
        <f t="shared" si="434"/>
        <v>0</v>
      </c>
      <c r="FO196" s="18">
        <f t="shared" si="434"/>
        <v>0</v>
      </c>
      <c r="FP196" s="18">
        <f t="shared" si="434"/>
        <v>0</v>
      </c>
      <c r="FQ196" s="18">
        <f t="shared" si="434"/>
        <v>0</v>
      </c>
      <c r="FR196" s="18">
        <f t="shared" si="434"/>
        <v>0</v>
      </c>
    </row>
    <row r="197" spans="2:174">
      <c r="C197" t="s">
        <v>864</v>
      </c>
      <c r="D197" s="144" t="s">
        <v>974</v>
      </c>
      <c r="I197" s="262">
        <f t="shared" ca="1" si="394"/>
        <v>0</v>
      </c>
      <c r="J197" s="18">
        <f>-1 * J782</f>
        <v>0</v>
      </c>
      <c r="K197" s="18">
        <f t="shared" ref="K197:BV197" si="435">-1 * K782</f>
        <v>0</v>
      </c>
      <c r="L197" s="18">
        <f t="shared" si="435"/>
        <v>0</v>
      </c>
      <c r="M197" s="18">
        <f t="shared" si="435"/>
        <v>0</v>
      </c>
      <c r="N197" s="18">
        <f t="shared" ca="1" si="435"/>
        <v>0</v>
      </c>
      <c r="O197" s="18">
        <f t="shared" ca="1" si="435"/>
        <v>0</v>
      </c>
      <c r="P197" s="18">
        <f t="shared" ca="1" si="435"/>
        <v>0</v>
      </c>
      <c r="Q197" s="18">
        <f t="shared" ca="1" si="435"/>
        <v>0</v>
      </c>
      <c r="R197" s="18">
        <f t="shared" ca="1" si="435"/>
        <v>0</v>
      </c>
      <c r="S197" s="18">
        <f t="shared" ca="1" si="435"/>
        <v>0</v>
      </c>
      <c r="T197" s="18">
        <f t="shared" ca="1" si="435"/>
        <v>0</v>
      </c>
      <c r="U197" s="18">
        <f t="shared" ca="1" si="435"/>
        <v>0</v>
      </c>
      <c r="V197" s="18">
        <f t="shared" ca="1" si="435"/>
        <v>0</v>
      </c>
      <c r="W197" s="18">
        <f t="shared" ca="1" si="435"/>
        <v>0</v>
      </c>
      <c r="X197" s="18">
        <f t="shared" ca="1" si="435"/>
        <v>0</v>
      </c>
      <c r="Y197" s="18">
        <f t="shared" ca="1" si="435"/>
        <v>0</v>
      </c>
      <c r="Z197" s="18">
        <f t="shared" ca="1" si="435"/>
        <v>0</v>
      </c>
      <c r="AA197" s="18">
        <f t="shared" ca="1" si="435"/>
        <v>0</v>
      </c>
      <c r="AB197" s="18">
        <f t="shared" ca="1" si="435"/>
        <v>0</v>
      </c>
      <c r="AC197" s="18">
        <f t="shared" ca="1" si="435"/>
        <v>0</v>
      </c>
      <c r="AD197" s="18">
        <f t="shared" ca="1" si="435"/>
        <v>0</v>
      </c>
      <c r="AE197" s="18">
        <f t="shared" ca="1" si="435"/>
        <v>0</v>
      </c>
      <c r="AF197" s="18">
        <f t="shared" ca="1" si="435"/>
        <v>0</v>
      </c>
      <c r="AG197" s="18">
        <f t="shared" ca="1" si="435"/>
        <v>0</v>
      </c>
      <c r="AH197" s="18">
        <f t="shared" ca="1" si="435"/>
        <v>0</v>
      </c>
      <c r="AI197" s="18">
        <f t="shared" ca="1" si="435"/>
        <v>0</v>
      </c>
      <c r="AJ197" s="18">
        <f t="shared" ca="1" si="435"/>
        <v>0</v>
      </c>
      <c r="AK197" s="18">
        <f t="shared" ca="1" si="435"/>
        <v>0</v>
      </c>
      <c r="AL197" s="18">
        <f t="shared" ca="1" si="435"/>
        <v>0</v>
      </c>
      <c r="AM197" s="18">
        <f t="shared" ca="1" si="435"/>
        <v>0</v>
      </c>
      <c r="AN197" s="18">
        <f t="shared" ca="1" si="435"/>
        <v>0</v>
      </c>
      <c r="AO197" s="18">
        <f t="shared" ca="1" si="435"/>
        <v>0</v>
      </c>
      <c r="AP197" s="18">
        <f t="shared" ca="1" si="435"/>
        <v>0</v>
      </c>
      <c r="AQ197" s="18">
        <f t="shared" ca="1" si="435"/>
        <v>0</v>
      </c>
      <c r="AR197" s="18">
        <f t="shared" ca="1" si="435"/>
        <v>0</v>
      </c>
      <c r="AS197" s="18">
        <f t="shared" ca="1" si="435"/>
        <v>0</v>
      </c>
      <c r="AT197" s="18">
        <f t="shared" ca="1" si="435"/>
        <v>0</v>
      </c>
      <c r="AU197" s="18">
        <f t="shared" ca="1" si="435"/>
        <v>0</v>
      </c>
      <c r="AV197" s="18">
        <f t="shared" ca="1" si="435"/>
        <v>0</v>
      </c>
      <c r="AW197" s="18">
        <f t="shared" ca="1" si="435"/>
        <v>0</v>
      </c>
      <c r="AX197" s="18">
        <f t="shared" ca="1" si="435"/>
        <v>0</v>
      </c>
      <c r="AY197" s="18">
        <f t="shared" ca="1" si="435"/>
        <v>0</v>
      </c>
      <c r="AZ197" s="18">
        <f t="shared" ca="1" si="435"/>
        <v>0</v>
      </c>
      <c r="BA197" s="18">
        <f t="shared" ca="1" si="435"/>
        <v>0</v>
      </c>
      <c r="BB197" s="18">
        <f t="shared" ca="1" si="435"/>
        <v>0</v>
      </c>
      <c r="BC197" s="18">
        <f t="shared" ca="1" si="435"/>
        <v>0</v>
      </c>
      <c r="BD197" s="18">
        <f t="shared" ca="1" si="435"/>
        <v>0</v>
      </c>
      <c r="BE197" s="18">
        <f t="shared" ca="1" si="435"/>
        <v>0</v>
      </c>
      <c r="BF197" s="18">
        <f t="shared" ca="1" si="435"/>
        <v>0</v>
      </c>
      <c r="BG197" s="18">
        <f t="shared" ca="1" si="435"/>
        <v>0</v>
      </c>
      <c r="BH197" s="18">
        <f t="shared" ca="1" si="435"/>
        <v>0</v>
      </c>
      <c r="BI197" s="18">
        <f t="shared" ca="1" si="435"/>
        <v>0</v>
      </c>
      <c r="BJ197" s="18">
        <f t="shared" ca="1" si="435"/>
        <v>0</v>
      </c>
      <c r="BK197" s="18">
        <f t="shared" ca="1" si="435"/>
        <v>0</v>
      </c>
      <c r="BL197" s="18">
        <f t="shared" ca="1" si="435"/>
        <v>0</v>
      </c>
      <c r="BM197" s="18">
        <f t="shared" ca="1" si="435"/>
        <v>0</v>
      </c>
      <c r="BN197" s="18">
        <f t="shared" ca="1" si="435"/>
        <v>0</v>
      </c>
      <c r="BO197" s="18">
        <f t="shared" ca="1" si="435"/>
        <v>0</v>
      </c>
      <c r="BP197" s="18">
        <f t="shared" ca="1" si="435"/>
        <v>0</v>
      </c>
      <c r="BQ197" s="18">
        <f t="shared" ca="1" si="435"/>
        <v>0</v>
      </c>
      <c r="BR197" s="18">
        <f t="shared" ca="1" si="435"/>
        <v>0</v>
      </c>
      <c r="BS197" s="18">
        <f t="shared" ca="1" si="435"/>
        <v>0</v>
      </c>
      <c r="BT197" s="18">
        <f t="shared" ca="1" si="435"/>
        <v>0</v>
      </c>
      <c r="BU197" s="18">
        <f t="shared" ca="1" si="435"/>
        <v>0</v>
      </c>
      <c r="BV197" s="18">
        <f t="shared" ca="1" si="435"/>
        <v>0</v>
      </c>
      <c r="BW197" s="18">
        <f t="shared" ref="BW197:EH197" ca="1" si="436">-1 * BW782</f>
        <v>0</v>
      </c>
      <c r="BX197" s="18">
        <f t="shared" ca="1" si="436"/>
        <v>0</v>
      </c>
      <c r="BY197" s="18">
        <f t="shared" ca="1" si="436"/>
        <v>0</v>
      </c>
      <c r="BZ197" s="18">
        <f t="shared" ca="1" si="436"/>
        <v>0</v>
      </c>
      <c r="CA197" s="18">
        <f t="shared" ca="1" si="436"/>
        <v>0</v>
      </c>
      <c r="CB197" s="18">
        <f t="shared" ca="1" si="436"/>
        <v>0</v>
      </c>
      <c r="CC197" s="18">
        <f t="shared" ca="1" si="436"/>
        <v>0</v>
      </c>
      <c r="CD197" s="18">
        <f t="shared" ca="1" si="436"/>
        <v>0</v>
      </c>
      <c r="CE197" s="18">
        <f t="shared" ca="1" si="436"/>
        <v>0</v>
      </c>
      <c r="CF197" s="18">
        <f t="shared" ca="1" si="436"/>
        <v>0</v>
      </c>
      <c r="CG197" s="18">
        <f t="shared" ca="1" si="436"/>
        <v>0</v>
      </c>
      <c r="CH197" s="18">
        <f t="shared" ca="1" si="436"/>
        <v>0</v>
      </c>
      <c r="CI197" s="18">
        <f t="shared" ca="1" si="436"/>
        <v>0</v>
      </c>
      <c r="CJ197" s="18">
        <f t="shared" ca="1" si="436"/>
        <v>0</v>
      </c>
      <c r="CK197" s="18">
        <f t="shared" ca="1" si="436"/>
        <v>0</v>
      </c>
      <c r="CL197" s="18">
        <f t="shared" ca="1" si="436"/>
        <v>0</v>
      </c>
      <c r="CM197" s="18">
        <f t="shared" ca="1" si="436"/>
        <v>0</v>
      </c>
      <c r="CN197" s="18">
        <f t="shared" ca="1" si="436"/>
        <v>0</v>
      </c>
      <c r="CO197" s="18">
        <f t="shared" ca="1" si="436"/>
        <v>0</v>
      </c>
      <c r="CP197" s="18">
        <f t="shared" ca="1" si="436"/>
        <v>0</v>
      </c>
      <c r="CQ197" s="18">
        <f t="shared" ca="1" si="436"/>
        <v>0</v>
      </c>
      <c r="CR197" s="18">
        <f t="shared" ca="1" si="436"/>
        <v>0</v>
      </c>
      <c r="CS197" s="18">
        <f t="shared" ca="1" si="436"/>
        <v>0</v>
      </c>
      <c r="CT197" s="18">
        <f t="shared" ca="1" si="436"/>
        <v>0</v>
      </c>
      <c r="CU197" s="18">
        <f t="shared" ca="1" si="436"/>
        <v>0</v>
      </c>
      <c r="CV197" s="18">
        <f t="shared" ca="1" si="436"/>
        <v>0</v>
      </c>
      <c r="CW197" s="18">
        <f t="shared" ca="1" si="436"/>
        <v>0</v>
      </c>
      <c r="CX197" s="18">
        <f t="shared" ca="1" si="436"/>
        <v>0</v>
      </c>
      <c r="CY197" s="18">
        <f t="shared" ca="1" si="436"/>
        <v>0</v>
      </c>
      <c r="CZ197" s="18">
        <f t="shared" ca="1" si="436"/>
        <v>0</v>
      </c>
      <c r="DA197" s="18">
        <f t="shared" ca="1" si="436"/>
        <v>0</v>
      </c>
      <c r="DB197" s="18">
        <f t="shared" ca="1" si="436"/>
        <v>0</v>
      </c>
      <c r="DC197" s="18">
        <f t="shared" ca="1" si="436"/>
        <v>0</v>
      </c>
      <c r="DD197" s="18">
        <f t="shared" ca="1" si="436"/>
        <v>0</v>
      </c>
      <c r="DE197" s="18">
        <f t="shared" ca="1" si="436"/>
        <v>0</v>
      </c>
      <c r="DF197" s="18">
        <f t="shared" ca="1" si="436"/>
        <v>0</v>
      </c>
      <c r="DG197" s="18">
        <f t="shared" ca="1" si="436"/>
        <v>0</v>
      </c>
      <c r="DH197" s="18">
        <f t="shared" ca="1" si="436"/>
        <v>0</v>
      </c>
      <c r="DI197" s="18">
        <f t="shared" ca="1" si="436"/>
        <v>0</v>
      </c>
      <c r="DJ197" s="18">
        <f t="shared" ca="1" si="436"/>
        <v>0</v>
      </c>
      <c r="DK197" s="18">
        <f t="shared" ca="1" si="436"/>
        <v>0</v>
      </c>
      <c r="DL197" s="18">
        <f t="shared" ca="1" si="436"/>
        <v>0</v>
      </c>
      <c r="DM197" s="18">
        <f t="shared" ca="1" si="436"/>
        <v>0</v>
      </c>
      <c r="DN197" s="18">
        <f t="shared" ca="1" si="436"/>
        <v>0</v>
      </c>
      <c r="DO197" s="18">
        <f t="shared" ca="1" si="436"/>
        <v>0</v>
      </c>
      <c r="DP197" s="18">
        <f t="shared" ca="1" si="436"/>
        <v>0</v>
      </c>
      <c r="DQ197" s="18">
        <f t="shared" ca="1" si="436"/>
        <v>0</v>
      </c>
      <c r="DR197" s="18">
        <f t="shared" ca="1" si="436"/>
        <v>0</v>
      </c>
      <c r="DS197" s="18">
        <f t="shared" ca="1" si="436"/>
        <v>0</v>
      </c>
      <c r="DT197" s="18">
        <f t="shared" ca="1" si="436"/>
        <v>0</v>
      </c>
      <c r="DU197" s="18">
        <f t="shared" ca="1" si="436"/>
        <v>0</v>
      </c>
      <c r="DV197" s="18">
        <f t="shared" ca="1" si="436"/>
        <v>0</v>
      </c>
      <c r="DW197" s="18">
        <f t="shared" ca="1" si="436"/>
        <v>0</v>
      </c>
      <c r="DX197" s="18">
        <f t="shared" ca="1" si="436"/>
        <v>0</v>
      </c>
      <c r="DY197" s="18">
        <f t="shared" ca="1" si="436"/>
        <v>0</v>
      </c>
      <c r="DZ197" s="18">
        <f t="shared" ca="1" si="436"/>
        <v>0</v>
      </c>
      <c r="EA197" s="18">
        <f t="shared" ca="1" si="436"/>
        <v>0</v>
      </c>
      <c r="EB197" s="18">
        <f t="shared" ca="1" si="436"/>
        <v>0</v>
      </c>
      <c r="EC197" s="18">
        <f t="shared" ca="1" si="436"/>
        <v>0</v>
      </c>
      <c r="ED197" s="18">
        <f t="shared" ca="1" si="436"/>
        <v>0</v>
      </c>
      <c r="EE197" s="18">
        <f t="shared" ca="1" si="436"/>
        <v>0</v>
      </c>
      <c r="EF197" s="18">
        <f t="shared" ca="1" si="436"/>
        <v>0</v>
      </c>
      <c r="EG197" s="18">
        <f t="shared" ca="1" si="436"/>
        <v>0</v>
      </c>
      <c r="EH197" s="18">
        <f t="shared" ca="1" si="436"/>
        <v>0</v>
      </c>
      <c r="EI197" s="18">
        <f t="shared" ref="EI197:FR197" ca="1" si="437">-1 * EI782</f>
        <v>0</v>
      </c>
      <c r="EJ197" s="18">
        <f t="shared" ca="1" si="437"/>
        <v>0</v>
      </c>
      <c r="EK197" s="18">
        <f t="shared" ca="1" si="437"/>
        <v>0</v>
      </c>
      <c r="EL197" s="18">
        <f t="shared" ca="1" si="437"/>
        <v>0</v>
      </c>
      <c r="EM197" s="18">
        <f t="shared" ca="1" si="437"/>
        <v>0</v>
      </c>
      <c r="EN197" s="18">
        <f t="shared" ca="1" si="437"/>
        <v>0</v>
      </c>
      <c r="EO197" s="18">
        <f t="shared" ca="1" si="437"/>
        <v>0</v>
      </c>
      <c r="EP197" s="18">
        <f t="shared" ca="1" si="437"/>
        <v>0</v>
      </c>
      <c r="EQ197" s="18">
        <f t="shared" ca="1" si="437"/>
        <v>0</v>
      </c>
      <c r="ER197" s="18">
        <f t="shared" ca="1" si="437"/>
        <v>0</v>
      </c>
      <c r="ES197" s="18">
        <f t="shared" ca="1" si="437"/>
        <v>0</v>
      </c>
      <c r="ET197" s="18">
        <f t="shared" ca="1" si="437"/>
        <v>0</v>
      </c>
      <c r="EU197" s="18">
        <f t="shared" ca="1" si="437"/>
        <v>0</v>
      </c>
      <c r="EV197" s="18">
        <f t="shared" ca="1" si="437"/>
        <v>0</v>
      </c>
      <c r="EW197" s="18">
        <f t="shared" ca="1" si="437"/>
        <v>0</v>
      </c>
      <c r="EX197" s="18">
        <f t="shared" ca="1" si="437"/>
        <v>0</v>
      </c>
      <c r="EY197" s="18">
        <f t="shared" ca="1" si="437"/>
        <v>0</v>
      </c>
      <c r="EZ197" s="18">
        <f t="shared" ca="1" si="437"/>
        <v>0</v>
      </c>
      <c r="FA197" s="18">
        <f t="shared" ca="1" si="437"/>
        <v>0</v>
      </c>
      <c r="FB197" s="18">
        <f t="shared" ca="1" si="437"/>
        <v>0</v>
      </c>
      <c r="FC197" s="18">
        <f t="shared" ca="1" si="437"/>
        <v>0</v>
      </c>
      <c r="FD197" s="18">
        <f t="shared" ca="1" si="437"/>
        <v>0</v>
      </c>
      <c r="FE197" s="18">
        <f t="shared" ca="1" si="437"/>
        <v>0</v>
      </c>
      <c r="FF197" s="18">
        <f t="shared" ca="1" si="437"/>
        <v>0</v>
      </c>
      <c r="FG197" s="18">
        <f t="shared" ca="1" si="437"/>
        <v>0</v>
      </c>
      <c r="FH197" s="18">
        <f t="shared" ca="1" si="437"/>
        <v>0</v>
      </c>
      <c r="FI197" s="18">
        <f t="shared" ca="1" si="437"/>
        <v>0</v>
      </c>
      <c r="FJ197" s="18">
        <f t="shared" ca="1" si="437"/>
        <v>0</v>
      </c>
      <c r="FK197" s="18">
        <f t="shared" ca="1" si="437"/>
        <v>0</v>
      </c>
      <c r="FL197" s="18">
        <f t="shared" ca="1" si="437"/>
        <v>0</v>
      </c>
      <c r="FM197" s="18">
        <f t="shared" ca="1" si="437"/>
        <v>0</v>
      </c>
      <c r="FN197" s="18">
        <f t="shared" ca="1" si="437"/>
        <v>0</v>
      </c>
      <c r="FO197" s="18">
        <f t="shared" ca="1" si="437"/>
        <v>0</v>
      </c>
      <c r="FP197" s="18">
        <f t="shared" ca="1" si="437"/>
        <v>0</v>
      </c>
      <c r="FQ197" s="18">
        <f t="shared" ca="1" si="437"/>
        <v>0</v>
      </c>
      <c r="FR197" s="18">
        <f t="shared" ca="1" si="437"/>
        <v>0</v>
      </c>
    </row>
    <row r="198" spans="2:174">
      <c r="C198" t="s">
        <v>865</v>
      </c>
      <c r="D198" s="144" t="s">
        <v>974</v>
      </c>
      <c r="I198" s="131">
        <f t="shared" ca="1" si="394"/>
        <v>0</v>
      </c>
      <c r="J198" s="18">
        <f ca="1">-1 * SUM(J785,J788,J791)</f>
        <v>0</v>
      </c>
      <c r="K198" s="18">
        <f t="shared" ref="K198:BV198" ca="1" si="438">-1 * SUM(K785,K788,K791)</f>
        <v>0</v>
      </c>
      <c r="L198" s="18">
        <f t="shared" ca="1" si="438"/>
        <v>0</v>
      </c>
      <c r="M198" s="18">
        <f t="shared" ca="1" si="438"/>
        <v>0</v>
      </c>
      <c r="N198" s="18">
        <f t="shared" ca="1" si="438"/>
        <v>0</v>
      </c>
      <c r="O198" s="18">
        <f t="shared" ca="1" si="438"/>
        <v>0</v>
      </c>
      <c r="P198" s="18">
        <f t="shared" ca="1" si="438"/>
        <v>0</v>
      </c>
      <c r="Q198" s="18">
        <f t="shared" ca="1" si="438"/>
        <v>0</v>
      </c>
      <c r="R198" s="18">
        <f t="shared" ca="1" si="438"/>
        <v>0</v>
      </c>
      <c r="S198" s="18">
        <f t="shared" ca="1" si="438"/>
        <v>0</v>
      </c>
      <c r="T198" s="18">
        <f t="shared" ca="1" si="438"/>
        <v>0</v>
      </c>
      <c r="U198" s="18">
        <f t="shared" ca="1" si="438"/>
        <v>0</v>
      </c>
      <c r="V198" s="18">
        <f t="shared" ca="1" si="438"/>
        <v>0</v>
      </c>
      <c r="W198" s="18">
        <f t="shared" ca="1" si="438"/>
        <v>0</v>
      </c>
      <c r="X198" s="18">
        <f t="shared" ca="1" si="438"/>
        <v>0</v>
      </c>
      <c r="Y198" s="18">
        <f t="shared" ca="1" si="438"/>
        <v>0</v>
      </c>
      <c r="Z198" s="18">
        <f t="shared" ca="1" si="438"/>
        <v>0</v>
      </c>
      <c r="AA198" s="18">
        <f t="shared" ca="1" si="438"/>
        <v>0</v>
      </c>
      <c r="AB198" s="18">
        <f t="shared" ca="1" si="438"/>
        <v>0</v>
      </c>
      <c r="AC198" s="18">
        <f t="shared" ca="1" si="438"/>
        <v>0</v>
      </c>
      <c r="AD198" s="18">
        <f t="shared" ca="1" si="438"/>
        <v>0</v>
      </c>
      <c r="AE198" s="18">
        <f t="shared" ca="1" si="438"/>
        <v>0</v>
      </c>
      <c r="AF198" s="18">
        <f t="shared" ca="1" si="438"/>
        <v>0</v>
      </c>
      <c r="AG198" s="18">
        <f t="shared" ca="1" si="438"/>
        <v>0</v>
      </c>
      <c r="AH198" s="18">
        <f t="shared" ca="1" si="438"/>
        <v>0</v>
      </c>
      <c r="AI198" s="18">
        <f t="shared" ca="1" si="438"/>
        <v>0</v>
      </c>
      <c r="AJ198" s="18">
        <f t="shared" ca="1" si="438"/>
        <v>0</v>
      </c>
      <c r="AK198" s="18">
        <f t="shared" ca="1" si="438"/>
        <v>0</v>
      </c>
      <c r="AL198" s="18">
        <f t="shared" ca="1" si="438"/>
        <v>0</v>
      </c>
      <c r="AM198" s="18">
        <f t="shared" ca="1" si="438"/>
        <v>0</v>
      </c>
      <c r="AN198" s="18">
        <f t="shared" ca="1" si="438"/>
        <v>0</v>
      </c>
      <c r="AO198" s="18">
        <f t="shared" ca="1" si="438"/>
        <v>0</v>
      </c>
      <c r="AP198" s="18">
        <f t="shared" ca="1" si="438"/>
        <v>0</v>
      </c>
      <c r="AQ198" s="18">
        <f t="shared" ca="1" si="438"/>
        <v>0</v>
      </c>
      <c r="AR198" s="18">
        <f t="shared" ca="1" si="438"/>
        <v>0</v>
      </c>
      <c r="AS198" s="18">
        <f t="shared" ca="1" si="438"/>
        <v>0</v>
      </c>
      <c r="AT198" s="18">
        <f t="shared" ca="1" si="438"/>
        <v>0</v>
      </c>
      <c r="AU198" s="18">
        <f t="shared" ca="1" si="438"/>
        <v>0</v>
      </c>
      <c r="AV198" s="18">
        <f t="shared" ca="1" si="438"/>
        <v>0</v>
      </c>
      <c r="AW198" s="18">
        <f t="shared" ca="1" si="438"/>
        <v>0</v>
      </c>
      <c r="AX198" s="18">
        <f t="shared" ca="1" si="438"/>
        <v>0</v>
      </c>
      <c r="AY198" s="18">
        <f t="shared" ca="1" si="438"/>
        <v>0</v>
      </c>
      <c r="AZ198" s="18">
        <f t="shared" ca="1" si="438"/>
        <v>0</v>
      </c>
      <c r="BA198" s="18">
        <f t="shared" ca="1" si="438"/>
        <v>0</v>
      </c>
      <c r="BB198" s="18">
        <f t="shared" ca="1" si="438"/>
        <v>0</v>
      </c>
      <c r="BC198" s="18">
        <f t="shared" ca="1" si="438"/>
        <v>0</v>
      </c>
      <c r="BD198" s="18">
        <f t="shared" ca="1" si="438"/>
        <v>0</v>
      </c>
      <c r="BE198" s="18">
        <f t="shared" ca="1" si="438"/>
        <v>0</v>
      </c>
      <c r="BF198" s="18">
        <f t="shared" ca="1" si="438"/>
        <v>0</v>
      </c>
      <c r="BG198" s="18">
        <f t="shared" ca="1" si="438"/>
        <v>0</v>
      </c>
      <c r="BH198" s="18">
        <f t="shared" ca="1" si="438"/>
        <v>0</v>
      </c>
      <c r="BI198" s="18">
        <f t="shared" ca="1" si="438"/>
        <v>0</v>
      </c>
      <c r="BJ198" s="18">
        <f t="shared" ca="1" si="438"/>
        <v>0</v>
      </c>
      <c r="BK198" s="18">
        <f t="shared" ca="1" si="438"/>
        <v>0</v>
      </c>
      <c r="BL198" s="18">
        <f t="shared" ca="1" si="438"/>
        <v>0</v>
      </c>
      <c r="BM198" s="18">
        <f t="shared" ca="1" si="438"/>
        <v>0</v>
      </c>
      <c r="BN198" s="18">
        <f t="shared" ca="1" si="438"/>
        <v>0</v>
      </c>
      <c r="BO198" s="18">
        <f t="shared" ca="1" si="438"/>
        <v>0</v>
      </c>
      <c r="BP198" s="18">
        <f t="shared" ca="1" si="438"/>
        <v>0</v>
      </c>
      <c r="BQ198" s="18">
        <f t="shared" ca="1" si="438"/>
        <v>0</v>
      </c>
      <c r="BR198" s="18">
        <f t="shared" ca="1" si="438"/>
        <v>0</v>
      </c>
      <c r="BS198" s="18">
        <f t="shared" ca="1" si="438"/>
        <v>0</v>
      </c>
      <c r="BT198" s="18">
        <f t="shared" ca="1" si="438"/>
        <v>0</v>
      </c>
      <c r="BU198" s="18">
        <f t="shared" ca="1" si="438"/>
        <v>0</v>
      </c>
      <c r="BV198" s="18">
        <f t="shared" ca="1" si="438"/>
        <v>0</v>
      </c>
      <c r="BW198" s="18">
        <f t="shared" ref="BW198:EH198" ca="1" si="439">-1 * SUM(BW785,BW788,BW791)</f>
        <v>0</v>
      </c>
      <c r="BX198" s="18">
        <f t="shared" ca="1" si="439"/>
        <v>0</v>
      </c>
      <c r="BY198" s="18">
        <f t="shared" ca="1" si="439"/>
        <v>0</v>
      </c>
      <c r="BZ198" s="18">
        <f t="shared" ca="1" si="439"/>
        <v>0</v>
      </c>
      <c r="CA198" s="18">
        <f t="shared" ca="1" si="439"/>
        <v>0</v>
      </c>
      <c r="CB198" s="18">
        <f t="shared" ca="1" si="439"/>
        <v>0</v>
      </c>
      <c r="CC198" s="18">
        <f t="shared" ca="1" si="439"/>
        <v>0</v>
      </c>
      <c r="CD198" s="18">
        <f t="shared" ca="1" si="439"/>
        <v>0</v>
      </c>
      <c r="CE198" s="18">
        <f t="shared" ca="1" si="439"/>
        <v>0</v>
      </c>
      <c r="CF198" s="18">
        <f t="shared" ca="1" si="439"/>
        <v>0</v>
      </c>
      <c r="CG198" s="18">
        <f t="shared" ca="1" si="439"/>
        <v>0</v>
      </c>
      <c r="CH198" s="18">
        <f t="shared" ca="1" si="439"/>
        <v>0</v>
      </c>
      <c r="CI198" s="18">
        <f t="shared" ca="1" si="439"/>
        <v>0</v>
      </c>
      <c r="CJ198" s="18">
        <f t="shared" ca="1" si="439"/>
        <v>0</v>
      </c>
      <c r="CK198" s="18">
        <f t="shared" ca="1" si="439"/>
        <v>0</v>
      </c>
      <c r="CL198" s="18">
        <f t="shared" ca="1" si="439"/>
        <v>0</v>
      </c>
      <c r="CM198" s="18">
        <f t="shared" ca="1" si="439"/>
        <v>0</v>
      </c>
      <c r="CN198" s="18">
        <f t="shared" ca="1" si="439"/>
        <v>0</v>
      </c>
      <c r="CO198" s="18">
        <f t="shared" ca="1" si="439"/>
        <v>0</v>
      </c>
      <c r="CP198" s="18">
        <f t="shared" ca="1" si="439"/>
        <v>0</v>
      </c>
      <c r="CQ198" s="18">
        <f t="shared" ca="1" si="439"/>
        <v>0</v>
      </c>
      <c r="CR198" s="18">
        <f t="shared" ca="1" si="439"/>
        <v>0</v>
      </c>
      <c r="CS198" s="18">
        <f t="shared" ca="1" si="439"/>
        <v>0</v>
      </c>
      <c r="CT198" s="18">
        <f t="shared" ca="1" si="439"/>
        <v>0</v>
      </c>
      <c r="CU198" s="18">
        <f t="shared" ca="1" si="439"/>
        <v>0</v>
      </c>
      <c r="CV198" s="18">
        <f t="shared" ca="1" si="439"/>
        <v>0</v>
      </c>
      <c r="CW198" s="18">
        <f t="shared" ca="1" si="439"/>
        <v>0</v>
      </c>
      <c r="CX198" s="18">
        <f t="shared" ca="1" si="439"/>
        <v>0</v>
      </c>
      <c r="CY198" s="18">
        <f t="shared" ca="1" si="439"/>
        <v>0</v>
      </c>
      <c r="CZ198" s="18">
        <f t="shared" ca="1" si="439"/>
        <v>0</v>
      </c>
      <c r="DA198" s="18">
        <f t="shared" ca="1" si="439"/>
        <v>0</v>
      </c>
      <c r="DB198" s="18">
        <f t="shared" ca="1" si="439"/>
        <v>0</v>
      </c>
      <c r="DC198" s="18">
        <f t="shared" ca="1" si="439"/>
        <v>0</v>
      </c>
      <c r="DD198" s="18">
        <f t="shared" ca="1" si="439"/>
        <v>0</v>
      </c>
      <c r="DE198" s="18">
        <f t="shared" ca="1" si="439"/>
        <v>0</v>
      </c>
      <c r="DF198" s="18">
        <f t="shared" ca="1" si="439"/>
        <v>0</v>
      </c>
      <c r="DG198" s="18">
        <f t="shared" ca="1" si="439"/>
        <v>0</v>
      </c>
      <c r="DH198" s="18">
        <f t="shared" ca="1" si="439"/>
        <v>0</v>
      </c>
      <c r="DI198" s="18">
        <f t="shared" ca="1" si="439"/>
        <v>0</v>
      </c>
      <c r="DJ198" s="18">
        <f t="shared" ca="1" si="439"/>
        <v>0</v>
      </c>
      <c r="DK198" s="18">
        <f t="shared" ca="1" si="439"/>
        <v>0</v>
      </c>
      <c r="DL198" s="18">
        <f t="shared" ca="1" si="439"/>
        <v>0</v>
      </c>
      <c r="DM198" s="18">
        <f t="shared" ca="1" si="439"/>
        <v>0</v>
      </c>
      <c r="DN198" s="18">
        <f t="shared" ca="1" si="439"/>
        <v>0</v>
      </c>
      <c r="DO198" s="18">
        <f t="shared" ca="1" si="439"/>
        <v>0</v>
      </c>
      <c r="DP198" s="18">
        <f t="shared" ca="1" si="439"/>
        <v>0</v>
      </c>
      <c r="DQ198" s="18">
        <f t="shared" ca="1" si="439"/>
        <v>0</v>
      </c>
      <c r="DR198" s="18">
        <f t="shared" ca="1" si="439"/>
        <v>0</v>
      </c>
      <c r="DS198" s="18">
        <f t="shared" ca="1" si="439"/>
        <v>0</v>
      </c>
      <c r="DT198" s="18">
        <f t="shared" ca="1" si="439"/>
        <v>0</v>
      </c>
      <c r="DU198" s="18">
        <f t="shared" ca="1" si="439"/>
        <v>0</v>
      </c>
      <c r="DV198" s="18">
        <f t="shared" ca="1" si="439"/>
        <v>0</v>
      </c>
      <c r="DW198" s="18">
        <f t="shared" ca="1" si="439"/>
        <v>0</v>
      </c>
      <c r="DX198" s="18">
        <f t="shared" ca="1" si="439"/>
        <v>0</v>
      </c>
      <c r="DY198" s="18">
        <f t="shared" ca="1" si="439"/>
        <v>0</v>
      </c>
      <c r="DZ198" s="18">
        <f t="shared" ca="1" si="439"/>
        <v>0</v>
      </c>
      <c r="EA198" s="18">
        <f t="shared" ca="1" si="439"/>
        <v>0</v>
      </c>
      <c r="EB198" s="18">
        <f t="shared" ca="1" si="439"/>
        <v>0</v>
      </c>
      <c r="EC198" s="18">
        <f t="shared" ca="1" si="439"/>
        <v>0</v>
      </c>
      <c r="ED198" s="18">
        <f t="shared" ca="1" si="439"/>
        <v>0</v>
      </c>
      <c r="EE198" s="18">
        <f t="shared" ca="1" si="439"/>
        <v>0</v>
      </c>
      <c r="EF198" s="18">
        <f t="shared" ca="1" si="439"/>
        <v>0</v>
      </c>
      <c r="EG198" s="18">
        <f t="shared" ca="1" si="439"/>
        <v>0</v>
      </c>
      <c r="EH198" s="18">
        <f t="shared" ca="1" si="439"/>
        <v>0</v>
      </c>
      <c r="EI198" s="18">
        <f t="shared" ref="EI198:FR198" ca="1" si="440">-1 * SUM(EI785,EI788,EI791)</f>
        <v>0</v>
      </c>
      <c r="EJ198" s="18">
        <f t="shared" ca="1" si="440"/>
        <v>0</v>
      </c>
      <c r="EK198" s="18">
        <f t="shared" ca="1" si="440"/>
        <v>0</v>
      </c>
      <c r="EL198" s="18">
        <f t="shared" ca="1" si="440"/>
        <v>0</v>
      </c>
      <c r="EM198" s="18">
        <f t="shared" ca="1" si="440"/>
        <v>0</v>
      </c>
      <c r="EN198" s="18">
        <f t="shared" ca="1" si="440"/>
        <v>0</v>
      </c>
      <c r="EO198" s="18">
        <f t="shared" ca="1" si="440"/>
        <v>0</v>
      </c>
      <c r="EP198" s="18">
        <f t="shared" ca="1" si="440"/>
        <v>0</v>
      </c>
      <c r="EQ198" s="18">
        <f t="shared" ca="1" si="440"/>
        <v>0</v>
      </c>
      <c r="ER198" s="18">
        <f t="shared" ca="1" si="440"/>
        <v>0</v>
      </c>
      <c r="ES198" s="18">
        <f t="shared" ca="1" si="440"/>
        <v>0</v>
      </c>
      <c r="ET198" s="18">
        <f t="shared" ca="1" si="440"/>
        <v>0</v>
      </c>
      <c r="EU198" s="18">
        <f t="shared" ca="1" si="440"/>
        <v>0</v>
      </c>
      <c r="EV198" s="18">
        <f t="shared" ca="1" si="440"/>
        <v>0</v>
      </c>
      <c r="EW198" s="18">
        <f t="shared" ca="1" si="440"/>
        <v>0</v>
      </c>
      <c r="EX198" s="18">
        <f t="shared" ca="1" si="440"/>
        <v>0</v>
      </c>
      <c r="EY198" s="18">
        <f t="shared" ca="1" si="440"/>
        <v>0</v>
      </c>
      <c r="EZ198" s="18">
        <f t="shared" ca="1" si="440"/>
        <v>0</v>
      </c>
      <c r="FA198" s="18">
        <f t="shared" ca="1" si="440"/>
        <v>0</v>
      </c>
      <c r="FB198" s="18">
        <f t="shared" ca="1" si="440"/>
        <v>0</v>
      </c>
      <c r="FC198" s="18">
        <f t="shared" ca="1" si="440"/>
        <v>0</v>
      </c>
      <c r="FD198" s="18">
        <f t="shared" ca="1" si="440"/>
        <v>0</v>
      </c>
      <c r="FE198" s="18">
        <f t="shared" ca="1" si="440"/>
        <v>0</v>
      </c>
      <c r="FF198" s="18">
        <f t="shared" ca="1" si="440"/>
        <v>0</v>
      </c>
      <c r="FG198" s="18">
        <f t="shared" ca="1" si="440"/>
        <v>0</v>
      </c>
      <c r="FH198" s="18">
        <f t="shared" ca="1" si="440"/>
        <v>0</v>
      </c>
      <c r="FI198" s="18">
        <f t="shared" ca="1" si="440"/>
        <v>0</v>
      </c>
      <c r="FJ198" s="18">
        <f t="shared" ca="1" si="440"/>
        <v>0</v>
      </c>
      <c r="FK198" s="18">
        <f t="shared" ca="1" si="440"/>
        <v>0</v>
      </c>
      <c r="FL198" s="18">
        <f t="shared" ca="1" si="440"/>
        <v>0</v>
      </c>
      <c r="FM198" s="18">
        <f t="shared" ca="1" si="440"/>
        <v>0</v>
      </c>
      <c r="FN198" s="18">
        <f t="shared" ca="1" si="440"/>
        <v>0</v>
      </c>
      <c r="FO198" s="18">
        <f t="shared" ca="1" si="440"/>
        <v>0</v>
      </c>
      <c r="FP198" s="18">
        <f t="shared" ca="1" si="440"/>
        <v>0</v>
      </c>
      <c r="FQ198" s="18">
        <f t="shared" ca="1" si="440"/>
        <v>0</v>
      </c>
      <c r="FR198" s="18">
        <f t="shared" ca="1" si="440"/>
        <v>0</v>
      </c>
    </row>
    <row r="199" spans="2:174">
      <c r="C199" t="s">
        <v>925</v>
      </c>
      <c r="D199" s="144" t="s">
        <v>974</v>
      </c>
      <c r="I199" s="131">
        <f t="shared" si="394"/>
        <v>-191629.72908645001</v>
      </c>
      <c r="J199" s="18">
        <f>-1 * J1056</f>
        <v>0</v>
      </c>
      <c r="K199" s="18">
        <f t="shared" ref="K199:BV199" si="441">-1 * K1056</f>
        <v>0</v>
      </c>
      <c r="L199" s="18">
        <f t="shared" si="441"/>
        <v>0</v>
      </c>
      <c r="M199" s="18">
        <f t="shared" si="441"/>
        <v>0</v>
      </c>
      <c r="N199" s="18">
        <f t="shared" si="441"/>
        <v>0</v>
      </c>
      <c r="O199" s="18">
        <f t="shared" si="441"/>
        <v>0</v>
      </c>
      <c r="P199" s="18">
        <f t="shared" si="441"/>
        <v>0</v>
      </c>
      <c r="Q199" s="18">
        <f t="shared" si="441"/>
        <v>0</v>
      </c>
      <c r="R199" s="18">
        <f t="shared" si="441"/>
        <v>0</v>
      </c>
      <c r="S199" s="18">
        <f t="shared" si="441"/>
        <v>0</v>
      </c>
      <c r="T199" s="18">
        <f t="shared" si="441"/>
        <v>0</v>
      </c>
      <c r="U199" s="18">
        <f t="shared" si="441"/>
        <v>0</v>
      </c>
      <c r="V199" s="18">
        <f t="shared" si="441"/>
        <v>0</v>
      </c>
      <c r="W199" s="18">
        <f t="shared" si="441"/>
        <v>0</v>
      </c>
      <c r="X199" s="18">
        <f t="shared" si="441"/>
        <v>0</v>
      </c>
      <c r="Y199" s="18">
        <f t="shared" si="441"/>
        <v>0</v>
      </c>
      <c r="Z199" s="18">
        <f t="shared" si="441"/>
        <v>0</v>
      </c>
      <c r="AA199" s="18">
        <f t="shared" si="441"/>
        <v>0</v>
      </c>
      <c r="AB199" s="18">
        <f t="shared" si="441"/>
        <v>0</v>
      </c>
      <c r="AC199" s="18">
        <f t="shared" si="441"/>
        <v>0</v>
      </c>
      <c r="AD199" s="18">
        <f t="shared" si="441"/>
        <v>0</v>
      </c>
      <c r="AE199" s="18">
        <f t="shared" si="441"/>
        <v>0</v>
      </c>
      <c r="AF199" s="18">
        <f t="shared" si="441"/>
        <v>0</v>
      </c>
      <c r="AG199" s="18">
        <f t="shared" si="441"/>
        <v>-5848.7098528853921</v>
      </c>
      <c r="AH199" s="18">
        <f t="shared" si="441"/>
        <v>-5522.7569264226922</v>
      </c>
      <c r="AI199" s="18">
        <f t="shared" si="441"/>
        <v>-5500.3807565675143</v>
      </c>
      <c r="AJ199" s="18">
        <f t="shared" si="441"/>
        <v>-5537.9849072638481</v>
      </c>
      <c r="AK199" s="18">
        <f t="shared" si="441"/>
        <v>-5538.7212103299398</v>
      </c>
      <c r="AL199" s="18">
        <f t="shared" si="441"/>
        <v>-5318.9398591810577</v>
      </c>
      <c r="AM199" s="18">
        <f t="shared" si="441"/>
        <v>-5286.5417157560523</v>
      </c>
      <c r="AN199" s="18">
        <f t="shared" si="441"/>
        <v>-5315.3309625082538</v>
      </c>
      <c r="AO199" s="18">
        <f t="shared" si="441"/>
        <v>-5313.5335018943624</v>
      </c>
      <c r="AP199" s="18">
        <f t="shared" si="441"/>
        <v>-4572.393561916344</v>
      </c>
      <c r="AQ199" s="18">
        <f t="shared" si="441"/>
        <v>-4531.5199191504325</v>
      </c>
      <c r="AR199" s="18">
        <f t="shared" si="441"/>
        <v>-4545.8470907367791</v>
      </c>
      <c r="AS199" s="18">
        <f t="shared" si="441"/>
        <v>-4534.8759335089471</v>
      </c>
      <c r="AT199" s="18">
        <f t="shared" si="441"/>
        <v>-4371.6310202481563</v>
      </c>
      <c r="AU199" s="18">
        <f t="shared" si="441"/>
        <v>-4280.165532805876</v>
      </c>
      <c r="AV199" s="18">
        <f t="shared" si="441"/>
        <v>-4291.1277203081709</v>
      </c>
      <c r="AW199" s="18">
        <f t="shared" si="441"/>
        <v>-4278.994218508009</v>
      </c>
      <c r="AX199" s="18">
        <f t="shared" si="441"/>
        <v>-4095.128715264842</v>
      </c>
      <c r="AY199" s="18">
        <f t="shared" si="441"/>
        <v>-4046.0091216537771</v>
      </c>
      <c r="AZ199" s="18">
        <f t="shared" si="441"/>
        <v>-4051.5092485149798</v>
      </c>
      <c r="BA199" s="18">
        <f t="shared" si="441"/>
        <v>-4036.9596672823786</v>
      </c>
      <c r="BB199" s="18">
        <f t="shared" si="441"/>
        <v>-3844.4325854260883</v>
      </c>
      <c r="BC199" s="18">
        <f t="shared" si="441"/>
        <v>-3789.9784553113086</v>
      </c>
      <c r="BD199" s="18">
        <f t="shared" si="441"/>
        <v>-3790.0184669821779</v>
      </c>
      <c r="BE199" s="18">
        <f t="shared" si="441"/>
        <v>-3772.7573640975838</v>
      </c>
      <c r="BF199" s="18">
        <f t="shared" si="441"/>
        <v>-3583.1998666985282</v>
      </c>
      <c r="BG199" s="18">
        <f t="shared" si="441"/>
        <v>-3523.3207860323032</v>
      </c>
      <c r="BH199" s="18">
        <f t="shared" si="441"/>
        <v>-3517.6617625235967</v>
      </c>
      <c r="BI199" s="18">
        <f t="shared" si="441"/>
        <v>-3497.5416880794678</v>
      </c>
      <c r="BJ199" s="18">
        <f t="shared" si="441"/>
        <v>-3338.690254814217</v>
      </c>
      <c r="BK199" s="18">
        <f t="shared" si="441"/>
        <v>-3237.6663017383567</v>
      </c>
      <c r="BL199" s="18">
        <f t="shared" si="441"/>
        <v>-3225.9111401961723</v>
      </c>
      <c r="BM199" s="18">
        <f t="shared" si="441"/>
        <v>-3202.716347064958</v>
      </c>
      <c r="BN199" s="18">
        <f t="shared" si="441"/>
        <v>-3028.0241766457261</v>
      </c>
      <c r="BO199" s="18">
        <f t="shared" si="441"/>
        <v>-2934.4863459973867</v>
      </c>
      <c r="BP199" s="18">
        <f t="shared" si="441"/>
        <v>-2897.3402404397702</v>
      </c>
      <c r="BQ199" s="18">
        <f t="shared" si="441"/>
        <v>-2856.1629078071533</v>
      </c>
      <c r="BR199" s="18">
        <f t="shared" si="441"/>
        <v>-2655.5795510428588</v>
      </c>
      <c r="BS199" s="18">
        <f t="shared" si="441"/>
        <v>-2536.097901327063</v>
      </c>
      <c r="BT199" s="18">
        <f t="shared" si="441"/>
        <v>-2486.3310134683406</v>
      </c>
      <c r="BU199" s="18">
        <f t="shared" si="441"/>
        <v>-2437.5231780418871</v>
      </c>
      <c r="BV199" s="18">
        <f t="shared" si="441"/>
        <v>-2237.2684290619541</v>
      </c>
      <c r="BW199" s="18">
        <f t="shared" ref="BW199:EH199" si="442">-1 * BW1056</f>
        <v>-2100.7854043832367</v>
      </c>
      <c r="BX199" s="18">
        <f t="shared" si="442"/>
        <v>-2037.3500430294923</v>
      </c>
      <c r="BY199" s="18">
        <f t="shared" si="442"/>
        <v>-1980.30296939095</v>
      </c>
      <c r="BZ199" s="18">
        <f t="shared" si="442"/>
        <v>-1795.5480992669063</v>
      </c>
      <c r="CA199" s="18">
        <f t="shared" si="442"/>
        <v>-1622.1226634670957</v>
      </c>
      <c r="CB199" s="18">
        <f t="shared" si="442"/>
        <v>-1544.3821795568545</v>
      </c>
      <c r="CC199" s="18">
        <f t="shared" si="442"/>
        <v>-1478.5578779939533</v>
      </c>
      <c r="CD199" s="18">
        <f t="shared" si="442"/>
        <v>-1283.8403256049862</v>
      </c>
      <c r="CE199" s="18">
        <f t="shared" si="442"/>
        <v>-1115.6237924653226</v>
      </c>
      <c r="CF199" s="18">
        <f t="shared" si="442"/>
        <v>-1022.7885785006905</v>
      </c>
      <c r="CG199" s="18">
        <f t="shared" si="442"/>
        <v>-947.53919029482847</v>
      </c>
      <c r="CH199" s="18">
        <f t="shared" si="442"/>
        <v>-766.2036291749622</v>
      </c>
      <c r="CI199" s="18">
        <f t="shared" si="442"/>
        <v>-718.40496804152735</v>
      </c>
      <c r="CJ199" s="18">
        <f t="shared" si="442"/>
        <v>-698.16312672198387</v>
      </c>
      <c r="CK199" s="18">
        <f t="shared" si="442"/>
        <v>-680.00780609282026</v>
      </c>
      <c r="CL199" s="18">
        <f t="shared" si="442"/>
        <v>-608.77871458213076</v>
      </c>
      <c r="CM199" s="18">
        <f t="shared" si="442"/>
        <v>-561.37569023529522</v>
      </c>
      <c r="CN199" s="18">
        <f t="shared" si="442"/>
        <v>-535.96604752131327</v>
      </c>
      <c r="CO199" s="18">
        <f t="shared" si="442"/>
        <v>-515.10647287761037</v>
      </c>
      <c r="CP199" s="18">
        <f t="shared" si="442"/>
        <v>-447.4945938060435</v>
      </c>
      <c r="CQ199" s="18">
        <f t="shared" si="442"/>
        <v>-391.12316657575252</v>
      </c>
      <c r="CR199" s="18">
        <f t="shared" si="442"/>
        <v>-361.69467830070789</v>
      </c>
      <c r="CS199" s="18">
        <f t="shared" si="442"/>
        <v>-338.20433535533402</v>
      </c>
      <c r="CT199" s="18">
        <f t="shared" si="442"/>
        <v>-268.12393641514694</v>
      </c>
      <c r="CU199" s="18">
        <f t="shared" si="442"/>
        <v>-208.332153433299</v>
      </c>
      <c r="CV199" s="18">
        <f t="shared" si="442"/>
        <v>-171.80109068557175</v>
      </c>
      <c r="CW199" s="18">
        <f t="shared" si="442"/>
        <v>-143.87885480777825</v>
      </c>
      <c r="CX199" s="18">
        <f t="shared" si="442"/>
        <v>-70.49280390032682</v>
      </c>
      <c r="CY199" s="18">
        <f t="shared" si="442"/>
        <v>-3.9656884633615395</v>
      </c>
      <c r="CZ199" s="18">
        <f t="shared" si="442"/>
        <v>0</v>
      </c>
      <c r="DA199" s="18">
        <f t="shared" si="442"/>
        <v>0</v>
      </c>
      <c r="DB199" s="18">
        <f t="shared" si="442"/>
        <v>0</v>
      </c>
      <c r="DC199" s="18">
        <f t="shared" si="442"/>
        <v>0</v>
      </c>
      <c r="DD199" s="18">
        <f t="shared" si="442"/>
        <v>0</v>
      </c>
      <c r="DE199" s="18">
        <f t="shared" si="442"/>
        <v>0</v>
      </c>
      <c r="DF199" s="18">
        <f t="shared" si="442"/>
        <v>0</v>
      </c>
      <c r="DG199" s="18">
        <f t="shared" si="442"/>
        <v>0</v>
      </c>
      <c r="DH199" s="18">
        <f t="shared" si="442"/>
        <v>0</v>
      </c>
      <c r="DI199" s="18">
        <f t="shared" si="442"/>
        <v>0</v>
      </c>
      <c r="DJ199" s="18">
        <f t="shared" si="442"/>
        <v>0</v>
      </c>
      <c r="DK199" s="18">
        <f t="shared" si="442"/>
        <v>0</v>
      </c>
      <c r="DL199" s="18">
        <f t="shared" si="442"/>
        <v>0</v>
      </c>
      <c r="DM199" s="18">
        <f t="shared" si="442"/>
        <v>0</v>
      </c>
      <c r="DN199" s="18">
        <f t="shared" si="442"/>
        <v>0</v>
      </c>
      <c r="DO199" s="18">
        <f t="shared" si="442"/>
        <v>0</v>
      </c>
      <c r="DP199" s="18">
        <f t="shared" si="442"/>
        <v>0</v>
      </c>
      <c r="DQ199" s="18">
        <f t="shared" si="442"/>
        <v>0</v>
      </c>
      <c r="DR199" s="18">
        <f t="shared" si="442"/>
        <v>0</v>
      </c>
      <c r="DS199" s="18">
        <f t="shared" si="442"/>
        <v>0</v>
      </c>
      <c r="DT199" s="18">
        <f t="shared" si="442"/>
        <v>0</v>
      </c>
      <c r="DU199" s="18">
        <f t="shared" si="442"/>
        <v>0</v>
      </c>
      <c r="DV199" s="18">
        <f t="shared" si="442"/>
        <v>0</v>
      </c>
      <c r="DW199" s="18">
        <f t="shared" si="442"/>
        <v>0</v>
      </c>
      <c r="DX199" s="18">
        <f t="shared" si="442"/>
        <v>0</v>
      </c>
      <c r="DY199" s="18">
        <f t="shared" si="442"/>
        <v>0</v>
      </c>
      <c r="DZ199" s="18">
        <f t="shared" si="442"/>
        <v>0</v>
      </c>
      <c r="EA199" s="18">
        <f t="shared" si="442"/>
        <v>0</v>
      </c>
      <c r="EB199" s="18">
        <f t="shared" si="442"/>
        <v>0</v>
      </c>
      <c r="EC199" s="18">
        <f t="shared" si="442"/>
        <v>0</v>
      </c>
      <c r="ED199" s="18">
        <f t="shared" si="442"/>
        <v>0</v>
      </c>
      <c r="EE199" s="18">
        <f t="shared" si="442"/>
        <v>0</v>
      </c>
      <c r="EF199" s="18">
        <f t="shared" si="442"/>
        <v>0</v>
      </c>
      <c r="EG199" s="18">
        <f t="shared" si="442"/>
        <v>0</v>
      </c>
      <c r="EH199" s="18">
        <f t="shared" si="442"/>
        <v>0</v>
      </c>
      <c r="EI199" s="18">
        <f t="shared" ref="EI199:FR199" si="443">-1 * EI1056</f>
        <v>0</v>
      </c>
      <c r="EJ199" s="18">
        <f t="shared" si="443"/>
        <v>0</v>
      </c>
      <c r="EK199" s="18">
        <f t="shared" si="443"/>
        <v>0</v>
      </c>
      <c r="EL199" s="18">
        <f t="shared" si="443"/>
        <v>0</v>
      </c>
      <c r="EM199" s="18">
        <f t="shared" si="443"/>
        <v>0</v>
      </c>
      <c r="EN199" s="18">
        <f t="shared" si="443"/>
        <v>0</v>
      </c>
      <c r="EO199" s="18">
        <f t="shared" si="443"/>
        <v>0</v>
      </c>
      <c r="EP199" s="18">
        <f t="shared" si="443"/>
        <v>0</v>
      </c>
      <c r="EQ199" s="18">
        <f t="shared" si="443"/>
        <v>0</v>
      </c>
      <c r="ER199" s="18">
        <f t="shared" si="443"/>
        <v>0</v>
      </c>
      <c r="ES199" s="18">
        <f t="shared" si="443"/>
        <v>0</v>
      </c>
      <c r="ET199" s="18">
        <f t="shared" si="443"/>
        <v>0</v>
      </c>
      <c r="EU199" s="18">
        <f t="shared" si="443"/>
        <v>0</v>
      </c>
      <c r="EV199" s="18">
        <f t="shared" si="443"/>
        <v>0</v>
      </c>
      <c r="EW199" s="18">
        <f t="shared" si="443"/>
        <v>0</v>
      </c>
      <c r="EX199" s="18">
        <f t="shared" si="443"/>
        <v>0</v>
      </c>
      <c r="EY199" s="18">
        <f t="shared" si="443"/>
        <v>0</v>
      </c>
      <c r="EZ199" s="18">
        <f t="shared" si="443"/>
        <v>0</v>
      </c>
      <c r="FA199" s="18">
        <f t="shared" si="443"/>
        <v>0</v>
      </c>
      <c r="FB199" s="18">
        <f t="shared" si="443"/>
        <v>0</v>
      </c>
      <c r="FC199" s="18">
        <f t="shared" si="443"/>
        <v>0</v>
      </c>
      <c r="FD199" s="18">
        <f t="shared" si="443"/>
        <v>0</v>
      </c>
      <c r="FE199" s="18">
        <f t="shared" si="443"/>
        <v>0</v>
      </c>
      <c r="FF199" s="18">
        <f t="shared" si="443"/>
        <v>0</v>
      </c>
      <c r="FG199" s="18">
        <f t="shared" si="443"/>
        <v>0</v>
      </c>
      <c r="FH199" s="18">
        <f t="shared" si="443"/>
        <v>0</v>
      </c>
      <c r="FI199" s="18">
        <f t="shared" si="443"/>
        <v>0</v>
      </c>
      <c r="FJ199" s="18">
        <f t="shared" si="443"/>
        <v>0</v>
      </c>
      <c r="FK199" s="18">
        <f t="shared" si="443"/>
        <v>0</v>
      </c>
      <c r="FL199" s="18">
        <f t="shared" si="443"/>
        <v>0</v>
      </c>
      <c r="FM199" s="18">
        <f t="shared" si="443"/>
        <v>0</v>
      </c>
      <c r="FN199" s="18">
        <f t="shared" si="443"/>
        <v>0</v>
      </c>
      <c r="FO199" s="18">
        <f t="shared" si="443"/>
        <v>0</v>
      </c>
      <c r="FP199" s="18">
        <f t="shared" si="443"/>
        <v>0</v>
      </c>
      <c r="FQ199" s="18">
        <f t="shared" si="443"/>
        <v>0</v>
      </c>
      <c r="FR199" s="18">
        <f t="shared" si="443"/>
        <v>0</v>
      </c>
    </row>
    <row r="200" spans="2:174">
      <c r="C200" t="s">
        <v>940</v>
      </c>
      <c r="D200" s="144" t="s">
        <v>974</v>
      </c>
      <c r="I200" s="131">
        <f t="shared" si="394"/>
        <v>-17124.152341375484</v>
      </c>
      <c r="J200" s="18">
        <f>-1 * SUM(J1076,J1077)</f>
        <v>0</v>
      </c>
      <c r="K200" s="18">
        <f t="shared" ref="K200:BV200" si="444">-1 * SUM(K1076,K1077)</f>
        <v>0</v>
      </c>
      <c r="L200" s="18">
        <f t="shared" si="444"/>
        <v>0</v>
      </c>
      <c r="M200" s="18">
        <f t="shared" si="444"/>
        <v>0</v>
      </c>
      <c r="N200" s="18">
        <f t="shared" si="444"/>
        <v>0</v>
      </c>
      <c r="O200" s="18">
        <f t="shared" si="444"/>
        <v>0</v>
      </c>
      <c r="P200" s="18">
        <f t="shared" si="444"/>
        <v>0</v>
      </c>
      <c r="Q200" s="18">
        <f t="shared" si="444"/>
        <v>0</v>
      </c>
      <c r="R200" s="18">
        <f t="shared" si="444"/>
        <v>0</v>
      </c>
      <c r="S200" s="18">
        <f t="shared" si="444"/>
        <v>0</v>
      </c>
      <c r="T200" s="18">
        <f t="shared" si="444"/>
        <v>0</v>
      </c>
      <c r="U200" s="18">
        <f t="shared" si="444"/>
        <v>0</v>
      </c>
      <c r="V200" s="18">
        <f t="shared" si="444"/>
        <v>0</v>
      </c>
      <c r="W200" s="18">
        <f t="shared" si="444"/>
        <v>0</v>
      </c>
      <c r="X200" s="18">
        <f t="shared" si="444"/>
        <v>0</v>
      </c>
      <c r="Y200" s="18">
        <f t="shared" si="444"/>
        <v>0</v>
      </c>
      <c r="Z200" s="18">
        <f t="shared" si="444"/>
        <v>0</v>
      </c>
      <c r="AA200" s="18">
        <f t="shared" si="444"/>
        <v>0</v>
      </c>
      <c r="AB200" s="18">
        <f t="shared" si="444"/>
        <v>0</v>
      </c>
      <c r="AC200" s="18">
        <f t="shared" si="444"/>
        <v>0</v>
      </c>
      <c r="AD200" s="18">
        <f t="shared" si="444"/>
        <v>0</v>
      </c>
      <c r="AE200" s="18">
        <f t="shared" si="444"/>
        <v>0</v>
      </c>
      <c r="AF200" s="18">
        <f t="shared" si="444"/>
        <v>-3187.0795257951136</v>
      </c>
      <c r="AG200" s="18">
        <f t="shared" si="444"/>
        <v>-200.21257519504979</v>
      </c>
      <c r="AH200" s="18">
        <f t="shared" si="444"/>
        <v>-196.39673099836034</v>
      </c>
      <c r="AI200" s="18">
        <f t="shared" si="444"/>
        <v>-198.57891689834213</v>
      </c>
      <c r="AJ200" s="18">
        <f t="shared" si="444"/>
        <v>-200.76110279832395</v>
      </c>
      <c r="AK200" s="18">
        <f t="shared" si="444"/>
        <v>-200.76110279832395</v>
      </c>
      <c r="AL200" s="18">
        <f t="shared" si="444"/>
        <v>-196.39673099836034</v>
      </c>
      <c r="AM200" s="18">
        <f t="shared" si="444"/>
        <v>-198.57891689834213</v>
      </c>
      <c r="AN200" s="18">
        <f t="shared" si="444"/>
        <v>-200.76110279832395</v>
      </c>
      <c r="AO200" s="18">
        <f t="shared" si="444"/>
        <v>-200.76110279832395</v>
      </c>
      <c r="AP200" s="18">
        <f t="shared" si="444"/>
        <v>-196.39673099836034</v>
      </c>
      <c r="AQ200" s="18">
        <f t="shared" si="444"/>
        <v>-198.57891689834213</v>
      </c>
      <c r="AR200" s="18">
        <f t="shared" si="444"/>
        <v>-200.76110279832395</v>
      </c>
      <c r="AS200" s="18">
        <f t="shared" si="444"/>
        <v>-200.76110279832395</v>
      </c>
      <c r="AT200" s="18">
        <f t="shared" si="444"/>
        <v>-198.03635155162536</v>
      </c>
      <c r="AU200" s="18">
        <f t="shared" si="444"/>
        <v>-198.03635155162536</v>
      </c>
      <c r="AV200" s="18">
        <f t="shared" si="444"/>
        <v>-200.21257519504979</v>
      </c>
      <c r="AW200" s="18">
        <f t="shared" si="444"/>
        <v>-200.21257519504979</v>
      </c>
      <c r="AX200" s="18">
        <f t="shared" si="444"/>
        <v>-196.39673099836034</v>
      </c>
      <c r="AY200" s="18">
        <f t="shared" si="444"/>
        <v>-198.57891689834213</v>
      </c>
      <c r="AZ200" s="18">
        <f t="shared" si="444"/>
        <v>-200.76110279832395</v>
      </c>
      <c r="BA200" s="18">
        <f t="shared" si="444"/>
        <v>-200.76110279832395</v>
      </c>
      <c r="BB200" s="18">
        <f t="shared" si="444"/>
        <v>-196.39673099836034</v>
      </c>
      <c r="BC200" s="18">
        <f t="shared" si="444"/>
        <v>-198.57891689834213</v>
      </c>
      <c r="BD200" s="18">
        <f t="shared" si="444"/>
        <v>-200.76110279832395</v>
      </c>
      <c r="BE200" s="18">
        <f t="shared" si="444"/>
        <v>-200.76110279832395</v>
      </c>
      <c r="BF200" s="18">
        <f t="shared" si="444"/>
        <v>-196.39673099836034</v>
      </c>
      <c r="BG200" s="18">
        <f t="shared" si="444"/>
        <v>-198.57891689834213</v>
      </c>
      <c r="BH200" s="18">
        <f t="shared" si="444"/>
        <v>-200.76110279832395</v>
      </c>
      <c r="BI200" s="18">
        <f t="shared" si="444"/>
        <v>-200.76110279832395</v>
      </c>
      <c r="BJ200" s="18">
        <f t="shared" si="444"/>
        <v>-198.03635155162536</v>
      </c>
      <c r="BK200" s="18">
        <f t="shared" si="444"/>
        <v>-198.03635155162536</v>
      </c>
      <c r="BL200" s="18">
        <f t="shared" si="444"/>
        <v>-200.21257519504979</v>
      </c>
      <c r="BM200" s="18">
        <f t="shared" si="444"/>
        <v>-200.21257519504979</v>
      </c>
      <c r="BN200" s="18">
        <f t="shared" si="444"/>
        <v>-196.39673099836034</v>
      </c>
      <c r="BO200" s="18">
        <f t="shared" si="444"/>
        <v>-198.57891689834213</v>
      </c>
      <c r="BP200" s="18">
        <f t="shared" si="444"/>
        <v>-200.76110279832395</v>
      </c>
      <c r="BQ200" s="18">
        <f t="shared" si="444"/>
        <v>-200.76110279832395</v>
      </c>
      <c r="BR200" s="18">
        <f t="shared" si="444"/>
        <v>-196.39673099836034</v>
      </c>
      <c r="BS200" s="18">
        <f t="shared" si="444"/>
        <v>-198.57891689834213</v>
      </c>
      <c r="BT200" s="18">
        <f t="shared" si="444"/>
        <v>-200.76110279832395</v>
      </c>
      <c r="BU200" s="18">
        <f t="shared" si="444"/>
        <v>-200.76110279832395</v>
      </c>
      <c r="BV200" s="18">
        <f t="shared" si="444"/>
        <v>-196.39673099836034</v>
      </c>
      <c r="BW200" s="18">
        <f t="shared" ref="BW200:EH200" si="445">-1 * SUM(BW1076,BW1077)</f>
        <v>-198.57891689834213</v>
      </c>
      <c r="BX200" s="18">
        <f t="shared" si="445"/>
        <v>-200.76110279832395</v>
      </c>
      <c r="BY200" s="18">
        <f t="shared" si="445"/>
        <v>-200.76110279832395</v>
      </c>
      <c r="BZ200" s="18">
        <f t="shared" si="445"/>
        <v>-198.03635155162536</v>
      </c>
      <c r="CA200" s="18">
        <f t="shared" si="445"/>
        <v>-198.03635155162536</v>
      </c>
      <c r="CB200" s="18">
        <f t="shared" si="445"/>
        <v>-200.21257519504979</v>
      </c>
      <c r="CC200" s="18">
        <f t="shared" si="445"/>
        <v>-200.21257519504979</v>
      </c>
      <c r="CD200" s="18">
        <f t="shared" si="445"/>
        <v>-196.39673099836034</v>
      </c>
      <c r="CE200" s="18">
        <f t="shared" si="445"/>
        <v>-198.57891689834213</v>
      </c>
      <c r="CF200" s="18">
        <f t="shared" si="445"/>
        <v>-200.76110279832395</v>
      </c>
      <c r="CG200" s="18">
        <f t="shared" si="445"/>
        <v>-200.76110279832395</v>
      </c>
      <c r="CH200" s="18">
        <f t="shared" si="445"/>
        <v>-196.39673099836034</v>
      </c>
      <c r="CI200" s="18">
        <f t="shared" si="445"/>
        <v>-198.57891689834213</v>
      </c>
      <c r="CJ200" s="18">
        <f t="shared" si="445"/>
        <v>-200.76110279832395</v>
      </c>
      <c r="CK200" s="18">
        <f t="shared" si="445"/>
        <v>-200.76110279832395</v>
      </c>
      <c r="CL200" s="18">
        <f t="shared" si="445"/>
        <v>-196.39673099836034</v>
      </c>
      <c r="CM200" s="18">
        <f t="shared" si="445"/>
        <v>-198.57891689834213</v>
      </c>
      <c r="CN200" s="18">
        <f t="shared" si="445"/>
        <v>-200.76110279832395</v>
      </c>
      <c r="CO200" s="18">
        <f t="shared" si="445"/>
        <v>-200.76110279832395</v>
      </c>
      <c r="CP200" s="18">
        <f t="shared" si="445"/>
        <v>-198.03635155162536</v>
      </c>
      <c r="CQ200" s="18">
        <f t="shared" si="445"/>
        <v>-198.03635155162536</v>
      </c>
      <c r="CR200" s="18">
        <f t="shared" si="445"/>
        <v>-200.21257519504979</v>
      </c>
      <c r="CS200" s="18">
        <f t="shared" si="445"/>
        <v>-200.21257519504979</v>
      </c>
      <c r="CT200" s="18">
        <f t="shared" si="445"/>
        <v>-196.39673099836034</v>
      </c>
      <c r="CU200" s="18">
        <f t="shared" si="445"/>
        <v>-198.57891689834213</v>
      </c>
      <c r="CV200" s="18">
        <f t="shared" si="445"/>
        <v>-200.76110279832395</v>
      </c>
      <c r="CW200" s="18">
        <f t="shared" si="445"/>
        <v>-200.76110279832395</v>
      </c>
      <c r="CX200" s="18">
        <f t="shared" si="445"/>
        <v>-196.39673099836034</v>
      </c>
      <c r="CY200" s="18">
        <f t="shared" si="445"/>
        <v>0</v>
      </c>
      <c r="CZ200" s="18">
        <f t="shared" si="445"/>
        <v>0</v>
      </c>
      <c r="DA200" s="18">
        <f t="shared" si="445"/>
        <v>0</v>
      </c>
      <c r="DB200" s="18">
        <f t="shared" si="445"/>
        <v>0</v>
      </c>
      <c r="DC200" s="18">
        <f t="shared" si="445"/>
        <v>0</v>
      </c>
      <c r="DD200" s="18">
        <f t="shared" si="445"/>
        <v>0</v>
      </c>
      <c r="DE200" s="18">
        <f t="shared" si="445"/>
        <v>0</v>
      </c>
      <c r="DF200" s="18">
        <f t="shared" si="445"/>
        <v>0</v>
      </c>
      <c r="DG200" s="18">
        <f t="shared" si="445"/>
        <v>0</v>
      </c>
      <c r="DH200" s="18">
        <f t="shared" si="445"/>
        <v>0</v>
      </c>
      <c r="DI200" s="18">
        <f t="shared" si="445"/>
        <v>0</v>
      </c>
      <c r="DJ200" s="18">
        <f t="shared" si="445"/>
        <v>0</v>
      </c>
      <c r="DK200" s="18">
        <f t="shared" si="445"/>
        <v>0</v>
      </c>
      <c r="DL200" s="18">
        <f t="shared" si="445"/>
        <v>0</v>
      </c>
      <c r="DM200" s="18">
        <f t="shared" si="445"/>
        <v>0</v>
      </c>
      <c r="DN200" s="18">
        <f t="shared" si="445"/>
        <v>0</v>
      </c>
      <c r="DO200" s="18">
        <f t="shared" si="445"/>
        <v>0</v>
      </c>
      <c r="DP200" s="18">
        <f t="shared" si="445"/>
        <v>0</v>
      </c>
      <c r="DQ200" s="18">
        <f t="shared" si="445"/>
        <v>0</v>
      </c>
      <c r="DR200" s="18">
        <f t="shared" si="445"/>
        <v>0</v>
      </c>
      <c r="DS200" s="18">
        <f t="shared" si="445"/>
        <v>0</v>
      </c>
      <c r="DT200" s="18">
        <f t="shared" si="445"/>
        <v>0</v>
      </c>
      <c r="DU200" s="18">
        <f t="shared" si="445"/>
        <v>0</v>
      </c>
      <c r="DV200" s="18">
        <f t="shared" si="445"/>
        <v>0</v>
      </c>
      <c r="DW200" s="18">
        <f t="shared" si="445"/>
        <v>0</v>
      </c>
      <c r="DX200" s="18">
        <f t="shared" si="445"/>
        <v>0</v>
      </c>
      <c r="DY200" s="18">
        <f t="shared" si="445"/>
        <v>0</v>
      </c>
      <c r="DZ200" s="18">
        <f t="shared" si="445"/>
        <v>0</v>
      </c>
      <c r="EA200" s="18">
        <f t="shared" si="445"/>
        <v>0</v>
      </c>
      <c r="EB200" s="18">
        <f t="shared" si="445"/>
        <v>0</v>
      </c>
      <c r="EC200" s="18">
        <f t="shared" si="445"/>
        <v>0</v>
      </c>
      <c r="ED200" s="18">
        <f t="shared" si="445"/>
        <v>0</v>
      </c>
      <c r="EE200" s="18">
        <f t="shared" si="445"/>
        <v>0</v>
      </c>
      <c r="EF200" s="18">
        <f t="shared" si="445"/>
        <v>0</v>
      </c>
      <c r="EG200" s="18">
        <f t="shared" si="445"/>
        <v>0</v>
      </c>
      <c r="EH200" s="18">
        <f t="shared" si="445"/>
        <v>0</v>
      </c>
      <c r="EI200" s="18">
        <f t="shared" ref="EI200:FR200" si="446">-1 * SUM(EI1076,EI1077)</f>
        <v>0</v>
      </c>
      <c r="EJ200" s="18">
        <f t="shared" si="446"/>
        <v>0</v>
      </c>
      <c r="EK200" s="18">
        <f t="shared" si="446"/>
        <v>0</v>
      </c>
      <c r="EL200" s="18">
        <f t="shared" si="446"/>
        <v>0</v>
      </c>
      <c r="EM200" s="18">
        <f t="shared" si="446"/>
        <v>0</v>
      </c>
      <c r="EN200" s="18">
        <f t="shared" si="446"/>
        <v>0</v>
      </c>
      <c r="EO200" s="18">
        <f t="shared" si="446"/>
        <v>0</v>
      </c>
      <c r="EP200" s="18">
        <f t="shared" si="446"/>
        <v>0</v>
      </c>
      <c r="EQ200" s="18">
        <f t="shared" si="446"/>
        <v>0</v>
      </c>
      <c r="ER200" s="18">
        <f t="shared" si="446"/>
        <v>0</v>
      </c>
      <c r="ES200" s="18">
        <f t="shared" si="446"/>
        <v>0</v>
      </c>
      <c r="ET200" s="18">
        <f t="shared" si="446"/>
        <v>0</v>
      </c>
      <c r="EU200" s="18">
        <f t="shared" si="446"/>
        <v>0</v>
      </c>
      <c r="EV200" s="18">
        <f t="shared" si="446"/>
        <v>0</v>
      </c>
      <c r="EW200" s="18">
        <f t="shared" si="446"/>
        <v>0</v>
      </c>
      <c r="EX200" s="18">
        <f t="shared" si="446"/>
        <v>0</v>
      </c>
      <c r="EY200" s="18">
        <f t="shared" si="446"/>
        <v>0</v>
      </c>
      <c r="EZ200" s="18">
        <f t="shared" si="446"/>
        <v>0</v>
      </c>
      <c r="FA200" s="18">
        <f t="shared" si="446"/>
        <v>0</v>
      </c>
      <c r="FB200" s="18">
        <f t="shared" si="446"/>
        <v>0</v>
      </c>
      <c r="FC200" s="18">
        <f t="shared" si="446"/>
        <v>0</v>
      </c>
      <c r="FD200" s="18">
        <f t="shared" si="446"/>
        <v>0</v>
      </c>
      <c r="FE200" s="18">
        <f t="shared" si="446"/>
        <v>0</v>
      </c>
      <c r="FF200" s="18">
        <f t="shared" si="446"/>
        <v>0</v>
      </c>
      <c r="FG200" s="18">
        <f t="shared" si="446"/>
        <v>0</v>
      </c>
      <c r="FH200" s="18">
        <f t="shared" si="446"/>
        <v>0</v>
      </c>
      <c r="FI200" s="18">
        <f t="shared" si="446"/>
        <v>0</v>
      </c>
      <c r="FJ200" s="18">
        <f t="shared" si="446"/>
        <v>0</v>
      </c>
      <c r="FK200" s="18">
        <f t="shared" si="446"/>
        <v>0</v>
      </c>
      <c r="FL200" s="18">
        <f t="shared" si="446"/>
        <v>0</v>
      </c>
      <c r="FM200" s="18">
        <f t="shared" si="446"/>
        <v>0</v>
      </c>
      <c r="FN200" s="18">
        <f t="shared" si="446"/>
        <v>0</v>
      </c>
      <c r="FO200" s="18">
        <f t="shared" si="446"/>
        <v>0</v>
      </c>
      <c r="FP200" s="18">
        <f t="shared" si="446"/>
        <v>0</v>
      </c>
      <c r="FQ200" s="18">
        <f t="shared" si="446"/>
        <v>0</v>
      </c>
      <c r="FR200" s="18">
        <f t="shared" si="446"/>
        <v>0</v>
      </c>
    </row>
    <row r="201" spans="2:174">
      <c r="C201" t="s">
        <v>941</v>
      </c>
      <c r="D201" s="144" t="s">
        <v>974</v>
      </c>
      <c r="I201" s="131">
        <f t="shared" ca="1" si="394"/>
        <v>0</v>
      </c>
      <c r="J201" s="18">
        <f>-1 * SUM(J1121:J1122)</f>
        <v>0</v>
      </c>
      <c r="K201" s="18">
        <f t="shared" ref="K201:BV201" ca="1" si="447">-1 * SUM(K1121:K1122)</f>
        <v>0</v>
      </c>
      <c r="L201" s="18">
        <f t="shared" ca="1" si="447"/>
        <v>0</v>
      </c>
      <c r="M201" s="18">
        <f t="shared" ca="1" si="447"/>
        <v>0</v>
      </c>
      <c r="N201" s="18">
        <f t="shared" ca="1" si="447"/>
        <v>0</v>
      </c>
      <c r="O201" s="18">
        <f t="shared" ca="1" si="447"/>
        <v>0</v>
      </c>
      <c r="P201" s="18">
        <f t="shared" ca="1" si="447"/>
        <v>0</v>
      </c>
      <c r="Q201" s="18">
        <f t="shared" ca="1" si="447"/>
        <v>0</v>
      </c>
      <c r="R201" s="18">
        <f t="shared" ca="1" si="447"/>
        <v>0</v>
      </c>
      <c r="S201" s="18">
        <f t="shared" ca="1" si="447"/>
        <v>0</v>
      </c>
      <c r="T201" s="18">
        <f t="shared" ca="1" si="447"/>
        <v>0</v>
      </c>
      <c r="U201" s="18">
        <f t="shared" ca="1" si="447"/>
        <v>0</v>
      </c>
      <c r="V201" s="18">
        <f t="shared" ca="1" si="447"/>
        <v>0</v>
      </c>
      <c r="W201" s="18">
        <f t="shared" ca="1" si="447"/>
        <v>0</v>
      </c>
      <c r="X201" s="18">
        <f t="shared" ca="1" si="447"/>
        <v>0</v>
      </c>
      <c r="Y201" s="18">
        <f t="shared" ca="1" si="447"/>
        <v>0</v>
      </c>
      <c r="Z201" s="18">
        <f t="shared" ca="1" si="447"/>
        <v>0</v>
      </c>
      <c r="AA201" s="18">
        <f t="shared" ca="1" si="447"/>
        <v>0</v>
      </c>
      <c r="AB201" s="18">
        <f t="shared" ca="1" si="447"/>
        <v>0</v>
      </c>
      <c r="AC201" s="18">
        <f t="shared" ca="1" si="447"/>
        <v>0</v>
      </c>
      <c r="AD201" s="18">
        <f t="shared" ca="1" si="447"/>
        <v>0</v>
      </c>
      <c r="AE201" s="18">
        <f t="shared" ca="1" si="447"/>
        <v>0</v>
      </c>
      <c r="AF201" s="18">
        <f t="shared" ca="1" si="447"/>
        <v>0</v>
      </c>
      <c r="AG201" s="18">
        <f t="shared" ca="1" si="447"/>
        <v>0</v>
      </c>
      <c r="AH201" s="18">
        <f t="shared" ca="1" si="447"/>
        <v>0</v>
      </c>
      <c r="AI201" s="18">
        <f t="shared" ca="1" si="447"/>
        <v>0</v>
      </c>
      <c r="AJ201" s="18">
        <f t="shared" ca="1" si="447"/>
        <v>0</v>
      </c>
      <c r="AK201" s="18">
        <f t="shared" ca="1" si="447"/>
        <v>0</v>
      </c>
      <c r="AL201" s="18">
        <f t="shared" ca="1" si="447"/>
        <v>0</v>
      </c>
      <c r="AM201" s="18">
        <f t="shared" ca="1" si="447"/>
        <v>0</v>
      </c>
      <c r="AN201" s="18">
        <f t="shared" ca="1" si="447"/>
        <v>0</v>
      </c>
      <c r="AO201" s="18">
        <f t="shared" ca="1" si="447"/>
        <v>0</v>
      </c>
      <c r="AP201" s="18">
        <f t="shared" ca="1" si="447"/>
        <v>0</v>
      </c>
      <c r="AQ201" s="18">
        <f t="shared" ca="1" si="447"/>
        <v>0</v>
      </c>
      <c r="AR201" s="18">
        <f t="shared" ca="1" si="447"/>
        <v>0</v>
      </c>
      <c r="AS201" s="18">
        <f t="shared" ca="1" si="447"/>
        <v>0</v>
      </c>
      <c r="AT201" s="18">
        <f t="shared" ca="1" si="447"/>
        <v>0</v>
      </c>
      <c r="AU201" s="18">
        <f t="shared" ca="1" si="447"/>
        <v>0</v>
      </c>
      <c r="AV201" s="18">
        <f t="shared" ca="1" si="447"/>
        <v>0</v>
      </c>
      <c r="AW201" s="18">
        <f t="shared" ca="1" si="447"/>
        <v>0</v>
      </c>
      <c r="AX201" s="18">
        <f t="shared" ca="1" si="447"/>
        <v>0</v>
      </c>
      <c r="AY201" s="18">
        <f t="shared" ca="1" si="447"/>
        <v>0</v>
      </c>
      <c r="AZ201" s="18">
        <f t="shared" ca="1" si="447"/>
        <v>0</v>
      </c>
      <c r="BA201" s="18">
        <f t="shared" ca="1" si="447"/>
        <v>0</v>
      </c>
      <c r="BB201" s="18">
        <f t="shared" ca="1" si="447"/>
        <v>0</v>
      </c>
      <c r="BC201" s="18">
        <f t="shared" ca="1" si="447"/>
        <v>0</v>
      </c>
      <c r="BD201" s="18">
        <f t="shared" ca="1" si="447"/>
        <v>0</v>
      </c>
      <c r="BE201" s="18">
        <f t="shared" ca="1" si="447"/>
        <v>0</v>
      </c>
      <c r="BF201" s="18">
        <f t="shared" ca="1" si="447"/>
        <v>0</v>
      </c>
      <c r="BG201" s="18">
        <f t="shared" ca="1" si="447"/>
        <v>0</v>
      </c>
      <c r="BH201" s="18">
        <f t="shared" ca="1" si="447"/>
        <v>0</v>
      </c>
      <c r="BI201" s="18">
        <f t="shared" ca="1" si="447"/>
        <v>0</v>
      </c>
      <c r="BJ201" s="18">
        <f t="shared" ca="1" si="447"/>
        <v>0</v>
      </c>
      <c r="BK201" s="18">
        <f t="shared" ca="1" si="447"/>
        <v>0</v>
      </c>
      <c r="BL201" s="18">
        <f t="shared" ca="1" si="447"/>
        <v>0</v>
      </c>
      <c r="BM201" s="18">
        <f t="shared" ca="1" si="447"/>
        <v>0</v>
      </c>
      <c r="BN201" s="18">
        <f t="shared" ca="1" si="447"/>
        <v>0</v>
      </c>
      <c r="BO201" s="18">
        <f t="shared" ca="1" si="447"/>
        <v>0</v>
      </c>
      <c r="BP201" s="18">
        <f t="shared" ca="1" si="447"/>
        <v>0</v>
      </c>
      <c r="BQ201" s="18">
        <f t="shared" ca="1" si="447"/>
        <v>0</v>
      </c>
      <c r="BR201" s="18">
        <f t="shared" ca="1" si="447"/>
        <v>0</v>
      </c>
      <c r="BS201" s="18">
        <f t="shared" ca="1" si="447"/>
        <v>0</v>
      </c>
      <c r="BT201" s="18">
        <f t="shared" ca="1" si="447"/>
        <v>0</v>
      </c>
      <c r="BU201" s="18">
        <f t="shared" ca="1" si="447"/>
        <v>0</v>
      </c>
      <c r="BV201" s="18">
        <f t="shared" ca="1" si="447"/>
        <v>0</v>
      </c>
      <c r="BW201" s="18">
        <f t="shared" ref="BW201:EH201" ca="1" si="448">-1 * SUM(BW1121:BW1122)</f>
        <v>0</v>
      </c>
      <c r="BX201" s="18">
        <f t="shared" ca="1" si="448"/>
        <v>0</v>
      </c>
      <c r="BY201" s="18">
        <f t="shared" ca="1" si="448"/>
        <v>0</v>
      </c>
      <c r="BZ201" s="18">
        <f t="shared" ca="1" si="448"/>
        <v>0</v>
      </c>
      <c r="CA201" s="18">
        <f t="shared" ca="1" si="448"/>
        <v>0</v>
      </c>
      <c r="CB201" s="18">
        <f t="shared" ca="1" si="448"/>
        <v>0</v>
      </c>
      <c r="CC201" s="18">
        <f t="shared" ca="1" si="448"/>
        <v>0</v>
      </c>
      <c r="CD201" s="18">
        <f t="shared" ca="1" si="448"/>
        <v>0</v>
      </c>
      <c r="CE201" s="18">
        <f t="shared" ca="1" si="448"/>
        <v>0</v>
      </c>
      <c r="CF201" s="18">
        <f t="shared" ca="1" si="448"/>
        <v>0</v>
      </c>
      <c r="CG201" s="18">
        <f t="shared" ca="1" si="448"/>
        <v>0</v>
      </c>
      <c r="CH201" s="18">
        <f t="shared" ca="1" si="448"/>
        <v>0</v>
      </c>
      <c r="CI201" s="18">
        <f t="shared" ca="1" si="448"/>
        <v>0</v>
      </c>
      <c r="CJ201" s="18">
        <f t="shared" ca="1" si="448"/>
        <v>0</v>
      </c>
      <c r="CK201" s="18">
        <f t="shared" ca="1" si="448"/>
        <v>0</v>
      </c>
      <c r="CL201" s="18">
        <f t="shared" ca="1" si="448"/>
        <v>0</v>
      </c>
      <c r="CM201" s="18">
        <f t="shared" ca="1" si="448"/>
        <v>0</v>
      </c>
      <c r="CN201" s="18">
        <f t="shared" ca="1" si="448"/>
        <v>0</v>
      </c>
      <c r="CO201" s="18">
        <f t="shared" ca="1" si="448"/>
        <v>0</v>
      </c>
      <c r="CP201" s="18">
        <f t="shared" ca="1" si="448"/>
        <v>0</v>
      </c>
      <c r="CQ201" s="18">
        <f t="shared" ca="1" si="448"/>
        <v>0</v>
      </c>
      <c r="CR201" s="18">
        <f t="shared" ca="1" si="448"/>
        <v>0</v>
      </c>
      <c r="CS201" s="18">
        <f t="shared" ca="1" si="448"/>
        <v>0</v>
      </c>
      <c r="CT201" s="18">
        <f t="shared" ca="1" si="448"/>
        <v>0</v>
      </c>
      <c r="CU201" s="18">
        <f t="shared" ca="1" si="448"/>
        <v>0</v>
      </c>
      <c r="CV201" s="18">
        <f t="shared" ca="1" si="448"/>
        <v>0</v>
      </c>
      <c r="CW201" s="18">
        <f t="shared" ca="1" si="448"/>
        <v>0</v>
      </c>
      <c r="CX201" s="18">
        <f t="shared" ca="1" si="448"/>
        <v>0</v>
      </c>
      <c r="CY201" s="18">
        <f t="shared" ca="1" si="448"/>
        <v>0</v>
      </c>
      <c r="CZ201" s="18">
        <f t="shared" ca="1" si="448"/>
        <v>0</v>
      </c>
      <c r="DA201" s="18">
        <f t="shared" ca="1" si="448"/>
        <v>0</v>
      </c>
      <c r="DB201" s="18">
        <f t="shared" ca="1" si="448"/>
        <v>0</v>
      </c>
      <c r="DC201" s="18">
        <f t="shared" ca="1" si="448"/>
        <v>0</v>
      </c>
      <c r="DD201" s="18">
        <f t="shared" ca="1" si="448"/>
        <v>0</v>
      </c>
      <c r="DE201" s="18">
        <f t="shared" ca="1" si="448"/>
        <v>0</v>
      </c>
      <c r="DF201" s="18">
        <f t="shared" ca="1" si="448"/>
        <v>0</v>
      </c>
      <c r="DG201" s="18">
        <f t="shared" ca="1" si="448"/>
        <v>0</v>
      </c>
      <c r="DH201" s="18">
        <f t="shared" ca="1" si="448"/>
        <v>0</v>
      </c>
      <c r="DI201" s="18">
        <f t="shared" ca="1" si="448"/>
        <v>0</v>
      </c>
      <c r="DJ201" s="18">
        <f t="shared" ca="1" si="448"/>
        <v>0</v>
      </c>
      <c r="DK201" s="18">
        <f t="shared" ca="1" si="448"/>
        <v>0</v>
      </c>
      <c r="DL201" s="18">
        <f t="shared" ca="1" si="448"/>
        <v>0</v>
      </c>
      <c r="DM201" s="18">
        <f t="shared" ca="1" si="448"/>
        <v>0</v>
      </c>
      <c r="DN201" s="18">
        <f t="shared" ca="1" si="448"/>
        <v>0</v>
      </c>
      <c r="DO201" s="18">
        <f t="shared" ca="1" si="448"/>
        <v>0</v>
      </c>
      <c r="DP201" s="18">
        <f t="shared" ca="1" si="448"/>
        <v>0</v>
      </c>
      <c r="DQ201" s="18">
        <f t="shared" ca="1" si="448"/>
        <v>0</v>
      </c>
      <c r="DR201" s="18">
        <f t="shared" ca="1" si="448"/>
        <v>0</v>
      </c>
      <c r="DS201" s="18">
        <f t="shared" ca="1" si="448"/>
        <v>0</v>
      </c>
      <c r="DT201" s="18">
        <f t="shared" ca="1" si="448"/>
        <v>0</v>
      </c>
      <c r="DU201" s="18">
        <f t="shared" ca="1" si="448"/>
        <v>0</v>
      </c>
      <c r="DV201" s="18">
        <f t="shared" ca="1" si="448"/>
        <v>0</v>
      </c>
      <c r="DW201" s="18">
        <f t="shared" ca="1" si="448"/>
        <v>0</v>
      </c>
      <c r="DX201" s="18">
        <f t="shared" ca="1" si="448"/>
        <v>0</v>
      </c>
      <c r="DY201" s="18">
        <f t="shared" ca="1" si="448"/>
        <v>0</v>
      </c>
      <c r="DZ201" s="18">
        <f t="shared" ca="1" si="448"/>
        <v>0</v>
      </c>
      <c r="EA201" s="18">
        <f t="shared" ca="1" si="448"/>
        <v>0</v>
      </c>
      <c r="EB201" s="18">
        <f t="shared" ca="1" si="448"/>
        <v>0</v>
      </c>
      <c r="EC201" s="18">
        <f t="shared" ca="1" si="448"/>
        <v>0</v>
      </c>
      <c r="ED201" s="18">
        <f t="shared" ca="1" si="448"/>
        <v>0</v>
      </c>
      <c r="EE201" s="18">
        <f t="shared" ca="1" si="448"/>
        <v>0</v>
      </c>
      <c r="EF201" s="18">
        <f t="shared" ca="1" si="448"/>
        <v>0</v>
      </c>
      <c r="EG201" s="18">
        <f t="shared" ca="1" si="448"/>
        <v>0</v>
      </c>
      <c r="EH201" s="18">
        <f t="shared" ca="1" si="448"/>
        <v>0</v>
      </c>
      <c r="EI201" s="18">
        <f t="shared" ref="EI201:FR201" ca="1" si="449">-1 * SUM(EI1121:EI1122)</f>
        <v>0</v>
      </c>
      <c r="EJ201" s="18">
        <f t="shared" ca="1" si="449"/>
        <v>0</v>
      </c>
      <c r="EK201" s="18">
        <f t="shared" ca="1" si="449"/>
        <v>0</v>
      </c>
      <c r="EL201" s="18">
        <f t="shared" ca="1" si="449"/>
        <v>0</v>
      </c>
      <c r="EM201" s="18">
        <f t="shared" ca="1" si="449"/>
        <v>0</v>
      </c>
      <c r="EN201" s="18">
        <f t="shared" ca="1" si="449"/>
        <v>0</v>
      </c>
      <c r="EO201" s="18">
        <f t="shared" ca="1" si="449"/>
        <v>0</v>
      </c>
      <c r="EP201" s="18">
        <f t="shared" ca="1" si="449"/>
        <v>0</v>
      </c>
      <c r="EQ201" s="18">
        <f t="shared" ca="1" si="449"/>
        <v>0</v>
      </c>
      <c r="ER201" s="18">
        <f t="shared" ca="1" si="449"/>
        <v>0</v>
      </c>
      <c r="ES201" s="18">
        <f t="shared" ca="1" si="449"/>
        <v>0</v>
      </c>
      <c r="ET201" s="18">
        <f t="shared" ca="1" si="449"/>
        <v>0</v>
      </c>
      <c r="EU201" s="18">
        <f t="shared" ca="1" si="449"/>
        <v>0</v>
      </c>
      <c r="EV201" s="18">
        <f t="shared" ca="1" si="449"/>
        <v>0</v>
      </c>
      <c r="EW201" s="18">
        <f t="shared" ca="1" si="449"/>
        <v>0</v>
      </c>
      <c r="EX201" s="18">
        <f t="shared" ca="1" si="449"/>
        <v>0</v>
      </c>
      <c r="EY201" s="18">
        <f t="shared" ca="1" si="449"/>
        <v>0</v>
      </c>
      <c r="EZ201" s="18">
        <f t="shared" ca="1" si="449"/>
        <v>0</v>
      </c>
      <c r="FA201" s="18">
        <f t="shared" ca="1" si="449"/>
        <v>0</v>
      </c>
      <c r="FB201" s="18">
        <f t="shared" ca="1" si="449"/>
        <v>0</v>
      </c>
      <c r="FC201" s="18">
        <f t="shared" ca="1" si="449"/>
        <v>0</v>
      </c>
      <c r="FD201" s="18">
        <f t="shared" ca="1" si="449"/>
        <v>0</v>
      </c>
      <c r="FE201" s="18">
        <f t="shared" ca="1" si="449"/>
        <v>0</v>
      </c>
      <c r="FF201" s="18">
        <f t="shared" ca="1" si="449"/>
        <v>0</v>
      </c>
      <c r="FG201" s="18">
        <f t="shared" ca="1" si="449"/>
        <v>0</v>
      </c>
      <c r="FH201" s="18">
        <f t="shared" ca="1" si="449"/>
        <v>0</v>
      </c>
      <c r="FI201" s="18">
        <f t="shared" ca="1" si="449"/>
        <v>0</v>
      </c>
      <c r="FJ201" s="18">
        <f t="shared" ca="1" si="449"/>
        <v>0</v>
      </c>
      <c r="FK201" s="18">
        <f t="shared" ca="1" si="449"/>
        <v>0</v>
      </c>
      <c r="FL201" s="18">
        <f t="shared" ca="1" si="449"/>
        <v>0</v>
      </c>
      <c r="FM201" s="18">
        <f t="shared" ca="1" si="449"/>
        <v>0</v>
      </c>
      <c r="FN201" s="18">
        <f t="shared" ca="1" si="449"/>
        <v>0</v>
      </c>
      <c r="FO201" s="18">
        <f t="shared" ca="1" si="449"/>
        <v>0</v>
      </c>
      <c r="FP201" s="18">
        <f t="shared" ca="1" si="449"/>
        <v>0</v>
      </c>
      <c r="FQ201" s="18">
        <f t="shared" ca="1" si="449"/>
        <v>0</v>
      </c>
      <c r="FR201" s="18">
        <f t="shared" ca="1" si="449"/>
        <v>0</v>
      </c>
    </row>
    <row r="202" spans="2:174">
      <c r="C202" t="s">
        <v>942</v>
      </c>
      <c r="D202" s="144" t="s">
        <v>974</v>
      </c>
      <c r="I202" s="131">
        <f t="shared" ca="1" si="394"/>
        <v>0</v>
      </c>
      <c r="J202" s="18">
        <f>J1100 - J1119</f>
        <v>0</v>
      </c>
      <c r="K202" s="18">
        <f t="shared" ref="K202:BV202" ca="1" si="450">K1100 - K1119</f>
        <v>0</v>
      </c>
      <c r="L202" s="18">
        <f t="shared" ca="1" si="450"/>
        <v>0</v>
      </c>
      <c r="M202" s="18">
        <f t="shared" ca="1" si="450"/>
        <v>0</v>
      </c>
      <c r="N202" s="18">
        <f t="shared" ca="1" si="450"/>
        <v>0</v>
      </c>
      <c r="O202" s="18">
        <f t="shared" ca="1" si="450"/>
        <v>0</v>
      </c>
      <c r="P202" s="18">
        <f t="shared" ca="1" si="450"/>
        <v>0</v>
      </c>
      <c r="Q202" s="18">
        <f t="shared" ca="1" si="450"/>
        <v>0</v>
      </c>
      <c r="R202" s="18">
        <f t="shared" ca="1" si="450"/>
        <v>0</v>
      </c>
      <c r="S202" s="18">
        <f t="shared" ca="1" si="450"/>
        <v>0</v>
      </c>
      <c r="T202" s="18">
        <f t="shared" ca="1" si="450"/>
        <v>0</v>
      </c>
      <c r="U202" s="18">
        <f t="shared" ca="1" si="450"/>
        <v>0</v>
      </c>
      <c r="V202" s="18">
        <f t="shared" ca="1" si="450"/>
        <v>0</v>
      </c>
      <c r="W202" s="18">
        <f t="shared" ca="1" si="450"/>
        <v>0</v>
      </c>
      <c r="X202" s="18">
        <f t="shared" ca="1" si="450"/>
        <v>0</v>
      </c>
      <c r="Y202" s="18">
        <f t="shared" ca="1" si="450"/>
        <v>0</v>
      </c>
      <c r="Z202" s="18">
        <f t="shared" ca="1" si="450"/>
        <v>0</v>
      </c>
      <c r="AA202" s="18">
        <f t="shared" ca="1" si="450"/>
        <v>0</v>
      </c>
      <c r="AB202" s="18">
        <f t="shared" ca="1" si="450"/>
        <v>0</v>
      </c>
      <c r="AC202" s="18">
        <f t="shared" ca="1" si="450"/>
        <v>0</v>
      </c>
      <c r="AD202" s="18">
        <f t="shared" ca="1" si="450"/>
        <v>0</v>
      </c>
      <c r="AE202" s="18">
        <f t="shared" ca="1" si="450"/>
        <v>0</v>
      </c>
      <c r="AF202" s="18">
        <f t="shared" ca="1" si="450"/>
        <v>0</v>
      </c>
      <c r="AG202" s="18">
        <f t="shared" ca="1" si="450"/>
        <v>0</v>
      </c>
      <c r="AH202" s="18">
        <f t="shared" ca="1" si="450"/>
        <v>0</v>
      </c>
      <c r="AI202" s="18">
        <f t="shared" ca="1" si="450"/>
        <v>0</v>
      </c>
      <c r="AJ202" s="18">
        <f t="shared" ca="1" si="450"/>
        <v>0</v>
      </c>
      <c r="AK202" s="18">
        <f t="shared" ca="1" si="450"/>
        <v>0</v>
      </c>
      <c r="AL202" s="18">
        <f t="shared" ca="1" si="450"/>
        <v>0</v>
      </c>
      <c r="AM202" s="18">
        <f t="shared" ca="1" si="450"/>
        <v>0</v>
      </c>
      <c r="AN202" s="18">
        <f t="shared" ca="1" si="450"/>
        <v>0</v>
      </c>
      <c r="AO202" s="18">
        <f t="shared" ca="1" si="450"/>
        <v>0</v>
      </c>
      <c r="AP202" s="18">
        <f t="shared" ca="1" si="450"/>
        <v>0</v>
      </c>
      <c r="AQ202" s="18">
        <f t="shared" ca="1" si="450"/>
        <v>0</v>
      </c>
      <c r="AR202" s="18">
        <f t="shared" ca="1" si="450"/>
        <v>0</v>
      </c>
      <c r="AS202" s="18">
        <f t="shared" ca="1" si="450"/>
        <v>0</v>
      </c>
      <c r="AT202" s="18">
        <f t="shared" ca="1" si="450"/>
        <v>0</v>
      </c>
      <c r="AU202" s="18">
        <f t="shared" ca="1" si="450"/>
        <v>0</v>
      </c>
      <c r="AV202" s="18">
        <f t="shared" ca="1" si="450"/>
        <v>0</v>
      </c>
      <c r="AW202" s="18">
        <f t="shared" ca="1" si="450"/>
        <v>0</v>
      </c>
      <c r="AX202" s="18">
        <f t="shared" ca="1" si="450"/>
        <v>0</v>
      </c>
      <c r="AY202" s="18">
        <f t="shared" ca="1" si="450"/>
        <v>0</v>
      </c>
      <c r="AZ202" s="18">
        <f t="shared" ca="1" si="450"/>
        <v>0</v>
      </c>
      <c r="BA202" s="18">
        <f t="shared" ca="1" si="450"/>
        <v>0</v>
      </c>
      <c r="BB202" s="18">
        <f t="shared" ca="1" si="450"/>
        <v>0</v>
      </c>
      <c r="BC202" s="18">
        <f t="shared" ca="1" si="450"/>
        <v>0</v>
      </c>
      <c r="BD202" s="18">
        <f t="shared" ca="1" si="450"/>
        <v>0</v>
      </c>
      <c r="BE202" s="18">
        <f t="shared" ca="1" si="450"/>
        <v>0</v>
      </c>
      <c r="BF202" s="18">
        <f t="shared" ca="1" si="450"/>
        <v>0</v>
      </c>
      <c r="BG202" s="18">
        <f t="shared" ca="1" si="450"/>
        <v>0</v>
      </c>
      <c r="BH202" s="18">
        <f t="shared" ca="1" si="450"/>
        <v>0</v>
      </c>
      <c r="BI202" s="18">
        <f t="shared" ca="1" si="450"/>
        <v>0</v>
      </c>
      <c r="BJ202" s="18">
        <f t="shared" ca="1" si="450"/>
        <v>0</v>
      </c>
      <c r="BK202" s="18">
        <f t="shared" ca="1" si="450"/>
        <v>0</v>
      </c>
      <c r="BL202" s="18">
        <f t="shared" ca="1" si="450"/>
        <v>0</v>
      </c>
      <c r="BM202" s="18">
        <f t="shared" ca="1" si="450"/>
        <v>0</v>
      </c>
      <c r="BN202" s="18">
        <f t="shared" ca="1" si="450"/>
        <v>0</v>
      </c>
      <c r="BO202" s="18">
        <f t="shared" ca="1" si="450"/>
        <v>0</v>
      </c>
      <c r="BP202" s="18">
        <f t="shared" ca="1" si="450"/>
        <v>0</v>
      </c>
      <c r="BQ202" s="18">
        <f t="shared" ca="1" si="450"/>
        <v>0</v>
      </c>
      <c r="BR202" s="18">
        <f t="shared" ca="1" si="450"/>
        <v>0</v>
      </c>
      <c r="BS202" s="18">
        <f t="shared" ca="1" si="450"/>
        <v>0</v>
      </c>
      <c r="BT202" s="18">
        <f t="shared" ca="1" si="450"/>
        <v>0</v>
      </c>
      <c r="BU202" s="18">
        <f t="shared" ca="1" si="450"/>
        <v>0</v>
      </c>
      <c r="BV202" s="18">
        <f t="shared" ca="1" si="450"/>
        <v>0</v>
      </c>
      <c r="BW202" s="18">
        <f t="shared" ref="BW202:EH202" ca="1" si="451">BW1100 - BW1119</f>
        <v>0</v>
      </c>
      <c r="BX202" s="18">
        <f t="shared" ca="1" si="451"/>
        <v>0</v>
      </c>
      <c r="BY202" s="18">
        <f t="shared" ca="1" si="451"/>
        <v>0</v>
      </c>
      <c r="BZ202" s="18">
        <f t="shared" ca="1" si="451"/>
        <v>0</v>
      </c>
      <c r="CA202" s="18">
        <f t="shared" ca="1" si="451"/>
        <v>0</v>
      </c>
      <c r="CB202" s="18">
        <f t="shared" ca="1" si="451"/>
        <v>0</v>
      </c>
      <c r="CC202" s="18">
        <f t="shared" ca="1" si="451"/>
        <v>0</v>
      </c>
      <c r="CD202" s="18">
        <f t="shared" ca="1" si="451"/>
        <v>0</v>
      </c>
      <c r="CE202" s="18">
        <f t="shared" ca="1" si="451"/>
        <v>0</v>
      </c>
      <c r="CF202" s="18">
        <f t="shared" ca="1" si="451"/>
        <v>0</v>
      </c>
      <c r="CG202" s="18">
        <f t="shared" ca="1" si="451"/>
        <v>0</v>
      </c>
      <c r="CH202" s="18">
        <f t="shared" ca="1" si="451"/>
        <v>0</v>
      </c>
      <c r="CI202" s="18">
        <f t="shared" ca="1" si="451"/>
        <v>0</v>
      </c>
      <c r="CJ202" s="18">
        <f t="shared" ca="1" si="451"/>
        <v>0</v>
      </c>
      <c r="CK202" s="18">
        <f t="shared" ca="1" si="451"/>
        <v>0</v>
      </c>
      <c r="CL202" s="18">
        <f t="shared" ca="1" si="451"/>
        <v>0</v>
      </c>
      <c r="CM202" s="18">
        <f t="shared" ca="1" si="451"/>
        <v>0</v>
      </c>
      <c r="CN202" s="18">
        <f t="shared" ca="1" si="451"/>
        <v>0</v>
      </c>
      <c r="CO202" s="18">
        <f t="shared" ca="1" si="451"/>
        <v>0</v>
      </c>
      <c r="CP202" s="18">
        <f t="shared" ca="1" si="451"/>
        <v>0</v>
      </c>
      <c r="CQ202" s="18">
        <f t="shared" ca="1" si="451"/>
        <v>0</v>
      </c>
      <c r="CR202" s="18">
        <f t="shared" ca="1" si="451"/>
        <v>0</v>
      </c>
      <c r="CS202" s="18">
        <f t="shared" ca="1" si="451"/>
        <v>0</v>
      </c>
      <c r="CT202" s="18">
        <f t="shared" ca="1" si="451"/>
        <v>0</v>
      </c>
      <c r="CU202" s="18">
        <f t="shared" ca="1" si="451"/>
        <v>0</v>
      </c>
      <c r="CV202" s="18">
        <f t="shared" ca="1" si="451"/>
        <v>0</v>
      </c>
      <c r="CW202" s="18">
        <f t="shared" ca="1" si="451"/>
        <v>0</v>
      </c>
      <c r="CX202" s="18">
        <f t="shared" ca="1" si="451"/>
        <v>0</v>
      </c>
      <c r="CY202" s="18">
        <f t="shared" ca="1" si="451"/>
        <v>0</v>
      </c>
      <c r="CZ202" s="18">
        <f t="shared" ca="1" si="451"/>
        <v>0</v>
      </c>
      <c r="DA202" s="18">
        <f t="shared" ca="1" si="451"/>
        <v>0</v>
      </c>
      <c r="DB202" s="18">
        <f t="shared" ca="1" si="451"/>
        <v>0</v>
      </c>
      <c r="DC202" s="18">
        <f t="shared" ca="1" si="451"/>
        <v>0</v>
      </c>
      <c r="DD202" s="18">
        <f t="shared" ca="1" si="451"/>
        <v>0</v>
      </c>
      <c r="DE202" s="18">
        <f t="shared" ca="1" si="451"/>
        <v>0</v>
      </c>
      <c r="DF202" s="18">
        <f t="shared" ca="1" si="451"/>
        <v>0</v>
      </c>
      <c r="DG202" s="18">
        <f t="shared" ca="1" si="451"/>
        <v>0</v>
      </c>
      <c r="DH202" s="18">
        <f t="shared" ca="1" si="451"/>
        <v>0</v>
      </c>
      <c r="DI202" s="18">
        <f t="shared" ca="1" si="451"/>
        <v>0</v>
      </c>
      <c r="DJ202" s="18">
        <f t="shared" ca="1" si="451"/>
        <v>0</v>
      </c>
      <c r="DK202" s="18">
        <f t="shared" ca="1" si="451"/>
        <v>0</v>
      </c>
      <c r="DL202" s="18">
        <f t="shared" ca="1" si="451"/>
        <v>0</v>
      </c>
      <c r="DM202" s="18">
        <f t="shared" ca="1" si="451"/>
        <v>0</v>
      </c>
      <c r="DN202" s="18">
        <f t="shared" ca="1" si="451"/>
        <v>0</v>
      </c>
      <c r="DO202" s="18">
        <f t="shared" ca="1" si="451"/>
        <v>0</v>
      </c>
      <c r="DP202" s="18">
        <f t="shared" ca="1" si="451"/>
        <v>0</v>
      </c>
      <c r="DQ202" s="18">
        <f t="shared" ca="1" si="451"/>
        <v>0</v>
      </c>
      <c r="DR202" s="18">
        <f t="shared" ca="1" si="451"/>
        <v>0</v>
      </c>
      <c r="DS202" s="18">
        <f t="shared" ca="1" si="451"/>
        <v>0</v>
      </c>
      <c r="DT202" s="18">
        <f t="shared" ca="1" si="451"/>
        <v>0</v>
      </c>
      <c r="DU202" s="18">
        <f t="shared" ca="1" si="451"/>
        <v>0</v>
      </c>
      <c r="DV202" s="18">
        <f t="shared" ca="1" si="451"/>
        <v>0</v>
      </c>
      <c r="DW202" s="18">
        <f t="shared" ca="1" si="451"/>
        <v>0</v>
      </c>
      <c r="DX202" s="18">
        <f t="shared" ca="1" si="451"/>
        <v>0</v>
      </c>
      <c r="DY202" s="18">
        <f t="shared" ca="1" si="451"/>
        <v>0</v>
      </c>
      <c r="DZ202" s="18">
        <f t="shared" ca="1" si="451"/>
        <v>0</v>
      </c>
      <c r="EA202" s="18">
        <f t="shared" ca="1" si="451"/>
        <v>0</v>
      </c>
      <c r="EB202" s="18">
        <f t="shared" ca="1" si="451"/>
        <v>0</v>
      </c>
      <c r="EC202" s="18">
        <f t="shared" ca="1" si="451"/>
        <v>0</v>
      </c>
      <c r="ED202" s="18">
        <f t="shared" ca="1" si="451"/>
        <v>0</v>
      </c>
      <c r="EE202" s="18">
        <f t="shared" ca="1" si="451"/>
        <v>0</v>
      </c>
      <c r="EF202" s="18">
        <f t="shared" ca="1" si="451"/>
        <v>0</v>
      </c>
      <c r="EG202" s="18">
        <f t="shared" ca="1" si="451"/>
        <v>0</v>
      </c>
      <c r="EH202" s="18">
        <f t="shared" ca="1" si="451"/>
        <v>0</v>
      </c>
      <c r="EI202" s="18">
        <f t="shared" ref="EI202:FR202" ca="1" si="452">EI1100 - EI1119</f>
        <v>0</v>
      </c>
      <c r="EJ202" s="18">
        <f t="shared" ca="1" si="452"/>
        <v>0</v>
      </c>
      <c r="EK202" s="18">
        <f t="shared" ca="1" si="452"/>
        <v>0</v>
      </c>
      <c r="EL202" s="18">
        <f t="shared" ca="1" si="452"/>
        <v>0</v>
      </c>
      <c r="EM202" s="18">
        <f t="shared" ca="1" si="452"/>
        <v>0</v>
      </c>
      <c r="EN202" s="18">
        <f t="shared" ca="1" si="452"/>
        <v>0</v>
      </c>
      <c r="EO202" s="18">
        <f t="shared" ca="1" si="452"/>
        <v>0</v>
      </c>
      <c r="EP202" s="18">
        <f t="shared" ca="1" si="452"/>
        <v>0</v>
      </c>
      <c r="EQ202" s="18">
        <f t="shared" ca="1" si="452"/>
        <v>0</v>
      </c>
      <c r="ER202" s="18">
        <f t="shared" ca="1" si="452"/>
        <v>0</v>
      </c>
      <c r="ES202" s="18">
        <f t="shared" ca="1" si="452"/>
        <v>0</v>
      </c>
      <c r="ET202" s="18">
        <f t="shared" ca="1" si="452"/>
        <v>0</v>
      </c>
      <c r="EU202" s="18">
        <f t="shared" ca="1" si="452"/>
        <v>0</v>
      </c>
      <c r="EV202" s="18">
        <f t="shared" ca="1" si="452"/>
        <v>0</v>
      </c>
      <c r="EW202" s="18">
        <f t="shared" ca="1" si="452"/>
        <v>0</v>
      </c>
      <c r="EX202" s="18">
        <f t="shared" ca="1" si="452"/>
        <v>0</v>
      </c>
      <c r="EY202" s="18">
        <f t="shared" ca="1" si="452"/>
        <v>0</v>
      </c>
      <c r="EZ202" s="18">
        <f t="shared" ca="1" si="452"/>
        <v>0</v>
      </c>
      <c r="FA202" s="18">
        <f t="shared" ca="1" si="452"/>
        <v>0</v>
      </c>
      <c r="FB202" s="18">
        <f t="shared" ca="1" si="452"/>
        <v>0</v>
      </c>
      <c r="FC202" s="18">
        <f t="shared" ca="1" si="452"/>
        <v>0</v>
      </c>
      <c r="FD202" s="18">
        <f t="shared" ca="1" si="452"/>
        <v>0</v>
      </c>
      <c r="FE202" s="18">
        <f t="shared" ca="1" si="452"/>
        <v>0</v>
      </c>
      <c r="FF202" s="18">
        <f t="shared" ca="1" si="452"/>
        <v>0</v>
      </c>
      <c r="FG202" s="18">
        <f t="shared" ca="1" si="452"/>
        <v>0</v>
      </c>
      <c r="FH202" s="18">
        <f t="shared" ca="1" si="452"/>
        <v>0</v>
      </c>
      <c r="FI202" s="18">
        <f t="shared" ca="1" si="452"/>
        <v>0</v>
      </c>
      <c r="FJ202" s="18">
        <f t="shared" ca="1" si="452"/>
        <v>0</v>
      </c>
      <c r="FK202" s="18">
        <f t="shared" ca="1" si="452"/>
        <v>0</v>
      </c>
      <c r="FL202" s="18">
        <f t="shared" ca="1" si="452"/>
        <v>0</v>
      </c>
      <c r="FM202" s="18">
        <f t="shared" ca="1" si="452"/>
        <v>0</v>
      </c>
      <c r="FN202" s="18">
        <f t="shared" ca="1" si="452"/>
        <v>0</v>
      </c>
      <c r="FO202" s="18">
        <f t="shared" ca="1" si="452"/>
        <v>0</v>
      </c>
      <c r="FP202" s="18">
        <f t="shared" ca="1" si="452"/>
        <v>0</v>
      </c>
      <c r="FQ202" s="18">
        <f t="shared" ca="1" si="452"/>
        <v>0</v>
      </c>
      <c r="FR202" s="18">
        <f t="shared" ca="1" si="452"/>
        <v>0</v>
      </c>
    </row>
    <row r="203" spans="2:174">
      <c r="C203" s="184" t="s">
        <v>112</v>
      </c>
      <c r="D203" s="145" t="s">
        <v>974</v>
      </c>
      <c r="E203" s="97"/>
      <c r="F203" s="97"/>
      <c r="G203" s="97"/>
      <c r="H203" s="97"/>
      <c r="I203" s="167">
        <f t="shared" ca="1" si="394"/>
        <v>1178645.8216868048</v>
      </c>
      <c r="J203" s="98">
        <f t="shared" ref="J203:AO203" ca="1" si="453">J184+SUM(J187:J202)</f>
        <v>0</v>
      </c>
      <c r="K203" s="98">
        <f t="shared" ca="1" si="453"/>
        <v>0</v>
      </c>
      <c r="L203" s="98">
        <f t="shared" ca="1" si="453"/>
        <v>0</v>
      </c>
      <c r="M203" s="98">
        <f t="shared" ca="1" si="453"/>
        <v>0</v>
      </c>
      <c r="N203" s="98">
        <f t="shared" ca="1" si="453"/>
        <v>0</v>
      </c>
      <c r="O203" s="98">
        <f t="shared" ca="1" si="453"/>
        <v>0</v>
      </c>
      <c r="P203" s="98">
        <f t="shared" ca="1" si="453"/>
        <v>0</v>
      </c>
      <c r="Q203" s="98">
        <f t="shared" ca="1" si="453"/>
        <v>0</v>
      </c>
      <c r="R203" s="98">
        <f t="shared" ca="1" si="453"/>
        <v>0</v>
      </c>
      <c r="S203" s="98">
        <f t="shared" ca="1" si="453"/>
        <v>0</v>
      </c>
      <c r="T203" s="98">
        <f t="shared" ca="1" si="453"/>
        <v>0</v>
      </c>
      <c r="U203" s="98">
        <f t="shared" ca="1" si="453"/>
        <v>0</v>
      </c>
      <c r="V203" s="98">
        <f t="shared" ca="1" si="453"/>
        <v>0</v>
      </c>
      <c r="W203" s="98">
        <f t="shared" ca="1" si="453"/>
        <v>0</v>
      </c>
      <c r="X203" s="98">
        <f t="shared" ca="1" si="453"/>
        <v>0</v>
      </c>
      <c r="Y203" s="98">
        <f t="shared" ca="1" si="453"/>
        <v>0</v>
      </c>
      <c r="Z203" s="98">
        <f t="shared" ca="1" si="453"/>
        <v>0</v>
      </c>
      <c r="AA203" s="98">
        <f t="shared" ca="1" si="453"/>
        <v>0</v>
      </c>
      <c r="AB203" s="98">
        <f t="shared" ca="1" si="453"/>
        <v>-1438.1106114294007</v>
      </c>
      <c r="AC203" s="98">
        <f t="shared" ca="1" si="453"/>
        <v>6607.4084706469021</v>
      </c>
      <c r="AD203" s="98">
        <f t="shared" ca="1" si="453"/>
        <v>5393.1276040327512</v>
      </c>
      <c r="AE203" s="98">
        <f t="shared" ca="1" si="453"/>
        <v>695.99651973984783</v>
      </c>
      <c r="AF203" s="98">
        <f t="shared" ca="1" si="453"/>
        <v>-6967.3028442607665</v>
      </c>
      <c r="AG203" s="98">
        <f t="shared" ca="1" si="453"/>
        <v>4924.2115528071263</v>
      </c>
      <c r="AH203" s="98">
        <f t="shared" ca="1" si="453"/>
        <v>3666.5793944822535</v>
      </c>
      <c r="AI203" s="98">
        <f t="shared" ca="1" si="453"/>
        <v>-1263.5898831061641</v>
      </c>
      <c r="AJ203" s="98">
        <f t="shared" ca="1" si="453"/>
        <v>-3223.8550901958506</v>
      </c>
      <c r="AK203" s="98">
        <f t="shared" ca="1" si="453"/>
        <v>5554.0186577078175</v>
      </c>
      <c r="AL203" s="98">
        <f t="shared" ca="1" si="453"/>
        <v>4305.6253187797911</v>
      </c>
      <c r="AM203" s="98">
        <f t="shared" ca="1" si="453"/>
        <v>-768.02559184988877</v>
      </c>
      <c r="AN203" s="98">
        <f t="shared" ca="1" si="453"/>
        <v>-3057.4034849277014</v>
      </c>
      <c r="AO203" s="98">
        <f t="shared" ca="1" si="453"/>
        <v>5724.0063643192316</v>
      </c>
      <c r="AP203" s="98">
        <f t="shared" ref="AP203:BU203" ca="1" si="454">AP184+SUM(AP187:AP202)</f>
        <v>4997.5720817821002</v>
      </c>
      <c r="AQ203" s="98">
        <f t="shared" ca="1" si="454"/>
        <v>-67.426427033149594</v>
      </c>
      <c r="AR203" s="98">
        <f t="shared" ca="1" si="454"/>
        <v>-2342.7994046047043</v>
      </c>
      <c r="AS203" s="98">
        <f t="shared" ca="1" si="454"/>
        <v>6447.7841412561684</v>
      </c>
      <c r="AT203" s="98">
        <f t="shared" ca="1" si="454"/>
        <v>4937.8698748467832</v>
      </c>
      <c r="AU203" s="98">
        <f t="shared" ca="1" si="454"/>
        <v>-51.420074053767166</v>
      </c>
      <c r="AV203" s="98">
        <f t="shared" ca="1" si="454"/>
        <v>-2281.6162565531895</v>
      </c>
      <c r="AW203" s="98">
        <f t="shared" ca="1" si="454"/>
        <v>6510.1296338800139</v>
      </c>
      <c r="AX203" s="98">
        <f t="shared" ca="1" si="454"/>
        <v>5218.8248005623773</v>
      </c>
      <c r="AY203" s="98">
        <f t="shared" ca="1" si="454"/>
        <v>159.52248166021673</v>
      </c>
      <c r="AZ203" s="98">
        <f t="shared" ca="1" si="454"/>
        <v>-2109.5732121182637</v>
      </c>
      <c r="BA203" s="98">
        <f t="shared" ca="1" si="454"/>
        <v>6684.5887577473786</v>
      </c>
      <c r="BB203" s="98">
        <f t="shared" ca="1" si="454"/>
        <v>5408.4259734718371</v>
      </c>
      <c r="BC203" s="98">
        <f t="shared" ca="1" si="454"/>
        <v>353.93187224018311</v>
      </c>
      <c r="BD203" s="98">
        <f t="shared" ca="1" si="454"/>
        <v>-1910.2300251811685</v>
      </c>
      <c r="BE203" s="98">
        <f t="shared" ca="1" si="454"/>
        <v>6886.6434663364671</v>
      </c>
      <c r="BF203" s="98">
        <f t="shared" ca="1" si="454"/>
        <v>5607.1585512607289</v>
      </c>
      <c r="BG203" s="98">
        <f t="shared" ca="1" si="454"/>
        <v>557.55097641415023</v>
      </c>
      <c r="BH203" s="98">
        <f t="shared" ca="1" si="454"/>
        <v>-1699.3760115775558</v>
      </c>
      <c r="BI203" s="98">
        <f t="shared" ca="1" si="454"/>
        <v>7100.3564514996178</v>
      </c>
      <c r="BJ203" s="98">
        <f t="shared" ca="1" si="454"/>
        <v>5880.1766410362388</v>
      </c>
      <c r="BK203" s="98">
        <f t="shared" ca="1" si="454"/>
        <v>900.44515776926846</v>
      </c>
      <c r="BL203" s="98">
        <f t="shared" ca="1" si="454"/>
        <v>-1351.6731265587623</v>
      </c>
      <c r="BM203" s="98">
        <f t="shared" ca="1" si="454"/>
        <v>7451.1340552054953</v>
      </c>
      <c r="BN203" s="98">
        <f t="shared" ca="1" si="454"/>
        <v>8750.2267332369265</v>
      </c>
      <c r="BO203" s="98">
        <f t="shared" ca="1" si="454"/>
        <v>2986.8344323482916</v>
      </c>
      <c r="BP203" s="98">
        <f t="shared" ca="1" si="454"/>
        <v>358.66350224565485</v>
      </c>
      <c r="BQ203" s="98">
        <f t="shared" ca="1" si="454"/>
        <v>10631.831166957063</v>
      </c>
      <c r="BR203" s="98">
        <f t="shared" ca="1" si="454"/>
        <v>9685.0988242029216</v>
      </c>
      <c r="BS203" s="98">
        <f t="shared" ca="1" si="454"/>
        <v>3672.1335718469995</v>
      </c>
      <c r="BT203" s="98">
        <f t="shared" ca="1" si="454"/>
        <v>984.60646227986763</v>
      </c>
      <c r="BU203" s="98">
        <f t="shared" ca="1" si="454"/>
        <v>11555.859037965316</v>
      </c>
      <c r="BV203" s="98">
        <f t="shared" ref="BV203:DA203" ca="1" si="455">BV184+SUM(BV187:BV202)</f>
        <v>10576.702667351499</v>
      </c>
      <c r="BW203" s="98">
        <f t="shared" ca="1" si="455"/>
        <v>4409.6220981625547</v>
      </c>
      <c r="BX203" s="98">
        <f t="shared" ca="1" si="455"/>
        <v>1659.4484444983227</v>
      </c>
      <c r="BY203" s="98">
        <f t="shared" ca="1" si="455"/>
        <v>12532.850472762002</v>
      </c>
      <c r="BZ203" s="98">
        <f t="shared" ca="1" si="455"/>
        <v>11482.039470074504</v>
      </c>
      <c r="CA203" s="98">
        <f t="shared" ca="1" si="455"/>
        <v>5178.1556716498344</v>
      </c>
      <c r="CB203" s="98">
        <f t="shared" ca="1" si="455"/>
        <v>2392.7058387546049</v>
      </c>
      <c r="CC203" s="98">
        <f t="shared" ca="1" si="455"/>
        <v>13576.959721904523</v>
      </c>
      <c r="CD203" s="98">
        <f t="shared" ca="1" si="455"/>
        <v>12517.629974221985</v>
      </c>
      <c r="CE203" s="98">
        <f t="shared" ca="1" si="455"/>
        <v>6025.6108903284512</v>
      </c>
      <c r="CF203" s="98">
        <f t="shared" ca="1" si="455"/>
        <v>3145.7923979876064</v>
      </c>
      <c r="CG203" s="98">
        <f t="shared" ca="1" si="455"/>
        <v>14649.935752900908</v>
      </c>
      <c r="CH203" s="98">
        <f t="shared" ca="1" si="455"/>
        <v>10889.224807368073</v>
      </c>
      <c r="CI203" s="98">
        <f t="shared" ca="1" si="455"/>
        <v>5025.6484203575756</v>
      </c>
      <c r="CJ203" s="98">
        <f t="shared" ca="1" si="455"/>
        <v>2309.6500107086167</v>
      </c>
      <c r="CK203" s="98">
        <f t="shared" ca="1" si="455"/>
        <v>12841.280885301892</v>
      </c>
      <c r="CL203" s="98">
        <f t="shared" ca="1" si="455"/>
        <v>11902.894182249027</v>
      </c>
      <c r="CM203" s="98">
        <f t="shared" ca="1" si="455"/>
        <v>5596.9337709038764</v>
      </c>
      <c r="CN203" s="98">
        <f t="shared" ca="1" si="455"/>
        <v>2672.1646407338585</v>
      </c>
      <c r="CO203" s="98">
        <f t="shared" ca="1" si="455"/>
        <v>13478.476081505027</v>
      </c>
      <c r="CP203" s="98">
        <f t="shared" ca="1" si="455"/>
        <v>12179.943967009238</v>
      </c>
      <c r="CQ203" s="98">
        <f t="shared" ca="1" si="455"/>
        <v>5818.1935178288804</v>
      </c>
      <c r="CR203" s="98">
        <f t="shared" ca="1" si="455"/>
        <v>3006.0773328939549</v>
      </c>
      <c r="CS203" s="98">
        <f t="shared" ca="1" si="455"/>
        <v>14046.79700349254</v>
      </c>
      <c r="CT203" s="98">
        <f t="shared" ca="1" si="455"/>
        <v>13471.257852448354</v>
      </c>
      <c r="CU203" s="98">
        <f t="shared" ca="1" si="455"/>
        <v>6748.396602272338</v>
      </c>
      <c r="CV203" s="98">
        <f t="shared" ca="1" si="455"/>
        <v>3751.0330428724037</v>
      </c>
      <c r="CW203" s="98">
        <f t="shared" ca="1" si="455"/>
        <v>15424.39186022735</v>
      </c>
      <c r="CX203" s="98">
        <f t="shared" ca="1" si="455"/>
        <v>13574.100549335482</v>
      </c>
      <c r="CY203" s="98">
        <f t="shared" ca="1" si="455"/>
        <v>7051.7072281759265</v>
      </c>
      <c r="CZ203" s="98">
        <f t="shared" ca="1" si="455"/>
        <v>4025.8998921345647</v>
      </c>
      <c r="DA203" s="98">
        <f t="shared" ca="1" si="455"/>
        <v>15667.831928103493</v>
      </c>
      <c r="DB203" s="98">
        <f t="shared" ref="DB203:EG203" ca="1" si="456">DB184+SUM(DB187:DB202)</f>
        <v>14649.31242274278</v>
      </c>
      <c r="DC203" s="98">
        <f t="shared" ca="1" si="456"/>
        <v>7532.2458709946814</v>
      </c>
      <c r="DD203" s="98">
        <f t="shared" ca="1" si="456"/>
        <v>4353.2499416432302</v>
      </c>
      <c r="DE203" s="98">
        <f t="shared" ca="1" si="456"/>
        <v>16558.555923808835</v>
      </c>
      <c r="DF203" s="98">
        <f t="shared" ca="1" si="456"/>
        <v>14783.131916436763</v>
      </c>
      <c r="DG203" s="98">
        <f t="shared" ca="1" si="456"/>
        <v>7589.8813751995849</v>
      </c>
      <c r="DH203" s="98">
        <f t="shared" ca="1" si="456"/>
        <v>4407.1863866711874</v>
      </c>
      <c r="DI203" s="98">
        <f t="shared" ca="1" si="456"/>
        <v>16754.775892384583</v>
      </c>
      <c r="DJ203" s="98">
        <f t="shared" ca="1" si="456"/>
        <v>14985.489829392842</v>
      </c>
      <c r="DK203" s="98">
        <f t="shared" ca="1" si="456"/>
        <v>7701.044644271703</v>
      </c>
      <c r="DL203" s="98">
        <f t="shared" ca="1" si="456"/>
        <v>4447.1842258571496</v>
      </c>
      <c r="DM203" s="98">
        <f t="shared" ca="1" si="456"/>
        <v>16941.054947612814</v>
      </c>
      <c r="DN203" s="98">
        <f t="shared" ca="1" si="456"/>
        <v>15024.507852960061</v>
      </c>
      <c r="DO203" s="98">
        <f t="shared" ca="1" si="456"/>
        <v>7695.8106390114708</v>
      </c>
      <c r="DP203" s="98">
        <f t="shared" ca="1" si="456"/>
        <v>4421.8001603631719</v>
      </c>
      <c r="DQ203" s="98">
        <f t="shared" ca="1" si="456"/>
        <v>16991.076851580863</v>
      </c>
      <c r="DR203" s="98">
        <f t="shared" ca="1" si="456"/>
        <v>15309.454007723569</v>
      </c>
      <c r="DS203" s="98">
        <f t="shared" ca="1" si="456"/>
        <v>7858.8302212244171</v>
      </c>
      <c r="DT203" s="98">
        <f t="shared" ca="1" si="456"/>
        <v>4530.040181839714</v>
      </c>
      <c r="DU203" s="98">
        <f t="shared" ca="1" si="456"/>
        <v>17306.879268309636</v>
      </c>
      <c r="DV203" s="98">
        <f t="shared" ca="1" si="456"/>
        <v>15490.15257700704</v>
      </c>
      <c r="DW203" s="98">
        <f t="shared" ca="1" si="456"/>
        <v>7871.4515696425178</v>
      </c>
      <c r="DX203" s="98">
        <f t="shared" ca="1" si="456"/>
        <v>4497.0878429112463</v>
      </c>
      <c r="DY203" s="98">
        <f t="shared" ca="1" si="456"/>
        <v>17571.263078156924</v>
      </c>
      <c r="DZ203" s="98">
        <f t="shared" ca="1" si="456"/>
        <v>16122.919588790435</v>
      </c>
      <c r="EA203" s="98">
        <f t="shared" ca="1" si="456"/>
        <v>8271.8560580134945</v>
      </c>
      <c r="EB203" s="98">
        <f t="shared" ca="1" si="456"/>
        <v>4623.0462628737268</v>
      </c>
      <c r="EC203" s="98">
        <f t="shared" ca="1" si="456"/>
        <v>17945.543101324682</v>
      </c>
      <c r="ED203" s="98">
        <f t="shared" ca="1" si="456"/>
        <v>16498.60680005026</v>
      </c>
      <c r="EE203" s="98">
        <f t="shared" ca="1" si="456"/>
        <v>8493.3793893530856</v>
      </c>
      <c r="EF203" s="98">
        <f t="shared" ca="1" si="456"/>
        <v>4915.1996699671736</v>
      </c>
      <c r="EG203" s="98">
        <f t="shared" ca="1" si="456"/>
        <v>18638.296095682785</v>
      </c>
      <c r="EH203" s="98">
        <f t="shared" ref="EH203:FM203" ca="1" si="457">EH184+SUM(EH187:EH202)</f>
        <v>16870.416647351391</v>
      </c>
      <c r="EI203" s="98">
        <f t="shared" ca="1" si="457"/>
        <v>8711.1502326737645</v>
      </c>
      <c r="EJ203" s="98">
        <f t="shared" ca="1" si="457"/>
        <v>5063.9338413805444</v>
      </c>
      <c r="EK203" s="98">
        <f t="shared" ca="1" si="457"/>
        <v>19050.693846182028</v>
      </c>
      <c r="EL203" s="98">
        <f t="shared" ca="1" si="457"/>
        <v>17136.748871568649</v>
      </c>
      <c r="EM203" s="98">
        <f t="shared" ca="1" si="457"/>
        <v>8854.432617923565</v>
      </c>
      <c r="EN203" s="98">
        <f t="shared" ca="1" si="457"/>
        <v>5185.574547979345</v>
      </c>
      <c r="EO203" s="98">
        <f t="shared" ca="1" si="457"/>
        <v>19400.519884659301</v>
      </c>
      <c r="EP203" s="98">
        <f t="shared" ca="1" si="457"/>
        <v>17533.996268319574</v>
      </c>
      <c r="EQ203" s="98">
        <f t="shared" ca="1" si="457"/>
        <v>8978.1793112891864</v>
      </c>
      <c r="ER203" s="98">
        <f t="shared" ca="1" si="457"/>
        <v>5151.3993440660679</v>
      </c>
      <c r="ES203" s="98">
        <f t="shared" ca="1" si="457"/>
        <v>19809.941721479834</v>
      </c>
      <c r="ET203" s="98">
        <f t="shared" ca="1" si="457"/>
        <v>17973.220475386861</v>
      </c>
      <c r="EU203" s="98">
        <f t="shared" ca="1" si="457"/>
        <v>9237.056947970359</v>
      </c>
      <c r="EV203" s="98">
        <f t="shared" ca="1" si="457"/>
        <v>5329.5820038342708</v>
      </c>
      <c r="EW203" s="98">
        <f t="shared" ca="1" si="457"/>
        <v>20298.159929115514</v>
      </c>
      <c r="EX203" s="98">
        <f t="shared" ca="1" si="457"/>
        <v>18909.977659762786</v>
      </c>
      <c r="EY203" s="98">
        <f t="shared" ca="1" si="457"/>
        <v>9836.8641643220981</v>
      </c>
      <c r="EZ203" s="98">
        <f t="shared" ca="1" si="457"/>
        <v>5778.8567474452657</v>
      </c>
      <c r="FA203" s="98">
        <f t="shared" ca="1" si="457"/>
        <v>21324.087398657939</v>
      </c>
      <c r="FB203" s="98">
        <f t="shared" ca="1" si="457"/>
        <v>19256.270198337392</v>
      </c>
      <c r="FC203" s="98">
        <f t="shared" ca="1" si="457"/>
        <v>10030.662538973338</v>
      </c>
      <c r="FD203" s="98">
        <f t="shared" ca="1" si="457"/>
        <v>5940.9858083635381</v>
      </c>
      <c r="FE203" s="98">
        <f t="shared" ca="1" si="457"/>
        <v>21773.757159777528</v>
      </c>
      <c r="FF203" s="98">
        <f t="shared" ca="1" si="457"/>
        <v>19970.772774218891</v>
      </c>
      <c r="FG203" s="98">
        <f t="shared" ca="1" si="457"/>
        <v>10474.758056469491</v>
      </c>
      <c r="FH203" s="98">
        <f t="shared" ca="1" si="457"/>
        <v>6227.6409081302436</v>
      </c>
      <c r="FI203" s="98">
        <f t="shared" ca="1" si="457"/>
        <v>22498.504451809757</v>
      </c>
      <c r="FJ203" s="98">
        <f t="shared" ca="1" si="457"/>
        <v>20660.409719275332</v>
      </c>
      <c r="FK203" s="98">
        <f t="shared" ca="1" si="457"/>
        <v>10901.65555264147</v>
      </c>
      <c r="FL203" s="98">
        <f t="shared" ca="1" si="457"/>
        <v>0</v>
      </c>
      <c r="FM203" s="98">
        <f t="shared" ca="1" si="457"/>
        <v>0</v>
      </c>
      <c r="FN203" s="98">
        <f t="shared" ref="FN203:FR203" ca="1" si="458">FN184+SUM(FN187:FN202)</f>
        <v>0</v>
      </c>
      <c r="FO203" s="98">
        <f t="shared" ca="1" si="458"/>
        <v>0</v>
      </c>
      <c r="FP203" s="98">
        <f t="shared" ca="1" si="458"/>
        <v>0</v>
      </c>
      <c r="FQ203" s="98">
        <f t="shared" ca="1" si="458"/>
        <v>0</v>
      </c>
      <c r="FR203" s="98">
        <f t="shared" ca="1" si="458"/>
        <v>0</v>
      </c>
    </row>
    <row r="204" spans="2:174">
      <c r="B204" s="30"/>
      <c r="F204" s="181"/>
    </row>
    <row r="205" spans="2:174">
      <c r="C205" t="s">
        <v>418</v>
      </c>
      <c r="D205" s="144" t="s">
        <v>974</v>
      </c>
      <c r="I205" s="167">
        <f>SUM(J205:FR205)</f>
        <v>8578.6499999999487</v>
      </c>
      <c r="J205" s="18">
        <f>J1488</f>
        <v>0</v>
      </c>
      <c r="K205" s="18">
        <f t="shared" ref="K205:BV205" si="459">K1488</f>
        <v>0</v>
      </c>
      <c r="L205" s="18">
        <f t="shared" si="459"/>
        <v>0</v>
      </c>
      <c r="M205" s="18">
        <f t="shared" si="459"/>
        <v>0</v>
      </c>
      <c r="N205" s="18">
        <f t="shared" si="459"/>
        <v>0</v>
      </c>
      <c r="O205" s="18">
        <f t="shared" si="459"/>
        <v>0</v>
      </c>
      <c r="P205" s="18">
        <f t="shared" si="459"/>
        <v>0</v>
      </c>
      <c r="Q205" s="18">
        <f t="shared" si="459"/>
        <v>0</v>
      </c>
      <c r="R205" s="18">
        <f t="shared" si="459"/>
        <v>0</v>
      </c>
      <c r="S205" s="18">
        <f t="shared" si="459"/>
        <v>0</v>
      </c>
      <c r="T205" s="18">
        <f>T1488</f>
        <v>0</v>
      </c>
      <c r="U205" s="18">
        <f t="shared" si="459"/>
        <v>0</v>
      </c>
      <c r="V205" s="18">
        <f t="shared" si="459"/>
        <v>0</v>
      </c>
      <c r="W205" s="18">
        <f t="shared" si="459"/>
        <v>0</v>
      </c>
      <c r="X205" s="18">
        <f t="shared" si="459"/>
        <v>0</v>
      </c>
      <c r="Y205" s="18">
        <f t="shared" si="459"/>
        <v>0</v>
      </c>
      <c r="Z205" s="18">
        <f t="shared" si="459"/>
        <v>0</v>
      </c>
      <c r="AA205" s="18">
        <f t="shared" si="459"/>
        <v>0</v>
      </c>
      <c r="AB205" s="18">
        <f t="shared" si="459"/>
        <v>41.9</v>
      </c>
      <c r="AC205" s="18">
        <f t="shared" si="459"/>
        <v>-1055.5900000000001</v>
      </c>
      <c r="AD205" s="18">
        <f t="shared" si="459"/>
        <v>-1459.94</v>
      </c>
      <c r="AE205" s="18">
        <f t="shared" si="459"/>
        <v>-428.8</v>
      </c>
      <c r="AF205" s="18">
        <f t="shared" si="459"/>
        <v>-138.03</v>
      </c>
      <c r="AG205" s="18">
        <f t="shared" si="459"/>
        <v>-1055.5900000000001</v>
      </c>
      <c r="AH205" s="18">
        <f t="shared" si="459"/>
        <v>-1285.67</v>
      </c>
      <c r="AI205" s="18">
        <f t="shared" si="459"/>
        <v>-400.92</v>
      </c>
      <c r="AJ205" s="18">
        <f t="shared" si="459"/>
        <v>-145.83000000000001</v>
      </c>
      <c r="AK205" s="18">
        <f t="shared" si="459"/>
        <v>-1055.5900000000001</v>
      </c>
      <c r="AL205" s="18">
        <f t="shared" si="459"/>
        <v>-1316.78</v>
      </c>
      <c r="AM205" s="18">
        <f t="shared" si="459"/>
        <v>-438.39</v>
      </c>
      <c r="AN205" s="18">
        <f t="shared" si="459"/>
        <v>-138.35</v>
      </c>
      <c r="AO205" s="18">
        <f t="shared" si="459"/>
        <v>-1055.5899999999999</v>
      </c>
      <c r="AP205" s="18">
        <f t="shared" si="459"/>
        <v>-1367.32</v>
      </c>
      <c r="AQ205" s="18">
        <f t="shared" si="459"/>
        <v>-431.15</v>
      </c>
      <c r="AR205" s="18">
        <f t="shared" si="459"/>
        <v>-131.05000000000001</v>
      </c>
      <c r="AS205" s="18">
        <f t="shared" si="459"/>
        <v>-1055.5899999999999</v>
      </c>
      <c r="AT205" s="18">
        <f t="shared" si="459"/>
        <v>-1352.77</v>
      </c>
      <c r="AU205" s="18">
        <f t="shared" si="459"/>
        <v>-399.7</v>
      </c>
      <c r="AV205" s="18">
        <f t="shared" si="459"/>
        <v>-105.16</v>
      </c>
      <c r="AW205" s="18">
        <f t="shared" si="459"/>
        <v>-1055.58</v>
      </c>
      <c r="AX205" s="18">
        <f t="shared" si="459"/>
        <v>-1292.69</v>
      </c>
      <c r="AY205" s="18">
        <f t="shared" si="459"/>
        <v>-396.76</v>
      </c>
      <c r="AZ205" s="18">
        <f t="shared" si="459"/>
        <v>-96.32</v>
      </c>
      <c r="BA205" s="18">
        <f t="shared" si="459"/>
        <v>-1055.5899999999999</v>
      </c>
      <c r="BB205" s="18">
        <f t="shared" si="459"/>
        <v>-1283.99</v>
      </c>
      <c r="BC205" s="18">
        <f t="shared" si="459"/>
        <v>-388.57</v>
      </c>
      <c r="BD205" s="18">
        <f t="shared" si="459"/>
        <v>-88.06</v>
      </c>
      <c r="BE205" s="18">
        <f t="shared" si="459"/>
        <v>-1055.5899999999999</v>
      </c>
      <c r="BF205" s="18">
        <f t="shared" si="459"/>
        <v>-1267.5999999999999</v>
      </c>
      <c r="BG205" s="18">
        <f t="shared" si="459"/>
        <v>-373.95</v>
      </c>
      <c r="BH205" s="18">
        <f t="shared" si="459"/>
        <v>-79.88</v>
      </c>
      <c r="BI205" s="18">
        <f t="shared" si="459"/>
        <v>-1055.5899999999999</v>
      </c>
      <c r="BJ205" s="18">
        <f t="shared" si="459"/>
        <v>-1257.3400000000001</v>
      </c>
      <c r="BK205" s="18">
        <f t="shared" si="459"/>
        <v>-303.89</v>
      </c>
      <c r="BL205" s="18">
        <f t="shared" si="459"/>
        <v>-72.05</v>
      </c>
      <c r="BM205" s="18">
        <f t="shared" si="459"/>
        <v>-1055.5899999999999</v>
      </c>
      <c r="BN205" s="18">
        <f t="shared" si="459"/>
        <v>-1301.3799999999999</v>
      </c>
      <c r="BO205" s="18">
        <f t="shared" si="459"/>
        <v>-567.5</v>
      </c>
      <c r="BP205" s="18">
        <f t="shared" si="459"/>
        <v>-68.150000000000006</v>
      </c>
      <c r="BQ205" s="18">
        <f t="shared" si="459"/>
        <v>-1055.5899999999999</v>
      </c>
      <c r="BR205" s="18">
        <f t="shared" si="459"/>
        <v>-2627</v>
      </c>
      <c r="BS205" s="18">
        <f t="shared" si="459"/>
        <v>-697.71</v>
      </c>
      <c r="BT205" s="18">
        <f t="shared" si="459"/>
        <v>-187.08</v>
      </c>
      <c r="BU205" s="18">
        <f t="shared" si="459"/>
        <v>-1055.5900000000001</v>
      </c>
      <c r="BV205" s="18">
        <f t="shared" si="459"/>
        <v>-2980.19</v>
      </c>
      <c r="BW205" s="18">
        <f t="shared" ref="BW205:EH205" si="460">BW1488</f>
        <v>-837.83</v>
      </c>
      <c r="BX205" s="18">
        <f t="shared" si="460"/>
        <v>-315.3</v>
      </c>
      <c r="BY205" s="18">
        <f t="shared" si="460"/>
        <v>-1055.5899999999997</v>
      </c>
      <c r="BZ205" s="18">
        <f t="shared" si="460"/>
        <v>-3335.2300000000005</v>
      </c>
      <c r="CA205" s="18">
        <f t="shared" si="460"/>
        <v>-983.85</v>
      </c>
      <c r="CB205" s="18">
        <f t="shared" si="460"/>
        <v>-454.61</v>
      </c>
      <c r="CC205" s="18">
        <f t="shared" si="460"/>
        <v>-1055.5899999999999</v>
      </c>
      <c r="CD205" s="18">
        <f t="shared" si="460"/>
        <v>-3200.8199999999997</v>
      </c>
      <c r="CE205" s="18">
        <f t="shared" si="460"/>
        <v>-1055.5899999999999</v>
      </c>
      <c r="CF205" s="18">
        <f t="shared" si="460"/>
        <v>-597.70000000000005</v>
      </c>
      <c r="CG205" s="18">
        <f t="shared" si="460"/>
        <v>470.58000000000038</v>
      </c>
      <c r="CH205" s="18">
        <f t="shared" si="460"/>
        <v>-477.64999999999986</v>
      </c>
      <c r="CI205" s="18">
        <f t="shared" si="460"/>
        <v>724.94999999999993</v>
      </c>
      <c r="CJ205" s="18">
        <f t="shared" si="460"/>
        <v>724.95</v>
      </c>
      <c r="CK205" s="18">
        <f t="shared" si="460"/>
        <v>724.94999999999982</v>
      </c>
      <c r="CL205" s="18">
        <f t="shared" si="460"/>
        <v>724.94999999999982</v>
      </c>
      <c r="CM205" s="18">
        <f t="shared" si="460"/>
        <v>724.94999999999982</v>
      </c>
      <c r="CN205" s="18">
        <f t="shared" si="460"/>
        <v>724.95</v>
      </c>
      <c r="CO205" s="18">
        <f t="shared" si="460"/>
        <v>724.95000000000027</v>
      </c>
      <c r="CP205" s="18">
        <f t="shared" si="460"/>
        <v>724.94999999999982</v>
      </c>
      <c r="CQ205" s="18">
        <f t="shared" si="460"/>
        <v>724.95</v>
      </c>
      <c r="CR205" s="18">
        <f t="shared" si="460"/>
        <v>724.94999999999993</v>
      </c>
      <c r="CS205" s="18">
        <f t="shared" si="460"/>
        <v>724.95000000000027</v>
      </c>
      <c r="CT205" s="18">
        <f t="shared" si="460"/>
        <v>724.94999999999982</v>
      </c>
      <c r="CU205" s="18">
        <f t="shared" si="460"/>
        <v>724.94</v>
      </c>
      <c r="CV205" s="18">
        <f t="shared" si="460"/>
        <v>724.95</v>
      </c>
      <c r="CW205" s="18">
        <f t="shared" si="460"/>
        <v>724.94999999999982</v>
      </c>
      <c r="CX205" s="18">
        <f t="shared" si="460"/>
        <v>724.95000000000027</v>
      </c>
      <c r="CY205" s="18">
        <f t="shared" si="460"/>
        <v>724.95</v>
      </c>
      <c r="CZ205" s="18">
        <f t="shared" si="460"/>
        <v>724.94999999999993</v>
      </c>
      <c r="DA205" s="18">
        <f t="shared" si="460"/>
        <v>724.95000000000027</v>
      </c>
      <c r="DB205" s="18">
        <f t="shared" si="460"/>
        <v>724.95000000000027</v>
      </c>
      <c r="DC205" s="18">
        <f t="shared" si="460"/>
        <v>724.94999999999982</v>
      </c>
      <c r="DD205" s="18">
        <f t="shared" si="460"/>
        <v>724.94999999999993</v>
      </c>
      <c r="DE205" s="18">
        <f t="shared" si="460"/>
        <v>724.94</v>
      </c>
      <c r="DF205" s="18">
        <f t="shared" si="460"/>
        <v>724.9399999999996</v>
      </c>
      <c r="DG205" s="18">
        <f t="shared" si="460"/>
        <v>724.95000000000027</v>
      </c>
      <c r="DH205" s="18">
        <f t="shared" si="460"/>
        <v>724.93999999999994</v>
      </c>
      <c r="DI205" s="18">
        <f t="shared" si="460"/>
        <v>724.95000000000027</v>
      </c>
      <c r="DJ205" s="18">
        <f t="shared" si="460"/>
        <v>724.95000000000027</v>
      </c>
      <c r="DK205" s="18">
        <f t="shared" si="460"/>
        <v>724.95</v>
      </c>
      <c r="DL205" s="18">
        <f t="shared" si="460"/>
        <v>725.49</v>
      </c>
      <c r="DM205" s="18">
        <f t="shared" si="460"/>
        <v>729.87999999999965</v>
      </c>
      <c r="DN205" s="18">
        <f t="shared" si="460"/>
        <v>729.88000000000011</v>
      </c>
      <c r="DO205" s="18">
        <f t="shared" si="460"/>
        <v>729.8900000000001</v>
      </c>
      <c r="DP205" s="18">
        <f t="shared" si="460"/>
        <v>729.88</v>
      </c>
      <c r="DQ205" s="18">
        <f t="shared" si="460"/>
        <v>729.88999999999987</v>
      </c>
      <c r="DR205" s="18">
        <f t="shared" si="460"/>
        <v>729.87999999999965</v>
      </c>
      <c r="DS205" s="18">
        <f t="shared" si="460"/>
        <v>729.87999999999988</v>
      </c>
      <c r="DT205" s="18">
        <f t="shared" si="460"/>
        <v>729.87999999999988</v>
      </c>
      <c r="DU205" s="18">
        <f t="shared" si="460"/>
        <v>729.88000000000011</v>
      </c>
      <c r="DV205" s="18">
        <f t="shared" si="460"/>
        <v>729.88000000000011</v>
      </c>
      <c r="DW205" s="18">
        <f t="shared" si="460"/>
        <v>729.88000000000011</v>
      </c>
      <c r="DX205" s="18">
        <f t="shared" si="460"/>
        <v>729.87999999999988</v>
      </c>
      <c r="DY205" s="18">
        <f t="shared" si="460"/>
        <v>729.88000000000011</v>
      </c>
      <c r="DZ205" s="18">
        <f t="shared" si="460"/>
        <v>729.88999999999987</v>
      </c>
      <c r="EA205" s="18">
        <f t="shared" si="460"/>
        <v>729.88000000000011</v>
      </c>
      <c r="EB205" s="18">
        <f t="shared" si="460"/>
        <v>729.88</v>
      </c>
      <c r="EC205" s="18">
        <f t="shared" si="460"/>
        <v>729.88999999999987</v>
      </c>
      <c r="ED205" s="18">
        <f t="shared" si="460"/>
        <v>729.88000000000011</v>
      </c>
      <c r="EE205" s="18">
        <f t="shared" si="460"/>
        <v>729.87999999999988</v>
      </c>
      <c r="EF205" s="18">
        <f t="shared" si="460"/>
        <v>729.88</v>
      </c>
      <c r="EG205" s="18">
        <f t="shared" si="460"/>
        <v>729.87999999999965</v>
      </c>
      <c r="EH205" s="18">
        <f t="shared" si="460"/>
        <v>729.88000000000011</v>
      </c>
      <c r="EI205" s="18">
        <f t="shared" ref="EI205:FR205" si="461">EI1488</f>
        <v>729.88000000000011</v>
      </c>
      <c r="EJ205" s="18">
        <f t="shared" si="461"/>
        <v>729.88</v>
      </c>
      <c r="EK205" s="18">
        <f t="shared" si="461"/>
        <v>729.88000000000011</v>
      </c>
      <c r="EL205" s="18">
        <f t="shared" si="461"/>
        <v>729.88000000000011</v>
      </c>
      <c r="EM205" s="18">
        <f t="shared" si="461"/>
        <v>729.87999999999988</v>
      </c>
      <c r="EN205" s="18">
        <f t="shared" si="461"/>
        <v>729.88000000000011</v>
      </c>
      <c r="EO205" s="18">
        <f t="shared" si="461"/>
        <v>729.87999999999965</v>
      </c>
      <c r="EP205" s="18">
        <f t="shared" si="461"/>
        <v>729.88000000000011</v>
      </c>
      <c r="EQ205" s="18">
        <f t="shared" si="461"/>
        <v>729.88999999999987</v>
      </c>
      <c r="ER205" s="18">
        <f t="shared" si="461"/>
        <v>729.88000000000011</v>
      </c>
      <c r="ES205" s="18">
        <f t="shared" si="461"/>
        <v>729.88000000000056</v>
      </c>
      <c r="ET205" s="18">
        <f t="shared" si="461"/>
        <v>729.88000000000011</v>
      </c>
      <c r="EU205" s="18">
        <f t="shared" si="461"/>
        <v>729.88000000000011</v>
      </c>
      <c r="EV205" s="18">
        <f t="shared" si="461"/>
        <v>729.88</v>
      </c>
      <c r="EW205" s="18">
        <f t="shared" si="461"/>
        <v>729.87999999999965</v>
      </c>
      <c r="EX205" s="18">
        <f t="shared" si="461"/>
        <v>729.87999999999965</v>
      </c>
      <c r="EY205" s="18">
        <f t="shared" si="461"/>
        <v>729.88999999999987</v>
      </c>
      <c r="EZ205" s="18">
        <f t="shared" si="461"/>
        <v>729.87999999999988</v>
      </c>
      <c r="FA205" s="18">
        <f t="shared" si="461"/>
        <v>729.88000000000011</v>
      </c>
      <c r="FB205" s="18">
        <f t="shared" si="461"/>
        <v>729.87999999999965</v>
      </c>
      <c r="FC205" s="18">
        <f t="shared" si="461"/>
        <v>729.88000000000011</v>
      </c>
      <c r="FD205" s="18">
        <f t="shared" si="461"/>
        <v>729.88000000000011</v>
      </c>
      <c r="FE205" s="18">
        <f t="shared" si="461"/>
        <v>729.88999999999942</v>
      </c>
      <c r="FF205" s="18">
        <f t="shared" si="461"/>
        <v>729.88000000000011</v>
      </c>
      <c r="FG205" s="18">
        <f t="shared" si="461"/>
        <v>729.8900000000001</v>
      </c>
      <c r="FH205" s="18">
        <f t="shared" si="461"/>
        <v>729.88000000000011</v>
      </c>
      <c r="FI205" s="18">
        <f t="shared" si="461"/>
        <v>729.88000000000011</v>
      </c>
      <c r="FJ205" s="18">
        <f t="shared" si="461"/>
        <v>729.87999999999965</v>
      </c>
      <c r="FK205" s="18">
        <f t="shared" si="461"/>
        <v>729.88999999999987</v>
      </c>
      <c r="FL205" s="18">
        <f t="shared" si="461"/>
        <v>0</v>
      </c>
      <c r="FM205" s="18">
        <f t="shared" si="461"/>
        <v>0</v>
      </c>
      <c r="FN205" s="18">
        <f t="shared" si="461"/>
        <v>0</v>
      </c>
      <c r="FO205" s="18">
        <f t="shared" si="461"/>
        <v>0</v>
      </c>
      <c r="FP205" s="18">
        <f t="shared" si="461"/>
        <v>0</v>
      </c>
      <c r="FQ205" s="18">
        <f t="shared" si="461"/>
        <v>0</v>
      </c>
      <c r="FR205" s="18">
        <f t="shared" si="461"/>
        <v>0</v>
      </c>
    </row>
    <row r="206" spans="2:174">
      <c r="C206" t="s">
        <v>111</v>
      </c>
      <c r="D206" s="144" t="s">
        <v>974</v>
      </c>
      <c r="F206" s="18"/>
      <c r="I206" s="167">
        <f>SUM(J206:FR206)</f>
        <v>-243868.39999999997</v>
      </c>
      <c r="J206" s="18">
        <f>J1487</f>
        <v>0</v>
      </c>
      <c r="K206" s="18">
        <f t="shared" ref="K206:BV206" si="462">K1487</f>
        <v>0</v>
      </c>
      <c r="L206" s="18">
        <f t="shared" si="462"/>
        <v>0</v>
      </c>
      <c r="M206" s="18">
        <f t="shared" si="462"/>
        <v>0</v>
      </c>
      <c r="N206" s="18">
        <f t="shared" si="462"/>
        <v>0</v>
      </c>
      <c r="O206" s="18">
        <f t="shared" si="462"/>
        <v>0</v>
      </c>
      <c r="P206" s="18">
        <f t="shared" si="462"/>
        <v>0</v>
      </c>
      <c r="Q206" s="18">
        <f t="shared" si="462"/>
        <v>0</v>
      </c>
      <c r="R206" s="18">
        <f t="shared" si="462"/>
        <v>0</v>
      </c>
      <c r="S206" s="18">
        <f t="shared" si="462"/>
        <v>0</v>
      </c>
      <c r="T206" s="18">
        <f t="shared" si="462"/>
        <v>0</v>
      </c>
      <c r="U206" s="18">
        <f t="shared" si="462"/>
        <v>0</v>
      </c>
      <c r="V206" s="18">
        <f t="shared" si="462"/>
        <v>0</v>
      </c>
      <c r="W206" s="18">
        <f t="shared" si="462"/>
        <v>0</v>
      </c>
      <c r="X206" s="18">
        <f t="shared" si="462"/>
        <v>0</v>
      </c>
      <c r="Y206" s="18">
        <f t="shared" si="462"/>
        <v>0</v>
      </c>
      <c r="Z206" s="18">
        <f t="shared" si="462"/>
        <v>0</v>
      </c>
      <c r="AA206" s="18">
        <f t="shared" si="462"/>
        <v>0</v>
      </c>
      <c r="AB206" s="18">
        <f t="shared" si="462"/>
        <v>0</v>
      </c>
      <c r="AC206" s="18">
        <f t="shared" si="462"/>
        <v>-404.35</v>
      </c>
      <c r="AD206" s="18">
        <f t="shared" si="462"/>
        <v>389.37</v>
      </c>
      <c r="AE206" s="18">
        <f t="shared" si="462"/>
        <v>0</v>
      </c>
      <c r="AF206" s="18">
        <f t="shared" si="462"/>
        <v>0</v>
      </c>
      <c r="AG206" s="18">
        <f t="shared" si="462"/>
        <v>-215.1</v>
      </c>
      <c r="AH206" s="18">
        <f t="shared" si="462"/>
        <v>226.68</v>
      </c>
      <c r="AI206" s="18">
        <f t="shared" si="462"/>
        <v>0</v>
      </c>
      <c r="AJ206" s="18">
        <f t="shared" si="462"/>
        <v>0</v>
      </c>
      <c r="AK206" s="18">
        <f t="shared" si="462"/>
        <v>-257.79000000000002</v>
      </c>
      <c r="AL206" s="18">
        <f t="shared" si="462"/>
        <v>199.91</v>
      </c>
      <c r="AM206" s="18">
        <f t="shared" si="462"/>
        <v>0</v>
      </c>
      <c r="AN206" s="18">
        <f t="shared" si="462"/>
        <v>0</v>
      </c>
      <c r="AO206" s="18">
        <f t="shared" si="462"/>
        <v>-250.45</v>
      </c>
      <c r="AP206" s="18">
        <f t="shared" si="462"/>
        <v>257.70999999999998</v>
      </c>
      <c r="AQ206" s="18">
        <f t="shared" si="462"/>
        <v>0</v>
      </c>
      <c r="AR206" s="18">
        <f t="shared" si="462"/>
        <v>0</v>
      </c>
      <c r="AS206" s="18">
        <f t="shared" si="462"/>
        <v>-243.15</v>
      </c>
      <c r="AT206" s="18">
        <f t="shared" si="462"/>
        <v>277.33</v>
      </c>
      <c r="AU206" s="18">
        <f t="shared" si="462"/>
        <v>0</v>
      </c>
      <c r="AV206" s="18">
        <f t="shared" si="462"/>
        <v>0</v>
      </c>
      <c r="AW206" s="18">
        <f t="shared" si="462"/>
        <v>-217.26</v>
      </c>
      <c r="AX206" s="18">
        <f t="shared" si="462"/>
        <v>217.13</v>
      </c>
      <c r="AY206" s="18">
        <f t="shared" si="462"/>
        <v>0</v>
      </c>
      <c r="AZ206" s="18">
        <f t="shared" si="462"/>
        <v>0</v>
      </c>
      <c r="BA206" s="18">
        <f t="shared" si="462"/>
        <v>-208.42</v>
      </c>
      <c r="BB206" s="18">
        <f t="shared" si="462"/>
        <v>216.55</v>
      </c>
      <c r="BC206" s="18">
        <f t="shared" si="462"/>
        <v>0</v>
      </c>
      <c r="BD206" s="18">
        <f t="shared" si="462"/>
        <v>0</v>
      </c>
      <c r="BE206" s="18">
        <f t="shared" si="462"/>
        <v>-200.16</v>
      </c>
      <c r="BF206" s="18">
        <f t="shared" si="462"/>
        <v>202.24</v>
      </c>
      <c r="BG206" s="18">
        <f t="shared" si="462"/>
        <v>0</v>
      </c>
      <c r="BH206" s="18">
        <f t="shared" si="462"/>
        <v>0</v>
      </c>
      <c r="BI206" s="18">
        <f t="shared" si="462"/>
        <v>-191.98</v>
      </c>
      <c r="BJ206" s="18">
        <f t="shared" si="462"/>
        <v>140.11000000000001</v>
      </c>
      <c r="BK206" s="18">
        <f t="shared" si="462"/>
        <v>0</v>
      </c>
      <c r="BL206" s="18">
        <f t="shared" si="462"/>
        <v>0</v>
      </c>
      <c r="BM206" s="18">
        <f t="shared" si="462"/>
        <v>-184.15</v>
      </c>
      <c r="BN206" s="18">
        <f t="shared" si="462"/>
        <v>-361.16</v>
      </c>
      <c r="BO206" s="18">
        <f t="shared" si="462"/>
        <v>0</v>
      </c>
      <c r="BP206" s="18">
        <f t="shared" si="462"/>
        <v>0</v>
      </c>
      <c r="BQ206" s="18">
        <f t="shared" si="462"/>
        <v>-964.46</v>
      </c>
      <c r="BR206" s="18">
        <f t="shared" si="462"/>
        <v>786.83</v>
      </c>
      <c r="BS206" s="18">
        <f t="shared" si="462"/>
        <v>0</v>
      </c>
      <c r="BT206" s="18">
        <f t="shared" si="462"/>
        <v>0</v>
      </c>
      <c r="BU206" s="18">
        <f t="shared" si="462"/>
        <v>-1140.02</v>
      </c>
      <c r="BV206" s="18">
        <f t="shared" si="462"/>
        <v>970.62</v>
      </c>
      <c r="BW206" s="18">
        <f t="shared" ref="BW206:EH206" si="463">BW1487</f>
        <v>0</v>
      </c>
      <c r="BX206" s="18">
        <f t="shared" si="463"/>
        <v>0</v>
      </c>
      <c r="BY206" s="18">
        <f t="shared" si="463"/>
        <v>-1325.65</v>
      </c>
      <c r="BZ206" s="18">
        <f t="shared" si="463"/>
        <v>1153.6400000000001</v>
      </c>
      <c r="CA206" s="18">
        <f t="shared" si="463"/>
        <v>0</v>
      </c>
      <c r="CB206" s="18">
        <f t="shared" si="463"/>
        <v>0</v>
      </c>
      <c r="CC206" s="18">
        <f t="shared" si="463"/>
        <v>-1524.03</v>
      </c>
      <c r="CD206" s="18">
        <f t="shared" si="463"/>
        <v>822.47</v>
      </c>
      <c r="CE206" s="18">
        <f t="shared" si="463"/>
        <v>-89.28</v>
      </c>
      <c r="CF206" s="18">
        <f t="shared" si="463"/>
        <v>0</v>
      </c>
      <c r="CG206" s="18">
        <f t="shared" si="463"/>
        <v>-3254.07</v>
      </c>
      <c r="CH206" s="18">
        <f t="shared" si="463"/>
        <v>-1591.3</v>
      </c>
      <c r="CI206" s="18">
        <f t="shared" si="463"/>
        <v>-1679.82</v>
      </c>
      <c r="CJ206" s="18">
        <f t="shared" si="463"/>
        <v>-1163.78</v>
      </c>
      <c r="CK206" s="18">
        <f t="shared" si="463"/>
        <v>-3164.79</v>
      </c>
      <c r="CL206" s="18">
        <f t="shared" si="463"/>
        <v>-2986.5</v>
      </c>
      <c r="CM206" s="18">
        <f t="shared" si="463"/>
        <v>-1788.37</v>
      </c>
      <c r="CN206" s="18">
        <f t="shared" si="463"/>
        <v>-1232.6600000000001</v>
      </c>
      <c r="CO206" s="18">
        <f t="shared" si="463"/>
        <v>-3285.86</v>
      </c>
      <c r="CP206" s="18">
        <f t="shared" si="463"/>
        <v>-3039.14</v>
      </c>
      <c r="CQ206" s="18">
        <f t="shared" si="463"/>
        <v>-1830.41</v>
      </c>
      <c r="CR206" s="18">
        <f t="shared" si="463"/>
        <v>-1296.0999999999999</v>
      </c>
      <c r="CS206" s="18">
        <f t="shared" si="463"/>
        <v>-3393.84</v>
      </c>
      <c r="CT206" s="18">
        <f t="shared" si="463"/>
        <v>-3284.49</v>
      </c>
      <c r="CU206" s="18">
        <f t="shared" si="463"/>
        <v>-2007.14</v>
      </c>
      <c r="CV206" s="18">
        <f t="shared" si="463"/>
        <v>-1437.65</v>
      </c>
      <c r="CW206" s="18">
        <f t="shared" si="463"/>
        <v>-3655.58</v>
      </c>
      <c r="CX206" s="18">
        <f t="shared" si="463"/>
        <v>-3304.03</v>
      </c>
      <c r="CY206" s="18">
        <f t="shared" si="463"/>
        <v>-2064.77</v>
      </c>
      <c r="CZ206" s="18">
        <f t="shared" si="463"/>
        <v>-1489.87</v>
      </c>
      <c r="DA206" s="18">
        <f t="shared" si="463"/>
        <v>-3701.84</v>
      </c>
      <c r="DB206" s="18">
        <f t="shared" si="463"/>
        <v>-3508.32</v>
      </c>
      <c r="DC206" s="18">
        <f t="shared" si="463"/>
        <v>-2156.08</v>
      </c>
      <c r="DD206" s="18">
        <f t="shared" si="463"/>
        <v>-1552.07</v>
      </c>
      <c r="DE206" s="18">
        <f t="shared" si="463"/>
        <v>-3871.07</v>
      </c>
      <c r="DF206" s="18">
        <f t="shared" si="463"/>
        <v>-3533.74</v>
      </c>
      <c r="DG206" s="18">
        <f t="shared" si="463"/>
        <v>-2167.0300000000002</v>
      </c>
      <c r="DH206" s="18">
        <f t="shared" si="463"/>
        <v>-1562.31</v>
      </c>
      <c r="DI206" s="18">
        <f t="shared" si="463"/>
        <v>-3908.36</v>
      </c>
      <c r="DJ206" s="18">
        <f t="shared" si="463"/>
        <v>-3572.19</v>
      </c>
      <c r="DK206" s="18">
        <f t="shared" si="463"/>
        <v>-2188.15</v>
      </c>
      <c r="DL206" s="18">
        <f t="shared" si="463"/>
        <v>-1570.46</v>
      </c>
      <c r="DM206" s="18">
        <f t="shared" si="463"/>
        <v>-3948.68</v>
      </c>
      <c r="DN206" s="18">
        <f t="shared" si="463"/>
        <v>-3584.54</v>
      </c>
      <c r="DO206" s="18">
        <f t="shared" si="463"/>
        <v>-2192.09</v>
      </c>
      <c r="DP206" s="18">
        <f t="shared" si="463"/>
        <v>-1570.02</v>
      </c>
      <c r="DQ206" s="18">
        <f t="shared" si="463"/>
        <v>-3958.19</v>
      </c>
      <c r="DR206" s="18">
        <f t="shared" si="463"/>
        <v>-3638.68</v>
      </c>
      <c r="DS206" s="18">
        <f t="shared" si="463"/>
        <v>-2223.06</v>
      </c>
      <c r="DT206" s="18">
        <f t="shared" si="463"/>
        <v>-1590.59</v>
      </c>
      <c r="DU206" s="18">
        <f t="shared" si="463"/>
        <v>-4018.19</v>
      </c>
      <c r="DV206" s="18">
        <f t="shared" si="463"/>
        <v>-3673.01</v>
      </c>
      <c r="DW206" s="18">
        <f t="shared" si="463"/>
        <v>-2225.46</v>
      </c>
      <c r="DX206" s="18">
        <f t="shared" si="463"/>
        <v>-1584.33</v>
      </c>
      <c r="DY206" s="18">
        <f t="shared" si="463"/>
        <v>-4068.42</v>
      </c>
      <c r="DZ206" s="18">
        <f t="shared" si="463"/>
        <v>-3793.24</v>
      </c>
      <c r="EA206" s="18">
        <f t="shared" si="463"/>
        <v>-2301.5300000000002</v>
      </c>
      <c r="EB206" s="18">
        <f t="shared" si="463"/>
        <v>-1608.26</v>
      </c>
      <c r="EC206" s="18">
        <f t="shared" si="463"/>
        <v>-4139.54</v>
      </c>
      <c r="ED206" s="18">
        <f t="shared" si="463"/>
        <v>-3864.62</v>
      </c>
      <c r="EE206" s="18">
        <f t="shared" si="463"/>
        <v>-2343.62</v>
      </c>
      <c r="EF206" s="18">
        <f t="shared" si="463"/>
        <v>-1663.77</v>
      </c>
      <c r="EG206" s="18">
        <f t="shared" si="463"/>
        <v>-4271.16</v>
      </c>
      <c r="EH206" s="18">
        <f t="shared" si="463"/>
        <v>-3935.26</v>
      </c>
      <c r="EI206" s="18">
        <f t="shared" ref="EI206:FR206" si="464">EI1487</f>
        <v>-2385</v>
      </c>
      <c r="EJ206" s="18">
        <f t="shared" si="464"/>
        <v>-1692.03</v>
      </c>
      <c r="EK206" s="18">
        <f t="shared" si="464"/>
        <v>-4349.51</v>
      </c>
      <c r="EL206" s="18">
        <f t="shared" si="464"/>
        <v>-3985.86</v>
      </c>
      <c r="EM206" s="18">
        <f t="shared" si="464"/>
        <v>-2412.2199999999998</v>
      </c>
      <c r="EN206" s="18">
        <f t="shared" si="464"/>
        <v>-1715.14</v>
      </c>
      <c r="EO206" s="18">
        <f t="shared" si="464"/>
        <v>-4415.9799999999996</v>
      </c>
      <c r="EP206" s="18">
        <f t="shared" si="464"/>
        <v>-4061.34</v>
      </c>
      <c r="EQ206" s="18">
        <f t="shared" si="464"/>
        <v>-2435.7399999999998</v>
      </c>
      <c r="ER206" s="18">
        <f t="shared" si="464"/>
        <v>-1708.65</v>
      </c>
      <c r="ES206" s="18">
        <f t="shared" si="464"/>
        <v>-4493.7700000000004</v>
      </c>
      <c r="ET206" s="18">
        <f t="shared" si="464"/>
        <v>-4144.79</v>
      </c>
      <c r="EU206" s="18">
        <f t="shared" si="464"/>
        <v>-2484.92</v>
      </c>
      <c r="EV206" s="18">
        <f t="shared" si="464"/>
        <v>-1742.5</v>
      </c>
      <c r="EW206" s="18">
        <f t="shared" si="464"/>
        <v>-4586.53</v>
      </c>
      <c r="EX206" s="18">
        <f t="shared" si="464"/>
        <v>-4322.78</v>
      </c>
      <c r="EY206" s="18">
        <f t="shared" si="464"/>
        <v>-2598.89</v>
      </c>
      <c r="EZ206" s="18">
        <f t="shared" si="464"/>
        <v>-1827.86</v>
      </c>
      <c r="FA206" s="18">
        <f t="shared" si="464"/>
        <v>-4781.46</v>
      </c>
      <c r="FB206" s="18">
        <f t="shared" si="464"/>
        <v>-4388.57</v>
      </c>
      <c r="FC206" s="18">
        <f t="shared" si="464"/>
        <v>-2635.71</v>
      </c>
      <c r="FD206" s="18">
        <f t="shared" si="464"/>
        <v>-1858.67</v>
      </c>
      <c r="FE206" s="18">
        <f t="shared" si="464"/>
        <v>-4866.8999999999996</v>
      </c>
      <c r="FF206" s="18">
        <f t="shared" si="464"/>
        <v>-4524.33</v>
      </c>
      <c r="FG206" s="18">
        <f t="shared" si="464"/>
        <v>-2720.09</v>
      </c>
      <c r="FH206" s="18">
        <f t="shared" si="464"/>
        <v>-1913.13</v>
      </c>
      <c r="FI206" s="18">
        <f t="shared" si="464"/>
        <v>-5004.6000000000004</v>
      </c>
      <c r="FJ206" s="18">
        <f t="shared" si="464"/>
        <v>-4655.3599999999997</v>
      </c>
      <c r="FK206" s="18">
        <f t="shared" si="464"/>
        <v>-2801.2</v>
      </c>
      <c r="FL206" s="18">
        <f t="shared" si="464"/>
        <v>0</v>
      </c>
      <c r="FM206" s="18">
        <f t="shared" si="464"/>
        <v>0</v>
      </c>
      <c r="FN206" s="18">
        <f t="shared" si="464"/>
        <v>0</v>
      </c>
      <c r="FO206" s="18">
        <f t="shared" si="464"/>
        <v>0</v>
      </c>
      <c r="FP206" s="18">
        <f t="shared" si="464"/>
        <v>0</v>
      </c>
      <c r="FQ206" s="18">
        <f t="shared" si="464"/>
        <v>0</v>
      </c>
      <c r="FR206" s="18">
        <f t="shared" si="464"/>
        <v>0</v>
      </c>
    </row>
    <row r="207" spans="2:174">
      <c r="C207" t="s">
        <v>1072</v>
      </c>
      <c r="D207" s="144" t="s">
        <v>974</v>
      </c>
      <c r="I207" s="167">
        <f>SUM(J207:FR207)</f>
        <v>0</v>
      </c>
      <c r="J207" s="18">
        <f>J1489</f>
        <v>0</v>
      </c>
      <c r="K207" s="18">
        <f t="shared" ref="K207:BV207" si="465">K1489</f>
        <v>0</v>
      </c>
      <c r="L207" s="18">
        <f t="shared" si="465"/>
        <v>0</v>
      </c>
      <c r="M207" s="18">
        <f t="shared" si="465"/>
        <v>0</v>
      </c>
      <c r="N207" s="18">
        <f t="shared" si="465"/>
        <v>0</v>
      </c>
      <c r="O207" s="18">
        <f t="shared" si="465"/>
        <v>0</v>
      </c>
      <c r="P207" s="18">
        <f t="shared" si="465"/>
        <v>0</v>
      </c>
      <c r="Q207" s="18">
        <f t="shared" si="465"/>
        <v>0</v>
      </c>
      <c r="R207" s="18">
        <f t="shared" si="465"/>
        <v>0</v>
      </c>
      <c r="S207" s="18">
        <f t="shared" si="465"/>
        <v>0</v>
      </c>
      <c r="T207" s="18">
        <f t="shared" si="465"/>
        <v>0</v>
      </c>
      <c r="U207" s="18">
        <f t="shared" si="465"/>
        <v>0</v>
      </c>
      <c r="V207" s="18">
        <f t="shared" si="465"/>
        <v>0</v>
      </c>
      <c r="W207" s="18">
        <f t="shared" si="465"/>
        <v>0</v>
      </c>
      <c r="X207" s="18">
        <f t="shared" si="465"/>
        <v>0</v>
      </c>
      <c r="Y207" s="18">
        <f t="shared" si="465"/>
        <v>0</v>
      </c>
      <c r="Z207" s="18">
        <f t="shared" si="465"/>
        <v>0</v>
      </c>
      <c r="AA207" s="18">
        <f t="shared" si="465"/>
        <v>0</v>
      </c>
      <c r="AB207" s="18">
        <f t="shared" si="465"/>
        <v>0</v>
      </c>
      <c r="AC207" s="18">
        <f t="shared" si="465"/>
        <v>0</v>
      </c>
      <c r="AD207" s="18">
        <f t="shared" si="465"/>
        <v>0</v>
      </c>
      <c r="AE207" s="18">
        <f t="shared" si="465"/>
        <v>0</v>
      </c>
      <c r="AF207" s="18">
        <f t="shared" si="465"/>
        <v>0</v>
      </c>
      <c r="AG207" s="18">
        <f t="shared" si="465"/>
        <v>0</v>
      </c>
      <c r="AH207" s="18">
        <f t="shared" si="465"/>
        <v>0</v>
      </c>
      <c r="AI207" s="18">
        <f t="shared" si="465"/>
        <v>0</v>
      </c>
      <c r="AJ207" s="18">
        <f t="shared" si="465"/>
        <v>0</v>
      </c>
      <c r="AK207" s="18">
        <f t="shared" si="465"/>
        <v>0</v>
      </c>
      <c r="AL207" s="18">
        <f t="shared" si="465"/>
        <v>0</v>
      </c>
      <c r="AM207" s="18">
        <f t="shared" si="465"/>
        <v>0</v>
      </c>
      <c r="AN207" s="18">
        <f t="shared" si="465"/>
        <v>0</v>
      </c>
      <c r="AO207" s="18">
        <f t="shared" si="465"/>
        <v>0</v>
      </c>
      <c r="AP207" s="18">
        <f t="shared" si="465"/>
        <v>0</v>
      </c>
      <c r="AQ207" s="18">
        <f t="shared" si="465"/>
        <v>0</v>
      </c>
      <c r="AR207" s="18">
        <f t="shared" si="465"/>
        <v>0</v>
      </c>
      <c r="AS207" s="18">
        <f t="shared" si="465"/>
        <v>0</v>
      </c>
      <c r="AT207" s="18">
        <f t="shared" si="465"/>
        <v>0</v>
      </c>
      <c r="AU207" s="18">
        <f t="shared" si="465"/>
        <v>0</v>
      </c>
      <c r="AV207" s="18">
        <f t="shared" si="465"/>
        <v>0</v>
      </c>
      <c r="AW207" s="18">
        <f t="shared" si="465"/>
        <v>0</v>
      </c>
      <c r="AX207" s="18">
        <f t="shared" si="465"/>
        <v>0</v>
      </c>
      <c r="AY207" s="18">
        <f t="shared" si="465"/>
        <v>0</v>
      </c>
      <c r="AZ207" s="18">
        <f t="shared" si="465"/>
        <v>0</v>
      </c>
      <c r="BA207" s="18">
        <f t="shared" si="465"/>
        <v>0</v>
      </c>
      <c r="BB207" s="18">
        <f t="shared" si="465"/>
        <v>0</v>
      </c>
      <c r="BC207" s="18">
        <f t="shared" si="465"/>
        <v>0</v>
      </c>
      <c r="BD207" s="18">
        <f t="shared" si="465"/>
        <v>0</v>
      </c>
      <c r="BE207" s="18">
        <f t="shared" si="465"/>
        <v>0</v>
      </c>
      <c r="BF207" s="18">
        <f t="shared" si="465"/>
        <v>0</v>
      </c>
      <c r="BG207" s="18">
        <f t="shared" si="465"/>
        <v>0</v>
      </c>
      <c r="BH207" s="18">
        <f t="shared" si="465"/>
        <v>0</v>
      </c>
      <c r="BI207" s="18">
        <f t="shared" si="465"/>
        <v>0</v>
      </c>
      <c r="BJ207" s="18">
        <f t="shared" si="465"/>
        <v>0</v>
      </c>
      <c r="BK207" s="18">
        <f t="shared" si="465"/>
        <v>0</v>
      </c>
      <c r="BL207" s="18">
        <f t="shared" si="465"/>
        <v>0</v>
      </c>
      <c r="BM207" s="18">
        <f t="shared" si="465"/>
        <v>0</v>
      </c>
      <c r="BN207" s="18">
        <f t="shared" si="465"/>
        <v>0</v>
      </c>
      <c r="BO207" s="18">
        <f t="shared" si="465"/>
        <v>0</v>
      </c>
      <c r="BP207" s="18">
        <f t="shared" si="465"/>
        <v>0</v>
      </c>
      <c r="BQ207" s="18">
        <f t="shared" si="465"/>
        <v>0</v>
      </c>
      <c r="BR207" s="18">
        <f t="shared" si="465"/>
        <v>0</v>
      </c>
      <c r="BS207" s="18">
        <f t="shared" si="465"/>
        <v>0</v>
      </c>
      <c r="BT207" s="18">
        <f t="shared" si="465"/>
        <v>0</v>
      </c>
      <c r="BU207" s="18">
        <f t="shared" si="465"/>
        <v>0</v>
      </c>
      <c r="BV207" s="18">
        <f t="shared" si="465"/>
        <v>0</v>
      </c>
      <c r="BW207" s="18">
        <f t="shared" ref="BW207:EH207" si="466">BW1489</f>
        <v>0</v>
      </c>
      <c r="BX207" s="18">
        <f t="shared" si="466"/>
        <v>0</v>
      </c>
      <c r="BY207" s="18">
        <f t="shared" si="466"/>
        <v>0</v>
      </c>
      <c r="BZ207" s="18">
        <f t="shared" si="466"/>
        <v>0</v>
      </c>
      <c r="CA207" s="18">
        <f t="shared" si="466"/>
        <v>0</v>
      </c>
      <c r="CB207" s="18">
        <f t="shared" si="466"/>
        <v>0</v>
      </c>
      <c r="CC207" s="18">
        <f t="shared" si="466"/>
        <v>0</v>
      </c>
      <c r="CD207" s="18">
        <f t="shared" si="466"/>
        <v>0</v>
      </c>
      <c r="CE207" s="18">
        <f t="shared" si="466"/>
        <v>0</v>
      </c>
      <c r="CF207" s="18">
        <f t="shared" si="466"/>
        <v>0</v>
      </c>
      <c r="CG207" s="18">
        <f t="shared" si="466"/>
        <v>0</v>
      </c>
      <c r="CH207" s="18">
        <f t="shared" si="466"/>
        <v>0</v>
      </c>
      <c r="CI207" s="18">
        <f t="shared" si="466"/>
        <v>0</v>
      </c>
      <c r="CJ207" s="18">
        <f t="shared" si="466"/>
        <v>0</v>
      </c>
      <c r="CK207" s="18">
        <f t="shared" si="466"/>
        <v>0</v>
      </c>
      <c r="CL207" s="18">
        <f t="shared" si="466"/>
        <v>0</v>
      </c>
      <c r="CM207" s="18">
        <f t="shared" si="466"/>
        <v>0</v>
      </c>
      <c r="CN207" s="18">
        <f t="shared" si="466"/>
        <v>0</v>
      </c>
      <c r="CO207" s="18">
        <f t="shared" si="466"/>
        <v>0</v>
      </c>
      <c r="CP207" s="18">
        <f t="shared" si="466"/>
        <v>0</v>
      </c>
      <c r="CQ207" s="18">
        <f t="shared" si="466"/>
        <v>0</v>
      </c>
      <c r="CR207" s="18">
        <f t="shared" si="466"/>
        <v>0</v>
      </c>
      <c r="CS207" s="18">
        <f t="shared" si="466"/>
        <v>0</v>
      </c>
      <c r="CT207" s="18">
        <f t="shared" si="466"/>
        <v>0</v>
      </c>
      <c r="CU207" s="18">
        <f t="shared" si="466"/>
        <v>0</v>
      </c>
      <c r="CV207" s="18">
        <f t="shared" si="466"/>
        <v>0</v>
      </c>
      <c r="CW207" s="18">
        <f t="shared" si="466"/>
        <v>0</v>
      </c>
      <c r="CX207" s="18">
        <f t="shared" si="466"/>
        <v>0</v>
      </c>
      <c r="CY207" s="18">
        <f t="shared" si="466"/>
        <v>0</v>
      </c>
      <c r="CZ207" s="18">
        <f t="shared" si="466"/>
        <v>0</v>
      </c>
      <c r="DA207" s="18">
        <f t="shared" si="466"/>
        <v>0</v>
      </c>
      <c r="DB207" s="18">
        <f t="shared" si="466"/>
        <v>0</v>
      </c>
      <c r="DC207" s="18">
        <f t="shared" si="466"/>
        <v>0</v>
      </c>
      <c r="DD207" s="18">
        <f t="shared" si="466"/>
        <v>0</v>
      </c>
      <c r="DE207" s="18">
        <f t="shared" si="466"/>
        <v>0</v>
      </c>
      <c r="DF207" s="18">
        <f t="shared" si="466"/>
        <v>0</v>
      </c>
      <c r="DG207" s="18">
        <f t="shared" si="466"/>
        <v>0</v>
      </c>
      <c r="DH207" s="18">
        <f t="shared" si="466"/>
        <v>0</v>
      </c>
      <c r="DI207" s="18">
        <f t="shared" si="466"/>
        <v>0</v>
      </c>
      <c r="DJ207" s="18">
        <f t="shared" si="466"/>
        <v>0</v>
      </c>
      <c r="DK207" s="18">
        <f t="shared" si="466"/>
        <v>0</v>
      </c>
      <c r="DL207" s="18">
        <f t="shared" si="466"/>
        <v>0</v>
      </c>
      <c r="DM207" s="18">
        <f t="shared" si="466"/>
        <v>0</v>
      </c>
      <c r="DN207" s="18">
        <f t="shared" si="466"/>
        <v>0</v>
      </c>
      <c r="DO207" s="18">
        <f t="shared" si="466"/>
        <v>0</v>
      </c>
      <c r="DP207" s="18">
        <f t="shared" si="466"/>
        <v>0</v>
      </c>
      <c r="DQ207" s="18">
        <f t="shared" si="466"/>
        <v>0</v>
      </c>
      <c r="DR207" s="18">
        <f t="shared" si="466"/>
        <v>0</v>
      </c>
      <c r="DS207" s="18">
        <f t="shared" si="466"/>
        <v>0</v>
      </c>
      <c r="DT207" s="18">
        <f t="shared" si="466"/>
        <v>0</v>
      </c>
      <c r="DU207" s="18">
        <f t="shared" si="466"/>
        <v>0</v>
      </c>
      <c r="DV207" s="18">
        <f t="shared" si="466"/>
        <v>0</v>
      </c>
      <c r="DW207" s="18">
        <f t="shared" si="466"/>
        <v>0</v>
      </c>
      <c r="DX207" s="18">
        <f t="shared" si="466"/>
        <v>0</v>
      </c>
      <c r="DY207" s="18">
        <f t="shared" si="466"/>
        <v>0</v>
      </c>
      <c r="DZ207" s="18">
        <f t="shared" si="466"/>
        <v>0</v>
      </c>
      <c r="EA207" s="18">
        <f t="shared" si="466"/>
        <v>0</v>
      </c>
      <c r="EB207" s="18">
        <f t="shared" si="466"/>
        <v>0</v>
      </c>
      <c r="EC207" s="18">
        <f t="shared" si="466"/>
        <v>0</v>
      </c>
      <c r="ED207" s="18">
        <f t="shared" si="466"/>
        <v>0</v>
      </c>
      <c r="EE207" s="18">
        <f t="shared" si="466"/>
        <v>0</v>
      </c>
      <c r="EF207" s="18">
        <f t="shared" si="466"/>
        <v>0</v>
      </c>
      <c r="EG207" s="18">
        <f t="shared" si="466"/>
        <v>0</v>
      </c>
      <c r="EH207" s="18">
        <f t="shared" si="466"/>
        <v>0</v>
      </c>
      <c r="EI207" s="18">
        <f t="shared" ref="EI207:FR207" si="467">EI1489</f>
        <v>0</v>
      </c>
      <c r="EJ207" s="18">
        <f t="shared" si="467"/>
        <v>0</v>
      </c>
      <c r="EK207" s="18">
        <f t="shared" si="467"/>
        <v>0</v>
      </c>
      <c r="EL207" s="18">
        <f t="shared" si="467"/>
        <v>0</v>
      </c>
      <c r="EM207" s="18">
        <f t="shared" si="467"/>
        <v>0</v>
      </c>
      <c r="EN207" s="18">
        <f t="shared" si="467"/>
        <v>0</v>
      </c>
      <c r="EO207" s="18">
        <f t="shared" si="467"/>
        <v>0</v>
      </c>
      <c r="EP207" s="18">
        <f t="shared" si="467"/>
        <v>0</v>
      </c>
      <c r="EQ207" s="18">
        <f t="shared" si="467"/>
        <v>0</v>
      </c>
      <c r="ER207" s="18">
        <f t="shared" si="467"/>
        <v>0</v>
      </c>
      <c r="ES207" s="18">
        <f t="shared" si="467"/>
        <v>0</v>
      </c>
      <c r="ET207" s="18">
        <f t="shared" si="467"/>
        <v>0</v>
      </c>
      <c r="EU207" s="18">
        <f t="shared" si="467"/>
        <v>0</v>
      </c>
      <c r="EV207" s="18">
        <f t="shared" si="467"/>
        <v>0</v>
      </c>
      <c r="EW207" s="18">
        <f t="shared" si="467"/>
        <v>0</v>
      </c>
      <c r="EX207" s="18">
        <f t="shared" si="467"/>
        <v>0</v>
      </c>
      <c r="EY207" s="18">
        <f t="shared" si="467"/>
        <v>0</v>
      </c>
      <c r="EZ207" s="18">
        <f t="shared" si="467"/>
        <v>0</v>
      </c>
      <c r="FA207" s="18">
        <f t="shared" si="467"/>
        <v>0</v>
      </c>
      <c r="FB207" s="18">
        <f t="shared" si="467"/>
        <v>0</v>
      </c>
      <c r="FC207" s="18">
        <f t="shared" si="467"/>
        <v>0</v>
      </c>
      <c r="FD207" s="18">
        <f t="shared" si="467"/>
        <v>0</v>
      </c>
      <c r="FE207" s="18">
        <f t="shared" si="467"/>
        <v>0</v>
      </c>
      <c r="FF207" s="18">
        <f t="shared" si="467"/>
        <v>0</v>
      </c>
      <c r="FG207" s="18">
        <f t="shared" si="467"/>
        <v>0</v>
      </c>
      <c r="FH207" s="18">
        <f t="shared" si="467"/>
        <v>0</v>
      </c>
      <c r="FI207" s="18">
        <f t="shared" si="467"/>
        <v>0</v>
      </c>
      <c r="FJ207" s="18">
        <f t="shared" si="467"/>
        <v>0</v>
      </c>
      <c r="FK207" s="18">
        <f t="shared" si="467"/>
        <v>0</v>
      </c>
      <c r="FL207" s="18">
        <f t="shared" si="467"/>
        <v>0</v>
      </c>
      <c r="FM207" s="18">
        <f t="shared" si="467"/>
        <v>0</v>
      </c>
      <c r="FN207" s="18">
        <f t="shared" si="467"/>
        <v>0</v>
      </c>
      <c r="FO207" s="18">
        <f t="shared" si="467"/>
        <v>0</v>
      </c>
      <c r="FP207" s="18">
        <f t="shared" si="467"/>
        <v>0</v>
      </c>
      <c r="FQ207" s="18">
        <f t="shared" si="467"/>
        <v>0</v>
      </c>
      <c r="FR207" s="18">
        <f t="shared" si="467"/>
        <v>0</v>
      </c>
    </row>
    <row r="208" spans="2:174">
      <c r="C208" t="s">
        <v>1073</v>
      </c>
      <c r="D208" s="144" t="s">
        <v>974</v>
      </c>
      <c r="I208" s="167">
        <f>SUM(J208:FR208)</f>
        <v>0</v>
      </c>
      <c r="J208" s="18">
        <f>J1490</f>
        <v>0</v>
      </c>
      <c r="K208" s="18">
        <f t="shared" ref="K208:BV208" si="468">K1490</f>
        <v>0</v>
      </c>
      <c r="L208" s="18">
        <f t="shared" si="468"/>
        <v>0</v>
      </c>
      <c r="M208" s="18">
        <f t="shared" si="468"/>
        <v>0</v>
      </c>
      <c r="N208" s="18">
        <f t="shared" si="468"/>
        <v>0</v>
      </c>
      <c r="O208" s="18">
        <f t="shared" si="468"/>
        <v>0</v>
      </c>
      <c r="P208" s="18">
        <f t="shared" si="468"/>
        <v>0</v>
      </c>
      <c r="Q208" s="18">
        <f t="shared" si="468"/>
        <v>0</v>
      </c>
      <c r="R208" s="18">
        <f t="shared" si="468"/>
        <v>0</v>
      </c>
      <c r="S208" s="18">
        <f t="shared" si="468"/>
        <v>0</v>
      </c>
      <c r="T208" s="18">
        <f t="shared" si="468"/>
        <v>0</v>
      </c>
      <c r="U208" s="18">
        <f t="shared" si="468"/>
        <v>0</v>
      </c>
      <c r="V208" s="18">
        <f t="shared" si="468"/>
        <v>0</v>
      </c>
      <c r="W208" s="18">
        <f t="shared" si="468"/>
        <v>0</v>
      </c>
      <c r="X208" s="18">
        <f t="shared" si="468"/>
        <v>0</v>
      </c>
      <c r="Y208" s="18">
        <f t="shared" si="468"/>
        <v>0</v>
      </c>
      <c r="Z208" s="18">
        <f t="shared" si="468"/>
        <v>0</v>
      </c>
      <c r="AA208" s="18">
        <f t="shared" si="468"/>
        <v>0</v>
      </c>
      <c r="AB208" s="18">
        <f t="shared" si="468"/>
        <v>0</v>
      </c>
      <c r="AC208" s="18">
        <f t="shared" si="468"/>
        <v>0</v>
      </c>
      <c r="AD208" s="18">
        <f t="shared" si="468"/>
        <v>0</v>
      </c>
      <c r="AE208" s="18">
        <f t="shared" si="468"/>
        <v>0</v>
      </c>
      <c r="AF208" s="18">
        <f t="shared" si="468"/>
        <v>0</v>
      </c>
      <c r="AG208" s="18">
        <f t="shared" si="468"/>
        <v>0</v>
      </c>
      <c r="AH208" s="18">
        <f t="shared" si="468"/>
        <v>0</v>
      </c>
      <c r="AI208" s="18">
        <f t="shared" si="468"/>
        <v>0</v>
      </c>
      <c r="AJ208" s="18">
        <f t="shared" si="468"/>
        <v>0</v>
      </c>
      <c r="AK208" s="18">
        <f t="shared" si="468"/>
        <v>0</v>
      </c>
      <c r="AL208" s="18">
        <f t="shared" si="468"/>
        <v>0</v>
      </c>
      <c r="AM208" s="18">
        <f t="shared" si="468"/>
        <v>0</v>
      </c>
      <c r="AN208" s="18">
        <f t="shared" si="468"/>
        <v>0</v>
      </c>
      <c r="AO208" s="18">
        <f t="shared" si="468"/>
        <v>0</v>
      </c>
      <c r="AP208" s="18">
        <f t="shared" si="468"/>
        <v>0</v>
      </c>
      <c r="AQ208" s="18">
        <f t="shared" si="468"/>
        <v>0</v>
      </c>
      <c r="AR208" s="18">
        <f t="shared" si="468"/>
        <v>0</v>
      </c>
      <c r="AS208" s="18">
        <f t="shared" si="468"/>
        <v>0</v>
      </c>
      <c r="AT208" s="18">
        <f t="shared" si="468"/>
        <v>0</v>
      </c>
      <c r="AU208" s="18">
        <f t="shared" si="468"/>
        <v>0</v>
      </c>
      <c r="AV208" s="18">
        <f t="shared" si="468"/>
        <v>0</v>
      </c>
      <c r="AW208" s="18">
        <f t="shared" si="468"/>
        <v>0</v>
      </c>
      <c r="AX208" s="18">
        <f t="shared" si="468"/>
        <v>0</v>
      </c>
      <c r="AY208" s="18">
        <f t="shared" si="468"/>
        <v>0</v>
      </c>
      <c r="AZ208" s="18">
        <f t="shared" si="468"/>
        <v>0</v>
      </c>
      <c r="BA208" s="18">
        <f t="shared" si="468"/>
        <v>0</v>
      </c>
      <c r="BB208" s="18">
        <f t="shared" si="468"/>
        <v>0</v>
      </c>
      <c r="BC208" s="18">
        <f t="shared" si="468"/>
        <v>0</v>
      </c>
      <c r="BD208" s="18">
        <f t="shared" si="468"/>
        <v>0</v>
      </c>
      <c r="BE208" s="18">
        <f t="shared" si="468"/>
        <v>0</v>
      </c>
      <c r="BF208" s="18">
        <f t="shared" si="468"/>
        <v>0</v>
      </c>
      <c r="BG208" s="18">
        <f t="shared" si="468"/>
        <v>0</v>
      </c>
      <c r="BH208" s="18">
        <f t="shared" si="468"/>
        <v>0</v>
      </c>
      <c r="BI208" s="18">
        <f t="shared" si="468"/>
        <v>0</v>
      </c>
      <c r="BJ208" s="18">
        <f t="shared" si="468"/>
        <v>0</v>
      </c>
      <c r="BK208" s="18">
        <f t="shared" si="468"/>
        <v>0</v>
      </c>
      <c r="BL208" s="18">
        <f t="shared" si="468"/>
        <v>0</v>
      </c>
      <c r="BM208" s="18">
        <f t="shared" si="468"/>
        <v>0</v>
      </c>
      <c r="BN208" s="18">
        <f t="shared" si="468"/>
        <v>0</v>
      </c>
      <c r="BO208" s="18">
        <f t="shared" si="468"/>
        <v>0</v>
      </c>
      <c r="BP208" s="18">
        <f t="shared" si="468"/>
        <v>0</v>
      </c>
      <c r="BQ208" s="18">
        <f t="shared" si="468"/>
        <v>0</v>
      </c>
      <c r="BR208" s="18">
        <f t="shared" si="468"/>
        <v>0</v>
      </c>
      <c r="BS208" s="18">
        <f t="shared" si="468"/>
        <v>0</v>
      </c>
      <c r="BT208" s="18">
        <f t="shared" si="468"/>
        <v>0</v>
      </c>
      <c r="BU208" s="18">
        <f t="shared" si="468"/>
        <v>0</v>
      </c>
      <c r="BV208" s="18">
        <f t="shared" si="468"/>
        <v>0</v>
      </c>
      <c r="BW208" s="18">
        <f t="shared" ref="BW208:EH208" si="469">BW1490</f>
        <v>0</v>
      </c>
      <c r="BX208" s="18">
        <f t="shared" si="469"/>
        <v>0</v>
      </c>
      <c r="BY208" s="18">
        <f t="shared" si="469"/>
        <v>0</v>
      </c>
      <c r="BZ208" s="18">
        <f t="shared" si="469"/>
        <v>0</v>
      </c>
      <c r="CA208" s="18">
        <f t="shared" si="469"/>
        <v>0</v>
      </c>
      <c r="CB208" s="18">
        <f t="shared" si="469"/>
        <v>0</v>
      </c>
      <c r="CC208" s="18">
        <f t="shared" si="469"/>
        <v>0</v>
      </c>
      <c r="CD208" s="18">
        <f t="shared" si="469"/>
        <v>0</v>
      </c>
      <c r="CE208" s="18">
        <f t="shared" si="469"/>
        <v>0</v>
      </c>
      <c r="CF208" s="18">
        <f t="shared" si="469"/>
        <v>0</v>
      </c>
      <c r="CG208" s="18">
        <f t="shared" si="469"/>
        <v>0</v>
      </c>
      <c r="CH208" s="18">
        <f t="shared" si="469"/>
        <v>0</v>
      </c>
      <c r="CI208" s="18">
        <f t="shared" si="469"/>
        <v>0</v>
      </c>
      <c r="CJ208" s="18">
        <f t="shared" si="469"/>
        <v>0</v>
      </c>
      <c r="CK208" s="18">
        <f t="shared" si="469"/>
        <v>0</v>
      </c>
      <c r="CL208" s="18">
        <f t="shared" si="469"/>
        <v>0</v>
      </c>
      <c r="CM208" s="18">
        <f t="shared" si="469"/>
        <v>0</v>
      </c>
      <c r="CN208" s="18">
        <f t="shared" si="469"/>
        <v>0</v>
      </c>
      <c r="CO208" s="18">
        <f t="shared" si="469"/>
        <v>0</v>
      </c>
      <c r="CP208" s="18">
        <f t="shared" si="469"/>
        <v>0</v>
      </c>
      <c r="CQ208" s="18">
        <f t="shared" si="469"/>
        <v>0</v>
      </c>
      <c r="CR208" s="18">
        <f t="shared" si="469"/>
        <v>0</v>
      </c>
      <c r="CS208" s="18">
        <f t="shared" si="469"/>
        <v>0</v>
      </c>
      <c r="CT208" s="18">
        <f t="shared" si="469"/>
        <v>0</v>
      </c>
      <c r="CU208" s="18">
        <f t="shared" si="469"/>
        <v>0</v>
      </c>
      <c r="CV208" s="18">
        <f t="shared" si="469"/>
        <v>0</v>
      </c>
      <c r="CW208" s="18">
        <f t="shared" si="469"/>
        <v>0</v>
      </c>
      <c r="CX208" s="18">
        <f t="shared" si="469"/>
        <v>0</v>
      </c>
      <c r="CY208" s="18">
        <f t="shared" si="469"/>
        <v>0</v>
      </c>
      <c r="CZ208" s="18">
        <f t="shared" si="469"/>
        <v>0</v>
      </c>
      <c r="DA208" s="18">
        <f t="shared" si="469"/>
        <v>0</v>
      </c>
      <c r="DB208" s="18">
        <f t="shared" si="469"/>
        <v>0</v>
      </c>
      <c r="DC208" s="18">
        <f t="shared" si="469"/>
        <v>0</v>
      </c>
      <c r="DD208" s="18">
        <f t="shared" si="469"/>
        <v>0</v>
      </c>
      <c r="DE208" s="18">
        <f t="shared" si="469"/>
        <v>0</v>
      </c>
      <c r="DF208" s="18">
        <f t="shared" si="469"/>
        <v>0</v>
      </c>
      <c r="DG208" s="18">
        <f t="shared" si="469"/>
        <v>0</v>
      </c>
      <c r="DH208" s="18">
        <f t="shared" si="469"/>
        <v>0</v>
      </c>
      <c r="DI208" s="18">
        <f t="shared" si="469"/>
        <v>0</v>
      </c>
      <c r="DJ208" s="18">
        <f t="shared" si="469"/>
        <v>0</v>
      </c>
      <c r="DK208" s="18">
        <f t="shared" si="469"/>
        <v>0</v>
      </c>
      <c r="DL208" s="18">
        <f t="shared" si="469"/>
        <v>0</v>
      </c>
      <c r="DM208" s="18">
        <f t="shared" si="469"/>
        <v>0</v>
      </c>
      <c r="DN208" s="18">
        <f t="shared" si="469"/>
        <v>0</v>
      </c>
      <c r="DO208" s="18">
        <f t="shared" si="469"/>
        <v>0</v>
      </c>
      <c r="DP208" s="18">
        <f t="shared" si="469"/>
        <v>0</v>
      </c>
      <c r="DQ208" s="18">
        <f t="shared" si="469"/>
        <v>0</v>
      </c>
      <c r="DR208" s="18">
        <f t="shared" si="469"/>
        <v>0</v>
      </c>
      <c r="DS208" s="18">
        <f t="shared" si="469"/>
        <v>0</v>
      </c>
      <c r="DT208" s="18">
        <f t="shared" si="469"/>
        <v>0</v>
      </c>
      <c r="DU208" s="18">
        <f t="shared" si="469"/>
        <v>0</v>
      </c>
      <c r="DV208" s="18">
        <f t="shared" si="469"/>
        <v>0</v>
      </c>
      <c r="DW208" s="18">
        <f t="shared" si="469"/>
        <v>0</v>
      </c>
      <c r="DX208" s="18">
        <f t="shared" si="469"/>
        <v>0</v>
      </c>
      <c r="DY208" s="18">
        <f t="shared" si="469"/>
        <v>0</v>
      </c>
      <c r="DZ208" s="18">
        <f t="shared" si="469"/>
        <v>0</v>
      </c>
      <c r="EA208" s="18">
        <f t="shared" si="469"/>
        <v>0</v>
      </c>
      <c r="EB208" s="18">
        <f t="shared" si="469"/>
        <v>0</v>
      </c>
      <c r="EC208" s="18">
        <f t="shared" si="469"/>
        <v>0</v>
      </c>
      <c r="ED208" s="18">
        <f t="shared" si="469"/>
        <v>0</v>
      </c>
      <c r="EE208" s="18">
        <f t="shared" si="469"/>
        <v>0</v>
      </c>
      <c r="EF208" s="18">
        <f t="shared" si="469"/>
        <v>0</v>
      </c>
      <c r="EG208" s="18">
        <f t="shared" si="469"/>
        <v>0</v>
      </c>
      <c r="EH208" s="18">
        <f t="shared" si="469"/>
        <v>0</v>
      </c>
      <c r="EI208" s="18">
        <f t="shared" ref="EI208:FR208" si="470">EI1490</f>
        <v>0</v>
      </c>
      <c r="EJ208" s="18">
        <f t="shared" si="470"/>
        <v>0</v>
      </c>
      <c r="EK208" s="18">
        <f t="shared" si="470"/>
        <v>0</v>
      </c>
      <c r="EL208" s="18">
        <f t="shared" si="470"/>
        <v>0</v>
      </c>
      <c r="EM208" s="18">
        <f t="shared" si="470"/>
        <v>0</v>
      </c>
      <c r="EN208" s="18">
        <f t="shared" si="470"/>
        <v>0</v>
      </c>
      <c r="EO208" s="18">
        <f t="shared" si="470"/>
        <v>0</v>
      </c>
      <c r="EP208" s="18">
        <f t="shared" si="470"/>
        <v>0</v>
      </c>
      <c r="EQ208" s="18">
        <f t="shared" si="470"/>
        <v>0</v>
      </c>
      <c r="ER208" s="18">
        <f t="shared" si="470"/>
        <v>0</v>
      </c>
      <c r="ES208" s="18">
        <f t="shared" si="470"/>
        <v>0</v>
      </c>
      <c r="ET208" s="18">
        <f t="shared" si="470"/>
        <v>0</v>
      </c>
      <c r="EU208" s="18">
        <f t="shared" si="470"/>
        <v>0</v>
      </c>
      <c r="EV208" s="18">
        <f t="shared" si="470"/>
        <v>0</v>
      </c>
      <c r="EW208" s="18">
        <f t="shared" si="470"/>
        <v>0</v>
      </c>
      <c r="EX208" s="18">
        <f t="shared" si="470"/>
        <v>0</v>
      </c>
      <c r="EY208" s="18">
        <f t="shared" si="470"/>
        <v>0</v>
      </c>
      <c r="EZ208" s="18">
        <f t="shared" si="470"/>
        <v>0</v>
      </c>
      <c r="FA208" s="18">
        <f t="shared" si="470"/>
        <v>0</v>
      </c>
      <c r="FB208" s="18">
        <f t="shared" si="470"/>
        <v>0</v>
      </c>
      <c r="FC208" s="18">
        <f t="shared" si="470"/>
        <v>0</v>
      </c>
      <c r="FD208" s="18">
        <f t="shared" si="470"/>
        <v>0</v>
      </c>
      <c r="FE208" s="18">
        <f t="shared" si="470"/>
        <v>0</v>
      </c>
      <c r="FF208" s="18">
        <f t="shared" si="470"/>
        <v>0</v>
      </c>
      <c r="FG208" s="18">
        <f t="shared" si="470"/>
        <v>0</v>
      </c>
      <c r="FH208" s="18">
        <f t="shared" si="470"/>
        <v>0</v>
      </c>
      <c r="FI208" s="18">
        <f t="shared" si="470"/>
        <v>0</v>
      </c>
      <c r="FJ208" s="18">
        <f t="shared" si="470"/>
        <v>0</v>
      </c>
      <c r="FK208" s="18">
        <f t="shared" si="470"/>
        <v>0</v>
      </c>
      <c r="FL208" s="18">
        <f t="shared" si="470"/>
        <v>0</v>
      </c>
      <c r="FM208" s="18">
        <f t="shared" si="470"/>
        <v>0</v>
      </c>
      <c r="FN208" s="18">
        <f t="shared" si="470"/>
        <v>0</v>
      </c>
      <c r="FO208" s="18">
        <f t="shared" si="470"/>
        <v>0</v>
      </c>
      <c r="FP208" s="18">
        <f t="shared" si="470"/>
        <v>0</v>
      </c>
      <c r="FQ208" s="18">
        <f t="shared" si="470"/>
        <v>0</v>
      </c>
      <c r="FR208" s="18">
        <f t="shared" si="470"/>
        <v>0</v>
      </c>
    </row>
    <row r="209" spans="2:174">
      <c r="C209" s="184" t="s">
        <v>1071</v>
      </c>
      <c r="D209" s="145" t="s">
        <v>974</v>
      </c>
      <c r="E209" s="97"/>
      <c r="F209" s="97"/>
      <c r="G209" s="97"/>
      <c r="H209" s="97"/>
      <c r="I209" s="167">
        <f>SUM(J209:FR209)</f>
        <v>-235289.75000000006</v>
      </c>
      <c r="J209" s="98">
        <f>SUM(J205:J208)</f>
        <v>0</v>
      </c>
      <c r="K209" s="98">
        <f t="shared" ref="K209:BV209" si="471">SUM(K205:K208)</f>
        <v>0</v>
      </c>
      <c r="L209" s="98">
        <f t="shared" si="471"/>
        <v>0</v>
      </c>
      <c r="M209" s="98">
        <f t="shared" si="471"/>
        <v>0</v>
      </c>
      <c r="N209" s="98">
        <f t="shared" si="471"/>
        <v>0</v>
      </c>
      <c r="O209" s="98">
        <f t="shared" si="471"/>
        <v>0</v>
      </c>
      <c r="P209" s="98">
        <f t="shared" si="471"/>
        <v>0</v>
      </c>
      <c r="Q209" s="98">
        <f t="shared" si="471"/>
        <v>0</v>
      </c>
      <c r="R209" s="98">
        <f t="shared" si="471"/>
        <v>0</v>
      </c>
      <c r="S209" s="98">
        <f t="shared" si="471"/>
        <v>0</v>
      </c>
      <c r="T209" s="98">
        <f t="shared" si="471"/>
        <v>0</v>
      </c>
      <c r="U209" s="98">
        <f t="shared" si="471"/>
        <v>0</v>
      </c>
      <c r="V209" s="98">
        <f t="shared" si="471"/>
        <v>0</v>
      </c>
      <c r="W209" s="98">
        <f t="shared" si="471"/>
        <v>0</v>
      </c>
      <c r="X209" s="98">
        <f t="shared" si="471"/>
        <v>0</v>
      </c>
      <c r="Y209" s="98">
        <f>SUM(Y205:Y208)</f>
        <v>0</v>
      </c>
      <c r="Z209" s="98">
        <f>SUM(Z205:Z208)</f>
        <v>0</v>
      </c>
      <c r="AA209" s="98">
        <f t="shared" si="471"/>
        <v>0</v>
      </c>
      <c r="AB209" s="98">
        <f t="shared" si="471"/>
        <v>41.9</v>
      </c>
      <c r="AC209" s="98">
        <f t="shared" si="471"/>
        <v>-1459.94</v>
      </c>
      <c r="AD209" s="98">
        <f t="shared" si="471"/>
        <v>-1070.5700000000002</v>
      </c>
      <c r="AE209" s="98">
        <f t="shared" si="471"/>
        <v>-428.8</v>
      </c>
      <c r="AF209" s="98">
        <f t="shared" si="471"/>
        <v>-138.03</v>
      </c>
      <c r="AG209" s="98">
        <f t="shared" si="471"/>
        <v>-1270.69</v>
      </c>
      <c r="AH209" s="98">
        <f t="shared" si="471"/>
        <v>-1058.99</v>
      </c>
      <c r="AI209" s="98">
        <f t="shared" si="471"/>
        <v>-400.92</v>
      </c>
      <c r="AJ209" s="98">
        <f t="shared" si="471"/>
        <v>-145.83000000000001</v>
      </c>
      <c r="AK209" s="98">
        <f t="shared" si="471"/>
        <v>-1313.38</v>
      </c>
      <c r="AL209" s="98">
        <f t="shared" si="471"/>
        <v>-1116.8699999999999</v>
      </c>
      <c r="AM209" s="98">
        <f t="shared" si="471"/>
        <v>-438.39</v>
      </c>
      <c r="AN209" s="98">
        <f t="shared" si="471"/>
        <v>-138.35</v>
      </c>
      <c r="AO209" s="98">
        <f t="shared" si="471"/>
        <v>-1306.04</v>
      </c>
      <c r="AP209" s="98">
        <f t="shared" si="471"/>
        <v>-1109.6099999999999</v>
      </c>
      <c r="AQ209" s="98">
        <f t="shared" si="471"/>
        <v>-431.15</v>
      </c>
      <c r="AR209" s="98">
        <f t="shared" si="471"/>
        <v>-131.05000000000001</v>
      </c>
      <c r="AS209" s="98">
        <f t="shared" si="471"/>
        <v>-1298.74</v>
      </c>
      <c r="AT209" s="98">
        <f t="shared" si="471"/>
        <v>-1075.44</v>
      </c>
      <c r="AU209" s="98">
        <f t="shared" si="471"/>
        <v>-399.7</v>
      </c>
      <c r="AV209" s="98">
        <f t="shared" si="471"/>
        <v>-105.16</v>
      </c>
      <c r="AW209" s="98">
        <f t="shared" si="471"/>
        <v>-1272.8399999999999</v>
      </c>
      <c r="AX209" s="98">
        <f t="shared" si="471"/>
        <v>-1075.56</v>
      </c>
      <c r="AY209" s="98">
        <f t="shared" si="471"/>
        <v>-396.76</v>
      </c>
      <c r="AZ209" s="98">
        <f t="shared" si="471"/>
        <v>-96.32</v>
      </c>
      <c r="BA209" s="98">
        <f t="shared" si="471"/>
        <v>-1264.01</v>
      </c>
      <c r="BB209" s="98">
        <f t="shared" si="471"/>
        <v>-1067.44</v>
      </c>
      <c r="BC209" s="98">
        <f t="shared" si="471"/>
        <v>-388.57</v>
      </c>
      <c r="BD209" s="98">
        <f t="shared" si="471"/>
        <v>-88.06</v>
      </c>
      <c r="BE209" s="98">
        <f t="shared" si="471"/>
        <v>-1255.75</v>
      </c>
      <c r="BF209" s="98">
        <f t="shared" si="471"/>
        <v>-1065.3599999999999</v>
      </c>
      <c r="BG209" s="98">
        <f t="shared" si="471"/>
        <v>-373.95</v>
      </c>
      <c r="BH209" s="98">
        <f t="shared" si="471"/>
        <v>-79.88</v>
      </c>
      <c r="BI209" s="98">
        <f t="shared" si="471"/>
        <v>-1247.57</v>
      </c>
      <c r="BJ209" s="98">
        <f t="shared" si="471"/>
        <v>-1117.23</v>
      </c>
      <c r="BK209" s="98">
        <f t="shared" si="471"/>
        <v>-303.89</v>
      </c>
      <c r="BL209" s="98">
        <f t="shared" si="471"/>
        <v>-72.05</v>
      </c>
      <c r="BM209" s="98">
        <f t="shared" si="471"/>
        <v>-1239.74</v>
      </c>
      <c r="BN209" s="98">
        <f t="shared" si="471"/>
        <v>-1662.54</v>
      </c>
      <c r="BO209" s="98">
        <f t="shared" si="471"/>
        <v>-567.5</v>
      </c>
      <c r="BP209" s="98">
        <f t="shared" si="471"/>
        <v>-68.150000000000006</v>
      </c>
      <c r="BQ209" s="98">
        <f t="shared" si="471"/>
        <v>-2020.05</v>
      </c>
      <c r="BR209" s="98">
        <f t="shared" si="471"/>
        <v>-1840.17</v>
      </c>
      <c r="BS209" s="98">
        <f t="shared" si="471"/>
        <v>-697.71</v>
      </c>
      <c r="BT209" s="98">
        <f t="shared" si="471"/>
        <v>-187.08</v>
      </c>
      <c r="BU209" s="98">
        <f t="shared" si="471"/>
        <v>-2195.61</v>
      </c>
      <c r="BV209" s="98">
        <f t="shared" si="471"/>
        <v>-2009.5700000000002</v>
      </c>
      <c r="BW209" s="98">
        <f t="shared" ref="BW209:EH209" si="472">SUM(BW205:BW208)</f>
        <v>-837.83</v>
      </c>
      <c r="BX209" s="98">
        <f t="shared" si="472"/>
        <v>-315.3</v>
      </c>
      <c r="BY209" s="98">
        <f t="shared" si="472"/>
        <v>-2381.2399999999998</v>
      </c>
      <c r="BZ209" s="98">
        <f t="shared" si="472"/>
        <v>-2181.59</v>
      </c>
      <c r="CA209" s="98">
        <f t="shared" si="472"/>
        <v>-983.85</v>
      </c>
      <c r="CB209" s="98">
        <f t="shared" si="472"/>
        <v>-454.61</v>
      </c>
      <c r="CC209" s="98">
        <f t="shared" si="472"/>
        <v>-2579.62</v>
      </c>
      <c r="CD209" s="98">
        <f t="shared" si="472"/>
        <v>-2378.3499999999995</v>
      </c>
      <c r="CE209" s="98">
        <f t="shared" si="472"/>
        <v>-1144.8699999999999</v>
      </c>
      <c r="CF209" s="98">
        <f t="shared" si="472"/>
        <v>-597.70000000000005</v>
      </c>
      <c r="CG209" s="98">
        <f t="shared" si="472"/>
        <v>-2783.49</v>
      </c>
      <c r="CH209" s="98">
        <f t="shared" si="472"/>
        <v>-2068.9499999999998</v>
      </c>
      <c r="CI209" s="98">
        <f t="shared" si="472"/>
        <v>-954.87</v>
      </c>
      <c r="CJ209" s="98">
        <f t="shared" si="472"/>
        <v>-438.82999999999993</v>
      </c>
      <c r="CK209" s="98">
        <f t="shared" si="472"/>
        <v>-2439.84</v>
      </c>
      <c r="CL209" s="98">
        <f t="shared" si="472"/>
        <v>-2261.5500000000002</v>
      </c>
      <c r="CM209" s="98">
        <f t="shared" si="472"/>
        <v>-1063.42</v>
      </c>
      <c r="CN209" s="98">
        <f t="shared" si="472"/>
        <v>-507.71000000000004</v>
      </c>
      <c r="CO209" s="98">
        <f t="shared" si="472"/>
        <v>-2560.91</v>
      </c>
      <c r="CP209" s="98">
        <f t="shared" si="472"/>
        <v>-2314.19</v>
      </c>
      <c r="CQ209" s="98">
        <f t="shared" si="472"/>
        <v>-1105.46</v>
      </c>
      <c r="CR209" s="98">
        <f t="shared" si="472"/>
        <v>-571.15</v>
      </c>
      <c r="CS209" s="98">
        <f t="shared" si="472"/>
        <v>-2668.89</v>
      </c>
      <c r="CT209" s="98">
        <f t="shared" si="472"/>
        <v>-2559.54</v>
      </c>
      <c r="CU209" s="98">
        <f t="shared" si="472"/>
        <v>-1282.2</v>
      </c>
      <c r="CV209" s="98">
        <f t="shared" si="472"/>
        <v>-712.7</v>
      </c>
      <c r="CW209" s="98">
        <f t="shared" si="472"/>
        <v>-2930.63</v>
      </c>
      <c r="CX209" s="98">
        <f t="shared" si="472"/>
        <v>-2579.08</v>
      </c>
      <c r="CY209" s="98">
        <f t="shared" si="472"/>
        <v>-1339.82</v>
      </c>
      <c r="CZ209" s="98">
        <f t="shared" si="472"/>
        <v>-764.92</v>
      </c>
      <c r="DA209" s="98">
        <f t="shared" si="472"/>
        <v>-2976.89</v>
      </c>
      <c r="DB209" s="98">
        <f t="shared" si="472"/>
        <v>-2783.37</v>
      </c>
      <c r="DC209" s="98">
        <f t="shared" si="472"/>
        <v>-1431.13</v>
      </c>
      <c r="DD209" s="98">
        <f t="shared" si="472"/>
        <v>-827.12</v>
      </c>
      <c r="DE209" s="98">
        <f t="shared" si="472"/>
        <v>-3146.13</v>
      </c>
      <c r="DF209" s="98">
        <f t="shared" si="472"/>
        <v>-2808.8</v>
      </c>
      <c r="DG209" s="98">
        <f t="shared" si="472"/>
        <v>-1442.08</v>
      </c>
      <c r="DH209" s="98">
        <f t="shared" si="472"/>
        <v>-837.37</v>
      </c>
      <c r="DI209" s="98">
        <f t="shared" si="472"/>
        <v>-3183.41</v>
      </c>
      <c r="DJ209" s="98">
        <f t="shared" si="472"/>
        <v>-2847.24</v>
      </c>
      <c r="DK209" s="98">
        <f t="shared" si="472"/>
        <v>-1463.2</v>
      </c>
      <c r="DL209" s="98">
        <f t="shared" si="472"/>
        <v>-844.97</v>
      </c>
      <c r="DM209" s="98">
        <f t="shared" si="472"/>
        <v>-3218.8</v>
      </c>
      <c r="DN209" s="98">
        <f t="shared" si="472"/>
        <v>-2854.66</v>
      </c>
      <c r="DO209" s="98">
        <f t="shared" si="472"/>
        <v>-1462.2</v>
      </c>
      <c r="DP209" s="98">
        <f t="shared" si="472"/>
        <v>-840.14</v>
      </c>
      <c r="DQ209" s="98">
        <f t="shared" si="472"/>
        <v>-3228.3</v>
      </c>
      <c r="DR209" s="98">
        <f t="shared" si="472"/>
        <v>-2908.8</v>
      </c>
      <c r="DS209" s="98">
        <f t="shared" si="472"/>
        <v>-1493.18</v>
      </c>
      <c r="DT209" s="98">
        <f t="shared" si="472"/>
        <v>-860.71</v>
      </c>
      <c r="DU209" s="98">
        <f t="shared" si="472"/>
        <v>-3288.31</v>
      </c>
      <c r="DV209" s="98">
        <f t="shared" si="472"/>
        <v>-2943.13</v>
      </c>
      <c r="DW209" s="98">
        <f t="shared" si="472"/>
        <v>-1495.58</v>
      </c>
      <c r="DX209" s="98">
        <f t="shared" si="472"/>
        <v>-854.45</v>
      </c>
      <c r="DY209" s="98">
        <f t="shared" si="472"/>
        <v>-3338.54</v>
      </c>
      <c r="DZ209" s="98">
        <f t="shared" si="472"/>
        <v>-3063.35</v>
      </c>
      <c r="EA209" s="98">
        <f t="shared" si="472"/>
        <v>-1571.65</v>
      </c>
      <c r="EB209" s="98">
        <f t="shared" si="472"/>
        <v>-878.38</v>
      </c>
      <c r="EC209" s="98">
        <f t="shared" si="472"/>
        <v>-3409.65</v>
      </c>
      <c r="ED209" s="98">
        <f t="shared" si="472"/>
        <v>-3134.74</v>
      </c>
      <c r="EE209" s="98">
        <f t="shared" si="472"/>
        <v>-1613.74</v>
      </c>
      <c r="EF209" s="98">
        <f t="shared" si="472"/>
        <v>-933.89</v>
      </c>
      <c r="EG209" s="98">
        <f t="shared" si="472"/>
        <v>-3541.28</v>
      </c>
      <c r="EH209" s="98">
        <f t="shared" si="472"/>
        <v>-3205.38</v>
      </c>
      <c r="EI209" s="98">
        <f t="shared" ref="EI209:FR209" si="473">SUM(EI205:EI208)</f>
        <v>-1655.12</v>
      </c>
      <c r="EJ209" s="98">
        <f t="shared" si="473"/>
        <v>-962.15</v>
      </c>
      <c r="EK209" s="98">
        <f t="shared" si="473"/>
        <v>-3619.63</v>
      </c>
      <c r="EL209" s="98">
        <f t="shared" si="473"/>
        <v>-3255.98</v>
      </c>
      <c r="EM209" s="98">
        <f t="shared" si="473"/>
        <v>-1682.34</v>
      </c>
      <c r="EN209" s="98">
        <f t="shared" si="473"/>
        <v>-985.26</v>
      </c>
      <c r="EO209" s="98">
        <f t="shared" si="473"/>
        <v>-3686.1</v>
      </c>
      <c r="EP209" s="98">
        <f t="shared" si="473"/>
        <v>-3331.46</v>
      </c>
      <c r="EQ209" s="98">
        <f t="shared" si="473"/>
        <v>-1705.85</v>
      </c>
      <c r="ER209" s="98">
        <f t="shared" si="473"/>
        <v>-978.77</v>
      </c>
      <c r="ES209" s="98">
        <f t="shared" si="473"/>
        <v>-3763.89</v>
      </c>
      <c r="ET209" s="98">
        <f t="shared" si="473"/>
        <v>-3414.91</v>
      </c>
      <c r="EU209" s="98">
        <f t="shared" si="473"/>
        <v>-1755.04</v>
      </c>
      <c r="EV209" s="98">
        <f t="shared" si="473"/>
        <v>-1012.62</v>
      </c>
      <c r="EW209" s="98">
        <f t="shared" si="473"/>
        <v>-3856.65</v>
      </c>
      <c r="EX209" s="98">
        <f t="shared" si="473"/>
        <v>-3592.9</v>
      </c>
      <c r="EY209" s="98">
        <f t="shared" si="473"/>
        <v>-1869</v>
      </c>
      <c r="EZ209" s="98">
        <f t="shared" si="473"/>
        <v>-1097.98</v>
      </c>
      <c r="FA209" s="98">
        <f t="shared" si="473"/>
        <v>-4051.58</v>
      </c>
      <c r="FB209" s="98">
        <f t="shared" si="473"/>
        <v>-3658.69</v>
      </c>
      <c r="FC209" s="98">
        <f t="shared" si="473"/>
        <v>-1905.83</v>
      </c>
      <c r="FD209" s="98">
        <f t="shared" si="473"/>
        <v>-1128.79</v>
      </c>
      <c r="FE209" s="98">
        <f t="shared" si="473"/>
        <v>-4137.01</v>
      </c>
      <c r="FF209" s="98">
        <f t="shared" si="473"/>
        <v>-3794.45</v>
      </c>
      <c r="FG209" s="98">
        <f t="shared" si="473"/>
        <v>-1990.2</v>
      </c>
      <c r="FH209" s="98">
        <f t="shared" si="473"/>
        <v>-1183.25</v>
      </c>
      <c r="FI209" s="98">
        <f t="shared" si="473"/>
        <v>-4274.72</v>
      </c>
      <c r="FJ209" s="98">
        <f t="shared" si="473"/>
        <v>-3925.48</v>
      </c>
      <c r="FK209" s="98">
        <f t="shared" si="473"/>
        <v>-2071.31</v>
      </c>
      <c r="FL209" s="98">
        <f t="shared" si="473"/>
        <v>0</v>
      </c>
      <c r="FM209" s="98">
        <f t="shared" si="473"/>
        <v>0</v>
      </c>
      <c r="FN209" s="98">
        <f t="shared" si="473"/>
        <v>0</v>
      </c>
      <c r="FO209" s="98">
        <f t="shared" si="473"/>
        <v>0</v>
      </c>
      <c r="FP209" s="98">
        <f t="shared" si="473"/>
        <v>0</v>
      </c>
      <c r="FQ209" s="98">
        <f t="shared" si="473"/>
        <v>0</v>
      </c>
      <c r="FR209" s="98">
        <f t="shared" si="473"/>
        <v>0</v>
      </c>
    </row>
    <row r="210" spans="2:174">
      <c r="F210" s="181"/>
    </row>
    <row r="211" spans="2:174">
      <c r="C211" s="39" t="s">
        <v>113</v>
      </c>
      <c r="D211" s="144" t="s">
        <v>974</v>
      </c>
      <c r="F211" s="181"/>
      <c r="I211" s="167">
        <f ca="1">SUM(J211:FR211)</f>
        <v>943356.07168680453</v>
      </c>
      <c r="J211" s="18">
        <f ca="1">J203+J209</f>
        <v>0</v>
      </c>
      <c r="K211" s="18">
        <f t="shared" ref="K211:BV211" ca="1" si="474">K203+K209</f>
        <v>0</v>
      </c>
      <c r="L211" s="18">
        <f t="shared" ca="1" si="474"/>
        <v>0</v>
      </c>
      <c r="M211" s="18">
        <f t="shared" ca="1" si="474"/>
        <v>0</v>
      </c>
      <c r="N211" s="18">
        <f t="shared" ca="1" si="474"/>
        <v>0</v>
      </c>
      <c r="O211" s="18">
        <f t="shared" ca="1" si="474"/>
        <v>0</v>
      </c>
      <c r="P211" s="18">
        <f t="shared" ca="1" si="474"/>
        <v>0</v>
      </c>
      <c r="Q211" s="18">
        <f t="shared" ca="1" si="474"/>
        <v>0</v>
      </c>
      <c r="R211" s="18">
        <f t="shared" ca="1" si="474"/>
        <v>0</v>
      </c>
      <c r="S211" s="18">
        <f t="shared" ca="1" si="474"/>
        <v>0</v>
      </c>
      <c r="T211" s="18">
        <f t="shared" ca="1" si="474"/>
        <v>0</v>
      </c>
      <c r="U211" s="18">
        <f t="shared" ca="1" si="474"/>
        <v>0</v>
      </c>
      <c r="V211" s="18">
        <f t="shared" ca="1" si="474"/>
        <v>0</v>
      </c>
      <c r="W211" s="18">
        <f t="shared" ca="1" si="474"/>
        <v>0</v>
      </c>
      <c r="X211" s="18">
        <f t="shared" ca="1" si="474"/>
        <v>0</v>
      </c>
      <c r="Y211" s="18">
        <f t="shared" ca="1" si="474"/>
        <v>0</v>
      </c>
      <c r="Z211" s="18">
        <f t="shared" ca="1" si="474"/>
        <v>0</v>
      </c>
      <c r="AA211" s="18">
        <f t="shared" ca="1" si="474"/>
        <v>0</v>
      </c>
      <c r="AB211" s="18">
        <f t="shared" ca="1" si="474"/>
        <v>-1396.2106114294006</v>
      </c>
      <c r="AC211" s="18">
        <f t="shared" ca="1" si="474"/>
        <v>5147.4684706469016</v>
      </c>
      <c r="AD211" s="18">
        <f t="shared" ca="1" si="474"/>
        <v>4322.5576040327505</v>
      </c>
      <c r="AE211" s="18">
        <f t="shared" ca="1" si="474"/>
        <v>267.19651973984782</v>
      </c>
      <c r="AF211" s="18">
        <f t="shared" ca="1" si="474"/>
        <v>-7105.3328442607663</v>
      </c>
      <c r="AG211" s="18">
        <f t="shared" ca="1" si="474"/>
        <v>3653.5215528071262</v>
      </c>
      <c r="AH211" s="18">
        <f t="shared" ca="1" si="474"/>
        <v>2607.5893944822537</v>
      </c>
      <c r="AI211" s="18">
        <f t="shared" ca="1" si="474"/>
        <v>-1664.5098831061641</v>
      </c>
      <c r="AJ211" s="18">
        <f t="shared" ca="1" si="474"/>
        <v>-3369.6850901958505</v>
      </c>
      <c r="AK211" s="18">
        <f t="shared" ca="1" si="474"/>
        <v>4240.6386577078174</v>
      </c>
      <c r="AL211" s="18">
        <f t="shared" ca="1" si="474"/>
        <v>3188.7553187797912</v>
      </c>
      <c r="AM211" s="18">
        <f t="shared" ca="1" si="474"/>
        <v>-1206.4155918498886</v>
      </c>
      <c r="AN211" s="18">
        <f t="shared" ca="1" si="474"/>
        <v>-3195.7534849277013</v>
      </c>
      <c r="AO211" s="18">
        <f t="shared" ca="1" si="474"/>
        <v>4417.9663643192316</v>
      </c>
      <c r="AP211" s="18">
        <f t="shared" ca="1" si="474"/>
        <v>3887.9620817821005</v>
      </c>
      <c r="AQ211" s="18">
        <f t="shared" ca="1" si="474"/>
        <v>-498.57642703314957</v>
      </c>
      <c r="AR211" s="18">
        <f t="shared" ca="1" si="474"/>
        <v>-2473.8494046047044</v>
      </c>
      <c r="AS211" s="18">
        <f t="shared" ca="1" si="474"/>
        <v>5149.0441412561686</v>
      </c>
      <c r="AT211" s="18">
        <f t="shared" ca="1" si="474"/>
        <v>3862.4298748467832</v>
      </c>
      <c r="AU211" s="18">
        <f t="shared" ca="1" si="474"/>
        <v>-451.12007405376715</v>
      </c>
      <c r="AV211" s="18">
        <f t="shared" ca="1" si="474"/>
        <v>-2386.7762565531893</v>
      </c>
      <c r="AW211" s="18">
        <f t="shared" ca="1" si="474"/>
        <v>5237.2896338800138</v>
      </c>
      <c r="AX211" s="18">
        <f t="shared" ca="1" si="474"/>
        <v>4143.2648005623778</v>
      </c>
      <c r="AY211" s="18">
        <f t="shared" ca="1" si="474"/>
        <v>-237.23751833978326</v>
      </c>
      <c r="AZ211" s="18">
        <f t="shared" ca="1" si="474"/>
        <v>-2205.8932121182638</v>
      </c>
      <c r="BA211" s="18">
        <f t="shared" ca="1" si="474"/>
        <v>5420.5787577473784</v>
      </c>
      <c r="BB211" s="18">
        <f t="shared" ca="1" si="474"/>
        <v>4340.9859734718375</v>
      </c>
      <c r="BC211" s="18">
        <f t="shared" ca="1" si="474"/>
        <v>-34.638127759816882</v>
      </c>
      <c r="BD211" s="18">
        <f t="shared" ca="1" si="474"/>
        <v>-1998.2900251811684</v>
      </c>
      <c r="BE211" s="18">
        <f t="shared" ca="1" si="474"/>
        <v>5630.8934663364671</v>
      </c>
      <c r="BF211" s="18">
        <f t="shared" ca="1" si="474"/>
        <v>4541.7985512607293</v>
      </c>
      <c r="BG211" s="18">
        <f t="shared" ca="1" si="474"/>
        <v>183.60097641415024</v>
      </c>
      <c r="BH211" s="18">
        <f t="shared" ca="1" si="474"/>
        <v>-1779.2560115775559</v>
      </c>
      <c r="BI211" s="18">
        <f t="shared" ca="1" si="474"/>
        <v>5852.7864514996181</v>
      </c>
      <c r="BJ211" s="18">
        <f t="shared" ca="1" si="474"/>
        <v>4762.9466410362384</v>
      </c>
      <c r="BK211" s="18">
        <f t="shared" ca="1" si="474"/>
        <v>596.55515776926848</v>
      </c>
      <c r="BL211" s="18">
        <f t="shared" ca="1" si="474"/>
        <v>-1423.7231265587623</v>
      </c>
      <c r="BM211" s="18">
        <f t="shared" ca="1" si="474"/>
        <v>6211.3940552054955</v>
      </c>
      <c r="BN211" s="18">
        <f t="shared" ca="1" si="474"/>
        <v>7087.6867332369266</v>
      </c>
      <c r="BO211" s="18">
        <f t="shared" ca="1" si="474"/>
        <v>2419.3344323482916</v>
      </c>
      <c r="BP211" s="18">
        <f t="shared" ca="1" si="474"/>
        <v>290.51350224565488</v>
      </c>
      <c r="BQ211" s="18">
        <f t="shared" ca="1" si="474"/>
        <v>8611.7811669570638</v>
      </c>
      <c r="BR211" s="18">
        <f t="shared" ca="1" si="474"/>
        <v>7844.9288242029215</v>
      </c>
      <c r="BS211" s="18">
        <f t="shared" ca="1" si="474"/>
        <v>2974.4235718469995</v>
      </c>
      <c r="BT211" s="18">
        <f t="shared" ca="1" si="474"/>
        <v>797.52646227986759</v>
      </c>
      <c r="BU211" s="18">
        <f t="shared" ca="1" si="474"/>
        <v>9360.2490379653154</v>
      </c>
      <c r="BV211" s="18">
        <f t="shared" ca="1" si="474"/>
        <v>8567.1326673514995</v>
      </c>
      <c r="BW211" s="18">
        <f t="shared" ref="BW211:EH211" ca="1" si="475">BW203+BW209</f>
        <v>3571.7920981625548</v>
      </c>
      <c r="BX211" s="18">
        <f t="shared" ca="1" si="475"/>
        <v>1344.1484444983228</v>
      </c>
      <c r="BY211" s="18">
        <f t="shared" ca="1" si="475"/>
        <v>10151.610472762002</v>
      </c>
      <c r="BZ211" s="18">
        <f t="shared" ca="1" si="475"/>
        <v>9300.4494700745036</v>
      </c>
      <c r="CA211" s="18">
        <f t="shared" ca="1" si="475"/>
        <v>4194.305671649834</v>
      </c>
      <c r="CB211" s="18">
        <f t="shared" ca="1" si="475"/>
        <v>1938.0958387546048</v>
      </c>
      <c r="CC211" s="18">
        <f t="shared" ca="1" si="475"/>
        <v>10997.339721904522</v>
      </c>
      <c r="CD211" s="18">
        <f t="shared" ca="1" si="475"/>
        <v>10139.279974221987</v>
      </c>
      <c r="CE211" s="18">
        <f t="shared" ca="1" si="475"/>
        <v>4880.7408903284513</v>
      </c>
      <c r="CF211" s="18">
        <f t="shared" ca="1" si="475"/>
        <v>2548.0923979876061</v>
      </c>
      <c r="CG211" s="18">
        <f t="shared" ca="1" si="475"/>
        <v>11866.445752900909</v>
      </c>
      <c r="CH211" s="18">
        <f t="shared" ca="1" si="475"/>
        <v>8820.2748073680741</v>
      </c>
      <c r="CI211" s="18">
        <f t="shared" ca="1" si="475"/>
        <v>4070.7784203575757</v>
      </c>
      <c r="CJ211" s="18">
        <f t="shared" ca="1" si="475"/>
        <v>1870.8200107086168</v>
      </c>
      <c r="CK211" s="18">
        <f t="shared" ca="1" si="475"/>
        <v>10401.440885301892</v>
      </c>
      <c r="CL211" s="18">
        <f t="shared" ca="1" si="475"/>
        <v>9641.3441822490277</v>
      </c>
      <c r="CM211" s="18">
        <f t="shared" ca="1" si="475"/>
        <v>4533.5137709038763</v>
      </c>
      <c r="CN211" s="18">
        <f t="shared" ca="1" si="475"/>
        <v>2164.4546407338585</v>
      </c>
      <c r="CO211" s="18">
        <f t="shared" ca="1" si="475"/>
        <v>10917.566081505027</v>
      </c>
      <c r="CP211" s="18">
        <f t="shared" ca="1" si="475"/>
        <v>9865.7539670092374</v>
      </c>
      <c r="CQ211" s="18">
        <f t="shared" ca="1" si="475"/>
        <v>4712.7335178288804</v>
      </c>
      <c r="CR211" s="18">
        <f t="shared" ca="1" si="475"/>
        <v>2434.9273328939548</v>
      </c>
      <c r="CS211" s="18">
        <f t="shared" ca="1" si="475"/>
        <v>11377.907003492541</v>
      </c>
      <c r="CT211" s="18">
        <f t="shared" ca="1" si="475"/>
        <v>10911.717852448353</v>
      </c>
      <c r="CU211" s="18">
        <f t="shared" ca="1" si="475"/>
        <v>5466.1966022723382</v>
      </c>
      <c r="CV211" s="18">
        <f t="shared" ca="1" si="475"/>
        <v>3038.3330428724039</v>
      </c>
      <c r="CW211" s="18">
        <f t="shared" ca="1" si="475"/>
        <v>12493.761860227351</v>
      </c>
      <c r="CX211" s="18">
        <f t="shared" ca="1" si="475"/>
        <v>10995.020549335482</v>
      </c>
      <c r="CY211" s="18">
        <f t="shared" ca="1" si="475"/>
        <v>5711.8872281759268</v>
      </c>
      <c r="CZ211" s="18">
        <f t="shared" ca="1" si="475"/>
        <v>3260.9798921345646</v>
      </c>
      <c r="DA211" s="18">
        <f t="shared" ca="1" si="475"/>
        <v>12690.941928103493</v>
      </c>
      <c r="DB211" s="18">
        <f t="shared" ca="1" si="475"/>
        <v>11865.942422742781</v>
      </c>
      <c r="DC211" s="18">
        <f t="shared" ca="1" si="475"/>
        <v>6101.1158709946812</v>
      </c>
      <c r="DD211" s="18">
        <f t="shared" ca="1" si="475"/>
        <v>3526.1299416432303</v>
      </c>
      <c r="DE211" s="18">
        <f t="shared" ca="1" si="475"/>
        <v>13412.425923808834</v>
      </c>
      <c r="DF211" s="18">
        <f t="shared" ca="1" si="475"/>
        <v>11974.331916436764</v>
      </c>
      <c r="DG211" s="18">
        <f t="shared" ca="1" si="475"/>
        <v>6147.801375199585</v>
      </c>
      <c r="DH211" s="18">
        <f t="shared" ca="1" si="475"/>
        <v>3569.8163866711875</v>
      </c>
      <c r="DI211" s="18">
        <f t="shared" ca="1" si="475"/>
        <v>13571.365892384583</v>
      </c>
      <c r="DJ211" s="18">
        <f t="shared" ca="1" si="475"/>
        <v>12138.249829392842</v>
      </c>
      <c r="DK211" s="18">
        <f t="shared" ca="1" si="475"/>
        <v>6237.8446442717031</v>
      </c>
      <c r="DL211" s="18">
        <f t="shared" ca="1" si="475"/>
        <v>3602.2142258571494</v>
      </c>
      <c r="DM211" s="18">
        <f t="shared" ca="1" si="475"/>
        <v>13722.254947612815</v>
      </c>
      <c r="DN211" s="18">
        <f t="shared" ca="1" si="475"/>
        <v>12169.847852960062</v>
      </c>
      <c r="DO211" s="18">
        <f t="shared" ca="1" si="475"/>
        <v>6233.610639011471</v>
      </c>
      <c r="DP211" s="18">
        <f t="shared" ca="1" si="475"/>
        <v>3581.6601603631721</v>
      </c>
      <c r="DQ211" s="18">
        <f t="shared" ca="1" si="475"/>
        <v>13762.776851580864</v>
      </c>
      <c r="DR211" s="18">
        <f t="shared" ca="1" si="475"/>
        <v>12400.65400772357</v>
      </c>
      <c r="DS211" s="18">
        <f t="shared" ca="1" si="475"/>
        <v>6365.6502212244168</v>
      </c>
      <c r="DT211" s="18">
        <f t="shared" ca="1" si="475"/>
        <v>3669.330181839714</v>
      </c>
      <c r="DU211" s="18">
        <f t="shared" ca="1" si="475"/>
        <v>14018.569268309637</v>
      </c>
      <c r="DV211" s="18">
        <f t="shared" ca="1" si="475"/>
        <v>12547.022577007039</v>
      </c>
      <c r="DW211" s="18">
        <f t="shared" ca="1" si="475"/>
        <v>6375.8715696425179</v>
      </c>
      <c r="DX211" s="18">
        <f t="shared" ca="1" si="475"/>
        <v>3642.6378429112465</v>
      </c>
      <c r="DY211" s="18">
        <f t="shared" ca="1" si="475"/>
        <v>14232.723078156923</v>
      </c>
      <c r="DZ211" s="18">
        <f t="shared" ca="1" si="475"/>
        <v>13059.569588790435</v>
      </c>
      <c r="EA211" s="18">
        <f t="shared" ca="1" si="475"/>
        <v>6700.2060580134948</v>
      </c>
      <c r="EB211" s="18">
        <f t="shared" ca="1" si="475"/>
        <v>3744.6662628737267</v>
      </c>
      <c r="EC211" s="18">
        <f t="shared" ca="1" si="475"/>
        <v>14535.893101324682</v>
      </c>
      <c r="ED211" s="18">
        <f t="shared" ca="1" si="475"/>
        <v>13363.86680005026</v>
      </c>
      <c r="EE211" s="18">
        <f t="shared" ca="1" si="475"/>
        <v>6879.6393893530858</v>
      </c>
      <c r="EF211" s="18">
        <f t="shared" ca="1" si="475"/>
        <v>3981.3096699671737</v>
      </c>
      <c r="EG211" s="18">
        <f t="shared" ca="1" si="475"/>
        <v>15097.016095682784</v>
      </c>
      <c r="EH211" s="18">
        <f t="shared" ca="1" si="475"/>
        <v>13665.03664735139</v>
      </c>
      <c r="EI211" s="18">
        <f t="shared" ref="EI211:FR211" ca="1" si="476">EI203+EI209</f>
        <v>7056.0302326737647</v>
      </c>
      <c r="EJ211" s="18">
        <f t="shared" ca="1" si="476"/>
        <v>4101.7838413805448</v>
      </c>
      <c r="EK211" s="18">
        <f t="shared" ca="1" si="476"/>
        <v>15431.063846182027</v>
      </c>
      <c r="EL211" s="18">
        <f t="shared" ca="1" si="476"/>
        <v>13880.768871568649</v>
      </c>
      <c r="EM211" s="18">
        <f t="shared" ca="1" si="476"/>
        <v>7172.0926179235648</v>
      </c>
      <c r="EN211" s="18">
        <f t="shared" ca="1" si="476"/>
        <v>4200.3145479793448</v>
      </c>
      <c r="EO211" s="18">
        <f t="shared" ca="1" si="476"/>
        <v>15714.419884659301</v>
      </c>
      <c r="EP211" s="18">
        <f t="shared" ca="1" si="476"/>
        <v>14202.536268319574</v>
      </c>
      <c r="EQ211" s="18">
        <f t="shared" ca="1" si="476"/>
        <v>7272.3293112891861</v>
      </c>
      <c r="ER211" s="18">
        <f t="shared" ca="1" si="476"/>
        <v>4172.6293440660684</v>
      </c>
      <c r="ES211" s="18">
        <f t="shared" ca="1" si="476"/>
        <v>16046.051721479835</v>
      </c>
      <c r="ET211" s="18">
        <f t="shared" ca="1" si="476"/>
        <v>14558.310475386861</v>
      </c>
      <c r="EU211" s="18">
        <f t="shared" ca="1" si="476"/>
        <v>7482.0169479703591</v>
      </c>
      <c r="EV211" s="18">
        <f t="shared" ca="1" si="476"/>
        <v>4316.9620038342709</v>
      </c>
      <c r="EW211" s="18">
        <f t="shared" ca="1" si="476"/>
        <v>16441.509929115513</v>
      </c>
      <c r="EX211" s="18">
        <f t="shared" ca="1" si="476"/>
        <v>15317.077659762786</v>
      </c>
      <c r="EY211" s="18">
        <f t="shared" ca="1" si="476"/>
        <v>7967.8641643220981</v>
      </c>
      <c r="EZ211" s="18">
        <f t="shared" ca="1" si="476"/>
        <v>4680.8767474452652</v>
      </c>
      <c r="FA211" s="18">
        <f t="shared" ca="1" si="476"/>
        <v>17272.507398657937</v>
      </c>
      <c r="FB211" s="18">
        <f t="shared" ca="1" si="476"/>
        <v>15597.580198337391</v>
      </c>
      <c r="FC211" s="18">
        <f t="shared" ca="1" si="476"/>
        <v>8124.8325389733382</v>
      </c>
      <c r="FD211" s="18">
        <f t="shared" ca="1" si="476"/>
        <v>4812.1958083635382</v>
      </c>
      <c r="FE211" s="18">
        <f t="shared" ca="1" si="476"/>
        <v>17636.747159777529</v>
      </c>
      <c r="FF211" s="18">
        <f t="shared" ca="1" si="476"/>
        <v>16176.32277421889</v>
      </c>
      <c r="FG211" s="18">
        <f t="shared" ca="1" si="476"/>
        <v>8484.5580564694901</v>
      </c>
      <c r="FH211" s="18">
        <f t="shared" ca="1" si="476"/>
        <v>5044.3909081302436</v>
      </c>
      <c r="FI211" s="18">
        <f t="shared" ca="1" si="476"/>
        <v>18223.784451809755</v>
      </c>
      <c r="FJ211" s="18">
        <f t="shared" ca="1" si="476"/>
        <v>16734.929719275333</v>
      </c>
      <c r="FK211" s="18">
        <f t="shared" ca="1" si="476"/>
        <v>8830.3455526414709</v>
      </c>
      <c r="FL211" s="18">
        <f t="shared" ca="1" si="476"/>
        <v>0</v>
      </c>
      <c r="FM211" s="18">
        <f t="shared" ca="1" si="476"/>
        <v>0</v>
      </c>
      <c r="FN211" s="18">
        <f t="shared" ca="1" si="476"/>
        <v>0</v>
      </c>
      <c r="FO211" s="18">
        <f t="shared" ca="1" si="476"/>
        <v>0</v>
      </c>
      <c r="FP211" s="18">
        <f t="shared" ca="1" si="476"/>
        <v>0</v>
      </c>
      <c r="FQ211" s="18">
        <f t="shared" ca="1" si="476"/>
        <v>0</v>
      </c>
      <c r="FR211" s="18">
        <f t="shared" ca="1" si="476"/>
        <v>0</v>
      </c>
    </row>
    <row r="212" spans="2:174">
      <c r="I212" s="181">
        <f ca="1">I211-I183-I189</f>
        <v>1500566.751032826</v>
      </c>
    </row>
    <row r="213" spans="2:174">
      <c r="C213" s="39" t="s">
        <v>129</v>
      </c>
    </row>
    <row r="214" spans="2:174">
      <c r="C214" t="s">
        <v>416</v>
      </c>
      <c r="J214" s="18">
        <f t="shared" ref="J214:AO214" si="477">I217</f>
        <v>0</v>
      </c>
      <c r="K214" s="18">
        <f t="shared" ca="1" si="477"/>
        <v>0</v>
      </c>
      <c r="L214" s="18">
        <f t="shared" ca="1" si="477"/>
        <v>0</v>
      </c>
      <c r="M214" s="18">
        <f t="shared" ca="1" si="477"/>
        <v>0</v>
      </c>
      <c r="N214" s="18">
        <f t="shared" ca="1" si="477"/>
        <v>0</v>
      </c>
      <c r="O214" s="18">
        <f t="shared" ca="1" si="477"/>
        <v>0</v>
      </c>
      <c r="P214" s="18">
        <f t="shared" ca="1" si="477"/>
        <v>0</v>
      </c>
      <c r="Q214" s="18">
        <f t="shared" ca="1" si="477"/>
        <v>0</v>
      </c>
      <c r="R214" s="18">
        <f t="shared" ca="1" si="477"/>
        <v>0</v>
      </c>
      <c r="S214" s="18">
        <f t="shared" ca="1" si="477"/>
        <v>0</v>
      </c>
      <c r="T214" s="18">
        <f t="shared" ca="1" si="477"/>
        <v>0</v>
      </c>
      <c r="U214" s="18">
        <f t="shared" ca="1" si="477"/>
        <v>0</v>
      </c>
      <c r="V214" s="18">
        <f t="shared" ca="1" si="477"/>
        <v>0</v>
      </c>
      <c r="W214" s="18">
        <f t="shared" ca="1" si="477"/>
        <v>0</v>
      </c>
      <c r="X214" s="18">
        <f t="shared" ca="1" si="477"/>
        <v>0</v>
      </c>
      <c r="Y214" s="18">
        <f t="shared" ca="1" si="477"/>
        <v>0</v>
      </c>
      <c r="Z214" s="18">
        <f t="shared" ca="1" si="477"/>
        <v>0</v>
      </c>
      <c r="AA214" s="18">
        <f t="shared" ca="1" si="477"/>
        <v>0</v>
      </c>
      <c r="AB214" s="18">
        <f t="shared" ca="1" si="477"/>
        <v>0</v>
      </c>
      <c r="AC214" s="18">
        <f t="shared" ca="1" si="477"/>
        <v>-1396.2106114294006</v>
      </c>
      <c r="AD214" s="18">
        <f t="shared" ca="1" si="477"/>
        <v>3751.2578592175009</v>
      </c>
      <c r="AE214" s="18">
        <f t="shared" ca="1" si="477"/>
        <v>8073.8154632502519</v>
      </c>
      <c r="AF214" s="18">
        <f t="shared" ca="1" si="477"/>
        <v>8341.0119829900996</v>
      </c>
      <c r="AG214" s="18">
        <f t="shared" ca="1" si="477"/>
        <v>1235.6791387293333</v>
      </c>
      <c r="AH214" s="18">
        <f t="shared" ca="1" si="477"/>
        <v>4889.20069153646</v>
      </c>
      <c r="AI214" s="18">
        <f t="shared" ca="1" si="477"/>
        <v>7496.7900860187137</v>
      </c>
      <c r="AJ214" s="18">
        <f t="shared" ca="1" si="477"/>
        <v>5832.2802029125496</v>
      </c>
      <c r="AK214" s="18">
        <f t="shared" ca="1" si="477"/>
        <v>2462.5951127166991</v>
      </c>
      <c r="AL214" s="18">
        <f t="shared" ca="1" si="477"/>
        <v>6703.2337704245165</v>
      </c>
      <c r="AM214" s="18">
        <f t="shared" ca="1" si="477"/>
        <v>9891.9890892043077</v>
      </c>
      <c r="AN214" s="18">
        <f t="shared" ca="1" si="477"/>
        <v>8685.5734973544186</v>
      </c>
      <c r="AO214" s="18">
        <f t="shared" ca="1" si="477"/>
        <v>5489.8200124267169</v>
      </c>
      <c r="AP214" s="18">
        <f t="shared" ref="AP214:BU214" ca="1" si="478">AO217</f>
        <v>9907.7863767459494</v>
      </c>
      <c r="AQ214" s="18">
        <f t="shared" ca="1" si="478"/>
        <v>13795.748458528051</v>
      </c>
      <c r="AR214" s="18">
        <f t="shared" ca="1" si="478"/>
        <v>13297.172031494902</v>
      </c>
      <c r="AS214" s="18">
        <f t="shared" ca="1" si="478"/>
        <v>10823.322626890196</v>
      </c>
      <c r="AT214" s="18">
        <f t="shared" ca="1" si="478"/>
        <v>15972.366768146365</v>
      </c>
      <c r="AU214" s="18">
        <f t="shared" ca="1" si="478"/>
        <v>19834.796642993148</v>
      </c>
      <c r="AV214" s="18">
        <f t="shared" ca="1" si="478"/>
        <v>19383.67656893938</v>
      </c>
      <c r="AW214" s="18">
        <f t="shared" ca="1" si="478"/>
        <v>16996.900312386191</v>
      </c>
      <c r="AX214" s="18">
        <f t="shared" ca="1" si="478"/>
        <v>22234.189946266204</v>
      </c>
      <c r="AY214" s="18">
        <f t="shared" ca="1" si="478"/>
        <v>26377.454746828582</v>
      </c>
      <c r="AZ214" s="18">
        <f t="shared" ca="1" si="478"/>
        <v>26140.2172284888</v>
      </c>
      <c r="BA214" s="18">
        <f t="shared" ca="1" si="478"/>
        <v>23934.324016370538</v>
      </c>
      <c r="BB214" s="18">
        <f t="shared" ca="1" si="478"/>
        <v>29354.902774117916</v>
      </c>
      <c r="BC214" s="18">
        <f t="shared" ca="1" si="478"/>
        <v>33695.88874758975</v>
      </c>
      <c r="BD214" s="18">
        <f t="shared" ca="1" si="478"/>
        <v>33661.250619829931</v>
      </c>
      <c r="BE214" s="18">
        <f t="shared" ca="1" si="478"/>
        <v>31662.960594648761</v>
      </c>
      <c r="BF214" s="18">
        <f t="shared" ca="1" si="478"/>
        <v>37293.854060985228</v>
      </c>
      <c r="BG214" s="18">
        <f t="shared" ca="1" si="478"/>
        <v>41835.652612245955</v>
      </c>
      <c r="BH214" s="18">
        <f t="shared" ca="1" si="478"/>
        <v>42019.253588660104</v>
      </c>
      <c r="BI214" s="18">
        <f t="shared" ca="1" si="478"/>
        <v>40239.997577082548</v>
      </c>
      <c r="BJ214" s="18">
        <f t="shared" ca="1" si="478"/>
        <v>46092.784028582166</v>
      </c>
      <c r="BK214" s="18">
        <f t="shared" ca="1" si="478"/>
        <v>50855.730669618402</v>
      </c>
      <c r="BL214" s="18">
        <f t="shared" ca="1" si="478"/>
        <v>51452.28582738767</v>
      </c>
      <c r="BM214" s="18">
        <f t="shared" ca="1" si="478"/>
        <v>50028.562700828908</v>
      </c>
      <c r="BN214" s="18">
        <f t="shared" ca="1" si="478"/>
        <v>56239.9567560344</v>
      </c>
      <c r="BO214" s="18">
        <f t="shared" ca="1" si="478"/>
        <v>63327.64348927133</v>
      </c>
      <c r="BP214" s="18">
        <f t="shared" ca="1" si="478"/>
        <v>65746.977921619618</v>
      </c>
      <c r="BQ214" s="18">
        <f t="shared" ca="1" si="478"/>
        <v>66037.491423865271</v>
      </c>
      <c r="BR214" s="18">
        <f ca="1">BQ217</f>
        <v>74649.272590822336</v>
      </c>
      <c r="BS214" s="18">
        <f t="shared" ca="1" si="478"/>
        <v>82494.201415025251</v>
      </c>
      <c r="BT214" s="18">
        <f t="shared" ca="1" si="478"/>
        <v>85468.624986872252</v>
      </c>
      <c r="BU214" s="18">
        <f t="shared" ca="1" si="478"/>
        <v>86266.151449152123</v>
      </c>
      <c r="BV214" s="18">
        <f t="shared" ref="BV214:DA214" ca="1" si="479">BU217</f>
        <v>95626.40048711744</v>
      </c>
      <c r="BW214" s="18">
        <f t="shared" ca="1" si="479"/>
        <v>104193.53315446894</v>
      </c>
      <c r="BX214" s="18">
        <f t="shared" ca="1" si="479"/>
        <v>107765.32525263149</v>
      </c>
      <c r="BY214" s="18">
        <f t="shared" ca="1" si="479"/>
        <v>109109.47369712981</v>
      </c>
      <c r="BZ214" s="18">
        <f t="shared" ca="1" si="479"/>
        <v>119261.08416989181</v>
      </c>
      <c r="CA214" s="18">
        <f t="shared" ca="1" si="479"/>
        <v>128561.53363996631</v>
      </c>
      <c r="CB214" s="18">
        <f t="shared" ca="1" si="479"/>
        <v>132755.83931161615</v>
      </c>
      <c r="CC214" s="18">
        <f t="shared" ca="1" si="479"/>
        <v>134693.93515037076</v>
      </c>
      <c r="CD214" s="18">
        <f t="shared" ca="1" si="479"/>
        <v>145691.27487227527</v>
      </c>
      <c r="CE214" s="18">
        <f t="shared" ca="1" si="479"/>
        <v>155830.55484649725</v>
      </c>
      <c r="CF214" s="18">
        <f t="shared" ca="1" si="479"/>
        <v>160711.2957368257</v>
      </c>
      <c r="CG214" s="18">
        <f t="shared" ca="1" si="479"/>
        <v>163259.38813481331</v>
      </c>
      <c r="CH214" s="18">
        <f t="shared" ca="1" si="479"/>
        <v>175125.83388771422</v>
      </c>
      <c r="CI214" s="18">
        <f t="shared" ca="1" si="479"/>
        <v>183946.10869508231</v>
      </c>
      <c r="CJ214" s="18">
        <f t="shared" ca="1" si="479"/>
        <v>188016.88711543989</v>
      </c>
      <c r="CK214" s="18">
        <f t="shared" ca="1" si="479"/>
        <v>189887.70712614851</v>
      </c>
      <c r="CL214" s="18">
        <f t="shared" ca="1" si="479"/>
        <v>200289.14801145039</v>
      </c>
      <c r="CM214" s="18">
        <f t="shared" ca="1" si="479"/>
        <v>204407.52536593203</v>
      </c>
      <c r="CN214" s="18">
        <f t="shared" ca="1" si="479"/>
        <v>203733.18783908585</v>
      </c>
      <c r="CO214" s="18">
        <f t="shared" ca="1" si="479"/>
        <v>202229.87188817366</v>
      </c>
      <c r="CP214" s="18">
        <f t="shared" ca="1" si="479"/>
        <v>203866.07689266501</v>
      </c>
      <c r="CQ214" s="18">
        <f t="shared" ca="1" si="479"/>
        <v>205169.12636736574</v>
      </c>
      <c r="CR214" s="18">
        <f t="shared" ca="1" si="479"/>
        <v>204668.05017057867</v>
      </c>
      <c r="CS214" s="18">
        <f t="shared" ca="1" si="479"/>
        <v>203373.16730150717</v>
      </c>
      <c r="CT214" s="18">
        <f t="shared" ca="1" si="479"/>
        <v>205287.30667811434</v>
      </c>
      <c r="CU214" s="18">
        <f t="shared" ca="1" si="479"/>
        <v>207078.63881288274</v>
      </c>
      <c r="CV214" s="18">
        <f t="shared" ca="1" si="479"/>
        <v>206964.35242804087</v>
      </c>
      <c r="CW214" s="18">
        <f t="shared" ca="1" si="479"/>
        <v>206007.241950144</v>
      </c>
      <c r="CX214" s="18">
        <f t="shared" ca="1" si="479"/>
        <v>208445.02034436679</v>
      </c>
      <c r="CY214" s="18">
        <f t="shared" ca="1" si="479"/>
        <v>210393.15202749724</v>
      </c>
      <c r="CZ214" s="18">
        <f t="shared" ca="1" si="479"/>
        <v>207784.8073972601</v>
      </c>
      <c r="DA214" s="18">
        <f t="shared" ca="1" si="479"/>
        <v>204668.27321917791</v>
      </c>
      <c r="DB214" s="18">
        <f t="shared" ref="DB214:EG214" ca="1" si="480">DA217</f>
        <v>201551.73904109572</v>
      </c>
      <c r="DC214" s="18">
        <f t="shared" ca="1" si="480"/>
        <v>198435.20486301353</v>
      </c>
      <c r="DD214" s="18">
        <f t="shared" ca="1" si="480"/>
        <v>195318.67068493133</v>
      </c>
      <c r="DE214" s="18">
        <f t="shared" ca="1" si="480"/>
        <v>192202.13650684914</v>
      </c>
      <c r="DF214" s="18">
        <f t="shared" ca="1" si="480"/>
        <v>189085.59232876694</v>
      </c>
      <c r="DG214" s="18">
        <f t="shared" ca="1" si="480"/>
        <v>185969.04815068474</v>
      </c>
      <c r="DH214" s="18">
        <f t="shared" ca="1" si="480"/>
        <v>182852.51397260255</v>
      </c>
      <c r="DI214" s="18">
        <f t="shared" ca="1" si="480"/>
        <v>179735.96979452035</v>
      </c>
      <c r="DJ214" s="18">
        <f t="shared" ca="1" si="480"/>
        <v>176619.43561643816</v>
      </c>
      <c r="DK214" s="18">
        <f t="shared" ca="1" si="480"/>
        <v>173502.90143835597</v>
      </c>
      <c r="DL214" s="18">
        <f t="shared" ca="1" si="480"/>
        <v>170386.36726027378</v>
      </c>
      <c r="DM214" s="18">
        <f t="shared" ca="1" si="480"/>
        <v>167270.37308219157</v>
      </c>
      <c r="DN214" s="18">
        <f t="shared" ca="1" si="480"/>
        <v>164158.76890410937</v>
      </c>
      <c r="DO214" s="18">
        <f t="shared" ca="1" si="480"/>
        <v>161047.16472602717</v>
      </c>
      <c r="DP214" s="18">
        <f t="shared" ca="1" si="480"/>
        <v>157935.57054794498</v>
      </c>
      <c r="DQ214" s="18">
        <f t="shared" ca="1" si="480"/>
        <v>154823.96636986281</v>
      </c>
      <c r="DR214" s="18">
        <f t="shared" ca="1" si="480"/>
        <v>151712.37219178063</v>
      </c>
      <c r="DS214" s="18">
        <f t="shared" ca="1" si="480"/>
        <v>148600.76801369846</v>
      </c>
      <c r="DT214" s="18">
        <f t="shared" ca="1" si="480"/>
        <v>145489.16383561626</v>
      </c>
      <c r="DU214" s="18">
        <f t="shared" ca="1" si="480"/>
        <v>142377.55965753406</v>
      </c>
      <c r="DV214" s="18">
        <f t="shared" ca="1" si="480"/>
        <v>139265.95547945186</v>
      </c>
      <c r="DW214" s="18">
        <f t="shared" ca="1" si="480"/>
        <v>136154.35130136966</v>
      </c>
      <c r="DX214" s="18">
        <f t="shared" ca="1" si="480"/>
        <v>133042.74712328747</v>
      </c>
      <c r="DY214" s="18">
        <f t="shared" ca="1" si="480"/>
        <v>129931.14294520527</v>
      </c>
      <c r="DZ214" s="18">
        <f t="shared" ca="1" si="480"/>
        <v>126819.5387671231</v>
      </c>
      <c r="EA214" s="18">
        <f t="shared" ca="1" si="480"/>
        <v>123707.94458904091</v>
      </c>
      <c r="EB214" s="18">
        <f t="shared" ca="1" si="480"/>
        <v>120596.34041095873</v>
      </c>
      <c r="EC214" s="18">
        <f t="shared" ca="1" si="480"/>
        <v>117484.73623287653</v>
      </c>
      <c r="ED214" s="18">
        <f t="shared" ca="1" si="480"/>
        <v>114373.14205479436</v>
      </c>
      <c r="EE214" s="18">
        <f t="shared" ca="1" si="480"/>
        <v>111261.53787671217</v>
      </c>
      <c r="EF214" s="18">
        <f t="shared" ca="1" si="480"/>
        <v>108149.93369862999</v>
      </c>
      <c r="EG214" s="18">
        <f t="shared" ca="1" si="480"/>
        <v>105038.32952054779</v>
      </c>
      <c r="EH214" s="18">
        <f t="shared" ref="EH214:FM214" ca="1" si="481">EG217</f>
        <v>101926.72534246561</v>
      </c>
      <c r="EI214" s="18">
        <f t="shared" ca="1" si="481"/>
        <v>98815.12116438341</v>
      </c>
      <c r="EJ214" s="18">
        <f t="shared" ca="1" si="481"/>
        <v>95703.516986301212</v>
      </c>
      <c r="EK214" s="18">
        <f t="shared" ca="1" si="481"/>
        <v>92591.912808219015</v>
      </c>
      <c r="EL214" s="18">
        <f t="shared" ca="1" si="481"/>
        <v>89480.308630136831</v>
      </c>
      <c r="EM214" s="18">
        <f t="shared" ca="1" si="481"/>
        <v>86368.704452054648</v>
      </c>
      <c r="EN214" s="18">
        <f t="shared" ca="1" si="481"/>
        <v>83257.100273972464</v>
      </c>
      <c r="EO214" s="18">
        <f t="shared" ca="1" si="481"/>
        <v>80145.496095890281</v>
      </c>
      <c r="EP214" s="18">
        <f t="shared" ca="1" si="481"/>
        <v>77033.891917808098</v>
      </c>
      <c r="EQ214" s="18">
        <f t="shared" ca="1" si="481"/>
        <v>73922.2877397259</v>
      </c>
      <c r="ER214" s="18">
        <f t="shared" ca="1" si="481"/>
        <v>70810.693561643711</v>
      </c>
      <c r="ES214" s="18">
        <f t="shared" ca="1" si="481"/>
        <v>67699.089383561513</v>
      </c>
      <c r="ET214" s="18">
        <f t="shared" ca="1" si="481"/>
        <v>64587.485205479315</v>
      </c>
      <c r="EU214" s="18">
        <f t="shared" ca="1" si="481"/>
        <v>61475.881027397118</v>
      </c>
      <c r="EV214" s="18">
        <f t="shared" ca="1" si="481"/>
        <v>58364.276849314934</v>
      </c>
      <c r="EW214" s="18">
        <f t="shared" ca="1" si="481"/>
        <v>55252.672671232744</v>
      </c>
      <c r="EX214" s="18">
        <f t="shared" ca="1" si="481"/>
        <v>52141.068493150553</v>
      </c>
      <c r="EY214" s="18">
        <f t="shared" ca="1" si="481"/>
        <v>49029.464315068355</v>
      </c>
      <c r="EZ214" s="18">
        <f t="shared" ca="1" si="481"/>
        <v>45917.870136986166</v>
      </c>
      <c r="FA214" s="18">
        <f t="shared" ca="1" si="481"/>
        <v>42806.265958903969</v>
      </c>
      <c r="FB214" s="18">
        <f t="shared" ca="1" si="481"/>
        <v>39694.661780821771</v>
      </c>
      <c r="FC214" s="18">
        <f t="shared" ca="1" si="481"/>
        <v>36583.057602739573</v>
      </c>
      <c r="FD214" s="18">
        <f t="shared" ca="1" si="481"/>
        <v>33471.453424657375</v>
      </c>
      <c r="FE214" s="18">
        <f t="shared" ca="1" si="481"/>
        <v>30359.849246575184</v>
      </c>
      <c r="FF214" s="18">
        <f t="shared" ca="1" si="481"/>
        <v>27248.255068492996</v>
      </c>
      <c r="FG214" s="18">
        <f t="shared" ca="1" si="481"/>
        <v>24136.650890410805</v>
      </c>
      <c r="FH214" s="18">
        <f t="shared" ca="1" si="481"/>
        <v>21025.056712328613</v>
      </c>
      <c r="FI214" s="18">
        <f t="shared" ca="1" si="481"/>
        <v>17913.452534246422</v>
      </c>
      <c r="FJ214" s="18">
        <f t="shared" ca="1" si="481"/>
        <v>14801.848356164228</v>
      </c>
      <c r="FK214" s="18">
        <f t="shared" ca="1" si="481"/>
        <v>11690.244178082037</v>
      </c>
      <c r="FL214" s="18">
        <f t="shared" ca="1" si="481"/>
        <v>8578.6499999999614</v>
      </c>
      <c r="FM214" s="18">
        <f t="shared" ca="1" si="481"/>
        <v>8578.6499999999614</v>
      </c>
      <c r="FN214" s="18">
        <f ca="1">FM217</f>
        <v>8578.6499999999614</v>
      </c>
      <c r="FO214" s="18">
        <f ca="1">FN217</f>
        <v>8578.6499999999614</v>
      </c>
      <c r="FP214" s="18">
        <f ca="1">FO217</f>
        <v>8578.6499999999614</v>
      </c>
      <c r="FQ214" s="18">
        <f ca="1">FP217</f>
        <v>8578.6499999999614</v>
      </c>
      <c r="FR214" s="18">
        <f ca="1">FQ217</f>
        <v>8578.6499999999614</v>
      </c>
    </row>
    <row r="215" spans="2:174">
      <c r="C215" t="s">
        <v>113</v>
      </c>
      <c r="I215" s="167">
        <f ca="1">SUM(J215:FR215)</f>
        <v>943356.07168680453</v>
      </c>
      <c r="J215" s="18">
        <f t="shared" ref="J215:AO215" ca="1" si="482">J211</f>
        <v>0</v>
      </c>
      <c r="K215" s="18">
        <f t="shared" ca="1" si="482"/>
        <v>0</v>
      </c>
      <c r="L215" s="18">
        <f t="shared" ca="1" si="482"/>
        <v>0</v>
      </c>
      <c r="M215" s="18">
        <f t="shared" ca="1" si="482"/>
        <v>0</v>
      </c>
      <c r="N215" s="18">
        <f t="shared" ca="1" si="482"/>
        <v>0</v>
      </c>
      <c r="O215" s="18">
        <f t="shared" ca="1" si="482"/>
        <v>0</v>
      </c>
      <c r="P215" s="18">
        <f t="shared" ca="1" si="482"/>
        <v>0</v>
      </c>
      <c r="Q215" s="18">
        <f t="shared" ca="1" si="482"/>
        <v>0</v>
      </c>
      <c r="R215" s="18">
        <f t="shared" ca="1" si="482"/>
        <v>0</v>
      </c>
      <c r="S215" s="18">
        <f t="shared" ca="1" si="482"/>
        <v>0</v>
      </c>
      <c r="T215" s="18">
        <f t="shared" ca="1" si="482"/>
        <v>0</v>
      </c>
      <c r="U215" s="18">
        <f t="shared" ca="1" si="482"/>
        <v>0</v>
      </c>
      <c r="V215" s="18">
        <f t="shared" ca="1" si="482"/>
        <v>0</v>
      </c>
      <c r="W215" s="18">
        <f t="shared" ca="1" si="482"/>
        <v>0</v>
      </c>
      <c r="X215" s="18">
        <f t="shared" ca="1" si="482"/>
        <v>0</v>
      </c>
      <c r="Y215" s="18">
        <f t="shared" ca="1" si="482"/>
        <v>0</v>
      </c>
      <c r="Z215" s="18">
        <f t="shared" ca="1" si="482"/>
        <v>0</v>
      </c>
      <c r="AA215" s="18">
        <f t="shared" ca="1" si="482"/>
        <v>0</v>
      </c>
      <c r="AB215" s="18">
        <f t="shared" ca="1" si="482"/>
        <v>-1396.2106114294006</v>
      </c>
      <c r="AC215" s="18">
        <f t="shared" ca="1" si="482"/>
        <v>5147.4684706469016</v>
      </c>
      <c r="AD215" s="18">
        <f t="shared" ca="1" si="482"/>
        <v>4322.5576040327505</v>
      </c>
      <c r="AE215" s="18">
        <f t="shared" ca="1" si="482"/>
        <v>267.19651973984782</v>
      </c>
      <c r="AF215" s="18">
        <f t="shared" ca="1" si="482"/>
        <v>-7105.3328442607663</v>
      </c>
      <c r="AG215" s="18">
        <f t="shared" ca="1" si="482"/>
        <v>3653.5215528071262</v>
      </c>
      <c r="AH215" s="18">
        <f t="shared" ca="1" si="482"/>
        <v>2607.5893944822537</v>
      </c>
      <c r="AI215" s="18">
        <f t="shared" ca="1" si="482"/>
        <v>-1664.5098831061641</v>
      </c>
      <c r="AJ215" s="18">
        <f t="shared" ca="1" si="482"/>
        <v>-3369.6850901958505</v>
      </c>
      <c r="AK215" s="18">
        <f t="shared" ca="1" si="482"/>
        <v>4240.6386577078174</v>
      </c>
      <c r="AL215" s="18">
        <f t="shared" ca="1" si="482"/>
        <v>3188.7553187797912</v>
      </c>
      <c r="AM215" s="18">
        <f t="shared" ca="1" si="482"/>
        <v>-1206.4155918498886</v>
      </c>
      <c r="AN215" s="18">
        <f t="shared" ca="1" si="482"/>
        <v>-3195.7534849277013</v>
      </c>
      <c r="AO215" s="18">
        <f t="shared" ca="1" si="482"/>
        <v>4417.9663643192316</v>
      </c>
      <c r="AP215" s="18">
        <f t="shared" ref="AP215:BU215" ca="1" si="483">AP211</f>
        <v>3887.9620817821005</v>
      </c>
      <c r="AQ215" s="18">
        <f t="shared" ca="1" si="483"/>
        <v>-498.57642703314957</v>
      </c>
      <c r="AR215" s="18">
        <f t="shared" ca="1" si="483"/>
        <v>-2473.8494046047044</v>
      </c>
      <c r="AS215" s="18">
        <f t="shared" ca="1" si="483"/>
        <v>5149.0441412561686</v>
      </c>
      <c r="AT215" s="18">
        <f t="shared" ca="1" si="483"/>
        <v>3862.4298748467832</v>
      </c>
      <c r="AU215" s="18">
        <f t="shared" ca="1" si="483"/>
        <v>-451.12007405376715</v>
      </c>
      <c r="AV215" s="18">
        <f t="shared" ca="1" si="483"/>
        <v>-2386.7762565531893</v>
      </c>
      <c r="AW215" s="18">
        <f t="shared" ca="1" si="483"/>
        <v>5237.2896338800138</v>
      </c>
      <c r="AX215" s="18">
        <f t="shared" ca="1" si="483"/>
        <v>4143.2648005623778</v>
      </c>
      <c r="AY215" s="18">
        <f t="shared" ca="1" si="483"/>
        <v>-237.23751833978326</v>
      </c>
      <c r="AZ215" s="18">
        <f t="shared" ca="1" si="483"/>
        <v>-2205.8932121182638</v>
      </c>
      <c r="BA215" s="18">
        <f t="shared" ca="1" si="483"/>
        <v>5420.5787577473784</v>
      </c>
      <c r="BB215" s="18">
        <f t="shared" ca="1" si="483"/>
        <v>4340.9859734718375</v>
      </c>
      <c r="BC215" s="18">
        <f t="shared" ca="1" si="483"/>
        <v>-34.638127759816882</v>
      </c>
      <c r="BD215" s="18">
        <f t="shared" ca="1" si="483"/>
        <v>-1998.2900251811684</v>
      </c>
      <c r="BE215" s="18">
        <f t="shared" ca="1" si="483"/>
        <v>5630.8934663364671</v>
      </c>
      <c r="BF215" s="18">
        <f t="shared" ca="1" si="483"/>
        <v>4541.7985512607293</v>
      </c>
      <c r="BG215" s="18">
        <f t="shared" ca="1" si="483"/>
        <v>183.60097641415024</v>
      </c>
      <c r="BH215" s="18">
        <f t="shared" ca="1" si="483"/>
        <v>-1779.2560115775559</v>
      </c>
      <c r="BI215" s="18">
        <f t="shared" ca="1" si="483"/>
        <v>5852.7864514996181</v>
      </c>
      <c r="BJ215" s="18">
        <f t="shared" ca="1" si="483"/>
        <v>4762.9466410362384</v>
      </c>
      <c r="BK215" s="18">
        <f t="shared" ca="1" si="483"/>
        <v>596.55515776926848</v>
      </c>
      <c r="BL215" s="18">
        <f t="shared" ca="1" si="483"/>
        <v>-1423.7231265587623</v>
      </c>
      <c r="BM215" s="18">
        <f t="shared" ca="1" si="483"/>
        <v>6211.3940552054955</v>
      </c>
      <c r="BN215" s="18">
        <f t="shared" ca="1" si="483"/>
        <v>7087.6867332369266</v>
      </c>
      <c r="BO215" s="18">
        <f t="shared" ca="1" si="483"/>
        <v>2419.3344323482916</v>
      </c>
      <c r="BP215" s="18">
        <f t="shared" ca="1" si="483"/>
        <v>290.51350224565488</v>
      </c>
      <c r="BQ215" s="18">
        <f t="shared" ca="1" si="483"/>
        <v>8611.7811669570638</v>
      </c>
      <c r="BR215" s="18">
        <f t="shared" ca="1" si="483"/>
        <v>7844.9288242029215</v>
      </c>
      <c r="BS215" s="18">
        <f t="shared" ca="1" si="483"/>
        <v>2974.4235718469995</v>
      </c>
      <c r="BT215" s="18">
        <f t="shared" ca="1" si="483"/>
        <v>797.52646227986759</v>
      </c>
      <c r="BU215" s="18">
        <f t="shared" ca="1" si="483"/>
        <v>9360.2490379653154</v>
      </c>
      <c r="BV215" s="18">
        <f t="shared" ref="BV215:DA215" ca="1" si="484">BV211</f>
        <v>8567.1326673514995</v>
      </c>
      <c r="BW215" s="18">
        <f t="shared" ca="1" si="484"/>
        <v>3571.7920981625548</v>
      </c>
      <c r="BX215" s="18">
        <f t="shared" ca="1" si="484"/>
        <v>1344.1484444983228</v>
      </c>
      <c r="BY215" s="18">
        <f t="shared" ca="1" si="484"/>
        <v>10151.610472762002</v>
      </c>
      <c r="BZ215" s="18">
        <f t="shared" ca="1" si="484"/>
        <v>9300.4494700745036</v>
      </c>
      <c r="CA215" s="18">
        <f t="shared" ca="1" si="484"/>
        <v>4194.305671649834</v>
      </c>
      <c r="CB215" s="18">
        <f t="shared" ca="1" si="484"/>
        <v>1938.0958387546048</v>
      </c>
      <c r="CC215" s="18">
        <f t="shared" ca="1" si="484"/>
        <v>10997.339721904522</v>
      </c>
      <c r="CD215" s="18">
        <f t="shared" ca="1" si="484"/>
        <v>10139.279974221987</v>
      </c>
      <c r="CE215" s="18">
        <f t="shared" ca="1" si="484"/>
        <v>4880.7408903284513</v>
      </c>
      <c r="CF215" s="18">
        <f t="shared" ca="1" si="484"/>
        <v>2548.0923979876061</v>
      </c>
      <c r="CG215" s="18">
        <f t="shared" ca="1" si="484"/>
        <v>11866.445752900909</v>
      </c>
      <c r="CH215" s="18">
        <f t="shared" ca="1" si="484"/>
        <v>8820.2748073680741</v>
      </c>
      <c r="CI215" s="18">
        <f t="shared" ca="1" si="484"/>
        <v>4070.7784203575757</v>
      </c>
      <c r="CJ215" s="18">
        <f t="shared" ca="1" si="484"/>
        <v>1870.8200107086168</v>
      </c>
      <c r="CK215" s="18">
        <f t="shared" ca="1" si="484"/>
        <v>10401.440885301892</v>
      </c>
      <c r="CL215" s="18">
        <f t="shared" ca="1" si="484"/>
        <v>9641.3441822490277</v>
      </c>
      <c r="CM215" s="18">
        <f t="shared" ca="1" si="484"/>
        <v>4533.5137709038763</v>
      </c>
      <c r="CN215" s="18">
        <f t="shared" ca="1" si="484"/>
        <v>2164.4546407338585</v>
      </c>
      <c r="CO215" s="18">
        <f t="shared" ca="1" si="484"/>
        <v>10917.566081505027</v>
      </c>
      <c r="CP215" s="18">
        <f t="shared" ca="1" si="484"/>
        <v>9865.7539670092374</v>
      </c>
      <c r="CQ215" s="18">
        <f t="shared" ca="1" si="484"/>
        <v>4712.7335178288804</v>
      </c>
      <c r="CR215" s="18">
        <f t="shared" ca="1" si="484"/>
        <v>2434.9273328939548</v>
      </c>
      <c r="CS215" s="18">
        <f t="shared" ca="1" si="484"/>
        <v>11377.907003492541</v>
      </c>
      <c r="CT215" s="18">
        <f t="shared" ca="1" si="484"/>
        <v>10911.717852448353</v>
      </c>
      <c r="CU215" s="18">
        <f t="shared" ca="1" si="484"/>
        <v>5466.1966022723382</v>
      </c>
      <c r="CV215" s="18">
        <f t="shared" ca="1" si="484"/>
        <v>3038.3330428724039</v>
      </c>
      <c r="CW215" s="18">
        <f t="shared" ca="1" si="484"/>
        <v>12493.761860227351</v>
      </c>
      <c r="CX215" s="18">
        <f t="shared" ca="1" si="484"/>
        <v>10995.020549335482</v>
      </c>
      <c r="CY215" s="18">
        <f t="shared" ca="1" si="484"/>
        <v>5711.8872281759268</v>
      </c>
      <c r="CZ215" s="18">
        <f t="shared" ca="1" si="484"/>
        <v>3260.9798921345646</v>
      </c>
      <c r="DA215" s="18">
        <f t="shared" ca="1" si="484"/>
        <v>12690.941928103493</v>
      </c>
      <c r="DB215" s="18">
        <f t="shared" ref="DB215:EG215" ca="1" si="485">DB211</f>
        <v>11865.942422742781</v>
      </c>
      <c r="DC215" s="18">
        <f t="shared" ca="1" si="485"/>
        <v>6101.1158709946812</v>
      </c>
      <c r="DD215" s="18">
        <f t="shared" ca="1" si="485"/>
        <v>3526.1299416432303</v>
      </c>
      <c r="DE215" s="18">
        <f t="shared" ca="1" si="485"/>
        <v>13412.425923808834</v>
      </c>
      <c r="DF215" s="18">
        <f t="shared" ca="1" si="485"/>
        <v>11974.331916436764</v>
      </c>
      <c r="DG215" s="18">
        <f t="shared" ca="1" si="485"/>
        <v>6147.801375199585</v>
      </c>
      <c r="DH215" s="18">
        <f t="shared" ca="1" si="485"/>
        <v>3569.8163866711875</v>
      </c>
      <c r="DI215" s="18">
        <f t="shared" ca="1" si="485"/>
        <v>13571.365892384583</v>
      </c>
      <c r="DJ215" s="18">
        <f t="shared" ca="1" si="485"/>
        <v>12138.249829392842</v>
      </c>
      <c r="DK215" s="18">
        <f t="shared" ca="1" si="485"/>
        <v>6237.8446442717031</v>
      </c>
      <c r="DL215" s="18">
        <f t="shared" ca="1" si="485"/>
        <v>3602.2142258571494</v>
      </c>
      <c r="DM215" s="18">
        <f t="shared" ca="1" si="485"/>
        <v>13722.254947612815</v>
      </c>
      <c r="DN215" s="18">
        <f t="shared" ca="1" si="485"/>
        <v>12169.847852960062</v>
      </c>
      <c r="DO215" s="18">
        <f t="shared" ca="1" si="485"/>
        <v>6233.610639011471</v>
      </c>
      <c r="DP215" s="18">
        <f t="shared" ca="1" si="485"/>
        <v>3581.6601603631721</v>
      </c>
      <c r="DQ215" s="18">
        <f t="shared" ca="1" si="485"/>
        <v>13762.776851580864</v>
      </c>
      <c r="DR215" s="18">
        <f t="shared" ca="1" si="485"/>
        <v>12400.65400772357</v>
      </c>
      <c r="DS215" s="18">
        <f t="shared" ca="1" si="485"/>
        <v>6365.6502212244168</v>
      </c>
      <c r="DT215" s="18">
        <f t="shared" ca="1" si="485"/>
        <v>3669.330181839714</v>
      </c>
      <c r="DU215" s="18">
        <f t="shared" ca="1" si="485"/>
        <v>14018.569268309637</v>
      </c>
      <c r="DV215" s="18">
        <f t="shared" ca="1" si="485"/>
        <v>12547.022577007039</v>
      </c>
      <c r="DW215" s="18">
        <f t="shared" ca="1" si="485"/>
        <v>6375.8715696425179</v>
      </c>
      <c r="DX215" s="18">
        <f t="shared" ca="1" si="485"/>
        <v>3642.6378429112465</v>
      </c>
      <c r="DY215" s="18">
        <f t="shared" ca="1" si="485"/>
        <v>14232.723078156923</v>
      </c>
      <c r="DZ215" s="18">
        <f t="shared" ca="1" si="485"/>
        <v>13059.569588790435</v>
      </c>
      <c r="EA215" s="18">
        <f t="shared" ca="1" si="485"/>
        <v>6700.2060580134948</v>
      </c>
      <c r="EB215" s="18">
        <f t="shared" ca="1" si="485"/>
        <v>3744.6662628737267</v>
      </c>
      <c r="EC215" s="18">
        <f t="shared" ca="1" si="485"/>
        <v>14535.893101324682</v>
      </c>
      <c r="ED215" s="18">
        <f t="shared" ca="1" si="485"/>
        <v>13363.86680005026</v>
      </c>
      <c r="EE215" s="18">
        <f t="shared" ca="1" si="485"/>
        <v>6879.6393893530858</v>
      </c>
      <c r="EF215" s="18">
        <f t="shared" ca="1" si="485"/>
        <v>3981.3096699671737</v>
      </c>
      <c r="EG215" s="18">
        <f t="shared" ca="1" si="485"/>
        <v>15097.016095682784</v>
      </c>
      <c r="EH215" s="18">
        <f t="shared" ref="EH215:FR215" ca="1" si="486">EH211</f>
        <v>13665.03664735139</v>
      </c>
      <c r="EI215" s="18">
        <f t="shared" ca="1" si="486"/>
        <v>7056.0302326737647</v>
      </c>
      <c r="EJ215" s="18">
        <f t="shared" ca="1" si="486"/>
        <v>4101.7838413805448</v>
      </c>
      <c r="EK215" s="18">
        <f t="shared" ca="1" si="486"/>
        <v>15431.063846182027</v>
      </c>
      <c r="EL215" s="18">
        <f t="shared" ca="1" si="486"/>
        <v>13880.768871568649</v>
      </c>
      <c r="EM215" s="18">
        <f t="shared" ca="1" si="486"/>
        <v>7172.0926179235648</v>
      </c>
      <c r="EN215" s="18">
        <f t="shared" ca="1" si="486"/>
        <v>4200.3145479793448</v>
      </c>
      <c r="EO215" s="18">
        <f t="shared" ca="1" si="486"/>
        <v>15714.419884659301</v>
      </c>
      <c r="EP215" s="18">
        <f t="shared" ca="1" si="486"/>
        <v>14202.536268319574</v>
      </c>
      <c r="EQ215" s="18">
        <f t="shared" ca="1" si="486"/>
        <v>7272.3293112891861</v>
      </c>
      <c r="ER215" s="18">
        <f t="shared" ca="1" si="486"/>
        <v>4172.6293440660684</v>
      </c>
      <c r="ES215" s="18">
        <f t="shared" ca="1" si="486"/>
        <v>16046.051721479835</v>
      </c>
      <c r="ET215" s="18">
        <f t="shared" ca="1" si="486"/>
        <v>14558.310475386861</v>
      </c>
      <c r="EU215" s="18">
        <f t="shared" ca="1" si="486"/>
        <v>7482.0169479703591</v>
      </c>
      <c r="EV215" s="18">
        <f t="shared" ca="1" si="486"/>
        <v>4316.9620038342709</v>
      </c>
      <c r="EW215" s="18">
        <f t="shared" ca="1" si="486"/>
        <v>16441.509929115513</v>
      </c>
      <c r="EX215" s="18">
        <f t="shared" ca="1" si="486"/>
        <v>15317.077659762786</v>
      </c>
      <c r="EY215" s="18">
        <f t="shared" ca="1" si="486"/>
        <v>7967.8641643220981</v>
      </c>
      <c r="EZ215" s="18">
        <f t="shared" ca="1" si="486"/>
        <v>4680.8767474452652</v>
      </c>
      <c r="FA215" s="18">
        <f t="shared" ca="1" si="486"/>
        <v>17272.507398657937</v>
      </c>
      <c r="FB215" s="18">
        <f t="shared" ca="1" si="486"/>
        <v>15597.580198337391</v>
      </c>
      <c r="FC215" s="18">
        <f t="shared" ca="1" si="486"/>
        <v>8124.8325389733382</v>
      </c>
      <c r="FD215" s="18">
        <f t="shared" ca="1" si="486"/>
        <v>4812.1958083635382</v>
      </c>
      <c r="FE215" s="18">
        <f t="shared" ca="1" si="486"/>
        <v>17636.747159777529</v>
      </c>
      <c r="FF215" s="18">
        <f t="shared" ca="1" si="486"/>
        <v>16176.32277421889</v>
      </c>
      <c r="FG215" s="18">
        <f t="shared" ca="1" si="486"/>
        <v>8484.5580564694901</v>
      </c>
      <c r="FH215" s="18">
        <f t="shared" ca="1" si="486"/>
        <v>5044.3909081302436</v>
      </c>
      <c r="FI215" s="18">
        <f t="shared" ca="1" si="486"/>
        <v>18223.784451809755</v>
      </c>
      <c r="FJ215" s="18">
        <f t="shared" ca="1" si="486"/>
        <v>16734.929719275333</v>
      </c>
      <c r="FK215" s="18">
        <f t="shared" ca="1" si="486"/>
        <v>8830.3455526414709</v>
      </c>
      <c r="FL215" s="18">
        <f t="shared" ca="1" si="486"/>
        <v>0</v>
      </c>
      <c r="FM215" s="18">
        <f t="shared" ca="1" si="486"/>
        <v>0</v>
      </c>
      <c r="FN215" s="18">
        <f t="shared" ca="1" si="486"/>
        <v>0</v>
      </c>
      <c r="FO215" s="18">
        <f t="shared" ca="1" si="486"/>
        <v>0</v>
      </c>
      <c r="FP215" s="18">
        <f t="shared" ca="1" si="486"/>
        <v>0</v>
      </c>
      <c r="FQ215" s="18">
        <f t="shared" ca="1" si="486"/>
        <v>0</v>
      </c>
      <c r="FR215" s="18">
        <f t="shared" ca="1" si="486"/>
        <v>0</v>
      </c>
    </row>
    <row r="216" spans="2:174">
      <c r="C216" t="s">
        <v>130</v>
      </c>
      <c r="I216" s="167">
        <f ca="1">SUM(J216:FR216)</f>
        <v>-934777.42168680474</v>
      </c>
      <c r="J216" s="18">
        <f t="shared" ref="J216:AO216" ca="1" si="487">-J1193</f>
        <v>0</v>
      </c>
      <c r="K216" s="18">
        <f t="shared" ca="1" si="487"/>
        <v>0</v>
      </c>
      <c r="L216" s="18">
        <f t="shared" ca="1" si="487"/>
        <v>0</v>
      </c>
      <c r="M216" s="18">
        <f t="shared" ca="1" si="487"/>
        <v>0</v>
      </c>
      <c r="N216" s="18">
        <f t="shared" ca="1" si="487"/>
        <v>0</v>
      </c>
      <c r="O216" s="18">
        <f t="shared" ca="1" si="487"/>
        <v>0</v>
      </c>
      <c r="P216" s="18">
        <f t="shared" ca="1" si="487"/>
        <v>0</v>
      </c>
      <c r="Q216" s="18">
        <f t="shared" ca="1" si="487"/>
        <v>0</v>
      </c>
      <c r="R216" s="18">
        <f t="shared" ca="1" si="487"/>
        <v>0</v>
      </c>
      <c r="S216" s="18">
        <f t="shared" ca="1" si="487"/>
        <v>0</v>
      </c>
      <c r="T216" s="18">
        <f t="shared" ca="1" si="487"/>
        <v>0</v>
      </c>
      <c r="U216" s="18">
        <f t="shared" ca="1" si="487"/>
        <v>0</v>
      </c>
      <c r="V216" s="18">
        <f t="shared" ca="1" si="487"/>
        <v>0</v>
      </c>
      <c r="W216" s="18">
        <f t="shared" ca="1" si="487"/>
        <v>0</v>
      </c>
      <c r="X216" s="18">
        <f t="shared" ca="1" si="487"/>
        <v>0</v>
      </c>
      <c r="Y216" s="18">
        <f t="shared" ca="1" si="487"/>
        <v>0</v>
      </c>
      <c r="Z216" s="18">
        <f t="shared" ca="1" si="487"/>
        <v>0</v>
      </c>
      <c r="AA216" s="18">
        <f t="shared" ca="1" si="487"/>
        <v>0</v>
      </c>
      <c r="AB216" s="18">
        <f t="shared" ca="1" si="487"/>
        <v>0</v>
      </c>
      <c r="AC216" s="18">
        <f t="shared" ca="1" si="487"/>
        <v>0</v>
      </c>
      <c r="AD216" s="18">
        <f t="shared" ca="1" si="487"/>
        <v>0</v>
      </c>
      <c r="AE216" s="18">
        <f t="shared" ca="1" si="487"/>
        <v>0</v>
      </c>
      <c r="AF216" s="18">
        <f t="shared" ca="1" si="487"/>
        <v>0</v>
      </c>
      <c r="AG216" s="18">
        <f t="shared" ca="1" si="487"/>
        <v>0</v>
      </c>
      <c r="AH216" s="18">
        <f t="shared" ca="1" si="487"/>
        <v>0</v>
      </c>
      <c r="AI216" s="18">
        <f t="shared" ca="1" si="487"/>
        <v>0</v>
      </c>
      <c r="AJ216" s="18">
        <f t="shared" ca="1" si="487"/>
        <v>0</v>
      </c>
      <c r="AK216" s="18">
        <f t="shared" ca="1" si="487"/>
        <v>0</v>
      </c>
      <c r="AL216" s="18">
        <f t="shared" ca="1" si="487"/>
        <v>0</v>
      </c>
      <c r="AM216" s="18">
        <f t="shared" ca="1" si="487"/>
        <v>0</v>
      </c>
      <c r="AN216" s="18">
        <f t="shared" ca="1" si="487"/>
        <v>0</v>
      </c>
      <c r="AO216" s="18">
        <f t="shared" ca="1" si="487"/>
        <v>0</v>
      </c>
      <c r="AP216" s="18">
        <f t="shared" ref="AP216:BU216" ca="1" si="488">-AP1193</f>
        <v>0</v>
      </c>
      <c r="AQ216" s="18">
        <f t="shared" ca="1" si="488"/>
        <v>0</v>
      </c>
      <c r="AR216" s="18">
        <f t="shared" ca="1" si="488"/>
        <v>0</v>
      </c>
      <c r="AS216" s="18">
        <f t="shared" ca="1" si="488"/>
        <v>0</v>
      </c>
      <c r="AT216" s="18">
        <f t="shared" ca="1" si="488"/>
        <v>0</v>
      </c>
      <c r="AU216" s="18">
        <f t="shared" ca="1" si="488"/>
        <v>0</v>
      </c>
      <c r="AV216" s="18">
        <f t="shared" ca="1" si="488"/>
        <v>0</v>
      </c>
      <c r="AW216" s="18">
        <f t="shared" ca="1" si="488"/>
        <v>0</v>
      </c>
      <c r="AX216" s="18">
        <f t="shared" ca="1" si="488"/>
        <v>0</v>
      </c>
      <c r="AY216" s="18">
        <f t="shared" ca="1" si="488"/>
        <v>0</v>
      </c>
      <c r="AZ216" s="18">
        <f t="shared" ca="1" si="488"/>
        <v>0</v>
      </c>
      <c r="BA216" s="18">
        <f t="shared" ca="1" si="488"/>
        <v>0</v>
      </c>
      <c r="BB216" s="18">
        <f t="shared" ca="1" si="488"/>
        <v>0</v>
      </c>
      <c r="BC216" s="18">
        <f t="shared" ca="1" si="488"/>
        <v>0</v>
      </c>
      <c r="BD216" s="18">
        <f t="shared" ca="1" si="488"/>
        <v>0</v>
      </c>
      <c r="BE216" s="18">
        <f t="shared" ca="1" si="488"/>
        <v>0</v>
      </c>
      <c r="BF216" s="18">
        <f t="shared" ca="1" si="488"/>
        <v>0</v>
      </c>
      <c r="BG216" s="18">
        <f t="shared" ca="1" si="488"/>
        <v>0</v>
      </c>
      <c r="BH216" s="18">
        <f t="shared" ca="1" si="488"/>
        <v>0</v>
      </c>
      <c r="BI216" s="18">
        <f t="shared" ca="1" si="488"/>
        <v>0</v>
      </c>
      <c r="BJ216" s="18">
        <f t="shared" ca="1" si="488"/>
        <v>0</v>
      </c>
      <c r="BK216" s="18">
        <f t="shared" ca="1" si="488"/>
        <v>0</v>
      </c>
      <c r="BL216" s="18">
        <f t="shared" ca="1" si="488"/>
        <v>0</v>
      </c>
      <c r="BM216" s="18">
        <f t="shared" ca="1" si="488"/>
        <v>0</v>
      </c>
      <c r="BN216" s="18">
        <f t="shared" ca="1" si="488"/>
        <v>0</v>
      </c>
      <c r="BO216" s="18">
        <f t="shared" ca="1" si="488"/>
        <v>0</v>
      </c>
      <c r="BP216" s="18">
        <f t="shared" ca="1" si="488"/>
        <v>0</v>
      </c>
      <c r="BQ216" s="18">
        <f t="shared" ca="1" si="488"/>
        <v>0</v>
      </c>
      <c r="BR216" s="18">
        <f t="shared" ca="1" si="488"/>
        <v>0</v>
      </c>
      <c r="BS216" s="18">
        <f t="shared" ca="1" si="488"/>
        <v>0</v>
      </c>
      <c r="BT216" s="18">
        <f t="shared" ca="1" si="488"/>
        <v>0</v>
      </c>
      <c r="BU216" s="18">
        <f t="shared" ca="1" si="488"/>
        <v>0</v>
      </c>
      <c r="BV216" s="18">
        <f t="shared" ref="BV216:DA216" ca="1" si="489">-BV1193</f>
        <v>0</v>
      </c>
      <c r="BW216" s="18">
        <f t="shared" ca="1" si="489"/>
        <v>0</v>
      </c>
      <c r="BX216" s="18">
        <f t="shared" ca="1" si="489"/>
        <v>0</v>
      </c>
      <c r="BY216" s="18">
        <f t="shared" ca="1" si="489"/>
        <v>0</v>
      </c>
      <c r="BZ216" s="18">
        <f t="shared" ca="1" si="489"/>
        <v>0</v>
      </c>
      <c r="CA216" s="18">
        <f t="shared" ca="1" si="489"/>
        <v>0</v>
      </c>
      <c r="CB216" s="18">
        <f t="shared" ca="1" si="489"/>
        <v>0</v>
      </c>
      <c r="CC216" s="18">
        <f t="shared" ca="1" si="489"/>
        <v>0</v>
      </c>
      <c r="CD216" s="18">
        <f t="shared" ca="1" si="489"/>
        <v>0</v>
      </c>
      <c r="CE216" s="18">
        <f t="shared" ca="1" si="489"/>
        <v>0</v>
      </c>
      <c r="CF216" s="18">
        <f t="shared" ca="1" si="489"/>
        <v>0</v>
      </c>
      <c r="CG216" s="18">
        <f t="shared" ca="1" si="489"/>
        <v>0</v>
      </c>
      <c r="CH216" s="18">
        <f t="shared" ca="1" si="489"/>
        <v>0</v>
      </c>
      <c r="CI216" s="18">
        <f t="shared" ca="1" si="489"/>
        <v>0</v>
      </c>
      <c r="CJ216" s="18">
        <f t="shared" ca="1" si="489"/>
        <v>0</v>
      </c>
      <c r="CK216" s="18">
        <f t="shared" ca="1" si="489"/>
        <v>0</v>
      </c>
      <c r="CL216" s="18">
        <f t="shared" ca="1" si="489"/>
        <v>-5522.96682776737</v>
      </c>
      <c r="CM216" s="18">
        <f t="shared" ca="1" si="489"/>
        <v>-5207.8512977500386</v>
      </c>
      <c r="CN216" s="18">
        <f t="shared" ca="1" si="489"/>
        <v>-3667.7705916460454</v>
      </c>
      <c r="CO216" s="18">
        <f t="shared" ca="1" si="489"/>
        <v>-9281.361077013702</v>
      </c>
      <c r="CP216" s="18">
        <f t="shared" ca="1" si="489"/>
        <v>-8562.7044923085086</v>
      </c>
      <c r="CQ216" s="18">
        <f t="shared" ca="1" si="489"/>
        <v>-5213.8097146159489</v>
      </c>
      <c r="CR216" s="18">
        <f t="shared" ca="1" si="489"/>
        <v>-3729.8102019654593</v>
      </c>
      <c r="CS216" s="18">
        <f t="shared" ca="1" si="489"/>
        <v>-9463.7676268853811</v>
      </c>
      <c r="CT216" s="18">
        <f t="shared" ca="1" si="489"/>
        <v>-9120.3857176799611</v>
      </c>
      <c r="CU216" s="18">
        <f t="shared" ca="1" si="489"/>
        <v>-5580.4829871141956</v>
      </c>
      <c r="CV216" s="18">
        <f t="shared" ca="1" si="489"/>
        <v>-3995.4435207692763</v>
      </c>
      <c r="CW216" s="18">
        <f t="shared" ca="1" si="489"/>
        <v>-10055.983466004589</v>
      </c>
      <c r="CX216" s="18">
        <f t="shared" ca="1" si="489"/>
        <v>-9046.8888662050158</v>
      </c>
      <c r="CY216" s="18">
        <f t="shared" ca="1" si="489"/>
        <v>-8320.231858413099</v>
      </c>
      <c r="CZ216" s="18">
        <f t="shared" ca="1" si="489"/>
        <v>-6377.5140702167555</v>
      </c>
      <c r="DA216" s="18">
        <f t="shared" ca="1" si="489"/>
        <v>-15807.476106185684</v>
      </c>
      <c r="DB216" s="18">
        <f t="shared" ref="DB216:EG216" ca="1" si="490">-DB1193</f>
        <v>-14982.476600824972</v>
      </c>
      <c r="DC216" s="18">
        <f t="shared" ca="1" si="490"/>
        <v>-9217.6500490768722</v>
      </c>
      <c r="DD216" s="18">
        <f t="shared" ca="1" si="490"/>
        <v>-6642.6641197254212</v>
      </c>
      <c r="DE216" s="18">
        <f t="shared" ca="1" si="490"/>
        <v>-16528.970101891027</v>
      </c>
      <c r="DF216" s="18">
        <f t="shared" ca="1" si="490"/>
        <v>-15090.876094518955</v>
      </c>
      <c r="DG216" s="18">
        <f t="shared" ca="1" si="490"/>
        <v>-9264.335553281775</v>
      </c>
      <c r="DH216" s="18">
        <f t="shared" ca="1" si="490"/>
        <v>-6686.3605647533786</v>
      </c>
      <c r="DI216" s="18">
        <f t="shared" ca="1" si="490"/>
        <v>-16687.900070466774</v>
      </c>
      <c r="DJ216" s="18">
        <f t="shared" ca="1" si="490"/>
        <v>-15254.784007475033</v>
      </c>
      <c r="DK216" s="18">
        <f t="shared" ca="1" si="490"/>
        <v>-9354.3788223538941</v>
      </c>
      <c r="DL216" s="18">
        <f t="shared" ca="1" si="490"/>
        <v>-6718.2084039393403</v>
      </c>
      <c r="DM216" s="18">
        <f t="shared" ca="1" si="490"/>
        <v>-16833.859125695006</v>
      </c>
      <c r="DN216" s="18">
        <f t="shared" ca="1" si="490"/>
        <v>-15281.452031042252</v>
      </c>
      <c r="DO216" s="18">
        <f t="shared" ca="1" si="490"/>
        <v>-9345.2048170936614</v>
      </c>
      <c r="DP216" s="18">
        <f t="shared" ca="1" si="490"/>
        <v>-6693.2643384453622</v>
      </c>
      <c r="DQ216" s="18">
        <f t="shared" ca="1" si="490"/>
        <v>-16874.371029663056</v>
      </c>
      <c r="DR216" s="18">
        <f t="shared" ca="1" si="490"/>
        <v>-15512.25818580576</v>
      </c>
      <c r="DS216" s="18">
        <f t="shared" ca="1" si="490"/>
        <v>-9477.2543993066083</v>
      </c>
      <c r="DT216" s="18">
        <f t="shared" ca="1" si="490"/>
        <v>-6780.9343599219046</v>
      </c>
      <c r="DU216" s="18">
        <f t="shared" ca="1" si="490"/>
        <v>-17130.173446391829</v>
      </c>
      <c r="DV216" s="18">
        <f t="shared" ca="1" si="490"/>
        <v>-15658.626755089232</v>
      </c>
      <c r="DW216" s="18">
        <f t="shared" ca="1" si="490"/>
        <v>-9487.4757477247076</v>
      </c>
      <c r="DX216" s="18">
        <f t="shared" ca="1" si="490"/>
        <v>-6754.2420209934371</v>
      </c>
      <c r="DY216" s="18">
        <f t="shared" ca="1" si="490"/>
        <v>-17344.327256239114</v>
      </c>
      <c r="DZ216" s="18">
        <f t="shared" ca="1" si="490"/>
        <v>-16171.163766872627</v>
      </c>
      <c r="EA216" s="18">
        <f t="shared" ca="1" si="490"/>
        <v>-9811.8102360956855</v>
      </c>
      <c r="EB216" s="18">
        <f t="shared" ca="1" si="490"/>
        <v>-6856.2704409559174</v>
      </c>
      <c r="EC216" s="18">
        <f t="shared" ca="1" si="490"/>
        <v>-17647.487279406872</v>
      </c>
      <c r="ED216" s="18">
        <f t="shared" ca="1" si="490"/>
        <v>-16475.470978132453</v>
      </c>
      <c r="EE216" s="18">
        <f t="shared" ca="1" si="490"/>
        <v>-9991.2435674352782</v>
      </c>
      <c r="EF216" s="18">
        <f t="shared" ca="1" si="490"/>
        <v>-7092.9138480493639</v>
      </c>
      <c r="EG216" s="18">
        <f t="shared" ca="1" si="490"/>
        <v>-18208.620273764976</v>
      </c>
      <c r="EH216" s="18">
        <f t="shared" ref="EH216:FM216" ca="1" si="491">-EH1193</f>
        <v>-16776.640825433584</v>
      </c>
      <c r="EI216" s="18">
        <f t="shared" ca="1" si="491"/>
        <v>-10167.634410755956</v>
      </c>
      <c r="EJ216" s="18">
        <f t="shared" ca="1" si="491"/>
        <v>-7213.3880194627354</v>
      </c>
      <c r="EK216" s="18">
        <f t="shared" ca="1" si="491"/>
        <v>-18542.668024264218</v>
      </c>
      <c r="EL216" s="18">
        <f t="shared" ca="1" si="491"/>
        <v>-16992.37304965084</v>
      </c>
      <c r="EM216" s="18">
        <f t="shared" ca="1" si="491"/>
        <v>-10283.696796005755</v>
      </c>
      <c r="EN216" s="18">
        <f t="shared" ca="1" si="491"/>
        <v>-7311.9187260615354</v>
      </c>
      <c r="EO216" s="18">
        <f t="shared" ca="1" si="491"/>
        <v>-18826.024062741493</v>
      </c>
      <c r="EP216" s="18">
        <f t="shared" ca="1" si="491"/>
        <v>-17314.140446401765</v>
      </c>
      <c r="EQ216" s="18">
        <f t="shared" ca="1" si="491"/>
        <v>-10383.923489371378</v>
      </c>
      <c r="ER216" s="18">
        <f t="shared" ca="1" si="491"/>
        <v>-7284.233522148259</v>
      </c>
      <c r="ES216" s="18">
        <f t="shared" ca="1" si="491"/>
        <v>-19157.655899562025</v>
      </c>
      <c r="ET216" s="18">
        <f t="shared" ca="1" si="491"/>
        <v>-17669.914653469052</v>
      </c>
      <c r="EU216" s="18">
        <f t="shared" ca="1" si="491"/>
        <v>-10593.621126052549</v>
      </c>
      <c r="EV216" s="18">
        <f t="shared" ca="1" si="491"/>
        <v>-7428.5661819164616</v>
      </c>
      <c r="EW216" s="18">
        <f t="shared" ca="1" si="491"/>
        <v>-19553.114107197707</v>
      </c>
      <c r="EX216" s="18">
        <f t="shared" ca="1" si="491"/>
        <v>-18428.681837844979</v>
      </c>
      <c r="EY216" s="18">
        <f t="shared" ca="1" si="491"/>
        <v>-11079.45834240429</v>
      </c>
      <c r="EZ216" s="18">
        <f t="shared" ca="1" si="491"/>
        <v>-7792.4809255274567</v>
      </c>
      <c r="FA216" s="18">
        <f t="shared" ca="1" si="491"/>
        <v>-20384.111576740132</v>
      </c>
      <c r="FB216" s="18">
        <f t="shared" ca="1" si="491"/>
        <v>-18709.184376419584</v>
      </c>
      <c r="FC216" s="18">
        <f t="shared" ca="1" si="491"/>
        <v>-11236.436717055531</v>
      </c>
      <c r="FD216" s="18">
        <f t="shared" ca="1" si="491"/>
        <v>-7923.7999864457288</v>
      </c>
      <c r="FE216" s="18">
        <f t="shared" ca="1" si="491"/>
        <v>-20748.341337859718</v>
      </c>
      <c r="FF216" s="18">
        <f t="shared" ca="1" si="491"/>
        <v>-19287.926952301081</v>
      </c>
      <c r="FG216" s="18">
        <f t="shared" ca="1" si="491"/>
        <v>-11596.152234551682</v>
      </c>
      <c r="FH216" s="18">
        <f t="shared" ca="1" si="491"/>
        <v>-8155.9950862124342</v>
      </c>
      <c r="FI216" s="18">
        <f t="shared" ca="1" si="491"/>
        <v>-21335.388629891946</v>
      </c>
      <c r="FJ216" s="18">
        <f t="shared" ca="1" si="491"/>
        <v>-19846.533897357524</v>
      </c>
      <c r="FK216" s="18">
        <f t="shared" ca="1" si="491"/>
        <v>-11941.939730723545</v>
      </c>
      <c r="FL216" s="18">
        <f t="shared" ca="1" si="491"/>
        <v>0</v>
      </c>
      <c r="FM216" s="18">
        <f t="shared" ca="1" si="491"/>
        <v>0</v>
      </c>
      <c r="FN216" s="18">
        <f ca="1">-FN1193</f>
        <v>0</v>
      </c>
      <c r="FO216" s="18">
        <f ca="1">-FO1193</f>
        <v>0</v>
      </c>
      <c r="FP216" s="18">
        <f ca="1">-FP1193</f>
        <v>0</v>
      </c>
      <c r="FQ216" s="18">
        <f ca="1">-FQ1193</f>
        <v>0</v>
      </c>
      <c r="FR216" s="18">
        <f ca="1">-FR1193</f>
        <v>0</v>
      </c>
    </row>
    <row r="217" spans="2:174" ht="13.8" thickBot="1">
      <c r="C217" t="s">
        <v>417</v>
      </c>
      <c r="I217" s="96"/>
      <c r="J217" s="141">
        <f t="shared" ref="J217:AO217" ca="1" si="492">SUM(J214:J216)</f>
        <v>0</v>
      </c>
      <c r="K217" s="141">
        <f t="shared" ca="1" si="492"/>
        <v>0</v>
      </c>
      <c r="L217" s="141">
        <f t="shared" ca="1" si="492"/>
        <v>0</v>
      </c>
      <c r="M217" s="141">
        <f t="shared" ca="1" si="492"/>
        <v>0</v>
      </c>
      <c r="N217" s="141">
        <f t="shared" ca="1" si="492"/>
        <v>0</v>
      </c>
      <c r="O217" s="141">
        <f t="shared" ca="1" si="492"/>
        <v>0</v>
      </c>
      <c r="P217" s="141">
        <f t="shared" ca="1" si="492"/>
        <v>0</v>
      </c>
      <c r="Q217" s="141">
        <f t="shared" ca="1" si="492"/>
        <v>0</v>
      </c>
      <c r="R217" s="141">
        <f t="shared" ca="1" si="492"/>
        <v>0</v>
      </c>
      <c r="S217" s="141">
        <f t="shared" ca="1" si="492"/>
        <v>0</v>
      </c>
      <c r="T217" s="141">
        <f t="shared" ca="1" si="492"/>
        <v>0</v>
      </c>
      <c r="U217" s="141">
        <f t="shared" ca="1" si="492"/>
        <v>0</v>
      </c>
      <c r="V217" s="141">
        <f t="shared" ca="1" si="492"/>
        <v>0</v>
      </c>
      <c r="W217" s="141">
        <f t="shared" ca="1" si="492"/>
        <v>0</v>
      </c>
      <c r="X217" s="141">
        <f t="shared" ca="1" si="492"/>
        <v>0</v>
      </c>
      <c r="Y217" s="141">
        <f t="shared" ca="1" si="492"/>
        <v>0</v>
      </c>
      <c r="Z217" s="141">
        <f t="shared" ca="1" si="492"/>
        <v>0</v>
      </c>
      <c r="AA217" s="141">
        <f t="shared" ca="1" si="492"/>
        <v>0</v>
      </c>
      <c r="AB217" s="141">
        <f t="shared" ca="1" si="492"/>
        <v>-1396.2106114294006</v>
      </c>
      <c r="AC217" s="141">
        <f t="shared" ca="1" si="492"/>
        <v>3751.2578592175009</v>
      </c>
      <c r="AD217" s="141">
        <f t="shared" ca="1" si="492"/>
        <v>8073.8154632502519</v>
      </c>
      <c r="AE217" s="141">
        <f t="shared" ca="1" si="492"/>
        <v>8341.0119829900996</v>
      </c>
      <c r="AF217" s="141">
        <f t="shared" ca="1" si="492"/>
        <v>1235.6791387293333</v>
      </c>
      <c r="AG217" s="141">
        <f t="shared" ca="1" si="492"/>
        <v>4889.20069153646</v>
      </c>
      <c r="AH217" s="141">
        <f t="shared" ca="1" si="492"/>
        <v>7496.7900860187137</v>
      </c>
      <c r="AI217" s="141">
        <f t="shared" ca="1" si="492"/>
        <v>5832.2802029125496</v>
      </c>
      <c r="AJ217" s="141">
        <f t="shared" ca="1" si="492"/>
        <v>2462.5951127166991</v>
      </c>
      <c r="AK217" s="141">
        <f t="shared" ca="1" si="492"/>
        <v>6703.2337704245165</v>
      </c>
      <c r="AL217" s="141">
        <f t="shared" ca="1" si="492"/>
        <v>9891.9890892043077</v>
      </c>
      <c r="AM217" s="141">
        <f t="shared" ca="1" si="492"/>
        <v>8685.5734973544186</v>
      </c>
      <c r="AN217" s="141">
        <f t="shared" ca="1" si="492"/>
        <v>5489.8200124267169</v>
      </c>
      <c r="AO217" s="141">
        <f t="shared" ca="1" si="492"/>
        <v>9907.7863767459494</v>
      </c>
      <c r="AP217" s="141">
        <f t="shared" ref="AP217:BU217" ca="1" si="493">SUM(AP214:AP216)</f>
        <v>13795.748458528051</v>
      </c>
      <c r="AQ217" s="141">
        <f t="shared" ca="1" si="493"/>
        <v>13297.172031494902</v>
      </c>
      <c r="AR217" s="141">
        <f t="shared" ca="1" si="493"/>
        <v>10823.322626890196</v>
      </c>
      <c r="AS217" s="141">
        <f t="shared" ca="1" si="493"/>
        <v>15972.366768146365</v>
      </c>
      <c r="AT217" s="141">
        <f t="shared" ca="1" si="493"/>
        <v>19834.796642993148</v>
      </c>
      <c r="AU217" s="141">
        <f t="shared" ca="1" si="493"/>
        <v>19383.67656893938</v>
      </c>
      <c r="AV217" s="141">
        <f t="shared" ca="1" si="493"/>
        <v>16996.900312386191</v>
      </c>
      <c r="AW217" s="141">
        <f t="shared" ca="1" si="493"/>
        <v>22234.189946266204</v>
      </c>
      <c r="AX217" s="141">
        <f t="shared" ca="1" si="493"/>
        <v>26377.454746828582</v>
      </c>
      <c r="AY217" s="141">
        <f t="shared" ca="1" si="493"/>
        <v>26140.2172284888</v>
      </c>
      <c r="AZ217" s="141">
        <f t="shared" ca="1" si="493"/>
        <v>23934.324016370538</v>
      </c>
      <c r="BA217" s="141">
        <f t="shared" ca="1" si="493"/>
        <v>29354.902774117916</v>
      </c>
      <c r="BB217" s="141">
        <f t="shared" ca="1" si="493"/>
        <v>33695.88874758975</v>
      </c>
      <c r="BC217" s="141">
        <f t="shared" ca="1" si="493"/>
        <v>33661.250619829931</v>
      </c>
      <c r="BD217" s="141">
        <f t="shared" ca="1" si="493"/>
        <v>31662.960594648761</v>
      </c>
      <c r="BE217" s="141">
        <f t="shared" ca="1" si="493"/>
        <v>37293.854060985228</v>
      </c>
      <c r="BF217" s="141">
        <f t="shared" ca="1" si="493"/>
        <v>41835.652612245955</v>
      </c>
      <c r="BG217" s="141">
        <f t="shared" ca="1" si="493"/>
        <v>42019.253588660104</v>
      </c>
      <c r="BH217" s="141">
        <f t="shared" ca="1" si="493"/>
        <v>40239.997577082548</v>
      </c>
      <c r="BI217" s="141">
        <f t="shared" ca="1" si="493"/>
        <v>46092.784028582166</v>
      </c>
      <c r="BJ217" s="141">
        <f t="shared" ca="1" si="493"/>
        <v>50855.730669618402</v>
      </c>
      <c r="BK217" s="141">
        <f t="shared" ca="1" si="493"/>
        <v>51452.28582738767</v>
      </c>
      <c r="BL217" s="141">
        <f t="shared" ca="1" si="493"/>
        <v>50028.562700828908</v>
      </c>
      <c r="BM217" s="141">
        <f t="shared" ca="1" si="493"/>
        <v>56239.9567560344</v>
      </c>
      <c r="BN217" s="141">
        <f t="shared" ca="1" si="493"/>
        <v>63327.64348927133</v>
      </c>
      <c r="BO217" s="141">
        <f t="shared" ca="1" si="493"/>
        <v>65746.977921619618</v>
      </c>
      <c r="BP217" s="141">
        <f t="shared" ca="1" si="493"/>
        <v>66037.491423865271</v>
      </c>
      <c r="BQ217" s="141">
        <f t="shared" ca="1" si="493"/>
        <v>74649.272590822336</v>
      </c>
      <c r="BR217" s="141">
        <f t="shared" ca="1" si="493"/>
        <v>82494.201415025251</v>
      </c>
      <c r="BS217" s="141">
        <f t="shared" ca="1" si="493"/>
        <v>85468.624986872252</v>
      </c>
      <c r="BT217" s="141">
        <f t="shared" ca="1" si="493"/>
        <v>86266.151449152123</v>
      </c>
      <c r="BU217" s="141">
        <f t="shared" ca="1" si="493"/>
        <v>95626.40048711744</v>
      </c>
      <c r="BV217" s="141">
        <f t="shared" ref="BV217:DA217" ca="1" si="494">SUM(BV214:BV216)</f>
        <v>104193.53315446894</v>
      </c>
      <c r="BW217" s="141">
        <f t="shared" ca="1" si="494"/>
        <v>107765.32525263149</v>
      </c>
      <c r="BX217" s="141">
        <f t="shared" ca="1" si="494"/>
        <v>109109.47369712981</v>
      </c>
      <c r="BY217" s="141">
        <f t="shared" ca="1" si="494"/>
        <v>119261.08416989181</v>
      </c>
      <c r="BZ217" s="141">
        <f t="shared" ca="1" si="494"/>
        <v>128561.53363996631</v>
      </c>
      <c r="CA217" s="141">
        <f t="shared" ca="1" si="494"/>
        <v>132755.83931161615</v>
      </c>
      <c r="CB217" s="141">
        <f t="shared" ca="1" si="494"/>
        <v>134693.93515037076</v>
      </c>
      <c r="CC217" s="141">
        <f t="shared" ca="1" si="494"/>
        <v>145691.27487227527</v>
      </c>
      <c r="CD217" s="141">
        <f t="shared" ca="1" si="494"/>
        <v>155830.55484649725</v>
      </c>
      <c r="CE217" s="141">
        <f t="shared" ca="1" si="494"/>
        <v>160711.2957368257</v>
      </c>
      <c r="CF217" s="141">
        <f ca="1">SUM(CF214:CF216)</f>
        <v>163259.38813481331</v>
      </c>
      <c r="CG217" s="141">
        <f t="shared" ca="1" si="494"/>
        <v>175125.83388771422</v>
      </c>
      <c r="CH217" s="141">
        <f t="shared" ca="1" si="494"/>
        <v>183946.10869508231</v>
      </c>
      <c r="CI217" s="141">
        <f t="shared" ca="1" si="494"/>
        <v>188016.88711543989</v>
      </c>
      <c r="CJ217" s="141">
        <f t="shared" ca="1" si="494"/>
        <v>189887.70712614851</v>
      </c>
      <c r="CK217" s="141">
        <f t="shared" ca="1" si="494"/>
        <v>200289.14801145039</v>
      </c>
      <c r="CL217" s="141">
        <f t="shared" ca="1" si="494"/>
        <v>204407.52536593203</v>
      </c>
      <c r="CM217" s="141">
        <f t="shared" ca="1" si="494"/>
        <v>203733.18783908585</v>
      </c>
      <c r="CN217" s="141">
        <f t="shared" ca="1" si="494"/>
        <v>202229.87188817366</v>
      </c>
      <c r="CO217" s="141">
        <f t="shared" ca="1" si="494"/>
        <v>203866.07689266501</v>
      </c>
      <c r="CP217" s="141">
        <f t="shared" ca="1" si="494"/>
        <v>205169.12636736574</v>
      </c>
      <c r="CQ217" s="141">
        <f t="shared" ca="1" si="494"/>
        <v>204668.05017057867</v>
      </c>
      <c r="CR217" s="141">
        <f t="shared" ca="1" si="494"/>
        <v>203373.16730150717</v>
      </c>
      <c r="CS217" s="141">
        <f t="shared" ca="1" si="494"/>
        <v>205287.30667811434</v>
      </c>
      <c r="CT217" s="141">
        <f t="shared" ca="1" si="494"/>
        <v>207078.63881288274</v>
      </c>
      <c r="CU217" s="141">
        <f t="shared" ca="1" si="494"/>
        <v>206964.35242804087</v>
      </c>
      <c r="CV217" s="141">
        <f t="shared" ca="1" si="494"/>
        <v>206007.241950144</v>
      </c>
      <c r="CW217" s="141">
        <f t="shared" ca="1" si="494"/>
        <v>208445.02034436679</v>
      </c>
      <c r="CX217" s="141">
        <f t="shared" ca="1" si="494"/>
        <v>210393.15202749724</v>
      </c>
      <c r="CY217" s="141">
        <f t="shared" ca="1" si="494"/>
        <v>207784.8073972601</v>
      </c>
      <c r="CZ217" s="141">
        <f t="shared" ca="1" si="494"/>
        <v>204668.27321917791</v>
      </c>
      <c r="DA217" s="141">
        <f t="shared" ca="1" si="494"/>
        <v>201551.73904109572</v>
      </c>
      <c r="DB217" s="141">
        <f t="shared" ref="DB217:EG217" ca="1" si="495">SUM(DB214:DB216)</f>
        <v>198435.20486301353</v>
      </c>
      <c r="DC217" s="141">
        <f t="shared" ca="1" si="495"/>
        <v>195318.67068493133</v>
      </c>
      <c r="DD217" s="141">
        <f t="shared" ca="1" si="495"/>
        <v>192202.13650684914</v>
      </c>
      <c r="DE217" s="141">
        <f t="shared" ca="1" si="495"/>
        <v>189085.59232876694</v>
      </c>
      <c r="DF217" s="141">
        <f t="shared" ca="1" si="495"/>
        <v>185969.04815068474</v>
      </c>
      <c r="DG217" s="141">
        <f t="shared" ca="1" si="495"/>
        <v>182852.51397260255</v>
      </c>
      <c r="DH217" s="141">
        <f t="shared" ca="1" si="495"/>
        <v>179735.96979452035</v>
      </c>
      <c r="DI217" s="141">
        <f t="shared" ca="1" si="495"/>
        <v>176619.43561643816</v>
      </c>
      <c r="DJ217" s="141">
        <f t="shared" ca="1" si="495"/>
        <v>173502.90143835597</v>
      </c>
      <c r="DK217" s="141">
        <f t="shared" ca="1" si="495"/>
        <v>170386.36726027378</v>
      </c>
      <c r="DL217" s="141">
        <f t="shared" ca="1" si="495"/>
        <v>167270.37308219157</v>
      </c>
      <c r="DM217" s="141">
        <f t="shared" ca="1" si="495"/>
        <v>164158.76890410937</v>
      </c>
      <c r="DN217" s="141">
        <f t="shared" ca="1" si="495"/>
        <v>161047.16472602717</v>
      </c>
      <c r="DO217" s="141">
        <f t="shared" ca="1" si="495"/>
        <v>157935.57054794498</v>
      </c>
      <c r="DP217" s="141">
        <f t="shared" ca="1" si="495"/>
        <v>154823.96636986281</v>
      </c>
      <c r="DQ217" s="141">
        <f t="shared" ca="1" si="495"/>
        <v>151712.37219178063</v>
      </c>
      <c r="DR217" s="141">
        <f t="shared" ca="1" si="495"/>
        <v>148600.76801369846</v>
      </c>
      <c r="DS217" s="141">
        <f t="shared" ca="1" si="495"/>
        <v>145489.16383561626</v>
      </c>
      <c r="DT217" s="141">
        <f t="shared" ca="1" si="495"/>
        <v>142377.55965753406</v>
      </c>
      <c r="DU217" s="141">
        <f t="shared" ca="1" si="495"/>
        <v>139265.95547945186</v>
      </c>
      <c r="DV217" s="141">
        <f t="shared" ca="1" si="495"/>
        <v>136154.35130136966</v>
      </c>
      <c r="DW217" s="141">
        <f t="shared" ca="1" si="495"/>
        <v>133042.74712328747</v>
      </c>
      <c r="DX217" s="141">
        <f t="shared" ca="1" si="495"/>
        <v>129931.14294520527</v>
      </c>
      <c r="DY217" s="141">
        <f t="shared" ca="1" si="495"/>
        <v>126819.5387671231</v>
      </c>
      <c r="DZ217" s="141">
        <f t="shared" ca="1" si="495"/>
        <v>123707.94458904091</v>
      </c>
      <c r="EA217" s="141">
        <f t="shared" ca="1" si="495"/>
        <v>120596.34041095873</v>
      </c>
      <c r="EB217" s="141">
        <f t="shared" ca="1" si="495"/>
        <v>117484.73623287653</v>
      </c>
      <c r="EC217" s="141">
        <f t="shared" ca="1" si="495"/>
        <v>114373.14205479436</v>
      </c>
      <c r="ED217" s="141">
        <f t="shared" ca="1" si="495"/>
        <v>111261.53787671217</v>
      </c>
      <c r="EE217" s="141">
        <f t="shared" ca="1" si="495"/>
        <v>108149.93369862999</v>
      </c>
      <c r="EF217" s="141">
        <f t="shared" ca="1" si="495"/>
        <v>105038.32952054779</v>
      </c>
      <c r="EG217" s="141">
        <f t="shared" ca="1" si="495"/>
        <v>101926.72534246561</v>
      </c>
      <c r="EH217" s="141">
        <f t="shared" ref="EH217:FM217" ca="1" si="496">SUM(EH214:EH216)</f>
        <v>98815.12116438341</v>
      </c>
      <c r="EI217" s="141">
        <f t="shared" ca="1" si="496"/>
        <v>95703.516986301212</v>
      </c>
      <c r="EJ217" s="141">
        <f t="shared" ca="1" si="496"/>
        <v>92591.912808219015</v>
      </c>
      <c r="EK217" s="141">
        <f t="shared" ca="1" si="496"/>
        <v>89480.308630136831</v>
      </c>
      <c r="EL217" s="141">
        <f t="shared" ca="1" si="496"/>
        <v>86368.704452054648</v>
      </c>
      <c r="EM217" s="141">
        <f t="shared" ca="1" si="496"/>
        <v>83257.100273972464</v>
      </c>
      <c r="EN217" s="141">
        <f t="shared" ca="1" si="496"/>
        <v>80145.496095890281</v>
      </c>
      <c r="EO217" s="141">
        <f t="shared" ca="1" si="496"/>
        <v>77033.891917808098</v>
      </c>
      <c r="EP217" s="141">
        <f t="shared" ca="1" si="496"/>
        <v>73922.2877397259</v>
      </c>
      <c r="EQ217" s="141">
        <f t="shared" ca="1" si="496"/>
        <v>70810.693561643711</v>
      </c>
      <c r="ER217" s="141">
        <f t="shared" ca="1" si="496"/>
        <v>67699.089383561513</v>
      </c>
      <c r="ES217" s="141">
        <f t="shared" ca="1" si="496"/>
        <v>64587.485205479315</v>
      </c>
      <c r="ET217" s="141">
        <f t="shared" ca="1" si="496"/>
        <v>61475.881027397118</v>
      </c>
      <c r="EU217" s="141">
        <f t="shared" ca="1" si="496"/>
        <v>58364.276849314934</v>
      </c>
      <c r="EV217" s="141">
        <f t="shared" ca="1" si="496"/>
        <v>55252.672671232744</v>
      </c>
      <c r="EW217" s="141">
        <f t="shared" ca="1" si="496"/>
        <v>52141.068493150553</v>
      </c>
      <c r="EX217" s="141">
        <f t="shared" ca="1" si="496"/>
        <v>49029.464315068355</v>
      </c>
      <c r="EY217" s="141">
        <f t="shared" ca="1" si="496"/>
        <v>45917.870136986166</v>
      </c>
      <c r="EZ217" s="141">
        <f t="shared" ca="1" si="496"/>
        <v>42806.265958903969</v>
      </c>
      <c r="FA217" s="141">
        <f t="shared" ca="1" si="496"/>
        <v>39694.661780821771</v>
      </c>
      <c r="FB217" s="141">
        <f t="shared" ca="1" si="496"/>
        <v>36583.057602739573</v>
      </c>
      <c r="FC217" s="141">
        <f t="shared" ca="1" si="496"/>
        <v>33471.453424657375</v>
      </c>
      <c r="FD217" s="141">
        <f t="shared" ca="1" si="496"/>
        <v>30359.849246575184</v>
      </c>
      <c r="FE217" s="141">
        <f t="shared" ca="1" si="496"/>
        <v>27248.255068492996</v>
      </c>
      <c r="FF217" s="141">
        <f t="shared" ca="1" si="496"/>
        <v>24136.650890410805</v>
      </c>
      <c r="FG217" s="141">
        <f t="shared" ca="1" si="496"/>
        <v>21025.056712328613</v>
      </c>
      <c r="FH217" s="141">
        <f t="shared" ca="1" si="496"/>
        <v>17913.452534246422</v>
      </c>
      <c r="FI217" s="141">
        <f t="shared" ca="1" si="496"/>
        <v>14801.848356164228</v>
      </c>
      <c r="FJ217" s="141">
        <f t="shared" ca="1" si="496"/>
        <v>11690.244178082037</v>
      </c>
      <c r="FK217" s="141">
        <f t="shared" ca="1" si="496"/>
        <v>8578.6499999999614</v>
      </c>
      <c r="FL217" s="141">
        <f t="shared" ca="1" si="496"/>
        <v>8578.6499999999614</v>
      </c>
      <c r="FM217" s="141">
        <f t="shared" ca="1" si="496"/>
        <v>8578.6499999999614</v>
      </c>
      <c r="FN217" s="141">
        <f ca="1">SUM(FN214:FN216)</f>
        <v>8578.6499999999614</v>
      </c>
      <c r="FO217" s="141">
        <f ca="1">SUM(FO214:FO216)</f>
        <v>8578.6499999999614</v>
      </c>
      <c r="FP217" s="141">
        <f ca="1">SUM(FP214:FP216)</f>
        <v>8578.6499999999614</v>
      </c>
      <c r="FQ217" s="141">
        <f ca="1">SUM(FQ214:FQ216)</f>
        <v>8578.6499999999614</v>
      </c>
      <c r="FR217" s="141">
        <f ca="1">SUM(FR214:FR216)</f>
        <v>8578.6499999999614</v>
      </c>
    </row>
    <row r="218" spans="2:174" ht="13.8" thickTop="1"/>
    <row r="219" spans="2:174">
      <c r="B219" s="5" t="s">
        <v>131</v>
      </c>
      <c r="C219" s="4"/>
      <c r="D219" s="7"/>
      <c r="E219" s="4"/>
      <c r="F219" s="4"/>
      <c r="G219" s="7"/>
      <c r="H219" s="7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</row>
    <row r="220" spans="2:174"/>
    <row r="221" spans="2:174">
      <c r="B221" s="30" t="s">
        <v>125</v>
      </c>
    </row>
    <row r="222" spans="2:174">
      <c r="C222" t="s">
        <v>425</v>
      </c>
      <c r="J222" s="18">
        <f>J1261</f>
        <v>0</v>
      </c>
      <c r="K222" s="18">
        <f t="shared" ref="K222:BV222" ca="1" si="497">K1261</f>
        <v>0</v>
      </c>
      <c r="L222" s="18">
        <f t="shared" ca="1" si="497"/>
        <v>0</v>
      </c>
      <c r="M222" s="18">
        <f t="shared" ca="1" si="497"/>
        <v>0</v>
      </c>
      <c r="N222" s="18">
        <f t="shared" ca="1" si="497"/>
        <v>0</v>
      </c>
      <c r="O222" s="18">
        <f t="shared" ca="1" si="497"/>
        <v>0</v>
      </c>
      <c r="P222" s="18">
        <f t="shared" ca="1" si="497"/>
        <v>0</v>
      </c>
      <c r="Q222" s="18">
        <f t="shared" ca="1" si="497"/>
        <v>0</v>
      </c>
      <c r="R222" s="18">
        <f t="shared" ca="1" si="497"/>
        <v>0</v>
      </c>
      <c r="S222" s="18">
        <f t="shared" ca="1" si="497"/>
        <v>0</v>
      </c>
      <c r="T222" s="18">
        <f t="shared" ca="1" si="497"/>
        <v>0</v>
      </c>
      <c r="U222" s="18">
        <f t="shared" ca="1" si="497"/>
        <v>0</v>
      </c>
      <c r="V222" s="18">
        <f t="shared" ca="1" si="497"/>
        <v>0</v>
      </c>
      <c r="W222" s="18">
        <f t="shared" ca="1" si="497"/>
        <v>140249.99999999994</v>
      </c>
      <c r="X222" s="18">
        <f t="shared" ca="1" si="497"/>
        <v>140249.99999999994</v>
      </c>
      <c r="Y222" s="18">
        <f t="shared" ca="1" si="497"/>
        <v>140249.99999999994</v>
      </c>
      <c r="Z222" s="18">
        <f t="shared" ca="1" si="497"/>
        <v>140249.99999999994</v>
      </c>
      <c r="AA222" s="18">
        <f t="shared" ca="1" si="497"/>
        <v>537807.78493150673</v>
      </c>
      <c r="AB222" s="18">
        <f t="shared" ca="1" si="497"/>
        <v>533966.30075342453</v>
      </c>
      <c r="AC222" s="18">
        <f t="shared" ca="1" si="497"/>
        <v>530124.81657534232</v>
      </c>
      <c r="AD222" s="18">
        <f t="shared" ca="1" si="497"/>
        <v>526283.33239726012</v>
      </c>
      <c r="AE222" s="18">
        <f t="shared" ca="1" si="497"/>
        <v>522441.84821917798</v>
      </c>
      <c r="AF222" s="18">
        <f t="shared" ca="1" si="497"/>
        <v>518600.36404109577</v>
      </c>
      <c r="AG222" s="18">
        <f t="shared" ca="1" si="497"/>
        <v>514758.87986301357</v>
      </c>
      <c r="AH222" s="18">
        <f t="shared" ca="1" si="497"/>
        <v>510917.39568493137</v>
      </c>
      <c r="AI222" s="18">
        <f t="shared" ca="1" si="497"/>
        <v>507075.91150684922</v>
      </c>
      <c r="AJ222" s="18">
        <f t="shared" ca="1" si="497"/>
        <v>503234.42732876702</v>
      </c>
      <c r="AK222" s="18">
        <f t="shared" ca="1" si="497"/>
        <v>499392.94315068482</v>
      </c>
      <c r="AL222" s="18">
        <f t="shared" ca="1" si="497"/>
        <v>495551.45897260262</v>
      </c>
      <c r="AM222" s="18">
        <f t="shared" ca="1" si="497"/>
        <v>491709.97479452041</v>
      </c>
      <c r="AN222" s="18">
        <f t="shared" ca="1" si="497"/>
        <v>487868.49061643827</v>
      </c>
      <c r="AO222" s="18">
        <f t="shared" ca="1" si="497"/>
        <v>484027.00643835607</v>
      </c>
      <c r="AP222" s="18">
        <f t="shared" ca="1" si="497"/>
        <v>480185.52226027386</v>
      </c>
      <c r="AQ222" s="18">
        <f t="shared" ca="1" si="497"/>
        <v>476344.03808219166</v>
      </c>
      <c r="AR222" s="18">
        <f t="shared" ca="1" si="497"/>
        <v>472502.55390410946</v>
      </c>
      <c r="AS222" s="18">
        <f t="shared" ca="1" si="497"/>
        <v>468661.06972602726</v>
      </c>
      <c r="AT222" s="18">
        <f t="shared" ca="1" si="497"/>
        <v>464819.58554794511</v>
      </c>
      <c r="AU222" s="18">
        <f t="shared" ca="1" si="497"/>
        <v>460978.10136986291</v>
      </c>
      <c r="AV222" s="18">
        <f t="shared" ca="1" si="497"/>
        <v>457136.61719178071</v>
      </c>
      <c r="AW222" s="18">
        <f t="shared" ca="1" si="497"/>
        <v>453295.13301369851</v>
      </c>
      <c r="AX222" s="18">
        <f t="shared" ca="1" si="497"/>
        <v>449453.6488356163</v>
      </c>
      <c r="AY222" s="18">
        <f t="shared" ca="1" si="497"/>
        <v>445612.16465753416</v>
      </c>
      <c r="AZ222" s="18">
        <f t="shared" ca="1" si="497"/>
        <v>441770.68047945196</v>
      </c>
      <c r="BA222" s="18">
        <f t="shared" ca="1" si="497"/>
        <v>437929.19630136975</v>
      </c>
      <c r="BB222" s="18">
        <f t="shared" ca="1" si="497"/>
        <v>434087.71212328755</v>
      </c>
      <c r="BC222" s="18">
        <f t="shared" ca="1" si="497"/>
        <v>430246.22794520535</v>
      </c>
      <c r="BD222" s="18">
        <f t="shared" ca="1" si="497"/>
        <v>426404.74376712315</v>
      </c>
      <c r="BE222" s="18">
        <f t="shared" ca="1" si="497"/>
        <v>422563.259589041</v>
      </c>
      <c r="BF222" s="18">
        <f t="shared" ca="1" si="497"/>
        <v>418721.7754109588</v>
      </c>
      <c r="BG222" s="18">
        <f t="shared" ca="1" si="497"/>
        <v>414880.2912328766</v>
      </c>
      <c r="BH222" s="18">
        <f t="shared" ca="1" si="497"/>
        <v>411038.80705479439</v>
      </c>
      <c r="BI222" s="18">
        <f t="shared" ca="1" si="497"/>
        <v>407197.32287671219</v>
      </c>
      <c r="BJ222" s="18">
        <f t="shared" ca="1" si="497"/>
        <v>403355.83869863005</v>
      </c>
      <c r="BK222" s="18">
        <f t="shared" ca="1" si="497"/>
        <v>399514.35452054784</v>
      </c>
      <c r="BL222" s="18">
        <f t="shared" ca="1" si="497"/>
        <v>395672.87034246564</v>
      </c>
      <c r="BM222" s="18">
        <f t="shared" ca="1" si="497"/>
        <v>391831.38616438344</v>
      </c>
      <c r="BN222" s="18">
        <f t="shared" ca="1" si="497"/>
        <v>387989.90198630124</v>
      </c>
      <c r="BO222" s="18">
        <f t="shared" ca="1" si="497"/>
        <v>384148.41780821903</v>
      </c>
      <c r="BP222" s="18">
        <f t="shared" ca="1" si="497"/>
        <v>380306.93363013689</v>
      </c>
      <c r="BQ222" s="18">
        <f t="shared" ca="1" si="497"/>
        <v>376465.44945205469</v>
      </c>
      <c r="BR222" s="18">
        <f t="shared" ca="1" si="497"/>
        <v>372623.96527397248</v>
      </c>
      <c r="BS222" s="18">
        <f t="shared" ca="1" si="497"/>
        <v>368782.48109589028</v>
      </c>
      <c r="BT222" s="18">
        <f t="shared" ca="1" si="497"/>
        <v>364940.99691780808</v>
      </c>
      <c r="BU222" s="18">
        <f t="shared" ca="1" si="497"/>
        <v>361099.51273972593</v>
      </c>
      <c r="BV222" s="18">
        <f t="shared" ca="1" si="497"/>
        <v>357258.02856164373</v>
      </c>
      <c r="BW222" s="18">
        <f t="shared" ref="BW222:EH222" ca="1" si="498">BW1261</f>
        <v>353416.54438356153</v>
      </c>
      <c r="BX222" s="18">
        <f t="shared" ca="1" si="498"/>
        <v>349575.06020547933</v>
      </c>
      <c r="BY222" s="18">
        <f t="shared" ca="1" si="498"/>
        <v>345733.57602739712</v>
      </c>
      <c r="BZ222" s="18">
        <f t="shared" ca="1" si="498"/>
        <v>341892.09184931492</v>
      </c>
      <c r="CA222" s="18">
        <f t="shared" ca="1" si="498"/>
        <v>338050.60767123278</v>
      </c>
      <c r="CB222" s="18">
        <f t="shared" ca="1" si="498"/>
        <v>334209.12349315058</v>
      </c>
      <c r="CC222" s="18">
        <f t="shared" ca="1" si="498"/>
        <v>330367.63931506837</v>
      </c>
      <c r="CD222" s="18">
        <f t="shared" ca="1" si="498"/>
        <v>326526.15513698617</v>
      </c>
      <c r="CE222" s="18">
        <f t="shared" ca="1" si="498"/>
        <v>322684.67095890397</v>
      </c>
      <c r="CF222" s="18">
        <f t="shared" ca="1" si="498"/>
        <v>318843.18678082182</v>
      </c>
      <c r="CG222" s="18">
        <f t="shared" ca="1" si="498"/>
        <v>315001.70260273962</v>
      </c>
      <c r="CH222" s="18">
        <f t="shared" ca="1" si="498"/>
        <v>311160.21842465742</v>
      </c>
      <c r="CI222" s="18">
        <f t="shared" ca="1" si="498"/>
        <v>307318.73424657522</v>
      </c>
      <c r="CJ222" s="18">
        <f t="shared" ca="1" si="498"/>
        <v>303477.25006849301</v>
      </c>
      <c r="CK222" s="18">
        <f t="shared" ca="1" si="498"/>
        <v>299635.76589041087</v>
      </c>
      <c r="CL222" s="18">
        <f t="shared" ca="1" si="498"/>
        <v>295794.28171232867</v>
      </c>
      <c r="CM222" s="18">
        <f t="shared" ca="1" si="498"/>
        <v>291952.79753424646</v>
      </c>
      <c r="CN222" s="18">
        <f t="shared" ca="1" si="498"/>
        <v>288111.31335616426</v>
      </c>
      <c r="CO222" s="18">
        <f t="shared" ca="1" si="498"/>
        <v>284269.82917808206</v>
      </c>
      <c r="CP222" s="18">
        <f t="shared" ca="1" si="498"/>
        <v>280428.34499999986</v>
      </c>
      <c r="CQ222" s="18">
        <f t="shared" ca="1" si="498"/>
        <v>276586.86082191771</v>
      </c>
      <c r="CR222" s="18">
        <f t="shared" ca="1" si="498"/>
        <v>272745.37664383551</v>
      </c>
      <c r="CS222" s="18">
        <f t="shared" ca="1" si="498"/>
        <v>268903.89246575331</v>
      </c>
      <c r="CT222" s="18">
        <f t="shared" ca="1" si="498"/>
        <v>265062.4082876711</v>
      </c>
      <c r="CU222" s="18">
        <f t="shared" ca="1" si="498"/>
        <v>261220.92410958893</v>
      </c>
      <c r="CV222" s="18">
        <f t="shared" ca="1" si="498"/>
        <v>257379.43993150673</v>
      </c>
      <c r="CW222" s="18">
        <f t="shared" ca="1" si="498"/>
        <v>253537.95575342453</v>
      </c>
      <c r="CX222" s="18">
        <f t="shared" ca="1" si="498"/>
        <v>249696.47157534235</v>
      </c>
      <c r="CY222" s="18">
        <f t="shared" ca="1" si="498"/>
        <v>245854.98739726015</v>
      </c>
      <c r="CZ222" s="18">
        <f t="shared" ca="1" si="498"/>
        <v>242013.50321917798</v>
      </c>
      <c r="DA222" s="18">
        <f t="shared" ca="1" si="498"/>
        <v>238172.01904109577</v>
      </c>
      <c r="DB222" s="18">
        <f t="shared" ca="1" si="498"/>
        <v>234330.53486301357</v>
      </c>
      <c r="DC222" s="18">
        <f t="shared" ca="1" si="498"/>
        <v>230489.0506849314</v>
      </c>
      <c r="DD222" s="18">
        <f t="shared" ca="1" si="498"/>
        <v>226647.56650684919</v>
      </c>
      <c r="DE222" s="18">
        <f t="shared" ca="1" si="498"/>
        <v>222806.08232876699</v>
      </c>
      <c r="DF222" s="18">
        <f t="shared" ca="1" si="498"/>
        <v>218964.59815068482</v>
      </c>
      <c r="DG222" s="18">
        <f t="shared" ca="1" si="498"/>
        <v>215123.11397260262</v>
      </c>
      <c r="DH222" s="18">
        <f t="shared" ca="1" si="498"/>
        <v>211281.62979452044</v>
      </c>
      <c r="DI222" s="18">
        <f t="shared" ca="1" si="498"/>
        <v>207440.14561643824</v>
      </c>
      <c r="DJ222" s="18">
        <f t="shared" ca="1" si="498"/>
        <v>203598.66143835604</v>
      </c>
      <c r="DK222" s="18">
        <f t="shared" ca="1" si="498"/>
        <v>199757.17726027386</v>
      </c>
      <c r="DL222" s="18">
        <f t="shared" ca="1" si="498"/>
        <v>195915.69308219166</v>
      </c>
      <c r="DM222" s="18">
        <f t="shared" ca="1" si="498"/>
        <v>192074.20890410946</v>
      </c>
      <c r="DN222" s="18">
        <f t="shared" ca="1" si="498"/>
        <v>188232.72472602729</v>
      </c>
      <c r="DO222" s="18">
        <f t="shared" ca="1" si="498"/>
        <v>184391.24054794508</v>
      </c>
      <c r="DP222" s="18">
        <f t="shared" ca="1" si="498"/>
        <v>180549.75636986288</v>
      </c>
      <c r="DQ222" s="18">
        <f t="shared" ca="1" si="498"/>
        <v>176708.27219178071</v>
      </c>
      <c r="DR222" s="18">
        <f t="shared" ca="1" si="498"/>
        <v>172866.7880136985</v>
      </c>
      <c r="DS222" s="18">
        <f t="shared" ca="1" si="498"/>
        <v>169025.30383561633</v>
      </c>
      <c r="DT222" s="18">
        <f t="shared" ca="1" si="498"/>
        <v>165183.81965753413</v>
      </c>
      <c r="DU222" s="18">
        <f t="shared" ca="1" si="498"/>
        <v>161342.33547945193</v>
      </c>
      <c r="DV222" s="18">
        <f t="shared" ca="1" si="498"/>
        <v>157500.85130136975</v>
      </c>
      <c r="DW222" s="18">
        <f t="shared" ca="1" si="498"/>
        <v>153659.36712328755</v>
      </c>
      <c r="DX222" s="18">
        <f t="shared" ca="1" si="498"/>
        <v>149817.88294520535</v>
      </c>
      <c r="DY222" s="18">
        <f t="shared" ca="1" si="498"/>
        <v>145976.39876712317</v>
      </c>
      <c r="DZ222" s="18">
        <f t="shared" ca="1" si="498"/>
        <v>142134.91458904097</v>
      </c>
      <c r="EA222" s="18">
        <f t="shared" ca="1" si="498"/>
        <v>138293.4304109588</v>
      </c>
      <c r="EB222" s="18">
        <f t="shared" ca="1" si="498"/>
        <v>134451.94623287659</v>
      </c>
      <c r="EC222" s="18">
        <f t="shared" ca="1" si="498"/>
        <v>130610.46205479441</v>
      </c>
      <c r="ED222" s="18">
        <f t="shared" ca="1" si="498"/>
        <v>126768.9778767122</v>
      </c>
      <c r="EE222" s="18">
        <f t="shared" ca="1" si="498"/>
        <v>122927.49369863002</v>
      </c>
      <c r="EF222" s="18">
        <f t="shared" ca="1" si="498"/>
        <v>119086.00952054783</v>
      </c>
      <c r="EG222" s="18">
        <f t="shared" ca="1" si="498"/>
        <v>115244.52534246564</v>
      </c>
      <c r="EH222" s="18">
        <f t="shared" ca="1" si="498"/>
        <v>111403.04116438344</v>
      </c>
      <c r="EI222" s="18">
        <f t="shared" ref="EI222:FR222" ca="1" si="499">EI1261</f>
        <v>107561.55698630125</v>
      </c>
      <c r="EJ222" s="18">
        <f t="shared" ca="1" si="499"/>
        <v>103720.07280821906</v>
      </c>
      <c r="EK222" s="18">
        <f t="shared" ca="1" si="499"/>
        <v>99878.588630136874</v>
      </c>
      <c r="EL222" s="18">
        <f t="shared" ca="1" si="499"/>
        <v>96037.104452054671</v>
      </c>
      <c r="EM222" s="18">
        <f t="shared" ca="1" si="499"/>
        <v>92195.620273972483</v>
      </c>
      <c r="EN222" s="18">
        <f t="shared" ca="1" si="499"/>
        <v>88354.136095890295</v>
      </c>
      <c r="EO222" s="18">
        <f t="shared" ca="1" si="499"/>
        <v>84512.651917808093</v>
      </c>
      <c r="EP222" s="18">
        <f t="shared" ca="1" si="499"/>
        <v>80671.167739725905</v>
      </c>
      <c r="EQ222" s="18">
        <f t="shared" ca="1" si="499"/>
        <v>76829.683561643717</v>
      </c>
      <c r="ER222" s="18">
        <f t="shared" ca="1" si="499"/>
        <v>72988.199383561529</v>
      </c>
      <c r="ES222" s="18">
        <f t="shared" ca="1" si="499"/>
        <v>69146.715205479326</v>
      </c>
      <c r="ET222" s="18">
        <f t="shared" ca="1" si="499"/>
        <v>65305.231027397138</v>
      </c>
      <c r="EU222" s="18">
        <f t="shared" ca="1" si="499"/>
        <v>61463.74684931495</v>
      </c>
      <c r="EV222" s="18">
        <f t="shared" ca="1" si="499"/>
        <v>57622.262671232755</v>
      </c>
      <c r="EW222" s="18">
        <f t="shared" ca="1" si="499"/>
        <v>53780.778493150567</v>
      </c>
      <c r="EX222" s="18">
        <f t="shared" ca="1" si="499"/>
        <v>49939.294315068371</v>
      </c>
      <c r="EY222" s="18">
        <f t="shared" ca="1" si="499"/>
        <v>46097.810136986183</v>
      </c>
      <c r="EZ222" s="18">
        <f t="shared" ca="1" si="499"/>
        <v>42256.325958903988</v>
      </c>
      <c r="FA222" s="18">
        <f t="shared" ca="1" si="499"/>
        <v>38414.8417808218</v>
      </c>
      <c r="FB222" s="18">
        <f t="shared" ca="1" si="499"/>
        <v>34573.357602739605</v>
      </c>
      <c r="FC222" s="18">
        <f t="shared" ca="1" si="499"/>
        <v>30731.873424657413</v>
      </c>
      <c r="FD222" s="18">
        <f t="shared" ca="1" si="499"/>
        <v>26890.389246575221</v>
      </c>
      <c r="FE222" s="18">
        <f t="shared" ca="1" si="499"/>
        <v>23048.90506849303</v>
      </c>
      <c r="FF222" s="18">
        <f t="shared" ca="1" si="499"/>
        <v>19207.420890410838</v>
      </c>
      <c r="FG222" s="18">
        <f t="shared" ca="1" si="499"/>
        <v>15365.936712328648</v>
      </c>
      <c r="FH222" s="18">
        <f t="shared" ca="1" si="499"/>
        <v>11524.452534246457</v>
      </c>
      <c r="FI222" s="18">
        <f t="shared" ca="1" si="499"/>
        <v>7682.9683561642651</v>
      </c>
      <c r="FJ222" s="18">
        <f t="shared" ca="1" si="499"/>
        <v>3841.4841780820743</v>
      </c>
      <c r="FK222" s="18">
        <f t="shared" ca="1" si="499"/>
        <v>0</v>
      </c>
      <c r="FL222" s="18">
        <f t="shared" ca="1" si="499"/>
        <v>0</v>
      </c>
      <c r="FM222" s="18">
        <f t="shared" ca="1" si="499"/>
        <v>0</v>
      </c>
      <c r="FN222" s="18">
        <f t="shared" ca="1" si="499"/>
        <v>0</v>
      </c>
      <c r="FO222" s="18">
        <f t="shared" ca="1" si="499"/>
        <v>0</v>
      </c>
      <c r="FP222" s="18">
        <f t="shared" ca="1" si="499"/>
        <v>0</v>
      </c>
      <c r="FQ222" s="18">
        <f t="shared" ca="1" si="499"/>
        <v>0</v>
      </c>
      <c r="FR222" s="18">
        <f t="shared" ca="1" si="499"/>
        <v>0</v>
      </c>
    </row>
    <row r="223" spans="2:174">
      <c r="C223" t="s">
        <v>459</v>
      </c>
      <c r="J223" s="18">
        <f t="shared" ref="J223:AO223" si="500">J594</f>
        <v>0</v>
      </c>
      <c r="K223" s="18">
        <f t="shared" si="500"/>
        <v>0</v>
      </c>
      <c r="L223" s="18">
        <f t="shared" si="500"/>
        <v>0</v>
      </c>
      <c r="M223" s="18">
        <f t="shared" si="500"/>
        <v>0</v>
      </c>
      <c r="N223" s="18">
        <f t="shared" si="500"/>
        <v>0</v>
      </c>
      <c r="O223" s="18">
        <f t="shared" si="500"/>
        <v>0</v>
      </c>
      <c r="P223" s="18">
        <f t="shared" si="500"/>
        <v>0</v>
      </c>
      <c r="Q223" s="18">
        <f t="shared" si="500"/>
        <v>0</v>
      </c>
      <c r="R223" s="18">
        <f t="shared" si="500"/>
        <v>0</v>
      </c>
      <c r="S223" s="18">
        <f t="shared" si="500"/>
        <v>0</v>
      </c>
      <c r="T223" s="18">
        <f t="shared" si="500"/>
        <v>0</v>
      </c>
      <c r="U223" s="18">
        <f t="shared" si="500"/>
        <v>0</v>
      </c>
      <c r="V223" s="18">
        <f t="shared" si="500"/>
        <v>0</v>
      </c>
      <c r="W223" s="18">
        <f t="shared" si="500"/>
        <v>0</v>
      </c>
      <c r="X223" s="18">
        <f t="shared" si="500"/>
        <v>0</v>
      </c>
      <c r="Y223" s="18">
        <f t="shared" si="500"/>
        <v>0</v>
      </c>
      <c r="Z223" s="18">
        <f t="shared" si="500"/>
        <v>0</v>
      </c>
      <c r="AA223" s="18">
        <f t="shared" si="500"/>
        <v>0</v>
      </c>
      <c r="AB223" s="18">
        <f t="shared" si="500"/>
        <v>0</v>
      </c>
      <c r="AC223" s="18">
        <f t="shared" si="500"/>
        <v>0</v>
      </c>
      <c r="AD223" s="18">
        <f t="shared" si="500"/>
        <v>0</v>
      </c>
      <c r="AE223" s="18">
        <f t="shared" si="500"/>
        <v>0</v>
      </c>
      <c r="AF223" s="18">
        <f t="shared" si="500"/>
        <v>0</v>
      </c>
      <c r="AG223" s="18">
        <f t="shared" si="500"/>
        <v>0</v>
      </c>
      <c r="AH223" s="18">
        <f t="shared" si="500"/>
        <v>0</v>
      </c>
      <c r="AI223" s="18">
        <f t="shared" si="500"/>
        <v>0</v>
      </c>
      <c r="AJ223" s="18">
        <f t="shared" si="500"/>
        <v>0</v>
      </c>
      <c r="AK223" s="18">
        <f t="shared" si="500"/>
        <v>0</v>
      </c>
      <c r="AL223" s="18">
        <f t="shared" si="500"/>
        <v>0</v>
      </c>
      <c r="AM223" s="18">
        <f t="shared" si="500"/>
        <v>0</v>
      </c>
      <c r="AN223" s="18">
        <f t="shared" si="500"/>
        <v>0</v>
      </c>
      <c r="AO223" s="18">
        <f t="shared" si="500"/>
        <v>0</v>
      </c>
      <c r="AP223" s="18">
        <f t="shared" ref="AP223:BU223" si="501">AP594</f>
        <v>0</v>
      </c>
      <c r="AQ223" s="18">
        <f t="shared" si="501"/>
        <v>0</v>
      </c>
      <c r="AR223" s="18">
        <f t="shared" si="501"/>
        <v>0</v>
      </c>
      <c r="AS223" s="18">
        <f t="shared" si="501"/>
        <v>0</v>
      </c>
      <c r="AT223" s="18">
        <f t="shared" si="501"/>
        <v>0</v>
      </c>
      <c r="AU223" s="18">
        <f t="shared" si="501"/>
        <v>0</v>
      </c>
      <c r="AV223" s="18">
        <f t="shared" si="501"/>
        <v>0</v>
      </c>
      <c r="AW223" s="18">
        <f t="shared" si="501"/>
        <v>0</v>
      </c>
      <c r="AX223" s="18">
        <f t="shared" si="501"/>
        <v>0</v>
      </c>
      <c r="AY223" s="18">
        <f t="shared" si="501"/>
        <v>0</v>
      </c>
      <c r="AZ223" s="18">
        <f t="shared" si="501"/>
        <v>0</v>
      </c>
      <c r="BA223" s="18">
        <f t="shared" si="501"/>
        <v>0</v>
      </c>
      <c r="BB223" s="18">
        <f t="shared" si="501"/>
        <v>0</v>
      </c>
      <c r="BC223" s="18">
        <f t="shared" si="501"/>
        <v>0</v>
      </c>
      <c r="BD223" s="18">
        <f t="shared" si="501"/>
        <v>0</v>
      </c>
      <c r="BE223" s="18">
        <f t="shared" si="501"/>
        <v>0</v>
      </c>
      <c r="BF223" s="18">
        <f t="shared" si="501"/>
        <v>0</v>
      </c>
      <c r="BG223" s="18">
        <f t="shared" si="501"/>
        <v>0</v>
      </c>
      <c r="BH223" s="18">
        <f t="shared" si="501"/>
        <v>0</v>
      </c>
      <c r="BI223" s="18">
        <f t="shared" si="501"/>
        <v>0</v>
      </c>
      <c r="BJ223" s="18">
        <f t="shared" si="501"/>
        <v>0</v>
      </c>
      <c r="BK223" s="18">
        <f t="shared" si="501"/>
        <v>0</v>
      </c>
      <c r="BL223" s="18">
        <f t="shared" si="501"/>
        <v>0</v>
      </c>
      <c r="BM223" s="18">
        <f t="shared" si="501"/>
        <v>0</v>
      </c>
      <c r="BN223" s="18">
        <f t="shared" si="501"/>
        <v>0</v>
      </c>
      <c r="BO223" s="18">
        <f t="shared" si="501"/>
        <v>0</v>
      </c>
      <c r="BP223" s="18">
        <f t="shared" si="501"/>
        <v>0</v>
      </c>
      <c r="BQ223" s="18">
        <f t="shared" si="501"/>
        <v>0</v>
      </c>
      <c r="BR223" s="18">
        <f t="shared" si="501"/>
        <v>0</v>
      </c>
      <c r="BS223" s="18">
        <f t="shared" si="501"/>
        <v>0</v>
      </c>
      <c r="BT223" s="18">
        <f t="shared" si="501"/>
        <v>0</v>
      </c>
      <c r="BU223" s="18">
        <f t="shared" si="501"/>
        <v>0</v>
      </c>
      <c r="BV223" s="18">
        <f t="shared" ref="BV223:DA223" si="502">BV594</f>
        <v>0</v>
      </c>
      <c r="BW223" s="18">
        <f t="shared" si="502"/>
        <v>0</v>
      </c>
      <c r="BX223" s="18">
        <f t="shared" si="502"/>
        <v>0</v>
      </c>
      <c r="BY223" s="18">
        <f t="shared" si="502"/>
        <v>0</v>
      </c>
      <c r="BZ223" s="18">
        <f t="shared" si="502"/>
        <v>0</v>
      </c>
      <c r="CA223" s="18">
        <f t="shared" si="502"/>
        <v>0</v>
      </c>
      <c r="CB223" s="18">
        <f t="shared" si="502"/>
        <v>0</v>
      </c>
      <c r="CC223" s="18">
        <f t="shared" si="502"/>
        <v>0</v>
      </c>
      <c r="CD223" s="18">
        <f t="shared" si="502"/>
        <v>0</v>
      </c>
      <c r="CE223" s="18">
        <f t="shared" si="502"/>
        <v>0</v>
      </c>
      <c r="CF223" s="18">
        <f t="shared" si="502"/>
        <v>0</v>
      </c>
      <c r="CG223" s="18">
        <f t="shared" si="502"/>
        <v>0</v>
      </c>
      <c r="CH223" s="18">
        <f t="shared" si="502"/>
        <v>0</v>
      </c>
      <c r="CI223" s="18">
        <f t="shared" si="502"/>
        <v>0</v>
      </c>
      <c r="CJ223" s="18">
        <f t="shared" si="502"/>
        <v>0</v>
      </c>
      <c r="CK223" s="18">
        <f t="shared" si="502"/>
        <v>0</v>
      </c>
      <c r="CL223" s="18">
        <f t="shared" si="502"/>
        <v>0</v>
      </c>
      <c r="CM223" s="18">
        <f t="shared" si="502"/>
        <v>0</v>
      </c>
      <c r="CN223" s="18">
        <f t="shared" si="502"/>
        <v>0</v>
      </c>
      <c r="CO223" s="18">
        <f t="shared" si="502"/>
        <v>0</v>
      </c>
      <c r="CP223" s="18">
        <f t="shared" si="502"/>
        <v>0</v>
      </c>
      <c r="CQ223" s="18">
        <f t="shared" si="502"/>
        <v>0</v>
      </c>
      <c r="CR223" s="18">
        <f t="shared" si="502"/>
        <v>0</v>
      </c>
      <c r="CS223" s="18">
        <f t="shared" si="502"/>
        <v>0</v>
      </c>
      <c r="CT223" s="18">
        <f t="shared" si="502"/>
        <v>0</v>
      </c>
      <c r="CU223" s="18">
        <f t="shared" si="502"/>
        <v>0</v>
      </c>
      <c r="CV223" s="18">
        <f t="shared" si="502"/>
        <v>0</v>
      </c>
      <c r="CW223" s="18">
        <f t="shared" si="502"/>
        <v>0</v>
      </c>
      <c r="CX223" s="18">
        <f t="shared" si="502"/>
        <v>0</v>
      </c>
      <c r="CY223" s="18">
        <f t="shared" si="502"/>
        <v>0</v>
      </c>
      <c r="CZ223" s="18">
        <f t="shared" si="502"/>
        <v>0</v>
      </c>
      <c r="DA223" s="18">
        <f t="shared" si="502"/>
        <v>0</v>
      </c>
      <c r="DB223" s="18">
        <f t="shared" ref="DB223:EG223" si="503">DB594</f>
        <v>0</v>
      </c>
      <c r="DC223" s="18">
        <f t="shared" si="503"/>
        <v>0</v>
      </c>
      <c r="DD223" s="18">
        <f t="shared" si="503"/>
        <v>0</v>
      </c>
      <c r="DE223" s="18">
        <f t="shared" si="503"/>
        <v>0</v>
      </c>
      <c r="DF223" s="18">
        <f t="shared" si="503"/>
        <v>0</v>
      </c>
      <c r="DG223" s="18">
        <f t="shared" si="503"/>
        <v>0</v>
      </c>
      <c r="DH223" s="18">
        <f t="shared" si="503"/>
        <v>0</v>
      </c>
      <c r="DI223" s="18">
        <f t="shared" si="503"/>
        <v>0</v>
      </c>
      <c r="DJ223" s="18">
        <f t="shared" si="503"/>
        <v>0</v>
      </c>
      <c r="DK223" s="18">
        <f t="shared" si="503"/>
        <v>0</v>
      </c>
      <c r="DL223" s="18">
        <f t="shared" si="503"/>
        <v>0</v>
      </c>
      <c r="DM223" s="18">
        <f t="shared" si="503"/>
        <v>0</v>
      </c>
      <c r="DN223" s="18">
        <f t="shared" si="503"/>
        <v>0</v>
      </c>
      <c r="DO223" s="18">
        <f t="shared" si="503"/>
        <v>0</v>
      </c>
      <c r="DP223" s="18">
        <f t="shared" si="503"/>
        <v>0</v>
      </c>
      <c r="DQ223" s="18">
        <f t="shared" si="503"/>
        <v>0</v>
      </c>
      <c r="DR223" s="18">
        <f t="shared" si="503"/>
        <v>0</v>
      </c>
      <c r="DS223" s="18">
        <f t="shared" si="503"/>
        <v>0</v>
      </c>
      <c r="DT223" s="18">
        <f t="shared" si="503"/>
        <v>0</v>
      </c>
      <c r="DU223" s="18">
        <f t="shared" si="503"/>
        <v>0</v>
      </c>
      <c r="DV223" s="18">
        <f t="shared" si="503"/>
        <v>0</v>
      </c>
      <c r="DW223" s="18">
        <f t="shared" si="503"/>
        <v>0</v>
      </c>
      <c r="DX223" s="18">
        <f t="shared" si="503"/>
        <v>0</v>
      </c>
      <c r="DY223" s="18">
        <f t="shared" si="503"/>
        <v>0</v>
      </c>
      <c r="DZ223" s="18">
        <f t="shared" si="503"/>
        <v>0</v>
      </c>
      <c r="EA223" s="18">
        <f t="shared" si="503"/>
        <v>0</v>
      </c>
      <c r="EB223" s="18">
        <f t="shared" si="503"/>
        <v>0</v>
      </c>
      <c r="EC223" s="18">
        <f t="shared" si="503"/>
        <v>0</v>
      </c>
      <c r="ED223" s="18">
        <f t="shared" si="503"/>
        <v>0</v>
      </c>
      <c r="EE223" s="18">
        <f t="shared" si="503"/>
        <v>0</v>
      </c>
      <c r="EF223" s="18">
        <f t="shared" si="503"/>
        <v>0</v>
      </c>
      <c r="EG223" s="18">
        <f t="shared" si="503"/>
        <v>0</v>
      </c>
      <c r="EH223" s="18">
        <f t="shared" ref="EH223:FM223" si="504">EH594</f>
        <v>0</v>
      </c>
      <c r="EI223" s="18">
        <f t="shared" si="504"/>
        <v>0</v>
      </c>
      <c r="EJ223" s="18">
        <f t="shared" si="504"/>
        <v>0</v>
      </c>
      <c r="EK223" s="18">
        <f t="shared" si="504"/>
        <v>0</v>
      </c>
      <c r="EL223" s="18">
        <f t="shared" si="504"/>
        <v>0</v>
      </c>
      <c r="EM223" s="18">
        <f t="shared" si="504"/>
        <v>0</v>
      </c>
      <c r="EN223" s="18">
        <f t="shared" si="504"/>
        <v>0</v>
      </c>
      <c r="EO223" s="18">
        <f t="shared" si="504"/>
        <v>0</v>
      </c>
      <c r="EP223" s="18">
        <f t="shared" si="504"/>
        <v>0</v>
      </c>
      <c r="EQ223" s="18">
        <f t="shared" si="504"/>
        <v>0</v>
      </c>
      <c r="ER223" s="18">
        <f t="shared" si="504"/>
        <v>0</v>
      </c>
      <c r="ES223" s="18">
        <f t="shared" si="504"/>
        <v>0</v>
      </c>
      <c r="ET223" s="18">
        <f t="shared" si="504"/>
        <v>0</v>
      </c>
      <c r="EU223" s="18">
        <f t="shared" si="504"/>
        <v>0</v>
      </c>
      <c r="EV223" s="18">
        <f t="shared" si="504"/>
        <v>0</v>
      </c>
      <c r="EW223" s="18">
        <f t="shared" si="504"/>
        <v>0</v>
      </c>
      <c r="EX223" s="18">
        <f t="shared" si="504"/>
        <v>0</v>
      </c>
      <c r="EY223" s="18">
        <f t="shared" si="504"/>
        <v>0</v>
      </c>
      <c r="EZ223" s="18">
        <f t="shared" si="504"/>
        <v>0</v>
      </c>
      <c r="FA223" s="18">
        <f t="shared" si="504"/>
        <v>0</v>
      </c>
      <c r="FB223" s="18">
        <f t="shared" si="504"/>
        <v>0</v>
      </c>
      <c r="FC223" s="18">
        <f t="shared" si="504"/>
        <v>0</v>
      </c>
      <c r="FD223" s="18">
        <f t="shared" si="504"/>
        <v>0</v>
      </c>
      <c r="FE223" s="18">
        <f t="shared" si="504"/>
        <v>0</v>
      </c>
      <c r="FF223" s="18">
        <f t="shared" si="504"/>
        <v>0</v>
      </c>
      <c r="FG223" s="18">
        <f t="shared" si="504"/>
        <v>0</v>
      </c>
      <c r="FH223" s="18">
        <f t="shared" si="504"/>
        <v>0</v>
      </c>
      <c r="FI223" s="18">
        <f t="shared" si="504"/>
        <v>0</v>
      </c>
      <c r="FJ223" s="18">
        <f t="shared" si="504"/>
        <v>0</v>
      </c>
      <c r="FK223" s="18">
        <f t="shared" si="504"/>
        <v>0</v>
      </c>
      <c r="FL223" s="18">
        <f t="shared" si="504"/>
        <v>0</v>
      </c>
      <c r="FM223" s="18">
        <f t="shared" si="504"/>
        <v>0</v>
      </c>
      <c r="FN223" s="18">
        <f>FN594</f>
        <v>0</v>
      </c>
      <c r="FO223" s="18">
        <f>FO594</f>
        <v>0</v>
      </c>
      <c r="FP223" s="18">
        <f>FP594</f>
        <v>0</v>
      </c>
      <c r="FQ223" s="18">
        <f>FQ594</f>
        <v>0</v>
      </c>
      <c r="FR223" s="18">
        <f>FR594</f>
        <v>0</v>
      </c>
    </row>
    <row r="224" spans="2:174">
      <c r="C224" t="s">
        <v>460</v>
      </c>
      <c r="J224" s="172"/>
      <c r="K224" s="172"/>
      <c r="L224" s="172"/>
      <c r="M224" s="172"/>
      <c r="N224" s="172"/>
      <c r="O224" s="172"/>
      <c r="P224" s="172"/>
      <c r="Q224" s="172"/>
      <c r="R224" s="172"/>
      <c r="S224" s="172"/>
      <c r="T224" s="172"/>
      <c r="U224" s="172"/>
      <c r="V224" s="172"/>
      <c r="W224" s="172"/>
      <c r="X224" s="172"/>
      <c r="Y224" s="172"/>
      <c r="Z224" s="172"/>
      <c r="AA224" s="172"/>
      <c r="AB224" s="172"/>
      <c r="AC224" s="172"/>
      <c r="AD224" s="172"/>
      <c r="AE224" s="172"/>
      <c r="AF224" s="172"/>
      <c r="AG224" s="172"/>
      <c r="AH224" s="172"/>
      <c r="AI224" s="172"/>
      <c r="AJ224" s="172"/>
      <c r="AK224" s="172"/>
      <c r="AL224" s="172"/>
      <c r="AM224" s="172"/>
      <c r="AN224" s="172"/>
      <c r="AO224" s="172"/>
      <c r="AP224" s="172"/>
      <c r="AQ224" s="172"/>
      <c r="AR224" s="172"/>
      <c r="AS224" s="172"/>
      <c r="AT224" s="172"/>
      <c r="AU224" s="172"/>
      <c r="AV224" s="172"/>
      <c r="AW224" s="172"/>
      <c r="AX224" s="172"/>
      <c r="AY224" s="172"/>
      <c r="AZ224" s="172"/>
      <c r="BA224" s="172"/>
      <c r="BB224" s="172"/>
      <c r="BC224" s="172"/>
      <c r="BD224" s="172"/>
      <c r="BE224" s="172"/>
      <c r="BF224" s="172"/>
      <c r="BG224" s="172"/>
      <c r="BH224" s="172"/>
      <c r="BI224" s="172"/>
      <c r="BJ224" s="172"/>
      <c r="BK224" s="172"/>
      <c r="BL224" s="172"/>
      <c r="BM224" s="172"/>
      <c r="BN224" s="172"/>
      <c r="BO224" s="172"/>
      <c r="BP224" s="172"/>
      <c r="BQ224" s="172"/>
      <c r="BR224" s="172"/>
      <c r="BS224" s="172"/>
      <c r="BT224" s="172"/>
      <c r="BU224" s="172"/>
      <c r="BV224" s="172"/>
      <c r="BW224" s="172"/>
      <c r="BX224" s="172"/>
      <c r="BY224" s="172"/>
      <c r="BZ224" s="172"/>
      <c r="CA224" s="172"/>
      <c r="CB224" s="172"/>
      <c r="CC224" s="172"/>
      <c r="CD224" s="172"/>
      <c r="CE224" s="172"/>
      <c r="CF224" s="172"/>
      <c r="CG224" s="172"/>
      <c r="CH224" s="172"/>
      <c r="CI224" s="172"/>
      <c r="CJ224" s="172"/>
      <c r="CK224" s="172"/>
      <c r="CL224" s="172"/>
      <c r="CM224" s="172"/>
      <c r="CN224" s="172"/>
      <c r="CO224" s="172"/>
      <c r="CP224" s="172"/>
      <c r="CQ224" s="172"/>
      <c r="CR224" s="172"/>
      <c r="CS224" s="172"/>
      <c r="CT224" s="172"/>
      <c r="CU224" s="172"/>
      <c r="CV224" s="172"/>
      <c r="CW224" s="172"/>
      <c r="CX224" s="172"/>
      <c r="CY224" s="172"/>
      <c r="CZ224" s="172"/>
      <c r="DA224" s="172"/>
      <c r="DB224" s="172"/>
      <c r="DC224" s="172"/>
      <c r="DD224" s="172"/>
      <c r="DE224" s="172"/>
      <c r="DF224" s="172"/>
      <c r="DG224" s="172"/>
      <c r="DH224" s="172"/>
      <c r="DI224" s="172"/>
      <c r="DJ224" s="172"/>
      <c r="DK224" s="172"/>
      <c r="DL224" s="172"/>
      <c r="DM224" s="172"/>
      <c r="DN224" s="172"/>
      <c r="DO224" s="172"/>
      <c r="DP224" s="172"/>
      <c r="DQ224" s="172"/>
      <c r="DR224" s="172"/>
      <c r="DS224" s="172"/>
      <c r="DT224" s="172"/>
      <c r="DU224" s="172"/>
      <c r="DV224" s="172"/>
      <c r="DW224" s="172"/>
      <c r="DX224" s="172"/>
      <c r="DY224" s="172"/>
      <c r="DZ224" s="172"/>
      <c r="EA224" s="172"/>
      <c r="EB224" s="172"/>
      <c r="EC224" s="172"/>
      <c r="ED224" s="172"/>
      <c r="EE224" s="172"/>
      <c r="EF224" s="172"/>
      <c r="EG224" s="172"/>
      <c r="EH224" s="172"/>
      <c r="EI224" s="172"/>
      <c r="EJ224" s="172"/>
      <c r="EK224" s="172"/>
      <c r="EL224" s="172"/>
      <c r="EM224" s="172"/>
      <c r="EN224" s="172"/>
      <c r="EO224" s="172"/>
      <c r="EP224" s="172"/>
      <c r="EQ224" s="172"/>
      <c r="ER224" s="172"/>
      <c r="ES224" s="172"/>
      <c r="ET224" s="172"/>
      <c r="EU224" s="172"/>
      <c r="EV224" s="172"/>
      <c r="EW224" s="172"/>
      <c r="EX224" s="172"/>
      <c r="EY224" s="172"/>
      <c r="EZ224" s="172"/>
      <c r="FA224" s="172"/>
      <c r="FB224" s="172"/>
      <c r="FC224" s="172"/>
      <c r="FD224" s="172"/>
      <c r="FE224" s="172"/>
      <c r="FF224" s="172"/>
      <c r="FG224" s="172"/>
      <c r="FH224" s="172"/>
      <c r="FI224" s="172"/>
      <c r="FJ224" s="172"/>
      <c r="FK224" s="172"/>
      <c r="FL224" s="172"/>
      <c r="FM224" s="172"/>
      <c r="FN224" s="172"/>
      <c r="FO224" s="172"/>
      <c r="FP224" s="172"/>
      <c r="FQ224" s="172"/>
      <c r="FR224" s="172"/>
    </row>
    <row r="225" spans="2:174">
      <c r="C225" t="s">
        <v>461</v>
      </c>
      <c r="J225" s="18">
        <f t="shared" ref="J225:AO225" ca="1" si="505">J659</f>
        <v>0</v>
      </c>
      <c r="K225" s="18">
        <f t="shared" ca="1" si="505"/>
        <v>0</v>
      </c>
      <c r="L225" s="18">
        <f t="shared" ca="1" si="505"/>
        <v>0</v>
      </c>
      <c r="M225" s="18">
        <f t="shared" ca="1" si="505"/>
        <v>0</v>
      </c>
      <c r="N225" s="18">
        <f t="shared" ca="1" si="505"/>
        <v>0</v>
      </c>
      <c r="O225" s="18">
        <f t="shared" ca="1" si="505"/>
        <v>0</v>
      </c>
      <c r="P225" s="18">
        <f t="shared" ca="1" si="505"/>
        <v>0</v>
      </c>
      <c r="Q225" s="18">
        <f t="shared" ca="1" si="505"/>
        <v>0</v>
      </c>
      <c r="R225" s="18">
        <f t="shared" ca="1" si="505"/>
        <v>0</v>
      </c>
      <c r="S225" s="18">
        <f t="shared" ca="1" si="505"/>
        <v>0</v>
      </c>
      <c r="T225" s="18">
        <f t="shared" ca="1" si="505"/>
        <v>0</v>
      </c>
      <c r="U225" s="18">
        <f t="shared" ca="1" si="505"/>
        <v>0</v>
      </c>
      <c r="V225" s="18">
        <f t="shared" ca="1" si="505"/>
        <v>0</v>
      </c>
      <c r="W225" s="18">
        <f t="shared" ca="1" si="505"/>
        <v>0</v>
      </c>
      <c r="X225" s="18">
        <f t="shared" ca="1" si="505"/>
        <v>0</v>
      </c>
      <c r="Y225" s="18">
        <f t="shared" ca="1" si="505"/>
        <v>0</v>
      </c>
      <c r="Z225" s="18">
        <f t="shared" ca="1" si="505"/>
        <v>0</v>
      </c>
      <c r="AA225" s="18">
        <f t="shared" ca="1" si="505"/>
        <v>0</v>
      </c>
      <c r="AB225" s="18">
        <f t="shared" ca="1" si="505"/>
        <v>0</v>
      </c>
      <c r="AC225" s="18">
        <f t="shared" ca="1" si="505"/>
        <v>0</v>
      </c>
      <c r="AD225" s="18">
        <f t="shared" ca="1" si="505"/>
        <v>0</v>
      </c>
      <c r="AE225" s="18">
        <f t="shared" ca="1" si="505"/>
        <v>0</v>
      </c>
      <c r="AF225" s="18">
        <f t="shared" ca="1" si="505"/>
        <v>0</v>
      </c>
      <c r="AG225" s="18">
        <f t="shared" ca="1" si="505"/>
        <v>0</v>
      </c>
      <c r="AH225" s="18">
        <f t="shared" ca="1" si="505"/>
        <v>0</v>
      </c>
      <c r="AI225" s="18">
        <f t="shared" ca="1" si="505"/>
        <v>0</v>
      </c>
      <c r="AJ225" s="18">
        <f t="shared" ca="1" si="505"/>
        <v>0</v>
      </c>
      <c r="AK225" s="18">
        <f t="shared" ca="1" si="505"/>
        <v>0</v>
      </c>
      <c r="AL225" s="18">
        <f t="shared" ca="1" si="505"/>
        <v>0</v>
      </c>
      <c r="AM225" s="18">
        <f t="shared" ca="1" si="505"/>
        <v>0</v>
      </c>
      <c r="AN225" s="18">
        <f t="shared" ca="1" si="505"/>
        <v>0</v>
      </c>
      <c r="AO225" s="18">
        <f t="shared" ca="1" si="505"/>
        <v>0</v>
      </c>
      <c r="AP225" s="18">
        <f t="shared" ref="AP225:BU225" ca="1" si="506">AP659</f>
        <v>0</v>
      </c>
      <c r="AQ225" s="18">
        <f t="shared" ca="1" si="506"/>
        <v>0</v>
      </c>
      <c r="AR225" s="18">
        <f t="shared" ca="1" si="506"/>
        <v>0</v>
      </c>
      <c r="AS225" s="18">
        <f t="shared" ca="1" si="506"/>
        <v>0</v>
      </c>
      <c r="AT225" s="18">
        <f t="shared" ca="1" si="506"/>
        <v>0</v>
      </c>
      <c r="AU225" s="18">
        <f t="shared" ca="1" si="506"/>
        <v>0</v>
      </c>
      <c r="AV225" s="18">
        <f t="shared" ca="1" si="506"/>
        <v>0</v>
      </c>
      <c r="AW225" s="18">
        <f t="shared" ca="1" si="506"/>
        <v>0</v>
      </c>
      <c r="AX225" s="18">
        <f t="shared" ca="1" si="506"/>
        <v>0</v>
      </c>
      <c r="AY225" s="18">
        <f t="shared" ca="1" si="506"/>
        <v>0</v>
      </c>
      <c r="AZ225" s="18">
        <f t="shared" ca="1" si="506"/>
        <v>0</v>
      </c>
      <c r="BA225" s="18">
        <f t="shared" ca="1" si="506"/>
        <v>0</v>
      </c>
      <c r="BB225" s="18">
        <f t="shared" ca="1" si="506"/>
        <v>0</v>
      </c>
      <c r="BC225" s="18">
        <f t="shared" ca="1" si="506"/>
        <v>0</v>
      </c>
      <c r="BD225" s="18">
        <f t="shared" ca="1" si="506"/>
        <v>0</v>
      </c>
      <c r="BE225" s="18">
        <f t="shared" ca="1" si="506"/>
        <v>0</v>
      </c>
      <c r="BF225" s="18">
        <f t="shared" ca="1" si="506"/>
        <v>0</v>
      </c>
      <c r="BG225" s="18">
        <f t="shared" ca="1" si="506"/>
        <v>0</v>
      </c>
      <c r="BH225" s="18">
        <f t="shared" ca="1" si="506"/>
        <v>0</v>
      </c>
      <c r="BI225" s="18">
        <f t="shared" ca="1" si="506"/>
        <v>0</v>
      </c>
      <c r="BJ225" s="18">
        <f t="shared" ca="1" si="506"/>
        <v>0</v>
      </c>
      <c r="BK225" s="18">
        <f t="shared" ca="1" si="506"/>
        <v>0</v>
      </c>
      <c r="BL225" s="18">
        <f t="shared" ca="1" si="506"/>
        <v>0</v>
      </c>
      <c r="BM225" s="18">
        <f t="shared" ca="1" si="506"/>
        <v>0</v>
      </c>
      <c r="BN225" s="18">
        <f t="shared" ca="1" si="506"/>
        <v>0</v>
      </c>
      <c r="BO225" s="18">
        <f t="shared" ca="1" si="506"/>
        <v>0</v>
      </c>
      <c r="BP225" s="18">
        <f t="shared" ca="1" si="506"/>
        <v>0</v>
      </c>
      <c r="BQ225" s="18">
        <f t="shared" ca="1" si="506"/>
        <v>0</v>
      </c>
      <c r="BR225" s="18">
        <f t="shared" ca="1" si="506"/>
        <v>0</v>
      </c>
      <c r="BS225" s="18">
        <f t="shared" ca="1" si="506"/>
        <v>0</v>
      </c>
      <c r="BT225" s="18">
        <f t="shared" ca="1" si="506"/>
        <v>0</v>
      </c>
      <c r="BU225" s="18">
        <f t="shared" ca="1" si="506"/>
        <v>0</v>
      </c>
      <c r="BV225" s="18">
        <f t="shared" ref="BV225:DA225" ca="1" si="507">BV659</f>
        <v>0</v>
      </c>
      <c r="BW225" s="18">
        <f t="shared" ca="1" si="507"/>
        <v>0</v>
      </c>
      <c r="BX225" s="18">
        <f t="shared" ca="1" si="507"/>
        <v>0</v>
      </c>
      <c r="BY225" s="18">
        <f t="shared" ca="1" si="507"/>
        <v>0</v>
      </c>
      <c r="BZ225" s="18">
        <f t="shared" ca="1" si="507"/>
        <v>0</v>
      </c>
      <c r="CA225" s="18">
        <f t="shared" ca="1" si="507"/>
        <v>0</v>
      </c>
      <c r="CB225" s="18">
        <f t="shared" ca="1" si="507"/>
        <v>0</v>
      </c>
      <c r="CC225" s="18">
        <f t="shared" ca="1" si="507"/>
        <v>0</v>
      </c>
      <c r="CD225" s="18">
        <f t="shared" ca="1" si="507"/>
        <v>0</v>
      </c>
      <c r="CE225" s="18">
        <f t="shared" ca="1" si="507"/>
        <v>0</v>
      </c>
      <c r="CF225" s="18">
        <f t="shared" ca="1" si="507"/>
        <v>0</v>
      </c>
      <c r="CG225" s="18">
        <f t="shared" ca="1" si="507"/>
        <v>0</v>
      </c>
      <c r="CH225" s="18">
        <f t="shared" ca="1" si="507"/>
        <v>0</v>
      </c>
      <c r="CI225" s="18">
        <f t="shared" ca="1" si="507"/>
        <v>0</v>
      </c>
      <c r="CJ225" s="18">
        <f t="shared" ca="1" si="507"/>
        <v>0</v>
      </c>
      <c r="CK225" s="18">
        <f t="shared" ca="1" si="507"/>
        <v>0</v>
      </c>
      <c r="CL225" s="18">
        <f t="shared" ca="1" si="507"/>
        <v>0</v>
      </c>
      <c r="CM225" s="18">
        <f t="shared" ca="1" si="507"/>
        <v>0</v>
      </c>
      <c r="CN225" s="18">
        <f t="shared" ca="1" si="507"/>
        <v>0</v>
      </c>
      <c r="CO225" s="18">
        <f t="shared" ca="1" si="507"/>
        <v>0</v>
      </c>
      <c r="CP225" s="18">
        <f t="shared" ca="1" si="507"/>
        <v>0</v>
      </c>
      <c r="CQ225" s="18">
        <f t="shared" ca="1" si="507"/>
        <v>0</v>
      </c>
      <c r="CR225" s="18">
        <f t="shared" ca="1" si="507"/>
        <v>0</v>
      </c>
      <c r="CS225" s="18">
        <f t="shared" ca="1" si="507"/>
        <v>0</v>
      </c>
      <c r="CT225" s="18">
        <f t="shared" ca="1" si="507"/>
        <v>0</v>
      </c>
      <c r="CU225" s="18">
        <f t="shared" ca="1" si="507"/>
        <v>0</v>
      </c>
      <c r="CV225" s="18">
        <f t="shared" ca="1" si="507"/>
        <v>0</v>
      </c>
      <c r="CW225" s="18">
        <f t="shared" ca="1" si="507"/>
        <v>0</v>
      </c>
      <c r="CX225" s="18">
        <f t="shared" ca="1" si="507"/>
        <v>0</v>
      </c>
      <c r="CY225" s="18">
        <f t="shared" ca="1" si="507"/>
        <v>0</v>
      </c>
      <c r="CZ225" s="18">
        <f t="shared" ca="1" si="507"/>
        <v>0</v>
      </c>
      <c r="DA225" s="18">
        <f t="shared" ca="1" si="507"/>
        <v>0</v>
      </c>
      <c r="DB225" s="18">
        <f t="shared" ref="DB225:EG225" ca="1" si="508">DB659</f>
        <v>0</v>
      </c>
      <c r="DC225" s="18">
        <f t="shared" ca="1" si="508"/>
        <v>0</v>
      </c>
      <c r="DD225" s="18">
        <f t="shared" ca="1" si="508"/>
        <v>0</v>
      </c>
      <c r="DE225" s="18">
        <f t="shared" ca="1" si="508"/>
        <v>0</v>
      </c>
      <c r="DF225" s="18">
        <f t="shared" ca="1" si="508"/>
        <v>0</v>
      </c>
      <c r="DG225" s="18">
        <f t="shared" ca="1" si="508"/>
        <v>0</v>
      </c>
      <c r="DH225" s="18">
        <f t="shared" ca="1" si="508"/>
        <v>0</v>
      </c>
      <c r="DI225" s="18">
        <f t="shared" ca="1" si="508"/>
        <v>0</v>
      </c>
      <c r="DJ225" s="18">
        <f t="shared" ca="1" si="508"/>
        <v>0</v>
      </c>
      <c r="DK225" s="18">
        <f t="shared" ca="1" si="508"/>
        <v>0</v>
      </c>
      <c r="DL225" s="18">
        <f t="shared" ca="1" si="508"/>
        <v>0</v>
      </c>
      <c r="DM225" s="18">
        <f t="shared" ca="1" si="508"/>
        <v>0</v>
      </c>
      <c r="DN225" s="18">
        <f t="shared" ca="1" si="508"/>
        <v>0</v>
      </c>
      <c r="DO225" s="18">
        <f t="shared" ca="1" si="508"/>
        <v>0</v>
      </c>
      <c r="DP225" s="18">
        <f t="shared" ca="1" si="508"/>
        <v>0</v>
      </c>
      <c r="DQ225" s="18">
        <f t="shared" ca="1" si="508"/>
        <v>0</v>
      </c>
      <c r="DR225" s="18">
        <f t="shared" ca="1" si="508"/>
        <v>0</v>
      </c>
      <c r="DS225" s="18">
        <f t="shared" ca="1" si="508"/>
        <v>0</v>
      </c>
      <c r="DT225" s="18">
        <f t="shared" ca="1" si="508"/>
        <v>0</v>
      </c>
      <c r="DU225" s="18">
        <f t="shared" ca="1" si="508"/>
        <v>0</v>
      </c>
      <c r="DV225" s="18">
        <f t="shared" ca="1" si="508"/>
        <v>0</v>
      </c>
      <c r="DW225" s="18">
        <f t="shared" ca="1" si="508"/>
        <v>0</v>
      </c>
      <c r="DX225" s="18">
        <f t="shared" ca="1" si="508"/>
        <v>0</v>
      </c>
      <c r="DY225" s="18">
        <f t="shared" ca="1" si="508"/>
        <v>0</v>
      </c>
      <c r="DZ225" s="18">
        <f t="shared" ca="1" si="508"/>
        <v>0</v>
      </c>
      <c r="EA225" s="18">
        <f t="shared" ca="1" si="508"/>
        <v>0</v>
      </c>
      <c r="EB225" s="18">
        <f t="shared" ca="1" si="508"/>
        <v>0</v>
      </c>
      <c r="EC225" s="18">
        <f t="shared" ca="1" si="508"/>
        <v>0</v>
      </c>
      <c r="ED225" s="18">
        <f t="shared" ca="1" si="508"/>
        <v>0</v>
      </c>
      <c r="EE225" s="18">
        <f t="shared" ca="1" si="508"/>
        <v>0</v>
      </c>
      <c r="EF225" s="18">
        <f t="shared" ca="1" si="508"/>
        <v>0</v>
      </c>
      <c r="EG225" s="18">
        <f t="shared" ca="1" si="508"/>
        <v>0</v>
      </c>
      <c r="EH225" s="18">
        <f t="shared" ref="EH225:FM225" ca="1" si="509">EH659</f>
        <v>0</v>
      </c>
      <c r="EI225" s="18">
        <f t="shared" ca="1" si="509"/>
        <v>0</v>
      </c>
      <c r="EJ225" s="18">
        <f t="shared" ca="1" si="509"/>
        <v>0</v>
      </c>
      <c r="EK225" s="18">
        <f t="shared" ca="1" si="509"/>
        <v>0</v>
      </c>
      <c r="EL225" s="18">
        <f t="shared" ca="1" si="509"/>
        <v>0</v>
      </c>
      <c r="EM225" s="18">
        <f t="shared" ca="1" si="509"/>
        <v>0</v>
      </c>
      <c r="EN225" s="18">
        <f t="shared" ca="1" si="509"/>
        <v>0</v>
      </c>
      <c r="EO225" s="18">
        <f t="shared" ca="1" si="509"/>
        <v>0</v>
      </c>
      <c r="EP225" s="18">
        <f t="shared" ca="1" si="509"/>
        <v>0</v>
      </c>
      <c r="EQ225" s="18">
        <f t="shared" ca="1" si="509"/>
        <v>0</v>
      </c>
      <c r="ER225" s="18">
        <f t="shared" ca="1" si="509"/>
        <v>0</v>
      </c>
      <c r="ES225" s="18">
        <f t="shared" ca="1" si="509"/>
        <v>0</v>
      </c>
      <c r="ET225" s="18">
        <f t="shared" ca="1" si="509"/>
        <v>0</v>
      </c>
      <c r="EU225" s="18">
        <f t="shared" ca="1" si="509"/>
        <v>0</v>
      </c>
      <c r="EV225" s="18">
        <f t="shared" ca="1" si="509"/>
        <v>0</v>
      </c>
      <c r="EW225" s="18">
        <f t="shared" ca="1" si="509"/>
        <v>0</v>
      </c>
      <c r="EX225" s="18">
        <f t="shared" ca="1" si="509"/>
        <v>0</v>
      </c>
      <c r="EY225" s="18">
        <f t="shared" ca="1" si="509"/>
        <v>0</v>
      </c>
      <c r="EZ225" s="18">
        <f t="shared" ca="1" si="509"/>
        <v>0</v>
      </c>
      <c r="FA225" s="18">
        <f t="shared" ca="1" si="509"/>
        <v>0</v>
      </c>
      <c r="FB225" s="18">
        <f t="shared" ca="1" si="509"/>
        <v>0</v>
      </c>
      <c r="FC225" s="18">
        <f t="shared" ca="1" si="509"/>
        <v>0</v>
      </c>
      <c r="FD225" s="18">
        <f t="shared" ca="1" si="509"/>
        <v>0</v>
      </c>
      <c r="FE225" s="18">
        <f t="shared" ca="1" si="509"/>
        <v>0</v>
      </c>
      <c r="FF225" s="18">
        <f t="shared" ca="1" si="509"/>
        <v>0</v>
      </c>
      <c r="FG225" s="18">
        <f t="shared" ca="1" si="509"/>
        <v>0</v>
      </c>
      <c r="FH225" s="18">
        <f t="shared" ca="1" si="509"/>
        <v>0</v>
      </c>
      <c r="FI225" s="18">
        <f t="shared" ca="1" si="509"/>
        <v>0</v>
      </c>
      <c r="FJ225" s="18">
        <f t="shared" ca="1" si="509"/>
        <v>0</v>
      </c>
      <c r="FK225" s="18">
        <f t="shared" ca="1" si="509"/>
        <v>0</v>
      </c>
      <c r="FL225" s="18">
        <f t="shared" ca="1" si="509"/>
        <v>0</v>
      </c>
      <c r="FM225" s="18">
        <f t="shared" ca="1" si="509"/>
        <v>0</v>
      </c>
      <c r="FN225" s="18">
        <f ca="1">FN659</f>
        <v>0</v>
      </c>
      <c r="FO225" s="18">
        <f ca="1">FO659</f>
        <v>0</v>
      </c>
      <c r="FP225" s="18">
        <f ca="1">FP659</f>
        <v>0</v>
      </c>
      <c r="FQ225" s="18">
        <f ca="1">FQ659</f>
        <v>0</v>
      </c>
      <c r="FR225" s="18">
        <f ca="1">FR659</f>
        <v>0</v>
      </c>
    </row>
    <row r="226" spans="2:174">
      <c r="C226" t="s">
        <v>580</v>
      </c>
      <c r="J226" s="18">
        <f t="shared" ref="J226:AO226" ca="1" si="510">J974</f>
        <v>0</v>
      </c>
      <c r="K226" s="18">
        <f t="shared" ca="1" si="510"/>
        <v>0</v>
      </c>
      <c r="L226" s="18">
        <f t="shared" ca="1" si="510"/>
        <v>0</v>
      </c>
      <c r="M226" s="18">
        <f t="shared" ca="1" si="510"/>
        <v>0</v>
      </c>
      <c r="N226" s="18">
        <f t="shared" ca="1" si="510"/>
        <v>0</v>
      </c>
      <c r="O226" s="18">
        <f t="shared" ca="1" si="510"/>
        <v>0</v>
      </c>
      <c r="P226" s="18">
        <f t="shared" ca="1" si="510"/>
        <v>0</v>
      </c>
      <c r="Q226" s="18">
        <f t="shared" ca="1" si="510"/>
        <v>0</v>
      </c>
      <c r="R226" s="18">
        <f t="shared" ca="1" si="510"/>
        <v>0</v>
      </c>
      <c r="S226" s="18">
        <f t="shared" ca="1" si="510"/>
        <v>0</v>
      </c>
      <c r="T226" s="18">
        <f t="shared" ca="1" si="510"/>
        <v>0</v>
      </c>
      <c r="U226" s="18">
        <f t="shared" ca="1" si="510"/>
        <v>0</v>
      </c>
      <c r="V226" s="18">
        <f t="shared" ca="1" si="510"/>
        <v>0</v>
      </c>
      <c r="W226" s="18">
        <f t="shared" ca="1" si="510"/>
        <v>0</v>
      </c>
      <c r="X226" s="18">
        <f t="shared" ca="1" si="510"/>
        <v>0</v>
      </c>
      <c r="Y226" s="18">
        <f t="shared" ca="1" si="510"/>
        <v>0</v>
      </c>
      <c r="Z226" s="18">
        <f t="shared" ca="1" si="510"/>
        <v>0</v>
      </c>
      <c r="AA226" s="18">
        <f t="shared" ca="1" si="510"/>
        <v>0</v>
      </c>
      <c r="AB226" s="18">
        <f t="shared" ca="1" si="510"/>
        <v>0</v>
      </c>
      <c r="AC226" s="18">
        <f t="shared" ca="1" si="510"/>
        <v>0</v>
      </c>
      <c r="AD226" s="18">
        <f t="shared" ca="1" si="510"/>
        <v>0</v>
      </c>
      <c r="AE226" s="18">
        <f t="shared" ca="1" si="510"/>
        <v>0</v>
      </c>
      <c r="AF226" s="18">
        <f t="shared" ca="1" si="510"/>
        <v>0</v>
      </c>
      <c r="AG226" s="18">
        <f t="shared" ca="1" si="510"/>
        <v>0</v>
      </c>
      <c r="AH226" s="18">
        <f t="shared" ca="1" si="510"/>
        <v>0</v>
      </c>
      <c r="AI226" s="18">
        <f t="shared" ca="1" si="510"/>
        <v>0</v>
      </c>
      <c r="AJ226" s="18">
        <f t="shared" ca="1" si="510"/>
        <v>0</v>
      </c>
      <c r="AK226" s="18">
        <f t="shared" ca="1" si="510"/>
        <v>0</v>
      </c>
      <c r="AL226" s="18">
        <f t="shared" ca="1" si="510"/>
        <v>0</v>
      </c>
      <c r="AM226" s="18">
        <f t="shared" ca="1" si="510"/>
        <v>0</v>
      </c>
      <c r="AN226" s="18">
        <f t="shared" ca="1" si="510"/>
        <v>0</v>
      </c>
      <c r="AO226" s="18">
        <f t="shared" ca="1" si="510"/>
        <v>0</v>
      </c>
      <c r="AP226" s="18">
        <f t="shared" ref="AP226:BU226" ca="1" si="511">AP974</f>
        <v>0</v>
      </c>
      <c r="AQ226" s="18">
        <f t="shared" ca="1" si="511"/>
        <v>0</v>
      </c>
      <c r="AR226" s="18">
        <f t="shared" ca="1" si="511"/>
        <v>0</v>
      </c>
      <c r="AS226" s="18">
        <f t="shared" ca="1" si="511"/>
        <v>0</v>
      </c>
      <c r="AT226" s="18">
        <f t="shared" ca="1" si="511"/>
        <v>0</v>
      </c>
      <c r="AU226" s="18">
        <f t="shared" ca="1" si="511"/>
        <v>0</v>
      </c>
      <c r="AV226" s="18">
        <f t="shared" ca="1" si="511"/>
        <v>0</v>
      </c>
      <c r="AW226" s="18">
        <f t="shared" ca="1" si="511"/>
        <v>0</v>
      </c>
      <c r="AX226" s="18">
        <f t="shared" ca="1" si="511"/>
        <v>0</v>
      </c>
      <c r="AY226" s="18">
        <f t="shared" ca="1" si="511"/>
        <v>0</v>
      </c>
      <c r="AZ226" s="18">
        <f t="shared" ca="1" si="511"/>
        <v>0</v>
      </c>
      <c r="BA226" s="18">
        <f t="shared" ca="1" si="511"/>
        <v>0</v>
      </c>
      <c r="BB226" s="18">
        <f t="shared" ca="1" si="511"/>
        <v>0</v>
      </c>
      <c r="BC226" s="18">
        <f t="shared" ca="1" si="511"/>
        <v>0</v>
      </c>
      <c r="BD226" s="18">
        <f t="shared" ca="1" si="511"/>
        <v>0</v>
      </c>
      <c r="BE226" s="18">
        <f t="shared" ca="1" si="511"/>
        <v>0</v>
      </c>
      <c r="BF226" s="18">
        <f t="shared" ca="1" si="511"/>
        <v>0</v>
      </c>
      <c r="BG226" s="18">
        <f t="shared" ca="1" si="511"/>
        <v>0</v>
      </c>
      <c r="BH226" s="18">
        <f t="shared" ca="1" si="511"/>
        <v>0</v>
      </c>
      <c r="BI226" s="18">
        <f t="shared" ca="1" si="511"/>
        <v>0</v>
      </c>
      <c r="BJ226" s="18">
        <f t="shared" ca="1" si="511"/>
        <v>0</v>
      </c>
      <c r="BK226" s="18">
        <f t="shared" ca="1" si="511"/>
        <v>0</v>
      </c>
      <c r="BL226" s="18">
        <f t="shared" ca="1" si="511"/>
        <v>0</v>
      </c>
      <c r="BM226" s="18">
        <f t="shared" ca="1" si="511"/>
        <v>0</v>
      </c>
      <c r="BN226" s="18">
        <f t="shared" ca="1" si="511"/>
        <v>0</v>
      </c>
      <c r="BO226" s="18">
        <f t="shared" ca="1" si="511"/>
        <v>0</v>
      </c>
      <c r="BP226" s="18">
        <f t="shared" ca="1" si="511"/>
        <v>0</v>
      </c>
      <c r="BQ226" s="18">
        <f t="shared" ca="1" si="511"/>
        <v>0</v>
      </c>
      <c r="BR226" s="18">
        <f t="shared" ca="1" si="511"/>
        <v>0</v>
      </c>
      <c r="BS226" s="18">
        <f t="shared" ca="1" si="511"/>
        <v>0</v>
      </c>
      <c r="BT226" s="18">
        <f t="shared" ca="1" si="511"/>
        <v>0</v>
      </c>
      <c r="BU226" s="18">
        <f t="shared" ca="1" si="511"/>
        <v>0</v>
      </c>
      <c r="BV226" s="18">
        <f t="shared" ref="BV226:DA226" ca="1" si="512">BV974</f>
        <v>0</v>
      </c>
      <c r="BW226" s="18">
        <f t="shared" ca="1" si="512"/>
        <v>0</v>
      </c>
      <c r="BX226" s="18">
        <f t="shared" ca="1" si="512"/>
        <v>0</v>
      </c>
      <c r="BY226" s="18">
        <f t="shared" ca="1" si="512"/>
        <v>0</v>
      </c>
      <c r="BZ226" s="18">
        <f t="shared" ca="1" si="512"/>
        <v>0</v>
      </c>
      <c r="CA226" s="18">
        <f t="shared" ca="1" si="512"/>
        <v>0</v>
      </c>
      <c r="CB226" s="18">
        <f t="shared" ca="1" si="512"/>
        <v>0</v>
      </c>
      <c r="CC226" s="18">
        <f t="shared" ca="1" si="512"/>
        <v>0</v>
      </c>
      <c r="CD226" s="18">
        <f t="shared" ca="1" si="512"/>
        <v>0</v>
      </c>
      <c r="CE226" s="18">
        <f t="shared" ca="1" si="512"/>
        <v>0</v>
      </c>
      <c r="CF226" s="18">
        <f t="shared" ca="1" si="512"/>
        <v>0</v>
      </c>
      <c r="CG226" s="18">
        <f t="shared" ca="1" si="512"/>
        <v>0</v>
      </c>
      <c r="CH226" s="18">
        <f t="shared" ca="1" si="512"/>
        <v>0</v>
      </c>
      <c r="CI226" s="18">
        <f t="shared" ca="1" si="512"/>
        <v>0</v>
      </c>
      <c r="CJ226" s="18">
        <f t="shared" ca="1" si="512"/>
        <v>0</v>
      </c>
      <c r="CK226" s="18">
        <f t="shared" ca="1" si="512"/>
        <v>0</v>
      </c>
      <c r="CL226" s="18">
        <f t="shared" ca="1" si="512"/>
        <v>0</v>
      </c>
      <c r="CM226" s="18">
        <f t="shared" ca="1" si="512"/>
        <v>0</v>
      </c>
      <c r="CN226" s="18">
        <f t="shared" ca="1" si="512"/>
        <v>0</v>
      </c>
      <c r="CO226" s="18">
        <f t="shared" ca="1" si="512"/>
        <v>0</v>
      </c>
      <c r="CP226" s="18">
        <f t="shared" ca="1" si="512"/>
        <v>0</v>
      </c>
      <c r="CQ226" s="18">
        <f t="shared" ca="1" si="512"/>
        <v>0</v>
      </c>
      <c r="CR226" s="18">
        <f t="shared" ca="1" si="512"/>
        <v>0</v>
      </c>
      <c r="CS226" s="18">
        <f t="shared" ca="1" si="512"/>
        <v>0</v>
      </c>
      <c r="CT226" s="18">
        <f t="shared" ca="1" si="512"/>
        <v>0</v>
      </c>
      <c r="CU226" s="18">
        <f t="shared" ca="1" si="512"/>
        <v>0</v>
      </c>
      <c r="CV226" s="18">
        <f t="shared" ca="1" si="512"/>
        <v>0</v>
      </c>
      <c r="CW226" s="18">
        <f t="shared" ca="1" si="512"/>
        <v>0</v>
      </c>
      <c r="CX226" s="18">
        <f t="shared" ca="1" si="512"/>
        <v>0</v>
      </c>
      <c r="CY226" s="18">
        <f t="shared" ca="1" si="512"/>
        <v>0</v>
      </c>
      <c r="CZ226" s="18">
        <f t="shared" ca="1" si="512"/>
        <v>0</v>
      </c>
      <c r="DA226" s="18">
        <f t="shared" ca="1" si="512"/>
        <v>0</v>
      </c>
      <c r="DB226" s="18">
        <f t="shared" ref="DB226:EG226" ca="1" si="513">DB974</f>
        <v>0</v>
      </c>
      <c r="DC226" s="18">
        <f t="shared" ca="1" si="513"/>
        <v>0</v>
      </c>
      <c r="DD226" s="18">
        <f t="shared" ca="1" si="513"/>
        <v>0</v>
      </c>
      <c r="DE226" s="18">
        <f t="shared" ca="1" si="513"/>
        <v>0</v>
      </c>
      <c r="DF226" s="18">
        <f t="shared" ca="1" si="513"/>
        <v>0</v>
      </c>
      <c r="DG226" s="18">
        <f t="shared" ca="1" si="513"/>
        <v>0</v>
      </c>
      <c r="DH226" s="18">
        <f t="shared" ca="1" si="513"/>
        <v>0</v>
      </c>
      <c r="DI226" s="18">
        <f t="shared" ca="1" si="513"/>
        <v>0</v>
      </c>
      <c r="DJ226" s="18">
        <f t="shared" ca="1" si="513"/>
        <v>0</v>
      </c>
      <c r="DK226" s="18">
        <f t="shared" ca="1" si="513"/>
        <v>0</v>
      </c>
      <c r="DL226" s="18">
        <f t="shared" ca="1" si="513"/>
        <v>0</v>
      </c>
      <c r="DM226" s="18">
        <f t="shared" ca="1" si="513"/>
        <v>0</v>
      </c>
      <c r="DN226" s="18">
        <f t="shared" ca="1" si="513"/>
        <v>0</v>
      </c>
      <c r="DO226" s="18">
        <f t="shared" ca="1" si="513"/>
        <v>0</v>
      </c>
      <c r="DP226" s="18">
        <f t="shared" ca="1" si="513"/>
        <v>0</v>
      </c>
      <c r="DQ226" s="18">
        <f t="shared" ca="1" si="513"/>
        <v>0</v>
      </c>
      <c r="DR226" s="18">
        <f t="shared" ca="1" si="513"/>
        <v>0</v>
      </c>
      <c r="DS226" s="18">
        <f t="shared" ca="1" si="513"/>
        <v>0</v>
      </c>
      <c r="DT226" s="18">
        <f t="shared" ca="1" si="513"/>
        <v>0</v>
      </c>
      <c r="DU226" s="18">
        <f t="shared" ca="1" si="513"/>
        <v>0</v>
      </c>
      <c r="DV226" s="18">
        <f t="shared" ca="1" si="513"/>
        <v>0</v>
      </c>
      <c r="DW226" s="18">
        <f t="shared" ca="1" si="513"/>
        <v>0</v>
      </c>
      <c r="DX226" s="18">
        <f t="shared" ca="1" si="513"/>
        <v>0</v>
      </c>
      <c r="DY226" s="18">
        <f t="shared" ca="1" si="513"/>
        <v>0</v>
      </c>
      <c r="DZ226" s="18">
        <f t="shared" ca="1" si="513"/>
        <v>0</v>
      </c>
      <c r="EA226" s="18">
        <f t="shared" ca="1" si="513"/>
        <v>0</v>
      </c>
      <c r="EB226" s="18">
        <f t="shared" ca="1" si="513"/>
        <v>0</v>
      </c>
      <c r="EC226" s="18">
        <f t="shared" ca="1" si="513"/>
        <v>0</v>
      </c>
      <c r="ED226" s="18">
        <f t="shared" ca="1" si="513"/>
        <v>0</v>
      </c>
      <c r="EE226" s="18">
        <f t="shared" ca="1" si="513"/>
        <v>0</v>
      </c>
      <c r="EF226" s="18">
        <f t="shared" ca="1" si="513"/>
        <v>0</v>
      </c>
      <c r="EG226" s="18">
        <f t="shared" ca="1" si="513"/>
        <v>0</v>
      </c>
      <c r="EH226" s="18">
        <f t="shared" ref="EH226:FM226" ca="1" si="514">EH974</f>
        <v>0</v>
      </c>
      <c r="EI226" s="18">
        <f t="shared" ca="1" si="514"/>
        <v>0</v>
      </c>
      <c r="EJ226" s="18">
        <f t="shared" ca="1" si="514"/>
        <v>0</v>
      </c>
      <c r="EK226" s="18">
        <f t="shared" ca="1" si="514"/>
        <v>0</v>
      </c>
      <c r="EL226" s="18">
        <f t="shared" ca="1" si="514"/>
        <v>0</v>
      </c>
      <c r="EM226" s="18">
        <f t="shared" ca="1" si="514"/>
        <v>0</v>
      </c>
      <c r="EN226" s="18">
        <f t="shared" ca="1" si="514"/>
        <v>0</v>
      </c>
      <c r="EO226" s="18">
        <f t="shared" ca="1" si="514"/>
        <v>0</v>
      </c>
      <c r="EP226" s="18">
        <f t="shared" ca="1" si="514"/>
        <v>0</v>
      </c>
      <c r="EQ226" s="18">
        <f t="shared" ca="1" si="514"/>
        <v>0</v>
      </c>
      <c r="ER226" s="18">
        <f t="shared" ca="1" si="514"/>
        <v>0</v>
      </c>
      <c r="ES226" s="18">
        <f t="shared" ca="1" si="514"/>
        <v>0</v>
      </c>
      <c r="ET226" s="18">
        <f t="shared" ca="1" si="514"/>
        <v>0</v>
      </c>
      <c r="EU226" s="18">
        <f t="shared" ca="1" si="514"/>
        <v>0</v>
      </c>
      <c r="EV226" s="18">
        <f t="shared" ca="1" si="514"/>
        <v>0</v>
      </c>
      <c r="EW226" s="18">
        <f t="shared" ca="1" si="514"/>
        <v>0</v>
      </c>
      <c r="EX226" s="18">
        <f t="shared" ca="1" si="514"/>
        <v>0</v>
      </c>
      <c r="EY226" s="18">
        <f t="shared" ca="1" si="514"/>
        <v>0</v>
      </c>
      <c r="EZ226" s="18">
        <f t="shared" ca="1" si="514"/>
        <v>0</v>
      </c>
      <c r="FA226" s="18">
        <f t="shared" ca="1" si="514"/>
        <v>0</v>
      </c>
      <c r="FB226" s="18">
        <f t="shared" ca="1" si="514"/>
        <v>0</v>
      </c>
      <c r="FC226" s="18">
        <f t="shared" ca="1" si="514"/>
        <v>0</v>
      </c>
      <c r="FD226" s="18">
        <f t="shared" ca="1" si="514"/>
        <v>0</v>
      </c>
      <c r="FE226" s="18">
        <f t="shared" ca="1" si="514"/>
        <v>0</v>
      </c>
      <c r="FF226" s="18">
        <f t="shared" ca="1" si="514"/>
        <v>0</v>
      </c>
      <c r="FG226" s="18">
        <f t="shared" ca="1" si="514"/>
        <v>0</v>
      </c>
      <c r="FH226" s="18">
        <f t="shared" ca="1" si="514"/>
        <v>0</v>
      </c>
      <c r="FI226" s="18">
        <f t="shared" ca="1" si="514"/>
        <v>0</v>
      </c>
      <c r="FJ226" s="18">
        <f t="shared" ca="1" si="514"/>
        <v>0</v>
      </c>
      <c r="FK226" s="18">
        <f t="shared" ca="1" si="514"/>
        <v>0</v>
      </c>
      <c r="FL226" s="18">
        <f t="shared" ca="1" si="514"/>
        <v>0</v>
      </c>
      <c r="FM226" s="18">
        <f t="shared" ca="1" si="514"/>
        <v>0</v>
      </c>
      <c r="FN226" s="18">
        <f ca="1">FN974</f>
        <v>0</v>
      </c>
      <c r="FO226" s="18">
        <f ca="1">FO974</f>
        <v>0</v>
      </c>
      <c r="FP226" s="18">
        <f ca="1">FP974</f>
        <v>0</v>
      </c>
      <c r="FQ226" s="18">
        <f ca="1">FQ974</f>
        <v>0</v>
      </c>
      <c r="FR226" s="18">
        <f ca="1">FR974</f>
        <v>0</v>
      </c>
    </row>
    <row r="227" spans="2:174">
      <c r="C227" t="s">
        <v>457</v>
      </c>
      <c r="J227" s="18">
        <f ca="1">J1271</f>
        <v>0</v>
      </c>
      <c r="K227" s="18">
        <f t="shared" ref="K227:BV227" ca="1" si="515">K1271</f>
        <v>0</v>
      </c>
      <c r="L227" s="18">
        <f t="shared" ca="1" si="515"/>
        <v>0</v>
      </c>
      <c r="M227" s="18">
        <f t="shared" ca="1" si="515"/>
        <v>0</v>
      </c>
      <c r="N227" s="18">
        <f t="shared" ca="1" si="515"/>
        <v>0</v>
      </c>
      <c r="O227" s="18">
        <f t="shared" ca="1" si="515"/>
        <v>0</v>
      </c>
      <c r="P227" s="18">
        <f t="shared" ca="1" si="515"/>
        <v>0</v>
      </c>
      <c r="Q227" s="18">
        <f t="shared" ca="1" si="515"/>
        <v>0</v>
      </c>
      <c r="R227" s="18">
        <f t="shared" ca="1" si="515"/>
        <v>0</v>
      </c>
      <c r="S227" s="18">
        <f t="shared" ca="1" si="515"/>
        <v>0</v>
      </c>
      <c r="T227" s="18">
        <f t="shared" ca="1" si="515"/>
        <v>0</v>
      </c>
      <c r="U227" s="18">
        <f t="shared" ca="1" si="515"/>
        <v>0</v>
      </c>
      <c r="V227" s="18">
        <f t="shared" ca="1" si="515"/>
        <v>0</v>
      </c>
      <c r="W227" s="18">
        <f t="shared" ca="1" si="515"/>
        <v>0</v>
      </c>
      <c r="X227" s="18">
        <f t="shared" ca="1" si="515"/>
        <v>0</v>
      </c>
      <c r="Y227" s="18">
        <f t="shared" ca="1" si="515"/>
        <v>0</v>
      </c>
      <c r="Z227" s="18">
        <f t="shared" ca="1" si="515"/>
        <v>0</v>
      </c>
      <c r="AA227" s="18">
        <f t="shared" ca="1" si="515"/>
        <v>0</v>
      </c>
      <c r="AB227" s="18">
        <f t="shared" ca="1" si="515"/>
        <v>41.9</v>
      </c>
      <c r="AC227" s="18">
        <f t="shared" ca="1" si="515"/>
        <v>0</v>
      </c>
      <c r="AD227" s="18">
        <f t="shared" ca="1" si="515"/>
        <v>0</v>
      </c>
      <c r="AE227" s="18">
        <f t="shared" ca="1" si="515"/>
        <v>0</v>
      </c>
      <c r="AF227" s="18">
        <f t="shared" ca="1" si="515"/>
        <v>0</v>
      </c>
      <c r="AG227" s="18">
        <f t="shared" ca="1" si="515"/>
        <v>0</v>
      </c>
      <c r="AH227" s="18">
        <f t="shared" ca="1" si="515"/>
        <v>0</v>
      </c>
      <c r="AI227" s="18">
        <f t="shared" ca="1" si="515"/>
        <v>0</v>
      </c>
      <c r="AJ227" s="18">
        <f t="shared" ca="1" si="515"/>
        <v>0</v>
      </c>
      <c r="AK227" s="18">
        <f t="shared" ca="1" si="515"/>
        <v>0</v>
      </c>
      <c r="AL227" s="18">
        <f t="shared" ca="1" si="515"/>
        <v>0</v>
      </c>
      <c r="AM227" s="18">
        <f t="shared" ca="1" si="515"/>
        <v>0</v>
      </c>
      <c r="AN227" s="18">
        <f t="shared" ca="1" si="515"/>
        <v>0</v>
      </c>
      <c r="AO227" s="18">
        <f t="shared" ca="1" si="515"/>
        <v>0</v>
      </c>
      <c r="AP227" s="18">
        <f t="shared" ca="1" si="515"/>
        <v>0</v>
      </c>
      <c r="AQ227" s="18">
        <f t="shared" ca="1" si="515"/>
        <v>0</v>
      </c>
      <c r="AR227" s="18">
        <f t="shared" ca="1" si="515"/>
        <v>0</v>
      </c>
      <c r="AS227" s="18">
        <f t="shared" ca="1" si="515"/>
        <v>0</v>
      </c>
      <c r="AT227" s="18">
        <f t="shared" ca="1" si="515"/>
        <v>0</v>
      </c>
      <c r="AU227" s="18">
        <f t="shared" ca="1" si="515"/>
        <v>0</v>
      </c>
      <c r="AV227" s="18">
        <f t="shared" ca="1" si="515"/>
        <v>0</v>
      </c>
      <c r="AW227" s="18">
        <f t="shared" ca="1" si="515"/>
        <v>0</v>
      </c>
      <c r="AX227" s="18">
        <f t="shared" ca="1" si="515"/>
        <v>0</v>
      </c>
      <c r="AY227" s="18">
        <f t="shared" ca="1" si="515"/>
        <v>0</v>
      </c>
      <c r="AZ227" s="18">
        <f t="shared" ca="1" si="515"/>
        <v>0</v>
      </c>
      <c r="BA227" s="18">
        <f t="shared" ca="1" si="515"/>
        <v>0</v>
      </c>
      <c r="BB227" s="18">
        <f t="shared" ca="1" si="515"/>
        <v>0</v>
      </c>
      <c r="BC227" s="18">
        <f t="shared" ca="1" si="515"/>
        <v>0</v>
      </c>
      <c r="BD227" s="18">
        <f t="shared" ca="1" si="515"/>
        <v>0</v>
      </c>
      <c r="BE227" s="18">
        <f t="shared" ca="1" si="515"/>
        <v>0</v>
      </c>
      <c r="BF227" s="18">
        <f t="shared" ca="1" si="515"/>
        <v>0</v>
      </c>
      <c r="BG227" s="18">
        <f t="shared" ca="1" si="515"/>
        <v>0</v>
      </c>
      <c r="BH227" s="18">
        <f t="shared" ca="1" si="515"/>
        <v>0</v>
      </c>
      <c r="BI227" s="18">
        <f t="shared" ca="1" si="515"/>
        <v>0</v>
      </c>
      <c r="BJ227" s="18">
        <f t="shared" ca="1" si="515"/>
        <v>0</v>
      </c>
      <c r="BK227" s="18">
        <f t="shared" ca="1" si="515"/>
        <v>0</v>
      </c>
      <c r="BL227" s="18">
        <f t="shared" ca="1" si="515"/>
        <v>0</v>
      </c>
      <c r="BM227" s="18">
        <f t="shared" ca="1" si="515"/>
        <v>0</v>
      </c>
      <c r="BN227" s="18">
        <f t="shared" ca="1" si="515"/>
        <v>0</v>
      </c>
      <c r="BO227" s="18">
        <f t="shared" ca="1" si="515"/>
        <v>0</v>
      </c>
      <c r="BP227" s="18">
        <f t="shared" ca="1" si="515"/>
        <v>0</v>
      </c>
      <c r="BQ227" s="18">
        <f t="shared" ca="1" si="515"/>
        <v>0</v>
      </c>
      <c r="BR227" s="18">
        <f t="shared" ca="1" si="515"/>
        <v>0</v>
      </c>
      <c r="BS227" s="18">
        <f t="shared" ca="1" si="515"/>
        <v>0</v>
      </c>
      <c r="BT227" s="18">
        <f t="shared" ca="1" si="515"/>
        <v>0</v>
      </c>
      <c r="BU227" s="18">
        <f t="shared" ca="1" si="515"/>
        <v>0</v>
      </c>
      <c r="BV227" s="18">
        <f t="shared" ca="1" si="515"/>
        <v>0</v>
      </c>
      <c r="BW227" s="18">
        <f t="shared" ref="BW227:EH227" ca="1" si="516">BW1271</f>
        <v>0</v>
      </c>
      <c r="BX227" s="18">
        <f t="shared" ca="1" si="516"/>
        <v>0</v>
      </c>
      <c r="BY227" s="18">
        <f t="shared" ca="1" si="516"/>
        <v>0</v>
      </c>
      <c r="BZ227" s="18">
        <f t="shared" ca="1" si="516"/>
        <v>0</v>
      </c>
      <c r="CA227" s="18">
        <f t="shared" ca="1" si="516"/>
        <v>0</v>
      </c>
      <c r="CB227" s="18">
        <f t="shared" ca="1" si="516"/>
        <v>0</v>
      </c>
      <c r="CC227" s="18">
        <f t="shared" ca="1" si="516"/>
        <v>0</v>
      </c>
      <c r="CD227" s="18">
        <f t="shared" ca="1" si="516"/>
        <v>0</v>
      </c>
      <c r="CE227" s="18">
        <f t="shared" ca="1" si="516"/>
        <v>0</v>
      </c>
      <c r="CF227" s="18">
        <f t="shared" ca="1" si="516"/>
        <v>0</v>
      </c>
      <c r="CG227" s="18">
        <f t="shared" ca="1" si="516"/>
        <v>0</v>
      </c>
      <c r="CH227" s="18">
        <f t="shared" ca="1" si="516"/>
        <v>0</v>
      </c>
      <c r="CI227" s="18">
        <f t="shared" ca="1" si="516"/>
        <v>0</v>
      </c>
      <c r="CJ227" s="18">
        <f t="shared" ca="1" si="516"/>
        <v>0</v>
      </c>
      <c r="CK227" s="18">
        <f t="shared" ca="1" si="516"/>
        <v>0</v>
      </c>
      <c r="CL227" s="18">
        <f t="shared" ca="1" si="516"/>
        <v>0</v>
      </c>
      <c r="CM227" s="18">
        <f t="shared" ca="1" si="516"/>
        <v>0</v>
      </c>
      <c r="CN227" s="18">
        <f t="shared" ca="1" si="516"/>
        <v>0</v>
      </c>
      <c r="CO227" s="18">
        <f t="shared" ca="1" si="516"/>
        <v>0</v>
      </c>
      <c r="CP227" s="18">
        <f t="shared" ca="1" si="516"/>
        <v>0</v>
      </c>
      <c r="CQ227" s="18">
        <f t="shared" ca="1" si="516"/>
        <v>0</v>
      </c>
      <c r="CR227" s="18">
        <f t="shared" ca="1" si="516"/>
        <v>0</v>
      </c>
      <c r="CS227" s="18">
        <f t="shared" ca="1" si="516"/>
        <v>0</v>
      </c>
      <c r="CT227" s="18">
        <f t="shared" ca="1" si="516"/>
        <v>0</v>
      </c>
      <c r="CU227" s="18">
        <f t="shared" ca="1" si="516"/>
        <v>0</v>
      </c>
      <c r="CV227" s="18">
        <f t="shared" ca="1" si="516"/>
        <v>0</v>
      </c>
      <c r="CW227" s="18">
        <f t="shared" ca="1" si="516"/>
        <v>0</v>
      </c>
      <c r="CX227" s="18">
        <f t="shared" ca="1" si="516"/>
        <v>0</v>
      </c>
      <c r="CY227" s="18">
        <f t="shared" ca="1" si="516"/>
        <v>0</v>
      </c>
      <c r="CZ227" s="18">
        <f t="shared" ca="1" si="516"/>
        <v>0</v>
      </c>
      <c r="DA227" s="18">
        <f t="shared" ca="1" si="516"/>
        <v>0</v>
      </c>
      <c r="DB227" s="18">
        <f t="shared" ca="1" si="516"/>
        <v>0</v>
      </c>
      <c r="DC227" s="18">
        <f t="shared" ca="1" si="516"/>
        <v>0</v>
      </c>
      <c r="DD227" s="18">
        <f t="shared" ca="1" si="516"/>
        <v>0</v>
      </c>
      <c r="DE227" s="18">
        <f t="shared" ca="1" si="516"/>
        <v>0</v>
      </c>
      <c r="DF227" s="18">
        <f t="shared" ca="1" si="516"/>
        <v>0</v>
      </c>
      <c r="DG227" s="18">
        <f t="shared" ca="1" si="516"/>
        <v>0</v>
      </c>
      <c r="DH227" s="18">
        <f t="shared" ca="1" si="516"/>
        <v>0</v>
      </c>
      <c r="DI227" s="18">
        <f t="shared" ca="1" si="516"/>
        <v>0</v>
      </c>
      <c r="DJ227" s="18">
        <f t="shared" ca="1" si="516"/>
        <v>0</v>
      </c>
      <c r="DK227" s="18">
        <f t="shared" ca="1" si="516"/>
        <v>0</v>
      </c>
      <c r="DL227" s="18">
        <f t="shared" ca="1" si="516"/>
        <v>0</v>
      </c>
      <c r="DM227" s="18">
        <f t="shared" ca="1" si="516"/>
        <v>0</v>
      </c>
      <c r="DN227" s="18">
        <f t="shared" ca="1" si="516"/>
        <v>0</v>
      </c>
      <c r="DO227" s="18">
        <f t="shared" ca="1" si="516"/>
        <v>0</v>
      </c>
      <c r="DP227" s="18">
        <f t="shared" ca="1" si="516"/>
        <v>0</v>
      </c>
      <c r="DQ227" s="18">
        <f t="shared" ca="1" si="516"/>
        <v>0</v>
      </c>
      <c r="DR227" s="18">
        <f t="shared" ca="1" si="516"/>
        <v>0</v>
      </c>
      <c r="DS227" s="18">
        <f t="shared" ca="1" si="516"/>
        <v>0</v>
      </c>
      <c r="DT227" s="18">
        <f t="shared" ca="1" si="516"/>
        <v>0</v>
      </c>
      <c r="DU227" s="18">
        <f t="shared" ca="1" si="516"/>
        <v>0</v>
      </c>
      <c r="DV227" s="18">
        <f t="shared" ca="1" si="516"/>
        <v>0</v>
      </c>
      <c r="DW227" s="18">
        <f t="shared" ca="1" si="516"/>
        <v>0</v>
      </c>
      <c r="DX227" s="18">
        <f t="shared" ca="1" si="516"/>
        <v>0</v>
      </c>
      <c r="DY227" s="18">
        <f t="shared" ca="1" si="516"/>
        <v>0</v>
      </c>
      <c r="DZ227" s="18">
        <f t="shared" ca="1" si="516"/>
        <v>0</v>
      </c>
      <c r="EA227" s="18">
        <f t="shared" ca="1" si="516"/>
        <v>0</v>
      </c>
      <c r="EB227" s="18">
        <f t="shared" ca="1" si="516"/>
        <v>0</v>
      </c>
      <c r="EC227" s="18">
        <f t="shared" ca="1" si="516"/>
        <v>0</v>
      </c>
      <c r="ED227" s="18">
        <f t="shared" ca="1" si="516"/>
        <v>0</v>
      </c>
      <c r="EE227" s="18">
        <f t="shared" ca="1" si="516"/>
        <v>0</v>
      </c>
      <c r="EF227" s="18">
        <f t="shared" ca="1" si="516"/>
        <v>0</v>
      </c>
      <c r="EG227" s="18">
        <f t="shared" ca="1" si="516"/>
        <v>0</v>
      </c>
      <c r="EH227" s="18">
        <f t="shared" ca="1" si="516"/>
        <v>0</v>
      </c>
      <c r="EI227" s="18">
        <f t="shared" ref="EI227:FR227" ca="1" si="517">EI1271</f>
        <v>0</v>
      </c>
      <c r="EJ227" s="18">
        <f t="shared" ca="1" si="517"/>
        <v>0</v>
      </c>
      <c r="EK227" s="18">
        <f t="shared" ca="1" si="517"/>
        <v>0</v>
      </c>
      <c r="EL227" s="18">
        <f t="shared" ca="1" si="517"/>
        <v>0</v>
      </c>
      <c r="EM227" s="18">
        <f t="shared" ca="1" si="517"/>
        <v>0</v>
      </c>
      <c r="EN227" s="18">
        <f t="shared" ca="1" si="517"/>
        <v>0</v>
      </c>
      <c r="EO227" s="18">
        <f t="shared" ca="1" si="517"/>
        <v>0</v>
      </c>
      <c r="EP227" s="18">
        <f t="shared" ca="1" si="517"/>
        <v>0</v>
      </c>
      <c r="EQ227" s="18">
        <f t="shared" ca="1" si="517"/>
        <v>0</v>
      </c>
      <c r="ER227" s="18">
        <f t="shared" ca="1" si="517"/>
        <v>0</v>
      </c>
      <c r="ES227" s="18">
        <f t="shared" ca="1" si="517"/>
        <v>0</v>
      </c>
      <c r="ET227" s="18">
        <f t="shared" ca="1" si="517"/>
        <v>0</v>
      </c>
      <c r="EU227" s="18">
        <f t="shared" ca="1" si="517"/>
        <v>0</v>
      </c>
      <c r="EV227" s="18">
        <f t="shared" ca="1" si="517"/>
        <v>0</v>
      </c>
      <c r="EW227" s="18">
        <f t="shared" ca="1" si="517"/>
        <v>0</v>
      </c>
      <c r="EX227" s="18">
        <f t="shared" ca="1" si="517"/>
        <v>0</v>
      </c>
      <c r="EY227" s="18">
        <f t="shared" ca="1" si="517"/>
        <v>0</v>
      </c>
      <c r="EZ227" s="18">
        <f t="shared" ca="1" si="517"/>
        <v>549.93999999998982</v>
      </c>
      <c r="FA227" s="18">
        <f t="shared" ca="1" si="517"/>
        <v>1279.8199999999897</v>
      </c>
      <c r="FB227" s="18">
        <f t="shared" ca="1" si="517"/>
        <v>2009.6999999999894</v>
      </c>
      <c r="FC227" s="18">
        <f t="shared" ca="1" si="517"/>
        <v>2739.5799999999895</v>
      </c>
      <c r="FD227" s="18">
        <f t="shared" ca="1" si="517"/>
        <v>3469.4599999999896</v>
      </c>
      <c r="FE227" s="18">
        <f t="shared" ca="1" si="517"/>
        <v>4199.3499999999894</v>
      </c>
      <c r="FF227" s="18">
        <f t="shared" ca="1" si="517"/>
        <v>4929.2299999999896</v>
      </c>
      <c r="FG227" s="18">
        <f t="shared" ca="1" si="517"/>
        <v>5659.1199999999899</v>
      </c>
      <c r="FH227" s="18">
        <f t="shared" ca="1" si="517"/>
        <v>6388.99999999999</v>
      </c>
      <c r="FI227" s="18">
        <f t="shared" ca="1" si="517"/>
        <v>7118.8799999999901</v>
      </c>
      <c r="FJ227" s="18">
        <f t="shared" ca="1" si="517"/>
        <v>7848.7599999999893</v>
      </c>
      <c r="FK227" s="18">
        <f t="shared" ca="1" si="517"/>
        <v>8578.6499999999905</v>
      </c>
      <c r="FL227" s="18">
        <f t="shared" ca="1" si="517"/>
        <v>8578.6499999999905</v>
      </c>
      <c r="FM227" s="18">
        <f t="shared" ca="1" si="517"/>
        <v>8578.6499999999905</v>
      </c>
      <c r="FN227" s="18">
        <f t="shared" ca="1" si="517"/>
        <v>8578.6499999999905</v>
      </c>
      <c r="FO227" s="18">
        <f t="shared" ca="1" si="517"/>
        <v>8578.6499999999905</v>
      </c>
      <c r="FP227" s="18">
        <f t="shared" ca="1" si="517"/>
        <v>8578.6499999999905</v>
      </c>
      <c r="FQ227" s="18">
        <f t="shared" ca="1" si="517"/>
        <v>8578.6499999999905</v>
      </c>
      <c r="FR227" s="18">
        <f t="shared" ca="1" si="517"/>
        <v>8578.6499999999905</v>
      </c>
    </row>
    <row r="228" spans="2:174">
      <c r="C228" s="97" t="s">
        <v>462</v>
      </c>
      <c r="D228" s="145"/>
      <c r="J228" s="98">
        <f t="shared" ref="J228:AO228" ca="1" si="518">SUM(J222:J227)</f>
        <v>0</v>
      </c>
      <c r="K228" s="98">
        <f t="shared" ca="1" si="518"/>
        <v>0</v>
      </c>
      <c r="L228" s="98">
        <f t="shared" ca="1" si="518"/>
        <v>0</v>
      </c>
      <c r="M228" s="98">
        <f t="shared" ca="1" si="518"/>
        <v>0</v>
      </c>
      <c r="N228" s="98">
        <f t="shared" ca="1" si="518"/>
        <v>0</v>
      </c>
      <c r="O228" s="98">
        <f t="shared" ca="1" si="518"/>
        <v>0</v>
      </c>
      <c r="P228" s="98">
        <f t="shared" ca="1" si="518"/>
        <v>0</v>
      </c>
      <c r="Q228" s="98">
        <f t="shared" ca="1" si="518"/>
        <v>0</v>
      </c>
      <c r="R228" s="98">
        <f t="shared" ca="1" si="518"/>
        <v>0</v>
      </c>
      <c r="S228" s="98">
        <f t="shared" ca="1" si="518"/>
        <v>0</v>
      </c>
      <c r="T228" s="98">
        <f t="shared" ca="1" si="518"/>
        <v>0</v>
      </c>
      <c r="U228" s="98">
        <f t="shared" ca="1" si="518"/>
        <v>0</v>
      </c>
      <c r="V228" s="98">
        <f t="shared" ca="1" si="518"/>
        <v>0</v>
      </c>
      <c r="W228" s="98">
        <f t="shared" ca="1" si="518"/>
        <v>140249.99999999994</v>
      </c>
      <c r="X228" s="98">
        <f t="shared" ca="1" si="518"/>
        <v>140249.99999999994</v>
      </c>
      <c r="Y228" s="98">
        <f t="shared" ca="1" si="518"/>
        <v>140249.99999999994</v>
      </c>
      <c r="Z228" s="98">
        <f t="shared" ca="1" si="518"/>
        <v>140249.99999999994</v>
      </c>
      <c r="AA228" s="98">
        <f t="shared" ca="1" si="518"/>
        <v>537807.78493150673</v>
      </c>
      <c r="AB228" s="98">
        <f t="shared" ca="1" si="518"/>
        <v>534008.20075342455</v>
      </c>
      <c r="AC228" s="98">
        <f t="shared" ca="1" si="518"/>
        <v>530124.81657534232</v>
      </c>
      <c r="AD228" s="98">
        <f t="shared" ca="1" si="518"/>
        <v>526283.33239726012</v>
      </c>
      <c r="AE228" s="98">
        <f t="shared" ca="1" si="518"/>
        <v>522441.84821917798</v>
      </c>
      <c r="AF228" s="98">
        <f t="shared" ca="1" si="518"/>
        <v>518600.36404109577</v>
      </c>
      <c r="AG228" s="98">
        <f t="shared" ca="1" si="518"/>
        <v>514758.87986301357</v>
      </c>
      <c r="AH228" s="98">
        <f t="shared" ca="1" si="518"/>
        <v>510917.39568493137</v>
      </c>
      <c r="AI228" s="98">
        <f t="shared" ca="1" si="518"/>
        <v>507075.91150684922</v>
      </c>
      <c r="AJ228" s="98">
        <f t="shared" ca="1" si="518"/>
        <v>503234.42732876702</v>
      </c>
      <c r="AK228" s="98">
        <f t="shared" ca="1" si="518"/>
        <v>499392.94315068482</v>
      </c>
      <c r="AL228" s="98">
        <f t="shared" ca="1" si="518"/>
        <v>495551.45897260262</v>
      </c>
      <c r="AM228" s="98">
        <f t="shared" ca="1" si="518"/>
        <v>491709.97479452041</v>
      </c>
      <c r="AN228" s="98">
        <f t="shared" ca="1" si="518"/>
        <v>487868.49061643827</v>
      </c>
      <c r="AO228" s="98">
        <f t="shared" ca="1" si="518"/>
        <v>484027.00643835607</v>
      </c>
      <c r="AP228" s="98">
        <f t="shared" ref="AP228:BU228" ca="1" si="519">SUM(AP222:AP227)</f>
        <v>480185.52226027386</v>
      </c>
      <c r="AQ228" s="98">
        <f ca="1">SUM(AQ222:AQ227)</f>
        <v>476344.03808219166</v>
      </c>
      <c r="AR228" s="98">
        <f t="shared" ca="1" si="519"/>
        <v>472502.55390410946</v>
      </c>
      <c r="AS228" s="98">
        <f t="shared" ca="1" si="519"/>
        <v>468661.06972602726</v>
      </c>
      <c r="AT228" s="98">
        <f t="shared" ca="1" si="519"/>
        <v>464819.58554794511</v>
      </c>
      <c r="AU228" s="98">
        <f t="shared" ca="1" si="519"/>
        <v>460978.10136986291</v>
      </c>
      <c r="AV228" s="98">
        <f t="shared" ca="1" si="519"/>
        <v>457136.61719178071</v>
      </c>
      <c r="AW228" s="98">
        <f t="shared" ca="1" si="519"/>
        <v>453295.13301369851</v>
      </c>
      <c r="AX228" s="98">
        <f t="shared" ca="1" si="519"/>
        <v>449453.6488356163</v>
      </c>
      <c r="AY228" s="98">
        <f t="shared" ca="1" si="519"/>
        <v>445612.16465753416</v>
      </c>
      <c r="AZ228" s="98">
        <f t="shared" ca="1" si="519"/>
        <v>441770.68047945196</v>
      </c>
      <c r="BA228" s="98">
        <f t="shared" ca="1" si="519"/>
        <v>437929.19630136975</v>
      </c>
      <c r="BB228" s="98">
        <f t="shared" ca="1" si="519"/>
        <v>434087.71212328755</v>
      </c>
      <c r="BC228" s="98">
        <f t="shared" ca="1" si="519"/>
        <v>430246.22794520535</v>
      </c>
      <c r="BD228" s="98">
        <f t="shared" ca="1" si="519"/>
        <v>426404.74376712315</v>
      </c>
      <c r="BE228" s="98">
        <f t="shared" ca="1" si="519"/>
        <v>422563.259589041</v>
      </c>
      <c r="BF228" s="98">
        <f t="shared" ca="1" si="519"/>
        <v>418721.7754109588</v>
      </c>
      <c r="BG228" s="98">
        <f t="shared" ca="1" si="519"/>
        <v>414880.2912328766</v>
      </c>
      <c r="BH228" s="98">
        <f t="shared" ca="1" si="519"/>
        <v>411038.80705479439</v>
      </c>
      <c r="BI228" s="98">
        <f t="shared" ca="1" si="519"/>
        <v>407197.32287671219</v>
      </c>
      <c r="BJ228" s="98">
        <f t="shared" ca="1" si="519"/>
        <v>403355.83869863005</v>
      </c>
      <c r="BK228" s="98">
        <f t="shared" ca="1" si="519"/>
        <v>399514.35452054784</v>
      </c>
      <c r="BL228" s="98">
        <f t="shared" ca="1" si="519"/>
        <v>395672.87034246564</v>
      </c>
      <c r="BM228" s="98">
        <f t="shared" ca="1" si="519"/>
        <v>391831.38616438344</v>
      </c>
      <c r="BN228" s="98">
        <f t="shared" ca="1" si="519"/>
        <v>387989.90198630124</v>
      </c>
      <c r="BO228" s="98">
        <f t="shared" ca="1" si="519"/>
        <v>384148.41780821903</v>
      </c>
      <c r="BP228" s="98">
        <f t="shared" ca="1" si="519"/>
        <v>380306.93363013689</v>
      </c>
      <c r="BQ228" s="98">
        <f t="shared" ca="1" si="519"/>
        <v>376465.44945205469</v>
      </c>
      <c r="BR228" s="98">
        <f t="shared" ca="1" si="519"/>
        <v>372623.96527397248</v>
      </c>
      <c r="BS228" s="98">
        <f t="shared" ca="1" si="519"/>
        <v>368782.48109589028</v>
      </c>
      <c r="BT228" s="98">
        <f t="shared" ca="1" si="519"/>
        <v>364940.99691780808</v>
      </c>
      <c r="BU228" s="98">
        <f t="shared" ca="1" si="519"/>
        <v>361099.51273972593</v>
      </c>
      <c r="BV228" s="98">
        <f t="shared" ref="BV228:DA228" ca="1" si="520">SUM(BV222:BV227)</f>
        <v>357258.02856164373</v>
      </c>
      <c r="BW228" s="98">
        <f t="shared" ca="1" si="520"/>
        <v>353416.54438356153</v>
      </c>
      <c r="BX228" s="98">
        <f t="shared" ca="1" si="520"/>
        <v>349575.06020547933</v>
      </c>
      <c r="BY228" s="98">
        <f t="shared" ca="1" si="520"/>
        <v>345733.57602739712</v>
      </c>
      <c r="BZ228" s="98">
        <f t="shared" ca="1" si="520"/>
        <v>341892.09184931492</v>
      </c>
      <c r="CA228" s="98">
        <f t="shared" ca="1" si="520"/>
        <v>338050.60767123278</v>
      </c>
      <c r="CB228" s="98">
        <f t="shared" ca="1" si="520"/>
        <v>334209.12349315058</v>
      </c>
      <c r="CC228" s="98">
        <f t="shared" ca="1" si="520"/>
        <v>330367.63931506837</v>
      </c>
      <c r="CD228" s="98">
        <f t="shared" ca="1" si="520"/>
        <v>326526.15513698617</v>
      </c>
      <c r="CE228" s="98">
        <f t="shared" ca="1" si="520"/>
        <v>322684.67095890397</v>
      </c>
      <c r="CF228" s="98">
        <f t="shared" ca="1" si="520"/>
        <v>318843.18678082182</v>
      </c>
      <c r="CG228" s="98">
        <f t="shared" ca="1" si="520"/>
        <v>315001.70260273962</v>
      </c>
      <c r="CH228" s="98">
        <f t="shared" ca="1" si="520"/>
        <v>311160.21842465742</v>
      </c>
      <c r="CI228" s="98">
        <f t="shared" ca="1" si="520"/>
        <v>307318.73424657522</v>
      </c>
      <c r="CJ228" s="98">
        <f t="shared" ca="1" si="520"/>
        <v>303477.25006849301</v>
      </c>
      <c r="CK228" s="98">
        <f t="shared" ca="1" si="520"/>
        <v>299635.76589041087</v>
      </c>
      <c r="CL228" s="98">
        <f t="shared" ca="1" si="520"/>
        <v>295794.28171232867</v>
      </c>
      <c r="CM228" s="98">
        <f t="shared" ca="1" si="520"/>
        <v>291952.79753424646</v>
      </c>
      <c r="CN228" s="98">
        <f t="shared" ca="1" si="520"/>
        <v>288111.31335616426</v>
      </c>
      <c r="CO228" s="98">
        <f t="shared" ca="1" si="520"/>
        <v>284269.82917808206</v>
      </c>
      <c r="CP228" s="98">
        <f t="shared" ca="1" si="520"/>
        <v>280428.34499999986</v>
      </c>
      <c r="CQ228" s="98">
        <f t="shared" ca="1" si="520"/>
        <v>276586.86082191771</v>
      </c>
      <c r="CR228" s="98">
        <f t="shared" ca="1" si="520"/>
        <v>272745.37664383551</v>
      </c>
      <c r="CS228" s="98">
        <f t="shared" ca="1" si="520"/>
        <v>268903.89246575331</v>
      </c>
      <c r="CT228" s="98">
        <f t="shared" ca="1" si="520"/>
        <v>265062.4082876711</v>
      </c>
      <c r="CU228" s="98">
        <f t="shared" ca="1" si="520"/>
        <v>261220.92410958893</v>
      </c>
      <c r="CV228" s="98">
        <f t="shared" ca="1" si="520"/>
        <v>257379.43993150673</v>
      </c>
      <c r="CW228" s="98">
        <f t="shared" ca="1" si="520"/>
        <v>253537.95575342453</v>
      </c>
      <c r="CX228" s="98">
        <f t="shared" ca="1" si="520"/>
        <v>249696.47157534235</v>
      </c>
      <c r="CY228" s="98">
        <f t="shared" ca="1" si="520"/>
        <v>245854.98739726015</v>
      </c>
      <c r="CZ228" s="98">
        <f t="shared" ca="1" si="520"/>
        <v>242013.50321917798</v>
      </c>
      <c r="DA228" s="98">
        <f t="shared" ca="1" si="520"/>
        <v>238172.01904109577</v>
      </c>
      <c r="DB228" s="98">
        <f t="shared" ref="DB228:EG228" ca="1" si="521">SUM(DB222:DB227)</f>
        <v>234330.53486301357</v>
      </c>
      <c r="DC228" s="98">
        <f t="shared" ca="1" si="521"/>
        <v>230489.0506849314</v>
      </c>
      <c r="DD228" s="98">
        <f t="shared" ca="1" si="521"/>
        <v>226647.56650684919</v>
      </c>
      <c r="DE228" s="98">
        <f t="shared" ca="1" si="521"/>
        <v>222806.08232876699</v>
      </c>
      <c r="DF228" s="98">
        <f t="shared" ca="1" si="521"/>
        <v>218964.59815068482</v>
      </c>
      <c r="DG228" s="98">
        <f t="shared" ca="1" si="521"/>
        <v>215123.11397260262</v>
      </c>
      <c r="DH228" s="98">
        <f t="shared" ca="1" si="521"/>
        <v>211281.62979452044</v>
      </c>
      <c r="DI228" s="98">
        <f t="shared" ca="1" si="521"/>
        <v>207440.14561643824</v>
      </c>
      <c r="DJ228" s="98">
        <f t="shared" ca="1" si="521"/>
        <v>203598.66143835604</v>
      </c>
      <c r="DK228" s="98">
        <f t="shared" ca="1" si="521"/>
        <v>199757.17726027386</v>
      </c>
      <c r="DL228" s="98">
        <f t="shared" ca="1" si="521"/>
        <v>195915.69308219166</v>
      </c>
      <c r="DM228" s="98">
        <f t="shared" ca="1" si="521"/>
        <v>192074.20890410946</v>
      </c>
      <c r="DN228" s="98">
        <f t="shared" ca="1" si="521"/>
        <v>188232.72472602729</v>
      </c>
      <c r="DO228" s="98">
        <f t="shared" ca="1" si="521"/>
        <v>184391.24054794508</v>
      </c>
      <c r="DP228" s="98">
        <f t="shared" ca="1" si="521"/>
        <v>180549.75636986288</v>
      </c>
      <c r="DQ228" s="98">
        <f t="shared" ca="1" si="521"/>
        <v>176708.27219178071</v>
      </c>
      <c r="DR228" s="98">
        <f t="shared" ca="1" si="521"/>
        <v>172866.7880136985</v>
      </c>
      <c r="DS228" s="98">
        <f t="shared" ca="1" si="521"/>
        <v>169025.30383561633</v>
      </c>
      <c r="DT228" s="98">
        <f t="shared" ca="1" si="521"/>
        <v>165183.81965753413</v>
      </c>
      <c r="DU228" s="98">
        <f t="shared" ca="1" si="521"/>
        <v>161342.33547945193</v>
      </c>
      <c r="DV228" s="98">
        <f t="shared" ca="1" si="521"/>
        <v>157500.85130136975</v>
      </c>
      <c r="DW228" s="98">
        <f t="shared" ca="1" si="521"/>
        <v>153659.36712328755</v>
      </c>
      <c r="DX228" s="98">
        <f t="shared" ca="1" si="521"/>
        <v>149817.88294520535</v>
      </c>
      <c r="DY228" s="98">
        <f t="shared" ca="1" si="521"/>
        <v>145976.39876712317</v>
      </c>
      <c r="DZ228" s="98">
        <f t="shared" ca="1" si="521"/>
        <v>142134.91458904097</v>
      </c>
      <c r="EA228" s="98">
        <f t="shared" ca="1" si="521"/>
        <v>138293.4304109588</v>
      </c>
      <c r="EB228" s="98">
        <f t="shared" ca="1" si="521"/>
        <v>134451.94623287659</v>
      </c>
      <c r="EC228" s="98">
        <f t="shared" ca="1" si="521"/>
        <v>130610.46205479441</v>
      </c>
      <c r="ED228" s="98">
        <f t="shared" ca="1" si="521"/>
        <v>126768.9778767122</v>
      </c>
      <c r="EE228" s="98">
        <f t="shared" ca="1" si="521"/>
        <v>122927.49369863002</v>
      </c>
      <c r="EF228" s="98">
        <f t="shared" ca="1" si="521"/>
        <v>119086.00952054783</v>
      </c>
      <c r="EG228" s="98">
        <f t="shared" ca="1" si="521"/>
        <v>115244.52534246564</v>
      </c>
      <c r="EH228" s="98">
        <f t="shared" ref="EH228:FM228" ca="1" si="522">SUM(EH222:EH227)</f>
        <v>111403.04116438344</v>
      </c>
      <c r="EI228" s="98">
        <f t="shared" ca="1" si="522"/>
        <v>107561.55698630125</v>
      </c>
      <c r="EJ228" s="98">
        <f t="shared" ca="1" si="522"/>
        <v>103720.07280821906</v>
      </c>
      <c r="EK228" s="98">
        <f t="shared" ca="1" si="522"/>
        <v>99878.588630136874</v>
      </c>
      <c r="EL228" s="98">
        <f t="shared" ca="1" si="522"/>
        <v>96037.104452054671</v>
      </c>
      <c r="EM228" s="98">
        <f t="shared" ca="1" si="522"/>
        <v>92195.620273972483</v>
      </c>
      <c r="EN228" s="98">
        <f t="shared" ca="1" si="522"/>
        <v>88354.136095890295</v>
      </c>
      <c r="EO228" s="98">
        <f t="shared" ca="1" si="522"/>
        <v>84512.651917808093</v>
      </c>
      <c r="EP228" s="98">
        <f t="shared" ca="1" si="522"/>
        <v>80671.167739725905</v>
      </c>
      <c r="EQ228" s="98">
        <f t="shared" ca="1" si="522"/>
        <v>76829.683561643717</v>
      </c>
      <c r="ER228" s="98">
        <f t="shared" ca="1" si="522"/>
        <v>72988.199383561529</v>
      </c>
      <c r="ES228" s="98">
        <f t="shared" ca="1" si="522"/>
        <v>69146.715205479326</v>
      </c>
      <c r="ET228" s="98">
        <f t="shared" ca="1" si="522"/>
        <v>65305.231027397138</v>
      </c>
      <c r="EU228" s="98">
        <f t="shared" ca="1" si="522"/>
        <v>61463.74684931495</v>
      </c>
      <c r="EV228" s="98">
        <f t="shared" ca="1" si="522"/>
        <v>57622.262671232755</v>
      </c>
      <c r="EW228" s="98">
        <f t="shared" ca="1" si="522"/>
        <v>53780.778493150567</v>
      </c>
      <c r="EX228" s="98">
        <f t="shared" ca="1" si="522"/>
        <v>49939.294315068371</v>
      </c>
      <c r="EY228" s="98">
        <f t="shared" ca="1" si="522"/>
        <v>46097.810136986183</v>
      </c>
      <c r="EZ228" s="98">
        <f t="shared" ca="1" si="522"/>
        <v>42806.265958903976</v>
      </c>
      <c r="FA228" s="98">
        <f t="shared" ca="1" si="522"/>
        <v>39694.661780821792</v>
      </c>
      <c r="FB228" s="98">
        <f t="shared" ca="1" si="522"/>
        <v>36583.057602739595</v>
      </c>
      <c r="FC228" s="98">
        <f t="shared" ca="1" si="522"/>
        <v>33471.453424657404</v>
      </c>
      <c r="FD228" s="98">
        <f t="shared" ca="1" si="522"/>
        <v>30359.84924657521</v>
      </c>
      <c r="FE228" s="98">
        <f t="shared" ca="1" si="522"/>
        <v>27248.255068493017</v>
      </c>
      <c r="FF228" s="98">
        <f t="shared" ca="1" si="522"/>
        <v>24136.650890410827</v>
      </c>
      <c r="FG228" s="98">
        <f t="shared" ca="1" si="522"/>
        <v>21025.056712328638</v>
      </c>
      <c r="FH228" s="98">
        <f t="shared" ca="1" si="522"/>
        <v>17913.452534246448</v>
      </c>
      <c r="FI228" s="98">
        <f t="shared" ca="1" si="522"/>
        <v>14801.848356164255</v>
      </c>
      <c r="FJ228" s="98">
        <f t="shared" ca="1" si="522"/>
        <v>11690.244178082063</v>
      </c>
      <c r="FK228" s="98">
        <f t="shared" ca="1" si="522"/>
        <v>8578.6499999999905</v>
      </c>
      <c r="FL228" s="98">
        <f t="shared" ca="1" si="522"/>
        <v>8578.6499999999905</v>
      </c>
      <c r="FM228" s="98">
        <f t="shared" ca="1" si="522"/>
        <v>8578.6499999999905</v>
      </c>
      <c r="FN228" s="98">
        <f ca="1">SUM(FN222:FN227)</f>
        <v>8578.6499999999905</v>
      </c>
      <c r="FO228" s="98">
        <f ca="1">SUM(FO222:FO227)</f>
        <v>8578.6499999999905</v>
      </c>
      <c r="FP228" s="98">
        <f ca="1">SUM(FP222:FP227)</f>
        <v>8578.6499999999905</v>
      </c>
      <c r="FQ228" s="98">
        <f ca="1">SUM(FQ222:FQ227)</f>
        <v>8578.6499999999905</v>
      </c>
      <c r="FR228" s="98">
        <f ca="1">SUM(FR222:FR227)</f>
        <v>8578.6499999999905</v>
      </c>
    </row>
    <row r="229" spans="2:174"/>
    <row r="230" spans="2:174"/>
    <row r="231" spans="2:174">
      <c r="B231" s="30" t="s">
        <v>126</v>
      </c>
    </row>
    <row r="232" spans="2:174">
      <c r="B232" s="30"/>
      <c r="C232" t="s">
        <v>633</v>
      </c>
      <c r="J232" s="18">
        <f>J821</f>
        <v>0</v>
      </c>
      <c r="K232" s="18">
        <f t="shared" ref="K232:BV232" si="523">K821</f>
        <v>0</v>
      </c>
      <c r="L232" s="18">
        <f t="shared" si="523"/>
        <v>0</v>
      </c>
      <c r="M232" s="18">
        <f t="shared" si="523"/>
        <v>0</v>
      </c>
      <c r="N232" s="18">
        <f t="shared" si="523"/>
        <v>0</v>
      </c>
      <c r="O232" s="18">
        <f t="shared" si="523"/>
        <v>0</v>
      </c>
      <c r="P232" s="18">
        <f t="shared" si="523"/>
        <v>0</v>
      </c>
      <c r="Q232" s="18">
        <f t="shared" si="523"/>
        <v>0</v>
      </c>
      <c r="R232" s="18">
        <f t="shared" si="523"/>
        <v>0</v>
      </c>
      <c r="S232" s="18">
        <f t="shared" si="523"/>
        <v>0</v>
      </c>
      <c r="T232" s="18">
        <f t="shared" si="523"/>
        <v>0</v>
      </c>
      <c r="U232" s="18">
        <f t="shared" si="523"/>
        <v>0</v>
      </c>
      <c r="V232" s="18">
        <f t="shared" si="523"/>
        <v>0</v>
      </c>
      <c r="W232" s="18">
        <f t="shared" si="523"/>
        <v>0</v>
      </c>
      <c r="X232" s="18">
        <f t="shared" si="523"/>
        <v>0</v>
      </c>
      <c r="Y232" s="18">
        <f t="shared" si="523"/>
        <v>0</v>
      </c>
      <c r="Z232" s="18">
        <f t="shared" si="523"/>
        <v>0</v>
      </c>
      <c r="AA232" s="18">
        <f t="shared" si="523"/>
        <v>255000</v>
      </c>
      <c r="AB232" s="18">
        <f t="shared" si="523"/>
        <v>0</v>
      </c>
      <c r="AC232" s="18">
        <f t="shared" si="523"/>
        <v>0</v>
      </c>
      <c r="AD232" s="18">
        <f t="shared" si="523"/>
        <v>0</v>
      </c>
      <c r="AE232" s="18">
        <f t="shared" si="523"/>
        <v>0</v>
      </c>
      <c r="AF232" s="18">
        <f t="shared" si="523"/>
        <v>0</v>
      </c>
      <c r="AG232" s="18">
        <f t="shared" si="523"/>
        <v>0</v>
      </c>
      <c r="AH232" s="18">
        <f t="shared" si="523"/>
        <v>0</v>
      </c>
      <c r="AI232" s="18">
        <f t="shared" si="523"/>
        <v>0</v>
      </c>
      <c r="AJ232" s="18">
        <f t="shared" si="523"/>
        <v>0</v>
      </c>
      <c r="AK232" s="18">
        <f t="shared" si="523"/>
        <v>0</v>
      </c>
      <c r="AL232" s="18">
        <f t="shared" si="523"/>
        <v>0</v>
      </c>
      <c r="AM232" s="18">
        <f t="shared" si="523"/>
        <v>0</v>
      </c>
      <c r="AN232" s="18">
        <f t="shared" si="523"/>
        <v>0</v>
      </c>
      <c r="AO232" s="18">
        <f t="shared" si="523"/>
        <v>0</v>
      </c>
      <c r="AP232" s="18">
        <f t="shared" si="523"/>
        <v>0</v>
      </c>
      <c r="AQ232" s="18">
        <f t="shared" si="523"/>
        <v>0</v>
      </c>
      <c r="AR232" s="18">
        <f t="shared" si="523"/>
        <v>0</v>
      </c>
      <c r="AS232" s="18">
        <f t="shared" si="523"/>
        <v>0</v>
      </c>
      <c r="AT232" s="18">
        <f t="shared" si="523"/>
        <v>0</v>
      </c>
      <c r="AU232" s="18">
        <f t="shared" si="523"/>
        <v>0</v>
      </c>
      <c r="AV232" s="18">
        <f t="shared" si="523"/>
        <v>0</v>
      </c>
      <c r="AW232" s="18">
        <f t="shared" si="523"/>
        <v>0</v>
      </c>
      <c r="AX232" s="18">
        <f t="shared" si="523"/>
        <v>0</v>
      </c>
      <c r="AY232" s="18">
        <f t="shared" si="523"/>
        <v>0</v>
      </c>
      <c r="AZ232" s="18">
        <f t="shared" si="523"/>
        <v>0</v>
      </c>
      <c r="BA232" s="18">
        <f t="shared" si="523"/>
        <v>0</v>
      </c>
      <c r="BB232" s="18">
        <f t="shared" si="523"/>
        <v>0</v>
      </c>
      <c r="BC232" s="18">
        <f t="shared" si="523"/>
        <v>0</v>
      </c>
      <c r="BD232" s="18">
        <f t="shared" si="523"/>
        <v>0</v>
      </c>
      <c r="BE232" s="18">
        <f t="shared" si="523"/>
        <v>0</v>
      </c>
      <c r="BF232" s="18">
        <f t="shared" si="523"/>
        <v>0</v>
      </c>
      <c r="BG232" s="18">
        <f t="shared" si="523"/>
        <v>0</v>
      </c>
      <c r="BH232" s="18">
        <f t="shared" si="523"/>
        <v>0</v>
      </c>
      <c r="BI232" s="18">
        <f t="shared" si="523"/>
        <v>0</v>
      </c>
      <c r="BJ232" s="18">
        <f t="shared" si="523"/>
        <v>0</v>
      </c>
      <c r="BK232" s="18">
        <f t="shared" si="523"/>
        <v>0</v>
      </c>
      <c r="BL232" s="18">
        <f t="shared" si="523"/>
        <v>0</v>
      </c>
      <c r="BM232" s="18">
        <f t="shared" si="523"/>
        <v>0</v>
      </c>
      <c r="BN232" s="18">
        <f t="shared" si="523"/>
        <v>0</v>
      </c>
      <c r="BO232" s="18">
        <f t="shared" si="523"/>
        <v>0</v>
      </c>
      <c r="BP232" s="18">
        <f t="shared" si="523"/>
        <v>0</v>
      </c>
      <c r="BQ232" s="18">
        <f t="shared" si="523"/>
        <v>0</v>
      </c>
      <c r="BR232" s="18">
        <f t="shared" si="523"/>
        <v>0</v>
      </c>
      <c r="BS232" s="18">
        <f t="shared" si="523"/>
        <v>0</v>
      </c>
      <c r="BT232" s="18">
        <f t="shared" si="523"/>
        <v>0</v>
      </c>
      <c r="BU232" s="18">
        <f t="shared" si="523"/>
        <v>0</v>
      </c>
      <c r="BV232" s="18">
        <f t="shared" si="523"/>
        <v>0</v>
      </c>
      <c r="BW232" s="18">
        <f t="shared" ref="BW232:EH232" si="524">BW821</f>
        <v>0</v>
      </c>
      <c r="BX232" s="18">
        <f t="shared" si="524"/>
        <v>0</v>
      </c>
      <c r="BY232" s="18">
        <f t="shared" si="524"/>
        <v>0</v>
      </c>
      <c r="BZ232" s="18">
        <f t="shared" si="524"/>
        <v>0</v>
      </c>
      <c r="CA232" s="18">
        <f t="shared" si="524"/>
        <v>0</v>
      </c>
      <c r="CB232" s="18">
        <f t="shared" si="524"/>
        <v>0</v>
      </c>
      <c r="CC232" s="18">
        <f t="shared" si="524"/>
        <v>0</v>
      </c>
      <c r="CD232" s="18">
        <f t="shared" si="524"/>
        <v>0</v>
      </c>
      <c r="CE232" s="18">
        <f t="shared" si="524"/>
        <v>0</v>
      </c>
      <c r="CF232" s="18">
        <f t="shared" si="524"/>
        <v>0</v>
      </c>
      <c r="CG232" s="18">
        <f t="shared" si="524"/>
        <v>0</v>
      </c>
      <c r="CH232" s="18">
        <f t="shared" si="524"/>
        <v>0</v>
      </c>
      <c r="CI232" s="18">
        <f t="shared" si="524"/>
        <v>0</v>
      </c>
      <c r="CJ232" s="18">
        <f t="shared" si="524"/>
        <v>0</v>
      </c>
      <c r="CK232" s="18">
        <f t="shared" si="524"/>
        <v>0</v>
      </c>
      <c r="CL232" s="18">
        <f t="shared" si="524"/>
        <v>0</v>
      </c>
      <c r="CM232" s="18">
        <f t="shared" si="524"/>
        <v>0</v>
      </c>
      <c r="CN232" s="18">
        <f t="shared" si="524"/>
        <v>0</v>
      </c>
      <c r="CO232" s="18">
        <f t="shared" si="524"/>
        <v>0</v>
      </c>
      <c r="CP232" s="18">
        <f t="shared" si="524"/>
        <v>0</v>
      </c>
      <c r="CQ232" s="18">
        <f t="shared" si="524"/>
        <v>0</v>
      </c>
      <c r="CR232" s="18">
        <f t="shared" si="524"/>
        <v>0</v>
      </c>
      <c r="CS232" s="18">
        <f t="shared" si="524"/>
        <v>0</v>
      </c>
      <c r="CT232" s="18">
        <f t="shared" si="524"/>
        <v>0</v>
      </c>
      <c r="CU232" s="18">
        <f t="shared" si="524"/>
        <v>0</v>
      </c>
      <c r="CV232" s="18">
        <f t="shared" si="524"/>
        <v>0</v>
      </c>
      <c r="CW232" s="18">
        <f t="shared" si="524"/>
        <v>0</v>
      </c>
      <c r="CX232" s="18">
        <f t="shared" si="524"/>
        <v>0</v>
      </c>
      <c r="CY232" s="18">
        <f t="shared" si="524"/>
        <v>0</v>
      </c>
      <c r="CZ232" s="18">
        <f t="shared" si="524"/>
        <v>0</v>
      </c>
      <c r="DA232" s="18">
        <f t="shared" si="524"/>
        <v>0</v>
      </c>
      <c r="DB232" s="18">
        <f t="shared" si="524"/>
        <v>0</v>
      </c>
      <c r="DC232" s="18">
        <f t="shared" si="524"/>
        <v>0</v>
      </c>
      <c r="DD232" s="18">
        <f t="shared" si="524"/>
        <v>0</v>
      </c>
      <c r="DE232" s="18">
        <f t="shared" si="524"/>
        <v>0</v>
      </c>
      <c r="DF232" s="18">
        <f t="shared" si="524"/>
        <v>0</v>
      </c>
      <c r="DG232" s="18">
        <f t="shared" si="524"/>
        <v>0</v>
      </c>
      <c r="DH232" s="18">
        <f t="shared" si="524"/>
        <v>0</v>
      </c>
      <c r="DI232" s="18">
        <f t="shared" si="524"/>
        <v>0</v>
      </c>
      <c r="DJ232" s="18">
        <f t="shared" si="524"/>
        <v>0</v>
      </c>
      <c r="DK232" s="18">
        <f t="shared" si="524"/>
        <v>0</v>
      </c>
      <c r="DL232" s="18">
        <f t="shared" si="524"/>
        <v>0</v>
      </c>
      <c r="DM232" s="18">
        <f t="shared" si="524"/>
        <v>0</v>
      </c>
      <c r="DN232" s="18">
        <f t="shared" si="524"/>
        <v>0</v>
      </c>
      <c r="DO232" s="18">
        <f t="shared" si="524"/>
        <v>0</v>
      </c>
      <c r="DP232" s="18">
        <f t="shared" si="524"/>
        <v>0</v>
      </c>
      <c r="DQ232" s="18">
        <f t="shared" si="524"/>
        <v>0</v>
      </c>
      <c r="DR232" s="18">
        <f t="shared" si="524"/>
        <v>0</v>
      </c>
      <c r="DS232" s="18">
        <f t="shared" si="524"/>
        <v>0</v>
      </c>
      <c r="DT232" s="18">
        <f t="shared" si="524"/>
        <v>0</v>
      </c>
      <c r="DU232" s="18">
        <f t="shared" si="524"/>
        <v>0</v>
      </c>
      <c r="DV232" s="18">
        <f t="shared" si="524"/>
        <v>0</v>
      </c>
      <c r="DW232" s="18">
        <f t="shared" si="524"/>
        <v>0</v>
      </c>
      <c r="DX232" s="18">
        <f t="shared" si="524"/>
        <v>0</v>
      </c>
      <c r="DY232" s="18">
        <f t="shared" si="524"/>
        <v>0</v>
      </c>
      <c r="DZ232" s="18">
        <f t="shared" si="524"/>
        <v>0</v>
      </c>
      <c r="EA232" s="18">
        <f t="shared" si="524"/>
        <v>0</v>
      </c>
      <c r="EB232" s="18">
        <f t="shared" si="524"/>
        <v>0</v>
      </c>
      <c r="EC232" s="18">
        <f t="shared" si="524"/>
        <v>0</v>
      </c>
      <c r="ED232" s="18">
        <f t="shared" si="524"/>
        <v>0</v>
      </c>
      <c r="EE232" s="18">
        <f t="shared" si="524"/>
        <v>0</v>
      </c>
      <c r="EF232" s="18">
        <f t="shared" si="524"/>
        <v>0</v>
      </c>
      <c r="EG232" s="18">
        <f t="shared" si="524"/>
        <v>0</v>
      </c>
      <c r="EH232" s="18">
        <f t="shared" si="524"/>
        <v>0</v>
      </c>
      <c r="EI232" s="18">
        <f t="shared" ref="EI232:FR232" si="525">EI821</f>
        <v>0</v>
      </c>
      <c r="EJ232" s="18">
        <f t="shared" si="525"/>
        <v>0</v>
      </c>
      <c r="EK232" s="18">
        <f t="shared" si="525"/>
        <v>0</v>
      </c>
      <c r="EL232" s="18">
        <f t="shared" si="525"/>
        <v>0</v>
      </c>
      <c r="EM232" s="18">
        <f t="shared" si="525"/>
        <v>0</v>
      </c>
      <c r="EN232" s="18">
        <f t="shared" si="525"/>
        <v>0</v>
      </c>
      <c r="EO232" s="18">
        <f t="shared" si="525"/>
        <v>0</v>
      </c>
      <c r="EP232" s="18">
        <f t="shared" si="525"/>
        <v>0</v>
      </c>
      <c r="EQ232" s="18">
        <f t="shared" si="525"/>
        <v>0</v>
      </c>
      <c r="ER232" s="18">
        <f t="shared" si="525"/>
        <v>0</v>
      </c>
      <c r="ES232" s="18">
        <f t="shared" si="525"/>
        <v>0</v>
      </c>
      <c r="ET232" s="18">
        <f t="shared" si="525"/>
        <v>0</v>
      </c>
      <c r="EU232" s="18">
        <f t="shared" si="525"/>
        <v>0</v>
      </c>
      <c r="EV232" s="18">
        <f t="shared" si="525"/>
        <v>0</v>
      </c>
      <c r="EW232" s="18">
        <f t="shared" si="525"/>
        <v>0</v>
      </c>
      <c r="EX232" s="18">
        <f t="shared" si="525"/>
        <v>0</v>
      </c>
      <c r="EY232" s="18">
        <f t="shared" si="525"/>
        <v>0</v>
      </c>
      <c r="EZ232" s="18">
        <f t="shared" si="525"/>
        <v>0</v>
      </c>
      <c r="FA232" s="18">
        <f t="shared" si="525"/>
        <v>0</v>
      </c>
      <c r="FB232" s="18">
        <f t="shared" si="525"/>
        <v>0</v>
      </c>
      <c r="FC232" s="18">
        <f t="shared" si="525"/>
        <v>0</v>
      </c>
      <c r="FD232" s="18">
        <f t="shared" si="525"/>
        <v>0</v>
      </c>
      <c r="FE232" s="18">
        <f t="shared" si="525"/>
        <v>0</v>
      </c>
      <c r="FF232" s="18">
        <f t="shared" si="525"/>
        <v>0</v>
      </c>
      <c r="FG232" s="18">
        <f t="shared" si="525"/>
        <v>0</v>
      </c>
      <c r="FH232" s="18">
        <f t="shared" si="525"/>
        <v>0</v>
      </c>
      <c r="FI232" s="18">
        <f t="shared" si="525"/>
        <v>0</v>
      </c>
      <c r="FJ232" s="18">
        <f t="shared" si="525"/>
        <v>0</v>
      </c>
      <c r="FK232" s="18">
        <f t="shared" si="525"/>
        <v>0</v>
      </c>
      <c r="FL232" s="18">
        <f t="shared" si="525"/>
        <v>0</v>
      </c>
      <c r="FM232" s="18">
        <f t="shared" si="525"/>
        <v>0</v>
      </c>
      <c r="FN232" s="18">
        <f t="shared" si="525"/>
        <v>0</v>
      </c>
      <c r="FO232" s="18">
        <f t="shared" si="525"/>
        <v>0</v>
      </c>
      <c r="FP232" s="18">
        <f t="shared" si="525"/>
        <v>0</v>
      </c>
      <c r="FQ232" s="18">
        <f t="shared" si="525"/>
        <v>0</v>
      </c>
      <c r="FR232" s="18">
        <f t="shared" si="525"/>
        <v>0</v>
      </c>
    </row>
    <row r="233" spans="2:174">
      <c r="B233" s="30"/>
      <c r="C233" t="s">
        <v>534</v>
      </c>
      <c r="J233" s="18">
        <f ca="1">J910</f>
        <v>0</v>
      </c>
      <c r="K233" s="18">
        <f t="shared" ref="K233:BV233" ca="1" si="526">K910</f>
        <v>0</v>
      </c>
      <c r="L233" s="18">
        <f t="shared" ca="1" si="526"/>
        <v>0</v>
      </c>
      <c r="M233" s="18">
        <f t="shared" ca="1" si="526"/>
        <v>0</v>
      </c>
      <c r="N233" s="18">
        <f t="shared" ca="1" si="526"/>
        <v>0</v>
      </c>
      <c r="O233" s="18">
        <f t="shared" ca="1" si="526"/>
        <v>0</v>
      </c>
      <c r="P233" s="18">
        <f t="shared" ca="1" si="526"/>
        <v>0</v>
      </c>
      <c r="Q233" s="18">
        <f t="shared" ca="1" si="526"/>
        <v>0</v>
      </c>
      <c r="R233" s="18">
        <f t="shared" ca="1" si="526"/>
        <v>0</v>
      </c>
      <c r="S233" s="18">
        <f t="shared" ca="1" si="526"/>
        <v>0</v>
      </c>
      <c r="T233" s="18">
        <f t="shared" ca="1" si="526"/>
        <v>0</v>
      </c>
      <c r="U233" s="18">
        <f t="shared" ca="1" si="526"/>
        <v>0</v>
      </c>
      <c r="V233" s="18">
        <f t="shared" ca="1" si="526"/>
        <v>0</v>
      </c>
      <c r="W233" s="18">
        <f t="shared" ca="1" si="526"/>
        <v>0</v>
      </c>
      <c r="X233" s="18">
        <f t="shared" ca="1" si="526"/>
        <v>0</v>
      </c>
      <c r="Y233" s="18">
        <f t="shared" ca="1" si="526"/>
        <v>0</v>
      </c>
      <c r="Z233" s="18">
        <f t="shared" ca="1" si="526"/>
        <v>0</v>
      </c>
      <c r="AA233" s="18">
        <f t="shared" ca="1" si="526"/>
        <v>0</v>
      </c>
      <c r="AB233" s="18">
        <f t="shared" ca="1" si="526"/>
        <v>253317.63850334304</v>
      </c>
      <c r="AC233" s="18">
        <f t="shared" ca="1" si="526"/>
        <v>245424.82879845967</v>
      </c>
      <c r="AD233" s="18">
        <f t="shared" ca="1" si="526"/>
        <v>237297.31722408088</v>
      </c>
      <c r="AE233" s="18">
        <f t="shared" ca="1" si="526"/>
        <v>233399.81221709473</v>
      </c>
      <c r="AF233" s="18">
        <f t="shared" ca="1" si="526"/>
        <v>0</v>
      </c>
      <c r="AG233" s="18">
        <f t="shared" ca="1" si="526"/>
        <v>0</v>
      </c>
      <c r="AH233" s="18">
        <f t="shared" ca="1" si="526"/>
        <v>0</v>
      </c>
      <c r="AI233" s="18">
        <f t="shared" ca="1" si="526"/>
        <v>0</v>
      </c>
      <c r="AJ233" s="18">
        <f t="shared" ca="1" si="526"/>
        <v>0</v>
      </c>
      <c r="AK233" s="18">
        <f t="shared" ca="1" si="526"/>
        <v>0</v>
      </c>
      <c r="AL233" s="18">
        <f t="shared" ca="1" si="526"/>
        <v>0</v>
      </c>
      <c r="AM233" s="18">
        <f t="shared" ca="1" si="526"/>
        <v>0</v>
      </c>
      <c r="AN233" s="18">
        <f t="shared" ca="1" si="526"/>
        <v>0</v>
      </c>
      <c r="AO233" s="18">
        <f t="shared" ca="1" si="526"/>
        <v>0</v>
      </c>
      <c r="AP233" s="18">
        <f t="shared" ca="1" si="526"/>
        <v>0</v>
      </c>
      <c r="AQ233" s="18">
        <f t="shared" ca="1" si="526"/>
        <v>0</v>
      </c>
      <c r="AR233" s="18">
        <f t="shared" ca="1" si="526"/>
        <v>0</v>
      </c>
      <c r="AS233" s="18">
        <f t="shared" ca="1" si="526"/>
        <v>0</v>
      </c>
      <c r="AT233" s="18">
        <f t="shared" ca="1" si="526"/>
        <v>0</v>
      </c>
      <c r="AU233" s="18">
        <f t="shared" ca="1" si="526"/>
        <v>0</v>
      </c>
      <c r="AV233" s="18">
        <f t="shared" ca="1" si="526"/>
        <v>0</v>
      </c>
      <c r="AW233" s="18">
        <f t="shared" ca="1" si="526"/>
        <v>0</v>
      </c>
      <c r="AX233" s="18">
        <f t="shared" ca="1" si="526"/>
        <v>0</v>
      </c>
      <c r="AY233" s="18">
        <f t="shared" ca="1" si="526"/>
        <v>0</v>
      </c>
      <c r="AZ233" s="18">
        <f t="shared" ca="1" si="526"/>
        <v>0</v>
      </c>
      <c r="BA233" s="18">
        <f t="shared" ca="1" si="526"/>
        <v>0</v>
      </c>
      <c r="BB233" s="18">
        <f t="shared" ca="1" si="526"/>
        <v>0</v>
      </c>
      <c r="BC233" s="18">
        <f t="shared" ca="1" si="526"/>
        <v>0</v>
      </c>
      <c r="BD233" s="18">
        <f t="shared" ca="1" si="526"/>
        <v>0</v>
      </c>
      <c r="BE233" s="18">
        <f t="shared" ca="1" si="526"/>
        <v>0</v>
      </c>
      <c r="BF233" s="18">
        <f t="shared" ca="1" si="526"/>
        <v>0</v>
      </c>
      <c r="BG233" s="18">
        <f t="shared" ca="1" si="526"/>
        <v>0</v>
      </c>
      <c r="BH233" s="18">
        <f t="shared" ca="1" si="526"/>
        <v>0</v>
      </c>
      <c r="BI233" s="18">
        <f t="shared" ca="1" si="526"/>
        <v>0</v>
      </c>
      <c r="BJ233" s="18">
        <f t="shared" ca="1" si="526"/>
        <v>0</v>
      </c>
      <c r="BK233" s="18">
        <f t="shared" ca="1" si="526"/>
        <v>0</v>
      </c>
      <c r="BL233" s="18">
        <f t="shared" ca="1" si="526"/>
        <v>0</v>
      </c>
      <c r="BM233" s="18">
        <f t="shared" ca="1" si="526"/>
        <v>0</v>
      </c>
      <c r="BN233" s="18">
        <f t="shared" ca="1" si="526"/>
        <v>0</v>
      </c>
      <c r="BO233" s="18">
        <f t="shared" ca="1" si="526"/>
        <v>0</v>
      </c>
      <c r="BP233" s="18">
        <f t="shared" ca="1" si="526"/>
        <v>0</v>
      </c>
      <c r="BQ233" s="18">
        <f t="shared" ca="1" si="526"/>
        <v>0</v>
      </c>
      <c r="BR233" s="18">
        <f t="shared" ca="1" si="526"/>
        <v>0</v>
      </c>
      <c r="BS233" s="18">
        <f t="shared" ca="1" si="526"/>
        <v>0</v>
      </c>
      <c r="BT233" s="18">
        <f t="shared" ca="1" si="526"/>
        <v>0</v>
      </c>
      <c r="BU233" s="18">
        <f t="shared" ca="1" si="526"/>
        <v>0</v>
      </c>
      <c r="BV233" s="18">
        <f t="shared" ca="1" si="526"/>
        <v>0</v>
      </c>
      <c r="BW233" s="18">
        <f t="shared" ref="BW233:EH233" ca="1" si="527">BW910</f>
        <v>0</v>
      </c>
      <c r="BX233" s="18">
        <f t="shared" ca="1" si="527"/>
        <v>0</v>
      </c>
      <c r="BY233" s="18">
        <f t="shared" ca="1" si="527"/>
        <v>0</v>
      </c>
      <c r="BZ233" s="18">
        <f t="shared" ca="1" si="527"/>
        <v>0</v>
      </c>
      <c r="CA233" s="18">
        <f t="shared" ca="1" si="527"/>
        <v>0</v>
      </c>
      <c r="CB233" s="18">
        <f t="shared" ca="1" si="527"/>
        <v>0</v>
      </c>
      <c r="CC233" s="18">
        <f t="shared" ca="1" si="527"/>
        <v>0</v>
      </c>
      <c r="CD233" s="18">
        <f t="shared" ca="1" si="527"/>
        <v>0</v>
      </c>
      <c r="CE233" s="18">
        <f t="shared" ca="1" si="527"/>
        <v>0</v>
      </c>
      <c r="CF233" s="18">
        <f t="shared" ca="1" si="527"/>
        <v>0</v>
      </c>
      <c r="CG233" s="18">
        <f t="shared" ca="1" si="527"/>
        <v>0</v>
      </c>
      <c r="CH233" s="18">
        <f t="shared" ca="1" si="527"/>
        <v>0</v>
      </c>
      <c r="CI233" s="18">
        <f t="shared" ca="1" si="527"/>
        <v>0</v>
      </c>
      <c r="CJ233" s="18">
        <f t="shared" ca="1" si="527"/>
        <v>0</v>
      </c>
      <c r="CK233" s="18">
        <f t="shared" ca="1" si="527"/>
        <v>0</v>
      </c>
      <c r="CL233" s="18">
        <f t="shared" ca="1" si="527"/>
        <v>0</v>
      </c>
      <c r="CM233" s="18">
        <f t="shared" ca="1" si="527"/>
        <v>0</v>
      </c>
      <c r="CN233" s="18">
        <f t="shared" ca="1" si="527"/>
        <v>0</v>
      </c>
      <c r="CO233" s="18">
        <f t="shared" ca="1" si="527"/>
        <v>0</v>
      </c>
      <c r="CP233" s="18">
        <f t="shared" ca="1" si="527"/>
        <v>0</v>
      </c>
      <c r="CQ233" s="18">
        <f t="shared" ca="1" si="527"/>
        <v>0</v>
      </c>
      <c r="CR233" s="18">
        <f t="shared" ca="1" si="527"/>
        <v>0</v>
      </c>
      <c r="CS233" s="18">
        <f t="shared" ca="1" si="527"/>
        <v>0</v>
      </c>
      <c r="CT233" s="18">
        <f t="shared" ca="1" si="527"/>
        <v>0</v>
      </c>
      <c r="CU233" s="18">
        <f t="shared" ca="1" si="527"/>
        <v>0</v>
      </c>
      <c r="CV233" s="18">
        <f t="shared" ca="1" si="527"/>
        <v>0</v>
      </c>
      <c r="CW233" s="18">
        <f t="shared" ca="1" si="527"/>
        <v>0</v>
      </c>
      <c r="CX233" s="18">
        <f t="shared" ca="1" si="527"/>
        <v>0</v>
      </c>
      <c r="CY233" s="18">
        <f t="shared" ca="1" si="527"/>
        <v>0</v>
      </c>
      <c r="CZ233" s="18">
        <f t="shared" ca="1" si="527"/>
        <v>0</v>
      </c>
      <c r="DA233" s="18">
        <f t="shared" ca="1" si="527"/>
        <v>0</v>
      </c>
      <c r="DB233" s="18">
        <f t="shared" ca="1" si="527"/>
        <v>0</v>
      </c>
      <c r="DC233" s="18">
        <f t="shared" ca="1" si="527"/>
        <v>0</v>
      </c>
      <c r="DD233" s="18">
        <f t="shared" ca="1" si="527"/>
        <v>0</v>
      </c>
      <c r="DE233" s="18">
        <f t="shared" ca="1" si="527"/>
        <v>0</v>
      </c>
      <c r="DF233" s="18">
        <f t="shared" ca="1" si="527"/>
        <v>0</v>
      </c>
      <c r="DG233" s="18">
        <f t="shared" ca="1" si="527"/>
        <v>0</v>
      </c>
      <c r="DH233" s="18">
        <f t="shared" ca="1" si="527"/>
        <v>0</v>
      </c>
      <c r="DI233" s="18">
        <f t="shared" ca="1" si="527"/>
        <v>0</v>
      </c>
      <c r="DJ233" s="18">
        <f t="shared" ca="1" si="527"/>
        <v>0</v>
      </c>
      <c r="DK233" s="18">
        <f t="shared" ca="1" si="527"/>
        <v>0</v>
      </c>
      <c r="DL233" s="18">
        <f t="shared" ca="1" si="527"/>
        <v>0</v>
      </c>
      <c r="DM233" s="18">
        <f t="shared" ca="1" si="527"/>
        <v>0</v>
      </c>
      <c r="DN233" s="18">
        <f t="shared" ca="1" si="527"/>
        <v>0</v>
      </c>
      <c r="DO233" s="18">
        <f t="shared" ca="1" si="527"/>
        <v>0</v>
      </c>
      <c r="DP233" s="18">
        <f t="shared" ca="1" si="527"/>
        <v>0</v>
      </c>
      <c r="DQ233" s="18">
        <f t="shared" ca="1" si="527"/>
        <v>0</v>
      </c>
      <c r="DR233" s="18">
        <f t="shared" ca="1" si="527"/>
        <v>0</v>
      </c>
      <c r="DS233" s="18">
        <f t="shared" ca="1" si="527"/>
        <v>0</v>
      </c>
      <c r="DT233" s="18">
        <f t="shared" ca="1" si="527"/>
        <v>0</v>
      </c>
      <c r="DU233" s="18">
        <f t="shared" ca="1" si="527"/>
        <v>0</v>
      </c>
      <c r="DV233" s="18">
        <f t="shared" ca="1" si="527"/>
        <v>0</v>
      </c>
      <c r="DW233" s="18">
        <f t="shared" ca="1" si="527"/>
        <v>0</v>
      </c>
      <c r="DX233" s="18">
        <f t="shared" ca="1" si="527"/>
        <v>0</v>
      </c>
      <c r="DY233" s="18">
        <f t="shared" ca="1" si="527"/>
        <v>0</v>
      </c>
      <c r="DZ233" s="18">
        <f t="shared" ca="1" si="527"/>
        <v>0</v>
      </c>
      <c r="EA233" s="18">
        <f t="shared" ca="1" si="527"/>
        <v>0</v>
      </c>
      <c r="EB233" s="18">
        <f t="shared" ca="1" si="527"/>
        <v>0</v>
      </c>
      <c r="EC233" s="18">
        <f t="shared" ca="1" si="527"/>
        <v>0</v>
      </c>
      <c r="ED233" s="18">
        <f t="shared" ca="1" si="527"/>
        <v>0</v>
      </c>
      <c r="EE233" s="18">
        <f t="shared" ca="1" si="527"/>
        <v>0</v>
      </c>
      <c r="EF233" s="18">
        <f t="shared" ca="1" si="527"/>
        <v>0</v>
      </c>
      <c r="EG233" s="18">
        <f t="shared" ca="1" si="527"/>
        <v>0</v>
      </c>
      <c r="EH233" s="18">
        <f t="shared" ca="1" si="527"/>
        <v>0</v>
      </c>
      <c r="EI233" s="18">
        <f t="shared" ref="EI233:FR233" ca="1" si="528">EI910</f>
        <v>0</v>
      </c>
      <c r="EJ233" s="18">
        <f t="shared" ca="1" si="528"/>
        <v>0</v>
      </c>
      <c r="EK233" s="18">
        <f t="shared" ca="1" si="528"/>
        <v>0</v>
      </c>
      <c r="EL233" s="18">
        <f t="shared" ca="1" si="528"/>
        <v>0</v>
      </c>
      <c r="EM233" s="18">
        <f t="shared" ca="1" si="528"/>
        <v>0</v>
      </c>
      <c r="EN233" s="18">
        <f t="shared" ca="1" si="528"/>
        <v>0</v>
      </c>
      <c r="EO233" s="18">
        <f t="shared" ca="1" si="528"/>
        <v>0</v>
      </c>
      <c r="EP233" s="18">
        <f t="shared" ca="1" si="528"/>
        <v>0</v>
      </c>
      <c r="EQ233" s="18">
        <f t="shared" ca="1" si="528"/>
        <v>0</v>
      </c>
      <c r="ER233" s="18">
        <f t="shared" ca="1" si="528"/>
        <v>0</v>
      </c>
      <c r="ES233" s="18">
        <f t="shared" ca="1" si="528"/>
        <v>0</v>
      </c>
      <c r="ET233" s="18">
        <f t="shared" ca="1" si="528"/>
        <v>0</v>
      </c>
      <c r="EU233" s="18">
        <f t="shared" ca="1" si="528"/>
        <v>0</v>
      </c>
      <c r="EV233" s="18">
        <f t="shared" ca="1" si="528"/>
        <v>0</v>
      </c>
      <c r="EW233" s="18">
        <f t="shared" ca="1" si="528"/>
        <v>0</v>
      </c>
      <c r="EX233" s="18">
        <f t="shared" ca="1" si="528"/>
        <v>0</v>
      </c>
      <c r="EY233" s="18">
        <f t="shared" ca="1" si="528"/>
        <v>0</v>
      </c>
      <c r="EZ233" s="18">
        <f t="shared" ca="1" si="528"/>
        <v>0</v>
      </c>
      <c r="FA233" s="18">
        <f t="shared" ca="1" si="528"/>
        <v>0</v>
      </c>
      <c r="FB233" s="18">
        <f t="shared" ca="1" si="528"/>
        <v>0</v>
      </c>
      <c r="FC233" s="18">
        <f t="shared" ca="1" si="528"/>
        <v>0</v>
      </c>
      <c r="FD233" s="18">
        <f t="shared" ca="1" si="528"/>
        <v>0</v>
      </c>
      <c r="FE233" s="18">
        <f t="shared" ca="1" si="528"/>
        <v>0</v>
      </c>
      <c r="FF233" s="18">
        <f t="shared" ca="1" si="528"/>
        <v>0</v>
      </c>
      <c r="FG233" s="18">
        <f t="shared" ca="1" si="528"/>
        <v>0</v>
      </c>
      <c r="FH233" s="18">
        <f t="shared" ca="1" si="528"/>
        <v>0</v>
      </c>
      <c r="FI233" s="18">
        <f t="shared" ca="1" si="528"/>
        <v>0</v>
      </c>
      <c r="FJ233" s="18">
        <f t="shared" ca="1" si="528"/>
        <v>0</v>
      </c>
      <c r="FK233" s="18">
        <f t="shared" ca="1" si="528"/>
        <v>0</v>
      </c>
      <c r="FL233" s="18">
        <f t="shared" ca="1" si="528"/>
        <v>0</v>
      </c>
      <c r="FM233" s="18">
        <f t="shared" ca="1" si="528"/>
        <v>0</v>
      </c>
      <c r="FN233" s="18">
        <f t="shared" ca="1" si="528"/>
        <v>0</v>
      </c>
      <c r="FO233" s="18">
        <f t="shared" ca="1" si="528"/>
        <v>0</v>
      </c>
      <c r="FP233" s="18">
        <f t="shared" ca="1" si="528"/>
        <v>0</v>
      </c>
      <c r="FQ233" s="18">
        <f t="shared" ca="1" si="528"/>
        <v>0</v>
      </c>
      <c r="FR233" s="18">
        <f t="shared" ca="1" si="528"/>
        <v>0</v>
      </c>
    </row>
    <row r="234" spans="2:174">
      <c r="B234" s="30"/>
      <c r="C234" t="s">
        <v>943</v>
      </c>
      <c r="J234" s="18">
        <f t="shared" ref="J234:AO234" ca="1" si="529">J993</f>
        <v>0</v>
      </c>
      <c r="K234" s="18">
        <f t="shared" ca="1" si="529"/>
        <v>0</v>
      </c>
      <c r="L234" s="18">
        <f t="shared" ca="1" si="529"/>
        <v>0</v>
      </c>
      <c r="M234" s="18">
        <f t="shared" ca="1" si="529"/>
        <v>0</v>
      </c>
      <c r="N234" s="18">
        <f t="shared" ca="1" si="529"/>
        <v>0</v>
      </c>
      <c r="O234" s="18">
        <f t="shared" ca="1" si="529"/>
        <v>0</v>
      </c>
      <c r="P234" s="18">
        <f t="shared" ca="1" si="529"/>
        <v>0</v>
      </c>
      <c r="Q234" s="18">
        <f t="shared" ca="1" si="529"/>
        <v>0</v>
      </c>
      <c r="R234" s="18">
        <f t="shared" ca="1" si="529"/>
        <v>0</v>
      </c>
      <c r="S234" s="18">
        <f t="shared" ca="1" si="529"/>
        <v>0</v>
      </c>
      <c r="T234" s="18">
        <f t="shared" ca="1" si="529"/>
        <v>0</v>
      </c>
      <c r="U234" s="18">
        <f t="shared" ca="1" si="529"/>
        <v>0</v>
      </c>
      <c r="V234" s="18">
        <f t="shared" ca="1" si="529"/>
        <v>0</v>
      </c>
      <c r="W234" s="18">
        <f t="shared" ca="1" si="529"/>
        <v>0</v>
      </c>
      <c r="X234" s="18">
        <f t="shared" ca="1" si="529"/>
        <v>0</v>
      </c>
      <c r="Y234" s="18">
        <f t="shared" ca="1" si="529"/>
        <v>0</v>
      </c>
      <c r="Z234" s="18">
        <f t="shared" ca="1" si="529"/>
        <v>0</v>
      </c>
      <c r="AA234" s="18">
        <f t="shared" ca="1" si="529"/>
        <v>0</v>
      </c>
      <c r="AB234" s="18">
        <f t="shared" ca="1" si="529"/>
        <v>0</v>
      </c>
      <c r="AC234" s="18">
        <f t="shared" ca="1" si="529"/>
        <v>0</v>
      </c>
      <c r="AD234" s="18">
        <f t="shared" ca="1" si="529"/>
        <v>0</v>
      </c>
      <c r="AE234" s="18">
        <f t="shared" ca="1" si="529"/>
        <v>0</v>
      </c>
      <c r="AF234" s="18">
        <f t="shared" ca="1" si="529"/>
        <v>0</v>
      </c>
      <c r="AG234" s="18">
        <f t="shared" ca="1" si="529"/>
        <v>0</v>
      </c>
      <c r="AH234" s="18">
        <f t="shared" ca="1" si="529"/>
        <v>0</v>
      </c>
      <c r="AI234" s="18">
        <f t="shared" ca="1" si="529"/>
        <v>0</v>
      </c>
      <c r="AJ234" s="18">
        <f t="shared" ca="1" si="529"/>
        <v>0</v>
      </c>
      <c r="AK234" s="18">
        <f t="shared" ca="1" si="529"/>
        <v>0</v>
      </c>
      <c r="AL234" s="18">
        <f t="shared" ca="1" si="529"/>
        <v>0</v>
      </c>
      <c r="AM234" s="18">
        <f t="shared" ca="1" si="529"/>
        <v>0</v>
      </c>
      <c r="AN234" s="18">
        <f t="shared" ca="1" si="529"/>
        <v>0</v>
      </c>
      <c r="AO234" s="18">
        <f t="shared" ca="1" si="529"/>
        <v>0</v>
      </c>
      <c r="AP234" s="18">
        <f t="shared" ref="AP234:BU234" ca="1" si="530">AP993</f>
        <v>0</v>
      </c>
      <c r="AQ234" s="18">
        <f t="shared" ca="1" si="530"/>
        <v>0</v>
      </c>
      <c r="AR234" s="18">
        <f t="shared" ca="1" si="530"/>
        <v>0</v>
      </c>
      <c r="AS234" s="18">
        <f t="shared" ca="1" si="530"/>
        <v>0</v>
      </c>
      <c r="AT234" s="18">
        <f t="shared" ca="1" si="530"/>
        <v>0</v>
      </c>
      <c r="AU234" s="18">
        <f t="shared" ca="1" si="530"/>
        <v>0</v>
      </c>
      <c r="AV234" s="18">
        <f t="shared" ca="1" si="530"/>
        <v>0</v>
      </c>
      <c r="AW234" s="18">
        <f t="shared" ca="1" si="530"/>
        <v>0</v>
      </c>
      <c r="AX234" s="18">
        <f t="shared" ca="1" si="530"/>
        <v>0</v>
      </c>
      <c r="AY234" s="18">
        <f t="shared" ca="1" si="530"/>
        <v>0</v>
      </c>
      <c r="AZ234" s="18">
        <f t="shared" ca="1" si="530"/>
        <v>0</v>
      </c>
      <c r="BA234" s="18">
        <f t="shared" ca="1" si="530"/>
        <v>0</v>
      </c>
      <c r="BB234" s="18">
        <f t="shared" ca="1" si="530"/>
        <v>0</v>
      </c>
      <c r="BC234" s="18">
        <f t="shared" ca="1" si="530"/>
        <v>0</v>
      </c>
      <c r="BD234" s="18">
        <f t="shared" ca="1" si="530"/>
        <v>0</v>
      </c>
      <c r="BE234" s="18">
        <f t="shared" ca="1" si="530"/>
        <v>0</v>
      </c>
      <c r="BF234" s="18">
        <f t="shared" ca="1" si="530"/>
        <v>0</v>
      </c>
      <c r="BG234" s="18">
        <f t="shared" ca="1" si="530"/>
        <v>0</v>
      </c>
      <c r="BH234" s="18">
        <f t="shared" ca="1" si="530"/>
        <v>0</v>
      </c>
      <c r="BI234" s="18">
        <f t="shared" ca="1" si="530"/>
        <v>0</v>
      </c>
      <c r="BJ234" s="18">
        <f t="shared" ca="1" si="530"/>
        <v>0</v>
      </c>
      <c r="BK234" s="18">
        <f t="shared" ca="1" si="530"/>
        <v>0</v>
      </c>
      <c r="BL234" s="18">
        <f t="shared" ca="1" si="530"/>
        <v>0</v>
      </c>
      <c r="BM234" s="18">
        <f t="shared" ca="1" si="530"/>
        <v>0</v>
      </c>
      <c r="BN234" s="18">
        <f t="shared" ca="1" si="530"/>
        <v>0</v>
      </c>
      <c r="BO234" s="18">
        <f t="shared" ca="1" si="530"/>
        <v>0</v>
      </c>
      <c r="BP234" s="18">
        <f t="shared" ca="1" si="530"/>
        <v>0</v>
      </c>
      <c r="BQ234" s="18">
        <f t="shared" ca="1" si="530"/>
        <v>0</v>
      </c>
      <c r="BR234" s="18">
        <f t="shared" ca="1" si="530"/>
        <v>0</v>
      </c>
      <c r="BS234" s="18">
        <f t="shared" ca="1" si="530"/>
        <v>0</v>
      </c>
      <c r="BT234" s="18">
        <f t="shared" ca="1" si="530"/>
        <v>0</v>
      </c>
      <c r="BU234" s="18">
        <f t="shared" ca="1" si="530"/>
        <v>0</v>
      </c>
      <c r="BV234" s="18">
        <f t="shared" ref="BV234:DA234" ca="1" si="531">BV993</f>
        <v>0</v>
      </c>
      <c r="BW234" s="18">
        <f t="shared" ca="1" si="531"/>
        <v>0</v>
      </c>
      <c r="BX234" s="18">
        <f t="shared" ca="1" si="531"/>
        <v>0</v>
      </c>
      <c r="BY234" s="18">
        <f t="shared" ca="1" si="531"/>
        <v>0</v>
      </c>
      <c r="BZ234" s="18">
        <f t="shared" ca="1" si="531"/>
        <v>0</v>
      </c>
      <c r="CA234" s="18">
        <f t="shared" ca="1" si="531"/>
        <v>0</v>
      </c>
      <c r="CB234" s="18">
        <f t="shared" ca="1" si="531"/>
        <v>0</v>
      </c>
      <c r="CC234" s="18">
        <f t="shared" ca="1" si="531"/>
        <v>0</v>
      </c>
      <c r="CD234" s="18">
        <f t="shared" ca="1" si="531"/>
        <v>0</v>
      </c>
      <c r="CE234" s="18">
        <f t="shared" ca="1" si="531"/>
        <v>0</v>
      </c>
      <c r="CF234" s="18">
        <f t="shared" ca="1" si="531"/>
        <v>0</v>
      </c>
      <c r="CG234" s="18">
        <f t="shared" ca="1" si="531"/>
        <v>0</v>
      </c>
      <c r="CH234" s="18">
        <f t="shared" ca="1" si="531"/>
        <v>0</v>
      </c>
      <c r="CI234" s="18">
        <f t="shared" ca="1" si="531"/>
        <v>0</v>
      </c>
      <c r="CJ234" s="18">
        <f t="shared" ca="1" si="531"/>
        <v>0</v>
      </c>
      <c r="CK234" s="18">
        <f t="shared" ca="1" si="531"/>
        <v>0</v>
      </c>
      <c r="CL234" s="18">
        <f t="shared" ca="1" si="531"/>
        <v>0</v>
      </c>
      <c r="CM234" s="18">
        <f t="shared" ca="1" si="531"/>
        <v>0</v>
      </c>
      <c r="CN234" s="18">
        <f t="shared" ca="1" si="531"/>
        <v>0</v>
      </c>
      <c r="CO234" s="18">
        <f t="shared" ca="1" si="531"/>
        <v>0</v>
      </c>
      <c r="CP234" s="18">
        <f t="shared" ca="1" si="531"/>
        <v>0</v>
      </c>
      <c r="CQ234" s="18">
        <f t="shared" ca="1" si="531"/>
        <v>0</v>
      </c>
      <c r="CR234" s="18">
        <f t="shared" ca="1" si="531"/>
        <v>0</v>
      </c>
      <c r="CS234" s="18">
        <f t="shared" ca="1" si="531"/>
        <v>0</v>
      </c>
      <c r="CT234" s="18">
        <f t="shared" ca="1" si="531"/>
        <v>0</v>
      </c>
      <c r="CU234" s="18">
        <f t="shared" ca="1" si="531"/>
        <v>0</v>
      </c>
      <c r="CV234" s="18">
        <f t="shared" ca="1" si="531"/>
        <v>0</v>
      </c>
      <c r="CW234" s="18">
        <f t="shared" ca="1" si="531"/>
        <v>0</v>
      </c>
      <c r="CX234" s="18">
        <f t="shared" ca="1" si="531"/>
        <v>0</v>
      </c>
      <c r="CY234" s="18">
        <f t="shared" ca="1" si="531"/>
        <v>0</v>
      </c>
      <c r="CZ234" s="18">
        <f t="shared" ca="1" si="531"/>
        <v>0</v>
      </c>
      <c r="DA234" s="18">
        <f t="shared" ca="1" si="531"/>
        <v>0</v>
      </c>
      <c r="DB234" s="18">
        <f t="shared" ref="DB234:EG234" ca="1" si="532">DB993</f>
        <v>0</v>
      </c>
      <c r="DC234" s="18">
        <f t="shared" ca="1" si="532"/>
        <v>0</v>
      </c>
      <c r="DD234" s="18">
        <f t="shared" ca="1" si="532"/>
        <v>0</v>
      </c>
      <c r="DE234" s="18">
        <f t="shared" ca="1" si="532"/>
        <v>0</v>
      </c>
      <c r="DF234" s="18">
        <f t="shared" ca="1" si="532"/>
        <v>0</v>
      </c>
      <c r="DG234" s="18">
        <f t="shared" ca="1" si="532"/>
        <v>0</v>
      </c>
      <c r="DH234" s="18">
        <f t="shared" ca="1" si="532"/>
        <v>0</v>
      </c>
      <c r="DI234" s="18">
        <f t="shared" ca="1" si="532"/>
        <v>0</v>
      </c>
      <c r="DJ234" s="18">
        <f t="shared" ca="1" si="532"/>
        <v>0</v>
      </c>
      <c r="DK234" s="18">
        <f t="shared" ca="1" si="532"/>
        <v>0</v>
      </c>
      <c r="DL234" s="18">
        <f t="shared" ca="1" si="532"/>
        <v>0</v>
      </c>
      <c r="DM234" s="18">
        <f t="shared" ca="1" si="532"/>
        <v>0</v>
      </c>
      <c r="DN234" s="18">
        <f t="shared" ca="1" si="532"/>
        <v>0</v>
      </c>
      <c r="DO234" s="18">
        <f t="shared" ca="1" si="532"/>
        <v>0</v>
      </c>
      <c r="DP234" s="18">
        <f t="shared" ca="1" si="532"/>
        <v>0</v>
      </c>
      <c r="DQ234" s="18">
        <f t="shared" ca="1" si="532"/>
        <v>0</v>
      </c>
      <c r="DR234" s="18">
        <f t="shared" ca="1" si="532"/>
        <v>0</v>
      </c>
      <c r="DS234" s="18">
        <f t="shared" ca="1" si="532"/>
        <v>0</v>
      </c>
      <c r="DT234" s="18">
        <f t="shared" ca="1" si="532"/>
        <v>0</v>
      </c>
      <c r="DU234" s="18">
        <f t="shared" ca="1" si="532"/>
        <v>0</v>
      </c>
      <c r="DV234" s="18">
        <f t="shared" ca="1" si="532"/>
        <v>0</v>
      </c>
      <c r="DW234" s="18">
        <f t="shared" ca="1" si="532"/>
        <v>0</v>
      </c>
      <c r="DX234" s="18">
        <f t="shared" ca="1" si="532"/>
        <v>0</v>
      </c>
      <c r="DY234" s="18">
        <f t="shared" ca="1" si="532"/>
        <v>0</v>
      </c>
      <c r="DZ234" s="18">
        <f t="shared" ca="1" si="532"/>
        <v>0</v>
      </c>
      <c r="EA234" s="18">
        <f t="shared" ca="1" si="532"/>
        <v>0</v>
      </c>
      <c r="EB234" s="18">
        <f t="shared" ca="1" si="532"/>
        <v>0</v>
      </c>
      <c r="EC234" s="18">
        <f t="shared" ca="1" si="532"/>
        <v>0</v>
      </c>
      <c r="ED234" s="18">
        <f t="shared" ca="1" si="532"/>
        <v>0</v>
      </c>
      <c r="EE234" s="18">
        <f t="shared" ca="1" si="532"/>
        <v>0</v>
      </c>
      <c r="EF234" s="18">
        <f t="shared" ca="1" si="532"/>
        <v>0</v>
      </c>
      <c r="EG234" s="18">
        <f t="shared" ca="1" si="532"/>
        <v>0</v>
      </c>
      <c r="EH234" s="18">
        <f t="shared" ref="EH234:FM234" ca="1" si="533">EH993</f>
        <v>0</v>
      </c>
      <c r="EI234" s="18">
        <f t="shared" ca="1" si="533"/>
        <v>0</v>
      </c>
      <c r="EJ234" s="18">
        <f t="shared" ca="1" si="533"/>
        <v>0</v>
      </c>
      <c r="EK234" s="18">
        <f t="shared" ca="1" si="533"/>
        <v>0</v>
      </c>
      <c r="EL234" s="18">
        <f t="shared" ca="1" si="533"/>
        <v>0</v>
      </c>
      <c r="EM234" s="18">
        <f t="shared" ca="1" si="533"/>
        <v>0</v>
      </c>
      <c r="EN234" s="18">
        <f t="shared" ca="1" si="533"/>
        <v>0</v>
      </c>
      <c r="EO234" s="18">
        <f t="shared" ca="1" si="533"/>
        <v>0</v>
      </c>
      <c r="EP234" s="18">
        <f t="shared" ca="1" si="533"/>
        <v>0</v>
      </c>
      <c r="EQ234" s="18">
        <f t="shared" ca="1" si="533"/>
        <v>0</v>
      </c>
      <c r="ER234" s="18">
        <f t="shared" ca="1" si="533"/>
        <v>0</v>
      </c>
      <c r="ES234" s="18">
        <f t="shared" ca="1" si="533"/>
        <v>0</v>
      </c>
      <c r="ET234" s="18">
        <f t="shared" ca="1" si="533"/>
        <v>0</v>
      </c>
      <c r="EU234" s="18">
        <f t="shared" ca="1" si="533"/>
        <v>0</v>
      </c>
      <c r="EV234" s="18">
        <f t="shared" ca="1" si="533"/>
        <v>0</v>
      </c>
      <c r="EW234" s="18">
        <f t="shared" ca="1" si="533"/>
        <v>0</v>
      </c>
      <c r="EX234" s="18">
        <f t="shared" ca="1" si="533"/>
        <v>0</v>
      </c>
      <c r="EY234" s="18">
        <f t="shared" ca="1" si="533"/>
        <v>0</v>
      </c>
      <c r="EZ234" s="18">
        <f t="shared" ca="1" si="533"/>
        <v>0</v>
      </c>
      <c r="FA234" s="18">
        <f t="shared" ca="1" si="533"/>
        <v>0</v>
      </c>
      <c r="FB234" s="18">
        <f t="shared" ca="1" si="533"/>
        <v>0</v>
      </c>
      <c r="FC234" s="18">
        <f t="shared" ca="1" si="533"/>
        <v>0</v>
      </c>
      <c r="FD234" s="18">
        <f t="shared" ca="1" si="533"/>
        <v>0</v>
      </c>
      <c r="FE234" s="18">
        <f t="shared" ca="1" si="533"/>
        <v>0</v>
      </c>
      <c r="FF234" s="18">
        <f t="shared" ca="1" si="533"/>
        <v>0</v>
      </c>
      <c r="FG234" s="18">
        <f t="shared" ca="1" si="533"/>
        <v>0</v>
      </c>
      <c r="FH234" s="18">
        <f t="shared" ca="1" si="533"/>
        <v>0</v>
      </c>
      <c r="FI234" s="18">
        <f t="shared" ca="1" si="533"/>
        <v>0</v>
      </c>
      <c r="FJ234" s="18">
        <f t="shared" ca="1" si="533"/>
        <v>0</v>
      </c>
      <c r="FK234" s="18">
        <f t="shared" ca="1" si="533"/>
        <v>0</v>
      </c>
      <c r="FL234" s="18">
        <f t="shared" ca="1" si="533"/>
        <v>0</v>
      </c>
      <c r="FM234" s="18">
        <f t="shared" ca="1" si="533"/>
        <v>0</v>
      </c>
      <c r="FN234" s="18">
        <f ca="1">FN993</f>
        <v>0</v>
      </c>
      <c r="FO234" s="18">
        <f ca="1">FO993</f>
        <v>0</v>
      </c>
      <c r="FP234" s="18">
        <f ca="1">FP993</f>
        <v>0</v>
      </c>
      <c r="FQ234" s="18">
        <f ca="1">FQ993</f>
        <v>0</v>
      </c>
      <c r="FR234" s="18">
        <f ca="1">FR993</f>
        <v>0</v>
      </c>
    </row>
    <row r="235" spans="2:174">
      <c r="B235" s="30"/>
      <c r="C235" t="s">
        <v>944</v>
      </c>
      <c r="J235" s="18">
        <f>J1062</f>
        <v>0</v>
      </c>
      <c r="K235" s="18">
        <f t="shared" ref="K235:BV235" si="534">K1062</f>
        <v>0</v>
      </c>
      <c r="L235" s="18">
        <f t="shared" si="534"/>
        <v>0</v>
      </c>
      <c r="M235" s="18">
        <f t="shared" si="534"/>
        <v>0</v>
      </c>
      <c r="N235" s="18">
        <f t="shared" si="534"/>
        <v>0</v>
      </c>
      <c r="O235" s="18">
        <f t="shared" si="534"/>
        <v>0</v>
      </c>
      <c r="P235" s="18">
        <f t="shared" si="534"/>
        <v>0</v>
      </c>
      <c r="Q235" s="18">
        <f t="shared" si="534"/>
        <v>0</v>
      </c>
      <c r="R235" s="18">
        <f t="shared" si="534"/>
        <v>0</v>
      </c>
      <c r="S235" s="18">
        <f t="shared" si="534"/>
        <v>0</v>
      </c>
      <c r="T235" s="18">
        <f t="shared" si="534"/>
        <v>0</v>
      </c>
      <c r="U235" s="18">
        <f t="shared" si="534"/>
        <v>0</v>
      </c>
      <c r="V235" s="18">
        <f t="shared" si="534"/>
        <v>0</v>
      </c>
      <c r="W235" s="18">
        <f t="shared" si="534"/>
        <v>0</v>
      </c>
      <c r="X235" s="18">
        <f t="shared" si="534"/>
        <v>0</v>
      </c>
      <c r="Y235" s="18">
        <f t="shared" si="534"/>
        <v>0</v>
      </c>
      <c r="Z235" s="18">
        <f t="shared" si="534"/>
        <v>0</v>
      </c>
      <c r="AA235" s="18">
        <f t="shared" si="534"/>
        <v>0</v>
      </c>
      <c r="AB235" s="18">
        <f t="shared" si="534"/>
        <v>0</v>
      </c>
      <c r="AC235" s="18">
        <f t="shared" si="534"/>
        <v>0</v>
      </c>
      <c r="AD235" s="18">
        <f t="shared" si="534"/>
        <v>0</v>
      </c>
      <c r="AE235" s="18">
        <f t="shared" si="534"/>
        <v>0</v>
      </c>
      <c r="AF235" s="18">
        <f t="shared" si="534"/>
        <v>398248.92674667516</v>
      </c>
      <c r="AG235" s="18">
        <f t="shared" si="534"/>
        <v>391741.9769993262</v>
      </c>
      <c r="AH235" s="18">
        <f t="shared" si="534"/>
        <v>385867.36809528153</v>
      </c>
      <c r="AI235" s="18">
        <f>AI1062</f>
        <v>384282.52146371827</v>
      </c>
      <c r="AJ235" s="18">
        <f t="shared" si="534"/>
        <v>384333.61376597936</v>
      </c>
      <c r="AK235" s="18">
        <f t="shared" si="534"/>
        <v>377284.75899549841</v>
      </c>
      <c r="AL235" s="18">
        <f t="shared" si="534"/>
        <v>370865.95064333221</v>
      </c>
      <c r="AM235" s="18">
        <f t="shared" si="534"/>
        <v>368832.49392892013</v>
      </c>
      <c r="AN235" s="18">
        <f t="shared" si="534"/>
        <v>368707.7675693318</v>
      </c>
      <c r="AO235" s="18">
        <f t="shared" si="534"/>
        <v>361473.60842526873</v>
      </c>
      <c r="AP235" s="18">
        <f t="shared" si="534"/>
        <v>354305.58672105643</v>
      </c>
      <c r="AQ235" s="18">
        <f t="shared" si="534"/>
        <v>351562.46040319611</v>
      </c>
      <c r="AR235" s="18">
        <f t="shared" si="534"/>
        <v>350713.98333137674</v>
      </c>
      <c r="AS235" s="18">
        <f t="shared" si="534"/>
        <v>342740.81644513534</v>
      </c>
      <c r="AT235" s="18">
        <f t="shared" si="534"/>
        <v>335569.81877920241</v>
      </c>
      <c r="AU235" s="18">
        <f t="shared" si="534"/>
        <v>332772.42682277958</v>
      </c>
      <c r="AV235" s="18">
        <f t="shared" si="534"/>
        <v>331831.48656113469</v>
      </c>
      <c r="AW235" s="18">
        <f t="shared" si="534"/>
        <v>323743.11914049543</v>
      </c>
      <c r="AX235" s="18">
        <f t="shared" si="534"/>
        <v>316344.99269619101</v>
      </c>
      <c r="AY235" s="18">
        <f t="shared" si="534"/>
        <v>313331.82382150344</v>
      </c>
      <c r="AZ235" s="18">
        <f t="shared" si="534"/>
        <v>312206.60194890841</v>
      </c>
      <c r="BA235" s="18">
        <f t="shared" si="534"/>
        <v>303924.17017121991</v>
      </c>
      <c r="BB235" s="18">
        <f t="shared" si="534"/>
        <v>296326.74339451781</v>
      </c>
      <c r="BC235" s="18">
        <f t="shared" si="534"/>
        <v>293108.89491662319</v>
      </c>
      <c r="BD235" s="18">
        <f t="shared" si="534"/>
        <v>291773.97192465846</v>
      </c>
      <c r="BE235" s="18">
        <f t="shared" si="534"/>
        <v>283272.24417261488</v>
      </c>
      <c r="BF235" s="18">
        <f t="shared" si="534"/>
        <v>275477.6014613008</v>
      </c>
      <c r="BG235" s="18">
        <f t="shared" si="534"/>
        <v>272045.62745171471</v>
      </c>
      <c r="BH235" s="18">
        <f t="shared" si="534"/>
        <v>270489.59999767051</v>
      </c>
      <c r="BI235" s="18">
        <f t="shared" si="534"/>
        <v>261757.09214532131</v>
      </c>
      <c r="BJ235" s="18">
        <f t="shared" si="534"/>
        <v>253836.69996277842</v>
      </c>
      <c r="BK235" s="18">
        <f t="shared" si="534"/>
        <v>250166.00502411203</v>
      </c>
      <c r="BL235" s="18">
        <f t="shared" si="534"/>
        <v>248367.27329133288</v>
      </c>
      <c r="BM235" s="18">
        <f t="shared" si="534"/>
        <v>239382.46144156164</v>
      </c>
      <c r="BN235" s="18">
        <f t="shared" si="534"/>
        <v>229438.45003299831</v>
      </c>
      <c r="BO235" s="18">
        <f t="shared" si="534"/>
        <v>224071.78315122385</v>
      </c>
      <c r="BP235" s="18">
        <f t="shared" si="534"/>
        <v>220887.24920535868</v>
      </c>
      <c r="BQ235" s="18">
        <f t="shared" si="534"/>
        <v>209938.60431679522</v>
      </c>
      <c r="BR235" s="18">
        <f t="shared" si="534"/>
        <v>198289.68446423279</v>
      </c>
      <c r="BS235" s="18">
        <f t="shared" si="534"/>
        <v>192285.53689209771</v>
      </c>
      <c r="BT235" s="18">
        <f t="shared" si="534"/>
        <v>188510.88227504212</v>
      </c>
      <c r="BU235" s="18">
        <f t="shared" si="534"/>
        <v>176868.74087234423</v>
      </c>
      <c r="BV235" s="18">
        <f t="shared" si="534"/>
        <v>164253.9409634945</v>
      </c>
      <c r="BW235" s="18">
        <f t="shared" ref="BW235:EH235" si="535">BW1062</f>
        <v>157562.66753660579</v>
      </c>
      <c r="BX235" s="18">
        <f t="shared" si="535"/>
        <v>153150.81443929501</v>
      </c>
      <c r="BY235" s="18">
        <f t="shared" si="535"/>
        <v>140773.00180615808</v>
      </c>
      <c r="BZ235" s="18">
        <f t="shared" si="535"/>
        <v>127176.25148961229</v>
      </c>
      <c r="CA235" s="18">
        <f t="shared" si="535"/>
        <v>119765.20843245376</v>
      </c>
      <c r="CB235" s="18">
        <f t="shared" si="535"/>
        <v>114660.60330235337</v>
      </c>
      <c r="CC235" s="18">
        <f t="shared" si="535"/>
        <v>101494.84921936755</v>
      </c>
      <c r="CD235" s="18">
        <f t="shared" si="535"/>
        <v>87227.188537549591</v>
      </c>
      <c r="CE235" s="18">
        <f t="shared" si="535"/>
        <v>79099.464181869655</v>
      </c>
      <c r="CF235" s="18">
        <f t="shared" si="535"/>
        <v>73279.89754589634</v>
      </c>
      <c r="CG235" s="18">
        <f t="shared" si="535"/>
        <v>60572.736549460955</v>
      </c>
      <c r="CH235" s="18">
        <f t="shared" si="535"/>
        <v>56169.871973771493</v>
      </c>
      <c r="CI235" s="18">
        <f t="shared" si="535"/>
        <v>53993.885340606008</v>
      </c>
      <c r="CJ235" s="18">
        <f t="shared" si="535"/>
        <v>52589.806175074023</v>
      </c>
      <c r="CK235" s="18">
        <f t="shared" si="535"/>
        <v>48127.405419639974</v>
      </c>
      <c r="CL235" s="18">
        <f t="shared" si="535"/>
        <v>43892.236346396494</v>
      </c>
      <c r="CM235" s="18">
        <f t="shared" si="535"/>
        <v>41450.039695160463</v>
      </c>
      <c r="CN235" s="18">
        <f t="shared" si="535"/>
        <v>39836.821467990463</v>
      </c>
      <c r="CO235" s="18">
        <f t="shared" si="535"/>
        <v>35084.082285416946</v>
      </c>
      <c r="CP235" s="18">
        <f t="shared" si="535"/>
        <v>30664.498632634026</v>
      </c>
      <c r="CQ235" s="18">
        <f t="shared" si="535"/>
        <v>28049.040651338903</v>
      </c>
      <c r="CR235" s="18">
        <f t="shared" si="535"/>
        <v>26227.389342328217</v>
      </c>
      <c r="CS235" s="18">
        <f t="shared" si="535"/>
        <v>21196.715787638866</v>
      </c>
      <c r="CT235" s="18">
        <f t="shared" si="535"/>
        <v>16288.84947478828</v>
      </c>
      <c r="CU235" s="18">
        <f t="shared" si="535"/>
        <v>13286.591681547947</v>
      </c>
      <c r="CV235" s="18">
        <f t="shared" si="535"/>
        <v>11127.167981362629</v>
      </c>
      <c r="CW235" s="18">
        <f t="shared" si="535"/>
        <v>5572.8554090576763</v>
      </c>
      <c r="CX235" s="18">
        <f t="shared" si="535"/>
        <v>508.18954784501693</v>
      </c>
      <c r="CY235" s="18">
        <f t="shared" si="535"/>
        <v>0</v>
      </c>
      <c r="CZ235" s="18">
        <f t="shared" si="535"/>
        <v>0</v>
      </c>
      <c r="DA235" s="18">
        <f t="shared" si="535"/>
        <v>0</v>
      </c>
      <c r="DB235" s="18">
        <f t="shared" si="535"/>
        <v>0</v>
      </c>
      <c r="DC235" s="18">
        <f t="shared" si="535"/>
        <v>0</v>
      </c>
      <c r="DD235" s="18">
        <f t="shared" si="535"/>
        <v>0</v>
      </c>
      <c r="DE235" s="18">
        <f t="shared" si="535"/>
        <v>0</v>
      </c>
      <c r="DF235" s="18">
        <f t="shared" si="535"/>
        <v>0</v>
      </c>
      <c r="DG235" s="18">
        <f t="shared" si="535"/>
        <v>0</v>
      </c>
      <c r="DH235" s="18">
        <f t="shared" si="535"/>
        <v>0</v>
      </c>
      <c r="DI235" s="18">
        <f t="shared" si="535"/>
        <v>0</v>
      </c>
      <c r="DJ235" s="18">
        <f t="shared" si="535"/>
        <v>0</v>
      </c>
      <c r="DK235" s="18">
        <f t="shared" si="535"/>
        <v>0</v>
      </c>
      <c r="DL235" s="18">
        <f t="shared" si="535"/>
        <v>0</v>
      </c>
      <c r="DM235" s="18">
        <f t="shared" si="535"/>
        <v>0</v>
      </c>
      <c r="DN235" s="18">
        <f t="shared" si="535"/>
        <v>0</v>
      </c>
      <c r="DO235" s="18">
        <f t="shared" si="535"/>
        <v>0</v>
      </c>
      <c r="DP235" s="18">
        <f t="shared" si="535"/>
        <v>0</v>
      </c>
      <c r="DQ235" s="18">
        <f t="shared" si="535"/>
        <v>0</v>
      </c>
      <c r="DR235" s="18">
        <f t="shared" si="535"/>
        <v>0</v>
      </c>
      <c r="DS235" s="18">
        <f t="shared" si="535"/>
        <v>0</v>
      </c>
      <c r="DT235" s="18">
        <f t="shared" si="535"/>
        <v>0</v>
      </c>
      <c r="DU235" s="18">
        <f t="shared" si="535"/>
        <v>0</v>
      </c>
      <c r="DV235" s="18">
        <f t="shared" si="535"/>
        <v>0</v>
      </c>
      <c r="DW235" s="18">
        <f t="shared" si="535"/>
        <v>0</v>
      </c>
      <c r="DX235" s="18">
        <f t="shared" si="535"/>
        <v>0</v>
      </c>
      <c r="DY235" s="18">
        <f t="shared" si="535"/>
        <v>0</v>
      </c>
      <c r="DZ235" s="18">
        <f t="shared" si="535"/>
        <v>0</v>
      </c>
      <c r="EA235" s="18">
        <f t="shared" si="535"/>
        <v>0</v>
      </c>
      <c r="EB235" s="18">
        <f t="shared" si="535"/>
        <v>0</v>
      </c>
      <c r="EC235" s="18">
        <f t="shared" si="535"/>
        <v>0</v>
      </c>
      <c r="ED235" s="18">
        <f t="shared" si="535"/>
        <v>0</v>
      </c>
      <c r="EE235" s="18">
        <f t="shared" si="535"/>
        <v>0</v>
      </c>
      <c r="EF235" s="18">
        <f t="shared" si="535"/>
        <v>0</v>
      </c>
      <c r="EG235" s="18">
        <f t="shared" si="535"/>
        <v>0</v>
      </c>
      <c r="EH235" s="18">
        <f t="shared" si="535"/>
        <v>0</v>
      </c>
      <c r="EI235" s="18">
        <f t="shared" ref="EI235:FR235" si="536">EI1062</f>
        <v>0</v>
      </c>
      <c r="EJ235" s="18">
        <f t="shared" si="536"/>
        <v>0</v>
      </c>
      <c r="EK235" s="18">
        <f t="shared" si="536"/>
        <v>0</v>
      </c>
      <c r="EL235" s="18">
        <f t="shared" si="536"/>
        <v>0</v>
      </c>
      <c r="EM235" s="18">
        <f t="shared" si="536"/>
        <v>0</v>
      </c>
      <c r="EN235" s="18">
        <f t="shared" si="536"/>
        <v>0</v>
      </c>
      <c r="EO235" s="18">
        <f t="shared" si="536"/>
        <v>0</v>
      </c>
      <c r="EP235" s="18">
        <f t="shared" si="536"/>
        <v>0</v>
      </c>
      <c r="EQ235" s="18">
        <f t="shared" si="536"/>
        <v>0</v>
      </c>
      <c r="ER235" s="18">
        <f t="shared" si="536"/>
        <v>0</v>
      </c>
      <c r="ES235" s="18">
        <f t="shared" si="536"/>
        <v>0</v>
      </c>
      <c r="ET235" s="18">
        <f t="shared" si="536"/>
        <v>0</v>
      </c>
      <c r="EU235" s="18">
        <f t="shared" si="536"/>
        <v>0</v>
      </c>
      <c r="EV235" s="18">
        <f t="shared" si="536"/>
        <v>0</v>
      </c>
      <c r="EW235" s="18">
        <f t="shared" si="536"/>
        <v>0</v>
      </c>
      <c r="EX235" s="18">
        <f t="shared" si="536"/>
        <v>0</v>
      </c>
      <c r="EY235" s="18">
        <f t="shared" si="536"/>
        <v>0</v>
      </c>
      <c r="EZ235" s="18">
        <f t="shared" si="536"/>
        <v>0</v>
      </c>
      <c r="FA235" s="18">
        <f t="shared" si="536"/>
        <v>0</v>
      </c>
      <c r="FB235" s="18">
        <f t="shared" si="536"/>
        <v>0</v>
      </c>
      <c r="FC235" s="18">
        <f t="shared" si="536"/>
        <v>0</v>
      </c>
      <c r="FD235" s="18">
        <f t="shared" si="536"/>
        <v>0</v>
      </c>
      <c r="FE235" s="18">
        <f t="shared" si="536"/>
        <v>0</v>
      </c>
      <c r="FF235" s="18">
        <f t="shared" si="536"/>
        <v>0</v>
      </c>
      <c r="FG235" s="18">
        <f t="shared" si="536"/>
        <v>0</v>
      </c>
      <c r="FH235" s="18">
        <f t="shared" si="536"/>
        <v>0</v>
      </c>
      <c r="FI235" s="18">
        <f t="shared" si="536"/>
        <v>0</v>
      </c>
      <c r="FJ235" s="18">
        <f t="shared" si="536"/>
        <v>0</v>
      </c>
      <c r="FK235" s="18">
        <f t="shared" si="536"/>
        <v>0</v>
      </c>
      <c r="FL235" s="18">
        <f t="shared" si="536"/>
        <v>0</v>
      </c>
      <c r="FM235" s="18">
        <f t="shared" si="536"/>
        <v>0</v>
      </c>
      <c r="FN235" s="18">
        <f t="shared" si="536"/>
        <v>0</v>
      </c>
      <c r="FO235" s="18">
        <f t="shared" si="536"/>
        <v>0</v>
      </c>
      <c r="FP235" s="18">
        <f t="shared" si="536"/>
        <v>0</v>
      </c>
      <c r="FQ235" s="18">
        <f t="shared" si="536"/>
        <v>0</v>
      </c>
      <c r="FR235" s="18">
        <f t="shared" si="536"/>
        <v>0</v>
      </c>
    </row>
    <row r="236" spans="2:174">
      <c r="B236" s="30"/>
      <c r="C236" t="s">
        <v>945</v>
      </c>
      <c r="J236" s="18">
        <f ca="1">J1116</f>
        <v>0</v>
      </c>
      <c r="K236" s="18">
        <f t="shared" ref="K236:BV236" ca="1" si="537">K1116</f>
        <v>0</v>
      </c>
      <c r="L236" s="18">
        <f t="shared" ca="1" si="537"/>
        <v>0</v>
      </c>
      <c r="M236" s="18">
        <f t="shared" ca="1" si="537"/>
        <v>0</v>
      </c>
      <c r="N236" s="18">
        <f t="shared" ca="1" si="537"/>
        <v>0</v>
      </c>
      <c r="O236" s="18">
        <f t="shared" ca="1" si="537"/>
        <v>0</v>
      </c>
      <c r="P236" s="18">
        <f t="shared" ca="1" si="537"/>
        <v>0</v>
      </c>
      <c r="Q236" s="18">
        <f t="shared" ca="1" si="537"/>
        <v>0</v>
      </c>
      <c r="R236" s="18">
        <f t="shared" ca="1" si="537"/>
        <v>0</v>
      </c>
      <c r="S236" s="18">
        <f t="shared" ca="1" si="537"/>
        <v>0</v>
      </c>
      <c r="T236" s="18">
        <f t="shared" ca="1" si="537"/>
        <v>0</v>
      </c>
      <c r="U236" s="18">
        <f t="shared" ca="1" si="537"/>
        <v>0</v>
      </c>
      <c r="V236" s="18">
        <f t="shared" ca="1" si="537"/>
        <v>0</v>
      </c>
      <c r="W236" s="18">
        <f t="shared" ca="1" si="537"/>
        <v>0</v>
      </c>
      <c r="X236" s="18">
        <f t="shared" ca="1" si="537"/>
        <v>0</v>
      </c>
      <c r="Y236" s="18">
        <f t="shared" ca="1" si="537"/>
        <v>0</v>
      </c>
      <c r="Z236" s="18">
        <f t="shared" ca="1" si="537"/>
        <v>0</v>
      </c>
      <c r="AA236" s="18">
        <f t="shared" ca="1" si="537"/>
        <v>0</v>
      </c>
      <c r="AB236" s="18">
        <f t="shared" ca="1" si="537"/>
        <v>0</v>
      </c>
      <c r="AC236" s="18">
        <f t="shared" ca="1" si="537"/>
        <v>0</v>
      </c>
      <c r="AD236" s="18">
        <f t="shared" ca="1" si="537"/>
        <v>0</v>
      </c>
      <c r="AE236" s="18">
        <f t="shared" ca="1" si="537"/>
        <v>0</v>
      </c>
      <c r="AF236" s="18">
        <f t="shared" ca="1" si="537"/>
        <v>0</v>
      </c>
      <c r="AG236" s="18">
        <f t="shared" ca="1" si="537"/>
        <v>0</v>
      </c>
      <c r="AH236" s="18">
        <f t="shared" ca="1" si="537"/>
        <v>0</v>
      </c>
      <c r="AI236" s="18">
        <f t="shared" ca="1" si="537"/>
        <v>0</v>
      </c>
      <c r="AJ236" s="18">
        <f t="shared" ca="1" si="537"/>
        <v>0</v>
      </c>
      <c r="AK236" s="18">
        <f t="shared" ca="1" si="537"/>
        <v>0</v>
      </c>
      <c r="AL236" s="18">
        <f t="shared" ca="1" si="537"/>
        <v>0</v>
      </c>
      <c r="AM236" s="18">
        <f t="shared" ca="1" si="537"/>
        <v>0</v>
      </c>
      <c r="AN236" s="18">
        <f t="shared" ca="1" si="537"/>
        <v>0</v>
      </c>
      <c r="AO236" s="18">
        <f t="shared" ca="1" si="537"/>
        <v>0</v>
      </c>
      <c r="AP236" s="18">
        <f t="shared" ca="1" si="537"/>
        <v>0</v>
      </c>
      <c r="AQ236" s="18">
        <f t="shared" ca="1" si="537"/>
        <v>0</v>
      </c>
      <c r="AR236" s="18">
        <f t="shared" ca="1" si="537"/>
        <v>0</v>
      </c>
      <c r="AS236" s="18">
        <f t="shared" ca="1" si="537"/>
        <v>0</v>
      </c>
      <c r="AT236" s="18">
        <f t="shared" ca="1" si="537"/>
        <v>0</v>
      </c>
      <c r="AU236" s="18">
        <f t="shared" ca="1" si="537"/>
        <v>0</v>
      </c>
      <c r="AV236" s="18">
        <f t="shared" ca="1" si="537"/>
        <v>0</v>
      </c>
      <c r="AW236" s="18">
        <f t="shared" ca="1" si="537"/>
        <v>0</v>
      </c>
      <c r="AX236" s="18">
        <f t="shared" ca="1" si="537"/>
        <v>0</v>
      </c>
      <c r="AY236" s="18">
        <f t="shared" ca="1" si="537"/>
        <v>0</v>
      </c>
      <c r="AZ236" s="18">
        <f t="shared" ca="1" si="537"/>
        <v>0</v>
      </c>
      <c r="BA236" s="18">
        <f t="shared" ca="1" si="537"/>
        <v>0</v>
      </c>
      <c r="BB236" s="18">
        <f t="shared" ca="1" si="537"/>
        <v>0</v>
      </c>
      <c r="BC236" s="18">
        <f t="shared" ca="1" si="537"/>
        <v>0</v>
      </c>
      <c r="BD236" s="18">
        <f t="shared" ca="1" si="537"/>
        <v>0</v>
      </c>
      <c r="BE236" s="18">
        <f t="shared" ca="1" si="537"/>
        <v>0</v>
      </c>
      <c r="BF236" s="18">
        <f t="shared" ca="1" si="537"/>
        <v>0</v>
      </c>
      <c r="BG236" s="18">
        <f t="shared" ca="1" si="537"/>
        <v>0</v>
      </c>
      <c r="BH236" s="18">
        <f t="shared" ca="1" si="537"/>
        <v>0</v>
      </c>
      <c r="BI236" s="18">
        <f t="shared" ca="1" si="537"/>
        <v>0</v>
      </c>
      <c r="BJ236" s="18">
        <f t="shared" ca="1" si="537"/>
        <v>0</v>
      </c>
      <c r="BK236" s="18">
        <f t="shared" ca="1" si="537"/>
        <v>0</v>
      </c>
      <c r="BL236" s="18">
        <f t="shared" ca="1" si="537"/>
        <v>0</v>
      </c>
      <c r="BM236" s="18">
        <f t="shared" ca="1" si="537"/>
        <v>0</v>
      </c>
      <c r="BN236" s="18">
        <f t="shared" ca="1" si="537"/>
        <v>0</v>
      </c>
      <c r="BO236" s="18">
        <f t="shared" ca="1" si="537"/>
        <v>0</v>
      </c>
      <c r="BP236" s="18">
        <f t="shared" ca="1" si="537"/>
        <v>0</v>
      </c>
      <c r="BQ236" s="18">
        <f t="shared" ca="1" si="537"/>
        <v>0</v>
      </c>
      <c r="BR236" s="18">
        <f t="shared" ca="1" si="537"/>
        <v>0</v>
      </c>
      <c r="BS236" s="18">
        <f t="shared" ca="1" si="537"/>
        <v>0</v>
      </c>
      <c r="BT236" s="18">
        <f t="shared" ca="1" si="537"/>
        <v>0</v>
      </c>
      <c r="BU236" s="18">
        <f t="shared" ca="1" si="537"/>
        <v>0</v>
      </c>
      <c r="BV236" s="18">
        <f t="shared" ca="1" si="537"/>
        <v>0</v>
      </c>
      <c r="BW236" s="18">
        <f t="shared" ref="BW236:EH236" ca="1" si="538">BW1116</f>
        <v>0</v>
      </c>
      <c r="BX236" s="18">
        <f t="shared" ca="1" si="538"/>
        <v>0</v>
      </c>
      <c r="BY236" s="18">
        <f t="shared" ca="1" si="538"/>
        <v>0</v>
      </c>
      <c r="BZ236" s="18">
        <f t="shared" ca="1" si="538"/>
        <v>0</v>
      </c>
      <c r="CA236" s="18">
        <f t="shared" ca="1" si="538"/>
        <v>0</v>
      </c>
      <c r="CB236" s="18">
        <f t="shared" ca="1" si="538"/>
        <v>0</v>
      </c>
      <c r="CC236" s="18">
        <f t="shared" ca="1" si="538"/>
        <v>0</v>
      </c>
      <c r="CD236" s="18">
        <f t="shared" ca="1" si="538"/>
        <v>0</v>
      </c>
      <c r="CE236" s="18">
        <f t="shared" ca="1" si="538"/>
        <v>0</v>
      </c>
      <c r="CF236" s="18">
        <f t="shared" ca="1" si="538"/>
        <v>0</v>
      </c>
      <c r="CG236" s="18">
        <f t="shared" ca="1" si="538"/>
        <v>0</v>
      </c>
      <c r="CH236" s="18">
        <f t="shared" ca="1" si="538"/>
        <v>0</v>
      </c>
      <c r="CI236" s="18">
        <f t="shared" ca="1" si="538"/>
        <v>0</v>
      </c>
      <c r="CJ236" s="18">
        <f t="shared" ca="1" si="538"/>
        <v>0</v>
      </c>
      <c r="CK236" s="18">
        <f t="shared" ca="1" si="538"/>
        <v>0</v>
      </c>
      <c r="CL236" s="18">
        <f t="shared" ca="1" si="538"/>
        <v>0</v>
      </c>
      <c r="CM236" s="18">
        <f t="shared" ca="1" si="538"/>
        <v>0</v>
      </c>
      <c r="CN236" s="18">
        <f t="shared" ca="1" si="538"/>
        <v>0</v>
      </c>
      <c r="CO236" s="18">
        <f t="shared" ca="1" si="538"/>
        <v>0</v>
      </c>
      <c r="CP236" s="18">
        <f t="shared" ca="1" si="538"/>
        <v>0</v>
      </c>
      <c r="CQ236" s="18">
        <f t="shared" ca="1" si="538"/>
        <v>0</v>
      </c>
      <c r="CR236" s="18">
        <f t="shared" ca="1" si="538"/>
        <v>0</v>
      </c>
      <c r="CS236" s="18">
        <f t="shared" ca="1" si="538"/>
        <v>0</v>
      </c>
      <c r="CT236" s="18">
        <f t="shared" ca="1" si="538"/>
        <v>0</v>
      </c>
      <c r="CU236" s="18">
        <f t="shared" ca="1" si="538"/>
        <v>0</v>
      </c>
      <c r="CV236" s="18">
        <f t="shared" ca="1" si="538"/>
        <v>0</v>
      </c>
      <c r="CW236" s="18">
        <f t="shared" ca="1" si="538"/>
        <v>0</v>
      </c>
      <c r="CX236" s="18">
        <f t="shared" ca="1" si="538"/>
        <v>0</v>
      </c>
      <c r="CY236" s="18">
        <f t="shared" ca="1" si="538"/>
        <v>0</v>
      </c>
      <c r="CZ236" s="18">
        <f t="shared" ca="1" si="538"/>
        <v>0</v>
      </c>
      <c r="DA236" s="18">
        <f t="shared" ca="1" si="538"/>
        <v>0</v>
      </c>
      <c r="DB236" s="18">
        <f t="shared" ca="1" si="538"/>
        <v>0</v>
      </c>
      <c r="DC236" s="18">
        <f t="shared" ca="1" si="538"/>
        <v>0</v>
      </c>
      <c r="DD236" s="18">
        <f t="shared" ca="1" si="538"/>
        <v>0</v>
      </c>
      <c r="DE236" s="18">
        <f t="shared" ca="1" si="538"/>
        <v>0</v>
      </c>
      <c r="DF236" s="18">
        <f t="shared" ca="1" si="538"/>
        <v>0</v>
      </c>
      <c r="DG236" s="18">
        <f t="shared" ca="1" si="538"/>
        <v>0</v>
      </c>
      <c r="DH236" s="18">
        <f t="shared" ca="1" si="538"/>
        <v>0</v>
      </c>
      <c r="DI236" s="18">
        <f t="shared" ca="1" si="538"/>
        <v>0</v>
      </c>
      <c r="DJ236" s="18">
        <f t="shared" ca="1" si="538"/>
        <v>0</v>
      </c>
      <c r="DK236" s="18">
        <f t="shared" ca="1" si="538"/>
        <v>0</v>
      </c>
      <c r="DL236" s="18">
        <f t="shared" ca="1" si="538"/>
        <v>0</v>
      </c>
      <c r="DM236" s="18">
        <f t="shared" ca="1" si="538"/>
        <v>0</v>
      </c>
      <c r="DN236" s="18">
        <f t="shared" ca="1" si="538"/>
        <v>0</v>
      </c>
      <c r="DO236" s="18">
        <f t="shared" ca="1" si="538"/>
        <v>0</v>
      </c>
      <c r="DP236" s="18">
        <f t="shared" ca="1" si="538"/>
        <v>0</v>
      </c>
      <c r="DQ236" s="18">
        <f t="shared" ca="1" si="538"/>
        <v>0</v>
      </c>
      <c r="DR236" s="18">
        <f t="shared" ca="1" si="538"/>
        <v>0</v>
      </c>
      <c r="DS236" s="18">
        <f t="shared" ca="1" si="538"/>
        <v>0</v>
      </c>
      <c r="DT236" s="18">
        <f t="shared" ca="1" si="538"/>
        <v>0</v>
      </c>
      <c r="DU236" s="18">
        <f t="shared" ca="1" si="538"/>
        <v>0</v>
      </c>
      <c r="DV236" s="18">
        <f t="shared" ca="1" si="538"/>
        <v>0</v>
      </c>
      <c r="DW236" s="18">
        <f t="shared" ca="1" si="538"/>
        <v>0</v>
      </c>
      <c r="DX236" s="18">
        <f t="shared" ca="1" si="538"/>
        <v>0</v>
      </c>
      <c r="DY236" s="18">
        <f t="shared" ca="1" si="538"/>
        <v>0</v>
      </c>
      <c r="DZ236" s="18">
        <f t="shared" ca="1" si="538"/>
        <v>0</v>
      </c>
      <c r="EA236" s="18">
        <f t="shared" ca="1" si="538"/>
        <v>0</v>
      </c>
      <c r="EB236" s="18">
        <f t="shared" ca="1" si="538"/>
        <v>0</v>
      </c>
      <c r="EC236" s="18">
        <f t="shared" ca="1" si="538"/>
        <v>0</v>
      </c>
      <c r="ED236" s="18">
        <f t="shared" ca="1" si="538"/>
        <v>0</v>
      </c>
      <c r="EE236" s="18">
        <f t="shared" ca="1" si="538"/>
        <v>0</v>
      </c>
      <c r="EF236" s="18">
        <f t="shared" ca="1" si="538"/>
        <v>0</v>
      </c>
      <c r="EG236" s="18">
        <f t="shared" ca="1" si="538"/>
        <v>0</v>
      </c>
      <c r="EH236" s="18">
        <f t="shared" ca="1" si="538"/>
        <v>0</v>
      </c>
      <c r="EI236" s="18">
        <f t="shared" ref="EI236:FR236" ca="1" si="539">EI1116</f>
        <v>0</v>
      </c>
      <c r="EJ236" s="18">
        <f t="shared" ca="1" si="539"/>
        <v>0</v>
      </c>
      <c r="EK236" s="18">
        <f t="shared" ca="1" si="539"/>
        <v>0</v>
      </c>
      <c r="EL236" s="18">
        <f t="shared" ca="1" si="539"/>
        <v>0</v>
      </c>
      <c r="EM236" s="18">
        <f t="shared" ca="1" si="539"/>
        <v>0</v>
      </c>
      <c r="EN236" s="18">
        <f t="shared" ca="1" si="539"/>
        <v>0</v>
      </c>
      <c r="EO236" s="18">
        <f t="shared" ca="1" si="539"/>
        <v>0</v>
      </c>
      <c r="EP236" s="18">
        <f t="shared" ca="1" si="539"/>
        <v>0</v>
      </c>
      <c r="EQ236" s="18">
        <f t="shared" ca="1" si="539"/>
        <v>0</v>
      </c>
      <c r="ER236" s="18">
        <f t="shared" ca="1" si="539"/>
        <v>0</v>
      </c>
      <c r="ES236" s="18">
        <f t="shared" ca="1" si="539"/>
        <v>0</v>
      </c>
      <c r="ET236" s="18">
        <f t="shared" ca="1" si="539"/>
        <v>0</v>
      </c>
      <c r="EU236" s="18">
        <f t="shared" ca="1" si="539"/>
        <v>0</v>
      </c>
      <c r="EV236" s="18">
        <f t="shared" ca="1" si="539"/>
        <v>0</v>
      </c>
      <c r="EW236" s="18">
        <f t="shared" ca="1" si="539"/>
        <v>0</v>
      </c>
      <c r="EX236" s="18">
        <f t="shared" ca="1" si="539"/>
        <v>0</v>
      </c>
      <c r="EY236" s="18">
        <f t="shared" ca="1" si="539"/>
        <v>0</v>
      </c>
      <c r="EZ236" s="18">
        <f t="shared" ca="1" si="539"/>
        <v>0</v>
      </c>
      <c r="FA236" s="18">
        <f t="shared" ca="1" si="539"/>
        <v>0</v>
      </c>
      <c r="FB236" s="18">
        <f t="shared" ca="1" si="539"/>
        <v>0</v>
      </c>
      <c r="FC236" s="18">
        <f t="shared" ca="1" si="539"/>
        <v>0</v>
      </c>
      <c r="FD236" s="18">
        <f t="shared" ca="1" si="539"/>
        <v>0</v>
      </c>
      <c r="FE236" s="18">
        <f t="shared" ca="1" si="539"/>
        <v>0</v>
      </c>
      <c r="FF236" s="18">
        <f t="shared" ca="1" si="539"/>
        <v>0</v>
      </c>
      <c r="FG236" s="18">
        <f t="shared" ca="1" si="539"/>
        <v>0</v>
      </c>
      <c r="FH236" s="18">
        <f t="shared" ca="1" si="539"/>
        <v>0</v>
      </c>
      <c r="FI236" s="18">
        <f t="shared" ca="1" si="539"/>
        <v>0</v>
      </c>
      <c r="FJ236" s="18">
        <f t="shared" ca="1" si="539"/>
        <v>0</v>
      </c>
      <c r="FK236" s="18">
        <f t="shared" ca="1" si="539"/>
        <v>0</v>
      </c>
      <c r="FL236" s="18">
        <f t="shared" ca="1" si="539"/>
        <v>0</v>
      </c>
      <c r="FM236" s="18">
        <f t="shared" ca="1" si="539"/>
        <v>0</v>
      </c>
      <c r="FN236" s="18">
        <f t="shared" ca="1" si="539"/>
        <v>0</v>
      </c>
      <c r="FO236" s="18">
        <f t="shared" ca="1" si="539"/>
        <v>0</v>
      </c>
      <c r="FP236" s="18">
        <f t="shared" ca="1" si="539"/>
        <v>0</v>
      </c>
      <c r="FQ236" s="18">
        <f t="shared" ca="1" si="539"/>
        <v>0</v>
      </c>
      <c r="FR236" s="18">
        <f t="shared" ca="1" si="539"/>
        <v>0</v>
      </c>
    </row>
    <row r="237" spans="2:174">
      <c r="C237" t="s">
        <v>463</v>
      </c>
      <c r="J237" s="18">
        <f t="shared" ref="J237:AO237" ca="1" si="540">J1155</f>
        <v>0</v>
      </c>
      <c r="K237" s="18">
        <f t="shared" ca="1" si="540"/>
        <v>0</v>
      </c>
      <c r="L237" s="18">
        <f t="shared" ca="1" si="540"/>
        <v>0</v>
      </c>
      <c r="M237" s="18">
        <f t="shared" ca="1" si="540"/>
        <v>0</v>
      </c>
      <c r="N237" s="18">
        <f t="shared" ca="1" si="540"/>
        <v>0</v>
      </c>
      <c r="O237" s="18">
        <f t="shared" ca="1" si="540"/>
        <v>0</v>
      </c>
      <c r="P237" s="18">
        <f t="shared" ca="1" si="540"/>
        <v>0</v>
      </c>
      <c r="Q237" s="18">
        <f t="shared" ca="1" si="540"/>
        <v>0</v>
      </c>
      <c r="R237" s="18">
        <f t="shared" ca="1" si="540"/>
        <v>0</v>
      </c>
      <c r="S237" s="18">
        <f t="shared" ca="1" si="540"/>
        <v>0</v>
      </c>
      <c r="T237" s="18">
        <f t="shared" ca="1" si="540"/>
        <v>0</v>
      </c>
      <c r="U237" s="18">
        <f t="shared" ca="1" si="540"/>
        <v>0</v>
      </c>
      <c r="V237" s="18">
        <f t="shared" ca="1" si="540"/>
        <v>0</v>
      </c>
      <c r="W237" s="18">
        <f t="shared" ca="1" si="540"/>
        <v>0</v>
      </c>
      <c r="X237" s="18">
        <f t="shared" ca="1" si="540"/>
        <v>0</v>
      </c>
      <c r="Y237" s="18">
        <f t="shared" ca="1" si="540"/>
        <v>0</v>
      </c>
      <c r="Z237" s="18">
        <f t="shared" ca="1" si="540"/>
        <v>0</v>
      </c>
      <c r="AA237" s="18">
        <f t="shared" ca="1" si="540"/>
        <v>0</v>
      </c>
      <c r="AB237" s="18">
        <f t="shared" ca="1" si="540"/>
        <v>0</v>
      </c>
      <c r="AC237" s="18">
        <f t="shared" ca="1" si="540"/>
        <v>0</v>
      </c>
      <c r="AD237" s="18">
        <f t="shared" ca="1" si="540"/>
        <v>0</v>
      </c>
      <c r="AE237" s="18">
        <f t="shared" ca="1" si="540"/>
        <v>0</v>
      </c>
      <c r="AF237" s="18">
        <f t="shared" ca="1" si="540"/>
        <v>0</v>
      </c>
      <c r="AG237" s="18">
        <f t="shared" ca="1" si="540"/>
        <v>0</v>
      </c>
      <c r="AH237" s="18">
        <f t="shared" ca="1" si="540"/>
        <v>0</v>
      </c>
      <c r="AI237" s="18">
        <f t="shared" ca="1" si="540"/>
        <v>0</v>
      </c>
      <c r="AJ237" s="18">
        <f t="shared" ca="1" si="540"/>
        <v>0</v>
      </c>
      <c r="AK237" s="18">
        <f t="shared" ca="1" si="540"/>
        <v>0</v>
      </c>
      <c r="AL237" s="18">
        <f t="shared" ca="1" si="540"/>
        <v>0</v>
      </c>
      <c r="AM237" s="18">
        <f t="shared" ca="1" si="540"/>
        <v>0</v>
      </c>
      <c r="AN237" s="18">
        <f t="shared" ca="1" si="540"/>
        <v>0</v>
      </c>
      <c r="AO237" s="18">
        <f t="shared" ca="1" si="540"/>
        <v>0</v>
      </c>
      <c r="AP237" s="18">
        <f t="shared" ref="AP237:BU237" ca="1" si="541">AP1155</f>
        <v>0</v>
      </c>
      <c r="AQ237" s="18">
        <f t="shared" ca="1" si="541"/>
        <v>0</v>
      </c>
      <c r="AR237" s="18">
        <f t="shared" ca="1" si="541"/>
        <v>0</v>
      </c>
      <c r="AS237" s="18">
        <f t="shared" ca="1" si="541"/>
        <v>0</v>
      </c>
      <c r="AT237" s="18">
        <f t="shared" ca="1" si="541"/>
        <v>0</v>
      </c>
      <c r="AU237" s="18">
        <f t="shared" ca="1" si="541"/>
        <v>0</v>
      </c>
      <c r="AV237" s="18">
        <f t="shared" ca="1" si="541"/>
        <v>0</v>
      </c>
      <c r="AW237" s="18">
        <f t="shared" ca="1" si="541"/>
        <v>0</v>
      </c>
      <c r="AX237" s="18">
        <f t="shared" ca="1" si="541"/>
        <v>0</v>
      </c>
      <c r="AY237" s="18">
        <f t="shared" ca="1" si="541"/>
        <v>0</v>
      </c>
      <c r="AZ237" s="18">
        <f t="shared" ca="1" si="541"/>
        <v>0</v>
      </c>
      <c r="BA237" s="18">
        <f t="shared" ca="1" si="541"/>
        <v>0</v>
      </c>
      <c r="BB237" s="18">
        <f t="shared" ca="1" si="541"/>
        <v>0</v>
      </c>
      <c r="BC237" s="18">
        <f t="shared" ca="1" si="541"/>
        <v>0</v>
      </c>
      <c r="BD237" s="18">
        <f t="shared" ca="1" si="541"/>
        <v>0</v>
      </c>
      <c r="BE237" s="18">
        <f t="shared" ca="1" si="541"/>
        <v>0</v>
      </c>
      <c r="BF237" s="18">
        <f t="shared" ca="1" si="541"/>
        <v>0</v>
      </c>
      <c r="BG237" s="18">
        <f t="shared" ca="1" si="541"/>
        <v>0</v>
      </c>
      <c r="BH237" s="18">
        <f t="shared" ca="1" si="541"/>
        <v>0</v>
      </c>
      <c r="BI237" s="18">
        <f t="shared" ca="1" si="541"/>
        <v>0</v>
      </c>
      <c r="BJ237" s="18">
        <f t="shared" ca="1" si="541"/>
        <v>0</v>
      </c>
      <c r="BK237" s="18">
        <f t="shared" ca="1" si="541"/>
        <v>0</v>
      </c>
      <c r="BL237" s="18">
        <f t="shared" ca="1" si="541"/>
        <v>0</v>
      </c>
      <c r="BM237" s="18">
        <f t="shared" ca="1" si="541"/>
        <v>0</v>
      </c>
      <c r="BN237" s="18">
        <f t="shared" ca="1" si="541"/>
        <v>0</v>
      </c>
      <c r="BO237" s="18">
        <f t="shared" ca="1" si="541"/>
        <v>0</v>
      </c>
      <c r="BP237" s="18">
        <f t="shared" ca="1" si="541"/>
        <v>0</v>
      </c>
      <c r="BQ237" s="18">
        <f t="shared" ca="1" si="541"/>
        <v>0</v>
      </c>
      <c r="BR237" s="18">
        <f t="shared" ca="1" si="541"/>
        <v>0</v>
      </c>
      <c r="BS237" s="18">
        <f t="shared" ca="1" si="541"/>
        <v>0</v>
      </c>
      <c r="BT237" s="18">
        <f t="shared" ca="1" si="541"/>
        <v>0</v>
      </c>
      <c r="BU237" s="18">
        <f t="shared" ca="1" si="541"/>
        <v>0</v>
      </c>
      <c r="BV237" s="18">
        <f t="shared" ref="BV237:DA237" ca="1" si="542">BV1155</f>
        <v>0</v>
      </c>
      <c r="BW237" s="18">
        <f t="shared" ca="1" si="542"/>
        <v>0</v>
      </c>
      <c r="BX237" s="18">
        <f t="shared" ca="1" si="542"/>
        <v>0</v>
      </c>
      <c r="BY237" s="18">
        <f t="shared" ca="1" si="542"/>
        <v>0</v>
      </c>
      <c r="BZ237" s="18">
        <f t="shared" ca="1" si="542"/>
        <v>0</v>
      </c>
      <c r="CA237" s="18">
        <f t="shared" ca="1" si="542"/>
        <v>0</v>
      </c>
      <c r="CB237" s="18">
        <f t="shared" ca="1" si="542"/>
        <v>0</v>
      </c>
      <c r="CC237" s="18">
        <f t="shared" ca="1" si="542"/>
        <v>0</v>
      </c>
      <c r="CD237" s="18">
        <f t="shared" ca="1" si="542"/>
        <v>0</v>
      </c>
      <c r="CE237" s="18">
        <f t="shared" ca="1" si="542"/>
        <v>0</v>
      </c>
      <c r="CF237" s="18">
        <f t="shared" ca="1" si="542"/>
        <v>0</v>
      </c>
      <c r="CG237" s="18">
        <f t="shared" ca="1" si="542"/>
        <v>0</v>
      </c>
      <c r="CH237" s="18">
        <f t="shared" ca="1" si="542"/>
        <v>0</v>
      </c>
      <c r="CI237" s="18">
        <f t="shared" ca="1" si="542"/>
        <v>0</v>
      </c>
      <c r="CJ237" s="18">
        <f t="shared" ca="1" si="542"/>
        <v>0</v>
      </c>
      <c r="CK237" s="18">
        <f t="shared" ca="1" si="542"/>
        <v>0</v>
      </c>
      <c r="CL237" s="18">
        <f t="shared" ca="1" si="542"/>
        <v>0</v>
      </c>
      <c r="CM237" s="18">
        <f t="shared" ca="1" si="542"/>
        <v>0</v>
      </c>
      <c r="CN237" s="18">
        <f t="shared" ca="1" si="542"/>
        <v>0</v>
      </c>
      <c r="CO237" s="18">
        <f t="shared" ca="1" si="542"/>
        <v>0</v>
      </c>
      <c r="CP237" s="18">
        <f t="shared" ca="1" si="542"/>
        <v>0</v>
      </c>
      <c r="CQ237" s="18">
        <f t="shared" ca="1" si="542"/>
        <v>0</v>
      </c>
      <c r="CR237" s="18">
        <f t="shared" ca="1" si="542"/>
        <v>0</v>
      </c>
      <c r="CS237" s="18">
        <f t="shared" ca="1" si="542"/>
        <v>0</v>
      </c>
      <c r="CT237" s="18">
        <f t="shared" ca="1" si="542"/>
        <v>0</v>
      </c>
      <c r="CU237" s="18">
        <f t="shared" ca="1" si="542"/>
        <v>0</v>
      </c>
      <c r="CV237" s="18">
        <f t="shared" ca="1" si="542"/>
        <v>0</v>
      </c>
      <c r="CW237" s="18">
        <f t="shared" ca="1" si="542"/>
        <v>0</v>
      </c>
      <c r="CX237" s="18">
        <f t="shared" ca="1" si="542"/>
        <v>0</v>
      </c>
      <c r="CY237" s="18">
        <f t="shared" ca="1" si="542"/>
        <v>0</v>
      </c>
      <c r="CZ237" s="18">
        <f t="shared" ca="1" si="542"/>
        <v>0</v>
      </c>
      <c r="DA237" s="18">
        <f t="shared" ca="1" si="542"/>
        <v>0</v>
      </c>
      <c r="DB237" s="18">
        <f t="shared" ref="DB237:EG237" ca="1" si="543">DB1155</f>
        <v>0</v>
      </c>
      <c r="DC237" s="18">
        <f t="shared" ca="1" si="543"/>
        <v>0</v>
      </c>
      <c r="DD237" s="18">
        <f t="shared" ca="1" si="543"/>
        <v>0</v>
      </c>
      <c r="DE237" s="18">
        <f t="shared" ca="1" si="543"/>
        <v>0</v>
      </c>
      <c r="DF237" s="18">
        <f t="shared" ca="1" si="543"/>
        <v>0</v>
      </c>
      <c r="DG237" s="18">
        <f t="shared" ca="1" si="543"/>
        <v>0</v>
      </c>
      <c r="DH237" s="18">
        <f t="shared" ca="1" si="543"/>
        <v>0</v>
      </c>
      <c r="DI237" s="18">
        <f t="shared" ca="1" si="543"/>
        <v>0</v>
      </c>
      <c r="DJ237" s="18">
        <f t="shared" ca="1" si="543"/>
        <v>0</v>
      </c>
      <c r="DK237" s="18">
        <f t="shared" ca="1" si="543"/>
        <v>0</v>
      </c>
      <c r="DL237" s="18">
        <f t="shared" ca="1" si="543"/>
        <v>0</v>
      </c>
      <c r="DM237" s="18">
        <f t="shared" ca="1" si="543"/>
        <v>0</v>
      </c>
      <c r="DN237" s="18">
        <f t="shared" ca="1" si="543"/>
        <v>0</v>
      </c>
      <c r="DO237" s="18">
        <f t="shared" ca="1" si="543"/>
        <v>0</v>
      </c>
      <c r="DP237" s="18">
        <f t="shared" ca="1" si="543"/>
        <v>0</v>
      </c>
      <c r="DQ237" s="18">
        <f t="shared" ca="1" si="543"/>
        <v>0</v>
      </c>
      <c r="DR237" s="18">
        <f t="shared" ca="1" si="543"/>
        <v>0</v>
      </c>
      <c r="DS237" s="18">
        <f t="shared" ca="1" si="543"/>
        <v>0</v>
      </c>
      <c r="DT237" s="18">
        <f t="shared" ca="1" si="543"/>
        <v>0</v>
      </c>
      <c r="DU237" s="18">
        <f t="shared" ca="1" si="543"/>
        <v>0</v>
      </c>
      <c r="DV237" s="18">
        <f t="shared" ca="1" si="543"/>
        <v>0</v>
      </c>
      <c r="DW237" s="18">
        <f t="shared" ca="1" si="543"/>
        <v>0</v>
      </c>
      <c r="DX237" s="18">
        <f t="shared" ca="1" si="543"/>
        <v>0</v>
      </c>
      <c r="DY237" s="18">
        <f t="shared" ca="1" si="543"/>
        <v>0</v>
      </c>
      <c r="DZ237" s="18">
        <f t="shared" ca="1" si="543"/>
        <v>0</v>
      </c>
      <c r="EA237" s="18">
        <f t="shared" ca="1" si="543"/>
        <v>0</v>
      </c>
      <c r="EB237" s="18">
        <f t="shared" ca="1" si="543"/>
        <v>0</v>
      </c>
      <c r="EC237" s="18">
        <f t="shared" ca="1" si="543"/>
        <v>0</v>
      </c>
      <c r="ED237" s="18">
        <f t="shared" ca="1" si="543"/>
        <v>0</v>
      </c>
      <c r="EE237" s="18">
        <f t="shared" ca="1" si="543"/>
        <v>0</v>
      </c>
      <c r="EF237" s="18">
        <f t="shared" ca="1" si="543"/>
        <v>0</v>
      </c>
      <c r="EG237" s="18">
        <f t="shared" ca="1" si="543"/>
        <v>0</v>
      </c>
      <c r="EH237" s="18">
        <f t="shared" ref="EH237:FM237" ca="1" si="544">EH1155</f>
        <v>0</v>
      </c>
      <c r="EI237" s="18">
        <f t="shared" ca="1" si="544"/>
        <v>0</v>
      </c>
      <c r="EJ237" s="18">
        <f t="shared" ca="1" si="544"/>
        <v>0</v>
      </c>
      <c r="EK237" s="18">
        <f t="shared" ca="1" si="544"/>
        <v>0</v>
      </c>
      <c r="EL237" s="18">
        <f t="shared" ca="1" si="544"/>
        <v>0</v>
      </c>
      <c r="EM237" s="18">
        <f t="shared" ca="1" si="544"/>
        <v>0</v>
      </c>
      <c r="EN237" s="18">
        <f t="shared" ca="1" si="544"/>
        <v>0</v>
      </c>
      <c r="EO237" s="18">
        <f t="shared" ca="1" si="544"/>
        <v>0</v>
      </c>
      <c r="EP237" s="18">
        <f t="shared" ca="1" si="544"/>
        <v>0</v>
      </c>
      <c r="EQ237" s="18">
        <f t="shared" ca="1" si="544"/>
        <v>0</v>
      </c>
      <c r="ER237" s="18">
        <f t="shared" ca="1" si="544"/>
        <v>0</v>
      </c>
      <c r="ES237" s="18">
        <f t="shared" ca="1" si="544"/>
        <v>0</v>
      </c>
      <c r="ET237" s="18">
        <f t="shared" ca="1" si="544"/>
        <v>0</v>
      </c>
      <c r="EU237" s="18">
        <f t="shared" ca="1" si="544"/>
        <v>0</v>
      </c>
      <c r="EV237" s="18">
        <f t="shared" ca="1" si="544"/>
        <v>0</v>
      </c>
      <c r="EW237" s="18">
        <f t="shared" ca="1" si="544"/>
        <v>0</v>
      </c>
      <c r="EX237" s="18">
        <f t="shared" ca="1" si="544"/>
        <v>0</v>
      </c>
      <c r="EY237" s="18">
        <f t="shared" ca="1" si="544"/>
        <v>0</v>
      </c>
      <c r="EZ237" s="18">
        <f t="shared" ca="1" si="544"/>
        <v>0</v>
      </c>
      <c r="FA237" s="18">
        <f t="shared" ca="1" si="544"/>
        <v>0</v>
      </c>
      <c r="FB237" s="18">
        <f t="shared" ca="1" si="544"/>
        <v>0</v>
      </c>
      <c r="FC237" s="18">
        <f t="shared" ca="1" si="544"/>
        <v>0</v>
      </c>
      <c r="FD237" s="18">
        <f t="shared" ca="1" si="544"/>
        <v>0</v>
      </c>
      <c r="FE237" s="18">
        <f t="shared" ca="1" si="544"/>
        <v>0</v>
      </c>
      <c r="FF237" s="18">
        <f t="shared" ca="1" si="544"/>
        <v>0</v>
      </c>
      <c r="FG237" s="18">
        <f t="shared" ca="1" si="544"/>
        <v>0</v>
      </c>
      <c r="FH237" s="18">
        <f t="shared" ca="1" si="544"/>
        <v>0</v>
      </c>
      <c r="FI237" s="18">
        <f t="shared" ca="1" si="544"/>
        <v>0</v>
      </c>
      <c r="FJ237" s="18">
        <f t="shared" ca="1" si="544"/>
        <v>0</v>
      </c>
      <c r="FK237" s="18">
        <f t="shared" ca="1" si="544"/>
        <v>0</v>
      </c>
      <c r="FL237" s="18">
        <f t="shared" ca="1" si="544"/>
        <v>0</v>
      </c>
      <c r="FM237" s="18">
        <f t="shared" ca="1" si="544"/>
        <v>0</v>
      </c>
      <c r="FN237" s="18">
        <f ca="1">FN1155</f>
        <v>0</v>
      </c>
      <c r="FO237" s="18">
        <f ca="1">FO1155</f>
        <v>0</v>
      </c>
      <c r="FP237" s="18">
        <f ca="1">FP1155</f>
        <v>0</v>
      </c>
      <c r="FQ237" s="18">
        <f ca="1">FQ1155</f>
        <v>0</v>
      </c>
      <c r="FR237" s="18">
        <f ca="1">FR1155</f>
        <v>0</v>
      </c>
    </row>
    <row r="238" spans="2:174">
      <c r="C238" t="s">
        <v>464</v>
      </c>
      <c r="J238" s="172"/>
      <c r="K238" s="172"/>
      <c r="L238" s="172"/>
      <c r="M238" s="172"/>
      <c r="N238" s="172"/>
      <c r="O238" s="172"/>
      <c r="P238" s="172"/>
      <c r="Q238" s="172"/>
      <c r="R238" s="172"/>
      <c r="S238" s="172"/>
      <c r="T238" s="172"/>
      <c r="U238" s="172"/>
      <c r="V238" s="172"/>
      <c r="W238" s="172"/>
      <c r="X238" s="172"/>
      <c r="Y238" s="172"/>
      <c r="Z238" s="172"/>
      <c r="AA238" s="172"/>
      <c r="AB238" s="172"/>
      <c r="AC238" s="172"/>
      <c r="AD238" s="172"/>
      <c r="AE238" s="172"/>
      <c r="AF238" s="172"/>
      <c r="AG238" s="172"/>
      <c r="AH238" s="172"/>
      <c r="AI238" s="172"/>
      <c r="AJ238" s="172"/>
      <c r="AK238" s="172"/>
      <c r="AL238" s="172"/>
      <c r="AM238" s="172"/>
      <c r="AN238" s="172"/>
      <c r="AO238" s="172"/>
      <c r="AP238" s="172"/>
      <c r="AQ238" s="172"/>
      <c r="AR238" s="172"/>
      <c r="AS238" s="172"/>
      <c r="AT238" s="172"/>
      <c r="AU238" s="172"/>
      <c r="AV238" s="172"/>
      <c r="AW238" s="172"/>
      <c r="AX238" s="172"/>
      <c r="AY238" s="172"/>
      <c r="AZ238" s="172"/>
      <c r="BA238" s="172"/>
      <c r="BB238" s="172"/>
      <c r="BC238" s="172"/>
      <c r="BD238" s="172"/>
      <c r="BE238" s="172"/>
      <c r="BF238" s="172"/>
      <c r="BG238" s="172"/>
      <c r="BH238" s="172"/>
      <c r="BI238" s="172"/>
      <c r="BJ238" s="172"/>
      <c r="BK238" s="172"/>
      <c r="BL238" s="172"/>
      <c r="BM238" s="172"/>
      <c r="BN238" s="172"/>
      <c r="BO238" s="172"/>
      <c r="BP238" s="172"/>
      <c r="BQ238" s="172"/>
      <c r="BR238" s="172"/>
      <c r="BS238" s="172"/>
      <c r="BT238" s="172"/>
      <c r="BU238" s="172"/>
      <c r="BV238" s="172"/>
      <c r="BW238" s="172"/>
      <c r="BX238" s="172"/>
      <c r="BY238" s="172"/>
      <c r="BZ238" s="172"/>
      <c r="CA238" s="172"/>
      <c r="CB238" s="172"/>
      <c r="CC238" s="172"/>
      <c r="CD238" s="172"/>
      <c r="CE238" s="172"/>
      <c r="CF238" s="172"/>
      <c r="CG238" s="172"/>
      <c r="CH238" s="172"/>
      <c r="CI238" s="172"/>
      <c r="CJ238" s="172"/>
      <c r="CK238" s="172"/>
      <c r="CL238" s="172"/>
      <c r="CM238" s="172"/>
      <c r="CN238" s="172"/>
      <c r="CO238" s="172"/>
      <c r="CP238" s="172"/>
      <c r="CQ238" s="172"/>
      <c r="CR238" s="172"/>
      <c r="CS238" s="172"/>
      <c r="CT238" s="172"/>
      <c r="CU238" s="172"/>
      <c r="CV238" s="172"/>
      <c r="CW238" s="172"/>
      <c r="CX238" s="172"/>
      <c r="CY238" s="172"/>
      <c r="CZ238" s="172"/>
      <c r="DA238" s="172"/>
      <c r="DB238" s="172"/>
      <c r="DC238" s="172"/>
      <c r="DD238" s="172"/>
      <c r="DE238" s="172"/>
      <c r="DF238" s="172"/>
      <c r="DG238" s="172"/>
      <c r="DH238" s="172"/>
      <c r="DI238" s="172"/>
      <c r="DJ238" s="172"/>
      <c r="DK238" s="172"/>
      <c r="DL238" s="172"/>
      <c r="DM238" s="172"/>
      <c r="DN238" s="172"/>
      <c r="DO238" s="172"/>
      <c r="DP238" s="172"/>
      <c r="DQ238" s="172"/>
      <c r="DR238" s="172"/>
      <c r="DS238" s="172"/>
      <c r="DT238" s="172"/>
      <c r="DU238" s="172"/>
      <c r="DV238" s="172"/>
      <c r="DW238" s="172"/>
      <c r="DX238" s="172"/>
      <c r="DY238" s="172"/>
      <c r="DZ238" s="172"/>
      <c r="EA238" s="172"/>
      <c r="EB238" s="172"/>
      <c r="EC238" s="172"/>
      <c r="ED238" s="172"/>
      <c r="EE238" s="172"/>
      <c r="EF238" s="172"/>
      <c r="EG238" s="172"/>
      <c r="EH238" s="172"/>
      <c r="EI238" s="172"/>
      <c r="EJ238" s="172"/>
      <c r="EK238" s="172"/>
      <c r="EL238" s="172"/>
      <c r="EM238" s="172"/>
      <c r="EN238" s="172"/>
      <c r="EO238" s="172"/>
      <c r="EP238" s="172"/>
      <c r="EQ238" s="172"/>
      <c r="ER238" s="172"/>
      <c r="ES238" s="172"/>
      <c r="ET238" s="172"/>
      <c r="EU238" s="172"/>
      <c r="EV238" s="172"/>
      <c r="EW238" s="172"/>
      <c r="EX238" s="172"/>
      <c r="EY238" s="172"/>
      <c r="EZ238" s="172"/>
      <c r="FA238" s="172"/>
      <c r="FB238" s="172"/>
      <c r="FC238" s="172"/>
      <c r="FD238" s="172"/>
      <c r="FE238" s="172"/>
      <c r="FF238" s="172"/>
      <c r="FG238" s="172"/>
      <c r="FH238" s="172"/>
      <c r="FI238" s="172"/>
      <c r="FJ238" s="172"/>
      <c r="FK238" s="172"/>
      <c r="FL238" s="172"/>
      <c r="FM238" s="172"/>
      <c r="FN238" s="172"/>
      <c r="FO238" s="172"/>
      <c r="FP238" s="172"/>
      <c r="FQ238" s="172"/>
      <c r="FR238" s="172"/>
    </row>
    <row r="239" spans="2:174">
      <c r="C239" t="s">
        <v>465</v>
      </c>
      <c r="J239" s="18">
        <f t="shared" ref="J239:AO239" si="545">-J595</f>
        <v>0</v>
      </c>
      <c r="K239" s="18">
        <f t="shared" si="545"/>
        <v>0</v>
      </c>
      <c r="L239" s="18">
        <f t="shared" si="545"/>
        <v>0</v>
      </c>
      <c r="M239" s="18">
        <f t="shared" si="545"/>
        <v>0</v>
      </c>
      <c r="N239" s="18">
        <f t="shared" si="545"/>
        <v>0</v>
      </c>
      <c r="O239" s="18">
        <f t="shared" si="545"/>
        <v>0</v>
      </c>
      <c r="P239" s="18">
        <f t="shared" si="545"/>
        <v>0</v>
      </c>
      <c r="Q239" s="18">
        <f t="shared" si="545"/>
        <v>0</v>
      </c>
      <c r="R239" s="18">
        <f t="shared" si="545"/>
        <v>0</v>
      </c>
      <c r="S239" s="18">
        <f t="shared" si="545"/>
        <v>0</v>
      </c>
      <c r="T239" s="18">
        <f t="shared" si="545"/>
        <v>0</v>
      </c>
      <c r="U239" s="18">
        <f t="shared" si="545"/>
        <v>0</v>
      </c>
      <c r="V239" s="18">
        <f t="shared" si="545"/>
        <v>0</v>
      </c>
      <c r="W239" s="18">
        <f t="shared" si="545"/>
        <v>0</v>
      </c>
      <c r="X239" s="18">
        <f t="shared" si="545"/>
        <v>0</v>
      </c>
      <c r="Y239" s="18">
        <f t="shared" si="545"/>
        <v>0</v>
      </c>
      <c r="Z239" s="18">
        <f t="shared" si="545"/>
        <v>0</v>
      </c>
      <c r="AA239" s="18">
        <f t="shared" si="545"/>
        <v>0</v>
      </c>
      <c r="AB239" s="18">
        <f t="shared" si="545"/>
        <v>0</v>
      </c>
      <c r="AC239" s="18">
        <f t="shared" si="545"/>
        <v>0</v>
      </c>
      <c r="AD239" s="18">
        <f t="shared" si="545"/>
        <v>0</v>
      </c>
      <c r="AE239" s="18">
        <f t="shared" si="545"/>
        <v>0</v>
      </c>
      <c r="AF239" s="18">
        <f t="shared" si="545"/>
        <v>0</v>
      </c>
      <c r="AG239" s="18">
        <f t="shared" si="545"/>
        <v>0</v>
      </c>
      <c r="AH239" s="18">
        <f t="shared" si="545"/>
        <v>0</v>
      </c>
      <c r="AI239" s="18">
        <f t="shared" si="545"/>
        <v>0</v>
      </c>
      <c r="AJ239" s="18">
        <f t="shared" si="545"/>
        <v>0</v>
      </c>
      <c r="AK239" s="18">
        <f t="shared" si="545"/>
        <v>0</v>
      </c>
      <c r="AL239" s="18">
        <f t="shared" si="545"/>
        <v>0</v>
      </c>
      <c r="AM239" s="18">
        <f t="shared" si="545"/>
        <v>0</v>
      </c>
      <c r="AN239" s="18">
        <f t="shared" si="545"/>
        <v>0</v>
      </c>
      <c r="AO239" s="18">
        <f t="shared" si="545"/>
        <v>0</v>
      </c>
      <c r="AP239" s="18">
        <f t="shared" ref="AP239:BU239" si="546">-AP595</f>
        <v>0</v>
      </c>
      <c r="AQ239" s="18">
        <f t="shared" si="546"/>
        <v>0</v>
      </c>
      <c r="AR239" s="18">
        <f t="shared" si="546"/>
        <v>0</v>
      </c>
      <c r="AS239" s="18">
        <f t="shared" si="546"/>
        <v>0</v>
      </c>
      <c r="AT239" s="18">
        <f t="shared" si="546"/>
        <v>0</v>
      </c>
      <c r="AU239" s="18">
        <f t="shared" si="546"/>
        <v>0</v>
      </c>
      <c r="AV239" s="18">
        <f t="shared" si="546"/>
        <v>0</v>
      </c>
      <c r="AW239" s="18">
        <f t="shared" si="546"/>
        <v>0</v>
      </c>
      <c r="AX239" s="18">
        <f t="shared" si="546"/>
        <v>0</v>
      </c>
      <c r="AY239" s="18">
        <f t="shared" si="546"/>
        <v>0</v>
      </c>
      <c r="AZ239" s="18">
        <f t="shared" si="546"/>
        <v>0</v>
      </c>
      <c r="BA239" s="18">
        <f t="shared" si="546"/>
        <v>0</v>
      </c>
      <c r="BB239" s="18">
        <f t="shared" si="546"/>
        <v>0</v>
      </c>
      <c r="BC239" s="18">
        <f t="shared" si="546"/>
        <v>0</v>
      </c>
      <c r="BD239" s="18">
        <f t="shared" si="546"/>
        <v>0</v>
      </c>
      <c r="BE239" s="18">
        <f t="shared" si="546"/>
        <v>0</v>
      </c>
      <c r="BF239" s="18">
        <f t="shared" si="546"/>
        <v>0</v>
      </c>
      <c r="BG239" s="18">
        <f t="shared" si="546"/>
        <v>0</v>
      </c>
      <c r="BH239" s="18">
        <f t="shared" si="546"/>
        <v>0</v>
      </c>
      <c r="BI239" s="18">
        <f t="shared" si="546"/>
        <v>0</v>
      </c>
      <c r="BJ239" s="18">
        <f t="shared" si="546"/>
        <v>0</v>
      </c>
      <c r="BK239" s="18">
        <f t="shared" si="546"/>
        <v>0</v>
      </c>
      <c r="BL239" s="18">
        <f t="shared" si="546"/>
        <v>0</v>
      </c>
      <c r="BM239" s="18">
        <f t="shared" si="546"/>
        <v>0</v>
      </c>
      <c r="BN239" s="18">
        <f t="shared" si="546"/>
        <v>0</v>
      </c>
      <c r="BO239" s="18">
        <f t="shared" si="546"/>
        <v>0</v>
      </c>
      <c r="BP239" s="18">
        <f t="shared" si="546"/>
        <v>0</v>
      </c>
      <c r="BQ239" s="18">
        <f t="shared" si="546"/>
        <v>0</v>
      </c>
      <c r="BR239" s="18">
        <f t="shared" si="546"/>
        <v>0</v>
      </c>
      <c r="BS239" s="18">
        <f t="shared" si="546"/>
        <v>0</v>
      </c>
      <c r="BT239" s="18">
        <f t="shared" si="546"/>
        <v>0</v>
      </c>
      <c r="BU239" s="18">
        <f t="shared" si="546"/>
        <v>0</v>
      </c>
      <c r="BV239" s="18">
        <f t="shared" ref="BV239:DA239" si="547">-BV595</f>
        <v>0</v>
      </c>
      <c r="BW239" s="18">
        <f t="shared" si="547"/>
        <v>0</v>
      </c>
      <c r="BX239" s="18">
        <f t="shared" si="547"/>
        <v>0</v>
      </c>
      <c r="BY239" s="18">
        <f t="shared" si="547"/>
        <v>0</v>
      </c>
      <c r="BZ239" s="18">
        <f t="shared" si="547"/>
        <v>0</v>
      </c>
      <c r="CA239" s="18">
        <f t="shared" si="547"/>
        <v>0</v>
      </c>
      <c r="CB239" s="18">
        <f t="shared" si="547"/>
        <v>0</v>
      </c>
      <c r="CC239" s="18">
        <f t="shared" si="547"/>
        <v>0</v>
      </c>
      <c r="CD239" s="18">
        <f t="shared" si="547"/>
        <v>0</v>
      </c>
      <c r="CE239" s="18">
        <f t="shared" si="547"/>
        <v>0</v>
      </c>
      <c r="CF239" s="18">
        <f t="shared" si="547"/>
        <v>0</v>
      </c>
      <c r="CG239" s="18">
        <f t="shared" si="547"/>
        <v>0</v>
      </c>
      <c r="CH239" s="18">
        <f t="shared" si="547"/>
        <v>0</v>
      </c>
      <c r="CI239" s="18">
        <f t="shared" si="547"/>
        <v>0</v>
      </c>
      <c r="CJ239" s="18">
        <f t="shared" si="547"/>
        <v>0</v>
      </c>
      <c r="CK239" s="18">
        <f t="shared" si="547"/>
        <v>0</v>
      </c>
      <c r="CL239" s="18">
        <f t="shared" si="547"/>
        <v>0</v>
      </c>
      <c r="CM239" s="18">
        <f t="shared" si="547"/>
        <v>0</v>
      </c>
      <c r="CN239" s="18">
        <f t="shared" si="547"/>
        <v>0</v>
      </c>
      <c r="CO239" s="18">
        <f t="shared" si="547"/>
        <v>0</v>
      </c>
      <c r="CP239" s="18">
        <f t="shared" si="547"/>
        <v>0</v>
      </c>
      <c r="CQ239" s="18">
        <f t="shared" si="547"/>
        <v>0</v>
      </c>
      <c r="CR239" s="18">
        <f t="shared" si="547"/>
        <v>0</v>
      </c>
      <c r="CS239" s="18">
        <f t="shared" si="547"/>
        <v>0</v>
      </c>
      <c r="CT239" s="18">
        <f t="shared" si="547"/>
        <v>0</v>
      </c>
      <c r="CU239" s="18">
        <f t="shared" si="547"/>
        <v>0</v>
      </c>
      <c r="CV239" s="18">
        <f t="shared" si="547"/>
        <v>0</v>
      </c>
      <c r="CW239" s="18">
        <f t="shared" si="547"/>
        <v>0</v>
      </c>
      <c r="CX239" s="18">
        <f t="shared" si="547"/>
        <v>0</v>
      </c>
      <c r="CY239" s="18">
        <f t="shared" si="547"/>
        <v>0</v>
      </c>
      <c r="CZ239" s="18">
        <f t="shared" si="547"/>
        <v>0</v>
      </c>
      <c r="DA239" s="18">
        <f t="shared" si="547"/>
        <v>0</v>
      </c>
      <c r="DB239" s="18">
        <f t="shared" ref="DB239:EG239" si="548">-DB595</f>
        <v>0</v>
      </c>
      <c r="DC239" s="18">
        <f t="shared" si="548"/>
        <v>0</v>
      </c>
      <c r="DD239" s="18">
        <f t="shared" si="548"/>
        <v>0</v>
      </c>
      <c r="DE239" s="18">
        <f t="shared" si="548"/>
        <v>0</v>
      </c>
      <c r="DF239" s="18">
        <f t="shared" si="548"/>
        <v>0</v>
      </c>
      <c r="DG239" s="18">
        <f t="shared" si="548"/>
        <v>0</v>
      </c>
      <c r="DH239" s="18">
        <f t="shared" si="548"/>
        <v>0</v>
      </c>
      <c r="DI239" s="18">
        <f t="shared" si="548"/>
        <v>0</v>
      </c>
      <c r="DJ239" s="18">
        <f t="shared" si="548"/>
        <v>0</v>
      </c>
      <c r="DK239" s="18">
        <f t="shared" si="548"/>
        <v>0</v>
      </c>
      <c r="DL239" s="18">
        <f t="shared" si="548"/>
        <v>0</v>
      </c>
      <c r="DM239" s="18">
        <f t="shared" si="548"/>
        <v>0</v>
      </c>
      <c r="DN239" s="18">
        <f t="shared" si="548"/>
        <v>0</v>
      </c>
      <c r="DO239" s="18">
        <f t="shared" si="548"/>
        <v>0</v>
      </c>
      <c r="DP239" s="18">
        <f t="shared" si="548"/>
        <v>0</v>
      </c>
      <c r="DQ239" s="18">
        <f t="shared" si="548"/>
        <v>0</v>
      </c>
      <c r="DR239" s="18">
        <f t="shared" si="548"/>
        <v>0</v>
      </c>
      <c r="DS239" s="18">
        <f t="shared" si="548"/>
        <v>0</v>
      </c>
      <c r="DT239" s="18">
        <f t="shared" si="548"/>
        <v>0</v>
      </c>
      <c r="DU239" s="18">
        <f t="shared" si="548"/>
        <v>0</v>
      </c>
      <c r="DV239" s="18">
        <f t="shared" si="548"/>
        <v>0</v>
      </c>
      <c r="DW239" s="18">
        <f t="shared" si="548"/>
        <v>0</v>
      </c>
      <c r="DX239" s="18">
        <f t="shared" si="548"/>
        <v>0</v>
      </c>
      <c r="DY239" s="18">
        <f t="shared" si="548"/>
        <v>0</v>
      </c>
      <c r="DZ239" s="18">
        <f t="shared" si="548"/>
        <v>0</v>
      </c>
      <c r="EA239" s="18">
        <f t="shared" si="548"/>
        <v>0</v>
      </c>
      <c r="EB239" s="18">
        <f t="shared" si="548"/>
        <v>0</v>
      </c>
      <c r="EC239" s="18">
        <f t="shared" si="548"/>
        <v>0</v>
      </c>
      <c r="ED239" s="18">
        <f t="shared" si="548"/>
        <v>0</v>
      </c>
      <c r="EE239" s="18">
        <f t="shared" si="548"/>
        <v>0</v>
      </c>
      <c r="EF239" s="18">
        <f t="shared" si="548"/>
        <v>0</v>
      </c>
      <c r="EG239" s="18">
        <f t="shared" si="548"/>
        <v>0</v>
      </c>
      <c r="EH239" s="18">
        <f t="shared" ref="EH239:FM239" si="549">-EH595</f>
        <v>0</v>
      </c>
      <c r="EI239" s="18">
        <f t="shared" si="549"/>
        <v>0</v>
      </c>
      <c r="EJ239" s="18">
        <f t="shared" si="549"/>
        <v>0</v>
      </c>
      <c r="EK239" s="18">
        <f t="shared" si="549"/>
        <v>0</v>
      </c>
      <c r="EL239" s="18">
        <f t="shared" si="549"/>
        <v>0</v>
      </c>
      <c r="EM239" s="18">
        <f t="shared" si="549"/>
        <v>0</v>
      </c>
      <c r="EN239" s="18">
        <f t="shared" si="549"/>
        <v>0</v>
      </c>
      <c r="EO239" s="18">
        <f t="shared" si="549"/>
        <v>0</v>
      </c>
      <c r="EP239" s="18">
        <f t="shared" si="549"/>
        <v>0</v>
      </c>
      <c r="EQ239" s="18">
        <f t="shared" si="549"/>
        <v>0</v>
      </c>
      <c r="ER239" s="18">
        <f t="shared" si="549"/>
        <v>0</v>
      </c>
      <c r="ES239" s="18">
        <f t="shared" si="549"/>
        <v>0</v>
      </c>
      <c r="ET239" s="18">
        <f t="shared" si="549"/>
        <v>0</v>
      </c>
      <c r="EU239" s="18">
        <f t="shared" si="549"/>
        <v>0</v>
      </c>
      <c r="EV239" s="18">
        <f t="shared" si="549"/>
        <v>0</v>
      </c>
      <c r="EW239" s="18">
        <f t="shared" si="549"/>
        <v>0</v>
      </c>
      <c r="EX239" s="18">
        <f t="shared" si="549"/>
        <v>0</v>
      </c>
      <c r="EY239" s="18">
        <f t="shared" si="549"/>
        <v>0</v>
      </c>
      <c r="EZ239" s="18">
        <f t="shared" si="549"/>
        <v>0</v>
      </c>
      <c r="FA239" s="18">
        <f t="shared" si="549"/>
        <v>0</v>
      </c>
      <c r="FB239" s="18">
        <f t="shared" si="549"/>
        <v>0</v>
      </c>
      <c r="FC239" s="18">
        <f t="shared" si="549"/>
        <v>0</v>
      </c>
      <c r="FD239" s="18">
        <f t="shared" si="549"/>
        <v>0</v>
      </c>
      <c r="FE239" s="18">
        <f t="shared" si="549"/>
        <v>0</v>
      </c>
      <c r="FF239" s="18">
        <f t="shared" si="549"/>
        <v>0</v>
      </c>
      <c r="FG239" s="18">
        <f t="shared" si="549"/>
        <v>0</v>
      </c>
      <c r="FH239" s="18">
        <f t="shared" si="549"/>
        <v>0</v>
      </c>
      <c r="FI239" s="18">
        <f t="shared" si="549"/>
        <v>0</v>
      </c>
      <c r="FJ239" s="18">
        <f t="shared" si="549"/>
        <v>0</v>
      </c>
      <c r="FK239" s="18">
        <f t="shared" si="549"/>
        <v>0</v>
      </c>
      <c r="FL239" s="18">
        <f t="shared" si="549"/>
        <v>0</v>
      </c>
      <c r="FM239" s="18">
        <f t="shared" si="549"/>
        <v>0</v>
      </c>
      <c r="FN239" s="18">
        <f>-FN595</f>
        <v>0</v>
      </c>
      <c r="FO239" s="18">
        <f>-FO595</f>
        <v>0</v>
      </c>
      <c r="FP239" s="18">
        <f>-FP595</f>
        <v>0</v>
      </c>
      <c r="FQ239" s="18">
        <f>-FQ595</f>
        <v>0</v>
      </c>
      <c r="FR239" s="18">
        <f>-FR595</f>
        <v>0</v>
      </c>
    </row>
    <row r="240" spans="2:174">
      <c r="C240" t="s">
        <v>466</v>
      </c>
      <c r="J240" s="172"/>
      <c r="K240" s="172"/>
      <c r="L240" s="172"/>
      <c r="M240" s="172"/>
      <c r="N240" s="172"/>
      <c r="O240" s="172"/>
      <c r="P240" s="172"/>
      <c r="Q240" s="172"/>
      <c r="R240" s="172"/>
      <c r="S240" s="172"/>
      <c r="T240" s="172"/>
      <c r="U240" s="172"/>
      <c r="V240" s="172"/>
      <c r="W240" s="172"/>
      <c r="X240" s="172"/>
      <c r="Y240" s="172"/>
      <c r="Z240" s="172"/>
      <c r="AA240" s="172"/>
      <c r="AB240" s="172"/>
      <c r="AC240" s="172"/>
      <c r="AD240" s="172"/>
      <c r="AE240" s="172"/>
      <c r="AF240" s="172"/>
      <c r="AG240" s="172"/>
      <c r="AH240" s="172"/>
      <c r="AI240" s="172"/>
      <c r="AJ240" s="172"/>
      <c r="AK240" s="172"/>
      <c r="AL240" s="172"/>
      <c r="AM240" s="172"/>
      <c r="AN240" s="172"/>
      <c r="AO240" s="172"/>
      <c r="AP240" s="172"/>
      <c r="AQ240" s="172"/>
      <c r="AR240" s="172"/>
      <c r="AS240" s="172"/>
      <c r="AT240" s="172"/>
      <c r="AU240" s="172"/>
      <c r="AV240" s="172"/>
      <c r="AW240" s="172"/>
      <c r="AX240" s="172"/>
      <c r="AY240" s="172"/>
      <c r="AZ240" s="172"/>
      <c r="BA240" s="172"/>
      <c r="BB240" s="172"/>
      <c r="BC240" s="172"/>
      <c r="BD240" s="172"/>
      <c r="BE240" s="172"/>
      <c r="BF240" s="172"/>
      <c r="BG240" s="172"/>
      <c r="BH240" s="172"/>
      <c r="BI240" s="172"/>
      <c r="BJ240" s="172"/>
      <c r="BK240" s="172"/>
      <c r="BL240" s="172"/>
      <c r="BM240" s="172"/>
      <c r="BN240" s="172"/>
      <c r="BO240" s="172"/>
      <c r="BP240" s="172"/>
      <c r="BQ240" s="172"/>
      <c r="BR240" s="172"/>
      <c r="BS240" s="172"/>
      <c r="BT240" s="172"/>
      <c r="BU240" s="172"/>
      <c r="BV240" s="172"/>
      <c r="BW240" s="172"/>
      <c r="BX240" s="172"/>
      <c r="BY240" s="172"/>
      <c r="BZ240" s="172"/>
      <c r="CA240" s="172"/>
      <c r="CB240" s="172"/>
      <c r="CC240" s="172"/>
      <c r="CD240" s="172"/>
      <c r="CE240" s="172"/>
      <c r="CF240" s="172"/>
      <c r="CG240" s="172"/>
      <c r="CH240" s="172"/>
      <c r="CI240" s="172"/>
      <c r="CJ240" s="172"/>
      <c r="CK240" s="172"/>
      <c r="CL240" s="172"/>
      <c r="CM240" s="172"/>
      <c r="CN240" s="172"/>
      <c r="CO240" s="172"/>
      <c r="CP240" s="172"/>
      <c r="CQ240" s="172"/>
      <c r="CR240" s="172"/>
      <c r="CS240" s="172"/>
      <c r="CT240" s="172"/>
      <c r="CU240" s="172"/>
      <c r="CV240" s="172"/>
      <c r="CW240" s="172"/>
      <c r="CX240" s="172"/>
      <c r="CY240" s="172"/>
      <c r="CZ240" s="172"/>
      <c r="DA240" s="172"/>
      <c r="DB240" s="172"/>
      <c r="DC240" s="172"/>
      <c r="DD240" s="172"/>
      <c r="DE240" s="172"/>
      <c r="DF240" s="172"/>
      <c r="DG240" s="172"/>
      <c r="DH240" s="172"/>
      <c r="DI240" s="172"/>
      <c r="DJ240" s="172"/>
      <c r="DK240" s="172"/>
      <c r="DL240" s="172"/>
      <c r="DM240" s="172"/>
      <c r="DN240" s="172"/>
      <c r="DO240" s="172"/>
      <c r="DP240" s="172"/>
      <c r="DQ240" s="172"/>
      <c r="DR240" s="172"/>
      <c r="DS240" s="172"/>
      <c r="DT240" s="172"/>
      <c r="DU240" s="172"/>
      <c r="DV240" s="172"/>
      <c r="DW240" s="172"/>
      <c r="DX240" s="172"/>
      <c r="DY240" s="172"/>
      <c r="DZ240" s="172"/>
      <c r="EA240" s="172"/>
      <c r="EB240" s="172"/>
      <c r="EC240" s="172"/>
      <c r="ED240" s="172"/>
      <c r="EE240" s="172"/>
      <c r="EF240" s="172"/>
      <c r="EG240" s="172"/>
      <c r="EH240" s="172"/>
      <c r="EI240" s="172"/>
      <c r="EJ240" s="172"/>
      <c r="EK240" s="172"/>
      <c r="EL240" s="172"/>
      <c r="EM240" s="172"/>
      <c r="EN240" s="172"/>
      <c r="EO240" s="172"/>
      <c r="EP240" s="172"/>
      <c r="EQ240" s="172"/>
      <c r="ER240" s="172"/>
      <c r="ES240" s="172"/>
      <c r="ET240" s="172"/>
      <c r="EU240" s="172"/>
      <c r="EV240" s="172"/>
      <c r="EW240" s="172"/>
      <c r="EX240" s="172"/>
      <c r="EY240" s="172"/>
      <c r="EZ240" s="172"/>
      <c r="FA240" s="172"/>
      <c r="FB240" s="172"/>
      <c r="FC240" s="172"/>
      <c r="FD240" s="172"/>
      <c r="FE240" s="172"/>
      <c r="FF240" s="172"/>
      <c r="FG240" s="172"/>
      <c r="FH240" s="172"/>
      <c r="FI240" s="172"/>
      <c r="FJ240" s="172"/>
      <c r="FK240" s="172"/>
      <c r="FL240" s="172"/>
      <c r="FM240" s="172"/>
      <c r="FN240" s="172"/>
      <c r="FO240" s="172"/>
      <c r="FP240" s="172"/>
      <c r="FQ240" s="172"/>
      <c r="FR240" s="172"/>
    </row>
    <row r="241" spans="2:174">
      <c r="C241" t="s">
        <v>458</v>
      </c>
      <c r="J241" s="18">
        <f ca="1">J1272</f>
        <v>0</v>
      </c>
      <c r="K241" s="18">
        <f t="shared" ref="K241:BV241" ca="1" si="550">K1272</f>
        <v>0</v>
      </c>
      <c r="L241" s="18">
        <f t="shared" ca="1" si="550"/>
        <v>0</v>
      </c>
      <c r="M241" s="18">
        <f t="shared" ca="1" si="550"/>
        <v>0</v>
      </c>
      <c r="N241" s="18">
        <f t="shared" ca="1" si="550"/>
        <v>0</v>
      </c>
      <c r="O241" s="18">
        <f t="shared" ca="1" si="550"/>
        <v>0</v>
      </c>
      <c r="P241" s="18">
        <f t="shared" ca="1" si="550"/>
        <v>0</v>
      </c>
      <c r="Q241" s="18">
        <f t="shared" ca="1" si="550"/>
        <v>0</v>
      </c>
      <c r="R241" s="18">
        <f t="shared" ca="1" si="550"/>
        <v>0</v>
      </c>
      <c r="S241" s="18">
        <f t="shared" ca="1" si="550"/>
        <v>0</v>
      </c>
      <c r="T241" s="18">
        <f t="shared" ca="1" si="550"/>
        <v>0</v>
      </c>
      <c r="U241" s="18">
        <f t="shared" ca="1" si="550"/>
        <v>0</v>
      </c>
      <c r="V241" s="18">
        <f t="shared" ca="1" si="550"/>
        <v>0</v>
      </c>
      <c r="W241" s="18">
        <f t="shared" ca="1" si="550"/>
        <v>0</v>
      </c>
      <c r="X241" s="18">
        <f t="shared" ca="1" si="550"/>
        <v>0</v>
      </c>
      <c r="Y241" s="18">
        <f t="shared" ca="1" si="550"/>
        <v>0</v>
      </c>
      <c r="Z241" s="18">
        <f t="shared" ca="1" si="550"/>
        <v>0</v>
      </c>
      <c r="AA241" s="18">
        <f t="shared" ca="1" si="550"/>
        <v>0</v>
      </c>
      <c r="AB241" s="18">
        <f t="shared" ca="1" si="550"/>
        <v>0</v>
      </c>
      <c r="AC241" s="18">
        <f t="shared" ca="1" si="550"/>
        <v>1013.6899999999999</v>
      </c>
      <c r="AD241" s="18">
        <f t="shared" ca="1" si="550"/>
        <v>2473.6299999999997</v>
      </c>
      <c r="AE241" s="18">
        <f t="shared" ca="1" si="550"/>
        <v>2902.43</v>
      </c>
      <c r="AF241" s="18">
        <f t="shared" ca="1" si="550"/>
        <v>3040.46</v>
      </c>
      <c r="AG241" s="18">
        <f t="shared" ca="1" si="550"/>
        <v>4096.0499999999993</v>
      </c>
      <c r="AH241" s="18">
        <f ca="1">AH1272</f>
        <v>5381.7199999999993</v>
      </c>
      <c r="AI241" s="18">
        <f t="shared" ca="1" si="550"/>
        <v>5782.6399999999994</v>
      </c>
      <c r="AJ241" s="18">
        <f t="shared" ca="1" si="550"/>
        <v>5928.4699999999993</v>
      </c>
      <c r="AK241" s="18">
        <f t="shared" ca="1" si="550"/>
        <v>6984.0599999999995</v>
      </c>
      <c r="AL241" s="18">
        <f t="shared" ca="1" si="550"/>
        <v>8300.84</v>
      </c>
      <c r="AM241" s="18">
        <f t="shared" ca="1" si="550"/>
        <v>8739.23</v>
      </c>
      <c r="AN241" s="18">
        <f t="shared" ca="1" si="550"/>
        <v>8877.58</v>
      </c>
      <c r="AO241" s="18">
        <f t="shared" ca="1" si="550"/>
        <v>9933.1699999999983</v>
      </c>
      <c r="AP241" s="18">
        <f t="shared" ca="1" si="550"/>
        <v>11300.489999999998</v>
      </c>
      <c r="AQ241" s="18">
        <f t="shared" ca="1" si="550"/>
        <v>11731.639999999998</v>
      </c>
      <c r="AR241" s="18">
        <f t="shared" ca="1" si="550"/>
        <v>11862.689999999997</v>
      </c>
      <c r="AS241" s="18">
        <f t="shared" ca="1" si="550"/>
        <v>12918.279999999997</v>
      </c>
      <c r="AT241" s="18">
        <f t="shared" ca="1" si="550"/>
        <v>14271.049999999997</v>
      </c>
      <c r="AU241" s="18">
        <f t="shared" ca="1" si="550"/>
        <v>14670.749999999998</v>
      </c>
      <c r="AV241" s="18">
        <f t="shared" ca="1" si="550"/>
        <v>14775.909999999998</v>
      </c>
      <c r="AW241" s="18">
        <f t="shared" ca="1" si="550"/>
        <v>15831.489999999998</v>
      </c>
      <c r="AX241" s="18">
        <f t="shared" ca="1" si="550"/>
        <v>17124.18</v>
      </c>
      <c r="AY241" s="18">
        <f t="shared" ca="1" si="550"/>
        <v>17520.939999999999</v>
      </c>
      <c r="AZ241" s="18">
        <f t="shared" ca="1" si="550"/>
        <v>17617.259999999998</v>
      </c>
      <c r="BA241" s="18">
        <f t="shared" ca="1" si="550"/>
        <v>18672.849999999999</v>
      </c>
      <c r="BB241" s="18">
        <f t="shared" ca="1" si="550"/>
        <v>19956.839999999997</v>
      </c>
      <c r="BC241" s="18">
        <f t="shared" ca="1" si="550"/>
        <v>20345.409999999996</v>
      </c>
      <c r="BD241" s="18">
        <f t="shared" ca="1" si="550"/>
        <v>20433.469999999998</v>
      </c>
      <c r="BE241" s="18">
        <f t="shared" ca="1" si="550"/>
        <v>21489.059999999998</v>
      </c>
      <c r="BF241" s="18">
        <f t="shared" ca="1" si="550"/>
        <v>22756.66</v>
      </c>
      <c r="BG241" s="18">
        <f t="shared" ca="1" si="550"/>
        <v>23130.61</v>
      </c>
      <c r="BH241" s="18">
        <f t="shared" ca="1" si="550"/>
        <v>23210.49</v>
      </c>
      <c r="BI241" s="18">
        <f t="shared" ca="1" si="550"/>
        <v>24266.080000000002</v>
      </c>
      <c r="BJ241" s="18">
        <f t="shared" ca="1" si="550"/>
        <v>25523.420000000002</v>
      </c>
      <c r="BK241" s="18">
        <f t="shared" ca="1" si="550"/>
        <v>25827.31</v>
      </c>
      <c r="BL241" s="18">
        <f t="shared" ca="1" si="550"/>
        <v>25899.360000000001</v>
      </c>
      <c r="BM241" s="18">
        <f t="shared" ca="1" si="550"/>
        <v>26954.95</v>
      </c>
      <c r="BN241" s="18">
        <f t="shared" ca="1" si="550"/>
        <v>28256.33</v>
      </c>
      <c r="BO241" s="18">
        <f t="shared" ca="1" si="550"/>
        <v>28823.83</v>
      </c>
      <c r="BP241" s="18">
        <f t="shared" ca="1" si="550"/>
        <v>28891.980000000003</v>
      </c>
      <c r="BQ241" s="18">
        <f t="shared" ca="1" si="550"/>
        <v>29947.570000000003</v>
      </c>
      <c r="BR241" s="18">
        <f t="shared" ca="1" si="550"/>
        <v>32574.570000000007</v>
      </c>
      <c r="BS241" s="18">
        <f t="shared" ca="1" si="550"/>
        <v>33272.280000000006</v>
      </c>
      <c r="BT241" s="18">
        <f t="shared" ca="1" si="550"/>
        <v>33459.360000000008</v>
      </c>
      <c r="BU241" s="18">
        <f t="shared" ca="1" si="550"/>
        <v>34514.950000000012</v>
      </c>
      <c r="BV241" s="18">
        <f t="shared" ca="1" si="550"/>
        <v>37495.140000000014</v>
      </c>
      <c r="BW241" s="18">
        <f t="shared" ref="BW241:EH241" ca="1" si="551">BW1272</f>
        <v>38332.970000000016</v>
      </c>
      <c r="BX241" s="18">
        <f t="shared" ca="1" si="551"/>
        <v>38648.270000000019</v>
      </c>
      <c r="BY241" s="18">
        <f t="shared" ca="1" si="551"/>
        <v>39703.860000000015</v>
      </c>
      <c r="BZ241" s="18">
        <f t="shared" ca="1" si="551"/>
        <v>43039.090000000011</v>
      </c>
      <c r="CA241" s="18">
        <f t="shared" ca="1" si="551"/>
        <v>44022.94000000001</v>
      </c>
      <c r="CB241" s="18">
        <f t="shared" ca="1" si="551"/>
        <v>44477.55000000001</v>
      </c>
      <c r="CC241" s="18">
        <f t="shared" ca="1" si="551"/>
        <v>45533.140000000014</v>
      </c>
      <c r="CD241" s="18">
        <f t="shared" ca="1" si="551"/>
        <v>48733.960000000014</v>
      </c>
      <c r="CE241" s="18">
        <f t="shared" ca="1" si="551"/>
        <v>49789.550000000017</v>
      </c>
      <c r="CF241" s="18">
        <f t="shared" ca="1" si="551"/>
        <v>50387.250000000015</v>
      </c>
      <c r="CG241" s="18">
        <f t="shared" ca="1" si="551"/>
        <v>49916.670000000013</v>
      </c>
      <c r="CH241" s="18">
        <f t="shared" ca="1" si="551"/>
        <v>50394.320000000007</v>
      </c>
      <c r="CI241" s="18">
        <f t="shared" ca="1" si="551"/>
        <v>49669.37000000001</v>
      </c>
      <c r="CJ241" s="18">
        <f t="shared" ca="1" si="551"/>
        <v>48944.420000000013</v>
      </c>
      <c r="CK241" s="18">
        <f t="shared" ca="1" si="551"/>
        <v>48219.470000000008</v>
      </c>
      <c r="CL241" s="18">
        <f t="shared" ca="1" si="551"/>
        <v>47494.520000000011</v>
      </c>
      <c r="CM241" s="18">
        <f t="shared" ca="1" si="551"/>
        <v>46769.570000000007</v>
      </c>
      <c r="CN241" s="18">
        <f t="shared" ca="1" si="551"/>
        <v>46044.62</v>
      </c>
      <c r="CO241" s="18">
        <f t="shared" ca="1" si="551"/>
        <v>45319.67</v>
      </c>
      <c r="CP241" s="18">
        <f t="shared" ca="1" si="551"/>
        <v>44594.720000000001</v>
      </c>
      <c r="CQ241" s="18">
        <f t="shared" ca="1" si="551"/>
        <v>43869.77</v>
      </c>
      <c r="CR241" s="18">
        <f t="shared" ca="1" si="551"/>
        <v>43144.82</v>
      </c>
      <c r="CS241" s="18">
        <f t="shared" ca="1" si="551"/>
        <v>42419.869999999995</v>
      </c>
      <c r="CT241" s="18">
        <f t="shared" ca="1" si="551"/>
        <v>41694.92</v>
      </c>
      <c r="CU241" s="18">
        <f t="shared" ca="1" si="551"/>
        <v>40969.979999999996</v>
      </c>
      <c r="CV241" s="18">
        <f t="shared" ca="1" si="551"/>
        <v>40245.029999999992</v>
      </c>
      <c r="CW241" s="18">
        <f t="shared" ca="1" si="551"/>
        <v>39520.079999999987</v>
      </c>
      <c r="CX241" s="18">
        <f t="shared" ca="1" si="551"/>
        <v>38795.12999999999</v>
      </c>
      <c r="CY241" s="18">
        <f t="shared" ca="1" si="551"/>
        <v>38070.179999999993</v>
      </c>
      <c r="CZ241" s="18">
        <f t="shared" ca="1" si="551"/>
        <v>37345.229999999989</v>
      </c>
      <c r="DA241" s="18">
        <f t="shared" ca="1" si="551"/>
        <v>36620.279999999984</v>
      </c>
      <c r="DB241" s="18">
        <f t="shared" ca="1" si="551"/>
        <v>35895.329999999987</v>
      </c>
      <c r="DC241" s="18">
        <f t="shared" ca="1" si="551"/>
        <v>35170.379999999983</v>
      </c>
      <c r="DD241" s="18">
        <f t="shared" ca="1" si="551"/>
        <v>34445.429999999986</v>
      </c>
      <c r="DE241" s="18">
        <f t="shared" ca="1" si="551"/>
        <v>33720.489999999983</v>
      </c>
      <c r="DF241" s="18">
        <f t="shared" ca="1" si="551"/>
        <v>32995.549999999988</v>
      </c>
      <c r="DG241" s="18">
        <f t="shared" ca="1" si="551"/>
        <v>32270.599999999991</v>
      </c>
      <c r="DH241" s="18">
        <f t="shared" ca="1" si="551"/>
        <v>31545.659999999993</v>
      </c>
      <c r="DI241" s="18">
        <f t="shared" ca="1" si="551"/>
        <v>30820.709999999992</v>
      </c>
      <c r="DJ241" s="18">
        <f t="shared" ca="1" si="551"/>
        <v>30095.759999999991</v>
      </c>
      <c r="DK241" s="18">
        <f t="shared" ca="1" si="551"/>
        <v>29370.80999999999</v>
      </c>
      <c r="DL241" s="18">
        <f t="shared" ca="1" si="551"/>
        <v>28645.319999999992</v>
      </c>
      <c r="DM241" s="18">
        <f t="shared" ca="1" si="551"/>
        <v>27915.439999999991</v>
      </c>
      <c r="DN241" s="18">
        <f t="shared" ca="1" si="551"/>
        <v>27185.55999999999</v>
      </c>
      <c r="DO241" s="18">
        <f t="shared" ca="1" si="551"/>
        <v>26455.669999999991</v>
      </c>
      <c r="DP241" s="18">
        <f t="shared" ca="1" si="551"/>
        <v>25725.78999999999</v>
      </c>
      <c r="DQ241" s="18">
        <f t="shared" ca="1" si="551"/>
        <v>24995.899999999991</v>
      </c>
      <c r="DR241" s="18">
        <f t="shared" ca="1" si="551"/>
        <v>24266.01999999999</v>
      </c>
      <c r="DS241" s="18">
        <f t="shared" ca="1" si="551"/>
        <v>23536.139999999989</v>
      </c>
      <c r="DT241" s="18">
        <f t="shared" ca="1" si="551"/>
        <v>22806.259999999987</v>
      </c>
      <c r="DU241" s="18">
        <f t="shared" ca="1" si="551"/>
        <v>22076.37999999999</v>
      </c>
      <c r="DV241" s="18">
        <f t="shared" ca="1" si="551"/>
        <v>21346.499999999993</v>
      </c>
      <c r="DW241" s="18">
        <f t="shared" ca="1" si="551"/>
        <v>20616.619999999995</v>
      </c>
      <c r="DX241" s="18">
        <f t="shared" ca="1" si="551"/>
        <v>19886.739999999998</v>
      </c>
      <c r="DY241" s="18">
        <f t="shared" ca="1" si="551"/>
        <v>19156.86</v>
      </c>
      <c r="DZ241" s="18">
        <f t="shared" ca="1" si="551"/>
        <v>18426.97</v>
      </c>
      <c r="EA241" s="18">
        <f t="shared" ca="1" si="551"/>
        <v>17697.090000000004</v>
      </c>
      <c r="EB241" s="18">
        <f t="shared" ca="1" si="551"/>
        <v>16967.210000000006</v>
      </c>
      <c r="EC241" s="18">
        <f t="shared" ca="1" si="551"/>
        <v>16237.320000000007</v>
      </c>
      <c r="ED241" s="18">
        <f t="shared" ca="1" si="551"/>
        <v>15507.440000000006</v>
      </c>
      <c r="EE241" s="18">
        <f t="shared" ca="1" si="551"/>
        <v>14777.560000000009</v>
      </c>
      <c r="EF241" s="18">
        <f t="shared" ca="1" si="551"/>
        <v>14047.680000000008</v>
      </c>
      <c r="EG241" s="18">
        <f t="shared" ca="1" si="551"/>
        <v>13317.800000000007</v>
      </c>
      <c r="EH241" s="18">
        <f t="shared" ca="1" si="551"/>
        <v>12587.920000000007</v>
      </c>
      <c r="EI241" s="18">
        <f t="shared" ref="EI241:FR241" ca="1" si="552">EI1272</f>
        <v>11858.040000000008</v>
      </c>
      <c r="EJ241" s="18">
        <f t="shared" ca="1" si="552"/>
        <v>11128.160000000007</v>
      </c>
      <c r="EK241" s="18">
        <f t="shared" ca="1" si="552"/>
        <v>10398.280000000008</v>
      </c>
      <c r="EL241" s="18">
        <f t="shared" ca="1" si="552"/>
        <v>9668.4000000000069</v>
      </c>
      <c r="EM241" s="18">
        <f t="shared" ca="1" si="552"/>
        <v>8938.5200000000077</v>
      </c>
      <c r="EN241" s="18">
        <f t="shared" ca="1" si="552"/>
        <v>8208.6400000000085</v>
      </c>
      <c r="EO241" s="18">
        <f t="shared" ca="1" si="552"/>
        <v>7478.7600000000093</v>
      </c>
      <c r="EP241" s="18">
        <f t="shared" ca="1" si="552"/>
        <v>6748.8800000000083</v>
      </c>
      <c r="EQ241" s="18">
        <f t="shared" ca="1" si="552"/>
        <v>6018.9900000000089</v>
      </c>
      <c r="ER241" s="18">
        <f t="shared" ca="1" si="552"/>
        <v>5289.1100000000097</v>
      </c>
      <c r="ES241" s="18">
        <f t="shared" ca="1" si="552"/>
        <v>4559.2300000000087</v>
      </c>
      <c r="ET241" s="18">
        <f t="shared" ca="1" si="552"/>
        <v>3829.3500000000085</v>
      </c>
      <c r="EU241" s="18">
        <f t="shared" ca="1" si="552"/>
        <v>3099.4700000000084</v>
      </c>
      <c r="EV241" s="18">
        <f t="shared" ca="1" si="552"/>
        <v>2369.5900000000083</v>
      </c>
      <c r="EW241" s="18">
        <f t="shared" ca="1" si="552"/>
        <v>1639.7100000000091</v>
      </c>
      <c r="EX241" s="18">
        <f t="shared" ca="1" si="552"/>
        <v>909.83000000000993</v>
      </c>
      <c r="EY241" s="18">
        <f t="shared" ca="1" si="552"/>
        <v>179.94000000001006</v>
      </c>
      <c r="EZ241" s="18">
        <f t="shared" ca="1" si="552"/>
        <v>0</v>
      </c>
      <c r="FA241" s="18">
        <f t="shared" ca="1" si="552"/>
        <v>0</v>
      </c>
      <c r="FB241" s="18">
        <f t="shared" ca="1" si="552"/>
        <v>0</v>
      </c>
      <c r="FC241" s="18">
        <f t="shared" ca="1" si="552"/>
        <v>0</v>
      </c>
      <c r="FD241" s="18">
        <f t="shared" ca="1" si="552"/>
        <v>0</v>
      </c>
      <c r="FE241" s="18">
        <f t="shared" ca="1" si="552"/>
        <v>0</v>
      </c>
      <c r="FF241" s="18">
        <f t="shared" ca="1" si="552"/>
        <v>0</v>
      </c>
      <c r="FG241" s="18">
        <f t="shared" ca="1" si="552"/>
        <v>0</v>
      </c>
      <c r="FH241" s="18">
        <f t="shared" ca="1" si="552"/>
        <v>0</v>
      </c>
      <c r="FI241" s="18">
        <f t="shared" ca="1" si="552"/>
        <v>0</v>
      </c>
      <c r="FJ241" s="18">
        <f t="shared" ca="1" si="552"/>
        <v>0</v>
      </c>
      <c r="FK241" s="18">
        <f t="shared" ca="1" si="552"/>
        <v>0</v>
      </c>
      <c r="FL241" s="18">
        <f t="shared" ca="1" si="552"/>
        <v>0</v>
      </c>
      <c r="FM241" s="18">
        <f t="shared" ca="1" si="552"/>
        <v>0</v>
      </c>
      <c r="FN241" s="18">
        <f t="shared" ca="1" si="552"/>
        <v>0</v>
      </c>
      <c r="FO241" s="18">
        <f t="shared" ca="1" si="552"/>
        <v>0</v>
      </c>
      <c r="FP241" s="18">
        <f t="shared" ca="1" si="552"/>
        <v>0</v>
      </c>
      <c r="FQ241" s="18">
        <f t="shared" ca="1" si="552"/>
        <v>0</v>
      </c>
      <c r="FR241" s="18">
        <f t="shared" ca="1" si="552"/>
        <v>0</v>
      </c>
    </row>
    <row r="242" spans="2:174">
      <c r="C242" s="97" t="s">
        <v>467</v>
      </c>
      <c r="D242" s="145"/>
      <c r="J242" s="98">
        <f t="shared" ref="J242:AO242" ca="1" si="553">SUM(J232:J241)</f>
        <v>0</v>
      </c>
      <c r="K242" s="98">
        <f t="shared" ca="1" si="553"/>
        <v>0</v>
      </c>
      <c r="L242" s="98">
        <f t="shared" ca="1" si="553"/>
        <v>0</v>
      </c>
      <c r="M242" s="98">
        <f t="shared" ca="1" si="553"/>
        <v>0</v>
      </c>
      <c r="N242" s="98">
        <f t="shared" ca="1" si="553"/>
        <v>0</v>
      </c>
      <c r="O242" s="98">
        <f t="shared" ca="1" si="553"/>
        <v>0</v>
      </c>
      <c r="P242" s="98">
        <f t="shared" ca="1" si="553"/>
        <v>0</v>
      </c>
      <c r="Q242" s="98">
        <f t="shared" ca="1" si="553"/>
        <v>0</v>
      </c>
      <c r="R242" s="98">
        <f t="shared" ca="1" si="553"/>
        <v>0</v>
      </c>
      <c r="S242" s="98">
        <f t="shared" ca="1" si="553"/>
        <v>0</v>
      </c>
      <c r="T242" s="98">
        <f t="shared" ca="1" si="553"/>
        <v>0</v>
      </c>
      <c r="U242" s="98">
        <f t="shared" ca="1" si="553"/>
        <v>0</v>
      </c>
      <c r="V242" s="98">
        <f t="shared" ca="1" si="553"/>
        <v>0</v>
      </c>
      <c r="W242" s="98">
        <f t="shared" ca="1" si="553"/>
        <v>0</v>
      </c>
      <c r="X242" s="98">
        <f t="shared" ca="1" si="553"/>
        <v>0</v>
      </c>
      <c r="Y242" s="98">
        <f t="shared" ca="1" si="553"/>
        <v>0</v>
      </c>
      <c r="Z242" s="98">
        <f t="shared" ca="1" si="553"/>
        <v>0</v>
      </c>
      <c r="AA242" s="98">
        <f t="shared" ca="1" si="553"/>
        <v>255000</v>
      </c>
      <c r="AB242" s="98">
        <f t="shared" ca="1" si="553"/>
        <v>253317.63850334304</v>
      </c>
      <c r="AC242" s="98">
        <f t="shared" ca="1" si="553"/>
        <v>246438.51879845967</v>
      </c>
      <c r="AD242" s="98">
        <f t="shared" ca="1" si="553"/>
        <v>239770.94722408088</v>
      </c>
      <c r="AE242" s="98">
        <f t="shared" ca="1" si="553"/>
        <v>236302.24221709472</v>
      </c>
      <c r="AF242" s="98">
        <f t="shared" ca="1" si="553"/>
        <v>401289.38674667518</v>
      </c>
      <c r="AG242" s="98">
        <f t="shared" ca="1" si="553"/>
        <v>395838.02699932619</v>
      </c>
      <c r="AH242" s="98">
        <f t="shared" ca="1" si="553"/>
        <v>391249.08809528151</v>
      </c>
      <c r="AI242" s="98">
        <f t="shared" ca="1" si="553"/>
        <v>390065.16146371828</v>
      </c>
      <c r="AJ242" s="98">
        <f t="shared" ca="1" si="553"/>
        <v>390262.08376597933</v>
      </c>
      <c r="AK242" s="98">
        <f t="shared" ca="1" si="553"/>
        <v>384268.81899549841</v>
      </c>
      <c r="AL242" s="98">
        <f t="shared" ca="1" si="553"/>
        <v>379166.79064333224</v>
      </c>
      <c r="AM242" s="98">
        <f t="shared" ca="1" si="553"/>
        <v>377571.72392892011</v>
      </c>
      <c r="AN242" s="98">
        <f t="shared" ca="1" si="553"/>
        <v>377585.34756933182</v>
      </c>
      <c r="AO242" s="98">
        <f t="shared" ca="1" si="553"/>
        <v>371406.77842526871</v>
      </c>
      <c r="AP242" s="98">
        <f t="shared" ref="AP242:BU242" ca="1" si="554">SUM(AP232:AP241)</f>
        <v>365606.07672105642</v>
      </c>
      <c r="AQ242" s="98">
        <f t="shared" ca="1" si="554"/>
        <v>363294.10040319612</v>
      </c>
      <c r="AR242" s="98">
        <f t="shared" ca="1" si="554"/>
        <v>362576.67333137675</v>
      </c>
      <c r="AS242" s="98">
        <f t="shared" ca="1" si="554"/>
        <v>355659.09644513531</v>
      </c>
      <c r="AT242" s="98">
        <f t="shared" ca="1" si="554"/>
        <v>349840.8687792024</v>
      </c>
      <c r="AU242" s="98">
        <f t="shared" ca="1" si="554"/>
        <v>347443.17682277958</v>
      </c>
      <c r="AV242" s="98">
        <f t="shared" ca="1" si="554"/>
        <v>346607.39656113466</v>
      </c>
      <c r="AW242" s="98">
        <f t="shared" ca="1" si="554"/>
        <v>339574.60914049542</v>
      </c>
      <c r="AX242" s="98">
        <f t="shared" ca="1" si="554"/>
        <v>333469.172696191</v>
      </c>
      <c r="AY242" s="98">
        <f t="shared" ca="1" si="554"/>
        <v>330852.76382150344</v>
      </c>
      <c r="AZ242" s="98">
        <f t="shared" ca="1" si="554"/>
        <v>329823.86194890842</v>
      </c>
      <c r="BA242" s="98">
        <f t="shared" ca="1" si="554"/>
        <v>322597.02017121989</v>
      </c>
      <c r="BB242" s="98">
        <f t="shared" ca="1" si="554"/>
        <v>316283.58339451777</v>
      </c>
      <c r="BC242" s="98">
        <f t="shared" ca="1" si="554"/>
        <v>313454.30491662316</v>
      </c>
      <c r="BD242" s="98">
        <f t="shared" ca="1" si="554"/>
        <v>312207.44192465843</v>
      </c>
      <c r="BE242" s="98">
        <f t="shared" ca="1" si="554"/>
        <v>304761.30417261488</v>
      </c>
      <c r="BF242" s="98">
        <f t="shared" ca="1" si="554"/>
        <v>298234.26146130078</v>
      </c>
      <c r="BG242" s="98">
        <f t="shared" ca="1" si="554"/>
        <v>295176.2374517147</v>
      </c>
      <c r="BH242" s="98">
        <f t="shared" ca="1" si="554"/>
        <v>293700.0899976705</v>
      </c>
      <c r="BI242" s="98">
        <f t="shared" ca="1" si="554"/>
        <v>286023.17214532132</v>
      </c>
      <c r="BJ242" s="98">
        <f t="shared" ca="1" si="554"/>
        <v>279360.11996277841</v>
      </c>
      <c r="BK242" s="98">
        <f t="shared" ca="1" si="554"/>
        <v>275993.31502411206</v>
      </c>
      <c r="BL242" s="98">
        <f t="shared" ca="1" si="554"/>
        <v>274266.63329133287</v>
      </c>
      <c r="BM242" s="98">
        <f t="shared" ca="1" si="554"/>
        <v>266337.41144156165</v>
      </c>
      <c r="BN242" s="98">
        <f t="shared" ca="1" si="554"/>
        <v>257694.7800329983</v>
      </c>
      <c r="BO242" s="98">
        <f t="shared" ca="1" si="554"/>
        <v>252895.61315122386</v>
      </c>
      <c r="BP242" s="98">
        <f t="shared" ca="1" si="554"/>
        <v>249779.22920535869</v>
      </c>
      <c r="BQ242" s="98">
        <f t="shared" ca="1" si="554"/>
        <v>239886.17431679522</v>
      </c>
      <c r="BR242" s="98">
        <f t="shared" ca="1" si="554"/>
        <v>230864.2544642328</v>
      </c>
      <c r="BS242" s="98">
        <f t="shared" ca="1" si="554"/>
        <v>225557.8168920977</v>
      </c>
      <c r="BT242" s="98">
        <f t="shared" ca="1" si="554"/>
        <v>221970.24227504214</v>
      </c>
      <c r="BU242" s="98">
        <f t="shared" ca="1" si="554"/>
        <v>211383.69087234425</v>
      </c>
      <c r="BV242" s="98">
        <f t="shared" ref="BV242:DA242" ca="1" si="555">SUM(BV232:BV241)</f>
        <v>201749.08096349452</v>
      </c>
      <c r="BW242" s="98">
        <f t="shared" ca="1" si="555"/>
        <v>195895.63753660582</v>
      </c>
      <c r="BX242" s="98">
        <f t="shared" ca="1" si="555"/>
        <v>191799.08443929502</v>
      </c>
      <c r="BY242" s="98">
        <f t="shared" ca="1" si="555"/>
        <v>180476.86180615809</v>
      </c>
      <c r="BZ242" s="98">
        <f t="shared" ca="1" si="555"/>
        <v>170215.3414896123</v>
      </c>
      <c r="CA242" s="98">
        <f t="shared" ca="1" si="555"/>
        <v>163788.14843245377</v>
      </c>
      <c r="CB242" s="98">
        <f t="shared" ca="1" si="555"/>
        <v>159138.15330235337</v>
      </c>
      <c r="CC242" s="98">
        <f t="shared" ca="1" si="555"/>
        <v>147027.98921936756</v>
      </c>
      <c r="CD242" s="98">
        <f t="shared" ca="1" si="555"/>
        <v>135961.1485375496</v>
      </c>
      <c r="CE242" s="98">
        <f t="shared" ca="1" si="555"/>
        <v>128889.01418186967</v>
      </c>
      <c r="CF242" s="98">
        <f t="shared" ca="1" si="555"/>
        <v>123667.14754589635</v>
      </c>
      <c r="CG242" s="98">
        <f t="shared" ca="1" si="555"/>
        <v>110489.40654946097</v>
      </c>
      <c r="CH242" s="98">
        <f t="shared" ca="1" si="555"/>
        <v>106564.19197377149</v>
      </c>
      <c r="CI242" s="98">
        <f t="shared" ca="1" si="555"/>
        <v>103663.25534060602</v>
      </c>
      <c r="CJ242" s="98">
        <f t="shared" ca="1" si="555"/>
        <v>101534.22617507403</v>
      </c>
      <c r="CK242" s="98">
        <f t="shared" ca="1" si="555"/>
        <v>96346.875419639982</v>
      </c>
      <c r="CL242" s="98">
        <f t="shared" ca="1" si="555"/>
        <v>91386.756346396505</v>
      </c>
      <c r="CM242" s="98">
        <f t="shared" ca="1" si="555"/>
        <v>88219.60969516047</v>
      </c>
      <c r="CN242" s="98">
        <f t="shared" ca="1" si="555"/>
        <v>85881.441467990458</v>
      </c>
      <c r="CO242" s="98">
        <f t="shared" ca="1" si="555"/>
        <v>80403.752285416937</v>
      </c>
      <c r="CP242" s="98">
        <f t="shared" ca="1" si="555"/>
        <v>75259.218632634031</v>
      </c>
      <c r="CQ242" s="98">
        <f t="shared" ca="1" si="555"/>
        <v>71918.810651338892</v>
      </c>
      <c r="CR242" s="98">
        <f t="shared" ca="1" si="555"/>
        <v>69372.20934232822</v>
      </c>
      <c r="CS242" s="98">
        <f t="shared" ca="1" si="555"/>
        <v>63616.585787638862</v>
      </c>
      <c r="CT242" s="98">
        <f t="shared" ca="1" si="555"/>
        <v>57983.769474788278</v>
      </c>
      <c r="CU242" s="98">
        <f t="shared" ca="1" si="555"/>
        <v>54256.571681547939</v>
      </c>
      <c r="CV242" s="98">
        <f t="shared" ca="1" si="555"/>
        <v>51372.197981362624</v>
      </c>
      <c r="CW242" s="98">
        <f t="shared" ca="1" si="555"/>
        <v>45092.935409057667</v>
      </c>
      <c r="CX242" s="98">
        <f t="shared" ca="1" si="555"/>
        <v>39303.319547845007</v>
      </c>
      <c r="CY242" s="98">
        <f t="shared" ca="1" si="555"/>
        <v>38070.179999999993</v>
      </c>
      <c r="CZ242" s="98">
        <f t="shared" ca="1" si="555"/>
        <v>37345.229999999989</v>
      </c>
      <c r="DA242" s="98">
        <f t="shared" ca="1" si="555"/>
        <v>36620.279999999984</v>
      </c>
      <c r="DB242" s="98">
        <f t="shared" ref="DB242:EG242" ca="1" si="556">SUM(DB232:DB241)</f>
        <v>35895.329999999987</v>
      </c>
      <c r="DC242" s="98">
        <f t="shared" ca="1" si="556"/>
        <v>35170.379999999983</v>
      </c>
      <c r="DD242" s="98">
        <f t="shared" ca="1" si="556"/>
        <v>34445.429999999986</v>
      </c>
      <c r="DE242" s="98">
        <f t="shared" ca="1" si="556"/>
        <v>33720.489999999983</v>
      </c>
      <c r="DF242" s="98">
        <f t="shared" ca="1" si="556"/>
        <v>32995.549999999988</v>
      </c>
      <c r="DG242" s="98">
        <f t="shared" ca="1" si="556"/>
        <v>32270.599999999991</v>
      </c>
      <c r="DH242" s="98">
        <f t="shared" ca="1" si="556"/>
        <v>31545.659999999993</v>
      </c>
      <c r="DI242" s="98">
        <f t="shared" ca="1" si="556"/>
        <v>30820.709999999992</v>
      </c>
      <c r="DJ242" s="98">
        <f t="shared" ca="1" si="556"/>
        <v>30095.759999999991</v>
      </c>
      <c r="DK242" s="98">
        <f t="shared" ca="1" si="556"/>
        <v>29370.80999999999</v>
      </c>
      <c r="DL242" s="98">
        <f t="shared" ca="1" si="556"/>
        <v>28645.319999999992</v>
      </c>
      <c r="DM242" s="98">
        <f t="shared" ca="1" si="556"/>
        <v>27915.439999999991</v>
      </c>
      <c r="DN242" s="98">
        <f t="shared" ca="1" si="556"/>
        <v>27185.55999999999</v>
      </c>
      <c r="DO242" s="98">
        <f t="shared" ca="1" si="556"/>
        <v>26455.669999999991</v>
      </c>
      <c r="DP242" s="98">
        <f t="shared" ca="1" si="556"/>
        <v>25725.78999999999</v>
      </c>
      <c r="DQ242" s="98">
        <f t="shared" ca="1" si="556"/>
        <v>24995.899999999991</v>
      </c>
      <c r="DR242" s="98">
        <f t="shared" ca="1" si="556"/>
        <v>24266.01999999999</v>
      </c>
      <c r="DS242" s="98">
        <f t="shared" ca="1" si="556"/>
        <v>23536.139999999989</v>
      </c>
      <c r="DT242" s="98">
        <f t="shared" ca="1" si="556"/>
        <v>22806.259999999987</v>
      </c>
      <c r="DU242" s="98">
        <f t="shared" ca="1" si="556"/>
        <v>22076.37999999999</v>
      </c>
      <c r="DV242" s="98">
        <f t="shared" ca="1" si="556"/>
        <v>21346.499999999993</v>
      </c>
      <c r="DW242" s="98">
        <f t="shared" ca="1" si="556"/>
        <v>20616.619999999995</v>
      </c>
      <c r="DX242" s="98">
        <f t="shared" ca="1" si="556"/>
        <v>19886.739999999998</v>
      </c>
      <c r="DY242" s="98">
        <f t="shared" ca="1" si="556"/>
        <v>19156.86</v>
      </c>
      <c r="DZ242" s="98">
        <f t="shared" ca="1" si="556"/>
        <v>18426.97</v>
      </c>
      <c r="EA242" s="98">
        <f t="shared" ca="1" si="556"/>
        <v>17697.090000000004</v>
      </c>
      <c r="EB242" s="98">
        <f t="shared" ca="1" si="556"/>
        <v>16967.210000000006</v>
      </c>
      <c r="EC242" s="98">
        <f t="shared" ca="1" si="556"/>
        <v>16237.320000000007</v>
      </c>
      <c r="ED242" s="98">
        <f t="shared" ca="1" si="556"/>
        <v>15507.440000000006</v>
      </c>
      <c r="EE242" s="98">
        <f t="shared" ca="1" si="556"/>
        <v>14777.560000000009</v>
      </c>
      <c r="EF242" s="98">
        <f t="shared" ca="1" si="556"/>
        <v>14047.680000000008</v>
      </c>
      <c r="EG242" s="98">
        <f t="shared" ca="1" si="556"/>
        <v>13317.800000000007</v>
      </c>
      <c r="EH242" s="98">
        <f t="shared" ref="EH242:FM242" ca="1" si="557">SUM(EH232:EH241)</f>
        <v>12587.920000000007</v>
      </c>
      <c r="EI242" s="98">
        <f t="shared" ca="1" si="557"/>
        <v>11858.040000000008</v>
      </c>
      <c r="EJ242" s="98">
        <f t="shared" ca="1" si="557"/>
        <v>11128.160000000007</v>
      </c>
      <c r="EK242" s="98">
        <f t="shared" ca="1" si="557"/>
        <v>10398.280000000008</v>
      </c>
      <c r="EL242" s="98">
        <f t="shared" ca="1" si="557"/>
        <v>9668.4000000000069</v>
      </c>
      <c r="EM242" s="98">
        <f t="shared" ca="1" si="557"/>
        <v>8938.5200000000077</v>
      </c>
      <c r="EN242" s="98">
        <f t="shared" ca="1" si="557"/>
        <v>8208.6400000000085</v>
      </c>
      <c r="EO242" s="98">
        <f t="shared" ca="1" si="557"/>
        <v>7478.7600000000093</v>
      </c>
      <c r="EP242" s="98">
        <f t="shared" ca="1" si="557"/>
        <v>6748.8800000000083</v>
      </c>
      <c r="EQ242" s="98">
        <f t="shared" ca="1" si="557"/>
        <v>6018.9900000000089</v>
      </c>
      <c r="ER242" s="98">
        <f t="shared" ca="1" si="557"/>
        <v>5289.1100000000097</v>
      </c>
      <c r="ES242" s="98">
        <f t="shared" ca="1" si="557"/>
        <v>4559.2300000000087</v>
      </c>
      <c r="ET242" s="98">
        <f t="shared" ca="1" si="557"/>
        <v>3829.3500000000085</v>
      </c>
      <c r="EU242" s="98">
        <f t="shared" ca="1" si="557"/>
        <v>3099.4700000000084</v>
      </c>
      <c r="EV242" s="98">
        <f t="shared" ca="1" si="557"/>
        <v>2369.5900000000083</v>
      </c>
      <c r="EW242" s="98">
        <f t="shared" ca="1" si="557"/>
        <v>1639.7100000000091</v>
      </c>
      <c r="EX242" s="98">
        <f t="shared" ca="1" si="557"/>
        <v>909.83000000000993</v>
      </c>
      <c r="EY242" s="98">
        <f t="shared" ca="1" si="557"/>
        <v>179.94000000001006</v>
      </c>
      <c r="EZ242" s="98">
        <f t="shared" ca="1" si="557"/>
        <v>0</v>
      </c>
      <c r="FA242" s="98">
        <f t="shared" ca="1" si="557"/>
        <v>0</v>
      </c>
      <c r="FB242" s="98">
        <f t="shared" ca="1" si="557"/>
        <v>0</v>
      </c>
      <c r="FC242" s="98">
        <f t="shared" ca="1" si="557"/>
        <v>0</v>
      </c>
      <c r="FD242" s="98">
        <f t="shared" ca="1" si="557"/>
        <v>0</v>
      </c>
      <c r="FE242" s="98">
        <f t="shared" ca="1" si="557"/>
        <v>0</v>
      </c>
      <c r="FF242" s="98">
        <f t="shared" ca="1" si="557"/>
        <v>0</v>
      </c>
      <c r="FG242" s="98">
        <f t="shared" ca="1" si="557"/>
        <v>0</v>
      </c>
      <c r="FH242" s="98">
        <f t="shared" ca="1" si="557"/>
        <v>0</v>
      </c>
      <c r="FI242" s="98">
        <f t="shared" ca="1" si="557"/>
        <v>0</v>
      </c>
      <c r="FJ242" s="98">
        <f t="shared" ca="1" si="557"/>
        <v>0</v>
      </c>
      <c r="FK242" s="98">
        <f t="shared" ca="1" si="557"/>
        <v>0</v>
      </c>
      <c r="FL242" s="98">
        <f t="shared" ca="1" si="557"/>
        <v>0</v>
      </c>
      <c r="FM242" s="98">
        <f t="shared" ca="1" si="557"/>
        <v>0</v>
      </c>
      <c r="FN242" s="98">
        <f ca="1">SUM(FN232:FN241)</f>
        <v>0</v>
      </c>
      <c r="FO242" s="98">
        <f ca="1">SUM(FO232:FO241)</f>
        <v>0</v>
      </c>
      <c r="FP242" s="98">
        <f ca="1">SUM(FP232:FP241)</f>
        <v>0</v>
      </c>
      <c r="FQ242" s="98">
        <f ca="1">SUM(FQ232:FQ241)</f>
        <v>0</v>
      </c>
      <c r="FR242" s="98">
        <f ca="1">SUM(FR232:FR241)</f>
        <v>0</v>
      </c>
    </row>
    <row r="243" spans="2:174"/>
    <row r="244" spans="2:174">
      <c r="C244" s="39" t="s">
        <v>468</v>
      </c>
      <c r="J244" s="18">
        <f t="shared" ref="J244:AO244" ca="1" si="558">J228-J242</f>
        <v>0</v>
      </c>
      <c r="K244" s="18">
        <f t="shared" ca="1" si="558"/>
        <v>0</v>
      </c>
      <c r="L244" s="18">
        <f t="shared" ca="1" si="558"/>
        <v>0</v>
      </c>
      <c r="M244" s="18">
        <f t="shared" ca="1" si="558"/>
        <v>0</v>
      </c>
      <c r="N244" s="18">
        <f t="shared" ca="1" si="558"/>
        <v>0</v>
      </c>
      <c r="O244" s="18">
        <f t="shared" ca="1" si="558"/>
        <v>0</v>
      </c>
      <c r="P244" s="18">
        <f t="shared" ca="1" si="558"/>
        <v>0</v>
      </c>
      <c r="Q244" s="18">
        <f t="shared" ca="1" si="558"/>
        <v>0</v>
      </c>
      <c r="R244" s="18">
        <f t="shared" ca="1" si="558"/>
        <v>0</v>
      </c>
      <c r="S244" s="18">
        <f t="shared" ca="1" si="558"/>
        <v>0</v>
      </c>
      <c r="T244" s="18">
        <f t="shared" ca="1" si="558"/>
        <v>0</v>
      </c>
      <c r="U244" s="18">
        <f t="shared" ca="1" si="558"/>
        <v>0</v>
      </c>
      <c r="V244" s="18">
        <f t="shared" ca="1" si="558"/>
        <v>0</v>
      </c>
      <c r="W244" s="18">
        <f t="shared" ca="1" si="558"/>
        <v>140249.99999999994</v>
      </c>
      <c r="X244" s="18">
        <f t="shared" ca="1" si="558"/>
        <v>140249.99999999994</v>
      </c>
      <c r="Y244" s="18">
        <f t="shared" ca="1" si="558"/>
        <v>140249.99999999994</v>
      </c>
      <c r="Z244" s="18">
        <f t="shared" ca="1" si="558"/>
        <v>140249.99999999994</v>
      </c>
      <c r="AA244" s="18">
        <f t="shared" ca="1" si="558"/>
        <v>282807.78493150673</v>
      </c>
      <c r="AB244" s="18">
        <f t="shared" ca="1" si="558"/>
        <v>280690.56225008151</v>
      </c>
      <c r="AC244" s="18">
        <f t="shared" ca="1" si="558"/>
        <v>283686.29777688265</v>
      </c>
      <c r="AD244" s="18">
        <f t="shared" ca="1" si="558"/>
        <v>286512.38517317921</v>
      </c>
      <c r="AE244" s="18">
        <f t="shared" ca="1" si="558"/>
        <v>286139.60600208328</v>
      </c>
      <c r="AF244" s="18">
        <f t="shared" ca="1" si="558"/>
        <v>117310.97729442059</v>
      </c>
      <c r="AG244" s="18">
        <f t="shared" ca="1" si="558"/>
        <v>118920.85286368738</v>
      </c>
      <c r="AH244" s="18">
        <f t="shared" ca="1" si="558"/>
        <v>119668.30758964986</v>
      </c>
      <c r="AI244" s="18">
        <f ca="1">AI228-AI242</f>
        <v>117010.75004313095</v>
      </c>
      <c r="AJ244" s="18">
        <f t="shared" ca="1" si="558"/>
        <v>112972.34356278769</v>
      </c>
      <c r="AK244" s="18">
        <f t="shared" ca="1" si="558"/>
        <v>115124.12415518641</v>
      </c>
      <c r="AL244" s="18">
        <f t="shared" ca="1" si="558"/>
        <v>116384.66832927038</v>
      </c>
      <c r="AM244" s="18">
        <f t="shared" ca="1" si="558"/>
        <v>114138.2508656003</v>
      </c>
      <c r="AN244" s="18">
        <f t="shared" ca="1" si="558"/>
        <v>110283.14304710645</v>
      </c>
      <c r="AO244" s="18">
        <f t="shared" ca="1" si="558"/>
        <v>112620.22801308736</v>
      </c>
      <c r="AP244" s="18">
        <f t="shared" ref="AP244:BU244" ca="1" si="559">AP228-AP242</f>
        <v>114579.44553921744</v>
      </c>
      <c r="AQ244" s="18">
        <f ca="1">AQ228-AQ242</f>
        <v>113049.93767899554</v>
      </c>
      <c r="AR244" s="18">
        <f t="shared" ca="1" si="559"/>
        <v>109925.88057273271</v>
      </c>
      <c r="AS244" s="18">
        <f t="shared" ca="1" si="559"/>
        <v>113001.97328089195</v>
      </c>
      <c r="AT244" s="18">
        <f t="shared" ca="1" si="559"/>
        <v>114978.71676874271</v>
      </c>
      <c r="AU244" s="18">
        <f t="shared" ca="1" si="559"/>
        <v>113534.92454708333</v>
      </c>
      <c r="AV244" s="18">
        <f t="shared" ca="1" si="559"/>
        <v>110529.22063064604</v>
      </c>
      <c r="AW244" s="18">
        <f t="shared" ca="1" si="559"/>
        <v>113720.52387320308</v>
      </c>
      <c r="AX244" s="18">
        <f t="shared" ca="1" si="559"/>
        <v>115984.4761394253</v>
      </c>
      <c r="AY244" s="18">
        <f t="shared" ca="1" si="559"/>
        <v>114759.40083603072</v>
      </c>
      <c r="AZ244" s="18">
        <f t="shared" ca="1" si="559"/>
        <v>111946.81853054353</v>
      </c>
      <c r="BA244" s="18">
        <f t="shared" ca="1" si="559"/>
        <v>115332.17613014986</v>
      </c>
      <c r="BB244" s="18">
        <f t="shared" ca="1" si="559"/>
        <v>117804.12872876978</v>
      </c>
      <c r="BC244" s="18">
        <f t="shared" ca="1" si="559"/>
        <v>116791.92302858218</v>
      </c>
      <c r="BD244" s="18">
        <f t="shared" ca="1" si="559"/>
        <v>114197.30184246472</v>
      </c>
      <c r="BE244" s="18">
        <f t="shared" ca="1" si="559"/>
        <v>117801.95541642612</v>
      </c>
      <c r="BF244" s="18">
        <f t="shared" ca="1" si="559"/>
        <v>120487.51394965802</v>
      </c>
      <c r="BG244" s="18">
        <f t="shared" ca="1" si="559"/>
        <v>119704.0537811619</v>
      </c>
      <c r="BH244" s="18">
        <f t="shared" ca="1" si="559"/>
        <v>117338.7170571239</v>
      </c>
      <c r="BI244" s="18">
        <f t="shared" ca="1" si="559"/>
        <v>121174.15073139087</v>
      </c>
      <c r="BJ244" s="18">
        <f t="shared" ca="1" si="559"/>
        <v>123995.71873585164</v>
      </c>
      <c r="BK244" s="18">
        <f t="shared" ca="1" si="559"/>
        <v>123521.03949643578</v>
      </c>
      <c r="BL244" s="18">
        <f t="shared" ca="1" si="559"/>
        <v>121406.23705113278</v>
      </c>
      <c r="BM244" s="18">
        <f t="shared" ca="1" si="559"/>
        <v>125493.97472282179</v>
      </c>
      <c r="BN244" s="18">
        <f t="shared" ca="1" si="559"/>
        <v>130295.12195330294</v>
      </c>
      <c r="BO244" s="18">
        <f t="shared" ca="1" si="559"/>
        <v>131252.80465699517</v>
      </c>
      <c r="BP244" s="18">
        <f t="shared" ca="1" si="559"/>
        <v>130527.7044247782</v>
      </c>
      <c r="BQ244" s="18">
        <f t="shared" ca="1" si="559"/>
        <v>136579.27513525946</v>
      </c>
      <c r="BR244" s="18">
        <f t="shared" ca="1" si="559"/>
        <v>141759.71080973968</v>
      </c>
      <c r="BS244" s="18">
        <f t="shared" ca="1" si="559"/>
        <v>143224.66420379258</v>
      </c>
      <c r="BT244" s="18">
        <f t="shared" ca="1" si="559"/>
        <v>142970.75464276594</v>
      </c>
      <c r="BU244" s="18">
        <f t="shared" ca="1" si="559"/>
        <v>149715.82186738169</v>
      </c>
      <c r="BV244" s="18">
        <f t="shared" ref="BV244:DA244" ca="1" si="560">BV228-BV242</f>
        <v>155508.94759814921</v>
      </c>
      <c r="BW244" s="18">
        <f t="shared" ca="1" si="560"/>
        <v>157520.90684695571</v>
      </c>
      <c r="BX244" s="18">
        <f t="shared" ca="1" si="560"/>
        <v>157775.9757661843</v>
      </c>
      <c r="BY244" s="18">
        <f t="shared" ca="1" si="560"/>
        <v>165256.71422123903</v>
      </c>
      <c r="BZ244" s="18">
        <f t="shared" ca="1" si="560"/>
        <v>171676.75035970262</v>
      </c>
      <c r="CA244" s="18">
        <f t="shared" ca="1" si="560"/>
        <v>174262.459238779</v>
      </c>
      <c r="CB244" s="18">
        <f t="shared" ca="1" si="560"/>
        <v>175070.9701907972</v>
      </c>
      <c r="CC244" s="18">
        <f t="shared" ca="1" si="560"/>
        <v>183339.65009570081</v>
      </c>
      <c r="CD244" s="18">
        <f t="shared" ca="1" si="560"/>
        <v>190565.00659943657</v>
      </c>
      <c r="CE244" s="18">
        <f t="shared" ca="1" si="560"/>
        <v>193795.65677703428</v>
      </c>
      <c r="CF244" s="18">
        <f t="shared" ca="1" si="560"/>
        <v>195176.03923492547</v>
      </c>
      <c r="CG244" s="18">
        <f t="shared" ca="1" si="560"/>
        <v>204512.29605327867</v>
      </c>
      <c r="CH244" s="18">
        <f t="shared" ca="1" si="560"/>
        <v>204596.02645088593</v>
      </c>
      <c r="CI244" s="18">
        <f t="shared" ca="1" si="560"/>
        <v>203655.47890596918</v>
      </c>
      <c r="CJ244" s="18">
        <f t="shared" ca="1" si="560"/>
        <v>201943.02389341898</v>
      </c>
      <c r="CK244" s="18">
        <f t="shared" ca="1" si="560"/>
        <v>203288.89047077089</v>
      </c>
      <c r="CL244" s="18">
        <f t="shared" ca="1" si="560"/>
        <v>204407.52536593215</v>
      </c>
      <c r="CM244" s="18">
        <f t="shared" ca="1" si="560"/>
        <v>203733.18783908599</v>
      </c>
      <c r="CN244" s="18">
        <f t="shared" ca="1" si="560"/>
        <v>202229.8718881738</v>
      </c>
      <c r="CO244" s="18">
        <f t="shared" ca="1" si="560"/>
        <v>203866.07689266512</v>
      </c>
      <c r="CP244" s="18">
        <f t="shared" ca="1" si="560"/>
        <v>205169.12636736582</v>
      </c>
      <c r="CQ244" s="18">
        <f t="shared" ca="1" si="560"/>
        <v>204668.05017057882</v>
      </c>
      <c r="CR244" s="18">
        <f t="shared" ca="1" si="560"/>
        <v>203373.16730150729</v>
      </c>
      <c r="CS244" s="18">
        <f t="shared" ca="1" si="560"/>
        <v>205287.30667811446</v>
      </c>
      <c r="CT244" s="18">
        <f t="shared" ca="1" si="560"/>
        <v>207078.63881288283</v>
      </c>
      <c r="CU244" s="18">
        <f t="shared" ca="1" si="560"/>
        <v>206964.35242804099</v>
      </c>
      <c r="CV244" s="18">
        <f t="shared" ca="1" si="560"/>
        <v>206007.24195014412</v>
      </c>
      <c r="CW244" s="18">
        <f t="shared" ca="1" si="560"/>
        <v>208445.02034436684</v>
      </c>
      <c r="CX244" s="18">
        <f t="shared" ca="1" si="560"/>
        <v>210393.15202749736</v>
      </c>
      <c r="CY244" s="18">
        <f t="shared" ca="1" si="560"/>
        <v>207784.80739726016</v>
      </c>
      <c r="CZ244" s="18">
        <f t="shared" ca="1" si="560"/>
        <v>204668.27321917799</v>
      </c>
      <c r="DA244" s="18">
        <f t="shared" ca="1" si="560"/>
        <v>201551.73904109577</v>
      </c>
      <c r="DB244" s="18">
        <f t="shared" ref="DB244:EG244" ca="1" si="561">DB228-DB242</f>
        <v>198435.20486301358</v>
      </c>
      <c r="DC244" s="18">
        <f t="shared" ca="1" si="561"/>
        <v>195318.67068493142</v>
      </c>
      <c r="DD244" s="18">
        <f t="shared" ca="1" si="561"/>
        <v>192202.1365068492</v>
      </c>
      <c r="DE244" s="18">
        <f t="shared" ca="1" si="561"/>
        <v>189085.592328767</v>
      </c>
      <c r="DF244" s="18">
        <f t="shared" ca="1" si="561"/>
        <v>185969.04815068483</v>
      </c>
      <c r="DG244" s="18">
        <f t="shared" ca="1" si="561"/>
        <v>182852.51397260261</v>
      </c>
      <c r="DH244" s="18">
        <f t="shared" ca="1" si="561"/>
        <v>179735.96979452044</v>
      </c>
      <c r="DI244" s="18">
        <f t="shared" ca="1" si="561"/>
        <v>176619.43561643825</v>
      </c>
      <c r="DJ244" s="18">
        <f t="shared" ca="1" si="561"/>
        <v>173502.90143835606</v>
      </c>
      <c r="DK244" s="18">
        <f t="shared" ca="1" si="561"/>
        <v>170386.36726027387</v>
      </c>
      <c r="DL244" s="18">
        <f t="shared" ca="1" si="561"/>
        <v>167270.37308219168</v>
      </c>
      <c r="DM244" s="18">
        <f t="shared" ca="1" si="561"/>
        <v>164158.76890410946</v>
      </c>
      <c r="DN244" s="18">
        <f t="shared" ca="1" si="561"/>
        <v>161047.16472602729</v>
      </c>
      <c r="DO244" s="18">
        <f t="shared" ca="1" si="561"/>
        <v>157935.5705479451</v>
      </c>
      <c r="DP244" s="18">
        <f t="shared" ca="1" si="561"/>
        <v>154823.9663698629</v>
      </c>
      <c r="DQ244" s="18">
        <f t="shared" ca="1" si="561"/>
        <v>151712.37219178071</v>
      </c>
      <c r="DR244" s="18">
        <f t="shared" ca="1" si="561"/>
        <v>148600.76801369851</v>
      </c>
      <c r="DS244" s="18">
        <f t="shared" ca="1" si="561"/>
        <v>145489.16383561635</v>
      </c>
      <c r="DT244" s="18">
        <f t="shared" ca="1" si="561"/>
        <v>142377.55965753415</v>
      </c>
      <c r="DU244" s="18">
        <f t="shared" ca="1" si="561"/>
        <v>139265.95547945192</v>
      </c>
      <c r="DV244" s="18">
        <f t="shared" ca="1" si="561"/>
        <v>136154.35130136975</v>
      </c>
      <c r="DW244" s="18">
        <f t="shared" ca="1" si="561"/>
        <v>133042.74712328755</v>
      </c>
      <c r="DX244" s="18">
        <f t="shared" ca="1" si="561"/>
        <v>129931.14294520536</v>
      </c>
      <c r="DY244" s="18">
        <f t="shared" ca="1" si="561"/>
        <v>126819.53876712317</v>
      </c>
      <c r="DZ244" s="18">
        <f t="shared" ca="1" si="561"/>
        <v>123707.94458904097</v>
      </c>
      <c r="EA244" s="18">
        <f t="shared" ca="1" si="561"/>
        <v>120596.3404109588</v>
      </c>
      <c r="EB244" s="18">
        <f t="shared" ca="1" si="561"/>
        <v>117484.73623287659</v>
      </c>
      <c r="EC244" s="18">
        <f t="shared" ca="1" si="561"/>
        <v>114373.1420547944</v>
      </c>
      <c r="ED244" s="18">
        <f t="shared" ca="1" si="561"/>
        <v>111261.5378767122</v>
      </c>
      <c r="EE244" s="18">
        <f t="shared" ca="1" si="561"/>
        <v>108149.93369863</v>
      </c>
      <c r="EF244" s="18">
        <f t="shared" ca="1" si="561"/>
        <v>105038.32952054782</v>
      </c>
      <c r="EG244" s="18">
        <f t="shared" ca="1" si="561"/>
        <v>101926.72534246564</v>
      </c>
      <c r="EH244" s="18">
        <f t="shared" ref="EH244:FR244" ca="1" si="562">EH228-EH242</f>
        <v>98815.121164383425</v>
      </c>
      <c r="EI244" s="18">
        <f t="shared" ca="1" si="562"/>
        <v>95703.516986301242</v>
      </c>
      <c r="EJ244" s="18">
        <f t="shared" ca="1" si="562"/>
        <v>92591.912808219058</v>
      </c>
      <c r="EK244" s="18">
        <f t="shared" ca="1" si="562"/>
        <v>89480.30863013686</v>
      </c>
      <c r="EL244" s="18">
        <f t="shared" ca="1" si="562"/>
        <v>86368.704452054662</v>
      </c>
      <c r="EM244" s="18">
        <f t="shared" ca="1" si="562"/>
        <v>83257.100273972479</v>
      </c>
      <c r="EN244" s="18">
        <f t="shared" ca="1" si="562"/>
        <v>80145.496095890281</v>
      </c>
      <c r="EO244" s="18">
        <f t="shared" ca="1" si="562"/>
        <v>77033.891917808083</v>
      </c>
      <c r="EP244" s="18">
        <f t="shared" ca="1" si="562"/>
        <v>73922.2877397259</v>
      </c>
      <c r="EQ244" s="18">
        <f t="shared" ca="1" si="562"/>
        <v>70810.693561643711</v>
      </c>
      <c r="ER244" s="18">
        <f t="shared" ca="1" si="562"/>
        <v>67699.089383561513</v>
      </c>
      <c r="ES244" s="18">
        <f t="shared" ca="1" si="562"/>
        <v>64587.485205479315</v>
      </c>
      <c r="ET244" s="18">
        <f t="shared" ca="1" si="562"/>
        <v>61475.881027397132</v>
      </c>
      <c r="EU244" s="18">
        <f t="shared" ca="1" si="562"/>
        <v>58364.276849314942</v>
      </c>
      <c r="EV244" s="18">
        <f t="shared" ca="1" si="562"/>
        <v>55252.672671232744</v>
      </c>
      <c r="EW244" s="18">
        <f t="shared" ca="1" si="562"/>
        <v>52141.06849315056</v>
      </c>
      <c r="EX244" s="18">
        <f t="shared" ca="1" si="562"/>
        <v>49029.464315068362</v>
      </c>
      <c r="EY244" s="18">
        <f t="shared" ca="1" si="562"/>
        <v>45917.870136986174</v>
      </c>
      <c r="EZ244" s="18">
        <f t="shared" ca="1" si="562"/>
        <v>42806.265958903976</v>
      </c>
      <c r="FA244" s="18">
        <f t="shared" ca="1" si="562"/>
        <v>39694.661780821792</v>
      </c>
      <c r="FB244" s="18">
        <f t="shared" ca="1" si="562"/>
        <v>36583.057602739595</v>
      </c>
      <c r="FC244" s="18">
        <f t="shared" ca="1" si="562"/>
        <v>33471.453424657404</v>
      </c>
      <c r="FD244" s="18">
        <f t="shared" ca="1" si="562"/>
        <v>30359.84924657521</v>
      </c>
      <c r="FE244" s="18">
        <f t="shared" ca="1" si="562"/>
        <v>27248.255068493017</v>
      </c>
      <c r="FF244" s="18">
        <f t="shared" ca="1" si="562"/>
        <v>24136.650890410827</v>
      </c>
      <c r="FG244" s="18">
        <f t="shared" ca="1" si="562"/>
        <v>21025.056712328638</v>
      </c>
      <c r="FH244" s="18">
        <f t="shared" ca="1" si="562"/>
        <v>17913.452534246448</v>
      </c>
      <c r="FI244" s="18">
        <f t="shared" ca="1" si="562"/>
        <v>14801.848356164255</v>
      </c>
      <c r="FJ244" s="18">
        <f t="shared" ca="1" si="562"/>
        <v>11690.244178082063</v>
      </c>
      <c r="FK244" s="18">
        <f t="shared" ca="1" si="562"/>
        <v>8578.6499999999905</v>
      </c>
      <c r="FL244" s="18">
        <f t="shared" ca="1" si="562"/>
        <v>8578.6499999999905</v>
      </c>
      <c r="FM244" s="18">
        <f t="shared" ca="1" si="562"/>
        <v>8578.6499999999905</v>
      </c>
      <c r="FN244" s="18">
        <f t="shared" ca="1" si="562"/>
        <v>8578.6499999999905</v>
      </c>
      <c r="FO244" s="18">
        <f t="shared" ca="1" si="562"/>
        <v>8578.6499999999905</v>
      </c>
      <c r="FP244" s="18">
        <f t="shared" ca="1" si="562"/>
        <v>8578.6499999999905</v>
      </c>
      <c r="FQ244" s="18">
        <f t="shared" ca="1" si="562"/>
        <v>8578.6499999999905</v>
      </c>
      <c r="FR244" s="18">
        <f t="shared" ca="1" si="562"/>
        <v>8578.6499999999905</v>
      </c>
    </row>
    <row r="245" spans="2:174"/>
    <row r="246" spans="2:174">
      <c r="B246" s="30" t="s">
        <v>447</v>
      </c>
    </row>
    <row r="247" spans="2:174">
      <c r="C247" t="s">
        <v>469</v>
      </c>
      <c r="J247" s="18">
        <f t="shared" ref="J247:AO247" ca="1" si="563">J1186</f>
        <v>0</v>
      </c>
      <c r="K247" s="18">
        <f t="shared" ca="1" si="563"/>
        <v>0</v>
      </c>
      <c r="L247" s="18">
        <f t="shared" ca="1" si="563"/>
        <v>0</v>
      </c>
      <c r="M247" s="18">
        <f t="shared" ca="1" si="563"/>
        <v>0</v>
      </c>
      <c r="N247" s="18">
        <f t="shared" ca="1" si="563"/>
        <v>0</v>
      </c>
      <c r="O247" s="18">
        <f t="shared" ca="1" si="563"/>
        <v>0</v>
      </c>
      <c r="P247" s="18">
        <f t="shared" ca="1" si="563"/>
        <v>0</v>
      </c>
      <c r="Q247" s="18">
        <f t="shared" ca="1" si="563"/>
        <v>0</v>
      </c>
      <c r="R247" s="18">
        <f t="shared" ca="1" si="563"/>
        <v>0</v>
      </c>
      <c r="S247" s="18">
        <f t="shared" ca="1" si="563"/>
        <v>0</v>
      </c>
      <c r="T247" s="18">
        <f t="shared" ca="1" si="563"/>
        <v>0</v>
      </c>
      <c r="U247" s="18">
        <f ca="1">U1186</f>
        <v>0</v>
      </c>
      <c r="V247" s="18">
        <f t="shared" ca="1" si="563"/>
        <v>0</v>
      </c>
      <c r="W247" s="18">
        <f t="shared" ca="1" si="563"/>
        <v>140249.99999999994</v>
      </c>
      <c r="X247" s="18">
        <f t="shared" ca="1" si="563"/>
        <v>140249.99999999994</v>
      </c>
      <c r="Y247" s="18">
        <f t="shared" ca="1" si="563"/>
        <v>140249.99999999994</v>
      </c>
      <c r="Z247" s="18">
        <f t="shared" ca="1" si="563"/>
        <v>140249.99999999994</v>
      </c>
      <c r="AA247" s="18">
        <f t="shared" ca="1" si="563"/>
        <v>282807.78493150673</v>
      </c>
      <c r="AB247" s="18">
        <f t="shared" ca="1" si="563"/>
        <v>282086.77286151086</v>
      </c>
      <c r="AC247" s="18">
        <f t="shared" ca="1" si="563"/>
        <v>279935.03991766513</v>
      </c>
      <c r="AD247" s="18">
        <f t="shared" ca="1" si="563"/>
        <v>278438.569709929</v>
      </c>
      <c r="AE247" s="18">
        <f t="shared" ca="1" si="563"/>
        <v>277798.59401909309</v>
      </c>
      <c r="AF247" s="18">
        <f t="shared" ca="1" si="563"/>
        <v>116075.29815569124</v>
      </c>
      <c r="AG247" s="18">
        <f t="shared" ca="1" si="563"/>
        <v>114031.65217215089</v>
      </c>
      <c r="AH247" s="18">
        <f t="shared" ca="1" si="563"/>
        <v>112171.51750363113</v>
      </c>
      <c r="AI247" s="18">
        <f t="shared" ca="1" si="563"/>
        <v>111178.46984021837</v>
      </c>
      <c r="AJ247" s="18">
        <f t="shared" ca="1" si="563"/>
        <v>110509.74845007094</v>
      </c>
      <c r="AK247" s="18">
        <f t="shared" ca="1" si="563"/>
        <v>108420.89038476188</v>
      </c>
      <c r="AL247" s="18">
        <f t="shared" ca="1" si="563"/>
        <v>106492.67924006612</v>
      </c>
      <c r="AM247" s="18">
        <f t="shared" ca="1" si="563"/>
        <v>105452.6773682459</v>
      </c>
      <c r="AN247" s="18">
        <f t="shared" ca="1" si="563"/>
        <v>104793.32303467971</v>
      </c>
      <c r="AO247" s="18">
        <f t="shared" ca="1" si="563"/>
        <v>102712.44163634135</v>
      </c>
      <c r="AP247" s="18">
        <f t="shared" ref="AP247:BU247" ca="1" si="564">AP1186</f>
        <v>100783.69708068932</v>
      </c>
      <c r="AQ247" s="18">
        <f t="shared" ca="1" si="564"/>
        <v>99752.765647500579</v>
      </c>
      <c r="AR247" s="18">
        <f t="shared" ca="1" si="564"/>
        <v>99102.557945842462</v>
      </c>
      <c r="AS247" s="18">
        <f t="shared" ca="1" si="564"/>
        <v>97029.606512745508</v>
      </c>
      <c r="AT247" s="18">
        <f t="shared" ca="1" si="564"/>
        <v>95143.920125749442</v>
      </c>
      <c r="AU247" s="18">
        <f t="shared" ca="1" si="564"/>
        <v>94151.247978143845</v>
      </c>
      <c r="AV247" s="18">
        <f t="shared" ca="1" si="564"/>
        <v>93532.32031825975</v>
      </c>
      <c r="AW247" s="18">
        <f t="shared" ca="1" si="564"/>
        <v>91486.333926936815</v>
      </c>
      <c r="AX247" s="18">
        <f t="shared" ca="1" si="564"/>
        <v>89607.021392596667</v>
      </c>
      <c r="AY247" s="18">
        <f t="shared" ca="1" si="564"/>
        <v>88619.18360754181</v>
      </c>
      <c r="AZ247" s="18">
        <f t="shared" ca="1" si="564"/>
        <v>88012.494514172926</v>
      </c>
      <c r="BA247" s="18">
        <f t="shared" ca="1" si="564"/>
        <v>85977.273356031859</v>
      </c>
      <c r="BB247" s="18">
        <f t="shared" ca="1" si="564"/>
        <v>84108.239981179926</v>
      </c>
      <c r="BC247" s="18">
        <f t="shared" ca="1" si="564"/>
        <v>83130.672408752158</v>
      </c>
      <c r="BD247" s="18">
        <f t="shared" ca="1" si="564"/>
        <v>82534.341247815886</v>
      </c>
      <c r="BE247" s="18">
        <f t="shared" ca="1" si="564"/>
        <v>80508.101355440784</v>
      </c>
      <c r="BF247" s="18">
        <f t="shared" ca="1" si="564"/>
        <v>78651.86133741196</v>
      </c>
      <c r="BG247" s="18">
        <f t="shared" ca="1" si="564"/>
        <v>77684.800192501702</v>
      </c>
      <c r="BH247" s="18">
        <f t="shared" ca="1" si="564"/>
        <v>77098.719480041254</v>
      </c>
      <c r="BI247" s="18">
        <f t="shared" ca="1" si="564"/>
        <v>75081.366702808635</v>
      </c>
      <c r="BJ247" s="18">
        <f t="shared" ca="1" si="564"/>
        <v>73139.988066233098</v>
      </c>
      <c r="BK247" s="18">
        <f t="shared" ca="1" si="564"/>
        <v>72068.753669048034</v>
      </c>
      <c r="BL247" s="18">
        <f t="shared" ca="1" si="564"/>
        <v>71377.674350303758</v>
      </c>
      <c r="BM247" s="18">
        <f t="shared" ca="1" si="564"/>
        <v>69254.017966787302</v>
      </c>
      <c r="BN247" s="18">
        <f t="shared" ca="1" si="564"/>
        <v>66967.478464031519</v>
      </c>
      <c r="BO247" s="18">
        <f t="shared" ca="1" si="564"/>
        <v>65505.826735375493</v>
      </c>
      <c r="BP247" s="18">
        <f t="shared" ca="1" si="564"/>
        <v>64490.21300091283</v>
      </c>
      <c r="BQ247" s="18">
        <f t="shared" ca="1" si="564"/>
        <v>61930.002544437033</v>
      </c>
      <c r="BR247" s="18">
        <f t="shared" ca="1" si="564"/>
        <v>59265.509394714332</v>
      </c>
      <c r="BS247" s="18">
        <f t="shared" ca="1" si="564"/>
        <v>57756.039216920239</v>
      </c>
      <c r="BT247" s="18">
        <f t="shared" ca="1" si="564"/>
        <v>56704.603193613773</v>
      </c>
      <c r="BU247" s="18">
        <f t="shared" ca="1" si="564"/>
        <v>54089.421380264146</v>
      </c>
      <c r="BV247" s="18">
        <f t="shared" ref="BV247:DA247" ca="1" si="565">BV1186</f>
        <v>51315.414443680173</v>
      </c>
      <c r="BW247" s="18">
        <f t="shared" ca="1" si="565"/>
        <v>49755.581594324132</v>
      </c>
      <c r="BX247" s="18">
        <f t="shared" ca="1" si="565"/>
        <v>48666.502069054404</v>
      </c>
      <c r="BY247" s="18">
        <f t="shared" ca="1" si="565"/>
        <v>45995.630051347151</v>
      </c>
      <c r="BZ247" s="18">
        <f t="shared" ca="1" si="565"/>
        <v>43115.216719736243</v>
      </c>
      <c r="CA247" s="18">
        <f t="shared" ca="1" si="565"/>
        <v>41506.619927162741</v>
      </c>
      <c r="CB247" s="18">
        <f t="shared" ca="1" si="565"/>
        <v>40377.035040426344</v>
      </c>
      <c r="CC247" s="18">
        <f t="shared" ca="1" si="565"/>
        <v>37648.375223425443</v>
      </c>
      <c r="CD247" s="18">
        <f t="shared" ca="1" si="565"/>
        <v>34734.451752939218</v>
      </c>
      <c r="CE247" s="18">
        <f t="shared" ca="1" si="565"/>
        <v>33084.361040208511</v>
      </c>
      <c r="CF247" s="18">
        <f t="shared" ca="1" si="565"/>
        <v>31916.651100112031</v>
      </c>
      <c r="CG247" s="18">
        <f t="shared" ca="1" si="565"/>
        <v>29386.462165564313</v>
      </c>
      <c r="CH247" s="18">
        <f t="shared" ca="1" si="565"/>
        <v>20649.917755803508</v>
      </c>
      <c r="CI247" s="18">
        <f t="shared" ca="1" si="565"/>
        <v>15638.591790529226</v>
      </c>
      <c r="CJ247" s="18">
        <f t="shared" ca="1" si="565"/>
        <v>12055.316767270404</v>
      </c>
      <c r="CK247" s="18">
        <f t="shared" ca="1" si="565"/>
        <v>2999.7424593203687</v>
      </c>
      <c r="CL247" s="18">
        <f t="shared" ca="1" si="565"/>
        <v>0</v>
      </c>
      <c r="CM247" s="18">
        <f t="shared" ca="1" si="565"/>
        <v>0</v>
      </c>
      <c r="CN247" s="18">
        <f t="shared" ca="1" si="565"/>
        <v>0</v>
      </c>
      <c r="CO247" s="18">
        <f t="shared" ca="1" si="565"/>
        <v>0</v>
      </c>
      <c r="CP247" s="18">
        <f t="shared" ca="1" si="565"/>
        <v>0</v>
      </c>
      <c r="CQ247" s="18">
        <f t="shared" ca="1" si="565"/>
        <v>0</v>
      </c>
      <c r="CR247" s="18">
        <f t="shared" ca="1" si="565"/>
        <v>0</v>
      </c>
      <c r="CS247" s="18">
        <f t="shared" ca="1" si="565"/>
        <v>0</v>
      </c>
      <c r="CT247" s="18">
        <f t="shared" ca="1" si="565"/>
        <v>0</v>
      </c>
      <c r="CU247" s="18">
        <f t="shared" ca="1" si="565"/>
        <v>0</v>
      </c>
      <c r="CV247" s="18">
        <f t="shared" ca="1" si="565"/>
        <v>0</v>
      </c>
      <c r="CW247" s="18">
        <f t="shared" ca="1" si="565"/>
        <v>0</v>
      </c>
      <c r="CX247" s="18">
        <f t="shared" ca="1" si="565"/>
        <v>0</v>
      </c>
      <c r="CY247" s="18">
        <f t="shared" ca="1" si="565"/>
        <v>0</v>
      </c>
      <c r="CZ247" s="18">
        <f t="shared" ca="1" si="565"/>
        <v>0</v>
      </c>
      <c r="DA247" s="18">
        <f t="shared" ca="1" si="565"/>
        <v>0</v>
      </c>
      <c r="DB247" s="18">
        <f t="shared" ref="DB247:EG247" ca="1" si="566">DB1186</f>
        <v>0</v>
      </c>
      <c r="DC247" s="18">
        <f t="shared" ca="1" si="566"/>
        <v>0</v>
      </c>
      <c r="DD247" s="18">
        <f t="shared" ca="1" si="566"/>
        <v>0</v>
      </c>
      <c r="DE247" s="18">
        <f t="shared" ca="1" si="566"/>
        <v>0</v>
      </c>
      <c r="DF247" s="18">
        <f t="shared" ca="1" si="566"/>
        <v>0</v>
      </c>
      <c r="DG247" s="18">
        <f t="shared" ca="1" si="566"/>
        <v>0</v>
      </c>
      <c r="DH247" s="18">
        <f t="shared" ca="1" si="566"/>
        <v>0</v>
      </c>
      <c r="DI247" s="18">
        <f t="shared" ca="1" si="566"/>
        <v>0</v>
      </c>
      <c r="DJ247" s="18">
        <f t="shared" ca="1" si="566"/>
        <v>0</v>
      </c>
      <c r="DK247" s="18">
        <f t="shared" ca="1" si="566"/>
        <v>0</v>
      </c>
      <c r="DL247" s="18">
        <f t="shared" ca="1" si="566"/>
        <v>0</v>
      </c>
      <c r="DM247" s="18">
        <f t="shared" ca="1" si="566"/>
        <v>0</v>
      </c>
      <c r="DN247" s="18">
        <f t="shared" ca="1" si="566"/>
        <v>0</v>
      </c>
      <c r="DO247" s="18">
        <f t="shared" ca="1" si="566"/>
        <v>0</v>
      </c>
      <c r="DP247" s="18">
        <f t="shared" ca="1" si="566"/>
        <v>0</v>
      </c>
      <c r="DQ247" s="18">
        <f t="shared" ca="1" si="566"/>
        <v>0</v>
      </c>
      <c r="DR247" s="18">
        <f t="shared" ca="1" si="566"/>
        <v>0</v>
      </c>
      <c r="DS247" s="18">
        <f t="shared" ca="1" si="566"/>
        <v>0</v>
      </c>
      <c r="DT247" s="18">
        <f t="shared" ca="1" si="566"/>
        <v>0</v>
      </c>
      <c r="DU247" s="18">
        <f t="shared" ca="1" si="566"/>
        <v>0</v>
      </c>
      <c r="DV247" s="18">
        <f t="shared" ca="1" si="566"/>
        <v>0</v>
      </c>
      <c r="DW247" s="18">
        <f t="shared" ca="1" si="566"/>
        <v>0</v>
      </c>
      <c r="DX247" s="18">
        <f t="shared" ca="1" si="566"/>
        <v>0</v>
      </c>
      <c r="DY247" s="18">
        <f t="shared" ca="1" si="566"/>
        <v>0</v>
      </c>
      <c r="DZ247" s="18">
        <f t="shared" ca="1" si="566"/>
        <v>0</v>
      </c>
      <c r="EA247" s="18">
        <f t="shared" ca="1" si="566"/>
        <v>0</v>
      </c>
      <c r="EB247" s="18">
        <f t="shared" ca="1" si="566"/>
        <v>0</v>
      </c>
      <c r="EC247" s="18">
        <f t="shared" ca="1" si="566"/>
        <v>0</v>
      </c>
      <c r="ED247" s="18">
        <f t="shared" ca="1" si="566"/>
        <v>0</v>
      </c>
      <c r="EE247" s="18">
        <f t="shared" ca="1" si="566"/>
        <v>0</v>
      </c>
      <c r="EF247" s="18">
        <f t="shared" ca="1" si="566"/>
        <v>0</v>
      </c>
      <c r="EG247" s="18">
        <f t="shared" ca="1" si="566"/>
        <v>0</v>
      </c>
      <c r="EH247" s="18">
        <f t="shared" ref="EH247:FM247" ca="1" si="567">EH1186</f>
        <v>0</v>
      </c>
      <c r="EI247" s="18">
        <f t="shared" ca="1" si="567"/>
        <v>0</v>
      </c>
      <c r="EJ247" s="18">
        <f t="shared" ca="1" si="567"/>
        <v>0</v>
      </c>
      <c r="EK247" s="18">
        <f t="shared" ca="1" si="567"/>
        <v>0</v>
      </c>
      <c r="EL247" s="18">
        <f t="shared" ca="1" si="567"/>
        <v>0</v>
      </c>
      <c r="EM247" s="18">
        <f t="shared" ca="1" si="567"/>
        <v>0</v>
      </c>
      <c r="EN247" s="18">
        <f t="shared" ca="1" si="567"/>
        <v>0</v>
      </c>
      <c r="EO247" s="18">
        <f t="shared" ca="1" si="567"/>
        <v>0</v>
      </c>
      <c r="EP247" s="18">
        <f t="shared" ca="1" si="567"/>
        <v>0</v>
      </c>
      <c r="EQ247" s="18">
        <f t="shared" ca="1" si="567"/>
        <v>0</v>
      </c>
      <c r="ER247" s="18">
        <f t="shared" ca="1" si="567"/>
        <v>0</v>
      </c>
      <c r="ES247" s="18">
        <f t="shared" ca="1" si="567"/>
        <v>0</v>
      </c>
      <c r="ET247" s="18">
        <f t="shared" ca="1" si="567"/>
        <v>0</v>
      </c>
      <c r="EU247" s="18">
        <f t="shared" ca="1" si="567"/>
        <v>0</v>
      </c>
      <c r="EV247" s="18">
        <f t="shared" ca="1" si="567"/>
        <v>0</v>
      </c>
      <c r="EW247" s="18">
        <f t="shared" ca="1" si="567"/>
        <v>0</v>
      </c>
      <c r="EX247" s="18">
        <f t="shared" ca="1" si="567"/>
        <v>0</v>
      </c>
      <c r="EY247" s="18">
        <f t="shared" ca="1" si="567"/>
        <v>0</v>
      </c>
      <c r="EZ247" s="18">
        <f t="shared" ca="1" si="567"/>
        <v>0</v>
      </c>
      <c r="FA247" s="18">
        <f t="shared" ca="1" si="567"/>
        <v>0</v>
      </c>
      <c r="FB247" s="18">
        <f t="shared" ca="1" si="567"/>
        <v>0</v>
      </c>
      <c r="FC247" s="18">
        <f t="shared" ca="1" si="567"/>
        <v>0</v>
      </c>
      <c r="FD247" s="18">
        <f t="shared" ca="1" si="567"/>
        <v>0</v>
      </c>
      <c r="FE247" s="18">
        <f t="shared" ca="1" si="567"/>
        <v>0</v>
      </c>
      <c r="FF247" s="18">
        <f t="shared" ca="1" si="567"/>
        <v>0</v>
      </c>
      <c r="FG247" s="18">
        <f t="shared" ca="1" si="567"/>
        <v>0</v>
      </c>
      <c r="FH247" s="18">
        <f t="shared" ca="1" si="567"/>
        <v>0</v>
      </c>
      <c r="FI247" s="18">
        <f t="shared" ca="1" si="567"/>
        <v>0</v>
      </c>
      <c r="FJ247" s="18">
        <f t="shared" ca="1" si="567"/>
        <v>0</v>
      </c>
      <c r="FK247" s="18">
        <f t="shared" ca="1" si="567"/>
        <v>0</v>
      </c>
      <c r="FL247" s="18">
        <f t="shared" ca="1" si="567"/>
        <v>0</v>
      </c>
      <c r="FM247" s="18">
        <f t="shared" ca="1" si="567"/>
        <v>0</v>
      </c>
      <c r="FN247" s="18">
        <f ca="1">FN1186</f>
        <v>0</v>
      </c>
      <c r="FO247" s="18">
        <f ca="1">FO1186</f>
        <v>0</v>
      </c>
      <c r="FP247" s="18">
        <f ca="1">FP1186</f>
        <v>0</v>
      </c>
      <c r="FQ247" s="18">
        <f ca="1">FQ1186</f>
        <v>0</v>
      </c>
      <c r="FR247" s="18">
        <f ca="1">FR1186</f>
        <v>0</v>
      </c>
    </row>
    <row r="248" spans="2:174">
      <c r="C248" t="s">
        <v>129</v>
      </c>
      <c r="J248" s="18">
        <f t="shared" ref="J248:AO248" ca="1" si="568">J217</f>
        <v>0</v>
      </c>
      <c r="K248" s="18">
        <f t="shared" ca="1" si="568"/>
        <v>0</v>
      </c>
      <c r="L248" s="18">
        <f t="shared" ca="1" si="568"/>
        <v>0</v>
      </c>
      <c r="M248" s="18">
        <f t="shared" ca="1" si="568"/>
        <v>0</v>
      </c>
      <c r="N248" s="18">
        <f t="shared" ca="1" si="568"/>
        <v>0</v>
      </c>
      <c r="O248" s="18">
        <f t="shared" ca="1" si="568"/>
        <v>0</v>
      </c>
      <c r="P248" s="18">
        <f t="shared" ca="1" si="568"/>
        <v>0</v>
      </c>
      <c r="Q248" s="18">
        <f t="shared" ca="1" si="568"/>
        <v>0</v>
      </c>
      <c r="R248" s="18">
        <f t="shared" ca="1" si="568"/>
        <v>0</v>
      </c>
      <c r="S248" s="18">
        <f t="shared" ca="1" si="568"/>
        <v>0</v>
      </c>
      <c r="T248" s="18">
        <f t="shared" ca="1" si="568"/>
        <v>0</v>
      </c>
      <c r="U248" s="18">
        <f t="shared" ca="1" si="568"/>
        <v>0</v>
      </c>
      <c r="V248" s="18">
        <f t="shared" ca="1" si="568"/>
        <v>0</v>
      </c>
      <c r="W248" s="18">
        <f t="shared" ca="1" si="568"/>
        <v>0</v>
      </c>
      <c r="X248" s="18">
        <f t="shared" ca="1" si="568"/>
        <v>0</v>
      </c>
      <c r="Y248" s="18">
        <f t="shared" ca="1" si="568"/>
        <v>0</v>
      </c>
      <c r="Z248" s="18">
        <f t="shared" ca="1" si="568"/>
        <v>0</v>
      </c>
      <c r="AA248" s="18">
        <f t="shared" ca="1" si="568"/>
        <v>0</v>
      </c>
      <c r="AB248" s="18">
        <f t="shared" ca="1" si="568"/>
        <v>-1396.2106114294006</v>
      </c>
      <c r="AC248" s="18">
        <f t="shared" ca="1" si="568"/>
        <v>3751.2578592175009</v>
      </c>
      <c r="AD248" s="18">
        <f t="shared" ca="1" si="568"/>
        <v>8073.8154632502519</v>
      </c>
      <c r="AE248" s="18">
        <f t="shared" ca="1" si="568"/>
        <v>8341.0119829900996</v>
      </c>
      <c r="AF248" s="18">
        <f t="shared" ca="1" si="568"/>
        <v>1235.6791387293333</v>
      </c>
      <c r="AG248" s="18">
        <f t="shared" ca="1" si="568"/>
        <v>4889.20069153646</v>
      </c>
      <c r="AH248" s="18">
        <f t="shared" ca="1" si="568"/>
        <v>7496.7900860187137</v>
      </c>
      <c r="AI248" s="18">
        <f t="shared" ca="1" si="568"/>
        <v>5832.2802029125496</v>
      </c>
      <c r="AJ248" s="18">
        <f t="shared" ca="1" si="568"/>
        <v>2462.5951127166991</v>
      </c>
      <c r="AK248" s="18">
        <f t="shared" ca="1" si="568"/>
        <v>6703.2337704245165</v>
      </c>
      <c r="AL248" s="18">
        <f t="shared" ca="1" si="568"/>
        <v>9891.9890892043077</v>
      </c>
      <c r="AM248" s="18">
        <f t="shared" ca="1" si="568"/>
        <v>8685.5734973544186</v>
      </c>
      <c r="AN248" s="18">
        <f t="shared" ca="1" si="568"/>
        <v>5489.8200124267169</v>
      </c>
      <c r="AO248" s="18">
        <f t="shared" ca="1" si="568"/>
        <v>9907.7863767459494</v>
      </c>
      <c r="AP248" s="18">
        <f t="shared" ref="AP248:BU248" ca="1" si="569">AP217</f>
        <v>13795.748458528051</v>
      </c>
      <c r="AQ248" s="18">
        <f t="shared" ca="1" si="569"/>
        <v>13297.172031494902</v>
      </c>
      <c r="AR248" s="18">
        <f t="shared" ca="1" si="569"/>
        <v>10823.322626890196</v>
      </c>
      <c r="AS248" s="18">
        <f t="shared" ca="1" si="569"/>
        <v>15972.366768146365</v>
      </c>
      <c r="AT248" s="18">
        <f t="shared" ca="1" si="569"/>
        <v>19834.796642993148</v>
      </c>
      <c r="AU248" s="18">
        <f t="shared" ca="1" si="569"/>
        <v>19383.67656893938</v>
      </c>
      <c r="AV248" s="18">
        <f t="shared" ca="1" si="569"/>
        <v>16996.900312386191</v>
      </c>
      <c r="AW248" s="18">
        <f t="shared" ca="1" si="569"/>
        <v>22234.189946266204</v>
      </c>
      <c r="AX248" s="18">
        <f t="shared" ca="1" si="569"/>
        <v>26377.454746828582</v>
      </c>
      <c r="AY248" s="18">
        <f t="shared" ca="1" si="569"/>
        <v>26140.2172284888</v>
      </c>
      <c r="AZ248" s="18">
        <f t="shared" ca="1" si="569"/>
        <v>23934.324016370538</v>
      </c>
      <c r="BA248" s="18">
        <f t="shared" ca="1" si="569"/>
        <v>29354.902774117916</v>
      </c>
      <c r="BB248" s="18">
        <f t="shared" ca="1" si="569"/>
        <v>33695.88874758975</v>
      </c>
      <c r="BC248" s="18">
        <f t="shared" ca="1" si="569"/>
        <v>33661.250619829931</v>
      </c>
      <c r="BD248" s="18">
        <f t="shared" ca="1" si="569"/>
        <v>31662.960594648761</v>
      </c>
      <c r="BE248" s="18">
        <f t="shared" ca="1" si="569"/>
        <v>37293.854060985228</v>
      </c>
      <c r="BF248" s="18">
        <f t="shared" ca="1" si="569"/>
        <v>41835.652612245955</v>
      </c>
      <c r="BG248" s="18">
        <f t="shared" ca="1" si="569"/>
        <v>42019.253588660104</v>
      </c>
      <c r="BH248" s="18">
        <f t="shared" ca="1" si="569"/>
        <v>40239.997577082548</v>
      </c>
      <c r="BI248" s="18">
        <f t="shared" ca="1" si="569"/>
        <v>46092.784028582166</v>
      </c>
      <c r="BJ248" s="18">
        <f t="shared" ca="1" si="569"/>
        <v>50855.730669618402</v>
      </c>
      <c r="BK248" s="18">
        <f t="shared" ca="1" si="569"/>
        <v>51452.28582738767</v>
      </c>
      <c r="BL248" s="18">
        <f t="shared" ca="1" si="569"/>
        <v>50028.562700828908</v>
      </c>
      <c r="BM248" s="18">
        <f t="shared" ca="1" si="569"/>
        <v>56239.9567560344</v>
      </c>
      <c r="BN248" s="18">
        <f t="shared" ca="1" si="569"/>
        <v>63327.64348927133</v>
      </c>
      <c r="BO248" s="18">
        <f t="shared" ca="1" si="569"/>
        <v>65746.977921619618</v>
      </c>
      <c r="BP248" s="18">
        <f t="shared" ca="1" si="569"/>
        <v>66037.491423865271</v>
      </c>
      <c r="BQ248" s="18">
        <f t="shared" ca="1" si="569"/>
        <v>74649.272590822336</v>
      </c>
      <c r="BR248" s="18">
        <f t="shared" ca="1" si="569"/>
        <v>82494.201415025251</v>
      </c>
      <c r="BS248" s="18">
        <f t="shared" ca="1" si="569"/>
        <v>85468.624986872252</v>
      </c>
      <c r="BT248" s="18">
        <f t="shared" ca="1" si="569"/>
        <v>86266.151449152123</v>
      </c>
      <c r="BU248" s="18">
        <f t="shared" ca="1" si="569"/>
        <v>95626.40048711744</v>
      </c>
      <c r="BV248" s="18">
        <f t="shared" ref="BV248:DA248" ca="1" si="570">BV217</f>
        <v>104193.53315446894</v>
      </c>
      <c r="BW248" s="18">
        <f t="shared" ca="1" si="570"/>
        <v>107765.32525263149</v>
      </c>
      <c r="BX248" s="18">
        <f t="shared" ca="1" si="570"/>
        <v>109109.47369712981</v>
      </c>
      <c r="BY248" s="18">
        <f t="shared" ca="1" si="570"/>
        <v>119261.08416989181</v>
      </c>
      <c r="BZ248" s="18">
        <f t="shared" ca="1" si="570"/>
        <v>128561.53363996631</v>
      </c>
      <c r="CA248" s="18">
        <f t="shared" ca="1" si="570"/>
        <v>132755.83931161615</v>
      </c>
      <c r="CB248" s="18">
        <f t="shared" ca="1" si="570"/>
        <v>134693.93515037076</v>
      </c>
      <c r="CC248" s="18">
        <f t="shared" ca="1" si="570"/>
        <v>145691.27487227527</v>
      </c>
      <c r="CD248" s="18">
        <f t="shared" ca="1" si="570"/>
        <v>155830.55484649725</v>
      </c>
      <c r="CE248" s="18">
        <f t="shared" ca="1" si="570"/>
        <v>160711.2957368257</v>
      </c>
      <c r="CF248" s="18">
        <f t="shared" ca="1" si="570"/>
        <v>163259.38813481331</v>
      </c>
      <c r="CG248" s="18">
        <f t="shared" ca="1" si="570"/>
        <v>175125.83388771422</v>
      </c>
      <c r="CH248" s="18">
        <f t="shared" ca="1" si="570"/>
        <v>183946.10869508231</v>
      </c>
      <c r="CI248" s="18">
        <f t="shared" ca="1" si="570"/>
        <v>188016.88711543989</v>
      </c>
      <c r="CJ248" s="18">
        <f t="shared" ca="1" si="570"/>
        <v>189887.70712614851</v>
      </c>
      <c r="CK248" s="18">
        <f t="shared" ca="1" si="570"/>
        <v>200289.14801145039</v>
      </c>
      <c r="CL248" s="18">
        <f t="shared" ca="1" si="570"/>
        <v>204407.52536593203</v>
      </c>
      <c r="CM248" s="18">
        <f t="shared" ca="1" si="570"/>
        <v>203733.18783908585</v>
      </c>
      <c r="CN248" s="18">
        <f t="shared" ca="1" si="570"/>
        <v>202229.87188817366</v>
      </c>
      <c r="CO248" s="18">
        <f t="shared" ca="1" si="570"/>
        <v>203866.07689266501</v>
      </c>
      <c r="CP248" s="18">
        <f t="shared" ca="1" si="570"/>
        <v>205169.12636736574</v>
      </c>
      <c r="CQ248" s="18">
        <f t="shared" ca="1" si="570"/>
        <v>204668.05017057867</v>
      </c>
      <c r="CR248" s="18">
        <f t="shared" ca="1" si="570"/>
        <v>203373.16730150717</v>
      </c>
      <c r="CS248" s="18">
        <f t="shared" ca="1" si="570"/>
        <v>205287.30667811434</v>
      </c>
      <c r="CT248" s="18">
        <f t="shared" ca="1" si="570"/>
        <v>207078.63881288274</v>
      </c>
      <c r="CU248" s="18">
        <f t="shared" ca="1" si="570"/>
        <v>206964.35242804087</v>
      </c>
      <c r="CV248" s="18">
        <f t="shared" ca="1" si="570"/>
        <v>206007.241950144</v>
      </c>
      <c r="CW248" s="18">
        <f t="shared" ca="1" si="570"/>
        <v>208445.02034436679</v>
      </c>
      <c r="CX248" s="18">
        <f t="shared" ca="1" si="570"/>
        <v>210393.15202749724</v>
      </c>
      <c r="CY248" s="18">
        <f t="shared" ca="1" si="570"/>
        <v>207784.8073972601</v>
      </c>
      <c r="CZ248" s="18">
        <f t="shared" ca="1" si="570"/>
        <v>204668.27321917791</v>
      </c>
      <c r="DA248" s="18">
        <f t="shared" ca="1" si="570"/>
        <v>201551.73904109572</v>
      </c>
      <c r="DB248" s="18">
        <f t="shared" ref="DB248:EG248" ca="1" si="571">DB217</f>
        <v>198435.20486301353</v>
      </c>
      <c r="DC248" s="18">
        <f t="shared" ca="1" si="571"/>
        <v>195318.67068493133</v>
      </c>
      <c r="DD248" s="18">
        <f t="shared" ca="1" si="571"/>
        <v>192202.13650684914</v>
      </c>
      <c r="DE248" s="18">
        <f t="shared" ca="1" si="571"/>
        <v>189085.59232876694</v>
      </c>
      <c r="DF248" s="18">
        <f t="shared" ca="1" si="571"/>
        <v>185969.04815068474</v>
      </c>
      <c r="DG248" s="18">
        <f t="shared" ca="1" si="571"/>
        <v>182852.51397260255</v>
      </c>
      <c r="DH248" s="18">
        <f t="shared" ca="1" si="571"/>
        <v>179735.96979452035</v>
      </c>
      <c r="DI248" s="18">
        <f t="shared" ca="1" si="571"/>
        <v>176619.43561643816</v>
      </c>
      <c r="DJ248" s="18">
        <f t="shared" ca="1" si="571"/>
        <v>173502.90143835597</v>
      </c>
      <c r="DK248" s="18">
        <f t="shared" ca="1" si="571"/>
        <v>170386.36726027378</v>
      </c>
      <c r="DL248" s="18">
        <f t="shared" ca="1" si="571"/>
        <v>167270.37308219157</v>
      </c>
      <c r="DM248" s="18">
        <f t="shared" ca="1" si="571"/>
        <v>164158.76890410937</v>
      </c>
      <c r="DN248" s="18">
        <f t="shared" ca="1" si="571"/>
        <v>161047.16472602717</v>
      </c>
      <c r="DO248" s="18">
        <f t="shared" ca="1" si="571"/>
        <v>157935.57054794498</v>
      </c>
      <c r="DP248" s="18">
        <f t="shared" ca="1" si="571"/>
        <v>154823.96636986281</v>
      </c>
      <c r="DQ248" s="18">
        <f t="shared" ca="1" si="571"/>
        <v>151712.37219178063</v>
      </c>
      <c r="DR248" s="18">
        <f t="shared" ca="1" si="571"/>
        <v>148600.76801369846</v>
      </c>
      <c r="DS248" s="18">
        <f t="shared" ca="1" si="571"/>
        <v>145489.16383561626</v>
      </c>
      <c r="DT248" s="18">
        <f t="shared" ca="1" si="571"/>
        <v>142377.55965753406</v>
      </c>
      <c r="DU248" s="18">
        <f t="shared" ca="1" si="571"/>
        <v>139265.95547945186</v>
      </c>
      <c r="DV248" s="18">
        <f t="shared" ca="1" si="571"/>
        <v>136154.35130136966</v>
      </c>
      <c r="DW248" s="18">
        <f t="shared" ca="1" si="571"/>
        <v>133042.74712328747</v>
      </c>
      <c r="DX248" s="18">
        <f t="shared" ca="1" si="571"/>
        <v>129931.14294520527</v>
      </c>
      <c r="DY248" s="18">
        <f t="shared" ca="1" si="571"/>
        <v>126819.5387671231</v>
      </c>
      <c r="DZ248" s="18">
        <f t="shared" ca="1" si="571"/>
        <v>123707.94458904091</v>
      </c>
      <c r="EA248" s="18">
        <f t="shared" ca="1" si="571"/>
        <v>120596.34041095873</v>
      </c>
      <c r="EB248" s="18">
        <f t="shared" ca="1" si="571"/>
        <v>117484.73623287653</v>
      </c>
      <c r="EC248" s="18">
        <f t="shared" ca="1" si="571"/>
        <v>114373.14205479436</v>
      </c>
      <c r="ED248" s="18">
        <f t="shared" ca="1" si="571"/>
        <v>111261.53787671217</v>
      </c>
      <c r="EE248" s="18">
        <f t="shared" ca="1" si="571"/>
        <v>108149.93369862999</v>
      </c>
      <c r="EF248" s="18">
        <f t="shared" ca="1" si="571"/>
        <v>105038.32952054779</v>
      </c>
      <c r="EG248" s="18">
        <f t="shared" ca="1" si="571"/>
        <v>101926.72534246561</v>
      </c>
      <c r="EH248" s="18">
        <f t="shared" ref="EH248:FR248" ca="1" si="572">EH217</f>
        <v>98815.12116438341</v>
      </c>
      <c r="EI248" s="18">
        <f t="shared" ca="1" si="572"/>
        <v>95703.516986301212</v>
      </c>
      <c r="EJ248" s="18">
        <f t="shared" ca="1" si="572"/>
        <v>92591.912808219015</v>
      </c>
      <c r="EK248" s="18">
        <f t="shared" ca="1" si="572"/>
        <v>89480.308630136831</v>
      </c>
      <c r="EL248" s="18">
        <f t="shared" ca="1" si="572"/>
        <v>86368.704452054648</v>
      </c>
      <c r="EM248" s="18">
        <f t="shared" ca="1" si="572"/>
        <v>83257.100273972464</v>
      </c>
      <c r="EN248" s="18">
        <f t="shared" ca="1" si="572"/>
        <v>80145.496095890281</v>
      </c>
      <c r="EO248" s="18">
        <f t="shared" ca="1" si="572"/>
        <v>77033.891917808098</v>
      </c>
      <c r="EP248" s="18">
        <f t="shared" ca="1" si="572"/>
        <v>73922.2877397259</v>
      </c>
      <c r="EQ248" s="18">
        <f t="shared" ca="1" si="572"/>
        <v>70810.693561643711</v>
      </c>
      <c r="ER248" s="18">
        <f t="shared" ca="1" si="572"/>
        <v>67699.089383561513</v>
      </c>
      <c r="ES248" s="18">
        <f t="shared" ca="1" si="572"/>
        <v>64587.485205479315</v>
      </c>
      <c r="ET248" s="18">
        <f t="shared" ca="1" si="572"/>
        <v>61475.881027397118</v>
      </c>
      <c r="EU248" s="18">
        <f t="shared" ca="1" si="572"/>
        <v>58364.276849314934</v>
      </c>
      <c r="EV248" s="18">
        <f t="shared" ca="1" si="572"/>
        <v>55252.672671232744</v>
      </c>
      <c r="EW248" s="18">
        <f t="shared" ca="1" si="572"/>
        <v>52141.068493150553</v>
      </c>
      <c r="EX248" s="18">
        <f t="shared" ca="1" si="572"/>
        <v>49029.464315068355</v>
      </c>
      <c r="EY248" s="18">
        <f t="shared" ca="1" si="572"/>
        <v>45917.870136986166</v>
      </c>
      <c r="EZ248" s="18">
        <f t="shared" ca="1" si="572"/>
        <v>42806.265958903969</v>
      </c>
      <c r="FA248" s="18">
        <f t="shared" ca="1" si="572"/>
        <v>39694.661780821771</v>
      </c>
      <c r="FB248" s="18">
        <f t="shared" ca="1" si="572"/>
        <v>36583.057602739573</v>
      </c>
      <c r="FC248" s="18">
        <f t="shared" ca="1" si="572"/>
        <v>33471.453424657375</v>
      </c>
      <c r="FD248" s="18">
        <f t="shared" ca="1" si="572"/>
        <v>30359.849246575184</v>
      </c>
      <c r="FE248" s="18">
        <f t="shared" ca="1" si="572"/>
        <v>27248.255068492996</v>
      </c>
      <c r="FF248" s="18">
        <f t="shared" ca="1" si="572"/>
        <v>24136.650890410805</v>
      </c>
      <c r="FG248" s="18">
        <f t="shared" ca="1" si="572"/>
        <v>21025.056712328613</v>
      </c>
      <c r="FH248" s="18">
        <f t="shared" ca="1" si="572"/>
        <v>17913.452534246422</v>
      </c>
      <c r="FI248" s="18">
        <f t="shared" ca="1" si="572"/>
        <v>14801.848356164228</v>
      </c>
      <c r="FJ248" s="18">
        <f t="shared" ca="1" si="572"/>
        <v>11690.244178082037</v>
      </c>
      <c r="FK248" s="18">
        <f t="shared" ca="1" si="572"/>
        <v>8578.6499999999614</v>
      </c>
      <c r="FL248" s="18">
        <f t="shared" ca="1" si="572"/>
        <v>8578.6499999999614</v>
      </c>
      <c r="FM248" s="18">
        <f t="shared" ca="1" si="572"/>
        <v>8578.6499999999614</v>
      </c>
      <c r="FN248" s="18">
        <f t="shared" ca="1" si="572"/>
        <v>8578.6499999999614</v>
      </c>
      <c r="FO248" s="18">
        <f t="shared" ca="1" si="572"/>
        <v>8578.6499999999614</v>
      </c>
      <c r="FP248" s="18">
        <f t="shared" ca="1" si="572"/>
        <v>8578.6499999999614</v>
      </c>
      <c r="FQ248" s="18">
        <f t="shared" ca="1" si="572"/>
        <v>8578.6499999999614</v>
      </c>
      <c r="FR248" s="18">
        <f t="shared" ca="1" si="572"/>
        <v>8578.6499999999614</v>
      </c>
    </row>
    <row r="249" spans="2:174">
      <c r="C249" s="97" t="s">
        <v>470</v>
      </c>
      <c r="D249" s="145"/>
      <c r="J249" s="98">
        <f t="shared" ref="J249:AO249" ca="1" si="573">SUM(J247:J248)</f>
        <v>0</v>
      </c>
      <c r="K249" s="98">
        <f t="shared" ca="1" si="573"/>
        <v>0</v>
      </c>
      <c r="L249" s="98">
        <f t="shared" ca="1" si="573"/>
        <v>0</v>
      </c>
      <c r="M249" s="98">
        <f t="shared" ca="1" si="573"/>
        <v>0</v>
      </c>
      <c r="N249" s="98">
        <f t="shared" ca="1" si="573"/>
        <v>0</v>
      </c>
      <c r="O249" s="98">
        <f t="shared" ca="1" si="573"/>
        <v>0</v>
      </c>
      <c r="P249" s="98">
        <f t="shared" ca="1" si="573"/>
        <v>0</v>
      </c>
      <c r="Q249" s="98">
        <f t="shared" ca="1" si="573"/>
        <v>0</v>
      </c>
      <c r="R249" s="98">
        <f t="shared" ca="1" si="573"/>
        <v>0</v>
      </c>
      <c r="S249" s="98">
        <f t="shared" ca="1" si="573"/>
        <v>0</v>
      </c>
      <c r="T249" s="98">
        <f t="shared" ca="1" si="573"/>
        <v>0</v>
      </c>
      <c r="U249" s="98">
        <f t="shared" ca="1" si="573"/>
        <v>0</v>
      </c>
      <c r="V249" s="98">
        <f t="shared" ca="1" si="573"/>
        <v>0</v>
      </c>
      <c r="W249" s="98">
        <f t="shared" ca="1" si="573"/>
        <v>140249.99999999994</v>
      </c>
      <c r="X249" s="98">
        <f t="shared" ca="1" si="573"/>
        <v>140249.99999999994</v>
      </c>
      <c r="Y249" s="98">
        <f t="shared" ca="1" si="573"/>
        <v>140249.99999999994</v>
      </c>
      <c r="Z249" s="98">
        <f t="shared" ca="1" si="573"/>
        <v>140249.99999999994</v>
      </c>
      <c r="AA249" s="98">
        <f t="shared" ca="1" si="573"/>
        <v>282807.78493150673</v>
      </c>
      <c r="AB249" s="98">
        <f t="shared" ca="1" si="573"/>
        <v>280690.56225008145</v>
      </c>
      <c r="AC249" s="98">
        <f t="shared" ca="1" si="573"/>
        <v>283686.29777688265</v>
      </c>
      <c r="AD249" s="98">
        <f t="shared" ca="1" si="573"/>
        <v>286512.38517317927</v>
      </c>
      <c r="AE249" s="98">
        <f t="shared" ca="1" si="573"/>
        <v>286139.60600208316</v>
      </c>
      <c r="AF249" s="98">
        <f t="shared" ca="1" si="573"/>
        <v>117310.97729442058</v>
      </c>
      <c r="AG249" s="98">
        <f t="shared" ca="1" si="573"/>
        <v>118920.85286368735</v>
      </c>
      <c r="AH249" s="98">
        <f t="shared" ca="1" si="573"/>
        <v>119668.30758964983</v>
      </c>
      <c r="AI249" s="98">
        <f t="shared" ca="1" si="573"/>
        <v>117010.75004313092</v>
      </c>
      <c r="AJ249" s="98">
        <f t="shared" ca="1" si="573"/>
        <v>112972.34356278763</v>
      </c>
      <c r="AK249" s="98">
        <f t="shared" ca="1" si="573"/>
        <v>115124.12415518639</v>
      </c>
      <c r="AL249" s="98">
        <f t="shared" ca="1" si="573"/>
        <v>116384.66832927043</v>
      </c>
      <c r="AM249" s="98">
        <f t="shared" ca="1" si="573"/>
        <v>114138.25086560032</v>
      </c>
      <c r="AN249" s="98">
        <f t="shared" ca="1" si="573"/>
        <v>110283.14304710642</v>
      </c>
      <c r="AO249" s="98">
        <f t="shared" ca="1" si="573"/>
        <v>112620.2280130873</v>
      </c>
      <c r="AP249" s="98">
        <f t="shared" ref="AP249:BU249" ca="1" si="574">SUM(AP247:AP248)</f>
        <v>114579.44553921737</v>
      </c>
      <c r="AQ249" s="98">
        <f t="shared" ca="1" si="574"/>
        <v>113049.93767899548</v>
      </c>
      <c r="AR249" s="98">
        <f t="shared" ca="1" si="574"/>
        <v>109925.88057273265</v>
      </c>
      <c r="AS249" s="98">
        <f t="shared" ca="1" si="574"/>
        <v>113001.97328089188</v>
      </c>
      <c r="AT249" s="98">
        <f t="shared" ca="1" si="574"/>
        <v>114978.7167687426</v>
      </c>
      <c r="AU249" s="98">
        <f t="shared" ca="1" si="574"/>
        <v>113534.92454708322</v>
      </c>
      <c r="AV249" s="98">
        <f t="shared" ca="1" si="574"/>
        <v>110529.22063064594</v>
      </c>
      <c r="AW249" s="98">
        <f t="shared" ca="1" si="574"/>
        <v>113720.52387320303</v>
      </c>
      <c r="AX249" s="98">
        <f t="shared" ca="1" si="574"/>
        <v>115984.47613942524</v>
      </c>
      <c r="AY249" s="98">
        <f t="shared" ca="1" si="574"/>
        <v>114759.4008360306</v>
      </c>
      <c r="AZ249" s="98">
        <f t="shared" ca="1" si="574"/>
        <v>111946.81853054346</v>
      </c>
      <c r="BA249" s="98">
        <f t="shared" ca="1" si="574"/>
        <v>115332.17613014978</v>
      </c>
      <c r="BB249" s="98">
        <f t="shared" ca="1" si="574"/>
        <v>117804.12872876968</v>
      </c>
      <c r="BC249" s="98">
        <f t="shared" ca="1" si="574"/>
        <v>116791.9230285821</v>
      </c>
      <c r="BD249" s="98">
        <f t="shared" ca="1" si="574"/>
        <v>114197.30184246464</v>
      </c>
      <c r="BE249" s="98">
        <f t="shared" ca="1" si="574"/>
        <v>117801.955416426</v>
      </c>
      <c r="BF249" s="98">
        <f t="shared" ca="1" si="574"/>
        <v>120487.51394965791</v>
      </c>
      <c r="BG249" s="98">
        <f t="shared" ca="1" si="574"/>
        <v>119704.05378116181</v>
      </c>
      <c r="BH249" s="98">
        <f t="shared" ca="1" si="574"/>
        <v>117338.71705712381</v>
      </c>
      <c r="BI249" s="98">
        <f t="shared" ca="1" si="574"/>
        <v>121174.15073139081</v>
      </c>
      <c r="BJ249" s="98">
        <f t="shared" ca="1" si="574"/>
        <v>123995.71873585149</v>
      </c>
      <c r="BK249" s="98">
        <f t="shared" ca="1" si="574"/>
        <v>123521.0394964357</v>
      </c>
      <c r="BL249" s="98">
        <f t="shared" ca="1" si="574"/>
        <v>121406.23705113266</v>
      </c>
      <c r="BM249" s="98">
        <f t="shared" ca="1" si="574"/>
        <v>125493.9747228217</v>
      </c>
      <c r="BN249" s="98">
        <f t="shared" ca="1" si="574"/>
        <v>130295.12195330285</v>
      </c>
      <c r="BO249" s="98">
        <f t="shared" ca="1" si="574"/>
        <v>131252.80465699511</v>
      </c>
      <c r="BP249" s="98">
        <f t="shared" ca="1" si="574"/>
        <v>130527.7044247781</v>
      </c>
      <c r="BQ249" s="98">
        <f t="shared" ca="1" si="574"/>
        <v>136579.27513525938</v>
      </c>
      <c r="BR249" s="98">
        <f t="shared" ca="1" si="574"/>
        <v>141759.7108097396</v>
      </c>
      <c r="BS249" s="98">
        <f t="shared" ca="1" si="574"/>
        <v>143224.66420379249</v>
      </c>
      <c r="BT249" s="98">
        <f t="shared" ca="1" si="574"/>
        <v>142970.75464276591</v>
      </c>
      <c r="BU249" s="98">
        <f t="shared" ca="1" si="574"/>
        <v>149715.82186738157</v>
      </c>
      <c r="BV249" s="98">
        <f t="shared" ref="BV249:DA249" ca="1" si="575">SUM(BV247:BV248)</f>
        <v>155508.94759814913</v>
      </c>
      <c r="BW249" s="98">
        <f t="shared" ca="1" si="575"/>
        <v>157520.90684695562</v>
      </c>
      <c r="BX249" s="98">
        <f t="shared" ca="1" si="575"/>
        <v>157775.97576618422</v>
      </c>
      <c r="BY249" s="98">
        <f t="shared" ca="1" si="575"/>
        <v>165256.71422123897</v>
      </c>
      <c r="BZ249" s="98">
        <f t="shared" ca="1" si="575"/>
        <v>171676.75035970256</v>
      </c>
      <c r="CA249" s="98">
        <f t="shared" ca="1" si="575"/>
        <v>174262.45923877889</v>
      </c>
      <c r="CB249" s="98">
        <f t="shared" ca="1" si="575"/>
        <v>175070.97019079712</v>
      </c>
      <c r="CC249" s="98">
        <f t="shared" ca="1" si="575"/>
        <v>183339.65009570072</v>
      </c>
      <c r="CD249" s="98">
        <f t="shared" ca="1" si="575"/>
        <v>190565.00659943646</v>
      </c>
      <c r="CE249" s="98">
        <f t="shared" ca="1" si="575"/>
        <v>193795.65677703422</v>
      </c>
      <c r="CF249" s="98">
        <f t="shared" ca="1" si="575"/>
        <v>195176.03923492535</v>
      </c>
      <c r="CG249" s="98">
        <f t="shared" ca="1" si="575"/>
        <v>204512.29605327855</v>
      </c>
      <c r="CH249" s="98">
        <f t="shared" ca="1" si="575"/>
        <v>204596.02645088581</v>
      </c>
      <c r="CI249" s="98">
        <f t="shared" ca="1" si="575"/>
        <v>203655.47890596912</v>
      </c>
      <c r="CJ249" s="98">
        <f t="shared" ca="1" si="575"/>
        <v>201943.02389341893</v>
      </c>
      <c r="CK249" s="98">
        <f t="shared" ca="1" si="575"/>
        <v>203288.89047077077</v>
      </c>
      <c r="CL249" s="98">
        <f t="shared" ca="1" si="575"/>
        <v>204407.52536593203</v>
      </c>
      <c r="CM249" s="98">
        <f t="shared" ca="1" si="575"/>
        <v>203733.18783908585</v>
      </c>
      <c r="CN249" s="98">
        <f t="shared" ca="1" si="575"/>
        <v>202229.87188817366</v>
      </c>
      <c r="CO249" s="98">
        <f t="shared" ca="1" si="575"/>
        <v>203866.07689266501</v>
      </c>
      <c r="CP249" s="98">
        <f t="shared" ca="1" si="575"/>
        <v>205169.12636736574</v>
      </c>
      <c r="CQ249" s="98">
        <f t="shared" ca="1" si="575"/>
        <v>204668.05017057867</v>
      </c>
      <c r="CR249" s="98">
        <f t="shared" ca="1" si="575"/>
        <v>203373.16730150717</v>
      </c>
      <c r="CS249" s="98">
        <f t="shared" ca="1" si="575"/>
        <v>205287.30667811434</v>
      </c>
      <c r="CT249" s="98">
        <f t="shared" ca="1" si="575"/>
        <v>207078.63881288274</v>
      </c>
      <c r="CU249" s="98">
        <f t="shared" ca="1" si="575"/>
        <v>206964.35242804087</v>
      </c>
      <c r="CV249" s="98">
        <f t="shared" ca="1" si="575"/>
        <v>206007.241950144</v>
      </c>
      <c r="CW249" s="98">
        <f t="shared" ca="1" si="575"/>
        <v>208445.02034436679</v>
      </c>
      <c r="CX249" s="98">
        <f t="shared" ca="1" si="575"/>
        <v>210393.15202749724</v>
      </c>
      <c r="CY249" s="98">
        <f t="shared" ca="1" si="575"/>
        <v>207784.8073972601</v>
      </c>
      <c r="CZ249" s="98">
        <f t="shared" ca="1" si="575"/>
        <v>204668.27321917791</v>
      </c>
      <c r="DA249" s="98">
        <f t="shared" ca="1" si="575"/>
        <v>201551.73904109572</v>
      </c>
      <c r="DB249" s="98">
        <f t="shared" ref="DB249:EG249" ca="1" si="576">SUM(DB247:DB248)</f>
        <v>198435.20486301353</v>
      </c>
      <c r="DC249" s="98">
        <f t="shared" ca="1" si="576"/>
        <v>195318.67068493133</v>
      </c>
      <c r="DD249" s="98">
        <f t="shared" ca="1" si="576"/>
        <v>192202.13650684914</v>
      </c>
      <c r="DE249" s="98">
        <f t="shared" ca="1" si="576"/>
        <v>189085.59232876694</v>
      </c>
      <c r="DF249" s="98">
        <f t="shared" ca="1" si="576"/>
        <v>185969.04815068474</v>
      </c>
      <c r="DG249" s="98">
        <f t="shared" ca="1" si="576"/>
        <v>182852.51397260255</v>
      </c>
      <c r="DH249" s="98">
        <f t="shared" ca="1" si="576"/>
        <v>179735.96979452035</v>
      </c>
      <c r="DI249" s="98">
        <f t="shared" ca="1" si="576"/>
        <v>176619.43561643816</v>
      </c>
      <c r="DJ249" s="98">
        <f t="shared" ca="1" si="576"/>
        <v>173502.90143835597</v>
      </c>
      <c r="DK249" s="98">
        <f t="shared" ca="1" si="576"/>
        <v>170386.36726027378</v>
      </c>
      <c r="DL249" s="98">
        <f t="shared" ca="1" si="576"/>
        <v>167270.37308219157</v>
      </c>
      <c r="DM249" s="98">
        <f t="shared" ca="1" si="576"/>
        <v>164158.76890410937</v>
      </c>
      <c r="DN249" s="98">
        <f t="shared" ca="1" si="576"/>
        <v>161047.16472602717</v>
      </c>
      <c r="DO249" s="98">
        <f t="shared" ca="1" si="576"/>
        <v>157935.57054794498</v>
      </c>
      <c r="DP249" s="98">
        <f t="shared" ca="1" si="576"/>
        <v>154823.96636986281</v>
      </c>
      <c r="DQ249" s="98">
        <f t="shared" ca="1" si="576"/>
        <v>151712.37219178063</v>
      </c>
      <c r="DR249" s="98">
        <f t="shared" ca="1" si="576"/>
        <v>148600.76801369846</v>
      </c>
      <c r="DS249" s="98">
        <f t="shared" ca="1" si="576"/>
        <v>145489.16383561626</v>
      </c>
      <c r="DT249" s="98">
        <f t="shared" ca="1" si="576"/>
        <v>142377.55965753406</v>
      </c>
      <c r="DU249" s="98">
        <f t="shared" ca="1" si="576"/>
        <v>139265.95547945186</v>
      </c>
      <c r="DV249" s="98">
        <f t="shared" ca="1" si="576"/>
        <v>136154.35130136966</v>
      </c>
      <c r="DW249" s="98">
        <f t="shared" ca="1" si="576"/>
        <v>133042.74712328747</v>
      </c>
      <c r="DX249" s="98">
        <f t="shared" ca="1" si="576"/>
        <v>129931.14294520527</v>
      </c>
      <c r="DY249" s="98">
        <f t="shared" ca="1" si="576"/>
        <v>126819.5387671231</v>
      </c>
      <c r="DZ249" s="98">
        <f t="shared" ca="1" si="576"/>
        <v>123707.94458904091</v>
      </c>
      <c r="EA249" s="98">
        <f t="shared" ca="1" si="576"/>
        <v>120596.34041095873</v>
      </c>
      <c r="EB249" s="98">
        <f t="shared" ca="1" si="576"/>
        <v>117484.73623287653</v>
      </c>
      <c r="EC249" s="98">
        <f t="shared" ca="1" si="576"/>
        <v>114373.14205479436</v>
      </c>
      <c r="ED249" s="98">
        <f t="shared" ca="1" si="576"/>
        <v>111261.53787671217</v>
      </c>
      <c r="EE249" s="98">
        <f t="shared" ca="1" si="576"/>
        <v>108149.93369862999</v>
      </c>
      <c r="EF249" s="98">
        <f t="shared" ca="1" si="576"/>
        <v>105038.32952054779</v>
      </c>
      <c r="EG249" s="98">
        <f t="shared" ca="1" si="576"/>
        <v>101926.72534246561</v>
      </c>
      <c r="EH249" s="98">
        <f t="shared" ref="EH249:FM249" ca="1" si="577">SUM(EH247:EH248)</f>
        <v>98815.12116438341</v>
      </c>
      <c r="EI249" s="98">
        <f t="shared" ca="1" si="577"/>
        <v>95703.516986301212</v>
      </c>
      <c r="EJ249" s="98">
        <f t="shared" ca="1" si="577"/>
        <v>92591.912808219015</v>
      </c>
      <c r="EK249" s="98">
        <f t="shared" ca="1" si="577"/>
        <v>89480.308630136831</v>
      </c>
      <c r="EL249" s="98">
        <f t="shared" ca="1" si="577"/>
        <v>86368.704452054648</v>
      </c>
      <c r="EM249" s="98">
        <f t="shared" ca="1" si="577"/>
        <v>83257.100273972464</v>
      </c>
      <c r="EN249" s="98">
        <f t="shared" ca="1" si="577"/>
        <v>80145.496095890281</v>
      </c>
      <c r="EO249" s="98">
        <f t="shared" ca="1" si="577"/>
        <v>77033.891917808098</v>
      </c>
      <c r="EP249" s="98">
        <f t="shared" ca="1" si="577"/>
        <v>73922.2877397259</v>
      </c>
      <c r="EQ249" s="98">
        <f t="shared" ca="1" si="577"/>
        <v>70810.693561643711</v>
      </c>
      <c r="ER249" s="98">
        <f t="shared" ca="1" si="577"/>
        <v>67699.089383561513</v>
      </c>
      <c r="ES249" s="98">
        <f t="shared" ca="1" si="577"/>
        <v>64587.485205479315</v>
      </c>
      <c r="ET249" s="98">
        <f t="shared" ca="1" si="577"/>
        <v>61475.881027397118</v>
      </c>
      <c r="EU249" s="98">
        <f t="shared" ca="1" si="577"/>
        <v>58364.276849314934</v>
      </c>
      <c r="EV249" s="98">
        <f t="shared" ca="1" si="577"/>
        <v>55252.672671232744</v>
      </c>
      <c r="EW249" s="98">
        <f t="shared" ca="1" si="577"/>
        <v>52141.068493150553</v>
      </c>
      <c r="EX249" s="98">
        <f t="shared" ca="1" si="577"/>
        <v>49029.464315068355</v>
      </c>
      <c r="EY249" s="98">
        <f t="shared" ca="1" si="577"/>
        <v>45917.870136986166</v>
      </c>
      <c r="EZ249" s="98">
        <f t="shared" ca="1" si="577"/>
        <v>42806.265958903969</v>
      </c>
      <c r="FA249" s="98">
        <f t="shared" ca="1" si="577"/>
        <v>39694.661780821771</v>
      </c>
      <c r="FB249" s="98">
        <f t="shared" ca="1" si="577"/>
        <v>36583.057602739573</v>
      </c>
      <c r="FC249" s="98">
        <f t="shared" ca="1" si="577"/>
        <v>33471.453424657375</v>
      </c>
      <c r="FD249" s="98">
        <f t="shared" ca="1" si="577"/>
        <v>30359.849246575184</v>
      </c>
      <c r="FE249" s="98">
        <f t="shared" ca="1" si="577"/>
        <v>27248.255068492996</v>
      </c>
      <c r="FF249" s="98">
        <f t="shared" ca="1" si="577"/>
        <v>24136.650890410805</v>
      </c>
      <c r="FG249" s="98">
        <f t="shared" ca="1" si="577"/>
        <v>21025.056712328613</v>
      </c>
      <c r="FH249" s="98">
        <f t="shared" ca="1" si="577"/>
        <v>17913.452534246422</v>
      </c>
      <c r="FI249" s="98">
        <f t="shared" ca="1" si="577"/>
        <v>14801.848356164228</v>
      </c>
      <c r="FJ249" s="98">
        <f t="shared" ca="1" si="577"/>
        <v>11690.244178082037</v>
      </c>
      <c r="FK249" s="98">
        <f t="shared" ca="1" si="577"/>
        <v>8578.6499999999614</v>
      </c>
      <c r="FL249" s="98">
        <f t="shared" ca="1" si="577"/>
        <v>8578.6499999999614</v>
      </c>
      <c r="FM249" s="98">
        <f t="shared" ca="1" si="577"/>
        <v>8578.6499999999614</v>
      </c>
      <c r="FN249" s="98">
        <f ca="1">SUM(FN247:FN248)</f>
        <v>8578.6499999999614</v>
      </c>
      <c r="FO249" s="98">
        <f ca="1">SUM(FO247:FO248)</f>
        <v>8578.6499999999614</v>
      </c>
      <c r="FP249" s="98">
        <f ca="1">SUM(FP247:FP248)</f>
        <v>8578.6499999999614</v>
      </c>
      <c r="FQ249" s="98">
        <f ca="1">SUM(FQ247:FQ248)</f>
        <v>8578.6499999999614</v>
      </c>
      <c r="FR249" s="98">
        <f ca="1">SUM(FR247:FR248)</f>
        <v>8578.6499999999614</v>
      </c>
    </row>
    <row r="250" spans="2:174">
      <c r="F250" s="99" t="s">
        <v>381</v>
      </c>
    </row>
    <row r="251" spans="2:174">
      <c r="C251" t="s">
        <v>472</v>
      </c>
      <c r="F251" s="185">
        <f ca="1">SUM(J251:FR251)</f>
        <v>0</v>
      </c>
      <c r="I251" s="167">
        <f ca="1">SUM(J251:FR251)</f>
        <v>0</v>
      </c>
      <c r="J251" s="18">
        <f t="shared" ref="J251:AO251" ca="1" si="578">ROUNDDOWN(ABS(J249-J244),BS_Rounding_Tolerance)</f>
        <v>0</v>
      </c>
      <c r="K251" s="18">
        <f t="shared" ca="1" si="578"/>
        <v>0</v>
      </c>
      <c r="L251" s="18">
        <f t="shared" ca="1" si="578"/>
        <v>0</v>
      </c>
      <c r="M251" s="18">
        <f t="shared" ca="1" si="578"/>
        <v>0</v>
      </c>
      <c r="N251" s="18">
        <f t="shared" ca="1" si="578"/>
        <v>0</v>
      </c>
      <c r="O251" s="18">
        <f t="shared" ca="1" si="578"/>
        <v>0</v>
      </c>
      <c r="P251" s="18">
        <f t="shared" ca="1" si="578"/>
        <v>0</v>
      </c>
      <c r="Q251" s="18">
        <f t="shared" ca="1" si="578"/>
        <v>0</v>
      </c>
      <c r="R251" s="18">
        <f t="shared" ca="1" si="578"/>
        <v>0</v>
      </c>
      <c r="S251" s="18">
        <f t="shared" ca="1" si="578"/>
        <v>0</v>
      </c>
      <c r="T251" s="18">
        <f t="shared" ca="1" si="578"/>
        <v>0</v>
      </c>
      <c r="U251" s="18">
        <f ca="1">ROUNDDOWN(ABS(U249-U244),BS_Rounding_Tolerance)</f>
        <v>0</v>
      </c>
      <c r="V251" s="18">
        <f ca="1">ROUNDDOWN(ABS(V249-V244),BS_Rounding_Tolerance)</f>
        <v>0</v>
      </c>
      <c r="W251" s="18">
        <f t="shared" ca="1" si="578"/>
        <v>0</v>
      </c>
      <c r="X251" s="18">
        <f t="shared" ca="1" si="578"/>
        <v>0</v>
      </c>
      <c r="Y251" s="18">
        <f t="shared" ca="1" si="578"/>
        <v>0</v>
      </c>
      <c r="Z251" s="18">
        <f t="shared" ca="1" si="578"/>
        <v>0</v>
      </c>
      <c r="AA251" s="18">
        <f t="shared" ca="1" si="578"/>
        <v>0</v>
      </c>
      <c r="AB251" s="18">
        <f ca="1">ROUNDDOWN(ABS(AB249-AB244),BS_Rounding_Tolerance)</f>
        <v>0</v>
      </c>
      <c r="AC251" s="18">
        <f t="shared" ca="1" si="578"/>
        <v>0</v>
      </c>
      <c r="AD251" s="18">
        <f t="shared" ca="1" si="578"/>
        <v>0</v>
      </c>
      <c r="AE251" s="18">
        <f t="shared" ca="1" si="578"/>
        <v>0</v>
      </c>
      <c r="AF251" s="18">
        <f t="shared" ca="1" si="578"/>
        <v>0</v>
      </c>
      <c r="AG251" s="18">
        <f t="shared" ca="1" si="578"/>
        <v>0</v>
      </c>
      <c r="AH251" s="18">
        <f t="shared" ca="1" si="578"/>
        <v>0</v>
      </c>
      <c r="AI251" s="18">
        <f ca="1">ROUNDDOWN(ABS(AI249-AI244),BS_Rounding_Tolerance)</f>
        <v>0</v>
      </c>
      <c r="AJ251" s="18">
        <f t="shared" ca="1" si="578"/>
        <v>0</v>
      </c>
      <c r="AK251" s="18">
        <f t="shared" ca="1" si="578"/>
        <v>0</v>
      </c>
      <c r="AL251" s="18">
        <f t="shared" ca="1" si="578"/>
        <v>0</v>
      </c>
      <c r="AM251" s="18">
        <f t="shared" ca="1" si="578"/>
        <v>0</v>
      </c>
      <c r="AN251" s="18">
        <f t="shared" ca="1" si="578"/>
        <v>0</v>
      </c>
      <c r="AO251" s="18">
        <f t="shared" ca="1" si="578"/>
        <v>0</v>
      </c>
      <c r="AP251" s="18">
        <f t="shared" ref="AP251:BU251" ca="1" si="579">ROUNDDOWN(ABS(AP249-AP244),BS_Rounding_Tolerance)</f>
        <v>0</v>
      </c>
      <c r="AQ251" s="18">
        <f ca="1">ROUNDDOWN(ABS(AQ249-AQ244),BS_Rounding_Tolerance)</f>
        <v>0</v>
      </c>
      <c r="AR251" s="18">
        <f t="shared" ca="1" si="579"/>
        <v>0</v>
      </c>
      <c r="AS251" s="18">
        <f t="shared" ca="1" si="579"/>
        <v>0</v>
      </c>
      <c r="AT251" s="18">
        <f t="shared" ca="1" si="579"/>
        <v>0</v>
      </c>
      <c r="AU251" s="18">
        <f t="shared" ca="1" si="579"/>
        <v>0</v>
      </c>
      <c r="AV251" s="18">
        <f t="shared" ca="1" si="579"/>
        <v>0</v>
      </c>
      <c r="AW251" s="18">
        <f t="shared" ca="1" si="579"/>
        <v>0</v>
      </c>
      <c r="AX251" s="18">
        <f t="shared" ca="1" si="579"/>
        <v>0</v>
      </c>
      <c r="AY251" s="18">
        <f t="shared" ca="1" si="579"/>
        <v>0</v>
      </c>
      <c r="AZ251" s="18">
        <f t="shared" ca="1" si="579"/>
        <v>0</v>
      </c>
      <c r="BA251" s="18">
        <f t="shared" ca="1" si="579"/>
        <v>0</v>
      </c>
      <c r="BB251" s="18">
        <f t="shared" ca="1" si="579"/>
        <v>0</v>
      </c>
      <c r="BC251" s="18">
        <f t="shared" ca="1" si="579"/>
        <v>0</v>
      </c>
      <c r="BD251" s="18">
        <f t="shared" ca="1" si="579"/>
        <v>0</v>
      </c>
      <c r="BE251" s="18">
        <f t="shared" ca="1" si="579"/>
        <v>0</v>
      </c>
      <c r="BF251" s="18">
        <f t="shared" ca="1" si="579"/>
        <v>0</v>
      </c>
      <c r="BG251" s="18">
        <f t="shared" ca="1" si="579"/>
        <v>0</v>
      </c>
      <c r="BH251" s="18">
        <f t="shared" ca="1" si="579"/>
        <v>0</v>
      </c>
      <c r="BI251" s="18">
        <f t="shared" ca="1" si="579"/>
        <v>0</v>
      </c>
      <c r="BJ251" s="18">
        <f t="shared" ca="1" si="579"/>
        <v>0</v>
      </c>
      <c r="BK251" s="18">
        <f t="shared" ca="1" si="579"/>
        <v>0</v>
      </c>
      <c r="BL251" s="18">
        <f t="shared" ca="1" si="579"/>
        <v>0</v>
      </c>
      <c r="BM251" s="18">
        <f t="shared" ca="1" si="579"/>
        <v>0</v>
      </c>
      <c r="BN251" s="18">
        <f t="shared" ca="1" si="579"/>
        <v>0</v>
      </c>
      <c r="BO251" s="18">
        <f t="shared" ca="1" si="579"/>
        <v>0</v>
      </c>
      <c r="BP251" s="18">
        <f t="shared" ca="1" si="579"/>
        <v>0</v>
      </c>
      <c r="BQ251" s="18">
        <f t="shared" ca="1" si="579"/>
        <v>0</v>
      </c>
      <c r="BR251" s="18">
        <f t="shared" ca="1" si="579"/>
        <v>0</v>
      </c>
      <c r="BS251" s="18">
        <f t="shared" ca="1" si="579"/>
        <v>0</v>
      </c>
      <c r="BT251" s="18">
        <f t="shared" ca="1" si="579"/>
        <v>0</v>
      </c>
      <c r="BU251" s="18">
        <f t="shared" ca="1" si="579"/>
        <v>0</v>
      </c>
      <c r="BV251" s="18">
        <f t="shared" ref="BV251:DA251" ca="1" si="580">ROUNDDOWN(ABS(BV249-BV244),BS_Rounding_Tolerance)</f>
        <v>0</v>
      </c>
      <c r="BW251" s="18">
        <f t="shared" ca="1" si="580"/>
        <v>0</v>
      </c>
      <c r="BX251" s="18">
        <f t="shared" ca="1" si="580"/>
        <v>0</v>
      </c>
      <c r="BY251" s="18">
        <f t="shared" ca="1" si="580"/>
        <v>0</v>
      </c>
      <c r="BZ251" s="18">
        <f t="shared" ca="1" si="580"/>
        <v>0</v>
      </c>
      <c r="CA251" s="18">
        <f t="shared" ca="1" si="580"/>
        <v>0</v>
      </c>
      <c r="CB251" s="18">
        <f t="shared" ca="1" si="580"/>
        <v>0</v>
      </c>
      <c r="CC251" s="18">
        <f t="shared" ca="1" si="580"/>
        <v>0</v>
      </c>
      <c r="CD251" s="18">
        <f t="shared" ca="1" si="580"/>
        <v>0</v>
      </c>
      <c r="CE251" s="18">
        <f t="shared" ca="1" si="580"/>
        <v>0</v>
      </c>
      <c r="CF251" s="18">
        <f t="shared" ca="1" si="580"/>
        <v>0</v>
      </c>
      <c r="CG251" s="18">
        <f t="shared" ca="1" si="580"/>
        <v>0</v>
      </c>
      <c r="CH251" s="18">
        <f t="shared" ca="1" si="580"/>
        <v>0</v>
      </c>
      <c r="CI251" s="18">
        <f t="shared" ca="1" si="580"/>
        <v>0</v>
      </c>
      <c r="CJ251" s="18">
        <f t="shared" ca="1" si="580"/>
        <v>0</v>
      </c>
      <c r="CK251" s="18">
        <f t="shared" ca="1" si="580"/>
        <v>0</v>
      </c>
      <c r="CL251" s="18">
        <f t="shared" ca="1" si="580"/>
        <v>0</v>
      </c>
      <c r="CM251" s="18">
        <f t="shared" ca="1" si="580"/>
        <v>0</v>
      </c>
      <c r="CN251" s="18">
        <f t="shared" ca="1" si="580"/>
        <v>0</v>
      </c>
      <c r="CO251" s="18">
        <f t="shared" ca="1" si="580"/>
        <v>0</v>
      </c>
      <c r="CP251" s="18">
        <f t="shared" ca="1" si="580"/>
        <v>0</v>
      </c>
      <c r="CQ251" s="18">
        <f t="shared" ca="1" si="580"/>
        <v>0</v>
      </c>
      <c r="CR251" s="18">
        <f t="shared" ca="1" si="580"/>
        <v>0</v>
      </c>
      <c r="CS251" s="18">
        <f t="shared" ca="1" si="580"/>
        <v>0</v>
      </c>
      <c r="CT251" s="18">
        <f t="shared" ca="1" si="580"/>
        <v>0</v>
      </c>
      <c r="CU251" s="18">
        <f t="shared" ca="1" si="580"/>
        <v>0</v>
      </c>
      <c r="CV251" s="18">
        <f t="shared" ca="1" si="580"/>
        <v>0</v>
      </c>
      <c r="CW251" s="18">
        <f t="shared" ca="1" si="580"/>
        <v>0</v>
      </c>
      <c r="CX251" s="18">
        <f t="shared" ca="1" si="580"/>
        <v>0</v>
      </c>
      <c r="CY251" s="18">
        <f t="shared" ca="1" si="580"/>
        <v>0</v>
      </c>
      <c r="CZ251" s="18">
        <f t="shared" ca="1" si="580"/>
        <v>0</v>
      </c>
      <c r="DA251" s="18">
        <f t="shared" ca="1" si="580"/>
        <v>0</v>
      </c>
      <c r="DB251" s="18">
        <f t="shared" ref="DB251:EG251" ca="1" si="581">ROUNDDOWN(ABS(DB249-DB244),BS_Rounding_Tolerance)</f>
        <v>0</v>
      </c>
      <c r="DC251" s="18">
        <f t="shared" ca="1" si="581"/>
        <v>0</v>
      </c>
      <c r="DD251" s="18">
        <f t="shared" ca="1" si="581"/>
        <v>0</v>
      </c>
      <c r="DE251" s="18">
        <f t="shared" ca="1" si="581"/>
        <v>0</v>
      </c>
      <c r="DF251" s="18">
        <f t="shared" ca="1" si="581"/>
        <v>0</v>
      </c>
      <c r="DG251" s="18">
        <f t="shared" ca="1" si="581"/>
        <v>0</v>
      </c>
      <c r="DH251" s="18">
        <f t="shared" ca="1" si="581"/>
        <v>0</v>
      </c>
      <c r="DI251" s="18">
        <f t="shared" ca="1" si="581"/>
        <v>0</v>
      </c>
      <c r="DJ251" s="18">
        <f t="shared" ca="1" si="581"/>
        <v>0</v>
      </c>
      <c r="DK251" s="18">
        <f t="shared" ca="1" si="581"/>
        <v>0</v>
      </c>
      <c r="DL251" s="18">
        <f t="shared" ca="1" si="581"/>
        <v>0</v>
      </c>
      <c r="DM251" s="18">
        <f t="shared" ca="1" si="581"/>
        <v>0</v>
      </c>
      <c r="DN251" s="18">
        <f t="shared" ca="1" si="581"/>
        <v>0</v>
      </c>
      <c r="DO251" s="18">
        <f t="shared" ca="1" si="581"/>
        <v>0</v>
      </c>
      <c r="DP251" s="18">
        <f t="shared" ca="1" si="581"/>
        <v>0</v>
      </c>
      <c r="DQ251" s="18">
        <f t="shared" ca="1" si="581"/>
        <v>0</v>
      </c>
      <c r="DR251" s="18">
        <f t="shared" ca="1" si="581"/>
        <v>0</v>
      </c>
      <c r="DS251" s="18">
        <f t="shared" ca="1" si="581"/>
        <v>0</v>
      </c>
      <c r="DT251" s="18">
        <f t="shared" ca="1" si="581"/>
        <v>0</v>
      </c>
      <c r="DU251" s="18">
        <f t="shared" ca="1" si="581"/>
        <v>0</v>
      </c>
      <c r="DV251" s="18">
        <f t="shared" ca="1" si="581"/>
        <v>0</v>
      </c>
      <c r="DW251" s="18">
        <f t="shared" ca="1" si="581"/>
        <v>0</v>
      </c>
      <c r="DX251" s="18">
        <f t="shared" ca="1" si="581"/>
        <v>0</v>
      </c>
      <c r="DY251" s="18">
        <f t="shared" ca="1" si="581"/>
        <v>0</v>
      </c>
      <c r="DZ251" s="18">
        <f t="shared" ca="1" si="581"/>
        <v>0</v>
      </c>
      <c r="EA251" s="18">
        <f t="shared" ca="1" si="581"/>
        <v>0</v>
      </c>
      <c r="EB251" s="18">
        <f t="shared" ca="1" si="581"/>
        <v>0</v>
      </c>
      <c r="EC251" s="18">
        <f t="shared" ca="1" si="581"/>
        <v>0</v>
      </c>
      <c r="ED251" s="18">
        <f t="shared" ca="1" si="581"/>
        <v>0</v>
      </c>
      <c r="EE251" s="18">
        <f t="shared" ca="1" si="581"/>
        <v>0</v>
      </c>
      <c r="EF251" s="18">
        <f t="shared" ca="1" si="581"/>
        <v>0</v>
      </c>
      <c r="EG251" s="18">
        <f t="shared" ca="1" si="581"/>
        <v>0</v>
      </c>
      <c r="EH251" s="18">
        <f t="shared" ref="EH251:FM251" ca="1" si="582">ROUNDDOWN(ABS(EH249-EH244),BS_Rounding_Tolerance)</f>
        <v>0</v>
      </c>
      <c r="EI251" s="18">
        <f t="shared" ca="1" si="582"/>
        <v>0</v>
      </c>
      <c r="EJ251" s="18">
        <f t="shared" ca="1" si="582"/>
        <v>0</v>
      </c>
      <c r="EK251" s="18">
        <f t="shared" ca="1" si="582"/>
        <v>0</v>
      </c>
      <c r="EL251" s="18">
        <f t="shared" ca="1" si="582"/>
        <v>0</v>
      </c>
      <c r="EM251" s="18">
        <f t="shared" ca="1" si="582"/>
        <v>0</v>
      </c>
      <c r="EN251" s="18">
        <f t="shared" ca="1" si="582"/>
        <v>0</v>
      </c>
      <c r="EO251" s="18">
        <f t="shared" ca="1" si="582"/>
        <v>0</v>
      </c>
      <c r="EP251" s="18">
        <f t="shared" ca="1" si="582"/>
        <v>0</v>
      </c>
      <c r="EQ251" s="18">
        <f t="shared" ca="1" si="582"/>
        <v>0</v>
      </c>
      <c r="ER251" s="18">
        <f t="shared" ca="1" si="582"/>
        <v>0</v>
      </c>
      <c r="ES251" s="18">
        <f t="shared" ca="1" si="582"/>
        <v>0</v>
      </c>
      <c r="ET251" s="18">
        <f t="shared" ca="1" si="582"/>
        <v>0</v>
      </c>
      <c r="EU251" s="18">
        <f t="shared" ca="1" si="582"/>
        <v>0</v>
      </c>
      <c r="EV251" s="18">
        <f t="shared" ca="1" si="582"/>
        <v>0</v>
      </c>
      <c r="EW251" s="18">
        <f t="shared" ca="1" si="582"/>
        <v>0</v>
      </c>
      <c r="EX251" s="18">
        <f t="shared" ca="1" si="582"/>
        <v>0</v>
      </c>
      <c r="EY251" s="18">
        <f t="shared" ca="1" si="582"/>
        <v>0</v>
      </c>
      <c r="EZ251" s="18">
        <f t="shared" ca="1" si="582"/>
        <v>0</v>
      </c>
      <c r="FA251" s="18">
        <f t="shared" ca="1" si="582"/>
        <v>0</v>
      </c>
      <c r="FB251" s="18">
        <f t="shared" ca="1" si="582"/>
        <v>0</v>
      </c>
      <c r="FC251" s="18">
        <f t="shared" ca="1" si="582"/>
        <v>0</v>
      </c>
      <c r="FD251" s="18">
        <f t="shared" ca="1" si="582"/>
        <v>0</v>
      </c>
      <c r="FE251" s="18">
        <f t="shared" ca="1" si="582"/>
        <v>0</v>
      </c>
      <c r="FF251" s="18">
        <f t="shared" ca="1" si="582"/>
        <v>0</v>
      </c>
      <c r="FG251" s="18">
        <f t="shared" ca="1" si="582"/>
        <v>0</v>
      </c>
      <c r="FH251" s="18">
        <f t="shared" ca="1" si="582"/>
        <v>0</v>
      </c>
      <c r="FI251" s="18">
        <f t="shared" ca="1" si="582"/>
        <v>0</v>
      </c>
      <c r="FJ251" s="18">
        <f t="shared" ca="1" si="582"/>
        <v>0</v>
      </c>
      <c r="FK251" s="18">
        <f t="shared" ca="1" si="582"/>
        <v>0</v>
      </c>
      <c r="FL251" s="18">
        <f t="shared" ca="1" si="582"/>
        <v>0</v>
      </c>
      <c r="FM251" s="18">
        <f t="shared" ca="1" si="582"/>
        <v>0</v>
      </c>
      <c r="FN251" s="18">
        <f ca="1">ROUNDDOWN(ABS(FN249-FN244),BS_Rounding_Tolerance)</f>
        <v>0</v>
      </c>
      <c r="FO251" s="18">
        <f ca="1">ROUNDDOWN(ABS(FO249-FO244),BS_Rounding_Tolerance)</f>
        <v>0</v>
      </c>
      <c r="FP251" s="18">
        <f ca="1">ROUNDDOWN(ABS(FP249-FP244),BS_Rounding_Tolerance)</f>
        <v>0</v>
      </c>
      <c r="FQ251" s="18">
        <f ca="1">ROUNDDOWN(ABS(FQ249-FQ244),BS_Rounding_Tolerance)</f>
        <v>0</v>
      </c>
      <c r="FR251" s="18">
        <f ca="1">ROUNDDOWN(ABS(FR249-FR244),BS_Rounding_Tolerance)</f>
        <v>0</v>
      </c>
    </row>
    <row r="252" spans="2:174">
      <c r="C252" t="s">
        <v>473</v>
      </c>
      <c r="I252" s="167">
        <f ca="1">SUM(J252:FR252)</f>
        <v>0</v>
      </c>
      <c r="J252" s="172"/>
      <c r="K252" s="18">
        <f t="shared" ref="K252:AP252" ca="1" si="583">K251-J251</f>
        <v>0</v>
      </c>
      <c r="L252" s="18">
        <f t="shared" ca="1" si="583"/>
        <v>0</v>
      </c>
      <c r="M252" s="18">
        <f t="shared" ca="1" si="583"/>
        <v>0</v>
      </c>
      <c r="N252" s="18">
        <f t="shared" ca="1" si="583"/>
        <v>0</v>
      </c>
      <c r="O252" s="18">
        <f t="shared" ca="1" si="583"/>
        <v>0</v>
      </c>
      <c r="P252" s="18">
        <f t="shared" ca="1" si="583"/>
        <v>0</v>
      </c>
      <c r="Q252" s="18">
        <f t="shared" ca="1" si="583"/>
        <v>0</v>
      </c>
      <c r="R252" s="18">
        <f t="shared" ca="1" si="583"/>
        <v>0</v>
      </c>
      <c r="S252" s="18">
        <f t="shared" ca="1" si="583"/>
        <v>0</v>
      </c>
      <c r="T252" s="18">
        <f t="shared" ca="1" si="583"/>
        <v>0</v>
      </c>
      <c r="U252" s="18">
        <f t="shared" ca="1" si="583"/>
        <v>0</v>
      </c>
      <c r="V252" s="18">
        <f ca="1">V251-U251</f>
        <v>0</v>
      </c>
      <c r="W252" s="18">
        <f t="shared" ca="1" si="583"/>
        <v>0</v>
      </c>
      <c r="X252" s="18">
        <f t="shared" ca="1" si="583"/>
        <v>0</v>
      </c>
      <c r="Y252" s="18">
        <f t="shared" ca="1" si="583"/>
        <v>0</v>
      </c>
      <c r="Z252" s="18">
        <f t="shared" ca="1" si="583"/>
        <v>0</v>
      </c>
      <c r="AA252" s="18">
        <f t="shared" ca="1" si="583"/>
        <v>0</v>
      </c>
      <c r="AB252" s="18">
        <f ca="1">AB251-AA251</f>
        <v>0</v>
      </c>
      <c r="AC252" s="18">
        <f t="shared" ca="1" si="583"/>
        <v>0</v>
      </c>
      <c r="AD252" s="18">
        <f t="shared" ca="1" si="583"/>
        <v>0</v>
      </c>
      <c r="AE252" s="18">
        <f t="shared" ca="1" si="583"/>
        <v>0</v>
      </c>
      <c r="AF252" s="18">
        <f t="shared" ca="1" si="583"/>
        <v>0</v>
      </c>
      <c r="AG252" s="18">
        <f t="shared" ca="1" si="583"/>
        <v>0</v>
      </c>
      <c r="AH252" s="18">
        <f t="shared" ca="1" si="583"/>
        <v>0</v>
      </c>
      <c r="AI252" s="18">
        <f t="shared" ca="1" si="583"/>
        <v>0</v>
      </c>
      <c r="AJ252" s="18">
        <f t="shared" ca="1" si="583"/>
        <v>0</v>
      </c>
      <c r="AK252" s="18">
        <f t="shared" ca="1" si="583"/>
        <v>0</v>
      </c>
      <c r="AL252" s="18">
        <f t="shared" ca="1" si="583"/>
        <v>0</v>
      </c>
      <c r="AM252" s="18">
        <f t="shared" ca="1" si="583"/>
        <v>0</v>
      </c>
      <c r="AN252" s="18">
        <f t="shared" ca="1" si="583"/>
        <v>0</v>
      </c>
      <c r="AO252" s="18">
        <f t="shared" ca="1" si="583"/>
        <v>0</v>
      </c>
      <c r="AP252" s="18">
        <f t="shared" ca="1" si="583"/>
        <v>0</v>
      </c>
      <c r="AQ252" s="18">
        <f t="shared" ref="AQ252:BV252" ca="1" si="584">AQ251-AP251</f>
        <v>0</v>
      </c>
      <c r="AR252" s="18">
        <f t="shared" ca="1" si="584"/>
        <v>0</v>
      </c>
      <c r="AS252" s="18">
        <f t="shared" ca="1" si="584"/>
        <v>0</v>
      </c>
      <c r="AT252" s="18">
        <f t="shared" ca="1" si="584"/>
        <v>0</v>
      </c>
      <c r="AU252" s="18">
        <f t="shared" ca="1" si="584"/>
        <v>0</v>
      </c>
      <c r="AV252" s="18">
        <f t="shared" ca="1" si="584"/>
        <v>0</v>
      </c>
      <c r="AW252" s="18">
        <f t="shared" ca="1" si="584"/>
        <v>0</v>
      </c>
      <c r="AX252" s="18">
        <f ca="1">AX251-AW251</f>
        <v>0</v>
      </c>
      <c r="AY252" s="18">
        <f t="shared" ca="1" si="584"/>
        <v>0</v>
      </c>
      <c r="AZ252" s="18">
        <f t="shared" ca="1" si="584"/>
        <v>0</v>
      </c>
      <c r="BA252" s="18">
        <f t="shared" ca="1" si="584"/>
        <v>0</v>
      </c>
      <c r="BB252" s="18">
        <f t="shared" ca="1" si="584"/>
        <v>0</v>
      </c>
      <c r="BC252" s="18">
        <f t="shared" ca="1" si="584"/>
        <v>0</v>
      </c>
      <c r="BD252" s="18">
        <f t="shared" ca="1" si="584"/>
        <v>0</v>
      </c>
      <c r="BE252" s="18">
        <f t="shared" ca="1" si="584"/>
        <v>0</v>
      </c>
      <c r="BF252" s="18">
        <f t="shared" ca="1" si="584"/>
        <v>0</v>
      </c>
      <c r="BG252" s="18">
        <f t="shared" ca="1" si="584"/>
        <v>0</v>
      </c>
      <c r="BH252" s="18">
        <f t="shared" ca="1" si="584"/>
        <v>0</v>
      </c>
      <c r="BI252" s="18">
        <f t="shared" ca="1" si="584"/>
        <v>0</v>
      </c>
      <c r="BJ252" s="18">
        <f t="shared" ca="1" si="584"/>
        <v>0</v>
      </c>
      <c r="BK252" s="18">
        <f t="shared" ca="1" si="584"/>
        <v>0</v>
      </c>
      <c r="BL252" s="18">
        <f t="shared" ca="1" si="584"/>
        <v>0</v>
      </c>
      <c r="BM252" s="18">
        <f t="shared" ca="1" si="584"/>
        <v>0</v>
      </c>
      <c r="BN252" s="18">
        <f t="shared" ca="1" si="584"/>
        <v>0</v>
      </c>
      <c r="BO252" s="18">
        <f t="shared" ca="1" si="584"/>
        <v>0</v>
      </c>
      <c r="BP252" s="18">
        <f t="shared" ca="1" si="584"/>
        <v>0</v>
      </c>
      <c r="BQ252" s="18">
        <f t="shared" ca="1" si="584"/>
        <v>0</v>
      </c>
      <c r="BR252" s="18">
        <f t="shared" ca="1" si="584"/>
        <v>0</v>
      </c>
      <c r="BS252" s="18">
        <f t="shared" ca="1" si="584"/>
        <v>0</v>
      </c>
      <c r="BT252" s="18">
        <f t="shared" ca="1" si="584"/>
        <v>0</v>
      </c>
      <c r="BU252" s="18">
        <f t="shared" ca="1" si="584"/>
        <v>0</v>
      </c>
      <c r="BV252" s="18">
        <f t="shared" ca="1" si="584"/>
        <v>0</v>
      </c>
      <c r="BW252" s="18">
        <f t="shared" ref="BW252:DB252" ca="1" si="585">BW251-BV251</f>
        <v>0</v>
      </c>
      <c r="BX252" s="18">
        <f t="shared" ca="1" si="585"/>
        <v>0</v>
      </c>
      <c r="BY252" s="18">
        <f t="shared" ca="1" si="585"/>
        <v>0</v>
      </c>
      <c r="BZ252" s="18">
        <f t="shared" ca="1" si="585"/>
        <v>0</v>
      </c>
      <c r="CA252" s="18">
        <f t="shared" ca="1" si="585"/>
        <v>0</v>
      </c>
      <c r="CB252" s="18">
        <f t="shared" ca="1" si="585"/>
        <v>0</v>
      </c>
      <c r="CC252" s="18">
        <f t="shared" ca="1" si="585"/>
        <v>0</v>
      </c>
      <c r="CD252" s="18">
        <f t="shared" ca="1" si="585"/>
        <v>0</v>
      </c>
      <c r="CE252" s="18">
        <f t="shared" ca="1" si="585"/>
        <v>0</v>
      </c>
      <c r="CF252" s="18">
        <f t="shared" ca="1" si="585"/>
        <v>0</v>
      </c>
      <c r="CG252" s="18">
        <f t="shared" ca="1" si="585"/>
        <v>0</v>
      </c>
      <c r="CH252" s="18">
        <f t="shared" ca="1" si="585"/>
        <v>0</v>
      </c>
      <c r="CI252" s="18">
        <f t="shared" ca="1" si="585"/>
        <v>0</v>
      </c>
      <c r="CJ252" s="18">
        <f t="shared" ca="1" si="585"/>
        <v>0</v>
      </c>
      <c r="CK252" s="18">
        <f t="shared" ca="1" si="585"/>
        <v>0</v>
      </c>
      <c r="CL252" s="18">
        <f t="shared" ca="1" si="585"/>
        <v>0</v>
      </c>
      <c r="CM252" s="18">
        <f t="shared" ca="1" si="585"/>
        <v>0</v>
      </c>
      <c r="CN252" s="18">
        <f t="shared" ca="1" si="585"/>
        <v>0</v>
      </c>
      <c r="CO252" s="18">
        <f t="shared" ca="1" si="585"/>
        <v>0</v>
      </c>
      <c r="CP252" s="18">
        <f t="shared" ca="1" si="585"/>
        <v>0</v>
      </c>
      <c r="CQ252" s="18">
        <f t="shared" ca="1" si="585"/>
        <v>0</v>
      </c>
      <c r="CR252" s="18">
        <f t="shared" ca="1" si="585"/>
        <v>0</v>
      </c>
      <c r="CS252" s="18">
        <f t="shared" ca="1" si="585"/>
        <v>0</v>
      </c>
      <c r="CT252" s="18">
        <f t="shared" ca="1" si="585"/>
        <v>0</v>
      </c>
      <c r="CU252" s="18">
        <f t="shared" ca="1" si="585"/>
        <v>0</v>
      </c>
      <c r="CV252" s="18">
        <f t="shared" ca="1" si="585"/>
        <v>0</v>
      </c>
      <c r="CW252" s="18">
        <f t="shared" ca="1" si="585"/>
        <v>0</v>
      </c>
      <c r="CX252" s="18">
        <f t="shared" ca="1" si="585"/>
        <v>0</v>
      </c>
      <c r="CY252" s="18">
        <f t="shared" ca="1" si="585"/>
        <v>0</v>
      </c>
      <c r="CZ252" s="18">
        <f t="shared" ca="1" si="585"/>
        <v>0</v>
      </c>
      <c r="DA252" s="18">
        <f t="shared" ca="1" si="585"/>
        <v>0</v>
      </c>
      <c r="DB252" s="18">
        <f t="shared" ca="1" si="585"/>
        <v>0</v>
      </c>
      <c r="DC252" s="18">
        <f t="shared" ref="DC252:EH252" ca="1" si="586">DC251-DB251</f>
        <v>0</v>
      </c>
      <c r="DD252" s="18">
        <f t="shared" ca="1" si="586"/>
        <v>0</v>
      </c>
      <c r="DE252" s="18">
        <f t="shared" ca="1" si="586"/>
        <v>0</v>
      </c>
      <c r="DF252" s="18">
        <f t="shared" ca="1" si="586"/>
        <v>0</v>
      </c>
      <c r="DG252" s="18">
        <f t="shared" ca="1" si="586"/>
        <v>0</v>
      </c>
      <c r="DH252" s="18">
        <f t="shared" ca="1" si="586"/>
        <v>0</v>
      </c>
      <c r="DI252" s="18">
        <f t="shared" ca="1" si="586"/>
        <v>0</v>
      </c>
      <c r="DJ252" s="18">
        <f t="shared" ca="1" si="586"/>
        <v>0</v>
      </c>
      <c r="DK252" s="18">
        <f t="shared" ca="1" si="586"/>
        <v>0</v>
      </c>
      <c r="DL252" s="18">
        <f t="shared" ca="1" si="586"/>
        <v>0</v>
      </c>
      <c r="DM252" s="18">
        <f t="shared" ca="1" si="586"/>
        <v>0</v>
      </c>
      <c r="DN252" s="18">
        <f t="shared" ca="1" si="586"/>
        <v>0</v>
      </c>
      <c r="DO252" s="18">
        <f t="shared" ca="1" si="586"/>
        <v>0</v>
      </c>
      <c r="DP252" s="18">
        <f t="shared" ca="1" si="586"/>
        <v>0</v>
      </c>
      <c r="DQ252" s="18">
        <f t="shared" ca="1" si="586"/>
        <v>0</v>
      </c>
      <c r="DR252" s="18">
        <f t="shared" ca="1" si="586"/>
        <v>0</v>
      </c>
      <c r="DS252" s="18">
        <f t="shared" ca="1" si="586"/>
        <v>0</v>
      </c>
      <c r="DT252" s="18">
        <f t="shared" ca="1" si="586"/>
        <v>0</v>
      </c>
      <c r="DU252" s="18">
        <f t="shared" ca="1" si="586"/>
        <v>0</v>
      </c>
      <c r="DV252" s="18">
        <f t="shared" ca="1" si="586"/>
        <v>0</v>
      </c>
      <c r="DW252" s="18">
        <f t="shared" ca="1" si="586"/>
        <v>0</v>
      </c>
      <c r="DX252" s="18">
        <f t="shared" ca="1" si="586"/>
        <v>0</v>
      </c>
      <c r="DY252" s="18">
        <f t="shared" ca="1" si="586"/>
        <v>0</v>
      </c>
      <c r="DZ252" s="18">
        <f t="shared" ca="1" si="586"/>
        <v>0</v>
      </c>
      <c r="EA252" s="18">
        <f t="shared" ca="1" si="586"/>
        <v>0</v>
      </c>
      <c r="EB252" s="18">
        <f t="shared" ca="1" si="586"/>
        <v>0</v>
      </c>
      <c r="EC252" s="18">
        <f t="shared" ca="1" si="586"/>
        <v>0</v>
      </c>
      <c r="ED252" s="18">
        <f t="shared" ca="1" si="586"/>
        <v>0</v>
      </c>
      <c r="EE252" s="18">
        <f t="shared" ca="1" si="586"/>
        <v>0</v>
      </c>
      <c r="EF252" s="18">
        <f t="shared" ca="1" si="586"/>
        <v>0</v>
      </c>
      <c r="EG252" s="18">
        <f t="shared" ca="1" si="586"/>
        <v>0</v>
      </c>
      <c r="EH252" s="18">
        <f t="shared" ca="1" si="586"/>
        <v>0</v>
      </c>
      <c r="EI252" s="18">
        <f t="shared" ref="EI252:FN252" ca="1" si="587">EI251-EH251</f>
        <v>0</v>
      </c>
      <c r="EJ252" s="18">
        <f t="shared" ca="1" si="587"/>
        <v>0</v>
      </c>
      <c r="EK252" s="18">
        <f t="shared" ca="1" si="587"/>
        <v>0</v>
      </c>
      <c r="EL252" s="18">
        <f t="shared" ca="1" si="587"/>
        <v>0</v>
      </c>
      <c r="EM252" s="18">
        <f t="shared" ca="1" si="587"/>
        <v>0</v>
      </c>
      <c r="EN252" s="18">
        <f t="shared" ca="1" si="587"/>
        <v>0</v>
      </c>
      <c r="EO252" s="18">
        <f t="shared" ca="1" si="587"/>
        <v>0</v>
      </c>
      <c r="EP252" s="18">
        <f t="shared" ca="1" si="587"/>
        <v>0</v>
      </c>
      <c r="EQ252" s="18">
        <f t="shared" ca="1" si="587"/>
        <v>0</v>
      </c>
      <c r="ER252" s="18">
        <f t="shared" ca="1" si="587"/>
        <v>0</v>
      </c>
      <c r="ES252" s="18">
        <f t="shared" ca="1" si="587"/>
        <v>0</v>
      </c>
      <c r="ET252" s="18">
        <f t="shared" ca="1" si="587"/>
        <v>0</v>
      </c>
      <c r="EU252" s="18">
        <f t="shared" ca="1" si="587"/>
        <v>0</v>
      </c>
      <c r="EV252" s="18">
        <f t="shared" ca="1" si="587"/>
        <v>0</v>
      </c>
      <c r="EW252" s="18">
        <f t="shared" ca="1" si="587"/>
        <v>0</v>
      </c>
      <c r="EX252" s="18">
        <f t="shared" ca="1" si="587"/>
        <v>0</v>
      </c>
      <c r="EY252" s="18">
        <f t="shared" ca="1" si="587"/>
        <v>0</v>
      </c>
      <c r="EZ252" s="18">
        <f t="shared" ca="1" si="587"/>
        <v>0</v>
      </c>
      <c r="FA252" s="18">
        <f t="shared" ca="1" si="587"/>
        <v>0</v>
      </c>
      <c r="FB252" s="18">
        <f t="shared" ca="1" si="587"/>
        <v>0</v>
      </c>
      <c r="FC252" s="18">
        <f t="shared" ca="1" si="587"/>
        <v>0</v>
      </c>
      <c r="FD252" s="18">
        <f t="shared" ca="1" si="587"/>
        <v>0</v>
      </c>
      <c r="FE252" s="18">
        <f t="shared" ca="1" si="587"/>
        <v>0</v>
      </c>
      <c r="FF252" s="18">
        <f t="shared" ca="1" si="587"/>
        <v>0</v>
      </c>
      <c r="FG252" s="18">
        <f t="shared" ca="1" si="587"/>
        <v>0</v>
      </c>
      <c r="FH252" s="18">
        <f t="shared" ca="1" si="587"/>
        <v>0</v>
      </c>
      <c r="FI252" s="18">
        <f t="shared" ca="1" si="587"/>
        <v>0</v>
      </c>
      <c r="FJ252" s="18">
        <f t="shared" ca="1" si="587"/>
        <v>0</v>
      </c>
      <c r="FK252" s="18">
        <f t="shared" ca="1" si="587"/>
        <v>0</v>
      </c>
      <c r="FL252" s="18">
        <f t="shared" ca="1" si="587"/>
        <v>0</v>
      </c>
      <c r="FM252" s="18">
        <f t="shared" ca="1" si="587"/>
        <v>0</v>
      </c>
      <c r="FN252" s="18">
        <f t="shared" ca="1" si="587"/>
        <v>0</v>
      </c>
      <c r="FO252" s="18">
        <f ca="1">FO251-FN251</f>
        <v>0</v>
      </c>
      <c r="FP252" s="18">
        <f ca="1">FP251-FO251</f>
        <v>0</v>
      </c>
      <c r="FQ252" s="18">
        <f ca="1">FQ251-FP251</f>
        <v>0</v>
      </c>
      <c r="FR252" s="18">
        <f ca="1">FR251-FQ251</f>
        <v>0</v>
      </c>
    </row>
    <row r="253" spans="2:174">
      <c r="D253"/>
      <c r="F253" s="185">
        <f ca="1">SUM(J253:FR253)</f>
        <v>0</v>
      </c>
      <c r="J253" s="70">
        <f t="shared" ref="J253:AO253" si="588">IF(J252=0,0,1)</f>
        <v>0</v>
      </c>
      <c r="K253" s="70">
        <f t="shared" ca="1" si="588"/>
        <v>0</v>
      </c>
      <c r="L253" s="70">
        <f t="shared" ca="1" si="588"/>
        <v>0</v>
      </c>
      <c r="M253" s="70">
        <f t="shared" ca="1" si="588"/>
        <v>0</v>
      </c>
      <c r="N253" s="70">
        <f t="shared" ca="1" si="588"/>
        <v>0</v>
      </c>
      <c r="O253" s="70">
        <f t="shared" ca="1" si="588"/>
        <v>0</v>
      </c>
      <c r="P253" s="70">
        <f t="shared" ca="1" si="588"/>
        <v>0</v>
      </c>
      <c r="Q253" s="70">
        <f t="shared" ca="1" si="588"/>
        <v>0</v>
      </c>
      <c r="R253" s="70">
        <f t="shared" ca="1" si="588"/>
        <v>0</v>
      </c>
      <c r="S253" s="70">
        <f t="shared" ca="1" si="588"/>
        <v>0</v>
      </c>
      <c r="T253" s="70">
        <f t="shared" ca="1" si="588"/>
        <v>0</v>
      </c>
      <c r="U253" s="70">
        <f t="shared" ca="1" si="588"/>
        <v>0</v>
      </c>
      <c r="V253" s="70">
        <f t="shared" ca="1" si="588"/>
        <v>0</v>
      </c>
      <c r="W253" s="70">
        <f t="shared" ca="1" si="588"/>
        <v>0</v>
      </c>
      <c r="X253" s="70">
        <f t="shared" ca="1" si="588"/>
        <v>0</v>
      </c>
      <c r="Y253" s="70">
        <f t="shared" ca="1" si="588"/>
        <v>0</v>
      </c>
      <c r="Z253" s="70">
        <f t="shared" ca="1" si="588"/>
        <v>0</v>
      </c>
      <c r="AA253" s="70">
        <f t="shared" ca="1" si="588"/>
        <v>0</v>
      </c>
      <c r="AB253" s="70">
        <f t="shared" ca="1" si="588"/>
        <v>0</v>
      </c>
      <c r="AC253" s="70">
        <f t="shared" ca="1" si="588"/>
        <v>0</v>
      </c>
      <c r="AD253" s="70">
        <f t="shared" ca="1" si="588"/>
        <v>0</v>
      </c>
      <c r="AE253" s="70">
        <f t="shared" ca="1" si="588"/>
        <v>0</v>
      </c>
      <c r="AF253" s="70">
        <f t="shared" ca="1" si="588"/>
        <v>0</v>
      </c>
      <c r="AG253" s="70">
        <f t="shared" ca="1" si="588"/>
        <v>0</v>
      </c>
      <c r="AH253" s="70">
        <f t="shared" ca="1" si="588"/>
        <v>0</v>
      </c>
      <c r="AI253" s="70">
        <f t="shared" ca="1" si="588"/>
        <v>0</v>
      </c>
      <c r="AJ253" s="70">
        <f t="shared" ca="1" si="588"/>
        <v>0</v>
      </c>
      <c r="AK253" s="70">
        <f t="shared" ca="1" si="588"/>
        <v>0</v>
      </c>
      <c r="AL253" s="70">
        <f t="shared" ca="1" si="588"/>
        <v>0</v>
      </c>
      <c r="AM253" s="70">
        <f t="shared" ca="1" si="588"/>
        <v>0</v>
      </c>
      <c r="AN253" s="70">
        <f t="shared" ca="1" si="588"/>
        <v>0</v>
      </c>
      <c r="AO253" s="70">
        <f t="shared" ca="1" si="588"/>
        <v>0</v>
      </c>
      <c r="AP253" s="70">
        <f t="shared" ref="AP253:BU253" ca="1" si="589">IF(AP252=0,0,1)</f>
        <v>0</v>
      </c>
      <c r="AQ253" s="70">
        <f t="shared" ca="1" si="589"/>
        <v>0</v>
      </c>
      <c r="AR253" s="70">
        <f t="shared" ca="1" si="589"/>
        <v>0</v>
      </c>
      <c r="AS253" s="70">
        <f t="shared" ca="1" si="589"/>
        <v>0</v>
      </c>
      <c r="AT253" s="70">
        <f t="shared" ca="1" si="589"/>
        <v>0</v>
      </c>
      <c r="AU253" s="70">
        <f t="shared" ca="1" si="589"/>
        <v>0</v>
      </c>
      <c r="AV253" s="70">
        <f t="shared" ca="1" si="589"/>
        <v>0</v>
      </c>
      <c r="AW253" s="70">
        <f t="shared" ca="1" si="589"/>
        <v>0</v>
      </c>
      <c r="AX253" s="70">
        <f t="shared" ca="1" si="589"/>
        <v>0</v>
      </c>
      <c r="AY253" s="70">
        <f t="shared" ca="1" si="589"/>
        <v>0</v>
      </c>
      <c r="AZ253" s="70">
        <f t="shared" ca="1" si="589"/>
        <v>0</v>
      </c>
      <c r="BA253" s="70">
        <f t="shared" ca="1" si="589"/>
        <v>0</v>
      </c>
      <c r="BB253" s="70">
        <f t="shared" ca="1" si="589"/>
        <v>0</v>
      </c>
      <c r="BC253" s="70">
        <f t="shared" ca="1" si="589"/>
        <v>0</v>
      </c>
      <c r="BD253" s="70">
        <f t="shared" ca="1" si="589"/>
        <v>0</v>
      </c>
      <c r="BE253" s="70">
        <f t="shared" ca="1" si="589"/>
        <v>0</v>
      </c>
      <c r="BF253" s="70">
        <f t="shared" ca="1" si="589"/>
        <v>0</v>
      </c>
      <c r="BG253" s="70">
        <f t="shared" ca="1" si="589"/>
        <v>0</v>
      </c>
      <c r="BH253" s="70">
        <f t="shared" ca="1" si="589"/>
        <v>0</v>
      </c>
      <c r="BI253" s="70">
        <f t="shared" ca="1" si="589"/>
        <v>0</v>
      </c>
      <c r="BJ253" s="70">
        <f t="shared" ca="1" si="589"/>
        <v>0</v>
      </c>
      <c r="BK253" s="70">
        <f t="shared" ca="1" si="589"/>
        <v>0</v>
      </c>
      <c r="BL253" s="70">
        <f t="shared" ca="1" si="589"/>
        <v>0</v>
      </c>
      <c r="BM253" s="70">
        <f t="shared" ca="1" si="589"/>
        <v>0</v>
      </c>
      <c r="BN253" s="70">
        <f t="shared" ca="1" si="589"/>
        <v>0</v>
      </c>
      <c r="BO253" s="70">
        <f t="shared" ca="1" si="589"/>
        <v>0</v>
      </c>
      <c r="BP253" s="70">
        <f t="shared" ca="1" si="589"/>
        <v>0</v>
      </c>
      <c r="BQ253" s="70">
        <f t="shared" ca="1" si="589"/>
        <v>0</v>
      </c>
      <c r="BR253" s="70">
        <f t="shared" ca="1" si="589"/>
        <v>0</v>
      </c>
      <c r="BS253" s="70">
        <f t="shared" ca="1" si="589"/>
        <v>0</v>
      </c>
      <c r="BT253" s="70">
        <f t="shared" ca="1" si="589"/>
        <v>0</v>
      </c>
      <c r="BU253" s="70">
        <f t="shared" ca="1" si="589"/>
        <v>0</v>
      </c>
      <c r="BV253" s="70">
        <f t="shared" ref="BV253:DA253" ca="1" si="590">IF(BV252=0,0,1)</f>
        <v>0</v>
      </c>
      <c r="BW253" s="70">
        <f t="shared" ca="1" si="590"/>
        <v>0</v>
      </c>
      <c r="BX253" s="70">
        <f t="shared" ca="1" si="590"/>
        <v>0</v>
      </c>
      <c r="BY253" s="70">
        <f t="shared" ca="1" si="590"/>
        <v>0</v>
      </c>
      <c r="BZ253" s="70">
        <f t="shared" ca="1" si="590"/>
        <v>0</v>
      </c>
      <c r="CA253" s="70">
        <f t="shared" ca="1" si="590"/>
        <v>0</v>
      </c>
      <c r="CB253" s="70">
        <f t="shared" ca="1" si="590"/>
        <v>0</v>
      </c>
      <c r="CC253" s="70">
        <f t="shared" ca="1" si="590"/>
        <v>0</v>
      </c>
      <c r="CD253" s="70">
        <f t="shared" ca="1" si="590"/>
        <v>0</v>
      </c>
      <c r="CE253" s="70">
        <f t="shared" ca="1" si="590"/>
        <v>0</v>
      </c>
      <c r="CF253" s="70">
        <f t="shared" ca="1" si="590"/>
        <v>0</v>
      </c>
      <c r="CG253" s="70">
        <f t="shared" ca="1" si="590"/>
        <v>0</v>
      </c>
      <c r="CH253" s="70">
        <f t="shared" ca="1" si="590"/>
        <v>0</v>
      </c>
      <c r="CI253" s="70">
        <f t="shared" ca="1" si="590"/>
        <v>0</v>
      </c>
      <c r="CJ253" s="70">
        <f t="shared" ca="1" si="590"/>
        <v>0</v>
      </c>
      <c r="CK253" s="70">
        <f t="shared" ca="1" si="590"/>
        <v>0</v>
      </c>
      <c r="CL253" s="70">
        <f t="shared" ca="1" si="590"/>
        <v>0</v>
      </c>
      <c r="CM253" s="70">
        <f t="shared" ca="1" si="590"/>
        <v>0</v>
      </c>
      <c r="CN253" s="70">
        <f t="shared" ca="1" si="590"/>
        <v>0</v>
      </c>
      <c r="CO253" s="70">
        <f t="shared" ca="1" si="590"/>
        <v>0</v>
      </c>
      <c r="CP253" s="70">
        <f t="shared" ca="1" si="590"/>
        <v>0</v>
      </c>
      <c r="CQ253" s="70">
        <f t="shared" ca="1" si="590"/>
        <v>0</v>
      </c>
      <c r="CR253" s="70">
        <f t="shared" ca="1" si="590"/>
        <v>0</v>
      </c>
      <c r="CS253" s="70">
        <f t="shared" ca="1" si="590"/>
        <v>0</v>
      </c>
      <c r="CT253" s="70">
        <f t="shared" ca="1" si="590"/>
        <v>0</v>
      </c>
      <c r="CU253" s="70">
        <f t="shared" ca="1" si="590"/>
        <v>0</v>
      </c>
      <c r="CV253" s="70">
        <f t="shared" ca="1" si="590"/>
        <v>0</v>
      </c>
      <c r="CW253" s="70">
        <f t="shared" ca="1" si="590"/>
        <v>0</v>
      </c>
      <c r="CX253" s="70">
        <f t="shared" ca="1" si="590"/>
        <v>0</v>
      </c>
      <c r="CY253" s="70">
        <f t="shared" ca="1" si="590"/>
        <v>0</v>
      </c>
      <c r="CZ253" s="70">
        <f t="shared" ca="1" si="590"/>
        <v>0</v>
      </c>
      <c r="DA253" s="70">
        <f t="shared" ca="1" si="590"/>
        <v>0</v>
      </c>
      <c r="DB253" s="70">
        <f t="shared" ref="DB253:EG253" ca="1" si="591">IF(DB252=0,0,1)</f>
        <v>0</v>
      </c>
      <c r="DC253" s="70">
        <f t="shared" ca="1" si="591"/>
        <v>0</v>
      </c>
      <c r="DD253" s="70">
        <f t="shared" ca="1" si="591"/>
        <v>0</v>
      </c>
      <c r="DE253" s="70">
        <f t="shared" ca="1" si="591"/>
        <v>0</v>
      </c>
      <c r="DF253" s="70">
        <f t="shared" ca="1" si="591"/>
        <v>0</v>
      </c>
      <c r="DG253" s="70">
        <f t="shared" ca="1" si="591"/>
        <v>0</v>
      </c>
      <c r="DH253" s="70">
        <f t="shared" ca="1" si="591"/>
        <v>0</v>
      </c>
      <c r="DI253" s="70">
        <f t="shared" ca="1" si="591"/>
        <v>0</v>
      </c>
      <c r="DJ253" s="70">
        <f t="shared" ca="1" si="591"/>
        <v>0</v>
      </c>
      <c r="DK253" s="70">
        <f t="shared" ca="1" si="591"/>
        <v>0</v>
      </c>
      <c r="DL253" s="70">
        <f t="shared" ca="1" si="591"/>
        <v>0</v>
      </c>
      <c r="DM253" s="70">
        <f t="shared" ca="1" si="591"/>
        <v>0</v>
      </c>
      <c r="DN253" s="70">
        <f t="shared" ca="1" si="591"/>
        <v>0</v>
      </c>
      <c r="DO253" s="70">
        <f t="shared" ca="1" si="591"/>
        <v>0</v>
      </c>
      <c r="DP253" s="70">
        <f t="shared" ca="1" si="591"/>
        <v>0</v>
      </c>
      <c r="DQ253" s="70">
        <f t="shared" ca="1" si="591"/>
        <v>0</v>
      </c>
      <c r="DR253" s="70">
        <f t="shared" ca="1" si="591"/>
        <v>0</v>
      </c>
      <c r="DS253" s="70">
        <f t="shared" ca="1" si="591"/>
        <v>0</v>
      </c>
      <c r="DT253" s="70">
        <f t="shared" ca="1" si="591"/>
        <v>0</v>
      </c>
      <c r="DU253" s="70">
        <f t="shared" ca="1" si="591"/>
        <v>0</v>
      </c>
      <c r="DV253" s="70">
        <f t="shared" ca="1" si="591"/>
        <v>0</v>
      </c>
      <c r="DW253" s="70">
        <f t="shared" ca="1" si="591"/>
        <v>0</v>
      </c>
      <c r="DX253" s="70">
        <f t="shared" ca="1" si="591"/>
        <v>0</v>
      </c>
      <c r="DY253" s="70">
        <f t="shared" ca="1" si="591"/>
        <v>0</v>
      </c>
      <c r="DZ253" s="70">
        <f t="shared" ca="1" si="591"/>
        <v>0</v>
      </c>
      <c r="EA253" s="70">
        <f t="shared" ca="1" si="591"/>
        <v>0</v>
      </c>
      <c r="EB253" s="70">
        <f t="shared" ca="1" si="591"/>
        <v>0</v>
      </c>
      <c r="EC253" s="70">
        <f t="shared" ca="1" si="591"/>
        <v>0</v>
      </c>
      <c r="ED253" s="70">
        <f t="shared" ca="1" si="591"/>
        <v>0</v>
      </c>
      <c r="EE253" s="70">
        <f t="shared" ca="1" si="591"/>
        <v>0</v>
      </c>
      <c r="EF253" s="70">
        <f t="shared" ca="1" si="591"/>
        <v>0</v>
      </c>
      <c r="EG253" s="70">
        <f t="shared" ca="1" si="591"/>
        <v>0</v>
      </c>
      <c r="EH253" s="70">
        <f t="shared" ref="EH253:FM253" ca="1" si="592">IF(EH252=0,0,1)</f>
        <v>0</v>
      </c>
      <c r="EI253" s="70">
        <f t="shared" ca="1" si="592"/>
        <v>0</v>
      </c>
      <c r="EJ253" s="70">
        <f t="shared" ca="1" si="592"/>
        <v>0</v>
      </c>
      <c r="EK253" s="70">
        <f t="shared" ca="1" si="592"/>
        <v>0</v>
      </c>
      <c r="EL253" s="70">
        <f t="shared" ca="1" si="592"/>
        <v>0</v>
      </c>
      <c r="EM253" s="70">
        <f t="shared" ca="1" si="592"/>
        <v>0</v>
      </c>
      <c r="EN253" s="70">
        <f t="shared" ca="1" si="592"/>
        <v>0</v>
      </c>
      <c r="EO253" s="70">
        <f t="shared" ca="1" si="592"/>
        <v>0</v>
      </c>
      <c r="EP253" s="70">
        <f t="shared" ca="1" si="592"/>
        <v>0</v>
      </c>
      <c r="EQ253" s="70">
        <f t="shared" ca="1" si="592"/>
        <v>0</v>
      </c>
      <c r="ER253" s="70">
        <f t="shared" ca="1" si="592"/>
        <v>0</v>
      </c>
      <c r="ES253" s="70">
        <f t="shared" ca="1" si="592"/>
        <v>0</v>
      </c>
      <c r="ET253" s="70">
        <f t="shared" ca="1" si="592"/>
        <v>0</v>
      </c>
      <c r="EU253" s="70">
        <f t="shared" ca="1" si="592"/>
        <v>0</v>
      </c>
      <c r="EV253" s="70">
        <f t="shared" ca="1" si="592"/>
        <v>0</v>
      </c>
      <c r="EW253" s="70">
        <f t="shared" ca="1" si="592"/>
        <v>0</v>
      </c>
      <c r="EX253" s="70">
        <f t="shared" ca="1" si="592"/>
        <v>0</v>
      </c>
      <c r="EY253" s="70">
        <f t="shared" ca="1" si="592"/>
        <v>0</v>
      </c>
      <c r="EZ253" s="70">
        <f t="shared" ca="1" si="592"/>
        <v>0</v>
      </c>
      <c r="FA253" s="70">
        <f t="shared" ca="1" si="592"/>
        <v>0</v>
      </c>
      <c r="FB253" s="70">
        <f t="shared" ca="1" si="592"/>
        <v>0</v>
      </c>
      <c r="FC253" s="70">
        <f t="shared" ca="1" si="592"/>
        <v>0</v>
      </c>
      <c r="FD253" s="70">
        <f t="shared" ca="1" si="592"/>
        <v>0</v>
      </c>
      <c r="FE253" s="70">
        <f t="shared" ca="1" si="592"/>
        <v>0</v>
      </c>
      <c r="FF253" s="70">
        <f t="shared" ca="1" si="592"/>
        <v>0</v>
      </c>
      <c r="FG253" s="70">
        <f t="shared" ca="1" si="592"/>
        <v>0</v>
      </c>
      <c r="FH253" s="70">
        <f t="shared" ca="1" si="592"/>
        <v>0</v>
      </c>
      <c r="FI253" s="70">
        <f t="shared" ca="1" si="592"/>
        <v>0</v>
      </c>
      <c r="FJ253" s="70">
        <f t="shared" ca="1" si="592"/>
        <v>0</v>
      </c>
      <c r="FK253" s="70">
        <f t="shared" ca="1" si="592"/>
        <v>0</v>
      </c>
      <c r="FL253" s="70">
        <f t="shared" ca="1" si="592"/>
        <v>0</v>
      </c>
      <c r="FM253" s="70">
        <f t="shared" ca="1" si="592"/>
        <v>0</v>
      </c>
      <c r="FN253" s="70">
        <f ca="1">IF(FN252=0,0,1)</f>
        <v>0</v>
      </c>
      <c r="FO253" s="70">
        <f ca="1">IF(FO252=0,0,1)</f>
        <v>0</v>
      </c>
      <c r="FP253" s="70">
        <f ca="1">IF(FP252=0,0,1)</f>
        <v>0</v>
      </c>
      <c r="FQ253" s="70">
        <f ca="1">IF(FQ252=0,0,1)</f>
        <v>0</v>
      </c>
      <c r="FR253" s="70">
        <f ca="1">IF(FR252=0,0,1)</f>
        <v>0</v>
      </c>
    </row>
    <row r="254" spans="2:174">
      <c r="D254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70"/>
      <c r="AG254" s="70"/>
      <c r="AH254" s="70"/>
      <c r="AI254" s="70"/>
      <c r="AJ254" s="70"/>
      <c r="AK254" s="70"/>
      <c r="AL254" s="70"/>
      <c r="AM254" s="70"/>
      <c r="AN254" s="70"/>
      <c r="AO254" s="70"/>
      <c r="AP254" s="70"/>
      <c r="AQ254" s="70"/>
      <c r="AR254" s="70"/>
      <c r="AS254" s="70"/>
      <c r="AT254" s="70"/>
      <c r="AU254" s="70"/>
      <c r="AV254" s="70"/>
      <c r="AW254" s="70"/>
      <c r="AX254" s="70"/>
      <c r="AY254" s="70"/>
      <c r="AZ254" s="70"/>
      <c r="BA254" s="70"/>
      <c r="BB254" s="70"/>
      <c r="BC254" s="70"/>
      <c r="BD254" s="70"/>
      <c r="BE254" s="70"/>
      <c r="BF254" s="70"/>
      <c r="BG254" s="70"/>
      <c r="BH254" s="70"/>
      <c r="BI254" s="70"/>
      <c r="BJ254" s="70"/>
      <c r="BK254" s="70"/>
      <c r="BL254" s="70"/>
      <c r="BM254" s="70"/>
      <c r="BN254" s="70"/>
      <c r="BO254" s="70"/>
      <c r="BP254" s="70"/>
      <c r="BQ254" s="70"/>
      <c r="BR254" s="70"/>
      <c r="BS254" s="70"/>
      <c r="BT254" s="70"/>
      <c r="BU254" s="70"/>
      <c r="BV254" s="70"/>
      <c r="BW254" s="70"/>
      <c r="BX254" s="70"/>
      <c r="BY254" s="70"/>
      <c r="BZ254" s="70"/>
      <c r="CA254" s="70"/>
      <c r="CB254" s="70"/>
      <c r="CC254" s="70"/>
      <c r="CD254" s="70"/>
      <c r="CE254" s="70"/>
      <c r="CF254" s="70"/>
      <c r="CG254" s="70"/>
      <c r="CH254" s="70"/>
      <c r="CI254" s="70"/>
      <c r="CJ254" s="70"/>
      <c r="CK254" s="70"/>
      <c r="CL254" s="70"/>
      <c r="CM254" s="70"/>
      <c r="CN254" s="70"/>
      <c r="CO254" s="70"/>
      <c r="CP254" s="70"/>
      <c r="CQ254" s="70"/>
      <c r="CR254" s="70"/>
      <c r="CS254" s="70"/>
      <c r="CT254" s="70"/>
      <c r="CU254" s="70"/>
      <c r="CV254" s="70"/>
      <c r="CW254" s="70"/>
      <c r="CX254" s="70"/>
      <c r="CY254" s="70"/>
      <c r="CZ254" s="70"/>
      <c r="DA254" s="70"/>
      <c r="DB254" s="70"/>
      <c r="DC254" s="70"/>
      <c r="DD254" s="70"/>
      <c r="DE254" s="70"/>
      <c r="DF254" s="70"/>
      <c r="DG254" s="70"/>
      <c r="DH254" s="70"/>
      <c r="DI254" s="70"/>
      <c r="DJ254" s="70"/>
      <c r="DK254" s="70"/>
      <c r="DL254" s="70"/>
      <c r="DM254" s="70"/>
      <c r="DN254" s="70"/>
      <c r="DO254" s="70"/>
      <c r="DP254" s="70"/>
      <c r="DQ254" s="70"/>
      <c r="DR254" s="70"/>
      <c r="DS254" s="70"/>
      <c r="DT254" s="70"/>
      <c r="DU254" s="70"/>
      <c r="DV254" s="70"/>
      <c r="DW254" s="70"/>
      <c r="DX254" s="70"/>
      <c r="DY254" s="70"/>
      <c r="DZ254" s="70"/>
      <c r="EA254" s="70"/>
      <c r="EB254" s="70"/>
      <c r="EC254" s="70"/>
      <c r="ED254" s="70"/>
      <c r="EE254" s="70"/>
      <c r="EF254" s="70"/>
      <c r="EG254" s="70"/>
      <c r="EH254" s="70"/>
      <c r="EI254" s="70"/>
      <c r="EJ254" s="70"/>
      <c r="EK254" s="70"/>
      <c r="EL254" s="70"/>
      <c r="EM254" s="70"/>
      <c r="EN254" s="70"/>
      <c r="EO254" s="70"/>
      <c r="EP254" s="70"/>
      <c r="EQ254" s="70"/>
      <c r="ER254" s="70"/>
      <c r="ES254" s="70"/>
      <c r="ET254" s="70"/>
      <c r="EU254" s="70"/>
      <c r="EV254" s="70"/>
      <c r="EW254" s="70"/>
      <c r="EX254" s="70"/>
      <c r="EY254" s="70"/>
      <c r="EZ254" s="70"/>
      <c r="FA254" s="70"/>
      <c r="FB254" s="70"/>
      <c r="FC254" s="70"/>
      <c r="FD254" s="70"/>
      <c r="FE254" s="70"/>
      <c r="FF254" s="70"/>
      <c r="FG254" s="70"/>
      <c r="FH254" s="70"/>
      <c r="FI254" s="70"/>
      <c r="FJ254" s="70"/>
      <c r="FK254" s="70"/>
      <c r="FL254" s="70"/>
      <c r="FM254" s="70"/>
      <c r="FN254" s="70"/>
      <c r="FO254" s="70"/>
      <c r="FP254" s="70"/>
      <c r="FQ254" s="70"/>
      <c r="FR254" s="70"/>
    </row>
    <row r="255" spans="2:174">
      <c r="D255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70"/>
      <c r="AG255" s="70"/>
      <c r="AH255" s="70"/>
      <c r="AI255" s="70"/>
      <c r="AJ255" s="70"/>
      <c r="AK255" s="70"/>
      <c r="AL255" s="70"/>
      <c r="AM255" s="70"/>
      <c r="AN255" s="70"/>
      <c r="AO255" s="70"/>
      <c r="AP255" s="70"/>
      <c r="AQ255" s="70"/>
      <c r="AR255" s="70"/>
      <c r="AS255" s="70"/>
      <c r="AT255" s="70"/>
      <c r="AU255" s="70"/>
      <c r="AV255" s="70"/>
      <c r="AW255" s="70"/>
      <c r="AX255" s="70"/>
      <c r="AY255" s="70"/>
      <c r="AZ255" s="70"/>
      <c r="BA255" s="70"/>
      <c r="BB255" s="70"/>
      <c r="BC255" s="70"/>
      <c r="BD255" s="70"/>
      <c r="BE255" s="70"/>
      <c r="BF255" s="70"/>
      <c r="BG255" s="70"/>
      <c r="BH255" s="70"/>
      <c r="BI255" s="70"/>
      <c r="BJ255" s="70"/>
      <c r="BK255" s="70"/>
      <c r="BL255" s="70"/>
      <c r="BM255" s="70"/>
      <c r="BN255" s="70"/>
      <c r="BO255" s="70"/>
      <c r="BP255" s="70"/>
      <c r="BQ255" s="70"/>
      <c r="BR255" s="70"/>
      <c r="BS255" s="70"/>
      <c r="BT255" s="70"/>
      <c r="BU255" s="70"/>
      <c r="BV255" s="70"/>
      <c r="BW255" s="70"/>
      <c r="BX255" s="70"/>
      <c r="BY255" s="70"/>
      <c r="BZ255" s="70"/>
      <c r="CA255" s="70"/>
      <c r="CB255" s="70"/>
      <c r="CC255" s="70"/>
      <c r="CD255" s="70"/>
      <c r="CE255" s="70"/>
      <c r="CF255" s="70"/>
      <c r="CG255" s="70"/>
      <c r="CH255" s="70"/>
      <c r="CI255" s="70"/>
      <c r="CJ255" s="70"/>
      <c r="CK255" s="70"/>
      <c r="CL255" s="70"/>
      <c r="CM255" s="70"/>
      <c r="CN255" s="70"/>
      <c r="CO255" s="70"/>
      <c r="CP255" s="70"/>
      <c r="CQ255" s="70"/>
      <c r="CR255" s="70"/>
      <c r="CS255" s="70"/>
      <c r="CT255" s="70"/>
      <c r="CU255" s="70"/>
      <c r="CV255" s="70"/>
      <c r="CW255" s="70"/>
      <c r="CX255" s="70"/>
      <c r="CY255" s="70"/>
      <c r="CZ255" s="70"/>
      <c r="DA255" s="70"/>
      <c r="DB255" s="70"/>
      <c r="DC255" s="70"/>
      <c r="DD255" s="70"/>
      <c r="DE255" s="70"/>
      <c r="DF255" s="70"/>
      <c r="DG255" s="70"/>
      <c r="DH255" s="70"/>
      <c r="DI255" s="70"/>
      <c r="DJ255" s="70"/>
      <c r="DK255" s="70"/>
      <c r="DL255" s="70"/>
      <c r="DM255" s="70"/>
      <c r="DN255" s="70"/>
      <c r="DO255" s="70"/>
      <c r="DP255" s="70"/>
      <c r="DQ255" s="70"/>
      <c r="DR255" s="70"/>
      <c r="DS255" s="70"/>
      <c r="DT255" s="70"/>
      <c r="DU255" s="70"/>
      <c r="DV255" s="70"/>
      <c r="DW255" s="70"/>
      <c r="DX255" s="70"/>
      <c r="DY255" s="70"/>
      <c r="DZ255" s="70"/>
      <c r="EA255" s="70"/>
      <c r="EB255" s="70"/>
      <c r="EC255" s="70"/>
      <c r="ED255" s="70"/>
      <c r="EE255" s="70"/>
      <c r="EF255" s="70"/>
      <c r="EG255" s="70"/>
      <c r="EH255" s="70"/>
      <c r="EI255" s="70"/>
      <c r="EJ255" s="70"/>
      <c r="EK255" s="70"/>
      <c r="EL255" s="70"/>
      <c r="EM255" s="70"/>
      <c r="EN255" s="70"/>
      <c r="EO255" s="70"/>
      <c r="EP255" s="70"/>
      <c r="EQ255" s="70"/>
      <c r="ER255" s="70"/>
      <c r="ES255" s="70"/>
      <c r="ET255" s="70"/>
      <c r="EU255" s="70"/>
      <c r="EV255" s="70"/>
      <c r="EW255" s="70"/>
      <c r="EX255" s="70"/>
      <c r="EY255" s="70"/>
      <c r="EZ255" s="70"/>
      <c r="FA255" s="70"/>
      <c r="FB255" s="70"/>
      <c r="FC255" s="70"/>
      <c r="FD255" s="70"/>
      <c r="FE255" s="70"/>
      <c r="FF255" s="70"/>
      <c r="FG255" s="70"/>
      <c r="FH255" s="70"/>
      <c r="FI255" s="70"/>
      <c r="FJ255" s="70"/>
      <c r="FK255" s="70"/>
      <c r="FL255" s="70"/>
      <c r="FM255" s="70"/>
      <c r="FN255" s="70"/>
      <c r="FO255" s="70"/>
      <c r="FP255" s="70"/>
      <c r="FQ255" s="70"/>
      <c r="FR255" s="70"/>
    </row>
    <row r="256" spans="2:174">
      <c r="C256" t="s">
        <v>693</v>
      </c>
      <c r="D256"/>
      <c r="F256" s="185">
        <f ca="1">NOT(I256&gt;=0)*1</f>
        <v>0</v>
      </c>
      <c r="I256" s="167">
        <f ca="1">MIN(J256:FR256)</f>
        <v>8578.6499999999614</v>
      </c>
      <c r="J256" s="70" t="str">
        <f t="shared" ref="J256:AO256" si="593">IF(J17&gt;0,J249,"")</f>
        <v/>
      </c>
      <c r="K256" s="70" t="str">
        <f t="shared" si="593"/>
        <v/>
      </c>
      <c r="L256" s="70" t="str">
        <f t="shared" si="593"/>
        <v/>
      </c>
      <c r="M256" s="70" t="str">
        <f t="shared" si="593"/>
        <v/>
      </c>
      <c r="N256" s="70" t="str">
        <f t="shared" si="593"/>
        <v/>
      </c>
      <c r="O256" s="70" t="str">
        <f t="shared" si="593"/>
        <v/>
      </c>
      <c r="P256" s="70" t="str">
        <f t="shared" si="593"/>
        <v/>
      </c>
      <c r="Q256" s="70" t="str">
        <f t="shared" si="593"/>
        <v/>
      </c>
      <c r="R256" s="70" t="str">
        <f t="shared" si="593"/>
        <v/>
      </c>
      <c r="S256" s="70" t="str">
        <f t="shared" si="593"/>
        <v/>
      </c>
      <c r="T256" s="70" t="str">
        <f t="shared" si="593"/>
        <v/>
      </c>
      <c r="U256" s="70" t="str">
        <f t="shared" si="593"/>
        <v/>
      </c>
      <c r="V256" s="70" t="str">
        <f t="shared" si="593"/>
        <v/>
      </c>
      <c r="W256" s="70" t="str">
        <f t="shared" si="593"/>
        <v/>
      </c>
      <c r="X256" s="70" t="str">
        <f t="shared" si="593"/>
        <v/>
      </c>
      <c r="Y256" s="70" t="str">
        <f t="shared" si="593"/>
        <v/>
      </c>
      <c r="Z256" s="70" t="str">
        <f t="shared" si="593"/>
        <v/>
      </c>
      <c r="AA256" s="70" t="str">
        <f t="shared" si="593"/>
        <v/>
      </c>
      <c r="AB256" s="70">
        <f t="shared" ca="1" si="593"/>
        <v>280690.56225008145</v>
      </c>
      <c r="AC256" s="70">
        <f t="shared" ca="1" si="593"/>
        <v>283686.29777688265</v>
      </c>
      <c r="AD256" s="70">
        <f t="shared" ca="1" si="593"/>
        <v>286512.38517317927</v>
      </c>
      <c r="AE256" s="70">
        <f t="shared" ca="1" si="593"/>
        <v>286139.60600208316</v>
      </c>
      <c r="AF256" s="70">
        <f t="shared" ca="1" si="593"/>
        <v>117310.97729442058</v>
      </c>
      <c r="AG256" s="70">
        <f t="shared" ca="1" si="593"/>
        <v>118920.85286368735</v>
      </c>
      <c r="AH256" s="70">
        <f t="shared" ca="1" si="593"/>
        <v>119668.30758964983</v>
      </c>
      <c r="AI256" s="70">
        <f t="shared" ca="1" si="593"/>
        <v>117010.75004313092</v>
      </c>
      <c r="AJ256" s="70">
        <f t="shared" ca="1" si="593"/>
        <v>112972.34356278763</v>
      </c>
      <c r="AK256" s="70">
        <f t="shared" ca="1" si="593"/>
        <v>115124.12415518639</v>
      </c>
      <c r="AL256" s="70">
        <f t="shared" ca="1" si="593"/>
        <v>116384.66832927043</v>
      </c>
      <c r="AM256" s="70">
        <f t="shared" ca="1" si="593"/>
        <v>114138.25086560032</v>
      </c>
      <c r="AN256" s="70">
        <f t="shared" ca="1" si="593"/>
        <v>110283.14304710642</v>
      </c>
      <c r="AO256" s="70">
        <f t="shared" ca="1" si="593"/>
        <v>112620.2280130873</v>
      </c>
      <c r="AP256" s="70">
        <f t="shared" ref="AP256:BU256" ca="1" si="594">IF(AP17&gt;0,AP249,"")</f>
        <v>114579.44553921737</v>
      </c>
      <c r="AQ256" s="70">
        <f t="shared" ca="1" si="594"/>
        <v>113049.93767899548</v>
      </c>
      <c r="AR256" s="70">
        <f t="shared" ca="1" si="594"/>
        <v>109925.88057273265</v>
      </c>
      <c r="AS256" s="70">
        <f t="shared" ca="1" si="594"/>
        <v>113001.97328089188</v>
      </c>
      <c r="AT256" s="70">
        <f t="shared" ca="1" si="594"/>
        <v>114978.7167687426</v>
      </c>
      <c r="AU256" s="70">
        <f t="shared" ca="1" si="594"/>
        <v>113534.92454708322</v>
      </c>
      <c r="AV256" s="70">
        <f t="shared" ca="1" si="594"/>
        <v>110529.22063064594</v>
      </c>
      <c r="AW256" s="70">
        <f t="shared" ca="1" si="594"/>
        <v>113720.52387320303</v>
      </c>
      <c r="AX256" s="70">
        <f t="shared" ca="1" si="594"/>
        <v>115984.47613942524</v>
      </c>
      <c r="AY256" s="70">
        <f t="shared" ca="1" si="594"/>
        <v>114759.4008360306</v>
      </c>
      <c r="AZ256" s="70">
        <f t="shared" ca="1" si="594"/>
        <v>111946.81853054346</v>
      </c>
      <c r="BA256" s="70">
        <f t="shared" ca="1" si="594"/>
        <v>115332.17613014978</v>
      </c>
      <c r="BB256" s="70">
        <f t="shared" ca="1" si="594"/>
        <v>117804.12872876968</v>
      </c>
      <c r="BC256" s="70">
        <f t="shared" ca="1" si="594"/>
        <v>116791.9230285821</v>
      </c>
      <c r="BD256" s="70">
        <f t="shared" ca="1" si="594"/>
        <v>114197.30184246464</v>
      </c>
      <c r="BE256" s="70">
        <f t="shared" ca="1" si="594"/>
        <v>117801.955416426</v>
      </c>
      <c r="BF256" s="70">
        <f t="shared" ca="1" si="594"/>
        <v>120487.51394965791</v>
      </c>
      <c r="BG256" s="70">
        <f t="shared" ca="1" si="594"/>
        <v>119704.05378116181</v>
      </c>
      <c r="BH256" s="70">
        <f t="shared" ca="1" si="594"/>
        <v>117338.71705712381</v>
      </c>
      <c r="BI256" s="70">
        <f t="shared" ca="1" si="594"/>
        <v>121174.15073139081</v>
      </c>
      <c r="BJ256" s="70">
        <f t="shared" ca="1" si="594"/>
        <v>123995.71873585149</v>
      </c>
      <c r="BK256" s="70">
        <f t="shared" ca="1" si="594"/>
        <v>123521.0394964357</v>
      </c>
      <c r="BL256" s="70">
        <f t="shared" ca="1" si="594"/>
        <v>121406.23705113266</v>
      </c>
      <c r="BM256" s="70">
        <f t="shared" ca="1" si="594"/>
        <v>125493.9747228217</v>
      </c>
      <c r="BN256" s="70">
        <f t="shared" ca="1" si="594"/>
        <v>130295.12195330285</v>
      </c>
      <c r="BO256" s="70">
        <f t="shared" ca="1" si="594"/>
        <v>131252.80465699511</v>
      </c>
      <c r="BP256" s="70">
        <f t="shared" ca="1" si="594"/>
        <v>130527.7044247781</v>
      </c>
      <c r="BQ256" s="70">
        <f t="shared" ca="1" si="594"/>
        <v>136579.27513525938</v>
      </c>
      <c r="BR256" s="70">
        <f t="shared" ca="1" si="594"/>
        <v>141759.7108097396</v>
      </c>
      <c r="BS256" s="70">
        <f t="shared" ca="1" si="594"/>
        <v>143224.66420379249</v>
      </c>
      <c r="BT256" s="70">
        <f t="shared" ca="1" si="594"/>
        <v>142970.75464276591</v>
      </c>
      <c r="BU256" s="70">
        <f t="shared" ca="1" si="594"/>
        <v>149715.82186738157</v>
      </c>
      <c r="BV256" s="70">
        <f t="shared" ref="BV256:DA256" ca="1" si="595">IF(BV17&gt;0,BV249,"")</f>
        <v>155508.94759814913</v>
      </c>
      <c r="BW256" s="70">
        <f t="shared" ca="1" si="595"/>
        <v>157520.90684695562</v>
      </c>
      <c r="BX256" s="70">
        <f t="shared" ca="1" si="595"/>
        <v>157775.97576618422</v>
      </c>
      <c r="BY256" s="70">
        <f t="shared" ca="1" si="595"/>
        <v>165256.71422123897</v>
      </c>
      <c r="BZ256" s="70">
        <f t="shared" ca="1" si="595"/>
        <v>171676.75035970256</v>
      </c>
      <c r="CA256" s="70">
        <f t="shared" ca="1" si="595"/>
        <v>174262.45923877889</v>
      </c>
      <c r="CB256" s="70">
        <f t="shared" ca="1" si="595"/>
        <v>175070.97019079712</v>
      </c>
      <c r="CC256" s="70">
        <f t="shared" ca="1" si="595"/>
        <v>183339.65009570072</v>
      </c>
      <c r="CD256" s="70">
        <f t="shared" ca="1" si="595"/>
        <v>190565.00659943646</v>
      </c>
      <c r="CE256" s="70">
        <f t="shared" ca="1" si="595"/>
        <v>193795.65677703422</v>
      </c>
      <c r="CF256" s="70">
        <f t="shared" ca="1" si="595"/>
        <v>195176.03923492535</v>
      </c>
      <c r="CG256" s="70">
        <f t="shared" ca="1" si="595"/>
        <v>204512.29605327855</v>
      </c>
      <c r="CH256" s="70">
        <f t="shared" ca="1" si="595"/>
        <v>204596.02645088581</v>
      </c>
      <c r="CI256" s="70">
        <f t="shared" ca="1" si="595"/>
        <v>203655.47890596912</v>
      </c>
      <c r="CJ256" s="70">
        <f t="shared" ca="1" si="595"/>
        <v>201943.02389341893</v>
      </c>
      <c r="CK256" s="70">
        <f t="shared" ca="1" si="595"/>
        <v>203288.89047077077</v>
      </c>
      <c r="CL256" s="70">
        <f t="shared" ca="1" si="595"/>
        <v>204407.52536593203</v>
      </c>
      <c r="CM256" s="70">
        <f t="shared" ca="1" si="595"/>
        <v>203733.18783908585</v>
      </c>
      <c r="CN256" s="70">
        <f t="shared" ca="1" si="595"/>
        <v>202229.87188817366</v>
      </c>
      <c r="CO256" s="70">
        <f t="shared" ca="1" si="595"/>
        <v>203866.07689266501</v>
      </c>
      <c r="CP256" s="70">
        <f t="shared" ca="1" si="595"/>
        <v>205169.12636736574</v>
      </c>
      <c r="CQ256" s="70">
        <f t="shared" ca="1" si="595"/>
        <v>204668.05017057867</v>
      </c>
      <c r="CR256" s="70">
        <f t="shared" ca="1" si="595"/>
        <v>203373.16730150717</v>
      </c>
      <c r="CS256" s="70">
        <f t="shared" ca="1" si="595"/>
        <v>205287.30667811434</v>
      </c>
      <c r="CT256" s="70">
        <f t="shared" ca="1" si="595"/>
        <v>207078.63881288274</v>
      </c>
      <c r="CU256" s="70">
        <f t="shared" ca="1" si="595"/>
        <v>206964.35242804087</v>
      </c>
      <c r="CV256" s="70">
        <f t="shared" ca="1" si="595"/>
        <v>206007.241950144</v>
      </c>
      <c r="CW256" s="70">
        <f t="shared" ca="1" si="595"/>
        <v>208445.02034436679</v>
      </c>
      <c r="CX256" s="70">
        <f t="shared" ca="1" si="595"/>
        <v>210393.15202749724</v>
      </c>
      <c r="CY256" s="70">
        <f t="shared" ca="1" si="595"/>
        <v>207784.8073972601</v>
      </c>
      <c r="CZ256" s="70">
        <f t="shared" ca="1" si="595"/>
        <v>204668.27321917791</v>
      </c>
      <c r="DA256" s="70">
        <f t="shared" ca="1" si="595"/>
        <v>201551.73904109572</v>
      </c>
      <c r="DB256" s="70">
        <f t="shared" ref="DB256:EG256" ca="1" si="596">IF(DB17&gt;0,DB249,"")</f>
        <v>198435.20486301353</v>
      </c>
      <c r="DC256" s="70">
        <f t="shared" ca="1" si="596"/>
        <v>195318.67068493133</v>
      </c>
      <c r="DD256" s="70">
        <f t="shared" ca="1" si="596"/>
        <v>192202.13650684914</v>
      </c>
      <c r="DE256" s="70">
        <f t="shared" ca="1" si="596"/>
        <v>189085.59232876694</v>
      </c>
      <c r="DF256" s="70">
        <f t="shared" ca="1" si="596"/>
        <v>185969.04815068474</v>
      </c>
      <c r="DG256" s="70">
        <f t="shared" ca="1" si="596"/>
        <v>182852.51397260255</v>
      </c>
      <c r="DH256" s="70">
        <f t="shared" ca="1" si="596"/>
        <v>179735.96979452035</v>
      </c>
      <c r="DI256" s="70">
        <f t="shared" ca="1" si="596"/>
        <v>176619.43561643816</v>
      </c>
      <c r="DJ256" s="70">
        <f t="shared" ca="1" si="596"/>
        <v>173502.90143835597</v>
      </c>
      <c r="DK256" s="70">
        <f t="shared" ca="1" si="596"/>
        <v>170386.36726027378</v>
      </c>
      <c r="DL256" s="70">
        <f t="shared" ca="1" si="596"/>
        <v>167270.37308219157</v>
      </c>
      <c r="DM256" s="70">
        <f t="shared" ca="1" si="596"/>
        <v>164158.76890410937</v>
      </c>
      <c r="DN256" s="70">
        <f t="shared" ca="1" si="596"/>
        <v>161047.16472602717</v>
      </c>
      <c r="DO256" s="70">
        <f t="shared" ca="1" si="596"/>
        <v>157935.57054794498</v>
      </c>
      <c r="DP256" s="70">
        <f t="shared" ca="1" si="596"/>
        <v>154823.96636986281</v>
      </c>
      <c r="DQ256" s="70">
        <f t="shared" ca="1" si="596"/>
        <v>151712.37219178063</v>
      </c>
      <c r="DR256" s="70">
        <f t="shared" ca="1" si="596"/>
        <v>148600.76801369846</v>
      </c>
      <c r="DS256" s="70">
        <f t="shared" ca="1" si="596"/>
        <v>145489.16383561626</v>
      </c>
      <c r="DT256" s="70">
        <f t="shared" ca="1" si="596"/>
        <v>142377.55965753406</v>
      </c>
      <c r="DU256" s="70">
        <f t="shared" ca="1" si="596"/>
        <v>139265.95547945186</v>
      </c>
      <c r="DV256" s="70">
        <f t="shared" ca="1" si="596"/>
        <v>136154.35130136966</v>
      </c>
      <c r="DW256" s="70">
        <f t="shared" ca="1" si="596"/>
        <v>133042.74712328747</v>
      </c>
      <c r="DX256" s="70">
        <f t="shared" ca="1" si="596"/>
        <v>129931.14294520527</v>
      </c>
      <c r="DY256" s="70">
        <f t="shared" ca="1" si="596"/>
        <v>126819.5387671231</v>
      </c>
      <c r="DZ256" s="70">
        <f t="shared" ca="1" si="596"/>
        <v>123707.94458904091</v>
      </c>
      <c r="EA256" s="70">
        <f t="shared" ca="1" si="596"/>
        <v>120596.34041095873</v>
      </c>
      <c r="EB256" s="70">
        <f t="shared" ca="1" si="596"/>
        <v>117484.73623287653</v>
      </c>
      <c r="EC256" s="70">
        <f t="shared" ca="1" si="596"/>
        <v>114373.14205479436</v>
      </c>
      <c r="ED256" s="70">
        <f t="shared" ca="1" si="596"/>
        <v>111261.53787671217</v>
      </c>
      <c r="EE256" s="70">
        <f t="shared" ca="1" si="596"/>
        <v>108149.93369862999</v>
      </c>
      <c r="EF256" s="70">
        <f t="shared" ca="1" si="596"/>
        <v>105038.32952054779</v>
      </c>
      <c r="EG256" s="70">
        <f t="shared" ca="1" si="596"/>
        <v>101926.72534246561</v>
      </c>
      <c r="EH256" s="70">
        <f t="shared" ref="EH256:FR256" ca="1" si="597">IF(EH17&gt;0,EH249,"")</f>
        <v>98815.12116438341</v>
      </c>
      <c r="EI256" s="70">
        <f t="shared" ca="1" si="597"/>
        <v>95703.516986301212</v>
      </c>
      <c r="EJ256" s="70">
        <f t="shared" ca="1" si="597"/>
        <v>92591.912808219015</v>
      </c>
      <c r="EK256" s="70">
        <f t="shared" ca="1" si="597"/>
        <v>89480.308630136831</v>
      </c>
      <c r="EL256" s="70">
        <f t="shared" ca="1" si="597"/>
        <v>86368.704452054648</v>
      </c>
      <c r="EM256" s="70">
        <f t="shared" ca="1" si="597"/>
        <v>83257.100273972464</v>
      </c>
      <c r="EN256" s="70">
        <f t="shared" ca="1" si="597"/>
        <v>80145.496095890281</v>
      </c>
      <c r="EO256" s="70">
        <f t="shared" ca="1" si="597"/>
        <v>77033.891917808098</v>
      </c>
      <c r="EP256" s="70">
        <f t="shared" ca="1" si="597"/>
        <v>73922.2877397259</v>
      </c>
      <c r="EQ256" s="70">
        <f t="shared" ca="1" si="597"/>
        <v>70810.693561643711</v>
      </c>
      <c r="ER256" s="70">
        <f t="shared" ca="1" si="597"/>
        <v>67699.089383561513</v>
      </c>
      <c r="ES256" s="70">
        <f t="shared" ca="1" si="597"/>
        <v>64587.485205479315</v>
      </c>
      <c r="ET256" s="70">
        <f t="shared" ca="1" si="597"/>
        <v>61475.881027397118</v>
      </c>
      <c r="EU256" s="70">
        <f t="shared" ca="1" si="597"/>
        <v>58364.276849314934</v>
      </c>
      <c r="EV256" s="70">
        <f t="shared" ca="1" si="597"/>
        <v>55252.672671232744</v>
      </c>
      <c r="EW256" s="70">
        <f t="shared" ca="1" si="597"/>
        <v>52141.068493150553</v>
      </c>
      <c r="EX256" s="70">
        <f t="shared" ca="1" si="597"/>
        <v>49029.464315068355</v>
      </c>
      <c r="EY256" s="70">
        <f t="shared" ca="1" si="597"/>
        <v>45917.870136986166</v>
      </c>
      <c r="EZ256" s="70">
        <f t="shared" ca="1" si="597"/>
        <v>42806.265958903969</v>
      </c>
      <c r="FA256" s="70">
        <f t="shared" ca="1" si="597"/>
        <v>39694.661780821771</v>
      </c>
      <c r="FB256" s="70">
        <f t="shared" ca="1" si="597"/>
        <v>36583.057602739573</v>
      </c>
      <c r="FC256" s="70">
        <f t="shared" ca="1" si="597"/>
        <v>33471.453424657375</v>
      </c>
      <c r="FD256" s="70">
        <f t="shared" ca="1" si="597"/>
        <v>30359.849246575184</v>
      </c>
      <c r="FE256" s="70">
        <f t="shared" ca="1" si="597"/>
        <v>27248.255068492996</v>
      </c>
      <c r="FF256" s="70">
        <f t="shared" ca="1" si="597"/>
        <v>24136.650890410805</v>
      </c>
      <c r="FG256" s="70">
        <f t="shared" ca="1" si="597"/>
        <v>21025.056712328613</v>
      </c>
      <c r="FH256" s="70">
        <f t="shared" ca="1" si="597"/>
        <v>17913.452534246422</v>
      </c>
      <c r="FI256" s="70">
        <f t="shared" ca="1" si="597"/>
        <v>14801.848356164228</v>
      </c>
      <c r="FJ256" s="70">
        <f t="shared" ca="1" si="597"/>
        <v>11690.244178082037</v>
      </c>
      <c r="FK256" s="70">
        <f t="shared" ca="1" si="597"/>
        <v>8578.6499999999614</v>
      </c>
      <c r="FL256" s="70" t="str">
        <f t="shared" si="597"/>
        <v/>
      </c>
      <c r="FM256" s="70" t="str">
        <f t="shared" si="597"/>
        <v/>
      </c>
      <c r="FN256" s="70" t="str">
        <f t="shared" si="597"/>
        <v/>
      </c>
      <c r="FO256" s="70" t="str">
        <f t="shared" si="597"/>
        <v/>
      </c>
      <c r="FP256" s="70" t="str">
        <f t="shared" si="597"/>
        <v/>
      </c>
      <c r="FQ256" s="70" t="str">
        <f t="shared" si="597"/>
        <v/>
      </c>
      <c r="FR256" s="70" t="str">
        <f t="shared" si="597"/>
        <v/>
      </c>
    </row>
    <row r="257" spans="2:174">
      <c r="D257"/>
    </row>
    <row r="258" spans="2:174">
      <c r="B258" s="5" t="s">
        <v>695</v>
      </c>
      <c r="C258" s="4"/>
      <c r="D258" s="7"/>
      <c r="E258" s="4"/>
      <c r="F258" s="4"/>
      <c r="G258" s="7"/>
      <c r="H258" s="7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</row>
    <row r="259" spans="2:174">
      <c r="D259"/>
    </row>
    <row r="260" spans="2:174">
      <c r="B260" s="8" t="s">
        <v>696</v>
      </c>
      <c r="D260"/>
    </row>
    <row r="261" spans="2:174">
      <c r="C261" t="s">
        <v>697</v>
      </c>
      <c r="D261" s="144" t="s">
        <v>15</v>
      </c>
      <c r="F261" s="125">
        <f>Summary!H7*1000</f>
        <v>535499.99999999988</v>
      </c>
      <c r="J261" s="64">
        <f t="shared" ref="J261:AO261" ca="1" si="598">SUM(J232:J237) / $F$261</f>
        <v>0</v>
      </c>
      <c r="K261" s="64">
        <f t="shared" ca="1" si="598"/>
        <v>0</v>
      </c>
      <c r="L261" s="64">
        <f t="shared" ca="1" si="598"/>
        <v>0</v>
      </c>
      <c r="M261" s="64">
        <f t="shared" ca="1" si="598"/>
        <v>0</v>
      </c>
      <c r="N261" s="64">
        <f t="shared" ca="1" si="598"/>
        <v>0</v>
      </c>
      <c r="O261" s="64">
        <f t="shared" ca="1" si="598"/>
        <v>0</v>
      </c>
      <c r="P261" s="64">
        <f t="shared" ca="1" si="598"/>
        <v>0</v>
      </c>
      <c r="Q261" s="64">
        <f t="shared" ca="1" si="598"/>
        <v>0</v>
      </c>
      <c r="R261" s="64">
        <f t="shared" ca="1" si="598"/>
        <v>0</v>
      </c>
      <c r="S261" s="64">
        <f t="shared" ca="1" si="598"/>
        <v>0</v>
      </c>
      <c r="T261" s="64">
        <f t="shared" ca="1" si="598"/>
        <v>0</v>
      </c>
      <c r="U261" s="64">
        <f t="shared" ca="1" si="598"/>
        <v>0</v>
      </c>
      <c r="V261" s="64">
        <f t="shared" ca="1" si="598"/>
        <v>0</v>
      </c>
      <c r="W261" s="64">
        <f t="shared" ca="1" si="598"/>
        <v>0</v>
      </c>
      <c r="X261" s="64">
        <f t="shared" ca="1" si="598"/>
        <v>0</v>
      </c>
      <c r="Y261" s="64">
        <f t="shared" ca="1" si="598"/>
        <v>0</v>
      </c>
      <c r="Z261" s="64">
        <f t="shared" ca="1" si="598"/>
        <v>0</v>
      </c>
      <c r="AA261" s="64">
        <f t="shared" ca="1" si="598"/>
        <v>0.47619047619047628</v>
      </c>
      <c r="AB261" s="64">
        <f t="shared" ca="1" si="598"/>
        <v>0.47304881139746607</v>
      </c>
      <c r="AC261" s="64">
        <f t="shared" ca="1" si="598"/>
        <v>0.45830967095884168</v>
      </c>
      <c r="AD261" s="64">
        <f t="shared" ca="1" si="598"/>
        <v>0.44313224504963761</v>
      </c>
      <c r="AE261" s="64">
        <f t="shared" ca="1" si="598"/>
        <v>0.43585399106833761</v>
      </c>
      <c r="AF261" s="64">
        <f t="shared" ca="1" si="598"/>
        <v>0.74369547478370723</v>
      </c>
      <c r="AG261" s="64">
        <f t="shared" ca="1" si="598"/>
        <v>0.73154430812199123</v>
      </c>
      <c r="AH261" s="64">
        <f t="shared" ca="1" si="598"/>
        <v>0.72057398337120748</v>
      </c>
      <c r="AI261" s="64">
        <f t="shared" ca="1" si="598"/>
        <v>0.71761441916660751</v>
      </c>
      <c r="AJ261" s="64">
        <f t="shared" ca="1" si="598"/>
        <v>0.71770982962834629</v>
      </c>
      <c r="AK261" s="64">
        <f t="shared" ca="1" si="598"/>
        <v>0.70454670213911952</v>
      </c>
      <c r="AL261" s="64">
        <f t="shared" ca="1" si="598"/>
        <v>0.69256013192032173</v>
      </c>
      <c r="AM261" s="64">
        <f t="shared" ca="1" si="598"/>
        <v>0.68876282713150361</v>
      </c>
      <c r="AN261" s="64">
        <f t="shared" ca="1" si="598"/>
        <v>0.68852991142732378</v>
      </c>
      <c r="AO261" s="64">
        <f t="shared" ca="1" si="598"/>
        <v>0.6750207440247783</v>
      </c>
      <c r="AP261" s="64">
        <f t="shared" ref="AP261:BU261" ca="1" si="599">SUM(AP232:AP237) / $F$261</f>
        <v>0.66163508257900372</v>
      </c>
      <c r="AQ261" s="64">
        <f t="shared" ca="1" si="599"/>
        <v>0.65651253109840557</v>
      </c>
      <c r="AR261" s="64">
        <f t="shared" ca="1" si="599"/>
        <v>0.65492807344794923</v>
      </c>
      <c r="AS261" s="64">
        <f t="shared" ca="1" si="599"/>
        <v>0.6400388729134181</v>
      </c>
      <c r="AT261" s="64">
        <f t="shared" ca="1" si="599"/>
        <v>0.62664765411615775</v>
      </c>
      <c r="AU261" s="64">
        <f t="shared" ca="1" si="599"/>
        <v>0.62142376624235229</v>
      </c>
      <c r="AV261" s="64">
        <f t="shared" ca="1" si="599"/>
        <v>0.61966664157074647</v>
      </c>
      <c r="AW261" s="64">
        <f t="shared" ca="1" si="599"/>
        <v>0.60456231398785343</v>
      </c>
      <c r="AX261" s="64">
        <f t="shared" ca="1" si="599"/>
        <v>0.59074695181361547</v>
      </c>
      <c r="AY261" s="64">
        <f t="shared" ca="1" si="599"/>
        <v>0.5851201191811457</v>
      </c>
      <c r="AZ261" s="64">
        <f t="shared" ca="1" si="599"/>
        <v>0.58301886451710272</v>
      </c>
      <c r="BA261" s="64">
        <f t="shared" ca="1" si="599"/>
        <v>0.56755213850834729</v>
      </c>
      <c r="BB261" s="64">
        <f t="shared" ca="1" si="599"/>
        <v>0.55336460017650391</v>
      </c>
      <c r="BC261" s="64">
        <f t="shared" ca="1" si="599"/>
        <v>0.54735554606278858</v>
      </c>
      <c r="BD261" s="64">
        <f t="shared" ca="1" si="599"/>
        <v>0.54486269266976384</v>
      </c>
      <c r="BE261" s="64">
        <f t="shared" ca="1" si="599"/>
        <v>0.5289864503690288</v>
      </c>
      <c r="BF261" s="64">
        <f t="shared" ca="1" si="599"/>
        <v>0.51443062831241992</v>
      </c>
      <c r="BG261" s="64">
        <f t="shared" ca="1" si="599"/>
        <v>0.50802171326183898</v>
      </c>
      <c r="BH261" s="64">
        <f t="shared" ca="1" si="599"/>
        <v>0.50511596638220457</v>
      </c>
      <c r="BI261" s="64">
        <f t="shared" ca="1" si="599"/>
        <v>0.488808762176137</v>
      </c>
      <c r="BJ261" s="64">
        <f t="shared" ca="1" si="599"/>
        <v>0.47401811384272358</v>
      </c>
      <c r="BK261" s="64">
        <f t="shared" ca="1" si="599"/>
        <v>0.46716340807490586</v>
      </c>
      <c r="BL261" s="64">
        <f t="shared" ca="1" si="599"/>
        <v>0.4638044319165881</v>
      </c>
      <c r="BM261" s="64">
        <f t="shared" ca="1" si="599"/>
        <v>0.44702607178629633</v>
      </c>
      <c r="BN261" s="64">
        <f t="shared" ca="1" si="599"/>
        <v>0.42845648932399322</v>
      </c>
      <c r="BO261" s="64">
        <f t="shared" ca="1" si="599"/>
        <v>0.41843470242992326</v>
      </c>
      <c r="BP261" s="64">
        <f t="shared" ca="1" si="599"/>
        <v>0.41248786032746726</v>
      </c>
      <c r="BQ261" s="64">
        <f t="shared" ca="1" si="599"/>
        <v>0.39204221160932823</v>
      </c>
      <c r="BR261" s="64">
        <f t="shared" ca="1" si="599"/>
        <v>0.37028885987718552</v>
      </c>
      <c r="BS261" s="64">
        <f t="shared" ca="1" si="599"/>
        <v>0.35907663285172314</v>
      </c>
      <c r="BT261" s="64">
        <f t="shared" ca="1" si="599"/>
        <v>0.35202779136329071</v>
      </c>
      <c r="BU261" s="64">
        <f t="shared" ca="1" si="599"/>
        <v>0.33028709780082965</v>
      </c>
      <c r="BV261" s="64">
        <f t="shared" ref="BV261:DA261" ca="1" si="600">SUM(BV232:BV237) / $F$261</f>
        <v>0.30673004848458363</v>
      </c>
      <c r="BW261" s="64">
        <f t="shared" ca="1" si="600"/>
        <v>0.29423467327097258</v>
      </c>
      <c r="BX261" s="64">
        <f t="shared" ca="1" si="600"/>
        <v>0.28599591865414575</v>
      </c>
      <c r="BY261" s="64">
        <f t="shared" ca="1" si="600"/>
        <v>0.26288142260720471</v>
      </c>
      <c r="BZ261" s="64">
        <f t="shared" ca="1" si="600"/>
        <v>0.23749066571356175</v>
      </c>
      <c r="CA261" s="64">
        <f t="shared" ca="1" si="600"/>
        <v>0.22365118288039923</v>
      </c>
      <c r="CB261" s="64">
        <f t="shared" ca="1" si="600"/>
        <v>0.21411877367386253</v>
      </c>
      <c r="CC261" s="64">
        <f t="shared" ca="1" si="600"/>
        <v>0.18953286502216166</v>
      </c>
      <c r="CD261" s="64">
        <f t="shared" ca="1" si="600"/>
        <v>0.16288924096647919</v>
      </c>
      <c r="CE261" s="64">
        <f t="shared" ca="1" si="600"/>
        <v>0.14771141770657267</v>
      </c>
      <c r="CF261" s="64">
        <f t="shared" ca="1" si="600"/>
        <v>0.1368438796375282</v>
      </c>
      <c r="CG261" s="64">
        <f t="shared" ca="1" si="600"/>
        <v>0.11311435396724737</v>
      </c>
      <c r="CH261" s="64">
        <f t="shared" ca="1" si="600"/>
        <v>0.10489238463822877</v>
      </c>
      <c r="CI261" s="64">
        <f t="shared" ca="1" si="600"/>
        <v>0.1008289175361457</v>
      </c>
      <c r="CJ261" s="64">
        <f t="shared" ca="1" si="600"/>
        <v>9.8206920961856278E-2</v>
      </c>
      <c r="CK261" s="64">
        <f t="shared" ca="1" si="600"/>
        <v>8.9873772959178311E-2</v>
      </c>
      <c r="CL261" s="64">
        <f t="shared" ca="1" si="600"/>
        <v>8.1964960497472455E-2</v>
      </c>
      <c r="CM261" s="64">
        <f t="shared" ca="1" si="600"/>
        <v>7.7404369178637675E-2</v>
      </c>
      <c r="CN261" s="64">
        <f t="shared" ca="1" si="600"/>
        <v>7.4391823469636742E-2</v>
      </c>
      <c r="CO261" s="64">
        <f t="shared" ca="1" si="600"/>
        <v>6.5516493530190387E-2</v>
      </c>
      <c r="CP261" s="64">
        <f t="shared" ca="1" si="600"/>
        <v>5.7263302768691002E-2</v>
      </c>
      <c r="CQ261" s="64">
        <f t="shared" ca="1" si="600"/>
        <v>5.2379160880184704E-2</v>
      </c>
      <c r="CR261" s="64">
        <f t="shared" ca="1" si="600"/>
        <v>4.8977384392769788E-2</v>
      </c>
      <c r="CS261" s="64">
        <f t="shared" ca="1" si="600"/>
        <v>3.9583036017999756E-2</v>
      </c>
      <c r="CT261" s="64">
        <f t="shared" ca="1" si="600"/>
        <v>3.0418019560762434E-2</v>
      </c>
      <c r="CU261" s="64">
        <f t="shared" ca="1" si="600"/>
        <v>2.4811562430528383E-2</v>
      </c>
      <c r="CV261" s="64">
        <f t="shared" ca="1" si="600"/>
        <v>2.0779025175280356E-2</v>
      </c>
      <c r="CW261" s="64">
        <f t="shared" ca="1" si="600"/>
        <v>1.040682616070528E-2</v>
      </c>
      <c r="CX261" s="64">
        <f t="shared" ca="1" si="600"/>
        <v>9.4900008934643702E-4</v>
      </c>
      <c r="CY261" s="64">
        <f t="shared" ca="1" si="600"/>
        <v>0</v>
      </c>
      <c r="CZ261" s="64">
        <f t="shared" ca="1" si="600"/>
        <v>0</v>
      </c>
      <c r="DA261" s="64">
        <f t="shared" ca="1" si="600"/>
        <v>0</v>
      </c>
      <c r="DB261" s="64">
        <f t="shared" ref="DB261:EG261" ca="1" si="601">SUM(DB232:DB237) / $F$261</f>
        <v>0</v>
      </c>
      <c r="DC261" s="64">
        <f t="shared" ca="1" si="601"/>
        <v>0</v>
      </c>
      <c r="DD261" s="64">
        <f t="shared" ca="1" si="601"/>
        <v>0</v>
      </c>
      <c r="DE261" s="64">
        <f t="shared" ca="1" si="601"/>
        <v>0</v>
      </c>
      <c r="DF261" s="64">
        <f t="shared" ca="1" si="601"/>
        <v>0</v>
      </c>
      <c r="DG261" s="64">
        <f t="shared" ca="1" si="601"/>
        <v>0</v>
      </c>
      <c r="DH261" s="64">
        <f t="shared" ca="1" si="601"/>
        <v>0</v>
      </c>
      <c r="DI261" s="64">
        <f t="shared" ca="1" si="601"/>
        <v>0</v>
      </c>
      <c r="DJ261" s="64">
        <f t="shared" ca="1" si="601"/>
        <v>0</v>
      </c>
      <c r="DK261" s="64">
        <f t="shared" ca="1" si="601"/>
        <v>0</v>
      </c>
      <c r="DL261" s="64">
        <f t="shared" ca="1" si="601"/>
        <v>0</v>
      </c>
      <c r="DM261" s="64">
        <f t="shared" ca="1" si="601"/>
        <v>0</v>
      </c>
      <c r="DN261" s="64">
        <f t="shared" ca="1" si="601"/>
        <v>0</v>
      </c>
      <c r="DO261" s="64">
        <f t="shared" ca="1" si="601"/>
        <v>0</v>
      </c>
      <c r="DP261" s="64">
        <f t="shared" ca="1" si="601"/>
        <v>0</v>
      </c>
      <c r="DQ261" s="64">
        <f t="shared" ca="1" si="601"/>
        <v>0</v>
      </c>
      <c r="DR261" s="64">
        <f t="shared" ca="1" si="601"/>
        <v>0</v>
      </c>
      <c r="DS261" s="64">
        <f t="shared" ca="1" si="601"/>
        <v>0</v>
      </c>
      <c r="DT261" s="64">
        <f t="shared" ca="1" si="601"/>
        <v>0</v>
      </c>
      <c r="DU261" s="64">
        <f t="shared" ca="1" si="601"/>
        <v>0</v>
      </c>
      <c r="DV261" s="64">
        <f t="shared" ca="1" si="601"/>
        <v>0</v>
      </c>
      <c r="DW261" s="64">
        <f t="shared" ca="1" si="601"/>
        <v>0</v>
      </c>
      <c r="DX261" s="64">
        <f t="shared" ca="1" si="601"/>
        <v>0</v>
      </c>
      <c r="DY261" s="64">
        <f t="shared" ca="1" si="601"/>
        <v>0</v>
      </c>
      <c r="DZ261" s="64">
        <f t="shared" ca="1" si="601"/>
        <v>0</v>
      </c>
      <c r="EA261" s="64">
        <f t="shared" ca="1" si="601"/>
        <v>0</v>
      </c>
      <c r="EB261" s="64">
        <f t="shared" ca="1" si="601"/>
        <v>0</v>
      </c>
      <c r="EC261" s="64">
        <f t="shared" ca="1" si="601"/>
        <v>0</v>
      </c>
      <c r="ED261" s="64">
        <f t="shared" ca="1" si="601"/>
        <v>0</v>
      </c>
      <c r="EE261" s="64">
        <f t="shared" ca="1" si="601"/>
        <v>0</v>
      </c>
      <c r="EF261" s="64">
        <f t="shared" ca="1" si="601"/>
        <v>0</v>
      </c>
      <c r="EG261" s="64">
        <f t="shared" ca="1" si="601"/>
        <v>0</v>
      </c>
      <c r="EH261" s="64">
        <f t="shared" ref="EH261:FR261" ca="1" si="602">SUM(EH232:EH237) / $F$261</f>
        <v>0</v>
      </c>
      <c r="EI261" s="64">
        <f t="shared" ca="1" si="602"/>
        <v>0</v>
      </c>
      <c r="EJ261" s="64">
        <f t="shared" ca="1" si="602"/>
        <v>0</v>
      </c>
      <c r="EK261" s="64">
        <f t="shared" ca="1" si="602"/>
        <v>0</v>
      </c>
      <c r="EL261" s="64">
        <f t="shared" ca="1" si="602"/>
        <v>0</v>
      </c>
      <c r="EM261" s="64">
        <f t="shared" ca="1" si="602"/>
        <v>0</v>
      </c>
      <c r="EN261" s="64">
        <f t="shared" ca="1" si="602"/>
        <v>0</v>
      </c>
      <c r="EO261" s="64">
        <f t="shared" ca="1" si="602"/>
        <v>0</v>
      </c>
      <c r="EP261" s="64">
        <f t="shared" ca="1" si="602"/>
        <v>0</v>
      </c>
      <c r="EQ261" s="64">
        <f t="shared" ca="1" si="602"/>
        <v>0</v>
      </c>
      <c r="ER261" s="64">
        <f t="shared" ca="1" si="602"/>
        <v>0</v>
      </c>
      <c r="ES261" s="64">
        <f t="shared" ca="1" si="602"/>
        <v>0</v>
      </c>
      <c r="ET261" s="64">
        <f t="shared" ca="1" si="602"/>
        <v>0</v>
      </c>
      <c r="EU261" s="64">
        <f t="shared" ca="1" si="602"/>
        <v>0</v>
      </c>
      <c r="EV261" s="64">
        <f t="shared" ca="1" si="602"/>
        <v>0</v>
      </c>
      <c r="EW261" s="64">
        <f t="shared" ca="1" si="602"/>
        <v>0</v>
      </c>
      <c r="EX261" s="64">
        <f t="shared" ca="1" si="602"/>
        <v>0</v>
      </c>
      <c r="EY261" s="64">
        <f t="shared" ca="1" si="602"/>
        <v>0</v>
      </c>
      <c r="EZ261" s="64">
        <f t="shared" ca="1" si="602"/>
        <v>0</v>
      </c>
      <c r="FA261" s="64">
        <f t="shared" ca="1" si="602"/>
        <v>0</v>
      </c>
      <c r="FB261" s="64">
        <f t="shared" ca="1" si="602"/>
        <v>0</v>
      </c>
      <c r="FC261" s="64">
        <f t="shared" ca="1" si="602"/>
        <v>0</v>
      </c>
      <c r="FD261" s="64">
        <f t="shared" ca="1" si="602"/>
        <v>0</v>
      </c>
      <c r="FE261" s="64">
        <f t="shared" ca="1" si="602"/>
        <v>0</v>
      </c>
      <c r="FF261" s="64">
        <f t="shared" ca="1" si="602"/>
        <v>0</v>
      </c>
      <c r="FG261" s="64">
        <f t="shared" ca="1" si="602"/>
        <v>0</v>
      </c>
      <c r="FH261" s="64">
        <f t="shared" ca="1" si="602"/>
        <v>0</v>
      </c>
      <c r="FI261" s="64">
        <f t="shared" ca="1" si="602"/>
        <v>0</v>
      </c>
      <c r="FJ261" s="64">
        <f t="shared" ca="1" si="602"/>
        <v>0</v>
      </c>
      <c r="FK261" s="64">
        <f t="shared" ca="1" si="602"/>
        <v>0</v>
      </c>
      <c r="FL261" s="64">
        <f t="shared" ca="1" si="602"/>
        <v>0</v>
      </c>
      <c r="FM261" s="64">
        <f t="shared" ca="1" si="602"/>
        <v>0</v>
      </c>
      <c r="FN261" s="64">
        <f t="shared" ca="1" si="602"/>
        <v>0</v>
      </c>
      <c r="FO261" s="64">
        <f t="shared" ca="1" si="602"/>
        <v>0</v>
      </c>
      <c r="FP261" s="64">
        <f t="shared" ca="1" si="602"/>
        <v>0</v>
      </c>
      <c r="FQ261" s="64">
        <f t="shared" ca="1" si="602"/>
        <v>0</v>
      </c>
      <c r="FR261" s="64">
        <f t="shared" ca="1" si="602"/>
        <v>0</v>
      </c>
    </row>
    <row r="262" spans="2:174">
      <c r="C262" t="s">
        <v>698</v>
      </c>
      <c r="D262" s="144" t="s">
        <v>106</v>
      </c>
      <c r="J262" s="72">
        <f ca="1">IFERROR(SUM(J232:J237) / (J180 * (Months_Yr/Assumptions!$G$16)),0)</f>
        <v>0</v>
      </c>
      <c r="K262" s="72">
        <f ca="1">IFERROR(SUM(K232:K237) / (K180 * (Months_Yr/Assumptions!$G$16)),0)</f>
        <v>0</v>
      </c>
      <c r="L262" s="72">
        <f ca="1">IFERROR(SUM(L232:L237) / (L180 * (Months_Yr/Assumptions!$G$16)),0)</f>
        <v>0</v>
      </c>
      <c r="M262" s="72">
        <f ca="1">IFERROR(SUM(M232:M237) / (M180 * (Months_Yr/Assumptions!$G$16)),0)</f>
        <v>0</v>
      </c>
      <c r="N262" s="72">
        <f ca="1">IFERROR(SUM(N232:N237) / (N180 * (Months_Yr/Assumptions!$G$16)),0)</f>
        <v>0</v>
      </c>
      <c r="O262" s="72">
        <f ca="1">IFERROR(SUM(O232:O237) / (O180 * (Months_Yr/Assumptions!$G$16)),0)</f>
        <v>0</v>
      </c>
      <c r="P262" s="72">
        <f ca="1">IFERROR(SUM(P232:P237) / (P180 * (Months_Yr/Assumptions!$G$16)),0)</f>
        <v>0</v>
      </c>
      <c r="Q262" s="72">
        <f ca="1">IFERROR(SUM(Q232:Q237) / (Q180 * (Months_Yr/Assumptions!$G$16)),0)</f>
        <v>0</v>
      </c>
      <c r="R262" s="72">
        <f ca="1">IFERROR(SUM(R232:R237) / (R180 * (Months_Yr/Assumptions!$G$16)),0)</f>
        <v>0</v>
      </c>
      <c r="S262" s="72">
        <f ca="1">IFERROR(SUM(S232:S237) / (S180 * (Months_Yr/Assumptions!$G$16)),0)</f>
        <v>0</v>
      </c>
      <c r="T262" s="72">
        <f ca="1">IFERROR(SUM(T232:T237) / (T180 * (Months_Yr/Assumptions!$G$16)),0)</f>
        <v>0</v>
      </c>
      <c r="U262" s="72">
        <f ca="1">IFERROR(SUM(U232:U237) / (U180 * (Months_Yr/Assumptions!$G$16)),0)</f>
        <v>0</v>
      </c>
      <c r="V262" s="72">
        <f ca="1">IFERROR(SUM(V232:V237) / (V180 * (Months_Yr/Assumptions!$G$16)),0)</f>
        <v>0</v>
      </c>
      <c r="W262" s="72">
        <f ca="1">IFERROR(SUM(W232:W237) / (W180 * (Months_Yr/Assumptions!$G$16)),0)</f>
        <v>0</v>
      </c>
      <c r="X262" s="72">
        <f ca="1">IFERROR(SUM(X232:X237) / (X180 * (Months_Yr/Assumptions!$G$16)),0)</f>
        <v>0</v>
      </c>
      <c r="Y262" s="72">
        <f ca="1">IFERROR(SUM(Y232:Y237) / (Y180 * (Months_Yr/Assumptions!$G$16)),0)</f>
        <v>0</v>
      </c>
      <c r="Z262" s="72">
        <f ca="1">IFERROR(SUM(Z232:Z237) / (Z180 * (Months_Yr/Assumptions!$G$16)),0)</f>
        <v>0</v>
      </c>
      <c r="AA262" s="72">
        <f ca="1">IFERROR(SUM(AA232:AA237) / (AA180 * (Months_Yr/Assumptions!$G$16)),0)</f>
        <v>0</v>
      </c>
      <c r="AB262" s="72">
        <f ca="1">IFERROR(SUM(AB232:AB237) / (AB180 * (Months_Yr/Assumptions!$G$16)),0)</f>
        <v>9.5649755433099752</v>
      </c>
      <c r="AC262" s="72">
        <f ca="1">IFERROR(SUM(AC232:AC237) / (AC180 * (Months_Yr/Assumptions!$G$16)),0)</f>
        <v>4.0858723025225601</v>
      </c>
      <c r="AD262" s="72">
        <f ca="1">IFERROR(SUM(AD232:AD237) / (AD180 * (Months_Yr/Assumptions!$G$16)),0)</f>
        <v>4.3823184573683491</v>
      </c>
      <c r="AE262" s="72">
        <f ca="1">IFERROR(SUM(AE232:AE237) / (AE180 * (Months_Yr/Assumptions!$G$16)),0)</f>
        <v>6.6977275270588645</v>
      </c>
      <c r="AF262" s="72">
        <f ca="1">IFERROR(SUM(AF232:AF237) / (AF180 * (Months_Yr/Assumptions!$G$16)),0)</f>
        <v>15.257018785620165</v>
      </c>
      <c r="AG262" s="72">
        <f ca="1">IFERROR(SUM(AG232:AG237) / (AG180 * (Months_Yr/Assumptions!$G$16)),0)</f>
        <v>6.5108496572910051</v>
      </c>
      <c r="AH262" s="72">
        <f ca="1">IFERROR(SUM(AH232:AH237) / (AH180 * (Months_Yr/Assumptions!$G$16)),0)</f>
        <v>7.1721711281247043</v>
      </c>
      <c r="AI262" s="72">
        <f ca="1">IFERROR(SUM(AI232:AI237) / (AI180 * (Months_Yr/Assumptions!$G$16)),0)</f>
        <v>11.299405686314264</v>
      </c>
      <c r="AJ262" s="72">
        <f ca="1">IFERROR(SUM(AJ232:AJ237) / (AJ180 * (Months_Yr/Assumptions!$G$16)),0)</f>
        <v>14.592868611080124</v>
      </c>
      <c r="AK262" s="72">
        <f ca="1">IFERROR(SUM(AK232:AK237) / (AK180 * (Months_Yr/Assumptions!$G$16)),0)</f>
        <v>6.13955082138171</v>
      </c>
      <c r="AL262" s="72">
        <f ca="1">IFERROR(SUM(AL232:AL237) / (AL180 * (Months_Yr/Assumptions!$G$16)),0)</f>
        <v>6.6772702814119151</v>
      </c>
      <c r="AM262" s="72">
        <f ca="1">IFERROR(SUM(AM232:AM237) / (AM180 * (Months_Yr/Assumptions!$G$16)),0)</f>
        <v>10.497284068419312</v>
      </c>
      <c r="AN262" s="72">
        <f ca="1">IFERROR(SUM(AN232:AN237) / (AN180 * (Months_Yr/Assumptions!$G$16)),0)</f>
        <v>14.120093538648099</v>
      </c>
      <c r="AO262" s="72">
        <f ca="1">IFERROR(SUM(AO232:AO237) / (AO180 * (Months_Yr/Assumptions!$G$16)),0)</f>
        <v>5.9034677474877659</v>
      </c>
      <c r="AP262" s="72">
        <f ca="1">IFERROR(SUM(AP232:AP237) / (AP180 * (Months_Yr/Assumptions!$G$16)),0)</f>
        <v>6.4042912547734741</v>
      </c>
      <c r="AQ262" s="72">
        <f ca="1">IFERROR(SUM(AQ232:AQ237) / (AQ180 * (Months_Yr/Assumptions!$G$16)),0)</f>
        <v>10.068143091005094</v>
      </c>
      <c r="AR262" s="72">
        <f ca="1">IFERROR(SUM(AR232:AR237) / (AR180 * (Months_Yr/Assumptions!$G$16)),0)</f>
        <v>13.544868827351685</v>
      </c>
      <c r="AS262" s="72">
        <f ca="1">IFERROR(SUM(AS232:AS237) / (AS180 * (Months_Yr/Assumptions!$G$16)),0)</f>
        <v>5.6176699581789258</v>
      </c>
      <c r="AT262" s="72">
        <f ca="1">IFERROR(SUM(AT232:AT237) / (AT180 * (Months_Yr/Assumptions!$G$16)),0)</f>
        <v>6.1804582170719016</v>
      </c>
      <c r="AU262" s="72">
        <f ca="1">IFERROR(SUM(AU232:AU237) / (AU180 * (Months_Yr/Assumptions!$G$16)),0)</f>
        <v>9.7954116270933369</v>
      </c>
      <c r="AV262" s="72">
        <f ca="1">IFERROR(SUM(AV232:AV237) / (AV180 * (Months_Yr/Assumptions!$G$16)),0)</f>
        <v>13.2130469135132</v>
      </c>
      <c r="AW262" s="72">
        <f ca="1">IFERROR(SUM(AW232:AW237) / (AW180 * (Months_Yr/Assumptions!$G$16)),0)</f>
        <v>5.3749020269511298</v>
      </c>
      <c r="AX262" s="72">
        <f ca="1">IFERROR(SUM(AX232:AX237) / (AX180 * (Months_Yr/Assumptions!$G$16)),0)</f>
        <v>5.8259706869912806</v>
      </c>
      <c r="AY262" s="72">
        <f ca="1">IFERROR(SUM(AY232:AY237) / (AY180 * (Months_Yr/Assumptions!$G$16)),0)</f>
        <v>9.2471762760450193</v>
      </c>
      <c r="AZ262" s="72">
        <f ca="1">IFERROR(SUM(AZ232:AZ237) / (AZ180 * (Months_Yr/Assumptions!$G$16)),0)</f>
        <v>12.564500753661394</v>
      </c>
      <c r="BA262" s="72">
        <f ca="1">IFERROR(SUM(BA232:BA237) / (BA180 * (Months_Yr/Assumptions!$G$16)),0)</f>
        <v>5.0682107148110767</v>
      </c>
      <c r="BB262" s="72">
        <f ca="1">IFERROR(SUM(BB232:BB237) / (BB180 * (Months_Yr/Assumptions!$G$16)),0)</f>
        <v>5.4819767140286118</v>
      </c>
      <c r="BC262" s="72">
        <f ca="1">IFERROR(SUM(BC232:BC237) / (BC180 * (Months_Yr/Assumptions!$G$16)),0)</f>
        <v>8.7137358969700429</v>
      </c>
      <c r="BD262" s="72">
        <f ca="1">IFERROR(SUM(BD232:BD237) / (BD180 * (Months_Yr/Assumptions!$G$16)),0)</f>
        <v>11.860866048499373</v>
      </c>
      <c r="BE262" s="72">
        <f ca="1">IFERROR(SUM(BE232:BE237) / (BE180 * (Months_Yr/Assumptions!$G$16)),0)</f>
        <v>4.7434851237939668</v>
      </c>
      <c r="BF262" s="72">
        <f ca="1">IFERROR(SUM(BF232:BF237) / (BF180 * (Months_Yr/Assumptions!$G$16)),0)</f>
        <v>5.119951912476691</v>
      </c>
      <c r="BG262" s="72">
        <f ca="1">IFERROR(SUM(BG232:BG237) / (BG180 * (Months_Yr/Assumptions!$G$16)),0)</f>
        <v>8.148636981063424</v>
      </c>
      <c r="BH262" s="72">
        <f ca="1">IFERROR(SUM(BH232:BH237) / (BH180 * (Months_Yr/Assumptions!$G$16)),0)</f>
        <v>11.106711032970056</v>
      </c>
      <c r="BI262" s="72">
        <f ca="1">IFERROR(SUM(BI232:BI237) / (BI180 * (Months_Yr/Assumptions!$G$16)),0)</f>
        <v>4.4013384053046067</v>
      </c>
      <c r="BJ262" s="72">
        <f ca="1">IFERROR(SUM(BJ232:BJ237) / (BJ180 * (Months_Yr/Assumptions!$G$16)),0)</f>
        <v>4.7461055101135994</v>
      </c>
      <c r="BK262" s="72">
        <f ca="1">IFERROR(SUM(BK232:BK237) / (BK180 * (Months_Yr/Assumptions!$G$16)),0)</f>
        <v>7.5441795672953464</v>
      </c>
      <c r="BL262" s="72">
        <f ca="1">IFERROR(SUM(BL232:BL237) / (BL180 * (Months_Yr/Assumptions!$G$16)),0)</f>
        <v>10.297882505041562</v>
      </c>
      <c r="BM262" s="72">
        <f ca="1">IFERROR(SUM(BM232:BM237) / (BM180 * (Months_Yr/Assumptions!$G$16)),0)</f>
        <v>4.0411150285060398</v>
      </c>
      <c r="BN262" s="72">
        <f ca="1">IFERROR(SUM(BN232:BN237) / (BN180 * (Months_Yr/Assumptions!$G$16)),0)</f>
        <v>3.6012709244777663</v>
      </c>
      <c r="BO262" s="72">
        <f ca="1">IFERROR(SUM(BO232:BO237) / (BO180 * (Months_Yr/Assumptions!$G$16)),0)</f>
        <v>5.6235103977677534</v>
      </c>
      <c r="BP262" s="72">
        <f ca="1">IFERROR(SUM(BP232:BP237) / (BP180 * (Months_Yr/Assumptions!$G$16)),0)</f>
        <v>7.5664467083857021</v>
      </c>
      <c r="BQ262" s="72">
        <f ca="1">IFERROR(SUM(BQ232:BQ237) / (BQ180 * (Months_Yr/Assumptions!$G$16)),0)</f>
        <v>2.9939494843405412</v>
      </c>
      <c r="BR262" s="72">
        <f ca="1">IFERROR(SUM(BR232:BR237) / (BR180 * (Months_Yr/Assumptions!$G$16)),0)</f>
        <v>3.02666554826328</v>
      </c>
      <c r="BS262" s="72">
        <f ca="1">IFERROR(SUM(BS232:BS237) / (BS180 * (Months_Yr/Assumptions!$G$16)),0)</f>
        <v>4.690671594511028</v>
      </c>
      <c r="BT262" s="72">
        <f ca="1">IFERROR(SUM(BT232:BT237) / (BT180 * (Months_Yr/Assumptions!$G$16)),0)</f>
        <v>6.2726705971820982</v>
      </c>
      <c r="BU262" s="72">
        <f ca="1">IFERROR(SUM(BU232:BU237) / (BU180 * (Months_Yr/Assumptions!$G$16)),0)</f>
        <v>2.4516577105906801</v>
      </c>
      <c r="BV262" s="72">
        <f ca="1">IFERROR(SUM(BV232:BV237) / (BV180 * (Months_Yr/Assumptions!$G$16)),0)</f>
        <v>2.436734266802616</v>
      </c>
      <c r="BW262" s="72">
        <f ca="1">IFERROR(SUM(BW232:BW237) / (BW180 * (Months_Yr/Assumptions!$G$16)),0)</f>
        <v>3.7335459608206509</v>
      </c>
      <c r="BX262" s="72">
        <f ca="1">IFERROR(SUM(BX232:BX237) / (BX180 * (Months_Yr/Assumptions!$G$16)),0)</f>
        <v>4.9473429477319382</v>
      </c>
      <c r="BY262" s="72">
        <f ca="1">IFERROR(SUM(BY232:BY237) / (BY180 * (Months_Yr/Assumptions!$G$16)),0)</f>
        <v>1.8966582705578243</v>
      </c>
      <c r="BZ262" s="72">
        <f ca="1">IFERROR(SUM(BZ232:BZ237) / (BZ180 * (Months_Yr/Assumptions!$G$16)),0)</f>
        <v>1.8359914767919332</v>
      </c>
      <c r="CA262" s="72">
        <f ca="1">IFERROR(SUM(CA232:CA237) / (CA180 * (Months_Yr/Assumptions!$G$16)),0)</f>
        <v>2.7621639923114865</v>
      </c>
      <c r="CB262" s="72">
        <f ca="1">IFERROR(SUM(CB232:CB237) / (CB180 * (Months_Yr/Assumptions!$G$16)),0)</f>
        <v>3.5926712709009023</v>
      </c>
      <c r="CC262" s="72">
        <f ca="1">IFERROR(SUM(CC232:CC237) / (CC180 * (Months_Yr/Assumptions!$G$16)),0)</f>
        <v>1.3286603918032913</v>
      </c>
      <c r="CD262" s="72">
        <f ca="1">IFERROR(SUM(CD232:CD237) / (CD180 * (Months_Yr/Assumptions!$G$16)),0)</f>
        <v>1.2223985546906468</v>
      </c>
      <c r="CE262" s="72">
        <f ca="1">IFERROR(SUM(CE232:CE237) / (CE180 * (Months_Yr/Assumptions!$G$16)),0)</f>
        <v>1.7685662647116889</v>
      </c>
      <c r="CF262" s="72">
        <f ca="1">IFERROR(SUM(CF232:CF237) / (CF180 * (Months_Yr/Assumptions!$G$16)),0)</f>
        <v>2.2311974230404412</v>
      </c>
      <c r="CG262" s="72">
        <f ca="1">IFERROR(SUM(CG232:CG237) / (CG180 * (Months_Yr/Assumptions!$G$16)),0)</f>
        <v>0.77104887262096899</v>
      </c>
      <c r="CH262" s="72">
        <f ca="1">IFERROR(SUM(CH232:CH237) / (CH180 * (Months_Yr/Assumptions!$G$16)),0)</f>
        <v>0.89480604021604371</v>
      </c>
      <c r="CI262" s="72">
        <f ca="1">IFERROR(SUM(CI232:CI237) / (CI180 * (Months_Yr/Assumptions!$G$16)),0)</f>
        <v>1.3796310947525485</v>
      </c>
      <c r="CJ262" s="72">
        <f ca="1">IFERROR(SUM(CJ232:CJ237) / (CJ180 * (Months_Yr/Assumptions!$G$16)),0)</f>
        <v>1.8648712909414529</v>
      </c>
      <c r="CK262" s="72">
        <f ca="1">IFERROR(SUM(CK232:CK237) / (CK180 * (Months_Yr/Assumptions!$G$16)),0)</f>
        <v>0.68504729024937538</v>
      </c>
      <c r="CL262" s="72">
        <f ca="1">IFERROR(SUM(CL232:CL237) / (CL180 * (Months_Yr/Assumptions!$G$16)),0)</f>
        <v>0.66304259409576394</v>
      </c>
      <c r="CM262" s="72">
        <f ca="1">IFERROR(SUM(CM232:CM237) / (CM180 * (Months_Yr/Assumptions!$G$16)),0)</f>
        <v>1.0160944667168408</v>
      </c>
      <c r="CN262" s="72">
        <f ca="1">IFERROR(SUM(CN232:CN237) / (CN180 * (Months_Yr/Assumptions!$G$16)),0)</f>
        <v>1.3736122663698014</v>
      </c>
      <c r="CO262" s="72">
        <f ca="1">IFERROR(SUM(CO232:CO237) / (CO180 * (Months_Yr/Assumptions!$G$16)),0)</f>
        <v>0.48631095015252801</v>
      </c>
      <c r="CP262" s="72">
        <f ca="1">IFERROR(SUM(CP232:CP237) / (CP180 * (Months_Yr/Assumptions!$G$16)),0)</f>
        <v>0.45995940930529633</v>
      </c>
      <c r="CQ262" s="72">
        <f ca="1">IFERROR(SUM(CQ232:CQ237) / (CQ180 * (Months_Yr/Assumptions!$G$16)),0)</f>
        <v>0.68420056016009412</v>
      </c>
      <c r="CR262" s="72">
        <f ca="1">IFERROR(SUM(CR232:CR237) / (CR180 * (Months_Yr/Assumptions!$G$16)),0)</f>
        <v>0.88492812966860279</v>
      </c>
      <c r="CS262" s="72">
        <f ca="1">IFERROR(SUM(CS232:CS237) / (CS180 * (Months_Yr/Assumptions!$G$16)),0)</f>
        <v>0.28758157975000354</v>
      </c>
      <c r="CT262" s="72">
        <f ca="1">IFERROR(SUM(CT232:CT237) / (CT180 * (Months_Yr/Assumptions!$G$16)),0)</f>
        <v>0.22906858259837848</v>
      </c>
      <c r="CU262" s="72">
        <f ca="1">IFERROR(SUM(CU232:CU237) / (CU180 * (Months_Yr/Assumptions!$G$16)),0)</f>
        <v>0.30205608740150203</v>
      </c>
      <c r="CV262" s="72">
        <f ca="1">IFERROR(SUM(CV232:CV237) / (CV180 * (Months_Yr/Assumptions!$G$16)),0)</f>
        <v>0.3492484946600829</v>
      </c>
      <c r="CW262" s="72">
        <f ca="1">IFERROR(SUM(CW232:CW237) / (CW180 * (Months_Yr/Assumptions!$G$16)),0)</f>
        <v>7.1044222016115682E-2</v>
      </c>
      <c r="CX262" s="72">
        <f ca="1">IFERROR(SUM(CX232:CX237) / (CX180 * (Months_Yr/Assumptions!$G$16)),0)</f>
        <v>7.1849326670311428E-3</v>
      </c>
      <c r="CY262" s="72">
        <f ca="1">IFERROR(SUM(CY232:CY237) / (CY180 * (Months_Yr/Assumptions!$G$16)),0)</f>
        <v>0</v>
      </c>
      <c r="CZ262" s="72">
        <f ca="1">IFERROR(SUM(CZ232:CZ237) / (CZ180 * (Months_Yr/Assumptions!$G$16)),0)</f>
        <v>0</v>
      </c>
      <c r="DA262" s="72">
        <f ca="1">IFERROR(SUM(DA232:DA237) / (DA180 * (Months_Yr/Assumptions!$G$16)),0)</f>
        <v>0</v>
      </c>
      <c r="DB262" s="72">
        <f ca="1">IFERROR(SUM(DB232:DB237) / (DB180 * (Months_Yr/Assumptions!$G$16)),0)</f>
        <v>0</v>
      </c>
      <c r="DC262" s="72">
        <f ca="1">IFERROR(SUM(DC232:DC237) / (DC180 * (Months_Yr/Assumptions!$G$16)),0)</f>
        <v>0</v>
      </c>
      <c r="DD262" s="72">
        <f ca="1">IFERROR(SUM(DD232:DD237) / (DD180 * (Months_Yr/Assumptions!$G$16)),0)</f>
        <v>0</v>
      </c>
      <c r="DE262" s="72">
        <f ca="1">IFERROR(SUM(DE232:DE237) / (DE180 * (Months_Yr/Assumptions!$G$16)),0)</f>
        <v>0</v>
      </c>
      <c r="DF262" s="72">
        <f ca="1">IFERROR(SUM(DF232:DF237) / (DF180 * (Months_Yr/Assumptions!$G$16)),0)</f>
        <v>0</v>
      </c>
      <c r="DG262" s="72">
        <f ca="1">IFERROR(SUM(DG232:DG237) / (DG180 * (Months_Yr/Assumptions!$G$16)),0)</f>
        <v>0</v>
      </c>
      <c r="DH262" s="72">
        <f ca="1">IFERROR(SUM(DH232:DH237) / (DH180 * (Months_Yr/Assumptions!$G$16)),0)</f>
        <v>0</v>
      </c>
      <c r="DI262" s="72">
        <f ca="1">IFERROR(SUM(DI232:DI237) / (DI180 * (Months_Yr/Assumptions!$G$16)),0)</f>
        <v>0</v>
      </c>
      <c r="DJ262" s="72">
        <f ca="1">IFERROR(SUM(DJ232:DJ237) / (DJ180 * (Months_Yr/Assumptions!$G$16)),0)</f>
        <v>0</v>
      </c>
      <c r="DK262" s="72">
        <f ca="1">IFERROR(SUM(DK232:DK237) / (DK180 * (Months_Yr/Assumptions!$G$16)),0)</f>
        <v>0</v>
      </c>
      <c r="DL262" s="72">
        <f ca="1">IFERROR(SUM(DL232:DL237) / (DL180 * (Months_Yr/Assumptions!$G$16)),0)</f>
        <v>0</v>
      </c>
      <c r="DM262" s="72">
        <f ca="1">IFERROR(SUM(DM232:DM237) / (DM180 * (Months_Yr/Assumptions!$G$16)),0)</f>
        <v>0</v>
      </c>
      <c r="DN262" s="72">
        <f ca="1">IFERROR(SUM(DN232:DN237) / (DN180 * (Months_Yr/Assumptions!$G$16)),0)</f>
        <v>0</v>
      </c>
      <c r="DO262" s="72">
        <f ca="1">IFERROR(SUM(DO232:DO237) / (DO180 * (Months_Yr/Assumptions!$G$16)),0)</f>
        <v>0</v>
      </c>
      <c r="DP262" s="72">
        <f ca="1">IFERROR(SUM(DP232:DP237) / (DP180 * (Months_Yr/Assumptions!$G$16)),0)</f>
        <v>0</v>
      </c>
      <c r="DQ262" s="72">
        <f ca="1">IFERROR(SUM(DQ232:DQ237) / (DQ180 * (Months_Yr/Assumptions!$G$16)),0)</f>
        <v>0</v>
      </c>
      <c r="DR262" s="72">
        <f ca="1">IFERROR(SUM(DR232:DR237) / (DR180 * (Months_Yr/Assumptions!$G$16)),0)</f>
        <v>0</v>
      </c>
      <c r="DS262" s="72">
        <f ca="1">IFERROR(SUM(DS232:DS237) / (DS180 * (Months_Yr/Assumptions!$G$16)),0)</f>
        <v>0</v>
      </c>
      <c r="DT262" s="72">
        <f ca="1">IFERROR(SUM(DT232:DT237) / (DT180 * (Months_Yr/Assumptions!$G$16)),0)</f>
        <v>0</v>
      </c>
      <c r="DU262" s="72">
        <f ca="1">IFERROR(SUM(DU232:DU237) / (DU180 * (Months_Yr/Assumptions!$G$16)),0)</f>
        <v>0</v>
      </c>
      <c r="DV262" s="72">
        <f ca="1">IFERROR(SUM(DV232:DV237) / (DV180 * (Months_Yr/Assumptions!$G$16)),0)</f>
        <v>0</v>
      </c>
      <c r="DW262" s="72">
        <f ca="1">IFERROR(SUM(DW232:DW237) / (DW180 * (Months_Yr/Assumptions!$G$16)),0)</f>
        <v>0</v>
      </c>
      <c r="DX262" s="72">
        <f ca="1">IFERROR(SUM(DX232:DX237) / (DX180 * (Months_Yr/Assumptions!$G$16)),0)</f>
        <v>0</v>
      </c>
      <c r="DY262" s="72">
        <f ca="1">IFERROR(SUM(DY232:DY237) / (DY180 * (Months_Yr/Assumptions!$G$16)),0)</f>
        <v>0</v>
      </c>
      <c r="DZ262" s="72">
        <f ca="1">IFERROR(SUM(DZ232:DZ237) / (DZ180 * (Months_Yr/Assumptions!$G$16)),0)</f>
        <v>0</v>
      </c>
      <c r="EA262" s="72">
        <f ca="1">IFERROR(SUM(EA232:EA237) / (EA180 * (Months_Yr/Assumptions!$G$16)),0)</f>
        <v>0</v>
      </c>
      <c r="EB262" s="72">
        <f ca="1">IFERROR(SUM(EB232:EB237) / (EB180 * (Months_Yr/Assumptions!$G$16)),0)</f>
        <v>0</v>
      </c>
      <c r="EC262" s="72">
        <f ca="1">IFERROR(SUM(EC232:EC237) / (EC180 * (Months_Yr/Assumptions!$G$16)),0)</f>
        <v>0</v>
      </c>
      <c r="ED262" s="72">
        <f ca="1">IFERROR(SUM(ED232:ED237) / (ED180 * (Months_Yr/Assumptions!$G$16)),0)</f>
        <v>0</v>
      </c>
      <c r="EE262" s="72">
        <f ca="1">IFERROR(SUM(EE232:EE237) / (EE180 * (Months_Yr/Assumptions!$G$16)),0)</f>
        <v>0</v>
      </c>
      <c r="EF262" s="72">
        <f ca="1">IFERROR(SUM(EF232:EF237) / (EF180 * (Months_Yr/Assumptions!$G$16)),0)</f>
        <v>0</v>
      </c>
      <c r="EG262" s="72">
        <f ca="1">IFERROR(SUM(EG232:EG237) / (EG180 * (Months_Yr/Assumptions!$G$16)),0)</f>
        <v>0</v>
      </c>
      <c r="EH262" s="72">
        <f ca="1">IFERROR(SUM(EH232:EH237) / (EH180 * (Months_Yr/Assumptions!$G$16)),0)</f>
        <v>0</v>
      </c>
      <c r="EI262" s="72">
        <f ca="1">IFERROR(SUM(EI232:EI237) / (EI180 * (Months_Yr/Assumptions!$G$16)),0)</f>
        <v>0</v>
      </c>
      <c r="EJ262" s="72">
        <f ca="1">IFERROR(SUM(EJ232:EJ237) / (EJ180 * (Months_Yr/Assumptions!$G$16)),0)</f>
        <v>0</v>
      </c>
      <c r="EK262" s="72">
        <f ca="1">IFERROR(SUM(EK232:EK237) / (EK180 * (Months_Yr/Assumptions!$G$16)),0)</f>
        <v>0</v>
      </c>
      <c r="EL262" s="72">
        <f ca="1">IFERROR(SUM(EL232:EL237) / (EL180 * (Months_Yr/Assumptions!$G$16)),0)</f>
        <v>0</v>
      </c>
      <c r="EM262" s="72">
        <f ca="1">IFERROR(SUM(EM232:EM237) / (EM180 * (Months_Yr/Assumptions!$G$16)),0)</f>
        <v>0</v>
      </c>
      <c r="EN262" s="72">
        <f ca="1">IFERROR(SUM(EN232:EN237) / (EN180 * (Months_Yr/Assumptions!$G$16)),0)</f>
        <v>0</v>
      </c>
      <c r="EO262" s="72">
        <f ca="1">IFERROR(SUM(EO232:EO237) / (EO180 * (Months_Yr/Assumptions!$G$16)),0)</f>
        <v>0</v>
      </c>
      <c r="EP262" s="72">
        <f ca="1">IFERROR(SUM(EP232:EP237) / (EP180 * (Months_Yr/Assumptions!$G$16)),0)</f>
        <v>0</v>
      </c>
      <c r="EQ262" s="72">
        <f ca="1">IFERROR(SUM(EQ232:EQ237) / (EQ180 * (Months_Yr/Assumptions!$G$16)),0)</f>
        <v>0</v>
      </c>
      <c r="ER262" s="72">
        <f ca="1">IFERROR(SUM(ER232:ER237) / (ER180 * (Months_Yr/Assumptions!$G$16)),0)</f>
        <v>0</v>
      </c>
      <c r="ES262" s="72">
        <f ca="1">IFERROR(SUM(ES232:ES237) / (ES180 * (Months_Yr/Assumptions!$G$16)),0)</f>
        <v>0</v>
      </c>
      <c r="ET262" s="72">
        <f ca="1">IFERROR(SUM(ET232:ET237) / (ET180 * (Months_Yr/Assumptions!$G$16)),0)</f>
        <v>0</v>
      </c>
      <c r="EU262" s="72">
        <f ca="1">IFERROR(SUM(EU232:EU237) / (EU180 * (Months_Yr/Assumptions!$G$16)),0)</f>
        <v>0</v>
      </c>
      <c r="EV262" s="72">
        <f ca="1">IFERROR(SUM(EV232:EV237) / (EV180 * (Months_Yr/Assumptions!$G$16)),0)</f>
        <v>0</v>
      </c>
      <c r="EW262" s="72">
        <f ca="1">IFERROR(SUM(EW232:EW237) / (EW180 * (Months_Yr/Assumptions!$G$16)),0)</f>
        <v>0</v>
      </c>
      <c r="EX262" s="72">
        <f ca="1">IFERROR(SUM(EX232:EX237) / (EX180 * (Months_Yr/Assumptions!$G$16)),0)</f>
        <v>0</v>
      </c>
      <c r="EY262" s="72">
        <f ca="1">IFERROR(SUM(EY232:EY237) / (EY180 * (Months_Yr/Assumptions!$G$16)),0)</f>
        <v>0</v>
      </c>
      <c r="EZ262" s="72">
        <f ca="1">IFERROR(SUM(EZ232:EZ237) / (EZ180 * (Months_Yr/Assumptions!$G$16)),0)</f>
        <v>0</v>
      </c>
      <c r="FA262" s="72">
        <f ca="1">IFERROR(SUM(FA232:FA237) / (FA180 * (Months_Yr/Assumptions!$G$16)),0)</f>
        <v>0</v>
      </c>
      <c r="FB262" s="72">
        <f ca="1">IFERROR(SUM(FB232:FB237) / (FB180 * (Months_Yr/Assumptions!$G$16)),0)</f>
        <v>0</v>
      </c>
      <c r="FC262" s="72">
        <f ca="1">IFERROR(SUM(FC232:FC237) / (FC180 * (Months_Yr/Assumptions!$G$16)),0)</f>
        <v>0</v>
      </c>
      <c r="FD262" s="72">
        <f ca="1">IFERROR(SUM(FD232:FD237) / (FD180 * (Months_Yr/Assumptions!$G$16)),0)</f>
        <v>0</v>
      </c>
      <c r="FE262" s="72">
        <f ca="1">IFERROR(SUM(FE232:FE237) / (FE180 * (Months_Yr/Assumptions!$G$16)),0)</f>
        <v>0</v>
      </c>
      <c r="FF262" s="72">
        <f ca="1">IFERROR(SUM(FF232:FF237) / (FF180 * (Months_Yr/Assumptions!$G$16)),0)</f>
        <v>0</v>
      </c>
      <c r="FG262" s="72">
        <f ca="1">IFERROR(SUM(FG232:FG237) / (FG180 * (Months_Yr/Assumptions!$G$16)),0)</f>
        <v>0</v>
      </c>
      <c r="FH262" s="72">
        <f ca="1">IFERROR(SUM(FH232:FH237) / (FH180 * (Months_Yr/Assumptions!$G$16)),0)</f>
        <v>0</v>
      </c>
      <c r="FI262" s="72">
        <f ca="1">IFERROR(SUM(FI232:FI237) / (FI180 * (Months_Yr/Assumptions!$G$16)),0)</f>
        <v>0</v>
      </c>
      <c r="FJ262" s="72">
        <f ca="1">IFERROR(SUM(FJ232:FJ237) / (FJ180 * (Months_Yr/Assumptions!$G$16)),0)</f>
        <v>0</v>
      </c>
      <c r="FK262" s="72">
        <f ca="1">IFERROR(SUM(FK232:FK237) / (FK180 * (Months_Yr/Assumptions!$G$16)),0)</f>
        <v>0</v>
      </c>
      <c r="FL262" s="72">
        <f ca="1">IFERROR(SUM(FL232:FL237) / (FL180 * (Months_Yr/Assumptions!$G$16)),0)</f>
        <v>0</v>
      </c>
      <c r="FM262" s="72">
        <f ca="1">IFERROR(SUM(FM232:FM237) / (FM180 * (Months_Yr/Assumptions!$G$16)),0)</f>
        <v>0</v>
      </c>
      <c r="FN262" s="72">
        <f ca="1">IFERROR(SUM(FN232:FN237) / (FN180 * (Months_Yr/Assumptions!$G$16)),0)</f>
        <v>0</v>
      </c>
      <c r="FO262" s="72">
        <f ca="1">IFERROR(SUM(FO232:FO237) / (FO180 * (Months_Yr/Assumptions!$G$16)),0)</f>
        <v>0</v>
      </c>
      <c r="FP262" s="72">
        <f ca="1">IFERROR(SUM(FP232:FP237) / (FP180 * (Months_Yr/Assumptions!$G$16)),0)</f>
        <v>0</v>
      </c>
      <c r="FQ262" s="72">
        <f ca="1">IFERROR(SUM(FQ232:FQ237) / (FQ180 * (Months_Yr/Assumptions!$G$16)),0)</f>
        <v>0</v>
      </c>
      <c r="FR262" s="72">
        <f ca="1">IFERROR(SUM(FR232:FR237) / (FR180 * (Months_Yr/Assumptions!$G$16)),0)</f>
        <v>0</v>
      </c>
    </row>
    <row r="263" spans="2:174">
      <c r="C263" t="s">
        <v>699</v>
      </c>
      <c r="D263" s="144" t="s">
        <v>106</v>
      </c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/>
      <c r="BY263" s="72"/>
      <c r="BZ263" s="72"/>
      <c r="CA263" s="72"/>
      <c r="CB263" s="72"/>
      <c r="CC263" s="72"/>
      <c r="CD263" s="72"/>
      <c r="CE263" s="72"/>
      <c r="CF263" s="72"/>
      <c r="CG263" s="72"/>
      <c r="CH263" s="72"/>
      <c r="CI263" s="72"/>
      <c r="CJ263" s="72"/>
      <c r="CK263" s="72"/>
      <c r="CL263" s="72"/>
      <c r="CM263" s="72"/>
      <c r="CN263" s="72"/>
      <c r="CO263" s="72"/>
      <c r="CP263" s="72"/>
      <c r="CQ263" s="72"/>
      <c r="CR263" s="72"/>
      <c r="CS263" s="72"/>
      <c r="CT263" s="72"/>
      <c r="CU263" s="72"/>
      <c r="CV263" s="72"/>
      <c r="CW263" s="72"/>
      <c r="CX263" s="72"/>
      <c r="CY263" s="72"/>
      <c r="CZ263" s="72"/>
      <c r="DA263" s="72"/>
      <c r="DB263" s="72"/>
      <c r="DC263" s="72"/>
      <c r="DD263" s="72"/>
      <c r="DE263" s="72"/>
      <c r="DF263" s="72"/>
      <c r="DG263" s="72"/>
      <c r="DH263" s="72"/>
      <c r="DI263" s="72"/>
      <c r="DJ263" s="72"/>
      <c r="DK263" s="72"/>
      <c r="DL263" s="72"/>
      <c r="DM263" s="72"/>
      <c r="DN263" s="72"/>
      <c r="DO263" s="72"/>
      <c r="DP263" s="72"/>
      <c r="DQ263" s="72"/>
      <c r="DR263" s="72"/>
      <c r="DS263" s="72"/>
      <c r="DT263" s="72"/>
      <c r="DU263" s="72"/>
      <c r="DV263" s="72"/>
      <c r="DW263" s="72"/>
      <c r="DX263" s="72"/>
      <c r="DY263" s="72"/>
      <c r="DZ263" s="72"/>
      <c r="EA263" s="72"/>
      <c r="EB263" s="72"/>
      <c r="EC263" s="72"/>
      <c r="ED263" s="72"/>
      <c r="EE263" s="72"/>
      <c r="EF263" s="72"/>
      <c r="EG263" s="72"/>
      <c r="EH263" s="72"/>
      <c r="EI263" s="72"/>
      <c r="EJ263" s="72"/>
      <c r="EK263" s="72"/>
      <c r="EL263" s="72"/>
      <c r="EM263" s="72"/>
      <c r="EN263" s="72"/>
      <c r="EO263" s="72"/>
      <c r="EP263" s="72"/>
      <c r="EQ263" s="72"/>
      <c r="ER263" s="72"/>
      <c r="ES263" s="72"/>
      <c r="ET263" s="72"/>
      <c r="EU263" s="72"/>
      <c r="EV263" s="72"/>
      <c r="EW263" s="72"/>
      <c r="EX263" s="72"/>
      <c r="EY263" s="72"/>
      <c r="EZ263" s="72"/>
      <c r="FA263" s="72"/>
      <c r="FB263" s="72"/>
      <c r="FC263" s="72"/>
      <c r="FD263" s="72"/>
      <c r="FE263" s="72"/>
      <c r="FF263" s="72"/>
      <c r="FG263" s="72"/>
      <c r="FH263" s="72"/>
      <c r="FI263" s="72"/>
      <c r="FJ263" s="72"/>
      <c r="FK263" s="72"/>
      <c r="FL263" s="72"/>
      <c r="FM263" s="72"/>
      <c r="FN263" s="72"/>
      <c r="FO263" s="72"/>
      <c r="FP263" s="72"/>
      <c r="FQ263" s="72"/>
      <c r="FR263" s="72"/>
    </row>
    <row r="264" spans="2:174">
      <c r="C264" t="s">
        <v>700</v>
      </c>
      <c r="D264" s="144" t="s">
        <v>106</v>
      </c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  <c r="BC264" s="72"/>
      <c r="BD264" s="72"/>
      <c r="BE264" s="72"/>
      <c r="BF264" s="72"/>
      <c r="BG264" s="72"/>
      <c r="BH264" s="72"/>
      <c r="BI264" s="72"/>
      <c r="BJ264" s="72"/>
      <c r="BK264" s="72"/>
      <c r="BL264" s="72"/>
      <c r="BM264" s="72"/>
      <c r="BN264" s="72"/>
      <c r="BO264" s="72"/>
      <c r="BP264" s="72"/>
      <c r="BQ264" s="72"/>
      <c r="BR264" s="72"/>
      <c r="BS264" s="72"/>
      <c r="BT264" s="72"/>
      <c r="BU264" s="72"/>
      <c r="BV264" s="72"/>
      <c r="BW264" s="72"/>
      <c r="BX264" s="72"/>
      <c r="BY264" s="72"/>
      <c r="BZ264" s="72"/>
      <c r="CA264" s="72"/>
      <c r="CB264" s="72"/>
      <c r="CC264" s="72"/>
      <c r="CD264" s="72"/>
      <c r="CE264" s="72"/>
      <c r="CF264" s="72"/>
      <c r="CG264" s="72"/>
      <c r="CH264" s="72"/>
      <c r="CI264" s="72"/>
      <c r="CJ264" s="72"/>
      <c r="CK264" s="72"/>
      <c r="CL264" s="72"/>
      <c r="CM264" s="72"/>
      <c r="CN264" s="72"/>
      <c r="CO264" s="72"/>
      <c r="CP264" s="72"/>
      <c r="CQ264" s="72"/>
      <c r="CR264" s="72"/>
      <c r="CS264" s="72"/>
      <c r="CT264" s="72"/>
      <c r="CU264" s="72"/>
      <c r="CV264" s="72"/>
      <c r="CW264" s="72"/>
      <c r="CX264" s="72"/>
      <c r="CY264" s="72"/>
      <c r="CZ264" s="72"/>
      <c r="DA264" s="72"/>
      <c r="DB264" s="72"/>
      <c r="DC264" s="72"/>
      <c r="DD264" s="72"/>
      <c r="DE264" s="72"/>
      <c r="DF264" s="72"/>
      <c r="DG264" s="72"/>
      <c r="DH264" s="72"/>
      <c r="DI264" s="72"/>
      <c r="DJ264" s="72"/>
      <c r="DK264" s="72"/>
      <c r="DL264" s="72"/>
      <c r="DM264" s="72"/>
      <c r="DN264" s="72"/>
      <c r="DO264" s="72"/>
      <c r="DP264" s="72"/>
      <c r="DQ264" s="72"/>
      <c r="DR264" s="72"/>
      <c r="DS264" s="72"/>
      <c r="DT264" s="72"/>
      <c r="DU264" s="72"/>
      <c r="DV264" s="72"/>
      <c r="DW264" s="72"/>
      <c r="DX264" s="72"/>
      <c r="DY264" s="72"/>
      <c r="DZ264" s="72"/>
      <c r="EA264" s="72"/>
      <c r="EB264" s="72"/>
      <c r="EC264" s="72"/>
      <c r="ED264" s="72"/>
      <c r="EE264" s="72"/>
      <c r="EF264" s="72"/>
      <c r="EG264" s="72"/>
      <c r="EH264" s="72"/>
      <c r="EI264" s="72"/>
      <c r="EJ264" s="72"/>
      <c r="EK264" s="72"/>
      <c r="EL264" s="72"/>
      <c r="EM264" s="72"/>
      <c r="EN264" s="72"/>
      <c r="EO264" s="72"/>
      <c r="EP264" s="72"/>
      <c r="EQ264" s="72"/>
      <c r="ER264" s="72"/>
      <c r="ES264" s="72"/>
      <c r="ET264" s="72"/>
      <c r="EU264" s="72"/>
      <c r="EV264" s="72"/>
      <c r="EW264" s="72"/>
      <c r="EX264" s="72"/>
      <c r="EY264" s="72"/>
      <c r="EZ264" s="72"/>
      <c r="FA264" s="72"/>
      <c r="FB264" s="72"/>
      <c r="FC264" s="72"/>
      <c r="FD264" s="72"/>
      <c r="FE264" s="72"/>
      <c r="FF264" s="72"/>
      <c r="FG264" s="72"/>
      <c r="FH264" s="72"/>
      <c r="FI264" s="72"/>
      <c r="FJ264" s="72"/>
      <c r="FK264" s="72"/>
      <c r="FL264" s="72"/>
      <c r="FM264" s="72"/>
      <c r="FN264" s="72"/>
      <c r="FO264" s="72"/>
      <c r="FP264" s="72"/>
      <c r="FQ264" s="72"/>
      <c r="FR264" s="72"/>
    </row>
    <row r="265" spans="2:174">
      <c r="D265"/>
    </row>
    <row r="266" spans="2:174">
      <c r="B266" s="52" t="s">
        <v>14</v>
      </c>
      <c r="C266" s="53"/>
      <c r="D266" s="54"/>
      <c r="E266" s="53"/>
      <c r="F266" s="53"/>
      <c r="G266" s="54"/>
      <c r="H266" s="54"/>
      <c r="I266" s="53"/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53"/>
      <c r="BP266" s="53"/>
      <c r="BQ266" s="53"/>
      <c r="BR266" s="53"/>
      <c r="BS266" s="53"/>
      <c r="BT266" s="53"/>
      <c r="BU266" s="53"/>
      <c r="BV266" s="53"/>
      <c r="BW266" s="53"/>
      <c r="BX266" s="53"/>
      <c r="BY266" s="53"/>
      <c r="BZ266" s="53"/>
      <c r="CA266" s="53"/>
      <c r="CB266" s="53"/>
      <c r="CC266" s="53"/>
      <c r="CD266" s="53"/>
      <c r="CE266" s="53"/>
      <c r="CF266" s="53"/>
      <c r="CG266" s="53"/>
      <c r="CH266" s="53"/>
      <c r="CI266" s="53"/>
      <c r="CJ266" s="53"/>
      <c r="CK266" s="53"/>
      <c r="CL266" s="53"/>
      <c r="CM266" s="53"/>
      <c r="CN266" s="53"/>
      <c r="CO266" s="53"/>
      <c r="CP266" s="53"/>
      <c r="CQ266" s="53"/>
      <c r="CR266" s="53"/>
      <c r="CS266" s="53"/>
      <c r="CT266" s="53"/>
      <c r="CU266" s="53"/>
      <c r="CV266" s="53"/>
      <c r="CW266" s="53"/>
      <c r="CX266" s="53"/>
      <c r="CY266" s="53"/>
      <c r="CZ266" s="53"/>
      <c r="DA266" s="53"/>
      <c r="DB266" s="53"/>
      <c r="DC266" s="53"/>
      <c r="DD266" s="53"/>
      <c r="DE266" s="53"/>
      <c r="DF266" s="53"/>
      <c r="DG266" s="53"/>
      <c r="DH266" s="53"/>
      <c r="DI266" s="53"/>
      <c r="DJ266" s="53"/>
      <c r="DK266" s="53"/>
      <c r="DL266" s="53"/>
      <c r="DM266" s="53"/>
      <c r="DN266" s="53"/>
      <c r="DO266" s="53"/>
      <c r="DP266" s="53"/>
      <c r="DQ266" s="53"/>
      <c r="DR266" s="53"/>
      <c r="DS266" s="53"/>
      <c r="DT266" s="53"/>
      <c r="DU266" s="53"/>
      <c r="DV266" s="53"/>
      <c r="DW266" s="53"/>
      <c r="DX266" s="53"/>
      <c r="DY266" s="53"/>
      <c r="DZ266" s="53"/>
      <c r="EA266" s="53"/>
      <c r="EB266" s="53"/>
      <c r="EC266" s="53"/>
      <c r="ED266" s="53"/>
      <c r="EE266" s="53"/>
      <c r="EF266" s="53"/>
      <c r="EG266" s="53"/>
      <c r="EH266" s="53"/>
      <c r="EI266" s="53"/>
      <c r="EJ266" s="53"/>
      <c r="EK266" s="53"/>
      <c r="EL266" s="53"/>
      <c r="EM266" s="53"/>
      <c r="EN266" s="53"/>
      <c r="EO266" s="53"/>
      <c r="EP266" s="53"/>
      <c r="EQ266" s="53"/>
      <c r="ER266" s="53"/>
      <c r="ES266" s="53"/>
      <c r="ET266" s="53"/>
      <c r="EU266" s="53"/>
      <c r="EV266" s="53"/>
      <c r="EW266" s="53"/>
      <c r="EX266" s="53"/>
      <c r="EY266" s="53"/>
      <c r="EZ266" s="53"/>
      <c r="FA266" s="53"/>
      <c r="FB266" s="53"/>
      <c r="FC266" s="53"/>
      <c r="FD266" s="53"/>
      <c r="FE266" s="53"/>
      <c r="FF266" s="53"/>
      <c r="FG266" s="53"/>
      <c r="FH266" s="53"/>
      <c r="FI266" s="53"/>
      <c r="FJ266" s="53"/>
      <c r="FK266" s="53"/>
      <c r="FL266" s="53"/>
      <c r="FM266" s="53"/>
      <c r="FN266" s="53"/>
      <c r="FO266" s="53"/>
      <c r="FP266" s="53"/>
      <c r="FQ266" s="53"/>
      <c r="FR266" s="53"/>
    </row>
    <row r="267" spans="2:174">
      <c r="D267"/>
    </row>
    <row r="268" spans="2:174">
      <c r="B268" s="5" t="s">
        <v>361</v>
      </c>
      <c r="C268" s="4"/>
      <c r="D268" s="7"/>
      <c r="E268" s="4"/>
      <c r="F268" s="4"/>
      <c r="G268" s="7"/>
      <c r="H268" s="7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</row>
    <row r="269" spans="2:174">
      <c r="B269" s="292" t="s">
        <v>863</v>
      </c>
      <c r="D269"/>
    </row>
    <row r="270" spans="2:174">
      <c r="D270"/>
    </row>
    <row r="271" spans="2:174">
      <c r="B271" s="30" t="s">
        <v>423</v>
      </c>
      <c r="D271"/>
    </row>
    <row r="272" spans="2:174">
      <c r="C272" t="str">
        <f>Assumptions!D130</f>
        <v>Enterprise Value</v>
      </c>
      <c r="D272" s="144" t="s">
        <v>15</v>
      </c>
      <c r="I272" s="291">
        <f>SUM(J272:FR272)</f>
        <v>1</v>
      </c>
      <c r="J272" s="26">
        <f>SUMIFS('Time-based'!$H11:$BE11,'Time-based'!$H$6:$BE$6,"&gt;"&amp;I$16,'Time-based'!$H$6:$BE$6,"&lt;="&amp;J$16)</f>
        <v>0</v>
      </c>
      <c r="K272" s="26">
        <f>SUMIFS('Time-based'!$H11:$BE11,'Time-based'!$H$6:$BE$6,"&gt;"&amp;J$16,'Time-based'!$H$6:$BE$6,"&lt;="&amp;K$16)</f>
        <v>0</v>
      </c>
      <c r="L272" s="26">
        <f>SUMIFS('Time-based'!$H11:$BE11,'Time-based'!$H$6:$BE$6,"&gt;"&amp;K$16,'Time-based'!$H$6:$BE$6,"&lt;="&amp;L$16)</f>
        <v>0</v>
      </c>
      <c r="M272" s="26">
        <f>SUMIFS('Time-based'!$H11:$BE11,'Time-based'!$H$6:$BE$6,"&gt;"&amp;L$16,'Time-based'!$H$6:$BE$6,"&lt;="&amp;M$16)</f>
        <v>0</v>
      </c>
      <c r="N272" s="26">
        <f>SUMIFS('Time-based'!$H11:$BE11,'Time-based'!$H$6:$BE$6,"&gt;"&amp;M$16,'Time-based'!$H$6:$BE$6,"&lt;="&amp;N$16)</f>
        <v>0</v>
      </c>
      <c r="O272" s="26">
        <f>SUMIFS('Time-based'!$H11:$BE11,'Time-based'!$H$6:$BE$6,"&gt;"&amp;N$16,'Time-based'!$H$6:$BE$6,"&lt;="&amp;O$16)</f>
        <v>0</v>
      </c>
      <c r="P272" s="26">
        <f>SUMIFS('Time-based'!$H11:$BE11,'Time-based'!$H$6:$BE$6,"&gt;"&amp;O$16,'Time-based'!$H$6:$BE$6,"&lt;="&amp;P$16)</f>
        <v>0</v>
      </c>
      <c r="Q272" s="26">
        <f>SUMIFS('Time-based'!$H11:$BE11,'Time-based'!$H$6:$BE$6,"&gt;"&amp;P$16,'Time-based'!$H$6:$BE$6,"&lt;="&amp;Q$16)</f>
        <v>0</v>
      </c>
      <c r="R272" s="26">
        <f>SUMIFS('Time-based'!$H11:$BE11,'Time-based'!$H$6:$BE$6,"&gt;"&amp;Q$16,'Time-based'!$H$6:$BE$6,"&lt;="&amp;R$16)</f>
        <v>0</v>
      </c>
      <c r="S272" s="26">
        <f>SUMIFS('Time-based'!$H11:$BE11,'Time-based'!$H$6:$BE$6,"&gt;"&amp;R$16,'Time-based'!$H$6:$BE$6,"&lt;="&amp;S$16)</f>
        <v>0</v>
      </c>
      <c r="T272" s="26">
        <f>SUMIFS('Time-based'!$H11:$BE11,'Time-based'!$H$6:$BE$6,"&gt;"&amp;S$16,'Time-based'!$H$6:$BE$6,"&lt;="&amp;T$16)</f>
        <v>0</v>
      </c>
      <c r="U272" s="26">
        <f>SUMIFS('Time-based'!$H11:$BE11,'Time-based'!$H$6:$BE$6,"&gt;"&amp;T$16,'Time-based'!$H$6:$BE$6,"&lt;="&amp;U$16)</f>
        <v>0</v>
      </c>
      <c r="V272" s="26">
        <f>SUMIFS('Time-based'!$H11:$BE11,'Time-based'!$H$6:$BE$6,"&gt;"&amp;U$16,'Time-based'!$H$6:$BE$6,"&lt;="&amp;V$16)</f>
        <v>0</v>
      </c>
      <c r="W272" s="26">
        <f>SUMIFS('Time-based'!$H11:$BE11,'Time-based'!$H$6:$BE$6,"&gt;"&amp;V$16,'Time-based'!$H$6:$BE$6,"&lt;="&amp;W$16)</f>
        <v>0.26190476190476186</v>
      </c>
      <c r="X272" s="26">
        <f>SUMIFS('Time-based'!$H11:$BE11,'Time-based'!$H$6:$BE$6,"&gt;"&amp;W$16,'Time-based'!$H$6:$BE$6,"&lt;="&amp;X$16)</f>
        <v>0</v>
      </c>
      <c r="Y272" s="26">
        <f>SUMIFS('Time-based'!$H11:$BE11,'Time-based'!$H$6:$BE$6,"&gt;"&amp;X$16,'Time-based'!$H$6:$BE$6,"&lt;="&amp;Y$16)</f>
        <v>0</v>
      </c>
      <c r="Z272" s="26">
        <f>SUMIFS('Time-based'!$H11:$BE11,'Time-based'!$H$6:$BE$6,"&gt;"&amp;Y$16,'Time-based'!$H$6:$BE$6,"&lt;="&amp;Z$16)</f>
        <v>0</v>
      </c>
      <c r="AA272" s="26">
        <f>SUMIFS('Time-based'!$H11:$BE11,'Time-based'!$H$6:$BE$6,"&gt;"&amp;Z$16,'Time-based'!$H$6:$BE$6,"&lt;="&amp;AA$16)</f>
        <v>0.73809523809523814</v>
      </c>
      <c r="AB272" s="26">
        <f>SUMIFS('Time-based'!$H11:$BE11,'Time-based'!$H$6:$BE$6,"&gt;"&amp;AA$16,'Time-based'!$H$6:$BE$6,"&lt;="&amp;AB$16)</f>
        <v>0</v>
      </c>
      <c r="AC272" s="26">
        <f>SUMIFS('Time-based'!$H11:$BE11,'Time-based'!$H$6:$BE$6,"&gt;"&amp;AB$16,'Time-based'!$H$6:$BE$6,"&lt;="&amp;AC$16)</f>
        <v>0</v>
      </c>
      <c r="AD272" s="26">
        <f>SUMIFS('Time-based'!$H11:$BE11,'Time-based'!$H$6:$BE$6,"&gt;"&amp;AC$16,'Time-based'!$H$6:$BE$6,"&lt;="&amp;AD$16)</f>
        <v>0</v>
      </c>
      <c r="AE272" s="26">
        <f>SUMIFS('Time-based'!$H11:$BE11,'Time-based'!$H$6:$BE$6,"&gt;"&amp;AD$16,'Time-based'!$H$6:$BE$6,"&lt;="&amp;AE$16)</f>
        <v>0</v>
      </c>
      <c r="AF272" s="26">
        <f>SUMIFS('Time-based'!$H11:$BE11,'Time-based'!$H$6:$BE$6,"&gt;"&amp;AE$16,'Time-based'!$H$6:$BE$6,"&lt;="&amp;AF$16)</f>
        <v>0</v>
      </c>
      <c r="AG272" s="26">
        <f>SUMIFS('Time-based'!$H11:$BE11,'Time-based'!$H$6:$BE$6,"&gt;"&amp;AF$16,'Time-based'!$H$6:$BE$6,"&lt;="&amp;AG$16)</f>
        <v>0</v>
      </c>
      <c r="AH272" s="26">
        <f>SUMIFS('Time-based'!$H11:$BE11,'Time-based'!$H$6:$BE$6,"&gt;"&amp;AG$16,'Time-based'!$H$6:$BE$6,"&lt;="&amp;AH$16)</f>
        <v>0</v>
      </c>
      <c r="AI272" s="26">
        <f>SUMIFS('Time-based'!$H11:$BE11,'Time-based'!$H$6:$BE$6,"&gt;"&amp;AH$16,'Time-based'!$H$6:$BE$6,"&lt;="&amp;AI$16)</f>
        <v>0</v>
      </c>
      <c r="AJ272" s="26">
        <f>SUMIFS('Time-based'!$H11:$BE11,'Time-based'!$H$6:$BE$6,"&gt;"&amp;AI$16,'Time-based'!$H$6:$BE$6,"&lt;="&amp;AJ$16)</f>
        <v>0</v>
      </c>
      <c r="AK272" s="26">
        <f>SUMIFS('Time-based'!$H11:$BE11,'Time-based'!$H$6:$BE$6,"&gt;"&amp;AJ$16,'Time-based'!$H$6:$BE$6,"&lt;="&amp;AK$16)</f>
        <v>0</v>
      </c>
      <c r="AL272" s="26">
        <f>SUMIFS('Time-based'!$H11:$BE11,'Time-based'!$H$6:$BE$6,"&gt;"&amp;AK$16,'Time-based'!$H$6:$BE$6,"&lt;="&amp;AL$16)</f>
        <v>0</v>
      </c>
      <c r="AM272" s="26">
        <f>SUMIFS('Time-based'!$H11:$BE11,'Time-based'!$H$6:$BE$6,"&gt;"&amp;AL$16,'Time-based'!$H$6:$BE$6,"&lt;="&amp;AM$16)</f>
        <v>0</v>
      </c>
      <c r="AN272" s="26">
        <f>SUMIFS('Time-based'!$H11:$BE11,'Time-based'!$H$6:$BE$6,"&gt;"&amp;AM$16,'Time-based'!$H$6:$BE$6,"&lt;="&amp;AN$16)</f>
        <v>0</v>
      </c>
      <c r="AO272" s="26">
        <f>SUMIFS('Time-based'!$H11:$BE11,'Time-based'!$H$6:$BE$6,"&gt;"&amp;AN$16,'Time-based'!$H$6:$BE$6,"&lt;="&amp;AO$16)</f>
        <v>0</v>
      </c>
      <c r="AP272" s="26">
        <f>SUMIFS('Time-based'!$H11:$BE11,'Time-based'!$H$6:$BE$6,"&gt;"&amp;AO$16,'Time-based'!$H$6:$BE$6,"&lt;="&amp;AP$16)</f>
        <v>0</v>
      </c>
      <c r="AQ272" s="26">
        <f>SUMIFS('Time-based'!$H11:$BE11,'Time-based'!$H$6:$BE$6,"&gt;"&amp;AP$16,'Time-based'!$H$6:$BE$6,"&lt;="&amp;AQ$16)</f>
        <v>0</v>
      </c>
      <c r="AR272" s="26">
        <f>SUMIFS('Time-based'!$H11:$BE11,'Time-based'!$H$6:$BE$6,"&gt;"&amp;AQ$16,'Time-based'!$H$6:$BE$6,"&lt;="&amp;AR$16)</f>
        <v>0</v>
      </c>
      <c r="AS272" s="26">
        <f>SUMIFS('Time-based'!$H11:$BE11,'Time-based'!$H$6:$BE$6,"&gt;"&amp;AR$16,'Time-based'!$H$6:$BE$6,"&lt;="&amp;AS$16)</f>
        <v>0</v>
      </c>
      <c r="AT272" s="26">
        <f>SUMIFS('Time-based'!$H11:$BE11,'Time-based'!$H$6:$BE$6,"&gt;"&amp;AS$16,'Time-based'!$H$6:$BE$6,"&lt;="&amp;AT$16)</f>
        <v>0</v>
      </c>
      <c r="AU272" s="26">
        <f>SUMIFS('Time-based'!$H11:$BE11,'Time-based'!$H$6:$BE$6,"&gt;"&amp;AT$16,'Time-based'!$H$6:$BE$6,"&lt;="&amp;AU$16)</f>
        <v>0</v>
      </c>
      <c r="AV272" s="26">
        <f>SUMIFS('Time-based'!$H11:$BE11,'Time-based'!$H$6:$BE$6,"&gt;"&amp;AU$16,'Time-based'!$H$6:$BE$6,"&lt;="&amp;AV$16)</f>
        <v>0</v>
      </c>
      <c r="AW272" s="26">
        <f>SUMIFS('Time-based'!$H11:$BE11,'Time-based'!$H$6:$BE$6,"&gt;"&amp;AV$16,'Time-based'!$H$6:$BE$6,"&lt;="&amp;AW$16)</f>
        <v>0</v>
      </c>
      <c r="AX272" s="26">
        <f>SUMIFS('Time-based'!$H11:$BE11,'Time-based'!$H$6:$BE$6,"&gt;"&amp;AW$16,'Time-based'!$H$6:$BE$6,"&lt;="&amp;AX$16)</f>
        <v>0</v>
      </c>
      <c r="AY272" s="26">
        <f>SUMIFS('Time-based'!$H11:$BE11,'Time-based'!$H$6:$BE$6,"&gt;"&amp;AX$16,'Time-based'!$H$6:$BE$6,"&lt;="&amp;AY$16)</f>
        <v>0</v>
      </c>
      <c r="AZ272" s="26">
        <f>SUMIFS('Time-based'!$H11:$BE11,'Time-based'!$H$6:$BE$6,"&gt;"&amp;AY$16,'Time-based'!$H$6:$BE$6,"&lt;="&amp;AZ$16)</f>
        <v>0</v>
      </c>
      <c r="BA272" s="26">
        <f>SUMIFS('Time-based'!$H11:$BE11,'Time-based'!$H$6:$BE$6,"&gt;"&amp;AZ$16,'Time-based'!$H$6:$BE$6,"&lt;="&amp;BA$16)</f>
        <v>0</v>
      </c>
      <c r="BB272" s="26">
        <f>SUMIFS('Time-based'!$H11:$BE11,'Time-based'!$H$6:$BE$6,"&gt;"&amp;BA$16,'Time-based'!$H$6:$BE$6,"&lt;="&amp;BB$16)</f>
        <v>0</v>
      </c>
      <c r="BC272" s="26">
        <f>SUMIFS('Time-based'!$H11:$BE11,'Time-based'!$H$6:$BE$6,"&gt;"&amp;BB$16,'Time-based'!$H$6:$BE$6,"&lt;="&amp;BC$16)</f>
        <v>0</v>
      </c>
      <c r="BD272" s="26">
        <f>SUMIFS('Time-based'!$H11:$BE11,'Time-based'!$H$6:$BE$6,"&gt;"&amp;BC$16,'Time-based'!$H$6:$BE$6,"&lt;="&amp;BD$16)</f>
        <v>0</v>
      </c>
      <c r="BE272" s="26">
        <f>SUMIFS('Time-based'!$H11:$BE11,'Time-based'!$H$6:$BE$6,"&gt;"&amp;BD$16,'Time-based'!$H$6:$BE$6,"&lt;="&amp;BE$16)</f>
        <v>0</v>
      </c>
      <c r="BF272" s="26">
        <f>SUMIFS('Time-based'!$H11:$BE11,'Time-based'!$H$6:$BE$6,"&gt;"&amp;BE$16,'Time-based'!$H$6:$BE$6,"&lt;="&amp;BF$16)</f>
        <v>0</v>
      </c>
      <c r="BG272" s="26">
        <f>SUMIFS('Time-based'!$H11:$BE11,'Time-based'!$H$6:$BE$6,"&gt;"&amp;BF$16,'Time-based'!$H$6:$BE$6,"&lt;="&amp;BG$16)</f>
        <v>0</v>
      </c>
      <c r="BH272" s="26">
        <f>SUMIFS('Time-based'!$H11:$BE11,'Time-based'!$H$6:$BE$6,"&gt;"&amp;BG$16,'Time-based'!$H$6:$BE$6,"&lt;="&amp;BH$16)</f>
        <v>0</v>
      </c>
      <c r="BI272" s="26">
        <f>SUMIFS('Time-based'!$H11:$BE11,'Time-based'!$H$6:$BE$6,"&gt;"&amp;BH$16,'Time-based'!$H$6:$BE$6,"&lt;="&amp;BI$16)</f>
        <v>0</v>
      </c>
      <c r="BJ272" s="26">
        <f>SUMIFS('Time-based'!$H11:$BE11,'Time-based'!$H$6:$BE$6,"&gt;"&amp;BI$16,'Time-based'!$H$6:$BE$6,"&lt;="&amp;BJ$16)</f>
        <v>0</v>
      </c>
      <c r="BK272" s="26">
        <f>SUMIFS('Time-based'!$H11:$BE11,'Time-based'!$H$6:$BE$6,"&gt;"&amp;BJ$16,'Time-based'!$H$6:$BE$6,"&lt;="&amp;BK$16)</f>
        <v>0</v>
      </c>
      <c r="BL272" s="26">
        <f>SUMIFS('Time-based'!$H11:$BE11,'Time-based'!$H$6:$BE$6,"&gt;"&amp;BK$16,'Time-based'!$H$6:$BE$6,"&lt;="&amp;BL$16)</f>
        <v>0</v>
      </c>
      <c r="BM272" s="26">
        <f>SUMIFS('Time-based'!$H11:$BE11,'Time-based'!$H$6:$BE$6,"&gt;"&amp;BL$16,'Time-based'!$H$6:$BE$6,"&lt;="&amp;BM$16)</f>
        <v>0</v>
      </c>
      <c r="BN272" s="26">
        <f>SUMIFS('Time-based'!$H11:$BE11,'Time-based'!$H$6:$BE$6,"&gt;"&amp;BM$16,'Time-based'!$H$6:$BE$6,"&lt;="&amp;BN$16)</f>
        <v>0</v>
      </c>
      <c r="BO272" s="26">
        <f>SUMIFS('Time-based'!$H11:$BE11,'Time-based'!$H$6:$BE$6,"&gt;"&amp;BN$16,'Time-based'!$H$6:$BE$6,"&lt;="&amp;BO$16)</f>
        <v>0</v>
      </c>
      <c r="BP272" s="26">
        <f>SUMIFS('Time-based'!$H11:$BE11,'Time-based'!$H$6:$BE$6,"&gt;"&amp;BO$16,'Time-based'!$H$6:$BE$6,"&lt;="&amp;BP$16)</f>
        <v>0</v>
      </c>
      <c r="BQ272" s="26">
        <f>SUMIFS('Time-based'!$H11:$BE11,'Time-based'!$H$6:$BE$6,"&gt;"&amp;BP$16,'Time-based'!$H$6:$BE$6,"&lt;="&amp;BQ$16)</f>
        <v>0</v>
      </c>
      <c r="BR272" s="26">
        <f>SUMIFS('Time-based'!$H11:$BE11,'Time-based'!$H$6:$BE$6,"&gt;"&amp;BQ$16,'Time-based'!$H$6:$BE$6,"&lt;="&amp;BR$16)</f>
        <v>0</v>
      </c>
      <c r="BS272" s="26">
        <f>SUMIFS('Time-based'!$H11:$BE11,'Time-based'!$H$6:$BE$6,"&gt;"&amp;BR$16,'Time-based'!$H$6:$BE$6,"&lt;="&amp;BS$16)</f>
        <v>0</v>
      </c>
      <c r="BT272" s="26">
        <f>SUMIFS('Time-based'!$H11:$BE11,'Time-based'!$H$6:$BE$6,"&gt;"&amp;BS$16,'Time-based'!$H$6:$BE$6,"&lt;="&amp;BT$16)</f>
        <v>0</v>
      </c>
      <c r="BU272" s="26">
        <f>SUMIFS('Time-based'!$H11:$BE11,'Time-based'!$H$6:$BE$6,"&gt;"&amp;BT$16,'Time-based'!$H$6:$BE$6,"&lt;="&amp;BU$16)</f>
        <v>0</v>
      </c>
      <c r="BV272" s="26">
        <f>SUMIFS('Time-based'!$H11:$BE11,'Time-based'!$H$6:$BE$6,"&gt;"&amp;BU$16,'Time-based'!$H$6:$BE$6,"&lt;="&amp;BV$16)</f>
        <v>0</v>
      </c>
      <c r="BW272" s="26">
        <f>SUMIFS('Time-based'!$H11:$BE11,'Time-based'!$H$6:$BE$6,"&gt;"&amp;BV$16,'Time-based'!$H$6:$BE$6,"&lt;="&amp;BW$16)</f>
        <v>0</v>
      </c>
      <c r="BX272" s="26">
        <f>SUMIFS('Time-based'!$H11:$BE11,'Time-based'!$H$6:$BE$6,"&gt;"&amp;BW$16,'Time-based'!$H$6:$BE$6,"&lt;="&amp;BX$16)</f>
        <v>0</v>
      </c>
      <c r="BY272" s="26">
        <f>SUMIFS('Time-based'!$H11:$BE11,'Time-based'!$H$6:$BE$6,"&gt;"&amp;BX$16,'Time-based'!$H$6:$BE$6,"&lt;="&amp;BY$16)</f>
        <v>0</v>
      </c>
      <c r="BZ272" s="26">
        <f>SUMIFS('Time-based'!$H11:$BE11,'Time-based'!$H$6:$BE$6,"&gt;"&amp;BY$16,'Time-based'!$H$6:$BE$6,"&lt;="&amp;BZ$16)</f>
        <v>0</v>
      </c>
      <c r="CA272" s="26">
        <f>SUMIFS('Time-based'!$H11:$BE11,'Time-based'!$H$6:$BE$6,"&gt;"&amp;BZ$16,'Time-based'!$H$6:$BE$6,"&lt;="&amp;CA$16)</f>
        <v>0</v>
      </c>
      <c r="CB272" s="26">
        <f>SUMIFS('Time-based'!$H11:$BE11,'Time-based'!$H$6:$BE$6,"&gt;"&amp;CA$16,'Time-based'!$H$6:$BE$6,"&lt;="&amp;CB$16)</f>
        <v>0</v>
      </c>
      <c r="CC272" s="26">
        <f>SUMIFS('Time-based'!$H11:$BE11,'Time-based'!$H$6:$BE$6,"&gt;"&amp;CB$16,'Time-based'!$H$6:$BE$6,"&lt;="&amp;CC$16)</f>
        <v>0</v>
      </c>
      <c r="CD272" s="26">
        <f>SUMIFS('Time-based'!$H11:$BE11,'Time-based'!$H$6:$BE$6,"&gt;"&amp;CC$16,'Time-based'!$H$6:$BE$6,"&lt;="&amp;CD$16)</f>
        <v>0</v>
      </c>
      <c r="CE272" s="26">
        <f>SUMIFS('Time-based'!$H11:$BE11,'Time-based'!$H$6:$BE$6,"&gt;"&amp;CD$16,'Time-based'!$H$6:$BE$6,"&lt;="&amp;CE$16)</f>
        <v>0</v>
      </c>
      <c r="CF272" s="26">
        <f>SUMIFS('Time-based'!$H11:$BE11,'Time-based'!$H$6:$BE$6,"&gt;"&amp;CE$16,'Time-based'!$H$6:$BE$6,"&lt;="&amp;CF$16)</f>
        <v>0</v>
      </c>
      <c r="CG272" s="26">
        <f>SUMIFS('Time-based'!$H11:$BE11,'Time-based'!$H$6:$BE$6,"&gt;"&amp;CF$16,'Time-based'!$H$6:$BE$6,"&lt;="&amp;CG$16)</f>
        <v>0</v>
      </c>
      <c r="CH272" s="26">
        <f>SUMIFS('Time-based'!$H11:$BE11,'Time-based'!$H$6:$BE$6,"&gt;"&amp;CG$16,'Time-based'!$H$6:$BE$6,"&lt;="&amp;CH$16)</f>
        <v>0</v>
      </c>
      <c r="CI272" s="26">
        <f>SUMIFS('Time-based'!$H11:$BE11,'Time-based'!$H$6:$BE$6,"&gt;"&amp;CH$16,'Time-based'!$H$6:$BE$6,"&lt;="&amp;CI$16)</f>
        <v>0</v>
      </c>
      <c r="CJ272" s="26">
        <f>SUMIFS('Time-based'!$H11:$BE11,'Time-based'!$H$6:$BE$6,"&gt;"&amp;CI$16,'Time-based'!$H$6:$BE$6,"&lt;="&amp;CJ$16)</f>
        <v>0</v>
      </c>
      <c r="CK272" s="26">
        <f>SUMIFS('Time-based'!$H11:$BE11,'Time-based'!$H$6:$BE$6,"&gt;"&amp;CJ$16,'Time-based'!$H$6:$BE$6,"&lt;="&amp;CK$16)</f>
        <v>0</v>
      </c>
      <c r="CL272" s="26">
        <f>SUMIFS('Time-based'!$H11:$BE11,'Time-based'!$H$6:$BE$6,"&gt;"&amp;CK$16,'Time-based'!$H$6:$BE$6,"&lt;="&amp;CL$16)</f>
        <v>0</v>
      </c>
      <c r="CM272" s="26">
        <f>SUMIFS('Time-based'!$H11:$BE11,'Time-based'!$H$6:$BE$6,"&gt;"&amp;CL$16,'Time-based'!$H$6:$BE$6,"&lt;="&amp;CM$16)</f>
        <v>0</v>
      </c>
      <c r="CN272" s="26">
        <f>SUMIFS('Time-based'!$H11:$BE11,'Time-based'!$H$6:$BE$6,"&gt;"&amp;CM$16,'Time-based'!$H$6:$BE$6,"&lt;="&amp;CN$16)</f>
        <v>0</v>
      </c>
      <c r="CO272" s="26">
        <f>SUMIFS('Time-based'!$H11:$BE11,'Time-based'!$H$6:$BE$6,"&gt;"&amp;CN$16,'Time-based'!$H$6:$BE$6,"&lt;="&amp;CO$16)</f>
        <v>0</v>
      </c>
      <c r="CP272" s="26">
        <f>SUMIFS('Time-based'!$H11:$BE11,'Time-based'!$H$6:$BE$6,"&gt;"&amp;CO$16,'Time-based'!$H$6:$BE$6,"&lt;="&amp;CP$16)</f>
        <v>0</v>
      </c>
      <c r="CQ272" s="26">
        <f>SUMIFS('Time-based'!$H11:$BE11,'Time-based'!$H$6:$BE$6,"&gt;"&amp;CP$16,'Time-based'!$H$6:$BE$6,"&lt;="&amp;CQ$16)</f>
        <v>0</v>
      </c>
      <c r="CR272" s="26">
        <f>SUMIFS('Time-based'!$H11:$BE11,'Time-based'!$H$6:$BE$6,"&gt;"&amp;CQ$16,'Time-based'!$H$6:$BE$6,"&lt;="&amp;CR$16)</f>
        <v>0</v>
      </c>
      <c r="CS272" s="26">
        <f>SUMIFS('Time-based'!$H11:$BE11,'Time-based'!$H$6:$BE$6,"&gt;"&amp;CR$16,'Time-based'!$H$6:$BE$6,"&lt;="&amp;CS$16)</f>
        <v>0</v>
      </c>
      <c r="CT272" s="26">
        <f>SUMIFS('Time-based'!$H11:$BE11,'Time-based'!$H$6:$BE$6,"&gt;"&amp;CS$16,'Time-based'!$H$6:$BE$6,"&lt;="&amp;CT$16)</f>
        <v>0</v>
      </c>
      <c r="CU272" s="26">
        <f>SUMIFS('Time-based'!$H11:$BE11,'Time-based'!$H$6:$BE$6,"&gt;"&amp;CT$16,'Time-based'!$H$6:$BE$6,"&lt;="&amp;CU$16)</f>
        <v>0</v>
      </c>
      <c r="CV272" s="26">
        <f>SUMIFS('Time-based'!$H11:$BE11,'Time-based'!$H$6:$BE$6,"&gt;"&amp;CU$16,'Time-based'!$H$6:$BE$6,"&lt;="&amp;CV$16)</f>
        <v>0</v>
      </c>
      <c r="CW272" s="26">
        <f>SUMIFS('Time-based'!$H11:$BE11,'Time-based'!$H$6:$BE$6,"&gt;"&amp;CV$16,'Time-based'!$H$6:$BE$6,"&lt;="&amp;CW$16)</f>
        <v>0</v>
      </c>
      <c r="CX272" s="26">
        <f>SUMIFS('Time-based'!$H11:$BE11,'Time-based'!$H$6:$BE$6,"&gt;"&amp;CW$16,'Time-based'!$H$6:$BE$6,"&lt;="&amp;CX$16)</f>
        <v>0</v>
      </c>
      <c r="CY272" s="26">
        <f>SUMIFS('Time-based'!$H11:$BE11,'Time-based'!$H$6:$BE$6,"&gt;"&amp;CX$16,'Time-based'!$H$6:$BE$6,"&lt;="&amp;CY$16)</f>
        <v>0</v>
      </c>
      <c r="CZ272" s="26">
        <f>SUMIFS('Time-based'!$H11:$BE11,'Time-based'!$H$6:$BE$6,"&gt;"&amp;CY$16,'Time-based'!$H$6:$BE$6,"&lt;="&amp;CZ$16)</f>
        <v>0</v>
      </c>
      <c r="DA272" s="26">
        <f>SUMIFS('Time-based'!$H11:$BE11,'Time-based'!$H$6:$BE$6,"&gt;"&amp;CZ$16,'Time-based'!$H$6:$BE$6,"&lt;="&amp;DA$16)</f>
        <v>0</v>
      </c>
      <c r="DB272" s="26">
        <f>SUMIFS('Time-based'!$H11:$BE11,'Time-based'!$H$6:$BE$6,"&gt;"&amp;DA$16,'Time-based'!$H$6:$BE$6,"&lt;="&amp;DB$16)</f>
        <v>0</v>
      </c>
      <c r="DC272" s="26">
        <f>SUMIFS('Time-based'!$H11:$BE11,'Time-based'!$H$6:$BE$6,"&gt;"&amp;DB$16,'Time-based'!$H$6:$BE$6,"&lt;="&amp;DC$16)</f>
        <v>0</v>
      </c>
      <c r="DD272" s="26">
        <f>SUMIFS('Time-based'!$H11:$BE11,'Time-based'!$H$6:$BE$6,"&gt;"&amp;DC$16,'Time-based'!$H$6:$BE$6,"&lt;="&amp;DD$16)</f>
        <v>0</v>
      </c>
      <c r="DE272" s="26">
        <f>SUMIFS('Time-based'!$H11:$BE11,'Time-based'!$H$6:$BE$6,"&gt;"&amp;DD$16,'Time-based'!$H$6:$BE$6,"&lt;="&amp;DE$16)</f>
        <v>0</v>
      </c>
      <c r="DF272" s="26">
        <f>SUMIFS('Time-based'!$H11:$BE11,'Time-based'!$H$6:$BE$6,"&gt;"&amp;DE$16,'Time-based'!$H$6:$BE$6,"&lt;="&amp;DF$16)</f>
        <v>0</v>
      </c>
      <c r="DG272" s="26">
        <f>SUMIFS('Time-based'!$H11:$BE11,'Time-based'!$H$6:$BE$6,"&gt;"&amp;DF$16,'Time-based'!$H$6:$BE$6,"&lt;="&amp;DG$16)</f>
        <v>0</v>
      </c>
      <c r="DH272" s="26">
        <f>SUMIFS('Time-based'!$H11:$BE11,'Time-based'!$H$6:$BE$6,"&gt;"&amp;DG$16,'Time-based'!$H$6:$BE$6,"&lt;="&amp;DH$16)</f>
        <v>0</v>
      </c>
      <c r="DI272" s="26">
        <f>SUMIFS('Time-based'!$H11:$BE11,'Time-based'!$H$6:$BE$6,"&gt;"&amp;DH$16,'Time-based'!$H$6:$BE$6,"&lt;="&amp;DI$16)</f>
        <v>0</v>
      </c>
      <c r="DJ272" s="26">
        <f>SUMIFS('Time-based'!$H11:$BE11,'Time-based'!$H$6:$BE$6,"&gt;"&amp;DI$16,'Time-based'!$H$6:$BE$6,"&lt;="&amp;DJ$16)</f>
        <v>0</v>
      </c>
      <c r="DK272" s="26">
        <f>SUMIFS('Time-based'!$H11:$BE11,'Time-based'!$H$6:$BE$6,"&gt;"&amp;DJ$16,'Time-based'!$H$6:$BE$6,"&lt;="&amp;DK$16)</f>
        <v>0</v>
      </c>
      <c r="DL272" s="26">
        <f>SUMIFS('Time-based'!$H11:$BE11,'Time-based'!$H$6:$BE$6,"&gt;"&amp;DK$16,'Time-based'!$H$6:$BE$6,"&lt;="&amp;DL$16)</f>
        <v>0</v>
      </c>
      <c r="DM272" s="26">
        <f>SUMIFS('Time-based'!$H11:$BE11,'Time-based'!$H$6:$BE$6,"&gt;"&amp;DL$16,'Time-based'!$H$6:$BE$6,"&lt;="&amp;DM$16)</f>
        <v>0</v>
      </c>
      <c r="DN272" s="26">
        <f>SUMIFS('Time-based'!$H11:$BE11,'Time-based'!$H$6:$BE$6,"&gt;"&amp;DM$16,'Time-based'!$H$6:$BE$6,"&lt;="&amp;DN$16)</f>
        <v>0</v>
      </c>
      <c r="DO272" s="26">
        <f>SUMIFS('Time-based'!$H11:$BE11,'Time-based'!$H$6:$BE$6,"&gt;"&amp;DN$16,'Time-based'!$H$6:$BE$6,"&lt;="&amp;DO$16)</f>
        <v>0</v>
      </c>
      <c r="DP272" s="26">
        <f>SUMIFS('Time-based'!$H11:$BE11,'Time-based'!$H$6:$BE$6,"&gt;"&amp;DO$16,'Time-based'!$H$6:$BE$6,"&lt;="&amp;DP$16)</f>
        <v>0</v>
      </c>
      <c r="DQ272" s="26">
        <f>SUMIFS('Time-based'!$H11:$BE11,'Time-based'!$H$6:$BE$6,"&gt;"&amp;DP$16,'Time-based'!$H$6:$BE$6,"&lt;="&amp;DQ$16)</f>
        <v>0</v>
      </c>
      <c r="DR272" s="26">
        <f>SUMIFS('Time-based'!$H11:$BE11,'Time-based'!$H$6:$BE$6,"&gt;"&amp;DQ$16,'Time-based'!$H$6:$BE$6,"&lt;="&amp;DR$16)</f>
        <v>0</v>
      </c>
      <c r="DS272" s="26">
        <f>SUMIFS('Time-based'!$H11:$BE11,'Time-based'!$H$6:$BE$6,"&gt;"&amp;DR$16,'Time-based'!$H$6:$BE$6,"&lt;="&amp;DS$16)</f>
        <v>0</v>
      </c>
      <c r="DT272" s="26">
        <f>SUMIFS('Time-based'!$H11:$BE11,'Time-based'!$H$6:$BE$6,"&gt;"&amp;DS$16,'Time-based'!$H$6:$BE$6,"&lt;="&amp;DT$16)</f>
        <v>0</v>
      </c>
      <c r="DU272" s="26">
        <f>SUMIFS('Time-based'!$H11:$BE11,'Time-based'!$H$6:$BE$6,"&gt;"&amp;DT$16,'Time-based'!$H$6:$BE$6,"&lt;="&amp;DU$16)</f>
        <v>0</v>
      </c>
      <c r="DV272" s="26">
        <f>SUMIFS('Time-based'!$H11:$BE11,'Time-based'!$H$6:$BE$6,"&gt;"&amp;DU$16,'Time-based'!$H$6:$BE$6,"&lt;="&amp;DV$16)</f>
        <v>0</v>
      </c>
      <c r="DW272" s="26">
        <f>SUMIFS('Time-based'!$H11:$BE11,'Time-based'!$H$6:$BE$6,"&gt;"&amp;DV$16,'Time-based'!$H$6:$BE$6,"&lt;="&amp;DW$16)</f>
        <v>0</v>
      </c>
      <c r="DX272" s="26">
        <f>SUMIFS('Time-based'!$H11:$BE11,'Time-based'!$H$6:$BE$6,"&gt;"&amp;DW$16,'Time-based'!$H$6:$BE$6,"&lt;="&amp;DX$16)</f>
        <v>0</v>
      </c>
      <c r="DY272" s="26">
        <f>SUMIFS('Time-based'!$H11:$BE11,'Time-based'!$H$6:$BE$6,"&gt;"&amp;DX$16,'Time-based'!$H$6:$BE$6,"&lt;="&amp;DY$16)</f>
        <v>0</v>
      </c>
      <c r="DZ272" s="26">
        <f>SUMIFS('Time-based'!$H11:$BE11,'Time-based'!$H$6:$BE$6,"&gt;"&amp;DY$16,'Time-based'!$H$6:$BE$6,"&lt;="&amp;DZ$16)</f>
        <v>0</v>
      </c>
      <c r="EA272" s="26">
        <f>SUMIFS('Time-based'!$H11:$BE11,'Time-based'!$H$6:$BE$6,"&gt;"&amp;DZ$16,'Time-based'!$H$6:$BE$6,"&lt;="&amp;EA$16)</f>
        <v>0</v>
      </c>
      <c r="EB272" s="26">
        <f>SUMIFS('Time-based'!$H11:$BE11,'Time-based'!$H$6:$BE$6,"&gt;"&amp;EA$16,'Time-based'!$H$6:$BE$6,"&lt;="&amp;EB$16)</f>
        <v>0</v>
      </c>
      <c r="EC272" s="26">
        <f>SUMIFS('Time-based'!$H11:$BE11,'Time-based'!$H$6:$BE$6,"&gt;"&amp;EB$16,'Time-based'!$H$6:$BE$6,"&lt;="&amp;EC$16)</f>
        <v>0</v>
      </c>
      <c r="ED272" s="26">
        <f>SUMIFS('Time-based'!$H11:$BE11,'Time-based'!$H$6:$BE$6,"&gt;"&amp;EC$16,'Time-based'!$H$6:$BE$6,"&lt;="&amp;ED$16)</f>
        <v>0</v>
      </c>
      <c r="EE272" s="26">
        <f>SUMIFS('Time-based'!$H11:$BE11,'Time-based'!$H$6:$BE$6,"&gt;"&amp;ED$16,'Time-based'!$H$6:$BE$6,"&lt;="&amp;EE$16)</f>
        <v>0</v>
      </c>
      <c r="EF272" s="26">
        <f>SUMIFS('Time-based'!$H11:$BE11,'Time-based'!$H$6:$BE$6,"&gt;"&amp;EE$16,'Time-based'!$H$6:$BE$6,"&lt;="&amp;EF$16)</f>
        <v>0</v>
      </c>
      <c r="EG272" s="26">
        <f>SUMIFS('Time-based'!$H11:$BE11,'Time-based'!$H$6:$BE$6,"&gt;"&amp;EF$16,'Time-based'!$H$6:$BE$6,"&lt;="&amp;EG$16)</f>
        <v>0</v>
      </c>
      <c r="EH272" s="26">
        <f>SUMIFS('Time-based'!$H11:$BE11,'Time-based'!$H$6:$BE$6,"&gt;"&amp;EG$16,'Time-based'!$H$6:$BE$6,"&lt;="&amp;EH$16)</f>
        <v>0</v>
      </c>
      <c r="EI272" s="26">
        <f>SUMIFS('Time-based'!$H11:$BE11,'Time-based'!$H$6:$BE$6,"&gt;"&amp;EH$16,'Time-based'!$H$6:$BE$6,"&lt;="&amp;EI$16)</f>
        <v>0</v>
      </c>
      <c r="EJ272" s="26">
        <f>SUMIFS('Time-based'!$H11:$BE11,'Time-based'!$H$6:$BE$6,"&gt;"&amp;EI$16,'Time-based'!$H$6:$BE$6,"&lt;="&amp;EJ$16)</f>
        <v>0</v>
      </c>
      <c r="EK272" s="26">
        <f>SUMIFS('Time-based'!$H11:$BE11,'Time-based'!$H$6:$BE$6,"&gt;"&amp;EJ$16,'Time-based'!$H$6:$BE$6,"&lt;="&amp;EK$16)</f>
        <v>0</v>
      </c>
      <c r="EL272" s="26">
        <f>SUMIFS('Time-based'!$H11:$BE11,'Time-based'!$H$6:$BE$6,"&gt;"&amp;EK$16,'Time-based'!$H$6:$BE$6,"&lt;="&amp;EL$16)</f>
        <v>0</v>
      </c>
      <c r="EM272" s="26">
        <f>SUMIFS('Time-based'!$H11:$BE11,'Time-based'!$H$6:$BE$6,"&gt;"&amp;EL$16,'Time-based'!$H$6:$BE$6,"&lt;="&amp;EM$16)</f>
        <v>0</v>
      </c>
      <c r="EN272" s="26">
        <f>SUMIFS('Time-based'!$H11:$BE11,'Time-based'!$H$6:$BE$6,"&gt;"&amp;EM$16,'Time-based'!$H$6:$BE$6,"&lt;="&amp;EN$16)</f>
        <v>0</v>
      </c>
      <c r="EO272" s="26">
        <f>SUMIFS('Time-based'!$H11:$BE11,'Time-based'!$H$6:$BE$6,"&gt;"&amp;EN$16,'Time-based'!$H$6:$BE$6,"&lt;="&amp;EO$16)</f>
        <v>0</v>
      </c>
      <c r="EP272" s="26">
        <f>SUMIFS('Time-based'!$H11:$BE11,'Time-based'!$H$6:$BE$6,"&gt;"&amp;EO$16,'Time-based'!$H$6:$BE$6,"&lt;="&amp;EP$16)</f>
        <v>0</v>
      </c>
      <c r="EQ272" s="26">
        <f>SUMIFS('Time-based'!$H11:$BE11,'Time-based'!$H$6:$BE$6,"&gt;"&amp;EP$16,'Time-based'!$H$6:$BE$6,"&lt;="&amp;EQ$16)</f>
        <v>0</v>
      </c>
      <c r="ER272" s="26">
        <f>SUMIFS('Time-based'!$H11:$BE11,'Time-based'!$H$6:$BE$6,"&gt;"&amp;EQ$16,'Time-based'!$H$6:$BE$6,"&lt;="&amp;ER$16)</f>
        <v>0</v>
      </c>
      <c r="ES272" s="26">
        <f>SUMIFS('Time-based'!$H11:$BE11,'Time-based'!$H$6:$BE$6,"&gt;"&amp;ER$16,'Time-based'!$H$6:$BE$6,"&lt;="&amp;ES$16)</f>
        <v>0</v>
      </c>
      <c r="ET272" s="26">
        <f>SUMIFS('Time-based'!$H11:$BE11,'Time-based'!$H$6:$BE$6,"&gt;"&amp;ES$16,'Time-based'!$H$6:$BE$6,"&lt;="&amp;ET$16)</f>
        <v>0</v>
      </c>
      <c r="EU272" s="26">
        <f>SUMIFS('Time-based'!$H11:$BE11,'Time-based'!$H$6:$BE$6,"&gt;"&amp;ET$16,'Time-based'!$H$6:$BE$6,"&lt;="&amp;EU$16)</f>
        <v>0</v>
      </c>
      <c r="EV272" s="26">
        <f>SUMIFS('Time-based'!$H11:$BE11,'Time-based'!$H$6:$BE$6,"&gt;"&amp;EU$16,'Time-based'!$H$6:$BE$6,"&lt;="&amp;EV$16)</f>
        <v>0</v>
      </c>
      <c r="EW272" s="26">
        <f>SUMIFS('Time-based'!$H11:$BE11,'Time-based'!$H$6:$BE$6,"&gt;"&amp;EV$16,'Time-based'!$H$6:$BE$6,"&lt;="&amp;EW$16)</f>
        <v>0</v>
      </c>
      <c r="EX272" s="26">
        <f>SUMIFS('Time-based'!$H11:$BE11,'Time-based'!$H$6:$BE$6,"&gt;"&amp;EW$16,'Time-based'!$H$6:$BE$6,"&lt;="&amp;EX$16)</f>
        <v>0</v>
      </c>
      <c r="EY272" s="26">
        <f>SUMIFS('Time-based'!$H11:$BE11,'Time-based'!$H$6:$BE$6,"&gt;"&amp;EX$16,'Time-based'!$H$6:$BE$6,"&lt;="&amp;EY$16)</f>
        <v>0</v>
      </c>
      <c r="EZ272" s="26">
        <f>SUMIFS('Time-based'!$H11:$BE11,'Time-based'!$H$6:$BE$6,"&gt;"&amp;EY$16,'Time-based'!$H$6:$BE$6,"&lt;="&amp;EZ$16)</f>
        <v>0</v>
      </c>
      <c r="FA272" s="26">
        <f>SUMIFS('Time-based'!$H11:$BE11,'Time-based'!$H$6:$BE$6,"&gt;"&amp;EZ$16,'Time-based'!$H$6:$BE$6,"&lt;="&amp;FA$16)</f>
        <v>0</v>
      </c>
      <c r="FB272" s="26">
        <f>SUMIFS('Time-based'!$H11:$BE11,'Time-based'!$H$6:$BE$6,"&gt;"&amp;FA$16,'Time-based'!$H$6:$BE$6,"&lt;="&amp;FB$16)</f>
        <v>0</v>
      </c>
      <c r="FC272" s="26">
        <f>SUMIFS('Time-based'!$H11:$BE11,'Time-based'!$H$6:$BE$6,"&gt;"&amp;FB$16,'Time-based'!$H$6:$BE$6,"&lt;="&amp;FC$16)</f>
        <v>0</v>
      </c>
      <c r="FD272" s="26">
        <f>SUMIFS('Time-based'!$H11:$BE11,'Time-based'!$H$6:$BE$6,"&gt;"&amp;FC$16,'Time-based'!$H$6:$BE$6,"&lt;="&amp;FD$16)</f>
        <v>0</v>
      </c>
      <c r="FE272" s="26">
        <f>SUMIFS('Time-based'!$H11:$BE11,'Time-based'!$H$6:$BE$6,"&gt;"&amp;FD$16,'Time-based'!$H$6:$BE$6,"&lt;="&amp;FE$16)</f>
        <v>0</v>
      </c>
      <c r="FF272" s="26">
        <f>SUMIFS('Time-based'!$H11:$BE11,'Time-based'!$H$6:$BE$6,"&gt;"&amp;FE$16,'Time-based'!$H$6:$BE$6,"&lt;="&amp;FF$16)</f>
        <v>0</v>
      </c>
      <c r="FG272" s="26">
        <f>SUMIFS('Time-based'!$H11:$BE11,'Time-based'!$H$6:$BE$6,"&gt;"&amp;FF$16,'Time-based'!$H$6:$BE$6,"&lt;="&amp;FG$16)</f>
        <v>0</v>
      </c>
      <c r="FH272" s="26">
        <f>SUMIFS('Time-based'!$H11:$BE11,'Time-based'!$H$6:$BE$6,"&gt;"&amp;FG$16,'Time-based'!$H$6:$BE$6,"&lt;="&amp;FH$16)</f>
        <v>0</v>
      </c>
      <c r="FI272" s="26">
        <f>SUMIFS('Time-based'!$H11:$BE11,'Time-based'!$H$6:$BE$6,"&gt;"&amp;FH$16,'Time-based'!$H$6:$BE$6,"&lt;="&amp;FI$16)</f>
        <v>0</v>
      </c>
      <c r="FJ272" s="26">
        <f>SUMIFS('Time-based'!$H11:$BE11,'Time-based'!$H$6:$BE$6,"&gt;"&amp;FI$16,'Time-based'!$H$6:$BE$6,"&lt;="&amp;FJ$16)</f>
        <v>0</v>
      </c>
      <c r="FK272" s="26">
        <f>SUMIFS('Time-based'!$H11:$BE11,'Time-based'!$H$6:$BE$6,"&gt;"&amp;FJ$16,'Time-based'!$H$6:$BE$6,"&lt;="&amp;FK$16)</f>
        <v>0</v>
      </c>
      <c r="FL272" s="26">
        <f>SUMIFS('Time-based'!$H11:$BE11,'Time-based'!$H$6:$BE$6,"&gt;"&amp;FK$16,'Time-based'!$H$6:$BE$6,"&lt;="&amp;FL$16)</f>
        <v>0</v>
      </c>
      <c r="FM272" s="26">
        <f>SUMIFS('Time-based'!$H11:$BE11,'Time-based'!$H$6:$BE$6,"&gt;"&amp;FL$16,'Time-based'!$H$6:$BE$6,"&lt;="&amp;FM$16)</f>
        <v>0</v>
      </c>
      <c r="FN272" s="26">
        <f>SUMIFS('Time-based'!$H11:$BE11,'Time-based'!$H$6:$BE$6,"&gt;"&amp;FM$16,'Time-based'!$H$6:$BE$6,"&lt;="&amp;FN$16)</f>
        <v>0</v>
      </c>
      <c r="FO272" s="26">
        <f>SUMIFS('Time-based'!$H11:$BE11,'Time-based'!$H$6:$BE$6,"&gt;"&amp;FN$16,'Time-based'!$H$6:$BE$6,"&lt;="&amp;FO$16)</f>
        <v>0</v>
      </c>
      <c r="FP272" s="26">
        <f>SUMIFS('Time-based'!$H11:$BE11,'Time-based'!$H$6:$BE$6,"&gt;"&amp;FO$16,'Time-based'!$H$6:$BE$6,"&lt;="&amp;FP$16)</f>
        <v>0</v>
      </c>
      <c r="FQ272" s="26">
        <f>SUMIFS('Time-based'!$H11:$BE11,'Time-based'!$H$6:$BE$6,"&gt;"&amp;FP$16,'Time-based'!$H$6:$BE$6,"&lt;="&amp;FQ$16)</f>
        <v>0</v>
      </c>
      <c r="FR272" s="26">
        <f>SUMIFS('Time-based'!$H11:$BE11,'Time-based'!$H$6:$BE$6,"&gt;"&amp;FQ$16,'Time-based'!$H$6:$BE$6,"&lt;="&amp;FR$16)</f>
        <v>0</v>
      </c>
    </row>
    <row r="273" spans="2:174">
      <c r="C273" t="str">
        <f>Assumptions!D131</f>
        <v>Spare</v>
      </c>
      <c r="D273" s="144" t="s">
        <v>15</v>
      </c>
      <c r="I273" s="291">
        <f>SUM(J273:FR273)</f>
        <v>1</v>
      </c>
      <c r="J273" s="26">
        <f>SUMIFS('Time-based'!$H18:$BE18,'Time-based'!$H$6:$BE$6,"&gt;"&amp;I$16,'Time-based'!$H$6:$BE$6,"&lt;="&amp;J$16)</f>
        <v>0</v>
      </c>
      <c r="K273" s="26">
        <f>SUMIFS('Time-based'!$H18:$BE18,'Time-based'!$H$6:$BE$6,"&gt;"&amp;J$16,'Time-based'!$H$6:$BE$6,"&lt;="&amp;K$16)</f>
        <v>0</v>
      </c>
      <c r="L273" s="26">
        <f>SUMIFS('Time-based'!$H18:$BE18,'Time-based'!$H$6:$BE$6,"&gt;"&amp;K$16,'Time-based'!$H$6:$BE$6,"&lt;="&amp;L$16)</f>
        <v>0</v>
      </c>
      <c r="M273" s="26">
        <f>SUMIFS('Time-based'!$H18:$BE18,'Time-based'!$H$6:$BE$6,"&gt;"&amp;L$16,'Time-based'!$H$6:$BE$6,"&lt;="&amp;M$16)</f>
        <v>0</v>
      </c>
      <c r="N273" s="26">
        <f>SUMIFS('Time-based'!$H18:$BE18,'Time-based'!$H$6:$BE$6,"&gt;"&amp;M$16,'Time-based'!$H$6:$BE$6,"&lt;="&amp;N$16)</f>
        <v>0</v>
      </c>
      <c r="O273" s="26">
        <f>SUMIFS('Time-based'!$H18:$BE18,'Time-based'!$H$6:$BE$6,"&gt;"&amp;N$16,'Time-based'!$H$6:$BE$6,"&lt;="&amp;O$16)</f>
        <v>0</v>
      </c>
      <c r="P273" s="26">
        <f>SUMIFS('Time-based'!$H18:$BE18,'Time-based'!$H$6:$BE$6,"&gt;"&amp;O$16,'Time-based'!$H$6:$BE$6,"&lt;="&amp;P$16)</f>
        <v>0</v>
      </c>
      <c r="Q273" s="26">
        <f>SUMIFS('Time-based'!$H18:$BE18,'Time-based'!$H$6:$BE$6,"&gt;"&amp;P$16,'Time-based'!$H$6:$BE$6,"&lt;="&amp;Q$16)</f>
        <v>0</v>
      </c>
      <c r="R273" s="26">
        <f>SUMIFS('Time-based'!$H18:$BE18,'Time-based'!$H$6:$BE$6,"&gt;"&amp;Q$16,'Time-based'!$H$6:$BE$6,"&lt;="&amp;R$16)</f>
        <v>0</v>
      </c>
      <c r="S273" s="26">
        <f>SUMIFS('Time-based'!$H18:$BE18,'Time-based'!$H$6:$BE$6,"&gt;"&amp;R$16,'Time-based'!$H$6:$BE$6,"&lt;="&amp;S$16)</f>
        <v>0</v>
      </c>
      <c r="T273" s="26">
        <f>SUMIFS('Time-based'!$H18:$BE18,'Time-based'!$H$6:$BE$6,"&gt;"&amp;S$16,'Time-based'!$H$6:$BE$6,"&lt;="&amp;T$16)</f>
        <v>0</v>
      </c>
      <c r="U273" s="26">
        <f>SUMIFS('Time-based'!$H18:$BE18,'Time-based'!$H$6:$BE$6,"&gt;"&amp;T$16,'Time-based'!$H$6:$BE$6,"&lt;="&amp;U$16)</f>
        <v>0</v>
      </c>
      <c r="V273" s="26">
        <f>SUMIFS('Time-based'!$H18:$BE18,'Time-based'!$H$6:$BE$6,"&gt;"&amp;U$16,'Time-based'!$H$6:$BE$6,"&lt;="&amp;V$16)</f>
        <v>0</v>
      </c>
      <c r="W273" s="26">
        <f>SUMIFS('Time-based'!$H18:$BE18,'Time-based'!$H$6:$BE$6,"&gt;"&amp;V$16,'Time-based'!$H$6:$BE$6,"&lt;="&amp;W$16)</f>
        <v>0</v>
      </c>
      <c r="X273" s="26">
        <f>SUMIFS('Time-based'!$H18:$BE18,'Time-based'!$H$6:$BE$6,"&gt;"&amp;W$16,'Time-based'!$H$6:$BE$6,"&lt;="&amp;X$16)</f>
        <v>1</v>
      </c>
      <c r="Y273" s="26">
        <f>SUMIFS('Time-based'!$H18:$BE18,'Time-based'!$H$6:$BE$6,"&gt;"&amp;X$16,'Time-based'!$H$6:$BE$6,"&lt;="&amp;Y$16)</f>
        <v>0</v>
      </c>
      <c r="Z273" s="26">
        <f>SUMIFS('Time-based'!$H18:$BE18,'Time-based'!$H$6:$BE$6,"&gt;"&amp;Y$16,'Time-based'!$H$6:$BE$6,"&lt;="&amp;Z$16)</f>
        <v>0</v>
      </c>
      <c r="AA273" s="26">
        <f>SUMIFS('Time-based'!$H18:$BE18,'Time-based'!$H$6:$BE$6,"&gt;"&amp;Z$16,'Time-based'!$H$6:$BE$6,"&lt;="&amp;AA$16)</f>
        <v>0</v>
      </c>
      <c r="AB273" s="26">
        <f>SUMIFS('Time-based'!$H18:$BE18,'Time-based'!$H$6:$BE$6,"&gt;"&amp;AA$16,'Time-based'!$H$6:$BE$6,"&lt;="&amp;AB$16)</f>
        <v>0</v>
      </c>
      <c r="AC273" s="26">
        <f>SUMIFS('Time-based'!$H18:$BE18,'Time-based'!$H$6:$BE$6,"&gt;"&amp;AB$16,'Time-based'!$H$6:$BE$6,"&lt;="&amp;AC$16)</f>
        <v>0</v>
      </c>
      <c r="AD273" s="26">
        <f>SUMIFS('Time-based'!$H18:$BE18,'Time-based'!$H$6:$BE$6,"&gt;"&amp;AC$16,'Time-based'!$H$6:$BE$6,"&lt;="&amp;AD$16)</f>
        <v>0</v>
      </c>
      <c r="AE273" s="26">
        <f>SUMIFS('Time-based'!$H18:$BE18,'Time-based'!$H$6:$BE$6,"&gt;"&amp;AD$16,'Time-based'!$H$6:$BE$6,"&lt;="&amp;AE$16)</f>
        <v>0</v>
      </c>
      <c r="AF273" s="26">
        <f>SUMIFS('Time-based'!$H18:$BE18,'Time-based'!$H$6:$BE$6,"&gt;"&amp;AE$16,'Time-based'!$H$6:$BE$6,"&lt;="&amp;AF$16)</f>
        <v>0</v>
      </c>
      <c r="AG273" s="26">
        <f>SUMIFS('Time-based'!$H18:$BE18,'Time-based'!$H$6:$BE$6,"&gt;"&amp;AF$16,'Time-based'!$H$6:$BE$6,"&lt;="&amp;AG$16)</f>
        <v>0</v>
      </c>
      <c r="AH273" s="26">
        <f>SUMIFS('Time-based'!$H18:$BE18,'Time-based'!$H$6:$BE$6,"&gt;"&amp;AG$16,'Time-based'!$H$6:$BE$6,"&lt;="&amp;AH$16)</f>
        <v>0</v>
      </c>
      <c r="AI273" s="26">
        <f>SUMIFS('Time-based'!$H18:$BE18,'Time-based'!$H$6:$BE$6,"&gt;"&amp;AH$16,'Time-based'!$H$6:$BE$6,"&lt;="&amp;AI$16)</f>
        <v>0</v>
      </c>
      <c r="AJ273" s="26">
        <f>SUMIFS('Time-based'!$H18:$BE18,'Time-based'!$H$6:$BE$6,"&gt;"&amp;AI$16,'Time-based'!$H$6:$BE$6,"&lt;="&amp;AJ$16)</f>
        <v>0</v>
      </c>
      <c r="AK273" s="26">
        <f>SUMIFS('Time-based'!$H18:$BE18,'Time-based'!$H$6:$BE$6,"&gt;"&amp;AJ$16,'Time-based'!$H$6:$BE$6,"&lt;="&amp;AK$16)</f>
        <v>0</v>
      </c>
      <c r="AL273" s="26">
        <f>SUMIFS('Time-based'!$H18:$BE18,'Time-based'!$H$6:$BE$6,"&gt;"&amp;AK$16,'Time-based'!$H$6:$BE$6,"&lt;="&amp;AL$16)</f>
        <v>0</v>
      </c>
      <c r="AM273" s="26">
        <f>SUMIFS('Time-based'!$H18:$BE18,'Time-based'!$H$6:$BE$6,"&gt;"&amp;AL$16,'Time-based'!$H$6:$BE$6,"&lt;="&amp;AM$16)</f>
        <v>0</v>
      </c>
      <c r="AN273" s="26">
        <f>SUMIFS('Time-based'!$H18:$BE18,'Time-based'!$H$6:$BE$6,"&gt;"&amp;AM$16,'Time-based'!$H$6:$BE$6,"&lt;="&amp;AN$16)</f>
        <v>0</v>
      </c>
      <c r="AO273" s="26">
        <f>SUMIFS('Time-based'!$H18:$BE18,'Time-based'!$H$6:$BE$6,"&gt;"&amp;AN$16,'Time-based'!$H$6:$BE$6,"&lt;="&amp;AO$16)</f>
        <v>0</v>
      </c>
      <c r="AP273" s="26">
        <f>SUMIFS('Time-based'!$H18:$BE18,'Time-based'!$H$6:$BE$6,"&gt;"&amp;AO$16,'Time-based'!$H$6:$BE$6,"&lt;="&amp;AP$16)</f>
        <v>0</v>
      </c>
      <c r="AQ273" s="26">
        <f>SUMIFS('Time-based'!$H18:$BE18,'Time-based'!$H$6:$BE$6,"&gt;"&amp;AP$16,'Time-based'!$H$6:$BE$6,"&lt;="&amp;AQ$16)</f>
        <v>0</v>
      </c>
      <c r="AR273" s="26">
        <f>SUMIFS('Time-based'!$H18:$BE18,'Time-based'!$H$6:$BE$6,"&gt;"&amp;AQ$16,'Time-based'!$H$6:$BE$6,"&lt;="&amp;AR$16)</f>
        <v>0</v>
      </c>
      <c r="AS273" s="26">
        <f>SUMIFS('Time-based'!$H18:$BE18,'Time-based'!$H$6:$BE$6,"&gt;"&amp;AR$16,'Time-based'!$H$6:$BE$6,"&lt;="&amp;AS$16)</f>
        <v>0</v>
      </c>
      <c r="AT273" s="26">
        <f>SUMIFS('Time-based'!$H18:$BE18,'Time-based'!$H$6:$BE$6,"&gt;"&amp;AS$16,'Time-based'!$H$6:$BE$6,"&lt;="&amp;AT$16)</f>
        <v>0</v>
      </c>
      <c r="AU273" s="26">
        <f>SUMIFS('Time-based'!$H18:$BE18,'Time-based'!$H$6:$BE$6,"&gt;"&amp;AT$16,'Time-based'!$H$6:$BE$6,"&lt;="&amp;AU$16)</f>
        <v>0</v>
      </c>
      <c r="AV273" s="26">
        <f>SUMIFS('Time-based'!$H18:$BE18,'Time-based'!$H$6:$BE$6,"&gt;"&amp;AU$16,'Time-based'!$H$6:$BE$6,"&lt;="&amp;AV$16)</f>
        <v>0</v>
      </c>
      <c r="AW273" s="26">
        <f>SUMIFS('Time-based'!$H18:$BE18,'Time-based'!$H$6:$BE$6,"&gt;"&amp;AV$16,'Time-based'!$H$6:$BE$6,"&lt;="&amp;AW$16)</f>
        <v>0</v>
      </c>
      <c r="AX273" s="26">
        <f>SUMIFS('Time-based'!$H18:$BE18,'Time-based'!$H$6:$BE$6,"&gt;"&amp;AW$16,'Time-based'!$H$6:$BE$6,"&lt;="&amp;AX$16)</f>
        <v>0</v>
      </c>
      <c r="AY273" s="26">
        <f>SUMIFS('Time-based'!$H18:$BE18,'Time-based'!$H$6:$BE$6,"&gt;"&amp;AX$16,'Time-based'!$H$6:$BE$6,"&lt;="&amp;AY$16)</f>
        <v>0</v>
      </c>
      <c r="AZ273" s="26">
        <f>SUMIFS('Time-based'!$H18:$BE18,'Time-based'!$H$6:$BE$6,"&gt;"&amp;AY$16,'Time-based'!$H$6:$BE$6,"&lt;="&amp;AZ$16)</f>
        <v>0</v>
      </c>
      <c r="BA273" s="26">
        <f>SUMIFS('Time-based'!$H18:$BE18,'Time-based'!$H$6:$BE$6,"&gt;"&amp;AZ$16,'Time-based'!$H$6:$BE$6,"&lt;="&amp;BA$16)</f>
        <v>0</v>
      </c>
      <c r="BB273" s="26">
        <f>SUMIFS('Time-based'!$H18:$BE18,'Time-based'!$H$6:$BE$6,"&gt;"&amp;BA$16,'Time-based'!$H$6:$BE$6,"&lt;="&amp;BB$16)</f>
        <v>0</v>
      </c>
      <c r="BC273" s="26">
        <f>SUMIFS('Time-based'!$H18:$BE18,'Time-based'!$H$6:$BE$6,"&gt;"&amp;BB$16,'Time-based'!$H$6:$BE$6,"&lt;="&amp;BC$16)</f>
        <v>0</v>
      </c>
      <c r="BD273" s="26">
        <f>SUMIFS('Time-based'!$H18:$BE18,'Time-based'!$H$6:$BE$6,"&gt;"&amp;BC$16,'Time-based'!$H$6:$BE$6,"&lt;="&amp;BD$16)</f>
        <v>0</v>
      </c>
      <c r="BE273" s="26">
        <f>SUMIFS('Time-based'!$H18:$BE18,'Time-based'!$H$6:$BE$6,"&gt;"&amp;BD$16,'Time-based'!$H$6:$BE$6,"&lt;="&amp;BE$16)</f>
        <v>0</v>
      </c>
      <c r="BF273" s="26">
        <f>SUMIFS('Time-based'!$H18:$BE18,'Time-based'!$H$6:$BE$6,"&gt;"&amp;BE$16,'Time-based'!$H$6:$BE$6,"&lt;="&amp;BF$16)</f>
        <v>0</v>
      </c>
      <c r="BG273" s="26">
        <f>SUMIFS('Time-based'!$H18:$BE18,'Time-based'!$H$6:$BE$6,"&gt;"&amp;BF$16,'Time-based'!$H$6:$BE$6,"&lt;="&amp;BG$16)</f>
        <v>0</v>
      </c>
      <c r="BH273" s="26">
        <f>SUMIFS('Time-based'!$H18:$BE18,'Time-based'!$H$6:$BE$6,"&gt;"&amp;BG$16,'Time-based'!$H$6:$BE$6,"&lt;="&amp;BH$16)</f>
        <v>0</v>
      </c>
      <c r="BI273" s="26">
        <f>SUMIFS('Time-based'!$H18:$BE18,'Time-based'!$H$6:$BE$6,"&gt;"&amp;BH$16,'Time-based'!$H$6:$BE$6,"&lt;="&amp;BI$16)</f>
        <v>0</v>
      </c>
      <c r="BJ273" s="26">
        <f>SUMIFS('Time-based'!$H18:$BE18,'Time-based'!$H$6:$BE$6,"&gt;"&amp;BI$16,'Time-based'!$H$6:$BE$6,"&lt;="&amp;BJ$16)</f>
        <v>0</v>
      </c>
      <c r="BK273" s="26">
        <f>SUMIFS('Time-based'!$H18:$BE18,'Time-based'!$H$6:$BE$6,"&gt;"&amp;BJ$16,'Time-based'!$H$6:$BE$6,"&lt;="&amp;BK$16)</f>
        <v>0</v>
      </c>
      <c r="BL273" s="26">
        <f>SUMIFS('Time-based'!$H18:$BE18,'Time-based'!$H$6:$BE$6,"&gt;"&amp;BK$16,'Time-based'!$H$6:$BE$6,"&lt;="&amp;BL$16)</f>
        <v>0</v>
      </c>
      <c r="BM273" s="26">
        <f>SUMIFS('Time-based'!$H18:$BE18,'Time-based'!$H$6:$BE$6,"&gt;"&amp;BL$16,'Time-based'!$H$6:$BE$6,"&lt;="&amp;BM$16)</f>
        <v>0</v>
      </c>
      <c r="BN273" s="26">
        <f>SUMIFS('Time-based'!$H18:$BE18,'Time-based'!$H$6:$BE$6,"&gt;"&amp;BM$16,'Time-based'!$H$6:$BE$6,"&lt;="&amp;BN$16)</f>
        <v>0</v>
      </c>
      <c r="BO273" s="26">
        <f>SUMIFS('Time-based'!$H18:$BE18,'Time-based'!$H$6:$BE$6,"&gt;"&amp;BN$16,'Time-based'!$H$6:$BE$6,"&lt;="&amp;BO$16)</f>
        <v>0</v>
      </c>
      <c r="BP273" s="26">
        <f>SUMIFS('Time-based'!$H18:$BE18,'Time-based'!$H$6:$BE$6,"&gt;"&amp;BO$16,'Time-based'!$H$6:$BE$6,"&lt;="&amp;BP$16)</f>
        <v>0</v>
      </c>
      <c r="BQ273" s="26">
        <f>SUMIFS('Time-based'!$H18:$BE18,'Time-based'!$H$6:$BE$6,"&gt;"&amp;BP$16,'Time-based'!$H$6:$BE$6,"&lt;="&amp;BQ$16)</f>
        <v>0</v>
      </c>
      <c r="BR273" s="26">
        <f>SUMIFS('Time-based'!$H18:$BE18,'Time-based'!$H$6:$BE$6,"&gt;"&amp;BQ$16,'Time-based'!$H$6:$BE$6,"&lt;="&amp;BR$16)</f>
        <v>0</v>
      </c>
      <c r="BS273" s="26">
        <f>SUMIFS('Time-based'!$H18:$BE18,'Time-based'!$H$6:$BE$6,"&gt;"&amp;BR$16,'Time-based'!$H$6:$BE$6,"&lt;="&amp;BS$16)</f>
        <v>0</v>
      </c>
      <c r="BT273" s="26">
        <f>SUMIFS('Time-based'!$H18:$BE18,'Time-based'!$H$6:$BE$6,"&gt;"&amp;BS$16,'Time-based'!$H$6:$BE$6,"&lt;="&amp;BT$16)</f>
        <v>0</v>
      </c>
      <c r="BU273" s="26">
        <f>SUMIFS('Time-based'!$H18:$BE18,'Time-based'!$H$6:$BE$6,"&gt;"&amp;BT$16,'Time-based'!$H$6:$BE$6,"&lt;="&amp;BU$16)</f>
        <v>0</v>
      </c>
      <c r="BV273" s="26">
        <f>SUMIFS('Time-based'!$H18:$BE18,'Time-based'!$H$6:$BE$6,"&gt;"&amp;BU$16,'Time-based'!$H$6:$BE$6,"&lt;="&amp;BV$16)</f>
        <v>0</v>
      </c>
      <c r="BW273" s="26">
        <f>SUMIFS('Time-based'!$H18:$BE18,'Time-based'!$H$6:$BE$6,"&gt;"&amp;BV$16,'Time-based'!$H$6:$BE$6,"&lt;="&amp;BW$16)</f>
        <v>0</v>
      </c>
      <c r="BX273" s="26">
        <f>SUMIFS('Time-based'!$H18:$BE18,'Time-based'!$H$6:$BE$6,"&gt;"&amp;BW$16,'Time-based'!$H$6:$BE$6,"&lt;="&amp;BX$16)</f>
        <v>0</v>
      </c>
      <c r="BY273" s="26">
        <f>SUMIFS('Time-based'!$H18:$BE18,'Time-based'!$H$6:$BE$6,"&gt;"&amp;BX$16,'Time-based'!$H$6:$BE$6,"&lt;="&amp;BY$16)</f>
        <v>0</v>
      </c>
      <c r="BZ273" s="26">
        <f>SUMIFS('Time-based'!$H18:$BE18,'Time-based'!$H$6:$BE$6,"&gt;"&amp;BY$16,'Time-based'!$H$6:$BE$6,"&lt;="&amp;BZ$16)</f>
        <v>0</v>
      </c>
      <c r="CA273" s="26">
        <f>SUMIFS('Time-based'!$H18:$BE18,'Time-based'!$H$6:$BE$6,"&gt;"&amp;BZ$16,'Time-based'!$H$6:$BE$6,"&lt;="&amp;CA$16)</f>
        <v>0</v>
      </c>
      <c r="CB273" s="26">
        <f>SUMIFS('Time-based'!$H18:$BE18,'Time-based'!$H$6:$BE$6,"&gt;"&amp;CA$16,'Time-based'!$H$6:$BE$6,"&lt;="&amp;CB$16)</f>
        <v>0</v>
      </c>
      <c r="CC273" s="26">
        <f>SUMIFS('Time-based'!$H18:$BE18,'Time-based'!$H$6:$BE$6,"&gt;"&amp;CB$16,'Time-based'!$H$6:$BE$6,"&lt;="&amp;CC$16)</f>
        <v>0</v>
      </c>
      <c r="CD273" s="26">
        <f>SUMIFS('Time-based'!$H18:$BE18,'Time-based'!$H$6:$BE$6,"&gt;"&amp;CC$16,'Time-based'!$H$6:$BE$6,"&lt;="&amp;CD$16)</f>
        <v>0</v>
      </c>
      <c r="CE273" s="26">
        <f>SUMIFS('Time-based'!$H18:$BE18,'Time-based'!$H$6:$BE$6,"&gt;"&amp;CD$16,'Time-based'!$H$6:$BE$6,"&lt;="&amp;CE$16)</f>
        <v>0</v>
      </c>
      <c r="CF273" s="26">
        <f>SUMIFS('Time-based'!$H18:$BE18,'Time-based'!$H$6:$BE$6,"&gt;"&amp;CE$16,'Time-based'!$H$6:$BE$6,"&lt;="&amp;CF$16)</f>
        <v>0</v>
      </c>
      <c r="CG273" s="26">
        <f>SUMIFS('Time-based'!$H18:$BE18,'Time-based'!$H$6:$BE$6,"&gt;"&amp;CF$16,'Time-based'!$H$6:$BE$6,"&lt;="&amp;CG$16)</f>
        <v>0</v>
      </c>
      <c r="CH273" s="26">
        <f>SUMIFS('Time-based'!$H18:$BE18,'Time-based'!$H$6:$BE$6,"&gt;"&amp;CG$16,'Time-based'!$H$6:$BE$6,"&lt;="&amp;CH$16)</f>
        <v>0</v>
      </c>
      <c r="CI273" s="26">
        <f>SUMIFS('Time-based'!$H18:$BE18,'Time-based'!$H$6:$BE$6,"&gt;"&amp;CH$16,'Time-based'!$H$6:$BE$6,"&lt;="&amp;CI$16)</f>
        <v>0</v>
      </c>
      <c r="CJ273" s="26">
        <f>SUMIFS('Time-based'!$H18:$BE18,'Time-based'!$H$6:$BE$6,"&gt;"&amp;CI$16,'Time-based'!$H$6:$BE$6,"&lt;="&amp;CJ$16)</f>
        <v>0</v>
      </c>
      <c r="CK273" s="26">
        <f>SUMIFS('Time-based'!$H18:$BE18,'Time-based'!$H$6:$BE$6,"&gt;"&amp;CJ$16,'Time-based'!$H$6:$BE$6,"&lt;="&amp;CK$16)</f>
        <v>0</v>
      </c>
      <c r="CL273" s="26">
        <f>SUMIFS('Time-based'!$H18:$BE18,'Time-based'!$H$6:$BE$6,"&gt;"&amp;CK$16,'Time-based'!$H$6:$BE$6,"&lt;="&amp;CL$16)</f>
        <v>0</v>
      </c>
      <c r="CM273" s="26">
        <f>SUMIFS('Time-based'!$H18:$BE18,'Time-based'!$H$6:$BE$6,"&gt;"&amp;CL$16,'Time-based'!$H$6:$BE$6,"&lt;="&amp;CM$16)</f>
        <v>0</v>
      </c>
      <c r="CN273" s="26">
        <f>SUMIFS('Time-based'!$H18:$BE18,'Time-based'!$H$6:$BE$6,"&gt;"&amp;CM$16,'Time-based'!$H$6:$BE$6,"&lt;="&amp;CN$16)</f>
        <v>0</v>
      </c>
      <c r="CO273" s="26">
        <f>SUMIFS('Time-based'!$H18:$BE18,'Time-based'!$H$6:$BE$6,"&gt;"&amp;CN$16,'Time-based'!$H$6:$BE$6,"&lt;="&amp;CO$16)</f>
        <v>0</v>
      </c>
      <c r="CP273" s="26">
        <f>SUMIFS('Time-based'!$H18:$BE18,'Time-based'!$H$6:$BE$6,"&gt;"&amp;CO$16,'Time-based'!$H$6:$BE$6,"&lt;="&amp;CP$16)</f>
        <v>0</v>
      </c>
      <c r="CQ273" s="26">
        <f>SUMIFS('Time-based'!$H18:$BE18,'Time-based'!$H$6:$BE$6,"&gt;"&amp;CP$16,'Time-based'!$H$6:$BE$6,"&lt;="&amp;CQ$16)</f>
        <v>0</v>
      </c>
      <c r="CR273" s="26">
        <f>SUMIFS('Time-based'!$H18:$BE18,'Time-based'!$H$6:$BE$6,"&gt;"&amp;CQ$16,'Time-based'!$H$6:$BE$6,"&lt;="&amp;CR$16)</f>
        <v>0</v>
      </c>
      <c r="CS273" s="26">
        <f>SUMIFS('Time-based'!$H18:$BE18,'Time-based'!$H$6:$BE$6,"&gt;"&amp;CR$16,'Time-based'!$H$6:$BE$6,"&lt;="&amp;CS$16)</f>
        <v>0</v>
      </c>
      <c r="CT273" s="26">
        <f>SUMIFS('Time-based'!$H18:$BE18,'Time-based'!$H$6:$BE$6,"&gt;"&amp;CS$16,'Time-based'!$H$6:$BE$6,"&lt;="&amp;CT$16)</f>
        <v>0</v>
      </c>
      <c r="CU273" s="26">
        <f>SUMIFS('Time-based'!$H18:$BE18,'Time-based'!$H$6:$BE$6,"&gt;"&amp;CT$16,'Time-based'!$H$6:$BE$6,"&lt;="&amp;CU$16)</f>
        <v>0</v>
      </c>
      <c r="CV273" s="26">
        <f>SUMIFS('Time-based'!$H18:$BE18,'Time-based'!$H$6:$BE$6,"&gt;"&amp;CU$16,'Time-based'!$H$6:$BE$6,"&lt;="&amp;CV$16)</f>
        <v>0</v>
      </c>
      <c r="CW273" s="26">
        <f>SUMIFS('Time-based'!$H18:$BE18,'Time-based'!$H$6:$BE$6,"&gt;"&amp;CV$16,'Time-based'!$H$6:$BE$6,"&lt;="&amp;CW$16)</f>
        <v>0</v>
      </c>
      <c r="CX273" s="26">
        <f>SUMIFS('Time-based'!$H18:$BE18,'Time-based'!$H$6:$BE$6,"&gt;"&amp;CW$16,'Time-based'!$H$6:$BE$6,"&lt;="&amp;CX$16)</f>
        <v>0</v>
      </c>
      <c r="CY273" s="26">
        <f>SUMIFS('Time-based'!$H18:$BE18,'Time-based'!$H$6:$BE$6,"&gt;"&amp;CX$16,'Time-based'!$H$6:$BE$6,"&lt;="&amp;CY$16)</f>
        <v>0</v>
      </c>
      <c r="CZ273" s="26">
        <f>SUMIFS('Time-based'!$H18:$BE18,'Time-based'!$H$6:$BE$6,"&gt;"&amp;CY$16,'Time-based'!$H$6:$BE$6,"&lt;="&amp;CZ$16)</f>
        <v>0</v>
      </c>
      <c r="DA273" s="26">
        <f>SUMIFS('Time-based'!$H18:$BE18,'Time-based'!$H$6:$BE$6,"&gt;"&amp;CZ$16,'Time-based'!$H$6:$BE$6,"&lt;="&amp;DA$16)</f>
        <v>0</v>
      </c>
      <c r="DB273" s="26">
        <f>SUMIFS('Time-based'!$H18:$BE18,'Time-based'!$H$6:$BE$6,"&gt;"&amp;DA$16,'Time-based'!$H$6:$BE$6,"&lt;="&amp;DB$16)</f>
        <v>0</v>
      </c>
      <c r="DC273" s="26">
        <f>SUMIFS('Time-based'!$H18:$BE18,'Time-based'!$H$6:$BE$6,"&gt;"&amp;DB$16,'Time-based'!$H$6:$BE$6,"&lt;="&amp;DC$16)</f>
        <v>0</v>
      </c>
      <c r="DD273" s="26">
        <f>SUMIFS('Time-based'!$H18:$BE18,'Time-based'!$H$6:$BE$6,"&gt;"&amp;DC$16,'Time-based'!$H$6:$BE$6,"&lt;="&amp;DD$16)</f>
        <v>0</v>
      </c>
      <c r="DE273" s="26">
        <f>SUMIFS('Time-based'!$H18:$BE18,'Time-based'!$H$6:$BE$6,"&gt;"&amp;DD$16,'Time-based'!$H$6:$BE$6,"&lt;="&amp;DE$16)</f>
        <v>0</v>
      </c>
      <c r="DF273" s="26">
        <f>SUMIFS('Time-based'!$H18:$BE18,'Time-based'!$H$6:$BE$6,"&gt;"&amp;DE$16,'Time-based'!$H$6:$BE$6,"&lt;="&amp;DF$16)</f>
        <v>0</v>
      </c>
      <c r="DG273" s="26">
        <f>SUMIFS('Time-based'!$H18:$BE18,'Time-based'!$H$6:$BE$6,"&gt;"&amp;DF$16,'Time-based'!$H$6:$BE$6,"&lt;="&amp;DG$16)</f>
        <v>0</v>
      </c>
      <c r="DH273" s="26">
        <f>SUMIFS('Time-based'!$H18:$BE18,'Time-based'!$H$6:$BE$6,"&gt;"&amp;DG$16,'Time-based'!$H$6:$BE$6,"&lt;="&amp;DH$16)</f>
        <v>0</v>
      </c>
      <c r="DI273" s="26">
        <f>SUMIFS('Time-based'!$H18:$BE18,'Time-based'!$H$6:$BE$6,"&gt;"&amp;DH$16,'Time-based'!$H$6:$BE$6,"&lt;="&amp;DI$16)</f>
        <v>0</v>
      </c>
      <c r="DJ273" s="26">
        <f>SUMIFS('Time-based'!$H18:$BE18,'Time-based'!$H$6:$BE$6,"&gt;"&amp;DI$16,'Time-based'!$H$6:$BE$6,"&lt;="&amp;DJ$16)</f>
        <v>0</v>
      </c>
      <c r="DK273" s="26">
        <f>SUMIFS('Time-based'!$H18:$BE18,'Time-based'!$H$6:$BE$6,"&gt;"&amp;DJ$16,'Time-based'!$H$6:$BE$6,"&lt;="&amp;DK$16)</f>
        <v>0</v>
      </c>
      <c r="DL273" s="26">
        <f>SUMIFS('Time-based'!$H18:$BE18,'Time-based'!$H$6:$BE$6,"&gt;"&amp;DK$16,'Time-based'!$H$6:$BE$6,"&lt;="&amp;DL$16)</f>
        <v>0</v>
      </c>
      <c r="DM273" s="26">
        <f>SUMIFS('Time-based'!$H18:$BE18,'Time-based'!$H$6:$BE$6,"&gt;"&amp;DL$16,'Time-based'!$H$6:$BE$6,"&lt;="&amp;DM$16)</f>
        <v>0</v>
      </c>
      <c r="DN273" s="26">
        <f>SUMIFS('Time-based'!$H18:$BE18,'Time-based'!$H$6:$BE$6,"&gt;"&amp;DM$16,'Time-based'!$H$6:$BE$6,"&lt;="&amp;DN$16)</f>
        <v>0</v>
      </c>
      <c r="DO273" s="26">
        <f>SUMIFS('Time-based'!$H18:$BE18,'Time-based'!$H$6:$BE$6,"&gt;"&amp;DN$16,'Time-based'!$H$6:$BE$6,"&lt;="&amp;DO$16)</f>
        <v>0</v>
      </c>
      <c r="DP273" s="26">
        <f>SUMIFS('Time-based'!$H18:$BE18,'Time-based'!$H$6:$BE$6,"&gt;"&amp;DO$16,'Time-based'!$H$6:$BE$6,"&lt;="&amp;DP$16)</f>
        <v>0</v>
      </c>
      <c r="DQ273" s="26">
        <f>SUMIFS('Time-based'!$H18:$BE18,'Time-based'!$H$6:$BE$6,"&gt;"&amp;DP$16,'Time-based'!$H$6:$BE$6,"&lt;="&amp;DQ$16)</f>
        <v>0</v>
      </c>
      <c r="DR273" s="26">
        <f>SUMIFS('Time-based'!$H18:$BE18,'Time-based'!$H$6:$BE$6,"&gt;"&amp;DQ$16,'Time-based'!$H$6:$BE$6,"&lt;="&amp;DR$16)</f>
        <v>0</v>
      </c>
      <c r="DS273" s="26">
        <f>SUMIFS('Time-based'!$H18:$BE18,'Time-based'!$H$6:$BE$6,"&gt;"&amp;DR$16,'Time-based'!$H$6:$BE$6,"&lt;="&amp;DS$16)</f>
        <v>0</v>
      </c>
      <c r="DT273" s="26">
        <f>SUMIFS('Time-based'!$H18:$BE18,'Time-based'!$H$6:$BE$6,"&gt;"&amp;DS$16,'Time-based'!$H$6:$BE$6,"&lt;="&amp;DT$16)</f>
        <v>0</v>
      </c>
      <c r="DU273" s="26">
        <f>SUMIFS('Time-based'!$H18:$BE18,'Time-based'!$H$6:$BE$6,"&gt;"&amp;DT$16,'Time-based'!$H$6:$BE$6,"&lt;="&amp;DU$16)</f>
        <v>0</v>
      </c>
      <c r="DV273" s="26">
        <f>SUMIFS('Time-based'!$H18:$BE18,'Time-based'!$H$6:$BE$6,"&gt;"&amp;DU$16,'Time-based'!$H$6:$BE$6,"&lt;="&amp;DV$16)</f>
        <v>0</v>
      </c>
      <c r="DW273" s="26">
        <f>SUMIFS('Time-based'!$H18:$BE18,'Time-based'!$H$6:$BE$6,"&gt;"&amp;DV$16,'Time-based'!$H$6:$BE$6,"&lt;="&amp;DW$16)</f>
        <v>0</v>
      </c>
      <c r="DX273" s="26">
        <f>SUMIFS('Time-based'!$H18:$BE18,'Time-based'!$H$6:$BE$6,"&gt;"&amp;DW$16,'Time-based'!$H$6:$BE$6,"&lt;="&amp;DX$16)</f>
        <v>0</v>
      </c>
      <c r="DY273" s="26">
        <f>SUMIFS('Time-based'!$H18:$BE18,'Time-based'!$H$6:$BE$6,"&gt;"&amp;DX$16,'Time-based'!$H$6:$BE$6,"&lt;="&amp;DY$16)</f>
        <v>0</v>
      </c>
      <c r="DZ273" s="26">
        <f>SUMIFS('Time-based'!$H18:$BE18,'Time-based'!$H$6:$BE$6,"&gt;"&amp;DY$16,'Time-based'!$H$6:$BE$6,"&lt;="&amp;DZ$16)</f>
        <v>0</v>
      </c>
      <c r="EA273" s="26">
        <f>SUMIFS('Time-based'!$H18:$BE18,'Time-based'!$H$6:$BE$6,"&gt;"&amp;DZ$16,'Time-based'!$H$6:$BE$6,"&lt;="&amp;EA$16)</f>
        <v>0</v>
      </c>
      <c r="EB273" s="26">
        <f>SUMIFS('Time-based'!$H18:$BE18,'Time-based'!$H$6:$BE$6,"&gt;"&amp;EA$16,'Time-based'!$H$6:$BE$6,"&lt;="&amp;EB$16)</f>
        <v>0</v>
      </c>
      <c r="EC273" s="26">
        <f>SUMIFS('Time-based'!$H18:$BE18,'Time-based'!$H$6:$BE$6,"&gt;"&amp;EB$16,'Time-based'!$H$6:$BE$6,"&lt;="&amp;EC$16)</f>
        <v>0</v>
      </c>
      <c r="ED273" s="26">
        <f>SUMIFS('Time-based'!$H18:$BE18,'Time-based'!$H$6:$BE$6,"&gt;"&amp;EC$16,'Time-based'!$H$6:$BE$6,"&lt;="&amp;ED$16)</f>
        <v>0</v>
      </c>
      <c r="EE273" s="26">
        <f>SUMIFS('Time-based'!$H18:$BE18,'Time-based'!$H$6:$BE$6,"&gt;"&amp;ED$16,'Time-based'!$H$6:$BE$6,"&lt;="&amp;EE$16)</f>
        <v>0</v>
      </c>
      <c r="EF273" s="26">
        <f>SUMIFS('Time-based'!$H18:$BE18,'Time-based'!$H$6:$BE$6,"&gt;"&amp;EE$16,'Time-based'!$H$6:$BE$6,"&lt;="&amp;EF$16)</f>
        <v>0</v>
      </c>
      <c r="EG273" s="26">
        <f>SUMIFS('Time-based'!$H18:$BE18,'Time-based'!$H$6:$BE$6,"&gt;"&amp;EF$16,'Time-based'!$H$6:$BE$6,"&lt;="&amp;EG$16)</f>
        <v>0</v>
      </c>
      <c r="EH273" s="26">
        <f>SUMIFS('Time-based'!$H18:$BE18,'Time-based'!$H$6:$BE$6,"&gt;"&amp;EG$16,'Time-based'!$H$6:$BE$6,"&lt;="&amp;EH$16)</f>
        <v>0</v>
      </c>
      <c r="EI273" s="26">
        <f>SUMIFS('Time-based'!$H18:$BE18,'Time-based'!$H$6:$BE$6,"&gt;"&amp;EH$16,'Time-based'!$H$6:$BE$6,"&lt;="&amp;EI$16)</f>
        <v>0</v>
      </c>
      <c r="EJ273" s="26">
        <f>SUMIFS('Time-based'!$H18:$BE18,'Time-based'!$H$6:$BE$6,"&gt;"&amp;EI$16,'Time-based'!$H$6:$BE$6,"&lt;="&amp;EJ$16)</f>
        <v>0</v>
      </c>
      <c r="EK273" s="26">
        <f>SUMIFS('Time-based'!$H18:$BE18,'Time-based'!$H$6:$BE$6,"&gt;"&amp;EJ$16,'Time-based'!$H$6:$BE$6,"&lt;="&amp;EK$16)</f>
        <v>0</v>
      </c>
      <c r="EL273" s="26">
        <f>SUMIFS('Time-based'!$H18:$BE18,'Time-based'!$H$6:$BE$6,"&gt;"&amp;EK$16,'Time-based'!$H$6:$BE$6,"&lt;="&amp;EL$16)</f>
        <v>0</v>
      </c>
      <c r="EM273" s="26">
        <f>SUMIFS('Time-based'!$H18:$BE18,'Time-based'!$H$6:$BE$6,"&gt;"&amp;EL$16,'Time-based'!$H$6:$BE$6,"&lt;="&amp;EM$16)</f>
        <v>0</v>
      </c>
      <c r="EN273" s="26">
        <f>SUMIFS('Time-based'!$H18:$BE18,'Time-based'!$H$6:$BE$6,"&gt;"&amp;EM$16,'Time-based'!$H$6:$BE$6,"&lt;="&amp;EN$16)</f>
        <v>0</v>
      </c>
      <c r="EO273" s="26">
        <f>SUMIFS('Time-based'!$H18:$BE18,'Time-based'!$H$6:$BE$6,"&gt;"&amp;EN$16,'Time-based'!$H$6:$BE$6,"&lt;="&amp;EO$16)</f>
        <v>0</v>
      </c>
      <c r="EP273" s="26">
        <f>SUMIFS('Time-based'!$H18:$BE18,'Time-based'!$H$6:$BE$6,"&gt;"&amp;EO$16,'Time-based'!$H$6:$BE$6,"&lt;="&amp;EP$16)</f>
        <v>0</v>
      </c>
      <c r="EQ273" s="26">
        <f>SUMIFS('Time-based'!$H18:$BE18,'Time-based'!$H$6:$BE$6,"&gt;"&amp;EP$16,'Time-based'!$H$6:$BE$6,"&lt;="&amp;EQ$16)</f>
        <v>0</v>
      </c>
      <c r="ER273" s="26">
        <f>SUMIFS('Time-based'!$H18:$BE18,'Time-based'!$H$6:$BE$6,"&gt;"&amp;EQ$16,'Time-based'!$H$6:$BE$6,"&lt;="&amp;ER$16)</f>
        <v>0</v>
      </c>
      <c r="ES273" s="26">
        <f>SUMIFS('Time-based'!$H18:$BE18,'Time-based'!$H$6:$BE$6,"&gt;"&amp;ER$16,'Time-based'!$H$6:$BE$6,"&lt;="&amp;ES$16)</f>
        <v>0</v>
      </c>
      <c r="ET273" s="26">
        <f>SUMIFS('Time-based'!$H18:$BE18,'Time-based'!$H$6:$BE$6,"&gt;"&amp;ES$16,'Time-based'!$H$6:$BE$6,"&lt;="&amp;ET$16)</f>
        <v>0</v>
      </c>
      <c r="EU273" s="26">
        <f>SUMIFS('Time-based'!$H18:$BE18,'Time-based'!$H$6:$BE$6,"&gt;"&amp;ET$16,'Time-based'!$H$6:$BE$6,"&lt;="&amp;EU$16)</f>
        <v>0</v>
      </c>
      <c r="EV273" s="26">
        <f>SUMIFS('Time-based'!$H18:$BE18,'Time-based'!$H$6:$BE$6,"&gt;"&amp;EU$16,'Time-based'!$H$6:$BE$6,"&lt;="&amp;EV$16)</f>
        <v>0</v>
      </c>
      <c r="EW273" s="26">
        <f>SUMIFS('Time-based'!$H18:$BE18,'Time-based'!$H$6:$BE$6,"&gt;"&amp;EV$16,'Time-based'!$H$6:$BE$6,"&lt;="&amp;EW$16)</f>
        <v>0</v>
      </c>
      <c r="EX273" s="26">
        <f>SUMIFS('Time-based'!$H18:$BE18,'Time-based'!$H$6:$BE$6,"&gt;"&amp;EW$16,'Time-based'!$H$6:$BE$6,"&lt;="&amp;EX$16)</f>
        <v>0</v>
      </c>
      <c r="EY273" s="26">
        <f>SUMIFS('Time-based'!$H18:$BE18,'Time-based'!$H$6:$BE$6,"&gt;"&amp;EX$16,'Time-based'!$H$6:$BE$6,"&lt;="&amp;EY$16)</f>
        <v>0</v>
      </c>
      <c r="EZ273" s="26">
        <f>SUMIFS('Time-based'!$H18:$BE18,'Time-based'!$H$6:$BE$6,"&gt;"&amp;EY$16,'Time-based'!$H$6:$BE$6,"&lt;="&amp;EZ$16)</f>
        <v>0</v>
      </c>
      <c r="FA273" s="26">
        <f>SUMIFS('Time-based'!$H18:$BE18,'Time-based'!$H$6:$BE$6,"&gt;"&amp;EZ$16,'Time-based'!$H$6:$BE$6,"&lt;="&amp;FA$16)</f>
        <v>0</v>
      </c>
      <c r="FB273" s="26">
        <f>SUMIFS('Time-based'!$H18:$BE18,'Time-based'!$H$6:$BE$6,"&gt;"&amp;FA$16,'Time-based'!$H$6:$BE$6,"&lt;="&amp;FB$16)</f>
        <v>0</v>
      </c>
      <c r="FC273" s="26">
        <f>SUMIFS('Time-based'!$H18:$BE18,'Time-based'!$H$6:$BE$6,"&gt;"&amp;FB$16,'Time-based'!$H$6:$BE$6,"&lt;="&amp;FC$16)</f>
        <v>0</v>
      </c>
      <c r="FD273" s="26">
        <f>SUMIFS('Time-based'!$H18:$BE18,'Time-based'!$H$6:$BE$6,"&gt;"&amp;FC$16,'Time-based'!$H$6:$BE$6,"&lt;="&amp;FD$16)</f>
        <v>0</v>
      </c>
      <c r="FE273" s="26">
        <f>SUMIFS('Time-based'!$H18:$BE18,'Time-based'!$H$6:$BE$6,"&gt;"&amp;FD$16,'Time-based'!$H$6:$BE$6,"&lt;="&amp;FE$16)</f>
        <v>0</v>
      </c>
      <c r="FF273" s="26">
        <f>SUMIFS('Time-based'!$H18:$BE18,'Time-based'!$H$6:$BE$6,"&gt;"&amp;FE$16,'Time-based'!$H$6:$BE$6,"&lt;="&amp;FF$16)</f>
        <v>0</v>
      </c>
      <c r="FG273" s="26">
        <f>SUMIFS('Time-based'!$H18:$BE18,'Time-based'!$H$6:$BE$6,"&gt;"&amp;FF$16,'Time-based'!$H$6:$BE$6,"&lt;="&amp;FG$16)</f>
        <v>0</v>
      </c>
      <c r="FH273" s="26">
        <f>SUMIFS('Time-based'!$H18:$BE18,'Time-based'!$H$6:$BE$6,"&gt;"&amp;FG$16,'Time-based'!$H$6:$BE$6,"&lt;="&amp;FH$16)</f>
        <v>0</v>
      </c>
      <c r="FI273" s="26">
        <f>SUMIFS('Time-based'!$H18:$BE18,'Time-based'!$H$6:$BE$6,"&gt;"&amp;FH$16,'Time-based'!$H$6:$BE$6,"&lt;="&amp;FI$16)</f>
        <v>0</v>
      </c>
      <c r="FJ273" s="26">
        <f>SUMIFS('Time-based'!$H18:$BE18,'Time-based'!$H$6:$BE$6,"&gt;"&amp;FI$16,'Time-based'!$H$6:$BE$6,"&lt;="&amp;FJ$16)</f>
        <v>0</v>
      </c>
      <c r="FK273" s="26">
        <f>SUMIFS('Time-based'!$H18:$BE18,'Time-based'!$H$6:$BE$6,"&gt;"&amp;FJ$16,'Time-based'!$H$6:$BE$6,"&lt;="&amp;FK$16)</f>
        <v>0</v>
      </c>
      <c r="FL273" s="26">
        <f>SUMIFS('Time-based'!$H18:$BE18,'Time-based'!$H$6:$BE$6,"&gt;"&amp;FK$16,'Time-based'!$H$6:$BE$6,"&lt;="&amp;FL$16)</f>
        <v>0</v>
      </c>
      <c r="FM273" s="26">
        <f>SUMIFS('Time-based'!$H18:$BE18,'Time-based'!$H$6:$BE$6,"&gt;"&amp;FL$16,'Time-based'!$H$6:$BE$6,"&lt;="&amp;FM$16)</f>
        <v>0</v>
      </c>
      <c r="FN273" s="26">
        <f>SUMIFS('Time-based'!$H18:$BE18,'Time-based'!$H$6:$BE$6,"&gt;"&amp;FM$16,'Time-based'!$H$6:$BE$6,"&lt;="&amp;FN$16)</f>
        <v>0</v>
      </c>
      <c r="FO273" s="26">
        <f>SUMIFS('Time-based'!$H18:$BE18,'Time-based'!$H$6:$BE$6,"&gt;"&amp;FN$16,'Time-based'!$H$6:$BE$6,"&lt;="&amp;FO$16)</f>
        <v>0</v>
      </c>
      <c r="FP273" s="26">
        <f>SUMIFS('Time-based'!$H18:$BE18,'Time-based'!$H$6:$BE$6,"&gt;"&amp;FO$16,'Time-based'!$H$6:$BE$6,"&lt;="&amp;FP$16)</f>
        <v>0</v>
      </c>
      <c r="FQ273" s="26">
        <f>SUMIFS('Time-based'!$H18:$BE18,'Time-based'!$H$6:$BE$6,"&gt;"&amp;FP$16,'Time-based'!$H$6:$BE$6,"&lt;="&amp;FQ$16)</f>
        <v>0</v>
      </c>
      <c r="FR273" s="26">
        <f>SUMIFS('Time-based'!$H18:$BE18,'Time-based'!$H$6:$BE$6,"&gt;"&amp;FQ$16,'Time-based'!$H$6:$BE$6,"&lt;="&amp;FR$16)</f>
        <v>0</v>
      </c>
    </row>
    <row r="274" spans="2:174">
      <c r="C274" t="str">
        <f>Assumptions!D132</f>
        <v>Spare</v>
      </c>
      <c r="D274" s="144" t="s">
        <v>15</v>
      </c>
      <c r="I274" s="291">
        <f>SUM(J274:FR274)</f>
        <v>1</v>
      </c>
      <c r="J274" s="26">
        <f>SUMIFS('Time-based'!$H25:$BE25,'Time-based'!$H$6:$BE$6,"&gt;"&amp;I$16,'Time-based'!$H$6:$BE$6,"&lt;="&amp;J$16)</f>
        <v>0</v>
      </c>
      <c r="K274" s="26">
        <f>SUMIFS('Time-based'!$H25:$BE25,'Time-based'!$H$6:$BE$6,"&gt;"&amp;J$16,'Time-based'!$H$6:$BE$6,"&lt;="&amp;K$16)</f>
        <v>0</v>
      </c>
      <c r="L274" s="26">
        <f>SUMIFS('Time-based'!$H25:$BE25,'Time-based'!$H$6:$BE$6,"&gt;"&amp;K$16,'Time-based'!$H$6:$BE$6,"&lt;="&amp;L$16)</f>
        <v>0</v>
      </c>
      <c r="M274" s="26">
        <f>SUMIFS('Time-based'!$H25:$BE25,'Time-based'!$H$6:$BE$6,"&gt;"&amp;L$16,'Time-based'!$H$6:$BE$6,"&lt;="&amp;M$16)</f>
        <v>0</v>
      </c>
      <c r="N274" s="26">
        <f>SUMIFS('Time-based'!$H25:$BE25,'Time-based'!$H$6:$BE$6,"&gt;"&amp;M$16,'Time-based'!$H$6:$BE$6,"&lt;="&amp;N$16)</f>
        <v>0</v>
      </c>
      <c r="O274" s="26">
        <f>SUMIFS('Time-based'!$H25:$BE25,'Time-based'!$H$6:$BE$6,"&gt;"&amp;N$16,'Time-based'!$H$6:$BE$6,"&lt;="&amp;O$16)</f>
        <v>0</v>
      </c>
      <c r="P274" s="26">
        <f>SUMIFS('Time-based'!$H25:$BE25,'Time-based'!$H$6:$BE$6,"&gt;"&amp;O$16,'Time-based'!$H$6:$BE$6,"&lt;="&amp;P$16)</f>
        <v>0</v>
      </c>
      <c r="Q274" s="26">
        <f>SUMIFS('Time-based'!$H25:$BE25,'Time-based'!$H$6:$BE$6,"&gt;"&amp;P$16,'Time-based'!$H$6:$BE$6,"&lt;="&amp;Q$16)</f>
        <v>0</v>
      </c>
      <c r="R274" s="26">
        <f>SUMIFS('Time-based'!$H25:$BE25,'Time-based'!$H$6:$BE$6,"&gt;"&amp;Q$16,'Time-based'!$H$6:$BE$6,"&lt;="&amp;R$16)</f>
        <v>0</v>
      </c>
      <c r="S274" s="26">
        <f>SUMIFS('Time-based'!$H25:$BE25,'Time-based'!$H$6:$BE$6,"&gt;"&amp;R$16,'Time-based'!$H$6:$BE$6,"&lt;="&amp;S$16)</f>
        <v>0</v>
      </c>
      <c r="T274" s="26">
        <f>SUMIFS('Time-based'!$H25:$BE25,'Time-based'!$H$6:$BE$6,"&gt;"&amp;S$16,'Time-based'!$H$6:$BE$6,"&lt;="&amp;T$16)</f>
        <v>0</v>
      </c>
      <c r="U274" s="26">
        <f>SUMIFS('Time-based'!$H25:$BE25,'Time-based'!$H$6:$BE$6,"&gt;"&amp;T$16,'Time-based'!$H$6:$BE$6,"&lt;="&amp;U$16)</f>
        <v>0</v>
      </c>
      <c r="V274" s="26">
        <f>SUMIFS('Time-based'!$H25:$BE25,'Time-based'!$H$6:$BE$6,"&gt;"&amp;U$16,'Time-based'!$H$6:$BE$6,"&lt;="&amp;V$16)</f>
        <v>0</v>
      </c>
      <c r="W274" s="26">
        <f>SUMIFS('Time-based'!$H25:$BE25,'Time-based'!$H$6:$BE$6,"&gt;"&amp;V$16,'Time-based'!$H$6:$BE$6,"&lt;="&amp;W$16)</f>
        <v>0</v>
      </c>
      <c r="X274" s="26">
        <f>SUMIFS('Time-based'!$H25:$BE25,'Time-based'!$H$6:$BE$6,"&gt;"&amp;W$16,'Time-based'!$H$6:$BE$6,"&lt;="&amp;X$16)</f>
        <v>1</v>
      </c>
      <c r="Y274" s="26">
        <f>SUMIFS('Time-based'!$H25:$BE25,'Time-based'!$H$6:$BE$6,"&gt;"&amp;X$16,'Time-based'!$H$6:$BE$6,"&lt;="&amp;Y$16)</f>
        <v>0</v>
      </c>
      <c r="Z274" s="26">
        <f>SUMIFS('Time-based'!$H25:$BE25,'Time-based'!$H$6:$BE$6,"&gt;"&amp;Y$16,'Time-based'!$H$6:$BE$6,"&lt;="&amp;Z$16)</f>
        <v>0</v>
      </c>
      <c r="AA274" s="26">
        <f>SUMIFS('Time-based'!$H25:$BE25,'Time-based'!$H$6:$BE$6,"&gt;"&amp;Z$16,'Time-based'!$H$6:$BE$6,"&lt;="&amp;AA$16)</f>
        <v>0</v>
      </c>
      <c r="AB274" s="26">
        <f>SUMIFS('Time-based'!$H25:$BE25,'Time-based'!$H$6:$BE$6,"&gt;"&amp;AA$16,'Time-based'!$H$6:$BE$6,"&lt;="&amp;AB$16)</f>
        <v>0</v>
      </c>
      <c r="AC274" s="26">
        <f>SUMIFS('Time-based'!$H25:$BE25,'Time-based'!$H$6:$BE$6,"&gt;"&amp;AB$16,'Time-based'!$H$6:$BE$6,"&lt;="&amp;AC$16)</f>
        <v>0</v>
      </c>
      <c r="AD274" s="26">
        <f>SUMIFS('Time-based'!$H25:$BE25,'Time-based'!$H$6:$BE$6,"&gt;"&amp;AC$16,'Time-based'!$H$6:$BE$6,"&lt;="&amp;AD$16)</f>
        <v>0</v>
      </c>
      <c r="AE274" s="26">
        <f>SUMIFS('Time-based'!$H25:$BE25,'Time-based'!$H$6:$BE$6,"&gt;"&amp;AD$16,'Time-based'!$H$6:$BE$6,"&lt;="&amp;AE$16)</f>
        <v>0</v>
      </c>
      <c r="AF274" s="26">
        <f>SUMIFS('Time-based'!$H25:$BE25,'Time-based'!$H$6:$BE$6,"&gt;"&amp;AE$16,'Time-based'!$H$6:$BE$6,"&lt;="&amp;AF$16)</f>
        <v>0</v>
      </c>
      <c r="AG274" s="26">
        <f>SUMIFS('Time-based'!$H25:$BE25,'Time-based'!$H$6:$BE$6,"&gt;"&amp;AF$16,'Time-based'!$H$6:$BE$6,"&lt;="&amp;AG$16)</f>
        <v>0</v>
      </c>
      <c r="AH274" s="26">
        <f>SUMIFS('Time-based'!$H25:$BE25,'Time-based'!$H$6:$BE$6,"&gt;"&amp;AG$16,'Time-based'!$H$6:$BE$6,"&lt;="&amp;AH$16)</f>
        <v>0</v>
      </c>
      <c r="AI274" s="26">
        <f>SUMIFS('Time-based'!$H25:$BE25,'Time-based'!$H$6:$BE$6,"&gt;"&amp;AH$16,'Time-based'!$H$6:$BE$6,"&lt;="&amp;AI$16)</f>
        <v>0</v>
      </c>
      <c r="AJ274" s="26">
        <f>SUMIFS('Time-based'!$H25:$BE25,'Time-based'!$H$6:$BE$6,"&gt;"&amp;AI$16,'Time-based'!$H$6:$BE$6,"&lt;="&amp;AJ$16)</f>
        <v>0</v>
      </c>
      <c r="AK274" s="26">
        <f>SUMIFS('Time-based'!$H25:$BE25,'Time-based'!$H$6:$BE$6,"&gt;"&amp;AJ$16,'Time-based'!$H$6:$BE$6,"&lt;="&amp;AK$16)</f>
        <v>0</v>
      </c>
      <c r="AL274" s="26">
        <f>SUMIFS('Time-based'!$H25:$BE25,'Time-based'!$H$6:$BE$6,"&gt;"&amp;AK$16,'Time-based'!$H$6:$BE$6,"&lt;="&amp;AL$16)</f>
        <v>0</v>
      </c>
      <c r="AM274" s="26">
        <f>SUMIFS('Time-based'!$H25:$BE25,'Time-based'!$H$6:$BE$6,"&gt;"&amp;AL$16,'Time-based'!$H$6:$BE$6,"&lt;="&amp;AM$16)</f>
        <v>0</v>
      </c>
      <c r="AN274" s="26">
        <f>SUMIFS('Time-based'!$H25:$BE25,'Time-based'!$H$6:$BE$6,"&gt;"&amp;AM$16,'Time-based'!$H$6:$BE$6,"&lt;="&amp;AN$16)</f>
        <v>0</v>
      </c>
      <c r="AO274" s="26">
        <f>SUMIFS('Time-based'!$H25:$BE25,'Time-based'!$H$6:$BE$6,"&gt;"&amp;AN$16,'Time-based'!$H$6:$BE$6,"&lt;="&amp;AO$16)</f>
        <v>0</v>
      </c>
      <c r="AP274" s="26">
        <f>SUMIFS('Time-based'!$H25:$BE25,'Time-based'!$H$6:$BE$6,"&gt;"&amp;AO$16,'Time-based'!$H$6:$BE$6,"&lt;="&amp;AP$16)</f>
        <v>0</v>
      </c>
      <c r="AQ274" s="26">
        <f>SUMIFS('Time-based'!$H25:$BE25,'Time-based'!$H$6:$BE$6,"&gt;"&amp;AP$16,'Time-based'!$H$6:$BE$6,"&lt;="&amp;AQ$16)</f>
        <v>0</v>
      </c>
      <c r="AR274" s="26">
        <f>SUMIFS('Time-based'!$H25:$BE25,'Time-based'!$H$6:$BE$6,"&gt;"&amp;AQ$16,'Time-based'!$H$6:$BE$6,"&lt;="&amp;AR$16)</f>
        <v>0</v>
      </c>
      <c r="AS274" s="26">
        <f>SUMIFS('Time-based'!$H25:$BE25,'Time-based'!$H$6:$BE$6,"&gt;"&amp;AR$16,'Time-based'!$H$6:$BE$6,"&lt;="&amp;AS$16)</f>
        <v>0</v>
      </c>
      <c r="AT274" s="26">
        <f>SUMIFS('Time-based'!$H25:$BE25,'Time-based'!$H$6:$BE$6,"&gt;"&amp;AS$16,'Time-based'!$H$6:$BE$6,"&lt;="&amp;AT$16)</f>
        <v>0</v>
      </c>
      <c r="AU274" s="26">
        <f>SUMIFS('Time-based'!$H25:$BE25,'Time-based'!$H$6:$BE$6,"&gt;"&amp;AT$16,'Time-based'!$H$6:$BE$6,"&lt;="&amp;AU$16)</f>
        <v>0</v>
      </c>
      <c r="AV274" s="26">
        <f>SUMIFS('Time-based'!$H25:$BE25,'Time-based'!$H$6:$BE$6,"&gt;"&amp;AU$16,'Time-based'!$H$6:$BE$6,"&lt;="&amp;AV$16)</f>
        <v>0</v>
      </c>
      <c r="AW274" s="26">
        <f>SUMIFS('Time-based'!$H25:$BE25,'Time-based'!$H$6:$BE$6,"&gt;"&amp;AV$16,'Time-based'!$H$6:$BE$6,"&lt;="&amp;AW$16)</f>
        <v>0</v>
      </c>
      <c r="AX274" s="26">
        <f>SUMIFS('Time-based'!$H25:$BE25,'Time-based'!$H$6:$BE$6,"&gt;"&amp;AW$16,'Time-based'!$H$6:$BE$6,"&lt;="&amp;AX$16)</f>
        <v>0</v>
      </c>
      <c r="AY274" s="26">
        <f>SUMIFS('Time-based'!$H25:$BE25,'Time-based'!$H$6:$BE$6,"&gt;"&amp;AX$16,'Time-based'!$H$6:$BE$6,"&lt;="&amp;AY$16)</f>
        <v>0</v>
      </c>
      <c r="AZ274" s="26">
        <f>SUMIFS('Time-based'!$H25:$BE25,'Time-based'!$H$6:$BE$6,"&gt;"&amp;AY$16,'Time-based'!$H$6:$BE$6,"&lt;="&amp;AZ$16)</f>
        <v>0</v>
      </c>
      <c r="BA274" s="26">
        <f>SUMIFS('Time-based'!$H25:$BE25,'Time-based'!$H$6:$BE$6,"&gt;"&amp;AZ$16,'Time-based'!$H$6:$BE$6,"&lt;="&amp;BA$16)</f>
        <v>0</v>
      </c>
      <c r="BB274" s="26">
        <f>SUMIFS('Time-based'!$H25:$BE25,'Time-based'!$H$6:$BE$6,"&gt;"&amp;BA$16,'Time-based'!$H$6:$BE$6,"&lt;="&amp;BB$16)</f>
        <v>0</v>
      </c>
      <c r="BC274" s="26">
        <f>SUMIFS('Time-based'!$H25:$BE25,'Time-based'!$H$6:$BE$6,"&gt;"&amp;BB$16,'Time-based'!$H$6:$BE$6,"&lt;="&amp;BC$16)</f>
        <v>0</v>
      </c>
      <c r="BD274" s="26">
        <f>SUMIFS('Time-based'!$H25:$BE25,'Time-based'!$H$6:$BE$6,"&gt;"&amp;BC$16,'Time-based'!$H$6:$BE$6,"&lt;="&amp;BD$16)</f>
        <v>0</v>
      </c>
      <c r="BE274" s="26">
        <f>SUMIFS('Time-based'!$H25:$BE25,'Time-based'!$H$6:$BE$6,"&gt;"&amp;BD$16,'Time-based'!$H$6:$BE$6,"&lt;="&amp;BE$16)</f>
        <v>0</v>
      </c>
      <c r="BF274" s="26">
        <f>SUMIFS('Time-based'!$H25:$BE25,'Time-based'!$H$6:$BE$6,"&gt;"&amp;BE$16,'Time-based'!$H$6:$BE$6,"&lt;="&amp;BF$16)</f>
        <v>0</v>
      </c>
      <c r="BG274" s="26">
        <f>SUMIFS('Time-based'!$H25:$BE25,'Time-based'!$H$6:$BE$6,"&gt;"&amp;BF$16,'Time-based'!$H$6:$BE$6,"&lt;="&amp;BG$16)</f>
        <v>0</v>
      </c>
      <c r="BH274" s="26">
        <f>SUMIFS('Time-based'!$H25:$BE25,'Time-based'!$H$6:$BE$6,"&gt;"&amp;BG$16,'Time-based'!$H$6:$BE$6,"&lt;="&amp;BH$16)</f>
        <v>0</v>
      </c>
      <c r="BI274" s="26">
        <f>SUMIFS('Time-based'!$H25:$BE25,'Time-based'!$H$6:$BE$6,"&gt;"&amp;BH$16,'Time-based'!$H$6:$BE$6,"&lt;="&amp;BI$16)</f>
        <v>0</v>
      </c>
      <c r="BJ274" s="26">
        <f>SUMIFS('Time-based'!$H25:$BE25,'Time-based'!$H$6:$BE$6,"&gt;"&amp;BI$16,'Time-based'!$H$6:$BE$6,"&lt;="&amp;BJ$16)</f>
        <v>0</v>
      </c>
      <c r="BK274" s="26">
        <f>SUMIFS('Time-based'!$H25:$BE25,'Time-based'!$H$6:$BE$6,"&gt;"&amp;BJ$16,'Time-based'!$H$6:$BE$6,"&lt;="&amp;BK$16)</f>
        <v>0</v>
      </c>
      <c r="BL274" s="26">
        <f>SUMIFS('Time-based'!$H25:$BE25,'Time-based'!$H$6:$BE$6,"&gt;"&amp;BK$16,'Time-based'!$H$6:$BE$6,"&lt;="&amp;BL$16)</f>
        <v>0</v>
      </c>
      <c r="BM274" s="26">
        <f>SUMIFS('Time-based'!$H25:$BE25,'Time-based'!$H$6:$BE$6,"&gt;"&amp;BL$16,'Time-based'!$H$6:$BE$6,"&lt;="&amp;BM$16)</f>
        <v>0</v>
      </c>
      <c r="BN274" s="26">
        <f>SUMIFS('Time-based'!$H25:$BE25,'Time-based'!$H$6:$BE$6,"&gt;"&amp;BM$16,'Time-based'!$H$6:$BE$6,"&lt;="&amp;BN$16)</f>
        <v>0</v>
      </c>
      <c r="BO274" s="26">
        <f>SUMIFS('Time-based'!$H25:$BE25,'Time-based'!$H$6:$BE$6,"&gt;"&amp;BN$16,'Time-based'!$H$6:$BE$6,"&lt;="&amp;BO$16)</f>
        <v>0</v>
      </c>
      <c r="BP274" s="26">
        <f>SUMIFS('Time-based'!$H25:$BE25,'Time-based'!$H$6:$BE$6,"&gt;"&amp;BO$16,'Time-based'!$H$6:$BE$6,"&lt;="&amp;BP$16)</f>
        <v>0</v>
      </c>
      <c r="BQ274" s="26">
        <f>SUMIFS('Time-based'!$H25:$BE25,'Time-based'!$H$6:$BE$6,"&gt;"&amp;BP$16,'Time-based'!$H$6:$BE$6,"&lt;="&amp;BQ$16)</f>
        <v>0</v>
      </c>
      <c r="BR274" s="26">
        <f>SUMIFS('Time-based'!$H25:$BE25,'Time-based'!$H$6:$BE$6,"&gt;"&amp;BQ$16,'Time-based'!$H$6:$BE$6,"&lt;="&amp;BR$16)</f>
        <v>0</v>
      </c>
      <c r="BS274" s="26">
        <f>SUMIFS('Time-based'!$H25:$BE25,'Time-based'!$H$6:$BE$6,"&gt;"&amp;BR$16,'Time-based'!$H$6:$BE$6,"&lt;="&amp;BS$16)</f>
        <v>0</v>
      </c>
      <c r="BT274" s="26">
        <f>SUMIFS('Time-based'!$H25:$BE25,'Time-based'!$H$6:$BE$6,"&gt;"&amp;BS$16,'Time-based'!$H$6:$BE$6,"&lt;="&amp;BT$16)</f>
        <v>0</v>
      </c>
      <c r="BU274" s="26">
        <f>SUMIFS('Time-based'!$H25:$BE25,'Time-based'!$H$6:$BE$6,"&gt;"&amp;BT$16,'Time-based'!$H$6:$BE$6,"&lt;="&amp;BU$16)</f>
        <v>0</v>
      </c>
      <c r="BV274" s="26">
        <f>SUMIFS('Time-based'!$H25:$BE25,'Time-based'!$H$6:$BE$6,"&gt;"&amp;BU$16,'Time-based'!$H$6:$BE$6,"&lt;="&amp;BV$16)</f>
        <v>0</v>
      </c>
      <c r="BW274" s="26">
        <f>SUMIFS('Time-based'!$H25:$BE25,'Time-based'!$H$6:$BE$6,"&gt;"&amp;BV$16,'Time-based'!$H$6:$BE$6,"&lt;="&amp;BW$16)</f>
        <v>0</v>
      </c>
      <c r="BX274" s="26">
        <f>SUMIFS('Time-based'!$H25:$BE25,'Time-based'!$H$6:$BE$6,"&gt;"&amp;BW$16,'Time-based'!$H$6:$BE$6,"&lt;="&amp;BX$16)</f>
        <v>0</v>
      </c>
      <c r="BY274" s="26">
        <f>SUMIFS('Time-based'!$H25:$BE25,'Time-based'!$H$6:$BE$6,"&gt;"&amp;BX$16,'Time-based'!$H$6:$BE$6,"&lt;="&amp;BY$16)</f>
        <v>0</v>
      </c>
      <c r="BZ274" s="26">
        <f>SUMIFS('Time-based'!$H25:$BE25,'Time-based'!$H$6:$BE$6,"&gt;"&amp;BY$16,'Time-based'!$H$6:$BE$6,"&lt;="&amp;BZ$16)</f>
        <v>0</v>
      </c>
      <c r="CA274" s="26">
        <f>SUMIFS('Time-based'!$H25:$BE25,'Time-based'!$H$6:$BE$6,"&gt;"&amp;BZ$16,'Time-based'!$H$6:$BE$6,"&lt;="&amp;CA$16)</f>
        <v>0</v>
      </c>
      <c r="CB274" s="26">
        <f>SUMIFS('Time-based'!$H25:$BE25,'Time-based'!$H$6:$BE$6,"&gt;"&amp;CA$16,'Time-based'!$H$6:$BE$6,"&lt;="&amp;CB$16)</f>
        <v>0</v>
      </c>
      <c r="CC274" s="26">
        <f>SUMIFS('Time-based'!$H25:$BE25,'Time-based'!$H$6:$BE$6,"&gt;"&amp;CB$16,'Time-based'!$H$6:$BE$6,"&lt;="&amp;CC$16)</f>
        <v>0</v>
      </c>
      <c r="CD274" s="26">
        <f>SUMIFS('Time-based'!$H25:$BE25,'Time-based'!$H$6:$BE$6,"&gt;"&amp;CC$16,'Time-based'!$H$6:$BE$6,"&lt;="&amp;CD$16)</f>
        <v>0</v>
      </c>
      <c r="CE274" s="26">
        <f>SUMIFS('Time-based'!$H25:$BE25,'Time-based'!$H$6:$BE$6,"&gt;"&amp;CD$16,'Time-based'!$H$6:$BE$6,"&lt;="&amp;CE$16)</f>
        <v>0</v>
      </c>
      <c r="CF274" s="26">
        <f>SUMIFS('Time-based'!$H25:$BE25,'Time-based'!$H$6:$BE$6,"&gt;"&amp;CE$16,'Time-based'!$H$6:$BE$6,"&lt;="&amp;CF$16)</f>
        <v>0</v>
      </c>
      <c r="CG274" s="26">
        <f>SUMIFS('Time-based'!$H25:$BE25,'Time-based'!$H$6:$BE$6,"&gt;"&amp;CF$16,'Time-based'!$H$6:$BE$6,"&lt;="&amp;CG$16)</f>
        <v>0</v>
      </c>
      <c r="CH274" s="26">
        <f>SUMIFS('Time-based'!$H25:$BE25,'Time-based'!$H$6:$BE$6,"&gt;"&amp;CG$16,'Time-based'!$H$6:$BE$6,"&lt;="&amp;CH$16)</f>
        <v>0</v>
      </c>
      <c r="CI274" s="26">
        <f>SUMIFS('Time-based'!$H25:$BE25,'Time-based'!$H$6:$BE$6,"&gt;"&amp;CH$16,'Time-based'!$H$6:$BE$6,"&lt;="&amp;CI$16)</f>
        <v>0</v>
      </c>
      <c r="CJ274" s="26">
        <f>SUMIFS('Time-based'!$H25:$BE25,'Time-based'!$H$6:$BE$6,"&gt;"&amp;CI$16,'Time-based'!$H$6:$BE$6,"&lt;="&amp;CJ$16)</f>
        <v>0</v>
      </c>
      <c r="CK274" s="26">
        <f>SUMIFS('Time-based'!$H25:$BE25,'Time-based'!$H$6:$BE$6,"&gt;"&amp;CJ$16,'Time-based'!$H$6:$BE$6,"&lt;="&amp;CK$16)</f>
        <v>0</v>
      </c>
      <c r="CL274" s="26">
        <f>SUMIFS('Time-based'!$H25:$BE25,'Time-based'!$H$6:$BE$6,"&gt;"&amp;CK$16,'Time-based'!$H$6:$BE$6,"&lt;="&amp;CL$16)</f>
        <v>0</v>
      </c>
      <c r="CM274" s="26">
        <f>SUMIFS('Time-based'!$H25:$BE25,'Time-based'!$H$6:$BE$6,"&gt;"&amp;CL$16,'Time-based'!$H$6:$BE$6,"&lt;="&amp;CM$16)</f>
        <v>0</v>
      </c>
      <c r="CN274" s="26">
        <f>SUMIFS('Time-based'!$H25:$BE25,'Time-based'!$H$6:$BE$6,"&gt;"&amp;CM$16,'Time-based'!$H$6:$BE$6,"&lt;="&amp;CN$16)</f>
        <v>0</v>
      </c>
      <c r="CO274" s="26">
        <f>SUMIFS('Time-based'!$H25:$BE25,'Time-based'!$H$6:$BE$6,"&gt;"&amp;CN$16,'Time-based'!$H$6:$BE$6,"&lt;="&amp;CO$16)</f>
        <v>0</v>
      </c>
      <c r="CP274" s="26">
        <f>SUMIFS('Time-based'!$H25:$BE25,'Time-based'!$H$6:$BE$6,"&gt;"&amp;CO$16,'Time-based'!$H$6:$BE$6,"&lt;="&amp;CP$16)</f>
        <v>0</v>
      </c>
      <c r="CQ274" s="26">
        <f>SUMIFS('Time-based'!$H25:$BE25,'Time-based'!$H$6:$BE$6,"&gt;"&amp;CP$16,'Time-based'!$H$6:$BE$6,"&lt;="&amp;CQ$16)</f>
        <v>0</v>
      </c>
      <c r="CR274" s="26">
        <f>SUMIFS('Time-based'!$H25:$BE25,'Time-based'!$H$6:$BE$6,"&gt;"&amp;CQ$16,'Time-based'!$H$6:$BE$6,"&lt;="&amp;CR$16)</f>
        <v>0</v>
      </c>
      <c r="CS274" s="26">
        <f>SUMIFS('Time-based'!$H25:$BE25,'Time-based'!$H$6:$BE$6,"&gt;"&amp;CR$16,'Time-based'!$H$6:$BE$6,"&lt;="&amp;CS$16)</f>
        <v>0</v>
      </c>
      <c r="CT274" s="26">
        <f>SUMIFS('Time-based'!$H25:$BE25,'Time-based'!$H$6:$BE$6,"&gt;"&amp;CS$16,'Time-based'!$H$6:$BE$6,"&lt;="&amp;CT$16)</f>
        <v>0</v>
      </c>
      <c r="CU274" s="26">
        <f>SUMIFS('Time-based'!$H25:$BE25,'Time-based'!$H$6:$BE$6,"&gt;"&amp;CT$16,'Time-based'!$H$6:$BE$6,"&lt;="&amp;CU$16)</f>
        <v>0</v>
      </c>
      <c r="CV274" s="26">
        <f>SUMIFS('Time-based'!$H25:$BE25,'Time-based'!$H$6:$BE$6,"&gt;"&amp;CU$16,'Time-based'!$H$6:$BE$6,"&lt;="&amp;CV$16)</f>
        <v>0</v>
      </c>
      <c r="CW274" s="26">
        <f>SUMIFS('Time-based'!$H25:$BE25,'Time-based'!$H$6:$BE$6,"&gt;"&amp;CV$16,'Time-based'!$H$6:$BE$6,"&lt;="&amp;CW$16)</f>
        <v>0</v>
      </c>
      <c r="CX274" s="26">
        <f>SUMIFS('Time-based'!$H25:$BE25,'Time-based'!$H$6:$BE$6,"&gt;"&amp;CW$16,'Time-based'!$H$6:$BE$6,"&lt;="&amp;CX$16)</f>
        <v>0</v>
      </c>
      <c r="CY274" s="26">
        <f>SUMIFS('Time-based'!$H25:$BE25,'Time-based'!$H$6:$BE$6,"&gt;"&amp;CX$16,'Time-based'!$H$6:$BE$6,"&lt;="&amp;CY$16)</f>
        <v>0</v>
      </c>
      <c r="CZ274" s="26">
        <f>SUMIFS('Time-based'!$H25:$BE25,'Time-based'!$H$6:$BE$6,"&gt;"&amp;CY$16,'Time-based'!$H$6:$BE$6,"&lt;="&amp;CZ$16)</f>
        <v>0</v>
      </c>
      <c r="DA274" s="26">
        <f>SUMIFS('Time-based'!$H25:$BE25,'Time-based'!$H$6:$BE$6,"&gt;"&amp;CZ$16,'Time-based'!$H$6:$BE$6,"&lt;="&amp;DA$16)</f>
        <v>0</v>
      </c>
      <c r="DB274" s="26">
        <f>SUMIFS('Time-based'!$H25:$BE25,'Time-based'!$H$6:$BE$6,"&gt;"&amp;DA$16,'Time-based'!$H$6:$BE$6,"&lt;="&amp;DB$16)</f>
        <v>0</v>
      </c>
      <c r="DC274" s="26">
        <f>SUMIFS('Time-based'!$H25:$BE25,'Time-based'!$H$6:$BE$6,"&gt;"&amp;DB$16,'Time-based'!$H$6:$BE$6,"&lt;="&amp;DC$16)</f>
        <v>0</v>
      </c>
      <c r="DD274" s="26">
        <f>SUMIFS('Time-based'!$H25:$BE25,'Time-based'!$H$6:$BE$6,"&gt;"&amp;DC$16,'Time-based'!$H$6:$BE$6,"&lt;="&amp;DD$16)</f>
        <v>0</v>
      </c>
      <c r="DE274" s="26">
        <f>SUMIFS('Time-based'!$H25:$BE25,'Time-based'!$H$6:$BE$6,"&gt;"&amp;DD$16,'Time-based'!$H$6:$BE$6,"&lt;="&amp;DE$16)</f>
        <v>0</v>
      </c>
      <c r="DF274" s="26">
        <f>SUMIFS('Time-based'!$H25:$BE25,'Time-based'!$H$6:$BE$6,"&gt;"&amp;DE$16,'Time-based'!$H$6:$BE$6,"&lt;="&amp;DF$16)</f>
        <v>0</v>
      </c>
      <c r="DG274" s="26">
        <f>SUMIFS('Time-based'!$H25:$BE25,'Time-based'!$H$6:$BE$6,"&gt;"&amp;DF$16,'Time-based'!$H$6:$BE$6,"&lt;="&amp;DG$16)</f>
        <v>0</v>
      </c>
      <c r="DH274" s="26">
        <f>SUMIFS('Time-based'!$H25:$BE25,'Time-based'!$H$6:$BE$6,"&gt;"&amp;DG$16,'Time-based'!$H$6:$BE$6,"&lt;="&amp;DH$16)</f>
        <v>0</v>
      </c>
      <c r="DI274" s="26">
        <f>SUMIFS('Time-based'!$H25:$BE25,'Time-based'!$H$6:$BE$6,"&gt;"&amp;DH$16,'Time-based'!$H$6:$BE$6,"&lt;="&amp;DI$16)</f>
        <v>0</v>
      </c>
      <c r="DJ274" s="26">
        <f>SUMIFS('Time-based'!$H25:$BE25,'Time-based'!$H$6:$BE$6,"&gt;"&amp;DI$16,'Time-based'!$H$6:$BE$6,"&lt;="&amp;DJ$16)</f>
        <v>0</v>
      </c>
      <c r="DK274" s="26">
        <f>SUMIFS('Time-based'!$H25:$BE25,'Time-based'!$H$6:$BE$6,"&gt;"&amp;DJ$16,'Time-based'!$H$6:$BE$6,"&lt;="&amp;DK$16)</f>
        <v>0</v>
      </c>
      <c r="DL274" s="26">
        <f>SUMIFS('Time-based'!$H25:$BE25,'Time-based'!$H$6:$BE$6,"&gt;"&amp;DK$16,'Time-based'!$H$6:$BE$6,"&lt;="&amp;DL$16)</f>
        <v>0</v>
      </c>
      <c r="DM274" s="26">
        <f>SUMIFS('Time-based'!$H25:$BE25,'Time-based'!$H$6:$BE$6,"&gt;"&amp;DL$16,'Time-based'!$H$6:$BE$6,"&lt;="&amp;DM$16)</f>
        <v>0</v>
      </c>
      <c r="DN274" s="26">
        <f>SUMIFS('Time-based'!$H25:$BE25,'Time-based'!$H$6:$BE$6,"&gt;"&amp;DM$16,'Time-based'!$H$6:$BE$6,"&lt;="&amp;DN$16)</f>
        <v>0</v>
      </c>
      <c r="DO274" s="26">
        <f>SUMIFS('Time-based'!$H25:$BE25,'Time-based'!$H$6:$BE$6,"&gt;"&amp;DN$16,'Time-based'!$H$6:$BE$6,"&lt;="&amp;DO$16)</f>
        <v>0</v>
      </c>
      <c r="DP274" s="26">
        <f>SUMIFS('Time-based'!$H25:$BE25,'Time-based'!$H$6:$BE$6,"&gt;"&amp;DO$16,'Time-based'!$H$6:$BE$6,"&lt;="&amp;DP$16)</f>
        <v>0</v>
      </c>
      <c r="DQ274" s="26">
        <f>SUMIFS('Time-based'!$H25:$BE25,'Time-based'!$H$6:$BE$6,"&gt;"&amp;DP$16,'Time-based'!$H$6:$BE$6,"&lt;="&amp;DQ$16)</f>
        <v>0</v>
      </c>
      <c r="DR274" s="26">
        <f>SUMIFS('Time-based'!$H25:$BE25,'Time-based'!$H$6:$BE$6,"&gt;"&amp;DQ$16,'Time-based'!$H$6:$BE$6,"&lt;="&amp;DR$16)</f>
        <v>0</v>
      </c>
      <c r="DS274" s="26">
        <f>SUMIFS('Time-based'!$H25:$BE25,'Time-based'!$H$6:$BE$6,"&gt;"&amp;DR$16,'Time-based'!$H$6:$BE$6,"&lt;="&amp;DS$16)</f>
        <v>0</v>
      </c>
      <c r="DT274" s="26">
        <f>SUMIFS('Time-based'!$H25:$BE25,'Time-based'!$H$6:$BE$6,"&gt;"&amp;DS$16,'Time-based'!$H$6:$BE$6,"&lt;="&amp;DT$16)</f>
        <v>0</v>
      </c>
      <c r="DU274" s="26">
        <f>SUMIFS('Time-based'!$H25:$BE25,'Time-based'!$H$6:$BE$6,"&gt;"&amp;DT$16,'Time-based'!$H$6:$BE$6,"&lt;="&amp;DU$16)</f>
        <v>0</v>
      </c>
      <c r="DV274" s="26">
        <f>SUMIFS('Time-based'!$H25:$BE25,'Time-based'!$H$6:$BE$6,"&gt;"&amp;DU$16,'Time-based'!$H$6:$BE$6,"&lt;="&amp;DV$16)</f>
        <v>0</v>
      </c>
      <c r="DW274" s="26">
        <f>SUMIFS('Time-based'!$H25:$BE25,'Time-based'!$H$6:$BE$6,"&gt;"&amp;DV$16,'Time-based'!$H$6:$BE$6,"&lt;="&amp;DW$16)</f>
        <v>0</v>
      </c>
      <c r="DX274" s="26">
        <f>SUMIFS('Time-based'!$H25:$BE25,'Time-based'!$H$6:$BE$6,"&gt;"&amp;DW$16,'Time-based'!$H$6:$BE$6,"&lt;="&amp;DX$16)</f>
        <v>0</v>
      </c>
      <c r="DY274" s="26">
        <f>SUMIFS('Time-based'!$H25:$BE25,'Time-based'!$H$6:$BE$6,"&gt;"&amp;DX$16,'Time-based'!$H$6:$BE$6,"&lt;="&amp;DY$16)</f>
        <v>0</v>
      </c>
      <c r="DZ274" s="26">
        <f>SUMIFS('Time-based'!$H25:$BE25,'Time-based'!$H$6:$BE$6,"&gt;"&amp;DY$16,'Time-based'!$H$6:$BE$6,"&lt;="&amp;DZ$16)</f>
        <v>0</v>
      </c>
      <c r="EA274" s="26">
        <f>SUMIFS('Time-based'!$H25:$BE25,'Time-based'!$H$6:$BE$6,"&gt;"&amp;DZ$16,'Time-based'!$H$6:$BE$6,"&lt;="&amp;EA$16)</f>
        <v>0</v>
      </c>
      <c r="EB274" s="26">
        <f>SUMIFS('Time-based'!$H25:$BE25,'Time-based'!$H$6:$BE$6,"&gt;"&amp;EA$16,'Time-based'!$H$6:$BE$6,"&lt;="&amp;EB$16)</f>
        <v>0</v>
      </c>
      <c r="EC274" s="26">
        <f>SUMIFS('Time-based'!$H25:$BE25,'Time-based'!$H$6:$BE$6,"&gt;"&amp;EB$16,'Time-based'!$H$6:$BE$6,"&lt;="&amp;EC$16)</f>
        <v>0</v>
      </c>
      <c r="ED274" s="26">
        <f>SUMIFS('Time-based'!$H25:$BE25,'Time-based'!$H$6:$BE$6,"&gt;"&amp;EC$16,'Time-based'!$H$6:$BE$6,"&lt;="&amp;ED$16)</f>
        <v>0</v>
      </c>
      <c r="EE274" s="26">
        <f>SUMIFS('Time-based'!$H25:$BE25,'Time-based'!$H$6:$BE$6,"&gt;"&amp;ED$16,'Time-based'!$H$6:$BE$6,"&lt;="&amp;EE$16)</f>
        <v>0</v>
      </c>
      <c r="EF274" s="26">
        <f>SUMIFS('Time-based'!$H25:$BE25,'Time-based'!$H$6:$BE$6,"&gt;"&amp;EE$16,'Time-based'!$H$6:$BE$6,"&lt;="&amp;EF$16)</f>
        <v>0</v>
      </c>
      <c r="EG274" s="26">
        <f>SUMIFS('Time-based'!$H25:$BE25,'Time-based'!$H$6:$BE$6,"&gt;"&amp;EF$16,'Time-based'!$H$6:$BE$6,"&lt;="&amp;EG$16)</f>
        <v>0</v>
      </c>
      <c r="EH274" s="26">
        <f>SUMIFS('Time-based'!$H25:$BE25,'Time-based'!$H$6:$BE$6,"&gt;"&amp;EG$16,'Time-based'!$H$6:$BE$6,"&lt;="&amp;EH$16)</f>
        <v>0</v>
      </c>
      <c r="EI274" s="26">
        <f>SUMIFS('Time-based'!$H25:$BE25,'Time-based'!$H$6:$BE$6,"&gt;"&amp;EH$16,'Time-based'!$H$6:$BE$6,"&lt;="&amp;EI$16)</f>
        <v>0</v>
      </c>
      <c r="EJ274" s="26">
        <f>SUMIFS('Time-based'!$H25:$BE25,'Time-based'!$H$6:$BE$6,"&gt;"&amp;EI$16,'Time-based'!$H$6:$BE$6,"&lt;="&amp;EJ$16)</f>
        <v>0</v>
      </c>
      <c r="EK274" s="26">
        <f>SUMIFS('Time-based'!$H25:$BE25,'Time-based'!$H$6:$BE$6,"&gt;"&amp;EJ$16,'Time-based'!$H$6:$BE$6,"&lt;="&amp;EK$16)</f>
        <v>0</v>
      </c>
      <c r="EL274" s="26">
        <f>SUMIFS('Time-based'!$H25:$BE25,'Time-based'!$H$6:$BE$6,"&gt;"&amp;EK$16,'Time-based'!$H$6:$BE$6,"&lt;="&amp;EL$16)</f>
        <v>0</v>
      </c>
      <c r="EM274" s="26">
        <f>SUMIFS('Time-based'!$H25:$BE25,'Time-based'!$H$6:$BE$6,"&gt;"&amp;EL$16,'Time-based'!$H$6:$BE$6,"&lt;="&amp;EM$16)</f>
        <v>0</v>
      </c>
      <c r="EN274" s="26">
        <f>SUMIFS('Time-based'!$H25:$BE25,'Time-based'!$H$6:$BE$6,"&gt;"&amp;EM$16,'Time-based'!$H$6:$BE$6,"&lt;="&amp;EN$16)</f>
        <v>0</v>
      </c>
      <c r="EO274" s="26">
        <f>SUMIFS('Time-based'!$H25:$BE25,'Time-based'!$H$6:$BE$6,"&gt;"&amp;EN$16,'Time-based'!$H$6:$BE$6,"&lt;="&amp;EO$16)</f>
        <v>0</v>
      </c>
      <c r="EP274" s="26">
        <f>SUMIFS('Time-based'!$H25:$BE25,'Time-based'!$H$6:$BE$6,"&gt;"&amp;EO$16,'Time-based'!$H$6:$BE$6,"&lt;="&amp;EP$16)</f>
        <v>0</v>
      </c>
      <c r="EQ274" s="26">
        <f>SUMIFS('Time-based'!$H25:$BE25,'Time-based'!$H$6:$BE$6,"&gt;"&amp;EP$16,'Time-based'!$H$6:$BE$6,"&lt;="&amp;EQ$16)</f>
        <v>0</v>
      </c>
      <c r="ER274" s="26">
        <f>SUMIFS('Time-based'!$H25:$BE25,'Time-based'!$H$6:$BE$6,"&gt;"&amp;EQ$16,'Time-based'!$H$6:$BE$6,"&lt;="&amp;ER$16)</f>
        <v>0</v>
      </c>
      <c r="ES274" s="26">
        <f>SUMIFS('Time-based'!$H25:$BE25,'Time-based'!$H$6:$BE$6,"&gt;"&amp;ER$16,'Time-based'!$H$6:$BE$6,"&lt;="&amp;ES$16)</f>
        <v>0</v>
      </c>
      <c r="ET274" s="26">
        <f>SUMIFS('Time-based'!$H25:$BE25,'Time-based'!$H$6:$BE$6,"&gt;"&amp;ES$16,'Time-based'!$H$6:$BE$6,"&lt;="&amp;ET$16)</f>
        <v>0</v>
      </c>
      <c r="EU274" s="26">
        <f>SUMIFS('Time-based'!$H25:$BE25,'Time-based'!$H$6:$BE$6,"&gt;"&amp;ET$16,'Time-based'!$H$6:$BE$6,"&lt;="&amp;EU$16)</f>
        <v>0</v>
      </c>
      <c r="EV274" s="26">
        <f>SUMIFS('Time-based'!$H25:$BE25,'Time-based'!$H$6:$BE$6,"&gt;"&amp;EU$16,'Time-based'!$H$6:$BE$6,"&lt;="&amp;EV$16)</f>
        <v>0</v>
      </c>
      <c r="EW274" s="26">
        <f>SUMIFS('Time-based'!$H25:$BE25,'Time-based'!$H$6:$BE$6,"&gt;"&amp;EV$16,'Time-based'!$H$6:$BE$6,"&lt;="&amp;EW$16)</f>
        <v>0</v>
      </c>
      <c r="EX274" s="26">
        <f>SUMIFS('Time-based'!$H25:$BE25,'Time-based'!$H$6:$BE$6,"&gt;"&amp;EW$16,'Time-based'!$H$6:$BE$6,"&lt;="&amp;EX$16)</f>
        <v>0</v>
      </c>
      <c r="EY274" s="26">
        <f>SUMIFS('Time-based'!$H25:$BE25,'Time-based'!$H$6:$BE$6,"&gt;"&amp;EX$16,'Time-based'!$H$6:$BE$6,"&lt;="&amp;EY$16)</f>
        <v>0</v>
      </c>
      <c r="EZ274" s="26">
        <f>SUMIFS('Time-based'!$H25:$BE25,'Time-based'!$H$6:$BE$6,"&gt;"&amp;EY$16,'Time-based'!$H$6:$BE$6,"&lt;="&amp;EZ$16)</f>
        <v>0</v>
      </c>
      <c r="FA274" s="26">
        <f>SUMIFS('Time-based'!$H25:$BE25,'Time-based'!$H$6:$BE$6,"&gt;"&amp;EZ$16,'Time-based'!$H$6:$BE$6,"&lt;="&amp;FA$16)</f>
        <v>0</v>
      </c>
      <c r="FB274" s="26">
        <f>SUMIFS('Time-based'!$H25:$BE25,'Time-based'!$H$6:$BE$6,"&gt;"&amp;FA$16,'Time-based'!$H$6:$BE$6,"&lt;="&amp;FB$16)</f>
        <v>0</v>
      </c>
      <c r="FC274" s="26">
        <f>SUMIFS('Time-based'!$H25:$BE25,'Time-based'!$H$6:$BE$6,"&gt;"&amp;FB$16,'Time-based'!$H$6:$BE$6,"&lt;="&amp;FC$16)</f>
        <v>0</v>
      </c>
      <c r="FD274" s="26">
        <f>SUMIFS('Time-based'!$H25:$BE25,'Time-based'!$H$6:$BE$6,"&gt;"&amp;FC$16,'Time-based'!$H$6:$BE$6,"&lt;="&amp;FD$16)</f>
        <v>0</v>
      </c>
      <c r="FE274" s="26">
        <f>SUMIFS('Time-based'!$H25:$BE25,'Time-based'!$H$6:$BE$6,"&gt;"&amp;FD$16,'Time-based'!$H$6:$BE$6,"&lt;="&amp;FE$16)</f>
        <v>0</v>
      </c>
      <c r="FF274" s="26">
        <f>SUMIFS('Time-based'!$H25:$BE25,'Time-based'!$H$6:$BE$6,"&gt;"&amp;FE$16,'Time-based'!$H$6:$BE$6,"&lt;="&amp;FF$16)</f>
        <v>0</v>
      </c>
      <c r="FG274" s="26">
        <f>SUMIFS('Time-based'!$H25:$BE25,'Time-based'!$H$6:$BE$6,"&gt;"&amp;FF$16,'Time-based'!$H$6:$BE$6,"&lt;="&amp;FG$16)</f>
        <v>0</v>
      </c>
      <c r="FH274" s="26">
        <f>SUMIFS('Time-based'!$H25:$BE25,'Time-based'!$H$6:$BE$6,"&gt;"&amp;FG$16,'Time-based'!$H$6:$BE$6,"&lt;="&amp;FH$16)</f>
        <v>0</v>
      </c>
      <c r="FI274" s="26">
        <f>SUMIFS('Time-based'!$H25:$BE25,'Time-based'!$H$6:$BE$6,"&gt;"&amp;FH$16,'Time-based'!$H$6:$BE$6,"&lt;="&amp;FI$16)</f>
        <v>0</v>
      </c>
      <c r="FJ274" s="26">
        <f>SUMIFS('Time-based'!$H25:$BE25,'Time-based'!$H$6:$BE$6,"&gt;"&amp;FI$16,'Time-based'!$H$6:$BE$6,"&lt;="&amp;FJ$16)</f>
        <v>0</v>
      </c>
      <c r="FK274" s="26">
        <f>SUMIFS('Time-based'!$H25:$BE25,'Time-based'!$H$6:$BE$6,"&gt;"&amp;FJ$16,'Time-based'!$H$6:$BE$6,"&lt;="&amp;FK$16)</f>
        <v>0</v>
      </c>
      <c r="FL274" s="26">
        <f>SUMIFS('Time-based'!$H25:$BE25,'Time-based'!$H$6:$BE$6,"&gt;"&amp;FK$16,'Time-based'!$H$6:$BE$6,"&lt;="&amp;FL$16)</f>
        <v>0</v>
      </c>
      <c r="FM274" s="26">
        <f>SUMIFS('Time-based'!$H25:$BE25,'Time-based'!$H$6:$BE$6,"&gt;"&amp;FL$16,'Time-based'!$H$6:$BE$6,"&lt;="&amp;FM$16)</f>
        <v>0</v>
      </c>
      <c r="FN274" s="26">
        <f>SUMIFS('Time-based'!$H25:$BE25,'Time-based'!$H$6:$BE$6,"&gt;"&amp;FM$16,'Time-based'!$H$6:$BE$6,"&lt;="&amp;FN$16)</f>
        <v>0</v>
      </c>
      <c r="FO274" s="26">
        <f>SUMIFS('Time-based'!$H25:$BE25,'Time-based'!$H$6:$BE$6,"&gt;"&amp;FN$16,'Time-based'!$H$6:$BE$6,"&lt;="&amp;FO$16)</f>
        <v>0</v>
      </c>
      <c r="FP274" s="26">
        <f>SUMIFS('Time-based'!$H25:$BE25,'Time-based'!$H$6:$BE$6,"&gt;"&amp;FO$16,'Time-based'!$H$6:$BE$6,"&lt;="&amp;FP$16)</f>
        <v>0</v>
      </c>
      <c r="FQ274" s="26">
        <f>SUMIFS('Time-based'!$H25:$BE25,'Time-based'!$H$6:$BE$6,"&gt;"&amp;FP$16,'Time-based'!$H$6:$BE$6,"&lt;="&amp;FQ$16)</f>
        <v>0</v>
      </c>
      <c r="FR274" s="26">
        <f>SUMIFS('Time-based'!$H25:$BE25,'Time-based'!$H$6:$BE$6,"&gt;"&amp;FQ$16,'Time-based'!$H$6:$BE$6,"&lt;="&amp;FR$16)</f>
        <v>0</v>
      </c>
    </row>
    <row r="275" spans="2:174">
      <c r="C275" t="str">
        <f>Assumptions!D133</f>
        <v>Spare</v>
      </c>
      <c r="D275" s="144" t="s">
        <v>15</v>
      </c>
      <c r="I275" s="291">
        <f>SUM(J275:FR275)</f>
        <v>1</v>
      </c>
      <c r="J275" s="26">
        <f>SUMIFS('Time-based'!$H32:$BE32,'Time-based'!$H$6:$BE$6,"&gt;"&amp;I$16,'Time-based'!$H$6:$BE$6,"&lt;="&amp;J$16)</f>
        <v>0</v>
      </c>
      <c r="K275" s="26">
        <f>SUMIFS('Time-based'!$H32:$BE32,'Time-based'!$H$6:$BE$6,"&gt;"&amp;J$16,'Time-based'!$H$6:$BE$6,"&lt;="&amp;K$16)</f>
        <v>0</v>
      </c>
      <c r="L275" s="26">
        <f>SUMIFS('Time-based'!$H32:$BE32,'Time-based'!$H$6:$BE$6,"&gt;"&amp;K$16,'Time-based'!$H$6:$BE$6,"&lt;="&amp;L$16)</f>
        <v>0</v>
      </c>
      <c r="M275" s="26">
        <f>SUMIFS('Time-based'!$H32:$BE32,'Time-based'!$H$6:$BE$6,"&gt;"&amp;L$16,'Time-based'!$H$6:$BE$6,"&lt;="&amp;M$16)</f>
        <v>0</v>
      </c>
      <c r="N275" s="26">
        <f>SUMIFS('Time-based'!$H32:$BE32,'Time-based'!$H$6:$BE$6,"&gt;"&amp;M$16,'Time-based'!$H$6:$BE$6,"&lt;="&amp;N$16)</f>
        <v>0</v>
      </c>
      <c r="O275" s="26">
        <f>SUMIFS('Time-based'!$H32:$BE32,'Time-based'!$H$6:$BE$6,"&gt;"&amp;N$16,'Time-based'!$H$6:$BE$6,"&lt;="&amp;O$16)</f>
        <v>0</v>
      </c>
      <c r="P275" s="26">
        <f>SUMIFS('Time-based'!$H32:$BE32,'Time-based'!$H$6:$BE$6,"&gt;"&amp;O$16,'Time-based'!$H$6:$BE$6,"&lt;="&amp;P$16)</f>
        <v>0</v>
      </c>
      <c r="Q275" s="26">
        <f>SUMIFS('Time-based'!$H32:$BE32,'Time-based'!$H$6:$BE$6,"&gt;"&amp;P$16,'Time-based'!$H$6:$BE$6,"&lt;="&amp;Q$16)</f>
        <v>0</v>
      </c>
      <c r="R275" s="26">
        <f>SUMIFS('Time-based'!$H32:$BE32,'Time-based'!$H$6:$BE$6,"&gt;"&amp;Q$16,'Time-based'!$H$6:$BE$6,"&lt;="&amp;R$16)</f>
        <v>0</v>
      </c>
      <c r="S275" s="26">
        <f>SUMIFS('Time-based'!$H32:$BE32,'Time-based'!$H$6:$BE$6,"&gt;"&amp;R$16,'Time-based'!$H$6:$BE$6,"&lt;="&amp;S$16)</f>
        <v>0</v>
      </c>
      <c r="T275" s="26">
        <f>SUMIFS('Time-based'!$H32:$BE32,'Time-based'!$H$6:$BE$6,"&gt;"&amp;S$16,'Time-based'!$H$6:$BE$6,"&lt;="&amp;T$16)</f>
        <v>0</v>
      </c>
      <c r="U275" s="26">
        <f>SUMIFS('Time-based'!$H32:$BE32,'Time-based'!$H$6:$BE$6,"&gt;"&amp;T$16,'Time-based'!$H$6:$BE$6,"&lt;="&amp;U$16)</f>
        <v>0</v>
      </c>
      <c r="V275" s="26">
        <f>SUMIFS('Time-based'!$H32:$BE32,'Time-based'!$H$6:$BE$6,"&gt;"&amp;U$16,'Time-based'!$H$6:$BE$6,"&lt;="&amp;V$16)</f>
        <v>0</v>
      </c>
      <c r="W275" s="26">
        <f>SUMIFS('Time-based'!$H32:$BE32,'Time-based'!$H$6:$BE$6,"&gt;"&amp;V$16,'Time-based'!$H$6:$BE$6,"&lt;="&amp;W$16)</f>
        <v>0</v>
      </c>
      <c r="X275" s="26">
        <f>SUMIFS('Time-based'!$H32:$BE32,'Time-based'!$H$6:$BE$6,"&gt;"&amp;W$16,'Time-based'!$H$6:$BE$6,"&lt;="&amp;X$16)</f>
        <v>1</v>
      </c>
      <c r="Y275" s="26">
        <f>SUMIFS('Time-based'!$H32:$BE32,'Time-based'!$H$6:$BE$6,"&gt;"&amp;X$16,'Time-based'!$H$6:$BE$6,"&lt;="&amp;Y$16)</f>
        <v>0</v>
      </c>
      <c r="Z275" s="26">
        <f>SUMIFS('Time-based'!$H32:$BE32,'Time-based'!$H$6:$BE$6,"&gt;"&amp;Y$16,'Time-based'!$H$6:$BE$6,"&lt;="&amp;Z$16)</f>
        <v>0</v>
      </c>
      <c r="AA275" s="26">
        <f>SUMIFS('Time-based'!$H32:$BE32,'Time-based'!$H$6:$BE$6,"&gt;"&amp;Z$16,'Time-based'!$H$6:$BE$6,"&lt;="&amp;AA$16)</f>
        <v>0</v>
      </c>
      <c r="AB275" s="26">
        <f>SUMIFS('Time-based'!$H32:$BE32,'Time-based'!$H$6:$BE$6,"&gt;"&amp;AA$16,'Time-based'!$H$6:$BE$6,"&lt;="&amp;AB$16)</f>
        <v>0</v>
      </c>
      <c r="AC275" s="26">
        <f>SUMIFS('Time-based'!$H32:$BE32,'Time-based'!$H$6:$BE$6,"&gt;"&amp;AB$16,'Time-based'!$H$6:$BE$6,"&lt;="&amp;AC$16)</f>
        <v>0</v>
      </c>
      <c r="AD275" s="26">
        <f>SUMIFS('Time-based'!$H32:$BE32,'Time-based'!$H$6:$BE$6,"&gt;"&amp;AC$16,'Time-based'!$H$6:$BE$6,"&lt;="&amp;AD$16)</f>
        <v>0</v>
      </c>
      <c r="AE275" s="26">
        <f>SUMIFS('Time-based'!$H32:$BE32,'Time-based'!$H$6:$BE$6,"&gt;"&amp;AD$16,'Time-based'!$H$6:$BE$6,"&lt;="&amp;AE$16)</f>
        <v>0</v>
      </c>
      <c r="AF275" s="26">
        <f>SUMIFS('Time-based'!$H32:$BE32,'Time-based'!$H$6:$BE$6,"&gt;"&amp;AE$16,'Time-based'!$H$6:$BE$6,"&lt;="&amp;AF$16)</f>
        <v>0</v>
      </c>
      <c r="AG275" s="26">
        <f>SUMIFS('Time-based'!$H32:$BE32,'Time-based'!$H$6:$BE$6,"&gt;"&amp;AF$16,'Time-based'!$H$6:$BE$6,"&lt;="&amp;AG$16)</f>
        <v>0</v>
      </c>
      <c r="AH275" s="26">
        <f>SUMIFS('Time-based'!$H32:$BE32,'Time-based'!$H$6:$BE$6,"&gt;"&amp;AG$16,'Time-based'!$H$6:$BE$6,"&lt;="&amp;AH$16)</f>
        <v>0</v>
      </c>
      <c r="AI275" s="26">
        <f>SUMIFS('Time-based'!$H32:$BE32,'Time-based'!$H$6:$BE$6,"&gt;"&amp;AH$16,'Time-based'!$H$6:$BE$6,"&lt;="&amp;AI$16)</f>
        <v>0</v>
      </c>
      <c r="AJ275" s="26">
        <f>SUMIFS('Time-based'!$H32:$BE32,'Time-based'!$H$6:$BE$6,"&gt;"&amp;AI$16,'Time-based'!$H$6:$BE$6,"&lt;="&amp;AJ$16)</f>
        <v>0</v>
      </c>
      <c r="AK275" s="26">
        <f>SUMIFS('Time-based'!$H32:$BE32,'Time-based'!$H$6:$BE$6,"&gt;"&amp;AJ$16,'Time-based'!$H$6:$BE$6,"&lt;="&amp;AK$16)</f>
        <v>0</v>
      </c>
      <c r="AL275" s="26">
        <f>SUMIFS('Time-based'!$H32:$BE32,'Time-based'!$H$6:$BE$6,"&gt;"&amp;AK$16,'Time-based'!$H$6:$BE$6,"&lt;="&amp;AL$16)</f>
        <v>0</v>
      </c>
      <c r="AM275" s="26">
        <f>SUMIFS('Time-based'!$H32:$BE32,'Time-based'!$H$6:$BE$6,"&gt;"&amp;AL$16,'Time-based'!$H$6:$BE$6,"&lt;="&amp;AM$16)</f>
        <v>0</v>
      </c>
      <c r="AN275" s="26">
        <f>SUMIFS('Time-based'!$H32:$BE32,'Time-based'!$H$6:$BE$6,"&gt;"&amp;AM$16,'Time-based'!$H$6:$BE$6,"&lt;="&amp;AN$16)</f>
        <v>0</v>
      </c>
      <c r="AO275" s="26">
        <f>SUMIFS('Time-based'!$H32:$BE32,'Time-based'!$H$6:$BE$6,"&gt;"&amp;AN$16,'Time-based'!$H$6:$BE$6,"&lt;="&amp;AO$16)</f>
        <v>0</v>
      </c>
      <c r="AP275" s="26">
        <f>SUMIFS('Time-based'!$H32:$BE32,'Time-based'!$H$6:$BE$6,"&gt;"&amp;AO$16,'Time-based'!$H$6:$BE$6,"&lt;="&amp;AP$16)</f>
        <v>0</v>
      </c>
      <c r="AQ275" s="26">
        <f>SUMIFS('Time-based'!$H32:$BE32,'Time-based'!$H$6:$BE$6,"&gt;"&amp;AP$16,'Time-based'!$H$6:$BE$6,"&lt;="&amp;AQ$16)</f>
        <v>0</v>
      </c>
      <c r="AR275" s="26">
        <f>SUMIFS('Time-based'!$H32:$BE32,'Time-based'!$H$6:$BE$6,"&gt;"&amp;AQ$16,'Time-based'!$H$6:$BE$6,"&lt;="&amp;AR$16)</f>
        <v>0</v>
      </c>
      <c r="AS275" s="26">
        <f>SUMIFS('Time-based'!$H32:$BE32,'Time-based'!$H$6:$BE$6,"&gt;"&amp;AR$16,'Time-based'!$H$6:$BE$6,"&lt;="&amp;AS$16)</f>
        <v>0</v>
      </c>
      <c r="AT275" s="26">
        <f>SUMIFS('Time-based'!$H32:$BE32,'Time-based'!$H$6:$BE$6,"&gt;"&amp;AS$16,'Time-based'!$H$6:$BE$6,"&lt;="&amp;AT$16)</f>
        <v>0</v>
      </c>
      <c r="AU275" s="26">
        <f>SUMIFS('Time-based'!$H32:$BE32,'Time-based'!$H$6:$BE$6,"&gt;"&amp;AT$16,'Time-based'!$H$6:$BE$6,"&lt;="&amp;AU$16)</f>
        <v>0</v>
      </c>
      <c r="AV275" s="26">
        <f>SUMIFS('Time-based'!$H32:$BE32,'Time-based'!$H$6:$BE$6,"&gt;"&amp;AU$16,'Time-based'!$H$6:$BE$6,"&lt;="&amp;AV$16)</f>
        <v>0</v>
      </c>
      <c r="AW275" s="26">
        <f>SUMIFS('Time-based'!$H32:$BE32,'Time-based'!$H$6:$BE$6,"&gt;"&amp;AV$16,'Time-based'!$H$6:$BE$6,"&lt;="&amp;AW$16)</f>
        <v>0</v>
      </c>
      <c r="AX275" s="26">
        <f>SUMIFS('Time-based'!$H32:$BE32,'Time-based'!$H$6:$BE$6,"&gt;"&amp;AW$16,'Time-based'!$H$6:$BE$6,"&lt;="&amp;AX$16)</f>
        <v>0</v>
      </c>
      <c r="AY275" s="26">
        <f>SUMIFS('Time-based'!$H32:$BE32,'Time-based'!$H$6:$BE$6,"&gt;"&amp;AX$16,'Time-based'!$H$6:$BE$6,"&lt;="&amp;AY$16)</f>
        <v>0</v>
      </c>
      <c r="AZ275" s="26">
        <f>SUMIFS('Time-based'!$H32:$BE32,'Time-based'!$H$6:$BE$6,"&gt;"&amp;AY$16,'Time-based'!$H$6:$BE$6,"&lt;="&amp;AZ$16)</f>
        <v>0</v>
      </c>
      <c r="BA275" s="26">
        <f>SUMIFS('Time-based'!$H32:$BE32,'Time-based'!$H$6:$BE$6,"&gt;"&amp;AZ$16,'Time-based'!$H$6:$BE$6,"&lt;="&amp;BA$16)</f>
        <v>0</v>
      </c>
      <c r="BB275" s="26">
        <f>SUMIFS('Time-based'!$H32:$BE32,'Time-based'!$H$6:$BE$6,"&gt;"&amp;BA$16,'Time-based'!$H$6:$BE$6,"&lt;="&amp;BB$16)</f>
        <v>0</v>
      </c>
      <c r="BC275" s="26">
        <f>SUMIFS('Time-based'!$H32:$BE32,'Time-based'!$H$6:$BE$6,"&gt;"&amp;BB$16,'Time-based'!$H$6:$BE$6,"&lt;="&amp;BC$16)</f>
        <v>0</v>
      </c>
      <c r="BD275" s="26">
        <f>SUMIFS('Time-based'!$H32:$BE32,'Time-based'!$H$6:$BE$6,"&gt;"&amp;BC$16,'Time-based'!$H$6:$BE$6,"&lt;="&amp;BD$16)</f>
        <v>0</v>
      </c>
      <c r="BE275" s="26">
        <f>SUMIFS('Time-based'!$H32:$BE32,'Time-based'!$H$6:$BE$6,"&gt;"&amp;BD$16,'Time-based'!$H$6:$BE$6,"&lt;="&amp;BE$16)</f>
        <v>0</v>
      </c>
      <c r="BF275" s="26">
        <f>SUMIFS('Time-based'!$H32:$BE32,'Time-based'!$H$6:$BE$6,"&gt;"&amp;BE$16,'Time-based'!$H$6:$BE$6,"&lt;="&amp;BF$16)</f>
        <v>0</v>
      </c>
      <c r="BG275" s="26">
        <f>SUMIFS('Time-based'!$H32:$BE32,'Time-based'!$H$6:$BE$6,"&gt;"&amp;BF$16,'Time-based'!$H$6:$BE$6,"&lt;="&amp;BG$16)</f>
        <v>0</v>
      </c>
      <c r="BH275" s="26">
        <f>SUMIFS('Time-based'!$H32:$BE32,'Time-based'!$H$6:$BE$6,"&gt;"&amp;BG$16,'Time-based'!$H$6:$BE$6,"&lt;="&amp;BH$16)</f>
        <v>0</v>
      </c>
      <c r="BI275" s="26">
        <f>SUMIFS('Time-based'!$H32:$BE32,'Time-based'!$H$6:$BE$6,"&gt;"&amp;BH$16,'Time-based'!$H$6:$BE$6,"&lt;="&amp;BI$16)</f>
        <v>0</v>
      </c>
      <c r="BJ275" s="26">
        <f>SUMIFS('Time-based'!$H32:$BE32,'Time-based'!$H$6:$BE$6,"&gt;"&amp;BI$16,'Time-based'!$H$6:$BE$6,"&lt;="&amp;BJ$16)</f>
        <v>0</v>
      </c>
      <c r="BK275" s="26">
        <f>SUMIFS('Time-based'!$H32:$BE32,'Time-based'!$H$6:$BE$6,"&gt;"&amp;BJ$16,'Time-based'!$H$6:$BE$6,"&lt;="&amp;BK$16)</f>
        <v>0</v>
      </c>
      <c r="BL275" s="26">
        <f>SUMIFS('Time-based'!$H32:$BE32,'Time-based'!$H$6:$BE$6,"&gt;"&amp;BK$16,'Time-based'!$H$6:$BE$6,"&lt;="&amp;BL$16)</f>
        <v>0</v>
      </c>
      <c r="BM275" s="26">
        <f>SUMIFS('Time-based'!$H32:$BE32,'Time-based'!$H$6:$BE$6,"&gt;"&amp;BL$16,'Time-based'!$H$6:$BE$6,"&lt;="&amp;BM$16)</f>
        <v>0</v>
      </c>
      <c r="BN275" s="26">
        <f>SUMIFS('Time-based'!$H32:$BE32,'Time-based'!$H$6:$BE$6,"&gt;"&amp;BM$16,'Time-based'!$H$6:$BE$6,"&lt;="&amp;BN$16)</f>
        <v>0</v>
      </c>
      <c r="BO275" s="26">
        <f>SUMIFS('Time-based'!$H32:$BE32,'Time-based'!$H$6:$BE$6,"&gt;"&amp;BN$16,'Time-based'!$H$6:$BE$6,"&lt;="&amp;BO$16)</f>
        <v>0</v>
      </c>
      <c r="BP275" s="26">
        <f>SUMIFS('Time-based'!$H32:$BE32,'Time-based'!$H$6:$BE$6,"&gt;"&amp;BO$16,'Time-based'!$H$6:$BE$6,"&lt;="&amp;BP$16)</f>
        <v>0</v>
      </c>
      <c r="BQ275" s="26">
        <f>SUMIFS('Time-based'!$H32:$BE32,'Time-based'!$H$6:$BE$6,"&gt;"&amp;BP$16,'Time-based'!$H$6:$BE$6,"&lt;="&amp;BQ$16)</f>
        <v>0</v>
      </c>
      <c r="BR275" s="26">
        <f>SUMIFS('Time-based'!$H32:$BE32,'Time-based'!$H$6:$BE$6,"&gt;"&amp;BQ$16,'Time-based'!$H$6:$BE$6,"&lt;="&amp;BR$16)</f>
        <v>0</v>
      </c>
      <c r="BS275" s="26">
        <f>SUMIFS('Time-based'!$H32:$BE32,'Time-based'!$H$6:$BE$6,"&gt;"&amp;BR$16,'Time-based'!$H$6:$BE$6,"&lt;="&amp;BS$16)</f>
        <v>0</v>
      </c>
      <c r="BT275" s="26">
        <f>SUMIFS('Time-based'!$H32:$BE32,'Time-based'!$H$6:$BE$6,"&gt;"&amp;BS$16,'Time-based'!$H$6:$BE$6,"&lt;="&amp;BT$16)</f>
        <v>0</v>
      </c>
      <c r="BU275" s="26">
        <f>SUMIFS('Time-based'!$H32:$BE32,'Time-based'!$H$6:$BE$6,"&gt;"&amp;BT$16,'Time-based'!$H$6:$BE$6,"&lt;="&amp;BU$16)</f>
        <v>0</v>
      </c>
      <c r="BV275" s="26">
        <f>SUMIFS('Time-based'!$H32:$BE32,'Time-based'!$H$6:$BE$6,"&gt;"&amp;BU$16,'Time-based'!$H$6:$BE$6,"&lt;="&amp;BV$16)</f>
        <v>0</v>
      </c>
      <c r="BW275" s="26">
        <f>SUMIFS('Time-based'!$H32:$BE32,'Time-based'!$H$6:$BE$6,"&gt;"&amp;BV$16,'Time-based'!$H$6:$BE$6,"&lt;="&amp;BW$16)</f>
        <v>0</v>
      </c>
      <c r="BX275" s="26">
        <f>SUMIFS('Time-based'!$H32:$BE32,'Time-based'!$H$6:$BE$6,"&gt;"&amp;BW$16,'Time-based'!$H$6:$BE$6,"&lt;="&amp;BX$16)</f>
        <v>0</v>
      </c>
      <c r="BY275" s="26">
        <f>SUMIFS('Time-based'!$H32:$BE32,'Time-based'!$H$6:$BE$6,"&gt;"&amp;BX$16,'Time-based'!$H$6:$BE$6,"&lt;="&amp;BY$16)</f>
        <v>0</v>
      </c>
      <c r="BZ275" s="26">
        <f>SUMIFS('Time-based'!$H32:$BE32,'Time-based'!$H$6:$BE$6,"&gt;"&amp;BY$16,'Time-based'!$H$6:$BE$6,"&lt;="&amp;BZ$16)</f>
        <v>0</v>
      </c>
      <c r="CA275" s="26">
        <f>SUMIFS('Time-based'!$H32:$BE32,'Time-based'!$H$6:$BE$6,"&gt;"&amp;BZ$16,'Time-based'!$H$6:$BE$6,"&lt;="&amp;CA$16)</f>
        <v>0</v>
      </c>
      <c r="CB275" s="26">
        <f>SUMIFS('Time-based'!$H32:$BE32,'Time-based'!$H$6:$BE$6,"&gt;"&amp;CA$16,'Time-based'!$H$6:$BE$6,"&lt;="&amp;CB$16)</f>
        <v>0</v>
      </c>
      <c r="CC275" s="26">
        <f>SUMIFS('Time-based'!$H32:$BE32,'Time-based'!$H$6:$BE$6,"&gt;"&amp;CB$16,'Time-based'!$H$6:$BE$6,"&lt;="&amp;CC$16)</f>
        <v>0</v>
      </c>
      <c r="CD275" s="26">
        <f>SUMIFS('Time-based'!$H32:$BE32,'Time-based'!$H$6:$BE$6,"&gt;"&amp;CC$16,'Time-based'!$H$6:$BE$6,"&lt;="&amp;CD$16)</f>
        <v>0</v>
      </c>
      <c r="CE275" s="26">
        <f>SUMIFS('Time-based'!$H32:$BE32,'Time-based'!$H$6:$BE$6,"&gt;"&amp;CD$16,'Time-based'!$H$6:$BE$6,"&lt;="&amp;CE$16)</f>
        <v>0</v>
      </c>
      <c r="CF275" s="26">
        <f>SUMIFS('Time-based'!$H32:$BE32,'Time-based'!$H$6:$BE$6,"&gt;"&amp;CE$16,'Time-based'!$H$6:$BE$6,"&lt;="&amp;CF$16)</f>
        <v>0</v>
      </c>
      <c r="CG275" s="26">
        <f>SUMIFS('Time-based'!$H32:$BE32,'Time-based'!$H$6:$BE$6,"&gt;"&amp;CF$16,'Time-based'!$H$6:$BE$6,"&lt;="&amp;CG$16)</f>
        <v>0</v>
      </c>
      <c r="CH275" s="26">
        <f>SUMIFS('Time-based'!$H32:$BE32,'Time-based'!$H$6:$BE$6,"&gt;"&amp;CG$16,'Time-based'!$H$6:$BE$6,"&lt;="&amp;CH$16)</f>
        <v>0</v>
      </c>
      <c r="CI275" s="26">
        <f>SUMIFS('Time-based'!$H32:$BE32,'Time-based'!$H$6:$BE$6,"&gt;"&amp;CH$16,'Time-based'!$H$6:$BE$6,"&lt;="&amp;CI$16)</f>
        <v>0</v>
      </c>
      <c r="CJ275" s="26">
        <f>SUMIFS('Time-based'!$H32:$BE32,'Time-based'!$H$6:$BE$6,"&gt;"&amp;CI$16,'Time-based'!$H$6:$BE$6,"&lt;="&amp;CJ$16)</f>
        <v>0</v>
      </c>
      <c r="CK275" s="26">
        <f>SUMIFS('Time-based'!$H32:$BE32,'Time-based'!$H$6:$BE$6,"&gt;"&amp;CJ$16,'Time-based'!$H$6:$BE$6,"&lt;="&amp;CK$16)</f>
        <v>0</v>
      </c>
      <c r="CL275" s="26">
        <f>SUMIFS('Time-based'!$H32:$BE32,'Time-based'!$H$6:$BE$6,"&gt;"&amp;CK$16,'Time-based'!$H$6:$BE$6,"&lt;="&amp;CL$16)</f>
        <v>0</v>
      </c>
      <c r="CM275" s="26">
        <f>SUMIFS('Time-based'!$H32:$BE32,'Time-based'!$H$6:$BE$6,"&gt;"&amp;CL$16,'Time-based'!$H$6:$BE$6,"&lt;="&amp;CM$16)</f>
        <v>0</v>
      </c>
      <c r="CN275" s="26">
        <f>SUMIFS('Time-based'!$H32:$BE32,'Time-based'!$H$6:$BE$6,"&gt;"&amp;CM$16,'Time-based'!$H$6:$BE$6,"&lt;="&amp;CN$16)</f>
        <v>0</v>
      </c>
      <c r="CO275" s="26">
        <f>SUMIFS('Time-based'!$H32:$BE32,'Time-based'!$H$6:$BE$6,"&gt;"&amp;CN$16,'Time-based'!$H$6:$BE$6,"&lt;="&amp;CO$16)</f>
        <v>0</v>
      </c>
      <c r="CP275" s="26">
        <f>SUMIFS('Time-based'!$H32:$BE32,'Time-based'!$H$6:$BE$6,"&gt;"&amp;CO$16,'Time-based'!$H$6:$BE$6,"&lt;="&amp;CP$16)</f>
        <v>0</v>
      </c>
      <c r="CQ275" s="26">
        <f>SUMIFS('Time-based'!$H32:$BE32,'Time-based'!$H$6:$BE$6,"&gt;"&amp;CP$16,'Time-based'!$H$6:$BE$6,"&lt;="&amp;CQ$16)</f>
        <v>0</v>
      </c>
      <c r="CR275" s="26">
        <f>SUMIFS('Time-based'!$H32:$BE32,'Time-based'!$H$6:$BE$6,"&gt;"&amp;CQ$16,'Time-based'!$H$6:$BE$6,"&lt;="&amp;CR$16)</f>
        <v>0</v>
      </c>
      <c r="CS275" s="26">
        <f>SUMIFS('Time-based'!$H32:$BE32,'Time-based'!$H$6:$BE$6,"&gt;"&amp;CR$16,'Time-based'!$H$6:$BE$6,"&lt;="&amp;CS$16)</f>
        <v>0</v>
      </c>
      <c r="CT275" s="26">
        <f>SUMIFS('Time-based'!$H32:$BE32,'Time-based'!$H$6:$BE$6,"&gt;"&amp;CS$16,'Time-based'!$H$6:$BE$6,"&lt;="&amp;CT$16)</f>
        <v>0</v>
      </c>
      <c r="CU275" s="26">
        <f>SUMIFS('Time-based'!$H32:$BE32,'Time-based'!$H$6:$BE$6,"&gt;"&amp;CT$16,'Time-based'!$H$6:$BE$6,"&lt;="&amp;CU$16)</f>
        <v>0</v>
      </c>
      <c r="CV275" s="26">
        <f>SUMIFS('Time-based'!$H32:$BE32,'Time-based'!$H$6:$BE$6,"&gt;"&amp;CU$16,'Time-based'!$H$6:$BE$6,"&lt;="&amp;CV$16)</f>
        <v>0</v>
      </c>
      <c r="CW275" s="26">
        <f>SUMIFS('Time-based'!$H32:$BE32,'Time-based'!$H$6:$BE$6,"&gt;"&amp;CV$16,'Time-based'!$H$6:$BE$6,"&lt;="&amp;CW$16)</f>
        <v>0</v>
      </c>
      <c r="CX275" s="26">
        <f>SUMIFS('Time-based'!$H32:$BE32,'Time-based'!$H$6:$BE$6,"&gt;"&amp;CW$16,'Time-based'!$H$6:$BE$6,"&lt;="&amp;CX$16)</f>
        <v>0</v>
      </c>
      <c r="CY275" s="26">
        <f>SUMIFS('Time-based'!$H32:$BE32,'Time-based'!$H$6:$BE$6,"&gt;"&amp;CX$16,'Time-based'!$H$6:$BE$6,"&lt;="&amp;CY$16)</f>
        <v>0</v>
      </c>
      <c r="CZ275" s="26">
        <f>SUMIFS('Time-based'!$H32:$BE32,'Time-based'!$H$6:$BE$6,"&gt;"&amp;CY$16,'Time-based'!$H$6:$BE$6,"&lt;="&amp;CZ$16)</f>
        <v>0</v>
      </c>
      <c r="DA275" s="26">
        <f>SUMIFS('Time-based'!$H32:$BE32,'Time-based'!$H$6:$BE$6,"&gt;"&amp;CZ$16,'Time-based'!$H$6:$BE$6,"&lt;="&amp;DA$16)</f>
        <v>0</v>
      </c>
      <c r="DB275" s="26">
        <f>SUMIFS('Time-based'!$H32:$BE32,'Time-based'!$H$6:$BE$6,"&gt;"&amp;DA$16,'Time-based'!$H$6:$BE$6,"&lt;="&amp;DB$16)</f>
        <v>0</v>
      </c>
      <c r="DC275" s="26">
        <f>SUMIFS('Time-based'!$H32:$BE32,'Time-based'!$H$6:$BE$6,"&gt;"&amp;DB$16,'Time-based'!$H$6:$BE$6,"&lt;="&amp;DC$16)</f>
        <v>0</v>
      </c>
      <c r="DD275" s="26">
        <f>SUMIFS('Time-based'!$H32:$BE32,'Time-based'!$H$6:$BE$6,"&gt;"&amp;DC$16,'Time-based'!$H$6:$BE$6,"&lt;="&amp;DD$16)</f>
        <v>0</v>
      </c>
      <c r="DE275" s="26">
        <f>SUMIFS('Time-based'!$H32:$BE32,'Time-based'!$H$6:$BE$6,"&gt;"&amp;DD$16,'Time-based'!$H$6:$BE$6,"&lt;="&amp;DE$16)</f>
        <v>0</v>
      </c>
      <c r="DF275" s="26">
        <f>SUMIFS('Time-based'!$H32:$BE32,'Time-based'!$H$6:$BE$6,"&gt;"&amp;DE$16,'Time-based'!$H$6:$BE$6,"&lt;="&amp;DF$16)</f>
        <v>0</v>
      </c>
      <c r="DG275" s="26">
        <f>SUMIFS('Time-based'!$H32:$BE32,'Time-based'!$H$6:$BE$6,"&gt;"&amp;DF$16,'Time-based'!$H$6:$BE$6,"&lt;="&amp;DG$16)</f>
        <v>0</v>
      </c>
      <c r="DH275" s="26">
        <f>SUMIFS('Time-based'!$H32:$BE32,'Time-based'!$H$6:$BE$6,"&gt;"&amp;DG$16,'Time-based'!$H$6:$BE$6,"&lt;="&amp;DH$16)</f>
        <v>0</v>
      </c>
      <c r="DI275" s="26">
        <f>SUMIFS('Time-based'!$H32:$BE32,'Time-based'!$H$6:$BE$6,"&gt;"&amp;DH$16,'Time-based'!$H$6:$BE$6,"&lt;="&amp;DI$16)</f>
        <v>0</v>
      </c>
      <c r="DJ275" s="26">
        <f>SUMIFS('Time-based'!$H32:$BE32,'Time-based'!$H$6:$BE$6,"&gt;"&amp;DI$16,'Time-based'!$H$6:$BE$6,"&lt;="&amp;DJ$16)</f>
        <v>0</v>
      </c>
      <c r="DK275" s="26">
        <f>SUMIFS('Time-based'!$H32:$BE32,'Time-based'!$H$6:$BE$6,"&gt;"&amp;DJ$16,'Time-based'!$H$6:$BE$6,"&lt;="&amp;DK$16)</f>
        <v>0</v>
      </c>
      <c r="DL275" s="26">
        <f>SUMIFS('Time-based'!$H32:$BE32,'Time-based'!$H$6:$BE$6,"&gt;"&amp;DK$16,'Time-based'!$H$6:$BE$6,"&lt;="&amp;DL$16)</f>
        <v>0</v>
      </c>
      <c r="DM275" s="26">
        <f>SUMIFS('Time-based'!$H32:$BE32,'Time-based'!$H$6:$BE$6,"&gt;"&amp;DL$16,'Time-based'!$H$6:$BE$6,"&lt;="&amp;DM$16)</f>
        <v>0</v>
      </c>
      <c r="DN275" s="26">
        <f>SUMIFS('Time-based'!$H32:$BE32,'Time-based'!$H$6:$BE$6,"&gt;"&amp;DM$16,'Time-based'!$H$6:$BE$6,"&lt;="&amp;DN$16)</f>
        <v>0</v>
      </c>
      <c r="DO275" s="26">
        <f>SUMIFS('Time-based'!$H32:$BE32,'Time-based'!$H$6:$BE$6,"&gt;"&amp;DN$16,'Time-based'!$H$6:$BE$6,"&lt;="&amp;DO$16)</f>
        <v>0</v>
      </c>
      <c r="DP275" s="26">
        <f>SUMIFS('Time-based'!$H32:$BE32,'Time-based'!$H$6:$BE$6,"&gt;"&amp;DO$16,'Time-based'!$H$6:$BE$6,"&lt;="&amp;DP$16)</f>
        <v>0</v>
      </c>
      <c r="DQ275" s="26">
        <f>SUMIFS('Time-based'!$H32:$BE32,'Time-based'!$H$6:$BE$6,"&gt;"&amp;DP$16,'Time-based'!$H$6:$BE$6,"&lt;="&amp;DQ$16)</f>
        <v>0</v>
      </c>
      <c r="DR275" s="26">
        <f>SUMIFS('Time-based'!$H32:$BE32,'Time-based'!$H$6:$BE$6,"&gt;"&amp;DQ$16,'Time-based'!$H$6:$BE$6,"&lt;="&amp;DR$16)</f>
        <v>0</v>
      </c>
      <c r="DS275" s="26">
        <f>SUMIFS('Time-based'!$H32:$BE32,'Time-based'!$H$6:$BE$6,"&gt;"&amp;DR$16,'Time-based'!$H$6:$BE$6,"&lt;="&amp;DS$16)</f>
        <v>0</v>
      </c>
      <c r="DT275" s="26">
        <f>SUMIFS('Time-based'!$H32:$BE32,'Time-based'!$H$6:$BE$6,"&gt;"&amp;DS$16,'Time-based'!$H$6:$BE$6,"&lt;="&amp;DT$16)</f>
        <v>0</v>
      </c>
      <c r="DU275" s="26">
        <f>SUMIFS('Time-based'!$H32:$BE32,'Time-based'!$H$6:$BE$6,"&gt;"&amp;DT$16,'Time-based'!$H$6:$BE$6,"&lt;="&amp;DU$16)</f>
        <v>0</v>
      </c>
      <c r="DV275" s="26">
        <f>SUMIFS('Time-based'!$H32:$BE32,'Time-based'!$H$6:$BE$6,"&gt;"&amp;DU$16,'Time-based'!$H$6:$BE$6,"&lt;="&amp;DV$16)</f>
        <v>0</v>
      </c>
      <c r="DW275" s="26">
        <f>SUMIFS('Time-based'!$H32:$BE32,'Time-based'!$H$6:$BE$6,"&gt;"&amp;DV$16,'Time-based'!$H$6:$BE$6,"&lt;="&amp;DW$16)</f>
        <v>0</v>
      </c>
      <c r="DX275" s="26">
        <f>SUMIFS('Time-based'!$H32:$BE32,'Time-based'!$H$6:$BE$6,"&gt;"&amp;DW$16,'Time-based'!$H$6:$BE$6,"&lt;="&amp;DX$16)</f>
        <v>0</v>
      </c>
      <c r="DY275" s="26">
        <f>SUMIFS('Time-based'!$H32:$BE32,'Time-based'!$H$6:$BE$6,"&gt;"&amp;DX$16,'Time-based'!$H$6:$BE$6,"&lt;="&amp;DY$16)</f>
        <v>0</v>
      </c>
      <c r="DZ275" s="26">
        <f>SUMIFS('Time-based'!$H32:$BE32,'Time-based'!$H$6:$BE$6,"&gt;"&amp;DY$16,'Time-based'!$H$6:$BE$6,"&lt;="&amp;DZ$16)</f>
        <v>0</v>
      </c>
      <c r="EA275" s="26">
        <f>SUMIFS('Time-based'!$H32:$BE32,'Time-based'!$H$6:$BE$6,"&gt;"&amp;DZ$16,'Time-based'!$H$6:$BE$6,"&lt;="&amp;EA$16)</f>
        <v>0</v>
      </c>
      <c r="EB275" s="26">
        <f>SUMIFS('Time-based'!$H32:$BE32,'Time-based'!$H$6:$BE$6,"&gt;"&amp;EA$16,'Time-based'!$H$6:$BE$6,"&lt;="&amp;EB$16)</f>
        <v>0</v>
      </c>
      <c r="EC275" s="26">
        <f>SUMIFS('Time-based'!$H32:$BE32,'Time-based'!$H$6:$BE$6,"&gt;"&amp;EB$16,'Time-based'!$H$6:$BE$6,"&lt;="&amp;EC$16)</f>
        <v>0</v>
      </c>
      <c r="ED275" s="26">
        <f>SUMIFS('Time-based'!$H32:$BE32,'Time-based'!$H$6:$BE$6,"&gt;"&amp;EC$16,'Time-based'!$H$6:$BE$6,"&lt;="&amp;ED$16)</f>
        <v>0</v>
      </c>
      <c r="EE275" s="26">
        <f>SUMIFS('Time-based'!$H32:$BE32,'Time-based'!$H$6:$BE$6,"&gt;"&amp;ED$16,'Time-based'!$H$6:$BE$6,"&lt;="&amp;EE$16)</f>
        <v>0</v>
      </c>
      <c r="EF275" s="26">
        <f>SUMIFS('Time-based'!$H32:$BE32,'Time-based'!$H$6:$BE$6,"&gt;"&amp;EE$16,'Time-based'!$H$6:$BE$6,"&lt;="&amp;EF$16)</f>
        <v>0</v>
      </c>
      <c r="EG275" s="26">
        <f>SUMIFS('Time-based'!$H32:$BE32,'Time-based'!$H$6:$BE$6,"&gt;"&amp;EF$16,'Time-based'!$H$6:$BE$6,"&lt;="&amp;EG$16)</f>
        <v>0</v>
      </c>
      <c r="EH275" s="26">
        <f>SUMIFS('Time-based'!$H32:$BE32,'Time-based'!$H$6:$BE$6,"&gt;"&amp;EG$16,'Time-based'!$H$6:$BE$6,"&lt;="&amp;EH$16)</f>
        <v>0</v>
      </c>
      <c r="EI275" s="26">
        <f>SUMIFS('Time-based'!$H32:$BE32,'Time-based'!$H$6:$BE$6,"&gt;"&amp;EH$16,'Time-based'!$H$6:$BE$6,"&lt;="&amp;EI$16)</f>
        <v>0</v>
      </c>
      <c r="EJ275" s="26">
        <f>SUMIFS('Time-based'!$H32:$BE32,'Time-based'!$H$6:$BE$6,"&gt;"&amp;EI$16,'Time-based'!$H$6:$BE$6,"&lt;="&amp;EJ$16)</f>
        <v>0</v>
      </c>
      <c r="EK275" s="26">
        <f>SUMIFS('Time-based'!$H32:$BE32,'Time-based'!$H$6:$BE$6,"&gt;"&amp;EJ$16,'Time-based'!$H$6:$BE$6,"&lt;="&amp;EK$16)</f>
        <v>0</v>
      </c>
      <c r="EL275" s="26">
        <f>SUMIFS('Time-based'!$H32:$BE32,'Time-based'!$H$6:$BE$6,"&gt;"&amp;EK$16,'Time-based'!$H$6:$BE$6,"&lt;="&amp;EL$16)</f>
        <v>0</v>
      </c>
      <c r="EM275" s="26">
        <f>SUMIFS('Time-based'!$H32:$BE32,'Time-based'!$H$6:$BE$6,"&gt;"&amp;EL$16,'Time-based'!$H$6:$BE$6,"&lt;="&amp;EM$16)</f>
        <v>0</v>
      </c>
      <c r="EN275" s="26">
        <f>SUMIFS('Time-based'!$H32:$BE32,'Time-based'!$H$6:$BE$6,"&gt;"&amp;EM$16,'Time-based'!$H$6:$BE$6,"&lt;="&amp;EN$16)</f>
        <v>0</v>
      </c>
      <c r="EO275" s="26">
        <f>SUMIFS('Time-based'!$H32:$BE32,'Time-based'!$H$6:$BE$6,"&gt;"&amp;EN$16,'Time-based'!$H$6:$BE$6,"&lt;="&amp;EO$16)</f>
        <v>0</v>
      </c>
      <c r="EP275" s="26">
        <f>SUMIFS('Time-based'!$H32:$BE32,'Time-based'!$H$6:$BE$6,"&gt;"&amp;EO$16,'Time-based'!$H$6:$BE$6,"&lt;="&amp;EP$16)</f>
        <v>0</v>
      </c>
      <c r="EQ275" s="26">
        <f>SUMIFS('Time-based'!$H32:$BE32,'Time-based'!$H$6:$BE$6,"&gt;"&amp;EP$16,'Time-based'!$H$6:$BE$6,"&lt;="&amp;EQ$16)</f>
        <v>0</v>
      </c>
      <c r="ER275" s="26">
        <f>SUMIFS('Time-based'!$H32:$BE32,'Time-based'!$H$6:$BE$6,"&gt;"&amp;EQ$16,'Time-based'!$H$6:$BE$6,"&lt;="&amp;ER$16)</f>
        <v>0</v>
      </c>
      <c r="ES275" s="26">
        <f>SUMIFS('Time-based'!$H32:$BE32,'Time-based'!$H$6:$BE$6,"&gt;"&amp;ER$16,'Time-based'!$H$6:$BE$6,"&lt;="&amp;ES$16)</f>
        <v>0</v>
      </c>
      <c r="ET275" s="26">
        <f>SUMIFS('Time-based'!$H32:$BE32,'Time-based'!$H$6:$BE$6,"&gt;"&amp;ES$16,'Time-based'!$H$6:$BE$6,"&lt;="&amp;ET$16)</f>
        <v>0</v>
      </c>
      <c r="EU275" s="26">
        <f>SUMIFS('Time-based'!$H32:$BE32,'Time-based'!$H$6:$BE$6,"&gt;"&amp;ET$16,'Time-based'!$H$6:$BE$6,"&lt;="&amp;EU$16)</f>
        <v>0</v>
      </c>
      <c r="EV275" s="26">
        <f>SUMIFS('Time-based'!$H32:$BE32,'Time-based'!$H$6:$BE$6,"&gt;"&amp;EU$16,'Time-based'!$H$6:$BE$6,"&lt;="&amp;EV$16)</f>
        <v>0</v>
      </c>
      <c r="EW275" s="26">
        <f>SUMIFS('Time-based'!$H32:$BE32,'Time-based'!$H$6:$BE$6,"&gt;"&amp;EV$16,'Time-based'!$H$6:$BE$6,"&lt;="&amp;EW$16)</f>
        <v>0</v>
      </c>
      <c r="EX275" s="26">
        <f>SUMIFS('Time-based'!$H32:$BE32,'Time-based'!$H$6:$BE$6,"&gt;"&amp;EW$16,'Time-based'!$H$6:$BE$6,"&lt;="&amp;EX$16)</f>
        <v>0</v>
      </c>
      <c r="EY275" s="26">
        <f>SUMIFS('Time-based'!$H32:$BE32,'Time-based'!$H$6:$BE$6,"&gt;"&amp;EX$16,'Time-based'!$H$6:$BE$6,"&lt;="&amp;EY$16)</f>
        <v>0</v>
      </c>
      <c r="EZ275" s="26">
        <f>SUMIFS('Time-based'!$H32:$BE32,'Time-based'!$H$6:$BE$6,"&gt;"&amp;EY$16,'Time-based'!$H$6:$BE$6,"&lt;="&amp;EZ$16)</f>
        <v>0</v>
      </c>
      <c r="FA275" s="26">
        <f>SUMIFS('Time-based'!$H32:$BE32,'Time-based'!$H$6:$BE$6,"&gt;"&amp;EZ$16,'Time-based'!$H$6:$BE$6,"&lt;="&amp;FA$16)</f>
        <v>0</v>
      </c>
      <c r="FB275" s="26">
        <f>SUMIFS('Time-based'!$H32:$BE32,'Time-based'!$H$6:$BE$6,"&gt;"&amp;FA$16,'Time-based'!$H$6:$BE$6,"&lt;="&amp;FB$16)</f>
        <v>0</v>
      </c>
      <c r="FC275" s="26">
        <f>SUMIFS('Time-based'!$H32:$BE32,'Time-based'!$H$6:$BE$6,"&gt;"&amp;FB$16,'Time-based'!$H$6:$BE$6,"&lt;="&amp;FC$16)</f>
        <v>0</v>
      </c>
      <c r="FD275" s="26">
        <f>SUMIFS('Time-based'!$H32:$BE32,'Time-based'!$H$6:$BE$6,"&gt;"&amp;FC$16,'Time-based'!$H$6:$BE$6,"&lt;="&amp;FD$16)</f>
        <v>0</v>
      </c>
      <c r="FE275" s="26">
        <f>SUMIFS('Time-based'!$H32:$BE32,'Time-based'!$H$6:$BE$6,"&gt;"&amp;FD$16,'Time-based'!$H$6:$BE$6,"&lt;="&amp;FE$16)</f>
        <v>0</v>
      </c>
      <c r="FF275" s="26">
        <f>SUMIFS('Time-based'!$H32:$BE32,'Time-based'!$H$6:$BE$6,"&gt;"&amp;FE$16,'Time-based'!$H$6:$BE$6,"&lt;="&amp;FF$16)</f>
        <v>0</v>
      </c>
      <c r="FG275" s="26">
        <f>SUMIFS('Time-based'!$H32:$BE32,'Time-based'!$H$6:$BE$6,"&gt;"&amp;FF$16,'Time-based'!$H$6:$BE$6,"&lt;="&amp;FG$16)</f>
        <v>0</v>
      </c>
      <c r="FH275" s="26">
        <f>SUMIFS('Time-based'!$H32:$BE32,'Time-based'!$H$6:$BE$6,"&gt;"&amp;FG$16,'Time-based'!$H$6:$BE$6,"&lt;="&amp;FH$16)</f>
        <v>0</v>
      </c>
      <c r="FI275" s="26">
        <f>SUMIFS('Time-based'!$H32:$BE32,'Time-based'!$H$6:$BE$6,"&gt;"&amp;FH$16,'Time-based'!$H$6:$BE$6,"&lt;="&amp;FI$16)</f>
        <v>0</v>
      </c>
      <c r="FJ275" s="26">
        <f>SUMIFS('Time-based'!$H32:$BE32,'Time-based'!$H$6:$BE$6,"&gt;"&amp;FI$16,'Time-based'!$H$6:$BE$6,"&lt;="&amp;FJ$16)</f>
        <v>0</v>
      </c>
      <c r="FK275" s="26">
        <f>SUMIFS('Time-based'!$H32:$BE32,'Time-based'!$H$6:$BE$6,"&gt;"&amp;FJ$16,'Time-based'!$H$6:$BE$6,"&lt;="&amp;FK$16)</f>
        <v>0</v>
      </c>
      <c r="FL275" s="26">
        <f>SUMIFS('Time-based'!$H32:$BE32,'Time-based'!$H$6:$BE$6,"&gt;"&amp;FK$16,'Time-based'!$H$6:$BE$6,"&lt;="&amp;FL$16)</f>
        <v>0</v>
      </c>
      <c r="FM275" s="26">
        <f>SUMIFS('Time-based'!$H32:$BE32,'Time-based'!$H$6:$BE$6,"&gt;"&amp;FL$16,'Time-based'!$H$6:$BE$6,"&lt;="&amp;FM$16)</f>
        <v>0</v>
      </c>
      <c r="FN275" s="26">
        <f>SUMIFS('Time-based'!$H32:$BE32,'Time-based'!$H$6:$BE$6,"&gt;"&amp;FM$16,'Time-based'!$H$6:$BE$6,"&lt;="&amp;FN$16)</f>
        <v>0</v>
      </c>
      <c r="FO275" s="26">
        <f>SUMIFS('Time-based'!$H32:$BE32,'Time-based'!$H$6:$BE$6,"&gt;"&amp;FN$16,'Time-based'!$H$6:$BE$6,"&lt;="&amp;FO$16)</f>
        <v>0</v>
      </c>
      <c r="FP275" s="26">
        <f>SUMIFS('Time-based'!$H32:$BE32,'Time-based'!$H$6:$BE$6,"&gt;"&amp;FO$16,'Time-based'!$H$6:$BE$6,"&lt;="&amp;FP$16)</f>
        <v>0</v>
      </c>
      <c r="FQ275" s="26">
        <f>SUMIFS('Time-based'!$H32:$BE32,'Time-based'!$H$6:$BE$6,"&gt;"&amp;FP$16,'Time-based'!$H$6:$BE$6,"&lt;="&amp;FQ$16)</f>
        <v>0</v>
      </c>
      <c r="FR275" s="26">
        <f>SUMIFS('Time-based'!$H32:$BE32,'Time-based'!$H$6:$BE$6,"&gt;"&amp;FQ$16,'Time-based'!$H$6:$BE$6,"&lt;="&amp;FR$16)</f>
        <v>0</v>
      </c>
    </row>
    <row r="276" spans="2:174">
      <c r="C276" t="str">
        <f>Assumptions!D134</f>
        <v>Spare</v>
      </c>
      <c r="D276" s="144" t="s">
        <v>15</v>
      </c>
      <c r="I276" s="291">
        <f>SUM(J276:FR276)</f>
        <v>1</v>
      </c>
      <c r="J276" s="26">
        <f>SUMIFS('Time-based'!$H39:$BE39,'Time-based'!$H$6:$BE$6,"&gt;"&amp;I$16,'Time-based'!$H$6:$BE$6,"&lt;="&amp;J$16)</f>
        <v>0</v>
      </c>
      <c r="K276" s="26">
        <f>SUMIFS('Time-based'!$H39:$BE39,'Time-based'!$H$6:$BE$6,"&gt;"&amp;J$16,'Time-based'!$H$6:$BE$6,"&lt;="&amp;K$16)</f>
        <v>0</v>
      </c>
      <c r="L276" s="26">
        <f>SUMIFS('Time-based'!$H39:$BE39,'Time-based'!$H$6:$BE$6,"&gt;"&amp;K$16,'Time-based'!$H$6:$BE$6,"&lt;="&amp;L$16)</f>
        <v>0</v>
      </c>
      <c r="M276" s="26">
        <f>SUMIFS('Time-based'!$H39:$BE39,'Time-based'!$H$6:$BE$6,"&gt;"&amp;L$16,'Time-based'!$H$6:$BE$6,"&lt;="&amp;M$16)</f>
        <v>0</v>
      </c>
      <c r="N276" s="26">
        <f>SUMIFS('Time-based'!$H39:$BE39,'Time-based'!$H$6:$BE$6,"&gt;"&amp;M$16,'Time-based'!$H$6:$BE$6,"&lt;="&amp;N$16)</f>
        <v>0</v>
      </c>
      <c r="O276" s="26">
        <f>SUMIFS('Time-based'!$H39:$BE39,'Time-based'!$H$6:$BE$6,"&gt;"&amp;N$16,'Time-based'!$H$6:$BE$6,"&lt;="&amp;O$16)</f>
        <v>0</v>
      </c>
      <c r="P276" s="26">
        <f>SUMIFS('Time-based'!$H39:$BE39,'Time-based'!$H$6:$BE$6,"&gt;"&amp;O$16,'Time-based'!$H$6:$BE$6,"&lt;="&amp;P$16)</f>
        <v>0</v>
      </c>
      <c r="Q276" s="26">
        <f>SUMIFS('Time-based'!$H39:$BE39,'Time-based'!$H$6:$BE$6,"&gt;"&amp;P$16,'Time-based'!$H$6:$BE$6,"&lt;="&amp;Q$16)</f>
        <v>0</v>
      </c>
      <c r="R276" s="26">
        <f>SUMIFS('Time-based'!$H39:$BE39,'Time-based'!$H$6:$BE$6,"&gt;"&amp;Q$16,'Time-based'!$H$6:$BE$6,"&lt;="&amp;R$16)</f>
        <v>0</v>
      </c>
      <c r="S276" s="26">
        <f>SUMIFS('Time-based'!$H39:$BE39,'Time-based'!$H$6:$BE$6,"&gt;"&amp;R$16,'Time-based'!$H$6:$BE$6,"&lt;="&amp;S$16)</f>
        <v>0</v>
      </c>
      <c r="T276" s="26">
        <f>SUMIFS('Time-based'!$H39:$BE39,'Time-based'!$H$6:$BE$6,"&gt;"&amp;S$16,'Time-based'!$H$6:$BE$6,"&lt;="&amp;T$16)</f>
        <v>0</v>
      </c>
      <c r="U276" s="26">
        <f>SUMIFS('Time-based'!$H39:$BE39,'Time-based'!$H$6:$BE$6,"&gt;"&amp;T$16,'Time-based'!$H$6:$BE$6,"&lt;="&amp;U$16)</f>
        <v>0</v>
      </c>
      <c r="V276" s="26">
        <f>SUMIFS('Time-based'!$H39:$BE39,'Time-based'!$H$6:$BE$6,"&gt;"&amp;U$16,'Time-based'!$H$6:$BE$6,"&lt;="&amp;V$16)</f>
        <v>0</v>
      </c>
      <c r="W276" s="26">
        <f>SUMIFS('Time-based'!$H39:$BE39,'Time-based'!$H$6:$BE$6,"&gt;"&amp;V$16,'Time-based'!$H$6:$BE$6,"&lt;="&amp;W$16)</f>
        <v>0</v>
      </c>
      <c r="X276" s="26">
        <f>SUMIFS('Time-based'!$H39:$BE39,'Time-based'!$H$6:$BE$6,"&gt;"&amp;W$16,'Time-based'!$H$6:$BE$6,"&lt;="&amp;X$16)</f>
        <v>1</v>
      </c>
      <c r="Y276" s="26">
        <f>SUMIFS('Time-based'!$H39:$BE39,'Time-based'!$H$6:$BE$6,"&gt;"&amp;X$16,'Time-based'!$H$6:$BE$6,"&lt;="&amp;Y$16)</f>
        <v>0</v>
      </c>
      <c r="Z276" s="26">
        <f>SUMIFS('Time-based'!$H39:$BE39,'Time-based'!$H$6:$BE$6,"&gt;"&amp;Y$16,'Time-based'!$H$6:$BE$6,"&lt;="&amp;Z$16)</f>
        <v>0</v>
      </c>
      <c r="AA276" s="26">
        <f>SUMIFS('Time-based'!$H39:$BE39,'Time-based'!$H$6:$BE$6,"&gt;"&amp;Z$16,'Time-based'!$H$6:$BE$6,"&lt;="&amp;AA$16)</f>
        <v>0</v>
      </c>
      <c r="AB276" s="26">
        <f>SUMIFS('Time-based'!$H39:$BE39,'Time-based'!$H$6:$BE$6,"&gt;"&amp;AA$16,'Time-based'!$H$6:$BE$6,"&lt;="&amp;AB$16)</f>
        <v>0</v>
      </c>
      <c r="AC276" s="26">
        <f>SUMIFS('Time-based'!$H39:$BE39,'Time-based'!$H$6:$BE$6,"&gt;"&amp;AB$16,'Time-based'!$H$6:$BE$6,"&lt;="&amp;AC$16)</f>
        <v>0</v>
      </c>
      <c r="AD276" s="26">
        <f>SUMIFS('Time-based'!$H39:$BE39,'Time-based'!$H$6:$BE$6,"&gt;"&amp;AC$16,'Time-based'!$H$6:$BE$6,"&lt;="&amp;AD$16)</f>
        <v>0</v>
      </c>
      <c r="AE276" s="26">
        <f>SUMIFS('Time-based'!$H39:$BE39,'Time-based'!$H$6:$BE$6,"&gt;"&amp;AD$16,'Time-based'!$H$6:$BE$6,"&lt;="&amp;AE$16)</f>
        <v>0</v>
      </c>
      <c r="AF276" s="26">
        <f>SUMIFS('Time-based'!$H39:$BE39,'Time-based'!$H$6:$BE$6,"&gt;"&amp;AE$16,'Time-based'!$H$6:$BE$6,"&lt;="&amp;AF$16)</f>
        <v>0</v>
      </c>
      <c r="AG276" s="26">
        <f>SUMIFS('Time-based'!$H39:$BE39,'Time-based'!$H$6:$BE$6,"&gt;"&amp;AF$16,'Time-based'!$H$6:$BE$6,"&lt;="&amp;AG$16)</f>
        <v>0</v>
      </c>
      <c r="AH276" s="26">
        <f>SUMIFS('Time-based'!$H39:$BE39,'Time-based'!$H$6:$BE$6,"&gt;"&amp;AG$16,'Time-based'!$H$6:$BE$6,"&lt;="&amp;AH$16)</f>
        <v>0</v>
      </c>
      <c r="AI276" s="26">
        <f>SUMIFS('Time-based'!$H39:$BE39,'Time-based'!$H$6:$BE$6,"&gt;"&amp;AH$16,'Time-based'!$H$6:$BE$6,"&lt;="&amp;AI$16)</f>
        <v>0</v>
      </c>
      <c r="AJ276" s="26">
        <f>SUMIFS('Time-based'!$H39:$BE39,'Time-based'!$H$6:$BE$6,"&gt;"&amp;AI$16,'Time-based'!$H$6:$BE$6,"&lt;="&amp;AJ$16)</f>
        <v>0</v>
      </c>
      <c r="AK276" s="26">
        <f>SUMIFS('Time-based'!$H39:$BE39,'Time-based'!$H$6:$BE$6,"&gt;"&amp;AJ$16,'Time-based'!$H$6:$BE$6,"&lt;="&amp;AK$16)</f>
        <v>0</v>
      </c>
      <c r="AL276" s="26">
        <f>SUMIFS('Time-based'!$H39:$BE39,'Time-based'!$H$6:$BE$6,"&gt;"&amp;AK$16,'Time-based'!$H$6:$BE$6,"&lt;="&amp;AL$16)</f>
        <v>0</v>
      </c>
      <c r="AM276" s="26">
        <f>SUMIFS('Time-based'!$H39:$BE39,'Time-based'!$H$6:$BE$6,"&gt;"&amp;AL$16,'Time-based'!$H$6:$BE$6,"&lt;="&amp;AM$16)</f>
        <v>0</v>
      </c>
      <c r="AN276" s="26">
        <f>SUMIFS('Time-based'!$H39:$BE39,'Time-based'!$H$6:$BE$6,"&gt;"&amp;AM$16,'Time-based'!$H$6:$BE$6,"&lt;="&amp;AN$16)</f>
        <v>0</v>
      </c>
      <c r="AO276" s="26">
        <f>SUMIFS('Time-based'!$H39:$BE39,'Time-based'!$H$6:$BE$6,"&gt;"&amp;AN$16,'Time-based'!$H$6:$BE$6,"&lt;="&amp;AO$16)</f>
        <v>0</v>
      </c>
      <c r="AP276" s="26">
        <f>SUMIFS('Time-based'!$H39:$BE39,'Time-based'!$H$6:$BE$6,"&gt;"&amp;AO$16,'Time-based'!$H$6:$BE$6,"&lt;="&amp;AP$16)</f>
        <v>0</v>
      </c>
      <c r="AQ276" s="26">
        <f>SUMIFS('Time-based'!$H39:$BE39,'Time-based'!$H$6:$BE$6,"&gt;"&amp;AP$16,'Time-based'!$H$6:$BE$6,"&lt;="&amp;AQ$16)</f>
        <v>0</v>
      </c>
      <c r="AR276" s="26">
        <f>SUMIFS('Time-based'!$H39:$BE39,'Time-based'!$H$6:$BE$6,"&gt;"&amp;AQ$16,'Time-based'!$H$6:$BE$6,"&lt;="&amp;AR$16)</f>
        <v>0</v>
      </c>
      <c r="AS276" s="26">
        <f>SUMIFS('Time-based'!$H39:$BE39,'Time-based'!$H$6:$BE$6,"&gt;"&amp;AR$16,'Time-based'!$H$6:$BE$6,"&lt;="&amp;AS$16)</f>
        <v>0</v>
      </c>
      <c r="AT276" s="26">
        <f>SUMIFS('Time-based'!$H39:$BE39,'Time-based'!$H$6:$BE$6,"&gt;"&amp;AS$16,'Time-based'!$H$6:$BE$6,"&lt;="&amp;AT$16)</f>
        <v>0</v>
      </c>
      <c r="AU276" s="26">
        <f>SUMIFS('Time-based'!$H39:$BE39,'Time-based'!$H$6:$BE$6,"&gt;"&amp;AT$16,'Time-based'!$H$6:$BE$6,"&lt;="&amp;AU$16)</f>
        <v>0</v>
      </c>
      <c r="AV276" s="26">
        <f>SUMIFS('Time-based'!$H39:$BE39,'Time-based'!$H$6:$BE$6,"&gt;"&amp;AU$16,'Time-based'!$H$6:$BE$6,"&lt;="&amp;AV$16)</f>
        <v>0</v>
      </c>
      <c r="AW276" s="26">
        <f>SUMIFS('Time-based'!$H39:$BE39,'Time-based'!$H$6:$BE$6,"&gt;"&amp;AV$16,'Time-based'!$H$6:$BE$6,"&lt;="&amp;AW$16)</f>
        <v>0</v>
      </c>
      <c r="AX276" s="26">
        <f>SUMIFS('Time-based'!$H39:$BE39,'Time-based'!$H$6:$BE$6,"&gt;"&amp;AW$16,'Time-based'!$H$6:$BE$6,"&lt;="&amp;AX$16)</f>
        <v>0</v>
      </c>
      <c r="AY276" s="26">
        <f>SUMIFS('Time-based'!$H39:$BE39,'Time-based'!$H$6:$BE$6,"&gt;"&amp;AX$16,'Time-based'!$H$6:$BE$6,"&lt;="&amp;AY$16)</f>
        <v>0</v>
      </c>
      <c r="AZ276" s="26">
        <f>SUMIFS('Time-based'!$H39:$BE39,'Time-based'!$H$6:$BE$6,"&gt;"&amp;AY$16,'Time-based'!$H$6:$BE$6,"&lt;="&amp;AZ$16)</f>
        <v>0</v>
      </c>
      <c r="BA276" s="26">
        <f>SUMIFS('Time-based'!$H39:$BE39,'Time-based'!$H$6:$BE$6,"&gt;"&amp;AZ$16,'Time-based'!$H$6:$BE$6,"&lt;="&amp;BA$16)</f>
        <v>0</v>
      </c>
      <c r="BB276" s="26">
        <f>SUMIFS('Time-based'!$H39:$BE39,'Time-based'!$H$6:$BE$6,"&gt;"&amp;BA$16,'Time-based'!$H$6:$BE$6,"&lt;="&amp;BB$16)</f>
        <v>0</v>
      </c>
      <c r="BC276" s="26">
        <f>SUMIFS('Time-based'!$H39:$BE39,'Time-based'!$H$6:$BE$6,"&gt;"&amp;BB$16,'Time-based'!$H$6:$BE$6,"&lt;="&amp;BC$16)</f>
        <v>0</v>
      </c>
      <c r="BD276" s="26">
        <f>SUMIFS('Time-based'!$H39:$BE39,'Time-based'!$H$6:$BE$6,"&gt;"&amp;BC$16,'Time-based'!$H$6:$BE$6,"&lt;="&amp;BD$16)</f>
        <v>0</v>
      </c>
      <c r="BE276" s="26">
        <f>SUMIFS('Time-based'!$H39:$BE39,'Time-based'!$H$6:$BE$6,"&gt;"&amp;BD$16,'Time-based'!$H$6:$BE$6,"&lt;="&amp;BE$16)</f>
        <v>0</v>
      </c>
      <c r="BF276" s="26">
        <f>SUMIFS('Time-based'!$H39:$BE39,'Time-based'!$H$6:$BE$6,"&gt;"&amp;BE$16,'Time-based'!$H$6:$BE$6,"&lt;="&amp;BF$16)</f>
        <v>0</v>
      </c>
      <c r="BG276" s="26">
        <f>SUMIFS('Time-based'!$H39:$BE39,'Time-based'!$H$6:$BE$6,"&gt;"&amp;BF$16,'Time-based'!$H$6:$BE$6,"&lt;="&amp;BG$16)</f>
        <v>0</v>
      </c>
      <c r="BH276" s="26">
        <f>SUMIFS('Time-based'!$H39:$BE39,'Time-based'!$H$6:$BE$6,"&gt;"&amp;BG$16,'Time-based'!$H$6:$BE$6,"&lt;="&amp;BH$16)</f>
        <v>0</v>
      </c>
      <c r="BI276" s="26">
        <f>SUMIFS('Time-based'!$H39:$BE39,'Time-based'!$H$6:$BE$6,"&gt;"&amp;BH$16,'Time-based'!$H$6:$BE$6,"&lt;="&amp;BI$16)</f>
        <v>0</v>
      </c>
      <c r="BJ276" s="26">
        <f>SUMIFS('Time-based'!$H39:$BE39,'Time-based'!$H$6:$BE$6,"&gt;"&amp;BI$16,'Time-based'!$H$6:$BE$6,"&lt;="&amp;BJ$16)</f>
        <v>0</v>
      </c>
      <c r="BK276" s="26">
        <f>SUMIFS('Time-based'!$H39:$BE39,'Time-based'!$H$6:$BE$6,"&gt;"&amp;BJ$16,'Time-based'!$H$6:$BE$6,"&lt;="&amp;BK$16)</f>
        <v>0</v>
      </c>
      <c r="BL276" s="26">
        <f>SUMIFS('Time-based'!$H39:$BE39,'Time-based'!$H$6:$BE$6,"&gt;"&amp;BK$16,'Time-based'!$H$6:$BE$6,"&lt;="&amp;BL$16)</f>
        <v>0</v>
      </c>
      <c r="BM276" s="26">
        <f>SUMIFS('Time-based'!$H39:$BE39,'Time-based'!$H$6:$BE$6,"&gt;"&amp;BL$16,'Time-based'!$H$6:$BE$6,"&lt;="&amp;BM$16)</f>
        <v>0</v>
      </c>
      <c r="BN276" s="26">
        <f>SUMIFS('Time-based'!$H39:$BE39,'Time-based'!$H$6:$BE$6,"&gt;"&amp;BM$16,'Time-based'!$H$6:$BE$6,"&lt;="&amp;BN$16)</f>
        <v>0</v>
      </c>
      <c r="BO276" s="26">
        <f>SUMIFS('Time-based'!$H39:$BE39,'Time-based'!$H$6:$BE$6,"&gt;"&amp;BN$16,'Time-based'!$H$6:$BE$6,"&lt;="&amp;BO$16)</f>
        <v>0</v>
      </c>
      <c r="BP276" s="26">
        <f>SUMIFS('Time-based'!$H39:$BE39,'Time-based'!$H$6:$BE$6,"&gt;"&amp;BO$16,'Time-based'!$H$6:$BE$6,"&lt;="&amp;BP$16)</f>
        <v>0</v>
      </c>
      <c r="BQ276" s="26">
        <f>SUMIFS('Time-based'!$H39:$BE39,'Time-based'!$H$6:$BE$6,"&gt;"&amp;BP$16,'Time-based'!$H$6:$BE$6,"&lt;="&amp;BQ$16)</f>
        <v>0</v>
      </c>
      <c r="BR276" s="26">
        <f>SUMIFS('Time-based'!$H39:$BE39,'Time-based'!$H$6:$BE$6,"&gt;"&amp;BQ$16,'Time-based'!$H$6:$BE$6,"&lt;="&amp;BR$16)</f>
        <v>0</v>
      </c>
      <c r="BS276" s="26">
        <f>SUMIFS('Time-based'!$H39:$BE39,'Time-based'!$H$6:$BE$6,"&gt;"&amp;BR$16,'Time-based'!$H$6:$BE$6,"&lt;="&amp;BS$16)</f>
        <v>0</v>
      </c>
      <c r="BT276" s="26">
        <f>SUMIFS('Time-based'!$H39:$BE39,'Time-based'!$H$6:$BE$6,"&gt;"&amp;BS$16,'Time-based'!$H$6:$BE$6,"&lt;="&amp;BT$16)</f>
        <v>0</v>
      </c>
      <c r="BU276" s="26">
        <f>SUMIFS('Time-based'!$H39:$BE39,'Time-based'!$H$6:$BE$6,"&gt;"&amp;BT$16,'Time-based'!$H$6:$BE$6,"&lt;="&amp;BU$16)</f>
        <v>0</v>
      </c>
      <c r="BV276" s="26">
        <f>SUMIFS('Time-based'!$H39:$BE39,'Time-based'!$H$6:$BE$6,"&gt;"&amp;BU$16,'Time-based'!$H$6:$BE$6,"&lt;="&amp;BV$16)</f>
        <v>0</v>
      </c>
      <c r="BW276" s="26">
        <f>SUMIFS('Time-based'!$H39:$BE39,'Time-based'!$H$6:$BE$6,"&gt;"&amp;BV$16,'Time-based'!$H$6:$BE$6,"&lt;="&amp;BW$16)</f>
        <v>0</v>
      </c>
      <c r="BX276" s="26">
        <f>SUMIFS('Time-based'!$H39:$BE39,'Time-based'!$H$6:$BE$6,"&gt;"&amp;BW$16,'Time-based'!$H$6:$BE$6,"&lt;="&amp;BX$16)</f>
        <v>0</v>
      </c>
      <c r="BY276" s="26">
        <f>SUMIFS('Time-based'!$H39:$BE39,'Time-based'!$H$6:$BE$6,"&gt;"&amp;BX$16,'Time-based'!$H$6:$BE$6,"&lt;="&amp;BY$16)</f>
        <v>0</v>
      </c>
      <c r="BZ276" s="26">
        <f>SUMIFS('Time-based'!$H39:$BE39,'Time-based'!$H$6:$BE$6,"&gt;"&amp;BY$16,'Time-based'!$H$6:$BE$6,"&lt;="&amp;BZ$16)</f>
        <v>0</v>
      </c>
      <c r="CA276" s="26">
        <f>SUMIFS('Time-based'!$H39:$BE39,'Time-based'!$H$6:$BE$6,"&gt;"&amp;BZ$16,'Time-based'!$H$6:$BE$6,"&lt;="&amp;CA$16)</f>
        <v>0</v>
      </c>
      <c r="CB276" s="26">
        <f>SUMIFS('Time-based'!$H39:$BE39,'Time-based'!$H$6:$BE$6,"&gt;"&amp;CA$16,'Time-based'!$H$6:$BE$6,"&lt;="&amp;CB$16)</f>
        <v>0</v>
      </c>
      <c r="CC276" s="26">
        <f>SUMIFS('Time-based'!$H39:$BE39,'Time-based'!$H$6:$BE$6,"&gt;"&amp;CB$16,'Time-based'!$H$6:$BE$6,"&lt;="&amp;CC$16)</f>
        <v>0</v>
      </c>
      <c r="CD276" s="26">
        <f>SUMIFS('Time-based'!$H39:$BE39,'Time-based'!$H$6:$BE$6,"&gt;"&amp;CC$16,'Time-based'!$H$6:$BE$6,"&lt;="&amp;CD$16)</f>
        <v>0</v>
      </c>
      <c r="CE276" s="26">
        <f>SUMIFS('Time-based'!$H39:$BE39,'Time-based'!$H$6:$BE$6,"&gt;"&amp;CD$16,'Time-based'!$H$6:$BE$6,"&lt;="&amp;CE$16)</f>
        <v>0</v>
      </c>
      <c r="CF276" s="26">
        <f>SUMIFS('Time-based'!$H39:$BE39,'Time-based'!$H$6:$BE$6,"&gt;"&amp;CE$16,'Time-based'!$H$6:$BE$6,"&lt;="&amp;CF$16)</f>
        <v>0</v>
      </c>
      <c r="CG276" s="26">
        <f>SUMIFS('Time-based'!$H39:$BE39,'Time-based'!$H$6:$BE$6,"&gt;"&amp;CF$16,'Time-based'!$H$6:$BE$6,"&lt;="&amp;CG$16)</f>
        <v>0</v>
      </c>
      <c r="CH276" s="26">
        <f>SUMIFS('Time-based'!$H39:$BE39,'Time-based'!$H$6:$BE$6,"&gt;"&amp;CG$16,'Time-based'!$H$6:$BE$6,"&lt;="&amp;CH$16)</f>
        <v>0</v>
      </c>
      <c r="CI276" s="26">
        <f>SUMIFS('Time-based'!$H39:$BE39,'Time-based'!$H$6:$BE$6,"&gt;"&amp;CH$16,'Time-based'!$H$6:$BE$6,"&lt;="&amp;CI$16)</f>
        <v>0</v>
      </c>
      <c r="CJ276" s="26">
        <f>SUMIFS('Time-based'!$H39:$BE39,'Time-based'!$H$6:$BE$6,"&gt;"&amp;CI$16,'Time-based'!$H$6:$BE$6,"&lt;="&amp;CJ$16)</f>
        <v>0</v>
      </c>
      <c r="CK276" s="26">
        <f>SUMIFS('Time-based'!$H39:$BE39,'Time-based'!$H$6:$BE$6,"&gt;"&amp;CJ$16,'Time-based'!$H$6:$BE$6,"&lt;="&amp;CK$16)</f>
        <v>0</v>
      </c>
      <c r="CL276" s="26">
        <f>SUMIFS('Time-based'!$H39:$BE39,'Time-based'!$H$6:$BE$6,"&gt;"&amp;CK$16,'Time-based'!$H$6:$BE$6,"&lt;="&amp;CL$16)</f>
        <v>0</v>
      </c>
      <c r="CM276" s="26">
        <f>SUMIFS('Time-based'!$H39:$BE39,'Time-based'!$H$6:$BE$6,"&gt;"&amp;CL$16,'Time-based'!$H$6:$BE$6,"&lt;="&amp;CM$16)</f>
        <v>0</v>
      </c>
      <c r="CN276" s="26">
        <f>SUMIFS('Time-based'!$H39:$BE39,'Time-based'!$H$6:$BE$6,"&gt;"&amp;CM$16,'Time-based'!$H$6:$BE$6,"&lt;="&amp;CN$16)</f>
        <v>0</v>
      </c>
      <c r="CO276" s="26">
        <f>SUMIFS('Time-based'!$H39:$BE39,'Time-based'!$H$6:$BE$6,"&gt;"&amp;CN$16,'Time-based'!$H$6:$BE$6,"&lt;="&amp;CO$16)</f>
        <v>0</v>
      </c>
      <c r="CP276" s="26">
        <f>SUMIFS('Time-based'!$H39:$BE39,'Time-based'!$H$6:$BE$6,"&gt;"&amp;CO$16,'Time-based'!$H$6:$BE$6,"&lt;="&amp;CP$16)</f>
        <v>0</v>
      </c>
      <c r="CQ276" s="26">
        <f>SUMIFS('Time-based'!$H39:$BE39,'Time-based'!$H$6:$BE$6,"&gt;"&amp;CP$16,'Time-based'!$H$6:$BE$6,"&lt;="&amp;CQ$16)</f>
        <v>0</v>
      </c>
      <c r="CR276" s="26">
        <f>SUMIFS('Time-based'!$H39:$BE39,'Time-based'!$H$6:$BE$6,"&gt;"&amp;CQ$16,'Time-based'!$H$6:$BE$6,"&lt;="&amp;CR$16)</f>
        <v>0</v>
      </c>
      <c r="CS276" s="26">
        <f>SUMIFS('Time-based'!$H39:$BE39,'Time-based'!$H$6:$BE$6,"&gt;"&amp;CR$16,'Time-based'!$H$6:$BE$6,"&lt;="&amp;CS$16)</f>
        <v>0</v>
      </c>
      <c r="CT276" s="26">
        <f>SUMIFS('Time-based'!$H39:$BE39,'Time-based'!$H$6:$BE$6,"&gt;"&amp;CS$16,'Time-based'!$H$6:$BE$6,"&lt;="&amp;CT$16)</f>
        <v>0</v>
      </c>
      <c r="CU276" s="26">
        <f>SUMIFS('Time-based'!$H39:$BE39,'Time-based'!$H$6:$BE$6,"&gt;"&amp;CT$16,'Time-based'!$H$6:$BE$6,"&lt;="&amp;CU$16)</f>
        <v>0</v>
      </c>
      <c r="CV276" s="26">
        <f>SUMIFS('Time-based'!$H39:$BE39,'Time-based'!$H$6:$BE$6,"&gt;"&amp;CU$16,'Time-based'!$H$6:$BE$6,"&lt;="&amp;CV$16)</f>
        <v>0</v>
      </c>
      <c r="CW276" s="26">
        <f>SUMIFS('Time-based'!$H39:$BE39,'Time-based'!$H$6:$BE$6,"&gt;"&amp;CV$16,'Time-based'!$H$6:$BE$6,"&lt;="&amp;CW$16)</f>
        <v>0</v>
      </c>
      <c r="CX276" s="26">
        <f>SUMIFS('Time-based'!$H39:$BE39,'Time-based'!$H$6:$BE$6,"&gt;"&amp;CW$16,'Time-based'!$H$6:$BE$6,"&lt;="&amp;CX$16)</f>
        <v>0</v>
      </c>
      <c r="CY276" s="26">
        <f>SUMIFS('Time-based'!$H39:$BE39,'Time-based'!$H$6:$BE$6,"&gt;"&amp;CX$16,'Time-based'!$H$6:$BE$6,"&lt;="&amp;CY$16)</f>
        <v>0</v>
      </c>
      <c r="CZ276" s="26">
        <f>SUMIFS('Time-based'!$H39:$BE39,'Time-based'!$H$6:$BE$6,"&gt;"&amp;CY$16,'Time-based'!$H$6:$BE$6,"&lt;="&amp;CZ$16)</f>
        <v>0</v>
      </c>
      <c r="DA276" s="26">
        <f>SUMIFS('Time-based'!$H39:$BE39,'Time-based'!$H$6:$BE$6,"&gt;"&amp;CZ$16,'Time-based'!$H$6:$BE$6,"&lt;="&amp;DA$16)</f>
        <v>0</v>
      </c>
      <c r="DB276" s="26">
        <f>SUMIFS('Time-based'!$H39:$BE39,'Time-based'!$H$6:$BE$6,"&gt;"&amp;DA$16,'Time-based'!$H$6:$BE$6,"&lt;="&amp;DB$16)</f>
        <v>0</v>
      </c>
      <c r="DC276" s="26">
        <f>SUMIFS('Time-based'!$H39:$BE39,'Time-based'!$H$6:$BE$6,"&gt;"&amp;DB$16,'Time-based'!$H$6:$BE$6,"&lt;="&amp;DC$16)</f>
        <v>0</v>
      </c>
      <c r="DD276" s="26">
        <f>SUMIFS('Time-based'!$H39:$BE39,'Time-based'!$H$6:$BE$6,"&gt;"&amp;DC$16,'Time-based'!$H$6:$BE$6,"&lt;="&amp;DD$16)</f>
        <v>0</v>
      </c>
      <c r="DE276" s="26">
        <f>SUMIFS('Time-based'!$H39:$BE39,'Time-based'!$H$6:$BE$6,"&gt;"&amp;DD$16,'Time-based'!$H$6:$BE$6,"&lt;="&amp;DE$16)</f>
        <v>0</v>
      </c>
      <c r="DF276" s="26">
        <f>SUMIFS('Time-based'!$H39:$BE39,'Time-based'!$H$6:$BE$6,"&gt;"&amp;DE$16,'Time-based'!$H$6:$BE$6,"&lt;="&amp;DF$16)</f>
        <v>0</v>
      </c>
      <c r="DG276" s="26">
        <f>SUMIFS('Time-based'!$H39:$BE39,'Time-based'!$H$6:$BE$6,"&gt;"&amp;DF$16,'Time-based'!$H$6:$BE$6,"&lt;="&amp;DG$16)</f>
        <v>0</v>
      </c>
      <c r="DH276" s="26">
        <f>SUMIFS('Time-based'!$H39:$BE39,'Time-based'!$H$6:$BE$6,"&gt;"&amp;DG$16,'Time-based'!$H$6:$BE$6,"&lt;="&amp;DH$16)</f>
        <v>0</v>
      </c>
      <c r="DI276" s="26">
        <f>SUMIFS('Time-based'!$H39:$BE39,'Time-based'!$H$6:$BE$6,"&gt;"&amp;DH$16,'Time-based'!$H$6:$BE$6,"&lt;="&amp;DI$16)</f>
        <v>0</v>
      </c>
      <c r="DJ276" s="26">
        <f>SUMIFS('Time-based'!$H39:$BE39,'Time-based'!$H$6:$BE$6,"&gt;"&amp;DI$16,'Time-based'!$H$6:$BE$6,"&lt;="&amp;DJ$16)</f>
        <v>0</v>
      </c>
      <c r="DK276" s="26">
        <f>SUMIFS('Time-based'!$H39:$BE39,'Time-based'!$H$6:$BE$6,"&gt;"&amp;DJ$16,'Time-based'!$H$6:$BE$6,"&lt;="&amp;DK$16)</f>
        <v>0</v>
      </c>
      <c r="DL276" s="26">
        <f>SUMIFS('Time-based'!$H39:$BE39,'Time-based'!$H$6:$BE$6,"&gt;"&amp;DK$16,'Time-based'!$H$6:$BE$6,"&lt;="&amp;DL$16)</f>
        <v>0</v>
      </c>
      <c r="DM276" s="26">
        <f>SUMIFS('Time-based'!$H39:$BE39,'Time-based'!$H$6:$BE$6,"&gt;"&amp;DL$16,'Time-based'!$H$6:$BE$6,"&lt;="&amp;DM$16)</f>
        <v>0</v>
      </c>
      <c r="DN276" s="26">
        <f>SUMIFS('Time-based'!$H39:$BE39,'Time-based'!$H$6:$BE$6,"&gt;"&amp;DM$16,'Time-based'!$H$6:$BE$6,"&lt;="&amp;DN$16)</f>
        <v>0</v>
      </c>
      <c r="DO276" s="26">
        <f>SUMIFS('Time-based'!$H39:$BE39,'Time-based'!$H$6:$BE$6,"&gt;"&amp;DN$16,'Time-based'!$H$6:$BE$6,"&lt;="&amp;DO$16)</f>
        <v>0</v>
      </c>
      <c r="DP276" s="26">
        <f>SUMIFS('Time-based'!$H39:$BE39,'Time-based'!$H$6:$BE$6,"&gt;"&amp;DO$16,'Time-based'!$H$6:$BE$6,"&lt;="&amp;DP$16)</f>
        <v>0</v>
      </c>
      <c r="DQ276" s="26">
        <f>SUMIFS('Time-based'!$H39:$BE39,'Time-based'!$H$6:$BE$6,"&gt;"&amp;DP$16,'Time-based'!$H$6:$BE$6,"&lt;="&amp;DQ$16)</f>
        <v>0</v>
      </c>
      <c r="DR276" s="26">
        <f>SUMIFS('Time-based'!$H39:$BE39,'Time-based'!$H$6:$BE$6,"&gt;"&amp;DQ$16,'Time-based'!$H$6:$BE$6,"&lt;="&amp;DR$16)</f>
        <v>0</v>
      </c>
      <c r="DS276" s="26">
        <f>SUMIFS('Time-based'!$H39:$BE39,'Time-based'!$H$6:$BE$6,"&gt;"&amp;DR$16,'Time-based'!$H$6:$BE$6,"&lt;="&amp;DS$16)</f>
        <v>0</v>
      </c>
      <c r="DT276" s="26">
        <f>SUMIFS('Time-based'!$H39:$BE39,'Time-based'!$H$6:$BE$6,"&gt;"&amp;DS$16,'Time-based'!$H$6:$BE$6,"&lt;="&amp;DT$16)</f>
        <v>0</v>
      </c>
      <c r="DU276" s="26">
        <f>SUMIFS('Time-based'!$H39:$BE39,'Time-based'!$H$6:$BE$6,"&gt;"&amp;DT$16,'Time-based'!$H$6:$BE$6,"&lt;="&amp;DU$16)</f>
        <v>0</v>
      </c>
      <c r="DV276" s="26">
        <f>SUMIFS('Time-based'!$H39:$BE39,'Time-based'!$H$6:$BE$6,"&gt;"&amp;DU$16,'Time-based'!$H$6:$BE$6,"&lt;="&amp;DV$16)</f>
        <v>0</v>
      </c>
      <c r="DW276" s="26">
        <f>SUMIFS('Time-based'!$H39:$BE39,'Time-based'!$H$6:$BE$6,"&gt;"&amp;DV$16,'Time-based'!$H$6:$BE$6,"&lt;="&amp;DW$16)</f>
        <v>0</v>
      </c>
      <c r="DX276" s="26">
        <f>SUMIFS('Time-based'!$H39:$BE39,'Time-based'!$H$6:$BE$6,"&gt;"&amp;DW$16,'Time-based'!$H$6:$BE$6,"&lt;="&amp;DX$16)</f>
        <v>0</v>
      </c>
      <c r="DY276" s="26">
        <f>SUMIFS('Time-based'!$H39:$BE39,'Time-based'!$H$6:$BE$6,"&gt;"&amp;DX$16,'Time-based'!$H$6:$BE$6,"&lt;="&amp;DY$16)</f>
        <v>0</v>
      </c>
      <c r="DZ276" s="26">
        <f>SUMIFS('Time-based'!$H39:$BE39,'Time-based'!$H$6:$BE$6,"&gt;"&amp;DY$16,'Time-based'!$H$6:$BE$6,"&lt;="&amp;DZ$16)</f>
        <v>0</v>
      </c>
      <c r="EA276" s="26">
        <f>SUMIFS('Time-based'!$H39:$BE39,'Time-based'!$H$6:$BE$6,"&gt;"&amp;DZ$16,'Time-based'!$H$6:$BE$6,"&lt;="&amp;EA$16)</f>
        <v>0</v>
      </c>
      <c r="EB276" s="26">
        <f>SUMIFS('Time-based'!$H39:$BE39,'Time-based'!$H$6:$BE$6,"&gt;"&amp;EA$16,'Time-based'!$H$6:$BE$6,"&lt;="&amp;EB$16)</f>
        <v>0</v>
      </c>
      <c r="EC276" s="26">
        <f>SUMIFS('Time-based'!$H39:$BE39,'Time-based'!$H$6:$BE$6,"&gt;"&amp;EB$16,'Time-based'!$H$6:$BE$6,"&lt;="&amp;EC$16)</f>
        <v>0</v>
      </c>
      <c r="ED276" s="26">
        <f>SUMIFS('Time-based'!$H39:$BE39,'Time-based'!$H$6:$BE$6,"&gt;"&amp;EC$16,'Time-based'!$H$6:$BE$6,"&lt;="&amp;ED$16)</f>
        <v>0</v>
      </c>
      <c r="EE276" s="26">
        <f>SUMIFS('Time-based'!$H39:$BE39,'Time-based'!$H$6:$BE$6,"&gt;"&amp;ED$16,'Time-based'!$H$6:$BE$6,"&lt;="&amp;EE$16)</f>
        <v>0</v>
      </c>
      <c r="EF276" s="26">
        <f>SUMIFS('Time-based'!$H39:$BE39,'Time-based'!$H$6:$BE$6,"&gt;"&amp;EE$16,'Time-based'!$H$6:$BE$6,"&lt;="&amp;EF$16)</f>
        <v>0</v>
      </c>
      <c r="EG276" s="26">
        <f>SUMIFS('Time-based'!$H39:$BE39,'Time-based'!$H$6:$BE$6,"&gt;"&amp;EF$16,'Time-based'!$H$6:$BE$6,"&lt;="&amp;EG$16)</f>
        <v>0</v>
      </c>
      <c r="EH276" s="26">
        <f>SUMIFS('Time-based'!$H39:$BE39,'Time-based'!$H$6:$BE$6,"&gt;"&amp;EG$16,'Time-based'!$H$6:$BE$6,"&lt;="&amp;EH$16)</f>
        <v>0</v>
      </c>
      <c r="EI276" s="26">
        <f>SUMIFS('Time-based'!$H39:$BE39,'Time-based'!$H$6:$BE$6,"&gt;"&amp;EH$16,'Time-based'!$H$6:$BE$6,"&lt;="&amp;EI$16)</f>
        <v>0</v>
      </c>
      <c r="EJ276" s="26">
        <f>SUMIFS('Time-based'!$H39:$BE39,'Time-based'!$H$6:$BE$6,"&gt;"&amp;EI$16,'Time-based'!$H$6:$BE$6,"&lt;="&amp;EJ$16)</f>
        <v>0</v>
      </c>
      <c r="EK276" s="26">
        <f>SUMIFS('Time-based'!$H39:$BE39,'Time-based'!$H$6:$BE$6,"&gt;"&amp;EJ$16,'Time-based'!$H$6:$BE$6,"&lt;="&amp;EK$16)</f>
        <v>0</v>
      </c>
      <c r="EL276" s="26">
        <f>SUMIFS('Time-based'!$H39:$BE39,'Time-based'!$H$6:$BE$6,"&gt;"&amp;EK$16,'Time-based'!$H$6:$BE$6,"&lt;="&amp;EL$16)</f>
        <v>0</v>
      </c>
      <c r="EM276" s="26">
        <f>SUMIFS('Time-based'!$H39:$BE39,'Time-based'!$H$6:$BE$6,"&gt;"&amp;EL$16,'Time-based'!$H$6:$BE$6,"&lt;="&amp;EM$16)</f>
        <v>0</v>
      </c>
      <c r="EN276" s="26">
        <f>SUMIFS('Time-based'!$H39:$BE39,'Time-based'!$H$6:$BE$6,"&gt;"&amp;EM$16,'Time-based'!$H$6:$BE$6,"&lt;="&amp;EN$16)</f>
        <v>0</v>
      </c>
      <c r="EO276" s="26">
        <f>SUMIFS('Time-based'!$H39:$BE39,'Time-based'!$H$6:$BE$6,"&gt;"&amp;EN$16,'Time-based'!$H$6:$BE$6,"&lt;="&amp;EO$16)</f>
        <v>0</v>
      </c>
      <c r="EP276" s="26">
        <f>SUMIFS('Time-based'!$H39:$BE39,'Time-based'!$H$6:$BE$6,"&gt;"&amp;EO$16,'Time-based'!$H$6:$BE$6,"&lt;="&amp;EP$16)</f>
        <v>0</v>
      </c>
      <c r="EQ276" s="26">
        <f>SUMIFS('Time-based'!$H39:$BE39,'Time-based'!$H$6:$BE$6,"&gt;"&amp;EP$16,'Time-based'!$H$6:$BE$6,"&lt;="&amp;EQ$16)</f>
        <v>0</v>
      </c>
      <c r="ER276" s="26">
        <f>SUMIFS('Time-based'!$H39:$BE39,'Time-based'!$H$6:$BE$6,"&gt;"&amp;EQ$16,'Time-based'!$H$6:$BE$6,"&lt;="&amp;ER$16)</f>
        <v>0</v>
      </c>
      <c r="ES276" s="26">
        <f>SUMIFS('Time-based'!$H39:$BE39,'Time-based'!$H$6:$BE$6,"&gt;"&amp;ER$16,'Time-based'!$H$6:$BE$6,"&lt;="&amp;ES$16)</f>
        <v>0</v>
      </c>
      <c r="ET276" s="26">
        <f>SUMIFS('Time-based'!$H39:$BE39,'Time-based'!$H$6:$BE$6,"&gt;"&amp;ES$16,'Time-based'!$H$6:$BE$6,"&lt;="&amp;ET$16)</f>
        <v>0</v>
      </c>
      <c r="EU276" s="26">
        <f>SUMIFS('Time-based'!$H39:$BE39,'Time-based'!$H$6:$BE$6,"&gt;"&amp;ET$16,'Time-based'!$H$6:$BE$6,"&lt;="&amp;EU$16)</f>
        <v>0</v>
      </c>
      <c r="EV276" s="26">
        <f>SUMIFS('Time-based'!$H39:$BE39,'Time-based'!$H$6:$BE$6,"&gt;"&amp;EU$16,'Time-based'!$H$6:$BE$6,"&lt;="&amp;EV$16)</f>
        <v>0</v>
      </c>
      <c r="EW276" s="26">
        <f>SUMIFS('Time-based'!$H39:$BE39,'Time-based'!$H$6:$BE$6,"&gt;"&amp;EV$16,'Time-based'!$H$6:$BE$6,"&lt;="&amp;EW$16)</f>
        <v>0</v>
      </c>
      <c r="EX276" s="26">
        <f>SUMIFS('Time-based'!$H39:$BE39,'Time-based'!$H$6:$BE$6,"&gt;"&amp;EW$16,'Time-based'!$H$6:$BE$6,"&lt;="&amp;EX$16)</f>
        <v>0</v>
      </c>
      <c r="EY276" s="26">
        <f>SUMIFS('Time-based'!$H39:$BE39,'Time-based'!$H$6:$BE$6,"&gt;"&amp;EX$16,'Time-based'!$H$6:$BE$6,"&lt;="&amp;EY$16)</f>
        <v>0</v>
      </c>
      <c r="EZ276" s="26">
        <f>SUMIFS('Time-based'!$H39:$BE39,'Time-based'!$H$6:$BE$6,"&gt;"&amp;EY$16,'Time-based'!$H$6:$BE$6,"&lt;="&amp;EZ$16)</f>
        <v>0</v>
      </c>
      <c r="FA276" s="26">
        <f>SUMIFS('Time-based'!$H39:$BE39,'Time-based'!$H$6:$BE$6,"&gt;"&amp;EZ$16,'Time-based'!$H$6:$BE$6,"&lt;="&amp;FA$16)</f>
        <v>0</v>
      </c>
      <c r="FB276" s="26">
        <f>SUMIFS('Time-based'!$H39:$BE39,'Time-based'!$H$6:$BE$6,"&gt;"&amp;FA$16,'Time-based'!$H$6:$BE$6,"&lt;="&amp;FB$16)</f>
        <v>0</v>
      </c>
      <c r="FC276" s="26">
        <f>SUMIFS('Time-based'!$H39:$BE39,'Time-based'!$H$6:$BE$6,"&gt;"&amp;FB$16,'Time-based'!$H$6:$BE$6,"&lt;="&amp;FC$16)</f>
        <v>0</v>
      </c>
      <c r="FD276" s="26">
        <f>SUMIFS('Time-based'!$H39:$BE39,'Time-based'!$H$6:$BE$6,"&gt;"&amp;FC$16,'Time-based'!$H$6:$BE$6,"&lt;="&amp;FD$16)</f>
        <v>0</v>
      </c>
      <c r="FE276" s="26">
        <f>SUMIFS('Time-based'!$H39:$BE39,'Time-based'!$H$6:$BE$6,"&gt;"&amp;FD$16,'Time-based'!$H$6:$BE$6,"&lt;="&amp;FE$16)</f>
        <v>0</v>
      </c>
      <c r="FF276" s="26">
        <f>SUMIFS('Time-based'!$H39:$BE39,'Time-based'!$H$6:$BE$6,"&gt;"&amp;FE$16,'Time-based'!$H$6:$BE$6,"&lt;="&amp;FF$16)</f>
        <v>0</v>
      </c>
      <c r="FG276" s="26">
        <f>SUMIFS('Time-based'!$H39:$BE39,'Time-based'!$H$6:$BE$6,"&gt;"&amp;FF$16,'Time-based'!$H$6:$BE$6,"&lt;="&amp;FG$16)</f>
        <v>0</v>
      </c>
      <c r="FH276" s="26">
        <f>SUMIFS('Time-based'!$H39:$BE39,'Time-based'!$H$6:$BE$6,"&gt;"&amp;FG$16,'Time-based'!$H$6:$BE$6,"&lt;="&amp;FH$16)</f>
        <v>0</v>
      </c>
      <c r="FI276" s="26">
        <f>SUMIFS('Time-based'!$H39:$BE39,'Time-based'!$H$6:$BE$6,"&gt;"&amp;FH$16,'Time-based'!$H$6:$BE$6,"&lt;="&amp;FI$16)</f>
        <v>0</v>
      </c>
      <c r="FJ276" s="26">
        <f>SUMIFS('Time-based'!$H39:$BE39,'Time-based'!$H$6:$BE$6,"&gt;"&amp;FI$16,'Time-based'!$H$6:$BE$6,"&lt;="&amp;FJ$16)</f>
        <v>0</v>
      </c>
      <c r="FK276" s="26">
        <f>SUMIFS('Time-based'!$H39:$BE39,'Time-based'!$H$6:$BE$6,"&gt;"&amp;FJ$16,'Time-based'!$H$6:$BE$6,"&lt;="&amp;FK$16)</f>
        <v>0</v>
      </c>
      <c r="FL276" s="26">
        <f>SUMIFS('Time-based'!$H39:$BE39,'Time-based'!$H$6:$BE$6,"&gt;"&amp;FK$16,'Time-based'!$H$6:$BE$6,"&lt;="&amp;FL$16)</f>
        <v>0</v>
      </c>
      <c r="FM276" s="26">
        <f>SUMIFS('Time-based'!$H39:$BE39,'Time-based'!$H$6:$BE$6,"&gt;"&amp;FL$16,'Time-based'!$H$6:$BE$6,"&lt;="&amp;FM$16)</f>
        <v>0</v>
      </c>
      <c r="FN276" s="26">
        <f>SUMIFS('Time-based'!$H39:$BE39,'Time-based'!$H$6:$BE$6,"&gt;"&amp;FM$16,'Time-based'!$H$6:$BE$6,"&lt;="&amp;FN$16)</f>
        <v>0</v>
      </c>
      <c r="FO276" s="26">
        <f>SUMIFS('Time-based'!$H39:$BE39,'Time-based'!$H$6:$BE$6,"&gt;"&amp;FN$16,'Time-based'!$H$6:$BE$6,"&lt;="&amp;FO$16)</f>
        <v>0</v>
      </c>
      <c r="FP276" s="26">
        <f>SUMIFS('Time-based'!$H39:$BE39,'Time-based'!$H$6:$BE$6,"&gt;"&amp;FO$16,'Time-based'!$H$6:$BE$6,"&lt;="&amp;FP$16)</f>
        <v>0</v>
      </c>
      <c r="FQ276" s="26">
        <f>SUMIFS('Time-based'!$H39:$BE39,'Time-based'!$H$6:$BE$6,"&gt;"&amp;FP$16,'Time-based'!$H$6:$BE$6,"&lt;="&amp;FQ$16)</f>
        <v>0</v>
      </c>
      <c r="FR276" s="26">
        <f>SUMIFS('Time-based'!$H39:$BE39,'Time-based'!$H$6:$BE$6,"&gt;"&amp;FQ$16,'Time-based'!$H$6:$BE$6,"&lt;="&amp;FR$16)</f>
        <v>0</v>
      </c>
    </row>
    <row r="277" spans="2:174">
      <c r="D277"/>
    </row>
    <row r="278" spans="2:174">
      <c r="B278" s="30" t="s">
        <v>424</v>
      </c>
      <c r="D278"/>
      <c r="E278" s="99" t="s">
        <v>214</v>
      </c>
    </row>
    <row r="279" spans="2:174">
      <c r="C279" t="str">
        <f>Assumptions!D130</f>
        <v>Enterprise Value</v>
      </c>
      <c r="D279" s="144" t="s">
        <v>974</v>
      </c>
      <c r="E279" s="136">
        <f>INDEX(Assumptions!$G130:$G130,MATCH($A$1,Model_Number,0))</f>
        <v>535499.99999999988</v>
      </c>
      <c r="H279" s="273"/>
      <c r="I279" s="128">
        <f t="shared" ref="I279:I284" si="603">SUM(J279:FR279)</f>
        <v>535499.99999999988</v>
      </c>
      <c r="J279" s="18">
        <f t="shared" ref="J279:AO279" si="604">$E279*J272</f>
        <v>0</v>
      </c>
      <c r="K279" s="18">
        <f t="shared" si="604"/>
        <v>0</v>
      </c>
      <c r="L279" s="18">
        <f t="shared" si="604"/>
        <v>0</v>
      </c>
      <c r="M279" s="18">
        <f t="shared" si="604"/>
        <v>0</v>
      </c>
      <c r="N279" s="18">
        <f t="shared" si="604"/>
        <v>0</v>
      </c>
      <c r="O279" s="18">
        <f t="shared" si="604"/>
        <v>0</v>
      </c>
      <c r="P279" s="18">
        <f t="shared" si="604"/>
        <v>0</v>
      </c>
      <c r="Q279" s="18">
        <f t="shared" si="604"/>
        <v>0</v>
      </c>
      <c r="R279" s="18">
        <f t="shared" si="604"/>
        <v>0</v>
      </c>
      <c r="S279" s="18">
        <f t="shared" si="604"/>
        <v>0</v>
      </c>
      <c r="T279" s="18">
        <f t="shared" si="604"/>
        <v>0</v>
      </c>
      <c r="U279" s="18">
        <f t="shared" si="604"/>
        <v>0</v>
      </c>
      <c r="V279" s="18">
        <f t="shared" si="604"/>
        <v>0</v>
      </c>
      <c r="W279" s="18">
        <f t="shared" si="604"/>
        <v>140249.99999999994</v>
      </c>
      <c r="X279" s="18">
        <f t="shared" si="604"/>
        <v>0</v>
      </c>
      <c r="Y279" s="18">
        <f t="shared" si="604"/>
        <v>0</v>
      </c>
      <c r="Z279" s="18">
        <f t="shared" si="604"/>
        <v>0</v>
      </c>
      <c r="AA279" s="18">
        <f t="shared" si="604"/>
        <v>395249.99999999994</v>
      </c>
      <c r="AB279" s="18">
        <f t="shared" si="604"/>
        <v>0</v>
      </c>
      <c r="AC279" s="18">
        <f t="shared" si="604"/>
        <v>0</v>
      </c>
      <c r="AD279" s="18">
        <f t="shared" si="604"/>
        <v>0</v>
      </c>
      <c r="AE279" s="18">
        <f t="shared" si="604"/>
        <v>0</v>
      </c>
      <c r="AF279" s="18">
        <f t="shared" si="604"/>
        <v>0</v>
      </c>
      <c r="AG279" s="18">
        <f t="shared" si="604"/>
        <v>0</v>
      </c>
      <c r="AH279" s="18">
        <f t="shared" si="604"/>
        <v>0</v>
      </c>
      <c r="AI279" s="18">
        <f t="shared" si="604"/>
        <v>0</v>
      </c>
      <c r="AJ279" s="18">
        <f t="shared" si="604"/>
        <v>0</v>
      </c>
      <c r="AK279" s="18">
        <f t="shared" si="604"/>
        <v>0</v>
      </c>
      <c r="AL279" s="18">
        <f t="shared" si="604"/>
        <v>0</v>
      </c>
      <c r="AM279" s="18">
        <f t="shared" si="604"/>
        <v>0</v>
      </c>
      <c r="AN279" s="18">
        <f t="shared" si="604"/>
        <v>0</v>
      </c>
      <c r="AO279" s="18">
        <f t="shared" si="604"/>
        <v>0</v>
      </c>
      <c r="AP279" s="18">
        <f t="shared" ref="AP279:BU279" si="605">$E279*AP272</f>
        <v>0</v>
      </c>
      <c r="AQ279" s="18">
        <f t="shared" si="605"/>
        <v>0</v>
      </c>
      <c r="AR279" s="18">
        <f t="shared" si="605"/>
        <v>0</v>
      </c>
      <c r="AS279" s="18">
        <f t="shared" si="605"/>
        <v>0</v>
      </c>
      <c r="AT279" s="18">
        <f t="shared" si="605"/>
        <v>0</v>
      </c>
      <c r="AU279" s="18">
        <f t="shared" si="605"/>
        <v>0</v>
      </c>
      <c r="AV279" s="18">
        <f t="shared" si="605"/>
        <v>0</v>
      </c>
      <c r="AW279" s="18">
        <f t="shared" si="605"/>
        <v>0</v>
      </c>
      <c r="AX279" s="18">
        <f t="shared" si="605"/>
        <v>0</v>
      </c>
      <c r="AY279" s="18">
        <f t="shared" si="605"/>
        <v>0</v>
      </c>
      <c r="AZ279" s="18">
        <f t="shared" si="605"/>
        <v>0</v>
      </c>
      <c r="BA279" s="18">
        <f t="shared" si="605"/>
        <v>0</v>
      </c>
      <c r="BB279" s="18">
        <f t="shared" si="605"/>
        <v>0</v>
      </c>
      <c r="BC279" s="18">
        <f t="shared" si="605"/>
        <v>0</v>
      </c>
      <c r="BD279" s="18">
        <f t="shared" si="605"/>
        <v>0</v>
      </c>
      <c r="BE279" s="18">
        <f t="shared" si="605"/>
        <v>0</v>
      </c>
      <c r="BF279" s="18">
        <f t="shared" si="605"/>
        <v>0</v>
      </c>
      <c r="BG279" s="18">
        <f t="shared" si="605"/>
        <v>0</v>
      </c>
      <c r="BH279" s="18">
        <f t="shared" si="605"/>
        <v>0</v>
      </c>
      <c r="BI279" s="18">
        <f t="shared" si="605"/>
        <v>0</v>
      </c>
      <c r="BJ279" s="18">
        <f t="shared" si="605"/>
        <v>0</v>
      </c>
      <c r="BK279" s="18">
        <f t="shared" si="605"/>
        <v>0</v>
      </c>
      <c r="BL279" s="18">
        <f t="shared" si="605"/>
        <v>0</v>
      </c>
      <c r="BM279" s="18">
        <f t="shared" si="605"/>
        <v>0</v>
      </c>
      <c r="BN279" s="18">
        <f t="shared" si="605"/>
        <v>0</v>
      </c>
      <c r="BO279" s="18">
        <f t="shared" si="605"/>
        <v>0</v>
      </c>
      <c r="BP279" s="18">
        <f t="shared" si="605"/>
        <v>0</v>
      </c>
      <c r="BQ279" s="18">
        <f t="shared" si="605"/>
        <v>0</v>
      </c>
      <c r="BR279" s="18">
        <f t="shared" si="605"/>
        <v>0</v>
      </c>
      <c r="BS279" s="18">
        <f t="shared" si="605"/>
        <v>0</v>
      </c>
      <c r="BT279" s="18">
        <f t="shared" si="605"/>
        <v>0</v>
      </c>
      <c r="BU279" s="18">
        <f t="shared" si="605"/>
        <v>0</v>
      </c>
      <c r="BV279" s="18">
        <f t="shared" ref="BV279:DA279" si="606">$E279*BV272</f>
        <v>0</v>
      </c>
      <c r="BW279" s="18">
        <f t="shared" si="606"/>
        <v>0</v>
      </c>
      <c r="BX279" s="18">
        <f t="shared" si="606"/>
        <v>0</v>
      </c>
      <c r="BY279" s="18">
        <f t="shared" si="606"/>
        <v>0</v>
      </c>
      <c r="BZ279" s="18">
        <f t="shared" si="606"/>
        <v>0</v>
      </c>
      <c r="CA279" s="18">
        <f t="shared" si="606"/>
        <v>0</v>
      </c>
      <c r="CB279" s="18">
        <f t="shared" si="606"/>
        <v>0</v>
      </c>
      <c r="CC279" s="18">
        <f t="shared" si="606"/>
        <v>0</v>
      </c>
      <c r="CD279" s="18">
        <f t="shared" si="606"/>
        <v>0</v>
      </c>
      <c r="CE279" s="18">
        <f t="shared" si="606"/>
        <v>0</v>
      </c>
      <c r="CF279" s="18">
        <f t="shared" si="606"/>
        <v>0</v>
      </c>
      <c r="CG279" s="18">
        <f t="shared" si="606"/>
        <v>0</v>
      </c>
      <c r="CH279" s="18">
        <f t="shared" si="606"/>
        <v>0</v>
      </c>
      <c r="CI279" s="18">
        <f t="shared" si="606"/>
        <v>0</v>
      </c>
      <c r="CJ279" s="18">
        <f t="shared" si="606"/>
        <v>0</v>
      </c>
      <c r="CK279" s="18">
        <f t="shared" si="606"/>
        <v>0</v>
      </c>
      <c r="CL279" s="18">
        <f t="shared" si="606"/>
        <v>0</v>
      </c>
      <c r="CM279" s="18">
        <f t="shared" si="606"/>
        <v>0</v>
      </c>
      <c r="CN279" s="18">
        <f t="shared" si="606"/>
        <v>0</v>
      </c>
      <c r="CO279" s="18">
        <f t="shared" si="606"/>
        <v>0</v>
      </c>
      <c r="CP279" s="18">
        <f t="shared" si="606"/>
        <v>0</v>
      </c>
      <c r="CQ279" s="18">
        <f t="shared" si="606"/>
        <v>0</v>
      </c>
      <c r="CR279" s="18">
        <f t="shared" si="606"/>
        <v>0</v>
      </c>
      <c r="CS279" s="18">
        <f t="shared" si="606"/>
        <v>0</v>
      </c>
      <c r="CT279" s="18">
        <f t="shared" si="606"/>
        <v>0</v>
      </c>
      <c r="CU279" s="18">
        <f t="shared" si="606"/>
        <v>0</v>
      </c>
      <c r="CV279" s="18">
        <f t="shared" si="606"/>
        <v>0</v>
      </c>
      <c r="CW279" s="18">
        <f t="shared" si="606"/>
        <v>0</v>
      </c>
      <c r="CX279" s="18">
        <f t="shared" si="606"/>
        <v>0</v>
      </c>
      <c r="CY279" s="18">
        <f t="shared" si="606"/>
        <v>0</v>
      </c>
      <c r="CZ279" s="18">
        <f t="shared" si="606"/>
        <v>0</v>
      </c>
      <c r="DA279" s="18">
        <f t="shared" si="606"/>
        <v>0</v>
      </c>
      <c r="DB279" s="18">
        <f t="shared" ref="DB279:EG279" si="607">$E279*DB272</f>
        <v>0</v>
      </c>
      <c r="DC279" s="18">
        <f t="shared" si="607"/>
        <v>0</v>
      </c>
      <c r="DD279" s="18">
        <f t="shared" si="607"/>
        <v>0</v>
      </c>
      <c r="DE279" s="18">
        <f t="shared" si="607"/>
        <v>0</v>
      </c>
      <c r="DF279" s="18">
        <f t="shared" si="607"/>
        <v>0</v>
      </c>
      <c r="DG279" s="18">
        <f t="shared" si="607"/>
        <v>0</v>
      </c>
      <c r="DH279" s="18">
        <f t="shared" si="607"/>
        <v>0</v>
      </c>
      <c r="DI279" s="18">
        <f t="shared" si="607"/>
        <v>0</v>
      </c>
      <c r="DJ279" s="18">
        <f t="shared" si="607"/>
        <v>0</v>
      </c>
      <c r="DK279" s="18">
        <f t="shared" si="607"/>
        <v>0</v>
      </c>
      <c r="DL279" s="18">
        <f t="shared" si="607"/>
        <v>0</v>
      </c>
      <c r="DM279" s="18">
        <f t="shared" si="607"/>
        <v>0</v>
      </c>
      <c r="DN279" s="18">
        <f t="shared" si="607"/>
        <v>0</v>
      </c>
      <c r="DO279" s="18">
        <f t="shared" si="607"/>
        <v>0</v>
      </c>
      <c r="DP279" s="18">
        <f t="shared" si="607"/>
        <v>0</v>
      </c>
      <c r="DQ279" s="18">
        <f t="shared" si="607"/>
        <v>0</v>
      </c>
      <c r="DR279" s="18">
        <f t="shared" si="607"/>
        <v>0</v>
      </c>
      <c r="DS279" s="18">
        <f t="shared" si="607"/>
        <v>0</v>
      </c>
      <c r="DT279" s="18">
        <f t="shared" si="607"/>
        <v>0</v>
      </c>
      <c r="DU279" s="18">
        <f t="shared" si="607"/>
        <v>0</v>
      </c>
      <c r="DV279" s="18">
        <f t="shared" si="607"/>
        <v>0</v>
      </c>
      <c r="DW279" s="18">
        <f t="shared" si="607"/>
        <v>0</v>
      </c>
      <c r="DX279" s="18">
        <f t="shared" si="607"/>
        <v>0</v>
      </c>
      <c r="DY279" s="18">
        <f t="shared" si="607"/>
        <v>0</v>
      </c>
      <c r="DZ279" s="18">
        <f t="shared" si="607"/>
        <v>0</v>
      </c>
      <c r="EA279" s="18">
        <f t="shared" si="607"/>
        <v>0</v>
      </c>
      <c r="EB279" s="18">
        <f t="shared" si="607"/>
        <v>0</v>
      </c>
      <c r="EC279" s="18">
        <f t="shared" si="607"/>
        <v>0</v>
      </c>
      <c r="ED279" s="18">
        <f t="shared" si="607"/>
        <v>0</v>
      </c>
      <c r="EE279" s="18">
        <f t="shared" si="607"/>
        <v>0</v>
      </c>
      <c r="EF279" s="18">
        <f t="shared" si="607"/>
        <v>0</v>
      </c>
      <c r="EG279" s="18">
        <f t="shared" si="607"/>
        <v>0</v>
      </c>
      <c r="EH279" s="18">
        <f t="shared" ref="EH279:FR279" si="608">$E279*EH272</f>
        <v>0</v>
      </c>
      <c r="EI279" s="18">
        <f t="shared" si="608"/>
        <v>0</v>
      </c>
      <c r="EJ279" s="18">
        <f t="shared" si="608"/>
        <v>0</v>
      </c>
      <c r="EK279" s="18">
        <f t="shared" si="608"/>
        <v>0</v>
      </c>
      <c r="EL279" s="18">
        <f t="shared" si="608"/>
        <v>0</v>
      </c>
      <c r="EM279" s="18">
        <f t="shared" si="608"/>
        <v>0</v>
      </c>
      <c r="EN279" s="18">
        <f t="shared" si="608"/>
        <v>0</v>
      </c>
      <c r="EO279" s="18">
        <f t="shared" si="608"/>
        <v>0</v>
      </c>
      <c r="EP279" s="18">
        <f t="shared" si="608"/>
        <v>0</v>
      </c>
      <c r="EQ279" s="18">
        <f t="shared" si="608"/>
        <v>0</v>
      </c>
      <c r="ER279" s="18">
        <f t="shared" si="608"/>
        <v>0</v>
      </c>
      <c r="ES279" s="18">
        <f t="shared" si="608"/>
        <v>0</v>
      </c>
      <c r="ET279" s="18">
        <f t="shared" si="608"/>
        <v>0</v>
      </c>
      <c r="EU279" s="18">
        <f t="shared" si="608"/>
        <v>0</v>
      </c>
      <c r="EV279" s="18">
        <f t="shared" si="608"/>
        <v>0</v>
      </c>
      <c r="EW279" s="18">
        <f t="shared" si="608"/>
        <v>0</v>
      </c>
      <c r="EX279" s="18">
        <f t="shared" si="608"/>
        <v>0</v>
      </c>
      <c r="EY279" s="18">
        <f t="shared" si="608"/>
        <v>0</v>
      </c>
      <c r="EZ279" s="18">
        <f t="shared" si="608"/>
        <v>0</v>
      </c>
      <c r="FA279" s="18">
        <f t="shared" si="608"/>
        <v>0</v>
      </c>
      <c r="FB279" s="18">
        <f t="shared" si="608"/>
        <v>0</v>
      </c>
      <c r="FC279" s="18">
        <f t="shared" si="608"/>
        <v>0</v>
      </c>
      <c r="FD279" s="18">
        <f t="shared" si="608"/>
        <v>0</v>
      </c>
      <c r="FE279" s="18">
        <f t="shared" si="608"/>
        <v>0</v>
      </c>
      <c r="FF279" s="18">
        <f t="shared" si="608"/>
        <v>0</v>
      </c>
      <c r="FG279" s="18">
        <f t="shared" si="608"/>
        <v>0</v>
      </c>
      <c r="FH279" s="18">
        <f t="shared" si="608"/>
        <v>0</v>
      </c>
      <c r="FI279" s="18">
        <f t="shared" si="608"/>
        <v>0</v>
      </c>
      <c r="FJ279" s="18">
        <f t="shared" si="608"/>
        <v>0</v>
      </c>
      <c r="FK279" s="18">
        <f t="shared" si="608"/>
        <v>0</v>
      </c>
      <c r="FL279" s="18">
        <f t="shared" si="608"/>
        <v>0</v>
      </c>
      <c r="FM279" s="18">
        <f t="shared" si="608"/>
        <v>0</v>
      </c>
      <c r="FN279" s="18">
        <f t="shared" si="608"/>
        <v>0</v>
      </c>
      <c r="FO279" s="18">
        <f t="shared" si="608"/>
        <v>0</v>
      </c>
      <c r="FP279" s="18">
        <f t="shared" si="608"/>
        <v>0</v>
      </c>
      <c r="FQ279" s="18">
        <f t="shared" si="608"/>
        <v>0</v>
      </c>
      <c r="FR279" s="18">
        <f t="shared" si="608"/>
        <v>0</v>
      </c>
    </row>
    <row r="280" spans="2:174">
      <c r="C280" t="str">
        <f>Assumptions!D131</f>
        <v>Spare</v>
      </c>
      <c r="D280" s="144" t="s">
        <v>974</v>
      </c>
      <c r="E280" s="136">
        <f>INDEX(Assumptions!$G131:$G131,MATCH($A$1,Model_Number,0))</f>
        <v>0</v>
      </c>
      <c r="H280" s="273"/>
      <c r="I280" s="128">
        <f t="shared" si="603"/>
        <v>0</v>
      </c>
      <c r="J280" s="18">
        <f t="shared" ref="J280:AO280" si="609">$E280*J273</f>
        <v>0</v>
      </c>
      <c r="K280" s="18">
        <f t="shared" si="609"/>
        <v>0</v>
      </c>
      <c r="L280" s="18">
        <f t="shared" si="609"/>
        <v>0</v>
      </c>
      <c r="M280" s="18">
        <f t="shared" si="609"/>
        <v>0</v>
      </c>
      <c r="N280" s="18">
        <f t="shared" si="609"/>
        <v>0</v>
      </c>
      <c r="O280" s="18">
        <f t="shared" si="609"/>
        <v>0</v>
      </c>
      <c r="P280" s="18">
        <f t="shared" si="609"/>
        <v>0</v>
      </c>
      <c r="Q280" s="18">
        <f t="shared" si="609"/>
        <v>0</v>
      </c>
      <c r="R280" s="18">
        <f t="shared" si="609"/>
        <v>0</v>
      </c>
      <c r="S280" s="18">
        <f t="shared" si="609"/>
        <v>0</v>
      </c>
      <c r="T280" s="18">
        <f t="shared" si="609"/>
        <v>0</v>
      </c>
      <c r="U280" s="18">
        <f t="shared" si="609"/>
        <v>0</v>
      </c>
      <c r="V280" s="18">
        <f t="shared" si="609"/>
        <v>0</v>
      </c>
      <c r="W280" s="18">
        <f t="shared" si="609"/>
        <v>0</v>
      </c>
      <c r="X280" s="18">
        <f t="shared" si="609"/>
        <v>0</v>
      </c>
      <c r="Y280" s="18">
        <f t="shared" si="609"/>
        <v>0</v>
      </c>
      <c r="Z280" s="18">
        <f t="shared" si="609"/>
        <v>0</v>
      </c>
      <c r="AA280" s="18">
        <f t="shared" si="609"/>
        <v>0</v>
      </c>
      <c r="AB280" s="18">
        <f t="shared" si="609"/>
        <v>0</v>
      </c>
      <c r="AC280" s="18">
        <f t="shared" si="609"/>
        <v>0</v>
      </c>
      <c r="AD280" s="18">
        <f t="shared" si="609"/>
        <v>0</v>
      </c>
      <c r="AE280" s="18">
        <f t="shared" si="609"/>
        <v>0</v>
      </c>
      <c r="AF280" s="18">
        <f t="shared" si="609"/>
        <v>0</v>
      </c>
      <c r="AG280" s="18">
        <f t="shared" si="609"/>
        <v>0</v>
      </c>
      <c r="AH280" s="18">
        <f t="shared" si="609"/>
        <v>0</v>
      </c>
      <c r="AI280" s="18">
        <f t="shared" si="609"/>
        <v>0</v>
      </c>
      <c r="AJ280" s="18">
        <f t="shared" si="609"/>
        <v>0</v>
      </c>
      <c r="AK280" s="18">
        <f t="shared" si="609"/>
        <v>0</v>
      </c>
      <c r="AL280" s="18">
        <f t="shared" si="609"/>
        <v>0</v>
      </c>
      <c r="AM280" s="18">
        <f t="shared" si="609"/>
        <v>0</v>
      </c>
      <c r="AN280" s="18">
        <f t="shared" si="609"/>
        <v>0</v>
      </c>
      <c r="AO280" s="18">
        <f t="shared" si="609"/>
        <v>0</v>
      </c>
      <c r="AP280" s="18">
        <f t="shared" ref="AP280:BU280" si="610">$E280*AP273</f>
        <v>0</v>
      </c>
      <c r="AQ280" s="18">
        <f t="shared" si="610"/>
        <v>0</v>
      </c>
      <c r="AR280" s="18">
        <f t="shared" si="610"/>
        <v>0</v>
      </c>
      <c r="AS280" s="18">
        <f t="shared" si="610"/>
        <v>0</v>
      </c>
      <c r="AT280" s="18">
        <f t="shared" si="610"/>
        <v>0</v>
      </c>
      <c r="AU280" s="18">
        <f t="shared" si="610"/>
        <v>0</v>
      </c>
      <c r="AV280" s="18">
        <f t="shared" si="610"/>
        <v>0</v>
      </c>
      <c r="AW280" s="18">
        <f t="shared" si="610"/>
        <v>0</v>
      </c>
      <c r="AX280" s="18">
        <f t="shared" si="610"/>
        <v>0</v>
      </c>
      <c r="AY280" s="18">
        <f t="shared" si="610"/>
        <v>0</v>
      </c>
      <c r="AZ280" s="18">
        <f t="shared" si="610"/>
        <v>0</v>
      </c>
      <c r="BA280" s="18">
        <f t="shared" si="610"/>
        <v>0</v>
      </c>
      <c r="BB280" s="18">
        <f t="shared" si="610"/>
        <v>0</v>
      </c>
      <c r="BC280" s="18">
        <f t="shared" si="610"/>
        <v>0</v>
      </c>
      <c r="BD280" s="18">
        <f t="shared" si="610"/>
        <v>0</v>
      </c>
      <c r="BE280" s="18">
        <f t="shared" si="610"/>
        <v>0</v>
      </c>
      <c r="BF280" s="18">
        <f t="shared" si="610"/>
        <v>0</v>
      </c>
      <c r="BG280" s="18">
        <f t="shared" si="610"/>
        <v>0</v>
      </c>
      <c r="BH280" s="18">
        <f t="shared" si="610"/>
        <v>0</v>
      </c>
      <c r="BI280" s="18">
        <f t="shared" si="610"/>
        <v>0</v>
      </c>
      <c r="BJ280" s="18">
        <f t="shared" si="610"/>
        <v>0</v>
      </c>
      <c r="BK280" s="18">
        <f t="shared" si="610"/>
        <v>0</v>
      </c>
      <c r="BL280" s="18">
        <f t="shared" si="610"/>
        <v>0</v>
      </c>
      <c r="BM280" s="18">
        <f t="shared" si="610"/>
        <v>0</v>
      </c>
      <c r="BN280" s="18">
        <f t="shared" si="610"/>
        <v>0</v>
      </c>
      <c r="BO280" s="18">
        <f t="shared" si="610"/>
        <v>0</v>
      </c>
      <c r="BP280" s="18">
        <f t="shared" si="610"/>
        <v>0</v>
      </c>
      <c r="BQ280" s="18">
        <f t="shared" si="610"/>
        <v>0</v>
      </c>
      <c r="BR280" s="18">
        <f t="shared" si="610"/>
        <v>0</v>
      </c>
      <c r="BS280" s="18">
        <f t="shared" si="610"/>
        <v>0</v>
      </c>
      <c r="BT280" s="18">
        <f t="shared" si="610"/>
        <v>0</v>
      </c>
      <c r="BU280" s="18">
        <f t="shared" si="610"/>
        <v>0</v>
      </c>
      <c r="BV280" s="18">
        <f t="shared" ref="BV280:DA280" si="611">$E280*BV273</f>
        <v>0</v>
      </c>
      <c r="BW280" s="18">
        <f t="shared" si="611"/>
        <v>0</v>
      </c>
      <c r="BX280" s="18">
        <f t="shared" si="611"/>
        <v>0</v>
      </c>
      <c r="BY280" s="18">
        <f t="shared" si="611"/>
        <v>0</v>
      </c>
      <c r="BZ280" s="18">
        <f t="shared" si="611"/>
        <v>0</v>
      </c>
      <c r="CA280" s="18">
        <f t="shared" si="611"/>
        <v>0</v>
      </c>
      <c r="CB280" s="18">
        <f t="shared" si="611"/>
        <v>0</v>
      </c>
      <c r="CC280" s="18">
        <f t="shared" si="611"/>
        <v>0</v>
      </c>
      <c r="CD280" s="18">
        <f t="shared" si="611"/>
        <v>0</v>
      </c>
      <c r="CE280" s="18">
        <f t="shared" si="611"/>
        <v>0</v>
      </c>
      <c r="CF280" s="18">
        <f t="shared" si="611"/>
        <v>0</v>
      </c>
      <c r="CG280" s="18">
        <f t="shared" si="611"/>
        <v>0</v>
      </c>
      <c r="CH280" s="18">
        <f t="shared" si="611"/>
        <v>0</v>
      </c>
      <c r="CI280" s="18">
        <f t="shared" si="611"/>
        <v>0</v>
      </c>
      <c r="CJ280" s="18">
        <f t="shared" si="611"/>
        <v>0</v>
      </c>
      <c r="CK280" s="18">
        <f t="shared" si="611"/>
        <v>0</v>
      </c>
      <c r="CL280" s="18">
        <f t="shared" si="611"/>
        <v>0</v>
      </c>
      <c r="CM280" s="18">
        <f t="shared" si="611"/>
        <v>0</v>
      </c>
      <c r="CN280" s="18">
        <f t="shared" si="611"/>
        <v>0</v>
      </c>
      <c r="CO280" s="18">
        <f t="shared" si="611"/>
        <v>0</v>
      </c>
      <c r="CP280" s="18">
        <f t="shared" si="611"/>
        <v>0</v>
      </c>
      <c r="CQ280" s="18">
        <f t="shared" si="611"/>
        <v>0</v>
      </c>
      <c r="CR280" s="18">
        <f t="shared" si="611"/>
        <v>0</v>
      </c>
      <c r="CS280" s="18">
        <f t="shared" si="611"/>
        <v>0</v>
      </c>
      <c r="CT280" s="18">
        <f t="shared" si="611"/>
        <v>0</v>
      </c>
      <c r="CU280" s="18">
        <f t="shared" si="611"/>
        <v>0</v>
      </c>
      <c r="CV280" s="18">
        <f t="shared" si="611"/>
        <v>0</v>
      </c>
      <c r="CW280" s="18">
        <f t="shared" si="611"/>
        <v>0</v>
      </c>
      <c r="CX280" s="18">
        <f t="shared" si="611"/>
        <v>0</v>
      </c>
      <c r="CY280" s="18">
        <f t="shared" si="611"/>
        <v>0</v>
      </c>
      <c r="CZ280" s="18">
        <f t="shared" si="611"/>
        <v>0</v>
      </c>
      <c r="DA280" s="18">
        <f t="shared" si="611"/>
        <v>0</v>
      </c>
      <c r="DB280" s="18">
        <f t="shared" ref="DB280:EG280" si="612">$E280*DB273</f>
        <v>0</v>
      </c>
      <c r="DC280" s="18">
        <f t="shared" si="612"/>
        <v>0</v>
      </c>
      <c r="DD280" s="18">
        <f t="shared" si="612"/>
        <v>0</v>
      </c>
      <c r="DE280" s="18">
        <f t="shared" si="612"/>
        <v>0</v>
      </c>
      <c r="DF280" s="18">
        <f t="shared" si="612"/>
        <v>0</v>
      </c>
      <c r="DG280" s="18">
        <f t="shared" si="612"/>
        <v>0</v>
      </c>
      <c r="DH280" s="18">
        <f t="shared" si="612"/>
        <v>0</v>
      </c>
      <c r="DI280" s="18">
        <f t="shared" si="612"/>
        <v>0</v>
      </c>
      <c r="DJ280" s="18">
        <f t="shared" si="612"/>
        <v>0</v>
      </c>
      <c r="DK280" s="18">
        <f t="shared" si="612"/>
        <v>0</v>
      </c>
      <c r="DL280" s="18">
        <f t="shared" si="612"/>
        <v>0</v>
      </c>
      <c r="DM280" s="18">
        <f t="shared" si="612"/>
        <v>0</v>
      </c>
      <c r="DN280" s="18">
        <f t="shared" si="612"/>
        <v>0</v>
      </c>
      <c r="DO280" s="18">
        <f t="shared" si="612"/>
        <v>0</v>
      </c>
      <c r="DP280" s="18">
        <f t="shared" si="612"/>
        <v>0</v>
      </c>
      <c r="DQ280" s="18">
        <f t="shared" si="612"/>
        <v>0</v>
      </c>
      <c r="DR280" s="18">
        <f t="shared" si="612"/>
        <v>0</v>
      </c>
      <c r="DS280" s="18">
        <f t="shared" si="612"/>
        <v>0</v>
      </c>
      <c r="DT280" s="18">
        <f t="shared" si="612"/>
        <v>0</v>
      </c>
      <c r="DU280" s="18">
        <f t="shared" si="612"/>
        <v>0</v>
      </c>
      <c r="DV280" s="18">
        <f t="shared" si="612"/>
        <v>0</v>
      </c>
      <c r="DW280" s="18">
        <f t="shared" si="612"/>
        <v>0</v>
      </c>
      <c r="DX280" s="18">
        <f t="shared" si="612"/>
        <v>0</v>
      </c>
      <c r="DY280" s="18">
        <f t="shared" si="612"/>
        <v>0</v>
      </c>
      <c r="DZ280" s="18">
        <f t="shared" si="612"/>
        <v>0</v>
      </c>
      <c r="EA280" s="18">
        <f t="shared" si="612"/>
        <v>0</v>
      </c>
      <c r="EB280" s="18">
        <f t="shared" si="612"/>
        <v>0</v>
      </c>
      <c r="EC280" s="18">
        <f t="shared" si="612"/>
        <v>0</v>
      </c>
      <c r="ED280" s="18">
        <f t="shared" si="612"/>
        <v>0</v>
      </c>
      <c r="EE280" s="18">
        <f t="shared" si="612"/>
        <v>0</v>
      </c>
      <c r="EF280" s="18">
        <f t="shared" si="612"/>
        <v>0</v>
      </c>
      <c r="EG280" s="18">
        <f t="shared" si="612"/>
        <v>0</v>
      </c>
      <c r="EH280" s="18">
        <f t="shared" ref="EH280:FR280" si="613">$E280*EH273</f>
        <v>0</v>
      </c>
      <c r="EI280" s="18">
        <f t="shared" si="613"/>
        <v>0</v>
      </c>
      <c r="EJ280" s="18">
        <f t="shared" si="613"/>
        <v>0</v>
      </c>
      <c r="EK280" s="18">
        <f t="shared" si="613"/>
        <v>0</v>
      </c>
      <c r="EL280" s="18">
        <f t="shared" si="613"/>
        <v>0</v>
      </c>
      <c r="EM280" s="18">
        <f t="shared" si="613"/>
        <v>0</v>
      </c>
      <c r="EN280" s="18">
        <f t="shared" si="613"/>
        <v>0</v>
      </c>
      <c r="EO280" s="18">
        <f t="shared" si="613"/>
        <v>0</v>
      </c>
      <c r="EP280" s="18">
        <f t="shared" si="613"/>
        <v>0</v>
      </c>
      <c r="EQ280" s="18">
        <f t="shared" si="613"/>
        <v>0</v>
      </c>
      <c r="ER280" s="18">
        <f t="shared" si="613"/>
        <v>0</v>
      </c>
      <c r="ES280" s="18">
        <f t="shared" si="613"/>
        <v>0</v>
      </c>
      <c r="ET280" s="18">
        <f t="shared" si="613"/>
        <v>0</v>
      </c>
      <c r="EU280" s="18">
        <f t="shared" si="613"/>
        <v>0</v>
      </c>
      <c r="EV280" s="18">
        <f t="shared" si="613"/>
        <v>0</v>
      </c>
      <c r="EW280" s="18">
        <f t="shared" si="613"/>
        <v>0</v>
      </c>
      <c r="EX280" s="18">
        <f t="shared" si="613"/>
        <v>0</v>
      </c>
      <c r="EY280" s="18">
        <f t="shared" si="613"/>
        <v>0</v>
      </c>
      <c r="EZ280" s="18">
        <f t="shared" si="613"/>
        <v>0</v>
      </c>
      <c r="FA280" s="18">
        <f t="shared" si="613"/>
        <v>0</v>
      </c>
      <c r="FB280" s="18">
        <f t="shared" si="613"/>
        <v>0</v>
      </c>
      <c r="FC280" s="18">
        <f t="shared" si="613"/>
        <v>0</v>
      </c>
      <c r="FD280" s="18">
        <f t="shared" si="613"/>
        <v>0</v>
      </c>
      <c r="FE280" s="18">
        <f t="shared" si="613"/>
        <v>0</v>
      </c>
      <c r="FF280" s="18">
        <f t="shared" si="613"/>
        <v>0</v>
      </c>
      <c r="FG280" s="18">
        <f t="shared" si="613"/>
        <v>0</v>
      </c>
      <c r="FH280" s="18">
        <f t="shared" si="613"/>
        <v>0</v>
      </c>
      <c r="FI280" s="18">
        <f t="shared" si="613"/>
        <v>0</v>
      </c>
      <c r="FJ280" s="18">
        <f t="shared" si="613"/>
        <v>0</v>
      </c>
      <c r="FK280" s="18">
        <f t="shared" si="613"/>
        <v>0</v>
      </c>
      <c r="FL280" s="18">
        <f t="shared" si="613"/>
        <v>0</v>
      </c>
      <c r="FM280" s="18">
        <f t="shared" si="613"/>
        <v>0</v>
      </c>
      <c r="FN280" s="18">
        <f t="shared" si="613"/>
        <v>0</v>
      </c>
      <c r="FO280" s="18">
        <f t="shared" si="613"/>
        <v>0</v>
      </c>
      <c r="FP280" s="18">
        <f t="shared" si="613"/>
        <v>0</v>
      </c>
      <c r="FQ280" s="18">
        <f t="shared" si="613"/>
        <v>0</v>
      </c>
      <c r="FR280" s="18">
        <f t="shared" si="613"/>
        <v>0</v>
      </c>
    </row>
    <row r="281" spans="2:174">
      <c r="C281" t="str">
        <f>Assumptions!D132</f>
        <v>Spare</v>
      </c>
      <c r="D281" s="144" t="s">
        <v>974</v>
      </c>
      <c r="E281" s="136">
        <f>INDEX(Assumptions!$G132:$G132,MATCH($A$1,Model_Number,0))</f>
        <v>0</v>
      </c>
      <c r="I281" s="128">
        <f t="shared" si="603"/>
        <v>0</v>
      </c>
      <c r="J281" s="18">
        <f t="shared" ref="J281:AO281" si="614">$E281*J274</f>
        <v>0</v>
      </c>
      <c r="K281" s="18">
        <f t="shared" si="614"/>
        <v>0</v>
      </c>
      <c r="L281" s="18">
        <f t="shared" si="614"/>
        <v>0</v>
      </c>
      <c r="M281" s="18">
        <f t="shared" si="614"/>
        <v>0</v>
      </c>
      <c r="N281" s="18">
        <f t="shared" si="614"/>
        <v>0</v>
      </c>
      <c r="O281" s="18">
        <f t="shared" si="614"/>
        <v>0</v>
      </c>
      <c r="P281" s="18">
        <f t="shared" si="614"/>
        <v>0</v>
      </c>
      <c r="Q281" s="18">
        <f t="shared" si="614"/>
        <v>0</v>
      </c>
      <c r="R281" s="18">
        <f t="shared" si="614"/>
        <v>0</v>
      </c>
      <c r="S281" s="18">
        <f t="shared" si="614"/>
        <v>0</v>
      </c>
      <c r="T281" s="18">
        <f t="shared" si="614"/>
        <v>0</v>
      </c>
      <c r="U281" s="18">
        <f t="shared" si="614"/>
        <v>0</v>
      </c>
      <c r="V281" s="18">
        <f t="shared" si="614"/>
        <v>0</v>
      </c>
      <c r="W281" s="18">
        <f t="shared" si="614"/>
        <v>0</v>
      </c>
      <c r="X281" s="18">
        <f t="shared" si="614"/>
        <v>0</v>
      </c>
      <c r="Y281" s="18">
        <f t="shared" si="614"/>
        <v>0</v>
      </c>
      <c r="Z281" s="18">
        <f t="shared" si="614"/>
        <v>0</v>
      </c>
      <c r="AA281" s="18">
        <f t="shared" si="614"/>
        <v>0</v>
      </c>
      <c r="AB281" s="18">
        <f t="shared" si="614"/>
        <v>0</v>
      </c>
      <c r="AC281" s="18">
        <f t="shared" si="614"/>
        <v>0</v>
      </c>
      <c r="AD281" s="18">
        <f t="shared" si="614"/>
        <v>0</v>
      </c>
      <c r="AE281" s="18">
        <f t="shared" si="614"/>
        <v>0</v>
      </c>
      <c r="AF281" s="18">
        <f t="shared" si="614"/>
        <v>0</v>
      </c>
      <c r="AG281" s="18">
        <f t="shared" si="614"/>
        <v>0</v>
      </c>
      <c r="AH281" s="18">
        <f t="shared" si="614"/>
        <v>0</v>
      </c>
      <c r="AI281" s="18">
        <f t="shared" si="614"/>
        <v>0</v>
      </c>
      <c r="AJ281" s="18">
        <f t="shared" si="614"/>
        <v>0</v>
      </c>
      <c r="AK281" s="18">
        <f t="shared" si="614"/>
        <v>0</v>
      </c>
      <c r="AL281" s="18">
        <f t="shared" si="614"/>
        <v>0</v>
      </c>
      <c r="AM281" s="18">
        <f t="shared" si="614"/>
        <v>0</v>
      </c>
      <c r="AN281" s="18">
        <f t="shared" si="614"/>
        <v>0</v>
      </c>
      <c r="AO281" s="18">
        <f t="shared" si="614"/>
        <v>0</v>
      </c>
      <c r="AP281" s="18">
        <f t="shared" ref="AP281:BU281" si="615">$E281*AP274</f>
        <v>0</v>
      </c>
      <c r="AQ281" s="18">
        <f t="shared" si="615"/>
        <v>0</v>
      </c>
      <c r="AR281" s="18">
        <f t="shared" si="615"/>
        <v>0</v>
      </c>
      <c r="AS281" s="18">
        <f t="shared" si="615"/>
        <v>0</v>
      </c>
      <c r="AT281" s="18">
        <f t="shared" si="615"/>
        <v>0</v>
      </c>
      <c r="AU281" s="18">
        <f t="shared" si="615"/>
        <v>0</v>
      </c>
      <c r="AV281" s="18">
        <f t="shared" si="615"/>
        <v>0</v>
      </c>
      <c r="AW281" s="18">
        <f t="shared" si="615"/>
        <v>0</v>
      </c>
      <c r="AX281" s="18">
        <f t="shared" si="615"/>
        <v>0</v>
      </c>
      <c r="AY281" s="18">
        <f t="shared" si="615"/>
        <v>0</v>
      </c>
      <c r="AZ281" s="18">
        <f t="shared" si="615"/>
        <v>0</v>
      </c>
      <c r="BA281" s="18">
        <f t="shared" si="615"/>
        <v>0</v>
      </c>
      <c r="BB281" s="18">
        <f t="shared" si="615"/>
        <v>0</v>
      </c>
      <c r="BC281" s="18">
        <f t="shared" si="615"/>
        <v>0</v>
      </c>
      <c r="BD281" s="18">
        <f t="shared" si="615"/>
        <v>0</v>
      </c>
      <c r="BE281" s="18">
        <f t="shared" si="615"/>
        <v>0</v>
      </c>
      <c r="BF281" s="18">
        <f t="shared" si="615"/>
        <v>0</v>
      </c>
      <c r="BG281" s="18">
        <f t="shared" si="615"/>
        <v>0</v>
      </c>
      <c r="BH281" s="18">
        <f t="shared" si="615"/>
        <v>0</v>
      </c>
      <c r="BI281" s="18">
        <f t="shared" si="615"/>
        <v>0</v>
      </c>
      <c r="BJ281" s="18">
        <f t="shared" si="615"/>
        <v>0</v>
      </c>
      <c r="BK281" s="18">
        <f t="shared" si="615"/>
        <v>0</v>
      </c>
      <c r="BL281" s="18">
        <f t="shared" si="615"/>
        <v>0</v>
      </c>
      <c r="BM281" s="18">
        <f t="shared" si="615"/>
        <v>0</v>
      </c>
      <c r="BN281" s="18">
        <f t="shared" si="615"/>
        <v>0</v>
      </c>
      <c r="BO281" s="18">
        <f t="shared" si="615"/>
        <v>0</v>
      </c>
      <c r="BP281" s="18">
        <f t="shared" si="615"/>
        <v>0</v>
      </c>
      <c r="BQ281" s="18">
        <f t="shared" si="615"/>
        <v>0</v>
      </c>
      <c r="BR281" s="18">
        <f t="shared" si="615"/>
        <v>0</v>
      </c>
      <c r="BS281" s="18">
        <f t="shared" si="615"/>
        <v>0</v>
      </c>
      <c r="BT281" s="18">
        <f t="shared" si="615"/>
        <v>0</v>
      </c>
      <c r="BU281" s="18">
        <f t="shared" si="615"/>
        <v>0</v>
      </c>
      <c r="BV281" s="18">
        <f t="shared" ref="BV281:DA281" si="616">$E281*BV274</f>
        <v>0</v>
      </c>
      <c r="BW281" s="18">
        <f t="shared" si="616"/>
        <v>0</v>
      </c>
      <c r="BX281" s="18">
        <f t="shared" si="616"/>
        <v>0</v>
      </c>
      <c r="BY281" s="18">
        <f t="shared" si="616"/>
        <v>0</v>
      </c>
      <c r="BZ281" s="18">
        <f t="shared" si="616"/>
        <v>0</v>
      </c>
      <c r="CA281" s="18">
        <f t="shared" si="616"/>
        <v>0</v>
      </c>
      <c r="CB281" s="18">
        <f t="shared" si="616"/>
        <v>0</v>
      </c>
      <c r="CC281" s="18">
        <f t="shared" si="616"/>
        <v>0</v>
      </c>
      <c r="CD281" s="18">
        <f t="shared" si="616"/>
        <v>0</v>
      </c>
      <c r="CE281" s="18">
        <f t="shared" si="616"/>
        <v>0</v>
      </c>
      <c r="CF281" s="18">
        <f t="shared" si="616"/>
        <v>0</v>
      </c>
      <c r="CG281" s="18">
        <f t="shared" si="616"/>
        <v>0</v>
      </c>
      <c r="CH281" s="18">
        <f t="shared" si="616"/>
        <v>0</v>
      </c>
      <c r="CI281" s="18">
        <f t="shared" si="616"/>
        <v>0</v>
      </c>
      <c r="CJ281" s="18">
        <f t="shared" si="616"/>
        <v>0</v>
      </c>
      <c r="CK281" s="18">
        <f t="shared" si="616"/>
        <v>0</v>
      </c>
      <c r="CL281" s="18">
        <f t="shared" si="616"/>
        <v>0</v>
      </c>
      <c r="CM281" s="18">
        <f t="shared" si="616"/>
        <v>0</v>
      </c>
      <c r="CN281" s="18">
        <f t="shared" si="616"/>
        <v>0</v>
      </c>
      <c r="CO281" s="18">
        <f t="shared" si="616"/>
        <v>0</v>
      </c>
      <c r="CP281" s="18">
        <f t="shared" si="616"/>
        <v>0</v>
      </c>
      <c r="CQ281" s="18">
        <f t="shared" si="616"/>
        <v>0</v>
      </c>
      <c r="CR281" s="18">
        <f t="shared" si="616"/>
        <v>0</v>
      </c>
      <c r="CS281" s="18">
        <f t="shared" si="616"/>
        <v>0</v>
      </c>
      <c r="CT281" s="18">
        <f t="shared" si="616"/>
        <v>0</v>
      </c>
      <c r="CU281" s="18">
        <f t="shared" si="616"/>
        <v>0</v>
      </c>
      <c r="CV281" s="18">
        <f t="shared" si="616"/>
        <v>0</v>
      </c>
      <c r="CW281" s="18">
        <f t="shared" si="616"/>
        <v>0</v>
      </c>
      <c r="CX281" s="18">
        <f t="shared" si="616"/>
        <v>0</v>
      </c>
      <c r="CY281" s="18">
        <f t="shared" si="616"/>
        <v>0</v>
      </c>
      <c r="CZ281" s="18">
        <f t="shared" si="616"/>
        <v>0</v>
      </c>
      <c r="DA281" s="18">
        <f t="shared" si="616"/>
        <v>0</v>
      </c>
      <c r="DB281" s="18">
        <f t="shared" ref="DB281:EG281" si="617">$E281*DB274</f>
        <v>0</v>
      </c>
      <c r="DC281" s="18">
        <f t="shared" si="617"/>
        <v>0</v>
      </c>
      <c r="DD281" s="18">
        <f t="shared" si="617"/>
        <v>0</v>
      </c>
      <c r="DE281" s="18">
        <f t="shared" si="617"/>
        <v>0</v>
      </c>
      <c r="DF281" s="18">
        <f t="shared" si="617"/>
        <v>0</v>
      </c>
      <c r="DG281" s="18">
        <f t="shared" si="617"/>
        <v>0</v>
      </c>
      <c r="DH281" s="18">
        <f t="shared" si="617"/>
        <v>0</v>
      </c>
      <c r="DI281" s="18">
        <f t="shared" si="617"/>
        <v>0</v>
      </c>
      <c r="DJ281" s="18">
        <f t="shared" si="617"/>
        <v>0</v>
      </c>
      <c r="DK281" s="18">
        <f t="shared" si="617"/>
        <v>0</v>
      </c>
      <c r="DL281" s="18">
        <f t="shared" si="617"/>
        <v>0</v>
      </c>
      <c r="DM281" s="18">
        <f t="shared" si="617"/>
        <v>0</v>
      </c>
      <c r="DN281" s="18">
        <f t="shared" si="617"/>
        <v>0</v>
      </c>
      <c r="DO281" s="18">
        <f t="shared" si="617"/>
        <v>0</v>
      </c>
      <c r="DP281" s="18">
        <f t="shared" si="617"/>
        <v>0</v>
      </c>
      <c r="DQ281" s="18">
        <f t="shared" si="617"/>
        <v>0</v>
      </c>
      <c r="DR281" s="18">
        <f t="shared" si="617"/>
        <v>0</v>
      </c>
      <c r="DS281" s="18">
        <f t="shared" si="617"/>
        <v>0</v>
      </c>
      <c r="DT281" s="18">
        <f t="shared" si="617"/>
        <v>0</v>
      </c>
      <c r="DU281" s="18">
        <f t="shared" si="617"/>
        <v>0</v>
      </c>
      <c r="DV281" s="18">
        <f t="shared" si="617"/>
        <v>0</v>
      </c>
      <c r="DW281" s="18">
        <f t="shared" si="617"/>
        <v>0</v>
      </c>
      <c r="DX281" s="18">
        <f t="shared" si="617"/>
        <v>0</v>
      </c>
      <c r="DY281" s="18">
        <f t="shared" si="617"/>
        <v>0</v>
      </c>
      <c r="DZ281" s="18">
        <f t="shared" si="617"/>
        <v>0</v>
      </c>
      <c r="EA281" s="18">
        <f t="shared" si="617"/>
        <v>0</v>
      </c>
      <c r="EB281" s="18">
        <f t="shared" si="617"/>
        <v>0</v>
      </c>
      <c r="EC281" s="18">
        <f t="shared" si="617"/>
        <v>0</v>
      </c>
      <c r="ED281" s="18">
        <f t="shared" si="617"/>
        <v>0</v>
      </c>
      <c r="EE281" s="18">
        <f t="shared" si="617"/>
        <v>0</v>
      </c>
      <c r="EF281" s="18">
        <f t="shared" si="617"/>
        <v>0</v>
      </c>
      <c r="EG281" s="18">
        <f t="shared" si="617"/>
        <v>0</v>
      </c>
      <c r="EH281" s="18">
        <f t="shared" ref="EH281:FR281" si="618">$E281*EH274</f>
        <v>0</v>
      </c>
      <c r="EI281" s="18">
        <f t="shared" si="618"/>
        <v>0</v>
      </c>
      <c r="EJ281" s="18">
        <f t="shared" si="618"/>
        <v>0</v>
      </c>
      <c r="EK281" s="18">
        <f t="shared" si="618"/>
        <v>0</v>
      </c>
      <c r="EL281" s="18">
        <f t="shared" si="618"/>
        <v>0</v>
      </c>
      <c r="EM281" s="18">
        <f t="shared" si="618"/>
        <v>0</v>
      </c>
      <c r="EN281" s="18">
        <f t="shared" si="618"/>
        <v>0</v>
      </c>
      <c r="EO281" s="18">
        <f t="shared" si="618"/>
        <v>0</v>
      </c>
      <c r="EP281" s="18">
        <f t="shared" si="618"/>
        <v>0</v>
      </c>
      <c r="EQ281" s="18">
        <f t="shared" si="618"/>
        <v>0</v>
      </c>
      <c r="ER281" s="18">
        <f t="shared" si="618"/>
        <v>0</v>
      </c>
      <c r="ES281" s="18">
        <f t="shared" si="618"/>
        <v>0</v>
      </c>
      <c r="ET281" s="18">
        <f t="shared" si="618"/>
        <v>0</v>
      </c>
      <c r="EU281" s="18">
        <f t="shared" si="618"/>
        <v>0</v>
      </c>
      <c r="EV281" s="18">
        <f t="shared" si="618"/>
        <v>0</v>
      </c>
      <c r="EW281" s="18">
        <f t="shared" si="618"/>
        <v>0</v>
      </c>
      <c r="EX281" s="18">
        <f t="shared" si="618"/>
        <v>0</v>
      </c>
      <c r="EY281" s="18">
        <f t="shared" si="618"/>
        <v>0</v>
      </c>
      <c r="EZ281" s="18">
        <f t="shared" si="618"/>
        <v>0</v>
      </c>
      <c r="FA281" s="18">
        <f t="shared" si="618"/>
        <v>0</v>
      </c>
      <c r="FB281" s="18">
        <f t="shared" si="618"/>
        <v>0</v>
      </c>
      <c r="FC281" s="18">
        <f t="shared" si="618"/>
        <v>0</v>
      </c>
      <c r="FD281" s="18">
        <f t="shared" si="618"/>
        <v>0</v>
      </c>
      <c r="FE281" s="18">
        <f t="shared" si="618"/>
        <v>0</v>
      </c>
      <c r="FF281" s="18">
        <f t="shared" si="618"/>
        <v>0</v>
      </c>
      <c r="FG281" s="18">
        <f t="shared" si="618"/>
        <v>0</v>
      </c>
      <c r="FH281" s="18">
        <f t="shared" si="618"/>
        <v>0</v>
      </c>
      <c r="FI281" s="18">
        <f t="shared" si="618"/>
        <v>0</v>
      </c>
      <c r="FJ281" s="18">
        <f t="shared" si="618"/>
        <v>0</v>
      </c>
      <c r="FK281" s="18">
        <f t="shared" si="618"/>
        <v>0</v>
      </c>
      <c r="FL281" s="18">
        <f t="shared" si="618"/>
        <v>0</v>
      </c>
      <c r="FM281" s="18">
        <f t="shared" si="618"/>
        <v>0</v>
      </c>
      <c r="FN281" s="18">
        <f t="shared" si="618"/>
        <v>0</v>
      </c>
      <c r="FO281" s="18">
        <f t="shared" si="618"/>
        <v>0</v>
      </c>
      <c r="FP281" s="18">
        <f t="shared" si="618"/>
        <v>0</v>
      </c>
      <c r="FQ281" s="18">
        <f t="shared" si="618"/>
        <v>0</v>
      </c>
      <c r="FR281" s="18">
        <f t="shared" si="618"/>
        <v>0</v>
      </c>
    </row>
    <row r="282" spans="2:174">
      <c r="C282" t="str">
        <f>Assumptions!D133</f>
        <v>Spare</v>
      </c>
      <c r="D282" s="144" t="s">
        <v>974</v>
      </c>
      <c r="E282" s="136">
        <f>INDEX(Assumptions!$G133:$G133,MATCH($A$1,Model_Number,0))</f>
        <v>0</v>
      </c>
      <c r="I282" s="128">
        <f t="shared" si="603"/>
        <v>0</v>
      </c>
      <c r="J282" s="18">
        <f t="shared" ref="J282:AO282" si="619">$E282*J275</f>
        <v>0</v>
      </c>
      <c r="K282" s="18">
        <f t="shared" si="619"/>
        <v>0</v>
      </c>
      <c r="L282" s="18">
        <f t="shared" si="619"/>
        <v>0</v>
      </c>
      <c r="M282" s="18">
        <f t="shared" si="619"/>
        <v>0</v>
      </c>
      <c r="N282" s="18">
        <f t="shared" si="619"/>
        <v>0</v>
      </c>
      <c r="O282" s="18">
        <f t="shared" si="619"/>
        <v>0</v>
      </c>
      <c r="P282" s="18">
        <f t="shared" si="619"/>
        <v>0</v>
      </c>
      <c r="Q282" s="18">
        <f t="shared" si="619"/>
        <v>0</v>
      </c>
      <c r="R282" s="18">
        <f t="shared" si="619"/>
        <v>0</v>
      </c>
      <c r="S282" s="18">
        <f t="shared" si="619"/>
        <v>0</v>
      </c>
      <c r="T282" s="18">
        <f t="shared" si="619"/>
        <v>0</v>
      </c>
      <c r="U282" s="18">
        <f t="shared" si="619"/>
        <v>0</v>
      </c>
      <c r="V282" s="18">
        <f t="shared" si="619"/>
        <v>0</v>
      </c>
      <c r="W282" s="18">
        <f t="shared" si="619"/>
        <v>0</v>
      </c>
      <c r="X282" s="18">
        <f t="shared" si="619"/>
        <v>0</v>
      </c>
      <c r="Y282" s="18">
        <f t="shared" si="619"/>
        <v>0</v>
      </c>
      <c r="Z282" s="18">
        <f t="shared" si="619"/>
        <v>0</v>
      </c>
      <c r="AA282" s="18">
        <f t="shared" si="619"/>
        <v>0</v>
      </c>
      <c r="AB282" s="18">
        <f t="shared" si="619"/>
        <v>0</v>
      </c>
      <c r="AC282" s="18">
        <f t="shared" si="619"/>
        <v>0</v>
      </c>
      <c r="AD282" s="18">
        <f t="shared" si="619"/>
        <v>0</v>
      </c>
      <c r="AE282" s="18">
        <f t="shared" si="619"/>
        <v>0</v>
      </c>
      <c r="AF282" s="18">
        <f t="shared" si="619"/>
        <v>0</v>
      </c>
      <c r="AG282" s="18">
        <f t="shared" si="619"/>
        <v>0</v>
      </c>
      <c r="AH282" s="18">
        <f t="shared" si="619"/>
        <v>0</v>
      </c>
      <c r="AI282" s="18">
        <f t="shared" si="619"/>
        <v>0</v>
      </c>
      <c r="AJ282" s="18">
        <f t="shared" si="619"/>
        <v>0</v>
      </c>
      <c r="AK282" s="18">
        <f t="shared" si="619"/>
        <v>0</v>
      </c>
      <c r="AL282" s="18">
        <f t="shared" si="619"/>
        <v>0</v>
      </c>
      <c r="AM282" s="18">
        <f t="shared" si="619"/>
        <v>0</v>
      </c>
      <c r="AN282" s="18">
        <f t="shared" si="619"/>
        <v>0</v>
      </c>
      <c r="AO282" s="18">
        <f t="shared" si="619"/>
        <v>0</v>
      </c>
      <c r="AP282" s="18">
        <f t="shared" ref="AP282:BU282" si="620">$E282*AP275</f>
        <v>0</v>
      </c>
      <c r="AQ282" s="18">
        <f t="shared" si="620"/>
        <v>0</v>
      </c>
      <c r="AR282" s="18">
        <f t="shared" si="620"/>
        <v>0</v>
      </c>
      <c r="AS282" s="18">
        <f t="shared" si="620"/>
        <v>0</v>
      </c>
      <c r="AT282" s="18">
        <f t="shared" si="620"/>
        <v>0</v>
      </c>
      <c r="AU282" s="18">
        <f t="shared" si="620"/>
        <v>0</v>
      </c>
      <c r="AV282" s="18">
        <f t="shared" si="620"/>
        <v>0</v>
      </c>
      <c r="AW282" s="18">
        <f t="shared" si="620"/>
        <v>0</v>
      </c>
      <c r="AX282" s="18">
        <f t="shared" si="620"/>
        <v>0</v>
      </c>
      <c r="AY282" s="18">
        <f t="shared" si="620"/>
        <v>0</v>
      </c>
      <c r="AZ282" s="18">
        <f t="shared" si="620"/>
        <v>0</v>
      </c>
      <c r="BA282" s="18">
        <f t="shared" si="620"/>
        <v>0</v>
      </c>
      <c r="BB282" s="18">
        <f t="shared" si="620"/>
        <v>0</v>
      </c>
      <c r="BC282" s="18">
        <f t="shared" si="620"/>
        <v>0</v>
      </c>
      <c r="BD282" s="18">
        <f t="shared" si="620"/>
        <v>0</v>
      </c>
      <c r="BE282" s="18">
        <f t="shared" si="620"/>
        <v>0</v>
      </c>
      <c r="BF282" s="18">
        <f t="shared" si="620"/>
        <v>0</v>
      </c>
      <c r="BG282" s="18">
        <f t="shared" si="620"/>
        <v>0</v>
      </c>
      <c r="BH282" s="18">
        <f t="shared" si="620"/>
        <v>0</v>
      </c>
      <c r="BI282" s="18">
        <f t="shared" si="620"/>
        <v>0</v>
      </c>
      <c r="BJ282" s="18">
        <f t="shared" si="620"/>
        <v>0</v>
      </c>
      <c r="BK282" s="18">
        <f t="shared" si="620"/>
        <v>0</v>
      </c>
      <c r="BL282" s="18">
        <f t="shared" si="620"/>
        <v>0</v>
      </c>
      <c r="BM282" s="18">
        <f t="shared" si="620"/>
        <v>0</v>
      </c>
      <c r="BN282" s="18">
        <f t="shared" si="620"/>
        <v>0</v>
      </c>
      <c r="BO282" s="18">
        <f t="shared" si="620"/>
        <v>0</v>
      </c>
      <c r="BP282" s="18">
        <f t="shared" si="620"/>
        <v>0</v>
      </c>
      <c r="BQ282" s="18">
        <f t="shared" si="620"/>
        <v>0</v>
      </c>
      <c r="BR282" s="18">
        <f t="shared" si="620"/>
        <v>0</v>
      </c>
      <c r="BS282" s="18">
        <f t="shared" si="620"/>
        <v>0</v>
      </c>
      <c r="BT282" s="18">
        <f t="shared" si="620"/>
        <v>0</v>
      </c>
      <c r="BU282" s="18">
        <f t="shared" si="620"/>
        <v>0</v>
      </c>
      <c r="BV282" s="18">
        <f t="shared" ref="BV282:DA282" si="621">$E282*BV275</f>
        <v>0</v>
      </c>
      <c r="BW282" s="18">
        <f t="shared" si="621"/>
        <v>0</v>
      </c>
      <c r="BX282" s="18">
        <f t="shared" si="621"/>
        <v>0</v>
      </c>
      <c r="BY282" s="18">
        <f t="shared" si="621"/>
        <v>0</v>
      </c>
      <c r="BZ282" s="18">
        <f t="shared" si="621"/>
        <v>0</v>
      </c>
      <c r="CA282" s="18">
        <f t="shared" si="621"/>
        <v>0</v>
      </c>
      <c r="CB282" s="18">
        <f t="shared" si="621"/>
        <v>0</v>
      </c>
      <c r="CC282" s="18">
        <f t="shared" si="621"/>
        <v>0</v>
      </c>
      <c r="CD282" s="18">
        <f t="shared" si="621"/>
        <v>0</v>
      </c>
      <c r="CE282" s="18">
        <f t="shared" si="621"/>
        <v>0</v>
      </c>
      <c r="CF282" s="18">
        <f t="shared" si="621"/>
        <v>0</v>
      </c>
      <c r="CG282" s="18">
        <f t="shared" si="621"/>
        <v>0</v>
      </c>
      <c r="CH282" s="18">
        <f t="shared" si="621"/>
        <v>0</v>
      </c>
      <c r="CI282" s="18">
        <f t="shared" si="621"/>
        <v>0</v>
      </c>
      <c r="CJ282" s="18">
        <f t="shared" si="621"/>
        <v>0</v>
      </c>
      <c r="CK282" s="18">
        <f t="shared" si="621"/>
        <v>0</v>
      </c>
      <c r="CL282" s="18">
        <f t="shared" si="621"/>
        <v>0</v>
      </c>
      <c r="CM282" s="18">
        <f t="shared" si="621"/>
        <v>0</v>
      </c>
      <c r="CN282" s="18">
        <f t="shared" si="621"/>
        <v>0</v>
      </c>
      <c r="CO282" s="18">
        <f t="shared" si="621"/>
        <v>0</v>
      </c>
      <c r="CP282" s="18">
        <f t="shared" si="621"/>
        <v>0</v>
      </c>
      <c r="CQ282" s="18">
        <f t="shared" si="621"/>
        <v>0</v>
      </c>
      <c r="CR282" s="18">
        <f t="shared" si="621"/>
        <v>0</v>
      </c>
      <c r="CS282" s="18">
        <f t="shared" si="621"/>
        <v>0</v>
      </c>
      <c r="CT282" s="18">
        <f t="shared" si="621"/>
        <v>0</v>
      </c>
      <c r="CU282" s="18">
        <f t="shared" si="621"/>
        <v>0</v>
      </c>
      <c r="CV282" s="18">
        <f t="shared" si="621"/>
        <v>0</v>
      </c>
      <c r="CW282" s="18">
        <f t="shared" si="621"/>
        <v>0</v>
      </c>
      <c r="CX282" s="18">
        <f t="shared" si="621"/>
        <v>0</v>
      </c>
      <c r="CY282" s="18">
        <f t="shared" si="621"/>
        <v>0</v>
      </c>
      <c r="CZ282" s="18">
        <f t="shared" si="621"/>
        <v>0</v>
      </c>
      <c r="DA282" s="18">
        <f t="shared" si="621"/>
        <v>0</v>
      </c>
      <c r="DB282" s="18">
        <f t="shared" ref="DB282:EG282" si="622">$E282*DB275</f>
        <v>0</v>
      </c>
      <c r="DC282" s="18">
        <f t="shared" si="622"/>
        <v>0</v>
      </c>
      <c r="DD282" s="18">
        <f t="shared" si="622"/>
        <v>0</v>
      </c>
      <c r="DE282" s="18">
        <f t="shared" si="622"/>
        <v>0</v>
      </c>
      <c r="DF282" s="18">
        <f t="shared" si="622"/>
        <v>0</v>
      </c>
      <c r="DG282" s="18">
        <f t="shared" si="622"/>
        <v>0</v>
      </c>
      <c r="DH282" s="18">
        <f t="shared" si="622"/>
        <v>0</v>
      </c>
      <c r="DI282" s="18">
        <f t="shared" si="622"/>
        <v>0</v>
      </c>
      <c r="DJ282" s="18">
        <f t="shared" si="622"/>
        <v>0</v>
      </c>
      <c r="DK282" s="18">
        <f t="shared" si="622"/>
        <v>0</v>
      </c>
      <c r="DL282" s="18">
        <f t="shared" si="622"/>
        <v>0</v>
      </c>
      <c r="DM282" s="18">
        <f t="shared" si="622"/>
        <v>0</v>
      </c>
      <c r="DN282" s="18">
        <f t="shared" si="622"/>
        <v>0</v>
      </c>
      <c r="DO282" s="18">
        <f t="shared" si="622"/>
        <v>0</v>
      </c>
      <c r="DP282" s="18">
        <f t="shared" si="622"/>
        <v>0</v>
      </c>
      <c r="DQ282" s="18">
        <f t="shared" si="622"/>
        <v>0</v>
      </c>
      <c r="DR282" s="18">
        <f t="shared" si="622"/>
        <v>0</v>
      </c>
      <c r="DS282" s="18">
        <f t="shared" si="622"/>
        <v>0</v>
      </c>
      <c r="DT282" s="18">
        <f t="shared" si="622"/>
        <v>0</v>
      </c>
      <c r="DU282" s="18">
        <f t="shared" si="622"/>
        <v>0</v>
      </c>
      <c r="DV282" s="18">
        <f t="shared" si="622"/>
        <v>0</v>
      </c>
      <c r="DW282" s="18">
        <f t="shared" si="622"/>
        <v>0</v>
      </c>
      <c r="DX282" s="18">
        <f t="shared" si="622"/>
        <v>0</v>
      </c>
      <c r="DY282" s="18">
        <f t="shared" si="622"/>
        <v>0</v>
      </c>
      <c r="DZ282" s="18">
        <f t="shared" si="622"/>
        <v>0</v>
      </c>
      <c r="EA282" s="18">
        <f t="shared" si="622"/>
        <v>0</v>
      </c>
      <c r="EB282" s="18">
        <f t="shared" si="622"/>
        <v>0</v>
      </c>
      <c r="EC282" s="18">
        <f t="shared" si="622"/>
        <v>0</v>
      </c>
      <c r="ED282" s="18">
        <f t="shared" si="622"/>
        <v>0</v>
      </c>
      <c r="EE282" s="18">
        <f t="shared" si="622"/>
        <v>0</v>
      </c>
      <c r="EF282" s="18">
        <f t="shared" si="622"/>
        <v>0</v>
      </c>
      <c r="EG282" s="18">
        <f t="shared" si="622"/>
        <v>0</v>
      </c>
      <c r="EH282" s="18">
        <f t="shared" ref="EH282:FR282" si="623">$E282*EH275</f>
        <v>0</v>
      </c>
      <c r="EI282" s="18">
        <f t="shared" si="623"/>
        <v>0</v>
      </c>
      <c r="EJ282" s="18">
        <f t="shared" si="623"/>
        <v>0</v>
      </c>
      <c r="EK282" s="18">
        <f t="shared" si="623"/>
        <v>0</v>
      </c>
      <c r="EL282" s="18">
        <f t="shared" si="623"/>
        <v>0</v>
      </c>
      <c r="EM282" s="18">
        <f t="shared" si="623"/>
        <v>0</v>
      </c>
      <c r="EN282" s="18">
        <f t="shared" si="623"/>
        <v>0</v>
      </c>
      <c r="EO282" s="18">
        <f t="shared" si="623"/>
        <v>0</v>
      </c>
      <c r="EP282" s="18">
        <f t="shared" si="623"/>
        <v>0</v>
      </c>
      <c r="EQ282" s="18">
        <f t="shared" si="623"/>
        <v>0</v>
      </c>
      <c r="ER282" s="18">
        <f t="shared" si="623"/>
        <v>0</v>
      </c>
      <c r="ES282" s="18">
        <f t="shared" si="623"/>
        <v>0</v>
      </c>
      <c r="ET282" s="18">
        <f t="shared" si="623"/>
        <v>0</v>
      </c>
      <c r="EU282" s="18">
        <f t="shared" si="623"/>
        <v>0</v>
      </c>
      <c r="EV282" s="18">
        <f t="shared" si="623"/>
        <v>0</v>
      </c>
      <c r="EW282" s="18">
        <f t="shared" si="623"/>
        <v>0</v>
      </c>
      <c r="EX282" s="18">
        <f t="shared" si="623"/>
        <v>0</v>
      </c>
      <c r="EY282" s="18">
        <f t="shared" si="623"/>
        <v>0</v>
      </c>
      <c r="EZ282" s="18">
        <f t="shared" si="623"/>
        <v>0</v>
      </c>
      <c r="FA282" s="18">
        <f t="shared" si="623"/>
        <v>0</v>
      </c>
      <c r="FB282" s="18">
        <f t="shared" si="623"/>
        <v>0</v>
      </c>
      <c r="FC282" s="18">
        <f t="shared" si="623"/>
        <v>0</v>
      </c>
      <c r="FD282" s="18">
        <f t="shared" si="623"/>
        <v>0</v>
      </c>
      <c r="FE282" s="18">
        <f t="shared" si="623"/>
        <v>0</v>
      </c>
      <c r="FF282" s="18">
        <f t="shared" si="623"/>
        <v>0</v>
      </c>
      <c r="FG282" s="18">
        <f t="shared" si="623"/>
        <v>0</v>
      </c>
      <c r="FH282" s="18">
        <f t="shared" si="623"/>
        <v>0</v>
      </c>
      <c r="FI282" s="18">
        <f t="shared" si="623"/>
        <v>0</v>
      </c>
      <c r="FJ282" s="18">
        <f t="shared" si="623"/>
        <v>0</v>
      </c>
      <c r="FK282" s="18">
        <f t="shared" si="623"/>
        <v>0</v>
      </c>
      <c r="FL282" s="18">
        <f t="shared" si="623"/>
        <v>0</v>
      </c>
      <c r="FM282" s="18">
        <f t="shared" si="623"/>
        <v>0</v>
      </c>
      <c r="FN282" s="18">
        <f t="shared" si="623"/>
        <v>0</v>
      </c>
      <c r="FO282" s="18">
        <f t="shared" si="623"/>
        <v>0</v>
      </c>
      <c r="FP282" s="18">
        <f t="shared" si="623"/>
        <v>0</v>
      </c>
      <c r="FQ282" s="18">
        <f t="shared" si="623"/>
        <v>0</v>
      </c>
      <c r="FR282" s="18">
        <f t="shared" si="623"/>
        <v>0</v>
      </c>
    </row>
    <row r="283" spans="2:174">
      <c r="C283" t="str">
        <f>Assumptions!D134</f>
        <v>Spare</v>
      </c>
      <c r="D283" s="144" t="s">
        <v>974</v>
      </c>
      <c r="E283" s="136">
        <f>INDEX(Assumptions!$G134:$G134,MATCH($A$1,Model_Number,0))</f>
        <v>0</v>
      </c>
      <c r="I283" s="128">
        <f>SUM(J283:FR283)</f>
        <v>0</v>
      </c>
      <c r="J283" s="18">
        <f t="shared" ref="J283:AO283" si="624">$E283*J276</f>
        <v>0</v>
      </c>
      <c r="K283" s="18">
        <f t="shared" si="624"/>
        <v>0</v>
      </c>
      <c r="L283" s="18">
        <f t="shared" si="624"/>
        <v>0</v>
      </c>
      <c r="M283" s="18">
        <f t="shared" si="624"/>
        <v>0</v>
      </c>
      <c r="N283" s="18">
        <f t="shared" si="624"/>
        <v>0</v>
      </c>
      <c r="O283" s="18">
        <f t="shared" si="624"/>
        <v>0</v>
      </c>
      <c r="P283" s="18">
        <f t="shared" si="624"/>
        <v>0</v>
      </c>
      <c r="Q283" s="18">
        <f t="shared" si="624"/>
        <v>0</v>
      </c>
      <c r="R283" s="18">
        <f t="shared" si="624"/>
        <v>0</v>
      </c>
      <c r="S283" s="18">
        <f t="shared" si="624"/>
        <v>0</v>
      </c>
      <c r="T283" s="18">
        <f t="shared" si="624"/>
        <v>0</v>
      </c>
      <c r="U283" s="18">
        <f t="shared" si="624"/>
        <v>0</v>
      </c>
      <c r="V283" s="18">
        <f t="shared" si="624"/>
        <v>0</v>
      </c>
      <c r="W283" s="18">
        <f t="shared" si="624"/>
        <v>0</v>
      </c>
      <c r="X283" s="18">
        <f t="shared" si="624"/>
        <v>0</v>
      </c>
      <c r="Y283" s="18">
        <f t="shared" si="624"/>
        <v>0</v>
      </c>
      <c r="Z283" s="18">
        <f t="shared" si="624"/>
        <v>0</v>
      </c>
      <c r="AA283" s="18">
        <f t="shared" si="624"/>
        <v>0</v>
      </c>
      <c r="AB283" s="18">
        <f t="shared" si="624"/>
        <v>0</v>
      </c>
      <c r="AC283" s="18">
        <f t="shared" si="624"/>
        <v>0</v>
      </c>
      <c r="AD283" s="18">
        <f t="shared" si="624"/>
        <v>0</v>
      </c>
      <c r="AE283" s="18">
        <f t="shared" si="624"/>
        <v>0</v>
      </c>
      <c r="AF283" s="18">
        <f t="shared" si="624"/>
        <v>0</v>
      </c>
      <c r="AG283" s="18">
        <f t="shared" si="624"/>
        <v>0</v>
      </c>
      <c r="AH283" s="18">
        <f t="shared" si="624"/>
        <v>0</v>
      </c>
      <c r="AI283" s="18">
        <f t="shared" si="624"/>
        <v>0</v>
      </c>
      <c r="AJ283" s="18">
        <f t="shared" si="624"/>
        <v>0</v>
      </c>
      <c r="AK283" s="18">
        <f t="shared" si="624"/>
        <v>0</v>
      </c>
      <c r="AL283" s="18">
        <f t="shared" si="624"/>
        <v>0</v>
      </c>
      <c r="AM283" s="18">
        <f t="shared" si="624"/>
        <v>0</v>
      </c>
      <c r="AN283" s="18">
        <f t="shared" si="624"/>
        <v>0</v>
      </c>
      <c r="AO283" s="18">
        <f t="shared" si="624"/>
        <v>0</v>
      </c>
      <c r="AP283" s="18">
        <f t="shared" ref="AP283:BU283" si="625">$E283*AP276</f>
        <v>0</v>
      </c>
      <c r="AQ283" s="18">
        <f t="shared" si="625"/>
        <v>0</v>
      </c>
      <c r="AR283" s="18">
        <f t="shared" si="625"/>
        <v>0</v>
      </c>
      <c r="AS283" s="18">
        <f t="shared" si="625"/>
        <v>0</v>
      </c>
      <c r="AT283" s="18">
        <f t="shared" si="625"/>
        <v>0</v>
      </c>
      <c r="AU283" s="18">
        <f t="shared" si="625"/>
        <v>0</v>
      </c>
      <c r="AV283" s="18">
        <f t="shared" si="625"/>
        <v>0</v>
      </c>
      <c r="AW283" s="18">
        <f t="shared" si="625"/>
        <v>0</v>
      </c>
      <c r="AX283" s="18">
        <f t="shared" si="625"/>
        <v>0</v>
      </c>
      <c r="AY283" s="18">
        <f t="shared" si="625"/>
        <v>0</v>
      </c>
      <c r="AZ283" s="18">
        <f t="shared" si="625"/>
        <v>0</v>
      </c>
      <c r="BA283" s="18">
        <f t="shared" si="625"/>
        <v>0</v>
      </c>
      <c r="BB283" s="18">
        <f t="shared" si="625"/>
        <v>0</v>
      </c>
      <c r="BC283" s="18">
        <f t="shared" si="625"/>
        <v>0</v>
      </c>
      <c r="BD283" s="18">
        <f t="shared" si="625"/>
        <v>0</v>
      </c>
      <c r="BE283" s="18">
        <f t="shared" si="625"/>
        <v>0</v>
      </c>
      <c r="BF283" s="18">
        <f t="shared" si="625"/>
        <v>0</v>
      </c>
      <c r="BG283" s="18">
        <f t="shared" si="625"/>
        <v>0</v>
      </c>
      <c r="BH283" s="18">
        <f t="shared" si="625"/>
        <v>0</v>
      </c>
      <c r="BI283" s="18">
        <f t="shared" si="625"/>
        <v>0</v>
      </c>
      <c r="BJ283" s="18">
        <f t="shared" si="625"/>
        <v>0</v>
      </c>
      <c r="BK283" s="18">
        <f t="shared" si="625"/>
        <v>0</v>
      </c>
      <c r="BL283" s="18">
        <f t="shared" si="625"/>
        <v>0</v>
      </c>
      <c r="BM283" s="18">
        <f t="shared" si="625"/>
        <v>0</v>
      </c>
      <c r="BN283" s="18">
        <f t="shared" si="625"/>
        <v>0</v>
      </c>
      <c r="BO283" s="18">
        <f t="shared" si="625"/>
        <v>0</v>
      </c>
      <c r="BP283" s="18">
        <f t="shared" si="625"/>
        <v>0</v>
      </c>
      <c r="BQ283" s="18">
        <f t="shared" si="625"/>
        <v>0</v>
      </c>
      <c r="BR283" s="18">
        <f t="shared" si="625"/>
        <v>0</v>
      </c>
      <c r="BS283" s="18">
        <f t="shared" si="625"/>
        <v>0</v>
      </c>
      <c r="BT283" s="18">
        <f t="shared" si="625"/>
        <v>0</v>
      </c>
      <c r="BU283" s="18">
        <f t="shared" si="625"/>
        <v>0</v>
      </c>
      <c r="BV283" s="18">
        <f t="shared" ref="BV283:DA283" si="626">$E283*BV276</f>
        <v>0</v>
      </c>
      <c r="BW283" s="18">
        <f t="shared" si="626"/>
        <v>0</v>
      </c>
      <c r="BX283" s="18">
        <f t="shared" si="626"/>
        <v>0</v>
      </c>
      <c r="BY283" s="18">
        <f t="shared" si="626"/>
        <v>0</v>
      </c>
      <c r="BZ283" s="18">
        <f t="shared" si="626"/>
        <v>0</v>
      </c>
      <c r="CA283" s="18">
        <f t="shared" si="626"/>
        <v>0</v>
      </c>
      <c r="CB283" s="18">
        <f t="shared" si="626"/>
        <v>0</v>
      </c>
      <c r="CC283" s="18">
        <f t="shared" si="626"/>
        <v>0</v>
      </c>
      <c r="CD283" s="18">
        <f t="shared" si="626"/>
        <v>0</v>
      </c>
      <c r="CE283" s="18">
        <f t="shared" si="626"/>
        <v>0</v>
      </c>
      <c r="CF283" s="18">
        <f t="shared" si="626"/>
        <v>0</v>
      </c>
      <c r="CG283" s="18">
        <f t="shared" si="626"/>
        <v>0</v>
      </c>
      <c r="CH283" s="18">
        <f t="shared" si="626"/>
        <v>0</v>
      </c>
      <c r="CI283" s="18">
        <f t="shared" si="626"/>
        <v>0</v>
      </c>
      <c r="CJ283" s="18">
        <f t="shared" si="626"/>
        <v>0</v>
      </c>
      <c r="CK283" s="18">
        <f t="shared" si="626"/>
        <v>0</v>
      </c>
      <c r="CL283" s="18">
        <f t="shared" si="626"/>
        <v>0</v>
      </c>
      <c r="CM283" s="18">
        <f t="shared" si="626"/>
        <v>0</v>
      </c>
      <c r="CN283" s="18">
        <f t="shared" si="626"/>
        <v>0</v>
      </c>
      <c r="CO283" s="18">
        <f t="shared" si="626"/>
        <v>0</v>
      </c>
      <c r="CP283" s="18">
        <f t="shared" si="626"/>
        <v>0</v>
      </c>
      <c r="CQ283" s="18">
        <f t="shared" si="626"/>
        <v>0</v>
      </c>
      <c r="CR283" s="18">
        <f t="shared" si="626"/>
        <v>0</v>
      </c>
      <c r="CS283" s="18">
        <f t="shared" si="626"/>
        <v>0</v>
      </c>
      <c r="CT283" s="18">
        <f t="shared" si="626"/>
        <v>0</v>
      </c>
      <c r="CU283" s="18">
        <f t="shared" si="626"/>
        <v>0</v>
      </c>
      <c r="CV283" s="18">
        <f t="shared" si="626"/>
        <v>0</v>
      </c>
      <c r="CW283" s="18">
        <f t="shared" si="626"/>
        <v>0</v>
      </c>
      <c r="CX283" s="18">
        <f t="shared" si="626"/>
        <v>0</v>
      </c>
      <c r="CY283" s="18">
        <f t="shared" si="626"/>
        <v>0</v>
      </c>
      <c r="CZ283" s="18">
        <f t="shared" si="626"/>
        <v>0</v>
      </c>
      <c r="DA283" s="18">
        <f t="shared" si="626"/>
        <v>0</v>
      </c>
      <c r="DB283" s="18">
        <f t="shared" ref="DB283:EG283" si="627">$E283*DB276</f>
        <v>0</v>
      </c>
      <c r="DC283" s="18">
        <f t="shared" si="627"/>
        <v>0</v>
      </c>
      <c r="DD283" s="18">
        <f t="shared" si="627"/>
        <v>0</v>
      </c>
      <c r="DE283" s="18">
        <f t="shared" si="627"/>
        <v>0</v>
      </c>
      <c r="DF283" s="18">
        <f t="shared" si="627"/>
        <v>0</v>
      </c>
      <c r="DG283" s="18">
        <f t="shared" si="627"/>
        <v>0</v>
      </c>
      <c r="DH283" s="18">
        <f t="shared" si="627"/>
        <v>0</v>
      </c>
      <c r="DI283" s="18">
        <f t="shared" si="627"/>
        <v>0</v>
      </c>
      <c r="DJ283" s="18">
        <f t="shared" si="627"/>
        <v>0</v>
      </c>
      <c r="DK283" s="18">
        <f t="shared" si="627"/>
        <v>0</v>
      </c>
      <c r="DL283" s="18">
        <f t="shared" si="627"/>
        <v>0</v>
      </c>
      <c r="DM283" s="18">
        <f t="shared" si="627"/>
        <v>0</v>
      </c>
      <c r="DN283" s="18">
        <f t="shared" si="627"/>
        <v>0</v>
      </c>
      <c r="DO283" s="18">
        <f t="shared" si="627"/>
        <v>0</v>
      </c>
      <c r="DP283" s="18">
        <f t="shared" si="627"/>
        <v>0</v>
      </c>
      <c r="DQ283" s="18">
        <f t="shared" si="627"/>
        <v>0</v>
      </c>
      <c r="DR283" s="18">
        <f t="shared" si="627"/>
        <v>0</v>
      </c>
      <c r="DS283" s="18">
        <f t="shared" si="627"/>
        <v>0</v>
      </c>
      <c r="DT283" s="18">
        <f t="shared" si="627"/>
        <v>0</v>
      </c>
      <c r="DU283" s="18">
        <f t="shared" si="627"/>
        <v>0</v>
      </c>
      <c r="DV283" s="18">
        <f t="shared" si="627"/>
        <v>0</v>
      </c>
      <c r="DW283" s="18">
        <f t="shared" si="627"/>
        <v>0</v>
      </c>
      <c r="DX283" s="18">
        <f t="shared" si="627"/>
        <v>0</v>
      </c>
      <c r="DY283" s="18">
        <f t="shared" si="627"/>
        <v>0</v>
      </c>
      <c r="DZ283" s="18">
        <f t="shared" si="627"/>
        <v>0</v>
      </c>
      <c r="EA283" s="18">
        <f t="shared" si="627"/>
        <v>0</v>
      </c>
      <c r="EB283" s="18">
        <f t="shared" si="627"/>
        <v>0</v>
      </c>
      <c r="EC283" s="18">
        <f t="shared" si="627"/>
        <v>0</v>
      </c>
      <c r="ED283" s="18">
        <f t="shared" si="627"/>
        <v>0</v>
      </c>
      <c r="EE283" s="18">
        <f t="shared" si="627"/>
        <v>0</v>
      </c>
      <c r="EF283" s="18">
        <f t="shared" si="627"/>
        <v>0</v>
      </c>
      <c r="EG283" s="18">
        <f t="shared" si="627"/>
        <v>0</v>
      </c>
      <c r="EH283" s="18">
        <f t="shared" ref="EH283:FR283" si="628">$E283*EH276</f>
        <v>0</v>
      </c>
      <c r="EI283" s="18">
        <f t="shared" si="628"/>
        <v>0</v>
      </c>
      <c r="EJ283" s="18">
        <f t="shared" si="628"/>
        <v>0</v>
      </c>
      <c r="EK283" s="18">
        <f t="shared" si="628"/>
        <v>0</v>
      </c>
      <c r="EL283" s="18">
        <f t="shared" si="628"/>
        <v>0</v>
      </c>
      <c r="EM283" s="18">
        <f t="shared" si="628"/>
        <v>0</v>
      </c>
      <c r="EN283" s="18">
        <f t="shared" si="628"/>
        <v>0</v>
      </c>
      <c r="EO283" s="18">
        <f t="shared" si="628"/>
        <v>0</v>
      </c>
      <c r="EP283" s="18">
        <f t="shared" si="628"/>
        <v>0</v>
      </c>
      <c r="EQ283" s="18">
        <f t="shared" si="628"/>
        <v>0</v>
      </c>
      <c r="ER283" s="18">
        <f t="shared" si="628"/>
        <v>0</v>
      </c>
      <c r="ES283" s="18">
        <f t="shared" si="628"/>
        <v>0</v>
      </c>
      <c r="ET283" s="18">
        <f t="shared" si="628"/>
        <v>0</v>
      </c>
      <c r="EU283" s="18">
        <f t="shared" si="628"/>
        <v>0</v>
      </c>
      <c r="EV283" s="18">
        <f t="shared" si="628"/>
        <v>0</v>
      </c>
      <c r="EW283" s="18">
        <f t="shared" si="628"/>
        <v>0</v>
      </c>
      <c r="EX283" s="18">
        <f t="shared" si="628"/>
        <v>0</v>
      </c>
      <c r="EY283" s="18">
        <f t="shared" si="628"/>
        <v>0</v>
      </c>
      <c r="EZ283" s="18">
        <f t="shared" si="628"/>
        <v>0</v>
      </c>
      <c r="FA283" s="18">
        <f t="shared" si="628"/>
        <v>0</v>
      </c>
      <c r="FB283" s="18">
        <f t="shared" si="628"/>
        <v>0</v>
      </c>
      <c r="FC283" s="18">
        <f t="shared" si="628"/>
        <v>0</v>
      </c>
      <c r="FD283" s="18">
        <f t="shared" si="628"/>
        <v>0</v>
      </c>
      <c r="FE283" s="18">
        <f t="shared" si="628"/>
        <v>0</v>
      </c>
      <c r="FF283" s="18">
        <f t="shared" si="628"/>
        <v>0</v>
      </c>
      <c r="FG283" s="18">
        <f t="shared" si="628"/>
        <v>0</v>
      </c>
      <c r="FH283" s="18">
        <f t="shared" si="628"/>
        <v>0</v>
      </c>
      <c r="FI283" s="18">
        <f t="shared" si="628"/>
        <v>0</v>
      </c>
      <c r="FJ283" s="18">
        <f t="shared" si="628"/>
        <v>0</v>
      </c>
      <c r="FK283" s="18">
        <f t="shared" si="628"/>
        <v>0</v>
      </c>
      <c r="FL283" s="18">
        <f t="shared" si="628"/>
        <v>0</v>
      </c>
      <c r="FM283" s="18">
        <f t="shared" si="628"/>
        <v>0</v>
      </c>
      <c r="FN283" s="18">
        <f t="shared" si="628"/>
        <v>0</v>
      </c>
      <c r="FO283" s="18">
        <f t="shared" si="628"/>
        <v>0</v>
      </c>
      <c r="FP283" s="18">
        <f t="shared" si="628"/>
        <v>0</v>
      </c>
      <c r="FQ283" s="18">
        <f t="shared" si="628"/>
        <v>0</v>
      </c>
      <c r="FR283" s="18">
        <f t="shared" si="628"/>
        <v>0</v>
      </c>
    </row>
    <row r="284" spans="2:174" ht="13.8" thickBot="1">
      <c r="C284" s="148" t="s">
        <v>362</v>
      </c>
      <c r="D284" s="146" t="s">
        <v>974</v>
      </c>
      <c r="I284" s="131">
        <f t="shared" si="603"/>
        <v>535499.99999999988</v>
      </c>
      <c r="J284" s="141">
        <f t="shared" ref="J284:AO284" si="629">SUM(J279:J282)</f>
        <v>0</v>
      </c>
      <c r="K284" s="141">
        <f t="shared" si="629"/>
        <v>0</v>
      </c>
      <c r="L284" s="141">
        <f t="shared" si="629"/>
        <v>0</v>
      </c>
      <c r="M284" s="141">
        <f t="shared" si="629"/>
        <v>0</v>
      </c>
      <c r="N284" s="141">
        <f t="shared" si="629"/>
        <v>0</v>
      </c>
      <c r="O284" s="141">
        <f t="shared" si="629"/>
        <v>0</v>
      </c>
      <c r="P284" s="141">
        <f t="shared" si="629"/>
        <v>0</v>
      </c>
      <c r="Q284" s="141">
        <f t="shared" si="629"/>
        <v>0</v>
      </c>
      <c r="R284" s="141">
        <f t="shared" si="629"/>
        <v>0</v>
      </c>
      <c r="S284" s="141">
        <f t="shared" si="629"/>
        <v>0</v>
      </c>
      <c r="T284" s="141">
        <f t="shared" si="629"/>
        <v>0</v>
      </c>
      <c r="U284" s="141">
        <f t="shared" si="629"/>
        <v>0</v>
      </c>
      <c r="V284" s="141">
        <f t="shared" si="629"/>
        <v>0</v>
      </c>
      <c r="W284" s="141">
        <f t="shared" si="629"/>
        <v>140249.99999999994</v>
      </c>
      <c r="X284" s="141">
        <f t="shared" si="629"/>
        <v>0</v>
      </c>
      <c r="Y284" s="141">
        <f t="shared" si="629"/>
        <v>0</v>
      </c>
      <c r="Z284" s="141">
        <f t="shared" si="629"/>
        <v>0</v>
      </c>
      <c r="AA284" s="141">
        <f t="shared" si="629"/>
        <v>395249.99999999994</v>
      </c>
      <c r="AB284" s="141">
        <f t="shared" si="629"/>
        <v>0</v>
      </c>
      <c r="AC284" s="141">
        <f t="shared" si="629"/>
        <v>0</v>
      </c>
      <c r="AD284" s="141">
        <f t="shared" si="629"/>
        <v>0</v>
      </c>
      <c r="AE284" s="141">
        <f t="shared" si="629"/>
        <v>0</v>
      </c>
      <c r="AF284" s="141">
        <f t="shared" si="629"/>
        <v>0</v>
      </c>
      <c r="AG284" s="141">
        <f t="shared" si="629"/>
        <v>0</v>
      </c>
      <c r="AH284" s="141">
        <f t="shared" si="629"/>
        <v>0</v>
      </c>
      <c r="AI284" s="141">
        <f t="shared" si="629"/>
        <v>0</v>
      </c>
      <c r="AJ284" s="141">
        <f t="shared" si="629"/>
        <v>0</v>
      </c>
      <c r="AK284" s="141">
        <f t="shared" si="629"/>
        <v>0</v>
      </c>
      <c r="AL284" s="141">
        <f t="shared" si="629"/>
        <v>0</v>
      </c>
      <c r="AM284" s="141">
        <f t="shared" si="629"/>
        <v>0</v>
      </c>
      <c r="AN284" s="141">
        <f t="shared" si="629"/>
        <v>0</v>
      </c>
      <c r="AO284" s="141">
        <f t="shared" si="629"/>
        <v>0</v>
      </c>
      <c r="AP284" s="141">
        <f t="shared" ref="AP284:BU284" si="630">SUM(AP279:AP282)</f>
        <v>0</v>
      </c>
      <c r="AQ284" s="141">
        <f t="shared" si="630"/>
        <v>0</v>
      </c>
      <c r="AR284" s="141">
        <f t="shared" si="630"/>
        <v>0</v>
      </c>
      <c r="AS284" s="141">
        <f t="shared" si="630"/>
        <v>0</v>
      </c>
      <c r="AT284" s="141">
        <f t="shared" si="630"/>
        <v>0</v>
      </c>
      <c r="AU284" s="141">
        <f t="shared" si="630"/>
        <v>0</v>
      </c>
      <c r="AV284" s="141">
        <f t="shared" si="630"/>
        <v>0</v>
      </c>
      <c r="AW284" s="141">
        <f t="shared" si="630"/>
        <v>0</v>
      </c>
      <c r="AX284" s="141">
        <f t="shared" si="630"/>
        <v>0</v>
      </c>
      <c r="AY284" s="141">
        <f t="shared" si="630"/>
        <v>0</v>
      </c>
      <c r="AZ284" s="141">
        <f t="shared" si="630"/>
        <v>0</v>
      </c>
      <c r="BA284" s="141">
        <f t="shared" si="630"/>
        <v>0</v>
      </c>
      <c r="BB284" s="141">
        <f t="shared" si="630"/>
        <v>0</v>
      </c>
      <c r="BC284" s="141">
        <f t="shared" si="630"/>
        <v>0</v>
      </c>
      <c r="BD284" s="141">
        <f t="shared" si="630"/>
        <v>0</v>
      </c>
      <c r="BE284" s="141">
        <f t="shared" si="630"/>
        <v>0</v>
      </c>
      <c r="BF284" s="141">
        <f t="shared" si="630"/>
        <v>0</v>
      </c>
      <c r="BG284" s="141">
        <f t="shared" si="630"/>
        <v>0</v>
      </c>
      <c r="BH284" s="141">
        <f t="shared" si="630"/>
        <v>0</v>
      </c>
      <c r="BI284" s="141">
        <f t="shared" si="630"/>
        <v>0</v>
      </c>
      <c r="BJ284" s="141">
        <f t="shared" si="630"/>
        <v>0</v>
      </c>
      <c r="BK284" s="141">
        <f t="shared" si="630"/>
        <v>0</v>
      </c>
      <c r="BL284" s="141">
        <f t="shared" si="630"/>
        <v>0</v>
      </c>
      <c r="BM284" s="141">
        <f t="shared" si="630"/>
        <v>0</v>
      </c>
      <c r="BN284" s="141">
        <f t="shared" si="630"/>
        <v>0</v>
      </c>
      <c r="BO284" s="141">
        <f t="shared" si="630"/>
        <v>0</v>
      </c>
      <c r="BP284" s="141">
        <f t="shared" si="630"/>
        <v>0</v>
      </c>
      <c r="BQ284" s="141">
        <f t="shared" si="630"/>
        <v>0</v>
      </c>
      <c r="BR284" s="141">
        <f t="shared" si="630"/>
        <v>0</v>
      </c>
      <c r="BS284" s="141">
        <f t="shared" si="630"/>
        <v>0</v>
      </c>
      <c r="BT284" s="141">
        <f t="shared" si="630"/>
        <v>0</v>
      </c>
      <c r="BU284" s="141">
        <f t="shared" si="630"/>
        <v>0</v>
      </c>
      <c r="BV284" s="141">
        <f t="shared" ref="BV284:DA284" si="631">SUM(BV279:BV282)</f>
        <v>0</v>
      </c>
      <c r="BW284" s="141">
        <f t="shared" si="631"/>
        <v>0</v>
      </c>
      <c r="BX284" s="141">
        <f t="shared" si="631"/>
        <v>0</v>
      </c>
      <c r="BY284" s="141">
        <f t="shared" si="631"/>
        <v>0</v>
      </c>
      <c r="BZ284" s="141">
        <f t="shared" si="631"/>
        <v>0</v>
      </c>
      <c r="CA284" s="141">
        <f t="shared" si="631"/>
        <v>0</v>
      </c>
      <c r="CB284" s="141">
        <f t="shared" si="631"/>
        <v>0</v>
      </c>
      <c r="CC284" s="141">
        <f t="shared" si="631"/>
        <v>0</v>
      </c>
      <c r="CD284" s="141">
        <f t="shared" si="631"/>
        <v>0</v>
      </c>
      <c r="CE284" s="141">
        <f t="shared" si="631"/>
        <v>0</v>
      </c>
      <c r="CF284" s="141">
        <f t="shared" si="631"/>
        <v>0</v>
      </c>
      <c r="CG284" s="141">
        <f t="shared" si="631"/>
        <v>0</v>
      </c>
      <c r="CH284" s="141">
        <f t="shared" si="631"/>
        <v>0</v>
      </c>
      <c r="CI284" s="141">
        <f t="shared" si="631"/>
        <v>0</v>
      </c>
      <c r="CJ284" s="141">
        <f t="shared" si="631"/>
        <v>0</v>
      </c>
      <c r="CK284" s="141">
        <f t="shared" si="631"/>
        <v>0</v>
      </c>
      <c r="CL284" s="141">
        <f t="shared" si="631"/>
        <v>0</v>
      </c>
      <c r="CM284" s="141">
        <f t="shared" si="631"/>
        <v>0</v>
      </c>
      <c r="CN284" s="141">
        <f t="shared" si="631"/>
        <v>0</v>
      </c>
      <c r="CO284" s="141">
        <f t="shared" si="631"/>
        <v>0</v>
      </c>
      <c r="CP284" s="141">
        <f t="shared" si="631"/>
        <v>0</v>
      </c>
      <c r="CQ284" s="141">
        <f t="shared" si="631"/>
        <v>0</v>
      </c>
      <c r="CR284" s="141">
        <f t="shared" si="631"/>
        <v>0</v>
      </c>
      <c r="CS284" s="141">
        <f t="shared" si="631"/>
        <v>0</v>
      </c>
      <c r="CT284" s="141">
        <f t="shared" si="631"/>
        <v>0</v>
      </c>
      <c r="CU284" s="141">
        <f t="shared" si="631"/>
        <v>0</v>
      </c>
      <c r="CV284" s="141">
        <f t="shared" si="631"/>
        <v>0</v>
      </c>
      <c r="CW284" s="141">
        <f t="shared" si="631"/>
        <v>0</v>
      </c>
      <c r="CX284" s="141">
        <f t="shared" si="631"/>
        <v>0</v>
      </c>
      <c r="CY284" s="141">
        <f t="shared" si="631"/>
        <v>0</v>
      </c>
      <c r="CZ284" s="141">
        <f t="shared" si="631"/>
        <v>0</v>
      </c>
      <c r="DA284" s="141">
        <f t="shared" si="631"/>
        <v>0</v>
      </c>
      <c r="DB284" s="141">
        <f t="shared" ref="DB284:EG284" si="632">SUM(DB279:DB282)</f>
        <v>0</v>
      </c>
      <c r="DC284" s="141">
        <f t="shared" si="632"/>
        <v>0</v>
      </c>
      <c r="DD284" s="141">
        <f t="shared" si="632"/>
        <v>0</v>
      </c>
      <c r="DE284" s="141">
        <f t="shared" si="632"/>
        <v>0</v>
      </c>
      <c r="DF284" s="141">
        <f t="shared" si="632"/>
        <v>0</v>
      </c>
      <c r="DG284" s="141">
        <f t="shared" si="632"/>
        <v>0</v>
      </c>
      <c r="DH284" s="141">
        <f t="shared" si="632"/>
        <v>0</v>
      </c>
      <c r="DI284" s="141">
        <f t="shared" si="632"/>
        <v>0</v>
      </c>
      <c r="DJ284" s="141">
        <f t="shared" si="632"/>
        <v>0</v>
      </c>
      <c r="DK284" s="141">
        <f t="shared" si="632"/>
        <v>0</v>
      </c>
      <c r="DL284" s="141">
        <f t="shared" si="632"/>
        <v>0</v>
      </c>
      <c r="DM284" s="141">
        <f t="shared" si="632"/>
        <v>0</v>
      </c>
      <c r="DN284" s="141">
        <f t="shared" si="632"/>
        <v>0</v>
      </c>
      <c r="DO284" s="141">
        <f t="shared" si="632"/>
        <v>0</v>
      </c>
      <c r="DP284" s="141">
        <f t="shared" si="632"/>
        <v>0</v>
      </c>
      <c r="DQ284" s="141">
        <f t="shared" si="632"/>
        <v>0</v>
      </c>
      <c r="DR284" s="141">
        <f t="shared" si="632"/>
        <v>0</v>
      </c>
      <c r="DS284" s="141">
        <f t="shared" si="632"/>
        <v>0</v>
      </c>
      <c r="DT284" s="141">
        <f t="shared" si="632"/>
        <v>0</v>
      </c>
      <c r="DU284" s="141">
        <f t="shared" si="632"/>
        <v>0</v>
      </c>
      <c r="DV284" s="141">
        <f t="shared" si="632"/>
        <v>0</v>
      </c>
      <c r="DW284" s="141">
        <f t="shared" si="632"/>
        <v>0</v>
      </c>
      <c r="DX284" s="141">
        <f t="shared" si="632"/>
        <v>0</v>
      </c>
      <c r="DY284" s="141">
        <f t="shared" si="632"/>
        <v>0</v>
      </c>
      <c r="DZ284" s="141">
        <f t="shared" si="632"/>
        <v>0</v>
      </c>
      <c r="EA284" s="141">
        <f t="shared" si="632"/>
        <v>0</v>
      </c>
      <c r="EB284" s="141">
        <f t="shared" si="632"/>
        <v>0</v>
      </c>
      <c r="EC284" s="141">
        <f t="shared" si="632"/>
        <v>0</v>
      </c>
      <c r="ED284" s="141">
        <f t="shared" si="632"/>
        <v>0</v>
      </c>
      <c r="EE284" s="141">
        <f t="shared" si="632"/>
        <v>0</v>
      </c>
      <c r="EF284" s="141">
        <f t="shared" si="632"/>
        <v>0</v>
      </c>
      <c r="EG284" s="141">
        <f t="shared" si="632"/>
        <v>0</v>
      </c>
      <c r="EH284" s="141">
        <f t="shared" ref="EH284:FR284" si="633">SUM(EH279:EH282)</f>
        <v>0</v>
      </c>
      <c r="EI284" s="141">
        <f t="shared" si="633"/>
        <v>0</v>
      </c>
      <c r="EJ284" s="141">
        <f t="shared" si="633"/>
        <v>0</v>
      </c>
      <c r="EK284" s="141">
        <f t="shared" si="633"/>
        <v>0</v>
      </c>
      <c r="EL284" s="141">
        <f t="shared" si="633"/>
        <v>0</v>
      </c>
      <c r="EM284" s="141">
        <f t="shared" si="633"/>
        <v>0</v>
      </c>
      <c r="EN284" s="141">
        <f t="shared" si="633"/>
        <v>0</v>
      </c>
      <c r="EO284" s="141">
        <f t="shared" si="633"/>
        <v>0</v>
      </c>
      <c r="EP284" s="141">
        <f t="shared" si="633"/>
        <v>0</v>
      </c>
      <c r="EQ284" s="141">
        <f t="shared" si="633"/>
        <v>0</v>
      </c>
      <c r="ER284" s="141">
        <f t="shared" si="633"/>
        <v>0</v>
      </c>
      <c r="ES284" s="141">
        <f t="shared" si="633"/>
        <v>0</v>
      </c>
      <c r="ET284" s="141">
        <f t="shared" si="633"/>
        <v>0</v>
      </c>
      <c r="EU284" s="141">
        <f t="shared" si="633"/>
        <v>0</v>
      </c>
      <c r="EV284" s="141">
        <f t="shared" si="633"/>
        <v>0</v>
      </c>
      <c r="EW284" s="141">
        <f t="shared" si="633"/>
        <v>0</v>
      </c>
      <c r="EX284" s="141">
        <f t="shared" si="633"/>
        <v>0</v>
      </c>
      <c r="EY284" s="141">
        <f t="shared" si="633"/>
        <v>0</v>
      </c>
      <c r="EZ284" s="141">
        <f t="shared" si="633"/>
        <v>0</v>
      </c>
      <c r="FA284" s="141">
        <f t="shared" si="633"/>
        <v>0</v>
      </c>
      <c r="FB284" s="141">
        <f t="shared" si="633"/>
        <v>0</v>
      </c>
      <c r="FC284" s="141">
        <f t="shared" si="633"/>
        <v>0</v>
      </c>
      <c r="FD284" s="141">
        <f t="shared" si="633"/>
        <v>0</v>
      </c>
      <c r="FE284" s="141">
        <f t="shared" si="633"/>
        <v>0</v>
      </c>
      <c r="FF284" s="141">
        <f t="shared" si="633"/>
        <v>0</v>
      </c>
      <c r="FG284" s="141">
        <f t="shared" si="633"/>
        <v>0</v>
      </c>
      <c r="FH284" s="141">
        <f t="shared" si="633"/>
        <v>0</v>
      </c>
      <c r="FI284" s="141">
        <f t="shared" si="633"/>
        <v>0</v>
      </c>
      <c r="FJ284" s="141">
        <f t="shared" si="633"/>
        <v>0</v>
      </c>
      <c r="FK284" s="141">
        <f t="shared" si="633"/>
        <v>0</v>
      </c>
      <c r="FL284" s="141">
        <f t="shared" si="633"/>
        <v>0</v>
      </c>
      <c r="FM284" s="141">
        <f t="shared" si="633"/>
        <v>0</v>
      </c>
      <c r="FN284" s="141">
        <f t="shared" si="633"/>
        <v>0</v>
      </c>
      <c r="FO284" s="141">
        <f t="shared" si="633"/>
        <v>0</v>
      </c>
      <c r="FP284" s="141">
        <f t="shared" si="633"/>
        <v>0</v>
      </c>
      <c r="FQ284" s="141">
        <f t="shared" si="633"/>
        <v>0</v>
      </c>
      <c r="FR284" s="141">
        <f t="shared" si="633"/>
        <v>0</v>
      </c>
    </row>
    <row r="285" spans="2:174" ht="13.8" thickTop="1">
      <c r="D285"/>
    </row>
    <row r="286" spans="2:174">
      <c r="B286" s="52" t="s">
        <v>16</v>
      </c>
      <c r="C286" s="53"/>
      <c r="D286" s="54"/>
      <c r="E286" s="52" t="str">
        <f>INDEX(Assumptions!$G$71:$G$71,MATCH($A$1,Model_Number,0))</f>
        <v>Wind</v>
      </c>
      <c r="F286" s="53"/>
      <c r="G286" s="54"/>
      <c r="H286" s="54"/>
      <c r="I286" s="53"/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  <c r="BK286" s="53"/>
      <c r="BL286" s="53"/>
      <c r="BM286" s="53"/>
      <c r="BN286" s="53"/>
      <c r="BO286" s="53"/>
      <c r="BP286" s="53"/>
      <c r="BQ286" s="53"/>
      <c r="BR286" s="53"/>
      <c r="BS286" s="53"/>
      <c r="BT286" s="53"/>
      <c r="BU286" s="53"/>
      <c r="BV286" s="53"/>
      <c r="BW286" s="53"/>
      <c r="BX286" s="53"/>
      <c r="BY286" s="53"/>
      <c r="BZ286" s="53"/>
      <c r="CA286" s="53"/>
      <c r="CB286" s="53"/>
      <c r="CC286" s="53"/>
      <c r="CD286" s="53"/>
      <c r="CE286" s="53"/>
      <c r="CF286" s="53"/>
      <c r="CG286" s="53"/>
      <c r="CH286" s="53"/>
      <c r="CI286" s="53"/>
      <c r="CJ286" s="53"/>
      <c r="CK286" s="53"/>
      <c r="CL286" s="53"/>
      <c r="CM286" s="53"/>
      <c r="CN286" s="53"/>
      <c r="CO286" s="53"/>
      <c r="CP286" s="53"/>
      <c r="CQ286" s="53"/>
      <c r="CR286" s="53"/>
      <c r="CS286" s="53"/>
      <c r="CT286" s="53"/>
      <c r="CU286" s="53"/>
      <c r="CV286" s="53"/>
      <c r="CW286" s="53"/>
      <c r="CX286" s="53"/>
      <c r="CY286" s="53"/>
      <c r="CZ286" s="53"/>
      <c r="DA286" s="53"/>
      <c r="DB286" s="53"/>
      <c r="DC286" s="53"/>
      <c r="DD286" s="53"/>
      <c r="DE286" s="53"/>
      <c r="DF286" s="53"/>
      <c r="DG286" s="53"/>
      <c r="DH286" s="53"/>
      <c r="DI286" s="53"/>
      <c r="DJ286" s="53"/>
      <c r="DK286" s="53"/>
      <c r="DL286" s="53"/>
      <c r="DM286" s="53"/>
      <c r="DN286" s="53"/>
      <c r="DO286" s="53"/>
      <c r="DP286" s="53"/>
      <c r="DQ286" s="53"/>
      <c r="DR286" s="53"/>
      <c r="DS286" s="53"/>
      <c r="DT286" s="53"/>
      <c r="DU286" s="53"/>
      <c r="DV286" s="53"/>
      <c r="DW286" s="53"/>
      <c r="DX286" s="53"/>
      <c r="DY286" s="53"/>
      <c r="DZ286" s="53"/>
      <c r="EA286" s="53"/>
      <c r="EB286" s="53"/>
      <c r="EC286" s="53"/>
      <c r="ED286" s="53"/>
      <c r="EE286" s="53"/>
      <c r="EF286" s="53"/>
      <c r="EG286" s="53"/>
      <c r="EH286" s="53"/>
      <c r="EI286" s="53"/>
      <c r="EJ286" s="53"/>
      <c r="EK286" s="53"/>
      <c r="EL286" s="53"/>
      <c r="EM286" s="53"/>
      <c r="EN286" s="53"/>
      <c r="EO286" s="53"/>
      <c r="EP286" s="53"/>
      <c r="EQ286" s="53"/>
      <c r="ER286" s="53"/>
      <c r="ES286" s="53"/>
      <c r="ET286" s="53"/>
      <c r="EU286" s="53"/>
      <c r="EV286" s="53"/>
      <c r="EW286" s="53"/>
      <c r="EX286" s="53"/>
      <c r="EY286" s="53"/>
      <c r="EZ286" s="53"/>
      <c r="FA286" s="53"/>
      <c r="FB286" s="53"/>
      <c r="FC286" s="53"/>
      <c r="FD286" s="53"/>
      <c r="FE286" s="53"/>
      <c r="FF286" s="53"/>
      <c r="FG286" s="53"/>
      <c r="FH286" s="53"/>
      <c r="FI286" s="53"/>
      <c r="FJ286" s="53"/>
      <c r="FK286" s="53"/>
      <c r="FL286" s="53"/>
      <c r="FM286" s="53"/>
      <c r="FN286" s="53"/>
      <c r="FO286" s="53"/>
      <c r="FP286" s="53"/>
      <c r="FQ286" s="53"/>
      <c r="FR286" s="53"/>
    </row>
    <row r="287" spans="2:174">
      <c r="D287"/>
    </row>
    <row r="288" spans="2:174">
      <c r="B288" s="5" t="s">
        <v>27</v>
      </c>
      <c r="C288" s="4"/>
      <c r="D288" s="7"/>
      <c r="E288" s="4"/>
      <c r="F288" s="4"/>
      <c r="G288" s="7"/>
      <c r="H288" s="7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</row>
    <row r="289" spans="3:174">
      <c r="D289"/>
    </row>
    <row r="290" spans="3:174">
      <c r="C290" s="30" t="s">
        <v>76</v>
      </c>
      <c r="D290"/>
      <c r="E290" s="39" t="s">
        <v>878</v>
      </c>
      <c r="F290" s="39" t="s">
        <v>216</v>
      </c>
    </row>
    <row r="291" spans="3:174">
      <c r="C291" t="str">
        <f>Assumptions!D36</f>
        <v>WTG 1</v>
      </c>
      <c r="D291"/>
      <c r="E291" s="134" cm="1">
        <f t="array" ref="E291">INDEX(Assumptions!$G$36:$H$36,$A$1)</f>
        <v>46569</v>
      </c>
      <c r="F291" s="134" cm="1">
        <f t="array" ref="F291">INDEX(Assumptions!$G53:$H53,$A$1)</f>
        <v>59352</v>
      </c>
      <c r="J291" s="27">
        <f t="shared" ref="J291:J305" si="634">MAX(0,(MIN($F291,J$5)-MAX($E291,J$4)+1)/J$8)+((($E291-$F291+1)/J$8)*($E291&gt;J$4)*($F291&lt;J$5))</f>
        <v>0</v>
      </c>
      <c r="K291" s="27">
        <f t="shared" ref="K291:BV294" si="635">MAX(0,(MIN($F291,K$5)-MAX($E291,K$4)+1)/K$8)+((($E291-$F291+1)/K$8)*($E291&gt;K$4)*($F291&lt;K$5))</f>
        <v>0</v>
      </c>
      <c r="L291" s="27">
        <f t="shared" si="635"/>
        <v>0</v>
      </c>
      <c r="M291" s="27">
        <f t="shared" si="635"/>
        <v>0</v>
      </c>
      <c r="N291" s="27">
        <f t="shared" si="635"/>
        <v>0</v>
      </c>
      <c r="O291" s="27">
        <f t="shared" si="635"/>
        <v>0</v>
      </c>
      <c r="P291" s="27">
        <f t="shared" si="635"/>
        <v>0</v>
      </c>
      <c r="Q291" s="27">
        <f t="shared" si="635"/>
        <v>0</v>
      </c>
      <c r="R291" s="27">
        <f t="shared" si="635"/>
        <v>0</v>
      </c>
      <c r="S291" s="27">
        <f t="shared" si="635"/>
        <v>0</v>
      </c>
      <c r="T291" s="27">
        <f t="shared" si="635"/>
        <v>0</v>
      </c>
      <c r="U291" s="27">
        <f t="shared" si="635"/>
        <v>0</v>
      </c>
      <c r="V291" s="27">
        <f t="shared" si="635"/>
        <v>0</v>
      </c>
      <c r="W291" s="27">
        <f t="shared" si="635"/>
        <v>0</v>
      </c>
      <c r="X291" s="27">
        <f t="shared" si="635"/>
        <v>0</v>
      </c>
      <c r="Y291" s="27">
        <f t="shared" si="635"/>
        <v>0</v>
      </c>
      <c r="Z291" s="27">
        <f t="shared" si="635"/>
        <v>0</v>
      </c>
      <c r="AA291" s="27">
        <f t="shared" si="635"/>
        <v>0</v>
      </c>
      <c r="AB291" s="27">
        <f t="shared" si="635"/>
        <v>1</v>
      </c>
      <c r="AC291" s="27">
        <f t="shared" si="635"/>
        <v>1</v>
      </c>
      <c r="AD291" s="27">
        <f t="shared" si="635"/>
        <v>1</v>
      </c>
      <c r="AE291" s="27">
        <f t="shared" si="635"/>
        <v>1</v>
      </c>
      <c r="AF291" s="27">
        <f t="shared" si="635"/>
        <v>1</v>
      </c>
      <c r="AG291" s="27">
        <f t="shared" si="635"/>
        <v>1</v>
      </c>
      <c r="AH291" s="27">
        <f t="shared" si="635"/>
        <v>1</v>
      </c>
      <c r="AI291" s="27">
        <f t="shared" si="635"/>
        <v>1</v>
      </c>
      <c r="AJ291" s="27">
        <f t="shared" si="635"/>
        <v>1</v>
      </c>
      <c r="AK291" s="27">
        <f t="shared" si="635"/>
        <v>1</v>
      </c>
      <c r="AL291" s="27">
        <f t="shared" si="635"/>
        <v>1</v>
      </c>
      <c r="AM291" s="27">
        <f t="shared" si="635"/>
        <v>1</v>
      </c>
      <c r="AN291" s="27">
        <f t="shared" si="635"/>
        <v>1</v>
      </c>
      <c r="AO291" s="27">
        <f t="shared" si="635"/>
        <v>1</v>
      </c>
      <c r="AP291" s="27">
        <f t="shared" si="635"/>
        <v>1</v>
      </c>
      <c r="AQ291" s="27">
        <f t="shared" si="635"/>
        <v>1</v>
      </c>
      <c r="AR291" s="27">
        <f t="shared" si="635"/>
        <v>1</v>
      </c>
      <c r="AS291" s="27">
        <f t="shared" si="635"/>
        <v>1</v>
      </c>
      <c r="AT291" s="27">
        <f t="shared" si="635"/>
        <v>1</v>
      </c>
      <c r="AU291" s="27">
        <f t="shared" si="635"/>
        <v>1</v>
      </c>
      <c r="AV291" s="27">
        <f t="shared" si="635"/>
        <v>1</v>
      </c>
      <c r="AW291" s="27">
        <f t="shared" si="635"/>
        <v>1</v>
      </c>
      <c r="AX291" s="27">
        <f t="shared" si="635"/>
        <v>1</v>
      </c>
      <c r="AY291" s="27">
        <f t="shared" si="635"/>
        <v>1</v>
      </c>
      <c r="AZ291" s="27">
        <f t="shared" si="635"/>
        <v>1</v>
      </c>
      <c r="BA291" s="27">
        <f t="shared" si="635"/>
        <v>1</v>
      </c>
      <c r="BB291" s="27">
        <f t="shared" si="635"/>
        <v>1</v>
      </c>
      <c r="BC291" s="27">
        <f t="shared" si="635"/>
        <v>1</v>
      </c>
      <c r="BD291" s="27">
        <f t="shared" si="635"/>
        <v>1</v>
      </c>
      <c r="BE291" s="27">
        <f t="shared" si="635"/>
        <v>1</v>
      </c>
      <c r="BF291" s="27">
        <f t="shared" si="635"/>
        <v>1</v>
      </c>
      <c r="BG291" s="27">
        <f t="shared" si="635"/>
        <v>1</v>
      </c>
      <c r="BH291" s="27">
        <f t="shared" si="635"/>
        <v>1</v>
      </c>
      <c r="BI291" s="27">
        <f t="shared" si="635"/>
        <v>1</v>
      </c>
      <c r="BJ291" s="27">
        <f t="shared" si="635"/>
        <v>1</v>
      </c>
      <c r="BK291" s="27">
        <f t="shared" si="635"/>
        <v>1</v>
      </c>
      <c r="BL291" s="27">
        <f t="shared" si="635"/>
        <v>1</v>
      </c>
      <c r="BM291" s="27">
        <f t="shared" si="635"/>
        <v>1</v>
      </c>
      <c r="BN291" s="27">
        <f t="shared" si="635"/>
        <v>1</v>
      </c>
      <c r="BO291" s="27">
        <f t="shared" si="635"/>
        <v>1</v>
      </c>
      <c r="BP291" s="27">
        <f t="shared" si="635"/>
        <v>1</v>
      </c>
      <c r="BQ291" s="27">
        <f t="shared" si="635"/>
        <v>1</v>
      </c>
      <c r="BR291" s="27">
        <f t="shared" si="635"/>
        <v>1</v>
      </c>
      <c r="BS291" s="27">
        <f t="shared" si="635"/>
        <v>1</v>
      </c>
      <c r="BT291" s="27">
        <f t="shared" si="635"/>
        <v>1</v>
      </c>
      <c r="BU291" s="27">
        <f t="shared" si="635"/>
        <v>1</v>
      </c>
      <c r="BV291" s="27">
        <f t="shared" si="635"/>
        <v>1</v>
      </c>
      <c r="BW291" s="27">
        <f t="shared" ref="BW291:EH294" si="636">MAX(0,(MIN($F291,BW$5)-MAX($E291,BW$4)+1)/BW$8)+((($E291-$F291+1)/BW$8)*($E291&gt;BW$4)*($F291&lt;BW$5))</f>
        <v>1</v>
      </c>
      <c r="BX291" s="27">
        <f t="shared" si="636"/>
        <v>1</v>
      </c>
      <c r="BY291" s="27">
        <f t="shared" si="636"/>
        <v>1</v>
      </c>
      <c r="BZ291" s="27">
        <f t="shared" si="636"/>
        <v>1</v>
      </c>
      <c r="CA291" s="27">
        <f t="shared" si="636"/>
        <v>1</v>
      </c>
      <c r="CB291" s="27">
        <f t="shared" si="636"/>
        <v>1</v>
      </c>
      <c r="CC291" s="27">
        <f t="shared" si="636"/>
        <v>1</v>
      </c>
      <c r="CD291" s="27">
        <f t="shared" si="636"/>
        <v>1</v>
      </c>
      <c r="CE291" s="27">
        <f t="shared" si="636"/>
        <v>1</v>
      </c>
      <c r="CF291" s="27">
        <f t="shared" si="636"/>
        <v>1</v>
      </c>
      <c r="CG291" s="27">
        <f t="shared" si="636"/>
        <v>1</v>
      </c>
      <c r="CH291" s="27">
        <f t="shared" si="636"/>
        <v>1</v>
      </c>
      <c r="CI291" s="27">
        <f t="shared" si="636"/>
        <v>1</v>
      </c>
      <c r="CJ291" s="27">
        <f t="shared" si="636"/>
        <v>1</v>
      </c>
      <c r="CK291" s="27">
        <f t="shared" si="636"/>
        <v>1</v>
      </c>
      <c r="CL291" s="27">
        <f t="shared" si="636"/>
        <v>1</v>
      </c>
      <c r="CM291" s="27">
        <f t="shared" si="636"/>
        <v>1</v>
      </c>
      <c r="CN291" s="27">
        <f t="shared" si="636"/>
        <v>1</v>
      </c>
      <c r="CO291" s="27">
        <f t="shared" si="636"/>
        <v>1</v>
      </c>
      <c r="CP291" s="27">
        <f t="shared" si="636"/>
        <v>1</v>
      </c>
      <c r="CQ291" s="27">
        <f t="shared" si="636"/>
        <v>1</v>
      </c>
      <c r="CR291" s="27">
        <f t="shared" si="636"/>
        <v>1</v>
      </c>
      <c r="CS291" s="27">
        <f t="shared" si="636"/>
        <v>1</v>
      </c>
      <c r="CT291" s="27">
        <f t="shared" si="636"/>
        <v>1</v>
      </c>
      <c r="CU291" s="27">
        <f t="shared" si="636"/>
        <v>1</v>
      </c>
      <c r="CV291" s="27">
        <f t="shared" si="636"/>
        <v>1</v>
      </c>
      <c r="CW291" s="27">
        <f t="shared" si="636"/>
        <v>1</v>
      </c>
      <c r="CX291" s="27">
        <f t="shared" si="636"/>
        <v>1</v>
      </c>
      <c r="CY291" s="27">
        <f t="shared" si="636"/>
        <v>1</v>
      </c>
      <c r="CZ291" s="27">
        <f t="shared" si="636"/>
        <v>1</v>
      </c>
      <c r="DA291" s="27">
        <f t="shared" si="636"/>
        <v>1</v>
      </c>
      <c r="DB291" s="27">
        <f t="shared" si="636"/>
        <v>1</v>
      </c>
      <c r="DC291" s="27">
        <f t="shared" si="636"/>
        <v>1</v>
      </c>
      <c r="DD291" s="27">
        <f t="shared" si="636"/>
        <v>1</v>
      </c>
      <c r="DE291" s="27">
        <f t="shared" si="636"/>
        <v>1</v>
      </c>
      <c r="DF291" s="27">
        <f t="shared" si="636"/>
        <v>1</v>
      </c>
      <c r="DG291" s="27">
        <f t="shared" si="636"/>
        <v>1</v>
      </c>
      <c r="DH291" s="27">
        <f t="shared" si="636"/>
        <v>1</v>
      </c>
      <c r="DI291" s="27">
        <f t="shared" si="636"/>
        <v>1</v>
      </c>
      <c r="DJ291" s="27">
        <f t="shared" si="636"/>
        <v>1</v>
      </c>
      <c r="DK291" s="27">
        <f t="shared" si="636"/>
        <v>1</v>
      </c>
      <c r="DL291" s="27">
        <f t="shared" si="636"/>
        <v>1</v>
      </c>
      <c r="DM291" s="27">
        <f t="shared" si="636"/>
        <v>1</v>
      </c>
      <c r="DN291" s="27">
        <f t="shared" si="636"/>
        <v>1</v>
      </c>
      <c r="DO291" s="27">
        <f t="shared" si="636"/>
        <v>1</v>
      </c>
      <c r="DP291" s="27">
        <f t="shared" si="636"/>
        <v>1</v>
      </c>
      <c r="DQ291" s="27">
        <f t="shared" si="636"/>
        <v>1</v>
      </c>
      <c r="DR291" s="27">
        <f t="shared" si="636"/>
        <v>1</v>
      </c>
      <c r="DS291" s="27">
        <f t="shared" si="636"/>
        <v>1</v>
      </c>
      <c r="DT291" s="27">
        <f t="shared" si="636"/>
        <v>1</v>
      </c>
      <c r="DU291" s="27">
        <f t="shared" si="636"/>
        <v>1</v>
      </c>
      <c r="DV291" s="27">
        <f t="shared" si="636"/>
        <v>1</v>
      </c>
      <c r="DW291" s="27">
        <f t="shared" si="636"/>
        <v>1</v>
      </c>
      <c r="DX291" s="27">
        <f t="shared" si="636"/>
        <v>1</v>
      </c>
      <c r="DY291" s="27">
        <f t="shared" si="636"/>
        <v>1</v>
      </c>
      <c r="DZ291" s="27">
        <f t="shared" si="636"/>
        <v>1</v>
      </c>
      <c r="EA291" s="27">
        <f t="shared" si="636"/>
        <v>1</v>
      </c>
      <c r="EB291" s="27">
        <f t="shared" si="636"/>
        <v>1</v>
      </c>
      <c r="EC291" s="27">
        <f t="shared" si="636"/>
        <v>1</v>
      </c>
      <c r="ED291" s="27">
        <f t="shared" si="636"/>
        <v>1</v>
      </c>
      <c r="EE291" s="27">
        <f t="shared" si="636"/>
        <v>1</v>
      </c>
      <c r="EF291" s="27">
        <f t="shared" si="636"/>
        <v>1</v>
      </c>
      <c r="EG291" s="27">
        <f t="shared" si="636"/>
        <v>1</v>
      </c>
      <c r="EH291" s="27">
        <f t="shared" si="636"/>
        <v>1</v>
      </c>
      <c r="EI291" s="27">
        <f t="shared" ref="EI291:FR298" si="637">MAX(0,(MIN($F291,EI$5)-MAX($E291,EI$4)+1)/EI$8)+((($E291-$F291+1)/EI$8)*($E291&gt;EI$4)*($F291&lt;EI$5))</f>
        <v>1</v>
      </c>
      <c r="EJ291" s="27">
        <f t="shared" si="637"/>
        <v>1</v>
      </c>
      <c r="EK291" s="27">
        <f t="shared" si="637"/>
        <v>1</v>
      </c>
      <c r="EL291" s="27">
        <f t="shared" si="637"/>
        <v>1</v>
      </c>
      <c r="EM291" s="27">
        <f t="shared" si="637"/>
        <v>1</v>
      </c>
      <c r="EN291" s="27">
        <f t="shared" si="637"/>
        <v>1</v>
      </c>
      <c r="EO291" s="27">
        <f t="shared" si="637"/>
        <v>1</v>
      </c>
      <c r="EP291" s="27">
        <f t="shared" si="637"/>
        <v>1</v>
      </c>
      <c r="EQ291" s="27">
        <f t="shared" si="637"/>
        <v>1</v>
      </c>
      <c r="ER291" s="27">
        <f t="shared" si="637"/>
        <v>1</v>
      </c>
      <c r="ES291" s="27">
        <f t="shared" si="637"/>
        <v>1</v>
      </c>
      <c r="ET291" s="27">
        <f t="shared" si="637"/>
        <v>1</v>
      </c>
      <c r="EU291" s="27">
        <f t="shared" si="637"/>
        <v>1</v>
      </c>
      <c r="EV291" s="27">
        <f t="shared" si="637"/>
        <v>1</v>
      </c>
      <c r="EW291" s="27">
        <f t="shared" si="637"/>
        <v>1</v>
      </c>
      <c r="EX291" s="27">
        <f t="shared" si="637"/>
        <v>1</v>
      </c>
      <c r="EY291" s="27">
        <f t="shared" si="637"/>
        <v>1</v>
      </c>
      <c r="EZ291" s="27">
        <f t="shared" si="637"/>
        <v>1</v>
      </c>
      <c r="FA291" s="27">
        <f t="shared" si="637"/>
        <v>1</v>
      </c>
      <c r="FB291" s="27">
        <f t="shared" si="637"/>
        <v>1</v>
      </c>
      <c r="FC291" s="27">
        <f t="shared" si="637"/>
        <v>1</v>
      </c>
      <c r="FD291" s="27">
        <f t="shared" si="637"/>
        <v>1</v>
      </c>
      <c r="FE291" s="27">
        <f t="shared" si="637"/>
        <v>1</v>
      </c>
      <c r="FF291" s="27">
        <f t="shared" si="637"/>
        <v>1</v>
      </c>
      <c r="FG291" s="27">
        <f t="shared" si="637"/>
        <v>1</v>
      </c>
      <c r="FH291" s="27">
        <f t="shared" si="637"/>
        <v>1</v>
      </c>
      <c r="FI291" s="27">
        <f t="shared" si="637"/>
        <v>1</v>
      </c>
      <c r="FJ291" s="27">
        <f t="shared" si="637"/>
        <v>1</v>
      </c>
      <c r="FK291" s="27">
        <f t="shared" si="637"/>
        <v>1</v>
      </c>
      <c r="FL291" s="27">
        <f t="shared" si="637"/>
        <v>0</v>
      </c>
      <c r="FM291" s="27">
        <f t="shared" si="637"/>
        <v>0</v>
      </c>
      <c r="FN291" s="27">
        <f t="shared" si="637"/>
        <v>0</v>
      </c>
      <c r="FO291" s="27">
        <f t="shared" si="637"/>
        <v>0</v>
      </c>
      <c r="FP291" s="27">
        <f t="shared" si="637"/>
        <v>0</v>
      </c>
      <c r="FQ291" s="27">
        <f t="shared" si="637"/>
        <v>0</v>
      </c>
      <c r="FR291" s="27">
        <f t="shared" si="637"/>
        <v>0</v>
      </c>
    </row>
    <row r="292" spans="3:174">
      <c r="C292" t="str">
        <f>Assumptions!D37</f>
        <v>WTG 2</v>
      </c>
      <c r="D292"/>
      <c r="E292" s="134" cm="1">
        <f t="array" ref="E292">INDEX(Assumptions!$G$37:$H$37,$A$1)</f>
        <v>46569</v>
      </c>
      <c r="F292" s="134" cm="1">
        <f t="array" ref="F292">INDEX(Assumptions!$G54:$H54,$A$1)</f>
        <v>59352</v>
      </c>
      <c r="J292" s="27">
        <f t="shared" si="634"/>
        <v>0</v>
      </c>
      <c r="K292" s="27">
        <f t="shared" si="635"/>
        <v>0</v>
      </c>
      <c r="L292" s="27">
        <f t="shared" si="635"/>
        <v>0</v>
      </c>
      <c r="M292" s="27">
        <f t="shared" si="635"/>
        <v>0</v>
      </c>
      <c r="N292" s="27">
        <f t="shared" si="635"/>
        <v>0</v>
      </c>
      <c r="O292" s="27">
        <f t="shared" si="635"/>
        <v>0</v>
      </c>
      <c r="P292" s="27">
        <f t="shared" si="635"/>
        <v>0</v>
      </c>
      <c r="Q292" s="27">
        <f t="shared" si="635"/>
        <v>0</v>
      </c>
      <c r="R292" s="27">
        <f t="shared" si="635"/>
        <v>0</v>
      </c>
      <c r="S292" s="27">
        <f t="shared" si="635"/>
        <v>0</v>
      </c>
      <c r="T292" s="27">
        <f t="shared" si="635"/>
        <v>0</v>
      </c>
      <c r="U292" s="27">
        <f t="shared" si="635"/>
        <v>0</v>
      </c>
      <c r="V292" s="27">
        <f t="shared" si="635"/>
        <v>0</v>
      </c>
      <c r="W292" s="27">
        <f t="shared" si="635"/>
        <v>0</v>
      </c>
      <c r="X292" s="27">
        <f t="shared" si="635"/>
        <v>0</v>
      </c>
      <c r="Y292" s="27">
        <f t="shared" si="635"/>
        <v>0</v>
      </c>
      <c r="Z292" s="27">
        <f t="shared" si="635"/>
        <v>0</v>
      </c>
      <c r="AA292" s="27">
        <f t="shared" si="635"/>
        <v>0</v>
      </c>
      <c r="AB292" s="27">
        <f t="shared" si="635"/>
        <v>1</v>
      </c>
      <c r="AC292" s="27">
        <f t="shared" si="635"/>
        <v>1</v>
      </c>
      <c r="AD292" s="27">
        <f t="shared" si="635"/>
        <v>1</v>
      </c>
      <c r="AE292" s="27">
        <f t="shared" si="635"/>
        <v>1</v>
      </c>
      <c r="AF292" s="27">
        <f t="shared" si="635"/>
        <v>1</v>
      </c>
      <c r="AG292" s="27">
        <f t="shared" si="635"/>
        <v>1</v>
      </c>
      <c r="AH292" s="27">
        <f t="shared" si="635"/>
        <v>1</v>
      </c>
      <c r="AI292" s="27">
        <f t="shared" si="635"/>
        <v>1</v>
      </c>
      <c r="AJ292" s="27">
        <f t="shared" si="635"/>
        <v>1</v>
      </c>
      <c r="AK292" s="27">
        <f t="shared" si="635"/>
        <v>1</v>
      </c>
      <c r="AL292" s="27">
        <f t="shared" si="635"/>
        <v>1</v>
      </c>
      <c r="AM292" s="27">
        <f t="shared" si="635"/>
        <v>1</v>
      </c>
      <c r="AN292" s="27">
        <f t="shared" si="635"/>
        <v>1</v>
      </c>
      <c r="AO292" s="27">
        <f t="shared" si="635"/>
        <v>1</v>
      </c>
      <c r="AP292" s="27">
        <f t="shared" si="635"/>
        <v>1</v>
      </c>
      <c r="AQ292" s="27">
        <f t="shared" si="635"/>
        <v>1</v>
      </c>
      <c r="AR292" s="27">
        <f t="shared" si="635"/>
        <v>1</v>
      </c>
      <c r="AS292" s="27">
        <f t="shared" si="635"/>
        <v>1</v>
      </c>
      <c r="AT292" s="27">
        <f t="shared" si="635"/>
        <v>1</v>
      </c>
      <c r="AU292" s="27">
        <f t="shared" si="635"/>
        <v>1</v>
      </c>
      <c r="AV292" s="27">
        <f t="shared" si="635"/>
        <v>1</v>
      </c>
      <c r="AW292" s="27">
        <f t="shared" si="635"/>
        <v>1</v>
      </c>
      <c r="AX292" s="27">
        <f t="shared" si="635"/>
        <v>1</v>
      </c>
      <c r="AY292" s="27">
        <f t="shared" si="635"/>
        <v>1</v>
      </c>
      <c r="AZ292" s="27">
        <f t="shared" si="635"/>
        <v>1</v>
      </c>
      <c r="BA292" s="27">
        <f t="shared" si="635"/>
        <v>1</v>
      </c>
      <c r="BB292" s="27">
        <f t="shared" si="635"/>
        <v>1</v>
      </c>
      <c r="BC292" s="27">
        <f t="shared" si="635"/>
        <v>1</v>
      </c>
      <c r="BD292" s="27">
        <f t="shared" si="635"/>
        <v>1</v>
      </c>
      <c r="BE292" s="27">
        <f t="shared" si="635"/>
        <v>1</v>
      </c>
      <c r="BF292" s="27">
        <f t="shared" si="635"/>
        <v>1</v>
      </c>
      <c r="BG292" s="27">
        <f t="shared" si="635"/>
        <v>1</v>
      </c>
      <c r="BH292" s="27">
        <f t="shared" si="635"/>
        <v>1</v>
      </c>
      <c r="BI292" s="27">
        <f t="shared" si="635"/>
        <v>1</v>
      </c>
      <c r="BJ292" s="27">
        <f t="shared" si="635"/>
        <v>1</v>
      </c>
      <c r="BK292" s="27">
        <f t="shared" si="635"/>
        <v>1</v>
      </c>
      <c r="BL292" s="27">
        <f t="shared" si="635"/>
        <v>1</v>
      </c>
      <c r="BM292" s="27">
        <f t="shared" si="635"/>
        <v>1</v>
      </c>
      <c r="BN292" s="27">
        <f t="shared" si="635"/>
        <v>1</v>
      </c>
      <c r="BO292" s="27">
        <f t="shared" si="635"/>
        <v>1</v>
      </c>
      <c r="BP292" s="27">
        <f t="shared" si="635"/>
        <v>1</v>
      </c>
      <c r="BQ292" s="27">
        <f t="shared" si="635"/>
        <v>1</v>
      </c>
      <c r="BR292" s="27">
        <f t="shared" si="635"/>
        <v>1</v>
      </c>
      <c r="BS292" s="27">
        <f t="shared" si="635"/>
        <v>1</v>
      </c>
      <c r="BT292" s="27">
        <f t="shared" si="635"/>
        <v>1</v>
      </c>
      <c r="BU292" s="27">
        <f t="shared" si="635"/>
        <v>1</v>
      </c>
      <c r="BV292" s="27">
        <f t="shared" si="635"/>
        <v>1</v>
      </c>
      <c r="BW292" s="27">
        <f t="shared" si="636"/>
        <v>1</v>
      </c>
      <c r="BX292" s="27">
        <f t="shared" si="636"/>
        <v>1</v>
      </c>
      <c r="BY292" s="27">
        <f t="shared" si="636"/>
        <v>1</v>
      </c>
      <c r="BZ292" s="27">
        <f t="shared" si="636"/>
        <v>1</v>
      </c>
      <c r="CA292" s="27">
        <f t="shared" si="636"/>
        <v>1</v>
      </c>
      <c r="CB292" s="27">
        <f t="shared" si="636"/>
        <v>1</v>
      </c>
      <c r="CC292" s="27">
        <f t="shared" si="636"/>
        <v>1</v>
      </c>
      <c r="CD292" s="27">
        <f t="shared" si="636"/>
        <v>1</v>
      </c>
      <c r="CE292" s="27">
        <f t="shared" si="636"/>
        <v>1</v>
      </c>
      <c r="CF292" s="27">
        <f t="shared" si="636"/>
        <v>1</v>
      </c>
      <c r="CG292" s="27">
        <f t="shared" si="636"/>
        <v>1</v>
      </c>
      <c r="CH292" s="27">
        <f t="shared" si="636"/>
        <v>1</v>
      </c>
      <c r="CI292" s="27">
        <f t="shared" si="636"/>
        <v>1</v>
      </c>
      <c r="CJ292" s="27">
        <f t="shared" si="636"/>
        <v>1</v>
      </c>
      <c r="CK292" s="27">
        <f t="shared" si="636"/>
        <v>1</v>
      </c>
      <c r="CL292" s="27">
        <f t="shared" si="636"/>
        <v>1</v>
      </c>
      <c r="CM292" s="27">
        <f t="shared" si="636"/>
        <v>1</v>
      </c>
      <c r="CN292" s="27">
        <f t="shared" si="636"/>
        <v>1</v>
      </c>
      <c r="CO292" s="27">
        <f t="shared" si="636"/>
        <v>1</v>
      </c>
      <c r="CP292" s="27">
        <f t="shared" si="636"/>
        <v>1</v>
      </c>
      <c r="CQ292" s="27">
        <f t="shared" si="636"/>
        <v>1</v>
      </c>
      <c r="CR292" s="27">
        <f t="shared" si="636"/>
        <v>1</v>
      </c>
      <c r="CS292" s="27">
        <f t="shared" si="636"/>
        <v>1</v>
      </c>
      <c r="CT292" s="27">
        <f t="shared" si="636"/>
        <v>1</v>
      </c>
      <c r="CU292" s="27">
        <f t="shared" si="636"/>
        <v>1</v>
      </c>
      <c r="CV292" s="27">
        <f t="shared" si="636"/>
        <v>1</v>
      </c>
      <c r="CW292" s="27">
        <f t="shared" si="636"/>
        <v>1</v>
      </c>
      <c r="CX292" s="27">
        <f t="shared" si="636"/>
        <v>1</v>
      </c>
      <c r="CY292" s="27">
        <f t="shared" si="636"/>
        <v>1</v>
      </c>
      <c r="CZ292" s="27">
        <f t="shared" si="636"/>
        <v>1</v>
      </c>
      <c r="DA292" s="27">
        <f t="shared" si="636"/>
        <v>1</v>
      </c>
      <c r="DB292" s="27">
        <f t="shared" si="636"/>
        <v>1</v>
      </c>
      <c r="DC292" s="27">
        <f t="shared" si="636"/>
        <v>1</v>
      </c>
      <c r="DD292" s="27">
        <f t="shared" si="636"/>
        <v>1</v>
      </c>
      <c r="DE292" s="27">
        <f t="shared" si="636"/>
        <v>1</v>
      </c>
      <c r="DF292" s="27">
        <f t="shared" si="636"/>
        <v>1</v>
      </c>
      <c r="DG292" s="27">
        <f t="shared" si="636"/>
        <v>1</v>
      </c>
      <c r="DH292" s="27">
        <f t="shared" si="636"/>
        <v>1</v>
      </c>
      <c r="DI292" s="27">
        <f t="shared" si="636"/>
        <v>1</v>
      </c>
      <c r="DJ292" s="27">
        <f t="shared" si="636"/>
        <v>1</v>
      </c>
      <c r="DK292" s="27">
        <f t="shared" si="636"/>
        <v>1</v>
      </c>
      <c r="DL292" s="27">
        <f t="shared" si="636"/>
        <v>1</v>
      </c>
      <c r="DM292" s="27">
        <f t="shared" si="636"/>
        <v>1</v>
      </c>
      <c r="DN292" s="27">
        <f t="shared" si="636"/>
        <v>1</v>
      </c>
      <c r="DO292" s="27">
        <f t="shared" si="636"/>
        <v>1</v>
      </c>
      <c r="DP292" s="27">
        <f t="shared" si="636"/>
        <v>1</v>
      </c>
      <c r="DQ292" s="27">
        <f t="shared" si="636"/>
        <v>1</v>
      </c>
      <c r="DR292" s="27">
        <f t="shared" si="636"/>
        <v>1</v>
      </c>
      <c r="DS292" s="27">
        <f t="shared" si="636"/>
        <v>1</v>
      </c>
      <c r="DT292" s="27">
        <f t="shared" si="636"/>
        <v>1</v>
      </c>
      <c r="DU292" s="27">
        <f t="shared" si="636"/>
        <v>1</v>
      </c>
      <c r="DV292" s="27">
        <f t="shared" si="636"/>
        <v>1</v>
      </c>
      <c r="DW292" s="27">
        <f t="shared" si="636"/>
        <v>1</v>
      </c>
      <c r="DX292" s="27">
        <f t="shared" si="636"/>
        <v>1</v>
      </c>
      <c r="DY292" s="27">
        <f t="shared" si="636"/>
        <v>1</v>
      </c>
      <c r="DZ292" s="27">
        <f t="shared" si="636"/>
        <v>1</v>
      </c>
      <c r="EA292" s="27">
        <f t="shared" si="636"/>
        <v>1</v>
      </c>
      <c r="EB292" s="27">
        <f t="shared" si="636"/>
        <v>1</v>
      </c>
      <c r="EC292" s="27">
        <f t="shared" si="636"/>
        <v>1</v>
      </c>
      <c r="ED292" s="27">
        <f t="shared" si="636"/>
        <v>1</v>
      </c>
      <c r="EE292" s="27">
        <f t="shared" si="636"/>
        <v>1</v>
      </c>
      <c r="EF292" s="27">
        <f t="shared" si="636"/>
        <v>1</v>
      </c>
      <c r="EG292" s="27">
        <f t="shared" si="636"/>
        <v>1</v>
      </c>
      <c r="EH292" s="27">
        <f t="shared" si="636"/>
        <v>1</v>
      </c>
      <c r="EI292" s="27">
        <f t="shared" si="637"/>
        <v>1</v>
      </c>
      <c r="EJ292" s="27">
        <f t="shared" si="637"/>
        <v>1</v>
      </c>
      <c r="EK292" s="27">
        <f t="shared" si="637"/>
        <v>1</v>
      </c>
      <c r="EL292" s="27">
        <f t="shared" si="637"/>
        <v>1</v>
      </c>
      <c r="EM292" s="27">
        <f t="shared" si="637"/>
        <v>1</v>
      </c>
      <c r="EN292" s="27">
        <f t="shared" si="637"/>
        <v>1</v>
      </c>
      <c r="EO292" s="27">
        <f t="shared" si="637"/>
        <v>1</v>
      </c>
      <c r="EP292" s="27">
        <f t="shared" si="637"/>
        <v>1</v>
      </c>
      <c r="EQ292" s="27">
        <f t="shared" si="637"/>
        <v>1</v>
      </c>
      <c r="ER292" s="27">
        <f t="shared" si="637"/>
        <v>1</v>
      </c>
      <c r="ES292" s="27">
        <f t="shared" si="637"/>
        <v>1</v>
      </c>
      <c r="ET292" s="27">
        <f t="shared" si="637"/>
        <v>1</v>
      </c>
      <c r="EU292" s="27">
        <f t="shared" si="637"/>
        <v>1</v>
      </c>
      <c r="EV292" s="27">
        <f t="shared" si="637"/>
        <v>1</v>
      </c>
      <c r="EW292" s="27">
        <f t="shared" si="637"/>
        <v>1</v>
      </c>
      <c r="EX292" s="27">
        <f t="shared" si="637"/>
        <v>1</v>
      </c>
      <c r="EY292" s="27">
        <f t="shared" si="637"/>
        <v>1</v>
      </c>
      <c r="EZ292" s="27">
        <f t="shared" si="637"/>
        <v>1</v>
      </c>
      <c r="FA292" s="27">
        <f t="shared" si="637"/>
        <v>1</v>
      </c>
      <c r="FB292" s="27">
        <f t="shared" si="637"/>
        <v>1</v>
      </c>
      <c r="FC292" s="27">
        <f t="shared" si="637"/>
        <v>1</v>
      </c>
      <c r="FD292" s="27">
        <f t="shared" si="637"/>
        <v>1</v>
      </c>
      <c r="FE292" s="27">
        <f t="shared" si="637"/>
        <v>1</v>
      </c>
      <c r="FF292" s="27">
        <f t="shared" si="637"/>
        <v>1</v>
      </c>
      <c r="FG292" s="27">
        <f t="shared" si="637"/>
        <v>1</v>
      </c>
      <c r="FH292" s="27">
        <f t="shared" si="637"/>
        <v>1</v>
      </c>
      <c r="FI292" s="27">
        <f t="shared" si="637"/>
        <v>1</v>
      </c>
      <c r="FJ292" s="27">
        <f t="shared" si="637"/>
        <v>1</v>
      </c>
      <c r="FK292" s="27">
        <f t="shared" si="637"/>
        <v>1</v>
      </c>
      <c r="FL292" s="27">
        <f t="shared" si="637"/>
        <v>0</v>
      </c>
      <c r="FM292" s="27">
        <f t="shared" si="637"/>
        <v>0</v>
      </c>
      <c r="FN292" s="27">
        <f t="shared" si="637"/>
        <v>0</v>
      </c>
      <c r="FO292" s="27">
        <f t="shared" si="637"/>
        <v>0</v>
      </c>
      <c r="FP292" s="27">
        <f t="shared" si="637"/>
        <v>0</v>
      </c>
      <c r="FQ292" s="27">
        <f t="shared" si="637"/>
        <v>0</v>
      </c>
      <c r="FR292" s="27">
        <f t="shared" si="637"/>
        <v>0</v>
      </c>
    </row>
    <row r="293" spans="3:174">
      <c r="C293" t="str">
        <f>Assumptions!D38</f>
        <v>WTG 3</v>
      </c>
      <c r="D293"/>
      <c r="E293" s="134" cm="1">
        <f t="array" ref="E293">INDEX(Assumptions!$G$38:$H$38,$A$1)</f>
        <v>46569</v>
      </c>
      <c r="F293" s="134" cm="1">
        <f t="array" ref="F293">INDEX(Assumptions!$G55:$H55,$A$1)</f>
        <v>59352</v>
      </c>
      <c r="J293" s="27">
        <f t="shared" si="634"/>
        <v>0</v>
      </c>
      <c r="K293" s="27">
        <f t="shared" si="635"/>
        <v>0</v>
      </c>
      <c r="L293" s="27">
        <f t="shared" si="635"/>
        <v>0</v>
      </c>
      <c r="M293" s="27">
        <f t="shared" si="635"/>
        <v>0</v>
      </c>
      <c r="N293" s="27">
        <f t="shared" si="635"/>
        <v>0</v>
      </c>
      <c r="O293" s="27">
        <f t="shared" si="635"/>
        <v>0</v>
      </c>
      <c r="P293" s="27">
        <f t="shared" si="635"/>
        <v>0</v>
      </c>
      <c r="Q293" s="27">
        <f t="shared" si="635"/>
        <v>0</v>
      </c>
      <c r="R293" s="27">
        <f t="shared" si="635"/>
        <v>0</v>
      </c>
      <c r="S293" s="27">
        <f t="shared" si="635"/>
        <v>0</v>
      </c>
      <c r="T293" s="27">
        <f t="shared" si="635"/>
        <v>0</v>
      </c>
      <c r="U293" s="27">
        <f t="shared" si="635"/>
        <v>0</v>
      </c>
      <c r="V293" s="27">
        <f t="shared" si="635"/>
        <v>0</v>
      </c>
      <c r="W293" s="27">
        <f t="shared" si="635"/>
        <v>0</v>
      </c>
      <c r="X293" s="27">
        <f t="shared" si="635"/>
        <v>0</v>
      </c>
      <c r="Y293" s="27">
        <f t="shared" si="635"/>
        <v>0</v>
      </c>
      <c r="Z293" s="27">
        <f t="shared" si="635"/>
        <v>0</v>
      </c>
      <c r="AA293" s="27">
        <f t="shared" si="635"/>
        <v>0</v>
      </c>
      <c r="AB293" s="27">
        <f t="shared" si="635"/>
        <v>1</v>
      </c>
      <c r="AC293" s="27">
        <f t="shared" si="635"/>
        <v>1</v>
      </c>
      <c r="AD293" s="27">
        <f t="shared" si="635"/>
        <v>1</v>
      </c>
      <c r="AE293" s="27">
        <f t="shared" si="635"/>
        <v>1</v>
      </c>
      <c r="AF293" s="27">
        <f t="shared" si="635"/>
        <v>1</v>
      </c>
      <c r="AG293" s="27">
        <f t="shared" si="635"/>
        <v>1</v>
      </c>
      <c r="AH293" s="27">
        <f t="shared" si="635"/>
        <v>1</v>
      </c>
      <c r="AI293" s="27">
        <f t="shared" si="635"/>
        <v>1</v>
      </c>
      <c r="AJ293" s="27">
        <f t="shared" si="635"/>
        <v>1</v>
      </c>
      <c r="AK293" s="27">
        <f t="shared" si="635"/>
        <v>1</v>
      </c>
      <c r="AL293" s="27">
        <f t="shared" si="635"/>
        <v>1</v>
      </c>
      <c r="AM293" s="27">
        <f t="shared" si="635"/>
        <v>1</v>
      </c>
      <c r="AN293" s="27">
        <f t="shared" si="635"/>
        <v>1</v>
      </c>
      <c r="AO293" s="27">
        <f t="shared" si="635"/>
        <v>1</v>
      </c>
      <c r="AP293" s="27">
        <f t="shared" si="635"/>
        <v>1</v>
      </c>
      <c r="AQ293" s="27">
        <f t="shared" si="635"/>
        <v>1</v>
      </c>
      <c r="AR293" s="27">
        <f t="shared" si="635"/>
        <v>1</v>
      </c>
      <c r="AS293" s="27">
        <f t="shared" si="635"/>
        <v>1</v>
      </c>
      <c r="AT293" s="27">
        <f t="shared" si="635"/>
        <v>1</v>
      </c>
      <c r="AU293" s="27">
        <f t="shared" si="635"/>
        <v>1</v>
      </c>
      <c r="AV293" s="27">
        <f t="shared" si="635"/>
        <v>1</v>
      </c>
      <c r="AW293" s="27">
        <f t="shared" si="635"/>
        <v>1</v>
      </c>
      <c r="AX293" s="27">
        <f t="shared" si="635"/>
        <v>1</v>
      </c>
      <c r="AY293" s="27">
        <f t="shared" si="635"/>
        <v>1</v>
      </c>
      <c r="AZ293" s="27">
        <f t="shared" si="635"/>
        <v>1</v>
      </c>
      <c r="BA293" s="27">
        <f t="shared" si="635"/>
        <v>1</v>
      </c>
      <c r="BB293" s="27">
        <f t="shared" si="635"/>
        <v>1</v>
      </c>
      <c r="BC293" s="27">
        <f t="shared" si="635"/>
        <v>1</v>
      </c>
      <c r="BD293" s="27">
        <f t="shared" si="635"/>
        <v>1</v>
      </c>
      <c r="BE293" s="27">
        <f t="shared" si="635"/>
        <v>1</v>
      </c>
      <c r="BF293" s="27">
        <f t="shared" si="635"/>
        <v>1</v>
      </c>
      <c r="BG293" s="27">
        <f t="shared" si="635"/>
        <v>1</v>
      </c>
      <c r="BH293" s="27">
        <f t="shared" si="635"/>
        <v>1</v>
      </c>
      <c r="BI293" s="27">
        <f t="shared" si="635"/>
        <v>1</v>
      </c>
      <c r="BJ293" s="27">
        <f t="shared" si="635"/>
        <v>1</v>
      </c>
      <c r="BK293" s="27">
        <f t="shared" si="635"/>
        <v>1</v>
      </c>
      <c r="BL293" s="27">
        <f t="shared" si="635"/>
        <v>1</v>
      </c>
      <c r="BM293" s="27">
        <f t="shared" si="635"/>
        <v>1</v>
      </c>
      <c r="BN293" s="27">
        <f t="shared" si="635"/>
        <v>1</v>
      </c>
      <c r="BO293" s="27">
        <f t="shared" si="635"/>
        <v>1</v>
      </c>
      <c r="BP293" s="27">
        <f t="shared" si="635"/>
        <v>1</v>
      </c>
      <c r="BQ293" s="27">
        <f t="shared" si="635"/>
        <v>1</v>
      </c>
      <c r="BR293" s="27">
        <f t="shared" si="635"/>
        <v>1</v>
      </c>
      <c r="BS293" s="27">
        <f t="shared" si="635"/>
        <v>1</v>
      </c>
      <c r="BT293" s="27">
        <f t="shared" si="635"/>
        <v>1</v>
      </c>
      <c r="BU293" s="27">
        <f t="shared" si="635"/>
        <v>1</v>
      </c>
      <c r="BV293" s="27">
        <f t="shared" si="635"/>
        <v>1</v>
      </c>
      <c r="BW293" s="27">
        <f t="shared" si="636"/>
        <v>1</v>
      </c>
      <c r="BX293" s="27">
        <f t="shared" si="636"/>
        <v>1</v>
      </c>
      <c r="BY293" s="27">
        <f t="shared" si="636"/>
        <v>1</v>
      </c>
      <c r="BZ293" s="27">
        <f t="shared" si="636"/>
        <v>1</v>
      </c>
      <c r="CA293" s="27">
        <f t="shared" si="636"/>
        <v>1</v>
      </c>
      <c r="CB293" s="27">
        <f t="shared" si="636"/>
        <v>1</v>
      </c>
      <c r="CC293" s="27">
        <f t="shared" si="636"/>
        <v>1</v>
      </c>
      <c r="CD293" s="27">
        <f t="shared" si="636"/>
        <v>1</v>
      </c>
      <c r="CE293" s="27">
        <f t="shared" si="636"/>
        <v>1</v>
      </c>
      <c r="CF293" s="27">
        <f t="shared" si="636"/>
        <v>1</v>
      </c>
      <c r="CG293" s="27">
        <f t="shared" si="636"/>
        <v>1</v>
      </c>
      <c r="CH293" s="27">
        <f t="shared" si="636"/>
        <v>1</v>
      </c>
      <c r="CI293" s="27">
        <f t="shared" si="636"/>
        <v>1</v>
      </c>
      <c r="CJ293" s="27">
        <f t="shared" si="636"/>
        <v>1</v>
      </c>
      <c r="CK293" s="27">
        <f t="shared" si="636"/>
        <v>1</v>
      </c>
      <c r="CL293" s="27">
        <f t="shared" si="636"/>
        <v>1</v>
      </c>
      <c r="CM293" s="27">
        <f t="shared" si="636"/>
        <v>1</v>
      </c>
      <c r="CN293" s="27">
        <f t="shared" si="636"/>
        <v>1</v>
      </c>
      <c r="CO293" s="27">
        <f t="shared" si="636"/>
        <v>1</v>
      </c>
      <c r="CP293" s="27">
        <f t="shared" si="636"/>
        <v>1</v>
      </c>
      <c r="CQ293" s="27">
        <f t="shared" si="636"/>
        <v>1</v>
      </c>
      <c r="CR293" s="27">
        <f t="shared" si="636"/>
        <v>1</v>
      </c>
      <c r="CS293" s="27">
        <f t="shared" si="636"/>
        <v>1</v>
      </c>
      <c r="CT293" s="27">
        <f t="shared" si="636"/>
        <v>1</v>
      </c>
      <c r="CU293" s="27">
        <f t="shared" si="636"/>
        <v>1</v>
      </c>
      <c r="CV293" s="27">
        <f t="shared" si="636"/>
        <v>1</v>
      </c>
      <c r="CW293" s="27">
        <f t="shared" si="636"/>
        <v>1</v>
      </c>
      <c r="CX293" s="27">
        <f t="shared" si="636"/>
        <v>1</v>
      </c>
      <c r="CY293" s="27">
        <f t="shared" si="636"/>
        <v>1</v>
      </c>
      <c r="CZ293" s="27">
        <f t="shared" si="636"/>
        <v>1</v>
      </c>
      <c r="DA293" s="27">
        <f t="shared" si="636"/>
        <v>1</v>
      </c>
      <c r="DB293" s="27">
        <f t="shared" si="636"/>
        <v>1</v>
      </c>
      <c r="DC293" s="27">
        <f t="shared" si="636"/>
        <v>1</v>
      </c>
      <c r="DD293" s="27">
        <f t="shared" si="636"/>
        <v>1</v>
      </c>
      <c r="DE293" s="27">
        <f t="shared" si="636"/>
        <v>1</v>
      </c>
      <c r="DF293" s="27">
        <f t="shared" si="636"/>
        <v>1</v>
      </c>
      <c r="DG293" s="27">
        <f t="shared" si="636"/>
        <v>1</v>
      </c>
      <c r="DH293" s="27">
        <f t="shared" si="636"/>
        <v>1</v>
      </c>
      <c r="DI293" s="27">
        <f t="shared" si="636"/>
        <v>1</v>
      </c>
      <c r="DJ293" s="27">
        <f t="shared" si="636"/>
        <v>1</v>
      </c>
      <c r="DK293" s="27">
        <f t="shared" si="636"/>
        <v>1</v>
      </c>
      <c r="DL293" s="27">
        <f t="shared" si="636"/>
        <v>1</v>
      </c>
      <c r="DM293" s="27">
        <f t="shared" si="636"/>
        <v>1</v>
      </c>
      <c r="DN293" s="27">
        <f t="shared" si="636"/>
        <v>1</v>
      </c>
      <c r="DO293" s="27">
        <f t="shared" si="636"/>
        <v>1</v>
      </c>
      <c r="DP293" s="27">
        <f t="shared" si="636"/>
        <v>1</v>
      </c>
      <c r="DQ293" s="27">
        <f t="shared" si="636"/>
        <v>1</v>
      </c>
      <c r="DR293" s="27">
        <f t="shared" si="636"/>
        <v>1</v>
      </c>
      <c r="DS293" s="27">
        <f t="shared" si="636"/>
        <v>1</v>
      </c>
      <c r="DT293" s="27">
        <f t="shared" si="636"/>
        <v>1</v>
      </c>
      <c r="DU293" s="27">
        <f t="shared" si="636"/>
        <v>1</v>
      </c>
      <c r="DV293" s="27">
        <f t="shared" si="636"/>
        <v>1</v>
      </c>
      <c r="DW293" s="27">
        <f t="shared" si="636"/>
        <v>1</v>
      </c>
      <c r="DX293" s="27">
        <f t="shared" si="636"/>
        <v>1</v>
      </c>
      <c r="DY293" s="27">
        <f t="shared" si="636"/>
        <v>1</v>
      </c>
      <c r="DZ293" s="27">
        <f t="shared" si="636"/>
        <v>1</v>
      </c>
      <c r="EA293" s="27">
        <f t="shared" si="636"/>
        <v>1</v>
      </c>
      <c r="EB293" s="27">
        <f t="shared" si="636"/>
        <v>1</v>
      </c>
      <c r="EC293" s="27">
        <f t="shared" si="636"/>
        <v>1</v>
      </c>
      <c r="ED293" s="27">
        <f t="shared" si="636"/>
        <v>1</v>
      </c>
      <c r="EE293" s="27">
        <f t="shared" si="636"/>
        <v>1</v>
      </c>
      <c r="EF293" s="27">
        <f t="shared" si="636"/>
        <v>1</v>
      </c>
      <c r="EG293" s="27">
        <f t="shared" si="636"/>
        <v>1</v>
      </c>
      <c r="EH293" s="27">
        <f t="shared" si="636"/>
        <v>1</v>
      </c>
      <c r="EI293" s="27">
        <f t="shared" si="637"/>
        <v>1</v>
      </c>
      <c r="EJ293" s="27">
        <f t="shared" si="637"/>
        <v>1</v>
      </c>
      <c r="EK293" s="27">
        <f t="shared" si="637"/>
        <v>1</v>
      </c>
      <c r="EL293" s="27">
        <f t="shared" si="637"/>
        <v>1</v>
      </c>
      <c r="EM293" s="27">
        <f t="shared" si="637"/>
        <v>1</v>
      </c>
      <c r="EN293" s="27">
        <f t="shared" si="637"/>
        <v>1</v>
      </c>
      <c r="EO293" s="27">
        <f t="shared" si="637"/>
        <v>1</v>
      </c>
      <c r="EP293" s="27">
        <f t="shared" si="637"/>
        <v>1</v>
      </c>
      <c r="EQ293" s="27">
        <f t="shared" si="637"/>
        <v>1</v>
      </c>
      <c r="ER293" s="27">
        <f t="shared" si="637"/>
        <v>1</v>
      </c>
      <c r="ES293" s="27">
        <f t="shared" si="637"/>
        <v>1</v>
      </c>
      <c r="ET293" s="27">
        <f t="shared" si="637"/>
        <v>1</v>
      </c>
      <c r="EU293" s="27">
        <f t="shared" si="637"/>
        <v>1</v>
      </c>
      <c r="EV293" s="27">
        <f t="shared" si="637"/>
        <v>1</v>
      </c>
      <c r="EW293" s="27">
        <f t="shared" si="637"/>
        <v>1</v>
      </c>
      <c r="EX293" s="27">
        <f t="shared" si="637"/>
        <v>1</v>
      </c>
      <c r="EY293" s="27">
        <f t="shared" si="637"/>
        <v>1</v>
      </c>
      <c r="EZ293" s="27">
        <f t="shared" si="637"/>
        <v>1</v>
      </c>
      <c r="FA293" s="27">
        <f t="shared" si="637"/>
        <v>1</v>
      </c>
      <c r="FB293" s="27">
        <f t="shared" si="637"/>
        <v>1</v>
      </c>
      <c r="FC293" s="27">
        <f t="shared" si="637"/>
        <v>1</v>
      </c>
      <c r="FD293" s="27">
        <f t="shared" si="637"/>
        <v>1</v>
      </c>
      <c r="FE293" s="27">
        <f t="shared" si="637"/>
        <v>1</v>
      </c>
      <c r="FF293" s="27">
        <f t="shared" si="637"/>
        <v>1</v>
      </c>
      <c r="FG293" s="27">
        <f t="shared" si="637"/>
        <v>1</v>
      </c>
      <c r="FH293" s="27">
        <f t="shared" si="637"/>
        <v>1</v>
      </c>
      <c r="FI293" s="27">
        <f t="shared" si="637"/>
        <v>1</v>
      </c>
      <c r="FJ293" s="27">
        <f t="shared" si="637"/>
        <v>1</v>
      </c>
      <c r="FK293" s="27">
        <f t="shared" si="637"/>
        <v>1</v>
      </c>
      <c r="FL293" s="27">
        <f t="shared" si="637"/>
        <v>0</v>
      </c>
      <c r="FM293" s="27">
        <f t="shared" si="637"/>
        <v>0</v>
      </c>
      <c r="FN293" s="27">
        <f t="shared" si="637"/>
        <v>0</v>
      </c>
      <c r="FO293" s="27">
        <f t="shared" si="637"/>
        <v>0</v>
      </c>
      <c r="FP293" s="27">
        <f t="shared" si="637"/>
        <v>0</v>
      </c>
      <c r="FQ293" s="27">
        <f t="shared" si="637"/>
        <v>0</v>
      </c>
      <c r="FR293" s="27">
        <f t="shared" si="637"/>
        <v>0</v>
      </c>
    </row>
    <row r="294" spans="3:174">
      <c r="C294" t="str">
        <f>Assumptions!D39</f>
        <v>WTG 4</v>
      </c>
      <c r="D294"/>
      <c r="E294" s="134" cm="1">
        <f t="array" ref="E294">INDEX(Assumptions!$G$39:$H$39,$A$1)</f>
        <v>46569</v>
      </c>
      <c r="F294" s="134" cm="1">
        <f t="array" ref="F294">INDEX(Assumptions!$G56:$H56,$A$1)</f>
        <v>59352</v>
      </c>
      <c r="J294" s="27">
        <f t="shared" si="634"/>
        <v>0</v>
      </c>
      <c r="K294" s="27">
        <f t="shared" si="635"/>
        <v>0</v>
      </c>
      <c r="L294" s="27">
        <f t="shared" si="635"/>
        <v>0</v>
      </c>
      <c r="M294" s="27">
        <f t="shared" si="635"/>
        <v>0</v>
      </c>
      <c r="N294" s="27">
        <f t="shared" si="635"/>
        <v>0</v>
      </c>
      <c r="O294" s="27">
        <f t="shared" si="635"/>
        <v>0</v>
      </c>
      <c r="P294" s="27">
        <f t="shared" si="635"/>
        <v>0</v>
      </c>
      <c r="Q294" s="27">
        <f t="shared" si="635"/>
        <v>0</v>
      </c>
      <c r="R294" s="27">
        <f t="shared" si="635"/>
        <v>0</v>
      </c>
      <c r="S294" s="27">
        <f t="shared" si="635"/>
        <v>0</v>
      </c>
      <c r="T294" s="27">
        <f t="shared" si="635"/>
        <v>0</v>
      </c>
      <c r="U294" s="27">
        <f t="shared" si="635"/>
        <v>0</v>
      </c>
      <c r="V294" s="27">
        <f t="shared" si="635"/>
        <v>0</v>
      </c>
      <c r="W294" s="27">
        <f t="shared" si="635"/>
        <v>0</v>
      </c>
      <c r="X294" s="27">
        <f t="shared" si="635"/>
        <v>0</v>
      </c>
      <c r="Y294" s="27">
        <f t="shared" si="635"/>
        <v>0</v>
      </c>
      <c r="Z294" s="27">
        <f t="shared" si="635"/>
        <v>0</v>
      </c>
      <c r="AA294" s="27">
        <f t="shared" si="635"/>
        <v>0</v>
      </c>
      <c r="AB294" s="27">
        <f t="shared" si="635"/>
        <v>1</v>
      </c>
      <c r="AC294" s="27">
        <f t="shared" si="635"/>
        <v>1</v>
      </c>
      <c r="AD294" s="27">
        <f t="shared" si="635"/>
        <v>1</v>
      </c>
      <c r="AE294" s="27">
        <f t="shared" si="635"/>
        <v>1</v>
      </c>
      <c r="AF294" s="27">
        <f t="shared" si="635"/>
        <v>1</v>
      </c>
      <c r="AG294" s="27">
        <f t="shared" si="635"/>
        <v>1</v>
      </c>
      <c r="AH294" s="27">
        <f t="shared" si="635"/>
        <v>1</v>
      </c>
      <c r="AI294" s="27">
        <f t="shared" si="635"/>
        <v>1</v>
      </c>
      <c r="AJ294" s="27">
        <f t="shared" si="635"/>
        <v>1</v>
      </c>
      <c r="AK294" s="27">
        <f t="shared" si="635"/>
        <v>1</v>
      </c>
      <c r="AL294" s="27">
        <f t="shared" si="635"/>
        <v>1</v>
      </c>
      <c r="AM294" s="27">
        <f t="shared" si="635"/>
        <v>1</v>
      </c>
      <c r="AN294" s="27">
        <f t="shared" si="635"/>
        <v>1</v>
      </c>
      <c r="AO294" s="27">
        <f t="shared" si="635"/>
        <v>1</v>
      </c>
      <c r="AP294" s="27">
        <f t="shared" si="635"/>
        <v>1</v>
      </c>
      <c r="AQ294" s="27">
        <f t="shared" si="635"/>
        <v>1</v>
      </c>
      <c r="AR294" s="27">
        <f t="shared" si="635"/>
        <v>1</v>
      </c>
      <c r="AS294" s="27">
        <f t="shared" si="635"/>
        <v>1</v>
      </c>
      <c r="AT294" s="27">
        <f t="shared" si="635"/>
        <v>1</v>
      </c>
      <c r="AU294" s="27">
        <f t="shared" si="635"/>
        <v>1</v>
      </c>
      <c r="AV294" s="27">
        <f t="shared" si="635"/>
        <v>1</v>
      </c>
      <c r="AW294" s="27">
        <f t="shared" si="635"/>
        <v>1</v>
      </c>
      <c r="AX294" s="27">
        <f t="shared" si="635"/>
        <v>1</v>
      </c>
      <c r="AY294" s="27">
        <f t="shared" si="635"/>
        <v>1</v>
      </c>
      <c r="AZ294" s="27">
        <f t="shared" si="635"/>
        <v>1</v>
      </c>
      <c r="BA294" s="27">
        <f t="shared" si="635"/>
        <v>1</v>
      </c>
      <c r="BB294" s="27">
        <f t="shared" si="635"/>
        <v>1</v>
      </c>
      <c r="BC294" s="27">
        <f t="shared" si="635"/>
        <v>1</v>
      </c>
      <c r="BD294" s="27">
        <f t="shared" si="635"/>
        <v>1</v>
      </c>
      <c r="BE294" s="27">
        <f t="shared" si="635"/>
        <v>1</v>
      </c>
      <c r="BF294" s="27">
        <f t="shared" si="635"/>
        <v>1</v>
      </c>
      <c r="BG294" s="27">
        <f t="shared" si="635"/>
        <v>1</v>
      </c>
      <c r="BH294" s="27">
        <f t="shared" si="635"/>
        <v>1</v>
      </c>
      <c r="BI294" s="27">
        <f t="shared" si="635"/>
        <v>1</v>
      </c>
      <c r="BJ294" s="27">
        <f t="shared" si="635"/>
        <v>1</v>
      </c>
      <c r="BK294" s="27">
        <f t="shared" si="635"/>
        <v>1</v>
      </c>
      <c r="BL294" s="27">
        <f t="shared" si="635"/>
        <v>1</v>
      </c>
      <c r="BM294" s="27">
        <f t="shared" si="635"/>
        <v>1</v>
      </c>
      <c r="BN294" s="27">
        <f t="shared" si="635"/>
        <v>1</v>
      </c>
      <c r="BO294" s="27">
        <f t="shared" si="635"/>
        <v>1</v>
      </c>
      <c r="BP294" s="27">
        <f t="shared" si="635"/>
        <v>1</v>
      </c>
      <c r="BQ294" s="27">
        <f t="shared" si="635"/>
        <v>1</v>
      </c>
      <c r="BR294" s="27">
        <f t="shared" si="635"/>
        <v>1</v>
      </c>
      <c r="BS294" s="27">
        <f t="shared" si="635"/>
        <v>1</v>
      </c>
      <c r="BT294" s="27">
        <f t="shared" si="635"/>
        <v>1</v>
      </c>
      <c r="BU294" s="27">
        <f t="shared" si="635"/>
        <v>1</v>
      </c>
      <c r="BV294" s="27">
        <f>MAX(0,(MIN($F294,BV$5)-MAX($E294,BV$4)+1)/BV$8)+((($E294-$F294+1)/BV$8)*($E294&gt;BV$4)*($F294&lt;BV$5))</f>
        <v>1</v>
      </c>
      <c r="BW294" s="27">
        <f t="shared" si="636"/>
        <v>1</v>
      </c>
      <c r="BX294" s="27">
        <f t="shared" si="636"/>
        <v>1</v>
      </c>
      <c r="BY294" s="27">
        <f t="shared" si="636"/>
        <v>1</v>
      </c>
      <c r="BZ294" s="27">
        <f t="shared" si="636"/>
        <v>1</v>
      </c>
      <c r="CA294" s="27">
        <f t="shared" si="636"/>
        <v>1</v>
      </c>
      <c r="CB294" s="27">
        <f t="shared" si="636"/>
        <v>1</v>
      </c>
      <c r="CC294" s="27">
        <f t="shared" si="636"/>
        <v>1</v>
      </c>
      <c r="CD294" s="27">
        <f t="shared" si="636"/>
        <v>1</v>
      </c>
      <c r="CE294" s="27">
        <f t="shared" si="636"/>
        <v>1</v>
      </c>
      <c r="CF294" s="27">
        <f t="shared" si="636"/>
        <v>1</v>
      </c>
      <c r="CG294" s="27">
        <f t="shared" si="636"/>
        <v>1</v>
      </c>
      <c r="CH294" s="27">
        <f t="shared" si="636"/>
        <v>1</v>
      </c>
      <c r="CI294" s="27">
        <f t="shared" si="636"/>
        <v>1</v>
      </c>
      <c r="CJ294" s="27">
        <f t="shared" si="636"/>
        <v>1</v>
      </c>
      <c r="CK294" s="27">
        <f t="shared" si="636"/>
        <v>1</v>
      </c>
      <c r="CL294" s="27">
        <f t="shared" si="636"/>
        <v>1</v>
      </c>
      <c r="CM294" s="27">
        <f t="shared" si="636"/>
        <v>1</v>
      </c>
      <c r="CN294" s="27">
        <f t="shared" si="636"/>
        <v>1</v>
      </c>
      <c r="CO294" s="27">
        <f t="shared" si="636"/>
        <v>1</v>
      </c>
      <c r="CP294" s="27">
        <f t="shared" si="636"/>
        <v>1</v>
      </c>
      <c r="CQ294" s="27">
        <f t="shared" si="636"/>
        <v>1</v>
      </c>
      <c r="CR294" s="27">
        <f t="shared" si="636"/>
        <v>1</v>
      </c>
      <c r="CS294" s="27">
        <f t="shared" si="636"/>
        <v>1</v>
      </c>
      <c r="CT294" s="27">
        <f t="shared" si="636"/>
        <v>1</v>
      </c>
      <c r="CU294" s="27">
        <f t="shared" si="636"/>
        <v>1</v>
      </c>
      <c r="CV294" s="27">
        <f t="shared" si="636"/>
        <v>1</v>
      </c>
      <c r="CW294" s="27">
        <f t="shared" si="636"/>
        <v>1</v>
      </c>
      <c r="CX294" s="27">
        <f t="shared" si="636"/>
        <v>1</v>
      </c>
      <c r="CY294" s="27">
        <f t="shared" si="636"/>
        <v>1</v>
      </c>
      <c r="CZ294" s="27">
        <f t="shared" si="636"/>
        <v>1</v>
      </c>
      <c r="DA294" s="27">
        <f t="shared" si="636"/>
        <v>1</v>
      </c>
      <c r="DB294" s="27">
        <f t="shared" si="636"/>
        <v>1</v>
      </c>
      <c r="DC294" s="27">
        <f t="shared" si="636"/>
        <v>1</v>
      </c>
      <c r="DD294" s="27">
        <f t="shared" si="636"/>
        <v>1</v>
      </c>
      <c r="DE294" s="27">
        <f t="shared" si="636"/>
        <v>1</v>
      </c>
      <c r="DF294" s="27">
        <f t="shared" si="636"/>
        <v>1</v>
      </c>
      <c r="DG294" s="27">
        <f t="shared" si="636"/>
        <v>1</v>
      </c>
      <c r="DH294" s="27">
        <f t="shared" si="636"/>
        <v>1</v>
      </c>
      <c r="DI294" s="27">
        <f t="shared" si="636"/>
        <v>1</v>
      </c>
      <c r="DJ294" s="27">
        <f t="shared" si="636"/>
        <v>1</v>
      </c>
      <c r="DK294" s="27">
        <f t="shared" si="636"/>
        <v>1</v>
      </c>
      <c r="DL294" s="27">
        <f t="shared" si="636"/>
        <v>1</v>
      </c>
      <c r="DM294" s="27">
        <f t="shared" si="636"/>
        <v>1</v>
      </c>
      <c r="DN294" s="27">
        <f t="shared" si="636"/>
        <v>1</v>
      </c>
      <c r="DO294" s="27">
        <f t="shared" si="636"/>
        <v>1</v>
      </c>
      <c r="DP294" s="27">
        <f t="shared" si="636"/>
        <v>1</v>
      </c>
      <c r="DQ294" s="27">
        <f t="shared" si="636"/>
        <v>1</v>
      </c>
      <c r="DR294" s="27">
        <f t="shared" si="636"/>
        <v>1</v>
      </c>
      <c r="DS294" s="27">
        <f t="shared" si="636"/>
        <v>1</v>
      </c>
      <c r="DT294" s="27">
        <f t="shared" si="636"/>
        <v>1</v>
      </c>
      <c r="DU294" s="27">
        <f t="shared" si="636"/>
        <v>1</v>
      </c>
      <c r="DV294" s="27">
        <f t="shared" si="636"/>
        <v>1</v>
      </c>
      <c r="DW294" s="27">
        <f t="shared" si="636"/>
        <v>1</v>
      </c>
      <c r="DX294" s="27">
        <f t="shared" si="636"/>
        <v>1</v>
      </c>
      <c r="DY294" s="27">
        <f t="shared" si="636"/>
        <v>1</v>
      </c>
      <c r="DZ294" s="27">
        <f t="shared" si="636"/>
        <v>1</v>
      </c>
      <c r="EA294" s="27">
        <f t="shared" si="636"/>
        <v>1</v>
      </c>
      <c r="EB294" s="27">
        <f t="shared" si="636"/>
        <v>1</v>
      </c>
      <c r="EC294" s="27">
        <f t="shared" si="636"/>
        <v>1</v>
      </c>
      <c r="ED294" s="27">
        <f t="shared" si="636"/>
        <v>1</v>
      </c>
      <c r="EE294" s="27">
        <f t="shared" si="636"/>
        <v>1</v>
      </c>
      <c r="EF294" s="27">
        <f t="shared" si="636"/>
        <v>1</v>
      </c>
      <c r="EG294" s="27">
        <f t="shared" si="636"/>
        <v>1</v>
      </c>
      <c r="EH294" s="27">
        <f>MAX(0,(MIN($F294,EH$5)-MAX($E294,EH$4)+1)/EH$8)+((($E294-$F294+1)/EH$8)*($E294&gt;EH$4)*($F294&lt;EH$5))</f>
        <v>1</v>
      </c>
      <c r="EI294" s="27">
        <f t="shared" si="637"/>
        <v>1</v>
      </c>
      <c r="EJ294" s="27">
        <f t="shared" si="637"/>
        <v>1</v>
      </c>
      <c r="EK294" s="27">
        <f t="shared" si="637"/>
        <v>1</v>
      </c>
      <c r="EL294" s="27">
        <f t="shared" si="637"/>
        <v>1</v>
      </c>
      <c r="EM294" s="27">
        <f t="shared" si="637"/>
        <v>1</v>
      </c>
      <c r="EN294" s="27">
        <f t="shared" si="637"/>
        <v>1</v>
      </c>
      <c r="EO294" s="27">
        <f t="shared" si="637"/>
        <v>1</v>
      </c>
      <c r="EP294" s="27">
        <f t="shared" si="637"/>
        <v>1</v>
      </c>
      <c r="EQ294" s="27">
        <f t="shared" si="637"/>
        <v>1</v>
      </c>
      <c r="ER294" s="27">
        <f t="shared" si="637"/>
        <v>1</v>
      </c>
      <c r="ES294" s="27">
        <f t="shared" si="637"/>
        <v>1</v>
      </c>
      <c r="ET294" s="27">
        <f t="shared" si="637"/>
        <v>1</v>
      </c>
      <c r="EU294" s="27">
        <f t="shared" si="637"/>
        <v>1</v>
      </c>
      <c r="EV294" s="27">
        <f t="shared" si="637"/>
        <v>1</v>
      </c>
      <c r="EW294" s="27">
        <f t="shared" si="637"/>
        <v>1</v>
      </c>
      <c r="EX294" s="27">
        <f t="shared" si="637"/>
        <v>1</v>
      </c>
      <c r="EY294" s="27">
        <f t="shared" si="637"/>
        <v>1</v>
      </c>
      <c r="EZ294" s="27">
        <f t="shared" si="637"/>
        <v>1</v>
      </c>
      <c r="FA294" s="27">
        <f t="shared" si="637"/>
        <v>1</v>
      </c>
      <c r="FB294" s="27">
        <f t="shared" si="637"/>
        <v>1</v>
      </c>
      <c r="FC294" s="27">
        <f t="shared" si="637"/>
        <v>1</v>
      </c>
      <c r="FD294" s="27">
        <f t="shared" si="637"/>
        <v>1</v>
      </c>
      <c r="FE294" s="27">
        <f t="shared" si="637"/>
        <v>1</v>
      </c>
      <c r="FF294" s="27">
        <f t="shared" si="637"/>
        <v>1</v>
      </c>
      <c r="FG294" s="27">
        <f t="shared" si="637"/>
        <v>1</v>
      </c>
      <c r="FH294" s="27">
        <f t="shared" si="637"/>
        <v>1</v>
      </c>
      <c r="FI294" s="27">
        <f t="shared" si="637"/>
        <v>1</v>
      </c>
      <c r="FJ294" s="27">
        <f t="shared" si="637"/>
        <v>1</v>
      </c>
      <c r="FK294" s="27">
        <f t="shared" si="637"/>
        <v>1</v>
      </c>
      <c r="FL294" s="27">
        <f t="shared" si="637"/>
        <v>0</v>
      </c>
      <c r="FM294" s="27">
        <f t="shared" si="637"/>
        <v>0</v>
      </c>
      <c r="FN294" s="27">
        <f t="shared" si="637"/>
        <v>0</v>
      </c>
      <c r="FO294" s="27">
        <f t="shared" si="637"/>
        <v>0</v>
      </c>
      <c r="FP294" s="27">
        <f t="shared" si="637"/>
        <v>0</v>
      </c>
      <c r="FQ294" s="27">
        <f t="shared" si="637"/>
        <v>0</v>
      </c>
      <c r="FR294" s="27">
        <f t="shared" si="637"/>
        <v>0</v>
      </c>
    </row>
    <row r="295" spans="3:174">
      <c r="C295" t="str">
        <f>Assumptions!D40</f>
        <v>WTG 5</v>
      </c>
      <c r="D295"/>
      <c r="E295" s="134" cm="1">
        <f t="array" ref="E295">INDEX(Assumptions!$G$40:$H$40,$A$1)</f>
        <v>46569</v>
      </c>
      <c r="F295" s="134" cm="1">
        <f t="array" ref="F295">INDEX(Assumptions!$G57:$H57,$A$1)</f>
        <v>59352</v>
      </c>
      <c r="J295" s="27">
        <f t="shared" si="634"/>
        <v>0</v>
      </c>
      <c r="K295" s="27">
        <f t="shared" ref="K295:BV298" si="638">MAX(0,(MIN($F295,K$5)-MAX($E295,K$4)+1)/K$8)+((($E295-$F295+1)/K$8)*($E295&gt;K$4)*($F295&lt;K$5))</f>
        <v>0</v>
      </c>
      <c r="L295" s="27">
        <f t="shared" si="638"/>
        <v>0</v>
      </c>
      <c r="M295" s="27">
        <f t="shared" si="638"/>
        <v>0</v>
      </c>
      <c r="N295" s="27">
        <f t="shared" si="638"/>
        <v>0</v>
      </c>
      <c r="O295" s="27">
        <f t="shared" si="638"/>
        <v>0</v>
      </c>
      <c r="P295" s="27">
        <f t="shared" si="638"/>
        <v>0</v>
      </c>
      <c r="Q295" s="27">
        <f t="shared" si="638"/>
        <v>0</v>
      </c>
      <c r="R295" s="27">
        <f t="shared" si="638"/>
        <v>0</v>
      </c>
      <c r="S295" s="27">
        <f t="shared" si="638"/>
        <v>0</v>
      </c>
      <c r="T295" s="27">
        <f t="shared" si="638"/>
        <v>0</v>
      </c>
      <c r="U295" s="27">
        <f t="shared" si="638"/>
        <v>0</v>
      </c>
      <c r="V295" s="27">
        <f t="shared" si="638"/>
        <v>0</v>
      </c>
      <c r="W295" s="27">
        <f t="shared" si="638"/>
        <v>0</v>
      </c>
      <c r="X295" s="27">
        <f t="shared" si="638"/>
        <v>0</v>
      </c>
      <c r="Y295" s="27">
        <f t="shared" si="638"/>
        <v>0</v>
      </c>
      <c r="Z295" s="27">
        <f t="shared" si="638"/>
        <v>0</v>
      </c>
      <c r="AA295" s="27">
        <f t="shared" si="638"/>
        <v>0</v>
      </c>
      <c r="AB295" s="27">
        <f t="shared" si="638"/>
        <v>1</v>
      </c>
      <c r="AC295" s="27">
        <f t="shared" si="638"/>
        <v>1</v>
      </c>
      <c r="AD295" s="27">
        <f t="shared" si="638"/>
        <v>1</v>
      </c>
      <c r="AE295" s="27">
        <f t="shared" si="638"/>
        <v>1</v>
      </c>
      <c r="AF295" s="27">
        <f t="shared" si="638"/>
        <v>1</v>
      </c>
      <c r="AG295" s="27">
        <f t="shared" si="638"/>
        <v>1</v>
      </c>
      <c r="AH295" s="27">
        <f t="shared" si="638"/>
        <v>1</v>
      </c>
      <c r="AI295" s="27">
        <f t="shared" si="638"/>
        <v>1</v>
      </c>
      <c r="AJ295" s="27">
        <f t="shared" si="638"/>
        <v>1</v>
      </c>
      <c r="AK295" s="27">
        <f t="shared" si="638"/>
        <v>1</v>
      </c>
      <c r="AL295" s="27">
        <f t="shared" si="638"/>
        <v>1</v>
      </c>
      <c r="AM295" s="27">
        <f t="shared" si="638"/>
        <v>1</v>
      </c>
      <c r="AN295" s="27">
        <f t="shared" si="638"/>
        <v>1</v>
      </c>
      <c r="AO295" s="27">
        <f t="shared" si="638"/>
        <v>1</v>
      </c>
      <c r="AP295" s="27">
        <f t="shared" si="638"/>
        <v>1</v>
      </c>
      <c r="AQ295" s="27">
        <f t="shared" si="638"/>
        <v>1</v>
      </c>
      <c r="AR295" s="27">
        <f t="shared" si="638"/>
        <v>1</v>
      </c>
      <c r="AS295" s="27">
        <f t="shared" si="638"/>
        <v>1</v>
      </c>
      <c r="AT295" s="27">
        <f t="shared" si="638"/>
        <v>1</v>
      </c>
      <c r="AU295" s="27">
        <f t="shared" si="638"/>
        <v>1</v>
      </c>
      <c r="AV295" s="27">
        <f t="shared" si="638"/>
        <v>1</v>
      </c>
      <c r="AW295" s="27">
        <f t="shared" si="638"/>
        <v>1</v>
      </c>
      <c r="AX295" s="27">
        <f t="shared" si="638"/>
        <v>1</v>
      </c>
      <c r="AY295" s="27">
        <f t="shared" si="638"/>
        <v>1</v>
      </c>
      <c r="AZ295" s="27">
        <f t="shared" si="638"/>
        <v>1</v>
      </c>
      <c r="BA295" s="27">
        <f t="shared" si="638"/>
        <v>1</v>
      </c>
      <c r="BB295" s="27">
        <f t="shared" si="638"/>
        <v>1</v>
      </c>
      <c r="BC295" s="27">
        <f t="shared" si="638"/>
        <v>1</v>
      </c>
      <c r="BD295" s="27">
        <f t="shared" si="638"/>
        <v>1</v>
      </c>
      <c r="BE295" s="27">
        <f t="shared" si="638"/>
        <v>1</v>
      </c>
      <c r="BF295" s="27">
        <f t="shared" si="638"/>
        <v>1</v>
      </c>
      <c r="BG295" s="27">
        <f t="shared" si="638"/>
        <v>1</v>
      </c>
      <c r="BH295" s="27">
        <f t="shared" si="638"/>
        <v>1</v>
      </c>
      <c r="BI295" s="27">
        <f t="shared" si="638"/>
        <v>1</v>
      </c>
      <c r="BJ295" s="27">
        <f t="shared" si="638"/>
        <v>1</v>
      </c>
      <c r="BK295" s="27">
        <f t="shared" si="638"/>
        <v>1</v>
      </c>
      <c r="BL295" s="27">
        <f t="shared" si="638"/>
        <v>1</v>
      </c>
      <c r="BM295" s="27">
        <f t="shared" si="638"/>
        <v>1</v>
      </c>
      <c r="BN295" s="27">
        <f t="shared" si="638"/>
        <v>1</v>
      </c>
      <c r="BO295" s="27">
        <f t="shared" si="638"/>
        <v>1</v>
      </c>
      <c r="BP295" s="27">
        <f t="shared" si="638"/>
        <v>1</v>
      </c>
      <c r="BQ295" s="27">
        <f t="shared" si="638"/>
        <v>1</v>
      </c>
      <c r="BR295" s="27">
        <f t="shared" si="638"/>
        <v>1</v>
      </c>
      <c r="BS295" s="27">
        <f t="shared" si="638"/>
        <v>1</v>
      </c>
      <c r="BT295" s="27">
        <f t="shared" si="638"/>
        <v>1</v>
      </c>
      <c r="BU295" s="27">
        <f t="shared" si="638"/>
        <v>1</v>
      </c>
      <c r="BV295" s="27">
        <f t="shared" si="638"/>
        <v>1</v>
      </c>
      <c r="BW295" s="27">
        <f t="shared" ref="BW295:EH298" si="639">MAX(0,(MIN($F295,BW$5)-MAX($E295,BW$4)+1)/BW$8)+((($E295-$F295+1)/BW$8)*($E295&gt;BW$4)*($F295&lt;BW$5))</f>
        <v>1</v>
      </c>
      <c r="BX295" s="27">
        <f t="shared" si="639"/>
        <v>1</v>
      </c>
      <c r="BY295" s="27">
        <f t="shared" si="639"/>
        <v>1</v>
      </c>
      <c r="BZ295" s="27">
        <f t="shared" si="639"/>
        <v>1</v>
      </c>
      <c r="CA295" s="27">
        <f t="shared" si="639"/>
        <v>1</v>
      </c>
      <c r="CB295" s="27">
        <f t="shared" si="639"/>
        <v>1</v>
      </c>
      <c r="CC295" s="27">
        <f t="shared" si="639"/>
        <v>1</v>
      </c>
      <c r="CD295" s="27">
        <f t="shared" si="639"/>
        <v>1</v>
      </c>
      <c r="CE295" s="27">
        <f t="shared" si="639"/>
        <v>1</v>
      </c>
      <c r="CF295" s="27">
        <f t="shared" si="639"/>
        <v>1</v>
      </c>
      <c r="CG295" s="27">
        <f t="shared" si="639"/>
        <v>1</v>
      </c>
      <c r="CH295" s="27">
        <f t="shared" si="639"/>
        <v>1</v>
      </c>
      <c r="CI295" s="27">
        <f t="shared" si="639"/>
        <v>1</v>
      </c>
      <c r="CJ295" s="27">
        <f t="shared" si="639"/>
        <v>1</v>
      </c>
      <c r="CK295" s="27">
        <f t="shared" si="639"/>
        <v>1</v>
      </c>
      <c r="CL295" s="27">
        <f t="shared" si="639"/>
        <v>1</v>
      </c>
      <c r="CM295" s="27">
        <f t="shared" si="639"/>
        <v>1</v>
      </c>
      <c r="CN295" s="27">
        <f t="shared" si="639"/>
        <v>1</v>
      </c>
      <c r="CO295" s="27">
        <f t="shared" si="639"/>
        <v>1</v>
      </c>
      <c r="CP295" s="27">
        <f t="shared" si="639"/>
        <v>1</v>
      </c>
      <c r="CQ295" s="27">
        <f t="shared" si="639"/>
        <v>1</v>
      </c>
      <c r="CR295" s="27">
        <f t="shared" si="639"/>
        <v>1</v>
      </c>
      <c r="CS295" s="27">
        <f t="shared" si="639"/>
        <v>1</v>
      </c>
      <c r="CT295" s="27">
        <f t="shared" si="639"/>
        <v>1</v>
      </c>
      <c r="CU295" s="27">
        <f t="shared" si="639"/>
        <v>1</v>
      </c>
      <c r="CV295" s="27">
        <f t="shared" si="639"/>
        <v>1</v>
      </c>
      <c r="CW295" s="27">
        <f t="shared" si="639"/>
        <v>1</v>
      </c>
      <c r="CX295" s="27">
        <f t="shared" si="639"/>
        <v>1</v>
      </c>
      <c r="CY295" s="27">
        <f t="shared" si="639"/>
        <v>1</v>
      </c>
      <c r="CZ295" s="27">
        <f t="shared" si="639"/>
        <v>1</v>
      </c>
      <c r="DA295" s="27">
        <f t="shared" si="639"/>
        <v>1</v>
      </c>
      <c r="DB295" s="27">
        <f t="shared" si="639"/>
        <v>1</v>
      </c>
      <c r="DC295" s="27">
        <f t="shared" si="639"/>
        <v>1</v>
      </c>
      <c r="DD295" s="27">
        <f t="shared" si="639"/>
        <v>1</v>
      </c>
      <c r="DE295" s="27">
        <f t="shared" si="639"/>
        <v>1</v>
      </c>
      <c r="DF295" s="27">
        <f t="shared" si="639"/>
        <v>1</v>
      </c>
      <c r="DG295" s="27">
        <f t="shared" si="639"/>
        <v>1</v>
      </c>
      <c r="DH295" s="27">
        <f t="shared" si="639"/>
        <v>1</v>
      </c>
      <c r="DI295" s="27">
        <f t="shared" si="639"/>
        <v>1</v>
      </c>
      <c r="DJ295" s="27">
        <f t="shared" si="639"/>
        <v>1</v>
      </c>
      <c r="DK295" s="27">
        <f t="shared" si="639"/>
        <v>1</v>
      </c>
      <c r="DL295" s="27">
        <f t="shared" si="639"/>
        <v>1</v>
      </c>
      <c r="DM295" s="27">
        <f t="shared" si="639"/>
        <v>1</v>
      </c>
      <c r="DN295" s="27">
        <f t="shared" si="639"/>
        <v>1</v>
      </c>
      <c r="DO295" s="27">
        <f t="shared" si="639"/>
        <v>1</v>
      </c>
      <c r="DP295" s="27">
        <f t="shared" si="639"/>
        <v>1</v>
      </c>
      <c r="DQ295" s="27">
        <f t="shared" si="639"/>
        <v>1</v>
      </c>
      <c r="DR295" s="27">
        <f t="shared" si="639"/>
        <v>1</v>
      </c>
      <c r="DS295" s="27">
        <f t="shared" si="639"/>
        <v>1</v>
      </c>
      <c r="DT295" s="27">
        <f t="shared" si="639"/>
        <v>1</v>
      </c>
      <c r="DU295" s="27">
        <f t="shared" si="639"/>
        <v>1</v>
      </c>
      <c r="DV295" s="27">
        <f t="shared" si="639"/>
        <v>1</v>
      </c>
      <c r="DW295" s="27">
        <f t="shared" si="639"/>
        <v>1</v>
      </c>
      <c r="DX295" s="27">
        <f t="shared" si="639"/>
        <v>1</v>
      </c>
      <c r="DY295" s="27">
        <f t="shared" si="639"/>
        <v>1</v>
      </c>
      <c r="DZ295" s="27">
        <f t="shared" si="639"/>
        <v>1</v>
      </c>
      <c r="EA295" s="27">
        <f t="shared" si="639"/>
        <v>1</v>
      </c>
      <c r="EB295" s="27">
        <f t="shared" si="639"/>
        <v>1</v>
      </c>
      <c r="EC295" s="27">
        <f t="shared" si="639"/>
        <v>1</v>
      </c>
      <c r="ED295" s="27">
        <f t="shared" si="639"/>
        <v>1</v>
      </c>
      <c r="EE295" s="27">
        <f t="shared" si="639"/>
        <v>1</v>
      </c>
      <c r="EF295" s="27">
        <f t="shared" si="639"/>
        <v>1</v>
      </c>
      <c r="EG295" s="27">
        <f t="shared" si="639"/>
        <v>1</v>
      </c>
      <c r="EH295" s="27">
        <f t="shared" si="639"/>
        <v>1</v>
      </c>
      <c r="EI295" s="27">
        <f t="shared" si="637"/>
        <v>1</v>
      </c>
      <c r="EJ295" s="27">
        <f t="shared" si="637"/>
        <v>1</v>
      </c>
      <c r="EK295" s="27">
        <f t="shared" si="637"/>
        <v>1</v>
      </c>
      <c r="EL295" s="27">
        <f t="shared" si="637"/>
        <v>1</v>
      </c>
      <c r="EM295" s="27">
        <f t="shared" si="637"/>
        <v>1</v>
      </c>
      <c r="EN295" s="27">
        <f t="shared" si="637"/>
        <v>1</v>
      </c>
      <c r="EO295" s="27">
        <f t="shared" si="637"/>
        <v>1</v>
      </c>
      <c r="EP295" s="27">
        <f t="shared" si="637"/>
        <v>1</v>
      </c>
      <c r="EQ295" s="27">
        <f t="shared" si="637"/>
        <v>1</v>
      </c>
      <c r="ER295" s="27">
        <f t="shared" si="637"/>
        <v>1</v>
      </c>
      <c r="ES295" s="27">
        <f t="shared" si="637"/>
        <v>1</v>
      </c>
      <c r="ET295" s="27">
        <f t="shared" si="637"/>
        <v>1</v>
      </c>
      <c r="EU295" s="27">
        <f t="shared" si="637"/>
        <v>1</v>
      </c>
      <c r="EV295" s="27">
        <f t="shared" si="637"/>
        <v>1</v>
      </c>
      <c r="EW295" s="27">
        <f t="shared" si="637"/>
        <v>1</v>
      </c>
      <c r="EX295" s="27">
        <f t="shared" si="637"/>
        <v>1</v>
      </c>
      <c r="EY295" s="27">
        <f t="shared" si="637"/>
        <v>1</v>
      </c>
      <c r="EZ295" s="27">
        <f t="shared" si="637"/>
        <v>1</v>
      </c>
      <c r="FA295" s="27">
        <f t="shared" si="637"/>
        <v>1</v>
      </c>
      <c r="FB295" s="27">
        <f t="shared" si="637"/>
        <v>1</v>
      </c>
      <c r="FC295" s="27">
        <f t="shared" si="637"/>
        <v>1</v>
      </c>
      <c r="FD295" s="27">
        <f t="shared" si="637"/>
        <v>1</v>
      </c>
      <c r="FE295" s="27">
        <f t="shared" si="637"/>
        <v>1</v>
      </c>
      <c r="FF295" s="27">
        <f t="shared" si="637"/>
        <v>1</v>
      </c>
      <c r="FG295" s="27">
        <f t="shared" si="637"/>
        <v>1</v>
      </c>
      <c r="FH295" s="27">
        <f t="shared" si="637"/>
        <v>1</v>
      </c>
      <c r="FI295" s="27">
        <f t="shared" si="637"/>
        <v>1</v>
      </c>
      <c r="FJ295" s="27">
        <f t="shared" si="637"/>
        <v>1</v>
      </c>
      <c r="FK295" s="27">
        <f t="shared" si="637"/>
        <v>1</v>
      </c>
      <c r="FL295" s="27">
        <f t="shared" si="637"/>
        <v>0</v>
      </c>
      <c r="FM295" s="27">
        <f t="shared" si="637"/>
        <v>0</v>
      </c>
      <c r="FN295" s="27">
        <f t="shared" si="637"/>
        <v>0</v>
      </c>
      <c r="FO295" s="27">
        <f t="shared" si="637"/>
        <v>0</v>
      </c>
      <c r="FP295" s="27">
        <f t="shared" si="637"/>
        <v>0</v>
      </c>
      <c r="FQ295" s="27">
        <f t="shared" si="637"/>
        <v>0</v>
      </c>
      <c r="FR295" s="27">
        <f t="shared" si="637"/>
        <v>0</v>
      </c>
    </row>
    <row r="296" spans="3:174">
      <c r="C296" t="str">
        <f>Assumptions!D41</f>
        <v>WTG 6</v>
      </c>
      <c r="D296"/>
      <c r="E296" s="134" cm="1">
        <f t="array" ref="E296">INDEX(Assumptions!$G$41:$H$41,$A$1)</f>
        <v>46569</v>
      </c>
      <c r="F296" s="134" cm="1">
        <f t="array" ref="F296">INDEX(Assumptions!$G58:$H58,$A$1)</f>
        <v>59352</v>
      </c>
      <c r="J296" s="27">
        <f t="shared" si="634"/>
        <v>0</v>
      </c>
      <c r="K296" s="27">
        <f t="shared" si="638"/>
        <v>0</v>
      </c>
      <c r="L296" s="27">
        <f t="shared" si="638"/>
        <v>0</v>
      </c>
      <c r="M296" s="27">
        <f t="shared" si="638"/>
        <v>0</v>
      </c>
      <c r="N296" s="27">
        <f t="shared" si="638"/>
        <v>0</v>
      </c>
      <c r="O296" s="27">
        <f t="shared" si="638"/>
        <v>0</v>
      </c>
      <c r="P296" s="27">
        <f t="shared" si="638"/>
        <v>0</v>
      </c>
      <c r="Q296" s="27">
        <f t="shared" si="638"/>
        <v>0</v>
      </c>
      <c r="R296" s="27">
        <f t="shared" si="638"/>
        <v>0</v>
      </c>
      <c r="S296" s="27">
        <f t="shared" si="638"/>
        <v>0</v>
      </c>
      <c r="T296" s="27">
        <f t="shared" si="638"/>
        <v>0</v>
      </c>
      <c r="U296" s="27">
        <f t="shared" si="638"/>
        <v>0</v>
      </c>
      <c r="V296" s="27">
        <f t="shared" si="638"/>
        <v>0</v>
      </c>
      <c r="W296" s="27">
        <f t="shared" si="638"/>
        <v>0</v>
      </c>
      <c r="X296" s="27">
        <f t="shared" si="638"/>
        <v>0</v>
      </c>
      <c r="Y296" s="27">
        <f t="shared" si="638"/>
        <v>0</v>
      </c>
      <c r="Z296" s="27">
        <f t="shared" si="638"/>
        <v>0</v>
      </c>
      <c r="AA296" s="27">
        <f t="shared" si="638"/>
        <v>0</v>
      </c>
      <c r="AB296" s="27">
        <f t="shared" si="638"/>
        <v>1</v>
      </c>
      <c r="AC296" s="27">
        <f t="shared" si="638"/>
        <v>1</v>
      </c>
      <c r="AD296" s="27">
        <f t="shared" si="638"/>
        <v>1</v>
      </c>
      <c r="AE296" s="27">
        <f t="shared" si="638"/>
        <v>1</v>
      </c>
      <c r="AF296" s="27">
        <f t="shared" si="638"/>
        <v>1</v>
      </c>
      <c r="AG296" s="27">
        <f t="shared" si="638"/>
        <v>1</v>
      </c>
      <c r="AH296" s="27">
        <f t="shared" si="638"/>
        <v>1</v>
      </c>
      <c r="AI296" s="27">
        <f t="shared" si="638"/>
        <v>1</v>
      </c>
      <c r="AJ296" s="27">
        <f t="shared" si="638"/>
        <v>1</v>
      </c>
      <c r="AK296" s="27">
        <f t="shared" si="638"/>
        <v>1</v>
      </c>
      <c r="AL296" s="27">
        <f t="shared" si="638"/>
        <v>1</v>
      </c>
      <c r="AM296" s="27">
        <f t="shared" si="638"/>
        <v>1</v>
      </c>
      <c r="AN296" s="27">
        <f t="shared" si="638"/>
        <v>1</v>
      </c>
      <c r="AO296" s="27">
        <f t="shared" si="638"/>
        <v>1</v>
      </c>
      <c r="AP296" s="27">
        <f t="shared" si="638"/>
        <v>1</v>
      </c>
      <c r="AQ296" s="27">
        <f t="shared" si="638"/>
        <v>1</v>
      </c>
      <c r="AR296" s="27">
        <f t="shared" si="638"/>
        <v>1</v>
      </c>
      <c r="AS296" s="27">
        <f t="shared" si="638"/>
        <v>1</v>
      </c>
      <c r="AT296" s="27">
        <f t="shared" si="638"/>
        <v>1</v>
      </c>
      <c r="AU296" s="27">
        <f t="shared" si="638"/>
        <v>1</v>
      </c>
      <c r="AV296" s="27">
        <f t="shared" si="638"/>
        <v>1</v>
      </c>
      <c r="AW296" s="27">
        <f t="shared" si="638"/>
        <v>1</v>
      </c>
      <c r="AX296" s="27">
        <f t="shared" si="638"/>
        <v>1</v>
      </c>
      <c r="AY296" s="27">
        <f t="shared" si="638"/>
        <v>1</v>
      </c>
      <c r="AZ296" s="27">
        <f t="shared" si="638"/>
        <v>1</v>
      </c>
      <c r="BA296" s="27">
        <f t="shared" si="638"/>
        <v>1</v>
      </c>
      <c r="BB296" s="27">
        <f t="shared" si="638"/>
        <v>1</v>
      </c>
      <c r="BC296" s="27">
        <f t="shared" si="638"/>
        <v>1</v>
      </c>
      <c r="BD296" s="27">
        <f t="shared" si="638"/>
        <v>1</v>
      </c>
      <c r="BE296" s="27">
        <f t="shared" si="638"/>
        <v>1</v>
      </c>
      <c r="BF296" s="27">
        <f t="shared" si="638"/>
        <v>1</v>
      </c>
      <c r="BG296" s="27">
        <f t="shared" si="638"/>
        <v>1</v>
      </c>
      <c r="BH296" s="27">
        <f t="shared" si="638"/>
        <v>1</v>
      </c>
      <c r="BI296" s="27">
        <f t="shared" si="638"/>
        <v>1</v>
      </c>
      <c r="BJ296" s="27">
        <f t="shared" si="638"/>
        <v>1</v>
      </c>
      <c r="BK296" s="27">
        <f t="shared" si="638"/>
        <v>1</v>
      </c>
      <c r="BL296" s="27">
        <f t="shared" si="638"/>
        <v>1</v>
      </c>
      <c r="BM296" s="27">
        <f t="shared" si="638"/>
        <v>1</v>
      </c>
      <c r="BN296" s="27">
        <f t="shared" si="638"/>
        <v>1</v>
      </c>
      <c r="BO296" s="27">
        <f t="shared" si="638"/>
        <v>1</v>
      </c>
      <c r="BP296" s="27">
        <f t="shared" si="638"/>
        <v>1</v>
      </c>
      <c r="BQ296" s="27">
        <f t="shared" si="638"/>
        <v>1</v>
      </c>
      <c r="BR296" s="27">
        <f t="shared" si="638"/>
        <v>1</v>
      </c>
      <c r="BS296" s="27">
        <f t="shared" si="638"/>
        <v>1</v>
      </c>
      <c r="BT296" s="27">
        <f t="shared" si="638"/>
        <v>1</v>
      </c>
      <c r="BU296" s="27">
        <f t="shared" si="638"/>
        <v>1</v>
      </c>
      <c r="BV296" s="27">
        <f t="shared" si="638"/>
        <v>1</v>
      </c>
      <c r="BW296" s="27">
        <f t="shared" si="639"/>
        <v>1</v>
      </c>
      <c r="BX296" s="27">
        <f t="shared" si="639"/>
        <v>1</v>
      </c>
      <c r="BY296" s="27">
        <f t="shared" si="639"/>
        <v>1</v>
      </c>
      <c r="BZ296" s="27">
        <f t="shared" si="639"/>
        <v>1</v>
      </c>
      <c r="CA296" s="27">
        <f t="shared" si="639"/>
        <v>1</v>
      </c>
      <c r="CB296" s="27">
        <f t="shared" si="639"/>
        <v>1</v>
      </c>
      <c r="CC296" s="27">
        <f t="shared" si="639"/>
        <v>1</v>
      </c>
      <c r="CD296" s="27">
        <f t="shared" si="639"/>
        <v>1</v>
      </c>
      <c r="CE296" s="27">
        <f t="shared" si="639"/>
        <v>1</v>
      </c>
      <c r="CF296" s="27">
        <f t="shared" si="639"/>
        <v>1</v>
      </c>
      <c r="CG296" s="27">
        <f t="shared" si="639"/>
        <v>1</v>
      </c>
      <c r="CH296" s="27">
        <f t="shared" si="639"/>
        <v>1</v>
      </c>
      <c r="CI296" s="27">
        <f t="shared" si="639"/>
        <v>1</v>
      </c>
      <c r="CJ296" s="27">
        <f t="shared" si="639"/>
        <v>1</v>
      </c>
      <c r="CK296" s="27">
        <f t="shared" si="639"/>
        <v>1</v>
      </c>
      <c r="CL296" s="27">
        <f t="shared" si="639"/>
        <v>1</v>
      </c>
      <c r="CM296" s="27">
        <f t="shared" si="639"/>
        <v>1</v>
      </c>
      <c r="CN296" s="27">
        <f t="shared" si="639"/>
        <v>1</v>
      </c>
      <c r="CO296" s="27">
        <f t="shared" si="639"/>
        <v>1</v>
      </c>
      <c r="CP296" s="27">
        <f t="shared" si="639"/>
        <v>1</v>
      </c>
      <c r="CQ296" s="27">
        <f t="shared" si="639"/>
        <v>1</v>
      </c>
      <c r="CR296" s="27">
        <f t="shared" si="639"/>
        <v>1</v>
      </c>
      <c r="CS296" s="27">
        <f t="shared" si="639"/>
        <v>1</v>
      </c>
      <c r="CT296" s="27">
        <f t="shared" si="639"/>
        <v>1</v>
      </c>
      <c r="CU296" s="27">
        <f t="shared" si="639"/>
        <v>1</v>
      </c>
      <c r="CV296" s="27">
        <f t="shared" si="639"/>
        <v>1</v>
      </c>
      <c r="CW296" s="27">
        <f t="shared" si="639"/>
        <v>1</v>
      </c>
      <c r="CX296" s="27">
        <f t="shared" si="639"/>
        <v>1</v>
      </c>
      <c r="CY296" s="27">
        <f t="shared" si="639"/>
        <v>1</v>
      </c>
      <c r="CZ296" s="27">
        <f t="shared" si="639"/>
        <v>1</v>
      </c>
      <c r="DA296" s="27">
        <f t="shared" si="639"/>
        <v>1</v>
      </c>
      <c r="DB296" s="27">
        <f t="shared" si="639"/>
        <v>1</v>
      </c>
      <c r="DC296" s="27">
        <f t="shared" si="639"/>
        <v>1</v>
      </c>
      <c r="DD296" s="27">
        <f t="shared" si="639"/>
        <v>1</v>
      </c>
      <c r="DE296" s="27">
        <f t="shared" si="639"/>
        <v>1</v>
      </c>
      <c r="DF296" s="27">
        <f t="shared" si="639"/>
        <v>1</v>
      </c>
      <c r="DG296" s="27">
        <f t="shared" si="639"/>
        <v>1</v>
      </c>
      <c r="DH296" s="27">
        <f t="shared" si="639"/>
        <v>1</v>
      </c>
      <c r="DI296" s="27">
        <f t="shared" si="639"/>
        <v>1</v>
      </c>
      <c r="DJ296" s="27">
        <f t="shared" si="639"/>
        <v>1</v>
      </c>
      <c r="DK296" s="27">
        <f t="shared" si="639"/>
        <v>1</v>
      </c>
      <c r="DL296" s="27">
        <f t="shared" si="639"/>
        <v>1</v>
      </c>
      <c r="DM296" s="27">
        <f t="shared" si="639"/>
        <v>1</v>
      </c>
      <c r="DN296" s="27">
        <f t="shared" si="639"/>
        <v>1</v>
      </c>
      <c r="DO296" s="27">
        <f t="shared" si="639"/>
        <v>1</v>
      </c>
      <c r="DP296" s="27">
        <f t="shared" si="639"/>
        <v>1</v>
      </c>
      <c r="DQ296" s="27">
        <f t="shared" si="639"/>
        <v>1</v>
      </c>
      <c r="DR296" s="27">
        <f t="shared" si="639"/>
        <v>1</v>
      </c>
      <c r="DS296" s="27">
        <f t="shared" si="639"/>
        <v>1</v>
      </c>
      <c r="DT296" s="27">
        <f t="shared" si="639"/>
        <v>1</v>
      </c>
      <c r="DU296" s="27">
        <f t="shared" si="639"/>
        <v>1</v>
      </c>
      <c r="DV296" s="27">
        <f t="shared" si="639"/>
        <v>1</v>
      </c>
      <c r="DW296" s="27">
        <f t="shared" si="639"/>
        <v>1</v>
      </c>
      <c r="DX296" s="27">
        <f t="shared" si="639"/>
        <v>1</v>
      </c>
      <c r="DY296" s="27">
        <f t="shared" si="639"/>
        <v>1</v>
      </c>
      <c r="DZ296" s="27">
        <f t="shared" si="639"/>
        <v>1</v>
      </c>
      <c r="EA296" s="27">
        <f t="shared" si="639"/>
        <v>1</v>
      </c>
      <c r="EB296" s="27">
        <f t="shared" si="639"/>
        <v>1</v>
      </c>
      <c r="EC296" s="27">
        <f t="shared" si="639"/>
        <v>1</v>
      </c>
      <c r="ED296" s="27">
        <f t="shared" si="639"/>
        <v>1</v>
      </c>
      <c r="EE296" s="27">
        <f t="shared" si="639"/>
        <v>1</v>
      </c>
      <c r="EF296" s="27">
        <f t="shared" si="639"/>
        <v>1</v>
      </c>
      <c r="EG296" s="27">
        <f t="shared" si="639"/>
        <v>1</v>
      </c>
      <c r="EH296" s="27">
        <f t="shared" si="639"/>
        <v>1</v>
      </c>
      <c r="EI296" s="27">
        <f t="shared" si="637"/>
        <v>1</v>
      </c>
      <c r="EJ296" s="27">
        <f t="shared" si="637"/>
        <v>1</v>
      </c>
      <c r="EK296" s="27">
        <f t="shared" si="637"/>
        <v>1</v>
      </c>
      <c r="EL296" s="27">
        <f t="shared" si="637"/>
        <v>1</v>
      </c>
      <c r="EM296" s="27">
        <f t="shared" si="637"/>
        <v>1</v>
      </c>
      <c r="EN296" s="27">
        <f t="shared" si="637"/>
        <v>1</v>
      </c>
      <c r="EO296" s="27">
        <f t="shared" si="637"/>
        <v>1</v>
      </c>
      <c r="EP296" s="27">
        <f t="shared" si="637"/>
        <v>1</v>
      </c>
      <c r="EQ296" s="27">
        <f t="shared" si="637"/>
        <v>1</v>
      </c>
      <c r="ER296" s="27">
        <f t="shared" si="637"/>
        <v>1</v>
      </c>
      <c r="ES296" s="27">
        <f t="shared" si="637"/>
        <v>1</v>
      </c>
      <c r="ET296" s="27">
        <f t="shared" si="637"/>
        <v>1</v>
      </c>
      <c r="EU296" s="27">
        <f t="shared" si="637"/>
        <v>1</v>
      </c>
      <c r="EV296" s="27">
        <f t="shared" si="637"/>
        <v>1</v>
      </c>
      <c r="EW296" s="27">
        <f t="shared" si="637"/>
        <v>1</v>
      </c>
      <c r="EX296" s="27">
        <f t="shared" si="637"/>
        <v>1</v>
      </c>
      <c r="EY296" s="27">
        <f t="shared" si="637"/>
        <v>1</v>
      </c>
      <c r="EZ296" s="27">
        <f t="shared" si="637"/>
        <v>1</v>
      </c>
      <c r="FA296" s="27">
        <f t="shared" si="637"/>
        <v>1</v>
      </c>
      <c r="FB296" s="27">
        <f t="shared" si="637"/>
        <v>1</v>
      </c>
      <c r="FC296" s="27">
        <f t="shared" si="637"/>
        <v>1</v>
      </c>
      <c r="FD296" s="27">
        <f t="shared" si="637"/>
        <v>1</v>
      </c>
      <c r="FE296" s="27">
        <f t="shared" si="637"/>
        <v>1</v>
      </c>
      <c r="FF296" s="27">
        <f t="shared" si="637"/>
        <v>1</v>
      </c>
      <c r="FG296" s="27">
        <f t="shared" si="637"/>
        <v>1</v>
      </c>
      <c r="FH296" s="27">
        <f t="shared" si="637"/>
        <v>1</v>
      </c>
      <c r="FI296" s="27">
        <f t="shared" si="637"/>
        <v>1</v>
      </c>
      <c r="FJ296" s="27">
        <f t="shared" si="637"/>
        <v>1</v>
      </c>
      <c r="FK296" s="27">
        <f t="shared" si="637"/>
        <v>1</v>
      </c>
      <c r="FL296" s="27">
        <f t="shared" si="637"/>
        <v>0</v>
      </c>
      <c r="FM296" s="27">
        <f t="shared" si="637"/>
        <v>0</v>
      </c>
      <c r="FN296" s="27">
        <f t="shared" si="637"/>
        <v>0</v>
      </c>
      <c r="FO296" s="27">
        <f t="shared" si="637"/>
        <v>0</v>
      </c>
      <c r="FP296" s="27">
        <f t="shared" si="637"/>
        <v>0</v>
      </c>
      <c r="FQ296" s="27">
        <f t="shared" si="637"/>
        <v>0</v>
      </c>
      <c r="FR296" s="27">
        <f t="shared" si="637"/>
        <v>0</v>
      </c>
    </row>
    <row r="297" spans="3:174">
      <c r="C297" t="str">
        <f>Assumptions!D42</f>
        <v>WTG 7</v>
      </c>
      <c r="D297"/>
      <c r="E297" s="134" cm="1">
        <f t="array" ref="E297">INDEX(Assumptions!$G$42:$H$42,$A$1)</f>
        <v>46569</v>
      </c>
      <c r="F297" s="134" cm="1">
        <f t="array" ref="F297">INDEX(Assumptions!$G59:$H59,$A$1)</f>
        <v>59352</v>
      </c>
      <c r="J297" s="27">
        <f t="shared" si="634"/>
        <v>0</v>
      </c>
      <c r="K297" s="27">
        <f t="shared" si="638"/>
        <v>0</v>
      </c>
      <c r="L297" s="27">
        <f t="shared" si="638"/>
        <v>0</v>
      </c>
      <c r="M297" s="27">
        <f t="shared" si="638"/>
        <v>0</v>
      </c>
      <c r="N297" s="27">
        <f t="shared" si="638"/>
        <v>0</v>
      </c>
      <c r="O297" s="27">
        <f t="shared" si="638"/>
        <v>0</v>
      </c>
      <c r="P297" s="27">
        <f t="shared" si="638"/>
        <v>0</v>
      </c>
      <c r="Q297" s="27">
        <f t="shared" si="638"/>
        <v>0</v>
      </c>
      <c r="R297" s="27">
        <f t="shared" si="638"/>
        <v>0</v>
      </c>
      <c r="S297" s="27">
        <f t="shared" si="638"/>
        <v>0</v>
      </c>
      <c r="T297" s="27">
        <f t="shared" si="638"/>
        <v>0</v>
      </c>
      <c r="U297" s="27">
        <f t="shared" si="638"/>
        <v>0</v>
      </c>
      <c r="V297" s="27">
        <f t="shared" si="638"/>
        <v>0</v>
      </c>
      <c r="W297" s="27">
        <f t="shared" si="638"/>
        <v>0</v>
      </c>
      <c r="X297" s="27">
        <f t="shared" si="638"/>
        <v>0</v>
      </c>
      <c r="Y297" s="27">
        <f t="shared" si="638"/>
        <v>0</v>
      </c>
      <c r="Z297" s="27">
        <f t="shared" si="638"/>
        <v>0</v>
      </c>
      <c r="AA297" s="27">
        <f t="shared" si="638"/>
        <v>0</v>
      </c>
      <c r="AB297" s="27">
        <f t="shared" si="638"/>
        <v>1</v>
      </c>
      <c r="AC297" s="27">
        <f t="shared" si="638"/>
        <v>1</v>
      </c>
      <c r="AD297" s="27">
        <f t="shared" si="638"/>
        <v>1</v>
      </c>
      <c r="AE297" s="27">
        <f t="shared" si="638"/>
        <v>1</v>
      </c>
      <c r="AF297" s="27">
        <f t="shared" si="638"/>
        <v>1</v>
      </c>
      <c r="AG297" s="27">
        <f t="shared" si="638"/>
        <v>1</v>
      </c>
      <c r="AH297" s="27">
        <f t="shared" si="638"/>
        <v>1</v>
      </c>
      <c r="AI297" s="27">
        <f t="shared" si="638"/>
        <v>1</v>
      </c>
      <c r="AJ297" s="27">
        <f t="shared" si="638"/>
        <v>1</v>
      </c>
      <c r="AK297" s="27">
        <f t="shared" si="638"/>
        <v>1</v>
      </c>
      <c r="AL297" s="27">
        <f t="shared" si="638"/>
        <v>1</v>
      </c>
      <c r="AM297" s="27">
        <f t="shared" si="638"/>
        <v>1</v>
      </c>
      <c r="AN297" s="27">
        <f t="shared" si="638"/>
        <v>1</v>
      </c>
      <c r="AO297" s="27">
        <f t="shared" si="638"/>
        <v>1</v>
      </c>
      <c r="AP297" s="27">
        <f t="shared" si="638"/>
        <v>1</v>
      </c>
      <c r="AQ297" s="27">
        <f t="shared" si="638"/>
        <v>1</v>
      </c>
      <c r="AR297" s="27">
        <f t="shared" si="638"/>
        <v>1</v>
      </c>
      <c r="AS297" s="27">
        <f t="shared" si="638"/>
        <v>1</v>
      </c>
      <c r="AT297" s="27">
        <f t="shared" si="638"/>
        <v>1</v>
      </c>
      <c r="AU297" s="27">
        <f t="shared" si="638"/>
        <v>1</v>
      </c>
      <c r="AV297" s="27">
        <f t="shared" si="638"/>
        <v>1</v>
      </c>
      <c r="AW297" s="27">
        <f t="shared" si="638"/>
        <v>1</v>
      </c>
      <c r="AX297" s="27">
        <f t="shared" si="638"/>
        <v>1</v>
      </c>
      <c r="AY297" s="27">
        <f t="shared" si="638"/>
        <v>1</v>
      </c>
      <c r="AZ297" s="27">
        <f t="shared" si="638"/>
        <v>1</v>
      </c>
      <c r="BA297" s="27">
        <f t="shared" si="638"/>
        <v>1</v>
      </c>
      <c r="BB297" s="27">
        <f t="shared" si="638"/>
        <v>1</v>
      </c>
      <c r="BC297" s="27">
        <f t="shared" si="638"/>
        <v>1</v>
      </c>
      <c r="BD297" s="27">
        <f t="shared" si="638"/>
        <v>1</v>
      </c>
      <c r="BE297" s="27">
        <f t="shared" si="638"/>
        <v>1</v>
      </c>
      <c r="BF297" s="27">
        <f t="shared" si="638"/>
        <v>1</v>
      </c>
      <c r="BG297" s="27">
        <f t="shared" si="638"/>
        <v>1</v>
      </c>
      <c r="BH297" s="27">
        <f t="shared" si="638"/>
        <v>1</v>
      </c>
      <c r="BI297" s="27">
        <f t="shared" si="638"/>
        <v>1</v>
      </c>
      <c r="BJ297" s="27">
        <f t="shared" si="638"/>
        <v>1</v>
      </c>
      <c r="BK297" s="27">
        <f t="shared" si="638"/>
        <v>1</v>
      </c>
      <c r="BL297" s="27">
        <f t="shared" si="638"/>
        <v>1</v>
      </c>
      <c r="BM297" s="27">
        <f t="shared" si="638"/>
        <v>1</v>
      </c>
      <c r="BN297" s="27">
        <f t="shared" si="638"/>
        <v>1</v>
      </c>
      <c r="BO297" s="27">
        <f t="shared" si="638"/>
        <v>1</v>
      </c>
      <c r="BP297" s="27">
        <f t="shared" si="638"/>
        <v>1</v>
      </c>
      <c r="BQ297" s="27">
        <f t="shared" si="638"/>
        <v>1</v>
      </c>
      <c r="BR297" s="27">
        <f t="shared" si="638"/>
        <v>1</v>
      </c>
      <c r="BS297" s="27">
        <f t="shared" si="638"/>
        <v>1</v>
      </c>
      <c r="BT297" s="27">
        <f t="shared" si="638"/>
        <v>1</v>
      </c>
      <c r="BU297" s="27">
        <f t="shared" si="638"/>
        <v>1</v>
      </c>
      <c r="BV297" s="27">
        <f t="shared" si="638"/>
        <v>1</v>
      </c>
      <c r="BW297" s="27">
        <f t="shared" si="639"/>
        <v>1</v>
      </c>
      <c r="BX297" s="27">
        <f t="shared" si="639"/>
        <v>1</v>
      </c>
      <c r="BY297" s="27">
        <f t="shared" si="639"/>
        <v>1</v>
      </c>
      <c r="BZ297" s="27">
        <f t="shared" si="639"/>
        <v>1</v>
      </c>
      <c r="CA297" s="27">
        <f t="shared" si="639"/>
        <v>1</v>
      </c>
      <c r="CB297" s="27">
        <f t="shared" si="639"/>
        <v>1</v>
      </c>
      <c r="CC297" s="27">
        <f t="shared" si="639"/>
        <v>1</v>
      </c>
      <c r="CD297" s="27">
        <f t="shared" si="639"/>
        <v>1</v>
      </c>
      <c r="CE297" s="27">
        <f t="shared" si="639"/>
        <v>1</v>
      </c>
      <c r="CF297" s="27">
        <f t="shared" si="639"/>
        <v>1</v>
      </c>
      <c r="CG297" s="27">
        <f t="shared" si="639"/>
        <v>1</v>
      </c>
      <c r="CH297" s="27">
        <f t="shared" si="639"/>
        <v>1</v>
      </c>
      <c r="CI297" s="27">
        <f t="shared" si="639"/>
        <v>1</v>
      </c>
      <c r="CJ297" s="27">
        <f t="shared" si="639"/>
        <v>1</v>
      </c>
      <c r="CK297" s="27">
        <f t="shared" si="639"/>
        <v>1</v>
      </c>
      <c r="CL297" s="27">
        <f t="shared" si="639"/>
        <v>1</v>
      </c>
      <c r="CM297" s="27">
        <f t="shared" si="639"/>
        <v>1</v>
      </c>
      <c r="CN297" s="27">
        <f t="shared" si="639"/>
        <v>1</v>
      </c>
      <c r="CO297" s="27">
        <f t="shared" si="639"/>
        <v>1</v>
      </c>
      <c r="CP297" s="27">
        <f t="shared" si="639"/>
        <v>1</v>
      </c>
      <c r="CQ297" s="27">
        <f t="shared" si="639"/>
        <v>1</v>
      </c>
      <c r="CR297" s="27">
        <f t="shared" si="639"/>
        <v>1</v>
      </c>
      <c r="CS297" s="27">
        <f t="shared" si="639"/>
        <v>1</v>
      </c>
      <c r="CT297" s="27">
        <f t="shared" si="639"/>
        <v>1</v>
      </c>
      <c r="CU297" s="27">
        <f t="shared" si="639"/>
        <v>1</v>
      </c>
      <c r="CV297" s="27">
        <f t="shared" si="639"/>
        <v>1</v>
      </c>
      <c r="CW297" s="27">
        <f t="shared" si="639"/>
        <v>1</v>
      </c>
      <c r="CX297" s="27">
        <f t="shared" si="639"/>
        <v>1</v>
      </c>
      <c r="CY297" s="27">
        <f t="shared" si="639"/>
        <v>1</v>
      </c>
      <c r="CZ297" s="27">
        <f t="shared" si="639"/>
        <v>1</v>
      </c>
      <c r="DA297" s="27">
        <f t="shared" si="639"/>
        <v>1</v>
      </c>
      <c r="DB297" s="27">
        <f t="shared" si="639"/>
        <v>1</v>
      </c>
      <c r="DC297" s="27">
        <f t="shared" si="639"/>
        <v>1</v>
      </c>
      <c r="DD297" s="27">
        <f t="shared" si="639"/>
        <v>1</v>
      </c>
      <c r="DE297" s="27">
        <f t="shared" si="639"/>
        <v>1</v>
      </c>
      <c r="DF297" s="27">
        <f t="shared" si="639"/>
        <v>1</v>
      </c>
      <c r="DG297" s="27">
        <f t="shared" si="639"/>
        <v>1</v>
      </c>
      <c r="DH297" s="27">
        <f t="shared" si="639"/>
        <v>1</v>
      </c>
      <c r="DI297" s="27">
        <f t="shared" si="639"/>
        <v>1</v>
      </c>
      <c r="DJ297" s="27">
        <f t="shared" si="639"/>
        <v>1</v>
      </c>
      <c r="DK297" s="27">
        <f t="shared" si="639"/>
        <v>1</v>
      </c>
      <c r="DL297" s="27">
        <f t="shared" si="639"/>
        <v>1</v>
      </c>
      <c r="DM297" s="27">
        <f t="shared" si="639"/>
        <v>1</v>
      </c>
      <c r="DN297" s="27">
        <f t="shared" si="639"/>
        <v>1</v>
      </c>
      <c r="DO297" s="27">
        <f t="shared" si="639"/>
        <v>1</v>
      </c>
      <c r="DP297" s="27">
        <f t="shared" si="639"/>
        <v>1</v>
      </c>
      <c r="DQ297" s="27">
        <f t="shared" si="639"/>
        <v>1</v>
      </c>
      <c r="DR297" s="27">
        <f t="shared" si="639"/>
        <v>1</v>
      </c>
      <c r="DS297" s="27">
        <f t="shared" si="639"/>
        <v>1</v>
      </c>
      <c r="DT297" s="27">
        <f t="shared" si="639"/>
        <v>1</v>
      </c>
      <c r="DU297" s="27">
        <f t="shared" si="639"/>
        <v>1</v>
      </c>
      <c r="DV297" s="27">
        <f t="shared" si="639"/>
        <v>1</v>
      </c>
      <c r="DW297" s="27">
        <f t="shared" si="639"/>
        <v>1</v>
      </c>
      <c r="DX297" s="27">
        <f t="shared" si="639"/>
        <v>1</v>
      </c>
      <c r="DY297" s="27">
        <f t="shared" si="639"/>
        <v>1</v>
      </c>
      <c r="DZ297" s="27">
        <f t="shared" si="639"/>
        <v>1</v>
      </c>
      <c r="EA297" s="27">
        <f t="shared" si="639"/>
        <v>1</v>
      </c>
      <c r="EB297" s="27">
        <f t="shared" si="639"/>
        <v>1</v>
      </c>
      <c r="EC297" s="27">
        <f t="shared" si="639"/>
        <v>1</v>
      </c>
      <c r="ED297" s="27">
        <f t="shared" si="639"/>
        <v>1</v>
      </c>
      <c r="EE297" s="27">
        <f t="shared" si="639"/>
        <v>1</v>
      </c>
      <c r="EF297" s="27">
        <f t="shared" si="639"/>
        <v>1</v>
      </c>
      <c r="EG297" s="27">
        <f t="shared" si="639"/>
        <v>1</v>
      </c>
      <c r="EH297" s="27">
        <f t="shared" si="639"/>
        <v>1</v>
      </c>
      <c r="EI297" s="27">
        <f t="shared" si="637"/>
        <v>1</v>
      </c>
      <c r="EJ297" s="27">
        <f t="shared" si="637"/>
        <v>1</v>
      </c>
      <c r="EK297" s="27">
        <f t="shared" si="637"/>
        <v>1</v>
      </c>
      <c r="EL297" s="27">
        <f t="shared" si="637"/>
        <v>1</v>
      </c>
      <c r="EM297" s="27">
        <f t="shared" si="637"/>
        <v>1</v>
      </c>
      <c r="EN297" s="27">
        <f t="shared" si="637"/>
        <v>1</v>
      </c>
      <c r="EO297" s="27">
        <f t="shared" si="637"/>
        <v>1</v>
      </c>
      <c r="EP297" s="27">
        <f t="shared" si="637"/>
        <v>1</v>
      </c>
      <c r="EQ297" s="27">
        <f t="shared" si="637"/>
        <v>1</v>
      </c>
      <c r="ER297" s="27">
        <f t="shared" si="637"/>
        <v>1</v>
      </c>
      <c r="ES297" s="27">
        <f t="shared" si="637"/>
        <v>1</v>
      </c>
      <c r="ET297" s="27">
        <f t="shared" si="637"/>
        <v>1</v>
      </c>
      <c r="EU297" s="27">
        <f t="shared" si="637"/>
        <v>1</v>
      </c>
      <c r="EV297" s="27">
        <f t="shared" si="637"/>
        <v>1</v>
      </c>
      <c r="EW297" s="27">
        <f t="shared" si="637"/>
        <v>1</v>
      </c>
      <c r="EX297" s="27">
        <f t="shared" si="637"/>
        <v>1</v>
      </c>
      <c r="EY297" s="27">
        <f t="shared" si="637"/>
        <v>1</v>
      </c>
      <c r="EZ297" s="27">
        <f t="shared" si="637"/>
        <v>1</v>
      </c>
      <c r="FA297" s="27">
        <f t="shared" si="637"/>
        <v>1</v>
      </c>
      <c r="FB297" s="27">
        <f t="shared" si="637"/>
        <v>1</v>
      </c>
      <c r="FC297" s="27">
        <f t="shared" si="637"/>
        <v>1</v>
      </c>
      <c r="FD297" s="27">
        <f t="shared" si="637"/>
        <v>1</v>
      </c>
      <c r="FE297" s="27">
        <f t="shared" si="637"/>
        <v>1</v>
      </c>
      <c r="FF297" s="27">
        <f t="shared" si="637"/>
        <v>1</v>
      </c>
      <c r="FG297" s="27">
        <f t="shared" si="637"/>
        <v>1</v>
      </c>
      <c r="FH297" s="27">
        <f t="shared" si="637"/>
        <v>1</v>
      </c>
      <c r="FI297" s="27">
        <f t="shared" si="637"/>
        <v>1</v>
      </c>
      <c r="FJ297" s="27">
        <f t="shared" si="637"/>
        <v>1</v>
      </c>
      <c r="FK297" s="27">
        <f t="shared" si="637"/>
        <v>1</v>
      </c>
      <c r="FL297" s="27">
        <f t="shared" si="637"/>
        <v>0</v>
      </c>
      <c r="FM297" s="27">
        <f t="shared" si="637"/>
        <v>0</v>
      </c>
      <c r="FN297" s="27">
        <f t="shared" si="637"/>
        <v>0</v>
      </c>
      <c r="FO297" s="27">
        <f t="shared" si="637"/>
        <v>0</v>
      </c>
      <c r="FP297" s="27">
        <f t="shared" si="637"/>
        <v>0</v>
      </c>
      <c r="FQ297" s="27">
        <f t="shared" si="637"/>
        <v>0</v>
      </c>
      <c r="FR297" s="27">
        <f t="shared" si="637"/>
        <v>0</v>
      </c>
    </row>
    <row r="298" spans="3:174">
      <c r="C298" t="str">
        <f>Assumptions!D43</f>
        <v>WTG 8</v>
      </c>
      <c r="D298"/>
      <c r="E298" s="134" cm="1">
        <f t="array" ref="E298">INDEX(Assumptions!$G$43:$H$43,$A$1)</f>
        <v>46569</v>
      </c>
      <c r="F298" s="134" cm="1">
        <f t="array" ref="F298">INDEX(Assumptions!$G60:$H60,$A$1)</f>
        <v>59352</v>
      </c>
      <c r="J298" s="27">
        <f t="shared" si="634"/>
        <v>0</v>
      </c>
      <c r="K298" s="27">
        <f t="shared" si="638"/>
        <v>0</v>
      </c>
      <c r="L298" s="27">
        <f t="shared" si="638"/>
        <v>0</v>
      </c>
      <c r="M298" s="27">
        <f t="shared" si="638"/>
        <v>0</v>
      </c>
      <c r="N298" s="27">
        <f t="shared" si="638"/>
        <v>0</v>
      </c>
      <c r="O298" s="27">
        <f t="shared" si="638"/>
        <v>0</v>
      </c>
      <c r="P298" s="27">
        <f t="shared" si="638"/>
        <v>0</v>
      </c>
      <c r="Q298" s="27">
        <f t="shared" si="638"/>
        <v>0</v>
      </c>
      <c r="R298" s="27">
        <f t="shared" si="638"/>
        <v>0</v>
      </c>
      <c r="S298" s="27">
        <f t="shared" si="638"/>
        <v>0</v>
      </c>
      <c r="T298" s="27">
        <f t="shared" si="638"/>
        <v>0</v>
      </c>
      <c r="U298" s="27">
        <f t="shared" si="638"/>
        <v>0</v>
      </c>
      <c r="V298" s="27">
        <f t="shared" si="638"/>
        <v>0</v>
      </c>
      <c r="W298" s="27">
        <f t="shared" si="638"/>
        <v>0</v>
      </c>
      <c r="X298" s="27">
        <f t="shared" si="638"/>
        <v>0</v>
      </c>
      <c r="Y298" s="27">
        <f t="shared" si="638"/>
        <v>0</v>
      </c>
      <c r="Z298" s="27">
        <f t="shared" si="638"/>
        <v>0</v>
      </c>
      <c r="AA298" s="27">
        <f t="shared" si="638"/>
        <v>0</v>
      </c>
      <c r="AB298" s="27">
        <f t="shared" si="638"/>
        <v>1</v>
      </c>
      <c r="AC298" s="27">
        <f t="shared" si="638"/>
        <v>1</v>
      </c>
      <c r="AD298" s="27">
        <f t="shared" si="638"/>
        <v>1</v>
      </c>
      <c r="AE298" s="27">
        <f t="shared" si="638"/>
        <v>1</v>
      </c>
      <c r="AF298" s="27">
        <f t="shared" si="638"/>
        <v>1</v>
      </c>
      <c r="AG298" s="27">
        <f t="shared" si="638"/>
        <v>1</v>
      </c>
      <c r="AH298" s="27">
        <f t="shared" si="638"/>
        <v>1</v>
      </c>
      <c r="AI298" s="27">
        <f t="shared" si="638"/>
        <v>1</v>
      </c>
      <c r="AJ298" s="27">
        <f t="shared" si="638"/>
        <v>1</v>
      </c>
      <c r="AK298" s="27">
        <f t="shared" si="638"/>
        <v>1</v>
      </c>
      <c r="AL298" s="27">
        <f t="shared" si="638"/>
        <v>1</v>
      </c>
      <c r="AM298" s="27">
        <f t="shared" si="638"/>
        <v>1</v>
      </c>
      <c r="AN298" s="27">
        <f t="shared" si="638"/>
        <v>1</v>
      </c>
      <c r="AO298" s="27">
        <f t="shared" si="638"/>
        <v>1</v>
      </c>
      <c r="AP298" s="27">
        <f t="shared" si="638"/>
        <v>1</v>
      </c>
      <c r="AQ298" s="27">
        <f t="shared" si="638"/>
        <v>1</v>
      </c>
      <c r="AR298" s="27">
        <f t="shared" si="638"/>
        <v>1</v>
      </c>
      <c r="AS298" s="27">
        <f t="shared" si="638"/>
        <v>1</v>
      </c>
      <c r="AT298" s="27">
        <f t="shared" si="638"/>
        <v>1</v>
      </c>
      <c r="AU298" s="27">
        <f t="shared" si="638"/>
        <v>1</v>
      </c>
      <c r="AV298" s="27">
        <f t="shared" si="638"/>
        <v>1</v>
      </c>
      <c r="AW298" s="27">
        <f t="shared" si="638"/>
        <v>1</v>
      </c>
      <c r="AX298" s="27">
        <f t="shared" si="638"/>
        <v>1</v>
      </c>
      <c r="AY298" s="27">
        <f t="shared" si="638"/>
        <v>1</v>
      </c>
      <c r="AZ298" s="27">
        <f t="shared" si="638"/>
        <v>1</v>
      </c>
      <c r="BA298" s="27">
        <f t="shared" si="638"/>
        <v>1</v>
      </c>
      <c r="BB298" s="27">
        <f t="shared" si="638"/>
        <v>1</v>
      </c>
      <c r="BC298" s="27">
        <f t="shared" si="638"/>
        <v>1</v>
      </c>
      <c r="BD298" s="27">
        <f t="shared" si="638"/>
        <v>1</v>
      </c>
      <c r="BE298" s="27">
        <f t="shared" si="638"/>
        <v>1</v>
      </c>
      <c r="BF298" s="27">
        <f t="shared" si="638"/>
        <v>1</v>
      </c>
      <c r="BG298" s="27">
        <f t="shared" si="638"/>
        <v>1</v>
      </c>
      <c r="BH298" s="27">
        <f t="shared" si="638"/>
        <v>1</v>
      </c>
      <c r="BI298" s="27">
        <f t="shared" si="638"/>
        <v>1</v>
      </c>
      <c r="BJ298" s="27">
        <f t="shared" si="638"/>
        <v>1</v>
      </c>
      <c r="BK298" s="27">
        <f t="shared" si="638"/>
        <v>1</v>
      </c>
      <c r="BL298" s="27">
        <f t="shared" si="638"/>
        <v>1</v>
      </c>
      <c r="BM298" s="27">
        <f t="shared" si="638"/>
        <v>1</v>
      </c>
      <c r="BN298" s="27">
        <f t="shared" si="638"/>
        <v>1</v>
      </c>
      <c r="BO298" s="27">
        <f t="shared" si="638"/>
        <v>1</v>
      </c>
      <c r="BP298" s="27">
        <f t="shared" si="638"/>
        <v>1</v>
      </c>
      <c r="BQ298" s="27">
        <f t="shared" si="638"/>
        <v>1</v>
      </c>
      <c r="BR298" s="27">
        <f t="shared" si="638"/>
        <v>1</v>
      </c>
      <c r="BS298" s="27">
        <f t="shared" si="638"/>
        <v>1</v>
      </c>
      <c r="BT298" s="27">
        <f t="shared" si="638"/>
        <v>1</v>
      </c>
      <c r="BU298" s="27">
        <f t="shared" si="638"/>
        <v>1</v>
      </c>
      <c r="BV298" s="27">
        <f>MAX(0,(MIN($F298,BV$5)-MAX($E298,BV$4)+1)/BV$8)+((($E298-$F298+1)/BV$8)*($E298&gt;BV$4)*($F298&lt;BV$5))</f>
        <v>1</v>
      </c>
      <c r="BW298" s="27">
        <f t="shared" si="639"/>
        <v>1</v>
      </c>
      <c r="BX298" s="27">
        <f t="shared" si="639"/>
        <v>1</v>
      </c>
      <c r="BY298" s="27">
        <f t="shared" si="639"/>
        <v>1</v>
      </c>
      <c r="BZ298" s="27">
        <f t="shared" si="639"/>
        <v>1</v>
      </c>
      <c r="CA298" s="27">
        <f t="shared" si="639"/>
        <v>1</v>
      </c>
      <c r="CB298" s="27">
        <f t="shared" si="639"/>
        <v>1</v>
      </c>
      <c r="CC298" s="27">
        <f t="shared" si="639"/>
        <v>1</v>
      </c>
      <c r="CD298" s="27">
        <f t="shared" si="639"/>
        <v>1</v>
      </c>
      <c r="CE298" s="27">
        <f t="shared" si="639"/>
        <v>1</v>
      </c>
      <c r="CF298" s="27">
        <f t="shared" si="639"/>
        <v>1</v>
      </c>
      <c r="CG298" s="27">
        <f t="shared" si="639"/>
        <v>1</v>
      </c>
      <c r="CH298" s="27">
        <f t="shared" si="639"/>
        <v>1</v>
      </c>
      <c r="CI298" s="27">
        <f t="shared" si="639"/>
        <v>1</v>
      </c>
      <c r="CJ298" s="27">
        <f t="shared" si="639"/>
        <v>1</v>
      </c>
      <c r="CK298" s="27">
        <f t="shared" si="639"/>
        <v>1</v>
      </c>
      <c r="CL298" s="27">
        <f t="shared" si="639"/>
        <v>1</v>
      </c>
      <c r="CM298" s="27">
        <f t="shared" si="639"/>
        <v>1</v>
      </c>
      <c r="CN298" s="27">
        <f t="shared" si="639"/>
        <v>1</v>
      </c>
      <c r="CO298" s="27">
        <f t="shared" si="639"/>
        <v>1</v>
      </c>
      <c r="CP298" s="27">
        <f t="shared" si="639"/>
        <v>1</v>
      </c>
      <c r="CQ298" s="27">
        <f t="shared" si="639"/>
        <v>1</v>
      </c>
      <c r="CR298" s="27">
        <f t="shared" si="639"/>
        <v>1</v>
      </c>
      <c r="CS298" s="27">
        <f t="shared" si="639"/>
        <v>1</v>
      </c>
      <c r="CT298" s="27">
        <f t="shared" si="639"/>
        <v>1</v>
      </c>
      <c r="CU298" s="27">
        <f t="shared" si="639"/>
        <v>1</v>
      </c>
      <c r="CV298" s="27">
        <f t="shared" si="639"/>
        <v>1</v>
      </c>
      <c r="CW298" s="27">
        <f t="shared" si="639"/>
        <v>1</v>
      </c>
      <c r="CX298" s="27">
        <f t="shared" si="639"/>
        <v>1</v>
      </c>
      <c r="CY298" s="27">
        <f t="shared" si="639"/>
        <v>1</v>
      </c>
      <c r="CZ298" s="27">
        <f t="shared" si="639"/>
        <v>1</v>
      </c>
      <c r="DA298" s="27">
        <f t="shared" si="639"/>
        <v>1</v>
      </c>
      <c r="DB298" s="27">
        <f t="shared" si="639"/>
        <v>1</v>
      </c>
      <c r="DC298" s="27">
        <f t="shared" si="639"/>
        <v>1</v>
      </c>
      <c r="DD298" s="27">
        <f t="shared" si="639"/>
        <v>1</v>
      </c>
      <c r="DE298" s="27">
        <f t="shared" si="639"/>
        <v>1</v>
      </c>
      <c r="DF298" s="27">
        <f t="shared" si="639"/>
        <v>1</v>
      </c>
      <c r="DG298" s="27">
        <f t="shared" si="639"/>
        <v>1</v>
      </c>
      <c r="DH298" s="27">
        <f t="shared" si="639"/>
        <v>1</v>
      </c>
      <c r="DI298" s="27">
        <f t="shared" si="639"/>
        <v>1</v>
      </c>
      <c r="DJ298" s="27">
        <f t="shared" si="639"/>
        <v>1</v>
      </c>
      <c r="DK298" s="27">
        <f t="shared" si="639"/>
        <v>1</v>
      </c>
      <c r="DL298" s="27">
        <f t="shared" si="639"/>
        <v>1</v>
      </c>
      <c r="DM298" s="27">
        <f t="shared" si="639"/>
        <v>1</v>
      </c>
      <c r="DN298" s="27">
        <f t="shared" si="639"/>
        <v>1</v>
      </c>
      <c r="DO298" s="27">
        <f t="shared" si="639"/>
        <v>1</v>
      </c>
      <c r="DP298" s="27">
        <f t="shared" si="639"/>
        <v>1</v>
      </c>
      <c r="DQ298" s="27">
        <f t="shared" si="639"/>
        <v>1</v>
      </c>
      <c r="DR298" s="27">
        <f t="shared" si="639"/>
        <v>1</v>
      </c>
      <c r="DS298" s="27">
        <f t="shared" si="639"/>
        <v>1</v>
      </c>
      <c r="DT298" s="27">
        <f t="shared" si="639"/>
        <v>1</v>
      </c>
      <c r="DU298" s="27">
        <f t="shared" si="639"/>
        <v>1</v>
      </c>
      <c r="DV298" s="27">
        <f t="shared" si="639"/>
        <v>1</v>
      </c>
      <c r="DW298" s="27">
        <f t="shared" si="639"/>
        <v>1</v>
      </c>
      <c r="DX298" s="27">
        <f t="shared" si="639"/>
        <v>1</v>
      </c>
      <c r="DY298" s="27">
        <f t="shared" si="639"/>
        <v>1</v>
      </c>
      <c r="DZ298" s="27">
        <f t="shared" si="639"/>
        <v>1</v>
      </c>
      <c r="EA298" s="27">
        <f t="shared" si="639"/>
        <v>1</v>
      </c>
      <c r="EB298" s="27">
        <f t="shared" si="639"/>
        <v>1</v>
      </c>
      <c r="EC298" s="27">
        <f t="shared" si="639"/>
        <v>1</v>
      </c>
      <c r="ED298" s="27">
        <f t="shared" si="639"/>
        <v>1</v>
      </c>
      <c r="EE298" s="27">
        <f t="shared" si="639"/>
        <v>1</v>
      </c>
      <c r="EF298" s="27">
        <f t="shared" si="639"/>
        <v>1</v>
      </c>
      <c r="EG298" s="27">
        <f t="shared" si="639"/>
        <v>1</v>
      </c>
      <c r="EH298" s="27">
        <f>MAX(0,(MIN($F298,EH$5)-MAX($E298,EH$4)+1)/EH$8)+((($E298-$F298+1)/EH$8)*($E298&gt;EH$4)*($F298&lt;EH$5))</f>
        <v>1</v>
      </c>
      <c r="EI298" s="27">
        <f t="shared" si="637"/>
        <v>1</v>
      </c>
      <c r="EJ298" s="27">
        <f t="shared" si="637"/>
        <v>1</v>
      </c>
      <c r="EK298" s="27">
        <f t="shared" si="637"/>
        <v>1</v>
      </c>
      <c r="EL298" s="27">
        <f t="shared" ref="EL298:FR298" si="640">MAX(0,(MIN($F298,EL$5)-MAX($E298,EL$4)+1)/EL$8)+((($E298-$F298+1)/EL$8)*($E298&gt;EL$4)*($F298&lt;EL$5))</f>
        <v>1</v>
      </c>
      <c r="EM298" s="27">
        <f t="shared" si="640"/>
        <v>1</v>
      </c>
      <c r="EN298" s="27">
        <f t="shared" si="640"/>
        <v>1</v>
      </c>
      <c r="EO298" s="27">
        <f t="shared" si="640"/>
        <v>1</v>
      </c>
      <c r="EP298" s="27">
        <f t="shared" si="640"/>
        <v>1</v>
      </c>
      <c r="EQ298" s="27">
        <f t="shared" si="640"/>
        <v>1</v>
      </c>
      <c r="ER298" s="27">
        <f t="shared" si="640"/>
        <v>1</v>
      </c>
      <c r="ES298" s="27">
        <f t="shared" si="640"/>
        <v>1</v>
      </c>
      <c r="ET298" s="27">
        <f t="shared" si="640"/>
        <v>1</v>
      </c>
      <c r="EU298" s="27">
        <f t="shared" si="640"/>
        <v>1</v>
      </c>
      <c r="EV298" s="27">
        <f t="shared" si="640"/>
        <v>1</v>
      </c>
      <c r="EW298" s="27">
        <f t="shared" si="640"/>
        <v>1</v>
      </c>
      <c r="EX298" s="27">
        <f t="shared" si="640"/>
        <v>1</v>
      </c>
      <c r="EY298" s="27">
        <f t="shared" si="640"/>
        <v>1</v>
      </c>
      <c r="EZ298" s="27">
        <f t="shared" si="640"/>
        <v>1</v>
      </c>
      <c r="FA298" s="27">
        <f t="shared" si="640"/>
        <v>1</v>
      </c>
      <c r="FB298" s="27">
        <f t="shared" si="640"/>
        <v>1</v>
      </c>
      <c r="FC298" s="27">
        <f t="shared" si="640"/>
        <v>1</v>
      </c>
      <c r="FD298" s="27">
        <f t="shared" si="640"/>
        <v>1</v>
      </c>
      <c r="FE298" s="27">
        <f t="shared" si="640"/>
        <v>1</v>
      </c>
      <c r="FF298" s="27">
        <f t="shared" si="640"/>
        <v>1</v>
      </c>
      <c r="FG298" s="27">
        <f t="shared" si="640"/>
        <v>1</v>
      </c>
      <c r="FH298" s="27">
        <f t="shared" si="640"/>
        <v>1</v>
      </c>
      <c r="FI298" s="27">
        <f t="shared" si="640"/>
        <v>1</v>
      </c>
      <c r="FJ298" s="27">
        <f t="shared" si="640"/>
        <v>1</v>
      </c>
      <c r="FK298" s="27">
        <f t="shared" si="640"/>
        <v>1</v>
      </c>
      <c r="FL298" s="27">
        <f t="shared" si="640"/>
        <v>0</v>
      </c>
      <c r="FM298" s="27">
        <f t="shared" si="640"/>
        <v>0</v>
      </c>
      <c r="FN298" s="27">
        <f t="shared" si="640"/>
        <v>0</v>
      </c>
      <c r="FO298" s="27">
        <f t="shared" si="640"/>
        <v>0</v>
      </c>
      <c r="FP298" s="27">
        <f t="shared" si="640"/>
        <v>0</v>
      </c>
      <c r="FQ298" s="27">
        <f t="shared" si="640"/>
        <v>0</v>
      </c>
      <c r="FR298" s="27">
        <f t="shared" si="640"/>
        <v>0</v>
      </c>
    </row>
    <row r="299" spans="3:174">
      <c r="C299" t="str">
        <f>Assumptions!D44</f>
        <v>WTG 9</v>
      </c>
      <c r="D299"/>
      <c r="E299" s="134" cm="1">
        <f t="array" ref="E299">INDEX(Assumptions!$G$44:$H$44,$A$1)</f>
        <v>46569</v>
      </c>
      <c r="F299" s="134" cm="1">
        <f t="array" ref="F299">INDEX(Assumptions!$G61:$H61,$A$1)</f>
        <v>59352</v>
      </c>
      <c r="J299" s="27">
        <f t="shared" si="634"/>
        <v>0</v>
      </c>
      <c r="K299" s="27">
        <f t="shared" ref="K299:BV302" si="641">MAX(0,(MIN($F299,K$5)-MAX($E299,K$4)+1)/K$8)+((($E299-$F299+1)/K$8)*($E299&gt;K$4)*($F299&lt;K$5))</f>
        <v>0</v>
      </c>
      <c r="L299" s="27">
        <f t="shared" si="641"/>
        <v>0</v>
      </c>
      <c r="M299" s="27">
        <f t="shared" si="641"/>
        <v>0</v>
      </c>
      <c r="N299" s="27">
        <f t="shared" si="641"/>
        <v>0</v>
      </c>
      <c r="O299" s="27">
        <f t="shared" si="641"/>
        <v>0</v>
      </c>
      <c r="P299" s="27">
        <f t="shared" si="641"/>
        <v>0</v>
      </c>
      <c r="Q299" s="27">
        <f t="shared" si="641"/>
        <v>0</v>
      </c>
      <c r="R299" s="27">
        <f t="shared" si="641"/>
        <v>0</v>
      </c>
      <c r="S299" s="27">
        <f t="shared" si="641"/>
        <v>0</v>
      </c>
      <c r="T299" s="27">
        <f t="shared" si="641"/>
        <v>0</v>
      </c>
      <c r="U299" s="27">
        <f t="shared" si="641"/>
        <v>0</v>
      </c>
      <c r="V299" s="27">
        <f t="shared" si="641"/>
        <v>0</v>
      </c>
      <c r="W299" s="27">
        <f t="shared" si="641"/>
        <v>0</v>
      </c>
      <c r="X299" s="27">
        <f t="shared" si="641"/>
        <v>0</v>
      </c>
      <c r="Y299" s="27">
        <f t="shared" si="641"/>
        <v>0</v>
      </c>
      <c r="Z299" s="27">
        <f t="shared" si="641"/>
        <v>0</v>
      </c>
      <c r="AA299" s="27">
        <f t="shared" si="641"/>
        <v>0</v>
      </c>
      <c r="AB299" s="27">
        <f t="shared" si="641"/>
        <v>1</v>
      </c>
      <c r="AC299" s="27">
        <f t="shared" si="641"/>
        <v>1</v>
      </c>
      <c r="AD299" s="27">
        <f t="shared" si="641"/>
        <v>1</v>
      </c>
      <c r="AE299" s="27">
        <f t="shared" si="641"/>
        <v>1</v>
      </c>
      <c r="AF299" s="27">
        <f t="shared" si="641"/>
        <v>1</v>
      </c>
      <c r="AG299" s="27">
        <f t="shared" si="641"/>
        <v>1</v>
      </c>
      <c r="AH299" s="27">
        <f t="shared" si="641"/>
        <v>1</v>
      </c>
      <c r="AI299" s="27">
        <f t="shared" si="641"/>
        <v>1</v>
      </c>
      <c r="AJ299" s="27">
        <f t="shared" si="641"/>
        <v>1</v>
      </c>
      <c r="AK299" s="27">
        <f t="shared" si="641"/>
        <v>1</v>
      </c>
      <c r="AL299" s="27">
        <f t="shared" si="641"/>
        <v>1</v>
      </c>
      <c r="AM299" s="27">
        <f t="shared" si="641"/>
        <v>1</v>
      </c>
      <c r="AN299" s="27">
        <f t="shared" si="641"/>
        <v>1</v>
      </c>
      <c r="AO299" s="27">
        <f t="shared" si="641"/>
        <v>1</v>
      </c>
      <c r="AP299" s="27">
        <f t="shared" si="641"/>
        <v>1</v>
      </c>
      <c r="AQ299" s="27">
        <f t="shared" si="641"/>
        <v>1</v>
      </c>
      <c r="AR299" s="27">
        <f t="shared" si="641"/>
        <v>1</v>
      </c>
      <c r="AS299" s="27">
        <f t="shared" si="641"/>
        <v>1</v>
      </c>
      <c r="AT299" s="27">
        <f t="shared" si="641"/>
        <v>1</v>
      </c>
      <c r="AU299" s="27">
        <f t="shared" si="641"/>
        <v>1</v>
      </c>
      <c r="AV299" s="27">
        <f t="shared" si="641"/>
        <v>1</v>
      </c>
      <c r="AW299" s="27">
        <f t="shared" si="641"/>
        <v>1</v>
      </c>
      <c r="AX299" s="27">
        <f t="shared" si="641"/>
        <v>1</v>
      </c>
      <c r="AY299" s="27">
        <f t="shared" si="641"/>
        <v>1</v>
      </c>
      <c r="AZ299" s="27">
        <f t="shared" si="641"/>
        <v>1</v>
      </c>
      <c r="BA299" s="27">
        <f t="shared" si="641"/>
        <v>1</v>
      </c>
      <c r="BB299" s="27">
        <f t="shared" si="641"/>
        <v>1</v>
      </c>
      <c r="BC299" s="27">
        <f t="shared" si="641"/>
        <v>1</v>
      </c>
      <c r="BD299" s="27">
        <f t="shared" si="641"/>
        <v>1</v>
      </c>
      <c r="BE299" s="27">
        <f t="shared" si="641"/>
        <v>1</v>
      </c>
      <c r="BF299" s="27">
        <f t="shared" si="641"/>
        <v>1</v>
      </c>
      <c r="BG299" s="27">
        <f t="shared" si="641"/>
        <v>1</v>
      </c>
      <c r="BH299" s="27">
        <f t="shared" si="641"/>
        <v>1</v>
      </c>
      <c r="BI299" s="27">
        <f t="shared" si="641"/>
        <v>1</v>
      </c>
      <c r="BJ299" s="27">
        <f t="shared" si="641"/>
        <v>1</v>
      </c>
      <c r="BK299" s="27">
        <f t="shared" si="641"/>
        <v>1</v>
      </c>
      <c r="BL299" s="27">
        <f t="shared" si="641"/>
        <v>1</v>
      </c>
      <c r="BM299" s="27">
        <f t="shared" si="641"/>
        <v>1</v>
      </c>
      <c r="BN299" s="27">
        <f t="shared" si="641"/>
        <v>1</v>
      </c>
      <c r="BO299" s="27">
        <f t="shared" si="641"/>
        <v>1</v>
      </c>
      <c r="BP299" s="27">
        <f t="shared" si="641"/>
        <v>1</v>
      </c>
      <c r="BQ299" s="27">
        <f t="shared" si="641"/>
        <v>1</v>
      </c>
      <c r="BR299" s="27">
        <f t="shared" si="641"/>
        <v>1</v>
      </c>
      <c r="BS299" s="27">
        <f t="shared" si="641"/>
        <v>1</v>
      </c>
      <c r="BT299" s="27">
        <f t="shared" si="641"/>
        <v>1</v>
      </c>
      <c r="BU299" s="27">
        <f t="shared" si="641"/>
        <v>1</v>
      </c>
      <c r="BV299" s="27">
        <f t="shared" si="641"/>
        <v>1</v>
      </c>
      <c r="BW299" s="27">
        <f t="shared" ref="BW299:EH302" si="642">MAX(0,(MIN($F299,BW$5)-MAX($E299,BW$4)+1)/BW$8)+((($E299-$F299+1)/BW$8)*($E299&gt;BW$4)*($F299&lt;BW$5))</f>
        <v>1</v>
      </c>
      <c r="BX299" s="27">
        <f t="shared" si="642"/>
        <v>1</v>
      </c>
      <c r="BY299" s="27">
        <f t="shared" si="642"/>
        <v>1</v>
      </c>
      <c r="BZ299" s="27">
        <f t="shared" si="642"/>
        <v>1</v>
      </c>
      <c r="CA299" s="27">
        <f t="shared" si="642"/>
        <v>1</v>
      </c>
      <c r="CB299" s="27">
        <f t="shared" si="642"/>
        <v>1</v>
      </c>
      <c r="CC299" s="27">
        <f t="shared" si="642"/>
        <v>1</v>
      </c>
      <c r="CD299" s="27">
        <f t="shared" si="642"/>
        <v>1</v>
      </c>
      <c r="CE299" s="27">
        <f t="shared" si="642"/>
        <v>1</v>
      </c>
      <c r="CF299" s="27">
        <f t="shared" si="642"/>
        <v>1</v>
      </c>
      <c r="CG299" s="27">
        <f t="shared" si="642"/>
        <v>1</v>
      </c>
      <c r="CH299" s="27">
        <f t="shared" si="642"/>
        <v>1</v>
      </c>
      <c r="CI299" s="27">
        <f t="shared" si="642"/>
        <v>1</v>
      </c>
      <c r="CJ299" s="27">
        <f t="shared" si="642"/>
        <v>1</v>
      </c>
      <c r="CK299" s="27">
        <f t="shared" si="642"/>
        <v>1</v>
      </c>
      <c r="CL299" s="27">
        <f t="shared" si="642"/>
        <v>1</v>
      </c>
      <c r="CM299" s="27">
        <f t="shared" si="642"/>
        <v>1</v>
      </c>
      <c r="CN299" s="27">
        <f t="shared" si="642"/>
        <v>1</v>
      </c>
      <c r="CO299" s="27">
        <f t="shared" si="642"/>
        <v>1</v>
      </c>
      <c r="CP299" s="27">
        <f t="shared" si="642"/>
        <v>1</v>
      </c>
      <c r="CQ299" s="27">
        <f t="shared" si="642"/>
        <v>1</v>
      </c>
      <c r="CR299" s="27">
        <f t="shared" si="642"/>
        <v>1</v>
      </c>
      <c r="CS299" s="27">
        <f t="shared" si="642"/>
        <v>1</v>
      </c>
      <c r="CT299" s="27">
        <f t="shared" si="642"/>
        <v>1</v>
      </c>
      <c r="CU299" s="27">
        <f t="shared" si="642"/>
        <v>1</v>
      </c>
      <c r="CV299" s="27">
        <f t="shared" si="642"/>
        <v>1</v>
      </c>
      <c r="CW299" s="27">
        <f t="shared" si="642"/>
        <v>1</v>
      </c>
      <c r="CX299" s="27">
        <f t="shared" si="642"/>
        <v>1</v>
      </c>
      <c r="CY299" s="27">
        <f t="shared" si="642"/>
        <v>1</v>
      </c>
      <c r="CZ299" s="27">
        <f t="shared" si="642"/>
        <v>1</v>
      </c>
      <c r="DA299" s="27">
        <f t="shared" si="642"/>
        <v>1</v>
      </c>
      <c r="DB299" s="27">
        <f t="shared" si="642"/>
        <v>1</v>
      </c>
      <c r="DC299" s="27">
        <f t="shared" si="642"/>
        <v>1</v>
      </c>
      <c r="DD299" s="27">
        <f t="shared" si="642"/>
        <v>1</v>
      </c>
      <c r="DE299" s="27">
        <f t="shared" si="642"/>
        <v>1</v>
      </c>
      <c r="DF299" s="27">
        <f t="shared" si="642"/>
        <v>1</v>
      </c>
      <c r="DG299" s="27">
        <f t="shared" si="642"/>
        <v>1</v>
      </c>
      <c r="DH299" s="27">
        <f t="shared" si="642"/>
        <v>1</v>
      </c>
      <c r="DI299" s="27">
        <f t="shared" si="642"/>
        <v>1</v>
      </c>
      <c r="DJ299" s="27">
        <f t="shared" si="642"/>
        <v>1</v>
      </c>
      <c r="DK299" s="27">
        <f t="shared" si="642"/>
        <v>1</v>
      </c>
      <c r="DL299" s="27">
        <f t="shared" si="642"/>
        <v>1</v>
      </c>
      <c r="DM299" s="27">
        <f t="shared" si="642"/>
        <v>1</v>
      </c>
      <c r="DN299" s="27">
        <f t="shared" si="642"/>
        <v>1</v>
      </c>
      <c r="DO299" s="27">
        <f t="shared" si="642"/>
        <v>1</v>
      </c>
      <c r="DP299" s="27">
        <f t="shared" si="642"/>
        <v>1</v>
      </c>
      <c r="DQ299" s="27">
        <f t="shared" si="642"/>
        <v>1</v>
      </c>
      <c r="DR299" s="27">
        <f t="shared" si="642"/>
        <v>1</v>
      </c>
      <c r="DS299" s="27">
        <f t="shared" si="642"/>
        <v>1</v>
      </c>
      <c r="DT299" s="27">
        <f t="shared" si="642"/>
        <v>1</v>
      </c>
      <c r="DU299" s="27">
        <f t="shared" si="642"/>
        <v>1</v>
      </c>
      <c r="DV299" s="27">
        <f t="shared" si="642"/>
        <v>1</v>
      </c>
      <c r="DW299" s="27">
        <f t="shared" si="642"/>
        <v>1</v>
      </c>
      <c r="DX299" s="27">
        <f t="shared" si="642"/>
        <v>1</v>
      </c>
      <c r="DY299" s="27">
        <f t="shared" si="642"/>
        <v>1</v>
      </c>
      <c r="DZ299" s="27">
        <f t="shared" si="642"/>
        <v>1</v>
      </c>
      <c r="EA299" s="27">
        <f t="shared" si="642"/>
        <v>1</v>
      </c>
      <c r="EB299" s="27">
        <f t="shared" si="642"/>
        <v>1</v>
      </c>
      <c r="EC299" s="27">
        <f t="shared" si="642"/>
        <v>1</v>
      </c>
      <c r="ED299" s="27">
        <f t="shared" si="642"/>
        <v>1</v>
      </c>
      <c r="EE299" s="27">
        <f t="shared" si="642"/>
        <v>1</v>
      </c>
      <c r="EF299" s="27">
        <f t="shared" si="642"/>
        <v>1</v>
      </c>
      <c r="EG299" s="27">
        <f t="shared" si="642"/>
        <v>1</v>
      </c>
      <c r="EH299" s="27">
        <f t="shared" si="642"/>
        <v>1</v>
      </c>
      <c r="EI299" s="27">
        <f t="shared" ref="EI299:FR305" si="643">MAX(0,(MIN($F299,EI$5)-MAX($E299,EI$4)+1)/EI$8)+((($E299-$F299+1)/EI$8)*($E299&gt;EI$4)*($F299&lt;EI$5))</f>
        <v>1</v>
      </c>
      <c r="EJ299" s="27">
        <f t="shared" si="643"/>
        <v>1</v>
      </c>
      <c r="EK299" s="27">
        <f t="shared" si="643"/>
        <v>1</v>
      </c>
      <c r="EL299" s="27">
        <f t="shared" si="643"/>
        <v>1</v>
      </c>
      <c r="EM299" s="27">
        <f t="shared" si="643"/>
        <v>1</v>
      </c>
      <c r="EN299" s="27">
        <f t="shared" si="643"/>
        <v>1</v>
      </c>
      <c r="EO299" s="27">
        <f t="shared" si="643"/>
        <v>1</v>
      </c>
      <c r="EP299" s="27">
        <f t="shared" si="643"/>
        <v>1</v>
      </c>
      <c r="EQ299" s="27">
        <f t="shared" si="643"/>
        <v>1</v>
      </c>
      <c r="ER299" s="27">
        <f t="shared" si="643"/>
        <v>1</v>
      </c>
      <c r="ES299" s="27">
        <f t="shared" si="643"/>
        <v>1</v>
      </c>
      <c r="ET299" s="27">
        <f t="shared" si="643"/>
        <v>1</v>
      </c>
      <c r="EU299" s="27">
        <f t="shared" si="643"/>
        <v>1</v>
      </c>
      <c r="EV299" s="27">
        <f t="shared" si="643"/>
        <v>1</v>
      </c>
      <c r="EW299" s="27">
        <f t="shared" si="643"/>
        <v>1</v>
      </c>
      <c r="EX299" s="27">
        <f t="shared" si="643"/>
        <v>1</v>
      </c>
      <c r="EY299" s="27">
        <f t="shared" si="643"/>
        <v>1</v>
      </c>
      <c r="EZ299" s="27">
        <f t="shared" si="643"/>
        <v>1</v>
      </c>
      <c r="FA299" s="27">
        <f t="shared" si="643"/>
        <v>1</v>
      </c>
      <c r="FB299" s="27">
        <f t="shared" si="643"/>
        <v>1</v>
      </c>
      <c r="FC299" s="27">
        <f t="shared" si="643"/>
        <v>1</v>
      </c>
      <c r="FD299" s="27">
        <f t="shared" si="643"/>
        <v>1</v>
      </c>
      <c r="FE299" s="27">
        <f t="shared" si="643"/>
        <v>1</v>
      </c>
      <c r="FF299" s="27">
        <f t="shared" si="643"/>
        <v>1</v>
      </c>
      <c r="FG299" s="27">
        <f t="shared" si="643"/>
        <v>1</v>
      </c>
      <c r="FH299" s="27">
        <f t="shared" si="643"/>
        <v>1</v>
      </c>
      <c r="FI299" s="27">
        <f t="shared" si="643"/>
        <v>1</v>
      </c>
      <c r="FJ299" s="27">
        <f t="shared" si="643"/>
        <v>1</v>
      </c>
      <c r="FK299" s="27">
        <f t="shared" si="643"/>
        <v>1</v>
      </c>
      <c r="FL299" s="27">
        <f t="shared" si="643"/>
        <v>0</v>
      </c>
      <c r="FM299" s="27">
        <f t="shared" si="643"/>
        <v>0</v>
      </c>
      <c r="FN299" s="27">
        <f t="shared" si="643"/>
        <v>0</v>
      </c>
      <c r="FO299" s="27">
        <f t="shared" si="643"/>
        <v>0</v>
      </c>
      <c r="FP299" s="27">
        <f t="shared" si="643"/>
        <v>0</v>
      </c>
      <c r="FQ299" s="27">
        <f t="shared" si="643"/>
        <v>0</v>
      </c>
      <c r="FR299" s="27">
        <f t="shared" si="643"/>
        <v>0</v>
      </c>
    </row>
    <row r="300" spans="3:174">
      <c r="C300" t="str">
        <f>Assumptions!D45</f>
        <v>WTG 10</v>
      </c>
      <c r="D300"/>
      <c r="E300" s="134" cm="1">
        <f t="array" ref="E300">INDEX(Assumptions!$G$45:$H$45,$A$1)</f>
        <v>46569</v>
      </c>
      <c r="F300" s="134" cm="1">
        <f t="array" ref="F300">INDEX(Assumptions!$G62:$H62,$A$1)</f>
        <v>59352</v>
      </c>
      <c r="J300" s="27">
        <f t="shared" si="634"/>
        <v>0</v>
      </c>
      <c r="K300" s="27">
        <f t="shared" si="641"/>
        <v>0</v>
      </c>
      <c r="L300" s="27">
        <f t="shared" si="641"/>
        <v>0</v>
      </c>
      <c r="M300" s="27">
        <f t="shared" si="641"/>
        <v>0</v>
      </c>
      <c r="N300" s="27">
        <f t="shared" si="641"/>
        <v>0</v>
      </c>
      <c r="O300" s="27">
        <f t="shared" si="641"/>
        <v>0</v>
      </c>
      <c r="P300" s="27">
        <f t="shared" si="641"/>
        <v>0</v>
      </c>
      <c r="Q300" s="27">
        <f t="shared" si="641"/>
        <v>0</v>
      </c>
      <c r="R300" s="27">
        <f t="shared" si="641"/>
        <v>0</v>
      </c>
      <c r="S300" s="27">
        <f t="shared" si="641"/>
        <v>0</v>
      </c>
      <c r="T300" s="27">
        <f t="shared" si="641"/>
        <v>0</v>
      </c>
      <c r="U300" s="27">
        <f t="shared" si="641"/>
        <v>0</v>
      </c>
      <c r="V300" s="27">
        <f t="shared" si="641"/>
        <v>0</v>
      </c>
      <c r="W300" s="27">
        <f t="shared" si="641"/>
        <v>0</v>
      </c>
      <c r="X300" s="27">
        <f t="shared" si="641"/>
        <v>0</v>
      </c>
      <c r="Y300" s="27">
        <f t="shared" si="641"/>
        <v>0</v>
      </c>
      <c r="Z300" s="27">
        <f t="shared" si="641"/>
        <v>0</v>
      </c>
      <c r="AA300" s="27">
        <f t="shared" si="641"/>
        <v>0</v>
      </c>
      <c r="AB300" s="27">
        <f t="shared" si="641"/>
        <v>1</v>
      </c>
      <c r="AC300" s="27">
        <f t="shared" si="641"/>
        <v>1</v>
      </c>
      <c r="AD300" s="27">
        <f t="shared" si="641"/>
        <v>1</v>
      </c>
      <c r="AE300" s="27">
        <f t="shared" si="641"/>
        <v>1</v>
      </c>
      <c r="AF300" s="27">
        <f t="shared" si="641"/>
        <v>1</v>
      </c>
      <c r="AG300" s="27">
        <f t="shared" si="641"/>
        <v>1</v>
      </c>
      <c r="AH300" s="27">
        <f t="shared" si="641"/>
        <v>1</v>
      </c>
      <c r="AI300" s="27">
        <f t="shared" si="641"/>
        <v>1</v>
      </c>
      <c r="AJ300" s="27">
        <f t="shared" si="641"/>
        <v>1</v>
      </c>
      <c r="AK300" s="27">
        <f t="shared" si="641"/>
        <v>1</v>
      </c>
      <c r="AL300" s="27">
        <f t="shared" si="641"/>
        <v>1</v>
      </c>
      <c r="AM300" s="27">
        <f t="shared" si="641"/>
        <v>1</v>
      </c>
      <c r="AN300" s="27">
        <f t="shared" si="641"/>
        <v>1</v>
      </c>
      <c r="AO300" s="27">
        <f t="shared" si="641"/>
        <v>1</v>
      </c>
      <c r="AP300" s="27">
        <f t="shared" si="641"/>
        <v>1</v>
      </c>
      <c r="AQ300" s="27">
        <f t="shared" si="641"/>
        <v>1</v>
      </c>
      <c r="AR300" s="27">
        <f t="shared" si="641"/>
        <v>1</v>
      </c>
      <c r="AS300" s="27">
        <f t="shared" si="641"/>
        <v>1</v>
      </c>
      <c r="AT300" s="27">
        <f t="shared" si="641"/>
        <v>1</v>
      </c>
      <c r="AU300" s="27">
        <f t="shared" si="641"/>
        <v>1</v>
      </c>
      <c r="AV300" s="27">
        <f t="shared" si="641"/>
        <v>1</v>
      </c>
      <c r="AW300" s="27">
        <f t="shared" si="641"/>
        <v>1</v>
      </c>
      <c r="AX300" s="27">
        <f t="shared" si="641"/>
        <v>1</v>
      </c>
      <c r="AY300" s="27">
        <f t="shared" si="641"/>
        <v>1</v>
      </c>
      <c r="AZ300" s="27">
        <f t="shared" si="641"/>
        <v>1</v>
      </c>
      <c r="BA300" s="27">
        <f t="shared" si="641"/>
        <v>1</v>
      </c>
      <c r="BB300" s="27">
        <f t="shared" si="641"/>
        <v>1</v>
      </c>
      <c r="BC300" s="27">
        <f t="shared" si="641"/>
        <v>1</v>
      </c>
      <c r="BD300" s="27">
        <f t="shared" si="641"/>
        <v>1</v>
      </c>
      <c r="BE300" s="27">
        <f t="shared" si="641"/>
        <v>1</v>
      </c>
      <c r="BF300" s="27">
        <f t="shared" si="641"/>
        <v>1</v>
      </c>
      <c r="BG300" s="27">
        <f t="shared" si="641"/>
        <v>1</v>
      </c>
      <c r="BH300" s="27">
        <f t="shared" si="641"/>
        <v>1</v>
      </c>
      <c r="BI300" s="27">
        <f t="shared" si="641"/>
        <v>1</v>
      </c>
      <c r="BJ300" s="27">
        <f t="shared" si="641"/>
        <v>1</v>
      </c>
      <c r="BK300" s="27">
        <f t="shared" si="641"/>
        <v>1</v>
      </c>
      <c r="BL300" s="27">
        <f t="shared" si="641"/>
        <v>1</v>
      </c>
      <c r="BM300" s="27">
        <f t="shared" si="641"/>
        <v>1</v>
      </c>
      <c r="BN300" s="27">
        <f t="shared" si="641"/>
        <v>1</v>
      </c>
      <c r="BO300" s="27">
        <f t="shared" si="641"/>
        <v>1</v>
      </c>
      <c r="BP300" s="27">
        <f t="shared" si="641"/>
        <v>1</v>
      </c>
      <c r="BQ300" s="27">
        <f t="shared" si="641"/>
        <v>1</v>
      </c>
      <c r="BR300" s="27">
        <f t="shared" si="641"/>
        <v>1</v>
      </c>
      <c r="BS300" s="27">
        <f t="shared" si="641"/>
        <v>1</v>
      </c>
      <c r="BT300" s="27">
        <f t="shared" si="641"/>
        <v>1</v>
      </c>
      <c r="BU300" s="27">
        <f t="shared" si="641"/>
        <v>1</v>
      </c>
      <c r="BV300" s="27">
        <f t="shared" si="641"/>
        <v>1</v>
      </c>
      <c r="BW300" s="27">
        <f t="shared" si="642"/>
        <v>1</v>
      </c>
      <c r="BX300" s="27">
        <f t="shared" si="642"/>
        <v>1</v>
      </c>
      <c r="BY300" s="27">
        <f t="shared" si="642"/>
        <v>1</v>
      </c>
      <c r="BZ300" s="27">
        <f t="shared" si="642"/>
        <v>1</v>
      </c>
      <c r="CA300" s="27">
        <f t="shared" si="642"/>
        <v>1</v>
      </c>
      <c r="CB300" s="27">
        <f t="shared" si="642"/>
        <v>1</v>
      </c>
      <c r="CC300" s="27">
        <f t="shared" si="642"/>
        <v>1</v>
      </c>
      <c r="CD300" s="27">
        <f t="shared" si="642"/>
        <v>1</v>
      </c>
      <c r="CE300" s="27">
        <f t="shared" si="642"/>
        <v>1</v>
      </c>
      <c r="CF300" s="27">
        <f t="shared" si="642"/>
        <v>1</v>
      </c>
      <c r="CG300" s="27">
        <f t="shared" si="642"/>
        <v>1</v>
      </c>
      <c r="CH300" s="27">
        <f t="shared" si="642"/>
        <v>1</v>
      </c>
      <c r="CI300" s="27">
        <f t="shared" si="642"/>
        <v>1</v>
      </c>
      <c r="CJ300" s="27">
        <f t="shared" si="642"/>
        <v>1</v>
      </c>
      <c r="CK300" s="27">
        <f t="shared" si="642"/>
        <v>1</v>
      </c>
      <c r="CL300" s="27">
        <f t="shared" si="642"/>
        <v>1</v>
      </c>
      <c r="CM300" s="27">
        <f t="shared" si="642"/>
        <v>1</v>
      </c>
      <c r="CN300" s="27">
        <f t="shared" si="642"/>
        <v>1</v>
      </c>
      <c r="CO300" s="27">
        <f t="shared" si="642"/>
        <v>1</v>
      </c>
      <c r="CP300" s="27">
        <f t="shared" si="642"/>
        <v>1</v>
      </c>
      <c r="CQ300" s="27">
        <f t="shared" si="642"/>
        <v>1</v>
      </c>
      <c r="CR300" s="27">
        <f t="shared" si="642"/>
        <v>1</v>
      </c>
      <c r="CS300" s="27">
        <f t="shared" si="642"/>
        <v>1</v>
      </c>
      <c r="CT300" s="27">
        <f t="shared" si="642"/>
        <v>1</v>
      </c>
      <c r="CU300" s="27">
        <f t="shared" si="642"/>
        <v>1</v>
      </c>
      <c r="CV300" s="27">
        <f t="shared" si="642"/>
        <v>1</v>
      </c>
      <c r="CW300" s="27">
        <f t="shared" si="642"/>
        <v>1</v>
      </c>
      <c r="CX300" s="27">
        <f t="shared" si="642"/>
        <v>1</v>
      </c>
      <c r="CY300" s="27">
        <f t="shared" si="642"/>
        <v>1</v>
      </c>
      <c r="CZ300" s="27">
        <f t="shared" si="642"/>
        <v>1</v>
      </c>
      <c r="DA300" s="27">
        <f t="shared" si="642"/>
        <v>1</v>
      </c>
      <c r="DB300" s="27">
        <f t="shared" si="642"/>
        <v>1</v>
      </c>
      <c r="DC300" s="27">
        <f t="shared" si="642"/>
        <v>1</v>
      </c>
      <c r="DD300" s="27">
        <f t="shared" si="642"/>
        <v>1</v>
      </c>
      <c r="DE300" s="27">
        <f t="shared" si="642"/>
        <v>1</v>
      </c>
      <c r="DF300" s="27">
        <f t="shared" si="642"/>
        <v>1</v>
      </c>
      <c r="DG300" s="27">
        <f t="shared" si="642"/>
        <v>1</v>
      </c>
      <c r="DH300" s="27">
        <f t="shared" si="642"/>
        <v>1</v>
      </c>
      <c r="DI300" s="27">
        <f t="shared" si="642"/>
        <v>1</v>
      </c>
      <c r="DJ300" s="27">
        <f t="shared" si="642"/>
        <v>1</v>
      </c>
      <c r="DK300" s="27">
        <f t="shared" si="642"/>
        <v>1</v>
      </c>
      <c r="DL300" s="27">
        <f t="shared" si="642"/>
        <v>1</v>
      </c>
      <c r="DM300" s="27">
        <f t="shared" si="642"/>
        <v>1</v>
      </c>
      <c r="DN300" s="27">
        <f t="shared" si="642"/>
        <v>1</v>
      </c>
      <c r="DO300" s="27">
        <f t="shared" si="642"/>
        <v>1</v>
      </c>
      <c r="DP300" s="27">
        <f t="shared" si="642"/>
        <v>1</v>
      </c>
      <c r="DQ300" s="27">
        <f t="shared" si="642"/>
        <v>1</v>
      </c>
      <c r="DR300" s="27">
        <f t="shared" si="642"/>
        <v>1</v>
      </c>
      <c r="DS300" s="27">
        <f t="shared" si="642"/>
        <v>1</v>
      </c>
      <c r="DT300" s="27">
        <f t="shared" si="642"/>
        <v>1</v>
      </c>
      <c r="DU300" s="27">
        <f t="shared" si="642"/>
        <v>1</v>
      </c>
      <c r="DV300" s="27">
        <f t="shared" si="642"/>
        <v>1</v>
      </c>
      <c r="DW300" s="27">
        <f t="shared" si="642"/>
        <v>1</v>
      </c>
      <c r="DX300" s="27">
        <f t="shared" si="642"/>
        <v>1</v>
      </c>
      <c r="DY300" s="27">
        <f t="shared" si="642"/>
        <v>1</v>
      </c>
      <c r="DZ300" s="27">
        <f t="shared" si="642"/>
        <v>1</v>
      </c>
      <c r="EA300" s="27">
        <f t="shared" si="642"/>
        <v>1</v>
      </c>
      <c r="EB300" s="27">
        <f t="shared" si="642"/>
        <v>1</v>
      </c>
      <c r="EC300" s="27">
        <f t="shared" si="642"/>
        <v>1</v>
      </c>
      <c r="ED300" s="27">
        <f t="shared" si="642"/>
        <v>1</v>
      </c>
      <c r="EE300" s="27">
        <f t="shared" si="642"/>
        <v>1</v>
      </c>
      <c r="EF300" s="27">
        <f t="shared" si="642"/>
        <v>1</v>
      </c>
      <c r="EG300" s="27">
        <f t="shared" si="642"/>
        <v>1</v>
      </c>
      <c r="EH300" s="27">
        <f t="shared" si="642"/>
        <v>1</v>
      </c>
      <c r="EI300" s="27">
        <f t="shared" si="643"/>
        <v>1</v>
      </c>
      <c r="EJ300" s="27">
        <f t="shared" si="643"/>
        <v>1</v>
      </c>
      <c r="EK300" s="27">
        <f t="shared" si="643"/>
        <v>1</v>
      </c>
      <c r="EL300" s="27">
        <f t="shared" si="643"/>
        <v>1</v>
      </c>
      <c r="EM300" s="27">
        <f t="shared" si="643"/>
        <v>1</v>
      </c>
      <c r="EN300" s="27">
        <f t="shared" si="643"/>
        <v>1</v>
      </c>
      <c r="EO300" s="27">
        <f t="shared" si="643"/>
        <v>1</v>
      </c>
      <c r="EP300" s="27">
        <f t="shared" si="643"/>
        <v>1</v>
      </c>
      <c r="EQ300" s="27">
        <f t="shared" si="643"/>
        <v>1</v>
      </c>
      <c r="ER300" s="27">
        <f t="shared" si="643"/>
        <v>1</v>
      </c>
      <c r="ES300" s="27">
        <f t="shared" si="643"/>
        <v>1</v>
      </c>
      <c r="ET300" s="27">
        <f t="shared" si="643"/>
        <v>1</v>
      </c>
      <c r="EU300" s="27">
        <f t="shared" si="643"/>
        <v>1</v>
      </c>
      <c r="EV300" s="27">
        <f t="shared" si="643"/>
        <v>1</v>
      </c>
      <c r="EW300" s="27">
        <f t="shared" si="643"/>
        <v>1</v>
      </c>
      <c r="EX300" s="27">
        <f t="shared" si="643"/>
        <v>1</v>
      </c>
      <c r="EY300" s="27">
        <f t="shared" si="643"/>
        <v>1</v>
      </c>
      <c r="EZ300" s="27">
        <f t="shared" si="643"/>
        <v>1</v>
      </c>
      <c r="FA300" s="27">
        <f t="shared" si="643"/>
        <v>1</v>
      </c>
      <c r="FB300" s="27">
        <f t="shared" si="643"/>
        <v>1</v>
      </c>
      <c r="FC300" s="27">
        <f t="shared" si="643"/>
        <v>1</v>
      </c>
      <c r="FD300" s="27">
        <f t="shared" si="643"/>
        <v>1</v>
      </c>
      <c r="FE300" s="27">
        <f t="shared" si="643"/>
        <v>1</v>
      </c>
      <c r="FF300" s="27">
        <f t="shared" si="643"/>
        <v>1</v>
      </c>
      <c r="FG300" s="27">
        <f t="shared" si="643"/>
        <v>1</v>
      </c>
      <c r="FH300" s="27">
        <f t="shared" si="643"/>
        <v>1</v>
      </c>
      <c r="FI300" s="27">
        <f t="shared" si="643"/>
        <v>1</v>
      </c>
      <c r="FJ300" s="27">
        <f t="shared" si="643"/>
        <v>1</v>
      </c>
      <c r="FK300" s="27">
        <f t="shared" si="643"/>
        <v>1</v>
      </c>
      <c r="FL300" s="27">
        <f t="shared" si="643"/>
        <v>0</v>
      </c>
      <c r="FM300" s="27">
        <f t="shared" si="643"/>
        <v>0</v>
      </c>
      <c r="FN300" s="27">
        <f t="shared" si="643"/>
        <v>0</v>
      </c>
      <c r="FO300" s="27">
        <f t="shared" si="643"/>
        <v>0</v>
      </c>
      <c r="FP300" s="27">
        <f t="shared" si="643"/>
        <v>0</v>
      </c>
      <c r="FQ300" s="27">
        <f t="shared" si="643"/>
        <v>0</v>
      </c>
      <c r="FR300" s="27">
        <f t="shared" si="643"/>
        <v>0</v>
      </c>
    </row>
    <row r="301" spans="3:174">
      <c r="C301" t="str">
        <f>Assumptions!D46</f>
        <v>WTG 11</v>
      </c>
      <c r="D301"/>
      <c r="E301" s="134" cm="1">
        <f t="array" ref="E301">INDEX(Assumptions!$G$46:$H$46,$A$1)</f>
        <v>46569</v>
      </c>
      <c r="F301" s="134" cm="1">
        <f t="array" ref="F301">INDEX(Assumptions!$G63:$H63,$A$1)</f>
        <v>59352</v>
      </c>
      <c r="J301" s="27">
        <f t="shared" si="634"/>
        <v>0</v>
      </c>
      <c r="K301" s="27">
        <f t="shared" si="641"/>
        <v>0</v>
      </c>
      <c r="L301" s="27">
        <f t="shared" si="641"/>
        <v>0</v>
      </c>
      <c r="M301" s="27">
        <f t="shared" si="641"/>
        <v>0</v>
      </c>
      <c r="N301" s="27">
        <f t="shared" si="641"/>
        <v>0</v>
      </c>
      <c r="O301" s="27">
        <f t="shared" si="641"/>
        <v>0</v>
      </c>
      <c r="P301" s="27">
        <f t="shared" si="641"/>
        <v>0</v>
      </c>
      <c r="Q301" s="27">
        <f t="shared" si="641"/>
        <v>0</v>
      </c>
      <c r="R301" s="27">
        <f t="shared" si="641"/>
        <v>0</v>
      </c>
      <c r="S301" s="27">
        <f t="shared" si="641"/>
        <v>0</v>
      </c>
      <c r="T301" s="27">
        <f t="shared" si="641"/>
        <v>0</v>
      </c>
      <c r="U301" s="27">
        <f t="shared" si="641"/>
        <v>0</v>
      </c>
      <c r="V301" s="27">
        <f t="shared" si="641"/>
        <v>0</v>
      </c>
      <c r="W301" s="27">
        <f t="shared" si="641"/>
        <v>0</v>
      </c>
      <c r="X301" s="27">
        <f t="shared" si="641"/>
        <v>0</v>
      </c>
      <c r="Y301" s="27">
        <f t="shared" si="641"/>
        <v>0</v>
      </c>
      <c r="Z301" s="27">
        <f t="shared" si="641"/>
        <v>0</v>
      </c>
      <c r="AA301" s="27">
        <f t="shared" si="641"/>
        <v>0</v>
      </c>
      <c r="AB301" s="27">
        <f t="shared" si="641"/>
        <v>1</v>
      </c>
      <c r="AC301" s="27">
        <f t="shared" si="641"/>
        <v>1</v>
      </c>
      <c r="AD301" s="27">
        <f t="shared" si="641"/>
        <v>1</v>
      </c>
      <c r="AE301" s="27">
        <f t="shared" si="641"/>
        <v>1</v>
      </c>
      <c r="AF301" s="27">
        <f t="shared" si="641"/>
        <v>1</v>
      </c>
      <c r="AG301" s="27">
        <f t="shared" si="641"/>
        <v>1</v>
      </c>
      <c r="AH301" s="27">
        <f t="shared" si="641"/>
        <v>1</v>
      </c>
      <c r="AI301" s="27">
        <f t="shared" si="641"/>
        <v>1</v>
      </c>
      <c r="AJ301" s="27">
        <f t="shared" si="641"/>
        <v>1</v>
      </c>
      <c r="AK301" s="27">
        <f t="shared" si="641"/>
        <v>1</v>
      </c>
      <c r="AL301" s="27">
        <f t="shared" si="641"/>
        <v>1</v>
      </c>
      <c r="AM301" s="27">
        <f t="shared" si="641"/>
        <v>1</v>
      </c>
      <c r="AN301" s="27">
        <f t="shared" si="641"/>
        <v>1</v>
      </c>
      <c r="AO301" s="27">
        <f t="shared" si="641"/>
        <v>1</v>
      </c>
      <c r="AP301" s="27">
        <f t="shared" si="641"/>
        <v>1</v>
      </c>
      <c r="AQ301" s="27">
        <f t="shared" si="641"/>
        <v>1</v>
      </c>
      <c r="AR301" s="27">
        <f t="shared" si="641"/>
        <v>1</v>
      </c>
      <c r="AS301" s="27">
        <f t="shared" si="641"/>
        <v>1</v>
      </c>
      <c r="AT301" s="27">
        <f t="shared" si="641"/>
        <v>1</v>
      </c>
      <c r="AU301" s="27">
        <f t="shared" si="641"/>
        <v>1</v>
      </c>
      <c r="AV301" s="27">
        <f t="shared" si="641"/>
        <v>1</v>
      </c>
      <c r="AW301" s="27">
        <f t="shared" si="641"/>
        <v>1</v>
      </c>
      <c r="AX301" s="27">
        <f t="shared" si="641"/>
        <v>1</v>
      </c>
      <c r="AY301" s="27">
        <f t="shared" si="641"/>
        <v>1</v>
      </c>
      <c r="AZ301" s="27">
        <f t="shared" si="641"/>
        <v>1</v>
      </c>
      <c r="BA301" s="27">
        <f t="shared" si="641"/>
        <v>1</v>
      </c>
      <c r="BB301" s="27">
        <f t="shared" si="641"/>
        <v>1</v>
      </c>
      <c r="BC301" s="27">
        <f t="shared" si="641"/>
        <v>1</v>
      </c>
      <c r="BD301" s="27">
        <f t="shared" si="641"/>
        <v>1</v>
      </c>
      <c r="BE301" s="27">
        <f t="shared" si="641"/>
        <v>1</v>
      </c>
      <c r="BF301" s="27">
        <f t="shared" si="641"/>
        <v>1</v>
      </c>
      <c r="BG301" s="27">
        <f t="shared" si="641"/>
        <v>1</v>
      </c>
      <c r="BH301" s="27">
        <f t="shared" si="641"/>
        <v>1</v>
      </c>
      <c r="BI301" s="27">
        <f t="shared" si="641"/>
        <v>1</v>
      </c>
      <c r="BJ301" s="27">
        <f t="shared" si="641"/>
        <v>1</v>
      </c>
      <c r="BK301" s="27">
        <f t="shared" si="641"/>
        <v>1</v>
      </c>
      <c r="BL301" s="27">
        <f t="shared" si="641"/>
        <v>1</v>
      </c>
      <c r="BM301" s="27">
        <f t="shared" si="641"/>
        <v>1</v>
      </c>
      <c r="BN301" s="27">
        <f t="shared" si="641"/>
        <v>1</v>
      </c>
      <c r="BO301" s="27">
        <f t="shared" si="641"/>
        <v>1</v>
      </c>
      <c r="BP301" s="27">
        <f t="shared" si="641"/>
        <v>1</v>
      </c>
      <c r="BQ301" s="27">
        <f t="shared" si="641"/>
        <v>1</v>
      </c>
      <c r="BR301" s="27">
        <f t="shared" si="641"/>
        <v>1</v>
      </c>
      <c r="BS301" s="27">
        <f t="shared" si="641"/>
        <v>1</v>
      </c>
      <c r="BT301" s="27">
        <f t="shared" si="641"/>
        <v>1</v>
      </c>
      <c r="BU301" s="27">
        <f t="shared" si="641"/>
        <v>1</v>
      </c>
      <c r="BV301" s="27">
        <f t="shared" si="641"/>
        <v>1</v>
      </c>
      <c r="BW301" s="27">
        <f t="shared" si="642"/>
        <v>1</v>
      </c>
      <c r="BX301" s="27">
        <f t="shared" si="642"/>
        <v>1</v>
      </c>
      <c r="BY301" s="27">
        <f t="shared" si="642"/>
        <v>1</v>
      </c>
      <c r="BZ301" s="27">
        <f t="shared" si="642"/>
        <v>1</v>
      </c>
      <c r="CA301" s="27">
        <f t="shared" si="642"/>
        <v>1</v>
      </c>
      <c r="CB301" s="27">
        <f t="shared" si="642"/>
        <v>1</v>
      </c>
      <c r="CC301" s="27">
        <f t="shared" si="642"/>
        <v>1</v>
      </c>
      <c r="CD301" s="27">
        <f t="shared" si="642"/>
        <v>1</v>
      </c>
      <c r="CE301" s="27">
        <f t="shared" si="642"/>
        <v>1</v>
      </c>
      <c r="CF301" s="27">
        <f t="shared" si="642"/>
        <v>1</v>
      </c>
      <c r="CG301" s="27">
        <f t="shared" si="642"/>
        <v>1</v>
      </c>
      <c r="CH301" s="27">
        <f t="shared" si="642"/>
        <v>1</v>
      </c>
      <c r="CI301" s="27">
        <f t="shared" si="642"/>
        <v>1</v>
      </c>
      <c r="CJ301" s="27">
        <f t="shared" si="642"/>
        <v>1</v>
      </c>
      <c r="CK301" s="27">
        <f t="shared" si="642"/>
        <v>1</v>
      </c>
      <c r="CL301" s="27">
        <f t="shared" si="642"/>
        <v>1</v>
      </c>
      <c r="CM301" s="27">
        <f t="shared" si="642"/>
        <v>1</v>
      </c>
      <c r="CN301" s="27">
        <f t="shared" si="642"/>
        <v>1</v>
      </c>
      <c r="CO301" s="27">
        <f t="shared" si="642"/>
        <v>1</v>
      </c>
      <c r="CP301" s="27">
        <f t="shared" si="642"/>
        <v>1</v>
      </c>
      <c r="CQ301" s="27">
        <f t="shared" si="642"/>
        <v>1</v>
      </c>
      <c r="CR301" s="27">
        <f t="shared" si="642"/>
        <v>1</v>
      </c>
      <c r="CS301" s="27">
        <f t="shared" si="642"/>
        <v>1</v>
      </c>
      <c r="CT301" s="27">
        <f t="shared" si="642"/>
        <v>1</v>
      </c>
      <c r="CU301" s="27">
        <f t="shared" si="642"/>
        <v>1</v>
      </c>
      <c r="CV301" s="27">
        <f t="shared" si="642"/>
        <v>1</v>
      </c>
      <c r="CW301" s="27">
        <f t="shared" si="642"/>
        <v>1</v>
      </c>
      <c r="CX301" s="27">
        <f t="shared" si="642"/>
        <v>1</v>
      </c>
      <c r="CY301" s="27">
        <f t="shared" si="642"/>
        <v>1</v>
      </c>
      <c r="CZ301" s="27">
        <f t="shared" si="642"/>
        <v>1</v>
      </c>
      <c r="DA301" s="27">
        <f t="shared" si="642"/>
        <v>1</v>
      </c>
      <c r="DB301" s="27">
        <f t="shared" si="642"/>
        <v>1</v>
      </c>
      <c r="DC301" s="27">
        <f t="shared" si="642"/>
        <v>1</v>
      </c>
      <c r="DD301" s="27">
        <f t="shared" si="642"/>
        <v>1</v>
      </c>
      <c r="DE301" s="27">
        <f t="shared" si="642"/>
        <v>1</v>
      </c>
      <c r="DF301" s="27">
        <f t="shared" si="642"/>
        <v>1</v>
      </c>
      <c r="DG301" s="27">
        <f t="shared" si="642"/>
        <v>1</v>
      </c>
      <c r="DH301" s="27">
        <f t="shared" si="642"/>
        <v>1</v>
      </c>
      <c r="DI301" s="27">
        <f t="shared" si="642"/>
        <v>1</v>
      </c>
      <c r="DJ301" s="27">
        <f t="shared" si="642"/>
        <v>1</v>
      </c>
      <c r="DK301" s="27">
        <f t="shared" si="642"/>
        <v>1</v>
      </c>
      <c r="DL301" s="27">
        <f t="shared" si="642"/>
        <v>1</v>
      </c>
      <c r="DM301" s="27">
        <f t="shared" si="642"/>
        <v>1</v>
      </c>
      <c r="DN301" s="27">
        <f t="shared" si="642"/>
        <v>1</v>
      </c>
      <c r="DO301" s="27">
        <f t="shared" si="642"/>
        <v>1</v>
      </c>
      <c r="DP301" s="27">
        <f t="shared" si="642"/>
        <v>1</v>
      </c>
      <c r="DQ301" s="27">
        <f t="shared" si="642"/>
        <v>1</v>
      </c>
      <c r="DR301" s="27">
        <f t="shared" si="642"/>
        <v>1</v>
      </c>
      <c r="DS301" s="27">
        <f t="shared" si="642"/>
        <v>1</v>
      </c>
      <c r="DT301" s="27">
        <f t="shared" si="642"/>
        <v>1</v>
      </c>
      <c r="DU301" s="27">
        <f t="shared" si="642"/>
        <v>1</v>
      </c>
      <c r="DV301" s="27">
        <f t="shared" si="642"/>
        <v>1</v>
      </c>
      <c r="DW301" s="27">
        <f t="shared" si="642"/>
        <v>1</v>
      </c>
      <c r="DX301" s="27">
        <f t="shared" si="642"/>
        <v>1</v>
      </c>
      <c r="DY301" s="27">
        <f t="shared" si="642"/>
        <v>1</v>
      </c>
      <c r="DZ301" s="27">
        <f t="shared" si="642"/>
        <v>1</v>
      </c>
      <c r="EA301" s="27">
        <f t="shared" si="642"/>
        <v>1</v>
      </c>
      <c r="EB301" s="27">
        <f t="shared" si="642"/>
        <v>1</v>
      </c>
      <c r="EC301" s="27">
        <f t="shared" si="642"/>
        <v>1</v>
      </c>
      <c r="ED301" s="27">
        <f t="shared" si="642"/>
        <v>1</v>
      </c>
      <c r="EE301" s="27">
        <f t="shared" si="642"/>
        <v>1</v>
      </c>
      <c r="EF301" s="27">
        <f t="shared" si="642"/>
        <v>1</v>
      </c>
      <c r="EG301" s="27">
        <f t="shared" si="642"/>
        <v>1</v>
      </c>
      <c r="EH301" s="27">
        <f t="shared" si="642"/>
        <v>1</v>
      </c>
      <c r="EI301" s="27">
        <f t="shared" si="643"/>
        <v>1</v>
      </c>
      <c r="EJ301" s="27">
        <f t="shared" si="643"/>
        <v>1</v>
      </c>
      <c r="EK301" s="27">
        <f t="shared" si="643"/>
        <v>1</v>
      </c>
      <c r="EL301" s="27">
        <f t="shared" si="643"/>
        <v>1</v>
      </c>
      <c r="EM301" s="27">
        <f t="shared" si="643"/>
        <v>1</v>
      </c>
      <c r="EN301" s="27">
        <f t="shared" si="643"/>
        <v>1</v>
      </c>
      <c r="EO301" s="27">
        <f t="shared" si="643"/>
        <v>1</v>
      </c>
      <c r="EP301" s="27">
        <f t="shared" si="643"/>
        <v>1</v>
      </c>
      <c r="EQ301" s="27">
        <f t="shared" si="643"/>
        <v>1</v>
      </c>
      <c r="ER301" s="27">
        <f t="shared" si="643"/>
        <v>1</v>
      </c>
      <c r="ES301" s="27">
        <f t="shared" si="643"/>
        <v>1</v>
      </c>
      <c r="ET301" s="27">
        <f t="shared" si="643"/>
        <v>1</v>
      </c>
      <c r="EU301" s="27">
        <f t="shared" si="643"/>
        <v>1</v>
      </c>
      <c r="EV301" s="27">
        <f t="shared" si="643"/>
        <v>1</v>
      </c>
      <c r="EW301" s="27">
        <f t="shared" si="643"/>
        <v>1</v>
      </c>
      <c r="EX301" s="27">
        <f t="shared" si="643"/>
        <v>1</v>
      </c>
      <c r="EY301" s="27">
        <f t="shared" si="643"/>
        <v>1</v>
      </c>
      <c r="EZ301" s="27">
        <f t="shared" si="643"/>
        <v>1</v>
      </c>
      <c r="FA301" s="27">
        <f t="shared" si="643"/>
        <v>1</v>
      </c>
      <c r="FB301" s="27">
        <f t="shared" si="643"/>
        <v>1</v>
      </c>
      <c r="FC301" s="27">
        <f t="shared" si="643"/>
        <v>1</v>
      </c>
      <c r="FD301" s="27">
        <f t="shared" si="643"/>
        <v>1</v>
      </c>
      <c r="FE301" s="27">
        <f t="shared" si="643"/>
        <v>1</v>
      </c>
      <c r="FF301" s="27">
        <f t="shared" si="643"/>
        <v>1</v>
      </c>
      <c r="FG301" s="27">
        <f t="shared" si="643"/>
        <v>1</v>
      </c>
      <c r="FH301" s="27">
        <f t="shared" si="643"/>
        <v>1</v>
      </c>
      <c r="FI301" s="27">
        <f t="shared" si="643"/>
        <v>1</v>
      </c>
      <c r="FJ301" s="27">
        <f t="shared" si="643"/>
        <v>1</v>
      </c>
      <c r="FK301" s="27">
        <f t="shared" si="643"/>
        <v>1</v>
      </c>
      <c r="FL301" s="27">
        <f t="shared" si="643"/>
        <v>0</v>
      </c>
      <c r="FM301" s="27">
        <f t="shared" si="643"/>
        <v>0</v>
      </c>
      <c r="FN301" s="27">
        <f t="shared" si="643"/>
        <v>0</v>
      </c>
      <c r="FO301" s="27">
        <f t="shared" si="643"/>
        <v>0</v>
      </c>
      <c r="FP301" s="27">
        <f t="shared" si="643"/>
        <v>0</v>
      </c>
      <c r="FQ301" s="27">
        <f t="shared" si="643"/>
        <v>0</v>
      </c>
      <c r="FR301" s="27">
        <f t="shared" si="643"/>
        <v>0</v>
      </c>
    </row>
    <row r="302" spans="3:174">
      <c r="C302" t="str">
        <f>Assumptions!D47</f>
        <v>WTG 12</v>
      </c>
      <c r="D302"/>
      <c r="E302" s="134" cm="1">
        <f t="array" ref="E302">INDEX(Assumptions!$G$47:$H$47,$A$1)</f>
        <v>46569</v>
      </c>
      <c r="F302" s="134" cm="1">
        <f t="array" ref="F302">INDEX(Assumptions!$G64:$H64,$A$1)</f>
        <v>59352</v>
      </c>
      <c r="J302" s="27">
        <f t="shared" si="634"/>
        <v>0</v>
      </c>
      <c r="K302" s="27">
        <f t="shared" si="641"/>
        <v>0</v>
      </c>
      <c r="L302" s="27">
        <f t="shared" si="641"/>
        <v>0</v>
      </c>
      <c r="M302" s="27">
        <f t="shared" si="641"/>
        <v>0</v>
      </c>
      <c r="N302" s="27">
        <f t="shared" si="641"/>
        <v>0</v>
      </c>
      <c r="O302" s="27">
        <f t="shared" si="641"/>
        <v>0</v>
      </c>
      <c r="P302" s="27">
        <f t="shared" si="641"/>
        <v>0</v>
      </c>
      <c r="Q302" s="27">
        <f t="shared" si="641"/>
        <v>0</v>
      </c>
      <c r="R302" s="27">
        <f t="shared" si="641"/>
        <v>0</v>
      </c>
      <c r="S302" s="27">
        <f t="shared" si="641"/>
        <v>0</v>
      </c>
      <c r="T302" s="27">
        <f t="shared" si="641"/>
        <v>0</v>
      </c>
      <c r="U302" s="27">
        <f t="shared" si="641"/>
        <v>0</v>
      </c>
      <c r="V302" s="27">
        <f t="shared" si="641"/>
        <v>0</v>
      </c>
      <c r="W302" s="27">
        <f t="shared" si="641"/>
        <v>0</v>
      </c>
      <c r="X302" s="27">
        <f t="shared" si="641"/>
        <v>0</v>
      </c>
      <c r="Y302" s="27">
        <f t="shared" si="641"/>
        <v>0</v>
      </c>
      <c r="Z302" s="27">
        <f t="shared" si="641"/>
        <v>0</v>
      </c>
      <c r="AA302" s="27">
        <f t="shared" si="641"/>
        <v>0</v>
      </c>
      <c r="AB302" s="27">
        <f t="shared" si="641"/>
        <v>1</v>
      </c>
      <c r="AC302" s="27">
        <f t="shared" si="641"/>
        <v>1</v>
      </c>
      <c r="AD302" s="27">
        <f t="shared" si="641"/>
        <v>1</v>
      </c>
      <c r="AE302" s="27">
        <f t="shared" si="641"/>
        <v>1</v>
      </c>
      <c r="AF302" s="27">
        <f t="shared" si="641"/>
        <v>1</v>
      </c>
      <c r="AG302" s="27">
        <f t="shared" si="641"/>
        <v>1</v>
      </c>
      <c r="AH302" s="27">
        <f t="shared" si="641"/>
        <v>1</v>
      </c>
      <c r="AI302" s="27">
        <f t="shared" si="641"/>
        <v>1</v>
      </c>
      <c r="AJ302" s="27">
        <f t="shared" si="641"/>
        <v>1</v>
      </c>
      <c r="AK302" s="27">
        <f t="shared" si="641"/>
        <v>1</v>
      </c>
      <c r="AL302" s="27">
        <f t="shared" si="641"/>
        <v>1</v>
      </c>
      <c r="AM302" s="27">
        <f t="shared" si="641"/>
        <v>1</v>
      </c>
      <c r="AN302" s="27">
        <f t="shared" si="641"/>
        <v>1</v>
      </c>
      <c r="AO302" s="27">
        <f t="shared" si="641"/>
        <v>1</v>
      </c>
      <c r="AP302" s="27">
        <f t="shared" si="641"/>
        <v>1</v>
      </c>
      <c r="AQ302" s="27">
        <f t="shared" si="641"/>
        <v>1</v>
      </c>
      <c r="AR302" s="27">
        <f t="shared" si="641"/>
        <v>1</v>
      </c>
      <c r="AS302" s="27">
        <f t="shared" si="641"/>
        <v>1</v>
      </c>
      <c r="AT302" s="27">
        <f t="shared" si="641"/>
        <v>1</v>
      </c>
      <c r="AU302" s="27">
        <f t="shared" si="641"/>
        <v>1</v>
      </c>
      <c r="AV302" s="27">
        <f t="shared" si="641"/>
        <v>1</v>
      </c>
      <c r="AW302" s="27">
        <f t="shared" si="641"/>
        <v>1</v>
      </c>
      <c r="AX302" s="27">
        <f t="shared" si="641"/>
        <v>1</v>
      </c>
      <c r="AY302" s="27">
        <f t="shared" si="641"/>
        <v>1</v>
      </c>
      <c r="AZ302" s="27">
        <f t="shared" si="641"/>
        <v>1</v>
      </c>
      <c r="BA302" s="27">
        <f t="shared" si="641"/>
        <v>1</v>
      </c>
      <c r="BB302" s="27">
        <f t="shared" si="641"/>
        <v>1</v>
      </c>
      <c r="BC302" s="27">
        <f t="shared" si="641"/>
        <v>1</v>
      </c>
      <c r="BD302" s="27">
        <f t="shared" si="641"/>
        <v>1</v>
      </c>
      <c r="BE302" s="27">
        <f t="shared" si="641"/>
        <v>1</v>
      </c>
      <c r="BF302" s="27">
        <f t="shared" si="641"/>
        <v>1</v>
      </c>
      <c r="BG302" s="27">
        <f t="shared" si="641"/>
        <v>1</v>
      </c>
      <c r="BH302" s="27">
        <f t="shared" si="641"/>
        <v>1</v>
      </c>
      <c r="BI302" s="27">
        <f t="shared" si="641"/>
        <v>1</v>
      </c>
      <c r="BJ302" s="27">
        <f t="shared" si="641"/>
        <v>1</v>
      </c>
      <c r="BK302" s="27">
        <f t="shared" si="641"/>
        <v>1</v>
      </c>
      <c r="BL302" s="27">
        <f t="shared" si="641"/>
        <v>1</v>
      </c>
      <c r="BM302" s="27">
        <f t="shared" si="641"/>
        <v>1</v>
      </c>
      <c r="BN302" s="27">
        <f t="shared" si="641"/>
        <v>1</v>
      </c>
      <c r="BO302" s="27">
        <f t="shared" si="641"/>
        <v>1</v>
      </c>
      <c r="BP302" s="27">
        <f t="shared" si="641"/>
        <v>1</v>
      </c>
      <c r="BQ302" s="27">
        <f t="shared" si="641"/>
        <v>1</v>
      </c>
      <c r="BR302" s="27">
        <f t="shared" si="641"/>
        <v>1</v>
      </c>
      <c r="BS302" s="27">
        <f t="shared" si="641"/>
        <v>1</v>
      </c>
      <c r="BT302" s="27">
        <f t="shared" si="641"/>
        <v>1</v>
      </c>
      <c r="BU302" s="27">
        <f t="shared" si="641"/>
        <v>1</v>
      </c>
      <c r="BV302" s="27">
        <f>MAX(0,(MIN($F302,BV$5)-MAX($E302,BV$4)+1)/BV$8)+((($E302-$F302+1)/BV$8)*($E302&gt;BV$4)*($F302&lt;BV$5))</f>
        <v>1</v>
      </c>
      <c r="BW302" s="27">
        <f t="shared" si="642"/>
        <v>1</v>
      </c>
      <c r="BX302" s="27">
        <f t="shared" si="642"/>
        <v>1</v>
      </c>
      <c r="BY302" s="27">
        <f t="shared" si="642"/>
        <v>1</v>
      </c>
      <c r="BZ302" s="27">
        <f t="shared" si="642"/>
        <v>1</v>
      </c>
      <c r="CA302" s="27">
        <f t="shared" si="642"/>
        <v>1</v>
      </c>
      <c r="CB302" s="27">
        <f t="shared" si="642"/>
        <v>1</v>
      </c>
      <c r="CC302" s="27">
        <f t="shared" si="642"/>
        <v>1</v>
      </c>
      <c r="CD302" s="27">
        <f t="shared" si="642"/>
        <v>1</v>
      </c>
      <c r="CE302" s="27">
        <f t="shared" si="642"/>
        <v>1</v>
      </c>
      <c r="CF302" s="27">
        <f t="shared" si="642"/>
        <v>1</v>
      </c>
      <c r="CG302" s="27">
        <f t="shared" si="642"/>
        <v>1</v>
      </c>
      <c r="CH302" s="27">
        <f t="shared" si="642"/>
        <v>1</v>
      </c>
      <c r="CI302" s="27">
        <f t="shared" si="642"/>
        <v>1</v>
      </c>
      <c r="CJ302" s="27">
        <f t="shared" si="642"/>
        <v>1</v>
      </c>
      <c r="CK302" s="27">
        <f t="shared" si="642"/>
        <v>1</v>
      </c>
      <c r="CL302" s="27">
        <f t="shared" si="642"/>
        <v>1</v>
      </c>
      <c r="CM302" s="27">
        <f t="shared" si="642"/>
        <v>1</v>
      </c>
      <c r="CN302" s="27">
        <f t="shared" si="642"/>
        <v>1</v>
      </c>
      <c r="CO302" s="27">
        <f t="shared" si="642"/>
        <v>1</v>
      </c>
      <c r="CP302" s="27">
        <f t="shared" si="642"/>
        <v>1</v>
      </c>
      <c r="CQ302" s="27">
        <f t="shared" si="642"/>
        <v>1</v>
      </c>
      <c r="CR302" s="27">
        <f t="shared" si="642"/>
        <v>1</v>
      </c>
      <c r="CS302" s="27">
        <f t="shared" si="642"/>
        <v>1</v>
      </c>
      <c r="CT302" s="27">
        <f t="shared" si="642"/>
        <v>1</v>
      </c>
      <c r="CU302" s="27">
        <f t="shared" si="642"/>
        <v>1</v>
      </c>
      <c r="CV302" s="27">
        <f t="shared" si="642"/>
        <v>1</v>
      </c>
      <c r="CW302" s="27">
        <f t="shared" si="642"/>
        <v>1</v>
      </c>
      <c r="CX302" s="27">
        <f t="shared" si="642"/>
        <v>1</v>
      </c>
      <c r="CY302" s="27">
        <f t="shared" si="642"/>
        <v>1</v>
      </c>
      <c r="CZ302" s="27">
        <f t="shared" si="642"/>
        <v>1</v>
      </c>
      <c r="DA302" s="27">
        <f t="shared" si="642"/>
        <v>1</v>
      </c>
      <c r="DB302" s="27">
        <f t="shared" si="642"/>
        <v>1</v>
      </c>
      <c r="DC302" s="27">
        <f t="shared" si="642"/>
        <v>1</v>
      </c>
      <c r="DD302" s="27">
        <f t="shared" si="642"/>
        <v>1</v>
      </c>
      <c r="DE302" s="27">
        <f t="shared" si="642"/>
        <v>1</v>
      </c>
      <c r="DF302" s="27">
        <f t="shared" si="642"/>
        <v>1</v>
      </c>
      <c r="DG302" s="27">
        <f t="shared" si="642"/>
        <v>1</v>
      </c>
      <c r="DH302" s="27">
        <f t="shared" si="642"/>
        <v>1</v>
      </c>
      <c r="DI302" s="27">
        <f t="shared" si="642"/>
        <v>1</v>
      </c>
      <c r="DJ302" s="27">
        <f t="shared" si="642"/>
        <v>1</v>
      </c>
      <c r="DK302" s="27">
        <f t="shared" si="642"/>
        <v>1</v>
      </c>
      <c r="DL302" s="27">
        <f t="shared" si="642"/>
        <v>1</v>
      </c>
      <c r="DM302" s="27">
        <f t="shared" si="642"/>
        <v>1</v>
      </c>
      <c r="DN302" s="27">
        <f t="shared" si="642"/>
        <v>1</v>
      </c>
      <c r="DO302" s="27">
        <f t="shared" si="642"/>
        <v>1</v>
      </c>
      <c r="DP302" s="27">
        <f t="shared" si="642"/>
        <v>1</v>
      </c>
      <c r="DQ302" s="27">
        <f t="shared" si="642"/>
        <v>1</v>
      </c>
      <c r="DR302" s="27">
        <f t="shared" si="642"/>
        <v>1</v>
      </c>
      <c r="DS302" s="27">
        <f t="shared" si="642"/>
        <v>1</v>
      </c>
      <c r="DT302" s="27">
        <f t="shared" si="642"/>
        <v>1</v>
      </c>
      <c r="DU302" s="27">
        <f t="shared" si="642"/>
        <v>1</v>
      </c>
      <c r="DV302" s="27">
        <f t="shared" si="642"/>
        <v>1</v>
      </c>
      <c r="DW302" s="27">
        <f t="shared" si="642"/>
        <v>1</v>
      </c>
      <c r="DX302" s="27">
        <f t="shared" si="642"/>
        <v>1</v>
      </c>
      <c r="DY302" s="27">
        <f t="shared" si="642"/>
        <v>1</v>
      </c>
      <c r="DZ302" s="27">
        <f t="shared" si="642"/>
        <v>1</v>
      </c>
      <c r="EA302" s="27">
        <f t="shared" si="642"/>
        <v>1</v>
      </c>
      <c r="EB302" s="27">
        <f t="shared" si="642"/>
        <v>1</v>
      </c>
      <c r="EC302" s="27">
        <f t="shared" si="642"/>
        <v>1</v>
      </c>
      <c r="ED302" s="27">
        <f t="shared" si="642"/>
        <v>1</v>
      </c>
      <c r="EE302" s="27">
        <f t="shared" si="642"/>
        <v>1</v>
      </c>
      <c r="EF302" s="27">
        <f t="shared" si="642"/>
        <v>1</v>
      </c>
      <c r="EG302" s="27">
        <f t="shared" si="642"/>
        <v>1</v>
      </c>
      <c r="EH302" s="27">
        <f>MAX(0,(MIN($F302,EH$5)-MAX($E302,EH$4)+1)/EH$8)+((($E302-$F302+1)/EH$8)*($E302&gt;EH$4)*($F302&lt;EH$5))</f>
        <v>1</v>
      </c>
      <c r="EI302" s="27">
        <f t="shared" si="643"/>
        <v>1</v>
      </c>
      <c r="EJ302" s="27">
        <f t="shared" si="643"/>
        <v>1</v>
      </c>
      <c r="EK302" s="27">
        <f t="shared" si="643"/>
        <v>1</v>
      </c>
      <c r="EL302" s="27">
        <f t="shared" si="643"/>
        <v>1</v>
      </c>
      <c r="EM302" s="27">
        <f t="shared" si="643"/>
        <v>1</v>
      </c>
      <c r="EN302" s="27">
        <f t="shared" si="643"/>
        <v>1</v>
      </c>
      <c r="EO302" s="27">
        <f t="shared" si="643"/>
        <v>1</v>
      </c>
      <c r="EP302" s="27">
        <f t="shared" si="643"/>
        <v>1</v>
      </c>
      <c r="EQ302" s="27">
        <f t="shared" si="643"/>
        <v>1</v>
      </c>
      <c r="ER302" s="27">
        <f t="shared" si="643"/>
        <v>1</v>
      </c>
      <c r="ES302" s="27">
        <f t="shared" si="643"/>
        <v>1</v>
      </c>
      <c r="ET302" s="27">
        <f t="shared" si="643"/>
        <v>1</v>
      </c>
      <c r="EU302" s="27">
        <f t="shared" si="643"/>
        <v>1</v>
      </c>
      <c r="EV302" s="27">
        <f t="shared" si="643"/>
        <v>1</v>
      </c>
      <c r="EW302" s="27">
        <f t="shared" si="643"/>
        <v>1</v>
      </c>
      <c r="EX302" s="27">
        <f t="shared" si="643"/>
        <v>1</v>
      </c>
      <c r="EY302" s="27">
        <f t="shared" si="643"/>
        <v>1</v>
      </c>
      <c r="EZ302" s="27">
        <f t="shared" si="643"/>
        <v>1</v>
      </c>
      <c r="FA302" s="27">
        <f t="shared" si="643"/>
        <v>1</v>
      </c>
      <c r="FB302" s="27">
        <f t="shared" si="643"/>
        <v>1</v>
      </c>
      <c r="FC302" s="27">
        <f t="shared" si="643"/>
        <v>1</v>
      </c>
      <c r="FD302" s="27">
        <f t="shared" si="643"/>
        <v>1</v>
      </c>
      <c r="FE302" s="27">
        <f t="shared" si="643"/>
        <v>1</v>
      </c>
      <c r="FF302" s="27">
        <f t="shared" si="643"/>
        <v>1</v>
      </c>
      <c r="FG302" s="27">
        <f t="shared" si="643"/>
        <v>1</v>
      </c>
      <c r="FH302" s="27">
        <f t="shared" si="643"/>
        <v>1</v>
      </c>
      <c r="FI302" s="27">
        <f t="shared" si="643"/>
        <v>1</v>
      </c>
      <c r="FJ302" s="27">
        <f t="shared" si="643"/>
        <v>1</v>
      </c>
      <c r="FK302" s="27">
        <f t="shared" si="643"/>
        <v>1</v>
      </c>
      <c r="FL302" s="27">
        <f t="shared" si="643"/>
        <v>0</v>
      </c>
      <c r="FM302" s="27">
        <f t="shared" si="643"/>
        <v>0</v>
      </c>
      <c r="FN302" s="27">
        <f t="shared" si="643"/>
        <v>0</v>
      </c>
      <c r="FO302" s="27">
        <f t="shared" si="643"/>
        <v>0</v>
      </c>
      <c r="FP302" s="27">
        <f t="shared" si="643"/>
        <v>0</v>
      </c>
      <c r="FQ302" s="27">
        <f t="shared" si="643"/>
        <v>0</v>
      </c>
      <c r="FR302" s="27">
        <f t="shared" si="643"/>
        <v>0</v>
      </c>
    </row>
    <row r="303" spans="3:174">
      <c r="C303" t="str">
        <f>Assumptions!D48</f>
        <v>WTG 13</v>
      </c>
      <c r="D303"/>
      <c r="E303" s="134" cm="1">
        <f t="array" ref="E303">INDEX(Assumptions!$G$48:$H$48,$A$1)</f>
        <v>46569</v>
      </c>
      <c r="F303" s="134" cm="1">
        <f t="array" ref="F303">INDEX(Assumptions!$G65:$H65,$A$1)</f>
        <v>59352</v>
      </c>
      <c r="J303" s="27">
        <f t="shared" si="634"/>
        <v>0</v>
      </c>
      <c r="K303" s="27">
        <f t="shared" ref="K303:BV305" si="644">MAX(0,(MIN($F303,K$5)-MAX($E303,K$4)+1)/K$8)+((($E303-$F303+1)/K$8)*($E303&gt;K$4)*($F303&lt;K$5))</f>
        <v>0</v>
      </c>
      <c r="L303" s="27">
        <f t="shared" si="644"/>
        <v>0</v>
      </c>
      <c r="M303" s="27">
        <f t="shared" si="644"/>
        <v>0</v>
      </c>
      <c r="N303" s="27">
        <f t="shared" si="644"/>
        <v>0</v>
      </c>
      <c r="O303" s="27">
        <f t="shared" si="644"/>
        <v>0</v>
      </c>
      <c r="P303" s="27">
        <f t="shared" si="644"/>
        <v>0</v>
      </c>
      <c r="Q303" s="27">
        <f t="shared" si="644"/>
        <v>0</v>
      </c>
      <c r="R303" s="27">
        <f t="shared" si="644"/>
        <v>0</v>
      </c>
      <c r="S303" s="27">
        <f t="shared" si="644"/>
        <v>0</v>
      </c>
      <c r="T303" s="27">
        <f t="shared" si="644"/>
        <v>0</v>
      </c>
      <c r="U303" s="27">
        <f t="shared" si="644"/>
        <v>0</v>
      </c>
      <c r="V303" s="27">
        <f t="shared" si="644"/>
        <v>0</v>
      </c>
      <c r="W303" s="27">
        <f t="shared" si="644"/>
        <v>0</v>
      </c>
      <c r="X303" s="27">
        <f t="shared" si="644"/>
        <v>0</v>
      </c>
      <c r="Y303" s="27">
        <f t="shared" si="644"/>
        <v>0</v>
      </c>
      <c r="Z303" s="27">
        <f t="shared" si="644"/>
        <v>0</v>
      </c>
      <c r="AA303" s="27">
        <f t="shared" si="644"/>
        <v>0</v>
      </c>
      <c r="AB303" s="27">
        <f t="shared" si="644"/>
        <v>1</v>
      </c>
      <c r="AC303" s="27">
        <f t="shared" si="644"/>
        <v>1</v>
      </c>
      <c r="AD303" s="27">
        <f t="shared" si="644"/>
        <v>1</v>
      </c>
      <c r="AE303" s="27">
        <f t="shared" si="644"/>
        <v>1</v>
      </c>
      <c r="AF303" s="27">
        <f t="shared" si="644"/>
        <v>1</v>
      </c>
      <c r="AG303" s="27">
        <f t="shared" si="644"/>
        <v>1</v>
      </c>
      <c r="AH303" s="27">
        <f t="shared" si="644"/>
        <v>1</v>
      </c>
      <c r="AI303" s="27">
        <f t="shared" si="644"/>
        <v>1</v>
      </c>
      <c r="AJ303" s="27">
        <f t="shared" si="644"/>
        <v>1</v>
      </c>
      <c r="AK303" s="27">
        <f t="shared" si="644"/>
        <v>1</v>
      </c>
      <c r="AL303" s="27">
        <f t="shared" si="644"/>
        <v>1</v>
      </c>
      <c r="AM303" s="27">
        <f t="shared" si="644"/>
        <v>1</v>
      </c>
      <c r="AN303" s="27">
        <f t="shared" si="644"/>
        <v>1</v>
      </c>
      <c r="AO303" s="27">
        <f t="shared" si="644"/>
        <v>1</v>
      </c>
      <c r="AP303" s="27">
        <f t="shared" si="644"/>
        <v>1</v>
      </c>
      <c r="AQ303" s="27">
        <f t="shared" si="644"/>
        <v>1</v>
      </c>
      <c r="AR303" s="27">
        <f t="shared" si="644"/>
        <v>1</v>
      </c>
      <c r="AS303" s="27">
        <f t="shared" si="644"/>
        <v>1</v>
      </c>
      <c r="AT303" s="27">
        <f t="shared" si="644"/>
        <v>1</v>
      </c>
      <c r="AU303" s="27">
        <f t="shared" si="644"/>
        <v>1</v>
      </c>
      <c r="AV303" s="27">
        <f t="shared" si="644"/>
        <v>1</v>
      </c>
      <c r="AW303" s="27">
        <f t="shared" si="644"/>
        <v>1</v>
      </c>
      <c r="AX303" s="27">
        <f t="shared" si="644"/>
        <v>1</v>
      </c>
      <c r="AY303" s="27">
        <f t="shared" si="644"/>
        <v>1</v>
      </c>
      <c r="AZ303" s="27">
        <f t="shared" si="644"/>
        <v>1</v>
      </c>
      <c r="BA303" s="27">
        <f t="shared" si="644"/>
        <v>1</v>
      </c>
      <c r="BB303" s="27">
        <f t="shared" si="644"/>
        <v>1</v>
      </c>
      <c r="BC303" s="27">
        <f t="shared" si="644"/>
        <v>1</v>
      </c>
      <c r="BD303" s="27">
        <f t="shared" si="644"/>
        <v>1</v>
      </c>
      <c r="BE303" s="27">
        <f t="shared" si="644"/>
        <v>1</v>
      </c>
      <c r="BF303" s="27">
        <f t="shared" si="644"/>
        <v>1</v>
      </c>
      <c r="BG303" s="27">
        <f t="shared" si="644"/>
        <v>1</v>
      </c>
      <c r="BH303" s="27">
        <f t="shared" si="644"/>
        <v>1</v>
      </c>
      <c r="BI303" s="27">
        <f t="shared" si="644"/>
        <v>1</v>
      </c>
      <c r="BJ303" s="27">
        <f t="shared" si="644"/>
        <v>1</v>
      </c>
      <c r="BK303" s="27">
        <f t="shared" si="644"/>
        <v>1</v>
      </c>
      <c r="BL303" s="27">
        <f t="shared" si="644"/>
        <v>1</v>
      </c>
      <c r="BM303" s="27">
        <f t="shared" si="644"/>
        <v>1</v>
      </c>
      <c r="BN303" s="27">
        <f t="shared" si="644"/>
        <v>1</v>
      </c>
      <c r="BO303" s="27">
        <f t="shared" si="644"/>
        <v>1</v>
      </c>
      <c r="BP303" s="27">
        <f t="shared" si="644"/>
        <v>1</v>
      </c>
      <c r="BQ303" s="27">
        <f t="shared" si="644"/>
        <v>1</v>
      </c>
      <c r="BR303" s="27">
        <f t="shared" si="644"/>
        <v>1</v>
      </c>
      <c r="BS303" s="27">
        <f t="shared" si="644"/>
        <v>1</v>
      </c>
      <c r="BT303" s="27">
        <f t="shared" si="644"/>
        <v>1</v>
      </c>
      <c r="BU303" s="27">
        <f t="shared" si="644"/>
        <v>1</v>
      </c>
      <c r="BV303" s="27">
        <f t="shared" si="644"/>
        <v>1</v>
      </c>
      <c r="BW303" s="27">
        <f t="shared" ref="BW303:EH305" si="645">MAX(0,(MIN($F303,BW$5)-MAX($E303,BW$4)+1)/BW$8)+((($E303-$F303+1)/BW$8)*($E303&gt;BW$4)*($F303&lt;BW$5))</f>
        <v>1</v>
      </c>
      <c r="BX303" s="27">
        <f t="shared" si="645"/>
        <v>1</v>
      </c>
      <c r="BY303" s="27">
        <f t="shared" si="645"/>
        <v>1</v>
      </c>
      <c r="BZ303" s="27">
        <f t="shared" si="645"/>
        <v>1</v>
      </c>
      <c r="CA303" s="27">
        <f t="shared" si="645"/>
        <v>1</v>
      </c>
      <c r="CB303" s="27">
        <f t="shared" si="645"/>
        <v>1</v>
      </c>
      <c r="CC303" s="27">
        <f t="shared" si="645"/>
        <v>1</v>
      </c>
      <c r="CD303" s="27">
        <f t="shared" si="645"/>
        <v>1</v>
      </c>
      <c r="CE303" s="27">
        <f t="shared" si="645"/>
        <v>1</v>
      </c>
      <c r="CF303" s="27">
        <f t="shared" si="645"/>
        <v>1</v>
      </c>
      <c r="CG303" s="27">
        <f t="shared" si="645"/>
        <v>1</v>
      </c>
      <c r="CH303" s="27">
        <f t="shared" si="645"/>
        <v>1</v>
      </c>
      <c r="CI303" s="27">
        <f t="shared" si="645"/>
        <v>1</v>
      </c>
      <c r="CJ303" s="27">
        <f t="shared" si="645"/>
        <v>1</v>
      </c>
      <c r="CK303" s="27">
        <f t="shared" si="645"/>
        <v>1</v>
      </c>
      <c r="CL303" s="27">
        <f t="shared" si="645"/>
        <v>1</v>
      </c>
      <c r="CM303" s="27">
        <f t="shared" si="645"/>
        <v>1</v>
      </c>
      <c r="CN303" s="27">
        <f t="shared" si="645"/>
        <v>1</v>
      </c>
      <c r="CO303" s="27">
        <f t="shared" si="645"/>
        <v>1</v>
      </c>
      <c r="CP303" s="27">
        <f t="shared" si="645"/>
        <v>1</v>
      </c>
      <c r="CQ303" s="27">
        <f t="shared" si="645"/>
        <v>1</v>
      </c>
      <c r="CR303" s="27">
        <f t="shared" si="645"/>
        <v>1</v>
      </c>
      <c r="CS303" s="27">
        <f t="shared" si="645"/>
        <v>1</v>
      </c>
      <c r="CT303" s="27">
        <f t="shared" si="645"/>
        <v>1</v>
      </c>
      <c r="CU303" s="27">
        <f t="shared" si="645"/>
        <v>1</v>
      </c>
      <c r="CV303" s="27">
        <f t="shared" si="645"/>
        <v>1</v>
      </c>
      <c r="CW303" s="27">
        <f t="shared" si="645"/>
        <v>1</v>
      </c>
      <c r="CX303" s="27">
        <f t="shared" si="645"/>
        <v>1</v>
      </c>
      <c r="CY303" s="27">
        <f t="shared" si="645"/>
        <v>1</v>
      </c>
      <c r="CZ303" s="27">
        <f t="shared" si="645"/>
        <v>1</v>
      </c>
      <c r="DA303" s="27">
        <f t="shared" si="645"/>
        <v>1</v>
      </c>
      <c r="DB303" s="27">
        <f t="shared" si="645"/>
        <v>1</v>
      </c>
      <c r="DC303" s="27">
        <f t="shared" si="645"/>
        <v>1</v>
      </c>
      <c r="DD303" s="27">
        <f t="shared" si="645"/>
        <v>1</v>
      </c>
      <c r="DE303" s="27">
        <f t="shared" si="645"/>
        <v>1</v>
      </c>
      <c r="DF303" s="27">
        <f t="shared" si="645"/>
        <v>1</v>
      </c>
      <c r="DG303" s="27">
        <f t="shared" si="645"/>
        <v>1</v>
      </c>
      <c r="DH303" s="27">
        <f t="shared" si="645"/>
        <v>1</v>
      </c>
      <c r="DI303" s="27">
        <f t="shared" si="645"/>
        <v>1</v>
      </c>
      <c r="DJ303" s="27">
        <f t="shared" si="645"/>
        <v>1</v>
      </c>
      <c r="DK303" s="27">
        <f t="shared" si="645"/>
        <v>1</v>
      </c>
      <c r="DL303" s="27">
        <f t="shared" si="645"/>
        <v>1</v>
      </c>
      <c r="DM303" s="27">
        <f t="shared" si="645"/>
        <v>1</v>
      </c>
      <c r="DN303" s="27">
        <f t="shared" si="645"/>
        <v>1</v>
      </c>
      <c r="DO303" s="27">
        <f t="shared" si="645"/>
        <v>1</v>
      </c>
      <c r="DP303" s="27">
        <f t="shared" si="645"/>
        <v>1</v>
      </c>
      <c r="DQ303" s="27">
        <f t="shared" si="645"/>
        <v>1</v>
      </c>
      <c r="DR303" s="27">
        <f t="shared" si="645"/>
        <v>1</v>
      </c>
      <c r="DS303" s="27">
        <f t="shared" si="645"/>
        <v>1</v>
      </c>
      <c r="DT303" s="27">
        <f t="shared" si="645"/>
        <v>1</v>
      </c>
      <c r="DU303" s="27">
        <f t="shared" si="645"/>
        <v>1</v>
      </c>
      <c r="DV303" s="27">
        <f t="shared" si="645"/>
        <v>1</v>
      </c>
      <c r="DW303" s="27">
        <f t="shared" si="645"/>
        <v>1</v>
      </c>
      <c r="DX303" s="27">
        <f t="shared" si="645"/>
        <v>1</v>
      </c>
      <c r="DY303" s="27">
        <f t="shared" si="645"/>
        <v>1</v>
      </c>
      <c r="DZ303" s="27">
        <f t="shared" si="645"/>
        <v>1</v>
      </c>
      <c r="EA303" s="27">
        <f t="shared" si="645"/>
        <v>1</v>
      </c>
      <c r="EB303" s="27">
        <f t="shared" si="645"/>
        <v>1</v>
      </c>
      <c r="EC303" s="27">
        <f t="shared" si="645"/>
        <v>1</v>
      </c>
      <c r="ED303" s="27">
        <f t="shared" si="645"/>
        <v>1</v>
      </c>
      <c r="EE303" s="27">
        <f t="shared" si="645"/>
        <v>1</v>
      </c>
      <c r="EF303" s="27">
        <f t="shared" si="645"/>
        <v>1</v>
      </c>
      <c r="EG303" s="27">
        <f t="shared" si="645"/>
        <v>1</v>
      </c>
      <c r="EH303" s="27">
        <f t="shared" si="645"/>
        <v>1</v>
      </c>
      <c r="EI303" s="27">
        <f t="shared" si="643"/>
        <v>1</v>
      </c>
      <c r="EJ303" s="27">
        <f t="shared" si="643"/>
        <v>1</v>
      </c>
      <c r="EK303" s="27">
        <f t="shared" si="643"/>
        <v>1</v>
      </c>
      <c r="EL303" s="27">
        <f t="shared" si="643"/>
        <v>1</v>
      </c>
      <c r="EM303" s="27">
        <f t="shared" si="643"/>
        <v>1</v>
      </c>
      <c r="EN303" s="27">
        <f t="shared" si="643"/>
        <v>1</v>
      </c>
      <c r="EO303" s="27">
        <f t="shared" si="643"/>
        <v>1</v>
      </c>
      <c r="EP303" s="27">
        <f t="shared" si="643"/>
        <v>1</v>
      </c>
      <c r="EQ303" s="27">
        <f t="shared" si="643"/>
        <v>1</v>
      </c>
      <c r="ER303" s="27">
        <f t="shared" si="643"/>
        <v>1</v>
      </c>
      <c r="ES303" s="27">
        <f t="shared" si="643"/>
        <v>1</v>
      </c>
      <c r="ET303" s="27">
        <f t="shared" si="643"/>
        <v>1</v>
      </c>
      <c r="EU303" s="27">
        <f t="shared" si="643"/>
        <v>1</v>
      </c>
      <c r="EV303" s="27">
        <f t="shared" si="643"/>
        <v>1</v>
      </c>
      <c r="EW303" s="27">
        <f t="shared" si="643"/>
        <v>1</v>
      </c>
      <c r="EX303" s="27">
        <f t="shared" si="643"/>
        <v>1</v>
      </c>
      <c r="EY303" s="27">
        <f t="shared" si="643"/>
        <v>1</v>
      </c>
      <c r="EZ303" s="27">
        <f t="shared" si="643"/>
        <v>1</v>
      </c>
      <c r="FA303" s="27">
        <f t="shared" si="643"/>
        <v>1</v>
      </c>
      <c r="FB303" s="27">
        <f t="shared" si="643"/>
        <v>1</v>
      </c>
      <c r="FC303" s="27">
        <f t="shared" si="643"/>
        <v>1</v>
      </c>
      <c r="FD303" s="27">
        <f t="shared" si="643"/>
        <v>1</v>
      </c>
      <c r="FE303" s="27">
        <f t="shared" si="643"/>
        <v>1</v>
      </c>
      <c r="FF303" s="27">
        <f t="shared" si="643"/>
        <v>1</v>
      </c>
      <c r="FG303" s="27">
        <f t="shared" si="643"/>
        <v>1</v>
      </c>
      <c r="FH303" s="27">
        <f t="shared" si="643"/>
        <v>1</v>
      </c>
      <c r="FI303" s="27">
        <f t="shared" si="643"/>
        <v>1</v>
      </c>
      <c r="FJ303" s="27">
        <f t="shared" si="643"/>
        <v>1</v>
      </c>
      <c r="FK303" s="27">
        <f t="shared" si="643"/>
        <v>1</v>
      </c>
      <c r="FL303" s="27">
        <f t="shared" si="643"/>
        <v>0</v>
      </c>
      <c r="FM303" s="27">
        <f t="shared" si="643"/>
        <v>0</v>
      </c>
      <c r="FN303" s="27">
        <f t="shared" si="643"/>
        <v>0</v>
      </c>
      <c r="FO303" s="27">
        <f t="shared" si="643"/>
        <v>0</v>
      </c>
      <c r="FP303" s="27">
        <f t="shared" si="643"/>
        <v>0</v>
      </c>
      <c r="FQ303" s="27">
        <f t="shared" si="643"/>
        <v>0</v>
      </c>
      <c r="FR303" s="27">
        <f t="shared" si="643"/>
        <v>0</v>
      </c>
    </row>
    <row r="304" spans="3:174">
      <c r="C304" t="str">
        <f>Assumptions!D49</f>
        <v>WTG 14</v>
      </c>
      <c r="D304"/>
      <c r="E304" s="134" cm="1">
        <f t="array" ref="E304">INDEX(Assumptions!$G$49:$H$49,$A$1)</f>
        <v>46569</v>
      </c>
      <c r="F304" s="134" cm="1">
        <f t="array" ref="F304">INDEX(Assumptions!$G66:$H66,$A$1)</f>
        <v>59352</v>
      </c>
      <c r="J304" s="27">
        <f t="shared" si="634"/>
        <v>0</v>
      </c>
      <c r="K304" s="27">
        <f t="shared" si="644"/>
        <v>0</v>
      </c>
      <c r="L304" s="27">
        <f t="shared" si="644"/>
        <v>0</v>
      </c>
      <c r="M304" s="27">
        <f t="shared" si="644"/>
        <v>0</v>
      </c>
      <c r="N304" s="27">
        <f t="shared" si="644"/>
        <v>0</v>
      </c>
      <c r="O304" s="27">
        <f t="shared" si="644"/>
        <v>0</v>
      </c>
      <c r="P304" s="27">
        <f t="shared" si="644"/>
        <v>0</v>
      </c>
      <c r="Q304" s="27">
        <f t="shared" si="644"/>
        <v>0</v>
      </c>
      <c r="R304" s="27">
        <f t="shared" si="644"/>
        <v>0</v>
      </c>
      <c r="S304" s="27">
        <f t="shared" si="644"/>
        <v>0</v>
      </c>
      <c r="T304" s="27">
        <f t="shared" si="644"/>
        <v>0</v>
      </c>
      <c r="U304" s="27">
        <f t="shared" si="644"/>
        <v>0</v>
      </c>
      <c r="V304" s="27">
        <f t="shared" si="644"/>
        <v>0</v>
      </c>
      <c r="W304" s="27">
        <f t="shared" si="644"/>
        <v>0</v>
      </c>
      <c r="X304" s="27">
        <f t="shared" si="644"/>
        <v>0</v>
      </c>
      <c r="Y304" s="27">
        <f t="shared" si="644"/>
        <v>0</v>
      </c>
      <c r="Z304" s="27">
        <f t="shared" si="644"/>
        <v>0</v>
      </c>
      <c r="AA304" s="27">
        <f t="shared" si="644"/>
        <v>0</v>
      </c>
      <c r="AB304" s="27">
        <f t="shared" si="644"/>
        <v>1</v>
      </c>
      <c r="AC304" s="27">
        <f t="shared" si="644"/>
        <v>1</v>
      </c>
      <c r="AD304" s="27">
        <f t="shared" si="644"/>
        <v>1</v>
      </c>
      <c r="AE304" s="27">
        <f t="shared" si="644"/>
        <v>1</v>
      </c>
      <c r="AF304" s="27">
        <f t="shared" si="644"/>
        <v>1</v>
      </c>
      <c r="AG304" s="27">
        <f t="shared" si="644"/>
        <v>1</v>
      </c>
      <c r="AH304" s="27">
        <f t="shared" si="644"/>
        <v>1</v>
      </c>
      <c r="AI304" s="27">
        <f t="shared" si="644"/>
        <v>1</v>
      </c>
      <c r="AJ304" s="27">
        <f t="shared" si="644"/>
        <v>1</v>
      </c>
      <c r="AK304" s="27">
        <f t="shared" si="644"/>
        <v>1</v>
      </c>
      <c r="AL304" s="27">
        <f t="shared" si="644"/>
        <v>1</v>
      </c>
      <c r="AM304" s="27">
        <f t="shared" si="644"/>
        <v>1</v>
      </c>
      <c r="AN304" s="27">
        <f t="shared" si="644"/>
        <v>1</v>
      </c>
      <c r="AO304" s="27">
        <f t="shared" si="644"/>
        <v>1</v>
      </c>
      <c r="AP304" s="27">
        <f t="shared" si="644"/>
        <v>1</v>
      </c>
      <c r="AQ304" s="27">
        <f t="shared" si="644"/>
        <v>1</v>
      </c>
      <c r="AR304" s="27">
        <f t="shared" si="644"/>
        <v>1</v>
      </c>
      <c r="AS304" s="27">
        <f t="shared" si="644"/>
        <v>1</v>
      </c>
      <c r="AT304" s="27">
        <f t="shared" si="644"/>
        <v>1</v>
      </c>
      <c r="AU304" s="27">
        <f t="shared" si="644"/>
        <v>1</v>
      </c>
      <c r="AV304" s="27">
        <f t="shared" si="644"/>
        <v>1</v>
      </c>
      <c r="AW304" s="27">
        <f t="shared" si="644"/>
        <v>1</v>
      </c>
      <c r="AX304" s="27">
        <f t="shared" si="644"/>
        <v>1</v>
      </c>
      <c r="AY304" s="27">
        <f t="shared" si="644"/>
        <v>1</v>
      </c>
      <c r="AZ304" s="27">
        <f t="shared" si="644"/>
        <v>1</v>
      </c>
      <c r="BA304" s="27">
        <f t="shared" si="644"/>
        <v>1</v>
      </c>
      <c r="BB304" s="27">
        <f t="shared" si="644"/>
        <v>1</v>
      </c>
      <c r="BC304" s="27">
        <f t="shared" si="644"/>
        <v>1</v>
      </c>
      <c r="BD304" s="27">
        <f t="shared" si="644"/>
        <v>1</v>
      </c>
      <c r="BE304" s="27">
        <f t="shared" si="644"/>
        <v>1</v>
      </c>
      <c r="BF304" s="27">
        <f t="shared" si="644"/>
        <v>1</v>
      </c>
      <c r="BG304" s="27">
        <f t="shared" si="644"/>
        <v>1</v>
      </c>
      <c r="BH304" s="27">
        <f t="shared" si="644"/>
        <v>1</v>
      </c>
      <c r="BI304" s="27">
        <f t="shared" si="644"/>
        <v>1</v>
      </c>
      <c r="BJ304" s="27">
        <f t="shared" si="644"/>
        <v>1</v>
      </c>
      <c r="BK304" s="27">
        <f t="shared" si="644"/>
        <v>1</v>
      </c>
      <c r="BL304" s="27">
        <f t="shared" si="644"/>
        <v>1</v>
      </c>
      <c r="BM304" s="27">
        <f t="shared" si="644"/>
        <v>1</v>
      </c>
      <c r="BN304" s="27">
        <f t="shared" si="644"/>
        <v>1</v>
      </c>
      <c r="BO304" s="27">
        <f t="shared" si="644"/>
        <v>1</v>
      </c>
      <c r="BP304" s="27">
        <f t="shared" si="644"/>
        <v>1</v>
      </c>
      <c r="BQ304" s="27">
        <f t="shared" si="644"/>
        <v>1</v>
      </c>
      <c r="BR304" s="27">
        <f t="shared" si="644"/>
        <v>1</v>
      </c>
      <c r="BS304" s="27">
        <f t="shared" si="644"/>
        <v>1</v>
      </c>
      <c r="BT304" s="27">
        <f t="shared" si="644"/>
        <v>1</v>
      </c>
      <c r="BU304" s="27">
        <f t="shared" si="644"/>
        <v>1</v>
      </c>
      <c r="BV304" s="27">
        <f t="shared" si="644"/>
        <v>1</v>
      </c>
      <c r="BW304" s="27">
        <f t="shared" si="645"/>
        <v>1</v>
      </c>
      <c r="BX304" s="27">
        <f t="shared" si="645"/>
        <v>1</v>
      </c>
      <c r="BY304" s="27">
        <f t="shared" si="645"/>
        <v>1</v>
      </c>
      <c r="BZ304" s="27">
        <f t="shared" si="645"/>
        <v>1</v>
      </c>
      <c r="CA304" s="27">
        <f t="shared" si="645"/>
        <v>1</v>
      </c>
      <c r="CB304" s="27">
        <f t="shared" si="645"/>
        <v>1</v>
      </c>
      <c r="CC304" s="27">
        <f t="shared" si="645"/>
        <v>1</v>
      </c>
      <c r="CD304" s="27">
        <f t="shared" si="645"/>
        <v>1</v>
      </c>
      <c r="CE304" s="27">
        <f t="shared" si="645"/>
        <v>1</v>
      </c>
      <c r="CF304" s="27">
        <f t="shared" si="645"/>
        <v>1</v>
      </c>
      <c r="CG304" s="27">
        <f t="shared" si="645"/>
        <v>1</v>
      </c>
      <c r="CH304" s="27">
        <f t="shared" si="645"/>
        <v>1</v>
      </c>
      <c r="CI304" s="27">
        <f t="shared" si="645"/>
        <v>1</v>
      </c>
      <c r="CJ304" s="27">
        <f t="shared" si="645"/>
        <v>1</v>
      </c>
      <c r="CK304" s="27">
        <f t="shared" si="645"/>
        <v>1</v>
      </c>
      <c r="CL304" s="27">
        <f t="shared" si="645"/>
        <v>1</v>
      </c>
      <c r="CM304" s="27">
        <f t="shared" si="645"/>
        <v>1</v>
      </c>
      <c r="CN304" s="27">
        <f t="shared" si="645"/>
        <v>1</v>
      </c>
      <c r="CO304" s="27">
        <f t="shared" si="645"/>
        <v>1</v>
      </c>
      <c r="CP304" s="27">
        <f t="shared" si="645"/>
        <v>1</v>
      </c>
      <c r="CQ304" s="27">
        <f t="shared" si="645"/>
        <v>1</v>
      </c>
      <c r="CR304" s="27">
        <f t="shared" si="645"/>
        <v>1</v>
      </c>
      <c r="CS304" s="27">
        <f t="shared" si="645"/>
        <v>1</v>
      </c>
      <c r="CT304" s="27">
        <f t="shared" si="645"/>
        <v>1</v>
      </c>
      <c r="CU304" s="27">
        <f t="shared" si="645"/>
        <v>1</v>
      </c>
      <c r="CV304" s="27">
        <f t="shared" si="645"/>
        <v>1</v>
      </c>
      <c r="CW304" s="27">
        <f t="shared" si="645"/>
        <v>1</v>
      </c>
      <c r="CX304" s="27">
        <f t="shared" si="645"/>
        <v>1</v>
      </c>
      <c r="CY304" s="27">
        <f t="shared" si="645"/>
        <v>1</v>
      </c>
      <c r="CZ304" s="27">
        <f t="shared" si="645"/>
        <v>1</v>
      </c>
      <c r="DA304" s="27">
        <f t="shared" si="645"/>
        <v>1</v>
      </c>
      <c r="DB304" s="27">
        <f t="shared" si="645"/>
        <v>1</v>
      </c>
      <c r="DC304" s="27">
        <f t="shared" si="645"/>
        <v>1</v>
      </c>
      <c r="DD304" s="27">
        <f t="shared" si="645"/>
        <v>1</v>
      </c>
      <c r="DE304" s="27">
        <f t="shared" si="645"/>
        <v>1</v>
      </c>
      <c r="DF304" s="27">
        <f t="shared" si="645"/>
        <v>1</v>
      </c>
      <c r="DG304" s="27">
        <f t="shared" si="645"/>
        <v>1</v>
      </c>
      <c r="DH304" s="27">
        <f t="shared" si="645"/>
        <v>1</v>
      </c>
      <c r="DI304" s="27">
        <f t="shared" si="645"/>
        <v>1</v>
      </c>
      <c r="DJ304" s="27">
        <f t="shared" si="645"/>
        <v>1</v>
      </c>
      <c r="DK304" s="27">
        <f t="shared" si="645"/>
        <v>1</v>
      </c>
      <c r="DL304" s="27">
        <f t="shared" si="645"/>
        <v>1</v>
      </c>
      <c r="DM304" s="27">
        <f t="shared" si="645"/>
        <v>1</v>
      </c>
      <c r="DN304" s="27">
        <f t="shared" si="645"/>
        <v>1</v>
      </c>
      <c r="DO304" s="27">
        <f t="shared" si="645"/>
        <v>1</v>
      </c>
      <c r="DP304" s="27">
        <f t="shared" si="645"/>
        <v>1</v>
      </c>
      <c r="DQ304" s="27">
        <f t="shared" si="645"/>
        <v>1</v>
      </c>
      <c r="DR304" s="27">
        <f t="shared" si="645"/>
        <v>1</v>
      </c>
      <c r="DS304" s="27">
        <f t="shared" si="645"/>
        <v>1</v>
      </c>
      <c r="DT304" s="27">
        <f t="shared" si="645"/>
        <v>1</v>
      </c>
      <c r="DU304" s="27">
        <f t="shared" si="645"/>
        <v>1</v>
      </c>
      <c r="DV304" s="27">
        <f t="shared" si="645"/>
        <v>1</v>
      </c>
      <c r="DW304" s="27">
        <f t="shared" si="645"/>
        <v>1</v>
      </c>
      <c r="DX304" s="27">
        <f t="shared" si="645"/>
        <v>1</v>
      </c>
      <c r="DY304" s="27">
        <f t="shared" si="645"/>
        <v>1</v>
      </c>
      <c r="DZ304" s="27">
        <f t="shared" si="645"/>
        <v>1</v>
      </c>
      <c r="EA304" s="27">
        <f t="shared" si="645"/>
        <v>1</v>
      </c>
      <c r="EB304" s="27">
        <f t="shared" si="645"/>
        <v>1</v>
      </c>
      <c r="EC304" s="27">
        <f t="shared" si="645"/>
        <v>1</v>
      </c>
      <c r="ED304" s="27">
        <f t="shared" si="645"/>
        <v>1</v>
      </c>
      <c r="EE304" s="27">
        <f t="shared" si="645"/>
        <v>1</v>
      </c>
      <c r="EF304" s="27">
        <f t="shared" si="645"/>
        <v>1</v>
      </c>
      <c r="EG304" s="27">
        <f t="shared" si="645"/>
        <v>1</v>
      </c>
      <c r="EH304" s="27">
        <f t="shared" si="645"/>
        <v>1</v>
      </c>
      <c r="EI304" s="27">
        <f t="shared" si="643"/>
        <v>1</v>
      </c>
      <c r="EJ304" s="27">
        <f t="shared" si="643"/>
        <v>1</v>
      </c>
      <c r="EK304" s="27">
        <f t="shared" si="643"/>
        <v>1</v>
      </c>
      <c r="EL304" s="27">
        <f t="shared" si="643"/>
        <v>1</v>
      </c>
      <c r="EM304" s="27">
        <f t="shared" si="643"/>
        <v>1</v>
      </c>
      <c r="EN304" s="27">
        <f t="shared" si="643"/>
        <v>1</v>
      </c>
      <c r="EO304" s="27">
        <f t="shared" si="643"/>
        <v>1</v>
      </c>
      <c r="EP304" s="27">
        <f t="shared" si="643"/>
        <v>1</v>
      </c>
      <c r="EQ304" s="27">
        <f t="shared" si="643"/>
        <v>1</v>
      </c>
      <c r="ER304" s="27">
        <f t="shared" si="643"/>
        <v>1</v>
      </c>
      <c r="ES304" s="27">
        <f t="shared" si="643"/>
        <v>1</v>
      </c>
      <c r="ET304" s="27">
        <f t="shared" si="643"/>
        <v>1</v>
      </c>
      <c r="EU304" s="27">
        <f t="shared" si="643"/>
        <v>1</v>
      </c>
      <c r="EV304" s="27">
        <f t="shared" si="643"/>
        <v>1</v>
      </c>
      <c r="EW304" s="27">
        <f t="shared" si="643"/>
        <v>1</v>
      </c>
      <c r="EX304" s="27">
        <f t="shared" si="643"/>
        <v>1</v>
      </c>
      <c r="EY304" s="27">
        <f t="shared" si="643"/>
        <v>1</v>
      </c>
      <c r="EZ304" s="27">
        <f t="shared" si="643"/>
        <v>1</v>
      </c>
      <c r="FA304" s="27">
        <f t="shared" si="643"/>
        <v>1</v>
      </c>
      <c r="FB304" s="27">
        <f t="shared" si="643"/>
        <v>1</v>
      </c>
      <c r="FC304" s="27">
        <f t="shared" si="643"/>
        <v>1</v>
      </c>
      <c r="FD304" s="27">
        <f t="shared" si="643"/>
        <v>1</v>
      </c>
      <c r="FE304" s="27">
        <f t="shared" si="643"/>
        <v>1</v>
      </c>
      <c r="FF304" s="27">
        <f t="shared" si="643"/>
        <v>1</v>
      </c>
      <c r="FG304" s="27">
        <f t="shared" si="643"/>
        <v>1</v>
      </c>
      <c r="FH304" s="27">
        <f t="shared" si="643"/>
        <v>1</v>
      </c>
      <c r="FI304" s="27">
        <f t="shared" si="643"/>
        <v>1</v>
      </c>
      <c r="FJ304" s="27">
        <f t="shared" si="643"/>
        <v>1</v>
      </c>
      <c r="FK304" s="27">
        <f t="shared" si="643"/>
        <v>1</v>
      </c>
      <c r="FL304" s="27">
        <f t="shared" si="643"/>
        <v>0</v>
      </c>
      <c r="FM304" s="27">
        <f t="shared" si="643"/>
        <v>0</v>
      </c>
      <c r="FN304" s="27">
        <f t="shared" si="643"/>
        <v>0</v>
      </c>
      <c r="FO304" s="27">
        <f t="shared" si="643"/>
        <v>0</v>
      </c>
      <c r="FP304" s="27">
        <f t="shared" si="643"/>
        <v>0</v>
      </c>
      <c r="FQ304" s="27">
        <f t="shared" si="643"/>
        <v>0</v>
      </c>
      <c r="FR304" s="27">
        <f t="shared" si="643"/>
        <v>0</v>
      </c>
    </row>
    <row r="305" spans="3:174">
      <c r="C305" t="str">
        <f>Assumptions!D50</f>
        <v>WTG 15</v>
      </c>
      <c r="D305"/>
      <c r="E305" s="326" cm="1">
        <f t="array" ref="E305">INDEX(Assumptions!$G$50:$H$50,$A$1)</f>
        <v>46569</v>
      </c>
      <c r="F305" s="326" cm="1">
        <f t="array" ref="F305">INDEX(Assumptions!$G67:$H67,$A$1)</f>
        <v>59352</v>
      </c>
      <c r="J305" s="27">
        <f t="shared" si="634"/>
        <v>0</v>
      </c>
      <c r="K305" s="27">
        <f t="shared" si="644"/>
        <v>0</v>
      </c>
      <c r="L305" s="27">
        <f t="shared" si="644"/>
        <v>0</v>
      </c>
      <c r="M305" s="27">
        <f t="shared" si="644"/>
        <v>0</v>
      </c>
      <c r="N305" s="27">
        <f t="shared" si="644"/>
        <v>0</v>
      </c>
      <c r="O305" s="27">
        <f t="shared" si="644"/>
        <v>0</v>
      </c>
      <c r="P305" s="27">
        <f t="shared" si="644"/>
        <v>0</v>
      </c>
      <c r="Q305" s="27">
        <f t="shared" si="644"/>
        <v>0</v>
      </c>
      <c r="R305" s="27">
        <f t="shared" si="644"/>
        <v>0</v>
      </c>
      <c r="S305" s="27">
        <f t="shared" si="644"/>
        <v>0</v>
      </c>
      <c r="T305" s="27">
        <f t="shared" si="644"/>
        <v>0</v>
      </c>
      <c r="U305" s="27">
        <f t="shared" si="644"/>
        <v>0</v>
      </c>
      <c r="V305" s="27">
        <f t="shared" si="644"/>
        <v>0</v>
      </c>
      <c r="W305" s="27">
        <f t="shared" si="644"/>
        <v>0</v>
      </c>
      <c r="X305" s="27">
        <f t="shared" si="644"/>
        <v>0</v>
      </c>
      <c r="Y305" s="27">
        <f t="shared" si="644"/>
        <v>0</v>
      </c>
      <c r="Z305" s="27">
        <f t="shared" si="644"/>
        <v>0</v>
      </c>
      <c r="AA305" s="27">
        <f t="shared" si="644"/>
        <v>0</v>
      </c>
      <c r="AB305" s="27">
        <f t="shared" si="644"/>
        <v>1</v>
      </c>
      <c r="AC305" s="27">
        <f t="shared" si="644"/>
        <v>1</v>
      </c>
      <c r="AD305" s="27">
        <f t="shared" si="644"/>
        <v>1</v>
      </c>
      <c r="AE305" s="27">
        <f t="shared" si="644"/>
        <v>1</v>
      </c>
      <c r="AF305" s="27">
        <f t="shared" si="644"/>
        <v>1</v>
      </c>
      <c r="AG305" s="27">
        <f t="shared" si="644"/>
        <v>1</v>
      </c>
      <c r="AH305" s="27">
        <f t="shared" si="644"/>
        <v>1</v>
      </c>
      <c r="AI305" s="27">
        <f t="shared" si="644"/>
        <v>1</v>
      </c>
      <c r="AJ305" s="27">
        <f t="shared" si="644"/>
        <v>1</v>
      </c>
      <c r="AK305" s="27">
        <f t="shared" si="644"/>
        <v>1</v>
      </c>
      <c r="AL305" s="27">
        <f t="shared" si="644"/>
        <v>1</v>
      </c>
      <c r="AM305" s="27">
        <f t="shared" si="644"/>
        <v>1</v>
      </c>
      <c r="AN305" s="27">
        <f t="shared" si="644"/>
        <v>1</v>
      </c>
      <c r="AO305" s="27">
        <f t="shared" si="644"/>
        <v>1</v>
      </c>
      <c r="AP305" s="27">
        <f t="shared" si="644"/>
        <v>1</v>
      </c>
      <c r="AQ305" s="27">
        <f t="shared" si="644"/>
        <v>1</v>
      </c>
      <c r="AR305" s="27">
        <f t="shared" si="644"/>
        <v>1</v>
      </c>
      <c r="AS305" s="27">
        <f t="shared" si="644"/>
        <v>1</v>
      </c>
      <c r="AT305" s="27">
        <f t="shared" si="644"/>
        <v>1</v>
      </c>
      <c r="AU305" s="27">
        <f t="shared" si="644"/>
        <v>1</v>
      </c>
      <c r="AV305" s="27">
        <f t="shared" si="644"/>
        <v>1</v>
      </c>
      <c r="AW305" s="27">
        <f t="shared" si="644"/>
        <v>1</v>
      </c>
      <c r="AX305" s="27">
        <f t="shared" si="644"/>
        <v>1</v>
      </c>
      <c r="AY305" s="27">
        <f t="shared" si="644"/>
        <v>1</v>
      </c>
      <c r="AZ305" s="27">
        <f t="shared" si="644"/>
        <v>1</v>
      </c>
      <c r="BA305" s="27">
        <f t="shared" si="644"/>
        <v>1</v>
      </c>
      <c r="BB305" s="27">
        <f t="shared" si="644"/>
        <v>1</v>
      </c>
      <c r="BC305" s="27">
        <f t="shared" si="644"/>
        <v>1</v>
      </c>
      <c r="BD305" s="27">
        <f t="shared" si="644"/>
        <v>1</v>
      </c>
      <c r="BE305" s="27">
        <f t="shared" si="644"/>
        <v>1</v>
      </c>
      <c r="BF305" s="27">
        <f t="shared" si="644"/>
        <v>1</v>
      </c>
      <c r="BG305" s="27">
        <f t="shared" si="644"/>
        <v>1</v>
      </c>
      <c r="BH305" s="27">
        <f t="shared" si="644"/>
        <v>1</v>
      </c>
      <c r="BI305" s="27">
        <f t="shared" si="644"/>
        <v>1</v>
      </c>
      <c r="BJ305" s="27">
        <f t="shared" si="644"/>
        <v>1</v>
      </c>
      <c r="BK305" s="27">
        <f t="shared" si="644"/>
        <v>1</v>
      </c>
      <c r="BL305" s="27">
        <f t="shared" si="644"/>
        <v>1</v>
      </c>
      <c r="BM305" s="27">
        <f t="shared" si="644"/>
        <v>1</v>
      </c>
      <c r="BN305" s="27">
        <f t="shared" si="644"/>
        <v>1</v>
      </c>
      <c r="BO305" s="27">
        <f t="shared" si="644"/>
        <v>1</v>
      </c>
      <c r="BP305" s="27">
        <f t="shared" si="644"/>
        <v>1</v>
      </c>
      <c r="BQ305" s="27">
        <f t="shared" si="644"/>
        <v>1</v>
      </c>
      <c r="BR305" s="27">
        <f t="shared" si="644"/>
        <v>1</v>
      </c>
      <c r="BS305" s="27">
        <f t="shared" si="644"/>
        <v>1</v>
      </c>
      <c r="BT305" s="27">
        <f t="shared" si="644"/>
        <v>1</v>
      </c>
      <c r="BU305" s="27">
        <f t="shared" si="644"/>
        <v>1</v>
      </c>
      <c r="BV305" s="27">
        <f t="shared" si="644"/>
        <v>1</v>
      </c>
      <c r="BW305" s="27">
        <f t="shared" si="645"/>
        <v>1</v>
      </c>
      <c r="BX305" s="27">
        <f t="shared" si="645"/>
        <v>1</v>
      </c>
      <c r="BY305" s="27">
        <f t="shared" si="645"/>
        <v>1</v>
      </c>
      <c r="BZ305" s="27">
        <f t="shared" si="645"/>
        <v>1</v>
      </c>
      <c r="CA305" s="27">
        <f t="shared" si="645"/>
        <v>1</v>
      </c>
      <c r="CB305" s="27">
        <f t="shared" si="645"/>
        <v>1</v>
      </c>
      <c r="CC305" s="27">
        <f t="shared" si="645"/>
        <v>1</v>
      </c>
      <c r="CD305" s="27">
        <f t="shared" si="645"/>
        <v>1</v>
      </c>
      <c r="CE305" s="27">
        <f t="shared" si="645"/>
        <v>1</v>
      </c>
      <c r="CF305" s="27">
        <f t="shared" si="645"/>
        <v>1</v>
      </c>
      <c r="CG305" s="27">
        <f t="shared" si="645"/>
        <v>1</v>
      </c>
      <c r="CH305" s="27">
        <f t="shared" si="645"/>
        <v>1</v>
      </c>
      <c r="CI305" s="27">
        <f t="shared" si="645"/>
        <v>1</v>
      </c>
      <c r="CJ305" s="27">
        <f t="shared" si="645"/>
        <v>1</v>
      </c>
      <c r="CK305" s="27">
        <f t="shared" si="645"/>
        <v>1</v>
      </c>
      <c r="CL305" s="27">
        <f t="shared" si="645"/>
        <v>1</v>
      </c>
      <c r="CM305" s="27">
        <f t="shared" si="645"/>
        <v>1</v>
      </c>
      <c r="CN305" s="27">
        <f t="shared" si="645"/>
        <v>1</v>
      </c>
      <c r="CO305" s="27">
        <f t="shared" si="645"/>
        <v>1</v>
      </c>
      <c r="CP305" s="27">
        <f t="shared" si="645"/>
        <v>1</v>
      </c>
      <c r="CQ305" s="27">
        <f t="shared" si="645"/>
        <v>1</v>
      </c>
      <c r="CR305" s="27">
        <f t="shared" si="645"/>
        <v>1</v>
      </c>
      <c r="CS305" s="27">
        <f t="shared" si="645"/>
        <v>1</v>
      </c>
      <c r="CT305" s="27">
        <f t="shared" si="645"/>
        <v>1</v>
      </c>
      <c r="CU305" s="27">
        <f t="shared" si="645"/>
        <v>1</v>
      </c>
      <c r="CV305" s="27">
        <f t="shared" si="645"/>
        <v>1</v>
      </c>
      <c r="CW305" s="27">
        <f t="shared" si="645"/>
        <v>1</v>
      </c>
      <c r="CX305" s="27">
        <f t="shared" si="645"/>
        <v>1</v>
      </c>
      <c r="CY305" s="27">
        <f t="shared" si="645"/>
        <v>1</v>
      </c>
      <c r="CZ305" s="27">
        <f t="shared" si="645"/>
        <v>1</v>
      </c>
      <c r="DA305" s="27">
        <f t="shared" si="645"/>
        <v>1</v>
      </c>
      <c r="DB305" s="27">
        <f t="shared" si="645"/>
        <v>1</v>
      </c>
      <c r="DC305" s="27">
        <f t="shared" si="645"/>
        <v>1</v>
      </c>
      <c r="DD305" s="27">
        <f t="shared" si="645"/>
        <v>1</v>
      </c>
      <c r="DE305" s="27">
        <f t="shared" si="645"/>
        <v>1</v>
      </c>
      <c r="DF305" s="27">
        <f t="shared" si="645"/>
        <v>1</v>
      </c>
      <c r="DG305" s="27">
        <f t="shared" si="645"/>
        <v>1</v>
      </c>
      <c r="DH305" s="27">
        <f t="shared" si="645"/>
        <v>1</v>
      </c>
      <c r="DI305" s="27">
        <f t="shared" si="645"/>
        <v>1</v>
      </c>
      <c r="DJ305" s="27">
        <f t="shared" si="645"/>
        <v>1</v>
      </c>
      <c r="DK305" s="27">
        <f t="shared" si="645"/>
        <v>1</v>
      </c>
      <c r="DL305" s="27">
        <f t="shared" si="645"/>
        <v>1</v>
      </c>
      <c r="DM305" s="27">
        <f t="shared" si="645"/>
        <v>1</v>
      </c>
      <c r="DN305" s="27">
        <f t="shared" si="645"/>
        <v>1</v>
      </c>
      <c r="DO305" s="27">
        <f t="shared" si="645"/>
        <v>1</v>
      </c>
      <c r="DP305" s="27">
        <f t="shared" si="645"/>
        <v>1</v>
      </c>
      <c r="DQ305" s="27">
        <f t="shared" si="645"/>
        <v>1</v>
      </c>
      <c r="DR305" s="27">
        <f t="shared" si="645"/>
        <v>1</v>
      </c>
      <c r="DS305" s="27">
        <f t="shared" si="645"/>
        <v>1</v>
      </c>
      <c r="DT305" s="27">
        <f t="shared" si="645"/>
        <v>1</v>
      </c>
      <c r="DU305" s="27">
        <f t="shared" si="645"/>
        <v>1</v>
      </c>
      <c r="DV305" s="27">
        <f t="shared" si="645"/>
        <v>1</v>
      </c>
      <c r="DW305" s="27">
        <f t="shared" si="645"/>
        <v>1</v>
      </c>
      <c r="DX305" s="27">
        <f t="shared" si="645"/>
        <v>1</v>
      </c>
      <c r="DY305" s="27">
        <f t="shared" si="645"/>
        <v>1</v>
      </c>
      <c r="DZ305" s="27">
        <f t="shared" si="645"/>
        <v>1</v>
      </c>
      <c r="EA305" s="27">
        <f t="shared" si="645"/>
        <v>1</v>
      </c>
      <c r="EB305" s="27">
        <f t="shared" si="645"/>
        <v>1</v>
      </c>
      <c r="EC305" s="27">
        <f t="shared" si="645"/>
        <v>1</v>
      </c>
      <c r="ED305" s="27">
        <f t="shared" si="645"/>
        <v>1</v>
      </c>
      <c r="EE305" s="27">
        <f t="shared" si="645"/>
        <v>1</v>
      </c>
      <c r="EF305" s="27">
        <f t="shared" si="645"/>
        <v>1</v>
      </c>
      <c r="EG305" s="27">
        <f t="shared" si="645"/>
        <v>1</v>
      </c>
      <c r="EH305" s="27">
        <f t="shared" si="645"/>
        <v>1</v>
      </c>
      <c r="EI305" s="27">
        <f t="shared" si="643"/>
        <v>1</v>
      </c>
      <c r="EJ305" s="27">
        <f t="shared" si="643"/>
        <v>1</v>
      </c>
      <c r="EK305" s="27">
        <f t="shared" si="643"/>
        <v>1</v>
      </c>
      <c r="EL305" s="27">
        <f t="shared" si="643"/>
        <v>1</v>
      </c>
      <c r="EM305" s="27">
        <f t="shared" si="643"/>
        <v>1</v>
      </c>
      <c r="EN305" s="27">
        <f t="shared" si="643"/>
        <v>1</v>
      </c>
      <c r="EO305" s="27">
        <f t="shared" si="643"/>
        <v>1</v>
      </c>
      <c r="EP305" s="27">
        <f t="shared" si="643"/>
        <v>1</v>
      </c>
      <c r="EQ305" s="27">
        <f t="shared" si="643"/>
        <v>1</v>
      </c>
      <c r="ER305" s="27">
        <f t="shared" si="643"/>
        <v>1</v>
      </c>
      <c r="ES305" s="27">
        <f t="shared" si="643"/>
        <v>1</v>
      </c>
      <c r="ET305" s="27">
        <f t="shared" si="643"/>
        <v>1</v>
      </c>
      <c r="EU305" s="27">
        <f t="shared" si="643"/>
        <v>1</v>
      </c>
      <c r="EV305" s="27">
        <f t="shared" si="643"/>
        <v>1</v>
      </c>
      <c r="EW305" s="27">
        <f t="shared" si="643"/>
        <v>1</v>
      </c>
      <c r="EX305" s="27">
        <f t="shared" si="643"/>
        <v>1</v>
      </c>
      <c r="EY305" s="27">
        <f t="shared" si="643"/>
        <v>1</v>
      </c>
      <c r="EZ305" s="27">
        <f t="shared" si="643"/>
        <v>1</v>
      </c>
      <c r="FA305" s="27">
        <f t="shared" si="643"/>
        <v>1</v>
      </c>
      <c r="FB305" s="27">
        <f t="shared" si="643"/>
        <v>1</v>
      </c>
      <c r="FC305" s="27">
        <f t="shared" si="643"/>
        <v>1</v>
      </c>
      <c r="FD305" s="27">
        <f t="shared" si="643"/>
        <v>1</v>
      </c>
      <c r="FE305" s="27">
        <f t="shared" si="643"/>
        <v>1</v>
      </c>
      <c r="FF305" s="27">
        <f t="shared" si="643"/>
        <v>1</v>
      </c>
      <c r="FG305" s="27">
        <f t="shared" si="643"/>
        <v>1</v>
      </c>
      <c r="FH305" s="27">
        <f t="shared" si="643"/>
        <v>1</v>
      </c>
      <c r="FI305" s="27">
        <f t="shared" si="643"/>
        <v>1</v>
      </c>
      <c r="FJ305" s="27">
        <f t="shared" si="643"/>
        <v>1</v>
      </c>
      <c r="FK305" s="27">
        <f t="shared" si="643"/>
        <v>1</v>
      </c>
      <c r="FL305" s="27">
        <f t="shared" si="643"/>
        <v>0</v>
      </c>
      <c r="FM305" s="27">
        <f t="shared" si="643"/>
        <v>0</v>
      </c>
      <c r="FN305" s="27">
        <f t="shared" si="643"/>
        <v>0</v>
      </c>
      <c r="FO305" s="27">
        <f t="shared" si="643"/>
        <v>0</v>
      </c>
      <c r="FP305" s="27">
        <f t="shared" si="643"/>
        <v>0</v>
      </c>
      <c r="FQ305" s="27">
        <f t="shared" si="643"/>
        <v>0</v>
      </c>
      <c r="FR305" s="27">
        <f t="shared" si="643"/>
        <v>0</v>
      </c>
    </row>
    <row r="306" spans="3:174">
      <c r="C306" s="97" t="s">
        <v>896</v>
      </c>
      <c r="D306" s="97"/>
      <c r="E306" s="97"/>
      <c r="F306" s="97"/>
      <c r="G306" s="97"/>
      <c r="H306" s="97"/>
      <c r="I306" s="97"/>
      <c r="J306" s="177">
        <f>SUM(J291:J305)</f>
        <v>0</v>
      </c>
      <c r="K306" s="177">
        <f t="shared" ref="K306:BV306" si="646">SUM(K291:K305)</f>
        <v>0</v>
      </c>
      <c r="L306" s="177">
        <f t="shared" si="646"/>
        <v>0</v>
      </c>
      <c r="M306" s="177">
        <f t="shared" si="646"/>
        <v>0</v>
      </c>
      <c r="N306" s="177">
        <f t="shared" si="646"/>
        <v>0</v>
      </c>
      <c r="O306" s="177">
        <f t="shared" si="646"/>
        <v>0</v>
      </c>
      <c r="P306" s="177">
        <f t="shared" si="646"/>
        <v>0</v>
      </c>
      <c r="Q306" s="177">
        <f t="shared" si="646"/>
        <v>0</v>
      </c>
      <c r="R306" s="177">
        <f t="shared" si="646"/>
        <v>0</v>
      </c>
      <c r="S306" s="177">
        <f t="shared" si="646"/>
        <v>0</v>
      </c>
      <c r="T306" s="177">
        <f t="shared" si="646"/>
        <v>0</v>
      </c>
      <c r="U306" s="177">
        <f t="shared" si="646"/>
        <v>0</v>
      </c>
      <c r="V306" s="177">
        <f t="shared" si="646"/>
        <v>0</v>
      </c>
      <c r="W306" s="177">
        <f t="shared" si="646"/>
        <v>0</v>
      </c>
      <c r="X306" s="177">
        <f t="shared" si="646"/>
        <v>0</v>
      </c>
      <c r="Y306" s="177">
        <f t="shared" si="646"/>
        <v>0</v>
      </c>
      <c r="Z306" s="177">
        <f t="shared" si="646"/>
        <v>0</v>
      </c>
      <c r="AA306" s="177">
        <f t="shared" si="646"/>
        <v>0</v>
      </c>
      <c r="AB306" s="177">
        <f t="shared" si="646"/>
        <v>15</v>
      </c>
      <c r="AC306" s="177">
        <f t="shared" si="646"/>
        <v>15</v>
      </c>
      <c r="AD306" s="177">
        <f t="shared" si="646"/>
        <v>15</v>
      </c>
      <c r="AE306" s="177">
        <f t="shared" si="646"/>
        <v>15</v>
      </c>
      <c r="AF306" s="177">
        <f t="shared" si="646"/>
        <v>15</v>
      </c>
      <c r="AG306" s="177">
        <f t="shared" si="646"/>
        <v>15</v>
      </c>
      <c r="AH306" s="177">
        <f t="shared" si="646"/>
        <v>15</v>
      </c>
      <c r="AI306" s="177">
        <f t="shared" si="646"/>
        <v>15</v>
      </c>
      <c r="AJ306" s="177">
        <f t="shared" si="646"/>
        <v>15</v>
      </c>
      <c r="AK306" s="177">
        <f t="shared" si="646"/>
        <v>15</v>
      </c>
      <c r="AL306" s="177">
        <f t="shared" si="646"/>
        <v>15</v>
      </c>
      <c r="AM306" s="177">
        <f t="shared" si="646"/>
        <v>15</v>
      </c>
      <c r="AN306" s="177">
        <f t="shared" si="646"/>
        <v>15</v>
      </c>
      <c r="AO306" s="177">
        <f t="shared" si="646"/>
        <v>15</v>
      </c>
      <c r="AP306" s="177">
        <f t="shared" si="646"/>
        <v>15</v>
      </c>
      <c r="AQ306" s="177">
        <f t="shared" si="646"/>
        <v>15</v>
      </c>
      <c r="AR306" s="177">
        <f t="shared" si="646"/>
        <v>15</v>
      </c>
      <c r="AS306" s="177">
        <f t="shared" si="646"/>
        <v>15</v>
      </c>
      <c r="AT306" s="177">
        <f t="shared" si="646"/>
        <v>15</v>
      </c>
      <c r="AU306" s="177">
        <f t="shared" si="646"/>
        <v>15</v>
      </c>
      <c r="AV306" s="177">
        <f t="shared" si="646"/>
        <v>15</v>
      </c>
      <c r="AW306" s="177">
        <f t="shared" si="646"/>
        <v>15</v>
      </c>
      <c r="AX306" s="177">
        <f t="shared" si="646"/>
        <v>15</v>
      </c>
      <c r="AY306" s="177">
        <f t="shared" si="646"/>
        <v>15</v>
      </c>
      <c r="AZ306" s="177">
        <f t="shared" si="646"/>
        <v>15</v>
      </c>
      <c r="BA306" s="177">
        <f t="shared" si="646"/>
        <v>15</v>
      </c>
      <c r="BB306" s="177">
        <f t="shared" si="646"/>
        <v>15</v>
      </c>
      <c r="BC306" s="177">
        <f t="shared" si="646"/>
        <v>15</v>
      </c>
      <c r="BD306" s="177">
        <f t="shared" si="646"/>
        <v>15</v>
      </c>
      <c r="BE306" s="177">
        <f t="shared" si="646"/>
        <v>15</v>
      </c>
      <c r="BF306" s="177">
        <f t="shared" si="646"/>
        <v>15</v>
      </c>
      <c r="BG306" s="177">
        <f t="shared" si="646"/>
        <v>15</v>
      </c>
      <c r="BH306" s="177">
        <f t="shared" si="646"/>
        <v>15</v>
      </c>
      <c r="BI306" s="177">
        <f t="shared" si="646"/>
        <v>15</v>
      </c>
      <c r="BJ306" s="177">
        <f t="shared" si="646"/>
        <v>15</v>
      </c>
      <c r="BK306" s="177">
        <f t="shared" si="646"/>
        <v>15</v>
      </c>
      <c r="BL306" s="177">
        <f t="shared" si="646"/>
        <v>15</v>
      </c>
      <c r="BM306" s="177">
        <f t="shared" si="646"/>
        <v>15</v>
      </c>
      <c r="BN306" s="177">
        <f t="shared" si="646"/>
        <v>15</v>
      </c>
      <c r="BO306" s="177">
        <f t="shared" si="646"/>
        <v>15</v>
      </c>
      <c r="BP306" s="177">
        <f t="shared" si="646"/>
        <v>15</v>
      </c>
      <c r="BQ306" s="177">
        <f t="shared" si="646"/>
        <v>15</v>
      </c>
      <c r="BR306" s="177">
        <f t="shared" si="646"/>
        <v>15</v>
      </c>
      <c r="BS306" s="177">
        <f t="shared" si="646"/>
        <v>15</v>
      </c>
      <c r="BT306" s="177">
        <f t="shared" si="646"/>
        <v>15</v>
      </c>
      <c r="BU306" s="177">
        <f t="shared" si="646"/>
        <v>15</v>
      </c>
      <c r="BV306" s="177">
        <f t="shared" si="646"/>
        <v>15</v>
      </c>
      <c r="BW306" s="177">
        <f t="shared" ref="BW306:EH306" si="647">SUM(BW291:BW305)</f>
        <v>15</v>
      </c>
      <c r="BX306" s="177">
        <f t="shared" si="647"/>
        <v>15</v>
      </c>
      <c r="BY306" s="177">
        <f t="shared" si="647"/>
        <v>15</v>
      </c>
      <c r="BZ306" s="177">
        <f t="shared" si="647"/>
        <v>15</v>
      </c>
      <c r="CA306" s="177">
        <f t="shared" si="647"/>
        <v>15</v>
      </c>
      <c r="CB306" s="177">
        <f t="shared" si="647"/>
        <v>15</v>
      </c>
      <c r="CC306" s="177">
        <f t="shared" si="647"/>
        <v>15</v>
      </c>
      <c r="CD306" s="177">
        <f t="shared" si="647"/>
        <v>15</v>
      </c>
      <c r="CE306" s="177">
        <f t="shared" si="647"/>
        <v>15</v>
      </c>
      <c r="CF306" s="177">
        <f t="shared" si="647"/>
        <v>15</v>
      </c>
      <c r="CG306" s="177">
        <f t="shared" si="647"/>
        <v>15</v>
      </c>
      <c r="CH306" s="177">
        <f t="shared" si="647"/>
        <v>15</v>
      </c>
      <c r="CI306" s="177">
        <f t="shared" si="647"/>
        <v>15</v>
      </c>
      <c r="CJ306" s="177">
        <f t="shared" si="647"/>
        <v>15</v>
      </c>
      <c r="CK306" s="177">
        <f t="shared" si="647"/>
        <v>15</v>
      </c>
      <c r="CL306" s="177">
        <f t="shared" si="647"/>
        <v>15</v>
      </c>
      <c r="CM306" s="177">
        <f t="shared" si="647"/>
        <v>15</v>
      </c>
      <c r="CN306" s="177">
        <f t="shared" si="647"/>
        <v>15</v>
      </c>
      <c r="CO306" s="177">
        <f t="shared" si="647"/>
        <v>15</v>
      </c>
      <c r="CP306" s="177">
        <f t="shared" si="647"/>
        <v>15</v>
      </c>
      <c r="CQ306" s="177">
        <f t="shared" si="647"/>
        <v>15</v>
      </c>
      <c r="CR306" s="177">
        <f t="shared" si="647"/>
        <v>15</v>
      </c>
      <c r="CS306" s="177">
        <f t="shared" si="647"/>
        <v>15</v>
      </c>
      <c r="CT306" s="177">
        <f t="shared" si="647"/>
        <v>15</v>
      </c>
      <c r="CU306" s="177">
        <f t="shared" si="647"/>
        <v>15</v>
      </c>
      <c r="CV306" s="177">
        <f t="shared" si="647"/>
        <v>15</v>
      </c>
      <c r="CW306" s="177">
        <f t="shared" si="647"/>
        <v>15</v>
      </c>
      <c r="CX306" s="177">
        <f t="shared" si="647"/>
        <v>15</v>
      </c>
      <c r="CY306" s="177">
        <f t="shared" si="647"/>
        <v>15</v>
      </c>
      <c r="CZ306" s="177">
        <f t="shared" si="647"/>
        <v>15</v>
      </c>
      <c r="DA306" s="177">
        <f t="shared" si="647"/>
        <v>15</v>
      </c>
      <c r="DB306" s="177">
        <f t="shared" si="647"/>
        <v>15</v>
      </c>
      <c r="DC306" s="177">
        <f t="shared" si="647"/>
        <v>15</v>
      </c>
      <c r="DD306" s="177">
        <f t="shared" si="647"/>
        <v>15</v>
      </c>
      <c r="DE306" s="177">
        <f t="shared" si="647"/>
        <v>15</v>
      </c>
      <c r="DF306" s="177">
        <f t="shared" si="647"/>
        <v>15</v>
      </c>
      <c r="DG306" s="177">
        <f t="shared" si="647"/>
        <v>15</v>
      </c>
      <c r="DH306" s="177">
        <f t="shared" si="647"/>
        <v>15</v>
      </c>
      <c r="DI306" s="177">
        <f t="shared" si="647"/>
        <v>15</v>
      </c>
      <c r="DJ306" s="177">
        <f t="shared" si="647"/>
        <v>15</v>
      </c>
      <c r="DK306" s="177">
        <f t="shared" si="647"/>
        <v>15</v>
      </c>
      <c r="DL306" s="177">
        <f t="shared" si="647"/>
        <v>15</v>
      </c>
      <c r="DM306" s="177">
        <f t="shared" si="647"/>
        <v>15</v>
      </c>
      <c r="DN306" s="177">
        <f t="shared" si="647"/>
        <v>15</v>
      </c>
      <c r="DO306" s="177">
        <f t="shared" si="647"/>
        <v>15</v>
      </c>
      <c r="DP306" s="177">
        <f t="shared" si="647"/>
        <v>15</v>
      </c>
      <c r="DQ306" s="177">
        <f t="shared" si="647"/>
        <v>15</v>
      </c>
      <c r="DR306" s="177">
        <f t="shared" si="647"/>
        <v>15</v>
      </c>
      <c r="DS306" s="177">
        <f t="shared" si="647"/>
        <v>15</v>
      </c>
      <c r="DT306" s="177">
        <f t="shared" si="647"/>
        <v>15</v>
      </c>
      <c r="DU306" s="177">
        <f t="shared" si="647"/>
        <v>15</v>
      </c>
      <c r="DV306" s="177">
        <f t="shared" si="647"/>
        <v>15</v>
      </c>
      <c r="DW306" s="177">
        <f t="shared" si="647"/>
        <v>15</v>
      </c>
      <c r="DX306" s="177">
        <f t="shared" si="647"/>
        <v>15</v>
      </c>
      <c r="DY306" s="177">
        <f t="shared" si="647"/>
        <v>15</v>
      </c>
      <c r="DZ306" s="177">
        <f t="shared" si="647"/>
        <v>15</v>
      </c>
      <c r="EA306" s="177">
        <f t="shared" si="647"/>
        <v>15</v>
      </c>
      <c r="EB306" s="177">
        <f t="shared" si="647"/>
        <v>15</v>
      </c>
      <c r="EC306" s="177">
        <f t="shared" si="647"/>
        <v>15</v>
      </c>
      <c r="ED306" s="177">
        <f t="shared" si="647"/>
        <v>15</v>
      </c>
      <c r="EE306" s="177">
        <f t="shared" si="647"/>
        <v>15</v>
      </c>
      <c r="EF306" s="177">
        <f t="shared" si="647"/>
        <v>15</v>
      </c>
      <c r="EG306" s="177">
        <f t="shared" si="647"/>
        <v>15</v>
      </c>
      <c r="EH306" s="177">
        <f t="shared" si="647"/>
        <v>15</v>
      </c>
      <c r="EI306" s="177">
        <f t="shared" ref="EI306:FR306" si="648">SUM(EI291:EI305)</f>
        <v>15</v>
      </c>
      <c r="EJ306" s="177">
        <f t="shared" si="648"/>
        <v>15</v>
      </c>
      <c r="EK306" s="177">
        <f t="shared" si="648"/>
        <v>15</v>
      </c>
      <c r="EL306" s="177">
        <f t="shared" si="648"/>
        <v>15</v>
      </c>
      <c r="EM306" s="177">
        <f t="shared" si="648"/>
        <v>15</v>
      </c>
      <c r="EN306" s="177">
        <f t="shared" si="648"/>
        <v>15</v>
      </c>
      <c r="EO306" s="177">
        <f t="shared" si="648"/>
        <v>15</v>
      </c>
      <c r="EP306" s="177">
        <f t="shared" si="648"/>
        <v>15</v>
      </c>
      <c r="EQ306" s="177">
        <f t="shared" si="648"/>
        <v>15</v>
      </c>
      <c r="ER306" s="177">
        <f t="shared" si="648"/>
        <v>15</v>
      </c>
      <c r="ES306" s="177">
        <f t="shared" si="648"/>
        <v>15</v>
      </c>
      <c r="ET306" s="177">
        <f t="shared" si="648"/>
        <v>15</v>
      </c>
      <c r="EU306" s="177">
        <f t="shared" si="648"/>
        <v>15</v>
      </c>
      <c r="EV306" s="177">
        <f t="shared" si="648"/>
        <v>15</v>
      </c>
      <c r="EW306" s="177">
        <f t="shared" si="648"/>
        <v>15</v>
      </c>
      <c r="EX306" s="177">
        <f t="shared" si="648"/>
        <v>15</v>
      </c>
      <c r="EY306" s="177">
        <f t="shared" si="648"/>
        <v>15</v>
      </c>
      <c r="EZ306" s="177">
        <f t="shared" si="648"/>
        <v>15</v>
      </c>
      <c r="FA306" s="177">
        <f t="shared" si="648"/>
        <v>15</v>
      </c>
      <c r="FB306" s="177">
        <f t="shared" si="648"/>
        <v>15</v>
      </c>
      <c r="FC306" s="177">
        <f t="shared" si="648"/>
        <v>15</v>
      </c>
      <c r="FD306" s="177">
        <f t="shared" si="648"/>
        <v>15</v>
      </c>
      <c r="FE306" s="177">
        <f t="shared" si="648"/>
        <v>15</v>
      </c>
      <c r="FF306" s="177">
        <f t="shared" si="648"/>
        <v>15</v>
      </c>
      <c r="FG306" s="177">
        <f t="shared" si="648"/>
        <v>15</v>
      </c>
      <c r="FH306" s="177">
        <f t="shared" si="648"/>
        <v>15</v>
      </c>
      <c r="FI306" s="177">
        <f t="shared" si="648"/>
        <v>15</v>
      </c>
      <c r="FJ306" s="177">
        <f t="shared" si="648"/>
        <v>15</v>
      </c>
      <c r="FK306" s="177">
        <f t="shared" si="648"/>
        <v>15</v>
      </c>
      <c r="FL306" s="177">
        <f t="shared" si="648"/>
        <v>0</v>
      </c>
      <c r="FM306" s="177">
        <f t="shared" si="648"/>
        <v>0</v>
      </c>
      <c r="FN306" s="177">
        <f t="shared" si="648"/>
        <v>0</v>
      </c>
      <c r="FO306" s="177">
        <f t="shared" si="648"/>
        <v>0</v>
      </c>
      <c r="FP306" s="177">
        <f t="shared" si="648"/>
        <v>0</v>
      </c>
      <c r="FQ306" s="177">
        <f t="shared" si="648"/>
        <v>0</v>
      </c>
      <c r="FR306" s="177">
        <f t="shared" si="648"/>
        <v>0</v>
      </c>
    </row>
    <row r="307" spans="3:174">
      <c r="D307"/>
      <c r="E307" s="99" t="s">
        <v>898</v>
      </c>
    </row>
    <row r="308" spans="3:174">
      <c r="C308" t="s">
        <v>897</v>
      </c>
      <c r="D308" s="144" t="s">
        <v>33</v>
      </c>
      <c r="E308" s="127" cm="1">
        <f t="array" ref="E308">INDEX(Assumptions!$G$84:$H$84,$A$1)</f>
        <v>3</v>
      </c>
      <c r="F308" s="93">
        <f>MAX(J308:FR308)</f>
        <v>45</v>
      </c>
      <c r="I308" s="67"/>
      <c r="J308" s="328">
        <f>$E308 * J306</f>
        <v>0</v>
      </c>
      <c r="K308" s="328">
        <f t="shared" ref="K308:BV308" si="649">$E308 * K306</f>
        <v>0</v>
      </c>
      <c r="L308" s="328">
        <f t="shared" si="649"/>
        <v>0</v>
      </c>
      <c r="M308" s="328">
        <f t="shared" si="649"/>
        <v>0</v>
      </c>
      <c r="N308" s="328">
        <f t="shared" si="649"/>
        <v>0</v>
      </c>
      <c r="O308" s="328">
        <f t="shared" si="649"/>
        <v>0</v>
      </c>
      <c r="P308" s="328">
        <f t="shared" si="649"/>
        <v>0</v>
      </c>
      <c r="Q308" s="328">
        <f t="shared" si="649"/>
        <v>0</v>
      </c>
      <c r="R308" s="328">
        <f t="shared" si="649"/>
        <v>0</v>
      </c>
      <c r="S308" s="328">
        <f t="shared" si="649"/>
        <v>0</v>
      </c>
      <c r="T308" s="328">
        <f t="shared" si="649"/>
        <v>0</v>
      </c>
      <c r="U308" s="328">
        <f t="shared" si="649"/>
        <v>0</v>
      </c>
      <c r="V308" s="328">
        <f t="shared" si="649"/>
        <v>0</v>
      </c>
      <c r="W308" s="328">
        <f t="shared" si="649"/>
        <v>0</v>
      </c>
      <c r="X308" s="328">
        <f t="shared" si="649"/>
        <v>0</v>
      </c>
      <c r="Y308" s="328">
        <f t="shared" si="649"/>
        <v>0</v>
      </c>
      <c r="Z308" s="328">
        <f t="shared" si="649"/>
        <v>0</v>
      </c>
      <c r="AA308" s="328">
        <f t="shared" si="649"/>
        <v>0</v>
      </c>
      <c r="AB308" s="328">
        <f t="shared" si="649"/>
        <v>45</v>
      </c>
      <c r="AC308" s="328">
        <f t="shared" si="649"/>
        <v>45</v>
      </c>
      <c r="AD308" s="328">
        <f t="shared" si="649"/>
        <v>45</v>
      </c>
      <c r="AE308" s="328">
        <f t="shared" si="649"/>
        <v>45</v>
      </c>
      <c r="AF308" s="328">
        <f t="shared" si="649"/>
        <v>45</v>
      </c>
      <c r="AG308" s="328">
        <f t="shared" si="649"/>
        <v>45</v>
      </c>
      <c r="AH308" s="328">
        <f t="shared" si="649"/>
        <v>45</v>
      </c>
      <c r="AI308" s="328">
        <f t="shared" si="649"/>
        <v>45</v>
      </c>
      <c r="AJ308" s="328">
        <f t="shared" si="649"/>
        <v>45</v>
      </c>
      <c r="AK308" s="328">
        <f t="shared" si="649"/>
        <v>45</v>
      </c>
      <c r="AL308" s="328">
        <f t="shared" si="649"/>
        <v>45</v>
      </c>
      <c r="AM308" s="328">
        <f t="shared" si="649"/>
        <v>45</v>
      </c>
      <c r="AN308" s="328">
        <f t="shared" si="649"/>
        <v>45</v>
      </c>
      <c r="AO308" s="328">
        <f t="shared" si="649"/>
        <v>45</v>
      </c>
      <c r="AP308" s="328">
        <f t="shared" si="649"/>
        <v>45</v>
      </c>
      <c r="AQ308" s="328">
        <f t="shared" si="649"/>
        <v>45</v>
      </c>
      <c r="AR308" s="328">
        <f t="shared" si="649"/>
        <v>45</v>
      </c>
      <c r="AS308" s="328">
        <f t="shared" si="649"/>
        <v>45</v>
      </c>
      <c r="AT308" s="328">
        <f t="shared" si="649"/>
        <v>45</v>
      </c>
      <c r="AU308" s="328">
        <f t="shared" si="649"/>
        <v>45</v>
      </c>
      <c r="AV308" s="328">
        <f t="shared" si="649"/>
        <v>45</v>
      </c>
      <c r="AW308" s="328">
        <f t="shared" si="649"/>
        <v>45</v>
      </c>
      <c r="AX308" s="328">
        <f t="shared" si="649"/>
        <v>45</v>
      </c>
      <c r="AY308" s="328">
        <f t="shared" si="649"/>
        <v>45</v>
      </c>
      <c r="AZ308" s="328">
        <f t="shared" si="649"/>
        <v>45</v>
      </c>
      <c r="BA308" s="328">
        <f t="shared" si="649"/>
        <v>45</v>
      </c>
      <c r="BB308" s="328">
        <f t="shared" si="649"/>
        <v>45</v>
      </c>
      <c r="BC308" s="328">
        <f t="shared" si="649"/>
        <v>45</v>
      </c>
      <c r="BD308" s="328">
        <f t="shared" si="649"/>
        <v>45</v>
      </c>
      <c r="BE308" s="328">
        <f t="shared" si="649"/>
        <v>45</v>
      </c>
      <c r="BF308" s="328">
        <f t="shared" si="649"/>
        <v>45</v>
      </c>
      <c r="BG308" s="328">
        <f t="shared" si="649"/>
        <v>45</v>
      </c>
      <c r="BH308" s="328">
        <f t="shared" si="649"/>
        <v>45</v>
      </c>
      <c r="BI308" s="328">
        <f t="shared" si="649"/>
        <v>45</v>
      </c>
      <c r="BJ308" s="328">
        <f t="shared" si="649"/>
        <v>45</v>
      </c>
      <c r="BK308" s="328">
        <f t="shared" si="649"/>
        <v>45</v>
      </c>
      <c r="BL308" s="328">
        <f t="shared" si="649"/>
        <v>45</v>
      </c>
      <c r="BM308" s="328">
        <f t="shared" si="649"/>
        <v>45</v>
      </c>
      <c r="BN308" s="328">
        <f t="shared" si="649"/>
        <v>45</v>
      </c>
      <c r="BO308" s="328">
        <f t="shared" si="649"/>
        <v>45</v>
      </c>
      <c r="BP308" s="328">
        <f t="shared" si="649"/>
        <v>45</v>
      </c>
      <c r="BQ308" s="328">
        <f t="shared" si="649"/>
        <v>45</v>
      </c>
      <c r="BR308" s="328">
        <f t="shared" si="649"/>
        <v>45</v>
      </c>
      <c r="BS308" s="328">
        <f t="shared" si="649"/>
        <v>45</v>
      </c>
      <c r="BT308" s="328">
        <f t="shared" si="649"/>
        <v>45</v>
      </c>
      <c r="BU308" s="328">
        <f t="shared" si="649"/>
        <v>45</v>
      </c>
      <c r="BV308" s="328">
        <f t="shared" si="649"/>
        <v>45</v>
      </c>
      <c r="BW308" s="328">
        <f t="shared" ref="BW308:EH308" si="650">$E308 * BW306</f>
        <v>45</v>
      </c>
      <c r="BX308" s="328">
        <f t="shared" si="650"/>
        <v>45</v>
      </c>
      <c r="BY308" s="328">
        <f t="shared" si="650"/>
        <v>45</v>
      </c>
      <c r="BZ308" s="328">
        <f t="shared" si="650"/>
        <v>45</v>
      </c>
      <c r="CA308" s="328">
        <f t="shared" si="650"/>
        <v>45</v>
      </c>
      <c r="CB308" s="328">
        <f t="shared" si="650"/>
        <v>45</v>
      </c>
      <c r="CC308" s="328">
        <f t="shared" si="650"/>
        <v>45</v>
      </c>
      <c r="CD308" s="328">
        <f t="shared" si="650"/>
        <v>45</v>
      </c>
      <c r="CE308" s="328">
        <f t="shared" si="650"/>
        <v>45</v>
      </c>
      <c r="CF308" s="328">
        <f t="shared" si="650"/>
        <v>45</v>
      </c>
      <c r="CG308" s="328">
        <f t="shared" si="650"/>
        <v>45</v>
      </c>
      <c r="CH308" s="328">
        <f t="shared" si="650"/>
        <v>45</v>
      </c>
      <c r="CI308" s="328">
        <f t="shared" si="650"/>
        <v>45</v>
      </c>
      <c r="CJ308" s="328">
        <f t="shared" si="650"/>
        <v>45</v>
      </c>
      <c r="CK308" s="328">
        <f t="shared" si="650"/>
        <v>45</v>
      </c>
      <c r="CL308" s="328">
        <f t="shared" si="650"/>
        <v>45</v>
      </c>
      <c r="CM308" s="328">
        <f t="shared" si="650"/>
        <v>45</v>
      </c>
      <c r="CN308" s="328">
        <f t="shared" si="650"/>
        <v>45</v>
      </c>
      <c r="CO308" s="328">
        <f t="shared" si="650"/>
        <v>45</v>
      </c>
      <c r="CP308" s="328">
        <f t="shared" si="650"/>
        <v>45</v>
      </c>
      <c r="CQ308" s="328">
        <f t="shared" si="650"/>
        <v>45</v>
      </c>
      <c r="CR308" s="328">
        <f t="shared" si="650"/>
        <v>45</v>
      </c>
      <c r="CS308" s="328">
        <f t="shared" si="650"/>
        <v>45</v>
      </c>
      <c r="CT308" s="328">
        <f t="shared" si="650"/>
        <v>45</v>
      </c>
      <c r="CU308" s="328">
        <f t="shared" si="650"/>
        <v>45</v>
      </c>
      <c r="CV308" s="328">
        <f t="shared" si="650"/>
        <v>45</v>
      </c>
      <c r="CW308" s="328">
        <f t="shared" si="650"/>
        <v>45</v>
      </c>
      <c r="CX308" s="328">
        <f t="shared" si="650"/>
        <v>45</v>
      </c>
      <c r="CY308" s="328">
        <f t="shared" si="650"/>
        <v>45</v>
      </c>
      <c r="CZ308" s="328">
        <f t="shared" si="650"/>
        <v>45</v>
      </c>
      <c r="DA308" s="328">
        <f t="shared" si="650"/>
        <v>45</v>
      </c>
      <c r="DB308" s="328">
        <f t="shared" si="650"/>
        <v>45</v>
      </c>
      <c r="DC308" s="328">
        <f t="shared" si="650"/>
        <v>45</v>
      </c>
      <c r="DD308" s="328">
        <f t="shared" si="650"/>
        <v>45</v>
      </c>
      <c r="DE308" s="328">
        <f t="shared" si="650"/>
        <v>45</v>
      </c>
      <c r="DF308" s="328">
        <f t="shared" si="650"/>
        <v>45</v>
      </c>
      <c r="DG308" s="328">
        <f t="shared" si="650"/>
        <v>45</v>
      </c>
      <c r="DH308" s="328">
        <f t="shared" si="650"/>
        <v>45</v>
      </c>
      <c r="DI308" s="328">
        <f t="shared" si="650"/>
        <v>45</v>
      </c>
      <c r="DJ308" s="328">
        <f t="shared" si="650"/>
        <v>45</v>
      </c>
      <c r="DK308" s="328">
        <f t="shared" si="650"/>
        <v>45</v>
      </c>
      <c r="DL308" s="328">
        <f t="shared" si="650"/>
        <v>45</v>
      </c>
      <c r="DM308" s="328">
        <f t="shared" si="650"/>
        <v>45</v>
      </c>
      <c r="DN308" s="328">
        <f t="shared" si="650"/>
        <v>45</v>
      </c>
      <c r="DO308" s="328">
        <f t="shared" si="650"/>
        <v>45</v>
      </c>
      <c r="DP308" s="328">
        <f t="shared" si="650"/>
        <v>45</v>
      </c>
      <c r="DQ308" s="328">
        <f t="shared" si="650"/>
        <v>45</v>
      </c>
      <c r="DR308" s="328">
        <f t="shared" si="650"/>
        <v>45</v>
      </c>
      <c r="DS308" s="328">
        <f t="shared" si="650"/>
        <v>45</v>
      </c>
      <c r="DT308" s="328">
        <f t="shared" si="650"/>
        <v>45</v>
      </c>
      <c r="DU308" s="328">
        <f t="shared" si="650"/>
        <v>45</v>
      </c>
      <c r="DV308" s="328">
        <f t="shared" si="650"/>
        <v>45</v>
      </c>
      <c r="DW308" s="328">
        <f t="shared" si="650"/>
        <v>45</v>
      </c>
      <c r="DX308" s="328">
        <f t="shared" si="650"/>
        <v>45</v>
      </c>
      <c r="DY308" s="328">
        <f t="shared" si="650"/>
        <v>45</v>
      </c>
      <c r="DZ308" s="328">
        <f t="shared" si="650"/>
        <v>45</v>
      </c>
      <c r="EA308" s="328">
        <f t="shared" si="650"/>
        <v>45</v>
      </c>
      <c r="EB308" s="328">
        <f t="shared" si="650"/>
        <v>45</v>
      </c>
      <c r="EC308" s="328">
        <f t="shared" si="650"/>
        <v>45</v>
      </c>
      <c r="ED308" s="328">
        <f t="shared" si="650"/>
        <v>45</v>
      </c>
      <c r="EE308" s="328">
        <f t="shared" si="650"/>
        <v>45</v>
      </c>
      <c r="EF308" s="328">
        <f t="shared" si="650"/>
        <v>45</v>
      </c>
      <c r="EG308" s="328">
        <f t="shared" si="650"/>
        <v>45</v>
      </c>
      <c r="EH308" s="328">
        <f t="shared" si="650"/>
        <v>45</v>
      </c>
      <c r="EI308" s="328">
        <f t="shared" ref="EI308:FR308" si="651">$E308 * EI306</f>
        <v>45</v>
      </c>
      <c r="EJ308" s="328">
        <f t="shared" si="651"/>
        <v>45</v>
      </c>
      <c r="EK308" s="328">
        <f t="shared" si="651"/>
        <v>45</v>
      </c>
      <c r="EL308" s="328">
        <f t="shared" si="651"/>
        <v>45</v>
      </c>
      <c r="EM308" s="328">
        <f t="shared" si="651"/>
        <v>45</v>
      </c>
      <c r="EN308" s="328">
        <f t="shared" si="651"/>
        <v>45</v>
      </c>
      <c r="EO308" s="328">
        <f t="shared" si="651"/>
        <v>45</v>
      </c>
      <c r="EP308" s="328">
        <f t="shared" si="651"/>
        <v>45</v>
      </c>
      <c r="EQ308" s="328">
        <f t="shared" si="651"/>
        <v>45</v>
      </c>
      <c r="ER308" s="328">
        <f t="shared" si="651"/>
        <v>45</v>
      </c>
      <c r="ES308" s="328">
        <f t="shared" si="651"/>
        <v>45</v>
      </c>
      <c r="ET308" s="328">
        <f t="shared" si="651"/>
        <v>45</v>
      </c>
      <c r="EU308" s="328">
        <f t="shared" si="651"/>
        <v>45</v>
      </c>
      <c r="EV308" s="328">
        <f t="shared" si="651"/>
        <v>45</v>
      </c>
      <c r="EW308" s="328">
        <f t="shared" si="651"/>
        <v>45</v>
      </c>
      <c r="EX308" s="328">
        <f t="shared" si="651"/>
        <v>45</v>
      </c>
      <c r="EY308" s="328">
        <f t="shared" si="651"/>
        <v>45</v>
      </c>
      <c r="EZ308" s="328">
        <f t="shared" si="651"/>
        <v>45</v>
      </c>
      <c r="FA308" s="328">
        <f t="shared" si="651"/>
        <v>45</v>
      </c>
      <c r="FB308" s="328">
        <f t="shared" si="651"/>
        <v>45</v>
      </c>
      <c r="FC308" s="328">
        <f t="shared" si="651"/>
        <v>45</v>
      </c>
      <c r="FD308" s="328">
        <f t="shared" si="651"/>
        <v>45</v>
      </c>
      <c r="FE308" s="328">
        <f t="shared" si="651"/>
        <v>45</v>
      </c>
      <c r="FF308" s="328">
        <f t="shared" si="651"/>
        <v>45</v>
      </c>
      <c r="FG308" s="328">
        <f t="shared" si="651"/>
        <v>45</v>
      </c>
      <c r="FH308" s="328">
        <f t="shared" si="651"/>
        <v>45</v>
      </c>
      <c r="FI308" s="328">
        <f t="shared" si="651"/>
        <v>45</v>
      </c>
      <c r="FJ308" s="328">
        <f t="shared" si="651"/>
        <v>45</v>
      </c>
      <c r="FK308" s="328">
        <f t="shared" si="651"/>
        <v>45</v>
      </c>
      <c r="FL308" s="328">
        <f t="shared" si="651"/>
        <v>0</v>
      </c>
      <c r="FM308" s="328">
        <f t="shared" si="651"/>
        <v>0</v>
      </c>
      <c r="FN308" s="328">
        <f t="shared" si="651"/>
        <v>0</v>
      </c>
      <c r="FO308" s="328">
        <f t="shared" si="651"/>
        <v>0</v>
      </c>
      <c r="FP308" s="328">
        <f t="shared" si="651"/>
        <v>0</v>
      </c>
      <c r="FQ308" s="328">
        <f t="shared" si="651"/>
        <v>0</v>
      </c>
      <c r="FR308" s="328">
        <f t="shared" si="651"/>
        <v>0</v>
      </c>
    </row>
    <row r="309" spans="3:174">
      <c r="D309"/>
    </row>
    <row r="310" spans="3:174">
      <c r="C310" t="s">
        <v>280</v>
      </c>
      <c r="D310" s="144" t="s">
        <v>15</v>
      </c>
      <c r="E310" s="118" t="s">
        <v>11</v>
      </c>
      <c r="F310" s="118" t="s">
        <v>15</v>
      </c>
      <c r="J310" s="26">
        <f t="shared" ref="J310:AO310" si="652">IF( $F$5 = 3, SUMIF($E$311:$E$322,J6,$F$311:$F$322),  J9)</f>
        <v>0.30020095945350755</v>
      </c>
      <c r="K310" s="26">
        <f t="shared" si="652"/>
        <v>0.20689682470058454</v>
      </c>
      <c r="L310" s="26">
        <f t="shared" si="652"/>
        <v>0.16583572034418298</v>
      </c>
      <c r="M310" s="26">
        <f t="shared" si="652"/>
        <v>0.32706649550172484</v>
      </c>
      <c r="N310" s="26">
        <f t="shared" si="652"/>
        <v>0.30020095945350755</v>
      </c>
      <c r="O310" s="26">
        <f t="shared" si="652"/>
        <v>0.20689682470058454</v>
      </c>
      <c r="P310" s="26">
        <f t="shared" si="652"/>
        <v>0.16583572034418298</v>
      </c>
      <c r="Q310" s="26">
        <f t="shared" si="652"/>
        <v>0.32706649550172484</v>
      </c>
      <c r="R310" s="26">
        <f t="shared" si="652"/>
        <v>0.30020095945350755</v>
      </c>
      <c r="S310" s="26">
        <f t="shared" si="652"/>
        <v>0.20689682470058454</v>
      </c>
      <c r="T310" s="26">
        <f t="shared" si="652"/>
        <v>0.16583572034418298</v>
      </c>
      <c r="U310" s="26">
        <f t="shared" si="652"/>
        <v>0.32706649550172484</v>
      </c>
      <c r="V310" s="26">
        <f t="shared" si="652"/>
        <v>0.30020095945350755</v>
      </c>
      <c r="W310" s="26">
        <f t="shared" si="652"/>
        <v>0.20689682470058454</v>
      </c>
      <c r="X310" s="26">
        <f t="shared" si="652"/>
        <v>0.16583572034418298</v>
      </c>
      <c r="Y310" s="26">
        <f t="shared" si="652"/>
        <v>0.32706649550172484</v>
      </c>
      <c r="Z310" s="26">
        <f t="shared" si="652"/>
        <v>0.30020095945350755</v>
      </c>
      <c r="AA310" s="26">
        <f t="shared" si="652"/>
        <v>0.20689682470058454</v>
      </c>
      <c r="AB310" s="26">
        <f t="shared" si="652"/>
        <v>0.16583572034418298</v>
      </c>
      <c r="AC310" s="26">
        <f t="shared" si="652"/>
        <v>0.32706649550172484</v>
      </c>
      <c r="AD310" s="26">
        <f t="shared" si="652"/>
        <v>0.30020095945350755</v>
      </c>
      <c r="AE310" s="26">
        <f t="shared" si="652"/>
        <v>0.20689682470058454</v>
      </c>
      <c r="AF310" s="26">
        <f t="shared" si="652"/>
        <v>0.16583572034418298</v>
      </c>
      <c r="AG310" s="26">
        <f t="shared" si="652"/>
        <v>0.32706649550172484</v>
      </c>
      <c r="AH310" s="26">
        <f t="shared" si="652"/>
        <v>0.30020095945350755</v>
      </c>
      <c r="AI310" s="26">
        <f t="shared" si="652"/>
        <v>0.20689682470058454</v>
      </c>
      <c r="AJ310" s="26">
        <f t="shared" si="652"/>
        <v>0.16583572034418298</v>
      </c>
      <c r="AK310" s="26">
        <f t="shared" si="652"/>
        <v>0.32706649550172484</v>
      </c>
      <c r="AL310" s="26">
        <f t="shared" si="652"/>
        <v>0.30020095945350755</v>
      </c>
      <c r="AM310" s="26">
        <f t="shared" si="652"/>
        <v>0.20689682470058454</v>
      </c>
      <c r="AN310" s="26">
        <f t="shared" si="652"/>
        <v>0.16583572034418298</v>
      </c>
      <c r="AO310" s="26">
        <f t="shared" si="652"/>
        <v>0.32706649550172484</v>
      </c>
      <c r="AP310" s="26">
        <f t="shared" ref="AP310:BU310" si="653">IF( $F$5 = 3, SUMIF($E$311:$E$322,AP6,$F$311:$F$322),  AP9)</f>
        <v>0.30020095945350755</v>
      </c>
      <c r="AQ310" s="26">
        <f t="shared" si="653"/>
        <v>0.20689682470058454</v>
      </c>
      <c r="AR310" s="26">
        <f t="shared" si="653"/>
        <v>0.16583572034418298</v>
      </c>
      <c r="AS310" s="26">
        <f t="shared" si="653"/>
        <v>0.32706649550172484</v>
      </c>
      <c r="AT310" s="26">
        <f t="shared" si="653"/>
        <v>0.30020095945350755</v>
      </c>
      <c r="AU310" s="26">
        <f t="shared" si="653"/>
        <v>0.20689682470058454</v>
      </c>
      <c r="AV310" s="26">
        <f t="shared" si="653"/>
        <v>0.16583572034418298</v>
      </c>
      <c r="AW310" s="26">
        <f t="shared" si="653"/>
        <v>0.32706649550172484</v>
      </c>
      <c r="AX310" s="26">
        <f t="shared" si="653"/>
        <v>0.30020095945350755</v>
      </c>
      <c r="AY310" s="26">
        <f t="shared" si="653"/>
        <v>0.20689682470058454</v>
      </c>
      <c r="AZ310" s="26">
        <f t="shared" si="653"/>
        <v>0.16583572034418298</v>
      </c>
      <c r="BA310" s="26">
        <f t="shared" si="653"/>
        <v>0.32706649550172484</v>
      </c>
      <c r="BB310" s="26">
        <f t="shared" si="653"/>
        <v>0.30020095945350755</v>
      </c>
      <c r="BC310" s="26">
        <f t="shared" si="653"/>
        <v>0.20689682470058454</v>
      </c>
      <c r="BD310" s="26">
        <f t="shared" si="653"/>
        <v>0.16583572034418298</v>
      </c>
      <c r="BE310" s="26">
        <f t="shared" si="653"/>
        <v>0.32706649550172484</v>
      </c>
      <c r="BF310" s="26">
        <f t="shared" si="653"/>
        <v>0.30020095945350755</v>
      </c>
      <c r="BG310" s="26">
        <f t="shared" si="653"/>
        <v>0.20689682470058454</v>
      </c>
      <c r="BH310" s="26">
        <f t="shared" si="653"/>
        <v>0.16583572034418298</v>
      </c>
      <c r="BI310" s="26">
        <f t="shared" si="653"/>
        <v>0.32706649550172484</v>
      </c>
      <c r="BJ310" s="26">
        <f t="shared" si="653"/>
        <v>0.30020095945350755</v>
      </c>
      <c r="BK310" s="26">
        <f t="shared" si="653"/>
        <v>0.20689682470058454</v>
      </c>
      <c r="BL310" s="26">
        <f t="shared" si="653"/>
        <v>0.16583572034418298</v>
      </c>
      <c r="BM310" s="26">
        <f t="shared" si="653"/>
        <v>0.32706649550172484</v>
      </c>
      <c r="BN310" s="26">
        <f t="shared" si="653"/>
        <v>0.30020095945350755</v>
      </c>
      <c r="BO310" s="26">
        <f t="shared" si="653"/>
        <v>0.20689682470058454</v>
      </c>
      <c r="BP310" s="26">
        <f t="shared" si="653"/>
        <v>0.16583572034418298</v>
      </c>
      <c r="BQ310" s="26">
        <f t="shared" si="653"/>
        <v>0.32706649550172484</v>
      </c>
      <c r="BR310" s="26">
        <f t="shared" si="653"/>
        <v>0.30020095945350755</v>
      </c>
      <c r="BS310" s="26">
        <f t="shared" si="653"/>
        <v>0.20689682470058454</v>
      </c>
      <c r="BT310" s="26">
        <f t="shared" si="653"/>
        <v>0.16583572034418298</v>
      </c>
      <c r="BU310" s="26">
        <f t="shared" si="653"/>
        <v>0.32706649550172484</v>
      </c>
      <c r="BV310" s="26">
        <f t="shared" ref="BV310:DA310" si="654">IF( $F$5 = 3, SUMIF($E$311:$E$322,BV6,$F$311:$F$322),  BV9)</f>
        <v>0.30020095945350755</v>
      </c>
      <c r="BW310" s="26">
        <f t="shared" si="654"/>
        <v>0.20689682470058454</v>
      </c>
      <c r="BX310" s="26">
        <f t="shared" si="654"/>
        <v>0.16583572034418298</v>
      </c>
      <c r="BY310" s="26">
        <f t="shared" si="654"/>
        <v>0.32706649550172484</v>
      </c>
      <c r="BZ310" s="26">
        <f t="shared" si="654"/>
        <v>0.30020095945350755</v>
      </c>
      <c r="CA310" s="26">
        <f t="shared" si="654"/>
        <v>0.20689682470058454</v>
      </c>
      <c r="CB310" s="26">
        <f t="shared" si="654"/>
        <v>0.16583572034418298</v>
      </c>
      <c r="CC310" s="26">
        <f t="shared" si="654"/>
        <v>0.32706649550172484</v>
      </c>
      <c r="CD310" s="26">
        <f t="shared" si="654"/>
        <v>0.30020095945350755</v>
      </c>
      <c r="CE310" s="26">
        <f t="shared" si="654"/>
        <v>0.20689682470058454</v>
      </c>
      <c r="CF310" s="26">
        <f t="shared" si="654"/>
        <v>0.16583572034418298</v>
      </c>
      <c r="CG310" s="26">
        <f t="shared" si="654"/>
        <v>0.32706649550172484</v>
      </c>
      <c r="CH310" s="26">
        <f t="shared" si="654"/>
        <v>0.30020095945350755</v>
      </c>
      <c r="CI310" s="26">
        <f t="shared" si="654"/>
        <v>0.20689682470058454</v>
      </c>
      <c r="CJ310" s="26">
        <f t="shared" si="654"/>
        <v>0.16583572034418298</v>
      </c>
      <c r="CK310" s="26">
        <f t="shared" si="654"/>
        <v>0.32706649550172484</v>
      </c>
      <c r="CL310" s="26">
        <f t="shared" si="654"/>
        <v>0.30020095945350755</v>
      </c>
      <c r="CM310" s="26">
        <f t="shared" si="654"/>
        <v>0.20689682470058454</v>
      </c>
      <c r="CN310" s="26">
        <f t="shared" si="654"/>
        <v>0.16583572034418298</v>
      </c>
      <c r="CO310" s="26">
        <f t="shared" si="654"/>
        <v>0.32706649550172484</v>
      </c>
      <c r="CP310" s="26">
        <f t="shared" si="654"/>
        <v>0.30020095945350755</v>
      </c>
      <c r="CQ310" s="26">
        <f t="shared" si="654"/>
        <v>0.20689682470058454</v>
      </c>
      <c r="CR310" s="26">
        <f t="shared" si="654"/>
        <v>0.16583572034418298</v>
      </c>
      <c r="CS310" s="26">
        <f t="shared" si="654"/>
        <v>0.32706649550172484</v>
      </c>
      <c r="CT310" s="26">
        <f t="shared" si="654"/>
        <v>0.30020095945350755</v>
      </c>
      <c r="CU310" s="26">
        <f t="shared" si="654"/>
        <v>0.20689682470058454</v>
      </c>
      <c r="CV310" s="26">
        <f t="shared" si="654"/>
        <v>0.16583572034418298</v>
      </c>
      <c r="CW310" s="26">
        <f t="shared" si="654"/>
        <v>0.32706649550172484</v>
      </c>
      <c r="CX310" s="26">
        <f t="shared" si="654"/>
        <v>0.30020095945350755</v>
      </c>
      <c r="CY310" s="26">
        <f t="shared" si="654"/>
        <v>0.20689682470058454</v>
      </c>
      <c r="CZ310" s="26">
        <f t="shared" si="654"/>
        <v>0.16583572034418298</v>
      </c>
      <c r="DA310" s="26">
        <f t="shared" si="654"/>
        <v>0.32706649550172484</v>
      </c>
      <c r="DB310" s="26">
        <f t="shared" ref="DB310:EG310" si="655">IF( $F$5 = 3, SUMIF($E$311:$E$322,DB6,$F$311:$F$322),  DB9)</f>
        <v>0.30020095945350755</v>
      </c>
      <c r="DC310" s="26">
        <f t="shared" si="655"/>
        <v>0.20689682470058454</v>
      </c>
      <c r="DD310" s="26">
        <f t="shared" si="655"/>
        <v>0.16583572034418298</v>
      </c>
      <c r="DE310" s="26">
        <f t="shared" si="655"/>
        <v>0.32706649550172484</v>
      </c>
      <c r="DF310" s="26">
        <f t="shared" si="655"/>
        <v>0.30020095945350755</v>
      </c>
      <c r="DG310" s="26">
        <f t="shared" si="655"/>
        <v>0.20689682470058454</v>
      </c>
      <c r="DH310" s="26">
        <f t="shared" si="655"/>
        <v>0.16583572034418298</v>
      </c>
      <c r="DI310" s="26">
        <f t="shared" si="655"/>
        <v>0.32706649550172484</v>
      </c>
      <c r="DJ310" s="26">
        <f t="shared" si="655"/>
        <v>0.30020095945350755</v>
      </c>
      <c r="DK310" s="26">
        <f t="shared" si="655"/>
        <v>0.20689682470058454</v>
      </c>
      <c r="DL310" s="26">
        <f t="shared" si="655"/>
        <v>0.16583572034418298</v>
      </c>
      <c r="DM310" s="26">
        <f t="shared" si="655"/>
        <v>0.32706649550172484</v>
      </c>
      <c r="DN310" s="26">
        <f t="shared" si="655"/>
        <v>0.30020095945350755</v>
      </c>
      <c r="DO310" s="26">
        <f t="shared" si="655"/>
        <v>0.20689682470058454</v>
      </c>
      <c r="DP310" s="26">
        <f t="shared" si="655"/>
        <v>0.16583572034418298</v>
      </c>
      <c r="DQ310" s="26">
        <f t="shared" si="655"/>
        <v>0.32706649550172484</v>
      </c>
      <c r="DR310" s="26">
        <f t="shared" si="655"/>
        <v>0.30020095945350755</v>
      </c>
      <c r="DS310" s="26">
        <f t="shared" si="655"/>
        <v>0.20689682470058454</v>
      </c>
      <c r="DT310" s="26">
        <f t="shared" si="655"/>
        <v>0.16583572034418298</v>
      </c>
      <c r="DU310" s="26">
        <f t="shared" si="655"/>
        <v>0.32706649550172484</v>
      </c>
      <c r="DV310" s="26">
        <f t="shared" si="655"/>
        <v>0.30020095945350755</v>
      </c>
      <c r="DW310" s="26">
        <f t="shared" si="655"/>
        <v>0.20689682470058454</v>
      </c>
      <c r="DX310" s="26">
        <f t="shared" si="655"/>
        <v>0.16583572034418298</v>
      </c>
      <c r="DY310" s="26">
        <f t="shared" si="655"/>
        <v>0.32706649550172484</v>
      </c>
      <c r="DZ310" s="26">
        <f t="shared" si="655"/>
        <v>0.30020095945350755</v>
      </c>
      <c r="EA310" s="26">
        <f t="shared" si="655"/>
        <v>0.20689682470058454</v>
      </c>
      <c r="EB310" s="26">
        <f t="shared" si="655"/>
        <v>0.16583572034418298</v>
      </c>
      <c r="EC310" s="26">
        <f t="shared" si="655"/>
        <v>0.32706649550172484</v>
      </c>
      <c r="ED310" s="26">
        <f t="shared" si="655"/>
        <v>0.30020095945350755</v>
      </c>
      <c r="EE310" s="26">
        <f t="shared" si="655"/>
        <v>0.20689682470058454</v>
      </c>
      <c r="EF310" s="26">
        <f t="shared" si="655"/>
        <v>0.16583572034418298</v>
      </c>
      <c r="EG310" s="26">
        <f t="shared" si="655"/>
        <v>0.32706649550172484</v>
      </c>
      <c r="EH310" s="26">
        <f t="shared" ref="EH310:FR310" si="656">IF( $F$5 = 3, SUMIF($E$311:$E$322,EH6,$F$311:$F$322),  EH9)</f>
        <v>0.30020095945350755</v>
      </c>
      <c r="EI310" s="26">
        <f t="shared" si="656"/>
        <v>0.20689682470058454</v>
      </c>
      <c r="EJ310" s="26">
        <f t="shared" si="656"/>
        <v>0.16583572034418298</v>
      </c>
      <c r="EK310" s="26">
        <f t="shared" si="656"/>
        <v>0.32706649550172484</v>
      </c>
      <c r="EL310" s="26">
        <f t="shared" si="656"/>
        <v>0.30020095945350755</v>
      </c>
      <c r="EM310" s="26">
        <f t="shared" si="656"/>
        <v>0.20689682470058454</v>
      </c>
      <c r="EN310" s="26">
        <f t="shared" si="656"/>
        <v>0.16583572034418298</v>
      </c>
      <c r="EO310" s="26">
        <f t="shared" si="656"/>
        <v>0.32706649550172484</v>
      </c>
      <c r="EP310" s="26">
        <f t="shared" si="656"/>
        <v>0.30020095945350755</v>
      </c>
      <c r="EQ310" s="26">
        <f t="shared" si="656"/>
        <v>0.20689682470058454</v>
      </c>
      <c r="ER310" s="26">
        <f t="shared" si="656"/>
        <v>0.16583572034418298</v>
      </c>
      <c r="ES310" s="26">
        <f t="shared" si="656"/>
        <v>0.32706649550172484</v>
      </c>
      <c r="ET310" s="26">
        <f t="shared" si="656"/>
        <v>0.30020095945350755</v>
      </c>
      <c r="EU310" s="26">
        <f t="shared" si="656"/>
        <v>0.20689682470058454</v>
      </c>
      <c r="EV310" s="26">
        <f t="shared" si="656"/>
        <v>0.16583572034418298</v>
      </c>
      <c r="EW310" s="26">
        <f t="shared" si="656"/>
        <v>0.32706649550172484</v>
      </c>
      <c r="EX310" s="26">
        <f t="shared" si="656"/>
        <v>0.30020095945350755</v>
      </c>
      <c r="EY310" s="26">
        <f t="shared" si="656"/>
        <v>0.20689682470058454</v>
      </c>
      <c r="EZ310" s="26">
        <f t="shared" si="656"/>
        <v>0.16583572034418298</v>
      </c>
      <c r="FA310" s="26">
        <f t="shared" si="656"/>
        <v>0.32706649550172484</v>
      </c>
      <c r="FB310" s="26">
        <f t="shared" si="656"/>
        <v>0.30020095945350755</v>
      </c>
      <c r="FC310" s="26">
        <f t="shared" si="656"/>
        <v>0.20689682470058454</v>
      </c>
      <c r="FD310" s="26">
        <f t="shared" si="656"/>
        <v>0.16583572034418298</v>
      </c>
      <c r="FE310" s="26">
        <f t="shared" si="656"/>
        <v>0.32706649550172484</v>
      </c>
      <c r="FF310" s="26">
        <f t="shared" si="656"/>
        <v>0.30020095945350755</v>
      </c>
      <c r="FG310" s="26">
        <f t="shared" si="656"/>
        <v>0.20689682470058454</v>
      </c>
      <c r="FH310" s="26">
        <f t="shared" si="656"/>
        <v>0.16583572034418298</v>
      </c>
      <c r="FI310" s="26">
        <f t="shared" si="656"/>
        <v>0.32706649550172484</v>
      </c>
      <c r="FJ310" s="26">
        <f t="shared" si="656"/>
        <v>0.30020095945350755</v>
      </c>
      <c r="FK310" s="26">
        <f t="shared" si="656"/>
        <v>0.20689682470058454</v>
      </c>
      <c r="FL310" s="26">
        <f t="shared" si="656"/>
        <v>0.16583572034418298</v>
      </c>
      <c r="FM310" s="26">
        <f t="shared" si="656"/>
        <v>0.32706649550172484</v>
      </c>
      <c r="FN310" s="26">
        <f t="shared" si="656"/>
        <v>0.30020095945350755</v>
      </c>
      <c r="FO310" s="26">
        <f t="shared" si="656"/>
        <v>0.20689682470058454</v>
      </c>
      <c r="FP310" s="26">
        <f t="shared" si="656"/>
        <v>0.16583572034418298</v>
      </c>
      <c r="FQ310" s="26">
        <f t="shared" si="656"/>
        <v>0.32706649550172484</v>
      </c>
      <c r="FR310" s="26">
        <f t="shared" si="656"/>
        <v>0.30020095945350755</v>
      </c>
    </row>
    <row r="311" spans="3:174">
      <c r="C311" s="117" t="s">
        <v>267</v>
      </c>
      <c r="D311"/>
      <c r="E311" s="122">
        <f>Assumptions!E106</f>
        <v>1</v>
      </c>
      <c r="F311" s="119">
        <f>INDEX(Assumptions!G106:G106,MATCH($A$1,Model_Number,0))</f>
        <v>0.10219462073223241</v>
      </c>
    </row>
    <row r="312" spans="3:174">
      <c r="C312" s="117" t="s">
        <v>268</v>
      </c>
      <c r="D312"/>
      <c r="E312" s="123">
        <f>Assumptions!E107</f>
        <v>1</v>
      </c>
      <c r="F312" s="120">
        <f>INDEX(Assumptions!G107:G107,MATCH($A$1,Model_Number,0))</f>
        <v>9.5496636253224201E-2</v>
      </c>
    </row>
    <row r="313" spans="3:174">
      <c r="C313" s="117" t="s">
        <v>269</v>
      </c>
      <c r="D313"/>
      <c r="E313" s="123">
        <f>Assumptions!E108</f>
        <v>1</v>
      </c>
      <c r="F313" s="120">
        <f>INDEX(Assumptions!G108:G108,MATCH($A$1,Model_Number,0))</f>
        <v>0.10250970246805093</v>
      </c>
    </row>
    <row r="314" spans="3:174">
      <c r="C314" s="117" t="s">
        <v>270</v>
      </c>
      <c r="D314"/>
      <c r="E314" s="123">
        <f>Assumptions!E109</f>
        <v>2</v>
      </c>
      <c r="F314" s="120">
        <f>INDEX(Assumptions!G109:G109,MATCH($A$1,Model_Number,0))</f>
        <v>8.8503129809855599E-2</v>
      </c>
    </row>
    <row r="315" spans="3:174">
      <c r="C315" s="117" t="s">
        <v>271</v>
      </c>
      <c r="D315"/>
      <c r="E315" s="123">
        <f>Assumptions!E110</f>
        <v>2</v>
      </c>
      <c r="F315" s="120">
        <f>INDEX(Assumptions!G110:G110,MATCH($A$1,Model_Number,0))</f>
        <v>6.8773891670449241E-2</v>
      </c>
    </row>
    <row r="316" spans="3:174">
      <c r="C316" s="117" t="s">
        <v>272</v>
      </c>
      <c r="D316"/>
      <c r="E316" s="123">
        <f>Assumptions!E111</f>
        <v>2</v>
      </c>
      <c r="F316" s="120">
        <f>INDEX(Assumptions!G111:G111,MATCH($A$1,Model_Number,0))</f>
        <v>4.9619803220279694E-2</v>
      </c>
    </row>
    <row r="317" spans="3:174">
      <c r="C317" s="117" t="s">
        <v>273</v>
      </c>
      <c r="D317"/>
      <c r="E317" s="123">
        <f>Assumptions!E112</f>
        <v>3</v>
      </c>
      <c r="F317" s="120">
        <f>INDEX(Assumptions!G112:G112,MATCH($A$1,Model_Number,0))</f>
        <v>4.6388303088279473E-2</v>
      </c>
    </row>
    <row r="318" spans="3:174">
      <c r="C318" s="117" t="s">
        <v>274</v>
      </c>
      <c r="D318"/>
      <c r="E318" s="123">
        <f>Assumptions!E113</f>
        <v>3</v>
      </c>
      <c r="F318" s="120">
        <f>INDEX(Assumptions!G113:G113,MATCH($A$1,Model_Number,0))</f>
        <v>4.7590012322758696E-2</v>
      </c>
    </row>
    <row r="319" spans="3:174">
      <c r="C319" s="117" t="s">
        <v>275</v>
      </c>
      <c r="D319"/>
      <c r="E319" s="123">
        <f>Assumptions!E114</f>
        <v>3</v>
      </c>
      <c r="F319" s="120">
        <f>INDEX(Assumptions!G114:G114,MATCH($A$1,Model_Number,0))</f>
        <v>7.1857404933144797E-2</v>
      </c>
    </row>
    <row r="320" spans="3:174">
      <c r="C320" s="117" t="s">
        <v>276</v>
      </c>
      <c r="D320"/>
      <c r="E320" s="123">
        <f>Assumptions!E115</f>
        <v>4</v>
      </c>
      <c r="F320" s="120">
        <f>INDEX(Assumptions!G115:G115,MATCH($A$1,Model_Number,0))</f>
        <v>0.11145139295143459</v>
      </c>
      <c r="J320" s="105"/>
      <c r="Z320" s="18"/>
    </row>
    <row r="321" spans="3:174">
      <c r="C321" s="117" t="s">
        <v>277</v>
      </c>
      <c r="D321"/>
      <c r="E321" s="123">
        <f>Assumptions!E116</f>
        <v>4</v>
      </c>
      <c r="F321" s="120">
        <f>INDEX(Assumptions!G116:G116,MATCH($A$1,Model_Number,0))</f>
        <v>9.7194855654841844E-2</v>
      </c>
    </row>
    <row r="322" spans="3:174">
      <c r="C322" s="117" t="s">
        <v>278</v>
      </c>
      <c r="D322"/>
      <c r="E322" s="124">
        <f>Assumptions!E117</f>
        <v>4</v>
      </c>
      <c r="F322" s="121">
        <f>INDEX(Assumptions!G117:G117,MATCH($A$1,Model_Number,0))</f>
        <v>0.11842024689544842</v>
      </c>
    </row>
    <row r="323" spans="3:174">
      <c r="D323"/>
    </row>
    <row r="324" spans="3:174">
      <c r="C324" t="s">
        <v>647</v>
      </c>
      <c r="D324" t="s">
        <v>15</v>
      </c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 s="38"/>
      <c r="BE324" s="38"/>
      <c r="BF324" s="38"/>
      <c r="BG324" s="38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 s="38"/>
      <c r="BW324" s="38"/>
      <c r="BX324" s="38"/>
      <c r="BY324" s="38"/>
      <c r="BZ324" s="38"/>
      <c r="CA324" s="38"/>
      <c r="CB324" s="38"/>
      <c r="CC324" s="38"/>
      <c r="CD324" s="38"/>
      <c r="CE324" s="38"/>
      <c r="CF324" s="38"/>
      <c r="CG324" s="38"/>
      <c r="CH324" s="38"/>
      <c r="CI324" s="38"/>
      <c r="CJ324" s="38"/>
      <c r="CK324" s="38"/>
      <c r="CL324" s="38"/>
      <c r="CM324" s="38"/>
      <c r="CN324" s="38"/>
      <c r="CO324" s="38"/>
      <c r="CP324" s="38"/>
      <c r="CQ324" s="38"/>
      <c r="CR324" s="38"/>
      <c r="CS324" s="38"/>
      <c r="CT324" s="38"/>
      <c r="CU324" s="38"/>
      <c r="CV324" s="38"/>
      <c r="CW324" s="38"/>
      <c r="CX324" s="38"/>
      <c r="CY324" s="38"/>
      <c r="CZ324" s="38"/>
      <c r="DA324" s="38"/>
      <c r="DB324" s="38"/>
      <c r="DC324" s="38"/>
      <c r="DD324" s="38"/>
      <c r="DE324" s="38"/>
      <c r="DF324" s="38"/>
      <c r="DG324" s="38"/>
      <c r="DH324" s="38"/>
      <c r="DI324" s="38"/>
      <c r="DJ324" s="38"/>
      <c r="DK324" s="38"/>
      <c r="DL324" s="38"/>
      <c r="DM324" s="38"/>
      <c r="DN324" s="38"/>
      <c r="DO324" s="38"/>
      <c r="DP324" s="38"/>
      <c r="DQ324" s="38"/>
      <c r="DR324" s="38"/>
      <c r="DS324" s="38"/>
      <c r="DT324" s="38"/>
      <c r="DU324" s="38"/>
      <c r="DV324" s="38"/>
      <c r="DW324" s="38"/>
      <c r="DX324" s="38"/>
      <c r="DY324" s="38"/>
      <c r="DZ324" s="38"/>
      <c r="EA324" s="38"/>
      <c r="EB324" s="38"/>
      <c r="EC324" s="38"/>
      <c r="ED324" s="38"/>
      <c r="EE324" s="38"/>
      <c r="EF324" s="38"/>
      <c r="EG324" s="38"/>
      <c r="EH324" s="38"/>
      <c r="EI324" s="38"/>
      <c r="EJ324" s="38"/>
      <c r="EK324" s="38"/>
      <c r="EL324" s="38"/>
      <c r="EM324" s="38"/>
      <c r="EN324" s="38"/>
      <c r="EO324" s="38"/>
      <c r="EP324" s="38"/>
      <c r="EQ324" s="38"/>
      <c r="ER324" s="38"/>
      <c r="ES324" s="38"/>
      <c r="ET324" s="38"/>
      <c r="EU324" s="38"/>
      <c r="EV324" s="38"/>
      <c r="EW324" s="38"/>
      <c r="EX324" s="38"/>
      <c r="EY324" s="38"/>
      <c r="EZ324" s="38"/>
      <c r="FA324" s="38"/>
      <c r="FB324" s="38"/>
      <c r="FC324" s="38"/>
      <c r="FD324" s="38"/>
      <c r="FE324" s="38"/>
      <c r="FF324" s="38"/>
      <c r="FG324" s="38"/>
      <c r="FH324" s="38"/>
      <c r="FI324" s="38"/>
      <c r="FJ324" s="38"/>
      <c r="FK324" s="38"/>
      <c r="FL324" s="38"/>
      <c r="FM324" s="38"/>
      <c r="FN324" s="38"/>
      <c r="FO324" s="38"/>
      <c r="FP324" s="38"/>
      <c r="FQ324" s="38"/>
      <c r="FR324" s="38"/>
    </row>
    <row r="325" spans="3:174">
      <c r="D325"/>
    </row>
    <row r="326" spans="3:174">
      <c r="C326" s="30" t="s">
        <v>824</v>
      </c>
      <c r="D326"/>
      <c r="E326" s="39" t="s">
        <v>322</v>
      </c>
      <c r="Y326" s="280"/>
    </row>
    <row r="327" spans="3:174">
      <c r="C327" t="s">
        <v>73</v>
      </c>
      <c r="D327"/>
      <c r="E327" s="122" cm="1">
        <f t="array" ref="E327">INDEX(Assumptions!G78:H78, $A$1)</f>
        <v>127200</v>
      </c>
      <c r="I327" s="154">
        <f>SUM(J327:FR327)</f>
        <v>0</v>
      </c>
      <c r="J327" s="18">
        <f t="shared" ref="J327:AO327" si="657">IF(J15, (J308 / $F308) * J310 * $E327, 0)</f>
        <v>0</v>
      </c>
      <c r="K327" s="18">
        <f t="shared" si="657"/>
        <v>0</v>
      </c>
      <c r="L327" s="18">
        <f t="shared" si="657"/>
        <v>0</v>
      </c>
      <c r="M327" s="18">
        <f t="shared" si="657"/>
        <v>0</v>
      </c>
      <c r="N327" s="18">
        <f t="shared" si="657"/>
        <v>0</v>
      </c>
      <c r="O327" s="18">
        <f t="shared" si="657"/>
        <v>0</v>
      </c>
      <c r="P327" s="18">
        <f t="shared" si="657"/>
        <v>0</v>
      </c>
      <c r="Q327" s="18">
        <f t="shared" si="657"/>
        <v>0</v>
      </c>
      <c r="R327" s="18">
        <f t="shared" si="657"/>
        <v>0</v>
      </c>
      <c r="S327" s="18">
        <f t="shared" si="657"/>
        <v>0</v>
      </c>
      <c r="T327" s="18">
        <f t="shared" si="657"/>
        <v>0</v>
      </c>
      <c r="U327" s="18">
        <f t="shared" si="657"/>
        <v>0</v>
      </c>
      <c r="V327" s="18">
        <f t="shared" si="657"/>
        <v>0</v>
      </c>
      <c r="W327" s="18">
        <f t="shared" si="657"/>
        <v>0</v>
      </c>
      <c r="X327" s="18">
        <f t="shared" si="657"/>
        <v>0</v>
      </c>
      <c r="Y327" s="18">
        <f t="shared" si="657"/>
        <v>0</v>
      </c>
      <c r="Z327" s="18">
        <f t="shared" si="657"/>
        <v>0</v>
      </c>
      <c r="AA327" s="18">
        <f t="shared" si="657"/>
        <v>0</v>
      </c>
      <c r="AB327" s="18">
        <f t="shared" si="657"/>
        <v>0</v>
      </c>
      <c r="AC327" s="18">
        <f t="shared" si="657"/>
        <v>0</v>
      </c>
      <c r="AD327" s="18">
        <f t="shared" si="657"/>
        <v>0</v>
      </c>
      <c r="AE327" s="18">
        <f t="shared" si="657"/>
        <v>0</v>
      </c>
      <c r="AF327" s="18">
        <f t="shared" si="657"/>
        <v>0</v>
      </c>
      <c r="AG327" s="18">
        <f t="shared" si="657"/>
        <v>0</v>
      </c>
      <c r="AH327" s="18">
        <f t="shared" si="657"/>
        <v>0</v>
      </c>
      <c r="AI327" s="18">
        <f t="shared" si="657"/>
        <v>0</v>
      </c>
      <c r="AJ327" s="18">
        <f t="shared" si="657"/>
        <v>0</v>
      </c>
      <c r="AK327" s="18">
        <f t="shared" si="657"/>
        <v>0</v>
      </c>
      <c r="AL327" s="18">
        <f t="shared" si="657"/>
        <v>0</v>
      </c>
      <c r="AM327" s="18">
        <f t="shared" si="657"/>
        <v>0</v>
      </c>
      <c r="AN327" s="18">
        <f t="shared" si="657"/>
        <v>0</v>
      </c>
      <c r="AO327" s="18">
        <f t="shared" si="657"/>
        <v>0</v>
      </c>
      <c r="AP327" s="18">
        <f t="shared" ref="AP327:BU327" si="658">IF(AP15, (AP308 / $F308) * AP310 * $E327, 0)</f>
        <v>0</v>
      </c>
      <c r="AQ327" s="18">
        <f t="shared" si="658"/>
        <v>0</v>
      </c>
      <c r="AR327" s="18">
        <f t="shared" si="658"/>
        <v>0</v>
      </c>
      <c r="AS327" s="18">
        <f t="shared" si="658"/>
        <v>0</v>
      </c>
      <c r="AT327" s="18">
        <f t="shared" si="658"/>
        <v>0</v>
      </c>
      <c r="AU327" s="18">
        <f t="shared" si="658"/>
        <v>0</v>
      </c>
      <c r="AV327" s="18">
        <f t="shared" si="658"/>
        <v>0</v>
      </c>
      <c r="AW327" s="18">
        <f t="shared" si="658"/>
        <v>0</v>
      </c>
      <c r="AX327" s="18">
        <f t="shared" si="658"/>
        <v>0</v>
      </c>
      <c r="AY327" s="18">
        <f t="shared" si="658"/>
        <v>0</v>
      </c>
      <c r="AZ327" s="18">
        <f t="shared" si="658"/>
        <v>0</v>
      </c>
      <c r="BA327" s="18">
        <f t="shared" si="658"/>
        <v>0</v>
      </c>
      <c r="BB327" s="18">
        <f t="shared" si="658"/>
        <v>0</v>
      </c>
      <c r="BC327" s="18">
        <f t="shared" si="658"/>
        <v>0</v>
      </c>
      <c r="BD327" s="18">
        <f t="shared" si="658"/>
        <v>0</v>
      </c>
      <c r="BE327" s="18">
        <f t="shared" si="658"/>
        <v>0</v>
      </c>
      <c r="BF327" s="18">
        <f t="shared" si="658"/>
        <v>0</v>
      </c>
      <c r="BG327" s="18">
        <f t="shared" si="658"/>
        <v>0</v>
      </c>
      <c r="BH327" s="18">
        <f t="shared" si="658"/>
        <v>0</v>
      </c>
      <c r="BI327" s="18">
        <f t="shared" si="658"/>
        <v>0</v>
      </c>
      <c r="BJ327" s="18">
        <f t="shared" si="658"/>
        <v>0</v>
      </c>
      <c r="BK327" s="18">
        <f t="shared" si="658"/>
        <v>0</v>
      </c>
      <c r="BL327" s="18">
        <f t="shared" si="658"/>
        <v>0</v>
      </c>
      <c r="BM327" s="18">
        <f t="shared" si="658"/>
        <v>0</v>
      </c>
      <c r="BN327" s="18">
        <f t="shared" si="658"/>
        <v>0</v>
      </c>
      <c r="BO327" s="18">
        <f t="shared" si="658"/>
        <v>0</v>
      </c>
      <c r="BP327" s="18">
        <f t="shared" si="658"/>
        <v>0</v>
      </c>
      <c r="BQ327" s="18">
        <f t="shared" si="658"/>
        <v>0</v>
      </c>
      <c r="BR327" s="18">
        <f t="shared" si="658"/>
        <v>0</v>
      </c>
      <c r="BS327" s="18">
        <f t="shared" si="658"/>
        <v>0</v>
      </c>
      <c r="BT327" s="18">
        <f t="shared" si="658"/>
        <v>0</v>
      </c>
      <c r="BU327" s="18">
        <f t="shared" si="658"/>
        <v>0</v>
      </c>
      <c r="BV327" s="18">
        <f t="shared" ref="BV327:DA327" si="659">IF(BV15, (BV308 / $F308) * BV310 * $E327, 0)</f>
        <v>0</v>
      </c>
      <c r="BW327" s="18">
        <f t="shared" si="659"/>
        <v>0</v>
      </c>
      <c r="BX327" s="18">
        <f t="shared" si="659"/>
        <v>0</v>
      </c>
      <c r="BY327" s="18">
        <f t="shared" si="659"/>
        <v>0</v>
      </c>
      <c r="BZ327" s="18">
        <f t="shared" si="659"/>
        <v>0</v>
      </c>
      <c r="CA327" s="18">
        <f t="shared" si="659"/>
        <v>0</v>
      </c>
      <c r="CB327" s="18">
        <f t="shared" si="659"/>
        <v>0</v>
      </c>
      <c r="CC327" s="18">
        <f t="shared" si="659"/>
        <v>0</v>
      </c>
      <c r="CD327" s="18">
        <f t="shared" si="659"/>
        <v>0</v>
      </c>
      <c r="CE327" s="18">
        <f t="shared" si="659"/>
        <v>0</v>
      </c>
      <c r="CF327" s="18">
        <f t="shared" si="659"/>
        <v>0</v>
      </c>
      <c r="CG327" s="18">
        <f t="shared" si="659"/>
        <v>0</v>
      </c>
      <c r="CH327" s="18">
        <f t="shared" si="659"/>
        <v>0</v>
      </c>
      <c r="CI327" s="18">
        <f t="shared" si="659"/>
        <v>0</v>
      </c>
      <c r="CJ327" s="18">
        <f t="shared" si="659"/>
        <v>0</v>
      </c>
      <c r="CK327" s="18">
        <f t="shared" si="659"/>
        <v>0</v>
      </c>
      <c r="CL327" s="18">
        <f t="shared" si="659"/>
        <v>0</v>
      </c>
      <c r="CM327" s="18">
        <f t="shared" si="659"/>
        <v>0</v>
      </c>
      <c r="CN327" s="18">
        <f t="shared" si="659"/>
        <v>0</v>
      </c>
      <c r="CO327" s="18">
        <f t="shared" si="659"/>
        <v>0</v>
      </c>
      <c r="CP327" s="18">
        <f t="shared" si="659"/>
        <v>0</v>
      </c>
      <c r="CQ327" s="18">
        <f t="shared" si="659"/>
        <v>0</v>
      </c>
      <c r="CR327" s="18">
        <f t="shared" si="659"/>
        <v>0</v>
      </c>
      <c r="CS327" s="18">
        <f t="shared" si="659"/>
        <v>0</v>
      </c>
      <c r="CT327" s="18">
        <f t="shared" si="659"/>
        <v>0</v>
      </c>
      <c r="CU327" s="18">
        <f t="shared" si="659"/>
        <v>0</v>
      </c>
      <c r="CV327" s="18">
        <f t="shared" si="659"/>
        <v>0</v>
      </c>
      <c r="CW327" s="18">
        <f t="shared" si="659"/>
        <v>0</v>
      </c>
      <c r="CX327" s="18">
        <f t="shared" si="659"/>
        <v>0</v>
      </c>
      <c r="CY327" s="18">
        <f t="shared" si="659"/>
        <v>0</v>
      </c>
      <c r="CZ327" s="18">
        <f t="shared" si="659"/>
        <v>0</v>
      </c>
      <c r="DA327" s="18">
        <f t="shared" si="659"/>
        <v>0</v>
      </c>
      <c r="DB327" s="18">
        <f t="shared" ref="DB327:EG327" si="660">IF(DB15, (DB308 / $F308) * DB310 * $E327, 0)</f>
        <v>0</v>
      </c>
      <c r="DC327" s="18">
        <f t="shared" si="660"/>
        <v>0</v>
      </c>
      <c r="DD327" s="18">
        <f t="shared" si="660"/>
        <v>0</v>
      </c>
      <c r="DE327" s="18">
        <f t="shared" si="660"/>
        <v>0</v>
      </c>
      <c r="DF327" s="18">
        <f t="shared" si="660"/>
        <v>0</v>
      </c>
      <c r="DG327" s="18">
        <f t="shared" si="660"/>
        <v>0</v>
      </c>
      <c r="DH327" s="18">
        <f t="shared" si="660"/>
        <v>0</v>
      </c>
      <c r="DI327" s="18">
        <f t="shared" si="660"/>
        <v>0</v>
      </c>
      <c r="DJ327" s="18">
        <f t="shared" si="660"/>
        <v>0</v>
      </c>
      <c r="DK327" s="18">
        <f t="shared" si="660"/>
        <v>0</v>
      </c>
      <c r="DL327" s="18">
        <f t="shared" si="660"/>
        <v>0</v>
      </c>
      <c r="DM327" s="18">
        <f t="shared" si="660"/>
        <v>0</v>
      </c>
      <c r="DN327" s="18">
        <f t="shared" si="660"/>
        <v>0</v>
      </c>
      <c r="DO327" s="18">
        <f t="shared" si="660"/>
        <v>0</v>
      </c>
      <c r="DP327" s="18">
        <f t="shared" si="660"/>
        <v>0</v>
      </c>
      <c r="DQ327" s="18">
        <f t="shared" si="660"/>
        <v>0</v>
      </c>
      <c r="DR327" s="18">
        <f t="shared" si="660"/>
        <v>0</v>
      </c>
      <c r="DS327" s="18">
        <f t="shared" si="660"/>
        <v>0</v>
      </c>
      <c r="DT327" s="18">
        <f t="shared" si="660"/>
        <v>0</v>
      </c>
      <c r="DU327" s="18">
        <f t="shared" si="660"/>
        <v>0</v>
      </c>
      <c r="DV327" s="18">
        <f t="shared" si="660"/>
        <v>0</v>
      </c>
      <c r="DW327" s="18">
        <f t="shared" si="660"/>
        <v>0</v>
      </c>
      <c r="DX327" s="18">
        <f t="shared" si="660"/>
        <v>0</v>
      </c>
      <c r="DY327" s="18">
        <f t="shared" si="660"/>
        <v>0</v>
      </c>
      <c r="DZ327" s="18">
        <f t="shared" si="660"/>
        <v>0</v>
      </c>
      <c r="EA327" s="18">
        <f t="shared" si="660"/>
        <v>0</v>
      </c>
      <c r="EB327" s="18">
        <f t="shared" si="660"/>
        <v>0</v>
      </c>
      <c r="EC327" s="18">
        <f t="shared" si="660"/>
        <v>0</v>
      </c>
      <c r="ED327" s="18">
        <f t="shared" si="660"/>
        <v>0</v>
      </c>
      <c r="EE327" s="18">
        <f t="shared" si="660"/>
        <v>0</v>
      </c>
      <c r="EF327" s="18">
        <f t="shared" si="660"/>
        <v>0</v>
      </c>
      <c r="EG327" s="18">
        <f t="shared" si="660"/>
        <v>0</v>
      </c>
      <c r="EH327" s="18">
        <f t="shared" ref="EH327:FR327" si="661">IF(EH15, (EH308 / $F308) * EH310 * $E327, 0)</f>
        <v>0</v>
      </c>
      <c r="EI327" s="18">
        <f t="shared" si="661"/>
        <v>0</v>
      </c>
      <c r="EJ327" s="18">
        <f t="shared" si="661"/>
        <v>0</v>
      </c>
      <c r="EK327" s="18">
        <f t="shared" si="661"/>
        <v>0</v>
      </c>
      <c r="EL327" s="18">
        <f t="shared" si="661"/>
        <v>0</v>
      </c>
      <c r="EM327" s="18">
        <f t="shared" si="661"/>
        <v>0</v>
      </c>
      <c r="EN327" s="18">
        <f t="shared" si="661"/>
        <v>0</v>
      </c>
      <c r="EO327" s="18">
        <f t="shared" si="661"/>
        <v>0</v>
      </c>
      <c r="EP327" s="18">
        <f t="shared" si="661"/>
        <v>0</v>
      </c>
      <c r="EQ327" s="18">
        <f t="shared" si="661"/>
        <v>0</v>
      </c>
      <c r="ER327" s="18">
        <f t="shared" si="661"/>
        <v>0</v>
      </c>
      <c r="ES327" s="18">
        <f t="shared" si="661"/>
        <v>0</v>
      </c>
      <c r="ET327" s="18">
        <f t="shared" si="661"/>
        <v>0</v>
      </c>
      <c r="EU327" s="18">
        <f t="shared" si="661"/>
        <v>0</v>
      </c>
      <c r="EV327" s="18">
        <f t="shared" si="661"/>
        <v>0</v>
      </c>
      <c r="EW327" s="18">
        <f t="shared" si="661"/>
        <v>0</v>
      </c>
      <c r="EX327" s="18">
        <f t="shared" si="661"/>
        <v>0</v>
      </c>
      <c r="EY327" s="18">
        <f t="shared" si="661"/>
        <v>0</v>
      </c>
      <c r="EZ327" s="18">
        <f t="shared" si="661"/>
        <v>0</v>
      </c>
      <c r="FA327" s="18">
        <f t="shared" si="661"/>
        <v>0</v>
      </c>
      <c r="FB327" s="18">
        <f t="shared" si="661"/>
        <v>0</v>
      </c>
      <c r="FC327" s="18">
        <f t="shared" si="661"/>
        <v>0</v>
      </c>
      <c r="FD327" s="18">
        <f t="shared" si="661"/>
        <v>0</v>
      </c>
      <c r="FE327" s="18">
        <f t="shared" si="661"/>
        <v>0</v>
      </c>
      <c r="FF327" s="18">
        <f t="shared" si="661"/>
        <v>0</v>
      </c>
      <c r="FG327" s="18">
        <f t="shared" si="661"/>
        <v>0</v>
      </c>
      <c r="FH327" s="18">
        <f t="shared" si="661"/>
        <v>0</v>
      </c>
      <c r="FI327" s="18">
        <f t="shared" si="661"/>
        <v>0</v>
      </c>
      <c r="FJ327" s="18">
        <f t="shared" si="661"/>
        <v>0</v>
      </c>
      <c r="FK327" s="18">
        <f t="shared" si="661"/>
        <v>0</v>
      </c>
      <c r="FL327" s="18">
        <f t="shared" si="661"/>
        <v>0</v>
      </c>
      <c r="FM327" s="18">
        <f t="shared" si="661"/>
        <v>0</v>
      </c>
      <c r="FN327" s="18">
        <f t="shared" si="661"/>
        <v>0</v>
      </c>
      <c r="FO327" s="18">
        <f t="shared" si="661"/>
        <v>0</v>
      </c>
      <c r="FP327" s="18">
        <f t="shared" si="661"/>
        <v>0</v>
      </c>
      <c r="FQ327" s="18">
        <f t="shared" si="661"/>
        <v>0</v>
      </c>
      <c r="FR327" s="18">
        <f t="shared" si="661"/>
        <v>0</v>
      </c>
    </row>
    <row r="328" spans="3:174">
      <c r="C328" s="305" t="s">
        <v>74</v>
      </c>
      <c r="D328" s="305"/>
      <c r="E328" s="304" cm="1">
        <f t="array" ref="E328">INDEX(Assumptions!$G121:$H121, $A$1)</f>
        <v>1</v>
      </c>
      <c r="F328" s="305"/>
      <c r="G328" s="305"/>
      <c r="H328" s="305"/>
      <c r="I328" s="305"/>
      <c r="J328" s="306">
        <f>$E328</f>
        <v>1</v>
      </c>
      <c r="K328" s="306">
        <f t="shared" ref="K328:BV328" si="662">$E328</f>
        <v>1</v>
      </c>
      <c r="L328" s="306">
        <f t="shared" si="662"/>
        <v>1</v>
      </c>
      <c r="M328" s="306">
        <f t="shared" si="662"/>
        <v>1</v>
      </c>
      <c r="N328" s="306">
        <f t="shared" si="662"/>
        <v>1</v>
      </c>
      <c r="O328" s="306">
        <f t="shared" si="662"/>
        <v>1</v>
      </c>
      <c r="P328" s="306">
        <f t="shared" si="662"/>
        <v>1</v>
      </c>
      <c r="Q328" s="306">
        <f t="shared" si="662"/>
        <v>1</v>
      </c>
      <c r="R328" s="306">
        <f t="shared" si="662"/>
        <v>1</v>
      </c>
      <c r="S328" s="306">
        <f t="shared" si="662"/>
        <v>1</v>
      </c>
      <c r="T328" s="306">
        <f t="shared" si="662"/>
        <v>1</v>
      </c>
      <c r="U328" s="306">
        <f t="shared" si="662"/>
        <v>1</v>
      </c>
      <c r="V328" s="306">
        <f t="shared" si="662"/>
        <v>1</v>
      </c>
      <c r="W328" s="306">
        <f t="shared" si="662"/>
        <v>1</v>
      </c>
      <c r="X328" s="306">
        <f t="shared" si="662"/>
        <v>1</v>
      </c>
      <c r="Y328" s="306">
        <f t="shared" si="662"/>
        <v>1</v>
      </c>
      <c r="Z328" s="306">
        <f t="shared" si="662"/>
        <v>1</v>
      </c>
      <c r="AA328" s="306">
        <f t="shared" si="662"/>
        <v>1</v>
      </c>
      <c r="AB328" s="306">
        <f t="shared" si="662"/>
        <v>1</v>
      </c>
      <c r="AC328" s="306">
        <f t="shared" si="662"/>
        <v>1</v>
      </c>
      <c r="AD328" s="306">
        <f t="shared" si="662"/>
        <v>1</v>
      </c>
      <c r="AE328" s="306">
        <f t="shared" si="662"/>
        <v>1</v>
      </c>
      <c r="AF328" s="306">
        <f t="shared" si="662"/>
        <v>1</v>
      </c>
      <c r="AG328" s="306">
        <f t="shared" si="662"/>
        <v>1</v>
      </c>
      <c r="AH328" s="306">
        <f t="shared" si="662"/>
        <v>1</v>
      </c>
      <c r="AI328" s="306">
        <f t="shared" si="662"/>
        <v>1</v>
      </c>
      <c r="AJ328" s="306">
        <f t="shared" si="662"/>
        <v>1</v>
      </c>
      <c r="AK328" s="306">
        <f t="shared" si="662"/>
        <v>1</v>
      </c>
      <c r="AL328" s="306">
        <f t="shared" si="662"/>
        <v>1</v>
      </c>
      <c r="AM328" s="306">
        <f t="shared" si="662"/>
        <v>1</v>
      </c>
      <c r="AN328" s="306">
        <f t="shared" si="662"/>
        <v>1</v>
      </c>
      <c r="AO328" s="306">
        <f t="shared" si="662"/>
        <v>1</v>
      </c>
      <c r="AP328" s="306">
        <f t="shared" si="662"/>
        <v>1</v>
      </c>
      <c r="AQ328" s="306">
        <f t="shared" si="662"/>
        <v>1</v>
      </c>
      <c r="AR328" s="306">
        <f t="shared" si="662"/>
        <v>1</v>
      </c>
      <c r="AS328" s="306">
        <f t="shared" si="662"/>
        <v>1</v>
      </c>
      <c r="AT328" s="306">
        <f t="shared" si="662"/>
        <v>1</v>
      </c>
      <c r="AU328" s="306">
        <f t="shared" si="662"/>
        <v>1</v>
      </c>
      <c r="AV328" s="306">
        <f t="shared" si="662"/>
        <v>1</v>
      </c>
      <c r="AW328" s="306">
        <f t="shared" si="662"/>
        <v>1</v>
      </c>
      <c r="AX328" s="306">
        <f t="shared" si="662"/>
        <v>1</v>
      </c>
      <c r="AY328" s="306">
        <f t="shared" si="662"/>
        <v>1</v>
      </c>
      <c r="AZ328" s="306">
        <f t="shared" si="662"/>
        <v>1</v>
      </c>
      <c r="BA328" s="306">
        <f t="shared" si="662"/>
        <v>1</v>
      </c>
      <c r="BB328" s="306">
        <f t="shared" si="662"/>
        <v>1</v>
      </c>
      <c r="BC328" s="306">
        <f t="shared" si="662"/>
        <v>1</v>
      </c>
      <c r="BD328" s="306">
        <f t="shared" si="662"/>
        <v>1</v>
      </c>
      <c r="BE328" s="306">
        <f t="shared" si="662"/>
        <v>1</v>
      </c>
      <c r="BF328" s="306">
        <f t="shared" si="662"/>
        <v>1</v>
      </c>
      <c r="BG328" s="306">
        <f t="shared" si="662"/>
        <v>1</v>
      </c>
      <c r="BH328" s="306">
        <f t="shared" si="662"/>
        <v>1</v>
      </c>
      <c r="BI328" s="306">
        <f t="shared" si="662"/>
        <v>1</v>
      </c>
      <c r="BJ328" s="306">
        <f t="shared" si="662"/>
        <v>1</v>
      </c>
      <c r="BK328" s="306">
        <f t="shared" si="662"/>
        <v>1</v>
      </c>
      <c r="BL328" s="306">
        <f t="shared" si="662"/>
        <v>1</v>
      </c>
      <c r="BM328" s="306">
        <f t="shared" si="662"/>
        <v>1</v>
      </c>
      <c r="BN328" s="306">
        <f t="shared" si="662"/>
        <v>1</v>
      </c>
      <c r="BO328" s="306">
        <f t="shared" si="662"/>
        <v>1</v>
      </c>
      <c r="BP328" s="306">
        <f t="shared" si="662"/>
        <v>1</v>
      </c>
      <c r="BQ328" s="306">
        <f t="shared" si="662"/>
        <v>1</v>
      </c>
      <c r="BR328" s="306">
        <f t="shared" si="662"/>
        <v>1</v>
      </c>
      <c r="BS328" s="306">
        <f t="shared" si="662"/>
        <v>1</v>
      </c>
      <c r="BT328" s="306">
        <f t="shared" si="662"/>
        <v>1</v>
      </c>
      <c r="BU328" s="306">
        <f t="shared" si="662"/>
        <v>1</v>
      </c>
      <c r="BV328" s="306">
        <f t="shared" si="662"/>
        <v>1</v>
      </c>
      <c r="BW328" s="306">
        <f t="shared" ref="BW328:EH328" si="663">$E328</f>
        <v>1</v>
      </c>
      <c r="BX328" s="306">
        <f t="shared" si="663"/>
        <v>1</v>
      </c>
      <c r="BY328" s="306">
        <f t="shared" si="663"/>
        <v>1</v>
      </c>
      <c r="BZ328" s="306">
        <f t="shared" si="663"/>
        <v>1</v>
      </c>
      <c r="CA328" s="306">
        <f t="shared" si="663"/>
        <v>1</v>
      </c>
      <c r="CB328" s="306">
        <f t="shared" si="663"/>
        <v>1</v>
      </c>
      <c r="CC328" s="306">
        <f t="shared" si="663"/>
        <v>1</v>
      </c>
      <c r="CD328" s="306">
        <f t="shared" si="663"/>
        <v>1</v>
      </c>
      <c r="CE328" s="306">
        <f t="shared" si="663"/>
        <v>1</v>
      </c>
      <c r="CF328" s="306">
        <f t="shared" si="663"/>
        <v>1</v>
      </c>
      <c r="CG328" s="306">
        <f t="shared" si="663"/>
        <v>1</v>
      </c>
      <c r="CH328" s="306">
        <f t="shared" si="663"/>
        <v>1</v>
      </c>
      <c r="CI328" s="306">
        <f t="shared" si="663"/>
        <v>1</v>
      </c>
      <c r="CJ328" s="306">
        <f t="shared" si="663"/>
        <v>1</v>
      </c>
      <c r="CK328" s="306">
        <f t="shared" si="663"/>
        <v>1</v>
      </c>
      <c r="CL328" s="306">
        <f t="shared" si="663"/>
        <v>1</v>
      </c>
      <c r="CM328" s="306">
        <f t="shared" si="663"/>
        <v>1</v>
      </c>
      <c r="CN328" s="306">
        <f t="shared" si="663"/>
        <v>1</v>
      </c>
      <c r="CO328" s="306">
        <f t="shared" si="663"/>
        <v>1</v>
      </c>
      <c r="CP328" s="306">
        <f t="shared" si="663"/>
        <v>1</v>
      </c>
      <c r="CQ328" s="306">
        <f t="shared" si="663"/>
        <v>1</v>
      </c>
      <c r="CR328" s="306">
        <f t="shared" si="663"/>
        <v>1</v>
      </c>
      <c r="CS328" s="306">
        <f t="shared" si="663"/>
        <v>1</v>
      </c>
      <c r="CT328" s="306">
        <f t="shared" si="663"/>
        <v>1</v>
      </c>
      <c r="CU328" s="306">
        <f t="shared" si="663"/>
        <v>1</v>
      </c>
      <c r="CV328" s="306">
        <f t="shared" si="663"/>
        <v>1</v>
      </c>
      <c r="CW328" s="306">
        <f t="shared" si="663"/>
        <v>1</v>
      </c>
      <c r="CX328" s="306">
        <f t="shared" si="663"/>
        <v>1</v>
      </c>
      <c r="CY328" s="306">
        <f t="shared" si="663"/>
        <v>1</v>
      </c>
      <c r="CZ328" s="306">
        <f t="shared" si="663"/>
        <v>1</v>
      </c>
      <c r="DA328" s="306">
        <f t="shared" si="663"/>
        <v>1</v>
      </c>
      <c r="DB328" s="306">
        <f t="shared" si="663"/>
        <v>1</v>
      </c>
      <c r="DC328" s="306">
        <f t="shared" si="663"/>
        <v>1</v>
      </c>
      <c r="DD328" s="306">
        <f t="shared" si="663"/>
        <v>1</v>
      </c>
      <c r="DE328" s="306">
        <f t="shared" si="663"/>
        <v>1</v>
      </c>
      <c r="DF328" s="306">
        <f t="shared" si="663"/>
        <v>1</v>
      </c>
      <c r="DG328" s="306">
        <f t="shared" si="663"/>
        <v>1</v>
      </c>
      <c r="DH328" s="306">
        <f t="shared" si="663"/>
        <v>1</v>
      </c>
      <c r="DI328" s="306">
        <f t="shared" si="663"/>
        <v>1</v>
      </c>
      <c r="DJ328" s="306">
        <f t="shared" si="663"/>
        <v>1</v>
      </c>
      <c r="DK328" s="306">
        <f t="shared" si="663"/>
        <v>1</v>
      </c>
      <c r="DL328" s="306">
        <f t="shared" si="663"/>
        <v>1</v>
      </c>
      <c r="DM328" s="306">
        <f t="shared" si="663"/>
        <v>1</v>
      </c>
      <c r="DN328" s="306">
        <f t="shared" si="663"/>
        <v>1</v>
      </c>
      <c r="DO328" s="306">
        <f t="shared" si="663"/>
        <v>1</v>
      </c>
      <c r="DP328" s="306">
        <f t="shared" si="663"/>
        <v>1</v>
      </c>
      <c r="DQ328" s="306">
        <f t="shared" si="663"/>
        <v>1</v>
      </c>
      <c r="DR328" s="306">
        <f t="shared" si="663"/>
        <v>1</v>
      </c>
      <c r="DS328" s="306">
        <f t="shared" si="663"/>
        <v>1</v>
      </c>
      <c r="DT328" s="306">
        <f t="shared" si="663"/>
        <v>1</v>
      </c>
      <c r="DU328" s="306">
        <f t="shared" si="663"/>
        <v>1</v>
      </c>
      <c r="DV328" s="306">
        <f t="shared" si="663"/>
        <v>1</v>
      </c>
      <c r="DW328" s="306">
        <f t="shared" si="663"/>
        <v>1</v>
      </c>
      <c r="DX328" s="306">
        <f t="shared" si="663"/>
        <v>1</v>
      </c>
      <c r="DY328" s="306">
        <f t="shared" si="663"/>
        <v>1</v>
      </c>
      <c r="DZ328" s="306">
        <f t="shared" si="663"/>
        <v>1</v>
      </c>
      <c r="EA328" s="306">
        <f t="shared" si="663"/>
        <v>1</v>
      </c>
      <c r="EB328" s="306">
        <f t="shared" si="663"/>
        <v>1</v>
      </c>
      <c r="EC328" s="306">
        <f t="shared" si="663"/>
        <v>1</v>
      </c>
      <c r="ED328" s="306">
        <f t="shared" si="663"/>
        <v>1</v>
      </c>
      <c r="EE328" s="306">
        <f t="shared" si="663"/>
        <v>1</v>
      </c>
      <c r="EF328" s="306">
        <f t="shared" si="663"/>
        <v>1</v>
      </c>
      <c r="EG328" s="306">
        <f t="shared" si="663"/>
        <v>1</v>
      </c>
      <c r="EH328" s="306">
        <f t="shared" si="663"/>
        <v>1</v>
      </c>
      <c r="EI328" s="306">
        <f t="shared" ref="EI328:FR328" si="664">$E328</f>
        <v>1</v>
      </c>
      <c r="EJ328" s="306">
        <f t="shared" si="664"/>
        <v>1</v>
      </c>
      <c r="EK328" s="306">
        <f t="shared" si="664"/>
        <v>1</v>
      </c>
      <c r="EL328" s="306">
        <f t="shared" si="664"/>
        <v>1</v>
      </c>
      <c r="EM328" s="306">
        <f t="shared" si="664"/>
        <v>1</v>
      </c>
      <c r="EN328" s="306">
        <f t="shared" si="664"/>
        <v>1</v>
      </c>
      <c r="EO328" s="306">
        <f t="shared" si="664"/>
        <v>1</v>
      </c>
      <c r="EP328" s="306">
        <f t="shared" si="664"/>
        <v>1</v>
      </c>
      <c r="EQ328" s="306">
        <f t="shared" si="664"/>
        <v>1</v>
      </c>
      <c r="ER328" s="306">
        <f t="shared" si="664"/>
        <v>1</v>
      </c>
      <c r="ES328" s="306">
        <f t="shared" si="664"/>
        <v>1</v>
      </c>
      <c r="ET328" s="306">
        <f t="shared" si="664"/>
        <v>1</v>
      </c>
      <c r="EU328" s="306">
        <f t="shared" si="664"/>
        <v>1</v>
      </c>
      <c r="EV328" s="306">
        <f t="shared" si="664"/>
        <v>1</v>
      </c>
      <c r="EW328" s="306">
        <f t="shared" si="664"/>
        <v>1</v>
      </c>
      <c r="EX328" s="306">
        <f t="shared" si="664"/>
        <v>1</v>
      </c>
      <c r="EY328" s="306">
        <f t="shared" si="664"/>
        <v>1</v>
      </c>
      <c r="EZ328" s="306">
        <f t="shared" si="664"/>
        <v>1</v>
      </c>
      <c r="FA328" s="306">
        <f t="shared" si="664"/>
        <v>1</v>
      </c>
      <c r="FB328" s="306">
        <f t="shared" si="664"/>
        <v>1</v>
      </c>
      <c r="FC328" s="306">
        <f t="shared" si="664"/>
        <v>1</v>
      </c>
      <c r="FD328" s="306">
        <f t="shared" si="664"/>
        <v>1</v>
      </c>
      <c r="FE328" s="306">
        <f t="shared" si="664"/>
        <v>1</v>
      </c>
      <c r="FF328" s="306">
        <f t="shared" si="664"/>
        <v>1</v>
      </c>
      <c r="FG328" s="306">
        <f t="shared" si="664"/>
        <v>1</v>
      </c>
      <c r="FH328" s="306">
        <f t="shared" si="664"/>
        <v>1</v>
      </c>
      <c r="FI328" s="306">
        <f t="shared" si="664"/>
        <v>1</v>
      </c>
      <c r="FJ328" s="306">
        <f t="shared" si="664"/>
        <v>1</v>
      </c>
      <c r="FK328" s="306">
        <f t="shared" si="664"/>
        <v>1</v>
      </c>
      <c r="FL328" s="306">
        <f t="shared" si="664"/>
        <v>1</v>
      </c>
      <c r="FM328" s="306">
        <f t="shared" si="664"/>
        <v>1</v>
      </c>
      <c r="FN328" s="306">
        <f t="shared" si="664"/>
        <v>1</v>
      </c>
      <c r="FO328" s="306">
        <f t="shared" si="664"/>
        <v>1</v>
      </c>
      <c r="FP328" s="306">
        <f t="shared" si="664"/>
        <v>1</v>
      </c>
      <c r="FQ328" s="306">
        <f t="shared" si="664"/>
        <v>1</v>
      </c>
      <c r="FR328" s="306">
        <f t="shared" si="664"/>
        <v>1</v>
      </c>
    </row>
    <row r="329" spans="3:174">
      <c r="C329" s="97" t="s">
        <v>75</v>
      </c>
      <c r="D329" s="97"/>
      <c r="E329" s="97"/>
      <c r="F329" s="97"/>
      <c r="G329" s="97"/>
      <c r="H329" s="97"/>
      <c r="I329" s="128">
        <f>SUM(J329:FR329)</f>
        <v>0</v>
      </c>
      <c r="J329" s="98">
        <f>PRODUCT(J327:J328)*(1+J324)</f>
        <v>0</v>
      </c>
      <c r="K329" s="98">
        <f t="shared" ref="K329:BV329" si="665">PRODUCT(K327:K328)*(1+K324)</f>
        <v>0</v>
      </c>
      <c r="L329" s="98">
        <f t="shared" si="665"/>
        <v>0</v>
      </c>
      <c r="M329" s="98">
        <f t="shared" si="665"/>
        <v>0</v>
      </c>
      <c r="N329" s="98">
        <f t="shared" si="665"/>
        <v>0</v>
      </c>
      <c r="O329" s="98">
        <f t="shared" si="665"/>
        <v>0</v>
      </c>
      <c r="P329" s="98">
        <f t="shared" si="665"/>
        <v>0</v>
      </c>
      <c r="Q329" s="98">
        <f t="shared" si="665"/>
        <v>0</v>
      </c>
      <c r="R329" s="98">
        <f t="shared" si="665"/>
        <v>0</v>
      </c>
      <c r="S329" s="98">
        <f t="shared" si="665"/>
        <v>0</v>
      </c>
      <c r="T329" s="98">
        <f t="shared" si="665"/>
        <v>0</v>
      </c>
      <c r="U329" s="98">
        <f t="shared" si="665"/>
        <v>0</v>
      </c>
      <c r="V329" s="98">
        <f t="shared" si="665"/>
        <v>0</v>
      </c>
      <c r="W329" s="98">
        <f t="shared" si="665"/>
        <v>0</v>
      </c>
      <c r="X329" s="98">
        <f t="shared" si="665"/>
        <v>0</v>
      </c>
      <c r="Y329" s="98">
        <f>PRODUCT(Y327:Y328)*(1+Y324)</f>
        <v>0</v>
      </c>
      <c r="Z329" s="98">
        <f t="shared" si="665"/>
        <v>0</v>
      </c>
      <c r="AA329" s="98">
        <f t="shared" si="665"/>
        <v>0</v>
      </c>
      <c r="AB329" s="98">
        <f t="shared" si="665"/>
        <v>0</v>
      </c>
      <c r="AC329" s="98">
        <f t="shared" si="665"/>
        <v>0</v>
      </c>
      <c r="AD329" s="98">
        <f t="shared" si="665"/>
        <v>0</v>
      </c>
      <c r="AE329" s="98">
        <f t="shared" si="665"/>
        <v>0</v>
      </c>
      <c r="AF329" s="98">
        <f t="shared" si="665"/>
        <v>0</v>
      </c>
      <c r="AG329" s="98">
        <f t="shared" si="665"/>
        <v>0</v>
      </c>
      <c r="AH329" s="98">
        <f t="shared" si="665"/>
        <v>0</v>
      </c>
      <c r="AI329" s="98">
        <f t="shared" si="665"/>
        <v>0</v>
      </c>
      <c r="AJ329" s="98">
        <f t="shared" si="665"/>
        <v>0</v>
      </c>
      <c r="AK329" s="98">
        <f t="shared" si="665"/>
        <v>0</v>
      </c>
      <c r="AL329" s="98">
        <f t="shared" si="665"/>
        <v>0</v>
      </c>
      <c r="AM329" s="98">
        <f t="shared" si="665"/>
        <v>0</v>
      </c>
      <c r="AN329" s="98">
        <f t="shared" si="665"/>
        <v>0</v>
      </c>
      <c r="AO329" s="98">
        <f t="shared" si="665"/>
        <v>0</v>
      </c>
      <c r="AP329" s="98">
        <f t="shared" si="665"/>
        <v>0</v>
      </c>
      <c r="AQ329" s="98">
        <f t="shared" si="665"/>
        <v>0</v>
      </c>
      <c r="AR329" s="98">
        <f t="shared" si="665"/>
        <v>0</v>
      </c>
      <c r="AS329" s="98">
        <f t="shared" si="665"/>
        <v>0</v>
      </c>
      <c r="AT329" s="98">
        <f t="shared" si="665"/>
        <v>0</v>
      </c>
      <c r="AU329" s="98">
        <f t="shared" si="665"/>
        <v>0</v>
      </c>
      <c r="AV329" s="98">
        <f t="shared" si="665"/>
        <v>0</v>
      </c>
      <c r="AW329" s="98">
        <f t="shared" si="665"/>
        <v>0</v>
      </c>
      <c r="AX329" s="98">
        <f t="shared" si="665"/>
        <v>0</v>
      </c>
      <c r="AY329" s="98">
        <f t="shared" si="665"/>
        <v>0</v>
      </c>
      <c r="AZ329" s="98">
        <f t="shared" si="665"/>
        <v>0</v>
      </c>
      <c r="BA329" s="98">
        <f t="shared" si="665"/>
        <v>0</v>
      </c>
      <c r="BB329" s="98">
        <f t="shared" si="665"/>
        <v>0</v>
      </c>
      <c r="BC329" s="98">
        <f t="shared" si="665"/>
        <v>0</v>
      </c>
      <c r="BD329" s="98">
        <f t="shared" si="665"/>
        <v>0</v>
      </c>
      <c r="BE329" s="98">
        <f t="shared" si="665"/>
        <v>0</v>
      </c>
      <c r="BF329" s="98">
        <f t="shared" si="665"/>
        <v>0</v>
      </c>
      <c r="BG329" s="98">
        <f t="shared" si="665"/>
        <v>0</v>
      </c>
      <c r="BH329" s="98">
        <f t="shared" si="665"/>
        <v>0</v>
      </c>
      <c r="BI329" s="98">
        <f t="shared" si="665"/>
        <v>0</v>
      </c>
      <c r="BJ329" s="98">
        <f t="shared" si="665"/>
        <v>0</v>
      </c>
      <c r="BK329" s="98">
        <f t="shared" si="665"/>
        <v>0</v>
      </c>
      <c r="BL329" s="98">
        <f t="shared" si="665"/>
        <v>0</v>
      </c>
      <c r="BM329" s="98">
        <f t="shared" si="665"/>
        <v>0</v>
      </c>
      <c r="BN329" s="98">
        <f t="shared" si="665"/>
        <v>0</v>
      </c>
      <c r="BO329" s="98">
        <f t="shared" si="665"/>
        <v>0</v>
      </c>
      <c r="BP329" s="98">
        <f t="shared" si="665"/>
        <v>0</v>
      </c>
      <c r="BQ329" s="98">
        <f t="shared" si="665"/>
        <v>0</v>
      </c>
      <c r="BR329" s="98">
        <f t="shared" si="665"/>
        <v>0</v>
      </c>
      <c r="BS329" s="98">
        <f t="shared" si="665"/>
        <v>0</v>
      </c>
      <c r="BT329" s="98">
        <f t="shared" si="665"/>
        <v>0</v>
      </c>
      <c r="BU329" s="98">
        <f t="shared" si="665"/>
        <v>0</v>
      </c>
      <c r="BV329" s="98">
        <f t="shared" si="665"/>
        <v>0</v>
      </c>
      <c r="BW329" s="98">
        <f t="shared" ref="BW329:EH329" si="666">PRODUCT(BW327:BW328)*(1+BW324)</f>
        <v>0</v>
      </c>
      <c r="BX329" s="98">
        <f t="shared" si="666"/>
        <v>0</v>
      </c>
      <c r="BY329" s="98">
        <f t="shared" si="666"/>
        <v>0</v>
      </c>
      <c r="BZ329" s="98">
        <f t="shared" si="666"/>
        <v>0</v>
      </c>
      <c r="CA329" s="98">
        <f t="shared" si="666"/>
        <v>0</v>
      </c>
      <c r="CB329" s="98">
        <f t="shared" si="666"/>
        <v>0</v>
      </c>
      <c r="CC329" s="98">
        <f t="shared" si="666"/>
        <v>0</v>
      </c>
      <c r="CD329" s="98">
        <f t="shared" si="666"/>
        <v>0</v>
      </c>
      <c r="CE329" s="98">
        <f t="shared" si="666"/>
        <v>0</v>
      </c>
      <c r="CF329" s="98">
        <f t="shared" si="666"/>
        <v>0</v>
      </c>
      <c r="CG329" s="98">
        <f t="shared" si="666"/>
        <v>0</v>
      </c>
      <c r="CH329" s="98">
        <f t="shared" si="666"/>
        <v>0</v>
      </c>
      <c r="CI329" s="98">
        <f t="shared" si="666"/>
        <v>0</v>
      </c>
      <c r="CJ329" s="98">
        <f t="shared" si="666"/>
        <v>0</v>
      </c>
      <c r="CK329" s="98">
        <f t="shared" si="666"/>
        <v>0</v>
      </c>
      <c r="CL329" s="98">
        <f t="shared" si="666"/>
        <v>0</v>
      </c>
      <c r="CM329" s="98">
        <f t="shared" si="666"/>
        <v>0</v>
      </c>
      <c r="CN329" s="98">
        <f t="shared" si="666"/>
        <v>0</v>
      </c>
      <c r="CO329" s="98">
        <f t="shared" si="666"/>
        <v>0</v>
      </c>
      <c r="CP329" s="98">
        <f t="shared" si="666"/>
        <v>0</v>
      </c>
      <c r="CQ329" s="98">
        <f t="shared" si="666"/>
        <v>0</v>
      </c>
      <c r="CR329" s="98">
        <f t="shared" si="666"/>
        <v>0</v>
      </c>
      <c r="CS329" s="98">
        <f t="shared" si="666"/>
        <v>0</v>
      </c>
      <c r="CT329" s="98">
        <f t="shared" si="666"/>
        <v>0</v>
      </c>
      <c r="CU329" s="98">
        <f t="shared" si="666"/>
        <v>0</v>
      </c>
      <c r="CV329" s="98">
        <f t="shared" si="666"/>
        <v>0</v>
      </c>
      <c r="CW329" s="98">
        <f t="shared" si="666"/>
        <v>0</v>
      </c>
      <c r="CX329" s="98">
        <f t="shared" si="666"/>
        <v>0</v>
      </c>
      <c r="CY329" s="98">
        <f t="shared" si="666"/>
        <v>0</v>
      </c>
      <c r="CZ329" s="98">
        <f t="shared" si="666"/>
        <v>0</v>
      </c>
      <c r="DA329" s="98">
        <f t="shared" si="666"/>
        <v>0</v>
      </c>
      <c r="DB329" s="98">
        <f t="shared" si="666"/>
        <v>0</v>
      </c>
      <c r="DC329" s="98">
        <f t="shared" si="666"/>
        <v>0</v>
      </c>
      <c r="DD329" s="98">
        <f t="shared" si="666"/>
        <v>0</v>
      </c>
      <c r="DE329" s="98">
        <f t="shared" si="666"/>
        <v>0</v>
      </c>
      <c r="DF329" s="98">
        <f t="shared" si="666"/>
        <v>0</v>
      </c>
      <c r="DG329" s="98">
        <f t="shared" si="666"/>
        <v>0</v>
      </c>
      <c r="DH329" s="98">
        <f t="shared" si="666"/>
        <v>0</v>
      </c>
      <c r="DI329" s="98">
        <f t="shared" si="666"/>
        <v>0</v>
      </c>
      <c r="DJ329" s="98">
        <f t="shared" si="666"/>
        <v>0</v>
      </c>
      <c r="DK329" s="98">
        <f t="shared" si="666"/>
        <v>0</v>
      </c>
      <c r="DL329" s="98">
        <f t="shared" si="666"/>
        <v>0</v>
      </c>
      <c r="DM329" s="98">
        <f t="shared" si="666"/>
        <v>0</v>
      </c>
      <c r="DN329" s="98">
        <f t="shared" si="666"/>
        <v>0</v>
      </c>
      <c r="DO329" s="98">
        <f t="shared" si="666"/>
        <v>0</v>
      </c>
      <c r="DP329" s="98">
        <f t="shared" si="666"/>
        <v>0</v>
      </c>
      <c r="DQ329" s="98">
        <f t="shared" si="666"/>
        <v>0</v>
      </c>
      <c r="DR329" s="98">
        <f t="shared" si="666"/>
        <v>0</v>
      </c>
      <c r="DS329" s="98">
        <f t="shared" si="666"/>
        <v>0</v>
      </c>
      <c r="DT329" s="98">
        <f t="shared" si="666"/>
        <v>0</v>
      </c>
      <c r="DU329" s="98">
        <f t="shared" si="666"/>
        <v>0</v>
      </c>
      <c r="DV329" s="98">
        <f t="shared" si="666"/>
        <v>0</v>
      </c>
      <c r="DW329" s="98">
        <f t="shared" si="666"/>
        <v>0</v>
      </c>
      <c r="DX329" s="98">
        <f t="shared" si="666"/>
        <v>0</v>
      </c>
      <c r="DY329" s="98">
        <f t="shared" si="666"/>
        <v>0</v>
      </c>
      <c r="DZ329" s="98">
        <f t="shared" si="666"/>
        <v>0</v>
      </c>
      <c r="EA329" s="98">
        <f t="shared" si="666"/>
        <v>0</v>
      </c>
      <c r="EB329" s="98">
        <f t="shared" si="666"/>
        <v>0</v>
      </c>
      <c r="EC329" s="98">
        <f t="shared" si="666"/>
        <v>0</v>
      </c>
      <c r="ED329" s="98">
        <f t="shared" si="666"/>
        <v>0</v>
      </c>
      <c r="EE329" s="98">
        <f t="shared" si="666"/>
        <v>0</v>
      </c>
      <c r="EF329" s="98">
        <f t="shared" si="666"/>
        <v>0</v>
      </c>
      <c r="EG329" s="98">
        <f t="shared" si="666"/>
        <v>0</v>
      </c>
      <c r="EH329" s="98">
        <f t="shared" si="666"/>
        <v>0</v>
      </c>
      <c r="EI329" s="98">
        <f t="shared" ref="EI329:FR329" si="667">PRODUCT(EI327:EI328)*(1+EI324)</f>
        <v>0</v>
      </c>
      <c r="EJ329" s="98">
        <f t="shared" si="667"/>
        <v>0</v>
      </c>
      <c r="EK329" s="98">
        <f t="shared" si="667"/>
        <v>0</v>
      </c>
      <c r="EL329" s="98">
        <f t="shared" si="667"/>
        <v>0</v>
      </c>
      <c r="EM329" s="98">
        <f t="shared" si="667"/>
        <v>0</v>
      </c>
      <c r="EN329" s="98">
        <f t="shared" si="667"/>
        <v>0</v>
      </c>
      <c r="EO329" s="98">
        <f t="shared" si="667"/>
        <v>0</v>
      </c>
      <c r="EP329" s="98">
        <f t="shared" si="667"/>
        <v>0</v>
      </c>
      <c r="EQ329" s="98">
        <f t="shared" si="667"/>
        <v>0</v>
      </c>
      <c r="ER329" s="98">
        <f t="shared" si="667"/>
        <v>0</v>
      </c>
      <c r="ES329" s="98">
        <f t="shared" si="667"/>
        <v>0</v>
      </c>
      <c r="ET329" s="98">
        <f t="shared" si="667"/>
        <v>0</v>
      </c>
      <c r="EU329" s="98">
        <f t="shared" si="667"/>
        <v>0</v>
      </c>
      <c r="EV329" s="98">
        <f t="shared" si="667"/>
        <v>0</v>
      </c>
      <c r="EW329" s="98">
        <f t="shared" si="667"/>
        <v>0</v>
      </c>
      <c r="EX329" s="98">
        <f t="shared" si="667"/>
        <v>0</v>
      </c>
      <c r="EY329" s="98">
        <f t="shared" si="667"/>
        <v>0</v>
      </c>
      <c r="EZ329" s="98">
        <f t="shared" si="667"/>
        <v>0</v>
      </c>
      <c r="FA329" s="98">
        <f t="shared" si="667"/>
        <v>0</v>
      </c>
      <c r="FB329" s="98">
        <f t="shared" si="667"/>
        <v>0</v>
      </c>
      <c r="FC329" s="98">
        <f t="shared" si="667"/>
        <v>0</v>
      </c>
      <c r="FD329" s="98">
        <f t="shared" si="667"/>
        <v>0</v>
      </c>
      <c r="FE329" s="98">
        <f t="shared" si="667"/>
        <v>0</v>
      </c>
      <c r="FF329" s="98">
        <f t="shared" si="667"/>
        <v>0</v>
      </c>
      <c r="FG329" s="98">
        <f t="shared" si="667"/>
        <v>0</v>
      </c>
      <c r="FH329" s="98">
        <f t="shared" si="667"/>
        <v>0</v>
      </c>
      <c r="FI329" s="98">
        <f t="shared" si="667"/>
        <v>0</v>
      </c>
      <c r="FJ329" s="98">
        <f t="shared" si="667"/>
        <v>0</v>
      </c>
      <c r="FK329" s="98">
        <f t="shared" si="667"/>
        <v>0</v>
      </c>
      <c r="FL329" s="98">
        <f t="shared" si="667"/>
        <v>0</v>
      </c>
      <c r="FM329" s="98">
        <f t="shared" si="667"/>
        <v>0</v>
      </c>
      <c r="FN329" s="98">
        <f t="shared" si="667"/>
        <v>0</v>
      </c>
      <c r="FO329" s="98">
        <f t="shared" si="667"/>
        <v>0</v>
      </c>
      <c r="FP329" s="98">
        <f t="shared" si="667"/>
        <v>0</v>
      </c>
      <c r="FQ329" s="98">
        <f t="shared" si="667"/>
        <v>0</v>
      </c>
      <c r="FR329" s="98">
        <f t="shared" si="667"/>
        <v>0</v>
      </c>
    </row>
    <row r="330" spans="3:174">
      <c r="D330"/>
    </row>
    <row r="331" spans="3:174">
      <c r="C331" s="30" t="s">
        <v>825</v>
      </c>
      <c r="D331" s="8"/>
      <c r="E331" s="39" t="s">
        <v>322</v>
      </c>
      <c r="F331" s="99" t="s">
        <v>613</v>
      </c>
    </row>
    <row r="332" spans="3:174">
      <c r="C332" t="s">
        <v>73</v>
      </c>
      <c r="D332" s="144" t="s">
        <v>34</v>
      </c>
      <c r="E332" s="127">
        <f>INDEX(Assumptions!$G$78:$G$78,MATCH(A1,Model_Number,0))</f>
        <v>127200</v>
      </c>
      <c r="F332" s="327">
        <f>E332/(F308*Days_Yr*Hours_Day)</f>
        <v>0.32267884322678841</v>
      </c>
      <c r="I332" s="128">
        <f>SUM(J332:FR332)</f>
        <v>4452000</v>
      </c>
      <c r="J332" s="109">
        <f t="shared" ref="J332:AO332" si="668">$E$332 * (J308 / $F308) * J$310 * J17</f>
        <v>0</v>
      </c>
      <c r="K332" s="109">
        <f t="shared" si="668"/>
        <v>0</v>
      </c>
      <c r="L332" s="109">
        <f t="shared" si="668"/>
        <v>0</v>
      </c>
      <c r="M332" s="109">
        <f t="shared" si="668"/>
        <v>0</v>
      </c>
      <c r="N332" s="109">
        <f t="shared" si="668"/>
        <v>0</v>
      </c>
      <c r="O332" s="109">
        <f t="shared" si="668"/>
        <v>0</v>
      </c>
      <c r="P332" s="109">
        <f t="shared" si="668"/>
        <v>0</v>
      </c>
      <c r="Q332" s="109">
        <f t="shared" si="668"/>
        <v>0</v>
      </c>
      <c r="R332" s="109">
        <f t="shared" si="668"/>
        <v>0</v>
      </c>
      <c r="S332" s="109">
        <f t="shared" si="668"/>
        <v>0</v>
      </c>
      <c r="T332" s="109">
        <f t="shared" si="668"/>
        <v>0</v>
      </c>
      <c r="U332" s="109">
        <f t="shared" si="668"/>
        <v>0</v>
      </c>
      <c r="V332" s="109">
        <f t="shared" si="668"/>
        <v>0</v>
      </c>
      <c r="W332" s="109">
        <f t="shared" si="668"/>
        <v>0</v>
      </c>
      <c r="X332" s="109">
        <f t="shared" si="668"/>
        <v>0</v>
      </c>
      <c r="Y332" s="109">
        <f t="shared" si="668"/>
        <v>0</v>
      </c>
      <c r="Z332" s="109">
        <f t="shared" si="668"/>
        <v>0</v>
      </c>
      <c r="AA332" s="109">
        <f t="shared" si="668"/>
        <v>0</v>
      </c>
      <c r="AB332" s="109">
        <f t="shared" si="668"/>
        <v>21094.303627780075</v>
      </c>
      <c r="AC332" s="109">
        <f t="shared" si="668"/>
        <v>41602.858227819401</v>
      </c>
      <c r="AD332" s="109">
        <f t="shared" si="668"/>
        <v>38185.562042486163</v>
      </c>
      <c r="AE332" s="109">
        <f t="shared" si="668"/>
        <v>26317.276101914355</v>
      </c>
      <c r="AF332" s="109">
        <f t="shared" si="668"/>
        <v>21094.303627780075</v>
      </c>
      <c r="AG332" s="109">
        <f t="shared" si="668"/>
        <v>41602.858227819401</v>
      </c>
      <c r="AH332" s="109">
        <f t="shared" si="668"/>
        <v>38185.562042486163</v>
      </c>
      <c r="AI332" s="109">
        <f t="shared" si="668"/>
        <v>26317.276101914355</v>
      </c>
      <c r="AJ332" s="109">
        <f t="shared" si="668"/>
        <v>21094.303627780075</v>
      </c>
      <c r="AK332" s="109">
        <f t="shared" si="668"/>
        <v>41602.858227819401</v>
      </c>
      <c r="AL332" s="109">
        <f t="shared" si="668"/>
        <v>38185.562042486163</v>
      </c>
      <c r="AM332" s="109">
        <f t="shared" si="668"/>
        <v>26317.276101914355</v>
      </c>
      <c r="AN332" s="109">
        <f t="shared" si="668"/>
        <v>21094.303627780075</v>
      </c>
      <c r="AO332" s="109">
        <f t="shared" si="668"/>
        <v>41602.858227819401</v>
      </c>
      <c r="AP332" s="109">
        <f t="shared" ref="AP332:BU332" si="669">$E$332 * (AP308 / $F308) * AP$310 * AP17</f>
        <v>38185.562042486163</v>
      </c>
      <c r="AQ332" s="109">
        <f t="shared" si="669"/>
        <v>26317.276101914355</v>
      </c>
      <c r="AR332" s="109">
        <f t="shared" si="669"/>
        <v>21094.303627780075</v>
      </c>
      <c r="AS332" s="109">
        <f t="shared" si="669"/>
        <v>41602.858227819401</v>
      </c>
      <c r="AT332" s="109">
        <f t="shared" si="669"/>
        <v>38185.562042486163</v>
      </c>
      <c r="AU332" s="109">
        <f t="shared" si="669"/>
        <v>26317.276101914355</v>
      </c>
      <c r="AV332" s="109">
        <f t="shared" si="669"/>
        <v>21094.303627780075</v>
      </c>
      <c r="AW332" s="109">
        <f t="shared" si="669"/>
        <v>41602.858227819401</v>
      </c>
      <c r="AX332" s="109">
        <f t="shared" si="669"/>
        <v>38185.562042486163</v>
      </c>
      <c r="AY332" s="109">
        <f t="shared" si="669"/>
        <v>26317.276101914355</v>
      </c>
      <c r="AZ332" s="109">
        <f t="shared" si="669"/>
        <v>21094.303627780075</v>
      </c>
      <c r="BA332" s="109">
        <f t="shared" si="669"/>
        <v>41602.858227819401</v>
      </c>
      <c r="BB332" s="109">
        <f t="shared" si="669"/>
        <v>38185.562042486163</v>
      </c>
      <c r="BC332" s="109">
        <f t="shared" si="669"/>
        <v>26317.276101914355</v>
      </c>
      <c r="BD332" s="109">
        <f t="shared" si="669"/>
        <v>21094.303627780075</v>
      </c>
      <c r="BE332" s="109">
        <f t="shared" si="669"/>
        <v>41602.858227819401</v>
      </c>
      <c r="BF332" s="109">
        <f t="shared" si="669"/>
        <v>38185.562042486163</v>
      </c>
      <c r="BG332" s="109">
        <f t="shared" si="669"/>
        <v>26317.276101914355</v>
      </c>
      <c r="BH332" s="109">
        <f t="shared" si="669"/>
        <v>21094.303627780075</v>
      </c>
      <c r="BI332" s="109">
        <f t="shared" si="669"/>
        <v>41602.858227819401</v>
      </c>
      <c r="BJ332" s="109">
        <f t="shared" si="669"/>
        <v>38185.562042486163</v>
      </c>
      <c r="BK332" s="109">
        <f t="shared" si="669"/>
        <v>26317.276101914355</v>
      </c>
      <c r="BL332" s="109">
        <f t="shared" si="669"/>
        <v>21094.303627780075</v>
      </c>
      <c r="BM332" s="109">
        <f t="shared" si="669"/>
        <v>41602.858227819401</v>
      </c>
      <c r="BN332" s="109">
        <f t="shared" si="669"/>
        <v>38185.562042486163</v>
      </c>
      <c r="BO332" s="109">
        <f t="shared" si="669"/>
        <v>26317.276101914355</v>
      </c>
      <c r="BP332" s="109">
        <f t="shared" si="669"/>
        <v>21094.303627780075</v>
      </c>
      <c r="BQ332" s="109">
        <f t="shared" si="669"/>
        <v>41602.858227819401</v>
      </c>
      <c r="BR332" s="109">
        <f t="shared" si="669"/>
        <v>38185.562042486163</v>
      </c>
      <c r="BS332" s="109">
        <f t="shared" si="669"/>
        <v>26317.276101914355</v>
      </c>
      <c r="BT332" s="109">
        <f t="shared" si="669"/>
        <v>21094.303627780075</v>
      </c>
      <c r="BU332" s="109">
        <f t="shared" si="669"/>
        <v>41602.858227819401</v>
      </c>
      <c r="BV332" s="109">
        <f t="shared" ref="BV332:DA332" si="670">$E$332 * (BV308 / $F308) * BV$310 * BV17</f>
        <v>38185.562042486163</v>
      </c>
      <c r="BW332" s="109">
        <f t="shared" si="670"/>
        <v>26317.276101914355</v>
      </c>
      <c r="BX332" s="109">
        <f t="shared" si="670"/>
        <v>21094.303627780075</v>
      </c>
      <c r="BY332" s="109">
        <f t="shared" si="670"/>
        <v>41602.858227819401</v>
      </c>
      <c r="BZ332" s="109">
        <f t="shared" si="670"/>
        <v>38185.562042486163</v>
      </c>
      <c r="CA332" s="109">
        <f t="shared" si="670"/>
        <v>26317.276101914355</v>
      </c>
      <c r="CB332" s="109">
        <f t="shared" si="670"/>
        <v>21094.303627780075</v>
      </c>
      <c r="CC332" s="109">
        <f t="shared" si="670"/>
        <v>41602.858227819401</v>
      </c>
      <c r="CD332" s="109">
        <f t="shared" si="670"/>
        <v>38185.562042486163</v>
      </c>
      <c r="CE332" s="109">
        <f t="shared" si="670"/>
        <v>26317.276101914355</v>
      </c>
      <c r="CF332" s="109">
        <f t="shared" si="670"/>
        <v>21094.303627780075</v>
      </c>
      <c r="CG332" s="109">
        <f t="shared" si="670"/>
        <v>41602.858227819401</v>
      </c>
      <c r="CH332" s="109">
        <f t="shared" si="670"/>
        <v>38185.562042486163</v>
      </c>
      <c r="CI332" s="109">
        <f t="shared" si="670"/>
        <v>26317.276101914355</v>
      </c>
      <c r="CJ332" s="109">
        <f t="shared" si="670"/>
        <v>21094.303627780075</v>
      </c>
      <c r="CK332" s="109">
        <f t="shared" si="670"/>
        <v>41602.858227819401</v>
      </c>
      <c r="CL332" s="109">
        <f t="shared" si="670"/>
        <v>38185.562042486163</v>
      </c>
      <c r="CM332" s="109">
        <f t="shared" si="670"/>
        <v>26317.276101914355</v>
      </c>
      <c r="CN332" s="109">
        <f t="shared" si="670"/>
        <v>21094.303627780075</v>
      </c>
      <c r="CO332" s="109">
        <f t="shared" si="670"/>
        <v>41602.858227819401</v>
      </c>
      <c r="CP332" s="109">
        <f t="shared" si="670"/>
        <v>38185.562042486163</v>
      </c>
      <c r="CQ332" s="109">
        <f t="shared" si="670"/>
        <v>26317.276101914355</v>
      </c>
      <c r="CR332" s="109">
        <f t="shared" si="670"/>
        <v>21094.303627780075</v>
      </c>
      <c r="CS332" s="109">
        <f t="shared" si="670"/>
        <v>41602.858227819401</v>
      </c>
      <c r="CT332" s="109">
        <f t="shared" si="670"/>
        <v>38185.562042486163</v>
      </c>
      <c r="CU332" s="109">
        <f t="shared" si="670"/>
        <v>26317.276101914355</v>
      </c>
      <c r="CV332" s="109">
        <f t="shared" si="670"/>
        <v>21094.303627780075</v>
      </c>
      <c r="CW332" s="109">
        <f t="shared" si="670"/>
        <v>41602.858227819401</v>
      </c>
      <c r="CX332" s="109">
        <f t="shared" si="670"/>
        <v>38185.562042486163</v>
      </c>
      <c r="CY332" s="109">
        <f t="shared" si="670"/>
        <v>26317.276101914355</v>
      </c>
      <c r="CZ332" s="109">
        <f t="shared" si="670"/>
        <v>21094.303627780075</v>
      </c>
      <c r="DA332" s="109">
        <f t="shared" si="670"/>
        <v>41602.858227819401</v>
      </c>
      <c r="DB332" s="109">
        <f t="shared" ref="DB332:EG332" si="671">$E$332 * (DB308 / $F308) * DB$310 * DB17</f>
        <v>38185.562042486163</v>
      </c>
      <c r="DC332" s="109">
        <f t="shared" si="671"/>
        <v>26317.276101914355</v>
      </c>
      <c r="DD332" s="109">
        <f t="shared" si="671"/>
        <v>21094.303627780075</v>
      </c>
      <c r="DE332" s="109">
        <f t="shared" si="671"/>
        <v>41602.858227819401</v>
      </c>
      <c r="DF332" s="109">
        <f t="shared" si="671"/>
        <v>38185.562042486163</v>
      </c>
      <c r="DG332" s="109">
        <f t="shared" si="671"/>
        <v>26317.276101914355</v>
      </c>
      <c r="DH332" s="109">
        <f t="shared" si="671"/>
        <v>21094.303627780075</v>
      </c>
      <c r="DI332" s="109">
        <f t="shared" si="671"/>
        <v>41602.858227819401</v>
      </c>
      <c r="DJ332" s="109">
        <f t="shared" si="671"/>
        <v>38185.562042486163</v>
      </c>
      <c r="DK332" s="109">
        <f t="shared" si="671"/>
        <v>26317.276101914355</v>
      </c>
      <c r="DL332" s="109">
        <f t="shared" si="671"/>
        <v>21094.303627780075</v>
      </c>
      <c r="DM332" s="109">
        <f t="shared" si="671"/>
        <v>41602.858227819401</v>
      </c>
      <c r="DN332" s="109">
        <f t="shared" si="671"/>
        <v>38185.562042486163</v>
      </c>
      <c r="DO332" s="109">
        <f t="shared" si="671"/>
        <v>26317.276101914355</v>
      </c>
      <c r="DP332" s="109">
        <f t="shared" si="671"/>
        <v>21094.303627780075</v>
      </c>
      <c r="DQ332" s="109">
        <f t="shared" si="671"/>
        <v>41602.858227819401</v>
      </c>
      <c r="DR332" s="109">
        <f t="shared" si="671"/>
        <v>38185.562042486163</v>
      </c>
      <c r="DS332" s="109">
        <f t="shared" si="671"/>
        <v>26317.276101914355</v>
      </c>
      <c r="DT332" s="109">
        <f t="shared" si="671"/>
        <v>21094.303627780075</v>
      </c>
      <c r="DU332" s="109">
        <f t="shared" si="671"/>
        <v>41602.858227819401</v>
      </c>
      <c r="DV332" s="109">
        <f t="shared" si="671"/>
        <v>38185.562042486163</v>
      </c>
      <c r="DW332" s="109">
        <f t="shared" si="671"/>
        <v>26317.276101914355</v>
      </c>
      <c r="DX332" s="109">
        <f t="shared" si="671"/>
        <v>21094.303627780075</v>
      </c>
      <c r="DY332" s="109">
        <f t="shared" si="671"/>
        <v>41602.858227819401</v>
      </c>
      <c r="DZ332" s="109">
        <f t="shared" si="671"/>
        <v>38185.562042486163</v>
      </c>
      <c r="EA332" s="109">
        <f t="shared" si="671"/>
        <v>26317.276101914355</v>
      </c>
      <c r="EB332" s="109">
        <f t="shared" si="671"/>
        <v>21094.303627780075</v>
      </c>
      <c r="EC332" s="109">
        <f t="shared" si="671"/>
        <v>41602.858227819401</v>
      </c>
      <c r="ED332" s="109">
        <f t="shared" si="671"/>
        <v>38185.562042486163</v>
      </c>
      <c r="EE332" s="109">
        <f t="shared" si="671"/>
        <v>26317.276101914355</v>
      </c>
      <c r="EF332" s="109">
        <f t="shared" si="671"/>
        <v>21094.303627780075</v>
      </c>
      <c r="EG332" s="109">
        <f t="shared" si="671"/>
        <v>41602.858227819401</v>
      </c>
      <c r="EH332" s="109">
        <f t="shared" ref="EH332:FR332" si="672">$E$332 * (EH308 / $F308) * EH$310 * EH17</f>
        <v>38185.562042486163</v>
      </c>
      <c r="EI332" s="109">
        <f t="shared" si="672"/>
        <v>26317.276101914355</v>
      </c>
      <c r="EJ332" s="109">
        <f t="shared" si="672"/>
        <v>21094.303627780075</v>
      </c>
      <c r="EK332" s="109">
        <f t="shared" si="672"/>
        <v>41602.858227819401</v>
      </c>
      <c r="EL332" s="109">
        <f t="shared" si="672"/>
        <v>38185.562042486163</v>
      </c>
      <c r="EM332" s="109">
        <f t="shared" si="672"/>
        <v>26317.276101914355</v>
      </c>
      <c r="EN332" s="109">
        <f t="shared" si="672"/>
        <v>21094.303627780075</v>
      </c>
      <c r="EO332" s="109">
        <f t="shared" si="672"/>
        <v>41602.858227819401</v>
      </c>
      <c r="EP332" s="109">
        <f t="shared" si="672"/>
        <v>38185.562042486163</v>
      </c>
      <c r="EQ332" s="109">
        <f t="shared" si="672"/>
        <v>26317.276101914355</v>
      </c>
      <c r="ER332" s="109">
        <f t="shared" si="672"/>
        <v>21094.303627780075</v>
      </c>
      <c r="ES332" s="109">
        <f t="shared" si="672"/>
        <v>41602.858227819401</v>
      </c>
      <c r="ET332" s="109">
        <f t="shared" si="672"/>
        <v>38185.562042486163</v>
      </c>
      <c r="EU332" s="109">
        <f t="shared" si="672"/>
        <v>26317.276101914355</v>
      </c>
      <c r="EV332" s="109">
        <f t="shared" si="672"/>
        <v>21094.303627780075</v>
      </c>
      <c r="EW332" s="109">
        <f t="shared" si="672"/>
        <v>41602.858227819401</v>
      </c>
      <c r="EX332" s="109">
        <f t="shared" si="672"/>
        <v>38185.562042486163</v>
      </c>
      <c r="EY332" s="109">
        <f t="shared" si="672"/>
        <v>26317.276101914355</v>
      </c>
      <c r="EZ332" s="109">
        <f t="shared" si="672"/>
        <v>21094.303627780075</v>
      </c>
      <c r="FA332" s="109">
        <f t="shared" si="672"/>
        <v>41602.858227819401</v>
      </c>
      <c r="FB332" s="109">
        <f t="shared" si="672"/>
        <v>38185.562042486163</v>
      </c>
      <c r="FC332" s="109">
        <f t="shared" si="672"/>
        <v>26317.276101914355</v>
      </c>
      <c r="FD332" s="109">
        <f t="shared" si="672"/>
        <v>21094.303627780075</v>
      </c>
      <c r="FE332" s="109">
        <f t="shared" si="672"/>
        <v>41602.858227819401</v>
      </c>
      <c r="FF332" s="109">
        <f t="shared" si="672"/>
        <v>38185.562042486163</v>
      </c>
      <c r="FG332" s="109">
        <f t="shared" si="672"/>
        <v>26317.276101914355</v>
      </c>
      <c r="FH332" s="109">
        <f t="shared" si="672"/>
        <v>21094.303627780075</v>
      </c>
      <c r="FI332" s="109">
        <f t="shared" si="672"/>
        <v>41602.858227819401</v>
      </c>
      <c r="FJ332" s="109">
        <f t="shared" si="672"/>
        <v>38185.562042486163</v>
      </c>
      <c r="FK332" s="109">
        <f t="shared" si="672"/>
        <v>26317.276101914355</v>
      </c>
      <c r="FL332" s="109">
        <f t="shared" si="672"/>
        <v>0</v>
      </c>
      <c r="FM332" s="109">
        <f t="shared" si="672"/>
        <v>0</v>
      </c>
      <c r="FN332" s="109">
        <f t="shared" si="672"/>
        <v>0</v>
      </c>
      <c r="FO332" s="109">
        <f t="shared" si="672"/>
        <v>0</v>
      </c>
      <c r="FP332" s="109">
        <f t="shared" si="672"/>
        <v>0</v>
      </c>
      <c r="FQ332" s="109">
        <f t="shared" si="672"/>
        <v>0</v>
      </c>
      <c r="FR332" s="109">
        <f t="shared" si="672"/>
        <v>0</v>
      </c>
    </row>
    <row r="333" spans="3:174">
      <c r="C333" t="s">
        <v>74</v>
      </c>
      <c r="D333" s="144" t="s">
        <v>15</v>
      </c>
      <c r="J333" s="26">
        <f>IFERROR(INDEX('Time-based'!$H$55:$BE$55,MATCH($A$1,'Time-based'!$C$55:$C$55,0),MATCH(J18,'Time-based'!$H$47:$BE$47,0)),0)</f>
        <v>0</v>
      </c>
      <c r="K333" s="26">
        <f>IFERROR(INDEX('Time-based'!$H$55:$BE$55,MATCH($A$1,'Time-based'!$C$55:$C$55,0),MATCH(K18,'Time-based'!$H$47:$BE$47,0)),0)</f>
        <v>0</v>
      </c>
      <c r="L333" s="26">
        <f>IFERROR(INDEX('Time-based'!$H$55:$BE$55,MATCH($A$1,'Time-based'!$C$55:$C$55,0),MATCH(L18,'Time-based'!$H$47:$BE$47,0)),0)</f>
        <v>0</v>
      </c>
      <c r="M333" s="26">
        <f>IFERROR(INDEX('Time-based'!$H$55:$BE$55,MATCH($A$1,'Time-based'!$C$55:$C$55,0),MATCH(M18,'Time-based'!$H$47:$BE$47,0)),0)</f>
        <v>0</v>
      </c>
      <c r="N333" s="26">
        <f>IFERROR(INDEX('Time-based'!$H$55:$BE$55,MATCH($A$1,'Time-based'!$C$55:$C$55,0),MATCH(N18,'Time-based'!$H$47:$BE$47,0)),0)</f>
        <v>0</v>
      </c>
      <c r="O333" s="26">
        <f>IFERROR(INDEX('Time-based'!$H$55:$BE$55,MATCH($A$1,'Time-based'!$C$55:$C$55,0),MATCH(O18,'Time-based'!$H$47:$BE$47,0)),0)</f>
        <v>0</v>
      </c>
      <c r="P333" s="26">
        <f>IFERROR(INDEX('Time-based'!$H$55:$BE$55,MATCH($A$1,'Time-based'!$C$55:$C$55,0),MATCH(P18,'Time-based'!$H$47:$BE$47,0)),0)</f>
        <v>0</v>
      </c>
      <c r="Q333" s="26">
        <f>IFERROR(INDEX('Time-based'!$H$55:$BE$55,MATCH($A$1,'Time-based'!$C$55:$C$55,0),MATCH(Q18,'Time-based'!$H$47:$BE$47,0)),0)</f>
        <v>0</v>
      </c>
      <c r="R333" s="26">
        <f>IFERROR(INDEX('Time-based'!$H$55:$BE$55,MATCH($A$1,'Time-based'!$C$55:$C$55,0),MATCH(R18,'Time-based'!$H$47:$BE$47,0)),0)</f>
        <v>0</v>
      </c>
      <c r="S333" s="26">
        <f>IFERROR(INDEX('Time-based'!$H$55:$BE$55,MATCH($A$1,'Time-based'!$C$55:$C$55,0),MATCH(S18,'Time-based'!$H$47:$BE$47,0)),0)</f>
        <v>0</v>
      </c>
      <c r="T333" s="26">
        <f>IFERROR(INDEX('Time-based'!$H$55:$BE$55,MATCH($A$1,'Time-based'!$C$55:$C$55,0),MATCH(T18,'Time-based'!$H$47:$BE$47,0)),0)</f>
        <v>0</v>
      </c>
      <c r="U333" s="26">
        <f>IFERROR(INDEX('Time-based'!$H$55:$BE$55,MATCH($A$1,'Time-based'!$C$55:$C$55,0),MATCH(U18,'Time-based'!$H$47:$BE$47,0)),0)</f>
        <v>0</v>
      </c>
      <c r="V333" s="26">
        <f>IFERROR(INDEX('Time-based'!$H$55:$BE$55,MATCH($A$1,'Time-based'!$C$55:$C$55,0),MATCH(V18,'Time-based'!$H$47:$BE$47,0)),0)</f>
        <v>0</v>
      </c>
      <c r="W333" s="26">
        <f>IFERROR(INDEX('Time-based'!$H$55:$BE$55,MATCH($A$1,'Time-based'!$C$55:$C$55,0),MATCH(W18,'Time-based'!$H$47:$BE$47,0)),0)</f>
        <v>0</v>
      </c>
      <c r="X333" s="26">
        <f>IFERROR(INDEX('Time-based'!$H$55:$BE$55,MATCH($A$1,'Time-based'!$C$55:$C$55,0),MATCH(X18,'Time-based'!$H$47:$BE$47,0)),0)</f>
        <v>0</v>
      </c>
      <c r="Y333" s="26">
        <f>IFERROR(INDEX('Time-based'!$H$55:$BE$55,MATCH($A$1,'Time-based'!$C$55:$C$55,0),MATCH(Y18,'Time-based'!$H$47:$BE$47,0)),0)</f>
        <v>0</v>
      </c>
      <c r="Z333" s="26">
        <f>IFERROR(INDEX('Time-based'!$H$55:$BE$55,MATCH($A$1,'Time-based'!$C$55:$C$55,0),MATCH(Z18,'Time-based'!$H$47:$BE$47,0)),0)</f>
        <v>0</v>
      </c>
      <c r="AA333" s="26">
        <f>IFERROR(INDEX('Time-based'!$H$55:$BE$55,MATCH($A$1,'Time-based'!$C$55:$C$55,0),MATCH(AA18,'Time-based'!$H$47:$BE$47,0)),0)</f>
        <v>0</v>
      </c>
      <c r="AB333" s="26">
        <f>IFERROR(INDEX('Time-based'!$H$55:$BE$55,MATCH($A$1,'Time-based'!$C$55:$C$55,0),MATCH(AB18,'Time-based'!$H$47:$BE$47,0)),0)</f>
        <v>0.97</v>
      </c>
      <c r="AC333" s="26">
        <f>IFERROR(INDEX('Time-based'!$H$55:$BE$55,MATCH($A$1,'Time-based'!$C$55:$C$55,0),MATCH(AC18,'Time-based'!$H$47:$BE$47,0)),0)</f>
        <v>0.97</v>
      </c>
      <c r="AD333" s="26">
        <f>IFERROR(INDEX('Time-based'!$H$55:$BE$55,MATCH($A$1,'Time-based'!$C$55:$C$55,0),MATCH(AD18,'Time-based'!$H$47:$BE$47,0)),0)</f>
        <v>0.97</v>
      </c>
      <c r="AE333" s="26">
        <f>IFERROR(INDEX('Time-based'!$H$55:$BE$55,MATCH($A$1,'Time-based'!$C$55:$C$55,0),MATCH(AE18,'Time-based'!$H$47:$BE$47,0)),0)</f>
        <v>0.97</v>
      </c>
      <c r="AF333" s="26">
        <f>IFERROR(INDEX('Time-based'!$H$55:$BE$55,MATCH($A$1,'Time-based'!$C$55:$C$55,0),MATCH(AF18,'Time-based'!$H$47:$BE$47,0)),0)</f>
        <v>0.97</v>
      </c>
      <c r="AG333" s="26">
        <f>IFERROR(INDEX('Time-based'!$H$55:$BE$55,MATCH($A$1,'Time-based'!$C$55:$C$55,0),MATCH(AG18,'Time-based'!$H$47:$BE$47,0)),0)</f>
        <v>0.97</v>
      </c>
      <c r="AH333" s="26">
        <f>IFERROR(INDEX('Time-based'!$H$55:$BE$55,MATCH($A$1,'Time-based'!$C$55:$C$55,0),MATCH(AH18,'Time-based'!$H$47:$BE$47,0)),0)</f>
        <v>0.97</v>
      </c>
      <c r="AI333" s="26">
        <f>IFERROR(INDEX('Time-based'!$H$55:$BE$55,MATCH($A$1,'Time-based'!$C$55:$C$55,0),MATCH(AI18,'Time-based'!$H$47:$BE$47,0)),0)</f>
        <v>0.97</v>
      </c>
      <c r="AJ333" s="26">
        <f>IFERROR(INDEX('Time-based'!$H$55:$BE$55,MATCH($A$1,'Time-based'!$C$55:$C$55,0),MATCH(AJ18,'Time-based'!$H$47:$BE$47,0)),0)</f>
        <v>1</v>
      </c>
      <c r="AK333" s="26">
        <f>IFERROR(INDEX('Time-based'!$H$55:$BE$55,MATCH($A$1,'Time-based'!$C$55:$C$55,0),MATCH(AK18,'Time-based'!$H$47:$BE$47,0)),0)</f>
        <v>1</v>
      </c>
      <c r="AL333" s="26">
        <f>IFERROR(INDEX('Time-based'!$H$55:$BE$55,MATCH($A$1,'Time-based'!$C$55:$C$55,0),MATCH(AL18,'Time-based'!$H$47:$BE$47,0)),0)</f>
        <v>1</v>
      </c>
      <c r="AM333" s="26">
        <f>IFERROR(INDEX('Time-based'!$H$55:$BE$55,MATCH($A$1,'Time-based'!$C$55:$C$55,0),MATCH(AM18,'Time-based'!$H$47:$BE$47,0)),0)</f>
        <v>1</v>
      </c>
      <c r="AN333" s="26">
        <f>IFERROR(INDEX('Time-based'!$H$55:$BE$55,MATCH($A$1,'Time-based'!$C$55:$C$55,0),MATCH(AN18,'Time-based'!$H$47:$BE$47,0)),0)</f>
        <v>1</v>
      </c>
      <c r="AO333" s="26">
        <f>IFERROR(INDEX('Time-based'!$H$55:$BE$55,MATCH($A$1,'Time-based'!$C$55:$C$55,0),MATCH(AO18,'Time-based'!$H$47:$BE$47,0)),0)</f>
        <v>1</v>
      </c>
      <c r="AP333" s="26">
        <f>IFERROR(INDEX('Time-based'!$H$55:$BE$55,MATCH($A$1,'Time-based'!$C$55:$C$55,0),MATCH(AP18,'Time-based'!$H$47:$BE$47,0)),0)</f>
        <v>1</v>
      </c>
      <c r="AQ333" s="26">
        <f>IFERROR(INDEX('Time-based'!$H$55:$BE$55,MATCH($A$1,'Time-based'!$C$55:$C$55,0),MATCH(AQ18,'Time-based'!$H$47:$BE$47,0)),0)</f>
        <v>1</v>
      </c>
      <c r="AR333" s="26">
        <f>IFERROR(INDEX('Time-based'!$H$55:$BE$55,MATCH($A$1,'Time-based'!$C$55:$C$55,0),MATCH(AR18,'Time-based'!$H$47:$BE$47,0)),0)</f>
        <v>1</v>
      </c>
      <c r="AS333" s="26">
        <f>IFERROR(INDEX('Time-based'!$H$55:$BE$55,MATCH($A$1,'Time-based'!$C$55:$C$55,0),MATCH(AS18,'Time-based'!$H$47:$BE$47,0)),0)</f>
        <v>1</v>
      </c>
      <c r="AT333" s="26">
        <f>IFERROR(INDEX('Time-based'!$H$55:$BE$55,MATCH($A$1,'Time-based'!$C$55:$C$55,0),MATCH(AT18,'Time-based'!$H$47:$BE$47,0)),0)</f>
        <v>1</v>
      </c>
      <c r="AU333" s="26">
        <f>IFERROR(INDEX('Time-based'!$H$55:$BE$55,MATCH($A$1,'Time-based'!$C$55:$C$55,0),MATCH(AU18,'Time-based'!$H$47:$BE$47,0)),0)</f>
        <v>1</v>
      </c>
      <c r="AV333" s="26">
        <f>IFERROR(INDEX('Time-based'!$H$55:$BE$55,MATCH($A$1,'Time-based'!$C$55:$C$55,0),MATCH(AV18,'Time-based'!$H$47:$BE$47,0)),0)</f>
        <v>1</v>
      </c>
      <c r="AW333" s="26">
        <f>IFERROR(INDEX('Time-based'!$H$55:$BE$55,MATCH($A$1,'Time-based'!$C$55:$C$55,0),MATCH(AW18,'Time-based'!$H$47:$BE$47,0)),0)</f>
        <v>1</v>
      </c>
      <c r="AX333" s="26">
        <f>IFERROR(INDEX('Time-based'!$H$55:$BE$55,MATCH($A$1,'Time-based'!$C$55:$C$55,0),MATCH(AX18,'Time-based'!$H$47:$BE$47,0)),0)</f>
        <v>1</v>
      </c>
      <c r="AY333" s="26">
        <f>IFERROR(INDEX('Time-based'!$H$55:$BE$55,MATCH($A$1,'Time-based'!$C$55:$C$55,0),MATCH(AY18,'Time-based'!$H$47:$BE$47,0)),0)</f>
        <v>1</v>
      </c>
      <c r="AZ333" s="26">
        <f>IFERROR(INDEX('Time-based'!$H$55:$BE$55,MATCH($A$1,'Time-based'!$C$55:$C$55,0),MATCH(AZ18,'Time-based'!$H$47:$BE$47,0)),0)</f>
        <v>1</v>
      </c>
      <c r="BA333" s="26">
        <f>IFERROR(INDEX('Time-based'!$H$55:$BE$55,MATCH($A$1,'Time-based'!$C$55:$C$55,0),MATCH(BA18,'Time-based'!$H$47:$BE$47,0)),0)</f>
        <v>1</v>
      </c>
      <c r="BB333" s="26">
        <f>IFERROR(INDEX('Time-based'!$H$55:$BE$55,MATCH($A$1,'Time-based'!$C$55:$C$55,0),MATCH(BB18,'Time-based'!$H$47:$BE$47,0)),0)</f>
        <v>1</v>
      </c>
      <c r="BC333" s="26">
        <f>IFERROR(INDEX('Time-based'!$H$55:$BE$55,MATCH($A$1,'Time-based'!$C$55:$C$55,0),MATCH(BC18,'Time-based'!$H$47:$BE$47,0)),0)</f>
        <v>1</v>
      </c>
      <c r="BD333" s="26">
        <f>IFERROR(INDEX('Time-based'!$H$55:$BE$55,MATCH($A$1,'Time-based'!$C$55:$C$55,0),MATCH(BD18,'Time-based'!$H$47:$BE$47,0)),0)</f>
        <v>1</v>
      </c>
      <c r="BE333" s="26">
        <f>IFERROR(INDEX('Time-based'!$H$55:$BE$55,MATCH($A$1,'Time-based'!$C$55:$C$55,0),MATCH(BE18,'Time-based'!$H$47:$BE$47,0)),0)</f>
        <v>1</v>
      </c>
      <c r="BF333" s="26">
        <f>IFERROR(INDEX('Time-based'!$H$55:$BE$55,MATCH($A$1,'Time-based'!$C$55:$C$55,0),MATCH(BF18,'Time-based'!$H$47:$BE$47,0)),0)</f>
        <v>1</v>
      </c>
      <c r="BG333" s="26">
        <f>IFERROR(INDEX('Time-based'!$H$55:$BE$55,MATCH($A$1,'Time-based'!$C$55:$C$55,0),MATCH(BG18,'Time-based'!$H$47:$BE$47,0)),0)</f>
        <v>1</v>
      </c>
      <c r="BH333" s="26">
        <f>IFERROR(INDEX('Time-based'!$H$55:$BE$55,MATCH($A$1,'Time-based'!$C$55:$C$55,0),MATCH(BH18,'Time-based'!$H$47:$BE$47,0)),0)</f>
        <v>1</v>
      </c>
      <c r="BI333" s="26">
        <f>IFERROR(INDEX('Time-based'!$H$55:$BE$55,MATCH($A$1,'Time-based'!$C$55:$C$55,0),MATCH(BI18,'Time-based'!$H$47:$BE$47,0)),0)</f>
        <v>1</v>
      </c>
      <c r="BJ333" s="26">
        <f>IFERROR(INDEX('Time-based'!$H$55:$BE$55,MATCH($A$1,'Time-based'!$C$55:$C$55,0),MATCH(BJ18,'Time-based'!$H$47:$BE$47,0)),0)</f>
        <v>1</v>
      </c>
      <c r="BK333" s="26">
        <f>IFERROR(INDEX('Time-based'!$H$55:$BE$55,MATCH($A$1,'Time-based'!$C$55:$C$55,0),MATCH(BK18,'Time-based'!$H$47:$BE$47,0)),0)</f>
        <v>1</v>
      </c>
      <c r="BL333" s="26">
        <f>IFERROR(INDEX('Time-based'!$H$55:$BE$55,MATCH($A$1,'Time-based'!$C$55:$C$55,0),MATCH(BL18,'Time-based'!$H$47:$BE$47,0)),0)</f>
        <v>1</v>
      </c>
      <c r="BM333" s="26">
        <f>IFERROR(INDEX('Time-based'!$H$55:$BE$55,MATCH($A$1,'Time-based'!$C$55:$C$55,0),MATCH(BM18,'Time-based'!$H$47:$BE$47,0)),0)</f>
        <v>1</v>
      </c>
      <c r="BN333" s="26">
        <f>IFERROR(INDEX('Time-based'!$H$55:$BE$55,MATCH($A$1,'Time-based'!$C$55:$C$55,0),MATCH(BN18,'Time-based'!$H$47:$BE$47,0)),0)</f>
        <v>1</v>
      </c>
      <c r="BO333" s="26">
        <f>IFERROR(INDEX('Time-based'!$H$55:$BE$55,MATCH($A$1,'Time-based'!$C$55:$C$55,0),MATCH(BO18,'Time-based'!$H$47:$BE$47,0)),0)</f>
        <v>1</v>
      </c>
      <c r="BP333" s="26">
        <f>IFERROR(INDEX('Time-based'!$H$55:$BE$55,MATCH($A$1,'Time-based'!$C$55:$C$55,0),MATCH(BP18,'Time-based'!$H$47:$BE$47,0)),0)</f>
        <v>1</v>
      </c>
      <c r="BQ333" s="26">
        <f>IFERROR(INDEX('Time-based'!$H$55:$BE$55,MATCH($A$1,'Time-based'!$C$55:$C$55,0),MATCH(BQ18,'Time-based'!$H$47:$BE$47,0)),0)</f>
        <v>1</v>
      </c>
      <c r="BR333" s="26">
        <f>IFERROR(INDEX('Time-based'!$H$55:$BE$55,MATCH($A$1,'Time-based'!$C$55:$C$55,0),MATCH(BR18,'Time-based'!$H$47:$BE$47,0)),0)</f>
        <v>1</v>
      </c>
      <c r="BS333" s="26">
        <f>IFERROR(INDEX('Time-based'!$H$55:$BE$55,MATCH($A$1,'Time-based'!$C$55:$C$55,0),MATCH(BS18,'Time-based'!$H$47:$BE$47,0)),0)</f>
        <v>1</v>
      </c>
      <c r="BT333" s="26">
        <f>IFERROR(INDEX('Time-based'!$H$55:$BE$55,MATCH($A$1,'Time-based'!$C$55:$C$55,0),MATCH(BT18,'Time-based'!$H$47:$BE$47,0)),0)</f>
        <v>1</v>
      </c>
      <c r="BU333" s="26">
        <f>IFERROR(INDEX('Time-based'!$H$55:$BE$55,MATCH($A$1,'Time-based'!$C$55:$C$55,0),MATCH(BU18,'Time-based'!$H$47:$BE$47,0)),0)</f>
        <v>1</v>
      </c>
      <c r="BV333" s="26">
        <f>IFERROR(INDEX('Time-based'!$H$55:$BE$55,MATCH($A$1,'Time-based'!$C$55:$C$55,0),MATCH(BV18,'Time-based'!$H$47:$BE$47,0)),0)</f>
        <v>1</v>
      </c>
      <c r="BW333" s="26">
        <f>IFERROR(INDEX('Time-based'!$H$55:$BE$55,MATCH($A$1,'Time-based'!$C$55:$C$55,0),MATCH(BW18,'Time-based'!$H$47:$BE$47,0)),0)</f>
        <v>1</v>
      </c>
      <c r="BX333" s="26">
        <f>IFERROR(INDEX('Time-based'!$H$55:$BE$55,MATCH($A$1,'Time-based'!$C$55:$C$55,0),MATCH(BX18,'Time-based'!$H$47:$BE$47,0)),0)</f>
        <v>1</v>
      </c>
      <c r="BY333" s="26">
        <f>IFERROR(INDEX('Time-based'!$H$55:$BE$55,MATCH($A$1,'Time-based'!$C$55:$C$55,0),MATCH(BY18,'Time-based'!$H$47:$BE$47,0)),0)</f>
        <v>1</v>
      </c>
      <c r="BZ333" s="26">
        <f>IFERROR(INDEX('Time-based'!$H$55:$BE$55,MATCH($A$1,'Time-based'!$C$55:$C$55,0),MATCH(BZ18,'Time-based'!$H$47:$BE$47,0)),0)</f>
        <v>1</v>
      </c>
      <c r="CA333" s="26">
        <f>IFERROR(INDEX('Time-based'!$H$55:$BE$55,MATCH($A$1,'Time-based'!$C$55:$C$55,0),MATCH(CA18,'Time-based'!$H$47:$BE$47,0)),0)</f>
        <v>1</v>
      </c>
      <c r="CB333" s="26">
        <f>IFERROR(INDEX('Time-based'!$H$55:$BE$55,MATCH($A$1,'Time-based'!$C$55:$C$55,0),MATCH(CB18,'Time-based'!$H$47:$BE$47,0)),0)</f>
        <v>1</v>
      </c>
      <c r="CC333" s="26">
        <f>IFERROR(INDEX('Time-based'!$H$55:$BE$55,MATCH($A$1,'Time-based'!$C$55:$C$55,0),MATCH(CC18,'Time-based'!$H$47:$BE$47,0)),0)</f>
        <v>1</v>
      </c>
      <c r="CD333" s="26">
        <f>IFERROR(INDEX('Time-based'!$H$55:$BE$55,MATCH($A$1,'Time-based'!$C$55:$C$55,0),MATCH(CD18,'Time-based'!$H$47:$BE$47,0)),0)</f>
        <v>1</v>
      </c>
      <c r="CE333" s="26">
        <f>IFERROR(INDEX('Time-based'!$H$55:$BE$55,MATCH($A$1,'Time-based'!$C$55:$C$55,0),MATCH(CE18,'Time-based'!$H$47:$BE$47,0)),0)</f>
        <v>1</v>
      </c>
      <c r="CF333" s="26">
        <f>IFERROR(INDEX('Time-based'!$H$55:$BE$55,MATCH($A$1,'Time-based'!$C$55:$C$55,0),MATCH(CF18,'Time-based'!$H$47:$BE$47,0)),0)</f>
        <v>1</v>
      </c>
      <c r="CG333" s="26">
        <f>IFERROR(INDEX('Time-based'!$H$55:$BE$55,MATCH($A$1,'Time-based'!$C$55:$C$55,0),MATCH(CG18,'Time-based'!$H$47:$BE$47,0)),0)</f>
        <v>1</v>
      </c>
      <c r="CH333" s="26">
        <f>IFERROR(INDEX('Time-based'!$H$55:$BE$55,MATCH($A$1,'Time-based'!$C$55:$C$55,0),MATCH(CH18,'Time-based'!$H$47:$BE$47,0)),0)</f>
        <v>1</v>
      </c>
      <c r="CI333" s="26">
        <f>IFERROR(INDEX('Time-based'!$H$55:$BE$55,MATCH($A$1,'Time-based'!$C$55:$C$55,0),MATCH(CI18,'Time-based'!$H$47:$BE$47,0)),0)</f>
        <v>1</v>
      </c>
      <c r="CJ333" s="26">
        <f>IFERROR(INDEX('Time-based'!$H$55:$BE$55,MATCH($A$1,'Time-based'!$C$55:$C$55,0),MATCH(CJ18,'Time-based'!$H$47:$BE$47,0)),0)</f>
        <v>1</v>
      </c>
      <c r="CK333" s="26">
        <f>IFERROR(INDEX('Time-based'!$H$55:$BE$55,MATCH($A$1,'Time-based'!$C$55:$C$55,0),MATCH(CK18,'Time-based'!$H$47:$BE$47,0)),0)</f>
        <v>1</v>
      </c>
      <c r="CL333" s="26">
        <f>IFERROR(INDEX('Time-based'!$H$55:$BE$55,MATCH($A$1,'Time-based'!$C$55:$C$55,0),MATCH(CL18,'Time-based'!$H$47:$BE$47,0)),0)</f>
        <v>1</v>
      </c>
      <c r="CM333" s="26">
        <f>IFERROR(INDEX('Time-based'!$H$55:$BE$55,MATCH($A$1,'Time-based'!$C$55:$C$55,0),MATCH(CM18,'Time-based'!$H$47:$BE$47,0)),0)</f>
        <v>1</v>
      </c>
      <c r="CN333" s="26">
        <f>IFERROR(INDEX('Time-based'!$H$55:$BE$55,MATCH($A$1,'Time-based'!$C$55:$C$55,0),MATCH(CN18,'Time-based'!$H$47:$BE$47,0)),0)</f>
        <v>0.99</v>
      </c>
      <c r="CO333" s="26">
        <f>IFERROR(INDEX('Time-based'!$H$55:$BE$55,MATCH($A$1,'Time-based'!$C$55:$C$55,0),MATCH(CO18,'Time-based'!$H$47:$BE$47,0)),0)</f>
        <v>0.99</v>
      </c>
      <c r="CP333" s="26">
        <f>IFERROR(INDEX('Time-based'!$H$55:$BE$55,MATCH($A$1,'Time-based'!$C$55:$C$55,0),MATCH(CP18,'Time-based'!$H$47:$BE$47,0)),0)</f>
        <v>0.99</v>
      </c>
      <c r="CQ333" s="26">
        <f>IFERROR(INDEX('Time-based'!$H$55:$BE$55,MATCH($A$1,'Time-based'!$C$55:$C$55,0),MATCH(CQ18,'Time-based'!$H$47:$BE$47,0)),0)</f>
        <v>0.99</v>
      </c>
      <c r="CR333" s="26">
        <f>IFERROR(INDEX('Time-based'!$H$55:$BE$55,MATCH($A$1,'Time-based'!$C$55:$C$55,0),MATCH(CR18,'Time-based'!$H$47:$BE$47,0)),0)</f>
        <v>0.99</v>
      </c>
      <c r="CS333" s="26">
        <f>IFERROR(INDEX('Time-based'!$H$55:$BE$55,MATCH($A$1,'Time-based'!$C$55:$C$55,0),MATCH(CS18,'Time-based'!$H$47:$BE$47,0)),0)</f>
        <v>0.99</v>
      </c>
      <c r="CT333" s="26">
        <f>IFERROR(INDEX('Time-based'!$H$55:$BE$55,MATCH($A$1,'Time-based'!$C$55:$C$55,0),MATCH(CT18,'Time-based'!$H$47:$BE$47,0)),0)</f>
        <v>0.99</v>
      </c>
      <c r="CU333" s="26">
        <f>IFERROR(INDEX('Time-based'!$H$55:$BE$55,MATCH($A$1,'Time-based'!$C$55:$C$55,0),MATCH(CU18,'Time-based'!$H$47:$BE$47,0)),0)</f>
        <v>0.99</v>
      </c>
      <c r="CV333" s="26">
        <f>IFERROR(INDEX('Time-based'!$H$55:$BE$55,MATCH($A$1,'Time-based'!$C$55:$C$55,0),MATCH(CV18,'Time-based'!$H$47:$BE$47,0)),0)</f>
        <v>0.99</v>
      </c>
      <c r="CW333" s="26">
        <f>IFERROR(INDEX('Time-based'!$H$55:$BE$55,MATCH($A$1,'Time-based'!$C$55:$C$55,0),MATCH(CW18,'Time-based'!$H$47:$BE$47,0)),0)</f>
        <v>0.99</v>
      </c>
      <c r="CX333" s="26">
        <f>IFERROR(INDEX('Time-based'!$H$55:$BE$55,MATCH($A$1,'Time-based'!$C$55:$C$55,0),MATCH(CX18,'Time-based'!$H$47:$BE$47,0)),0)</f>
        <v>0.99</v>
      </c>
      <c r="CY333" s="26">
        <f>IFERROR(INDEX('Time-based'!$H$55:$BE$55,MATCH($A$1,'Time-based'!$C$55:$C$55,0),MATCH(CY18,'Time-based'!$H$47:$BE$47,0)),0)</f>
        <v>0.99</v>
      </c>
      <c r="CZ333" s="26">
        <f>IFERROR(INDEX('Time-based'!$H$55:$BE$55,MATCH($A$1,'Time-based'!$C$55:$C$55,0),MATCH(CZ18,'Time-based'!$H$47:$BE$47,0)),0)</f>
        <v>0.99</v>
      </c>
      <c r="DA333" s="26">
        <f>IFERROR(INDEX('Time-based'!$H$55:$BE$55,MATCH($A$1,'Time-based'!$C$55:$C$55,0),MATCH(DA18,'Time-based'!$H$47:$BE$47,0)),0)</f>
        <v>0.99</v>
      </c>
      <c r="DB333" s="26">
        <f>IFERROR(INDEX('Time-based'!$H$55:$BE$55,MATCH($A$1,'Time-based'!$C$55:$C$55,0),MATCH(DB18,'Time-based'!$H$47:$BE$47,0)),0)</f>
        <v>0.99</v>
      </c>
      <c r="DC333" s="26">
        <f>IFERROR(INDEX('Time-based'!$H$55:$BE$55,MATCH($A$1,'Time-based'!$C$55:$C$55,0),MATCH(DC18,'Time-based'!$H$47:$BE$47,0)),0)</f>
        <v>0.99</v>
      </c>
      <c r="DD333" s="26">
        <f>IFERROR(INDEX('Time-based'!$H$55:$BE$55,MATCH($A$1,'Time-based'!$C$55:$C$55,0),MATCH(DD18,'Time-based'!$H$47:$BE$47,0)),0)</f>
        <v>0.99</v>
      </c>
      <c r="DE333" s="26">
        <f>IFERROR(INDEX('Time-based'!$H$55:$BE$55,MATCH($A$1,'Time-based'!$C$55:$C$55,0),MATCH(DE18,'Time-based'!$H$47:$BE$47,0)),0)</f>
        <v>0.99</v>
      </c>
      <c r="DF333" s="26">
        <f>IFERROR(INDEX('Time-based'!$H$55:$BE$55,MATCH($A$1,'Time-based'!$C$55:$C$55,0),MATCH(DF18,'Time-based'!$H$47:$BE$47,0)),0)</f>
        <v>0.99</v>
      </c>
      <c r="DG333" s="26">
        <f>IFERROR(INDEX('Time-based'!$H$55:$BE$55,MATCH($A$1,'Time-based'!$C$55:$C$55,0),MATCH(DG18,'Time-based'!$H$47:$BE$47,0)),0)</f>
        <v>0.99</v>
      </c>
      <c r="DH333" s="26">
        <f>IFERROR(INDEX('Time-based'!$H$55:$BE$55,MATCH($A$1,'Time-based'!$C$55:$C$55,0),MATCH(DH18,'Time-based'!$H$47:$BE$47,0)),0)</f>
        <v>0.99</v>
      </c>
      <c r="DI333" s="26">
        <f>IFERROR(INDEX('Time-based'!$H$55:$BE$55,MATCH($A$1,'Time-based'!$C$55:$C$55,0),MATCH(DI18,'Time-based'!$H$47:$BE$47,0)),0)</f>
        <v>0.99</v>
      </c>
      <c r="DJ333" s="26">
        <f>IFERROR(INDEX('Time-based'!$H$55:$BE$55,MATCH($A$1,'Time-based'!$C$55:$C$55,0),MATCH(DJ18,'Time-based'!$H$47:$BE$47,0)),0)</f>
        <v>0.99</v>
      </c>
      <c r="DK333" s="26">
        <f>IFERROR(INDEX('Time-based'!$H$55:$BE$55,MATCH($A$1,'Time-based'!$C$55:$C$55,0),MATCH(DK18,'Time-based'!$H$47:$BE$47,0)),0)</f>
        <v>0.99</v>
      </c>
      <c r="DL333" s="26">
        <f>IFERROR(INDEX('Time-based'!$H$55:$BE$55,MATCH($A$1,'Time-based'!$C$55:$C$55,0),MATCH(DL18,'Time-based'!$H$47:$BE$47,0)),0)</f>
        <v>0.99</v>
      </c>
      <c r="DM333" s="26">
        <f>IFERROR(INDEX('Time-based'!$H$55:$BE$55,MATCH($A$1,'Time-based'!$C$55:$C$55,0),MATCH(DM18,'Time-based'!$H$47:$BE$47,0)),0)</f>
        <v>0.99</v>
      </c>
      <c r="DN333" s="26">
        <f>IFERROR(INDEX('Time-based'!$H$55:$BE$55,MATCH($A$1,'Time-based'!$C$55:$C$55,0),MATCH(DN18,'Time-based'!$H$47:$BE$47,0)),0)</f>
        <v>0.99</v>
      </c>
      <c r="DO333" s="26">
        <f>IFERROR(INDEX('Time-based'!$H$55:$BE$55,MATCH($A$1,'Time-based'!$C$55:$C$55,0),MATCH(DO18,'Time-based'!$H$47:$BE$47,0)),0)</f>
        <v>0.99</v>
      </c>
      <c r="DP333" s="26">
        <f>IFERROR(INDEX('Time-based'!$H$55:$BE$55,MATCH($A$1,'Time-based'!$C$55:$C$55,0),MATCH(DP18,'Time-based'!$H$47:$BE$47,0)),0)</f>
        <v>0.99</v>
      </c>
      <c r="DQ333" s="26">
        <f>IFERROR(INDEX('Time-based'!$H$55:$BE$55,MATCH($A$1,'Time-based'!$C$55:$C$55,0),MATCH(DQ18,'Time-based'!$H$47:$BE$47,0)),0)</f>
        <v>0.99</v>
      </c>
      <c r="DR333" s="26">
        <f>IFERROR(INDEX('Time-based'!$H$55:$BE$55,MATCH($A$1,'Time-based'!$C$55:$C$55,0),MATCH(DR18,'Time-based'!$H$47:$BE$47,0)),0)</f>
        <v>0.99</v>
      </c>
      <c r="DS333" s="26">
        <f>IFERROR(INDEX('Time-based'!$H$55:$BE$55,MATCH($A$1,'Time-based'!$C$55:$C$55,0),MATCH(DS18,'Time-based'!$H$47:$BE$47,0)),0)</f>
        <v>0.99</v>
      </c>
      <c r="DT333" s="26">
        <f>IFERROR(INDEX('Time-based'!$H$55:$BE$55,MATCH($A$1,'Time-based'!$C$55:$C$55,0),MATCH(DT18,'Time-based'!$H$47:$BE$47,0)),0)</f>
        <v>0.99</v>
      </c>
      <c r="DU333" s="26">
        <f>IFERROR(INDEX('Time-based'!$H$55:$BE$55,MATCH($A$1,'Time-based'!$C$55:$C$55,0),MATCH(DU18,'Time-based'!$H$47:$BE$47,0)),0)</f>
        <v>0.99</v>
      </c>
      <c r="DV333" s="26">
        <f>IFERROR(INDEX('Time-based'!$H$55:$BE$55,MATCH($A$1,'Time-based'!$C$55:$C$55,0),MATCH(DV18,'Time-based'!$H$47:$BE$47,0)),0)</f>
        <v>0.99</v>
      </c>
      <c r="DW333" s="26">
        <f>IFERROR(INDEX('Time-based'!$H$55:$BE$55,MATCH($A$1,'Time-based'!$C$55:$C$55,0),MATCH(DW18,'Time-based'!$H$47:$BE$47,0)),0)</f>
        <v>0.99</v>
      </c>
      <c r="DX333" s="26">
        <f>IFERROR(INDEX('Time-based'!$H$55:$BE$55,MATCH($A$1,'Time-based'!$C$55:$C$55,0),MATCH(DX18,'Time-based'!$H$47:$BE$47,0)),0)</f>
        <v>0.99</v>
      </c>
      <c r="DY333" s="26">
        <f>IFERROR(INDEX('Time-based'!$H$55:$BE$55,MATCH($A$1,'Time-based'!$C$55:$C$55,0),MATCH(DY18,'Time-based'!$H$47:$BE$47,0)),0)</f>
        <v>0.99</v>
      </c>
      <c r="DZ333" s="26">
        <f>IFERROR(INDEX('Time-based'!$H$55:$BE$55,MATCH($A$1,'Time-based'!$C$55:$C$55,0),MATCH(DZ18,'Time-based'!$H$47:$BE$47,0)),0)</f>
        <v>0.99</v>
      </c>
      <c r="EA333" s="26">
        <f>IFERROR(INDEX('Time-based'!$H$55:$BE$55,MATCH($A$1,'Time-based'!$C$55:$C$55,0),MATCH(EA18,'Time-based'!$H$47:$BE$47,0)),0)</f>
        <v>0.99</v>
      </c>
      <c r="EB333" s="26">
        <f>IFERROR(INDEX('Time-based'!$H$55:$BE$55,MATCH($A$1,'Time-based'!$C$55:$C$55,0),MATCH(EB18,'Time-based'!$H$47:$BE$47,0)),0)</f>
        <v>0.98</v>
      </c>
      <c r="EC333" s="26">
        <f>IFERROR(INDEX('Time-based'!$H$55:$BE$55,MATCH($A$1,'Time-based'!$C$55:$C$55,0),MATCH(EC18,'Time-based'!$H$47:$BE$47,0)),0)</f>
        <v>0.98</v>
      </c>
      <c r="ED333" s="26">
        <f>IFERROR(INDEX('Time-based'!$H$55:$BE$55,MATCH($A$1,'Time-based'!$C$55:$C$55,0),MATCH(ED18,'Time-based'!$H$47:$BE$47,0)),0)</f>
        <v>0.98</v>
      </c>
      <c r="EE333" s="26">
        <f>IFERROR(INDEX('Time-based'!$H$55:$BE$55,MATCH($A$1,'Time-based'!$C$55:$C$55,0),MATCH(EE18,'Time-based'!$H$47:$BE$47,0)),0)</f>
        <v>0.98</v>
      </c>
      <c r="EF333" s="26">
        <f>IFERROR(INDEX('Time-based'!$H$55:$BE$55,MATCH($A$1,'Time-based'!$C$55:$C$55,0),MATCH(EF18,'Time-based'!$H$47:$BE$47,0)),0)</f>
        <v>0.98</v>
      </c>
      <c r="EG333" s="26">
        <f>IFERROR(INDEX('Time-based'!$H$55:$BE$55,MATCH($A$1,'Time-based'!$C$55:$C$55,0),MATCH(EG18,'Time-based'!$H$47:$BE$47,0)),0)</f>
        <v>0.98</v>
      </c>
      <c r="EH333" s="26">
        <f>IFERROR(INDEX('Time-based'!$H$55:$BE$55,MATCH($A$1,'Time-based'!$C$55:$C$55,0),MATCH(EH18,'Time-based'!$H$47:$BE$47,0)),0)</f>
        <v>0.98</v>
      </c>
      <c r="EI333" s="26">
        <f>IFERROR(INDEX('Time-based'!$H$55:$BE$55,MATCH($A$1,'Time-based'!$C$55:$C$55,0),MATCH(EI18,'Time-based'!$H$47:$BE$47,0)),0)</f>
        <v>0.98</v>
      </c>
      <c r="EJ333" s="26">
        <f>IFERROR(INDEX('Time-based'!$H$55:$BE$55,MATCH($A$1,'Time-based'!$C$55:$C$55,0),MATCH(EJ18,'Time-based'!$H$47:$BE$47,0)),0)</f>
        <v>0.98</v>
      </c>
      <c r="EK333" s="26">
        <f>IFERROR(INDEX('Time-based'!$H$55:$BE$55,MATCH($A$1,'Time-based'!$C$55:$C$55,0),MATCH(EK18,'Time-based'!$H$47:$BE$47,0)),0)</f>
        <v>0.98</v>
      </c>
      <c r="EL333" s="26">
        <f>IFERROR(INDEX('Time-based'!$H$55:$BE$55,MATCH($A$1,'Time-based'!$C$55:$C$55,0),MATCH(EL18,'Time-based'!$H$47:$BE$47,0)),0)</f>
        <v>0.98</v>
      </c>
      <c r="EM333" s="26">
        <f>IFERROR(INDEX('Time-based'!$H$55:$BE$55,MATCH($A$1,'Time-based'!$C$55:$C$55,0),MATCH(EM18,'Time-based'!$H$47:$BE$47,0)),0)</f>
        <v>0.98</v>
      </c>
      <c r="EN333" s="26">
        <f>IFERROR(INDEX('Time-based'!$H$55:$BE$55,MATCH($A$1,'Time-based'!$C$55:$C$55,0),MATCH(EN18,'Time-based'!$H$47:$BE$47,0)),0)</f>
        <v>0.98</v>
      </c>
      <c r="EO333" s="26">
        <f>IFERROR(INDEX('Time-based'!$H$55:$BE$55,MATCH($A$1,'Time-based'!$C$55:$C$55,0),MATCH(EO18,'Time-based'!$H$47:$BE$47,0)),0)</f>
        <v>0.98</v>
      </c>
      <c r="EP333" s="26">
        <f>IFERROR(INDEX('Time-based'!$H$55:$BE$55,MATCH($A$1,'Time-based'!$C$55:$C$55,0),MATCH(EP18,'Time-based'!$H$47:$BE$47,0)),0)</f>
        <v>0.98</v>
      </c>
      <c r="EQ333" s="26">
        <f>IFERROR(INDEX('Time-based'!$H$55:$BE$55,MATCH($A$1,'Time-based'!$C$55:$C$55,0),MATCH(EQ18,'Time-based'!$H$47:$BE$47,0)),0)</f>
        <v>0.98</v>
      </c>
      <c r="ER333" s="26">
        <f>IFERROR(INDEX('Time-based'!$H$55:$BE$55,MATCH($A$1,'Time-based'!$C$55:$C$55,0),MATCH(ER18,'Time-based'!$H$47:$BE$47,0)),0)</f>
        <v>0.98</v>
      </c>
      <c r="ES333" s="26">
        <f>IFERROR(INDEX('Time-based'!$H$55:$BE$55,MATCH($A$1,'Time-based'!$C$55:$C$55,0),MATCH(ES18,'Time-based'!$H$47:$BE$47,0)),0)</f>
        <v>0.98</v>
      </c>
      <c r="ET333" s="26">
        <f>IFERROR(INDEX('Time-based'!$H$55:$BE$55,MATCH($A$1,'Time-based'!$C$55:$C$55,0),MATCH(ET18,'Time-based'!$H$47:$BE$47,0)),0)</f>
        <v>0.98</v>
      </c>
      <c r="EU333" s="26">
        <f>IFERROR(INDEX('Time-based'!$H$55:$BE$55,MATCH($A$1,'Time-based'!$C$55:$C$55,0),MATCH(EU18,'Time-based'!$H$47:$BE$47,0)),0)</f>
        <v>0.98</v>
      </c>
      <c r="EV333" s="26">
        <f>IFERROR(INDEX('Time-based'!$H$55:$BE$55,MATCH($A$1,'Time-based'!$C$55:$C$55,0),MATCH(EV18,'Time-based'!$H$47:$BE$47,0)),0)</f>
        <v>0.98</v>
      </c>
      <c r="EW333" s="26">
        <f>IFERROR(INDEX('Time-based'!$H$55:$BE$55,MATCH($A$1,'Time-based'!$C$55:$C$55,0),MATCH(EW18,'Time-based'!$H$47:$BE$47,0)),0)</f>
        <v>0.98</v>
      </c>
      <c r="EX333" s="26">
        <f>IFERROR(INDEX('Time-based'!$H$55:$BE$55,MATCH($A$1,'Time-based'!$C$55:$C$55,0),MATCH(EX18,'Time-based'!$H$47:$BE$47,0)),0)</f>
        <v>0.98</v>
      </c>
      <c r="EY333" s="26">
        <f>IFERROR(INDEX('Time-based'!$H$55:$BE$55,MATCH($A$1,'Time-based'!$C$55:$C$55,0),MATCH(EY18,'Time-based'!$H$47:$BE$47,0)),0)</f>
        <v>0.98</v>
      </c>
      <c r="EZ333" s="26">
        <f>IFERROR(INDEX('Time-based'!$H$55:$BE$55,MATCH($A$1,'Time-based'!$C$55:$C$55,0),MATCH(EZ18,'Time-based'!$H$47:$BE$47,0)),0)</f>
        <v>0.98</v>
      </c>
      <c r="FA333" s="26">
        <f>IFERROR(INDEX('Time-based'!$H$55:$BE$55,MATCH($A$1,'Time-based'!$C$55:$C$55,0),MATCH(FA18,'Time-based'!$H$47:$BE$47,0)),0)</f>
        <v>0.98</v>
      </c>
      <c r="FB333" s="26">
        <f>IFERROR(INDEX('Time-based'!$H$55:$BE$55,MATCH($A$1,'Time-based'!$C$55:$C$55,0),MATCH(FB18,'Time-based'!$H$47:$BE$47,0)),0)</f>
        <v>0.98</v>
      </c>
      <c r="FC333" s="26">
        <f>IFERROR(INDEX('Time-based'!$H$55:$BE$55,MATCH($A$1,'Time-based'!$C$55:$C$55,0),MATCH(FC18,'Time-based'!$H$47:$BE$47,0)),0)</f>
        <v>0.98</v>
      </c>
      <c r="FD333" s="26">
        <f>IFERROR(INDEX('Time-based'!$H$55:$BE$55,MATCH($A$1,'Time-based'!$C$55:$C$55,0),MATCH(FD18,'Time-based'!$H$47:$BE$47,0)),0)</f>
        <v>0.98</v>
      </c>
      <c r="FE333" s="26">
        <f>IFERROR(INDEX('Time-based'!$H$55:$BE$55,MATCH($A$1,'Time-based'!$C$55:$C$55,0),MATCH(FE18,'Time-based'!$H$47:$BE$47,0)),0)</f>
        <v>0.98</v>
      </c>
      <c r="FF333" s="26">
        <f>IFERROR(INDEX('Time-based'!$H$55:$BE$55,MATCH($A$1,'Time-based'!$C$55:$C$55,0),MATCH(FF18,'Time-based'!$H$47:$BE$47,0)),0)</f>
        <v>0.98</v>
      </c>
      <c r="FG333" s="26">
        <f>IFERROR(INDEX('Time-based'!$H$55:$BE$55,MATCH($A$1,'Time-based'!$C$55:$C$55,0),MATCH(FG18,'Time-based'!$H$47:$BE$47,0)),0)</f>
        <v>0.98</v>
      </c>
      <c r="FH333" s="26">
        <f>IFERROR(INDEX('Time-based'!$H$55:$BE$55,MATCH($A$1,'Time-based'!$C$55:$C$55,0),MATCH(FH18,'Time-based'!$H$47:$BE$47,0)),0)</f>
        <v>0.98</v>
      </c>
      <c r="FI333" s="26">
        <f>IFERROR(INDEX('Time-based'!$H$55:$BE$55,MATCH($A$1,'Time-based'!$C$55:$C$55,0),MATCH(FI18,'Time-based'!$H$47:$BE$47,0)),0)</f>
        <v>0.98</v>
      </c>
      <c r="FJ333" s="26">
        <f>IFERROR(INDEX('Time-based'!$H$55:$BE$55,MATCH($A$1,'Time-based'!$C$55:$C$55,0),MATCH(FJ18,'Time-based'!$H$47:$BE$47,0)),0)</f>
        <v>0.98</v>
      </c>
      <c r="FK333" s="26">
        <f>IFERROR(INDEX('Time-based'!$H$55:$BE$55,MATCH($A$1,'Time-based'!$C$55:$C$55,0),MATCH(FK18,'Time-based'!$H$47:$BE$47,0)),0)</f>
        <v>0.98</v>
      </c>
      <c r="FL333" s="26">
        <f>IFERROR(INDEX('Time-based'!$H$55:$BE$55,MATCH($A$1,'Time-based'!$C$55:$C$55,0),MATCH(FL18,'Time-based'!$H$47:$BE$47,0)),0)</f>
        <v>0</v>
      </c>
      <c r="FM333" s="26">
        <f>IFERROR(INDEX('Time-based'!$H$55:$BE$55,MATCH($A$1,'Time-based'!$C$55:$C$55,0),MATCH(FM18,'Time-based'!$H$47:$BE$47,0)),0)</f>
        <v>0</v>
      </c>
      <c r="FN333" s="26">
        <f>IFERROR(INDEX('Time-based'!$H$55:$BE$55,MATCH($A$1,'Time-based'!$C$55:$C$55,0),MATCH(FN18,'Time-based'!$H$47:$BE$47,0)),0)</f>
        <v>0</v>
      </c>
      <c r="FO333" s="26">
        <f>IFERROR(INDEX('Time-based'!$H$55:$BE$55,MATCH($A$1,'Time-based'!$C$55:$C$55,0),MATCH(FO18,'Time-based'!$H$47:$BE$47,0)),0)</f>
        <v>0</v>
      </c>
      <c r="FP333" s="26">
        <f>IFERROR(INDEX('Time-based'!$H$55:$BE$55,MATCH($A$1,'Time-based'!$C$55:$C$55,0),MATCH(FP18,'Time-based'!$H$47:$BE$47,0)),0)</f>
        <v>0</v>
      </c>
      <c r="FQ333" s="26">
        <f>IFERROR(INDEX('Time-based'!$H$55:$BE$55,MATCH($A$1,'Time-based'!$C$55:$C$55,0),MATCH(FQ18,'Time-based'!$H$47:$BE$47,0)),0)</f>
        <v>0</v>
      </c>
      <c r="FR333" s="26">
        <f>IFERROR(INDEX('Time-based'!$H$55:$BE$55,MATCH($A$1,'Time-based'!$C$55:$C$55,0),MATCH(FR18,'Time-based'!$H$47:$BE$47,0)),0)</f>
        <v>0</v>
      </c>
    </row>
    <row r="334" spans="3:174">
      <c r="C334" t="s">
        <v>769</v>
      </c>
      <c r="D334" s="144" t="s">
        <v>15</v>
      </c>
      <c r="E334" s="130"/>
      <c r="F334" s="130"/>
      <c r="G334" s="130"/>
      <c r="H334" s="130"/>
      <c r="I334" s="130"/>
      <c r="J334" s="132">
        <f>IFERROR(INDEX('Time-based'!$H$61:$BE$61,MATCH($A$1,'Time-based'!$C$61:$C$61,0),MATCH(J$18,'Time-based'!$H$47:$BE$47,0)),0)</f>
        <v>0</v>
      </c>
      <c r="K334" s="132">
        <f>IFERROR(INDEX('Time-based'!$H$61:$BE$61,MATCH($A$1,'Time-based'!$C$61:$C$61,0),MATCH(K$18,'Time-based'!$H$47:$BE$47,0)),0)</f>
        <v>0</v>
      </c>
      <c r="L334" s="132">
        <f>IFERROR(INDEX('Time-based'!$H$61:$BE$61,MATCH($A$1,'Time-based'!$C$61:$C$61,0),MATCH(L$18,'Time-based'!$H$47:$BE$47,0)),0)</f>
        <v>0</v>
      </c>
      <c r="M334" s="132">
        <f>IFERROR(INDEX('Time-based'!$H$61:$BE$61,MATCH($A$1,'Time-based'!$C$61:$C$61,0),MATCH(M$18,'Time-based'!$H$47:$BE$47,0)),0)</f>
        <v>0</v>
      </c>
      <c r="N334" s="132">
        <f>IFERROR(INDEX('Time-based'!$H$61:$BE$61,MATCH($A$1,'Time-based'!$C$61:$C$61,0),MATCH(N$18,'Time-based'!$H$47:$BE$47,0)),0)</f>
        <v>0</v>
      </c>
      <c r="O334" s="132">
        <f>IFERROR(INDEX('Time-based'!$H$61:$BE$61,MATCH($A$1,'Time-based'!$C$61:$C$61,0),MATCH(O$18,'Time-based'!$H$47:$BE$47,0)),0)</f>
        <v>0</v>
      </c>
      <c r="P334" s="132">
        <f>IFERROR(INDEX('Time-based'!$H$61:$BE$61,MATCH($A$1,'Time-based'!$C$61:$C$61,0),MATCH(P$18,'Time-based'!$H$47:$BE$47,0)),0)</f>
        <v>0</v>
      </c>
      <c r="Q334" s="132">
        <f>IFERROR(INDEX('Time-based'!$H$61:$BE$61,MATCH($A$1,'Time-based'!$C$61:$C$61,0),MATCH(Q$18,'Time-based'!$H$47:$BE$47,0)),0)</f>
        <v>0</v>
      </c>
      <c r="R334" s="132">
        <f>IFERROR(INDEX('Time-based'!$H$61:$BE$61,MATCH($A$1,'Time-based'!$C$61:$C$61,0),MATCH(R$18,'Time-based'!$H$47:$BE$47,0)),0)</f>
        <v>0</v>
      </c>
      <c r="S334" s="132">
        <f>IFERROR(INDEX('Time-based'!$H$61:$BE$61,MATCH($A$1,'Time-based'!$C$61:$C$61,0),MATCH(S$18,'Time-based'!$H$47:$BE$47,0)),0)</f>
        <v>0</v>
      </c>
      <c r="T334" s="132">
        <f>IFERROR(INDEX('Time-based'!$H$61:$BE$61,MATCH($A$1,'Time-based'!$C$61:$C$61,0),MATCH(T$18,'Time-based'!$H$47:$BE$47,0)),0)</f>
        <v>0</v>
      </c>
      <c r="U334" s="132">
        <f>IFERROR(INDEX('Time-based'!$H$61:$BE$61,MATCH($A$1,'Time-based'!$C$61:$C$61,0),MATCH(U$18,'Time-based'!$H$47:$BE$47,0)),0)</f>
        <v>0</v>
      </c>
      <c r="V334" s="132">
        <f>IFERROR(INDEX('Time-based'!$H$61:$BE$61,MATCH($A$1,'Time-based'!$C$61:$C$61,0),MATCH(V$18,'Time-based'!$H$47:$BE$47,0)),0)</f>
        <v>0</v>
      </c>
      <c r="W334" s="132">
        <f>IFERROR(INDEX('Time-based'!$H$61:$BE$61,MATCH($A$1,'Time-based'!$C$61:$C$61,0),MATCH(W$18,'Time-based'!$H$47:$BE$47,0)),0)</f>
        <v>0</v>
      </c>
      <c r="X334" s="132">
        <f>IFERROR(INDEX('Time-based'!$H$61:$BE$61,MATCH($A$1,'Time-based'!$C$61:$C$61,0),MATCH(X$18,'Time-based'!$H$47:$BE$47,0)),0)</f>
        <v>0</v>
      </c>
      <c r="Y334" s="132">
        <f>IFERROR(INDEX('Time-based'!$H$61:$BE$61,MATCH($A$1,'Time-based'!$C$61:$C$61,0),MATCH(Y$18,'Time-based'!$H$47:$BE$47,0)),0)</f>
        <v>0</v>
      </c>
      <c r="Z334" s="132">
        <f>IFERROR(INDEX('Time-based'!$H$61:$BE$61,MATCH($A$1,'Time-based'!$C$61:$C$61,0),MATCH(Z$18,'Time-based'!$H$47:$BE$47,0)),0)</f>
        <v>0</v>
      </c>
      <c r="AA334" s="132">
        <f>IFERROR(INDEX('Time-based'!$H$61:$BE$61,MATCH($A$1,'Time-based'!$C$61:$C$61,0),MATCH(AA$18,'Time-based'!$H$47:$BE$47,0)),0)</f>
        <v>0</v>
      </c>
      <c r="AB334" s="132">
        <f>IFERROR(INDEX('Time-based'!$H$61:$BE$61,MATCH($A$1,'Time-based'!$C$61:$C$61,0),MATCH(AB$18,'Time-based'!$H$47:$BE$47,0)),0)</f>
        <v>1</v>
      </c>
      <c r="AC334" s="132">
        <f>IFERROR(INDEX('Time-based'!$H$61:$BE$61,MATCH($A$1,'Time-based'!$C$61:$C$61,0),MATCH(AC$18,'Time-based'!$H$47:$BE$47,0)),0)</f>
        <v>1</v>
      </c>
      <c r="AD334" s="132">
        <f>IFERROR(INDEX('Time-based'!$H$61:$BE$61,MATCH($A$1,'Time-based'!$C$61:$C$61,0),MATCH(AD$18,'Time-based'!$H$47:$BE$47,0)),0)</f>
        <v>1</v>
      </c>
      <c r="AE334" s="132">
        <f>IFERROR(INDEX('Time-based'!$H$61:$BE$61,MATCH($A$1,'Time-based'!$C$61:$C$61,0),MATCH(AE$18,'Time-based'!$H$47:$BE$47,0)),0)</f>
        <v>1</v>
      </c>
      <c r="AF334" s="132">
        <f>IFERROR(INDEX('Time-based'!$H$61:$BE$61,MATCH($A$1,'Time-based'!$C$61:$C$61,0),MATCH(AF$18,'Time-based'!$H$47:$BE$47,0)),0)</f>
        <v>1</v>
      </c>
      <c r="AG334" s="132">
        <f>IFERROR(INDEX('Time-based'!$H$61:$BE$61,MATCH($A$1,'Time-based'!$C$61:$C$61,0),MATCH(AG$18,'Time-based'!$H$47:$BE$47,0)),0)</f>
        <v>1</v>
      </c>
      <c r="AH334" s="132">
        <f>IFERROR(INDEX('Time-based'!$H$61:$BE$61,MATCH($A$1,'Time-based'!$C$61:$C$61,0),MATCH(AH$18,'Time-based'!$H$47:$BE$47,0)),0)</f>
        <v>1</v>
      </c>
      <c r="AI334" s="132">
        <f>IFERROR(INDEX('Time-based'!$H$61:$BE$61,MATCH($A$1,'Time-based'!$C$61:$C$61,0),MATCH(AI$18,'Time-based'!$H$47:$BE$47,0)),0)</f>
        <v>1</v>
      </c>
      <c r="AJ334" s="132">
        <f>IFERROR(INDEX('Time-based'!$H$61:$BE$61,MATCH($A$1,'Time-based'!$C$61:$C$61,0),MATCH(AJ$18,'Time-based'!$H$47:$BE$47,0)),0)</f>
        <v>1</v>
      </c>
      <c r="AK334" s="132">
        <f>IFERROR(INDEX('Time-based'!$H$61:$BE$61,MATCH($A$1,'Time-based'!$C$61:$C$61,0),MATCH(AK$18,'Time-based'!$H$47:$BE$47,0)),0)</f>
        <v>1</v>
      </c>
      <c r="AL334" s="132">
        <f>IFERROR(INDEX('Time-based'!$H$61:$BE$61,MATCH($A$1,'Time-based'!$C$61:$C$61,0),MATCH(AL$18,'Time-based'!$H$47:$BE$47,0)),0)</f>
        <v>1</v>
      </c>
      <c r="AM334" s="132">
        <f>IFERROR(INDEX('Time-based'!$H$61:$BE$61,MATCH($A$1,'Time-based'!$C$61:$C$61,0),MATCH(AM$18,'Time-based'!$H$47:$BE$47,0)),0)</f>
        <v>1</v>
      </c>
      <c r="AN334" s="132">
        <f>IFERROR(INDEX('Time-based'!$H$61:$BE$61,MATCH($A$1,'Time-based'!$C$61:$C$61,0),MATCH(AN$18,'Time-based'!$H$47:$BE$47,0)),0)</f>
        <v>1</v>
      </c>
      <c r="AO334" s="132">
        <f>IFERROR(INDEX('Time-based'!$H$61:$BE$61,MATCH($A$1,'Time-based'!$C$61:$C$61,0),MATCH(AO$18,'Time-based'!$H$47:$BE$47,0)),0)</f>
        <v>1</v>
      </c>
      <c r="AP334" s="132">
        <f>IFERROR(INDEX('Time-based'!$H$61:$BE$61,MATCH($A$1,'Time-based'!$C$61:$C$61,0),MATCH(AP$18,'Time-based'!$H$47:$BE$47,0)),0)</f>
        <v>1</v>
      </c>
      <c r="AQ334" s="132">
        <f>IFERROR(INDEX('Time-based'!$H$61:$BE$61,MATCH($A$1,'Time-based'!$C$61:$C$61,0),MATCH(AQ$18,'Time-based'!$H$47:$BE$47,0)),0)</f>
        <v>1</v>
      </c>
      <c r="AR334" s="132">
        <f>IFERROR(INDEX('Time-based'!$H$61:$BE$61,MATCH($A$1,'Time-based'!$C$61:$C$61,0),MATCH(AR$18,'Time-based'!$H$47:$BE$47,0)),0)</f>
        <v>1</v>
      </c>
      <c r="AS334" s="132">
        <f>IFERROR(INDEX('Time-based'!$H$61:$BE$61,MATCH($A$1,'Time-based'!$C$61:$C$61,0),MATCH(AS$18,'Time-based'!$H$47:$BE$47,0)),0)</f>
        <v>1</v>
      </c>
      <c r="AT334" s="132">
        <f>IFERROR(INDEX('Time-based'!$H$61:$BE$61,MATCH($A$1,'Time-based'!$C$61:$C$61,0),MATCH(AT$18,'Time-based'!$H$47:$BE$47,0)),0)</f>
        <v>1</v>
      </c>
      <c r="AU334" s="132">
        <f>IFERROR(INDEX('Time-based'!$H$61:$BE$61,MATCH($A$1,'Time-based'!$C$61:$C$61,0),MATCH(AU$18,'Time-based'!$H$47:$BE$47,0)),0)</f>
        <v>1</v>
      </c>
      <c r="AV334" s="132">
        <f>IFERROR(INDEX('Time-based'!$H$61:$BE$61,MATCH($A$1,'Time-based'!$C$61:$C$61,0),MATCH(AV$18,'Time-based'!$H$47:$BE$47,0)),0)</f>
        <v>1</v>
      </c>
      <c r="AW334" s="132">
        <f>IFERROR(INDEX('Time-based'!$H$61:$BE$61,MATCH($A$1,'Time-based'!$C$61:$C$61,0),MATCH(AW$18,'Time-based'!$H$47:$BE$47,0)),0)</f>
        <v>1</v>
      </c>
      <c r="AX334" s="132">
        <f>IFERROR(INDEX('Time-based'!$H$61:$BE$61,MATCH($A$1,'Time-based'!$C$61:$C$61,0),MATCH(AX$18,'Time-based'!$H$47:$BE$47,0)),0)</f>
        <v>1</v>
      </c>
      <c r="AY334" s="132">
        <f>IFERROR(INDEX('Time-based'!$H$61:$BE$61,MATCH($A$1,'Time-based'!$C$61:$C$61,0),MATCH(AY$18,'Time-based'!$H$47:$BE$47,0)),0)</f>
        <v>1</v>
      </c>
      <c r="AZ334" s="132">
        <f>IFERROR(INDEX('Time-based'!$H$61:$BE$61,MATCH($A$1,'Time-based'!$C$61:$C$61,0),MATCH(AZ$18,'Time-based'!$H$47:$BE$47,0)),0)</f>
        <v>1</v>
      </c>
      <c r="BA334" s="132">
        <f>IFERROR(INDEX('Time-based'!$H$61:$BE$61,MATCH($A$1,'Time-based'!$C$61:$C$61,0),MATCH(BA$18,'Time-based'!$H$47:$BE$47,0)),0)</f>
        <v>1</v>
      </c>
      <c r="BB334" s="132">
        <f>IFERROR(INDEX('Time-based'!$H$61:$BE$61,MATCH($A$1,'Time-based'!$C$61:$C$61,0),MATCH(BB$18,'Time-based'!$H$47:$BE$47,0)),0)</f>
        <v>1</v>
      </c>
      <c r="BC334" s="132">
        <f>IFERROR(INDEX('Time-based'!$H$61:$BE$61,MATCH($A$1,'Time-based'!$C$61:$C$61,0),MATCH(BC$18,'Time-based'!$H$47:$BE$47,0)),0)</f>
        <v>1</v>
      </c>
      <c r="BD334" s="132">
        <f>IFERROR(INDEX('Time-based'!$H$61:$BE$61,MATCH($A$1,'Time-based'!$C$61:$C$61,0),MATCH(BD$18,'Time-based'!$H$47:$BE$47,0)),0)</f>
        <v>1</v>
      </c>
      <c r="BE334" s="132">
        <f>IFERROR(INDEX('Time-based'!$H$61:$BE$61,MATCH($A$1,'Time-based'!$C$61:$C$61,0),MATCH(BE$18,'Time-based'!$H$47:$BE$47,0)),0)</f>
        <v>1</v>
      </c>
      <c r="BF334" s="132">
        <f>IFERROR(INDEX('Time-based'!$H$61:$BE$61,MATCH($A$1,'Time-based'!$C$61:$C$61,0),MATCH(BF$18,'Time-based'!$H$47:$BE$47,0)),0)</f>
        <v>1</v>
      </c>
      <c r="BG334" s="132">
        <f>IFERROR(INDEX('Time-based'!$H$61:$BE$61,MATCH($A$1,'Time-based'!$C$61:$C$61,0),MATCH(BG$18,'Time-based'!$H$47:$BE$47,0)),0)</f>
        <v>1</v>
      </c>
      <c r="BH334" s="132">
        <f>IFERROR(INDEX('Time-based'!$H$61:$BE$61,MATCH($A$1,'Time-based'!$C$61:$C$61,0),MATCH(BH$18,'Time-based'!$H$47:$BE$47,0)),0)</f>
        <v>1</v>
      </c>
      <c r="BI334" s="132">
        <f>IFERROR(INDEX('Time-based'!$H$61:$BE$61,MATCH($A$1,'Time-based'!$C$61:$C$61,0),MATCH(BI$18,'Time-based'!$H$47:$BE$47,0)),0)</f>
        <v>1</v>
      </c>
      <c r="BJ334" s="132">
        <f>IFERROR(INDEX('Time-based'!$H$61:$BE$61,MATCH($A$1,'Time-based'!$C$61:$C$61,0),MATCH(BJ$18,'Time-based'!$H$47:$BE$47,0)),0)</f>
        <v>1</v>
      </c>
      <c r="BK334" s="132">
        <f>IFERROR(INDEX('Time-based'!$H$61:$BE$61,MATCH($A$1,'Time-based'!$C$61:$C$61,0),MATCH(BK$18,'Time-based'!$H$47:$BE$47,0)),0)</f>
        <v>1</v>
      </c>
      <c r="BL334" s="132">
        <f>IFERROR(INDEX('Time-based'!$H$61:$BE$61,MATCH($A$1,'Time-based'!$C$61:$C$61,0),MATCH(BL$18,'Time-based'!$H$47:$BE$47,0)),0)</f>
        <v>1</v>
      </c>
      <c r="BM334" s="132">
        <f>IFERROR(INDEX('Time-based'!$H$61:$BE$61,MATCH($A$1,'Time-based'!$C$61:$C$61,0),MATCH(BM$18,'Time-based'!$H$47:$BE$47,0)),0)</f>
        <v>1</v>
      </c>
      <c r="BN334" s="132">
        <f>IFERROR(INDEX('Time-based'!$H$61:$BE$61,MATCH($A$1,'Time-based'!$C$61:$C$61,0),MATCH(BN$18,'Time-based'!$H$47:$BE$47,0)),0)</f>
        <v>1</v>
      </c>
      <c r="BO334" s="132">
        <f>IFERROR(INDEX('Time-based'!$H$61:$BE$61,MATCH($A$1,'Time-based'!$C$61:$C$61,0),MATCH(BO$18,'Time-based'!$H$47:$BE$47,0)),0)</f>
        <v>1</v>
      </c>
      <c r="BP334" s="132">
        <f>IFERROR(INDEX('Time-based'!$H$61:$BE$61,MATCH($A$1,'Time-based'!$C$61:$C$61,0),MATCH(BP$18,'Time-based'!$H$47:$BE$47,0)),0)</f>
        <v>0.998</v>
      </c>
      <c r="BQ334" s="132">
        <f>IFERROR(INDEX('Time-based'!$H$61:$BE$61,MATCH($A$1,'Time-based'!$C$61:$C$61,0),MATCH(BQ$18,'Time-based'!$H$47:$BE$47,0)),0)</f>
        <v>0.998</v>
      </c>
      <c r="BR334" s="132">
        <f>IFERROR(INDEX('Time-based'!$H$61:$BE$61,MATCH($A$1,'Time-based'!$C$61:$C$61,0),MATCH(BR$18,'Time-based'!$H$47:$BE$47,0)),0)</f>
        <v>0.998</v>
      </c>
      <c r="BS334" s="132">
        <f>IFERROR(INDEX('Time-based'!$H$61:$BE$61,MATCH($A$1,'Time-based'!$C$61:$C$61,0),MATCH(BS$18,'Time-based'!$H$47:$BE$47,0)),0)</f>
        <v>0.998</v>
      </c>
      <c r="BT334" s="132">
        <f>IFERROR(INDEX('Time-based'!$H$61:$BE$61,MATCH($A$1,'Time-based'!$C$61:$C$61,0),MATCH(BT$18,'Time-based'!$H$47:$BE$47,0)),0)</f>
        <v>0.996</v>
      </c>
      <c r="BU334" s="132">
        <f>IFERROR(INDEX('Time-based'!$H$61:$BE$61,MATCH($A$1,'Time-based'!$C$61:$C$61,0),MATCH(BU$18,'Time-based'!$H$47:$BE$47,0)),0)</f>
        <v>0.996</v>
      </c>
      <c r="BV334" s="132">
        <f>IFERROR(INDEX('Time-based'!$H$61:$BE$61,MATCH($A$1,'Time-based'!$C$61:$C$61,0),MATCH(BV$18,'Time-based'!$H$47:$BE$47,0)),0)</f>
        <v>0.996</v>
      </c>
      <c r="BW334" s="132">
        <f>IFERROR(INDEX('Time-based'!$H$61:$BE$61,MATCH($A$1,'Time-based'!$C$61:$C$61,0),MATCH(BW$18,'Time-based'!$H$47:$BE$47,0)),0)</f>
        <v>0.996</v>
      </c>
      <c r="BX334" s="132">
        <f>IFERROR(INDEX('Time-based'!$H$61:$BE$61,MATCH($A$1,'Time-based'!$C$61:$C$61,0),MATCH(BX$18,'Time-based'!$H$47:$BE$47,0)),0)</f>
        <v>0.99399999999999999</v>
      </c>
      <c r="BY334" s="132">
        <f>IFERROR(INDEX('Time-based'!$H$61:$BE$61,MATCH($A$1,'Time-based'!$C$61:$C$61,0),MATCH(BY$18,'Time-based'!$H$47:$BE$47,0)),0)</f>
        <v>0.99399999999999999</v>
      </c>
      <c r="BZ334" s="132">
        <f>IFERROR(INDEX('Time-based'!$H$61:$BE$61,MATCH($A$1,'Time-based'!$C$61:$C$61,0),MATCH(BZ$18,'Time-based'!$H$47:$BE$47,0)),0)</f>
        <v>0.99399999999999999</v>
      </c>
      <c r="CA334" s="132">
        <f>IFERROR(INDEX('Time-based'!$H$61:$BE$61,MATCH($A$1,'Time-based'!$C$61:$C$61,0),MATCH(CA$18,'Time-based'!$H$47:$BE$47,0)),0)</f>
        <v>0.99199999999999999</v>
      </c>
      <c r="CB334" s="132">
        <f>IFERROR(INDEX('Time-based'!$H$61:$BE$61,MATCH($A$1,'Time-based'!$C$61:$C$61,0),MATCH(CB$18,'Time-based'!$H$47:$BE$47,0)),0)</f>
        <v>0.99199999999999999</v>
      </c>
      <c r="CC334" s="132">
        <f>IFERROR(INDEX('Time-based'!$H$61:$BE$61,MATCH($A$1,'Time-based'!$C$61:$C$61,0),MATCH(CC$18,'Time-based'!$H$47:$BE$47,0)),0)</f>
        <v>0.99199999999999999</v>
      </c>
      <c r="CD334" s="132">
        <f>IFERROR(INDEX('Time-based'!$H$61:$BE$61,MATCH($A$1,'Time-based'!$C$61:$C$61,0),MATCH(CD$18,'Time-based'!$H$47:$BE$47,0)),0)</f>
        <v>0.99199999999999999</v>
      </c>
      <c r="CE334" s="132">
        <f>IFERROR(INDEX('Time-based'!$H$61:$BE$61,MATCH($A$1,'Time-based'!$C$61:$C$61,0),MATCH(CE$18,'Time-based'!$H$47:$BE$47,0)),0)</f>
        <v>0.99199999999999999</v>
      </c>
      <c r="CF334" s="132">
        <f>IFERROR(INDEX('Time-based'!$H$61:$BE$61,MATCH($A$1,'Time-based'!$C$61:$C$61,0),MATCH(CF$18,'Time-based'!$H$47:$BE$47,0)),0)</f>
        <v>0.99</v>
      </c>
      <c r="CG334" s="132">
        <f>IFERROR(INDEX('Time-based'!$H$61:$BE$61,MATCH($A$1,'Time-based'!$C$61:$C$61,0),MATCH(CG$18,'Time-based'!$H$47:$BE$47,0)),0)</f>
        <v>0.99</v>
      </c>
      <c r="CH334" s="132">
        <f>IFERROR(INDEX('Time-based'!$H$61:$BE$61,MATCH($A$1,'Time-based'!$C$61:$C$61,0),MATCH(CH$18,'Time-based'!$H$47:$BE$47,0)),0)</f>
        <v>0.99</v>
      </c>
      <c r="CI334" s="132">
        <f>IFERROR(INDEX('Time-based'!$H$61:$BE$61,MATCH($A$1,'Time-based'!$C$61:$C$61,0),MATCH(CI$18,'Time-based'!$H$47:$BE$47,0)),0)</f>
        <v>0.99</v>
      </c>
      <c r="CJ334" s="132">
        <f>IFERROR(INDEX('Time-based'!$H$61:$BE$61,MATCH($A$1,'Time-based'!$C$61:$C$61,0),MATCH(CJ$18,'Time-based'!$H$47:$BE$47,0)),0)</f>
        <v>0.98799999999999999</v>
      </c>
      <c r="CK334" s="132">
        <f>IFERROR(INDEX('Time-based'!$H$61:$BE$61,MATCH($A$1,'Time-based'!$C$61:$C$61,0),MATCH(CK$18,'Time-based'!$H$47:$BE$47,0)),0)</f>
        <v>0.98799999999999999</v>
      </c>
      <c r="CL334" s="132">
        <f>IFERROR(INDEX('Time-based'!$H$61:$BE$61,MATCH($A$1,'Time-based'!$C$61:$C$61,0),MATCH(CL$18,'Time-based'!$H$47:$BE$47,0)),0)</f>
        <v>0.98799999999999999</v>
      </c>
      <c r="CM334" s="132">
        <f>IFERROR(INDEX('Time-based'!$H$61:$BE$61,MATCH($A$1,'Time-based'!$C$61:$C$61,0),MATCH(CM$18,'Time-based'!$H$47:$BE$47,0)),0)</f>
        <v>0.98799999999999999</v>
      </c>
      <c r="CN334" s="132">
        <f>IFERROR(INDEX('Time-based'!$H$61:$BE$61,MATCH($A$1,'Time-based'!$C$61:$C$61,0),MATCH(CN$18,'Time-based'!$H$47:$BE$47,0)),0)</f>
        <v>0.98599999999999999</v>
      </c>
      <c r="CO334" s="132">
        <f>IFERROR(INDEX('Time-based'!$H$61:$BE$61,MATCH($A$1,'Time-based'!$C$61:$C$61,0),MATCH(CO$18,'Time-based'!$H$47:$BE$47,0)),0)</f>
        <v>0.98599999999999999</v>
      </c>
      <c r="CP334" s="132">
        <f>IFERROR(INDEX('Time-based'!$H$61:$BE$61,MATCH($A$1,'Time-based'!$C$61:$C$61,0),MATCH(CP$18,'Time-based'!$H$47:$BE$47,0)),0)</f>
        <v>0.98599999999999999</v>
      </c>
      <c r="CQ334" s="132">
        <f>IFERROR(INDEX('Time-based'!$H$61:$BE$61,MATCH($A$1,'Time-based'!$C$61:$C$61,0),MATCH(CQ$18,'Time-based'!$H$47:$BE$47,0)),0)</f>
        <v>0.98399999999999999</v>
      </c>
      <c r="CR334" s="132">
        <f>IFERROR(INDEX('Time-based'!$H$61:$BE$61,MATCH($A$1,'Time-based'!$C$61:$C$61,0),MATCH(CR$18,'Time-based'!$H$47:$BE$47,0)),0)</f>
        <v>0.98399999999999999</v>
      </c>
      <c r="CS334" s="132">
        <f>IFERROR(INDEX('Time-based'!$H$61:$BE$61,MATCH($A$1,'Time-based'!$C$61:$C$61,0),MATCH(CS$18,'Time-based'!$H$47:$BE$47,0)),0)</f>
        <v>0.98399999999999999</v>
      </c>
      <c r="CT334" s="132">
        <f>IFERROR(INDEX('Time-based'!$H$61:$BE$61,MATCH($A$1,'Time-based'!$C$61:$C$61,0),MATCH(CT$18,'Time-based'!$H$47:$BE$47,0)),0)</f>
        <v>0.98399999999999999</v>
      </c>
      <c r="CU334" s="132">
        <f>IFERROR(INDEX('Time-based'!$H$61:$BE$61,MATCH($A$1,'Time-based'!$C$61:$C$61,0),MATCH(CU$18,'Time-based'!$H$47:$BE$47,0)),0)</f>
        <v>0.98399999999999999</v>
      </c>
      <c r="CV334" s="132">
        <f>IFERROR(INDEX('Time-based'!$H$61:$BE$61,MATCH($A$1,'Time-based'!$C$61:$C$61,0),MATCH(CV$18,'Time-based'!$H$47:$BE$47,0)),0)</f>
        <v>0.98199999999999998</v>
      </c>
      <c r="CW334" s="132">
        <f>IFERROR(INDEX('Time-based'!$H$61:$BE$61,MATCH($A$1,'Time-based'!$C$61:$C$61,0),MATCH(CW$18,'Time-based'!$H$47:$BE$47,0)),0)</f>
        <v>0.98199999999999998</v>
      </c>
      <c r="CX334" s="132">
        <f>IFERROR(INDEX('Time-based'!$H$61:$BE$61,MATCH($A$1,'Time-based'!$C$61:$C$61,0),MATCH(CX$18,'Time-based'!$H$47:$BE$47,0)),0)</f>
        <v>0.98199999999999998</v>
      </c>
      <c r="CY334" s="132">
        <f>IFERROR(INDEX('Time-based'!$H$61:$BE$61,MATCH($A$1,'Time-based'!$C$61:$C$61,0),MATCH(CY$18,'Time-based'!$H$47:$BE$47,0)),0)</f>
        <v>0.98199999999999998</v>
      </c>
      <c r="CZ334" s="132">
        <f>IFERROR(INDEX('Time-based'!$H$61:$BE$61,MATCH($A$1,'Time-based'!$C$61:$C$61,0),MATCH(CZ$18,'Time-based'!$H$47:$BE$47,0)),0)</f>
        <v>0.98</v>
      </c>
      <c r="DA334" s="132">
        <f>IFERROR(INDEX('Time-based'!$H$61:$BE$61,MATCH($A$1,'Time-based'!$C$61:$C$61,0),MATCH(DA$18,'Time-based'!$H$47:$BE$47,0)),0)</f>
        <v>0.98</v>
      </c>
      <c r="DB334" s="132">
        <f>IFERROR(INDEX('Time-based'!$H$61:$BE$61,MATCH($A$1,'Time-based'!$C$61:$C$61,0),MATCH(DB$18,'Time-based'!$H$47:$BE$47,0)),0)</f>
        <v>0.98</v>
      </c>
      <c r="DC334" s="132">
        <f>IFERROR(INDEX('Time-based'!$H$61:$BE$61,MATCH($A$1,'Time-based'!$C$61:$C$61,0),MATCH(DC$18,'Time-based'!$H$47:$BE$47,0)),0)</f>
        <v>0.98</v>
      </c>
      <c r="DD334" s="132">
        <f>IFERROR(INDEX('Time-based'!$H$61:$BE$61,MATCH($A$1,'Time-based'!$C$61:$C$61,0),MATCH(DD$18,'Time-based'!$H$47:$BE$47,0)),0)</f>
        <v>0.97799999999999998</v>
      </c>
      <c r="DE334" s="132">
        <f>IFERROR(INDEX('Time-based'!$H$61:$BE$61,MATCH($A$1,'Time-based'!$C$61:$C$61,0),MATCH(DE$18,'Time-based'!$H$47:$BE$47,0)),0)</f>
        <v>0.97799999999999998</v>
      </c>
      <c r="DF334" s="132">
        <f>IFERROR(INDEX('Time-based'!$H$61:$BE$61,MATCH($A$1,'Time-based'!$C$61:$C$61,0),MATCH(DF$18,'Time-based'!$H$47:$BE$47,0)),0)</f>
        <v>0.97799999999999998</v>
      </c>
      <c r="DG334" s="132">
        <f>IFERROR(INDEX('Time-based'!$H$61:$BE$61,MATCH($A$1,'Time-based'!$C$61:$C$61,0),MATCH(DG$18,'Time-based'!$H$47:$BE$47,0)),0)</f>
        <v>0.97599999999999998</v>
      </c>
      <c r="DH334" s="132">
        <f>IFERROR(INDEX('Time-based'!$H$61:$BE$61,MATCH($A$1,'Time-based'!$C$61:$C$61,0),MATCH(DH$18,'Time-based'!$H$47:$BE$47,0)),0)</f>
        <v>0.97599999999999998</v>
      </c>
      <c r="DI334" s="132">
        <f>IFERROR(INDEX('Time-based'!$H$61:$BE$61,MATCH($A$1,'Time-based'!$C$61:$C$61,0),MATCH(DI$18,'Time-based'!$H$47:$BE$47,0)),0)</f>
        <v>0.97599999999999998</v>
      </c>
      <c r="DJ334" s="132">
        <f>IFERROR(INDEX('Time-based'!$H$61:$BE$61,MATCH($A$1,'Time-based'!$C$61:$C$61,0),MATCH(DJ$18,'Time-based'!$H$47:$BE$47,0)),0)</f>
        <v>0.97599999999999998</v>
      </c>
      <c r="DK334" s="132">
        <f>IFERROR(INDEX('Time-based'!$H$61:$BE$61,MATCH($A$1,'Time-based'!$C$61:$C$61,0),MATCH(DK$18,'Time-based'!$H$47:$BE$47,0)),0)</f>
        <v>0.97599999999999998</v>
      </c>
      <c r="DL334" s="132">
        <f>IFERROR(INDEX('Time-based'!$H$61:$BE$61,MATCH($A$1,'Time-based'!$C$61:$C$61,0),MATCH(DL$18,'Time-based'!$H$47:$BE$47,0)),0)</f>
        <v>0.97399999999999998</v>
      </c>
      <c r="DM334" s="132">
        <f>IFERROR(INDEX('Time-based'!$H$61:$BE$61,MATCH($A$1,'Time-based'!$C$61:$C$61,0),MATCH(DM$18,'Time-based'!$H$47:$BE$47,0)),0)</f>
        <v>0.97399999999999998</v>
      </c>
      <c r="DN334" s="132">
        <f>IFERROR(INDEX('Time-based'!$H$61:$BE$61,MATCH($A$1,'Time-based'!$C$61:$C$61,0),MATCH(DN$18,'Time-based'!$H$47:$BE$47,0)),0)</f>
        <v>0.97399999999999998</v>
      </c>
      <c r="DO334" s="132">
        <f>IFERROR(INDEX('Time-based'!$H$61:$BE$61,MATCH($A$1,'Time-based'!$C$61:$C$61,0),MATCH(DO$18,'Time-based'!$H$47:$BE$47,0)),0)</f>
        <v>0.97399999999999998</v>
      </c>
      <c r="DP334" s="132">
        <f>IFERROR(INDEX('Time-based'!$H$61:$BE$61,MATCH($A$1,'Time-based'!$C$61:$C$61,0),MATCH(DP$18,'Time-based'!$H$47:$BE$47,0)),0)</f>
        <v>0.97199999999999998</v>
      </c>
      <c r="DQ334" s="132">
        <f>IFERROR(INDEX('Time-based'!$H$61:$BE$61,MATCH($A$1,'Time-based'!$C$61:$C$61,0),MATCH(DQ$18,'Time-based'!$H$47:$BE$47,0)),0)</f>
        <v>0.97199999999999998</v>
      </c>
      <c r="DR334" s="132">
        <f>IFERROR(INDEX('Time-based'!$H$61:$BE$61,MATCH($A$1,'Time-based'!$C$61:$C$61,0),MATCH(DR$18,'Time-based'!$H$47:$BE$47,0)),0)</f>
        <v>0.97199999999999998</v>
      </c>
      <c r="DS334" s="132">
        <f>IFERROR(INDEX('Time-based'!$H$61:$BE$61,MATCH($A$1,'Time-based'!$C$61:$C$61,0),MATCH(DS$18,'Time-based'!$H$47:$BE$47,0)),0)</f>
        <v>0.97199999999999998</v>
      </c>
      <c r="DT334" s="132">
        <f>IFERROR(INDEX('Time-based'!$H$61:$BE$61,MATCH($A$1,'Time-based'!$C$61:$C$61,0),MATCH(DT$18,'Time-based'!$H$47:$BE$47,0)),0)</f>
        <v>0.97</v>
      </c>
      <c r="DU334" s="132">
        <f>IFERROR(INDEX('Time-based'!$H$61:$BE$61,MATCH($A$1,'Time-based'!$C$61:$C$61,0),MATCH(DU$18,'Time-based'!$H$47:$BE$47,0)),0)</f>
        <v>0.97</v>
      </c>
      <c r="DV334" s="132">
        <f>IFERROR(INDEX('Time-based'!$H$61:$BE$61,MATCH($A$1,'Time-based'!$C$61:$C$61,0),MATCH(DV$18,'Time-based'!$H$47:$BE$47,0)),0)</f>
        <v>0.97</v>
      </c>
      <c r="DW334" s="132">
        <f>IFERROR(INDEX('Time-based'!$H$61:$BE$61,MATCH($A$1,'Time-based'!$C$61:$C$61,0),MATCH(DW$18,'Time-based'!$H$47:$BE$47,0)),0)</f>
        <v>0.96799999999999997</v>
      </c>
      <c r="DX334" s="132">
        <f>IFERROR(INDEX('Time-based'!$H$61:$BE$61,MATCH($A$1,'Time-based'!$C$61:$C$61,0),MATCH(DX$18,'Time-based'!$H$47:$BE$47,0)),0)</f>
        <v>0.96799999999999997</v>
      </c>
      <c r="DY334" s="132">
        <f>IFERROR(INDEX('Time-based'!$H$61:$BE$61,MATCH($A$1,'Time-based'!$C$61:$C$61,0),MATCH(DY$18,'Time-based'!$H$47:$BE$47,0)),0)</f>
        <v>0.96799999999999997</v>
      </c>
      <c r="DZ334" s="132">
        <f>IFERROR(INDEX('Time-based'!$H$61:$BE$61,MATCH($A$1,'Time-based'!$C$61:$C$61,0),MATCH(DZ$18,'Time-based'!$H$47:$BE$47,0)),0)</f>
        <v>0.96799999999999997</v>
      </c>
      <c r="EA334" s="132">
        <f>IFERROR(INDEX('Time-based'!$H$61:$BE$61,MATCH($A$1,'Time-based'!$C$61:$C$61,0),MATCH(EA$18,'Time-based'!$H$47:$BE$47,0)),0)</f>
        <v>0.96799999999999997</v>
      </c>
      <c r="EB334" s="132">
        <f>IFERROR(INDEX('Time-based'!$H$61:$BE$61,MATCH($A$1,'Time-based'!$C$61:$C$61,0),MATCH(EB$18,'Time-based'!$H$47:$BE$47,0)),0)</f>
        <v>0.96599999999999997</v>
      </c>
      <c r="EC334" s="132">
        <f>IFERROR(INDEX('Time-based'!$H$61:$BE$61,MATCH($A$1,'Time-based'!$C$61:$C$61,0),MATCH(EC$18,'Time-based'!$H$47:$BE$47,0)),0)</f>
        <v>0.96599999999999997</v>
      </c>
      <c r="ED334" s="132">
        <f>IFERROR(INDEX('Time-based'!$H$61:$BE$61,MATCH($A$1,'Time-based'!$C$61:$C$61,0),MATCH(ED$18,'Time-based'!$H$47:$BE$47,0)),0)</f>
        <v>0.96599999999999997</v>
      </c>
      <c r="EE334" s="132">
        <f>IFERROR(INDEX('Time-based'!$H$61:$BE$61,MATCH($A$1,'Time-based'!$C$61:$C$61,0),MATCH(EE$18,'Time-based'!$H$47:$BE$47,0)),0)</f>
        <v>0.96599999999999997</v>
      </c>
      <c r="EF334" s="132">
        <f>IFERROR(INDEX('Time-based'!$H$61:$BE$61,MATCH($A$1,'Time-based'!$C$61:$C$61,0),MATCH(EF$18,'Time-based'!$H$47:$BE$47,0)),0)</f>
        <v>0.96399999999999997</v>
      </c>
      <c r="EG334" s="132">
        <f>IFERROR(INDEX('Time-based'!$H$61:$BE$61,MATCH($A$1,'Time-based'!$C$61:$C$61,0),MATCH(EG$18,'Time-based'!$H$47:$BE$47,0)),0)</f>
        <v>0.96399999999999997</v>
      </c>
      <c r="EH334" s="132">
        <f>IFERROR(INDEX('Time-based'!$H$61:$BE$61,MATCH($A$1,'Time-based'!$C$61:$C$61,0),MATCH(EH$18,'Time-based'!$H$47:$BE$47,0)),0)</f>
        <v>0.96399999999999997</v>
      </c>
      <c r="EI334" s="132">
        <f>IFERROR(INDEX('Time-based'!$H$61:$BE$61,MATCH($A$1,'Time-based'!$C$61:$C$61,0),MATCH(EI$18,'Time-based'!$H$47:$BE$47,0)),0)</f>
        <v>0.96399999999999997</v>
      </c>
      <c r="EJ334" s="132">
        <f>IFERROR(INDEX('Time-based'!$H$61:$BE$61,MATCH($A$1,'Time-based'!$C$61:$C$61,0),MATCH(EJ$18,'Time-based'!$H$47:$BE$47,0)),0)</f>
        <v>0.96199999999999997</v>
      </c>
      <c r="EK334" s="132">
        <f>IFERROR(INDEX('Time-based'!$H$61:$BE$61,MATCH($A$1,'Time-based'!$C$61:$C$61,0),MATCH(EK$18,'Time-based'!$H$47:$BE$47,0)),0)</f>
        <v>0.96199999999999997</v>
      </c>
      <c r="EL334" s="132">
        <f>IFERROR(INDEX('Time-based'!$H$61:$BE$61,MATCH($A$1,'Time-based'!$C$61:$C$61,0),MATCH(EL$18,'Time-based'!$H$47:$BE$47,0)),0)</f>
        <v>0.96199999999999997</v>
      </c>
      <c r="EM334" s="132">
        <f>IFERROR(INDEX('Time-based'!$H$61:$BE$61,MATCH($A$1,'Time-based'!$C$61:$C$61,0),MATCH(EM$18,'Time-based'!$H$47:$BE$47,0)),0)</f>
        <v>0.96</v>
      </c>
      <c r="EN334" s="132">
        <f>IFERROR(INDEX('Time-based'!$H$61:$BE$61,MATCH($A$1,'Time-based'!$C$61:$C$61,0),MATCH(EN$18,'Time-based'!$H$47:$BE$47,0)),0)</f>
        <v>0.96</v>
      </c>
      <c r="EO334" s="132">
        <f>IFERROR(INDEX('Time-based'!$H$61:$BE$61,MATCH($A$1,'Time-based'!$C$61:$C$61,0),MATCH(EO$18,'Time-based'!$H$47:$BE$47,0)),0)</f>
        <v>0.96</v>
      </c>
      <c r="EP334" s="132">
        <f>IFERROR(INDEX('Time-based'!$H$61:$BE$61,MATCH($A$1,'Time-based'!$C$61:$C$61,0),MATCH(EP$18,'Time-based'!$H$47:$BE$47,0)),0)</f>
        <v>0.96</v>
      </c>
      <c r="EQ334" s="132">
        <f>IFERROR(INDEX('Time-based'!$H$61:$BE$61,MATCH($A$1,'Time-based'!$C$61:$C$61,0),MATCH(EQ$18,'Time-based'!$H$47:$BE$47,0)),0)</f>
        <v>0.96</v>
      </c>
      <c r="ER334" s="132">
        <f>IFERROR(INDEX('Time-based'!$H$61:$BE$61,MATCH($A$1,'Time-based'!$C$61:$C$61,0),MATCH(ER$18,'Time-based'!$H$47:$BE$47,0)),0)</f>
        <v>0.95799999999999996</v>
      </c>
      <c r="ES334" s="132">
        <f>IFERROR(INDEX('Time-based'!$H$61:$BE$61,MATCH($A$1,'Time-based'!$C$61:$C$61,0),MATCH(ES$18,'Time-based'!$H$47:$BE$47,0)),0)</f>
        <v>0.95799999999999996</v>
      </c>
      <c r="ET334" s="132">
        <f>IFERROR(INDEX('Time-based'!$H$61:$BE$61,MATCH($A$1,'Time-based'!$C$61:$C$61,0),MATCH(ET$18,'Time-based'!$H$47:$BE$47,0)),0)</f>
        <v>0.95799999999999996</v>
      </c>
      <c r="EU334" s="132">
        <f>IFERROR(INDEX('Time-based'!$H$61:$BE$61,MATCH($A$1,'Time-based'!$C$61:$C$61,0),MATCH(EU$18,'Time-based'!$H$47:$BE$47,0)),0)</f>
        <v>0.95799999999999996</v>
      </c>
      <c r="EV334" s="132">
        <f>IFERROR(INDEX('Time-based'!$H$61:$BE$61,MATCH($A$1,'Time-based'!$C$61:$C$61,0),MATCH(EV$18,'Time-based'!$H$47:$BE$47,0)),0)</f>
        <v>0.95599999999999996</v>
      </c>
      <c r="EW334" s="132">
        <f>IFERROR(INDEX('Time-based'!$H$61:$BE$61,MATCH($A$1,'Time-based'!$C$61:$C$61,0),MATCH(EW$18,'Time-based'!$H$47:$BE$47,0)),0)</f>
        <v>0.95599999999999996</v>
      </c>
      <c r="EX334" s="132">
        <f>IFERROR(INDEX('Time-based'!$H$61:$BE$61,MATCH($A$1,'Time-based'!$C$61:$C$61,0),MATCH(EX$18,'Time-based'!$H$47:$BE$47,0)),0)</f>
        <v>0.95599999999999996</v>
      </c>
      <c r="EY334" s="132">
        <f>IFERROR(INDEX('Time-based'!$H$61:$BE$61,MATCH($A$1,'Time-based'!$C$61:$C$61,0),MATCH(EY$18,'Time-based'!$H$47:$BE$47,0)),0)</f>
        <v>0.95599999999999996</v>
      </c>
      <c r="EZ334" s="132">
        <f>IFERROR(INDEX('Time-based'!$H$61:$BE$61,MATCH($A$1,'Time-based'!$C$61:$C$61,0),MATCH(EZ$18,'Time-based'!$H$47:$BE$47,0)),0)</f>
        <v>0.95399999999999996</v>
      </c>
      <c r="FA334" s="132">
        <f>IFERROR(INDEX('Time-based'!$H$61:$BE$61,MATCH($A$1,'Time-based'!$C$61:$C$61,0),MATCH(FA$18,'Time-based'!$H$47:$BE$47,0)),0)</f>
        <v>0.95399999999999996</v>
      </c>
      <c r="FB334" s="132">
        <f>IFERROR(INDEX('Time-based'!$H$61:$BE$61,MATCH($A$1,'Time-based'!$C$61:$C$61,0),MATCH(FB$18,'Time-based'!$H$47:$BE$47,0)),0)</f>
        <v>0.95399999999999996</v>
      </c>
      <c r="FC334" s="132">
        <f>IFERROR(INDEX('Time-based'!$H$61:$BE$61,MATCH($A$1,'Time-based'!$C$61:$C$61,0),MATCH(FC$18,'Time-based'!$H$47:$BE$47,0)),0)</f>
        <v>0.95199999999999996</v>
      </c>
      <c r="FD334" s="132">
        <f>IFERROR(INDEX('Time-based'!$H$61:$BE$61,MATCH($A$1,'Time-based'!$C$61:$C$61,0),MATCH(FD$18,'Time-based'!$H$47:$BE$47,0)),0)</f>
        <v>0.95199999999999996</v>
      </c>
      <c r="FE334" s="132">
        <f>IFERROR(INDEX('Time-based'!$H$61:$BE$61,MATCH($A$1,'Time-based'!$C$61:$C$61,0),MATCH(FE$18,'Time-based'!$H$47:$BE$47,0)),0)</f>
        <v>0.95199999999999996</v>
      </c>
      <c r="FF334" s="132">
        <f>IFERROR(INDEX('Time-based'!$H$61:$BE$61,MATCH($A$1,'Time-based'!$C$61:$C$61,0),MATCH(FF$18,'Time-based'!$H$47:$BE$47,0)),0)</f>
        <v>0.95199999999999996</v>
      </c>
      <c r="FG334" s="132">
        <f>IFERROR(INDEX('Time-based'!$H$61:$BE$61,MATCH($A$1,'Time-based'!$C$61:$C$61,0),MATCH(FG$18,'Time-based'!$H$47:$BE$47,0)),0)</f>
        <v>0.95199999999999996</v>
      </c>
      <c r="FH334" s="132">
        <f>IFERROR(INDEX('Time-based'!$H$61:$BE$61,MATCH($A$1,'Time-based'!$C$61:$C$61,0),MATCH(FH$18,'Time-based'!$H$47:$BE$47,0)),0)</f>
        <v>0.95</v>
      </c>
      <c r="FI334" s="132">
        <f>IFERROR(INDEX('Time-based'!$H$61:$BE$61,MATCH($A$1,'Time-based'!$C$61:$C$61,0),MATCH(FI$18,'Time-based'!$H$47:$BE$47,0)),0)</f>
        <v>0.95</v>
      </c>
      <c r="FJ334" s="132">
        <f>IFERROR(INDEX('Time-based'!$H$61:$BE$61,MATCH($A$1,'Time-based'!$C$61:$C$61,0),MATCH(FJ$18,'Time-based'!$H$47:$BE$47,0)),0)</f>
        <v>0.95</v>
      </c>
      <c r="FK334" s="132">
        <f>IFERROR(INDEX('Time-based'!$H$61:$BE$61,MATCH($A$1,'Time-based'!$C$61:$C$61,0),MATCH(FK$18,'Time-based'!$H$47:$BE$47,0)),0)</f>
        <v>0.95</v>
      </c>
      <c r="FL334" s="132">
        <f>IFERROR(INDEX('Time-based'!$H$61:$BE$61,MATCH($A$1,'Time-based'!$C$61:$C$61,0),MATCH(FL$18,'Time-based'!$H$47:$BE$47,0)),0)</f>
        <v>0</v>
      </c>
      <c r="FM334" s="132">
        <f>IFERROR(INDEX('Time-based'!$H$61:$BE$61,MATCH($A$1,'Time-based'!$C$61:$C$61,0),MATCH(FM$18,'Time-based'!$H$47:$BE$47,0)),0)</f>
        <v>0</v>
      </c>
      <c r="FN334" s="132">
        <f>IFERROR(INDEX('Time-based'!$H$61:$BE$61,MATCH($A$1,'Time-based'!$C$61:$C$61,0),MATCH(FN$18,'Time-based'!$H$47:$BE$47,0)),0)</f>
        <v>0</v>
      </c>
      <c r="FO334" s="132">
        <f>IFERROR(INDEX('Time-based'!$H$61:$BE$61,MATCH($A$1,'Time-based'!$C$61:$C$61,0),MATCH(FO$18,'Time-based'!$H$47:$BE$47,0)),0)</f>
        <v>0</v>
      </c>
      <c r="FP334" s="132">
        <f>IFERROR(INDEX('Time-based'!$H$61:$BE$61,MATCH($A$1,'Time-based'!$C$61:$C$61,0),MATCH(FP$18,'Time-based'!$H$47:$BE$47,0)),0)</f>
        <v>0</v>
      </c>
      <c r="FQ334" s="132">
        <f>IFERROR(INDEX('Time-based'!$H$61:$BE$61,MATCH($A$1,'Time-based'!$C$61:$C$61,0),MATCH(FQ$18,'Time-based'!$H$47:$BE$47,0)),0)</f>
        <v>0</v>
      </c>
      <c r="FR334" s="132">
        <f>IFERROR(INDEX('Time-based'!$H$61:$BE$61,MATCH($A$1,'Time-based'!$C$61:$C$61,0),MATCH(FR$18,'Time-based'!$H$47:$BE$47,0)),0)</f>
        <v>0</v>
      </c>
    </row>
    <row r="335" spans="3:174">
      <c r="C335" s="97" t="s">
        <v>75</v>
      </c>
      <c r="D335" s="145" t="s">
        <v>34</v>
      </c>
      <c r="I335" s="128">
        <f>SUM(J335:FR335)</f>
        <v>4327014.0691054352</v>
      </c>
      <c r="J335" s="98">
        <f t="shared" ref="J335:AO335" si="673">PRODUCT(J332:J334)*(1+J324)</f>
        <v>0</v>
      </c>
      <c r="K335" s="98">
        <f t="shared" si="673"/>
        <v>0</v>
      </c>
      <c r="L335" s="98">
        <f t="shared" si="673"/>
        <v>0</v>
      </c>
      <c r="M335" s="98">
        <f t="shared" si="673"/>
        <v>0</v>
      </c>
      <c r="N335" s="98">
        <f t="shared" si="673"/>
        <v>0</v>
      </c>
      <c r="O335" s="98">
        <f t="shared" si="673"/>
        <v>0</v>
      </c>
      <c r="P335" s="98">
        <f t="shared" si="673"/>
        <v>0</v>
      </c>
      <c r="Q335" s="98">
        <f t="shared" si="673"/>
        <v>0</v>
      </c>
      <c r="R335" s="98">
        <f t="shared" si="673"/>
        <v>0</v>
      </c>
      <c r="S335" s="98">
        <f t="shared" si="673"/>
        <v>0</v>
      </c>
      <c r="T335" s="98">
        <f t="shared" si="673"/>
        <v>0</v>
      </c>
      <c r="U335" s="98">
        <f t="shared" si="673"/>
        <v>0</v>
      </c>
      <c r="V335" s="98">
        <f t="shared" si="673"/>
        <v>0</v>
      </c>
      <c r="W335" s="98">
        <f t="shared" si="673"/>
        <v>0</v>
      </c>
      <c r="X335" s="98">
        <f t="shared" si="673"/>
        <v>0</v>
      </c>
      <c r="Y335" s="98">
        <f t="shared" si="673"/>
        <v>0</v>
      </c>
      <c r="Z335" s="98">
        <f t="shared" si="673"/>
        <v>0</v>
      </c>
      <c r="AA335" s="98">
        <f t="shared" si="673"/>
        <v>0</v>
      </c>
      <c r="AB335" s="98">
        <f t="shared" si="673"/>
        <v>20461.47451894667</v>
      </c>
      <c r="AC335" s="98">
        <f t="shared" si="673"/>
        <v>40354.772480984815</v>
      </c>
      <c r="AD335" s="98">
        <f t="shared" si="673"/>
        <v>37039.995181211576</v>
      </c>
      <c r="AE335" s="98">
        <f t="shared" si="673"/>
        <v>25527.757818856924</v>
      </c>
      <c r="AF335" s="98">
        <f t="shared" si="673"/>
        <v>20461.47451894667</v>
      </c>
      <c r="AG335" s="98">
        <f t="shared" si="673"/>
        <v>40354.772480984815</v>
      </c>
      <c r="AH335" s="98">
        <f t="shared" si="673"/>
        <v>37039.995181211576</v>
      </c>
      <c r="AI335" s="98">
        <f t="shared" si="673"/>
        <v>25527.757818856924</v>
      </c>
      <c r="AJ335" s="98">
        <f t="shared" si="673"/>
        <v>21094.303627780075</v>
      </c>
      <c r="AK335" s="98">
        <f t="shared" si="673"/>
        <v>41602.858227819401</v>
      </c>
      <c r="AL335" s="98">
        <f t="shared" si="673"/>
        <v>38185.562042486163</v>
      </c>
      <c r="AM335" s="98">
        <f t="shared" si="673"/>
        <v>26317.276101914355</v>
      </c>
      <c r="AN335" s="98">
        <f t="shared" si="673"/>
        <v>21094.303627780075</v>
      </c>
      <c r="AO335" s="98">
        <f t="shared" si="673"/>
        <v>41602.858227819401</v>
      </c>
      <c r="AP335" s="98">
        <f t="shared" ref="AP335:BU335" si="674">PRODUCT(AP332:AP334)*(1+AP324)</f>
        <v>38185.562042486163</v>
      </c>
      <c r="AQ335" s="98">
        <f t="shared" si="674"/>
        <v>26317.276101914355</v>
      </c>
      <c r="AR335" s="98">
        <f t="shared" si="674"/>
        <v>21094.303627780075</v>
      </c>
      <c r="AS335" s="98">
        <f t="shared" si="674"/>
        <v>41602.858227819401</v>
      </c>
      <c r="AT335" s="98">
        <f t="shared" si="674"/>
        <v>38185.562042486163</v>
      </c>
      <c r="AU335" s="98">
        <f t="shared" si="674"/>
        <v>26317.276101914355</v>
      </c>
      <c r="AV335" s="98">
        <f t="shared" si="674"/>
        <v>21094.303627780075</v>
      </c>
      <c r="AW335" s="98">
        <f t="shared" si="674"/>
        <v>41602.858227819401</v>
      </c>
      <c r="AX335" s="98">
        <f t="shared" si="674"/>
        <v>38185.562042486163</v>
      </c>
      <c r="AY335" s="98">
        <f t="shared" si="674"/>
        <v>26317.276101914355</v>
      </c>
      <c r="AZ335" s="98">
        <f t="shared" si="674"/>
        <v>21094.303627780075</v>
      </c>
      <c r="BA335" s="98">
        <f t="shared" si="674"/>
        <v>41602.858227819401</v>
      </c>
      <c r="BB335" s="98">
        <f t="shared" si="674"/>
        <v>38185.562042486163</v>
      </c>
      <c r="BC335" s="98">
        <f t="shared" si="674"/>
        <v>26317.276101914355</v>
      </c>
      <c r="BD335" s="98">
        <f t="shared" si="674"/>
        <v>21094.303627780075</v>
      </c>
      <c r="BE335" s="98">
        <f t="shared" si="674"/>
        <v>41602.858227819401</v>
      </c>
      <c r="BF335" s="98">
        <f t="shared" si="674"/>
        <v>38185.562042486163</v>
      </c>
      <c r="BG335" s="98">
        <f t="shared" si="674"/>
        <v>26317.276101914355</v>
      </c>
      <c r="BH335" s="98">
        <f t="shared" si="674"/>
        <v>21094.303627780075</v>
      </c>
      <c r="BI335" s="98">
        <f t="shared" si="674"/>
        <v>41602.858227819401</v>
      </c>
      <c r="BJ335" s="98">
        <f t="shared" si="674"/>
        <v>38185.562042486163</v>
      </c>
      <c r="BK335" s="98">
        <f t="shared" si="674"/>
        <v>26317.276101914355</v>
      </c>
      <c r="BL335" s="98">
        <f t="shared" si="674"/>
        <v>21094.303627780075</v>
      </c>
      <c r="BM335" s="98">
        <f t="shared" si="674"/>
        <v>41602.858227819401</v>
      </c>
      <c r="BN335" s="98">
        <f t="shared" si="674"/>
        <v>38185.562042486163</v>
      </c>
      <c r="BO335" s="98">
        <f t="shared" si="674"/>
        <v>26317.276101914355</v>
      </c>
      <c r="BP335" s="98">
        <f t="shared" si="674"/>
        <v>21052.115020524514</v>
      </c>
      <c r="BQ335" s="98">
        <f t="shared" si="674"/>
        <v>41519.652511363762</v>
      </c>
      <c r="BR335" s="98">
        <f t="shared" si="674"/>
        <v>38109.190918401189</v>
      </c>
      <c r="BS335" s="98">
        <f t="shared" si="674"/>
        <v>26264.641549710526</v>
      </c>
      <c r="BT335" s="98">
        <f t="shared" si="674"/>
        <v>21009.926413268953</v>
      </c>
      <c r="BU335" s="98">
        <f t="shared" si="674"/>
        <v>41436.446794908123</v>
      </c>
      <c r="BV335" s="98">
        <f t="shared" ref="BV335:DA335" si="675">PRODUCT(BV332:BV334)*(1+BV324)</f>
        <v>38032.819794316216</v>
      </c>
      <c r="BW335" s="98">
        <f t="shared" si="675"/>
        <v>26212.006997506698</v>
      </c>
      <c r="BX335" s="98">
        <f t="shared" si="675"/>
        <v>20967.737806013392</v>
      </c>
      <c r="BY335" s="98">
        <f t="shared" si="675"/>
        <v>41353.241078452484</v>
      </c>
      <c r="BZ335" s="98">
        <f t="shared" si="675"/>
        <v>37956.448670231242</v>
      </c>
      <c r="CA335" s="98">
        <f t="shared" si="675"/>
        <v>26106.737893099038</v>
      </c>
      <c r="CB335" s="98">
        <f t="shared" si="675"/>
        <v>20925.549198757835</v>
      </c>
      <c r="CC335" s="98">
        <f t="shared" si="675"/>
        <v>41270.035361996845</v>
      </c>
      <c r="CD335" s="98">
        <f t="shared" si="675"/>
        <v>37880.077546146276</v>
      </c>
      <c r="CE335" s="98">
        <f t="shared" si="675"/>
        <v>26106.737893099038</v>
      </c>
      <c r="CF335" s="98">
        <f t="shared" si="675"/>
        <v>20883.360591502274</v>
      </c>
      <c r="CG335" s="98">
        <f t="shared" si="675"/>
        <v>41186.829645541206</v>
      </c>
      <c r="CH335" s="98">
        <f t="shared" si="675"/>
        <v>37803.706422061303</v>
      </c>
      <c r="CI335" s="98">
        <f t="shared" si="675"/>
        <v>26054.10334089521</v>
      </c>
      <c r="CJ335" s="98">
        <f t="shared" si="675"/>
        <v>20841.171984246714</v>
      </c>
      <c r="CK335" s="98">
        <f t="shared" si="675"/>
        <v>41103.623929085566</v>
      </c>
      <c r="CL335" s="98">
        <f t="shared" si="675"/>
        <v>37727.335297976329</v>
      </c>
      <c r="CM335" s="98">
        <f t="shared" si="675"/>
        <v>26001.468788691382</v>
      </c>
      <c r="CN335" s="98">
        <f t="shared" si="675"/>
        <v>20590.993543221244</v>
      </c>
      <c r="CO335" s="98">
        <f t="shared" si="675"/>
        <v>40610.21403050363</v>
      </c>
      <c r="CP335" s="98">
        <f t="shared" si="675"/>
        <v>37274.454532152442</v>
      </c>
      <c r="CQ335" s="98">
        <f t="shared" si="675"/>
        <v>25637.237687440887</v>
      </c>
      <c r="CR335" s="98">
        <f t="shared" si="675"/>
        <v>20549.226822038239</v>
      </c>
      <c r="CS335" s="98">
        <f t="shared" si="675"/>
        <v>40527.840371212544</v>
      </c>
      <c r="CT335" s="98">
        <f t="shared" si="675"/>
        <v>37198.847119308324</v>
      </c>
      <c r="CU335" s="98">
        <f t="shared" si="675"/>
        <v>25637.237687440887</v>
      </c>
      <c r="CV335" s="98">
        <f t="shared" si="675"/>
        <v>20507.460100855234</v>
      </c>
      <c r="CW335" s="98">
        <f t="shared" si="675"/>
        <v>40445.466711921465</v>
      </c>
      <c r="CX335" s="98">
        <f t="shared" si="675"/>
        <v>37123.239706464199</v>
      </c>
      <c r="CY335" s="98">
        <f t="shared" si="675"/>
        <v>25585.129480759097</v>
      </c>
      <c r="CZ335" s="98">
        <f t="shared" si="675"/>
        <v>20465.69337967223</v>
      </c>
      <c r="DA335" s="98">
        <f t="shared" si="675"/>
        <v>40363.093052630378</v>
      </c>
      <c r="DB335" s="98">
        <f t="shared" ref="DB335:EG335" si="676">PRODUCT(DB332:DB334)*(1+DB324)</f>
        <v>37047.632293620074</v>
      </c>
      <c r="DC335" s="98">
        <f t="shared" si="676"/>
        <v>25533.021274077306</v>
      </c>
      <c r="DD335" s="98">
        <f t="shared" si="676"/>
        <v>20423.926658489225</v>
      </c>
      <c r="DE335" s="98">
        <f t="shared" si="676"/>
        <v>40280.719393339299</v>
      </c>
      <c r="DF335" s="98">
        <f t="shared" si="676"/>
        <v>36972.024880775956</v>
      </c>
      <c r="DG335" s="98">
        <f t="shared" si="676"/>
        <v>25428.804860713724</v>
      </c>
      <c r="DH335" s="98">
        <f t="shared" si="676"/>
        <v>20382.15993730622</v>
      </c>
      <c r="DI335" s="98">
        <f t="shared" si="676"/>
        <v>40198.345734048213</v>
      </c>
      <c r="DJ335" s="98">
        <f t="shared" si="676"/>
        <v>36896.417467931831</v>
      </c>
      <c r="DK335" s="98">
        <f t="shared" si="676"/>
        <v>25428.804860713724</v>
      </c>
      <c r="DL335" s="98">
        <f t="shared" si="676"/>
        <v>20340.393216123215</v>
      </c>
      <c r="DM335" s="98">
        <f t="shared" si="676"/>
        <v>40115.972074757134</v>
      </c>
      <c r="DN335" s="98">
        <f t="shared" si="676"/>
        <v>36820.810055087706</v>
      </c>
      <c r="DO335" s="98">
        <f t="shared" si="676"/>
        <v>25376.696654031934</v>
      </c>
      <c r="DP335" s="98">
        <f t="shared" si="676"/>
        <v>20298.62649494021</v>
      </c>
      <c r="DQ335" s="98">
        <f t="shared" si="676"/>
        <v>40033.598415466047</v>
      </c>
      <c r="DR335" s="98">
        <f t="shared" si="676"/>
        <v>36745.202642243588</v>
      </c>
      <c r="DS335" s="98">
        <f t="shared" si="676"/>
        <v>25324.588447350143</v>
      </c>
      <c r="DT335" s="98">
        <f t="shared" si="676"/>
        <v>20256.859773757205</v>
      </c>
      <c r="DU335" s="98">
        <f t="shared" si="676"/>
        <v>39951.224756174968</v>
      </c>
      <c r="DV335" s="98">
        <f t="shared" si="676"/>
        <v>36669.595229399463</v>
      </c>
      <c r="DW335" s="98">
        <f t="shared" si="676"/>
        <v>25220.372033986561</v>
      </c>
      <c r="DX335" s="98">
        <f t="shared" si="676"/>
        <v>20215.093052574201</v>
      </c>
      <c r="DY335" s="98">
        <f t="shared" si="676"/>
        <v>39868.851096883889</v>
      </c>
      <c r="DZ335" s="98">
        <f t="shared" si="676"/>
        <v>36593.987816555338</v>
      </c>
      <c r="EA335" s="98">
        <f t="shared" si="676"/>
        <v>25220.372033986561</v>
      </c>
      <c r="EB335" s="98">
        <f t="shared" si="676"/>
        <v>19969.555358346843</v>
      </c>
      <c r="EC335" s="98">
        <f t="shared" si="676"/>
        <v>39384.593827112069</v>
      </c>
      <c r="ED335" s="98">
        <f t="shared" si="676"/>
        <v>36149.507874380797</v>
      </c>
      <c r="EE335" s="98">
        <f t="shared" si="676"/>
        <v>24914.038940160277</v>
      </c>
      <c r="EF335" s="98">
        <f t="shared" si="676"/>
        <v>19928.210523236394</v>
      </c>
      <c r="EG335" s="98">
        <f t="shared" si="676"/>
        <v>39303.052224985542</v>
      </c>
      <c r="EH335" s="98">
        <f t="shared" ref="EH335:FM335" si="677">PRODUCT(EH332:EH334)*(1+EH324)</f>
        <v>36074.66417277752</v>
      </c>
      <c r="EI335" s="98">
        <f t="shared" si="677"/>
        <v>24862.457079000527</v>
      </c>
      <c r="EJ335" s="98">
        <f t="shared" si="677"/>
        <v>19886.865688125945</v>
      </c>
      <c r="EK335" s="98">
        <f t="shared" si="677"/>
        <v>39221.510622859016</v>
      </c>
      <c r="EL335" s="98">
        <f t="shared" si="677"/>
        <v>35999.820471174251</v>
      </c>
      <c r="EM335" s="98">
        <f t="shared" si="677"/>
        <v>24759.293356681021</v>
      </c>
      <c r="EN335" s="98">
        <f t="shared" si="677"/>
        <v>19845.520853015496</v>
      </c>
      <c r="EO335" s="98">
        <f t="shared" si="677"/>
        <v>39139.969020732489</v>
      </c>
      <c r="EP335" s="98">
        <f t="shared" si="677"/>
        <v>35924.976769570974</v>
      </c>
      <c r="EQ335" s="98">
        <f t="shared" si="677"/>
        <v>24759.293356681021</v>
      </c>
      <c r="ER335" s="98">
        <f t="shared" si="677"/>
        <v>19804.176017905047</v>
      </c>
      <c r="ES335" s="98">
        <f t="shared" si="677"/>
        <v>39058.427418605963</v>
      </c>
      <c r="ET335" s="98">
        <f t="shared" si="677"/>
        <v>35850.133067967705</v>
      </c>
      <c r="EU335" s="98">
        <f t="shared" si="677"/>
        <v>24707.711495521271</v>
      </c>
      <c r="EV335" s="98">
        <f t="shared" si="677"/>
        <v>19762.831182794598</v>
      </c>
      <c r="EW335" s="98">
        <f t="shared" si="677"/>
        <v>38976.885816479436</v>
      </c>
      <c r="EX335" s="98">
        <f t="shared" si="677"/>
        <v>35775.289366364428</v>
      </c>
      <c r="EY335" s="98">
        <f t="shared" si="677"/>
        <v>24656.129634361518</v>
      </c>
      <c r="EZ335" s="98">
        <f t="shared" si="677"/>
        <v>19721.486347684149</v>
      </c>
      <c r="FA335" s="98">
        <f t="shared" si="677"/>
        <v>38895.34421435291</v>
      </c>
      <c r="FB335" s="98">
        <f t="shared" si="677"/>
        <v>35700.445664761159</v>
      </c>
      <c r="FC335" s="98">
        <f t="shared" si="677"/>
        <v>24552.965912042015</v>
      </c>
      <c r="FD335" s="98">
        <f t="shared" si="677"/>
        <v>19680.1415125737</v>
      </c>
      <c r="FE335" s="98">
        <f t="shared" si="677"/>
        <v>38813.802612226384</v>
      </c>
      <c r="FF335" s="98">
        <f t="shared" si="677"/>
        <v>35625.601963157882</v>
      </c>
      <c r="FG335" s="98">
        <f t="shared" si="677"/>
        <v>24552.965912042015</v>
      </c>
      <c r="FH335" s="98">
        <f t="shared" si="677"/>
        <v>19638.796677463248</v>
      </c>
      <c r="FI335" s="98">
        <f t="shared" si="677"/>
        <v>38732.261010099857</v>
      </c>
      <c r="FJ335" s="98">
        <f t="shared" si="677"/>
        <v>35550.758261554613</v>
      </c>
      <c r="FK335" s="98">
        <f t="shared" si="677"/>
        <v>24501.384050882261</v>
      </c>
      <c r="FL335" s="98">
        <f t="shared" si="677"/>
        <v>0</v>
      </c>
      <c r="FM335" s="98">
        <f t="shared" si="677"/>
        <v>0</v>
      </c>
      <c r="FN335" s="98">
        <f>PRODUCT(FN332:FN334)*(1+FN324)</f>
        <v>0</v>
      </c>
      <c r="FO335" s="98">
        <f>PRODUCT(FO332:FO334)*(1+FO324)</f>
        <v>0</v>
      </c>
      <c r="FP335" s="98">
        <f>PRODUCT(FP332:FP334)*(1+FP324)</f>
        <v>0</v>
      </c>
      <c r="FQ335" s="98">
        <f>PRODUCT(FQ332:FQ334)*(1+FQ324)</f>
        <v>0</v>
      </c>
      <c r="FR335" s="98">
        <f>PRODUCT(FR332:FR334)*(1+FR324)</f>
        <v>0</v>
      </c>
    </row>
    <row r="336" spans="3:174">
      <c r="D336"/>
    </row>
    <row r="337" spans="2:174">
      <c r="B337" s="5" t="s">
        <v>54</v>
      </c>
      <c r="C337" s="4"/>
      <c r="D337" s="7"/>
      <c r="E337" s="4"/>
      <c r="F337" s="4"/>
      <c r="G337" s="7"/>
      <c r="H337" s="7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</row>
    <row r="338" spans="2:174">
      <c r="D338"/>
    </row>
    <row r="339" spans="2:174">
      <c r="B339" s="30" t="s">
        <v>58</v>
      </c>
      <c r="D339" s="8"/>
    </row>
    <row r="340" spans="2:174">
      <c r="C340" t="s">
        <v>91</v>
      </c>
      <c r="D340" s="144" t="s">
        <v>106</v>
      </c>
      <c r="E340" s="127" t="str">
        <f>INDEX(Assumptions!$G152:$G152,MATCH($A$1,Model_Number,0))</f>
        <v>Not inflated</v>
      </c>
      <c r="F340" s="133">
        <f>INDEX(Assumptions!$G176:$G176,MATCH($A$1,Model_Number,0))</f>
        <v>2025</v>
      </c>
      <c r="I340" s="172"/>
      <c r="J340" s="72">
        <f t="shared" ref="J340:J344" si="678">IF(J$7&lt;=$F340,1,I340 * (1+INDEX(J$29:J$42,MATCH($E340,$C$29:$C$42,0))))</f>
        <v>1</v>
      </c>
      <c r="K340" s="72">
        <f t="shared" ref="K340:BV340" si="679">IF(K$7&lt;=$F340,1,J340 * (1+INDEX(K$29:K$42,MATCH($E340,$C$29:$C$42,0))))</f>
        <v>1</v>
      </c>
      <c r="L340" s="72">
        <f t="shared" si="679"/>
        <v>1</v>
      </c>
      <c r="M340" s="72">
        <f t="shared" si="679"/>
        <v>1</v>
      </c>
      <c r="N340" s="72">
        <f t="shared" si="679"/>
        <v>1</v>
      </c>
      <c r="O340" s="72">
        <f t="shared" si="679"/>
        <v>1</v>
      </c>
      <c r="P340" s="72">
        <f t="shared" si="679"/>
        <v>1</v>
      </c>
      <c r="Q340" s="72">
        <f t="shared" si="679"/>
        <v>1</v>
      </c>
      <c r="R340" s="72">
        <f t="shared" si="679"/>
        <v>1</v>
      </c>
      <c r="S340" s="72">
        <f t="shared" si="679"/>
        <v>1</v>
      </c>
      <c r="T340" s="72">
        <f t="shared" si="679"/>
        <v>1</v>
      </c>
      <c r="U340" s="72">
        <f t="shared" si="679"/>
        <v>1</v>
      </c>
      <c r="V340" s="72">
        <f t="shared" si="679"/>
        <v>1</v>
      </c>
      <c r="W340" s="72">
        <f t="shared" si="679"/>
        <v>1</v>
      </c>
      <c r="X340" s="72">
        <f t="shared" si="679"/>
        <v>1</v>
      </c>
      <c r="Y340" s="72">
        <f t="shared" si="679"/>
        <v>1</v>
      </c>
      <c r="Z340" s="72">
        <f t="shared" si="679"/>
        <v>1</v>
      </c>
      <c r="AA340" s="72">
        <f t="shared" si="679"/>
        <v>1</v>
      </c>
      <c r="AB340" s="72">
        <f t="shared" si="679"/>
        <v>1</v>
      </c>
      <c r="AC340" s="72">
        <f t="shared" si="679"/>
        <v>1</v>
      </c>
      <c r="AD340" s="72">
        <f t="shared" si="679"/>
        <v>1</v>
      </c>
      <c r="AE340" s="72">
        <f t="shared" si="679"/>
        <v>1</v>
      </c>
      <c r="AF340" s="72">
        <f t="shared" si="679"/>
        <v>1</v>
      </c>
      <c r="AG340" s="72">
        <f t="shared" si="679"/>
        <v>1</v>
      </c>
      <c r="AH340" s="72">
        <f t="shared" si="679"/>
        <v>1</v>
      </c>
      <c r="AI340" s="72">
        <f t="shared" si="679"/>
        <v>1</v>
      </c>
      <c r="AJ340" s="72">
        <f t="shared" si="679"/>
        <v>1</v>
      </c>
      <c r="AK340" s="72">
        <f t="shared" si="679"/>
        <v>1</v>
      </c>
      <c r="AL340" s="72">
        <f t="shared" si="679"/>
        <v>1</v>
      </c>
      <c r="AM340" s="72">
        <f t="shared" si="679"/>
        <v>1</v>
      </c>
      <c r="AN340" s="72">
        <f t="shared" si="679"/>
        <v>1</v>
      </c>
      <c r="AO340" s="72">
        <f t="shared" si="679"/>
        <v>1</v>
      </c>
      <c r="AP340" s="72">
        <f t="shared" si="679"/>
        <v>1</v>
      </c>
      <c r="AQ340" s="72">
        <f t="shared" si="679"/>
        <v>1</v>
      </c>
      <c r="AR340" s="72">
        <f t="shared" si="679"/>
        <v>1</v>
      </c>
      <c r="AS340" s="72">
        <f t="shared" si="679"/>
        <v>1</v>
      </c>
      <c r="AT340" s="72">
        <f t="shared" si="679"/>
        <v>1</v>
      </c>
      <c r="AU340" s="72">
        <f t="shared" si="679"/>
        <v>1</v>
      </c>
      <c r="AV340" s="72">
        <f t="shared" si="679"/>
        <v>1</v>
      </c>
      <c r="AW340" s="72">
        <f t="shared" si="679"/>
        <v>1</v>
      </c>
      <c r="AX340" s="72">
        <f t="shared" si="679"/>
        <v>1</v>
      </c>
      <c r="AY340" s="72">
        <f t="shared" si="679"/>
        <v>1</v>
      </c>
      <c r="AZ340" s="72">
        <f t="shared" si="679"/>
        <v>1</v>
      </c>
      <c r="BA340" s="72">
        <f t="shared" si="679"/>
        <v>1</v>
      </c>
      <c r="BB340" s="72">
        <f t="shared" si="679"/>
        <v>1</v>
      </c>
      <c r="BC340" s="72">
        <f t="shared" si="679"/>
        <v>1</v>
      </c>
      <c r="BD340" s="72">
        <f t="shared" si="679"/>
        <v>1</v>
      </c>
      <c r="BE340" s="72">
        <f t="shared" si="679"/>
        <v>1</v>
      </c>
      <c r="BF340" s="72">
        <f t="shared" si="679"/>
        <v>1</v>
      </c>
      <c r="BG340" s="72">
        <f t="shared" si="679"/>
        <v>1</v>
      </c>
      <c r="BH340" s="72">
        <f t="shared" si="679"/>
        <v>1</v>
      </c>
      <c r="BI340" s="72">
        <f t="shared" si="679"/>
        <v>1</v>
      </c>
      <c r="BJ340" s="72">
        <f t="shared" si="679"/>
        <v>1</v>
      </c>
      <c r="BK340" s="72">
        <f t="shared" si="679"/>
        <v>1</v>
      </c>
      <c r="BL340" s="72">
        <f t="shared" si="679"/>
        <v>1</v>
      </c>
      <c r="BM340" s="72">
        <f t="shared" si="679"/>
        <v>1</v>
      </c>
      <c r="BN340" s="72">
        <f t="shared" si="679"/>
        <v>1</v>
      </c>
      <c r="BO340" s="72">
        <f t="shared" si="679"/>
        <v>1</v>
      </c>
      <c r="BP340" s="72">
        <f t="shared" si="679"/>
        <v>1</v>
      </c>
      <c r="BQ340" s="72">
        <f t="shared" si="679"/>
        <v>1</v>
      </c>
      <c r="BR340" s="72">
        <f t="shared" si="679"/>
        <v>1</v>
      </c>
      <c r="BS340" s="72">
        <f t="shared" si="679"/>
        <v>1</v>
      </c>
      <c r="BT340" s="72">
        <f t="shared" si="679"/>
        <v>1</v>
      </c>
      <c r="BU340" s="72">
        <f t="shared" si="679"/>
        <v>1</v>
      </c>
      <c r="BV340" s="72">
        <f t="shared" si="679"/>
        <v>1</v>
      </c>
      <c r="BW340" s="72">
        <f t="shared" ref="BW340:EH340" si="680">IF(BW$7&lt;=$F340,1,BV340 * (1+INDEX(BW$29:BW$42,MATCH($E340,$C$29:$C$42,0))))</f>
        <v>1</v>
      </c>
      <c r="BX340" s="72">
        <f t="shared" si="680"/>
        <v>1</v>
      </c>
      <c r="BY340" s="72">
        <f t="shared" si="680"/>
        <v>1</v>
      </c>
      <c r="BZ340" s="72">
        <f t="shared" si="680"/>
        <v>1</v>
      </c>
      <c r="CA340" s="72">
        <f t="shared" si="680"/>
        <v>1</v>
      </c>
      <c r="CB340" s="72">
        <f t="shared" si="680"/>
        <v>1</v>
      </c>
      <c r="CC340" s="72">
        <f t="shared" si="680"/>
        <v>1</v>
      </c>
      <c r="CD340" s="72">
        <f t="shared" si="680"/>
        <v>1</v>
      </c>
      <c r="CE340" s="72">
        <f t="shared" si="680"/>
        <v>1</v>
      </c>
      <c r="CF340" s="72">
        <f t="shared" si="680"/>
        <v>1</v>
      </c>
      <c r="CG340" s="72">
        <f t="shared" si="680"/>
        <v>1</v>
      </c>
      <c r="CH340" s="72">
        <f t="shared" si="680"/>
        <v>1</v>
      </c>
      <c r="CI340" s="72">
        <f t="shared" si="680"/>
        <v>1</v>
      </c>
      <c r="CJ340" s="72">
        <f t="shared" si="680"/>
        <v>1</v>
      </c>
      <c r="CK340" s="72">
        <f t="shared" si="680"/>
        <v>1</v>
      </c>
      <c r="CL340" s="72">
        <f t="shared" si="680"/>
        <v>1</v>
      </c>
      <c r="CM340" s="72">
        <f t="shared" si="680"/>
        <v>1</v>
      </c>
      <c r="CN340" s="72">
        <f t="shared" si="680"/>
        <v>1</v>
      </c>
      <c r="CO340" s="72">
        <f t="shared" si="680"/>
        <v>1</v>
      </c>
      <c r="CP340" s="72">
        <f t="shared" si="680"/>
        <v>1</v>
      </c>
      <c r="CQ340" s="72">
        <f t="shared" si="680"/>
        <v>1</v>
      </c>
      <c r="CR340" s="72">
        <f t="shared" si="680"/>
        <v>1</v>
      </c>
      <c r="CS340" s="72">
        <f t="shared" si="680"/>
        <v>1</v>
      </c>
      <c r="CT340" s="72">
        <f t="shared" si="680"/>
        <v>1</v>
      </c>
      <c r="CU340" s="72">
        <f t="shared" si="680"/>
        <v>1</v>
      </c>
      <c r="CV340" s="72">
        <f t="shared" si="680"/>
        <v>1</v>
      </c>
      <c r="CW340" s="72">
        <f t="shared" si="680"/>
        <v>1</v>
      </c>
      <c r="CX340" s="72">
        <f t="shared" si="680"/>
        <v>1</v>
      </c>
      <c r="CY340" s="72">
        <f t="shared" si="680"/>
        <v>1</v>
      </c>
      <c r="CZ340" s="72">
        <f t="shared" si="680"/>
        <v>1</v>
      </c>
      <c r="DA340" s="72">
        <f t="shared" si="680"/>
        <v>1</v>
      </c>
      <c r="DB340" s="72">
        <f t="shared" si="680"/>
        <v>1</v>
      </c>
      <c r="DC340" s="72">
        <f t="shared" si="680"/>
        <v>1</v>
      </c>
      <c r="DD340" s="72">
        <f t="shared" si="680"/>
        <v>1</v>
      </c>
      <c r="DE340" s="72">
        <f t="shared" si="680"/>
        <v>1</v>
      </c>
      <c r="DF340" s="72">
        <f t="shared" si="680"/>
        <v>1</v>
      </c>
      <c r="DG340" s="72">
        <f t="shared" si="680"/>
        <v>1</v>
      </c>
      <c r="DH340" s="72">
        <f t="shared" si="680"/>
        <v>1</v>
      </c>
      <c r="DI340" s="72">
        <f t="shared" si="680"/>
        <v>1</v>
      </c>
      <c r="DJ340" s="72">
        <f t="shared" si="680"/>
        <v>1</v>
      </c>
      <c r="DK340" s="72">
        <f t="shared" si="680"/>
        <v>1</v>
      </c>
      <c r="DL340" s="72">
        <f t="shared" si="680"/>
        <v>1</v>
      </c>
      <c r="DM340" s="72">
        <f t="shared" si="680"/>
        <v>1</v>
      </c>
      <c r="DN340" s="72">
        <f t="shared" si="680"/>
        <v>1</v>
      </c>
      <c r="DO340" s="72">
        <f t="shared" si="680"/>
        <v>1</v>
      </c>
      <c r="DP340" s="72">
        <f t="shared" si="680"/>
        <v>1</v>
      </c>
      <c r="DQ340" s="72">
        <f t="shared" si="680"/>
        <v>1</v>
      </c>
      <c r="DR340" s="72">
        <f t="shared" si="680"/>
        <v>1</v>
      </c>
      <c r="DS340" s="72">
        <f t="shared" si="680"/>
        <v>1</v>
      </c>
      <c r="DT340" s="72">
        <f t="shared" si="680"/>
        <v>1</v>
      </c>
      <c r="DU340" s="72">
        <f t="shared" si="680"/>
        <v>1</v>
      </c>
      <c r="DV340" s="72">
        <f t="shared" si="680"/>
        <v>1</v>
      </c>
      <c r="DW340" s="72">
        <f t="shared" si="680"/>
        <v>1</v>
      </c>
      <c r="DX340" s="72">
        <f t="shared" si="680"/>
        <v>1</v>
      </c>
      <c r="DY340" s="72">
        <f t="shared" si="680"/>
        <v>1</v>
      </c>
      <c r="DZ340" s="72">
        <f t="shared" si="680"/>
        <v>1</v>
      </c>
      <c r="EA340" s="72">
        <f t="shared" si="680"/>
        <v>1</v>
      </c>
      <c r="EB340" s="72">
        <f t="shared" si="680"/>
        <v>1</v>
      </c>
      <c r="EC340" s="72">
        <f t="shared" si="680"/>
        <v>1</v>
      </c>
      <c r="ED340" s="72">
        <f t="shared" si="680"/>
        <v>1</v>
      </c>
      <c r="EE340" s="72">
        <f t="shared" si="680"/>
        <v>1</v>
      </c>
      <c r="EF340" s="72">
        <f t="shared" si="680"/>
        <v>1</v>
      </c>
      <c r="EG340" s="72">
        <f t="shared" si="680"/>
        <v>1</v>
      </c>
      <c r="EH340" s="72">
        <f t="shared" si="680"/>
        <v>1</v>
      </c>
      <c r="EI340" s="72">
        <f t="shared" ref="EI340:FR340" si="681">IF(EI$7&lt;=$F340,1,EH340 * (1+INDEX(EI$29:EI$42,MATCH($E340,$C$29:$C$42,0))))</f>
        <v>1</v>
      </c>
      <c r="EJ340" s="72">
        <f t="shared" si="681"/>
        <v>1</v>
      </c>
      <c r="EK340" s="72">
        <f t="shared" si="681"/>
        <v>1</v>
      </c>
      <c r="EL340" s="72">
        <f t="shared" si="681"/>
        <v>1</v>
      </c>
      <c r="EM340" s="72">
        <f t="shared" si="681"/>
        <v>1</v>
      </c>
      <c r="EN340" s="72">
        <f t="shared" si="681"/>
        <v>1</v>
      </c>
      <c r="EO340" s="72">
        <f t="shared" si="681"/>
        <v>1</v>
      </c>
      <c r="EP340" s="72">
        <f t="shared" si="681"/>
        <v>1</v>
      </c>
      <c r="EQ340" s="72">
        <f t="shared" si="681"/>
        <v>1</v>
      </c>
      <c r="ER340" s="72">
        <f t="shared" si="681"/>
        <v>1</v>
      </c>
      <c r="ES340" s="72">
        <f t="shared" si="681"/>
        <v>1</v>
      </c>
      <c r="ET340" s="72">
        <f t="shared" si="681"/>
        <v>1</v>
      </c>
      <c r="EU340" s="72">
        <f t="shared" si="681"/>
        <v>1</v>
      </c>
      <c r="EV340" s="72">
        <f t="shared" si="681"/>
        <v>1</v>
      </c>
      <c r="EW340" s="72">
        <f t="shared" si="681"/>
        <v>1</v>
      </c>
      <c r="EX340" s="72">
        <f t="shared" si="681"/>
        <v>1</v>
      </c>
      <c r="EY340" s="72">
        <f t="shared" si="681"/>
        <v>1</v>
      </c>
      <c r="EZ340" s="72">
        <f t="shared" si="681"/>
        <v>1</v>
      </c>
      <c r="FA340" s="72">
        <f t="shared" si="681"/>
        <v>1</v>
      </c>
      <c r="FB340" s="72">
        <f t="shared" si="681"/>
        <v>1</v>
      </c>
      <c r="FC340" s="72">
        <f t="shared" si="681"/>
        <v>1</v>
      </c>
      <c r="FD340" s="72">
        <f t="shared" si="681"/>
        <v>1</v>
      </c>
      <c r="FE340" s="72">
        <f t="shared" si="681"/>
        <v>1</v>
      </c>
      <c r="FF340" s="72">
        <f t="shared" si="681"/>
        <v>1</v>
      </c>
      <c r="FG340" s="72">
        <f t="shared" si="681"/>
        <v>1</v>
      </c>
      <c r="FH340" s="72">
        <f t="shared" si="681"/>
        <v>1</v>
      </c>
      <c r="FI340" s="72">
        <f t="shared" si="681"/>
        <v>1</v>
      </c>
      <c r="FJ340" s="72">
        <f t="shared" si="681"/>
        <v>1</v>
      </c>
      <c r="FK340" s="72">
        <f t="shared" si="681"/>
        <v>1</v>
      </c>
      <c r="FL340" s="72">
        <f t="shared" si="681"/>
        <v>1</v>
      </c>
      <c r="FM340" s="72">
        <f t="shared" si="681"/>
        <v>1</v>
      </c>
      <c r="FN340" s="72">
        <f t="shared" si="681"/>
        <v>1</v>
      </c>
      <c r="FO340" s="72">
        <f t="shared" si="681"/>
        <v>1</v>
      </c>
      <c r="FP340" s="72">
        <f t="shared" si="681"/>
        <v>1</v>
      </c>
      <c r="FQ340" s="72">
        <f t="shared" si="681"/>
        <v>1</v>
      </c>
      <c r="FR340" s="72">
        <f t="shared" si="681"/>
        <v>1</v>
      </c>
    </row>
    <row r="341" spans="2:174">
      <c r="C341" t="s">
        <v>987</v>
      </c>
      <c r="D341" s="144" t="s">
        <v>106</v>
      </c>
      <c r="E341" s="127" t="str">
        <f>INDEX(Assumptions!$G153:$G153,MATCH($A$1,Model_Number,0))</f>
        <v>Constant inflation</v>
      </c>
      <c r="F341" s="133">
        <f>INDEX(Assumptions!$G177:$G177,MATCH($A$1,Model_Number,0))</f>
        <v>2024</v>
      </c>
      <c r="I341" s="172"/>
      <c r="J341" s="72">
        <f t="shared" ref="J341" si="682">IF(J$7&lt;=$F341,1,I341 * (1+INDEX(J$29:J$42,MATCH($E341,$C$29:$C$42,0))))</f>
        <v>1</v>
      </c>
      <c r="K341" s="72">
        <f>IF(K$7&lt;=$F341,1,J341 * (1+INDEX(K$29:K$42,MATCH($E341,$C$29:$C$42,0))))</f>
        <v>1</v>
      </c>
      <c r="L341" s="72">
        <f t="shared" ref="L341" si="683">IF(L$7&lt;=$F341,1,K341 * (1+INDEX(L$29:L$42,MATCH($E341,$C$29:$C$42,0))))</f>
        <v>1</v>
      </c>
      <c r="M341" s="72">
        <f t="shared" ref="M341" si="684">IF(M$7&lt;=$F341,1,L341 * (1+INDEX(M$29:M$42,MATCH($E341,$C$29:$C$42,0))))</f>
        <v>1</v>
      </c>
      <c r="N341" s="72">
        <f t="shared" ref="N341" si="685">IF(N$7&lt;=$F341,1,M341 * (1+INDEX(N$29:N$42,MATCH($E341,$C$29:$C$42,0))))</f>
        <v>1</v>
      </c>
      <c r="O341" s="72">
        <f t="shared" ref="O341" si="686">IF(O$7&lt;=$F341,1,N341 * (1+INDEX(O$29:O$42,MATCH($E341,$C$29:$C$42,0))))</f>
        <v>1</v>
      </c>
      <c r="P341" s="72">
        <f t="shared" ref="P341" si="687">IF(P$7&lt;=$F341,1,O341 * (1+INDEX(P$29:P$42,MATCH($E341,$C$29:$C$42,0))))</f>
        <v>1</v>
      </c>
      <c r="Q341" s="72">
        <f t="shared" ref="Q341" si="688">IF(Q$7&lt;=$F341,1,P341 * (1+INDEX(Q$29:Q$42,MATCH($E341,$C$29:$C$42,0))))</f>
        <v>1</v>
      </c>
      <c r="R341" s="72">
        <f t="shared" ref="R341" si="689">IF(R$7&lt;=$F341,1,Q341 * (1+INDEX(R$29:R$42,MATCH($E341,$C$29:$C$42,0))))</f>
        <v>1.03</v>
      </c>
      <c r="S341" s="72">
        <f t="shared" ref="S341" si="690">IF(S$7&lt;=$F341,1,R341 * (1+INDEX(S$29:S$42,MATCH($E341,$C$29:$C$42,0))))</f>
        <v>1.03</v>
      </c>
      <c r="T341" s="72">
        <f t="shared" ref="T341" si="691">IF(T$7&lt;=$F341,1,S341 * (1+INDEX(T$29:T$42,MATCH($E341,$C$29:$C$42,0))))</f>
        <v>1.03</v>
      </c>
      <c r="U341" s="72">
        <f t="shared" ref="U341" si="692">IF(U$7&lt;=$F341,1,T341 * (1+INDEX(U$29:U$42,MATCH($E341,$C$29:$C$42,0))))</f>
        <v>1.03</v>
      </c>
      <c r="V341" s="72">
        <f t="shared" ref="V341" si="693">IF(V$7&lt;=$F341,1,U341 * (1+INDEX(V$29:V$42,MATCH($E341,$C$29:$C$42,0))))</f>
        <v>1.0609</v>
      </c>
      <c r="W341" s="72">
        <f t="shared" ref="W341" si="694">IF(W$7&lt;=$F341,1,V341 * (1+INDEX(W$29:W$42,MATCH($E341,$C$29:$C$42,0))))</f>
        <v>1.0609</v>
      </c>
      <c r="X341" s="72">
        <f t="shared" ref="X341" si="695">IF(X$7&lt;=$F341,1,W341 * (1+INDEX(X$29:X$42,MATCH($E341,$C$29:$C$42,0))))</f>
        <v>1.0609</v>
      </c>
      <c r="Y341" s="72">
        <f t="shared" ref="Y341" si="696">IF(Y$7&lt;=$F341,1,X341 * (1+INDEX(Y$29:Y$42,MATCH($E341,$C$29:$C$42,0))))</f>
        <v>1.0609</v>
      </c>
      <c r="Z341" s="72">
        <f t="shared" ref="Z341" si="697">IF(Z$7&lt;=$F341,1,Y341 * (1+INDEX(Z$29:Z$42,MATCH($E341,$C$29:$C$42,0))))</f>
        <v>1.092727</v>
      </c>
      <c r="AA341" s="72">
        <f t="shared" ref="AA341" si="698">IF(AA$7&lt;=$F341,1,Z341 * (1+INDEX(AA$29:AA$42,MATCH($E341,$C$29:$C$42,0))))</f>
        <v>1.092727</v>
      </c>
      <c r="AB341" s="72">
        <f t="shared" ref="AB341" si="699">IF(AB$7&lt;=$F341,1,AA341 * (1+INDEX(AB$29:AB$42,MATCH($E341,$C$29:$C$42,0))))</f>
        <v>1.092727</v>
      </c>
      <c r="AC341" s="72">
        <f t="shared" ref="AC341" si="700">IF(AC$7&lt;=$F341,1,AB341 * (1+INDEX(AC$29:AC$42,MATCH($E341,$C$29:$C$42,0))))</f>
        <v>1.092727</v>
      </c>
      <c r="AD341" s="72">
        <f t="shared" ref="AD341" si="701">IF(AD$7&lt;=$F341,1,AC341 * (1+INDEX(AD$29:AD$42,MATCH($E341,$C$29:$C$42,0))))</f>
        <v>1.1255088100000001</v>
      </c>
      <c r="AE341" s="72">
        <f t="shared" ref="AE341" si="702">IF(AE$7&lt;=$F341,1,AD341 * (1+INDEX(AE$29:AE$42,MATCH($E341,$C$29:$C$42,0))))</f>
        <v>1.1255088100000001</v>
      </c>
      <c r="AF341" s="72">
        <f t="shared" ref="AF341" si="703">IF(AF$7&lt;=$F341,1,AE341 * (1+INDEX(AF$29:AF$42,MATCH($E341,$C$29:$C$42,0))))</f>
        <v>1.1255088100000001</v>
      </c>
      <c r="AG341" s="72">
        <f t="shared" ref="AG341" si="704">IF(AG$7&lt;=$F341,1,AF341 * (1+INDEX(AG$29:AG$42,MATCH($E341,$C$29:$C$42,0))))</f>
        <v>1.1255088100000001</v>
      </c>
      <c r="AH341" s="72">
        <f t="shared" ref="AH341" si="705">IF(AH$7&lt;=$F341,1,AG341 * (1+INDEX(AH$29:AH$42,MATCH($E341,$C$29:$C$42,0))))</f>
        <v>1.1592740743000001</v>
      </c>
      <c r="AI341" s="72">
        <f t="shared" ref="AI341" si="706">IF(AI$7&lt;=$F341,1,AH341 * (1+INDEX(AI$29:AI$42,MATCH($E341,$C$29:$C$42,0))))</f>
        <v>1.1592740743000001</v>
      </c>
      <c r="AJ341" s="72">
        <f t="shared" ref="AJ341" si="707">IF(AJ$7&lt;=$F341,1,AI341 * (1+INDEX(AJ$29:AJ$42,MATCH($E341,$C$29:$C$42,0))))</f>
        <v>1.1592740743000001</v>
      </c>
      <c r="AK341" s="72">
        <f t="shared" ref="AK341" si="708">IF(AK$7&lt;=$F341,1,AJ341 * (1+INDEX(AK$29:AK$42,MATCH($E341,$C$29:$C$42,0))))</f>
        <v>1.1592740743000001</v>
      </c>
      <c r="AL341" s="72">
        <f t="shared" ref="AL341" si="709">IF(AL$7&lt;=$F341,1,AK341 * (1+INDEX(AL$29:AL$42,MATCH($E341,$C$29:$C$42,0))))</f>
        <v>1.1940522965290001</v>
      </c>
      <c r="AM341" s="72">
        <f t="shared" ref="AM341" si="710">IF(AM$7&lt;=$F341,1,AL341 * (1+INDEX(AM$29:AM$42,MATCH($E341,$C$29:$C$42,0))))</f>
        <v>1.1940522965290001</v>
      </c>
      <c r="AN341" s="72">
        <f t="shared" ref="AN341" si="711">IF(AN$7&lt;=$F341,1,AM341 * (1+INDEX(AN$29:AN$42,MATCH($E341,$C$29:$C$42,0))))</f>
        <v>1.1940522965290001</v>
      </c>
      <c r="AO341" s="72">
        <f t="shared" ref="AO341" si="712">IF(AO$7&lt;=$F341,1,AN341 * (1+INDEX(AO$29:AO$42,MATCH($E341,$C$29:$C$42,0))))</f>
        <v>1.1940522965290001</v>
      </c>
      <c r="AP341" s="72">
        <f t="shared" ref="AP341" si="713">IF(AP$7&lt;=$F341,1,AO341 * (1+INDEX(AP$29:AP$42,MATCH($E341,$C$29:$C$42,0))))</f>
        <v>1.2298738654248702</v>
      </c>
      <c r="AQ341" s="72">
        <f t="shared" ref="AQ341" si="714">IF(AQ$7&lt;=$F341,1,AP341 * (1+INDEX(AQ$29:AQ$42,MATCH($E341,$C$29:$C$42,0))))</f>
        <v>1.2298738654248702</v>
      </c>
      <c r="AR341" s="72">
        <f t="shared" ref="AR341" si="715">IF(AR$7&lt;=$F341,1,AQ341 * (1+INDEX(AR$29:AR$42,MATCH($E341,$C$29:$C$42,0))))</f>
        <v>1.2298738654248702</v>
      </c>
      <c r="AS341" s="72">
        <f t="shared" ref="AS341" si="716">IF(AS$7&lt;=$F341,1,AR341 * (1+INDEX(AS$29:AS$42,MATCH($E341,$C$29:$C$42,0))))</f>
        <v>1.2298738654248702</v>
      </c>
      <c r="AT341" s="72">
        <f t="shared" ref="AT341" si="717">IF(AT$7&lt;=$F341,1,AS341 * (1+INDEX(AT$29:AT$42,MATCH($E341,$C$29:$C$42,0))))</f>
        <v>1.2667700813876164</v>
      </c>
      <c r="AU341" s="72">
        <f t="shared" ref="AU341" si="718">IF(AU$7&lt;=$F341,1,AT341 * (1+INDEX(AU$29:AU$42,MATCH($E341,$C$29:$C$42,0))))</f>
        <v>1.2667700813876164</v>
      </c>
      <c r="AV341" s="72">
        <f t="shared" ref="AV341" si="719">IF(AV$7&lt;=$F341,1,AU341 * (1+INDEX(AV$29:AV$42,MATCH($E341,$C$29:$C$42,0))))</f>
        <v>1.2667700813876164</v>
      </c>
      <c r="AW341" s="72">
        <f t="shared" ref="AW341" si="720">IF(AW$7&lt;=$F341,1,AV341 * (1+INDEX(AW$29:AW$42,MATCH($E341,$C$29:$C$42,0))))</f>
        <v>1.2667700813876164</v>
      </c>
      <c r="AX341" s="72">
        <f t="shared" ref="AX341" si="721">IF(AX$7&lt;=$F341,1,AW341 * (1+INDEX(AX$29:AX$42,MATCH($E341,$C$29:$C$42,0))))</f>
        <v>1.3047731838292449</v>
      </c>
      <c r="AY341" s="72">
        <f t="shared" ref="AY341" si="722">IF(AY$7&lt;=$F341,1,AX341 * (1+INDEX(AY$29:AY$42,MATCH($E341,$C$29:$C$42,0))))</f>
        <v>1.3047731838292449</v>
      </c>
      <c r="AZ341" s="72">
        <f t="shared" ref="AZ341" si="723">IF(AZ$7&lt;=$F341,1,AY341 * (1+INDEX(AZ$29:AZ$42,MATCH($E341,$C$29:$C$42,0))))</f>
        <v>1.3047731838292449</v>
      </c>
      <c r="BA341" s="72">
        <f t="shared" ref="BA341" si="724">IF(BA$7&lt;=$F341,1,AZ341 * (1+INDEX(BA$29:BA$42,MATCH($E341,$C$29:$C$42,0))))</f>
        <v>1.3047731838292449</v>
      </c>
      <c r="BB341" s="72">
        <f t="shared" ref="BB341" si="725">IF(BB$7&lt;=$F341,1,BA341 * (1+INDEX(BB$29:BB$42,MATCH($E341,$C$29:$C$42,0))))</f>
        <v>1.3439163793441222</v>
      </c>
      <c r="BC341" s="72">
        <f t="shared" ref="BC341" si="726">IF(BC$7&lt;=$F341,1,BB341 * (1+INDEX(BC$29:BC$42,MATCH($E341,$C$29:$C$42,0))))</f>
        <v>1.3439163793441222</v>
      </c>
      <c r="BD341" s="72">
        <f t="shared" ref="BD341" si="727">IF(BD$7&lt;=$F341,1,BC341 * (1+INDEX(BD$29:BD$42,MATCH($E341,$C$29:$C$42,0))))</f>
        <v>1.3439163793441222</v>
      </c>
      <c r="BE341" s="72">
        <f t="shared" ref="BE341" si="728">IF(BE$7&lt;=$F341,1,BD341 * (1+INDEX(BE$29:BE$42,MATCH($E341,$C$29:$C$42,0))))</f>
        <v>1.3439163793441222</v>
      </c>
      <c r="BF341" s="72">
        <f t="shared" ref="BF341" si="729">IF(BF$7&lt;=$F341,1,BE341 * (1+INDEX(BF$29:BF$42,MATCH($E341,$C$29:$C$42,0))))</f>
        <v>1.3842338707244459</v>
      </c>
      <c r="BG341" s="72">
        <f t="shared" ref="BG341" si="730">IF(BG$7&lt;=$F341,1,BF341 * (1+INDEX(BG$29:BG$42,MATCH($E341,$C$29:$C$42,0))))</f>
        <v>1.3842338707244459</v>
      </c>
      <c r="BH341" s="72">
        <f t="shared" ref="BH341" si="731">IF(BH$7&lt;=$F341,1,BG341 * (1+INDEX(BH$29:BH$42,MATCH($E341,$C$29:$C$42,0))))</f>
        <v>1.3842338707244459</v>
      </c>
      <c r="BI341" s="72">
        <f t="shared" ref="BI341" si="732">IF(BI$7&lt;=$F341,1,BH341 * (1+INDEX(BI$29:BI$42,MATCH($E341,$C$29:$C$42,0))))</f>
        <v>1.3842338707244459</v>
      </c>
      <c r="BJ341" s="72">
        <f t="shared" ref="BJ341" si="733">IF(BJ$7&lt;=$F341,1,BI341 * (1+INDEX(BJ$29:BJ$42,MATCH($E341,$C$29:$C$42,0))))</f>
        <v>1.4257608868461793</v>
      </c>
      <c r="BK341" s="72">
        <f t="shared" ref="BK341" si="734">IF(BK$7&lt;=$F341,1,BJ341 * (1+INDEX(BK$29:BK$42,MATCH($E341,$C$29:$C$42,0))))</f>
        <v>1.4257608868461793</v>
      </c>
      <c r="BL341" s="72">
        <f t="shared" ref="BL341" si="735">IF(BL$7&lt;=$F341,1,BK341 * (1+INDEX(BL$29:BL$42,MATCH($E341,$C$29:$C$42,0))))</f>
        <v>1.4257608868461793</v>
      </c>
      <c r="BM341" s="72">
        <f t="shared" ref="BM341" si="736">IF(BM$7&lt;=$F341,1,BL341 * (1+INDEX(BM$29:BM$42,MATCH($E341,$C$29:$C$42,0))))</f>
        <v>1.4257608868461793</v>
      </c>
      <c r="BN341" s="72">
        <f t="shared" ref="BN341:BN342" si="737">IF(BN$7&lt;=$F341,1,BM341 * (1+INDEX(BN$29:BN$42,MATCH($E341,$C$29:$C$42,0))))</f>
        <v>1.4685337134515648</v>
      </c>
      <c r="BO341" s="72">
        <f t="shared" ref="BO341:BO342" si="738">IF(BO$7&lt;=$F341,1,BN341 * (1+INDEX(BO$29:BO$42,MATCH($E341,$C$29:$C$42,0))))</f>
        <v>1.4685337134515648</v>
      </c>
      <c r="BP341" s="72">
        <f t="shared" ref="BP341:BP342" si="739">IF(BP$7&lt;=$F341,1,BO341 * (1+INDEX(BP$29:BP$42,MATCH($E341,$C$29:$C$42,0))))</f>
        <v>1.4685337134515648</v>
      </c>
      <c r="BQ341" s="72">
        <f t="shared" ref="BQ341:BQ342" si="740">IF(BQ$7&lt;=$F341,1,BP341 * (1+INDEX(BQ$29:BQ$42,MATCH($E341,$C$29:$C$42,0))))</f>
        <v>1.4685337134515648</v>
      </c>
      <c r="BR341" s="72">
        <f t="shared" ref="BR341:BR342" si="741">IF(BR$7&lt;=$F341,1,BQ341 * (1+INDEX(BR$29:BR$42,MATCH($E341,$C$29:$C$42,0))))</f>
        <v>1.5125897248551119</v>
      </c>
      <c r="BS341" s="72">
        <f t="shared" ref="BS341:BS342" si="742">IF(BS$7&lt;=$F341,1,BR341 * (1+INDEX(BS$29:BS$42,MATCH($E341,$C$29:$C$42,0))))</f>
        <v>1.5125897248551119</v>
      </c>
      <c r="BT341" s="72">
        <f t="shared" ref="BT341:BT342" si="743">IF(BT$7&lt;=$F341,1,BS341 * (1+INDEX(BT$29:BT$42,MATCH($E341,$C$29:$C$42,0))))</f>
        <v>1.5125897248551119</v>
      </c>
      <c r="BU341" s="72">
        <f t="shared" ref="BU341:BU342" si="744">IF(BU$7&lt;=$F341,1,BT341 * (1+INDEX(BU$29:BU$42,MATCH($E341,$C$29:$C$42,0))))</f>
        <v>1.5125897248551119</v>
      </c>
      <c r="BV341" s="72">
        <f t="shared" ref="BV341" si="745">IF(BV$7&lt;=$F341,1,BU341 * (1+INDEX(BV$29:BV$42,MATCH($E341,$C$29:$C$42,0))))</f>
        <v>1.5579674166007653</v>
      </c>
      <c r="BW341" s="72">
        <f t="shared" ref="BW341" si="746">IF(BW$7&lt;=$F341,1,BV341 * (1+INDEX(BW$29:BW$42,MATCH($E341,$C$29:$C$42,0))))</f>
        <v>1.5579674166007653</v>
      </c>
      <c r="BX341" s="72">
        <f t="shared" ref="BX341" si="747">IF(BX$7&lt;=$F341,1,BW341 * (1+INDEX(BX$29:BX$42,MATCH($E341,$C$29:$C$42,0))))</f>
        <v>1.5579674166007653</v>
      </c>
      <c r="BY341" s="72">
        <f t="shared" ref="BY341" si="748">IF(BY$7&lt;=$F341,1,BX341 * (1+INDEX(BY$29:BY$42,MATCH($E341,$C$29:$C$42,0))))</f>
        <v>1.5579674166007653</v>
      </c>
      <c r="BZ341" s="72">
        <f t="shared" ref="BZ341" si="749">IF(BZ$7&lt;=$F341,1,BY341 * (1+INDEX(BZ$29:BZ$42,MATCH($E341,$C$29:$C$42,0))))</f>
        <v>1.6047064390987884</v>
      </c>
      <c r="CA341" s="72">
        <f t="shared" ref="CA341" si="750">IF(CA$7&lt;=$F341,1,BZ341 * (1+INDEX(CA$29:CA$42,MATCH($E341,$C$29:$C$42,0))))</f>
        <v>1.6047064390987884</v>
      </c>
      <c r="CB341" s="72">
        <f t="shared" ref="CB341" si="751">IF(CB$7&lt;=$F341,1,CA341 * (1+INDEX(CB$29:CB$42,MATCH($E341,$C$29:$C$42,0))))</f>
        <v>1.6047064390987884</v>
      </c>
      <c r="CC341" s="72">
        <f t="shared" ref="CC341" si="752">IF(CC$7&lt;=$F341,1,CB341 * (1+INDEX(CC$29:CC$42,MATCH($E341,$C$29:$C$42,0))))</f>
        <v>1.6047064390987884</v>
      </c>
      <c r="CD341" s="72">
        <f t="shared" ref="CD341" si="753">IF(CD$7&lt;=$F341,1,CC341 * (1+INDEX(CD$29:CD$42,MATCH($E341,$C$29:$C$42,0))))</f>
        <v>1.652847632271752</v>
      </c>
      <c r="CE341" s="72">
        <f t="shared" ref="CE341" si="754">IF(CE$7&lt;=$F341,1,CD341 * (1+INDEX(CE$29:CE$42,MATCH($E341,$C$29:$C$42,0))))</f>
        <v>1.652847632271752</v>
      </c>
      <c r="CF341" s="72">
        <f t="shared" ref="CF341" si="755">IF(CF$7&lt;=$F341,1,CE341 * (1+INDEX(CF$29:CF$42,MATCH($E341,$C$29:$C$42,0))))</f>
        <v>1.652847632271752</v>
      </c>
      <c r="CG341" s="72">
        <f t="shared" ref="CG341" si="756">IF(CG$7&lt;=$F341,1,CF341 * (1+INDEX(CG$29:CG$42,MATCH($E341,$C$29:$C$42,0))))</f>
        <v>1.652847632271752</v>
      </c>
      <c r="CH341" s="72">
        <f t="shared" ref="CH341" si="757">IF(CH$7&lt;=$F341,1,CG341 * (1+INDEX(CH$29:CH$42,MATCH($E341,$C$29:$C$42,0))))</f>
        <v>1.7024330612399046</v>
      </c>
      <c r="CI341" s="72">
        <f t="shared" ref="CI341" si="758">IF(CI$7&lt;=$F341,1,CH341 * (1+INDEX(CI$29:CI$42,MATCH($E341,$C$29:$C$42,0))))</f>
        <v>1.7024330612399046</v>
      </c>
      <c r="CJ341" s="72">
        <f t="shared" ref="CJ341" si="759">IF(CJ$7&lt;=$F341,1,CI341 * (1+INDEX(CJ$29:CJ$42,MATCH($E341,$C$29:$C$42,0))))</f>
        <v>1.7024330612399046</v>
      </c>
      <c r="CK341" s="72">
        <f t="shared" ref="CK341" si="760">IF(CK$7&lt;=$F341,1,CJ341 * (1+INDEX(CK$29:CK$42,MATCH($E341,$C$29:$C$42,0))))</f>
        <v>1.7024330612399046</v>
      </c>
      <c r="CL341" s="72">
        <f t="shared" ref="CL341" si="761">IF(CL$7&lt;=$F341,1,CK341 * (1+INDEX(CL$29:CL$42,MATCH($E341,$C$29:$C$42,0))))</f>
        <v>1.7535060530771018</v>
      </c>
      <c r="CM341" s="72">
        <f t="shared" ref="CM341" si="762">IF(CM$7&lt;=$F341,1,CL341 * (1+INDEX(CM$29:CM$42,MATCH($E341,$C$29:$C$42,0))))</f>
        <v>1.7535060530771018</v>
      </c>
      <c r="CN341" s="72">
        <f t="shared" ref="CN341" si="763">IF(CN$7&lt;=$F341,1,CM341 * (1+INDEX(CN$29:CN$42,MATCH($E341,$C$29:$C$42,0))))</f>
        <v>1.7535060530771018</v>
      </c>
      <c r="CO341" s="72">
        <f t="shared" ref="CO341" si="764">IF(CO$7&lt;=$F341,1,CN341 * (1+INDEX(CO$29:CO$42,MATCH($E341,$C$29:$C$42,0))))</f>
        <v>1.7535060530771018</v>
      </c>
      <c r="CP341" s="72">
        <f t="shared" ref="CP341" si="765">IF(CP$7&lt;=$F341,1,CO341 * (1+INDEX(CP$29:CP$42,MATCH($E341,$C$29:$C$42,0))))</f>
        <v>1.806111234669415</v>
      </c>
      <c r="CQ341" s="72">
        <f t="shared" ref="CQ341" si="766">IF(CQ$7&lt;=$F341,1,CP341 * (1+INDEX(CQ$29:CQ$42,MATCH($E341,$C$29:$C$42,0))))</f>
        <v>1.806111234669415</v>
      </c>
      <c r="CR341" s="72">
        <f t="shared" ref="CR341" si="767">IF(CR$7&lt;=$F341,1,CQ341 * (1+INDEX(CR$29:CR$42,MATCH($E341,$C$29:$C$42,0))))</f>
        <v>1.806111234669415</v>
      </c>
      <c r="CS341" s="72">
        <f t="shared" ref="CS341" si="768">IF(CS$7&lt;=$F341,1,CR341 * (1+INDEX(CS$29:CS$42,MATCH($E341,$C$29:$C$42,0))))</f>
        <v>1.806111234669415</v>
      </c>
      <c r="CT341" s="72">
        <f t="shared" ref="CT341" si="769">IF(CT$7&lt;=$F341,1,CS341 * (1+INDEX(CT$29:CT$42,MATCH($E341,$C$29:$C$42,0))))</f>
        <v>1.8602945717094976</v>
      </c>
      <c r="CU341" s="72">
        <f t="shared" ref="CU341" si="770">IF(CU$7&lt;=$F341,1,CT341 * (1+INDEX(CU$29:CU$42,MATCH($E341,$C$29:$C$42,0))))</f>
        <v>1.8602945717094976</v>
      </c>
      <c r="CV341" s="72">
        <f t="shared" ref="CV341" si="771">IF(CV$7&lt;=$F341,1,CU341 * (1+INDEX(CV$29:CV$42,MATCH($E341,$C$29:$C$42,0))))</f>
        <v>1.8602945717094976</v>
      </c>
      <c r="CW341" s="72">
        <f t="shared" ref="CW341" si="772">IF(CW$7&lt;=$F341,1,CV341 * (1+INDEX(CW$29:CW$42,MATCH($E341,$C$29:$C$42,0))))</f>
        <v>1.8602945717094976</v>
      </c>
      <c r="CX341" s="72">
        <f t="shared" ref="CX341" si="773">IF(CX$7&lt;=$F341,1,CW341 * (1+INDEX(CX$29:CX$42,MATCH($E341,$C$29:$C$42,0))))</f>
        <v>1.9161034088607827</v>
      </c>
      <c r="CY341" s="72">
        <f t="shared" ref="CY341" si="774">IF(CY$7&lt;=$F341,1,CX341 * (1+INDEX(CY$29:CY$42,MATCH($E341,$C$29:$C$42,0))))</f>
        <v>1.9161034088607827</v>
      </c>
      <c r="CZ341" s="72">
        <f t="shared" ref="CZ341" si="775">IF(CZ$7&lt;=$F341,1,CY341 * (1+INDEX(CZ$29:CZ$42,MATCH($E341,$C$29:$C$42,0))))</f>
        <v>1.9161034088607827</v>
      </c>
      <c r="DA341" s="72">
        <f t="shared" ref="DA341" si="776">IF(DA$7&lt;=$F341,1,CZ341 * (1+INDEX(DA$29:DA$42,MATCH($E341,$C$29:$C$42,0))))</f>
        <v>1.9161034088607827</v>
      </c>
      <c r="DB341" s="72">
        <f t="shared" ref="DB341" si="777">IF(DB$7&lt;=$F341,1,DA341 * (1+INDEX(DB$29:DB$42,MATCH($E341,$C$29:$C$42,0))))</f>
        <v>1.9735865111266062</v>
      </c>
      <c r="DC341" s="72">
        <f t="shared" ref="DC341" si="778">IF(DC$7&lt;=$F341,1,DB341 * (1+INDEX(DC$29:DC$42,MATCH($E341,$C$29:$C$42,0))))</f>
        <v>1.9735865111266062</v>
      </c>
      <c r="DD341" s="72">
        <f t="shared" ref="DD341" si="779">IF(DD$7&lt;=$F341,1,DC341 * (1+INDEX(DD$29:DD$42,MATCH($E341,$C$29:$C$42,0))))</f>
        <v>1.9735865111266062</v>
      </c>
      <c r="DE341" s="72">
        <f t="shared" ref="DE341" si="780">IF(DE$7&lt;=$F341,1,DD341 * (1+INDEX(DE$29:DE$42,MATCH($E341,$C$29:$C$42,0))))</f>
        <v>1.9735865111266062</v>
      </c>
      <c r="DF341" s="72">
        <f t="shared" ref="DF341" si="781">IF(DF$7&lt;=$F341,1,DE341 * (1+INDEX(DF$29:DF$42,MATCH($E341,$C$29:$C$42,0))))</f>
        <v>2.0327941064604045</v>
      </c>
      <c r="DG341" s="72">
        <f t="shared" ref="DG341" si="782">IF(DG$7&lt;=$F341,1,DF341 * (1+INDEX(DG$29:DG$42,MATCH($E341,$C$29:$C$42,0))))</f>
        <v>2.0327941064604045</v>
      </c>
      <c r="DH341" s="72">
        <f t="shared" ref="DH341" si="783">IF(DH$7&lt;=$F341,1,DG341 * (1+INDEX(DH$29:DH$42,MATCH($E341,$C$29:$C$42,0))))</f>
        <v>2.0327941064604045</v>
      </c>
      <c r="DI341" s="72">
        <f t="shared" ref="DI341" si="784">IF(DI$7&lt;=$F341,1,DH341 * (1+INDEX(DI$29:DI$42,MATCH($E341,$C$29:$C$42,0))))</f>
        <v>2.0327941064604045</v>
      </c>
      <c r="DJ341" s="72">
        <f t="shared" ref="DJ341" si="785">IF(DJ$7&lt;=$F341,1,DI341 * (1+INDEX(DJ$29:DJ$42,MATCH($E341,$C$29:$C$42,0))))</f>
        <v>2.0937779296542165</v>
      </c>
      <c r="DK341" s="72">
        <f t="shared" ref="DK341" si="786">IF(DK$7&lt;=$F341,1,DJ341 * (1+INDEX(DK$29:DK$42,MATCH($E341,$C$29:$C$42,0))))</f>
        <v>2.0937779296542165</v>
      </c>
      <c r="DL341" s="72">
        <f t="shared" ref="DL341" si="787">IF(DL$7&lt;=$F341,1,DK341 * (1+INDEX(DL$29:DL$42,MATCH($E341,$C$29:$C$42,0))))</f>
        <v>2.0937779296542165</v>
      </c>
      <c r="DM341" s="72">
        <f t="shared" ref="DM341" si="788">IF(DM$7&lt;=$F341,1,DL341 * (1+INDEX(DM$29:DM$42,MATCH($E341,$C$29:$C$42,0))))</f>
        <v>2.0937779296542165</v>
      </c>
      <c r="DN341" s="72">
        <f t="shared" ref="DN341" si="789">IF(DN$7&lt;=$F341,1,DM341 * (1+INDEX(DN$29:DN$42,MATCH($E341,$C$29:$C$42,0))))</f>
        <v>2.1565912675438432</v>
      </c>
      <c r="DO341" s="72">
        <f t="shared" ref="DO341" si="790">IF(DO$7&lt;=$F341,1,DN341 * (1+INDEX(DO$29:DO$42,MATCH($E341,$C$29:$C$42,0))))</f>
        <v>2.1565912675438432</v>
      </c>
      <c r="DP341" s="72">
        <f t="shared" ref="DP341" si="791">IF(DP$7&lt;=$F341,1,DO341 * (1+INDEX(DP$29:DP$42,MATCH($E341,$C$29:$C$42,0))))</f>
        <v>2.1565912675438432</v>
      </c>
      <c r="DQ341" s="72">
        <f t="shared" ref="DQ341" si="792">IF(DQ$7&lt;=$F341,1,DP341 * (1+INDEX(DQ$29:DQ$42,MATCH($E341,$C$29:$C$42,0))))</f>
        <v>2.1565912675438432</v>
      </c>
      <c r="DR341" s="72">
        <f t="shared" ref="DR341" si="793">IF(DR$7&lt;=$F341,1,DQ341 * (1+INDEX(DR$29:DR$42,MATCH($E341,$C$29:$C$42,0))))</f>
        <v>2.2212890055701586</v>
      </c>
      <c r="DS341" s="72">
        <f t="shared" ref="DS341" si="794">IF(DS$7&lt;=$F341,1,DR341 * (1+INDEX(DS$29:DS$42,MATCH($E341,$C$29:$C$42,0))))</f>
        <v>2.2212890055701586</v>
      </c>
      <c r="DT341" s="72">
        <f t="shared" ref="DT341" si="795">IF(DT$7&lt;=$F341,1,DS341 * (1+INDEX(DT$29:DT$42,MATCH($E341,$C$29:$C$42,0))))</f>
        <v>2.2212890055701586</v>
      </c>
      <c r="DU341" s="72">
        <f t="shared" ref="DU341" si="796">IF(DU$7&lt;=$F341,1,DT341 * (1+INDEX(DU$29:DU$42,MATCH($E341,$C$29:$C$42,0))))</f>
        <v>2.2212890055701586</v>
      </c>
      <c r="DV341" s="72">
        <f t="shared" ref="DV341" si="797">IF(DV$7&lt;=$F341,1,DU341 * (1+INDEX(DV$29:DV$42,MATCH($E341,$C$29:$C$42,0))))</f>
        <v>2.2879276757372633</v>
      </c>
      <c r="DW341" s="72">
        <f t="shared" ref="DW341" si="798">IF(DW$7&lt;=$F341,1,DV341 * (1+INDEX(DW$29:DW$42,MATCH($E341,$C$29:$C$42,0))))</f>
        <v>2.2879276757372633</v>
      </c>
      <c r="DX341" s="72">
        <f t="shared" ref="DX341" si="799">IF(DX$7&lt;=$F341,1,DW341 * (1+INDEX(DX$29:DX$42,MATCH($E341,$C$29:$C$42,0))))</f>
        <v>2.2879276757372633</v>
      </c>
      <c r="DY341" s="72">
        <f t="shared" ref="DY341" si="800">IF(DY$7&lt;=$F341,1,DX341 * (1+INDEX(DY$29:DY$42,MATCH($E341,$C$29:$C$42,0))))</f>
        <v>2.2879276757372633</v>
      </c>
      <c r="DZ341" s="72">
        <f t="shared" ref="DZ341" si="801">IF(DZ$7&lt;=$F341,1,DY341 * (1+INDEX(DZ$29:DZ$42,MATCH($E341,$C$29:$C$42,0))))</f>
        <v>2.3565655060093813</v>
      </c>
      <c r="EA341" s="72">
        <f t="shared" ref="EA341" si="802">IF(EA$7&lt;=$F341,1,DZ341 * (1+INDEX(EA$29:EA$42,MATCH($E341,$C$29:$C$42,0))))</f>
        <v>2.3565655060093813</v>
      </c>
      <c r="EB341" s="72">
        <f t="shared" ref="EB341" si="803">IF(EB$7&lt;=$F341,1,EA341 * (1+INDEX(EB$29:EB$42,MATCH($E341,$C$29:$C$42,0))))</f>
        <v>2.3565655060093813</v>
      </c>
      <c r="EC341" s="72">
        <f t="shared" ref="EC341" si="804">IF(EC$7&lt;=$F341,1,EB341 * (1+INDEX(EC$29:EC$42,MATCH($E341,$C$29:$C$42,0))))</f>
        <v>2.3565655060093813</v>
      </c>
      <c r="ED341" s="72">
        <f t="shared" ref="ED341" si="805">IF(ED$7&lt;=$F341,1,EC341 * (1+INDEX(ED$29:ED$42,MATCH($E341,$C$29:$C$42,0))))</f>
        <v>2.4272624711896627</v>
      </c>
      <c r="EE341" s="72">
        <f t="shared" ref="EE341" si="806">IF(EE$7&lt;=$F341,1,ED341 * (1+INDEX(EE$29:EE$42,MATCH($E341,$C$29:$C$42,0))))</f>
        <v>2.4272624711896627</v>
      </c>
      <c r="EF341" s="72">
        <f t="shared" ref="EF341" si="807">IF(EF$7&lt;=$F341,1,EE341 * (1+INDEX(EF$29:EF$42,MATCH($E341,$C$29:$C$42,0))))</f>
        <v>2.4272624711896627</v>
      </c>
      <c r="EG341" s="72">
        <f t="shared" ref="EG341" si="808">IF(EG$7&lt;=$F341,1,EF341 * (1+INDEX(EG$29:EG$42,MATCH($E341,$C$29:$C$42,0))))</f>
        <v>2.4272624711896627</v>
      </c>
      <c r="EH341" s="72">
        <f t="shared" ref="EH341" si="809">IF(EH$7&lt;=$F341,1,EG341 * (1+INDEX(EH$29:EH$42,MATCH($E341,$C$29:$C$42,0))))</f>
        <v>2.5000803453253524</v>
      </c>
      <c r="EI341" s="72">
        <f t="shared" ref="EI341" si="810">IF(EI$7&lt;=$F341,1,EH341 * (1+INDEX(EI$29:EI$42,MATCH($E341,$C$29:$C$42,0))))</f>
        <v>2.5000803453253524</v>
      </c>
      <c r="EJ341" s="72">
        <f t="shared" ref="EJ341" si="811">IF(EJ$7&lt;=$F341,1,EI341 * (1+INDEX(EJ$29:EJ$42,MATCH($E341,$C$29:$C$42,0))))</f>
        <v>2.5000803453253524</v>
      </c>
      <c r="EK341" s="72">
        <f t="shared" ref="EK341" si="812">IF(EK$7&lt;=$F341,1,EJ341 * (1+INDEX(EK$29:EK$42,MATCH($E341,$C$29:$C$42,0))))</f>
        <v>2.5000803453253524</v>
      </c>
      <c r="EL341" s="72">
        <f t="shared" ref="EL341" si="813">IF(EL$7&lt;=$F341,1,EK341 * (1+INDEX(EL$29:EL$42,MATCH($E341,$C$29:$C$42,0))))</f>
        <v>2.5750827556851132</v>
      </c>
      <c r="EM341" s="72">
        <f t="shared" ref="EM341" si="814">IF(EM$7&lt;=$F341,1,EL341 * (1+INDEX(EM$29:EM$42,MATCH($E341,$C$29:$C$42,0))))</f>
        <v>2.5750827556851132</v>
      </c>
      <c r="EN341" s="72">
        <f t="shared" ref="EN341" si="815">IF(EN$7&lt;=$F341,1,EM341 * (1+INDEX(EN$29:EN$42,MATCH($E341,$C$29:$C$42,0))))</f>
        <v>2.5750827556851132</v>
      </c>
      <c r="EO341" s="72">
        <f t="shared" ref="EO341" si="816">IF(EO$7&lt;=$F341,1,EN341 * (1+INDEX(EO$29:EO$42,MATCH($E341,$C$29:$C$42,0))))</f>
        <v>2.5750827556851132</v>
      </c>
      <c r="EP341" s="72">
        <f t="shared" ref="EP341" si="817">IF(EP$7&lt;=$F341,1,EO341 * (1+INDEX(EP$29:EP$42,MATCH($E341,$C$29:$C$42,0))))</f>
        <v>2.6523352383556666</v>
      </c>
      <c r="EQ341" s="72">
        <f t="shared" ref="EQ341" si="818">IF(EQ$7&lt;=$F341,1,EP341 * (1+INDEX(EQ$29:EQ$42,MATCH($E341,$C$29:$C$42,0))))</f>
        <v>2.6523352383556666</v>
      </c>
      <c r="ER341" s="72">
        <f t="shared" ref="ER341" si="819">IF(ER$7&lt;=$F341,1,EQ341 * (1+INDEX(ER$29:ER$42,MATCH($E341,$C$29:$C$42,0))))</f>
        <v>2.6523352383556666</v>
      </c>
      <c r="ES341" s="72">
        <f t="shared" ref="ES341" si="820">IF(ES$7&lt;=$F341,1,ER341 * (1+INDEX(ES$29:ES$42,MATCH($E341,$C$29:$C$42,0))))</f>
        <v>2.6523352383556666</v>
      </c>
      <c r="ET341" s="72">
        <f t="shared" ref="ET341" si="821">IF(ET$7&lt;=$F341,1,ES341 * (1+INDEX(ET$29:ET$42,MATCH($E341,$C$29:$C$42,0))))</f>
        <v>2.7319052955063365</v>
      </c>
      <c r="EU341" s="72">
        <f t="shared" ref="EU341" si="822">IF(EU$7&lt;=$F341,1,ET341 * (1+INDEX(EU$29:EU$42,MATCH($E341,$C$29:$C$42,0))))</f>
        <v>2.7319052955063365</v>
      </c>
      <c r="EV341" s="72">
        <f t="shared" ref="EV341" si="823">IF(EV$7&lt;=$F341,1,EU341 * (1+INDEX(EV$29:EV$42,MATCH($E341,$C$29:$C$42,0))))</f>
        <v>2.7319052955063365</v>
      </c>
      <c r="EW341" s="72">
        <f t="shared" ref="EW341" si="824">IF(EW$7&lt;=$F341,1,EV341 * (1+INDEX(EW$29:EW$42,MATCH($E341,$C$29:$C$42,0))))</f>
        <v>2.7319052955063365</v>
      </c>
      <c r="EX341" s="72">
        <f t="shared" ref="EX341" si="825">IF(EX$7&lt;=$F341,1,EW341 * (1+INDEX(EX$29:EX$42,MATCH($E341,$C$29:$C$42,0))))</f>
        <v>2.8138624543715265</v>
      </c>
      <c r="EY341" s="72">
        <f t="shared" ref="EY341" si="826">IF(EY$7&lt;=$F341,1,EX341 * (1+INDEX(EY$29:EY$42,MATCH($E341,$C$29:$C$42,0))))</f>
        <v>2.8138624543715265</v>
      </c>
      <c r="EZ341" s="72">
        <f t="shared" ref="EZ341" si="827">IF(EZ$7&lt;=$F341,1,EY341 * (1+INDEX(EZ$29:EZ$42,MATCH($E341,$C$29:$C$42,0))))</f>
        <v>2.8138624543715265</v>
      </c>
      <c r="FA341" s="72">
        <f t="shared" ref="FA341" si="828">IF(FA$7&lt;=$F341,1,EZ341 * (1+INDEX(FA$29:FA$42,MATCH($E341,$C$29:$C$42,0))))</f>
        <v>2.8138624543715265</v>
      </c>
      <c r="FB341" s="72">
        <f t="shared" ref="FB341" si="829">IF(FB$7&lt;=$F341,1,FA341 * (1+INDEX(FB$29:FB$42,MATCH($E341,$C$29:$C$42,0))))</f>
        <v>2.8982783280026725</v>
      </c>
      <c r="FC341" s="72">
        <f t="shared" ref="FC341" si="830">IF(FC$7&lt;=$F341,1,FB341 * (1+INDEX(FC$29:FC$42,MATCH($E341,$C$29:$C$42,0))))</f>
        <v>2.8982783280026725</v>
      </c>
      <c r="FD341" s="72">
        <f t="shared" ref="FD341" si="831">IF(FD$7&lt;=$F341,1,FC341 * (1+INDEX(FD$29:FD$42,MATCH($E341,$C$29:$C$42,0))))</f>
        <v>2.8982783280026725</v>
      </c>
      <c r="FE341" s="72">
        <f t="shared" ref="FE341" si="832">IF(FE$7&lt;=$F341,1,FD341 * (1+INDEX(FE$29:FE$42,MATCH($E341,$C$29:$C$42,0))))</f>
        <v>2.8982783280026725</v>
      </c>
      <c r="FF341" s="72">
        <f t="shared" ref="FF341" si="833">IF(FF$7&lt;=$F341,1,FE341 * (1+INDEX(FF$29:FF$42,MATCH($E341,$C$29:$C$42,0))))</f>
        <v>2.9852266778427525</v>
      </c>
      <c r="FG341" s="72">
        <f t="shared" ref="FG341" si="834">IF(FG$7&lt;=$F341,1,FF341 * (1+INDEX(FG$29:FG$42,MATCH($E341,$C$29:$C$42,0))))</f>
        <v>2.9852266778427525</v>
      </c>
      <c r="FH341" s="72">
        <f t="shared" ref="FH341" si="835">IF(FH$7&lt;=$F341,1,FG341 * (1+INDEX(FH$29:FH$42,MATCH($E341,$C$29:$C$42,0))))</f>
        <v>2.9852266778427525</v>
      </c>
      <c r="FI341" s="72">
        <f t="shared" ref="FI341" si="836">IF(FI$7&lt;=$F341,1,FH341 * (1+INDEX(FI$29:FI$42,MATCH($E341,$C$29:$C$42,0))))</f>
        <v>2.9852266778427525</v>
      </c>
      <c r="FJ341" s="72">
        <f t="shared" ref="FJ341" si="837">IF(FJ$7&lt;=$F341,1,FI341 * (1+INDEX(FJ$29:FJ$42,MATCH($E341,$C$29:$C$42,0))))</f>
        <v>3.074783478178035</v>
      </c>
      <c r="FK341" s="72">
        <f t="shared" ref="FK341" si="838">IF(FK$7&lt;=$F341,1,FJ341 * (1+INDEX(FK$29:FK$42,MATCH($E341,$C$29:$C$42,0))))</f>
        <v>3.074783478178035</v>
      </c>
      <c r="FL341" s="72">
        <f t="shared" ref="FL341" si="839">IF(FL$7&lt;=$F341,1,FK341 * (1+INDEX(FL$29:FL$42,MATCH($E341,$C$29:$C$42,0))))</f>
        <v>3.074783478178035</v>
      </c>
      <c r="FM341" s="72">
        <f t="shared" ref="FM341" si="840">IF(FM$7&lt;=$F341,1,FL341 * (1+INDEX(FM$29:FM$42,MATCH($E341,$C$29:$C$42,0))))</f>
        <v>3.074783478178035</v>
      </c>
      <c r="FN341" s="72">
        <f t="shared" ref="FN341" si="841">IF(FN$7&lt;=$F341,1,FM341 * (1+INDEX(FN$29:FN$42,MATCH($E341,$C$29:$C$42,0))))</f>
        <v>3.1670269825233763</v>
      </c>
      <c r="FO341" s="72">
        <f t="shared" ref="FO341" si="842">IF(FO$7&lt;=$F341,1,FN341 * (1+INDEX(FO$29:FO$42,MATCH($E341,$C$29:$C$42,0))))</f>
        <v>3.1670269825233763</v>
      </c>
      <c r="FP341" s="72">
        <f t="shared" ref="FP341" si="843">IF(FP$7&lt;=$F341,1,FO341 * (1+INDEX(FP$29:FP$42,MATCH($E341,$C$29:$C$42,0))))</f>
        <v>3.1670269825233763</v>
      </c>
      <c r="FQ341" s="72">
        <f t="shared" ref="FQ341" si="844">IF(FQ$7&lt;=$F341,1,FP341 * (1+INDEX(FQ$29:FQ$42,MATCH($E341,$C$29:$C$42,0))))</f>
        <v>3.1670269825233763</v>
      </c>
      <c r="FR341" s="72">
        <f t="shared" ref="FR341" si="845">IF(FR$7&lt;=$F341,1,FQ341 * (1+INDEX(FR$29:FR$42,MATCH($E341,$C$29:$C$42,0))))</f>
        <v>3.2620377919990777</v>
      </c>
    </row>
    <row r="342" spans="2:174">
      <c r="C342" t="s">
        <v>88</v>
      </c>
      <c r="D342" s="144" t="s">
        <v>106</v>
      </c>
      <c r="E342" s="127" t="str">
        <f>INDEX(Assumptions!$G154:$G154,MATCH($A$1,Model_Number,0))</f>
        <v>Constant inflation</v>
      </c>
      <c r="F342" s="133">
        <f>INDEX(Assumptions!$G178:$G178,MATCH($A$1,Model_Number,0))</f>
        <v>2024</v>
      </c>
      <c r="I342" s="172"/>
      <c r="J342" s="72">
        <f t="shared" si="678"/>
        <v>1</v>
      </c>
      <c r="K342" s="72">
        <f t="shared" ref="K342:BV342" si="846">IF(K$7&lt;=$F342,1,J342 * (1+INDEX(K$29:K$42,MATCH($E342,$C$29:$C$42,0))))</f>
        <v>1</v>
      </c>
      <c r="L342" s="72">
        <f t="shared" si="846"/>
        <v>1</v>
      </c>
      <c r="M342" s="72">
        <f t="shared" si="846"/>
        <v>1</v>
      </c>
      <c r="N342" s="72">
        <f t="shared" si="846"/>
        <v>1</v>
      </c>
      <c r="O342" s="72">
        <f t="shared" si="846"/>
        <v>1</v>
      </c>
      <c r="P342" s="72">
        <f t="shared" si="846"/>
        <v>1</v>
      </c>
      <c r="Q342" s="72">
        <f t="shared" si="846"/>
        <v>1</v>
      </c>
      <c r="R342" s="72">
        <f t="shared" si="846"/>
        <v>1.03</v>
      </c>
      <c r="S342" s="72">
        <f t="shared" si="846"/>
        <v>1.03</v>
      </c>
      <c r="T342" s="72">
        <f t="shared" si="846"/>
        <v>1.03</v>
      </c>
      <c r="U342" s="72">
        <f t="shared" si="846"/>
        <v>1.03</v>
      </c>
      <c r="V342" s="72">
        <f t="shared" si="846"/>
        <v>1.0609</v>
      </c>
      <c r="W342" s="72">
        <f t="shared" si="846"/>
        <v>1.0609</v>
      </c>
      <c r="X342" s="72">
        <f t="shared" si="846"/>
        <v>1.0609</v>
      </c>
      <c r="Y342" s="72">
        <f t="shared" si="846"/>
        <v>1.0609</v>
      </c>
      <c r="Z342" s="72">
        <f t="shared" si="846"/>
        <v>1.092727</v>
      </c>
      <c r="AA342" s="72">
        <f t="shared" si="846"/>
        <v>1.092727</v>
      </c>
      <c r="AB342" s="72">
        <f t="shared" si="846"/>
        <v>1.092727</v>
      </c>
      <c r="AC342" s="72">
        <f t="shared" si="846"/>
        <v>1.092727</v>
      </c>
      <c r="AD342" s="72">
        <f t="shared" si="846"/>
        <v>1.1255088100000001</v>
      </c>
      <c r="AE342" s="72">
        <f t="shared" si="846"/>
        <v>1.1255088100000001</v>
      </c>
      <c r="AF342" s="72">
        <f t="shared" si="846"/>
        <v>1.1255088100000001</v>
      </c>
      <c r="AG342" s="72">
        <f t="shared" si="846"/>
        <v>1.1255088100000001</v>
      </c>
      <c r="AH342" s="72">
        <f t="shared" si="846"/>
        <v>1.1592740743000001</v>
      </c>
      <c r="AI342" s="72">
        <f t="shared" si="846"/>
        <v>1.1592740743000001</v>
      </c>
      <c r="AJ342" s="72">
        <f t="shared" si="846"/>
        <v>1.1592740743000001</v>
      </c>
      <c r="AK342" s="72">
        <f t="shared" si="846"/>
        <v>1.1592740743000001</v>
      </c>
      <c r="AL342" s="72">
        <f t="shared" si="846"/>
        <v>1.1940522965290001</v>
      </c>
      <c r="AM342" s="72">
        <f t="shared" si="846"/>
        <v>1.1940522965290001</v>
      </c>
      <c r="AN342" s="72">
        <f t="shared" si="846"/>
        <v>1.1940522965290001</v>
      </c>
      <c r="AO342" s="72">
        <f t="shared" si="846"/>
        <v>1.1940522965290001</v>
      </c>
      <c r="AP342" s="72">
        <f t="shared" si="846"/>
        <v>1.2298738654248702</v>
      </c>
      <c r="AQ342" s="72">
        <f t="shared" si="846"/>
        <v>1.2298738654248702</v>
      </c>
      <c r="AR342" s="72">
        <f t="shared" si="846"/>
        <v>1.2298738654248702</v>
      </c>
      <c r="AS342" s="72">
        <f t="shared" si="846"/>
        <v>1.2298738654248702</v>
      </c>
      <c r="AT342" s="72">
        <f t="shared" si="846"/>
        <v>1.2667700813876164</v>
      </c>
      <c r="AU342" s="72">
        <f t="shared" si="846"/>
        <v>1.2667700813876164</v>
      </c>
      <c r="AV342" s="72">
        <f t="shared" si="846"/>
        <v>1.2667700813876164</v>
      </c>
      <c r="AW342" s="72">
        <f t="shared" si="846"/>
        <v>1.2667700813876164</v>
      </c>
      <c r="AX342" s="72">
        <f t="shared" si="846"/>
        <v>1.3047731838292449</v>
      </c>
      <c r="AY342" s="72">
        <f t="shared" si="846"/>
        <v>1.3047731838292449</v>
      </c>
      <c r="AZ342" s="72">
        <f t="shared" si="846"/>
        <v>1.3047731838292449</v>
      </c>
      <c r="BA342" s="72">
        <f t="shared" si="846"/>
        <v>1.3047731838292449</v>
      </c>
      <c r="BB342" s="72">
        <f t="shared" si="846"/>
        <v>1.3439163793441222</v>
      </c>
      <c r="BC342" s="72">
        <f t="shared" si="846"/>
        <v>1.3439163793441222</v>
      </c>
      <c r="BD342" s="72">
        <f t="shared" si="846"/>
        <v>1.3439163793441222</v>
      </c>
      <c r="BE342" s="72">
        <f t="shared" si="846"/>
        <v>1.3439163793441222</v>
      </c>
      <c r="BF342" s="72">
        <f t="shared" si="846"/>
        <v>1.3842338707244459</v>
      </c>
      <c r="BG342" s="72">
        <f t="shared" si="846"/>
        <v>1.3842338707244459</v>
      </c>
      <c r="BH342" s="72">
        <f t="shared" si="846"/>
        <v>1.3842338707244459</v>
      </c>
      <c r="BI342" s="72">
        <f t="shared" si="846"/>
        <v>1.3842338707244459</v>
      </c>
      <c r="BJ342" s="72">
        <f t="shared" si="846"/>
        <v>1.4257608868461793</v>
      </c>
      <c r="BK342" s="72">
        <f t="shared" si="846"/>
        <v>1.4257608868461793</v>
      </c>
      <c r="BL342" s="72">
        <f t="shared" si="846"/>
        <v>1.4257608868461793</v>
      </c>
      <c r="BM342" s="72">
        <f t="shared" si="846"/>
        <v>1.4257608868461793</v>
      </c>
      <c r="BN342" s="72">
        <f t="shared" si="737"/>
        <v>1.4685337134515648</v>
      </c>
      <c r="BO342" s="72">
        <f t="shared" si="738"/>
        <v>1.4685337134515648</v>
      </c>
      <c r="BP342" s="72">
        <f t="shared" si="739"/>
        <v>1.4685337134515648</v>
      </c>
      <c r="BQ342" s="72">
        <f t="shared" si="740"/>
        <v>1.4685337134515648</v>
      </c>
      <c r="BR342" s="72">
        <f t="shared" si="741"/>
        <v>1.5125897248551119</v>
      </c>
      <c r="BS342" s="72">
        <f t="shared" si="742"/>
        <v>1.5125897248551119</v>
      </c>
      <c r="BT342" s="72">
        <f t="shared" si="743"/>
        <v>1.5125897248551119</v>
      </c>
      <c r="BU342" s="72">
        <f t="shared" si="744"/>
        <v>1.5125897248551119</v>
      </c>
      <c r="BV342" s="72">
        <f t="shared" si="846"/>
        <v>1.5579674166007653</v>
      </c>
      <c r="BW342" s="72">
        <f t="shared" ref="BW342:EH342" si="847">IF(BW$7&lt;=$F342,1,BV342 * (1+INDEX(BW$29:BW$42,MATCH($E342,$C$29:$C$42,0))))</f>
        <v>1.5579674166007653</v>
      </c>
      <c r="BX342" s="72">
        <f t="shared" si="847"/>
        <v>1.5579674166007653</v>
      </c>
      <c r="BY342" s="72">
        <f t="shared" si="847"/>
        <v>1.5579674166007653</v>
      </c>
      <c r="BZ342" s="72">
        <f t="shared" si="847"/>
        <v>1.6047064390987884</v>
      </c>
      <c r="CA342" s="72">
        <f t="shared" si="847"/>
        <v>1.6047064390987884</v>
      </c>
      <c r="CB342" s="72">
        <f t="shared" si="847"/>
        <v>1.6047064390987884</v>
      </c>
      <c r="CC342" s="72">
        <f t="shared" si="847"/>
        <v>1.6047064390987884</v>
      </c>
      <c r="CD342" s="72">
        <f t="shared" si="847"/>
        <v>1.652847632271752</v>
      </c>
      <c r="CE342" s="72">
        <f t="shared" si="847"/>
        <v>1.652847632271752</v>
      </c>
      <c r="CF342" s="72">
        <f t="shared" si="847"/>
        <v>1.652847632271752</v>
      </c>
      <c r="CG342" s="72">
        <f t="shared" si="847"/>
        <v>1.652847632271752</v>
      </c>
      <c r="CH342" s="72">
        <f t="shared" si="847"/>
        <v>1.7024330612399046</v>
      </c>
      <c r="CI342" s="72">
        <f t="shared" si="847"/>
        <v>1.7024330612399046</v>
      </c>
      <c r="CJ342" s="72">
        <f t="shared" si="847"/>
        <v>1.7024330612399046</v>
      </c>
      <c r="CK342" s="72">
        <f t="shared" si="847"/>
        <v>1.7024330612399046</v>
      </c>
      <c r="CL342" s="72">
        <f t="shared" si="847"/>
        <v>1.7535060530771018</v>
      </c>
      <c r="CM342" s="72">
        <f t="shared" si="847"/>
        <v>1.7535060530771018</v>
      </c>
      <c r="CN342" s="72">
        <f t="shared" si="847"/>
        <v>1.7535060530771018</v>
      </c>
      <c r="CO342" s="72">
        <f t="shared" si="847"/>
        <v>1.7535060530771018</v>
      </c>
      <c r="CP342" s="72">
        <f t="shared" si="847"/>
        <v>1.806111234669415</v>
      </c>
      <c r="CQ342" s="72">
        <f t="shared" si="847"/>
        <v>1.806111234669415</v>
      </c>
      <c r="CR342" s="72">
        <f t="shared" si="847"/>
        <v>1.806111234669415</v>
      </c>
      <c r="CS342" s="72">
        <f t="shared" si="847"/>
        <v>1.806111234669415</v>
      </c>
      <c r="CT342" s="72">
        <f t="shared" si="847"/>
        <v>1.8602945717094976</v>
      </c>
      <c r="CU342" s="72">
        <f t="shared" si="847"/>
        <v>1.8602945717094976</v>
      </c>
      <c r="CV342" s="72">
        <f t="shared" si="847"/>
        <v>1.8602945717094976</v>
      </c>
      <c r="CW342" s="72">
        <f t="shared" si="847"/>
        <v>1.8602945717094976</v>
      </c>
      <c r="CX342" s="72">
        <f t="shared" si="847"/>
        <v>1.9161034088607827</v>
      </c>
      <c r="CY342" s="72">
        <f t="shared" si="847"/>
        <v>1.9161034088607827</v>
      </c>
      <c r="CZ342" s="72">
        <f t="shared" si="847"/>
        <v>1.9161034088607827</v>
      </c>
      <c r="DA342" s="72">
        <f t="shared" si="847"/>
        <v>1.9161034088607827</v>
      </c>
      <c r="DB342" s="72">
        <f t="shared" si="847"/>
        <v>1.9735865111266062</v>
      </c>
      <c r="DC342" s="72">
        <f t="shared" si="847"/>
        <v>1.9735865111266062</v>
      </c>
      <c r="DD342" s="72">
        <f t="shared" si="847"/>
        <v>1.9735865111266062</v>
      </c>
      <c r="DE342" s="72">
        <f t="shared" si="847"/>
        <v>1.9735865111266062</v>
      </c>
      <c r="DF342" s="72">
        <f t="shared" si="847"/>
        <v>2.0327941064604045</v>
      </c>
      <c r="DG342" s="72">
        <f t="shared" si="847"/>
        <v>2.0327941064604045</v>
      </c>
      <c r="DH342" s="72">
        <f t="shared" si="847"/>
        <v>2.0327941064604045</v>
      </c>
      <c r="DI342" s="72">
        <f t="shared" si="847"/>
        <v>2.0327941064604045</v>
      </c>
      <c r="DJ342" s="72">
        <f t="shared" si="847"/>
        <v>2.0937779296542165</v>
      </c>
      <c r="DK342" s="72">
        <f t="shared" si="847"/>
        <v>2.0937779296542165</v>
      </c>
      <c r="DL342" s="72">
        <f t="shared" si="847"/>
        <v>2.0937779296542165</v>
      </c>
      <c r="DM342" s="72">
        <f t="shared" si="847"/>
        <v>2.0937779296542165</v>
      </c>
      <c r="DN342" s="72">
        <f t="shared" si="847"/>
        <v>2.1565912675438432</v>
      </c>
      <c r="DO342" s="72">
        <f t="shared" si="847"/>
        <v>2.1565912675438432</v>
      </c>
      <c r="DP342" s="72">
        <f t="shared" si="847"/>
        <v>2.1565912675438432</v>
      </c>
      <c r="DQ342" s="72">
        <f t="shared" si="847"/>
        <v>2.1565912675438432</v>
      </c>
      <c r="DR342" s="72">
        <f t="shared" si="847"/>
        <v>2.2212890055701586</v>
      </c>
      <c r="DS342" s="72">
        <f t="shared" si="847"/>
        <v>2.2212890055701586</v>
      </c>
      <c r="DT342" s="72">
        <f t="shared" si="847"/>
        <v>2.2212890055701586</v>
      </c>
      <c r="DU342" s="72">
        <f t="shared" si="847"/>
        <v>2.2212890055701586</v>
      </c>
      <c r="DV342" s="72">
        <f t="shared" si="847"/>
        <v>2.2879276757372633</v>
      </c>
      <c r="DW342" s="72">
        <f t="shared" si="847"/>
        <v>2.2879276757372633</v>
      </c>
      <c r="DX342" s="72">
        <f t="shared" si="847"/>
        <v>2.2879276757372633</v>
      </c>
      <c r="DY342" s="72">
        <f t="shared" si="847"/>
        <v>2.2879276757372633</v>
      </c>
      <c r="DZ342" s="72">
        <f t="shared" si="847"/>
        <v>2.3565655060093813</v>
      </c>
      <c r="EA342" s="72">
        <f t="shared" si="847"/>
        <v>2.3565655060093813</v>
      </c>
      <c r="EB342" s="72">
        <f t="shared" si="847"/>
        <v>2.3565655060093813</v>
      </c>
      <c r="EC342" s="72">
        <f t="shared" si="847"/>
        <v>2.3565655060093813</v>
      </c>
      <c r="ED342" s="72">
        <f t="shared" si="847"/>
        <v>2.4272624711896627</v>
      </c>
      <c r="EE342" s="72">
        <f t="shared" si="847"/>
        <v>2.4272624711896627</v>
      </c>
      <c r="EF342" s="72">
        <f t="shared" si="847"/>
        <v>2.4272624711896627</v>
      </c>
      <c r="EG342" s="72">
        <f t="shared" si="847"/>
        <v>2.4272624711896627</v>
      </c>
      <c r="EH342" s="72">
        <f t="shared" si="847"/>
        <v>2.5000803453253524</v>
      </c>
      <c r="EI342" s="72">
        <f t="shared" ref="EI342:FR342" si="848">IF(EI$7&lt;=$F342,1,EH342 * (1+INDEX(EI$29:EI$42,MATCH($E342,$C$29:$C$42,0))))</f>
        <v>2.5000803453253524</v>
      </c>
      <c r="EJ342" s="72">
        <f t="shared" si="848"/>
        <v>2.5000803453253524</v>
      </c>
      <c r="EK342" s="72">
        <f t="shared" si="848"/>
        <v>2.5000803453253524</v>
      </c>
      <c r="EL342" s="72">
        <f t="shared" si="848"/>
        <v>2.5750827556851132</v>
      </c>
      <c r="EM342" s="72">
        <f t="shared" si="848"/>
        <v>2.5750827556851132</v>
      </c>
      <c r="EN342" s="72">
        <f t="shared" si="848"/>
        <v>2.5750827556851132</v>
      </c>
      <c r="EO342" s="72">
        <f t="shared" si="848"/>
        <v>2.5750827556851132</v>
      </c>
      <c r="EP342" s="72">
        <f t="shared" si="848"/>
        <v>2.6523352383556666</v>
      </c>
      <c r="EQ342" s="72">
        <f t="shared" si="848"/>
        <v>2.6523352383556666</v>
      </c>
      <c r="ER342" s="72">
        <f t="shared" si="848"/>
        <v>2.6523352383556666</v>
      </c>
      <c r="ES342" s="72">
        <f t="shared" si="848"/>
        <v>2.6523352383556666</v>
      </c>
      <c r="ET342" s="72">
        <f t="shared" si="848"/>
        <v>2.7319052955063365</v>
      </c>
      <c r="EU342" s="72">
        <f t="shared" si="848"/>
        <v>2.7319052955063365</v>
      </c>
      <c r="EV342" s="72">
        <f t="shared" si="848"/>
        <v>2.7319052955063365</v>
      </c>
      <c r="EW342" s="72">
        <f t="shared" si="848"/>
        <v>2.7319052955063365</v>
      </c>
      <c r="EX342" s="72">
        <f t="shared" si="848"/>
        <v>2.8138624543715265</v>
      </c>
      <c r="EY342" s="72">
        <f t="shared" si="848"/>
        <v>2.8138624543715265</v>
      </c>
      <c r="EZ342" s="72">
        <f t="shared" si="848"/>
        <v>2.8138624543715265</v>
      </c>
      <c r="FA342" s="72">
        <f t="shared" si="848"/>
        <v>2.8138624543715265</v>
      </c>
      <c r="FB342" s="72">
        <f t="shared" si="848"/>
        <v>2.8982783280026725</v>
      </c>
      <c r="FC342" s="72">
        <f t="shared" si="848"/>
        <v>2.8982783280026725</v>
      </c>
      <c r="FD342" s="72">
        <f t="shared" si="848"/>
        <v>2.8982783280026725</v>
      </c>
      <c r="FE342" s="72">
        <f t="shared" si="848"/>
        <v>2.8982783280026725</v>
      </c>
      <c r="FF342" s="72">
        <f t="shared" si="848"/>
        <v>2.9852266778427525</v>
      </c>
      <c r="FG342" s="72">
        <f t="shared" si="848"/>
        <v>2.9852266778427525</v>
      </c>
      <c r="FH342" s="72">
        <f t="shared" si="848"/>
        <v>2.9852266778427525</v>
      </c>
      <c r="FI342" s="72">
        <f t="shared" si="848"/>
        <v>2.9852266778427525</v>
      </c>
      <c r="FJ342" s="72">
        <f t="shared" si="848"/>
        <v>3.074783478178035</v>
      </c>
      <c r="FK342" s="72">
        <f t="shared" si="848"/>
        <v>3.074783478178035</v>
      </c>
      <c r="FL342" s="72">
        <f t="shared" si="848"/>
        <v>3.074783478178035</v>
      </c>
      <c r="FM342" s="72">
        <f t="shared" si="848"/>
        <v>3.074783478178035</v>
      </c>
      <c r="FN342" s="72">
        <f t="shared" si="848"/>
        <v>3.1670269825233763</v>
      </c>
      <c r="FO342" s="72">
        <f t="shared" si="848"/>
        <v>3.1670269825233763</v>
      </c>
      <c r="FP342" s="72">
        <f t="shared" si="848"/>
        <v>3.1670269825233763</v>
      </c>
      <c r="FQ342" s="72">
        <f t="shared" si="848"/>
        <v>3.1670269825233763</v>
      </c>
      <c r="FR342" s="72">
        <f t="shared" si="848"/>
        <v>3.2620377919990777</v>
      </c>
    </row>
    <row r="343" spans="2:174">
      <c r="C343" t="s">
        <v>667</v>
      </c>
      <c r="D343" s="144" t="s">
        <v>106</v>
      </c>
      <c r="E343" s="127" t="str">
        <f>INDEX(Assumptions!$G155:$G155,MATCH($A$1,Model_Number,0))</f>
        <v>NBP (Q1 2026)</v>
      </c>
      <c r="F343" s="133">
        <f>INDEX(Assumptions!$G179:$G179,MATCH($A$1,Model_Number,0))</f>
        <v>2025</v>
      </c>
      <c r="I343" s="172"/>
      <c r="J343" s="72">
        <f t="shared" si="678"/>
        <v>1</v>
      </c>
      <c r="K343" s="72">
        <f t="shared" ref="K343:BV343" si="849">IF(K$7&lt;=$F343,1,J343 * (1+INDEX(K$29:K$42,MATCH($E343,$C$29:$C$42,0))))</f>
        <v>1</v>
      </c>
      <c r="L343" s="72">
        <f t="shared" si="849"/>
        <v>1</v>
      </c>
      <c r="M343" s="72">
        <f t="shared" si="849"/>
        <v>1</v>
      </c>
      <c r="N343" s="72">
        <f t="shared" si="849"/>
        <v>1</v>
      </c>
      <c r="O343" s="72">
        <f t="shared" si="849"/>
        <v>1</v>
      </c>
      <c r="P343" s="72">
        <f t="shared" si="849"/>
        <v>1</v>
      </c>
      <c r="Q343" s="72">
        <f t="shared" si="849"/>
        <v>1</v>
      </c>
      <c r="R343" s="72">
        <f t="shared" si="849"/>
        <v>1</v>
      </c>
      <c r="S343" s="72">
        <f t="shared" si="849"/>
        <v>1</v>
      </c>
      <c r="T343" s="72">
        <f t="shared" si="849"/>
        <v>1</v>
      </c>
      <c r="U343" s="72">
        <f t="shared" si="849"/>
        <v>1</v>
      </c>
      <c r="V343" s="72">
        <f t="shared" si="849"/>
        <v>1.0229999999999999</v>
      </c>
      <c r="W343" s="72">
        <f t="shared" si="849"/>
        <v>1.0229999999999999</v>
      </c>
      <c r="X343" s="72">
        <f t="shared" si="849"/>
        <v>1.0229999999999999</v>
      </c>
      <c r="Y343" s="72">
        <f t="shared" si="849"/>
        <v>1.0229999999999999</v>
      </c>
      <c r="Z343" s="72">
        <f t="shared" si="849"/>
        <v>1.047552</v>
      </c>
      <c r="AA343" s="72">
        <f t="shared" si="849"/>
        <v>1.047552</v>
      </c>
      <c r="AB343" s="72">
        <f t="shared" si="849"/>
        <v>1.047552</v>
      </c>
      <c r="AC343" s="72">
        <f t="shared" si="849"/>
        <v>1.047552</v>
      </c>
      <c r="AD343" s="72">
        <f t="shared" si="849"/>
        <v>1.071645696</v>
      </c>
      <c r="AE343" s="72">
        <f t="shared" si="849"/>
        <v>1.071645696</v>
      </c>
      <c r="AF343" s="72">
        <f t="shared" si="849"/>
        <v>1.071645696</v>
      </c>
      <c r="AG343" s="72">
        <f t="shared" si="849"/>
        <v>1.071645696</v>
      </c>
      <c r="AH343" s="72">
        <f t="shared" si="849"/>
        <v>1.096293547008</v>
      </c>
      <c r="AI343" s="72">
        <f t="shared" si="849"/>
        <v>1.096293547008</v>
      </c>
      <c r="AJ343" s="72">
        <f t="shared" si="849"/>
        <v>1.096293547008</v>
      </c>
      <c r="AK343" s="72">
        <f t="shared" si="849"/>
        <v>1.096293547008</v>
      </c>
      <c r="AL343" s="72">
        <f t="shared" si="849"/>
        <v>1.1215082985891838</v>
      </c>
      <c r="AM343" s="72">
        <f t="shared" si="849"/>
        <v>1.1215082985891838</v>
      </c>
      <c r="AN343" s="72">
        <f t="shared" si="849"/>
        <v>1.1215082985891838</v>
      </c>
      <c r="AO343" s="72">
        <f t="shared" si="849"/>
        <v>1.1215082985891838</v>
      </c>
      <c r="AP343" s="72">
        <f t="shared" si="849"/>
        <v>1.1473029894567348</v>
      </c>
      <c r="AQ343" s="72">
        <f t="shared" si="849"/>
        <v>1.1473029894567348</v>
      </c>
      <c r="AR343" s="72">
        <f t="shared" si="849"/>
        <v>1.1473029894567348</v>
      </c>
      <c r="AS343" s="72">
        <f t="shared" si="849"/>
        <v>1.1473029894567348</v>
      </c>
      <c r="AT343" s="72">
        <f t="shared" si="849"/>
        <v>1.1736909582142396</v>
      </c>
      <c r="AU343" s="72">
        <f t="shared" si="849"/>
        <v>1.1736909582142396</v>
      </c>
      <c r="AV343" s="72">
        <f t="shared" si="849"/>
        <v>1.1736909582142396</v>
      </c>
      <c r="AW343" s="72">
        <f t="shared" si="849"/>
        <v>1.1736909582142396</v>
      </c>
      <c r="AX343" s="72">
        <f t="shared" si="849"/>
        <v>1.200685850253167</v>
      </c>
      <c r="AY343" s="72">
        <f t="shared" si="849"/>
        <v>1.200685850253167</v>
      </c>
      <c r="AZ343" s="72">
        <f t="shared" si="849"/>
        <v>1.200685850253167</v>
      </c>
      <c r="BA343" s="72">
        <f t="shared" si="849"/>
        <v>1.200685850253167</v>
      </c>
      <c r="BB343" s="72">
        <f t="shared" si="849"/>
        <v>1.2283016248089897</v>
      </c>
      <c r="BC343" s="72">
        <f t="shared" si="849"/>
        <v>1.2283016248089897</v>
      </c>
      <c r="BD343" s="72">
        <f t="shared" si="849"/>
        <v>1.2283016248089897</v>
      </c>
      <c r="BE343" s="72">
        <f t="shared" si="849"/>
        <v>1.2283016248089897</v>
      </c>
      <c r="BF343" s="72">
        <f t="shared" si="849"/>
        <v>1.2565525621795963</v>
      </c>
      <c r="BG343" s="72">
        <f t="shared" si="849"/>
        <v>1.2565525621795963</v>
      </c>
      <c r="BH343" s="72">
        <f t="shared" si="849"/>
        <v>1.2565525621795963</v>
      </c>
      <c r="BI343" s="72">
        <f t="shared" si="849"/>
        <v>1.2565525621795963</v>
      </c>
      <c r="BJ343" s="72">
        <f t="shared" si="849"/>
        <v>1.2854532711097268</v>
      </c>
      <c r="BK343" s="72">
        <f t="shared" si="849"/>
        <v>1.2854532711097268</v>
      </c>
      <c r="BL343" s="72">
        <f t="shared" si="849"/>
        <v>1.2854532711097268</v>
      </c>
      <c r="BM343" s="72">
        <f t="shared" si="849"/>
        <v>1.2854532711097268</v>
      </c>
      <c r="BN343" s="72">
        <f t="shared" si="849"/>
        <v>1.3150186963452504</v>
      </c>
      <c r="BO343" s="72">
        <f t="shared" si="849"/>
        <v>1.3150186963452504</v>
      </c>
      <c r="BP343" s="72">
        <f t="shared" si="849"/>
        <v>1.3150186963452504</v>
      </c>
      <c r="BQ343" s="72">
        <f t="shared" si="849"/>
        <v>1.3150186963452504</v>
      </c>
      <c r="BR343" s="72">
        <f t="shared" si="849"/>
        <v>1.3452641263611911</v>
      </c>
      <c r="BS343" s="72">
        <f t="shared" si="849"/>
        <v>1.3452641263611911</v>
      </c>
      <c r="BT343" s="72">
        <f t="shared" si="849"/>
        <v>1.3452641263611911</v>
      </c>
      <c r="BU343" s="72">
        <f t="shared" si="849"/>
        <v>1.3452641263611911</v>
      </c>
      <c r="BV343" s="72">
        <f t="shared" si="849"/>
        <v>1.3762052012674983</v>
      </c>
      <c r="BW343" s="72">
        <f t="shared" ref="BW343:EH343" si="850">IF(BW$7&lt;=$F343,1,BV343 * (1+INDEX(BW$29:BW$42,MATCH($E343,$C$29:$C$42,0))))</f>
        <v>1.3762052012674983</v>
      </c>
      <c r="BX343" s="72">
        <f t="shared" si="850"/>
        <v>1.3762052012674983</v>
      </c>
      <c r="BY343" s="72">
        <f t="shared" si="850"/>
        <v>1.3762052012674983</v>
      </c>
      <c r="BZ343" s="72">
        <f t="shared" si="850"/>
        <v>1.4078579208966506</v>
      </c>
      <c r="CA343" s="72">
        <f t="shared" si="850"/>
        <v>1.4078579208966506</v>
      </c>
      <c r="CB343" s="72">
        <f t="shared" si="850"/>
        <v>1.4078579208966506</v>
      </c>
      <c r="CC343" s="72">
        <f t="shared" si="850"/>
        <v>1.4078579208966506</v>
      </c>
      <c r="CD343" s="72">
        <f t="shared" si="850"/>
        <v>1.4402386530772735</v>
      </c>
      <c r="CE343" s="72">
        <f t="shared" si="850"/>
        <v>1.4402386530772735</v>
      </c>
      <c r="CF343" s="72">
        <f t="shared" si="850"/>
        <v>1.4402386530772735</v>
      </c>
      <c r="CG343" s="72">
        <f t="shared" si="850"/>
        <v>1.4402386530772735</v>
      </c>
      <c r="CH343" s="72">
        <f t="shared" si="850"/>
        <v>1.4733641420980506</v>
      </c>
      <c r="CI343" s="72">
        <f t="shared" si="850"/>
        <v>1.4733641420980506</v>
      </c>
      <c r="CJ343" s="72">
        <f t="shared" si="850"/>
        <v>1.4733641420980506</v>
      </c>
      <c r="CK343" s="72">
        <f t="shared" si="850"/>
        <v>1.4733641420980506</v>
      </c>
      <c r="CL343" s="72">
        <f t="shared" si="850"/>
        <v>1.5072515173663057</v>
      </c>
      <c r="CM343" s="72">
        <f t="shared" si="850"/>
        <v>1.5072515173663057</v>
      </c>
      <c r="CN343" s="72">
        <f t="shared" si="850"/>
        <v>1.5072515173663057</v>
      </c>
      <c r="CO343" s="72">
        <f t="shared" si="850"/>
        <v>1.5072515173663057</v>
      </c>
      <c r="CP343" s="72">
        <f t="shared" si="850"/>
        <v>1.5419183022657306</v>
      </c>
      <c r="CQ343" s="72">
        <f t="shared" si="850"/>
        <v>1.5419183022657306</v>
      </c>
      <c r="CR343" s="72">
        <f t="shared" si="850"/>
        <v>1.5419183022657306</v>
      </c>
      <c r="CS343" s="72">
        <f t="shared" si="850"/>
        <v>1.5419183022657306</v>
      </c>
      <c r="CT343" s="72">
        <f t="shared" si="850"/>
        <v>1.5773824232178422</v>
      </c>
      <c r="CU343" s="72">
        <f t="shared" si="850"/>
        <v>1.5773824232178422</v>
      </c>
      <c r="CV343" s="72">
        <f t="shared" si="850"/>
        <v>1.5773824232178422</v>
      </c>
      <c r="CW343" s="72">
        <f t="shared" si="850"/>
        <v>1.5773824232178422</v>
      </c>
      <c r="CX343" s="72">
        <f t="shared" si="850"/>
        <v>1.6136622189518524</v>
      </c>
      <c r="CY343" s="72">
        <f t="shared" si="850"/>
        <v>1.6136622189518524</v>
      </c>
      <c r="CZ343" s="72">
        <f t="shared" si="850"/>
        <v>1.6136622189518524</v>
      </c>
      <c r="DA343" s="72">
        <f t="shared" si="850"/>
        <v>1.6136622189518524</v>
      </c>
      <c r="DB343" s="72">
        <f t="shared" si="850"/>
        <v>1.6507764499877449</v>
      </c>
      <c r="DC343" s="72">
        <f t="shared" si="850"/>
        <v>1.6507764499877449</v>
      </c>
      <c r="DD343" s="72">
        <f t="shared" si="850"/>
        <v>1.6507764499877449</v>
      </c>
      <c r="DE343" s="72">
        <f t="shared" si="850"/>
        <v>1.6507764499877449</v>
      </c>
      <c r="DF343" s="72">
        <f t="shared" si="850"/>
        <v>1.6887443083374629</v>
      </c>
      <c r="DG343" s="72">
        <f t="shared" si="850"/>
        <v>1.6887443083374629</v>
      </c>
      <c r="DH343" s="72">
        <f t="shared" si="850"/>
        <v>1.6887443083374629</v>
      </c>
      <c r="DI343" s="72">
        <f t="shared" si="850"/>
        <v>1.6887443083374629</v>
      </c>
      <c r="DJ343" s="72">
        <f t="shared" si="850"/>
        <v>1.7275854274292244</v>
      </c>
      <c r="DK343" s="72">
        <f t="shared" si="850"/>
        <v>1.7275854274292244</v>
      </c>
      <c r="DL343" s="72">
        <f t="shared" si="850"/>
        <v>1.7275854274292244</v>
      </c>
      <c r="DM343" s="72">
        <f t="shared" si="850"/>
        <v>1.7275854274292244</v>
      </c>
      <c r="DN343" s="72">
        <f t="shared" si="850"/>
        <v>1.7673198922600963</v>
      </c>
      <c r="DO343" s="72">
        <f t="shared" si="850"/>
        <v>1.7673198922600963</v>
      </c>
      <c r="DP343" s="72">
        <f t="shared" si="850"/>
        <v>1.7673198922600963</v>
      </c>
      <c r="DQ343" s="72">
        <f t="shared" si="850"/>
        <v>1.7673198922600963</v>
      </c>
      <c r="DR343" s="72">
        <f t="shared" si="850"/>
        <v>1.8079682497820784</v>
      </c>
      <c r="DS343" s="72">
        <f t="shared" si="850"/>
        <v>1.8079682497820784</v>
      </c>
      <c r="DT343" s="72">
        <f t="shared" si="850"/>
        <v>1.8079682497820784</v>
      </c>
      <c r="DU343" s="72">
        <f t="shared" si="850"/>
        <v>1.8079682497820784</v>
      </c>
      <c r="DV343" s="72">
        <f t="shared" si="850"/>
        <v>1.849551519527066</v>
      </c>
      <c r="DW343" s="72">
        <f t="shared" si="850"/>
        <v>1.849551519527066</v>
      </c>
      <c r="DX343" s="72">
        <f t="shared" si="850"/>
        <v>1.849551519527066</v>
      </c>
      <c r="DY343" s="72">
        <f t="shared" si="850"/>
        <v>1.849551519527066</v>
      </c>
      <c r="DZ343" s="72">
        <f t="shared" si="850"/>
        <v>1.8920912044761884</v>
      </c>
      <c r="EA343" s="72">
        <f t="shared" si="850"/>
        <v>1.8920912044761884</v>
      </c>
      <c r="EB343" s="72">
        <f t="shared" si="850"/>
        <v>1.8920912044761884</v>
      </c>
      <c r="EC343" s="72">
        <f t="shared" si="850"/>
        <v>1.8920912044761884</v>
      </c>
      <c r="ED343" s="72">
        <f t="shared" si="850"/>
        <v>1.9356093021791405</v>
      </c>
      <c r="EE343" s="72">
        <f t="shared" si="850"/>
        <v>1.9356093021791405</v>
      </c>
      <c r="EF343" s="72">
        <f t="shared" si="850"/>
        <v>1.9356093021791405</v>
      </c>
      <c r="EG343" s="72">
        <f t="shared" si="850"/>
        <v>1.9356093021791405</v>
      </c>
      <c r="EH343" s="72">
        <f t="shared" si="850"/>
        <v>1.9801283161292607</v>
      </c>
      <c r="EI343" s="72">
        <f t="shared" ref="EI343:FR343" si="851">IF(EI$7&lt;=$F343,1,EH343 * (1+INDEX(EI$29:EI$42,MATCH($E343,$C$29:$C$42,0))))</f>
        <v>1.9801283161292607</v>
      </c>
      <c r="EJ343" s="72">
        <f t="shared" si="851"/>
        <v>1.9801283161292607</v>
      </c>
      <c r="EK343" s="72">
        <f t="shared" si="851"/>
        <v>1.9801283161292607</v>
      </c>
      <c r="EL343" s="72">
        <f t="shared" si="851"/>
        <v>2.0256712674002335</v>
      </c>
      <c r="EM343" s="72">
        <f t="shared" si="851"/>
        <v>2.0256712674002335</v>
      </c>
      <c r="EN343" s="72">
        <f t="shared" si="851"/>
        <v>2.0256712674002335</v>
      </c>
      <c r="EO343" s="72">
        <f t="shared" si="851"/>
        <v>2.0256712674002335</v>
      </c>
      <c r="EP343" s="72">
        <f t="shared" si="851"/>
        <v>2.0722617065504387</v>
      </c>
      <c r="EQ343" s="72">
        <f t="shared" si="851"/>
        <v>2.0722617065504387</v>
      </c>
      <c r="ER343" s="72">
        <f t="shared" si="851"/>
        <v>2.0722617065504387</v>
      </c>
      <c r="ES343" s="72">
        <f t="shared" si="851"/>
        <v>2.0722617065504387</v>
      </c>
      <c r="ET343" s="72">
        <f t="shared" si="851"/>
        <v>2.1199237258010988</v>
      </c>
      <c r="EU343" s="72">
        <f t="shared" si="851"/>
        <v>2.1199237258010988</v>
      </c>
      <c r="EV343" s="72">
        <f t="shared" si="851"/>
        <v>2.1199237258010988</v>
      </c>
      <c r="EW343" s="72">
        <f t="shared" si="851"/>
        <v>2.1199237258010988</v>
      </c>
      <c r="EX343" s="72">
        <f t="shared" si="851"/>
        <v>2.1686819714945238</v>
      </c>
      <c r="EY343" s="72">
        <f t="shared" si="851"/>
        <v>2.1686819714945238</v>
      </c>
      <c r="EZ343" s="72">
        <f t="shared" si="851"/>
        <v>2.1686819714945238</v>
      </c>
      <c r="FA343" s="72">
        <f t="shared" si="851"/>
        <v>2.1686819714945238</v>
      </c>
      <c r="FB343" s="72">
        <f t="shared" si="851"/>
        <v>2.2185616568388977</v>
      </c>
      <c r="FC343" s="72">
        <f t="shared" si="851"/>
        <v>2.2185616568388977</v>
      </c>
      <c r="FD343" s="72">
        <f t="shared" si="851"/>
        <v>2.2185616568388977</v>
      </c>
      <c r="FE343" s="72">
        <f t="shared" si="851"/>
        <v>2.2185616568388977</v>
      </c>
      <c r="FF343" s="72">
        <f t="shared" si="851"/>
        <v>2.2695885749461921</v>
      </c>
      <c r="FG343" s="72">
        <f t="shared" si="851"/>
        <v>2.2695885749461921</v>
      </c>
      <c r="FH343" s="72">
        <f t="shared" si="851"/>
        <v>2.2695885749461921</v>
      </c>
      <c r="FI343" s="72">
        <f t="shared" si="851"/>
        <v>2.2695885749461921</v>
      </c>
      <c r="FJ343" s="72">
        <f t="shared" si="851"/>
        <v>2.3217891121699545</v>
      </c>
      <c r="FK343" s="72">
        <f t="shared" si="851"/>
        <v>2.3217891121699545</v>
      </c>
      <c r="FL343" s="72">
        <f t="shared" si="851"/>
        <v>2.3217891121699545</v>
      </c>
      <c r="FM343" s="72">
        <f t="shared" si="851"/>
        <v>2.3217891121699545</v>
      </c>
      <c r="FN343" s="72">
        <f t="shared" si="851"/>
        <v>2.3751902617498635</v>
      </c>
      <c r="FO343" s="72">
        <f t="shared" si="851"/>
        <v>2.3751902617498635</v>
      </c>
      <c r="FP343" s="72">
        <f t="shared" si="851"/>
        <v>2.3751902617498635</v>
      </c>
      <c r="FQ343" s="72">
        <f t="shared" si="851"/>
        <v>2.3751902617498635</v>
      </c>
      <c r="FR343" s="72">
        <f t="shared" si="851"/>
        <v>2.4298196377701102</v>
      </c>
    </row>
    <row r="344" spans="2:174">
      <c r="C344" t="s">
        <v>668</v>
      </c>
      <c r="D344" s="144" t="s">
        <v>106</v>
      </c>
      <c r="E344" s="127" t="str">
        <f>INDEX(Assumptions!$G156:$G156,MATCH($A$1,Model_Number,0))</f>
        <v>NBP (Q1 2026)</v>
      </c>
      <c r="F344" s="133">
        <f>INDEX(Assumptions!$G180:$G180,MATCH($A$1,Model_Number,0))</f>
        <v>2025</v>
      </c>
      <c r="I344" s="172"/>
      <c r="J344" s="72">
        <f t="shared" si="678"/>
        <v>1</v>
      </c>
      <c r="K344" s="72">
        <f t="shared" ref="K344:AP344" si="852">IF(K$7&lt;=$F344,1,J344 * (1+INDEX(K$29:K$42,MATCH($E344,$C$29:$C$42,0))))</f>
        <v>1</v>
      </c>
      <c r="L344" s="72">
        <f t="shared" si="852"/>
        <v>1</v>
      </c>
      <c r="M344" s="72">
        <f t="shared" si="852"/>
        <v>1</v>
      </c>
      <c r="N344" s="72">
        <f t="shared" si="852"/>
        <v>1</v>
      </c>
      <c r="O344" s="72">
        <f t="shared" si="852"/>
        <v>1</v>
      </c>
      <c r="P344" s="72">
        <f t="shared" si="852"/>
        <v>1</v>
      </c>
      <c r="Q344" s="72">
        <f t="shared" si="852"/>
        <v>1</v>
      </c>
      <c r="R344" s="72">
        <f t="shared" si="852"/>
        <v>1</v>
      </c>
      <c r="S344" s="72">
        <f t="shared" si="852"/>
        <v>1</v>
      </c>
      <c r="T344" s="72">
        <f t="shared" si="852"/>
        <v>1</v>
      </c>
      <c r="U344" s="72">
        <f t="shared" si="852"/>
        <v>1</v>
      </c>
      <c r="V344" s="72">
        <f t="shared" si="852"/>
        <v>1.0229999999999999</v>
      </c>
      <c r="W344" s="72">
        <f t="shared" si="852"/>
        <v>1.0229999999999999</v>
      </c>
      <c r="X344" s="72">
        <f t="shared" si="852"/>
        <v>1.0229999999999999</v>
      </c>
      <c r="Y344" s="72">
        <f t="shared" si="852"/>
        <v>1.0229999999999999</v>
      </c>
      <c r="Z344" s="72">
        <f t="shared" si="852"/>
        <v>1.047552</v>
      </c>
      <c r="AA344" s="72">
        <f t="shared" si="852"/>
        <v>1.047552</v>
      </c>
      <c r="AB344" s="72">
        <f t="shared" si="852"/>
        <v>1.047552</v>
      </c>
      <c r="AC344" s="72">
        <f t="shared" si="852"/>
        <v>1.047552</v>
      </c>
      <c r="AD344" s="72">
        <f t="shared" si="852"/>
        <v>1.071645696</v>
      </c>
      <c r="AE344" s="72">
        <f t="shared" si="852"/>
        <v>1.071645696</v>
      </c>
      <c r="AF344" s="72">
        <f t="shared" si="852"/>
        <v>1.071645696</v>
      </c>
      <c r="AG344" s="72">
        <f t="shared" si="852"/>
        <v>1.071645696</v>
      </c>
      <c r="AH344" s="72">
        <f t="shared" si="852"/>
        <v>1.096293547008</v>
      </c>
      <c r="AI344" s="72">
        <f t="shared" si="852"/>
        <v>1.096293547008</v>
      </c>
      <c r="AJ344" s="72">
        <f t="shared" si="852"/>
        <v>1.096293547008</v>
      </c>
      <c r="AK344" s="72">
        <f t="shared" si="852"/>
        <v>1.096293547008</v>
      </c>
      <c r="AL344" s="72">
        <f t="shared" si="852"/>
        <v>1.1215082985891838</v>
      </c>
      <c r="AM344" s="72">
        <f t="shared" si="852"/>
        <v>1.1215082985891838</v>
      </c>
      <c r="AN344" s="72">
        <f t="shared" si="852"/>
        <v>1.1215082985891838</v>
      </c>
      <c r="AO344" s="72">
        <f t="shared" si="852"/>
        <v>1.1215082985891838</v>
      </c>
      <c r="AP344" s="72">
        <f t="shared" si="852"/>
        <v>1.1473029894567348</v>
      </c>
      <c r="AQ344" s="72">
        <f t="shared" ref="AQ344:BV344" si="853">IF(AQ$7&lt;=$F344,1,AP344 * (1+INDEX(AQ$29:AQ$42,MATCH($E344,$C$29:$C$42,0))))</f>
        <v>1.1473029894567348</v>
      </c>
      <c r="AR344" s="72">
        <f t="shared" si="853"/>
        <v>1.1473029894567348</v>
      </c>
      <c r="AS344" s="72">
        <f t="shared" si="853"/>
        <v>1.1473029894567348</v>
      </c>
      <c r="AT344" s="72">
        <f t="shared" si="853"/>
        <v>1.1736909582142396</v>
      </c>
      <c r="AU344" s="72">
        <f t="shared" si="853"/>
        <v>1.1736909582142396</v>
      </c>
      <c r="AV344" s="72">
        <f t="shared" si="853"/>
        <v>1.1736909582142396</v>
      </c>
      <c r="AW344" s="72">
        <f t="shared" si="853"/>
        <v>1.1736909582142396</v>
      </c>
      <c r="AX344" s="72">
        <f t="shared" si="853"/>
        <v>1.200685850253167</v>
      </c>
      <c r="AY344" s="72">
        <f t="shared" si="853"/>
        <v>1.200685850253167</v>
      </c>
      <c r="AZ344" s="72">
        <f t="shared" si="853"/>
        <v>1.200685850253167</v>
      </c>
      <c r="BA344" s="72">
        <f t="shared" si="853"/>
        <v>1.200685850253167</v>
      </c>
      <c r="BB344" s="72">
        <f t="shared" si="853"/>
        <v>1.2283016248089897</v>
      </c>
      <c r="BC344" s="72">
        <f t="shared" si="853"/>
        <v>1.2283016248089897</v>
      </c>
      <c r="BD344" s="72">
        <f t="shared" si="853"/>
        <v>1.2283016248089897</v>
      </c>
      <c r="BE344" s="72">
        <f t="shared" si="853"/>
        <v>1.2283016248089897</v>
      </c>
      <c r="BF344" s="72">
        <f t="shared" si="853"/>
        <v>1.2565525621795963</v>
      </c>
      <c r="BG344" s="72">
        <f t="shared" si="853"/>
        <v>1.2565525621795963</v>
      </c>
      <c r="BH344" s="72">
        <f t="shared" si="853"/>
        <v>1.2565525621795963</v>
      </c>
      <c r="BI344" s="72">
        <f t="shared" si="853"/>
        <v>1.2565525621795963</v>
      </c>
      <c r="BJ344" s="72">
        <f t="shared" si="853"/>
        <v>1.2854532711097268</v>
      </c>
      <c r="BK344" s="72">
        <f t="shared" si="853"/>
        <v>1.2854532711097268</v>
      </c>
      <c r="BL344" s="72">
        <f t="shared" si="853"/>
        <v>1.2854532711097268</v>
      </c>
      <c r="BM344" s="72">
        <f t="shared" si="853"/>
        <v>1.2854532711097268</v>
      </c>
      <c r="BN344" s="72">
        <f t="shared" si="853"/>
        <v>1.3150186963452504</v>
      </c>
      <c r="BO344" s="72">
        <f t="shared" si="853"/>
        <v>1.3150186963452504</v>
      </c>
      <c r="BP344" s="72">
        <f t="shared" si="853"/>
        <v>1.3150186963452504</v>
      </c>
      <c r="BQ344" s="72">
        <f t="shared" si="853"/>
        <v>1.3150186963452504</v>
      </c>
      <c r="BR344" s="72">
        <f t="shared" si="853"/>
        <v>1.3452641263611911</v>
      </c>
      <c r="BS344" s="72">
        <f t="shared" si="853"/>
        <v>1.3452641263611911</v>
      </c>
      <c r="BT344" s="72">
        <f t="shared" si="853"/>
        <v>1.3452641263611911</v>
      </c>
      <c r="BU344" s="72">
        <f t="shared" si="853"/>
        <v>1.3452641263611911</v>
      </c>
      <c r="BV344" s="72">
        <f t="shared" si="853"/>
        <v>1.3762052012674983</v>
      </c>
      <c r="BW344" s="72">
        <f t="shared" ref="BW344:DB344" si="854">IF(BW$7&lt;=$F344,1,BV344 * (1+INDEX(BW$29:BW$42,MATCH($E344,$C$29:$C$42,0))))</f>
        <v>1.3762052012674983</v>
      </c>
      <c r="BX344" s="72">
        <f t="shared" si="854"/>
        <v>1.3762052012674983</v>
      </c>
      <c r="BY344" s="72">
        <f t="shared" si="854"/>
        <v>1.3762052012674983</v>
      </c>
      <c r="BZ344" s="72">
        <f t="shared" si="854"/>
        <v>1.4078579208966506</v>
      </c>
      <c r="CA344" s="72">
        <f t="shared" si="854"/>
        <v>1.4078579208966506</v>
      </c>
      <c r="CB344" s="72">
        <f t="shared" si="854"/>
        <v>1.4078579208966506</v>
      </c>
      <c r="CC344" s="72">
        <f t="shared" si="854"/>
        <v>1.4078579208966506</v>
      </c>
      <c r="CD344" s="72">
        <f t="shared" si="854"/>
        <v>1.4402386530772735</v>
      </c>
      <c r="CE344" s="72">
        <f t="shared" si="854"/>
        <v>1.4402386530772735</v>
      </c>
      <c r="CF344" s="72">
        <f t="shared" si="854"/>
        <v>1.4402386530772735</v>
      </c>
      <c r="CG344" s="72">
        <f t="shared" si="854"/>
        <v>1.4402386530772735</v>
      </c>
      <c r="CH344" s="72">
        <f t="shared" si="854"/>
        <v>1.4733641420980506</v>
      </c>
      <c r="CI344" s="72">
        <f t="shared" si="854"/>
        <v>1.4733641420980506</v>
      </c>
      <c r="CJ344" s="72">
        <f t="shared" si="854"/>
        <v>1.4733641420980506</v>
      </c>
      <c r="CK344" s="72">
        <f t="shared" si="854"/>
        <v>1.4733641420980506</v>
      </c>
      <c r="CL344" s="72">
        <f t="shared" si="854"/>
        <v>1.5072515173663057</v>
      </c>
      <c r="CM344" s="72">
        <f t="shared" si="854"/>
        <v>1.5072515173663057</v>
      </c>
      <c r="CN344" s="72">
        <f t="shared" si="854"/>
        <v>1.5072515173663057</v>
      </c>
      <c r="CO344" s="72">
        <f t="shared" si="854"/>
        <v>1.5072515173663057</v>
      </c>
      <c r="CP344" s="72">
        <f t="shared" si="854"/>
        <v>1.5419183022657306</v>
      </c>
      <c r="CQ344" s="72">
        <f t="shared" si="854"/>
        <v>1.5419183022657306</v>
      </c>
      <c r="CR344" s="72">
        <f t="shared" si="854"/>
        <v>1.5419183022657306</v>
      </c>
      <c r="CS344" s="72">
        <f t="shared" si="854"/>
        <v>1.5419183022657306</v>
      </c>
      <c r="CT344" s="72">
        <f t="shared" si="854"/>
        <v>1.5773824232178422</v>
      </c>
      <c r="CU344" s="72">
        <f t="shared" si="854"/>
        <v>1.5773824232178422</v>
      </c>
      <c r="CV344" s="72">
        <f t="shared" si="854"/>
        <v>1.5773824232178422</v>
      </c>
      <c r="CW344" s="72">
        <f t="shared" si="854"/>
        <v>1.5773824232178422</v>
      </c>
      <c r="CX344" s="72">
        <f t="shared" si="854"/>
        <v>1.6136622189518524</v>
      </c>
      <c r="CY344" s="72">
        <f t="shared" si="854"/>
        <v>1.6136622189518524</v>
      </c>
      <c r="CZ344" s="72">
        <f t="shared" si="854"/>
        <v>1.6136622189518524</v>
      </c>
      <c r="DA344" s="72">
        <f t="shared" si="854"/>
        <v>1.6136622189518524</v>
      </c>
      <c r="DB344" s="72">
        <f t="shared" si="854"/>
        <v>1.6507764499877449</v>
      </c>
      <c r="DC344" s="72">
        <f t="shared" ref="DC344:EH344" si="855">IF(DC$7&lt;=$F344,1,DB344 * (1+INDEX(DC$29:DC$42,MATCH($E344,$C$29:$C$42,0))))</f>
        <v>1.6507764499877449</v>
      </c>
      <c r="DD344" s="72">
        <f t="shared" si="855"/>
        <v>1.6507764499877449</v>
      </c>
      <c r="DE344" s="72">
        <f t="shared" si="855"/>
        <v>1.6507764499877449</v>
      </c>
      <c r="DF344" s="72">
        <f t="shared" si="855"/>
        <v>1.6887443083374629</v>
      </c>
      <c r="DG344" s="72">
        <f t="shared" si="855"/>
        <v>1.6887443083374629</v>
      </c>
      <c r="DH344" s="72">
        <f t="shared" si="855"/>
        <v>1.6887443083374629</v>
      </c>
      <c r="DI344" s="72">
        <f t="shared" si="855"/>
        <v>1.6887443083374629</v>
      </c>
      <c r="DJ344" s="72">
        <f t="shared" si="855"/>
        <v>1.7275854274292244</v>
      </c>
      <c r="DK344" s="72">
        <f t="shared" si="855"/>
        <v>1.7275854274292244</v>
      </c>
      <c r="DL344" s="72">
        <f t="shared" si="855"/>
        <v>1.7275854274292244</v>
      </c>
      <c r="DM344" s="72">
        <f t="shared" si="855"/>
        <v>1.7275854274292244</v>
      </c>
      <c r="DN344" s="72">
        <f t="shared" si="855"/>
        <v>1.7673198922600963</v>
      </c>
      <c r="DO344" s="72">
        <f t="shared" si="855"/>
        <v>1.7673198922600963</v>
      </c>
      <c r="DP344" s="72">
        <f t="shared" si="855"/>
        <v>1.7673198922600963</v>
      </c>
      <c r="DQ344" s="72">
        <f t="shared" si="855"/>
        <v>1.7673198922600963</v>
      </c>
      <c r="DR344" s="72">
        <f t="shared" si="855"/>
        <v>1.8079682497820784</v>
      </c>
      <c r="DS344" s="72">
        <f t="shared" si="855"/>
        <v>1.8079682497820784</v>
      </c>
      <c r="DT344" s="72">
        <f t="shared" si="855"/>
        <v>1.8079682497820784</v>
      </c>
      <c r="DU344" s="72">
        <f t="shared" si="855"/>
        <v>1.8079682497820784</v>
      </c>
      <c r="DV344" s="72">
        <f t="shared" si="855"/>
        <v>1.849551519527066</v>
      </c>
      <c r="DW344" s="72">
        <f t="shared" si="855"/>
        <v>1.849551519527066</v>
      </c>
      <c r="DX344" s="72">
        <f t="shared" si="855"/>
        <v>1.849551519527066</v>
      </c>
      <c r="DY344" s="72">
        <f t="shared" si="855"/>
        <v>1.849551519527066</v>
      </c>
      <c r="DZ344" s="72">
        <f t="shared" si="855"/>
        <v>1.8920912044761884</v>
      </c>
      <c r="EA344" s="72">
        <f t="shared" si="855"/>
        <v>1.8920912044761884</v>
      </c>
      <c r="EB344" s="72">
        <f t="shared" si="855"/>
        <v>1.8920912044761884</v>
      </c>
      <c r="EC344" s="72">
        <f t="shared" si="855"/>
        <v>1.8920912044761884</v>
      </c>
      <c r="ED344" s="72">
        <f t="shared" si="855"/>
        <v>1.9356093021791405</v>
      </c>
      <c r="EE344" s="72">
        <f t="shared" si="855"/>
        <v>1.9356093021791405</v>
      </c>
      <c r="EF344" s="72">
        <f t="shared" si="855"/>
        <v>1.9356093021791405</v>
      </c>
      <c r="EG344" s="72">
        <f t="shared" si="855"/>
        <v>1.9356093021791405</v>
      </c>
      <c r="EH344" s="72">
        <f t="shared" si="855"/>
        <v>1.9801283161292607</v>
      </c>
      <c r="EI344" s="72">
        <f t="shared" ref="EI344:FN344" si="856">IF(EI$7&lt;=$F344,1,EH344 * (1+INDEX(EI$29:EI$42,MATCH($E344,$C$29:$C$42,0))))</f>
        <v>1.9801283161292607</v>
      </c>
      <c r="EJ344" s="72">
        <f t="shared" si="856"/>
        <v>1.9801283161292607</v>
      </c>
      <c r="EK344" s="72">
        <f t="shared" si="856"/>
        <v>1.9801283161292607</v>
      </c>
      <c r="EL344" s="72">
        <f t="shared" si="856"/>
        <v>2.0256712674002335</v>
      </c>
      <c r="EM344" s="72">
        <f t="shared" si="856"/>
        <v>2.0256712674002335</v>
      </c>
      <c r="EN344" s="72">
        <f t="shared" si="856"/>
        <v>2.0256712674002335</v>
      </c>
      <c r="EO344" s="72">
        <f t="shared" si="856"/>
        <v>2.0256712674002335</v>
      </c>
      <c r="EP344" s="72">
        <f t="shared" si="856"/>
        <v>2.0722617065504387</v>
      </c>
      <c r="EQ344" s="72">
        <f t="shared" si="856"/>
        <v>2.0722617065504387</v>
      </c>
      <c r="ER344" s="72">
        <f t="shared" si="856"/>
        <v>2.0722617065504387</v>
      </c>
      <c r="ES344" s="72">
        <f t="shared" si="856"/>
        <v>2.0722617065504387</v>
      </c>
      <c r="ET344" s="72">
        <f t="shared" si="856"/>
        <v>2.1199237258010988</v>
      </c>
      <c r="EU344" s="72">
        <f t="shared" si="856"/>
        <v>2.1199237258010988</v>
      </c>
      <c r="EV344" s="72">
        <f t="shared" si="856"/>
        <v>2.1199237258010988</v>
      </c>
      <c r="EW344" s="72">
        <f t="shared" si="856"/>
        <v>2.1199237258010988</v>
      </c>
      <c r="EX344" s="72">
        <f t="shared" si="856"/>
        <v>2.1686819714945238</v>
      </c>
      <c r="EY344" s="72">
        <f t="shared" si="856"/>
        <v>2.1686819714945238</v>
      </c>
      <c r="EZ344" s="72">
        <f t="shared" si="856"/>
        <v>2.1686819714945238</v>
      </c>
      <c r="FA344" s="72">
        <f t="shared" si="856"/>
        <v>2.1686819714945238</v>
      </c>
      <c r="FB344" s="72">
        <f t="shared" si="856"/>
        <v>2.2185616568388977</v>
      </c>
      <c r="FC344" s="72">
        <f t="shared" si="856"/>
        <v>2.2185616568388977</v>
      </c>
      <c r="FD344" s="72">
        <f t="shared" si="856"/>
        <v>2.2185616568388977</v>
      </c>
      <c r="FE344" s="72">
        <f t="shared" si="856"/>
        <v>2.2185616568388977</v>
      </c>
      <c r="FF344" s="72">
        <f t="shared" si="856"/>
        <v>2.2695885749461921</v>
      </c>
      <c r="FG344" s="72">
        <f t="shared" si="856"/>
        <v>2.2695885749461921</v>
      </c>
      <c r="FH344" s="72">
        <f t="shared" si="856"/>
        <v>2.2695885749461921</v>
      </c>
      <c r="FI344" s="72">
        <f t="shared" si="856"/>
        <v>2.2695885749461921</v>
      </c>
      <c r="FJ344" s="72">
        <f t="shared" si="856"/>
        <v>2.3217891121699545</v>
      </c>
      <c r="FK344" s="72">
        <f t="shared" si="856"/>
        <v>2.3217891121699545</v>
      </c>
      <c r="FL344" s="72">
        <f t="shared" si="856"/>
        <v>2.3217891121699545</v>
      </c>
      <c r="FM344" s="72">
        <f t="shared" si="856"/>
        <v>2.3217891121699545</v>
      </c>
      <c r="FN344" s="72">
        <f t="shared" si="856"/>
        <v>2.3751902617498635</v>
      </c>
      <c r="FO344" s="72">
        <f>IF(FO$7&lt;=$F344,1,FN344 * (1+INDEX(FO$29:FO$42,MATCH($E344,$C$29:$C$42,0))))</f>
        <v>2.3751902617498635</v>
      </c>
      <c r="FP344" s="72">
        <f>IF(FP$7&lt;=$F344,1,FO344 * (1+INDEX(FP$29:FP$42,MATCH($E344,$C$29:$C$42,0))))</f>
        <v>2.3751902617498635</v>
      </c>
      <c r="FQ344" s="72">
        <f>IF(FQ$7&lt;=$F344,1,FP344 * (1+INDEX(FQ$29:FQ$42,MATCH($E344,$C$29:$C$42,0))))</f>
        <v>2.3751902617498635</v>
      </c>
      <c r="FR344" s="72">
        <f>IF(FR$7&lt;=$F344,1,FQ344 * (1+INDEX(FR$29:FR$42,MATCH($E344,$C$29:$C$42,0))))</f>
        <v>2.4298196377701102</v>
      </c>
    </row>
    <row r="345" spans="2:174">
      <c r="D345" s="8"/>
    </row>
    <row r="346" spans="2:174">
      <c r="B346" s="30" t="s">
        <v>0</v>
      </c>
      <c r="D346" s="8"/>
    </row>
    <row r="347" spans="2:174">
      <c r="B347" s="30"/>
      <c r="C347" t="s">
        <v>91</v>
      </c>
      <c r="D347" s="144" t="s">
        <v>86</v>
      </c>
      <c r="E347" s="134">
        <f>INDEX(Assumptions!$G$219:$G$219,MATCH($A$1,Model_Number,0))</f>
        <v>46569</v>
      </c>
      <c r="F347" s="134">
        <f>INDEX(Assumptions!$G$221:$G$221,MATCH($A$1,Model_Number,0))</f>
        <v>50040</v>
      </c>
      <c r="I347" s="128">
        <f t="shared" ref="I347:I349" si="857">SUM(J347:FR347)</f>
        <v>38</v>
      </c>
      <c r="J347" s="27">
        <f>MAX(0,(MIN($F347,J$5)-MAX($E347,J$4)+1)/J$8)+((($E347-$F347+1)/J$8)*($E347&gt;J$4)*($F347&lt;J$5))</f>
        <v>0</v>
      </c>
      <c r="K347" s="27">
        <f t="shared" ref="K347:BV348" si="858">MAX(0,(MIN($F347,K$5)-MAX($E347,K$4)+1)/K$8)+((($E347-$F347+1)/K$8)*($E347&gt;K$4)*($F347&lt;K$5))</f>
        <v>0</v>
      </c>
      <c r="L347" s="27">
        <f t="shared" si="858"/>
        <v>0</v>
      </c>
      <c r="M347" s="27">
        <f t="shared" si="858"/>
        <v>0</v>
      </c>
      <c r="N347" s="27">
        <f t="shared" si="858"/>
        <v>0</v>
      </c>
      <c r="O347" s="27">
        <f t="shared" si="858"/>
        <v>0</v>
      </c>
      <c r="P347" s="27">
        <f t="shared" si="858"/>
        <v>0</v>
      </c>
      <c r="Q347" s="27">
        <f t="shared" si="858"/>
        <v>0</v>
      </c>
      <c r="R347" s="27">
        <f t="shared" si="858"/>
        <v>0</v>
      </c>
      <c r="S347" s="27">
        <f t="shared" si="858"/>
        <v>0</v>
      </c>
      <c r="T347" s="27">
        <f t="shared" si="858"/>
        <v>0</v>
      </c>
      <c r="U347" s="27">
        <f t="shared" si="858"/>
        <v>0</v>
      </c>
      <c r="V347" s="27">
        <f t="shared" si="858"/>
        <v>0</v>
      </c>
      <c r="W347" s="27">
        <f t="shared" si="858"/>
        <v>0</v>
      </c>
      <c r="X347" s="27">
        <f t="shared" si="858"/>
        <v>0</v>
      </c>
      <c r="Y347" s="27">
        <f t="shared" si="858"/>
        <v>0</v>
      </c>
      <c r="Z347" s="27">
        <f t="shared" si="858"/>
        <v>0</v>
      </c>
      <c r="AA347" s="27">
        <f t="shared" si="858"/>
        <v>0</v>
      </c>
      <c r="AB347" s="27">
        <f t="shared" si="858"/>
        <v>1</v>
      </c>
      <c r="AC347" s="27">
        <f t="shared" si="858"/>
        <v>1</v>
      </c>
      <c r="AD347" s="27">
        <f t="shared" si="858"/>
        <v>1</v>
      </c>
      <c r="AE347" s="27">
        <f t="shared" si="858"/>
        <v>1</v>
      </c>
      <c r="AF347" s="27">
        <f t="shared" si="858"/>
        <v>1</v>
      </c>
      <c r="AG347" s="27">
        <f t="shared" si="858"/>
        <v>1</v>
      </c>
      <c r="AH347" s="27">
        <f t="shared" si="858"/>
        <v>1</v>
      </c>
      <c r="AI347" s="27">
        <f t="shared" si="858"/>
        <v>1</v>
      </c>
      <c r="AJ347" s="27">
        <f t="shared" si="858"/>
        <v>1</v>
      </c>
      <c r="AK347" s="27">
        <f t="shared" si="858"/>
        <v>1</v>
      </c>
      <c r="AL347" s="27">
        <f t="shared" si="858"/>
        <v>1</v>
      </c>
      <c r="AM347" s="27">
        <f t="shared" si="858"/>
        <v>1</v>
      </c>
      <c r="AN347" s="27">
        <f t="shared" si="858"/>
        <v>1</v>
      </c>
      <c r="AO347" s="27">
        <f t="shared" si="858"/>
        <v>1</v>
      </c>
      <c r="AP347" s="27">
        <f t="shared" si="858"/>
        <v>1</v>
      </c>
      <c r="AQ347" s="27">
        <f t="shared" si="858"/>
        <v>1</v>
      </c>
      <c r="AR347" s="27">
        <f t="shared" si="858"/>
        <v>1</v>
      </c>
      <c r="AS347" s="27">
        <f t="shared" si="858"/>
        <v>1</v>
      </c>
      <c r="AT347" s="27">
        <f t="shared" si="858"/>
        <v>1</v>
      </c>
      <c r="AU347" s="27">
        <f t="shared" si="858"/>
        <v>1</v>
      </c>
      <c r="AV347" s="27">
        <f t="shared" si="858"/>
        <v>1</v>
      </c>
      <c r="AW347" s="27">
        <f t="shared" si="858"/>
        <v>1</v>
      </c>
      <c r="AX347" s="27">
        <f t="shared" si="858"/>
        <v>1</v>
      </c>
      <c r="AY347" s="27">
        <f t="shared" si="858"/>
        <v>1</v>
      </c>
      <c r="AZ347" s="27">
        <f t="shared" si="858"/>
        <v>1</v>
      </c>
      <c r="BA347" s="27">
        <f t="shared" si="858"/>
        <v>1</v>
      </c>
      <c r="BB347" s="27">
        <f t="shared" si="858"/>
        <v>1</v>
      </c>
      <c r="BC347" s="27">
        <f t="shared" si="858"/>
        <v>1</v>
      </c>
      <c r="BD347" s="27">
        <f t="shared" si="858"/>
        <v>1</v>
      </c>
      <c r="BE347" s="27">
        <f t="shared" si="858"/>
        <v>1</v>
      </c>
      <c r="BF347" s="27">
        <f t="shared" si="858"/>
        <v>1</v>
      </c>
      <c r="BG347" s="27">
        <f t="shared" si="858"/>
        <v>1</v>
      </c>
      <c r="BH347" s="27">
        <f t="shared" si="858"/>
        <v>1</v>
      </c>
      <c r="BI347" s="27">
        <f t="shared" si="858"/>
        <v>1</v>
      </c>
      <c r="BJ347" s="27">
        <f t="shared" si="858"/>
        <v>1</v>
      </c>
      <c r="BK347" s="27">
        <f t="shared" si="858"/>
        <v>1</v>
      </c>
      <c r="BL347" s="27">
        <f t="shared" si="858"/>
        <v>1</v>
      </c>
      <c r="BM347" s="27">
        <f t="shared" si="858"/>
        <v>1</v>
      </c>
      <c r="BN347" s="27">
        <f t="shared" si="858"/>
        <v>0</v>
      </c>
      <c r="BO347" s="27">
        <f t="shared" si="858"/>
        <v>0</v>
      </c>
      <c r="BP347" s="27">
        <f t="shared" si="858"/>
        <v>0</v>
      </c>
      <c r="BQ347" s="27">
        <f t="shared" si="858"/>
        <v>0</v>
      </c>
      <c r="BR347" s="27">
        <f t="shared" si="858"/>
        <v>0</v>
      </c>
      <c r="BS347" s="27">
        <f t="shared" si="858"/>
        <v>0</v>
      </c>
      <c r="BT347" s="27">
        <f t="shared" si="858"/>
        <v>0</v>
      </c>
      <c r="BU347" s="27">
        <f t="shared" si="858"/>
        <v>0</v>
      </c>
      <c r="BV347" s="27">
        <f t="shared" si="858"/>
        <v>0</v>
      </c>
      <c r="BW347" s="27">
        <f t="shared" ref="BW347:EH348" si="859">MAX(0,(MIN($F347,BW$5)-MAX($E347,BW$4)+1)/BW$8)+((($E347-$F347+1)/BW$8)*($E347&gt;BW$4)*($F347&lt;BW$5))</f>
        <v>0</v>
      </c>
      <c r="BX347" s="27">
        <f t="shared" si="859"/>
        <v>0</v>
      </c>
      <c r="BY347" s="27">
        <f t="shared" si="859"/>
        <v>0</v>
      </c>
      <c r="BZ347" s="27">
        <f t="shared" si="859"/>
        <v>0</v>
      </c>
      <c r="CA347" s="27">
        <f t="shared" si="859"/>
        <v>0</v>
      </c>
      <c r="CB347" s="27">
        <f t="shared" si="859"/>
        <v>0</v>
      </c>
      <c r="CC347" s="27">
        <f t="shared" si="859"/>
        <v>0</v>
      </c>
      <c r="CD347" s="27">
        <f t="shared" si="859"/>
        <v>0</v>
      </c>
      <c r="CE347" s="27">
        <f t="shared" si="859"/>
        <v>0</v>
      </c>
      <c r="CF347" s="27">
        <f t="shared" si="859"/>
        <v>0</v>
      </c>
      <c r="CG347" s="27">
        <f t="shared" si="859"/>
        <v>0</v>
      </c>
      <c r="CH347" s="27">
        <f t="shared" si="859"/>
        <v>0</v>
      </c>
      <c r="CI347" s="27">
        <f t="shared" si="859"/>
        <v>0</v>
      </c>
      <c r="CJ347" s="27">
        <f t="shared" si="859"/>
        <v>0</v>
      </c>
      <c r="CK347" s="27">
        <f t="shared" si="859"/>
        <v>0</v>
      </c>
      <c r="CL347" s="27">
        <f t="shared" si="859"/>
        <v>0</v>
      </c>
      <c r="CM347" s="27">
        <f t="shared" si="859"/>
        <v>0</v>
      </c>
      <c r="CN347" s="27">
        <f t="shared" si="859"/>
        <v>0</v>
      </c>
      <c r="CO347" s="27">
        <f t="shared" si="859"/>
        <v>0</v>
      </c>
      <c r="CP347" s="27">
        <f t="shared" si="859"/>
        <v>0</v>
      </c>
      <c r="CQ347" s="27">
        <f t="shared" si="859"/>
        <v>0</v>
      </c>
      <c r="CR347" s="27">
        <f t="shared" si="859"/>
        <v>0</v>
      </c>
      <c r="CS347" s="27">
        <f t="shared" si="859"/>
        <v>0</v>
      </c>
      <c r="CT347" s="27">
        <f t="shared" si="859"/>
        <v>0</v>
      </c>
      <c r="CU347" s="27">
        <f t="shared" si="859"/>
        <v>0</v>
      </c>
      <c r="CV347" s="27">
        <f t="shared" si="859"/>
        <v>0</v>
      </c>
      <c r="CW347" s="27">
        <f t="shared" si="859"/>
        <v>0</v>
      </c>
      <c r="CX347" s="27">
        <f t="shared" si="859"/>
        <v>0</v>
      </c>
      <c r="CY347" s="27">
        <f t="shared" si="859"/>
        <v>0</v>
      </c>
      <c r="CZ347" s="27">
        <f t="shared" si="859"/>
        <v>0</v>
      </c>
      <c r="DA347" s="27">
        <f t="shared" si="859"/>
        <v>0</v>
      </c>
      <c r="DB347" s="27">
        <f t="shared" si="859"/>
        <v>0</v>
      </c>
      <c r="DC347" s="27">
        <f t="shared" si="859"/>
        <v>0</v>
      </c>
      <c r="DD347" s="27">
        <f t="shared" si="859"/>
        <v>0</v>
      </c>
      <c r="DE347" s="27">
        <f t="shared" si="859"/>
        <v>0</v>
      </c>
      <c r="DF347" s="27">
        <f t="shared" si="859"/>
        <v>0</v>
      </c>
      <c r="DG347" s="27">
        <f t="shared" si="859"/>
        <v>0</v>
      </c>
      <c r="DH347" s="27">
        <f t="shared" si="859"/>
        <v>0</v>
      </c>
      <c r="DI347" s="27">
        <f t="shared" si="859"/>
        <v>0</v>
      </c>
      <c r="DJ347" s="27">
        <f t="shared" si="859"/>
        <v>0</v>
      </c>
      <c r="DK347" s="27">
        <f t="shared" si="859"/>
        <v>0</v>
      </c>
      <c r="DL347" s="27">
        <f t="shared" si="859"/>
        <v>0</v>
      </c>
      <c r="DM347" s="27">
        <f t="shared" si="859"/>
        <v>0</v>
      </c>
      <c r="DN347" s="27">
        <f t="shared" si="859"/>
        <v>0</v>
      </c>
      <c r="DO347" s="27">
        <f t="shared" si="859"/>
        <v>0</v>
      </c>
      <c r="DP347" s="27">
        <f t="shared" si="859"/>
        <v>0</v>
      </c>
      <c r="DQ347" s="27">
        <f t="shared" si="859"/>
        <v>0</v>
      </c>
      <c r="DR347" s="27">
        <f t="shared" si="859"/>
        <v>0</v>
      </c>
      <c r="DS347" s="27">
        <f t="shared" si="859"/>
        <v>0</v>
      </c>
      <c r="DT347" s="27">
        <f t="shared" si="859"/>
        <v>0</v>
      </c>
      <c r="DU347" s="27">
        <f t="shared" si="859"/>
        <v>0</v>
      </c>
      <c r="DV347" s="27">
        <f t="shared" si="859"/>
        <v>0</v>
      </c>
      <c r="DW347" s="27">
        <f t="shared" si="859"/>
        <v>0</v>
      </c>
      <c r="DX347" s="27">
        <f t="shared" si="859"/>
        <v>0</v>
      </c>
      <c r="DY347" s="27">
        <f t="shared" si="859"/>
        <v>0</v>
      </c>
      <c r="DZ347" s="27">
        <f t="shared" si="859"/>
        <v>0</v>
      </c>
      <c r="EA347" s="27">
        <f t="shared" si="859"/>
        <v>0</v>
      </c>
      <c r="EB347" s="27">
        <f t="shared" si="859"/>
        <v>0</v>
      </c>
      <c r="EC347" s="27">
        <f t="shared" si="859"/>
        <v>0</v>
      </c>
      <c r="ED347" s="27">
        <f t="shared" si="859"/>
        <v>0</v>
      </c>
      <c r="EE347" s="27">
        <f t="shared" si="859"/>
        <v>0</v>
      </c>
      <c r="EF347" s="27">
        <f t="shared" si="859"/>
        <v>0</v>
      </c>
      <c r="EG347" s="27">
        <f t="shared" si="859"/>
        <v>0</v>
      </c>
      <c r="EH347" s="27">
        <f t="shared" si="859"/>
        <v>0</v>
      </c>
      <c r="EI347" s="27">
        <f t="shared" ref="EI347:FR348" si="860">MAX(0,(MIN($F347,EI$5)-MAX($E347,EI$4)+1)/EI$8)+((($E347-$F347+1)/EI$8)*($E347&gt;EI$4)*($F347&lt;EI$5))</f>
        <v>0</v>
      </c>
      <c r="EJ347" s="27">
        <f t="shared" si="860"/>
        <v>0</v>
      </c>
      <c r="EK347" s="27">
        <f t="shared" si="860"/>
        <v>0</v>
      </c>
      <c r="EL347" s="27">
        <f t="shared" si="860"/>
        <v>0</v>
      </c>
      <c r="EM347" s="27">
        <f t="shared" si="860"/>
        <v>0</v>
      </c>
      <c r="EN347" s="27">
        <f t="shared" si="860"/>
        <v>0</v>
      </c>
      <c r="EO347" s="27">
        <f t="shared" si="860"/>
        <v>0</v>
      </c>
      <c r="EP347" s="27">
        <f t="shared" si="860"/>
        <v>0</v>
      </c>
      <c r="EQ347" s="27">
        <f t="shared" si="860"/>
        <v>0</v>
      </c>
      <c r="ER347" s="27">
        <f t="shared" si="860"/>
        <v>0</v>
      </c>
      <c r="ES347" s="27">
        <f t="shared" si="860"/>
        <v>0</v>
      </c>
      <c r="ET347" s="27">
        <f t="shared" si="860"/>
        <v>0</v>
      </c>
      <c r="EU347" s="27">
        <f t="shared" si="860"/>
        <v>0</v>
      </c>
      <c r="EV347" s="27">
        <f t="shared" si="860"/>
        <v>0</v>
      </c>
      <c r="EW347" s="27">
        <f t="shared" si="860"/>
        <v>0</v>
      </c>
      <c r="EX347" s="27">
        <f t="shared" si="860"/>
        <v>0</v>
      </c>
      <c r="EY347" s="27">
        <f t="shared" si="860"/>
        <v>0</v>
      </c>
      <c r="EZ347" s="27">
        <f t="shared" si="860"/>
        <v>0</v>
      </c>
      <c r="FA347" s="27">
        <f t="shared" si="860"/>
        <v>0</v>
      </c>
      <c r="FB347" s="27">
        <f t="shared" si="860"/>
        <v>0</v>
      </c>
      <c r="FC347" s="27">
        <f t="shared" si="860"/>
        <v>0</v>
      </c>
      <c r="FD347" s="27">
        <f t="shared" si="860"/>
        <v>0</v>
      </c>
      <c r="FE347" s="27">
        <f t="shared" si="860"/>
        <v>0</v>
      </c>
      <c r="FF347" s="27">
        <f t="shared" si="860"/>
        <v>0</v>
      </c>
      <c r="FG347" s="27">
        <f t="shared" si="860"/>
        <v>0</v>
      </c>
      <c r="FH347" s="27">
        <f t="shared" si="860"/>
        <v>0</v>
      </c>
      <c r="FI347" s="27">
        <f t="shared" si="860"/>
        <v>0</v>
      </c>
      <c r="FJ347" s="27">
        <f t="shared" si="860"/>
        <v>0</v>
      </c>
      <c r="FK347" s="27">
        <f t="shared" si="860"/>
        <v>0</v>
      </c>
      <c r="FL347" s="27">
        <f t="shared" si="860"/>
        <v>0</v>
      </c>
      <c r="FM347" s="27">
        <f t="shared" si="860"/>
        <v>0</v>
      </c>
      <c r="FN347" s="27">
        <f t="shared" si="860"/>
        <v>0</v>
      </c>
      <c r="FO347" s="27">
        <f t="shared" si="860"/>
        <v>0</v>
      </c>
      <c r="FP347" s="27">
        <f t="shared" si="860"/>
        <v>0</v>
      </c>
      <c r="FQ347" s="27">
        <f t="shared" si="860"/>
        <v>0</v>
      </c>
      <c r="FR347" s="27">
        <f t="shared" si="860"/>
        <v>0</v>
      </c>
    </row>
    <row r="348" spans="2:174">
      <c r="B348" s="30"/>
      <c r="C348" t="s">
        <v>987</v>
      </c>
      <c r="D348" s="144" t="s">
        <v>86</v>
      </c>
      <c r="E348" s="134">
        <f>Assumptions!G224</f>
        <v>50041</v>
      </c>
      <c r="F348" s="134">
        <f>Assumptions!G226</f>
        <v>51867</v>
      </c>
      <c r="I348" s="128">
        <f t="shared" si="857"/>
        <v>20.011111111111113</v>
      </c>
      <c r="J348" s="27">
        <f>MAX(0,(MIN($F348,J$5)-MAX($E348,J$4)+1)/J$8)+((($E348-$F348+1)/J$8)*($E348&gt;J$4)*($F348&lt;J$5))</f>
        <v>0</v>
      </c>
      <c r="K348" s="27">
        <f t="shared" si="858"/>
        <v>0</v>
      </c>
      <c r="L348" s="27">
        <f t="shared" si="858"/>
        <v>0</v>
      </c>
      <c r="M348" s="27">
        <f t="shared" si="858"/>
        <v>0</v>
      </c>
      <c r="N348" s="27">
        <f t="shared" si="858"/>
        <v>0</v>
      </c>
      <c r="O348" s="27">
        <f t="shared" si="858"/>
        <v>0</v>
      </c>
      <c r="P348" s="27">
        <f t="shared" si="858"/>
        <v>0</v>
      </c>
      <c r="Q348" s="27">
        <f t="shared" si="858"/>
        <v>0</v>
      </c>
      <c r="R348" s="27">
        <f t="shared" si="858"/>
        <v>0</v>
      </c>
      <c r="S348" s="27">
        <f t="shared" si="858"/>
        <v>0</v>
      </c>
      <c r="T348" s="27">
        <f t="shared" si="858"/>
        <v>0</v>
      </c>
      <c r="U348" s="27">
        <f t="shared" si="858"/>
        <v>0</v>
      </c>
      <c r="V348" s="27">
        <f t="shared" si="858"/>
        <v>0</v>
      </c>
      <c r="W348" s="27">
        <f t="shared" si="858"/>
        <v>0</v>
      </c>
      <c r="X348" s="27">
        <f t="shared" si="858"/>
        <v>0</v>
      </c>
      <c r="Y348" s="27">
        <f t="shared" si="858"/>
        <v>0</v>
      </c>
      <c r="Z348" s="27">
        <f t="shared" si="858"/>
        <v>0</v>
      </c>
      <c r="AA348" s="27">
        <f t="shared" si="858"/>
        <v>0</v>
      </c>
      <c r="AB348" s="27">
        <f t="shared" si="858"/>
        <v>0</v>
      </c>
      <c r="AC348" s="27">
        <f t="shared" si="858"/>
        <v>0</v>
      </c>
      <c r="AD348" s="27">
        <f t="shared" si="858"/>
        <v>0</v>
      </c>
      <c r="AE348" s="27">
        <f t="shared" si="858"/>
        <v>0</v>
      </c>
      <c r="AF348" s="27">
        <f t="shared" si="858"/>
        <v>0</v>
      </c>
      <c r="AG348" s="27">
        <f t="shared" si="858"/>
        <v>0</v>
      </c>
      <c r="AH348" s="27">
        <f t="shared" si="858"/>
        <v>0</v>
      </c>
      <c r="AI348" s="27">
        <f t="shared" si="858"/>
        <v>0</v>
      </c>
      <c r="AJ348" s="27">
        <f t="shared" si="858"/>
        <v>0</v>
      </c>
      <c r="AK348" s="27">
        <f t="shared" si="858"/>
        <v>0</v>
      </c>
      <c r="AL348" s="27">
        <f t="shared" si="858"/>
        <v>0</v>
      </c>
      <c r="AM348" s="27">
        <f t="shared" si="858"/>
        <v>0</v>
      </c>
      <c r="AN348" s="27">
        <f t="shared" si="858"/>
        <v>0</v>
      </c>
      <c r="AO348" s="27">
        <f t="shared" si="858"/>
        <v>0</v>
      </c>
      <c r="AP348" s="27">
        <f t="shared" si="858"/>
        <v>0</v>
      </c>
      <c r="AQ348" s="27">
        <f t="shared" si="858"/>
        <v>0</v>
      </c>
      <c r="AR348" s="27">
        <f t="shared" si="858"/>
        <v>0</v>
      </c>
      <c r="AS348" s="27">
        <f t="shared" si="858"/>
        <v>0</v>
      </c>
      <c r="AT348" s="27">
        <f t="shared" si="858"/>
        <v>0</v>
      </c>
      <c r="AU348" s="27">
        <f t="shared" si="858"/>
        <v>0</v>
      </c>
      <c r="AV348" s="27">
        <f t="shared" si="858"/>
        <v>0</v>
      </c>
      <c r="AW348" s="27">
        <f t="shared" si="858"/>
        <v>0</v>
      </c>
      <c r="AX348" s="27">
        <f t="shared" si="858"/>
        <v>0</v>
      </c>
      <c r="AY348" s="27">
        <f t="shared" si="858"/>
        <v>0</v>
      </c>
      <c r="AZ348" s="27">
        <f t="shared" si="858"/>
        <v>0</v>
      </c>
      <c r="BA348" s="27">
        <f t="shared" si="858"/>
        <v>0</v>
      </c>
      <c r="BB348" s="27">
        <f t="shared" si="858"/>
        <v>0</v>
      </c>
      <c r="BC348" s="27">
        <f t="shared" si="858"/>
        <v>0</v>
      </c>
      <c r="BD348" s="27">
        <f t="shared" si="858"/>
        <v>0</v>
      </c>
      <c r="BE348" s="27">
        <f t="shared" si="858"/>
        <v>0</v>
      </c>
      <c r="BF348" s="27">
        <f t="shared" si="858"/>
        <v>0</v>
      </c>
      <c r="BG348" s="27">
        <f t="shared" si="858"/>
        <v>0</v>
      </c>
      <c r="BH348" s="27">
        <f t="shared" si="858"/>
        <v>0</v>
      </c>
      <c r="BI348" s="27">
        <f t="shared" si="858"/>
        <v>0</v>
      </c>
      <c r="BJ348" s="27">
        <f t="shared" si="858"/>
        <v>0</v>
      </c>
      <c r="BK348" s="27">
        <f t="shared" si="858"/>
        <v>0</v>
      </c>
      <c r="BL348" s="27">
        <f t="shared" si="858"/>
        <v>0</v>
      </c>
      <c r="BM348" s="27">
        <f t="shared" si="858"/>
        <v>0</v>
      </c>
      <c r="BN348" s="27">
        <f t="shared" si="858"/>
        <v>1</v>
      </c>
      <c r="BO348" s="27">
        <f t="shared" si="858"/>
        <v>1</v>
      </c>
      <c r="BP348" s="27">
        <f t="shared" si="858"/>
        <v>1</v>
      </c>
      <c r="BQ348" s="27">
        <f t="shared" si="858"/>
        <v>1</v>
      </c>
      <c r="BR348" s="27">
        <f t="shared" si="858"/>
        <v>1</v>
      </c>
      <c r="BS348" s="27">
        <f t="shared" si="858"/>
        <v>1</v>
      </c>
      <c r="BT348" s="27">
        <f t="shared" si="858"/>
        <v>1</v>
      </c>
      <c r="BU348" s="27">
        <f t="shared" si="858"/>
        <v>1</v>
      </c>
      <c r="BV348" s="27">
        <f t="shared" si="858"/>
        <v>1</v>
      </c>
      <c r="BW348" s="27">
        <f t="shared" si="859"/>
        <v>1</v>
      </c>
      <c r="BX348" s="27">
        <f t="shared" si="859"/>
        <v>1</v>
      </c>
      <c r="BY348" s="27">
        <f t="shared" si="859"/>
        <v>1</v>
      </c>
      <c r="BZ348" s="27">
        <f t="shared" si="859"/>
        <v>1</v>
      </c>
      <c r="CA348" s="27">
        <f t="shared" si="859"/>
        <v>1</v>
      </c>
      <c r="CB348" s="27">
        <f t="shared" si="859"/>
        <v>1</v>
      </c>
      <c r="CC348" s="27">
        <f t="shared" si="859"/>
        <v>1</v>
      </c>
      <c r="CD348" s="27">
        <f t="shared" si="859"/>
        <v>1</v>
      </c>
      <c r="CE348" s="27">
        <f t="shared" si="859"/>
        <v>1</v>
      </c>
      <c r="CF348" s="27">
        <f t="shared" si="859"/>
        <v>1</v>
      </c>
      <c r="CG348" s="27">
        <f t="shared" si="859"/>
        <v>1</v>
      </c>
      <c r="CH348" s="27">
        <f t="shared" si="859"/>
        <v>1.1111111111111112E-2</v>
      </c>
      <c r="CI348" s="27">
        <f t="shared" si="859"/>
        <v>0</v>
      </c>
      <c r="CJ348" s="27">
        <f t="shared" si="859"/>
        <v>0</v>
      </c>
      <c r="CK348" s="27">
        <f t="shared" si="859"/>
        <v>0</v>
      </c>
      <c r="CL348" s="27">
        <f t="shared" si="859"/>
        <v>0</v>
      </c>
      <c r="CM348" s="27">
        <f t="shared" si="859"/>
        <v>0</v>
      </c>
      <c r="CN348" s="27">
        <f t="shared" si="859"/>
        <v>0</v>
      </c>
      <c r="CO348" s="27">
        <f t="shared" si="859"/>
        <v>0</v>
      </c>
      <c r="CP348" s="27">
        <f t="shared" si="859"/>
        <v>0</v>
      </c>
      <c r="CQ348" s="27">
        <f t="shared" si="859"/>
        <v>0</v>
      </c>
      <c r="CR348" s="27">
        <f t="shared" si="859"/>
        <v>0</v>
      </c>
      <c r="CS348" s="27">
        <f t="shared" si="859"/>
        <v>0</v>
      </c>
      <c r="CT348" s="27">
        <f t="shared" si="859"/>
        <v>0</v>
      </c>
      <c r="CU348" s="27">
        <f t="shared" si="859"/>
        <v>0</v>
      </c>
      <c r="CV348" s="27">
        <f t="shared" si="859"/>
        <v>0</v>
      </c>
      <c r="CW348" s="27">
        <f t="shared" si="859"/>
        <v>0</v>
      </c>
      <c r="CX348" s="27">
        <f t="shared" si="859"/>
        <v>0</v>
      </c>
      <c r="CY348" s="27">
        <f t="shared" si="859"/>
        <v>0</v>
      </c>
      <c r="CZ348" s="27">
        <f t="shared" si="859"/>
        <v>0</v>
      </c>
      <c r="DA348" s="27">
        <f t="shared" si="859"/>
        <v>0</v>
      </c>
      <c r="DB348" s="27">
        <f t="shared" si="859"/>
        <v>0</v>
      </c>
      <c r="DC348" s="27">
        <f t="shared" si="859"/>
        <v>0</v>
      </c>
      <c r="DD348" s="27">
        <f t="shared" si="859"/>
        <v>0</v>
      </c>
      <c r="DE348" s="27">
        <f t="shared" si="859"/>
        <v>0</v>
      </c>
      <c r="DF348" s="27">
        <f t="shared" si="859"/>
        <v>0</v>
      </c>
      <c r="DG348" s="27">
        <f t="shared" si="859"/>
        <v>0</v>
      </c>
      <c r="DH348" s="27">
        <f t="shared" si="859"/>
        <v>0</v>
      </c>
      <c r="DI348" s="27">
        <f t="shared" si="859"/>
        <v>0</v>
      </c>
      <c r="DJ348" s="27">
        <f t="shared" si="859"/>
        <v>0</v>
      </c>
      <c r="DK348" s="27">
        <f t="shared" si="859"/>
        <v>0</v>
      </c>
      <c r="DL348" s="27">
        <f t="shared" si="859"/>
        <v>0</v>
      </c>
      <c r="DM348" s="27">
        <f t="shared" si="859"/>
        <v>0</v>
      </c>
      <c r="DN348" s="27">
        <f t="shared" si="859"/>
        <v>0</v>
      </c>
      <c r="DO348" s="27">
        <f t="shared" si="859"/>
        <v>0</v>
      </c>
      <c r="DP348" s="27">
        <f t="shared" si="859"/>
        <v>0</v>
      </c>
      <c r="DQ348" s="27">
        <f t="shared" si="859"/>
        <v>0</v>
      </c>
      <c r="DR348" s="27">
        <f t="shared" si="859"/>
        <v>0</v>
      </c>
      <c r="DS348" s="27">
        <f t="shared" si="859"/>
        <v>0</v>
      </c>
      <c r="DT348" s="27">
        <f t="shared" si="859"/>
        <v>0</v>
      </c>
      <c r="DU348" s="27">
        <f t="shared" si="859"/>
        <v>0</v>
      </c>
      <c r="DV348" s="27">
        <f t="shared" si="859"/>
        <v>0</v>
      </c>
      <c r="DW348" s="27">
        <f t="shared" si="859"/>
        <v>0</v>
      </c>
      <c r="DX348" s="27">
        <f t="shared" si="859"/>
        <v>0</v>
      </c>
      <c r="DY348" s="27">
        <f t="shared" si="859"/>
        <v>0</v>
      </c>
      <c r="DZ348" s="27">
        <f t="shared" si="859"/>
        <v>0</v>
      </c>
      <c r="EA348" s="27">
        <f t="shared" si="859"/>
        <v>0</v>
      </c>
      <c r="EB348" s="27">
        <f t="shared" si="859"/>
        <v>0</v>
      </c>
      <c r="EC348" s="27">
        <f t="shared" si="859"/>
        <v>0</v>
      </c>
      <c r="ED348" s="27">
        <f t="shared" si="859"/>
        <v>0</v>
      </c>
      <c r="EE348" s="27">
        <f t="shared" si="859"/>
        <v>0</v>
      </c>
      <c r="EF348" s="27">
        <f t="shared" si="859"/>
        <v>0</v>
      </c>
      <c r="EG348" s="27">
        <f t="shared" si="859"/>
        <v>0</v>
      </c>
      <c r="EH348" s="27">
        <f t="shared" si="859"/>
        <v>0</v>
      </c>
      <c r="EI348" s="27">
        <f t="shared" si="860"/>
        <v>0</v>
      </c>
      <c r="EJ348" s="27">
        <f t="shared" si="860"/>
        <v>0</v>
      </c>
      <c r="EK348" s="27">
        <f t="shared" si="860"/>
        <v>0</v>
      </c>
      <c r="EL348" s="27">
        <f t="shared" si="860"/>
        <v>0</v>
      </c>
      <c r="EM348" s="27">
        <f t="shared" si="860"/>
        <v>0</v>
      </c>
      <c r="EN348" s="27">
        <f t="shared" si="860"/>
        <v>0</v>
      </c>
      <c r="EO348" s="27">
        <f t="shared" si="860"/>
        <v>0</v>
      </c>
      <c r="EP348" s="27">
        <f t="shared" si="860"/>
        <v>0</v>
      </c>
      <c r="EQ348" s="27">
        <f t="shared" si="860"/>
        <v>0</v>
      </c>
      <c r="ER348" s="27">
        <f t="shared" si="860"/>
        <v>0</v>
      </c>
      <c r="ES348" s="27">
        <f t="shared" si="860"/>
        <v>0</v>
      </c>
      <c r="ET348" s="27">
        <f t="shared" si="860"/>
        <v>0</v>
      </c>
      <c r="EU348" s="27">
        <f t="shared" si="860"/>
        <v>0</v>
      </c>
      <c r="EV348" s="27">
        <f t="shared" si="860"/>
        <v>0</v>
      </c>
      <c r="EW348" s="27">
        <f t="shared" si="860"/>
        <v>0</v>
      </c>
      <c r="EX348" s="27">
        <f t="shared" si="860"/>
        <v>0</v>
      </c>
      <c r="EY348" s="27">
        <f t="shared" si="860"/>
        <v>0</v>
      </c>
      <c r="EZ348" s="27">
        <f t="shared" si="860"/>
        <v>0</v>
      </c>
      <c r="FA348" s="27">
        <f t="shared" si="860"/>
        <v>0</v>
      </c>
      <c r="FB348" s="27">
        <f t="shared" si="860"/>
        <v>0</v>
      </c>
      <c r="FC348" s="27">
        <f t="shared" si="860"/>
        <v>0</v>
      </c>
      <c r="FD348" s="27">
        <f t="shared" si="860"/>
        <v>0</v>
      </c>
      <c r="FE348" s="27">
        <f t="shared" si="860"/>
        <v>0</v>
      </c>
      <c r="FF348" s="27">
        <f t="shared" si="860"/>
        <v>0</v>
      </c>
      <c r="FG348" s="27">
        <f t="shared" si="860"/>
        <v>0</v>
      </c>
      <c r="FH348" s="27">
        <f t="shared" si="860"/>
        <v>0</v>
      </c>
      <c r="FI348" s="27">
        <f t="shared" si="860"/>
        <v>0</v>
      </c>
      <c r="FJ348" s="27">
        <f t="shared" si="860"/>
        <v>0</v>
      </c>
      <c r="FK348" s="27">
        <f t="shared" si="860"/>
        <v>0</v>
      </c>
      <c r="FL348" s="27">
        <f t="shared" si="860"/>
        <v>0</v>
      </c>
      <c r="FM348" s="27">
        <f t="shared" si="860"/>
        <v>0</v>
      </c>
      <c r="FN348" s="27">
        <f t="shared" si="860"/>
        <v>0</v>
      </c>
      <c r="FO348" s="27">
        <f t="shared" si="860"/>
        <v>0</v>
      </c>
      <c r="FP348" s="27">
        <f t="shared" si="860"/>
        <v>0</v>
      </c>
      <c r="FQ348" s="27">
        <f t="shared" si="860"/>
        <v>0</v>
      </c>
      <c r="FR348" s="27">
        <f t="shared" si="860"/>
        <v>0</v>
      </c>
    </row>
    <row r="349" spans="2:174">
      <c r="B349" s="30"/>
      <c r="C349" t="s">
        <v>710</v>
      </c>
      <c r="D349" s="144" t="s">
        <v>86</v>
      </c>
      <c r="E349" s="24"/>
      <c r="F349" s="24"/>
      <c r="I349" s="263">
        <f t="shared" si="857"/>
        <v>59</v>
      </c>
      <c r="J349" s="18">
        <f>N(OR(J347*SUM($E$354:$E$355)&gt;0,J348*$E$356&gt;0))</f>
        <v>0</v>
      </c>
      <c r="K349" s="18">
        <f t="shared" ref="K349:BV349" si="861">N(OR(K347*SUM($E$354:$E$355)&gt;0,K348*$E$356&gt;0))</f>
        <v>0</v>
      </c>
      <c r="L349" s="18">
        <f t="shared" si="861"/>
        <v>0</v>
      </c>
      <c r="M349" s="18">
        <f t="shared" si="861"/>
        <v>0</v>
      </c>
      <c r="N349" s="18">
        <f t="shared" si="861"/>
        <v>0</v>
      </c>
      <c r="O349" s="18">
        <f t="shared" si="861"/>
        <v>0</v>
      </c>
      <c r="P349" s="18">
        <f t="shared" si="861"/>
        <v>0</v>
      </c>
      <c r="Q349" s="18">
        <f t="shared" si="861"/>
        <v>0</v>
      </c>
      <c r="R349" s="18">
        <f t="shared" si="861"/>
        <v>0</v>
      </c>
      <c r="S349" s="18">
        <f t="shared" si="861"/>
        <v>0</v>
      </c>
      <c r="T349" s="18">
        <f t="shared" si="861"/>
        <v>0</v>
      </c>
      <c r="U349" s="18">
        <f t="shared" si="861"/>
        <v>0</v>
      </c>
      <c r="V349" s="18">
        <f t="shared" si="861"/>
        <v>0</v>
      </c>
      <c r="W349" s="18">
        <f t="shared" si="861"/>
        <v>0</v>
      </c>
      <c r="X349" s="18">
        <f t="shared" si="861"/>
        <v>0</v>
      </c>
      <c r="Y349" s="18">
        <f t="shared" si="861"/>
        <v>0</v>
      </c>
      <c r="Z349" s="18">
        <f t="shared" si="861"/>
        <v>0</v>
      </c>
      <c r="AA349" s="18">
        <f t="shared" si="861"/>
        <v>0</v>
      </c>
      <c r="AB349" s="18">
        <f t="shared" si="861"/>
        <v>1</v>
      </c>
      <c r="AC349" s="18">
        <f t="shared" si="861"/>
        <v>1</v>
      </c>
      <c r="AD349" s="18">
        <f t="shared" si="861"/>
        <v>1</v>
      </c>
      <c r="AE349" s="18">
        <f t="shared" si="861"/>
        <v>1</v>
      </c>
      <c r="AF349" s="18">
        <f t="shared" si="861"/>
        <v>1</v>
      </c>
      <c r="AG349" s="18">
        <f t="shared" si="861"/>
        <v>1</v>
      </c>
      <c r="AH349" s="18">
        <f t="shared" si="861"/>
        <v>1</v>
      </c>
      <c r="AI349" s="18">
        <f t="shared" si="861"/>
        <v>1</v>
      </c>
      <c r="AJ349" s="18">
        <f t="shared" si="861"/>
        <v>1</v>
      </c>
      <c r="AK349" s="18">
        <f t="shared" si="861"/>
        <v>1</v>
      </c>
      <c r="AL349" s="18">
        <f t="shared" si="861"/>
        <v>1</v>
      </c>
      <c r="AM349" s="18">
        <f t="shared" si="861"/>
        <v>1</v>
      </c>
      <c r="AN349" s="18">
        <f t="shared" si="861"/>
        <v>1</v>
      </c>
      <c r="AO349" s="18">
        <f t="shared" si="861"/>
        <v>1</v>
      </c>
      <c r="AP349" s="18">
        <f t="shared" si="861"/>
        <v>1</v>
      </c>
      <c r="AQ349" s="18">
        <f t="shared" si="861"/>
        <v>1</v>
      </c>
      <c r="AR349" s="18">
        <f t="shared" si="861"/>
        <v>1</v>
      </c>
      <c r="AS349" s="18">
        <f t="shared" si="861"/>
        <v>1</v>
      </c>
      <c r="AT349" s="18">
        <f t="shared" si="861"/>
        <v>1</v>
      </c>
      <c r="AU349" s="18">
        <f t="shared" si="861"/>
        <v>1</v>
      </c>
      <c r="AV349" s="18">
        <f t="shared" si="861"/>
        <v>1</v>
      </c>
      <c r="AW349" s="18">
        <f t="shared" si="861"/>
        <v>1</v>
      </c>
      <c r="AX349" s="18">
        <f t="shared" si="861"/>
        <v>1</v>
      </c>
      <c r="AY349" s="18">
        <f t="shared" si="861"/>
        <v>1</v>
      </c>
      <c r="AZ349" s="18">
        <f t="shared" si="861"/>
        <v>1</v>
      </c>
      <c r="BA349" s="18">
        <f t="shared" si="861"/>
        <v>1</v>
      </c>
      <c r="BB349" s="18">
        <f t="shared" si="861"/>
        <v>1</v>
      </c>
      <c r="BC349" s="18">
        <f t="shared" si="861"/>
        <v>1</v>
      </c>
      <c r="BD349" s="18">
        <f t="shared" si="861"/>
        <v>1</v>
      </c>
      <c r="BE349" s="18">
        <f t="shared" si="861"/>
        <v>1</v>
      </c>
      <c r="BF349" s="18">
        <f t="shared" si="861"/>
        <v>1</v>
      </c>
      <c r="BG349" s="18">
        <f t="shared" si="861"/>
        <v>1</v>
      </c>
      <c r="BH349" s="18">
        <f t="shared" si="861"/>
        <v>1</v>
      </c>
      <c r="BI349" s="18">
        <f t="shared" si="861"/>
        <v>1</v>
      </c>
      <c r="BJ349" s="18">
        <f t="shared" si="861"/>
        <v>1</v>
      </c>
      <c r="BK349" s="18">
        <f t="shared" si="861"/>
        <v>1</v>
      </c>
      <c r="BL349" s="18">
        <f t="shared" si="861"/>
        <v>1</v>
      </c>
      <c r="BM349" s="18">
        <f t="shared" si="861"/>
        <v>1</v>
      </c>
      <c r="BN349" s="18">
        <f t="shared" si="861"/>
        <v>1</v>
      </c>
      <c r="BO349" s="18">
        <f t="shared" si="861"/>
        <v>1</v>
      </c>
      <c r="BP349" s="18">
        <f t="shared" si="861"/>
        <v>1</v>
      </c>
      <c r="BQ349" s="18">
        <f t="shared" si="861"/>
        <v>1</v>
      </c>
      <c r="BR349" s="18">
        <f t="shared" si="861"/>
        <v>1</v>
      </c>
      <c r="BS349" s="18">
        <f t="shared" si="861"/>
        <v>1</v>
      </c>
      <c r="BT349" s="18">
        <f t="shared" si="861"/>
        <v>1</v>
      </c>
      <c r="BU349" s="18">
        <f t="shared" si="861"/>
        <v>1</v>
      </c>
      <c r="BV349" s="18">
        <f t="shared" si="861"/>
        <v>1</v>
      </c>
      <c r="BW349" s="18">
        <f t="shared" ref="BW349:EH349" si="862">N(OR(BW347*SUM($E$354:$E$355)&gt;0,BW348*$E$356&gt;0))</f>
        <v>1</v>
      </c>
      <c r="BX349" s="18">
        <f t="shared" si="862"/>
        <v>1</v>
      </c>
      <c r="BY349" s="18">
        <f t="shared" si="862"/>
        <v>1</v>
      </c>
      <c r="BZ349" s="18">
        <f t="shared" si="862"/>
        <v>1</v>
      </c>
      <c r="CA349" s="18">
        <f t="shared" si="862"/>
        <v>1</v>
      </c>
      <c r="CB349" s="18">
        <f t="shared" si="862"/>
        <v>1</v>
      </c>
      <c r="CC349" s="18">
        <f t="shared" si="862"/>
        <v>1</v>
      </c>
      <c r="CD349" s="18">
        <f t="shared" si="862"/>
        <v>1</v>
      </c>
      <c r="CE349" s="18">
        <f t="shared" si="862"/>
        <v>1</v>
      </c>
      <c r="CF349" s="18">
        <f t="shared" si="862"/>
        <v>1</v>
      </c>
      <c r="CG349" s="18">
        <f t="shared" si="862"/>
        <v>1</v>
      </c>
      <c r="CH349" s="18">
        <f t="shared" si="862"/>
        <v>1</v>
      </c>
      <c r="CI349" s="18">
        <f t="shared" si="862"/>
        <v>0</v>
      </c>
      <c r="CJ349" s="18">
        <f t="shared" si="862"/>
        <v>0</v>
      </c>
      <c r="CK349" s="18">
        <f t="shared" si="862"/>
        <v>0</v>
      </c>
      <c r="CL349" s="18">
        <f t="shared" si="862"/>
        <v>0</v>
      </c>
      <c r="CM349" s="18">
        <f t="shared" si="862"/>
        <v>0</v>
      </c>
      <c r="CN349" s="18">
        <f t="shared" si="862"/>
        <v>0</v>
      </c>
      <c r="CO349" s="18">
        <f t="shared" si="862"/>
        <v>0</v>
      </c>
      <c r="CP349" s="18">
        <f t="shared" si="862"/>
        <v>0</v>
      </c>
      <c r="CQ349" s="18">
        <f t="shared" si="862"/>
        <v>0</v>
      </c>
      <c r="CR349" s="18">
        <f t="shared" si="862"/>
        <v>0</v>
      </c>
      <c r="CS349" s="18">
        <f t="shared" si="862"/>
        <v>0</v>
      </c>
      <c r="CT349" s="18">
        <f t="shared" si="862"/>
        <v>0</v>
      </c>
      <c r="CU349" s="18">
        <f t="shared" si="862"/>
        <v>0</v>
      </c>
      <c r="CV349" s="18">
        <f t="shared" si="862"/>
        <v>0</v>
      </c>
      <c r="CW349" s="18">
        <f t="shared" si="862"/>
        <v>0</v>
      </c>
      <c r="CX349" s="18">
        <f t="shared" si="862"/>
        <v>0</v>
      </c>
      <c r="CY349" s="18">
        <f t="shared" si="862"/>
        <v>0</v>
      </c>
      <c r="CZ349" s="18">
        <f t="shared" si="862"/>
        <v>0</v>
      </c>
      <c r="DA349" s="18">
        <f t="shared" si="862"/>
        <v>0</v>
      </c>
      <c r="DB349" s="18">
        <f t="shared" si="862"/>
        <v>0</v>
      </c>
      <c r="DC349" s="18">
        <f t="shared" si="862"/>
        <v>0</v>
      </c>
      <c r="DD349" s="18">
        <f t="shared" si="862"/>
        <v>0</v>
      </c>
      <c r="DE349" s="18">
        <f t="shared" si="862"/>
        <v>0</v>
      </c>
      <c r="DF349" s="18">
        <f t="shared" si="862"/>
        <v>0</v>
      </c>
      <c r="DG349" s="18">
        <f t="shared" si="862"/>
        <v>0</v>
      </c>
      <c r="DH349" s="18">
        <f t="shared" si="862"/>
        <v>0</v>
      </c>
      <c r="DI349" s="18">
        <f t="shared" si="862"/>
        <v>0</v>
      </c>
      <c r="DJ349" s="18">
        <f t="shared" si="862"/>
        <v>0</v>
      </c>
      <c r="DK349" s="18">
        <f t="shared" si="862"/>
        <v>0</v>
      </c>
      <c r="DL349" s="18">
        <f t="shared" si="862"/>
        <v>0</v>
      </c>
      <c r="DM349" s="18">
        <f t="shared" si="862"/>
        <v>0</v>
      </c>
      <c r="DN349" s="18">
        <f t="shared" si="862"/>
        <v>0</v>
      </c>
      <c r="DO349" s="18">
        <f t="shared" si="862"/>
        <v>0</v>
      </c>
      <c r="DP349" s="18">
        <f t="shared" si="862"/>
        <v>0</v>
      </c>
      <c r="DQ349" s="18">
        <f t="shared" si="862"/>
        <v>0</v>
      </c>
      <c r="DR349" s="18">
        <f t="shared" si="862"/>
        <v>0</v>
      </c>
      <c r="DS349" s="18">
        <f t="shared" si="862"/>
        <v>0</v>
      </c>
      <c r="DT349" s="18">
        <f t="shared" si="862"/>
        <v>0</v>
      </c>
      <c r="DU349" s="18">
        <f t="shared" si="862"/>
        <v>0</v>
      </c>
      <c r="DV349" s="18">
        <f t="shared" si="862"/>
        <v>0</v>
      </c>
      <c r="DW349" s="18">
        <f t="shared" si="862"/>
        <v>0</v>
      </c>
      <c r="DX349" s="18">
        <f t="shared" si="862"/>
        <v>0</v>
      </c>
      <c r="DY349" s="18">
        <f t="shared" si="862"/>
        <v>0</v>
      </c>
      <c r="DZ349" s="18">
        <f t="shared" si="862"/>
        <v>0</v>
      </c>
      <c r="EA349" s="18">
        <f t="shared" si="862"/>
        <v>0</v>
      </c>
      <c r="EB349" s="18">
        <f t="shared" si="862"/>
        <v>0</v>
      </c>
      <c r="EC349" s="18">
        <f t="shared" si="862"/>
        <v>0</v>
      </c>
      <c r="ED349" s="18">
        <f t="shared" si="862"/>
        <v>0</v>
      </c>
      <c r="EE349" s="18">
        <f t="shared" si="862"/>
        <v>0</v>
      </c>
      <c r="EF349" s="18">
        <f t="shared" si="862"/>
        <v>0</v>
      </c>
      <c r="EG349" s="18">
        <f t="shared" si="862"/>
        <v>0</v>
      </c>
      <c r="EH349" s="18">
        <f t="shared" si="862"/>
        <v>0</v>
      </c>
      <c r="EI349" s="18">
        <f t="shared" ref="EI349:FR349" si="863">N(OR(EI347*SUM($E$354:$E$355)&gt;0,EI348*$E$356&gt;0))</f>
        <v>0</v>
      </c>
      <c r="EJ349" s="18">
        <f t="shared" si="863"/>
        <v>0</v>
      </c>
      <c r="EK349" s="18">
        <f t="shared" si="863"/>
        <v>0</v>
      </c>
      <c r="EL349" s="18">
        <f t="shared" si="863"/>
        <v>0</v>
      </c>
      <c r="EM349" s="18">
        <f t="shared" si="863"/>
        <v>0</v>
      </c>
      <c r="EN349" s="18">
        <f t="shared" si="863"/>
        <v>0</v>
      </c>
      <c r="EO349" s="18">
        <f t="shared" si="863"/>
        <v>0</v>
      </c>
      <c r="EP349" s="18">
        <f t="shared" si="863"/>
        <v>0</v>
      </c>
      <c r="EQ349" s="18">
        <f t="shared" si="863"/>
        <v>0</v>
      </c>
      <c r="ER349" s="18">
        <f t="shared" si="863"/>
        <v>0</v>
      </c>
      <c r="ES349" s="18">
        <f t="shared" si="863"/>
        <v>0</v>
      </c>
      <c r="ET349" s="18">
        <f t="shared" si="863"/>
        <v>0</v>
      </c>
      <c r="EU349" s="18">
        <f t="shared" si="863"/>
        <v>0</v>
      </c>
      <c r="EV349" s="18">
        <f t="shared" si="863"/>
        <v>0</v>
      </c>
      <c r="EW349" s="18">
        <f t="shared" si="863"/>
        <v>0</v>
      </c>
      <c r="EX349" s="18">
        <f t="shared" si="863"/>
        <v>0</v>
      </c>
      <c r="EY349" s="18">
        <f t="shared" si="863"/>
        <v>0</v>
      </c>
      <c r="EZ349" s="18">
        <f t="shared" si="863"/>
        <v>0</v>
      </c>
      <c r="FA349" s="18">
        <f t="shared" si="863"/>
        <v>0</v>
      </c>
      <c r="FB349" s="18">
        <f t="shared" si="863"/>
        <v>0</v>
      </c>
      <c r="FC349" s="18">
        <f t="shared" si="863"/>
        <v>0</v>
      </c>
      <c r="FD349" s="18">
        <f t="shared" si="863"/>
        <v>0</v>
      </c>
      <c r="FE349" s="18">
        <f t="shared" si="863"/>
        <v>0</v>
      </c>
      <c r="FF349" s="18">
        <f t="shared" si="863"/>
        <v>0</v>
      </c>
      <c r="FG349" s="18">
        <f t="shared" si="863"/>
        <v>0</v>
      </c>
      <c r="FH349" s="18">
        <f t="shared" si="863"/>
        <v>0</v>
      </c>
      <c r="FI349" s="18">
        <f t="shared" si="863"/>
        <v>0</v>
      </c>
      <c r="FJ349" s="18">
        <f t="shared" si="863"/>
        <v>0</v>
      </c>
      <c r="FK349" s="18">
        <f t="shared" si="863"/>
        <v>0</v>
      </c>
      <c r="FL349" s="18">
        <f t="shared" si="863"/>
        <v>0</v>
      </c>
      <c r="FM349" s="18">
        <f t="shared" si="863"/>
        <v>0</v>
      </c>
      <c r="FN349" s="18">
        <f t="shared" si="863"/>
        <v>0</v>
      </c>
      <c r="FO349" s="18">
        <f t="shared" si="863"/>
        <v>0</v>
      </c>
      <c r="FP349" s="18">
        <f t="shared" si="863"/>
        <v>0</v>
      </c>
      <c r="FQ349" s="18">
        <f t="shared" si="863"/>
        <v>0</v>
      </c>
      <c r="FR349" s="18">
        <f t="shared" si="863"/>
        <v>0</v>
      </c>
    </row>
    <row r="350" spans="2:174">
      <c r="D350" s="8"/>
    </row>
    <row r="351" spans="2:174">
      <c r="C351" t="s">
        <v>1247</v>
      </c>
      <c r="D351" s="144" t="s">
        <v>86</v>
      </c>
      <c r="I351" s="263">
        <f>SUM(J351:FR351)</f>
        <v>1</v>
      </c>
      <c r="J351" s="18">
        <f>N(AND(J4 &lt;= $E348,J5 &gt;= $E348))</f>
        <v>0</v>
      </c>
      <c r="K351" s="18">
        <f t="shared" ref="K351:BV351" si="864">N(AND(K4 &lt;= $E348,K5 &gt;= $E348))</f>
        <v>0</v>
      </c>
      <c r="L351" s="18">
        <f t="shared" si="864"/>
        <v>0</v>
      </c>
      <c r="M351" s="18">
        <f t="shared" si="864"/>
        <v>0</v>
      </c>
      <c r="N351" s="18">
        <f t="shared" si="864"/>
        <v>0</v>
      </c>
      <c r="O351" s="18">
        <f t="shared" si="864"/>
        <v>0</v>
      </c>
      <c r="P351" s="18">
        <f t="shared" si="864"/>
        <v>0</v>
      </c>
      <c r="Q351" s="18">
        <f t="shared" si="864"/>
        <v>0</v>
      </c>
      <c r="R351" s="18">
        <f t="shared" si="864"/>
        <v>0</v>
      </c>
      <c r="S351" s="18">
        <f t="shared" si="864"/>
        <v>0</v>
      </c>
      <c r="T351" s="18">
        <f t="shared" si="864"/>
        <v>0</v>
      </c>
      <c r="U351" s="18">
        <f t="shared" si="864"/>
        <v>0</v>
      </c>
      <c r="V351" s="18">
        <f t="shared" si="864"/>
        <v>0</v>
      </c>
      <c r="W351" s="18">
        <f t="shared" si="864"/>
        <v>0</v>
      </c>
      <c r="X351" s="18">
        <f t="shared" si="864"/>
        <v>0</v>
      </c>
      <c r="Y351" s="18">
        <f t="shared" si="864"/>
        <v>0</v>
      </c>
      <c r="Z351" s="18">
        <f t="shared" si="864"/>
        <v>0</v>
      </c>
      <c r="AA351" s="18">
        <f t="shared" si="864"/>
        <v>0</v>
      </c>
      <c r="AB351" s="18">
        <f t="shared" si="864"/>
        <v>0</v>
      </c>
      <c r="AC351" s="18">
        <f t="shared" si="864"/>
        <v>0</v>
      </c>
      <c r="AD351" s="18">
        <f t="shared" si="864"/>
        <v>0</v>
      </c>
      <c r="AE351" s="18">
        <f t="shared" si="864"/>
        <v>0</v>
      </c>
      <c r="AF351" s="18">
        <f t="shared" si="864"/>
        <v>0</v>
      </c>
      <c r="AG351" s="18">
        <f t="shared" si="864"/>
        <v>0</v>
      </c>
      <c r="AH351" s="18">
        <f t="shared" si="864"/>
        <v>0</v>
      </c>
      <c r="AI351" s="18">
        <f t="shared" si="864"/>
        <v>0</v>
      </c>
      <c r="AJ351" s="18">
        <f t="shared" si="864"/>
        <v>0</v>
      </c>
      <c r="AK351" s="18">
        <f t="shared" si="864"/>
        <v>0</v>
      </c>
      <c r="AL351" s="18">
        <f t="shared" si="864"/>
        <v>0</v>
      </c>
      <c r="AM351" s="18">
        <f t="shared" si="864"/>
        <v>0</v>
      </c>
      <c r="AN351" s="18">
        <f t="shared" si="864"/>
        <v>0</v>
      </c>
      <c r="AO351" s="18">
        <f t="shared" si="864"/>
        <v>0</v>
      </c>
      <c r="AP351" s="18">
        <f t="shared" si="864"/>
        <v>0</v>
      </c>
      <c r="AQ351" s="18">
        <f t="shared" si="864"/>
        <v>0</v>
      </c>
      <c r="AR351" s="18">
        <f t="shared" si="864"/>
        <v>0</v>
      </c>
      <c r="AS351" s="18">
        <f t="shared" si="864"/>
        <v>0</v>
      </c>
      <c r="AT351" s="18">
        <f t="shared" si="864"/>
        <v>0</v>
      </c>
      <c r="AU351" s="18">
        <f t="shared" si="864"/>
        <v>0</v>
      </c>
      <c r="AV351" s="18">
        <f t="shared" si="864"/>
        <v>0</v>
      </c>
      <c r="AW351" s="18">
        <f t="shared" si="864"/>
        <v>0</v>
      </c>
      <c r="AX351" s="18">
        <f t="shared" si="864"/>
        <v>0</v>
      </c>
      <c r="AY351" s="18">
        <f t="shared" si="864"/>
        <v>0</v>
      </c>
      <c r="AZ351" s="18">
        <f t="shared" si="864"/>
        <v>0</v>
      </c>
      <c r="BA351" s="18">
        <f t="shared" si="864"/>
        <v>0</v>
      </c>
      <c r="BB351" s="18">
        <f t="shared" si="864"/>
        <v>0</v>
      </c>
      <c r="BC351" s="18">
        <f t="shared" si="864"/>
        <v>0</v>
      </c>
      <c r="BD351" s="18">
        <f t="shared" si="864"/>
        <v>0</v>
      </c>
      <c r="BE351" s="18">
        <f t="shared" si="864"/>
        <v>0</v>
      </c>
      <c r="BF351" s="18">
        <f t="shared" si="864"/>
        <v>0</v>
      </c>
      <c r="BG351" s="18">
        <f t="shared" si="864"/>
        <v>0</v>
      </c>
      <c r="BH351" s="18">
        <f t="shared" si="864"/>
        <v>0</v>
      </c>
      <c r="BI351" s="18">
        <f t="shared" si="864"/>
        <v>0</v>
      </c>
      <c r="BJ351" s="18">
        <f t="shared" si="864"/>
        <v>0</v>
      </c>
      <c r="BK351" s="18">
        <f t="shared" si="864"/>
        <v>0</v>
      </c>
      <c r="BL351" s="18">
        <f t="shared" si="864"/>
        <v>0</v>
      </c>
      <c r="BM351" s="18">
        <f t="shared" si="864"/>
        <v>0</v>
      </c>
      <c r="BN351" s="18">
        <f t="shared" si="864"/>
        <v>1</v>
      </c>
      <c r="BO351" s="18">
        <f t="shared" si="864"/>
        <v>0</v>
      </c>
      <c r="BP351" s="18">
        <f t="shared" si="864"/>
        <v>0</v>
      </c>
      <c r="BQ351" s="18">
        <f t="shared" si="864"/>
        <v>0</v>
      </c>
      <c r="BR351" s="18">
        <f t="shared" si="864"/>
        <v>0</v>
      </c>
      <c r="BS351" s="18">
        <f t="shared" si="864"/>
        <v>0</v>
      </c>
      <c r="BT351" s="18">
        <f t="shared" si="864"/>
        <v>0</v>
      </c>
      <c r="BU351" s="18">
        <f t="shared" si="864"/>
        <v>0</v>
      </c>
      <c r="BV351" s="18">
        <f t="shared" si="864"/>
        <v>0</v>
      </c>
      <c r="BW351" s="18">
        <f t="shared" ref="BW351:EH351" si="865">N(AND(BW4 &lt;= $E348,BW5 &gt;= $E348))</f>
        <v>0</v>
      </c>
      <c r="BX351" s="18">
        <f t="shared" si="865"/>
        <v>0</v>
      </c>
      <c r="BY351" s="18">
        <f t="shared" si="865"/>
        <v>0</v>
      </c>
      <c r="BZ351" s="18">
        <f t="shared" si="865"/>
        <v>0</v>
      </c>
      <c r="CA351" s="18">
        <f t="shared" si="865"/>
        <v>0</v>
      </c>
      <c r="CB351" s="18">
        <f t="shared" si="865"/>
        <v>0</v>
      </c>
      <c r="CC351" s="18">
        <f t="shared" si="865"/>
        <v>0</v>
      </c>
      <c r="CD351" s="18">
        <f t="shared" si="865"/>
        <v>0</v>
      </c>
      <c r="CE351" s="18">
        <f t="shared" si="865"/>
        <v>0</v>
      </c>
      <c r="CF351" s="18">
        <f t="shared" si="865"/>
        <v>0</v>
      </c>
      <c r="CG351" s="18">
        <f t="shared" si="865"/>
        <v>0</v>
      </c>
      <c r="CH351" s="18">
        <f t="shared" si="865"/>
        <v>0</v>
      </c>
      <c r="CI351" s="18">
        <f t="shared" si="865"/>
        <v>0</v>
      </c>
      <c r="CJ351" s="18">
        <f t="shared" si="865"/>
        <v>0</v>
      </c>
      <c r="CK351" s="18">
        <f t="shared" si="865"/>
        <v>0</v>
      </c>
      <c r="CL351" s="18">
        <f t="shared" si="865"/>
        <v>0</v>
      </c>
      <c r="CM351" s="18">
        <f t="shared" si="865"/>
        <v>0</v>
      </c>
      <c r="CN351" s="18">
        <f t="shared" si="865"/>
        <v>0</v>
      </c>
      <c r="CO351" s="18">
        <f t="shared" si="865"/>
        <v>0</v>
      </c>
      <c r="CP351" s="18">
        <f t="shared" si="865"/>
        <v>0</v>
      </c>
      <c r="CQ351" s="18">
        <f t="shared" si="865"/>
        <v>0</v>
      </c>
      <c r="CR351" s="18">
        <f t="shared" si="865"/>
        <v>0</v>
      </c>
      <c r="CS351" s="18">
        <f t="shared" si="865"/>
        <v>0</v>
      </c>
      <c r="CT351" s="18">
        <f t="shared" si="865"/>
        <v>0</v>
      </c>
      <c r="CU351" s="18">
        <f t="shared" si="865"/>
        <v>0</v>
      </c>
      <c r="CV351" s="18">
        <f t="shared" si="865"/>
        <v>0</v>
      </c>
      <c r="CW351" s="18">
        <f t="shared" si="865"/>
        <v>0</v>
      </c>
      <c r="CX351" s="18">
        <f t="shared" si="865"/>
        <v>0</v>
      </c>
      <c r="CY351" s="18">
        <f t="shared" si="865"/>
        <v>0</v>
      </c>
      <c r="CZ351" s="18">
        <f t="shared" si="865"/>
        <v>0</v>
      </c>
      <c r="DA351" s="18">
        <f t="shared" si="865"/>
        <v>0</v>
      </c>
      <c r="DB351" s="18">
        <f t="shared" si="865"/>
        <v>0</v>
      </c>
      <c r="DC351" s="18">
        <f t="shared" si="865"/>
        <v>0</v>
      </c>
      <c r="DD351" s="18">
        <f t="shared" si="865"/>
        <v>0</v>
      </c>
      <c r="DE351" s="18">
        <f t="shared" si="865"/>
        <v>0</v>
      </c>
      <c r="DF351" s="18">
        <f t="shared" si="865"/>
        <v>0</v>
      </c>
      <c r="DG351" s="18">
        <f t="shared" si="865"/>
        <v>0</v>
      </c>
      <c r="DH351" s="18">
        <f t="shared" si="865"/>
        <v>0</v>
      </c>
      <c r="DI351" s="18">
        <f t="shared" si="865"/>
        <v>0</v>
      </c>
      <c r="DJ351" s="18">
        <f t="shared" si="865"/>
        <v>0</v>
      </c>
      <c r="DK351" s="18">
        <f t="shared" si="865"/>
        <v>0</v>
      </c>
      <c r="DL351" s="18">
        <f t="shared" si="865"/>
        <v>0</v>
      </c>
      <c r="DM351" s="18">
        <f t="shared" si="865"/>
        <v>0</v>
      </c>
      <c r="DN351" s="18">
        <f t="shared" si="865"/>
        <v>0</v>
      </c>
      <c r="DO351" s="18">
        <f t="shared" si="865"/>
        <v>0</v>
      </c>
      <c r="DP351" s="18">
        <f t="shared" si="865"/>
        <v>0</v>
      </c>
      <c r="DQ351" s="18">
        <f t="shared" si="865"/>
        <v>0</v>
      </c>
      <c r="DR351" s="18">
        <f t="shared" si="865"/>
        <v>0</v>
      </c>
      <c r="DS351" s="18">
        <f t="shared" si="865"/>
        <v>0</v>
      </c>
      <c r="DT351" s="18">
        <f t="shared" si="865"/>
        <v>0</v>
      </c>
      <c r="DU351" s="18">
        <f t="shared" si="865"/>
        <v>0</v>
      </c>
      <c r="DV351" s="18">
        <f t="shared" si="865"/>
        <v>0</v>
      </c>
      <c r="DW351" s="18">
        <f t="shared" si="865"/>
        <v>0</v>
      </c>
      <c r="DX351" s="18">
        <f t="shared" si="865"/>
        <v>0</v>
      </c>
      <c r="DY351" s="18">
        <f t="shared" si="865"/>
        <v>0</v>
      </c>
      <c r="DZ351" s="18">
        <f t="shared" si="865"/>
        <v>0</v>
      </c>
      <c r="EA351" s="18">
        <f t="shared" si="865"/>
        <v>0</v>
      </c>
      <c r="EB351" s="18">
        <f t="shared" si="865"/>
        <v>0</v>
      </c>
      <c r="EC351" s="18">
        <f t="shared" si="865"/>
        <v>0</v>
      </c>
      <c r="ED351" s="18">
        <f t="shared" si="865"/>
        <v>0</v>
      </c>
      <c r="EE351" s="18">
        <f t="shared" si="865"/>
        <v>0</v>
      </c>
      <c r="EF351" s="18">
        <f t="shared" si="865"/>
        <v>0</v>
      </c>
      <c r="EG351" s="18">
        <f t="shared" si="865"/>
        <v>0</v>
      </c>
      <c r="EH351" s="18">
        <f t="shared" si="865"/>
        <v>0</v>
      </c>
      <c r="EI351" s="18">
        <f t="shared" ref="EI351:FR351" si="866">N(AND(EI4 &lt;= $E348,EI5 &gt;= $E348))</f>
        <v>0</v>
      </c>
      <c r="EJ351" s="18">
        <f t="shared" si="866"/>
        <v>0</v>
      </c>
      <c r="EK351" s="18">
        <f t="shared" si="866"/>
        <v>0</v>
      </c>
      <c r="EL351" s="18">
        <f t="shared" si="866"/>
        <v>0</v>
      </c>
      <c r="EM351" s="18">
        <f t="shared" si="866"/>
        <v>0</v>
      </c>
      <c r="EN351" s="18">
        <f t="shared" si="866"/>
        <v>0</v>
      </c>
      <c r="EO351" s="18">
        <f t="shared" si="866"/>
        <v>0</v>
      </c>
      <c r="EP351" s="18">
        <f t="shared" si="866"/>
        <v>0</v>
      </c>
      <c r="EQ351" s="18">
        <f t="shared" si="866"/>
        <v>0</v>
      </c>
      <c r="ER351" s="18">
        <f t="shared" si="866"/>
        <v>0</v>
      </c>
      <c r="ES351" s="18">
        <f t="shared" si="866"/>
        <v>0</v>
      </c>
      <c r="ET351" s="18">
        <f t="shared" si="866"/>
        <v>0</v>
      </c>
      <c r="EU351" s="18">
        <f t="shared" si="866"/>
        <v>0</v>
      </c>
      <c r="EV351" s="18">
        <f t="shared" si="866"/>
        <v>0</v>
      </c>
      <c r="EW351" s="18">
        <f t="shared" si="866"/>
        <v>0</v>
      </c>
      <c r="EX351" s="18">
        <f t="shared" si="866"/>
        <v>0</v>
      </c>
      <c r="EY351" s="18">
        <f t="shared" si="866"/>
        <v>0</v>
      </c>
      <c r="EZ351" s="18">
        <f t="shared" si="866"/>
        <v>0</v>
      </c>
      <c r="FA351" s="18">
        <f t="shared" si="866"/>
        <v>0</v>
      </c>
      <c r="FB351" s="18">
        <f t="shared" si="866"/>
        <v>0</v>
      </c>
      <c r="FC351" s="18">
        <f t="shared" si="866"/>
        <v>0</v>
      </c>
      <c r="FD351" s="18">
        <f t="shared" si="866"/>
        <v>0</v>
      </c>
      <c r="FE351" s="18">
        <f t="shared" si="866"/>
        <v>0</v>
      </c>
      <c r="FF351" s="18">
        <f t="shared" si="866"/>
        <v>0</v>
      </c>
      <c r="FG351" s="18">
        <f t="shared" si="866"/>
        <v>0</v>
      </c>
      <c r="FH351" s="18">
        <f t="shared" si="866"/>
        <v>0</v>
      </c>
      <c r="FI351" s="18">
        <f t="shared" si="866"/>
        <v>0</v>
      </c>
      <c r="FJ351" s="18">
        <f t="shared" si="866"/>
        <v>0</v>
      </c>
      <c r="FK351" s="18">
        <f t="shared" si="866"/>
        <v>0</v>
      </c>
      <c r="FL351" s="18">
        <f t="shared" si="866"/>
        <v>0</v>
      </c>
      <c r="FM351" s="18">
        <f t="shared" si="866"/>
        <v>0</v>
      </c>
      <c r="FN351" s="18">
        <f t="shared" si="866"/>
        <v>0</v>
      </c>
      <c r="FO351" s="18">
        <f t="shared" si="866"/>
        <v>0</v>
      </c>
      <c r="FP351" s="18">
        <f t="shared" si="866"/>
        <v>0</v>
      </c>
      <c r="FQ351" s="18">
        <f t="shared" si="866"/>
        <v>0</v>
      </c>
      <c r="FR351" s="18">
        <f t="shared" si="866"/>
        <v>0</v>
      </c>
    </row>
    <row r="352" spans="2:174">
      <c r="D352" s="8"/>
    </row>
    <row r="353" spans="2:174">
      <c r="B353" s="30" t="s">
        <v>82</v>
      </c>
      <c r="D353" s="8"/>
    </row>
    <row r="354" spans="2:174">
      <c r="C354" t="s">
        <v>1225</v>
      </c>
      <c r="D354" s="144" t="s">
        <v>34</v>
      </c>
      <c r="E354" s="136">
        <f>INDEX(Assumptions!$G$216:$G$216,MATCH($A$1,Model_Number,0))</f>
        <v>0</v>
      </c>
      <c r="I354" s="128">
        <f t="shared" ref="I354:I361" si="867">SUM(J354:FR354)</f>
        <v>0</v>
      </c>
      <c r="J354" s="18">
        <f t="shared" ref="J354:AO354" si="868">J$347 * $E354 * J$9</f>
        <v>0</v>
      </c>
      <c r="K354" s="18">
        <f t="shared" si="868"/>
        <v>0</v>
      </c>
      <c r="L354" s="18">
        <f t="shared" si="868"/>
        <v>0</v>
      </c>
      <c r="M354" s="18">
        <f t="shared" si="868"/>
        <v>0</v>
      </c>
      <c r="N354" s="18">
        <f t="shared" si="868"/>
        <v>0</v>
      </c>
      <c r="O354" s="18">
        <f t="shared" si="868"/>
        <v>0</v>
      </c>
      <c r="P354" s="18">
        <f t="shared" si="868"/>
        <v>0</v>
      </c>
      <c r="Q354" s="18">
        <f t="shared" si="868"/>
        <v>0</v>
      </c>
      <c r="R354" s="18">
        <f t="shared" si="868"/>
        <v>0</v>
      </c>
      <c r="S354" s="18">
        <f t="shared" si="868"/>
        <v>0</v>
      </c>
      <c r="T354" s="18">
        <f t="shared" si="868"/>
        <v>0</v>
      </c>
      <c r="U354" s="18">
        <f t="shared" si="868"/>
        <v>0</v>
      </c>
      <c r="V354" s="18">
        <f t="shared" si="868"/>
        <v>0</v>
      </c>
      <c r="W354" s="18">
        <f t="shared" si="868"/>
        <v>0</v>
      </c>
      <c r="X354" s="18">
        <f t="shared" si="868"/>
        <v>0</v>
      </c>
      <c r="Y354" s="18">
        <f t="shared" si="868"/>
        <v>0</v>
      </c>
      <c r="Z354" s="18">
        <f t="shared" si="868"/>
        <v>0</v>
      </c>
      <c r="AA354" s="18">
        <f t="shared" si="868"/>
        <v>0</v>
      </c>
      <c r="AB354" s="18">
        <f t="shared" si="868"/>
        <v>0</v>
      </c>
      <c r="AC354" s="18">
        <f t="shared" si="868"/>
        <v>0</v>
      </c>
      <c r="AD354" s="18">
        <f t="shared" si="868"/>
        <v>0</v>
      </c>
      <c r="AE354" s="18">
        <f t="shared" si="868"/>
        <v>0</v>
      </c>
      <c r="AF354" s="18">
        <f t="shared" si="868"/>
        <v>0</v>
      </c>
      <c r="AG354" s="18">
        <f t="shared" si="868"/>
        <v>0</v>
      </c>
      <c r="AH354" s="18">
        <f t="shared" si="868"/>
        <v>0</v>
      </c>
      <c r="AI354" s="18">
        <f t="shared" si="868"/>
        <v>0</v>
      </c>
      <c r="AJ354" s="18">
        <f t="shared" si="868"/>
        <v>0</v>
      </c>
      <c r="AK354" s="18">
        <f t="shared" si="868"/>
        <v>0</v>
      </c>
      <c r="AL354" s="18">
        <f t="shared" si="868"/>
        <v>0</v>
      </c>
      <c r="AM354" s="18">
        <f t="shared" si="868"/>
        <v>0</v>
      </c>
      <c r="AN354" s="18">
        <f t="shared" si="868"/>
        <v>0</v>
      </c>
      <c r="AO354" s="18">
        <f t="shared" si="868"/>
        <v>0</v>
      </c>
      <c r="AP354" s="18">
        <f t="shared" ref="AP354:BU354" si="869">AP$347 * $E354 * AP$9</f>
        <v>0</v>
      </c>
      <c r="AQ354" s="18">
        <f t="shared" si="869"/>
        <v>0</v>
      </c>
      <c r="AR354" s="18">
        <f t="shared" si="869"/>
        <v>0</v>
      </c>
      <c r="AS354" s="18">
        <f t="shared" si="869"/>
        <v>0</v>
      </c>
      <c r="AT354" s="18">
        <f t="shared" si="869"/>
        <v>0</v>
      </c>
      <c r="AU354" s="18">
        <f t="shared" si="869"/>
        <v>0</v>
      </c>
      <c r="AV354" s="18">
        <f t="shared" si="869"/>
        <v>0</v>
      </c>
      <c r="AW354" s="18">
        <f t="shared" si="869"/>
        <v>0</v>
      </c>
      <c r="AX354" s="18">
        <f t="shared" si="869"/>
        <v>0</v>
      </c>
      <c r="AY354" s="18">
        <f t="shared" si="869"/>
        <v>0</v>
      </c>
      <c r="AZ354" s="18">
        <f t="shared" si="869"/>
        <v>0</v>
      </c>
      <c r="BA354" s="18">
        <f t="shared" si="869"/>
        <v>0</v>
      </c>
      <c r="BB354" s="18">
        <f t="shared" si="869"/>
        <v>0</v>
      </c>
      <c r="BC354" s="18">
        <f t="shared" si="869"/>
        <v>0</v>
      </c>
      <c r="BD354" s="18">
        <f t="shared" si="869"/>
        <v>0</v>
      </c>
      <c r="BE354" s="18">
        <f t="shared" si="869"/>
        <v>0</v>
      </c>
      <c r="BF354" s="18">
        <f t="shared" si="869"/>
        <v>0</v>
      </c>
      <c r="BG354" s="18">
        <f t="shared" si="869"/>
        <v>0</v>
      </c>
      <c r="BH354" s="18">
        <f t="shared" si="869"/>
        <v>0</v>
      </c>
      <c r="BI354" s="18">
        <f t="shared" si="869"/>
        <v>0</v>
      </c>
      <c r="BJ354" s="18">
        <f t="shared" si="869"/>
        <v>0</v>
      </c>
      <c r="BK354" s="18">
        <f t="shared" si="869"/>
        <v>0</v>
      </c>
      <c r="BL354" s="18">
        <f t="shared" si="869"/>
        <v>0</v>
      </c>
      <c r="BM354" s="18">
        <f t="shared" si="869"/>
        <v>0</v>
      </c>
      <c r="BN354" s="18">
        <f t="shared" si="869"/>
        <v>0</v>
      </c>
      <c r="BO354" s="18">
        <f t="shared" si="869"/>
        <v>0</v>
      </c>
      <c r="BP354" s="18">
        <f t="shared" si="869"/>
        <v>0</v>
      </c>
      <c r="BQ354" s="18">
        <f t="shared" si="869"/>
        <v>0</v>
      </c>
      <c r="BR354" s="18">
        <f t="shared" si="869"/>
        <v>0</v>
      </c>
      <c r="BS354" s="18">
        <f t="shared" si="869"/>
        <v>0</v>
      </c>
      <c r="BT354" s="18">
        <f t="shared" si="869"/>
        <v>0</v>
      </c>
      <c r="BU354" s="18">
        <f t="shared" si="869"/>
        <v>0</v>
      </c>
      <c r="BV354" s="18">
        <f t="shared" ref="BV354:DA354" si="870">BV$347 * $E354 * BV$9</f>
        <v>0</v>
      </c>
      <c r="BW354" s="18">
        <f t="shared" si="870"/>
        <v>0</v>
      </c>
      <c r="BX354" s="18">
        <f t="shared" si="870"/>
        <v>0</v>
      </c>
      <c r="BY354" s="18">
        <f t="shared" si="870"/>
        <v>0</v>
      </c>
      <c r="BZ354" s="18">
        <f t="shared" si="870"/>
        <v>0</v>
      </c>
      <c r="CA354" s="18">
        <f t="shared" si="870"/>
        <v>0</v>
      </c>
      <c r="CB354" s="18">
        <f t="shared" si="870"/>
        <v>0</v>
      </c>
      <c r="CC354" s="18">
        <f t="shared" si="870"/>
        <v>0</v>
      </c>
      <c r="CD354" s="18">
        <f t="shared" si="870"/>
        <v>0</v>
      </c>
      <c r="CE354" s="18">
        <f t="shared" si="870"/>
        <v>0</v>
      </c>
      <c r="CF354" s="18">
        <f t="shared" si="870"/>
        <v>0</v>
      </c>
      <c r="CG354" s="18">
        <f t="shared" si="870"/>
        <v>0</v>
      </c>
      <c r="CH354" s="18">
        <f t="shared" si="870"/>
        <v>0</v>
      </c>
      <c r="CI354" s="18">
        <f t="shared" si="870"/>
        <v>0</v>
      </c>
      <c r="CJ354" s="18">
        <f t="shared" si="870"/>
        <v>0</v>
      </c>
      <c r="CK354" s="18">
        <f t="shared" si="870"/>
        <v>0</v>
      </c>
      <c r="CL354" s="18">
        <f t="shared" si="870"/>
        <v>0</v>
      </c>
      <c r="CM354" s="18">
        <f t="shared" si="870"/>
        <v>0</v>
      </c>
      <c r="CN354" s="18">
        <f t="shared" si="870"/>
        <v>0</v>
      </c>
      <c r="CO354" s="18">
        <f t="shared" si="870"/>
        <v>0</v>
      </c>
      <c r="CP354" s="18">
        <f t="shared" si="870"/>
        <v>0</v>
      </c>
      <c r="CQ354" s="18">
        <f t="shared" si="870"/>
        <v>0</v>
      </c>
      <c r="CR354" s="18">
        <f t="shared" si="870"/>
        <v>0</v>
      </c>
      <c r="CS354" s="18">
        <f t="shared" si="870"/>
        <v>0</v>
      </c>
      <c r="CT354" s="18">
        <f t="shared" si="870"/>
        <v>0</v>
      </c>
      <c r="CU354" s="18">
        <f t="shared" si="870"/>
        <v>0</v>
      </c>
      <c r="CV354" s="18">
        <f t="shared" si="870"/>
        <v>0</v>
      </c>
      <c r="CW354" s="18">
        <f t="shared" si="870"/>
        <v>0</v>
      </c>
      <c r="CX354" s="18">
        <f t="shared" si="870"/>
        <v>0</v>
      </c>
      <c r="CY354" s="18">
        <f t="shared" si="870"/>
        <v>0</v>
      </c>
      <c r="CZ354" s="18">
        <f t="shared" si="870"/>
        <v>0</v>
      </c>
      <c r="DA354" s="18">
        <f t="shared" si="870"/>
        <v>0</v>
      </c>
      <c r="DB354" s="18">
        <f t="shared" ref="DB354:EG354" si="871">DB$347 * $E354 * DB$9</f>
        <v>0</v>
      </c>
      <c r="DC354" s="18">
        <f t="shared" si="871"/>
        <v>0</v>
      </c>
      <c r="DD354" s="18">
        <f t="shared" si="871"/>
        <v>0</v>
      </c>
      <c r="DE354" s="18">
        <f t="shared" si="871"/>
        <v>0</v>
      </c>
      <c r="DF354" s="18">
        <f t="shared" si="871"/>
        <v>0</v>
      </c>
      <c r="DG354" s="18">
        <f t="shared" si="871"/>
        <v>0</v>
      </c>
      <c r="DH354" s="18">
        <f t="shared" si="871"/>
        <v>0</v>
      </c>
      <c r="DI354" s="18">
        <f t="shared" si="871"/>
        <v>0</v>
      </c>
      <c r="DJ354" s="18">
        <f t="shared" si="871"/>
        <v>0</v>
      </c>
      <c r="DK354" s="18">
        <f t="shared" si="871"/>
        <v>0</v>
      </c>
      <c r="DL354" s="18">
        <f t="shared" si="871"/>
        <v>0</v>
      </c>
      <c r="DM354" s="18">
        <f t="shared" si="871"/>
        <v>0</v>
      </c>
      <c r="DN354" s="18">
        <f t="shared" si="871"/>
        <v>0</v>
      </c>
      <c r="DO354" s="18">
        <f t="shared" si="871"/>
        <v>0</v>
      </c>
      <c r="DP354" s="18">
        <f t="shared" si="871"/>
        <v>0</v>
      </c>
      <c r="DQ354" s="18">
        <f t="shared" si="871"/>
        <v>0</v>
      </c>
      <c r="DR354" s="18">
        <f t="shared" si="871"/>
        <v>0</v>
      </c>
      <c r="DS354" s="18">
        <f t="shared" si="871"/>
        <v>0</v>
      </c>
      <c r="DT354" s="18">
        <f t="shared" si="871"/>
        <v>0</v>
      </c>
      <c r="DU354" s="18">
        <f t="shared" si="871"/>
        <v>0</v>
      </c>
      <c r="DV354" s="18">
        <f t="shared" si="871"/>
        <v>0</v>
      </c>
      <c r="DW354" s="18">
        <f t="shared" si="871"/>
        <v>0</v>
      </c>
      <c r="DX354" s="18">
        <f t="shared" si="871"/>
        <v>0</v>
      </c>
      <c r="DY354" s="18">
        <f t="shared" si="871"/>
        <v>0</v>
      </c>
      <c r="DZ354" s="18">
        <f t="shared" si="871"/>
        <v>0</v>
      </c>
      <c r="EA354" s="18">
        <f t="shared" si="871"/>
        <v>0</v>
      </c>
      <c r="EB354" s="18">
        <f t="shared" si="871"/>
        <v>0</v>
      </c>
      <c r="EC354" s="18">
        <f t="shared" si="871"/>
        <v>0</v>
      </c>
      <c r="ED354" s="18">
        <f t="shared" si="871"/>
        <v>0</v>
      </c>
      <c r="EE354" s="18">
        <f t="shared" si="871"/>
        <v>0</v>
      </c>
      <c r="EF354" s="18">
        <f t="shared" si="871"/>
        <v>0</v>
      </c>
      <c r="EG354" s="18">
        <f t="shared" si="871"/>
        <v>0</v>
      </c>
      <c r="EH354" s="18">
        <f t="shared" ref="EH354:FR354" si="872">EH$347 * $E354 * EH$9</f>
        <v>0</v>
      </c>
      <c r="EI354" s="18">
        <f t="shared" si="872"/>
        <v>0</v>
      </c>
      <c r="EJ354" s="18">
        <f t="shared" si="872"/>
        <v>0</v>
      </c>
      <c r="EK354" s="18">
        <f t="shared" si="872"/>
        <v>0</v>
      </c>
      <c r="EL354" s="18">
        <f t="shared" si="872"/>
        <v>0</v>
      </c>
      <c r="EM354" s="18">
        <f t="shared" si="872"/>
        <v>0</v>
      </c>
      <c r="EN354" s="18">
        <f t="shared" si="872"/>
        <v>0</v>
      </c>
      <c r="EO354" s="18">
        <f t="shared" si="872"/>
        <v>0</v>
      </c>
      <c r="EP354" s="18">
        <f t="shared" si="872"/>
        <v>0</v>
      </c>
      <c r="EQ354" s="18">
        <f t="shared" si="872"/>
        <v>0</v>
      </c>
      <c r="ER354" s="18">
        <f t="shared" si="872"/>
        <v>0</v>
      </c>
      <c r="ES354" s="18">
        <f t="shared" si="872"/>
        <v>0</v>
      </c>
      <c r="ET354" s="18">
        <f t="shared" si="872"/>
        <v>0</v>
      </c>
      <c r="EU354" s="18">
        <f t="shared" si="872"/>
        <v>0</v>
      </c>
      <c r="EV354" s="18">
        <f t="shared" si="872"/>
        <v>0</v>
      </c>
      <c r="EW354" s="18">
        <f t="shared" si="872"/>
        <v>0</v>
      </c>
      <c r="EX354" s="18">
        <f t="shared" si="872"/>
        <v>0</v>
      </c>
      <c r="EY354" s="18">
        <f t="shared" si="872"/>
        <v>0</v>
      </c>
      <c r="EZ354" s="18">
        <f t="shared" si="872"/>
        <v>0</v>
      </c>
      <c r="FA354" s="18">
        <f t="shared" si="872"/>
        <v>0</v>
      </c>
      <c r="FB354" s="18">
        <f t="shared" si="872"/>
        <v>0</v>
      </c>
      <c r="FC354" s="18">
        <f t="shared" si="872"/>
        <v>0</v>
      </c>
      <c r="FD354" s="18">
        <f t="shared" si="872"/>
        <v>0</v>
      </c>
      <c r="FE354" s="18">
        <f t="shared" si="872"/>
        <v>0</v>
      </c>
      <c r="FF354" s="18">
        <f t="shared" si="872"/>
        <v>0</v>
      </c>
      <c r="FG354" s="18">
        <f t="shared" si="872"/>
        <v>0</v>
      </c>
      <c r="FH354" s="18">
        <f t="shared" si="872"/>
        <v>0</v>
      </c>
      <c r="FI354" s="18">
        <f t="shared" si="872"/>
        <v>0</v>
      </c>
      <c r="FJ354" s="18">
        <f t="shared" si="872"/>
        <v>0</v>
      </c>
      <c r="FK354" s="18">
        <f t="shared" si="872"/>
        <v>0</v>
      </c>
      <c r="FL354" s="18">
        <f t="shared" si="872"/>
        <v>0</v>
      </c>
      <c r="FM354" s="18">
        <f t="shared" si="872"/>
        <v>0</v>
      </c>
      <c r="FN354" s="18">
        <f t="shared" si="872"/>
        <v>0</v>
      </c>
      <c r="FO354" s="18">
        <f t="shared" si="872"/>
        <v>0</v>
      </c>
      <c r="FP354" s="18">
        <f t="shared" si="872"/>
        <v>0</v>
      </c>
      <c r="FQ354" s="18">
        <f t="shared" si="872"/>
        <v>0</v>
      </c>
      <c r="FR354" s="18">
        <f t="shared" si="872"/>
        <v>0</v>
      </c>
    </row>
    <row r="355" spans="2:174">
      <c r="C355" t="s">
        <v>1226</v>
      </c>
      <c r="D355" s="144" t="s">
        <v>34</v>
      </c>
      <c r="E355" s="138">
        <f>INDEX(Assumptions!$G$217:$G$217,MATCH($A$1,Model_Number,0))</f>
        <v>1</v>
      </c>
      <c r="I355" s="128">
        <f t="shared" si="867"/>
        <v>1199865.1618555994</v>
      </c>
      <c r="J355" s="18">
        <f t="shared" ref="J355:AO355" si="873">IFERROR(J$347 /J17,0) * $E355 * J$335</f>
        <v>0</v>
      </c>
      <c r="K355" s="18">
        <f t="shared" si="873"/>
        <v>0</v>
      </c>
      <c r="L355" s="18">
        <f t="shared" si="873"/>
        <v>0</v>
      </c>
      <c r="M355" s="18">
        <f t="shared" si="873"/>
        <v>0</v>
      </c>
      <c r="N355" s="18">
        <f t="shared" si="873"/>
        <v>0</v>
      </c>
      <c r="O355" s="18">
        <f t="shared" si="873"/>
        <v>0</v>
      </c>
      <c r="P355" s="18">
        <f t="shared" si="873"/>
        <v>0</v>
      </c>
      <c r="Q355" s="18">
        <f t="shared" si="873"/>
        <v>0</v>
      </c>
      <c r="R355" s="18">
        <f t="shared" si="873"/>
        <v>0</v>
      </c>
      <c r="S355" s="18">
        <f t="shared" si="873"/>
        <v>0</v>
      </c>
      <c r="T355" s="18">
        <f t="shared" si="873"/>
        <v>0</v>
      </c>
      <c r="U355" s="18">
        <f t="shared" si="873"/>
        <v>0</v>
      </c>
      <c r="V355" s="18">
        <f t="shared" si="873"/>
        <v>0</v>
      </c>
      <c r="W355" s="18">
        <f t="shared" si="873"/>
        <v>0</v>
      </c>
      <c r="X355" s="18">
        <f t="shared" si="873"/>
        <v>0</v>
      </c>
      <c r="Y355" s="18">
        <f t="shared" si="873"/>
        <v>0</v>
      </c>
      <c r="Z355" s="18">
        <f t="shared" si="873"/>
        <v>0</v>
      </c>
      <c r="AA355" s="18">
        <f t="shared" si="873"/>
        <v>0</v>
      </c>
      <c r="AB355" s="18">
        <f t="shared" si="873"/>
        <v>20461.47451894667</v>
      </c>
      <c r="AC355" s="18">
        <f t="shared" si="873"/>
        <v>40354.772480984815</v>
      </c>
      <c r="AD355" s="18">
        <f t="shared" si="873"/>
        <v>37039.995181211576</v>
      </c>
      <c r="AE355" s="18">
        <f t="shared" si="873"/>
        <v>25527.757818856924</v>
      </c>
      <c r="AF355" s="18">
        <f t="shared" si="873"/>
        <v>20461.47451894667</v>
      </c>
      <c r="AG355" s="18">
        <f t="shared" si="873"/>
        <v>40354.772480984815</v>
      </c>
      <c r="AH355" s="18">
        <f t="shared" si="873"/>
        <v>37039.995181211576</v>
      </c>
      <c r="AI355" s="18">
        <f t="shared" si="873"/>
        <v>25527.757818856924</v>
      </c>
      <c r="AJ355" s="18">
        <f t="shared" si="873"/>
        <v>21094.303627780075</v>
      </c>
      <c r="AK355" s="18">
        <f t="shared" si="873"/>
        <v>41602.858227819401</v>
      </c>
      <c r="AL355" s="18">
        <f t="shared" si="873"/>
        <v>38185.562042486163</v>
      </c>
      <c r="AM355" s="18">
        <f t="shared" si="873"/>
        <v>26317.276101914355</v>
      </c>
      <c r="AN355" s="18">
        <f t="shared" si="873"/>
        <v>21094.303627780075</v>
      </c>
      <c r="AO355" s="18">
        <f t="shared" si="873"/>
        <v>41602.858227819401</v>
      </c>
      <c r="AP355" s="18">
        <f t="shared" ref="AP355:BU355" si="874">IFERROR(AP$347 /AP17,0) * $E355 * AP$335</f>
        <v>38185.562042486163</v>
      </c>
      <c r="AQ355" s="18">
        <f t="shared" si="874"/>
        <v>26317.276101914355</v>
      </c>
      <c r="AR355" s="18">
        <f t="shared" si="874"/>
        <v>21094.303627780075</v>
      </c>
      <c r="AS355" s="18">
        <f t="shared" si="874"/>
        <v>41602.858227819401</v>
      </c>
      <c r="AT355" s="18">
        <f t="shared" si="874"/>
        <v>38185.562042486163</v>
      </c>
      <c r="AU355" s="18">
        <f t="shared" si="874"/>
        <v>26317.276101914355</v>
      </c>
      <c r="AV355" s="18">
        <f t="shared" si="874"/>
        <v>21094.303627780075</v>
      </c>
      <c r="AW355" s="18">
        <f t="shared" si="874"/>
        <v>41602.858227819401</v>
      </c>
      <c r="AX355" s="18">
        <f t="shared" si="874"/>
        <v>38185.562042486163</v>
      </c>
      <c r="AY355" s="18">
        <f t="shared" si="874"/>
        <v>26317.276101914355</v>
      </c>
      <c r="AZ355" s="18">
        <f t="shared" si="874"/>
        <v>21094.303627780075</v>
      </c>
      <c r="BA355" s="18">
        <f t="shared" si="874"/>
        <v>41602.858227819401</v>
      </c>
      <c r="BB355" s="18">
        <f t="shared" si="874"/>
        <v>38185.562042486163</v>
      </c>
      <c r="BC355" s="18">
        <f t="shared" si="874"/>
        <v>26317.276101914355</v>
      </c>
      <c r="BD355" s="18">
        <f t="shared" si="874"/>
        <v>21094.303627780075</v>
      </c>
      <c r="BE355" s="18">
        <f t="shared" si="874"/>
        <v>41602.858227819401</v>
      </c>
      <c r="BF355" s="18">
        <f t="shared" si="874"/>
        <v>38185.562042486163</v>
      </c>
      <c r="BG355" s="18">
        <f t="shared" si="874"/>
        <v>26317.276101914355</v>
      </c>
      <c r="BH355" s="18">
        <f t="shared" si="874"/>
        <v>21094.303627780075</v>
      </c>
      <c r="BI355" s="18">
        <f t="shared" si="874"/>
        <v>41602.858227819401</v>
      </c>
      <c r="BJ355" s="18">
        <f t="shared" si="874"/>
        <v>38185.562042486163</v>
      </c>
      <c r="BK355" s="18">
        <f t="shared" si="874"/>
        <v>26317.276101914355</v>
      </c>
      <c r="BL355" s="18">
        <f t="shared" si="874"/>
        <v>21094.303627780075</v>
      </c>
      <c r="BM355" s="18">
        <f t="shared" si="874"/>
        <v>41602.858227819401</v>
      </c>
      <c r="BN355" s="18">
        <f t="shared" si="874"/>
        <v>0</v>
      </c>
      <c r="BO355" s="18">
        <f t="shared" si="874"/>
        <v>0</v>
      </c>
      <c r="BP355" s="18">
        <f t="shared" si="874"/>
        <v>0</v>
      </c>
      <c r="BQ355" s="18">
        <f t="shared" si="874"/>
        <v>0</v>
      </c>
      <c r="BR355" s="18">
        <f t="shared" si="874"/>
        <v>0</v>
      </c>
      <c r="BS355" s="18">
        <f t="shared" si="874"/>
        <v>0</v>
      </c>
      <c r="BT355" s="18">
        <f t="shared" si="874"/>
        <v>0</v>
      </c>
      <c r="BU355" s="18">
        <f t="shared" si="874"/>
        <v>0</v>
      </c>
      <c r="BV355" s="18">
        <f t="shared" ref="BV355:DA355" si="875">IFERROR(BV$347 /BV17,0) * $E355 * BV$335</f>
        <v>0</v>
      </c>
      <c r="BW355" s="18">
        <f t="shared" si="875"/>
        <v>0</v>
      </c>
      <c r="BX355" s="18">
        <f t="shared" si="875"/>
        <v>0</v>
      </c>
      <c r="BY355" s="18">
        <f t="shared" si="875"/>
        <v>0</v>
      </c>
      <c r="BZ355" s="18">
        <f t="shared" si="875"/>
        <v>0</v>
      </c>
      <c r="CA355" s="18">
        <f t="shared" si="875"/>
        <v>0</v>
      </c>
      <c r="CB355" s="18">
        <f t="shared" si="875"/>
        <v>0</v>
      </c>
      <c r="CC355" s="18">
        <f t="shared" si="875"/>
        <v>0</v>
      </c>
      <c r="CD355" s="18">
        <f t="shared" si="875"/>
        <v>0</v>
      </c>
      <c r="CE355" s="18">
        <f t="shared" si="875"/>
        <v>0</v>
      </c>
      <c r="CF355" s="18">
        <f t="shared" si="875"/>
        <v>0</v>
      </c>
      <c r="CG355" s="18">
        <f t="shared" si="875"/>
        <v>0</v>
      </c>
      <c r="CH355" s="18">
        <f t="shared" si="875"/>
        <v>0</v>
      </c>
      <c r="CI355" s="18">
        <f t="shared" si="875"/>
        <v>0</v>
      </c>
      <c r="CJ355" s="18">
        <f t="shared" si="875"/>
        <v>0</v>
      </c>
      <c r="CK355" s="18">
        <f t="shared" si="875"/>
        <v>0</v>
      </c>
      <c r="CL355" s="18">
        <f t="shared" si="875"/>
        <v>0</v>
      </c>
      <c r="CM355" s="18">
        <f t="shared" si="875"/>
        <v>0</v>
      </c>
      <c r="CN355" s="18">
        <f t="shared" si="875"/>
        <v>0</v>
      </c>
      <c r="CO355" s="18">
        <f t="shared" si="875"/>
        <v>0</v>
      </c>
      <c r="CP355" s="18">
        <f t="shared" si="875"/>
        <v>0</v>
      </c>
      <c r="CQ355" s="18">
        <f t="shared" si="875"/>
        <v>0</v>
      </c>
      <c r="CR355" s="18">
        <f t="shared" si="875"/>
        <v>0</v>
      </c>
      <c r="CS355" s="18">
        <f t="shared" si="875"/>
        <v>0</v>
      </c>
      <c r="CT355" s="18">
        <f t="shared" si="875"/>
        <v>0</v>
      </c>
      <c r="CU355" s="18">
        <f t="shared" si="875"/>
        <v>0</v>
      </c>
      <c r="CV355" s="18">
        <f t="shared" si="875"/>
        <v>0</v>
      </c>
      <c r="CW355" s="18">
        <f t="shared" si="875"/>
        <v>0</v>
      </c>
      <c r="CX355" s="18">
        <f t="shared" si="875"/>
        <v>0</v>
      </c>
      <c r="CY355" s="18">
        <f t="shared" si="875"/>
        <v>0</v>
      </c>
      <c r="CZ355" s="18">
        <f t="shared" si="875"/>
        <v>0</v>
      </c>
      <c r="DA355" s="18">
        <f t="shared" si="875"/>
        <v>0</v>
      </c>
      <c r="DB355" s="18">
        <f t="shared" ref="DB355:EG355" si="876">IFERROR(DB$347 /DB17,0) * $E355 * DB$335</f>
        <v>0</v>
      </c>
      <c r="DC355" s="18">
        <f t="shared" si="876"/>
        <v>0</v>
      </c>
      <c r="DD355" s="18">
        <f t="shared" si="876"/>
        <v>0</v>
      </c>
      <c r="DE355" s="18">
        <f t="shared" si="876"/>
        <v>0</v>
      </c>
      <c r="DF355" s="18">
        <f t="shared" si="876"/>
        <v>0</v>
      </c>
      <c r="DG355" s="18">
        <f t="shared" si="876"/>
        <v>0</v>
      </c>
      <c r="DH355" s="18">
        <f t="shared" si="876"/>
        <v>0</v>
      </c>
      <c r="DI355" s="18">
        <f t="shared" si="876"/>
        <v>0</v>
      </c>
      <c r="DJ355" s="18">
        <f t="shared" si="876"/>
        <v>0</v>
      </c>
      <c r="DK355" s="18">
        <f t="shared" si="876"/>
        <v>0</v>
      </c>
      <c r="DL355" s="18">
        <f t="shared" si="876"/>
        <v>0</v>
      </c>
      <c r="DM355" s="18">
        <f t="shared" si="876"/>
        <v>0</v>
      </c>
      <c r="DN355" s="18">
        <f t="shared" si="876"/>
        <v>0</v>
      </c>
      <c r="DO355" s="18">
        <f t="shared" si="876"/>
        <v>0</v>
      </c>
      <c r="DP355" s="18">
        <f t="shared" si="876"/>
        <v>0</v>
      </c>
      <c r="DQ355" s="18">
        <f t="shared" si="876"/>
        <v>0</v>
      </c>
      <c r="DR355" s="18">
        <f t="shared" si="876"/>
        <v>0</v>
      </c>
      <c r="DS355" s="18">
        <f t="shared" si="876"/>
        <v>0</v>
      </c>
      <c r="DT355" s="18">
        <f t="shared" si="876"/>
        <v>0</v>
      </c>
      <c r="DU355" s="18">
        <f t="shared" si="876"/>
        <v>0</v>
      </c>
      <c r="DV355" s="18">
        <f t="shared" si="876"/>
        <v>0</v>
      </c>
      <c r="DW355" s="18">
        <f t="shared" si="876"/>
        <v>0</v>
      </c>
      <c r="DX355" s="18">
        <f t="shared" si="876"/>
        <v>0</v>
      </c>
      <c r="DY355" s="18">
        <f t="shared" si="876"/>
        <v>0</v>
      </c>
      <c r="DZ355" s="18">
        <f t="shared" si="876"/>
        <v>0</v>
      </c>
      <c r="EA355" s="18">
        <f t="shared" si="876"/>
        <v>0</v>
      </c>
      <c r="EB355" s="18">
        <f t="shared" si="876"/>
        <v>0</v>
      </c>
      <c r="EC355" s="18">
        <f t="shared" si="876"/>
        <v>0</v>
      </c>
      <c r="ED355" s="18">
        <f t="shared" si="876"/>
        <v>0</v>
      </c>
      <c r="EE355" s="18">
        <f t="shared" si="876"/>
        <v>0</v>
      </c>
      <c r="EF355" s="18">
        <f t="shared" si="876"/>
        <v>0</v>
      </c>
      <c r="EG355" s="18">
        <f t="shared" si="876"/>
        <v>0</v>
      </c>
      <c r="EH355" s="18">
        <f t="shared" ref="EH355:FR355" si="877">IFERROR(EH$347 /EH17,0) * $E355 * EH$335</f>
        <v>0</v>
      </c>
      <c r="EI355" s="18">
        <f t="shared" si="877"/>
        <v>0</v>
      </c>
      <c r="EJ355" s="18">
        <f t="shared" si="877"/>
        <v>0</v>
      </c>
      <c r="EK355" s="18">
        <f t="shared" si="877"/>
        <v>0</v>
      </c>
      <c r="EL355" s="18">
        <f t="shared" si="877"/>
        <v>0</v>
      </c>
      <c r="EM355" s="18">
        <f t="shared" si="877"/>
        <v>0</v>
      </c>
      <c r="EN355" s="18">
        <f t="shared" si="877"/>
        <v>0</v>
      </c>
      <c r="EO355" s="18">
        <f t="shared" si="877"/>
        <v>0</v>
      </c>
      <c r="EP355" s="18">
        <f t="shared" si="877"/>
        <v>0</v>
      </c>
      <c r="EQ355" s="18">
        <f t="shared" si="877"/>
        <v>0</v>
      </c>
      <c r="ER355" s="18">
        <f t="shared" si="877"/>
        <v>0</v>
      </c>
      <c r="ES355" s="18">
        <f t="shared" si="877"/>
        <v>0</v>
      </c>
      <c r="ET355" s="18">
        <f t="shared" si="877"/>
        <v>0</v>
      </c>
      <c r="EU355" s="18">
        <f t="shared" si="877"/>
        <v>0</v>
      </c>
      <c r="EV355" s="18">
        <f t="shared" si="877"/>
        <v>0</v>
      </c>
      <c r="EW355" s="18">
        <f t="shared" si="877"/>
        <v>0</v>
      </c>
      <c r="EX355" s="18">
        <f t="shared" si="877"/>
        <v>0</v>
      </c>
      <c r="EY355" s="18">
        <f t="shared" si="877"/>
        <v>0</v>
      </c>
      <c r="EZ355" s="18">
        <f t="shared" si="877"/>
        <v>0</v>
      </c>
      <c r="FA355" s="18">
        <f t="shared" si="877"/>
        <v>0</v>
      </c>
      <c r="FB355" s="18">
        <f t="shared" si="877"/>
        <v>0</v>
      </c>
      <c r="FC355" s="18">
        <f t="shared" si="877"/>
        <v>0</v>
      </c>
      <c r="FD355" s="18">
        <f t="shared" si="877"/>
        <v>0</v>
      </c>
      <c r="FE355" s="18">
        <f t="shared" si="877"/>
        <v>0</v>
      </c>
      <c r="FF355" s="18">
        <f t="shared" si="877"/>
        <v>0</v>
      </c>
      <c r="FG355" s="18">
        <f t="shared" si="877"/>
        <v>0</v>
      </c>
      <c r="FH355" s="18">
        <f t="shared" si="877"/>
        <v>0</v>
      </c>
      <c r="FI355" s="18">
        <f t="shared" si="877"/>
        <v>0</v>
      </c>
      <c r="FJ355" s="18">
        <f t="shared" si="877"/>
        <v>0</v>
      </c>
      <c r="FK355" s="18">
        <f t="shared" si="877"/>
        <v>0</v>
      </c>
      <c r="FL355" s="18">
        <f t="shared" si="877"/>
        <v>0</v>
      </c>
      <c r="FM355" s="18">
        <f t="shared" si="877"/>
        <v>0</v>
      </c>
      <c r="FN355" s="18">
        <f t="shared" si="877"/>
        <v>0</v>
      </c>
      <c r="FO355" s="18">
        <f t="shared" si="877"/>
        <v>0</v>
      </c>
      <c r="FP355" s="18">
        <f t="shared" si="877"/>
        <v>0</v>
      </c>
      <c r="FQ355" s="18">
        <f t="shared" si="877"/>
        <v>0</v>
      </c>
      <c r="FR355" s="18">
        <f t="shared" si="877"/>
        <v>0</v>
      </c>
    </row>
    <row r="356" spans="2:174">
      <c r="C356" t="s">
        <v>1246</v>
      </c>
      <c r="D356" s="144" t="s">
        <v>34</v>
      </c>
      <c r="E356" s="138">
        <f>INDEX(Assumptions!$G$227:$G$227,MATCH($A$1,Model_Number,0))</f>
        <v>1</v>
      </c>
      <c r="I356" s="128">
        <f t="shared" si="867"/>
        <v>633196.4350117076</v>
      </c>
      <c r="J356" s="18">
        <f>J$335 * $E356 * J$348</f>
        <v>0</v>
      </c>
      <c r="K356" s="18">
        <f t="shared" ref="K356:BV356" si="878">K$335 * $E356 * K$348</f>
        <v>0</v>
      </c>
      <c r="L356" s="18">
        <f t="shared" si="878"/>
        <v>0</v>
      </c>
      <c r="M356" s="18">
        <f t="shared" si="878"/>
        <v>0</v>
      </c>
      <c r="N356" s="18">
        <f t="shared" si="878"/>
        <v>0</v>
      </c>
      <c r="O356" s="18">
        <f t="shared" si="878"/>
        <v>0</v>
      </c>
      <c r="P356" s="18">
        <f t="shared" si="878"/>
        <v>0</v>
      </c>
      <c r="Q356" s="18">
        <f t="shared" si="878"/>
        <v>0</v>
      </c>
      <c r="R356" s="18">
        <f t="shared" si="878"/>
        <v>0</v>
      </c>
      <c r="S356" s="18">
        <f t="shared" si="878"/>
        <v>0</v>
      </c>
      <c r="T356" s="18">
        <f t="shared" si="878"/>
        <v>0</v>
      </c>
      <c r="U356" s="18">
        <f t="shared" si="878"/>
        <v>0</v>
      </c>
      <c r="V356" s="18">
        <f t="shared" si="878"/>
        <v>0</v>
      </c>
      <c r="W356" s="18">
        <f t="shared" si="878"/>
        <v>0</v>
      </c>
      <c r="X356" s="18">
        <f t="shared" si="878"/>
        <v>0</v>
      </c>
      <c r="Y356" s="18">
        <f t="shared" si="878"/>
        <v>0</v>
      </c>
      <c r="Z356" s="18">
        <f t="shared" si="878"/>
        <v>0</v>
      </c>
      <c r="AA356" s="18">
        <f t="shared" si="878"/>
        <v>0</v>
      </c>
      <c r="AB356" s="18">
        <f t="shared" si="878"/>
        <v>0</v>
      </c>
      <c r="AC356" s="18">
        <f t="shared" si="878"/>
        <v>0</v>
      </c>
      <c r="AD356" s="18">
        <f t="shared" si="878"/>
        <v>0</v>
      </c>
      <c r="AE356" s="18">
        <f t="shared" si="878"/>
        <v>0</v>
      </c>
      <c r="AF356" s="18">
        <f t="shared" si="878"/>
        <v>0</v>
      </c>
      <c r="AG356" s="18">
        <f t="shared" si="878"/>
        <v>0</v>
      </c>
      <c r="AH356" s="18">
        <f t="shared" si="878"/>
        <v>0</v>
      </c>
      <c r="AI356" s="18">
        <f t="shared" si="878"/>
        <v>0</v>
      </c>
      <c r="AJ356" s="18">
        <f t="shared" si="878"/>
        <v>0</v>
      </c>
      <c r="AK356" s="18">
        <f t="shared" si="878"/>
        <v>0</v>
      </c>
      <c r="AL356" s="18">
        <f t="shared" si="878"/>
        <v>0</v>
      </c>
      <c r="AM356" s="18">
        <f t="shared" si="878"/>
        <v>0</v>
      </c>
      <c r="AN356" s="18">
        <f t="shared" si="878"/>
        <v>0</v>
      </c>
      <c r="AO356" s="18">
        <f t="shared" si="878"/>
        <v>0</v>
      </c>
      <c r="AP356" s="18">
        <f t="shared" si="878"/>
        <v>0</v>
      </c>
      <c r="AQ356" s="18">
        <f t="shared" si="878"/>
        <v>0</v>
      </c>
      <c r="AR356" s="18">
        <f t="shared" si="878"/>
        <v>0</v>
      </c>
      <c r="AS356" s="18">
        <f t="shared" si="878"/>
        <v>0</v>
      </c>
      <c r="AT356" s="18">
        <f t="shared" si="878"/>
        <v>0</v>
      </c>
      <c r="AU356" s="18">
        <f t="shared" si="878"/>
        <v>0</v>
      </c>
      <c r="AV356" s="18">
        <f t="shared" si="878"/>
        <v>0</v>
      </c>
      <c r="AW356" s="18">
        <f t="shared" si="878"/>
        <v>0</v>
      </c>
      <c r="AX356" s="18">
        <f t="shared" si="878"/>
        <v>0</v>
      </c>
      <c r="AY356" s="18">
        <f t="shared" si="878"/>
        <v>0</v>
      </c>
      <c r="AZ356" s="18">
        <f t="shared" si="878"/>
        <v>0</v>
      </c>
      <c r="BA356" s="18">
        <f t="shared" si="878"/>
        <v>0</v>
      </c>
      <c r="BB356" s="18">
        <f t="shared" si="878"/>
        <v>0</v>
      </c>
      <c r="BC356" s="18">
        <f t="shared" si="878"/>
        <v>0</v>
      </c>
      <c r="BD356" s="18">
        <f t="shared" si="878"/>
        <v>0</v>
      </c>
      <c r="BE356" s="18">
        <f t="shared" si="878"/>
        <v>0</v>
      </c>
      <c r="BF356" s="18">
        <f t="shared" si="878"/>
        <v>0</v>
      </c>
      <c r="BG356" s="18">
        <f t="shared" si="878"/>
        <v>0</v>
      </c>
      <c r="BH356" s="18">
        <f t="shared" si="878"/>
        <v>0</v>
      </c>
      <c r="BI356" s="18">
        <f t="shared" si="878"/>
        <v>0</v>
      </c>
      <c r="BJ356" s="18">
        <f t="shared" si="878"/>
        <v>0</v>
      </c>
      <c r="BK356" s="18">
        <f t="shared" si="878"/>
        <v>0</v>
      </c>
      <c r="BL356" s="18">
        <f t="shared" si="878"/>
        <v>0</v>
      </c>
      <c r="BM356" s="18">
        <f t="shared" si="878"/>
        <v>0</v>
      </c>
      <c r="BN356" s="18">
        <f t="shared" si="878"/>
        <v>38185.562042486163</v>
      </c>
      <c r="BO356" s="18">
        <f t="shared" si="878"/>
        <v>26317.276101914355</v>
      </c>
      <c r="BP356" s="18">
        <f t="shared" si="878"/>
        <v>21052.115020524514</v>
      </c>
      <c r="BQ356" s="18">
        <f t="shared" si="878"/>
        <v>41519.652511363762</v>
      </c>
      <c r="BR356" s="18">
        <f t="shared" si="878"/>
        <v>38109.190918401189</v>
      </c>
      <c r="BS356" s="18">
        <f t="shared" si="878"/>
        <v>26264.641549710526</v>
      </c>
      <c r="BT356" s="18">
        <f t="shared" si="878"/>
        <v>21009.926413268953</v>
      </c>
      <c r="BU356" s="18">
        <f t="shared" si="878"/>
        <v>41436.446794908123</v>
      </c>
      <c r="BV356" s="18">
        <f t="shared" si="878"/>
        <v>38032.819794316216</v>
      </c>
      <c r="BW356" s="18">
        <f t="shared" ref="BW356:EH356" si="879">BW$335 * $E356 * BW$348</f>
        <v>26212.006997506698</v>
      </c>
      <c r="BX356" s="18">
        <f t="shared" si="879"/>
        <v>20967.737806013392</v>
      </c>
      <c r="BY356" s="18">
        <f t="shared" si="879"/>
        <v>41353.241078452484</v>
      </c>
      <c r="BZ356" s="18">
        <f t="shared" si="879"/>
        <v>37956.448670231242</v>
      </c>
      <c r="CA356" s="18">
        <f t="shared" si="879"/>
        <v>26106.737893099038</v>
      </c>
      <c r="CB356" s="18">
        <f t="shared" si="879"/>
        <v>20925.549198757835</v>
      </c>
      <c r="CC356" s="18">
        <f t="shared" si="879"/>
        <v>41270.035361996845</v>
      </c>
      <c r="CD356" s="18">
        <f t="shared" si="879"/>
        <v>37880.077546146276</v>
      </c>
      <c r="CE356" s="18">
        <f t="shared" si="879"/>
        <v>26106.737893099038</v>
      </c>
      <c r="CF356" s="18">
        <f t="shared" si="879"/>
        <v>20883.360591502274</v>
      </c>
      <c r="CG356" s="18">
        <f t="shared" si="879"/>
        <v>41186.829645541206</v>
      </c>
      <c r="CH356" s="18">
        <f t="shared" si="879"/>
        <v>420.04118246734782</v>
      </c>
      <c r="CI356" s="18">
        <f t="shared" si="879"/>
        <v>0</v>
      </c>
      <c r="CJ356" s="18">
        <f t="shared" si="879"/>
        <v>0</v>
      </c>
      <c r="CK356" s="18">
        <f t="shared" si="879"/>
        <v>0</v>
      </c>
      <c r="CL356" s="18">
        <f t="shared" si="879"/>
        <v>0</v>
      </c>
      <c r="CM356" s="18">
        <f t="shared" si="879"/>
        <v>0</v>
      </c>
      <c r="CN356" s="18">
        <f t="shared" si="879"/>
        <v>0</v>
      </c>
      <c r="CO356" s="18">
        <f t="shared" si="879"/>
        <v>0</v>
      </c>
      <c r="CP356" s="18">
        <f t="shared" si="879"/>
        <v>0</v>
      </c>
      <c r="CQ356" s="18">
        <f t="shared" si="879"/>
        <v>0</v>
      </c>
      <c r="CR356" s="18">
        <f t="shared" si="879"/>
        <v>0</v>
      </c>
      <c r="CS356" s="18">
        <f t="shared" si="879"/>
        <v>0</v>
      </c>
      <c r="CT356" s="18">
        <f t="shared" si="879"/>
        <v>0</v>
      </c>
      <c r="CU356" s="18">
        <f t="shared" si="879"/>
        <v>0</v>
      </c>
      <c r="CV356" s="18">
        <f t="shared" si="879"/>
        <v>0</v>
      </c>
      <c r="CW356" s="18">
        <f t="shared" si="879"/>
        <v>0</v>
      </c>
      <c r="CX356" s="18">
        <f t="shared" si="879"/>
        <v>0</v>
      </c>
      <c r="CY356" s="18">
        <f t="shared" si="879"/>
        <v>0</v>
      </c>
      <c r="CZ356" s="18">
        <f t="shared" si="879"/>
        <v>0</v>
      </c>
      <c r="DA356" s="18">
        <f t="shared" si="879"/>
        <v>0</v>
      </c>
      <c r="DB356" s="18">
        <f t="shared" si="879"/>
        <v>0</v>
      </c>
      <c r="DC356" s="18">
        <f t="shared" si="879"/>
        <v>0</v>
      </c>
      <c r="DD356" s="18">
        <f t="shared" si="879"/>
        <v>0</v>
      </c>
      <c r="DE356" s="18">
        <f t="shared" si="879"/>
        <v>0</v>
      </c>
      <c r="DF356" s="18">
        <f t="shared" si="879"/>
        <v>0</v>
      </c>
      <c r="DG356" s="18">
        <f t="shared" si="879"/>
        <v>0</v>
      </c>
      <c r="DH356" s="18">
        <f t="shared" si="879"/>
        <v>0</v>
      </c>
      <c r="DI356" s="18">
        <f t="shared" si="879"/>
        <v>0</v>
      </c>
      <c r="DJ356" s="18">
        <f t="shared" si="879"/>
        <v>0</v>
      </c>
      <c r="DK356" s="18">
        <f t="shared" si="879"/>
        <v>0</v>
      </c>
      <c r="DL356" s="18">
        <f t="shared" si="879"/>
        <v>0</v>
      </c>
      <c r="DM356" s="18">
        <f t="shared" si="879"/>
        <v>0</v>
      </c>
      <c r="DN356" s="18">
        <f t="shared" si="879"/>
        <v>0</v>
      </c>
      <c r="DO356" s="18">
        <f t="shared" si="879"/>
        <v>0</v>
      </c>
      <c r="DP356" s="18">
        <f t="shared" si="879"/>
        <v>0</v>
      </c>
      <c r="DQ356" s="18">
        <f t="shared" si="879"/>
        <v>0</v>
      </c>
      <c r="DR356" s="18">
        <f t="shared" si="879"/>
        <v>0</v>
      </c>
      <c r="DS356" s="18">
        <f t="shared" si="879"/>
        <v>0</v>
      </c>
      <c r="DT356" s="18">
        <f t="shared" si="879"/>
        <v>0</v>
      </c>
      <c r="DU356" s="18">
        <f t="shared" si="879"/>
        <v>0</v>
      </c>
      <c r="DV356" s="18">
        <f t="shared" si="879"/>
        <v>0</v>
      </c>
      <c r="DW356" s="18">
        <f t="shared" si="879"/>
        <v>0</v>
      </c>
      <c r="DX356" s="18">
        <f t="shared" si="879"/>
        <v>0</v>
      </c>
      <c r="DY356" s="18">
        <f t="shared" si="879"/>
        <v>0</v>
      </c>
      <c r="DZ356" s="18">
        <f t="shared" si="879"/>
        <v>0</v>
      </c>
      <c r="EA356" s="18">
        <f t="shared" si="879"/>
        <v>0</v>
      </c>
      <c r="EB356" s="18">
        <f t="shared" si="879"/>
        <v>0</v>
      </c>
      <c r="EC356" s="18">
        <f t="shared" si="879"/>
        <v>0</v>
      </c>
      <c r="ED356" s="18">
        <f t="shared" si="879"/>
        <v>0</v>
      </c>
      <c r="EE356" s="18">
        <f t="shared" si="879"/>
        <v>0</v>
      </c>
      <c r="EF356" s="18">
        <f t="shared" si="879"/>
        <v>0</v>
      </c>
      <c r="EG356" s="18">
        <f t="shared" si="879"/>
        <v>0</v>
      </c>
      <c r="EH356" s="18">
        <f t="shared" si="879"/>
        <v>0</v>
      </c>
      <c r="EI356" s="18">
        <f t="shared" ref="EI356:FR356" si="880">EI$335 * $E356 * EI$348</f>
        <v>0</v>
      </c>
      <c r="EJ356" s="18">
        <f t="shared" si="880"/>
        <v>0</v>
      </c>
      <c r="EK356" s="18">
        <f t="shared" si="880"/>
        <v>0</v>
      </c>
      <c r="EL356" s="18">
        <f t="shared" si="880"/>
        <v>0</v>
      </c>
      <c r="EM356" s="18">
        <f t="shared" si="880"/>
        <v>0</v>
      </c>
      <c r="EN356" s="18">
        <f t="shared" si="880"/>
        <v>0</v>
      </c>
      <c r="EO356" s="18">
        <f t="shared" si="880"/>
        <v>0</v>
      </c>
      <c r="EP356" s="18">
        <f t="shared" si="880"/>
        <v>0</v>
      </c>
      <c r="EQ356" s="18">
        <f t="shared" si="880"/>
        <v>0</v>
      </c>
      <c r="ER356" s="18">
        <f t="shared" si="880"/>
        <v>0</v>
      </c>
      <c r="ES356" s="18">
        <f t="shared" si="880"/>
        <v>0</v>
      </c>
      <c r="ET356" s="18">
        <f t="shared" si="880"/>
        <v>0</v>
      </c>
      <c r="EU356" s="18">
        <f t="shared" si="880"/>
        <v>0</v>
      </c>
      <c r="EV356" s="18">
        <f t="shared" si="880"/>
        <v>0</v>
      </c>
      <c r="EW356" s="18">
        <f t="shared" si="880"/>
        <v>0</v>
      </c>
      <c r="EX356" s="18">
        <f t="shared" si="880"/>
        <v>0</v>
      </c>
      <c r="EY356" s="18">
        <f t="shared" si="880"/>
        <v>0</v>
      </c>
      <c r="EZ356" s="18">
        <f t="shared" si="880"/>
        <v>0</v>
      </c>
      <c r="FA356" s="18">
        <f t="shared" si="880"/>
        <v>0</v>
      </c>
      <c r="FB356" s="18">
        <f t="shared" si="880"/>
        <v>0</v>
      </c>
      <c r="FC356" s="18">
        <f t="shared" si="880"/>
        <v>0</v>
      </c>
      <c r="FD356" s="18">
        <f t="shared" si="880"/>
        <v>0</v>
      </c>
      <c r="FE356" s="18">
        <f t="shared" si="880"/>
        <v>0</v>
      </c>
      <c r="FF356" s="18">
        <f t="shared" si="880"/>
        <v>0</v>
      </c>
      <c r="FG356" s="18">
        <f t="shared" si="880"/>
        <v>0</v>
      </c>
      <c r="FH356" s="18">
        <f t="shared" si="880"/>
        <v>0</v>
      </c>
      <c r="FI356" s="18">
        <f t="shared" si="880"/>
        <v>0</v>
      </c>
      <c r="FJ356" s="18">
        <f t="shared" si="880"/>
        <v>0</v>
      </c>
      <c r="FK356" s="18">
        <f t="shared" si="880"/>
        <v>0</v>
      </c>
      <c r="FL356" s="18">
        <f t="shared" si="880"/>
        <v>0</v>
      </c>
      <c r="FM356" s="18">
        <f t="shared" si="880"/>
        <v>0</v>
      </c>
      <c r="FN356" s="18">
        <f t="shared" si="880"/>
        <v>0</v>
      </c>
      <c r="FO356" s="18">
        <f t="shared" si="880"/>
        <v>0</v>
      </c>
      <c r="FP356" s="18">
        <f t="shared" si="880"/>
        <v>0</v>
      </c>
      <c r="FQ356" s="18">
        <f t="shared" si="880"/>
        <v>0</v>
      </c>
      <c r="FR356" s="18">
        <f t="shared" si="880"/>
        <v>0</v>
      </c>
    </row>
    <row r="357" spans="2:174">
      <c r="C357" t="s">
        <v>87</v>
      </c>
      <c r="D357" s="144" t="s">
        <v>34</v>
      </c>
      <c r="I357" s="128">
        <f t="shared" si="867"/>
        <v>2493952.4722381234</v>
      </c>
      <c r="J357" s="18">
        <f>J335 - SUM(J354:J356)</f>
        <v>0</v>
      </c>
      <c r="K357" s="18">
        <f t="shared" ref="K357:BV357" si="881">K335 - SUM(K354:K356)</f>
        <v>0</v>
      </c>
      <c r="L357" s="18">
        <f t="shared" si="881"/>
        <v>0</v>
      </c>
      <c r="M357" s="18">
        <f t="shared" si="881"/>
        <v>0</v>
      </c>
      <c r="N357" s="18">
        <f t="shared" si="881"/>
        <v>0</v>
      </c>
      <c r="O357" s="18">
        <f t="shared" si="881"/>
        <v>0</v>
      </c>
      <c r="P357" s="18">
        <f t="shared" si="881"/>
        <v>0</v>
      </c>
      <c r="Q357" s="18">
        <f t="shared" si="881"/>
        <v>0</v>
      </c>
      <c r="R357" s="18">
        <f t="shared" si="881"/>
        <v>0</v>
      </c>
      <c r="S357" s="18">
        <f t="shared" si="881"/>
        <v>0</v>
      </c>
      <c r="T357" s="18">
        <f t="shared" si="881"/>
        <v>0</v>
      </c>
      <c r="U357" s="18">
        <f t="shared" si="881"/>
        <v>0</v>
      </c>
      <c r="V357" s="18">
        <f t="shared" si="881"/>
        <v>0</v>
      </c>
      <c r="W357" s="18">
        <f t="shared" si="881"/>
        <v>0</v>
      </c>
      <c r="X357" s="18">
        <f t="shared" si="881"/>
        <v>0</v>
      </c>
      <c r="Y357" s="18">
        <f t="shared" si="881"/>
        <v>0</v>
      </c>
      <c r="Z357" s="18">
        <f t="shared" si="881"/>
        <v>0</v>
      </c>
      <c r="AA357" s="18">
        <f t="shared" si="881"/>
        <v>0</v>
      </c>
      <c r="AB357" s="18">
        <f t="shared" si="881"/>
        <v>0</v>
      </c>
      <c r="AC357" s="18">
        <f t="shared" si="881"/>
        <v>0</v>
      </c>
      <c r="AD357" s="18">
        <f t="shared" si="881"/>
        <v>0</v>
      </c>
      <c r="AE357" s="18">
        <f t="shared" si="881"/>
        <v>0</v>
      </c>
      <c r="AF357" s="18">
        <f t="shared" si="881"/>
        <v>0</v>
      </c>
      <c r="AG357" s="18">
        <f t="shared" si="881"/>
        <v>0</v>
      </c>
      <c r="AH357" s="18">
        <f t="shared" si="881"/>
        <v>0</v>
      </c>
      <c r="AI357" s="18">
        <f t="shared" si="881"/>
        <v>0</v>
      </c>
      <c r="AJ357" s="18">
        <f t="shared" si="881"/>
        <v>0</v>
      </c>
      <c r="AK357" s="18">
        <f t="shared" si="881"/>
        <v>0</v>
      </c>
      <c r="AL357" s="18">
        <f t="shared" si="881"/>
        <v>0</v>
      </c>
      <c r="AM357" s="18">
        <f t="shared" si="881"/>
        <v>0</v>
      </c>
      <c r="AN357" s="18">
        <f t="shared" si="881"/>
        <v>0</v>
      </c>
      <c r="AO357" s="18">
        <f t="shared" si="881"/>
        <v>0</v>
      </c>
      <c r="AP357" s="18">
        <f t="shared" si="881"/>
        <v>0</v>
      </c>
      <c r="AQ357" s="18">
        <f t="shared" si="881"/>
        <v>0</v>
      </c>
      <c r="AR357" s="18">
        <f t="shared" si="881"/>
        <v>0</v>
      </c>
      <c r="AS357" s="18">
        <f t="shared" si="881"/>
        <v>0</v>
      </c>
      <c r="AT357" s="18">
        <f t="shared" si="881"/>
        <v>0</v>
      </c>
      <c r="AU357" s="18">
        <f t="shared" si="881"/>
        <v>0</v>
      </c>
      <c r="AV357" s="18">
        <f t="shared" si="881"/>
        <v>0</v>
      </c>
      <c r="AW357" s="18">
        <f t="shared" si="881"/>
        <v>0</v>
      </c>
      <c r="AX357" s="18">
        <f t="shared" si="881"/>
        <v>0</v>
      </c>
      <c r="AY357" s="18">
        <f t="shared" si="881"/>
        <v>0</v>
      </c>
      <c r="AZ357" s="18">
        <f t="shared" si="881"/>
        <v>0</v>
      </c>
      <c r="BA357" s="18">
        <f t="shared" si="881"/>
        <v>0</v>
      </c>
      <c r="BB357" s="18">
        <f t="shared" si="881"/>
        <v>0</v>
      </c>
      <c r="BC357" s="18">
        <f t="shared" si="881"/>
        <v>0</v>
      </c>
      <c r="BD357" s="18">
        <f t="shared" si="881"/>
        <v>0</v>
      </c>
      <c r="BE357" s="18">
        <f t="shared" si="881"/>
        <v>0</v>
      </c>
      <c r="BF357" s="18">
        <f t="shared" si="881"/>
        <v>0</v>
      </c>
      <c r="BG357" s="18">
        <f t="shared" si="881"/>
        <v>0</v>
      </c>
      <c r="BH357" s="18">
        <f t="shared" si="881"/>
        <v>0</v>
      </c>
      <c r="BI357" s="18">
        <f t="shared" si="881"/>
        <v>0</v>
      </c>
      <c r="BJ357" s="18">
        <f t="shared" si="881"/>
        <v>0</v>
      </c>
      <c r="BK357" s="18">
        <f t="shared" si="881"/>
        <v>0</v>
      </c>
      <c r="BL357" s="18">
        <f t="shared" si="881"/>
        <v>0</v>
      </c>
      <c r="BM357" s="18">
        <f t="shared" si="881"/>
        <v>0</v>
      </c>
      <c r="BN357" s="18">
        <f t="shared" si="881"/>
        <v>0</v>
      </c>
      <c r="BO357" s="18">
        <f t="shared" si="881"/>
        <v>0</v>
      </c>
      <c r="BP357" s="18">
        <f t="shared" si="881"/>
        <v>0</v>
      </c>
      <c r="BQ357" s="18">
        <f t="shared" si="881"/>
        <v>0</v>
      </c>
      <c r="BR357" s="18">
        <f t="shared" si="881"/>
        <v>0</v>
      </c>
      <c r="BS357" s="18">
        <f t="shared" si="881"/>
        <v>0</v>
      </c>
      <c r="BT357" s="18">
        <f t="shared" si="881"/>
        <v>0</v>
      </c>
      <c r="BU357" s="18">
        <f t="shared" si="881"/>
        <v>0</v>
      </c>
      <c r="BV357" s="18">
        <f t="shared" si="881"/>
        <v>0</v>
      </c>
      <c r="BW357" s="18">
        <f t="shared" ref="BW357:EH357" si="882">BW335 - SUM(BW354:BW356)</f>
        <v>0</v>
      </c>
      <c r="BX357" s="18">
        <f t="shared" si="882"/>
        <v>0</v>
      </c>
      <c r="BY357" s="18">
        <f t="shared" si="882"/>
        <v>0</v>
      </c>
      <c r="BZ357" s="18">
        <f t="shared" si="882"/>
        <v>0</v>
      </c>
      <c r="CA357" s="18">
        <f t="shared" si="882"/>
        <v>0</v>
      </c>
      <c r="CB357" s="18">
        <f t="shared" si="882"/>
        <v>0</v>
      </c>
      <c r="CC357" s="18">
        <f t="shared" si="882"/>
        <v>0</v>
      </c>
      <c r="CD357" s="18">
        <f t="shared" si="882"/>
        <v>0</v>
      </c>
      <c r="CE357" s="18">
        <f t="shared" si="882"/>
        <v>0</v>
      </c>
      <c r="CF357" s="18">
        <f t="shared" si="882"/>
        <v>0</v>
      </c>
      <c r="CG357" s="18">
        <f t="shared" si="882"/>
        <v>0</v>
      </c>
      <c r="CH357" s="18">
        <f t="shared" si="882"/>
        <v>37383.665239593953</v>
      </c>
      <c r="CI357" s="18">
        <f t="shared" si="882"/>
        <v>26054.10334089521</v>
      </c>
      <c r="CJ357" s="18">
        <f t="shared" si="882"/>
        <v>20841.171984246714</v>
      </c>
      <c r="CK357" s="18">
        <f t="shared" si="882"/>
        <v>41103.623929085566</v>
      </c>
      <c r="CL357" s="18">
        <f t="shared" si="882"/>
        <v>37727.335297976329</v>
      </c>
      <c r="CM357" s="18">
        <f t="shared" si="882"/>
        <v>26001.468788691382</v>
      </c>
      <c r="CN357" s="18">
        <f t="shared" si="882"/>
        <v>20590.993543221244</v>
      </c>
      <c r="CO357" s="18">
        <f t="shared" si="882"/>
        <v>40610.21403050363</v>
      </c>
      <c r="CP357" s="18">
        <f t="shared" si="882"/>
        <v>37274.454532152442</v>
      </c>
      <c r="CQ357" s="18">
        <f t="shared" si="882"/>
        <v>25637.237687440887</v>
      </c>
      <c r="CR357" s="18">
        <f t="shared" si="882"/>
        <v>20549.226822038239</v>
      </c>
      <c r="CS357" s="18">
        <f t="shared" si="882"/>
        <v>40527.840371212544</v>
      </c>
      <c r="CT357" s="18">
        <f t="shared" si="882"/>
        <v>37198.847119308324</v>
      </c>
      <c r="CU357" s="18">
        <f t="shared" si="882"/>
        <v>25637.237687440887</v>
      </c>
      <c r="CV357" s="18">
        <f t="shared" si="882"/>
        <v>20507.460100855234</v>
      </c>
      <c r="CW357" s="18">
        <f t="shared" si="882"/>
        <v>40445.466711921465</v>
      </c>
      <c r="CX357" s="18">
        <f t="shared" si="882"/>
        <v>37123.239706464199</v>
      </c>
      <c r="CY357" s="18">
        <f t="shared" si="882"/>
        <v>25585.129480759097</v>
      </c>
      <c r="CZ357" s="18">
        <f t="shared" si="882"/>
        <v>20465.69337967223</v>
      </c>
      <c r="DA357" s="18">
        <f t="shared" si="882"/>
        <v>40363.093052630378</v>
      </c>
      <c r="DB357" s="18">
        <f t="shared" si="882"/>
        <v>37047.632293620074</v>
      </c>
      <c r="DC357" s="18">
        <f t="shared" si="882"/>
        <v>25533.021274077306</v>
      </c>
      <c r="DD357" s="18">
        <f t="shared" si="882"/>
        <v>20423.926658489225</v>
      </c>
      <c r="DE357" s="18">
        <f t="shared" si="882"/>
        <v>40280.719393339299</v>
      </c>
      <c r="DF357" s="18">
        <f t="shared" si="882"/>
        <v>36972.024880775956</v>
      </c>
      <c r="DG357" s="18">
        <f t="shared" si="882"/>
        <v>25428.804860713724</v>
      </c>
      <c r="DH357" s="18">
        <f t="shared" si="882"/>
        <v>20382.15993730622</v>
      </c>
      <c r="DI357" s="18">
        <f t="shared" si="882"/>
        <v>40198.345734048213</v>
      </c>
      <c r="DJ357" s="18">
        <f t="shared" si="882"/>
        <v>36896.417467931831</v>
      </c>
      <c r="DK357" s="18">
        <f t="shared" si="882"/>
        <v>25428.804860713724</v>
      </c>
      <c r="DL357" s="18">
        <f t="shared" si="882"/>
        <v>20340.393216123215</v>
      </c>
      <c r="DM357" s="18">
        <f t="shared" si="882"/>
        <v>40115.972074757134</v>
      </c>
      <c r="DN357" s="18">
        <f t="shared" si="882"/>
        <v>36820.810055087706</v>
      </c>
      <c r="DO357" s="18">
        <f t="shared" si="882"/>
        <v>25376.696654031934</v>
      </c>
      <c r="DP357" s="18">
        <f t="shared" si="882"/>
        <v>20298.62649494021</v>
      </c>
      <c r="DQ357" s="18">
        <f t="shared" si="882"/>
        <v>40033.598415466047</v>
      </c>
      <c r="DR357" s="18">
        <f t="shared" si="882"/>
        <v>36745.202642243588</v>
      </c>
      <c r="DS357" s="18">
        <f t="shared" si="882"/>
        <v>25324.588447350143</v>
      </c>
      <c r="DT357" s="18">
        <f t="shared" si="882"/>
        <v>20256.859773757205</v>
      </c>
      <c r="DU357" s="18">
        <f t="shared" si="882"/>
        <v>39951.224756174968</v>
      </c>
      <c r="DV357" s="18">
        <f t="shared" si="882"/>
        <v>36669.595229399463</v>
      </c>
      <c r="DW357" s="18">
        <f t="shared" si="882"/>
        <v>25220.372033986561</v>
      </c>
      <c r="DX357" s="18">
        <f t="shared" si="882"/>
        <v>20215.093052574201</v>
      </c>
      <c r="DY357" s="18">
        <f t="shared" si="882"/>
        <v>39868.851096883889</v>
      </c>
      <c r="DZ357" s="18">
        <f t="shared" si="882"/>
        <v>36593.987816555338</v>
      </c>
      <c r="EA357" s="18">
        <f t="shared" si="882"/>
        <v>25220.372033986561</v>
      </c>
      <c r="EB357" s="18">
        <f t="shared" si="882"/>
        <v>19969.555358346843</v>
      </c>
      <c r="EC357" s="18">
        <f t="shared" si="882"/>
        <v>39384.593827112069</v>
      </c>
      <c r="ED357" s="18">
        <f t="shared" si="882"/>
        <v>36149.507874380797</v>
      </c>
      <c r="EE357" s="18">
        <f t="shared" si="882"/>
        <v>24914.038940160277</v>
      </c>
      <c r="EF357" s="18">
        <f t="shared" si="882"/>
        <v>19928.210523236394</v>
      </c>
      <c r="EG357" s="18">
        <f t="shared" si="882"/>
        <v>39303.052224985542</v>
      </c>
      <c r="EH357" s="18">
        <f t="shared" si="882"/>
        <v>36074.66417277752</v>
      </c>
      <c r="EI357" s="18">
        <f t="shared" ref="EI357:FR357" si="883">EI335 - SUM(EI354:EI356)</f>
        <v>24862.457079000527</v>
      </c>
      <c r="EJ357" s="18">
        <f t="shared" si="883"/>
        <v>19886.865688125945</v>
      </c>
      <c r="EK357" s="18">
        <f t="shared" si="883"/>
        <v>39221.510622859016</v>
      </c>
      <c r="EL357" s="18">
        <f t="shared" si="883"/>
        <v>35999.820471174251</v>
      </c>
      <c r="EM357" s="18">
        <f t="shared" si="883"/>
        <v>24759.293356681021</v>
      </c>
      <c r="EN357" s="18">
        <f t="shared" si="883"/>
        <v>19845.520853015496</v>
      </c>
      <c r="EO357" s="18">
        <f t="shared" si="883"/>
        <v>39139.969020732489</v>
      </c>
      <c r="EP357" s="18">
        <f t="shared" si="883"/>
        <v>35924.976769570974</v>
      </c>
      <c r="EQ357" s="18">
        <f t="shared" si="883"/>
        <v>24759.293356681021</v>
      </c>
      <c r="ER357" s="18">
        <f t="shared" si="883"/>
        <v>19804.176017905047</v>
      </c>
      <c r="ES357" s="18">
        <f t="shared" si="883"/>
        <v>39058.427418605963</v>
      </c>
      <c r="ET357" s="18">
        <f t="shared" si="883"/>
        <v>35850.133067967705</v>
      </c>
      <c r="EU357" s="18">
        <f t="shared" si="883"/>
        <v>24707.711495521271</v>
      </c>
      <c r="EV357" s="18">
        <f t="shared" si="883"/>
        <v>19762.831182794598</v>
      </c>
      <c r="EW357" s="18">
        <f t="shared" si="883"/>
        <v>38976.885816479436</v>
      </c>
      <c r="EX357" s="18">
        <f t="shared" si="883"/>
        <v>35775.289366364428</v>
      </c>
      <c r="EY357" s="18">
        <f t="shared" si="883"/>
        <v>24656.129634361518</v>
      </c>
      <c r="EZ357" s="18">
        <f t="shared" si="883"/>
        <v>19721.486347684149</v>
      </c>
      <c r="FA357" s="18">
        <f t="shared" si="883"/>
        <v>38895.34421435291</v>
      </c>
      <c r="FB357" s="18">
        <f t="shared" si="883"/>
        <v>35700.445664761159</v>
      </c>
      <c r="FC357" s="18">
        <f t="shared" si="883"/>
        <v>24552.965912042015</v>
      </c>
      <c r="FD357" s="18">
        <f t="shared" si="883"/>
        <v>19680.1415125737</v>
      </c>
      <c r="FE357" s="18">
        <f t="shared" si="883"/>
        <v>38813.802612226384</v>
      </c>
      <c r="FF357" s="18">
        <f t="shared" si="883"/>
        <v>35625.601963157882</v>
      </c>
      <c r="FG357" s="18">
        <f t="shared" si="883"/>
        <v>24552.965912042015</v>
      </c>
      <c r="FH357" s="18">
        <f t="shared" si="883"/>
        <v>19638.796677463248</v>
      </c>
      <c r="FI357" s="18">
        <f t="shared" si="883"/>
        <v>38732.261010099857</v>
      </c>
      <c r="FJ357" s="18">
        <f t="shared" si="883"/>
        <v>35550.758261554613</v>
      </c>
      <c r="FK357" s="18">
        <f t="shared" si="883"/>
        <v>24501.384050882261</v>
      </c>
      <c r="FL357" s="18">
        <f t="shared" si="883"/>
        <v>0</v>
      </c>
      <c r="FM357" s="18">
        <f t="shared" si="883"/>
        <v>0</v>
      </c>
      <c r="FN357" s="18">
        <f t="shared" si="883"/>
        <v>0</v>
      </c>
      <c r="FO357" s="18">
        <f t="shared" si="883"/>
        <v>0</v>
      </c>
      <c r="FP357" s="18">
        <f t="shared" si="883"/>
        <v>0</v>
      </c>
      <c r="FQ357" s="18">
        <f t="shared" si="883"/>
        <v>0</v>
      </c>
      <c r="FR357" s="18">
        <f t="shared" si="883"/>
        <v>0</v>
      </c>
    </row>
    <row r="358" spans="2:174">
      <c r="C358" t="s">
        <v>669</v>
      </c>
      <c r="D358" s="144" t="s">
        <v>34</v>
      </c>
      <c r="I358" s="128">
        <f t="shared" si="867"/>
        <v>2493952.4722381234</v>
      </c>
      <c r="J358" s="18">
        <f t="shared" ref="J358:AO358" si="884">J335-J359</f>
        <v>0</v>
      </c>
      <c r="K358" s="18">
        <f t="shared" si="884"/>
        <v>0</v>
      </c>
      <c r="L358" s="18">
        <f t="shared" si="884"/>
        <v>0</v>
      </c>
      <c r="M358" s="18">
        <f t="shared" si="884"/>
        <v>0</v>
      </c>
      <c r="N358" s="18">
        <f t="shared" si="884"/>
        <v>0</v>
      </c>
      <c r="O358" s="18">
        <f t="shared" si="884"/>
        <v>0</v>
      </c>
      <c r="P358" s="18">
        <f t="shared" si="884"/>
        <v>0</v>
      </c>
      <c r="Q358" s="18">
        <f t="shared" si="884"/>
        <v>0</v>
      </c>
      <c r="R358" s="18">
        <f t="shared" si="884"/>
        <v>0</v>
      </c>
      <c r="S358" s="18">
        <f t="shared" si="884"/>
        <v>0</v>
      </c>
      <c r="T358" s="18">
        <f t="shared" si="884"/>
        <v>0</v>
      </c>
      <c r="U358" s="18">
        <f t="shared" si="884"/>
        <v>0</v>
      </c>
      <c r="V358" s="18">
        <f t="shared" si="884"/>
        <v>0</v>
      </c>
      <c r="W358" s="18">
        <f t="shared" si="884"/>
        <v>0</v>
      </c>
      <c r="X358" s="18">
        <f t="shared" si="884"/>
        <v>0</v>
      </c>
      <c r="Y358" s="18">
        <f t="shared" si="884"/>
        <v>0</v>
      </c>
      <c r="Z358" s="18">
        <f t="shared" si="884"/>
        <v>0</v>
      </c>
      <c r="AA358" s="18">
        <f t="shared" si="884"/>
        <v>0</v>
      </c>
      <c r="AB358" s="18">
        <f t="shared" si="884"/>
        <v>0</v>
      </c>
      <c r="AC358" s="18">
        <f t="shared" si="884"/>
        <v>0</v>
      </c>
      <c r="AD358" s="18">
        <f t="shared" si="884"/>
        <v>0</v>
      </c>
      <c r="AE358" s="18">
        <f t="shared" si="884"/>
        <v>0</v>
      </c>
      <c r="AF358" s="18">
        <f t="shared" si="884"/>
        <v>0</v>
      </c>
      <c r="AG358" s="18">
        <f t="shared" si="884"/>
        <v>0</v>
      </c>
      <c r="AH358" s="18">
        <f t="shared" si="884"/>
        <v>0</v>
      </c>
      <c r="AI358" s="18">
        <f t="shared" si="884"/>
        <v>0</v>
      </c>
      <c r="AJ358" s="18">
        <f t="shared" si="884"/>
        <v>0</v>
      </c>
      <c r="AK358" s="18">
        <f t="shared" si="884"/>
        <v>0</v>
      </c>
      <c r="AL358" s="18">
        <f t="shared" si="884"/>
        <v>0</v>
      </c>
      <c r="AM358" s="18">
        <f t="shared" si="884"/>
        <v>0</v>
      </c>
      <c r="AN358" s="18">
        <f t="shared" si="884"/>
        <v>0</v>
      </c>
      <c r="AO358" s="18">
        <f t="shared" si="884"/>
        <v>0</v>
      </c>
      <c r="AP358" s="18">
        <f t="shared" ref="AP358:BU358" si="885">AP335-AP359</f>
        <v>0</v>
      </c>
      <c r="AQ358" s="18">
        <f t="shared" si="885"/>
        <v>0</v>
      </c>
      <c r="AR358" s="18">
        <f t="shared" si="885"/>
        <v>0</v>
      </c>
      <c r="AS358" s="18">
        <f t="shared" si="885"/>
        <v>0</v>
      </c>
      <c r="AT358" s="18">
        <f t="shared" si="885"/>
        <v>0</v>
      </c>
      <c r="AU358" s="18">
        <f t="shared" si="885"/>
        <v>0</v>
      </c>
      <c r="AV358" s="18">
        <f t="shared" si="885"/>
        <v>0</v>
      </c>
      <c r="AW358" s="18">
        <f t="shared" si="885"/>
        <v>0</v>
      </c>
      <c r="AX358" s="18">
        <f t="shared" si="885"/>
        <v>0</v>
      </c>
      <c r="AY358" s="18">
        <f t="shared" si="885"/>
        <v>0</v>
      </c>
      <c r="AZ358" s="18">
        <f t="shared" si="885"/>
        <v>0</v>
      </c>
      <c r="BA358" s="18">
        <f t="shared" si="885"/>
        <v>0</v>
      </c>
      <c r="BB358" s="18">
        <f t="shared" si="885"/>
        <v>0</v>
      </c>
      <c r="BC358" s="18">
        <f t="shared" si="885"/>
        <v>0</v>
      </c>
      <c r="BD358" s="18">
        <f t="shared" si="885"/>
        <v>0</v>
      </c>
      <c r="BE358" s="18">
        <f t="shared" si="885"/>
        <v>0</v>
      </c>
      <c r="BF358" s="18">
        <f t="shared" si="885"/>
        <v>0</v>
      </c>
      <c r="BG358" s="18">
        <f t="shared" si="885"/>
        <v>0</v>
      </c>
      <c r="BH358" s="18">
        <f t="shared" si="885"/>
        <v>0</v>
      </c>
      <c r="BI358" s="18">
        <f t="shared" si="885"/>
        <v>0</v>
      </c>
      <c r="BJ358" s="18">
        <f t="shared" si="885"/>
        <v>0</v>
      </c>
      <c r="BK358" s="18">
        <f t="shared" si="885"/>
        <v>0</v>
      </c>
      <c r="BL358" s="18">
        <f t="shared" si="885"/>
        <v>0</v>
      </c>
      <c r="BM358" s="18">
        <f t="shared" si="885"/>
        <v>0</v>
      </c>
      <c r="BN358" s="18">
        <f t="shared" si="885"/>
        <v>0</v>
      </c>
      <c r="BO358" s="18">
        <f t="shared" si="885"/>
        <v>0</v>
      </c>
      <c r="BP358" s="18">
        <f t="shared" si="885"/>
        <v>0</v>
      </c>
      <c r="BQ358" s="18">
        <f t="shared" si="885"/>
        <v>0</v>
      </c>
      <c r="BR358" s="18">
        <f t="shared" si="885"/>
        <v>0</v>
      </c>
      <c r="BS358" s="18">
        <f t="shared" si="885"/>
        <v>0</v>
      </c>
      <c r="BT358" s="18">
        <f t="shared" si="885"/>
        <v>0</v>
      </c>
      <c r="BU358" s="18">
        <f t="shared" si="885"/>
        <v>0</v>
      </c>
      <c r="BV358" s="18">
        <f t="shared" ref="BV358:DA358" si="886">BV335-BV359</f>
        <v>0</v>
      </c>
      <c r="BW358" s="18">
        <f t="shared" si="886"/>
        <v>0</v>
      </c>
      <c r="BX358" s="18">
        <f t="shared" si="886"/>
        <v>0</v>
      </c>
      <c r="BY358" s="18">
        <f t="shared" si="886"/>
        <v>0</v>
      </c>
      <c r="BZ358" s="18">
        <f t="shared" si="886"/>
        <v>0</v>
      </c>
      <c r="CA358" s="18">
        <f t="shared" si="886"/>
        <v>0</v>
      </c>
      <c r="CB358" s="18">
        <f t="shared" si="886"/>
        <v>0</v>
      </c>
      <c r="CC358" s="18">
        <f t="shared" si="886"/>
        <v>0</v>
      </c>
      <c r="CD358" s="18">
        <f t="shared" si="886"/>
        <v>0</v>
      </c>
      <c r="CE358" s="18">
        <f t="shared" si="886"/>
        <v>0</v>
      </c>
      <c r="CF358" s="18">
        <f t="shared" si="886"/>
        <v>0</v>
      </c>
      <c r="CG358" s="18">
        <f t="shared" si="886"/>
        <v>0</v>
      </c>
      <c r="CH358" s="18">
        <f t="shared" si="886"/>
        <v>37383.665239593953</v>
      </c>
      <c r="CI358" s="18">
        <f t="shared" si="886"/>
        <v>26054.10334089521</v>
      </c>
      <c r="CJ358" s="18">
        <f t="shared" si="886"/>
        <v>20841.171984246714</v>
      </c>
      <c r="CK358" s="18">
        <f t="shared" si="886"/>
        <v>41103.623929085566</v>
      </c>
      <c r="CL358" s="18">
        <f t="shared" si="886"/>
        <v>37727.335297976329</v>
      </c>
      <c r="CM358" s="18">
        <f t="shared" si="886"/>
        <v>26001.468788691382</v>
      </c>
      <c r="CN358" s="18">
        <f t="shared" si="886"/>
        <v>20590.993543221244</v>
      </c>
      <c r="CO358" s="18">
        <f t="shared" si="886"/>
        <v>40610.21403050363</v>
      </c>
      <c r="CP358" s="18">
        <f t="shared" si="886"/>
        <v>37274.454532152442</v>
      </c>
      <c r="CQ358" s="18">
        <f t="shared" si="886"/>
        <v>25637.237687440887</v>
      </c>
      <c r="CR358" s="18">
        <f t="shared" si="886"/>
        <v>20549.226822038239</v>
      </c>
      <c r="CS358" s="18">
        <f t="shared" si="886"/>
        <v>40527.840371212544</v>
      </c>
      <c r="CT358" s="18">
        <f t="shared" si="886"/>
        <v>37198.847119308324</v>
      </c>
      <c r="CU358" s="18">
        <f t="shared" si="886"/>
        <v>25637.237687440887</v>
      </c>
      <c r="CV358" s="18">
        <f t="shared" si="886"/>
        <v>20507.460100855234</v>
      </c>
      <c r="CW358" s="18">
        <f t="shared" si="886"/>
        <v>40445.466711921465</v>
      </c>
      <c r="CX358" s="18">
        <f t="shared" si="886"/>
        <v>37123.239706464199</v>
      </c>
      <c r="CY358" s="18">
        <f t="shared" si="886"/>
        <v>25585.129480759097</v>
      </c>
      <c r="CZ358" s="18">
        <f t="shared" si="886"/>
        <v>20465.69337967223</v>
      </c>
      <c r="DA358" s="18">
        <f t="shared" si="886"/>
        <v>40363.093052630378</v>
      </c>
      <c r="DB358" s="18">
        <f t="shared" ref="DB358:EG358" si="887">DB335-DB359</f>
        <v>37047.632293620074</v>
      </c>
      <c r="DC358" s="18">
        <f t="shared" si="887"/>
        <v>25533.021274077306</v>
      </c>
      <c r="DD358" s="18">
        <f t="shared" si="887"/>
        <v>20423.926658489225</v>
      </c>
      <c r="DE358" s="18">
        <f t="shared" si="887"/>
        <v>40280.719393339299</v>
      </c>
      <c r="DF358" s="18">
        <f t="shared" si="887"/>
        <v>36972.024880775956</v>
      </c>
      <c r="DG358" s="18">
        <f t="shared" si="887"/>
        <v>25428.804860713724</v>
      </c>
      <c r="DH358" s="18">
        <f t="shared" si="887"/>
        <v>20382.15993730622</v>
      </c>
      <c r="DI358" s="18">
        <f t="shared" si="887"/>
        <v>40198.345734048213</v>
      </c>
      <c r="DJ358" s="18">
        <f t="shared" si="887"/>
        <v>36896.417467931831</v>
      </c>
      <c r="DK358" s="18">
        <f t="shared" si="887"/>
        <v>25428.804860713724</v>
      </c>
      <c r="DL358" s="18">
        <f t="shared" si="887"/>
        <v>20340.393216123215</v>
      </c>
      <c r="DM358" s="18">
        <f t="shared" si="887"/>
        <v>40115.972074757134</v>
      </c>
      <c r="DN358" s="18">
        <f t="shared" si="887"/>
        <v>36820.810055087706</v>
      </c>
      <c r="DO358" s="18">
        <f t="shared" si="887"/>
        <v>25376.696654031934</v>
      </c>
      <c r="DP358" s="18">
        <f t="shared" si="887"/>
        <v>20298.62649494021</v>
      </c>
      <c r="DQ358" s="18">
        <f t="shared" si="887"/>
        <v>40033.598415466047</v>
      </c>
      <c r="DR358" s="18">
        <f t="shared" si="887"/>
        <v>36745.202642243588</v>
      </c>
      <c r="DS358" s="18">
        <f t="shared" si="887"/>
        <v>25324.588447350143</v>
      </c>
      <c r="DT358" s="18">
        <f t="shared" si="887"/>
        <v>20256.859773757205</v>
      </c>
      <c r="DU358" s="18">
        <f t="shared" si="887"/>
        <v>39951.224756174968</v>
      </c>
      <c r="DV358" s="18">
        <f t="shared" si="887"/>
        <v>36669.595229399463</v>
      </c>
      <c r="DW358" s="18">
        <f t="shared" si="887"/>
        <v>25220.372033986561</v>
      </c>
      <c r="DX358" s="18">
        <f t="shared" si="887"/>
        <v>20215.093052574201</v>
      </c>
      <c r="DY358" s="18">
        <f t="shared" si="887"/>
        <v>39868.851096883889</v>
      </c>
      <c r="DZ358" s="18">
        <f t="shared" si="887"/>
        <v>36593.987816555338</v>
      </c>
      <c r="EA358" s="18">
        <f t="shared" si="887"/>
        <v>25220.372033986561</v>
      </c>
      <c r="EB358" s="18">
        <f t="shared" si="887"/>
        <v>19969.555358346843</v>
      </c>
      <c r="EC358" s="18">
        <f t="shared" si="887"/>
        <v>39384.593827112069</v>
      </c>
      <c r="ED358" s="18">
        <f t="shared" si="887"/>
        <v>36149.507874380797</v>
      </c>
      <c r="EE358" s="18">
        <f t="shared" si="887"/>
        <v>24914.038940160277</v>
      </c>
      <c r="EF358" s="18">
        <f t="shared" si="887"/>
        <v>19928.210523236394</v>
      </c>
      <c r="EG358" s="18">
        <f t="shared" si="887"/>
        <v>39303.052224985542</v>
      </c>
      <c r="EH358" s="18">
        <f t="shared" ref="EH358:FM358" si="888">EH335-EH359</f>
        <v>36074.66417277752</v>
      </c>
      <c r="EI358" s="18">
        <f t="shared" si="888"/>
        <v>24862.457079000527</v>
      </c>
      <c r="EJ358" s="18">
        <f t="shared" si="888"/>
        <v>19886.865688125945</v>
      </c>
      <c r="EK358" s="18">
        <f t="shared" si="888"/>
        <v>39221.510622859016</v>
      </c>
      <c r="EL358" s="18">
        <f t="shared" si="888"/>
        <v>35999.820471174251</v>
      </c>
      <c r="EM358" s="18">
        <f t="shared" si="888"/>
        <v>24759.293356681021</v>
      </c>
      <c r="EN358" s="18">
        <f t="shared" si="888"/>
        <v>19845.520853015496</v>
      </c>
      <c r="EO358" s="18">
        <f t="shared" si="888"/>
        <v>39139.969020732489</v>
      </c>
      <c r="EP358" s="18">
        <f t="shared" si="888"/>
        <v>35924.976769570974</v>
      </c>
      <c r="EQ358" s="18">
        <f t="shared" si="888"/>
        <v>24759.293356681021</v>
      </c>
      <c r="ER358" s="18">
        <f t="shared" si="888"/>
        <v>19804.176017905047</v>
      </c>
      <c r="ES358" s="18">
        <f t="shared" si="888"/>
        <v>39058.427418605963</v>
      </c>
      <c r="ET358" s="18">
        <f t="shared" si="888"/>
        <v>35850.133067967705</v>
      </c>
      <c r="EU358" s="18">
        <f t="shared" si="888"/>
        <v>24707.711495521271</v>
      </c>
      <c r="EV358" s="18">
        <f t="shared" si="888"/>
        <v>19762.831182794598</v>
      </c>
      <c r="EW358" s="18">
        <f t="shared" si="888"/>
        <v>38976.885816479436</v>
      </c>
      <c r="EX358" s="18">
        <f t="shared" si="888"/>
        <v>35775.289366364428</v>
      </c>
      <c r="EY358" s="18">
        <f t="shared" si="888"/>
        <v>24656.129634361518</v>
      </c>
      <c r="EZ358" s="18">
        <f t="shared" si="888"/>
        <v>19721.486347684149</v>
      </c>
      <c r="FA358" s="18">
        <f t="shared" si="888"/>
        <v>38895.34421435291</v>
      </c>
      <c r="FB358" s="18">
        <f t="shared" si="888"/>
        <v>35700.445664761159</v>
      </c>
      <c r="FC358" s="18">
        <f t="shared" si="888"/>
        <v>24552.965912042015</v>
      </c>
      <c r="FD358" s="18">
        <f t="shared" si="888"/>
        <v>19680.1415125737</v>
      </c>
      <c r="FE358" s="18">
        <f t="shared" si="888"/>
        <v>38813.802612226384</v>
      </c>
      <c r="FF358" s="18">
        <f t="shared" si="888"/>
        <v>35625.601963157882</v>
      </c>
      <c r="FG358" s="18">
        <f t="shared" si="888"/>
        <v>24552.965912042015</v>
      </c>
      <c r="FH358" s="18">
        <f t="shared" si="888"/>
        <v>19638.796677463248</v>
      </c>
      <c r="FI358" s="18">
        <f t="shared" si="888"/>
        <v>38732.261010099857</v>
      </c>
      <c r="FJ358" s="18">
        <f t="shared" si="888"/>
        <v>35550.758261554613</v>
      </c>
      <c r="FK358" s="18">
        <f t="shared" si="888"/>
        <v>24501.384050882261</v>
      </c>
      <c r="FL358" s="18">
        <f t="shared" si="888"/>
        <v>0</v>
      </c>
      <c r="FM358" s="18">
        <f t="shared" si="888"/>
        <v>0</v>
      </c>
      <c r="FN358" s="18">
        <f t="shared" ref="FN358:FR358" si="889">FN335-FN359</f>
        <v>0</v>
      </c>
      <c r="FO358" s="18">
        <f t="shared" si="889"/>
        <v>0</v>
      </c>
      <c r="FP358" s="18">
        <f t="shared" si="889"/>
        <v>0</v>
      </c>
      <c r="FQ358" s="18">
        <f t="shared" si="889"/>
        <v>0</v>
      </c>
      <c r="FR358" s="18">
        <f t="shared" si="889"/>
        <v>0</v>
      </c>
    </row>
    <row r="359" spans="2:174">
      <c r="C359" t="s">
        <v>670</v>
      </c>
      <c r="D359" s="144" t="s">
        <v>34</v>
      </c>
      <c r="I359" s="128">
        <f t="shared" si="867"/>
        <v>1833061.5968673064</v>
      </c>
      <c r="J359" s="18">
        <f>SUM(J354:J356)</f>
        <v>0</v>
      </c>
      <c r="K359" s="18">
        <f t="shared" ref="K359:BV359" si="890">SUM(K354:K356)</f>
        <v>0</v>
      </c>
      <c r="L359" s="18">
        <f t="shared" si="890"/>
        <v>0</v>
      </c>
      <c r="M359" s="18">
        <f t="shared" si="890"/>
        <v>0</v>
      </c>
      <c r="N359" s="18">
        <f t="shared" si="890"/>
        <v>0</v>
      </c>
      <c r="O359" s="18">
        <f t="shared" si="890"/>
        <v>0</v>
      </c>
      <c r="P359" s="18">
        <f t="shared" si="890"/>
        <v>0</v>
      </c>
      <c r="Q359" s="18">
        <f t="shared" si="890"/>
        <v>0</v>
      </c>
      <c r="R359" s="18">
        <f t="shared" si="890"/>
        <v>0</v>
      </c>
      <c r="S359" s="18">
        <f t="shared" si="890"/>
        <v>0</v>
      </c>
      <c r="T359" s="18">
        <f t="shared" si="890"/>
        <v>0</v>
      </c>
      <c r="U359" s="18">
        <f t="shared" si="890"/>
        <v>0</v>
      </c>
      <c r="V359" s="18">
        <f t="shared" si="890"/>
        <v>0</v>
      </c>
      <c r="W359" s="18">
        <f t="shared" si="890"/>
        <v>0</v>
      </c>
      <c r="X359" s="18">
        <f t="shared" si="890"/>
        <v>0</v>
      </c>
      <c r="Y359" s="18">
        <f t="shared" si="890"/>
        <v>0</v>
      </c>
      <c r="Z359" s="18">
        <f t="shared" si="890"/>
        <v>0</v>
      </c>
      <c r="AA359" s="18">
        <f t="shared" si="890"/>
        <v>0</v>
      </c>
      <c r="AB359" s="18">
        <f t="shared" si="890"/>
        <v>20461.47451894667</v>
      </c>
      <c r="AC359" s="18">
        <f t="shared" si="890"/>
        <v>40354.772480984815</v>
      </c>
      <c r="AD359" s="18">
        <f t="shared" si="890"/>
        <v>37039.995181211576</v>
      </c>
      <c r="AE359" s="18">
        <f t="shared" si="890"/>
        <v>25527.757818856924</v>
      </c>
      <c r="AF359" s="18">
        <f t="shared" si="890"/>
        <v>20461.47451894667</v>
      </c>
      <c r="AG359" s="18">
        <f t="shared" si="890"/>
        <v>40354.772480984815</v>
      </c>
      <c r="AH359" s="18">
        <f t="shared" si="890"/>
        <v>37039.995181211576</v>
      </c>
      <c r="AI359" s="18">
        <f t="shared" si="890"/>
        <v>25527.757818856924</v>
      </c>
      <c r="AJ359" s="18">
        <f t="shared" si="890"/>
        <v>21094.303627780075</v>
      </c>
      <c r="AK359" s="18">
        <f t="shared" si="890"/>
        <v>41602.858227819401</v>
      </c>
      <c r="AL359" s="18">
        <f t="shared" si="890"/>
        <v>38185.562042486163</v>
      </c>
      <c r="AM359" s="18">
        <f t="shared" si="890"/>
        <v>26317.276101914355</v>
      </c>
      <c r="AN359" s="18">
        <f t="shared" si="890"/>
        <v>21094.303627780075</v>
      </c>
      <c r="AO359" s="18">
        <f t="shared" si="890"/>
        <v>41602.858227819401</v>
      </c>
      <c r="AP359" s="18">
        <f t="shared" si="890"/>
        <v>38185.562042486163</v>
      </c>
      <c r="AQ359" s="18">
        <f t="shared" si="890"/>
        <v>26317.276101914355</v>
      </c>
      <c r="AR359" s="18">
        <f t="shared" si="890"/>
        <v>21094.303627780075</v>
      </c>
      <c r="AS359" s="18">
        <f t="shared" si="890"/>
        <v>41602.858227819401</v>
      </c>
      <c r="AT359" s="18">
        <f>SUM(AT354:AT356)</f>
        <v>38185.562042486163</v>
      </c>
      <c r="AU359" s="18">
        <f>SUM(AU354:AU356)</f>
        <v>26317.276101914355</v>
      </c>
      <c r="AV359" s="18">
        <f>SUM(AV354:AV356)</f>
        <v>21094.303627780075</v>
      </c>
      <c r="AW359" s="18">
        <f t="shared" si="890"/>
        <v>41602.858227819401</v>
      </c>
      <c r="AX359" s="18">
        <f t="shared" si="890"/>
        <v>38185.562042486163</v>
      </c>
      <c r="AY359" s="18">
        <f t="shared" si="890"/>
        <v>26317.276101914355</v>
      </c>
      <c r="AZ359" s="18">
        <f t="shared" si="890"/>
        <v>21094.303627780075</v>
      </c>
      <c r="BA359" s="18">
        <f t="shared" si="890"/>
        <v>41602.858227819401</v>
      </c>
      <c r="BB359" s="18">
        <f t="shared" si="890"/>
        <v>38185.562042486163</v>
      </c>
      <c r="BC359" s="18">
        <f t="shared" si="890"/>
        <v>26317.276101914355</v>
      </c>
      <c r="BD359" s="18">
        <f t="shared" si="890"/>
        <v>21094.303627780075</v>
      </c>
      <c r="BE359" s="18">
        <f t="shared" si="890"/>
        <v>41602.858227819401</v>
      </c>
      <c r="BF359" s="18">
        <f t="shared" si="890"/>
        <v>38185.562042486163</v>
      </c>
      <c r="BG359" s="18">
        <f t="shared" si="890"/>
        <v>26317.276101914355</v>
      </c>
      <c r="BH359" s="18">
        <f t="shared" si="890"/>
        <v>21094.303627780075</v>
      </c>
      <c r="BI359" s="18">
        <f t="shared" si="890"/>
        <v>41602.858227819401</v>
      </c>
      <c r="BJ359" s="18">
        <f t="shared" si="890"/>
        <v>38185.562042486163</v>
      </c>
      <c r="BK359" s="18">
        <f t="shared" si="890"/>
        <v>26317.276101914355</v>
      </c>
      <c r="BL359" s="18">
        <f t="shared" si="890"/>
        <v>21094.303627780075</v>
      </c>
      <c r="BM359" s="18">
        <f t="shared" si="890"/>
        <v>41602.858227819401</v>
      </c>
      <c r="BN359" s="18">
        <f t="shared" si="890"/>
        <v>38185.562042486163</v>
      </c>
      <c r="BO359" s="18">
        <f t="shared" si="890"/>
        <v>26317.276101914355</v>
      </c>
      <c r="BP359" s="18">
        <f t="shared" si="890"/>
        <v>21052.115020524514</v>
      </c>
      <c r="BQ359" s="18">
        <f t="shared" si="890"/>
        <v>41519.652511363762</v>
      </c>
      <c r="BR359" s="18">
        <f t="shared" si="890"/>
        <v>38109.190918401189</v>
      </c>
      <c r="BS359" s="18">
        <f t="shared" si="890"/>
        <v>26264.641549710526</v>
      </c>
      <c r="BT359" s="18">
        <f t="shared" si="890"/>
        <v>21009.926413268953</v>
      </c>
      <c r="BU359" s="18">
        <f t="shared" si="890"/>
        <v>41436.446794908123</v>
      </c>
      <c r="BV359" s="18">
        <f t="shared" si="890"/>
        <v>38032.819794316216</v>
      </c>
      <c r="BW359" s="18">
        <f t="shared" ref="BW359:EH359" si="891">SUM(BW354:BW356)</f>
        <v>26212.006997506698</v>
      </c>
      <c r="BX359" s="18">
        <f t="shared" si="891"/>
        <v>20967.737806013392</v>
      </c>
      <c r="BY359" s="18">
        <f t="shared" si="891"/>
        <v>41353.241078452484</v>
      </c>
      <c r="BZ359" s="18">
        <f t="shared" si="891"/>
        <v>37956.448670231242</v>
      </c>
      <c r="CA359" s="18">
        <f t="shared" si="891"/>
        <v>26106.737893099038</v>
      </c>
      <c r="CB359" s="18">
        <f t="shared" si="891"/>
        <v>20925.549198757835</v>
      </c>
      <c r="CC359" s="18">
        <f t="shared" si="891"/>
        <v>41270.035361996845</v>
      </c>
      <c r="CD359" s="18">
        <f t="shared" si="891"/>
        <v>37880.077546146276</v>
      </c>
      <c r="CE359" s="18">
        <f t="shared" si="891"/>
        <v>26106.737893099038</v>
      </c>
      <c r="CF359" s="18">
        <f t="shared" si="891"/>
        <v>20883.360591502274</v>
      </c>
      <c r="CG359" s="18">
        <f t="shared" si="891"/>
        <v>41186.829645541206</v>
      </c>
      <c r="CH359" s="18">
        <f t="shared" si="891"/>
        <v>420.04118246734782</v>
      </c>
      <c r="CI359" s="18">
        <f t="shared" si="891"/>
        <v>0</v>
      </c>
      <c r="CJ359" s="18">
        <f t="shared" si="891"/>
        <v>0</v>
      </c>
      <c r="CK359" s="18">
        <f t="shared" si="891"/>
        <v>0</v>
      </c>
      <c r="CL359" s="18">
        <f t="shared" si="891"/>
        <v>0</v>
      </c>
      <c r="CM359" s="18">
        <f t="shared" si="891"/>
        <v>0</v>
      </c>
      <c r="CN359" s="18">
        <f t="shared" si="891"/>
        <v>0</v>
      </c>
      <c r="CO359" s="18">
        <f t="shared" si="891"/>
        <v>0</v>
      </c>
      <c r="CP359" s="18">
        <f t="shared" si="891"/>
        <v>0</v>
      </c>
      <c r="CQ359" s="18">
        <f t="shared" si="891"/>
        <v>0</v>
      </c>
      <c r="CR359" s="18">
        <f t="shared" si="891"/>
        <v>0</v>
      </c>
      <c r="CS359" s="18">
        <f t="shared" si="891"/>
        <v>0</v>
      </c>
      <c r="CT359" s="18">
        <f t="shared" si="891"/>
        <v>0</v>
      </c>
      <c r="CU359" s="18">
        <f t="shared" si="891"/>
        <v>0</v>
      </c>
      <c r="CV359" s="18">
        <f t="shared" si="891"/>
        <v>0</v>
      </c>
      <c r="CW359" s="18">
        <f t="shared" si="891"/>
        <v>0</v>
      </c>
      <c r="CX359" s="18">
        <f t="shared" si="891"/>
        <v>0</v>
      </c>
      <c r="CY359" s="18">
        <f t="shared" si="891"/>
        <v>0</v>
      </c>
      <c r="CZ359" s="18">
        <f t="shared" si="891"/>
        <v>0</v>
      </c>
      <c r="DA359" s="18">
        <f t="shared" si="891"/>
        <v>0</v>
      </c>
      <c r="DB359" s="18">
        <f t="shared" si="891"/>
        <v>0</v>
      </c>
      <c r="DC359" s="18">
        <f t="shared" si="891"/>
        <v>0</v>
      </c>
      <c r="DD359" s="18">
        <f t="shared" si="891"/>
        <v>0</v>
      </c>
      <c r="DE359" s="18">
        <f t="shared" si="891"/>
        <v>0</v>
      </c>
      <c r="DF359" s="18">
        <f t="shared" si="891"/>
        <v>0</v>
      </c>
      <c r="DG359" s="18">
        <f t="shared" si="891"/>
        <v>0</v>
      </c>
      <c r="DH359" s="18">
        <f t="shared" si="891"/>
        <v>0</v>
      </c>
      <c r="DI359" s="18">
        <f t="shared" si="891"/>
        <v>0</v>
      </c>
      <c r="DJ359" s="18">
        <f t="shared" si="891"/>
        <v>0</v>
      </c>
      <c r="DK359" s="18">
        <f t="shared" si="891"/>
        <v>0</v>
      </c>
      <c r="DL359" s="18">
        <f t="shared" si="891"/>
        <v>0</v>
      </c>
      <c r="DM359" s="18">
        <f t="shared" si="891"/>
        <v>0</v>
      </c>
      <c r="DN359" s="18">
        <f t="shared" si="891"/>
        <v>0</v>
      </c>
      <c r="DO359" s="18">
        <f t="shared" si="891"/>
        <v>0</v>
      </c>
      <c r="DP359" s="18">
        <f t="shared" si="891"/>
        <v>0</v>
      </c>
      <c r="DQ359" s="18">
        <f t="shared" si="891"/>
        <v>0</v>
      </c>
      <c r="DR359" s="18">
        <f t="shared" si="891"/>
        <v>0</v>
      </c>
      <c r="DS359" s="18">
        <f t="shared" si="891"/>
        <v>0</v>
      </c>
      <c r="DT359" s="18">
        <f t="shared" si="891"/>
        <v>0</v>
      </c>
      <c r="DU359" s="18">
        <f t="shared" si="891"/>
        <v>0</v>
      </c>
      <c r="DV359" s="18">
        <f t="shared" si="891"/>
        <v>0</v>
      </c>
      <c r="DW359" s="18">
        <f t="shared" si="891"/>
        <v>0</v>
      </c>
      <c r="DX359" s="18">
        <f t="shared" si="891"/>
        <v>0</v>
      </c>
      <c r="DY359" s="18">
        <f t="shared" si="891"/>
        <v>0</v>
      </c>
      <c r="DZ359" s="18">
        <f t="shared" si="891"/>
        <v>0</v>
      </c>
      <c r="EA359" s="18">
        <f t="shared" si="891"/>
        <v>0</v>
      </c>
      <c r="EB359" s="18">
        <f t="shared" si="891"/>
        <v>0</v>
      </c>
      <c r="EC359" s="18">
        <f t="shared" si="891"/>
        <v>0</v>
      </c>
      <c r="ED359" s="18">
        <f t="shared" si="891"/>
        <v>0</v>
      </c>
      <c r="EE359" s="18">
        <f t="shared" si="891"/>
        <v>0</v>
      </c>
      <c r="EF359" s="18">
        <f t="shared" si="891"/>
        <v>0</v>
      </c>
      <c r="EG359" s="18">
        <f t="shared" si="891"/>
        <v>0</v>
      </c>
      <c r="EH359" s="18">
        <f t="shared" si="891"/>
        <v>0</v>
      </c>
      <c r="EI359" s="18">
        <f t="shared" ref="EI359:FR359" si="892">SUM(EI354:EI356)</f>
        <v>0</v>
      </c>
      <c r="EJ359" s="18">
        <f t="shared" si="892"/>
        <v>0</v>
      </c>
      <c r="EK359" s="18">
        <f t="shared" si="892"/>
        <v>0</v>
      </c>
      <c r="EL359" s="18">
        <f t="shared" si="892"/>
        <v>0</v>
      </c>
      <c r="EM359" s="18">
        <f t="shared" si="892"/>
        <v>0</v>
      </c>
      <c r="EN359" s="18">
        <f t="shared" si="892"/>
        <v>0</v>
      </c>
      <c r="EO359" s="18">
        <f t="shared" si="892"/>
        <v>0</v>
      </c>
      <c r="EP359" s="18">
        <f t="shared" si="892"/>
        <v>0</v>
      </c>
      <c r="EQ359" s="18">
        <f t="shared" si="892"/>
        <v>0</v>
      </c>
      <c r="ER359" s="18">
        <f t="shared" si="892"/>
        <v>0</v>
      </c>
      <c r="ES359" s="18">
        <f t="shared" si="892"/>
        <v>0</v>
      </c>
      <c r="ET359" s="18">
        <f t="shared" si="892"/>
        <v>0</v>
      </c>
      <c r="EU359" s="18">
        <f t="shared" si="892"/>
        <v>0</v>
      </c>
      <c r="EV359" s="18">
        <f t="shared" si="892"/>
        <v>0</v>
      </c>
      <c r="EW359" s="18">
        <f t="shared" si="892"/>
        <v>0</v>
      </c>
      <c r="EX359" s="18">
        <f t="shared" si="892"/>
        <v>0</v>
      </c>
      <c r="EY359" s="18">
        <f t="shared" si="892"/>
        <v>0</v>
      </c>
      <c r="EZ359" s="18">
        <f t="shared" si="892"/>
        <v>0</v>
      </c>
      <c r="FA359" s="18">
        <f t="shared" si="892"/>
        <v>0</v>
      </c>
      <c r="FB359" s="18">
        <f t="shared" si="892"/>
        <v>0</v>
      </c>
      <c r="FC359" s="18">
        <f t="shared" si="892"/>
        <v>0</v>
      </c>
      <c r="FD359" s="18">
        <f t="shared" si="892"/>
        <v>0</v>
      </c>
      <c r="FE359" s="18">
        <f t="shared" si="892"/>
        <v>0</v>
      </c>
      <c r="FF359" s="18">
        <f t="shared" si="892"/>
        <v>0</v>
      </c>
      <c r="FG359" s="18">
        <f t="shared" si="892"/>
        <v>0</v>
      </c>
      <c r="FH359" s="18">
        <f t="shared" si="892"/>
        <v>0</v>
      </c>
      <c r="FI359" s="18">
        <f t="shared" si="892"/>
        <v>0</v>
      </c>
      <c r="FJ359" s="18">
        <f t="shared" si="892"/>
        <v>0</v>
      </c>
      <c r="FK359" s="18">
        <f t="shared" si="892"/>
        <v>0</v>
      </c>
      <c r="FL359" s="18">
        <f t="shared" si="892"/>
        <v>0</v>
      </c>
      <c r="FM359" s="18">
        <f t="shared" si="892"/>
        <v>0</v>
      </c>
      <c r="FN359" s="18">
        <f t="shared" si="892"/>
        <v>0</v>
      </c>
      <c r="FO359" s="18">
        <f t="shared" si="892"/>
        <v>0</v>
      </c>
      <c r="FP359" s="18">
        <f t="shared" si="892"/>
        <v>0</v>
      </c>
      <c r="FQ359" s="18">
        <f t="shared" si="892"/>
        <v>0</v>
      </c>
      <c r="FR359" s="18">
        <f t="shared" si="892"/>
        <v>0</v>
      </c>
    </row>
    <row r="360" spans="2:174">
      <c r="C360" t="s">
        <v>835</v>
      </c>
      <c r="D360" s="144" t="s">
        <v>34</v>
      </c>
      <c r="I360" s="128">
        <f t="shared" si="867"/>
        <v>0</v>
      </c>
      <c r="J360" s="18">
        <f>J$329</f>
        <v>0</v>
      </c>
      <c r="K360" s="18">
        <f t="shared" ref="K360:BV361" si="893">K$329</f>
        <v>0</v>
      </c>
      <c r="L360" s="18">
        <f t="shared" si="893"/>
        <v>0</v>
      </c>
      <c r="M360" s="18">
        <f t="shared" si="893"/>
        <v>0</v>
      </c>
      <c r="N360" s="18">
        <f t="shared" si="893"/>
        <v>0</v>
      </c>
      <c r="O360" s="18">
        <f t="shared" si="893"/>
        <v>0</v>
      </c>
      <c r="P360" s="18">
        <f t="shared" si="893"/>
        <v>0</v>
      </c>
      <c r="Q360" s="18">
        <f t="shared" si="893"/>
        <v>0</v>
      </c>
      <c r="R360" s="18">
        <f t="shared" si="893"/>
        <v>0</v>
      </c>
      <c r="S360" s="18">
        <f t="shared" si="893"/>
        <v>0</v>
      </c>
      <c r="T360" s="18">
        <f t="shared" si="893"/>
        <v>0</v>
      </c>
      <c r="U360" s="18">
        <f t="shared" si="893"/>
        <v>0</v>
      </c>
      <c r="V360" s="18">
        <f t="shared" si="893"/>
        <v>0</v>
      </c>
      <c r="W360" s="18">
        <f t="shared" si="893"/>
        <v>0</v>
      </c>
      <c r="X360" s="18">
        <f t="shared" si="893"/>
        <v>0</v>
      </c>
      <c r="Y360" s="18">
        <f t="shared" si="893"/>
        <v>0</v>
      </c>
      <c r="Z360" s="18">
        <f t="shared" si="893"/>
        <v>0</v>
      </c>
      <c r="AA360" s="18">
        <f t="shared" si="893"/>
        <v>0</v>
      </c>
      <c r="AB360" s="18">
        <f t="shared" si="893"/>
        <v>0</v>
      </c>
      <c r="AC360" s="18">
        <f t="shared" si="893"/>
        <v>0</v>
      </c>
      <c r="AD360" s="18">
        <f t="shared" si="893"/>
        <v>0</v>
      </c>
      <c r="AE360" s="18">
        <f t="shared" si="893"/>
        <v>0</v>
      </c>
      <c r="AF360" s="18">
        <f t="shared" si="893"/>
        <v>0</v>
      </c>
      <c r="AG360" s="18">
        <f t="shared" si="893"/>
        <v>0</v>
      </c>
      <c r="AH360" s="18">
        <f t="shared" si="893"/>
        <v>0</v>
      </c>
      <c r="AI360" s="18">
        <f t="shared" si="893"/>
        <v>0</v>
      </c>
      <c r="AJ360" s="18">
        <f t="shared" si="893"/>
        <v>0</v>
      </c>
      <c r="AK360" s="18">
        <f t="shared" si="893"/>
        <v>0</v>
      </c>
      <c r="AL360" s="18">
        <f t="shared" si="893"/>
        <v>0</v>
      </c>
      <c r="AM360" s="18">
        <f t="shared" si="893"/>
        <v>0</v>
      </c>
      <c r="AN360" s="18">
        <f t="shared" si="893"/>
        <v>0</v>
      </c>
      <c r="AO360" s="18">
        <f t="shared" si="893"/>
        <v>0</v>
      </c>
      <c r="AP360" s="18">
        <f t="shared" si="893"/>
        <v>0</v>
      </c>
      <c r="AQ360" s="18">
        <f t="shared" si="893"/>
        <v>0</v>
      </c>
      <c r="AR360" s="18">
        <f t="shared" si="893"/>
        <v>0</v>
      </c>
      <c r="AS360" s="18">
        <f t="shared" si="893"/>
        <v>0</v>
      </c>
      <c r="AT360" s="18">
        <f t="shared" si="893"/>
        <v>0</v>
      </c>
      <c r="AU360" s="18">
        <f t="shared" si="893"/>
        <v>0</v>
      </c>
      <c r="AV360" s="18">
        <f t="shared" si="893"/>
        <v>0</v>
      </c>
      <c r="AW360" s="18">
        <f t="shared" si="893"/>
        <v>0</v>
      </c>
      <c r="AX360" s="18">
        <f t="shared" si="893"/>
        <v>0</v>
      </c>
      <c r="AY360" s="18">
        <f t="shared" si="893"/>
        <v>0</v>
      </c>
      <c r="AZ360" s="18">
        <f t="shared" si="893"/>
        <v>0</v>
      </c>
      <c r="BA360" s="18">
        <f t="shared" si="893"/>
        <v>0</v>
      </c>
      <c r="BB360" s="18">
        <f t="shared" si="893"/>
        <v>0</v>
      </c>
      <c r="BC360" s="18">
        <f t="shared" si="893"/>
        <v>0</v>
      </c>
      <c r="BD360" s="18">
        <f t="shared" si="893"/>
        <v>0</v>
      </c>
      <c r="BE360" s="18">
        <f t="shared" si="893"/>
        <v>0</v>
      </c>
      <c r="BF360" s="18">
        <f t="shared" si="893"/>
        <v>0</v>
      </c>
      <c r="BG360" s="18">
        <f t="shared" si="893"/>
        <v>0</v>
      </c>
      <c r="BH360" s="18">
        <f t="shared" si="893"/>
        <v>0</v>
      </c>
      <c r="BI360" s="18">
        <f t="shared" si="893"/>
        <v>0</v>
      </c>
      <c r="BJ360" s="18">
        <f t="shared" si="893"/>
        <v>0</v>
      </c>
      <c r="BK360" s="18">
        <f t="shared" si="893"/>
        <v>0</v>
      </c>
      <c r="BL360" s="18">
        <f t="shared" si="893"/>
        <v>0</v>
      </c>
      <c r="BM360" s="18">
        <f t="shared" si="893"/>
        <v>0</v>
      </c>
      <c r="BN360" s="18">
        <f t="shared" si="893"/>
        <v>0</v>
      </c>
      <c r="BO360" s="18">
        <f t="shared" si="893"/>
        <v>0</v>
      </c>
      <c r="BP360" s="18">
        <f t="shared" si="893"/>
        <v>0</v>
      </c>
      <c r="BQ360" s="18">
        <f t="shared" si="893"/>
        <v>0</v>
      </c>
      <c r="BR360" s="18">
        <f t="shared" si="893"/>
        <v>0</v>
      </c>
      <c r="BS360" s="18">
        <f t="shared" si="893"/>
        <v>0</v>
      </c>
      <c r="BT360" s="18">
        <f t="shared" si="893"/>
        <v>0</v>
      </c>
      <c r="BU360" s="18">
        <f t="shared" si="893"/>
        <v>0</v>
      </c>
      <c r="BV360" s="18">
        <f t="shared" si="893"/>
        <v>0</v>
      </c>
      <c r="BW360" s="18">
        <f t="shared" ref="BW360:EH361" si="894">BW$329</f>
        <v>0</v>
      </c>
      <c r="BX360" s="18">
        <f t="shared" si="894"/>
        <v>0</v>
      </c>
      <c r="BY360" s="18">
        <f t="shared" si="894"/>
        <v>0</v>
      </c>
      <c r="BZ360" s="18">
        <f t="shared" si="894"/>
        <v>0</v>
      </c>
      <c r="CA360" s="18">
        <f t="shared" si="894"/>
        <v>0</v>
      </c>
      <c r="CB360" s="18">
        <f t="shared" si="894"/>
        <v>0</v>
      </c>
      <c r="CC360" s="18">
        <f t="shared" si="894"/>
        <v>0</v>
      </c>
      <c r="CD360" s="18">
        <f t="shared" si="894"/>
        <v>0</v>
      </c>
      <c r="CE360" s="18">
        <f t="shared" si="894"/>
        <v>0</v>
      </c>
      <c r="CF360" s="18">
        <f t="shared" si="894"/>
        <v>0</v>
      </c>
      <c r="CG360" s="18">
        <f t="shared" si="894"/>
        <v>0</v>
      </c>
      <c r="CH360" s="18">
        <f t="shared" si="894"/>
        <v>0</v>
      </c>
      <c r="CI360" s="18">
        <f t="shared" si="894"/>
        <v>0</v>
      </c>
      <c r="CJ360" s="18">
        <f t="shared" si="894"/>
        <v>0</v>
      </c>
      <c r="CK360" s="18">
        <f t="shared" si="894"/>
        <v>0</v>
      </c>
      <c r="CL360" s="18">
        <f t="shared" si="894"/>
        <v>0</v>
      </c>
      <c r="CM360" s="18">
        <f t="shared" si="894"/>
        <v>0</v>
      </c>
      <c r="CN360" s="18">
        <f t="shared" si="894"/>
        <v>0</v>
      </c>
      <c r="CO360" s="18">
        <f t="shared" si="894"/>
        <v>0</v>
      </c>
      <c r="CP360" s="18">
        <f t="shared" si="894"/>
        <v>0</v>
      </c>
      <c r="CQ360" s="18">
        <f t="shared" si="894"/>
        <v>0</v>
      </c>
      <c r="CR360" s="18">
        <f t="shared" si="894"/>
        <v>0</v>
      </c>
      <c r="CS360" s="18">
        <f t="shared" si="894"/>
        <v>0</v>
      </c>
      <c r="CT360" s="18">
        <f t="shared" si="894"/>
        <v>0</v>
      </c>
      <c r="CU360" s="18">
        <f t="shared" si="894"/>
        <v>0</v>
      </c>
      <c r="CV360" s="18">
        <f t="shared" si="894"/>
        <v>0</v>
      </c>
      <c r="CW360" s="18">
        <f t="shared" si="894"/>
        <v>0</v>
      </c>
      <c r="CX360" s="18">
        <f t="shared" si="894"/>
        <v>0</v>
      </c>
      <c r="CY360" s="18">
        <f t="shared" si="894"/>
        <v>0</v>
      </c>
      <c r="CZ360" s="18">
        <f t="shared" si="894"/>
        <v>0</v>
      </c>
      <c r="DA360" s="18">
        <f t="shared" si="894"/>
        <v>0</v>
      </c>
      <c r="DB360" s="18">
        <f t="shared" si="894"/>
        <v>0</v>
      </c>
      <c r="DC360" s="18">
        <f t="shared" si="894"/>
        <v>0</v>
      </c>
      <c r="DD360" s="18">
        <f t="shared" si="894"/>
        <v>0</v>
      </c>
      <c r="DE360" s="18">
        <f t="shared" si="894"/>
        <v>0</v>
      </c>
      <c r="DF360" s="18">
        <f t="shared" si="894"/>
        <v>0</v>
      </c>
      <c r="DG360" s="18">
        <f t="shared" si="894"/>
        <v>0</v>
      </c>
      <c r="DH360" s="18">
        <f t="shared" si="894"/>
        <v>0</v>
      </c>
      <c r="DI360" s="18">
        <f t="shared" si="894"/>
        <v>0</v>
      </c>
      <c r="DJ360" s="18">
        <f t="shared" si="894"/>
        <v>0</v>
      </c>
      <c r="DK360" s="18">
        <f t="shared" si="894"/>
        <v>0</v>
      </c>
      <c r="DL360" s="18">
        <f t="shared" si="894"/>
        <v>0</v>
      </c>
      <c r="DM360" s="18">
        <f t="shared" si="894"/>
        <v>0</v>
      </c>
      <c r="DN360" s="18">
        <f t="shared" si="894"/>
        <v>0</v>
      </c>
      <c r="DO360" s="18">
        <f t="shared" si="894"/>
        <v>0</v>
      </c>
      <c r="DP360" s="18">
        <f t="shared" si="894"/>
        <v>0</v>
      </c>
      <c r="DQ360" s="18">
        <f t="shared" si="894"/>
        <v>0</v>
      </c>
      <c r="DR360" s="18">
        <f t="shared" si="894"/>
        <v>0</v>
      </c>
      <c r="DS360" s="18">
        <f t="shared" si="894"/>
        <v>0</v>
      </c>
      <c r="DT360" s="18">
        <f t="shared" si="894"/>
        <v>0</v>
      </c>
      <c r="DU360" s="18">
        <f t="shared" si="894"/>
        <v>0</v>
      </c>
      <c r="DV360" s="18">
        <f t="shared" si="894"/>
        <v>0</v>
      </c>
      <c r="DW360" s="18">
        <f t="shared" si="894"/>
        <v>0</v>
      </c>
      <c r="DX360" s="18">
        <f t="shared" si="894"/>
        <v>0</v>
      </c>
      <c r="DY360" s="18">
        <f t="shared" si="894"/>
        <v>0</v>
      </c>
      <c r="DZ360" s="18">
        <f t="shared" si="894"/>
        <v>0</v>
      </c>
      <c r="EA360" s="18">
        <f t="shared" si="894"/>
        <v>0</v>
      </c>
      <c r="EB360" s="18">
        <f t="shared" si="894"/>
        <v>0</v>
      </c>
      <c r="EC360" s="18">
        <f t="shared" si="894"/>
        <v>0</v>
      </c>
      <c r="ED360" s="18">
        <f t="shared" si="894"/>
        <v>0</v>
      </c>
      <c r="EE360" s="18">
        <f t="shared" si="894"/>
        <v>0</v>
      </c>
      <c r="EF360" s="18">
        <f t="shared" si="894"/>
        <v>0</v>
      </c>
      <c r="EG360" s="18">
        <f t="shared" si="894"/>
        <v>0</v>
      </c>
      <c r="EH360" s="18">
        <f t="shared" si="894"/>
        <v>0</v>
      </c>
      <c r="EI360" s="18">
        <f t="shared" ref="EI360:FR361" si="895">EI$329</f>
        <v>0</v>
      </c>
      <c r="EJ360" s="18">
        <f t="shared" si="895"/>
        <v>0</v>
      </c>
      <c r="EK360" s="18">
        <f t="shared" si="895"/>
        <v>0</v>
      </c>
      <c r="EL360" s="18">
        <f t="shared" si="895"/>
        <v>0</v>
      </c>
      <c r="EM360" s="18">
        <f t="shared" si="895"/>
        <v>0</v>
      </c>
      <c r="EN360" s="18">
        <f t="shared" si="895"/>
        <v>0</v>
      </c>
      <c r="EO360" s="18">
        <f t="shared" si="895"/>
        <v>0</v>
      </c>
      <c r="EP360" s="18">
        <f t="shared" si="895"/>
        <v>0</v>
      </c>
      <c r="EQ360" s="18">
        <f t="shared" si="895"/>
        <v>0</v>
      </c>
      <c r="ER360" s="18">
        <f t="shared" si="895"/>
        <v>0</v>
      </c>
      <c r="ES360" s="18">
        <f t="shared" si="895"/>
        <v>0</v>
      </c>
      <c r="ET360" s="18">
        <f t="shared" si="895"/>
        <v>0</v>
      </c>
      <c r="EU360" s="18">
        <f t="shared" si="895"/>
        <v>0</v>
      </c>
      <c r="EV360" s="18">
        <f t="shared" si="895"/>
        <v>0</v>
      </c>
      <c r="EW360" s="18">
        <f t="shared" si="895"/>
        <v>0</v>
      </c>
      <c r="EX360" s="18">
        <f t="shared" si="895"/>
        <v>0</v>
      </c>
      <c r="EY360" s="18">
        <f t="shared" si="895"/>
        <v>0</v>
      </c>
      <c r="EZ360" s="18">
        <f t="shared" si="895"/>
        <v>0</v>
      </c>
      <c r="FA360" s="18">
        <f t="shared" si="895"/>
        <v>0</v>
      </c>
      <c r="FB360" s="18">
        <f t="shared" si="895"/>
        <v>0</v>
      </c>
      <c r="FC360" s="18">
        <f t="shared" si="895"/>
        <v>0</v>
      </c>
      <c r="FD360" s="18">
        <f t="shared" si="895"/>
        <v>0</v>
      </c>
      <c r="FE360" s="18">
        <f t="shared" si="895"/>
        <v>0</v>
      </c>
      <c r="FF360" s="18">
        <f t="shared" si="895"/>
        <v>0</v>
      </c>
      <c r="FG360" s="18">
        <f t="shared" si="895"/>
        <v>0</v>
      </c>
      <c r="FH360" s="18">
        <f t="shared" si="895"/>
        <v>0</v>
      </c>
      <c r="FI360" s="18">
        <f t="shared" si="895"/>
        <v>0</v>
      </c>
      <c r="FJ360" s="18">
        <f t="shared" si="895"/>
        <v>0</v>
      </c>
      <c r="FK360" s="18">
        <f t="shared" si="895"/>
        <v>0</v>
      </c>
      <c r="FL360" s="18">
        <f t="shared" si="895"/>
        <v>0</v>
      </c>
      <c r="FM360" s="18">
        <f t="shared" si="895"/>
        <v>0</v>
      </c>
      <c r="FN360" s="18">
        <f t="shared" si="895"/>
        <v>0</v>
      </c>
      <c r="FO360" s="18">
        <f t="shared" si="895"/>
        <v>0</v>
      </c>
      <c r="FP360" s="18">
        <f t="shared" si="895"/>
        <v>0</v>
      </c>
      <c r="FQ360" s="18">
        <f t="shared" si="895"/>
        <v>0</v>
      </c>
      <c r="FR360" s="18">
        <f t="shared" si="895"/>
        <v>0</v>
      </c>
    </row>
    <row r="361" spans="2:174">
      <c r="C361" t="s">
        <v>836</v>
      </c>
      <c r="D361" s="144" t="s">
        <v>34</v>
      </c>
      <c r="I361" s="128">
        <f t="shared" si="867"/>
        <v>0</v>
      </c>
      <c r="J361" s="18">
        <f>J$329</f>
        <v>0</v>
      </c>
      <c r="K361" s="18">
        <f t="shared" si="893"/>
        <v>0</v>
      </c>
      <c r="L361" s="18">
        <f t="shared" si="893"/>
        <v>0</v>
      </c>
      <c r="M361" s="18">
        <f t="shared" si="893"/>
        <v>0</v>
      </c>
      <c r="N361" s="18">
        <f t="shared" si="893"/>
        <v>0</v>
      </c>
      <c r="O361" s="18">
        <f t="shared" si="893"/>
        <v>0</v>
      </c>
      <c r="P361" s="18">
        <f t="shared" si="893"/>
        <v>0</v>
      </c>
      <c r="Q361" s="18">
        <f t="shared" si="893"/>
        <v>0</v>
      </c>
      <c r="R361" s="18">
        <f t="shared" si="893"/>
        <v>0</v>
      </c>
      <c r="S361" s="18">
        <f t="shared" si="893"/>
        <v>0</v>
      </c>
      <c r="T361" s="18">
        <f t="shared" si="893"/>
        <v>0</v>
      </c>
      <c r="U361" s="18">
        <f t="shared" si="893"/>
        <v>0</v>
      </c>
      <c r="V361" s="18">
        <f t="shared" si="893"/>
        <v>0</v>
      </c>
      <c r="W361" s="18">
        <f t="shared" si="893"/>
        <v>0</v>
      </c>
      <c r="X361" s="18">
        <f t="shared" si="893"/>
        <v>0</v>
      </c>
      <c r="Y361" s="18">
        <f t="shared" si="893"/>
        <v>0</v>
      </c>
      <c r="Z361" s="18">
        <f t="shared" si="893"/>
        <v>0</v>
      </c>
      <c r="AA361" s="18">
        <f t="shared" si="893"/>
        <v>0</v>
      </c>
      <c r="AB361" s="18">
        <f t="shared" si="893"/>
        <v>0</v>
      </c>
      <c r="AC361" s="18">
        <f t="shared" si="893"/>
        <v>0</v>
      </c>
      <c r="AD361" s="18">
        <f t="shared" si="893"/>
        <v>0</v>
      </c>
      <c r="AE361" s="18">
        <f t="shared" si="893"/>
        <v>0</v>
      </c>
      <c r="AF361" s="18">
        <f t="shared" si="893"/>
        <v>0</v>
      </c>
      <c r="AG361" s="18">
        <f t="shared" si="893"/>
        <v>0</v>
      </c>
      <c r="AH361" s="18">
        <f t="shared" si="893"/>
        <v>0</v>
      </c>
      <c r="AI361" s="18">
        <f t="shared" si="893"/>
        <v>0</v>
      </c>
      <c r="AJ361" s="18">
        <f t="shared" si="893"/>
        <v>0</v>
      </c>
      <c r="AK361" s="18">
        <f t="shared" si="893"/>
        <v>0</v>
      </c>
      <c r="AL361" s="18">
        <f t="shared" si="893"/>
        <v>0</v>
      </c>
      <c r="AM361" s="18">
        <f t="shared" si="893"/>
        <v>0</v>
      </c>
      <c r="AN361" s="18">
        <f t="shared" si="893"/>
        <v>0</v>
      </c>
      <c r="AO361" s="18">
        <f t="shared" si="893"/>
        <v>0</v>
      </c>
      <c r="AP361" s="18">
        <f t="shared" si="893"/>
        <v>0</v>
      </c>
      <c r="AQ361" s="18">
        <f t="shared" si="893"/>
        <v>0</v>
      </c>
      <c r="AR361" s="18">
        <f t="shared" si="893"/>
        <v>0</v>
      </c>
      <c r="AS361" s="18">
        <f t="shared" si="893"/>
        <v>0</v>
      </c>
      <c r="AT361" s="18">
        <f t="shared" si="893"/>
        <v>0</v>
      </c>
      <c r="AU361" s="18">
        <f t="shared" si="893"/>
        <v>0</v>
      </c>
      <c r="AV361" s="18">
        <f t="shared" si="893"/>
        <v>0</v>
      </c>
      <c r="AW361" s="18">
        <f t="shared" si="893"/>
        <v>0</v>
      </c>
      <c r="AX361" s="18">
        <f t="shared" si="893"/>
        <v>0</v>
      </c>
      <c r="AY361" s="18">
        <f t="shared" si="893"/>
        <v>0</v>
      </c>
      <c r="AZ361" s="18">
        <f t="shared" si="893"/>
        <v>0</v>
      </c>
      <c r="BA361" s="18">
        <f t="shared" si="893"/>
        <v>0</v>
      </c>
      <c r="BB361" s="18">
        <f t="shared" si="893"/>
        <v>0</v>
      </c>
      <c r="BC361" s="18">
        <f t="shared" si="893"/>
        <v>0</v>
      </c>
      <c r="BD361" s="18">
        <f t="shared" si="893"/>
        <v>0</v>
      </c>
      <c r="BE361" s="18">
        <f t="shared" si="893"/>
        <v>0</v>
      </c>
      <c r="BF361" s="18">
        <f t="shared" si="893"/>
        <v>0</v>
      </c>
      <c r="BG361" s="18">
        <f t="shared" si="893"/>
        <v>0</v>
      </c>
      <c r="BH361" s="18">
        <f t="shared" si="893"/>
        <v>0</v>
      </c>
      <c r="BI361" s="18">
        <f t="shared" si="893"/>
        <v>0</v>
      </c>
      <c r="BJ361" s="18">
        <f t="shared" si="893"/>
        <v>0</v>
      </c>
      <c r="BK361" s="18">
        <f t="shared" si="893"/>
        <v>0</v>
      </c>
      <c r="BL361" s="18">
        <f t="shared" si="893"/>
        <v>0</v>
      </c>
      <c r="BM361" s="18">
        <f t="shared" si="893"/>
        <v>0</v>
      </c>
      <c r="BN361" s="18">
        <f t="shared" si="893"/>
        <v>0</v>
      </c>
      <c r="BO361" s="18">
        <f t="shared" si="893"/>
        <v>0</v>
      </c>
      <c r="BP361" s="18">
        <f t="shared" si="893"/>
        <v>0</v>
      </c>
      <c r="BQ361" s="18">
        <f t="shared" si="893"/>
        <v>0</v>
      </c>
      <c r="BR361" s="18">
        <f t="shared" si="893"/>
        <v>0</v>
      </c>
      <c r="BS361" s="18">
        <f t="shared" si="893"/>
        <v>0</v>
      </c>
      <c r="BT361" s="18">
        <f t="shared" si="893"/>
        <v>0</v>
      </c>
      <c r="BU361" s="18">
        <f t="shared" si="893"/>
        <v>0</v>
      </c>
      <c r="BV361" s="18">
        <f t="shared" si="893"/>
        <v>0</v>
      </c>
      <c r="BW361" s="18">
        <f t="shared" si="894"/>
        <v>0</v>
      </c>
      <c r="BX361" s="18">
        <f t="shared" si="894"/>
        <v>0</v>
      </c>
      <c r="BY361" s="18">
        <f t="shared" si="894"/>
        <v>0</v>
      </c>
      <c r="BZ361" s="18">
        <f t="shared" si="894"/>
        <v>0</v>
      </c>
      <c r="CA361" s="18">
        <f t="shared" si="894"/>
        <v>0</v>
      </c>
      <c r="CB361" s="18">
        <f t="shared" si="894"/>
        <v>0</v>
      </c>
      <c r="CC361" s="18">
        <f t="shared" si="894"/>
        <v>0</v>
      </c>
      <c r="CD361" s="18">
        <f t="shared" si="894"/>
        <v>0</v>
      </c>
      <c r="CE361" s="18">
        <f t="shared" si="894"/>
        <v>0</v>
      </c>
      <c r="CF361" s="18">
        <f t="shared" si="894"/>
        <v>0</v>
      </c>
      <c r="CG361" s="18">
        <f t="shared" si="894"/>
        <v>0</v>
      </c>
      <c r="CH361" s="18">
        <f t="shared" si="894"/>
        <v>0</v>
      </c>
      <c r="CI361" s="18">
        <f t="shared" si="894"/>
        <v>0</v>
      </c>
      <c r="CJ361" s="18">
        <f t="shared" si="894"/>
        <v>0</v>
      </c>
      <c r="CK361" s="18">
        <f t="shared" si="894"/>
        <v>0</v>
      </c>
      <c r="CL361" s="18">
        <f t="shared" si="894"/>
        <v>0</v>
      </c>
      <c r="CM361" s="18">
        <f t="shared" si="894"/>
        <v>0</v>
      </c>
      <c r="CN361" s="18">
        <f t="shared" si="894"/>
        <v>0</v>
      </c>
      <c r="CO361" s="18">
        <f t="shared" si="894"/>
        <v>0</v>
      </c>
      <c r="CP361" s="18">
        <f t="shared" si="894"/>
        <v>0</v>
      </c>
      <c r="CQ361" s="18">
        <f t="shared" si="894"/>
        <v>0</v>
      </c>
      <c r="CR361" s="18">
        <f t="shared" si="894"/>
        <v>0</v>
      </c>
      <c r="CS361" s="18">
        <f t="shared" si="894"/>
        <v>0</v>
      </c>
      <c r="CT361" s="18">
        <f t="shared" si="894"/>
        <v>0</v>
      </c>
      <c r="CU361" s="18">
        <f t="shared" si="894"/>
        <v>0</v>
      </c>
      <c r="CV361" s="18">
        <f t="shared" si="894"/>
        <v>0</v>
      </c>
      <c r="CW361" s="18">
        <f t="shared" si="894"/>
        <v>0</v>
      </c>
      <c r="CX361" s="18">
        <f t="shared" si="894"/>
        <v>0</v>
      </c>
      <c r="CY361" s="18">
        <f t="shared" si="894"/>
        <v>0</v>
      </c>
      <c r="CZ361" s="18">
        <f t="shared" si="894"/>
        <v>0</v>
      </c>
      <c r="DA361" s="18">
        <f t="shared" si="894"/>
        <v>0</v>
      </c>
      <c r="DB361" s="18">
        <f t="shared" si="894"/>
        <v>0</v>
      </c>
      <c r="DC361" s="18">
        <f t="shared" si="894"/>
        <v>0</v>
      </c>
      <c r="DD361" s="18">
        <f t="shared" si="894"/>
        <v>0</v>
      </c>
      <c r="DE361" s="18">
        <f t="shared" si="894"/>
        <v>0</v>
      </c>
      <c r="DF361" s="18">
        <f t="shared" si="894"/>
        <v>0</v>
      </c>
      <c r="DG361" s="18">
        <f t="shared" si="894"/>
        <v>0</v>
      </c>
      <c r="DH361" s="18">
        <f t="shared" si="894"/>
        <v>0</v>
      </c>
      <c r="DI361" s="18">
        <f t="shared" si="894"/>
        <v>0</v>
      </c>
      <c r="DJ361" s="18">
        <f t="shared" si="894"/>
        <v>0</v>
      </c>
      <c r="DK361" s="18">
        <f t="shared" si="894"/>
        <v>0</v>
      </c>
      <c r="DL361" s="18">
        <f t="shared" si="894"/>
        <v>0</v>
      </c>
      <c r="DM361" s="18">
        <f t="shared" si="894"/>
        <v>0</v>
      </c>
      <c r="DN361" s="18">
        <f t="shared" si="894"/>
        <v>0</v>
      </c>
      <c r="DO361" s="18">
        <f t="shared" si="894"/>
        <v>0</v>
      </c>
      <c r="DP361" s="18">
        <f t="shared" si="894"/>
        <v>0</v>
      </c>
      <c r="DQ361" s="18">
        <f t="shared" si="894"/>
        <v>0</v>
      </c>
      <c r="DR361" s="18">
        <f t="shared" si="894"/>
        <v>0</v>
      </c>
      <c r="DS361" s="18">
        <f t="shared" si="894"/>
        <v>0</v>
      </c>
      <c r="DT361" s="18">
        <f t="shared" si="894"/>
        <v>0</v>
      </c>
      <c r="DU361" s="18">
        <f t="shared" si="894"/>
        <v>0</v>
      </c>
      <c r="DV361" s="18">
        <f t="shared" si="894"/>
        <v>0</v>
      </c>
      <c r="DW361" s="18">
        <f t="shared" si="894"/>
        <v>0</v>
      </c>
      <c r="DX361" s="18">
        <f t="shared" si="894"/>
        <v>0</v>
      </c>
      <c r="DY361" s="18">
        <f t="shared" si="894"/>
        <v>0</v>
      </c>
      <c r="DZ361" s="18">
        <f t="shared" si="894"/>
        <v>0</v>
      </c>
      <c r="EA361" s="18">
        <f t="shared" si="894"/>
        <v>0</v>
      </c>
      <c r="EB361" s="18">
        <f t="shared" si="894"/>
        <v>0</v>
      </c>
      <c r="EC361" s="18">
        <f t="shared" si="894"/>
        <v>0</v>
      </c>
      <c r="ED361" s="18">
        <f t="shared" si="894"/>
        <v>0</v>
      </c>
      <c r="EE361" s="18">
        <f t="shared" si="894"/>
        <v>0</v>
      </c>
      <c r="EF361" s="18">
        <f t="shared" si="894"/>
        <v>0</v>
      </c>
      <c r="EG361" s="18">
        <f t="shared" si="894"/>
        <v>0</v>
      </c>
      <c r="EH361" s="18">
        <f t="shared" si="894"/>
        <v>0</v>
      </c>
      <c r="EI361" s="18">
        <f t="shared" si="895"/>
        <v>0</v>
      </c>
      <c r="EJ361" s="18">
        <f t="shared" si="895"/>
        <v>0</v>
      </c>
      <c r="EK361" s="18">
        <f t="shared" si="895"/>
        <v>0</v>
      </c>
      <c r="EL361" s="18">
        <f t="shared" si="895"/>
        <v>0</v>
      </c>
      <c r="EM361" s="18">
        <f t="shared" si="895"/>
        <v>0</v>
      </c>
      <c r="EN361" s="18">
        <f t="shared" si="895"/>
        <v>0</v>
      </c>
      <c r="EO361" s="18">
        <f t="shared" si="895"/>
        <v>0</v>
      </c>
      <c r="EP361" s="18">
        <f t="shared" si="895"/>
        <v>0</v>
      </c>
      <c r="EQ361" s="18">
        <f t="shared" si="895"/>
        <v>0</v>
      </c>
      <c r="ER361" s="18">
        <f t="shared" si="895"/>
        <v>0</v>
      </c>
      <c r="ES361" s="18">
        <f t="shared" si="895"/>
        <v>0</v>
      </c>
      <c r="ET361" s="18">
        <f t="shared" si="895"/>
        <v>0</v>
      </c>
      <c r="EU361" s="18">
        <f t="shared" si="895"/>
        <v>0</v>
      </c>
      <c r="EV361" s="18">
        <f t="shared" si="895"/>
        <v>0</v>
      </c>
      <c r="EW361" s="18">
        <f t="shared" si="895"/>
        <v>0</v>
      </c>
      <c r="EX361" s="18">
        <f t="shared" si="895"/>
        <v>0</v>
      </c>
      <c r="EY361" s="18">
        <f t="shared" si="895"/>
        <v>0</v>
      </c>
      <c r="EZ361" s="18">
        <f t="shared" si="895"/>
        <v>0</v>
      </c>
      <c r="FA361" s="18">
        <f t="shared" si="895"/>
        <v>0</v>
      </c>
      <c r="FB361" s="18">
        <f t="shared" si="895"/>
        <v>0</v>
      </c>
      <c r="FC361" s="18">
        <f t="shared" si="895"/>
        <v>0</v>
      </c>
      <c r="FD361" s="18">
        <f t="shared" si="895"/>
        <v>0</v>
      </c>
      <c r="FE361" s="18">
        <f t="shared" si="895"/>
        <v>0</v>
      </c>
      <c r="FF361" s="18">
        <f t="shared" si="895"/>
        <v>0</v>
      </c>
      <c r="FG361" s="18">
        <f t="shared" si="895"/>
        <v>0</v>
      </c>
      <c r="FH361" s="18">
        <f t="shared" si="895"/>
        <v>0</v>
      </c>
      <c r="FI361" s="18">
        <f t="shared" si="895"/>
        <v>0</v>
      </c>
      <c r="FJ361" s="18">
        <f t="shared" si="895"/>
        <v>0</v>
      </c>
      <c r="FK361" s="18">
        <f t="shared" si="895"/>
        <v>0</v>
      </c>
      <c r="FL361" s="18">
        <f t="shared" si="895"/>
        <v>0</v>
      </c>
      <c r="FM361" s="18">
        <f t="shared" si="895"/>
        <v>0</v>
      </c>
      <c r="FN361" s="18">
        <f t="shared" si="895"/>
        <v>0</v>
      </c>
      <c r="FO361" s="18">
        <f t="shared" si="895"/>
        <v>0</v>
      </c>
      <c r="FP361" s="18">
        <f t="shared" si="895"/>
        <v>0</v>
      </c>
      <c r="FQ361" s="18">
        <f t="shared" si="895"/>
        <v>0</v>
      </c>
      <c r="FR361" s="18">
        <f t="shared" si="895"/>
        <v>0</v>
      </c>
    </row>
    <row r="362" spans="2:174">
      <c r="D362" s="8"/>
    </row>
    <row r="363" spans="2:174">
      <c r="B363" s="30" t="s">
        <v>159</v>
      </c>
      <c r="D363" s="8"/>
    </row>
    <row r="364" spans="2:174">
      <c r="C364" t="s">
        <v>91</v>
      </c>
      <c r="D364" s="144" t="s">
        <v>975</v>
      </c>
      <c r="J364" s="139">
        <f>IFERROR(INDEX('Time-based'!$H$226:$BE$226,MATCH($A$1,'Time-based'!$C$226:$C$226,0),MATCH(J$7,'Time-based'!$H$193:$BE$193,0)),0)</f>
        <v>0</v>
      </c>
      <c r="K364" s="139">
        <f>IFERROR(INDEX('Time-based'!$H$226:$BE$226,MATCH($A$1,'Time-based'!$C$226:$C$226,0),MATCH(K$7,'Time-based'!$H$193:$BE$193,0)),0)</f>
        <v>0</v>
      </c>
      <c r="L364" s="139">
        <f>IFERROR(INDEX('Time-based'!$H$226:$BE$226,MATCH($A$1,'Time-based'!$C$226:$C$226,0),MATCH(L$7,'Time-based'!$H$193:$BE$193,0)),0)</f>
        <v>0</v>
      </c>
      <c r="M364" s="139">
        <f>IFERROR(INDEX('Time-based'!$H$226:$BE$226,MATCH($A$1,'Time-based'!$C$226:$C$226,0),MATCH(M$7,'Time-based'!$H$193:$BE$193,0)),0)</f>
        <v>0</v>
      </c>
      <c r="N364" s="139">
        <f>IFERROR(INDEX('Time-based'!$H$226:$BE$226,MATCH($A$1,'Time-based'!$C$226:$C$226,0),MATCH(N$7,'Time-based'!$H$193:$BE$193,0)),0)</f>
        <v>0</v>
      </c>
      <c r="O364" s="139">
        <f>IFERROR(INDEX('Time-based'!$H$226:$BE$226,MATCH($A$1,'Time-based'!$C$226:$C$226,0),MATCH(O$7,'Time-based'!$H$193:$BE$193,0)),0)</f>
        <v>0</v>
      </c>
      <c r="P364" s="139">
        <f>IFERROR(INDEX('Time-based'!$H$226:$BE$226,MATCH($A$1,'Time-based'!$C$226:$C$226,0),MATCH(P$7,'Time-based'!$H$193:$BE$193,0)),0)</f>
        <v>0</v>
      </c>
      <c r="Q364" s="139">
        <f>IFERROR(INDEX('Time-based'!$H$226:$BE$226,MATCH($A$1,'Time-based'!$C$226:$C$226,0),MATCH(Q$7,'Time-based'!$H$193:$BE$193,0)),0)</f>
        <v>0</v>
      </c>
      <c r="R364" s="139">
        <f>IFERROR(INDEX('Time-based'!$H$226:$BE$226,MATCH($A$1,'Time-based'!$C$226:$C$226,0),MATCH(R$7,'Time-based'!$H$193:$BE$193,0)),0)</f>
        <v>0</v>
      </c>
      <c r="S364" s="139">
        <f>IFERROR(INDEX('Time-based'!$H$226:$BE$226,MATCH($A$1,'Time-based'!$C$226:$C$226,0),MATCH(S$7,'Time-based'!$H$193:$BE$193,0)),0)</f>
        <v>0</v>
      </c>
      <c r="T364" s="139">
        <f>IFERROR(INDEX('Time-based'!$H$226:$BE$226,MATCH($A$1,'Time-based'!$C$226:$C$226,0),MATCH(T$7,'Time-based'!$H$193:$BE$193,0)),0)</f>
        <v>0</v>
      </c>
      <c r="U364" s="139">
        <f>IFERROR(INDEX('Time-based'!$H$226:$BE$226,MATCH($A$1,'Time-based'!$C$226:$C$226,0),MATCH(U$7,'Time-based'!$H$193:$BE$193,0)),0)</f>
        <v>0</v>
      </c>
      <c r="V364" s="139">
        <f>IFERROR(INDEX('Time-based'!$H$226:$BE$226,MATCH($A$1,'Time-based'!$C$226:$C$226,0),MATCH(V$7,'Time-based'!$H$193:$BE$193,0)),0)</f>
        <v>0</v>
      </c>
      <c r="W364" s="139">
        <f>IFERROR(INDEX('Time-based'!$H$226:$BE$226,MATCH($A$1,'Time-based'!$C$226:$C$226,0),MATCH(W$7,'Time-based'!$H$193:$BE$193,0)),0)</f>
        <v>0</v>
      </c>
      <c r="X364" s="139">
        <f>IFERROR(INDEX('Time-based'!$H$226:$BE$226,MATCH($A$1,'Time-based'!$C$226:$C$226,0),MATCH(X$7,'Time-based'!$H$193:$BE$193,0)),0)</f>
        <v>0</v>
      </c>
      <c r="Y364" s="139">
        <f>IFERROR(INDEX('Time-based'!$H$226:$BE$226,MATCH($A$1,'Time-based'!$C$226:$C$226,0),MATCH(Y$7,'Time-based'!$H$193:$BE$193,0)),0)</f>
        <v>0</v>
      </c>
      <c r="Z364" s="139">
        <f>IFERROR(INDEX('Time-based'!$H$226:$BE$226,MATCH($A$1,'Time-based'!$C$226:$C$226,0),MATCH(Z$7,'Time-based'!$H$193:$BE$193,0)),0)</f>
        <v>428.32</v>
      </c>
      <c r="AA364" s="139">
        <f>IFERROR(INDEX('Time-based'!$H$226:$BE$226,MATCH($A$1,'Time-based'!$C$226:$C$226,0),MATCH(AA$7,'Time-based'!$H$193:$BE$193,0)),0)</f>
        <v>428.32</v>
      </c>
      <c r="AB364" s="139">
        <f>IFERROR(INDEX('Time-based'!$H$226:$BE$226,MATCH($A$1,'Time-based'!$C$226:$C$226,0),MATCH(AB$7,'Time-based'!$H$193:$BE$193,0)),0)</f>
        <v>428.32</v>
      </c>
      <c r="AC364" s="139">
        <f>IFERROR(INDEX('Time-based'!$H$226:$BE$226,MATCH($A$1,'Time-based'!$C$226:$C$226,0),MATCH(AC$7,'Time-based'!$H$193:$BE$193,0)),0)</f>
        <v>428.32</v>
      </c>
      <c r="AD364" s="139">
        <f>IFERROR(INDEX('Time-based'!$H$226:$BE$226,MATCH($A$1,'Time-based'!$C$226:$C$226,0),MATCH(AD$7,'Time-based'!$H$193:$BE$193,0)),0)</f>
        <v>428.32</v>
      </c>
      <c r="AE364" s="139">
        <f>IFERROR(INDEX('Time-based'!$H$226:$BE$226,MATCH($A$1,'Time-based'!$C$226:$C$226,0),MATCH(AE$7,'Time-based'!$H$193:$BE$193,0)),0)</f>
        <v>428.32</v>
      </c>
      <c r="AF364" s="139">
        <f>IFERROR(INDEX('Time-based'!$H$226:$BE$226,MATCH($A$1,'Time-based'!$C$226:$C$226,0),MATCH(AF$7,'Time-based'!$H$193:$BE$193,0)),0)</f>
        <v>428.32</v>
      </c>
      <c r="AG364" s="139">
        <f>IFERROR(INDEX('Time-based'!$H$226:$BE$226,MATCH($A$1,'Time-based'!$C$226:$C$226,0),MATCH(AG$7,'Time-based'!$H$193:$BE$193,0)),0)</f>
        <v>428.32</v>
      </c>
      <c r="AH364" s="139">
        <f>IFERROR(INDEX('Time-based'!$H$226:$BE$226,MATCH($A$1,'Time-based'!$C$226:$C$226,0),MATCH(AH$7,'Time-based'!$H$193:$BE$193,0)),0)</f>
        <v>428.32</v>
      </c>
      <c r="AI364" s="139">
        <f>IFERROR(INDEX('Time-based'!$H$226:$BE$226,MATCH($A$1,'Time-based'!$C$226:$C$226,0),MATCH(AI$7,'Time-based'!$H$193:$BE$193,0)),0)</f>
        <v>428.32</v>
      </c>
      <c r="AJ364" s="139">
        <f>IFERROR(INDEX('Time-based'!$H$226:$BE$226,MATCH($A$1,'Time-based'!$C$226:$C$226,0),MATCH(AJ$7,'Time-based'!$H$193:$BE$193,0)),0)</f>
        <v>428.32</v>
      </c>
      <c r="AK364" s="139">
        <f>IFERROR(INDEX('Time-based'!$H$226:$BE$226,MATCH($A$1,'Time-based'!$C$226:$C$226,0),MATCH(AK$7,'Time-based'!$H$193:$BE$193,0)),0)</f>
        <v>428.32</v>
      </c>
      <c r="AL364" s="139">
        <f>IFERROR(INDEX('Time-based'!$H$226:$BE$226,MATCH($A$1,'Time-based'!$C$226:$C$226,0),MATCH(AL$7,'Time-based'!$H$193:$BE$193,0)),0)</f>
        <v>428.32</v>
      </c>
      <c r="AM364" s="139">
        <f>IFERROR(INDEX('Time-based'!$H$226:$BE$226,MATCH($A$1,'Time-based'!$C$226:$C$226,0),MATCH(AM$7,'Time-based'!$H$193:$BE$193,0)),0)</f>
        <v>428.32</v>
      </c>
      <c r="AN364" s="139">
        <f>IFERROR(INDEX('Time-based'!$H$226:$BE$226,MATCH($A$1,'Time-based'!$C$226:$C$226,0),MATCH(AN$7,'Time-based'!$H$193:$BE$193,0)),0)</f>
        <v>428.32</v>
      </c>
      <c r="AO364" s="139">
        <f>IFERROR(INDEX('Time-based'!$H$226:$BE$226,MATCH($A$1,'Time-based'!$C$226:$C$226,0),MATCH(AO$7,'Time-based'!$H$193:$BE$193,0)),0)</f>
        <v>428.32</v>
      </c>
      <c r="AP364" s="139">
        <f>IFERROR(INDEX('Time-based'!$H$226:$BE$226,MATCH($A$1,'Time-based'!$C$226:$C$226,0),MATCH(AP$7,'Time-based'!$H$193:$BE$193,0)),0)</f>
        <v>428.32</v>
      </c>
      <c r="AQ364" s="139">
        <f>IFERROR(INDEX('Time-based'!$H$226:$BE$226,MATCH($A$1,'Time-based'!$C$226:$C$226,0),MATCH(AQ$7,'Time-based'!$H$193:$BE$193,0)),0)</f>
        <v>428.32</v>
      </c>
      <c r="AR364" s="139">
        <f>IFERROR(INDEX('Time-based'!$H$226:$BE$226,MATCH($A$1,'Time-based'!$C$226:$C$226,0),MATCH(AR$7,'Time-based'!$H$193:$BE$193,0)),0)</f>
        <v>428.32</v>
      </c>
      <c r="AS364" s="139">
        <f>IFERROR(INDEX('Time-based'!$H$226:$BE$226,MATCH($A$1,'Time-based'!$C$226:$C$226,0),MATCH(AS$7,'Time-based'!$H$193:$BE$193,0)),0)</f>
        <v>428.32</v>
      </c>
      <c r="AT364" s="139">
        <f>IFERROR(INDEX('Time-based'!$H$226:$BE$226,MATCH($A$1,'Time-based'!$C$226:$C$226,0),MATCH(AT$7,'Time-based'!$H$193:$BE$193,0)),0)</f>
        <v>428.32</v>
      </c>
      <c r="AU364" s="139">
        <f>IFERROR(INDEX('Time-based'!$H$226:$BE$226,MATCH($A$1,'Time-based'!$C$226:$C$226,0),MATCH(AU$7,'Time-based'!$H$193:$BE$193,0)),0)</f>
        <v>428.32</v>
      </c>
      <c r="AV364" s="139">
        <f>IFERROR(INDEX('Time-based'!$H$226:$BE$226,MATCH($A$1,'Time-based'!$C$226:$C$226,0),MATCH(AV$7,'Time-based'!$H$193:$BE$193,0)),0)</f>
        <v>428.32</v>
      </c>
      <c r="AW364" s="139">
        <f>IFERROR(INDEX('Time-based'!$H$226:$BE$226,MATCH($A$1,'Time-based'!$C$226:$C$226,0),MATCH(AW$7,'Time-based'!$H$193:$BE$193,0)),0)</f>
        <v>428.32</v>
      </c>
      <c r="AX364" s="139">
        <f>IFERROR(INDEX('Time-based'!$H$226:$BE$226,MATCH($A$1,'Time-based'!$C$226:$C$226,0),MATCH(AX$7,'Time-based'!$H$193:$BE$193,0)),0)</f>
        <v>428.32</v>
      </c>
      <c r="AY364" s="139">
        <f>IFERROR(INDEX('Time-based'!$H$226:$BE$226,MATCH($A$1,'Time-based'!$C$226:$C$226,0),MATCH(AY$7,'Time-based'!$H$193:$BE$193,0)),0)</f>
        <v>428.32</v>
      </c>
      <c r="AZ364" s="139">
        <f>IFERROR(INDEX('Time-based'!$H$226:$BE$226,MATCH($A$1,'Time-based'!$C$226:$C$226,0),MATCH(AZ$7,'Time-based'!$H$193:$BE$193,0)),0)</f>
        <v>428.32</v>
      </c>
      <c r="BA364" s="139">
        <f>IFERROR(INDEX('Time-based'!$H$226:$BE$226,MATCH($A$1,'Time-based'!$C$226:$C$226,0),MATCH(BA$7,'Time-based'!$H$193:$BE$193,0)),0)</f>
        <v>428.32</v>
      </c>
      <c r="BB364" s="139">
        <f>IFERROR(INDEX('Time-based'!$H$226:$BE$226,MATCH($A$1,'Time-based'!$C$226:$C$226,0),MATCH(BB$7,'Time-based'!$H$193:$BE$193,0)),0)</f>
        <v>428.32</v>
      </c>
      <c r="BC364" s="139">
        <f>IFERROR(INDEX('Time-based'!$H$226:$BE$226,MATCH($A$1,'Time-based'!$C$226:$C$226,0),MATCH(BC$7,'Time-based'!$H$193:$BE$193,0)),0)</f>
        <v>428.32</v>
      </c>
      <c r="BD364" s="139">
        <f>IFERROR(INDEX('Time-based'!$H$226:$BE$226,MATCH($A$1,'Time-based'!$C$226:$C$226,0),MATCH(BD$7,'Time-based'!$H$193:$BE$193,0)),0)</f>
        <v>428.32</v>
      </c>
      <c r="BE364" s="139">
        <f>IFERROR(INDEX('Time-based'!$H$226:$BE$226,MATCH($A$1,'Time-based'!$C$226:$C$226,0),MATCH(BE$7,'Time-based'!$H$193:$BE$193,0)),0)</f>
        <v>428.32</v>
      </c>
      <c r="BF364" s="139">
        <f>IFERROR(INDEX('Time-based'!$H$226:$BE$226,MATCH($A$1,'Time-based'!$C$226:$C$226,0),MATCH(BF$7,'Time-based'!$H$193:$BE$193,0)),0)</f>
        <v>428.32</v>
      </c>
      <c r="BG364" s="139">
        <f>IFERROR(INDEX('Time-based'!$H$226:$BE$226,MATCH($A$1,'Time-based'!$C$226:$C$226,0),MATCH(BG$7,'Time-based'!$H$193:$BE$193,0)),0)</f>
        <v>428.32</v>
      </c>
      <c r="BH364" s="139">
        <f>IFERROR(INDEX('Time-based'!$H$226:$BE$226,MATCH($A$1,'Time-based'!$C$226:$C$226,0),MATCH(BH$7,'Time-based'!$H$193:$BE$193,0)),0)</f>
        <v>428.32</v>
      </c>
      <c r="BI364" s="139">
        <f>IFERROR(INDEX('Time-based'!$H$226:$BE$226,MATCH($A$1,'Time-based'!$C$226:$C$226,0),MATCH(BI$7,'Time-based'!$H$193:$BE$193,0)),0)</f>
        <v>428.32</v>
      </c>
      <c r="BJ364" s="139">
        <f>IFERROR(INDEX('Time-based'!$H$226:$BE$226,MATCH($A$1,'Time-based'!$C$226:$C$226,0),MATCH(BJ$7,'Time-based'!$H$193:$BE$193,0)),0)</f>
        <v>428.32</v>
      </c>
      <c r="BK364" s="139">
        <f>IFERROR(INDEX('Time-based'!$H$226:$BE$226,MATCH($A$1,'Time-based'!$C$226:$C$226,0),MATCH(BK$7,'Time-based'!$H$193:$BE$193,0)),0)</f>
        <v>428.32</v>
      </c>
      <c r="BL364" s="139">
        <f>IFERROR(INDEX('Time-based'!$H$226:$BE$226,MATCH($A$1,'Time-based'!$C$226:$C$226,0),MATCH(BL$7,'Time-based'!$H$193:$BE$193,0)),0)</f>
        <v>428.32</v>
      </c>
      <c r="BM364" s="139">
        <f>IFERROR(INDEX('Time-based'!$H$226:$BE$226,MATCH($A$1,'Time-based'!$C$226:$C$226,0),MATCH(BM$7,'Time-based'!$H$193:$BE$193,0)),0)</f>
        <v>428.32</v>
      </c>
      <c r="BN364" s="139">
        <f>IFERROR(INDEX('Time-based'!$H$226:$BE$226,MATCH($A$1,'Time-based'!$C$226:$C$226,0),MATCH(BN$7,'Time-based'!$H$193:$BE$193,0)),0)</f>
        <v>428.32</v>
      </c>
      <c r="BO364" s="139">
        <f>IFERROR(INDEX('Time-based'!$H$226:$BE$226,MATCH($A$1,'Time-based'!$C$226:$C$226,0),MATCH(BO$7,'Time-based'!$H$193:$BE$193,0)),0)</f>
        <v>428.32</v>
      </c>
      <c r="BP364" s="139">
        <f>IFERROR(INDEX('Time-based'!$H$226:$BE$226,MATCH($A$1,'Time-based'!$C$226:$C$226,0),MATCH(BP$7,'Time-based'!$H$193:$BE$193,0)),0)</f>
        <v>428.32</v>
      </c>
      <c r="BQ364" s="139">
        <f>IFERROR(INDEX('Time-based'!$H$226:$BE$226,MATCH($A$1,'Time-based'!$C$226:$C$226,0),MATCH(BQ$7,'Time-based'!$H$193:$BE$193,0)),0)</f>
        <v>428.32</v>
      </c>
      <c r="BR364" s="139">
        <f>IFERROR(INDEX('Time-based'!$H$226:$BE$226,MATCH($A$1,'Time-based'!$C$226:$C$226,0),MATCH(BR$7,'Time-based'!$H$193:$BE$193,0)),0)</f>
        <v>0</v>
      </c>
      <c r="BS364" s="139">
        <f>IFERROR(INDEX('Time-based'!$H$226:$BE$226,MATCH($A$1,'Time-based'!$C$226:$C$226,0),MATCH(BS$7,'Time-based'!$H$193:$BE$193,0)),0)</f>
        <v>0</v>
      </c>
      <c r="BT364" s="139">
        <f>IFERROR(INDEX('Time-based'!$H$226:$BE$226,MATCH($A$1,'Time-based'!$C$226:$C$226,0),MATCH(BT$7,'Time-based'!$H$193:$BE$193,0)),0)</f>
        <v>0</v>
      </c>
      <c r="BU364" s="139">
        <f>IFERROR(INDEX('Time-based'!$H$226:$BE$226,MATCH($A$1,'Time-based'!$C$226:$C$226,0),MATCH(BU$7,'Time-based'!$H$193:$BE$193,0)),0)</f>
        <v>0</v>
      </c>
      <c r="BV364" s="139">
        <f>IFERROR(INDEX('Time-based'!$H$226:$BE$226,MATCH($A$1,'Time-based'!$C$226:$C$226,0),MATCH(BV$7,'Time-based'!$H$193:$BE$193,0)),0)</f>
        <v>0</v>
      </c>
      <c r="BW364" s="139">
        <f>IFERROR(INDEX('Time-based'!$H$226:$BE$226,MATCH($A$1,'Time-based'!$C$226:$C$226,0),MATCH(BW$7,'Time-based'!$H$193:$BE$193,0)),0)</f>
        <v>0</v>
      </c>
      <c r="BX364" s="139">
        <f>IFERROR(INDEX('Time-based'!$H$226:$BE$226,MATCH($A$1,'Time-based'!$C$226:$C$226,0),MATCH(BX$7,'Time-based'!$H$193:$BE$193,0)),0)</f>
        <v>0</v>
      </c>
      <c r="BY364" s="139">
        <f>IFERROR(INDEX('Time-based'!$H$226:$BE$226,MATCH($A$1,'Time-based'!$C$226:$C$226,0),MATCH(BY$7,'Time-based'!$H$193:$BE$193,0)),0)</f>
        <v>0</v>
      </c>
      <c r="BZ364" s="139">
        <f>IFERROR(INDEX('Time-based'!$H$226:$BE$226,MATCH($A$1,'Time-based'!$C$226:$C$226,0),MATCH(BZ$7,'Time-based'!$H$193:$BE$193,0)),0)</f>
        <v>0</v>
      </c>
      <c r="CA364" s="139">
        <f>IFERROR(INDEX('Time-based'!$H$226:$BE$226,MATCH($A$1,'Time-based'!$C$226:$C$226,0),MATCH(CA$7,'Time-based'!$H$193:$BE$193,0)),0)</f>
        <v>0</v>
      </c>
      <c r="CB364" s="139">
        <f>IFERROR(INDEX('Time-based'!$H$226:$BE$226,MATCH($A$1,'Time-based'!$C$226:$C$226,0),MATCH(CB$7,'Time-based'!$H$193:$BE$193,0)),0)</f>
        <v>0</v>
      </c>
      <c r="CC364" s="139">
        <f>IFERROR(INDEX('Time-based'!$H$226:$BE$226,MATCH($A$1,'Time-based'!$C$226:$C$226,0),MATCH(CC$7,'Time-based'!$H$193:$BE$193,0)),0)</f>
        <v>0</v>
      </c>
      <c r="CD364" s="139">
        <f>IFERROR(INDEX('Time-based'!$H$226:$BE$226,MATCH($A$1,'Time-based'!$C$226:$C$226,0),MATCH(CD$7,'Time-based'!$H$193:$BE$193,0)),0)</f>
        <v>0</v>
      </c>
      <c r="CE364" s="139">
        <f>IFERROR(INDEX('Time-based'!$H$226:$BE$226,MATCH($A$1,'Time-based'!$C$226:$C$226,0),MATCH(CE$7,'Time-based'!$H$193:$BE$193,0)),0)</f>
        <v>0</v>
      </c>
      <c r="CF364" s="139">
        <f>IFERROR(INDEX('Time-based'!$H$226:$BE$226,MATCH($A$1,'Time-based'!$C$226:$C$226,0),MATCH(CF$7,'Time-based'!$H$193:$BE$193,0)),0)</f>
        <v>0</v>
      </c>
      <c r="CG364" s="139">
        <f>IFERROR(INDEX('Time-based'!$H$226:$BE$226,MATCH($A$1,'Time-based'!$C$226:$C$226,0),MATCH(CG$7,'Time-based'!$H$193:$BE$193,0)),0)</f>
        <v>0</v>
      </c>
      <c r="CH364" s="139">
        <f>IFERROR(INDEX('Time-based'!$H$226:$BE$226,MATCH($A$1,'Time-based'!$C$226:$C$226,0),MATCH(CH$7,'Time-based'!$H$193:$BE$193,0)),0)</f>
        <v>0</v>
      </c>
      <c r="CI364" s="139">
        <f>IFERROR(INDEX('Time-based'!$H$226:$BE$226,MATCH($A$1,'Time-based'!$C$226:$C$226,0),MATCH(CI$7,'Time-based'!$H$193:$BE$193,0)),0)</f>
        <v>0</v>
      </c>
      <c r="CJ364" s="139">
        <f>IFERROR(INDEX('Time-based'!$H$226:$BE$226,MATCH($A$1,'Time-based'!$C$226:$C$226,0),MATCH(CJ$7,'Time-based'!$H$193:$BE$193,0)),0)</f>
        <v>0</v>
      </c>
      <c r="CK364" s="139">
        <f>IFERROR(INDEX('Time-based'!$H$226:$BE$226,MATCH($A$1,'Time-based'!$C$226:$C$226,0),MATCH(CK$7,'Time-based'!$H$193:$BE$193,0)),0)</f>
        <v>0</v>
      </c>
      <c r="CL364" s="139">
        <f>IFERROR(INDEX('Time-based'!$H$226:$BE$226,MATCH($A$1,'Time-based'!$C$226:$C$226,0),MATCH(CL$7,'Time-based'!$H$193:$BE$193,0)),0)</f>
        <v>0</v>
      </c>
      <c r="CM364" s="139">
        <f>IFERROR(INDEX('Time-based'!$H$226:$BE$226,MATCH($A$1,'Time-based'!$C$226:$C$226,0),MATCH(CM$7,'Time-based'!$H$193:$BE$193,0)),0)</f>
        <v>0</v>
      </c>
      <c r="CN364" s="139">
        <f>IFERROR(INDEX('Time-based'!$H$226:$BE$226,MATCH($A$1,'Time-based'!$C$226:$C$226,0),MATCH(CN$7,'Time-based'!$H$193:$BE$193,0)),0)</f>
        <v>0</v>
      </c>
      <c r="CO364" s="139">
        <f>IFERROR(INDEX('Time-based'!$H$226:$BE$226,MATCH($A$1,'Time-based'!$C$226:$C$226,0),MATCH(CO$7,'Time-based'!$H$193:$BE$193,0)),0)</f>
        <v>0</v>
      </c>
      <c r="CP364" s="139">
        <f>IFERROR(INDEX('Time-based'!$H$226:$BE$226,MATCH($A$1,'Time-based'!$C$226:$C$226,0),MATCH(CP$7,'Time-based'!$H$193:$BE$193,0)),0)</f>
        <v>0</v>
      </c>
      <c r="CQ364" s="139">
        <f>IFERROR(INDEX('Time-based'!$H$226:$BE$226,MATCH($A$1,'Time-based'!$C$226:$C$226,0),MATCH(CQ$7,'Time-based'!$H$193:$BE$193,0)),0)</f>
        <v>0</v>
      </c>
      <c r="CR364" s="139">
        <f>IFERROR(INDEX('Time-based'!$H$226:$BE$226,MATCH($A$1,'Time-based'!$C$226:$C$226,0),MATCH(CR$7,'Time-based'!$H$193:$BE$193,0)),0)</f>
        <v>0</v>
      </c>
      <c r="CS364" s="139">
        <f>IFERROR(INDEX('Time-based'!$H$226:$BE$226,MATCH($A$1,'Time-based'!$C$226:$C$226,0),MATCH(CS$7,'Time-based'!$H$193:$BE$193,0)),0)</f>
        <v>0</v>
      </c>
      <c r="CT364" s="139">
        <f>IFERROR(INDEX('Time-based'!$H$226:$BE$226,MATCH($A$1,'Time-based'!$C$226:$C$226,0),MATCH(CT$7,'Time-based'!$H$193:$BE$193,0)),0)</f>
        <v>0</v>
      </c>
      <c r="CU364" s="139">
        <f>IFERROR(INDEX('Time-based'!$H$226:$BE$226,MATCH($A$1,'Time-based'!$C$226:$C$226,0),MATCH(CU$7,'Time-based'!$H$193:$BE$193,0)),0)</f>
        <v>0</v>
      </c>
      <c r="CV364" s="139">
        <f>IFERROR(INDEX('Time-based'!$H$226:$BE$226,MATCH($A$1,'Time-based'!$C$226:$C$226,0),MATCH(CV$7,'Time-based'!$H$193:$BE$193,0)),0)</f>
        <v>0</v>
      </c>
      <c r="CW364" s="139">
        <f>IFERROR(INDEX('Time-based'!$H$226:$BE$226,MATCH($A$1,'Time-based'!$C$226:$C$226,0),MATCH(CW$7,'Time-based'!$H$193:$BE$193,0)),0)</f>
        <v>0</v>
      </c>
      <c r="CX364" s="139">
        <f>IFERROR(INDEX('Time-based'!$H$226:$BE$226,MATCH($A$1,'Time-based'!$C$226:$C$226,0),MATCH(CX$7,'Time-based'!$H$193:$BE$193,0)),0)</f>
        <v>0</v>
      </c>
      <c r="CY364" s="139">
        <f>IFERROR(INDEX('Time-based'!$H$226:$BE$226,MATCH($A$1,'Time-based'!$C$226:$C$226,0),MATCH(CY$7,'Time-based'!$H$193:$BE$193,0)),0)</f>
        <v>0</v>
      </c>
      <c r="CZ364" s="139">
        <f>IFERROR(INDEX('Time-based'!$H$226:$BE$226,MATCH($A$1,'Time-based'!$C$226:$C$226,0),MATCH(CZ$7,'Time-based'!$H$193:$BE$193,0)),0)</f>
        <v>0</v>
      </c>
      <c r="DA364" s="139">
        <f>IFERROR(INDEX('Time-based'!$H$226:$BE$226,MATCH($A$1,'Time-based'!$C$226:$C$226,0),MATCH(DA$7,'Time-based'!$H$193:$BE$193,0)),0)</f>
        <v>0</v>
      </c>
      <c r="DB364" s="139">
        <f>IFERROR(INDEX('Time-based'!$H$226:$BE$226,MATCH($A$1,'Time-based'!$C$226:$C$226,0),MATCH(DB$7,'Time-based'!$H$193:$BE$193,0)),0)</f>
        <v>0</v>
      </c>
      <c r="DC364" s="139">
        <f>IFERROR(INDEX('Time-based'!$H$226:$BE$226,MATCH($A$1,'Time-based'!$C$226:$C$226,0),MATCH(DC$7,'Time-based'!$H$193:$BE$193,0)),0)</f>
        <v>0</v>
      </c>
      <c r="DD364" s="139">
        <f>IFERROR(INDEX('Time-based'!$H$226:$BE$226,MATCH($A$1,'Time-based'!$C$226:$C$226,0),MATCH(DD$7,'Time-based'!$H$193:$BE$193,0)),0)</f>
        <v>0</v>
      </c>
      <c r="DE364" s="139">
        <f>IFERROR(INDEX('Time-based'!$H$226:$BE$226,MATCH($A$1,'Time-based'!$C$226:$C$226,0),MATCH(DE$7,'Time-based'!$H$193:$BE$193,0)),0)</f>
        <v>0</v>
      </c>
      <c r="DF364" s="139">
        <f>IFERROR(INDEX('Time-based'!$H$226:$BE$226,MATCH($A$1,'Time-based'!$C$226:$C$226,0),MATCH(DF$7,'Time-based'!$H$193:$BE$193,0)),0)</f>
        <v>0</v>
      </c>
      <c r="DG364" s="139">
        <f>IFERROR(INDEX('Time-based'!$H$226:$BE$226,MATCH($A$1,'Time-based'!$C$226:$C$226,0),MATCH(DG$7,'Time-based'!$H$193:$BE$193,0)),0)</f>
        <v>0</v>
      </c>
      <c r="DH364" s="139">
        <f>IFERROR(INDEX('Time-based'!$H$226:$BE$226,MATCH($A$1,'Time-based'!$C$226:$C$226,0),MATCH(DH$7,'Time-based'!$H$193:$BE$193,0)),0)</f>
        <v>0</v>
      </c>
      <c r="DI364" s="139">
        <f>IFERROR(INDEX('Time-based'!$H$226:$BE$226,MATCH($A$1,'Time-based'!$C$226:$C$226,0),MATCH(DI$7,'Time-based'!$H$193:$BE$193,0)),0)</f>
        <v>0</v>
      </c>
      <c r="DJ364" s="139">
        <f>IFERROR(INDEX('Time-based'!$H$226:$BE$226,MATCH($A$1,'Time-based'!$C$226:$C$226,0),MATCH(DJ$7,'Time-based'!$H$193:$BE$193,0)),0)</f>
        <v>0</v>
      </c>
      <c r="DK364" s="139">
        <f>IFERROR(INDEX('Time-based'!$H$226:$BE$226,MATCH($A$1,'Time-based'!$C$226:$C$226,0),MATCH(DK$7,'Time-based'!$H$193:$BE$193,0)),0)</f>
        <v>0</v>
      </c>
      <c r="DL364" s="139">
        <f>IFERROR(INDEX('Time-based'!$H$226:$BE$226,MATCH($A$1,'Time-based'!$C$226:$C$226,0),MATCH(DL$7,'Time-based'!$H$193:$BE$193,0)),0)</f>
        <v>0</v>
      </c>
      <c r="DM364" s="139">
        <f>IFERROR(INDEX('Time-based'!$H$226:$BE$226,MATCH($A$1,'Time-based'!$C$226:$C$226,0),MATCH(DM$7,'Time-based'!$H$193:$BE$193,0)),0)</f>
        <v>0</v>
      </c>
      <c r="DN364" s="139">
        <f>IFERROR(INDEX('Time-based'!$H$226:$BE$226,MATCH($A$1,'Time-based'!$C$226:$C$226,0),MATCH(DN$7,'Time-based'!$H$193:$BE$193,0)),0)</f>
        <v>0</v>
      </c>
      <c r="DO364" s="139">
        <f>IFERROR(INDEX('Time-based'!$H$226:$BE$226,MATCH($A$1,'Time-based'!$C$226:$C$226,0),MATCH(DO$7,'Time-based'!$H$193:$BE$193,0)),0)</f>
        <v>0</v>
      </c>
      <c r="DP364" s="139">
        <f>IFERROR(INDEX('Time-based'!$H$226:$BE$226,MATCH($A$1,'Time-based'!$C$226:$C$226,0),MATCH(DP$7,'Time-based'!$H$193:$BE$193,0)),0)</f>
        <v>0</v>
      </c>
      <c r="DQ364" s="139">
        <f>IFERROR(INDEX('Time-based'!$H$226:$BE$226,MATCH($A$1,'Time-based'!$C$226:$C$226,0),MATCH(DQ$7,'Time-based'!$H$193:$BE$193,0)),0)</f>
        <v>0</v>
      </c>
      <c r="DR364" s="139">
        <f>IFERROR(INDEX('Time-based'!$H$226:$BE$226,MATCH($A$1,'Time-based'!$C$226:$C$226,0),MATCH(DR$7,'Time-based'!$H$193:$BE$193,0)),0)</f>
        <v>0</v>
      </c>
      <c r="DS364" s="139">
        <f>IFERROR(INDEX('Time-based'!$H$226:$BE$226,MATCH($A$1,'Time-based'!$C$226:$C$226,0),MATCH(DS$7,'Time-based'!$H$193:$BE$193,0)),0)</f>
        <v>0</v>
      </c>
      <c r="DT364" s="139">
        <f>IFERROR(INDEX('Time-based'!$H$226:$BE$226,MATCH($A$1,'Time-based'!$C$226:$C$226,0),MATCH(DT$7,'Time-based'!$H$193:$BE$193,0)),0)</f>
        <v>0</v>
      </c>
      <c r="DU364" s="139">
        <f>IFERROR(INDEX('Time-based'!$H$226:$BE$226,MATCH($A$1,'Time-based'!$C$226:$C$226,0),MATCH(DU$7,'Time-based'!$H$193:$BE$193,0)),0)</f>
        <v>0</v>
      </c>
      <c r="DV364" s="139">
        <f>IFERROR(INDEX('Time-based'!$H$226:$BE$226,MATCH($A$1,'Time-based'!$C$226:$C$226,0),MATCH(DV$7,'Time-based'!$H$193:$BE$193,0)),0)</f>
        <v>0</v>
      </c>
      <c r="DW364" s="139">
        <f>IFERROR(INDEX('Time-based'!$H$226:$BE$226,MATCH($A$1,'Time-based'!$C$226:$C$226,0),MATCH(DW$7,'Time-based'!$H$193:$BE$193,0)),0)</f>
        <v>0</v>
      </c>
      <c r="DX364" s="139">
        <f>IFERROR(INDEX('Time-based'!$H$226:$BE$226,MATCH($A$1,'Time-based'!$C$226:$C$226,0),MATCH(DX$7,'Time-based'!$H$193:$BE$193,0)),0)</f>
        <v>0</v>
      </c>
      <c r="DY364" s="139">
        <f>IFERROR(INDEX('Time-based'!$H$226:$BE$226,MATCH($A$1,'Time-based'!$C$226:$C$226,0),MATCH(DY$7,'Time-based'!$H$193:$BE$193,0)),0)</f>
        <v>0</v>
      </c>
      <c r="DZ364" s="139">
        <f>IFERROR(INDEX('Time-based'!$H$226:$BE$226,MATCH($A$1,'Time-based'!$C$226:$C$226,0),MATCH(DZ$7,'Time-based'!$H$193:$BE$193,0)),0)</f>
        <v>0</v>
      </c>
      <c r="EA364" s="139">
        <f>IFERROR(INDEX('Time-based'!$H$226:$BE$226,MATCH($A$1,'Time-based'!$C$226:$C$226,0),MATCH(EA$7,'Time-based'!$H$193:$BE$193,0)),0)</f>
        <v>0</v>
      </c>
      <c r="EB364" s="139">
        <f>IFERROR(INDEX('Time-based'!$H$226:$BE$226,MATCH($A$1,'Time-based'!$C$226:$C$226,0),MATCH(EB$7,'Time-based'!$H$193:$BE$193,0)),0)</f>
        <v>0</v>
      </c>
      <c r="EC364" s="139">
        <f>IFERROR(INDEX('Time-based'!$H$226:$BE$226,MATCH($A$1,'Time-based'!$C$226:$C$226,0),MATCH(EC$7,'Time-based'!$H$193:$BE$193,0)),0)</f>
        <v>0</v>
      </c>
      <c r="ED364" s="139">
        <f>IFERROR(INDEX('Time-based'!$H$226:$BE$226,MATCH($A$1,'Time-based'!$C$226:$C$226,0),MATCH(ED$7,'Time-based'!$H$193:$BE$193,0)),0)</f>
        <v>0</v>
      </c>
      <c r="EE364" s="139">
        <f>IFERROR(INDEX('Time-based'!$H$226:$BE$226,MATCH($A$1,'Time-based'!$C$226:$C$226,0),MATCH(EE$7,'Time-based'!$H$193:$BE$193,0)),0)</f>
        <v>0</v>
      </c>
      <c r="EF364" s="139">
        <f>IFERROR(INDEX('Time-based'!$H$226:$BE$226,MATCH($A$1,'Time-based'!$C$226:$C$226,0),MATCH(EF$7,'Time-based'!$H$193:$BE$193,0)),0)</f>
        <v>0</v>
      </c>
      <c r="EG364" s="139">
        <f>IFERROR(INDEX('Time-based'!$H$226:$BE$226,MATCH($A$1,'Time-based'!$C$226:$C$226,0),MATCH(EG$7,'Time-based'!$H$193:$BE$193,0)),0)</f>
        <v>0</v>
      </c>
      <c r="EH364" s="139">
        <f>IFERROR(INDEX('Time-based'!$H$226:$BE$226,MATCH($A$1,'Time-based'!$C$226:$C$226,0),MATCH(EH$7,'Time-based'!$H$193:$BE$193,0)),0)</f>
        <v>0</v>
      </c>
      <c r="EI364" s="139">
        <f>IFERROR(INDEX('Time-based'!$H$226:$BE$226,MATCH($A$1,'Time-based'!$C$226:$C$226,0),MATCH(EI$7,'Time-based'!$H$193:$BE$193,0)),0)</f>
        <v>0</v>
      </c>
      <c r="EJ364" s="139">
        <f>IFERROR(INDEX('Time-based'!$H$226:$BE$226,MATCH($A$1,'Time-based'!$C$226:$C$226,0),MATCH(EJ$7,'Time-based'!$H$193:$BE$193,0)),0)</f>
        <v>0</v>
      </c>
      <c r="EK364" s="139">
        <f>IFERROR(INDEX('Time-based'!$H$226:$BE$226,MATCH($A$1,'Time-based'!$C$226:$C$226,0),MATCH(EK$7,'Time-based'!$H$193:$BE$193,0)),0)</f>
        <v>0</v>
      </c>
      <c r="EL364" s="139">
        <f>IFERROR(INDEX('Time-based'!$H$226:$BE$226,MATCH($A$1,'Time-based'!$C$226:$C$226,0),MATCH(EL$7,'Time-based'!$H$193:$BE$193,0)),0)</f>
        <v>0</v>
      </c>
      <c r="EM364" s="139">
        <f>IFERROR(INDEX('Time-based'!$H$226:$BE$226,MATCH($A$1,'Time-based'!$C$226:$C$226,0),MATCH(EM$7,'Time-based'!$H$193:$BE$193,0)),0)</f>
        <v>0</v>
      </c>
      <c r="EN364" s="139">
        <f>IFERROR(INDEX('Time-based'!$H$226:$BE$226,MATCH($A$1,'Time-based'!$C$226:$C$226,0),MATCH(EN$7,'Time-based'!$H$193:$BE$193,0)),0)</f>
        <v>0</v>
      </c>
      <c r="EO364" s="139">
        <f>IFERROR(INDEX('Time-based'!$H$226:$BE$226,MATCH($A$1,'Time-based'!$C$226:$C$226,0),MATCH(EO$7,'Time-based'!$H$193:$BE$193,0)),0)</f>
        <v>0</v>
      </c>
      <c r="EP364" s="139">
        <f>IFERROR(INDEX('Time-based'!$H$226:$BE$226,MATCH($A$1,'Time-based'!$C$226:$C$226,0),MATCH(EP$7,'Time-based'!$H$193:$BE$193,0)),0)</f>
        <v>0</v>
      </c>
      <c r="EQ364" s="139">
        <f>IFERROR(INDEX('Time-based'!$H$226:$BE$226,MATCH($A$1,'Time-based'!$C$226:$C$226,0),MATCH(EQ$7,'Time-based'!$H$193:$BE$193,0)),0)</f>
        <v>0</v>
      </c>
      <c r="ER364" s="139">
        <f>IFERROR(INDEX('Time-based'!$H$226:$BE$226,MATCH($A$1,'Time-based'!$C$226:$C$226,0),MATCH(ER$7,'Time-based'!$H$193:$BE$193,0)),0)</f>
        <v>0</v>
      </c>
      <c r="ES364" s="139">
        <f>IFERROR(INDEX('Time-based'!$H$226:$BE$226,MATCH($A$1,'Time-based'!$C$226:$C$226,0),MATCH(ES$7,'Time-based'!$H$193:$BE$193,0)),0)</f>
        <v>0</v>
      </c>
      <c r="ET364" s="139">
        <f>IFERROR(INDEX('Time-based'!$H$226:$BE$226,MATCH($A$1,'Time-based'!$C$226:$C$226,0),MATCH(ET$7,'Time-based'!$H$193:$BE$193,0)),0)</f>
        <v>0</v>
      </c>
      <c r="EU364" s="139">
        <f>IFERROR(INDEX('Time-based'!$H$226:$BE$226,MATCH($A$1,'Time-based'!$C$226:$C$226,0),MATCH(EU$7,'Time-based'!$H$193:$BE$193,0)),0)</f>
        <v>0</v>
      </c>
      <c r="EV364" s="139">
        <f>IFERROR(INDEX('Time-based'!$H$226:$BE$226,MATCH($A$1,'Time-based'!$C$226:$C$226,0),MATCH(EV$7,'Time-based'!$H$193:$BE$193,0)),0)</f>
        <v>0</v>
      </c>
      <c r="EW364" s="139">
        <f>IFERROR(INDEX('Time-based'!$H$226:$BE$226,MATCH($A$1,'Time-based'!$C$226:$C$226,0),MATCH(EW$7,'Time-based'!$H$193:$BE$193,0)),0)</f>
        <v>0</v>
      </c>
      <c r="EX364" s="139">
        <f>IFERROR(INDEX('Time-based'!$H$226:$BE$226,MATCH($A$1,'Time-based'!$C$226:$C$226,0),MATCH(EX$7,'Time-based'!$H$193:$BE$193,0)),0)</f>
        <v>0</v>
      </c>
      <c r="EY364" s="139">
        <f>IFERROR(INDEX('Time-based'!$H$226:$BE$226,MATCH($A$1,'Time-based'!$C$226:$C$226,0),MATCH(EY$7,'Time-based'!$H$193:$BE$193,0)),0)</f>
        <v>0</v>
      </c>
      <c r="EZ364" s="139">
        <f>IFERROR(INDEX('Time-based'!$H$226:$BE$226,MATCH($A$1,'Time-based'!$C$226:$C$226,0),MATCH(EZ$7,'Time-based'!$H$193:$BE$193,0)),0)</f>
        <v>0</v>
      </c>
      <c r="FA364" s="139">
        <f>IFERROR(INDEX('Time-based'!$H$226:$BE$226,MATCH($A$1,'Time-based'!$C$226:$C$226,0),MATCH(FA$7,'Time-based'!$H$193:$BE$193,0)),0)</f>
        <v>0</v>
      </c>
      <c r="FB364" s="139">
        <f>IFERROR(INDEX('Time-based'!$H$226:$BE$226,MATCH($A$1,'Time-based'!$C$226:$C$226,0),MATCH(FB$7,'Time-based'!$H$193:$BE$193,0)),0)</f>
        <v>0</v>
      </c>
      <c r="FC364" s="139">
        <f>IFERROR(INDEX('Time-based'!$H$226:$BE$226,MATCH($A$1,'Time-based'!$C$226:$C$226,0),MATCH(FC$7,'Time-based'!$H$193:$BE$193,0)),0)</f>
        <v>0</v>
      </c>
      <c r="FD364" s="139">
        <f>IFERROR(INDEX('Time-based'!$H$226:$BE$226,MATCH($A$1,'Time-based'!$C$226:$C$226,0),MATCH(FD$7,'Time-based'!$H$193:$BE$193,0)),0)</f>
        <v>0</v>
      </c>
      <c r="FE364" s="139">
        <f>IFERROR(INDEX('Time-based'!$H$226:$BE$226,MATCH($A$1,'Time-based'!$C$226:$C$226,0),MATCH(FE$7,'Time-based'!$H$193:$BE$193,0)),0)</f>
        <v>0</v>
      </c>
      <c r="FF364" s="139">
        <f>IFERROR(INDEX('Time-based'!$H$226:$BE$226,MATCH($A$1,'Time-based'!$C$226:$C$226,0),MATCH(FF$7,'Time-based'!$H$193:$BE$193,0)),0)</f>
        <v>0</v>
      </c>
      <c r="FG364" s="139">
        <f>IFERROR(INDEX('Time-based'!$H$226:$BE$226,MATCH($A$1,'Time-based'!$C$226:$C$226,0),MATCH(FG$7,'Time-based'!$H$193:$BE$193,0)),0)</f>
        <v>0</v>
      </c>
      <c r="FH364" s="139">
        <f>IFERROR(INDEX('Time-based'!$H$226:$BE$226,MATCH($A$1,'Time-based'!$C$226:$C$226,0),MATCH(FH$7,'Time-based'!$H$193:$BE$193,0)),0)</f>
        <v>0</v>
      </c>
      <c r="FI364" s="139">
        <f>IFERROR(INDEX('Time-based'!$H$226:$BE$226,MATCH($A$1,'Time-based'!$C$226:$C$226,0),MATCH(FI$7,'Time-based'!$H$193:$BE$193,0)),0)</f>
        <v>0</v>
      </c>
      <c r="FJ364" s="139">
        <f>IFERROR(INDEX('Time-based'!$H$226:$BE$226,MATCH($A$1,'Time-based'!$C$226:$C$226,0),MATCH(FJ$7,'Time-based'!$H$193:$BE$193,0)),0)</f>
        <v>0</v>
      </c>
      <c r="FK364" s="139">
        <f>IFERROR(INDEX('Time-based'!$H$226:$BE$226,MATCH($A$1,'Time-based'!$C$226:$C$226,0),MATCH(FK$7,'Time-based'!$H$193:$BE$193,0)),0)</f>
        <v>0</v>
      </c>
      <c r="FL364" s="139">
        <f>IFERROR(INDEX('Time-based'!$H$226:$BE$226,MATCH($A$1,'Time-based'!$C$226:$C$226,0),MATCH(FL$7,'Time-based'!$H$193:$BE$193,0)),0)</f>
        <v>0</v>
      </c>
      <c r="FM364" s="139">
        <f>IFERROR(INDEX('Time-based'!$H$226:$BE$226,MATCH($A$1,'Time-based'!$C$226:$C$226,0),MATCH(FM$7,'Time-based'!$H$193:$BE$193,0)),0)</f>
        <v>0</v>
      </c>
      <c r="FN364" s="139">
        <f>IFERROR(INDEX('Time-based'!$H$226:$BE$226,MATCH($A$1,'Time-based'!$C$226:$C$226,0),MATCH(FN$7,'Time-based'!$H$193:$BE$193,0)),0)</f>
        <v>0</v>
      </c>
      <c r="FO364" s="139">
        <f>IFERROR(INDEX('Time-based'!$H$226:$BE$226,MATCH($A$1,'Time-based'!$C$226:$C$226,0),MATCH(FO$7,'Time-based'!$H$193:$BE$193,0)),0)</f>
        <v>0</v>
      </c>
      <c r="FP364" s="139">
        <f>IFERROR(INDEX('Time-based'!$H$226:$BE$226,MATCH($A$1,'Time-based'!$C$226:$C$226,0),MATCH(FP$7,'Time-based'!$H$193:$BE$193,0)),0)</f>
        <v>0</v>
      </c>
      <c r="FQ364" s="139">
        <f>IFERROR(INDEX('Time-based'!$H$226:$BE$226,MATCH($A$1,'Time-based'!$C$226:$C$226,0),MATCH(FQ$7,'Time-based'!$H$193:$BE$193,0)),0)</f>
        <v>0</v>
      </c>
      <c r="FR364" s="139">
        <f>IFERROR(INDEX('Time-based'!$H$226:$BE$226,MATCH($A$1,'Time-based'!$C$226:$C$226,0),MATCH(FR$7,'Time-based'!$H$193:$BE$193,0)),0)</f>
        <v>0</v>
      </c>
    </row>
    <row r="365" spans="2:174">
      <c r="C365" t="s">
        <v>1248</v>
      </c>
      <c r="D365" s="144" t="s">
        <v>975</v>
      </c>
      <c r="F365" s="6" t="s">
        <v>1249</v>
      </c>
      <c r="G365" s="91"/>
      <c r="H365" s="513"/>
      <c r="I365" s="67"/>
      <c r="J365" s="139">
        <f>INDEX('Time-based'!$H$162:$FY$165,MATCH(Assumptions!$I$228,GWA_Prices,0),MATCH('1'!J5,'Time-based'!$H$118:$FY$118,0))</f>
        <v>0</v>
      </c>
      <c r="K365" s="139">
        <f>INDEX('Time-based'!$H$162:$FY$165,MATCH(Assumptions!$I$228,GWA_Prices,0),MATCH('1'!K5,'Time-based'!$H$118:$FY$118,0))</f>
        <v>0</v>
      </c>
      <c r="L365" s="139">
        <f>INDEX('Time-based'!$H$162:$FY$165,MATCH(Assumptions!$I$228,GWA_Prices,0),MATCH('1'!L5,'Time-based'!$H$118:$FY$118,0))</f>
        <v>0</v>
      </c>
      <c r="M365" s="139">
        <f>INDEX('Time-based'!$H$162:$FY$165,MATCH(Assumptions!$I$228,GWA_Prices,0),MATCH('1'!M5,'Time-based'!$H$118:$FY$118,0))</f>
        <v>0</v>
      </c>
      <c r="N365" s="139">
        <f>INDEX('Time-based'!$H$162:$FY$165,MATCH(Assumptions!$I$228,GWA_Prices,0),MATCH('1'!N5,'Time-based'!$H$118:$FY$118,0))</f>
        <v>0</v>
      </c>
      <c r="O365" s="139">
        <f>INDEX('Time-based'!$H$162:$FY$165,MATCH(Assumptions!$I$228,GWA_Prices,0),MATCH('1'!O5,'Time-based'!$H$118:$FY$118,0))</f>
        <v>0</v>
      </c>
      <c r="P365" s="139">
        <f>INDEX('Time-based'!$H$162:$FY$165,MATCH(Assumptions!$I$228,GWA_Prices,0),MATCH('1'!P5,'Time-based'!$H$118:$FY$118,0))</f>
        <v>0</v>
      </c>
      <c r="Q365" s="139">
        <f>INDEX('Time-based'!$H$162:$FY$165,MATCH(Assumptions!$I$228,GWA_Prices,0),MATCH('1'!Q5,'Time-based'!$H$118:$FY$118,0))</f>
        <v>0</v>
      </c>
      <c r="R365" s="139">
        <f>INDEX('Time-based'!$H$162:$FY$165,MATCH(Assumptions!$I$228,GWA_Prices,0),MATCH('1'!R5,'Time-based'!$H$118:$FY$118,0))</f>
        <v>0</v>
      </c>
      <c r="S365" s="139">
        <f>INDEX('Time-based'!$H$162:$FY$165,MATCH(Assumptions!$I$228,GWA_Prices,0),MATCH('1'!S5,'Time-based'!$H$118:$FY$118,0))</f>
        <v>0</v>
      </c>
      <c r="T365" s="139">
        <f>INDEX('Time-based'!$H$162:$FY$165,MATCH(Assumptions!$I$228,GWA_Prices,0),MATCH('1'!T5,'Time-based'!$H$118:$FY$118,0))</f>
        <v>0</v>
      </c>
      <c r="U365" s="139">
        <f>INDEX('Time-based'!$H$162:$FY$165,MATCH(Assumptions!$I$228,GWA_Prices,0),MATCH('1'!U5,'Time-based'!$H$118:$FY$118,0))</f>
        <v>0</v>
      </c>
      <c r="V365" s="139">
        <f>INDEX('Time-based'!$H$162:$FY$165,MATCH(Assumptions!$I$228,GWA_Prices,0),MATCH('1'!V5,'Time-based'!$H$118:$FY$118,0))</f>
        <v>400.77</v>
      </c>
      <c r="W365" s="139">
        <f>INDEX('Time-based'!$H$162:$FY$165,MATCH(Assumptions!$I$228,GWA_Prices,0),MATCH('1'!W5,'Time-based'!$H$118:$FY$118,0))</f>
        <v>400.77</v>
      </c>
      <c r="X365" s="139">
        <f>INDEX('Time-based'!$H$162:$FY$165,MATCH(Assumptions!$I$228,GWA_Prices,0),MATCH('1'!X5,'Time-based'!$H$118:$FY$118,0))</f>
        <v>400.77</v>
      </c>
      <c r="Y365" s="139">
        <f>INDEX('Time-based'!$H$162:$FY$165,MATCH(Assumptions!$I$228,GWA_Prices,0),MATCH('1'!Y5,'Time-based'!$H$118:$FY$118,0))</f>
        <v>400.77</v>
      </c>
      <c r="Z365" s="139">
        <f>INDEX('Time-based'!$H$162:$FY$165,MATCH(Assumptions!$I$228,GWA_Prices,0),MATCH('1'!Z5,'Time-based'!$H$118:$FY$118,0))</f>
        <v>369.12</v>
      </c>
      <c r="AA365" s="139">
        <f>INDEX('Time-based'!$H$162:$FY$165,MATCH(Assumptions!$I$228,GWA_Prices,0),MATCH('1'!AA5,'Time-based'!$H$118:$FY$118,0))</f>
        <v>369.12</v>
      </c>
      <c r="AB365" s="139">
        <f>INDEX('Time-based'!$H$162:$FY$165,MATCH(Assumptions!$I$228,GWA_Prices,0),MATCH('1'!AB5,'Time-based'!$H$118:$FY$118,0))</f>
        <v>369.12</v>
      </c>
      <c r="AC365" s="139">
        <f>INDEX('Time-based'!$H$162:$FY$165,MATCH(Assumptions!$I$228,GWA_Prices,0),MATCH('1'!AC5,'Time-based'!$H$118:$FY$118,0))</f>
        <v>369.12</v>
      </c>
      <c r="AD365" s="139">
        <f>INDEX('Time-based'!$H$162:$FY$165,MATCH(Assumptions!$I$228,GWA_Prices,0),MATCH('1'!AD5,'Time-based'!$H$118:$FY$118,0))</f>
        <v>381.54</v>
      </c>
      <c r="AE365" s="139">
        <f>INDEX('Time-based'!$H$162:$FY$165,MATCH(Assumptions!$I$228,GWA_Prices,0),MATCH('1'!AE5,'Time-based'!$H$118:$FY$118,0))</f>
        <v>381.54</v>
      </c>
      <c r="AF365" s="139">
        <f>INDEX('Time-based'!$H$162:$FY$165,MATCH(Assumptions!$I$228,GWA_Prices,0),MATCH('1'!AF5,'Time-based'!$H$118:$FY$118,0))</f>
        <v>381.54</v>
      </c>
      <c r="AG365" s="139">
        <f>INDEX('Time-based'!$H$162:$FY$165,MATCH(Assumptions!$I$228,GWA_Prices,0),MATCH('1'!AG5,'Time-based'!$H$118:$FY$118,0))</f>
        <v>381.54</v>
      </c>
      <c r="AH365" s="139">
        <f>INDEX('Time-based'!$H$162:$FY$165,MATCH(Assumptions!$I$228,GWA_Prices,0),MATCH('1'!AH5,'Time-based'!$H$118:$FY$118,0))</f>
        <v>408.54</v>
      </c>
      <c r="AI365" s="139">
        <f>INDEX('Time-based'!$H$162:$FY$165,MATCH(Assumptions!$I$228,GWA_Prices,0),MATCH('1'!AI5,'Time-based'!$H$118:$FY$118,0))</f>
        <v>408.54</v>
      </c>
      <c r="AJ365" s="139">
        <f>INDEX('Time-based'!$H$162:$FY$165,MATCH(Assumptions!$I$228,GWA_Prices,0),MATCH('1'!AJ5,'Time-based'!$H$118:$FY$118,0))</f>
        <v>408.54</v>
      </c>
      <c r="AK365" s="139">
        <f>INDEX('Time-based'!$H$162:$FY$165,MATCH(Assumptions!$I$228,GWA_Prices,0),MATCH('1'!AK5,'Time-based'!$H$118:$FY$118,0))</f>
        <v>408.54</v>
      </c>
      <c r="AL365" s="139">
        <f>INDEX('Time-based'!$H$162:$FY$165,MATCH(Assumptions!$I$228,GWA_Prices,0),MATCH('1'!AL5,'Time-based'!$H$118:$FY$118,0))</f>
        <v>401.29</v>
      </c>
      <c r="AM365" s="139">
        <f>INDEX('Time-based'!$H$162:$FY$165,MATCH(Assumptions!$I$228,GWA_Prices,0),MATCH('1'!AM5,'Time-based'!$H$118:$FY$118,0))</f>
        <v>401.29</v>
      </c>
      <c r="AN365" s="139">
        <f>INDEX('Time-based'!$H$162:$FY$165,MATCH(Assumptions!$I$228,GWA_Prices,0),MATCH('1'!AN5,'Time-based'!$H$118:$FY$118,0))</f>
        <v>401.29</v>
      </c>
      <c r="AO365" s="139">
        <f>INDEX('Time-based'!$H$162:$FY$165,MATCH(Assumptions!$I$228,GWA_Prices,0),MATCH('1'!AO5,'Time-based'!$H$118:$FY$118,0))</f>
        <v>401.29</v>
      </c>
      <c r="AP365" s="139">
        <f>INDEX('Time-based'!$H$162:$FY$165,MATCH(Assumptions!$I$228,GWA_Prices,0),MATCH('1'!AP5,'Time-based'!$H$118:$FY$118,0))</f>
        <v>404.72</v>
      </c>
      <c r="AQ365" s="139">
        <f>INDEX('Time-based'!$H$162:$FY$165,MATCH(Assumptions!$I$228,GWA_Prices,0),MATCH('1'!AQ5,'Time-based'!$H$118:$FY$118,0))</f>
        <v>404.72</v>
      </c>
      <c r="AR365" s="139">
        <f>INDEX('Time-based'!$H$162:$FY$165,MATCH(Assumptions!$I$228,GWA_Prices,0),MATCH('1'!AR5,'Time-based'!$H$118:$FY$118,0))</f>
        <v>404.72</v>
      </c>
      <c r="AS365" s="139">
        <f>INDEX('Time-based'!$H$162:$FY$165,MATCH(Assumptions!$I$228,GWA_Prices,0),MATCH('1'!AS5,'Time-based'!$H$118:$FY$118,0))</f>
        <v>404.72</v>
      </c>
      <c r="AT365" s="139">
        <f>INDEX('Time-based'!$H$162:$FY$165,MATCH(Assumptions!$I$228,GWA_Prices,0),MATCH('1'!AT5,'Time-based'!$H$118:$FY$118,0))</f>
        <v>383.72</v>
      </c>
      <c r="AU365" s="139">
        <f>INDEX('Time-based'!$H$162:$FY$165,MATCH(Assumptions!$I$228,GWA_Prices,0),MATCH('1'!AU5,'Time-based'!$H$118:$FY$118,0))</f>
        <v>383.72</v>
      </c>
      <c r="AV365" s="139">
        <f>INDEX('Time-based'!$H$162:$FY$165,MATCH(Assumptions!$I$228,GWA_Prices,0),MATCH('1'!AV5,'Time-based'!$H$118:$FY$118,0))</f>
        <v>383.72</v>
      </c>
      <c r="AW365" s="139">
        <f>INDEX('Time-based'!$H$162:$FY$165,MATCH(Assumptions!$I$228,GWA_Prices,0),MATCH('1'!AW5,'Time-based'!$H$118:$FY$118,0))</f>
        <v>383.72</v>
      </c>
      <c r="AX365" s="139">
        <f>INDEX('Time-based'!$H$162:$FY$165,MATCH(Assumptions!$I$228,GWA_Prices,0),MATCH('1'!AX5,'Time-based'!$H$118:$FY$118,0))</f>
        <v>363.61</v>
      </c>
      <c r="AY365" s="139">
        <f>INDEX('Time-based'!$H$162:$FY$165,MATCH(Assumptions!$I$228,GWA_Prices,0),MATCH('1'!AY5,'Time-based'!$H$118:$FY$118,0))</f>
        <v>363.61</v>
      </c>
      <c r="AZ365" s="139">
        <f>INDEX('Time-based'!$H$162:$FY$165,MATCH(Assumptions!$I$228,GWA_Prices,0),MATCH('1'!AZ5,'Time-based'!$H$118:$FY$118,0))</f>
        <v>363.61</v>
      </c>
      <c r="BA365" s="139">
        <f>INDEX('Time-based'!$H$162:$FY$165,MATCH(Assumptions!$I$228,GWA_Prices,0),MATCH('1'!BA5,'Time-based'!$H$118:$FY$118,0))</f>
        <v>363.61</v>
      </c>
      <c r="BB365" s="139">
        <f>INDEX('Time-based'!$H$162:$FY$165,MATCH(Assumptions!$I$228,GWA_Prices,0),MATCH('1'!BB5,'Time-based'!$H$118:$FY$118,0))</f>
        <v>339.58</v>
      </c>
      <c r="BC365" s="139">
        <f>INDEX('Time-based'!$H$162:$FY$165,MATCH(Assumptions!$I$228,GWA_Prices,0),MATCH('1'!BC5,'Time-based'!$H$118:$FY$118,0))</f>
        <v>339.58</v>
      </c>
      <c r="BD365" s="139">
        <f>INDEX('Time-based'!$H$162:$FY$165,MATCH(Assumptions!$I$228,GWA_Prices,0),MATCH('1'!BD5,'Time-based'!$H$118:$FY$118,0))</f>
        <v>339.58</v>
      </c>
      <c r="BE365" s="139">
        <f>INDEX('Time-based'!$H$162:$FY$165,MATCH(Assumptions!$I$228,GWA_Prices,0),MATCH('1'!BE5,'Time-based'!$H$118:$FY$118,0))</f>
        <v>339.58</v>
      </c>
      <c r="BF365" s="139">
        <f>INDEX('Time-based'!$H$162:$FY$165,MATCH(Assumptions!$I$228,GWA_Prices,0),MATCH('1'!BF5,'Time-based'!$H$118:$FY$118,0))</f>
        <v>327.20999999999998</v>
      </c>
      <c r="BG365" s="139">
        <f>INDEX('Time-based'!$H$162:$FY$165,MATCH(Assumptions!$I$228,GWA_Prices,0),MATCH('1'!BG5,'Time-based'!$H$118:$FY$118,0))</f>
        <v>327.20999999999998</v>
      </c>
      <c r="BH365" s="139">
        <f>INDEX('Time-based'!$H$162:$FY$165,MATCH(Assumptions!$I$228,GWA_Prices,0),MATCH('1'!BH5,'Time-based'!$H$118:$FY$118,0))</f>
        <v>327.20999999999998</v>
      </c>
      <c r="BI365" s="139">
        <f>INDEX('Time-based'!$H$162:$FY$165,MATCH(Assumptions!$I$228,GWA_Prices,0),MATCH('1'!BI5,'Time-based'!$H$118:$FY$118,0))</f>
        <v>327.20999999999998</v>
      </c>
      <c r="BJ365" s="139">
        <f>INDEX('Time-based'!$H$162:$FY$165,MATCH(Assumptions!$I$228,GWA_Prices,0),MATCH('1'!BJ5,'Time-based'!$H$118:$FY$118,0))</f>
        <v>326.7</v>
      </c>
      <c r="BK365" s="139">
        <f>INDEX('Time-based'!$H$162:$FY$165,MATCH(Assumptions!$I$228,GWA_Prices,0),MATCH('1'!BK5,'Time-based'!$H$118:$FY$118,0))</f>
        <v>326.7</v>
      </c>
      <c r="BL365" s="139">
        <f>INDEX('Time-based'!$H$162:$FY$165,MATCH(Assumptions!$I$228,GWA_Prices,0),MATCH('1'!BL5,'Time-based'!$H$118:$FY$118,0))</f>
        <v>326.7</v>
      </c>
      <c r="BM365" s="139">
        <f>INDEX('Time-based'!$H$162:$FY$165,MATCH(Assumptions!$I$228,GWA_Prices,0),MATCH('1'!BM5,'Time-based'!$H$118:$FY$118,0))</f>
        <v>326.7</v>
      </c>
      <c r="BN365" s="139">
        <f>INDEX('Time-based'!$H$162:$FY$165,MATCH(Assumptions!$I$228,GWA_Prices,0),MATCH('1'!BN5,'Time-based'!$H$118:$FY$118,0))</f>
        <v>340.78</v>
      </c>
      <c r="BO365" s="139">
        <f>INDEX('Time-based'!$H$162:$FY$165,MATCH(Assumptions!$I$228,GWA_Prices,0),MATCH('1'!BO5,'Time-based'!$H$118:$FY$118,0))</f>
        <v>340.78</v>
      </c>
      <c r="BP365" s="139">
        <f>INDEX('Time-based'!$H$162:$FY$165,MATCH(Assumptions!$I$228,GWA_Prices,0),MATCH('1'!BP5,'Time-based'!$H$118:$FY$118,0))</f>
        <v>340.78</v>
      </c>
      <c r="BQ365" s="139">
        <f>INDEX('Time-based'!$H$162:$FY$165,MATCH(Assumptions!$I$228,GWA_Prices,0),MATCH('1'!BQ5,'Time-based'!$H$118:$FY$118,0))</f>
        <v>340.78</v>
      </c>
      <c r="BR365" s="139">
        <f>INDEX('Time-based'!$H$162:$FY$165,MATCH(Assumptions!$I$228,GWA_Prices,0),MATCH('1'!BR5,'Time-based'!$H$118:$FY$118,0))</f>
        <v>321.12</v>
      </c>
      <c r="BS365" s="139">
        <f>INDEX('Time-based'!$H$162:$FY$165,MATCH(Assumptions!$I$228,GWA_Prices,0),MATCH('1'!BS5,'Time-based'!$H$118:$FY$118,0))</f>
        <v>321.12</v>
      </c>
      <c r="BT365" s="139">
        <f>INDEX('Time-based'!$H$162:$FY$165,MATCH(Assumptions!$I$228,GWA_Prices,0),MATCH('1'!BT5,'Time-based'!$H$118:$FY$118,0))</f>
        <v>321.12</v>
      </c>
      <c r="BU365" s="139">
        <f>INDEX('Time-based'!$H$162:$FY$165,MATCH(Assumptions!$I$228,GWA_Prices,0),MATCH('1'!BU5,'Time-based'!$H$118:$FY$118,0))</f>
        <v>321.12</v>
      </c>
      <c r="BV365" s="139">
        <f>INDEX('Time-based'!$H$162:$FY$165,MATCH(Assumptions!$I$228,GWA_Prices,0),MATCH('1'!BV5,'Time-based'!$H$118:$FY$118,0))</f>
        <v>315.43</v>
      </c>
      <c r="BW365" s="139">
        <f>INDEX('Time-based'!$H$162:$FY$165,MATCH(Assumptions!$I$228,GWA_Prices,0),MATCH('1'!BW5,'Time-based'!$H$118:$FY$118,0))</f>
        <v>315.43</v>
      </c>
      <c r="BX365" s="139">
        <f>INDEX('Time-based'!$H$162:$FY$165,MATCH(Assumptions!$I$228,GWA_Prices,0),MATCH('1'!BX5,'Time-based'!$H$118:$FY$118,0))</f>
        <v>315.43</v>
      </c>
      <c r="BY365" s="139">
        <f>INDEX('Time-based'!$H$162:$FY$165,MATCH(Assumptions!$I$228,GWA_Prices,0),MATCH('1'!BY5,'Time-based'!$H$118:$FY$118,0))</f>
        <v>315.43</v>
      </c>
      <c r="BZ365" s="139">
        <f>INDEX('Time-based'!$H$162:$FY$165,MATCH(Assumptions!$I$228,GWA_Prices,0),MATCH('1'!BZ5,'Time-based'!$H$118:$FY$118,0))</f>
        <v>302.48</v>
      </c>
      <c r="CA365" s="139">
        <f>INDEX('Time-based'!$H$162:$FY$165,MATCH(Assumptions!$I$228,GWA_Prices,0),MATCH('1'!CA5,'Time-based'!$H$118:$FY$118,0))</f>
        <v>302.48</v>
      </c>
      <c r="CB365" s="139">
        <f>INDEX('Time-based'!$H$162:$FY$165,MATCH(Assumptions!$I$228,GWA_Prices,0),MATCH('1'!CB5,'Time-based'!$H$118:$FY$118,0))</f>
        <v>302.48</v>
      </c>
      <c r="CC365" s="139">
        <f>INDEX('Time-based'!$H$162:$FY$165,MATCH(Assumptions!$I$228,GWA_Prices,0),MATCH('1'!CC5,'Time-based'!$H$118:$FY$118,0))</f>
        <v>302.48</v>
      </c>
      <c r="CD365" s="139">
        <f>INDEX('Time-based'!$H$162:$FY$165,MATCH(Assumptions!$I$228,GWA_Prices,0),MATCH('1'!CD5,'Time-based'!$H$118:$FY$118,0))</f>
        <v>304.98</v>
      </c>
      <c r="CE365" s="139">
        <f>INDEX('Time-based'!$H$162:$FY$165,MATCH(Assumptions!$I$228,GWA_Prices,0),MATCH('1'!CE5,'Time-based'!$H$118:$FY$118,0))</f>
        <v>304.98</v>
      </c>
      <c r="CF365" s="139">
        <f>INDEX('Time-based'!$H$162:$FY$165,MATCH(Assumptions!$I$228,GWA_Prices,0),MATCH('1'!CF5,'Time-based'!$H$118:$FY$118,0))</f>
        <v>304.98</v>
      </c>
      <c r="CG365" s="139">
        <f>INDEX('Time-based'!$H$162:$FY$165,MATCH(Assumptions!$I$228,GWA_Prices,0),MATCH('1'!CG5,'Time-based'!$H$118:$FY$118,0))</f>
        <v>304.98</v>
      </c>
      <c r="CH365" s="139">
        <f>INDEX('Time-based'!$H$162:$FY$165,MATCH(Assumptions!$I$228,GWA_Prices,0),MATCH('1'!CH5,'Time-based'!$H$118:$FY$118,0))</f>
        <v>302.77</v>
      </c>
      <c r="CI365" s="139">
        <f>INDEX('Time-based'!$H$162:$FY$165,MATCH(Assumptions!$I$228,GWA_Prices,0),MATCH('1'!CI5,'Time-based'!$H$118:$FY$118,0))</f>
        <v>302.77</v>
      </c>
      <c r="CJ365" s="139">
        <f>INDEX('Time-based'!$H$162:$FY$165,MATCH(Assumptions!$I$228,GWA_Prices,0),MATCH('1'!CJ5,'Time-based'!$H$118:$FY$118,0))</f>
        <v>302.77</v>
      </c>
      <c r="CK365" s="139">
        <f>INDEX('Time-based'!$H$162:$FY$165,MATCH(Assumptions!$I$228,GWA_Prices,0),MATCH('1'!CK5,'Time-based'!$H$118:$FY$118,0))</f>
        <v>302.77</v>
      </c>
      <c r="CL365" s="139">
        <f>INDEX('Time-based'!$H$162:$FY$165,MATCH(Assumptions!$I$228,GWA_Prices,0),MATCH('1'!CL5,'Time-based'!$H$118:$FY$118,0))</f>
        <v>305.43</v>
      </c>
      <c r="CM365" s="139">
        <f>INDEX('Time-based'!$H$162:$FY$165,MATCH(Assumptions!$I$228,GWA_Prices,0),MATCH('1'!CM5,'Time-based'!$H$118:$FY$118,0))</f>
        <v>305.43</v>
      </c>
      <c r="CN365" s="139">
        <f>INDEX('Time-based'!$H$162:$FY$165,MATCH(Assumptions!$I$228,GWA_Prices,0),MATCH('1'!CN5,'Time-based'!$H$118:$FY$118,0))</f>
        <v>305.43</v>
      </c>
      <c r="CO365" s="139">
        <f>INDEX('Time-based'!$H$162:$FY$165,MATCH(Assumptions!$I$228,GWA_Prices,0),MATCH('1'!CO5,'Time-based'!$H$118:$FY$118,0))</f>
        <v>305.43</v>
      </c>
      <c r="CP365" s="139">
        <f>INDEX('Time-based'!$H$162:$FY$165,MATCH(Assumptions!$I$228,GWA_Prices,0),MATCH('1'!CP5,'Time-based'!$H$118:$FY$118,0))</f>
        <v>303.52</v>
      </c>
      <c r="CQ365" s="139">
        <f>INDEX('Time-based'!$H$162:$FY$165,MATCH(Assumptions!$I$228,GWA_Prices,0),MATCH('1'!CQ5,'Time-based'!$H$118:$FY$118,0))</f>
        <v>303.52</v>
      </c>
      <c r="CR365" s="139">
        <f>INDEX('Time-based'!$H$162:$FY$165,MATCH(Assumptions!$I$228,GWA_Prices,0),MATCH('1'!CR5,'Time-based'!$H$118:$FY$118,0))</f>
        <v>303.52</v>
      </c>
      <c r="CS365" s="139">
        <f>INDEX('Time-based'!$H$162:$FY$165,MATCH(Assumptions!$I$228,GWA_Prices,0),MATCH('1'!CS5,'Time-based'!$H$118:$FY$118,0))</f>
        <v>303.52</v>
      </c>
      <c r="CT365" s="139">
        <f>INDEX('Time-based'!$H$162:$FY$165,MATCH(Assumptions!$I$228,GWA_Prices,0),MATCH('1'!CT5,'Time-based'!$H$118:$FY$118,0))</f>
        <v>312.37</v>
      </c>
      <c r="CU365" s="139">
        <f>INDEX('Time-based'!$H$162:$FY$165,MATCH(Assumptions!$I$228,GWA_Prices,0),MATCH('1'!CU5,'Time-based'!$H$118:$FY$118,0))</f>
        <v>312.37</v>
      </c>
      <c r="CV365" s="139">
        <f>INDEX('Time-based'!$H$162:$FY$165,MATCH(Assumptions!$I$228,GWA_Prices,0),MATCH('1'!CV5,'Time-based'!$H$118:$FY$118,0))</f>
        <v>312.37</v>
      </c>
      <c r="CW365" s="139">
        <f>INDEX('Time-based'!$H$162:$FY$165,MATCH(Assumptions!$I$228,GWA_Prices,0),MATCH('1'!CW5,'Time-based'!$H$118:$FY$118,0))</f>
        <v>312.37</v>
      </c>
      <c r="CX365" s="139">
        <f>INDEX('Time-based'!$H$162:$FY$165,MATCH(Assumptions!$I$228,GWA_Prices,0),MATCH('1'!CX5,'Time-based'!$H$118:$FY$118,0))</f>
        <v>303.61</v>
      </c>
      <c r="CY365" s="139">
        <f>INDEX('Time-based'!$H$162:$FY$165,MATCH(Assumptions!$I$228,GWA_Prices,0),MATCH('1'!CY5,'Time-based'!$H$118:$FY$118,0))</f>
        <v>303.61</v>
      </c>
      <c r="CZ365" s="139">
        <f>INDEX('Time-based'!$H$162:$FY$165,MATCH(Assumptions!$I$228,GWA_Prices,0),MATCH('1'!CZ5,'Time-based'!$H$118:$FY$118,0))</f>
        <v>303.61</v>
      </c>
      <c r="DA365" s="139">
        <f>INDEX('Time-based'!$H$162:$FY$165,MATCH(Assumptions!$I$228,GWA_Prices,0),MATCH('1'!DA5,'Time-based'!$H$118:$FY$118,0))</f>
        <v>303.61</v>
      </c>
      <c r="DB365" s="139">
        <f>INDEX('Time-based'!$H$162:$FY$165,MATCH(Assumptions!$I$228,GWA_Prices,0),MATCH('1'!DB5,'Time-based'!$H$118:$FY$118,0))</f>
        <v>309.88</v>
      </c>
      <c r="DC365" s="139">
        <f>INDEX('Time-based'!$H$162:$FY$165,MATCH(Assumptions!$I$228,GWA_Prices,0),MATCH('1'!DC5,'Time-based'!$H$118:$FY$118,0))</f>
        <v>309.88</v>
      </c>
      <c r="DD365" s="139">
        <f>INDEX('Time-based'!$H$162:$FY$165,MATCH(Assumptions!$I$228,GWA_Prices,0),MATCH('1'!DD5,'Time-based'!$H$118:$FY$118,0))</f>
        <v>309.88</v>
      </c>
      <c r="DE365" s="139">
        <f>INDEX('Time-based'!$H$162:$FY$165,MATCH(Assumptions!$I$228,GWA_Prices,0),MATCH('1'!DE5,'Time-based'!$H$118:$FY$118,0))</f>
        <v>309.88</v>
      </c>
      <c r="DF365" s="139">
        <f>INDEX('Time-based'!$H$162:$FY$165,MATCH(Assumptions!$I$228,GWA_Prices,0),MATCH('1'!DF5,'Time-based'!$H$118:$FY$118,0))</f>
        <v>304.89</v>
      </c>
      <c r="DG365" s="139">
        <f>INDEX('Time-based'!$H$162:$FY$165,MATCH(Assumptions!$I$228,GWA_Prices,0),MATCH('1'!DG5,'Time-based'!$H$118:$FY$118,0))</f>
        <v>304.89</v>
      </c>
      <c r="DH365" s="139">
        <f>INDEX('Time-based'!$H$162:$FY$165,MATCH(Assumptions!$I$228,GWA_Prices,0),MATCH('1'!DH5,'Time-based'!$H$118:$FY$118,0))</f>
        <v>304.89</v>
      </c>
      <c r="DI365" s="139">
        <f>INDEX('Time-based'!$H$162:$FY$165,MATCH(Assumptions!$I$228,GWA_Prices,0),MATCH('1'!DI5,'Time-based'!$H$118:$FY$118,0))</f>
        <v>304.89</v>
      </c>
      <c r="DJ365" s="139">
        <f>INDEX('Time-based'!$H$162:$FY$165,MATCH(Assumptions!$I$228,GWA_Prices,0),MATCH('1'!DJ5,'Time-based'!$H$118:$FY$118,0))</f>
        <v>300.08</v>
      </c>
      <c r="DK365" s="139">
        <f>INDEX('Time-based'!$H$162:$FY$165,MATCH(Assumptions!$I$228,GWA_Prices,0),MATCH('1'!DK5,'Time-based'!$H$118:$FY$118,0))</f>
        <v>300.08</v>
      </c>
      <c r="DL365" s="139">
        <f>INDEX('Time-based'!$H$162:$FY$165,MATCH(Assumptions!$I$228,GWA_Prices,0),MATCH('1'!DL5,'Time-based'!$H$118:$FY$118,0))</f>
        <v>300.08</v>
      </c>
      <c r="DM365" s="139">
        <f>INDEX('Time-based'!$H$162:$FY$165,MATCH(Assumptions!$I$228,GWA_Prices,0),MATCH('1'!DM5,'Time-based'!$H$118:$FY$118,0))</f>
        <v>300.08</v>
      </c>
      <c r="DN365" s="139">
        <f>INDEX('Time-based'!$H$162:$FY$165,MATCH(Assumptions!$I$228,GWA_Prices,0),MATCH('1'!DN5,'Time-based'!$H$118:$FY$118,0))</f>
        <v>293.61</v>
      </c>
      <c r="DO365" s="139">
        <f>INDEX('Time-based'!$H$162:$FY$165,MATCH(Assumptions!$I$228,GWA_Prices,0),MATCH('1'!DO5,'Time-based'!$H$118:$FY$118,0))</f>
        <v>293.61</v>
      </c>
      <c r="DP365" s="139">
        <f>INDEX('Time-based'!$H$162:$FY$165,MATCH(Assumptions!$I$228,GWA_Prices,0),MATCH('1'!DP5,'Time-based'!$H$118:$FY$118,0))</f>
        <v>293.61</v>
      </c>
      <c r="DQ365" s="139">
        <f>INDEX('Time-based'!$H$162:$FY$165,MATCH(Assumptions!$I$228,GWA_Prices,0),MATCH('1'!DQ5,'Time-based'!$H$118:$FY$118,0))</f>
        <v>293.61</v>
      </c>
      <c r="DR365" s="139">
        <f>INDEX('Time-based'!$H$162:$FY$165,MATCH(Assumptions!$I$228,GWA_Prices,0),MATCH('1'!DR5,'Time-based'!$H$118:$FY$118,0))</f>
        <v>290.35000000000002</v>
      </c>
      <c r="DS365" s="139">
        <f>INDEX('Time-based'!$H$162:$FY$165,MATCH(Assumptions!$I$228,GWA_Prices,0),MATCH('1'!DS5,'Time-based'!$H$118:$FY$118,0))</f>
        <v>290.35000000000002</v>
      </c>
      <c r="DT365" s="139">
        <f>INDEX('Time-based'!$H$162:$FY$165,MATCH(Assumptions!$I$228,GWA_Prices,0),MATCH('1'!DT5,'Time-based'!$H$118:$FY$118,0))</f>
        <v>290.35000000000002</v>
      </c>
      <c r="DU365" s="139">
        <f>INDEX('Time-based'!$H$162:$FY$165,MATCH(Assumptions!$I$228,GWA_Prices,0),MATCH('1'!DU5,'Time-based'!$H$118:$FY$118,0))</f>
        <v>290.35000000000002</v>
      </c>
      <c r="DV365" s="139">
        <f>INDEX('Time-based'!$H$162:$FY$165,MATCH(Assumptions!$I$228,GWA_Prices,0),MATCH('1'!DV5,'Time-based'!$H$118:$FY$118,0))</f>
        <v>289.07</v>
      </c>
      <c r="DW365" s="139">
        <f>INDEX('Time-based'!$H$162:$FY$165,MATCH(Assumptions!$I$228,GWA_Prices,0),MATCH('1'!DW5,'Time-based'!$H$118:$FY$118,0))</f>
        <v>289.07</v>
      </c>
      <c r="DX365" s="139">
        <f>INDEX('Time-based'!$H$162:$FY$165,MATCH(Assumptions!$I$228,GWA_Prices,0),MATCH('1'!DX5,'Time-based'!$H$118:$FY$118,0))</f>
        <v>289.07</v>
      </c>
      <c r="DY365" s="139">
        <f>INDEX('Time-based'!$H$162:$FY$165,MATCH(Assumptions!$I$228,GWA_Prices,0),MATCH('1'!DY5,'Time-based'!$H$118:$FY$118,0))</f>
        <v>289.07</v>
      </c>
      <c r="DZ365" s="139">
        <f>INDEX('Time-based'!$H$162:$FY$165,MATCH(Assumptions!$I$228,GWA_Prices,0),MATCH('1'!DZ5,'Time-based'!$H$118:$FY$118,0))</f>
        <v>289.54000000000002</v>
      </c>
      <c r="EA365" s="139">
        <f>INDEX('Time-based'!$H$162:$FY$165,MATCH(Assumptions!$I$228,GWA_Prices,0),MATCH('1'!EA5,'Time-based'!$H$118:$FY$118,0))</f>
        <v>289.54000000000002</v>
      </c>
      <c r="EB365" s="139">
        <f>INDEX('Time-based'!$H$162:$FY$165,MATCH(Assumptions!$I$228,GWA_Prices,0),MATCH('1'!EB5,'Time-based'!$H$118:$FY$118,0))</f>
        <v>289.54000000000002</v>
      </c>
      <c r="EC365" s="139">
        <f>INDEX('Time-based'!$H$162:$FY$165,MATCH(Assumptions!$I$228,GWA_Prices,0),MATCH('1'!EC5,'Time-based'!$H$118:$FY$118,0))</f>
        <v>289.54000000000002</v>
      </c>
      <c r="ED365" s="139">
        <f>INDEX('Time-based'!$H$162:$FY$165,MATCH(Assumptions!$I$228,GWA_Prices,0),MATCH('1'!ED5,'Time-based'!$H$118:$FY$118,0))</f>
        <v>290.20999999999998</v>
      </c>
      <c r="EE365" s="139">
        <f>INDEX('Time-based'!$H$162:$FY$165,MATCH(Assumptions!$I$228,GWA_Prices,0),MATCH('1'!EE5,'Time-based'!$H$118:$FY$118,0))</f>
        <v>290.20999999999998</v>
      </c>
      <c r="EF365" s="139">
        <f>INDEX('Time-based'!$H$162:$FY$165,MATCH(Assumptions!$I$228,GWA_Prices,0),MATCH('1'!EF5,'Time-based'!$H$118:$FY$118,0))</f>
        <v>290.20999999999998</v>
      </c>
      <c r="EG365" s="139">
        <f>INDEX('Time-based'!$H$162:$FY$165,MATCH(Assumptions!$I$228,GWA_Prices,0),MATCH('1'!EG5,'Time-based'!$H$118:$FY$118,0))</f>
        <v>290.20999999999998</v>
      </c>
      <c r="EH365" s="139">
        <f>INDEX('Time-based'!$H$162:$FY$165,MATCH(Assumptions!$I$228,GWA_Prices,0),MATCH('1'!EH5,'Time-based'!$H$118:$FY$118,0))</f>
        <v>287.76</v>
      </c>
      <c r="EI365" s="139">
        <f>INDEX('Time-based'!$H$162:$FY$165,MATCH(Assumptions!$I$228,GWA_Prices,0),MATCH('1'!EI5,'Time-based'!$H$118:$FY$118,0))</f>
        <v>287.76</v>
      </c>
      <c r="EJ365" s="139">
        <f>INDEX('Time-based'!$H$162:$FY$165,MATCH(Assumptions!$I$228,GWA_Prices,0),MATCH('1'!EJ5,'Time-based'!$H$118:$FY$118,0))</f>
        <v>287.76</v>
      </c>
      <c r="EK365" s="139">
        <f>INDEX('Time-based'!$H$162:$FY$165,MATCH(Assumptions!$I$228,GWA_Prices,0),MATCH('1'!EK5,'Time-based'!$H$118:$FY$118,0))</f>
        <v>287.76</v>
      </c>
      <c r="EL365" s="139">
        <f>INDEX('Time-based'!$H$162:$FY$165,MATCH(Assumptions!$I$228,GWA_Prices,0),MATCH('1'!EL5,'Time-based'!$H$118:$FY$118,0))</f>
        <v>284.5</v>
      </c>
      <c r="EM365" s="139">
        <f>INDEX('Time-based'!$H$162:$FY$165,MATCH(Assumptions!$I$228,GWA_Prices,0),MATCH('1'!EM5,'Time-based'!$H$118:$FY$118,0))</f>
        <v>284.5</v>
      </c>
      <c r="EN365" s="139">
        <f>INDEX('Time-based'!$H$162:$FY$165,MATCH(Assumptions!$I$228,GWA_Prices,0),MATCH('1'!EN5,'Time-based'!$H$118:$FY$118,0))</f>
        <v>284.5</v>
      </c>
      <c r="EO365" s="139">
        <f>INDEX('Time-based'!$H$162:$FY$165,MATCH(Assumptions!$I$228,GWA_Prices,0),MATCH('1'!EO5,'Time-based'!$H$118:$FY$118,0))</f>
        <v>284.5</v>
      </c>
      <c r="EP365" s="139">
        <f>INDEX('Time-based'!$H$162:$FY$165,MATCH(Assumptions!$I$228,GWA_Prices,0),MATCH('1'!EP5,'Time-based'!$H$118:$FY$118,0))</f>
        <v>285.5</v>
      </c>
      <c r="EQ365" s="139">
        <f>INDEX('Time-based'!$H$162:$FY$165,MATCH(Assumptions!$I$228,GWA_Prices,0),MATCH('1'!EQ5,'Time-based'!$H$118:$FY$118,0))</f>
        <v>285.5</v>
      </c>
      <c r="ER365" s="139">
        <f>INDEX('Time-based'!$H$162:$FY$165,MATCH(Assumptions!$I$228,GWA_Prices,0),MATCH('1'!ER5,'Time-based'!$H$118:$FY$118,0))</f>
        <v>285.5</v>
      </c>
      <c r="ES365" s="139">
        <f>INDEX('Time-based'!$H$162:$FY$165,MATCH(Assumptions!$I$228,GWA_Prices,0),MATCH('1'!ES5,'Time-based'!$H$118:$FY$118,0))</f>
        <v>285.5</v>
      </c>
      <c r="ET365" s="139">
        <f>INDEX('Time-based'!$H$162:$FY$165,MATCH(Assumptions!$I$228,GWA_Prices,0),MATCH('1'!ET5,'Time-based'!$H$118:$FY$118,0))</f>
        <v>283.63</v>
      </c>
      <c r="EU365" s="139">
        <f>INDEX('Time-based'!$H$162:$FY$165,MATCH(Assumptions!$I$228,GWA_Prices,0),MATCH('1'!EU5,'Time-based'!$H$118:$FY$118,0))</f>
        <v>283.63</v>
      </c>
      <c r="EV365" s="139">
        <f>INDEX('Time-based'!$H$162:$FY$165,MATCH(Assumptions!$I$228,GWA_Prices,0),MATCH('1'!EV5,'Time-based'!$H$118:$FY$118,0))</f>
        <v>283.63</v>
      </c>
      <c r="EW365" s="139">
        <f>INDEX('Time-based'!$H$162:$FY$165,MATCH(Assumptions!$I$228,GWA_Prices,0),MATCH('1'!EW5,'Time-based'!$H$118:$FY$118,0))</f>
        <v>283.63</v>
      </c>
      <c r="EX365" s="139">
        <f>INDEX('Time-based'!$H$162:$FY$165,MATCH(Assumptions!$I$228,GWA_Prices,0),MATCH('1'!EX5,'Time-based'!$H$118:$FY$118,0))</f>
        <v>286.69</v>
      </c>
      <c r="EY365" s="139">
        <f>INDEX('Time-based'!$H$162:$FY$165,MATCH(Assumptions!$I$228,GWA_Prices,0),MATCH('1'!EY5,'Time-based'!$H$118:$FY$118,0))</f>
        <v>286.69</v>
      </c>
      <c r="EZ365" s="139">
        <f>INDEX('Time-based'!$H$162:$FY$165,MATCH(Assumptions!$I$228,GWA_Prices,0),MATCH('1'!EZ5,'Time-based'!$H$118:$FY$118,0))</f>
        <v>286.69</v>
      </c>
      <c r="FA365" s="139">
        <f>INDEX('Time-based'!$H$162:$FY$165,MATCH(Assumptions!$I$228,GWA_Prices,0),MATCH('1'!FA5,'Time-based'!$H$118:$FY$118,0))</f>
        <v>286.69</v>
      </c>
      <c r="FB365" s="139">
        <f>INDEX('Time-based'!$H$162:$FY$165,MATCH(Assumptions!$I$228,GWA_Prices,0),MATCH('1'!FB5,'Time-based'!$H$118:$FY$118,0))</f>
        <v>284.05</v>
      </c>
      <c r="FC365" s="139">
        <f>INDEX('Time-based'!$H$162:$FY$165,MATCH(Assumptions!$I$228,GWA_Prices,0),MATCH('1'!FC5,'Time-based'!$H$118:$FY$118,0))</f>
        <v>284.05</v>
      </c>
      <c r="FD365" s="139">
        <f>INDEX('Time-based'!$H$162:$FY$165,MATCH(Assumptions!$I$228,GWA_Prices,0),MATCH('1'!FD5,'Time-based'!$H$118:$FY$118,0))</f>
        <v>284.05</v>
      </c>
      <c r="FE365" s="139">
        <f>INDEX('Time-based'!$H$162:$FY$165,MATCH(Assumptions!$I$228,GWA_Prices,0),MATCH('1'!FE5,'Time-based'!$H$118:$FY$118,0))</f>
        <v>284.05</v>
      </c>
      <c r="FF365" s="139">
        <f>INDEX('Time-based'!$H$162:$FY$165,MATCH(Assumptions!$I$228,GWA_Prices,0),MATCH('1'!FF5,'Time-based'!$H$118:$FY$118,0))</f>
        <v>284.05</v>
      </c>
      <c r="FG365" s="139">
        <f>INDEX('Time-based'!$H$162:$FY$165,MATCH(Assumptions!$I$228,GWA_Prices,0),MATCH('1'!FG5,'Time-based'!$H$118:$FY$118,0))</f>
        <v>284.05</v>
      </c>
      <c r="FH365" s="139">
        <f>INDEX('Time-based'!$H$162:$FY$165,MATCH(Assumptions!$I$228,GWA_Prices,0),MATCH('1'!FH5,'Time-based'!$H$118:$FY$118,0))</f>
        <v>284.05</v>
      </c>
      <c r="FI365" s="139">
        <f>INDEX('Time-based'!$H$162:$FY$165,MATCH(Assumptions!$I$228,GWA_Prices,0),MATCH('1'!FI5,'Time-based'!$H$118:$FY$118,0))</f>
        <v>284.05</v>
      </c>
      <c r="FJ365" s="139">
        <f>INDEX('Time-based'!$H$162:$FY$165,MATCH(Assumptions!$I$228,GWA_Prices,0),MATCH('1'!FJ5,'Time-based'!$H$118:$FY$118,0))</f>
        <v>284.05</v>
      </c>
      <c r="FK365" s="139">
        <f>INDEX('Time-based'!$H$162:$FY$165,MATCH(Assumptions!$I$228,GWA_Prices,0),MATCH('1'!FK5,'Time-based'!$H$118:$FY$118,0))</f>
        <v>284.05</v>
      </c>
      <c r="FL365" s="139">
        <f>INDEX('Time-based'!$H$162:$FY$165,MATCH(Assumptions!$I$228,GWA_Prices,0),MATCH('1'!FL5,'Time-based'!$H$118:$FY$118,0))</f>
        <v>284.05</v>
      </c>
      <c r="FM365" s="139">
        <f>INDEX('Time-based'!$H$162:$FY$165,MATCH(Assumptions!$I$228,GWA_Prices,0),MATCH('1'!FM5,'Time-based'!$H$118:$FY$118,0))</f>
        <v>284.05</v>
      </c>
      <c r="FN365" s="139">
        <f>INDEX('Time-based'!$H$162:$FY$165,MATCH(Assumptions!$I$228,GWA_Prices,0),MATCH('1'!FN5,'Time-based'!$H$118:$FY$118,0))</f>
        <v>284.05</v>
      </c>
      <c r="FO365" s="139">
        <f>INDEX('Time-based'!$H$162:$FY$165,MATCH(Assumptions!$I$228,GWA_Prices,0),MATCH('1'!FO5,'Time-based'!$H$118:$FY$118,0))</f>
        <v>284.05</v>
      </c>
      <c r="FP365" s="139">
        <f>INDEX('Time-based'!$H$162:$FY$165,MATCH(Assumptions!$I$228,GWA_Prices,0),MATCH('1'!FP5,'Time-based'!$H$118:$FY$118,0))</f>
        <v>284.05</v>
      </c>
      <c r="FQ365" s="139">
        <f>INDEX('Time-based'!$H$162:$FY$165,MATCH(Assumptions!$I$228,GWA_Prices,0),MATCH('1'!FQ5,'Time-based'!$H$118:$FY$118,0))</f>
        <v>284.05</v>
      </c>
      <c r="FR365" s="139">
        <f>INDEX('Time-based'!$H$162:$FY$165,MATCH(Assumptions!$I$228,GWA_Prices,0),MATCH('1'!FR5,'Time-based'!$H$118:$FY$118,0))</f>
        <v>284.05</v>
      </c>
    </row>
    <row r="366" spans="2:174">
      <c r="C366" t="s">
        <v>987</v>
      </c>
      <c r="D366" s="144" t="s">
        <v>975</v>
      </c>
      <c r="F366" s="512">
        <f>INDEX(Assumptions!$G$230:$J$230,MATCH($A$1,Model_Number,0))</f>
        <v>0</v>
      </c>
      <c r="G366" s="91"/>
      <c r="H366" s="513"/>
      <c r="I366" s="67"/>
      <c r="J366" s="514">
        <f>IF(J348, SUMPRODUCT($J351:$FR351,$J365:$FR365) * J348 * (1 - $F366), 0)</f>
        <v>0</v>
      </c>
      <c r="K366" s="514">
        <f t="shared" ref="K366:BV366" si="896">IF(K348, SUMPRODUCT($J351:$FR351,$J365:$FR365) * K348 * (1 - $F366), 0)</f>
        <v>0</v>
      </c>
      <c r="L366" s="514">
        <f t="shared" si="896"/>
        <v>0</v>
      </c>
      <c r="M366" s="514">
        <f t="shared" si="896"/>
        <v>0</v>
      </c>
      <c r="N366" s="514">
        <f t="shared" si="896"/>
        <v>0</v>
      </c>
      <c r="O366" s="514">
        <f t="shared" si="896"/>
        <v>0</v>
      </c>
      <c r="P366" s="514">
        <f t="shared" si="896"/>
        <v>0</v>
      </c>
      <c r="Q366" s="514">
        <f t="shared" si="896"/>
        <v>0</v>
      </c>
      <c r="R366" s="514">
        <f t="shared" si="896"/>
        <v>0</v>
      </c>
      <c r="S366" s="514">
        <f t="shared" si="896"/>
        <v>0</v>
      </c>
      <c r="T366" s="514">
        <f t="shared" si="896"/>
        <v>0</v>
      </c>
      <c r="U366" s="514">
        <f t="shared" si="896"/>
        <v>0</v>
      </c>
      <c r="V366" s="514">
        <f t="shared" si="896"/>
        <v>0</v>
      </c>
      <c r="W366" s="514">
        <f t="shared" si="896"/>
        <v>0</v>
      </c>
      <c r="X366" s="514">
        <f t="shared" si="896"/>
        <v>0</v>
      </c>
      <c r="Y366" s="514">
        <f t="shared" si="896"/>
        <v>0</v>
      </c>
      <c r="Z366" s="514">
        <f t="shared" si="896"/>
        <v>0</v>
      </c>
      <c r="AA366" s="514">
        <f t="shared" si="896"/>
        <v>0</v>
      </c>
      <c r="AB366" s="514">
        <f t="shared" si="896"/>
        <v>0</v>
      </c>
      <c r="AC366" s="514">
        <f t="shared" si="896"/>
        <v>0</v>
      </c>
      <c r="AD366" s="514">
        <f t="shared" si="896"/>
        <v>0</v>
      </c>
      <c r="AE366" s="514">
        <f t="shared" si="896"/>
        <v>0</v>
      </c>
      <c r="AF366" s="514">
        <f t="shared" si="896"/>
        <v>0</v>
      </c>
      <c r="AG366" s="514">
        <f t="shared" si="896"/>
        <v>0</v>
      </c>
      <c r="AH366" s="514">
        <f t="shared" si="896"/>
        <v>0</v>
      </c>
      <c r="AI366" s="514">
        <f t="shared" si="896"/>
        <v>0</v>
      </c>
      <c r="AJ366" s="514">
        <f t="shared" si="896"/>
        <v>0</v>
      </c>
      <c r="AK366" s="514">
        <f t="shared" si="896"/>
        <v>0</v>
      </c>
      <c r="AL366" s="514">
        <f t="shared" si="896"/>
        <v>0</v>
      </c>
      <c r="AM366" s="514">
        <f t="shared" si="896"/>
        <v>0</v>
      </c>
      <c r="AN366" s="514">
        <f t="shared" si="896"/>
        <v>0</v>
      </c>
      <c r="AO366" s="514">
        <f t="shared" si="896"/>
        <v>0</v>
      </c>
      <c r="AP366" s="514">
        <f t="shared" si="896"/>
        <v>0</v>
      </c>
      <c r="AQ366" s="514">
        <f t="shared" si="896"/>
        <v>0</v>
      </c>
      <c r="AR366" s="514">
        <f t="shared" si="896"/>
        <v>0</v>
      </c>
      <c r="AS366" s="514">
        <f t="shared" si="896"/>
        <v>0</v>
      </c>
      <c r="AT366" s="514">
        <f t="shared" si="896"/>
        <v>0</v>
      </c>
      <c r="AU366" s="514">
        <f t="shared" si="896"/>
        <v>0</v>
      </c>
      <c r="AV366" s="514">
        <f t="shared" si="896"/>
        <v>0</v>
      </c>
      <c r="AW366" s="514">
        <f t="shared" si="896"/>
        <v>0</v>
      </c>
      <c r="AX366" s="514">
        <f t="shared" si="896"/>
        <v>0</v>
      </c>
      <c r="AY366" s="514">
        <f t="shared" si="896"/>
        <v>0</v>
      </c>
      <c r="AZ366" s="514">
        <f t="shared" si="896"/>
        <v>0</v>
      </c>
      <c r="BA366" s="514">
        <f t="shared" si="896"/>
        <v>0</v>
      </c>
      <c r="BB366" s="514">
        <f t="shared" si="896"/>
        <v>0</v>
      </c>
      <c r="BC366" s="514">
        <f t="shared" si="896"/>
        <v>0</v>
      </c>
      <c r="BD366" s="514">
        <f t="shared" si="896"/>
        <v>0</v>
      </c>
      <c r="BE366" s="514">
        <f t="shared" si="896"/>
        <v>0</v>
      </c>
      <c r="BF366" s="514">
        <f t="shared" si="896"/>
        <v>0</v>
      </c>
      <c r="BG366" s="514">
        <f t="shared" si="896"/>
        <v>0</v>
      </c>
      <c r="BH366" s="514">
        <f t="shared" si="896"/>
        <v>0</v>
      </c>
      <c r="BI366" s="514">
        <f t="shared" si="896"/>
        <v>0</v>
      </c>
      <c r="BJ366" s="514">
        <f t="shared" si="896"/>
        <v>0</v>
      </c>
      <c r="BK366" s="514">
        <f t="shared" si="896"/>
        <v>0</v>
      </c>
      <c r="BL366" s="514">
        <f t="shared" si="896"/>
        <v>0</v>
      </c>
      <c r="BM366" s="514">
        <f t="shared" si="896"/>
        <v>0</v>
      </c>
      <c r="BN366" s="514">
        <f t="shared" si="896"/>
        <v>340.78</v>
      </c>
      <c r="BO366" s="514">
        <f t="shared" si="896"/>
        <v>340.78</v>
      </c>
      <c r="BP366" s="514">
        <f t="shared" si="896"/>
        <v>340.78</v>
      </c>
      <c r="BQ366" s="514">
        <f t="shared" si="896"/>
        <v>340.78</v>
      </c>
      <c r="BR366" s="514">
        <f t="shared" si="896"/>
        <v>340.78</v>
      </c>
      <c r="BS366" s="514">
        <f t="shared" si="896"/>
        <v>340.78</v>
      </c>
      <c r="BT366" s="514">
        <f t="shared" si="896"/>
        <v>340.78</v>
      </c>
      <c r="BU366" s="514">
        <f t="shared" si="896"/>
        <v>340.78</v>
      </c>
      <c r="BV366" s="514">
        <f t="shared" si="896"/>
        <v>340.78</v>
      </c>
      <c r="BW366" s="514">
        <f t="shared" ref="BW366:EH366" si="897">IF(BW348, SUMPRODUCT($J351:$FR351,$J365:$FR365) * BW348 * (1 - $F366), 0)</f>
        <v>340.78</v>
      </c>
      <c r="BX366" s="514">
        <f t="shared" si="897"/>
        <v>340.78</v>
      </c>
      <c r="BY366" s="514">
        <f t="shared" si="897"/>
        <v>340.78</v>
      </c>
      <c r="BZ366" s="514">
        <f t="shared" si="897"/>
        <v>340.78</v>
      </c>
      <c r="CA366" s="514">
        <f t="shared" si="897"/>
        <v>340.78</v>
      </c>
      <c r="CB366" s="514">
        <f t="shared" si="897"/>
        <v>340.78</v>
      </c>
      <c r="CC366" s="514">
        <f t="shared" si="897"/>
        <v>340.78</v>
      </c>
      <c r="CD366" s="514">
        <f t="shared" si="897"/>
        <v>340.78</v>
      </c>
      <c r="CE366" s="514">
        <f t="shared" si="897"/>
        <v>340.78</v>
      </c>
      <c r="CF366" s="514">
        <f t="shared" si="897"/>
        <v>340.78</v>
      </c>
      <c r="CG366" s="514">
        <f t="shared" si="897"/>
        <v>340.78</v>
      </c>
      <c r="CH366" s="514">
        <f t="shared" si="897"/>
        <v>3.7864444444444443</v>
      </c>
      <c r="CI366" s="514">
        <f t="shared" si="897"/>
        <v>0</v>
      </c>
      <c r="CJ366" s="514">
        <f t="shared" si="897"/>
        <v>0</v>
      </c>
      <c r="CK366" s="514">
        <f t="shared" si="897"/>
        <v>0</v>
      </c>
      <c r="CL366" s="514">
        <f t="shared" si="897"/>
        <v>0</v>
      </c>
      <c r="CM366" s="514">
        <f t="shared" si="897"/>
        <v>0</v>
      </c>
      <c r="CN366" s="514">
        <f t="shared" si="897"/>
        <v>0</v>
      </c>
      <c r="CO366" s="514">
        <f t="shared" si="897"/>
        <v>0</v>
      </c>
      <c r="CP366" s="514">
        <f t="shared" si="897"/>
        <v>0</v>
      </c>
      <c r="CQ366" s="514">
        <f t="shared" si="897"/>
        <v>0</v>
      </c>
      <c r="CR366" s="514">
        <f t="shared" si="897"/>
        <v>0</v>
      </c>
      <c r="CS366" s="514">
        <f t="shared" si="897"/>
        <v>0</v>
      </c>
      <c r="CT366" s="514">
        <f t="shared" si="897"/>
        <v>0</v>
      </c>
      <c r="CU366" s="514">
        <f t="shared" si="897"/>
        <v>0</v>
      </c>
      <c r="CV366" s="514">
        <f t="shared" si="897"/>
        <v>0</v>
      </c>
      <c r="CW366" s="514">
        <f t="shared" si="897"/>
        <v>0</v>
      </c>
      <c r="CX366" s="514">
        <f t="shared" si="897"/>
        <v>0</v>
      </c>
      <c r="CY366" s="514">
        <f t="shared" si="897"/>
        <v>0</v>
      </c>
      <c r="CZ366" s="514">
        <f t="shared" si="897"/>
        <v>0</v>
      </c>
      <c r="DA366" s="514">
        <f t="shared" si="897"/>
        <v>0</v>
      </c>
      <c r="DB366" s="514">
        <f t="shared" si="897"/>
        <v>0</v>
      </c>
      <c r="DC366" s="514">
        <f t="shared" si="897"/>
        <v>0</v>
      </c>
      <c r="DD366" s="514">
        <f t="shared" si="897"/>
        <v>0</v>
      </c>
      <c r="DE366" s="514">
        <f t="shared" si="897"/>
        <v>0</v>
      </c>
      <c r="DF366" s="514">
        <f t="shared" si="897"/>
        <v>0</v>
      </c>
      <c r="DG366" s="514">
        <f t="shared" si="897"/>
        <v>0</v>
      </c>
      <c r="DH366" s="514">
        <f t="shared" si="897"/>
        <v>0</v>
      </c>
      <c r="DI366" s="514">
        <f t="shared" si="897"/>
        <v>0</v>
      </c>
      <c r="DJ366" s="514">
        <f t="shared" si="897"/>
        <v>0</v>
      </c>
      <c r="DK366" s="514">
        <f t="shared" si="897"/>
        <v>0</v>
      </c>
      <c r="DL366" s="514">
        <f t="shared" si="897"/>
        <v>0</v>
      </c>
      <c r="DM366" s="514">
        <f t="shared" si="897"/>
        <v>0</v>
      </c>
      <c r="DN366" s="514">
        <f t="shared" si="897"/>
        <v>0</v>
      </c>
      <c r="DO366" s="514">
        <f t="shared" si="897"/>
        <v>0</v>
      </c>
      <c r="DP366" s="514">
        <f t="shared" si="897"/>
        <v>0</v>
      </c>
      <c r="DQ366" s="514">
        <f t="shared" si="897"/>
        <v>0</v>
      </c>
      <c r="DR366" s="514">
        <f t="shared" si="897"/>
        <v>0</v>
      </c>
      <c r="DS366" s="514">
        <f t="shared" si="897"/>
        <v>0</v>
      </c>
      <c r="DT366" s="514">
        <f t="shared" si="897"/>
        <v>0</v>
      </c>
      <c r="DU366" s="514">
        <f t="shared" si="897"/>
        <v>0</v>
      </c>
      <c r="DV366" s="514">
        <f t="shared" si="897"/>
        <v>0</v>
      </c>
      <c r="DW366" s="514">
        <f t="shared" si="897"/>
        <v>0</v>
      </c>
      <c r="DX366" s="514">
        <f t="shared" si="897"/>
        <v>0</v>
      </c>
      <c r="DY366" s="514">
        <f t="shared" si="897"/>
        <v>0</v>
      </c>
      <c r="DZ366" s="514">
        <f t="shared" si="897"/>
        <v>0</v>
      </c>
      <c r="EA366" s="514">
        <f t="shared" si="897"/>
        <v>0</v>
      </c>
      <c r="EB366" s="514">
        <f t="shared" si="897"/>
        <v>0</v>
      </c>
      <c r="EC366" s="514">
        <f t="shared" si="897"/>
        <v>0</v>
      </c>
      <c r="ED366" s="514">
        <f t="shared" si="897"/>
        <v>0</v>
      </c>
      <c r="EE366" s="514">
        <f t="shared" si="897"/>
        <v>0</v>
      </c>
      <c r="EF366" s="514">
        <f t="shared" si="897"/>
        <v>0</v>
      </c>
      <c r="EG366" s="514">
        <f t="shared" si="897"/>
        <v>0</v>
      </c>
      <c r="EH366" s="514">
        <f t="shared" si="897"/>
        <v>0</v>
      </c>
      <c r="EI366" s="514">
        <f t="shared" ref="EI366:FR366" si="898">IF(EI348, SUMPRODUCT($J351:$FR351,$J365:$FR365) * EI348 * (1 - $F366), 0)</f>
        <v>0</v>
      </c>
      <c r="EJ366" s="514">
        <f t="shared" si="898"/>
        <v>0</v>
      </c>
      <c r="EK366" s="514">
        <f t="shared" si="898"/>
        <v>0</v>
      </c>
      <c r="EL366" s="514">
        <f t="shared" si="898"/>
        <v>0</v>
      </c>
      <c r="EM366" s="514">
        <f t="shared" si="898"/>
        <v>0</v>
      </c>
      <c r="EN366" s="514">
        <f t="shared" si="898"/>
        <v>0</v>
      </c>
      <c r="EO366" s="514">
        <f t="shared" si="898"/>
        <v>0</v>
      </c>
      <c r="EP366" s="514">
        <f t="shared" si="898"/>
        <v>0</v>
      </c>
      <c r="EQ366" s="514">
        <f t="shared" si="898"/>
        <v>0</v>
      </c>
      <c r="ER366" s="514">
        <f t="shared" si="898"/>
        <v>0</v>
      </c>
      <c r="ES366" s="514">
        <f t="shared" si="898"/>
        <v>0</v>
      </c>
      <c r="ET366" s="514">
        <f t="shared" si="898"/>
        <v>0</v>
      </c>
      <c r="EU366" s="514">
        <f t="shared" si="898"/>
        <v>0</v>
      </c>
      <c r="EV366" s="514">
        <f t="shared" si="898"/>
        <v>0</v>
      </c>
      <c r="EW366" s="514">
        <f t="shared" si="898"/>
        <v>0</v>
      </c>
      <c r="EX366" s="514">
        <f t="shared" si="898"/>
        <v>0</v>
      </c>
      <c r="EY366" s="514">
        <f t="shared" si="898"/>
        <v>0</v>
      </c>
      <c r="EZ366" s="514">
        <f t="shared" si="898"/>
        <v>0</v>
      </c>
      <c r="FA366" s="514">
        <f t="shared" si="898"/>
        <v>0</v>
      </c>
      <c r="FB366" s="514">
        <f t="shared" si="898"/>
        <v>0</v>
      </c>
      <c r="FC366" s="514">
        <f t="shared" si="898"/>
        <v>0</v>
      </c>
      <c r="FD366" s="514">
        <f t="shared" si="898"/>
        <v>0</v>
      </c>
      <c r="FE366" s="514">
        <f t="shared" si="898"/>
        <v>0</v>
      </c>
      <c r="FF366" s="514">
        <f t="shared" si="898"/>
        <v>0</v>
      </c>
      <c r="FG366" s="514">
        <f t="shared" si="898"/>
        <v>0</v>
      </c>
      <c r="FH366" s="514">
        <f t="shared" si="898"/>
        <v>0</v>
      </c>
      <c r="FI366" s="514">
        <f t="shared" si="898"/>
        <v>0</v>
      </c>
      <c r="FJ366" s="514">
        <f t="shared" si="898"/>
        <v>0</v>
      </c>
      <c r="FK366" s="514">
        <f t="shared" si="898"/>
        <v>0</v>
      </c>
      <c r="FL366" s="514">
        <f t="shared" si="898"/>
        <v>0</v>
      </c>
      <c r="FM366" s="514">
        <f t="shared" si="898"/>
        <v>0</v>
      </c>
      <c r="FN366" s="514">
        <f t="shared" si="898"/>
        <v>0</v>
      </c>
      <c r="FO366" s="514">
        <f t="shared" si="898"/>
        <v>0</v>
      </c>
      <c r="FP366" s="514">
        <f t="shared" si="898"/>
        <v>0</v>
      </c>
      <c r="FQ366" s="514">
        <f t="shared" si="898"/>
        <v>0</v>
      </c>
      <c r="FR366" s="514">
        <f t="shared" si="898"/>
        <v>0</v>
      </c>
    </row>
    <row r="367" spans="2:174">
      <c r="C367" t="s">
        <v>665</v>
      </c>
      <c r="D367" s="144" t="s">
        <v>975</v>
      </c>
      <c r="I367" s="67"/>
      <c r="J367" s="139">
        <f>INDEX('Time-based'!$H$189:$FY$189,MATCH($A$1,'Time-based'!$C$189:$C$189,0),MATCH(J$5,'Time-based'!$H$118:$FY$118,0))</f>
        <v>0</v>
      </c>
      <c r="K367" s="139">
        <f>INDEX('Time-based'!$H$189:$FY$189,MATCH($A$1,'Time-based'!$C$189:$C$189,0),MATCH(K$5,'Time-based'!$H$118:$FY$118,0))</f>
        <v>0</v>
      </c>
      <c r="L367" s="139">
        <f>INDEX('Time-based'!$H$189:$FY$189,MATCH($A$1,'Time-based'!$C$189:$C$189,0),MATCH(L$5,'Time-based'!$H$118:$FY$118,0))</f>
        <v>0</v>
      </c>
      <c r="M367" s="139">
        <f>INDEX('Time-based'!$H$189:$FY$189,MATCH($A$1,'Time-based'!$C$189:$C$189,0),MATCH(M$5,'Time-based'!$H$118:$FY$118,0))</f>
        <v>0</v>
      </c>
      <c r="N367" s="139">
        <f>INDEX('Time-based'!$H$189:$FY$189,MATCH($A$1,'Time-based'!$C$189:$C$189,0),MATCH(N$5,'Time-based'!$H$118:$FY$118,0))</f>
        <v>0</v>
      </c>
      <c r="O367" s="139">
        <f>INDEX('Time-based'!$H$189:$FY$189,MATCH($A$1,'Time-based'!$C$189:$C$189,0),MATCH(O$5,'Time-based'!$H$118:$FY$118,0))</f>
        <v>0</v>
      </c>
      <c r="P367" s="139">
        <f>INDEX('Time-based'!$H$189:$FY$189,MATCH($A$1,'Time-based'!$C$189:$C$189,0),MATCH(P$5,'Time-based'!$H$118:$FY$118,0))</f>
        <v>0</v>
      </c>
      <c r="Q367" s="139">
        <f>INDEX('Time-based'!$H$189:$FY$189,MATCH($A$1,'Time-based'!$C$189:$C$189,0),MATCH(Q$5,'Time-based'!$H$118:$FY$118,0))</f>
        <v>0</v>
      </c>
      <c r="R367" s="139">
        <f>INDEX('Time-based'!$H$189:$FY$189,MATCH($A$1,'Time-based'!$C$189:$C$189,0),MATCH(R$5,'Time-based'!$H$118:$FY$118,0))</f>
        <v>0</v>
      </c>
      <c r="S367" s="139">
        <f>INDEX('Time-based'!$H$189:$FY$189,MATCH($A$1,'Time-based'!$C$189:$C$189,0),MATCH(S$5,'Time-based'!$H$118:$FY$118,0))</f>
        <v>0</v>
      </c>
      <c r="T367" s="139">
        <f>INDEX('Time-based'!$H$189:$FY$189,MATCH($A$1,'Time-based'!$C$189:$C$189,0),MATCH(T$5,'Time-based'!$H$118:$FY$118,0))</f>
        <v>0</v>
      </c>
      <c r="U367" s="139">
        <f>INDEX('Time-based'!$H$189:$FY$189,MATCH($A$1,'Time-based'!$C$189:$C$189,0),MATCH(U$5,'Time-based'!$H$118:$FY$118,0))</f>
        <v>0</v>
      </c>
      <c r="V367" s="139">
        <f>INDEX('Time-based'!$H$189:$FY$189,MATCH($A$1,'Time-based'!$C$189:$C$189,0),MATCH(V$5,'Time-based'!$H$118:$FY$118,0))</f>
        <v>0</v>
      </c>
      <c r="W367" s="139">
        <f>INDEX('Time-based'!$H$189:$FY$189,MATCH($A$1,'Time-based'!$C$189:$C$189,0),MATCH(W$5,'Time-based'!$H$118:$FY$118,0))</f>
        <v>0</v>
      </c>
      <c r="X367" s="139">
        <f>INDEX('Time-based'!$H$189:$FY$189,MATCH($A$1,'Time-based'!$C$189:$C$189,0),MATCH(X$5,'Time-based'!$H$118:$FY$118,0))</f>
        <v>0</v>
      </c>
      <c r="Y367" s="139">
        <f>INDEX('Time-based'!$H$189:$FY$189,MATCH($A$1,'Time-based'!$C$189:$C$189,0),MATCH(Y$5,'Time-based'!$H$118:$FY$118,0))</f>
        <v>0</v>
      </c>
      <c r="Z367" s="139">
        <f>INDEX('Time-based'!$H$189:$FY$189,MATCH($A$1,'Time-based'!$C$189:$C$189,0),MATCH(Z$5,'Time-based'!$H$118:$FY$118,0))</f>
        <v>0</v>
      </c>
      <c r="AA367" s="139">
        <f>INDEX('Time-based'!$H$189:$FY$189,MATCH($A$1,'Time-based'!$C$189:$C$189,0),MATCH(AA$5,'Time-based'!$H$118:$FY$118,0))</f>
        <v>0</v>
      </c>
      <c r="AB367" s="139">
        <f>INDEX('Time-based'!$H$189:$FY$189,MATCH($A$1,'Time-based'!$C$189:$C$189,0),MATCH(AB$5,'Time-based'!$H$118:$FY$118,0))</f>
        <v>0</v>
      </c>
      <c r="AC367" s="139">
        <f>INDEX('Time-based'!$H$189:$FY$189,MATCH($A$1,'Time-based'!$C$189:$C$189,0),MATCH(AC$5,'Time-based'!$H$118:$FY$118,0))</f>
        <v>0</v>
      </c>
      <c r="AD367" s="139">
        <f>INDEX('Time-based'!$H$189:$FY$189,MATCH($A$1,'Time-based'!$C$189:$C$189,0),MATCH(AD$5,'Time-based'!$H$118:$FY$118,0))</f>
        <v>0</v>
      </c>
      <c r="AE367" s="139">
        <f>INDEX('Time-based'!$H$189:$FY$189,MATCH($A$1,'Time-based'!$C$189:$C$189,0),MATCH(AE$5,'Time-based'!$H$118:$FY$118,0))</f>
        <v>0</v>
      </c>
      <c r="AF367" s="139">
        <f>INDEX('Time-based'!$H$189:$FY$189,MATCH($A$1,'Time-based'!$C$189:$C$189,0),MATCH(AF$5,'Time-based'!$H$118:$FY$118,0))</f>
        <v>0</v>
      </c>
      <c r="AG367" s="139">
        <f>INDEX('Time-based'!$H$189:$FY$189,MATCH($A$1,'Time-based'!$C$189:$C$189,0),MATCH(AG$5,'Time-based'!$H$118:$FY$118,0))</f>
        <v>0</v>
      </c>
      <c r="AH367" s="139">
        <f>INDEX('Time-based'!$H$189:$FY$189,MATCH($A$1,'Time-based'!$C$189:$C$189,0),MATCH(AH$5,'Time-based'!$H$118:$FY$118,0))</f>
        <v>0</v>
      </c>
      <c r="AI367" s="139">
        <f>INDEX('Time-based'!$H$189:$FY$189,MATCH($A$1,'Time-based'!$C$189:$C$189,0),MATCH(AI$5,'Time-based'!$H$118:$FY$118,0))</f>
        <v>0</v>
      </c>
      <c r="AJ367" s="139">
        <f>INDEX('Time-based'!$H$189:$FY$189,MATCH($A$1,'Time-based'!$C$189:$C$189,0),MATCH(AJ$5,'Time-based'!$H$118:$FY$118,0))</f>
        <v>0</v>
      </c>
      <c r="AK367" s="139">
        <f>INDEX('Time-based'!$H$189:$FY$189,MATCH($A$1,'Time-based'!$C$189:$C$189,0),MATCH(AK$5,'Time-based'!$H$118:$FY$118,0))</f>
        <v>0</v>
      </c>
      <c r="AL367" s="139">
        <f>INDEX('Time-based'!$H$189:$FY$189,MATCH($A$1,'Time-based'!$C$189:$C$189,0),MATCH(AL$5,'Time-based'!$H$118:$FY$118,0))</f>
        <v>0</v>
      </c>
      <c r="AM367" s="139">
        <f>INDEX('Time-based'!$H$189:$FY$189,MATCH($A$1,'Time-based'!$C$189:$C$189,0),MATCH(AM$5,'Time-based'!$H$118:$FY$118,0))</f>
        <v>0</v>
      </c>
      <c r="AN367" s="139">
        <f>INDEX('Time-based'!$H$189:$FY$189,MATCH($A$1,'Time-based'!$C$189:$C$189,0),MATCH(AN$5,'Time-based'!$H$118:$FY$118,0))</f>
        <v>0</v>
      </c>
      <c r="AO367" s="139">
        <f>INDEX('Time-based'!$H$189:$FY$189,MATCH($A$1,'Time-based'!$C$189:$C$189,0),MATCH(AO$5,'Time-based'!$H$118:$FY$118,0))</f>
        <v>0</v>
      </c>
      <c r="AP367" s="139">
        <f>INDEX('Time-based'!$H$189:$FY$189,MATCH($A$1,'Time-based'!$C$189:$C$189,0),MATCH(AP$5,'Time-based'!$H$118:$FY$118,0))</f>
        <v>0</v>
      </c>
      <c r="AQ367" s="139">
        <f>INDEX('Time-based'!$H$189:$FY$189,MATCH($A$1,'Time-based'!$C$189:$C$189,0),MATCH(AQ$5,'Time-based'!$H$118:$FY$118,0))</f>
        <v>0</v>
      </c>
      <c r="AR367" s="139">
        <f>INDEX('Time-based'!$H$189:$FY$189,MATCH($A$1,'Time-based'!$C$189:$C$189,0),MATCH(AR$5,'Time-based'!$H$118:$FY$118,0))</f>
        <v>0</v>
      </c>
      <c r="AS367" s="139">
        <f>INDEX('Time-based'!$H$189:$FY$189,MATCH($A$1,'Time-based'!$C$189:$C$189,0),MATCH(AS$5,'Time-based'!$H$118:$FY$118,0))</f>
        <v>0</v>
      </c>
      <c r="AT367" s="139">
        <f>INDEX('Time-based'!$H$189:$FY$189,MATCH($A$1,'Time-based'!$C$189:$C$189,0),MATCH(AT$5,'Time-based'!$H$118:$FY$118,0))</f>
        <v>0</v>
      </c>
      <c r="AU367" s="139">
        <f>INDEX('Time-based'!$H$189:$FY$189,MATCH($A$1,'Time-based'!$C$189:$C$189,0),MATCH(AU$5,'Time-based'!$H$118:$FY$118,0))</f>
        <v>0</v>
      </c>
      <c r="AV367" s="139">
        <f>INDEX('Time-based'!$H$189:$FY$189,MATCH($A$1,'Time-based'!$C$189:$C$189,0),MATCH(AV$5,'Time-based'!$H$118:$FY$118,0))</f>
        <v>0</v>
      </c>
      <c r="AW367" s="139">
        <f>INDEX('Time-based'!$H$189:$FY$189,MATCH($A$1,'Time-based'!$C$189:$C$189,0),MATCH(AW$5,'Time-based'!$H$118:$FY$118,0))</f>
        <v>0</v>
      </c>
      <c r="AX367" s="139">
        <f>INDEX('Time-based'!$H$189:$FY$189,MATCH($A$1,'Time-based'!$C$189:$C$189,0),MATCH(AX$5,'Time-based'!$H$118:$FY$118,0))</f>
        <v>0</v>
      </c>
      <c r="AY367" s="139">
        <f>INDEX('Time-based'!$H$189:$FY$189,MATCH($A$1,'Time-based'!$C$189:$C$189,0),MATCH(AY$5,'Time-based'!$H$118:$FY$118,0))</f>
        <v>0</v>
      </c>
      <c r="AZ367" s="139">
        <f>INDEX('Time-based'!$H$189:$FY$189,MATCH($A$1,'Time-based'!$C$189:$C$189,0),MATCH(AZ$5,'Time-based'!$H$118:$FY$118,0))</f>
        <v>0</v>
      </c>
      <c r="BA367" s="139">
        <f>INDEX('Time-based'!$H$189:$FY$189,MATCH($A$1,'Time-based'!$C$189:$C$189,0),MATCH(BA$5,'Time-based'!$H$118:$FY$118,0))</f>
        <v>0</v>
      </c>
      <c r="BB367" s="139">
        <f>INDEX('Time-based'!$H$189:$FY$189,MATCH($A$1,'Time-based'!$C$189:$C$189,0),MATCH(BB$5,'Time-based'!$H$118:$FY$118,0))</f>
        <v>0</v>
      </c>
      <c r="BC367" s="139">
        <f>INDEX('Time-based'!$H$189:$FY$189,MATCH($A$1,'Time-based'!$C$189:$C$189,0),MATCH(BC$5,'Time-based'!$H$118:$FY$118,0))</f>
        <v>0</v>
      </c>
      <c r="BD367" s="139">
        <f>INDEX('Time-based'!$H$189:$FY$189,MATCH($A$1,'Time-based'!$C$189:$C$189,0),MATCH(BD$5,'Time-based'!$H$118:$FY$118,0))</f>
        <v>0</v>
      </c>
      <c r="BE367" s="139">
        <f>INDEX('Time-based'!$H$189:$FY$189,MATCH($A$1,'Time-based'!$C$189:$C$189,0),MATCH(BE$5,'Time-based'!$H$118:$FY$118,0))</f>
        <v>0</v>
      </c>
      <c r="BF367" s="139">
        <f>INDEX('Time-based'!$H$189:$FY$189,MATCH($A$1,'Time-based'!$C$189:$C$189,0),MATCH(BF$5,'Time-based'!$H$118:$FY$118,0))</f>
        <v>0</v>
      </c>
      <c r="BG367" s="139">
        <f>INDEX('Time-based'!$H$189:$FY$189,MATCH($A$1,'Time-based'!$C$189:$C$189,0),MATCH(BG$5,'Time-based'!$H$118:$FY$118,0))</f>
        <v>0</v>
      </c>
      <c r="BH367" s="139">
        <f>INDEX('Time-based'!$H$189:$FY$189,MATCH($A$1,'Time-based'!$C$189:$C$189,0),MATCH(BH$5,'Time-based'!$H$118:$FY$118,0))</f>
        <v>0</v>
      </c>
      <c r="BI367" s="139">
        <f>INDEX('Time-based'!$H$189:$FY$189,MATCH($A$1,'Time-based'!$C$189:$C$189,0),MATCH(BI$5,'Time-based'!$H$118:$FY$118,0))</f>
        <v>0</v>
      </c>
      <c r="BJ367" s="139">
        <f>INDEX('Time-based'!$H$189:$FY$189,MATCH($A$1,'Time-based'!$C$189:$C$189,0),MATCH(BJ$5,'Time-based'!$H$118:$FY$118,0))</f>
        <v>0</v>
      </c>
      <c r="BK367" s="139">
        <f>INDEX('Time-based'!$H$189:$FY$189,MATCH($A$1,'Time-based'!$C$189:$C$189,0),MATCH(BK$5,'Time-based'!$H$118:$FY$118,0))</f>
        <v>0</v>
      </c>
      <c r="BL367" s="139">
        <f>INDEX('Time-based'!$H$189:$FY$189,MATCH($A$1,'Time-based'!$C$189:$C$189,0),MATCH(BL$5,'Time-based'!$H$118:$FY$118,0))</f>
        <v>0</v>
      </c>
      <c r="BM367" s="139">
        <f>INDEX('Time-based'!$H$189:$FY$189,MATCH($A$1,'Time-based'!$C$189:$C$189,0),MATCH(BM$5,'Time-based'!$H$118:$FY$118,0))</f>
        <v>0</v>
      </c>
      <c r="BN367" s="139">
        <f>INDEX('Time-based'!$H$189:$FY$189,MATCH($A$1,'Time-based'!$C$189:$C$189,0),MATCH(BN$5,'Time-based'!$H$118:$FY$118,0))</f>
        <v>0</v>
      </c>
      <c r="BO367" s="139">
        <f>INDEX('Time-based'!$H$189:$FY$189,MATCH($A$1,'Time-based'!$C$189:$C$189,0),MATCH(BO$5,'Time-based'!$H$118:$FY$118,0))</f>
        <v>0</v>
      </c>
      <c r="BP367" s="139">
        <f>INDEX('Time-based'!$H$189:$FY$189,MATCH($A$1,'Time-based'!$C$189:$C$189,0),MATCH(BP$5,'Time-based'!$H$118:$FY$118,0))</f>
        <v>0</v>
      </c>
      <c r="BQ367" s="139">
        <f>INDEX('Time-based'!$H$189:$FY$189,MATCH($A$1,'Time-based'!$C$189:$C$189,0),MATCH(BQ$5,'Time-based'!$H$118:$FY$118,0))</f>
        <v>0</v>
      </c>
      <c r="BR367" s="139">
        <f>INDEX('Time-based'!$H$189:$FY$189,MATCH($A$1,'Time-based'!$C$189:$C$189,0),MATCH(BR$5,'Time-based'!$H$118:$FY$118,0))</f>
        <v>0</v>
      </c>
      <c r="BS367" s="139">
        <f>INDEX('Time-based'!$H$189:$FY$189,MATCH($A$1,'Time-based'!$C$189:$C$189,0),MATCH(BS$5,'Time-based'!$H$118:$FY$118,0))</f>
        <v>0</v>
      </c>
      <c r="BT367" s="139">
        <f>INDEX('Time-based'!$H$189:$FY$189,MATCH($A$1,'Time-based'!$C$189:$C$189,0),MATCH(BT$5,'Time-based'!$H$118:$FY$118,0))</f>
        <v>0</v>
      </c>
      <c r="BU367" s="139">
        <f>INDEX('Time-based'!$H$189:$FY$189,MATCH($A$1,'Time-based'!$C$189:$C$189,0),MATCH(BU$5,'Time-based'!$H$118:$FY$118,0))</f>
        <v>0</v>
      </c>
      <c r="BV367" s="139">
        <f>INDEX('Time-based'!$H$189:$FY$189,MATCH($A$1,'Time-based'!$C$189:$C$189,0),MATCH(BV$5,'Time-based'!$H$118:$FY$118,0))</f>
        <v>0</v>
      </c>
      <c r="BW367" s="139">
        <f>INDEX('Time-based'!$H$189:$FY$189,MATCH($A$1,'Time-based'!$C$189:$C$189,0),MATCH(BW$5,'Time-based'!$H$118:$FY$118,0))</f>
        <v>0</v>
      </c>
      <c r="BX367" s="139">
        <f>INDEX('Time-based'!$H$189:$FY$189,MATCH($A$1,'Time-based'!$C$189:$C$189,0),MATCH(BX$5,'Time-based'!$H$118:$FY$118,0))</f>
        <v>0</v>
      </c>
      <c r="BY367" s="139">
        <f>INDEX('Time-based'!$H$189:$FY$189,MATCH($A$1,'Time-based'!$C$189:$C$189,0),MATCH(BY$5,'Time-based'!$H$118:$FY$118,0))</f>
        <v>0</v>
      </c>
      <c r="BZ367" s="139">
        <f>INDEX('Time-based'!$H$189:$FY$189,MATCH($A$1,'Time-based'!$C$189:$C$189,0),MATCH(BZ$5,'Time-based'!$H$118:$FY$118,0))</f>
        <v>0</v>
      </c>
      <c r="CA367" s="139">
        <f>INDEX('Time-based'!$H$189:$FY$189,MATCH($A$1,'Time-based'!$C$189:$C$189,0),MATCH(CA$5,'Time-based'!$H$118:$FY$118,0))</f>
        <v>0</v>
      </c>
      <c r="CB367" s="139">
        <f>INDEX('Time-based'!$H$189:$FY$189,MATCH($A$1,'Time-based'!$C$189:$C$189,0),MATCH(CB$5,'Time-based'!$H$118:$FY$118,0))</f>
        <v>0</v>
      </c>
      <c r="CC367" s="139">
        <f>INDEX('Time-based'!$H$189:$FY$189,MATCH($A$1,'Time-based'!$C$189:$C$189,0),MATCH(CC$5,'Time-based'!$H$118:$FY$118,0))</f>
        <v>0</v>
      </c>
      <c r="CD367" s="139">
        <f>INDEX('Time-based'!$H$189:$FY$189,MATCH($A$1,'Time-based'!$C$189:$C$189,0),MATCH(CD$5,'Time-based'!$H$118:$FY$118,0))</f>
        <v>0</v>
      </c>
      <c r="CE367" s="139">
        <f>INDEX('Time-based'!$H$189:$FY$189,MATCH($A$1,'Time-based'!$C$189:$C$189,0),MATCH(CE$5,'Time-based'!$H$118:$FY$118,0))</f>
        <v>0</v>
      </c>
      <c r="CF367" s="139">
        <f>INDEX('Time-based'!$H$189:$FY$189,MATCH($A$1,'Time-based'!$C$189:$C$189,0),MATCH(CF$5,'Time-based'!$H$118:$FY$118,0))</f>
        <v>0</v>
      </c>
      <c r="CG367" s="139">
        <f>INDEX('Time-based'!$H$189:$FY$189,MATCH($A$1,'Time-based'!$C$189:$C$189,0),MATCH(CG$5,'Time-based'!$H$118:$FY$118,0))</f>
        <v>0</v>
      </c>
      <c r="CH367" s="139">
        <f>INDEX('Time-based'!$H$189:$FY$189,MATCH($A$1,'Time-based'!$C$189:$C$189,0),MATCH(CH$5,'Time-based'!$H$118:$FY$118,0))</f>
        <v>0</v>
      </c>
      <c r="CI367" s="139">
        <f>INDEX('Time-based'!$H$189:$FY$189,MATCH($A$1,'Time-based'!$C$189:$C$189,0),MATCH(CI$5,'Time-based'!$H$118:$FY$118,0))</f>
        <v>0</v>
      </c>
      <c r="CJ367" s="139">
        <f>INDEX('Time-based'!$H$189:$FY$189,MATCH($A$1,'Time-based'!$C$189:$C$189,0),MATCH(CJ$5,'Time-based'!$H$118:$FY$118,0))</f>
        <v>0</v>
      </c>
      <c r="CK367" s="139">
        <f>INDEX('Time-based'!$H$189:$FY$189,MATCH($A$1,'Time-based'!$C$189:$C$189,0),MATCH(CK$5,'Time-based'!$H$118:$FY$118,0))</f>
        <v>0</v>
      </c>
      <c r="CL367" s="139">
        <f>INDEX('Time-based'!$H$189:$FY$189,MATCH($A$1,'Time-based'!$C$189:$C$189,0),MATCH(CL$5,'Time-based'!$H$118:$FY$118,0))</f>
        <v>0</v>
      </c>
      <c r="CM367" s="139">
        <f>INDEX('Time-based'!$H$189:$FY$189,MATCH($A$1,'Time-based'!$C$189:$C$189,0),MATCH(CM$5,'Time-based'!$H$118:$FY$118,0))</f>
        <v>0</v>
      </c>
      <c r="CN367" s="139">
        <f>INDEX('Time-based'!$H$189:$FY$189,MATCH($A$1,'Time-based'!$C$189:$C$189,0),MATCH(CN$5,'Time-based'!$H$118:$FY$118,0))</f>
        <v>0</v>
      </c>
      <c r="CO367" s="139">
        <f>INDEX('Time-based'!$H$189:$FY$189,MATCH($A$1,'Time-based'!$C$189:$C$189,0),MATCH(CO$5,'Time-based'!$H$118:$FY$118,0))</f>
        <v>0</v>
      </c>
      <c r="CP367" s="139">
        <f>INDEX('Time-based'!$H$189:$FY$189,MATCH($A$1,'Time-based'!$C$189:$C$189,0),MATCH(CP$5,'Time-based'!$H$118:$FY$118,0))</f>
        <v>0</v>
      </c>
      <c r="CQ367" s="139">
        <f>INDEX('Time-based'!$H$189:$FY$189,MATCH($A$1,'Time-based'!$C$189:$C$189,0),MATCH(CQ$5,'Time-based'!$H$118:$FY$118,0))</f>
        <v>0</v>
      </c>
      <c r="CR367" s="139">
        <f>INDEX('Time-based'!$H$189:$FY$189,MATCH($A$1,'Time-based'!$C$189:$C$189,0),MATCH(CR$5,'Time-based'!$H$118:$FY$118,0))</f>
        <v>0</v>
      </c>
      <c r="CS367" s="139">
        <f>INDEX('Time-based'!$H$189:$FY$189,MATCH($A$1,'Time-based'!$C$189:$C$189,0),MATCH(CS$5,'Time-based'!$H$118:$FY$118,0))</f>
        <v>0</v>
      </c>
      <c r="CT367" s="139">
        <f>INDEX('Time-based'!$H$189:$FY$189,MATCH($A$1,'Time-based'!$C$189:$C$189,0),MATCH(CT$5,'Time-based'!$H$118:$FY$118,0))</f>
        <v>0</v>
      </c>
      <c r="CU367" s="139">
        <f>INDEX('Time-based'!$H$189:$FY$189,MATCH($A$1,'Time-based'!$C$189:$C$189,0),MATCH(CU$5,'Time-based'!$H$118:$FY$118,0))</f>
        <v>0</v>
      </c>
      <c r="CV367" s="139">
        <f>INDEX('Time-based'!$H$189:$FY$189,MATCH($A$1,'Time-based'!$C$189:$C$189,0),MATCH(CV$5,'Time-based'!$H$118:$FY$118,0))</f>
        <v>0</v>
      </c>
      <c r="CW367" s="139">
        <f>INDEX('Time-based'!$H$189:$FY$189,MATCH($A$1,'Time-based'!$C$189:$C$189,0),MATCH(CW$5,'Time-based'!$H$118:$FY$118,0))</f>
        <v>0</v>
      </c>
      <c r="CX367" s="139">
        <f>INDEX('Time-based'!$H$189:$FY$189,MATCH($A$1,'Time-based'!$C$189:$C$189,0),MATCH(CX$5,'Time-based'!$H$118:$FY$118,0))</f>
        <v>0</v>
      </c>
      <c r="CY367" s="139">
        <f>INDEX('Time-based'!$H$189:$FY$189,MATCH($A$1,'Time-based'!$C$189:$C$189,0),MATCH(CY$5,'Time-based'!$H$118:$FY$118,0))</f>
        <v>0</v>
      </c>
      <c r="CZ367" s="139">
        <f>INDEX('Time-based'!$H$189:$FY$189,MATCH($A$1,'Time-based'!$C$189:$C$189,0),MATCH(CZ$5,'Time-based'!$H$118:$FY$118,0))</f>
        <v>0</v>
      </c>
      <c r="DA367" s="139">
        <f>INDEX('Time-based'!$H$189:$FY$189,MATCH($A$1,'Time-based'!$C$189:$C$189,0),MATCH(DA$5,'Time-based'!$H$118:$FY$118,0))</f>
        <v>0</v>
      </c>
      <c r="DB367" s="139">
        <f>INDEX('Time-based'!$H$189:$FY$189,MATCH($A$1,'Time-based'!$C$189:$C$189,0),MATCH(DB$5,'Time-based'!$H$118:$FY$118,0))</f>
        <v>0</v>
      </c>
      <c r="DC367" s="139">
        <f>INDEX('Time-based'!$H$189:$FY$189,MATCH($A$1,'Time-based'!$C$189:$C$189,0),MATCH(DC$5,'Time-based'!$H$118:$FY$118,0))</f>
        <v>0</v>
      </c>
      <c r="DD367" s="139">
        <f>INDEX('Time-based'!$H$189:$FY$189,MATCH($A$1,'Time-based'!$C$189:$C$189,0),MATCH(DD$5,'Time-based'!$H$118:$FY$118,0))</f>
        <v>0</v>
      </c>
      <c r="DE367" s="139">
        <f>INDEX('Time-based'!$H$189:$FY$189,MATCH($A$1,'Time-based'!$C$189:$C$189,0),MATCH(DE$5,'Time-based'!$H$118:$FY$118,0))</f>
        <v>0</v>
      </c>
      <c r="DF367" s="139">
        <f>INDEX('Time-based'!$H$189:$FY$189,MATCH($A$1,'Time-based'!$C$189:$C$189,0),MATCH(DF$5,'Time-based'!$H$118:$FY$118,0))</f>
        <v>0</v>
      </c>
      <c r="DG367" s="139">
        <f>INDEX('Time-based'!$H$189:$FY$189,MATCH($A$1,'Time-based'!$C$189:$C$189,0),MATCH(DG$5,'Time-based'!$H$118:$FY$118,0))</f>
        <v>0</v>
      </c>
      <c r="DH367" s="139">
        <f>INDEX('Time-based'!$H$189:$FY$189,MATCH($A$1,'Time-based'!$C$189:$C$189,0),MATCH(DH$5,'Time-based'!$H$118:$FY$118,0))</f>
        <v>0</v>
      </c>
      <c r="DI367" s="139">
        <f>INDEX('Time-based'!$H$189:$FY$189,MATCH($A$1,'Time-based'!$C$189:$C$189,0),MATCH(DI$5,'Time-based'!$H$118:$FY$118,0))</f>
        <v>0</v>
      </c>
      <c r="DJ367" s="139">
        <f>INDEX('Time-based'!$H$189:$FY$189,MATCH($A$1,'Time-based'!$C$189:$C$189,0),MATCH(DJ$5,'Time-based'!$H$118:$FY$118,0))</f>
        <v>0</v>
      </c>
      <c r="DK367" s="139">
        <f>INDEX('Time-based'!$H$189:$FY$189,MATCH($A$1,'Time-based'!$C$189:$C$189,0),MATCH(DK$5,'Time-based'!$H$118:$FY$118,0))</f>
        <v>0</v>
      </c>
      <c r="DL367" s="139">
        <f>INDEX('Time-based'!$H$189:$FY$189,MATCH($A$1,'Time-based'!$C$189:$C$189,0),MATCH(DL$5,'Time-based'!$H$118:$FY$118,0))</f>
        <v>0</v>
      </c>
      <c r="DM367" s="139">
        <f>INDEX('Time-based'!$H$189:$FY$189,MATCH($A$1,'Time-based'!$C$189:$C$189,0),MATCH(DM$5,'Time-based'!$H$118:$FY$118,0))</f>
        <v>0</v>
      </c>
      <c r="DN367" s="139">
        <f>INDEX('Time-based'!$H$189:$FY$189,MATCH($A$1,'Time-based'!$C$189:$C$189,0),MATCH(DN$5,'Time-based'!$H$118:$FY$118,0))</f>
        <v>0</v>
      </c>
      <c r="DO367" s="139">
        <f>INDEX('Time-based'!$H$189:$FY$189,MATCH($A$1,'Time-based'!$C$189:$C$189,0),MATCH(DO$5,'Time-based'!$H$118:$FY$118,0))</f>
        <v>0</v>
      </c>
      <c r="DP367" s="139">
        <f>INDEX('Time-based'!$H$189:$FY$189,MATCH($A$1,'Time-based'!$C$189:$C$189,0),MATCH(DP$5,'Time-based'!$H$118:$FY$118,0))</f>
        <v>0</v>
      </c>
      <c r="DQ367" s="139">
        <f>INDEX('Time-based'!$H$189:$FY$189,MATCH($A$1,'Time-based'!$C$189:$C$189,0),MATCH(DQ$5,'Time-based'!$H$118:$FY$118,0))</f>
        <v>0</v>
      </c>
      <c r="DR367" s="139">
        <f>INDEX('Time-based'!$H$189:$FY$189,MATCH($A$1,'Time-based'!$C$189:$C$189,0),MATCH(DR$5,'Time-based'!$H$118:$FY$118,0))</f>
        <v>0</v>
      </c>
      <c r="DS367" s="139">
        <f>INDEX('Time-based'!$H$189:$FY$189,MATCH($A$1,'Time-based'!$C$189:$C$189,0),MATCH(DS$5,'Time-based'!$H$118:$FY$118,0))</f>
        <v>0</v>
      </c>
      <c r="DT367" s="139">
        <f>INDEX('Time-based'!$H$189:$FY$189,MATCH($A$1,'Time-based'!$C$189:$C$189,0),MATCH(DT$5,'Time-based'!$H$118:$FY$118,0))</f>
        <v>0</v>
      </c>
      <c r="DU367" s="139">
        <f>INDEX('Time-based'!$H$189:$FY$189,MATCH($A$1,'Time-based'!$C$189:$C$189,0),MATCH(DU$5,'Time-based'!$H$118:$FY$118,0))</f>
        <v>0</v>
      </c>
      <c r="DV367" s="139">
        <f>INDEX('Time-based'!$H$189:$FY$189,MATCH($A$1,'Time-based'!$C$189:$C$189,0),MATCH(DV$5,'Time-based'!$H$118:$FY$118,0))</f>
        <v>0</v>
      </c>
      <c r="DW367" s="139">
        <f>INDEX('Time-based'!$H$189:$FY$189,MATCH($A$1,'Time-based'!$C$189:$C$189,0),MATCH(DW$5,'Time-based'!$H$118:$FY$118,0))</f>
        <v>0</v>
      </c>
      <c r="DX367" s="139">
        <f>INDEX('Time-based'!$H$189:$FY$189,MATCH($A$1,'Time-based'!$C$189:$C$189,0),MATCH(DX$5,'Time-based'!$H$118:$FY$118,0))</f>
        <v>0</v>
      </c>
      <c r="DY367" s="139">
        <f>INDEX('Time-based'!$H$189:$FY$189,MATCH($A$1,'Time-based'!$C$189:$C$189,0),MATCH(DY$5,'Time-based'!$H$118:$FY$118,0))</f>
        <v>0</v>
      </c>
      <c r="DZ367" s="139">
        <f>INDEX('Time-based'!$H$189:$FY$189,MATCH($A$1,'Time-based'!$C$189:$C$189,0),MATCH(DZ$5,'Time-based'!$H$118:$FY$118,0))</f>
        <v>0</v>
      </c>
      <c r="EA367" s="139">
        <f>INDEX('Time-based'!$H$189:$FY$189,MATCH($A$1,'Time-based'!$C$189:$C$189,0),MATCH(EA$5,'Time-based'!$H$118:$FY$118,0))</f>
        <v>0</v>
      </c>
      <c r="EB367" s="139">
        <f>INDEX('Time-based'!$H$189:$FY$189,MATCH($A$1,'Time-based'!$C$189:$C$189,0),MATCH(EB$5,'Time-based'!$H$118:$FY$118,0))</f>
        <v>0</v>
      </c>
      <c r="EC367" s="139">
        <f>INDEX('Time-based'!$H$189:$FY$189,MATCH($A$1,'Time-based'!$C$189:$C$189,0),MATCH(EC$5,'Time-based'!$H$118:$FY$118,0))</f>
        <v>0</v>
      </c>
      <c r="ED367" s="139">
        <f>INDEX('Time-based'!$H$189:$FY$189,MATCH($A$1,'Time-based'!$C$189:$C$189,0),MATCH(ED$5,'Time-based'!$H$118:$FY$118,0))</f>
        <v>0</v>
      </c>
      <c r="EE367" s="139">
        <f>INDEX('Time-based'!$H$189:$FY$189,MATCH($A$1,'Time-based'!$C$189:$C$189,0),MATCH(EE$5,'Time-based'!$H$118:$FY$118,0))</f>
        <v>0</v>
      </c>
      <c r="EF367" s="139">
        <f>INDEX('Time-based'!$H$189:$FY$189,MATCH($A$1,'Time-based'!$C$189:$C$189,0),MATCH(EF$5,'Time-based'!$H$118:$FY$118,0))</f>
        <v>0</v>
      </c>
      <c r="EG367" s="139">
        <f>INDEX('Time-based'!$H$189:$FY$189,MATCH($A$1,'Time-based'!$C$189:$C$189,0),MATCH(EG$5,'Time-based'!$H$118:$FY$118,0))</f>
        <v>0</v>
      </c>
      <c r="EH367" s="139">
        <f>INDEX('Time-based'!$H$189:$FY$189,MATCH($A$1,'Time-based'!$C$189:$C$189,0),MATCH(EH$5,'Time-based'!$H$118:$FY$118,0))</f>
        <v>0</v>
      </c>
      <c r="EI367" s="139">
        <f>INDEX('Time-based'!$H$189:$FY$189,MATCH($A$1,'Time-based'!$C$189:$C$189,0),MATCH(EI$5,'Time-based'!$H$118:$FY$118,0))</f>
        <v>0</v>
      </c>
      <c r="EJ367" s="139">
        <f>INDEX('Time-based'!$H$189:$FY$189,MATCH($A$1,'Time-based'!$C$189:$C$189,0),MATCH(EJ$5,'Time-based'!$H$118:$FY$118,0))</f>
        <v>0</v>
      </c>
      <c r="EK367" s="139">
        <f>INDEX('Time-based'!$H$189:$FY$189,MATCH($A$1,'Time-based'!$C$189:$C$189,0),MATCH(EK$5,'Time-based'!$H$118:$FY$118,0))</f>
        <v>0</v>
      </c>
      <c r="EL367" s="139">
        <f>INDEX('Time-based'!$H$189:$FY$189,MATCH($A$1,'Time-based'!$C$189:$C$189,0),MATCH(EL$5,'Time-based'!$H$118:$FY$118,0))</f>
        <v>0</v>
      </c>
      <c r="EM367" s="139">
        <f>INDEX('Time-based'!$H$189:$FY$189,MATCH($A$1,'Time-based'!$C$189:$C$189,0),MATCH(EM$5,'Time-based'!$H$118:$FY$118,0))</f>
        <v>0</v>
      </c>
      <c r="EN367" s="139">
        <f>INDEX('Time-based'!$H$189:$FY$189,MATCH($A$1,'Time-based'!$C$189:$C$189,0),MATCH(EN$5,'Time-based'!$H$118:$FY$118,0))</f>
        <v>0</v>
      </c>
      <c r="EO367" s="139">
        <f>INDEX('Time-based'!$H$189:$FY$189,MATCH($A$1,'Time-based'!$C$189:$C$189,0),MATCH(EO$5,'Time-based'!$H$118:$FY$118,0))</f>
        <v>0</v>
      </c>
      <c r="EP367" s="139">
        <f>INDEX('Time-based'!$H$189:$FY$189,MATCH($A$1,'Time-based'!$C$189:$C$189,0),MATCH(EP$5,'Time-based'!$H$118:$FY$118,0))</f>
        <v>0</v>
      </c>
      <c r="EQ367" s="139">
        <f>INDEX('Time-based'!$H$189:$FY$189,MATCH($A$1,'Time-based'!$C$189:$C$189,0),MATCH(EQ$5,'Time-based'!$H$118:$FY$118,0))</f>
        <v>0</v>
      </c>
      <c r="ER367" s="139">
        <f>INDEX('Time-based'!$H$189:$FY$189,MATCH($A$1,'Time-based'!$C$189:$C$189,0),MATCH(ER$5,'Time-based'!$H$118:$FY$118,0))</f>
        <v>0</v>
      </c>
      <c r="ES367" s="139">
        <f>INDEX('Time-based'!$H$189:$FY$189,MATCH($A$1,'Time-based'!$C$189:$C$189,0),MATCH(ES$5,'Time-based'!$H$118:$FY$118,0))</f>
        <v>0</v>
      </c>
      <c r="ET367" s="139">
        <f>INDEX('Time-based'!$H$189:$FY$189,MATCH($A$1,'Time-based'!$C$189:$C$189,0),MATCH(ET$5,'Time-based'!$H$118:$FY$118,0))</f>
        <v>0</v>
      </c>
      <c r="EU367" s="139">
        <f>INDEX('Time-based'!$H$189:$FY$189,MATCH($A$1,'Time-based'!$C$189:$C$189,0),MATCH(EU$5,'Time-based'!$H$118:$FY$118,0))</f>
        <v>0</v>
      </c>
      <c r="EV367" s="139">
        <f>INDEX('Time-based'!$H$189:$FY$189,MATCH($A$1,'Time-based'!$C$189:$C$189,0),MATCH(EV$5,'Time-based'!$H$118:$FY$118,0))</f>
        <v>0</v>
      </c>
      <c r="EW367" s="139">
        <f>INDEX('Time-based'!$H$189:$FY$189,MATCH($A$1,'Time-based'!$C$189:$C$189,0),MATCH(EW$5,'Time-based'!$H$118:$FY$118,0))</f>
        <v>0</v>
      </c>
      <c r="EX367" s="139">
        <f>INDEX('Time-based'!$H$189:$FY$189,MATCH($A$1,'Time-based'!$C$189:$C$189,0),MATCH(EX$5,'Time-based'!$H$118:$FY$118,0))</f>
        <v>0</v>
      </c>
      <c r="EY367" s="139">
        <f>INDEX('Time-based'!$H$189:$FY$189,MATCH($A$1,'Time-based'!$C$189:$C$189,0),MATCH(EY$5,'Time-based'!$H$118:$FY$118,0))</f>
        <v>0</v>
      </c>
      <c r="EZ367" s="139">
        <f>INDEX('Time-based'!$H$189:$FY$189,MATCH($A$1,'Time-based'!$C$189:$C$189,0),MATCH(EZ$5,'Time-based'!$H$118:$FY$118,0))</f>
        <v>0</v>
      </c>
      <c r="FA367" s="139">
        <f>INDEX('Time-based'!$H$189:$FY$189,MATCH($A$1,'Time-based'!$C$189:$C$189,0),MATCH(FA$5,'Time-based'!$H$118:$FY$118,0))</f>
        <v>0</v>
      </c>
      <c r="FB367" s="139">
        <f>INDEX('Time-based'!$H$189:$FY$189,MATCH($A$1,'Time-based'!$C$189:$C$189,0),MATCH(FB$5,'Time-based'!$H$118:$FY$118,0))</f>
        <v>0</v>
      </c>
      <c r="FC367" s="139">
        <f>INDEX('Time-based'!$H$189:$FY$189,MATCH($A$1,'Time-based'!$C$189:$C$189,0),MATCH(FC$5,'Time-based'!$H$118:$FY$118,0))</f>
        <v>0</v>
      </c>
      <c r="FD367" s="139">
        <f>INDEX('Time-based'!$H$189:$FY$189,MATCH($A$1,'Time-based'!$C$189:$C$189,0),MATCH(FD$5,'Time-based'!$H$118:$FY$118,0))</f>
        <v>0</v>
      </c>
      <c r="FE367" s="139">
        <f>INDEX('Time-based'!$H$189:$FY$189,MATCH($A$1,'Time-based'!$C$189:$C$189,0),MATCH(FE$5,'Time-based'!$H$118:$FY$118,0))</f>
        <v>0</v>
      </c>
      <c r="FF367" s="139">
        <f>INDEX('Time-based'!$H$189:$FY$189,MATCH($A$1,'Time-based'!$C$189:$C$189,0),MATCH(FF$5,'Time-based'!$H$118:$FY$118,0))</f>
        <v>0</v>
      </c>
      <c r="FG367" s="139">
        <f>INDEX('Time-based'!$H$189:$FY$189,MATCH($A$1,'Time-based'!$C$189:$C$189,0),MATCH(FG$5,'Time-based'!$H$118:$FY$118,0))</f>
        <v>0</v>
      </c>
      <c r="FH367" s="139">
        <f>INDEX('Time-based'!$H$189:$FY$189,MATCH($A$1,'Time-based'!$C$189:$C$189,0),MATCH(FH$5,'Time-based'!$H$118:$FY$118,0))</f>
        <v>0</v>
      </c>
      <c r="FI367" s="139">
        <f>INDEX('Time-based'!$H$189:$FY$189,MATCH($A$1,'Time-based'!$C$189:$C$189,0),MATCH(FI$5,'Time-based'!$H$118:$FY$118,0))</f>
        <v>0</v>
      </c>
      <c r="FJ367" s="139">
        <f>INDEX('Time-based'!$H$189:$FY$189,MATCH($A$1,'Time-based'!$C$189:$C$189,0),MATCH(FJ$5,'Time-based'!$H$118:$FY$118,0))</f>
        <v>0</v>
      </c>
      <c r="FK367" s="139">
        <f>INDEX('Time-based'!$H$189:$FY$189,MATCH($A$1,'Time-based'!$C$189:$C$189,0),MATCH(FK$5,'Time-based'!$H$118:$FY$118,0))</f>
        <v>0</v>
      </c>
      <c r="FL367" s="139">
        <f>INDEX('Time-based'!$H$189:$FY$189,MATCH($A$1,'Time-based'!$C$189:$C$189,0),MATCH(FL$5,'Time-based'!$H$118:$FY$118,0))</f>
        <v>0</v>
      </c>
      <c r="FM367" s="139">
        <f>INDEX('Time-based'!$H$189:$FY$189,MATCH($A$1,'Time-based'!$C$189:$C$189,0),MATCH(FM$5,'Time-based'!$H$118:$FY$118,0))</f>
        <v>0</v>
      </c>
      <c r="FN367" s="139">
        <f>INDEX('Time-based'!$H$189:$FY$189,MATCH($A$1,'Time-based'!$C$189:$C$189,0),MATCH(FN$5,'Time-based'!$H$118:$FY$118,0))</f>
        <v>0</v>
      </c>
      <c r="FO367" s="139">
        <f>INDEX('Time-based'!$H$189:$FY$189,MATCH($A$1,'Time-based'!$C$189:$C$189,0),MATCH(FO$5,'Time-based'!$H$118:$FY$118,0))</f>
        <v>0</v>
      </c>
      <c r="FP367" s="139">
        <f>INDEX('Time-based'!$H$189:$FY$189,MATCH($A$1,'Time-based'!$C$189:$C$189,0),MATCH(FP$5,'Time-based'!$H$118:$FY$118,0))</f>
        <v>0</v>
      </c>
      <c r="FQ367" s="139">
        <f>INDEX('Time-based'!$H$189:$FY$189,MATCH($A$1,'Time-based'!$C$189:$C$189,0),MATCH(FQ$5,'Time-based'!$H$118:$FY$118,0))</f>
        <v>0</v>
      </c>
      <c r="FR367" s="139">
        <f>INDEX('Time-based'!$H$189:$FY$189,MATCH($A$1,'Time-based'!$C$189:$C$189,0),MATCH(FR$5,'Time-based'!$H$118:$FY$118,0))</f>
        <v>0</v>
      </c>
    </row>
    <row r="368" spans="2:174">
      <c r="C368" t="s">
        <v>664</v>
      </c>
      <c r="D368" s="144" t="s">
        <v>975</v>
      </c>
      <c r="I368" s="67"/>
      <c r="J368" s="139">
        <f>INDEX('Time-based'!$H$180:$FY$180,MATCH($A$1,'Time-based'!$C$180:$C$180,0),MATCH(J$5,'Time-based'!$H$118:$FY$118,0))</f>
        <v>0</v>
      </c>
      <c r="K368" s="139">
        <f>INDEX('Time-based'!$H$180:$FY$180,MATCH($A$1,'Time-based'!$C$180:$C$180,0),MATCH(K$5,'Time-based'!$H$118:$FY$118,0))</f>
        <v>0</v>
      </c>
      <c r="L368" s="139">
        <f>INDEX('Time-based'!$H$180:$FY$180,MATCH($A$1,'Time-based'!$C$180:$C$180,0),MATCH(L$5,'Time-based'!$H$118:$FY$118,0))</f>
        <v>0</v>
      </c>
      <c r="M368" s="139">
        <f>INDEX('Time-based'!$H$180:$FY$180,MATCH($A$1,'Time-based'!$C$180:$C$180,0),MATCH(M$5,'Time-based'!$H$118:$FY$118,0))</f>
        <v>0</v>
      </c>
      <c r="N368" s="139">
        <f>INDEX('Time-based'!$H$180:$FY$180,MATCH($A$1,'Time-based'!$C$180:$C$180,0),MATCH(N$5,'Time-based'!$H$118:$FY$118,0))</f>
        <v>0</v>
      </c>
      <c r="O368" s="139">
        <f>INDEX('Time-based'!$H$180:$FY$180,MATCH($A$1,'Time-based'!$C$180:$C$180,0),MATCH(O$5,'Time-based'!$H$118:$FY$118,0))</f>
        <v>0</v>
      </c>
      <c r="P368" s="139">
        <f>INDEX('Time-based'!$H$180:$FY$180,MATCH($A$1,'Time-based'!$C$180:$C$180,0),MATCH(P$5,'Time-based'!$H$118:$FY$118,0))</f>
        <v>0</v>
      </c>
      <c r="Q368" s="139">
        <f>INDEX('Time-based'!$H$180:$FY$180,MATCH($A$1,'Time-based'!$C$180:$C$180,0),MATCH(Q$5,'Time-based'!$H$118:$FY$118,0))</f>
        <v>0</v>
      </c>
      <c r="R368" s="139">
        <f>INDEX('Time-based'!$H$180:$FY$180,MATCH($A$1,'Time-based'!$C$180:$C$180,0),MATCH(R$5,'Time-based'!$H$118:$FY$118,0))</f>
        <v>0</v>
      </c>
      <c r="S368" s="139">
        <f>INDEX('Time-based'!$H$180:$FY$180,MATCH($A$1,'Time-based'!$C$180:$C$180,0),MATCH(S$5,'Time-based'!$H$118:$FY$118,0))</f>
        <v>0</v>
      </c>
      <c r="T368" s="139">
        <f>INDEX('Time-based'!$H$180:$FY$180,MATCH($A$1,'Time-based'!$C$180:$C$180,0),MATCH(T$5,'Time-based'!$H$118:$FY$118,0))</f>
        <v>0</v>
      </c>
      <c r="U368" s="139">
        <f>INDEX('Time-based'!$H$180:$FY$180,MATCH($A$1,'Time-based'!$C$180:$C$180,0),MATCH(U$5,'Time-based'!$H$118:$FY$118,0))</f>
        <v>0</v>
      </c>
      <c r="V368" s="139">
        <f>INDEX('Time-based'!$H$180:$FY$180,MATCH($A$1,'Time-based'!$C$180:$C$180,0),MATCH(V$5,'Time-based'!$H$118:$FY$118,0))</f>
        <v>400.77</v>
      </c>
      <c r="W368" s="139">
        <f>INDEX('Time-based'!$H$180:$FY$180,MATCH($A$1,'Time-based'!$C$180:$C$180,0),MATCH(W$5,'Time-based'!$H$118:$FY$118,0))</f>
        <v>400.77</v>
      </c>
      <c r="X368" s="139">
        <f>INDEX('Time-based'!$H$180:$FY$180,MATCH($A$1,'Time-based'!$C$180:$C$180,0),MATCH(X$5,'Time-based'!$H$118:$FY$118,0))</f>
        <v>400.77</v>
      </c>
      <c r="Y368" s="139">
        <f>INDEX('Time-based'!$H$180:$FY$180,MATCH($A$1,'Time-based'!$C$180:$C$180,0),MATCH(Y$5,'Time-based'!$H$118:$FY$118,0))</f>
        <v>400.77</v>
      </c>
      <c r="Z368" s="139">
        <f>INDEX('Time-based'!$H$180:$FY$180,MATCH($A$1,'Time-based'!$C$180:$C$180,0),MATCH(Z$5,'Time-based'!$H$118:$FY$118,0))</f>
        <v>369.12</v>
      </c>
      <c r="AA368" s="139">
        <f>INDEX('Time-based'!$H$180:$FY$180,MATCH($A$1,'Time-based'!$C$180:$C$180,0),MATCH(AA$5,'Time-based'!$H$118:$FY$118,0))</f>
        <v>369.12</v>
      </c>
      <c r="AB368" s="139">
        <f>INDEX('Time-based'!$H$180:$FY$180,MATCH($A$1,'Time-based'!$C$180:$C$180,0),MATCH(AB$5,'Time-based'!$H$118:$FY$118,0))</f>
        <v>369.12</v>
      </c>
      <c r="AC368" s="139">
        <f>INDEX('Time-based'!$H$180:$FY$180,MATCH($A$1,'Time-based'!$C$180:$C$180,0),MATCH(AC$5,'Time-based'!$H$118:$FY$118,0))</f>
        <v>369.12</v>
      </c>
      <c r="AD368" s="139">
        <f>INDEX('Time-based'!$H$180:$FY$180,MATCH($A$1,'Time-based'!$C$180:$C$180,0),MATCH(AD$5,'Time-based'!$H$118:$FY$118,0))</f>
        <v>381.54</v>
      </c>
      <c r="AE368" s="139">
        <f>INDEX('Time-based'!$H$180:$FY$180,MATCH($A$1,'Time-based'!$C$180:$C$180,0),MATCH(AE$5,'Time-based'!$H$118:$FY$118,0))</f>
        <v>381.54</v>
      </c>
      <c r="AF368" s="139">
        <f>INDEX('Time-based'!$H$180:$FY$180,MATCH($A$1,'Time-based'!$C$180:$C$180,0),MATCH(AF$5,'Time-based'!$H$118:$FY$118,0))</f>
        <v>381.54</v>
      </c>
      <c r="AG368" s="139">
        <f>INDEX('Time-based'!$H$180:$FY$180,MATCH($A$1,'Time-based'!$C$180:$C$180,0),MATCH(AG$5,'Time-based'!$H$118:$FY$118,0))</f>
        <v>381.54</v>
      </c>
      <c r="AH368" s="139">
        <f>INDEX('Time-based'!$H$180:$FY$180,MATCH($A$1,'Time-based'!$C$180:$C$180,0),MATCH(AH$5,'Time-based'!$H$118:$FY$118,0))</f>
        <v>408.54</v>
      </c>
      <c r="AI368" s="139">
        <f>INDEX('Time-based'!$H$180:$FY$180,MATCH($A$1,'Time-based'!$C$180:$C$180,0),MATCH(AI$5,'Time-based'!$H$118:$FY$118,0))</f>
        <v>408.54</v>
      </c>
      <c r="AJ368" s="139">
        <f>INDEX('Time-based'!$H$180:$FY$180,MATCH($A$1,'Time-based'!$C$180:$C$180,0),MATCH(AJ$5,'Time-based'!$H$118:$FY$118,0))</f>
        <v>408.54</v>
      </c>
      <c r="AK368" s="139">
        <f>INDEX('Time-based'!$H$180:$FY$180,MATCH($A$1,'Time-based'!$C$180:$C$180,0),MATCH(AK$5,'Time-based'!$H$118:$FY$118,0))</f>
        <v>408.54</v>
      </c>
      <c r="AL368" s="139">
        <f>INDEX('Time-based'!$H$180:$FY$180,MATCH($A$1,'Time-based'!$C$180:$C$180,0),MATCH(AL$5,'Time-based'!$H$118:$FY$118,0))</f>
        <v>401.29</v>
      </c>
      <c r="AM368" s="139">
        <f>INDEX('Time-based'!$H$180:$FY$180,MATCH($A$1,'Time-based'!$C$180:$C$180,0),MATCH(AM$5,'Time-based'!$H$118:$FY$118,0))</f>
        <v>401.29</v>
      </c>
      <c r="AN368" s="139">
        <f>INDEX('Time-based'!$H$180:$FY$180,MATCH($A$1,'Time-based'!$C$180:$C$180,0),MATCH(AN$5,'Time-based'!$H$118:$FY$118,0))</f>
        <v>401.29</v>
      </c>
      <c r="AO368" s="139">
        <f>INDEX('Time-based'!$H$180:$FY$180,MATCH($A$1,'Time-based'!$C$180:$C$180,0),MATCH(AO$5,'Time-based'!$H$118:$FY$118,0))</f>
        <v>401.29</v>
      </c>
      <c r="AP368" s="139">
        <f>INDEX('Time-based'!$H$180:$FY$180,MATCH($A$1,'Time-based'!$C$180:$C$180,0),MATCH(AP$5,'Time-based'!$H$118:$FY$118,0))</f>
        <v>404.72</v>
      </c>
      <c r="AQ368" s="139">
        <f>INDEX('Time-based'!$H$180:$FY$180,MATCH($A$1,'Time-based'!$C$180:$C$180,0),MATCH(AQ$5,'Time-based'!$H$118:$FY$118,0))</f>
        <v>404.72</v>
      </c>
      <c r="AR368" s="139">
        <f>INDEX('Time-based'!$H$180:$FY$180,MATCH($A$1,'Time-based'!$C$180:$C$180,0),MATCH(AR$5,'Time-based'!$H$118:$FY$118,0))</f>
        <v>404.72</v>
      </c>
      <c r="AS368" s="139">
        <f>INDEX('Time-based'!$H$180:$FY$180,MATCH($A$1,'Time-based'!$C$180:$C$180,0),MATCH(AS$5,'Time-based'!$H$118:$FY$118,0))</f>
        <v>404.72</v>
      </c>
      <c r="AT368" s="139">
        <f>INDEX('Time-based'!$H$180:$FY$180,MATCH($A$1,'Time-based'!$C$180:$C$180,0),MATCH(AT$5,'Time-based'!$H$118:$FY$118,0))</f>
        <v>383.72</v>
      </c>
      <c r="AU368" s="139">
        <f>INDEX('Time-based'!$H$180:$FY$180,MATCH($A$1,'Time-based'!$C$180:$C$180,0),MATCH(AU$5,'Time-based'!$H$118:$FY$118,0))</f>
        <v>383.72</v>
      </c>
      <c r="AV368" s="139">
        <f>INDEX('Time-based'!$H$180:$FY$180,MATCH($A$1,'Time-based'!$C$180:$C$180,0),MATCH(AV$5,'Time-based'!$H$118:$FY$118,0))</f>
        <v>383.72</v>
      </c>
      <c r="AW368" s="139">
        <f>INDEX('Time-based'!$H$180:$FY$180,MATCH($A$1,'Time-based'!$C$180:$C$180,0),MATCH(AW$5,'Time-based'!$H$118:$FY$118,0))</f>
        <v>383.72</v>
      </c>
      <c r="AX368" s="139">
        <f>INDEX('Time-based'!$H$180:$FY$180,MATCH($A$1,'Time-based'!$C$180:$C$180,0),MATCH(AX$5,'Time-based'!$H$118:$FY$118,0))</f>
        <v>363.61</v>
      </c>
      <c r="AY368" s="139">
        <f>INDEX('Time-based'!$H$180:$FY$180,MATCH($A$1,'Time-based'!$C$180:$C$180,0),MATCH(AY$5,'Time-based'!$H$118:$FY$118,0))</f>
        <v>363.61</v>
      </c>
      <c r="AZ368" s="139">
        <f>INDEX('Time-based'!$H$180:$FY$180,MATCH($A$1,'Time-based'!$C$180:$C$180,0),MATCH(AZ$5,'Time-based'!$H$118:$FY$118,0))</f>
        <v>363.61</v>
      </c>
      <c r="BA368" s="139">
        <f>INDEX('Time-based'!$H$180:$FY$180,MATCH($A$1,'Time-based'!$C$180:$C$180,0),MATCH(BA$5,'Time-based'!$H$118:$FY$118,0))</f>
        <v>363.61</v>
      </c>
      <c r="BB368" s="139">
        <f>INDEX('Time-based'!$H$180:$FY$180,MATCH($A$1,'Time-based'!$C$180:$C$180,0),MATCH(BB$5,'Time-based'!$H$118:$FY$118,0))</f>
        <v>339.58</v>
      </c>
      <c r="BC368" s="139">
        <f>INDEX('Time-based'!$H$180:$FY$180,MATCH($A$1,'Time-based'!$C$180:$C$180,0),MATCH(BC$5,'Time-based'!$H$118:$FY$118,0))</f>
        <v>339.58</v>
      </c>
      <c r="BD368" s="139">
        <f>INDEX('Time-based'!$H$180:$FY$180,MATCH($A$1,'Time-based'!$C$180:$C$180,0),MATCH(BD$5,'Time-based'!$H$118:$FY$118,0))</f>
        <v>339.58</v>
      </c>
      <c r="BE368" s="139">
        <f>INDEX('Time-based'!$H$180:$FY$180,MATCH($A$1,'Time-based'!$C$180:$C$180,0),MATCH(BE$5,'Time-based'!$H$118:$FY$118,0))</f>
        <v>339.58</v>
      </c>
      <c r="BF368" s="139">
        <f>INDEX('Time-based'!$H$180:$FY$180,MATCH($A$1,'Time-based'!$C$180:$C$180,0),MATCH(BF$5,'Time-based'!$H$118:$FY$118,0))</f>
        <v>327.20999999999998</v>
      </c>
      <c r="BG368" s="139">
        <f>INDEX('Time-based'!$H$180:$FY$180,MATCH($A$1,'Time-based'!$C$180:$C$180,0),MATCH(BG$5,'Time-based'!$H$118:$FY$118,0))</f>
        <v>327.20999999999998</v>
      </c>
      <c r="BH368" s="139">
        <f>INDEX('Time-based'!$H$180:$FY$180,MATCH($A$1,'Time-based'!$C$180:$C$180,0),MATCH(BH$5,'Time-based'!$H$118:$FY$118,0))</f>
        <v>327.20999999999998</v>
      </c>
      <c r="BI368" s="139">
        <f>INDEX('Time-based'!$H$180:$FY$180,MATCH($A$1,'Time-based'!$C$180:$C$180,0),MATCH(BI$5,'Time-based'!$H$118:$FY$118,0))</f>
        <v>327.20999999999998</v>
      </c>
      <c r="BJ368" s="139">
        <f>INDEX('Time-based'!$H$180:$FY$180,MATCH($A$1,'Time-based'!$C$180:$C$180,0),MATCH(BJ$5,'Time-based'!$H$118:$FY$118,0))</f>
        <v>326.7</v>
      </c>
      <c r="BK368" s="139">
        <f>INDEX('Time-based'!$H$180:$FY$180,MATCH($A$1,'Time-based'!$C$180:$C$180,0),MATCH(BK$5,'Time-based'!$H$118:$FY$118,0))</f>
        <v>326.7</v>
      </c>
      <c r="BL368" s="139">
        <f>INDEX('Time-based'!$H$180:$FY$180,MATCH($A$1,'Time-based'!$C$180:$C$180,0),MATCH(BL$5,'Time-based'!$H$118:$FY$118,0))</f>
        <v>326.7</v>
      </c>
      <c r="BM368" s="139">
        <f>INDEX('Time-based'!$H$180:$FY$180,MATCH($A$1,'Time-based'!$C$180:$C$180,0),MATCH(BM$5,'Time-based'!$H$118:$FY$118,0))</f>
        <v>326.7</v>
      </c>
      <c r="BN368" s="139">
        <f>INDEX('Time-based'!$H$180:$FY$180,MATCH($A$1,'Time-based'!$C$180:$C$180,0),MATCH(BN$5,'Time-based'!$H$118:$FY$118,0))</f>
        <v>340.78</v>
      </c>
      <c r="BO368" s="139">
        <f>INDEX('Time-based'!$H$180:$FY$180,MATCH($A$1,'Time-based'!$C$180:$C$180,0),MATCH(BO$5,'Time-based'!$H$118:$FY$118,0))</f>
        <v>340.78</v>
      </c>
      <c r="BP368" s="139">
        <f>INDEX('Time-based'!$H$180:$FY$180,MATCH($A$1,'Time-based'!$C$180:$C$180,0),MATCH(BP$5,'Time-based'!$H$118:$FY$118,0))</f>
        <v>340.78</v>
      </c>
      <c r="BQ368" s="139">
        <f>INDEX('Time-based'!$H$180:$FY$180,MATCH($A$1,'Time-based'!$C$180:$C$180,0),MATCH(BQ$5,'Time-based'!$H$118:$FY$118,0))</f>
        <v>340.78</v>
      </c>
      <c r="BR368" s="139">
        <f>INDEX('Time-based'!$H$180:$FY$180,MATCH($A$1,'Time-based'!$C$180:$C$180,0),MATCH(BR$5,'Time-based'!$H$118:$FY$118,0))</f>
        <v>321.12</v>
      </c>
      <c r="BS368" s="139">
        <f>INDEX('Time-based'!$H$180:$FY$180,MATCH($A$1,'Time-based'!$C$180:$C$180,0),MATCH(BS$5,'Time-based'!$H$118:$FY$118,0))</f>
        <v>321.12</v>
      </c>
      <c r="BT368" s="139">
        <f>INDEX('Time-based'!$H$180:$FY$180,MATCH($A$1,'Time-based'!$C$180:$C$180,0),MATCH(BT$5,'Time-based'!$H$118:$FY$118,0))</f>
        <v>321.12</v>
      </c>
      <c r="BU368" s="139">
        <f>INDEX('Time-based'!$H$180:$FY$180,MATCH($A$1,'Time-based'!$C$180:$C$180,0),MATCH(BU$5,'Time-based'!$H$118:$FY$118,0))</f>
        <v>321.12</v>
      </c>
      <c r="BV368" s="139">
        <f>INDEX('Time-based'!$H$180:$FY$180,MATCH($A$1,'Time-based'!$C$180:$C$180,0),MATCH(BV$5,'Time-based'!$H$118:$FY$118,0))</f>
        <v>315.43</v>
      </c>
      <c r="BW368" s="139">
        <f>INDEX('Time-based'!$H$180:$FY$180,MATCH($A$1,'Time-based'!$C$180:$C$180,0),MATCH(BW$5,'Time-based'!$H$118:$FY$118,0))</f>
        <v>315.43</v>
      </c>
      <c r="BX368" s="139">
        <f>INDEX('Time-based'!$H$180:$FY$180,MATCH($A$1,'Time-based'!$C$180:$C$180,0),MATCH(BX$5,'Time-based'!$H$118:$FY$118,0))</f>
        <v>315.43</v>
      </c>
      <c r="BY368" s="139">
        <f>INDEX('Time-based'!$H$180:$FY$180,MATCH($A$1,'Time-based'!$C$180:$C$180,0),MATCH(BY$5,'Time-based'!$H$118:$FY$118,0))</f>
        <v>315.43</v>
      </c>
      <c r="BZ368" s="139">
        <f>INDEX('Time-based'!$H$180:$FY$180,MATCH($A$1,'Time-based'!$C$180:$C$180,0),MATCH(BZ$5,'Time-based'!$H$118:$FY$118,0))</f>
        <v>302.48</v>
      </c>
      <c r="CA368" s="139">
        <f>INDEX('Time-based'!$H$180:$FY$180,MATCH($A$1,'Time-based'!$C$180:$C$180,0),MATCH(CA$5,'Time-based'!$H$118:$FY$118,0))</f>
        <v>302.48</v>
      </c>
      <c r="CB368" s="139">
        <f>INDEX('Time-based'!$H$180:$FY$180,MATCH($A$1,'Time-based'!$C$180:$C$180,0),MATCH(CB$5,'Time-based'!$H$118:$FY$118,0))</f>
        <v>302.48</v>
      </c>
      <c r="CC368" s="139">
        <f>INDEX('Time-based'!$H$180:$FY$180,MATCH($A$1,'Time-based'!$C$180:$C$180,0),MATCH(CC$5,'Time-based'!$H$118:$FY$118,0))</f>
        <v>302.48</v>
      </c>
      <c r="CD368" s="139">
        <f>INDEX('Time-based'!$H$180:$FY$180,MATCH($A$1,'Time-based'!$C$180:$C$180,0),MATCH(CD$5,'Time-based'!$H$118:$FY$118,0))</f>
        <v>304.98</v>
      </c>
      <c r="CE368" s="139">
        <f>INDEX('Time-based'!$H$180:$FY$180,MATCH($A$1,'Time-based'!$C$180:$C$180,0),MATCH(CE$5,'Time-based'!$H$118:$FY$118,0))</f>
        <v>304.98</v>
      </c>
      <c r="CF368" s="139">
        <f>INDEX('Time-based'!$H$180:$FY$180,MATCH($A$1,'Time-based'!$C$180:$C$180,0),MATCH(CF$5,'Time-based'!$H$118:$FY$118,0))</f>
        <v>304.98</v>
      </c>
      <c r="CG368" s="139">
        <f>INDEX('Time-based'!$H$180:$FY$180,MATCH($A$1,'Time-based'!$C$180:$C$180,0),MATCH(CG$5,'Time-based'!$H$118:$FY$118,0))</f>
        <v>304.98</v>
      </c>
      <c r="CH368" s="139">
        <f>INDEX('Time-based'!$H$180:$FY$180,MATCH($A$1,'Time-based'!$C$180:$C$180,0),MATCH(CH$5,'Time-based'!$H$118:$FY$118,0))</f>
        <v>302.77</v>
      </c>
      <c r="CI368" s="139">
        <f>INDEX('Time-based'!$H$180:$FY$180,MATCH($A$1,'Time-based'!$C$180:$C$180,0),MATCH(CI$5,'Time-based'!$H$118:$FY$118,0))</f>
        <v>302.77</v>
      </c>
      <c r="CJ368" s="139">
        <f>INDEX('Time-based'!$H$180:$FY$180,MATCH($A$1,'Time-based'!$C$180:$C$180,0),MATCH(CJ$5,'Time-based'!$H$118:$FY$118,0))</f>
        <v>302.77</v>
      </c>
      <c r="CK368" s="139">
        <f>INDEX('Time-based'!$H$180:$FY$180,MATCH($A$1,'Time-based'!$C$180:$C$180,0),MATCH(CK$5,'Time-based'!$H$118:$FY$118,0))</f>
        <v>302.77</v>
      </c>
      <c r="CL368" s="139">
        <f>INDEX('Time-based'!$H$180:$FY$180,MATCH($A$1,'Time-based'!$C$180:$C$180,0),MATCH(CL$5,'Time-based'!$H$118:$FY$118,0))</f>
        <v>305.43</v>
      </c>
      <c r="CM368" s="139">
        <f>INDEX('Time-based'!$H$180:$FY$180,MATCH($A$1,'Time-based'!$C$180:$C$180,0),MATCH(CM$5,'Time-based'!$H$118:$FY$118,0))</f>
        <v>305.43</v>
      </c>
      <c r="CN368" s="139">
        <f>INDEX('Time-based'!$H$180:$FY$180,MATCH($A$1,'Time-based'!$C$180:$C$180,0),MATCH(CN$5,'Time-based'!$H$118:$FY$118,0))</f>
        <v>305.43</v>
      </c>
      <c r="CO368" s="139">
        <f>INDEX('Time-based'!$H$180:$FY$180,MATCH($A$1,'Time-based'!$C$180:$C$180,0),MATCH(CO$5,'Time-based'!$H$118:$FY$118,0))</f>
        <v>305.43</v>
      </c>
      <c r="CP368" s="139">
        <f>INDEX('Time-based'!$H$180:$FY$180,MATCH($A$1,'Time-based'!$C$180:$C$180,0),MATCH(CP$5,'Time-based'!$H$118:$FY$118,0))</f>
        <v>303.52</v>
      </c>
      <c r="CQ368" s="139">
        <f>INDEX('Time-based'!$H$180:$FY$180,MATCH($A$1,'Time-based'!$C$180:$C$180,0),MATCH(CQ$5,'Time-based'!$H$118:$FY$118,0))</f>
        <v>303.52</v>
      </c>
      <c r="CR368" s="139">
        <f>INDEX('Time-based'!$H$180:$FY$180,MATCH($A$1,'Time-based'!$C$180:$C$180,0),MATCH(CR$5,'Time-based'!$H$118:$FY$118,0))</f>
        <v>303.52</v>
      </c>
      <c r="CS368" s="139">
        <f>INDEX('Time-based'!$H$180:$FY$180,MATCH($A$1,'Time-based'!$C$180:$C$180,0),MATCH(CS$5,'Time-based'!$H$118:$FY$118,0))</f>
        <v>303.52</v>
      </c>
      <c r="CT368" s="139">
        <f>INDEX('Time-based'!$H$180:$FY$180,MATCH($A$1,'Time-based'!$C$180:$C$180,0),MATCH(CT$5,'Time-based'!$H$118:$FY$118,0))</f>
        <v>312.37</v>
      </c>
      <c r="CU368" s="139">
        <f>INDEX('Time-based'!$H$180:$FY$180,MATCH($A$1,'Time-based'!$C$180:$C$180,0),MATCH(CU$5,'Time-based'!$H$118:$FY$118,0))</f>
        <v>312.37</v>
      </c>
      <c r="CV368" s="139">
        <f>INDEX('Time-based'!$H$180:$FY$180,MATCH($A$1,'Time-based'!$C$180:$C$180,0),MATCH(CV$5,'Time-based'!$H$118:$FY$118,0))</f>
        <v>312.37</v>
      </c>
      <c r="CW368" s="139">
        <f>INDEX('Time-based'!$H$180:$FY$180,MATCH($A$1,'Time-based'!$C$180:$C$180,0),MATCH(CW$5,'Time-based'!$H$118:$FY$118,0))</f>
        <v>312.37</v>
      </c>
      <c r="CX368" s="139">
        <f>INDEX('Time-based'!$H$180:$FY$180,MATCH($A$1,'Time-based'!$C$180:$C$180,0),MATCH(CX$5,'Time-based'!$H$118:$FY$118,0))</f>
        <v>303.61</v>
      </c>
      <c r="CY368" s="139">
        <f>INDEX('Time-based'!$H$180:$FY$180,MATCH($A$1,'Time-based'!$C$180:$C$180,0),MATCH(CY$5,'Time-based'!$H$118:$FY$118,0))</f>
        <v>303.61</v>
      </c>
      <c r="CZ368" s="139">
        <f>INDEX('Time-based'!$H$180:$FY$180,MATCH($A$1,'Time-based'!$C$180:$C$180,0),MATCH(CZ$5,'Time-based'!$H$118:$FY$118,0))</f>
        <v>303.61</v>
      </c>
      <c r="DA368" s="139">
        <f>INDEX('Time-based'!$H$180:$FY$180,MATCH($A$1,'Time-based'!$C$180:$C$180,0),MATCH(DA$5,'Time-based'!$H$118:$FY$118,0))</f>
        <v>303.61</v>
      </c>
      <c r="DB368" s="139">
        <f>INDEX('Time-based'!$H$180:$FY$180,MATCH($A$1,'Time-based'!$C$180:$C$180,0),MATCH(DB$5,'Time-based'!$H$118:$FY$118,0))</f>
        <v>309.88</v>
      </c>
      <c r="DC368" s="139">
        <f>INDEX('Time-based'!$H$180:$FY$180,MATCH($A$1,'Time-based'!$C$180:$C$180,0),MATCH(DC$5,'Time-based'!$H$118:$FY$118,0))</f>
        <v>309.88</v>
      </c>
      <c r="DD368" s="139">
        <f>INDEX('Time-based'!$H$180:$FY$180,MATCH($A$1,'Time-based'!$C$180:$C$180,0),MATCH(DD$5,'Time-based'!$H$118:$FY$118,0))</f>
        <v>309.88</v>
      </c>
      <c r="DE368" s="139">
        <f>INDEX('Time-based'!$H$180:$FY$180,MATCH($A$1,'Time-based'!$C$180:$C$180,0),MATCH(DE$5,'Time-based'!$H$118:$FY$118,0))</f>
        <v>309.88</v>
      </c>
      <c r="DF368" s="139">
        <f>INDEX('Time-based'!$H$180:$FY$180,MATCH($A$1,'Time-based'!$C$180:$C$180,0),MATCH(DF$5,'Time-based'!$H$118:$FY$118,0))</f>
        <v>304.89</v>
      </c>
      <c r="DG368" s="139">
        <f>INDEX('Time-based'!$H$180:$FY$180,MATCH($A$1,'Time-based'!$C$180:$C$180,0),MATCH(DG$5,'Time-based'!$H$118:$FY$118,0))</f>
        <v>304.89</v>
      </c>
      <c r="DH368" s="139">
        <f>INDEX('Time-based'!$H$180:$FY$180,MATCH($A$1,'Time-based'!$C$180:$C$180,0),MATCH(DH$5,'Time-based'!$H$118:$FY$118,0))</f>
        <v>304.89</v>
      </c>
      <c r="DI368" s="139">
        <f>INDEX('Time-based'!$H$180:$FY$180,MATCH($A$1,'Time-based'!$C$180:$C$180,0),MATCH(DI$5,'Time-based'!$H$118:$FY$118,0))</f>
        <v>304.89</v>
      </c>
      <c r="DJ368" s="139">
        <f>INDEX('Time-based'!$H$180:$FY$180,MATCH($A$1,'Time-based'!$C$180:$C$180,0),MATCH(DJ$5,'Time-based'!$H$118:$FY$118,0))</f>
        <v>300.08</v>
      </c>
      <c r="DK368" s="139">
        <f>INDEX('Time-based'!$H$180:$FY$180,MATCH($A$1,'Time-based'!$C$180:$C$180,0),MATCH(DK$5,'Time-based'!$H$118:$FY$118,0))</f>
        <v>300.08</v>
      </c>
      <c r="DL368" s="139">
        <f>INDEX('Time-based'!$H$180:$FY$180,MATCH($A$1,'Time-based'!$C$180:$C$180,0),MATCH(DL$5,'Time-based'!$H$118:$FY$118,0))</f>
        <v>300.08</v>
      </c>
      <c r="DM368" s="139">
        <f>INDEX('Time-based'!$H$180:$FY$180,MATCH($A$1,'Time-based'!$C$180:$C$180,0),MATCH(DM$5,'Time-based'!$H$118:$FY$118,0))</f>
        <v>300.08</v>
      </c>
      <c r="DN368" s="139">
        <f>INDEX('Time-based'!$H$180:$FY$180,MATCH($A$1,'Time-based'!$C$180:$C$180,0),MATCH(DN$5,'Time-based'!$H$118:$FY$118,0))</f>
        <v>293.61</v>
      </c>
      <c r="DO368" s="139">
        <f>INDEX('Time-based'!$H$180:$FY$180,MATCH($A$1,'Time-based'!$C$180:$C$180,0),MATCH(DO$5,'Time-based'!$H$118:$FY$118,0))</f>
        <v>293.61</v>
      </c>
      <c r="DP368" s="139">
        <f>INDEX('Time-based'!$H$180:$FY$180,MATCH($A$1,'Time-based'!$C$180:$C$180,0),MATCH(DP$5,'Time-based'!$H$118:$FY$118,0))</f>
        <v>293.61</v>
      </c>
      <c r="DQ368" s="139">
        <f>INDEX('Time-based'!$H$180:$FY$180,MATCH($A$1,'Time-based'!$C$180:$C$180,0),MATCH(DQ$5,'Time-based'!$H$118:$FY$118,0))</f>
        <v>293.61</v>
      </c>
      <c r="DR368" s="139">
        <f>INDEX('Time-based'!$H$180:$FY$180,MATCH($A$1,'Time-based'!$C$180:$C$180,0),MATCH(DR$5,'Time-based'!$H$118:$FY$118,0))</f>
        <v>290.35000000000002</v>
      </c>
      <c r="DS368" s="139">
        <f>INDEX('Time-based'!$H$180:$FY$180,MATCH($A$1,'Time-based'!$C$180:$C$180,0),MATCH(DS$5,'Time-based'!$H$118:$FY$118,0))</f>
        <v>290.35000000000002</v>
      </c>
      <c r="DT368" s="139">
        <f>INDEX('Time-based'!$H$180:$FY$180,MATCH($A$1,'Time-based'!$C$180:$C$180,0),MATCH(DT$5,'Time-based'!$H$118:$FY$118,0))</f>
        <v>290.35000000000002</v>
      </c>
      <c r="DU368" s="139">
        <f>INDEX('Time-based'!$H$180:$FY$180,MATCH($A$1,'Time-based'!$C$180:$C$180,0),MATCH(DU$5,'Time-based'!$H$118:$FY$118,0))</f>
        <v>290.35000000000002</v>
      </c>
      <c r="DV368" s="139">
        <f>INDEX('Time-based'!$H$180:$FY$180,MATCH($A$1,'Time-based'!$C$180:$C$180,0),MATCH(DV$5,'Time-based'!$H$118:$FY$118,0))</f>
        <v>289.07</v>
      </c>
      <c r="DW368" s="139">
        <f>INDEX('Time-based'!$H$180:$FY$180,MATCH($A$1,'Time-based'!$C$180:$C$180,0),MATCH(DW$5,'Time-based'!$H$118:$FY$118,0))</f>
        <v>289.07</v>
      </c>
      <c r="DX368" s="139">
        <f>INDEX('Time-based'!$H$180:$FY$180,MATCH($A$1,'Time-based'!$C$180:$C$180,0),MATCH(DX$5,'Time-based'!$H$118:$FY$118,0))</f>
        <v>289.07</v>
      </c>
      <c r="DY368" s="139">
        <f>INDEX('Time-based'!$H$180:$FY$180,MATCH($A$1,'Time-based'!$C$180:$C$180,0),MATCH(DY$5,'Time-based'!$H$118:$FY$118,0))</f>
        <v>289.07</v>
      </c>
      <c r="DZ368" s="139">
        <f>INDEX('Time-based'!$H$180:$FY$180,MATCH($A$1,'Time-based'!$C$180:$C$180,0),MATCH(DZ$5,'Time-based'!$H$118:$FY$118,0))</f>
        <v>289.54000000000002</v>
      </c>
      <c r="EA368" s="139">
        <f>INDEX('Time-based'!$H$180:$FY$180,MATCH($A$1,'Time-based'!$C$180:$C$180,0),MATCH(EA$5,'Time-based'!$H$118:$FY$118,0))</f>
        <v>289.54000000000002</v>
      </c>
      <c r="EB368" s="139">
        <f>INDEX('Time-based'!$H$180:$FY$180,MATCH($A$1,'Time-based'!$C$180:$C$180,0),MATCH(EB$5,'Time-based'!$H$118:$FY$118,0))</f>
        <v>289.54000000000002</v>
      </c>
      <c r="EC368" s="139">
        <f>INDEX('Time-based'!$H$180:$FY$180,MATCH($A$1,'Time-based'!$C$180:$C$180,0),MATCH(EC$5,'Time-based'!$H$118:$FY$118,0))</f>
        <v>289.54000000000002</v>
      </c>
      <c r="ED368" s="139">
        <f>INDEX('Time-based'!$H$180:$FY$180,MATCH($A$1,'Time-based'!$C$180:$C$180,0),MATCH(ED$5,'Time-based'!$H$118:$FY$118,0))</f>
        <v>290.20999999999998</v>
      </c>
      <c r="EE368" s="139">
        <f>INDEX('Time-based'!$H$180:$FY$180,MATCH($A$1,'Time-based'!$C$180:$C$180,0),MATCH(EE$5,'Time-based'!$H$118:$FY$118,0))</f>
        <v>290.20999999999998</v>
      </c>
      <c r="EF368" s="139">
        <f>INDEX('Time-based'!$H$180:$FY$180,MATCH($A$1,'Time-based'!$C$180:$C$180,0),MATCH(EF$5,'Time-based'!$H$118:$FY$118,0))</f>
        <v>290.20999999999998</v>
      </c>
      <c r="EG368" s="139">
        <f>INDEX('Time-based'!$H$180:$FY$180,MATCH($A$1,'Time-based'!$C$180:$C$180,0),MATCH(EG$5,'Time-based'!$H$118:$FY$118,0))</f>
        <v>290.20999999999998</v>
      </c>
      <c r="EH368" s="139">
        <f>INDEX('Time-based'!$H$180:$FY$180,MATCH($A$1,'Time-based'!$C$180:$C$180,0),MATCH(EH$5,'Time-based'!$H$118:$FY$118,0))</f>
        <v>287.76</v>
      </c>
      <c r="EI368" s="139">
        <f>INDEX('Time-based'!$H$180:$FY$180,MATCH($A$1,'Time-based'!$C$180:$C$180,0),MATCH(EI$5,'Time-based'!$H$118:$FY$118,0))</f>
        <v>287.76</v>
      </c>
      <c r="EJ368" s="139">
        <f>INDEX('Time-based'!$H$180:$FY$180,MATCH($A$1,'Time-based'!$C$180:$C$180,0),MATCH(EJ$5,'Time-based'!$H$118:$FY$118,0))</f>
        <v>287.76</v>
      </c>
      <c r="EK368" s="139">
        <f>INDEX('Time-based'!$H$180:$FY$180,MATCH($A$1,'Time-based'!$C$180:$C$180,0),MATCH(EK$5,'Time-based'!$H$118:$FY$118,0))</f>
        <v>287.76</v>
      </c>
      <c r="EL368" s="139">
        <f>INDEX('Time-based'!$H$180:$FY$180,MATCH($A$1,'Time-based'!$C$180:$C$180,0),MATCH(EL$5,'Time-based'!$H$118:$FY$118,0))</f>
        <v>284.5</v>
      </c>
      <c r="EM368" s="139">
        <f>INDEX('Time-based'!$H$180:$FY$180,MATCH($A$1,'Time-based'!$C$180:$C$180,0),MATCH(EM$5,'Time-based'!$H$118:$FY$118,0))</f>
        <v>284.5</v>
      </c>
      <c r="EN368" s="139">
        <f>INDEX('Time-based'!$H$180:$FY$180,MATCH($A$1,'Time-based'!$C$180:$C$180,0),MATCH(EN$5,'Time-based'!$H$118:$FY$118,0))</f>
        <v>284.5</v>
      </c>
      <c r="EO368" s="139">
        <f>INDEX('Time-based'!$H$180:$FY$180,MATCH($A$1,'Time-based'!$C$180:$C$180,0),MATCH(EO$5,'Time-based'!$H$118:$FY$118,0))</f>
        <v>284.5</v>
      </c>
      <c r="EP368" s="139">
        <f>INDEX('Time-based'!$H$180:$FY$180,MATCH($A$1,'Time-based'!$C$180:$C$180,0),MATCH(EP$5,'Time-based'!$H$118:$FY$118,0))</f>
        <v>285.5</v>
      </c>
      <c r="EQ368" s="139">
        <f>INDEX('Time-based'!$H$180:$FY$180,MATCH($A$1,'Time-based'!$C$180:$C$180,0),MATCH(EQ$5,'Time-based'!$H$118:$FY$118,0))</f>
        <v>285.5</v>
      </c>
      <c r="ER368" s="139">
        <f>INDEX('Time-based'!$H$180:$FY$180,MATCH($A$1,'Time-based'!$C$180:$C$180,0),MATCH(ER$5,'Time-based'!$H$118:$FY$118,0))</f>
        <v>285.5</v>
      </c>
      <c r="ES368" s="139">
        <f>INDEX('Time-based'!$H$180:$FY$180,MATCH($A$1,'Time-based'!$C$180:$C$180,0),MATCH(ES$5,'Time-based'!$H$118:$FY$118,0))</f>
        <v>285.5</v>
      </c>
      <c r="ET368" s="139">
        <f>INDEX('Time-based'!$H$180:$FY$180,MATCH($A$1,'Time-based'!$C$180:$C$180,0),MATCH(ET$5,'Time-based'!$H$118:$FY$118,0))</f>
        <v>283.63</v>
      </c>
      <c r="EU368" s="139">
        <f>INDEX('Time-based'!$H$180:$FY$180,MATCH($A$1,'Time-based'!$C$180:$C$180,0),MATCH(EU$5,'Time-based'!$H$118:$FY$118,0))</f>
        <v>283.63</v>
      </c>
      <c r="EV368" s="139">
        <f>INDEX('Time-based'!$H$180:$FY$180,MATCH($A$1,'Time-based'!$C$180:$C$180,0),MATCH(EV$5,'Time-based'!$H$118:$FY$118,0))</f>
        <v>283.63</v>
      </c>
      <c r="EW368" s="139">
        <f>INDEX('Time-based'!$H$180:$FY$180,MATCH($A$1,'Time-based'!$C$180:$C$180,0),MATCH(EW$5,'Time-based'!$H$118:$FY$118,0))</f>
        <v>283.63</v>
      </c>
      <c r="EX368" s="139">
        <f>INDEX('Time-based'!$H$180:$FY$180,MATCH($A$1,'Time-based'!$C$180:$C$180,0),MATCH(EX$5,'Time-based'!$H$118:$FY$118,0))</f>
        <v>286.69</v>
      </c>
      <c r="EY368" s="139">
        <f>INDEX('Time-based'!$H$180:$FY$180,MATCH($A$1,'Time-based'!$C$180:$C$180,0),MATCH(EY$5,'Time-based'!$H$118:$FY$118,0))</f>
        <v>286.69</v>
      </c>
      <c r="EZ368" s="139">
        <f>INDEX('Time-based'!$H$180:$FY$180,MATCH($A$1,'Time-based'!$C$180:$C$180,0),MATCH(EZ$5,'Time-based'!$H$118:$FY$118,0))</f>
        <v>286.69</v>
      </c>
      <c r="FA368" s="139">
        <f>INDEX('Time-based'!$H$180:$FY$180,MATCH($A$1,'Time-based'!$C$180:$C$180,0),MATCH(FA$5,'Time-based'!$H$118:$FY$118,0))</f>
        <v>286.69</v>
      </c>
      <c r="FB368" s="139">
        <f>INDEX('Time-based'!$H$180:$FY$180,MATCH($A$1,'Time-based'!$C$180:$C$180,0),MATCH(FB$5,'Time-based'!$H$118:$FY$118,0))</f>
        <v>284.05</v>
      </c>
      <c r="FC368" s="139">
        <f>INDEX('Time-based'!$H$180:$FY$180,MATCH($A$1,'Time-based'!$C$180:$C$180,0),MATCH(FC$5,'Time-based'!$H$118:$FY$118,0))</f>
        <v>284.05</v>
      </c>
      <c r="FD368" s="139">
        <f>INDEX('Time-based'!$H$180:$FY$180,MATCH($A$1,'Time-based'!$C$180:$C$180,0),MATCH(FD$5,'Time-based'!$H$118:$FY$118,0))</f>
        <v>284.05</v>
      </c>
      <c r="FE368" s="139">
        <f>INDEX('Time-based'!$H$180:$FY$180,MATCH($A$1,'Time-based'!$C$180:$C$180,0),MATCH(FE$5,'Time-based'!$H$118:$FY$118,0))</f>
        <v>284.05</v>
      </c>
      <c r="FF368" s="139">
        <f>INDEX('Time-based'!$H$180:$FY$180,MATCH($A$1,'Time-based'!$C$180:$C$180,0),MATCH(FF$5,'Time-based'!$H$118:$FY$118,0))</f>
        <v>284.05</v>
      </c>
      <c r="FG368" s="139">
        <f>INDEX('Time-based'!$H$180:$FY$180,MATCH($A$1,'Time-based'!$C$180:$C$180,0),MATCH(FG$5,'Time-based'!$H$118:$FY$118,0))</f>
        <v>284.05</v>
      </c>
      <c r="FH368" s="139">
        <f>INDEX('Time-based'!$H$180:$FY$180,MATCH($A$1,'Time-based'!$C$180:$C$180,0),MATCH(FH$5,'Time-based'!$H$118:$FY$118,0))</f>
        <v>284.05</v>
      </c>
      <c r="FI368" s="139">
        <f>INDEX('Time-based'!$H$180:$FY$180,MATCH($A$1,'Time-based'!$C$180:$C$180,0),MATCH(FI$5,'Time-based'!$H$118:$FY$118,0))</f>
        <v>284.05</v>
      </c>
      <c r="FJ368" s="139">
        <f>INDEX('Time-based'!$H$180:$FY$180,MATCH($A$1,'Time-based'!$C$180:$C$180,0),MATCH(FJ$5,'Time-based'!$H$118:$FY$118,0))</f>
        <v>284.05</v>
      </c>
      <c r="FK368" s="139">
        <f>INDEX('Time-based'!$H$180:$FY$180,MATCH($A$1,'Time-based'!$C$180:$C$180,0),MATCH(FK$5,'Time-based'!$H$118:$FY$118,0))</f>
        <v>284.05</v>
      </c>
      <c r="FL368" s="139">
        <f>INDEX('Time-based'!$H$180:$FY$180,MATCH($A$1,'Time-based'!$C$180:$C$180,0),MATCH(FL$5,'Time-based'!$H$118:$FY$118,0))</f>
        <v>284.05</v>
      </c>
      <c r="FM368" s="139">
        <f>INDEX('Time-based'!$H$180:$FY$180,MATCH($A$1,'Time-based'!$C$180:$C$180,0),MATCH(FM$5,'Time-based'!$H$118:$FY$118,0))</f>
        <v>284.05</v>
      </c>
      <c r="FN368" s="139">
        <f>INDEX('Time-based'!$H$180:$FY$180,MATCH($A$1,'Time-based'!$C$180:$C$180,0),MATCH(FN$5,'Time-based'!$H$118:$FY$118,0))</f>
        <v>284.05</v>
      </c>
      <c r="FO368" s="139">
        <f>INDEX('Time-based'!$H$180:$FY$180,MATCH($A$1,'Time-based'!$C$180:$C$180,0),MATCH(FO$5,'Time-based'!$H$118:$FY$118,0))</f>
        <v>284.05</v>
      </c>
      <c r="FP368" s="139">
        <f>INDEX('Time-based'!$H$180:$FY$180,MATCH($A$1,'Time-based'!$C$180:$C$180,0),MATCH(FP$5,'Time-based'!$H$118:$FY$118,0))</f>
        <v>284.05</v>
      </c>
      <c r="FQ368" s="139">
        <f>INDEX('Time-based'!$H$180:$FY$180,MATCH($A$1,'Time-based'!$C$180:$C$180,0),MATCH(FQ$5,'Time-based'!$H$118:$FY$118,0))</f>
        <v>284.05</v>
      </c>
      <c r="FR368" s="139">
        <f>INDEX('Time-based'!$H$180:$FY$180,MATCH($A$1,'Time-based'!$C$180:$C$180,0),MATCH(FR$5,'Time-based'!$H$118:$FY$118,0))</f>
        <v>284.05</v>
      </c>
    </row>
    <row r="369" spans="2:174">
      <c r="C369" t="s">
        <v>667</v>
      </c>
      <c r="D369" s="144" t="s">
        <v>975</v>
      </c>
      <c r="I369" s="67"/>
      <c r="J369" s="139">
        <f>INDEX('Time-based'!$H$252:$BE$252,MATCH($A$1,'Time-based'!$C$252:$C$252,0),MATCH(J$7,'Time-based'!$H$237:$BE$237,0))</f>
        <v>7</v>
      </c>
      <c r="K369" s="139">
        <f>INDEX('Time-based'!$H$252:$BE$252,MATCH($A$1,'Time-based'!$C$252:$C$252,0),MATCH(K$7,'Time-based'!$H$237:$BE$237,0))</f>
        <v>7</v>
      </c>
      <c r="L369" s="139">
        <f>INDEX('Time-based'!$H$252:$BE$252,MATCH($A$1,'Time-based'!$C$252:$C$252,0),MATCH(L$7,'Time-based'!$H$237:$BE$237,0))</f>
        <v>7</v>
      </c>
      <c r="M369" s="139">
        <f>INDEX('Time-based'!$H$252:$BE$252,MATCH($A$1,'Time-based'!$C$252:$C$252,0),MATCH(M$7,'Time-based'!$H$237:$BE$237,0))</f>
        <v>7</v>
      </c>
      <c r="N369" s="139">
        <f>INDEX('Time-based'!$H$252:$BE$252,MATCH($A$1,'Time-based'!$C$252:$C$252,0),MATCH(N$7,'Time-based'!$H$237:$BE$237,0))</f>
        <v>7</v>
      </c>
      <c r="O369" s="139">
        <f>INDEX('Time-based'!$H$252:$BE$252,MATCH($A$1,'Time-based'!$C$252:$C$252,0),MATCH(O$7,'Time-based'!$H$237:$BE$237,0))</f>
        <v>7</v>
      </c>
      <c r="P369" s="139">
        <f>INDEX('Time-based'!$H$252:$BE$252,MATCH($A$1,'Time-based'!$C$252:$C$252,0),MATCH(P$7,'Time-based'!$H$237:$BE$237,0))</f>
        <v>7</v>
      </c>
      <c r="Q369" s="139">
        <f>INDEX('Time-based'!$H$252:$BE$252,MATCH($A$1,'Time-based'!$C$252:$C$252,0),MATCH(Q$7,'Time-based'!$H$237:$BE$237,0))</f>
        <v>7</v>
      </c>
      <c r="R369" s="139">
        <f>INDEX('Time-based'!$H$252:$BE$252,MATCH($A$1,'Time-based'!$C$252:$C$252,0),MATCH(R$7,'Time-based'!$H$237:$BE$237,0))</f>
        <v>7</v>
      </c>
      <c r="S369" s="139">
        <f>INDEX('Time-based'!$H$252:$BE$252,MATCH($A$1,'Time-based'!$C$252:$C$252,0),MATCH(S$7,'Time-based'!$H$237:$BE$237,0))</f>
        <v>7</v>
      </c>
      <c r="T369" s="139">
        <f>INDEX('Time-based'!$H$252:$BE$252,MATCH($A$1,'Time-based'!$C$252:$C$252,0),MATCH(T$7,'Time-based'!$H$237:$BE$237,0))</f>
        <v>7</v>
      </c>
      <c r="U369" s="139">
        <f>INDEX('Time-based'!$H$252:$BE$252,MATCH($A$1,'Time-based'!$C$252:$C$252,0),MATCH(U$7,'Time-based'!$H$237:$BE$237,0))</f>
        <v>7</v>
      </c>
      <c r="V369" s="139">
        <f>INDEX('Time-based'!$H$252:$BE$252,MATCH($A$1,'Time-based'!$C$252:$C$252,0),MATCH(V$7,'Time-based'!$H$237:$BE$237,0))</f>
        <v>7</v>
      </c>
      <c r="W369" s="139">
        <f>INDEX('Time-based'!$H$252:$BE$252,MATCH($A$1,'Time-based'!$C$252:$C$252,0),MATCH(W$7,'Time-based'!$H$237:$BE$237,0))</f>
        <v>7</v>
      </c>
      <c r="X369" s="139">
        <f>INDEX('Time-based'!$H$252:$BE$252,MATCH($A$1,'Time-based'!$C$252:$C$252,0),MATCH(X$7,'Time-based'!$H$237:$BE$237,0))</f>
        <v>7</v>
      </c>
      <c r="Y369" s="139">
        <f>INDEX('Time-based'!$H$252:$BE$252,MATCH($A$1,'Time-based'!$C$252:$C$252,0),MATCH(Y$7,'Time-based'!$H$237:$BE$237,0))</f>
        <v>7</v>
      </c>
      <c r="Z369" s="139">
        <f>INDEX('Time-based'!$H$252:$BE$252,MATCH($A$1,'Time-based'!$C$252:$C$252,0),MATCH(Z$7,'Time-based'!$H$237:$BE$237,0))</f>
        <v>7</v>
      </c>
      <c r="AA369" s="139">
        <f>INDEX('Time-based'!$H$252:$BE$252,MATCH($A$1,'Time-based'!$C$252:$C$252,0),MATCH(AA$7,'Time-based'!$H$237:$BE$237,0))</f>
        <v>7</v>
      </c>
      <c r="AB369" s="139">
        <f>INDEX('Time-based'!$H$252:$BE$252,MATCH($A$1,'Time-based'!$C$252:$C$252,0),MATCH(AB$7,'Time-based'!$H$237:$BE$237,0))</f>
        <v>7</v>
      </c>
      <c r="AC369" s="139">
        <f>INDEX('Time-based'!$H$252:$BE$252,MATCH($A$1,'Time-based'!$C$252:$C$252,0),MATCH(AC$7,'Time-based'!$H$237:$BE$237,0))</f>
        <v>7</v>
      </c>
      <c r="AD369" s="139">
        <f>INDEX('Time-based'!$H$252:$BE$252,MATCH($A$1,'Time-based'!$C$252:$C$252,0),MATCH(AD$7,'Time-based'!$H$237:$BE$237,0))</f>
        <v>7</v>
      </c>
      <c r="AE369" s="139">
        <f>INDEX('Time-based'!$H$252:$BE$252,MATCH($A$1,'Time-based'!$C$252:$C$252,0),MATCH(AE$7,'Time-based'!$H$237:$BE$237,0))</f>
        <v>7</v>
      </c>
      <c r="AF369" s="139">
        <f>INDEX('Time-based'!$H$252:$BE$252,MATCH($A$1,'Time-based'!$C$252:$C$252,0),MATCH(AF$7,'Time-based'!$H$237:$BE$237,0))</f>
        <v>7</v>
      </c>
      <c r="AG369" s="139">
        <f>INDEX('Time-based'!$H$252:$BE$252,MATCH($A$1,'Time-based'!$C$252:$C$252,0),MATCH(AG$7,'Time-based'!$H$237:$BE$237,0))</f>
        <v>7</v>
      </c>
      <c r="AH369" s="139">
        <f>INDEX('Time-based'!$H$252:$BE$252,MATCH($A$1,'Time-based'!$C$252:$C$252,0),MATCH(AH$7,'Time-based'!$H$237:$BE$237,0))</f>
        <v>7</v>
      </c>
      <c r="AI369" s="139">
        <f>INDEX('Time-based'!$H$252:$BE$252,MATCH($A$1,'Time-based'!$C$252:$C$252,0),MATCH(AI$7,'Time-based'!$H$237:$BE$237,0))</f>
        <v>7</v>
      </c>
      <c r="AJ369" s="139">
        <f>INDEX('Time-based'!$H$252:$BE$252,MATCH($A$1,'Time-based'!$C$252:$C$252,0),MATCH(AJ$7,'Time-based'!$H$237:$BE$237,0))</f>
        <v>7</v>
      </c>
      <c r="AK369" s="139">
        <f>INDEX('Time-based'!$H$252:$BE$252,MATCH($A$1,'Time-based'!$C$252:$C$252,0),MATCH(AK$7,'Time-based'!$H$237:$BE$237,0))</f>
        <v>7</v>
      </c>
      <c r="AL369" s="139">
        <f>INDEX('Time-based'!$H$252:$BE$252,MATCH($A$1,'Time-based'!$C$252:$C$252,0),MATCH(AL$7,'Time-based'!$H$237:$BE$237,0))</f>
        <v>7</v>
      </c>
      <c r="AM369" s="139">
        <f>INDEX('Time-based'!$H$252:$BE$252,MATCH($A$1,'Time-based'!$C$252:$C$252,0),MATCH(AM$7,'Time-based'!$H$237:$BE$237,0))</f>
        <v>7</v>
      </c>
      <c r="AN369" s="139">
        <f>INDEX('Time-based'!$H$252:$BE$252,MATCH($A$1,'Time-based'!$C$252:$C$252,0),MATCH(AN$7,'Time-based'!$H$237:$BE$237,0))</f>
        <v>7</v>
      </c>
      <c r="AO369" s="139">
        <f>INDEX('Time-based'!$H$252:$BE$252,MATCH($A$1,'Time-based'!$C$252:$C$252,0),MATCH(AO$7,'Time-based'!$H$237:$BE$237,0))</f>
        <v>7</v>
      </c>
      <c r="AP369" s="139">
        <f>INDEX('Time-based'!$H$252:$BE$252,MATCH($A$1,'Time-based'!$C$252:$C$252,0),MATCH(AP$7,'Time-based'!$H$237:$BE$237,0))</f>
        <v>7</v>
      </c>
      <c r="AQ369" s="139">
        <f>INDEX('Time-based'!$H$252:$BE$252,MATCH($A$1,'Time-based'!$C$252:$C$252,0),MATCH(AQ$7,'Time-based'!$H$237:$BE$237,0))</f>
        <v>7</v>
      </c>
      <c r="AR369" s="139">
        <f>INDEX('Time-based'!$H$252:$BE$252,MATCH($A$1,'Time-based'!$C$252:$C$252,0),MATCH(AR$7,'Time-based'!$H$237:$BE$237,0))</f>
        <v>7</v>
      </c>
      <c r="AS369" s="139">
        <f>INDEX('Time-based'!$H$252:$BE$252,MATCH($A$1,'Time-based'!$C$252:$C$252,0),MATCH(AS$7,'Time-based'!$H$237:$BE$237,0))</f>
        <v>7</v>
      </c>
      <c r="AT369" s="139">
        <f>INDEX('Time-based'!$H$252:$BE$252,MATCH($A$1,'Time-based'!$C$252:$C$252,0),MATCH(AT$7,'Time-based'!$H$237:$BE$237,0))</f>
        <v>7</v>
      </c>
      <c r="AU369" s="139">
        <f>INDEX('Time-based'!$H$252:$BE$252,MATCH($A$1,'Time-based'!$C$252:$C$252,0),MATCH(AU$7,'Time-based'!$H$237:$BE$237,0))</f>
        <v>7</v>
      </c>
      <c r="AV369" s="139">
        <f>INDEX('Time-based'!$H$252:$BE$252,MATCH($A$1,'Time-based'!$C$252:$C$252,0),MATCH(AV$7,'Time-based'!$H$237:$BE$237,0))</f>
        <v>7</v>
      </c>
      <c r="AW369" s="139">
        <f>INDEX('Time-based'!$H$252:$BE$252,MATCH($A$1,'Time-based'!$C$252:$C$252,0),MATCH(AW$7,'Time-based'!$H$237:$BE$237,0))</f>
        <v>7</v>
      </c>
      <c r="AX369" s="139">
        <f>INDEX('Time-based'!$H$252:$BE$252,MATCH($A$1,'Time-based'!$C$252:$C$252,0),MATCH(AX$7,'Time-based'!$H$237:$BE$237,0))</f>
        <v>7</v>
      </c>
      <c r="AY369" s="139">
        <f>INDEX('Time-based'!$H$252:$BE$252,MATCH($A$1,'Time-based'!$C$252:$C$252,0),MATCH(AY$7,'Time-based'!$H$237:$BE$237,0))</f>
        <v>7</v>
      </c>
      <c r="AZ369" s="139">
        <f>INDEX('Time-based'!$H$252:$BE$252,MATCH($A$1,'Time-based'!$C$252:$C$252,0),MATCH(AZ$7,'Time-based'!$H$237:$BE$237,0))</f>
        <v>7</v>
      </c>
      <c r="BA369" s="139">
        <f>INDEX('Time-based'!$H$252:$BE$252,MATCH($A$1,'Time-based'!$C$252:$C$252,0),MATCH(BA$7,'Time-based'!$H$237:$BE$237,0))</f>
        <v>7</v>
      </c>
      <c r="BB369" s="139">
        <f>INDEX('Time-based'!$H$252:$BE$252,MATCH($A$1,'Time-based'!$C$252:$C$252,0),MATCH(BB$7,'Time-based'!$H$237:$BE$237,0))</f>
        <v>7</v>
      </c>
      <c r="BC369" s="139">
        <f>INDEX('Time-based'!$H$252:$BE$252,MATCH($A$1,'Time-based'!$C$252:$C$252,0),MATCH(BC$7,'Time-based'!$H$237:$BE$237,0))</f>
        <v>7</v>
      </c>
      <c r="BD369" s="139">
        <f>INDEX('Time-based'!$H$252:$BE$252,MATCH($A$1,'Time-based'!$C$252:$C$252,0),MATCH(BD$7,'Time-based'!$H$237:$BE$237,0))</f>
        <v>7</v>
      </c>
      <c r="BE369" s="139">
        <f>INDEX('Time-based'!$H$252:$BE$252,MATCH($A$1,'Time-based'!$C$252:$C$252,0),MATCH(BE$7,'Time-based'!$H$237:$BE$237,0))</f>
        <v>7</v>
      </c>
      <c r="BF369" s="139">
        <f>INDEX('Time-based'!$H$252:$BE$252,MATCH($A$1,'Time-based'!$C$252:$C$252,0),MATCH(BF$7,'Time-based'!$H$237:$BE$237,0))</f>
        <v>7</v>
      </c>
      <c r="BG369" s="139">
        <f>INDEX('Time-based'!$H$252:$BE$252,MATCH($A$1,'Time-based'!$C$252:$C$252,0),MATCH(BG$7,'Time-based'!$H$237:$BE$237,0))</f>
        <v>7</v>
      </c>
      <c r="BH369" s="139">
        <f>INDEX('Time-based'!$H$252:$BE$252,MATCH($A$1,'Time-based'!$C$252:$C$252,0),MATCH(BH$7,'Time-based'!$H$237:$BE$237,0))</f>
        <v>7</v>
      </c>
      <c r="BI369" s="139">
        <f>INDEX('Time-based'!$H$252:$BE$252,MATCH($A$1,'Time-based'!$C$252:$C$252,0),MATCH(BI$7,'Time-based'!$H$237:$BE$237,0))</f>
        <v>7</v>
      </c>
      <c r="BJ369" s="139">
        <f>INDEX('Time-based'!$H$252:$BE$252,MATCH($A$1,'Time-based'!$C$252:$C$252,0),MATCH(BJ$7,'Time-based'!$H$237:$BE$237,0))</f>
        <v>7</v>
      </c>
      <c r="BK369" s="139">
        <f>INDEX('Time-based'!$H$252:$BE$252,MATCH($A$1,'Time-based'!$C$252:$C$252,0),MATCH(BK$7,'Time-based'!$H$237:$BE$237,0))</f>
        <v>7</v>
      </c>
      <c r="BL369" s="139">
        <f>INDEX('Time-based'!$H$252:$BE$252,MATCH($A$1,'Time-based'!$C$252:$C$252,0),MATCH(BL$7,'Time-based'!$H$237:$BE$237,0))</f>
        <v>7</v>
      </c>
      <c r="BM369" s="139">
        <f>INDEX('Time-based'!$H$252:$BE$252,MATCH($A$1,'Time-based'!$C$252:$C$252,0),MATCH(BM$7,'Time-based'!$H$237:$BE$237,0))</f>
        <v>7</v>
      </c>
      <c r="BN369" s="139">
        <f>INDEX('Time-based'!$H$252:$BE$252,MATCH($A$1,'Time-based'!$C$252:$C$252,0),MATCH(BN$7,'Time-based'!$H$237:$BE$237,0))</f>
        <v>7</v>
      </c>
      <c r="BO369" s="139">
        <f>INDEX('Time-based'!$H$252:$BE$252,MATCH($A$1,'Time-based'!$C$252:$C$252,0),MATCH(BO$7,'Time-based'!$H$237:$BE$237,0))</f>
        <v>7</v>
      </c>
      <c r="BP369" s="139">
        <f>INDEX('Time-based'!$H$252:$BE$252,MATCH($A$1,'Time-based'!$C$252:$C$252,0),MATCH(BP$7,'Time-based'!$H$237:$BE$237,0))</f>
        <v>7</v>
      </c>
      <c r="BQ369" s="139">
        <f>INDEX('Time-based'!$H$252:$BE$252,MATCH($A$1,'Time-based'!$C$252:$C$252,0),MATCH(BQ$7,'Time-based'!$H$237:$BE$237,0))</f>
        <v>7</v>
      </c>
      <c r="BR369" s="139">
        <f>INDEX('Time-based'!$H$252:$BE$252,MATCH($A$1,'Time-based'!$C$252:$C$252,0),MATCH(BR$7,'Time-based'!$H$237:$BE$237,0))</f>
        <v>7</v>
      </c>
      <c r="BS369" s="139">
        <f>INDEX('Time-based'!$H$252:$BE$252,MATCH($A$1,'Time-based'!$C$252:$C$252,0),MATCH(BS$7,'Time-based'!$H$237:$BE$237,0))</f>
        <v>7</v>
      </c>
      <c r="BT369" s="139">
        <f>INDEX('Time-based'!$H$252:$BE$252,MATCH($A$1,'Time-based'!$C$252:$C$252,0),MATCH(BT$7,'Time-based'!$H$237:$BE$237,0))</f>
        <v>7</v>
      </c>
      <c r="BU369" s="139">
        <f>INDEX('Time-based'!$H$252:$BE$252,MATCH($A$1,'Time-based'!$C$252:$C$252,0),MATCH(BU$7,'Time-based'!$H$237:$BE$237,0))</f>
        <v>7</v>
      </c>
      <c r="BV369" s="139">
        <f>INDEX('Time-based'!$H$252:$BE$252,MATCH($A$1,'Time-based'!$C$252:$C$252,0),MATCH(BV$7,'Time-based'!$H$237:$BE$237,0))</f>
        <v>7</v>
      </c>
      <c r="BW369" s="139">
        <f>INDEX('Time-based'!$H$252:$BE$252,MATCH($A$1,'Time-based'!$C$252:$C$252,0),MATCH(BW$7,'Time-based'!$H$237:$BE$237,0))</f>
        <v>7</v>
      </c>
      <c r="BX369" s="139">
        <f>INDEX('Time-based'!$H$252:$BE$252,MATCH($A$1,'Time-based'!$C$252:$C$252,0),MATCH(BX$7,'Time-based'!$H$237:$BE$237,0))</f>
        <v>7</v>
      </c>
      <c r="BY369" s="139">
        <f>INDEX('Time-based'!$H$252:$BE$252,MATCH($A$1,'Time-based'!$C$252:$C$252,0),MATCH(BY$7,'Time-based'!$H$237:$BE$237,0))</f>
        <v>7</v>
      </c>
      <c r="BZ369" s="139">
        <f>INDEX('Time-based'!$H$252:$BE$252,MATCH($A$1,'Time-based'!$C$252:$C$252,0),MATCH(BZ$7,'Time-based'!$H$237:$BE$237,0))</f>
        <v>7</v>
      </c>
      <c r="CA369" s="139">
        <f>INDEX('Time-based'!$H$252:$BE$252,MATCH($A$1,'Time-based'!$C$252:$C$252,0),MATCH(CA$7,'Time-based'!$H$237:$BE$237,0))</f>
        <v>7</v>
      </c>
      <c r="CB369" s="139">
        <f>INDEX('Time-based'!$H$252:$BE$252,MATCH($A$1,'Time-based'!$C$252:$C$252,0),MATCH(CB$7,'Time-based'!$H$237:$BE$237,0))</f>
        <v>7</v>
      </c>
      <c r="CC369" s="139">
        <f>INDEX('Time-based'!$H$252:$BE$252,MATCH($A$1,'Time-based'!$C$252:$C$252,0),MATCH(CC$7,'Time-based'!$H$237:$BE$237,0))</f>
        <v>7</v>
      </c>
      <c r="CD369" s="139">
        <f>INDEX('Time-based'!$H$252:$BE$252,MATCH($A$1,'Time-based'!$C$252:$C$252,0),MATCH(CD$7,'Time-based'!$H$237:$BE$237,0))</f>
        <v>7</v>
      </c>
      <c r="CE369" s="139">
        <f>INDEX('Time-based'!$H$252:$BE$252,MATCH($A$1,'Time-based'!$C$252:$C$252,0),MATCH(CE$7,'Time-based'!$H$237:$BE$237,0))</f>
        <v>7</v>
      </c>
      <c r="CF369" s="139">
        <f>INDEX('Time-based'!$H$252:$BE$252,MATCH($A$1,'Time-based'!$C$252:$C$252,0),MATCH(CF$7,'Time-based'!$H$237:$BE$237,0))</f>
        <v>7</v>
      </c>
      <c r="CG369" s="139">
        <f>INDEX('Time-based'!$H$252:$BE$252,MATCH($A$1,'Time-based'!$C$252:$C$252,0),MATCH(CG$7,'Time-based'!$H$237:$BE$237,0))</f>
        <v>7</v>
      </c>
      <c r="CH369" s="139">
        <f>INDEX('Time-based'!$H$252:$BE$252,MATCH($A$1,'Time-based'!$C$252:$C$252,0),MATCH(CH$7,'Time-based'!$H$237:$BE$237,0))</f>
        <v>7</v>
      </c>
      <c r="CI369" s="139">
        <f>INDEX('Time-based'!$H$252:$BE$252,MATCH($A$1,'Time-based'!$C$252:$C$252,0),MATCH(CI$7,'Time-based'!$H$237:$BE$237,0))</f>
        <v>7</v>
      </c>
      <c r="CJ369" s="139">
        <f>INDEX('Time-based'!$H$252:$BE$252,MATCH($A$1,'Time-based'!$C$252:$C$252,0),MATCH(CJ$7,'Time-based'!$H$237:$BE$237,0))</f>
        <v>7</v>
      </c>
      <c r="CK369" s="139">
        <f>INDEX('Time-based'!$H$252:$BE$252,MATCH($A$1,'Time-based'!$C$252:$C$252,0),MATCH(CK$7,'Time-based'!$H$237:$BE$237,0))</f>
        <v>7</v>
      </c>
      <c r="CL369" s="139">
        <f>INDEX('Time-based'!$H$252:$BE$252,MATCH($A$1,'Time-based'!$C$252:$C$252,0),MATCH(CL$7,'Time-based'!$H$237:$BE$237,0))</f>
        <v>7</v>
      </c>
      <c r="CM369" s="139">
        <f>INDEX('Time-based'!$H$252:$BE$252,MATCH($A$1,'Time-based'!$C$252:$C$252,0),MATCH(CM$7,'Time-based'!$H$237:$BE$237,0))</f>
        <v>7</v>
      </c>
      <c r="CN369" s="139">
        <f>INDEX('Time-based'!$H$252:$BE$252,MATCH($A$1,'Time-based'!$C$252:$C$252,0),MATCH(CN$7,'Time-based'!$H$237:$BE$237,0))</f>
        <v>7</v>
      </c>
      <c r="CO369" s="139">
        <f>INDEX('Time-based'!$H$252:$BE$252,MATCH($A$1,'Time-based'!$C$252:$C$252,0),MATCH(CO$7,'Time-based'!$H$237:$BE$237,0))</f>
        <v>7</v>
      </c>
      <c r="CP369" s="139">
        <f>INDEX('Time-based'!$H$252:$BE$252,MATCH($A$1,'Time-based'!$C$252:$C$252,0),MATCH(CP$7,'Time-based'!$H$237:$BE$237,0))</f>
        <v>7</v>
      </c>
      <c r="CQ369" s="139">
        <f>INDEX('Time-based'!$H$252:$BE$252,MATCH($A$1,'Time-based'!$C$252:$C$252,0),MATCH(CQ$7,'Time-based'!$H$237:$BE$237,0))</f>
        <v>7</v>
      </c>
      <c r="CR369" s="139">
        <f>INDEX('Time-based'!$H$252:$BE$252,MATCH($A$1,'Time-based'!$C$252:$C$252,0),MATCH(CR$7,'Time-based'!$H$237:$BE$237,0))</f>
        <v>7</v>
      </c>
      <c r="CS369" s="139">
        <f>INDEX('Time-based'!$H$252:$BE$252,MATCH($A$1,'Time-based'!$C$252:$C$252,0),MATCH(CS$7,'Time-based'!$H$237:$BE$237,0))</f>
        <v>7</v>
      </c>
      <c r="CT369" s="139">
        <f>INDEX('Time-based'!$H$252:$BE$252,MATCH($A$1,'Time-based'!$C$252:$C$252,0),MATCH(CT$7,'Time-based'!$H$237:$BE$237,0))</f>
        <v>7</v>
      </c>
      <c r="CU369" s="139">
        <f>INDEX('Time-based'!$H$252:$BE$252,MATCH($A$1,'Time-based'!$C$252:$C$252,0),MATCH(CU$7,'Time-based'!$H$237:$BE$237,0))</f>
        <v>7</v>
      </c>
      <c r="CV369" s="139">
        <f>INDEX('Time-based'!$H$252:$BE$252,MATCH($A$1,'Time-based'!$C$252:$C$252,0),MATCH(CV$7,'Time-based'!$H$237:$BE$237,0))</f>
        <v>7</v>
      </c>
      <c r="CW369" s="139">
        <f>INDEX('Time-based'!$H$252:$BE$252,MATCH($A$1,'Time-based'!$C$252:$C$252,0),MATCH(CW$7,'Time-based'!$H$237:$BE$237,0))</f>
        <v>7</v>
      </c>
      <c r="CX369" s="139">
        <f>INDEX('Time-based'!$H$252:$BE$252,MATCH($A$1,'Time-based'!$C$252:$C$252,0),MATCH(CX$7,'Time-based'!$H$237:$BE$237,0))</f>
        <v>7</v>
      </c>
      <c r="CY369" s="139">
        <f>INDEX('Time-based'!$H$252:$BE$252,MATCH($A$1,'Time-based'!$C$252:$C$252,0),MATCH(CY$7,'Time-based'!$H$237:$BE$237,0))</f>
        <v>7</v>
      </c>
      <c r="CZ369" s="139">
        <f>INDEX('Time-based'!$H$252:$BE$252,MATCH($A$1,'Time-based'!$C$252:$C$252,0),MATCH(CZ$7,'Time-based'!$H$237:$BE$237,0))</f>
        <v>7</v>
      </c>
      <c r="DA369" s="139">
        <f>INDEX('Time-based'!$H$252:$BE$252,MATCH($A$1,'Time-based'!$C$252:$C$252,0),MATCH(DA$7,'Time-based'!$H$237:$BE$237,0))</f>
        <v>7</v>
      </c>
      <c r="DB369" s="139">
        <f>INDEX('Time-based'!$H$252:$BE$252,MATCH($A$1,'Time-based'!$C$252:$C$252,0),MATCH(DB$7,'Time-based'!$H$237:$BE$237,0))</f>
        <v>7</v>
      </c>
      <c r="DC369" s="139">
        <f>INDEX('Time-based'!$H$252:$BE$252,MATCH($A$1,'Time-based'!$C$252:$C$252,0),MATCH(DC$7,'Time-based'!$H$237:$BE$237,0))</f>
        <v>7</v>
      </c>
      <c r="DD369" s="139">
        <f>INDEX('Time-based'!$H$252:$BE$252,MATCH($A$1,'Time-based'!$C$252:$C$252,0),MATCH(DD$7,'Time-based'!$H$237:$BE$237,0))</f>
        <v>7</v>
      </c>
      <c r="DE369" s="139">
        <f>INDEX('Time-based'!$H$252:$BE$252,MATCH($A$1,'Time-based'!$C$252:$C$252,0),MATCH(DE$7,'Time-based'!$H$237:$BE$237,0))</f>
        <v>7</v>
      </c>
      <c r="DF369" s="139">
        <f>INDEX('Time-based'!$H$252:$BE$252,MATCH($A$1,'Time-based'!$C$252:$C$252,0),MATCH(DF$7,'Time-based'!$H$237:$BE$237,0))</f>
        <v>7</v>
      </c>
      <c r="DG369" s="139">
        <f>INDEX('Time-based'!$H$252:$BE$252,MATCH($A$1,'Time-based'!$C$252:$C$252,0),MATCH(DG$7,'Time-based'!$H$237:$BE$237,0))</f>
        <v>7</v>
      </c>
      <c r="DH369" s="139">
        <f>INDEX('Time-based'!$H$252:$BE$252,MATCH($A$1,'Time-based'!$C$252:$C$252,0),MATCH(DH$7,'Time-based'!$H$237:$BE$237,0))</f>
        <v>7</v>
      </c>
      <c r="DI369" s="139">
        <f>INDEX('Time-based'!$H$252:$BE$252,MATCH($A$1,'Time-based'!$C$252:$C$252,0),MATCH(DI$7,'Time-based'!$H$237:$BE$237,0))</f>
        <v>7</v>
      </c>
      <c r="DJ369" s="139">
        <f>INDEX('Time-based'!$H$252:$BE$252,MATCH($A$1,'Time-based'!$C$252:$C$252,0),MATCH(DJ$7,'Time-based'!$H$237:$BE$237,0))</f>
        <v>7</v>
      </c>
      <c r="DK369" s="139">
        <f>INDEX('Time-based'!$H$252:$BE$252,MATCH($A$1,'Time-based'!$C$252:$C$252,0),MATCH(DK$7,'Time-based'!$H$237:$BE$237,0))</f>
        <v>7</v>
      </c>
      <c r="DL369" s="139">
        <f>INDEX('Time-based'!$H$252:$BE$252,MATCH($A$1,'Time-based'!$C$252:$C$252,0),MATCH(DL$7,'Time-based'!$H$237:$BE$237,0))</f>
        <v>7</v>
      </c>
      <c r="DM369" s="139">
        <f>INDEX('Time-based'!$H$252:$BE$252,MATCH($A$1,'Time-based'!$C$252:$C$252,0),MATCH(DM$7,'Time-based'!$H$237:$BE$237,0))</f>
        <v>7</v>
      </c>
      <c r="DN369" s="139">
        <f>INDEX('Time-based'!$H$252:$BE$252,MATCH($A$1,'Time-based'!$C$252:$C$252,0),MATCH(DN$7,'Time-based'!$H$237:$BE$237,0))</f>
        <v>7</v>
      </c>
      <c r="DO369" s="139">
        <f>INDEX('Time-based'!$H$252:$BE$252,MATCH($A$1,'Time-based'!$C$252:$C$252,0),MATCH(DO$7,'Time-based'!$H$237:$BE$237,0))</f>
        <v>7</v>
      </c>
      <c r="DP369" s="139">
        <f>INDEX('Time-based'!$H$252:$BE$252,MATCH($A$1,'Time-based'!$C$252:$C$252,0),MATCH(DP$7,'Time-based'!$H$237:$BE$237,0))</f>
        <v>7</v>
      </c>
      <c r="DQ369" s="139">
        <f>INDEX('Time-based'!$H$252:$BE$252,MATCH($A$1,'Time-based'!$C$252:$C$252,0),MATCH(DQ$7,'Time-based'!$H$237:$BE$237,0))</f>
        <v>7</v>
      </c>
      <c r="DR369" s="139">
        <f>INDEX('Time-based'!$H$252:$BE$252,MATCH($A$1,'Time-based'!$C$252:$C$252,0),MATCH(DR$7,'Time-based'!$H$237:$BE$237,0))</f>
        <v>7</v>
      </c>
      <c r="DS369" s="139">
        <f>INDEX('Time-based'!$H$252:$BE$252,MATCH($A$1,'Time-based'!$C$252:$C$252,0),MATCH(DS$7,'Time-based'!$H$237:$BE$237,0))</f>
        <v>7</v>
      </c>
      <c r="DT369" s="139">
        <f>INDEX('Time-based'!$H$252:$BE$252,MATCH($A$1,'Time-based'!$C$252:$C$252,0),MATCH(DT$7,'Time-based'!$H$237:$BE$237,0))</f>
        <v>7</v>
      </c>
      <c r="DU369" s="139">
        <f>INDEX('Time-based'!$H$252:$BE$252,MATCH($A$1,'Time-based'!$C$252:$C$252,0),MATCH(DU$7,'Time-based'!$H$237:$BE$237,0))</f>
        <v>7</v>
      </c>
      <c r="DV369" s="139">
        <f>INDEX('Time-based'!$H$252:$BE$252,MATCH($A$1,'Time-based'!$C$252:$C$252,0),MATCH(DV$7,'Time-based'!$H$237:$BE$237,0))</f>
        <v>7</v>
      </c>
      <c r="DW369" s="139">
        <f>INDEX('Time-based'!$H$252:$BE$252,MATCH($A$1,'Time-based'!$C$252:$C$252,0),MATCH(DW$7,'Time-based'!$H$237:$BE$237,0))</f>
        <v>7</v>
      </c>
      <c r="DX369" s="139">
        <f>INDEX('Time-based'!$H$252:$BE$252,MATCH($A$1,'Time-based'!$C$252:$C$252,0),MATCH(DX$7,'Time-based'!$H$237:$BE$237,0))</f>
        <v>7</v>
      </c>
      <c r="DY369" s="139">
        <f>INDEX('Time-based'!$H$252:$BE$252,MATCH($A$1,'Time-based'!$C$252:$C$252,0),MATCH(DY$7,'Time-based'!$H$237:$BE$237,0))</f>
        <v>7</v>
      </c>
      <c r="DZ369" s="139">
        <f>INDEX('Time-based'!$H$252:$BE$252,MATCH($A$1,'Time-based'!$C$252:$C$252,0),MATCH(DZ$7,'Time-based'!$H$237:$BE$237,0))</f>
        <v>7</v>
      </c>
      <c r="EA369" s="139">
        <f>INDEX('Time-based'!$H$252:$BE$252,MATCH($A$1,'Time-based'!$C$252:$C$252,0),MATCH(EA$7,'Time-based'!$H$237:$BE$237,0))</f>
        <v>7</v>
      </c>
      <c r="EB369" s="139">
        <f>INDEX('Time-based'!$H$252:$BE$252,MATCH($A$1,'Time-based'!$C$252:$C$252,0),MATCH(EB$7,'Time-based'!$H$237:$BE$237,0))</f>
        <v>7</v>
      </c>
      <c r="EC369" s="139">
        <f>INDEX('Time-based'!$H$252:$BE$252,MATCH($A$1,'Time-based'!$C$252:$C$252,0),MATCH(EC$7,'Time-based'!$H$237:$BE$237,0))</f>
        <v>7</v>
      </c>
      <c r="ED369" s="139">
        <f>INDEX('Time-based'!$H$252:$BE$252,MATCH($A$1,'Time-based'!$C$252:$C$252,0),MATCH(ED$7,'Time-based'!$H$237:$BE$237,0))</f>
        <v>7</v>
      </c>
      <c r="EE369" s="139">
        <f>INDEX('Time-based'!$H$252:$BE$252,MATCH($A$1,'Time-based'!$C$252:$C$252,0),MATCH(EE$7,'Time-based'!$H$237:$BE$237,0))</f>
        <v>7</v>
      </c>
      <c r="EF369" s="139">
        <f>INDEX('Time-based'!$H$252:$BE$252,MATCH($A$1,'Time-based'!$C$252:$C$252,0),MATCH(EF$7,'Time-based'!$H$237:$BE$237,0))</f>
        <v>7</v>
      </c>
      <c r="EG369" s="139">
        <f>INDEX('Time-based'!$H$252:$BE$252,MATCH($A$1,'Time-based'!$C$252:$C$252,0),MATCH(EG$7,'Time-based'!$H$237:$BE$237,0))</f>
        <v>7</v>
      </c>
      <c r="EH369" s="139">
        <f>INDEX('Time-based'!$H$252:$BE$252,MATCH($A$1,'Time-based'!$C$252:$C$252,0),MATCH(EH$7,'Time-based'!$H$237:$BE$237,0))</f>
        <v>7</v>
      </c>
      <c r="EI369" s="139">
        <f>INDEX('Time-based'!$H$252:$BE$252,MATCH($A$1,'Time-based'!$C$252:$C$252,0),MATCH(EI$7,'Time-based'!$H$237:$BE$237,0))</f>
        <v>7</v>
      </c>
      <c r="EJ369" s="139">
        <f>INDEX('Time-based'!$H$252:$BE$252,MATCH($A$1,'Time-based'!$C$252:$C$252,0),MATCH(EJ$7,'Time-based'!$H$237:$BE$237,0))</f>
        <v>7</v>
      </c>
      <c r="EK369" s="139">
        <f>INDEX('Time-based'!$H$252:$BE$252,MATCH($A$1,'Time-based'!$C$252:$C$252,0),MATCH(EK$7,'Time-based'!$H$237:$BE$237,0))</f>
        <v>7</v>
      </c>
      <c r="EL369" s="139">
        <f>INDEX('Time-based'!$H$252:$BE$252,MATCH($A$1,'Time-based'!$C$252:$C$252,0),MATCH(EL$7,'Time-based'!$H$237:$BE$237,0))</f>
        <v>7</v>
      </c>
      <c r="EM369" s="139">
        <f>INDEX('Time-based'!$H$252:$BE$252,MATCH($A$1,'Time-based'!$C$252:$C$252,0),MATCH(EM$7,'Time-based'!$H$237:$BE$237,0))</f>
        <v>7</v>
      </c>
      <c r="EN369" s="139">
        <f>INDEX('Time-based'!$H$252:$BE$252,MATCH($A$1,'Time-based'!$C$252:$C$252,0),MATCH(EN$7,'Time-based'!$H$237:$BE$237,0))</f>
        <v>7</v>
      </c>
      <c r="EO369" s="139">
        <f>INDEX('Time-based'!$H$252:$BE$252,MATCH($A$1,'Time-based'!$C$252:$C$252,0),MATCH(EO$7,'Time-based'!$H$237:$BE$237,0))</f>
        <v>7</v>
      </c>
      <c r="EP369" s="139">
        <f>INDEX('Time-based'!$H$252:$BE$252,MATCH($A$1,'Time-based'!$C$252:$C$252,0),MATCH(EP$7,'Time-based'!$H$237:$BE$237,0))</f>
        <v>7</v>
      </c>
      <c r="EQ369" s="139">
        <f>INDEX('Time-based'!$H$252:$BE$252,MATCH($A$1,'Time-based'!$C$252:$C$252,0),MATCH(EQ$7,'Time-based'!$H$237:$BE$237,0))</f>
        <v>7</v>
      </c>
      <c r="ER369" s="139">
        <f>INDEX('Time-based'!$H$252:$BE$252,MATCH($A$1,'Time-based'!$C$252:$C$252,0),MATCH(ER$7,'Time-based'!$H$237:$BE$237,0))</f>
        <v>7</v>
      </c>
      <c r="ES369" s="139">
        <f>INDEX('Time-based'!$H$252:$BE$252,MATCH($A$1,'Time-based'!$C$252:$C$252,0),MATCH(ES$7,'Time-based'!$H$237:$BE$237,0))</f>
        <v>7</v>
      </c>
      <c r="ET369" s="139">
        <f>INDEX('Time-based'!$H$252:$BE$252,MATCH($A$1,'Time-based'!$C$252:$C$252,0),MATCH(ET$7,'Time-based'!$H$237:$BE$237,0))</f>
        <v>7</v>
      </c>
      <c r="EU369" s="139">
        <f>INDEX('Time-based'!$H$252:$BE$252,MATCH($A$1,'Time-based'!$C$252:$C$252,0),MATCH(EU$7,'Time-based'!$H$237:$BE$237,0))</f>
        <v>7</v>
      </c>
      <c r="EV369" s="139">
        <f>INDEX('Time-based'!$H$252:$BE$252,MATCH($A$1,'Time-based'!$C$252:$C$252,0),MATCH(EV$7,'Time-based'!$H$237:$BE$237,0))</f>
        <v>7</v>
      </c>
      <c r="EW369" s="139">
        <f>INDEX('Time-based'!$H$252:$BE$252,MATCH($A$1,'Time-based'!$C$252:$C$252,0),MATCH(EW$7,'Time-based'!$H$237:$BE$237,0))</f>
        <v>7</v>
      </c>
      <c r="EX369" s="139">
        <f>INDEX('Time-based'!$H$252:$BE$252,MATCH($A$1,'Time-based'!$C$252:$C$252,0),MATCH(EX$7,'Time-based'!$H$237:$BE$237,0))</f>
        <v>7</v>
      </c>
      <c r="EY369" s="139">
        <f>INDEX('Time-based'!$H$252:$BE$252,MATCH($A$1,'Time-based'!$C$252:$C$252,0),MATCH(EY$7,'Time-based'!$H$237:$BE$237,0))</f>
        <v>7</v>
      </c>
      <c r="EZ369" s="139">
        <f>INDEX('Time-based'!$H$252:$BE$252,MATCH($A$1,'Time-based'!$C$252:$C$252,0),MATCH(EZ$7,'Time-based'!$H$237:$BE$237,0))</f>
        <v>7</v>
      </c>
      <c r="FA369" s="139">
        <f>INDEX('Time-based'!$H$252:$BE$252,MATCH($A$1,'Time-based'!$C$252:$C$252,0),MATCH(FA$7,'Time-based'!$H$237:$BE$237,0))</f>
        <v>7</v>
      </c>
      <c r="FB369" s="139">
        <f>INDEX('Time-based'!$H$252:$BE$252,MATCH($A$1,'Time-based'!$C$252:$C$252,0),MATCH(FB$7,'Time-based'!$H$237:$BE$237,0))</f>
        <v>7</v>
      </c>
      <c r="FC369" s="139">
        <f>INDEX('Time-based'!$H$252:$BE$252,MATCH($A$1,'Time-based'!$C$252:$C$252,0),MATCH(FC$7,'Time-based'!$H$237:$BE$237,0))</f>
        <v>7</v>
      </c>
      <c r="FD369" s="139">
        <f>INDEX('Time-based'!$H$252:$BE$252,MATCH($A$1,'Time-based'!$C$252:$C$252,0),MATCH(FD$7,'Time-based'!$H$237:$BE$237,0))</f>
        <v>7</v>
      </c>
      <c r="FE369" s="139">
        <f>INDEX('Time-based'!$H$252:$BE$252,MATCH($A$1,'Time-based'!$C$252:$C$252,0),MATCH(FE$7,'Time-based'!$H$237:$BE$237,0))</f>
        <v>7</v>
      </c>
      <c r="FF369" s="139">
        <f>INDEX('Time-based'!$H$252:$BE$252,MATCH($A$1,'Time-based'!$C$252:$C$252,0),MATCH(FF$7,'Time-based'!$H$237:$BE$237,0))</f>
        <v>7</v>
      </c>
      <c r="FG369" s="139">
        <f>INDEX('Time-based'!$H$252:$BE$252,MATCH($A$1,'Time-based'!$C$252:$C$252,0),MATCH(FG$7,'Time-based'!$H$237:$BE$237,0))</f>
        <v>7</v>
      </c>
      <c r="FH369" s="139">
        <f>INDEX('Time-based'!$H$252:$BE$252,MATCH($A$1,'Time-based'!$C$252:$C$252,0),MATCH(FH$7,'Time-based'!$H$237:$BE$237,0))</f>
        <v>7</v>
      </c>
      <c r="FI369" s="139">
        <f>INDEX('Time-based'!$H$252:$BE$252,MATCH($A$1,'Time-based'!$C$252:$C$252,0),MATCH(FI$7,'Time-based'!$H$237:$BE$237,0))</f>
        <v>7</v>
      </c>
      <c r="FJ369" s="139">
        <f>INDEX('Time-based'!$H$252:$BE$252,MATCH($A$1,'Time-based'!$C$252:$C$252,0),MATCH(FJ$7,'Time-based'!$H$237:$BE$237,0))</f>
        <v>7</v>
      </c>
      <c r="FK369" s="139">
        <f>INDEX('Time-based'!$H$252:$BE$252,MATCH($A$1,'Time-based'!$C$252:$C$252,0),MATCH(FK$7,'Time-based'!$H$237:$BE$237,0))</f>
        <v>7</v>
      </c>
      <c r="FL369" s="139">
        <f>INDEX('Time-based'!$H$252:$BE$252,MATCH($A$1,'Time-based'!$C$252:$C$252,0),MATCH(FL$7,'Time-based'!$H$237:$BE$237,0))</f>
        <v>7</v>
      </c>
      <c r="FM369" s="139">
        <f>INDEX('Time-based'!$H$252:$BE$252,MATCH($A$1,'Time-based'!$C$252:$C$252,0),MATCH(FM$7,'Time-based'!$H$237:$BE$237,0))</f>
        <v>7</v>
      </c>
      <c r="FN369" s="139">
        <f>INDEX('Time-based'!$H$252:$BE$252,MATCH($A$1,'Time-based'!$C$252:$C$252,0),MATCH(FN$7,'Time-based'!$H$237:$BE$237,0))</f>
        <v>7</v>
      </c>
      <c r="FO369" s="139">
        <f>INDEX('Time-based'!$H$252:$BE$252,MATCH($A$1,'Time-based'!$C$252:$C$252,0),MATCH(FO$7,'Time-based'!$H$237:$BE$237,0))</f>
        <v>7</v>
      </c>
      <c r="FP369" s="139">
        <f>INDEX('Time-based'!$H$252:$BE$252,MATCH($A$1,'Time-based'!$C$252:$C$252,0),MATCH(FP$7,'Time-based'!$H$237:$BE$237,0))</f>
        <v>7</v>
      </c>
      <c r="FQ369" s="139">
        <f>INDEX('Time-based'!$H$252:$BE$252,MATCH($A$1,'Time-based'!$C$252:$C$252,0),MATCH(FQ$7,'Time-based'!$H$237:$BE$237,0))</f>
        <v>7</v>
      </c>
      <c r="FR369" s="139">
        <f>INDEX('Time-based'!$H$252:$BE$252,MATCH($A$1,'Time-based'!$C$252:$C$252,0),MATCH(FR$7,'Time-based'!$H$237:$BE$237,0))</f>
        <v>7</v>
      </c>
    </row>
    <row r="370" spans="2:174">
      <c r="C370" t="s">
        <v>668</v>
      </c>
      <c r="D370" s="144" t="s">
        <v>975</v>
      </c>
      <c r="I370" s="67"/>
      <c r="J370" s="139">
        <f>INDEX('Time-based'!$H$253:$BE$253,MATCH($A$1,'Time-based'!$C$253:$C$253,0),MATCH(J$7,'Time-based'!$H$237:$BE$237,0))</f>
        <v>0</v>
      </c>
      <c r="K370" s="139">
        <f>INDEX('Time-based'!$H$253:$BE$253,MATCH($A$1,'Time-based'!$C$253:$C$253,0),MATCH(K$7,'Time-based'!$H$237:$BE$237,0))</f>
        <v>0</v>
      </c>
      <c r="L370" s="139">
        <f>INDEX('Time-based'!$H$253:$BE$253,MATCH($A$1,'Time-based'!$C$253:$C$253,0),MATCH(L$7,'Time-based'!$H$237:$BE$237,0))</f>
        <v>0</v>
      </c>
      <c r="M370" s="139">
        <f>INDEX('Time-based'!$H$253:$BE$253,MATCH($A$1,'Time-based'!$C$253:$C$253,0),MATCH(M$7,'Time-based'!$H$237:$BE$237,0))</f>
        <v>0</v>
      </c>
      <c r="N370" s="139">
        <f>INDEX('Time-based'!$H$253:$BE$253,MATCH($A$1,'Time-based'!$C$253:$C$253,0),MATCH(N$7,'Time-based'!$H$237:$BE$237,0))</f>
        <v>0</v>
      </c>
      <c r="O370" s="139">
        <f>INDEX('Time-based'!$H$253:$BE$253,MATCH($A$1,'Time-based'!$C$253:$C$253,0),MATCH(O$7,'Time-based'!$H$237:$BE$237,0))</f>
        <v>0</v>
      </c>
      <c r="P370" s="139">
        <f>INDEX('Time-based'!$H$253:$BE$253,MATCH($A$1,'Time-based'!$C$253:$C$253,0),MATCH(P$7,'Time-based'!$H$237:$BE$237,0))</f>
        <v>0</v>
      </c>
      <c r="Q370" s="139">
        <f>INDEX('Time-based'!$H$253:$BE$253,MATCH($A$1,'Time-based'!$C$253:$C$253,0),MATCH(Q$7,'Time-based'!$H$237:$BE$237,0))</f>
        <v>0</v>
      </c>
      <c r="R370" s="139">
        <f>INDEX('Time-based'!$H$253:$BE$253,MATCH($A$1,'Time-based'!$C$253:$C$253,0),MATCH(R$7,'Time-based'!$H$237:$BE$237,0))</f>
        <v>0</v>
      </c>
      <c r="S370" s="139">
        <f>INDEX('Time-based'!$H$253:$BE$253,MATCH($A$1,'Time-based'!$C$253:$C$253,0),MATCH(S$7,'Time-based'!$H$237:$BE$237,0))</f>
        <v>0</v>
      </c>
      <c r="T370" s="139">
        <f>INDEX('Time-based'!$H$253:$BE$253,MATCH($A$1,'Time-based'!$C$253:$C$253,0),MATCH(T$7,'Time-based'!$H$237:$BE$237,0))</f>
        <v>0</v>
      </c>
      <c r="U370" s="139">
        <f>INDEX('Time-based'!$H$253:$BE$253,MATCH($A$1,'Time-based'!$C$253:$C$253,0),MATCH(U$7,'Time-based'!$H$237:$BE$237,0))</f>
        <v>0</v>
      </c>
      <c r="V370" s="139">
        <f>INDEX('Time-based'!$H$253:$BE$253,MATCH($A$1,'Time-based'!$C$253:$C$253,0),MATCH(V$7,'Time-based'!$H$237:$BE$237,0))</f>
        <v>0</v>
      </c>
      <c r="W370" s="139">
        <f>INDEX('Time-based'!$H$253:$BE$253,MATCH($A$1,'Time-based'!$C$253:$C$253,0),MATCH(W$7,'Time-based'!$H$237:$BE$237,0))</f>
        <v>0</v>
      </c>
      <c r="X370" s="139">
        <f>INDEX('Time-based'!$H$253:$BE$253,MATCH($A$1,'Time-based'!$C$253:$C$253,0),MATCH(X$7,'Time-based'!$H$237:$BE$237,0))</f>
        <v>0</v>
      </c>
      <c r="Y370" s="139">
        <f>INDEX('Time-based'!$H$253:$BE$253,MATCH($A$1,'Time-based'!$C$253:$C$253,0),MATCH(Y$7,'Time-based'!$H$237:$BE$237,0))</f>
        <v>0</v>
      </c>
      <c r="Z370" s="139">
        <f>INDEX('Time-based'!$H$253:$BE$253,MATCH($A$1,'Time-based'!$C$253:$C$253,0),MATCH(Z$7,'Time-based'!$H$237:$BE$237,0))</f>
        <v>0</v>
      </c>
      <c r="AA370" s="139">
        <f>INDEX('Time-based'!$H$253:$BE$253,MATCH($A$1,'Time-based'!$C$253:$C$253,0),MATCH(AA$7,'Time-based'!$H$237:$BE$237,0))</f>
        <v>0</v>
      </c>
      <c r="AB370" s="139">
        <f>INDEX('Time-based'!$H$253:$BE$253,MATCH($A$1,'Time-based'!$C$253:$C$253,0),MATCH(AB$7,'Time-based'!$H$237:$BE$237,0))</f>
        <v>0</v>
      </c>
      <c r="AC370" s="139">
        <f>INDEX('Time-based'!$H$253:$BE$253,MATCH($A$1,'Time-based'!$C$253:$C$253,0),MATCH(AC$7,'Time-based'!$H$237:$BE$237,0))</f>
        <v>0</v>
      </c>
      <c r="AD370" s="139">
        <f>INDEX('Time-based'!$H$253:$BE$253,MATCH($A$1,'Time-based'!$C$253:$C$253,0),MATCH(AD$7,'Time-based'!$H$237:$BE$237,0))</f>
        <v>0</v>
      </c>
      <c r="AE370" s="139">
        <f>INDEX('Time-based'!$H$253:$BE$253,MATCH($A$1,'Time-based'!$C$253:$C$253,0),MATCH(AE$7,'Time-based'!$H$237:$BE$237,0))</f>
        <v>0</v>
      </c>
      <c r="AF370" s="139">
        <f>INDEX('Time-based'!$H$253:$BE$253,MATCH($A$1,'Time-based'!$C$253:$C$253,0),MATCH(AF$7,'Time-based'!$H$237:$BE$237,0))</f>
        <v>0</v>
      </c>
      <c r="AG370" s="139">
        <f>INDEX('Time-based'!$H$253:$BE$253,MATCH($A$1,'Time-based'!$C$253:$C$253,0),MATCH(AG$7,'Time-based'!$H$237:$BE$237,0))</f>
        <v>0</v>
      </c>
      <c r="AH370" s="139">
        <f>INDEX('Time-based'!$H$253:$BE$253,MATCH($A$1,'Time-based'!$C$253:$C$253,0),MATCH(AH$7,'Time-based'!$H$237:$BE$237,0))</f>
        <v>0</v>
      </c>
      <c r="AI370" s="139">
        <f>INDEX('Time-based'!$H$253:$BE$253,MATCH($A$1,'Time-based'!$C$253:$C$253,0),MATCH(AI$7,'Time-based'!$H$237:$BE$237,0))</f>
        <v>0</v>
      </c>
      <c r="AJ370" s="139">
        <f>INDEX('Time-based'!$H$253:$BE$253,MATCH($A$1,'Time-based'!$C$253:$C$253,0),MATCH(AJ$7,'Time-based'!$H$237:$BE$237,0))</f>
        <v>0</v>
      </c>
      <c r="AK370" s="139">
        <f>INDEX('Time-based'!$H$253:$BE$253,MATCH($A$1,'Time-based'!$C$253:$C$253,0),MATCH(AK$7,'Time-based'!$H$237:$BE$237,0))</f>
        <v>0</v>
      </c>
      <c r="AL370" s="139">
        <f>INDEX('Time-based'!$H$253:$BE$253,MATCH($A$1,'Time-based'!$C$253:$C$253,0),MATCH(AL$7,'Time-based'!$H$237:$BE$237,0))</f>
        <v>0</v>
      </c>
      <c r="AM370" s="139">
        <f>INDEX('Time-based'!$H$253:$BE$253,MATCH($A$1,'Time-based'!$C$253:$C$253,0),MATCH(AM$7,'Time-based'!$H$237:$BE$237,0))</f>
        <v>0</v>
      </c>
      <c r="AN370" s="139">
        <f>INDEX('Time-based'!$H$253:$BE$253,MATCH($A$1,'Time-based'!$C$253:$C$253,0),MATCH(AN$7,'Time-based'!$H$237:$BE$237,0))</f>
        <v>0</v>
      </c>
      <c r="AO370" s="139">
        <f>INDEX('Time-based'!$H$253:$BE$253,MATCH($A$1,'Time-based'!$C$253:$C$253,0),MATCH(AO$7,'Time-based'!$H$237:$BE$237,0))</f>
        <v>0</v>
      </c>
      <c r="AP370" s="139">
        <f>INDEX('Time-based'!$H$253:$BE$253,MATCH($A$1,'Time-based'!$C$253:$C$253,0),MATCH(AP$7,'Time-based'!$H$237:$BE$237,0))</f>
        <v>0</v>
      </c>
      <c r="AQ370" s="139">
        <f>INDEX('Time-based'!$H$253:$BE$253,MATCH($A$1,'Time-based'!$C$253:$C$253,0),MATCH(AQ$7,'Time-based'!$H$237:$BE$237,0))</f>
        <v>0</v>
      </c>
      <c r="AR370" s="139">
        <f>INDEX('Time-based'!$H$253:$BE$253,MATCH($A$1,'Time-based'!$C$253:$C$253,0),MATCH(AR$7,'Time-based'!$H$237:$BE$237,0))</f>
        <v>0</v>
      </c>
      <c r="AS370" s="139">
        <f>INDEX('Time-based'!$H$253:$BE$253,MATCH($A$1,'Time-based'!$C$253:$C$253,0),MATCH(AS$7,'Time-based'!$H$237:$BE$237,0))</f>
        <v>0</v>
      </c>
      <c r="AT370" s="139">
        <f>INDEX('Time-based'!$H$253:$BE$253,MATCH($A$1,'Time-based'!$C$253:$C$253,0),MATCH(AT$7,'Time-based'!$H$237:$BE$237,0))</f>
        <v>0</v>
      </c>
      <c r="AU370" s="139">
        <f>INDEX('Time-based'!$H$253:$BE$253,MATCH($A$1,'Time-based'!$C$253:$C$253,0),MATCH(AU$7,'Time-based'!$H$237:$BE$237,0))</f>
        <v>0</v>
      </c>
      <c r="AV370" s="139">
        <f>INDEX('Time-based'!$H$253:$BE$253,MATCH($A$1,'Time-based'!$C$253:$C$253,0),MATCH(AV$7,'Time-based'!$H$237:$BE$237,0))</f>
        <v>0</v>
      </c>
      <c r="AW370" s="139">
        <f>INDEX('Time-based'!$H$253:$BE$253,MATCH($A$1,'Time-based'!$C$253:$C$253,0),MATCH(AW$7,'Time-based'!$H$237:$BE$237,0))</f>
        <v>0</v>
      </c>
      <c r="AX370" s="139">
        <f>INDEX('Time-based'!$H$253:$BE$253,MATCH($A$1,'Time-based'!$C$253:$C$253,0),MATCH(AX$7,'Time-based'!$H$237:$BE$237,0))</f>
        <v>0</v>
      </c>
      <c r="AY370" s="139">
        <f>INDEX('Time-based'!$H$253:$BE$253,MATCH($A$1,'Time-based'!$C$253:$C$253,0),MATCH(AY$7,'Time-based'!$H$237:$BE$237,0))</f>
        <v>0</v>
      </c>
      <c r="AZ370" s="139">
        <f>INDEX('Time-based'!$H$253:$BE$253,MATCH($A$1,'Time-based'!$C$253:$C$253,0),MATCH(AZ$7,'Time-based'!$H$237:$BE$237,0))</f>
        <v>0</v>
      </c>
      <c r="BA370" s="139">
        <f>INDEX('Time-based'!$H$253:$BE$253,MATCH($A$1,'Time-based'!$C$253:$C$253,0),MATCH(BA$7,'Time-based'!$H$237:$BE$237,0))</f>
        <v>0</v>
      </c>
      <c r="BB370" s="139">
        <f>INDEX('Time-based'!$H$253:$BE$253,MATCH($A$1,'Time-based'!$C$253:$C$253,0),MATCH(BB$7,'Time-based'!$H$237:$BE$237,0))</f>
        <v>0</v>
      </c>
      <c r="BC370" s="139">
        <f>INDEX('Time-based'!$H$253:$BE$253,MATCH($A$1,'Time-based'!$C$253:$C$253,0),MATCH(BC$7,'Time-based'!$H$237:$BE$237,0))</f>
        <v>0</v>
      </c>
      <c r="BD370" s="139">
        <f>INDEX('Time-based'!$H$253:$BE$253,MATCH($A$1,'Time-based'!$C$253:$C$253,0),MATCH(BD$7,'Time-based'!$H$237:$BE$237,0))</f>
        <v>0</v>
      </c>
      <c r="BE370" s="139">
        <f>INDEX('Time-based'!$H$253:$BE$253,MATCH($A$1,'Time-based'!$C$253:$C$253,0),MATCH(BE$7,'Time-based'!$H$237:$BE$237,0))</f>
        <v>0</v>
      </c>
      <c r="BF370" s="139">
        <f>INDEX('Time-based'!$H$253:$BE$253,MATCH($A$1,'Time-based'!$C$253:$C$253,0),MATCH(BF$7,'Time-based'!$H$237:$BE$237,0))</f>
        <v>0</v>
      </c>
      <c r="BG370" s="139">
        <f>INDEX('Time-based'!$H$253:$BE$253,MATCH($A$1,'Time-based'!$C$253:$C$253,0),MATCH(BG$7,'Time-based'!$H$237:$BE$237,0))</f>
        <v>0</v>
      </c>
      <c r="BH370" s="139">
        <f>INDEX('Time-based'!$H$253:$BE$253,MATCH($A$1,'Time-based'!$C$253:$C$253,0),MATCH(BH$7,'Time-based'!$H$237:$BE$237,0))</f>
        <v>0</v>
      </c>
      <c r="BI370" s="139">
        <f>INDEX('Time-based'!$H$253:$BE$253,MATCH($A$1,'Time-based'!$C$253:$C$253,0),MATCH(BI$7,'Time-based'!$H$237:$BE$237,0))</f>
        <v>0</v>
      </c>
      <c r="BJ370" s="139">
        <f>INDEX('Time-based'!$H$253:$BE$253,MATCH($A$1,'Time-based'!$C$253:$C$253,0),MATCH(BJ$7,'Time-based'!$H$237:$BE$237,0))</f>
        <v>0</v>
      </c>
      <c r="BK370" s="139">
        <f>INDEX('Time-based'!$H$253:$BE$253,MATCH($A$1,'Time-based'!$C$253:$C$253,0),MATCH(BK$7,'Time-based'!$H$237:$BE$237,0))</f>
        <v>0</v>
      </c>
      <c r="BL370" s="139">
        <f>INDEX('Time-based'!$H$253:$BE$253,MATCH($A$1,'Time-based'!$C$253:$C$253,0),MATCH(BL$7,'Time-based'!$H$237:$BE$237,0))</f>
        <v>0</v>
      </c>
      <c r="BM370" s="139">
        <f>INDEX('Time-based'!$H$253:$BE$253,MATCH($A$1,'Time-based'!$C$253:$C$253,0),MATCH(BM$7,'Time-based'!$H$237:$BE$237,0))</f>
        <v>0</v>
      </c>
      <c r="BN370" s="139">
        <f>INDEX('Time-based'!$H$253:$BE$253,MATCH($A$1,'Time-based'!$C$253:$C$253,0),MATCH(BN$7,'Time-based'!$H$237:$BE$237,0))</f>
        <v>0</v>
      </c>
      <c r="BO370" s="139">
        <f>INDEX('Time-based'!$H$253:$BE$253,MATCH($A$1,'Time-based'!$C$253:$C$253,0),MATCH(BO$7,'Time-based'!$H$237:$BE$237,0))</f>
        <v>0</v>
      </c>
      <c r="BP370" s="139">
        <f>INDEX('Time-based'!$H$253:$BE$253,MATCH($A$1,'Time-based'!$C$253:$C$253,0),MATCH(BP$7,'Time-based'!$H$237:$BE$237,0))</f>
        <v>0</v>
      </c>
      <c r="BQ370" s="139">
        <f>INDEX('Time-based'!$H$253:$BE$253,MATCH($A$1,'Time-based'!$C$253:$C$253,0),MATCH(BQ$7,'Time-based'!$H$237:$BE$237,0))</f>
        <v>0</v>
      </c>
      <c r="BR370" s="139">
        <f>INDEX('Time-based'!$H$253:$BE$253,MATCH($A$1,'Time-based'!$C$253:$C$253,0),MATCH(BR$7,'Time-based'!$H$237:$BE$237,0))</f>
        <v>0</v>
      </c>
      <c r="BS370" s="139">
        <f>INDEX('Time-based'!$H$253:$BE$253,MATCH($A$1,'Time-based'!$C$253:$C$253,0),MATCH(BS$7,'Time-based'!$H$237:$BE$237,0))</f>
        <v>0</v>
      </c>
      <c r="BT370" s="139">
        <f>INDEX('Time-based'!$H$253:$BE$253,MATCH($A$1,'Time-based'!$C$253:$C$253,0),MATCH(BT$7,'Time-based'!$H$237:$BE$237,0))</f>
        <v>0</v>
      </c>
      <c r="BU370" s="139">
        <f>INDEX('Time-based'!$H$253:$BE$253,MATCH($A$1,'Time-based'!$C$253:$C$253,0),MATCH(BU$7,'Time-based'!$H$237:$BE$237,0))</f>
        <v>0</v>
      </c>
      <c r="BV370" s="139">
        <f>INDEX('Time-based'!$H$253:$BE$253,MATCH($A$1,'Time-based'!$C$253:$C$253,0),MATCH(BV$7,'Time-based'!$H$237:$BE$237,0))</f>
        <v>0</v>
      </c>
      <c r="BW370" s="139">
        <f>INDEX('Time-based'!$H$253:$BE$253,MATCH($A$1,'Time-based'!$C$253:$C$253,0),MATCH(BW$7,'Time-based'!$H$237:$BE$237,0))</f>
        <v>0</v>
      </c>
      <c r="BX370" s="139">
        <f>INDEX('Time-based'!$H$253:$BE$253,MATCH($A$1,'Time-based'!$C$253:$C$253,0),MATCH(BX$7,'Time-based'!$H$237:$BE$237,0))</f>
        <v>0</v>
      </c>
      <c r="BY370" s="139">
        <f>INDEX('Time-based'!$H$253:$BE$253,MATCH($A$1,'Time-based'!$C$253:$C$253,0),MATCH(BY$7,'Time-based'!$H$237:$BE$237,0))</f>
        <v>0</v>
      </c>
      <c r="BZ370" s="139">
        <f>INDEX('Time-based'!$H$253:$BE$253,MATCH($A$1,'Time-based'!$C$253:$C$253,0),MATCH(BZ$7,'Time-based'!$H$237:$BE$237,0))</f>
        <v>0</v>
      </c>
      <c r="CA370" s="139">
        <f>INDEX('Time-based'!$H$253:$BE$253,MATCH($A$1,'Time-based'!$C$253:$C$253,0),MATCH(CA$7,'Time-based'!$H$237:$BE$237,0))</f>
        <v>0</v>
      </c>
      <c r="CB370" s="139">
        <f>INDEX('Time-based'!$H$253:$BE$253,MATCH($A$1,'Time-based'!$C$253:$C$253,0),MATCH(CB$7,'Time-based'!$H$237:$BE$237,0))</f>
        <v>0</v>
      </c>
      <c r="CC370" s="139">
        <f>INDEX('Time-based'!$H$253:$BE$253,MATCH($A$1,'Time-based'!$C$253:$C$253,0),MATCH(CC$7,'Time-based'!$H$237:$BE$237,0))</f>
        <v>0</v>
      </c>
      <c r="CD370" s="139">
        <f>INDEX('Time-based'!$H$253:$BE$253,MATCH($A$1,'Time-based'!$C$253:$C$253,0),MATCH(CD$7,'Time-based'!$H$237:$BE$237,0))</f>
        <v>0</v>
      </c>
      <c r="CE370" s="139">
        <f>INDEX('Time-based'!$H$253:$BE$253,MATCH($A$1,'Time-based'!$C$253:$C$253,0),MATCH(CE$7,'Time-based'!$H$237:$BE$237,0))</f>
        <v>0</v>
      </c>
      <c r="CF370" s="139">
        <f>INDEX('Time-based'!$H$253:$BE$253,MATCH($A$1,'Time-based'!$C$253:$C$253,0),MATCH(CF$7,'Time-based'!$H$237:$BE$237,0))</f>
        <v>0</v>
      </c>
      <c r="CG370" s="139">
        <f>INDEX('Time-based'!$H$253:$BE$253,MATCH($A$1,'Time-based'!$C$253:$C$253,0),MATCH(CG$7,'Time-based'!$H$237:$BE$237,0))</f>
        <v>0</v>
      </c>
      <c r="CH370" s="139">
        <f>INDEX('Time-based'!$H$253:$BE$253,MATCH($A$1,'Time-based'!$C$253:$C$253,0),MATCH(CH$7,'Time-based'!$H$237:$BE$237,0))</f>
        <v>0</v>
      </c>
      <c r="CI370" s="139">
        <f>INDEX('Time-based'!$H$253:$BE$253,MATCH($A$1,'Time-based'!$C$253:$C$253,0),MATCH(CI$7,'Time-based'!$H$237:$BE$237,0))</f>
        <v>0</v>
      </c>
      <c r="CJ370" s="139">
        <f>INDEX('Time-based'!$H$253:$BE$253,MATCH($A$1,'Time-based'!$C$253:$C$253,0),MATCH(CJ$7,'Time-based'!$H$237:$BE$237,0))</f>
        <v>0</v>
      </c>
      <c r="CK370" s="139">
        <f>INDEX('Time-based'!$H$253:$BE$253,MATCH($A$1,'Time-based'!$C$253:$C$253,0),MATCH(CK$7,'Time-based'!$H$237:$BE$237,0))</f>
        <v>0</v>
      </c>
      <c r="CL370" s="139">
        <f>INDEX('Time-based'!$H$253:$BE$253,MATCH($A$1,'Time-based'!$C$253:$C$253,0),MATCH(CL$7,'Time-based'!$H$237:$BE$237,0))</f>
        <v>0</v>
      </c>
      <c r="CM370" s="139">
        <f>INDEX('Time-based'!$H$253:$BE$253,MATCH($A$1,'Time-based'!$C$253:$C$253,0),MATCH(CM$7,'Time-based'!$H$237:$BE$237,0))</f>
        <v>0</v>
      </c>
      <c r="CN370" s="139">
        <f>INDEX('Time-based'!$H$253:$BE$253,MATCH($A$1,'Time-based'!$C$253:$C$253,0),MATCH(CN$7,'Time-based'!$H$237:$BE$237,0))</f>
        <v>0</v>
      </c>
      <c r="CO370" s="139">
        <f>INDEX('Time-based'!$H$253:$BE$253,MATCH($A$1,'Time-based'!$C$253:$C$253,0),MATCH(CO$7,'Time-based'!$H$237:$BE$237,0))</f>
        <v>0</v>
      </c>
      <c r="CP370" s="139">
        <f>INDEX('Time-based'!$H$253:$BE$253,MATCH($A$1,'Time-based'!$C$253:$C$253,0),MATCH(CP$7,'Time-based'!$H$237:$BE$237,0))</f>
        <v>0</v>
      </c>
      <c r="CQ370" s="139">
        <f>INDEX('Time-based'!$H$253:$BE$253,MATCH($A$1,'Time-based'!$C$253:$C$253,0),MATCH(CQ$7,'Time-based'!$H$237:$BE$237,0))</f>
        <v>0</v>
      </c>
      <c r="CR370" s="139">
        <f>INDEX('Time-based'!$H$253:$BE$253,MATCH($A$1,'Time-based'!$C$253:$C$253,0),MATCH(CR$7,'Time-based'!$H$237:$BE$237,0))</f>
        <v>0</v>
      </c>
      <c r="CS370" s="139">
        <f>INDEX('Time-based'!$H$253:$BE$253,MATCH($A$1,'Time-based'!$C$253:$C$253,0),MATCH(CS$7,'Time-based'!$H$237:$BE$237,0))</f>
        <v>0</v>
      </c>
      <c r="CT370" s="139">
        <f>INDEX('Time-based'!$H$253:$BE$253,MATCH($A$1,'Time-based'!$C$253:$C$253,0),MATCH(CT$7,'Time-based'!$H$237:$BE$237,0))</f>
        <v>0</v>
      </c>
      <c r="CU370" s="139">
        <f>INDEX('Time-based'!$H$253:$BE$253,MATCH($A$1,'Time-based'!$C$253:$C$253,0),MATCH(CU$7,'Time-based'!$H$237:$BE$237,0))</f>
        <v>0</v>
      </c>
      <c r="CV370" s="139">
        <f>INDEX('Time-based'!$H$253:$BE$253,MATCH($A$1,'Time-based'!$C$253:$C$253,0),MATCH(CV$7,'Time-based'!$H$237:$BE$237,0))</f>
        <v>0</v>
      </c>
      <c r="CW370" s="139">
        <f>INDEX('Time-based'!$H$253:$BE$253,MATCH($A$1,'Time-based'!$C$253:$C$253,0),MATCH(CW$7,'Time-based'!$H$237:$BE$237,0))</f>
        <v>0</v>
      </c>
      <c r="CX370" s="139">
        <f>INDEX('Time-based'!$H$253:$BE$253,MATCH($A$1,'Time-based'!$C$253:$C$253,0),MATCH(CX$7,'Time-based'!$H$237:$BE$237,0))</f>
        <v>0</v>
      </c>
      <c r="CY370" s="139">
        <f>INDEX('Time-based'!$H$253:$BE$253,MATCH($A$1,'Time-based'!$C$253:$C$253,0),MATCH(CY$7,'Time-based'!$H$237:$BE$237,0))</f>
        <v>0</v>
      </c>
      <c r="CZ370" s="139">
        <f>INDEX('Time-based'!$H$253:$BE$253,MATCH($A$1,'Time-based'!$C$253:$C$253,0),MATCH(CZ$7,'Time-based'!$H$237:$BE$237,0))</f>
        <v>0</v>
      </c>
      <c r="DA370" s="139">
        <f>INDEX('Time-based'!$H$253:$BE$253,MATCH($A$1,'Time-based'!$C$253:$C$253,0),MATCH(DA$7,'Time-based'!$H$237:$BE$237,0))</f>
        <v>0</v>
      </c>
      <c r="DB370" s="139">
        <f>INDEX('Time-based'!$H$253:$BE$253,MATCH($A$1,'Time-based'!$C$253:$C$253,0),MATCH(DB$7,'Time-based'!$H$237:$BE$237,0))</f>
        <v>0</v>
      </c>
      <c r="DC370" s="139">
        <f>INDEX('Time-based'!$H$253:$BE$253,MATCH($A$1,'Time-based'!$C$253:$C$253,0),MATCH(DC$7,'Time-based'!$H$237:$BE$237,0))</f>
        <v>0</v>
      </c>
      <c r="DD370" s="139">
        <f>INDEX('Time-based'!$H$253:$BE$253,MATCH($A$1,'Time-based'!$C$253:$C$253,0),MATCH(DD$7,'Time-based'!$H$237:$BE$237,0))</f>
        <v>0</v>
      </c>
      <c r="DE370" s="139">
        <f>INDEX('Time-based'!$H$253:$BE$253,MATCH($A$1,'Time-based'!$C$253:$C$253,0),MATCH(DE$7,'Time-based'!$H$237:$BE$237,0))</f>
        <v>0</v>
      </c>
      <c r="DF370" s="139">
        <f>INDEX('Time-based'!$H$253:$BE$253,MATCH($A$1,'Time-based'!$C$253:$C$253,0),MATCH(DF$7,'Time-based'!$H$237:$BE$237,0))</f>
        <v>0</v>
      </c>
      <c r="DG370" s="139">
        <f>INDEX('Time-based'!$H$253:$BE$253,MATCH($A$1,'Time-based'!$C$253:$C$253,0),MATCH(DG$7,'Time-based'!$H$237:$BE$237,0))</f>
        <v>0</v>
      </c>
      <c r="DH370" s="139">
        <f>INDEX('Time-based'!$H$253:$BE$253,MATCH($A$1,'Time-based'!$C$253:$C$253,0),MATCH(DH$7,'Time-based'!$H$237:$BE$237,0))</f>
        <v>0</v>
      </c>
      <c r="DI370" s="139">
        <f>INDEX('Time-based'!$H$253:$BE$253,MATCH($A$1,'Time-based'!$C$253:$C$253,0),MATCH(DI$7,'Time-based'!$H$237:$BE$237,0))</f>
        <v>0</v>
      </c>
      <c r="DJ370" s="139">
        <f>INDEX('Time-based'!$H$253:$BE$253,MATCH($A$1,'Time-based'!$C$253:$C$253,0),MATCH(DJ$7,'Time-based'!$H$237:$BE$237,0))</f>
        <v>0</v>
      </c>
      <c r="DK370" s="139">
        <f>INDEX('Time-based'!$H$253:$BE$253,MATCH($A$1,'Time-based'!$C$253:$C$253,0),MATCH(DK$7,'Time-based'!$H$237:$BE$237,0))</f>
        <v>0</v>
      </c>
      <c r="DL370" s="139">
        <f>INDEX('Time-based'!$H$253:$BE$253,MATCH($A$1,'Time-based'!$C$253:$C$253,0),MATCH(DL$7,'Time-based'!$H$237:$BE$237,0))</f>
        <v>0</v>
      </c>
      <c r="DM370" s="139">
        <f>INDEX('Time-based'!$H$253:$BE$253,MATCH($A$1,'Time-based'!$C$253:$C$253,0),MATCH(DM$7,'Time-based'!$H$237:$BE$237,0))</f>
        <v>0</v>
      </c>
      <c r="DN370" s="139">
        <f>INDEX('Time-based'!$H$253:$BE$253,MATCH($A$1,'Time-based'!$C$253:$C$253,0),MATCH(DN$7,'Time-based'!$H$237:$BE$237,0))</f>
        <v>0</v>
      </c>
      <c r="DO370" s="139">
        <f>INDEX('Time-based'!$H$253:$BE$253,MATCH($A$1,'Time-based'!$C$253:$C$253,0),MATCH(DO$7,'Time-based'!$H$237:$BE$237,0))</f>
        <v>0</v>
      </c>
      <c r="DP370" s="139">
        <f>INDEX('Time-based'!$H$253:$BE$253,MATCH($A$1,'Time-based'!$C$253:$C$253,0),MATCH(DP$7,'Time-based'!$H$237:$BE$237,0))</f>
        <v>0</v>
      </c>
      <c r="DQ370" s="139">
        <f>INDEX('Time-based'!$H$253:$BE$253,MATCH($A$1,'Time-based'!$C$253:$C$253,0),MATCH(DQ$7,'Time-based'!$H$237:$BE$237,0))</f>
        <v>0</v>
      </c>
      <c r="DR370" s="139">
        <f>INDEX('Time-based'!$H$253:$BE$253,MATCH($A$1,'Time-based'!$C$253:$C$253,0),MATCH(DR$7,'Time-based'!$H$237:$BE$237,0))</f>
        <v>0</v>
      </c>
      <c r="DS370" s="139">
        <f>INDEX('Time-based'!$H$253:$BE$253,MATCH($A$1,'Time-based'!$C$253:$C$253,0),MATCH(DS$7,'Time-based'!$H$237:$BE$237,0))</f>
        <v>0</v>
      </c>
      <c r="DT370" s="139">
        <f>INDEX('Time-based'!$H$253:$BE$253,MATCH($A$1,'Time-based'!$C$253:$C$253,0),MATCH(DT$7,'Time-based'!$H$237:$BE$237,0))</f>
        <v>0</v>
      </c>
      <c r="DU370" s="139">
        <f>INDEX('Time-based'!$H$253:$BE$253,MATCH($A$1,'Time-based'!$C$253:$C$253,0),MATCH(DU$7,'Time-based'!$H$237:$BE$237,0))</f>
        <v>0</v>
      </c>
      <c r="DV370" s="139">
        <f>INDEX('Time-based'!$H$253:$BE$253,MATCH($A$1,'Time-based'!$C$253:$C$253,0),MATCH(DV$7,'Time-based'!$H$237:$BE$237,0))</f>
        <v>0</v>
      </c>
      <c r="DW370" s="139">
        <f>INDEX('Time-based'!$H$253:$BE$253,MATCH($A$1,'Time-based'!$C$253:$C$253,0),MATCH(DW$7,'Time-based'!$H$237:$BE$237,0))</f>
        <v>0</v>
      </c>
      <c r="DX370" s="139">
        <f>INDEX('Time-based'!$H$253:$BE$253,MATCH($A$1,'Time-based'!$C$253:$C$253,0),MATCH(DX$7,'Time-based'!$H$237:$BE$237,0))</f>
        <v>0</v>
      </c>
      <c r="DY370" s="139">
        <f>INDEX('Time-based'!$H$253:$BE$253,MATCH($A$1,'Time-based'!$C$253:$C$253,0),MATCH(DY$7,'Time-based'!$H$237:$BE$237,0))</f>
        <v>0</v>
      </c>
      <c r="DZ370" s="139">
        <f>INDEX('Time-based'!$H$253:$BE$253,MATCH($A$1,'Time-based'!$C$253:$C$253,0),MATCH(DZ$7,'Time-based'!$H$237:$BE$237,0))</f>
        <v>0</v>
      </c>
      <c r="EA370" s="139">
        <f>INDEX('Time-based'!$H$253:$BE$253,MATCH($A$1,'Time-based'!$C$253:$C$253,0),MATCH(EA$7,'Time-based'!$H$237:$BE$237,0))</f>
        <v>0</v>
      </c>
      <c r="EB370" s="139">
        <f>INDEX('Time-based'!$H$253:$BE$253,MATCH($A$1,'Time-based'!$C$253:$C$253,0),MATCH(EB$7,'Time-based'!$H$237:$BE$237,0))</f>
        <v>0</v>
      </c>
      <c r="EC370" s="139">
        <f>INDEX('Time-based'!$H$253:$BE$253,MATCH($A$1,'Time-based'!$C$253:$C$253,0),MATCH(EC$7,'Time-based'!$H$237:$BE$237,0))</f>
        <v>0</v>
      </c>
      <c r="ED370" s="139">
        <f>INDEX('Time-based'!$H$253:$BE$253,MATCH($A$1,'Time-based'!$C$253:$C$253,0),MATCH(ED$7,'Time-based'!$H$237:$BE$237,0))</f>
        <v>0</v>
      </c>
      <c r="EE370" s="139">
        <f>INDEX('Time-based'!$H$253:$BE$253,MATCH($A$1,'Time-based'!$C$253:$C$253,0),MATCH(EE$7,'Time-based'!$H$237:$BE$237,0))</f>
        <v>0</v>
      </c>
      <c r="EF370" s="139">
        <f>INDEX('Time-based'!$H$253:$BE$253,MATCH($A$1,'Time-based'!$C$253:$C$253,0),MATCH(EF$7,'Time-based'!$H$237:$BE$237,0))</f>
        <v>0</v>
      </c>
      <c r="EG370" s="139">
        <f>INDEX('Time-based'!$H$253:$BE$253,MATCH($A$1,'Time-based'!$C$253:$C$253,0),MATCH(EG$7,'Time-based'!$H$237:$BE$237,0))</f>
        <v>0</v>
      </c>
      <c r="EH370" s="139">
        <f>INDEX('Time-based'!$H$253:$BE$253,MATCH($A$1,'Time-based'!$C$253:$C$253,0),MATCH(EH$7,'Time-based'!$H$237:$BE$237,0))</f>
        <v>0</v>
      </c>
      <c r="EI370" s="139">
        <f>INDEX('Time-based'!$H$253:$BE$253,MATCH($A$1,'Time-based'!$C$253:$C$253,0),MATCH(EI$7,'Time-based'!$H$237:$BE$237,0))</f>
        <v>0</v>
      </c>
      <c r="EJ370" s="139">
        <f>INDEX('Time-based'!$H$253:$BE$253,MATCH($A$1,'Time-based'!$C$253:$C$253,0),MATCH(EJ$7,'Time-based'!$H$237:$BE$237,0))</f>
        <v>0</v>
      </c>
      <c r="EK370" s="139">
        <f>INDEX('Time-based'!$H$253:$BE$253,MATCH($A$1,'Time-based'!$C$253:$C$253,0),MATCH(EK$7,'Time-based'!$H$237:$BE$237,0))</f>
        <v>0</v>
      </c>
      <c r="EL370" s="139">
        <f>INDEX('Time-based'!$H$253:$BE$253,MATCH($A$1,'Time-based'!$C$253:$C$253,0),MATCH(EL$7,'Time-based'!$H$237:$BE$237,0))</f>
        <v>0</v>
      </c>
      <c r="EM370" s="139">
        <f>INDEX('Time-based'!$H$253:$BE$253,MATCH($A$1,'Time-based'!$C$253:$C$253,0),MATCH(EM$7,'Time-based'!$H$237:$BE$237,0))</f>
        <v>0</v>
      </c>
      <c r="EN370" s="139">
        <f>INDEX('Time-based'!$H$253:$BE$253,MATCH($A$1,'Time-based'!$C$253:$C$253,0),MATCH(EN$7,'Time-based'!$H$237:$BE$237,0))</f>
        <v>0</v>
      </c>
      <c r="EO370" s="139">
        <f>INDEX('Time-based'!$H$253:$BE$253,MATCH($A$1,'Time-based'!$C$253:$C$253,0),MATCH(EO$7,'Time-based'!$H$237:$BE$237,0))</f>
        <v>0</v>
      </c>
      <c r="EP370" s="139">
        <f>INDEX('Time-based'!$H$253:$BE$253,MATCH($A$1,'Time-based'!$C$253:$C$253,0),MATCH(EP$7,'Time-based'!$H$237:$BE$237,0))</f>
        <v>0</v>
      </c>
      <c r="EQ370" s="139">
        <f>INDEX('Time-based'!$H$253:$BE$253,MATCH($A$1,'Time-based'!$C$253:$C$253,0),MATCH(EQ$7,'Time-based'!$H$237:$BE$237,0))</f>
        <v>0</v>
      </c>
      <c r="ER370" s="139">
        <f>INDEX('Time-based'!$H$253:$BE$253,MATCH($A$1,'Time-based'!$C$253:$C$253,0),MATCH(ER$7,'Time-based'!$H$237:$BE$237,0))</f>
        <v>0</v>
      </c>
      <c r="ES370" s="139">
        <f>INDEX('Time-based'!$H$253:$BE$253,MATCH($A$1,'Time-based'!$C$253:$C$253,0),MATCH(ES$7,'Time-based'!$H$237:$BE$237,0))</f>
        <v>0</v>
      </c>
      <c r="ET370" s="139">
        <f>INDEX('Time-based'!$H$253:$BE$253,MATCH($A$1,'Time-based'!$C$253:$C$253,0),MATCH(ET$7,'Time-based'!$H$237:$BE$237,0))</f>
        <v>0</v>
      </c>
      <c r="EU370" s="139">
        <f>INDEX('Time-based'!$H$253:$BE$253,MATCH($A$1,'Time-based'!$C$253:$C$253,0),MATCH(EU$7,'Time-based'!$H$237:$BE$237,0))</f>
        <v>0</v>
      </c>
      <c r="EV370" s="139">
        <f>INDEX('Time-based'!$H$253:$BE$253,MATCH($A$1,'Time-based'!$C$253:$C$253,0),MATCH(EV$7,'Time-based'!$H$237:$BE$237,0))</f>
        <v>0</v>
      </c>
      <c r="EW370" s="139">
        <f>INDEX('Time-based'!$H$253:$BE$253,MATCH($A$1,'Time-based'!$C$253:$C$253,0),MATCH(EW$7,'Time-based'!$H$237:$BE$237,0))</f>
        <v>0</v>
      </c>
      <c r="EX370" s="139">
        <f>INDEX('Time-based'!$H$253:$BE$253,MATCH($A$1,'Time-based'!$C$253:$C$253,0),MATCH(EX$7,'Time-based'!$H$237:$BE$237,0))</f>
        <v>0</v>
      </c>
      <c r="EY370" s="139">
        <f>INDEX('Time-based'!$H$253:$BE$253,MATCH($A$1,'Time-based'!$C$253:$C$253,0),MATCH(EY$7,'Time-based'!$H$237:$BE$237,0))</f>
        <v>0</v>
      </c>
      <c r="EZ370" s="139">
        <f>INDEX('Time-based'!$H$253:$BE$253,MATCH($A$1,'Time-based'!$C$253:$C$253,0),MATCH(EZ$7,'Time-based'!$H$237:$BE$237,0))</f>
        <v>0</v>
      </c>
      <c r="FA370" s="139">
        <f>INDEX('Time-based'!$H$253:$BE$253,MATCH($A$1,'Time-based'!$C$253:$C$253,0),MATCH(FA$7,'Time-based'!$H$237:$BE$237,0))</f>
        <v>0</v>
      </c>
      <c r="FB370" s="139">
        <f>INDEX('Time-based'!$H$253:$BE$253,MATCH($A$1,'Time-based'!$C$253:$C$253,0),MATCH(FB$7,'Time-based'!$H$237:$BE$237,0))</f>
        <v>0</v>
      </c>
      <c r="FC370" s="139">
        <f>INDEX('Time-based'!$H$253:$BE$253,MATCH($A$1,'Time-based'!$C$253:$C$253,0),MATCH(FC$7,'Time-based'!$H$237:$BE$237,0))</f>
        <v>0</v>
      </c>
      <c r="FD370" s="139">
        <f>INDEX('Time-based'!$H$253:$BE$253,MATCH($A$1,'Time-based'!$C$253:$C$253,0),MATCH(FD$7,'Time-based'!$H$237:$BE$237,0))</f>
        <v>0</v>
      </c>
      <c r="FE370" s="139">
        <f>INDEX('Time-based'!$H$253:$BE$253,MATCH($A$1,'Time-based'!$C$253:$C$253,0),MATCH(FE$7,'Time-based'!$H$237:$BE$237,0))</f>
        <v>0</v>
      </c>
      <c r="FF370" s="139">
        <f>INDEX('Time-based'!$H$253:$BE$253,MATCH($A$1,'Time-based'!$C$253:$C$253,0),MATCH(FF$7,'Time-based'!$H$237:$BE$237,0))</f>
        <v>0</v>
      </c>
      <c r="FG370" s="139">
        <f>INDEX('Time-based'!$H$253:$BE$253,MATCH($A$1,'Time-based'!$C$253:$C$253,0),MATCH(FG$7,'Time-based'!$H$237:$BE$237,0))</f>
        <v>0</v>
      </c>
      <c r="FH370" s="139">
        <f>INDEX('Time-based'!$H$253:$BE$253,MATCH($A$1,'Time-based'!$C$253:$C$253,0),MATCH(FH$7,'Time-based'!$H$237:$BE$237,0))</f>
        <v>0</v>
      </c>
      <c r="FI370" s="139">
        <f>INDEX('Time-based'!$H$253:$BE$253,MATCH($A$1,'Time-based'!$C$253:$C$253,0),MATCH(FI$7,'Time-based'!$H$237:$BE$237,0))</f>
        <v>0</v>
      </c>
      <c r="FJ370" s="139">
        <f>INDEX('Time-based'!$H$253:$BE$253,MATCH($A$1,'Time-based'!$C$253:$C$253,0),MATCH(FJ$7,'Time-based'!$H$237:$BE$237,0))</f>
        <v>0</v>
      </c>
      <c r="FK370" s="139">
        <f>INDEX('Time-based'!$H$253:$BE$253,MATCH($A$1,'Time-based'!$C$253:$C$253,0),MATCH(FK$7,'Time-based'!$H$237:$BE$237,0))</f>
        <v>0</v>
      </c>
      <c r="FL370" s="139">
        <f>INDEX('Time-based'!$H$253:$BE$253,MATCH($A$1,'Time-based'!$C$253:$C$253,0),MATCH(FL$7,'Time-based'!$H$237:$BE$237,0))</f>
        <v>0</v>
      </c>
      <c r="FM370" s="139">
        <f>INDEX('Time-based'!$H$253:$BE$253,MATCH($A$1,'Time-based'!$C$253:$C$253,0),MATCH(FM$7,'Time-based'!$H$237:$BE$237,0))</f>
        <v>0</v>
      </c>
      <c r="FN370" s="139">
        <f>INDEX('Time-based'!$H$253:$BE$253,MATCH($A$1,'Time-based'!$C$253:$C$253,0),MATCH(FN$7,'Time-based'!$H$237:$BE$237,0))</f>
        <v>0</v>
      </c>
      <c r="FO370" s="139">
        <f>INDEX('Time-based'!$H$253:$BE$253,MATCH($A$1,'Time-based'!$C$253:$C$253,0),MATCH(FO$7,'Time-based'!$H$237:$BE$237,0))</f>
        <v>0</v>
      </c>
      <c r="FP370" s="139">
        <f>INDEX('Time-based'!$H$253:$BE$253,MATCH($A$1,'Time-based'!$C$253:$C$253,0),MATCH(FP$7,'Time-based'!$H$237:$BE$237,0))</f>
        <v>0</v>
      </c>
      <c r="FQ370" s="139">
        <f>INDEX('Time-based'!$H$253:$BE$253,MATCH($A$1,'Time-based'!$C$253:$C$253,0),MATCH(FQ$7,'Time-based'!$H$237:$BE$237,0))</f>
        <v>0</v>
      </c>
      <c r="FR370" s="139">
        <f>INDEX('Time-based'!$H$253:$BE$253,MATCH($A$1,'Time-based'!$C$253:$C$253,0),MATCH(FR$7,'Time-based'!$H$237:$BE$237,0))</f>
        <v>0</v>
      </c>
    </row>
    <row r="371" spans="2:174">
      <c r="D371" s="8"/>
      <c r="T371" s="261"/>
      <c r="U371" s="261"/>
      <c r="V371" s="261"/>
      <c r="W371" s="261"/>
      <c r="X371" s="261"/>
      <c r="Y371" s="261"/>
      <c r="Z371" s="261"/>
      <c r="AA371" s="261"/>
      <c r="AB371" s="261"/>
      <c r="AC371" s="261"/>
      <c r="AD371" s="261"/>
      <c r="AE371" s="261"/>
      <c r="AF371" s="261"/>
      <c r="AG371" s="261"/>
      <c r="AH371" s="261"/>
      <c r="AI371" s="261"/>
      <c r="AJ371" s="261"/>
      <c r="AK371" s="261"/>
      <c r="AL371" s="261"/>
      <c r="AM371" s="261"/>
      <c r="AN371" s="261"/>
      <c r="AO371" s="261"/>
      <c r="AP371" s="261"/>
      <c r="AQ371" s="261"/>
      <c r="AR371" s="261"/>
      <c r="AS371" s="261"/>
      <c r="AT371" s="261"/>
      <c r="AU371" s="261"/>
      <c r="AV371" s="261"/>
      <c r="AW371" s="261"/>
      <c r="AX371" s="261"/>
      <c r="AY371" s="261"/>
      <c r="AZ371" s="261"/>
      <c r="BA371" s="261"/>
      <c r="BB371" s="261"/>
      <c r="BC371" s="261"/>
      <c r="BD371" s="261"/>
      <c r="BE371" s="261"/>
      <c r="BF371" s="261"/>
      <c r="BG371" s="261"/>
      <c r="BH371" s="261"/>
      <c r="BI371" s="261"/>
      <c r="BJ371" s="261"/>
      <c r="BK371" s="261"/>
      <c r="BL371" s="261"/>
      <c r="BM371" s="261"/>
      <c r="BN371" s="261"/>
      <c r="BO371" s="261"/>
      <c r="BP371" s="261"/>
      <c r="BQ371" s="261"/>
      <c r="BR371" s="261"/>
      <c r="BS371" s="261"/>
      <c r="BT371" s="261"/>
      <c r="BU371" s="261"/>
      <c r="BV371" s="261"/>
      <c r="BW371" s="261"/>
      <c r="BX371" s="261"/>
      <c r="BY371" s="261"/>
      <c r="BZ371" s="261"/>
      <c r="CA371" s="261"/>
      <c r="CB371" s="261"/>
      <c r="CC371" s="261"/>
      <c r="CD371" s="261"/>
      <c r="CE371" s="261"/>
      <c r="CF371" s="261"/>
      <c r="CG371" s="261"/>
      <c r="CH371" s="261"/>
      <c r="CI371" s="261"/>
      <c r="CJ371" s="261"/>
      <c r="CK371" s="261"/>
      <c r="CL371" s="261"/>
      <c r="CM371" s="261"/>
      <c r="CN371" s="261"/>
      <c r="CO371" s="261"/>
      <c r="CP371" s="261"/>
      <c r="CQ371" s="261"/>
      <c r="CR371" s="261"/>
      <c r="CS371" s="261"/>
      <c r="CT371" s="261"/>
      <c r="CU371" s="261"/>
      <c r="CV371" s="261"/>
      <c r="CW371" s="261"/>
      <c r="CX371" s="261"/>
      <c r="CY371" s="261"/>
      <c r="CZ371" s="261"/>
      <c r="DA371" s="261"/>
      <c r="DB371" s="261"/>
      <c r="DC371" s="261"/>
      <c r="DD371" s="261"/>
      <c r="DE371" s="261"/>
      <c r="DF371" s="261"/>
      <c r="DG371" s="261"/>
      <c r="DH371" s="261"/>
      <c r="DI371" s="261"/>
      <c r="DJ371" s="261"/>
      <c r="DK371" s="261"/>
      <c r="DL371" s="261"/>
      <c r="DM371" s="261"/>
      <c r="DN371" s="261"/>
      <c r="DO371" s="261"/>
      <c r="DP371" s="261"/>
      <c r="DQ371" s="261"/>
      <c r="DR371" s="261"/>
      <c r="DS371" s="261"/>
      <c r="DT371" s="261"/>
      <c r="DU371" s="261"/>
      <c r="DV371" s="261"/>
      <c r="DW371" s="261"/>
      <c r="DX371" s="261"/>
      <c r="DY371" s="261"/>
      <c r="DZ371" s="261"/>
      <c r="EA371" s="261"/>
      <c r="EB371" s="261"/>
      <c r="EC371" s="261"/>
      <c r="ED371" s="261"/>
      <c r="EE371" s="261"/>
      <c r="EF371" s="261"/>
      <c r="EG371" s="261"/>
      <c r="EH371" s="261"/>
      <c r="EI371" s="261"/>
      <c r="EJ371" s="261"/>
      <c r="EK371" s="261"/>
      <c r="EL371" s="261"/>
      <c r="EM371" s="261"/>
      <c r="EN371" s="261"/>
      <c r="EO371" s="261"/>
      <c r="EP371" s="261"/>
      <c r="EQ371" s="261"/>
      <c r="ER371" s="261"/>
      <c r="ES371" s="261"/>
      <c r="ET371" s="261"/>
      <c r="EU371" s="261"/>
      <c r="EV371" s="261"/>
      <c r="EW371" s="261"/>
      <c r="EX371" s="261"/>
      <c r="EY371" s="261"/>
      <c r="EZ371" s="261"/>
      <c r="FA371" s="261"/>
      <c r="FB371" s="261"/>
      <c r="FC371" s="261"/>
      <c r="FD371" s="261"/>
      <c r="FE371" s="261"/>
      <c r="FF371" s="261"/>
      <c r="FG371" s="261"/>
      <c r="FH371" s="261"/>
      <c r="FI371" s="261"/>
      <c r="FJ371" s="261"/>
      <c r="FK371" s="261"/>
      <c r="FL371" s="261"/>
      <c r="FM371" s="261"/>
      <c r="FN371" s="261"/>
      <c r="FO371" s="261"/>
      <c r="FP371" s="261"/>
      <c r="FQ371" s="261"/>
      <c r="FR371" s="261"/>
    </row>
    <row r="372" spans="2:174">
      <c r="B372" s="30" t="s">
        <v>160</v>
      </c>
      <c r="D372" s="8"/>
    </row>
    <row r="373" spans="2:174">
      <c r="C373" t="s">
        <v>91</v>
      </c>
      <c r="D373" s="144" t="s">
        <v>975</v>
      </c>
      <c r="E373" s="6"/>
      <c r="F373" s="6"/>
      <c r="H373" s="6"/>
      <c r="I373" s="67"/>
      <c r="J373" s="93">
        <f t="shared" ref="J373:AO373" si="899">J364*J340</f>
        <v>0</v>
      </c>
      <c r="K373" s="93">
        <f t="shared" si="899"/>
        <v>0</v>
      </c>
      <c r="L373" s="93">
        <f t="shared" si="899"/>
        <v>0</v>
      </c>
      <c r="M373" s="93">
        <f t="shared" si="899"/>
        <v>0</v>
      </c>
      <c r="N373" s="93">
        <f t="shared" si="899"/>
        <v>0</v>
      </c>
      <c r="O373" s="93">
        <f t="shared" si="899"/>
        <v>0</v>
      </c>
      <c r="P373" s="93">
        <f t="shared" si="899"/>
        <v>0</v>
      </c>
      <c r="Q373" s="93">
        <f t="shared" si="899"/>
        <v>0</v>
      </c>
      <c r="R373" s="93">
        <f t="shared" si="899"/>
        <v>0</v>
      </c>
      <c r="S373" s="93">
        <f t="shared" si="899"/>
        <v>0</v>
      </c>
      <c r="T373" s="93">
        <f t="shared" si="899"/>
        <v>0</v>
      </c>
      <c r="U373" s="93">
        <f t="shared" si="899"/>
        <v>0</v>
      </c>
      <c r="V373" s="93">
        <f t="shared" si="899"/>
        <v>0</v>
      </c>
      <c r="W373" s="93">
        <f t="shared" si="899"/>
        <v>0</v>
      </c>
      <c r="X373" s="93">
        <f t="shared" si="899"/>
        <v>0</v>
      </c>
      <c r="Y373" s="93">
        <f t="shared" si="899"/>
        <v>0</v>
      </c>
      <c r="Z373" s="93">
        <f t="shared" si="899"/>
        <v>428.32</v>
      </c>
      <c r="AA373" s="93">
        <f t="shared" si="899"/>
        <v>428.32</v>
      </c>
      <c r="AB373" s="93">
        <f t="shared" si="899"/>
        <v>428.32</v>
      </c>
      <c r="AC373" s="93">
        <f t="shared" si="899"/>
        <v>428.32</v>
      </c>
      <c r="AD373" s="93">
        <f t="shared" si="899"/>
        <v>428.32</v>
      </c>
      <c r="AE373" s="93">
        <f t="shared" si="899"/>
        <v>428.32</v>
      </c>
      <c r="AF373" s="93">
        <f t="shared" si="899"/>
        <v>428.32</v>
      </c>
      <c r="AG373" s="93">
        <f t="shared" si="899"/>
        <v>428.32</v>
      </c>
      <c r="AH373" s="93">
        <f t="shared" si="899"/>
        <v>428.32</v>
      </c>
      <c r="AI373" s="93">
        <f t="shared" si="899"/>
        <v>428.32</v>
      </c>
      <c r="AJ373" s="93">
        <f t="shared" si="899"/>
        <v>428.32</v>
      </c>
      <c r="AK373" s="93">
        <f t="shared" si="899"/>
        <v>428.32</v>
      </c>
      <c r="AL373" s="93">
        <f t="shared" si="899"/>
        <v>428.32</v>
      </c>
      <c r="AM373" s="93">
        <f t="shared" si="899"/>
        <v>428.32</v>
      </c>
      <c r="AN373" s="93">
        <f t="shared" si="899"/>
        <v>428.32</v>
      </c>
      <c r="AO373" s="93">
        <f t="shared" si="899"/>
        <v>428.32</v>
      </c>
      <c r="AP373" s="93">
        <f t="shared" ref="AP373:BU373" si="900">AP364*AP340</f>
        <v>428.32</v>
      </c>
      <c r="AQ373" s="93">
        <f t="shared" si="900"/>
        <v>428.32</v>
      </c>
      <c r="AR373" s="93">
        <f t="shared" si="900"/>
        <v>428.32</v>
      </c>
      <c r="AS373" s="93">
        <f t="shared" si="900"/>
        <v>428.32</v>
      </c>
      <c r="AT373" s="93">
        <f t="shared" si="900"/>
        <v>428.32</v>
      </c>
      <c r="AU373" s="93">
        <f t="shared" si="900"/>
        <v>428.32</v>
      </c>
      <c r="AV373" s="93">
        <f t="shared" si="900"/>
        <v>428.32</v>
      </c>
      <c r="AW373" s="93">
        <f t="shared" si="900"/>
        <v>428.32</v>
      </c>
      <c r="AX373" s="93">
        <f t="shared" si="900"/>
        <v>428.32</v>
      </c>
      <c r="AY373" s="93">
        <f t="shared" si="900"/>
        <v>428.32</v>
      </c>
      <c r="AZ373" s="93">
        <f t="shared" si="900"/>
        <v>428.32</v>
      </c>
      <c r="BA373" s="93">
        <f t="shared" si="900"/>
        <v>428.32</v>
      </c>
      <c r="BB373" s="93">
        <f t="shared" si="900"/>
        <v>428.32</v>
      </c>
      <c r="BC373" s="93">
        <f t="shared" si="900"/>
        <v>428.32</v>
      </c>
      <c r="BD373" s="93">
        <f t="shared" si="900"/>
        <v>428.32</v>
      </c>
      <c r="BE373" s="93">
        <f t="shared" si="900"/>
        <v>428.32</v>
      </c>
      <c r="BF373" s="93">
        <f t="shared" si="900"/>
        <v>428.32</v>
      </c>
      <c r="BG373" s="93">
        <f t="shared" si="900"/>
        <v>428.32</v>
      </c>
      <c r="BH373" s="93">
        <f t="shared" si="900"/>
        <v>428.32</v>
      </c>
      <c r="BI373" s="93">
        <f t="shared" si="900"/>
        <v>428.32</v>
      </c>
      <c r="BJ373" s="93">
        <f t="shared" si="900"/>
        <v>428.32</v>
      </c>
      <c r="BK373" s="93">
        <f t="shared" si="900"/>
        <v>428.32</v>
      </c>
      <c r="BL373" s="93">
        <f t="shared" si="900"/>
        <v>428.32</v>
      </c>
      <c r="BM373" s="93">
        <f t="shared" si="900"/>
        <v>428.32</v>
      </c>
      <c r="BN373" s="93">
        <f t="shared" si="900"/>
        <v>428.32</v>
      </c>
      <c r="BO373" s="93">
        <f t="shared" si="900"/>
        <v>428.32</v>
      </c>
      <c r="BP373" s="93">
        <f t="shared" si="900"/>
        <v>428.32</v>
      </c>
      <c r="BQ373" s="93">
        <f t="shared" si="900"/>
        <v>428.32</v>
      </c>
      <c r="BR373" s="93">
        <f t="shared" si="900"/>
        <v>0</v>
      </c>
      <c r="BS373" s="93">
        <f t="shared" si="900"/>
        <v>0</v>
      </c>
      <c r="BT373" s="93">
        <f t="shared" si="900"/>
        <v>0</v>
      </c>
      <c r="BU373" s="93">
        <f t="shared" si="900"/>
        <v>0</v>
      </c>
      <c r="BV373" s="93">
        <f t="shared" ref="BV373:DA373" si="901">BV364*BV340</f>
        <v>0</v>
      </c>
      <c r="BW373" s="93">
        <f t="shared" si="901"/>
        <v>0</v>
      </c>
      <c r="BX373" s="93">
        <f t="shared" si="901"/>
        <v>0</v>
      </c>
      <c r="BY373" s="93">
        <f t="shared" si="901"/>
        <v>0</v>
      </c>
      <c r="BZ373" s="93">
        <f t="shared" si="901"/>
        <v>0</v>
      </c>
      <c r="CA373" s="93">
        <f t="shared" si="901"/>
        <v>0</v>
      </c>
      <c r="CB373" s="93">
        <f t="shared" si="901"/>
        <v>0</v>
      </c>
      <c r="CC373" s="93">
        <f t="shared" si="901"/>
        <v>0</v>
      </c>
      <c r="CD373" s="93">
        <f t="shared" si="901"/>
        <v>0</v>
      </c>
      <c r="CE373" s="93">
        <f t="shared" si="901"/>
        <v>0</v>
      </c>
      <c r="CF373" s="93">
        <f t="shared" si="901"/>
        <v>0</v>
      </c>
      <c r="CG373" s="93">
        <f t="shared" si="901"/>
        <v>0</v>
      </c>
      <c r="CH373" s="93">
        <f t="shared" si="901"/>
        <v>0</v>
      </c>
      <c r="CI373" s="93">
        <f t="shared" si="901"/>
        <v>0</v>
      </c>
      <c r="CJ373" s="93">
        <f t="shared" si="901"/>
        <v>0</v>
      </c>
      <c r="CK373" s="93">
        <f t="shared" si="901"/>
        <v>0</v>
      </c>
      <c r="CL373" s="93">
        <f t="shared" si="901"/>
        <v>0</v>
      </c>
      <c r="CM373" s="93">
        <f t="shared" si="901"/>
        <v>0</v>
      </c>
      <c r="CN373" s="93">
        <f t="shared" si="901"/>
        <v>0</v>
      </c>
      <c r="CO373" s="93">
        <f t="shared" si="901"/>
        <v>0</v>
      </c>
      <c r="CP373" s="93">
        <f t="shared" si="901"/>
        <v>0</v>
      </c>
      <c r="CQ373" s="93">
        <f t="shared" si="901"/>
        <v>0</v>
      </c>
      <c r="CR373" s="93">
        <f t="shared" si="901"/>
        <v>0</v>
      </c>
      <c r="CS373" s="93">
        <f t="shared" si="901"/>
        <v>0</v>
      </c>
      <c r="CT373" s="93">
        <f t="shared" si="901"/>
        <v>0</v>
      </c>
      <c r="CU373" s="93">
        <f t="shared" si="901"/>
        <v>0</v>
      </c>
      <c r="CV373" s="93">
        <f t="shared" si="901"/>
        <v>0</v>
      </c>
      <c r="CW373" s="93">
        <f t="shared" si="901"/>
        <v>0</v>
      </c>
      <c r="CX373" s="93">
        <f t="shared" si="901"/>
        <v>0</v>
      </c>
      <c r="CY373" s="93">
        <f t="shared" si="901"/>
        <v>0</v>
      </c>
      <c r="CZ373" s="93">
        <f t="shared" si="901"/>
        <v>0</v>
      </c>
      <c r="DA373" s="93">
        <f t="shared" si="901"/>
        <v>0</v>
      </c>
      <c r="DB373" s="93">
        <f t="shared" ref="DB373:EG373" si="902">DB364*DB340</f>
        <v>0</v>
      </c>
      <c r="DC373" s="93">
        <f t="shared" si="902"/>
        <v>0</v>
      </c>
      <c r="DD373" s="93">
        <f t="shared" si="902"/>
        <v>0</v>
      </c>
      <c r="DE373" s="93">
        <f t="shared" si="902"/>
        <v>0</v>
      </c>
      <c r="DF373" s="93">
        <f t="shared" si="902"/>
        <v>0</v>
      </c>
      <c r="DG373" s="93">
        <f t="shared" si="902"/>
        <v>0</v>
      </c>
      <c r="DH373" s="93">
        <f t="shared" si="902"/>
        <v>0</v>
      </c>
      <c r="DI373" s="93">
        <f t="shared" si="902"/>
        <v>0</v>
      </c>
      <c r="DJ373" s="93">
        <f t="shared" si="902"/>
        <v>0</v>
      </c>
      <c r="DK373" s="93">
        <f t="shared" si="902"/>
        <v>0</v>
      </c>
      <c r="DL373" s="93">
        <f t="shared" si="902"/>
        <v>0</v>
      </c>
      <c r="DM373" s="93">
        <f t="shared" si="902"/>
        <v>0</v>
      </c>
      <c r="DN373" s="93">
        <f t="shared" si="902"/>
        <v>0</v>
      </c>
      <c r="DO373" s="93">
        <f t="shared" si="902"/>
        <v>0</v>
      </c>
      <c r="DP373" s="93">
        <f t="shared" si="902"/>
        <v>0</v>
      </c>
      <c r="DQ373" s="93">
        <f t="shared" si="902"/>
        <v>0</v>
      </c>
      <c r="DR373" s="93">
        <f t="shared" si="902"/>
        <v>0</v>
      </c>
      <c r="DS373" s="93">
        <f t="shared" si="902"/>
        <v>0</v>
      </c>
      <c r="DT373" s="93">
        <f t="shared" si="902"/>
        <v>0</v>
      </c>
      <c r="DU373" s="93">
        <f t="shared" si="902"/>
        <v>0</v>
      </c>
      <c r="DV373" s="93">
        <f t="shared" si="902"/>
        <v>0</v>
      </c>
      <c r="DW373" s="93">
        <f t="shared" si="902"/>
        <v>0</v>
      </c>
      <c r="DX373" s="93">
        <f t="shared" si="902"/>
        <v>0</v>
      </c>
      <c r="DY373" s="93">
        <f t="shared" si="902"/>
        <v>0</v>
      </c>
      <c r="DZ373" s="93">
        <f t="shared" si="902"/>
        <v>0</v>
      </c>
      <c r="EA373" s="93">
        <f t="shared" si="902"/>
        <v>0</v>
      </c>
      <c r="EB373" s="93">
        <f t="shared" si="902"/>
        <v>0</v>
      </c>
      <c r="EC373" s="93">
        <f t="shared" si="902"/>
        <v>0</v>
      </c>
      <c r="ED373" s="93">
        <f t="shared" si="902"/>
        <v>0</v>
      </c>
      <c r="EE373" s="93">
        <f t="shared" si="902"/>
        <v>0</v>
      </c>
      <c r="EF373" s="93">
        <f t="shared" si="902"/>
        <v>0</v>
      </c>
      <c r="EG373" s="93">
        <f t="shared" si="902"/>
        <v>0</v>
      </c>
      <c r="EH373" s="93">
        <f t="shared" ref="EH373:FR373" si="903">EH364*EH340</f>
        <v>0</v>
      </c>
      <c r="EI373" s="93">
        <f t="shared" si="903"/>
        <v>0</v>
      </c>
      <c r="EJ373" s="93">
        <f t="shared" si="903"/>
        <v>0</v>
      </c>
      <c r="EK373" s="93">
        <f t="shared" si="903"/>
        <v>0</v>
      </c>
      <c r="EL373" s="93">
        <f t="shared" si="903"/>
        <v>0</v>
      </c>
      <c r="EM373" s="93">
        <f t="shared" si="903"/>
        <v>0</v>
      </c>
      <c r="EN373" s="93">
        <f t="shared" si="903"/>
        <v>0</v>
      </c>
      <c r="EO373" s="93">
        <f t="shared" si="903"/>
        <v>0</v>
      </c>
      <c r="EP373" s="93">
        <f t="shared" si="903"/>
        <v>0</v>
      </c>
      <c r="EQ373" s="93">
        <f t="shared" si="903"/>
        <v>0</v>
      </c>
      <c r="ER373" s="93">
        <f t="shared" si="903"/>
        <v>0</v>
      </c>
      <c r="ES373" s="93">
        <f t="shared" si="903"/>
        <v>0</v>
      </c>
      <c r="ET373" s="93">
        <f t="shared" si="903"/>
        <v>0</v>
      </c>
      <c r="EU373" s="93">
        <f t="shared" si="903"/>
        <v>0</v>
      </c>
      <c r="EV373" s="93">
        <f t="shared" si="903"/>
        <v>0</v>
      </c>
      <c r="EW373" s="93">
        <f t="shared" si="903"/>
        <v>0</v>
      </c>
      <c r="EX373" s="93">
        <f t="shared" si="903"/>
        <v>0</v>
      </c>
      <c r="EY373" s="93">
        <f t="shared" si="903"/>
        <v>0</v>
      </c>
      <c r="EZ373" s="93">
        <f t="shared" si="903"/>
        <v>0</v>
      </c>
      <c r="FA373" s="93">
        <f t="shared" si="903"/>
        <v>0</v>
      </c>
      <c r="FB373" s="93">
        <f t="shared" si="903"/>
        <v>0</v>
      </c>
      <c r="FC373" s="93">
        <f t="shared" si="903"/>
        <v>0</v>
      </c>
      <c r="FD373" s="93">
        <f t="shared" si="903"/>
        <v>0</v>
      </c>
      <c r="FE373" s="93">
        <f t="shared" si="903"/>
        <v>0</v>
      </c>
      <c r="FF373" s="93">
        <f t="shared" si="903"/>
        <v>0</v>
      </c>
      <c r="FG373" s="93">
        <f t="shared" si="903"/>
        <v>0</v>
      </c>
      <c r="FH373" s="93">
        <f t="shared" si="903"/>
        <v>0</v>
      </c>
      <c r="FI373" s="93">
        <f t="shared" si="903"/>
        <v>0</v>
      </c>
      <c r="FJ373" s="93">
        <f t="shared" si="903"/>
        <v>0</v>
      </c>
      <c r="FK373" s="93">
        <f t="shared" si="903"/>
        <v>0</v>
      </c>
      <c r="FL373" s="93">
        <f t="shared" si="903"/>
        <v>0</v>
      </c>
      <c r="FM373" s="93">
        <f t="shared" si="903"/>
        <v>0</v>
      </c>
      <c r="FN373" s="93">
        <f t="shared" si="903"/>
        <v>0</v>
      </c>
      <c r="FO373" s="93">
        <f t="shared" si="903"/>
        <v>0</v>
      </c>
      <c r="FP373" s="93">
        <f t="shared" si="903"/>
        <v>0</v>
      </c>
      <c r="FQ373" s="93">
        <f t="shared" si="903"/>
        <v>0</v>
      </c>
      <c r="FR373" s="93">
        <f t="shared" si="903"/>
        <v>0</v>
      </c>
    </row>
    <row r="374" spans="2:174">
      <c r="C374" t="s">
        <v>987</v>
      </c>
      <c r="D374" s="144" t="s">
        <v>975</v>
      </c>
      <c r="I374" s="67"/>
      <c r="J374" s="93">
        <f>J366 * J341</f>
        <v>0</v>
      </c>
      <c r="K374" s="93">
        <f t="shared" ref="K374:BV374" si="904">K366 * K341</f>
        <v>0</v>
      </c>
      <c r="L374" s="93">
        <f t="shared" si="904"/>
        <v>0</v>
      </c>
      <c r="M374" s="93">
        <f t="shared" si="904"/>
        <v>0</v>
      </c>
      <c r="N374" s="93">
        <f t="shared" si="904"/>
        <v>0</v>
      </c>
      <c r="O374" s="93">
        <f t="shared" si="904"/>
        <v>0</v>
      </c>
      <c r="P374" s="93">
        <f t="shared" si="904"/>
        <v>0</v>
      </c>
      <c r="Q374" s="93">
        <f t="shared" si="904"/>
        <v>0</v>
      </c>
      <c r="R374" s="93">
        <f t="shared" si="904"/>
        <v>0</v>
      </c>
      <c r="S374" s="93">
        <f t="shared" si="904"/>
        <v>0</v>
      </c>
      <c r="T374" s="93">
        <f t="shared" si="904"/>
        <v>0</v>
      </c>
      <c r="U374" s="93">
        <f t="shared" si="904"/>
        <v>0</v>
      </c>
      <c r="V374" s="93">
        <f t="shared" si="904"/>
        <v>0</v>
      </c>
      <c r="W374" s="93">
        <f t="shared" si="904"/>
        <v>0</v>
      </c>
      <c r="X374" s="93">
        <f t="shared" si="904"/>
        <v>0</v>
      </c>
      <c r="Y374" s="93">
        <f t="shared" si="904"/>
        <v>0</v>
      </c>
      <c r="Z374" s="93">
        <f>Z366 * Z341</f>
        <v>0</v>
      </c>
      <c r="AA374" s="93">
        <f t="shared" si="904"/>
        <v>0</v>
      </c>
      <c r="AB374" s="93">
        <f t="shared" si="904"/>
        <v>0</v>
      </c>
      <c r="AC374" s="93">
        <f t="shared" si="904"/>
        <v>0</v>
      </c>
      <c r="AD374" s="93">
        <f t="shared" si="904"/>
        <v>0</v>
      </c>
      <c r="AE374" s="93">
        <f t="shared" si="904"/>
        <v>0</v>
      </c>
      <c r="AF374" s="93">
        <f t="shared" si="904"/>
        <v>0</v>
      </c>
      <c r="AG374" s="93">
        <f t="shared" si="904"/>
        <v>0</v>
      </c>
      <c r="AH374" s="93">
        <f t="shared" si="904"/>
        <v>0</v>
      </c>
      <c r="AI374" s="93">
        <f t="shared" si="904"/>
        <v>0</v>
      </c>
      <c r="AJ374" s="93">
        <f t="shared" si="904"/>
        <v>0</v>
      </c>
      <c r="AK374" s="93">
        <f t="shared" si="904"/>
        <v>0</v>
      </c>
      <c r="AL374" s="93">
        <f t="shared" si="904"/>
        <v>0</v>
      </c>
      <c r="AM374" s="93">
        <f t="shared" si="904"/>
        <v>0</v>
      </c>
      <c r="AN374" s="93">
        <f t="shared" si="904"/>
        <v>0</v>
      </c>
      <c r="AO374" s="93">
        <f t="shared" si="904"/>
        <v>0</v>
      </c>
      <c r="AP374" s="93">
        <f t="shared" si="904"/>
        <v>0</v>
      </c>
      <c r="AQ374" s="93">
        <f t="shared" si="904"/>
        <v>0</v>
      </c>
      <c r="AR374" s="93">
        <f t="shared" si="904"/>
        <v>0</v>
      </c>
      <c r="AS374" s="93">
        <f t="shared" si="904"/>
        <v>0</v>
      </c>
      <c r="AT374" s="93">
        <f t="shared" si="904"/>
        <v>0</v>
      </c>
      <c r="AU374" s="93">
        <f t="shared" si="904"/>
        <v>0</v>
      </c>
      <c r="AV374" s="93">
        <f t="shared" si="904"/>
        <v>0</v>
      </c>
      <c r="AW374" s="93">
        <f t="shared" si="904"/>
        <v>0</v>
      </c>
      <c r="AX374" s="93">
        <f t="shared" si="904"/>
        <v>0</v>
      </c>
      <c r="AY374" s="93">
        <f t="shared" si="904"/>
        <v>0</v>
      </c>
      <c r="AZ374" s="93">
        <f t="shared" si="904"/>
        <v>0</v>
      </c>
      <c r="BA374" s="93">
        <f t="shared" si="904"/>
        <v>0</v>
      </c>
      <c r="BB374" s="93">
        <f t="shared" si="904"/>
        <v>0</v>
      </c>
      <c r="BC374" s="93">
        <f t="shared" si="904"/>
        <v>0</v>
      </c>
      <c r="BD374" s="93">
        <f t="shared" si="904"/>
        <v>0</v>
      </c>
      <c r="BE374" s="93">
        <f t="shared" si="904"/>
        <v>0</v>
      </c>
      <c r="BF374" s="93">
        <f t="shared" si="904"/>
        <v>0</v>
      </c>
      <c r="BG374" s="93">
        <f t="shared" si="904"/>
        <v>0</v>
      </c>
      <c r="BH374" s="93">
        <f t="shared" si="904"/>
        <v>0</v>
      </c>
      <c r="BI374" s="93">
        <f t="shared" si="904"/>
        <v>0</v>
      </c>
      <c r="BJ374" s="93">
        <f t="shared" si="904"/>
        <v>0</v>
      </c>
      <c r="BK374" s="93">
        <f t="shared" si="904"/>
        <v>0</v>
      </c>
      <c r="BL374" s="93">
        <f t="shared" si="904"/>
        <v>0</v>
      </c>
      <c r="BM374" s="93">
        <f t="shared" si="904"/>
        <v>0</v>
      </c>
      <c r="BN374" s="93">
        <f t="shared" si="904"/>
        <v>500.44691887002421</v>
      </c>
      <c r="BO374" s="93">
        <f t="shared" si="904"/>
        <v>500.44691887002421</v>
      </c>
      <c r="BP374" s="93">
        <f t="shared" si="904"/>
        <v>500.44691887002421</v>
      </c>
      <c r="BQ374" s="93">
        <f t="shared" si="904"/>
        <v>500.44691887002421</v>
      </c>
      <c r="BR374" s="93">
        <f t="shared" si="904"/>
        <v>515.460326436125</v>
      </c>
      <c r="BS374" s="93">
        <f t="shared" si="904"/>
        <v>515.460326436125</v>
      </c>
      <c r="BT374" s="93">
        <f t="shared" si="904"/>
        <v>515.460326436125</v>
      </c>
      <c r="BU374" s="93">
        <f t="shared" si="904"/>
        <v>515.460326436125</v>
      </c>
      <c r="BV374" s="93">
        <f t="shared" si="904"/>
        <v>530.92413622920878</v>
      </c>
      <c r="BW374" s="93">
        <f t="shared" ref="BW374:EH374" si="905">BW366 * BW341</f>
        <v>530.92413622920878</v>
      </c>
      <c r="BX374" s="93">
        <f t="shared" si="905"/>
        <v>530.92413622920878</v>
      </c>
      <c r="BY374" s="93">
        <f t="shared" si="905"/>
        <v>530.92413622920878</v>
      </c>
      <c r="BZ374" s="93">
        <f t="shared" si="905"/>
        <v>546.85186031608509</v>
      </c>
      <c r="CA374" s="93">
        <f t="shared" si="905"/>
        <v>546.85186031608509</v>
      </c>
      <c r="CB374" s="93">
        <f t="shared" si="905"/>
        <v>546.85186031608509</v>
      </c>
      <c r="CC374" s="93">
        <f t="shared" si="905"/>
        <v>546.85186031608509</v>
      </c>
      <c r="CD374" s="93">
        <f t="shared" si="905"/>
        <v>563.2574161255676</v>
      </c>
      <c r="CE374" s="93">
        <f t="shared" si="905"/>
        <v>563.2574161255676</v>
      </c>
      <c r="CF374" s="93">
        <f t="shared" si="905"/>
        <v>563.2574161255676</v>
      </c>
      <c r="CG374" s="93">
        <f t="shared" si="905"/>
        <v>563.2574161255676</v>
      </c>
      <c r="CH374" s="93">
        <f t="shared" si="905"/>
        <v>6.4461682067703849</v>
      </c>
      <c r="CI374" s="93">
        <f t="shared" si="905"/>
        <v>0</v>
      </c>
      <c r="CJ374" s="93">
        <f t="shared" si="905"/>
        <v>0</v>
      </c>
      <c r="CK374" s="93">
        <f t="shared" si="905"/>
        <v>0</v>
      </c>
      <c r="CL374" s="93">
        <f t="shared" si="905"/>
        <v>0</v>
      </c>
      <c r="CM374" s="93">
        <f t="shared" si="905"/>
        <v>0</v>
      </c>
      <c r="CN374" s="93">
        <f t="shared" si="905"/>
        <v>0</v>
      </c>
      <c r="CO374" s="93">
        <f t="shared" si="905"/>
        <v>0</v>
      </c>
      <c r="CP374" s="93">
        <f t="shared" si="905"/>
        <v>0</v>
      </c>
      <c r="CQ374" s="93">
        <f t="shared" si="905"/>
        <v>0</v>
      </c>
      <c r="CR374" s="93">
        <f t="shared" si="905"/>
        <v>0</v>
      </c>
      <c r="CS374" s="93">
        <f t="shared" si="905"/>
        <v>0</v>
      </c>
      <c r="CT374" s="93">
        <f t="shared" si="905"/>
        <v>0</v>
      </c>
      <c r="CU374" s="93">
        <f t="shared" si="905"/>
        <v>0</v>
      </c>
      <c r="CV374" s="93">
        <f t="shared" si="905"/>
        <v>0</v>
      </c>
      <c r="CW374" s="93">
        <f t="shared" si="905"/>
        <v>0</v>
      </c>
      <c r="CX374" s="93">
        <f t="shared" si="905"/>
        <v>0</v>
      </c>
      <c r="CY374" s="93">
        <f t="shared" si="905"/>
        <v>0</v>
      </c>
      <c r="CZ374" s="93">
        <f t="shared" si="905"/>
        <v>0</v>
      </c>
      <c r="DA374" s="93">
        <f t="shared" si="905"/>
        <v>0</v>
      </c>
      <c r="DB374" s="93">
        <f t="shared" si="905"/>
        <v>0</v>
      </c>
      <c r="DC374" s="93">
        <f t="shared" si="905"/>
        <v>0</v>
      </c>
      <c r="DD374" s="93">
        <f t="shared" si="905"/>
        <v>0</v>
      </c>
      <c r="DE374" s="93">
        <f t="shared" si="905"/>
        <v>0</v>
      </c>
      <c r="DF374" s="93">
        <f t="shared" si="905"/>
        <v>0</v>
      </c>
      <c r="DG374" s="93">
        <f t="shared" si="905"/>
        <v>0</v>
      </c>
      <c r="DH374" s="93">
        <f t="shared" si="905"/>
        <v>0</v>
      </c>
      <c r="DI374" s="93">
        <f t="shared" si="905"/>
        <v>0</v>
      </c>
      <c r="DJ374" s="93">
        <f t="shared" si="905"/>
        <v>0</v>
      </c>
      <c r="DK374" s="93">
        <f t="shared" si="905"/>
        <v>0</v>
      </c>
      <c r="DL374" s="93">
        <f t="shared" si="905"/>
        <v>0</v>
      </c>
      <c r="DM374" s="93">
        <f t="shared" si="905"/>
        <v>0</v>
      </c>
      <c r="DN374" s="93">
        <f t="shared" si="905"/>
        <v>0</v>
      </c>
      <c r="DO374" s="93">
        <f t="shared" si="905"/>
        <v>0</v>
      </c>
      <c r="DP374" s="93">
        <f t="shared" si="905"/>
        <v>0</v>
      </c>
      <c r="DQ374" s="93">
        <f t="shared" si="905"/>
        <v>0</v>
      </c>
      <c r="DR374" s="93">
        <f t="shared" si="905"/>
        <v>0</v>
      </c>
      <c r="DS374" s="93">
        <f t="shared" si="905"/>
        <v>0</v>
      </c>
      <c r="DT374" s="93">
        <f t="shared" si="905"/>
        <v>0</v>
      </c>
      <c r="DU374" s="93">
        <f t="shared" si="905"/>
        <v>0</v>
      </c>
      <c r="DV374" s="93">
        <f t="shared" si="905"/>
        <v>0</v>
      </c>
      <c r="DW374" s="93">
        <f t="shared" si="905"/>
        <v>0</v>
      </c>
      <c r="DX374" s="93">
        <f t="shared" si="905"/>
        <v>0</v>
      </c>
      <c r="DY374" s="93">
        <f t="shared" si="905"/>
        <v>0</v>
      </c>
      <c r="DZ374" s="93">
        <f t="shared" si="905"/>
        <v>0</v>
      </c>
      <c r="EA374" s="93">
        <f t="shared" si="905"/>
        <v>0</v>
      </c>
      <c r="EB374" s="93">
        <f t="shared" si="905"/>
        <v>0</v>
      </c>
      <c r="EC374" s="93">
        <f t="shared" si="905"/>
        <v>0</v>
      </c>
      <c r="ED374" s="93">
        <f t="shared" si="905"/>
        <v>0</v>
      </c>
      <c r="EE374" s="93">
        <f t="shared" si="905"/>
        <v>0</v>
      </c>
      <c r="EF374" s="93">
        <f t="shared" si="905"/>
        <v>0</v>
      </c>
      <c r="EG374" s="93">
        <f t="shared" si="905"/>
        <v>0</v>
      </c>
      <c r="EH374" s="93">
        <f t="shared" si="905"/>
        <v>0</v>
      </c>
      <c r="EI374" s="93">
        <f t="shared" ref="EI374:FR374" si="906">EI366 * EI341</f>
        <v>0</v>
      </c>
      <c r="EJ374" s="93">
        <f t="shared" si="906"/>
        <v>0</v>
      </c>
      <c r="EK374" s="93">
        <f t="shared" si="906"/>
        <v>0</v>
      </c>
      <c r="EL374" s="93">
        <f t="shared" si="906"/>
        <v>0</v>
      </c>
      <c r="EM374" s="93">
        <f t="shared" si="906"/>
        <v>0</v>
      </c>
      <c r="EN374" s="93">
        <f t="shared" si="906"/>
        <v>0</v>
      </c>
      <c r="EO374" s="93">
        <f t="shared" si="906"/>
        <v>0</v>
      </c>
      <c r="EP374" s="93">
        <f t="shared" si="906"/>
        <v>0</v>
      </c>
      <c r="EQ374" s="93">
        <f t="shared" si="906"/>
        <v>0</v>
      </c>
      <c r="ER374" s="93">
        <f t="shared" si="906"/>
        <v>0</v>
      </c>
      <c r="ES374" s="93">
        <f t="shared" si="906"/>
        <v>0</v>
      </c>
      <c r="ET374" s="93">
        <f t="shared" si="906"/>
        <v>0</v>
      </c>
      <c r="EU374" s="93">
        <f t="shared" si="906"/>
        <v>0</v>
      </c>
      <c r="EV374" s="93">
        <f t="shared" si="906"/>
        <v>0</v>
      </c>
      <c r="EW374" s="93">
        <f t="shared" si="906"/>
        <v>0</v>
      </c>
      <c r="EX374" s="93">
        <f t="shared" si="906"/>
        <v>0</v>
      </c>
      <c r="EY374" s="93">
        <f t="shared" si="906"/>
        <v>0</v>
      </c>
      <c r="EZ374" s="93">
        <f t="shared" si="906"/>
        <v>0</v>
      </c>
      <c r="FA374" s="93">
        <f t="shared" si="906"/>
        <v>0</v>
      </c>
      <c r="FB374" s="93">
        <f t="shared" si="906"/>
        <v>0</v>
      </c>
      <c r="FC374" s="93">
        <f t="shared" si="906"/>
        <v>0</v>
      </c>
      <c r="FD374" s="93">
        <f t="shared" si="906"/>
        <v>0</v>
      </c>
      <c r="FE374" s="93">
        <f t="shared" si="906"/>
        <v>0</v>
      </c>
      <c r="FF374" s="93">
        <f t="shared" si="906"/>
        <v>0</v>
      </c>
      <c r="FG374" s="93">
        <f t="shared" si="906"/>
        <v>0</v>
      </c>
      <c r="FH374" s="93">
        <f t="shared" si="906"/>
        <v>0</v>
      </c>
      <c r="FI374" s="93">
        <f t="shared" si="906"/>
        <v>0</v>
      </c>
      <c r="FJ374" s="93">
        <f t="shared" si="906"/>
        <v>0</v>
      </c>
      <c r="FK374" s="93">
        <f t="shared" si="906"/>
        <v>0</v>
      </c>
      <c r="FL374" s="93">
        <f t="shared" si="906"/>
        <v>0</v>
      </c>
      <c r="FM374" s="93">
        <f t="shared" si="906"/>
        <v>0</v>
      </c>
      <c r="FN374" s="93">
        <f t="shared" si="906"/>
        <v>0</v>
      </c>
      <c r="FO374" s="93">
        <f t="shared" si="906"/>
        <v>0</v>
      </c>
      <c r="FP374" s="93">
        <f t="shared" si="906"/>
        <v>0</v>
      </c>
      <c r="FQ374" s="93">
        <f t="shared" si="906"/>
        <v>0</v>
      </c>
      <c r="FR374" s="93">
        <f t="shared" si="906"/>
        <v>0</v>
      </c>
    </row>
    <row r="375" spans="2:174">
      <c r="C375" t="s">
        <v>665</v>
      </c>
      <c r="D375" s="144" t="s">
        <v>975</v>
      </c>
      <c r="I375" s="67"/>
      <c r="J375" s="93">
        <f t="shared" ref="J375:AO375" si="907">J367*J$342</f>
        <v>0</v>
      </c>
      <c r="K375" s="93">
        <f t="shared" si="907"/>
        <v>0</v>
      </c>
      <c r="L375" s="93">
        <f t="shared" si="907"/>
        <v>0</v>
      </c>
      <c r="M375" s="93">
        <f t="shared" si="907"/>
        <v>0</v>
      </c>
      <c r="N375" s="93">
        <f t="shared" si="907"/>
        <v>0</v>
      </c>
      <c r="O375" s="93">
        <f t="shared" si="907"/>
        <v>0</v>
      </c>
      <c r="P375" s="93">
        <f t="shared" si="907"/>
        <v>0</v>
      </c>
      <c r="Q375" s="93">
        <f t="shared" si="907"/>
        <v>0</v>
      </c>
      <c r="R375" s="93">
        <f t="shared" si="907"/>
        <v>0</v>
      </c>
      <c r="S375" s="93">
        <f t="shared" si="907"/>
        <v>0</v>
      </c>
      <c r="T375" s="93">
        <f t="shared" si="907"/>
        <v>0</v>
      </c>
      <c r="U375" s="93">
        <f t="shared" si="907"/>
        <v>0</v>
      </c>
      <c r="V375" s="93">
        <f t="shared" si="907"/>
        <v>0</v>
      </c>
      <c r="W375" s="93">
        <f t="shared" si="907"/>
        <v>0</v>
      </c>
      <c r="X375" s="93">
        <f t="shared" si="907"/>
        <v>0</v>
      </c>
      <c r="Y375" s="93">
        <f t="shared" si="907"/>
        <v>0</v>
      </c>
      <c r="Z375" s="93">
        <f t="shared" si="907"/>
        <v>0</v>
      </c>
      <c r="AA375" s="93">
        <f t="shared" si="907"/>
        <v>0</v>
      </c>
      <c r="AB375" s="93">
        <f t="shared" si="907"/>
        <v>0</v>
      </c>
      <c r="AC375" s="93">
        <f t="shared" si="907"/>
        <v>0</v>
      </c>
      <c r="AD375" s="93">
        <f t="shared" si="907"/>
        <v>0</v>
      </c>
      <c r="AE375" s="93">
        <f t="shared" si="907"/>
        <v>0</v>
      </c>
      <c r="AF375" s="93">
        <f t="shared" si="907"/>
        <v>0</v>
      </c>
      <c r="AG375" s="93">
        <f t="shared" si="907"/>
        <v>0</v>
      </c>
      <c r="AH375" s="93">
        <f t="shared" si="907"/>
        <v>0</v>
      </c>
      <c r="AI375" s="93">
        <f t="shared" si="907"/>
        <v>0</v>
      </c>
      <c r="AJ375" s="93">
        <f t="shared" si="907"/>
        <v>0</v>
      </c>
      <c r="AK375" s="93">
        <f t="shared" si="907"/>
        <v>0</v>
      </c>
      <c r="AL375" s="93">
        <f t="shared" si="907"/>
        <v>0</v>
      </c>
      <c r="AM375" s="93">
        <f t="shared" si="907"/>
        <v>0</v>
      </c>
      <c r="AN375" s="93">
        <f t="shared" si="907"/>
        <v>0</v>
      </c>
      <c r="AO375" s="93">
        <f t="shared" si="907"/>
        <v>0</v>
      </c>
      <c r="AP375" s="93">
        <f t="shared" ref="AP375:BU375" si="908">AP367*AP$342</f>
        <v>0</v>
      </c>
      <c r="AQ375" s="93">
        <f t="shared" si="908"/>
        <v>0</v>
      </c>
      <c r="AR375" s="93">
        <f t="shared" si="908"/>
        <v>0</v>
      </c>
      <c r="AS375" s="93">
        <f t="shared" si="908"/>
        <v>0</v>
      </c>
      <c r="AT375" s="93">
        <f t="shared" si="908"/>
        <v>0</v>
      </c>
      <c r="AU375" s="93">
        <f t="shared" si="908"/>
        <v>0</v>
      </c>
      <c r="AV375" s="93">
        <f t="shared" si="908"/>
        <v>0</v>
      </c>
      <c r="AW375" s="93">
        <f t="shared" si="908"/>
        <v>0</v>
      </c>
      <c r="AX375" s="93">
        <f t="shared" si="908"/>
        <v>0</v>
      </c>
      <c r="AY375" s="93">
        <f t="shared" si="908"/>
        <v>0</v>
      </c>
      <c r="AZ375" s="93">
        <f t="shared" si="908"/>
        <v>0</v>
      </c>
      <c r="BA375" s="93">
        <f t="shared" si="908"/>
        <v>0</v>
      </c>
      <c r="BB375" s="93">
        <f t="shared" si="908"/>
        <v>0</v>
      </c>
      <c r="BC375" s="93">
        <f t="shared" si="908"/>
        <v>0</v>
      </c>
      <c r="BD375" s="93">
        <f t="shared" si="908"/>
        <v>0</v>
      </c>
      <c r="BE375" s="93">
        <f t="shared" si="908"/>
        <v>0</v>
      </c>
      <c r="BF375" s="93">
        <f t="shared" si="908"/>
        <v>0</v>
      </c>
      <c r="BG375" s="93">
        <f t="shared" si="908"/>
        <v>0</v>
      </c>
      <c r="BH375" s="93">
        <f t="shared" si="908"/>
        <v>0</v>
      </c>
      <c r="BI375" s="93">
        <f t="shared" si="908"/>
        <v>0</v>
      </c>
      <c r="BJ375" s="93">
        <f t="shared" si="908"/>
        <v>0</v>
      </c>
      <c r="BK375" s="93">
        <f t="shared" si="908"/>
        <v>0</v>
      </c>
      <c r="BL375" s="93">
        <f t="shared" si="908"/>
        <v>0</v>
      </c>
      <c r="BM375" s="93">
        <f t="shared" si="908"/>
        <v>0</v>
      </c>
      <c r="BN375" s="93">
        <f t="shared" si="908"/>
        <v>0</v>
      </c>
      <c r="BO375" s="93">
        <f t="shared" si="908"/>
        <v>0</v>
      </c>
      <c r="BP375" s="93">
        <f t="shared" si="908"/>
        <v>0</v>
      </c>
      <c r="BQ375" s="93">
        <f t="shared" si="908"/>
        <v>0</v>
      </c>
      <c r="BR375" s="93">
        <f t="shared" si="908"/>
        <v>0</v>
      </c>
      <c r="BS375" s="93">
        <f t="shared" si="908"/>
        <v>0</v>
      </c>
      <c r="BT375" s="93">
        <f t="shared" si="908"/>
        <v>0</v>
      </c>
      <c r="BU375" s="93">
        <f t="shared" si="908"/>
        <v>0</v>
      </c>
      <c r="BV375" s="93">
        <f t="shared" ref="BV375:DA375" si="909">BV367*BV$342</f>
        <v>0</v>
      </c>
      <c r="BW375" s="93">
        <f t="shared" si="909"/>
        <v>0</v>
      </c>
      <c r="BX375" s="93">
        <f t="shared" si="909"/>
        <v>0</v>
      </c>
      <c r="BY375" s="93">
        <f t="shared" si="909"/>
        <v>0</v>
      </c>
      <c r="BZ375" s="93">
        <f t="shared" si="909"/>
        <v>0</v>
      </c>
      <c r="CA375" s="93">
        <f t="shared" si="909"/>
        <v>0</v>
      </c>
      <c r="CB375" s="93">
        <f t="shared" si="909"/>
        <v>0</v>
      </c>
      <c r="CC375" s="93">
        <f t="shared" si="909"/>
        <v>0</v>
      </c>
      <c r="CD375" s="93">
        <f t="shared" si="909"/>
        <v>0</v>
      </c>
      <c r="CE375" s="93">
        <f t="shared" si="909"/>
        <v>0</v>
      </c>
      <c r="CF375" s="93">
        <f t="shared" si="909"/>
        <v>0</v>
      </c>
      <c r="CG375" s="93">
        <f t="shared" si="909"/>
        <v>0</v>
      </c>
      <c r="CH375" s="93">
        <f t="shared" si="909"/>
        <v>0</v>
      </c>
      <c r="CI375" s="93">
        <f t="shared" si="909"/>
        <v>0</v>
      </c>
      <c r="CJ375" s="93">
        <f t="shared" si="909"/>
        <v>0</v>
      </c>
      <c r="CK375" s="93">
        <f t="shared" si="909"/>
        <v>0</v>
      </c>
      <c r="CL375" s="93">
        <f t="shared" si="909"/>
        <v>0</v>
      </c>
      <c r="CM375" s="93">
        <f t="shared" si="909"/>
        <v>0</v>
      </c>
      <c r="CN375" s="93">
        <f t="shared" si="909"/>
        <v>0</v>
      </c>
      <c r="CO375" s="93">
        <f t="shared" si="909"/>
        <v>0</v>
      </c>
      <c r="CP375" s="93">
        <f t="shared" si="909"/>
        <v>0</v>
      </c>
      <c r="CQ375" s="93">
        <f t="shared" si="909"/>
        <v>0</v>
      </c>
      <c r="CR375" s="93">
        <f t="shared" si="909"/>
        <v>0</v>
      </c>
      <c r="CS375" s="93">
        <f t="shared" si="909"/>
        <v>0</v>
      </c>
      <c r="CT375" s="93">
        <f t="shared" si="909"/>
        <v>0</v>
      </c>
      <c r="CU375" s="93">
        <f t="shared" si="909"/>
        <v>0</v>
      </c>
      <c r="CV375" s="93">
        <f t="shared" si="909"/>
        <v>0</v>
      </c>
      <c r="CW375" s="93">
        <f t="shared" si="909"/>
        <v>0</v>
      </c>
      <c r="CX375" s="93">
        <f t="shared" si="909"/>
        <v>0</v>
      </c>
      <c r="CY375" s="93">
        <f t="shared" si="909"/>
        <v>0</v>
      </c>
      <c r="CZ375" s="93">
        <f t="shared" si="909"/>
        <v>0</v>
      </c>
      <c r="DA375" s="93">
        <f t="shared" si="909"/>
        <v>0</v>
      </c>
      <c r="DB375" s="93">
        <f t="shared" ref="DB375:EG375" si="910">DB367*DB$342</f>
        <v>0</v>
      </c>
      <c r="DC375" s="93">
        <f t="shared" si="910"/>
        <v>0</v>
      </c>
      <c r="DD375" s="93">
        <f t="shared" si="910"/>
        <v>0</v>
      </c>
      <c r="DE375" s="93">
        <f t="shared" si="910"/>
        <v>0</v>
      </c>
      <c r="DF375" s="93">
        <f t="shared" si="910"/>
        <v>0</v>
      </c>
      <c r="DG375" s="93">
        <f t="shared" si="910"/>
        <v>0</v>
      </c>
      <c r="DH375" s="93">
        <f t="shared" si="910"/>
        <v>0</v>
      </c>
      <c r="DI375" s="93">
        <f t="shared" si="910"/>
        <v>0</v>
      </c>
      <c r="DJ375" s="93">
        <f t="shared" si="910"/>
        <v>0</v>
      </c>
      <c r="DK375" s="93">
        <f t="shared" si="910"/>
        <v>0</v>
      </c>
      <c r="DL375" s="93">
        <f t="shared" si="910"/>
        <v>0</v>
      </c>
      <c r="DM375" s="93">
        <f t="shared" si="910"/>
        <v>0</v>
      </c>
      <c r="DN375" s="93">
        <f t="shared" si="910"/>
        <v>0</v>
      </c>
      <c r="DO375" s="93">
        <f t="shared" si="910"/>
        <v>0</v>
      </c>
      <c r="DP375" s="93">
        <f t="shared" si="910"/>
        <v>0</v>
      </c>
      <c r="DQ375" s="93">
        <f t="shared" si="910"/>
        <v>0</v>
      </c>
      <c r="DR375" s="93">
        <f t="shared" si="910"/>
        <v>0</v>
      </c>
      <c r="DS375" s="93">
        <f t="shared" si="910"/>
        <v>0</v>
      </c>
      <c r="DT375" s="93">
        <f t="shared" si="910"/>
        <v>0</v>
      </c>
      <c r="DU375" s="93">
        <f t="shared" si="910"/>
        <v>0</v>
      </c>
      <c r="DV375" s="93">
        <f t="shared" si="910"/>
        <v>0</v>
      </c>
      <c r="DW375" s="93">
        <f t="shared" si="910"/>
        <v>0</v>
      </c>
      <c r="DX375" s="93">
        <f t="shared" si="910"/>
        <v>0</v>
      </c>
      <c r="DY375" s="93">
        <f t="shared" si="910"/>
        <v>0</v>
      </c>
      <c r="DZ375" s="93">
        <f t="shared" si="910"/>
        <v>0</v>
      </c>
      <c r="EA375" s="93">
        <f t="shared" si="910"/>
        <v>0</v>
      </c>
      <c r="EB375" s="93">
        <f t="shared" si="910"/>
        <v>0</v>
      </c>
      <c r="EC375" s="93">
        <f t="shared" si="910"/>
        <v>0</v>
      </c>
      <c r="ED375" s="93">
        <f t="shared" si="910"/>
        <v>0</v>
      </c>
      <c r="EE375" s="93">
        <f t="shared" si="910"/>
        <v>0</v>
      </c>
      <c r="EF375" s="93">
        <f t="shared" si="910"/>
        <v>0</v>
      </c>
      <c r="EG375" s="93">
        <f t="shared" si="910"/>
        <v>0</v>
      </c>
      <c r="EH375" s="93">
        <f t="shared" ref="EH375:FR375" si="911">EH367*EH$342</f>
        <v>0</v>
      </c>
      <c r="EI375" s="93">
        <f t="shared" si="911"/>
        <v>0</v>
      </c>
      <c r="EJ375" s="93">
        <f t="shared" si="911"/>
        <v>0</v>
      </c>
      <c r="EK375" s="93">
        <f t="shared" si="911"/>
        <v>0</v>
      </c>
      <c r="EL375" s="93">
        <f t="shared" si="911"/>
        <v>0</v>
      </c>
      <c r="EM375" s="93">
        <f t="shared" si="911"/>
        <v>0</v>
      </c>
      <c r="EN375" s="93">
        <f t="shared" si="911"/>
        <v>0</v>
      </c>
      <c r="EO375" s="93">
        <f t="shared" si="911"/>
        <v>0</v>
      </c>
      <c r="EP375" s="93">
        <f t="shared" si="911"/>
        <v>0</v>
      </c>
      <c r="EQ375" s="93">
        <f t="shared" si="911"/>
        <v>0</v>
      </c>
      <c r="ER375" s="93">
        <f t="shared" si="911"/>
        <v>0</v>
      </c>
      <c r="ES375" s="93">
        <f t="shared" si="911"/>
        <v>0</v>
      </c>
      <c r="ET375" s="93">
        <f t="shared" si="911"/>
        <v>0</v>
      </c>
      <c r="EU375" s="93">
        <f t="shared" si="911"/>
        <v>0</v>
      </c>
      <c r="EV375" s="93">
        <f t="shared" si="911"/>
        <v>0</v>
      </c>
      <c r="EW375" s="93">
        <f t="shared" si="911"/>
        <v>0</v>
      </c>
      <c r="EX375" s="93">
        <f t="shared" si="911"/>
        <v>0</v>
      </c>
      <c r="EY375" s="93">
        <f t="shared" si="911"/>
        <v>0</v>
      </c>
      <c r="EZ375" s="93">
        <f t="shared" si="911"/>
        <v>0</v>
      </c>
      <c r="FA375" s="93">
        <f t="shared" si="911"/>
        <v>0</v>
      </c>
      <c r="FB375" s="93">
        <f t="shared" si="911"/>
        <v>0</v>
      </c>
      <c r="FC375" s="93">
        <f t="shared" si="911"/>
        <v>0</v>
      </c>
      <c r="FD375" s="93">
        <f t="shared" si="911"/>
        <v>0</v>
      </c>
      <c r="FE375" s="93">
        <f t="shared" si="911"/>
        <v>0</v>
      </c>
      <c r="FF375" s="93">
        <f t="shared" si="911"/>
        <v>0</v>
      </c>
      <c r="FG375" s="93">
        <f t="shared" si="911"/>
        <v>0</v>
      </c>
      <c r="FH375" s="93">
        <f t="shared" si="911"/>
        <v>0</v>
      </c>
      <c r="FI375" s="93">
        <f t="shared" si="911"/>
        <v>0</v>
      </c>
      <c r="FJ375" s="93">
        <f t="shared" si="911"/>
        <v>0</v>
      </c>
      <c r="FK375" s="93">
        <f t="shared" si="911"/>
        <v>0</v>
      </c>
      <c r="FL375" s="93">
        <f t="shared" si="911"/>
        <v>0</v>
      </c>
      <c r="FM375" s="93">
        <f t="shared" si="911"/>
        <v>0</v>
      </c>
      <c r="FN375" s="93">
        <f t="shared" si="911"/>
        <v>0</v>
      </c>
      <c r="FO375" s="93">
        <f t="shared" si="911"/>
        <v>0</v>
      </c>
      <c r="FP375" s="93">
        <f t="shared" si="911"/>
        <v>0</v>
      </c>
      <c r="FQ375" s="93">
        <f t="shared" si="911"/>
        <v>0</v>
      </c>
      <c r="FR375" s="93">
        <f t="shared" si="911"/>
        <v>0</v>
      </c>
    </row>
    <row r="376" spans="2:174">
      <c r="C376" t="s">
        <v>664</v>
      </c>
      <c r="D376" s="144" t="s">
        <v>975</v>
      </c>
      <c r="I376" s="67"/>
      <c r="J376" s="93">
        <f t="shared" ref="J376:AO376" si="912">J368*J$342</f>
        <v>0</v>
      </c>
      <c r="K376" s="93">
        <f t="shared" si="912"/>
        <v>0</v>
      </c>
      <c r="L376" s="93">
        <f t="shared" si="912"/>
        <v>0</v>
      </c>
      <c r="M376" s="93">
        <f t="shared" si="912"/>
        <v>0</v>
      </c>
      <c r="N376" s="93">
        <f t="shared" si="912"/>
        <v>0</v>
      </c>
      <c r="O376" s="93">
        <f t="shared" si="912"/>
        <v>0</v>
      </c>
      <c r="P376" s="93">
        <f t="shared" si="912"/>
        <v>0</v>
      </c>
      <c r="Q376" s="93">
        <f t="shared" si="912"/>
        <v>0</v>
      </c>
      <c r="R376" s="93">
        <f t="shared" si="912"/>
        <v>0</v>
      </c>
      <c r="S376" s="93">
        <f t="shared" si="912"/>
        <v>0</v>
      </c>
      <c r="T376" s="93">
        <f t="shared" si="912"/>
        <v>0</v>
      </c>
      <c r="U376" s="93">
        <f t="shared" si="912"/>
        <v>0</v>
      </c>
      <c r="V376" s="93">
        <f t="shared" si="912"/>
        <v>425.17689299999995</v>
      </c>
      <c r="W376" s="93">
        <f t="shared" si="912"/>
        <v>425.17689299999995</v>
      </c>
      <c r="X376" s="93">
        <f t="shared" si="912"/>
        <v>425.17689299999995</v>
      </c>
      <c r="Y376" s="81">
        <f t="shared" si="912"/>
        <v>425.17689299999995</v>
      </c>
      <c r="Z376" s="81">
        <f t="shared" si="912"/>
        <v>403.34739023999998</v>
      </c>
      <c r="AA376" s="81">
        <f t="shared" si="912"/>
        <v>403.34739023999998</v>
      </c>
      <c r="AB376" s="93">
        <f t="shared" si="912"/>
        <v>403.34739023999998</v>
      </c>
      <c r="AC376" s="93">
        <f t="shared" si="912"/>
        <v>403.34739023999998</v>
      </c>
      <c r="AD376" s="93">
        <f t="shared" si="912"/>
        <v>429.42663136740009</v>
      </c>
      <c r="AE376" s="93">
        <f t="shared" si="912"/>
        <v>429.42663136740009</v>
      </c>
      <c r="AF376" s="93">
        <f t="shared" si="912"/>
        <v>429.42663136740009</v>
      </c>
      <c r="AG376" s="93">
        <f t="shared" si="912"/>
        <v>429.42663136740009</v>
      </c>
      <c r="AH376" s="93">
        <f t="shared" si="912"/>
        <v>473.60983031452207</v>
      </c>
      <c r="AI376" s="93">
        <f t="shared" si="912"/>
        <v>473.60983031452207</v>
      </c>
      <c r="AJ376" s="93">
        <f t="shared" si="912"/>
        <v>473.60983031452207</v>
      </c>
      <c r="AK376" s="93">
        <f t="shared" si="912"/>
        <v>473.60983031452207</v>
      </c>
      <c r="AL376" s="93">
        <f t="shared" si="912"/>
        <v>479.16124607412252</v>
      </c>
      <c r="AM376" s="93">
        <f t="shared" si="912"/>
        <v>479.16124607412252</v>
      </c>
      <c r="AN376" s="93">
        <f t="shared" si="912"/>
        <v>479.16124607412252</v>
      </c>
      <c r="AO376" s="93">
        <f t="shared" si="912"/>
        <v>479.16124607412252</v>
      </c>
      <c r="AP376" s="93">
        <f t="shared" ref="AP376:BU376" si="913">AP368*AP$342</f>
        <v>497.75455081475349</v>
      </c>
      <c r="AQ376" s="93">
        <f t="shared" si="913"/>
        <v>497.75455081475349</v>
      </c>
      <c r="AR376" s="93">
        <f t="shared" si="913"/>
        <v>497.75455081475349</v>
      </c>
      <c r="AS376" s="93">
        <f t="shared" si="913"/>
        <v>497.75455081475349</v>
      </c>
      <c r="AT376" s="93">
        <f t="shared" si="913"/>
        <v>486.0850156300562</v>
      </c>
      <c r="AU376" s="93">
        <f t="shared" si="913"/>
        <v>486.0850156300562</v>
      </c>
      <c r="AV376" s="93">
        <f t="shared" si="913"/>
        <v>486.0850156300562</v>
      </c>
      <c r="AW376" s="93">
        <f t="shared" si="913"/>
        <v>486.0850156300562</v>
      </c>
      <c r="AX376" s="93">
        <f t="shared" si="913"/>
        <v>474.42857737215178</v>
      </c>
      <c r="AY376" s="93">
        <f t="shared" si="913"/>
        <v>474.42857737215178</v>
      </c>
      <c r="AZ376" s="93">
        <f t="shared" si="913"/>
        <v>474.42857737215178</v>
      </c>
      <c r="BA376" s="93">
        <f t="shared" si="913"/>
        <v>474.42857737215178</v>
      </c>
      <c r="BB376" s="93">
        <f t="shared" si="913"/>
        <v>456.36712409767699</v>
      </c>
      <c r="BC376" s="93">
        <f t="shared" si="913"/>
        <v>456.36712409767699</v>
      </c>
      <c r="BD376" s="93">
        <f t="shared" si="913"/>
        <v>456.36712409767699</v>
      </c>
      <c r="BE376" s="93">
        <f t="shared" si="913"/>
        <v>456.36712409767699</v>
      </c>
      <c r="BF376" s="93">
        <f t="shared" si="913"/>
        <v>452.93516483974594</v>
      </c>
      <c r="BG376" s="93">
        <f t="shared" si="913"/>
        <v>452.93516483974594</v>
      </c>
      <c r="BH376" s="93">
        <f t="shared" si="913"/>
        <v>452.93516483974594</v>
      </c>
      <c r="BI376" s="93">
        <f t="shared" si="913"/>
        <v>452.93516483974594</v>
      </c>
      <c r="BJ376" s="93">
        <f t="shared" si="913"/>
        <v>465.79608173264677</v>
      </c>
      <c r="BK376" s="93">
        <f t="shared" si="913"/>
        <v>465.79608173264677</v>
      </c>
      <c r="BL376" s="93">
        <f t="shared" si="913"/>
        <v>465.79608173264677</v>
      </c>
      <c r="BM376" s="93">
        <f t="shared" si="913"/>
        <v>465.79608173264677</v>
      </c>
      <c r="BN376" s="93">
        <f t="shared" si="913"/>
        <v>500.44691887002421</v>
      </c>
      <c r="BO376" s="93">
        <f t="shared" si="913"/>
        <v>500.44691887002421</v>
      </c>
      <c r="BP376" s="93">
        <f t="shared" si="913"/>
        <v>500.44691887002421</v>
      </c>
      <c r="BQ376" s="93">
        <f t="shared" si="913"/>
        <v>500.44691887002421</v>
      </c>
      <c r="BR376" s="93">
        <f t="shared" si="913"/>
        <v>485.72281244547355</v>
      </c>
      <c r="BS376" s="93">
        <f t="shared" si="913"/>
        <v>485.72281244547355</v>
      </c>
      <c r="BT376" s="93">
        <f t="shared" si="913"/>
        <v>485.72281244547355</v>
      </c>
      <c r="BU376" s="93">
        <f t="shared" si="913"/>
        <v>485.72281244547355</v>
      </c>
      <c r="BV376" s="93">
        <f t="shared" ref="BV376:DA376" si="914">BV368*BV$342</f>
        <v>491.42966221837941</v>
      </c>
      <c r="BW376" s="93">
        <f t="shared" si="914"/>
        <v>491.42966221837941</v>
      </c>
      <c r="BX376" s="93">
        <f t="shared" si="914"/>
        <v>491.42966221837941</v>
      </c>
      <c r="BY376" s="93">
        <f t="shared" si="914"/>
        <v>491.42966221837941</v>
      </c>
      <c r="BZ376" s="93">
        <f t="shared" si="914"/>
        <v>485.39160369860156</v>
      </c>
      <c r="CA376" s="93">
        <f t="shared" si="914"/>
        <v>485.39160369860156</v>
      </c>
      <c r="CB376" s="93">
        <f t="shared" si="914"/>
        <v>485.39160369860156</v>
      </c>
      <c r="CC376" s="93">
        <f t="shared" si="914"/>
        <v>485.39160369860156</v>
      </c>
      <c r="CD376" s="93">
        <f t="shared" si="914"/>
        <v>504.08547089023898</v>
      </c>
      <c r="CE376" s="93">
        <f t="shared" si="914"/>
        <v>504.08547089023898</v>
      </c>
      <c r="CF376" s="93">
        <f t="shared" si="914"/>
        <v>504.08547089023898</v>
      </c>
      <c r="CG376" s="93">
        <f t="shared" si="914"/>
        <v>504.08547089023898</v>
      </c>
      <c r="CH376" s="93">
        <f t="shared" si="914"/>
        <v>515.44565795160588</v>
      </c>
      <c r="CI376" s="93">
        <f t="shared" si="914"/>
        <v>515.44565795160588</v>
      </c>
      <c r="CJ376" s="93">
        <f t="shared" si="914"/>
        <v>515.44565795160588</v>
      </c>
      <c r="CK376" s="93">
        <f t="shared" si="914"/>
        <v>515.44565795160588</v>
      </c>
      <c r="CL376" s="93">
        <f t="shared" si="914"/>
        <v>535.57335379133917</v>
      </c>
      <c r="CM376" s="93">
        <f t="shared" si="914"/>
        <v>535.57335379133917</v>
      </c>
      <c r="CN376" s="93">
        <f t="shared" si="914"/>
        <v>535.57335379133917</v>
      </c>
      <c r="CO376" s="93">
        <f t="shared" si="914"/>
        <v>535.57335379133917</v>
      </c>
      <c r="CP376" s="93">
        <f t="shared" si="914"/>
        <v>548.19088194686083</v>
      </c>
      <c r="CQ376" s="93">
        <f t="shared" si="914"/>
        <v>548.19088194686083</v>
      </c>
      <c r="CR376" s="93">
        <f t="shared" si="914"/>
        <v>548.19088194686083</v>
      </c>
      <c r="CS376" s="93">
        <f t="shared" si="914"/>
        <v>548.19088194686083</v>
      </c>
      <c r="CT376" s="93">
        <f t="shared" si="914"/>
        <v>581.1002153648958</v>
      </c>
      <c r="CU376" s="93">
        <f t="shared" si="914"/>
        <v>581.1002153648958</v>
      </c>
      <c r="CV376" s="93">
        <f t="shared" si="914"/>
        <v>581.1002153648958</v>
      </c>
      <c r="CW376" s="93">
        <f t="shared" si="914"/>
        <v>581.1002153648958</v>
      </c>
      <c r="CX376" s="93">
        <f t="shared" si="914"/>
        <v>581.74815596422229</v>
      </c>
      <c r="CY376" s="93">
        <f t="shared" si="914"/>
        <v>581.74815596422229</v>
      </c>
      <c r="CZ376" s="93">
        <f t="shared" si="914"/>
        <v>581.74815596422229</v>
      </c>
      <c r="DA376" s="93">
        <f t="shared" si="914"/>
        <v>581.74815596422229</v>
      </c>
      <c r="DB376" s="93">
        <f t="shared" ref="DB376:EG376" si="915">DB368*DB$342</f>
        <v>611.57498806791273</v>
      </c>
      <c r="DC376" s="93">
        <f t="shared" si="915"/>
        <v>611.57498806791273</v>
      </c>
      <c r="DD376" s="93">
        <f t="shared" si="915"/>
        <v>611.57498806791273</v>
      </c>
      <c r="DE376" s="93">
        <f t="shared" si="915"/>
        <v>611.57498806791273</v>
      </c>
      <c r="DF376" s="93">
        <f t="shared" si="915"/>
        <v>619.7785951187127</v>
      </c>
      <c r="DG376" s="93">
        <f t="shared" si="915"/>
        <v>619.7785951187127</v>
      </c>
      <c r="DH376" s="93">
        <f t="shared" si="915"/>
        <v>619.7785951187127</v>
      </c>
      <c r="DI376" s="93">
        <f t="shared" si="915"/>
        <v>619.7785951187127</v>
      </c>
      <c r="DJ376" s="93">
        <f t="shared" si="915"/>
        <v>628.30088113063721</v>
      </c>
      <c r="DK376" s="93">
        <f t="shared" si="915"/>
        <v>628.30088113063721</v>
      </c>
      <c r="DL376" s="93">
        <f t="shared" si="915"/>
        <v>628.30088113063721</v>
      </c>
      <c r="DM376" s="93">
        <f t="shared" si="915"/>
        <v>628.30088113063721</v>
      </c>
      <c r="DN376" s="93">
        <f t="shared" si="915"/>
        <v>633.19676206354779</v>
      </c>
      <c r="DO376" s="93">
        <f t="shared" si="915"/>
        <v>633.19676206354779</v>
      </c>
      <c r="DP376" s="93">
        <f t="shared" si="915"/>
        <v>633.19676206354779</v>
      </c>
      <c r="DQ376" s="93">
        <f t="shared" si="915"/>
        <v>633.19676206354779</v>
      </c>
      <c r="DR376" s="93">
        <f t="shared" si="915"/>
        <v>644.95126276729559</v>
      </c>
      <c r="DS376" s="93">
        <f t="shared" si="915"/>
        <v>644.95126276729559</v>
      </c>
      <c r="DT376" s="93">
        <f t="shared" si="915"/>
        <v>644.95126276729559</v>
      </c>
      <c r="DU376" s="93">
        <f t="shared" si="915"/>
        <v>644.95126276729559</v>
      </c>
      <c r="DV376" s="93">
        <f t="shared" si="915"/>
        <v>661.37125322537065</v>
      </c>
      <c r="DW376" s="93">
        <f t="shared" si="915"/>
        <v>661.37125322537065</v>
      </c>
      <c r="DX376" s="93">
        <f t="shared" si="915"/>
        <v>661.37125322537065</v>
      </c>
      <c r="DY376" s="93">
        <f t="shared" si="915"/>
        <v>661.37125322537065</v>
      </c>
      <c r="DZ376" s="93">
        <f t="shared" si="915"/>
        <v>682.31997660995626</v>
      </c>
      <c r="EA376" s="93">
        <f t="shared" si="915"/>
        <v>682.31997660995626</v>
      </c>
      <c r="EB376" s="93">
        <f t="shared" si="915"/>
        <v>682.31997660995626</v>
      </c>
      <c r="EC376" s="93">
        <f t="shared" si="915"/>
        <v>682.31997660995626</v>
      </c>
      <c r="ED376" s="93">
        <f t="shared" si="915"/>
        <v>704.4158417639519</v>
      </c>
      <c r="EE376" s="93">
        <f t="shared" si="915"/>
        <v>704.4158417639519</v>
      </c>
      <c r="EF376" s="93">
        <f t="shared" si="915"/>
        <v>704.4158417639519</v>
      </c>
      <c r="EG376" s="93">
        <f t="shared" si="915"/>
        <v>704.4158417639519</v>
      </c>
      <c r="EH376" s="93">
        <f t="shared" ref="EH376:FR376" si="916">EH368*EH$342</f>
        <v>719.42312017082338</v>
      </c>
      <c r="EI376" s="93">
        <f t="shared" si="916"/>
        <v>719.42312017082338</v>
      </c>
      <c r="EJ376" s="93">
        <f t="shared" si="916"/>
        <v>719.42312017082338</v>
      </c>
      <c r="EK376" s="93">
        <f t="shared" si="916"/>
        <v>719.42312017082338</v>
      </c>
      <c r="EL376" s="93">
        <f t="shared" si="916"/>
        <v>732.61104399241469</v>
      </c>
      <c r="EM376" s="93">
        <f t="shared" si="916"/>
        <v>732.61104399241469</v>
      </c>
      <c r="EN376" s="93">
        <f t="shared" si="916"/>
        <v>732.61104399241469</v>
      </c>
      <c r="EO376" s="93">
        <f t="shared" si="916"/>
        <v>732.61104399241469</v>
      </c>
      <c r="EP376" s="93">
        <f t="shared" si="916"/>
        <v>757.24171055054285</v>
      </c>
      <c r="EQ376" s="93">
        <f t="shared" si="916"/>
        <v>757.24171055054285</v>
      </c>
      <c r="ER376" s="93">
        <f t="shared" si="916"/>
        <v>757.24171055054285</v>
      </c>
      <c r="ES376" s="93">
        <f t="shared" si="916"/>
        <v>757.24171055054285</v>
      </c>
      <c r="ET376" s="93">
        <f t="shared" si="916"/>
        <v>774.85029896446224</v>
      </c>
      <c r="EU376" s="93">
        <f t="shared" si="916"/>
        <v>774.85029896446224</v>
      </c>
      <c r="EV376" s="93">
        <f t="shared" si="916"/>
        <v>774.85029896446224</v>
      </c>
      <c r="EW376" s="93">
        <f t="shared" si="916"/>
        <v>774.85029896446224</v>
      </c>
      <c r="EX376" s="93">
        <f t="shared" si="916"/>
        <v>806.70622704377297</v>
      </c>
      <c r="EY376" s="93">
        <f t="shared" si="916"/>
        <v>806.70622704377297</v>
      </c>
      <c r="EZ376" s="93">
        <f t="shared" si="916"/>
        <v>806.70622704377297</v>
      </c>
      <c r="FA376" s="93">
        <f t="shared" si="916"/>
        <v>806.70622704377297</v>
      </c>
      <c r="FB376" s="93">
        <f t="shared" si="916"/>
        <v>823.25595906915919</v>
      </c>
      <c r="FC376" s="93">
        <f t="shared" si="916"/>
        <v>823.25595906915919</v>
      </c>
      <c r="FD376" s="93">
        <f t="shared" si="916"/>
        <v>823.25595906915919</v>
      </c>
      <c r="FE376" s="93">
        <f t="shared" si="916"/>
        <v>823.25595906915919</v>
      </c>
      <c r="FF376" s="93">
        <f t="shared" si="916"/>
        <v>847.9536378412339</v>
      </c>
      <c r="FG376" s="93">
        <f t="shared" si="916"/>
        <v>847.9536378412339</v>
      </c>
      <c r="FH376" s="93">
        <f t="shared" si="916"/>
        <v>847.9536378412339</v>
      </c>
      <c r="FI376" s="93">
        <f t="shared" si="916"/>
        <v>847.9536378412339</v>
      </c>
      <c r="FJ376" s="93">
        <f t="shared" si="916"/>
        <v>873.39224697647091</v>
      </c>
      <c r="FK376" s="93">
        <f t="shared" si="916"/>
        <v>873.39224697647091</v>
      </c>
      <c r="FL376" s="93">
        <f t="shared" si="916"/>
        <v>873.39224697647091</v>
      </c>
      <c r="FM376" s="93">
        <f t="shared" si="916"/>
        <v>873.39224697647091</v>
      </c>
      <c r="FN376" s="93">
        <f t="shared" si="916"/>
        <v>899.59401438576504</v>
      </c>
      <c r="FO376" s="93">
        <f t="shared" si="916"/>
        <v>899.59401438576504</v>
      </c>
      <c r="FP376" s="93">
        <f t="shared" si="916"/>
        <v>899.59401438576504</v>
      </c>
      <c r="FQ376" s="93">
        <f t="shared" si="916"/>
        <v>899.59401438576504</v>
      </c>
      <c r="FR376" s="93">
        <f t="shared" si="916"/>
        <v>926.58183481733806</v>
      </c>
    </row>
    <row r="377" spans="2:174">
      <c r="C377" t="s">
        <v>667</v>
      </c>
      <c r="D377" s="144" t="s">
        <v>975</v>
      </c>
      <c r="I377" s="67"/>
      <c r="J377" s="93">
        <f t="shared" ref="J377:AO377" si="917">J369*J343</f>
        <v>7</v>
      </c>
      <c r="K377" s="93">
        <f t="shared" si="917"/>
        <v>7</v>
      </c>
      <c r="L377" s="93">
        <f t="shared" si="917"/>
        <v>7</v>
      </c>
      <c r="M377" s="93">
        <f t="shared" si="917"/>
        <v>7</v>
      </c>
      <c r="N377" s="93">
        <f t="shared" si="917"/>
        <v>7</v>
      </c>
      <c r="O377" s="93">
        <f t="shared" si="917"/>
        <v>7</v>
      </c>
      <c r="P377" s="93">
        <f t="shared" si="917"/>
        <v>7</v>
      </c>
      <c r="Q377" s="93">
        <f t="shared" si="917"/>
        <v>7</v>
      </c>
      <c r="R377" s="93">
        <f t="shared" si="917"/>
        <v>7</v>
      </c>
      <c r="S377" s="93">
        <f t="shared" si="917"/>
        <v>7</v>
      </c>
      <c r="T377" s="93">
        <f t="shared" si="917"/>
        <v>7</v>
      </c>
      <c r="U377" s="93">
        <f t="shared" si="917"/>
        <v>7</v>
      </c>
      <c r="V377" s="93">
        <f t="shared" si="917"/>
        <v>7.1609999999999996</v>
      </c>
      <c r="W377" s="93">
        <f t="shared" si="917"/>
        <v>7.1609999999999996</v>
      </c>
      <c r="X377" s="93">
        <f t="shared" si="917"/>
        <v>7.1609999999999996</v>
      </c>
      <c r="Y377" s="81">
        <f t="shared" si="917"/>
        <v>7.1609999999999996</v>
      </c>
      <c r="Z377" s="81">
        <f t="shared" si="917"/>
        <v>7.3328640000000007</v>
      </c>
      <c r="AA377" s="81">
        <f t="shared" si="917"/>
        <v>7.3328640000000007</v>
      </c>
      <c r="AB377" s="93">
        <f t="shared" si="917"/>
        <v>7.3328640000000007</v>
      </c>
      <c r="AC377" s="93">
        <f t="shared" si="917"/>
        <v>7.3328640000000007</v>
      </c>
      <c r="AD377" s="93">
        <f t="shared" si="917"/>
        <v>7.5015198720000003</v>
      </c>
      <c r="AE377" s="93">
        <f t="shared" si="917"/>
        <v>7.5015198720000003</v>
      </c>
      <c r="AF377" s="93">
        <f t="shared" si="917"/>
        <v>7.5015198720000003</v>
      </c>
      <c r="AG377" s="93">
        <f t="shared" si="917"/>
        <v>7.5015198720000003</v>
      </c>
      <c r="AH377" s="93">
        <f t="shared" si="917"/>
        <v>7.6740548290559998</v>
      </c>
      <c r="AI377" s="93">
        <f t="shared" si="917"/>
        <v>7.6740548290559998</v>
      </c>
      <c r="AJ377" s="93">
        <f t="shared" si="917"/>
        <v>7.6740548290559998</v>
      </c>
      <c r="AK377" s="93">
        <f t="shared" si="917"/>
        <v>7.6740548290559998</v>
      </c>
      <c r="AL377" s="93">
        <f t="shared" si="917"/>
        <v>7.8505580901242862</v>
      </c>
      <c r="AM377" s="93">
        <f t="shared" si="917"/>
        <v>7.8505580901242862</v>
      </c>
      <c r="AN377" s="93">
        <f t="shared" si="917"/>
        <v>7.8505580901242862</v>
      </c>
      <c r="AO377" s="93">
        <f t="shared" si="917"/>
        <v>7.8505580901242862</v>
      </c>
      <c r="AP377" s="93">
        <f t="shared" ref="AP377:BU377" si="918">AP369*AP343</f>
        <v>8.0311209261971435</v>
      </c>
      <c r="AQ377" s="93">
        <f t="shared" si="918"/>
        <v>8.0311209261971435</v>
      </c>
      <c r="AR377" s="93">
        <f t="shared" si="918"/>
        <v>8.0311209261971435</v>
      </c>
      <c r="AS377" s="93">
        <f t="shared" si="918"/>
        <v>8.0311209261971435</v>
      </c>
      <c r="AT377" s="93">
        <f t="shared" si="918"/>
        <v>8.2158367074996779</v>
      </c>
      <c r="AU377" s="93">
        <f t="shared" si="918"/>
        <v>8.2158367074996779</v>
      </c>
      <c r="AV377" s="93">
        <f t="shared" si="918"/>
        <v>8.2158367074996779</v>
      </c>
      <c r="AW377" s="93">
        <f t="shared" si="918"/>
        <v>8.2158367074996779</v>
      </c>
      <c r="AX377" s="93">
        <f t="shared" si="918"/>
        <v>8.4048009517721685</v>
      </c>
      <c r="AY377" s="93">
        <f t="shared" si="918"/>
        <v>8.4048009517721685</v>
      </c>
      <c r="AZ377" s="93">
        <f t="shared" si="918"/>
        <v>8.4048009517721685</v>
      </c>
      <c r="BA377" s="93">
        <f t="shared" si="918"/>
        <v>8.4048009517721685</v>
      </c>
      <c r="BB377" s="93">
        <f t="shared" si="918"/>
        <v>8.5981113736629275</v>
      </c>
      <c r="BC377" s="93">
        <f t="shared" si="918"/>
        <v>8.5981113736629275</v>
      </c>
      <c r="BD377" s="93">
        <f t="shared" si="918"/>
        <v>8.5981113736629275</v>
      </c>
      <c r="BE377" s="93">
        <f t="shared" si="918"/>
        <v>8.5981113736629275</v>
      </c>
      <c r="BF377" s="93">
        <f t="shared" si="918"/>
        <v>8.7958679352571743</v>
      </c>
      <c r="BG377" s="93">
        <f t="shared" si="918"/>
        <v>8.7958679352571743</v>
      </c>
      <c r="BH377" s="93">
        <f t="shared" si="918"/>
        <v>8.7958679352571743</v>
      </c>
      <c r="BI377" s="93">
        <f t="shared" si="918"/>
        <v>8.7958679352571743</v>
      </c>
      <c r="BJ377" s="93">
        <f t="shared" si="918"/>
        <v>8.9981728977680877</v>
      </c>
      <c r="BK377" s="93">
        <f t="shared" si="918"/>
        <v>8.9981728977680877</v>
      </c>
      <c r="BL377" s="93">
        <f t="shared" si="918"/>
        <v>8.9981728977680877</v>
      </c>
      <c r="BM377" s="93">
        <f t="shared" si="918"/>
        <v>8.9981728977680877</v>
      </c>
      <c r="BN377" s="93">
        <f t="shared" si="918"/>
        <v>9.2051308744167528</v>
      </c>
      <c r="BO377" s="93">
        <f t="shared" si="918"/>
        <v>9.2051308744167528</v>
      </c>
      <c r="BP377" s="93">
        <f t="shared" si="918"/>
        <v>9.2051308744167528</v>
      </c>
      <c r="BQ377" s="93">
        <f t="shared" si="918"/>
        <v>9.2051308744167528</v>
      </c>
      <c r="BR377" s="93">
        <f t="shared" si="918"/>
        <v>9.4168488845283385</v>
      </c>
      <c r="BS377" s="93">
        <f t="shared" si="918"/>
        <v>9.4168488845283385</v>
      </c>
      <c r="BT377" s="93">
        <f t="shared" si="918"/>
        <v>9.4168488845283385</v>
      </c>
      <c r="BU377" s="93">
        <f t="shared" si="918"/>
        <v>9.4168488845283385</v>
      </c>
      <c r="BV377" s="93">
        <f t="shared" ref="BV377:DA377" si="919">BV369*BV343</f>
        <v>9.6334364088724875</v>
      </c>
      <c r="BW377" s="93">
        <f t="shared" si="919"/>
        <v>9.6334364088724875</v>
      </c>
      <c r="BX377" s="93">
        <f t="shared" si="919"/>
        <v>9.6334364088724875</v>
      </c>
      <c r="BY377" s="93">
        <f t="shared" si="919"/>
        <v>9.6334364088724875</v>
      </c>
      <c r="BZ377" s="93">
        <f t="shared" si="919"/>
        <v>9.8550054462765537</v>
      </c>
      <c r="CA377" s="93">
        <f t="shared" si="919"/>
        <v>9.8550054462765537</v>
      </c>
      <c r="CB377" s="93">
        <f t="shared" si="919"/>
        <v>9.8550054462765537</v>
      </c>
      <c r="CC377" s="93">
        <f t="shared" si="919"/>
        <v>9.8550054462765537</v>
      </c>
      <c r="CD377" s="93">
        <f t="shared" si="919"/>
        <v>10.081670571540915</v>
      </c>
      <c r="CE377" s="93">
        <f t="shared" si="919"/>
        <v>10.081670571540915</v>
      </c>
      <c r="CF377" s="93">
        <f t="shared" si="919"/>
        <v>10.081670571540915</v>
      </c>
      <c r="CG377" s="93">
        <f t="shared" si="919"/>
        <v>10.081670571540915</v>
      </c>
      <c r="CH377" s="93">
        <f t="shared" si="919"/>
        <v>10.313548994686354</v>
      </c>
      <c r="CI377" s="93">
        <f t="shared" si="919"/>
        <v>10.313548994686354</v>
      </c>
      <c r="CJ377" s="93">
        <f t="shared" si="919"/>
        <v>10.313548994686354</v>
      </c>
      <c r="CK377" s="93">
        <f t="shared" si="919"/>
        <v>10.313548994686354</v>
      </c>
      <c r="CL377" s="93">
        <f t="shared" si="919"/>
        <v>10.550760621564139</v>
      </c>
      <c r="CM377" s="93">
        <f t="shared" si="919"/>
        <v>10.550760621564139</v>
      </c>
      <c r="CN377" s="93">
        <f t="shared" si="919"/>
        <v>10.550760621564139</v>
      </c>
      <c r="CO377" s="93">
        <f t="shared" si="919"/>
        <v>10.550760621564139</v>
      </c>
      <c r="CP377" s="93">
        <f t="shared" si="919"/>
        <v>10.793428115860113</v>
      </c>
      <c r="CQ377" s="93">
        <f t="shared" si="919"/>
        <v>10.793428115860113</v>
      </c>
      <c r="CR377" s="93">
        <f t="shared" si="919"/>
        <v>10.793428115860113</v>
      </c>
      <c r="CS377" s="93">
        <f t="shared" si="919"/>
        <v>10.793428115860113</v>
      </c>
      <c r="CT377" s="93">
        <f t="shared" si="919"/>
        <v>11.041676962524896</v>
      </c>
      <c r="CU377" s="93">
        <f t="shared" si="919"/>
        <v>11.041676962524896</v>
      </c>
      <c r="CV377" s="93">
        <f t="shared" si="919"/>
        <v>11.041676962524896</v>
      </c>
      <c r="CW377" s="93">
        <f t="shared" si="919"/>
        <v>11.041676962524896</v>
      </c>
      <c r="CX377" s="93">
        <f t="shared" si="919"/>
        <v>11.295635532662967</v>
      </c>
      <c r="CY377" s="93">
        <f t="shared" si="919"/>
        <v>11.295635532662967</v>
      </c>
      <c r="CZ377" s="93">
        <f t="shared" si="919"/>
        <v>11.295635532662967</v>
      </c>
      <c r="DA377" s="93">
        <f t="shared" si="919"/>
        <v>11.295635532662967</v>
      </c>
      <c r="DB377" s="93">
        <f t="shared" ref="DB377:EG377" si="920">DB369*DB343</f>
        <v>11.555435149914214</v>
      </c>
      <c r="DC377" s="93">
        <f t="shared" si="920"/>
        <v>11.555435149914214</v>
      </c>
      <c r="DD377" s="93">
        <f t="shared" si="920"/>
        <v>11.555435149914214</v>
      </c>
      <c r="DE377" s="93">
        <f t="shared" si="920"/>
        <v>11.555435149914214</v>
      </c>
      <c r="DF377" s="93">
        <f t="shared" si="920"/>
        <v>11.821210158362241</v>
      </c>
      <c r="DG377" s="93">
        <f t="shared" si="920"/>
        <v>11.821210158362241</v>
      </c>
      <c r="DH377" s="93">
        <f t="shared" si="920"/>
        <v>11.821210158362241</v>
      </c>
      <c r="DI377" s="93">
        <f t="shared" si="920"/>
        <v>11.821210158362241</v>
      </c>
      <c r="DJ377" s="93">
        <f t="shared" si="920"/>
        <v>12.093097992004571</v>
      </c>
      <c r="DK377" s="93">
        <f t="shared" si="920"/>
        <v>12.093097992004571</v>
      </c>
      <c r="DL377" s="93">
        <f t="shared" si="920"/>
        <v>12.093097992004571</v>
      </c>
      <c r="DM377" s="93">
        <f t="shared" si="920"/>
        <v>12.093097992004571</v>
      </c>
      <c r="DN377" s="93">
        <f t="shared" si="920"/>
        <v>12.371239245820675</v>
      </c>
      <c r="DO377" s="93">
        <f t="shared" si="920"/>
        <v>12.371239245820675</v>
      </c>
      <c r="DP377" s="93">
        <f t="shared" si="920"/>
        <v>12.371239245820675</v>
      </c>
      <c r="DQ377" s="93">
        <f t="shared" si="920"/>
        <v>12.371239245820675</v>
      </c>
      <c r="DR377" s="93">
        <f t="shared" si="920"/>
        <v>12.655777748474549</v>
      </c>
      <c r="DS377" s="93">
        <f t="shared" si="920"/>
        <v>12.655777748474549</v>
      </c>
      <c r="DT377" s="93">
        <f t="shared" si="920"/>
        <v>12.655777748474549</v>
      </c>
      <c r="DU377" s="93">
        <f t="shared" si="920"/>
        <v>12.655777748474549</v>
      </c>
      <c r="DV377" s="93">
        <f t="shared" si="920"/>
        <v>12.946860636689461</v>
      </c>
      <c r="DW377" s="93">
        <f t="shared" si="920"/>
        <v>12.946860636689461</v>
      </c>
      <c r="DX377" s="93">
        <f t="shared" si="920"/>
        <v>12.946860636689461</v>
      </c>
      <c r="DY377" s="93">
        <f t="shared" si="920"/>
        <v>12.946860636689461</v>
      </c>
      <c r="DZ377" s="93">
        <f t="shared" si="920"/>
        <v>13.244638431333319</v>
      </c>
      <c r="EA377" s="93">
        <f t="shared" si="920"/>
        <v>13.244638431333319</v>
      </c>
      <c r="EB377" s="93">
        <f t="shared" si="920"/>
        <v>13.244638431333319</v>
      </c>
      <c r="EC377" s="93">
        <f t="shared" si="920"/>
        <v>13.244638431333319</v>
      </c>
      <c r="ED377" s="93">
        <f t="shared" si="920"/>
        <v>13.549265115253984</v>
      </c>
      <c r="EE377" s="93">
        <f t="shared" si="920"/>
        <v>13.549265115253984</v>
      </c>
      <c r="EF377" s="93">
        <f t="shared" si="920"/>
        <v>13.549265115253984</v>
      </c>
      <c r="EG377" s="93">
        <f t="shared" si="920"/>
        <v>13.549265115253984</v>
      </c>
      <c r="EH377" s="93">
        <f t="shared" ref="EH377:FR377" si="921">EH369*EH343</f>
        <v>13.860898212904825</v>
      </c>
      <c r="EI377" s="93">
        <f t="shared" si="921"/>
        <v>13.860898212904825</v>
      </c>
      <c r="EJ377" s="93">
        <f t="shared" si="921"/>
        <v>13.860898212904825</v>
      </c>
      <c r="EK377" s="93">
        <f t="shared" si="921"/>
        <v>13.860898212904825</v>
      </c>
      <c r="EL377" s="93">
        <f t="shared" si="921"/>
        <v>14.179698871801634</v>
      </c>
      <c r="EM377" s="93">
        <f t="shared" si="921"/>
        <v>14.179698871801634</v>
      </c>
      <c r="EN377" s="93">
        <f t="shared" si="921"/>
        <v>14.179698871801634</v>
      </c>
      <c r="EO377" s="93">
        <f t="shared" si="921"/>
        <v>14.179698871801634</v>
      </c>
      <c r="EP377" s="93">
        <f t="shared" si="921"/>
        <v>14.505831945853071</v>
      </c>
      <c r="EQ377" s="93">
        <f t="shared" si="921"/>
        <v>14.505831945853071</v>
      </c>
      <c r="ER377" s="93">
        <f t="shared" si="921"/>
        <v>14.505831945853071</v>
      </c>
      <c r="ES377" s="93">
        <f t="shared" si="921"/>
        <v>14.505831945853071</v>
      </c>
      <c r="ET377" s="93">
        <f t="shared" si="921"/>
        <v>14.839466080607691</v>
      </c>
      <c r="EU377" s="93">
        <f t="shared" si="921"/>
        <v>14.839466080607691</v>
      </c>
      <c r="EV377" s="93">
        <f t="shared" si="921"/>
        <v>14.839466080607691</v>
      </c>
      <c r="EW377" s="93">
        <f t="shared" si="921"/>
        <v>14.839466080607691</v>
      </c>
      <c r="EX377" s="93">
        <f t="shared" si="921"/>
        <v>15.180773800461667</v>
      </c>
      <c r="EY377" s="93">
        <f t="shared" si="921"/>
        <v>15.180773800461667</v>
      </c>
      <c r="EZ377" s="93">
        <f t="shared" si="921"/>
        <v>15.180773800461667</v>
      </c>
      <c r="FA377" s="93">
        <f t="shared" si="921"/>
        <v>15.180773800461667</v>
      </c>
      <c r="FB377" s="93">
        <f t="shared" si="921"/>
        <v>15.529931597872284</v>
      </c>
      <c r="FC377" s="93">
        <f t="shared" si="921"/>
        <v>15.529931597872284</v>
      </c>
      <c r="FD377" s="93">
        <f t="shared" si="921"/>
        <v>15.529931597872284</v>
      </c>
      <c r="FE377" s="93">
        <f t="shared" si="921"/>
        <v>15.529931597872284</v>
      </c>
      <c r="FF377" s="93">
        <f t="shared" si="921"/>
        <v>15.887120024623345</v>
      </c>
      <c r="FG377" s="93">
        <f t="shared" si="921"/>
        <v>15.887120024623345</v>
      </c>
      <c r="FH377" s="93">
        <f t="shared" si="921"/>
        <v>15.887120024623345</v>
      </c>
      <c r="FI377" s="93">
        <f t="shared" si="921"/>
        <v>15.887120024623345</v>
      </c>
      <c r="FJ377" s="93">
        <f t="shared" si="921"/>
        <v>16.25252378518968</v>
      </c>
      <c r="FK377" s="93">
        <f t="shared" si="921"/>
        <v>16.25252378518968</v>
      </c>
      <c r="FL377" s="93">
        <f t="shared" si="921"/>
        <v>16.25252378518968</v>
      </c>
      <c r="FM377" s="93">
        <f t="shared" si="921"/>
        <v>16.25252378518968</v>
      </c>
      <c r="FN377" s="93">
        <f t="shared" si="921"/>
        <v>16.626331832249043</v>
      </c>
      <c r="FO377" s="93">
        <f t="shared" si="921"/>
        <v>16.626331832249043</v>
      </c>
      <c r="FP377" s="93">
        <f t="shared" si="921"/>
        <v>16.626331832249043</v>
      </c>
      <c r="FQ377" s="93">
        <f t="shared" si="921"/>
        <v>16.626331832249043</v>
      </c>
      <c r="FR377" s="93">
        <f t="shared" si="921"/>
        <v>17.008737464390773</v>
      </c>
    </row>
    <row r="378" spans="2:174">
      <c r="C378" t="s">
        <v>668</v>
      </c>
      <c r="D378" s="144" t="s">
        <v>975</v>
      </c>
      <c r="I378" s="67"/>
      <c r="J378" s="93">
        <f t="shared" ref="J378:AO378" si="922">J370*J344</f>
        <v>0</v>
      </c>
      <c r="K378" s="93">
        <f t="shared" si="922"/>
        <v>0</v>
      </c>
      <c r="L378" s="93">
        <f t="shared" si="922"/>
        <v>0</v>
      </c>
      <c r="M378" s="93">
        <f t="shared" si="922"/>
        <v>0</v>
      </c>
      <c r="N378" s="93">
        <f t="shared" si="922"/>
        <v>0</v>
      </c>
      <c r="O378" s="93">
        <f t="shared" si="922"/>
        <v>0</v>
      </c>
      <c r="P378" s="93">
        <f t="shared" si="922"/>
        <v>0</v>
      </c>
      <c r="Q378" s="93">
        <f t="shared" si="922"/>
        <v>0</v>
      </c>
      <c r="R378" s="93">
        <f t="shared" si="922"/>
        <v>0</v>
      </c>
      <c r="S378" s="93">
        <f t="shared" si="922"/>
        <v>0</v>
      </c>
      <c r="T378" s="93">
        <f t="shared" si="922"/>
        <v>0</v>
      </c>
      <c r="U378" s="93">
        <f t="shared" si="922"/>
        <v>0</v>
      </c>
      <c r="V378" s="93">
        <f t="shared" si="922"/>
        <v>0</v>
      </c>
      <c r="W378" s="93">
        <f t="shared" si="922"/>
        <v>0</v>
      </c>
      <c r="X378" s="93">
        <f t="shared" si="922"/>
        <v>0</v>
      </c>
      <c r="Y378" s="93">
        <f t="shared" si="922"/>
        <v>0</v>
      </c>
      <c r="Z378" s="93">
        <f t="shared" si="922"/>
        <v>0</v>
      </c>
      <c r="AA378" s="93">
        <f t="shared" si="922"/>
        <v>0</v>
      </c>
      <c r="AB378" s="93">
        <f t="shared" si="922"/>
        <v>0</v>
      </c>
      <c r="AC378" s="93">
        <f t="shared" si="922"/>
        <v>0</v>
      </c>
      <c r="AD378" s="93">
        <f t="shared" si="922"/>
        <v>0</v>
      </c>
      <c r="AE378" s="93">
        <f t="shared" si="922"/>
        <v>0</v>
      </c>
      <c r="AF378" s="93">
        <f t="shared" si="922"/>
        <v>0</v>
      </c>
      <c r="AG378" s="93">
        <f t="shared" si="922"/>
        <v>0</v>
      </c>
      <c r="AH378" s="93">
        <f t="shared" si="922"/>
        <v>0</v>
      </c>
      <c r="AI378" s="93">
        <f t="shared" si="922"/>
        <v>0</v>
      </c>
      <c r="AJ378" s="93">
        <f t="shared" si="922"/>
        <v>0</v>
      </c>
      <c r="AK378" s="93">
        <f t="shared" si="922"/>
        <v>0</v>
      </c>
      <c r="AL378" s="93">
        <f t="shared" si="922"/>
        <v>0</v>
      </c>
      <c r="AM378" s="93">
        <f t="shared" si="922"/>
        <v>0</v>
      </c>
      <c r="AN378" s="93">
        <f t="shared" si="922"/>
        <v>0</v>
      </c>
      <c r="AO378" s="93">
        <f t="shared" si="922"/>
        <v>0</v>
      </c>
      <c r="AP378" s="93">
        <f t="shared" ref="AP378:BU378" si="923">AP370*AP344</f>
        <v>0</v>
      </c>
      <c r="AQ378" s="93">
        <f t="shared" si="923"/>
        <v>0</v>
      </c>
      <c r="AR378" s="93">
        <f t="shared" si="923"/>
        <v>0</v>
      </c>
      <c r="AS378" s="93">
        <f t="shared" si="923"/>
        <v>0</v>
      </c>
      <c r="AT378" s="93">
        <f t="shared" si="923"/>
        <v>0</v>
      </c>
      <c r="AU378" s="93">
        <f t="shared" si="923"/>
        <v>0</v>
      </c>
      <c r="AV378" s="93">
        <f t="shared" si="923"/>
        <v>0</v>
      </c>
      <c r="AW378" s="93">
        <f t="shared" si="923"/>
        <v>0</v>
      </c>
      <c r="AX378" s="93">
        <f t="shared" si="923"/>
        <v>0</v>
      </c>
      <c r="AY378" s="93">
        <f t="shared" si="923"/>
        <v>0</v>
      </c>
      <c r="AZ378" s="93">
        <f t="shared" si="923"/>
        <v>0</v>
      </c>
      <c r="BA378" s="93">
        <f t="shared" si="923"/>
        <v>0</v>
      </c>
      <c r="BB378" s="93">
        <f t="shared" si="923"/>
        <v>0</v>
      </c>
      <c r="BC378" s="93">
        <f t="shared" si="923"/>
        <v>0</v>
      </c>
      <c r="BD378" s="93">
        <f t="shared" si="923"/>
        <v>0</v>
      </c>
      <c r="BE378" s="93">
        <f t="shared" si="923"/>
        <v>0</v>
      </c>
      <c r="BF378" s="93">
        <f t="shared" si="923"/>
        <v>0</v>
      </c>
      <c r="BG378" s="93">
        <f t="shared" si="923"/>
        <v>0</v>
      </c>
      <c r="BH378" s="93">
        <f t="shared" si="923"/>
        <v>0</v>
      </c>
      <c r="BI378" s="93">
        <f t="shared" si="923"/>
        <v>0</v>
      </c>
      <c r="BJ378" s="93">
        <f t="shared" si="923"/>
        <v>0</v>
      </c>
      <c r="BK378" s="93">
        <f t="shared" si="923"/>
        <v>0</v>
      </c>
      <c r="BL378" s="93">
        <f t="shared" si="923"/>
        <v>0</v>
      </c>
      <c r="BM378" s="93">
        <f t="shared" si="923"/>
        <v>0</v>
      </c>
      <c r="BN378" s="93">
        <f t="shared" si="923"/>
        <v>0</v>
      </c>
      <c r="BO378" s="93">
        <f t="shared" si="923"/>
        <v>0</v>
      </c>
      <c r="BP378" s="93">
        <f t="shared" si="923"/>
        <v>0</v>
      </c>
      <c r="BQ378" s="93">
        <f t="shared" si="923"/>
        <v>0</v>
      </c>
      <c r="BR378" s="93">
        <f t="shared" si="923"/>
        <v>0</v>
      </c>
      <c r="BS378" s="93">
        <f t="shared" si="923"/>
        <v>0</v>
      </c>
      <c r="BT378" s="93">
        <f t="shared" si="923"/>
        <v>0</v>
      </c>
      <c r="BU378" s="93">
        <f t="shared" si="923"/>
        <v>0</v>
      </c>
      <c r="BV378" s="93">
        <f t="shared" ref="BV378:DA378" si="924">BV370*BV344</f>
        <v>0</v>
      </c>
      <c r="BW378" s="93">
        <f t="shared" si="924"/>
        <v>0</v>
      </c>
      <c r="BX378" s="93">
        <f t="shared" si="924"/>
        <v>0</v>
      </c>
      <c r="BY378" s="93">
        <f t="shared" si="924"/>
        <v>0</v>
      </c>
      <c r="BZ378" s="93">
        <f t="shared" si="924"/>
        <v>0</v>
      </c>
      <c r="CA378" s="93">
        <f t="shared" si="924"/>
        <v>0</v>
      </c>
      <c r="CB378" s="93">
        <f t="shared" si="924"/>
        <v>0</v>
      </c>
      <c r="CC378" s="93">
        <f t="shared" si="924"/>
        <v>0</v>
      </c>
      <c r="CD378" s="93">
        <f t="shared" si="924"/>
        <v>0</v>
      </c>
      <c r="CE378" s="93">
        <f t="shared" si="924"/>
        <v>0</v>
      </c>
      <c r="CF378" s="93">
        <f t="shared" si="924"/>
        <v>0</v>
      </c>
      <c r="CG378" s="93">
        <f t="shared" si="924"/>
        <v>0</v>
      </c>
      <c r="CH378" s="93">
        <f t="shared" si="924"/>
        <v>0</v>
      </c>
      <c r="CI378" s="93">
        <f t="shared" si="924"/>
        <v>0</v>
      </c>
      <c r="CJ378" s="93">
        <f t="shared" si="924"/>
        <v>0</v>
      </c>
      <c r="CK378" s="93">
        <f t="shared" si="924"/>
        <v>0</v>
      </c>
      <c r="CL378" s="93">
        <f t="shared" si="924"/>
        <v>0</v>
      </c>
      <c r="CM378" s="93">
        <f t="shared" si="924"/>
        <v>0</v>
      </c>
      <c r="CN378" s="93">
        <f t="shared" si="924"/>
        <v>0</v>
      </c>
      <c r="CO378" s="93">
        <f t="shared" si="924"/>
        <v>0</v>
      </c>
      <c r="CP378" s="93">
        <f t="shared" si="924"/>
        <v>0</v>
      </c>
      <c r="CQ378" s="93">
        <f t="shared" si="924"/>
        <v>0</v>
      </c>
      <c r="CR378" s="93">
        <f t="shared" si="924"/>
        <v>0</v>
      </c>
      <c r="CS378" s="93">
        <f t="shared" si="924"/>
        <v>0</v>
      </c>
      <c r="CT378" s="93">
        <f t="shared" si="924"/>
        <v>0</v>
      </c>
      <c r="CU378" s="93">
        <f t="shared" si="924"/>
        <v>0</v>
      </c>
      <c r="CV378" s="93">
        <f t="shared" si="924"/>
        <v>0</v>
      </c>
      <c r="CW378" s="93">
        <f t="shared" si="924"/>
        <v>0</v>
      </c>
      <c r="CX378" s="93">
        <f t="shared" si="924"/>
        <v>0</v>
      </c>
      <c r="CY378" s="93">
        <f t="shared" si="924"/>
        <v>0</v>
      </c>
      <c r="CZ378" s="93">
        <f t="shared" si="924"/>
        <v>0</v>
      </c>
      <c r="DA378" s="93">
        <f t="shared" si="924"/>
        <v>0</v>
      </c>
      <c r="DB378" s="93">
        <f t="shared" ref="DB378:EG378" si="925">DB370*DB344</f>
        <v>0</v>
      </c>
      <c r="DC378" s="93">
        <f t="shared" si="925"/>
        <v>0</v>
      </c>
      <c r="DD378" s="93">
        <f t="shared" si="925"/>
        <v>0</v>
      </c>
      <c r="DE378" s="93">
        <f t="shared" si="925"/>
        <v>0</v>
      </c>
      <c r="DF378" s="93">
        <f t="shared" si="925"/>
        <v>0</v>
      </c>
      <c r="DG378" s="93">
        <f t="shared" si="925"/>
        <v>0</v>
      </c>
      <c r="DH378" s="93">
        <f t="shared" si="925"/>
        <v>0</v>
      </c>
      <c r="DI378" s="93">
        <f t="shared" si="925"/>
        <v>0</v>
      </c>
      <c r="DJ378" s="93">
        <f t="shared" si="925"/>
        <v>0</v>
      </c>
      <c r="DK378" s="93">
        <f t="shared" si="925"/>
        <v>0</v>
      </c>
      <c r="DL378" s="93">
        <f t="shared" si="925"/>
        <v>0</v>
      </c>
      <c r="DM378" s="93">
        <f t="shared" si="925"/>
        <v>0</v>
      </c>
      <c r="DN378" s="93">
        <f t="shared" si="925"/>
        <v>0</v>
      </c>
      <c r="DO378" s="93">
        <f t="shared" si="925"/>
        <v>0</v>
      </c>
      <c r="DP378" s="93">
        <f t="shared" si="925"/>
        <v>0</v>
      </c>
      <c r="DQ378" s="93">
        <f t="shared" si="925"/>
        <v>0</v>
      </c>
      <c r="DR378" s="93">
        <f t="shared" si="925"/>
        <v>0</v>
      </c>
      <c r="DS378" s="93">
        <f t="shared" si="925"/>
        <v>0</v>
      </c>
      <c r="DT378" s="93">
        <f t="shared" si="925"/>
        <v>0</v>
      </c>
      <c r="DU378" s="93">
        <f t="shared" si="925"/>
        <v>0</v>
      </c>
      <c r="DV378" s="93">
        <f t="shared" si="925"/>
        <v>0</v>
      </c>
      <c r="DW378" s="93">
        <f t="shared" si="925"/>
        <v>0</v>
      </c>
      <c r="DX378" s="93">
        <f t="shared" si="925"/>
        <v>0</v>
      </c>
      <c r="DY378" s="93">
        <f t="shared" si="925"/>
        <v>0</v>
      </c>
      <c r="DZ378" s="93">
        <f t="shared" si="925"/>
        <v>0</v>
      </c>
      <c r="EA378" s="93">
        <f t="shared" si="925"/>
        <v>0</v>
      </c>
      <c r="EB378" s="93">
        <f t="shared" si="925"/>
        <v>0</v>
      </c>
      <c r="EC378" s="93">
        <f t="shared" si="925"/>
        <v>0</v>
      </c>
      <c r="ED378" s="93">
        <f t="shared" si="925"/>
        <v>0</v>
      </c>
      <c r="EE378" s="93">
        <f t="shared" si="925"/>
        <v>0</v>
      </c>
      <c r="EF378" s="93">
        <f t="shared" si="925"/>
        <v>0</v>
      </c>
      <c r="EG378" s="93">
        <f t="shared" si="925"/>
        <v>0</v>
      </c>
      <c r="EH378" s="93">
        <f t="shared" ref="EH378:FR378" si="926">EH370*EH344</f>
        <v>0</v>
      </c>
      <c r="EI378" s="93">
        <f t="shared" si="926"/>
        <v>0</v>
      </c>
      <c r="EJ378" s="93">
        <f t="shared" si="926"/>
        <v>0</v>
      </c>
      <c r="EK378" s="93">
        <f t="shared" si="926"/>
        <v>0</v>
      </c>
      <c r="EL378" s="93">
        <f t="shared" si="926"/>
        <v>0</v>
      </c>
      <c r="EM378" s="93">
        <f t="shared" si="926"/>
        <v>0</v>
      </c>
      <c r="EN378" s="93">
        <f t="shared" si="926"/>
        <v>0</v>
      </c>
      <c r="EO378" s="93">
        <f t="shared" si="926"/>
        <v>0</v>
      </c>
      <c r="EP378" s="93">
        <f t="shared" si="926"/>
        <v>0</v>
      </c>
      <c r="EQ378" s="93">
        <f t="shared" si="926"/>
        <v>0</v>
      </c>
      <c r="ER378" s="93">
        <f t="shared" si="926"/>
        <v>0</v>
      </c>
      <c r="ES378" s="93">
        <f t="shared" si="926"/>
        <v>0</v>
      </c>
      <c r="ET378" s="93">
        <f t="shared" si="926"/>
        <v>0</v>
      </c>
      <c r="EU378" s="93">
        <f t="shared" si="926"/>
        <v>0</v>
      </c>
      <c r="EV378" s="93">
        <f t="shared" si="926"/>
        <v>0</v>
      </c>
      <c r="EW378" s="93">
        <f t="shared" si="926"/>
        <v>0</v>
      </c>
      <c r="EX378" s="93">
        <f t="shared" si="926"/>
        <v>0</v>
      </c>
      <c r="EY378" s="93">
        <f t="shared" si="926"/>
        <v>0</v>
      </c>
      <c r="EZ378" s="93">
        <f t="shared" si="926"/>
        <v>0</v>
      </c>
      <c r="FA378" s="93">
        <f t="shared" si="926"/>
        <v>0</v>
      </c>
      <c r="FB378" s="93">
        <f t="shared" si="926"/>
        <v>0</v>
      </c>
      <c r="FC378" s="93">
        <f t="shared" si="926"/>
        <v>0</v>
      </c>
      <c r="FD378" s="93">
        <f t="shared" si="926"/>
        <v>0</v>
      </c>
      <c r="FE378" s="93">
        <f t="shared" si="926"/>
        <v>0</v>
      </c>
      <c r="FF378" s="93">
        <f t="shared" si="926"/>
        <v>0</v>
      </c>
      <c r="FG378" s="93">
        <f t="shared" si="926"/>
        <v>0</v>
      </c>
      <c r="FH378" s="93">
        <f t="shared" si="926"/>
        <v>0</v>
      </c>
      <c r="FI378" s="93">
        <f t="shared" si="926"/>
        <v>0</v>
      </c>
      <c r="FJ378" s="93">
        <f t="shared" si="926"/>
        <v>0</v>
      </c>
      <c r="FK378" s="93">
        <f t="shared" si="926"/>
        <v>0</v>
      </c>
      <c r="FL378" s="93">
        <f t="shared" si="926"/>
        <v>0</v>
      </c>
      <c r="FM378" s="93">
        <f t="shared" si="926"/>
        <v>0</v>
      </c>
      <c r="FN378" s="93">
        <f t="shared" si="926"/>
        <v>0</v>
      </c>
      <c r="FO378" s="93">
        <f t="shared" si="926"/>
        <v>0</v>
      </c>
      <c r="FP378" s="93">
        <f t="shared" si="926"/>
        <v>0</v>
      </c>
      <c r="FQ378" s="93">
        <f t="shared" si="926"/>
        <v>0</v>
      </c>
      <c r="FR378" s="93">
        <f t="shared" si="926"/>
        <v>0</v>
      </c>
    </row>
    <row r="379" spans="2:174">
      <c r="J379" s="93"/>
      <c r="K379" s="93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  <c r="BI379" s="93"/>
      <c r="BJ379" s="93"/>
      <c r="BK379" s="93"/>
      <c r="BL379" s="93"/>
      <c r="BM379" s="93"/>
      <c r="BN379" s="93"/>
      <c r="BO379" s="93"/>
      <c r="BP379" s="93"/>
      <c r="BQ379" s="93"/>
      <c r="BR379" s="93"/>
      <c r="BS379" s="93"/>
      <c r="BT379" s="93"/>
      <c r="BU379" s="93"/>
      <c r="BV379" s="93"/>
      <c r="BW379" s="93"/>
      <c r="BX379" s="93"/>
      <c r="BY379" s="93"/>
      <c r="BZ379" s="93"/>
      <c r="CA379" s="93"/>
      <c r="CB379" s="93"/>
      <c r="CC379" s="93"/>
      <c r="CD379" s="93"/>
      <c r="CE379" s="93"/>
      <c r="CF379" s="93"/>
      <c r="CG379" s="93"/>
      <c r="CH379" s="93"/>
      <c r="CI379" s="93"/>
      <c r="CJ379" s="93"/>
      <c r="CK379" s="93"/>
      <c r="CL379" s="93"/>
      <c r="CM379" s="93"/>
      <c r="CN379" s="93"/>
      <c r="CO379" s="93"/>
      <c r="CP379" s="93"/>
      <c r="CQ379" s="93"/>
      <c r="CR379" s="93"/>
      <c r="CS379" s="93"/>
      <c r="CT379" s="93"/>
      <c r="CU379" s="93"/>
      <c r="CV379" s="93"/>
      <c r="CW379" s="93"/>
      <c r="CX379" s="93"/>
      <c r="CY379" s="93"/>
      <c r="CZ379" s="93"/>
      <c r="DA379" s="93"/>
      <c r="DB379" s="93"/>
      <c r="DC379" s="93"/>
      <c r="DD379" s="93"/>
      <c r="DE379" s="93"/>
      <c r="DF379" s="93"/>
      <c r="DG379" s="93"/>
      <c r="DH379" s="93"/>
      <c r="DI379" s="93"/>
      <c r="DJ379" s="93"/>
      <c r="DK379" s="93"/>
      <c r="DL379" s="93"/>
      <c r="DM379" s="93"/>
      <c r="DN379" s="93"/>
      <c r="DO379" s="93"/>
      <c r="DP379" s="93"/>
      <c r="DQ379" s="93"/>
      <c r="DR379" s="93"/>
      <c r="DS379" s="93"/>
      <c r="DT379" s="93"/>
      <c r="DU379" s="93"/>
      <c r="DV379" s="93"/>
      <c r="DW379" s="93"/>
      <c r="DX379" s="93"/>
      <c r="DY379" s="93"/>
      <c r="DZ379" s="93"/>
      <c r="EA379" s="93"/>
      <c r="EB379" s="93"/>
      <c r="EC379" s="93"/>
      <c r="ED379" s="93"/>
      <c r="EE379" s="93"/>
      <c r="EF379" s="93"/>
      <c r="EG379" s="93"/>
      <c r="EH379" s="93"/>
      <c r="EI379" s="93"/>
      <c r="EJ379" s="93"/>
      <c r="EK379" s="93"/>
      <c r="EL379" s="93"/>
      <c r="EM379" s="93"/>
      <c r="EN379" s="93"/>
      <c r="EO379" s="93"/>
      <c r="EP379" s="93"/>
      <c r="EQ379" s="93"/>
      <c r="ER379" s="93"/>
      <c r="ES379" s="93"/>
      <c r="ET379" s="93"/>
      <c r="EU379" s="93"/>
      <c r="EV379" s="93"/>
      <c r="EW379" s="93"/>
      <c r="EX379" s="93"/>
      <c r="EY379" s="93"/>
      <c r="EZ379" s="93"/>
      <c r="FA379" s="93"/>
      <c r="FB379" s="93"/>
      <c r="FC379" s="93"/>
      <c r="FD379" s="93"/>
      <c r="FE379" s="93"/>
      <c r="FF379" s="93"/>
      <c r="FG379" s="93"/>
      <c r="FH379" s="93"/>
      <c r="FI379" s="93"/>
      <c r="FJ379" s="93"/>
      <c r="FK379" s="93"/>
      <c r="FL379" s="93"/>
      <c r="FM379" s="93"/>
      <c r="FN379" s="93"/>
      <c r="FO379" s="93"/>
      <c r="FP379" s="93"/>
      <c r="FQ379" s="93"/>
      <c r="FR379" s="93"/>
    </row>
    <row r="380" spans="2:174">
      <c r="C380" t="s">
        <v>88</v>
      </c>
      <c r="D380" s="144" t="s">
        <v>974</v>
      </c>
      <c r="I380" s="263">
        <f>SUM(J380:FR380)</f>
        <v>1680426.5616505232</v>
      </c>
      <c r="J380" s="18">
        <f t="shared" ref="J380:AO380" si="927">J376 * J357 / Thousand</f>
        <v>0</v>
      </c>
      <c r="K380" s="18">
        <f t="shared" si="927"/>
        <v>0</v>
      </c>
      <c r="L380" s="18">
        <f t="shared" si="927"/>
        <v>0</v>
      </c>
      <c r="M380" s="18">
        <f t="shared" si="927"/>
        <v>0</v>
      </c>
      <c r="N380" s="18">
        <f t="shared" si="927"/>
        <v>0</v>
      </c>
      <c r="O380" s="18">
        <f t="shared" si="927"/>
        <v>0</v>
      </c>
      <c r="P380" s="18">
        <f t="shared" si="927"/>
        <v>0</v>
      </c>
      <c r="Q380" s="18">
        <f t="shared" si="927"/>
        <v>0</v>
      </c>
      <c r="R380" s="18">
        <f t="shared" si="927"/>
        <v>0</v>
      </c>
      <c r="S380" s="18">
        <f t="shared" si="927"/>
        <v>0</v>
      </c>
      <c r="T380" s="18">
        <f t="shared" si="927"/>
        <v>0</v>
      </c>
      <c r="U380" s="18">
        <f t="shared" si="927"/>
        <v>0</v>
      </c>
      <c r="V380" s="18">
        <f t="shared" si="927"/>
        <v>0</v>
      </c>
      <c r="W380" s="18">
        <f t="shared" si="927"/>
        <v>0</v>
      </c>
      <c r="X380" s="18">
        <f t="shared" si="927"/>
        <v>0</v>
      </c>
      <c r="Y380" s="18">
        <f t="shared" si="927"/>
        <v>0</v>
      </c>
      <c r="Z380" s="18">
        <f t="shared" si="927"/>
        <v>0</v>
      </c>
      <c r="AA380" s="18">
        <f t="shared" si="927"/>
        <v>0</v>
      </c>
      <c r="AB380" s="18">
        <f t="shared" si="927"/>
        <v>0</v>
      </c>
      <c r="AC380" s="18">
        <f t="shared" si="927"/>
        <v>0</v>
      </c>
      <c r="AD380" s="18">
        <f t="shared" si="927"/>
        <v>0</v>
      </c>
      <c r="AE380" s="18">
        <f t="shared" si="927"/>
        <v>0</v>
      </c>
      <c r="AF380" s="18">
        <f t="shared" si="927"/>
        <v>0</v>
      </c>
      <c r="AG380" s="18">
        <f t="shared" si="927"/>
        <v>0</v>
      </c>
      <c r="AH380" s="18">
        <f t="shared" si="927"/>
        <v>0</v>
      </c>
      <c r="AI380" s="18">
        <f t="shared" si="927"/>
        <v>0</v>
      </c>
      <c r="AJ380" s="18">
        <f t="shared" si="927"/>
        <v>0</v>
      </c>
      <c r="AK380" s="18">
        <f t="shared" si="927"/>
        <v>0</v>
      </c>
      <c r="AL380" s="18">
        <f t="shared" si="927"/>
        <v>0</v>
      </c>
      <c r="AM380" s="18">
        <f t="shared" si="927"/>
        <v>0</v>
      </c>
      <c r="AN380" s="18">
        <f t="shared" si="927"/>
        <v>0</v>
      </c>
      <c r="AO380" s="18">
        <f t="shared" si="927"/>
        <v>0</v>
      </c>
      <c r="AP380" s="18">
        <f t="shared" ref="AP380:BU380" si="928">AP376 * AP357 / Thousand</f>
        <v>0</v>
      </c>
      <c r="AQ380" s="18">
        <f t="shared" si="928"/>
        <v>0</v>
      </c>
      <c r="AR380" s="18">
        <f t="shared" si="928"/>
        <v>0</v>
      </c>
      <c r="AS380" s="18">
        <f t="shared" si="928"/>
        <v>0</v>
      </c>
      <c r="AT380" s="18">
        <f t="shared" si="928"/>
        <v>0</v>
      </c>
      <c r="AU380" s="18">
        <f t="shared" si="928"/>
        <v>0</v>
      </c>
      <c r="AV380" s="18">
        <f t="shared" si="928"/>
        <v>0</v>
      </c>
      <c r="AW380" s="18">
        <f t="shared" si="928"/>
        <v>0</v>
      </c>
      <c r="AX380" s="18">
        <f t="shared" si="928"/>
        <v>0</v>
      </c>
      <c r="AY380" s="18">
        <f t="shared" si="928"/>
        <v>0</v>
      </c>
      <c r="AZ380" s="18">
        <f t="shared" si="928"/>
        <v>0</v>
      </c>
      <c r="BA380" s="18">
        <f t="shared" si="928"/>
        <v>0</v>
      </c>
      <c r="BB380" s="18">
        <f t="shared" si="928"/>
        <v>0</v>
      </c>
      <c r="BC380" s="18">
        <f t="shared" si="928"/>
        <v>0</v>
      </c>
      <c r="BD380" s="18">
        <f t="shared" si="928"/>
        <v>0</v>
      </c>
      <c r="BE380" s="18">
        <f t="shared" si="928"/>
        <v>0</v>
      </c>
      <c r="BF380" s="18">
        <f t="shared" si="928"/>
        <v>0</v>
      </c>
      <c r="BG380" s="18">
        <f t="shared" si="928"/>
        <v>0</v>
      </c>
      <c r="BH380" s="18">
        <f t="shared" si="928"/>
        <v>0</v>
      </c>
      <c r="BI380" s="18">
        <f t="shared" si="928"/>
        <v>0</v>
      </c>
      <c r="BJ380" s="18">
        <f t="shared" si="928"/>
        <v>0</v>
      </c>
      <c r="BK380" s="18">
        <f t="shared" si="928"/>
        <v>0</v>
      </c>
      <c r="BL380" s="18">
        <f t="shared" si="928"/>
        <v>0</v>
      </c>
      <c r="BM380" s="18">
        <f t="shared" si="928"/>
        <v>0</v>
      </c>
      <c r="BN380" s="18">
        <f t="shared" si="928"/>
        <v>0</v>
      </c>
      <c r="BO380" s="18">
        <f t="shared" si="928"/>
        <v>0</v>
      </c>
      <c r="BP380" s="18">
        <f t="shared" si="928"/>
        <v>0</v>
      </c>
      <c r="BQ380" s="18">
        <f t="shared" si="928"/>
        <v>0</v>
      </c>
      <c r="BR380" s="18">
        <f t="shared" si="928"/>
        <v>0</v>
      </c>
      <c r="BS380" s="18">
        <f t="shared" si="928"/>
        <v>0</v>
      </c>
      <c r="BT380" s="18">
        <f t="shared" si="928"/>
        <v>0</v>
      </c>
      <c r="BU380" s="18">
        <f t="shared" si="928"/>
        <v>0</v>
      </c>
      <c r="BV380" s="18">
        <f t="shared" ref="BV380:DA380" si="929">BV376 * BV357 / Thousand</f>
        <v>0</v>
      </c>
      <c r="BW380" s="18">
        <f t="shared" si="929"/>
        <v>0</v>
      </c>
      <c r="BX380" s="18">
        <f t="shared" si="929"/>
        <v>0</v>
      </c>
      <c r="BY380" s="18">
        <f t="shared" si="929"/>
        <v>0</v>
      </c>
      <c r="BZ380" s="18">
        <f t="shared" si="929"/>
        <v>0</v>
      </c>
      <c r="CA380" s="18">
        <f t="shared" si="929"/>
        <v>0</v>
      </c>
      <c r="CB380" s="18">
        <f t="shared" si="929"/>
        <v>0</v>
      </c>
      <c r="CC380" s="18">
        <f t="shared" si="929"/>
        <v>0</v>
      </c>
      <c r="CD380" s="18">
        <f t="shared" si="929"/>
        <v>0</v>
      </c>
      <c r="CE380" s="18">
        <f t="shared" si="929"/>
        <v>0</v>
      </c>
      <c r="CF380" s="18">
        <f t="shared" si="929"/>
        <v>0</v>
      </c>
      <c r="CG380" s="18">
        <f t="shared" si="929"/>
        <v>0</v>
      </c>
      <c r="CH380" s="18">
        <f t="shared" si="929"/>
        <v>19269.247926065083</v>
      </c>
      <c r="CI380" s="18">
        <f t="shared" si="929"/>
        <v>13429.474438886864</v>
      </c>
      <c r="CJ380" s="18">
        <f t="shared" si="929"/>
        <v>10742.491605902624</v>
      </c>
      <c r="CK380" s="18">
        <f t="shared" si="929"/>
        <v>21186.684480322881</v>
      </c>
      <c r="CL380" s="18">
        <f t="shared" si="929"/>
        <v>20205.755495147558</v>
      </c>
      <c r="CM380" s="18">
        <f t="shared" si="929"/>
        <v>13925.693842660272</v>
      </c>
      <c r="CN380" s="18">
        <f t="shared" si="929"/>
        <v>11027.98746983881</v>
      </c>
      <c r="CO380" s="18">
        <f t="shared" si="929"/>
        <v>21749.748526500924</v>
      </c>
      <c r="CP380" s="18">
        <f t="shared" si="929"/>
        <v>20433.516104068811</v>
      </c>
      <c r="CQ380" s="18">
        <f t="shared" si="929"/>
        <v>14054.099938559519</v>
      </c>
      <c r="CR380" s="18">
        <f t="shared" si="929"/>
        <v>11264.898774899231</v>
      </c>
      <c r="CS380" s="18">
        <f t="shared" si="929"/>
        <v>22216.992556496592</v>
      </c>
      <c r="CT380" s="18">
        <f t="shared" si="929"/>
        <v>21616.2580723559</v>
      </c>
      <c r="CU380" s="18">
        <f t="shared" si="929"/>
        <v>14897.804341532923</v>
      </c>
      <c r="CV380" s="18">
        <f t="shared" si="929"/>
        <v>11916.889481193984</v>
      </c>
      <c r="CW380" s="18">
        <f t="shared" si="929"/>
        <v>23502.869416831287</v>
      </c>
      <c r="CX380" s="18">
        <f t="shared" si="929"/>
        <v>21596.376242653343</v>
      </c>
      <c r="CY380" s="18">
        <f t="shared" si="929"/>
        <v>14884.101895537464</v>
      </c>
      <c r="CZ380" s="18">
        <f t="shared" si="929"/>
        <v>11905.879384153512</v>
      </c>
      <c r="DA380" s="18">
        <f t="shared" si="929"/>
        <v>23481.154952380035</v>
      </c>
      <c r="DB380" s="18">
        <f t="shared" ref="DB380:EG380" si="930">DB376 * DB357 / Thousand</f>
        <v>22657.405277915117</v>
      </c>
      <c r="DC380" s="18">
        <f t="shared" si="930"/>
        <v>15615.35718103159</v>
      </c>
      <c r="DD380" s="18">
        <f t="shared" si="930"/>
        <v>12490.762702465472</v>
      </c>
      <c r="DE380" s="18">
        <f t="shared" si="930"/>
        <v>24634.680482348424</v>
      </c>
      <c r="DF380" s="18">
        <f t="shared" si="930"/>
        <v>22914.469639301413</v>
      </c>
      <c r="DG380" s="18">
        <f t="shared" si="930"/>
        <v>15760.228952121046</v>
      </c>
      <c r="DH380" s="18">
        <f t="shared" si="930"/>
        <v>12632.426451428559</v>
      </c>
      <c r="DI380" s="18">
        <f t="shared" si="930"/>
        <v>24914.0742451447</v>
      </c>
      <c r="DJ380" s="18">
        <f t="shared" si="930"/>
        <v>23182.051605665405</v>
      </c>
      <c r="DK380" s="18">
        <f t="shared" si="930"/>
        <v>15976.940500085464</v>
      </c>
      <c r="DL380" s="18">
        <f t="shared" si="930"/>
        <v>12779.886980233852</v>
      </c>
      <c r="DM380" s="18">
        <f t="shared" si="930"/>
        <v>25204.900601981946</v>
      </c>
      <c r="DN380" s="18">
        <f t="shared" si="930"/>
        <v>23314.817703438457</v>
      </c>
      <c r="DO380" s="18">
        <f t="shared" si="930"/>
        <v>16068.442153201888</v>
      </c>
      <c r="DP380" s="18">
        <f t="shared" si="930"/>
        <v>12853.024570933483</v>
      </c>
      <c r="DQ380" s="18">
        <f t="shared" si="930"/>
        <v>25349.144890425476</v>
      </c>
      <c r="DR380" s="18">
        <f t="shared" si="930"/>
        <v>23698.864844755168</v>
      </c>
      <c r="DS380" s="18">
        <f t="shared" si="930"/>
        <v>16333.125298180541</v>
      </c>
      <c r="DT380" s="18">
        <f t="shared" si="930"/>
        <v>13064.687290784743</v>
      </c>
      <c r="DU380" s="18">
        <f t="shared" si="930"/>
        <v>25766.592855595085</v>
      </c>
      <c r="DV380" s="18">
        <f t="shared" si="930"/>
        <v>24252.216152134995</v>
      </c>
      <c r="DW380" s="18">
        <f t="shared" si="930"/>
        <v>16680.029058927783</v>
      </c>
      <c r="DX380" s="18">
        <f t="shared" si="930"/>
        <v>13369.681426248484</v>
      </c>
      <c r="DY380" s="18">
        <f t="shared" si="930"/>
        <v>26368.112014601789</v>
      </c>
      <c r="DZ380" s="18">
        <f t="shared" si="930"/>
        <v>24968.808911057062</v>
      </c>
      <c r="EA380" s="18">
        <f t="shared" si="930"/>
        <v>17208.363656324109</v>
      </c>
      <c r="EB380" s="18">
        <f t="shared" si="930"/>
        <v>13625.626545018444</v>
      </c>
      <c r="EC380" s="18">
        <f t="shared" si="930"/>
        <v>26872.895138907734</v>
      </c>
      <c r="ED380" s="18">
        <f t="shared" si="930"/>
        <v>25464.286018684557</v>
      </c>
      <c r="EE380" s="18">
        <f t="shared" si="930"/>
        <v>17549.843711772879</v>
      </c>
      <c r="EF380" s="18">
        <f t="shared" si="930"/>
        <v>14037.747190574808</v>
      </c>
      <c r="EG380" s="18">
        <f t="shared" si="930"/>
        <v>27685.692616955752</v>
      </c>
      <c r="EH380" s="18">
        <f t="shared" ref="EH380:FR380" si="931">EH376 * EH357 / Thousand</f>
        <v>25952.94745829422</v>
      </c>
      <c r="EI380" s="18">
        <f t="shared" si="931"/>
        <v>17886.626446887734</v>
      </c>
      <c r="EJ380" s="18">
        <f t="shared" si="931"/>
        <v>14307.070963769656</v>
      </c>
      <c r="EK380" s="18">
        <f t="shared" si="931"/>
        <v>28216.86155011033</v>
      </c>
      <c r="EL380" s="18">
        <f t="shared" si="931"/>
        <v>26373.866058926469</v>
      </c>
      <c r="EM380" s="18">
        <f t="shared" si="931"/>
        <v>18138.931754552541</v>
      </c>
      <c r="EN380" s="18">
        <f t="shared" si="931"/>
        <v>14539.047750700918</v>
      </c>
      <c r="EO380" s="18">
        <f t="shared" si="931"/>
        <v>28674.373566109596</v>
      </c>
      <c r="EP380" s="18">
        <f t="shared" si="931"/>
        <v>27203.890860478437</v>
      </c>
      <c r="EQ380" s="18">
        <f t="shared" si="931"/>
        <v>18748.769653435826</v>
      </c>
      <c r="ER380" s="18">
        <f t="shared" si="931"/>
        <v>14996.548123842456</v>
      </c>
      <c r="ES380" s="18">
        <f t="shared" si="931"/>
        <v>29576.6703898794</v>
      </c>
      <c r="ET380" s="18">
        <f t="shared" si="931"/>
        <v>27778.486325630533</v>
      </c>
      <c r="EU380" s="18">
        <f t="shared" si="931"/>
        <v>19144.777639032338</v>
      </c>
      <c r="EV380" s="18">
        <f t="shared" si="931"/>
        <v>15313.235650372591</v>
      </c>
      <c r="EW380" s="18">
        <f t="shared" si="931"/>
        <v>30201.2516276028</v>
      </c>
      <c r="EX380" s="18">
        <f t="shared" si="931"/>
        <v>28860.148706139058</v>
      </c>
      <c r="EY380" s="18">
        <f t="shared" si="931"/>
        <v>19890.253310837943</v>
      </c>
      <c r="EZ380" s="18">
        <f t="shared" si="931"/>
        <v>15909.445843235559</v>
      </c>
      <c r="FA380" s="18">
        <f t="shared" si="931"/>
        <v>31377.116380729483</v>
      </c>
      <c r="FB380" s="18">
        <f t="shared" si="931"/>
        <v>29390.604634939355</v>
      </c>
      <c r="FC380" s="18">
        <f t="shared" si="931"/>
        <v>20213.375499910522</v>
      </c>
      <c r="FD380" s="18">
        <f t="shared" si="931"/>
        <v>16201.793775550635</v>
      </c>
      <c r="FE380" s="18">
        <f t="shared" si="931"/>
        <v>31953.694294649467</v>
      </c>
      <c r="FF380" s="18">
        <f t="shared" si="931"/>
        <v>30208.858784943528</v>
      </c>
      <c r="FG380" s="18">
        <f t="shared" si="931"/>
        <v>20819.776764907838</v>
      </c>
      <c r="FH380" s="18">
        <f t="shared" si="931"/>
        <v>16652.7890854793</v>
      </c>
      <c r="FI380" s="18">
        <f t="shared" si="931"/>
        <v>32843.161625330358</v>
      </c>
      <c r="FJ380" s="18">
        <f t="shared" si="931"/>
        <v>31049.756639776522</v>
      </c>
      <c r="FK380" s="18">
        <f t="shared" si="931"/>
        <v>21399.318870233525</v>
      </c>
      <c r="FL380" s="18">
        <f t="shared" si="931"/>
        <v>0</v>
      </c>
      <c r="FM380" s="18">
        <f t="shared" si="931"/>
        <v>0</v>
      </c>
      <c r="FN380" s="18">
        <f t="shared" si="931"/>
        <v>0</v>
      </c>
      <c r="FO380" s="18">
        <f t="shared" si="931"/>
        <v>0</v>
      </c>
      <c r="FP380" s="18">
        <f t="shared" si="931"/>
        <v>0</v>
      </c>
      <c r="FQ380" s="18">
        <f t="shared" si="931"/>
        <v>0</v>
      </c>
      <c r="FR380" s="18">
        <f t="shared" si="931"/>
        <v>0</v>
      </c>
    </row>
    <row r="381" spans="2:174">
      <c r="D381" s="8"/>
    </row>
    <row r="382" spans="2:174">
      <c r="B382" s="30" t="s">
        <v>89</v>
      </c>
      <c r="D382" s="8"/>
    </row>
    <row r="383" spans="2:174">
      <c r="C383" t="s">
        <v>91</v>
      </c>
      <c r="D383" s="144" t="s">
        <v>974</v>
      </c>
      <c r="F383" s="181"/>
      <c r="I383" s="128">
        <f t="shared" ref="I383:I391" si="932">SUM(J383:FR383)</f>
        <v>513926.24612599035</v>
      </c>
      <c r="J383" s="18">
        <f t="shared" ref="J383:AO383" si="933">J373 * SUM(J354:J355) / Thousand</f>
        <v>0</v>
      </c>
      <c r="K383" s="18">
        <f t="shared" si="933"/>
        <v>0</v>
      </c>
      <c r="L383" s="18">
        <f t="shared" si="933"/>
        <v>0</v>
      </c>
      <c r="M383" s="18">
        <f t="shared" si="933"/>
        <v>0</v>
      </c>
      <c r="N383" s="18">
        <f t="shared" si="933"/>
        <v>0</v>
      </c>
      <c r="O383" s="18">
        <f t="shared" si="933"/>
        <v>0</v>
      </c>
      <c r="P383" s="18">
        <f t="shared" si="933"/>
        <v>0</v>
      </c>
      <c r="Q383" s="18">
        <f t="shared" si="933"/>
        <v>0</v>
      </c>
      <c r="R383" s="18">
        <f t="shared" si="933"/>
        <v>0</v>
      </c>
      <c r="S383" s="18">
        <f t="shared" si="933"/>
        <v>0</v>
      </c>
      <c r="T383" s="18">
        <f t="shared" si="933"/>
        <v>0</v>
      </c>
      <c r="U383" s="18">
        <f t="shared" si="933"/>
        <v>0</v>
      </c>
      <c r="V383" s="18">
        <f t="shared" si="933"/>
        <v>0</v>
      </c>
      <c r="W383" s="18">
        <f t="shared" si="933"/>
        <v>0</v>
      </c>
      <c r="X383" s="18">
        <f t="shared" si="933"/>
        <v>0</v>
      </c>
      <c r="Y383" s="18">
        <f t="shared" si="933"/>
        <v>0</v>
      </c>
      <c r="Z383" s="18">
        <f t="shared" si="933"/>
        <v>0</v>
      </c>
      <c r="AA383" s="18">
        <f t="shared" si="933"/>
        <v>0</v>
      </c>
      <c r="AB383" s="18">
        <f t="shared" si="933"/>
        <v>8764.0587659552384</v>
      </c>
      <c r="AC383" s="18">
        <f t="shared" si="933"/>
        <v>17284.756149055414</v>
      </c>
      <c r="AD383" s="18">
        <f t="shared" si="933"/>
        <v>15864.970736016541</v>
      </c>
      <c r="AE383" s="18">
        <f t="shared" si="933"/>
        <v>10934.049228972799</v>
      </c>
      <c r="AF383" s="18">
        <f t="shared" si="933"/>
        <v>8764.0587659552384</v>
      </c>
      <c r="AG383" s="18">
        <f t="shared" si="933"/>
        <v>17284.756149055414</v>
      </c>
      <c r="AH383" s="18">
        <f t="shared" si="933"/>
        <v>15864.970736016541</v>
      </c>
      <c r="AI383" s="18">
        <f t="shared" si="933"/>
        <v>10934.049228972799</v>
      </c>
      <c r="AJ383" s="18">
        <f t="shared" si="933"/>
        <v>9035.1121298507624</v>
      </c>
      <c r="AK383" s="18">
        <f t="shared" si="933"/>
        <v>17819.336236139607</v>
      </c>
      <c r="AL383" s="18">
        <f t="shared" si="933"/>
        <v>16355.639934037672</v>
      </c>
      <c r="AM383" s="18">
        <f t="shared" si="933"/>
        <v>11272.215699971955</v>
      </c>
      <c r="AN383" s="18">
        <f t="shared" si="933"/>
        <v>9035.1121298507624</v>
      </c>
      <c r="AO383" s="18">
        <f t="shared" si="933"/>
        <v>17819.336236139607</v>
      </c>
      <c r="AP383" s="18">
        <f t="shared" ref="AP383:BU383" si="934">AP373 * SUM(AP354:AP355) / Thousand</f>
        <v>16355.639934037672</v>
      </c>
      <c r="AQ383" s="18">
        <f t="shared" si="934"/>
        <v>11272.215699971955</v>
      </c>
      <c r="AR383" s="18">
        <f t="shared" si="934"/>
        <v>9035.1121298507624</v>
      </c>
      <c r="AS383" s="18">
        <f t="shared" si="934"/>
        <v>17819.336236139607</v>
      </c>
      <c r="AT383" s="18">
        <f t="shared" si="934"/>
        <v>16355.639934037672</v>
      </c>
      <c r="AU383" s="18">
        <f t="shared" si="934"/>
        <v>11272.215699971955</v>
      </c>
      <c r="AV383" s="18">
        <f t="shared" si="934"/>
        <v>9035.1121298507624</v>
      </c>
      <c r="AW383" s="18">
        <f t="shared" si="934"/>
        <v>17819.336236139607</v>
      </c>
      <c r="AX383" s="18">
        <f t="shared" si="934"/>
        <v>16355.639934037672</v>
      </c>
      <c r="AY383" s="18">
        <f t="shared" si="934"/>
        <v>11272.215699971955</v>
      </c>
      <c r="AZ383" s="18">
        <f t="shared" si="934"/>
        <v>9035.1121298507624</v>
      </c>
      <c r="BA383" s="18">
        <f t="shared" si="934"/>
        <v>17819.336236139607</v>
      </c>
      <c r="BB383" s="18">
        <f t="shared" si="934"/>
        <v>16355.639934037672</v>
      </c>
      <c r="BC383" s="18">
        <f t="shared" si="934"/>
        <v>11272.215699971955</v>
      </c>
      <c r="BD383" s="18">
        <f t="shared" si="934"/>
        <v>9035.1121298507624</v>
      </c>
      <c r="BE383" s="18">
        <f t="shared" si="934"/>
        <v>17819.336236139607</v>
      </c>
      <c r="BF383" s="18">
        <f t="shared" si="934"/>
        <v>16355.639934037672</v>
      </c>
      <c r="BG383" s="18">
        <f t="shared" si="934"/>
        <v>11272.215699971955</v>
      </c>
      <c r="BH383" s="18">
        <f t="shared" si="934"/>
        <v>9035.1121298507624</v>
      </c>
      <c r="BI383" s="18">
        <f t="shared" si="934"/>
        <v>17819.336236139607</v>
      </c>
      <c r="BJ383" s="18">
        <f t="shared" si="934"/>
        <v>16355.639934037672</v>
      </c>
      <c r="BK383" s="18">
        <f t="shared" si="934"/>
        <v>11272.215699971955</v>
      </c>
      <c r="BL383" s="18">
        <f t="shared" si="934"/>
        <v>9035.1121298507624</v>
      </c>
      <c r="BM383" s="18">
        <f t="shared" si="934"/>
        <v>17819.336236139607</v>
      </c>
      <c r="BN383" s="18">
        <f t="shared" si="934"/>
        <v>0</v>
      </c>
      <c r="BO383" s="18">
        <f t="shared" si="934"/>
        <v>0</v>
      </c>
      <c r="BP383" s="18">
        <f t="shared" si="934"/>
        <v>0</v>
      </c>
      <c r="BQ383" s="18">
        <f>BQ373 * SUM(BQ354:BQ355) / Thousand</f>
        <v>0</v>
      </c>
      <c r="BR383" s="18">
        <f t="shared" si="934"/>
        <v>0</v>
      </c>
      <c r="BS383" s="18">
        <f t="shared" si="934"/>
        <v>0</v>
      </c>
      <c r="BT383" s="18">
        <f t="shared" si="934"/>
        <v>0</v>
      </c>
      <c r="BU383" s="18">
        <f t="shared" si="934"/>
        <v>0</v>
      </c>
      <c r="BV383" s="18">
        <f t="shared" ref="BV383:DA383" si="935">BV373 * SUM(BV354:BV355) / Thousand</f>
        <v>0</v>
      </c>
      <c r="BW383" s="18">
        <f t="shared" si="935"/>
        <v>0</v>
      </c>
      <c r="BX383" s="18">
        <f t="shared" si="935"/>
        <v>0</v>
      </c>
      <c r="BY383" s="18">
        <f t="shared" si="935"/>
        <v>0</v>
      </c>
      <c r="BZ383" s="18">
        <f t="shared" si="935"/>
        <v>0</v>
      </c>
      <c r="CA383" s="18">
        <f t="shared" si="935"/>
        <v>0</v>
      </c>
      <c r="CB383" s="18">
        <f t="shared" si="935"/>
        <v>0</v>
      </c>
      <c r="CC383" s="18">
        <f t="shared" si="935"/>
        <v>0</v>
      </c>
      <c r="CD383" s="18">
        <f t="shared" si="935"/>
        <v>0</v>
      </c>
      <c r="CE383" s="18">
        <f t="shared" si="935"/>
        <v>0</v>
      </c>
      <c r="CF383" s="18">
        <f t="shared" si="935"/>
        <v>0</v>
      </c>
      <c r="CG383" s="18">
        <f t="shared" si="935"/>
        <v>0</v>
      </c>
      <c r="CH383" s="18">
        <f t="shared" si="935"/>
        <v>0</v>
      </c>
      <c r="CI383" s="18">
        <f t="shared" si="935"/>
        <v>0</v>
      </c>
      <c r="CJ383" s="18">
        <f t="shared" si="935"/>
        <v>0</v>
      </c>
      <c r="CK383" s="18">
        <f t="shared" si="935"/>
        <v>0</v>
      </c>
      <c r="CL383" s="18">
        <f t="shared" si="935"/>
        <v>0</v>
      </c>
      <c r="CM383" s="18">
        <f t="shared" si="935"/>
        <v>0</v>
      </c>
      <c r="CN383" s="18">
        <f t="shared" si="935"/>
        <v>0</v>
      </c>
      <c r="CO383" s="18">
        <f t="shared" si="935"/>
        <v>0</v>
      </c>
      <c r="CP383" s="18">
        <f t="shared" si="935"/>
        <v>0</v>
      </c>
      <c r="CQ383" s="18">
        <f t="shared" si="935"/>
        <v>0</v>
      </c>
      <c r="CR383" s="18">
        <f t="shared" si="935"/>
        <v>0</v>
      </c>
      <c r="CS383" s="18">
        <f t="shared" si="935"/>
        <v>0</v>
      </c>
      <c r="CT383" s="18">
        <f t="shared" si="935"/>
        <v>0</v>
      </c>
      <c r="CU383" s="18">
        <f t="shared" si="935"/>
        <v>0</v>
      </c>
      <c r="CV383" s="18">
        <f t="shared" si="935"/>
        <v>0</v>
      </c>
      <c r="CW383" s="18">
        <f t="shared" si="935"/>
        <v>0</v>
      </c>
      <c r="CX383" s="18">
        <f t="shared" si="935"/>
        <v>0</v>
      </c>
      <c r="CY383" s="18">
        <f t="shared" si="935"/>
        <v>0</v>
      </c>
      <c r="CZ383" s="18">
        <f t="shared" si="935"/>
        <v>0</v>
      </c>
      <c r="DA383" s="18">
        <f t="shared" si="935"/>
        <v>0</v>
      </c>
      <c r="DB383" s="18">
        <f t="shared" ref="DB383:EG383" si="936">DB373 * SUM(DB354:DB355) / Thousand</f>
        <v>0</v>
      </c>
      <c r="DC383" s="18">
        <f t="shared" si="936"/>
        <v>0</v>
      </c>
      <c r="DD383" s="18">
        <f t="shared" si="936"/>
        <v>0</v>
      </c>
      <c r="DE383" s="18">
        <f t="shared" si="936"/>
        <v>0</v>
      </c>
      <c r="DF383" s="18">
        <f t="shared" si="936"/>
        <v>0</v>
      </c>
      <c r="DG383" s="18">
        <f t="shared" si="936"/>
        <v>0</v>
      </c>
      <c r="DH383" s="18">
        <f t="shared" si="936"/>
        <v>0</v>
      </c>
      <c r="DI383" s="18">
        <f t="shared" si="936"/>
        <v>0</v>
      </c>
      <c r="DJ383" s="18">
        <f t="shared" si="936"/>
        <v>0</v>
      </c>
      <c r="DK383" s="18">
        <f t="shared" si="936"/>
        <v>0</v>
      </c>
      <c r="DL383" s="18">
        <f t="shared" si="936"/>
        <v>0</v>
      </c>
      <c r="DM383" s="18">
        <f t="shared" si="936"/>
        <v>0</v>
      </c>
      <c r="DN383" s="18">
        <f t="shared" si="936"/>
        <v>0</v>
      </c>
      <c r="DO383" s="18">
        <f t="shared" si="936"/>
        <v>0</v>
      </c>
      <c r="DP383" s="18">
        <f t="shared" si="936"/>
        <v>0</v>
      </c>
      <c r="DQ383" s="18">
        <f t="shared" si="936"/>
        <v>0</v>
      </c>
      <c r="DR383" s="18">
        <f t="shared" si="936"/>
        <v>0</v>
      </c>
      <c r="DS383" s="18">
        <f t="shared" si="936"/>
        <v>0</v>
      </c>
      <c r="DT383" s="18">
        <f t="shared" si="936"/>
        <v>0</v>
      </c>
      <c r="DU383" s="18">
        <f t="shared" si="936"/>
        <v>0</v>
      </c>
      <c r="DV383" s="18">
        <f t="shared" si="936"/>
        <v>0</v>
      </c>
      <c r="DW383" s="18">
        <f t="shared" si="936"/>
        <v>0</v>
      </c>
      <c r="DX383" s="18">
        <f t="shared" si="936"/>
        <v>0</v>
      </c>
      <c r="DY383" s="18">
        <f t="shared" si="936"/>
        <v>0</v>
      </c>
      <c r="DZ383" s="18">
        <f t="shared" si="936"/>
        <v>0</v>
      </c>
      <c r="EA383" s="18">
        <f t="shared" si="936"/>
        <v>0</v>
      </c>
      <c r="EB383" s="18">
        <f t="shared" si="936"/>
        <v>0</v>
      </c>
      <c r="EC383" s="18">
        <f t="shared" si="936"/>
        <v>0</v>
      </c>
      <c r="ED383" s="18">
        <f t="shared" si="936"/>
        <v>0</v>
      </c>
      <c r="EE383" s="18">
        <f t="shared" si="936"/>
        <v>0</v>
      </c>
      <c r="EF383" s="18">
        <f t="shared" si="936"/>
        <v>0</v>
      </c>
      <c r="EG383" s="18">
        <f t="shared" si="936"/>
        <v>0</v>
      </c>
      <c r="EH383" s="18">
        <f t="shared" ref="EH383:FR383" si="937">EH373 * SUM(EH354:EH355) / Thousand</f>
        <v>0</v>
      </c>
      <c r="EI383" s="18">
        <f t="shared" si="937"/>
        <v>0</v>
      </c>
      <c r="EJ383" s="18">
        <f t="shared" si="937"/>
        <v>0</v>
      </c>
      <c r="EK383" s="18">
        <f t="shared" si="937"/>
        <v>0</v>
      </c>
      <c r="EL383" s="18">
        <f t="shared" si="937"/>
        <v>0</v>
      </c>
      <c r="EM383" s="18">
        <f t="shared" si="937"/>
        <v>0</v>
      </c>
      <c r="EN383" s="18">
        <f t="shared" si="937"/>
        <v>0</v>
      </c>
      <c r="EO383" s="18">
        <f t="shared" si="937"/>
        <v>0</v>
      </c>
      <c r="EP383" s="18">
        <f t="shared" si="937"/>
        <v>0</v>
      </c>
      <c r="EQ383" s="18">
        <f t="shared" si="937"/>
        <v>0</v>
      </c>
      <c r="ER383" s="18">
        <f t="shared" si="937"/>
        <v>0</v>
      </c>
      <c r="ES383" s="18">
        <f t="shared" si="937"/>
        <v>0</v>
      </c>
      <c r="ET383" s="18">
        <f t="shared" si="937"/>
        <v>0</v>
      </c>
      <c r="EU383" s="18">
        <f t="shared" si="937"/>
        <v>0</v>
      </c>
      <c r="EV383" s="18">
        <f t="shared" si="937"/>
        <v>0</v>
      </c>
      <c r="EW383" s="18">
        <f t="shared" si="937"/>
        <v>0</v>
      </c>
      <c r="EX383" s="18">
        <f t="shared" si="937"/>
        <v>0</v>
      </c>
      <c r="EY383" s="18">
        <f t="shared" si="937"/>
        <v>0</v>
      </c>
      <c r="EZ383" s="18">
        <f t="shared" si="937"/>
        <v>0</v>
      </c>
      <c r="FA383" s="18">
        <f t="shared" si="937"/>
        <v>0</v>
      </c>
      <c r="FB383" s="18">
        <f t="shared" si="937"/>
        <v>0</v>
      </c>
      <c r="FC383" s="18">
        <f t="shared" si="937"/>
        <v>0</v>
      </c>
      <c r="FD383" s="18">
        <f t="shared" si="937"/>
        <v>0</v>
      </c>
      <c r="FE383" s="18">
        <f t="shared" si="937"/>
        <v>0</v>
      </c>
      <c r="FF383" s="18">
        <f t="shared" si="937"/>
        <v>0</v>
      </c>
      <c r="FG383" s="18">
        <f t="shared" si="937"/>
        <v>0</v>
      </c>
      <c r="FH383" s="18">
        <f t="shared" si="937"/>
        <v>0</v>
      </c>
      <c r="FI383" s="18">
        <f t="shared" si="937"/>
        <v>0</v>
      </c>
      <c r="FJ383" s="18">
        <f t="shared" si="937"/>
        <v>0</v>
      </c>
      <c r="FK383" s="18">
        <f t="shared" si="937"/>
        <v>0</v>
      </c>
      <c r="FL383" s="18">
        <f t="shared" si="937"/>
        <v>0</v>
      </c>
      <c r="FM383" s="18">
        <f t="shared" si="937"/>
        <v>0</v>
      </c>
      <c r="FN383" s="18">
        <f t="shared" si="937"/>
        <v>0</v>
      </c>
      <c r="FO383" s="18">
        <f t="shared" si="937"/>
        <v>0</v>
      </c>
      <c r="FP383" s="18">
        <f t="shared" si="937"/>
        <v>0</v>
      </c>
      <c r="FQ383" s="18">
        <f t="shared" si="937"/>
        <v>0</v>
      </c>
      <c r="FR383" s="18">
        <f t="shared" si="937"/>
        <v>0</v>
      </c>
    </row>
    <row r="384" spans="2:174">
      <c r="C384" t="s">
        <v>987</v>
      </c>
      <c r="D384" s="144" t="s">
        <v>974</v>
      </c>
      <c r="F384" s="181"/>
      <c r="I384" s="128">
        <f t="shared" si="932"/>
        <v>336211.81537705293</v>
      </c>
      <c r="J384" s="18">
        <f t="shared" ref="J384:AO384" si="938">J356 * J374 / Thousand</f>
        <v>0</v>
      </c>
      <c r="K384" s="18">
        <f t="shared" si="938"/>
        <v>0</v>
      </c>
      <c r="L384" s="18">
        <f t="shared" si="938"/>
        <v>0</v>
      </c>
      <c r="M384" s="18">
        <f t="shared" si="938"/>
        <v>0</v>
      </c>
      <c r="N384" s="18">
        <f t="shared" si="938"/>
        <v>0</v>
      </c>
      <c r="O384" s="18">
        <f t="shared" si="938"/>
        <v>0</v>
      </c>
      <c r="P384" s="18">
        <f t="shared" si="938"/>
        <v>0</v>
      </c>
      <c r="Q384" s="18">
        <f t="shared" si="938"/>
        <v>0</v>
      </c>
      <c r="R384" s="18">
        <f t="shared" si="938"/>
        <v>0</v>
      </c>
      <c r="S384" s="18">
        <f t="shared" si="938"/>
        <v>0</v>
      </c>
      <c r="T384" s="18">
        <f t="shared" si="938"/>
        <v>0</v>
      </c>
      <c r="U384" s="18">
        <f t="shared" si="938"/>
        <v>0</v>
      </c>
      <c r="V384" s="18">
        <f t="shared" si="938"/>
        <v>0</v>
      </c>
      <c r="W384" s="18">
        <f t="shared" si="938"/>
        <v>0</v>
      </c>
      <c r="X384" s="18">
        <f t="shared" si="938"/>
        <v>0</v>
      </c>
      <c r="Y384" s="18">
        <f t="shared" si="938"/>
        <v>0</v>
      </c>
      <c r="Z384" s="18">
        <f t="shared" si="938"/>
        <v>0</v>
      </c>
      <c r="AA384" s="18">
        <f t="shared" si="938"/>
        <v>0</v>
      </c>
      <c r="AB384" s="18">
        <f t="shared" si="938"/>
        <v>0</v>
      </c>
      <c r="AC384" s="18">
        <f t="shared" si="938"/>
        <v>0</v>
      </c>
      <c r="AD384" s="18">
        <f t="shared" si="938"/>
        <v>0</v>
      </c>
      <c r="AE384" s="18">
        <f t="shared" si="938"/>
        <v>0</v>
      </c>
      <c r="AF384" s="18">
        <f t="shared" si="938"/>
        <v>0</v>
      </c>
      <c r="AG384" s="18">
        <f t="shared" si="938"/>
        <v>0</v>
      </c>
      <c r="AH384" s="18">
        <f t="shared" si="938"/>
        <v>0</v>
      </c>
      <c r="AI384" s="18">
        <f t="shared" si="938"/>
        <v>0</v>
      </c>
      <c r="AJ384" s="18">
        <f t="shared" si="938"/>
        <v>0</v>
      </c>
      <c r="AK384" s="18">
        <f t="shared" si="938"/>
        <v>0</v>
      </c>
      <c r="AL384" s="18">
        <f t="shared" si="938"/>
        <v>0</v>
      </c>
      <c r="AM384" s="18">
        <f t="shared" si="938"/>
        <v>0</v>
      </c>
      <c r="AN384" s="18">
        <f t="shared" si="938"/>
        <v>0</v>
      </c>
      <c r="AO384" s="18">
        <f t="shared" si="938"/>
        <v>0</v>
      </c>
      <c r="AP384" s="18">
        <f t="shared" ref="AP384:BU384" si="939">AP356 * AP374 / Thousand</f>
        <v>0</v>
      </c>
      <c r="AQ384" s="18">
        <f t="shared" si="939"/>
        <v>0</v>
      </c>
      <c r="AR384" s="18">
        <f t="shared" si="939"/>
        <v>0</v>
      </c>
      <c r="AS384" s="18">
        <f t="shared" si="939"/>
        <v>0</v>
      </c>
      <c r="AT384" s="18">
        <f t="shared" si="939"/>
        <v>0</v>
      </c>
      <c r="AU384" s="18">
        <f t="shared" si="939"/>
        <v>0</v>
      </c>
      <c r="AV384" s="18">
        <f t="shared" si="939"/>
        <v>0</v>
      </c>
      <c r="AW384" s="18">
        <f t="shared" si="939"/>
        <v>0</v>
      </c>
      <c r="AX384" s="18">
        <f t="shared" si="939"/>
        <v>0</v>
      </c>
      <c r="AY384" s="18">
        <f t="shared" si="939"/>
        <v>0</v>
      </c>
      <c r="AZ384" s="18">
        <f t="shared" si="939"/>
        <v>0</v>
      </c>
      <c r="BA384" s="18">
        <f t="shared" si="939"/>
        <v>0</v>
      </c>
      <c r="BB384" s="18">
        <f t="shared" si="939"/>
        <v>0</v>
      </c>
      <c r="BC384" s="18">
        <f t="shared" si="939"/>
        <v>0</v>
      </c>
      <c r="BD384" s="18">
        <f t="shared" si="939"/>
        <v>0</v>
      </c>
      <c r="BE384" s="18">
        <f t="shared" si="939"/>
        <v>0</v>
      </c>
      <c r="BF384" s="18">
        <f t="shared" si="939"/>
        <v>0</v>
      </c>
      <c r="BG384" s="18">
        <f t="shared" si="939"/>
        <v>0</v>
      </c>
      <c r="BH384" s="18">
        <f t="shared" si="939"/>
        <v>0</v>
      </c>
      <c r="BI384" s="18">
        <f t="shared" si="939"/>
        <v>0</v>
      </c>
      <c r="BJ384" s="18">
        <f t="shared" si="939"/>
        <v>0</v>
      </c>
      <c r="BK384" s="18">
        <f t="shared" si="939"/>
        <v>0</v>
      </c>
      <c r="BL384" s="18">
        <f t="shared" si="939"/>
        <v>0</v>
      </c>
      <c r="BM384" s="18">
        <f t="shared" si="939"/>
        <v>0</v>
      </c>
      <c r="BN384" s="18">
        <f t="shared" si="939"/>
        <v>19109.84686948235</v>
      </c>
      <c r="BO384" s="18">
        <f t="shared" si="939"/>
        <v>13170.399738254759</v>
      </c>
      <c r="BP384" s="18">
        <f t="shared" si="939"/>
        <v>10535.466097718851</v>
      </c>
      <c r="BQ384" s="18">
        <f t="shared" si="939"/>
        <v>20778.382171866055</v>
      </c>
      <c r="BR384" s="18">
        <f t="shared" si="939"/>
        <v>19643.775991015689</v>
      </c>
      <c r="BS384" s="18">
        <f t="shared" si="939"/>
        <v>13538.3807069416</v>
      </c>
      <c r="BT384" s="18">
        <f t="shared" si="939"/>
        <v>10829.783527382579</v>
      </c>
      <c r="BU384" s="18">
        <f t="shared" si="939"/>
        <v>21358.844391256465</v>
      </c>
      <c r="BV384" s="18">
        <f t="shared" ref="BV384:DA384" si="940">BV356 * BV374 / Thousand</f>
        <v>20192.541997658493</v>
      </c>
      <c r="BW384" s="18">
        <f t="shared" si="940"/>
        <v>13916.587173985221</v>
      </c>
      <c r="BX384" s="18">
        <f t="shared" si="940"/>
        <v>11132.278083338186</v>
      </c>
      <c r="BY384" s="18">
        <f t="shared" si="940"/>
        <v>21955.433799855618</v>
      </c>
      <c r="BZ384" s="18">
        <f t="shared" si="940"/>
        <v>20756.55456630795</v>
      </c>
      <c r="CA384" s="18">
        <f t="shared" si="940"/>
        <v>14276.51818362564</v>
      </c>
      <c r="CB384" s="18">
        <f t="shared" si="940"/>
        <v>11443.175507476486</v>
      </c>
      <c r="CC384" s="18">
        <f t="shared" si="940"/>
        <v>22568.595613018591</v>
      </c>
      <c r="CD384" s="18">
        <f t="shared" si="940"/>
        <v>21336.234601278484</v>
      </c>
      <c r="CE384" s="18">
        <f t="shared" si="940"/>
        <v>14704.813729134408</v>
      </c>
      <c r="CF384" s="18">
        <f t="shared" si="940"/>
        <v>11762.707726788076</v>
      </c>
      <c r="CG384" s="18">
        <f t="shared" si="940"/>
        <v>23198.787244551466</v>
      </c>
      <c r="CH384" s="18">
        <f t="shared" si="940"/>
        <v>2.7076561159552557</v>
      </c>
      <c r="CI384" s="18">
        <f t="shared" si="940"/>
        <v>0</v>
      </c>
      <c r="CJ384" s="18">
        <f t="shared" si="940"/>
        <v>0</v>
      </c>
      <c r="CK384" s="18">
        <f t="shared" si="940"/>
        <v>0</v>
      </c>
      <c r="CL384" s="18">
        <f t="shared" si="940"/>
        <v>0</v>
      </c>
      <c r="CM384" s="18">
        <f t="shared" si="940"/>
        <v>0</v>
      </c>
      <c r="CN384" s="18">
        <f t="shared" si="940"/>
        <v>0</v>
      </c>
      <c r="CO384" s="18">
        <f t="shared" si="940"/>
        <v>0</v>
      </c>
      <c r="CP384" s="18">
        <f t="shared" si="940"/>
        <v>0</v>
      </c>
      <c r="CQ384" s="18">
        <f t="shared" si="940"/>
        <v>0</v>
      </c>
      <c r="CR384" s="18">
        <f t="shared" si="940"/>
        <v>0</v>
      </c>
      <c r="CS384" s="18">
        <f t="shared" si="940"/>
        <v>0</v>
      </c>
      <c r="CT384" s="18">
        <f t="shared" si="940"/>
        <v>0</v>
      </c>
      <c r="CU384" s="18">
        <f t="shared" si="940"/>
        <v>0</v>
      </c>
      <c r="CV384" s="18">
        <f t="shared" si="940"/>
        <v>0</v>
      </c>
      <c r="CW384" s="18">
        <f t="shared" si="940"/>
        <v>0</v>
      </c>
      <c r="CX384" s="18">
        <f t="shared" si="940"/>
        <v>0</v>
      </c>
      <c r="CY384" s="18">
        <f t="shared" si="940"/>
        <v>0</v>
      </c>
      <c r="CZ384" s="18">
        <f t="shared" si="940"/>
        <v>0</v>
      </c>
      <c r="DA384" s="18">
        <f t="shared" si="940"/>
        <v>0</v>
      </c>
      <c r="DB384" s="18">
        <f t="shared" ref="DB384:EG384" si="941">DB356 * DB374 / Thousand</f>
        <v>0</v>
      </c>
      <c r="DC384" s="18">
        <f t="shared" si="941"/>
        <v>0</v>
      </c>
      <c r="DD384" s="18">
        <f t="shared" si="941"/>
        <v>0</v>
      </c>
      <c r="DE384" s="18">
        <f t="shared" si="941"/>
        <v>0</v>
      </c>
      <c r="DF384" s="18">
        <f t="shared" si="941"/>
        <v>0</v>
      </c>
      <c r="DG384" s="18">
        <f t="shared" si="941"/>
        <v>0</v>
      </c>
      <c r="DH384" s="18">
        <f t="shared" si="941"/>
        <v>0</v>
      </c>
      <c r="DI384" s="18">
        <f t="shared" si="941"/>
        <v>0</v>
      </c>
      <c r="DJ384" s="18">
        <f t="shared" si="941"/>
        <v>0</v>
      </c>
      <c r="DK384" s="18">
        <f t="shared" si="941"/>
        <v>0</v>
      </c>
      <c r="DL384" s="18">
        <f t="shared" si="941"/>
        <v>0</v>
      </c>
      <c r="DM384" s="18">
        <f t="shared" si="941"/>
        <v>0</v>
      </c>
      <c r="DN384" s="18">
        <f t="shared" si="941"/>
        <v>0</v>
      </c>
      <c r="DO384" s="18">
        <f t="shared" si="941"/>
        <v>0</v>
      </c>
      <c r="DP384" s="18">
        <f t="shared" si="941"/>
        <v>0</v>
      </c>
      <c r="DQ384" s="18">
        <f t="shared" si="941"/>
        <v>0</v>
      </c>
      <c r="DR384" s="18">
        <f t="shared" si="941"/>
        <v>0</v>
      </c>
      <c r="DS384" s="18">
        <f t="shared" si="941"/>
        <v>0</v>
      </c>
      <c r="DT384" s="18">
        <f t="shared" si="941"/>
        <v>0</v>
      </c>
      <c r="DU384" s="18">
        <f t="shared" si="941"/>
        <v>0</v>
      </c>
      <c r="DV384" s="18">
        <f t="shared" si="941"/>
        <v>0</v>
      </c>
      <c r="DW384" s="18">
        <f t="shared" si="941"/>
        <v>0</v>
      </c>
      <c r="DX384" s="18">
        <f t="shared" si="941"/>
        <v>0</v>
      </c>
      <c r="DY384" s="18">
        <f t="shared" si="941"/>
        <v>0</v>
      </c>
      <c r="DZ384" s="18">
        <f t="shared" si="941"/>
        <v>0</v>
      </c>
      <c r="EA384" s="18">
        <f t="shared" si="941"/>
        <v>0</v>
      </c>
      <c r="EB384" s="18">
        <f t="shared" si="941"/>
        <v>0</v>
      </c>
      <c r="EC384" s="18">
        <f t="shared" si="941"/>
        <v>0</v>
      </c>
      <c r="ED384" s="18">
        <f t="shared" si="941"/>
        <v>0</v>
      </c>
      <c r="EE384" s="18">
        <f t="shared" si="941"/>
        <v>0</v>
      </c>
      <c r="EF384" s="18">
        <f t="shared" si="941"/>
        <v>0</v>
      </c>
      <c r="EG384" s="18">
        <f t="shared" si="941"/>
        <v>0</v>
      </c>
      <c r="EH384" s="18">
        <f t="shared" ref="EH384:FR384" si="942">EH356 * EH374 / Thousand</f>
        <v>0</v>
      </c>
      <c r="EI384" s="18">
        <f t="shared" si="942"/>
        <v>0</v>
      </c>
      <c r="EJ384" s="18">
        <f t="shared" si="942"/>
        <v>0</v>
      </c>
      <c r="EK384" s="18">
        <f t="shared" si="942"/>
        <v>0</v>
      </c>
      <c r="EL384" s="18">
        <f t="shared" si="942"/>
        <v>0</v>
      </c>
      <c r="EM384" s="18">
        <f t="shared" si="942"/>
        <v>0</v>
      </c>
      <c r="EN384" s="18">
        <f t="shared" si="942"/>
        <v>0</v>
      </c>
      <c r="EO384" s="18">
        <f t="shared" si="942"/>
        <v>0</v>
      </c>
      <c r="EP384" s="18">
        <f t="shared" si="942"/>
        <v>0</v>
      </c>
      <c r="EQ384" s="18">
        <f t="shared" si="942"/>
        <v>0</v>
      </c>
      <c r="ER384" s="18">
        <f t="shared" si="942"/>
        <v>0</v>
      </c>
      <c r="ES384" s="18">
        <f t="shared" si="942"/>
        <v>0</v>
      </c>
      <c r="ET384" s="18">
        <f t="shared" si="942"/>
        <v>0</v>
      </c>
      <c r="EU384" s="18">
        <f t="shared" si="942"/>
        <v>0</v>
      </c>
      <c r="EV384" s="18">
        <f t="shared" si="942"/>
        <v>0</v>
      </c>
      <c r="EW384" s="18">
        <f t="shared" si="942"/>
        <v>0</v>
      </c>
      <c r="EX384" s="18">
        <f t="shared" si="942"/>
        <v>0</v>
      </c>
      <c r="EY384" s="18">
        <f t="shared" si="942"/>
        <v>0</v>
      </c>
      <c r="EZ384" s="18">
        <f t="shared" si="942"/>
        <v>0</v>
      </c>
      <c r="FA384" s="18">
        <f t="shared" si="942"/>
        <v>0</v>
      </c>
      <c r="FB384" s="18">
        <f t="shared" si="942"/>
        <v>0</v>
      </c>
      <c r="FC384" s="18">
        <f t="shared" si="942"/>
        <v>0</v>
      </c>
      <c r="FD384" s="18">
        <f t="shared" si="942"/>
        <v>0</v>
      </c>
      <c r="FE384" s="18">
        <f t="shared" si="942"/>
        <v>0</v>
      </c>
      <c r="FF384" s="18">
        <f t="shared" si="942"/>
        <v>0</v>
      </c>
      <c r="FG384" s="18">
        <f t="shared" si="942"/>
        <v>0</v>
      </c>
      <c r="FH384" s="18">
        <f t="shared" si="942"/>
        <v>0</v>
      </c>
      <c r="FI384" s="18">
        <f t="shared" si="942"/>
        <v>0</v>
      </c>
      <c r="FJ384" s="18">
        <f t="shared" si="942"/>
        <v>0</v>
      </c>
      <c r="FK384" s="18">
        <f t="shared" si="942"/>
        <v>0</v>
      </c>
      <c r="FL384" s="18">
        <f t="shared" si="942"/>
        <v>0</v>
      </c>
      <c r="FM384" s="18">
        <f t="shared" si="942"/>
        <v>0</v>
      </c>
      <c r="FN384" s="18">
        <f t="shared" si="942"/>
        <v>0</v>
      </c>
      <c r="FO384" s="18">
        <f t="shared" si="942"/>
        <v>0</v>
      </c>
      <c r="FP384" s="18">
        <f t="shared" si="942"/>
        <v>0</v>
      </c>
      <c r="FQ384" s="18">
        <f t="shared" si="942"/>
        <v>0</v>
      </c>
      <c r="FR384" s="18">
        <f t="shared" si="942"/>
        <v>0</v>
      </c>
    </row>
    <row r="385" spans="3:175">
      <c r="C385" t="s">
        <v>703</v>
      </c>
      <c r="D385" s="144" t="s">
        <v>974</v>
      </c>
      <c r="F385" s="181"/>
      <c r="I385" s="263">
        <f t="shared" si="932"/>
        <v>1680426.5616505232</v>
      </c>
      <c r="J385" s="18">
        <f t="shared" ref="J385:AO385" si="943">+J380</f>
        <v>0</v>
      </c>
      <c r="K385" s="18">
        <f t="shared" si="943"/>
        <v>0</v>
      </c>
      <c r="L385" s="18">
        <f t="shared" si="943"/>
        <v>0</v>
      </c>
      <c r="M385" s="18">
        <f t="shared" si="943"/>
        <v>0</v>
      </c>
      <c r="N385" s="18">
        <f t="shared" si="943"/>
        <v>0</v>
      </c>
      <c r="O385" s="18">
        <f t="shared" si="943"/>
        <v>0</v>
      </c>
      <c r="P385" s="18">
        <f t="shared" si="943"/>
        <v>0</v>
      </c>
      <c r="Q385" s="18">
        <f t="shared" si="943"/>
        <v>0</v>
      </c>
      <c r="R385" s="18">
        <f t="shared" si="943"/>
        <v>0</v>
      </c>
      <c r="S385" s="18">
        <f t="shared" si="943"/>
        <v>0</v>
      </c>
      <c r="T385" s="18">
        <f t="shared" si="943"/>
        <v>0</v>
      </c>
      <c r="U385" s="18">
        <f t="shared" si="943"/>
        <v>0</v>
      </c>
      <c r="V385" s="18">
        <f t="shared" si="943"/>
        <v>0</v>
      </c>
      <c r="W385" s="18">
        <f t="shared" si="943"/>
        <v>0</v>
      </c>
      <c r="X385" s="18">
        <f t="shared" si="943"/>
        <v>0</v>
      </c>
      <c r="Y385" s="18">
        <f t="shared" si="943"/>
        <v>0</v>
      </c>
      <c r="Z385" s="18">
        <f t="shared" si="943"/>
        <v>0</v>
      </c>
      <c r="AA385" s="18">
        <f t="shared" si="943"/>
        <v>0</v>
      </c>
      <c r="AB385" s="18">
        <f t="shared" si="943"/>
        <v>0</v>
      </c>
      <c r="AC385" s="18">
        <f t="shared" si="943"/>
        <v>0</v>
      </c>
      <c r="AD385" s="18">
        <f t="shared" si="943"/>
        <v>0</v>
      </c>
      <c r="AE385" s="18">
        <f t="shared" si="943"/>
        <v>0</v>
      </c>
      <c r="AF385" s="18">
        <f t="shared" si="943"/>
        <v>0</v>
      </c>
      <c r="AG385" s="18">
        <f t="shared" si="943"/>
        <v>0</v>
      </c>
      <c r="AH385" s="18">
        <f t="shared" si="943"/>
        <v>0</v>
      </c>
      <c r="AI385" s="18">
        <f t="shared" si="943"/>
        <v>0</v>
      </c>
      <c r="AJ385" s="18">
        <f t="shared" si="943"/>
        <v>0</v>
      </c>
      <c r="AK385" s="18">
        <f t="shared" si="943"/>
        <v>0</v>
      </c>
      <c r="AL385" s="18">
        <f t="shared" si="943"/>
        <v>0</v>
      </c>
      <c r="AM385" s="18">
        <f t="shared" si="943"/>
        <v>0</v>
      </c>
      <c r="AN385" s="18">
        <f t="shared" si="943"/>
        <v>0</v>
      </c>
      <c r="AO385" s="18">
        <f t="shared" si="943"/>
        <v>0</v>
      </c>
      <c r="AP385" s="18">
        <f t="shared" ref="AP385:BU385" si="944">+AP380</f>
        <v>0</v>
      </c>
      <c r="AQ385" s="18">
        <f t="shared" si="944"/>
        <v>0</v>
      </c>
      <c r="AR385" s="18">
        <f t="shared" si="944"/>
        <v>0</v>
      </c>
      <c r="AS385" s="18">
        <f t="shared" si="944"/>
        <v>0</v>
      </c>
      <c r="AT385" s="18">
        <f t="shared" si="944"/>
        <v>0</v>
      </c>
      <c r="AU385" s="18">
        <f t="shared" si="944"/>
        <v>0</v>
      </c>
      <c r="AV385" s="18">
        <f t="shared" si="944"/>
        <v>0</v>
      </c>
      <c r="AW385" s="18">
        <f t="shared" si="944"/>
        <v>0</v>
      </c>
      <c r="AX385" s="18">
        <f t="shared" si="944"/>
        <v>0</v>
      </c>
      <c r="AY385" s="18">
        <f t="shared" si="944"/>
        <v>0</v>
      </c>
      <c r="AZ385" s="18">
        <f t="shared" si="944"/>
        <v>0</v>
      </c>
      <c r="BA385" s="18">
        <f t="shared" si="944"/>
        <v>0</v>
      </c>
      <c r="BB385" s="18">
        <f t="shared" si="944"/>
        <v>0</v>
      </c>
      <c r="BC385" s="18">
        <f t="shared" si="944"/>
        <v>0</v>
      </c>
      <c r="BD385" s="18">
        <f t="shared" si="944"/>
        <v>0</v>
      </c>
      <c r="BE385" s="18">
        <f t="shared" si="944"/>
        <v>0</v>
      </c>
      <c r="BF385" s="18">
        <f t="shared" si="944"/>
        <v>0</v>
      </c>
      <c r="BG385" s="18">
        <f t="shared" si="944"/>
        <v>0</v>
      </c>
      <c r="BH385" s="18">
        <f t="shared" si="944"/>
        <v>0</v>
      </c>
      <c r="BI385" s="18">
        <f t="shared" si="944"/>
        <v>0</v>
      </c>
      <c r="BJ385" s="18">
        <f t="shared" si="944"/>
        <v>0</v>
      </c>
      <c r="BK385" s="18">
        <f t="shared" si="944"/>
        <v>0</v>
      </c>
      <c r="BL385" s="18">
        <f t="shared" si="944"/>
        <v>0</v>
      </c>
      <c r="BM385" s="18">
        <f t="shared" si="944"/>
        <v>0</v>
      </c>
      <c r="BN385" s="18">
        <f t="shared" si="944"/>
        <v>0</v>
      </c>
      <c r="BO385" s="18">
        <f t="shared" si="944"/>
        <v>0</v>
      </c>
      <c r="BP385" s="18">
        <f t="shared" si="944"/>
        <v>0</v>
      </c>
      <c r="BQ385" s="18">
        <f t="shared" si="944"/>
        <v>0</v>
      </c>
      <c r="BR385" s="18">
        <f t="shared" si="944"/>
        <v>0</v>
      </c>
      <c r="BS385" s="18">
        <f t="shared" si="944"/>
        <v>0</v>
      </c>
      <c r="BT385" s="18">
        <f t="shared" si="944"/>
        <v>0</v>
      </c>
      <c r="BU385" s="18">
        <f t="shared" si="944"/>
        <v>0</v>
      </c>
      <c r="BV385" s="18">
        <f t="shared" ref="BV385:DA385" si="945">+BV380</f>
        <v>0</v>
      </c>
      <c r="BW385" s="18">
        <f t="shared" si="945"/>
        <v>0</v>
      </c>
      <c r="BX385" s="18">
        <f t="shared" si="945"/>
        <v>0</v>
      </c>
      <c r="BY385" s="18">
        <f t="shared" si="945"/>
        <v>0</v>
      </c>
      <c r="BZ385" s="18">
        <f t="shared" si="945"/>
        <v>0</v>
      </c>
      <c r="CA385" s="18">
        <f t="shared" si="945"/>
        <v>0</v>
      </c>
      <c r="CB385" s="18">
        <f t="shared" si="945"/>
        <v>0</v>
      </c>
      <c r="CC385" s="18">
        <f t="shared" si="945"/>
        <v>0</v>
      </c>
      <c r="CD385" s="18">
        <f t="shared" si="945"/>
        <v>0</v>
      </c>
      <c r="CE385" s="18">
        <f t="shared" si="945"/>
        <v>0</v>
      </c>
      <c r="CF385" s="18">
        <f t="shared" si="945"/>
        <v>0</v>
      </c>
      <c r="CG385" s="18">
        <f t="shared" si="945"/>
        <v>0</v>
      </c>
      <c r="CH385" s="18">
        <f t="shared" si="945"/>
        <v>19269.247926065083</v>
      </c>
      <c r="CI385" s="18">
        <f t="shared" si="945"/>
        <v>13429.474438886864</v>
      </c>
      <c r="CJ385" s="18">
        <f t="shared" si="945"/>
        <v>10742.491605902624</v>
      </c>
      <c r="CK385" s="18">
        <f t="shared" si="945"/>
        <v>21186.684480322881</v>
      </c>
      <c r="CL385" s="18">
        <f t="shared" si="945"/>
        <v>20205.755495147558</v>
      </c>
      <c r="CM385" s="18">
        <f t="shared" si="945"/>
        <v>13925.693842660272</v>
      </c>
      <c r="CN385" s="18">
        <f t="shared" si="945"/>
        <v>11027.98746983881</v>
      </c>
      <c r="CO385" s="18">
        <f t="shared" si="945"/>
        <v>21749.748526500924</v>
      </c>
      <c r="CP385" s="18">
        <f t="shared" si="945"/>
        <v>20433.516104068811</v>
      </c>
      <c r="CQ385" s="18">
        <f t="shared" si="945"/>
        <v>14054.099938559519</v>
      </c>
      <c r="CR385" s="18">
        <f t="shared" si="945"/>
        <v>11264.898774899231</v>
      </c>
      <c r="CS385" s="18">
        <f t="shared" si="945"/>
        <v>22216.992556496592</v>
      </c>
      <c r="CT385" s="18">
        <f t="shared" si="945"/>
        <v>21616.2580723559</v>
      </c>
      <c r="CU385" s="18">
        <f t="shared" si="945"/>
        <v>14897.804341532923</v>
      </c>
      <c r="CV385" s="18">
        <f t="shared" si="945"/>
        <v>11916.889481193984</v>
      </c>
      <c r="CW385" s="18">
        <f t="shared" si="945"/>
        <v>23502.869416831287</v>
      </c>
      <c r="CX385" s="18">
        <f t="shared" si="945"/>
        <v>21596.376242653343</v>
      </c>
      <c r="CY385" s="18">
        <f t="shared" si="945"/>
        <v>14884.101895537464</v>
      </c>
      <c r="CZ385" s="18">
        <f t="shared" si="945"/>
        <v>11905.879384153512</v>
      </c>
      <c r="DA385" s="18">
        <f t="shared" si="945"/>
        <v>23481.154952380035</v>
      </c>
      <c r="DB385" s="18">
        <f t="shared" ref="DB385:EG385" si="946">+DB380</f>
        <v>22657.405277915117</v>
      </c>
      <c r="DC385" s="18">
        <f t="shared" si="946"/>
        <v>15615.35718103159</v>
      </c>
      <c r="DD385" s="18">
        <f t="shared" si="946"/>
        <v>12490.762702465472</v>
      </c>
      <c r="DE385" s="18">
        <f t="shared" si="946"/>
        <v>24634.680482348424</v>
      </c>
      <c r="DF385" s="18">
        <f t="shared" si="946"/>
        <v>22914.469639301413</v>
      </c>
      <c r="DG385" s="18">
        <f t="shared" si="946"/>
        <v>15760.228952121046</v>
      </c>
      <c r="DH385" s="18">
        <f t="shared" si="946"/>
        <v>12632.426451428559</v>
      </c>
      <c r="DI385" s="18">
        <f t="shared" si="946"/>
        <v>24914.0742451447</v>
      </c>
      <c r="DJ385" s="18">
        <f t="shared" si="946"/>
        <v>23182.051605665405</v>
      </c>
      <c r="DK385" s="18">
        <f t="shared" si="946"/>
        <v>15976.940500085464</v>
      </c>
      <c r="DL385" s="18">
        <f t="shared" si="946"/>
        <v>12779.886980233852</v>
      </c>
      <c r="DM385" s="18">
        <f t="shared" si="946"/>
        <v>25204.900601981946</v>
      </c>
      <c r="DN385" s="18">
        <f t="shared" si="946"/>
        <v>23314.817703438457</v>
      </c>
      <c r="DO385" s="18">
        <f t="shared" si="946"/>
        <v>16068.442153201888</v>
      </c>
      <c r="DP385" s="18">
        <f t="shared" si="946"/>
        <v>12853.024570933483</v>
      </c>
      <c r="DQ385" s="18">
        <f t="shared" si="946"/>
        <v>25349.144890425476</v>
      </c>
      <c r="DR385" s="18">
        <f t="shared" si="946"/>
        <v>23698.864844755168</v>
      </c>
      <c r="DS385" s="18">
        <f t="shared" si="946"/>
        <v>16333.125298180541</v>
      </c>
      <c r="DT385" s="18">
        <f t="shared" si="946"/>
        <v>13064.687290784743</v>
      </c>
      <c r="DU385" s="18">
        <f t="shared" si="946"/>
        <v>25766.592855595085</v>
      </c>
      <c r="DV385" s="18">
        <f t="shared" si="946"/>
        <v>24252.216152134995</v>
      </c>
      <c r="DW385" s="18">
        <f t="shared" si="946"/>
        <v>16680.029058927783</v>
      </c>
      <c r="DX385" s="18">
        <f t="shared" si="946"/>
        <v>13369.681426248484</v>
      </c>
      <c r="DY385" s="18">
        <f t="shared" si="946"/>
        <v>26368.112014601789</v>
      </c>
      <c r="DZ385" s="18">
        <f t="shared" si="946"/>
        <v>24968.808911057062</v>
      </c>
      <c r="EA385" s="18">
        <f t="shared" si="946"/>
        <v>17208.363656324109</v>
      </c>
      <c r="EB385" s="18">
        <f t="shared" si="946"/>
        <v>13625.626545018444</v>
      </c>
      <c r="EC385" s="18">
        <f t="shared" si="946"/>
        <v>26872.895138907734</v>
      </c>
      <c r="ED385" s="18">
        <f t="shared" si="946"/>
        <v>25464.286018684557</v>
      </c>
      <c r="EE385" s="18">
        <f t="shared" si="946"/>
        <v>17549.843711772879</v>
      </c>
      <c r="EF385" s="18">
        <f t="shared" si="946"/>
        <v>14037.747190574808</v>
      </c>
      <c r="EG385" s="18">
        <f t="shared" si="946"/>
        <v>27685.692616955752</v>
      </c>
      <c r="EH385" s="18">
        <f t="shared" ref="EH385:FR385" si="947">+EH380</f>
        <v>25952.94745829422</v>
      </c>
      <c r="EI385" s="18">
        <f t="shared" si="947"/>
        <v>17886.626446887734</v>
      </c>
      <c r="EJ385" s="18">
        <f t="shared" si="947"/>
        <v>14307.070963769656</v>
      </c>
      <c r="EK385" s="18">
        <f t="shared" si="947"/>
        <v>28216.86155011033</v>
      </c>
      <c r="EL385" s="18">
        <f t="shared" si="947"/>
        <v>26373.866058926469</v>
      </c>
      <c r="EM385" s="18">
        <f t="shared" si="947"/>
        <v>18138.931754552541</v>
      </c>
      <c r="EN385" s="18">
        <f t="shared" si="947"/>
        <v>14539.047750700918</v>
      </c>
      <c r="EO385" s="18">
        <f t="shared" si="947"/>
        <v>28674.373566109596</v>
      </c>
      <c r="EP385" s="18">
        <f t="shared" si="947"/>
        <v>27203.890860478437</v>
      </c>
      <c r="EQ385" s="18">
        <f t="shared" si="947"/>
        <v>18748.769653435826</v>
      </c>
      <c r="ER385" s="18">
        <f t="shared" si="947"/>
        <v>14996.548123842456</v>
      </c>
      <c r="ES385" s="18">
        <f t="shared" si="947"/>
        <v>29576.6703898794</v>
      </c>
      <c r="ET385" s="18">
        <f t="shared" si="947"/>
        <v>27778.486325630533</v>
      </c>
      <c r="EU385" s="18">
        <f t="shared" si="947"/>
        <v>19144.777639032338</v>
      </c>
      <c r="EV385" s="18">
        <f t="shared" si="947"/>
        <v>15313.235650372591</v>
      </c>
      <c r="EW385" s="18">
        <f t="shared" si="947"/>
        <v>30201.2516276028</v>
      </c>
      <c r="EX385" s="18">
        <f t="shared" si="947"/>
        <v>28860.148706139058</v>
      </c>
      <c r="EY385" s="18">
        <f t="shared" si="947"/>
        <v>19890.253310837943</v>
      </c>
      <c r="EZ385" s="18">
        <f t="shared" si="947"/>
        <v>15909.445843235559</v>
      </c>
      <c r="FA385" s="18">
        <f t="shared" si="947"/>
        <v>31377.116380729483</v>
      </c>
      <c r="FB385" s="18">
        <f t="shared" si="947"/>
        <v>29390.604634939355</v>
      </c>
      <c r="FC385" s="18">
        <f t="shared" si="947"/>
        <v>20213.375499910522</v>
      </c>
      <c r="FD385" s="18">
        <f t="shared" si="947"/>
        <v>16201.793775550635</v>
      </c>
      <c r="FE385" s="18">
        <f t="shared" si="947"/>
        <v>31953.694294649467</v>
      </c>
      <c r="FF385" s="18">
        <f t="shared" si="947"/>
        <v>30208.858784943528</v>
      </c>
      <c r="FG385" s="18">
        <f t="shared" si="947"/>
        <v>20819.776764907838</v>
      </c>
      <c r="FH385" s="18">
        <f t="shared" si="947"/>
        <v>16652.7890854793</v>
      </c>
      <c r="FI385" s="18">
        <f t="shared" si="947"/>
        <v>32843.161625330358</v>
      </c>
      <c r="FJ385" s="18">
        <f t="shared" si="947"/>
        <v>31049.756639776522</v>
      </c>
      <c r="FK385" s="18">
        <f t="shared" si="947"/>
        <v>21399.318870233525</v>
      </c>
      <c r="FL385" s="18">
        <f t="shared" si="947"/>
        <v>0</v>
      </c>
      <c r="FM385" s="18">
        <f t="shared" si="947"/>
        <v>0</v>
      </c>
      <c r="FN385" s="18">
        <f t="shared" si="947"/>
        <v>0</v>
      </c>
      <c r="FO385" s="18">
        <f t="shared" si="947"/>
        <v>0</v>
      </c>
      <c r="FP385" s="18">
        <f t="shared" si="947"/>
        <v>0</v>
      </c>
      <c r="FQ385" s="18">
        <f t="shared" si="947"/>
        <v>0</v>
      </c>
      <c r="FR385" s="18">
        <f t="shared" si="947"/>
        <v>0</v>
      </c>
    </row>
    <row r="386" spans="3:175">
      <c r="C386" t="s">
        <v>667</v>
      </c>
      <c r="D386" s="144" t="s">
        <v>974</v>
      </c>
      <c r="I386" s="128">
        <f t="shared" si="932"/>
        <v>32329.390374628052</v>
      </c>
      <c r="J386" s="202">
        <f t="shared" ref="J386:AO386" si="948">(J358)*J377/Thousand</f>
        <v>0</v>
      </c>
      <c r="K386" s="202">
        <f t="shared" si="948"/>
        <v>0</v>
      </c>
      <c r="L386" s="202">
        <f t="shared" si="948"/>
        <v>0</v>
      </c>
      <c r="M386" s="202">
        <f t="shared" si="948"/>
        <v>0</v>
      </c>
      <c r="N386" s="202">
        <f t="shared" si="948"/>
        <v>0</v>
      </c>
      <c r="O386" s="202">
        <f t="shared" si="948"/>
        <v>0</v>
      </c>
      <c r="P386" s="202">
        <f t="shared" si="948"/>
        <v>0</v>
      </c>
      <c r="Q386" s="202">
        <f t="shared" si="948"/>
        <v>0</v>
      </c>
      <c r="R386" s="202">
        <f t="shared" si="948"/>
        <v>0</v>
      </c>
      <c r="S386" s="202">
        <f t="shared" si="948"/>
        <v>0</v>
      </c>
      <c r="T386" s="202">
        <f t="shared" si="948"/>
        <v>0</v>
      </c>
      <c r="U386" s="202">
        <f t="shared" si="948"/>
        <v>0</v>
      </c>
      <c r="V386" s="202">
        <f t="shared" si="948"/>
        <v>0</v>
      </c>
      <c r="W386" s="202">
        <f t="shared" si="948"/>
        <v>0</v>
      </c>
      <c r="X386" s="202">
        <f t="shared" si="948"/>
        <v>0</v>
      </c>
      <c r="Y386" s="202">
        <f t="shared" si="948"/>
        <v>0</v>
      </c>
      <c r="Z386" s="202">
        <f t="shared" si="948"/>
        <v>0</v>
      </c>
      <c r="AA386" s="202">
        <f t="shared" si="948"/>
        <v>0</v>
      </c>
      <c r="AB386" s="202">
        <f t="shared" si="948"/>
        <v>0</v>
      </c>
      <c r="AC386" s="202">
        <f t="shared" si="948"/>
        <v>0</v>
      </c>
      <c r="AD386" s="202">
        <f t="shared" si="948"/>
        <v>0</v>
      </c>
      <c r="AE386" s="202">
        <f t="shared" si="948"/>
        <v>0</v>
      </c>
      <c r="AF386" s="202">
        <f t="shared" si="948"/>
        <v>0</v>
      </c>
      <c r="AG386" s="202">
        <f t="shared" si="948"/>
        <v>0</v>
      </c>
      <c r="AH386" s="202">
        <f t="shared" si="948"/>
        <v>0</v>
      </c>
      <c r="AI386" s="202">
        <f t="shared" si="948"/>
        <v>0</v>
      </c>
      <c r="AJ386" s="202">
        <f t="shared" si="948"/>
        <v>0</v>
      </c>
      <c r="AK386" s="202">
        <f t="shared" si="948"/>
        <v>0</v>
      </c>
      <c r="AL386" s="202">
        <f t="shared" si="948"/>
        <v>0</v>
      </c>
      <c r="AM386" s="202">
        <f t="shared" si="948"/>
        <v>0</v>
      </c>
      <c r="AN386" s="202">
        <f t="shared" si="948"/>
        <v>0</v>
      </c>
      <c r="AO386" s="202">
        <f t="shared" si="948"/>
        <v>0</v>
      </c>
      <c r="AP386" s="202">
        <f t="shared" ref="AP386:BU386" si="949">(AP358)*AP377/Thousand</f>
        <v>0</v>
      </c>
      <c r="AQ386" s="202">
        <f t="shared" si="949"/>
        <v>0</v>
      </c>
      <c r="AR386" s="202">
        <f t="shared" si="949"/>
        <v>0</v>
      </c>
      <c r="AS386" s="202">
        <f t="shared" si="949"/>
        <v>0</v>
      </c>
      <c r="AT386" s="202">
        <f t="shared" si="949"/>
        <v>0</v>
      </c>
      <c r="AU386" s="202">
        <f t="shared" si="949"/>
        <v>0</v>
      </c>
      <c r="AV386" s="202">
        <f t="shared" si="949"/>
        <v>0</v>
      </c>
      <c r="AW386" s="202">
        <f t="shared" si="949"/>
        <v>0</v>
      </c>
      <c r="AX386" s="202">
        <f t="shared" si="949"/>
        <v>0</v>
      </c>
      <c r="AY386" s="202">
        <f t="shared" si="949"/>
        <v>0</v>
      </c>
      <c r="AZ386" s="202">
        <f t="shared" si="949"/>
        <v>0</v>
      </c>
      <c r="BA386" s="202">
        <f t="shared" si="949"/>
        <v>0</v>
      </c>
      <c r="BB386" s="202">
        <f t="shared" si="949"/>
        <v>0</v>
      </c>
      <c r="BC386" s="202">
        <f t="shared" si="949"/>
        <v>0</v>
      </c>
      <c r="BD386" s="202">
        <f t="shared" si="949"/>
        <v>0</v>
      </c>
      <c r="BE386" s="202">
        <f t="shared" si="949"/>
        <v>0</v>
      </c>
      <c r="BF386" s="202">
        <f t="shared" si="949"/>
        <v>0</v>
      </c>
      <c r="BG386" s="202">
        <f t="shared" si="949"/>
        <v>0</v>
      </c>
      <c r="BH386" s="202">
        <f t="shared" si="949"/>
        <v>0</v>
      </c>
      <c r="BI386" s="202">
        <f t="shared" si="949"/>
        <v>0</v>
      </c>
      <c r="BJ386" s="202">
        <f t="shared" si="949"/>
        <v>0</v>
      </c>
      <c r="BK386" s="202">
        <f t="shared" si="949"/>
        <v>0</v>
      </c>
      <c r="BL386" s="202">
        <f t="shared" si="949"/>
        <v>0</v>
      </c>
      <c r="BM386" s="202">
        <f t="shared" si="949"/>
        <v>0</v>
      </c>
      <c r="BN386" s="202">
        <f t="shared" si="949"/>
        <v>0</v>
      </c>
      <c r="BO386" s="202">
        <f t="shared" si="949"/>
        <v>0</v>
      </c>
      <c r="BP386" s="202">
        <f t="shared" si="949"/>
        <v>0</v>
      </c>
      <c r="BQ386" s="202">
        <f t="shared" si="949"/>
        <v>0</v>
      </c>
      <c r="BR386" s="202">
        <f t="shared" si="949"/>
        <v>0</v>
      </c>
      <c r="BS386" s="202">
        <f t="shared" si="949"/>
        <v>0</v>
      </c>
      <c r="BT386" s="202">
        <f t="shared" si="949"/>
        <v>0</v>
      </c>
      <c r="BU386" s="202">
        <f t="shared" si="949"/>
        <v>0</v>
      </c>
      <c r="BV386" s="202">
        <f t="shared" ref="BV386:DA386" si="950">(BV358)*BV377/Thousand</f>
        <v>0</v>
      </c>
      <c r="BW386" s="202">
        <f t="shared" si="950"/>
        <v>0</v>
      </c>
      <c r="BX386" s="202">
        <f t="shared" si="950"/>
        <v>0</v>
      </c>
      <c r="BY386" s="202">
        <f t="shared" si="950"/>
        <v>0</v>
      </c>
      <c r="BZ386" s="202">
        <f t="shared" si="950"/>
        <v>0</v>
      </c>
      <c r="CA386" s="202">
        <f t="shared" si="950"/>
        <v>0</v>
      </c>
      <c r="CB386" s="202">
        <f t="shared" si="950"/>
        <v>0</v>
      </c>
      <c r="CC386" s="202">
        <f t="shared" si="950"/>
        <v>0</v>
      </c>
      <c r="CD386" s="202">
        <f t="shared" si="950"/>
        <v>0</v>
      </c>
      <c r="CE386" s="202">
        <f t="shared" si="950"/>
        <v>0</v>
      </c>
      <c r="CF386" s="202">
        <f t="shared" si="950"/>
        <v>0</v>
      </c>
      <c r="CG386" s="202">
        <f t="shared" si="950"/>
        <v>0</v>
      </c>
      <c r="CH386" s="202">
        <f t="shared" si="950"/>
        <v>385.5582630495054</v>
      </c>
      <c r="CI386" s="202">
        <f t="shared" si="950"/>
        <v>268.71027131894419</v>
      </c>
      <c r="CJ386" s="202">
        <f t="shared" si="950"/>
        <v>214.9464483662131</v>
      </c>
      <c r="CK386" s="202">
        <f t="shared" si="950"/>
        <v>423.92423925178639</v>
      </c>
      <c r="CL386" s="202">
        <f t="shared" si="950"/>
        <v>398.0520836184354</v>
      </c>
      <c r="CM386" s="202">
        <f t="shared" si="950"/>
        <v>274.33527299855405</v>
      </c>
      <c r="CN386" s="202">
        <f t="shared" si="950"/>
        <v>217.25064383470013</v>
      </c>
      <c r="CO386" s="202">
        <f t="shared" si="950"/>
        <v>428.46864702632917</v>
      </c>
      <c r="CP386" s="202">
        <f t="shared" si="950"/>
        <v>402.31914555068363</v>
      </c>
      <c r="CQ386" s="202">
        <f t="shared" si="950"/>
        <v>276.71368206861302</v>
      </c>
      <c r="CR386" s="202">
        <f t="shared" si="950"/>
        <v>221.79660254017429</v>
      </c>
      <c r="CS386" s="202">
        <f t="shared" si="950"/>
        <v>437.43433173773599</v>
      </c>
      <c r="CT386" s="202">
        <f t="shared" si="950"/>
        <v>410.73765326975234</v>
      </c>
      <c r="CU386" s="202">
        <f t="shared" si="950"/>
        <v>283.07809675619109</v>
      </c>
      <c r="CV386" s="202">
        <f t="shared" si="950"/>
        <v>226.43674975551173</v>
      </c>
      <c r="CW386" s="202">
        <f t="shared" si="950"/>
        <v>446.58577803159079</v>
      </c>
      <c r="CX386" s="202">
        <f t="shared" si="950"/>
        <v>419.33058551590176</v>
      </c>
      <c r="CY386" s="202">
        <f t="shared" si="950"/>
        <v>289.00029767064524</v>
      </c>
      <c r="CZ386" s="202">
        <f t="shared" si="950"/>
        <v>231.1730133400109</v>
      </c>
      <c r="DA386" s="202">
        <f t="shared" si="950"/>
        <v>455.92678809347348</v>
      </c>
      <c r="DB386" s="202">
        <f t="shared" ref="DB386:EG386" si="951">(DB358)*DB377/Thousand</f>
        <v>428.10151242679433</v>
      </c>
      <c r="DC386" s="202">
        <f t="shared" si="951"/>
        <v>295.04517151398034</v>
      </c>
      <c r="DD386" s="202">
        <f t="shared" si="951"/>
        <v>236.00736000877635</v>
      </c>
      <c r="DE386" s="202">
        <f t="shared" si="951"/>
        <v>465.46124074162407</v>
      </c>
      <c r="DF386" s="202">
        <f t="shared" si="951"/>
        <v>437.05407609585029</v>
      </c>
      <c r="DG386" s="202">
        <f t="shared" si="951"/>
        <v>300.59924633448026</v>
      </c>
      <c r="DH386" s="202">
        <f t="shared" si="951"/>
        <v>240.94179610024821</v>
      </c>
      <c r="DI386" s="202">
        <f t="shared" si="951"/>
        <v>475.19309294068819</v>
      </c>
      <c r="DJ386" s="202">
        <f t="shared" si="951"/>
        <v>446.19199199360884</v>
      </c>
      <c r="DK386" s="202">
        <f t="shared" si="951"/>
        <v>307.51302900017322</v>
      </c>
      <c r="DL386" s="202">
        <f t="shared" si="951"/>
        <v>245.97836835848304</v>
      </c>
      <c r="DM386" s="202">
        <f t="shared" si="951"/>
        <v>485.12638134455693</v>
      </c>
      <c r="DN386" s="202">
        <f t="shared" si="951"/>
        <v>455.51905041640958</v>
      </c>
      <c r="DO386" s="202">
        <f t="shared" si="951"/>
        <v>313.94118557564605</v>
      </c>
      <c r="DP386" s="202">
        <f t="shared" si="951"/>
        <v>251.11916473045969</v>
      </c>
      <c r="DQ386" s="202">
        <f t="shared" si="951"/>
        <v>495.26522386883795</v>
      </c>
      <c r="DR386" s="202">
        <f t="shared" si="951"/>
        <v>465.03911796289464</v>
      </c>
      <c r="DS386" s="202">
        <f t="shared" si="951"/>
        <v>320.50236296124956</v>
      </c>
      <c r="DT386" s="202">
        <f t="shared" si="951"/>
        <v>256.36631517868562</v>
      </c>
      <c r="DU386" s="202">
        <f t="shared" si="951"/>
        <v>505.61382129350466</v>
      </c>
      <c r="DV386" s="202">
        <f t="shared" si="951"/>
        <v>474.75613903884761</v>
      </c>
      <c r="DW386" s="202">
        <f t="shared" si="951"/>
        <v>326.52464192948435</v>
      </c>
      <c r="DX386" s="202">
        <f t="shared" si="951"/>
        <v>261.72199250938752</v>
      </c>
      <c r="DY386" s="202">
        <f t="shared" si="951"/>
        <v>516.17645889627943</v>
      </c>
      <c r="DZ386" s="202">
        <f t="shared" si="951"/>
        <v>484.6741373908921</v>
      </c>
      <c r="EA386" s="202">
        <f t="shared" si="951"/>
        <v>334.03470869386251</v>
      </c>
      <c r="EB386" s="202">
        <f t="shared" si="951"/>
        <v>264.48954035579879</v>
      </c>
      <c r="EC386" s="202">
        <f t="shared" si="951"/>
        <v>521.63470500502149</v>
      </c>
      <c r="ED386" s="202">
        <f t="shared" si="951"/>
        <v>489.79926597594698</v>
      </c>
      <c r="EE386" s="202">
        <f t="shared" si="951"/>
        <v>337.56691869199301</v>
      </c>
      <c r="EF386" s="202">
        <f t="shared" si="951"/>
        <v>270.01260765192421</v>
      </c>
      <c r="EG386" s="202">
        <f t="shared" si="951"/>
        <v>532.52747443500209</v>
      </c>
      <c r="EH386" s="202">
        <f t="shared" ref="EH386:FR386" si="952">(EH358)*EH377/Thousand</f>
        <v>500.02724816359364</v>
      </c>
      <c r="EI386" s="202">
        <f t="shared" si="952"/>
        <v>344.6159868947413</v>
      </c>
      <c r="EJ386" s="202">
        <f t="shared" si="952"/>
        <v>275.64982107682317</v>
      </c>
      <c r="EK386" s="202">
        <f t="shared" si="952"/>
        <v>543.64536649981414</v>
      </c>
      <c r="EL386" s="202">
        <f t="shared" si="952"/>
        <v>510.46661372017087</v>
      </c>
      <c r="EM386" s="202">
        <f t="shared" si="952"/>
        <v>351.07932407633552</v>
      </c>
      <c r="EN386" s="202">
        <f t="shared" si="952"/>
        <v>281.40350964981963</v>
      </c>
      <c r="EO386" s="202">
        <f t="shared" si="952"/>
        <v>554.99297456563136</v>
      </c>
      <c r="EP386" s="202">
        <f t="shared" si="952"/>
        <v>521.12167567807205</v>
      </c>
      <c r="EQ386" s="202">
        <f t="shared" si="952"/>
        <v>359.15414853009128</v>
      </c>
      <c r="ER386" s="202">
        <f t="shared" si="952"/>
        <v>287.27604914182433</v>
      </c>
      <c r="ES386" s="202">
        <f t="shared" si="952"/>
        <v>566.57498420359786</v>
      </c>
      <c r="ET386" s="202">
        <f t="shared" si="952"/>
        <v>531.99683364737882</v>
      </c>
      <c r="EU386" s="202">
        <f t="shared" si="952"/>
        <v>366.64924666722862</v>
      </c>
      <c r="EV386" s="202">
        <f t="shared" si="952"/>
        <v>293.26986299385641</v>
      </c>
      <c r="EW386" s="202">
        <f t="shared" si="952"/>
        <v>578.39617500136558</v>
      </c>
      <c r="EX386" s="202">
        <f t="shared" si="952"/>
        <v>543.09657551683995</v>
      </c>
      <c r="EY386" s="202">
        <f t="shared" si="952"/>
        <v>374.29912677410181</v>
      </c>
      <c r="EZ386" s="202">
        <f t="shared" si="952"/>
        <v>299.38742325308601</v>
      </c>
      <c r="FA386" s="202">
        <f t="shared" si="952"/>
        <v>590.46142240918698</v>
      </c>
      <c r="FB386" s="202">
        <f t="shared" si="952"/>
        <v>554.4254791872969</v>
      </c>
      <c r="FC386" s="202">
        <f t="shared" si="952"/>
        <v>381.30588113890241</v>
      </c>
      <c r="FD386" s="202">
        <f t="shared" si="952"/>
        <v>305.63125152671631</v>
      </c>
      <c r="FE386" s="202">
        <f t="shared" si="952"/>
        <v>602.7756996211923</v>
      </c>
      <c r="FF386" s="202">
        <f t="shared" si="952"/>
        <v>565.98821433814624</v>
      </c>
      <c r="FG386" s="202">
        <f t="shared" si="952"/>
        <v>390.07591640509708</v>
      </c>
      <c r="FH386" s="202">
        <f t="shared" si="952"/>
        <v>312.00391995403277</v>
      </c>
      <c r="FI386" s="202">
        <f t="shared" si="952"/>
        <v>615.34407949249555</v>
      </c>
      <c r="FJ386" s="202">
        <f t="shared" si="952"/>
        <v>577.78954422744494</v>
      </c>
      <c r="FK386" s="202">
        <f t="shared" si="952"/>
        <v>398.20932705703103</v>
      </c>
      <c r="FL386" s="202">
        <f t="shared" si="952"/>
        <v>0</v>
      </c>
      <c r="FM386" s="202">
        <f t="shared" si="952"/>
        <v>0</v>
      </c>
      <c r="FN386" s="202">
        <f t="shared" si="952"/>
        <v>0</v>
      </c>
      <c r="FO386" s="202">
        <f t="shared" si="952"/>
        <v>0</v>
      </c>
      <c r="FP386" s="202">
        <f t="shared" si="952"/>
        <v>0</v>
      </c>
      <c r="FQ386" s="202">
        <f t="shared" si="952"/>
        <v>0</v>
      </c>
      <c r="FR386" s="202">
        <f t="shared" si="952"/>
        <v>0</v>
      </c>
    </row>
    <row r="387" spans="3:175">
      <c r="C387" t="s">
        <v>668</v>
      </c>
      <c r="D387" s="144" t="s">
        <v>974</v>
      </c>
      <c r="I387" s="257">
        <f t="shared" si="932"/>
        <v>0</v>
      </c>
      <c r="J387" s="18">
        <f t="shared" ref="J387:AO387" si="953">J359 * J378 / Thousand</f>
        <v>0</v>
      </c>
      <c r="K387" s="18">
        <f t="shared" si="953"/>
        <v>0</v>
      </c>
      <c r="L387" s="18">
        <f t="shared" si="953"/>
        <v>0</v>
      </c>
      <c r="M387" s="18">
        <f t="shared" si="953"/>
        <v>0</v>
      </c>
      <c r="N387" s="18">
        <f t="shared" si="953"/>
        <v>0</v>
      </c>
      <c r="O387" s="18">
        <f t="shared" si="953"/>
        <v>0</v>
      </c>
      <c r="P387" s="18">
        <f t="shared" si="953"/>
        <v>0</v>
      </c>
      <c r="Q387" s="18">
        <f t="shared" si="953"/>
        <v>0</v>
      </c>
      <c r="R387" s="18">
        <f t="shared" si="953"/>
        <v>0</v>
      </c>
      <c r="S387" s="18">
        <f t="shared" si="953"/>
        <v>0</v>
      </c>
      <c r="T387" s="18">
        <f t="shared" si="953"/>
        <v>0</v>
      </c>
      <c r="U387" s="18">
        <f t="shared" si="953"/>
        <v>0</v>
      </c>
      <c r="V387" s="18">
        <f t="shared" si="953"/>
        <v>0</v>
      </c>
      <c r="W387" s="18">
        <f t="shared" si="953"/>
        <v>0</v>
      </c>
      <c r="X387" s="18">
        <f t="shared" si="953"/>
        <v>0</v>
      </c>
      <c r="Y387" s="18">
        <f t="shared" si="953"/>
        <v>0</v>
      </c>
      <c r="Z387" s="18">
        <f t="shared" si="953"/>
        <v>0</v>
      </c>
      <c r="AA387" s="18">
        <f t="shared" si="953"/>
        <v>0</v>
      </c>
      <c r="AB387" s="18">
        <f t="shared" si="953"/>
        <v>0</v>
      </c>
      <c r="AC387" s="18">
        <f t="shared" si="953"/>
        <v>0</v>
      </c>
      <c r="AD387" s="18">
        <f t="shared" si="953"/>
        <v>0</v>
      </c>
      <c r="AE387" s="18">
        <f t="shared" si="953"/>
        <v>0</v>
      </c>
      <c r="AF387" s="18">
        <f t="shared" si="953"/>
        <v>0</v>
      </c>
      <c r="AG387" s="18">
        <f t="shared" si="953"/>
        <v>0</v>
      </c>
      <c r="AH387" s="18">
        <f t="shared" si="953"/>
        <v>0</v>
      </c>
      <c r="AI387" s="18">
        <f t="shared" si="953"/>
        <v>0</v>
      </c>
      <c r="AJ387" s="18">
        <f t="shared" si="953"/>
        <v>0</v>
      </c>
      <c r="AK387" s="18">
        <f t="shared" si="953"/>
        <v>0</v>
      </c>
      <c r="AL387" s="18">
        <f t="shared" si="953"/>
        <v>0</v>
      </c>
      <c r="AM387" s="18">
        <f t="shared" si="953"/>
        <v>0</v>
      </c>
      <c r="AN387" s="18">
        <f t="shared" si="953"/>
        <v>0</v>
      </c>
      <c r="AO387" s="18">
        <f t="shared" si="953"/>
        <v>0</v>
      </c>
      <c r="AP387" s="18">
        <f t="shared" ref="AP387:BU387" si="954">AP359 * AP378 / Thousand</f>
        <v>0</v>
      </c>
      <c r="AQ387" s="18">
        <f t="shared" si="954"/>
        <v>0</v>
      </c>
      <c r="AR387" s="18">
        <f t="shared" si="954"/>
        <v>0</v>
      </c>
      <c r="AS387" s="18">
        <f t="shared" si="954"/>
        <v>0</v>
      </c>
      <c r="AT387" s="18">
        <f t="shared" si="954"/>
        <v>0</v>
      </c>
      <c r="AU387" s="18">
        <f t="shared" si="954"/>
        <v>0</v>
      </c>
      <c r="AV387" s="18">
        <f t="shared" si="954"/>
        <v>0</v>
      </c>
      <c r="AW387" s="18">
        <f t="shared" si="954"/>
        <v>0</v>
      </c>
      <c r="AX387" s="18">
        <f t="shared" si="954"/>
        <v>0</v>
      </c>
      <c r="AY387" s="18">
        <f t="shared" si="954"/>
        <v>0</v>
      </c>
      <c r="AZ387" s="18">
        <f t="shared" si="954"/>
        <v>0</v>
      </c>
      <c r="BA387" s="18">
        <f t="shared" si="954"/>
        <v>0</v>
      </c>
      <c r="BB387" s="18">
        <f t="shared" si="954"/>
        <v>0</v>
      </c>
      <c r="BC387" s="18">
        <f t="shared" si="954"/>
        <v>0</v>
      </c>
      <c r="BD387" s="18">
        <f t="shared" si="954"/>
        <v>0</v>
      </c>
      <c r="BE387" s="18">
        <f t="shared" si="954"/>
        <v>0</v>
      </c>
      <c r="BF387" s="18">
        <f t="shared" si="954"/>
        <v>0</v>
      </c>
      <c r="BG387" s="18">
        <f t="shared" si="954"/>
        <v>0</v>
      </c>
      <c r="BH387" s="18">
        <f t="shared" si="954"/>
        <v>0</v>
      </c>
      <c r="BI387" s="18">
        <f t="shared" si="954"/>
        <v>0</v>
      </c>
      <c r="BJ387" s="18">
        <f t="shared" si="954"/>
        <v>0</v>
      </c>
      <c r="BK387" s="18">
        <f t="shared" si="954"/>
        <v>0</v>
      </c>
      <c r="BL387" s="18">
        <f t="shared" si="954"/>
        <v>0</v>
      </c>
      <c r="BM387" s="18">
        <f t="shared" si="954"/>
        <v>0</v>
      </c>
      <c r="BN387" s="18">
        <f t="shared" si="954"/>
        <v>0</v>
      </c>
      <c r="BO387" s="18">
        <f t="shared" si="954"/>
        <v>0</v>
      </c>
      <c r="BP387" s="18">
        <f t="shared" si="954"/>
        <v>0</v>
      </c>
      <c r="BQ387" s="18">
        <f t="shared" si="954"/>
        <v>0</v>
      </c>
      <c r="BR387" s="18">
        <f t="shared" si="954"/>
        <v>0</v>
      </c>
      <c r="BS387" s="18">
        <f t="shared" si="954"/>
        <v>0</v>
      </c>
      <c r="BT387" s="18">
        <f t="shared" si="954"/>
        <v>0</v>
      </c>
      <c r="BU387" s="18">
        <f t="shared" si="954"/>
        <v>0</v>
      </c>
      <c r="BV387" s="18">
        <f t="shared" ref="BV387:DA387" si="955">BV359 * BV378 / Thousand</f>
        <v>0</v>
      </c>
      <c r="BW387" s="18">
        <f t="shared" si="955"/>
        <v>0</v>
      </c>
      <c r="BX387" s="18">
        <f t="shared" si="955"/>
        <v>0</v>
      </c>
      <c r="BY387" s="18">
        <f t="shared" si="955"/>
        <v>0</v>
      </c>
      <c r="BZ387" s="18">
        <f t="shared" si="955"/>
        <v>0</v>
      </c>
      <c r="CA387" s="18">
        <f t="shared" si="955"/>
        <v>0</v>
      </c>
      <c r="CB387" s="18">
        <f t="shared" si="955"/>
        <v>0</v>
      </c>
      <c r="CC387" s="18">
        <f t="shared" si="955"/>
        <v>0</v>
      </c>
      <c r="CD387" s="18">
        <f t="shared" si="955"/>
        <v>0</v>
      </c>
      <c r="CE387" s="18">
        <f t="shared" si="955"/>
        <v>0</v>
      </c>
      <c r="CF387" s="18">
        <f t="shared" si="955"/>
        <v>0</v>
      </c>
      <c r="CG387" s="18">
        <f t="shared" si="955"/>
        <v>0</v>
      </c>
      <c r="CH387" s="18">
        <f t="shared" si="955"/>
        <v>0</v>
      </c>
      <c r="CI387" s="18">
        <f t="shared" si="955"/>
        <v>0</v>
      </c>
      <c r="CJ387" s="18">
        <f t="shared" si="955"/>
        <v>0</v>
      </c>
      <c r="CK387" s="18">
        <f t="shared" si="955"/>
        <v>0</v>
      </c>
      <c r="CL387" s="18">
        <f t="shared" si="955"/>
        <v>0</v>
      </c>
      <c r="CM387" s="18">
        <f t="shared" si="955"/>
        <v>0</v>
      </c>
      <c r="CN387" s="18">
        <f t="shared" si="955"/>
        <v>0</v>
      </c>
      <c r="CO387" s="18">
        <f t="shared" si="955"/>
        <v>0</v>
      </c>
      <c r="CP387" s="18">
        <f t="shared" si="955"/>
        <v>0</v>
      </c>
      <c r="CQ387" s="18">
        <f t="shared" si="955"/>
        <v>0</v>
      </c>
      <c r="CR387" s="18">
        <f t="shared" si="955"/>
        <v>0</v>
      </c>
      <c r="CS387" s="18">
        <f t="shared" si="955"/>
        <v>0</v>
      </c>
      <c r="CT387" s="18">
        <f t="shared" si="955"/>
        <v>0</v>
      </c>
      <c r="CU387" s="18">
        <f t="shared" si="955"/>
        <v>0</v>
      </c>
      <c r="CV387" s="18">
        <f t="shared" si="955"/>
        <v>0</v>
      </c>
      <c r="CW387" s="18">
        <f t="shared" si="955"/>
        <v>0</v>
      </c>
      <c r="CX387" s="18">
        <f t="shared" si="955"/>
        <v>0</v>
      </c>
      <c r="CY387" s="18">
        <f t="shared" si="955"/>
        <v>0</v>
      </c>
      <c r="CZ387" s="18">
        <f t="shared" si="955"/>
        <v>0</v>
      </c>
      <c r="DA387" s="18">
        <f t="shared" si="955"/>
        <v>0</v>
      </c>
      <c r="DB387" s="18">
        <f t="shared" ref="DB387:EG387" si="956">DB359 * DB378 / Thousand</f>
        <v>0</v>
      </c>
      <c r="DC387" s="18">
        <f t="shared" si="956"/>
        <v>0</v>
      </c>
      <c r="DD387" s="18">
        <f t="shared" si="956"/>
        <v>0</v>
      </c>
      <c r="DE387" s="18">
        <f t="shared" si="956"/>
        <v>0</v>
      </c>
      <c r="DF387" s="18">
        <f t="shared" si="956"/>
        <v>0</v>
      </c>
      <c r="DG387" s="18">
        <f t="shared" si="956"/>
        <v>0</v>
      </c>
      <c r="DH387" s="18">
        <f t="shared" si="956"/>
        <v>0</v>
      </c>
      <c r="DI387" s="18">
        <f t="shared" si="956"/>
        <v>0</v>
      </c>
      <c r="DJ387" s="18">
        <f t="shared" si="956"/>
        <v>0</v>
      </c>
      <c r="DK387" s="18">
        <f t="shared" si="956"/>
        <v>0</v>
      </c>
      <c r="DL387" s="18">
        <f t="shared" si="956"/>
        <v>0</v>
      </c>
      <c r="DM387" s="18">
        <f t="shared" si="956"/>
        <v>0</v>
      </c>
      <c r="DN387" s="18">
        <f t="shared" si="956"/>
        <v>0</v>
      </c>
      <c r="DO387" s="18">
        <f t="shared" si="956"/>
        <v>0</v>
      </c>
      <c r="DP387" s="18">
        <f t="shared" si="956"/>
        <v>0</v>
      </c>
      <c r="DQ387" s="18">
        <f t="shared" si="956"/>
        <v>0</v>
      </c>
      <c r="DR387" s="18">
        <f t="shared" si="956"/>
        <v>0</v>
      </c>
      <c r="DS387" s="18">
        <f t="shared" si="956"/>
        <v>0</v>
      </c>
      <c r="DT387" s="18">
        <f t="shared" si="956"/>
        <v>0</v>
      </c>
      <c r="DU387" s="18">
        <f t="shared" si="956"/>
        <v>0</v>
      </c>
      <c r="DV387" s="18">
        <f t="shared" si="956"/>
        <v>0</v>
      </c>
      <c r="DW387" s="18">
        <f t="shared" si="956"/>
        <v>0</v>
      </c>
      <c r="DX387" s="18">
        <f t="shared" si="956"/>
        <v>0</v>
      </c>
      <c r="DY387" s="18">
        <f t="shared" si="956"/>
        <v>0</v>
      </c>
      <c r="DZ387" s="18">
        <f t="shared" si="956"/>
        <v>0</v>
      </c>
      <c r="EA387" s="18">
        <f t="shared" si="956"/>
        <v>0</v>
      </c>
      <c r="EB387" s="18">
        <f t="shared" si="956"/>
        <v>0</v>
      </c>
      <c r="EC387" s="18">
        <f t="shared" si="956"/>
        <v>0</v>
      </c>
      <c r="ED387" s="18">
        <f t="shared" si="956"/>
        <v>0</v>
      </c>
      <c r="EE387" s="18">
        <f t="shared" si="956"/>
        <v>0</v>
      </c>
      <c r="EF387" s="18">
        <f t="shared" si="956"/>
        <v>0</v>
      </c>
      <c r="EG387" s="18">
        <f t="shared" si="956"/>
        <v>0</v>
      </c>
      <c r="EH387" s="18">
        <f t="shared" ref="EH387:FR387" si="957">EH359 * EH378 / Thousand</f>
        <v>0</v>
      </c>
      <c r="EI387" s="18">
        <f t="shared" si="957"/>
        <v>0</v>
      </c>
      <c r="EJ387" s="18">
        <f t="shared" si="957"/>
        <v>0</v>
      </c>
      <c r="EK387" s="18">
        <f t="shared" si="957"/>
        <v>0</v>
      </c>
      <c r="EL387" s="18">
        <f t="shared" si="957"/>
        <v>0</v>
      </c>
      <c r="EM387" s="18">
        <f t="shared" si="957"/>
        <v>0</v>
      </c>
      <c r="EN387" s="18">
        <f t="shared" si="957"/>
        <v>0</v>
      </c>
      <c r="EO387" s="18">
        <f t="shared" si="957"/>
        <v>0</v>
      </c>
      <c r="EP387" s="18">
        <f t="shared" si="957"/>
        <v>0</v>
      </c>
      <c r="EQ387" s="18">
        <f t="shared" si="957"/>
        <v>0</v>
      </c>
      <c r="ER387" s="18">
        <f t="shared" si="957"/>
        <v>0</v>
      </c>
      <c r="ES387" s="18">
        <f t="shared" si="957"/>
        <v>0</v>
      </c>
      <c r="ET387" s="18">
        <f t="shared" si="957"/>
        <v>0</v>
      </c>
      <c r="EU387" s="18">
        <f t="shared" si="957"/>
        <v>0</v>
      </c>
      <c r="EV387" s="18">
        <f t="shared" si="957"/>
        <v>0</v>
      </c>
      <c r="EW387" s="18">
        <f t="shared" si="957"/>
        <v>0</v>
      </c>
      <c r="EX387" s="18">
        <f t="shared" si="957"/>
        <v>0</v>
      </c>
      <c r="EY387" s="18">
        <f t="shared" si="957"/>
        <v>0</v>
      </c>
      <c r="EZ387" s="18">
        <f t="shared" si="957"/>
        <v>0</v>
      </c>
      <c r="FA387" s="18">
        <f t="shared" si="957"/>
        <v>0</v>
      </c>
      <c r="FB387" s="18">
        <f t="shared" si="957"/>
        <v>0</v>
      </c>
      <c r="FC387" s="18">
        <f t="shared" si="957"/>
        <v>0</v>
      </c>
      <c r="FD387" s="18">
        <f t="shared" si="957"/>
        <v>0</v>
      </c>
      <c r="FE387" s="18">
        <f t="shared" si="957"/>
        <v>0</v>
      </c>
      <c r="FF387" s="18">
        <f t="shared" si="957"/>
        <v>0</v>
      </c>
      <c r="FG387" s="18">
        <f t="shared" si="957"/>
        <v>0</v>
      </c>
      <c r="FH387" s="18">
        <f t="shared" si="957"/>
        <v>0</v>
      </c>
      <c r="FI387" s="18">
        <f t="shared" si="957"/>
        <v>0</v>
      </c>
      <c r="FJ387" s="18">
        <f t="shared" si="957"/>
        <v>0</v>
      </c>
      <c r="FK387" s="18">
        <f t="shared" si="957"/>
        <v>0</v>
      </c>
      <c r="FL387" s="18">
        <f t="shared" si="957"/>
        <v>0</v>
      </c>
      <c r="FM387" s="18">
        <f t="shared" si="957"/>
        <v>0</v>
      </c>
      <c r="FN387" s="18">
        <f t="shared" si="957"/>
        <v>0</v>
      </c>
      <c r="FO387" s="18">
        <f t="shared" si="957"/>
        <v>0</v>
      </c>
      <c r="FP387" s="18">
        <f t="shared" si="957"/>
        <v>0</v>
      </c>
      <c r="FQ387" s="18">
        <f t="shared" si="957"/>
        <v>0</v>
      </c>
      <c r="FR387" s="18">
        <f t="shared" si="957"/>
        <v>0</v>
      </c>
      <c r="FS387" s="18"/>
    </row>
    <row r="388" spans="3:175">
      <c r="C388" s="305" t="s">
        <v>831</v>
      </c>
      <c r="D388" s="310" t="s">
        <v>974</v>
      </c>
      <c r="E388" s="305"/>
      <c r="F388" s="305"/>
      <c r="G388" s="305"/>
      <c r="H388" s="305"/>
      <c r="I388" s="128">
        <f t="shared" si="932"/>
        <v>2562894.0135281938</v>
      </c>
      <c r="J388" s="171">
        <f t="shared" ref="J388:AO388" si="958">SUM(J383:J387)</f>
        <v>0</v>
      </c>
      <c r="K388" s="171">
        <f t="shared" si="958"/>
        <v>0</v>
      </c>
      <c r="L388" s="171">
        <f t="shared" si="958"/>
        <v>0</v>
      </c>
      <c r="M388" s="171">
        <f t="shared" si="958"/>
        <v>0</v>
      </c>
      <c r="N388" s="171">
        <f t="shared" si="958"/>
        <v>0</v>
      </c>
      <c r="O388" s="171">
        <f t="shared" si="958"/>
        <v>0</v>
      </c>
      <c r="P388" s="171">
        <f t="shared" si="958"/>
        <v>0</v>
      </c>
      <c r="Q388" s="171">
        <f t="shared" si="958"/>
        <v>0</v>
      </c>
      <c r="R388" s="171">
        <f t="shared" si="958"/>
        <v>0</v>
      </c>
      <c r="S388" s="171">
        <f t="shared" si="958"/>
        <v>0</v>
      </c>
      <c r="T388" s="171">
        <f t="shared" si="958"/>
        <v>0</v>
      </c>
      <c r="U388" s="171">
        <f t="shared" si="958"/>
        <v>0</v>
      </c>
      <c r="V388" s="171">
        <f t="shared" si="958"/>
        <v>0</v>
      </c>
      <c r="W388" s="171">
        <f t="shared" si="958"/>
        <v>0</v>
      </c>
      <c r="X388" s="171">
        <f t="shared" si="958"/>
        <v>0</v>
      </c>
      <c r="Y388" s="171">
        <f t="shared" si="958"/>
        <v>0</v>
      </c>
      <c r="Z388" s="171">
        <f t="shared" si="958"/>
        <v>0</v>
      </c>
      <c r="AA388" s="171">
        <f t="shared" si="958"/>
        <v>0</v>
      </c>
      <c r="AB388" s="171">
        <f t="shared" si="958"/>
        <v>8764.0587659552384</v>
      </c>
      <c r="AC388" s="171">
        <f t="shared" si="958"/>
        <v>17284.756149055414</v>
      </c>
      <c r="AD388" s="171">
        <f t="shared" si="958"/>
        <v>15864.970736016541</v>
      </c>
      <c r="AE388" s="171">
        <f t="shared" si="958"/>
        <v>10934.049228972799</v>
      </c>
      <c r="AF388" s="171">
        <f t="shared" si="958"/>
        <v>8764.0587659552384</v>
      </c>
      <c r="AG388" s="171">
        <f t="shared" si="958"/>
        <v>17284.756149055414</v>
      </c>
      <c r="AH388" s="171">
        <f t="shared" si="958"/>
        <v>15864.970736016541</v>
      </c>
      <c r="AI388" s="171">
        <f t="shared" si="958"/>
        <v>10934.049228972799</v>
      </c>
      <c r="AJ388" s="171">
        <f t="shared" si="958"/>
        <v>9035.1121298507624</v>
      </c>
      <c r="AK388" s="171">
        <f t="shared" si="958"/>
        <v>17819.336236139607</v>
      </c>
      <c r="AL388" s="171">
        <f t="shared" si="958"/>
        <v>16355.639934037672</v>
      </c>
      <c r="AM388" s="171">
        <f t="shared" si="958"/>
        <v>11272.215699971955</v>
      </c>
      <c r="AN388" s="171">
        <f t="shared" si="958"/>
        <v>9035.1121298507624</v>
      </c>
      <c r="AO388" s="171">
        <f t="shared" si="958"/>
        <v>17819.336236139607</v>
      </c>
      <c r="AP388" s="171">
        <f t="shared" ref="AP388:BU388" si="959">SUM(AP383:AP387)</f>
        <v>16355.639934037672</v>
      </c>
      <c r="AQ388" s="171">
        <f t="shared" si="959"/>
        <v>11272.215699971955</v>
      </c>
      <c r="AR388" s="171">
        <f t="shared" si="959"/>
        <v>9035.1121298507624</v>
      </c>
      <c r="AS388" s="171">
        <f t="shared" si="959"/>
        <v>17819.336236139607</v>
      </c>
      <c r="AT388" s="171">
        <f t="shared" si="959"/>
        <v>16355.639934037672</v>
      </c>
      <c r="AU388" s="171">
        <f t="shared" si="959"/>
        <v>11272.215699971955</v>
      </c>
      <c r="AV388" s="171">
        <f t="shared" si="959"/>
        <v>9035.1121298507624</v>
      </c>
      <c r="AW388" s="171">
        <f t="shared" si="959"/>
        <v>17819.336236139607</v>
      </c>
      <c r="AX388" s="171">
        <f t="shared" si="959"/>
        <v>16355.639934037672</v>
      </c>
      <c r="AY388" s="171">
        <f t="shared" si="959"/>
        <v>11272.215699971955</v>
      </c>
      <c r="AZ388" s="171">
        <f t="shared" si="959"/>
        <v>9035.1121298507624</v>
      </c>
      <c r="BA388" s="171">
        <f t="shared" si="959"/>
        <v>17819.336236139607</v>
      </c>
      <c r="BB388" s="171">
        <f t="shared" si="959"/>
        <v>16355.639934037672</v>
      </c>
      <c r="BC388" s="171">
        <f t="shared" si="959"/>
        <v>11272.215699971955</v>
      </c>
      <c r="BD388" s="171">
        <f t="shared" si="959"/>
        <v>9035.1121298507624</v>
      </c>
      <c r="BE388" s="171">
        <f t="shared" si="959"/>
        <v>17819.336236139607</v>
      </c>
      <c r="BF388" s="171">
        <f t="shared" si="959"/>
        <v>16355.639934037672</v>
      </c>
      <c r="BG388" s="171">
        <f t="shared" si="959"/>
        <v>11272.215699971955</v>
      </c>
      <c r="BH388" s="171">
        <f t="shared" si="959"/>
        <v>9035.1121298507624</v>
      </c>
      <c r="BI388" s="171">
        <f t="shared" si="959"/>
        <v>17819.336236139607</v>
      </c>
      <c r="BJ388" s="171">
        <f t="shared" si="959"/>
        <v>16355.639934037672</v>
      </c>
      <c r="BK388" s="171">
        <f t="shared" si="959"/>
        <v>11272.215699971955</v>
      </c>
      <c r="BL388" s="171">
        <f t="shared" si="959"/>
        <v>9035.1121298507624</v>
      </c>
      <c r="BM388" s="171">
        <f t="shared" si="959"/>
        <v>17819.336236139607</v>
      </c>
      <c r="BN388" s="171">
        <f t="shared" si="959"/>
        <v>19109.84686948235</v>
      </c>
      <c r="BO388" s="171">
        <f t="shared" si="959"/>
        <v>13170.399738254759</v>
      </c>
      <c r="BP388" s="171">
        <f t="shared" si="959"/>
        <v>10535.466097718851</v>
      </c>
      <c r="BQ388" s="171">
        <f t="shared" si="959"/>
        <v>20778.382171866055</v>
      </c>
      <c r="BR388" s="171">
        <f t="shared" si="959"/>
        <v>19643.775991015689</v>
      </c>
      <c r="BS388" s="171">
        <f t="shared" si="959"/>
        <v>13538.3807069416</v>
      </c>
      <c r="BT388" s="171">
        <f t="shared" si="959"/>
        <v>10829.783527382579</v>
      </c>
      <c r="BU388" s="171">
        <f t="shared" si="959"/>
        <v>21358.844391256465</v>
      </c>
      <c r="BV388" s="171">
        <f t="shared" ref="BV388:DA388" si="960">SUM(BV383:BV387)</f>
        <v>20192.541997658493</v>
      </c>
      <c r="BW388" s="171">
        <f t="shared" si="960"/>
        <v>13916.587173985221</v>
      </c>
      <c r="BX388" s="171">
        <f t="shared" si="960"/>
        <v>11132.278083338186</v>
      </c>
      <c r="BY388" s="171">
        <f t="shared" si="960"/>
        <v>21955.433799855618</v>
      </c>
      <c r="BZ388" s="171">
        <f t="shared" si="960"/>
        <v>20756.55456630795</v>
      </c>
      <c r="CA388" s="171">
        <f t="shared" si="960"/>
        <v>14276.51818362564</v>
      </c>
      <c r="CB388" s="171">
        <f t="shared" si="960"/>
        <v>11443.175507476486</v>
      </c>
      <c r="CC388" s="171">
        <f t="shared" si="960"/>
        <v>22568.595613018591</v>
      </c>
      <c r="CD388" s="171">
        <f t="shared" si="960"/>
        <v>21336.234601278484</v>
      </c>
      <c r="CE388" s="171">
        <f t="shared" si="960"/>
        <v>14704.813729134408</v>
      </c>
      <c r="CF388" s="171">
        <f t="shared" si="960"/>
        <v>11762.707726788076</v>
      </c>
      <c r="CG388" s="171">
        <f t="shared" si="960"/>
        <v>23198.787244551466</v>
      </c>
      <c r="CH388" s="171">
        <f t="shared" si="960"/>
        <v>19657.513845230544</v>
      </c>
      <c r="CI388" s="171">
        <f t="shared" si="960"/>
        <v>13698.184710205807</v>
      </c>
      <c r="CJ388" s="171">
        <f t="shared" si="960"/>
        <v>10957.438054268836</v>
      </c>
      <c r="CK388" s="171">
        <f t="shared" si="960"/>
        <v>21610.60871957467</v>
      </c>
      <c r="CL388" s="171">
        <f t="shared" si="960"/>
        <v>20603.807578765995</v>
      </c>
      <c r="CM388" s="171">
        <f t="shared" si="960"/>
        <v>14200.029115658826</v>
      </c>
      <c r="CN388" s="171">
        <f t="shared" si="960"/>
        <v>11245.238113673511</v>
      </c>
      <c r="CO388" s="171">
        <f t="shared" si="960"/>
        <v>22178.217173527253</v>
      </c>
      <c r="CP388" s="171">
        <f t="shared" si="960"/>
        <v>20835.835249619493</v>
      </c>
      <c r="CQ388" s="171">
        <f t="shared" si="960"/>
        <v>14330.813620628132</v>
      </c>
      <c r="CR388" s="171">
        <f t="shared" si="960"/>
        <v>11486.695377439406</v>
      </c>
      <c r="CS388" s="171">
        <f t="shared" si="960"/>
        <v>22654.426888234328</v>
      </c>
      <c r="CT388" s="171">
        <f t="shared" si="960"/>
        <v>22026.995725625653</v>
      </c>
      <c r="CU388" s="171">
        <f t="shared" si="960"/>
        <v>15180.882438289114</v>
      </c>
      <c r="CV388" s="171">
        <f t="shared" si="960"/>
        <v>12143.326230949497</v>
      </c>
      <c r="CW388" s="171">
        <f t="shared" si="960"/>
        <v>23949.455194862876</v>
      </c>
      <c r="CX388" s="171">
        <f t="shared" si="960"/>
        <v>22015.706828169245</v>
      </c>
      <c r="CY388" s="171">
        <f t="shared" si="960"/>
        <v>15173.102193208109</v>
      </c>
      <c r="CZ388" s="171">
        <f t="shared" si="960"/>
        <v>12137.052397493522</v>
      </c>
      <c r="DA388" s="171">
        <f t="shared" si="960"/>
        <v>23937.08174047351</v>
      </c>
      <c r="DB388" s="171">
        <f t="shared" ref="DB388:EG388" si="961">SUM(DB383:DB387)</f>
        <v>23085.506790341911</v>
      </c>
      <c r="DC388" s="171">
        <f t="shared" si="961"/>
        <v>15910.40235254557</v>
      </c>
      <c r="DD388" s="171">
        <f t="shared" si="961"/>
        <v>12726.770062474248</v>
      </c>
      <c r="DE388" s="171">
        <f t="shared" si="961"/>
        <v>25100.141723090048</v>
      </c>
      <c r="DF388" s="171">
        <f t="shared" si="961"/>
        <v>23351.523715397263</v>
      </c>
      <c r="DG388" s="171">
        <f t="shared" si="961"/>
        <v>16060.828198455527</v>
      </c>
      <c r="DH388" s="171">
        <f t="shared" si="961"/>
        <v>12873.368247528808</v>
      </c>
      <c r="DI388" s="171">
        <f t="shared" si="961"/>
        <v>25389.267338085388</v>
      </c>
      <c r="DJ388" s="171">
        <f t="shared" si="961"/>
        <v>23628.243597659013</v>
      </c>
      <c r="DK388" s="171">
        <f t="shared" si="961"/>
        <v>16284.453529085637</v>
      </c>
      <c r="DL388" s="171">
        <f t="shared" si="961"/>
        <v>13025.865348592335</v>
      </c>
      <c r="DM388" s="171">
        <f t="shared" si="961"/>
        <v>25690.026983326505</v>
      </c>
      <c r="DN388" s="171">
        <f t="shared" si="961"/>
        <v>23770.336753854866</v>
      </c>
      <c r="DO388" s="171">
        <f t="shared" si="961"/>
        <v>16382.383338777534</v>
      </c>
      <c r="DP388" s="171">
        <f t="shared" si="961"/>
        <v>13104.143735663944</v>
      </c>
      <c r="DQ388" s="171">
        <f t="shared" si="961"/>
        <v>25844.410114294315</v>
      </c>
      <c r="DR388" s="171">
        <f t="shared" si="961"/>
        <v>24163.903962718061</v>
      </c>
      <c r="DS388" s="171">
        <f t="shared" si="961"/>
        <v>16653.627661141789</v>
      </c>
      <c r="DT388" s="171">
        <f t="shared" si="961"/>
        <v>13321.053605963429</v>
      </c>
      <c r="DU388" s="171">
        <f t="shared" si="961"/>
        <v>26272.206676888589</v>
      </c>
      <c r="DV388" s="171">
        <f t="shared" si="961"/>
        <v>24726.972291173843</v>
      </c>
      <c r="DW388" s="171">
        <f t="shared" si="961"/>
        <v>17006.553700857268</v>
      </c>
      <c r="DX388" s="171">
        <f t="shared" si="961"/>
        <v>13631.403418757871</v>
      </c>
      <c r="DY388" s="171">
        <f t="shared" si="961"/>
        <v>26884.288473498069</v>
      </c>
      <c r="DZ388" s="171">
        <f t="shared" si="961"/>
        <v>25453.483048447953</v>
      </c>
      <c r="EA388" s="171">
        <f t="shared" si="961"/>
        <v>17542.398365017973</v>
      </c>
      <c r="EB388" s="171">
        <f t="shared" si="961"/>
        <v>13890.116085374242</v>
      </c>
      <c r="EC388" s="171">
        <f t="shared" si="961"/>
        <v>27394.529843912755</v>
      </c>
      <c r="ED388" s="171">
        <f t="shared" si="961"/>
        <v>25954.085284660505</v>
      </c>
      <c r="EE388" s="171">
        <f t="shared" si="961"/>
        <v>17887.41063046487</v>
      </c>
      <c r="EF388" s="171">
        <f t="shared" si="961"/>
        <v>14307.759798226733</v>
      </c>
      <c r="EG388" s="171">
        <f t="shared" si="961"/>
        <v>28218.220091390755</v>
      </c>
      <c r="EH388" s="171">
        <f t="shared" ref="EH388:FM388" si="962">SUM(EH383:EH387)</f>
        <v>26452.974706457815</v>
      </c>
      <c r="EI388" s="171">
        <f t="shared" si="962"/>
        <v>18231.242433782474</v>
      </c>
      <c r="EJ388" s="171">
        <f t="shared" si="962"/>
        <v>14582.720784846479</v>
      </c>
      <c r="EK388" s="171">
        <f t="shared" si="962"/>
        <v>28760.506916610146</v>
      </c>
      <c r="EL388" s="171">
        <f t="shared" si="962"/>
        <v>26884.33267264664</v>
      </c>
      <c r="EM388" s="171">
        <f t="shared" si="962"/>
        <v>18490.011078628875</v>
      </c>
      <c r="EN388" s="171">
        <f t="shared" si="962"/>
        <v>14820.451260350737</v>
      </c>
      <c r="EO388" s="171">
        <f t="shared" si="962"/>
        <v>29229.366540675226</v>
      </c>
      <c r="EP388" s="171">
        <f t="shared" si="962"/>
        <v>27725.012536156508</v>
      </c>
      <c r="EQ388" s="171">
        <f t="shared" si="962"/>
        <v>19107.923801965917</v>
      </c>
      <c r="ER388" s="171">
        <f t="shared" si="962"/>
        <v>15283.824172984281</v>
      </c>
      <c r="ES388" s="171">
        <f t="shared" si="962"/>
        <v>30143.245374082999</v>
      </c>
      <c r="ET388" s="171">
        <f t="shared" si="962"/>
        <v>28310.483159277912</v>
      </c>
      <c r="EU388" s="171">
        <f t="shared" si="962"/>
        <v>19511.426885699566</v>
      </c>
      <c r="EV388" s="171">
        <f t="shared" si="962"/>
        <v>15606.505513366448</v>
      </c>
      <c r="EW388" s="171">
        <f t="shared" si="962"/>
        <v>30779.647802604166</v>
      </c>
      <c r="EX388" s="171">
        <f t="shared" si="962"/>
        <v>29403.245281655898</v>
      </c>
      <c r="EY388" s="171">
        <f t="shared" si="962"/>
        <v>20264.552437612045</v>
      </c>
      <c r="EZ388" s="171">
        <f t="shared" si="962"/>
        <v>16208.833266488644</v>
      </c>
      <c r="FA388" s="171">
        <f t="shared" si="962"/>
        <v>31967.577803138669</v>
      </c>
      <c r="FB388" s="171">
        <f t="shared" si="962"/>
        <v>29945.03011412665</v>
      </c>
      <c r="FC388" s="171">
        <f t="shared" si="962"/>
        <v>20594.681381049424</v>
      </c>
      <c r="FD388" s="171">
        <f t="shared" si="962"/>
        <v>16507.425027077352</v>
      </c>
      <c r="FE388" s="171">
        <f t="shared" si="962"/>
        <v>32556.469994270661</v>
      </c>
      <c r="FF388" s="171">
        <f t="shared" si="962"/>
        <v>30774.846999281675</v>
      </c>
      <c r="FG388" s="171">
        <f t="shared" si="962"/>
        <v>21209.852681312936</v>
      </c>
      <c r="FH388" s="171">
        <f t="shared" si="962"/>
        <v>16964.793005433334</v>
      </c>
      <c r="FI388" s="171">
        <f t="shared" si="962"/>
        <v>33458.505704822855</v>
      </c>
      <c r="FJ388" s="171">
        <f t="shared" si="962"/>
        <v>31627.546184003968</v>
      </c>
      <c r="FK388" s="171">
        <f t="shared" si="962"/>
        <v>21797.528197290554</v>
      </c>
      <c r="FL388" s="171">
        <f t="shared" si="962"/>
        <v>0</v>
      </c>
      <c r="FM388" s="171">
        <f t="shared" si="962"/>
        <v>0</v>
      </c>
      <c r="FN388" s="171">
        <f t="shared" ref="FN388:FR388" si="963">SUM(FN383:FN387)</f>
        <v>0</v>
      </c>
      <c r="FO388" s="171">
        <f t="shared" si="963"/>
        <v>0</v>
      </c>
      <c r="FP388" s="171">
        <f t="shared" si="963"/>
        <v>0</v>
      </c>
      <c r="FQ388" s="171">
        <f t="shared" si="963"/>
        <v>0</v>
      </c>
      <c r="FR388" s="171">
        <f t="shared" si="963"/>
        <v>0</v>
      </c>
      <c r="FS388" s="18"/>
    </row>
    <row r="389" spans="3:175">
      <c r="C389" t="s">
        <v>828</v>
      </c>
      <c r="D389" s="144" t="s">
        <v>974</v>
      </c>
      <c r="E389" s="39" t="s">
        <v>830</v>
      </c>
      <c r="F389" s="307">
        <f>INDEX(Assumptions!$G$201:$G$201,MATCH($A$1,Model_Number,0))</f>
        <v>0</v>
      </c>
      <c r="I389" s="308">
        <f t="shared" si="932"/>
        <v>0</v>
      </c>
      <c r="J389" s="18">
        <f t="shared" ref="J389:AO389" si="964">J360 * J376 * $F389 / Thousand</f>
        <v>0</v>
      </c>
      <c r="K389" s="18">
        <f t="shared" si="964"/>
        <v>0</v>
      </c>
      <c r="L389" s="18">
        <f t="shared" si="964"/>
        <v>0</v>
      </c>
      <c r="M389" s="18">
        <f t="shared" si="964"/>
        <v>0</v>
      </c>
      <c r="N389" s="18">
        <f t="shared" si="964"/>
        <v>0</v>
      </c>
      <c r="O389" s="18">
        <f t="shared" si="964"/>
        <v>0</v>
      </c>
      <c r="P389" s="18">
        <f t="shared" si="964"/>
        <v>0</v>
      </c>
      <c r="Q389" s="18">
        <f t="shared" si="964"/>
        <v>0</v>
      </c>
      <c r="R389" s="18">
        <f t="shared" si="964"/>
        <v>0</v>
      </c>
      <c r="S389" s="18">
        <f t="shared" si="964"/>
        <v>0</v>
      </c>
      <c r="T389" s="18">
        <f t="shared" si="964"/>
        <v>0</v>
      </c>
      <c r="U389" s="18">
        <f t="shared" si="964"/>
        <v>0</v>
      </c>
      <c r="V389" s="18">
        <f t="shared" si="964"/>
        <v>0</v>
      </c>
      <c r="W389" s="18">
        <f t="shared" si="964"/>
        <v>0</v>
      </c>
      <c r="X389" s="18">
        <f t="shared" si="964"/>
        <v>0</v>
      </c>
      <c r="Y389" s="18">
        <f t="shared" si="964"/>
        <v>0</v>
      </c>
      <c r="Z389" s="18">
        <f t="shared" si="964"/>
        <v>0</v>
      </c>
      <c r="AA389" s="18">
        <f t="shared" si="964"/>
        <v>0</v>
      </c>
      <c r="AB389" s="18">
        <f t="shared" si="964"/>
        <v>0</v>
      </c>
      <c r="AC389" s="18">
        <f t="shared" si="964"/>
        <v>0</v>
      </c>
      <c r="AD389" s="18">
        <f t="shared" si="964"/>
        <v>0</v>
      </c>
      <c r="AE389" s="18">
        <f t="shared" si="964"/>
        <v>0</v>
      </c>
      <c r="AF389" s="18">
        <f t="shared" si="964"/>
        <v>0</v>
      </c>
      <c r="AG389" s="18">
        <f t="shared" si="964"/>
        <v>0</v>
      </c>
      <c r="AH389" s="18">
        <f t="shared" si="964"/>
        <v>0</v>
      </c>
      <c r="AI389" s="18">
        <f t="shared" si="964"/>
        <v>0</v>
      </c>
      <c r="AJ389" s="18">
        <f t="shared" si="964"/>
        <v>0</v>
      </c>
      <c r="AK389" s="18">
        <f t="shared" si="964"/>
        <v>0</v>
      </c>
      <c r="AL389" s="18">
        <f t="shared" si="964"/>
        <v>0</v>
      </c>
      <c r="AM389" s="18">
        <f t="shared" si="964"/>
        <v>0</v>
      </c>
      <c r="AN389" s="18">
        <f t="shared" si="964"/>
        <v>0</v>
      </c>
      <c r="AO389" s="18">
        <f t="shared" si="964"/>
        <v>0</v>
      </c>
      <c r="AP389" s="18">
        <f t="shared" ref="AP389:BU389" si="965">AP360 * AP376 * $F389 / Thousand</f>
        <v>0</v>
      </c>
      <c r="AQ389" s="18">
        <f t="shared" si="965"/>
        <v>0</v>
      </c>
      <c r="AR389" s="18">
        <f t="shared" si="965"/>
        <v>0</v>
      </c>
      <c r="AS389" s="18">
        <f t="shared" si="965"/>
        <v>0</v>
      </c>
      <c r="AT389" s="18">
        <f t="shared" si="965"/>
        <v>0</v>
      </c>
      <c r="AU389" s="18">
        <f t="shared" si="965"/>
        <v>0</v>
      </c>
      <c r="AV389" s="18">
        <f t="shared" si="965"/>
        <v>0</v>
      </c>
      <c r="AW389" s="18">
        <f t="shared" si="965"/>
        <v>0</v>
      </c>
      <c r="AX389" s="18">
        <f t="shared" si="965"/>
        <v>0</v>
      </c>
      <c r="AY389" s="18">
        <f t="shared" si="965"/>
        <v>0</v>
      </c>
      <c r="AZ389" s="18">
        <f t="shared" si="965"/>
        <v>0</v>
      </c>
      <c r="BA389" s="18">
        <f t="shared" si="965"/>
        <v>0</v>
      </c>
      <c r="BB389" s="18">
        <f t="shared" si="965"/>
        <v>0</v>
      </c>
      <c r="BC389" s="18">
        <f t="shared" si="965"/>
        <v>0</v>
      </c>
      <c r="BD389" s="18">
        <f t="shared" si="965"/>
        <v>0</v>
      </c>
      <c r="BE389" s="18">
        <f t="shared" si="965"/>
        <v>0</v>
      </c>
      <c r="BF389" s="18">
        <f t="shared" si="965"/>
        <v>0</v>
      </c>
      <c r="BG389" s="18">
        <f t="shared" si="965"/>
        <v>0</v>
      </c>
      <c r="BH389" s="18">
        <f t="shared" si="965"/>
        <v>0</v>
      </c>
      <c r="BI389" s="18">
        <f t="shared" si="965"/>
        <v>0</v>
      </c>
      <c r="BJ389" s="18">
        <f t="shared" si="965"/>
        <v>0</v>
      </c>
      <c r="BK389" s="18">
        <f t="shared" si="965"/>
        <v>0</v>
      </c>
      <c r="BL389" s="18">
        <f t="shared" si="965"/>
        <v>0</v>
      </c>
      <c r="BM389" s="18">
        <f t="shared" si="965"/>
        <v>0</v>
      </c>
      <c r="BN389" s="18">
        <f t="shared" si="965"/>
        <v>0</v>
      </c>
      <c r="BO389" s="18">
        <f t="shared" si="965"/>
        <v>0</v>
      </c>
      <c r="BP389" s="18">
        <f t="shared" si="965"/>
        <v>0</v>
      </c>
      <c r="BQ389" s="18">
        <f t="shared" si="965"/>
        <v>0</v>
      </c>
      <c r="BR389" s="18">
        <f t="shared" si="965"/>
        <v>0</v>
      </c>
      <c r="BS389" s="18">
        <f t="shared" si="965"/>
        <v>0</v>
      </c>
      <c r="BT389" s="18">
        <f t="shared" si="965"/>
        <v>0</v>
      </c>
      <c r="BU389" s="18">
        <f t="shared" si="965"/>
        <v>0</v>
      </c>
      <c r="BV389" s="18">
        <f t="shared" ref="BV389:DA389" si="966">BV360 * BV376 * $F389 / Thousand</f>
        <v>0</v>
      </c>
      <c r="BW389" s="18">
        <f t="shared" si="966"/>
        <v>0</v>
      </c>
      <c r="BX389" s="18">
        <f t="shared" si="966"/>
        <v>0</v>
      </c>
      <c r="BY389" s="18">
        <f t="shared" si="966"/>
        <v>0</v>
      </c>
      <c r="BZ389" s="18">
        <f t="shared" si="966"/>
        <v>0</v>
      </c>
      <c r="CA389" s="18">
        <f t="shared" si="966"/>
        <v>0</v>
      </c>
      <c r="CB389" s="18">
        <f t="shared" si="966"/>
        <v>0</v>
      </c>
      <c r="CC389" s="18">
        <f t="shared" si="966"/>
        <v>0</v>
      </c>
      <c r="CD389" s="18">
        <f t="shared" si="966"/>
        <v>0</v>
      </c>
      <c r="CE389" s="18">
        <f t="shared" si="966"/>
        <v>0</v>
      </c>
      <c r="CF389" s="18">
        <f t="shared" si="966"/>
        <v>0</v>
      </c>
      <c r="CG389" s="18">
        <f t="shared" si="966"/>
        <v>0</v>
      </c>
      <c r="CH389" s="18">
        <f t="shared" si="966"/>
        <v>0</v>
      </c>
      <c r="CI389" s="18">
        <f t="shared" si="966"/>
        <v>0</v>
      </c>
      <c r="CJ389" s="18">
        <f t="shared" si="966"/>
        <v>0</v>
      </c>
      <c r="CK389" s="18">
        <f t="shared" si="966"/>
        <v>0</v>
      </c>
      <c r="CL389" s="18">
        <f t="shared" si="966"/>
        <v>0</v>
      </c>
      <c r="CM389" s="18">
        <f t="shared" si="966"/>
        <v>0</v>
      </c>
      <c r="CN389" s="18">
        <f t="shared" si="966"/>
        <v>0</v>
      </c>
      <c r="CO389" s="18">
        <f t="shared" si="966"/>
        <v>0</v>
      </c>
      <c r="CP389" s="18">
        <f t="shared" si="966"/>
        <v>0</v>
      </c>
      <c r="CQ389" s="18">
        <f t="shared" si="966"/>
        <v>0</v>
      </c>
      <c r="CR389" s="18">
        <f t="shared" si="966"/>
        <v>0</v>
      </c>
      <c r="CS389" s="18">
        <f t="shared" si="966"/>
        <v>0</v>
      </c>
      <c r="CT389" s="18">
        <f t="shared" si="966"/>
        <v>0</v>
      </c>
      <c r="CU389" s="18">
        <f t="shared" si="966"/>
        <v>0</v>
      </c>
      <c r="CV389" s="18">
        <f t="shared" si="966"/>
        <v>0</v>
      </c>
      <c r="CW389" s="18">
        <f t="shared" si="966"/>
        <v>0</v>
      </c>
      <c r="CX389" s="18">
        <f t="shared" si="966"/>
        <v>0</v>
      </c>
      <c r="CY389" s="18">
        <f t="shared" si="966"/>
        <v>0</v>
      </c>
      <c r="CZ389" s="18">
        <f t="shared" si="966"/>
        <v>0</v>
      </c>
      <c r="DA389" s="18">
        <f t="shared" si="966"/>
        <v>0</v>
      </c>
      <c r="DB389" s="18">
        <f t="shared" ref="DB389:EG389" si="967">DB360 * DB376 * $F389 / Thousand</f>
        <v>0</v>
      </c>
      <c r="DC389" s="18">
        <f t="shared" si="967"/>
        <v>0</v>
      </c>
      <c r="DD389" s="18">
        <f t="shared" si="967"/>
        <v>0</v>
      </c>
      <c r="DE389" s="18">
        <f t="shared" si="967"/>
        <v>0</v>
      </c>
      <c r="DF389" s="18">
        <f t="shared" si="967"/>
        <v>0</v>
      </c>
      <c r="DG389" s="18">
        <f t="shared" si="967"/>
        <v>0</v>
      </c>
      <c r="DH389" s="18">
        <f t="shared" si="967"/>
        <v>0</v>
      </c>
      <c r="DI389" s="18">
        <f t="shared" si="967"/>
        <v>0</v>
      </c>
      <c r="DJ389" s="18">
        <f t="shared" si="967"/>
        <v>0</v>
      </c>
      <c r="DK389" s="18">
        <f t="shared" si="967"/>
        <v>0</v>
      </c>
      <c r="DL389" s="18">
        <f t="shared" si="967"/>
        <v>0</v>
      </c>
      <c r="DM389" s="18">
        <f t="shared" si="967"/>
        <v>0</v>
      </c>
      <c r="DN389" s="18">
        <f t="shared" si="967"/>
        <v>0</v>
      </c>
      <c r="DO389" s="18">
        <f t="shared" si="967"/>
        <v>0</v>
      </c>
      <c r="DP389" s="18">
        <f t="shared" si="967"/>
        <v>0</v>
      </c>
      <c r="DQ389" s="18">
        <f t="shared" si="967"/>
        <v>0</v>
      </c>
      <c r="DR389" s="18">
        <f t="shared" si="967"/>
        <v>0</v>
      </c>
      <c r="DS389" s="18">
        <f t="shared" si="967"/>
        <v>0</v>
      </c>
      <c r="DT389" s="18">
        <f t="shared" si="967"/>
        <v>0</v>
      </c>
      <c r="DU389" s="18">
        <f t="shared" si="967"/>
        <v>0</v>
      </c>
      <c r="DV389" s="18">
        <f t="shared" si="967"/>
        <v>0</v>
      </c>
      <c r="DW389" s="18">
        <f t="shared" si="967"/>
        <v>0</v>
      </c>
      <c r="DX389" s="18">
        <f t="shared" si="967"/>
        <v>0</v>
      </c>
      <c r="DY389" s="18">
        <f t="shared" si="967"/>
        <v>0</v>
      </c>
      <c r="DZ389" s="18">
        <f t="shared" si="967"/>
        <v>0</v>
      </c>
      <c r="EA389" s="18">
        <f t="shared" si="967"/>
        <v>0</v>
      </c>
      <c r="EB389" s="18">
        <f t="shared" si="967"/>
        <v>0</v>
      </c>
      <c r="EC389" s="18">
        <f t="shared" si="967"/>
        <v>0</v>
      </c>
      <c r="ED389" s="18">
        <f t="shared" si="967"/>
        <v>0</v>
      </c>
      <c r="EE389" s="18">
        <f t="shared" si="967"/>
        <v>0</v>
      </c>
      <c r="EF389" s="18">
        <f t="shared" si="967"/>
        <v>0</v>
      </c>
      <c r="EG389" s="18">
        <f t="shared" si="967"/>
        <v>0</v>
      </c>
      <c r="EH389" s="18">
        <f t="shared" ref="EH389:FR389" si="968">EH360 * EH376 * $F389 / Thousand</f>
        <v>0</v>
      </c>
      <c r="EI389" s="18">
        <f t="shared" si="968"/>
        <v>0</v>
      </c>
      <c r="EJ389" s="18">
        <f t="shared" si="968"/>
        <v>0</v>
      </c>
      <c r="EK389" s="18">
        <f t="shared" si="968"/>
        <v>0</v>
      </c>
      <c r="EL389" s="18">
        <f t="shared" si="968"/>
        <v>0</v>
      </c>
      <c r="EM389" s="18">
        <f t="shared" si="968"/>
        <v>0</v>
      </c>
      <c r="EN389" s="18">
        <f t="shared" si="968"/>
        <v>0</v>
      </c>
      <c r="EO389" s="18">
        <f t="shared" si="968"/>
        <v>0</v>
      </c>
      <c r="EP389" s="18">
        <f t="shared" si="968"/>
        <v>0</v>
      </c>
      <c r="EQ389" s="18">
        <f t="shared" si="968"/>
        <v>0</v>
      </c>
      <c r="ER389" s="18">
        <f t="shared" si="968"/>
        <v>0</v>
      </c>
      <c r="ES389" s="18">
        <f t="shared" si="968"/>
        <v>0</v>
      </c>
      <c r="ET389" s="18">
        <f t="shared" si="968"/>
        <v>0</v>
      </c>
      <c r="EU389" s="18">
        <f t="shared" si="968"/>
        <v>0</v>
      </c>
      <c r="EV389" s="18">
        <f t="shared" si="968"/>
        <v>0</v>
      </c>
      <c r="EW389" s="18">
        <f t="shared" si="968"/>
        <v>0</v>
      </c>
      <c r="EX389" s="18">
        <f t="shared" si="968"/>
        <v>0</v>
      </c>
      <c r="EY389" s="18">
        <f t="shared" si="968"/>
        <v>0</v>
      </c>
      <c r="EZ389" s="18">
        <f t="shared" si="968"/>
        <v>0</v>
      </c>
      <c r="FA389" s="18">
        <f t="shared" si="968"/>
        <v>0</v>
      </c>
      <c r="FB389" s="18">
        <f t="shared" si="968"/>
        <v>0</v>
      </c>
      <c r="FC389" s="18">
        <f t="shared" si="968"/>
        <v>0</v>
      </c>
      <c r="FD389" s="18">
        <f t="shared" si="968"/>
        <v>0</v>
      </c>
      <c r="FE389" s="18">
        <f t="shared" si="968"/>
        <v>0</v>
      </c>
      <c r="FF389" s="18">
        <f t="shared" si="968"/>
        <v>0</v>
      </c>
      <c r="FG389" s="18">
        <f t="shared" si="968"/>
        <v>0</v>
      </c>
      <c r="FH389" s="18">
        <f t="shared" si="968"/>
        <v>0</v>
      </c>
      <c r="FI389" s="18">
        <f t="shared" si="968"/>
        <v>0</v>
      </c>
      <c r="FJ389" s="18">
        <f t="shared" si="968"/>
        <v>0</v>
      </c>
      <c r="FK389" s="18">
        <f t="shared" si="968"/>
        <v>0</v>
      </c>
      <c r="FL389" s="18">
        <f t="shared" si="968"/>
        <v>0</v>
      </c>
      <c r="FM389" s="18">
        <f t="shared" si="968"/>
        <v>0</v>
      </c>
      <c r="FN389" s="18">
        <f t="shared" si="968"/>
        <v>0</v>
      </c>
      <c r="FO389" s="18">
        <f t="shared" si="968"/>
        <v>0</v>
      </c>
      <c r="FP389" s="18">
        <f t="shared" si="968"/>
        <v>0</v>
      </c>
      <c r="FQ389" s="18">
        <f t="shared" si="968"/>
        <v>0</v>
      </c>
      <c r="FR389" s="18">
        <f t="shared" si="968"/>
        <v>0</v>
      </c>
      <c r="FS389" s="18"/>
    </row>
    <row r="390" spans="3:175">
      <c r="C390" t="s">
        <v>829</v>
      </c>
      <c r="D390" s="144" t="s">
        <v>974</v>
      </c>
      <c r="I390" s="257">
        <f t="shared" si="932"/>
        <v>0</v>
      </c>
      <c r="J390" s="18">
        <f t="shared" ref="J390:AO390" si="969">J361 * J377 * $F389 / Thousand</f>
        <v>0</v>
      </c>
      <c r="K390" s="18">
        <f t="shared" si="969"/>
        <v>0</v>
      </c>
      <c r="L390" s="18">
        <f t="shared" si="969"/>
        <v>0</v>
      </c>
      <c r="M390" s="18">
        <f t="shared" si="969"/>
        <v>0</v>
      </c>
      <c r="N390" s="18">
        <f t="shared" si="969"/>
        <v>0</v>
      </c>
      <c r="O390" s="18">
        <f t="shared" si="969"/>
        <v>0</v>
      </c>
      <c r="P390" s="18">
        <f t="shared" si="969"/>
        <v>0</v>
      </c>
      <c r="Q390" s="18">
        <f t="shared" si="969"/>
        <v>0</v>
      </c>
      <c r="R390" s="18">
        <f t="shared" si="969"/>
        <v>0</v>
      </c>
      <c r="S390" s="18">
        <f t="shared" si="969"/>
        <v>0</v>
      </c>
      <c r="T390" s="18">
        <f t="shared" si="969"/>
        <v>0</v>
      </c>
      <c r="U390" s="18">
        <f t="shared" si="969"/>
        <v>0</v>
      </c>
      <c r="V390" s="18">
        <f t="shared" si="969"/>
        <v>0</v>
      </c>
      <c r="W390" s="18">
        <f t="shared" si="969"/>
        <v>0</v>
      </c>
      <c r="X390" s="18">
        <f t="shared" si="969"/>
        <v>0</v>
      </c>
      <c r="Y390" s="18">
        <f t="shared" si="969"/>
        <v>0</v>
      </c>
      <c r="Z390" s="18">
        <f t="shared" si="969"/>
        <v>0</v>
      </c>
      <c r="AA390" s="18">
        <f t="shared" si="969"/>
        <v>0</v>
      </c>
      <c r="AB390" s="18">
        <f t="shared" si="969"/>
        <v>0</v>
      </c>
      <c r="AC390" s="18">
        <f t="shared" si="969"/>
        <v>0</v>
      </c>
      <c r="AD390" s="18">
        <f t="shared" si="969"/>
        <v>0</v>
      </c>
      <c r="AE390" s="18">
        <f t="shared" si="969"/>
        <v>0</v>
      </c>
      <c r="AF390" s="18">
        <f t="shared" si="969"/>
        <v>0</v>
      </c>
      <c r="AG390" s="18">
        <f t="shared" si="969"/>
        <v>0</v>
      </c>
      <c r="AH390" s="18">
        <f t="shared" si="969"/>
        <v>0</v>
      </c>
      <c r="AI390" s="18">
        <f t="shared" si="969"/>
        <v>0</v>
      </c>
      <c r="AJ390" s="18">
        <f t="shared" si="969"/>
        <v>0</v>
      </c>
      <c r="AK390" s="18">
        <f t="shared" si="969"/>
        <v>0</v>
      </c>
      <c r="AL390" s="18">
        <f t="shared" si="969"/>
        <v>0</v>
      </c>
      <c r="AM390" s="18">
        <f t="shared" si="969"/>
        <v>0</v>
      </c>
      <c r="AN390" s="18">
        <f t="shared" si="969"/>
        <v>0</v>
      </c>
      <c r="AO390" s="18">
        <f t="shared" si="969"/>
        <v>0</v>
      </c>
      <c r="AP390" s="18">
        <f t="shared" ref="AP390:BU390" si="970">AP361 * AP377 * $F389 / Thousand</f>
        <v>0</v>
      </c>
      <c r="AQ390" s="18">
        <f t="shared" si="970"/>
        <v>0</v>
      </c>
      <c r="AR390" s="18">
        <f t="shared" si="970"/>
        <v>0</v>
      </c>
      <c r="AS390" s="18">
        <f t="shared" si="970"/>
        <v>0</v>
      </c>
      <c r="AT390" s="18">
        <f t="shared" si="970"/>
        <v>0</v>
      </c>
      <c r="AU390" s="18">
        <f t="shared" si="970"/>
        <v>0</v>
      </c>
      <c r="AV390" s="18">
        <f t="shared" si="970"/>
        <v>0</v>
      </c>
      <c r="AW390" s="18">
        <f t="shared" si="970"/>
        <v>0</v>
      </c>
      <c r="AX390" s="18">
        <f t="shared" si="970"/>
        <v>0</v>
      </c>
      <c r="AY390" s="18">
        <f t="shared" si="970"/>
        <v>0</v>
      </c>
      <c r="AZ390" s="18">
        <f t="shared" si="970"/>
        <v>0</v>
      </c>
      <c r="BA390" s="18">
        <f t="shared" si="970"/>
        <v>0</v>
      </c>
      <c r="BB390" s="18">
        <f t="shared" si="970"/>
        <v>0</v>
      </c>
      <c r="BC390" s="18">
        <f t="shared" si="970"/>
        <v>0</v>
      </c>
      <c r="BD390" s="18">
        <f t="shared" si="970"/>
        <v>0</v>
      </c>
      <c r="BE390" s="18">
        <f t="shared" si="970"/>
        <v>0</v>
      </c>
      <c r="BF390" s="18">
        <f t="shared" si="970"/>
        <v>0</v>
      </c>
      <c r="BG390" s="18">
        <f t="shared" si="970"/>
        <v>0</v>
      </c>
      <c r="BH390" s="18">
        <f t="shared" si="970"/>
        <v>0</v>
      </c>
      <c r="BI390" s="18">
        <f t="shared" si="970"/>
        <v>0</v>
      </c>
      <c r="BJ390" s="18">
        <f t="shared" si="970"/>
        <v>0</v>
      </c>
      <c r="BK390" s="18">
        <f t="shared" si="970"/>
        <v>0</v>
      </c>
      <c r="BL390" s="18">
        <f t="shared" si="970"/>
        <v>0</v>
      </c>
      <c r="BM390" s="18">
        <f t="shared" si="970"/>
        <v>0</v>
      </c>
      <c r="BN390" s="18">
        <f t="shared" si="970"/>
        <v>0</v>
      </c>
      <c r="BO390" s="18">
        <f t="shared" si="970"/>
        <v>0</v>
      </c>
      <c r="BP390" s="18">
        <f t="shared" si="970"/>
        <v>0</v>
      </c>
      <c r="BQ390" s="18">
        <f t="shared" si="970"/>
        <v>0</v>
      </c>
      <c r="BR390" s="18">
        <f t="shared" si="970"/>
        <v>0</v>
      </c>
      <c r="BS390" s="18">
        <f t="shared" si="970"/>
        <v>0</v>
      </c>
      <c r="BT390" s="18">
        <f t="shared" si="970"/>
        <v>0</v>
      </c>
      <c r="BU390" s="18">
        <f t="shared" si="970"/>
        <v>0</v>
      </c>
      <c r="BV390" s="18">
        <f t="shared" ref="BV390:DA390" si="971">BV361 * BV377 * $F389 / Thousand</f>
        <v>0</v>
      </c>
      <c r="BW390" s="18">
        <f t="shared" si="971"/>
        <v>0</v>
      </c>
      <c r="BX390" s="18">
        <f t="shared" si="971"/>
        <v>0</v>
      </c>
      <c r="BY390" s="18">
        <f t="shared" si="971"/>
        <v>0</v>
      </c>
      <c r="BZ390" s="18">
        <f t="shared" si="971"/>
        <v>0</v>
      </c>
      <c r="CA390" s="18">
        <f t="shared" si="971"/>
        <v>0</v>
      </c>
      <c r="CB390" s="18">
        <f t="shared" si="971"/>
        <v>0</v>
      </c>
      <c r="CC390" s="18">
        <f t="shared" si="971"/>
        <v>0</v>
      </c>
      <c r="CD390" s="18">
        <f t="shared" si="971"/>
        <v>0</v>
      </c>
      <c r="CE390" s="18">
        <f t="shared" si="971"/>
        <v>0</v>
      </c>
      <c r="CF390" s="18">
        <f t="shared" si="971"/>
        <v>0</v>
      </c>
      <c r="CG390" s="18">
        <f t="shared" si="971"/>
        <v>0</v>
      </c>
      <c r="CH390" s="18">
        <f t="shared" si="971"/>
        <v>0</v>
      </c>
      <c r="CI390" s="18">
        <f t="shared" si="971"/>
        <v>0</v>
      </c>
      <c r="CJ390" s="18">
        <f t="shared" si="971"/>
        <v>0</v>
      </c>
      <c r="CK390" s="18">
        <f t="shared" si="971"/>
        <v>0</v>
      </c>
      <c r="CL390" s="18">
        <f t="shared" si="971"/>
        <v>0</v>
      </c>
      <c r="CM390" s="18">
        <f t="shared" si="971"/>
        <v>0</v>
      </c>
      <c r="CN390" s="18">
        <f t="shared" si="971"/>
        <v>0</v>
      </c>
      <c r="CO390" s="18">
        <f t="shared" si="971"/>
        <v>0</v>
      </c>
      <c r="CP390" s="18">
        <f t="shared" si="971"/>
        <v>0</v>
      </c>
      <c r="CQ390" s="18">
        <f t="shared" si="971"/>
        <v>0</v>
      </c>
      <c r="CR390" s="18">
        <f t="shared" si="971"/>
        <v>0</v>
      </c>
      <c r="CS390" s="18">
        <f t="shared" si="971"/>
        <v>0</v>
      </c>
      <c r="CT390" s="18">
        <f t="shared" si="971"/>
        <v>0</v>
      </c>
      <c r="CU390" s="18">
        <f t="shared" si="971"/>
        <v>0</v>
      </c>
      <c r="CV390" s="18">
        <f t="shared" si="971"/>
        <v>0</v>
      </c>
      <c r="CW390" s="18">
        <f t="shared" si="971"/>
        <v>0</v>
      </c>
      <c r="CX390" s="18">
        <f t="shared" si="971"/>
        <v>0</v>
      </c>
      <c r="CY390" s="18">
        <f t="shared" si="971"/>
        <v>0</v>
      </c>
      <c r="CZ390" s="18">
        <f t="shared" si="971"/>
        <v>0</v>
      </c>
      <c r="DA390" s="18">
        <f t="shared" si="971"/>
        <v>0</v>
      </c>
      <c r="DB390" s="18">
        <f t="shared" ref="DB390:EG390" si="972">DB361 * DB377 * $F389 / Thousand</f>
        <v>0</v>
      </c>
      <c r="DC390" s="18">
        <f t="shared" si="972"/>
        <v>0</v>
      </c>
      <c r="DD390" s="18">
        <f t="shared" si="972"/>
        <v>0</v>
      </c>
      <c r="DE390" s="18">
        <f t="shared" si="972"/>
        <v>0</v>
      </c>
      <c r="DF390" s="18">
        <f t="shared" si="972"/>
        <v>0</v>
      </c>
      <c r="DG390" s="18">
        <f t="shared" si="972"/>
        <v>0</v>
      </c>
      <c r="DH390" s="18">
        <f t="shared" si="972"/>
        <v>0</v>
      </c>
      <c r="DI390" s="18">
        <f t="shared" si="972"/>
        <v>0</v>
      </c>
      <c r="DJ390" s="18">
        <f t="shared" si="972"/>
        <v>0</v>
      </c>
      <c r="DK390" s="18">
        <f t="shared" si="972"/>
        <v>0</v>
      </c>
      <c r="DL390" s="18">
        <f t="shared" si="972"/>
        <v>0</v>
      </c>
      <c r="DM390" s="18">
        <f t="shared" si="972"/>
        <v>0</v>
      </c>
      <c r="DN390" s="18">
        <f t="shared" si="972"/>
        <v>0</v>
      </c>
      <c r="DO390" s="18">
        <f t="shared" si="972"/>
        <v>0</v>
      </c>
      <c r="DP390" s="18">
        <f t="shared" si="972"/>
        <v>0</v>
      </c>
      <c r="DQ390" s="18">
        <f t="shared" si="972"/>
        <v>0</v>
      </c>
      <c r="DR390" s="18">
        <f t="shared" si="972"/>
        <v>0</v>
      </c>
      <c r="DS390" s="18">
        <f t="shared" si="972"/>
        <v>0</v>
      </c>
      <c r="DT390" s="18">
        <f t="shared" si="972"/>
        <v>0</v>
      </c>
      <c r="DU390" s="18">
        <f t="shared" si="972"/>
        <v>0</v>
      </c>
      <c r="DV390" s="18">
        <f t="shared" si="972"/>
        <v>0</v>
      </c>
      <c r="DW390" s="18">
        <f t="shared" si="972"/>
        <v>0</v>
      </c>
      <c r="DX390" s="18">
        <f t="shared" si="972"/>
        <v>0</v>
      </c>
      <c r="DY390" s="18">
        <f t="shared" si="972"/>
        <v>0</v>
      </c>
      <c r="DZ390" s="18">
        <f t="shared" si="972"/>
        <v>0</v>
      </c>
      <c r="EA390" s="18">
        <f t="shared" si="972"/>
        <v>0</v>
      </c>
      <c r="EB390" s="18">
        <f t="shared" si="972"/>
        <v>0</v>
      </c>
      <c r="EC390" s="18">
        <f t="shared" si="972"/>
        <v>0</v>
      </c>
      <c r="ED390" s="18">
        <f t="shared" si="972"/>
        <v>0</v>
      </c>
      <c r="EE390" s="18">
        <f t="shared" si="972"/>
        <v>0</v>
      </c>
      <c r="EF390" s="18">
        <f t="shared" si="972"/>
        <v>0</v>
      </c>
      <c r="EG390" s="18">
        <f t="shared" si="972"/>
        <v>0</v>
      </c>
      <c r="EH390" s="18">
        <f t="shared" ref="EH390:FM390" si="973">EH361 * EH377 * $F389 / Thousand</f>
        <v>0</v>
      </c>
      <c r="EI390" s="18">
        <f t="shared" si="973"/>
        <v>0</v>
      </c>
      <c r="EJ390" s="18">
        <f t="shared" si="973"/>
        <v>0</v>
      </c>
      <c r="EK390" s="18">
        <f t="shared" si="973"/>
        <v>0</v>
      </c>
      <c r="EL390" s="18">
        <f t="shared" si="973"/>
        <v>0</v>
      </c>
      <c r="EM390" s="18">
        <f t="shared" si="973"/>
        <v>0</v>
      </c>
      <c r="EN390" s="18">
        <f t="shared" si="973"/>
        <v>0</v>
      </c>
      <c r="EO390" s="18">
        <f t="shared" si="973"/>
        <v>0</v>
      </c>
      <c r="EP390" s="18">
        <f t="shared" si="973"/>
        <v>0</v>
      </c>
      <c r="EQ390" s="18">
        <f t="shared" si="973"/>
        <v>0</v>
      </c>
      <c r="ER390" s="18">
        <f t="shared" si="973"/>
        <v>0</v>
      </c>
      <c r="ES390" s="18">
        <f t="shared" si="973"/>
        <v>0</v>
      </c>
      <c r="ET390" s="18">
        <f t="shared" si="973"/>
        <v>0</v>
      </c>
      <c r="EU390" s="18">
        <f t="shared" si="973"/>
        <v>0</v>
      </c>
      <c r="EV390" s="18">
        <f t="shared" si="973"/>
        <v>0</v>
      </c>
      <c r="EW390" s="18">
        <f t="shared" si="973"/>
        <v>0</v>
      </c>
      <c r="EX390" s="18">
        <f t="shared" si="973"/>
        <v>0</v>
      </c>
      <c r="EY390" s="18">
        <f t="shared" si="973"/>
        <v>0</v>
      </c>
      <c r="EZ390" s="18">
        <f t="shared" si="973"/>
        <v>0</v>
      </c>
      <c r="FA390" s="18">
        <f t="shared" si="973"/>
        <v>0</v>
      </c>
      <c r="FB390" s="18">
        <f t="shared" si="973"/>
        <v>0</v>
      </c>
      <c r="FC390" s="18">
        <f t="shared" si="973"/>
        <v>0</v>
      </c>
      <c r="FD390" s="18">
        <f t="shared" si="973"/>
        <v>0</v>
      </c>
      <c r="FE390" s="18">
        <f t="shared" si="973"/>
        <v>0</v>
      </c>
      <c r="FF390" s="18">
        <f t="shared" si="973"/>
        <v>0</v>
      </c>
      <c r="FG390" s="18">
        <f t="shared" si="973"/>
        <v>0</v>
      </c>
      <c r="FH390" s="18">
        <f t="shared" si="973"/>
        <v>0</v>
      </c>
      <c r="FI390" s="18">
        <f t="shared" si="973"/>
        <v>0</v>
      </c>
      <c r="FJ390" s="18">
        <f t="shared" si="973"/>
        <v>0</v>
      </c>
      <c r="FK390" s="18">
        <f t="shared" si="973"/>
        <v>0</v>
      </c>
      <c r="FL390" s="18">
        <f t="shared" si="973"/>
        <v>0</v>
      </c>
      <c r="FM390" s="18">
        <f t="shared" si="973"/>
        <v>0</v>
      </c>
      <c r="FN390" s="18">
        <f t="shared" ref="FN390:FR390" si="974">FN361 * FN377 * $F389 / Thousand</f>
        <v>0</v>
      </c>
      <c r="FO390" s="18">
        <f t="shared" si="974"/>
        <v>0</v>
      </c>
      <c r="FP390" s="18">
        <f t="shared" si="974"/>
        <v>0</v>
      </c>
      <c r="FQ390" s="18">
        <f t="shared" si="974"/>
        <v>0</v>
      </c>
      <c r="FR390" s="18">
        <f t="shared" si="974"/>
        <v>0</v>
      </c>
      <c r="FS390" s="18"/>
    </row>
    <row r="391" spans="3:175" ht="13.8" thickBot="1">
      <c r="C391" s="140" t="s">
        <v>90</v>
      </c>
      <c r="D391" s="146" t="s">
        <v>974</v>
      </c>
      <c r="E391" s="140"/>
      <c r="F391" s="140"/>
      <c r="G391" s="140"/>
      <c r="H391" s="141"/>
      <c r="I391" s="309">
        <f t="shared" si="932"/>
        <v>2562894.0135281938</v>
      </c>
      <c r="J391" s="141">
        <f>SUM(J388:J390)</f>
        <v>0</v>
      </c>
      <c r="K391" s="141">
        <f t="shared" ref="K391:BV391" si="975">SUM(K388:K390)</f>
        <v>0</v>
      </c>
      <c r="L391" s="141">
        <f t="shared" si="975"/>
        <v>0</v>
      </c>
      <c r="M391" s="141">
        <f t="shared" si="975"/>
        <v>0</v>
      </c>
      <c r="N391" s="141">
        <f t="shared" si="975"/>
        <v>0</v>
      </c>
      <c r="O391" s="141">
        <f t="shared" si="975"/>
        <v>0</v>
      </c>
      <c r="P391" s="141">
        <f t="shared" si="975"/>
        <v>0</v>
      </c>
      <c r="Q391" s="141">
        <f t="shared" si="975"/>
        <v>0</v>
      </c>
      <c r="R391" s="141">
        <f t="shared" si="975"/>
        <v>0</v>
      </c>
      <c r="S391" s="141">
        <f t="shared" si="975"/>
        <v>0</v>
      </c>
      <c r="T391" s="141">
        <f t="shared" si="975"/>
        <v>0</v>
      </c>
      <c r="U391" s="141">
        <f t="shared" si="975"/>
        <v>0</v>
      </c>
      <c r="V391" s="141">
        <f t="shared" si="975"/>
        <v>0</v>
      </c>
      <c r="W391" s="141">
        <f t="shared" si="975"/>
        <v>0</v>
      </c>
      <c r="X391" s="141">
        <f t="shared" si="975"/>
        <v>0</v>
      </c>
      <c r="Y391" s="141">
        <f t="shared" si="975"/>
        <v>0</v>
      </c>
      <c r="Z391" s="141">
        <f t="shared" si="975"/>
        <v>0</v>
      </c>
      <c r="AA391" s="141">
        <f t="shared" si="975"/>
        <v>0</v>
      </c>
      <c r="AB391" s="141">
        <f t="shared" si="975"/>
        <v>8764.0587659552384</v>
      </c>
      <c r="AC391" s="141">
        <f t="shared" si="975"/>
        <v>17284.756149055414</v>
      </c>
      <c r="AD391" s="141">
        <f t="shared" si="975"/>
        <v>15864.970736016541</v>
      </c>
      <c r="AE391" s="141">
        <f t="shared" si="975"/>
        <v>10934.049228972799</v>
      </c>
      <c r="AF391" s="141">
        <f t="shared" si="975"/>
        <v>8764.0587659552384</v>
      </c>
      <c r="AG391" s="141">
        <f t="shared" si="975"/>
        <v>17284.756149055414</v>
      </c>
      <c r="AH391" s="141">
        <f t="shared" si="975"/>
        <v>15864.970736016541</v>
      </c>
      <c r="AI391" s="141">
        <f t="shared" si="975"/>
        <v>10934.049228972799</v>
      </c>
      <c r="AJ391" s="141">
        <f t="shared" si="975"/>
        <v>9035.1121298507624</v>
      </c>
      <c r="AK391" s="141">
        <f t="shared" si="975"/>
        <v>17819.336236139607</v>
      </c>
      <c r="AL391" s="141">
        <f t="shared" si="975"/>
        <v>16355.639934037672</v>
      </c>
      <c r="AM391" s="141">
        <f t="shared" si="975"/>
        <v>11272.215699971955</v>
      </c>
      <c r="AN391" s="141">
        <f t="shared" si="975"/>
        <v>9035.1121298507624</v>
      </c>
      <c r="AO391" s="141">
        <f t="shared" si="975"/>
        <v>17819.336236139607</v>
      </c>
      <c r="AP391" s="141">
        <f t="shared" si="975"/>
        <v>16355.639934037672</v>
      </c>
      <c r="AQ391" s="141">
        <f t="shared" si="975"/>
        <v>11272.215699971955</v>
      </c>
      <c r="AR391" s="141">
        <f t="shared" si="975"/>
        <v>9035.1121298507624</v>
      </c>
      <c r="AS391" s="141">
        <f t="shared" si="975"/>
        <v>17819.336236139607</v>
      </c>
      <c r="AT391" s="141">
        <f t="shared" si="975"/>
        <v>16355.639934037672</v>
      </c>
      <c r="AU391" s="141">
        <f t="shared" si="975"/>
        <v>11272.215699971955</v>
      </c>
      <c r="AV391" s="141">
        <f t="shared" si="975"/>
        <v>9035.1121298507624</v>
      </c>
      <c r="AW391" s="141">
        <f t="shared" si="975"/>
        <v>17819.336236139607</v>
      </c>
      <c r="AX391" s="141">
        <f t="shared" si="975"/>
        <v>16355.639934037672</v>
      </c>
      <c r="AY391" s="141">
        <f t="shared" si="975"/>
        <v>11272.215699971955</v>
      </c>
      <c r="AZ391" s="141">
        <f t="shared" si="975"/>
        <v>9035.1121298507624</v>
      </c>
      <c r="BA391" s="141">
        <f t="shared" si="975"/>
        <v>17819.336236139607</v>
      </c>
      <c r="BB391" s="141">
        <f t="shared" si="975"/>
        <v>16355.639934037672</v>
      </c>
      <c r="BC391" s="141">
        <f t="shared" si="975"/>
        <v>11272.215699971955</v>
      </c>
      <c r="BD391" s="141">
        <f t="shared" si="975"/>
        <v>9035.1121298507624</v>
      </c>
      <c r="BE391" s="141">
        <f t="shared" si="975"/>
        <v>17819.336236139607</v>
      </c>
      <c r="BF391" s="141">
        <f t="shared" si="975"/>
        <v>16355.639934037672</v>
      </c>
      <c r="BG391" s="141">
        <f t="shared" si="975"/>
        <v>11272.215699971955</v>
      </c>
      <c r="BH391" s="141">
        <f t="shared" si="975"/>
        <v>9035.1121298507624</v>
      </c>
      <c r="BI391" s="141">
        <f t="shared" si="975"/>
        <v>17819.336236139607</v>
      </c>
      <c r="BJ391" s="141">
        <f t="shared" si="975"/>
        <v>16355.639934037672</v>
      </c>
      <c r="BK391" s="141">
        <f t="shared" si="975"/>
        <v>11272.215699971955</v>
      </c>
      <c r="BL391" s="141">
        <f t="shared" si="975"/>
        <v>9035.1121298507624</v>
      </c>
      <c r="BM391" s="141">
        <f t="shared" si="975"/>
        <v>17819.336236139607</v>
      </c>
      <c r="BN391" s="141">
        <f t="shared" si="975"/>
        <v>19109.84686948235</v>
      </c>
      <c r="BO391" s="141">
        <f t="shared" si="975"/>
        <v>13170.399738254759</v>
      </c>
      <c r="BP391" s="141">
        <f t="shared" si="975"/>
        <v>10535.466097718851</v>
      </c>
      <c r="BQ391" s="141">
        <f t="shared" si="975"/>
        <v>20778.382171866055</v>
      </c>
      <c r="BR391" s="141">
        <f t="shared" si="975"/>
        <v>19643.775991015689</v>
      </c>
      <c r="BS391" s="141">
        <f t="shared" si="975"/>
        <v>13538.3807069416</v>
      </c>
      <c r="BT391" s="141">
        <f t="shared" si="975"/>
        <v>10829.783527382579</v>
      </c>
      <c r="BU391" s="141">
        <f t="shared" si="975"/>
        <v>21358.844391256465</v>
      </c>
      <c r="BV391" s="141">
        <f t="shared" si="975"/>
        <v>20192.541997658493</v>
      </c>
      <c r="BW391" s="141">
        <f t="shared" ref="BW391:EH391" si="976">SUM(BW388:BW390)</f>
        <v>13916.587173985221</v>
      </c>
      <c r="BX391" s="141">
        <f t="shared" si="976"/>
        <v>11132.278083338186</v>
      </c>
      <c r="BY391" s="141">
        <f t="shared" si="976"/>
        <v>21955.433799855618</v>
      </c>
      <c r="BZ391" s="141">
        <f t="shared" si="976"/>
        <v>20756.55456630795</v>
      </c>
      <c r="CA391" s="141">
        <f t="shared" si="976"/>
        <v>14276.51818362564</v>
      </c>
      <c r="CB391" s="141">
        <f t="shared" si="976"/>
        <v>11443.175507476486</v>
      </c>
      <c r="CC391" s="141">
        <f t="shared" si="976"/>
        <v>22568.595613018591</v>
      </c>
      <c r="CD391" s="141">
        <f t="shared" si="976"/>
        <v>21336.234601278484</v>
      </c>
      <c r="CE391" s="141">
        <f t="shared" si="976"/>
        <v>14704.813729134408</v>
      </c>
      <c r="CF391" s="141">
        <f t="shared" si="976"/>
        <v>11762.707726788076</v>
      </c>
      <c r="CG391" s="141">
        <f t="shared" si="976"/>
        <v>23198.787244551466</v>
      </c>
      <c r="CH391" s="141">
        <f t="shared" si="976"/>
        <v>19657.513845230544</v>
      </c>
      <c r="CI391" s="141">
        <f t="shared" si="976"/>
        <v>13698.184710205807</v>
      </c>
      <c r="CJ391" s="141">
        <f t="shared" si="976"/>
        <v>10957.438054268836</v>
      </c>
      <c r="CK391" s="141">
        <f t="shared" si="976"/>
        <v>21610.60871957467</v>
      </c>
      <c r="CL391" s="141">
        <f t="shared" si="976"/>
        <v>20603.807578765995</v>
      </c>
      <c r="CM391" s="141">
        <f t="shared" si="976"/>
        <v>14200.029115658826</v>
      </c>
      <c r="CN391" s="141">
        <f t="shared" si="976"/>
        <v>11245.238113673511</v>
      </c>
      <c r="CO391" s="141">
        <f t="shared" si="976"/>
        <v>22178.217173527253</v>
      </c>
      <c r="CP391" s="141">
        <f t="shared" si="976"/>
        <v>20835.835249619493</v>
      </c>
      <c r="CQ391" s="141">
        <f t="shared" si="976"/>
        <v>14330.813620628132</v>
      </c>
      <c r="CR391" s="141">
        <f t="shared" si="976"/>
        <v>11486.695377439406</v>
      </c>
      <c r="CS391" s="141">
        <f t="shared" si="976"/>
        <v>22654.426888234328</v>
      </c>
      <c r="CT391" s="141">
        <f t="shared" si="976"/>
        <v>22026.995725625653</v>
      </c>
      <c r="CU391" s="141">
        <f t="shared" si="976"/>
        <v>15180.882438289114</v>
      </c>
      <c r="CV391" s="141">
        <f t="shared" si="976"/>
        <v>12143.326230949497</v>
      </c>
      <c r="CW391" s="141">
        <f t="shared" si="976"/>
        <v>23949.455194862876</v>
      </c>
      <c r="CX391" s="141">
        <f t="shared" si="976"/>
        <v>22015.706828169245</v>
      </c>
      <c r="CY391" s="141">
        <f t="shared" si="976"/>
        <v>15173.102193208109</v>
      </c>
      <c r="CZ391" s="141">
        <f t="shared" si="976"/>
        <v>12137.052397493522</v>
      </c>
      <c r="DA391" s="141">
        <f t="shared" si="976"/>
        <v>23937.08174047351</v>
      </c>
      <c r="DB391" s="141">
        <f t="shared" si="976"/>
        <v>23085.506790341911</v>
      </c>
      <c r="DC391" s="141">
        <f t="shared" si="976"/>
        <v>15910.40235254557</v>
      </c>
      <c r="DD391" s="141">
        <f t="shared" si="976"/>
        <v>12726.770062474248</v>
      </c>
      <c r="DE391" s="141">
        <f t="shared" si="976"/>
        <v>25100.141723090048</v>
      </c>
      <c r="DF391" s="141">
        <f t="shared" si="976"/>
        <v>23351.523715397263</v>
      </c>
      <c r="DG391" s="141">
        <f t="shared" si="976"/>
        <v>16060.828198455527</v>
      </c>
      <c r="DH391" s="141">
        <f t="shared" si="976"/>
        <v>12873.368247528808</v>
      </c>
      <c r="DI391" s="141">
        <f t="shared" si="976"/>
        <v>25389.267338085388</v>
      </c>
      <c r="DJ391" s="141">
        <f t="shared" si="976"/>
        <v>23628.243597659013</v>
      </c>
      <c r="DK391" s="141">
        <f t="shared" si="976"/>
        <v>16284.453529085637</v>
      </c>
      <c r="DL391" s="141">
        <f t="shared" si="976"/>
        <v>13025.865348592335</v>
      </c>
      <c r="DM391" s="141">
        <f t="shared" si="976"/>
        <v>25690.026983326505</v>
      </c>
      <c r="DN391" s="141">
        <f t="shared" si="976"/>
        <v>23770.336753854866</v>
      </c>
      <c r="DO391" s="141">
        <f t="shared" si="976"/>
        <v>16382.383338777534</v>
      </c>
      <c r="DP391" s="141">
        <f t="shared" si="976"/>
        <v>13104.143735663944</v>
      </c>
      <c r="DQ391" s="141">
        <f t="shared" si="976"/>
        <v>25844.410114294315</v>
      </c>
      <c r="DR391" s="141">
        <f t="shared" si="976"/>
        <v>24163.903962718061</v>
      </c>
      <c r="DS391" s="141">
        <f t="shared" si="976"/>
        <v>16653.627661141789</v>
      </c>
      <c r="DT391" s="141">
        <f t="shared" si="976"/>
        <v>13321.053605963429</v>
      </c>
      <c r="DU391" s="141">
        <f t="shared" si="976"/>
        <v>26272.206676888589</v>
      </c>
      <c r="DV391" s="141">
        <f t="shared" si="976"/>
        <v>24726.972291173843</v>
      </c>
      <c r="DW391" s="141">
        <f t="shared" si="976"/>
        <v>17006.553700857268</v>
      </c>
      <c r="DX391" s="141">
        <f t="shared" si="976"/>
        <v>13631.403418757871</v>
      </c>
      <c r="DY391" s="141">
        <f t="shared" si="976"/>
        <v>26884.288473498069</v>
      </c>
      <c r="DZ391" s="141">
        <f t="shared" si="976"/>
        <v>25453.483048447953</v>
      </c>
      <c r="EA391" s="141">
        <f t="shared" si="976"/>
        <v>17542.398365017973</v>
      </c>
      <c r="EB391" s="141">
        <f t="shared" si="976"/>
        <v>13890.116085374242</v>
      </c>
      <c r="EC391" s="141">
        <f t="shared" si="976"/>
        <v>27394.529843912755</v>
      </c>
      <c r="ED391" s="141">
        <f t="shared" si="976"/>
        <v>25954.085284660505</v>
      </c>
      <c r="EE391" s="141">
        <f t="shared" si="976"/>
        <v>17887.41063046487</v>
      </c>
      <c r="EF391" s="141">
        <f t="shared" si="976"/>
        <v>14307.759798226733</v>
      </c>
      <c r="EG391" s="141">
        <f t="shared" si="976"/>
        <v>28218.220091390755</v>
      </c>
      <c r="EH391" s="141">
        <f t="shared" si="976"/>
        <v>26452.974706457815</v>
      </c>
      <c r="EI391" s="141">
        <f t="shared" ref="EI391:FR391" si="977">SUM(EI388:EI390)</f>
        <v>18231.242433782474</v>
      </c>
      <c r="EJ391" s="141">
        <f t="shared" si="977"/>
        <v>14582.720784846479</v>
      </c>
      <c r="EK391" s="141">
        <f t="shared" si="977"/>
        <v>28760.506916610146</v>
      </c>
      <c r="EL391" s="141">
        <f t="shared" si="977"/>
        <v>26884.33267264664</v>
      </c>
      <c r="EM391" s="141">
        <f t="shared" si="977"/>
        <v>18490.011078628875</v>
      </c>
      <c r="EN391" s="141">
        <f t="shared" si="977"/>
        <v>14820.451260350737</v>
      </c>
      <c r="EO391" s="141">
        <f t="shared" si="977"/>
        <v>29229.366540675226</v>
      </c>
      <c r="EP391" s="141">
        <f t="shared" si="977"/>
        <v>27725.012536156508</v>
      </c>
      <c r="EQ391" s="141">
        <f t="shared" si="977"/>
        <v>19107.923801965917</v>
      </c>
      <c r="ER391" s="141">
        <f t="shared" si="977"/>
        <v>15283.824172984281</v>
      </c>
      <c r="ES391" s="141">
        <f t="shared" si="977"/>
        <v>30143.245374082999</v>
      </c>
      <c r="ET391" s="141">
        <f t="shared" si="977"/>
        <v>28310.483159277912</v>
      </c>
      <c r="EU391" s="141">
        <f t="shared" si="977"/>
        <v>19511.426885699566</v>
      </c>
      <c r="EV391" s="141">
        <f t="shared" si="977"/>
        <v>15606.505513366448</v>
      </c>
      <c r="EW391" s="141">
        <f t="shared" si="977"/>
        <v>30779.647802604166</v>
      </c>
      <c r="EX391" s="141">
        <f t="shared" si="977"/>
        <v>29403.245281655898</v>
      </c>
      <c r="EY391" s="141">
        <f t="shared" si="977"/>
        <v>20264.552437612045</v>
      </c>
      <c r="EZ391" s="141">
        <f t="shared" si="977"/>
        <v>16208.833266488644</v>
      </c>
      <c r="FA391" s="141">
        <f t="shared" si="977"/>
        <v>31967.577803138669</v>
      </c>
      <c r="FB391" s="141">
        <f t="shared" si="977"/>
        <v>29945.03011412665</v>
      </c>
      <c r="FC391" s="141">
        <f t="shared" si="977"/>
        <v>20594.681381049424</v>
      </c>
      <c r="FD391" s="141">
        <f t="shared" si="977"/>
        <v>16507.425027077352</v>
      </c>
      <c r="FE391" s="141">
        <f t="shared" si="977"/>
        <v>32556.469994270661</v>
      </c>
      <c r="FF391" s="141">
        <f t="shared" si="977"/>
        <v>30774.846999281675</v>
      </c>
      <c r="FG391" s="141">
        <f t="shared" si="977"/>
        <v>21209.852681312936</v>
      </c>
      <c r="FH391" s="141">
        <f t="shared" si="977"/>
        <v>16964.793005433334</v>
      </c>
      <c r="FI391" s="141">
        <f t="shared" si="977"/>
        <v>33458.505704822855</v>
      </c>
      <c r="FJ391" s="141">
        <f t="shared" si="977"/>
        <v>31627.546184003968</v>
      </c>
      <c r="FK391" s="141">
        <f t="shared" si="977"/>
        <v>21797.528197290554</v>
      </c>
      <c r="FL391" s="141">
        <f t="shared" si="977"/>
        <v>0</v>
      </c>
      <c r="FM391" s="141">
        <f t="shared" si="977"/>
        <v>0</v>
      </c>
      <c r="FN391" s="141">
        <f t="shared" si="977"/>
        <v>0</v>
      </c>
      <c r="FO391" s="141">
        <f t="shared" si="977"/>
        <v>0</v>
      </c>
      <c r="FP391" s="141">
        <f t="shared" si="977"/>
        <v>0</v>
      </c>
      <c r="FQ391" s="141">
        <f t="shared" si="977"/>
        <v>0</v>
      </c>
      <c r="FR391" s="141">
        <f t="shared" si="977"/>
        <v>0</v>
      </c>
    </row>
    <row r="392" spans="3:175" ht="13.8" hidden="1" thickTop="1">
      <c r="D392" s="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  <c r="BI392" s="18"/>
      <c r="BJ392" s="18"/>
      <c r="BK392" s="18"/>
      <c r="BL392" s="18"/>
      <c r="BM392" s="18"/>
      <c r="BN392" s="18"/>
      <c r="BO392" s="18"/>
      <c r="BP392" s="18"/>
      <c r="BQ392" s="18"/>
      <c r="BR392" s="18"/>
      <c r="BS392" s="18"/>
      <c r="BT392" s="18"/>
      <c r="BU392" s="18"/>
      <c r="BV392" s="18"/>
      <c r="BW392" s="18"/>
      <c r="BX392" s="18"/>
      <c r="BY392" s="18"/>
      <c r="BZ392" s="18"/>
      <c r="CA392" s="18"/>
      <c r="CB392" s="18"/>
      <c r="CC392" s="18"/>
      <c r="CD392" s="18"/>
      <c r="CE392" s="18"/>
      <c r="CF392" s="18"/>
      <c r="CG392" s="18"/>
      <c r="CH392" s="18"/>
      <c r="CI392" s="18"/>
      <c r="CJ392" s="18"/>
      <c r="CK392" s="18"/>
      <c r="CL392" s="18"/>
      <c r="CM392" s="18"/>
      <c r="CN392" s="18"/>
      <c r="CO392" s="18"/>
      <c r="CP392" s="18"/>
      <c r="CQ392" s="18"/>
      <c r="CR392" s="18"/>
      <c r="CS392" s="18"/>
      <c r="CT392" s="18"/>
      <c r="CU392" s="18"/>
      <c r="CV392" s="18"/>
      <c r="CW392" s="18"/>
      <c r="CX392" s="18"/>
      <c r="CY392" s="18"/>
      <c r="CZ392" s="18"/>
      <c r="DA392" s="18"/>
      <c r="DB392" s="18"/>
      <c r="DC392" s="18"/>
      <c r="DD392" s="18"/>
      <c r="DE392" s="18"/>
      <c r="DF392" s="18"/>
      <c r="DG392" s="18"/>
      <c r="DH392" s="18"/>
      <c r="DI392" s="18"/>
      <c r="DJ392" s="18"/>
      <c r="DK392" s="18"/>
      <c r="DL392" s="18"/>
      <c r="DM392" s="18"/>
      <c r="DN392" s="18"/>
      <c r="DO392" s="18"/>
      <c r="DP392" s="18"/>
      <c r="DQ392" s="18"/>
      <c r="DR392" s="18"/>
      <c r="DS392" s="18"/>
      <c r="DT392" s="18"/>
      <c r="DU392" s="18"/>
      <c r="DV392" s="18"/>
      <c r="DW392" s="18"/>
      <c r="DX392" s="18"/>
      <c r="DY392" s="18"/>
      <c r="DZ392" s="18"/>
      <c r="EA392" s="18"/>
      <c r="EB392" s="18"/>
      <c r="EC392" s="18"/>
      <c r="ED392" s="18"/>
      <c r="EE392" s="18"/>
      <c r="EF392" s="18"/>
      <c r="EG392" s="18"/>
      <c r="EH392" s="18"/>
      <c r="EI392" s="18"/>
      <c r="EJ392" s="18"/>
      <c r="EK392" s="18"/>
      <c r="EL392" s="18"/>
      <c r="EM392" s="18"/>
      <c r="EN392" s="18"/>
      <c r="EO392" s="18"/>
      <c r="EP392" s="18"/>
      <c r="EQ392" s="18"/>
      <c r="ER392" s="18"/>
      <c r="ES392" s="18"/>
      <c r="ET392" s="18"/>
      <c r="EU392" s="18"/>
      <c r="EV392" s="18"/>
      <c r="EW392" s="18"/>
      <c r="EX392" s="18"/>
      <c r="EY392" s="18"/>
      <c r="EZ392" s="18"/>
      <c r="FA392" s="18"/>
      <c r="FB392" s="18"/>
      <c r="FC392" s="18"/>
      <c r="FD392" s="18"/>
      <c r="FE392" s="18"/>
      <c r="FF392" s="18"/>
      <c r="FG392" s="18"/>
      <c r="FH392" s="18"/>
      <c r="FI392" s="18"/>
    </row>
    <row r="393" spans="3:175" hidden="1">
      <c r="C393" t="s">
        <v>153</v>
      </c>
      <c r="D393" s="144" t="s">
        <v>15</v>
      </c>
      <c r="E393" s="112">
        <v>1</v>
      </c>
      <c r="F393" s="112">
        <v>10</v>
      </c>
      <c r="I393" s="222">
        <f>(SUMPRODUCT($J$387:$FR$387,$J$393:$FR$393)+SUMPRODUCT($J$383:$FR$383,$J$393:$FR$393))/SUMPRODUCT($J$388:$FR$388,$J$393:$FR$393)</f>
        <v>0.94090101996741815</v>
      </c>
      <c r="J393" s="129">
        <f>(J$17&gt;0)*1  * (AND(J$18&gt;=$E393,J$18&lt;=$F393))</f>
        <v>0</v>
      </c>
      <c r="K393" s="129">
        <f t="shared" ref="K393:BV393" si="978">(K$17&gt;0)*1  * (AND(K$18&gt;=$E393,K$18&lt;=$F393))</f>
        <v>0</v>
      </c>
      <c r="L393" s="129">
        <f t="shared" si="978"/>
        <v>0</v>
      </c>
      <c r="M393" s="129">
        <f t="shared" si="978"/>
        <v>0</v>
      </c>
      <c r="N393" s="129">
        <f t="shared" si="978"/>
        <v>0</v>
      </c>
      <c r="O393" s="129">
        <f t="shared" si="978"/>
        <v>0</v>
      </c>
      <c r="P393" s="129">
        <f t="shared" si="978"/>
        <v>0</v>
      </c>
      <c r="Q393" s="129">
        <f t="shared" si="978"/>
        <v>0</v>
      </c>
      <c r="R393" s="129">
        <f t="shared" si="978"/>
        <v>0</v>
      </c>
      <c r="S393" s="129">
        <f t="shared" si="978"/>
        <v>0</v>
      </c>
      <c r="T393" s="129">
        <f t="shared" si="978"/>
        <v>0</v>
      </c>
      <c r="U393" s="129">
        <f t="shared" si="978"/>
        <v>0</v>
      </c>
      <c r="V393" s="129">
        <f t="shared" si="978"/>
        <v>0</v>
      </c>
      <c r="W393" s="129">
        <f t="shared" si="978"/>
        <v>0</v>
      </c>
      <c r="X393" s="129">
        <f t="shared" si="978"/>
        <v>0</v>
      </c>
      <c r="Y393" s="129">
        <f t="shared" si="978"/>
        <v>0</v>
      </c>
      <c r="Z393" s="129">
        <f t="shared" si="978"/>
        <v>0</v>
      </c>
      <c r="AA393" s="129">
        <f t="shared" si="978"/>
        <v>0</v>
      </c>
      <c r="AB393" s="129">
        <f t="shared" si="978"/>
        <v>1</v>
      </c>
      <c r="AC393" s="129">
        <f t="shared" si="978"/>
        <v>1</v>
      </c>
      <c r="AD393" s="129">
        <f t="shared" si="978"/>
        <v>1</v>
      </c>
      <c r="AE393" s="129">
        <f t="shared" si="978"/>
        <v>1</v>
      </c>
      <c r="AF393" s="129">
        <f t="shared" si="978"/>
        <v>1</v>
      </c>
      <c r="AG393" s="129">
        <f t="shared" si="978"/>
        <v>1</v>
      </c>
      <c r="AH393" s="129">
        <f t="shared" si="978"/>
        <v>1</v>
      </c>
      <c r="AI393" s="129">
        <f t="shared" si="978"/>
        <v>1</v>
      </c>
      <c r="AJ393" s="129">
        <f t="shared" si="978"/>
        <v>1</v>
      </c>
      <c r="AK393" s="129">
        <f t="shared" si="978"/>
        <v>1</v>
      </c>
      <c r="AL393" s="129">
        <f t="shared" si="978"/>
        <v>1</v>
      </c>
      <c r="AM393" s="129">
        <f t="shared" si="978"/>
        <v>1</v>
      </c>
      <c r="AN393" s="129">
        <f t="shared" si="978"/>
        <v>1</v>
      </c>
      <c r="AO393" s="129">
        <f t="shared" si="978"/>
        <v>1</v>
      </c>
      <c r="AP393" s="129">
        <f t="shared" si="978"/>
        <v>1</v>
      </c>
      <c r="AQ393" s="129">
        <f t="shared" si="978"/>
        <v>1</v>
      </c>
      <c r="AR393" s="129">
        <f t="shared" si="978"/>
        <v>1</v>
      </c>
      <c r="AS393" s="129">
        <f t="shared" si="978"/>
        <v>1</v>
      </c>
      <c r="AT393" s="129">
        <f t="shared" si="978"/>
        <v>1</v>
      </c>
      <c r="AU393" s="129">
        <f t="shared" si="978"/>
        <v>1</v>
      </c>
      <c r="AV393" s="129">
        <f t="shared" si="978"/>
        <v>1</v>
      </c>
      <c r="AW393" s="129">
        <f t="shared" si="978"/>
        <v>1</v>
      </c>
      <c r="AX393" s="129">
        <f t="shared" si="978"/>
        <v>1</v>
      </c>
      <c r="AY393" s="129">
        <f t="shared" si="978"/>
        <v>1</v>
      </c>
      <c r="AZ393" s="129">
        <f t="shared" si="978"/>
        <v>1</v>
      </c>
      <c r="BA393" s="129">
        <f t="shared" si="978"/>
        <v>1</v>
      </c>
      <c r="BB393" s="129">
        <f t="shared" si="978"/>
        <v>1</v>
      </c>
      <c r="BC393" s="129">
        <f t="shared" si="978"/>
        <v>1</v>
      </c>
      <c r="BD393" s="129">
        <f t="shared" si="978"/>
        <v>1</v>
      </c>
      <c r="BE393" s="129">
        <f t="shared" si="978"/>
        <v>1</v>
      </c>
      <c r="BF393" s="129">
        <f t="shared" si="978"/>
        <v>1</v>
      </c>
      <c r="BG393" s="129">
        <f t="shared" si="978"/>
        <v>1</v>
      </c>
      <c r="BH393" s="129">
        <f t="shared" si="978"/>
        <v>1</v>
      </c>
      <c r="BI393" s="129">
        <f t="shared" si="978"/>
        <v>1</v>
      </c>
      <c r="BJ393" s="129">
        <f t="shared" si="978"/>
        <v>1</v>
      </c>
      <c r="BK393" s="129">
        <f t="shared" si="978"/>
        <v>1</v>
      </c>
      <c r="BL393" s="129">
        <f t="shared" si="978"/>
        <v>1</v>
      </c>
      <c r="BM393" s="129">
        <f t="shared" si="978"/>
        <v>1</v>
      </c>
      <c r="BN393" s="129">
        <f t="shared" si="978"/>
        <v>1</v>
      </c>
      <c r="BO393" s="129">
        <f t="shared" si="978"/>
        <v>1</v>
      </c>
      <c r="BP393" s="129">
        <f t="shared" si="978"/>
        <v>0</v>
      </c>
      <c r="BQ393" s="129">
        <f t="shared" si="978"/>
        <v>0</v>
      </c>
      <c r="BR393" s="129">
        <f t="shared" si="978"/>
        <v>0</v>
      </c>
      <c r="BS393" s="129">
        <f t="shared" si="978"/>
        <v>0</v>
      </c>
      <c r="BT393" s="129">
        <f t="shared" si="978"/>
        <v>0</v>
      </c>
      <c r="BU393" s="129">
        <f t="shared" si="978"/>
        <v>0</v>
      </c>
      <c r="BV393" s="129">
        <f t="shared" si="978"/>
        <v>0</v>
      </c>
      <c r="BW393" s="129">
        <f t="shared" ref="BW393:EH393" si="979">(BW$17&gt;0)*1  * (AND(BW$18&gt;=$E393,BW$18&lt;=$F393))</f>
        <v>0</v>
      </c>
      <c r="BX393" s="129">
        <f t="shared" si="979"/>
        <v>0</v>
      </c>
      <c r="BY393" s="129">
        <f t="shared" si="979"/>
        <v>0</v>
      </c>
      <c r="BZ393" s="129">
        <f t="shared" si="979"/>
        <v>0</v>
      </c>
      <c r="CA393" s="129">
        <f t="shared" si="979"/>
        <v>0</v>
      </c>
      <c r="CB393" s="129">
        <f t="shared" si="979"/>
        <v>0</v>
      </c>
      <c r="CC393" s="129">
        <f t="shared" si="979"/>
        <v>0</v>
      </c>
      <c r="CD393" s="129">
        <f t="shared" si="979"/>
        <v>0</v>
      </c>
      <c r="CE393" s="129">
        <f t="shared" si="979"/>
        <v>0</v>
      </c>
      <c r="CF393" s="129">
        <f t="shared" si="979"/>
        <v>0</v>
      </c>
      <c r="CG393" s="129">
        <f t="shared" si="979"/>
        <v>0</v>
      </c>
      <c r="CH393" s="129">
        <f t="shared" si="979"/>
        <v>0</v>
      </c>
      <c r="CI393" s="129">
        <f t="shared" si="979"/>
        <v>0</v>
      </c>
      <c r="CJ393" s="129">
        <f t="shared" si="979"/>
        <v>0</v>
      </c>
      <c r="CK393" s="129">
        <f t="shared" si="979"/>
        <v>0</v>
      </c>
      <c r="CL393" s="129">
        <f t="shared" si="979"/>
        <v>0</v>
      </c>
      <c r="CM393" s="129">
        <f t="shared" si="979"/>
        <v>0</v>
      </c>
      <c r="CN393" s="129">
        <f t="shared" si="979"/>
        <v>0</v>
      </c>
      <c r="CO393" s="129">
        <f t="shared" si="979"/>
        <v>0</v>
      </c>
      <c r="CP393" s="129">
        <f t="shared" si="979"/>
        <v>0</v>
      </c>
      <c r="CQ393" s="129">
        <f t="shared" si="979"/>
        <v>0</v>
      </c>
      <c r="CR393" s="129">
        <f t="shared" si="979"/>
        <v>0</v>
      </c>
      <c r="CS393" s="129">
        <f t="shared" si="979"/>
        <v>0</v>
      </c>
      <c r="CT393" s="129">
        <f t="shared" si="979"/>
        <v>0</v>
      </c>
      <c r="CU393" s="129">
        <f t="shared" si="979"/>
        <v>0</v>
      </c>
      <c r="CV393" s="129">
        <f t="shared" si="979"/>
        <v>0</v>
      </c>
      <c r="CW393" s="129">
        <f t="shared" si="979"/>
        <v>0</v>
      </c>
      <c r="CX393" s="129">
        <f t="shared" si="979"/>
        <v>0</v>
      </c>
      <c r="CY393" s="129">
        <f t="shared" si="979"/>
        <v>0</v>
      </c>
      <c r="CZ393" s="129">
        <f t="shared" si="979"/>
        <v>0</v>
      </c>
      <c r="DA393" s="129">
        <f t="shared" si="979"/>
        <v>0</v>
      </c>
      <c r="DB393" s="129">
        <f t="shared" si="979"/>
        <v>0</v>
      </c>
      <c r="DC393" s="129">
        <f t="shared" si="979"/>
        <v>0</v>
      </c>
      <c r="DD393" s="129">
        <f t="shared" si="979"/>
        <v>0</v>
      </c>
      <c r="DE393" s="129">
        <f t="shared" si="979"/>
        <v>0</v>
      </c>
      <c r="DF393" s="129">
        <f t="shared" si="979"/>
        <v>0</v>
      </c>
      <c r="DG393" s="129">
        <f t="shared" si="979"/>
        <v>0</v>
      </c>
      <c r="DH393" s="129">
        <f t="shared" si="979"/>
        <v>0</v>
      </c>
      <c r="DI393" s="129">
        <f t="shared" si="979"/>
        <v>0</v>
      </c>
      <c r="DJ393" s="129">
        <f t="shared" si="979"/>
        <v>0</v>
      </c>
      <c r="DK393" s="129">
        <f t="shared" si="979"/>
        <v>0</v>
      </c>
      <c r="DL393" s="129">
        <f t="shared" si="979"/>
        <v>0</v>
      </c>
      <c r="DM393" s="129">
        <f t="shared" si="979"/>
        <v>0</v>
      </c>
      <c r="DN393" s="129">
        <f t="shared" si="979"/>
        <v>0</v>
      </c>
      <c r="DO393" s="129">
        <f t="shared" si="979"/>
        <v>0</v>
      </c>
      <c r="DP393" s="129">
        <f t="shared" si="979"/>
        <v>0</v>
      </c>
      <c r="DQ393" s="129">
        <f t="shared" si="979"/>
        <v>0</v>
      </c>
      <c r="DR393" s="129">
        <f t="shared" si="979"/>
        <v>0</v>
      </c>
      <c r="DS393" s="129">
        <f t="shared" si="979"/>
        <v>0</v>
      </c>
      <c r="DT393" s="129">
        <f t="shared" si="979"/>
        <v>0</v>
      </c>
      <c r="DU393" s="129">
        <f t="shared" si="979"/>
        <v>0</v>
      </c>
      <c r="DV393" s="129">
        <f t="shared" si="979"/>
        <v>0</v>
      </c>
      <c r="DW393" s="129">
        <f t="shared" si="979"/>
        <v>0</v>
      </c>
      <c r="DX393" s="129">
        <f t="shared" si="979"/>
        <v>0</v>
      </c>
      <c r="DY393" s="129">
        <f t="shared" si="979"/>
        <v>0</v>
      </c>
      <c r="DZ393" s="129">
        <f t="shared" si="979"/>
        <v>0</v>
      </c>
      <c r="EA393" s="129">
        <f t="shared" si="979"/>
        <v>0</v>
      </c>
      <c r="EB393" s="129">
        <f t="shared" si="979"/>
        <v>0</v>
      </c>
      <c r="EC393" s="129">
        <f t="shared" si="979"/>
        <v>0</v>
      </c>
      <c r="ED393" s="129">
        <f t="shared" si="979"/>
        <v>0</v>
      </c>
      <c r="EE393" s="129">
        <f t="shared" si="979"/>
        <v>0</v>
      </c>
      <c r="EF393" s="129">
        <f t="shared" si="979"/>
        <v>0</v>
      </c>
      <c r="EG393" s="129">
        <f t="shared" si="979"/>
        <v>0</v>
      </c>
      <c r="EH393" s="129">
        <f t="shared" si="979"/>
        <v>0</v>
      </c>
      <c r="EI393" s="129">
        <f t="shared" ref="EI393:FR393" si="980">(EI$17&gt;0)*1  * (AND(EI$18&gt;=$E393,EI$18&lt;=$F393))</f>
        <v>0</v>
      </c>
      <c r="EJ393" s="129">
        <f t="shared" si="980"/>
        <v>0</v>
      </c>
      <c r="EK393" s="129">
        <f t="shared" si="980"/>
        <v>0</v>
      </c>
      <c r="EL393" s="129">
        <f t="shared" si="980"/>
        <v>0</v>
      </c>
      <c r="EM393" s="129">
        <f t="shared" si="980"/>
        <v>0</v>
      </c>
      <c r="EN393" s="129">
        <f t="shared" si="980"/>
        <v>0</v>
      </c>
      <c r="EO393" s="129">
        <f t="shared" si="980"/>
        <v>0</v>
      </c>
      <c r="EP393" s="129">
        <f t="shared" si="980"/>
        <v>0</v>
      </c>
      <c r="EQ393" s="129">
        <f t="shared" si="980"/>
        <v>0</v>
      </c>
      <c r="ER393" s="129">
        <f t="shared" si="980"/>
        <v>0</v>
      </c>
      <c r="ES393" s="129">
        <f t="shared" si="980"/>
        <v>0</v>
      </c>
      <c r="ET393" s="129">
        <f t="shared" si="980"/>
        <v>0</v>
      </c>
      <c r="EU393" s="129">
        <f t="shared" si="980"/>
        <v>0</v>
      </c>
      <c r="EV393" s="129">
        <f t="shared" si="980"/>
        <v>0</v>
      </c>
      <c r="EW393" s="129">
        <f t="shared" si="980"/>
        <v>0</v>
      </c>
      <c r="EX393" s="129">
        <f t="shared" si="980"/>
        <v>0</v>
      </c>
      <c r="EY393" s="129">
        <f t="shared" si="980"/>
        <v>0</v>
      </c>
      <c r="EZ393" s="129">
        <f t="shared" si="980"/>
        <v>0</v>
      </c>
      <c r="FA393" s="129">
        <f t="shared" si="980"/>
        <v>0</v>
      </c>
      <c r="FB393" s="129">
        <f t="shared" si="980"/>
        <v>0</v>
      </c>
      <c r="FC393" s="129">
        <f t="shared" si="980"/>
        <v>0</v>
      </c>
      <c r="FD393" s="129">
        <f t="shared" si="980"/>
        <v>0</v>
      </c>
      <c r="FE393" s="129">
        <f t="shared" si="980"/>
        <v>0</v>
      </c>
      <c r="FF393" s="129">
        <f t="shared" si="980"/>
        <v>0</v>
      </c>
      <c r="FG393" s="129">
        <f t="shared" si="980"/>
        <v>0</v>
      </c>
      <c r="FH393" s="129">
        <f t="shared" si="980"/>
        <v>0</v>
      </c>
      <c r="FI393" s="129">
        <f t="shared" si="980"/>
        <v>0</v>
      </c>
      <c r="FJ393" s="129">
        <f t="shared" si="980"/>
        <v>0</v>
      </c>
      <c r="FK393" s="129">
        <f t="shared" si="980"/>
        <v>0</v>
      </c>
      <c r="FL393" s="129">
        <f t="shared" si="980"/>
        <v>0</v>
      </c>
      <c r="FM393" s="129">
        <f t="shared" si="980"/>
        <v>0</v>
      </c>
      <c r="FN393" s="129">
        <f t="shared" si="980"/>
        <v>0</v>
      </c>
      <c r="FO393" s="129">
        <f t="shared" si="980"/>
        <v>0</v>
      </c>
      <c r="FP393" s="129">
        <f t="shared" si="980"/>
        <v>0</v>
      </c>
      <c r="FQ393" s="129">
        <f t="shared" si="980"/>
        <v>0</v>
      </c>
      <c r="FR393" s="129">
        <f t="shared" si="980"/>
        <v>0</v>
      </c>
    </row>
    <row r="394" spans="3:175" hidden="1">
      <c r="C394" t="s">
        <v>154</v>
      </c>
      <c r="D394" s="144" t="s">
        <v>15</v>
      </c>
      <c r="I394" s="222">
        <f>(SUMPRODUCT($J$387:$FR$387,$J$394:$FR$394)+SUMPRODUCT($J$383:$FR$383,$J$394:$FR$394))/SUMPRODUCT($J$388:$FR$388,$J$394:$FR$394)</f>
        <v>0.20052575073851636</v>
      </c>
      <c r="J394" s="129">
        <f>(J$17&gt;0)*1</f>
        <v>0</v>
      </c>
      <c r="K394" s="129">
        <f t="shared" ref="K394:BV394" si="981">(K$17&gt;0)*1</f>
        <v>0</v>
      </c>
      <c r="L394" s="129">
        <f t="shared" si="981"/>
        <v>0</v>
      </c>
      <c r="M394" s="129">
        <f t="shared" si="981"/>
        <v>0</v>
      </c>
      <c r="N394" s="129">
        <f t="shared" si="981"/>
        <v>0</v>
      </c>
      <c r="O394" s="129">
        <f t="shared" si="981"/>
        <v>0</v>
      </c>
      <c r="P394" s="129">
        <f t="shared" si="981"/>
        <v>0</v>
      </c>
      <c r="Q394" s="129">
        <f t="shared" si="981"/>
        <v>0</v>
      </c>
      <c r="R394" s="129">
        <f t="shared" si="981"/>
        <v>0</v>
      </c>
      <c r="S394" s="129">
        <f t="shared" si="981"/>
        <v>0</v>
      </c>
      <c r="T394" s="129">
        <f t="shared" si="981"/>
        <v>0</v>
      </c>
      <c r="U394" s="129">
        <f t="shared" si="981"/>
        <v>0</v>
      </c>
      <c r="V394" s="129">
        <f t="shared" si="981"/>
        <v>0</v>
      </c>
      <c r="W394" s="129">
        <f t="shared" si="981"/>
        <v>0</v>
      </c>
      <c r="X394" s="129">
        <f t="shared" si="981"/>
        <v>0</v>
      </c>
      <c r="Y394" s="129">
        <f t="shared" si="981"/>
        <v>0</v>
      </c>
      <c r="Z394" s="129">
        <f t="shared" si="981"/>
        <v>0</v>
      </c>
      <c r="AA394" s="129">
        <f t="shared" si="981"/>
        <v>0</v>
      </c>
      <c r="AB394" s="129">
        <f t="shared" si="981"/>
        <v>1</v>
      </c>
      <c r="AC394" s="129">
        <f t="shared" si="981"/>
        <v>1</v>
      </c>
      <c r="AD394" s="129">
        <f t="shared" si="981"/>
        <v>1</v>
      </c>
      <c r="AE394" s="129">
        <f t="shared" si="981"/>
        <v>1</v>
      </c>
      <c r="AF394" s="129">
        <f t="shared" si="981"/>
        <v>1</v>
      </c>
      <c r="AG394" s="129">
        <f t="shared" si="981"/>
        <v>1</v>
      </c>
      <c r="AH394" s="129">
        <f t="shared" si="981"/>
        <v>1</v>
      </c>
      <c r="AI394" s="129">
        <f t="shared" si="981"/>
        <v>1</v>
      </c>
      <c r="AJ394" s="129">
        <f t="shared" si="981"/>
        <v>1</v>
      </c>
      <c r="AK394" s="129">
        <f t="shared" si="981"/>
        <v>1</v>
      </c>
      <c r="AL394" s="129">
        <f t="shared" si="981"/>
        <v>1</v>
      </c>
      <c r="AM394" s="129">
        <f t="shared" si="981"/>
        <v>1</v>
      </c>
      <c r="AN394" s="129">
        <f t="shared" si="981"/>
        <v>1</v>
      </c>
      <c r="AO394" s="129">
        <f t="shared" si="981"/>
        <v>1</v>
      </c>
      <c r="AP394" s="129">
        <f t="shared" si="981"/>
        <v>1</v>
      </c>
      <c r="AQ394" s="129">
        <f t="shared" si="981"/>
        <v>1</v>
      </c>
      <c r="AR394" s="129">
        <f t="shared" si="981"/>
        <v>1</v>
      </c>
      <c r="AS394" s="129">
        <f t="shared" si="981"/>
        <v>1</v>
      </c>
      <c r="AT394" s="129">
        <f t="shared" si="981"/>
        <v>1</v>
      </c>
      <c r="AU394" s="129">
        <f t="shared" si="981"/>
        <v>1</v>
      </c>
      <c r="AV394" s="129">
        <f t="shared" si="981"/>
        <v>1</v>
      </c>
      <c r="AW394" s="129">
        <f t="shared" si="981"/>
        <v>1</v>
      </c>
      <c r="AX394" s="129">
        <f t="shared" si="981"/>
        <v>1</v>
      </c>
      <c r="AY394" s="129">
        <f t="shared" si="981"/>
        <v>1</v>
      </c>
      <c r="AZ394" s="129">
        <f t="shared" si="981"/>
        <v>1</v>
      </c>
      <c r="BA394" s="129">
        <f t="shared" si="981"/>
        <v>1</v>
      </c>
      <c r="BB394" s="129">
        <f t="shared" si="981"/>
        <v>1</v>
      </c>
      <c r="BC394" s="129">
        <f t="shared" si="981"/>
        <v>1</v>
      </c>
      <c r="BD394" s="129">
        <f t="shared" si="981"/>
        <v>1</v>
      </c>
      <c r="BE394" s="129">
        <f t="shared" si="981"/>
        <v>1</v>
      </c>
      <c r="BF394" s="129">
        <f t="shared" si="981"/>
        <v>1</v>
      </c>
      <c r="BG394" s="129">
        <f t="shared" si="981"/>
        <v>1</v>
      </c>
      <c r="BH394" s="129">
        <f t="shared" si="981"/>
        <v>1</v>
      </c>
      <c r="BI394" s="129">
        <f t="shared" si="981"/>
        <v>1</v>
      </c>
      <c r="BJ394" s="129">
        <f t="shared" si="981"/>
        <v>1</v>
      </c>
      <c r="BK394" s="129">
        <f t="shared" si="981"/>
        <v>1</v>
      </c>
      <c r="BL394" s="129">
        <f t="shared" si="981"/>
        <v>1</v>
      </c>
      <c r="BM394" s="129">
        <f t="shared" si="981"/>
        <v>1</v>
      </c>
      <c r="BN394" s="129">
        <f t="shared" si="981"/>
        <v>1</v>
      </c>
      <c r="BO394" s="129">
        <f t="shared" si="981"/>
        <v>1</v>
      </c>
      <c r="BP394" s="129">
        <f t="shared" si="981"/>
        <v>1</v>
      </c>
      <c r="BQ394" s="129">
        <f t="shared" si="981"/>
        <v>1</v>
      </c>
      <c r="BR394" s="129">
        <f t="shared" si="981"/>
        <v>1</v>
      </c>
      <c r="BS394" s="129">
        <f t="shared" si="981"/>
        <v>1</v>
      </c>
      <c r="BT394" s="129">
        <f t="shared" si="981"/>
        <v>1</v>
      </c>
      <c r="BU394" s="129">
        <f t="shared" si="981"/>
        <v>1</v>
      </c>
      <c r="BV394" s="129">
        <f t="shared" si="981"/>
        <v>1</v>
      </c>
      <c r="BW394" s="129">
        <f t="shared" ref="BW394:EH394" si="982">(BW$17&gt;0)*1</f>
        <v>1</v>
      </c>
      <c r="BX394" s="129">
        <f t="shared" si="982"/>
        <v>1</v>
      </c>
      <c r="BY394" s="129">
        <f t="shared" si="982"/>
        <v>1</v>
      </c>
      <c r="BZ394" s="129">
        <f t="shared" si="982"/>
        <v>1</v>
      </c>
      <c r="CA394" s="129">
        <f t="shared" si="982"/>
        <v>1</v>
      </c>
      <c r="CB394" s="129">
        <f t="shared" si="982"/>
        <v>1</v>
      </c>
      <c r="CC394" s="129">
        <f t="shared" si="982"/>
        <v>1</v>
      </c>
      <c r="CD394" s="129">
        <f t="shared" si="982"/>
        <v>1</v>
      </c>
      <c r="CE394" s="129">
        <f t="shared" si="982"/>
        <v>1</v>
      </c>
      <c r="CF394" s="129">
        <f t="shared" si="982"/>
        <v>1</v>
      </c>
      <c r="CG394" s="129">
        <f t="shared" si="982"/>
        <v>1</v>
      </c>
      <c r="CH394" s="129">
        <f t="shared" si="982"/>
        <v>1</v>
      </c>
      <c r="CI394" s="129">
        <f t="shared" si="982"/>
        <v>1</v>
      </c>
      <c r="CJ394" s="129">
        <f t="shared" si="982"/>
        <v>1</v>
      </c>
      <c r="CK394" s="129">
        <f t="shared" si="982"/>
        <v>1</v>
      </c>
      <c r="CL394" s="129">
        <f t="shared" si="982"/>
        <v>1</v>
      </c>
      <c r="CM394" s="129">
        <f t="shared" si="982"/>
        <v>1</v>
      </c>
      <c r="CN394" s="129">
        <f t="shared" si="982"/>
        <v>1</v>
      </c>
      <c r="CO394" s="129">
        <f t="shared" si="982"/>
        <v>1</v>
      </c>
      <c r="CP394" s="129">
        <f t="shared" si="982"/>
        <v>1</v>
      </c>
      <c r="CQ394" s="129">
        <f t="shared" si="982"/>
        <v>1</v>
      </c>
      <c r="CR394" s="129">
        <f t="shared" si="982"/>
        <v>1</v>
      </c>
      <c r="CS394" s="129">
        <f t="shared" si="982"/>
        <v>1</v>
      </c>
      <c r="CT394" s="129">
        <f t="shared" si="982"/>
        <v>1</v>
      </c>
      <c r="CU394" s="129">
        <f t="shared" si="982"/>
        <v>1</v>
      </c>
      <c r="CV394" s="129">
        <f t="shared" si="982"/>
        <v>1</v>
      </c>
      <c r="CW394" s="129">
        <f t="shared" si="982"/>
        <v>1</v>
      </c>
      <c r="CX394" s="129">
        <f t="shared" si="982"/>
        <v>1</v>
      </c>
      <c r="CY394" s="129">
        <f t="shared" si="982"/>
        <v>1</v>
      </c>
      <c r="CZ394" s="129">
        <f t="shared" si="982"/>
        <v>1</v>
      </c>
      <c r="DA394" s="129">
        <f t="shared" si="982"/>
        <v>1</v>
      </c>
      <c r="DB394" s="129">
        <f t="shared" si="982"/>
        <v>1</v>
      </c>
      <c r="DC394" s="129">
        <f t="shared" si="982"/>
        <v>1</v>
      </c>
      <c r="DD394" s="129">
        <f t="shared" si="982"/>
        <v>1</v>
      </c>
      <c r="DE394" s="129">
        <f t="shared" si="982"/>
        <v>1</v>
      </c>
      <c r="DF394" s="129">
        <f t="shared" si="982"/>
        <v>1</v>
      </c>
      <c r="DG394" s="129">
        <f t="shared" si="982"/>
        <v>1</v>
      </c>
      <c r="DH394" s="129">
        <f t="shared" si="982"/>
        <v>1</v>
      </c>
      <c r="DI394" s="129">
        <f t="shared" si="982"/>
        <v>1</v>
      </c>
      <c r="DJ394" s="129">
        <f t="shared" si="982"/>
        <v>1</v>
      </c>
      <c r="DK394" s="129">
        <f t="shared" si="982"/>
        <v>1</v>
      </c>
      <c r="DL394" s="129">
        <f t="shared" si="982"/>
        <v>1</v>
      </c>
      <c r="DM394" s="129">
        <f t="shared" si="982"/>
        <v>1</v>
      </c>
      <c r="DN394" s="129">
        <f t="shared" si="982"/>
        <v>1</v>
      </c>
      <c r="DO394" s="129">
        <f t="shared" si="982"/>
        <v>1</v>
      </c>
      <c r="DP394" s="129">
        <f t="shared" si="982"/>
        <v>1</v>
      </c>
      <c r="DQ394" s="129">
        <f t="shared" si="982"/>
        <v>1</v>
      </c>
      <c r="DR394" s="129">
        <f t="shared" si="982"/>
        <v>1</v>
      </c>
      <c r="DS394" s="129">
        <f t="shared" si="982"/>
        <v>1</v>
      </c>
      <c r="DT394" s="129">
        <f t="shared" si="982"/>
        <v>1</v>
      </c>
      <c r="DU394" s="129">
        <f t="shared" si="982"/>
        <v>1</v>
      </c>
      <c r="DV394" s="129">
        <f t="shared" si="982"/>
        <v>1</v>
      </c>
      <c r="DW394" s="129">
        <f t="shared" si="982"/>
        <v>1</v>
      </c>
      <c r="DX394" s="129">
        <f t="shared" si="982"/>
        <v>1</v>
      </c>
      <c r="DY394" s="129">
        <f t="shared" si="982"/>
        <v>1</v>
      </c>
      <c r="DZ394" s="129">
        <f t="shared" si="982"/>
        <v>1</v>
      </c>
      <c r="EA394" s="129">
        <f t="shared" si="982"/>
        <v>1</v>
      </c>
      <c r="EB394" s="129">
        <f t="shared" si="982"/>
        <v>1</v>
      </c>
      <c r="EC394" s="129">
        <f t="shared" si="982"/>
        <v>1</v>
      </c>
      <c r="ED394" s="129">
        <f t="shared" si="982"/>
        <v>1</v>
      </c>
      <c r="EE394" s="129">
        <f t="shared" si="982"/>
        <v>1</v>
      </c>
      <c r="EF394" s="129">
        <f t="shared" si="982"/>
        <v>1</v>
      </c>
      <c r="EG394" s="129">
        <f t="shared" si="982"/>
        <v>1</v>
      </c>
      <c r="EH394" s="129">
        <f t="shared" si="982"/>
        <v>1</v>
      </c>
      <c r="EI394" s="129">
        <f t="shared" ref="EI394:FR394" si="983">(EI$17&gt;0)*1</f>
        <v>1</v>
      </c>
      <c r="EJ394" s="129">
        <f t="shared" si="983"/>
        <v>1</v>
      </c>
      <c r="EK394" s="129">
        <f t="shared" si="983"/>
        <v>1</v>
      </c>
      <c r="EL394" s="129">
        <f t="shared" si="983"/>
        <v>1</v>
      </c>
      <c r="EM394" s="129">
        <f t="shared" si="983"/>
        <v>1</v>
      </c>
      <c r="EN394" s="129">
        <f t="shared" si="983"/>
        <v>1</v>
      </c>
      <c r="EO394" s="129">
        <f t="shared" si="983"/>
        <v>1</v>
      </c>
      <c r="EP394" s="129">
        <f t="shared" si="983"/>
        <v>1</v>
      </c>
      <c r="EQ394" s="129">
        <f t="shared" si="983"/>
        <v>1</v>
      </c>
      <c r="ER394" s="129">
        <f t="shared" si="983"/>
        <v>1</v>
      </c>
      <c r="ES394" s="129">
        <f t="shared" si="983"/>
        <v>1</v>
      </c>
      <c r="ET394" s="129">
        <f t="shared" si="983"/>
        <v>1</v>
      </c>
      <c r="EU394" s="129">
        <f t="shared" si="983"/>
        <v>1</v>
      </c>
      <c r="EV394" s="129">
        <f t="shared" si="983"/>
        <v>1</v>
      </c>
      <c r="EW394" s="129">
        <f t="shared" si="983"/>
        <v>1</v>
      </c>
      <c r="EX394" s="129">
        <f t="shared" si="983"/>
        <v>1</v>
      </c>
      <c r="EY394" s="129">
        <f t="shared" si="983"/>
        <v>1</v>
      </c>
      <c r="EZ394" s="129">
        <f t="shared" si="983"/>
        <v>1</v>
      </c>
      <c r="FA394" s="129">
        <f t="shared" si="983"/>
        <v>1</v>
      </c>
      <c r="FB394" s="129">
        <f t="shared" si="983"/>
        <v>1</v>
      </c>
      <c r="FC394" s="129">
        <f t="shared" si="983"/>
        <v>1</v>
      </c>
      <c r="FD394" s="129">
        <f t="shared" si="983"/>
        <v>1</v>
      </c>
      <c r="FE394" s="129">
        <f t="shared" si="983"/>
        <v>1</v>
      </c>
      <c r="FF394" s="129">
        <f t="shared" si="983"/>
        <v>1</v>
      </c>
      <c r="FG394" s="129">
        <f t="shared" si="983"/>
        <v>1</v>
      </c>
      <c r="FH394" s="129">
        <f t="shared" si="983"/>
        <v>1</v>
      </c>
      <c r="FI394" s="129">
        <f t="shared" si="983"/>
        <v>1</v>
      </c>
      <c r="FJ394" s="129">
        <f t="shared" si="983"/>
        <v>1</v>
      </c>
      <c r="FK394" s="129">
        <f t="shared" si="983"/>
        <v>1</v>
      </c>
      <c r="FL394" s="129">
        <f t="shared" si="983"/>
        <v>0</v>
      </c>
      <c r="FM394" s="129">
        <f t="shared" si="983"/>
        <v>0</v>
      </c>
      <c r="FN394" s="129">
        <f t="shared" si="983"/>
        <v>0</v>
      </c>
      <c r="FO394" s="129">
        <f t="shared" si="983"/>
        <v>0</v>
      </c>
      <c r="FP394" s="129">
        <f t="shared" si="983"/>
        <v>0</v>
      </c>
      <c r="FQ394" s="129">
        <f t="shared" si="983"/>
        <v>0</v>
      </c>
      <c r="FR394" s="129">
        <f t="shared" si="983"/>
        <v>0</v>
      </c>
    </row>
    <row r="395" spans="3:175" hidden="1">
      <c r="D395"/>
    </row>
    <row r="396" spans="3:175" hidden="1">
      <c r="C396" t="s">
        <v>486</v>
      </c>
      <c r="D396" s="144" t="s">
        <v>15</v>
      </c>
      <c r="I396" s="172"/>
      <c r="J396" s="266">
        <f>IFERROR(((J383+J387+J384)+J386*(SUM(J354:J356)&gt;0))/J388,0)</f>
        <v>0</v>
      </c>
      <c r="K396" s="266">
        <f t="shared" ref="K396:BV396" si="984">IFERROR(((K383+K387+K384)+K386*(SUM(K354:K356)&gt;0))/K388,0)</f>
        <v>0</v>
      </c>
      <c r="L396" s="266">
        <f t="shared" si="984"/>
        <v>0</v>
      </c>
      <c r="M396" s="266">
        <f t="shared" si="984"/>
        <v>0</v>
      </c>
      <c r="N396" s="266">
        <f t="shared" si="984"/>
        <v>0</v>
      </c>
      <c r="O396" s="266">
        <f t="shared" si="984"/>
        <v>0</v>
      </c>
      <c r="P396" s="266">
        <f t="shared" si="984"/>
        <v>0</v>
      </c>
      <c r="Q396" s="266">
        <f t="shared" si="984"/>
        <v>0</v>
      </c>
      <c r="R396" s="266">
        <f t="shared" si="984"/>
        <v>0</v>
      </c>
      <c r="S396" s="266">
        <f t="shared" si="984"/>
        <v>0</v>
      </c>
      <c r="T396" s="266">
        <f t="shared" si="984"/>
        <v>0</v>
      </c>
      <c r="U396" s="266">
        <f t="shared" si="984"/>
        <v>0</v>
      </c>
      <c r="V396" s="266">
        <f t="shared" si="984"/>
        <v>0</v>
      </c>
      <c r="W396" s="266">
        <f t="shared" si="984"/>
        <v>0</v>
      </c>
      <c r="X396" s="266">
        <f t="shared" si="984"/>
        <v>0</v>
      </c>
      <c r="Y396" s="266">
        <f t="shared" si="984"/>
        <v>0</v>
      </c>
      <c r="Z396" s="266">
        <f t="shared" si="984"/>
        <v>0</v>
      </c>
      <c r="AA396" s="266">
        <f t="shared" si="984"/>
        <v>0</v>
      </c>
      <c r="AB396" s="266">
        <f t="shared" si="984"/>
        <v>1</v>
      </c>
      <c r="AC396" s="266">
        <f t="shared" si="984"/>
        <v>1</v>
      </c>
      <c r="AD396" s="266">
        <f t="shared" si="984"/>
        <v>1</v>
      </c>
      <c r="AE396" s="266">
        <f t="shared" si="984"/>
        <v>1</v>
      </c>
      <c r="AF396" s="266">
        <f t="shared" si="984"/>
        <v>1</v>
      </c>
      <c r="AG396" s="266">
        <f t="shared" si="984"/>
        <v>1</v>
      </c>
      <c r="AH396" s="266">
        <f t="shared" si="984"/>
        <v>1</v>
      </c>
      <c r="AI396" s="266">
        <f t="shared" si="984"/>
        <v>1</v>
      </c>
      <c r="AJ396" s="266">
        <f t="shared" si="984"/>
        <v>1</v>
      </c>
      <c r="AK396" s="266">
        <f t="shared" si="984"/>
        <v>1</v>
      </c>
      <c r="AL396" s="266">
        <f t="shared" si="984"/>
        <v>1</v>
      </c>
      <c r="AM396" s="266">
        <f t="shared" si="984"/>
        <v>1</v>
      </c>
      <c r="AN396" s="266">
        <f t="shared" si="984"/>
        <v>1</v>
      </c>
      <c r="AO396" s="266">
        <f t="shared" si="984"/>
        <v>1</v>
      </c>
      <c r="AP396" s="266">
        <f t="shared" si="984"/>
        <v>1</v>
      </c>
      <c r="AQ396" s="266">
        <f t="shared" si="984"/>
        <v>1</v>
      </c>
      <c r="AR396" s="266">
        <f t="shared" si="984"/>
        <v>1</v>
      </c>
      <c r="AS396" s="266">
        <f t="shared" si="984"/>
        <v>1</v>
      </c>
      <c r="AT396" s="266">
        <f t="shared" si="984"/>
        <v>1</v>
      </c>
      <c r="AU396" s="266">
        <f t="shared" si="984"/>
        <v>1</v>
      </c>
      <c r="AV396" s="266">
        <f t="shared" si="984"/>
        <v>1</v>
      </c>
      <c r="AW396" s="266">
        <f t="shared" si="984"/>
        <v>1</v>
      </c>
      <c r="AX396" s="266">
        <f t="shared" si="984"/>
        <v>1</v>
      </c>
      <c r="AY396" s="266">
        <f t="shared" si="984"/>
        <v>1</v>
      </c>
      <c r="AZ396" s="266">
        <f t="shared" si="984"/>
        <v>1</v>
      </c>
      <c r="BA396" s="266">
        <f t="shared" si="984"/>
        <v>1</v>
      </c>
      <c r="BB396" s="266">
        <f t="shared" si="984"/>
        <v>1</v>
      </c>
      <c r="BC396" s="266">
        <f t="shared" si="984"/>
        <v>1</v>
      </c>
      <c r="BD396" s="266">
        <f t="shared" si="984"/>
        <v>1</v>
      </c>
      <c r="BE396" s="266">
        <f t="shared" si="984"/>
        <v>1</v>
      </c>
      <c r="BF396" s="266">
        <f t="shared" si="984"/>
        <v>1</v>
      </c>
      <c r="BG396" s="266">
        <f t="shared" si="984"/>
        <v>1</v>
      </c>
      <c r="BH396" s="266">
        <f t="shared" si="984"/>
        <v>1</v>
      </c>
      <c r="BI396" s="266">
        <f t="shared" si="984"/>
        <v>1</v>
      </c>
      <c r="BJ396" s="266">
        <f t="shared" si="984"/>
        <v>1</v>
      </c>
      <c r="BK396" s="266">
        <f t="shared" si="984"/>
        <v>1</v>
      </c>
      <c r="BL396" s="266">
        <f t="shared" si="984"/>
        <v>1</v>
      </c>
      <c r="BM396" s="266">
        <f t="shared" si="984"/>
        <v>1</v>
      </c>
      <c r="BN396" s="266">
        <f t="shared" si="984"/>
        <v>1</v>
      </c>
      <c r="BO396" s="266">
        <f t="shared" si="984"/>
        <v>1</v>
      </c>
      <c r="BP396" s="266">
        <f t="shared" si="984"/>
        <v>1</v>
      </c>
      <c r="BQ396" s="266">
        <f t="shared" si="984"/>
        <v>1</v>
      </c>
      <c r="BR396" s="266">
        <f t="shared" si="984"/>
        <v>1</v>
      </c>
      <c r="BS396" s="266">
        <f t="shared" si="984"/>
        <v>1</v>
      </c>
      <c r="BT396" s="266">
        <f t="shared" si="984"/>
        <v>1</v>
      </c>
      <c r="BU396" s="266">
        <f t="shared" si="984"/>
        <v>1</v>
      </c>
      <c r="BV396" s="266">
        <f t="shared" si="984"/>
        <v>1</v>
      </c>
      <c r="BW396" s="266">
        <f t="shared" ref="BW396:EH396" si="985">IFERROR(((BW383+BW387+BW384)+BW386*(SUM(BW354:BW356)&gt;0))/BW388,0)</f>
        <v>1</v>
      </c>
      <c r="BX396" s="266">
        <f t="shared" si="985"/>
        <v>1</v>
      </c>
      <c r="BY396" s="266">
        <f t="shared" si="985"/>
        <v>1</v>
      </c>
      <c r="BZ396" s="266">
        <f t="shared" si="985"/>
        <v>1</v>
      </c>
      <c r="CA396" s="266">
        <f t="shared" si="985"/>
        <v>1</v>
      </c>
      <c r="CB396" s="266">
        <f t="shared" si="985"/>
        <v>1</v>
      </c>
      <c r="CC396" s="266">
        <f t="shared" si="985"/>
        <v>1</v>
      </c>
      <c r="CD396" s="266">
        <f t="shared" si="985"/>
        <v>1</v>
      </c>
      <c r="CE396" s="266">
        <f t="shared" si="985"/>
        <v>1</v>
      </c>
      <c r="CF396" s="266">
        <f t="shared" si="985"/>
        <v>1</v>
      </c>
      <c r="CG396" s="266">
        <f t="shared" si="985"/>
        <v>1</v>
      </c>
      <c r="CH396" s="266">
        <f t="shared" si="985"/>
        <v>1.9751527188147686E-2</v>
      </c>
      <c r="CI396" s="266">
        <f t="shared" si="985"/>
        <v>0</v>
      </c>
      <c r="CJ396" s="266">
        <f t="shared" si="985"/>
        <v>0</v>
      </c>
      <c r="CK396" s="266">
        <f t="shared" si="985"/>
        <v>0</v>
      </c>
      <c r="CL396" s="266">
        <f t="shared" si="985"/>
        <v>0</v>
      </c>
      <c r="CM396" s="266">
        <f t="shared" si="985"/>
        <v>0</v>
      </c>
      <c r="CN396" s="266">
        <f t="shared" si="985"/>
        <v>0</v>
      </c>
      <c r="CO396" s="266">
        <f t="shared" si="985"/>
        <v>0</v>
      </c>
      <c r="CP396" s="266">
        <f t="shared" si="985"/>
        <v>0</v>
      </c>
      <c r="CQ396" s="266">
        <f t="shared" si="985"/>
        <v>0</v>
      </c>
      <c r="CR396" s="266">
        <f t="shared" si="985"/>
        <v>0</v>
      </c>
      <c r="CS396" s="266">
        <f t="shared" si="985"/>
        <v>0</v>
      </c>
      <c r="CT396" s="266">
        <f t="shared" si="985"/>
        <v>0</v>
      </c>
      <c r="CU396" s="266">
        <f t="shared" si="985"/>
        <v>0</v>
      </c>
      <c r="CV396" s="266">
        <f t="shared" si="985"/>
        <v>0</v>
      </c>
      <c r="CW396" s="266">
        <f t="shared" si="985"/>
        <v>0</v>
      </c>
      <c r="CX396" s="266">
        <f t="shared" si="985"/>
        <v>0</v>
      </c>
      <c r="CY396" s="266">
        <f t="shared" si="985"/>
        <v>0</v>
      </c>
      <c r="CZ396" s="266">
        <f t="shared" si="985"/>
        <v>0</v>
      </c>
      <c r="DA396" s="266">
        <f t="shared" si="985"/>
        <v>0</v>
      </c>
      <c r="DB396" s="266">
        <f t="shared" si="985"/>
        <v>0</v>
      </c>
      <c r="DC396" s="266">
        <f t="shared" si="985"/>
        <v>0</v>
      </c>
      <c r="DD396" s="266">
        <f t="shared" si="985"/>
        <v>0</v>
      </c>
      <c r="DE396" s="266">
        <f t="shared" si="985"/>
        <v>0</v>
      </c>
      <c r="DF396" s="266">
        <f t="shared" si="985"/>
        <v>0</v>
      </c>
      <c r="DG396" s="266">
        <f t="shared" si="985"/>
        <v>0</v>
      </c>
      <c r="DH396" s="266">
        <f t="shared" si="985"/>
        <v>0</v>
      </c>
      <c r="DI396" s="266">
        <f t="shared" si="985"/>
        <v>0</v>
      </c>
      <c r="DJ396" s="266">
        <f t="shared" si="985"/>
        <v>0</v>
      </c>
      <c r="DK396" s="266">
        <f t="shared" si="985"/>
        <v>0</v>
      </c>
      <c r="DL396" s="266">
        <f t="shared" si="985"/>
        <v>0</v>
      </c>
      <c r="DM396" s="266">
        <f t="shared" si="985"/>
        <v>0</v>
      </c>
      <c r="DN396" s="266">
        <f t="shared" si="985"/>
        <v>0</v>
      </c>
      <c r="DO396" s="266">
        <f t="shared" si="985"/>
        <v>0</v>
      </c>
      <c r="DP396" s="266">
        <f t="shared" si="985"/>
        <v>0</v>
      </c>
      <c r="DQ396" s="266">
        <f t="shared" si="985"/>
        <v>0</v>
      </c>
      <c r="DR396" s="266">
        <f t="shared" si="985"/>
        <v>0</v>
      </c>
      <c r="DS396" s="266">
        <f t="shared" si="985"/>
        <v>0</v>
      </c>
      <c r="DT396" s="266">
        <f t="shared" si="985"/>
        <v>0</v>
      </c>
      <c r="DU396" s="266">
        <f t="shared" si="985"/>
        <v>0</v>
      </c>
      <c r="DV396" s="266">
        <f t="shared" si="985"/>
        <v>0</v>
      </c>
      <c r="DW396" s="266">
        <f t="shared" si="985"/>
        <v>0</v>
      </c>
      <c r="DX396" s="266">
        <f t="shared" si="985"/>
        <v>0</v>
      </c>
      <c r="DY396" s="266">
        <f t="shared" si="985"/>
        <v>0</v>
      </c>
      <c r="DZ396" s="266">
        <f t="shared" si="985"/>
        <v>0</v>
      </c>
      <c r="EA396" s="266">
        <f t="shared" si="985"/>
        <v>0</v>
      </c>
      <c r="EB396" s="266">
        <f t="shared" si="985"/>
        <v>0</v>
      </c>
      <c r="EC396" s="266">
        <f t="shared" si="985"/>
        <v>0</v>
      </c>
      <c r="ED396" s="266">
        <f t="shared" si="985"/>
        <v>0</v>
      </c>
      <c r="EE396" s="266">
        <f t="shared" si="985"/>
        <v>0</v>
      </c>
      <c r="EF396" s="266">
        <f t="shared" si="985"/>
        <v>0</v>
      </c>
      <c r="EG396" s="266">
        <f t="shared" si="985"/>
        <v>0</v>
      </c>
      <c r="EH396" s="266">
        <f t="shared" si="985"/>
        <v>0</v>
      </c>
      <c r="EI396" s="266">
        <f t="shared" ref="EI396:FR396" si="986">IFERROR(((EI383+EI387+EI384)+EI386*(SUM(EI354:EI356)&gt;0))/EI388,0)</f>
        <v>0</v>
      </c>
      <c r="EJ396" s="266">
        <f t="shared" si="986"/>
        <v>0</v>
      </c>
      <c r="EK396" s="266">
        <f t="shared" si="986"/>
        <v>0</v>
      </c>
      <c r="EL396" s="266">
        <f t="shared" si="986"/>
        <v>0</v>
      </c>
      <c r="EM396" s="266">
        <f t="shared" si="986"/>
        <v>0</v>
      </c>
      <c r="EN396" s="266">
        <f t="shared" si="986"/>
        <v>0</v>
      </c>
      <c r="EO396" s="266">
        <f t="shared" si="986"/>
        <v>0</v>
      </c>
      <c r="EP396" s="266">
        <f t="shared" si="986"/>
        <v>0</v>
      </c>
      <c r="EQ396" s="266">
        <f t="shared" si="986"/>
        <v>0</v>
      </c>
      <c r="ER396" s="266">
        <f t="shared" si="986"/>
        <v>0</v>
      </c>
      <c r="ES396" s="266">
        <f t="shared" si="986"/>
        <v>0</v>
      </c>
      <c r="ET396" s="266">
        <f t="shared" si="986"/>
        <v>0</v>
      </c>
      <c r="EU396" s="266">
        <f t="shared" si="986"/>
        <v>0</v>
      </c>
      <c r="EV396" s="266">
        <f t="shared" si="986"/>
        <v>0</v>
      </c>
      <c r="EW396" s="266">
        <f t="shared" si="986"/>
        <v>0</v>
      </c>
      <c r="EX396" s="266">
        <f t="shared" si="986"/>
        <v>0</v>
      </c>
      <c r="EY396" s="266">
        <f t="shared" si="986"/>
        <v>0</v>
      </c>
      <c r="EZ396" s="266">
        <f t="shared" si="986"/>
        <v>0</v>
      </c>
      <c r="FA396" s="266">
        <f t="shared" si="986"/>
        <v>0</v>
      </c>
      <c r="FB396" s="266">
        <f t="shared" si="986"/>
        <v>0</v>
      </c>
      <c r="FC396" s="266">
        <f t="shared" si="986"/>
        <v>0</v>
      </c>
      <c r="FD396" s="266">
        <f t="shared" si="986"/>
        <v>0</v>
      </c>
      <c r="FE396" s="266">
        <f t="shared" si="986"/>
        <v>0</v>
      </c>
      <c r="FF396" s="266">
        <f t="shared" si="986"/>
        <v>0</v>
      </c>
      <c r="FG396" s="266">
        <f t="shared" si="986"/>
        <v>0</v>
      </c>
      <c r="FH396" s="266">
        <f t="shared" si="986"/>
        <v>0</v>
      </c>
      <c r="FI396" s="266">
        <f t="shared" si="986"/>
        <v>0</v>
      </c>
      <c r="FJ396" s="266">
        <f t="shared" si="986"/>
        <v>0</v>
      </c>
      <c r="FK396" s="266">
        <f t="shared" si="986"/>
        <v>0</v>
      </c>
      <c r="FL396" s="266">
        <f t="shared" si="986"/>
        <v>0</v>
      </c>
      <c r="FM396" s="266">
        <f t="shared" si="986"/>
        <v>0</v>
      </c>
      <c r="FN396" s="266">
        <f t="shared" si="986"/>
        <v>0</v>
      </c>
      <c r="FO396" s="266">
        <f t="shared" si="986"/>
        <v>0</v>
      </c>
      <c r="FP396" s="266">
        <f t="shared" si="986"/>
        <v>0</v>
      </c>
      <c r="FQ396" s="266">
        <f t="shared" si="986"/>
        <v>0</v>
      </c>
      <c r="FR396" s="266">
        <f t="shared" si="986"/>
        <v>0</v>
      </c>
    </row>
    <row r="397" spans="3:175" hidden="1">
      <c r="D397"/>
      <c r="J397" s="51"/>
      <c r="AB397" s="280"/>
    </row>
    <row r="398" spans="3:175" hidden="1">
      <c r="C398" t="s">
        <v>402</v>
      </c>
      <c r="D398" s="144" t="s">
        <v>974</v>
      </c>
      <c r="J398" s="18">
        <f>J396*J388</f>
        <v>0</v>
      </c>
      <c r="K398" s="18">
        <f t="shared" ref="K398:BV398" si="987">K396*K388</f>
        <v>0</v>
      </c>
      <c r="L398" s="18">
        <f t="shared" si="987"/>
        <v>0</v>
      </c>
      <c r="M398" s="18">
        <f t="shared" si="987"/>
        <v>0</v>
      </c>
      <c r="N398" s="18">
        <f t="shared" si="987"/>
        <v>0</v>
      </c>
      <c r="O398" s="18">
        <f t="shared" si="987"/>
        <v>0</v>
      </c>
      <c r="P398" s="18">
        <f t="shared" si="987"/>
        <v>0</v>
      </c>
      <c r="Q398" s="18">
        <f t="shared" si="987"/>
        <v>0</v>
      </c>
      <c r="R398" s="18">
        <f t="shared" si="987"/>
        <v>0</v>
      </c>
      <c r="S398" s="18">
        <f t="shared" si="987"/>
        <v>0</v>
      </c>
      <c r="T398" s="18">
        <f t="shared" si="987"/>
        <v>0</v>
      </c>
      <c r="U398" s="18">
        <f t="shared" si="987"/>
        <v>0</v>
      </c>
      <c r="V398" s="18">
        <f t="shared" si="987"/>
        <v>0</v>
      </c>
      <c r="W398" s="18">
        <f t="shared" si="987"/>
        <v>0</v>
      </c>
      <c r="X398" s="18">
        <f t="shared" si="987"/>
        <v>0</v>
      </c>
      <c r="Y398" s="18">
        <f t="shared" si="987"/>
        <v>0</v>
      </c>
      <c r="Z398" s="18">
        <f t="shared" si="987"/>
        <v>0</v>
      </c>
      <c r="AA398" s="18">
        <f t="shared" si="987"/>
        <v>0</v>
      </c>
      <c r="AB398" s="18">
        <f t="shared" si="987"/>
        <v>8764.0587659552384</v>
      </c>
      <c r="AC398" s="18">
        <f t="shared" si="987"/>
        <v>17284.756149055414</v>
      </c>
      <c r="AD398" s="18">
        <f t="shared" si="987"/>
        <v>15864.970736016541</v>
      </c>
      <c r="AE398" s="18">
        <f t="shared" si="987"/>
        <v>10934.049228972799</v>
      </c>
      <c r="AF398" s="18">
        <f t="shared" si="987"/>
        <v>8764.0587659552384</v>
      </c>
      <c r="AG398" s="18">
        <f t="shared" si="987"/>
        <v>17284.756149055414</v>
      </c>
      <c r="AH398" s="18">
        <f t="shared" si="987"/>
        <v>15864.970736016541</v>
      </c>
      <c r="AI398" s="18">
        <f t="shared" si="987"/>
        <v>10934.049228972799</v>
      </c>
      <c r="AJ398" s="18">
        <f t="shared" si="987"/>
        <v>9035.1121298507624</v>
      </c>
      <c r="AK398" s="18">
        <f t="shared" si="987"/>
        <v>17819.336236139607</v>
      </c>
      <c r="AL398" s="18">
        <f t="shared" si="987"/>
        <v>16355.639934037672</v>
      </c>
      <c r="AM398" s="18">
        <f t="shared" si="987"/>
        <v>11272.215699971955</v>
      </c>
      <c r="AN398" s="18">
        <f t="shared" si="987"/>
        <v>9035.1121298507624</v>
      </c>
      <c r="AO398" s="18">
        <f t="shared" si="987"/>
        <v>17819.336236139607</v>
      </c>
      <c r="AP398" s="18">
        <f t="shared" si="987"/>
        <v>16355.639934037672</v>
      </c>
      <c r="AQ398" s="18">
        <f t="shared" si="987"/>
        <v>11272.215699971955</v>
      </c>
      <c r="AR398" s="18">
        <f t="shared" si="987"/>
        <v>9035.1121298507624</v>
      </c>
      <c r="AS398" s="18">
        <f t="shared" si="987"/>
        <v>17819.336236139607</v>
      </c>
      <c r="AT398" s="18">
        <f t="shared" si="987"/>
        <v>16355.639934037672</v>
      </c>
      <c r="AU398" s="18">
        <f t="shared" si="987"/>
        <v>11272.215699971955</v>
      </c>
      <c r="AV398" s="18">
        <f t="shared" si="987"/>
        <v>9035.1121298507624</v>
      </c>
      <c r="AW398" s="18">
        <f t="shared" si="987"/>
        <v>17819.336236139607</v>
      </c>
      <c r="AX398" s="18">
        <f t="shared" si="987"/>
        <v>16355.639934037672</v>
      </c>
      <c r="AY398" s="18">
        <f t="shared" si="987"/>
        <v>11272.215699971955</v>
      </c>
      <c r="AZ398" s="18">
        <f t="shared" si="987"/>
        <v>9035.1121298507624</v>
      </c>
      <c r="BA398" s="18">
        <f t="shared" si="987"/>
        <v>17819.336236139607</v>
      </c>
      <c r="BB398" s="18">
        <f t="shared" si="987"/>
        <v>16355.639934037672</v>
      </c>
      <c r="BC398" s="18">
        <f t="shared" si="987"/>
        <v>11272.215699971955</v>
      </c>
      <c r="BD398" s="18">
        <f t="shared" si="987"/>
        <v>9035.1121298507624</v>
      </c>
      <c r="BE398" s="18">
        <f t="shared" si="987"/>
        <v>17819.336236139607</v>
      </c>
      <c r="BF398" s="18">
        <f t="shared" si="987"/>
        <v>16355.639934037672</v>
      </c>
      <c r="BG398" s="18">
        <f t="shared" si="987"/>
        <v>11272.215699971955</v>
      </c>
      <c r="BH398" s="18">
        <f t="shared" si="987"/>
        <v>9035.1121298507624</v>
      </c>
      <c r="BI398" s="18">
        <f t="shared" si="987"/>
        <v>17819.336236139607</v>
      </c>
      <c r="BJ398" s="18">
        <f t="shared" si="987"/>
        <v>16355.639934037672</v>
      </c>
      <c r="BK398" s="18">
        <f t="shared" si="987"/>
        <v>11272.215699971955</v>
      </c>
      <c r="BL398" s="18">
        <f t="shared" si="987"/>
        <v>9035.1121298507624</v>
      </c>
      <c r="BM398" s="18">
        <f t="shared" si="987"/>
        <v>17819.336236139607</v>
      </c>
      <c r="BN398" s="18">
        <f t="shared" si="987"/>
        <v>19109.84686948235</v>
      </c>
      <c r="BO398" s="18">
        <f t="shared" si="987"/>
        <v>13170.399738254759</v>
      </c>
      <c r="BP398" s="18">
        <f t="shared" si="987"/>
        <v>10535.466097718851</v>
      </c>
      <c r="BQ398" s="18">
        <f t="shared" si="987"/>
        <v>20778.382171866055</v>
      </c>
      <c r="BR398" s="18">
        <f t="shared" si="987"/>
        <v>19643.775991015689</v>
      </c>
      <c r="BS398" s="18">
        <f t="shared" si="987"/>
        <v>13538.3807069416</v>
      </c>
      <c r="BT398" s="18">
        <f t="shared" si="987"/>
        <v>10829.783527382579</v>
      </c>
      <c r="BU398" s="18">
        <f t="shared" si="987"/>
        <v>21358.844391256465</v>
      </c>
      <c r="BV398" s="18">
        <f t="shared" si="987"/>
        <v>20192.541997658493</v>
      </c>
      <c r="BW398" s="18">
        <f t="shared" ref="BW398:EH398" si="988">BW396*BW388</f>
        <v>13916.587173985221</v>
      </c>
      <c r="BX398" s="18">
        <f t="shared" si="988"/>
        <v>11132.278083338186</v>
      </c>
      <c r="BY398" s="18">
        <f t="shared" si="988"/>
        <v>21955.433799855618</v>
      </c>
      <c r="BZ398" s="18">
        <f t="shared" si="988"/>
        <v>20756.55456630795</v>
      </c>
      <c r="CA398" s="18">
        <f t="shared" si="988"/>
        <v>14276.51818362564</v>
      </c>
      <c r="CB398" s="18">
        <f t="shared" si="988"/>
        <v>11443.175507476486</v>
      </c>
      <c r="CC398" s="18">
        <f t="shared" si="988"/>
        <v>22568.595613018591</v>
      </c>
      <c r="CD398" s="18">
        <f t="shared" si="988"/>
        <v>21336.234601278484</v>
      </c>
      <c r="CE398" s="18">
        <f t="shared" si="988"/>
        <v>14704.813729134408</v>
      </c>
      <c r="CF398" s="18">
        <f t="shared" si="988"/>
        <v>11762.707726788076</v>
      </c>
      <c r="CG398" s="18">
        <f t="shared" si="988"/>
        <v>23198.787244551466</v>
      </c>
      <c r="CH398" s="18">
        <f t="shared" si="988"/>
        <v>388.26591916546067</v>
      </c>
      <c r="CI398" s="18">
        <f t="shared" si="988"/>
        <v>0</v>
      </c>
      <c r="CJ398" s="18">
        <f t="shared" si="988"/>
        <v>0</v>
      </c>
      <c r="CK398" s="18">
        <f t="shared" si="988"/>
        <v>0</v>
      </c>
      <c r="CL398" s="18">
        <f t="shared" si="988"/>
        <v>0</v>
      </c>
      <c r="CM398" s="18">
        <f t="shared" si="988"/>
        <v>0</v>
      </c>
      <c r="CN398" s="18">
        <f t="shared" si="988"/>
        <v>0</v>
      </c>
      <c r="CO398" s="18">
        <f t="shared" si="988"/>
        <v>0</v>
      </c>
      <c r="CP398" s="18">
        <f t="shared" si="988"/>
        <v>0</v>
      </c>
      <c r="CQ398" s="18">
        <f t="shared" si="988"/>
        <v>0</v>
      </c>
      <c r="CR398" s="18">
        <f t="shared" si="988"/>
        <v>0</v>
      </c>
      <c r="CS398" s="18">
        <f t="shared" si="988"/>
        <v>0</v>
      </c>
      <c r="CT398" s="18">
        <f t="shared" si="988"/>
        <v>0</v>
      </c>
      <c r="CU398" s="18">
        <f t="shared" si="988"/>
        <v>0</v>
      </c>
      <c r="CV398" s="18">
        <f t="shared" si="988"/>
        <v>0</v>
      </c>
      <c r="CW398" s="18">
        <f t="shared" si="988"/>
        <v>0</v>
      </c>
      <c r="CX398" s="18">
        <f t="shared" si="988"/>
        <v>0</v>
      </c>
      <c r="CY398" s="18">
        <f t="shared" si="988"/>
        <v>0</v>
      </c>
      <c r="CZ398" s="18">
        <f t="shared" si="988"/>
        <v>0</v>
      </c>
      <c r="DA398" s="18">
        <f t="shared" si="988"/>
        <v>0</v>
      </c>
      <c r="DB398" s="18">
        <f t="shared" si="988"/>
        <v>0</v>
      </c>
      <c r="DC398" s="18">
        <f t="shared" si="988"/>
        <v>0</v>
      </c>
      <c r="DD398" s="18">
        <f t="shared" si="988"/>
        <v>0</v>
      </c>
      <c r="DE398" s="18">
        <f t="shared" si="988"/>
        <v>0</v>
      </c>
      <c r="DF398" s="18">
        <f t="shared" si="988"/>
        <v>0</v>
      </c>
      <c r="DG398" s="18">
        <f t="shared" si="988"/>
        <v>0</v>
      </c>
      <c r="DH398" s="18">
        <f t="shared" si="988"/>
        <v>0</v>
      </c>
      <c r="DI398" s="18">
        <f t="shared" si="988"/>
        <v>0</v>
      </c>
      <c r="DJ398" s="18">
        <f t="shared" si="988"/>
        <v>0</v>
      </c>
      <c r="DK398" s="18">
        <f t="shared" si="988"/>
        <v>0</v>
      </c>
      <c r="DL398" s="18">
        <f t="shared" si="988"/>
        <v>0</v>
      </c>
      <c r="DM398" s="18">
        <f t="shared" si="988"/>
        <v>0</v>
      </c>
      <c r="DN398" s="18">
        <f t="shared" si="988"/>
        <v>0</v>
      </c>
      <c r="DO398" s="18">
        <f t="shared" si="988"/>
        <v>0</v>
      </c>
      <c r="DP398" s="18">
        <f t="shared" si="988"/>
        <v>0</v>
      </c>
      <c r="DQ398" s="18">
        <f t="shared" si="988"/>
        <v>0</v>
      </c>
      <c r="DR398" s="18">
        <f t="shared" si="988"/>
        <v>0</v>
      </c>
      <c r="DS398" s="18">
        <f t="shared" si="988"/>
        <v>0</v>
      </c>
      <c r="DT398" s="18">
        <f t="shared" si="988"/>
        <v>0</v>
      </c>
      <c r="DU398" s="18">
        <f t="shared" si="988"/>
        <v>0</v>
      </c>
      <c r="DV398" s="18">
        <f t="shared" si="988"/>
        <v>0</v>
      </c>
      <c r="DW398" s="18">
        <f t="shared" si="988"/>
        <v>0</v>
      </c>
      <c r="DX398" s="18">
        <f t="shared" si="988"/>
        <v>0</v>
      </c>
      <c r="DY398" s="18">
        <f t="shared" si="988"/>
        <v>0</v>
      </c>
      <c r="DZ398" s="18">
        <f t="shared" si="988"/>
        <v>0</v>
      </c>
      <c r="EA398" s="18">
        <f t="shared" si="988"/>
        <v>0</v>
      </c>
      <c r="EB398" s="18">
        <f t="shared" si="988"/>
        <v>0</v>
      </c>
      <c r="EC398" s="18">
        <f t="shared" si="988"/>
        <v>0</v>
      </c>
      <c r="ED398" s="18">
        <f t="shared" si="988"/>
        <v>0</v>
      </c>
      <c r="EE398" s="18">
        <f t="shared" si="988"/>
        <v>0</v>
      </c>
      <c r="EF398" s="18">
        <f t="shared" si="988"/>
        <v>0</v>
      </c>
      <c r="EG398" s="18">
        <f t="shared" si="988"/>
        <v>0</v>
      </c>
      <c r="EH398" s="18">
        <f t="shared" si="988"/>
        <v>0</v>
      </c>
      <c r="EI398" s="18">
        <f t="shared" ref="EI398:FR398" si="989">EI396*EI388</f>
        <v>0</v>
      </c>
      <c r="EJ398" s="18">
        <f t="shared" si="989"/>
        <v>0</v>
      </c>
      <c r="EK398" s="18">
        <f t="shared" si="989"/>
        <v>0</v>
      </c>
      <c r="EL398" s="18">
        <f t="shared" si="989"/>
        <v>0</v>
      </c>
      <c r="EM398" s="18">
        <f t="shared" si="989"/>
        <v>0</v>
      </c>
      <c r="EN398" s="18">
        <f t="shared" si="989"/>
        <v>0</v>
      </c>
      <c r="EO398" s="18">
        <f t="shared" si="989"/>
        <v>0</v>
      </c>
      <c r="EP398" s="18">
        <f t="shared" si="989"/>
        <v>0</v>
      </c>
      <c r="EQ398" s="18">
        <f t="shared" si="989"/>
        <v>0</v>
      </c>
      <c r="ER398" s="18">
        <f t="shared" si="989"/>
        <v>0</v>
      </c>
      <c r="ES398" s="18">
        <f t="shared" si="989"/>
        <v>0</v>
      </c>
      <c r="ET398" s="18">
        <f t="shared" si="989"/>
        <v>0</v>
      </c>
      <c r="EU398" s="18">
        <f t="shared" si="989"/>
        <v>0</v>
      </c>
      <c r="EV398" s="18">
        <f t="shared" si="989"/>
        <v>0</v>
      </c>
      <c r="EW398" s="18">
        <f t="shared" si="989"/>
        <v>0</v>
      </c>
      <c r="EX398" s="18">
        <f t="shared" si="989"/>
        <v>0</v>
      </c>
      <c r="EY398" s="18">
        <f t="shared" si="989"/>
        <v>0</v>
      </c>
      <c r="EZ398" s="18">
        <f t="shared" si="989"/>
        <v>0</v>
      </c>
      <c r="FA398" s="18">
        <f t="shared" si="989"/>
        <v>0</v>
      </c>
      <c r="FB398" s="18">
        <f t="shared" si="989"/>
        <v>0</v>
      </c>
      <c r="FC398" s="18">
        <f t="shared" si="989"/>
        <v>0</v>
      </c>
      <c r="FD398" s="18">
        <f t="shared" si="989"/>
        <v>0</v>
      </c>
      <c r="FE398" s="18">
        <f t="shared" si="989"/>
        <v>0</v>
      </c>
      <c r="FF398" s="18">
        <f t="shared" si="989"/>
        <v>0</v>
      </c>
      <c r="FG398" s="18">
        <f t="shared" si="989"/>
        <v>0</v>
      </c>
      <c r="FH398" s="18">
        <f t="shared" si="989"/>
        <v>0</v>
      </c>
      <c r="FI398" s="18">
        <f t="shared" si="989"/>
        <v>0</v>
      </c>
      <c r="FJ398" s="18">
        <f t="shared" si="989"/>
        <v>0</v>
      </c>
      <c r="FK398" s="18">
        <f t="shared" si="989"/>
        <v>0</v>
      </c>
      <c r="FL398" s="18">
        <f t="shared" si="989"/>
        <v>0</v>
      </c>
      <c r="FM398" s="18">
        <f t="shared" si="989"/>
        <v>0</v>
      </c>
      <c r="FN398" s="18">
        <f t="shared" si="989"/>
        <v>0</v>
      </c>
      <c r="FO398" s="18">
        <f t="shared" si="989"/>
        <v>0</v>
      </c>
      <c r="FP398" s="18">
        <f t="shared" si="989"/>
        <v>0</v>
      </c>
      <c r="FQ398" s="18">
        <f t="shared" si="989"/>
        <v>0</v>
      </c>
      <c r="FR398" s="18">
        <f t="shared" si="989"/>
        <v>0</v>
      </c>
    </row>
    <row r="399" spans="3:175" hidden="1">
      <c r="C399" t="s">
        <v>403</v>
      </c>
      <c r="D399" s="144" t="s">
        <v>974</v>
      </c>
      <c r="J399" s="18">
        <f>(1-J396)*J388</f>
        <v>0</v>
      </c>
      <c r="K399" s="18">
        <f t="shared" ref="K399:BV399" si="990">(1-K396)*K388</f>
        <v>0</v>
      </c>
      <c r="L399" s="18">
        <f t="shared" si="990"/>
        <v>0</v>
      </c>
      <c r="M399" s="18">
        <f t="shared" si="990"/>
        <v>0</v>
      </c>
      <c r="N399" s="18">
        <f t="shared" si="990"/>
        <v>0</v>
      </c>
      <c r="O399" s="18">
        <f t="shared" si="990"/>
        <v>0</v>
      </c>
      <c r="P399" s="18">
        <f t="shared" si="990"/>
        <v>0</v>
      </c>
      <c r="Q399" s="18">
        <f t="shared" si="990"/>
        <v>0</v>
      </c>
      <c r="R399" s="18">
        <f t="shared" si="990"/>
        <v>0</v>
      </c>
      <c r="S399" s="18">
        <f t="shared" si="990"/>
        <v>0</v>
      </c>
      <c r="T399" s="18">
        <f t="shared" si="990"/>
        <v>0</v>
      </c>
      <c r="U399" s="18">
        <f t="shared" si="990"/>
        <v>0</v>
      </c>
      <c r="V399" s="18">
        <f t="shared" si="990"/>
        <v>0</v>
      </c>
      <c r="W399" s="18">
        <f t="shared" si="990"/>
        <v>0</v>
      </c>
      <c r="X399" s="18">
        <f t="shared" si="990"/>
        <v>0</v>
      </c>
      <c r="Y399" s="18">
        <f t="shared" si="990"/>
        <v>0</v>
      </c>
      <c r="Z399" s="18">
        <f t="shared" si="990"/>
        <v>0</v>
      </c>
      <c r="AA399" s="18">
        <f t="shared" si="990"/>
        <v>0</v>
      </c>
      <c r="AB399" s="18">
        <f t="shared" si="990"/>
        <v>0</v>
      </c>
      <c r="AC399" s="18">
        <f t="shared" si="990"/>
        <v>0</v>
      </c>
      <c r="AD399" s="18">
        <f t="shared" si="990"/>
        <v>0</v>
      </c>
      <c r="AE399" s="18">
        <f t="shared" si="990"/>
        <v>0</v>
      </c>
      <c r="AF399" s="18">
        <f t="shared" si="990"/>
        <v>0</v>
      </c>
      <c r="AG399" s="18">
        <f t="shared" si="990"/>
        <v>0</v>
      </c>
      <c r="AH399" s="18">
        <f t="shared" si="990"/>
        <v>0</v>
      </c>
      <c r="AI399" s="18">
        <f t="shared" si="990"/>
        <v>0</v>
      </c>
      <c r="AJ399" s="18">
        <f t="shared" si="990"/>
        <v>0</v>
      </c>
      <c r="AK399" s="18">
        <f t="shared" si="990"/>
        <v>0</v>
      </c>
      <c r="AL399" s="18">
        <f t="shared" si="990"/>
        <v>0</v>
      </c>
      <c r="AM399" s="18">
        <f t="shared" si="990"/>
        <v>0</v>
      </c>
      <c r="AN399" s="18">
        <f t="shared" si="990"/>
        <v>0</v>
      </c>
      <c r="AO399" s="18">
        <f t="shared" si="990"/>
        <v>0</v>
      </c>
      <c r="AP399" s="18">
        <f t="shared" si="990"/>
        <v>0</v>
      </c>
      <c r="AQ399" s="18">
        <f t="shared" si="990"/>
        <v>0</v>
      </c>
      <c r="AR399" s="18">
        <f t="shared" si="990"/>
        <v>0</v>
      </c>
      <c r="AS399" s="18">
        <f t="shared" si="990"/>
        <v>0</v>
      </c>
      <c r="AT399" s="18">
        <f t="shared" si="990"/>
        <v>0</v>
      </c>
      <c r="AU399" s="18">
        <f t="shared" si="990"/>
        <v>0</v>
      </c>
      <c r="AV399" s="18">
        <f t="shared" si="990"/>
        <v>0</v>
      </c>
      <c r="AW399" s="18">
        <f t="shared" si="990"/>
        <v>0</v>
      </c>
      <c r="AX399" s="18">
        <f t="shared" si="990"/>
        <v>0</v>
      </c>
      <c r="AY399" s="18">
        <f t="shared" si="990"/>
        <v>0</v>
      </c>
      <c r="AZ399" s="18">
        <f t="shared" si="990"/>
        <v>0</v>
      </c>
      <c r="BA399" s="18">
        <f t="shared" si="990"/>
        <v>0</v>
      </c>
      <c r="BB399" s="18">
        <f t="shared" si="990"/>
        <v>0</v>
      </c>
      <c r="BC399" s="18">
        <f t="shared" si="990"/>
        <v>0</v>
      </c>
      <c r="BD399" s="18">
        <f t="shared" si="990"/>
        <v>0</v>
      </c>
      <c r="BE399" s="18">
        <f t="shared" si="990"/>
        <v>0</v>
      </c>
      <c r="BF399" s="18">
        <f t="shared" si="990"/>
        <v>0</v>
      </c>
      <c r="BG399" s="18">
        <f t="shared" si="990"/>
        <v>0</v>
      </c>
      <c r="BH399" s="18">
        <f t="shared" si="990"/>
        <v>0</v>
      </c>
      <c r="BI399" s="18">
        <f t="shared" si="990"/>
        <v>0</v>
      </c>
      <c r="BJ399" s="18">
        <f t="shared" si="990"/>
        <v>0</v>
      </c>
      <c r="BK399" s="18">
        <f t="shared" si="990"/>
        <v>0</v>
      </c>
      <c r="BL399" s="18">
        <f t="shared" si="990"/>
        <v>0</v>
      </c>
      <c r="BM399" s="18">
        <f t="shared" si="990"/>
        <v>0</v>
      </c>
      <c r="BN399" s="18">
        <f t="shared" si="990"/>
        <v>0</v>
      </c>
      <c r="BO399" s="18">
        <f t="shared" si="990"/>
        <v>0</v>
      </c>
      <c r="BP399" s="18">
        <f t="shared" si="990"/>
        <v>0</v>
      </c>
      <c r="BQ399" s="18">
        <f t="shared" si="990"/>
        <v>0</v>
      </c>
      <c r="BR399" s="18">
        <f t="shared" si="990"/>
        <v>0</v>
      </c>
      <c r="BS399" s="18">
        <f t="shared" si="990"/>
        <v>0</v>
      </c>
      <c r="BT399" s="18">
        <f t="shared" si="990"/>
        <v>0</v>
      </c>
      <c r="BU399" s="18">
        <f t="shared" si="990"/>
        <v>0</v>
      </c>
      <c r="BV399" s="18">
        <f t="shared" si="990"/>
        <v>0</v>
      </c>
      <c r="BW399" s="18">
        <f t="shared" ref="BW399:EH399" si="991">(1-BW396)*BW388</f>
        <v>0</v>
      </c>
      <c r="BX399" s="18">
        <f t="shared" si="991"/>
        <v>0</v>
      </c>
      <c r="BY399" s="18">
        <f t="shared" si="991"/>
        <v>0</v>
      </c>
      <c r="BZ399" s="18">
        <f t="shared" si="991"/>
        <v>0</v>
      </c>
      <c r="CA399" s="18">
        <f t="shared" si="991"/>
        <v>0</v>
      </c>
      <c r="CB399" s="18">
        <f t="shared" si="991"/>
        <v>0</v>
      </c>
      <c r="CC399" s="18">
        <f t="shared" si="991"/>
        <v>0</v>
      </c>
      <c r="CD399" s="18">
        <f t="shared" si="991"/>
        <v>0</v>
      </c>
      <c r="CE399" s="18">
        <f t="shared" si="991"/>
        <v>0</v>
      </c>
      <c r="CF399" s="18">
        <f t="shared" si="991"/>
        <v>0</v>
      </c>
      <c r="CG399" s="18">
        <f t="shared" si="991"/>
        <v>0</v>
      </c>
      <c r="CH399" s="18">
        <f t="shared" si="991"/>
        <v>19269.247926065083</v>
      </c>
      <c r="CI399" s="18">
        <f t="shared" si="991"/>
        <v>13698.184710205807</v>
      </c>
      <c r="CJ399" s="18">
        <f t="shared" si="991"/>
        <v>10957.438054268836</v>
      </c>
      <c r="CK399" s="18">
        <f t="shared" si="991"/>
        <v>21610.60871957467</v>
      </c>
      <c r="CL399" s="18">
        <f t="shared" si="991"/>
        <v>20603.807578765995</v>
      </c>
      <c r="CM399" s="18">
        <f t="shared" si="991"/>
        <v>14200.029115658826</v>
      </c>
      <c r="CN399" s="18">
        <f t="shared" si="991"/>
        <v>11245.238113673511</v>
      </c>
      <c r="CO399" s="18">
        <f t="shared" si="991"/>
        <v>22178.217173527253</v>
      </c>
      <c r="CP399" s="18">
        <f t="shared" si="991"/>
        <v>20835.835249619493</v>
      </c>
      <c r="CQ399" s="18">
        <f t="shared" si="991"/>
        <v>14330.813620628132</v>
      </c>
      <c r="CR399" s="18">
        <f t="shared" si="991"/>
        <v>11486.695377439406</v>
      </c>
      <c r="CS399" s="18">
        <f t="shared" si="991"/>
        <v>22654.426888234328</v>
      </c>
      <c r="CT399" s="18">
        <f t="shared" si="991"/>
        <v>22026.995725625653</v>
      </c>
      <c r="CU399" s="18">
        <f t="shared" si="991"/>
        <v>15180.882438289114</v>
      </c>
      <c r="CV399" s="18">
        <f t="shared" si="991"/>
        <v>12143.326230949497</v>
      </c>
      <c r="CW399" s="18">
        <f t="shared" si="991"/>
        <v>23949.455194862876</v>
      </c>
      <c r="CX399" s="18">
        <f t="shared" si="991"/>
        <v>22015.706828169245</v>
      </c>
      <c r="CY399" s="18">
        <f t="shared" si="991"/>
        <v>15173.102193208109</v>
      </c>
      <c r="CZ399" s="18">
        <f t="shared" si="991"/>
        <v>12137.052397493522</v>
      </c>
      <c r="DA399" s="18">
        <f t="shared" si="991"/>
        <v>23937.08174047351</v>
      </c>
      <c r="DB399" s="18">
        <f t="shared" si="991"/>
        <v>23085.506790341911</v>
      </c>
      <c r="DC399" s="18">
        <f t="shared" si="991"/>
        <v>15910.40235254557</v>
      </c>
      <c r="DD399" s="18">
        <f t="shared" si="991"/>
        <v>12726.770062474248</v>
      </c>
      <c r="DE399" s="18">
        <f t="shared" si="991"/>
        <v>25100.141723090048</v>
      </c>
      <c r="DF399" s="18">
        <f t="shared" si="991"/>
        <v>23351.523715397263</v>
      </c>
      <c r="DG399" s="18">
        <f t="shared" si="991"/>
        <v>16060.828198455527</v>
      </c>
      <c r="DH399" s="18">
        <f t="shared" si="991"/>
        <v>12873.368247528808</v>
      </c>
      <c r="DI399" s="18">
        <f t="shared" si="991"/>
        <v>25389.267338085388</v>
      </c>
      <c r="DJ399" s="18">
        <f t="shared" si="991"/>
        <v>23628.243597659013</v>
      </c>
      <c r="DK399" s="18">
        <f t="shared" si="991"/>
        <v>16284.453529085637</v>
      </c>
      <c r="DL399" s="18">
        <f t="shared" si="991"/>
        <v>13025.865348592335</v>
      </c>
      <c r="DM399" s="18">
        <f t="shared" si="991"/>
        <v>25690.026983326505</v>
      </c>
      <c r="DN399" s="18">
        <f t="shared" si="991"/>
        <v>23770.336753854866</v>
      </c>
      <c r="DO399" s="18">
        <f t="shared" si="991"/>
        <v>16382.383338777534</v>
      </c>
      <c r="DP399" s="18">
        <f t="shared" si="991"/>
        <v>13104.143735663944</v>
      </c>
      <c r="DQ399" s="18">
        <f t="shared" si="991"/>
        <v>25844.410114294315</v>
      </c>
      <c r="DR399" s="18">
        <f t="shared" si="991"/>
        <v>24163.903962718061</v>
      </c>
      <c r="DS399" s="18">
        <f t="shared" si="991"/>
        <v>16653.627661141789</v>
      </c>
      <c r="DT399" s="18">
        <f t="shared" si="991"/>
        <v>13321.053605963429</v>
      </c>
      <c r="DU399" s="18">
        <f t="shared" si="991"/>
        <v>26272.206676888589</v>
      </c>
      <c r="DV399" s="18">
        <f t="shared" si="991"/>
        <v>24726.972291173843</v>
      </c>
      <c r="DW399" s="18">
        <f t="shared" si="991"/>
        <v>17006.553700857268</v>
      </c>
      <c r="DX399" s="18">
        <f t="shared" si="991"/>
        <v>13631.403418757871</v>
      </c>
      <c r="DY399" s="18">
        <f t="shared" si="991"/>
        <v>26884.288473498069</v>
      </c>
      <c r="DZ399" s="18">
        <f t="shared" si="991"/>
        <v>25453.483048447953</v>
      </c>
      <c r="EA399" s="18">
        <f t="shared" si="991"/>
        <v>17542.398365017973</v>
      </c>
      <c r="EB399" s="18">
        <f t="shared" si="991"/>
        <v>13890.116085374242</v>
      </c>
      <c r="EC399" s="18">
        <f t="shared" si="991"/>
        <v>27394.529843912755</v>
      </c>
      <c r="ED399" s="18">
        <f t="shared" si="991"/>
        <v>25954.085284660505</v>
      </c>
      <c r="EE399" s="18">
        <f t="shared" si="991"/>
        <v>17887.41063046487</v>
      </c>
      <c r="EF399" s="18">
        <f t="shared" si="991"/>
        <v>14307.759798226733</v>
      </c>
      <c r="EG399" s="18">
        <f t="shared" si="991"/>
        <v>28218.220091390755</v>
      </c>
      <c r="EH399" s="18">
        <f t="shared" si="991"/>
        <v>26452.974706457815</v>
      </c>
      <c r="EI399" s="18">
        <f t="shared" ref="EI399:FR399" si="992">(1-EI396)*EI388</f>
        <v>18231.242433782474</v>
      </c>
      <c r="EJ399" s="18">
        <f t="shared" si="992"/>
        <v>14582.720784846479</v>
      </c>
      <c r="EK399" s="18">
        <f t="shared" si="992"/>
        <v>28760.506916610146</v>
      </c>
      <c r="EL399" s="18">
        <f t="shared" si="992"/>
        <v>26884.33267264664</v>
      </c>
      <c r="EM399" s="18">
        <f t="shared" si="992"/>
        <v>18490.011078628875</v>
      </c>
      <c r="EN399" s="18">
        <f t="shared" si="992"/>
        <v>14820.451260350737</v>
      </c>
      <c r="EO399" s="18">
        <f t="shared" si="992"/>
        <v>29229.366540675226</v>
      </c>
      <c r="EP399" s="18">
        <f t="shared" si="992"/>
        <v>27725.012536156508</v>
      </c>
      <c r="EQ399" s="18">
        <f t="shared" si="992"/>
        <v>19107.923801965917</v>
      </c>
      <c r="ER399" s="18">
        <f t="shared" si="992"/>
        <v>15283.824172984281</v>
      </c>
      <c r="ES399" s="18">
        <f t="shared" si="992"/>
        <v>30143.245374082999</v>
      </c>
      <c r="ET399" s="18">
        <f t="shared" si="992"/>
        <v>28310.483159277912</v>
      </c>
      <c r="EU399" s="18">
        <f t="shared" si="992"/>
        <v>19511.426885699566</v>
      </c>
      <c r="EV399" s="18">
        <f t="shared" si="992"/>
        <v>15606.505513366448</v>
      </c>
      <c r="EW399" s="18">
        <f t="shared" si="992"/>
        <v>30779.647802604166</v>
      </c>
      <c r="EX399" s="18">
        <f t="shared" si="992"/>
        <v>29403.245281655898</v>
      </c>
      <c r="EY399" s="18">
        <f t="shared" si="992"/>
        <v>20264.552437612045</v>
      </c>
      <c r="EZ399" s="18">
        <f t="shared" si="992"/>
        <v>16208.833266488644</v>
      </c>
      <c r="FA399" s="18">
        <f t="shared" si="992"/>
        <v>31967.577803138669</v>
      </c>
      <c r="FB399" s="18">
        <f t="shared" si="992"/>
        <v>29945.03011412665</v>
      </c>
      <c r="FC399" s="18">
        <f t="shared" si="992"/>
        <v>20594.681381049424</v>
      </c>
      <c r="FD399" s="18">
        <f t="shared" si="992"/>
        <v>16507.425027077352</v>
      </c>
      <c r="FE399" s="18">
        <f t="shared" si="992"/>
        <v>32556.469994270661</v>
      </c>
      <c r="FF399" s="18">
        <f t="shared" si="992"/>
        <v>30774.846999281675</v>
      </c>
      <c r="FG399" s="18">
        <f t="shared" si="992"/>
        <v>21209.852681312936</v>
      </c>
      <c r="FH399" s="18">
        <f t="shared" si="992"/>
        <v>16964.793005433334</v>
      </c>
      <c r="FI399" s="18">
        <f t="shared" si="992"/>
        <v>33458.505704822855</v>
      </c>
      <c r="FJ399" s="18">
        <f t="shared" si="992"/>
        <v>31627.546184003968</v>
      </c>
      <c r="FK399" s="18">
        <f t="shared" si="992"/>
        <v>21797.528197290554</v>
      </c>
      <c r="FL399" s="18">
        <f t="shared" si="992"/>
        <v>0</v>
      </c>
      <c r="FM399" s="18">
        <f t="shared" si="992"/>
        <v>0</v>
      </c>
      <c r="FN399" s="18">
        <f t="shared" si="992"/>
        <v>0</v>
      </c>
      <c r="FO399" s="18">
        <f t="shared" si="992"/>
        <v>0</v>
      </c>
      <c r="FP399" s="18">
        <f t="shared" si="992"/>
        <v>0</v>
      </c>
      <c r="FQ399" s="18">
        <f t="shared" si="992"/>
        <v>0</v>
      </c>
      <c r="FR399" s="18">
        <f t="shared" si="992"/>
        <v>0</v>
      </c>
    </row>
    <row r="400" spans="3:175" hidden="1">
      <c r="D400"/>
      <c r="J400" s="51"/>
    </row>
    <row r="401" spans="2:174" hidden="1">
      <c r="C401" t="str">
        <f>"Contracted NPV at "&amp;TEXT(E401,"0%")</f>
        <v>Contracted NPV at 7%</v>
      </c>
      <c r="D401" t="s">
        <v>15</v>
      </c>
      <c r="E401" s="256">
        <v>7.0000000000000007E-2</v>
      </c>
      <c r="F401" s="64">
        <f>XNPV(E401,U398:FR398,$U$5:$FR$5) / XNPV(E401,U391:FR391,$U$5:$FR$5)</f>
        <v>0.61548807443404563</v>
      </c>
      <c r="J401" s="51"/>
    </row>
    <row r="402" spans="2:174" hidden="1">
      <c r="C402" t="str">
        <f>"Contracted NPV at "&amp;TEXT(E402,"0%")</f>
        <v>Contracted NPV at 10%</v>
      </c>
      <c r="D402" t="s">
        <v>15</v>
      </c>
      <c r="E402" s="256">
        <v>0.1</v>
      </c>
      <c r="F402" s="64">
        <f>XNPV(E402,U398:FR398,$U$5:$FR$5) / XNPV(E402,U391:FR391,$U$5:$FR$5)</f>
        <v>0.71652887000291865</v>
      </c>
      <c r="J402" s="51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  <c r="BI402" s="18"/>
      <c r="BJ402" s="18"/>
      <c r="BK402" s="18"/>
      <c r="BL402" s="18"/>
      <c r="BM402" s="18"/>
      <c r="BN402" s="18"/>
      <c r="BO402" s="18"/>
      <c r="BP402" s="18"/>
      <c r="BQ402" s="18"/>
      <c r="BR402" s="18"/>
      <c r="BS402" s="18"/>
      <c r="BT402" s="18"/>
      <c r="BU402" s="18"/>
      <c r="BV402" s="18"/>
      <c r="BW402" s="18"/>
      <c r="BX402" s="18"/>
      <c r="BY402" s="18"/>
      <c r="BZ402" s="18"/>
      <c r="CA402" s="18"/>
      <c r="CB402" s="18"/>
      <c r="CC402" s="18"/>
      <c r="CD402" s="18"/>
      <c r="CE402" s="18"/>
      <c r="CF402" s="18"/>
      <c r="CG402" s="18"/>
      <c r="CH402" s="18"/>
      <c r="CI402" s="18"/>
      <c r="CJ402" s="18"/>
      <c r="CK402" s="18"/>
      <c r="CL402" s="18"/>
      <c r="CM402" s="18"/>
      <c r="CN402" s="18"/>
      <c r="CO402" s="18"/>
      <c r="CP402" s="18"/>
      <c r="CQ402" s="18"/>
      <c r="CR402" s="18"/>
      <c r="CS402" s="18"/>
      <c r="CT402" s="18"/>
      <c r="CU402" s="18"/>
      <c r="CV402" s="18"/>
      <c r="CW402" s="18"/>
      <c r="CX402" s="18"/>
      <c r="CY402" s="18"/>
      <c r="CZ402" s="18"/>
      <c r="DA402" s="18"/>
      <c r="DB402" s="18"/>
      <c r="DC402" s="18"/>
      <c r="DD402" s="18"/>
      <c r="DE402" s="18"/>
      <c r="DF402" s="18"/>
      <c r="DG402" s="18"/>
      <c r="DH402" s="18"/>
      <c r="DI402" s="18"/>
      <c r="DJ402" s="18"/>
      <c r="DK402" s="18"/>
      <c r="DL402" s="18"/>
      <c r="DM402" s="18"/>
      <c r="DN402" s="18"/>
      <c r="DO402" s="18"/>
      <c r="DP402" s="18"/>
      <c r="DQ402" s="18"/>
      <c r="DR402" s="18"/>
      <c r="DS402" s="18"/>
      <c r="DT402" s="18"/>
      <c r="DU402" s="18"/>
      <c r="DV402" s="18"/>
      <c r="DW402" s="18"/>
      <c r="DX402" s="18"/>
      <c r="DY402" s="18"/>
      <c r="DZ402" s="18"/>
      <c r="EA402" s="18"/>
      <c r="EB402" s="18"/>
      <c r="EC402" s="18"/>
      <c r="ED402" s="18"/>
      <c r="EE402" s="18"/>
      <c r="EF402" s="18"/>
      <c r="EG402" s="18"/>
      <c r="EH402" s="18"/>
      <c r="EI402" s="18"/>
      <c r="EJ402" s="18"/>
      <c r="EK402" s="18"/>
      <c r="EL402" s="18"/>
      <c r="EM402" s="18"/>
      <c r="EN402" s="18"/>
      <c r="EO402" s="18"/>
      <c r="EP402" s="18"/>
      <c r="EQ402" s="18"/>
      <c r="ER402" s="18"/>
      <c r="ES402" s="18"/>
      <c r="ET402" s="18"/>
      <c r="EU402" s="18"/>
      <c r="EV402" s="18"/>
      <c r="EW402" s="18"/>
      <c r="EX402" s="18"/>
      <c r="EY402" s="18"/>
      <c r="EZ402" s="18"/>
      <c r="FA402" s="18"/>
      <c r="FB402" s="18"/>
      <c r="FC402" s="18"/>
      <c r="FD402" s="18"/>
      <c r="FE402" s="18"/>
      <c r="FF402" s="18"/>
      <c r="FG402" s="18"/>
      <c r="FH402" s="18"/>
      <c r="FI402" s="18"/>
      <c r="FJ402" s="18"/>
      <c r="FK402" s="18"/>
      <c r="FL402" s="18"/>
      <c r="FM402" s="18"/>
      <c r="FN402" s="18"/>
      <c r="FO402" s="18"/>
      <c r="FP402" s="18"/>
      <c r="FQ402" s="18"/>
      <c r="FR402" s="18"/>
    </row>
    <row r="403" spans="2:174" ht="13.8" thickTop="1">
      <c r="D403"/>
    </row>
    <row r="404" spans="2:174">
      <c r="B404" s="5" t="s">
        <v>55</v>
      </c>
      <c r="C404" s="4"/>
      <c r="D404" s="7"/>
      <c r="E404" s="4"/>
      <c r="F404" s="4"/>
      <c r="G404" s="7"/>
      <c r="H404" s="7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</row>
    <row r="405" spans="2:174">
      <c r="D405"/>
    </row>
    <row r="406" spans="2:174">
      <c r="B406" s="30" t="s">
        <v>58</v>
      </c>
      <c r="D406"/>
    </row>
    <row r="407" spans="2:174">
      <c r="C407" s="44" t="str">
        <f>Assumptions!D157</f>
        <v>O&amp;M</v>
      </c>
      <c r="D407" s="144" t="s">
        <v>106</v>
      </c>
      <c r="E407" s="127" t="str">
        <f>INDEX(Assumptions!$G157:$G157,MATCH($A$1,Model_Number,0))</f>
        <v>NBP (Q1 2026)</v>
      </c>
      <c r="F407" s="133">
        <f>INDEX(Assumptions!$G181:$G181,MATCH($A$1,Model_Number,0))</f>
        <v>2025</v>
      </c>
      <c r="I407" s="172"/>
      <c r="J407" s="72">
        <f t="shared" ref="J407:AO407" si="993">IF(J$7&lt;=$F407,1,I407 * (1+INDEX(J$29:J$42,MATCH($E407,$C$29:$C$42,0))))</f>
        <v>1</v>
      </c>
      <c r="K407" s="72">
        <f t="shared" si="993"/>
        <v>1</v>
      </c>
      <c r="L407" s="72">
        <f t="shared" si="993"/>
        <v>1</v>
      </c>
      <c r="M407" s="72">
        <f t="shared" si="993"/>
        <v>1</v>
      </c>
      <c r="N407" s="72">
        <f t="shared" si="993"/>
        <v>1</v>
      </c>
      <c r="O407" s="72">
        <f t="shared" si="993"/>
        <v>1</v>
      </c>
      <c r="P407" s="72">
        <f t="shared" si="993"/>
        <v>1</v>
      </c>
      <c r="Q407" s="72">
        <f t="shared" si="993"/>
        <v>1</v>
      </c>
      <c r="R407" s="72">
        <f t="shared" si="993"/>
        <v>1</v>
      </c>
      <c r="S407" s="72">
        <f t="shared" si="993"/>
        <v>1</v>
      </c>
      <c r="T407" s="72">
        <f t="shared" si="993"/>
        <v>1</v>
      </c>
      <c r="U407" s="72">
        <f t="shared" si="993"/>
        <v>1</v>
      </c>
      <c r="V407" s="72">
        <f t="shared" si="993"/>
        <v>1.0229999999999999</v>
      </c>
      <c r="W407" s="72">
        <f t="shared" si="993"/>
        <v>1.0229999999999999</v>
      </c>
      <c r="X407" s="72">
        <f t="shared" si="993"/>
        <v>1.0229999999999999</v>
      </c>
      <c r="Y407" s="72">
        <f t="shared" si="993"/>
        <v>1.0229999999999999</v>
      </c>
      <c r="Z407" s="72">
        <f t="shared" si="993"/>
        <v>1.047552</v>
      </c>
      <c r="AA407" s="72">
        <f t="shared" si="993"/>
        <v>1.047552</v>
      </c>
      <c r="AB407" s="72">
        <f t="shared" si="993"/>
        <v>1.047552</v>
      </c>
      <c r="AC407" s="72">
        <f t="shared" si="993"/>
        <v>1.047552</v>
      </c>
      <c r="AD407" s="72">
        <f t="shared" si="993"/>
        <v>1.071645696</v>
      </c>
      <c r="AE407" s="72">
        <f t="shared" si="993"/>
        <v>1.071645696</v>
      </c>
      <c r="AF407" s="72">
        <f t="shared" si="993"/>
        <v>1.071645696</v>
      </c>
      <c r="AG407" s="72">
        <f t="shared" si="993"/>
        <v>1.071645696</v>
      </c>
      <c r="AH407" s="72">
        <f t="shared" si="993"/>
        <v>1.096293547008</v>
      </c>
      <c r="AI407" s="72">
        <f t="shared" si="993"/>
        <v>1.096293547008</v>
      </c>
      <c r="AJ407" s="72">
        <f t="shared" si="993"/>
        <v>1.096293547008</v>
      </c>
      <c r="AK407" s="72">
        <f t="shared" si="993"/>
        <v>1.096293547008</v>
      </c>
      <c r="AL407" s="72">
        <f t="shared" si="993"/>
        <v>1.1215082985891838</v>
      </c>
      <c r="AM407" s="72">
        <f t="shared" si="993"/>
        <v>1.1215082985891838</v>
      </c>
      <c r="AN407" s="72">
        <f t="shared" si="993"/>
        <v>1.1215082985891838</v>
      </c>
      <c r="AO407" s="72">
        <f t="shared" si="993"/>
        <v>1.1215082985891838</v>
      </c>
      <c r="AP407" s="72">
        <f t="shared" ref="AP407:BU407" si="994">IF(AP$7&lt;=$F407,1,AO407 * (1+INDEX(AP$29:AP$42,MATCH($E407,$C$29:$C$42,0))))</f>
        <v>1.1473029894567348</v>
      </c>
      <c r="AQ407" s="72">
        <f t="shared" si="994"/>
        <v>1.1473029894567348</v>
      </c>
      <c r="AR407" s="72">
        <f t="shared" si="994"/>
        <v>1.1473029894567348</v>
      </c>
      <c r="AS407" s="72">
        <f t="shared" si="994"/>
        <v>1.1473029894567348</v>
      </c>
      <c r="AT407" s="72">
        <f t="shared" si="994"/>
        <v>1.1736909582142396</v>
      </c>
      <c r="AU407" s="72">
        <f t="shared" si="994"/>
        <v>1.1736909582142396</v>
      </c>
      <c r="AV407" s="72">
        <f t="shared" si="994"/>
        <v>1.1736909582142396</v>
      </c>
      <c r="AW407" s="72">
        <f t="shared" si="994"/>
        <v>1.1736909582142396</v>
      </c>
      <c r="AX407" s="72">
        <f t="shared" si="994"/>
        <v>1.200685850253167</v>
      </c>
      <c r="AY407" s="72">
        <f t="shared" si="994"/>
        <v>1.200685850253167</v>
      </c>
      <c r="AZ407" s="72">
        <f t="shared" si="994"/>
        <v>1.200685850253167</v>
      </c>
      <c r="BA407" s="72">
        <f t="shared" si="994"/>
        <v>1.200685850253167</v>
      </c>
      <c r="BB407" s="72">
        <f t="shared" si="994"/>
        <v>1.2283016248089897</v>
      </c>
      <c r="BC407" s="72">
        <f t="shared" si="994"/>
        <v>1.2283016248089897</v>
      </c>
      <c r="BD407" s="72">
        <f t="shared" si="994"/>
        <v>1.2283016248089897</v>
      </c>
      <c r="BE407" s="72">
        <f t="shared" si="994"/>
        <v>1.2283016248089897</v>
      </c>
      <c r="BF407" s="72">
        <f t="shared" si="994"/>
        <v>1.2565525621795963</v>
      </c>
      <c r="BG407" s="72">
        <f t="shared" si="994"/>
        <v>1.2565525621795963</v>
      </c>
      <c r="BH407" s="72">
        <f t="shared" si="994"/>
        <v>1.2565525621795963</v>
      </c>
      <c r="BI407" s="72">
        <f t="shared" si="994"/>
        <v>1.2565525621795963</v>
      </c>
      <c r="BJ407" s="72">
        <f t="shared" si="994"/>
        <v>1.2854532711097268</v>
      </c>
      <c r="BK407" s="72">
        <f t="shared" si="994"/>
        <v>1.2854532711097268</v>
      </c>
      <c r="BL407" s="72">
        <f t="shared" si="994"/>
        <v>1.2854532711097268</v>
      </c>
      <c r="BM407" s="72">
        <f t="shared" si="994"/>
        <v>1.2854532711097268</v>
      </c>
      <c r="BN407" s="72">
        <f t="shared" si="994"/>
        <v>1.3150186963452504</v>
      </c>
      <c r="BO407" s="72">
        <f t="shared" si="994"/>
        <v>1.3150186963452504</v>
      </c>
      <c r="BP407" s="72">
        <f t="shared" si="994"/>
        <v>1.3150186963452504</v>
      </c>
      <c r="BQ407" s="72">
        <f t="shared" si="994"/>
        <v>1.3150186963452504</v>
      </c>
      <c r="BR407" s="72">
        <f t="shared" si="994"/>
        <v>1.3452641263611911</v>
      </c>
      <c r="BS407" s="72">
        <f t="shared" si="994"/>
        <v>1.3452641263611911</v>
      </c>
      <c r="BT407" s="72">
        <f t="shared" si="994"/>
        <v>1.3452641263611911</v>
      </c>
      <c r="BU407" s="72">
        <f t="shared" si="994"/>
        <v>1.3452641263611911</v>
      </c>
      <c r="BV407" s="72">
        <f t="shared" ref="BV407:DA407" si="995">IF(BV$7&lt;=$F407,1,BU407 * (1+INDEX(BV$29:BV$42,MATCH($E407,$C$29:$C$42,0))))</f>
        <v>1.3762052012674983</v>
      </c>
      <c r="BW407" s="72">
        <f t="shared" si="995"/>
        <v>1.3762052012674983</v>
      </c>
      <c r="BX407" s="72">
        <f t="shared" si="995"/>
        <v>1.3762052012674983</v>
      </c>
      <c r="BY407" s="72">
        <f t="shared" si="995"/>
        <v>1.3762052012674983</v>
      </c>
      <c r="BZ407" s="72">
        <f t="shared" si="995"/>
        <v>1.4078579208966506</v>
      </c>
      <c r="CA407" s="72">
        <f t="shared" si="995"/>
        <v>1.4078579208966506</v>
      </c>
      <c r="CB407" s="72">
        <f t="shared" si="995"/>
        <v>1.4078579208966506</v>
      </c>
      <c r="CC407" s="72">
        <f t="shared" si="995"/>
        <v>1.4078579208966506</v>
      </c>
      <c r="CD407" s="72">
        <f t="shared" si="995"/>
        <v>1.4402386530772735</v>
      </c>
      <c r="CE407" s="72">
        <f t="shared" si="995"/>
        <v>1.4402386530772735</v>
      </c>
      <c r="CF407" s="72">
        <f t="shared" si="995"/>
        <v>1.4402386530772735</v>
      </c>
      <c r="CG407" s="72">
        <f t="shared" si="995"/>
        <v>1.4402386530772735</v>
      </c>
      <c r="CH407" s="72">
        <f t="shared" si="995"/>
        <v>1.4733641420980506</v>
      </c>
      <c r="CI407" s="72">
        <f t="shared" si="995"/>
        <v>1.4733641420980506</v>
      </c>
      <c r="CJ407" s="72">
        <f t="shared" si="995"/>
        <v>1.4733641420980506</v>
      </c>
      <c r="CK407" s="72">
        <f t="shared" si="995"/>
        <v>1.4733641420980506</v>
      </c>
      <c r="CL407" s="72">
        <f t="shared" si="995"/>
        <v>1.5072515173663057</v>
      </c>
      <c r="CM407" s="72">
        <f t="shared" si="995"/>
        <v>1.5072515173663057</v>
      </c>
      <c r="CN407" s="72">
        <f t="shared" si="995"/>
        <v>1.5072515173663057</v>
      </c>
      <c r="CO407" s="72">
        <f t="shared" si="995"/>
        <v>1.5072515173663057</v>
      </c>
      <c r="CP407" s="72">
        <f t="shared" si="995"/>
        <v>1.5419183022657306</v>
      </c>
      <c r="CQ407" s="72">
        <f t="shared" si="995"/>
        <v>1.5419183022657306</v>
      </c>
      <c r="CR407" s="72">
        <f t="shared" si="995"/>
        <v>1.5419183022657306</v>
      </c>
      <c r="CS407" s="72">
        <f t="shared" si="995"/>
        <v>1.5419183022657306</v>
      </c>
      <c r="CT407" s="72">
        <f t="shared" si="995"/>
        <v>1.5773824232178422</v>
      </c>
      <c r="CU407" s="72">
        <f t="shared" si="995"/>
        <v>1.5773824232178422</v>
      </c>
      <c r="CV407" s="72">
        <f t="shared" si="995"/>
        <v>1.5773824232178422</v>
      </c>
      <c r="CW407" s="72">
        <f t="shared" si="995"/>
        <v>1.5773824232178422</v>
      </c>
      <c r="CX407" s="72">
        <f t="shared" si="995"/>
        <v>1.6136622189518524</v>
      </c>
      <c r="CY407" s="72">
        <f t="shared" si="995"/>
        <v>1.6136622189518524</v>
      </c>
      <c r="CZ407" s="72">
        <f t="shared" si="995"/>
        <v>1.6136622189518524</v>
      </c>
      <c r="DA407" s="72">
        <f t="shared" si="995"/>
        <v>1.6136622189518524</v>
      </c>
      <c r="DB407" s="72">
        <f t="shared" ref="DB407:EG407" si="996">IF(DB$7&lt;=$F407,1,DA407 * (1+INDEX(DB$29:DB$42,MATCH($E407,$C$29:$C$42,0))))</f>
        <v>1.6507764499877449</v>
      </c>
      <c r="DC407" s="72">
        <f t="shared" si="996"/>
        <v>1.6507764499877449</v>
      </c>
      <c r="DD407" s="72">
        <f t="shared" si="996"/>
        <v>1.6507764499877449</v>
      </c>
      <c r="DE407" s="72">
        <f t="shared" si="996"/>
        <v>1.6507764499877449</v>
      </c>
      <c r="DF407" s="72">
        <f t="shared" si="996"/>
        <v>1.6887443083374629</v>
      </c>
      <c r="DG407" s="72">
        <f t="shared" si="996"/>
        <v>1.6887443083374629</v>
      </c>
      <c r="DH407" s="72">
        <f t="shared" si="996"/>
        <v>1.6887443083374629</v>
      </c>
      <c r="DI407" s="72">
        <f t="shared" si="996"/>
        <v>1.6887443083374629</v>
      </c>
      <c r="DJ407" s="72">
        <f t="shared" si="996"/>
        <v>1.7275854274292244</v>
      </c>
      <c r="DK407" s="72">
        <f t="shared" si="996"/>
        <v>1.7275854274292244</v>
      </c>
      <c r="DL407" s="72">
        <f t="shared" si="996"/>
        <v>1.7275854274292244</v>
      </c>
      <c r="DM407" s="72">
        <f t="shared" si="996"/>
        <v>1.7275854274292244</v>
      </c>
      <c r="DN407" s="72">
        <f t="shared" si="996"/>
        <v>1.7673198922600963</v>
      </c>
      <c r="DO407" s="72">
        <f t="shared" si="996"/>
        <v>1.7673198922600963</v>
      </c>
      <c r="DP407" s="72">
        <f t="shared" si="996"/>
        <v>1.7673198922600963</v>
      </c>
      <c r="DQ407" s="72">
        <f t="shared" si="996"/>
        <v>1.7673198922600963</v>
      </c>
      <c r="DR407" s="72">
        <f t="shared" si="996"/>
        <v>1.8079682497820784</v>
      </c>
      <c r="DS407" s="72">
        <f t="shared" si="996"/>
        <v>1.8079682497820784</v>
      </c>
      <c r="DT407" s="72">
        <f t="shared" si="996"/>
        <v>1.8079682497820784</v>
      </c>
      <c r="DU407" s="72">
        <f t="shared" si="996"/>
        <v>1.8079682497820784</v>
      </c>
      <c r="DV407" s="72">
        <f t="shared" si="996"/>
        <v>1.849551519527066</v>
      </c>
      <c r="DW407" s="72">
        <f t="shared" si="996"/>
        <v>1.849551519527066</v>
      </c>
      <c r="DX407" s="72">
        <f t="shared" si="996"/>
        <v>1.849551519527066</v>
      </c>
      <c r="DY407" s="72">
        <f t="shared" si="996"/>
        <v>1.849551519527066</v>
      </c>
      <c r="DZ407" s="72">
        <f t="shared" si="996"/>
        <v>1.8920912044761884</v>
      </c>
      <c r="EA407" s="72">
        <f t="shared" si="996"/>
        <v>1.8920912044761884</v>
      </c>
      <c r="EB407" s="72">
        <f t="shared" si="996"/>
        <v>1.8920912044761884</v>
      </c>
      <c r="EC407" s="72">
        <f t="shared" si="996"/>
        <v>1.8920912044761884</v>
      </c>
      <c r="ED407" s="72">
        <f t="shared" si="996"/>
        <v>1.9356093021791405</v>
      </c>
      <c r="EE407" s="72">
        <f t="shared" si="996"/>
        <v>1.9356093021791405</v>
      </c>
      <c r="EF407" s="72">
        <f t="shared" si="996"/>
        <v>1.9356093021791405</v>
      </c>
      <c r="EG407" s="72">
        <f t="shared" si="996"/>
        <v>1.9356093021791405</v>
      </c>
      <c r="EH407" s="72">
        <f t="shared" ref="EH407:FM407" si="997">IF(EH$7&lt;=$F407,1,EG407 * (1+INDEX(EH$29:EH$42,MATCH($E407,$C$29:$C$42,0))))</f>
        <v>1.9801283161292607</v>
      </c>
      <c r="EI407" s="72">
        <f t="shared" si="997"/>
        <v>1.9801283161292607</v>
      </c>
      <c r="EJ407" s="72">
        <f t="shared" si="997"/>
        <v>1.9801283161292607</v>
      </c>
      <c r="EK407" s="72">
        <f t="shared" si="997"/>
        <v>1.9801283161292607</v>
      </c>
      <c r="EL407" s="72">
        <f t="shared" si="997"/>
        <v>2.0256712674002335</v>
      </c>
      <c r="EM407" s="72">
        <f t="shared" si="997"/>
        <v>2.0256712674002335</v>
      </c>
      <c r="EN407" s="72">
        <f t="shared" si="997"/>
        <v>2.0256712674002335</v>
      </c>
      <c r="EO407" s="72">
        <f t="shared" si="997"/>
        <v>2.0256712674002335</v>
      </c>
      <c r="EP407" s="72">
        <f t="shared" si="997"/>
        <v>2.0722617065504387</v>
      </c>
      <c r="EQ407" s="72">
        <f t="shared" si="997"/>
        <v>2.0722617065504387</v>
      </c>
      <c r="ER407" s="72">
        <f t="shared" si="997"/>
        <v>2.0722617065504387</v>
      </c>
      <c r="ES407" s="72">
        <f t="shared" si="997"/>
        <v>2.0722617065504387</v>
      </c>
      <c r="ET407" s="72">
        <f t="shared" si="997"/>
        <v>2.1199237258010988</v>
      </c>
      <c r="EU407" s="72">
        <f t="shared" si="997"/>
        <v>2.1199237258010988</v>
      </c>
      <c r="EV407" s="72">
        <f t="shared" si="997"/>
        <v>2.1199237258010988</v>
      </c>
      <c r="EW407" s="72">
        <f t="shared" si="997"/>
        <v>2.1199237258010988</v>
      </c>
      <c r="EX407" s="72">
        <f t="shared" si="997"/>
        <v>2.1686819714945238</v>
      </c>
      <c r="EY407" s="72">
        <f t="shared" si="997"/>
        <v>2.1686819714945238</v>
      </c>
      <c r="EZ407" s="72">
        <f t="shared" si="997"/>
        <v>2.1686819714945238</v>
      </c>
      <c r="FA407" s="72">
        <f t="shared" si="997"/>
        <v>2.1686819714945238</v>
      </c>
      <c r="FB407" s="72">
        <f t="shared" si="997"/>
        <v>2.2185616568388977</v>
      </c>
      <c r="FC407" s="72">
        <f t="shared" si="997"/>
        <v>2.2185616568388977</v>
      </c>
      <c r="FD407" s="72">
        <f t="shared" si="997"/>
        <v>2.2185616568388977</v>
      </c>
      <c r="FE407" s="72">
        <f t="shared" si="997"/>
        <v>2.2185616568388977</v>
      </c>
      <c r="FF407" s="72">
        <f t="shared" si="997"/>
        <v>2.2695885749461921</v>
      </c>
      <c r="FG407" s="72">
        <f t="shared" si="997"/>
        <v>2.2695885749461921</v>
      </c>
      <c r="FH407" s="72">
        <f t="shared" si="997"/>
        <v>2.2695885749461921</v>
      </c>
      <c r="FI407" s="72">
        <f t="shared" si="997"/>
        <v>2.2695885749461921</v>
      </c>
      <c r="FJ407" s="72">
        <f t="shared" si="997"/>
        <v>2.3217891121699545</v>
      </c>
      <c r="FK407" s="72">
        <f t="shared" si="997"/>
        <v>2.3217891121699545</v>
      </c>
      <c r="FL407" s="72">
        <f t="shared" si="997"/>
        <v>2.3217891121699545</v>
      </c>
      <c r="FM407" s="72">
        <f t="shared" si="997"/>
        <v>2.3217891121699545</v>
      </c>
      <c r="FN407" s="72">
        <f>IF(FN$7&lt;=$F407,1,FM407 * (1+INDEX(FN$29:FN$42,MATCH($E407,$C$29:$C$42,0))))</f>
        <v>2.3751902617498635</v>
      </c>
      <c r="FO407" s="72">
        <f>IF(FO$7&lt;=$F407,1,FN407 * (1+INDEX(FO$29:FO$42,MATCH($E407,$C$29:$C$42,0))))</f>
        <v>2.3751902617498635</v>
      </c>
      <c r="FP407" s="72">
        <f>IF(FP$7&lt;=$F407,1,FO407 * (1+INDEX(FP$29:FP$42,MATCH($E407,$C$29:$C$42,0))))</f>
        <v>2.3751902617498635</v>
      </c>
      <c r="FQ407" s="72">
        <f>IF(FQ$7&lt;=$F407,1,FP407 * (1+INDEX(FQ$29:FQ$42,MATCH($E407,$C$29:$C$42,0))))</f>
        <v>2.3751902617498635</v>
      </c>
      <c r="FR407" s="72">
        <f>IF(FR$7&lt;=$F407,1,FQ407 * (1+INDEX(FR$29:FR$42,MATCH($E407,$C$29:$C$42,0))))</f>
        <v>2.4298196377701102</v>
      </c>
    </row>
    <row r="408" spans="2:174">
      <c r="C408" s="44" t="str">
        <f>Assumptions!D158</f>
        <v>Interim O&amp;M</v>
      </c>
      <c r="D408" s="144" t="s">
        <v>106</v>
      </c>
      <c r="E408" s="127" t="str">
        <f>INDEX(Assumptions!$G158:$G158,MATCH($A$1,Model_Number,0))</f>
        <v>Not inflated</v>
      </c>
      <c r="F408" s="133">
        <f>INDEX(Assumptions!$G182:$G182,MATCH($A$1,Model_Number,0))</f>
        <v>2025</v>
      </c>
      <c r="I408" s="172"/>
      <c r="J408" s="72">
        <f>IF(J$7&lt;=$F408,1,I408 * (1+INDEX(J$29:J$42,MATCH($E408,$C$29:$C$42,0))))</f>
        <v>1</v>
      </c>
      <c r="K408" s="72">
        <f t="shared" ref="K408:Y408" si="998">IF(K$7&lt;=$F408,1,J408 * (1+INDEX(K$29:K$42,MATCH($E408,$C$29:$C$42,0))))</f>
        <v>1</v>
      </c>
      <c r="L408" s="72">
        <f t="shared" si="998"/>
        <v>1</v>
      </c>
      <c r="M408" s="72">
        <f t="shared" si="998"/>
        <v>1</v>
      </c>
      <c r="N408" s="72">
        <f t="shared" si="998"/>
        <v>1</v>
      </c>
      <c r="O408" s="72">
        <f t="shared" si="998"/>
        <v>1</v>
      </c>
      <c r="P408" s="72">
        <f t="shared" si="998"/>
        <v>1</v>
      </c>
      <c r="Q408" s="72">
        <f t="shared" si="998"/>
        <v>1</v>
      </c>
      <c r="R408" s="72">
        <f t="shared" si="998"/>
        <v>1</v>
      </c>
      <c r="S408" s="72">
        <f t="shared" si="998"/>
        <v>1</v>
      </c>
      <c r="T408" s="72">
        <f t="shared" si="998"/>
        <v>1</v>
      </c>
      <c r="U408" s="72">
        <f t="shared" si="998"/>
        <v>1</v>
      </c>
      <c r="V408" s="72">
        <f t="shared" si="998"/>
        <v>1</v>
      </c>
      <c r="W408" s="72">
        <f t="shared" si="998"/>
        <v>1</v>
      </c>
      <c r="X408" s="72">
        <f t="shared" si="998"/>
        <v>1</v>
      </c>
      <c r="Y408" s="72">
        <f t="shared" si="998"/>
        <v>1</v>
      </c>
      <c r="Z408" s="72">
        <f t="shared" ref="Z408:BE408" si="999">IF(Z$7&lt;=$F408,1,Y408 * (1+INDEX(Z$29:Z$42,MATCH($E408,$C$29:$C$42,0))))</f>
        <v>1</v>
      </c>
      <c r="AA408" s="72">
        <f t="shared" si="999"/>
        <v>1</v>
      </c>
      <c r="AB408" s="72">
        <f t="shared" si="999"/>
        <v>1</v>
      </c>
      <c r="AC408" s="72">
        <f t="shared" si="999"/>
        <v>1</v>
      </c>
      <c r="AD408" s="72">
        <f t="shared" si="999"/>
        <v>1</v>
      </c>
      <c r="AE408" s="72">
        <f t="shared" si="999"/>
        <v>1</v>
      </c>
      <c r="AF408" s="72">
        <f t="shared" si="999"/>
        <v>1</v>
      </c>
      <c r="AG408" s="72">
        <f t="shared" si="999"/>
        <v>1</v>
      </c>
      <c r="AH408" s="72">
        <f t="shared" si="999"/>
        <v>1</v>
      </c>
      <c r="AI408" s="72">
        <f t="shared" si="999"/>
        <v>1</v>
      </c>
      <c r="AJ408" s="72">
        <f t="shared" si="999"/>
        <v>1</v>
      </c>
      <c r="AK408" s="72">
        <f t="shared" si="999"/>
        <v>1</v>
      </c>
      <c r="AL408" s="72">
        <f t="shared" si="999"/>
        <v>1</v>
      </c>
      <c r="AM408" s="72">
        <f t="shared" si="999"/>
        <v>1</v>
      </c>
      <c r="AN408" s="72">
        <f t="shared" si="999"/>
        <v>1</v>
      </c>
      <c r="AO408" s="72">
        <f t="shared" si="999"/>
        <v>1</v>
      </c>
      <c r="AP408" s="72">
        <f t="shared" si="999"/>
        <v>1</v>
      </c>
      <c r="AQ408" s="72">
        <f t="shared" si="999"/>
        <v>1</v>
      </c>
      <c r="AR408" s="72">
        <f t="shared" si="999"/>
        <v>1</v>
      </c>
      <c r="AS408" s="72">
        <f t="shared" si="999"/>
        <v>1</v>
      </c>
      <c r="AT408" s="72">
        <f t="shared" si="999"/>
        <v>1</v>
      </c>
      <c r="AU408" s="72">
        <f t="shared" si="999"/>
        <v>1</v>
      </c>
      <c r="AV408" s="72">
        <f t="shared" si="999"/>
        <v>1</v>
      </c>
      <c r="AW408" s="72">
        <f t="shared" si="999"/>
        <v>1</v>
      </c>
      <c r="AX408" s="72">
        <f t="shared" si="999"/>
        <v>1</v>
      </c>
      <c r="AY408" s="72">
        <f t="shared" si="999"/>
        <v>1</v>
      </c>
      <c r="AZ408" s="72">
        <f t="shared" si="999"/>
        <v>1</v>
      </c>
      <c r="BA408" s="72">
        <f t="shared" si="999"/>
        <v>1</v>
      </c>
      <c r="BB408" s="72">
        <f t="shared" si="999"/>
        <v>1</v>
      </c>
      <c r="BC408" s="72">
        <f t="shared" si="999"/>
        <v>1</v>
      </c>
      <c r="BD408" s="72">
        <f t="shared" si="999"/>
        <v>1</v>
      </c>
      <c r="BE408" s="72">
        <f t="shared" si="999"/>
        <v>1</v>
      </c>
      <c r="BF408" s="72">
        <f t="shared" ref="BF408:CK408" si="1000">IF(BF$7&lt;=$F408,1,BE408 * (1+INDEX(BF$29:BF$42,MATCH($E408,$C$29:$C$42,0))))</f>
        <v>1</v>
      </c>
      <c r="BG408" s="72">
        <f t="shared" si="1000"/>
        <v>1</v>
      </c>
      <c r="BH408" s="72">
        <f t="shared" si="1000"/>
        <v>1</v>
      </c>
      <c r="BI408" s="72">
        <f t="shared" si="1000"/>
        <v>1</v>
      </c>
      <c r="BJ408" s="72">
        <f t="shared" si="1000"/>
        <v>1</v>
      </c>
      <c r="BK408" s="72">
        <f t="shared" si="1000"/>
        <v>1</v>
      </c>
      <c r="BL408" s="72">
        <f t="shared" si="1000"/>
        <v>1</v>
      </c>
      <c r="BM408" s="72">
        <f t="shared" si="1000"/>
        <v>1</v>
      </c>
      <c r="BN408" s="72">
        <f t="shared" si="1000"/>
        <v>1</v>
      </c>
      <c r="BO408" s="72">
        <f t="shared" si="1000"/>
        <v>1</v>
      </c>
      <c r="BP408" s="72">
        <f t="shared" si="1000"/>
        <v>1</v>
      </c>
      <c r="BQ408" s="72">
        <f t="shared" si="1000"/>
        <v>1</v>
      </c>
      <c r="BR408" s="72">
        <f t="shared" si="1000"/>
        <v>1</v>
      </c>
      <c r="BS408" s="72">
        <f t="shared" si="1000"/>
        <v>1</v>
      </c>
      <c r="BT408" s="72">
        <f t="shared" si="1000"/>
        <v>1</v>
      </c>
      <c r="BU408" s="72">
        <f t="shared" si="1000"/>
        <v>1</v>
      </c>
      <c r="BV408" s="72">
        <f t="shared" si="1000"/>
        <v>1</v>
      </c>
      <c r="BW408" s="72">
        <f t="shared" si="1000"/>
        <v>1</v>
      </c>
      <c r="BX408" s="72">
        <f t="shared" si="1000"/>
        <v>1</v>
      </c>
      <c r="BY408" s="72">
        <f t="shared" si="1000"/>
        <v>1</v>
      </c>
      <c r="BZ408" s="72">
        <f t="shared" si="1000"/>
        <v>1</v>
      </c>
      <c r="CA408" s="72">
        <f t="shared" si="1000"/>
        <v>1</v>
      </c>
      <c r="CB408" s="72">
        <f t="shared" si="1000"/>
        <v>1</v>
      </c>
      <c r="CC408" s="72">
        <f t="shared" si="1000"/>
        <v>1</v>
      </c>
      <c r="CD408" s="72">
        <f t="shared" si="1000"/>
        <v>1</v>
      </c>
      <c r="CE408" s="72">
        <f t="shared" si="1000"/>
        <v>1</v>
      </c>
      <c r="CF408" s="72">
        <f t="shared" si="1000"/>
        <v>1</v>
      </c>
      <c r="CG408" s="72">
        <f t="shared" si="1000"/>
        <v>1</v>
      </c>
      <c r="CH408" s="72">
        <f t="shared" si="1000"/>
        <v>1</v>
      </c>
      <c r="CI408" s="72">
        <f t="shared" si="1000"/>
        <v>1</v>
      </c>
      <c r="CJ408" s="72">
        <f t="shared" si="1000"/>
        <v>1</v>
      </c>
      <c r="CK408" s="72">
        <f t="shared" si="1000"/>
        <v>1</v>
      </c>
      <c r="CL408" s="72">
        <f t="shared" ref="CL408:DQ408" si="1001">IF(CL$7&lt;=$F408,1,CK408 * (1+INDEX(CL$29:CL$42,MATCH($E408,$C$29:$C$42,0))))</f>
        <v>1</v>
      </c>
      <c r="CM408" s="72">
        <f t="shared" si="1001"/>
        <v>1</v>
      </c>
      <c r="CN408" s="72">
        <f t="shared" si="1001"/>
        <v>1</v>
      </c>
      <c r="CO408" s="72">
        <f t="shared" si="1001"/>
        <v>1</v>
      </c>
      <c r="CP408" s="72">
        <f t="shared" si="1001"/>
        <v>1</v>
      </c>
      <c r="CQ408" s="72">
        <f t="shared" si="1001"/>
        <v>1</v>
      </c>
      <c r="CR408" s="72">
        <f t="shared" si="1001"/>
        <v>1</v>
      </c>
      <c r="CS408" s="72">
        <f t="shared" si="1001"/>
        <v>1</v>
      </c>
      <c r="CT408" s="72">
        <f t="shared" si="1001"/>
        <v>1</v>
      </c>
      <c r="CU408" s="72">
        <f t="shared" si="1001"/>
        <v>1</v>
      </c>
      <c r="CV408" s="72">
        <f t="shared" si="1001"/>
        <v>1</v>
      </c>
      <c r="CW408" s="72">
        <f t="shared" si="1001"/>
        <v>1</v>
      </c>
      <c r="CX408" s="72">
        <f t="shared" si="1001"/>
        <v>1</v>
      </c>
      <c r="CY408" s="72">
        <f t="shared" si="1001"/>
        <v>1</v>
      </c>
      <c r="CZ408" s="72">
        <f t="shared" si="1001"/>
        <v>1</v>
      </c>
      <c r="DA408" s="72">
        <f t="shared" si="1001"/>
        <v>1</v>
      </c>
      <c r="DB408" s="72">
        <f t="shared" si="1001"/>
        <v>1</v>
      </c>
      <c r="DC408" s="72">
        <f t="shared" si="1001"/>
        <v>1</v>
      </c>
      <c r="DD408" s="72">
        <f t="shared" si="1001"/>
        <v>1</v>
      </c>
      <c r="DE408" s="72">
        <f t="shared" si="1001"/>
        <v>1</v>
      </c>
      <c r="DF408" s="72">
        <f t="shared" si="1001"/>
        <v>1</v>
      </c>
      <c r="DG408" s="72">
        <f t="shared" si="1001"/>
        <v>1</v>
      </c>
      <c r="DH408" s="72">
        <f t="shared" si="1001"/>
        <v>1</v>
      </c>
      <c r="DI408" s="72">
        <f t="shared" si="1001"/>
        <v>1</v>
      </c>
      <c r="DJ408" s="72">
        <f t="shared" si="1001"/>
        <v>1</v>
      </c>
      <c r="DK408" s="72">
        <f t="shared" si="1001"/>
        <v>1</v>
      </c>
      <c r="DL408" s="72">
        <f t="shared" si="1001"/>
        <v>1</v>
      </c>
      <c r="DM408" s="72">
        <f t="shared" si="1001"/>
        <v>1</v>
      </c>
      <c r="DN408" s="72">
        <f t="shared" si="1001"/>
        <v>1</v>
      </c>
      <c r="DO408" s="72">
        <f t="shared" si="1001"/>
        <v>1</v>
      </c>
      <c r="DP408" s="72">
        <f t="shared" si="1001"/>
        <v>1</v>
      </c>
      <c r="DQ408" s="72">
        <f t="shared" si="1001"/>
        <v>1</v>
      </c>
      <c r="DR408" s="72">
        <f t="shared" ref="DR408:EW408" si="1002">IF(DR$7&lt;=$F408,1,DQ408 * (1+INDEX(DR$29:DR$42,MATCH($E408,$C$29:$C$42,0))))</f>
        <v>1</v>
      </c>
      <c r="DS408" s="72">
        <f t="shared" si="1002"/>
        <v>1</v>
      </c>
      <c r="DT408" s="72">
        <f t="shared" si="1002"/>
        <v>1</v>
      </c>
      <c r="DU408" s="72">
        <f t="shared" si="1002"/>
        <v>1</v>
      </c>
      <c r="DV408" s="72">
        <f t="shared" si="1002"/>
        <v>1</v>
      </c>
      <c r="DW408" s="72">
        <f t="shared" si="1002"/>
        <v>1</v>
      </c>
      <c r="DX408" s="72">
        <f t="shared" si="1002"/>
        <v>1</v>
      </c>
      <c r="DY408" s="72">
        <f t="shared" si="1002"/>
        <v>1</v>
      </c>
      <c r="DZ408" s="72">
        <f t="shared" si="1002"/>
        <v>1</v>
      </c>
      <c r="EA408" s="72">
        <f t="shared" si="1002"/>
        <v>1</v>
      </c>
      <c r="EB408" s="72">
        <f t="shared" si="1002"/>
        <v>1</v>
      </c>
      <c r="EC408" s="72">
        <f t="shared" si="1002"/>
        <v>1</v>
      </c>
      <c r="ED408" s="72">
        <f t="shared" si="1002"/>
        <v>1</v>
      </c>
      <c r="EE408" s="72">
        <f t="shared" si="1002"/>
        <v>1</v>
      </c>
      <c r="EF408" s="72">
        <f t="shared" si="1002"/>
        <v>1</v>
      </c>
      <c r="EG408" s="72">
        <f t="shared" si="1002"/>
        <v>1</v>
      </c>
      <c r="EH408" s="72">
        <f t="shared" si="1002"/>
        <v>1</v>
      </c>
      <c r="EI408" s="72">
        <f t="shared" si="1002"/>
        <v>1</v>
      </c>
      <c r="EJ408" s="72">
        <f t="shared" si="1002"/>
        <v>1</v>
      </c>
      <c r="EK408" s="72">
        <f t="shared" si="1002"/>
        <v>1</v>
      </c>
      <c r="EL408" s="72">
        <f t="shared" si="1002"/>
        <v>1</v>
      </c>
      <c r="EM408" s="72">
        <f t="shared" si="1002"/>
        <v>1</v>
      </c>
      <c r="EN408" s="72">
        <f t="shared" si="1002"/>
        <v>1</v>
      </c>
      <c r="EO408" s="72">
        <f t="shared" si="1002"/>
        <v>1</v>
      </c>
      <c r="EP408" s="72">
        <f t="shared" si="1002"/>
        <v>1</v>
      </c>
      <c r="EQ408" s="72">
        <f t="shared" si="1002"/>
        <v>1</v>
      </c>
      <c r="ER408" s="72">
        <f t="shared" si="1002"/>
        <v>1</v>
      </c>
      <c r="ES408" s="72">
        <f t="shared" si="1002"/>
        <v>1</v>
      </c>
      <c r="ET408" s="72">
        <f t="shared" si="1002"/>
        <v>1</v>
      </c>
      <c r="EU408" s="72">
        <f t="shared" si="1002"/>
        <v>1</v>
      </c>
      <c r="EV408" s="72">
        <f t="shared" si="1002"/>
        <v>1</v>
      </c>
      <c r="EW408" s="72">
        <f t="shared" si="1002"/>
        <v>1</v>
      </c>
      <c r="EX408" s="72">
        <f t="shared" ref="EX408:FR408" si="1003">IF(EX$7&lt;=$F408,1,EW408 * (1+INDEX(EX$29:EX$42,MATCH($E408,$C$29:$C$42,0))))</f>
        <v>1</v>
      </c>
      <c r="EY408" s="72">
        <f t="shared" si="1003"/>
        <v>1</v>
      </c>
      <c r="EZ408" s="72">
        <f t="shared" si="1003"/>
        <v>1</v>
      </c>
      <c r="FA408" s="72">
        <f t="shared" si="1003"/>
        <v>1</v>
      </c>
      <c r="FB408" s="72">
        <f t="shared" si="1003"/>
        <v>1</v>
      </c>
      <c r="FC408" s="72">
        <f t="shared" si="1003"/>
        <v>1</v>
      </c>
      <c r="FD408" s="72">
        <f t="shared" si="1003"/>
        <v>1</v>
      </c>
      <c r="FE408" s="72">
        <f t="shared" si="1003"/>
        <v>1</v>
      </c>
      <c r="FF408" s="72">
        <f t="shared" si="1003"/>
        <v>1</v>
      </c>
      <c r="FG408" s="72">
        <f t="shared" si="1003"/>
        <v>1</v>
      </c>
      <c r="FH408" s="72">
        <f t="shared" si="1003"/>
        <v>1</v>
      </c>
      <c r="FI408" s="72">
        <f t="shared" si="1003"/>
        <v>1</v>
      </c>
      <c r="FJ408" s="72">
        <f t="shared" si="1003"/>
        <v>1</v>
      </c>
      <c r="FK408" s="72">
        <f t="shared" si="1003"/>
        <v>1</v>
      </c>
      <c r="FL408" s="72">
        <f t="shared" si="1003"/>
        <v>1</v>
      </c>
      <c r="FM408" s="72">
        <f t="shared" si="1003"/>
        <v>1</v>
      </c>
      <c r="FN408" s="72">
        <f t="shared" si="1003"/>
        <v>1</v>
      </c>
      <c r="FO408" s="72">
        <f t="shared" si="1003"/>
        <v>1</v>
      </c>
      <c r="FP408" s="72">
        <f t="shared" si="1003"/>
        <v>1</v>
      </c>
      <c r="FQ408" s="72">
        <f t="shared" si="1003"/>
        <v>1</v>
      </c>
      <c r="FR408" s="72">
        <f t="shared" si="1003"/>
        <v>1</v>
      </c>
    </row>
    <row r="409" spans="2:174">
      <c r="C409" s="44" t="str">
        <f>Assumptions!D159</f>
        <v>Land Leases</v>
      </c>
      <c r="D409" s="144" t="s">
        <v>106</v>
      </c>
      <c r="E409" s="127" t="str">
        <f>INDEX(Assumptions!$G159:$G159,MATCH($A$1,Model_Number,0))</f>
        <v>NBP (Q1 2026)</v>
      </c>
      <c r="F409" s="133">
        <f>INDEX(Assumptions!$G183:$G183,MATCH($A$1,Model_Number,0))</f>
        <v>2024</v>
      </c>
      <c r="I409" s="172"/>
      <c r="J409" s="72">
        <f>IF(J$7&lt;=$F409,1,I409 * (1+INDEX(J$29:J$42,MATCH($E409,$C$29:$C$42,0))))</f>
        <v>1</v>
      </c>
      <c r="K409" s="72">
        <f t="shared" ref="K409:Y409" si="1004">IF(K$7&lt;=$F409,1,J409 * (1+INDEX(K$29:K$42,MATCH($E409,$C$29:$C$42,0))))</f>
        <v>1</v>
      </c>
      <c r="L409" s="72">
        <f t="shared" si="1004"/>
        <v>1</v>
      </c>
      <c r="M409" s="72">
        <f t="shared" si="1004"/>
        <v>1</v>
      </c>
      <c r="N409" s="72">
        <f t="shared" si="1004"/>
        <v>1</v>
      </c>
      <c r="O409" s="72">
        <f t="shared" si="1004"/>
        <v>1</v>
      </c>
      <c r="P409" s="72">
        <f t="shared" si="1004"/>
        <v>1</v>
      </c>
      <c r="Q409" s="72">
        <f t="shared" si="1004"/>
        <v>1</v>
      </c>
      <c r="R409" s="72">
        <f t="shared" si="1004"/>
        <v>1.036</v>
      </c>
      <c r="S409" s="72">
        <f t="shared" si="1004"/>
        <v>1.036</v>
      </c>
      <c r="T409" s="72">
        <f t="shared" si="1004"/>
        <v>1.036</v>
      </c>
      <c r="U409" s="72">
        <f t="shared" si="1004"/>
        <v>1.036</v>
      </c>
      <c r="V409" s="72">
        <f t="shared" si="1004"/>
        <v>1.059828</v>
      </c>
      <c r="W409" s="72">
        <f t="shared" si="1004"/>
        <v>1.059828</v>
      </c>
      <c r="X409" s="72">
        <f t="shared" si="1004"/>
        <v>1.059828</v>
      </c>
      <c r="Y409" s="72">
        <f t="shared" si="1004"/>
        <v>1.059828</v>
      </c>
      <c r="Z409" s="72">
        <f t="shared" ref="Z409:BE409" si="1005">IF(Z$7&lt;=$F409,1,Y409 * (1+INDEX(Z$29:Z$42,MATCH($E409,$C$29:$C$42,0))))</f>
        <v>1.0852638720000001</v>
      </c>
      <c r="AA409" s="72">
        <f t="shared" si="1005"/>
        <v>1.0852638720000001</v>
      </c>
      <c r="AB409" s="72">
        <f t="shared" si="1005"/>
        <v>1.0852638720000001</v>
      </c>
      <c r="AC409" s="72">
        <f t="shared" si="1005"/>
        <v>1.0852638720000001</v>
      </c>
      <c r="AD409" s="72">
        <f t="shared" si="1005"/>
        <v>1.1102249410559999</v>
      </c>
      <c r="AE409" s="72">
        <f t="shared" si="1005"/>
        <v>1.1102249410559999</v>
      </c>
      <c r="AF409" s="72">
        <f t="shared" si="1005"/>
        <v>1.1102249410559999</v>
      </c>
      <c r="AG409" s="72">
        <f t="shared" si="1005"/>
        <v>1.1102249410559999</v>
      </c>
      <c r="AH409" s="72">
        <f t="shared" si="1005"/>
        <v>1.1357601147002878</v>
      </c>
      <c r="AI409" s="72">
        <f t="shared" si="1005"/>
        <v>1.1357601147002878</v>
      </c>
      <c r="AJ409" s="72">
        <f t="shared" si="1005"/>
        <v>1.1357601147002878</v>
      </c>
      <c r="AK409" s="72">
        <f t="shared" si="1005"/>
        <v>1.1357601147002878</v>
      </c>
      <c r="AL409" s="72">
        <f t="shared" si="1005"/>
        <v>1.1618825973383944</v>
      </c>
      <c r="AM409" s="72">
        <f t="shared" si="1005"/>
        <v>1.1618825973383944</v>
      </c>
      <c r="AN409" s="72">
        <f t="shared" si="1005"/>
        <v>1.1618825973383944</v>
      </c>
      <c r="AO409" s="72">
        <f t="shared" si="1005"/>
        <v>1.1618825973383944</v>
      </c>
      <c r="AP409" s="72">
        <f t="shared" si="1005"/>
        <v>1.1886058970771773</v>
      </c>
      <c r="AQ409" s="72">
        <f t="shared" si="1005"/>
        <v>1.1886058970771773</v>
      </c>
      <c r="AR409" s="72">
        <f t="shared" si="1005"/>
        <v>1.1886058970771773</v>
      </c>
      <c r="AS409" s="72">
        <f t="shared" si="1005"/>
        <v>1.1886058970771773</v>
      </c>
      <c r="AT409" s="72">
        <f t="shared" si="1005"/>
        <v>1.2159438327099523</v>
      </c>
      <c r="AU409" s="72">
        <f t="shared" si="1005"/>
        <v>1.2159438327099523</v>
      </c>
      <c r="AV409" s="72">
        <f t="shared" si="1005"/>
        <v>1.2159438327099523</v>
      </c>
      <c r="AW409" s="72">
        <f t="shared" si="1005"/>
        <v>1.2159438327099523</v>
      </c>
      <c r="AX409" s="72">
        <f t="shared" si="1005"/>
        <v>1.243910540862281</v>
      </c>
      <c r="AY409" s="72">
        <f t="shared" si="1005"/>
        <v>1.243910540862281</v>
      </c>
      <c r="AZ409" s="72">
        <f t="shared" si="1005"/>
        <v>1.243910540862281</v>
      </c>
      <c r="BA409" s="72">
        <f t="shared" si="1005"/>
        <v>1.243910540862281</v>
      </c>
      <c r="BB409" s="72">
        <f t="shared" si="1005"/>
        <v>1.2725204833021133</v>
      </c>
      <c r="BC409" s="72">
        <f t="shared" si="1005"/>
        <v>1.2725204833021133</v>
      </c>
      <c r="BD409" s="72">
        <f t="shared" si="1005"/>
        <v>1.2725204833021133</v>
      </c>
      <c r="BE409" s="72">
        <f t="shared" si="1005"/>
        <v>1.2725204833021133</v>
      </c>
      <c r="BF409" s="72">
        <f t="shared" ref="BF409:CK409" si="1006">IF(BF$7&lt;=$F409,1,BE409 * (1+INDEX(BF$29:BF$42,MATCH($E409,$C$29:$C$42,0))))</f>
        <v>1.3017884544180618</v>
      </c>
      <c r="BG409" s="72">
        <f t="shared" si="1006"/>
        <v>1.3017884544180618</v>
      </c>
      <c r="BH409" s="72">
        <f t="shared" si="1006"/>
        <v>1.3017884544180618</v>
      </c>
      <c r="BI409" s="72">
        <f t="shared" si="1006"/>
        <v>1.3017884544180618</v>
      </c>
      <c r="BJ409" s="72">
        <f t="shared" si="1006"/>
        <v>1.3317295888696772</v>
      </c>
      <c r="BK409" s="72">
        <f t="shared" si="1006"/>
        <v>1.3317295888696772</v>
      </c>
      <c r="BL409" s="72">
        <f t="shared" si="1006"/>
        <v>1.3317295888696772</v>
      </c>
      <c r="BM409" s="72">
        <f t="shared" si="1006"/>
        <v>1.3317295888696772</v>
      </c>
      <c r="BN409" s="72">
        <f t="shared" si="1006"/>
        <v>1.3623593694136797</v>
      </c>
      <c r="BO409" s="72">
        <f t="shared" si="1006"/>
        <v>1.3623593694136797</v>
      </c>
      <c r="BP409" s="72">
        <f t="shared" si="1006"/>
        <v>1.3623593694136797</v>
      </c>
      <c r="BQ409" s="72">
        <f t="shared" si="1006"/>
        <v>1.3623593694136797</v>
      </c>
      <c r="BR409" s="72">
        <f t="shared" si="1006"/>
        <v>1.3936936349101943</v>
      </c>
      <c r="BS409" s="72">
        <f t="shared" si="1006"/>
        <v>1.3936936349101943</v>
      </c>
      <c r="BT409" s="72">
        <f t="shared" si="1006"/>
        <v>1.3936936349101943</v>
      </c>
      <c r="BU409" s="72">
        <f t="shared" si="1006"/>
        <v>1.3936936349101943</v>
      </c>
      <c r="BV409" s="72">
        <f t="shared" si="1006"/>
        <v>1.4257485885131287</v>
      </c>
      <c r="BW409" s="72">
        <f t="shared" si="1006"/>
        <v>1.4257485885131287</v>
      </c>
      <c r="BX409" s="72">
        <f t="shared" si="1006"/>
        <v>1.4257485885131287</v>
      </c>
      <c r="BY409" s="72">
        <f t="shared" si="1006"/>
        <v>1.4257485885131287</v>
      </c>
      <c r="BZ409" s="72">
        <f t="shared" si="1006"/>
        <v>1.4585408060489304</v>
      </c>
      <c r="CA409" s="72">
        <f t="shared" si="1006"/>
        <v>1.4585408060489304</v>
      </c>
      <c r="CB409" s="72">
        <f t="shared" si="1006"/>
        <v>1.4585408060489304</v>
      </c>
      <c r="CC409" s="72">
        <f t="shared" si="1006"/>
        <v>1.4585408060489304</v>
      </c>
      <c r="CD409" s="72">
        <f t="shared" si="1006"/>
        <v>1.4920872445880557</v>
      </c>
      <c r="CE409" s="72">
        <f t="shared" si="1006"/>
        <v>1.4920872445880557</v>
      </c>
      <c r="CF409" s="72">
        <f t="shared" si="1006"/>
        <v>1.4920872445880557</v>
      </c>
      <c r="CG409" s="72">
        <f t="shared" si="1006"/>
        <v>1.4920872445880557</v>
      </c>
      <c r="CH409" s="72">
        <f t="shared" si="1006"/>
        <v>1.5264052512135808</v>
      </c>
      <c r="CI409" s="72">
        <f t="shared" si="1006"/>
        <v>1.5264052512135808</v>
      </c>
      <c r="CJ409" s="72">
        <f t="shared" si="1006"/>
        <v>1.5264052512135808</v>
      </c>
      <c r="CK409" s="72">
        <f t="shared" si="1006"/>
        <v>1.5264052512135808</v>
      </c>
      <c r="CL409" s="72">
        <f t="shared" ref="CL409:DQ409" si="1007">IF(CL$7&lt;=$F409,1,CK409 * (1+INDEX(CL$29:CL$42,MATCH($E409,$C$29:$C$42,0))))</f>
        <v>1.5615125719914931</v>
      </c>
      <c r="CM409" s="72">
        <f t="shared" si="1007"/>
        <v>1.5615125719914931</v>
      </c>
      <c r="CN409" s="72">
        <f t="shared" si="1007"/>
        <v>1.5615125719914931</v>
      </c>
      <c r="CO409" s="72">
        <f t="shared" si="1007"/>
        <v>1.5615125719914931</v>
      </c>
      <c r="CP409" s="72">
        <f t="shared" si="1007"/>
        <v>1.5974273611472973</v>
      </c>
      <c r="CQ409" s="72">
        <f t="shared" si="1007"/>
        <v>1.5974273611472973</v>
      </c>
      <c r="CR409" s="72">
        <f t="shared" si="1007"/>
        <v>1.5974273611472973</v>
      </c>
      <c r="CS409" s="72">
        <f t="shared" si="1007"/>
        <v>1.5974273611472973</v>
      </c>
      <c r="CT409" s="72">
        <f t="shared" si="1007"/>
        <v>1.6341681904536851</v>
      </c>
      <c r="CU409" s="72">
        <f t="shared" si="1007"/>
        <v>1.6341681904536851</v>
      </c>
      <c r="CV409" s="72">
        <f t="shared" si="1007"/>
        <v>1.6341681904536851</v>
      </c>
      <c r="CW409" s="72">
        <f t="shared" si="1007"/>
        <v>1.6341681904536851</v>
      </c>
      <c r="CX409" s="72">
        <f t="shared" si="1007"/>
        <v>1.6717540588341198</v>
      </c>
      <c r="CY409" s="72">
        <f t="shared" si="1007"/>
        <v>1.6717540588341198</v>
      </c>
      <c r="CZ409" s="72">
        <f t="shared" si="1007"/>
        <v>1.6717540588341198</v>
      </c>
      <c r="DA409" s="72">
        <f t="shared" si="1007"/>
        <v>1.6717540588341198</v>
      </c>
      <c r="DB409" s="72">
        <f t="shared" si="1007"/>
        <v>1.7102044021873044</v>
      </c>
      <c r="DC409" s="72">
        <f t="shared" si="1007"/>
        <v>1.7102044021873044</v>
      </c>
      <c r="DD409" s="72">
        <f t="shared" si="1007"/>
        <v>1.7102044021873044</v>
      </c>
      <c r="DE409" s="72">
        <f t="shared" si="1007"/>
        <v>1.7102044021873044</v>
      </c>
      <c r="DF409" s="72">
        <f t="shared" si="1007"/>
        <v>1.7495391034376122</v>
      </c>
      <c r="DG409" s="72">
        <f t="shared" si="1007"/>
        <v>1.7495391034376122</v>
      </c>
      <c r="DH409" s="72">
        <f t="shared" si="1007"/>
        <v>1.7495391034376122</v>
      </c>
      <c r="DI409" s="72">
        <f t="shared" si="1007"/>
        <v>1.7495391034376122</v>
      </c>
      <c r="DJ409" s="72">
        <f t="shared" si="1007"/>
        <v>1.7897785028166771</v>
      </c>
      <c r="DK409" s="72">
        <f t="shared" si="1007"/>
        <v>1.7897785028166771</v>
      </c>
      <c r="DL409" s="72">
        <f t="shared" si="1007"/>
        <v>1.7897785028166771</v>
      </c>
      <c r="DM409" s="72">
        <f t="shared" si="1007"/>
        <v>1.7897785028166771</v>
      </c>
      <c r="DN409" s="72">
        <f t="shared" si="1007"/>
        <v>1.8309434083814604</v>
      </c>
      <c r="DO409" s="72">
        <f t="shared" si="1007"/>
        <v>1.8309434083814604</v>
      </c>
      <c r="DP409" s="72">
        <f t="shared" si="1007"/>
        <v>1.8309434083814604</v>
      </c>
      <c r="DQ409" s="72">
        <f t="shared" si="1007"/>
        <v>1.8309434083814604</v>
      </c>
      <c r="DR409" s="72">
        <f t="shared" ref="DR409:EW409" si="1008">IF(DR$7&lt;=$F409,1,DQ409 * (1+INDEX(DR$29:DR$42,MATCH($E409,$C$29:$C$42,0))))</f>
        <v>1.8730551067742338</v>
      </c>
      <c r="DS409" s="72">
        <f t="shared" si="1008"/>
        <v>1.8730551067742338</v>
      </c>
      <c r="DT409" s="72">
        <f t="shared" si="1008"/>
        <v>1.8730551067742338</v>
      </c>
      <c r="DU409" s="72">
        <f t="shared" si="1008"/>
        <v>1.8730551067742338</v>
      </c>
      <c r="DV409" s="72">
        <f t="shared" si="1008"/>
        <v>1.9161353742300411</v>
      </c>
      <c r="DW409" s="72">
        <f t="shared" si="1008"/>
        <v>1.9161353742300411</v>
      </c>
      <c r="DX409" s="72">
        <f t="shared" si="1008"/>
        <v>1.9161353742300411</v>
      </c>
      <c r="DY409" s="72">
        <f t="shared" si="1008"/>
        <v>1.9161353742300411</v>
      </c>
      <c r="DZ409" s="72">
        <f t="shared" si="1008"/>
        <v>1.960206487837332</v>
      </c>
      <c r="EA409" s="72">
        <f t="shared" si="1008"/>
        <v>1.960206487837332</v>
      </c>
      <c r="EB409" s="72">
        <f t="shared" si="1008"/>
        <v>1.960206487837332</v>
      </c>
      <c r="EC409" s="72">
        <f t="shared" si="1008"/>
        <v>1.960206487837332</v>
      </c>
      <c r="ED409" s="72">
        <f t="shared" si="1008"/>
        <v>2.0052912370575906</v>
      </c>
      <c r="EE409" s="72">
        <f t="shared" si="1008"/>
        <v>2.0052912370575906</v>
      </c>
      <c r="EF409" s="72">
        <f t="shared" si="1008"/>
        <v>2.0052912370575906</v>
      </c>
      <c r="EG409" s="72">
        <f t="shared" si="1008"/>
        <v>2.0052912370575906</v>
      </c>
      <c r="EH409" s="72">
        <f t="shared" si="1008"/>
        <v>2.0514129355099149</v>
      </c>
      <c r="EI409" s="72">
        <f t="shared" si="1008"/>
        <v>2.0514129355099149</v>
      </c>
      <c r="EJ409" s="72">
        <f t="shared" si="1008"/>
        <v>2.0514129355099149</v>
      </c>
      <c r="EK409" s="72">
        <f t="shared" si="1008"/>
        <v>2.0514129355099149</v>
      </c>
      <c r="EL409" s="72">
        <f t="shared" si="1008"/>
        <v>2.0985954330266425</v>
      </c>
      <c r="EM409" s="72">
        <f t="shared" si="1008"/>
        <v>2.0985954330266425</v>
      </c>
      <c r="EN409" s="72">
        <f t="shared" si="1008"/>
        <v>2.0985954330266425</v>
      </c>
      <c r="EO409" s="72">
        <f t="shared" si="1008"/>
        <v>2.0985954330266425</v>
      </c>
      <c r="EP409" s="72">
        <f t="shared" si="1008"/>
        <v>2.1468631279862551</v>
      </c>
      <c r="EQ409" s="72">
        <f t="shared" si="1008"/>
        <v>2.1468631279862551</v>
      </c>
      <c r="ER409" s="72">
        <f t="shared" si="1008"/>
        <v>2.1468631279862551</v>
      </c>
      <c r="ES409" s="72">
        <f t="shared" si="1008"/>
        <v>2.1468631279862551</v>
      </c>
      <c r="ET409" s="72">
        <f t="shared" si="1008"/>
        <v>2.1962409799299389</v>
      </c>
      <c r="EU409" s="72">
        <f t="shared" si="1008"/>
        <v>2.1962409799299389</v>
      </c>
      <c r="EV409" s="72">
        <f t="shared" si="1008"/>
        <v>2.1962409799299389</v>
      </c>
      <c r="EW409" s="72">
        <f t="shared" si="1008"/>
        <v>2.1962409799299389</v>
      </c>
      <c r="EX409" s="72">
        <f t="shared" ref="EX409:FR409" si="1009">IF(EX$7&lt;=$F409,1,EW409 * (1+INDEX(EX$29:EX$42,MATCH($E409,$C$29:$C$42,0))))</f>
        <v>2.2467545224683274</v>
      </c>
      <c r="EY409" s="72">
        <f t="shared" si="1009"/>
        <v>2.2467545224683274</v>
      </c>
      <c r="EZ409" s="72">
        <f t="shared" si="1009"/>
        <v>2.2467545224683274</v>
      </c>
      <c r="FA409" s="72">
        <f t="shared" si="1009"/>
        <v>2.2467545224683274</v>
      </c>
      <c r="FB409" s="72">
        <f t="shared" si="1009"/>
        <v>2.2984298764850988</v>
      </c>
      <c r="FC409" s="72">
        <f t="shared" si="1009"/>
        <v>2.2984298764850988</v>
      </c>
      <c r="FD409" s="72">
        <f t="shared" si="1009"/>
        <v>2.2984298764850988</v>
      </c>
      <c r="FE409" s="72">
        <f t="shared" si="1009"/>
        <v>2.2984298764850988</v>
      </c>
      <c r="FF409" s="72">
        <f t="shared" si="1009"/>
        <v>2.3512937636442559</v>
      </c>
      <c r="FG409" s="72">
        <f t="shared" si="1009"/>
        <v>2.3512937636442559</v>
      </c>
      <c r="FH409" s="72">
        <f t="shared" si="1009"/>
        <v>2.3512937636442559</v>
      </c>
      <c r="FI409" s="72">
        <f t="shared" si="1009"/>
        <v>2.3512937636442559</v>
      </c>
      <c r="FJ409" s="72">
        <f t="shared" si="1009"/>
        <v>2.4053735202080735</v>
      </c>
      <c r="FK409" s="72">
        <f t="shared" si="1009"/>
        <v>2.4053735202080735</v>
      </c>
      <c r="FL409" s="72">
        <f t="shared" si="1009"/>
        <v>2.4053735202080735</v>
      </c>
      <c r="FM409" s="72">
        <f t="shared" si="1009"/>
        <v>2.4053735202080735</v>
      </c>
      <c r="FN409" s="72">
        <f t="shared" si="1009"/>
        <v>2.4606971111728591</v>
      </c>
      <c r="FO409" s="72">
        <f t="shared" si="1009"/>
        <v>2.4606971111728591</v>
      </c>
      <c r="FP409" s="72">
        <f t="shared" si="1009"/>
        <v>2.4606971111728591</v>
      </c>
      <c r="FQ409" s="72">
        <f t="shared" si="1009"/>
        <v>2.4606971111728591</v>
      </c>
      <c r="FR409" s="72">
        <f t="shared" si="1009"/>
        <v>2.5172931447298348</v>
      </c>
    </row>
    <row r="410" spans="2:174">
      <c r="C410" s="44" t="str">
        <f>Assumptions!D160</f>
        <v>Land easements</v>
      </c>
      <c r="D410" s="144" t="s">
        <v>106</v>
      </c>
      <c r="E410" s="127" t="str">
        <f>INDEX(Assumptions!$G160:$G160,MATCH($A$1,Model_Number,0))</f>
        <v>NBP (Q1 2026)</v>
      </c>
      <c r="F410" s="133">
        <f>INDEX(Assumptions!$G184:$G184,MATCH($A$1,Model_Number,0))</f>
        <v>2024</v>
      </c>
      <c r="I410" s="172"/>
      <c r="J410" s="72">
        <f>IF(J$7&lt;=$F410,1,I410 * (1+INDEX(J$29:J$42,MATCH($E410,$C$29:$C$42,0))))</f>
        <v>1</v>
      </c>
      <c r="K410" s="72">
        <f t="shared" ref="K410:AP410" si="1010">IF(K$7&lt;=$F410,1,J410 * (1+INDEX(K$29:K$42,MATCH($E410,$C$29:$C$42,0))))</f>
        <v>1</v>
      </c>
      <c r="L410" s="72">
        <f t="shared" si="1010"/>
        <v>1</v>
      </c>
      <c r="M410" s="72">
        <f t="shared" si="1010"/>
        <v>1</v>
      </c>
      <c r="N410" s="72">
        <f t="shared" si="1010"/>
        <v>1</v>
      </c>
      <c r="O410" s="72">
        <f t="shared" si="1010"/>
        <v>1</v>
      </c>
      <c r="P410" s="72">
        <f t="shared" si="1010"/>
        <v>1</v>
      </c>
      <c r="Q410" s="72">
        <f t="shared" si="1010"/>
        <v>1</v>
      </c>
      <c r="R410" s="72">
        <f t="shared" si="1010"/>
        <v>1.036</v>
      </c>
      <c r="S410" s="72">
        <f t="shared" si="1010"/>
        <v>1.036</v>
      </c>
      <c r="T410" s="72">
        <f t="shared" si="1010"/>
        <v>1.036</v>
      </c>
      <c r="U410" s="72">
        <f t="shared" si="1010"/>
        <v>1.036</v>
      </c>
      <c r="V410" s="72">
        <f t="shared" si="1010"/>
        <v>1.059828</v>
      </c>
      <c r="W410" s="72">
        <f t="shared" si="1010"/>
        <v>1.059828</v>
      </c>
      <c r="X410" s="72">
        <f t="shared" si="1010"/>
        <v>1.059828</v>
      </c>
      <c r="Y410" s="72">
        <f t="shared" si="1010"/>
        <v>1.059828</v>
      </c>
      <c r="Z410" s="72">
        <f t="shared" si="1010"/>
        <v>1.0852638720000001</v>
      </c>
      <c r="AA410" s="72">
        <f t="shared" si="1010"/>
        <v>1.0852638720000001</v>
      </c>
      <c r="AB410" s="72">
        <f t="shared" si="1010"/>
        <v>1.0852638720000001</v>
      </c>
      <c r="AC410" s="72">
        <f t="shared" si="1010"/>
        <v>1.0852638720000001</v>
      </c>
      <c r="AD410" s="72">
        <f t="shared" si="1010"/>
        <v>1.1102249410559999</v>
      </c>
      <c r="AE410" s="72">
        <f t="shared" si="1010"/>
        <v>1.1102249410559999</v>
      </c>
      <c r="AF410" s="72">
        <f t="shared" si="1010"/>
        <v>1.1102249410559999</v>
      </c>
      <c r="AG410" s="72">
        <f t="shared" si="1010"/>
        <v>1.1102249410559999</v>
      </c>
      <c r="AH410" s="72">
        <f t="shared" si="1010"/>
        <v>1.1357601147002878</v>
      </c>
      <c r="AI410" s="72">
        <f t="shared" si="1010"/>
        <v>1.1357601147002878</v>
      </c>
      <c r="AJ410" s="72">
        <f t="shared" si="1010"/>
        <v>1.1357601147002878</v>
      </c>
      <c r="AK410" s="72">
        <f t="shared" si="1010"/>
        <v>1.1357601147002878</v>
      </c>
      <c r="AL410" s="72">
        <f t="shared" si="1010"/>
        <v>1.1618825973383944</v>
      </c>
      <c r="AM410" s="72">
        <f t="shared" si="1010"/>
        <v>1.1618825973383944</v>
      </c>
      <c r="AN410" s="72">
        <f t="shared" si="1010"/>
        <v>1.1618825973383944</v>
      </c>
      <c r="AO410" s="72">
        <f t="shared" si="1010"/>
        <v>1.1618825973383944</v>
      </c>
      <c r="AP410" s="72">
        <f t="shared" si="1010"/>
        <v>1.1886058970771773</v>
      </c>
      <c r="AQ410" s="72">
        <f t="shared" ref="AQ410:BV410" si="1011">IF(AQ$7&lt;=$F410,1,AP410 * (1+INDEX(AQ$29:AQ$42,MATCH($E410,$C$29:$C$42,0))))</f>
        <v>1.1886058970771773</v>
      </c>
      <c r="AR410" s="72">
        <f t="shared" si="1011"/>
        <v>1.1886058970771773</v>
      </c>
      <c r="AS410" s="72">
        <f t="shared" si="1011"/>
        <v>1.1886058970771773</v>
      </c>
      <c r="AT410" s="72">
        <f t="shared" si="1011"/>
        <v>1.2159438327099523</v>
      </c>
      <c r="AU410" s="72">
        <f t="shared" si="1011"/>
        <v>1.2159438327099523</v>
      </c>
      <c r="AV410" s="72">
        <f t="shared" si="1011"/>
        <v>1.2159438327099523</v>
      </c>
      <c r="AW410" s="72">
        <f t="shared" si="1011"/>
        <v>1.2159438327099523</v>
      </c>
      <c r="AX410" s="72">
        <f t="shared" si="1011"/>
        <v>1.243910540862281</v>
      </c>
      <c r="AY410" s="72">
        <f t="shared" si="1011"/>
        <v>1.243910540862281</v>
      </c>
      <c r="AZ410" s="72">
        <f t="shared" si="1011"/>
        <v>1.243910540862281</v>
      </c>
      <c r="BA410" s="72">
        <f t="shared" si="1011"/>
        <v>1.243910540862281</v>
      </c>
      <c r="BB410" s="72">
        <f t="shared" si="1011"/>
        <v>1.2725204833021133</v>
      </c>
      <c r="BC410" s="72">
        <f t="shared" si="1011"/>
        <v>1.2725204833021133</v>
      </c>
      <c r="BD410" s="72">
        <f t="shared" si="1011"/>
        <v>1.2725204833021133</v>
      </c>
      <c r="BE410" s="72">
        <f t="shared" si="1011"/>
        <v>1.2725204833021133</v>
      </c>
      <c r="BF410" s="72">
        <f t="shared" si="1011"/>
        <v>1.3017884544180618</v>
      </c>
      <c r="BG410" s="72">
        <f t="shared" si="1011"/>
        <v>1.3017884544180618</v>
      </c>
      <c r="BH410" s="72">
        <f t="shared" si="1011"/>
        <v>1.3017884544180618</v>
      </c>
      <c r="BI410" s="72">
        <f t="shared" si="1011"/>
        <v>1.3017884544180618</v>
      </c>
      <c r="BJ410" s="72">
        <f t="shared" si="1011"/>
        <v>1.3317295888696772</v>
      </c>
      <c r="BK410" s="72">
        <f t="shared" si="1011"/>
        <v>1.3317295888696772</v>
      </c>
      <c r="BL410" s="72">
        <f t="shared" si="1011"/>
        <v>1.3317295888696772</v>
      </c>
      <c r="BM410" s="72">
        <f t="shared" si="1011"/>
        <v>1.3317295888696772</v>
      </c>
      <c r="BN410" s="72">
        <f t="shared" si="1011"/>
        <v>1.3623593694136797</v>
      </c>
      <c r="BO410" s="72">
        <f t="shared" si="1011"/>
        <v>1.3623593694136797</v>
      </c>
      <c r="BP410" s="72">
        <f t="shared" si="1011"/>
        <v>1.3623593694136797</v>
      </c>
      <c r="BQ410" s="72">
        <f t="shared" si="1011"/>
        <v>1.3623593694136797</v>
      </c>
      <c r="BR410" s="72">
        <f t="shared" si="1011"/>
        <v>1.3936936349101943</v>
      </c>
      <c r="BS410" s="72">
        <f t="shared" si="1011"/>
        <v>1.3936936349101943</v>
      </c>
      <c r="BT410" s="72">
        <f t="shared" si="1011"/>
        <v>1.3936936349101943</v>
      </c>
      <c r="BU410" s="72">
        <f t="shared" si="1011"/>
        <v>1.3936936349101943</v>
      </c>
      <c r="BV410" s="72">
        <f t="shared" si="1011"/>
        <v>1.4257485885131287</v>
      </c>
      <c r="BW410" s="72">
        <f t="shared" ref="BW410:DB410" si="1012">IF(BW$7&lt;=$F410,1,BV410 * (1+INDEX(BW$29:BW$42,MATCH($E410,$C$29:$C$42,0))))</f>
        <v>1.4257485885131287</v>
      </c>
      <c r="BX410" s="72">
        <f t="shared" si="1012"/>
        <v>1.4257485885131287</v>
      </c>
      <c r="BY410" s="72">
        <f t="shared" si="1012"/>
        <v>1.4257485885131287</v>
      </c>
      <c r="BZ410" s="72">
        <f t="shared" si="1012"/>
        <v>1.4585408060489304</v>
      </c>
      <c r="CA410" s="72">
        <f t="shared" si="1012"/>
        <v>1.4585408060489304</v>
      </c>
      <c r="CB410" s="72">
        <f t="shared" si="1012"/>
        <v>1.4585408060489304</v>
      </c>
      <c r="CC410" s="72">
        <f t="shared" si="1012"/>
        <v>1.4585408060489304</v>
      </c>
      <c r="CD410" s="72">
        <f t="shared" si="1012"/>
        <v>1.4920872445880557</v>
      </c>
      <c r="CE410" s="72">
        <f t="shared" si="1012"/>
        <v>1.4920872445880557</v>
      </c>
      <c r="CF410" s="72">
        <f t="shared" si="1012"/>
        <v>1.4920872445880557</v>
      </c>
      <c r="CG410" s="72">
        <f t="shared" si="1012"/>
        <v>1.4920872445880557</v>
      </c>
      <c r="CH410" s="72">
        <f t="shared" si="1012"/>
        <v>1.5264052512135808</v>
      </c>
      <c r="CI410" s="72">
        <f t="shared" si="1012"/>
        <v>1.5264052512135808</v>
      </c>
      <c r="CJ410" s="72">
        <f t="shared" si="1012"/>
        <v>1.5264052512135808</v>
      </c>
      <c r="CK410" s="72">
        <f t="shared" si="1012"/>
        <v>1.5264052512135808</v>
      </c>
      <c r="CL410" s="72">
        <f t="shared" si="1012"/>
        <v>1.5615125719914931</v>
      </c>
      <c r="CM410" s="72">
        <f t="shared" si="1012"/>
        <v>1.5615125719914931</v>
      </c>
      <c r="CN410" s="72">
        <f t="shared" si="1012"/>
        <v>1.5615125719914931</v>
      </c>
      <c r="CO410" s="72">
        <f t="shared" si="1012"/>
        <v>1.5615125719914931</v>
      </c>
      <c r="CP410" s="72">
        <f t="shared" si="1012"/>
        <v>1.5974273611472973</v>
      </c>
      <c r="CQ410" s="72">
        <f t="shared" si="1012"/>
        <v>1.5974273611472973</v>
      </c>
      <c r="CR410" s="72">
        <f t="shared" si="1012"/>
        <v>1.5974273611472973</v>
      </c>
      <c r="CS410" s="72">
        <f t="shared" si="1012"/>
        <v>1.5974273611472973</v>
      </c>
      <c r="CT410" s="72">
        <f t="shared" si="1012"/>
        <v>1.6341681904536851</v>
      </c>
      <c r="CU410" s="72">
        <f t="shared" si="1012"/>
        <v>1.6341681904536851</v>
      </c>
      <c r="CV410" s="72">
        <f t="shared" si="1012"/>
        <v>1.6341681904536851</v>
      </c>
      <c r="CW410" s="72">
        <f t="shared" si="1012"/>
        <v>1.6341681904536851</v>
      </c>
      <c r="CX410" s="72">
        <f t="shared" si="1012"/>
        <v>1.6717540588341198</v>
      </c>
      <c r="CY410" s="72">
        <f t="shared" si="1012"/>
        <v>1.6717540588341198</v>
      </c>
      <c r="CZ410" s="72">
        <f t="shared" si="1012"/>
        <v>1.6717540588341198</v>
      </c>
      <c r="DA410" s="72">
        <f t="shared" si="1012"/>
        <v>1.6717540588341198</v>
      </c>
      <c r="DB410" s="72">
        <f t="shared" si="1012"/>
        <v>1.7102044021873044</v>
      </c>
      <c r="DC410" s="72">
        <f t="shared" ref="DC410:EH410" si="1013">IF(DC$7&lt;=$F410,1,DB410 * (1+INDEX(DC$29:DC$42,MATCH($E410,$C$29:$C$42,0))))</f>
        <v>1.7102044021873044</v>
      </c>
      <c r="DD410" s="72">
        <f t="shared" si="1013"/>
        <v>1.7102044021873044</v>
      </c>
      <c r="DE410" s="72">
        <f t="shared" si="1013"/>
        <v>1.7102044021873044</v>
      </c>
      <c r="DF410" s="72">
        <f t="shared" si="1013"/>
        <v>1.7495391034376122</v>
      </c>
      <c r="DG410" s="72">
        <f t="shared" si="1013"/>
        <v>1.7495391034376122</v>
      </c>
      <c r="DH410" s="72">
        <f t="shared" si="1013"/>
        <v>1.7495391034376122</v>
      </c>
      <c r="DI410" s="72">
        <f t="shared" si="1013"/>
        <v>1.7495391034376122</v>
      </c>
      <c r="DJ410" s="72">
        <f t="shared" si="1013"/>
        <v>1.7897785028166771</v>
      </c>
      <c r="DK410" s="72">
        <f t="shared" si="1013"/>
        <v>1.7897785028166771</v>
      </c>
      <c r="DL410" s="72">
        <f t="shared" si="1013"/>
        <v>1.7897785028166771</v>
      </c>
      <c r="DM410" s="72">
        <f t="shared" si="1013"/>
        <v>1.7897785028166771</v>
      </c>
      <c r="DN410" s="72">
        <f t="shared" si="1013"/>
        <v>1.8309434083814604</v>
      </c>
      <c r="DO410" s="72">
        <f t="shared" si="1013"/>
        <v>1.8309434083814604</v>
      </c>
      <c r="DP410" s="72">
        <f t="shared" si="1013"/>
        <v>1.8309434083814604</v>
      </c>
      <c r="DQ410" s="72">
        <f t="shared" si="1013"/>
        <v>1.8309434083814604</v>
      </c>
      <c r="DR410" s="72">
        <f t="shared" si="1013"/>
        <v>1.8730551067742338</v>
      </c>
      <c r="DS410" s="72">
        <f t="shared" si="1013"/>
        <v>1.8730551067742338</v>
      </c>
      <c r="DT410" s="72">
        <f t="shared" si="1013"/>
        <v>1.8730551067742338</v>
      </c>
      <c r="DU410" s="72">
        <f t="shared" si="1013"/>
        <v>1.8730551067742338</v>
      </c>
      <c r="DV410" s="72">
        <f t="shared" si="1013"/>
        <v>1.9161353742300411</v>
      </c>
      <c r="DW410" s="72">
        <f t="shared" si="1013"/>
        <v>1.9161353742300411</v>
      </c>
      <c r="DX410" s="72">
        <f t="shared" si="1013"/>
        <v>1.9161353742300411</v>
      </c>
      <c r="DY410" s="72">
        <f t="shared" si="1013"/>
        <v>1.9161353742300411</v>
      </c>
      <c r="DZ410" s="72">
        <f t="shared" si="1013"/>
        <v>1.960206487837332</v>
      </c>
      <c r="EA410" s="72">
        <f t="shared" si="1013"/>
        <v>1.960206487837332</v>
      </c>
      <c r="EB410" s="72">
        <f t="shared" si="1013"/>
        <v>1.960206487837332</v>
      </c>
      <c r="EC410" s="72">
        <f t="shared" si="1013"/>
        <v>1.960206487837332</v>
      </c>
      <c r="ED410" s="72">
        <f t="shared" si="1013"/>
        <v>2.0052912370575906</v>
      </c>
      <c r="EE410" s="72">
        <f t="shared" si="1013"/>
        <v>2.0052912370575906</v>
      </c>
      <c r="EF410" s="72">
        <f t="shared" si="1013"/>
        <v>2.0052912370575906</v>
      </c>
      <c r="EG410" s="72">
        <f t="shared" si="1013"/>
        <v>2.0052912370575906</v>
      </c>
      <c r="EH410" s="72">
        <f t="shared" si="1013"/>
        <v>2.0514129355099149</v>
      </c>
      <c r="EI410" s="72">
        <f t="shared" ref="EI410:FR410" si="1014">IF(EI$7&lt;=$F410,1,EH410 * (1+INDEX(EI$29:EI$42,MATCH($E410,$C$29:$C$42,0))))</f>
        <v>2.0514129355099149</v>
      </c>
      <c r="EJ410" s="72">
        <f t="shared" si="1014"/>
        <v>2.0514129355099149</v>
      </c>
      <c r="EK410" s="72">
        <f t="shared" si="1014"/>
        <v>2.0514129355099149</v>
      </c>
      <c r="EL410" s="72">
        <f t="shared" si="1014"/>
        <v>2.0985954330266425</v>
      </c>
      <c r="EM410" s="72">
        <f t="shared" si="1014"/>
        <v>2.0985954330266425</v>
      </c>
      <c r="EN410" s="72">
        <f t="shared" si="1014"/>
        <v>2.0985954330266425</v>
      </c>
      <c r="EO410" s="72">
        <f t="shared" si="1014"/>
        <v>2.0985954330266425</v>
      </c>
      <c r="EP410" s="72">
        <f t="shared" si="1014"/>
        <v>2.1468631279862551</v>
      </c>
      <c r="EQ410" s="72">
        <f t="shared" si="1014"/>
        <v>2.1468631279862551</v>
      </c>
      <c r="ER410" s="72">
        <f t="shared" si="1014"/>
        <v>2.1468631279862551</v>
      </c>
      <c r="ES410" s="72">
        <f t="shared" si="1014"/>
        <v>2.1468631279862551</v>
      </c>
      <c r="ET410" s="72">
        <f t="shared" si="1014"/>
        <v>2.1962409799299389</v>
      </c>
      <c r="EU410" s="72">
        <f t="shared" si="1014"/>
        <v>2.1962409799299389</v>
      </c>
      <c r="EV410" s="72">
        <f t="shared" si="1014"/>
        <v>2.1962409799299389</v>
      </c>
      <c r="EW410" s="72">
        <f t="shared" si="1014"/>
        <v>2.1962409799299389</v>
      </c>
      <c r="EX410" s="72">
        <f t="shared" si="1014"/>
        <v>2.2467545224683274</v>
      </c>
      <c r="EY410" s="72">
        <f t="shared" si="1014"/>
        <v>2.2467545224683274</v>
      </c>
      <c r="EZ410" s="72">
        <f t="shared" si="1014"/>
        <v>2.2467545224683274</v>
      </c>
      <c r="FA410" s="72">
        <f t="shared" si="1014"/>
        <v>2.2467545224683274</v>
      </c>
      <c r="FB410" s="72">
        <f t="shared" si="1014"/>
        <v>2.2984298764850988</v>
      </c>
      <c r="FC410" s="72">
        <f t="shared" si="1014"/>
        <v>2.2984298764850988</v>
      </c>
      <c r="FD410" s="72">
        <f t="shared" si="1014"/>
        <v>2.2984298764850988</v>
      </c>
      <c r="FE410" s="72">
        <f t="shared" si="1014"/>
        <v>2.2984298764850988</v>
      </c>
      <c r="FF410" s="72">
        <f t="shared" si="1014"/>
        <v>2.3512937636442559</v>
      </c>
      <c r="FG410" s="72">
        <f t="shared" si="1014"/>
        <v>2.3512937636442559</v>
      </c>
      <c r="FH410" s="72">
        <f t="shared" si="1014"/>
        <v>2.3512937636442559</v>
      </c>
      <c r="FI410" s="72">
        <f t="shared" si="1014"/>
        <v>2.3512937636442559</v>
      </c>
      <c r="FJ410" s="72">
        <f t="shared" si="1014"/>
        <v>2.4053735202080735</v>
      </c>
      <c r="FK410" s="72">
        <f t="shared" si="1014"/>
        <v>2.4053735202080735</v>
      </c>
      <c r="FL410" s="72">
        <f t="shared" si="1014"/>
        <v>2.4053735202080735</v>
      </c>
      <c r="FM410" s="72">
        <f t="shared" si="1014"/>
        <v>2.4053735202080735</v>
      </c>
      <c r="FN410" s="72">
        <f t="shared" si="1014"/>
        <v>2.4606971111728591</v>
      </c>
      <c r="FO410" s="72">
        <f t="shared" si="1014"/>
        <v>2.4606971111728591</v>
      </c>
      <c r="FP410" s="72">
        <f t="shared" si="1014"/>
        <v>2.4606971111728591</v>
      </c>
      <c r="FQ410" s="72">
        <f t="shared" si="1014"/>
        <v>2.4606971111728591</v>
      </c>
      <c r="FR410" s="72">
        <f t="shared" si="1014"/>
        <v>2.5172931447298348</v>
      </c>
    </row>
    <row r="411" spans="2:174">
      <c r="C411" s="44" t="str">
        <f>Assumptions!D161</f>
        <v>Land exclusions</v>
      </c>
      <c r="D411" s="144" t="s">
        <v>106</v>
      </c>
      <c r="E411" s="127" t="str">
        <f>INDEX(Assumptions!$G161:$G161,MATCH($A$1,Model_Number,0))</f>
        <v>Not inflated</v>
      </c>
      <c r="F411" s="133">
        <f>INDEX(Assumptions!$G185:$G185,MATCH($A$1,Model_Number,0))</f>
        <v>2025</v>
      </c>
      <c r="I411" s="172"/>
      <c r="J411" s="72">
        <f>IF(J$7&lt;=$F411,1,I411 * (1+INDEX(J$29:J$42,MATCH($E411,$C$29:$C$42,0))))</f>
        <v>1</v>
      </c>
      <c r="K411" s="72">
        <f t="shared" ref="K411:AP411" si="1015">IF(K$7&lt;=$F411,1,J411 * (1+INDEX(K$29:K$42,MATCH($E411,$C$29:$C$42,0))))</f>
        <v>1</v>
      </c>
      <c r="L411" s="72">
        <f t="shared" si="1015"/>
        <v>1</v>
      </c>
      <c r="M411" s="72">
        <f t="shared" si="1015"/>
        <v>1</v>
      </c>
      <c r="N411" s="72">
        <f t="shared" si="1015"/>
        <v>1</v>
      </c>
      <c r="O411" s="72">
        <f t="shared" si="1015"/>
        <v>1</v>
      </c>
      <c r="P411" s="72">
        <f t="shared" si="1015"/>
        <v>1</v>
      </c>
      <c r="Q411" s="72">
        <f t="shared" si="1015"/>
        <v>1</v>
      </c>
      <c r="R411" s="72">
        <f t="shared" si="1015"/>
        <v>1</v>
      </c>
      <c r="S411" s="72">
        <f t="shared" si="1015"/>
        <v>1</v>
      </c>
      <c r="T411" s="72">
        <f t="shared" si="1015"/>
        <v>1</v>
      </c>
      <c r="U411" s="72">
        <f t="shared" si="1015"/>
        <v>1</v>
      </c>
      <c r="V411" s="72">
        <f t="shared" si="1015"/>
        <v>1</v>
      </c>
      <c r="W411" s="72">
        <f t="shared" si="1015"/>
        <v>1</v>
      </c>
      <c r="X411" s="72">
        <f t="shared" si="1015"/>
        <v>1</v>
      </c>
      <c r="Y411" s="72">
        <f t="shared" si="1015"/>
        <v>1</v>
      </c>
      <c r="Z411" s="72">
        <f t="shared" si="1015"/>
        <v>1</v>
      </c>
      <c r="AA411" s="72">
        <f t="shared" si="1015"/>
        <v>1</v>
      </c>
      <c r="AB411" s="72">
        <f t="shared" si="1015"/>
        <v>1</v>
      </c>
      <c r="AC411" s="72">
        <f t="shared" si="1015"/>
        <v>1</v>
      </c>
      <c r="AD411" s="72">
        <f t="shared" si="1015"/>
        <v>1</v>
      </c>
      <c r="AE411" s="72">
        <f t="shared" si="1015"/>
        <v>1</v>
      </c>
      <c r="AF411" s="72">
        <f t="shared" si="1015"/>
        <v>1</v>
      </c>
      <c r="AG411" s="72">
        <f t="shared" si="1015"/>
        <v>1</v>
      </c>
      <c r="AH411" s="72">
        <f t="shared" si="1015"/>
        <v>1</v>
      </c>
      <c r="AI411" s="72">
        <f t="shared" si="1015"/>
        <v>1</v>
      </c>
      <c r="AJ411" s="72">
        <f t="shared" si="1015"/>
        <v>1</v>
      </c>
      <c r="AK411" s="72">
        <f t="shared" si="1015"/>
        <v>1</v>
      </c>
      <c r="AL411" s="72">
        <f t="shared" si="1015"/>
        <v>1</v>
      </c>
      <c r="AM411" s="72">
        <f t="shared" si="1015"/>
        <v>1</v>
      </c>
      <c r="AN411" s="72">
        <f t="shared" si="1015"/>
        <v>1</v>
      </c>
      <c r="AO411" s="72">
        <f t="shared" si="1015"/>
        <v>1</v>
      </c>
      <c r="AP411" s="72">
        <f t="shared" si="1015"/>
        <v>1</v>
      </c>
      <c r="AQ411" s="72">
        <f t="shared" ref="AQ411:BV411" si="1016">IF(AQ$7&lt;=$F411,1,AP411 * (1+INDEX(AQ$29:AQ$42,MATCH($E411,$C$29:$C$42,0))))</f>
        <v>1</v>
      </c>
      <c r="AR411" s="72">
        <f t="shared" si="1016"/>
        <v>1</v>
      </c>
      <c r="AS411" s="72">
        <f t="shared" si="1016"/>
        <v>1</v>
      </c>
      <c r="AT411" s="72">
        <f t="shared" si="1016"/>
        <v>1</v>
      </c>
      <c r="AU411" s="72">
        <f t="shared" si="1016"/>
        <v>1</v>
      </c>
      <c r="AV411" s="72">
        <f t="shared" si="1016"/>
        <v>1</v>
      </c>
      <c r="AW411" s="72">
        <f t="shared" si="1016"/>
        <v>1</v>
      </c>
      <c r="AX411" s="72">
        <f t="shared" si="1016"/>
        <v>1</v>
      </c>
      <c r="AY411" s="72">
        <f t="shared" si="1016"/>
        <v>1</v>
      </c>
      <c r="AZ411" s="72">
        <f t="shared" si="1016"/>
        <v>1</v>
      </c>
      <c r="BA411" s="72">
        <f t="shared" si="1016"/>
        <v>1</v>
      </c>
      <c r="BB411" s="72">
        <f t="shared" si="1016"/>
        <v>1</v>
      </c>
      <c r="BC411" s="72">
        <f t="shared" si="1016"/>
        <v>1</v>
      </c>
      <c r="BD411" s="72">
        <f t="shared" si="1016"/>
        <v>1</v>
      </c>
      <c r="BE411" s="72">
        <f t="shared" si="1016"/>
        <v>1</v>
      </c>
      <c r="BF411" s="72">
        <f t="shared" si="1016"/>
        <v>1</v>
      </c>
      <c r="BG411" s="72">
        <f t="shared" si="1016"/>
        <v>1</v>
      </c>
      <c r="BH411" s="72">
        <f t="shared" si="1016"/>
        <v>1</v>
      </c>
      <c r="BI411" s="72">
        <f t="shared" si="1016"/>
        <v>1</v>
      </c>
      <c r="BJ411" s="72">
        <f t="shared" si="1016"/>
        <v>1</v>
      </c>
      <c r="BK411" s="72">
        <f t="shared" si="1016"/>
        <v>1</v>
      </c>
      <c r="BL411" s="72">
        <f t="shared" si="1016"/>
        <v>1</v>
      </c>
      <c r="BM411" s="72">
        <f t="shared" si="1016"/>
        <v>1</v>
      </c>
      <c r="BN411" s="72">
        <f t="shared" si="1016"/>
        <v>1</v>
      </c>
      <c r="BO411" s="72">
        <f t="shared" si="1016"/>
        <v>1</v>
      </c>
      <c r="BP411" s="72">
        <f t="shared" si="1016"/>
        <v>1</v>
      </c>
      <c r="BQ411" s="72">
        <f t="shared" si="1016"/>
        <v>1</v>
      </c>
      <c r="BR411" s="72">
        <f t="shared" si="1016"/>
        <v>1</v>
      </c>
      <c r="BS411" s="72">
        <f t="shared" si="1016"/>
        <v>1</v>
      </c>
      <c r="BT411" s="72">
        <f t="shared" si="1016"/>
        <v>1</v>
      </c>
      <c r="BU411" s="72">
        <f t="shared" si="1016"/>
        <v>1</v>
      </c>
      <c r="BV411" s="72">
        <f t="shared" si="1016"/>
        <v>1</v>
      </c>
      <c r="BW411" s="72">
        <f t="shared" ref="BW411:DB411" si="1017">IF(BW$7&lt;=$F411,1,BV411 * (1+INDEX(BW$29:BW$42,MATCH($E411,$C$29:$C$42,0))))</f>
        <v>1</v>
      </c>
      <c r="BX411" s="72">
        <f t="shared" si="1017"/>
        <v>1</v>
      </c>
      <c r="BY411" s="72">
        <f t="shared" si="1017"/>
        <v>1</v>
      </c>
      <c r="BZ411" s="72">
        <f t="shared" si="1017"/>
        <v>1</v>
      </c>
      <c r="CA411" s="72">
        <f t="shared" si="1017"/>
        <v>1</v>
      </c>
      <c r="CB411" s="72">
        <f t="shared" si="1017"/>
        <v>1</v>
      </c>
      <c r="CC411" s="72">
        <f t="shared" si="1017"/>
        <v>1</v>
      </c>
      <c r="CD411" s="72">
        <f t="shared" si="1017"/>
        <v>1</v>
      </c>
      <c r="CE411" s="72">
        <f t="shared" si="1017"/>
        <v>1</v>
      </c>
      <c r="CF411" s="72">
        <f t="shared" si="1017"/>
        <v>1</v>
      </c>
      <c r="CG411" s="72">
        <f t="shared" si="1017"/>
        <v>1</v>
      </c>
      <c r="CH411" s="72">
        <f t="shared" si="1017"/>
        <v>1</v>
      </c>
      <c r="CI411" s="72">
        <f t="shared" si="1017"/>
        <v>1</v>
      </c>
      <c r="CJ411" s="72">
        <f t="shared" si="1017"/>
        <v>1</v>
      </c>
      <c r="CK411" s="72">
        <f t="shared" si="1017"/>
        <v>1</v>
      </c>
      <c r="CL411" s="72">
        <f t="shared" si="1017"/>
        <v>1</v>
      </c>
      <c r="CM411" s="72">
        <f t="shared" si="1017"/>
        <v>1</v>
      </c>
      <c r="CN411" s="72">
        <f t="shared" si="1017"/>
        <v>1</v>
      </c>
      <c r="CO411" s="72">
        <f t="shared" si="1017"/>
        <v>1</v>
      </c>
      <c r="CP411" s="72">
        <f t="shared" si="1017"/>
        <v>1</v>
      </c>
      <c r="CQ411" s="72">
        <f t="shared" si="1017"/>
        <v>1</v>
      </c>
      <c r="CR411" s="72">
        <f t="shared" si="1017"/>
        <v>1</v>
      </c>
      <c r="CS411" s="72">
        <f t="shared" si="1017"/>
        <v>1</v>
      </c>
      <c r="CT411" s="72">
        <f t="shared" si="1017"/>
        <v>1</v>
      </c>
      <c r="CU411" s="72">
        <f t="shared" si="1017"/>
        <v>1</v>
      </c>
      <c r="CV411" s="72">
        <f t="shared" si="1017"/>
        <v>1</v>
      </c>
      <c r="CW411" s="72">
        <f t="shared" si="1017"/>
        <v>1</v>
      </c>
      <c r="CX411" s="72">
        <f t="shared" si="1017"/>
        <v>1</v>
      </c>
      <c r="CY411" s="72">
        <f t="shared" si="1017"/>
        <v>1</v>
      </c>
      <c r="CZ411" s="72">
        <f t="shared" si="1017"/>
        <v>1</v>
      </c>
      <c r="DA411" s="72">
        <f t="shared" si="1017"/>
        <v>1</v>
      </c>
      <c r="DB411" s="72">
        <f t="shared" si="1017"/>
        <v>1</v>
      </c>
      <c r="DC411" s="72">
        <f t="shared" ref="DC411:EH411" si="1018">IF(DC$7&lt;=$F411,1,DB411 * (1+INDEX(DC$29:DC$42,MATCH($E411,$C$29:$C$42,0))))</f>
        <v>1</v>
      </c>
      <c r="DD411" s="72">
        <f t="shared" si="1018"/>
        <v>1</v>
      </c>
      <c r="DE411" s="72">
        <f t="shared" si="1018"/>
        <v>1</v>
      </c>
      <c r="DF411" s="72">
        <f t="shared" si="1018"/>
        <v>1</v>
      </c>
      <c r="DG411" s="72">
        <f t="shared" si="1018"/>
        <v>1</v>
      </c>
      <c r="DH411" s="72">
        <f t="shared" si="1018"/>
        <v>1</v>
      </c>
      <c r="DI411" s="72">
        <f t="shared" si="1018"/>
        <v>1</v>
      </c>
      <c r="DJ411" s="72">
        <f t="shared" si="1018"/>
        <v>1</v>
      </c>
      <c r="DK411" s="72">
        <f t="shared" si="1018"/>
        <v>1</v>
      </c>
      <c r="DL411" s="72">
        <f t="shared" si="1018"/>
        <v>1</v>
      </c>
      <c r="DM411" s="72">
        <f t="shared" si="1018"/>
        <v>1</v>
      </c>
      <c r="DN411" s="72">
        <f t="shared" si="1018"/>
        <v>1</v>
      </c>
      <c r="DO411" s="72">
        <f t="shared" si="1018"/>
        <v>1</v>
      </c>
      <c r="DP411" s="72">
        <f t="shared" si="1018"/>
        <v>1</v>
      </c>
      <c r="DQ411" s="72">
        <f t="shared" si="1018"/>
        <v>1</v>
      </c>
      <c r="DR411" s="72">
        <f t="shared" si="1018"/>
        <v>1</v>
      </c>
      <c r="DS411" s="72">
        <f t="shared" si="1018"/>
        <v>1</v>
      </c>
      <c r="DT411" s="72">
        <f t="shared" si="1018"/>
        <v>1</v>
      </c>
      <c r="DU411" s="72">
        <f t="shared" si="1018"/>
        <v>1</v>
      </c>
      <c r="DV411" s="72">
        <f t="shared" si="1018"/>
        <v>1</v>
      </c>
      <c r="DW411" s="72">
        <f t="shared" si="1018"/>
        <v>1</v>
      </c>
      <c r="DX411" s="72">
        <f t="shared" si="1018"/>
        <v>1</v>
      </c>
      <c r="DY411" s="72">
        <f t="shared" si="1018"/>
        <v>1</v>
      </c>
      <c r="DZ411" s="72">
        <f t="shared" si="1018"/>
        <v>1</v>
      </c>
      <c r="EA411" s="72">
        <f t="shared" si="1018"/>
        <v>1</v>
      </c>
      <c r="EB411" s="72">
        <f t="shared" si="1018"/>
        <v>1</v>
      </c>
      <c r="EC411" s="72">
        <f t="shared" si="1018"/>
        <v>1</v>
      </c>
      <c r="ED411" s="72">
        <f t="shared" si="1018"/>
        <v>1</v>
      </c>
      <c r="EE411" s="72">
        <f t="shared" si="1018"/>
        <v>1</v>
      </c>
      <c r="EF411" s="72">
        <f t="shared" si="1018"/>
        <v>1</v>
      </c>
      <c r="EG411" s="72">
        <f t="shared" si="1018"/>
        <v>1</v>
      </c>
      <c r="EH411" s="72">
        <f t="shared" si="1018"/>
        <v>1</v>
      </c>
      <c r="EI411" s="72">
        <f t="shared" ref="EI411:FR411" si="1019">IF(EI$7&lt;=$F411,1,EH411 * (1+INDEX(EI$29:EI$42,MATCH($E411,$C$29:$C$42,0))))</f>
        <v>1</v>
      </c>
      <c r="EJ411" s="72">
        <f t="shared" si="1019"/>
        <v>1</v>
      </c>
      <c r="EK411" s="72">
        <f t="shared" si="1019"/>
        <v>1</v>
      </c>
      <c r="EL411" s="72">
        <f t="shared" si="1019"/>
        <v>1</v>
      </c>
      <c r="EM411" s="72">
        <f t="shared" si="1019"/>
        <v>1</v>
      </c>
      <c r="EN411" s="72">
        <f t="shared" si="1019"/>
        <v>1</v>
      </c>
      <c r="EO411" s="72">
        <f t="shared" si="1019"/>
        <v>1</v>
      </c>
      <c r="EP411" s="72">
        <f t="shared" si="1019"/>
        <v>1</v>
      </c>
      <c r="EQ411" s="72">
        <f t="shared" si="1019"/>
        <v>1</v>
      </c>
      <c r="ER411" s="72">
        <f t="shared" si="1019"/>
        <v>1</v>
      </c>
      <c r="ES411" s="72">
        <f t="shared" si="1019"/>
        <v>1</v>
      </c>
      <c r="ET411" s="72">
        <f t="shared" si="1019"/>
        <v>1</v>
      </c>
      <c r="EU411" s="72">
        <f t="shared" si="1019"/>
        <v>1</v>
      </c>
      <c r="EV411" s="72">
        <f t="shared" si="1019"/>
        <v>1</v>
      </c>
      <c r="EW411" s="72">
        <f t="shared" si="1019"/>
        <v>1</v>
      </c>
      <c r="EX411" s="72">
        <f t="shared" si="1019"/>
        <v>1</v>
      </c>
      <c r="EY411" s="72">
        <f t="shared" si="1019"/>
        <v>1</v>
      </c>
      <c r="EZ411" s="72">
        <f t="shared" si="1019"/>
        <v>1</v>
      </c>
      <c r="FA411" s="72">
        <f t="shared" si="1019"/>
        <v>1</v>
      </c>
      <c r="FB411" s="72">
        <f t="shared" si="1019"/>
        <v>1</v>
      </c>
      <c r="FC411" s="72">
        <f t="shared" si="1019"/>
        <v>1</v>
      </c>
      <c r="FD411" s="72">
        <f t="shared" si="1019"/>
        <v>1</v>
      </c>
      <c r="FE411" s="72">
        <f t="shared" si="1019"/>
        <v>1</v>
      </c>
      <c r="FF411" s="72">
        <f t="shared" si="1019"/>
        <v>1</v>
      </c>
      <c r="FG411" s="72">
        <f t="shared" si="1019"/>
        <v>1</v>
      </c>
      <c r="FH411" s="72">
        <f t="shared" si="1019"/>
        <v>1</v>
      </c>
      <c r="FI411" s="72">
        <f t="shared" si="1019"/>
        <v>1</v>
      </c>
      <c r="FJ411" s="72">
        <f t="shared" si="1019"/>
        <v>1</v>
      </c>
      <c r="FK411" s="72">
        <f t="shared" si="1019"/>
        <v>1</v>
      </c>
      <c r="FL411" s="72">
        <f t="shared" si="1019"/>
        <v>1</v>
      </c>
      <c r="FM411" s="72">
        <f t="shared" si="1019"/>
        <v>1</v>
      </c>
      <c r="FN411" s="72">
        <f t="shared" si="1019"/>
        <v>1</v>
      </c>
      <c r="FO411" s="72">
        <f t="shared" si="1019"/>
        <v>1</v>
      </c>
      <c r="FP411" s="72">
        <f t="shared" si="1019"/>
        <v>1</v>
      </c>
      <c r="FQ411" s="72">
        <f t="shared" si="1019"/>
        <v>1</v>
      </c>
      <c r="FR411" s="72">
        <f t="shared" si="1019"/>
        <v>1</v>
      </c>
    </row>
    <row r="412" spans="2:174">
      <c r="C412" s="44" t="str">
        <f>Assumptions!D162</f>
        <v>Environmental monitoring</v>
      </c>
      <c r="D412" s="144" t="s">
        <v>106</v>
      </c>
      <c r="E412" s="127" t="str">
        <f>INDEX(Assumptions!$G162:$G162,MATCH($A$1,Model_Number,0))</f>
        <v>NBP (Q1 2026)</v>
      </c>
      <c r="F412" s="133">
        <f>INDEX(Assumptions!$G186:$G186,MATCH($A$1,Model_Number,0))</f>
        <v>2025</v>
      </c>
      <c r="I412" s="172"/>
      <c r="J412" s="72">
        <f>IF(J$7&lt;=$F412,1,I412 * (1+INDEX(J$29:J$42,MATCH($E412,$C$29:$C$42,0))))</f>
        <v>1</v>
      </c>
      <c r="K412" s="72">
        <f t="shared" ref="K412:AP412" si="1020">IF(K$7&lt;=$F412,1,J412 * (1+INDEX(K$29:K$42,MATCH($E412,$C$29:$C$42,0))))</f>
        <v>1</v>
      </c>
      <c r="L412" s="72">
        <f t="shared" si="1020"/>
        <v>1</v>
      </c>
      <c r="M412" s="72">
        <f t="shared" si="1020"/>
        <v>1</v>
      </c>
      <c r="N412" s="72">
        <f t="shared" si="1020"/>
        <v>1</v>
      </c>
      <c r="O412" s="72">
        <f t="shared" si="1020"/>
        <v>1</v>
      </c>
      <c r="P412" s="72">
        <f t="shared" si="1020"/>
        <v>1</v>
      </c>
      <c r="Q412" s="72">
        <f t="shared" si="1020"/>
        <v>1</v>
      </c>
      <c r="R412" s="72">
        <f t="shared" si="1020"/>
        <v>1</v>
      </c>
      <c r="S412" s="72">
        <f t="shared" si="1020"/>
        <v>1</v>
      </c>
      <c r="T412" s="72">
        <f t="shared" si="1020"/>
        <v>1</v>
      </c>
      <c r="U412" s="72">
        <f t="shared" si="1020"/>
        <v>1</v>
      </c>
      <c r="V412" s="72">
        <f t="shared" si="1020"/>
        <v>1.0229999999999999</v>
      </c>
      <c r="W412" s="72">
        <f t="shared" si="1020"/>
        <v>1.0229999999999999</v>
      </c>
      <c r="X412" s="72">
        <f t="shared" si="1020"/>
        <v>1.0229999999999999</v>
      </c>
      <c r="Y412" s="72">
        <f t="shared" si="1020"/>
        <v>1.0229999999999999</v>
      </c>
      <c r="Z412" s="72">
        <f t="shared" si="1020"/>
        <v>1.047552</v>
      </c>
      <c r="AA412" s="72">
        <f t="shared" si="1020"/>
        <v>1.047552</v>
      </c>
      <c r="AB412" s="72">
        <f t="shared" si="1020"/>
        <v>1.047552</v>
      </c>
      <c r="AC412" s="72">
        <f t="shared" si="1020"/>
        <v>1.047552</v>
      </c>
      <c r="AD412" s="72">
        <f t="shared" si="1020"/>
        <v>1.071645696</v>
      </c>
      <c r="AE412" s="72">
        <f t="shared" si="1020"/>
        <v>1.071645696</v>
      </c>
      <c r="AF412" s="72">
        <f t="shared" si="1020"/>
        <v>1.071645696</v>
      </c>
      <c r="AG412" s="72">
        <f t="shared" si="1020"/>
        <v>1.071645696</v>
      </c>
      <c r="AH412" s="72">
        <f t="shared" si="1020"/>
        <v>1.096293547008</v>
      </c>
      <c r="AI412" s="72">
        <f t="shared" si="1020"/>
        <v>1.096293547008</v>
      </c>
      <c r="AJ412" s="72">
        <f t="shared" si="1020"/>
        <v>1.096293547008</v>
      </c>
      <c r="AK412" s="72">
        <f t="shared" si="1020"/>
        <v>1.096293547008</v>
      </c>
      <c r="AL412" s="72">
        <f t="shared" si="1020"/>
        <v>1.1215082985891838</v>
      </c>
      <c r="AM412" s="72">
        <f t="shared" si="1020"/>
        <v>1.1215082985891838</v>
      </c>
      <c r="AN412" s="72">
        <f t="shared" si="1020"/>
        <v>1.1215082985891838</v>
      </c>
      <c r="AO412" s="72">
        <f t="shared" si="1020"/>
        <v>1.1215082985891838</v>
      </c>
      <c r="AP412" s="72">
        <f t="shared" si="1020"/>
        <v>1.1473029894567348</v>
      </c>
      <c r="AQ412" s="72">
        <f t="shared" ref="AQ412:BV412" si="1021">IF(AQ$7&lt;=$F412,1,AP412 * (1+INDEX(AQ$29:AQ$42,MATCH($E412,$C$29:$C$42,0))))</f>
        <v>1.1473029894567348</v>
      </c>
      <c r="AR412" s="72">
        <f t="shared" si="1021"/>
        <v>1.1473029894567348</v>
      </c>
      <c r="AS412" s="72">
        <f t="shared" si="1021"/>
        <v>1.1473029894567348</v>
      </c>
      <c r="AT412" s="72">
        <f t="shared" si="1021"/>
        <v>1.1736909582142396</v>
      </c>
      <c r="AU412" s="72">
        <f t="shared" si="1021"/>
        <v>1.1736909582142396</v>
      </c>
      <c r="AV412" s="72">
        <f t="shared" si="1021"/>
        <v>1.1736909582142396</v>
      </c>
      <c r="AW412" s="72">
        <f t="shared" si="1021"/>
        <v>1.1736909582142396</v>
      </c>
      <c r="AX412" s="72">
        <f t="shared" si="1021"/>
        <v>1.200685850253167</v>
      </c>
      <c r="AY412" s="72">
        <f t="shared" si="1021"/>
        <v>1.200685850253167</v>
      </c>
      <c r="AZ412" s="72">
        <f t="shared" si="1021"/>
        <v>1.200685850253167</v>
      </c>
      <c r="BA412" s="72">
        <f t="shared" si="1021"/>
        <v>1.200685850253167</v>
      </c>
      <c r="BB412" s="72">
        <f t="shared" si="1021"/>
        <v>1.2283016248089897</v>
      </c>
      <c r="BC412" s="72">
        <f t="shared" si="1021"/>
        <v>1.2283016248089897</v>
      </c>
      <c r="BD412" s="72">
        <f t="shared" si="1021"/>
        <v>1.2283016248089897</v>
      </c>
      <c r="BE412" s="72">
        <f t="shared" si="1021"/>
        <v>1.2283016248089897</v>
      </c>
      <c r="BF412" s="72">
        <f t="shared" si="1021"/>
        <v>1.2565525621795963</v>
      </c>
      <c r="BG412" s="72">
        <f t="shared" si="1021"/>
        <v>1.2565525621795963</v>
      </c>
      <c r="BH412" s="72">
        <f t="shared" si="1021"/>
        <v>1.2565525621795963</v>
      </c>
      <c r="BI412" s="72">
        <f t="shared" si="1021"/>
        <v>1.2565525621795963</v>
      </c>
      <c r="BJ412" s="72">
        <f t="shared" si="1021"/>
        <v>1.2854532711097268</v>
      </c>
      <c r="BK412" s="72">
        <f t="shared" si="1021"/>
        <v>1.2854532711097268</v>
      </c>
      <c r="BL412" s="72">
        <f t="shared" si="1021"/>
        <v>1.2854532711097268</v>
      </c>
      <c r="BM412" s="72">
        <f t="shared" si="1021"/>
        <v>1.2854532711097268</v>
      </c>
      <c r="BN412" s="72">
        <f t="shared" si="1021"/>
        <v>1.3150186963452504</v>
      </c>
      <c r="BO412" s="72">
        <f t="shared" si="1021"/>
        <v>1.3150186963452504</v>
      </c>
      <c r="BP412" s="72">
        <f t="shared" si="1021"/>
        <v>1.3150186963452504</v>
      </c>
      <c r="BQ412" s="72">
        <f t="shared" si="1021"/>
        <v>1.3150186963452504</v>
      </c>
      <c r="BR412" s="72">
        <f t="shared" si="1021"/>
        <v>1.3452641263611911</v>
      </c>
      <c r="BS412" s="72">
        <f t="shared" si="1021"/>
        <v>1.3452641263611911</v>
      </c>
      <c r="BT412" s="72">
        <f t="shared" si="1021"/>
        <v>1.3452641263611911</v>
      </c>
      <c r="BU412" s="72">
        <f t="shared" si="1021"/>
        <v>1.3452641263611911</v>
      </c>
      <c r="BV412" s="72">
        <f t="shared" si="1021"/>
        <v>1.3762052012674983</v>
      </c>
      <c r="BW412" s="72">
        <f t="shared" ref="BW412:DB412" si="1022">IF(BW$7&lt;=$F412,1,BV412 * (1+INDEX(BW$29:BW$42,MATCH($E412,$C$29:$C$42,0))))</f>
        <v>1.3762052012674983</v>
      </c>
      <c r="BX412" s="72">
        <f t="shared" si="1022"/>
        <v>1.3762052012674983</v>
      </c>
      <c r="BY412" s="72">
        <f t="shared" si="1022"/>
        <v>1.3762052012674983</v>
      </c>
      <c r="BZ412" s="72">
        <f t="shared" si="1022"/>
        <v>1.4078579208966506</v>
      </c>
      <c r="CA412" s="72">
        <f t="shared" si="1022"/>
        <v>1.4078579208966506</v>
      </c>
      <c r="CB412" s="72">
        <f t="shared" si="1022"/>
        <v>1.4078579208966506</v>
      </c>
      <c r="CC412" s="72">
        <f t="shared" si="1022"/>
        <v>1.4078579208966506</v>
      </c>
      <c r="CD412" s="72">
        <f t="shared" si="1022"/>
        <v>1.4402386530772735</v>
      </c>
      <c r="CE412" s="72">
        <f t="shared" si="1022"/>
        <v>1.4402386530772735</v>
      </c>
      <c r="CF412" s="72">
        <f t="shared" si="1022"/>
        <v>1.4402386530772735</v>
      </c>
      <c r="CG412" s="72">
        <f t="shared" si="1022"/>
        <v>1.4402386530772735</v>
      </c>
      <c r="CH412" s="72">
        <f t="shared" si="1022"/>
        <v>1.4733641420980506</v>
      </c>
      <c r="CI412" s="72">
        <f t="shared" si="1022"/>
        <v>1.4733641420980506</v>
      </c>
      <c r="CJ412" s="72">
        <f t="shared" si="1022"/>
        <v>1.4733641420980506</v>
      </c>
      <c r="CK412" s="72">
        <f t="shared" si="1022"/>
        <v>1.4733641420980506</v>
      </c>
      <c r="CL412" s="72">
        <f t="shared" si="1022"/>
        <v>1.5072515173663057</v>
      </c>
      <c r="CM412" s="72">
        <f t="shared" si="1022"/>
        <v>1.5072515173663057</v>
      </c>
      <c r="CN412" s="72">
        <f t="shared" si="1022"/>
        <v>1.5072515173663057</v>
      </c>
      <c r="CO412" s="72">
        <f t="shared" si="1022"/>
        <v>1.5072515173663057</v>
      </c>
      <c r="CP412" s="72">
        <f t="shared" si="1022"/>
        <v>1.5419183022657306</v>
      </c>
      <c r="CQ412" s="72">
        <f t="shared" si="1022"/>
        <v>1.5419183022657306</v>
      </c>
      <c r="CR412" s="72">
        <f t="shared" si="1022"/>
        <v>1.5419183022657306</v>
      </c>
      <c r="CS412" s="72">
        <f t="shared" si="1022"/>
        <v>1.5419183022657306</v>
      </c>
      <c r="CT412" s="72">
        <f t="shared" si="1022"/>
        <v>1.5773824232178422</v>
      </c>
      <c r="CU412" s="72">
        <f t="shared" si="1022"/>
        <v>1.5773824232178422</v>
      </c>
      <c r="CV412" s="72">
        <f t="shared" si="1022"/>
        <v>1.5773824232178422</v>
      </c>
      <c r="CW412" s="72">
        <f t="shared" si="1022"/>
        <v>1.5773824232178422</v>
      </c>
      <c r="CX412" s="72">
        <f t="shared" si="1022"/>
        <v>1.6136622189518524</v>
      </c>
      <c r="CY412" s="72">
        <f t="shared" si="1022"/>
        <v>1.6136622189518524</v>
      </c>
      <c r="CZ412" s="72">
        <f t="shared" si="1022"/>
        <v>1.6136622189518524</v>
      </c>
      <c r="DA412" s="72">
        <f t="shared" si="1022"/>
        <v>1.6136622189518524</v>
      </c>
      <c r="DB412" s="72">
        <f t="shared" si="1022"/>
        <v>1.6507764499877449</v>
      </c>
      <c r="DC412" s="72">
        <f t="shared" ref="DC412:EH412" si="1023">IF(DC$7&lt;=$F412,1,DB412 * (1+INDEX(DC$29:DC$42,MATCH($E412,$C$29:$C$42,0))))</f>
        <v>1.6507764499877449</v>
      </c>
      <c r="DD412" s="72">
        <f t="shared" si="1023"/>
        <v>1.6507764499877449</v>
      </c>
      <c r="DE412" s="72">
        <f t="shared" si="1023"/>
        <v>1.6507764499877449</v>
      </c>
      <c r="DF412" s="72">
        <f t="shared" si="1023"/>
        <v>1.6887443083374629</v>
      </c>
      <c r="DG412" s="72">
        <f t="shared" si="1023"/>
        <v>1.6887443083374629</v>
      </c>
      <c r="DH412" s="72">
        <f t="shared" si="1023"/>
        <v>1.6887443083374629</v>
      </c>
      <c r="DI412" s="72">
        <f t="shared" si="1023"/>
        <v>1.6887443083374629</v>
      </c>
      <c r="DJ412" s="72">
        <f t="shared" si="1023"/>
        <v>1.7275854274292244</v>
      </c>
      <c r="DK412" s="72">
        <f t="shared" si="1023"/>
        <v>1.7275854274292244</v>
      </c>
      <c r="DL412" s="72">
        <f t="shared" si="1023"/>
        <v>1.7275854274292244</v>
      </c>
      <c r="DM412" s="72">
        <f t="shared" si="1023"/>
        <v>1.7275854274292244</v>
      </c>
      <c r="DN412" s="72">
        <f t="shared" si="1023"/>
        <v>1.7673198922600963</v>
      </c>
      <c r="DO412" s="72">
        <f t="shared" si="1023"/>
        <v>1.7673198922600963</v>
      </c>
      <c r="DP412" s="72">
        <f t="shared" si="1023"/>
        <v>1.7673198922600963</v>
      </c>
      <c r="DQ412" s="72">
        <f t="shared" si="1023"/>
        <v>1.7673198922600963</v>
      </c>
      <c r="DR412" s="72">
        <f t="shared" si="1023"/>
        <v>1.8079682497820784</v>
      </c>
      <c r="DS412" s="72">
        <f t="shared" si="1023"/>
        <v>1.8079682497820784</v>
      </c>
      <c r="DT412" s="72">
        <f t="shared" si="1023"/>
        <v>1.8079682497820784</v>
      </c>
      <c r="DU412" s="72">
        <f t="shared" si="1023"/>
        <v>1.8079682497820784</v>
      </c>
      <c r="DV412" s="72">
        <f t="shared" si="1023"/>
        <v>1.849551519527066</v>
      </c>
      <c r="DW412" s="72">
        <f t="shared" si="1023"/>
        <v>1.849551519527066</v>
      </c>
      <c r="DX412" s="72">
        <f t="shared" si="1023"/>
        <v>1.849551519527066</v>
      </c>
      <c r="DY412" s="72">
        <f t="shared" si="1023"/>
        <v>1.849551519527066</v>
      </c>
      <c r="DZ412" s="72">
        <f t="shared" si="1023"/>
        <v>1.8920912044761884</v>
      </c>
      <c r="EA412" s="72">
        <f t="shared" si="1023"/>
        <v>1.8920912044761884</v>
      </c>
      <c r="EB412" s="72">
        <f t="shared" si="1023"/>
        <v>1.8920912044761884</v>
      </c>
      <c r="EC412" s="72">
        <f t="shared" si="1023"/>
        <v>1.8920912044761884</v>
      </c>
      <c r="ED412" s="72">
        <f t="shared" si="1023"/>
        <v>1.9356093021791405</v>
      </c>
      <c r="EE412" s="72">
        <f t="shared" si="1023"/>
        <v>1.9356093021791405</v>
      </c>
      <c r="EF412" s="72">
        <f t="shared" si="1023"/>
        <v>1.9356093021791405</v>
      </c>
      <c r="EG412" s="72">
        <f t="shared" si="1023"/>
        <v>1.9356093021791405</v>
      </c>
      <c r="EH412" s="72">
        <f t="shared" si="1023"/>
        <v>1.9801283161292607</v>
      </c>
      <c r="EI412" s="72">
        <f t="shared" ref="EI412:FR412" si="1024">IF(EI$7&lt;=$F412,1,EH412 * (1+INDEX(EI$29:EI$42,MATCH($E412,$C$29:$C$42,0))))</f>
        <v>1.9801283161292607</v>
      </c>
      <c r="EJ412" s="72">
        <f t="shared" si="1024"/>
        <v>1.9801283161292607</v>
      </c>
      <c r="EK412" s="72">
        <f t="shared" si="1024"/>
        <v>1.9801283161292607</v>
      </c>
      <c r="EL412" s="72">
        <f t="shared" si="1024"/>
        <v>2.0256712674002335</v>
      </c>
      <c r="EM412" s="72">
        <f t="shared" si="1024"/>
        <v>2.0256712674002335</v>
      </c>
      <c r="EN412" s="72">
        <f t="shared" si="1024"/>
        <v>2.0256712674002335</v>
      </c>
      <c r="EO412" s="72">
        <f t="shared" si="1024"/>
        <v>2.0256712674002335</v>
      </c>
      <c r="EP412" s="72">
        <f t="shared" si="1024"/>
        <v>2.0722617065504387</v>
      </c>
      <c r="EQ412" s="72">
        <f t="shared" si="1024"/>
        <v>2.0722617065504387</v>
      </c>
      <c r="ER412" s="72">
        <f t="shared" si="1024"/>
        <v>2.0722617065504387</v>
      </c>
      <c r="ES412" s="72">
        <f t="shared" si="1024"/>
        <v>2.0722617065504387</v>
      </c>
      <c r="ET412" s="72">
        <f t="shared" si="1024"/>
        <v>2.1199237258010988</v>
      </c>
      <c r="EU412" s="72">
        <f t="shared" si="1024"/>
        <v>2.1199237258010988</v>
      </c>
      <c r="EV412" s="72">
        <f t="shared" si="1024"/>
        <v>2.1199237258010988</v>
      </c>
      <c r="EW412" s="72">
        <f t="shared" si="1024"/>
        <v>2.1199237258010988</v>
      </c>
      <c r="EX412" s="72">
        <f t="shared" si="1024"/>
        <v>2.1686819714945238</v>
      </c>
      <c r="EY412" s="72">
        <f t="shared" si="1024"/>
        <v>2.1686819714945238</v>
      </c>
      <c r="EZ412" s="72">
        <f t="shared" si="1024"/>
        <v>2.1686819714945238</v>
      </c>
      <c r="FA412" s="72">
        <f t="shared" si="1024"/>
        <v>2.1686819714945238</v>
      </c>
      <c r="FB412" s="72">
        <f t="shared" si="1024"/>
        <v>2.2185616568388977</v>
      </c>
      <c r="FC412" s="72">
        <f t="shared" si="1024"/>
        <v>2.2185616568388977</v>
      </c>
      <c r="FD412" s="72">
        <f t="shared" si="1024"/>
        <v>2.2185616568388977</v>
      </c>
      <c r="FE412" s="72">
        <f t="shared" si="1024"/>
        <v>2.2185616568388977</v>
      </c>
      <c r="FF412" s="72">
        <f t="shared" si="1024"/>
        <v>2.2695885749461921</v>
      </c>
      <c r="FG412" s="72">
        <f t="shared" si="1024"/>
        <v>2.2695885749461921</v>
      </c>
      <c r="FH412" s="72">
        <f t="shared" si="1024"/>
        <v>2.2695885749461921</v>
      </c>
      <c r="FI412" s="72">
        <f t="shared" si="1024"/>
        <v>2.2695885749461921</v>
      </c>
      <c r="FJ412" s="72">
        <f t="shared" si="1024"/>
        <v>2.3217891121699545</v>
      </c>
      <c r="FK412" s="72">
        <f t="shared" si="1024"/>
        <v>2.3217891121699545</v>
      </c>
      <c r="FL412" s="72">
        <f t="shared" si="1024"/>
        <v>2.3217891121699545</v>
      </c>
      <c r="FM412" s="72">
        <f t="shared" si="1024"/>
        <v>2.3217891121699545</v>
      </c>
      <c r="FN412" s="72">
        <f t="shared" si="1024"/>
        <v>2.3751902617498635</v>
      </c>
      <c r="FO412" s="72">
        <f t="shared" si="1024"/>
        <v>2.3751902617498635</v>
      </c>
      <c r="FP412" s="72">
        <f t="shared" si="1024"/>
        <v>2.3751902617498635</v>
      </c>
      <c r="FQ412" s="72">
        <f t="shared" si="1024"/>
        <v>2.3751902617498635</v>
      </c>
      <c r="FR412" s="72">
        <f t="shared" si="1024"/>
        <v>2.4298196377701102</v>
      </c>
    </row>
    <row r="413" spans="2:174">
      <c r="C413" s="44" t="str">
        <f>Assumptions!D163</f>
        <v>Balancing</v>
      </c>
      <c r="D413" s="144" t="s">
        <v>106</v>
      </c>
      <c r="E413" s="127" t="str">
        <f>INDEX(Assumptions!$G163:$G163,MATCH($A$1,Model_Number,0))</f>
        <v>Not inflated</v>
      </c>
      <c r="F413" s="133">
        <f>INDEX(Assumptions!$G187:$G187,MATCH($A$1,Model_Number,0))</f>
        <v>2025</v>
      </c>
      <c r="I413" s="172"/>
      <c r="J413" s="72">
        <f t="shared" ref="J413:AO413" si="1025">IF(J$7&lt;=$F413,1,I413 * (1+INDEX(J$29:J$42,MATCH($E413,$C$29:$C$42,0))))</f>
        <v>1</v>
      </c>
      <c r="K413" s="72">
        <f t="shared" si="1025"/>
        <v>1</v>
      </c>
      <c r="L413" s="72">
        <f t="shared" si="1025"/>
        <v>1</v>
      </c>
      <c r="M413" s="72">
        <f t="shared" si="1025"/>
        <v>1</v>
      </c>
      <c r="N413" s="72">
        <f t="shared" si="1025"/>
        <v>1</v>
      </c>
      <c r="O413" s="72">
        <f t="shared" si="1025"/>
        <v>1</v>
      </c>
      <c r="P413" s="72">
        <f t="shared" si="1025"/>
        <v>1</v>
      </c>
      <c r="Q413" s="72">
        <f t="shared" si="1025"/>
        <v>1</v>
      </c>
      <c r="R413" s="72">
        <f t="shared" si="1025"/>
        <v>1</v>
      </c>
      <c r="S413" s="72">
        <f t="shared" si="1025"/>
        <v>1</v>
      </c>
      <c r="T413" s="72">
        <f t="shared" si="1025"/>
        <v>1</v>
      </c>
      <c r="U413" s="72">
        <f t="shared" si="1025"/>
        <v>1</v>
      </c>
      <c r="V413" s="72">
        <f t="shared" si="1025"/>
        <v>1</v>
      </c>
      <c r="W413" s="72">
        <f t="shared" si="1025"/>
        <v>1</v>
      </c>
      <c r="X413" s="72">
        <f t="shared" si="1025"/>
        <v>1</v>
      </c>
      <c r="Y413" s="72">
        <f t="shared" si="1025"/>
        <v>1</v>
      </c>
      <c r="Z413" s="72">
        <f t="shared" si="1025"/>
        <v>1</v>
      </c>
      <c r="AA413" s="72">
        <f t="shared" si="1025"/>
        <v>1</v>
      </c>
      <c r="AB413" s="72">
        <f t="shared" si="1025"/>
        <v>1</v>
      </c>
      <c r="AC413" s="72">
        <f t="shared" si="1025"/>
        <v>1</v>
      </c>
      <c r="AD413" s="72">
        <f t="shared" si="1025"/>
        <v>1</v>
      </c>
      <c r="AE413" s="72">
        <f t="shared" si="1025"/>
        <v>1</v>
      </c>
      <c r="AF413" s="72">
        <f t="shared" si="1025"/>
        <v>1</v>
      </c>
      <c r="AG413" s="72">
        <f t="shared" si="1025"/>
        <v>1</v>
      </c>
      <c r="AH413" s="72">
        <f t="shared" si="1025"/>
        <v>1</v>
      </c>
      <c r="AI413" s="72">
        <f t="shared" si="1025"/>
        <v>1</v>
      </c>
      <c r="AJ413" s="72">
        <f t="shared" si="1025"/>
        <v>1</v>
      </c>
      <c r="AK413" s="72">
        <f t="shared" si="1025"/>
        <v>1</v>
      </c>
      <c r="AL413" s="72">
        <f t="shared" si="1025"/>
        <v>1</v>
      </c>
      <c r="AM413" s="72">
        <f t="shared" si="1025"/>
        <v>1</v>
      </c>
      <c r="AN413" s="72">
        <f t="shared" si="1025"/>
        <v>1</v>
      </c>
      <c r="AO413" s="72">
        <f t="shared" si="1025"/>
        <v>1</v>
      </c>
      <c r="AP413" s="72">
        <f t="shared" ref="AP413:BV413" si="1026">IF(AP$7&lt;=$F413,1,AO413 * (1+INDEX(AP$29:AP$42,MATCH($E413,$C$29:$C$42,0))))</f>
        <v>1</v>
      </c>
      <c r="AQ413" s="72">
        <f t="shared" si="1026"/>
        <v>1</v>
      </c>
      <c r="AR413" s="72">
        <f t="shared" si="1026"/>
        <v>1</v>
      </c>
      <c r="AS413" s="72">
        <f t="shared" si="1026"/>
        <v>1</v>
      </c>
      <c r="AT413" s="72">
        <f t="shared" si="1026"/>
        <v>1</v>
      </c>
      <c r="AU413" s="72">
        <f t="shared" si="1026"/>
        <v>1</v>
      </c>
      <c r="AV413" s="72">
        <f t="shared" si="1026"/>
        <v>1</v>
      </c>
      <c r="AW413" s="72">
        <f t="shared" si="1026"/>
        <v>1</v>
      </c>
      <c r="AX413" s="72">
        <f t="shared" si="1026"/>
        <v>1</v>
      </c>
      <c r="AY413" s="72">
        <f t="shared" si="1026"/>
        <v>1</v>
      </c>
      <c r="AZ413" s="72">
        <f t="shared" si="1026"/>
        <v>1</v>
      </c>
      <c r="BA413" s="72">
        <f t="shared" si="1026"/>
        <v>1</v>
      </c>
      <c r="BB413" s="72">
        <f t="shared" si="1026"/>
        <v>1</v>
      </c>
      <c r="BC413" s="72">
        <f t="shared" si="1026"/>
        <v>1</v>
      </c>
      <c r="BD413" s="72">
        <f t="shared" si="1026"/>
        <v>1</v>
      </c>
      <c r="BE413" s="72">
        <f t="shared" si="1026"/>
        <v>1</v>
      </c>
      <c r="BF413" s="72">
        <f t="shared" si="1026"/>
        <v>1</v>
      </c>
      <c r="BG413" s="72">
        <f t="shared" si="1026"/>
        <v>1</v>
      </c>
      <c r="BH413" s="72">
        <f t="shared" si="1026"/>
        <v>1</v>
      </c>
      <c r="BI413" s="72">
        <f t="shared" si="1026"/>
        <v>1</v>
      </c>
      <c r="BJ413" s="72">
        <f t="shared" si="1026"/>
        <v>1</v>
      </c>
      <c r="BK413" s="72">
        <f t="shared" si="1026"/>
        <v>1</v>
      </c>
      <c r="BL413" s="72">
        <f t="shared" si="1026"/>
        <v>1</v>
      </c>
      <c r="BM413" s="72">
        <f t="shared" si="1026"/>
        <v>1</v>
      </c>
      <c r="BN413" s="72">
        <f t="shared" si="1026"/>
        <v>1</v>
      </c>
      <c r="BO413" s="72">
        <f t="shared" si="1026"/>
        <v>1</v>
      </c>
      <c r="BP413" s="72">
        <f t="shared" si="1026"/>
        <v>1</v>
      </c>
      <c r="BQ413" s="72">
        <f t="shared" si="1026"/>
        <v>1</v>
      </c>
      <c r="BR413" s="72">
        <f t="shared" si="1026"/>
        <v>1</v>
      </c>
      <c r="BS413" s="72">
        <f t="shared" si="1026"/>
        <v>1</v>
      </c>
      <c r="BT413" s="72">
        <f t="shared" si="1026"/>
        <v>1</v>
      </c>
      <c r="BU413" s="72">
        <f t="shared" si="1026"/>
        <v>1</v>
      </c>
      <c r="BV413" s="72">
        <f t="shared" si="1026"/>
        <v>1</v>
      </c>
      <c r="BW413" s="72">
        <f t="shared" ref="BW413:DB413" si="1027">IF(BW$7&lt;=$F413,1,BV413 * (1+INDEX(BW$29:BW$42,MATCH($E413,$C$29:$C$42,0))))</f>
        <v>1</v>
      </c>
      <c r="BX413" s="72">
        <f t="shared" si="1027"/>
        <v>1</v>
      </c>
      <c r="BY413" s="72">
        <f t="shared" si="1027"/>
        <v>1</v>
      </c>
      <c r="BZ413" s="72">
        <f t="shared" si="1027"/>
        <v>1</v>
      </c>
      <c r="CA413" s="72">
        <f t="shared" si="1027"/>
        <v>1</v>
      </c>
      <c r="CB413" s="72">
        <f t="shared" si="1027"/>
        <v>1</v>
      </c>
      <c r="CC413" s="72">
        <f t="shared" si="1027"/>
        <v>1</v>
      </c>
      <c r="CD413" s="72">
        <f t="shared" si="1027"/>
        <v>1</v>
      </c>
      <c r="CE413" s="72">
        <f t="shared" si="1027"/>
        <v>1</v>
      </c>
      <c r="CF413" s="72">
        <f t="shared" si="1027"/>
        <v>1</v>
      </c>
      <c r="CG413" s="72">
        <f t="shared" si="1027"/>
        <v>1</v>
      </c>
      <c r="CH413" s="72">
        <f t="shared" si="1027"/>
        <v>1</v>
      </c>
      <c r="CI413" s="72">
        <f t="shared" si="1027"/>
        <v>1</v>
      </c>
      <c r="CJ413" s="72">
        <f t="shared" si="1027"/>
        <v>1</v>
      </c>
      <c r="CK413" s="72">
        <f t="shared" si="1027"/>
        <v>1</v>
      </c>
      <c r="CL413" s="72">
        <f t="shared" si="1027"/>
        <v>1</v>
      </c>
      <c r="CM413" s="72">
        <f t="shared" si="1027"/>
        <v>1</v>
      </c>
      <c r="CN413" s="72">
        <f t="shared" si="1027"/>
        <v>1</v>
      </c>
      <c r="CO413" s="72">
        <f t="shared" si="1027"/>
        <v>1</v>
      </c>
      <c r="CP413" s="72">
        <f t="shared" si="1027"/>
        <v>1</v>
      </c>
      <c r="CQ413" s="72">
        <f t="shared" si="1027"/>
        <v>1</v>
      </c>
      <c r="CR413" s="72">
        <f t="shared" si="1027"/>
        <v>1</v>
      </c>
      <c r="CS413" s="72">
        <f t="shared" si="1027"/>
        <v>1</v>
      </c>
      <c r="CT413" s="72">
        <f t="shared" si="1027"/>
        <v>1</v>
      </c>
      <c r="CU413" s="72">
        <f t="shared" si="1027"/>
        <v>1</v>
      </c>
      <c r="CV413" s="72">
        <f t="shared" si="1027"/>
        <v>1</v>
      </c>
      <c r="CW413" s="72">
        <f t="shared" si="1027"/>
        <v>1</v>
      </c>
      <c r="CX413" s="72">
        <f t="shared" si="1027"/>
        <v>1</v>
      </c>
      <c r="CY413" s="72">
        <f t="shared" si="1027"/>
        <v>1</v>
      </c>
      <c r="CZ413" s="72">
        <f t="shared" si="1027"/>
        <v>1</v>
      </c>
      <c r="DA413" s="72">
        <f t="shared" si="1027"/>
        <v>1</v>
      </c>
      <c r="DB413" s="72">
        <f t="shared" si="1027"/>
        <v>1</v>
      </c>
      <c r="DC413" s="72">
        <f t="shared" ref="DC413:EH413" si="1028">IF(DC$7&lt;=$F413,1,DB413 * (1+INDEX(DC$29:DC$42,MATCH($E413,$C$29:$C$42,0))))</f>
        <v>1</v>
      </c>
      <c r="DD413" s="72">
        <f t="shared" si="1028"/>
        <v>1</v>
      </c>
      <c r="DE413" s="72">
        <f t="shared" si="1028"/>
        <v>1</v>
      </c>
      <c r="DF413" s="72">
        <f t="shared" si="1028"/>
        <v>1</v>
      </c>
      <c r="DG413" s="72">
        <f t="shared" si="1028"/>
        <v>1</v>
      </c>
      <c r="DH413" s="72">
        <f t="shared" si="1028"/>
        <v>1</v>
      </c>
      <c r="DI413" s="72">
        <f t="shared" si="1028"/>
        <v>1</v>
      </c>
      <c r="DJ413" s="72">
        <f t="shared" si="1028"/>
        <v>1</v>
      </c>
      <c r="DK413" s="72">
        <f t="shared" si="1028"/>
        <v>1</v>
      </c>
      <c r="DL413" s="72">
        <f t="shared" si="1028"/>
        <v>1</v>
      </c>
      <c r="DM413" s="72">
        <f t="shared" si="1028"/>
        <v>1</v>
      </c>
      <c r="DN413" s="72">
        <f t="shared" si="1028"/>
        <v>1</v>
      </c>
      <c r="DO413" s="72">
        <f t="shared" si="1028"/>
        <v>1</v>
      </c>
      <c r="DP413" s="72">
        <f t="shared" si="1028"/>
        <v>1</v>
      </c>
      <c r="DQ413" s="72">
        <f t="shared" si="1028"/>
        <v>1</v>
      </c>
      <c r="DR413" s="72">
        <f t="shared" si="1028"/>
        <v>1</v>
      </c>
      <c r="DS413" s="72">
        <f t="shared" si="1028"/>
        <v>1</v>
      </c>
      <c r="DT413" s="72">
        <f t="shared" si="1028"/>
        <v>1</v>
      </c>
      <c r="DU413" s="72">
        <f t="shared" si="1028"/>
        <v>1</v>
      </c>
      <c r="DV413" s="72">
        <f t="shared" si="1028"/>
        <v>1</v>
      </c>
      <c r="DW413" s="72">
        <f t="shared" si="1028"/>
        <v>1</v>
      </c>
      <c r="DX413" s="72">
        <f t="shared" si="1028"/>
        <v>1</v>
      </c>
      <c r="DY413" s="72">
        <f t="shared" si="1028"/>
        <v>1</v>
      </c>
      <c r="DZ413" s="72">
        <f t="shared" si="1028"/>
        <v>1</v>
      </c>
      <c r="EA413" s="72">
        <f t="shared" si="1028"/>
        <v>1</v>
      </c>
      <c r="EB413" s="72">
        <f t="shared" si="1028"/>
        <v>1</v>
      </c>
      <c r="EC413" s="72">
        <f t="shared" si="1028"/>
        <v>1</v>
      </c>
      <c r="ED413" s="72">
        <f t="shared" si="1028"/>
        <v>1</v>
      </c>
      <c r="EE413" s="72">
        <f t="shared" si="1028"/>
        <v>1</v>
      </c>
      <c r="EF413" s="72">
        <f t="shared" si="1028"/>
        <v>1</v>
      </c>
      <c r="EG413" s="72">
        <f t="shared" si="1028"/>
        <v>1</v>
      </c>
      <c r="EH413" s="72">
        <f t="shared" si="1028"/>
        <v>1</v>
      </c>
      <c r="EI413" s="72">
        <f t="shared" ref="EI413:FR413" si="1029">IF(EI$7&lt;=$F413,1,EH413 * (1+INDEX(EI$29:EI$42,MATCH($E413,$C$29:$C$42,0))))</f>
        <v>1</v>
      </c>
      <c r="EJ413" s="72">
        <f t="shared" si="1029"/>
        <v>1</v>
      </c>
      <c r="EK413" s="72">
        <f t="shared" si="1029"/>
        <v>1</v>
      </c>
      <c r="EL413" s="72">
        <f t="shared" si="1029"/>
        <v>1</v>
      </c>
      <c r="EM413" s="72">
        <f t="shared" si="1029"/>
        <v>1</v>
      </c>
      <c r="EN413" s="72">
        <f t="shared" si="1029"/>
        <v>1</v>
      </c>
      <c r="EO413" s="72">
        <f t="shared" si="1029"/>
        <v>1</v>
      </c>
      <c r="EP413" s="72">
        <f t="shared" si="1029"/>
        <v>1</v>
      </c>
      <c r="EQ413" s="72">
        <f t="shared" si="1029"/>
        <v>1</v>
      </c>
      <c r="ER413" s="72">
        <f t="shared" si="1029"/>
        <v>1</v>
      </c>
      <c r="ES413" s="72">
        <f t="shared" si="1029"/>
        <v>1</v>
      </c>
      <c r="ET413" s="72">
        <f t="shared" si="1029"/>
        <v>1</v>
      </c>
      <c r="EU413" s="72">
        <f t="shared" si="1029"/>
        <v>1</v>
      </c>
      <c r="EV413" s="72">
        <f t="shared" si="1029"/>
        <v>1</v>
      </c>
      <c r="EW413" s="72">
        <f t="shared" si="1029"/>
        <v>1</v>
      </c>
      <c r="EX413" s="72">
        <f t="shared" si="1029"/>
        <v>1</v>
      </c>
      <c r="EY413" s="72">
        <f t="shared" si="1029"/>
        <v>1</v>
      </c>
      <c r="EZ413" s="72">
        <f t="shared" si="1029"/>
        <v>1</v>
      </c>
      <c r="FA413" s="72">
        <f t="shared" si="1029"/>
        <v>1</v>
      </c>
      <c r="FB413" s="72">
        <f t="shared" si="1029"/>
        <v>1</v>
      </c>
      <c r="FC413" s="72">
        <f t="shared" si="1029"/>
        <v>1</v>
      </c>
      <c r="FD413" s="72">
        <f t="shared" si="1029"/>
        <v>1</v>
      </c>
      <c r="FE413" s="72">
        <f t="shared" si="1029"/>
        <v>1</v>
      </c>
      <c r="FF413" s="72">
        <f t="shared" si="1029"/>
        <v>1</v>
      </c>
      <c r="FG413" s="72">
        <f t="shared" si="1029"/>
        <v>1</v>
      </c>
      <c r="FH413" s="72">
        <f t="shared" si="1029"/>
        <v>1</v>
      </c>
      <c r="FI413" s="72">
        <f t="shared" si="1029"/>
        <v>1</v>
      </c>
      <c r="FJ413" s="72">
        <f t="shared" si="1029"/>
        <v>1</v>
      </c>
      <c r="FK413" s="72">
        <f t="shared" si="1029"/>
        <v>1</v>
      </c>
      <c r="FL413" s="72">
        <f t="shared" si="1029"/>
        <v>1</v>
      </c>
      <c r="FM413" s="72">
        <f t="shared" si="1029"/>
        <v>1</v>
      </c>
      <c r="FN413" s="72">
        <f t="shared" si="1029"/>
        <v>1</v>
      </c>
      <c r="FO413" s="72">
        <f t="shared" si="1029"/>
        <v>1</v>
      </c>
      <c r="FP413" s="72">
        <f t="shared" si="1029"/>
        <v>1</v>
      </c>
      <c r="FQ413" s="72">
        <f t="shared" si="1029"/>
        <v>1</v>
      </c>
      <c r="FR413" s="72">
        <f t="shared" si="1029"/>
        <v>1</v>
      </c>
    </row>
    <row r="414" spans="2:174">
      <c r="C414" s="44" t="str">
        <f>Assumptions!D164</f>
        <v>Generation license</v>
      </c>
      <c r="D414" s="144" t="s">
        <v>106</v>
      </c>
      <c r="E414" s="127" t="str">
        <f>INDEX(Assumptions!$G164:$G164,MATCH($A$1,Model_Number,0))</f>
        <v>Not inflated</v>
      </c>
      <c r="F414" s="133">
        <f>INDEX(Assumptions!$G188:$G188,MATCH($A$1,Model_Number,0))</f>
        <v>2025</v>
      </c>
      <c r="I414" s="172"/>
      <c r="J414" s="72">
        <f t="shared" ref="J414:AO414" si="1030">IF(J$7&lt;=$F414,1,I414 * (1+INDEX(J$29:J$42,MATCH($E414,$C$29:$C$42,0))))</f>
        <v>1</v>
      </c>
      <c r="K414" s="72">
        <f t="shared" si="1030"/>
        <v>1</v>
      </c>
      <c r="L414" s="72">
        <f t="shared" si="1030"/>
        <v>1</v>
      </c>
      <c r="M414" s="72">
        <f t="shared" si="1030"/>
        <v>1</v>
      </c>
      <c r="N414" s="72">
        <f t="shared" si="1030"/>
        <v>1</v>
      </c>
      <c r="O414" s="72">
        <f t="shared" si="1030"/>
        <v>1</v>
      </c>
      <c r="P414" s="72">
        <f t="shared" si="1030"/>
        <v>1</v>
      </c>
      <c r="Q414" s="72">
        <f t="shared" si="1030"/>
        <v>1</v>
      </c>
      <c r="R414" s="72">
        <f t="shared" si="1030"/>
        <v>1</v>
      </c>
      <c r="S414" s="72">
        <f t="shared" si="1030"/>
        <v>1</v>
      </c>
      <c r="T414" s="72">
        <f t="shared" si="1030"/>
        <v>1</v>
      </c>
      <c r="U414" s="72">
        <f t="shared" si="1030"/>
        <v>1</v>
      </c>
      <c r="V414" s="72">
        <f t="shared" si="1030"/>
        <v>1</v>
      </c>
      <c r="W414" s="72">
        <f t="shared" si="1030"/>
        <v>1</v>
      </c>
      <c r="X414" s="72">
        <f t="shared" si="1030"/>
        <v>1</v>
      </c>
      <c r="Y414" s="72">
        <f t="shared" si="1030"/>
        <v>1</v>
      </c>
      <c r="Z414" s="72">
        <f t="shared" si="1030"/>
        <v>1</v>
      </c>
      <c r="AA414" s="72">
        <f t="shared" si="1030"/>
        <v>1</v>
      </c>
      <c r="AB414" s="72">
        <f t="shared" si="1030"/>
        <v>1</v>
      </c>
      <c r="AC414" s="72">
        <f t="shared" si="1030"/>
        <v>1</v>
      </c>
      <c r="AD414" s="72">
        <f t="shared" si="1030"/>
        <v>1</v>
      </c>
      <c r="AE414" s="72">
        <f t="shared" si="1030"/>
        <v>1</v>
      </c>
      <c r="AF414" s="72">
        <f t="shared" si="1030"/>
        <v>1</v>
      </c>
      <c r="AG414" s="72">
        <f t="shared" si="1030"/>
        <v>1</v>
      </c>
      <c r="AH414" s="72">
        <f t="shared" si="1030"/>
        <v>1</v>
      </c>
      <c r="AI414" s="72">
        <f t="shared" si="1030"/>
        <v>1</v>
      </c>
      <c r="AJ414" s="72">
        <f t="shared" si="1030"/>
        <v>1</v>
      </c>
      <c r="AK414" s="72">
        <f t="shared" si="1030"/>
        <v>1</v>
      </c>
      <c r="AL414" s="72">
        <f t="shared" si="1030"/>
        <v>1</v>
      </c>
      <c r="AM414" s="72">
        <f t="shared" si="1030"/>
        <v>1</v>
      </c>
      <c r="AN414" s="72">
        <f t="shared" si="1030"/>
        <v>1</v>
      </c>
      <c r="AO414" s="72">
        <f t="shared" si="1030"/>
        <v>1</v>
      </c>
      <c r="AP414" s="72">
        <f t="shared" ref="AP414:BV414" si="1031">IF(AP$7&lt;=$F414,1,AO414 * (1+INDEX(AP$29:AP$42,MATCH($E414,$C$29:$C$42,0))))</f>
        <v>1</v>
      </c>
      <c r="AQ414" s="72">
        <f t="shared" si="1031"/>
        <v>1</v>
      </c>
      <c r="AR414" s="72">
        <f t="shared" si="1031"/>
        <v>1</v>
      </c>
      <c r="AS414" s="72">
        <f t="shared" si="1031"/>
        <v>1</v>
      </c>
      <c r="AT414" s="72">
        <f t="shared" si="1031"/>
        <v>1</v>
      </c>
      <c r="AU414" s="72">
        <f t="shared" si="1031"/>
        <v>1</v>
      </c>
      <c r="AV414" s="72">
        <f t="shared" si="1031"/>
        <v>1</v>
      </c>
      <c r="AW414" s="72">
        <f t="shared" si="1031"/>
        <v>1</v>
      </c>
      <c r="AX414" s="72">
        <f t="shared" si="1031"/>
        <v>1</v>
      </c>
      <c r="AY414" s="72">
        <f t="shared" si="1031"/>
        <v>1</v>
      </c>
      <c r="AZ414" s="72">
        <f t="shared" si="1031"/>
        <v>1</v>
      </c>
      <c r="BA414" s="72">
        <f t="shared" si="1031"/>
        <v>1</v>
      </c>
      <c r="BB414" s="72">
        <f t="shared" si="1031"/>
        <v>1</v>
      </c>
      <c r="BC414" s="72">
        <f t="shared" si="1031"/>
        <v>1</v>
      </c>
      <c r="BD414" s="72">
        <f t="shared" si="1031"/>
        <v>1</v>
      </c>
      <c r="BE414" s="72">
        <f t="shared" si="1031"/>
        <v>1</v>
      </c>
      <c r="BF414" s="72">
        <f t="shared" si="1031"/>
        <v>1</v>
      </c>
      <c r="BG414" s="72">
        <f t="shared" si="1031"/>
        <v>1</v>
      </c>
      <c r="BH414" s="72">
        <f t="shared" si="1031"/>
        <v>1</v>
      </c>
      <c r="BI414" s="72">
        <f t="shared" si="1031"/>
        <v>1</v>
      </c>
      <c r="BJ414" s="72">
        <f t="shared" si="1031"/>
        <v>1</v>
      </c>
      <c r="BK414" s="72">
        <f t="shared" si="1031"/>
        <v>1</v>
      </c>
      <c r="BL414" s="72">
        <f t="shared" si="1031"/>
        <v>1</v>
      </c>
      <c r="BM414" s="72">
        <f t="shared" si="1031"/>
        <v>1</v>
      </c>
      <c r="BN414" s="72">
        <f t="shared" si="1031"/>
        <v>1</v>
      </c>
      <c r="BO414" s="72">
        <f t="shared" si="1031"/>
        <v>1</v>
      </c>
      <c r="BP414" s="72">
        <f t="shared" si="1031"/>
        <v>1</v>
      </c>
      <c r="BQ414" s="72">
        <f t="shared" si="1031"/>
        <v>1</v>
      </c>
      <c r="BR414" s="72">
        <f t="shared" si="1031"/>
        <v>1</v>
      </c>
      <c r="BS414" s="72">
        <f t="shared" si="1031"/>
        <v>1</v>
      </c>
      <c r="BT414" s="72">
        <f t="shared" si="1031"/>
        <v>1</v>
      </c>
      <c r="BU414" s="72">
        <f t="shared" si="1031"/>
        <v>1</v>
      </c>
      <c r="BV414" s="72">
        <f t="shared" si="1031"/>
        <v>1</v>
      </c>
      <c r="BW414" s="72">
        <f t="shared" ref="BW414:DB414" si="1032">IF(BW$7&lt;=$F414,1,BV414 * (1+INDEX(BW$29:BW$42,MATCH($E414,$C$29:$C$42,0))))</f>
        <v>1</v>
      </c>
      <c r="BX414" s="72">
        <f t="shared" si="1032"/>
        <v>1</v>
      </c>
      <c r="BY414" s="72">
        <f t="shared" si="1032"/>
        <v>1</v>
      </c>
      <c r="BZ414" s="72">
        <f t="shared" si="1032"/>
        <v>1</v>
      </c>
      <c r="CA414" s="72">
        <f t="shared" si="1032"/>
        <v>1</v>
      </c>
      <c r="CB414" s="72">
        <f t="shared" si="1032"/>
        <v>1</v>
      </c>
      <c r="CC414" s="72">
        <f t="shared" si="1032"/>
        <v>1</v>
      </c>
      <c r="CD414" s="72">
        <f t="shared" si="1032"/>
        <v>1</v>
      </c>
      <c r="CE414" s="72">
        <f t="shared" si="1032"/>
        <v>1</v>
      </c>
      <c r="CF414" s="72">
        <f t="shared" si="1032"/>
        <v>1</v>
      </c>
      <c r="CG414" s="72">
        <f t="shared" si="1032"/>
        <v>1</v>
      </c>
      <c r="CH414" s="72">
        <f t="shared" si="1032"/>
        <v>1</v>
      </c>
      <c r="CI414" s="72">
        <f t="shared" si="1032"/>
        <v>1</v>
      </c>
      <c r="CJ414" s="72">
        <f t="shared" si="1032"/>
        <v>1</v>
      </c>
      <c r="CK414" s="72">
        <f t="shared" si="1032"/>
        <v>1</v>
      </c>
      <c r="CL414" s="72">
        <f t="shared" si="1032"/>
        <v>1</v>
      </c>
      <c r="CM414" s="72">
        <f t="shared" si="1032"/>
        <v>1</v>
      </c>
      <c r="CN414" s="72">
        <f t="shared" si="1032"/>
        <v>1</v>
      </c>
      <c r="CO414" s="72">
        <f t="shared" si="1032"/>
        <v>1</v>
      </c>
      <c r="CP414" s="72">
        <f t="shared" si="1032"/>
        <v>1</v>
      </c>
      <c r="CQ414" s="72">
        <f t="shared" si="1032"/>
        <v>1</v>
      </c>
      <c r="CR414" s="72">
        <f t="shared" si="1032"/>
        <v>1</v>
      </c>
      <c r="CS414" s="72">
        <f t="shared" si="1032"/>
        <v>1</v>
      </c>
      <c r="CT414" s="72">
        <f t="shared" si="1032"/>
        <v>1</v>
      </c>
      <c r="CU414" s="72">
        <f t="shared" si="1032"/>
        <v>1</v>
      </c>
      <c r="CV414" s="72">
        <f t="shared" si="1032"/>
        <v>1</v>
      </c>
      <c r="CW414" s="72">
        <f t="shared" si="1032"/>
        <v>1</v>
      </c>
      <c r="CX414" s="72">
        <f t="shared" si="1032"/>
        <v>1</v>
      </c>
      <c r="CY414" s="72">
        <f t="shared" si="1032"/>
        <v>1</v>
      </c>
      <c r="CZ414" s="72">
        <f t="shared" si="1032"/>
        <v>1</v>
      </c>
      <c r="DA414" s="72">
        <f t="shared" si="1032"/>
        <v>1</v>
      </c>
      <c r="DB414" s="72">
        <f t="shared" si="1032"/>
        <v>1</v>
      </c>
      <c r="DC414" s="72">
        <f t="shared" ref="DC414:EH414" si="1033">IF(DC$7&lt;=$F414,1,DB414 * (1+INDEX(DC$29:DC$42,MATCH($E414,$C$29:$C$42,0))))</f>
        <v>1</v>
      </c>
      <c r="DD414" s="72">
        <f t="shared" si="1033"/>
        <v>1</v>
      </c>
      <c r="DE414" s="72">
        <f t="shared" si="1033"/>
        <v>1</v>
      </c>
      <c r="DF414" s="72">
        <f t="shared" si="1033"/>
        <v>1</v>
      </c>
      <c r="DG414" s="72">
        <f t="shared" si="1033"/>
        <v>1</v>
      </c>
      <c r="DH414" s="72">
        <f t="shared" si="1033"/>
        <v>1</v>
      </c>
      <c r="DI414" s="72">
        <f t="shared" si="1033"/>
        <v>1</v>
      </c>
      <c r="DJ414" s="72">
        <f t="shared" si="1033"/>
        <v>1</v>
      </c>
      <c r="DK414" s="72">
        <f t="shared" si="1033"/>
        <v>1</v>
      </c>
      <c r="DL414" s="72">
        <f t="shared" si="1033"/>
        <v>1</v>
      </c>
      <c r="DM414" s="72">
        <f t="shared" si="1033"/>
        <v>1</v>
      </c>
      <c r="DN414" s="72">
        <f t="shared" si="1033"/>
        <v>1</v>
      </c>
      <c r="DO414" s="72">
        <f t="shared" si="1033"/>
        <v>1</v>
      </c>
      <c r="DP414" s="72">
        <f t="shared" si="1033"/>
        <v>1</v>
      </c>
      <c r="DQ414" s="72">
        <f t="shared" si="1033"/>
        <v>1</v>
      </c>
      <c r="DR414" s="72">
        <f t="shared" si="1033"/>
        <v>1</v>
      </c>
      <c r="DS414" s="72">
        <f t="shared" si="1033"/>
        <v>1</v>
      </c>
      <c r="DT414" s="72">
        <f t="shared" si="1033"/>
        <v>1</v>
      </c>
      <c r="DU414" s="72">
        <f t="shared" si="1033"/>
        <v>1</v>
      </c>
      <c r="DV414" s="72">
        <f t="shared" si="1033"/>
        <v>1</v>
      </c>
      <c r="DW414" s="72">
        <f t="shared" si="1033"/>
        <v>1</v>
      </c>
      <c r="DX414" s="72">
        <f t="shared" si="1033"/>
        <v>1</v>
      </c>
      <c r="DY414" s="72">
        <f t="shared" si="1033"/>
        <v>1</v>
      </c>
      <c r="DZ414" s="72">
        <f t="shared" si="1033"/>
        <v>1</v>
      </c>
      <c r="EA414" s="72">
        <f t="shared" si="1033"/>
        <v>1</v>
      </c>
      <c r="EB414" s="72">
        <f t="shared" si="1033"/>
        <v>1</v>
      </c>
      <c r="EC414" s="72">
        <f t="shared" si="1033"/>
        <v>1</v>
      </c>
      <c r="ED414" s="72">
        <f t="shared" si="1033"/>
        <v>1</v>
      </c>
      <c r="EE414" s="72">
        <f t="shared" si="1033"/>
        <v>1</v>
      </c>
      <c r="EF414" s="72">
        <f t="shared" si="1033"/>
        <v>1</v>
      </c>
      <c r="EG414" s="72">
        <f t="shared" si="1033"/>
        <v>1</v>
      </c>
      <c r="EH414" s="72">
        <f t="shared" si="1033"/>
        <v>1</v>
      </c>
      <c r="EI414" s="72">
        <f t="shared" ref="EI414:FR414" si="1034">IF(EI$7&lt;=$F414,1,EH414 * (1+INDEX(EI$29:EI$42,MATCH($E414,$C$29:$C$42,0))))</f>
        <v>1</v>
      </c>
      <c r="EJ414" s="72">
        <f t="shared" si="1034"/>
        <v>1</v>
      </c>
      <c r="EK414" s="72">
        <f t="shared" si="1034"/>
        <v>1</v>
      </c>
      <c r="EL414" s="72">
        <f t="shared" si="1034"/>
        <v>1</v>
      </c>
      <c r="EM414" s="72">
        <f t="shared" si="1034"/>
        <v>1</v>
      </c>
      <c r="EN414" s="72">
        <f t="shared" si="1034"/>
        <v>1</v>
      </c>
      <c r="EO414" s="72">
        <f t="shared" si="1034"/>
        <v>1</v>
      </c>
      <c r="EP414" s="72">
        <f t="shared" si="1034"/>
        <v>1</v>
      </c>
      <c r="EQ414" s="72">
        <f t="shared" si="1034"/>
        <v>1</v>
      </c>
      <c r="ER414" s="72">
        <f t="shared" si="1034"/>
        <v>1</v>
      </c>
      <c r="ES414" s="72">
        <f t="shared" si="1034"/>
        <v>1</v>
      </c>
      <c r="ET414" s="72">
        <f t="shared" si="1034"/>
        <v>1</v>
      </c>
      <c r="EU414" s="72">
        <f t="shared" si="1034"/>
        <v>1</v>
      </c>
      <c r="EV414" s="72">
        <f t="shared" si="1034"/>
        <v>1</v>
      </c>
      <c r="EW414" s="72">
        <f t="shared" si="1034"/>
        <v>1</v>
      </c>
      <c r="EX414" s="72">
        <f t="shared" si="1034"/>
        <v>1</v>
      </c>
      <c r="EY414" s="72">
        <f t="shared" si="1034"/>
        <v>1</v>
      </c>
      <c r="EZ414" s="72">
        <f t="shared" si="1034"/>
        <v>1</v>
      </c>
      <c r="FA414" s="72">
        <f t="shared" si="1034"/>
        <v>1</v>
      </c>
      <c r="FB414" s="72">
        <f t="shared" si="1034"/>
        <v>1</v>
      </c>
      <c r="FC414" s="72">
        <f t="shared" si="1034"/>
        <v>1</v>
      </c>
      <c r="FD414" s="72">
        <f t="shared" si="1034"/>
        <v>1</v>
      </c>
      <c r="FE414" s="72">
        <f t="shared" si="1034"/>
        <v>1</v>
      </c>
      <c r="FF414" s="72">
        <f t="shared" si="1034"/>
        <v>1</v>
      </c>
      <c r="FG414" s="72">
        <f t="shared" si="1034"/>
        <v>1</v>
      </c>
      <c r="FH414" s="72">
        <f t="shared" si="1034"/>
        <v>1</v>
      </c>
      <c r="FI414" s="72">
        <f t="shared" si="1034"/>
        <v>1</v>
      </c>
      <c r="FJ414" s="72">
        <f t="shared" si="1034"/>
        <v>1</v>
      </c>
      <c r="FK414" s="72">
        <f t="shared" si="1034"/>
        <v>1</v>
      </c>
      <c r="FL414" s="72">
        <f t="shared" si="1034"/>
        <v>1</v>
      </c>
      <c r="FM414" s="72">
        <f t="shared" si="1034"/>
        <v>1</v>
      </c>
      <c r="FN414" s="72">
        <f t="shared" si="1034"/>
        <v>1</v>
      </c>
      <c r="FO414" s="72">
        <f t="shared" si="1034"/>
        <v>1</v>
      </c>
      <c r="FP414" s="72">
        <f t="shared" si="1034"/>
        <v>1</v>
      </c>
      <c r="FQ414" s="72">
        <f t="shared" si="1034"/>
        <v>1</v>
      </c>
      <c r="FR414" s="72">
        <f t="shared" si="1034"/>
        <v>1</v>
      </c>
    </row>
    <row r="415" spans="2:174">
      <c r="C415" s="44" t="str">
        <f>Assumptions!D165</f>
        <v>Financial administration</v>
      </c>
      <c r="D415" s="144" t="s">
        <v>106</v>
      </c>
      <c r="E415" s="127" t="str">
        <f>INDEX(Assumptions!$G165:$G165,MATCH($A$1,Model_Number,0))</f>
        <v>NBP (Q1 2026)</v>
      </c>
      <c r="F415" s="133">
        <f>INDEX(Assumptions!$G189:$G189,MATCH($A$1,Model_Number,0))</f>
        <v>2025</v>
      </c>
      <c r="I415" s="172"/>
      <c r="J415" s="72">
        <f t="shared" ref="J415:AO415" si="1035">IF(J$7&lt;=$F415,1,I415 * (1+INDEX(J$29:J$42,MATCH($E415,$C$29:$C$42,0))))</f>
        <v>1</v>
      </c>
      <c r="K415" s="72">
        <f t="shared" si="1035"/>
        <v>1</v>
      </c>
      <c r="L415" s="72">
        <f t="shared" si="1035"/>
        <v>1</v>
      </c>
      <c r="M415" s="72">
        <f t="shared" si="1035"/>
        <v>1</v>
      </c>
      <c r="N415" s="72">
        <f t="shared" si="1035"/>
        <v>1</v>
      </c>
      <c r="O415" s="72">
        <f t="shared" si="1035"/>
        <v>1</v>
      </c>
      <c r="P415" s="72">
        <f t="shared" si="1035"/>
        <v>1</v>
      </c>
      <c r="Q415" s="72">
        <f t="shared" si="1035"/>
        <v>1</v>
      </c>
      <c r="R415" s="72">
        <f t="shared" si="1035"/>
        <v>1</v>
      </c>
      <c r="S415" s="72">
        <f t="shared" si="1035"/>
        <v>1</v>
      </c>
      <c r="T415" s="72">
        <f t="shared" si="1035"/>
        <v>1</v>
      </c>
      <c r="U415" s="72">
        <f t="shared" si="1035"/>
        <v>1</v>
      </c>
      <c r="V415" s="72">
        <f t="shared" si="1035"/>
        <v>1.0229999999999999</v>
      </c>
      <c r="W415" s="72">
        <f t="shared" si="1035"/>
        <v>1.0229999999999999</v>
      </c>
      <c r="X415" s="72">
        <f t="shared" si="1035"/>
        <v>1.0229999999999999</v>
      </c>
      <c r="Y415" s="72">
        <f t="shared" si="1035"/>
        <v>1.0229999999999999</v>
      </c>
      <c r="Z415" s="72">
        <f t="shared" si="1035"/>
        <v>1.047552</v>
      </c>
      <c r="AA415" s="72">
        <f t="shared" si="1035"/>
        <v>1.047552</v>
      </c>
      <c r="AB415" s="72">
        <f t="shared" si="1035"/>
        <v>1.047552</v>
      </c>
      <c r="AC415" s="72">
        <f t="shared" si="1035"/>
        <v>1.047552</v>
      </c>
      <c r="AD415" s="72">
        <f t="shared" si="1035"/>
        <v>1.071645696</v>
      </c>
      <c r="AE415" s="72">
        <f t="shared" si="1035"/>
        <v>1.071645696</v>
      </c>
      <c r="AF415" s="72">
        <f t="shared" si="1035"/>
        <v>1.071645696</v>
      </c>
      <c r="AG415" s="72">
        <f t="shared" si="1035"/>
        <v>1.071645696</v>
      </c>
      <c r="AH415" s="72">
        <f t="shared" si="1035"/>
        <v>1.096293547008</v>
      </c>
      <c r="AI415" s="72">
        <f t="shared" si="1035"/>
        <v>1.096293547008</v>
      </c>
      <c r="AJ415" s="72">
        <f t="shared" si="1035"/>
        <v>1.096293547008</v>
      </c>
      <c r="AK415" s="72">
        <f t="shared" si="1035"/>
        <v>1.096293547008</v>
      </c>
      <c r="AL415" s="72">
        <f t="shared" si="1035"/>
        <v>1.1215082985891838</v>
      </c>
      <c r="AM415" s="72">
        <f t="shared" si="1035"/>
        <v>1.1215082985891838</v>
      </c>
      <c r="AN415" s="72">
        <f t="shared" si="1035"/>
        <v>1.1215082985891838</v>
      </c>
      <c r="AO415" s="72">
        <f t="shared" si="1035"/>
        <v>1.1215082985891838</v>
      </c>
      <c r="AP415" s="72">
        <f t="shared" ref="AP415:BV415" si="1036">IF(AP$7&lt;=$F415,1,AO415 * (1+INDEX(AP$29:AP$42,MATCH($E415,$C$29:$C$42,0))))</f>
        <v>1.1473029894567348</v>
      </c>
      <c r="AQ415" s="72">
        <f t="shared" si="1036"/>
        <v>1.1473029894567348</v>
      </c>
      <c r="AR415" s="72">
        <f t="shared" si="1036"/>
        <v>1.1473029894567348</v>
      </c>
      <c r="AS415" s="72">
        <f t="shared" si="1036"/>
        <v>1.1473029894567348</v>
      </c>
      <c r="AT415" s="72">
        <f t="shared" si="1036"/>
        <v>1.1736909582142396</v>
      </c>
      <c r="AU415" s="72">
        <f t="shared" si="1036"/>
        <v>1.1736909582142396</v>
      </c>
      <c r="AV415" s="72">
        <f t="shared" si="1036"/>
        <v>1.1736909582142396</v>
      </c>
      <c r="AW415" s="72">
        <f t="shared" si="1036"/>
        <v>1.1736909582142396</v>
      </c>
      <c r="AX415" s="72">
        <f t="shared" si="1036"/>
        <v>1.200685850253167</v>
      </c>
      <c r="AY415" s="72">
        <f t="shared" si="1036"/>
        <v>1.200685850253167</v>
      </c>
      <c r="AZ415" s="72">
        <f t="shared" si="1036"/>
        <v>1.200685850253167</v>
      </c>
      <c r="BA415" s="72">
        <f t="shared" si="1036"/>
        <v>1.200685850253167</v>
      </c>
      <c r="BB415" s="72">
        <f t="shared" si="1036"/>
        <v>1.2283016248089897</v>
      </c>
      <c r="BC415" s="72">
        <f t="shared" si="1036"/>
        <v>1.2283016248089897</v>
      </c>
      <c r="BD415" s="72">
        <f t="shared" si="1036"/>
        <v>1.2283016248089897</v>
      </c>
      <c r="BE415" s="72">
        <f t="shared" si="1036"/>
        <v>1.2283016248089897</v>
      </c>
      <c r="BF415" s="72">
        <f t="shared" si="1036"/>
        <v>1.2565525621795963</v>
      </c>
      <c r="BG415" s="72">
        <f t="shared" si="1036"/>
        <v>1.2565525621795963</v>
      </c>
      <c r="BH415" s="72">
        <f t="shared" si="1036"/>
        <v>1.2565525621795963</v>
      </c>
      <c r="BI415" s="72">
        <f t="shared" si="1036"/>
        <v>1.2565525621795963</v>
      </c>
      <c r="BJ415" s="72">
        <f t="shared" si="1036"/>
        <v>1.2854532711097268</v>
      </c>
      <c r="BK415" s="72">
        <f t="shared" si="1036"/>
        <v>1.2854532711097268</v>
      </c>
      <c r="BL415" s="72">
        <f t="shared" si="1036"/>
        <v>1.2854532711097268</v>
      </c>
      <c r="BM415" s="72">
        <f t="shared" si="1036"/>
        <v>1.2854532711097268</v>
      </c>
      <c r="BN415" s="72">
        <f t="shared" si="1036"/>
        <v>1.3150186963452504</v>
      </c>
      <c r="BO415" s="72">
        <f t="shared" si="1036"/>
        <v>1.3150186963452504</v>
      </c>
      <c r="BP415" s="72">
        <f t="shared" si="1036"/>
        <v>1.3150186963452504</v>
      </c>
      <c r="BQ415" s="72">
        <f t="shared" si="1036"/>
        <v>1.3150186963452504</v>
      </c>
      <c r="BR415" s="72">
        <f t="shared" si="1036"/>
        <v>1.3452641263611911</v>
      </c>
      <c r="BS415" s="72">
        <f t="shared" si="1036"/>
        <v>1.3452641263611911</v>
      </c>
      <c r="BT415" s="72">
        <f t="shared" si="1036"/>
        <v>1.3452641263611911</v>
      </c>
      <c r="BU415" s="72">
        <f t="shared" si="1036"/>
        <v>1.3452641263611911</v>
      </c>
      <c r="BV415" s="72">
        <f t="shared" si="1036"/>
        <v>1.3762052012674983</v>
      </c>
      <c r="BW415" s="72">
        <f t="shared" ref="BW415:DB415" si="1037">IF(BW$7&lt;=$F415,1,BV415 * (1+INDEX(BW$29:BW$42,MATCH($E415,$C$29:$C$42,0))))</f>
        <v>1.3762052012674983</v>
      </c>
      <c r="BX415" s="72">
        <f t="shared" si="1037"/>
        <v>1.3762052012674983</v>
      </c>
      <c r="BY415" s="72">
        <f t="shared" si="1037"/>
        <v>1.3762052012674983</v>
      </c>
      <c r="BZ415" s="72">
        <f t="shared" si="1037"/>
        <v>1.4078579208966506</v>
      </c>
      <c r="CA415" s="72">
        <f t="shared" si="1037"/>
        <v>1.4078579208966506</v>
      </c>
      <c r="CB415" s="72">
        <f t="shared" si="1037"/>
        <v>1.4078579208966506</v>
      </c>
      <c r="CC415" s="72">
        <f t="shared" si="1037"/>
        <v>1.4078579208966506</v>
      </c>
      <c r="CD415" s="72">
        <f t="shared" si="1037"/>
        <v>1.4402386530772735</v>
      </c>
      <c r="CE415" s="72">
        <f t="shared" si="1037"/>
        <v>1.4402386530772735</v>
      </c>
      <c r="CF415" s="72">
        <f t="shared" si="1037"/>
        <v>1.4402386530772735</v>
      </c>
      <c r="CG415" s="72">
        <f t="shared" si="1037"/>
        <v>1.4402386530772735</v>
      </c>
      <c r="CH415" s="72">
        <f t="shared" si="1037"/>
        <v>1.4733641420980506</v>
      </c>
      <c r="CI415" s="72">
        <f t="shared" si="1037"/>
        <v>1.4733641420980506</v>
      </c>
      <c r="CJ415" s="72">
        <f t="shared" si="1037"/>
        <v>1.4733641420980506</v>
      </c>
      <c r="CK415" s="72">
        <f t="shared" si="1037"/>
        <v>1.4733641420980506</v>
      </c>
      <c r="CL415" s="72">
        <f t="shared" si="1037"/>
        <v>1.5072515173663057</v>
      </c>
      <c r="CM415" s="72">
        <f t="shared" si="1037"/>
        <v>1.5072515173663057</v>
      </c>
      <c r="CN415" s="72">
        <f t="shared" si="1037"/>
        <v>1.5072515173663057</v>
      </c>
      <c r="CO415" s="72">
        <f t="shared" si="1037"/>
        <v>1.5072515173663057</v>
      </c>
      <c r="CP415" s="72">
        <f t="shared" si="1037"/>
        <v>1.5419183022657306</v>
      </c>
      <c r="CQ415" s="72">
        <f t="shared" si="1037"/>
        <v>1.5419183022657306</v>
      </c>
      <c r="CR415" s="72">
        <f t="shared" si="1037"/>
        <v>1.5419183022657306</v>
      </c>
      <c r="CS415" s="72">
        <f t="shared" si="1037"/>
        <v>1.5419183022657306</v>
      </c>
      <c r="CT415" s="72">
        <f t="shared" si="1037"/>
        <v>1.5773824232178422</v>
      </c>
      <c r="CU415" s="72">
        <f t="shared" si="1037"/>
        <v>1.5773824232178422</v>
      </c>
      <c r="CV415" s="72">
        <f t="shared" si="1037"/>
        <v>1.5773824232178422</v>
      </c>
      <c r="CW415" s="72">
        <f t="shared" si="1037"/>
        <v>1.5773824232178422</v>
      </c>
      <c r="CX415" s="72">
        <f t="shared" si="1037"/>
        <v>1.6136622189518524</v>
      </c>
      <c r="CY415" s="72">
        <f t="shared" si="1037"/>
        <v>1.6136622189518524</v>
      </c>
      <c r="CZ415" s="72">
        <f t="shared" si="1037"/>
        <v>1.6136622189518524</v>
      </c>
      <c r="DA415" s="72">
        <f t="shared" si="1037"/>
        <v>1.6136622189518524</v>
      </c>
      <c r="DB415" s="72">
        <f t="shared" si="1037"/>
        <v>1.6507764499877449</v>
      </c>
      <c r="DC415" s="72">
        <f t="shared" ref="DC415:EH415" si="1038">IF(DC$7&lt;=$F415,1,DB415 * (1+INDEX(DC$29:DC$42,MATCH($E415,$C$29:$C$42,0))))</f>
        <v>1.6507764499877449</v>
      </c>
      <c r="DD415" s="72">
        <f t="shared" si="1038"/>
        <v>1.6507764499877449</v>
      </c>
      <c r="DE415" s="72">
        <f t="shared" si="1038"/>
        <v>1.6507764499877449</v>
      </c>
      <c r="DF415" s="72">
        <f t="shared" si="1038"/>
        <v>1.6887443083374629</v>
      </c>
      <c r="DG415" s="72">
        <f t="shared" si="1038"/>
        <v>1.6887443083374629</v>
      </c>
      <c r="DH415" s="72">
        <f t="shared" si="1038"/>
        <v>1.6887443083374629</v>
      </c>
      <c r="DI415" s="72">
        <f t="shared" si="1038"/>
        <v>1.6887443083374629</v>
      </c>
      <c r="DJ415" s="72">
        <f t="shared" si="1038"/>
        <v>1.7275854274292244</v>
      </c>
      <c r="DK415" s="72">
        <f t="shared" si="1038"/>
        <v>1.7275854274292244</v>
      </c>
      <c r="DL415" s="72">
        <f t="shared" si="1038"/>
        <v>1.7275854274292244</v>
      </c>
      <c r="DM415" s="72">
        <f t="shared" si="1038"/>
        <v>1.7275854274292244</v>
      </c>
      <c r="DN415" s="72">
        <f t="shared" si="1038"/>
        <v>1.7673198922600963</v>
      </c>
      <c r="DO415" s="72">
        <f t="shared" si="1038"/>
        <v>1.7673198922600963</v>
      </c>
      <c r="DP415" s="72">
        <f t="shared" si="1038"/>
        <v>1.7673198922600963</v>
      </c>
      <c r="DQ415" s="72">
        <f t="shared" si="1038"/>
        <v>1.7673198922600963</v>
      </c>
      <c r="DR415" s="72">
        <f t="shared" si="1038"/>
        <v>1.8079682497820784</v>
      </c>
      <c r="DS415" s="72">
        <f t="shared" si="1038"/>
        <v>1.8079682497820784</v>
      </c>
      <c r="DT415" s="72">
        <f t="shared" si="1038"/>
        <v>1.8079682497820784</v>
      </c>
      <c r="DU415" s="72">
        <f t="shared" si="1038"/>
        <v>1.8079682497820784</v>
      </c>
      <c r="DV415" s="72">
        <f t="shared" si="1038"/>
        <v>1.849551519527066</v>
      </c>
      <c r="DW415" s="72">
        <f t="shared" si="1038"/>
        <v>1.849551519527066</v>
      </c>
      <c r="DX415" s="72">
        <f t="shared" si="1038"/>
        <v>1.849551519527066</v>
      </c>
      <c r="DY415" s="72">
        <f t="shared" si="1038"/>
        <v>1.849551519527066</v>
      </c>
      <c r="DZ415" s="72">
        <f t="shared" si="1038"/>
        <v>1.8920912044761884</v>
      </c>
      <c r="EA415" s="72">
        <f t="shared" si="1038"/>
        <v>1.8920912044761884</v>
      </c>
      <c r="EB415" s="72">
        <f t="shared" si="1038"/>
        <v>1.8920912044761884</v>
      </c>
      <c r="EC415" s="72">
        <f t="shared" si="1038"/>
        <v>1.8920912044761884</v>
      </c>
      <c r="ED415" s="72">
        <f t="shared" si="1038"/>
        <v>1.9356093021791405</v>
      </c>
      <c r="EE415" s="72">
        <f t="shared" si="1038"/>
        <v>1.9356093021791405</v>
      </c>
      <c r="EF415" s="72">
        <f t="shared" si="1038"/>
        <v>1.9356093021791405</v>
      </c>
      <c r="EG415" s="72">
        <f t="shared" si="1038"/>
        <v>1.9356093021791405</v>
      </c>
      <c r="EH415" s="72">
        <f t="shared" si="1038"/>
        <v>1.9801283161292607</v>
      </c>
      <c r="EI415" s="72">
        <f t="shared" ref="EI415:FR415" si="1039">IF(EI$7&lt;=$F415,1,EH415 * (1+INDEX(EI$29:EI$42,MATCH($E415,$C$29:$C$42,0))))</f>
        <v>1.9801283161292607</v>
      </c>
      <c r="EJ415" s="72">
        <f t="shared" si="1039"/>
        <v>1.9801283161292607</v>
      </c>
      <c r="EK415" s="72">
        <f t="shared" si="1039"/>
        <v>1.9801283161292607</v>
      </c>
      <c r="EL415" s="72">
        <f t="shared" si="1039"/>
        <v>2.0256712674002335</v>
      </c>
      <c r="EM415" s="72">
        <f t="shared" si="1039"/>
        <v>2.0256712674002335</v>
      </c>
      <c r="EN415" s="72">
        <f t="shared" si="1039"/>
        <v>2.0256712674002335</v>
      </c>
      <c r="EO415" s="72">
        <f t="shared" si="1039"/>
        <v>2.0256712674002335</v>
      </c>
      <c r="EP415" s="72">
        <f t="shared" si="1039"/>
        <v>2.0722617065504387</v>
      </c>
      <c r="EQ415" s="72">
        <f t="shared" si="1039"/>
        <v>2.0722617065504387</v>
      </c>
      <c r="ER415" s="72">
        <f t="shared" si="1039"/>
        <v>2.0722617065504387</v>
      </c>
      <c r="ES415" s="72">
        <f t="shared" si="1039"/>
        <v>2.0722617065504387</v>
      </c>
      <c r="ET415" s="72">
        <f t="shared" si="1039"/>
        <v>2.1199237258010988</v>
      </c>
      <c r="EU415" s="72">
        <f t="shared" si="1039"/>
        <v>2.1199237258010988</v>
      </c>
      <c r="EV415" s="72">
        <f t="shared" si="1039"/>
        <v>2.1199237258010988</v>
      </c>
      <c r="EW415" s="72">
        <f t="shared" si="1039"/>
        <v>2.1199237258010988</v>
      </c>
      <c r="EX415" s="72">
        <f t="shared" si="1039"/>
        <v>2.1686819714945238</v>
      </c>
      <c r="EY415" s="72">
        <f t="shared" si="1039"/>
        <v>2.1686819714945238</v>
      </c>
      <c r="EZ415" s="72">
        <f t="shared" si="1039"/>
        <v>2.1686819714945238</v>
      </c>
      <c r="FA415" s="72">
        <f t="shared" si="1039"/>
        <v>2.1686819714945238</v>
      </c>
      <c r="FB415" s="72">
        <f t="shared" si="1039"/>
        <v>2.2185616568388977</v>
      </c>
      <c r="FC415" s="72">
        <f t="shared" si="1039"/>
        <v>2.2185616568388977</v>
      </c>
      <c r="FD415" s="72">
        <f t="shared" si="1039"/>
        <v>2.2185616568388977</v>
      </c>
      <c r="FE415" s="72">
        <f t="shared" si="1039"/>
        <v>2.2185616568388977</v>
      </c>
      <c r="FF415" s="72">
        <f t="shared" si="1039"/>
        <v>2.2695885749461921</v>
      </c>
      <c r="FG415" s="72">
        <f t="shared" si="1039"/>
        <v>2.2695885749461921</v>
      </c>
      <c r="FH415" s="72">
        <f t="shared" si="1039"/>
        <v>2.2695885749461921</v>
      </c>
      <c r="FI415" s="72">
        <f t="shared" si="1039"/>
        <v>2.2695885749461921</v>
      </c>
      <c r="FJ415" s="72">
        <f t="shared" si="1039"/>
        <v>2.3217891121699545</v>
      </c>
      <c r="FK415" s="72">
        <f t="shared" si="1039"/>
        <v>2.3217891121699545</v>
      </c>
      <c r="FL415" s="72">
        <f t="shared" si="1039"/>
        <v>2.3217891121699545</v>
      </c>
      <c r="FM415" s="72">
        <f t="shared" si="1039"/>
        <v>2.3217891121699545</v>
      </c>
      <c r="FN415" s="72">
        <f t="shared" si="1039"/>
        <v>2.3751902617498635</v>
      </c>
      <c r="FO415" s="72">
        <f t="shared" si="1039"/>
        <v>2.3751902617498635</v>
      </c>
      <c r="FP415" s="72">
        <f t="shared" si="1039"/>
        <v>2.3751902617498635</v>
      </c>
      <c r="FQ415" s="72">
        <f t="shared" si="1039"/>
        <v>2.3751902617498635</v>
      </c>
      <c r="FR415" s="72">
        <f t="shared" si="1039"/>
        <v>2.4298196377701102</v>
      </c>
    </row>
    <row r="416" spans="2:174">
      <c r="C416" s="44" t="str">
        <f>Assumptions!D166</f>
        <v>Spare</v>
      </c>
      <c r="D416" s="144" t="s">
        <v>106</v>
      </c>
      <c r="E416" s="127" t="str">
        <f>INDEX(Assumptions!$G166:$G166,MATCH($A$1,Model_Number,0))</f>
        <v>NBP (Q1 2026)</v>
      </c>
      <c r="F416" s="133">
        <f>INDEX(Assumptions!$G190:$G190,MATCH($A$1,Model_Number,0))</f>
        <v>2025</v>
      </c>
      <c r="I416" s="172"/>
      <c r="J416" s="72">
        <f t="shared" ref="J416:AO416" si="1040">IF(J$7&lt;=$F416,1,I416 * (1+INDEX(J$29:J$42,MATCH($E416,$C$29:$C$42,0))))</f>
        <v>1</v>
      </c>
      <c r="K416" s="72">
        <f t="shared" si="1040"/>
        <v>1</v>
      </c>
      <c r="L416" s="72">
        <f t="shared" si="1040"/>
        <v>1</v>
      </c>
      <c r="M416" s="72">
        <f t="shared" si="1040"/>
        <v>1</v>
      </c>
      <c r="N416" s="72">
        <f t="shared" si="1040"/>
        <v>1</v>
      </c>
      <c r="O416" s="72">
        <f t="shared" si="1040"/>
        <v>1</v>
      </c>
      <c r="P416" s="72">
        <f t="shared" si="1040"/>
        <v>1</v>
      </c>
      <c r="Q416" s="72">
        <f t="shared" si="1040"/>
        <v>1</v>
      </c>
      <c r="R416" s="72">
        <f t="shared" si="1040"/>
        <v>1</v>
      </c>
      <c r="S416" s="72">
        <f t="shared" si="1040"/>
        <v>1</v>
      </c>
      <c r="T416" s="72">
        <f t="shared" si="1040"/>
        <v>1</v>
      </c>
      <c r="U416" s="72">
        <f t="shared" si="1040"/>
        <v>1</v>
      </c>
      <c r="V416" s="72">
        <f t="shared" si="1040"/>
        <v>1.0229999999999999</v>
      </c>
      <c r="W416" s="72">
        <f t="shared" si="1040"/>
        <v>1.0229999999999999</v>
      </c>
      <c r="X416" s="72">
        <f t="shared" si="1040"/>
        <v>1.0229999999999999</v>
      </c>
      <c r="Y416" s="72">
        <f t="shared" si="1040"/>
        <v>1.0229999999999999</v>
      </c>
      <c r="Z416" s="72">
        <f t="shared" si="1040"/>
        <v>1.047552</v>
      </c>
      <c r="AA416" s="72">
        <f t="shared" si="1040"/>
        <v>1.047552</v>
      </c>
      <c r="AB416" s="72">
        <f t="shared" si="1040"/>
        <v>1.047552</v>
      </c>
      <c r="AC416" s="72">
        <f t="shared" si="1040"/>
        <v>1.047552</v>
      </c>
      <c r="AD416" s="72">
        <f t="shared" si="1040"/>
        <v>1.071645696</v>
      </c>
      <c r="AE416" s="72">
        <f t="shared" si="1040"/>
        <v>1.071645696</v>
      </c>
      <c r="AF416" s="72">
        <f t="shared" si="1040"/>
        <v>1.071645696</v>
      </c>
      <c r="AG416" s="72">
        <f t="shared" si="1040"/>
        <v>1.071645696</v>
      </c>
      <c r="AH416" s="72">
        <f t="shared" si="1040"/>
        <v>1.096293547008</v>
      </c>
      <c r="AI416" s="72">
        <f t="shared" si="1040"/>
        <v>1.096293547008</v>
      </c>
      <c r="AJ416" s="72">
        <f t="shared" si="1040"/>
        <v>1.096293547008</v>
      </c>
      <c r="AK416" s="72">
        <f t="shared" si="1040"/>
        <v>1.096293547008</v>
      </c>
      <c r="AL416" s="72">
        <f t="shared" si="1040"/>
        <v>1.1215082985891838</v>
      </c>
      <c r="AM416" s="72">
        <f t="shared" si="1040"/>
        <v>1.1215082985891838</v>
      </c>
      <c r="AN416" s="72">
        <f t="shared" si="1040"/>
        <v>1.1215082985891838</v>
      </c>
      <c r="AO416" s="72">
        <f t="shared" si="1040"/>
        <v>1.1215082985891838</v>
      </c>
      <c r="AP416" s="72">
        <f t="shared" ref="AP416:BV416" si="1041">IF(AP$7&lt;=$F416,1,AO416 * (1+INDEX(AP$29:AP$42,MATCH($E416,$C$29:$C$42,0))))</f>
        <v>1.1473029894567348</v>
      </c>
      <c r="AQ416" s="72">
        <f t="shared" si="1041"/>
        <v>1.1473029894567348</v>
      </c>
      <c r="AR416" s="72">
        <f t="shared" si="1041"/>
        <v>1.1473029894567348</v>
      </c>
      <c r="AS416" s="72">
        <f t="shared" si="1041"/>
        <v>1.1473029894567348</v>
      </c>
      <c r="AT416" s="72">
        <f t="shared" si="1041"/>
        <v>1.1736909582142396</v>
      </c>
      <c r="AU416" s="72">
        <f t="shared" si="1041"/>
        <v>1.1736909582142396</v>
      </c>
      <c r="AV416" s="72">
        <f t="shared" si="1041"/>
        <v>1.1736909582142396</v>
      </c>
      <c r="AW416" s="72">
        <f t="shared" si="1041"/>
        <v>1.1736909582142396</v>
      </c>
      <c r="AX416" s="72">
        <f t="shared" si="1041"/>
        <v>1.200685850253167</v>
      </c>
      <c r="AY416" s="72">
        <f t="shared" si="1041"/>
        <v>1.200685850253167</v>
      </c>
      <c r="AZ416" s="72">
        <f t="shared" si="1041"/>
        <v>1.200685850253167</v>
      </c>
      <c r="BA416" s="72">
        <f t="shared" si="1041"/>
        <v>1.200685850253167</v>
      </c>
      <c r="BB416" s="72">
        <f t="shared" si="1041"/>
        <v>1.2283016248089897</v>
      </c>
      <c r="BC416" s="72">
        <f t="shared" si="1041"/>
        <v>1.2283016248089897</v>
      </c>
      <c r="BD416" s="72">
        <f t="shared" si="1041"/>
        <v>1.2283016248089897</v>
      </c>
      <c r="BE416" s="72">
        <f t="shared" si="1041"/>
        <v>1.2283016248089897</v>
      </c>
      <c r="BF416" s="72">
        <f t="shared" si="1041"/>
        <v>1.2565525621795963</v>
      </c>
      <c r="BG416" s="72">
        <f t="shared" si="1041"/>
        <v>1.2565525621795963</v>
      </c>
      <c r="BH416" s="72">
        <f t="shared" si="1041"/>
        <v>1.2565525621795963</v>
      </c>
      <c r="BI416" s="72">
        <f t="shared" si="1041"/>
        <v>1.2565525621795963</v>
      </c>
      <c r="BJ416" s="72">
        <f t="shared" si="1041"/>
        <v>1.2854532711097268</v>
      </c>
      <c r="BK416" s="72">
        <f t="shared" si="1041"/>
        <v>1.2854532711097268</v>
      </c>
      <c r="BL416" s="72">
        <f t="shared" si="1041"/>
        <v>1.2854532711097268</v>
      </c>
      <c r="BM416" s="72">
        <f t="shared" si="1041"/>
        <v>1.2854532711097268</v>
      </c>
      <c r="BN416" s="72">
        <f t="shared" si="1041"/>
        <v>1.3150186963452504</v>
      </c>
      <c r="BO416" s="72">
        <f t="shared" si="1041"/>
        <v>1.3150186963452504</v>
      </c>
      <c r="BP416" s="72">
        <f t="shared" si="1041"/>
        <v>1.3150186963452504</v>
      </c>
      <c r="BQ416" s="72">
        <f t="shared" si="1041"/>
        <v>1.3150186963452504</v>
      </c>
      <c r="BR416" s="72">
        <f t="shared" si="1041"/>
        <v>1.3452641263611911</v>
      </c>
      <c r="BS416" s="72">
        <f t="shared" si="1041"/>
        <v>1.3452641263611911</v>
      </c>
      <c r="BT416" s="72">
        <f t="shared" si="1041"/>
        <v>1.3452641263611911</v>
      </c>
      <c r="BU416" s="72">
        <f t="shared" si="1041"/>
        <v>1.3452641263611911</v>
      </c>
      <c r="BV416" s="72">
        <f t="shared" si="1041"/>
        <v>1.3762052012674983</v>
      </c>
      <c r="BW416" s="72">
        <f t="shared" ref="BW416:DB416" si="1042">IF(BW$7&lt;=$F416,1,BV416 * (1+INDEX(BW$29:BW$42,MATCH($E416,$C$29:$C$42,0))))</f>
        <v>1.3762052012674983</v>
      </c>
      <c r="BX416" s="72">
        <f t="shared" si="1042"/>
        <v>1.3762052012674983</v>
      </c>
      <c r="BY416" s="72">
        <f t="shared" si="1042"/>
        <v>1.3762052012674983</v>
      </c>
      <c r="BZ416" s="72">
        <f t="shared" si="1042"/>
        <v>1.4078579208966506</v>
      </c>
      <c r="CA416" s="72">
        <f t="shared" si="1042"/>
        <v>1.4078579208966506</v>
      </c>
      <c r="CB416" s="72">
        <f t="shared" si="1042"/>
        <v>1.4078579208966506</v>
      </c>
      <c r="CC416" s="72">
        <f t="shared" si="1042"/>
        <v>1.4078579208966506</v>
      </c>
      <c r="CD416" s="72">
        <f t="shared" si="1042"/>
        <v>1.4402386530772735</v>
      </c>
      <c r="CE416" s="72">
        <f t="shared" si="1042"/>
        <v>1.4402386530772735</v>
      </c>
      <c r="CF416" s="72">
        <f t="shared" si="1042"/>
        <v>1.4402386530772735</v>
      </c>
      <c r="CG416" s="72">
        <f t="shared" si="1042"/>
        <v>1.4402386530772735</v>
      </c>
      <c r="CH416" s="72">
        <f t="shared" si="1042"/>
        <v>1.4733641420980506</v>
      </c>
      <c r="CI416" s="72">
        <f t="shared" si="1042"/>
        <v>1.4733641420980506</v>
      </c>
      <c r="CJ416" s="72">
        <f t="shared" si="1042"/>
        <v>1.4733641420980506</v>
      </c>
      <c r="CK416" s="72">
        <f t="shared" si="1042"/>
        <v>1.4733641420980506</v>
      </c>
      <c r="CL416" s="72">
        <f t="shared" si="1042"/>
        <v>1.5072515173663057</v>
      </c>
      <c r="CM416" s="72">
        <f t="shared" si="1042"/>
        <v>1.5072515173663057</v>
      </c>
      <c r="CN416" s="72">
        <f t="shared" si="1042"/>
        <v>1.5072515173663057</v>
      </c>
      <c r="CO416" s="72">
        <f t="shared" si="1042"/>
        <v>1.5072515173663057</v>
      </c>
      <c r="CP416" s="72">
        <f t="shared" si="1042"/>
        <v>1.5419183022657306</v>
      </c>
      <c r="CQ416" s="72">
        <f t="shared" si="1042"/>
        <v>1.5419183022657306</v>
      </c>
      <c r="CR416" s="72">
        <f t="shared" si="1042"/>
        <v>1.5419183022657306</v>
      </c>
      <c r="CS416" s="72">
        <f t="shared" si="1042"/>
        <v>1.5419183022657306</v>
      </c>
      <c r="CT416" s="72">
        <f t="shared" si="1042"/>
        <v>1.5773824232178422</v>
      </c>
      <c r="CU416" s="72">
        <f t="shared" si="1042"/>
        <v>1.5773824232178422</v>
      </c>
      <c r="CV416" s="72">
        <f t="shared" si="1042"/>
        <v>1.5773824232178422</v>
      </c>
      <c r="CW416" s="72">
        <f t="shared" si="1042"/>
        <v>1.5773824232178422</v>
      </c>
      <c r="CX416" s="72">
        <f t="shared" si="1042"/>
        <v>1.6136622189518524</v>
      </c>
      <c r="CY416" s="72">
        <f t="shared" si="1042"/>
        <v>1.6136622189518524</v>
      </c>
      <c r="CZ416" s="72">
        <f t="shared" si="1042"/>
        <v>1.6136622189518524</v>
      </c>
      <c r="DA416" s="72">
        <f t="shared" si="1042"/>
        <v>1.6136622189518524</v>
      </c>
      <c r="DB416" s="72">
        <f t="shared" si="1042"/>
        <v>1.6507764499877449</v>
      </c>
      <c r="DC416" s="72">
        <f t="shared" ref="DC416:EH416" si="1043">IF(DC$7&lt;=$F416,1,DB416 * (1+INDEX(DC$29:DC$42,MATCH($E416,$C$29:$C$42,0))))</f>
        <v>1.6507764499877449</v>
      </c>
      <c r="DD416" s="72">
        <f t="shared" si="1043"/>
        <v>1.6507764499877449</v>
      </c>
      <c r="DE416" s="72">
        <f t="shared" si="1043"/>
        <v>1.6507764499877449</v>
      </c>
      <c r="DF416" s="72">
        <f t="shared" si="1043"/>
        <v>1.6887443083374629</v>
      </c>
      <c r="DG416" s="72">
        <f t="shared" si="1043"/>
        <v>1.6887443083374629</v>
      </c>
      <c r="DH416" s="72">
        <f t="shared" si="1043"/>
        <v>1.6887443083374629</v>
      </c>
      <c r="DI416" s="72">
        <f t="shared" si="1043"/>
        <v>1.6887443083374629</v>
      </c>
      <c r="DJ416" s="72">
        <f t="shared" si="1043"/>
        <v>1.7275854274292244</v>
      </c>
      <c r="DK416" s="72">
        <f t="shared" si="1043"/>
        <v>1.7275854274292244</v>
      </c>
      <c r="DL416" s="72">
        <f t="shared" si="1043"/>
        <v>1.7275854274292244</v>
      </c>
      <c r="DM416" s="72">
        <f t="shared" si="1043"/>
        <v>1.7275854274292244</v>
      </c>
      <c r="DN416" s="72">
        <f t="shared" si="1043"/>
        <v>1.7673198922600963</v>
      </c>
      <c r="DO416" s="72">
        <f t="shared" si="1043"/>
        <v>1.7673198922600963</v>
      </c>
      <c r="DP416" s="72">
        <f t="shared" si="1043"/>
        <v>1.7673198922600963</v>
      </c>
      <c r="DQ416" s="72">
        <f t="shared" si="1043"/>
        <v>1.7673198922600963</v>
      </c>
      <c r="DR416" s="72">
        <f t="shared" si="1043"/>
        <v>1.8079682497820784</v>
      </c>
      <c r="DS416" s="72">
        <f t="shared" si="1043"/>
        <v>1.8079682497820784</v>
      </c>
      <c r="DT416" s="72">
        <f t="shared" si="1043"/>
        <v>1.8079682497820784</v>
      </c>
      <c r="DU416" s="72">
        <f t="shared" si="1043"/>
        <v>1.8079682497820784</v>
      </c>
      <c r="DV416" s="72">
        <f t="shared" si="1043"/>
        <v>1.849551519527066</v>
      </c>
      <c r="DW416" s="72">
        <f t="shared" si="1043"/>
        <v>1.849551519527066</v>
      </c>
      <c r="DX416" s="72">
        <f t="shared" si="1043"/>
        <v>1.849551519527066</v>
      </c>
      <c r="DY416" s="72">
        <f t="shared" si="1043"/>
        <v>1.849551519527066</v>
      </c>
      <c r="DZ416" s="72">
        <f t="shared" si="1043"/>
        <v>1.8920912044761884</v>
      </c>
      <c r="EA416" s="72">
        <f t="shared" si="1043"/>
        <v>1.8920912044761884</v>
      </c>
      <c r="EB416" s="72">
        <f t="shared" si="1043"/>
        <v>1.8920912044761884</v>
      </c>
      <c r="EC416" s="72">
        <f t="shared" si="1043"/>
        <v>1.8920912044761884</v>
      </c>
      <c r="ED416" s="72">
        <f t="shared" si="1043"/>
        <v>1.9356093021791405</v>
      </c>
      <c r="EE416" s="72">
        <f t="shared" si="1043"/>
        <v>1.9356093021791405</v>
      </c>
      <c r="EF416" s="72">
        <f t="shared" si="1043"/>
        <v>1.9356093021791405</v>
      </c>
      <c r="EG416" s="72">
        <f t="shared" si="1043"/>
        <v>1.9356093021791405</v>
      </c>
      <c r="EH416" s="72">
        <f t="shared" si="1043"/>
        <v>1.9801283161292607</v>
      </c>
      <c r="EI416" s="72">
        <f t="shared" ref="EI416:FR416" si="1044">IF(EI$7&lt;=$F416,1,EH416 * (1+INDEX(EI$29:EI$42,MATCH($E416,$C$29:$C$42,0))))</f>
        <v>1.9801283161292607</v>
      </c>
      <c r="EJ416" s="72">
        <f t="shared" si="1044"/>
        <v>1.9801283161292607</v>
      </c>
      <c r="EK416" s="72">
        <f t="shared" si="1044"/>
        <v>1.9801283161292607</v>
      </c>
      <c r="EL416" s="72">
        <f t="shared" si="1044"/>
        <v>2.0256712674002335</v>
      </c>
      <c r="EM416" s="72">
        <f t="shared" si="1044"/>
        <v>2.0256712674002335</v>
      </c>
      <c r="EN416" s="72">
        <f t="shared" si="1044"/>
        <v>2.0256712674002335</v>
      </c>
      <c r="EO416" s="72">
        <f t="shared" si="1044"/>
        <v>2.0256712674002335</v>
      </c>
      <c r="EP416" s="72">
        <f t="shared" si="1044"/>
        <v>2.0722617065504387</v>
      </c>
      <c r="EQ416" s="72">
        <f t="shared" si="1044"/>
        <v>2.0722617065504387</v>
      </c>
      <c r="ER416" s="72">
        <f t="shared" si="1044"/>
        <v>2.0722617065504387</v>
      </c>
      <c r="ES416" s="72">
        <f t="shared" si="1044"/>
        <v>2.0722617065504387</v>
      </c>
      <c r="ET416" s="72">
        <f t="shared" si="1044"/>
        <v>2.1199237258010988</v>
      </c>
      <c r="EU416" s="72">
        <f t="shared" si="1044"/>
        <v>2.1199237258010988</v>
      </c>
      <c r="EV416" s="72">
        <f t="shared" si="1044"/>
        <v>2.1199237258010988</v>
      </c>
      <c r="EW416" s="72">
        <f t="shared" si="1044"/>
        <v>2.1199237258010988</v>
      </c>
      <c r="EX416" s="72">
        <f t="shared" si="1044"/>
        <v>2.1686819714945238</v>
      </c>
      <c r="EY416" s="72">
        <f t="shared" si="1044"/>
        <v>2.1686819714945238</v>
      </c>
      <c r="EZ416" s="72">
        <f t="shared" si="1044"/>
        <v>2.1686819714945238</v>
      </c>
      <c r="FA416" s="72">
        <f t="shared" si="1044"/>
        <v>2.1686819714945238</v>
      </c>
      <c r="FB416" s="72">
        <f t="shared" si="1044"/>
        <v>2.2185616568388977</v>
      </c>
      <c r="FC416" s="72">
        <f t="shared" si="1044"/>
        <v>2.2185616568388977</v>
      </c>
      <c r="FD416" s="72">
        <f t="shared" si="1044"/>
        <v>2.2185616568388977</v>
      </c>
      <c r="FE416" s="72">
        <f t="shared" si="1044"/>
        <v>2.2185616568388977</v>
      </c>
      <c r="FF416" s="72">
        <f t="shared" si="1044"/>
        <v>2.2695885749461921</v>
      </c>
      <c r="FG416" s="72">
        <f t="shared" si="1044"/>
        <v>2.2695885749461921</v>
      </c>
      <c r="FH416" s="72">
        <f t="shared" si="1044"/>
        <v>2.2695885749461921</v>
      </c>
      <c r="FI416" s="72">
        <f t="shared" si="1044"/>
        <v>2.2695885749461921</v>
      </c>
      <c r="FJ416" s="72">
        <f t="shared" si="1044"/>
        <v>2.3217891121699545</v>
      </c>
      <c r="FK416" s="72">
        <f t="shared" si="1044"/>
        <v>2.3217891121699545</v>
      </c>
      <c r="FL416" s="72">
        <f t="shared" si="1044"/>
        <v>2.3217891121699545</v>
      </c>
      <c r="FM416" s="72">
        <f t="shared" si="1044"/>
        <v>2.3217891121699545</v>
      </c>
      <c r="FN416" s="72">
        <f t="shared" si="1044"/>
        <v>2.3751902617498635</v>
      </c>
      <c r="FO416" s="72">
        <f t="shared" si="1044"/>
        <v>2.3751902617498635</v>
      </c>
      <c r="FP416" s="72">
        <f t="shared" si="1044"/>
        <v>2.3751902617498635</v>
      </c>
      <c r="FQ416" s="72">
        <f t="shared" si="1044"/>
        <v>2.3751902617498635</v>
      </c>
      <c r="FR416" s="72">
        <f t="shared" si="1044"/>
        <v>2.4298196377701102</v>
      </c>
    </row>
    <row r="417" spans="2:174">
      <c r="C417" s="44" t="str">
        <f>Assumptions!D167</f>
        <v>Property tax</v>
      </c>
      <c r="D417" s="144" t="s">
        <v>106</v>
      </c>
      <c r="E417" s="127" t="str">
        <f>INDEX(Assumptions!$G167:$G167,MATCH($A$1,Model_Number,0))</f>
        <v>NBP (Q1 2026)</v>
      </c>
      <c r="F417" s="133">
        <f>INDEX(Assumptions!$G191:$G191,MATCH($A$1,Model_Number,0))</f>
        <v>2025</v>
      </c>
      <c r="I417" s="172"/>
      <c r="J417" s="72">
        <f t="shared" ref="J417:AO417" si="1045">IF(J$7&lt;=$F417,1,I417 * (1+INDEX(J$29:J$42,MATCH($E417,$C$29:$C$42,0))))</f>
        <v>1</v>
      </c>
      <c r="K417" s="72">
        <f t="shared" si="1045"/>
        <v>1</v>
      </c>
      <c r="L417" s="72">
        <f t="shared" si="1045"/>
        <v>1</v>
      </c>
      <c r="M417" s="72">
        <f t="shared" si="1045"/>
        <v>1</v>
      </c>
      <c r="N417" s="72">
        <f t="shared" si="1045"/>
        <v>1</v>
      </c>
      <c r="O417" s="72">
        <f t="shared" si="1045"/>
        <v>1</v>
      </c>
      <c r="P417" s="72">
        <f t="shared" si="1045"/>
        <v>1</v>
      </c>
      <c r="Q417" s="72">
        <f t="shared" si="1045"/>
        <v>1</v>
      </c>
      <c r="R417" s="72">
        <f t="shared" si="1045"/>
        <v>1</v>
      </c>
      <c r="S417" s="72">
        <f t="shared" si="1045"/>
        <v>1</v>
      </c>
      <c r="T417" s="72">
        <f t="shared" si="1045"/>
        <v>1</v>
      </c>
      <c r="U417" s="72">
        <f t="shared" si="1045"/>
        <v>1</v>
      </c>
      <c r="V417" s="72">
        <f t="shared" si="1045"/>
        <v>1.0229999999999999</v>
      </c>
      <c r="W417" s="72">
        <f t="shared" si="1045"/>
        <v>1.0229999999999999</v>
      </c>
      <c r="X417" s="72">
        <f t="shared" si="1045"/>
        <v>1.0229999999999999</v>
      </c>
      <c r="Y417" s="72">
        <f t="shared" si="1045"/>
        <v>1.0229999999999999</v>
      </c>
      <c r="Z417" s="72">
        <f t="shared" si="1045"/>
        <v>1.047552</v>
      </c>
      <c r="AA417" s="72">
        <f t="shared" si="1045"/>
        <v>1.047552</v>
      </c>
      <c r="AB417" s="72">
        <f t="shared" si="1045"/>
        <v>1.047552</v>
      </c>
      <c r="AC417" s="72">
        <f t="shared" si="1045"/>
        <v>1.047552</v>
      </c>
      <c r="AD417" s="72">
        <f t="shared" si="1045"/>
        <v>1.071645696</v>
      </c>
      <c r="AE417" s="72">
        <f t="shared" si="1045"/>
        <v>1.071645696</v>
      </c>
      <c r="AF417" s="72">
        <f t="shared" si="1045"/>
        <v>1.071645696</v>
      </c>
      <c r="AG417" s="72">
        <f t="shared" si="1045"/>
        <v>1.071645696</v>
      </c>
      <c r="AH417" s="72">
        <f t="shared" si="1045"/>
        <v>1.096293547008</v>
      </c>
      <c r="AI417" s="72">
        <f t="shared" si="1045"/>
        <v>1.096293547008</v>
      </c>
      <c r="AJ417" s="72">
        <f t="shared" si="1045"/>
        <v>1.096293547008</v>
      </c>
      <c r="AK417" s="72">
        <f t="shared" si="1045"/>
        <v>1.096293547008</v>
      </c>
      <c r="AL417" s="72">
        <f t="shared" si="1045"/>
        <v>1.1215082985891838</v>
      </c>
      <c r="AM417" s="72">
        <f t="shared" si="1045"/>
        <v>1.1215082985891838</v>
      </c>
      <c r="AN417" s="72">
        <f t="shared" si="1045"/>
        <v>1.1215082985891838</v>
      </c>
      <c r="AO417" s="72">
        <f t="shared" si="1045"/>
        <v>1.1215082985891838</v>
      </c>
      <c r="AP417" s="72">
        <f t="shared" ref="AP417:BV417" si="1046">IF(AP$7&lt;=$F417,1,AO417 * (1+INDEX(AP$29:AP$42,MATCH($E417,$C$29:$C$42,0))))</f>
        <v>1.1473029894567348</v>
      </c>
      <c r="AQ417" s="72">
        <f t="shared" si="1046"/>
        <v>1.1473029894567348</v>
      </c>
      <c r="AR417" s="72">
        <f t="shared" si="1046"/>
        <v>1.1473029894567348</v>
      </c>
      <c r="AS417" s="72">
        <f t="shared" si="1046"/>
        <v>1.1473029894567348</v>
      </c>
      <c r="AT417" s="72">
        <f t="shared" si="1046"/>
        <v>1.1736909582142396</v>
      </c>
      <c r="AU417" s="72">
        <f t="shared" si="1046"/>
        <v>1.1736909582142396</v>
      </c>
      <c r="AV417" s="72">
        <f t="shared" si="1046"/>
        <v>1.1736909582142396</v>
      </c>
      <c r="AW417" s="72">
        <f t="shared" si="1046"/>
        <v>1.1736909582142396</v>
      </c>
      <c r="AX417" s="72">
        <f t="shared" si="1046"/>
        <v>1.200685850253167</v>
      </c>
      <c r="AY417" s="72">
        <f t="shared" si="1046"/>
        <v>1.200685850253167</v>
      </c>
      <c r="AZ417" s="72">
        <f t="shared" si="1046"/>
        <v>1.200685850253167</v>
      </c>
      <c r="BA417" s="72">
        <f t="shared" si="1046"/>
        <v>1.200685850253167</v>
      </c>
      <c r="BB417" s="72">
        <f t="shared" si="1046"/>
        <v>1.2283016248089897</v>
      </c>
      <c r="BC417" s="72">
        <f t="shared" si="1046"/>
        <v>1.2283016248089897</v>
      </c>
      <c r="BD417" s="72">
        <f t="shared" si="1046"/>
        <v>1.2283016248089897</v>
      </c>
      <c r="BE417" s="72">
        <f t="shared" si="1046"/>
        <v>1.2283016248089897</v>
      </c>
      <c r="BF417" s="72">
        <f t="shared" si="1046"/>
        <v>1.2565525621795963</v>
      </c>
      <c r="BG417" s="72">
        <f t="shared" si="1046"/>
        <v>1.2565525621795963</v>
      </c>
      <c r="BH417" s="72">
        <f t="shared" si="1046"/>
        <v>1.2565525621795963</v>
      </c>
      <c r="BI417" s="72">
        <f t="shared" si="1046"/>
        <v>1.2565525621795963</v>
      </c>
      <c r="BJ417" s="72">
        <f t="shared" si="1046"/>
        <v>1.2854532711097268</v>
      </c>
      <c r="BK417" s="72">
        <f t="shared" si="1046"/>
        <v>1.2854532711097268</v>
      </c>
      <c r="BL417" s="72">
        <f t="shared" si="1046"/>
        <v>1.2854532711097268</v>
      </c>
      <c r="BM417" s="72">
        <f t="shared" si="1046"/>
        <v>1.2854532711097268</v>
      </c>
      <c r="BN417" s="72">
        <f t="shared" si="1046"/>
        <v>1.3150186963452504</v>
      </c>
      <c r="BO417" s="72">
        <f t="shared" si="1046"/>
        <v>1.3150186963452504</v>
      </c>
      <c r="BP417" s="72">
        <f t="shared" si="1046"/>
        <v>1.3150186963452504</v>
      </c>
      <c r="BQ417" s="72">
        <f t="shared" si="1046"/>
        <v>1.3150186963452504</v>
      </c>
      <c r="BR417" s="72">
        <f t="shared" si="1046"/>
        <v>1.3452641263611911</v>
      </c>
      <c r="BS417" s="72">
        <f t="shared" si="1046"/>
        <v>1.3452641263611911</v>
      </c>
      <c r="BT417" s="72">
        <f t="shared" si="1046"/>
        <v>1.3452641263611911</v>
      </c>
      <c r="BU417" s="72">
        <f t="shared" si="1046"/>
        <v>1.3452641263611911</v>
      </c>
      <c r="BV417" s="72">
        <f t="shared" si="1046"/>
        <v>1.3762052012674983</v>
      </c>
      <c r="BW417" s="72">
        <f t="shared" ref="BW417:DB417" si="1047">IF(BW$7&lt;=$F417,1,BV417 * (1+INDEX(BW$29:BW$42,MATCH($E417,$C$29:$C$42,0))))</f>
        <v>1.3762052012674983</v>
      </c>
      <c r="BX417" s="72">
        <f t="shared" si="1047"/>
        <v>1.3762052012674983</v>
      </c>
      <c r="BY417" s="72">
        <f t="shared" si="1047"/>
        <v>1.3762052012674983</v>
      </c>
      <c r="BZ417" s="72">
        <f t="shared" si="1047"/>
        <v>1.4078579208966506</v>
      </c>
      <c r="CA417" s="72">
        <f t="shared" si="1047"/>
        <v>1.4078579208966506</v>
      </c>
      <c r="CB417" s="72">
        <f t="shared" si="1047"/>
        <v>1.4078579208966506</v>
      </c>
      <c r="CC417" s="72">
        <f t="shared" si="1047"/>
        <v>1.4078579208966506</v>
      </c>
      <c r="CD417" s="72">
        <f t="shared" si="1047"/>
        <v>1.4402386530772735</v>
      </c>
      <c r="CE417" s="72">
        <f t="shared" si="1047"/>
        <v>1.4402386530772735</v>
      </c>
      <c r="CF417" s="72">
        <f t="shared" si="1047"/>
        <v>1.4402386530772735</v>
      </c>
      <c r="CG417" s="72">
        <f t="shared" si="1047"/>
        <v>1.4402386530772735</v>
      </c>
      <c r="CH417" s="72">
        <f t="shared" si="1047"/>
        <v>1.4733641420980506</v>
      </c>
      <c r="CI417" s="72">
        <f t="shared" si="1047"/>
        <v>1.4733641420980506</v>
      </c>
      <c r="CJ417" s="72">
        <f t="shared" si="1047"/>
        <v>1.4733641420980506</v>
      </c>
      <c r="CK417" s="72">
        <f t="shared" si="1047"/>
        <v>1.4733641420980506</v>
      </c>
      <c r="CL417" s="72">
        <f t="shared" si="1047"/>
        <v>1.5072515173663057</v>
      </c>
      <c r="CM417" s="72">
        <f t="shared" si="1047"/>
        <v>1.5072515173663057</v>
      </c>
      <c r="CN417" s="72">
        <f t="shared" si="1047"/>
        <v>1.5072515173663057</v>
      </c>
      <c r="CO417" s="72">
        <f t="shared" si="1047"/>
        <v>1.5072515173663057</v>
      </c>
      <c r="CP417" s="72">
        <f t="shared" si="1047"/>
        <v>1.5419183022657306</v>
      </c>
      <c r="CQ417" s="72">
        <f t="shared" si="1047"/>
        <v>1.5419183022657306</v>
      </c>
      <c r="CR417" s="72">
        <f t="shared" si="1047"/>
        <v>1.5419183022657306</v>
      </c>
      <c r="CS417" s="72">
        <f t="shared" si="1047"/>
        <v>1.5419183022657306</v>
      </c>
      <c r="CT417" s="72">
        <f t="shared" si="1047"/>
        <v>1.5773824232178422</v>
      </c>
      <c r="CU417" s="72">
        <f t="shared" si="1047"/>
        <v>1.5773824232178422</v>
      </c>
      <c r="CV417" s="72">
        <f t="shared" si="1047"/>
        <v>1.5773824232178422</v>
      </c>
      <c r="CW417" s="72">
        <f t="shared" si="1047"/>
        <v>1.5773824232178422</v>
      </c>
      <c r="CX417" s="72">
        <f t="shared" si="1047"/>
        <v>1.6136622189518524</v>
      </c>
      <c r="CY417" s="72">
        <f t="shared" si="1047"/>
        <v>1.6136622189518524</v>
      </c>
      <c r="CZ417" s="72">
        <f t="shared" si="1047"/>
        <v>1.6136622189518524</v>
      </c>
      <c r="DA417" s="72">
        <f t="shared" si="1047"/>
        <v>1.6136622189518524</v>
      </c>
      <c r="DB417" s="72">
        <f t="shared" si="1047"/>
        <v>1.6507764499877449</v>
      </c>
      <c r="DC417" s="72">
        <f t="shared" ref="DC417:EH417" si="1048">IF(DC$7&lt;=$F417,1,DB417 * (1+INDEX(DC$29:DC$42,MATCH($E417,$C$29:$C$42,0))))</f>
        <v>1.6507764499877449</v>
      </c>
      <c r="DD417" s="72">
        <f t="shared" si="1048"/>
        <v>1.6507764499877449</v>
      </c>
      <c r="DE417" s="72">
        <f t="shared" si="1048"/>
        <v>1.6507764499877449</v>
      </c>
      <c r="DF417" s="72">
        <f t="shared" si="1048"/>
        <v>1.6887443083374629</v>
      </c>
      <c r="DG417" s="72">
        <f t="shared" si="1048"/>
        <v>1.6887443083374629</v>
      </c>
      <c r="DH417" s="72">
        <f t="shared" si="1048"/>
        <v>1.6887443083374629</v>
      </c>
      <c r="DI417" s="72">
        <f t="shared" si="1048"/>
        <v>1.6887443083374629</v>
      </c>
      <c r="DJ417" s="72">
        <f t="shared" si="1048"/>
        <v>1.7275854274292244</v>
      </c>
      <c r="DK417" s="72">
        <f t="shared" si="1048"/>
        <v>1.7275854274292244</v>
      </c>
      <c r="DL417" s="72">
        <f t="shared" si="1048"/>
        <v>1.7275854274292244</v>
      </c>
      <c r="DM417" s="72">
        <f t="shared" si="1048"/>
        <v>1.7275854274292244</v>
      </c>
      <c r="DN417" s="72">
        <f t="shared" si="1048"/>
        <v>1.7673198922600963</v>
      </c>
      <c r="DO417" s="72">
        <f t="shared" si="1048"/>
        <v>1.7673198922600963</v>
      </c>
      <c r="DP417" s="72">
        <f t="shared" si="1048"/>
        <v>1.7673198922600963</v>
      </c>
      <c r="DQ417" s="72">
        <f t="shared" si="1048"/>
        <v>1.7673198922600963</v>
      </c>
      <c r="DR417" s="72">
        <f t="shared" si="1048"/>
        <v>1.8079682497820784</v>
      </c>
      <c r="DS417" s="72">
        <f t="shared" si="1048"/>
        <v>1.8079682497820784</v>
      </c>
      <c r="DT417" s="72">
        <f t="shared" si="1048"/>
        <v>1.8079682497820784</v>
      </c>
      <c r="DU417" s="72">
        <f t="shared" si="1048"/>
        <v>1.8079682497820784</v>
      </c>
      <c r="DV417" s="72">
        <f t="shared" si="1048"/>
        <v>1.849551519527066</v>
      </c>
      <c r="DW417" s="72">
        <f t="shared" si="1048"/>
        <v>1.849551519527066</v>
      </c>
      <c r="DX417" s="72">
        <f t="shared" si="1048"/>
        <v>1.849551519527066</v>
      </c>
      <c r="DY417" s="72">
        <f t="shared" si="1048"/>
        <v>1.849551519527066</v>
      </c>
      <c r="DZ417" s="72">
        <f t="shared" si="1048"/>
        <v>1.8920912044761884</v>
      </c>
      <c r="EA417" s="72">
        <f t="shared" si="1048"/>
        <v>1.8920912044761884</v>
      </c>
      <c r="EB417" s="72">
        <f t="shared" si="1048"/>
        <v>1.8920912044761884</v>
      </c>
      <c r="EC417" s="72">
        <f t="shared" si="1048"/>
        <v>1.8920912044761884</v>
      </c>
      <c r="ED417" s="72">
        <f t="shared" si="1048"/>
        <v>1.9356093021791405</v>
      </c>
      <c r="EE417" s="72">
        <f t="shared" si="1048"/>
        <v>1.9356093021791405</v>
      </c>
      <c r="EF417" s="72">
        <f t="shared" si="1048"/>
        <v>1.9356093021791405</v>
      </c>
      <c r="EG417" s="72">
        <f t="shared" si="1048"/>
        <v>1.9356093021791405</v>
      </c>
      <c r="EH417" s="72">
        <f t="shared" si="1048"/>
        <v>1.9801283161292607</v>
      </c>
      <c r="EI417" s="72">
        <f t="shared" ref="EI417:FK417" si="1049">IF(EI$7&lt;=$F417,1,EH417 * (1+INDEX(EI$29:EI$42,MATCH($E417,$C$29:$C$42,0))))</f>
        <v>1.9801283161292607</v>
      </c>
      <c r="EJ417" s="72">
        <f t="shared" si="1049"/>
        <v>1.9801283161292607</v>
      </c>
      <c r="EK417" s="72">
        <f t="shared" si="1049"/>
        <v>1.9801283161292607</v>
      </c>
      <c r="EL417" s="72">
        <f t="shared" si="1049"/>
        <v>2.0256712674002335</v>
      </c>
      <c r="EM417" s="72">
        <f t="shared" si="1049"/>
        <v>2.0256712674002335</v>
      </c>
      <c r="EN417" s="72">
        <f t="shared" si="1049"/>
        <v>2.0256712674002335</v>
      </c>
      <c r="EO417" s="72">
        <f t="shared" si="1049"/>
        <v>2.0256712674002335</v>
      </c>
      <c r="EP417" s="72">
        <f t="shared" si="1049"/>
        <v>2.0722617065504387</v>
      </c>
      <c r="EQ417" s="72">
        <f t="shared" si="1049"/>
        <v>2.0722617065504387</v>
      </c>
      <c r="ER417" s="72">
        <f t="shared" si="1049"/>
        <v>2.0722617065504387</v>
      </c>
      <c r="ES417" s="72">
        <f t="shared" si="1049"/>
        <v>2.0722617065504387</v>
      </c>
      <c r="ET417" s="72">
        <f t="shared" si="1049"/>
        <v>2.1199237258010988</v>
      </c>
      <c r="EU417" s="72">
        <f t="shared" si="1049"/>
        <v>2.1199237258010988</v>
      </c>
      <c r="EV417" s="72">
        <f t="shared" si="1049"/>
        <v>2.1199237258010988</v>
      </c>
      <c r="EW417" s="72">
        <f t="shared" si="1049"/>
        <v>2.1199237258010988</v>
      </c>
      <c r="EX417" s="72">
        <f t="shared" si="1049"/>
        <v>2.1686819714945238</v>
      </c>
      <c r="EY417" s="72">
        <f t="shared" si="1049"/>
        <v>2.1686819714945238</v>
      </c>
      <c r="EZ417" s="72">
        <f t="shared" si="1049"/>
        <v>2.1686819714945238</v>
      </c>
      <c r="FA417" s="72">
        <f t="shared" si="1049"/>
        <v>2.1686819714945238</v>
      </c>
      <c r="FB417" s="72">
        <f t="shared" si="1049"/>
        <v>2.2185616568388977</v>
      </c>
      <c r="FC417" s="72">
        <f t="shared" si="1049"/>
        <v>2.2185616568388977</v>
      </c>
      <c r="FD417" s="72">
        <f t="shared" si="1049"/>
        <v>2.2185616568388977</v>
      </c>
      <c r="FE417" s="72">
        <f t="shared" si="1049"/>
        <v>2.2185616568388977</v>
      </c>
      <c r="FF417" s="72">
        <f t="shared" si="1049"/>
        <v>2.2695885749461921</v>
      </c>
      <c r="FG417" s="72">
        <f t="shared" si="1049"/>
        <v>2.2695885749461921</v>
      </c>
      <c r="FH417" s="72">
        <f t="shared" si="1049"/>
        <v>2.2695885749461921</v>
      </c>
      <c r="FI417" s="72">
        <f t="shared" si="1049"/>
        <v>2.2695885749461921</v>
      </c>
      <c r="FJ417" s="72">
        <f t="shared" si="1049"/>
        <v>2.3217891121699545</v>
      </c>
      <c r="FK417" s="72">
        <f t="shared" si="1049"/>
        <v>2.3217891121699545</v>
      </c>
      <c r="FL417" s="72">
        <f t="shared" ref="FL417:FR417" si="1050">IF(FL$7&lt;=$F417,1,FK417 * (1+INDEX(FL$29:FL$42,MATCH($E417,$C$29:$C$42,0))))</f>
        <v>2.3217891121699545</v>
      </c>
      <c r="FM417" s="72">
        <f t="shared" si="1050"/>
        <v>2.3217891121699545</v>
      </c>
      <c r="FN417" s="72">
        <f t="shared" si="1050"/>
        <v>2.3751902617498635</v>
      </c>
      <c r="FO417" s="72">
        <f t="shared" si="1050"/>
        <v>2.3751902617498635</v>
      </c>
      <c r="FP417" s="72">
        <f t="shared" si="1050"/>
        <v>2.3751902617498635</v>
      </c>
      <c r="FQ417" s="72">
        <f t="shared" si="1050"/>
        <v>2.3751902617498635</v>
      </c>
      <c r="FR417" s="72">
        <f t="shared" si="1050"/>
        <v>2.4298196377701102</v>
      </c>
    </row>
    <row r="418" spans="2:174">
      <c r="C418" s="44" t="str">
        <f>Assumptions!D168</f>
        <v>Grid fees &amp; energy consumption</v>
      </c>
      <c r="D418" s="144" t="s">
        <v>106</v>
      </c>
      <c r="E418" s="127" t="str">
        <f>INDEX(Assumptions!$G168:$G168,MATCH($A$1,Model_Number,0))</f>
        <v>NBP (Q1 2026)</v>
      </c>
      <c r="F418" s="133">
        <f>INDEX(Assumptions!$G192:$G192,MATCH($A$1,Model_Number,0))</f>
        <v>2025</v>
      </c>
      <c r="I418" s="172"/>
      <c r="J418" s="72">
        <f t="shared" ref="J418:AO418" si="1051">IF(J$7&lt;=$F418,1,I418 * (1+INDEX(J$29:J$42,MATCH($E418,$C$29:$C$42,0))))</f>
        <v>1</v>
      </c>
      <c r="K418" s="72">
        <f t="shared" si="1051"/>
        <v>1</v>
      </c>
      <c r="L418" s="72">
        <f t="shared" si="1051"/>
        <v>1</v>
      </c>
      <c r="M418" s="72">
        <f t="shared" si="1051"/>
        <v>1</v>
      </c>
      <c r="N418" s="72">
        <f t="shared" si="1051"/>
        <v>1</v>
      </c>
      <c r="O418" s="72">
        <f t="shared" si="1051"/>
        <v>1</v>
      </c>
      <c r="P418" s="72">
        <f t="shared" si="1051"/>
        <v>1</v>
      </c>
      <c r="Q418" s="72">
        <f t="shared" si="1051"/>
        <v>1</v>
      </c>
      <c r="R418" s="72">
        <f t="shared" si="1051"/>
        <v>1</v>
      </c>
      <c r="S418" s="72">
        <f t="shared" si="1051"/>
        <v>1</v>
      </c>
      <c r="T418" s="72">
        <f t="shared" si="1051"/>
        <v>1</v>
      </c>
      <c r="U418" s="72">
        <f t="shared" si="1051"/>
        <v>1</v>
      </c>
      <c r="V418" s="72">
        <f t="shared" si="1051"/>
        <v>1.0229999999999999</v>
      </c>
      <c r="W418" s="72">
        <f t="shared" si="1051"/>
        <v>1.0229999999999999</v>
      </c>
      <c r="X418" s="72">
        <f t="shared" si="1051"/>
        <v>1.0229999999999999</v>
      </c>
      <c r="Y418" s="72">
        <f t="shared" si="1051"/>
        <v>1.0229999999999999</v>
      </c>
      <c r="Z418" s="72">
        <f t="shared" si="1051"/>
        <v>1.047552</v>
      </c>
      <c r="AA418" s="72">
        <f t="shared" si="1051"/>
        <v>1.047552</v>
      </c>
      <c r="AB418" s="72">
        <f t="shared" si="1051"/>
        <v>1.047552</v>
      </c>
      <c r="AC418" s="72">
        <f t="shared" si="1051"/>
        <v>1.047552</v>
      </c>
      <c r="AD418" s="72">
        <f t="shared" si="1051"/>
        <v>1.071645696</v>
      </c>
      <c r="AE418" s="72">
        <f t="shared" si="1051"/>
        <v>1.071645696</v>
      </c>
      <c r="AF418" s="72">
        <f t="shared" si="1051"/>
        <v>1.071645696</v>
      </c>
      <c r="AG418" s="72">
        <f t="shared" si="1051"/>
        <v>1.071645696</v>
      </c>
      <c r="AH418" s="72">
        <f t="shared" si="1051"/>
        <v>1.096293547008</v>
      </c>
      <c r="AI418" s="72">
        <f t="shared" si="1051"/>
        <v>1.096293547008</v>
      </c>
      <c r="AJ418" s="72">
        <f t="shared" si="1051"/>
        <v>1.096293547008</v>
      </c>
      <c r="AK418" s="72">
        <f t="shared" si="1051"/>
        <v>1.096293547008</v>
      </c>
      <c r="AL418" s="72">
        <f t="shared" si="1051"/>
        <v>1.1215082985891838</v>
      </c>
      <c r="AM418" s="72">
        <f t="shared" si="1051"/>
        <v>1.1215082985891838</v>
      </c>
      <c r="AN418" s="72">
        <f t="shared" si="1051"/>
        <v>1.1215082985891838</v>
      </c>
      <c r="AO418" s="72">
        <f t="shared" si="1051"/>
        <v>1.1215082985891838</v>
      </c>
      <c r="AP418" s="72">
        <f t="shared" ref="AP418:BV418" si="1052">IF(AP$7&lt;=$F418,1,AO418 * (1+INDEX(AP$29:AP$42,MATCH($E418,$C$29:$C$42,0))))</f>
        <v>1.1473029894567348</v>
      </c>
      <c r="AQ418" s="72">
        <f t="shared" si="1052"/>
        <v>1.1473029894567348</v>
      </c>
      <c r="AR418" s="72">
        <f t="shared" si="1052"/>
        <v>1.1473029894567348</v>
      </c>
      <c r="AS418" s="72">
        <f t="shared" si="1052"/>
        <v>1.1473029894567348</v>
      </c>
      <c r="AT418" s="72">
        <f t="shared" si="1052"/>
        <v>1.1736909582142396</v>
      </c>
      <c r="AU418" s="72">
        <f t="shared" si="1052"/>
        <v>1.1736909582142396</v>
      </c>
      <c r="AV418" s="72">
        <f t="shared" si="1052"/>
        <v>1.1736909582142396</v>
      </c>
      <c r="AW418" s="72">
        <f t="shared" si="1052"/>
        <v>1.1736909582142396</v>
      </c>
      <c r="AX418" s="72">
        <f t="shared" si="1052"/>
        <v>1.200685850253167</v>
      </c>
      <c r="AY418" s="72">
        <f t="shared" si="1052"/>
        <v>1.200685850253167</v>
      </c>
      <c r="AZ418" s="72">
        <f t="shared" si="1052"/>
        <v>1.200685850253167</v>
      </c>
      <c r="BA418" s="72">
        <f t="shared" si="1052"/>
        <v>1.200685850253167</v>
      </c>
      <c r="BB418" s="72">
        <f t="shared" si="1052"/>
        <v>1.2283016248089897</v>
      </c>
      <c r="BC418" s="72">
        <f t="shared" si="1052"/>
        <v>1.2283016248089897</v>
      </c>
      <c r="BD418" s="72">
        <f t="shared" si="1052"/>
        <v>1.2283016248089897</v>
      </c>
      <c r="BE418" s="72">
        <f t="shared" si="1052"/>
        <v>1.2283016248089897</v>
      </c>
      <c r="BF418" s="72">
        <f t="shared" si="1052"/>
        <v>1.2565525621795963</v>
      </c>
      <c r="BG418" s="72">
        <f t="shared" si="1052"/>
        <v>1.2565525621795963</v>
      </c>
      <c r="BH418" s="72">
        <f t="shared" si="1052"/>
        <v>1.2565525621795963</v>
      </c>
      <c r="BI418" s="72">
        <f t="shared" si="1052"/>
        <v>1.2565525621795963</v>
      </c>
      <c r="BJ418" s="72">
        <f t="shared" si="1052"/>
        <v>1.2854532711097268</v>
      </c>
      <c r="BK418" s="72">
        <f t="shared" si="1052"/>
        <v>1.2854532711097268</v>
      </c>
      <c r="BL418" s="72">
        <f t="shared" si="1052"/>
        <v>1.2854532711097268</v>
      </c>
      <c r="BM418" s="72">
        <f t="shared" si="1052"/>
        <v>1.2854532711097268</v>
      </c>
      <c r="BN418" s="72">
        <f t="shared" si="1052"/>
        <v>1.3150186963452504</v>
      </c>
      <c r="BO418" s="72">
        <f t="shared" si="1052"/>
        <v>1.3150186963452504</v>
      </c>
      <c r="BP418" s="72">
        <f t="shared" si="1052"/>
        <v>1.3150186963452504</v>
      </c>
      <c r="BQ418" s="72">
        <f t="shared" si="1052"/>
        <v>1.3150186963452504</v>
      </c>
      <c r="BR418" s="72">
        <f t="shared" si="1052"/>
        <v>1.3452641263611911</v>
      </c>
      <c r="BS418" s="72">
        <f t="shared" si="1052"/>
        <v>1.3452641263611911</v>
      </c>
      <c r="BT418" s="72">
        <f t="shared" si="1052"/>
        <v>1.3452641263611911</v>
      </c>
      <c r="BU418" s="72">
        <f t="shared" si="1052"/>
        <v>1.3452641263611911</v>
      </c>
      <c r="BV418" s="72">
        <f t="shared" si="1052"/>
        <v>1.3762052012674983</v>
      </c>
      <c r="BW418" s="72">
        <f t="shared" ref="BW418:DB418" si="1053">IF(BW$7&lt;=$F418,1,BV418 * (1+INDEX(BW$29:BW$42,MATCH($E418,$C$29:$C$42,0))))</f>
        <v>1.3762052012674983</v>
      </c>
      <c r="BX418" s="72">
        <f t="shared" si="1053"/>
        <v>1.3762052012674983</v>
      </c>
      <c r="BY418" s="72">
        <f t="shared" si="1053"/>
        <v>1.3762052012674983</v>
      </c>
      <c r="BZ418" s="72">
        <f t="shared" si="1053"/>
        <v>1.4078579208966506</v>
      </c>
      <c r="CA418" s="72">
        <f t="shared" si="1053"/>
        <v>1.4078579208966506</v>
      </c>
      <c r="CB418" s="72">
        <f t="shared" si="1053"/>
        <v>1.4078579208966506</v>
      </c>
      <c r="CC418" s="72">
        <f t="shared" si="1053"/>
        <v>1.4078579208966506</v>
      </c>
      <c r="CD418" s="72">
        <f t="shared" si="1053"/>
        <v>1.4402386530772735</v>
      </c>
      <c r="CE418" s="72">
        <f t="shared" si="1053"/>
        <v>1.4402386530772735</v>
      </c>
      <c r="CF418" s="72">
        <f t="shared" si="1053"/>
        <v>1.4402386530772735</v>
      </c>
      <c r="CG418" s="72">
        <f t="shared" si="1053"/>
        <v>1.4402386530772735</v>
      </c>
      <c r="CH418" s="72">
        <f t="shared" si="1053"/>
        <v>1.4733641420980506</v>
      </c>
      <c r="CI418" s="72">
        <f t="shared" si="1053"/>
        <v>1.4733641420980506</v>
      </c>
      <c r="CJ418" s="72">
        <f t="shared" si="1053"/>
        <v>1.4733641420980506</v>
      </c>
      <c r="CK418" s="72">
        <f t="shared" si="1053"/>
        <v>1.4733641420980506</v>
      </c>
      <c r="CL418" s="72">
        <f t="shared" si="1053"/>
        <v>1.5072515173663057</v>
      </c>
      <c r="CM418" s="72">
        <f t="shared" si="1053"/>
        <v>1.5072515173663057</v>
      </c>
      <c r="CN418" s="72">
        <f t="shared" si="1053"/>
        <v>1.5072515173663057</v>
      </c>
      <c r="CO418" s="72">
        <f t="shared" si="1053"/>
        <v>1.5072515173663057</v>
      </c>
      <c r="CP418" s="72">
        <f t="shared" si="1053"/>
        <v>1.5419183022657306</v>
      </c>
      <c r="CQ418" s="72">
        <f t="shared" si="1053"/>
        <v>1.5419183022657306</v>
      </c>
      <c r="CR418" s="72">
        <f t="shared" si="1053"/>
        <v>1.5419183022657306</v>
      </c>
      <c r="CS418" s="72">
        <f t="shared" si="1053"/>
        <v>1.5419183022657306</v>
      </c>
      <c r="CT418" s="72">
        <f t="shared" si="1053"/>
        <v>1.5773824232178422</v>
      </c>
      <c r="CU418" s="72">
        <f t="shared" si="1053"/>
        <v>1.5773824232178422</v>
      </c>
      <c r="CV418" s="72">
        <f t="shared" si="1053"/>
        <v>1.5773824232178422</v>
      </c>
      <c r="CW418" s="72">
        <f t="shared" si="1053"/>
        <v>1.5773824232178422</v>
      </c>
      <c r="CX418" s="72">
        <f t="shared" si="1053"/>
        <v>1.6136622189518524</v>
      </c>
      <c r="CY418" s="72">
        <f t="shared" si="1053"/>
        <v>1.6136622189518524</v>
      </c>
      <c r="CZ418" s="72">
        <f t="shared" si="1053"/>
        <v>1.6136622189518524</v>
      </c>
      <c r="DA418" s="72">
        <f t="shared" si="1053"/>
        <v>1.6136622189518524</v>
      </c>
      <c r="DB418" s="72">
        <f t="shared" si="1053"/>
        <v>1.6507764499877449</v>
      </c>
      <c r="DC418" s="72">
        <f t="shared" ref="DC418:EH418" si="1054">IF(DC$7&lt;=$F418,1,DB418 * (1+INDEX(DC$29:DC$42,MATCH($E418,$C$29:$C$42,0))))</f>
        <v>1.6507764499877449</v>
      </c>
      <c r="DD418" s="72">
        <f t="shared" si="1054"/>
        <v>1.6507764499877449</v>
      </c>
      <c r="DE418" s="72">
        <f t="shared" si="1054"/>
        <v>1.6507764499877449</v>
      </c>
      <c r="DF418" s="72">
        <f t="shared" si="1054"/>
        <v>1.6887443083374629</v>
      </c>
      <c r="DG418" s="72">
        <f t="shared" si="1054"/>
        <v>1.6887443083374629</v>
      </c>
      <c r="DH418" s="72">
        <f t="shared" si="1054"/>
        <v>1.6887443083374629</v>
      </c>
      <c r="DI418" s="72">
        <f t="shared" si="1054"/>
        <v>1.6887443083374629</v>
      </c>
      <c r="DJ418" s="72">
        <f t="shared" si="1054"/>
        <v>1.7275854274292244</v>
      </c>
      <c r="DK418" s="72">
        <f t="shared" si="1054"/>
        <v>1.7275854274292244</v>
      </c>
      <c r="DL418" s="72">
        <f t="shared" si="1054"/>
        <v>1.7275854274292244</v>
      </c>
      <c r="DM418" s="72">
        <f t="shared" si="1054"/>
        <v>1.7275854274292244</v>
      </c>
      <c r="DN418" s="72">
        <f t="shared" si="1054"/>
        <v>1.7673198922600963</v>
      </c>
      <c r="DO418" s="72">
        <f t="shared" si="1054"/>
        <v>1.7673198922600963</v>
      </c>
      <c r="DP418" s="72">
        <f t="shared" si="1054"/>
        <v>1.7673198922600963</v>
      </c>
      <c r="DQ418" s="72">
        <f t="shared" si="1054"/>
        <v>1.7673198922600963</v>
      </c>
      <c r="DR418" s="72">
        <f t="shared" si="1054"/>
        <v>1.8079682497820784</v>
      </c>
      <c r="DS418" s="72">
        <f t="shared" si="1054"/>
        <v>1.8079682497820784</v>
      </c>
      <c r="DT418" s="72">
        <f t="shared" si="1054"/>
        <v>1.8079682497820784</v>
      </c>
      <c r="DU418" s="72">
        <f t="shared" si="1054"/>
        <v>1.8079682497820784</v>
      </c>
      <c r="DV418" s="72">
        <f t="shared" si="1054"/>
        <v>1.849551519527066</v>
      </c>
      <c r="DW418" s="72">
        <f t="shared" si="1054"/>
        <v>1.849551519527066</v>
      </c>
      <c r="DX418" s="72">
        <f t="shared" si="1054"/>
        <v>1.849551519527066</v>
      </c>
      <c r="DY418" s="72">
        <f t="shared" si="1054"/>
        <v>1.849551519527066</v>
      </c>
      <c r="DZ418" s="72">
        <f t="shared" si="1054"/>
        <v>1.8920912044761884</v>
      </c>
      <c r="EA418" s="72">
        <f t="shared" si="1054"/>
        <v>1.8920912044761884</v>
      </c>
      <c r="EB418" s="72">
        <f t="shared" si="1054"/>
        <v>1.8920912044761884</v>
      </c>
      <c r="EC418" s="72">
        <f t="shared" si="1054"/>
        <v>1.8920912044761884</v>
      </c>
      <c r="ED418" s="72">
        <f t="shared" si="1054"/>
        <v>1.9356093021791405</v>
      </c>
      <c r="EE418" s="72">
        <f t="shared" si="1054"/>
        <v>1.9356093021791405</v>
      </c>
      <c r="EF418" s="72">
        <f t="shared" si="1054"/>
        <v>1.9356093021791405</v>
      </c>
      <c r="EG418" s="72">
        <f t="shared" si="1054"/>
        <v>1.9356093021791405</v>
      </c>
      <c r="EH418" s="72">
        <f t="shared" si="1054"/>
        <v>1.9801283161292607</v>
      </c>
      <c r="EI418" s="72">
        <f t="shared" ref="EI418:FK418" si="1055">IF(EI$7&lt;=$F418,1,EH418 * (1+INDEX(EI$29:EI$42,MATCH($E418,$C$29:$C$42,0))))</f>
        <v>1.9801283161292607</v>
      </c>
      <c r="EJ418" s="72">
        <f t="shared" si="1055"/>
        <v>1.9801283161292607</v>
      </c>
      <c r="EK418" s="72">
        <f t="shared" si="1055"/>
        <v>1.9801283161292607</v>
      </c>
      <c r="EL418" s="72">
        <f t="shared" si="1055"/>
        <v>2.0256712674002335</v>
      </c>
      <c r="EM418" s="72">
        <f t="shared" si="1055"/>
        <v>2.0256712674002335</v>
      </c>
      <c r="EN418" s="72">
        <f t="shared" si="1055"/>
        <v>2.0256712674002335</v>
      </c>
      <c r="EO418" s="72">
        <f t="shared" si="1055"/>
        <v>2.0256712674002335</v>
      </c>
      <c r="EP418" s="72">
        <f t="shared" si="1055"/>
        <v>2.0722617065504387</v>
      </c>
      <c r="EQ418" s="72">
        <f t="shared" si="1055"/>
        <v>2.0722617065504387</v>
      </c>
      <c r="ER418" s="72">
        <f t="shared" si="1055"/>
        <v>2.0722617065504387</v>
      </c>
      <c r="ES418" s="72">
        <f t="shared" si="1055"/>
        <v>2.0722617065504387</v>
      </c>
      <c r="ET418" s="72">
        <f t="shared" si="1055"/>
        <v>2.1199237258010988</v>
      </c>
      <c r="EU418" s="72">
        <f t="shared" si="1055"/>
        <v>2.1199237258010988</v>
      </c>
      <c r="EV418" s="72">
        <f t="shared" si="1055"/>
        <v>2.1199237258010988</v>
      </c>
      <c r="EW418" s="72">
        <f t="shared" si="1055"/>
        <v>2.1199237258010988</v>
      </c>
      <c r="EX418" s="72">
        <f t="shared" si="1055"/>
        <v>2.1686819714945238</v>
      </c>
      <c r="EY418" s="72">
        <f t="shared" si="1055"/>
        <v>2.1686819714945238</v>
      </c>
      <c r="EZ418" s="72">
        <f t="shared" si="1055"/>
        <v>2.1686819714945238</v>
      </c>
      <c r="FA418" s="72">
        <f t="shared" si="1055"/>
        <v>2.1686819714945238</v>
      </c>
      <c r="FB418" s="72">
        <f t="shared" si="1055"/>
        <v>2.2185616568388977</v>
      </c>
      <c r="FC418" s="72">
        <f t="shared" si="1055"/>
        <v>2.2185616568388977</v>
      </c>
      <c r="FD418" s="72">
        <f t="shared" si="1055"/>
        <v>2.2185616568388977</v>
      </c>
      <c r="FE418" s="72">
        <f t="shared" si="1055"/>
        <v>2.2185616568388977</v>
      </c>
      <c r="FF418" s="72">
        <f t="shared" si="1055"/>
        <v>2.2695885749461921</v>
      </c>
      <c r="FG418" s="72">
        <f t="shared" si="1055"/>
        <v>2.2695885749461921</v>
      </c>
      <c r="FH418" s="72">
        <f t="shared" si="1055"/>
        <v>2.2695885749461921</v>
      </c>
      <c r="FI418" s="72">
        <f t="shared" si="1055"/>
        <v>2.2695885749461921</v>
      </c>
      <c r="FJ418" s="72">
        <f t="shared" si="1055"/>
        <v>2.3217891121699545</v>
      </c>
      <c r="FK418" s="72">
        <f t="shared" si="1055"/>
        <v>2.3217891121699545</v>
      </c>
      <c r="FL418" s="72">
        <f t="shared" ref="FL418:FR418" si="1056">IF(FL$7&lt;=$F418,1,FK418 * (1+INDEX(FL$29:FL$42,MATCH($E418,$C$29:$C$42,0))))</f>
        <v>2.3217891121699545</v>
      </c>
      <c r="FM418" s="72">
        <f t="shared" si="1056"/>
        <v>2.3217891121699545</v>
      </c>
      <c r="FN418" s="72">
        <f t="shared" si="1056"/>
        <v>2.3751902617498635</v>
      </c>
      <c r="FO418" s="72">
        <f t="shared" si="1056"/>
        <v>2.3751902617498635</v>
      </c>
      <c r="FP418" s="72">
        <f t="shared" si="1056"/>
        <v>2.3751902617498635</v>
      </c>
      <c r="FQ418" s="72">
        <f t="shared" si="1056"/>
        <v>2.3751902617498635</v>
      </c>
      <c r="FR418" s="72">
        <f t="shared" si="1056"/>
        <v>2.4298196377701102</v>
      </c>
    </row>
    <row r="419" spans="2:174">
      <c r="C419" s="44" t="str">
        <f>Assumptions!D169</f>
        <v>Site maintenance</v>
      </c>
      <c r="D419" s="144" t="s">
        <v>106</v>
      </c>
      <c r="E419" s="127" t="str">
        <f>INDEX(Assumptions!$G169:$G169,MATCH($A$1,Model_Number,0))</f>
        <v>NBP (Q1 2026)</v>
      </c>
      <c r="F419" s="133">
        <f>INDEX(Assumptions!$G193:$G193,MATCH($A$1,Model_Number,0))</f>
        <v>2025</v>
      </c>
      <c r="I419" s="172"/>
      <c r="J419" s="72">
        <f t="shared" ref="J419:AO419" si="1057">IF(J$7&lt;=$F419,1,I419 * (1+INDEX(J$29:J$42,MATCH($E419,$C$29:$C$42,0))))</f>
        <v>1</v>
      </c>
      <c r="K419" s="72">
        <f t="shared" si="1057"/>
        <v>1</v>
      </c>
      <c r="L419" s="72">
        <f t="shared" si="1057"/>
        <v>1</v>
      </c>
      <c r="M419" s="72">
        <f t="shared" si="1057"/>
        <v>1</v>
      </c>
      <c r="N419" s="72">
        <f t="shared" si="1057"/>
        <v>1</v>
      </c>
      <c r="O419" s="72">
        <f t="shared" si="1057"/>
        <v>1</v>
      </c>
      <c r="P419" s="72">
        <f t="shared" si="1057"/>
        <v>1</v>
      </c>
      <c r="Q419" s="72">
        <f t="shared" si="1057"/>
        <v>1</v>
      </c>
      <c r="R419" s="72">
        <f t="shared" si="1057"/>
        <v>1</v>
      </c>
      <c r="S419" s="72">
        <f t="shared" si="1057"/>
        <v>1</v>
      </c>
      <c r="T419" s="72">
        <f t="shared" si="1057"/>
        <v>1</v>
      </c>
      <c r="U419" s="72">
        <f t="shared" si="1057"/>
        <v>1</v>
      </c>
      <c r="V419" s="72">
        <f t="shared" si="1057"/>
        <v>1.0229999999999999</v>
      </c>
      <c r="W419" s="72">
        <f t="shared" si="1057"/>
        <v>1.0229999999999999</v>
      </c>
      <c r="X419" s="72">
        <f t="shared" si="1057"/>
        <v>1.0229999999999999</v>
      </c>
      <c r="Y419" s="72">
        <f t="shared" si="1057"/>
        <v>1.0229999999999999</v>
      </c>
      <c r="Z419" s="72">
        <f t="shared" si="1057"/>
        <v>1.047552</v>
      </c>
      <c r="AA419" s="72">
        <f t="shared" si="1057"/>
        <v>1.047552</v>
      </c>
      <c r="AB419" s="72">
        <f t="shared" si="1057"/>
        <v>1.047552</v>
      </c>
      <c r="AC419" s="72">
        <f t="shared" si="1057"/>
        <v>1.047552</v>
      </c>
      <c r="AD419" s="72">
        <f t="shared" si="1057"/>
        <v>1.071645696</v>
      </c>
      <c r="AE419" s="72">
        <f t="shared" si="1057"/>
        <v>1.071645696</v>
      </c>
      <c r="AF419" s="72">
        <f t="shared" si="1057"/>
        <v>1.071645696</v>
      </c>
      <c r="AG419" s="72">
        <f t="shared" si="1057"/>
        <v>1.071645696</v>
      </c>
      <c r="AH419" s="72">
        <f t="shared" si="1057"/>
        <v>1.096293547008</v>
      </c>
      <c r="AI419" s="72">
        <f t="shared" si="1057"/>
        <v>1.096293547008</v>
      </c>
      <c r="AJ419" s="72">
        <f t="shared" si="1057"/>
        <v>1.096293547008</v>
      </c>
      <c r="AK419" s="72">
        <f t="shared" si="1057"/>
        <v>1.096293547008</v>
      </c>
      <c r="AL419" s="72">
        <f t="shared" si="1057"/>
        <v>1.1215082985891838</v>
      </c>
      <c r="AM419" s="72">
        <f t="shared" si="1057"/>
        <v>1.1215082985891838</v>
      </c>
      <c r="AN419" s="72">
        <f t="shared" si="1057"/>
        <v>1.1215082985891838</v>
      </c>
      <c r="AO419" s="72">
        <f t="shared" si="1057"/>
        <v>1.1215082985891838</v>
      </c>
      <c r="AP419" s="72">
        <f t="shared" ref="AP419:BV419" si="1058">IF(AP$7&lt;=$F419,1,AO419 * (1+INDEX(AP$29:AP$42,MATCH($E419,$C$29:$C$42,0))))</f>
        <v>1.1473029894567348</v>
      </c>
      <c r="AQ419" s="72">
        <f t="shared" si="1058"/>
        <v>1.1473029894567348</v>
      </c>
      <c r="AR419" s="72">
        <f t="shared" si="1058"/>
        <v>1.1473029894567348</v>
      </c>
      <c r="AS419" s="72">
        <f t="shared" si="1058"/>
        <v>1.1473029894567348</v>
      </c>
      <c r="AT419" s="72">
        <f t="shared" si="1058"/>
        <v>1.1736909582142396</v>
      </c>
      <c r="AU419" s="72">
        <f t="shared" si="1058"/>
        <v>1.1736909582142396</v>
      </c>
      <c r="AV419" s="72">
        <f t="shared" si="1058"/>
        <v>1.1736909582142396</v>
      </c>
      <c r="AW419" s="72">
        <f t="shared" si="1058"/>
        <v>1.1736909582142396</v>
      </c>
      <c r="AX419" s="72">
        <f t="shared" si="1058"/>
        <v>1.200685850253167</v>
      </c>
      <c r="AY419" s="72">
        <f t="shared" si="1058"/>
        <v>1.200685850253167</v>
      </c>
      <c r="AZ419" s="72">
        <f t="shared" si="1058"/>
        <v>1.200685850253167</v>
      </c>
      <c r="BA419" s="72">
        <f t="shared" si="1058"/>
        <v>1.200685850253167</v>
      </c>
      <c r="BB419" s="72">
        <f t="shared" si="1058"/>
        <v>1.2283016248089897</v>
      </c>
      <c r="BC419" s="72">
        <f t="shared" si="1058"/>
        <v>1.2283016248089897</v>
      </c>
      <c r="BD419" s="72">
        <f t="shared" si="1058"/>
        <v>1.2283016248089897</v>
      </c>
      <c r="BE419" s="72">
        <f t="shared" si="1058"/>
        <v>1.2283016248089897</v>
      </c>
      <c r="BF419" s="72">
        <f t="shared" si="1058"/>
        <v>1.2565525621795963</v>
      </c>
      <c r="BG419" s="72">
        <f t="shared" si="1058"/>
        <v>1.2565525621795963</v>
      </c>
      <c r="BH419" s="72">
        <f t="shared" si="1058"/>
        <v>1.2565525621795963</v>
      </c>
      <c r="BI419" s="72">
        <f t="shared" si="1058"/>
        <v>1.2565525621795963</v>
      </c>
      <c r="BJ419" s="72">
        <f t="shared" si="1058"/>
        <v>1.2854532711097268</v>
      </c>
      <c r="BK419" s="72">
        <f t="shared" si="1058"/>
        <v>1.2854532711097268</v>
      </c>
      <c r="BL419" s="72">
        <f t="shared" si="1058"/>
        <v>1.2854532711097268</v>
      </c>
      <c r="BM419" s="72">
        <f t="shared" si="1058"/>
        <v>1.2854532711097268</v>
      </c>
      <c r="BN419" s="72">
        <f t="shared" si="1058"/>
        <v>1.3150186963452504</v>
      </c>
      <c r="BO419" s="72">
        <f t="shared" si="1058"/>
        <v>1.3150186963452504</v>
      </c>
      <c r="BP419" s="72">
        <f t="shared" si="1058"/>
        <v>1.3150186963452504</v>
      </c>
      <c r="BQ419" s="72">
        <f t="shared" si="1058"/>
        <v>1.3150186963452504</v>
      </c>
      <c r="BR419" s="72">
        <f t="shared" si="1058"/>
        <v>1.3452641263611911</v>
      </c>
      <c r="BS419" s="72">
        <f t="shared" si="1058"/>
        <v>1.3452641263611911</v>
      </c>
      <c r="BT419" s="72">
        <f t="shared" si="1058"/>
        <v>1.3452641263611911</v>
      </c>
      <c r="BU419" s="72">
        <f t="shared" si="1058"/>
        <v>1.3452641263611911</v>
      </c>
      <c r="BV419" s="72">
        <f t="shared" si="1058"/>
        <v>1.3762052012674983</v>
      </c>
      <c r="BW419" s="72">
        <f t="shared" ref="BW419:DB419" si="1059">IF(BW$7&lt;=$F419,1,BV419 * (1+INDEX(BW$29:BW$42,MATCH($E419,$C$29:$C$42,0))))</f>
        <v>1.3762052012674983</v>
      </c>
      <c r="BX419" s="72">
        <f t="shared" si="1059"/>
        <v>1.3762052012674983</v>
      </c>
      <c r="BY419" s="72">
        <f t="shared" si="1059"/>
        <v>1.3762052012674983</v>
      </c>
      <c r="BZ419" s="72">
        <f t="shared" si="1059"/>
        <v>1.4078579208966506</v>
      </c>
      <c r="CA419" s="72">
        <f t="shared" si="1059"/>
        <v>1.4078579208966506</v>
      </c>
      <c r="CB419" s="72">
        <f t="shared" si="1059"/>
        <v>1.4078579208966506</v>
      </c>
      <c r="CC419" s="72">
        <f t="shared" si="1059"/>
        <v>1.4078579208966506</v>
      </c>
      <c r="CD419" s="72">
        <f t="shared" si="1059"/>
        <v>1.4402386530772735</v>
      </c>
      <c r="CE419" s="72">
        <f t="shared" si="1059"/>
        <v>1.4402386530772735</v>
      </c>
      <c r="CF419" s="72">
        <f t="shared" si="1059"/>
        <v>1.4402386530772735</v>
      </c>
      <c r="CG419" s="72">
        <f t="shared" si="1059"/>
        <v>1.4402386530772735</v>
      </c>
      <c r="CH419" s="72">
        <f t="shared" si="1059"/>
        <v>1.4733641420980506</v>
      </c>
      <c r="CI419" s="72">
        <f t="shared" si="1059"/>
        <v>1.4733641420980506</v>
      </c>
      <c r="CJ419" s="72">
        <f t="shared" si="1059"/>
        <v>1.4733641420980506</v>
      </c>
      <c r="CK419" s="72">
        <f t="shared" si="1059"/>
        <v>1.4733641420980506</v>
      </c>
      <c r="CL419" s="72">
        <f t="shared" si="1059"/>
        <v>1.5072515173663057</v>
      </c>
      <c r="CM419" s="72">
        <f t="shared" si="1059"/>
        <v>1.5072515173663057</v>
      </c>
      <c r="CN419" s="72">
        <f t="shared" si="1059"/>
        <v>1.5072515173663057</v>
      </c>
      <c r="CO419" s="72">
        <f t="shared" si="1059"/>
        <v>1.5072515173663057</v>
      </c>
      <c r="CP419" s="72">
        <f t="shared" si="1059"/>
        <v>1.5419183022657306</v>
      </c>
      <c r="CQ419" s="72">
        <f t="shared" si="1059"/>
        <v>1.5419183022657306</v>
      </c>
      <c r="CR419" s="72">
        <f t="shared" si="1059"/>
        <v>1.5419183022657306</v>
      </c>
      <c r="CS419" s="72">
        <f t="shared" si="1059"/>
        <v>1.5419183022657306</v>
      </c>
      <c r="CT419" s="72">
        <f t="shared" si="1059"/>
        <v>1.5773824232178422</v>
      </c>
      <c r="CU419" s="72">
        <f t="shared" si="1059"/>
        <v>1.5773824232178422</v>
      </c>
      <c r="CV419" s="72">
        <f t="shared" si="1059"/>
        <v>1.5773824232178422</v>
      </c>
      <c r="CW419" s="72">
        <f t="shared" si="1059"/>
        <v>1.5773824232178422</v>
      </c>
      <c r="CX419" s="72">
        <f t="shared" si="1059"/>
        <v>1.6136622189518524</v>
      </c>
      <c r="CY419" s="72">
        <f t="shared" si="1059"/>
        <v>1.6136622189518524</v>
      </c>
      <c r="CZ419" s="72">
        <f t="shared" si="1059"/>
        <v>1.6136622189518524</v>
      </c>
      <c r="DA419" s="72">
        <f t="shared" si="1059"/>
        <v>1.6136622189518524</v>
      </c>
      <c r="DB419" s="72">
        <f t="shared" si="1059"/>
        <v>1.6507764499877449</v>
      </c>
      <c r="DC419" s="72">
        <f t="shared" ref="DC419:EH419" si="1060">IF(DC$7&lt;=$F419,1,DB419 * (1+INDEX(DC$29:DC$42,MATCH($E419,$C$29:$C$42,0))))</f>
        <v>1.6507764499877449</v>
      </c>
      <c r="DD419" s="72">
        <f t="shared" si="1060"/>
        <v>1.6507764499877449</v>
      </c>
      <c r="DE419" s="72">
        <f t="shared" si="1060"/>
        <v>1.6507764499877449</v>
      </c>
      <c r="DF419" s="72">
        <f t="shared" si="1060"/>
        <v>1.6887443083374629</v>
      </c>
      <c r="DG419" s="72">
        <f t="shared" si="1060"/>
        <v>1.6887443083374629</v>
      </c>
      <c r="DH419" s="72">
        <f t="shared" si="1060"/>
        <v>1.6887443083374629</v>
      </c>
      <c r="DI419" s="72">
        <f t="shared" si="1060"/>
        <v>1.6887443083374629</v>
      </c>
      <c r="DJ419" s="72">
        <f t="shared" si="1060"/>
        <v>1.7275854274292244</v>
      </c>
      <c r="DK419" s="72">
        <f t="shared" si="1060"/>
        <v>1.7275854274292244</v>
      </c>
      <c r="DL419" s="72">
        <f t="shared" si="1060"/>
        <v>1.7275854274292244</v>
      </c>
      <c r="DM419" s="72">
        <f t="shared" si="1060"/>
        <v>1.7275854274292244</v>
      </c>
      <c r="DN419" s="72">
        <f t="shared" si="1060"/>
        <v>1.7673198922600963</v>
      </c>
      <c r="DO419" s="72">
        <f t="shared" si="1060"/>
        <v>1.7673198922600963</v>
      </c>
      <c r="DP419" s="72">
        <f t="shared" si="1060"/>
        <v>1.7673198922600963</v>
      </c>
      <c r="DQ419" s="72">
        <f t="shared" si="1060"/>
        <v>1.7673198922600963</v>
      </c>
      <c r="DR419" s="72">
        <f t="shared" si="1060"/>
        <v>1.8079682497820784</v>
      </c>
      <c r="DS419" s="72">
        <f t="shared" si="1060"/>
        <v>1.8079682497820784</v>
      </c>
      <c r="DT419" s="72">
        <f t="shared" si="1060"/>
        <v>1.8079682497820784</v>
      </c>
      <c r="DU419" s="72">
        <f t="shared" si="1060"/>
        <v>1.8079682497820784</v>
      </c>
      <c r="DV419" s="72">
        <f t="shared" si="1060"/>
        <v>1.849551519527066</v>
      </c>
      <c r="DW419" s="72">
        <f t="shared" si="1060"/>
        <v>1.849551519527066</v>
      </c>
      <c r="DX419" s="72">
        <f t="shared" si="1060"/>
        <v>1.849551519527066</v>
      </c>
      <c r="DY419" s="72">
        <f t="shared" si="1060"/>
        <v>1.849551519527066</v>
      </c>
      <c r="DZ419" s="72">
        <f t="shared" si="1060"/>
        <v>1.8920912044761884</v>
      </c>
      <c r="EA419" s="72">
        <f t="shared" si="1060"/>
        <v>1.8920912044761884</v>
      </c>
      <c r="EB419" s="72">
        <f t="shared" si="1060"/>
        <v>1.8920912044761884</v>
      </c>
      <c r="EC419" s="72">
        <f t="shared" si="1060"/>
        <v>1.8920912044761884</v>
      </c>
      <c r="ED419" s="72">
        <f t="shared" si="1060"/>
        <v>1.9356093021791405</v>
      </c>
      <c r="EE419" s="72">
        <f t="shared" si="1060"/>
        <v>1.9356093021791405</v>
      </c>
      <c r="EF419" s="72">
        <f t="shared" si="1060"/>
        <v>1.9356093021791405</v>
      </c>
      <c r="EG419" s="72">
        <f t="shared" si="1060"/>
        <v>1.9356093021791405</v>
      </c>
      <c r="EH419" s="72">
        <f t="shared" si="1060"/>
        <v>1.9801283161292607</v>
      </c>
      <c r="EI419" s="72">
        <f t="shared" ref="EI419:FK419" si="1061">IF(EI$7&lt;=$F419,1,EH419 * (1+INDEX(EI$29:EI$42,MATCH($E419,$C$29:$C$42,0))))</f>
        <v>1.9801283161292607</v>
      </c>
      <c r="EJ419" s="72">
        <f t="shared" si="1061"/>
        <v>1.9801283161292607</v>
      </c>
      <c r="EK419" s="72">
        <f t="shared" si="1061"/>
        <v>1.9801283161292607</v>
      </c>
      <c r="EL419" s="72">
        <f t="shared" si="1061"/>
        <v>2.0256712674002335</v>
      </c>
      <c r="EM419" s="72">
        <f t="shared" si="1061"/>
        <v>2.0256712674002335</v>
      </c>
      <c r="EN419" s="72">
        <f t="shared" si="1061"/>
        <v>2.0256712674002335</v>
      </c>
      <c r="EO419" s="72">
        <f t="shared" si="1061"/>
        <v>2.0256712674002335</v>
      </c>
      <c r="EP419" s="72">
        <f t="shared" si="1061"/>
        <v>2.0722617065504387</v>
      </c>
      <c r="EQ419" s="72">
        <f t="shared" si="1061"/>
        <v>2.0722617065504387</v>
      </c>
      <c r="ER419" s="72">
        <f t="shared" si="1061"/>
        <v>2.0722617065504387</v>
      </c>
      <c r="ES419" s="72">
        <f t="shared" si="1061"/>
        <v>2.0722617065504387</v>
      </c>
      <c r="ET419" s="72">
        <f t="shared" si="1061"/>
        <v>2.1199237258010988</v>
      </c>
      <c r="EU419" s="72">
        <f t="shared" si="1061"/>
        <v>2.1199237258010988</v>
      </c>
      <c r="EV419" s="72">
        <f t="shared" si="1061"/>
        <v>2.1199237258010988</v>
      </c>
      <c r="EW419" s="72">
        <f t="shared" si="1061"/>
        <v>2.1199237258010988</v>
      </c>
      <c r="EX419" s="72">
        <f t="shared" si="1061"/>
        <v>2.1686819714945238</v>
      </c>
      <c r="EY419" s="72">
        <f t="shared" si="1061"/>
        <v>2.1686819714945238</v>
      </c>
      <c r="EZ419" s="72">
        <f t="shared" si="1061"/>
        <v>2.1686819714945238</v>
      </c>
      <c r="FA419" s="72">
        <f t="shared" si="1061"/>
        <v>2.1686819714945238</v>
      </c>
      <c r="FB419" s="72">
        <f t="shared" si="1061"/>
        <v>2.2185616568388977</v>
      </c>
      <c r="FC419" s="72">
        <f t="shared" si="1061"/>
        <v>2.2185616568388977</v>
      </c>
      <c r="FD419" s="72">
        <f t="shared" si="1061"/>
        <v>2.2185616568388977</v>
      </c>
      <c r="FE419" s="72">
        <f t="shared" si="1061"/>
        <v>2.2185616568388977</v>
      </c>
      <c r="FF419" s="72">
        <f t="shared" si="1061"/>
        <v>2.2695885749461921</v>
      </c>
      <c r="FG419" s="72">
        <f t="shared" si="1061"/>
        <v>2.2695885749461921</v>
      </c>
      <c r="FH419" s="72">
        <f t="shared" si="1061"/>
        <v>2.2695885749461921</v>
      </c>
      <c r="FI419" s="72">
        <f t="shared" si="1061"/>
        <v>2.2695885749461921</v>
      </c>
      <c r="FJ419" s="72">
        <f t="shared" si="1061"/>
        <v>2.3217891121699545</v>
      </c>
      <c r="FK419" s="72">
        <f t="shared" si="1061"/>
        <v>2.3217891121699545</v>
      </c>
      <c r="FL419" s="72">
        <f t="shared" ref="FL419:FR419" si="1062">IF(FL$7&lt;=$F419,1,FK419 * (1+INDEX(FL$29:FL$42,MATCH($E419,$C$29:$C$42,0))))</f>
        <v>2.3217891121699545</v>
      </c>
      <c r="FM419" s="72">
        <f t="shared" si="1062"/>
        <v>2.3217891121699545</v>
      </c>
      <c r="FN419" s="72">
        <f t="shared" si="1062"/>
        <v>2.3751902617498635</v>
      </c>
      <c r="FO419" s="72">
        <f t="shared" si="1062"/>
        <v>2.3751902617498635</v>
      </c>
      <c r="FP419" s="72">
        <f t="shared" si="1062"/>
        <v>2.3751902617498635</v>
      </c>
      <c r="FQ419" s="72">
        <f t="shared" si="1062"/>
        <v>2.3751902617498635</v>
      </c>
      <c r="FR419" s="72">
        <f t="shared" si="1062"/>
        <v>2.4298196377701102</v>
      </c>
    </row>
    <row r="420" spans="2:174">
      <c r="C420" s="44" t="str">
        <f>Assumptions!D170</f>
        <v>Insurance</v>
      </c>
      <c r="D420" s="144" t="s">
        <v>106</v>
      </c>
      <c r="E420" s="127" t="str">
        <f>INDEX(Assumptions!$G170:$G170,MATCH($A$1,Model_Number,0))</f>
        <v>NBP (Q1 2026)</v>
      </c>
      <c r="F420" s="133">
        <f>INDEX(Assumptions!$G194:$G194,MATCH($A$1,Model_Number,0))</f>
        <v>2025</v>
      </c>
      <c r="I420" s="172"/>
      <c r="J420" s="72">
        <f t="shared" ref="J420:AO420" si="1063">IF(J$7&lt;=$F420,1,I420 * (1+INDEX(J$29:J$42,MATCH($E420,$C$29:$C$42,0))))</f>
        <v>1</v>
      </c>
      <c r="K420" s="72">
        <f t="shared" si="1063"/>
        <v>1</v>
      </c>
      <c r="L420" s="72">
        <f t="shared" si="1063"/>
        <v>1</v>
      </c>
      <c r="M420" s="72">
        <f t="shared" si="1063"/>
        <v>1</v>
      </c>
      <c r="N420" s="72">
        <f t="shared" si="1063"/>
        <v>1</v>
      </c>
      <c r="O420" s="72">
        <f t="shared" si="1063"/>
        <v>1</v>
      </c>
      <c r="P420" s="72">
        <f t="shared" si="1063"/>
        <v>1</v>
      </c>
      <c r="Q420" s="72">
        <f t="shared" si="1063"/>
        <v>1</v>
      </c>
      <c r="R420" s="72">
        <f t="shared" si="1063"/>
        <v>1</v>
      </c>
      <c r="S420" s="72">
        <f t="shared" si="1063"/>
        <v>1</v>
      </c>
      <c r="T420" s="72">
        <f t="shared" si="1063"/>
        <v>1</v>
      </c>
      <c r="U420" s="72">
        <f t="shared" si="1063"/>
        <v>1</v>
      </c>
      <c r="V420" s="72">
        <f t="shared" si="1063"/>
        <v>1.0229999999999999</v>
      </c>
      <c r="W420" s="72">
        <f t="shared" si="1063"/>
        <v>1.0229999999999999</v>
      </c>
      <c r="X420" s="72">
        <f t="shared" si="1063"/>
        <v>1.0229999999999999</v>
      </c>
      <c r="Y420" s="72">
        <f t="shared" si="1063"/>
        <v>1.0229999999999999</v>
      </c>
      <c r="Z420" s="72">
        <f t="shared" si="1063"/>
        <v>1.047552</v>
      </c>
      <c r="AA420" s="72">
        <f t="shared" si="1063"/>
        <v>1.047552</v>
      </c>
      <c r="AB420" s="72">
        <f t="shared" si="1063"/>
        <v>1.047552</v>
      </c>
      <c r="AC420" s="72">
        <f t="shared" si="1063"/>
        <v>1.047552</v>
      </c>
      <c r="AD420" s="72">
        <f t="shared" si="1063"/>
        <v>1.071645696</v>
      </c>
      <c r="AE420" s="72">
        <f t="shared" si="1063"/>
        <v>1.071645696</v>
      </c>
      <c r="AF420" s="72">
        <f t="shared" si="1063"/>
        <v>1.071645696</v>
      </c>
      <c r="AG420" s="72">
        <f t="shared" si="1063"/>
        <v>1.071645696</v>
      </c>
      <c r="AH420" s="72">
        <f t="shared" si="1063"/>
        <v>1.096293547008</v>
      </c>
      <c r="AI420" s="72">
        <f t="shared" si="1063"/>
        <v>1.096293547008</v>
      </c>
      <c r="AJ420" s="72">
        <f t="shared" si="1063"/>
        <v>1.096293547008</v>
      </c>
      <c r="AK420" s="72">
        <f t="shared" si="1063"/>
        <v>1.096293547008</v>
      </c>
      <c r="AL420" s="72">
        <f t="shared" si="1063"/>
        <v>1.1215082985891838</v>
      </c>
      <c r="AM420" s="72">
        <f t="shared" si="1063"/>
        <v>1.1215082985891838</v>
      </c>
      <c r="AN420" s="72">
        <f t="shared" si="1063"/>
        <v>1.1215082985891838</v>
      </c>
      <c r="AO420" s="72">
        <f t="shared" si="1063"/>
        <v>1.1215082985891838</v>
      </c>
      <c r="AP420" s="72">
        <f t="shared" ref="AP420:BV420" si="1064">IF(AP$7&lt;=$F420,1,AO420 * (1+INDEX(AP$29:AP$42,MATCH($E420,$C$29:$C$42,0))))</f>
        <v>1.1473029894567348</v>
      </c>
      <c r="AQ420" s="72">
        <f t="shared" si="1064"/>
        <v>1.1473029894567348</v>
      </c>
      <c r="AR420" s="72">
        <f t="shared" si="1064"/>
        <v>1.1473029894567348</v>
      </c>
      <c r="AS420" s="72">
        <f t="shared" si="1064"/>
        <v>1.1473029894567348</v>
      </c>
      <c r="AT420" s="72">
        <f t="shared" si="1064"/>
        <v>1.1736909582142396</v>
      </c>
      <c r="AU420" s="72">
        <f t="shared" si="1064"/>
        <v>1.1736909582142396</v>
      </c>
      <c r="AV420" s="72">
        <f t="shared" si="1064"/>
        <v>1.1736909582142396</v>
      </c>
      <c r="AW420" s="72">
        <f t="shared" si="1064"/>
        <v>1.1736909582142396</v>
      </c>
      <c r="AX420" s="72">
        <f t="shared" si="1064"/>
        <v>1.200685850253167</v>
      </c>
      <c r="AY420" s="72">
        <f t="shared" si="1064"/>
        <v>1.200685850253167</v>
      </c>
      <c r="AZ420" s="72">
        <f t="shared" si="1064"/>
        <v>1.200685850253167</v>
      </c>
      <c r="BA420" s="72">
        <f t="shared" si="1064"/>
        <v>1.200685850253167</v>
      </c>
      <c r="BB420" s="72">
        <f t="shared" si="1064"/>
        <v>1.2283016248089897</v>
      </c>
      <c r="BC420" s="72">
        <f t="shared" si="1064"/>
        <v>1.2283016248089897</v>
      </c>
      <c r="BD420" s="72">
        <f t="shared" si="1064"/>
        <v>1.2283016248089897</v>
      </c>
      <c r="BE420" s="72">
        <f t="shared" si="1064"/>
        <v>1.2283016248089897</v>
      </c>
      <c r="BF420" s="72">
        <f t="shared" si="1064"/>
        <v>1.2565525621795963</v>
      </c>
      <c r="BG420" s="72">
        <f t="shared" si="1064"/>
        <v>1.2565525621795963</v>
      </c>
      <c r="BH420" s="72">
        <f t="shared" si="1064"/>
        <v>1.2565525621795963</v>
      </c>
      <c r="BI420" s="72">
        <f t="shared" si="1064"/>
        <v>1.2565525621795963</v>
      </c>
      <c r="BJ420" s="72">
        <f t="shared" si="1064"/>
        <v>1.2854532711097268</v>
      </c>
      <c r="BK420" s="72">
        <f t="shared" si="1064"/>
        <v>1.2854532711097268</v>
      </c>
      <c r="BL420" s="72">
        <f t="shared" si="1064"/>
        <v>1.2854532711097268</v>
      </c>
      <c r="BM420" s="72">
        <f t="shared" si="1064"/>
        <v>1.2854532711097268</v>
      </c>
      <c r="BN420" s="72">
        <f t="shared" si="1064"/>
        <v>1.3150186963452504</v>
      </c>
      <c r="BO420" s="72">
        <f t="shared" si="1064"/>
        <v>1.3150186963452504</v>
      </c>
      <c r="BP420" s="72">
        <f t="shared" si="1064"/>
        <v>1.3150186963452504</v>
      </c>
      <c r="BQ420" s="72">
        <f t="shared" si="1064"/>
        <v>1.3150186963452504</v>
      </c>
      <c r="BR420" s="72">
        <f t="shared" si="1064"/>
        <v>1.3452641263611911</v>
      </c>
      <c r="BS420" s="72">
        <f t="shared" si="1064"/>
        <v>1.3452641263611911</v>
      </c>
      <c r="BT420" s="72">
        <f t="shared" si="1064"/>
        <v>1.3452641263611911</v>
      </c>
      <c r="BU420" s="72">
        <f t="shared" si="1064"/>
        <v>1.3452641263611911</v>
      </c>
      <c r="BV420" s="72">
        <f t="shared" si="1064"/>
        <v>1.3762052012674983</v>
      </c>
      <c r="BW420" s="72">
        <f t="shared" ref="BW420:DB420" si="1065">IF(BW$7&lt;=$F420,1,BV420 * (1+INDEX(BW$29:BW$42,MATCH($E420,$C$29:$C$42,0))))</f>
        <v>1.3762052012674983</v>
      </c>
      <c r="BX420" s="72">
        <f t="shared" si="1065"/>
        <v>1.3762052012674983</v>
      </c>
      <c r="BY420" s="72">
        <f t="shared" si="1065"/>
        <v>1.3762052012674983</v>
      </c>
      <c r="BZ420" s="72">
        <f t="shared" si="1065"/>
        <v>1.4078579208966506</v>
      </c>
      <c r="CA420" s="72">
        <f t="shared" si="1065"/>
        <v>1.4078579208966506</v>
      </c>
      <c r="CB420" s="72">
        <f t="shared" si="1065"/>
        <v>1.4078579208966506</v>
      </c>
      <c r="CC420" s="72">
        <f t="shared" si="1065"/>
        <v>1.4078579208966506</v>
      </c>
      <c r="CD420" s="72">
        <f t="shared" si="1065"/>
        <v>1.4402386530772735</v>
      </c>
      <c r="CE420" s="72">
        <f t="shared" si="1065"/>
        <v>1.4402386530772735</v>
      </c>
      <c r="CF420" s="72">
        <f t="shared" si="1065"/>
        <v>1.4402386530772735</v>
      </c>
      <c r="CG420" s="72">
        <f t="shared" si="1065"/>
        <v>1.4402386530772735</v>
      </c>
      <c r="CH420" s="72">
        <f t="shared" si="1065"/>
        <v>1.4733641420980506</v>
      </c>
      <c r="CI420" s="72">
        <f t="shared" si="1065"/>
        <v>1.4733641420980506</v>
      </c>
      <c r="CJ420" s="72">
        <f t="shared" si="1065"/>
        <v>1.4733641420980506</v>
      </c>
      <c r="CK420" s="72">
        <f t="shared" si="1065"/>
        <v>1.4733641420980506</v>
      </c>
      <c r="CL420" s="72">
        <f t="shared" si="1065"/>
        <v>1.5072515173663057</v>
      </c>
      <c r="CM420" s="72">
        <f t="shared" si="1065"/>
        <v>1.5072515173663057</v>
      </c>
      <c r="CN420" s="72">
        <f t="shared" si="1065"/>
        <v>1.5072515173663057</v>
      </c>
      <c r="CO420" s="72">
        <f t="shared" si="1065"/>
        <v>1.5072515173663057</v>
      </c>
      <c r="CP420" s="72">
        <f t="shared" si="1065"/>
        <v>1.5419183022657306</v>
      </c>
      <c r="CQ420" s="72">
        <f t="shared" si="1065"/>
        <v>1.5419183022657306</v>
      </c>
      <c r="CR420" s="72">
        <f t="shared" si="1065"/>
        <v>1.5419183022657306</v>
      </c>
      <c r="CS420" s="72">
        <f t="shared" si="1065"/>
        <v>1.5419183022657306</v>
      </c>
      <c r="CT420" s="72">
        <f t="shared" si="1065"/>
        <v>1.5773824232178422</v>
      </c>
      <c r="CU420" s="72">
        <f t="shared" si="1065"/>
        <v>1.5773824232178422</v>
      </c>
      <c r="CV420" s="72">
        <f t="shared" si="1065"/>
        <v>1.5773824232178422</v>
      </c>
      <c r="CW420" s="72">
        <f t="shared" si="1065"/>
        <v>1.5773824232178422</v>
      </c>
      <c r="CX420" s="72">
        <f t="shared" si="1065"/>
        <v>1.6136622189518524</v>
      </c>
      <c r="CY420" s="72">
        <f t="shared" si="1065"/>
        <v>1.6136622189518524</v>
      </c>
      <c r="CZ420" s="72">
        <f t="shared" si="1065"/>
        <v>1.6136622189518524</v>
      </c>
      <c r="DA420" s="72">
        <f t="shared" si="1065"/>
        <v>1.6136622189518524</v>
      </c>
      <c r="DB420" s="72">
        <f t="shared" si="1065"/>
        <v>1.6507764499877449</v>
      </c>
      <c r="DC420" s="72">
        <f t="shared" ref="DC420:EH420" si="1066">IF(DC$7&lt;=$F420,1,DB420 * (1+INDEX(DC$29:DC$42,MATCH($E420,$C$29:$C$42,0))))</f>
        <v>1.6507764499877449</v>
      </c>
      <c r="DD420" s="72">
        <f t="shared" si="1066"/>
        <v>1.6507764499877449</v>
      </c>
      <c r="DE420" s="72">
        <f t="shared" si="1066"/>
        <v>1.6507764499877449</v>
      </c>
      <c r="DF420" s="72">
        <f t="shared" si="1066"/>
        <v>1.6887443083374629</v>
      </c>
      <c r="DG420" s="72">
        <f t="shared" si="1066"/>
        <v>1.6887443083374629</v>
      </c>
      <c r="DH420" s="72">
        <f t="shared" si="1066"/>
        <v>1.6887443083374629</v>
      </c>
      <c r="DI420" s="72">
        <f t="shared" si="1066"/>
        <v>1.6887443083374629</v>
      </c>
      <c r="DJ420" s="72">
        <f t="shared" si="1066"/>
        <v>1.7275854274292244</v>
      </c>
      <c r="DK420" s="72">
        <f t="shared" si="1066"/>
        <v>1.7275854274292244</v>
      </c>
      <c r="DL420" s="72">
        <f t="shared" si="1066"/>
        <v>1.7275854274292244</v>
      </c>
      <c r="DM420" s="72">
        <f t="shared" si="1066"/>
        <v>1.7275854274292244</v>
      </c>
      <c r="DN420" s="72">
        <f t="shared" si="1066"/>
        <v>1.7673198922600963</v>
      </c>
      <c r="DO420" s="72">
        <f t="shared" si="1066"/>
        <v>1.7673198922600963</v>
      </c>
      <c r="DP420" s="72">
        <f t="shared" si="1066"/>
        <v>1.7673198922600963</v>
      </c>
      <c r="DQ420" s="72">
        <f t="shared" si="1066"/>
        <v>1.7673198922600963</v>
      </c>
      <c r="DR420" s="72">
        <f t="shared" si="1066"/>
        <v>1.8079682497820784</v>
      </c>
      <c r="DS420" s="72">
        <f t="shared" si="1066"/>
        <v>1.8079682497820784</v>
      </c>
      <c r="DT420" s="72">
        <f t="shared" si="1066"/>
        <v>1.8079682497820784</v>
      </c>
      <c r="DU420" s="72">
        <f t="shared" si="1066"/>
        <v>1.8079682497820784</v>
      </c>
      <c r="DV420" s="72">
        <f t="shared" si="1066"/>
        <v>1.849551519527066</v>
      </c>
      <c r="DW420" s="72">
        <f t="shared" si="1066"/>
        <v>1.849551519527066</v>
      </c>
      <c r="DX420" s="72">
        <f t="shared" si="1066"/>
        <v>1.849551519527066</v>
      </c>
      <c r="DY420" s="72">
        <f t="shared" si="1066"/>
        <v>1.849551519527066</v>
      </c>
      <c r="DZ420" s="72">
        <f t="shared" si="1066"/>
        <v>1.8920912044761884</v>
      </c>
      <c r="EA420" s="72">
        <f t="shared" si="1066"/>
        <v>1.8920912044761884</v>
      </c>
      <c r="EB420" s="72">
        <f t="shared" si="1066"/>
        <v>1.8920912044761884</v>
      </c>
      <c r="EC420" s="72">
        <f t="shared" si="1066"/>
        <v>1.8920912044761884</v>
      </c>
      <c r="ED420" s="72">
        <f t="shared" si="1066"/>
        <v>1.9356093021791405</v>
      </c>
      <c r="EE420" s="72">
        <f t="shared" si="1066"/>
        <v>1.9356093021791405</v>
      </c>
      <c r="EF420" s="72">
        <f t="shared" si="1066"/>
        <v>1.9356093021791405</v>
      </c>
      <c r="EG420" s="72">
        <f t="shared" si="1066"/>
        <v>1.9356093021791405</v>
      </c>
      <c r="EH420" s="72">
        <f t="shared" si="1066"/>
        <v>1.9801283161292607</v>
      </c>
      <c r="EI420" s="72">
        <f t="shared" ref="EI420:FK420" si="1067">IF(EI$7&lt;=$F420,1,EH420 * (1+INDEX(EI$29:EI$42,MATCH($E420,$C$29:$C$42,0))))</f>
        <v>1.9801283161292607</v>
      </c>
      <c r="EJ420" s="72">
        <f t="shared" si="1067"/>
        <v>1.9801283161292607</v>
      </c>
      <c r="EK420" s="72">
        <f t="shared" si="1067"/>
        <v>1.9801283161292607</v>
      </c>
      <c r="EL420" s="72">
        <f t="shared" si="1067"/>
        <v>2.0256712674002335</v>
      </c>
      <c r="EM420" s="72">
        <f t="shared" si="1067"/>
        <v>2.0256712674002335</v>
      </c>
      <c r="EN420" s="72">
        <f t="shared" si="1067"/>
        <v>2.0256712674002335</v>
      </c>
      <c r="EO420" s="72">
        <f t="shared" si="1067"/>
        <v>2.0256712674002335</v>
      </c>
      <c r="EP420" s="72">
        <f t="shared" si="1067"/>
        <v>2.0722617065504387</v>
      </c>
      <c r="EQ420" s="72">
        <f t="shared" si="1067"/>
        <v>2.0722617065504387</v>
      </c>
      <c r="ER420" s="72">
        <f t="shared" si="1067"/>
        <v>2.0722617065504387</v>
      </c>
      <c r="ES420" s="72">
        <f t="shared" si="1067"/>
        <v>2.0722617065504387</v>
      </c>
      <c r="ET420" s="72">
        <f t="shared" si="1067"/>
        <v>2.1199237258010988</v>
      </c>
      <c r="EU420" s="72">
        <f t="shared" si="1067"/>
        <v>2.1199237258010988</v>
      </c>
      <c r="EV420" s="72">
        <f t="shared" si="1067"/>
        <v>2.1199237258010988</v>
      </c>
      <c r="EW420" s="72">
        <f t="shared" si="1067"/>
        <v>2.1199237258010988</v>
      </c>
      <c r="EX420" s="72">
        <f t="shared" si="1067"/>
        <v>2.1686819714945238</v>
      </c>
      <c r="EY420" s="72">
        <f t="shared" si="1067"/>
        <v>2.1686819714945238</v>
      </c>
      <c r="EZ420" s="72">
        <f t="shared" si="1067"/>
        <v>2.1686819714945238</v>
      </c>
      <c r="FA420" s="72">
        <f t="shared" si="1067"/>
        <v>2.1686819714945238</v>
      </c>
      <c r="FB420" s="72">
        <f t="shared" si="1067"/>
        <v>2.2185616568388977</v>
      </c>
      <c r="FC420" s="72">
        <f t="shared" si="1067"/>
        <v>2.2185616568388977</v>
      </c>
      <c r="FD420" s="72">
        <f t="shared" si="1067"/>
        <v>2.2185616568388977</v>
      </c>
      <c r="FE420" s="72">
        <f t="shared" si="1067"/>
        <v>2.2185616568388977</v>
      </c>
      <c r="FF420" s="72">
        <f t="shared" si="1067"/>
        <v>2.2695885749461921</v>
      </c>
      <c r="FG420" s="72">
        <f t="shared" si="1067"/>
        <v>2.2695885749461921</v>
      </c>
      <c r="FH420" s="72">
        <f t="shared" si="1067"/>
        <v>2.2695885749461921</v>
      </c>
      <c r="FI420" s="72">
        <f t="shared" si="1067"/>
        <v>2.2695885749461921</v>
      </c>
      <c r="FJ420" s="72">
        <f t="shared" si="1067"/>
        <v>2.3217891121699545</v>
      </c>
      <c r="FK420" s="72">
        <f t="shared" si="1067"/>
        <v>2.3217891121699545</v>
      </c>
      <c r="FL420" s="72">
        <f t="shared" ref="FL420:FR420" si="1068">IF(FL$7&lt;=$F420,1,FK420 * (1+INDEX(FL$29:FL$42,MATCH($E420,$C$29:$C$42,0))))</f>
        <v>2.3217891121699545</v>
      </c>
      <c r="FM420" s="72">
        <f t="shared" si="1068"/>
        <v>2.3217891121699545</v>
      </c>
      <c r="FN420" s="72">
        <f t="shared" si="1068"/>
        <v>2.3751902617498635</v>
      </c>
      <c r="FO420" s="72">
        <f t="shared" si="1068"/>
        <v>2.3751902617498635</v>
      </c>
      <c r="FP420" s="72">
        <f t="shared" si="1068"/>
        <v>2.3751902617498635</v>
      </c>
      <c r="FQ420" s="72">
        <f t="shared" si="1068"/>
        <v>2.3751902617498635</v>
      </c>
      <c r="FR420" s="72">
        <f t="shared" si="1068"/>
        <v>2.4298196377701102</v>
      </c>
    </row>
    <row r="421" spans="2:174">
      <c r="C421" s="44" t="str">
        <f>Assumptions!D171</f>
        <v>Park management</v>
      </c>
      <c r="D421" s="144" t="s">
        <v>106</v>
      </c>
      <c r="E421" s="127" t="str">
        <f>INDEX(Assumptions!$G171:$G171,MATCH($A$1,Model_Number,0))</f>
        <v>NBP (Q1 2026)</v>
      </c>
      <c r="F421" s="133">
        <f>INDEX(Assumptions!$G195:$G195,MATCH($A$1,Model_Number,0))</f>
        <v>2025</v>
      </c>
      <c r="I421" s="172"/>
      <c r="J421" s="72">
        <f t="shared" ref="J421:AO421" si="1069">IF(J$7&lt;=$F421,1,I421 * (1+INDEX(J$29:J$42,MATCH($E421,$C$29:$C$42,0))))</f>
        <v>1</v>
      </c>
      <c r="K421" s="72">
        <f t="shared" si="1069"/>
        <v>1</v>
      </c>
      <c r="L421" s="72">
        <f t="shared" si="1069"/>
        <v>1</v>
      </c>
      <c r="M421" s="72">
        <f t="shared" si="1069"/>
        <v>1</v>
      </c>
      <c r="N421" s="72">
        <f t="shared" si="1069"/>
        <v>1</v>
      </c>
      <c r="O421" s="72">
        <f t="shared" si="1069"/>
        <v>1</v>
      </c>
      <c r="P421" s="72">
        <f t="shared" si="1069"/>
        <v>1</v>
      </c>
      <c r="Q421" s="72">
        <f t="shared" si="1069"/>
        <v>1</v>
      </c>
      <c r="R421" s="72">
        <f t="shared" si="1069"/>
        <v>1</v>
      </c>
      <c r="S421" s="72">
        <f t="shared" si="1069"/>
        <v>1</v>
      </c>
      <c r="T421" s="72">
        <f t="shared" si="1069"/>
        <v>1</v>
      </c>
      <c r="U421" s="72">
        <f t="shared" si="1069"/>
        <v>1</v>
      </c>
      <c r="V421" s="72">
        <f t="shared" si="1069"/>
        <v>1.0229999999999999</v>
      </c>
      <c r="W421" s="72">
        <f t="shared" si="1069"/>
        <v>1.0229999999999999</v>
      </c>
      <c r="X421" s="72">
        <f t="shared" si="1069"/>
        <v>1.0229999999999999</v>
      </c>
      <c r="Y421" s="72">
        <f t="shared" si="1069"/>
        <v>1.0229999999999999</v>
      </c>
      <c r="Z421" s="72">
        <f t="shared" si="1069"/>
        <v>1.047552</v>
      </c>
      <c r="AA421" s="72">
        <f t="shared" si="1069"/>
        <v>1.047552</v>
      </c>
      <c r="AB421" s="72">
        <f t="shared" si="1069"/>
        <v>1.047552</v>
      </c>
      <c r="AC421" s="72">
        <f t="shared" si="1069"/>
        <v>1.047552</v>
      </c>
      <c r="AD421" s="72">
        <f t="shared" si="1069"/>
        <v>1.071645696</v>
      </c>
      <c r="AE421" s="72">
        <f t="shared" si="1069"/>
        <v>1.071645696</v>
      </c>
      <c r="AF421" s="72">
        <f t="shared" si="1069"/>
        <v>1.071645696</v>
      </c>
      <c r="AG421" s="72">
        <f t="shared" si="1069"/>
        <v>1.071645696</v>
      </c>
      <c r="AH421" s="72">
        <f t="shared" si="1069"/>
        <v>1.096293547008</v>
      </c>
      <c r="AI421" s="72">
        <f t="shared" si="1069"/>
        <v>1.096293547008</v>
      </c>
      <c r="AJ421" s="72">
        <f t="shared" si="1069"/>
        <v>1.096293547008</v>
      </c>
      <c r="AK421" s="72">
        <f t="shared" si="1069"/>
        <v>1.096293547008</v>
      </c>
      <c r="AL421" s="72">
        <f t="shared" si="1069"/>
        <v>1.1215082985891838</v>
      </c>
      <c r="AM421" s="72">
        <f t="shared" si="1069"/>
        <v>1.1215082985891838</v>
      </c>
      <c r="AN421" s="72">
        <f t="shared" si="1069"/>
        <v>1.1215082985891838</v>
      </c>
      <c r="AO421" s="72">
        <f t="shared" si="1069"/>
        <v>1.1215082985891838</v>
      </c>
      <c r="AP421" s="72">
        <f t="shared" ref="AP421:BV421" si="1070">IF(AP$7&lt;=$F421,1,AO421 * (1+INDEX(AP$29:AP$42,MATCH($E421,$C$29:$C$42,0))))</f>
        <v>1.1473029894567348</v>
      </c>
      <c r="AQ421" s="72">
        <f t="shared" si="1070"/>
        <v>1.1473029894567348</v>
      </c>
      <c r="AR421" s="72">
        <f t="shared" si="1070"/>
        <v>1.1473029894567348</v>
      </c>
      <c r="AS421" s="72">
        <f t="shared" si="1070"/>
        <v>1.1473029894567348</v>
      </c>
      <c r="AT421" s="72">
        <f t="shared" si="1070"/>
        <v>1.1736909582142396</v>
      </c>
      <c r="AU421" s="72">
        <f t="shared" si="1070"/>
        <v>1.1736909582142396</v>
      </c>
      <c r="AV421" s="72">
        <f t="shared" si="1070"/>
        <v>1.1736909582142396</v>
      </c>
      <c r="AW421" s="72">
        <f t="shared" si="1070"/>
        <v>1.1736909582142396</v>
      </c>
      <c r="AX421" s="72">
        <f t="shared" si="1070"/>
        <v>1.200685850253167</v>
      </c>
      <c r="AY421" s="72">
        <f t="shared" si="1070"/>
        <v>1.200685850253167</v>
      </c>
      <c r="AZ421" s="72">
        <f t="shared" si="1070"/>
        <v>1.200685850253167</v>
      </c>
      <c r="BA421" s="72">
        <f t="shared" si="1070"/>
        <v>1.200685850253167</v>
      </c>
      <c r="BB421" s="72">
        <f t="shared" si="1070"/>
        <v>1.2283016248089897</v>
      </c>
      <c r="BC421" s="72">
        <f t="shared" si="1070"/>
        <v>1.2283016248089897</v>
      </c>
      <c r="BD421" s="72">
        <f t="shared" si="1070"/>
        <v>1.2283016248089897</v>
      </c>
      <c r="BE421" s="72">
        <f t="shared" si="1070"/>
        <v>1.2283016248089897</v>
      </c>
      <c r="BF421" s="72">
        <f t="shared" si="1070"/>
        <v>1.2565525621795963</v>
      </c>
      <c r="BG421" s="72">
        <f t="shared" si="1070"/>
        <v>1.2565525621795963</v>
      </c>
      <c r="BH421" s="72">
        <f t="shared" si="1070"/>
        <v>1.2565525621795963</v>
      </c>
      <c r="BI421" s="72">
        <f t="shared" si="1070"/>
        <v>1.2565525621795963</v>
      </c>
      <c r="BJ421" s="72">
        <f t="shared" si="1070"/>
        <v>1.2854532711097268</v>
      </c>
      <c r="BK421" s="72">
        <f t="shared" si="1070"/>
        <v>1.2854532711097268</v>
      </c>
      <c r="BL421" s="72">
        <f t="shared" si="1070"/>
        <v>1.2854532711097268</v>
      </c>
      <c r="BM421" s="72">
        <f t="shared" si="1070"/>
        <v>1.2854532711097268</v>
      </c>
      <c r="BN421" s="72">
        <f t="shared" si="1070"/>
        <v>1.3150186963452504</v>
      </c>
      <c r="BO421" s="72">
        <f t="shared" si="1070"/>
        <v>1.3150186963452504</v>
      </c>
      <c r="BP421" s="72">
        <f t="shared" si="1070"/>
        <v>1.3150186963452504</v>
      </c>
      <c r="BQ421" s="72">
        <f t="shared" si="1070"/>
        <v>1.3150186963452504</v>
      </c>
      <c r="BR421" s="72">
        <f t="shared" si="1070"/>
        <v>1.3452641263611911</v>
      </c>
      <c r="BS421" s="72">
        <f t="shared" si="1070"/>
        <v>1.3452641263611911</v>
      </c>
      <c r="BT421" s="72">
        <f t="shared" si="1070"/>
        <v>1.3452641263611911</v>
      </c>
      <c r="BU421" s="72">
        <f t="shared" si="1070"/>
        <v>1.3452641263611911</v>
      </c>
      <c r="BV421" s="72">
        <f t="shared" si="1070"/>
        <v>1.3762052012674983</v>
      </c>
      <c r="BW421" s="72">
        <f t="shared" ref="BW421:DB421" si="1071">IF(BW$7&lt;=$F421,1,BV421 * (1+INDEX(BW$29:BW$42,MATCH($E421,$C$29:$C$42,0))))</f>
        <v>1.3762052012674983</v>
      </c>
      <c r="BX421" s="72">
        <f t="shared" si="1071"/>
        <v>1.3762052012674983</v>
      </c>
      <c r="BY421" s="72">
        <f t="shared" si="1071"/>
        <v>1.3762052012674983</v>
      </c>
      <c r="BZ421" s="72">
        <f t="shared" si="1071"/>
        <v>1.4078579208966506</v>
      </c>
      <c r="CA421" s="72">
        <f t="shared" si="1071"/>
        <v>1.4078579208966506</v>
      </c>
      <c r="CB421" s="72">
        <f t="shared" si="1071"/>
        <v>1.4078579208966506</v>
      </c>
      <c r="CC421" s="72">
        <f t="shared" si="1071"/>
        <v>1.4078579208966506</v>
      </c>
      <c r="CD421" s="72">
        <f t="shared" si="1071"/>
        <v>1.4402386530772735</v>
      </c>
      <c r="CE421" s="72">
        <f t="shared" si="1071"/>
        <v>1.4402386530772735</v>
      </c>
      <c r="CF421" s="72">
        <f t="shared" si="1071"/>
        <v>1.4402386530772735</v>
      </c>
      <c r="CG421" s="72">
        <f t="shared" si="1071"/>
        <v>1.4402386530772735</v>
      </c>
      <c r="CH421" s="72">
        <f t="shared" si="1071"/>
        <v>1.4733641420980506</v>
      </c>
      <c r="CI421" s="72">
        <f t="shared" si="1071"/>
        <v>1.4733641420980506</v>
      </c>
      <c r="CJ421" s="72">
        <f t="shared" si="1071"/>
        <v>1.4733641420980506</v>
      </c>
      <c r="CK421" s="72">
        <f t="shared" si="1071"/>
        <v>1.4733641420980506</v>
      </c>
      <c r="CL421" s="72">
        <f t="shared" si="1071"/>
        <v>1.5072515173663057</v>
      </c>
      <c r="CM421" s="72">
        <f t="shared" si="1071"/>
        <v>1.5072515173663057</v>
      </c>
      <c r="CN421" s="72">
        <f t="shared" si="1071"/>
        <v>1.5072515173663057</v>
      </c>
      <c r="CO421" s="72">
        <f t="shared" si="1071"/>
        <v>1.5072515173663057</v>
      </c>
      <c r="CP421" s="72">
        <f t="shared" si="1071"/>
        <v>1.5419183022657306</v>
      </c>
      <c r="CQ421" s="72">
        <f t="shared" si="1071"/>
        <v>1.5419183022657306</v>
      </c>
      <c r="CR421" s="72">
        <f t="shared" si="1071"/>
        <v>1.5419183022657306</v>
      </c>
      <c r="CS421" s="72">
        <f t="shared" si="1071"/>
        <v>1.5419183022657306</v>
      </c>
      <c r="CT421" s="72">
        <f t="shared" si="1071"/>
        <v>1.5773824232178422</v>
      </c>
      <c r="CU421" s="72">
        <f t="shared" si="1071"/>
        <v>1.5773824232178422</v>
      </c>
      <c r="CV421" s="72">
        <f t="shared" si="1071"/>
        <v>1.5773824232178422</v>
      </c>
      <c r="CW421" s="72">
        <f t="shared" si="1071"/>
        <v>1.5773824232178422</v>
      </c>
      <c r="CX421" s="72">
        <f t="shared" si="1071"/>
        <v>1.6136622189518524</v>
      </c>
      <c r="CY421" s="72">
        <f t="shared" si="1071"/>
        <v>1.6136622189518524</v>
      </c>
      <c r="CZ421" s="72">
        <f t="shared" si="1071"/>
        <v>1.6136622189518524</v>
      </c>
      <c r="DA421" s="72">
        <f t="shared" si="1071"/>
        <v>1.6136622189518524</v>
      </c>
      <c r="DB421" s="72">
        <f t="shared" si="1071"/>
        <v>1.6507764499877449</v>
      </c>
      <c r="DC421" s="72">
        <f t="shared" ref="DC421:EH421" si="1072">IF(DC$7&lt;=$F421,1,DB421 * (1+INDEX(DC$29:DC$42,MATCH($E421,$C$29:$C$42,0))))</f>
        <v>1.6507764499877449</v>
      </c>
      <c r="DD421" s="72">
        <f t="shared" si="1072"/>
        <v>1.6507764499877449</v>
      </c>
      <c r="DE421" s="72">
        <f t="shared" si="1072"/>
        <v>1.6507764499877449</v>
      </c>
      <c r="DF421" s="72">
        <f t="shared" si="1072"/>
        <v>1.6887443083374629</v>
      </c>
      <c r="DG421" s="72">
        <f t="shared" si="1072"/>
        <v>1.6887443083374629</v>
      </c>
      <c r="DH421" s="72">
        <f t="shared" si="1072"/>
        <v>1.6887443083374629</v>
      </c>
      <c r="DI421" s="72">
        <f t="shared" si="1072"/>
        <v>1.6887443083374629</v>
      </c>
      <c r="DJ421" s="72">
        <f t="shared" si="1072"/>
        <v>1.7275854274292244</v>
      </c>
      <c r="DK421" s="72">
        <f t="shared" si="1072"/>
        <v>1.7275854274292244</v>
      </c>
      <c r="DL421" s="72">
        <f t="shared" si="1072"/>
        <v>1.7275854274292244</v>
      </c>
      <c r="DM421" s="72">
        <f t="shared" si="1072"/>
        <v>1.7275854274292244</v>
      </c>
      <c r="DN421" s="72">
        <f t="shared" si="1072"/>
        <v>1.7673198922600963</v>
      </c>
      <c r="DO421" s="72">
        <f t="shared" si="1072"/>
        <v>1.7673198922600963</v>
      </c>
      <c r="DP421" s="72">
        <f t="shared" si="1072"/>
        <v>1.7673198922600963</v>
      </c>
      <c r="DQ421" s="72">
        <f t="shared" si="1072"/>
        <v>1.7673198922600963</v>
      </c>
      <c r="DR421" s="72">
        <f t="shared" si="1072"/>
        <v>1.8079682497820784</v>
      </c>
      <c r="DS421" s="72">
        <f t="shared" si="1072"/>
        <v>1.8079682497820784</v>
      </c>
      <c r="DT421" s="72">
        <f t="shared" si="1072"/>
        <v>1.8079682497820784</v>
      </c>
      <c r="DU421" s="72">
        <f t="shared" si="1072"/>
        <v>1.8079682497820784</v>
      </c>
      <c r="DV421" s="72">
        <f t="shared" si="1072"/>
        <v>1.849551519527066</v>
      </c>
      <c r="DW421" s="72">
        <f t="shared" si="1072"/>
        <v>1.849551519527066</v>
      </c>
      <c r="DX421" s="72">
        <f t="shared" si="1072"/>
        <v>1.849551519527066</v>
      </c>
      <c r="DY421" s="72">
        <f t="shared" si="1072"/>
        <v>1.849551519527066</v>
      </c>
      <c r="DZ421" s="72">
        <f t="shared" si="1072"/>
        <v>1.8920912044761884</v>
      </c>
      <c r="EA421" s="72">
        <f t="shared" si="1072"/>
        <v>1.8920912044761884</v>
      </c>
      <c r="EB421" s="72">
        <f t="shared" si="1072"/>
        <v>1.8920912044761884</v>
      </c>
      <c r="EC421" s="72">
        <f t="shared" si="1072"/>
        <v>1.8920912044761884</v>
      </c>
      <c r="ED421" s="72">
        <f t="shared" si="1072"/>
        <v>1.9356093021791405</v>
      </c>
      <c r="EE421" s="72">
        <f t="shared" si="1072"/>
        <v>1.9356093021791405</v>
      </c>
      <c r="EF421" s="72">
        <f t="shared" si="1072"/>
        <v>1.9356093021791405</v>
      </c>
      <c r="EG421" s="72">
        <f t="shared" si="1072"/>
        <v>1.9356093021791405</v>
      </c>
      <c r="EH421" s="72">
        <f t="shared" si="1072"/>
        <v>1.9801283161292607</v>
      </c>
      <c r="EI421" s="72">
        <f t="shared" ref="EI421:FK421" si="1073">IF(EI$7&lt;=$F421,1,EH421 * (1+INDEX(EI$29:EI$42,MATCH($E421,$C$29:$C$42,0))))</f>
        <v>1.9801283161292607</v>
      </c>
      <c r="EJ421" s="72">
        <f t="shared" si="1073"/>
        <v>1.9801283161292607</v>
      </c>
      <c r="EK421" s="72">
        <f t="shared" si="1073"/>
        <v>1.9801283161292607</v>
      </c>
      <c r="EL421" s="72">
        <f t="shared" si="1073"/>
        <v>2.0256712674002335</v>
      </c>
      <c r="EM421" s="72">
        <f t="shared" si="1073"/>
        <v>2.0256712674002335</v>
      </c>
      <c r="EN421" s="72">
        <f t="shared" si="1073"/>
        <v>2.0256712674002335</v>
      </c>
      <c r="EO421" s="72">
        <f t="shared" si="1073"/>
        <v>2.0256712674002335</v>
      </c>
      <c r="EP421" s="72">
        <f t="shared" si="1073"/>
        <v>2.0722617065504387</v>
      </c>
      <c r="EQ421" s="72">
        <f t="shared" si="1073"/>
        <v>2.0722617065504387</v>
      </c>
      <c r="ER421" s="72">
        <f t="shared" si="1073"/>
        <v>2.0722617065504387</v>
      </c>
      <c r="ES421" s="72">
        <f t="shared" si="1073"/>
        <v>2.0722617065504387</v>
      </c>
      <c r="ET421" s="72">
        <f t="shared" si="1073"/>
        <v>2.1199237258010988</v>
      </c>
      <c r="EU421" s="72">
        <f t="shared" si="1073"/>
        <v>2.1199237258010988</v>
      </c>
      <c r="EV421" s="72">
        <f t="shared" si="1073"/>
        <v>2.1199237258010988</v>
      </c>
      <c r="EW421" s="72">
        <f t="shared" si="1073"/>
        <v>2.1199237258010988</v>
      </c>
      <c r="EX421" s="72">
        <f t="shared" si="1073"/>
        <v>2.1686819714945238</v>
      </c>
      <c r="EY421" s="72">
        <f t="shared" si="1073"/>
        <v>2.1686819714945238</v>
      </c>
      <c r="EZ421" s="72">
        <f t="shared" si="1073"/>
        <v>2.1686819714945238</v>
      </c>
      <c r="FA421" s="72">
        <f t="shared" si="1073"/>
        <v>2.1686819714945238</v>
      </c>
      <c r="FB421" s="72">
        <f t="shared" si="1073"/>
        <v>2.2185616568388977</v>
      </c>
      <c r="FC421" s="72">
        <f t="shared" si="1073"/>
        <v>2.2185616568388977</v>
      </c>
      <c r="FD421" s="72">
        <f t="shared" si="1073"/>
        <v>2.2185616568388977</v>
      </c>
      <c r="FE421" s="72">
        <f t="shared" si="1073"/>
        <v>2.2185616568388977</v>
      </c>
      <c r="FF421" s="72">
        <f t="shared" si="1073"/>
        <v>2.2695885749461921</v>
      </c>
      <c r="FG421" s="72">
        <f t="shared" si="1073"/>
        <v>2.2695885749461921</v>
      </c>
      <c r="FH421" s="72">
        <f t="shared" si="1073"/>
        <v>2.2695885749461921</v>
      </c>
      <c r="FI421" s="72">
        <f t="shared" si="1073"/>
        <v>2.2695885749461921</v>
      </c>
      <c r="FJ421" s="72">
        <f t="shared" si="1073"/>
        <v>2.3217891121699545</v>
      </c>
      <c r="FK421" s="72">
        <f t="shared" si="1073"/>
        <v>2.3217891121699545</v>
      </c>
      <c r="FL421" s="72">
        <f t="shared" ref="FL421:FR421" si="1074">IF(FL$7&lt;=$F421,1,FK421 * (1+INDEX(FL$29:FL$42,MATCH($E421,$C$29:$C$42,0))))</f>
        <v>2.3217891121699545</v>
      </c>
      <c r="FM421" s="72">
        <f t="shared" si="1074"/>
        <v>2.3217891121699545</v>
      </c>
      <c r="FN421" s="72">
        <f t="shared" si="1074"/>
        <v>2.3751902617498635</v>
      </c>
      <c r="FO421" s="72">
        <f t="shared" si="1074"/>
        <v>2.3751902617498635</v>
      </c>
      <c r="FP421" s="72">
        <f t="shared" si="1074"/>
        <v>2.3751902617498635</v>
      </c>
      <c r="FQ421" s="72">
        <f t="shared" si="1074"/>
        <v>2.3751902617498635</v>
      </c>
      <c r="FR421" s="72">
        <f t="shared" si="1074"/>
        <v>2.4298196377701102</v>
      </c>
    </row>
    <row r="422" spans="2:174">
      <c r="C422" s="44" t="str">
        <f>Assumptions!D172</f>
        <v>Spare</v>
      </c>
      <c r="D422" s="144" t="s">
        <v>106</v>
      </c>
      <c r="E422" s="127" t="str">
        <f>INDEX(Assumptions!$G172:$G172,MATCH($A$1,Model_Number,0))</f>
        <v>Not inflated</v>
      </c>
      <c r="F422" s="133">
        <f>INDEX(Assumptions!$G196:$G196,MATCH($A$1,Model_Number,0))</f>
        <v>2025</v>
      </c>
      <c r="I422" s="172"/>
      <c r="J422" s="72">
        <f t="shared" ref="J422:AO422" si="1075">IF(J$7&lt;=$F422,1,I422 * (1+INDEX(J$29:J$42,MATCH($E422,$C$29:$C$42,0))))</f>
        <v>1</v>
      </c>
      <c r="K422" s="72">
        <f t="shared" si="1075"/>
        <v>1</v>
      </c>
      <c r="L422" s="72">
        <f t="shared" si="1075"/>
        <v>1</v>
      </c>
      <c r="M422" s="72">
        <f t="shared" si="1075"/>
        <v>1</v>
      </c>
      <c r="N422" s="72">
        <f t="shared" si="1075"/>
        <v>1</v>
      </c>
      <c r="O422" s="72">
        <f t="shared" si="1075"/>
        <v>1</v>
      </c>
      <c r="P422" s="72">
        <f t="shared" si="1075"/>
        <v>1</v>
      </c>
      <c r="Q422" s="72">
        <f t="shared" si="1075"/>
        <v>1</v>
      </c>
      <c r="R422" s="72">
        <f t="shared" si="1075"/>
        <v>1</v>
      </c>
      <c r="S422" s="72">
        <f t="shared" si="1075"/>
        <v>1</v>
      </c>
      <c r="T422" s="72">
        <f t="shared" si="1075"/>
        <v>1</v>
      </c>
      <c r="U422" s="72">
        <f t="shared" si="1075"/>
        <v>1</v>
      </c>
      <c r="V422" s="72">
        <f t="shared" si="1075"/>
        <v>1</v>
      </c>
      <c r="W422" s="72">
        <f t="shared" si="1075"/>
        <v>1</v>
      </c>
      <c r="X422" s="72">
        <f t="shared" si="1075"/>
        <v>1</v>
      </c>
      <c r="Y422" s="72">
        <f t="shared" si="1075"/>
        <v>1</v>
      </c>
      <c r="Z422" s="72">
        <f t="shared" si="1075"/>
        <v>1</v>
      </c>
      <c r="AA422" s="72">
        <f t="shared" si="1075"/>
        <v>1</v>
      </c>
      <c r="AB422" s="72">
        <f t="shared" si="1075"/>
        <v>1</v>
      </c>
      <c r="AC422" s="72">
        <f t="shared" si="1075"/>
        <v>1</v>
      </c>
      <c r="AD422" s="72">
        <f t="shared" si="1075"/>
        <v>1</v>
      </c>
      <c r="AE422" s="72">
        <f t="shared" si="1075"/>
        <v>1</v>
      </c>
      <c r="AF422" s="72">
        <f t="shared" si="1075"/>
        <v>1</v>
      </c>
      <c r="AG422" s="72">
        <f t="shared" si="1075"/>
        <v>1</v>
      </c>
      <c r="AH422" s="72">
        <f t="shared" si="1075"/>
        <v>1</v>
      </c>
      <c r="AI422" s="72">
        <f t="shared" si="1075"/>
        <v>1</v>
      </c>
      <c r="AJ422" s="72">
        <f t="shared" si="1075"/>
        <v>1</v>
      </c>
      <c r="AK422" s="72">
        <f t="shared" si="1075"/>
        <v>1</v>
      </c>
      <c r="AL422" s="72">
        <f t="shared" si="1075"/>
        <v>1</v>
      </c>
      <c r="AM422" s="72">
        <f t="shared" si="1075"/>
        <v>1</v>
      </c>
      <c r="AN422" s="72">
        <f t="shared" si="1075"/>
        <v>1</v>
      </c>
      <c r="AO422" s="72">
        <f t="shared" si="1075"/>
        <v>1</v>
      </c>
      <c r="AP422" s="72">
        <f t="shared" ref="AP422:BU422" si="1076">IF(AP$7&lt;=$F422,1,AO422 * (1+INDEX(AP$29:AP$42,MATCH($E422,$C$29:$C$42,0))))</f>
        <v>1</v>
      </c>
      <c r="AQ422" s="72">
        <f t="shared" si="1076"/>
        <v>1</v>
      </c>
      <c r="AR422" s="72">
        <f t="shared" si="1076"/>
        <v>1</v>
      </c>
      <c r="AS422" s="72">
        <f t="shared" si="1076"/>
        <v>1</v>
      </c>
      <c r="AT422" s="72">
        <f t="shared" si="1076"/>
        <v>1</v>
      </c>
      <c r="AU422" s="72">
        <f t="shared" si="1076"/>
        <v>1</v>
      </c>
      <c r="AV422" s="72">
        <f t="shared" si="1076"/>
        <v>1</v>
      </c>
      <c r="AW422" s="72">
        <f t="shared" si="1076"/>
        <v>1</v>
      </c>
      <c r="AX422" s="72">
        <f t="shared" si="1076"/>
        <v>1</v>
      </c>
      <c r="AY422" s="72">
        <f t="shared" si="1076"/>
        <v>1</v>
      </c>
      <c r="AZ422" s="72">
        <f t="shared" si="1076"/>
        <v>1</v>
      </c>
      <c r="BA422" s="72">
        <f t="shared" si="1076"/>
        <v>1</v>
      </c>
      <c r="BB422" s="72">
        <f t="shared" si="1076"/>
        <v>1</v>
      </c>
      <c r="BC422" s="72">
        <f t="shared" si="1076"/>
        <v>1</v>
      </c>
      <c r="BD422" s="72">
        <f t="shared" si="1076"/>
        <v>1</v>
      </c>
      <c r="BE422" s="72">
        <f t="shared" si="1076"/>
        <v>1</v>
      </c>
      <c r="BF422" s="72">
        <f t="shared" si="1076"/>
        <v>1</v>
      </c>
      <c r="BG422" s="72">
        <f t="shared" si="1076"/>
        <v>1</v>
      </c>
      <c r="BH422" s="72">
        <f t="shared" si="1076"/>
        <v>1</v>
      </c>
      <c r="BI422" s="72">
        <f t="shared" si="1076"/>
        <v>1</v>
      </c>
      <c r="BJ422" s="72">
        <f t="shared" si="1076"/>
        <v>1</v>
      </c>
      <c r="BK422" s="72">
        <f t="shared" si="1076"/>
        <v>1</v>
      </c>
      <c r="BL422" s="72">
        <f t="shared" si="1076"/>
        <v>1</v>
      </c>
      <c r="BM422" s="72">
        <f t="shared" si="1076"/>
        <v>1</v>
      </c>
      <c r="BN422" s="72">
        <f t="shared" si="1076"/>
        <v>1</v>
      </c>
      <c r="BO422" s="72">
        <f t="shared" si="1076"/>
        <v>1</v>
      </c>
      <c r="BP422" s="72">
        <f t="shared" si="1076"/>
        <v>1</v>
      </c>
      <c r="BQ422" s="72">
        <f t="shared" si="1076"/>
        <v>1</v>
      </c>
      <c r="BR422" s="72">
        <f t="shared" si="1076"/>
        <v>1</v>
      </c>
      <c r="BS422" s="72">
        <f t="shared" si="1076"/>
        <v>1</v>
      </c>
      <c r="BT422" s="72">
        <f t="shared" si="1076"/>
        <v>1</v>
      </c>
      <c r="BU422" s="72">
        <f t="shared" si="1076"/>
        <v>1</v>
      </c>
      <c r="BV422" s="72">
        <f t="shared" ref="BV422:EG422" si="1077">IF(BV$7&lt;=$F422,1,BU422 * (1+INDEX(BV$29:BV$42,MATCH($E422,$C$29:$C$42,0))))</f>
        <v>1</v>
      </c>
      <c r="BW422" s="72">
        <f t="shared" si="1077"/>
        <v>1</v>
      </c>
      <c r="BX422" s="72">
        <f t="shared" si="1077"/>
        <v>1</v>
      </c>
      <c r="BY422" s="72">
        <f t="shared" si="1077"/>
        <v>1</v>
      </c>
      <c r="BZ422" s="72">
        <f t="shared" si="1077"/>
        <v>1</v>
      </c>
      <c r="CA422" s="72">
        <f t="shared" si="1077"/>
        <v>1</v>
      </c>
      <c r="CB422" s="72">
        <f t="shared" si="1077"/>
        <v>1</v>
      </c>
      <c r="CC422" s="72">
        <f t="shared" si="1077"/>
        <v>1</v>
      </c>
      <c r="CD422" s="72">
        <f t="shared" si="1077"/>
        <v>1</v>
      </c>
      <c r="CE422" s="72">
        <f t="shared" si="1077"/>
        <v>1</v>
      </c>
      <c r="CF422" s="72">
        <f t="shared" si="1077"/>
        <v>1</v>
      </c>
      <c r="CG422" s="72">
        <f t="shared" si="1077"/>
        <v>1</v>
      </c>
      <c r="CH422" s="72">
        <f t="shared" si="1077"/>
        <v>1</v>
      </c>
      <c r="CI422" s="72">
        <f t="shared" si="1077"/>
        <v>1</v>
      </c>
      <c r="CJ422" s="72">
        <f t="shared" si="1077"/>
        <v>1</v>
      </c>
      <c r="CK422" s="72">
        <f t="shared" si="1077"/>
        <v>1</v>
      </c>
      <c r="CL422" s="72">
        <f t="shared" si="1077"/>
        <v>1</v>
      </c>
      <c r="CM422" s="72">
        <f t="shared" si="1077"/>
        <v>1</v>
      </c>
      <c r="CN422" s="72">
        <f t="shared" si="1077"/>
        <v>1</v>
      </c>
      <c r="CO422" s="72">
        <f t="shared" si="1077"/>
        <v>1</v>
      </c>
      <c r="CP422" s="72">
        <f t="shared" si="1077"/>
        <v>1</v>
      </c>
      <c r="CQ422" s="72">
        <f t="shared" si="1077"/>
        <v>1</v>
      </c>
      <c r="CR422" s="72">
        <f t="shared" si="1077"/>
        <v>1</v>
      </c>
      <c r="CS422" s="72">
        <f t="shared" si="1077"/>
        <v>1</v>
      </c>
      <c r="CT422" s="72">
        <f t="shared" si="1077"/>
        <v>1</v>
      </c>
      <c r="CU422" s="72">
        <f t="shared" si="1077"/>
        <v>1</v>
      </c>
      <c r="CV422" s="72">
        <f t="shared" si="1077"/>
        <v>1</v>
      </c>
      <c r="CW422" s="72">
        <f t="shared" si="1077"/>
        <v>1</v>
      </c>
      <c r="CX422" s="72">
        <f t="shared" si="1077"/>
        <v>1</v>
      </c>
      <c r="CY422" s="72">
        <f t="shared" si="1077"/>
        <v>1</v>
      </c>
      <c r="CZ422" s="72">
        <f t="shared" si="1077"/>
        <v>1</v>
      </c>
      <c r="DA422" s="72">
        <f t="shared" si="1077"/>
        <v>1</v>
      </c>
      <c r="DB422" s="72">
        <f t="shared" si="1077"/>
        <v>1</v>
      </c>
      <c r="DC422" s="72">
        <f t="shared" si="1077"/>
        <v>1</v>
      </c>
      <c r="DD422" s="72">
        <f t="shared" si="1077"/>
        <v>1</v>
      </c>
      <c r="DE422" s="72">
        <f t="shared" si="1077"/>
        <v>1</v>
      </c>
      <c r="DF422" s="72">
        <f t="shared" si="1077"/>
        <v>1</v>
      </c>
      <c r="DG422" s="72">
        <f t="shared" si="1077"/>
        <v>1</v>
      </c>
      <c r="DH422" s="72">
        <f t="shared" si="1077"/>
        <v>1</v>
      </c>
      <c r="DI422" s="72">
        <f t="shared" si="1077"/>
        <v>1</v>
      </c>
      <c r="DJ422" s="72">
        <f t="shared" si="1077"/>
        <v>1</v>
      </c>
      <c r="DK422" s="72">
        <f t="shared" si="1077"/>
        <v>1</v>
      </c>
      <c r="DL422" s="72">
        <f t="shared" si="1077"/>
        <v>1</v>
      </c>
      <c r="DM422" s="72">
        <f t="shared" si="1077"/>
        <v>1</v>
      </c>
      <c r="DN422" s="72">
        <f t="shared" si="1077"/>
        <v>1</v>
      </c>
      <c r="DO422" s="72">
        <f t="shared" si="1077"/>
        <v>1</v>
      </c>
      <c r="DP422" s="72">
        <f t="shared" si="1077"/>
        <v>1</v>
      </c>
      <c r="DQ422" s="72">
        <f t="shared" si="1077"/>
        <v>1</v>
      </c>
      <c r="DR422" s="72">
        <f t="shared" si="1077"/>
        <v>1</v>
      </c>
      <c r="DS422" s="72">
        <f t="shared" si="1077"/>
        <v>1</v>
      </c>
      <c r="DT422" s="72">
        <f t="shared" si="1077"/>
        <v>1</v>
      </c>
      <c r="DU422" s="72">
        <f t="shared" si="1077"/>
        <v>1</v>
      </c>
      <c r="DV422" s="72">
        <f t="shared" si="1077"/>
        <v>1</v>
      </c>
      <c r="DW422" s="72">
        <f t="shared" si="1077"/>
        <v>1</v>
      </c>
      <c r="DX422" s="72">
        <f t="shared" si="1077"/>
        <v>1</v>
      </c>
      <c r="DY422" s="72">
        <f t="shared" si="1077"/>
        <v>1</v>
      </c>
      <c r="DZ422" s="72">
        <f t="shared" si="1077"/>
        <v>1</v>
      </c>
      <c r="EA422" s="72">
        <f t="shared" si="1077"/>
        <v>1</v>
      </c>
      <c r="EB422" s="72">
        <f t="shared" si="1077"/>
        <v>1</v>
      </c>
      <c r="EC422" s="72">
        <f t="shared" si="1077"/>
        <v>1</v>
      </c>
      <c r="ED422" s="72">
        <f t="shared" si="1077"/>
        <v>1</v>
      </c>
      <c r="EE422" s="72">
        <f t="shared" si="1077"/>
        <v>1</v>
      </c>
      <c r="EF422" s="72">
        <f t="shared" si="1077"/>
        <v>1</v>
      </c>
      <c r="EG422" s="72">
        <f t="shared" si="1077"/>
        <v>1</v>
      </c>
      <c r="EH422" s="72">
        <f>IF(EH$7&lt;=$F422,1,EG422 * (1+INDEX(EH$29:EH$42,MATCH($E422,$C$29:$C$42,0))))</f>
        <v>1</v>
      </c>
      <c r="EI422" s="72">
        <f t="shared" ref="EI422:FK422" si="1078">IF(EI$7&lt;=$F422,1,EH422 * (1+INDEX(EI$29:EI$42,MATCH($E422,$C$29:$C$42,0))))</f>
        <v>1</v>
      </c>
      <c r="EJ422" s="72">
        <f t="shared" si="1078"/>
        <v>1</v>
      </c>
      <c r="EK422" s="72">
        <f t="shared" si="1078"/>
        <v>1</v>
      </c>
      <c r="EL422" s="72">
        <f t="shared" si="1078"/>
        <v>1</v>
      </c>
      <c r="EM422" s="72">
        <f t="shared" si="1078"/>
        <v>1</v>
      </c>
      <c r="EN422" s="72">
        <f t="shared" si="1078"/>
        <v>1</v>
      </c>
      <c r="EO422" s="72">
        <f t="shared" si="1078"/>
        <v>1</v>
      </c>
      <c r="EP422" s="72">
        <f t="shared" si="1078"/>
        <v>1</v>
      </c>
      <c r="EQ422" s="72">
        <f t="shared" si="1078"/>
        <v>1</v>
      </c>
      <c r="ER422" s="72">
        <f t="shared" si="1078"/>
        <v>1</v>
      </c>
      <c r="ES422" s="72">
        <f t="shared" si="1078"/>
        <v>1</v>
      </c>
      <c r="ET422" s="72">
        <f t="shared" si="1078"/>
        <v>1</v>
      </c>
      <c r="EU422" s="72">
        <f t="shared" si="1078"/>
        <v>1</v>
      </c>
      <c r="EV422" s="72">
        <f t="shared" si="1078"/>
        <v>1</v>
      </c>
      <c r="EW422" s="72">
        <f t="shared" si="1078"/>
        <v>1</v>
      </c>
      <c r="EX422" s="72">
        <f t="shared" si="1078"/>
        <v>1</v>
      </c>
      <c r="EY422" s="72">
        <f t="shared" si="1078"/>
        <v>1</v>
      </c>
      <c r="EZ422" s="72">
        <f t="shared" si="1078"/>
        <v>1</v>
      </c>
      <c r="FA422" s="72">
        <f t="shared" si="1078"/>
        <v>1</v>
      </c>
      <c r="FB422" s="72">
        <f t="shared" si="1078"/>
        <v>1</v>
      </c>
      <c r="FC422" s="72">
        <f t="shared" si="1078"/>
        <v>1</v>
      </c>
      <c r="FD422" s="72">
        <f t="shared" si="1078"/>
        <v>1</v>
      </c>
      <c r="FE422" s="72">
        <f t="shared" si="1078"/>
        <v>1</v>
      </c>
      <c r="FF422" s="72">
        <f t="shared" si="1078"/>
        <v>1</v>
      </c>
      <c r="FG422" s="72">
        <f t="shared" si="1078"/>
        <v>1</v>
      </c>
      <c r="FH422" s="72">
        <f t="shared" si="1078"/>
        <v>1</v>
      </c>
      <c r="FI422" s="72">
        <f t="shared" si="1078"/>
        <v>1</v>
      </c>
      <c r="FJ422" s="72">
        <f t="shared" si="1078"/>
        <v>1</v>
      </c>
      <c r="FK422" s="72">
        <f t="shared" si="1078"/>
        <v>1</v>
      </c>
      <c r="FL422" s="72">
        <f t="shared" ref="FL422:FR422" si="1079">IF(FL$7&lt;=$F422,1,FK422 * (1+INDEX(FL$29:FL$42,MATCH($E422,$C$29:$C$42,0))))</f>
        <v>1</v>
      </c>
      <c r="FM422" s="72">
        <f t="shared" si="1079"/>
        <v>1</v>
      </c>
      <c r="FN422" s="72">
        <f t="shared" si="1079"/>
        <v>1</v>
      </c>
      <c r="FO422" s="72">
        <f t="shared" si="1079"/>
        <v>1</v>
      </c>
      <c r="FP422" s="72">
        <f t="shared" si="1079"/>
        <v>1</v>
      </c>
      <c r="FQ422" s="72">
        <f t="shared" si="1079"/>
        <v>1</v>
      </c>
      <c r="FR422" s="72">
        <f t="shared" si="1079"/>
        <v>1</v>
      </c>
    </row>
    <row r="423" spans="2:174">
      <c r="C423" s="44" t="str">
        <f>Assumptions!D173</f>
        <v>Spare</v>
      </c>
      <c r="D423" s="144" t="s">
        <v>106</v>
      </c>
      <c r="E423" s="127" t="str">
        <f>INDEX(Assumptions!$G173:$G173,MATCH($A$1,Model_Number,0))</f>
        <v>Not inflated</v>
      </c>
      <c r="F423" s="133">
        <f>INDEX(Assumptions!$G197:$G197,MATCH($A$1,Model_Number,0))</f>
        <v>2025</v>
      </c>
      <c r="I423" s="172"/>
      <c r="J423" s="72">
        <f t="shared" ref="J423:AO423" si="1080">IF(J$7&lt;=$F423,1,I423 * (1+INDEX(J$29:J$42,MATCH($E423,$C$29:$C$42,0))))</f>
        <v>1</v>
      </c>
      <c r="K423" s="72">
        <f t="shared" si="1080"/>
        <v>1</v>
      </c>
      <c r="L423" s="72">
        <f t="shared" si="1080"/>
        <v>1</v>
      </c>
      <c r="M423" s="72">
        <f t="shared" si="1080"/>
        <v>1</v>
      </c>
      <c r="N423" s="72">
        <f t="shared" si="1080"/>
        <v>1</v>
      </c>
      <c r="O423" s="72">
        <f t="shared" si="1080"/>
        <v>1</v>
      </c>
      <c r="P423" s="72">
        <f t="shared" si="1080"/>
        <v>1</v>
      </c>
      <c r="Q423" s="72">
        <f t="shared" si="1080"/>
        <v>1</v>
      </c>
      <c r="R423" s="72">
        <f t="shared" si="1080"/>
        <v>1</v>
      </c>
      <c r="S423" s="72">
        <f t="shared" si="1080"/>
        <v>1</v>
      </c>
      <c r="T423" s="72">
        <f t="shared" si="1080"/>
        <v>1</v>
      </c>
      <c r="U423" s="72">
        <f t="shared" si="1080"/>
        <v>1</v>
      </c>
      <c r="V423" s="72">
        <f t="shared" si="1080"/>
        <v>1</v>
      </c>
      <c r="W423" s="72">
        <f t="shared" si="1080"/>
        <v>1</v>
      </c>
      <c r="X423" s="72">
        <f t="shared" si="1080"/>
        <v>1</v>
      </c>
      <c r="Y423" s="72">
        <f t="shared" si="1080"/>
        <v>1</v>
      </c>
      <c r="Z423" s="72">
        <f t="shared" si="1080"/>
        <v>1</v>
      </c>
      <c r="AA423" s="72">
        <f t="shared" si="1080"/>
        <v>1</v>
      </c>
      <c r="AB423" s="72">
        <f t="shared" si="1080"/>
        <v>1</v>
      </c>
      <c r="AC423" s="72">
        <f t="shared" si="1080"/>
        <v>1</v>
      </c>
      <c r="AD423" s="72">
        <f t="shared" si="1080"/>
        <v>1</v>
      </c>
      <c r="AE423" s="72">
        <f t="shared" si="1080"/>
        <v>1</v>
      </c>
      <c r="AF423" s="72">
        <f t="shared" si="1080"/>
        <v>1</v>
      </c>
      <c r="AG423" s="72">
        <f t="shared" si="1080"/>
        <v>1</v>
      </c>
      <c r="AH423" s="72">
        <f t="shared" si="1080"/>
        <v>1</v>
      </c>
      <c r="AI423" s="72">
        <f t="shared" si="1080"/>
        <v>1</v>
      </c>
      <c r="AJ423" s="72">
        <f t="shared" si="1080"/>
        <v>1</v>
      </c>
      <c r="AK423" s="72">
        <f t="shared" si="1080"/>
        <v>1</v>
      </c>
      <c r="AL423" s="72">
        <f t="shared" si="1080"/>
        <v>1</v>
      </c>
      <c r="AM423" s="72">
        <f t="shared" si="1080"/>
        <v>1</v>
      </c>
      <c r="AN423" s="72">
        <f t="shared" si="1080"/>
        <v>1</v>
      </c>
      <c r="AO423" s="72">
        <f t="shared" si="1080"/>
        <v>1</v>
      </c>
      <c r="AP423" s="72">
        <f t="shared" ref="AP423:BU423" si="1081">IF(AP$7&lt;=$F423,1,AO423 * (1+INDEX(AP$29:AP$42,MATCH($E423,$C$29:$C$42,0))))</f>
        <v>1</v>
      </c>
      <c r="AQ423" s="72">
        <f t="shared" si="1081"/>
        <v>1</v>
      </c>
      <c r="AR423" s="72">
        <f t="shared" si="1081"/>
        <v>1</v>
      </c>
      <c r="AS423" s="72">
        <f t="shared" si="1081"/>
        <v>1</v>
      </c>
      <c r="AT423" s="72">
        <f t="shared" si="1081"/>
        <v>1</v>
      </c>
      <c r="AU423" s="72">
        <f t="shared" si="1081"/>
        <v>1</v>
      </c>
      <c r="AV423" s="72">
        <f t="shared" si="1081"/>
        <v>1</v>
      </c>
      <c r="AW423" s="72">
        <f t="shared" si="1081"/>
        <v>1</v>
      </c>
      <c r="AX423" s="72">
        <f t="shared" si="1081"/>
        <v>1</v>
      </c>
      <c r="AY423" s="72">
        <f t="shared" si="1081"/>
        <v>1</v>
      </c>
      <c r="AZ423" s="72">
        <f t="shared" si="1081"/>
        <v>1</v>
      </c>
      <c r="BA423" s="72">
        <f t="shared" si="1081"/>
        <v>1</v>
      </c>
      <c r="BB423" s="72">
        <f t="shared" si="1081"/>
        <v>1</v>
      </c>
      <c r="BC423" s="72">
        <f t="shared" si="1081"/>
        <v>1</v>
      </c>
      <c r="BD423" s="72">
        <f t="shared" si="1081"/>
        <v>1</v>
      </c>
      <c r="BE423" s="72">
        <f t="shared" si="1081"/>
        <v>1</v>
      </c>
      <c r="BF423" s="72">
        <f t="shared" si="1081"/>
        <v>1</v>
      </c>
      <c r="BG423" s="72">
        <f t="shared" si="1081"/>
        <v>1</v>
      </c>
      <c r="BH423" s="72">
        <f t="shared" si="1081"/>
        <v>1</v>
      </c>
      <c r="BI423" s="72">
        <f t="shared" si="1081"/>
        <v>1</v>
      </c>
      <c r="BJ423" s="72">
        <f t="shared" si="1081"/>
        <v>1</v>
      </c>
      <c r="BK423" s="72">
        <f t="shared" si="1081"/>
        <v>1</v>
      </c>
      <c r="BL423" s="72">
        <f t="shared" si="1081"/>
        <v>1</v>
      </c>
      <c r="BM423" s="72">
        <f t="shared" si="1081"/>
        <v>1</v>
      </c>
      <c r="BN423" s="72">
        <f t="shared" si="1081"/>
        <v>1</v>
      </c>
      <c r="BO423" s="72">
        <f t="shared" si="1081"/>
        <v>1</v>
      </c>
      <c r="BP423" s="72">
        <f t="shared" si="1081"/>
        <v>1</v>
      </c>
      <c r="BQ423" s="72">
        <f t="shared" si="1081"/>
        <v>1</v>
      </c>
      <c r="BR423" s="72">
        <f t="shared" si="1081"/>
        <v>1</v>
      </c>
      <c r="BS423" s="72">
        <f t="shared" si="1081"/>
        <v>1</v>
      </c>
      <c r="BT423" s="72">
        <f t="shared" si="1081"/>
        <v>1</v>
      </c>
      <c r="BU423" s="72">
        <f t="shared" si="1081"/>
        <v>1</v>
      </c>
      <c r="BV423" s="72">
        <f t="shared" ref="BV423:DA423" si="1082">IF(BV$7&lt;=$F423,1,BU423 * (1+INDEX(BV$29:BV$42,MATCH($E423,$C$29:$C$42,0))))</f>
        <v>1</v>
      </c>
      <c r="BW423" s="72">
        <f t="shared" si="1082"/>
        <v>1</v>
      </c>
      <c r="BX423" s="72">
        <f t="shared" si="1082"/>
        <v>1</v>
      </c>
      <c r="BY423" s="72">
        <f t="shared" si="1082"/>
        <v>1</v>
      </c>
      <c r="BZ423" s="72">
        <f t="shared" si="1082"/>
        <v>1</v>
      </c>
      <c r="CA423" s="72">
        <f t="shared" si="1082"/>
        <v>1</v>
      </c>
      <c r="CB423" s="72">
        <f t="shared" si="1082"/>
        <v>1</v>
      </c>
      <c r="CC423" s="72">
        <f t="shared" si="1082"/>
        <v>1</v>
      </c>
      <c r="CD423" s="72">
        <f t="shared" si="1082"/>
        <v>1</v>
      </c>
      <c r="CE423" s="72">
        <f t="shared" si="1082"/>
        <v>1</v>
      </c>
      <c r="CF423" s="72">
        <f t="shared" si="1082"/>
        <v>1</v>
      </c>
      <c r="CG423" s="72">
        <f t="shared" si="1082"/>
        <v>1</v>
      </c>
      <c r="CH423" s="72">
        <f t="shared" si="1082"/>
        <v>1</v>
      </c>
      <c r="CI423" s="72">
        <f t="shared" si="1082"/>
        <v>1</v>
      </c>
      <c r="CJ423" s="72">
        <f t="shared" si="1082"/>
        <v>1</v>
      </c>
      <c r="CK423" s="72">
        <f t="shared" si="1082"/>
        <v>1</v>
      </c>
      <c r="CL423" s="72">
        <f t="shared" si="1082"/>
        <v>1</v>
      </c>
      <c r="CM423" s="72">
        <f t="shared" si="1082"/>
        <v>1</v>
      </c>
      <c r="CN423" s="72">
        <f t="shared" si="1082"/>
        <v>1</v>
      </c>
      <c r="CO423" s="72">
        <f t="shared" si="1082"/>
        <v>1</v>
      </c>
      <c r="CP423" s="72">
        <f t="shared" si="1082"/>
        <v>1</v>
      </c>
      <c r="CQ423" s="72">
        <f t="shared" si="1082"/>
        <v>1</v>
      </c>
      <c r="CR423" s="72">
        <f t="shared" si="1082"/>
        <v>1</v>
      </c>
      <c r="CS423" s="72">
        <f t="shared" si="1082"/>
        <v>1</v>
      </c>
      <c r="CT423" s="72">
        <f t="shared" si="1082"/>
        <v>1</v>
      </c>
      <c r="CU423" s="72">
        <f t="shared" si="1082"/>
        <v>1</v>
      </c>
      <c r="CV423" s="72">
        <f t="shared" si="1082"/>
        <v>1</v>
      </c>
      <c r="CW423" s="72">
        <f t="shared" si="1082"/>
        <v>1</v>
      </c>
      <c r="CX423" s="72">
        <f t="shared" si="1082"/>
        <v>1</v>
      </c>
      <c r="CY423" s="72">
        <f t="shared" si="1082"/>
        <v>1</v>
      </c>
      <c r="CZ423" s="72">
        <f t="shared" si="1082"/>
        <v>1</v>
      </c>
      <c r="DA423" s="72">
        <f t="shared" si="1082"/>
        <v>1</v>
      </c>
      <c r="DB423" s="72">
        <f t="shared" ref="DB423:EG423" si="1083">IF(DB$7&lt;=$F423,1,DA423 * (1+INDEX(DB$29:DB$42,MATCH($E423,$C$29:$C$42,0))))</f>
        <v>1</v>
      </c>
      <c r="DC423" s="72">
        <f t="shared" si="1083"/>
        <v>1</v>
      </c>
      <c r="DD423" s="72">
        <f t="shared" si="1083"/>
        <v>1</v>
      </c>
      <c r="DE423" s="72">
        <f t="shared" si="1083"/>
        <v>1</v>
      </c>
      <c r="DF423" s="72">
        <f t="shared" si="1083"/>
        <v>1</v>
      </c>
      <c r="DG423" s="72">
        <f t="shared" si="1083"/>
        <v>1</v>
      </c>
      <c r="DH423" s="72">
        <f t="shared" si="1083"/>
        <v>1</v>
      </c>
      <c r="DI423" s="72">
        <f t="shared" si="1083"/>
        <v>1</v>
      </c>
      <c r="DJ423" s="72">
        <f t="shared" si="1083"/>
        <v>1</v>
      </c>
      <c r="DK423" s="72">
        <f t="shared" si="1083"/>
        <v>1</v>
      </c>
      <c r="DL423" s="72">
        <f t="shared" si="1083"/>
        <v>1</v>
      </c>
      <c r="DM423" s="72">
        <f t="shared" si="1083"/>
        <v>1</v>
      </c>
      <c r="DN423" s="72">
        <f t="shared" si="1083"/>
        <v>1</v>
      </c>
      <c r="DO423" s="72">
        <f t="shared" si="1083"/>
        <v>1</v>
      </c>
      <c r="DP423" s="72">
        <f t="shared" si="1083"/>
        <v>1</v>
      </c>
      <c r="DQ423" s="72">
        <f t="shared" si="1083"/>
        <v>1</v>
      </c>
      <c r="DR423" s="72">
        <f t="shared" si="1083"/>
        <v>1</v>
      </c>
      <c r="DS423" s="72">
        <f t="shared" si="1083"/>
        <v>1</v>
      </c>
      <c r="DT423" s="72">
        <f t="shared" si="1083"/>
        <v>1</v>
      </c>
      <c r="DU423" s="72">
        <f t="shared" si="1083"/>
        <v>1</v>
      </c>
      <c r="DV423" s="72">
        <f t="shared" si="1083"/>
        <v>1</v>
      </c>
      <c r="DW423" s="72">
        <f t="shared" si="1083"/>
        <v>1</v>
      </c>
      <c r="DX423" s="72">
        <f t="shared" si="1083"/>
        <v>1</v>
      </c>
      <c r="DY423" s="72">
        <f t="shared" si="1083"/>
        <v>1</v>
      </c>
      <c r="DZ423" s="72">
        <f t="shared" si="1083"/>
        <v>1</v>
      </c>
      <c r="EA423" s="72">
        <f t="shared" si="1083"/>
        <v>1</v>
      </c>
      <c r="EB423" s="72">
        <f t="shared" si="1083"/>
        <v>1</v>
      </c>
      <c r="EC423" s="72">
        <f t="shared" si="1083"/>
        <v>1</v>
      </c>
      <c r="ED423" s="72">
        <f t="shared" si="1083"/>
        <v>1</v>
      </c>
      <c r="EE423" s="72">
        <f t="shared" si="1083"/>
        <v>1</v>
      </c>
      <c r="EF423" s="72">
        <f t="shared" si="1083"/>
        <v>1</v>
      </c>
      <c r="EG423" s="72">
        <f t="shared" si="1083"/>
        <v>1</v>
      </c>
      <c r="EH423" s="72">
        <f>IF(EH$7&lt;=$F423,1,EG423 * (1+INDEX(EH$29:EH$42,MATCH($E423,$C$29:$C$42,0))))</f>
        <v>1</v>
      </c>
      <c r="EI423" s="72">
        <f t="shared" ref="EI423:FR423" si="1084">IF(EI$7&lt;=$F423,1,EH423 * (1+INDEX(EI$29:EI$42,MATCH($E423,$C$29:$C$42,0))))</f>
        <v>1</v>
      </c>
      <c r="EJ423" s="72">
        <f t="shared" si="1084"/>
        <v>1</v>
      </c>
      <c r="EK423" s="72">
        <f t="shared" si="1084"/>
        <v>1</v>
      </c>
      <c r="EL423" s="72">
        <f t="shared" si="1084"/>
        <v>1</v>
      </c>
      <c r="EM423" s="72">
        <f t="shared" si="1084"/>
        <v>1</v>
      </c>
      <c r="EN423" s="72">
        <f t="shared" si="1084"/>
        <v>1</v>
      </c>
      <c r="EO423" s="72">
        <f t="shared" si="1084"/>
        <v>1</v>
      </c>
      <c r="EP423" s="72">
        <f t="shared" si="1084"/>
        <v>1</v>
      </c>
      <c r="EQ423" s="72">
        <f t="shared" si="1084"/>
        <v>1</v>
      </c>
      <c r="ER423" s="72">
        <f t="shared" si="1084"/>
        <v>1</v>
      </c>
      <c r="ES423" s="72">
        <f t="shared" si="1084"/>
        <v>1</v>
      </c>
      <c r="ET423" s="72">
        <f t="shared" si="1084"/>
        <v>1</v>
      </c>
      <c r="EU423" s="72">
        <f t="shared" si="1084"/>
        <v>1</v>
      </c>
      <c r="EV423" s="72">
        <f t="shared" si="1084"/>
        <v>1</v>
      </c>
      <c r="EW423" s="72">
        <f t="shared" si="1084"/>
        <v>1</v>
      </c>
      <c r="EX423" s="72">
        <f t="shared" si="1084"/>
        <v>1</v>
      </c>
      <c r="EY423" s="72">
        <f t="shared" si="1084"/>
        <v>1</v>
      </c>
      <c r="EZ423" s="72">
        <f t="shared" si="1084"/>
        <v>1</v>
      </c>
      <c r="FA423" s="72">
        <f t="shared" si="1084"/>
        <v>1</v>
      </c>
      <c r="FB423" s="72">
        <f t="shared" si="1084"/>
        <v>1</v>
      </c>
      <c r="FC423" s="72">
        <f t="shared" si="1084"/>
        <v>1</v>
      </c>
      <c r="FD423" s="72">
        <f t="shared" si="1084"/>
        <v>1</v>
      </c>
      <c r="FE423" s="72">
        <f t="shared" si="1084"/>
        <v>1</v>
      </c>
      <c r="FF423" s="72">
        <f t="shared" si="1084"/>
        <v>1</v>
      </c>
      <c r="FG423" s="72">
        <f t="shared" si="1084"/>
        <v>1</v>
      </c>
      <c r="FH423" s="72">
        <f t="shared" si="1084"/>
        <v>1</v>
      </c>
      <c r="FI423" s="72">
        <f t="shared" si="1084"/>
        <v>1</v>
      </c>
      <c r="FJ423" s="72">
        <f t="shared" si="1084"/>
        <v>1</v>
      </c>
      <c r="FK423" s="72">
        <f t="shared" si="1084"/>
        <v>1</v>
      </c>
      <c r="FL423" s="72">
        <f t="shared" si="1084"/>
        <v>1</v>
      </c>
      <c r="FM423" s="72">
        <f t="shared" si="1084"/>
        <v>1</v>
      </c>
      <c r="FN423" s="72">
        <f t="shared" si="1084"/>
        <v>1</v>
      </c>
      <c r="FO423" s="72">
        <f t="shared" si="1084"/>
        <v>1</v>
      </c>
      <c r="FP423" s="72">
        <f t="shared" si="1084"/>
        <v>1</v>
      </c>
      <c r="FQ423" s="72">
        <f t="shared" si="1084"/>
        <v>1</v>
      </c>
      <c r="FR423" s="72">
        <f t="shared" si="1084"/>
        <v>1</v>
      </c>
    </row>
    <row r="424" spans="2:174">
      <c r="C424" s="44"/>
      <c r="D424"/>
    </row>
    <row r="425" spans="2:174">
      <c r="C425" s="44"/>
      <c r="D425"/>
    </row>
    <row r="426" spans="2:174">
      <c r="B426" s="30" t="s">
        <v>336</v>
      </c>
      <c r="D426"/>
      <c r="E426" s="142" t="s">
        <v>318</v>
      </c>
      <c r="F426" s="142" t="s">
        <v>319</v>
      </c>
    </row>
    <row r="427" spans="2:174">
      <c r="C427" s="78" t="s">
        <v>337</v>
      </c>
      <c r="D427" s="144" t="s">
        <v>282</v>
      </c>
      <c r="E427" s="134">
        <f>INDEX(Assumptions!$G$251:$G$251,MATCH($A$1,Model_Number,0))</f>
        <v>46569</v>
      </c>
      <c r="F427" s="134">
        <f>INDEX(Assumptions!$G$253:$G$253,MATCH($A$1,Model_Number,0))</f>
        <v>47118</v>
      </c>
      <c r="I427" s="128">
        <f t="shared" ref="I427:I433" si="1085">SUM(J427:FR427)</f>
        <v>6</v>
      </c>
      <c r="J427" s="27">
        <f t="shared" ref="J427:J434" si="1086">MAX(0,(MIN($F427,J$5)-MAX($E427,J$4)+1)/J$8)+((($E427-$F427+1)/J$8)*($E427&gt;J$4)*($F427&lt;J$5))</f>
        <v>0</v>
      </c>
      <c r="K427" s="27">
        <f t="shared" ref="K427:BV428" si="1087">MAX(0,(MIN($F427,K$5)-MAX($E427,K$4)+1)/K$8)+((($E427-$F427+1)/K$8)*($E427&gt;K$4)*($F427&lt;K$5))</f>
        <v>0</v>
      </c>
      <c r="L427" s="27">
        <f t="shared" si="1087"/>
        <v>0</v>
      </c>
      <c r="M427" s="27">
        <f t="shared" si="1087"/>
        <v>0</v>
      </c>
      <c r="N427" s="27">
        <f t="shared" si="1087"/>
        <v>0</v>
      </c>
      <c r="O427" s="27">
        <f t="shared" si="1087"/>
        <v>0</v>
      </c>
      <c r="P427" s="27">
        <f t="shared" si="1087"/>
        <v>0</v>
      </c>
      <c r="Q427" s="27">
        <f t="shared" si="1087"/>
        <v>0</v>
      </c>
      <c r="R427" s="27">
        <f t="shared" si="1087"/>
        <v>0</v>
      </c>
      <c r="S427" s="27">
        <f t="shared" si="1087"/>
        <v>0</v>
      </c>
      <c r="T427" s="27">
        <f t="shared" si="1087"/>
        <v>0</v>
      </c>
      <c r="U427" s="27">
        <f t="shared" si="1087"/>
        <v>0</v>
      </c>
      <c r="V427" s="27">
        <f t="shared" si="1087"/>
        <v>0</v>
      </c>
      <c r="W427" s="27">
        <f t="shared" si="1087"/>
        <v>0</v>
      </c>
      <c r="X427" s="27">
        <f t="shared" si="1087"/>
        <v>0</v>
      </c>
      <c r="Y427" s="27">
        <f t="shared" si="1087"/>
        <v>0</v>
      </c>
      <c r="Z427" s="27">
        <f t="shared" si="1087"/>
        <v>0</v>
      </c>
      <c r="AA427" s="27">
        <f t="shared" si="1087"/>
        <v>0</v>
      </c>
      <c r="AB427" s="27">
        <f t="shared" si="1087"/>
        <v>1</v>
      </c>
      <c r="AC427" s="27">
        <f t="shared" si="1087"/>
        <v>1</v>
      </c>
      <c r="AD427" s="27">
        <f t="shared" si="1087"/>
        <v>1</v>
      </c>
      <c r="AE427" s="27">
        <f t="shared" si="1087"/>
        <v>1</v>
      </c>
      <c r="AF427" s="27">
        <f t="shared" si="1087"/>
        <v>1</v>
      </c>
      <c r="AG427" s="27">
        <f t="shared" si="1087"/>
        <v>1</v>
      </c>
      <c r="AH427" s="27">
        <f t="shared" si="1087"/>
        <v>0</v>
      </c>
      <c r="AI427" s="27">
        <f t="shared" si="1087"/>
        <v>0</v>
      </c>
      <c r="AJ427" s="27">
        <f t="shared" si="1087"/>
        <v>0</v>
      </c>
      <c r="AK427" s="27">
        <f t="shared" si="1087"/>
        <v>0</v>
      </c>
      <c r="AL427" s="27">
        <f t="shared" si="1087"/>
        <v>0</v>
      </c>
      <c r="AM427" s="27">
        <f t="shared" si="1087"/>
        <v>0</v>
      </c>
      <c r="AN427" s="27">
        <f t="shared" si="1087"/>
        <v>0</v>
      </c>
      <c r="AO427" s="27">
        <f t="shared" si="1087"/>
        <v>0</v>
      </c>
      <c r="AP427" s="27">
        <f t="shared" si="1087"/>
        <v>0</v>
      </c>
      <c r="AQ427" s="27">
        <f t="shared" si="1087"/>
        <v>0</v>
      </c>
      <c r="AR427" s="27">
        <f t="shared" si="1087"/>
        <v>0</v>
      </c>
      <c r="AS427" s="27">
        <f t="shared" si="1087"/>
        <v>0</v>
      </c>
      <c r="AT427" s="27">
        <f t="shared" si="1087"/>
        <v>0</v>
      </c>
      <c r="AU427" s="27">
        <f t="shared" si="1087"/>
        <v>0</v>
      </c>
      <c r="AV427" s="27">
        <f t="shared" si="1087"/>
        <v>0</v>
      </c>
      <c r="AW427" s="27">
        <f t="shared" si="1087"/>
        <v>0</v>
      </c>
      <c r="AX427" s="27">
        <f t="shared" si="1087"/>
        <v>0</v>
      </c>
      <c r="AY427" s="27">
        <f t="shared" si="1087"/>
        <v>0</v>
      </c>
      <c r="AZ427" s="27">
        <f t="shared" si="1087"/>
        <v>0</v>
      </c>
      <c r="BA427" s="27">
        <f t="shared" si="1087"/>
        <v>0</v>
      </c>
      <c r="BB427" s="27">
        <f t="shared" si="1087"/>
        <v>0</v>
      </c>
      <c r="BC427" s="27">
        <f t="shared" si="1087"/>
        <v>0</v>
      </c>
      <c r="BD427" s="27">
        <f t="shared" si="1087"/>
        <v>0</v>
      </c>
      <c r="BE427" s="27">
        <f t="shared" si="1087"/>
        <v>0</v>
      </c>
      <c r="BF427" s="27">
        <f t="shared" si="1087"/>
        <v>0</v>
      </c>
      <c r="BG427" s="27">
        <f t="shared" si="1087"/>
        <v>0</v>
      </c>
      <c r="BH427" s="27">
        <f t="shared" si="1087"/>
        <v>0</v>
      </c>
      <c r="BI427" s="27">
        <f t="shared" si="1087"/>
        <v>0</v>
      </c>
      <c r="BJ427" s="27">
        <f t="shared" si="1087"/>
        <v>0</v>
      </c>
      <c r="BK427" s="27">
        <f t="shared" si="1087"/>
        <v>0</v>
      </c>
      <c r="BL427" s="27">
        <f t="shared" si="1087"/>
        <v>0</v>
      </c>
      <c r="BM427" s="27">
        <f t="shared" si="1087"/>
        <v>0</v>
      </c>
      <c r="BN427" s="27">
        <f t="shared" si="1087"/>
        <v>0</v>
      </c>
      <c r="BO427" s="27">
        <f t="shared" si="1087"/>
        <v>0</v>
      </c>
      <c r="BP427" s="27">
        <f t="shared" si="1087"/>
        <v>0</v>
      </c>
      <c r="BQ427" s="27">
        <f t="shared" si="1087"/>
        <v>0</v>
      </c>
      <c r="BR427" s="27">
        <f t="shared" si="1087"/>
        <v>0</v>
      </c>
      <c r="BS427" s="27">
        <f t="shared" si="1087"/>
        <v>0</v>
      </c>
      <c r="BT427" s="27">
        <f t="shared" si="1087"/>
        <v>0</v>
      </c>
      <c r="BU427" s="27">
        <f t="shared" si="1087"/>
        <v>0</v>
      </c>
      <c r="BV427" s="27">
        <f t="shared" si="1087"/>
        <v>0</v>
      </c>
      <c r="BW427" s="27">
        <f t="shared" ref="BW427:EH430" si="1088">MAX(0,(MIN($F427,BW$5)-MAX($E427,BW$4)+1)/BW$8)+((($E427-$F427+1)/BW$8)*($E427&gt;BW$4)*($F427&lt;BW$5))</f>
        <v>0</v>
      </c>
      <c r="BX427" s="27">
        <f t="shared" si="1088"/>
        <v>0</v>
      </c>
      <c r="BY427" s="27">
        <f t="shared" si="1088"/>
        <v>0</v>
      </c>
      <c r="BZ427" s="27">
        <f t="shared" si="1088"/>
        <v>0</v>
      </c>
      <c r="CA427" s="27">
        <f t="shared" si="1088"/>
        <v>0</v>
      </c>
      <c r="CB427" s="27">
        <f t="shared" si="1088"/>
        <v>0</v>
      </c>
      <c r="CC427" s="27">
        <f t="shared" si="1088"/>
        <v>0</v>
      </c>
      <c r="CD427" s="27">
        <f t="shared" si="1088"/>
        <v>0</v>
      </c>
      <c r="CE427" s="27">
        <f t="shared" si="1088"/>
        <v>0</v>
      </c>
      <c r="CF427" s="27">
        <f t="shared" si="1088"/>
        <v>0</v>
      </c>
      <c r="CG427" s="27">
        <f t="shared" si="1088"/>
        <v>0</v>
      </c>
      <c r="CH427" s="27">
        <f t="shared" si="1088"/>
        <v>0</v>
      </c>
      <c r="CI427" s="27">
        <f t="shared" si="1088"/>
        <v>0</v>
      </c>
      <c r="CJ427" s="27">
        <f t="shared" si="1088"/>
        <v>0</v>
      </c>
      <c r="CK427" s="27">
        <f t="shared" si="1088"/>
        <v>0</v>
      </c>
      <c r="CL427" s="27">
        <f t="shared" si="1088"/>
        <v>0</v>
      </c>
      <c r="CM427" s="27">
        <f t="shared" si="1088"/>
        <v>0</v>
      </c>
      <c r="CN427" s="27">
        <f t="shared" si="1088"/>
        <v>0</v>
      </c>
      <c r="CO427" s="27">
        <f t="shared" si="1088"/>
        <v>0</v>
      </c>
      <c r="CP427" s="27">
        <f t="shared" si="1088"/>
        <v>0</v>
      </c>
      <c r="CQ427" s="27">
        <f t="shared" si="1088"/>
        <v>0</v>
      </c>
      <c r="CR427" s="27">
        <f t="shared" si="1088"/>
        <v>0</v>
      </c>
      <c r="CS427" s="27">
        <f t="shared" si="1088"/>
        <v>0</v>
      </c>
      <c r="CT427" s="27">
        <f t="shared" si="1088"/>
        <v>0</v>
      </c>
      <c r="CU427" s="27">
        <f t="shared" si="1088"/>
        <v>0</v>
      </c>
      <c r="CV427" s="27">
        <f t="shared" si="1088"/>
        <v>0</v>
      </c>
      <c r="CW427" s="27">
        <f t="shared" si="1088"/>
        <v>0</v>
      </c>
      <c r="CX427" s="27">
        <f t="shared" si="1088"/>
        <v>0</v>
      </c>
      <c r="CY427" s="27">
        <f t="shared" si="1088"/>
        <v>0</v>
      </c>
      <c r="CZ427" s="27">
        <f t="shared" si="1088"/>
        <v>0</v>
      </c>
      <c r="DA427" s="27">
        <f t="shared" si="1088"/>
        <v>0</v>
      </c>
      <c r="DB427" s="27">
        <f t="shared" si="1088"/>
        <v>0</v>
      </c>
      <c r="DC427" s="27">
        <f t="shared" si="1088"/>
        <v>0</v>
      </c>
      <c r="DD427" s="27">
        <f t="shared" si="1088"/>
        <v>0</v>
      </c>
      <c r="DE427" s="27">
        <f t="shared" si="1088"/>
        <v>0</v>
      </c>
      <c r="DF427" s="27">
        <f t="shared" si="1088"/>
        <v>0</v>
      </c>
      <c r="DG427" s="27">
        <f t="shared" si="1088"/>
        <v>0</v>
      </c>
      <c r="DH427" s="27">
        <f t="shared" si="1088"/>
        <v>0</v>
      </c>
      <c r="DI427" s="27">
        <f t="shared" si="1088"/>
        <v>0</v>
      </c>
      <c r="DJ427" s="27">
        <f t="shared" si="1088"/>
        <v>0</v>
      </c>
      <c r="DK427" s="27">
        <f t="shared" si="1088"/>
        <v>0</v>
      </c>
      <c r="DL427" s="27">
        <f t="shared" si="1088"/>
        <v>0</v>
      </c>
      <c r="DM427" s="27">
        <f t="shared" si="1088"/>
        <v>0</v>
      </c>
      <c r="DN427" s="27">
        <f t="shared" si="1088"/>
        <v>0</v>
      </c>
      <c r="DO427" s="27">
        <f t="shared" si="1088"/>
        <v>0</v>
      </c>
      <c r="DP427" s="27">
        <f t="shared" si="1088"/>
        <v>0</v>
      </c>
      <c r="DQ427" s="27">
        <f t="shared" si="1088"/>
        <v>0</v>
      </c>
      <c r="DR427" s="27">
        <f t="shared" si="1088"/>
        <v>0</v>
      </c>
      <c r="DS427" s="27">
        <f t="shared" si="1088"/>
        <v>0</v>
      </c>
      <c r="DT427" s="27">
        <f t="shared" si="1088"/>
        <v>0</v>
      </c>
      <c r="DU427" s="27">
        <f t="shared" si="1088"/>
        <v>0</v>
      </c>
      <c r="DV427" s="27">
        <f t="shared" si="1088"/>
        <v>0</v>
      </c>
      <c r="DW427" s="27">
        <f t="shared" si="1088"/>
        <v>0</v>
      </c>
      <c r="DX427" s="27">
        <f t="shared" si="1088"/>
        <v>0</v>
      </c>
      <c r="DY427" s="27">
        <f t="shared" si="1088"/>
        <v>0</v>
      </c>
      <c r="DZ427" s="27">
        <f t="shared" si="1088"/>
        <v>0</v>
      </c>
      <c r="EA427" s="27">
        <f t="shared" si="1088"/>
        <v>0</v>
      </c>
      <c r="EB427" s="27">
        <f t="shared" si="1088"/>
        <v>0</v>
      </c>
      <c r="EC427" s="27">
        <f t="shared" si="1088"/>
        <v>0</v>
      </c>
      <c r="ED427" s="27">
        <f t="shared" si="1088"/>
        <v>0</v>
      </c>
      <c r="EE427" s="27">
        <f t="shared" si="1088"/>
        <v>0</v>
      </c>
      <c r="EF427" s="27">
        <f t="shared" si="1088"/>
        <v>0</v>
      </c>
      <c r="EG427" s="27">
        <f t="shared" si="1088"/>
        <v>0</v>
      </c>
      <c r="EH427" s="27">
        <f t="shared" si="1088"/>
        <v>0</v>
      </c>
      <c r="EI427" s="27">
        <f t="shared" ref="EI427:FR429" si="1089">MAX(0,(MIN($F427,EI$5)-MAX($E427,EI$4)+1)/EI$8)+((($E427-$F427+1)/EI$8)*($E427&gt;EI$4)*($F427&lt;EI$5))</f>
        <v>0</v>
      </c>
      <c r="EJ427" s="27">
        <f t="shared" si="1089"/>
        <v>0</v>
      </c>
      <c r="EK427" s="27">
        <f t="shared" si="1089"/>
        <v>0</v>
      </c>
      <c r="EL427" s="27">
        <f t="shared" si="1089"/>
        <v>0</v>
      </c>
      <c r="EM427" s="27">
        <f t="shared" si="1089"/>
        <v>0</v>
      </c>
      <c r="EN427" s="27">
        <f t="shared" si="1089"/>
        <v>0</v>
      </c>
      <c r="EO427" s="27">
        <f t="shared" si="1089"/>
        <v>0</v>
      </c>
      <c r="EP427" s="27">
        <f t="shared" si="1089"/>
        <v>0</v>
      </c>
      <c r="EQ427" s="27">
        <f t="shared" si="1089"/>
        <v>0</v>
      </c>
      <c r="ER427" s="27">
        <f t="shared" si="1089"/>
        <v>0</v>
      </c>
      <c r="ES427" s="27">
        <f t="shared" si="1089"/>
        <v>0</v>
      </c>
      <c r="ET427" s="27">
        <f t="shared" si="1089"/>
        <v>0</v>
      </c>
      <c r="EU427" s="27">
        <f t="shared" si="1089"/>
        <v>0</v>
      </c>
      <c r="EV427" s="27">
        <f t="shared" si="1089"/>
        <v>0</v>
      </c>
      <c r="EW427" s="27">
        <f t="shared" si="1089"/>
        <v>0</v>
      </c>
      <c r="EX427" s="27">
        <f t="shared" si="1089"/>
        <v>0</v>
      </c>
      <c r="EY427" s="27">
        <f t="shared" si="1089"/>
        <v>0</v>
      </c>
      <c r="EZ427" s="27">
        <f t="shared" si="1089"/>
        <v>0</v>
      </c>
      <c r="FA427" s="27">
        <f t="shared" si="1089"/>
        <v>0</v>
      </c>
      <c r="FB427" s="27">
        <f t="shared" si="1089"/>
        <v>0</v>
      </c>
      <c r="FC427" s="27">
        <f t="shared" si="1089"/>
        <v>0</v>
      </c>
      <c r="FD427" s="27">
        <f t="shared" si="1089"/>
        <v>0</v>
      </c>
      <c r="FE427" s="27">
        <f t="shared" si="1089"/>
        <v>0</v>
      </c>
      <c r="FF427" s="27">
        <f t="shared" si="1089"/>
        <v>0</v>
      </c>
      <c r="FG427" s="27">
        <f t="shared" si="1089"/>
        <v>0</v>
      </c>
      <c r="FH427" s="27">
        <f t="shared" si="1089"/>
        <v>0</v>
      </c>
      <c r="FI427" s="27">
        <f t="shared" si="1089"/>
        <v>0</v>
      </c>
      <c r="FJ427" s="27">
        <f t="shared" si="1089"/>
        <v>0</v>
      </c>
      <c r="FK427" s="27">
        <f t="shared" si="1089"/>
        <v>0</v>
      </c>
      <c r="FL427" s="27">
        <f t="shared" si="1089"/>
        <v>0</v>
      </c>
      <c r="FM427" s="27">
        <f t="shared" si="1089"/>
        <v>0</v>
      </c>
      <c r="FN427" s="27">
        <f t="shared" si="1089"/>
        <v>0</v>
      </c>
      <c r="FO427" s="27">
        <f t="shared" si="1089"/>
        <v>0</v>
      </c>
      <c r="FP427" s="27">
        <f t="shared" si="1089"/>
        <v>0</v>
      </c>
      <c r="FQ427" s="27">
        <f t="shared" si="1089"/>
        <v>0</v>
      </c>
      <c r="FR427" s="27">
        <f t="shared" si="1089"/>
        <v>0</v>
      </c>
    </row>
    <row r="428" spans="2:174">
      <c r="C428" s="78" t="s">
        <v>338</v>
      </c>
      <c r="D428" s="144" t="s">
        <v>282</v>
      </c>
      <c r="E428" s="134">
        <f>INDEX(Assumptions!$G$255:$G$255,MATCH($A$1,Model_Number,0))</f>
        <v>47119</v>
      </c>
      <c r="F428" s="134">
        <f>INDEX(Assumptions!$G$257:$G$257,MATCH($A$1,Model_Number,0))</f>
        <v>48213</v>
      </c>
      <c r="I428" s="128">
        <f t="shared" si="1085"/>
        <v>12</v>
      </c>
      <c r="J428" s="27">
        <f t="shared" si="1086"/>
        <v>0</v>
      </c>
      <c r="K428" s="27">
        <f t="shared" ref="K428:Y428" si="1090">MAX(0,(MIN($F428,K$5)-MAX($E428,K$4)+1)/K$8)+((($E428-$F428+1)/K$8)*($E428&gt;K$4)*($F428&lt;K$5))</f>
        <v>0</v>
      </c>
      <c r="L428" s="27">
        <f t="shared" si="1090"/>
        <v>0</v>
      </c>
      <c r="M428" s="27">
        <f t="shared" si="1090"/>
        <v>0</v>
      </c>
      <c r="N428" s="27">
        <f t="shared" si="1090"/>
        <v>0</v>
      </c>
      <c r="O428" s="27">
        <f t="shared" si="1090"/>
        <v>0</v>
      </c>
      <c r="P428" s="27">
        <f t="shared" si="1090"/>
        <v>0</v>
      </c>
      <c r="Q428" s="27">
        <f t="shared" si="1090"/>
        <v>0</v>
      </c>
      <c r="R428" s="27">
        <f t="shared" si="1090"/>
        <v>0</v>
      </c>
      <c r="S428" s="27">
        <f t="shared" si="1090"/>
        <v>0</v>
      </c>
      <c r="T428" s="27">
        <f t="shared" si="1090"/>
        <v>0</v>
      </c>
      <c r="U428" s="27">
        <f t="shared" si="1090"/>
        <v>0</v>
      </c>
      <c r="V428" s="27">
        <f t="shared" si="1090"/>
        <v>0</v>
      </c>
      <c r="W428" s="27">
        <f t="shared" si="1090"/>
        <v>0</v>
      </c>
      <c r="X428" s="27">
        <f t="shared" si="1090"/>
        <v>0</v>
      </c>
      <c r="Y428" s="27">
        <f t="shared" si="1090"/>
        <v>0</v>
      </c>
      <c r="Z428" s="27">
        <f t="shared" si="1087"/>
        <v>0</v>
      </c>
      <c r="AA428" s="27">
        <f t="shared" si="1087"/>
        <v>0</v>
      </c>
      <c r="AB428" s="27">
        <f t="shared" si="1087"/>
        <v>0</v>
      </c>
      <c r="AC428" s="27">
        <f t="shared" si="1087"/>
        <v>0</v>
      </c>
      <c r="AD428" s="27">
        <f t="shared" si="1087"/>
        <v>0</v>
      </c>
      <c r="AE428" s="27">
        <f t="shared" si="1087"/>
        <v>0</v>
      </c>
      <c r="AF428" s="27">
        <f t="shared" si="1087"/>
        <v>0</v>
      </c>
      <c r="AG428" s="27">
        <f t="shared" si="1087"/>
        <v>0</v>
      </c>
      <c r="AH428" s="27">
        <f t="shared" si="1087"/>
        <v>1</v>
      </c>
      <c r="AI428" s="27">
        <f t="shared" si="1087"/>
        <v>1</v>
      </c>
      <c r="AJ428" s="27">
        <f t="shared" si="1087"/>
        <v>1</v>
      </c>
      <c r="AK428" s="27">
        <f t="shared" si="1087"/>
        <v>1</v>
      </c>
      <c r="AL428" s="27">
        <f t="shared" si="1087"/>
        <v>1</v>
      </c>
      <c r="AM428" s="27">
        <f t="shared" si="1087"/>
        <v>1</v>
      </c>
      <c r="AN428" s="27">
        <f t="shared" si="1087"/>
        <v>1</v>
      </c>
      <c r="AO428" s="27">
        <f t="shared" si="1087"/>
        <v>1</v>
      </c>
      <c r="AP428" s="27">
        <f t="shared" si="1087"/>
        <v>1</v>
      </c>
      <c r="AQ428" s="27">
        <f t="shared" si="1087"/>
        <v>1</v>
      </c>
      <c r="AR428" s="27">
        <f t="shared" si="1087"/>
        <v>1</v>
      </c>
      <c r="AS428" s="27">
        <f t="shared" si="1087"/>
        <v>1</v>
      </c>
      <c r="AT428" s="27">
        <f t="shared" si="1087"/>
        <v>0</v>
      </c>
      <c r="AU428" s="27">
        <f t="shared" si="1087"/>
        <v>0</v>
      </c>
      <c r="AV428" s="27">
        <f t="shared" si="1087"/>
        <v>0</v>
      </c>
      <c r="AW428" s="27">
        <f t="shared" si="1087"/>
        <v>0</v>
      </c>
      <c r="AX428" s="27">
        <f t="shared" si="1087"/>
        <v>0</v>
      </c>
      <c r="AY428" s="27">
        <f t="shared" si="1087"/>
        <v>0</v>
      </c>
      <c r="AZ428" s="27">
        <f t="shared" si="1087"/>
        <v>0</v>
      </c>
      <c r="BA428" s="27">
        <f t="shared" si="1087"/>
        <v>0</v>
      </c>
      <c r="BB428" s="27">
        <f t="shared" si="1087"/>
        <v>0</v>
      </c>
      <c r="BC428" s="27">
        <f t="shared" si="1087"/>
        <v>0</v>
      </c>
      <c r="BD428" s="27">
        <f t="shared" si="1087"/>
        <v>0</v>
      </c>
      <c r="BE428" s="27">
        <f t="shared" si="1087"/>
        <v>0</v>
      </c>
      <c r="BF428" s="27">
        <f t="shared" si="1087"/>
        <v>0</v>
      </c>
      <c r="BG428" s="27">
        <f t="shared" si="1087"/>
        <v>0</v>
      </c>
      <c r="BH428" s="27">
        <f t="shared" si="1087"/>
        <v>0</v>
      </c>
      <c r="BI428" s="27">
        <f t="shared" si="1087"/>
        <v>0</v>
      </c>
      <c r="BJ428" s="27">
        <f t="shared" si="1087"/>
        <v>0</v>
      </c>
      <c r="BK428" s="27">
        <f t="shared" si="1087"/>
        <v>0</v>
      </c>
      <c r="BL428" s="27">
        <f t="shared" si="1087"/>
        <v>0</v>
      </c>
      <c r="BM428" s="27">
        <f t="shared" si="1087"/>
        <v>0</v>
      </c>
      <c r="BN428" s="27">
        <f t="shared" si="1087"/>
        <v>0</v>
      </c>
      <c r="BO428" s="27">
        <f t="shared" si="1087"/>
        <v>0</v>
      </c>
      <c r="BP428" s="27">
        <f t="shared" si="1087"/>
        <v>0</v>
      </c>
      <c r="BQ428" s="27">
        <f t="shared" si="1087"/>
        <v>0</v>
      </c>
      <c r="BR428" s="27">
        <f t="shared" si="1087"/>
        <v>0</v>
      </c>
      <c r="BS428" s="27">
        <f t="shared" si="1087"/>
        <v>0</v>
      </c>
      <c r="BT428" s="27">
        <f t="shared" si="1087"/>
        <v>0</v>
      </c>
      <c r="BU428" s="27">
        <f t="shared" si="1087"/>
        <v>0</v>
      </c>
      <c r="BV428" s="27">
        <f t="shared" si="1087"/>
        <v>0</v>
      </c>
      <c r="BW428" s="27">
        <f t="shared" si="1088"/>
        <v>0</v>
      </c>
      <c r="BX428" s="27">
        <f t="shared" si="1088"/>
        <v>0</v>
      </c>
      <c r="BY428" s="27">
        <f t="shared" si="1088"/>
        <v>0</v>
      </c>
      <c r="BZ428" s="27">
        <f t="shared" si="1088"/>
        <v>0</v>
      </c>
      <c r="CA428" s="27">
        <f t="shared" si="1088"/>
        <v>0</v>
      </c>
      <c r="CB428" s="27">
        <f t="shared" si="1088"/>
        <v>0</v>
      </c>
      <c r="CC428" s="27">
        <f t="shared" si="1088"/>
        <v>0</v>
      </c>
      <c r="CD428" s="27">
        <f t="shared" si="1088"/>
        <v>0</v>
      </c>
      <c r="CE428" s="27">
        <f t="shared" si="1088"/>
        <v>0</v>
      </c>
      <c r="CF428" s="27">
        <f t="shared" si="1088"/>
        <v>0</v>
      </c>
      <c r="CG428" s="27">
        <f t="shared" si="1088"/>
        <v>0</v>
      </c>
      <c r="CH428" s="27">
        <f t="shared" si="1088"/>
        <v>0</v>
      </c>
      <c r="CI428" s="27">
        <f t="shared" si="1088"/>
        <v>0</v>
      </c>
      <c r="CJ428" s="27">
        <f t="shared" si="1088"/>
        <v>0</v>
      </c>
      <c r="CK428" s="27">
        <f t="shared" si="1088"/>
        <v>0</v>
      </c>
      <c r="CL428" s="27">
        <f t="shared" si="1088"/>
        <v>0</v>
      </c>
      <c r="CM428" s="27">
        <f t="shared" si="1088"/>
        <v>0</v>
      </c>
      <c r="CN428" s="27">
        <f t="shared" si="1088"/>
        <v>0</v>
      </c>
      <c r="CO428" s="27">
        <f t="shared" si="1088"/>
        <v>0</v>
      </c>
      <c r="CP428" s="27">
        <f t="shared" si="1088"/>
        <v>0</v>
      </c>
      <c r="CQ428" s="27">
        <f t="shared" si="1088"/>
        <v>0</v>
      </c>
      <c r="CR428" s="27">
        <f t="shared" si="1088"/>
        <v>0</v>
      </c>
      <c r="CS428" s="27">
        <f t="shared" si="1088"/>
        <v>0</v>
      </c>
      <c r="CT428" s="27">
        <f t="shared" si="1088"/>
        <v>0</v>
      </c>
      <c r="CU428" s="27">
        <f t="shared" si="1088"/>
        <v>0</v>
      </c>
      <c r="CV428" s="27">
        <f t="shared" si="1088"/>
        <v>0</v>
      </c>
      <c r="CW428" s="27">
        <f t="shared" si="1088"/>
        <v>0</v>
      </c>
      <c r="CX428" s="27">
        <f t="shared" si="1088"/>
        <v>0</v>
      </c>
      <c r="CY428" s="27">
        <f t="shared" si="1088"/>
        <v>0</v>
      </c>
      <c r="CZ428" s="27">
        <f t="shared" si="1088"/>
        <v>0</v>
      </c>
      <c r="DA428" s="27">
        <f t="shared" si="1088"/>
        <v>0</v>
      </c>
      <c r="DB428" s="27">
        <f t="shared" si="1088"/>
        <v>0</v>
      </c>
      <c r="DC428" s="27">
        <f t="shared" si="1088"/>
        <v>0</v>
      </c>
      <c r="DD428" s="27">
        <f t="shared" si="1088"/>
        <v>0</v>
      </c>
      <c r="DE428" s="27">
        <f t="shared" si="1088"/>
        <v>0</v>
      </c>
      <c r="DF428" s="27">
        <f t="shared" si="1088"/>
        <v>0</v>
      </c>
      <c r="DG428" s="27">
        <f t="shared" si="1088"/>
        <v>0</v>
      </c>
      <c r="DH428" s="27">
        <f t="shared" si="1088"/>
        <v>0</v>
      </c>
      <c r="DI428" s="27">
        <f t="shared" si="1088"/>
        <v>0</v>
      </c>
      <c r="DJ428" s="27">
        <f t="shared" si="1088"/>
        <v>0</v>
      </c>
      <c r="DK428" s="27">
        <f t="shared" si="1088"/>
        <v>0</v>
      </c>
      <c r="DL428" s="27">
        <f t="shared" si="1088"/>
        <v>0</v>
      </c>
      <c r="DM428" s="27">
        <f t="shared" si="1088"/>
        <v>0</v>
      </c>
      <c r="DN428" s="27">
        <f t="shared" si="1088"/>
        <v>0</v>
      </c>
      <c r="DO428" s="27">
        <f t="shared" si="1088"/>
        <v>0</v>
      </c>
      <c r="DP428" s="27">
        <f t="shared" si="1088"/>
        <v>0</v>
      </c>
      <c r="DQ428" s="27">
        <f t="shared" si="1088"/>
        <v>0</v>
      </c>
      <c r="DR428" s="27">
        <f t="shared" si="1088"/>
        <v>0</v>
      </c>
      <c r="DS428" s="27">
        <f t="shared" si="1088"/>
        <v>0</v>
      </c>
      <c r="DT428" s="27">
        <f t="shared" si="1088"/>
        <v>0</v>
      </c>
      <c r="DU428" s="27">
        <f t="shared" si="1088"/>
        <v>0</v>
      </c>
      <c r="DV428" s="27">
        <f t="shared" si="1088"/>
        <v>0</v>
      </c>
      <c r="DW428" s="27">
        <f t="shared" si="1088"/>
        <v>0</v>
      </c>
      <c r="DX428" s="27">
        <f t="shared" si="1088"/>
        <v>0</v>
      </c>
      <c r="DY428" s="27">
        <f t="shared" si="1088"/>
        <v>0</v>
      </c>
      <c r="DZ428" s="27">
        <f t="shared" si="1088"/>
        <v>0</v>
      </c>
      <c r="EA428" s="27">
        <f t="shared" si="1088"/>
        <v>0</v>
      </c>
      <c r="EB428" s="27">
        <f t="shared" si="1088"/>
        <v>0</v>
      </c>
      <c r="EC428" s="27">
        <f t="shared" si="1088"/>
        <v>0</v>
      </c>
      <c r="ED428" s="27">
        <f t="shared" si="1088"/>
        <v>0</v>
      </c>
      <c r="EE428" s="27">
        <f t="shared" si="1088"/>
        <v>0</v>
      </c>
      <c r="EF428" s="27">
        <f t="shared" si="1088"/>
        <v>0</v>
      </c>
      <c r="EG428" s="27">
        <f t="shared" si="1088"/>
        <v>0</v>
      </c>
      <c r="EH428" s="27">
        <f t="shared" si="1088"/>
        <v>0</v>
      </c>
      <c r="EI428" s="27">
        <f t="shared" si="1089"/>
        <v>0</v>
      </c>
      <c r="EJ428" s="27">
        <f t="shared" si="1089"/>
        <v>0</v>
      </c>
      <c r="EK428" s="27">
        <f t="shared" si="1089"/>
        <v>0</v>
      </c>
      <c r="EL428" s="27">
        <f t="shared" si="1089"/>
        <v>0</v>
      </c>
      <c r="EM428" s="27">
        <f t="shared" si="1089"/>
        <v>0</v>
      </c>
      <c r="EN428" s="27">
        <f t="shared" si="1089"/>
        <v>0</v>
      </c>
      <c r="EO428" s="27">
        <f t="shared" si="1089"/>
        <v>0</v>
      </c>
      <c r="EP428" s="27">
        <f t="shared" si="1089"/>
        <v>0</v>
      </c>
      <c r="EQ428" s="27">
        <f t="shared" si="1089"/>
        <v>0</v>
      </c>
      <c r="ER428" s="27">
        <f t="shared" si="1089"/>
        <v>0</v>
      </c>
      <c r="ES428" s="27">
        <f t="shared" si="1089"/>
        <v>0</v>
      </c>
      <c r="ET428" s="27">
        <f t="shared" si="1089"/>
        <v>0</v>
      </c>
      <c r="EU428" s="27">
        <f t="shared" si="1089"/>
        <v>0</v>
      </c>
      <c r="EV428" s="27">
        <f t="shared" si="1089"/>
        <v>0</v>
      </c>
      <c r="EW428" s="27">
        <f t="shared" si="1089"/>
        <v>0</v>
      </c>
      <c r="EX428" s="27">
        <f t="shared" si="1089"/>
        <v>0</v>
      </c>
      <c r="EY428" s="27">
        <f t="shared" si="1089"/>
        <v>0</v>
      </c>
      <c r="EZ428" s="27">
        <f t="shared" si="1089"/>
        <v>0</v>
      </c>
      <c r="FA428" s="27">
        <f t="shared" si="1089"/>
        <v>0</v>
      </c>
      <c r="FB428" s="27">
        <f t="shared" si="1089"/>
        <v>0</v>
      </c>
      <c r="FC428" s="27">
        <f t="shared" si="1089"/>
        <v>0</v>
      </c>
      <c r="FD428" s="27">
        <f t="shared" si="1089"/>
        <v>0</v>
      </c>
      <c r="FE428" s="27">
        <f t="shared" si="1089"/>
        <v>0</v>
      </c>
      <c r="FF428" s="27">
        <f t="shared" si="1089"/>
        <v>0</v>
      </c>
      <c r="FG428" s="27">
        <f t="shared" si="1089"/>
        <v>0</v>
      </c>
      <c r="FH428" s="27">
        <f t="shared" si="1089"/>
        <v>0</v>
      </c>
      <c r="FI428" s="27">
        <f t="shared" si="1089"/>
        <v>0</v>
      </c>
      <c r="FJ428" s="27">
        <f t="shared" si="1089"/>
        <v>0</v>
      </c>
      <c r="FK428" s="27">
        <f t="shared" si="1089"/>
        <v>0</v>
      </c>
      <c r="FL428" s="27">
        <f t="shared" si="1089"/>
        <v>0</v>
      </c>
      <c r="FM428" s="27">
        <f t="shared" si="1089"/>
        <v>0</v>
      </c>
      <c r="FN428" s="27">
        <f t="shared" si="1089"/>
        <v>0</v>
      </c>
      <c r="FO428" s="27">
        <f t="shared" si="1089"/>
        <v>0</v>
      </c>
      <c r="FP428" s="27">
        <f t="shared" si="1089"/>
        <v>0</v>
      </c>
      <c r="FQ428" s="27">
        <f t="shared" si="1089"/>
        <v>0</v>
      </c>
      <c r="FR428" s="27">
        <f t="shared" si="1089"/>
        <v>0</v>
      </c>
    </row>
    <row r="429" spans="2:174">
      <c r="C429" s="78" t="s">
        <v>339</v>
      </c>
      <c r="D429" s="144" t="s">
        <v>282</v>
      </c>
      <c r="E429" s="134">
        <f>INDEX(Assumptions!$G$259:$G$259,MATCH($A$1,Model_Number,0))</f>
        <v>48214</v>
      </c>
      <c r="F429" s="134">
        <f>INDEX(Assumptions!$G$261:$G$261,MATCH($A$1,Model_Number,0))</f>
        <v>50040</v>
      </c>
      <c r="I429" s="128">
        <f t="shared" si="1085"/>
        <v>20</v>
      </c>
      <c r="J429" s="27">
        <f t="shared" si="1086"/>
        <v>0</v>
      </c>
      <c r="K429" s="27">
        <f t="shared" ref="K429:BV432" si="1091">MAX(0,(MIN($F429,K$5)-MAX($E429,K$4)+1)/K$8)+((($E429-$F429+1)/K$8)*($E429&gt;K$4)*($F429&lt;K$5))</f>
        <v>0</v>
      </c>
      <c r="L429" s="27">
        <f t="shared" si="1091"/>
        <v>0</v>
      </c>
      <c r="M429" s="27">
        <f t="shared" si="1091"/>
        <v>0</v>
      </c>
      <c r="N429" s="27">
        <f t="shared" si="1091"/>
        <v>0</v>
      </c>
      <c r="O429" s="27">
        <f t="shared" si="1091"/>
        <v>0</v>
      </c>
      <c r="P429" s="27">
        <f t="shared" si="1091"/>
        <v>0</v>
      </c>
      <c r="Q429" s="27">
        <f t="shared" si="1091"/>
        <v>0</v>
      </c>
      <c r="R429" s="27">
        <f t="shared" si="1091"/>
        <v>0</v>
      </c>
      <c r="S429" s="27">
        <f t="shared" si="1091"/>
        <v>0</v>
      </c>
      <c r="T429" s="27">
        <f t="shared" si="1091"/>
        <v>0</v>
      </c>
      <c r="U429" s="27">
        <f t="shared" si="1091"/>
        <v>0</v>
      </c>
      <c r="V429" s="27">
        <f t="shared" si="1091"/>
        <v>0</v>
      </c>
      <c r="W429" s="27">
        <f t="shared" si="1091"/>
        <v>0</v>
      </c>
      <c r="X429" s="27">
        <f t="shared" si="1091"/>
        <v>0</v>
      </c>
      <c r="Y429" s="27">
        <f t="shared" si="1091"/>
        <v>0</v>
      </c>
      <c r="Z429" s="27">
        <f t="shared" si="1091"/>
        <v>0</v>
      </c>
      <c r="AA429" s="27">
        <f t="shared" si="1091"/>
        <v>0</v>
      </c>
      <c r="AB429" s="27">
        <f t="shared" si="1091"/>
        <v>0</v>
      </c>
      <c r="AC429" s="27">
        <f t="shared" si="1091"/>
        <v>0</v>
      </c>
      <c r="AD429" s="27">
        <f t="shared" si="1091"/>
        <v>0</v>
      </c>
      <c r="AE429" s="27">
        <f t="shared" si="1091"/>
        <v>0</v>
      </c>
      <c r="AF429" s="27">
        <f t="shared" si="1091"/>
        <v>0</v>
      </c>
      <c r="AG429" s="27">
        <f t="shared" si="1091"/>
        <v>0</v>
      </c>
      <c r="AH429" s="27">
        <f t="shared" si="1091"/>
        <v>0</v>
      </c>
      <c r="AI429" s="27">
        <f t="shared" si="1091"/>
        <v>0</v>
      </c>
      <c r="AJ429" s="27">
        <f t="shared" si="1091"/>
        <v>0</v>
      </c>
      <c r="AK429" s="27">
        <f t="shared" si="1091"/>
        <v>0</v>
      </c>
      <c r="AL429" s="27">
        <f t="shared" si="1091"/>
        <v>0</v>
      </c>
      <c r="AM429" s="27">
        <f t="shared" si="1091"/>
        <v>0</v>
      </c>
      <c r="AN429" s="27">
        <f t="shared" si="1091"/>
        <v>0</v>
      </c>
      <c r="AO429" s="27">
        <f t="shared" si="1091"/>
        <v>0</v>
      </c>
      <c r="AP429" s="27">
        <f t="shared" si="1091"/>
        <v>0</v>
      </c>
      <c r="AQ429" s="27">
        <f t="shared" si="1091"/>
        <v>0</v>
      </c>
      <c r="AR429" s="27">
        <f t="shared" si="1091"/>
        <v>0</v>
      </c>
      <c r="AS429" s="27">
        <f t="shared" si="1091"/>
        <v>0</v>
      </c>
      <c r="AT429" s="27">
        <f t="shared" si="1091"/>
        <v>1</v>
      </c>
      <c r="AU429" s="27">
        <f t="shared" si="1091"/>
        <v>1</v>
      </c>
      <c r="AV429" s="27">
        <f t="shared" si="1091"/>
        <v>1</v>
      </c>
      <c r="AW429" s="27">
        <f t="shared" si="1091"/>
        <v>1</v>
      </c>
      <c r="AX429" s="27">
        <f t="shared" si="1091"/>
        <v>1</v>
      </c>
      <c r="AY429" s="27">
        <f t="shared" si="1091"/>
        <v>1</v>
      </c>
      <c r="AZ429" s="27">
        <f t="shared" si="1091"/>
        <v>1</v>
      </c>
      <c r="BA429" s="27">
        <f t="shared" si="1091"/>
        <v>1</v>
      </c>
      <c r="BB429" s="27">
        <f t="shared" si="1091"/>
        <v>1</v>
      </c>
      <c r="BC429" s="27">
        <f t="shared" si="1091"/>
        <v>1</v>
      </c>
      <c r="BD429" s="27">
        <f t="shared" si="1091"/>
        <v>1</v>
      </c>
      <c r="BE429" s="27">
        <f t="shared" si="1091"/>
        <v>1</v>
      </c>
      <c r="BF429" s="27">
        <f t="shared" si="1091"/>
        <v>1</v>
      </c>
      <c r="BG429" s="27">
        <f t="shared" si="1091"/>
        <v>1</v>
      </c>
      <c r="BH429" s="27">
        <f t="shared" si="1091"/>
        <v>1</v>
      </c>
      <c r="BI429" s="27">
        <f t="shared" si="1091"/>
        <v>1</v>
      </c>
      <c r="BJ429" s="27">
        <f t="shared" si="1091"/>
        <v>1</v>
      </c>
      <c r="BK429" s="27">
        <f t="shared" si="1091"/>
        <v>1</v>
      </c>
      <c r="BL429" s="27">
        <f t="shared" si="1091"/>
        <v>1</v>
      </c>
      <c r="BM429" s="27">
        <f t="shared" si="1091"/>
        <v>1</v>
      </c>
      <c r="BN429" s="27">
        <f t="shared" si="1091"/>
        <v>0</v>
      </c>
      <c r="BO429" s="27">
        <f t="shared" si="1091"/>
        <v>0</v>
      </c>
      <c r="BP429" s="27">
        <f t="shared" si="1091"/>
        <v>0</v>
      </c>
      <c r="BQ429" s="27">
        <f t="shared" si="1091"/>
        <v>0</v>
      </c>
      <c r="BR429" s="27">
        <f t="shared" si="1091"/>
        <v>0</v>
      </c>
      <c r="BS429" s="27">
        <f t="shared" si="1091"/>
        <v>0</v>
      </c>
      <c r="BT429" s="27">
        <f t="shared" si="1091"/>
        <v>0</v>
      </c>
      <c r="BU429" s="27">
        <f t="shared" si="1091"/>
        <v>0</v>
      </c>
      <c r="BV429" s="27">
        <f t="shared" si="1091"/>
        <v>0</v>
      </c>
      <c r="BW429" s="27">
        <f t="shared" si="1088"/>
        <v>0</v>
      </c>
      <c r="BX429" s="27">
        <f t="shared" si="1088"/>
        <v>0</v>
      </c>
      <c r="BY429" s="27">
        <f t="shared" si="1088"/>
        <v>0</v>
      </c>
      <c r="BZ429" s="27">
        <f t="shared" si="1088"/>
        <v>0</v>
      </c>
      <c r="CA429" s="27">
        <f t="shared" si="1088"/>
        <v>0</v>
      </c>
      <c r="CB429" s="27">
        <f t="shared" si="1088"/>
        <v>0</v>
      </c>
      <c r="CC429" s="27">
        <f t="shared" si="1088"/>
        <v>0</v>
      </c>
      <c r="CD429" s="27">
        <f t="shared" si="1088"/>
        <v>0</v>
      </c>
      <c r="CE429" s="27">
        <f t="shared" si="1088"/>
        <v>0</v>
      </c>
      <c r="CF429" s="27">
        <f t="shared" si="1088"/>
        <v>0</v>
      </c>
      <c r="CG429" s="27">
        <f t="shared" si="1088"/>
        <v>0</v>
      </c>
      <c r="CH429" s="27">
        <f t="shared" si="1088"/>
        <v>0</v>
      </c>
      <c r="CI429" s="27">
        <f t="shared" si="1088"/>
        <v>0</v>
      </c>
      <c r="CJ429" s="27">
        <f t="shared" si="1088"/>
        <v>0</v>
      </c>
      <c r="CK429" s="27">
        <f t="shared" si="1088"/>
        <v>0</v>
      </c>
      <c r="CL429" s="27">
        <f t="shared" si="1088"/>
        <v>0</v>
      </c>
      <c r="CM429" s="27">
        <f t="shared" si="1088"/>
        <v>0</v>
      </c>
      <c r="CN429" s="27">
        <f t="shared" si="1088"/>
        <v>0</v>
      </c>
      <c r="CO429" s="27">
        <f t="shared" si="1088"/>
        <v>0</v>
      </c>
      <c r="CP429" s="27">
        <f t="shared" si="1088"/>
        <v>0</v>
      </c>
      <c r="CQ429" s="27">
        <f t="shared" si="1088"/>
        <v>0</v>
      </c>
      <c r="CR429" s="27">
        <f t="shared" si="1088"/>
        <v>0</v>
      </c>
      <c r="CS429" s="27">
        <f t="shared" si="1088"/>
        <v>0</v>
      </c>
      <c r="CT429" s="27">
        <f t="shared" si="1088"/>
        <v>0</v>
      </c>
      <c r="CU429" s="27">
        <f t="shared" si="1088"/>
        <v>0</v>
      </c>
      <c r="CV429" s="27">
        <f t="shared" si="1088"/>
        <v>0</v>
      </c>
      <c r="CW429" s="27">
        <f t="shared" si="1088"/>
        <v>0</v>
      </c>
      <c r="CX429" s="27">
        <f t="shared" si="1088"/>
        <v>0</v>
      </c>
      <c r="CY429" s="27">
        <f t="shared" si="1088"/>
        <v>0</v>
      </c>
      <c r="CZ429" s="27">
        <f t="shared" si="1088"/>
        <v>0</v>
      </c>
      <c r="DA429" s="27">
        <f t="shared" si="1088"/>
        <v>0</v>
      </c>
      <c r="DB429" s="27">
        <f t="shared" si="1088"/>
        <v>0</v>
      </c>
      <c r="DC429" s="27">
        <f t="shared" si="1088"/>
        <v>0</v>
      </c>
      <c r="DD429" s="27">
        <f t="shared" si="1088"/>
        <v>0</v>
      </c>
      <c r="DE429" s="27">
        <f t="shared" si="1088"/>
        <v>0</v>
      </c>
      <c r="DF429" s="27">
        <f t="shared" si="1088"/>
        <v>0</v>
      </c>
      <c r="DG429" s="27">
        <f t="shared" si="1088"/>
        <v>0</v>
      </c>
      <c r="DH429" s="27">
        <f t="shared" si="1088"/>
        <v>0</v>
      </c>
      <c r="DI429" s="27">
        <f t="shared" si="1088"/>
        <v>0</v>
      </c>
      <c r="DJ429" s="27">
        <f t="shared" si="1088"/>
        <v>0</v>
      </c>
      <c r="DK429" s="27">
        <f t="shared" si="1088"/>
        <v>0</v>
      </c>
      <c r="DL429" s="27">
        <f t="shared" si="1088"/>
        <v>0</v>
      </c>
      <c r="DM429" s="27">
        <f t="shared" si="1088"/>
        <v>0</v>
      </c>
      <c r="DN429" s="27">
        <f t="shared" si="1088"/>
        <v>0</v>
      </c>
      <c r="DO429" s="27">
        <f t="shared" si="1088"/>
        <v>0</v>
      </c>
      <c r="DP429" s="27">
        <f t="shared" si="1088"/>
        <v>0</v>
      </c>
      <c r="DQ429" s="27">
        <f t="shared" si="1088"/>
        <v>0</v>
      </c>
      <c r="DR429" s="27">
        <f t="shared" si="1088"/>
        <v>0</v>
      </c>
      <c r="DS429" s="27">
        <f t="shared" si="1088"/>
        <v>0</v>
      </c>
      <c r="DT429" s="27">
        <f t="shared" si="1088"/>
        <v>0</v>
      </c>
      <c r="DU429" s="27">
        <f t="shared" si="1088"/>
        <v>0</v>
      </c>
      <c r="DV429" s="27">
        <f t="shared" si="1088"/>
        <v>0</v>
      </c>
      <c r="DW429" s="27">
        <f t="shared" si="1088"/>
        <v>0</v>
      </c>
      <c r="DX429" s="27">
        <f t="shared" si="1088"/>
        <v>0</v>
      </c>
      <c r="DY429" s="27">
        <f t="shared" si="1088"/>
        <v>0</v>
      </c>
      <c r="DZ429" s="27">
        <f t="shared" si="1088"/>
        <v>0</v>
      </c>
      <c r="EA429" s="27">
        <f t="shared" si="1088"/>
        <v>0</v>
      </c>
      <c r="EB429" s="27">
        <f t="shared" si="1088"/>
        <v>0</v>
      </c>
      <c r="EC429" s="27">
        <f t="shared" si="1088"/>
        <v>0</v>
      </c>
      <c r="ED429" s="27">
        <f t="shared" si="1088"/>
        <v>0</v>
      </c>
      <c r="EE429" s="27">
        <f t="shared" si="1088"/>
        <v>0</v>
      </c>
      <c r="EF429" s="27">
        <f t="shared" si="1088"/>
        <v>0</v>
      </c>
      <c r="EG429" s="27">
        <f t="shared" si="1088"/>
        <v>0</v>
      </c>
      <c r="EH429" s="27">
        <f t="shared" si="1088"/>
        <v>0</v>
      </c>
      <c r="EI429" s="27">
        <f t="shared" si="1089"/>
        <v>0</v>
      </c>
      <c r="EJ429" s="27">
        <f t="shared" si="1089"/>
        <v>0</v>
      </c>
      <c r="EK429" s="27">
        <f t="shared" si="1089"/>
        <v>0</v>
      </c>
      <c r="EL429" s="27">
        <f t="shared" si="1089"/>
        <v>0</v>
      </c>
      <c r="EM429" s="27">
        <f t="shared" si="1089"/>
        <v>0</v>
      </c>
      <c r="EN429" s="27">
        <f t="shared" si="1089"/>
        <v>0</v>
      </c>
      <c r="EO429" s="27">
        <f t="shared" si="1089"/>
        <v>0</v>
      </c>
      <c r="EP429" s="27">
        <f t="shared" si="1089"/>
        <v>0</v>
      </c>
      <c r="EQ429" s="27">
        <f t="shared" si="1089"/>
        <v>0</v>
      </c>
      <c r="ER429" s="27">
        <f t="shared" si="1089"/>
        <v>0</v>
      </c>
      <c r="ES429" s="27">
        <f t="shared" si="1089"/>
        <v>0</v>
      </c>
      <c r="ET429" s="27">
        <f t="shared" si="1089"/>
        <v>0</v>
      </c>
      <c r="EU429" s="27">
        <f t="shared" si="1089"/>
        <v>0</v>
      </c>
      <c r="EV429" s="27">
        <f t="shared" si="1089"/>
        <v>0</v>
      </c>
      <c r="EW429" s="27">
        <f t="shared" si="1089"/>
        <v>0</v>
      </c>
      <c r="EX429" s="27">
        <f t="shared" si="1089"/>
        <v>0</v>
      </c>
      <c r="EY429" s="27">
        <f t="shared" si="1089"/>
        <v>0</v>
      </c>
      <c r="EZ429" s="27">
        <f t="shared" si="1089"/>
        <v>0</v>
      </c>
      <c r="FA429" s="27">
        <f t="shared" si="1089"/>
        <v>0</v>
      </c>
      <c r="FB429" s="27">
        <f t="shared" si="1089"/>
        <v>0</v>
      </c>
      <c r="FC429" s="27">
        <f t="shared" si="1089"/>
        <v>0</v>
      </c>
      <c r="FD429" s="27">
        <f t="shared" si="1089"/>
        <v>0</v>
      </c>
      <c r="FE429" s="27">
        <f t="shared" si="1089"/>
        <v>0</v>
      </c>
      <c r="FF429" s="27">
        <f t="shared" si="1089"/>
        <v>0</v>
      </c>
      <c r="FG429" s="27">
        <f t="shared" si="1089"/>
        <v>0</v>
      </c>
      <c r="FH429" s="27">
        <f t="shared" si="1089"/>
        <v>0</v>
      </c>
      <c r="FI429" s="27">
        <f t="shared" si="1089"/>
        <v>0</v>
      </c>
      <c r="FJ429" s="27">
        <f t="shared" si="1089"/>
        <v>0</v>
      </c>
      <c r="FK429" s="27">
        <f t="shared" si="1089"/>
        <v>0</v>
      </c>
      <c r="FL429" s="27">
        <f t="shared" si="1089"/>
        <v>0</v>
      </c>
      <c r="FM429" s="27">
        <f t="shared" si="1089"/>
        <v>0</v>
      </c>
      <c r="FN429" s="27">
        <f t="shared" si="1089"/>
        <v>0</v>
      </c>
      <c r="FO429" s="27">
        <f t="shared" si="1089"/>
        <v>0</v>
      </c>
      <c r="FP429" s="27">
        <f t="shared" si="1089"/>
        <v>0</v>
      </c>
      <c r="FQ429" s="27">
        <f t="shared" si="1089"/>
        <v>0</v>
      </c>
      <c r="FR429" s="27">
        <f t="shared" si="1089"/>
        <v>0</v>
      </c>
    </row>
    <row r="430" spans="2:174">
      <c r="C430" s="78" t="s">
        <v>340</v>
      </c>
      <c r="D430" s="144" t="s">
        <v>282</v>
      </c>
      <c r="E430" s="134">
        <f>INDEX(Assumptions!$G$263:$G$263,MATCH($A$1,Model_Number,0))</f>
        <v>50041</v>
      </c>
      <c r="F430" s="134">
        <f>INDEX(Assumptions!$G$265:$G$265,MATCH($A$1,Model_Number,0))</f>
        <v>51866</v>
      </c>
      <c r="I430" s="128">
        <f t="shared" si="1085"/>
        <v>20</v>
      </c>
      <c r="J430" s="27">
        <f t="shared" si="1086"/>
        <v>0</v>
      </c>
      <c r="K430" s="27">
        <f t="shared" si="1091"/>
        <v>0</v>
      </c>
      <c r="L430" s="27">
        <f t="shared" si="1091"/>
        <v>0</v>
      </c>
      <c r="M430" s="27">
        <f t="shared" si="1091"/>
        <v>0</v>
      </c>
      <c r="N430" s="27">
        <f t="shared" si="1091"/>
        <v>0</v>
      </c>
      <c r="O430" s="27">
        <f t="shared" si="1091"/>
        <v>0</v>
      </c>
      <c r="P430" s="27">
        <f t="shared" si="1091"/>
        <v>0</v>
      </c>
      <c r="Q430" s="27">
        <f t="shared" si="1091"/>
        <v>0</v>
      </c>
      <c r="R430" s="27">
        <f t="shared" si="1091"/>
        <v>0</v>
      </c>
      <c r="S430" s="27">
        <f t="shared" si="1091"/>
        <v>0</v>
      </c>
      <c r="T430" s="27">
        <f t="shared" si="1091"/>
        <v>0</v>
      </c>
      <c r="U430" s="27">
        <f t="shared" si="1091"/>
        <v>0</v>
      </c>
      <c r="V430" s="27">
        <f t="shared" si="1091"/>
        <v>0</v>
      </c>
      <c r="W430" s="27">
        <f t="shared" si="1091"/>
        <v>0</v>
      </c>
      <c r="X430" s="27">
        <f t="shared" si="1091"/>
        <v>0</v>
      </c>
      <c r="Y430" s="27">
        <f t="shared" si="1091"/>
        <v>0</v>
      </c>
      <c r="Z430" s="27">
        <f t="shared" si="1091"/>
        <v>0</v>
      </c>
      <c r="AA430" s="27">
        <f t="shared" si="1091"/>
        <v>0</v>
      </c>
      <c r="AB430" s="27">
        <f t="shared" si="1091"/>
        <v>0</v>
      </c>
      <c r="AC430" s="27">
        <f t="shared" si="1091"/>
        <v>0</v>
      </c>
      <c r="AD430" s="27">
        <f t="shared" si="1091"/>
        <v>0</v>
      </c>
      <c r="AE430" s="27">
        <f t="shared" si="1091"/>
        <v>0</v>
      </c>
      <c r="AF430" s="27">
        <f t="shared" si="1091"/>
        <v>0</v>
      </c>
      <c r="AG430" s="27">
        <f t="shared" si="1091"/>
        <v>0</v>
      </c>
      <c r="AH430" s="27">
        <f t="shared" si="1091"/>
        <v>0</v>
      </c>
      <c r="AI430" s="27">
        <f t="shared" si="1091"/>
        <v>0</v>
      </c>
      <c r="AJ430" s="27">
        <f t="shared" si="1091"/>
        <v>0</v>
      </c>
      <c r="AK430" s="27">
        <f t="shared" si="1091"/>
        <v>0</v>
      </c>
      <c r="AL430" s="27">
        <f t="shared" si="1091"/>
        <v>0</v>
      </c>
      <c r="AM430" s="27">
        <f t="shared" si="1091"/>
        <v>0</v>
      </c>
      <c r="AN430" s="27">
        <f t="shared" si="1091"/>
        <v>0</v>
      </c>
      <c r="AO430" s="27">
        <f t="shared" si="1091"/>
        <v>0</v>
      </c>
      <c r="AP430" s="27">
        <f t="shared" si="1091"/>
        <v>0</v>
      </c>
      <c r="AQ430" s="27">
        <f t="shared" si="1091"/>
        <v>0</v>
      </c>
      <c r="AR430" s="27">
        <f t="shared" si="1091"/>
        <v>0</v>
      </c>
      <c r="AS430" s="27">
        <f t="shared" si="1091"/>
        <v>0</v>
      </c>
      <c r="AT430" s="27">
        <f t="shared" si="1091"/>
        <v>0</v>
      </c>
      <c r="AU430" s="27">
        <f t="shared" si="1091"/>
        <v>0</v>
      </c>
      <c r="AV430" s="27">
        <f t="shared" si="1091"/>
        <v>0</v>
      </c>
      <c r="AW430" s="27">
        <f t="shared" si="1091"/>
        <v>0</v>
      </c>
      <c r="AX430" s="27">
        <f t="shared" si="1091"/>
        <v>0</v>
      </c>
      <c r="AY430" s="27">
        <f t="shared" si="1091"/>
        <v>0</v>
      </c>
      <c r="AZ430" s="27">
        <f t="shared" si="1091"/>
        <v>0</v>
      </c>
      <c r="BA430" s="27">
        <f t="shared" si="1091"/>
        <v>0</v>
      </c>
      <c r="BB430" s="27">
        <f t="shared" si="1091"/>
        <v>0</v>
      </c>
      <c r="BC430" s="27">
        <f t="shared" si="1091"/>
        <v>0</v>
      </c>
      <c r="BD430" s="27">
        <f t="shared" si="1091"/>
        <v>0</v>
      </c>
      <c r="BE430" s="27">
        <f t="shared" si="1091"/>
        <v>0</v>
      </c>
      <c r="BF430" s="27">
        <f t="shared" si="1091"/>
        <v>0</v>
      </c>
      <c r="BG430" s="27">
        <f t="shared" si="1091"/>
        <v>0</v>
      </c>
      <c r="BH430" s="27">
        <f t="shared" si="1091"/>
        <v>0</v>
      </c>
      <c r="BI430" s="27">
        <f t="shared" si="1091"/>
        <v>0</v>
      </c>
      <c r="BJ430" s="27">
        <f t="shared" si="1091"/>
        <v>0</v>
      </c>
      <c r="BK430" s="27">
        <f t="shared" si="1091"/>
        <v>0</v>
      </c>
      <c r="BL430" s="27">
        <f t="shared" si="1091"/>
        <v>0</v>
      </c>
      <c r="BM430" s="27">
        <f t="shared" si="1091"/>
        <v>0</v>
      </c>
      <c r="BN430" s="27">
        <f t="shared" si="1091"/>
        <v>1</v>
      </c>
      <c r="BO430" s="27">
        <f t="shared" si="1091"/>
        <v>1</v>
      </c>
      <c r="BP430" s="27">
        <f t="shared" si="1091"/>
        <v>1</v>
      </c>
      <c r="BQ430" s="27">
        <f t="shared" si="1091"/>
        <v>1</v>
      </c>
      <c r="BR430" s="27">
        <f t="shared" si="1091"/>
        <v>1</v>
      </c>
      <c r="BS430" s="27">
        <f t="shared" si="1091"/>
        <v>1</v>
      </c>
      <c r="BT430" s="27">
        <f t="shared" si="1091"/>
        <v>1</v>
      </c>
      <c r="BU430" s="27">
        <f t="shared" si="1091"/>
        <v>1</v>
      </c>
      <c r="BV430" s="27">
        <f t="shared" si="1091"/>
        <v>1</v>
      </c>
      <c r="BW430" s="27">
        <f t="shared" si="1088"/>
        <v>1</v>
      </c>
      <c r="BX430" s="27">
        <f t="shared" si="1088"/>
        <v>1</v>
      </c>
      <c r="BY430" s="27">
        <f t="shared" si="1088"/>
        <v>1</v>
      </c>
      <c r="BZ430" s="27">
        <f t="shared" si="1088"/>
        <v>1</v>
      </c>
      <c r="CA430" s="27">
        <f t="shared" si="1088"/>
        <v>1</v>
      </c>
      <c r="CB430" s="27">
        <f t="shared" si="1088"/>
        <v>1</v>
      </c>
      <c r="CC430" s="27">
        <f t="shared" si="1088"/>
        <v>1</v>
      </c>
      <c r="CD430" s="27">
        <f t="shared" si="1088"/>
        <v>1</v>
      </c>
      <c r="CE430" s="27">
        <f t="shared" si="1088"/>
        <v>1</v>
      </c>
      <c r="CF430" s="27">
        <f t="shared" si="1088"/>
        <v>1</v>
      </c>
      <c r="CG430" s="27">
        <f t="shared" si="1088"/>
        <v>1</v>
      </c>
      <c r="CH430" s="27">
        <f t="shared" si="1088"/>
        <v>0</v>
      </c>
      <c r="CI430" s="27">
        <f t="shared" si="1088"/>
        <v>0</v>
      </c>
      <c r="CJ430" s="27">
        <f t="shared" si="1088"/>
        <v>0</v>
      </c>
      <c r="CK430" s="27">
        <f t="shared" si="1088"/>
        <v>0</v>
      </c>
      <c r="CL430" s="27">
        <f t="shared" si="1088"/>
        <v>0</v>
      </c>
      <c r="CM430" s="27">
        <f t="shared" si="1088"/>
        <v>0</v>
      </c>
      <c r="CN430" s="27">
        <f t="shared" si="1088"/>
        <v>0</v>
      </c>
      <c r="CO430" s="27">
        <f t="shared" si="1088"/>
        <v>0</v>
      </c>
      <c r="CP430" s="27">
        <f t="shared" si="1088"/>
        <v>0</v>
      </c>
      <c r="CQ430" s="27">
        <f t="shared" si="1088"/>
        <v>0</v>
      </c>
      <c r="CR430" s="27">
        <f t="shared" si="1088"/>
        <v>0</v>
      </c>
      <c r="CS430" s="27">
        <f t="shared" si="1088"/>
        <v>0</v>
      </c>
      <c r="CT430" s="27">
        <f t="shared" si="1088"/>
        <v>0</v>
      </c>
      <c r="CU430" s="27">
        <f t="shared" si="1088"/>
        <v>0</v>
      </c>
      <c r="CV430" s="27">
        <f t="shared" si="1088"/>
        <v>0</v>
      </c>
      <c r="CW430" s="27">
        <f t="shared" si="1088"/>
        <v>0</v>
      </c>
      <c r="CX430" s="27">
        <f t="shared" si="1088"/>
        <v>0</v>
      </c>
      <c r="CY430" s="27">
        <f t="shared" si="1088"/>
        <v>0</v>
      </c>
      <c r="CZ430" s="27">
        <f t="shared" si="1088"/>
        <v>0</v>
      </c>
      <c r="DA430" s="27">
        <f t="shared" si="1088"/>
        <v>0</v>
      </c>
      <c r="DB430" s="27">
        <f t="shared" si="1088"/>
        <v>0</v>
      </c>
      <c r="DC430" s="27">
        <f t="shared" si="1088"/>
        <v>0</v>
      </c>
      <c r="DD430" s="27">
        <f t="shared" si="1088"/>
        <v>0</v>
      </c>
      <c r="DE430" s="27">
        <f t="shared" si="1088"/>
        <v>0</v>
      </c>
      <c r="DF430" s="27">
        <f t="shared" si="1088"/>
        <v>0</v>
      </c>
      <c r="DG430" s="27">
        <f t="shared" si="1088"/>
        <v>0</v>
      </c>
      <c r="DH430" s="27">
        <f t="shared" si="1088"/>
        <v>0</v>
      </c>
      <c r="DI430" s="27">
        <f t="shared" si="1088"/>
        <v>0</v>
      </c>
      <c r="DJ430" s="27">
        <f t="shared" si="1088"/>
        <v>0</v>
      </c>
      <c r="DK430" s="27">
        <f t="shared" si="1088"/>
        <v>0</v>
      </c>
      <c r="DL430" s="27">
        <f t="shared" si="1088"/>
        <v>0</v>
      </c>
      <c r="DM430" s="27">
        <f t="shared" si="1088"/>
        <v>0</v>
      </c>
      <c r="DN430" s="27">
        <f t="shared" si="1088"/>
        <v>0</v>
      </c>
      <c r="DO430" s="27">
        <f t="shared" si="1088"/>
        <v>0</v>
      </c>
      <c r="DP430" s="27">
        <f t="shared" si="1088"/>
        <v>0</v>
      </c>
      <c r="DQ430" s="27">
        <f t="shared" si="1088"/>
        <v>0</v>
      </c>
      <c r="DR430" s="27">
        <f t="shared" si="1088"/>
        <v>0</v>
      </c>
      <c r="DS430" s="27">
        <f t="shared" si="1088"/>
        <v>0</v>
      </c>
      <c r="DT430" s="27">
        <f t="shared" si="1088"/>
        <v>0</v>
      </c>
      <c r="DU430" s="27">
        <f t="shared" si="1088"/>
        <v>0</v>
      </c>
      <c r="DV430" s="27">
        <f t="shared" si="1088"/>
        <v>0</v>
      </c>
      <c r="DW430" s="27">
        <f t="shared" si="1088"/>
        <v>0</v>
      </c>
      <c r="DX430" s="27">
        <f t="shared" si="1088"/>
        <v>0</v>
      </c>
      <c r="DY430" s="27">
        <f t="shared" si="1088"/>
        <v>0</v>
      </c>
      <c r="DZ430" s="27">
        <f t="shared" si="1088"/>
        <v>0</v>
      </c>
      <c r="EA430" s="27">
        <f t="shared" si="1088"/>
        <v>0</v>
      </c>
      <c r="EB430" s="27">
        <f t="shared" si="1088"/>
        <v>0</v>
      </c>
      <c r="EC430" s="27">
        <f t="shared" si="1088"/>
        <v>0</v>
      </c>
      <c r="ED430" s="27">
        <f t="shared" si="1088"/>
        <v>0</v>
      </c>
      <c r="EE430" s="27">
        <f t="shared" si="1088"/>
        <v>0</v>
      </c>
      <c r="EF430" s="27">
        <f t="shared" si="1088"/>
        <v>0</v>
      </c>
      <c r="EG430" s="27">
        <f t="shared" si="1088"/>
        <v>0</v>
      </c>
      <c r="EH430" s="27">
        <f t="shared" ref="EH430:FR434" si="1092">MAX(0,(MIN($F430,EH$5)-MAX($E430,EH$4)+1)/EH$8)+((($E430-$F430+1)/EH$8)*($E430&gt;EH$4)*($F430&lt;EH$5))</f>
        <v>0</v>
      </c>
      <c r="EI430" s="27">
        <f t="shared" si="1092"/>
        <v>0</v>
      </c>
      <c r="EJ430" s="27">
        <f t="shared" si="1092"/>
        <v>0</v>
      </c>
      <c r="EK430" s="27">
        <f t="shared" si="1092"/>
        <v>0</v>
      </c>
      <c r="EL430" s="27">
        <f t="shared" si="1092"/>
        <v>0</v>
      </c>
      <c r="EM430" s="27">
        <f t="shared" si="1092"/>
        <v>0</v>
      </c>
      <c r="EN430" s="27">
        <f t="shared" si="1092"/>
        <v>0</v>
      </c>
      <c r="EO430" s="27">
        <f t="shared" si="1092"/>
        <v>0</v>
      </c>
      <c r="EP430" s="27">
        <f t="shared" si="1092"/>
        <v>0</v>
      </c>
      <c r="EQ430" s="27">
        <f t="shared" si="1092"/>
        <v>0</v>
      </c>
      <c r="ER430" s="27">
        <f t="shared" si="1092"/>
        <v>0</v>
      </c>
      <c r="ES430" s="27">
        <f t="shared" si="1092"/>
        <v>0</v>
      </c>
      <c r="ET430" s="27">
        <f t="shared" si="1092"/>
        <v>0</v>
      </c>
      <c r="EU430" s="27">
        <f t="shared" si="1092"/>
        <v>0</v>
      </c>
      <c r="EV430" s="27">
        <f t="shared" si="1092"/>
        <v>0</v>
      </c>
      <c r="EW430" s="27">
        <f t="shared" si="1092"/>
        <v>0</v>
      </c>
      <c r="EX430" s="27">
        <f t="shared" si="1092"/>
        <v>0</v>
      </c>
      <c r="EY430" s="27">
        <f t="shared" si="1092"/>
        <v>0</v>
      </c>
      <c r="EZ430" s="27">
        <f t="shared" si="1092"/>
        <v>0</v>
      </c>
      <c r="FA430" s="27">
        <f t="shared" si="1092"/>
        <v>0</v>
      </c>
      <c r="FB430" s="27">
        <f t="shared" si="1092"/>
        <v>0</v>
      </c>
      <c r="FC430" s="27">
        <f t="shared" si="1092"/>
        <v>0</v>
      </c>
      <c r="FD430" s="27">
        <f t="shared" si="1092"/>
        <v>0</v>
      </c>
      <c r="FE430" s="27">
        <f t="shared" si="1092"/>
        <v>0</v>
      </c>
      <c r="FF430" s="27">
        <f t="shared" si="1092"/>
        <v>0</v>
      </c>
      <c r="FG430" s="27">
        <f t="shared" si="1092"/>
        <v>0</v>
      </c>
      <c r="FH430" s="27">
        <f t="shared" si="1092"/>
        <v>0</v>
      </c>
      <c r="FI430" s="27">
        <f t="shared" si="1092"/>
        <v>0</v>
      </c>
      <c r="FJ430" s="27">
        <f t="shared" si="1092"/>
        <v>0</v>
      </c>
      <c r="FK430" s="27">
        <f t="shared" si="1092"/>
        <v>0</v>
      </c>
      <c r="FL430" s="27">
        <f t="shared" si="1092"/>
        <v>0</v>
      </c>
      <c r="FM430" s="27">
        <f t="shared" si="1092"/>
        <v>0</v>
      </c>
      <c r="FN430" s="27">
        <f t="shared" si="1092"/>
        <v>0</v>
      </c>
      <c r="FO430" s="27">
        <f t="shared" si="1092"/>
        <v>0</v>
      </c>
      <c r="FP430" s="27">
        <f t="shared" si="1092"/>
        <v>0</v>
      </c>
      <c r="FQ430" s="27">
        <f t="shared" si="1092"/>
        <v>0</v>
      </c>
      <c r="FR430" s="27">
        <f t="shared" si="1092"/>
        <v>0</v>
      </c>
    </row>
    <row r="431" spans="2:174">
      <c r="C431" s="78" t="s">
        <v>341</v>
      </c>
      <c r="D431" s="144" t="s">
        <v>282</v>
      </c>
      <c r="E431" s="134">
        <f>INDEX(Assumptions!$G$267:$G$267,MATCH($A$1,Model_Number,0))</f>
        <v>51867</v>
      </c>
      <c r="F431" s="134">
        <f>INDEX(Assumptions!$G$269:$G$269,MATCH($A$1,Model_Number,0))</f>
        <v>53692</v>
      </c>
      <c r="I431" s="128">
        <f t="shared" si="1085"/>
        <v>20</v>
      </c>
      <c r="J431" s="27">
        <f t="shared" si="1086"/>
        <v>0</v>
      </c>
      <c r="K431" s="27">
        <f t="shared" si="1091"/>
        <v>0</v>
      </c>
      <c r="L431" s="27">
        <f t="shared" si="1091"/>
        <v>0</v>
      </c>
      <c r="M431" s="27">
        <f t="shared" si="1091"/>
        <v>0</v>
      </c>
      <c r="N431" s="27">
        <f t="shared" si="1091"/>
        <v>0</v>
      </c>
      <c r="O431" s="27">
        <f t="shared" si="1091"/>
        <v>0</v>
      </c>
      <c r="P431" s="27">
        <f t="shared" si="1091"/>
        <v>0</v>
      </c>
      <c r="Q431" s="27">
        <f t="shared" si="1091"/>
        <v>0</v>
      </c>
      <c r="R431" s="27">
        <f t="shared" si="1091"/>
        <v>0</v>
      </c>
      <c r="S431" s="27">
        <f t="shared" si="1091"/>
        <v>0</v>
      </c>
      <c r="T431" s="27">
        <f t="shared" si="1091"/>
        <v>0</v>
      </c>
      <c r="U431" s="27">
        <f t="shared" si="1091"/>
        <v>0</v>
      </c>
      <c r="V431" s="27">
        <f t="shared" si="1091"/>
        <v>0</v>
      </c>
      <c r="W431" s="27">
        <f t="shared" si="1091"/>
        <v>0</v>
      </c>
      <c r="X431" s="27">
        <f t="shared" si="1091"/>
        <v>0</v>
      </c>
      <c r="Y431" s="27">
        <f t="shared" si="1091"/>
        <v>0</v>
      </c>
      <c r="Z431" s="27">
        <f t="shared" si="1091"/>
        <v>0</v>
      </c>
      <c r="AA431" s="27">
        <f t="shared" si="1091"/>
        <v>0</v>
      </c>
      <c r="AB431" s="27">
        <f t="shared" si="1091"/>
        <v>0</v>
      </c>
      <c r="AC431" s="27">
        <f t="shared" si="1091"/>
        <v>0</v>
      </c>
      <c r="AD431" s="27">
        <f t="shared" si="1091"/>
        <v>0</v>
      </c>
      <c r="AE431" s="27">
        <f t="shared" si="1091"/>
        <v>0</v>
      </c>
      <c r="AF431" s="27">
        <f t="shared" si="1091"/>
        <v>0</v>
      </c>
      <c r="AG431" s="27">
        <f t="shared" si="1091"/>
        <v>0</v>
      </c>
      <c r="AH431" s="27">
        <f t="shared" si="1091"/>
        <v>0</v>
      </c>
      <c r="AI431" s="27">
        <f t="shared" si="1091"/>
        <v>0</v>
      </c>
      <c r="AJ431" s="27">
        <f t="shared" si="1091"/>
        <v>0</v>
      </c>
      <c r="AK431" s="27">
        <f t="shared" si="1091"/>
        <v>0</v>
      </c>
      <c r="AL431" s="27">
        <f t="shared" si="1091"/>
        <v>0</v>
      </c>
      <c r="AM431" s="27">
        <f t="shared" si="1091"/>
        <v>0</v>
      </c>
      <c r="AN431" s="27">
        <f t="shared" si="1091"/>
        <v>0</v>
      </c>
      <c r="AO431" s="27">
        <f t="shared" si="1091"/>
        <v>0</v>
      </c>
      <c r="AP431" s="27">
        <f t="shared" si="1091"/>
        <v>0</v>
      </c>
      <c r="AQ431" s="27">
        <f t="shared" si="1091"/>
        <v>0</v>
      </c>
      <c r="AR431" s="27">
        <f t="shared" si="1091"/>
        <v>0</v>
      </c>
      <c r="AS431" s="27">
        <f t="shared" si="1091"/>
        <v>0</v>
      </c>
      <c r="AT431" s="27">
        <f t="shared" si="1091"/>
        <v>0</v>
      </c>
      <c r="AU431" s="27">
        <f t="shared" si="1091"/>
        <v>0</v>
      </c>
      <c r="AV431" s="27">
        <f t="shared" si="1091"/>
        <v>0</v>
      </c>
      <c r="AW431" s="27">
        <f t="shared" si="1091"/>
        <v>0</v>
      </c>
      <c r="AX431" s="27">
        <f t="shared" si="1091"/>
        <v>0</v>
      </c>
      <c r="AY431" s="27">
        <f t="shared" si="1091"/>
        <v>0</v>
      </c>
      <c r="AZ431" s="27">
        <f t="shared" si="1091"/>
        <v>0</v>
      </c>
      <c r="BA431" s="27">
        <f t="shared" si="1091"/>
        <v>0</v>
      </c>
      <c r="BB431" s="27">
        <f t="shared" si="1091"/>
        <v>0</v>
      </c>
      <c r="BC431" s="27">
        <f t="shared" si="1091"/>
        <v>0</v>
      </c>
      <c r="BD431" s="27">
        <f t="shared" si="1091"/>
        <v>0</v>
      </c>
      <c r="BE431" s="27">
        <f t="shared" si="1091"/>
        <v>0</v>
      </c>
      <c r="BF431" s="27">
        <f t="shared" si="1091"/>
        <v>0</v>
      </c>
      <c r="BG431" s="27">
        <f t="shared" si="1091"/>
        <v>0</v>
      </c>
      <c r="BH431" s="27">
        <f t="shared" si="1091"/>
        <v>0</v>
      </c>
      <c r="BI431" s="27">
        <f t="shared" si="1091"/>
        <v>0</v>
      </c>
      <c r="BJ431" s="27">
        <f t="shared" si="1091"/>
        <v>0</v>
      </c>
      <c r="BK431" s="27">
        <f t="shared" si="1091"/>
        <v>0</v>
      </c>
      <c r="BL431" s="27">
        <f t="shared" si="1091"/>
        <v>0</v>
      </c>
      <c r="BM431" s="27">
        <f t="shared" si="1091"/>
        <v>0</v>
      </c>
      <c r="BN431" s="27">
        <f t="shared" si="1091"/>
        <v>0</v>
      </c>
      <c r="BO431" s="27">
        <f t="shared" si="1091"/>
        <v>0</v>
      </c>
      <c r="BP431" s="27">
        <f t="shared" si="1091"/>
        <v>0</v>
      </c>
      <c r="BQ431" s="27">
        <f t="shared" si="1091"/>
        <v>0</v>
      </c>
      <c r="BR431" s="27">
        <f t="shared" si="1091"/>
        <v>0</v>
      </c>
      <c r="BS431" s="27">
        <f t="shared" si="1091"/>
        <v>0</v>
      </c>
      <c r="BT431" s="27">
        <f t="shared" si="1091"/>
        <v>0</v>
      </c>
      <c r="BU431" s="27">
        <f t="shared" si="1091"/>
        <v>0</v>
      </c>
      <c r="BV431" s="27">
        <f t="shared" si="1091"/>
        <v>0</v>
      </c>
      <c r="BW431" s="27">
        <f t="shared" ref="BW431:DB431" si="1093">MAX(0,(MIN($F431,BW$5)-MAX($E431,BW$4)+1)/BW$8)+((($E431-$F431+1)/BW$8)*($E431&gt;BW$4)*($F431&lt;BW$5))</f>
        <v>0</v>
      </c>
      <c r="BX431" s="27">
        <f t="shared" si="1093"/>
        <v>0</v>
      </c>
      <c r="BY431" s="27">
        <f t="shared" si="1093"/>
        <v>0</v>
      </c>
      <c r="BZ431" s="27">
        <f t="shared" si="1093"/>
        <v>0</v>
      </c>
      <c r="CA431" s="27">
        <f t="shared" si="1093"/>
        <v>0</v>
      </c>
      <c r="CB431" s="27">
        <f t="shared" si="1093"/>
        <v>0</v>
      </c>
      <c r="CC431" s="27">
        <f t="shared" si="1093"/>
        <v>0</v>
      </c>
      <c r="CD431" s="27">
        <f t="shared" si="1093"/>
        <v>0</v>
      </c>
      <c r="CE431" s="27">
        <f t="shared" si="1093"/>
        <v>0</v>
      </c>
      <c r="CF431" s="27">
        <f t="shared" si="1093"/>
        <v>0</v>
      </c>
      <c r="CG431" s="27">
        <f t="shared" si="1093"/>
        <v>0</v>
      </c>
      <c r="CH431" s="27">
        <f t="shared" si="1093"/>
        <v>1</v>
      </c>
      <c r="CI431" s="27">
        <f t="shared" si="1093"/>
        <v>1</v>
      </c>
      <c r="CJ431" s="27">
        <f t="shared" si="1093"/>
        <v>1</v>
      </c>
      <c r="CK431" s="27">
        <f t="shared" si="1093"/>
        <v>1</v>
      </c>
      <c r="CL431" s="27">
        <f t="shared" si="1093"/>
        <v>1</v>
      </c>
      <c r="CM431" s="27">
        <f t="shared" si="1093"/>
        <v>1</v>
      </c>
      <c r="CN431" s="27">
        <f t="shared" si="1093"/>
        <v>1</v>
      </c>
      <c r="CO431" s="27">
        <f t="shared" si="1093"/>
        <v>1</v>
      </c>
      <c r="CP431" s="27">
        <f t="shared" si="1093"/>
        <v>1</v>
      </c>
      <c r="CQ431" s="27">
        <f t="shared" si="1093"/>
        <v>1</v>
      </c>
      <c r="CR431" s="27">
        <f t="shared" si="1093"/>
        <v>1</v>
      </c>
      <c r="CS431" s="27">
        <f t="shared" si="1093"/>
        <v>1</v>
      </c>
      <c r="CT431" s="27">
        <f t="shared" si="1093"/>
        <v>1</v>
      </c>
      <c r="CU431" s="27">
        <f t="shared" si="1093"/>
        <v>1</v>
      </c>
      <c r="CV431" s="27">
        <f t="shared" si="1093"/>
        <v>1</v>
      </c>
      <c r="CW431" s="27">
        <f t="shared" si="1093"/>
        <v>1</v>
      </c>
      <c r="CX431" s="27">
        <f t="shared" si="1093"/>
        <v>1</v>
      </c>
      <c r="CY431" s="27">
        <f t="shared" si="1093"/>
        <v>1</v>
      </c>
      <c r="CZ431" s="27">
        <f t="shared" si="1093"/>
        <v>1</v>
      </c>
      <c r="DA431" s="27">
        <f t="shared" si="1093"/>
        <v>1</v>
      </c>
      <c r="DB431" s="27">
        <f t="shared" si="1093"/>
        <v>0</v>
      </c>
      <c r="DC431" s="27">
        <f t="shared" ref="DC431:EH431" si="1094">MAX(0,(MIN($F431,DC$5)-MAX($E431,DC$4)+1)/DC$8)+((($E431-$F431+1)/DC$8)*($E431&gt;DC$4)*($F431&lt;DC$5))</f>
        <v>0</v>
      </c>
      <c r="DD431" s="27">
        <f t="shared" si="1094"/>
        <v>0</v>
      </c>
      <c r="DE431" s="27">
        <f t="shared" si="1094"/>
        <v>0</v>
      </c>
      <c r="DF431" s="27">
        <f t="shared" si="1094"/>
        <v>0</v>
      </c>
      <c r="DG431" s="27">
        <f t="shared" si="1094"/>
        <v>0</v>
      </c>
      <c r="DH431" s="27">
        <f t="shared" si="1094"/>
        <v>0</v>
      </c>
      <c r="DI431" s="27">
        <f t="shared" si="1094"/>
        <v>0</v>
      </c>
      <c r="DJ431" s="27">
        <f t="shared" si="1094"/>
        <v>0</v>
      </c>
      <c r="DK431" s="27">
        <f t="shared" si="1094"/>
        <v>0</v>
      </c>
      <c r="DL431" s="27">
        <f t="shared" si="1094"/>
        <v>0</v>
      </c>
      <c r="DM431" s="27">
        <f t="shared" si="1094"/>
        <v>0</v>
      </c>
      <c r="DN431" s="27">
        <f t="shared" si="1094"/>
        <v>0</v>
      </c>
      <c r="DO431" s="27">
        <f t="shared" si="1094"/>
        <v>0</v>
      </c>
      <c r="DP431" s="27">
        <f t="shared" si="1094"/>
        <v>0</v>
      </c>
      <c r="DQ431" s="27">
        <f t="shared" si="1094"/>
        <v>0</v>
      </c>
      <c r="DR431" s="27">
        <f t="shared" si="1094"/>
        <v>0</v>
      </c>
      <c r="DS431" s="27">
        <f t="shared" si="1094"/>
        <v>0</v>
      </c>
      <c r="DT431" s="27">
        <f t="shared" si="1094"/>
        <v>0</v>
      </c>
      <c r="DU431" s="27">
        <f t="shared" si="1094"/>
        <v>0</v>
      </c>
      <c r="DV431" s="27">
        <f t="shared" si="1094"/>
        <v>0</v>
      </c>
      <c r="DW431" s="27">
        <f t="shared" si="1094"/>
        <v>0</v>
      </c>
      <c r="DX431" s="27">
        <f t="shared" si="1094"/>
        <v>0</v>
      </c>
      <c r="DY431" s="27">
        <f t="shared" si="1094"/>
        <v>0</v>
      </c>
      <c r="DZ431" s="27">
        <f t="shared" si="1094"/>
        <v>0</v>
      </c>
      <c r="EA431" s="27">
        <f t="shared" si="1094"/>
        <v>0</v>
      </c>
      <c r="EB431" s="27">
        <f t="shared" si="1094"/>
        <v>0</v>
      </c>
      <c r="EC431" s="27">
        <f t="shared" si="1094"/>
        <v>0</v>
      </c>
      <c r="ED431" s="27">
        <f t="shared" si="1094"/>
        <v>0</v>
      </c>
      <c r="EE431" s="27">
        <f t="shared" si="1094"/>
        <v>0</v>
      </c>
      <c r="EF431" s="27">
        <f t="shared" si="1094"/>
        <v>0</v>
      </c>
      <c r="EG431" s="27">
        <f t="shared" si="1094"/>
        <v>0</v>
      </c>
      <c r="EH431" s="27">
        <f t="shared" si="1094"/>
        <v>0</v>
      </c>
      <c r="EI431" s="27">
        <f t="shared" si="1092"/>
        <v>0</v>
      </c>
      <c r="EJ431" s="27">
        <f t="shared" si="1092"/>
        <v>0</v>
      </c>
      <c r="EK431" s="27">
        <f t="shared" si="1092"/>
        <v>0</v>
      </c>
      <c r="EL431" s="27">
        <f t="shared" si="1092"/>
        <v>0</v>
      </c>
      <c r="EM431" s="27">
        <f t="shared" si="1092"/>
        <v>0</v>
      </c>
      <c r="EN431" s="27">
        <f t="shared" si="1092"/>
        <v>0</v>
      </c>
      <c r="EO431" s="27">
        <f t="shared" si="1092"/>
        <v>0</v>
      </c>
      <c r="EP431" s="27">
        <f t="shared" si="1092"/>
        <v>0</v>
      </c>
      <c r="EQ431" s="27">
        <f t="shared" si="1092"/>
        <v>0</v>
      </c>
      <c r="ER431" s="27">
        <f t="shared" si="1092"/>
        <v>0</v>
      </c>
      <c r="ES431" s="27">
        <f t="shared" si="1092"/>
        <v>0</v>
      </c>
      <c r="ET431" s="27">
        <f t="shared" si="1092"/>
        <v>0</v>
      </c>
      <c r="EU431" s="27">
        <f t="shared" si="1092"/>
        <v>0</v>
      </c>
      <c r="EV431" s="27">
        <f t="shared" si="1092"/>
        <v>0</v>
      </c>
      <c r="EW431" s="27">
        <f t="shared" si="1092"/>
        <v>0</v>
      </c>
      <c r="EX431" s="27">
        <f t="shared" si="1092"/>
        <v>0</v>
      </c>
      <c r="EY431" s="27">
        <f t="shared" si="1092"/>
        <v>0</v>
      </c>
      <c r="EZ431" s="27">
        <f t="shared" si="1092"/>
        <v>0</v>
      </c>
      <c r="FA431" s="27">
        <f t="shared" si="1092"/>
        <v>0</v>
      </c>
      <c r="FB431" s="27">
        <f t="shared" si="1092"/>
        <v>0</v>
      </c>
      <c r="FC431" s="27">
        <f t="shared" si="1092"/>
        <v>0</v>
      </c>
      <c r="FD431" s="27">
        <f t="shared" si="1092"/>
        <v>0</v>
      </c>
      <c r="FE431" s="27">
        <f t="shared" si="1092"/>
        <v>0</v>
      </c>
      <c r="FF431" s="27">
        <f t="shared" si="1092"/>
        <v>0</v>
      </c>
      <c r="FG431" s="27">
        <f t="shared" si="1092"/>
        <v>0</v>
      </c>
      <c r="FH431" s="27">
        <f t="shared" si="1092"/>
        <v>0</v>
      </c>
      <c r="FI431" s="27">
        <f t="shared" si="1092"/>
        <v>0</v>
      </c>
      <c r="FJ431" s="27">
        <f t="shared" si="1092"/>
        <v>0</v>
      </c>
      <c r="FK431" s="27">
        <f t="shared" si="1092"/>
        <v>0</v>
      </c>
      <c r="FL431" s="27">
        <f t="shared" si="1092"/>
        <v>0</v>
      </c>
      <c r="FM431" s="27">
        <f t="shared" si="1092"/>
        <v>0</v>
      </c>
      <c r="FN431" s="27">
        <f t="shared" si="1092"/>
        <v>0</v>
      </c>
      <c r="FO431" s="27">
        <f t="shared" si="1092"/>
        <v>0</v>
      </c>
      <c r="FP431" s="27">
        <f t="shared" si="1092"/>
        <v>0</v>
      </c>
      <c r="FQ431" s="27">
        <f t="shared" si="1092"/>
        <v>0</v>
      </c>
      <c r="FR431" s="27">
        <f t="shared" si="1092"/>
        <v>0</v>
      </c>
    </row>
    <row r="432" spans="2:174">
      <c r="C432" s="78" t="s">
        <v>342</v>
      </c>
      <c r="D432" s="144" t="s">
        <v>282</v>
      </c>
      <c r="E432" s="134">
        <f>INDEX(Assumptions!$G$271:$G$271,MATCH($A$1,Model_Number,0))</f>
        <v>53693</v>
      </c>
      <c r="F432" s="134">
        <f>INDEX(Assumptions!$G$273:$G$273,MATCH($A$1,Model_Number,0))</f>
        <v>55518</v>
      </c>
      <c r="I432" s="128">
        <f t="shared" si="1085"/>
        <v>20</v>
      </c>
      <c r="J432" s="27">
        <f t="shared" si="1086"/>
        <v>0</v>
      </c>
      <c r="K432" s="27">
        <f t="shared" si="1091"/>
        <v>0</v>
      </c>
      <c r="L432" s="27">
        <f t="shared" si="1091"/>
        <v>0</v>
      </c>
      <c r="M432" s="27">
        <f t="shared" si="1091"/>
        <v>0</v>
      </c>
      <c r="N432" s="27">
        <f t="shared" si="1091"/>
        <v>0</v>
      </c>
      <c r="O432" s="27">
        <f t="shared" si="1091"/>
        <v>0</v>
      </c>
      <c r="P432" s="27">
        <f t="shared" si="1091"/>
        <v>0</v>
      </c>
      <c r="Q432" s="27">
        <f t="shared" si="1091"/>
        <v>0</v>
      </c>
      <c r="R432" s="27">
        <f t="shared" si="1091"/>
        <v>0</v>
      </c>
      <c r="S432" s="27">
        <f t="shared" si="1091"/>
        <v>0</v>
      </c>
      <c r="T432" s="27">
        <f t="shared" si="1091"/>
        <v>0</v>
      </c>
      <c r="U432" s="27">
        <f t="shared" si="1091"/>
        <v>0</v>
      </c>
      <c r="V432" s="27">
        <f t="shared" si="1091"/>
        <v>0</v>
      </c>
      <c r="W432" s="27">
        <f t="shared" si="1091"/>
        <v>0</v>
      </c>
      <c r="X432" s="27">
        <f t="shared" si="1091"/>
        <v>0</v>
      </c>
      <c r="Y432" s="27">
        <f t="shared" si="1091"/>
        <v>0</v>
      </c>
      <c r="Z432" s="27">
        <f t="shared" si="1091"/>
        <v>0</v>
      </c>
      <c r="AA432" s="27">
        <f t="shared" si="1091"/>
        <v>0</v>
      </c>
      <c r="AB432" s="27">
        <f t="shared" si="1091"/>
        <v>0</v>
      </c>
      <c r="AC432" s="27">
        <f t="shared" si="1091"/>
        <v>0</v>
      </c>
      <c r="AD432" s="27">
        <f t="shared" si="1091"/>
        <v>0</v>
      </c>
      <c r="AE432" s="27">
        <f t="shared" si="1091"/>
        <v>0</v>
      </c>
      <c r="AF432" s="27">
        <f t="shared" si="1091"/>
        <v>0</v>
      </c>
      <c r="AG432" s="27">
        <f t="shared" si="1091"/>
        <v>0</v>
      </c>
      <c r="AH432" s="27">
        <f t="shared" si="1091"/>
        <v>0</v>
      </c>
      <c r="AI432" s="27">
        <f t="shared" si="1091"/>
        <v>0</v>
      </c>
      <c r="AJ432" s="27">
        <f t="shared" si="1091"/>
        <v>0</v>
      </c>
      <c r="AK432" s="27">
        <f t="shared" si="1091"/>
        <v>0</v>
      </c>
      <c r="AL432" s="27">
        <f t="shared" si="1091"/>
        <v>0</v>
      </c>
      <c r="AM432" s="27">
        <f t="shared" si="1091"/>
        <v>0</v>
      </c>
      <c r="AN432" s="27">
        <f t="shared" si="1091"/>
        <v>0</v>
      </c>
      <c r="AO432" s="27">
        <f t="shared" si="1091"/>
        <v>0</v>
      </c>
      <c r="AP432" s="27">
        <f t="shared" si="1091"/>
        <v>0</v>
      </c>
      <c r="AQ432" s="27">
        <f t="shared" si="1091"/>
        <v>0</v>
      </c>
      <c r="AR432" s="27">
        <f t="shared" si="1091"/>
        <v>0</v>
      </c>
      <c r="AS432" s="27">
        <f t="shared" si="1091"/>
        <v>0</v>
      </c>
      <c r="AT432" s="27">
        <f t="shared" si="1091"/>
        <v>0</v>
      </c>
      <c r="AU432" s="27">
        <f t="shared" si="1091"/>
        <v>0</v>
      </c>
      <c r="AV432" s="27">
        <f t="shared" si="1091"/>
        <v>0</v>
      </c>
      <c r="AW432" s="27">
        <f t="shared" si="1091"/>
        <v>0</v>
      </c>
      <c r="AX432" s="27">
        <f t="shared" si="1091"/>
        <v>0</v>
      </c>
      <c r="AY432" s="27">
        <f t="shared" si="1091"/>
        <v>0</v>
      </c>
      <c r="AZ432" s="27">
        <f t="shared" si="1091"/>
        <v>0</v>
      </c>
      <c r="BA432" s="27">
        <f t="shared" si="1091"/>
        <v>0</v>
      </c>
      <c r="BB432" s="27">
        <f t="shared" si="1091"/>
        <v>0</v>
      </c>
      <c r="BC432" s="27">
        <f t="shared" si="1091"/>
        <v>0</v>
      </c>
      <c r="BD432" s="27">
        <f t="shared" si="1091"/>
        <v>0</v>
      </c>
      <c r="BE432" s="27">
        <f t="shared" si="1091"/>
        <v>0</v>
      </c>
      <c r="BF432" s="27">
        <f t="shared" si="1091"/>
        <v>0</v>
      </c>
      <c r="BG432" s="27">
        <f t="shared" si="1091"/>
        <v>0</v>
      </c>
      <c r="BH432" s="27">
        <f t="shared" si="1091"/>
        <v>0</v>
      </c>
      <c r="BI432" s="27">
        <f t="shared" si="1091"/>
        <v>0</v>
      </c>
      <c r="BJ432" s="27">
        <f t="shared" si="1091"/>
        <v>0</v>
      </c>
      <c r="BK432" s="27">
        <f t="shared" si="1091"/>
        <v>0</v>
      </c>
      <c r="BL432" s="27">
        <f t="shared" si="1091"/>
        <v>0</v>
      </c>
      <c r="BM432" s="27">
        <f t="shared" si="1091"/>
        <v>0</v>
      </c>
      <c r="BN432" s="27">
        <f t="shared" si="1091"/>
        <v>0</v>
      </c>
      <c r="BO432" s="27">
        <f t="shared" si="1091"/>
        <v>0</v>
      </c>
      <c r="BP432" s="27">
        <f t="shared" si="1091"/>
        <v>0</v>
      </c>
      <c r="BQ432" s="27">
        <f t="shared" si="1091"/>
        <v>0</v>
      </c>
      <c r="BR432" s="27">
        <f t="shared" si="1091"/>
        <v>0</v>
      </c>
      <c r="BS432" s="27">
        <f t="shared" si="1091"/>
        <v>0</v>
      </c>
      <c r="BT432" s="27">
        <f t="shared" si="1091"/>
        <v>0</v>
      </c>
      <c r="BU432" s="27">
        <f t="shared" si="1091"/>
        <v>0</v>
      </c>
      <c r="BV432" s="27">
        <f t="shared" ref="BV432:EG434" si="1095">MAX(0,(MIN($F432,BV$5)-MAX($E432,BV$4)+1)/BV$8)+((($E432-$F432+1)/BV$8)*($E432&gt;BV$4)*($F432&lt;BV$5))</f>
        <v>0</v>
      </c>
      <c r="BW432" s="27">
        <f t="shared" si="1095"/>
        <v>0</v>
      </c>
      <c r="BX432" s="27">
        <f t="shared" si="1095"/>
        <v>0</v>
      </c>
      <c r="BY432" s="27">
        <f t="shared" si="1095"/>
        <v>0</v>
      </c>
      <c r="BZ432" s="27">
        <f t="shared" si="1095"/>
        <v>0</v>
      </c>
      <c r="CA432" s="27">
        <f t="shared" si="1095"/>
        <v>0</v>
      </c>
      <c r="CB432" s="27">
        <f t="shared" si="1095"/>
        <v>0</v>
      </c>
      <c r="CC432" s="27">
        <f t="shared" si="1095"/>
        <v>0</v>
      </c>
      <c r="CD432" s="27">
        <f t="shared" si="1095"/>
        <v>0</v>
      </c>
      <c r="CE432" s="27">
        <f t="shared" si="1095"/>
        <v>0</v>
      </c>
      <c r="CF432" s="27">
        <f t="shared" si="1095"/>
        <v>0</v>
      </c>
      <c r="CG432" s="27">
        <f t="shared" si="1095"/>
        <v>0</v>
      </c>
      <c r="CH432" s="27">
        <f t="shared" si="1095"/>
        <v>0</v>
      </c>
      <c r="CI432" s="27">
        <f t="shared" si="1095"/>
        <v>0</v>
      </c>
      <c r="CJ432" s="27">
        <f t="shared" si="1095"/>
        <v>0</v>
      </c>
      <c r="CK432" s="27">
        <f t="shared" si="1095"/>
        <v>0</v>
      </c>
      <c r="CL432" s="27">
        <f t="shared" si="1095"/>
        <v>0</v>
      </c>
      <c r="CM432" s="27">
        <f t="shared" si="1095"/>
        <v>0</v>
      </c>
      <c r="CN432" s="27">
        <f t="shared" si="1095"/>
        <v>0</v>
      </c>
      <c r="CO432" s="27">
        <f t="shared" si="1095"/>
        <v>0</v>
      </c>
      <c r="CP432" s="27">
        <f t="shared" si="1095"/>
        <v>0</v>
      </c>
      <c r="CQ432" s="27">
        <f t="shared" si="1095"/>
        <v>0</v>
      </c>
      <c r="CR432" s="27">
        <f t="shared" si="1095"/>
        <v>0</v>
      </c>
      <c r="CS432" s="27">
        <f t="shared" si="1095"/>
        <v>0</v>
      </c>
      <c r="CT432" s="27">
        <f t="shared" si="1095"/>
        <v>0</v>
      </c>
      <c r="CU432" s="27">
        <f t="shared" si="1095"/>
        <v>0</v>
      </c>
      <c r="CV432" s="27">
        <f t="shared" si="1095"/>
        <v>0</v>
      </c>
      <c r="CW432" s="27">
        <f t="shared" si="1095"/>
        <v>0</v>
      </c>
      <c r="CX432" s="27">
        <f t="shared" si="1095"/>
        <v>0</v>
      </c>
      <c r="CY432" s="27">
        <f t="shared" si="1095"/>
        <v>0</v>
      </c>
      <c r="CZ432" s="27">
        <f t="shared" si="1095"/>
        <v>0</v>
      </c>
      <c r="DA432" s="27">
        <f t="shared" si="1095"/>
        <v>0</v>
      </c>
      <c r="DB432" s="27">
        <f t="shared" si="1095"/>
        <v>1</v>
      </c>
      <c r="DC432" s="27">
        <f t="shared" si="1095"/>
        <v>1</v>
      </c>
      <c r="DD432" s="27">
        <f t="shared" si="1095"/>
        <v>1</v>
      </c>
      <c r="DE432" s="27">
        <f t="shared" si="1095"/>
        <v>1</v>
      </c>
      <c r="DF432" s="27">
        <f t="shared" si="1095"/>
        <v>1</v>
      </c>
      <c r="DG432" s="27">
        <f t="shared" si="1095"/>
        <v>1</v>
      </c>
      <c r="DH432" s="27">
        <f t="shared" si="1095"/>
        <v>1</v>
      </c>
      <c r="DI432" s="27">
        <f t="shared" si="1095"/>
        <v>1</v>
      </c>
      <c r="DJ432" s="27">
        <f t="shared" si="1095"/>
        <v>1</v>
      </c>
      <c r="DK432" s="27">
        <f t="shared" si="1095"/>
        <v>1</v>
      </c>
      <c r="DL432" s="27">
        <f t="shared" si="1095"/>
        <v>1</v>
      </c>
      <c r="DM432" s="27">
        <f t="shared" si="1095"/>
        <v>1</v>
      </c>
      <c r="DN432" s="27">
        <f t="shared" si="1095"/>
        <v>1</v>
      </c>
      <c r="DO432" s="27">
        <f t="shared" si="1095"/>
        <v>1</v>
      </c>
      <c r="DP432" s="27">
        <f t="shared" si="1095"/>
        <v>1</v>
      </c>
      <c r="DQ432" s="27">
        <f t="shared" si="1095"/>
        <v>1</v>
      </c>
      <c r="DR432" s="27">
        <f t="shared" si="1095"/>
        <v>1</v>
      </c>
      <c r="DS432" s="27">
        <f t="shared" si="1095"/>
        <v>1</v>
      </c>
      <c r="DT432" s="27">
        <f t="shared" si="1095"/>
        <v>1</v>
      </c>
      <c r="DU432" s="27">
        <f t="shared" si="1095"/>
        <v>1</v>
      </c>
      <c r="DV432" s="27">
        <f t="shared" si="1095"/>
        <v>0</v>
      </c>
      <c r="DW432" s="27">
        <f t="shared" si="1095"/>
        <v>0</v>
      </c>
      <c r="DX432" s="27">
        <f t="shared" si="1095"/>
        <v>0</v>
      </c>
      <c r="DY432" s="27">
        <f t="shared" si="1095"/>
        <v>0</v>
      </c>
      <c r="DZ432" s="27">
        <f t="shared" si="1095"/>
        <v>0</v>
      </c>
      <c r="EA432" s="27">
        <f t="shared" si="1095"/>
        <v>0</v>
      </c>
      <c r="EB432" s="27">
        <f t="shared" si="1095"/>
        <v>0</v>
      </c>
      <c r="EC432" s="27">
        <f t="shared" si="1095"/>
        <v>0</v>
      </c>
      <c r="ED432" s="27">
        <f t="shared" si="1095"/>
        <v>0</v>
      </c>
      <c r="EE432" s="27">
        <f t="shared" si="1095"/>
        <v>0</v>
      </c>
      <c r="EF432" s="27">
        <f t="shared" si="1095"/>
        <v>0</v>
      </c>
      <c r="EG432" s="27">
        <f t="shared" si="1095"/>
        <v>0</v>
      </c>
      <c r="EH432" s="27">
        <f>MAX(0,(MIN($F432,EH$5)-MAX($E432,EH$4)+1)/EH$8)+((($E432-$F432+1)/EH$8)*($E432&gt;EH$4)*($F432&lt;EH$5))</f>
        <v>0</v>
      </c>
      <c r="EI432" s="27">
        <f t="shared" si="1092"/>
        <v>0</v>
      </c>
      <c r="EJ432" s="27">
        <f t="shared" si="1092"/>
        <v>0</v>
      </c>
      <c r="EK432" s="27">
        <f t="shared" si="1092"/>
        <v>0</v>
      </c>
      <c r="EL432" s="27">
        <f t="shared" si="1092"/>
        <v>0</v>
      </c>
      <c r="EM432" s="27">
        <f t="shared" si="1092"/>
        <v>0</v>
      </c>
      <c r="EN432" s="27">
        <f t="shared" si="1092"/>
        <v>0</v>
      </c>
      <c r="EO432" s="27">
        <f t="shared" si="1092"/>
        <v>0</v>
      </c>
      <c r="EP432" s="27">
        <f t="shared" si="1092"/>
        <v>0</v>
      </c>
      <c r="EQ432" s="27">
        <f t="shared" si="1092"/>
        <v>0</v>
      </c>
      <c r="ER432" s="27">
        <f t="shared" si="1092"/>
        <v>0</v>
      </c>
      <c r="ES432" s="27">
        <f t="shared" si="1092"/>
        <v>0</v>
      </c>
      <c r="ET432" s="27">
        <f t="shared" si="1092"/>
        <v>0</v>
      </c>
      <c r="EU432" s="27">
        <f t="shared" si="1092"/>
        <v>0</v>
      </c>
      <c r="EV432" s="27">
        <f t="shared" si="1092"/>
        <v>0</v>
      </c>
      <c r="EW432" s="27">
        <f t="shared" si="1092"/>
        <v>0</v>
      </c>
      <c r="EX432" s="27">
        <f t="shared" si="1092"/>
        <v>0</v>
      </c>
      <c r="EY432" s="27">
        <f t="shared" si="1092"/>
        <v>0</v>
      </c>
      <c r="EZ432" s="27">
        <f t="shared" si="1092"/>
        <v>0</v>
      </c>
      <c r="FA432" s="27">
        <f t="shared" si="1092"/>
        <v>0</v>
      </c>
      <c r="FB432" s="27">
        <f t="shared" si="1092"/>
        <v>0</v>
      </c>
      <c r="FC432" s="27">
        <f t="shared" si="1092"/>
        <v>0</v>
      </c>
      <c r="FD432" s="27">
        <f t="shared" si="1092"/>
        <v>0</v>
      </c>
      <c r="FE432" s="27">
        <f t="shared" si="1092"/>
        <v>0</v>
      </c>
      <c r="FF432" s="27">
        <f t="shared" si="1092"/>
        <v>0</v>
      </c>
      <c r="FG432" s="27">
        <f t="shared" si="1092"/>
        <v>0</v>
      </c>
      <c r="FH432" s="27">
        <f t="shared" si="1092"/>
        <v>0</v>
      </c>
      <c r="FI432" s="27">
        <f t="shared" si="1092"/>
        <v>0</v>
      </c>
      <c r="FJ432" s="27">
        <f t="shared" si="1092"/>
        <v>0</v>
      </c>
      <c r="FK432" s="27">
        <f t="shared" si="1092"/>
        <v>0</v>
      </c>
      <c r="FL432" s="27">
        <f t="shared" si="1092"/>
        <v>0</v>
      </c>
      <c r="FM432" s="27">
        <f t="shared" si="1092"/>
        <v>0</v>
      </c>
      <c r="FN432" s="27">
        <f t="shared" si="1092"/>
        <v>0</v>
      </c>
      <c r="FO432" s="27">
        <f t="shared" si="1092"/>
        <v>0</v>
      </c>
      <c r="FP432" s="27">
        <f t="shared" si="1092"/>
        <v>0</v>
      </c>
      <c r="FQ432" s="27">
        <f t="shared" si="1092"/>
        <v>0</v>
      </c>
      <c r="FR432" s="27">
        <f t="shared" si="1092"/>
        <v>0</v>
      </c>
    </row>
    <row r="433" spans="2:174">
      <c r="C433" s="78" t="s">
        <v>343</v>
      </c>
      <c r="D433" s="144" t="s">
        <v>282</v>
      </c>
      <c r="E433" s="134">
        <f>INDEX(Assumptions!$G$275:$G$275,MATCH($A$1,Model_Number,0))</f>
        <v>55519</v>
      </c>
      <c r="F433" s="134">
        <f>INDEX(Assumptions!$G$277:$G$277,MATCH($A$1,Model_Number,0))</f>
        <v>57345</v>
      </c>
      <c r="I433" s="128">
        <f t="shared" si="1085"/>
        <v>20</v>
      </c>
      <c r="J433" s="27">
        <f t="shared" si="1086"/>
        <v>0</v>
      </c>
      <c r="K433" s="27">
        <f t="shared" ref="K433:BV434" si="1096">MAX(0,(MIN($F433,K$5)-MAX($E433,K$4)+1)/K$8)+((($E433-$F433+1)/K$8)*($E433&gt;K$4)*($F433&lt;K$5))</f>
        <v>0</v>
      </c>
      <c r="L433" s="27">
        <f t="shared" si="1096"/>
        <v>0</v>
      </c>
      <c r="M433" s="27">
        <f t="shared" si="1096"/>
        <v>0</v>
      </c>
      <c r="N433" s="27">
        <f t="shared" si="1096"/>
        <v>0</v>
      </c>
      <c r="O433" s="27">
        <f t="shared" si="1096"/>
        <v>0</v>
      </c>
      <c r="P433" s="27">
        <f t="shared" si="1096"/>
        <v>0</v>
      </c>
      <c r="Q433" s="27">
        <f t="shared" si="1096"/>
        <v>0</v>
      </c>
      <c r="R433" s="27">
        <f t="shared" si="1096"/>
        <v>0</v>
      </c>
      <c r="S433" s="27">
        <f t="shared" si="1096"/>
        <v>0</v>
      </c>
      <c r="T433" s="27">
        <f t="shared" si="1096"/>
        <v>0</v>
      </c>
      <c r="U433" s="27">
        <f t="shared" si="1096"/>
        <v>0</v>
      </c>
      <c r="V433" s="27">
        <f t="shared" si="1096"/>
        <v>0</v>
      </c>
      <c r="W433" s="27">
        <f t="shared" si="1096"/>
        <v>0</v>
      </c>
      <c r="X433" s="27">
        <f t="shared" si="1096"/>
        <v>0</v>
      </c>
      <c r="Y433" s="27">
        <f t="shared" si="1096"/>
        <v>0</v>
      </c>
      <c r="Z433" s="27">
        <f t="shared" si="1096"/>
        <v>0</v>
      </c>
      <c r="AA433" s="27">
        <f t="shared" si="1096"/>
        <v>0</v>
      </c>
      <c r="AB433" s="27">
        <f t="shared" si="1096"/>
        <v>0</v>
      </c>
      <c r="AC433" s="27">
        <f t="shared" si="1096"/>
        <v>0</v>
      </c>
      <c r="AD433" s="27">
        <f t="shared" si="1096"/>
        <v>0</v>
      </c>
      <c r="AE433" s="27">
        <f t="shared" si="1096"/>
        <v>0</v>
      </c>
      <c r="AF433" s="27">
        <f t="shared" si="1096"/>
        <v>0</v>
      </c>
      <c r="AG433" s="27">
        <f t="shared" si="1096"/>
        <v>0</v>
      </c>
      <c r="AH433" s="27">
        <f t="shared" si="1096"/>
        <v>0</v>
      </c>
      <c r="AI433" s="27">
        <f t="shared" si="1096"/>
        <v>0</v>
      </c>
      <c r="AJ433" s="27">
        <f t="shared" si="1096"/>
        <v>0</v>
      </c>
      <c r="AK433" s="27">
        <f t="shared" si="1096"/>
        <v>0</v>
      </c>
      <c r="AL433" s="27">
        <f t="shared" si="1096"/>
        <v>0</v>
      </c>
      <c r="AM433" s="27">
        <f t="shared" si="1096"/>
        <v>0</v>
      </c>
      <c r="AN433" s="27">
        <f t="shared" si="1096"/>
        <v>0</v>
      </c>
      <c r="AO433" s="27">
        <f t="shared" si="1096"/>
        <v>0</v>
      </c>
      <c r="AP433" s="27">
        <f t="shared" si="1096"/>
        <v>0</v>
      </c>
      <c r="AQ433" s="27">
        <f t="shared" si="1096"/>
        <v>0</v>
      </c>
      <c r="AR433" s="27">
        <f t="shared" si="1096"/>
        <v>0</v>
      </c>
      <c r="AS433" s="27">
        <f t="shared" si="1096"/>
        <v>0</v>
      </c>
      <c r="AT433" s="27">
        <f t="shared" si="1096"/>
        <v>0</v>
      </c>
      <c r="AU433" s="27">
        <f t="shared" si="1096"/>
        <v>0</v>
      </c>
      <c r="AV433" s="27">
        <f t="shared" si="1096"/>
        <v>0</v>
      </c>
      <c r="AW433" s="27">
        <f t="shared" si="1096"/>
        <v>0</v>
      </c>
      <c r="AX433" s="27">
        <f t="shared" si="1096"/>
        <v>0</v>
      </c>
      <c r="AY433" s="27">
        <f t="shared" si="1096"/>
        <v>0</v>
      </c>
      <c r="AZ433" s="27">
        <f t="shared" si="1096"/>
        <v>0</v>
      </c>
      <c r="BA433" s="27">
        <f t="shared" si="1096"/>
        <v>0</v>
      </c>
      <c r="BB433" s="27">
        <f t="shared" si="1096"/>
        <v>0</v>
      </c>
      <c r="BC433" s="27">
        <f t="shared" si="1096"/>
        <v>0</v>
      </c>
      <c r="BD433" s="27">
        <f t="shared" si="1096"/>
        <v>0</v>
      </c>
      <c r="BE433" s="27">
        <f t="shared" si="1096"/>
        <v>0</v>
      </c>
      <c r="BF433" s="27">
        <f t="shared" si="1096"/>
        <v>0</v>
      </c>
      <c r="BG433" s="27">
        <f t="shared" si="1096"/>
        <v>0</v>
      </c>
      <c r="BH433" s="27">
        <f t="shared" si="1096"/>
        <v>0</v>
      </c>
      <c r="BI433" s="27">
        <f t="shared" si="1096"/>
        <v>0</v>
      </c>
      <c r="BJ433" s="27">
        <f t="shared" si="1096"/>
        <v>0</v>
      </c>
      <c r="BK433" s="27">
        <f t="shared" si="1096"/>
        <v>0</v>
      </c>
      <c r="BL433" s="27">
        <f t="shared" si="1096"/>
        <v>0</v>
      </c>
      <c r="BM433" s="27">
        <f t="shared" si="1096"/>
        <v>0</v>
      </c>
      <c r="BN433" s="27">
        <f t="shared" si="1096"/>
        <v>0</v>
      </c>
      <c r="BO433" s="27">
        <f t="shared" si="1096"/>
        <v>0</v>
      </c>
      <c r="BP433" s="27">
        <f t="shared" si="1096"/>
        <v>0</v>
      </c>
      <c r="BQ433" s="27">
        <f t="shared" si="1096"/>
        <v>0</v>
      </c>
      <c r="BR433" s="27">
        <f t="shared" si="1096"/>
        <v>0</v>
      </c>
      <c r="BS433" s="27">
        <f t="shared" si="1096"/>
        <v>0</v>
      </c>
      <c r="BT433" s="27">
        <f t="shared" si="1096"/>
        <v>0</v>
      </c>
      <c r="BU433" s="27">
        <f t="shared" si="1096"/>
        <v>0</v>
      </c>
      <c r="BV433" s="27">
        <f t="shared" si="1096"/>
        <v>0</v>
      </c>
      <c r="BW433" s="27">
        <f t="shared" si="1095"/>
        <v>0</v>
      </c>
      <c r="BX433" s="27">
        <f t="shared" si="1095"/>
        <v>0</v>
      </c>
      <c r="BY433" s="27">
        <f t="shared" si="1095"/>
        <v>0</v>
      </c>
      <c r="BZ433" s="27">
        <f t="shared" si="1095"/>
        <v>0</v>
      </c>
      <c r="CA433" s="27">
        <f t="shared" si="1095"/>
        <v>0</v>
      </c>
      <c r="CB433" s="27">
        <f t="shared" si="1095"/>
        <v>0</v>
      </c>
      <c r="CC433" s="27">
        <f t="shared" si="1095"/>
        <v>0</v>
      </c>
      <c r="CD433" s="27">
        <f t="shared" si="1095"/>
        <v>0</v>
      </c>
      <c r="CE433" s="27">
        <f t="shared" si="1095"/>
        <v>0</v>
      </c>
      <c r="CF433" s="27">
        <f t="shared" si="1095"/>
        <v>0</v>
      </c>
      <c r="CG433" s="27">
        <f t="shared" si="1095"/>
        <v>0</v>
      </c>
      <c r="CH433" s="27">
        <f t="shared" si="1095"/>
        <v>0</v>
      </c>
      <c r="CI433" s="27">
        <f t="shared" si="1095"/>
        <v>0</v>
      </c>
      <c r="CJ433" s="27">
        <f t="shared" si="1095"/>
        <v>0</v>
      </c>
      <c r="CK433" s="27">
        <f t="shared" si="1095"/>
        <v>0</v>
      </c>
      <c r="CL433" s="27">
        <f t="shared" si="1095"/>
        <v>0</v>
      </c>
      <c r="CM433" s="27">
        <f t="shared" si="1095"/>
        <v>0</v>
      </c>
      <c r="CN433" s="27">
        <f t="shared" si="1095"/>
        <v>0</v>
      </c>
      <c r="CO433" s="27">
        <f t="shared" si="1095"/>
        <v>0</v>
      </c>
      <c r="CP433" s="27">
        <f t="shared" si="1095"/>
        <v>0</v>
      </c>
      <c r="CQ433" s="27">
        <f t="shared" si="1095"/>
        <v>0</v>
      </c>
      <c r="CR433" s="27">
        <f t="shared" si="1095"/>
        <v>0</v>
      </c>
      <c r="CS433" s="27">
        <f t="shared" si="1095"/>
        <v>0</v>
      </c>
      <c r="CT433" s="27">
        <f t="shared" si="1095"/>
        <v>0</v>
      </c>
      <c r="CU433" s="27">
        <f t="shared" si="1095"/>
        <v>0</v>
      </c>
      <c r="CV433" s="27">
        <f t="shared" si="1095"/>
        <v>0</v>
      </c>
      <c r="CW433" s="27">
        <f t="shared" si="1095"/>
        <v>0</v>
      </c>
      <c r="CX433" s="27">
        <f t="shared" si="1095"/>
        <v>0</v>
      </c>
      <c r="CY433" s="27">
        <f t="shared" si="1095"/>
        <v>0</v>
      </c>
      <c r="CZ433" s="27">
        <f t="shared" si="1095"/>
        <v>0</v>
      </c>
      <c r="DA433" s="27">
        <f t="shared" si="1095"/>
        <v>0</v>
      </c>
      <c r="DB433" s="27">
        <f t="shared" si="1095"/>
        <v>0</v>
      </c>
      <c r="DC433" s="27">
        <f t="shared" si="1095"/>
        <v>0</v>
      </c>
      <c r="DD433" s="27">
        <f t="shared" si="1095"/>
        <v>0</v>
      </c>
      <c r="DE433" s="27">
        <f t="shared" si="1095"/>
        <v>0</v>
      </c>
      <c r="DF433" s="27">
        <f t="shared" si="1095"/>
        <v>0</v>
      </c>
      <c r="DG433" s="27">
        <f t="shared" si="1095"/>
        <v>0</v>
      </c>
      <c r="DH433" s="27">
        <f t="shared" si="1095"/>
        <v>0</v>
      </c>
      <c r="DI433" s="27">
        <f t="shared" si="1095"/>
        <v>0</v>
      </c>
      <c r="DJ433" s="27">
        <f t="shared" si="1095"/>
        <v>0</v>
      </c>
      <c r="DK433" s="27">
        <f t="shared" si="1095"/>
        <v>0</v>
      </c>
      <c r="DL433" s="27">
        <f t="shared" si="1095"/>
        <v>0</v>
      </c>
      <c r="DM433" s="27">
        <f t="shared" si="1095"/>
        <v>0</v>
      </c>
      <c r="DN433" s="27">
        <f t="shared" si="1095"/>
        <v>0</v>
      </c>
      <c r="DO433" s="27">
        <f t="shared" si="1095"/>
        <v>0</v>
      </c>
      <c r="DP433" s="27">
        <f t="shared" si="1095"/>
        <v>0</v>
      </c>
      <c r="DQ433" s="27">
        <f t="shared" si="1095"/>
        <v>0</v>
      </c>
      <c r="DR433" s="27">
        <f t="shared" si="1095"/>
        <v>0</v>
      </c>
      <c r="DS433" s="27">
        <f t="shared" si="1095"/>
        <v>0</v>
      </c>
      <c r="DT433" s="27">
        <f t="shared" si="1095"/>
        <v>0</v>
      </c>
      <c r="DU433" s="27">
        <f t="shared" si="1095"/>
        <v>0</v>
      </c>
      <c r="DV433" s="27">
        <f t="shared" si="1095"/>
        <v>1</v>
      </c>
      <c r="DW433" s="27">
        <f t="shared" si="1095"/>
        <v>1</v>
      </c>
      <c r="DX433" s="27">
        <f t="shared" si="1095"/>
        <v>1</v>
      </c>
      <c r="DY433" s="27">
        <f t="shared" si="1095"/>
        <v>1</v>
      </c>
      <c r="DZ433" s="27">
        <f t="shared" si="1095"/>
        <v>1</v>
      </c>
      <c r="EA433" s="27">
        <f t="shared" si="1095"/>
        <v>1</v>
      </c>
      <c r="EB433" s="27">
        <f t="shared" si="1095"/>
        <v>1</v>
      </c>
      <c r="EC433" s="27">
        <f t="shared" si="1095"/>
        <v>1</v>
      </c>
      <c r="ED433" s="27">
        <f t="shared" si="1095"/>
        <v>1</v>
      </c>
      <c r="EE433" s="27">
        <f t="shared" si="1095"/>
        <v>1</v>
      </c>
      <c r="EF433" s="27">
        <f t="shared" si="1095"/>
        <v>1</v>
      </c>
      <c r="EG433" s="27">
        <f t="shared" si="1095"/>
        <v>1</v>
      </c>
      <c r="EH433" s="27">
        <f>MAX(0,(MIN($F433,EH$5)-MAX($E433,EH$4)+1)/EH$8)+((($E433-$F433+1)/EH$8)*($E433&gt;EH$4)*($F433&lt;EH$5))</f>
        <v>1</v>
      </c>
      <c r="EI433" s="27">
        <f t="shared" si="1092"/>
        <v>1</v>
      </c>
      <c r="EJ433" s="27">
        <f t="shared" si="1092"/>
        <v>1</v>
      </c>
      <c r="EK433" s="27">
        <f t="shared" si="1092"/>
        <v>1</v>
      </c>
      <c r="EL433" s="27">
        <f t="shared" si="1092"/>
        <v>1</v>
      </c>
      <c r="EM433" s="27">
        <f t="shared" si="1092"/>
        <v>1</v>
      </c>
      <c r="EN433" s="27">
        <f t="shared" si="1092"/>
        <v>1</v>
      </c>
      <c r="EO433" s="27">
        <f t="shared" si="1092"/>
        <v>1</v>
      </c>
      <c r="EP433" s="27">
        <f t="shared" si="1092"/>
        <v>0</v>
      </c>
      <c r="EQ433" s="27">
        <f t="shared" si="1092"/>
        <v>0</v>
      </c>
      <c r="ER433" s="27">
        <f t="shared" si="1092"/>
        <v>0</v>
      </c>
      <c r="ES433" s="27">
        <f t="shared" si="1092"/>
        <v>0</v>
      </c>
      <c r="ET433" s="27">
        <f t="shared" si="1092"/>
        <v>0</v>
      </c>
      <c r="EU433" s="27">
        <f t="shared" si="1092"/>
        <v>0</v>
      </c>
      <c r="EV433" s="27">
        <f t="shared" si="1092"/>
        <v>0</v>
      </c>
      <c r="EW433" s="27">
        <f t="shared" si="1092"/>
        <v>0</v>
      </c>
      <c r="EX433" s="27">
        <f t="shared" si="1092"/>
        <v>0</v>
      </c>
      <c r="EY433" s="27">
        <f t="shared" si="1092"/>
        <v>0</v>
      </c>
      <c r="EZ433" s="27">
        <f t="shared" si="1092"/>
        <v>0</v>
      </c>
      <c r="FA433" s="27">
        <f t="shared" si="1092"/>
        <v>0</v>
      </c>
      <c r="FB433" s="27">
        <f t="shared" si="1092"/>
        <v>0</v>
      </c>
      <c r="FC433" s="27">
        <f t="shared" si="1092"/>
        <v>0</v>
      </c>
      <c r="FD433" s="27">
        <f t="shared" si="1092"/>
        <v>0</v>
      </c>
      <c r="FE433" s="27">
        <f t="shared" si="1092"/>
        <v>0</v>
      </c>
      <c r="FF433" s="27">
        <f t="shared" si="1092"/>
        <v>0</v>
      </c>
      <c r="FG433" s="27">
        <f t="shared" si="1092"/>
        <v>0</v>
      </c>
      <c r="FH433" s="27">
        <f t="shared" si="1092"/>
        <v>0</v>
      </c>
      <c r="FI433" s="27">
        <f t="shared" si="1092"/>
        <v>0</v>
      </c>
      <c r="FJ433" s="27">
        <f t="shared" si="1092"/>
        <v>0</v>
      </c>
      <c r="FK433" s="27">
        <f t="shared" si="1092"/>
        <v>0</v>
      </c>
      <c r="FL433" s="27">
        <f t="shared" si="1092"/>
        <v>0</v>
      </c>
      <c r="FM433" s="27">
        <f t="shared" si="1092"/>
        <v>0</v>
      </c>
      <c r="FN433" s="27">
        <f t="shared" si="1092"/>
        <v>0</v>
      </c>
      <c r="FO433" s="27">
        <f t="shared" si="1092"/>
        <v>0</v>
      </c>
      <c r="FP433" s="27">
        <f t="shared" si="1092"/>
        <v>0</v>
      </c>
      <c r="FQ433" s="27">
        <f t="shared" si="1092"/>
        <v>0</v>
      </c>
      <c r="FR433" s="27">
        <f t="shared" si="1092"/>
        <v>0</v>
      </c>
    </row>
    <row r="434" spans="2:174">
      <c r="C434" s="78" t="s">
        <v>1087</v>
      </c>
      <c r="D434" s="144" t="s">
        <v>282</v>
      </c>
      <c r="E434" s="134">
        <f>INDEX(Assumptions!$G$279:$G$279,MATCH($A$1,Model_Number,0))</f>
        <v>57346</v>
      </c>
      <c r="F434" s="134">
        <f>INDEX(Assumptions!$G$281:$G$281,MATCH($A$1,Model_Number,0))</f>
        <v>59352</v>
      </c>
      <c r="I434" s="128">
        <f>SUM(J434:FR434)</f>
        <v>22</v>
      </c>
      <c r="J434" s="27">
        <f t="shared" si="1086"/>
        <v>0</v>
      </c>
      <c r="K434" s="27">
        <f t="shared" si="1096"/>
        <v>0</v>
      </c>
      <c r="L434" s="27">
        <f t="shared" si="1096"/>
        <v>0</v>
      </c>
      <c r="M434" s="27">
        <f t="shared" si="1096"/>
        <v>0</v>
      </c>
      <c r="N434" s="27">
        <f t="shared" si="1096"/>
        <v>0</v>
      </c>
      <c r="O434" s="27">
        <f t="shared" si="1096"/>
        <v>0</v>
      </c>
      <c r="P434" s="27">
        <f t="shared" si="1096"/>
        <v>0</v>
      </c>
      <c r="Q434" s="27">
        <f t="shared" si="1096"/>
        <v>0</v>
      </c>
      <c r="R434" s="27">
        <f t="shared" si="1096"/>
        <v>0</v>
      </c>
      <c r="S434" s="27">
        <f t="shared" si="1096"/>
        <v>0</v>
      </c>
      <c r="T434" s="27">
        <f t="shared" si="1096"/>
        <v>0</v>
      </c>
      <c r="U434" s="27">
        <f t="shared" si="1096"/>
        <v>0</v>
      </c>
      <c r="V434" s="27">
        <f t="shared" si="1096"/>
        <v>0</v>
      </c>
      <c r="W434" s="27">
        <f t="shared" si="1096"/>
        <v>0</v>
      </c>
      <c r="X434" s="27">
        <f t="shared" si="1096"/>
        <v>0</v>
      </c>
      <c r="Y434" s="27">
        <f t="shared" si="1096"/>
        <v>0</v>
      </c>
      <c r="Z434" s="27">
        <f t="shared" si="1096"/>
        <v>0</v>
      </c>
      <c r="AA434" s="27">
        <f t="shared" si="1096"/>
        <v>0</v>
      </c>
      <c r="AB434" s="27">
        <f t="shared" si="1096"/>
        <v>0</v>
      </c>
      <c r="AC434" s="27">
        <f t="shared" si="1096"/>
        <v>0</v>
      </c>
      <c r="AD434" s="27">
        <f t="shared" si="1096"/>
        <v>0</v>
      </c>
      <c r="AE434" s="27">
        <f t="shared" si="1096"/>
        <v>0</v>
      </c>
      <c r="AF434" s="27">
        <f t="shared" si="1096"/>
        <v>0</v>
      </c>
      <c r="AG434" s="27">
        <f t="shared" si="1096"/>
        <v>0</v>
      </c>
      <c r="AH434" s="27">
        <f t="shared" si="1096"/>
        <v>0</v>
      </c>
      <c r="AI434" s="27">
        <f t="shared" si="1096"/>
        <v>0</v>
      </c>
      <c r="AJ434" s="27">
        <f t="shared" si="1096"/>
        <v>0</v>
      </c>
      <c r="AK434" s="27">
        <f t="shared" si="1096"/>
        <v>0</v>
      </c>
      <c r="AL434" s="27">
        <f t="shared" si="1096"/>
        <v>0</v>
      </c>
      <c r="AM434" s="27">
        <f t="shared" si="1096"/>
        <v>0</v>
      </c>
      <c r="AN434" s="27">
        <f t="shared" si="1096"/>
        <v>0</v>
      </c>
      <c r="AO434" s="27">
        <f t="shared" si="1096"/>
        <v>0</v>
      </c>
      <c r="AP434" s="27">
        <f t="shared" si="1096"/>
        <v>0</v>
      </c>
      <c r="AQ434" s="27">
        <f t="shared" si="1096"/>
        <v>0</v>
      </c>
      <c r="AR434" s="27">
        <f t="shared" si="1096"/>
        <v>0</v>
      </c>
      <c r="AS434" s="27">
        <f t="shared" si="1096"/>
        <v>0</v>
      </c>
      <c r="AT434" s="27">
        <f t="shared" si="1096"/>
        <v>0</v>
      </c>
      <c r="AU434" s="27">
        <f t="shared" si="1096"/>
        <v>0</v>
      </c>
      <c r="AV434" s="27">
        <f t="shared" si="1096"/>
        <v>0</v>
      </c>
      <c r="AW434" s="27">
        <f t="shared" si="1096"/>
        <v>0</v>
      </c>
      <c r="AX434" s="27">
        <f t="shared" si="1096"/>
        <v>0</v>
      </c>
      <c r="AY434" s="27">
        <f t="shared" si="1096"/>
        <v>0</v>
      </c>
      <c r="AZ434" s="27">
        <f t="shared" si="1096"/>
        <v>0</v>
      </c>
      <c r="BA434" s="27">
        <f t="shared" si="1096"/>
        <v>0</v>
      </c>
      <c r="BB434" s="27">
        <f t="shared" si="1096"/>
        <v>0</v>
      </c>
      <c r="BC434" s="27">
        <f t="shared" si="1096"/>
        <v>0</v>
      </c>
      <c r="BD434" s="27">
        <f t="shared" si="1096"/>
        <v>0</v>
      </c>
      <c r="BE434" s="27">
        <f t="shared" si="1096"/>
        <v>0</v>
      </c>
      <c r="BF434" s="27">
        <f t="shared" si="1096"/>
        <v>0</v>
      </c>
      <c r="BG434" s="27">
        <f t="shared" si="1096"/>
        <v>0</v>
      </c>
      <c r="BH434" s="27">
        <f t="shared" si="1096"/>
        <v>0</v>
      </c>
      <c r="BI434" s="27">
        <f t="shared" si="1096"/>
        <v>0</v>
      </c>
      <c r="BJ434" s="27">
        <f t="shared" si="1096"/>
        <v>0</v>
      </c>
      <c r="BK434" s="27">
        <f t="shared" si="1096"/>
        <v>0</v>
      </c>
      <c r="BL434" s="27">
        <f t="shared" si="1096"/>
        <v>0</v>
      </c>
      <c r="BM434" s="27">
        <f t="shared" si="1096"/>
        <v>0</v>
      </c>
      <c r="BN434" s="27">
        <f t="shared" si="1096"/>
        <v>0</v>
      </c>
      <c r="BO434" s="27">
        <f t="shared" si="1096"/>
        <v>0</v>
      </c>
      <c r="BP434" s="27">
        <f t="shared" si="1096"/>
        <v>0</v>
      </c>
      <c r="BQ434" s="27">
        <f t="shared" si="1096"/>
        <v>0</v>
      </c>
      <c r="BR434" s="27">
        <f t="shared" si="1096"/>
        <v>0</v>
      </c>
      <c r="BS434" s="27">
        <f t="shared" si="1096"/>
        <v>0</v>
      </c>
      <c r="BT434" s="27">
        <f t="shared" si="1096"/>
        <v>0</v>
      </c>
      <c r="BU434" s="27">
        <f t="shared" si="1096"/>
        <v>0</v>
      </c>
      <c r="BV434" s="27">
        <f t="shared" si="1096"/>
        <v>0</v>
      </c>
      <c r="BW434" s="27">
        <f t="shared" si="1095"/>
        <v>0</v>
      </c>
      <c r="BX434" s="27">
        <f t="shared" si="1095"/>
        <v>0</v>
      </c>
      <c r="BY434" s="27">
        <f t="shared" si="1095"/>
        <v>0</v>
      </c>
      <c r="BZ434" s="27">
        <f t="shared" si="1095"/>
        <v>0</v>
      </c>
      <c r="CA434" s="27">
        <f t="shared" si="1095"/>
        <v>0</v>
      </c>
      <c r="CB434" s="27">
        <f t="shared" si="1095"/>
        <v>0</v>
      </c>
      <c r="CC434" s="27">
        <f t="shared" si="1095"/>
        <v>0</v>
      </c>
      <c r="CD434" s="27">
        <f t="shared" si="1095"/>
        <v>0</v>
      </c>
      <c r="CE434" s="27">
        <f t="shared" si="1095"/>
        <v>0</v>
      </c>
      <c r="CF434" s="27">
        <f t="shared" si="1095"/>
        <v>0</v>
      </c>
      <c r="CG434" s="27">
        <f t="shared" si="1095"/>
        <v>0</v>
      </c>
      <c r="CH434" s="27">
        <f t="shared" si="1095"/>
        <v>0</v>
      </c>
      <c r="CI434" s="27">
        <f t="shared" si="1095"/>
        <v>0</v>
      </c>
      <c r="CJ434" s="27">
        <f t="shared" si="1095"/>
        <v>0</v>
      </c>
      <c r="CK434" s="27">
        <f t="shared" si="1095"/>
        <v>0</v>
      </c>
      <c r="CL434" s="27">
        <f t="shared" si="1095"/>
        <v>0</v>
      </c>
      <c r="CM434" s="27">
        <f t="shared" si="1095"/>
        <v>0</v>
      </c>
      <c r="CN434" s="27">
        <f t="shared" si="1095"/>
        <v>0</v>
      </c>
      <c r="CO434" s="27">
        <f t="shared" si="1095"/>
        <v>0</v>
      </c>
      <c r="CP434" s="27">
        <f t="shared" si="1095"/>
        <v>0</v>
      </c>
      <c r="CQ434" s="27">
        <f t="shared" si="1095"/>
        <v>0</v>
      </c>
      <c r="CR434" s="27">
        <f t="shared" si="1095"/>
        <v>0</v>
      </c>
      <c r="CS434" s="27">
        <f t="shared" si="1095"/>
        <v>0</v>
      </c>
      <c r="CT434" s="27">
        <f t="shared" si="1095"/>
        <v>0</v>
      </c>
      <c r="CU434" s="27">
        <f t="shared" si="1095"/>
        <v>0</v>
      </c>
      <c r="CV434" s="27">
        <f t="shared" si="1095"/>
        <v>0</v>
      </c>
      <c r="CW434" s="27">
        <f t="shared" si="1095"/>
        <v>0</v>
      </c>
      <c r="CX434" s="27">
        <f t="shared" si="1095"/>
        <v>0</v>
      </c>
      <c r="CY434" s="27">
        <f t="shared" si="1095"/>
        <v>0</v>
      </c>
      <c r="CZ434" s="27">
        <f t="shared" si="1095"/>
        <v>0</v>
      </c>
      <c r="DA434" s="27">
        <f t="shared" si="1095"/>
        <v>0</v>
      </c>
      <c r="DB434" s="27">
        <f t="shared" si="1095"/>
        <v>0</v>
      </c>
      <c r="DC434" s="27">
        <f t="shared" si="1095"/>
        <v>0</v>
      </c>
      <c r="DD434" s="27">
        <f t="shared" si="1095"/>
        <v>0</v>
      </c>
      <c r="DE434" s="27">
        <f t="shared" si="1095"/>
        <v>0</v>
      </c>
      <c r="DF434" s="27">
        <f t="shared" si="1095"/>
        <v>0</v>
      </c>
      <c r="DG434" s="27">
        <f t="shared" si="1095"/>
        <v>0</v>
      </c>
      <c r="DH434" s="27">
        <f t="shared" si="1095"/>
        <v>0</v>
      </c>
      <c r="DI434" s="27">
        <f t="shared" si="1095"/>
        <v>0</v>
      </c>
      <c r="DJ434" s="27">
        <f t="shared" si="1095"/>
        <v>0</v>
      </c>
      <c r="DK434" s="27">
        <f t="shared" si="1095"/>
        <v>0</v>
      </c>
      <c r="DL434" s="27">
        <f t="shared" si="1095"/>
        <v>0</v>
      </c>
      <c r="DM434" s="27">
        <f t="shared" si="1095"/>
        <v>0</v>
      </c>
      <c r="DN434" s="27">
        <f t="shared" si="1095"/>
        <v>0</v>
      </c>
      <c r="DO434" s="27">
        <f t="shared" si="1095"/>
        <v>0</v>
      </c>
      <c r="DP434" s="27">
        <f t="shared" si="1095"/>
        <v>0</v>
      </c>
      <c r="DQ434" s="27">
        <f t="shared" si="1095"/>
        <v>0</v>
      </c>
      <c r="DR434" s="27">
        <f t="shared" si="1095"/>
        <v>0</v>
      </c>
      <c r="DS434" s="27">
        <f t="shared" si="1095"/>
        <v>0</v>
      </c>
      <c r="DT434" s="27">
        <f t="shared" si="1095"/>
        <v>0</v>
      </c>
      <c r="DU434" s="27">
        <f t="shared" si="1095"/>
        <v>0</v>
      </c>
      <c r="DV434" s="27">
        <f t="shared" si="1095"/>
        <v>0</v>
      </c>
      <c r="DW434" s="27">
        <f t="shared" si="1095"/>
        <v>0</v>
      </c>
      <c r="DX434" s="27">
        <f t="shared" si="1095"/>
        <v>0</v>
      </c>
      <c r="DY434" s="27">
        <f t="shared" si="1095"/>
        <v>0</v>
      </c>
      <c r="DZ434" s="27">
        <f t="shared" si="1095"/>
        <v>0</v>
      </c>
      <c r="EA434" s="27">
        <f t="shared" si="1095"/>
        <v>0</v>
      </c>
      <c r="EB434" s="27">
        <f t="shared" si="1095"/>
        <v>0</v>
      </c>
      <c r="EC434" s="27">
        <f t="shared" si="1095"/>
        <v>0</v>
      </c>
      <c r="ED434" s="27">
        <f t="shared" si="1095"/>
        <v>0</v>
      </c>
      <c r="EE434" s="27">
        <f t="shared" si="1095"/>
        <v>0</v>
      </c>
      <c r="EF434" s="27">
        <f t="shared" si="1095"/>
        <v>0</v>
      </c>
      <c r="EG434" s="27">
        <f t="shared" si="1095"/>
        <v>0</v>
      </c>
      <c r="EH434" s="27">
        <f>MAX(0,(MIN($F434,EH$5)-MAX($E434,EH$4)+1)/EH$8)+((($E434-$F434+1)/EH$8)*($E434&gt;EH$4)*($F434&lt;EH$5))</f>
        <v>0</v>
      </c>
      <c r="EI434" s="27">
        <f t="shared" si="1092"/>
        <v>0</v>
      </c>
      <c r="EJ434" s="27">
        <f t="shared" si="1092"/>
        <v>0</v>
      </c>
      <c r="EK434" s="27">
        <f t="shared" si="1092"/>
        <v>0</v>
      </c>
      <c r="EL434" s="27">
        <f t="shared" si="1092"/>
        <v>0</v>
      </c>
      <c r="EM434" s="27">
        <f t="shared" si="1092"/>
        <v>0</v>
      </c>
      <c r="EN434" s="27">
        <f t="shared" si="1092"/>
        <v>0</v>
      </c>
      <c r="EO434" s="27">
        <f t="shared" si="1092"/>
        <v>0</v>
      </c>
      <c r="EP434" s="27">
        <f t="shared" si="1092"/>
        <v>1</v>
      </c>
      <c r="EQ434" s="27">
        <f t="shared" si="1092"/>
        <v>1</v>
      </c>
      <c r="ER434" s="27">
        <f t="shared" si="1092"/>
        <v>1</v>
      </c>
      <c r="ES434" s="27">
        <f t="shared" si="1092"/>
        <v>1</v>
      </c>
      <c r="ET434" s="27">
        <f t="shared" si="1092"/>
        <v>1</v>
      </c>
      <c r="EU434" s="27">
        <f t="shared" si="1092"/>
        <v>1</v>
      </c>
      <c r="EV434" s="27">
        <f t="shared" si="1092"/>
        <v>1</v>
      </c>
      <c r="EW434" s="27">
        <f t="shared" si="1092"/>
        <v>1</v>
      </c>
      <c r="EX434" s="27">
        <f t="shared" si="1092"/>
        <v>1</v>
      </c>
      <c r="EY434" s="27">
        <f t="shared" si="1092"/>
        <v>1</v>
      </c>
      <c r="EZ434" s="27">
        <f t="shared" si="1092"/>
        <v>1</v>
      </c>
      <c r="FA434" s="27">
        <f t="shared" si="1092"/>
        <v>1</v>
      </c>
      <c r="FB434" s="27">
        <f t="shared" si="1092"/>
        <v>1</v>
      </c>
      <c r="FC434" s="27">
        <f t="shared" si="1092"/>
        <v>1</v>
      </c>
      <c r="FD434" s="27">
        <f t="shared" si="1092"/>
        <v>1</v>
      </c>
      <c r="FE434" s="27">
        <f t="shared" si="1092"/>
        <v>1</v>
      </c>
      <c r="FF434" s="27">
        <f t="shared" si="1092"/>
        <v>1</v>
      </c>
      <c r="FG434" s="27">
        <f t="shared" si="1092"/>
        <v>1</v>
      </c>
      <c r="FH434" s="27">
        <f t="shared" si="1092"/>
        <v>1</v>
      </c>
      <c r="FI434" s="27">
        <f t="shared" si="1092"/>
        <v>1</v>
      </c>
      <c r="FJ434" s="27">
        <f t="shared" si="1092"/>
        <v>1</v>
      </c>
      <c r="FK434" s="27">
        <f t="shared" si="1092"/>
        <v>1</v>
      </c>
      <c r="FL434" s="27">
        <f t="shared" si="1092"/>
        <v>0</v>
      </c>
      <c r="FM434" s="27">
        <f t="shared" si="1092"/>
        <v>0</v>
      </c>
      <c r="FN434" s="27">
        <f t="shared" si="1092"/>
        <v>0</v>
      </c>
      <c r="FO434" s="27">
        <f t="shared" si="1092"/>
        <v>0</v>
      </c>
      <c r="FP434" s="27">
        <f t="shared" si="1092"/>
        <v>0</v>
      </c>
      <c r="FQ434" s="27">
        <f t="shared" si="1092"/>
        <v>0</v>
      </c>
      <c r="FR434" s="27">
        <f t="shared" si="1092"/>
        <v>0</v>
      </c>
    </row>
    <row r="435" spans="2:174">
      <c r="D435"/>
    </row>
    <row r="436" spans="2:174">
      <c r="B436" s="30" t="s">
        <v>344</v>
      </c>
      <c r="D436"/>
    </row>
    <row r="437" spans="2:174">
      <c r="B437" s="30"/>
      <c r="C437" t="s">
        <v>345</v>
      </c>
      <c r="D437" s="144" t="s">
        <v>44</v>
      </c>
      <c r="J437" s="18">
        <f t="shared" ref="J437:AO437" si="1097">J306</f>
        <v>0</v>
      </c>
      <c r="K437" s="18">
        <f t="shared" si="1097"/>
        <v>0</v>
      </c>
      <c r="L437" s="18">
        <f t="shared" si="1097"/>
        <v>0</v>
      </c>
      <c r="M437" s="18">
        <f t="shared" si="1097"/>
        <v>0</v>
      </c>
      <c r="N437" s="18">
        <f t="shared" si="1097"/>
        <v>0</v>
      </c>
      <c r="O437" s="18">
        <f t="shared" si="1097"/>
        <v>0</v>
      </c>
      <c r="P437" s="18">
        <f t="shared" si="1097"/>
        <v>0</v>
      </c>
      <c r="Q437" s="18">
        <f t="shared" si="1097"/>
        <v>0</v>
      </c>
      <c r="R437" s="18">
        <f t="shared" si="1097"/>
        <v>0</v>
      </c>
      <c r="S437" s="18">
        <f t="shared" si="1097"/>
        <v>0</v>
      </c>
      <c r="T437" s="18">
        <f t="shared" si="1097"/>
        <v>0</v>
      </c>
      <c r="U437" s="18">
        <f t="shared" si="1097"/>
        <v>0</v>
      </c>
      <c r="V437" s="18">
        <f t="shared" si="1097"/>
        <v>0</v>
      </c>
      <c r="W437" s="18">
        <f t="shared" si="1097"/>
        <v>0</v>
      </c>
      <c r="X437" s="18">
        <f t="shared" si="1097"/>
        <v>0</v>
      </c>
      <c r="Y437" s="18">
        <f t="shared" si="1097"/>
        <v>0</v>
      </c>
      <c r="Z437" s="18">
        <f t="shared" si="1097"/>
        <v>0</v>
      </c>
      <c r="AA437" s="18">
        <f t="shared" si="1097"/>
        <v>0</v>
      </c>
      <c r="AB437" s="18">
        <f t="shared" si="1097"/>
        <v>15</v>
      </c>
      <c r="AC437" s="18">
        <f t="shared" si="1097"/>
        <v>15</v>
      </c>
      <c r="AD437" s="18">
        <f t="shared" si="1097"/>
        <v>15</v>
      </c>
      <c r="AE437" s="18">
        <f t="shared" si="1097"/>
        <v>15</v>
      </c>
      <c r="AF437" s="18">
        <f t="shared" si="1097"/>
        <v>15</v>
      </c>
      <c r="AG437" s="18">
        <f t="shared" si="1097"/>
        <v>15</v>
      </c>
      <c r="AH437" s="18">
        <f t="shared" si="1097"/>
        <v>15</v>
      </c>
      <c r="AI437" s="18">
        <f t="shared" si="1097"/>
        <v>15</v>
      </c>
      <c r="AJ437" s="18">
        <f t="shared" si="1097"/>
        <v>15</v>
      </c>
      <c r="AK437" s="18">
        <f t="shared" si="1097"/>
        <v>15</v>
      </c>
      <c r="AL437" s="18">
        <f t="shared" si="1097"/>
        <v>15</v>
      </c>
      <c r="AM437" s="18">
        <f t="shared" si="1097"/>
        <v>15</v>
      </c>
      <c r="AN437" s="18">
        <f t="shared" si="1097"/>
        <v>15</v>
      </c>
      <c r="AO437" s="18">
        <f t="shared" si="1097"/>
        <v>15</v>
      </c>
      <c r="AP437" s="18">
        <f t="shared" ref="AP437:BU437" si="1098">AP306</f>
        <v>15</v>
      </c>
      <c r="AQ437" s="18">
        <f t="shared" si="1098"/>
        <v>15</v>
      </c>
      <c r="AR437" s="18">
        <f t="shared" si="1098"/>
        <v>15</v>
      </c>
      <c r="AS437" s="18">
        <f t="shared" si="1098"/>
        <v>15</v>
      </c>
      <c r="AT437" s="18">
        <f t="shared" si="1098"/>
        <v>15</v>
      </c>
      <c r="AU437" s="18">
        <f t="shared" si="1098"/>
        <v>15</v>
      </c>
      <c r="AV437" s="18">
        <f t="shared" si="1098"/>
        <v>15</v>
      </c>
      <c r="AW437" s="18">
        <f t="shared" si="1098"/>
        <v>15</v>
      </c>
      <c r="AX437" s="18">
        <f t="shared" si="1098"/>
        <v>15</v>
      </c>
      <c r="AY437" s="18">
        <f t="shared" si="1098"/>
        <v>15</v>
      </c>
      <c r="AZ437" s="18">
        <f t="shared" si="1098"/>
        <v>15</v>
      </c>
      <c r="BA437" s="18">
        <f t="shared" si="1098"/>
        <v>15</v>
      </c>
      <c r="BB437" s="18">
        <f t="shared" si="1098"/>
        <v>15</v>
      </c>
      <c r="BC437" s="18">
        <f t="shared" si="1098"/>
        <v>15</v>
      </c>
      <c r="BD437" s="18">
        <f t="shared" si="1098"/>
        <v>15</v>
      </c>
      <c r="BE437" s="18">
        <f t="shared" si="1098"/>
        <v>15</v>
      </c>
      <c r="BF437" s="18">
        <f t="shared" si="1098"/>
        <v>15</v>
      </c>
      <c r="BG437" s="18">
        <f t="shared" si="1098"/>
        <v>15</v>
      </c>
      <c r="BH437" s="18">
        <f t="shared" si="1098"/>
        <v>15</v>
      </c>
      <c r="BI437" s="18">
        <f t="shared" si="1098"/>
        <v>15</v>
      </c>
      <c r="BJ437" s="18">
        <f t="shared" si="1098"/>
        <v>15</v>
      </c>
      <c r="BK437" s="18">
        <f t="shared" si="1098"/>
        <v>15</v>
      </c>
      <c r="BL437" s="18">
        <f t="shared" si="1098"/>
        <v>15</v>
      </c>
      <c r="BM437" s="18">
        <f t="shared" si="1098"/>
        <v>15</v>
      </c>
      <c r="BN437" s="18">
        <f t="shared" si="1098"/>
        <v>15</v>
      </c>
      <c r="BO437" s="18">
        <f t="shared" si="1098"/>
        <v>15</v>
      </c>
      <c r="BP437" s="18">
        <f t="shared" si="1098"/>
        <v>15</v>
      </c>
      <c r="BQ437" s="18">
        <f t="shared" si="1098"/>
        <v>15</v>
      </c>
      <c r="BR437" s="18">
        <f t="shared" si="1098"/>
        <v>15</v>
      </c>
      <c r="BS437" s="18">
        <f t="shared" si="1098"/>
        <v>15</v>
      </c>
      <c r="BT437" s="18">
        <f t="shared" si="1098"/>
        <v>15</v>
      </c>
      <c r="BU437" s="18">
        <f t="shared" si="1098"/>
        <v>15</v>
      </c>
      <c r="BV437" s="18">
        <f t="shared" ref="BV437:DA437" si="1099">BV306</f>
        <v>15</v>
      </c>
      <c r="BW437" s="18">
        <f t="shared" si="1099"/>
        <v>15</v>
      </c>
      <c r="BX437" s="18">
        <f t="shared" si="1099"/>
        <v>15</v>
      </c>
      <c r="BY437" s="18">
        <f t="shared" si="1099"/>
        <v>15</v>
      </c>
      <c r="BZ437" s="18">
        <f t="shared" si="1099"/>
        <v>15</v>
      </c>
      <c r="CA437" s="18">
        <f t="shared" si="1099"/>
        <v>15</v>
      </c>
      <c r="CB437" s="18">
        <f t="shared" si="1099"/>
        <v>15</v>
      </c>
      <c r="CC437" s="18">
        <f t="shared" si="1099"/>
        <v>15</v>
      </c>
      <c r="CD437" s="18">
        <f t="shared" si="1099"/>
        <v>15</v>
      </c>
      <c r="CE437" s="18">
        <f t="shared" si="1099"/>
        <v>15</v>
      </c>
      <c r="CF437" s="18">
        <f t="shared" si="1099"/>
        <v>15</v>
      </c>
      <c r="CG437" s="18">
        <f t="shared" si="1099"/>
        <v>15</v>
      </c>
      <c r="CH437" s="18">
        <f t="shared" si="1099"/>
        <v>15</v>
      </c>
      <c r="CI437" s="18">
        <f t="shared" si="1099"/>
        <v>15</v>
      </c>
      <c r="CJ437" s="18">
        <f t="shared" si="1099"/>
        <v>15</v>
      </c>
      <c r="CK437" s="18">
        <f t="shared" si="1099"/>
        <v>15</v>
      </c>
      <c r="CL437" s="18">
        <f t="shared" si="1099"/>
        <v>15</v>
      </c>
      <c r="CM437" s="18">
        <f t="shared" si="1099"/>
        <v>15</v>
      </c>
      <c r="CN437" s="18">
        <f t="shared" si="1099"/>
        <v>15</v>
      </c>
      <c r="CO437" s="18">
        <f t="shared" si="1099"/>
        <v>15</v>
      </c>
      <c r="CP437" s="18">
        <f t="shared" si="1099"/>
        <v>15</v>
      </c>
      <c r="CQ437" s="18">
        <f t="shared" si="1099"/>
        <v>15</v>
      </c>
      <c r="CR437" s="18">
        <f t="shared" si="1099"/>
        <v>15</v>
      </c>
      <c r="CS437" s="18">
        <f t="shared" si="1099"/>
        <v>15</v>
      </c>
      <c r="CT437" s="18">
        <f t="shared" si="1099"/>
        <v>15</v>
      </c>
      <c r="CU437" s="18">
        <f t="shared" si="1099"/>
        <v>15</v>
      </c>
      <c r="CV437" s="18">
        <f t="shared" si="1099"/>
        <v>15</v>
      </c>
      <c r="CW437" s="18">
        <f t="shared" si="1099"/>
        <v>15</v>
      </c>
      <c r="CX437" s="18">
        <f t="shared" si="1099"/>
        <v>15</v>
      </c>
      <c r="CY437" s="18">
        <f t="shared" si="1099"/>
        <v>15</v>
      </c>
      <c r="CZ437" s="18">
        <f t="shared" si="1099"/>
        <v>15</v>
      </c>
      <c r="DA437" s="18">
        <f t="shared" si="1099"/>
        <v>15</v>
      </c>
      <c r="DB437" s="18">
        <f t="shared" ref="DB437:EG437" si="1100">DB306</f>
        <v>15</v>
      </c>
      <c r="DC437" s="18">
        <f t="shared" si="1100"/>
        <v>15</v>
      </c>
      <c r="DD437" s="18">
        <f t="shared" si="1100"/>
        <v>15</v>
      </c>
      <c r="DE437" s="18">
        <f t="shared" si="1100"/>
        <v>15</v>
      </c>
      <c r="DF437" s="18">
        <f t="shared" si="1100"/>
        <v>15</v>
      </c>
      <c r="DG437" s="18">
        <f t="shared" si="1100"/>
        <v>15</v>
      </c>
      <c r="DH437" s="18">
        <f t="shared" si="1100"/>
        <v>15</v>
      </c>
      <c r="DI437" s="18">
        <f t="shared" si="1100"/>
        <v>15</v>
      </c>
      <c r="DJ437" s="18">
        <f t="shared" si="1100"/>
        <v>15</v>
      </c>
      <c r="DK437" s="18">
        <f t="shared" si="1100"/>
        <v>15</v>
      </c>
      <c r="DL437" s="18">
        <f t="shared" si="1100"/>
        <v>15</v>
      </c>
      <c r="DM437" s="18">
        <f t="shared" si="1100"/>
        <v>15</v>
      </c>
      <c r="DN437" s="18">
        <f t="shared" si="1100"/>
        <v>15</v>
      </c>
      <c r="DO437" s="18">
        <f t="shared" si="1100"/>
        <v>15</v>
      </c>
      <c r="DP437" s="18">
        <f t="shared" si="1100"/>
        <v>15</v>
      </c>
      <c r="DQ437" s="18">
        <f t="shared" si="1100"/>
        <v>15</v>
      </c>
      <c r="DR437" s="18">
        <f t="shared" si="1100"/>
        <v>15</v>
      </c>
      <c r="DS437" s="18">
        <f t="shared" si="1100"/>
        <v>15</v>
      </c>
      <c r="DT437" s="18">
        <f t="shared" si="1100"/>
        <v>15</v>
      </c>
      <c r="DU437" s="18">
        <f t="shared" si="1100"/>
        <v>15</v>
      </c>
      <c r="DV437" s="18">
        <f t="shared" si="1100"/>
        <v>15</v>
      </c>
      <c r="DW437" s="18">
        <f t="shared" si="1100"/>
        <v>15</v>
      </c>
      <c r="DX437" s="18">
        <f t="shared" si="1100"/>
        <v>15</v>
      </c>
      <c r="DY437" s="18">
        <f t="shared" si="1100"/>
        <v>15</v>
      </c>
      <c r="DZ437" s="18">
        <f t="shared" si="1100"/>
        <v>15</v>
      </c>
      <c r="EA437" s="18">
        <f t="shared" si="1100"/>
        <v>15</v>
      </c>
      <c r="EB437" s="18">
        <f t="shared" si="1100"/>
        <v>15</v>
      </c>
      <c r="EC437" s="18">
        <f t="shared" si="1100"/>
        <v>15</v>
      </c>
      <c r="ED437" s="18">
        <f t="shared" si="1100"/>
        <v>15</v>
      </c>
      <c r="EE437" s="18">
        <f t="shared" si="1100"/>
        <v>15</v>
      </c>
      <c r="EF437" s="18">
        <f t="shared" si="1100"/>
        <v>15</v>
      </c>
      <c r="EG437" s="18">
        <f t="shared" si="1100"/>
        <v>15</v>
      </c>
      <c r="EH437" s="18">
        <f t="shared" ref="EH437:FR437" si="1101">EH306</f>
        <v>15</v>
      </c>
      <c r="EI437" s="18">
        <f t="shared" si="1101"/>
        <v>15</v>
      </c>
      <c r="EJ437" s="18">
        <f t="shared" si="1101"/>
        <v>15</v>
      </c>
      <c r="EK437" s="18">
        <f t="shared" si="1101"/>
        <v>15</v>
      </c>
      <c r="EL437" s="18">
        <f t="shared" si="1101"/>
        <v>15</v>
      </c>
      <c r="EM437" s="18">
        <f t="shared" si="1101"/>
        <v>15</v>
      </c>
      <c r="EN437" s="18">
        <f t="shared" si="1101"/>
        <v>15</v>
      </c>
      <c r="EO437" s="18">
        <f t="shared" si="1101"/>
        <v>15</v>
      </c>
      <c r="EP437" s="18">
        <f t="shared" si="1101"/>
        <v>15</v>
      </c>
      <c r="EQ437" s="18">
        <f t="shared" si="1101"/>
        <v>15</v>
      </c>
      <c r="ER437" s="18">
        <f t="shared" si="1101"/>
        <v>15</v>
      </c>
      <c r="ES437" s="18">
        <f t="shared" si="1101"/>
        <v>15</v>
      </c>
      <c r="ET437" s="18">
        <f t="shared" si="1101"/>
        <v>15</v>
      </c>
      <c r="EU437" s="18">
        <f t="shared" si="1101"/>
        <v>15</v>
      </c>
      <c r="EV437" s="18">
        <f t="shared" si="1101"/>
        <v>15</v>
      </c>
      <c r="EW437" s="18">
        <f t="shared" si="1101"/>
        <v>15</v>
      </c>
      <c r="EX437" s="18">
        <f t="shared" si="1101"/>
        <v>15</v>
      </c>
      <c r="EY437" s="18">
        <f t="shared" si="1101"/>
        <v>15</v>
      </c>
      <c r="EZ437" s="18">
        <f t="shared" si="1101"/>
        <v>15</v>
      </c>
      <c r="FA437" s="18">
        <f t="shared" si="1101"/>
        <v>15</v>
      </c>
      <c r="FB437" s="18">
        <f t="shared" si="1101"/>
        <v>15</v>
      </c>
      <c r="FC437" s="18">
        <f t="shared" si="1101"/>
        <v>15</v>
      </c>
      <c r="FD437" s="18">
        <f t="shared" si="1101"/>
        <v>15</v>
      </c>
      <c r="FE437" s="18">
        <f t="shared" si="1101"/>
        <v>15</v>
      </c>
      <c r="FF437" s="18">
        <f t="shared" si="1101"/>
        <v>15</v>
      </c>
      <c r="FG437" s="18">
        <f t="shared" si="1101"/>
        <v>15</v>
      </c>
      <c r="FH437" s="18">
        <f t="shared" si="1101"/>
        <v>15</v>
      </c>
      <c r="FI437" s="18">
        <f t="shared" si="1101"/>
        <v>15</v>
      </c>
      <c r="FJ437" s="18">
        <f t="shared" si="1101"/>
        <v>15</v>
      </c>
      <c r="FK437" s="18">
        <f t="shared" si="1101"/>
        <v>15</v>
      </c>
      <c r="FL437" s="18">
        <f t="shared" si="1101"/>
        <v>0</v>
      </c>
      <c r="FM437" s="18">
        <f t="shared" si="1101"/>
        <v>0</v>
      </c>
      <c r="FN437" s="18">
        <f t="shared" si="1101"/>
        <v>0</v>
      </c>
      <c r="FO437" s="18">
        <f t="shared" si="1101"/>
        <v>0</v>
      </c>
      <c r="FP437" s="18">
        <f t="shared" si="1101"/>
        <v>0</v>
      </c>
      <c r="FQ437" s="18">
        <f t="shared" si="1101"/>
        <v>0</v>
      </c>
      <c r="FR437" s="18">
        <f t="shared" si="1101"/>
        <v>0</v>
      </c>
    </row>
    <row r="438" spans="2:174">
      <c r="B438" s="30"/>
      <c r="D438"/>
      <c r="E438" s="142" t="s">
        <v>971</v>
      </c>
    </row>
    <row r="439" spans="2:174">
      <c r="C439" s="78" t="s">
        <v>337</v>
      </c>
      <c r="D439" s="144" t="s">
        <v>974</v>
      </c>
      <c r="E439" s="136">
        <f>INDEX(Assumptions!$G284:$G284,MATCH($A$1,Model_Number,0))</f>
        <v>140.25</v>
      </c>
      <c r="I439" s="128">
        <f t="shared" ref="I439:I447" si="1102">SUM(J439:FR439)</f>
        <v>-3365.4250540010962</v>
      </c>
      <c r="J439" s="18">
        <f t="shared" ref="J439:AO439" si="1103">-1 * $E439 * J$437 * J427 * (J$8 * SUM(J$15, J$17)) / J$10 * J$407</f>
        <v>0</v>
      </c>
      <c r="K439" s="18">
        <f t="shared" si="1103"/>
        <v>0</v>
      </c>
      <c r="L439" s="18">
        <f t="shared" si="1103"/>
        <v>0</v>
      </c>
      <c r="M439" s="18">
        <f t="shared" si="1103"/>
        <v>0</v>
      </c>
      <c r="N439" s="18">
        <f t="shared" si="1103"/>
        <v>0</v>
      </c>
      <c r="O439" s="18">
        <f t="shared" si="1103"/>
        <v>0</v>
      </c>
      <c r="P439" s="18">
        <f t="shared" si="1103"/>
        <v>0</v>
      </c>
      <c r="Q439" s="18">
        <f t="shared" si="1103"/>
        <v>0</v>
      </c>
      <c r="R439" s="18">
        <f t="shared" si="1103"/>
        <v>0</v>
      </c>
      <c r="S439" s="18">
        <f t="shared" si="1103"/>
        <v>0</v>
      </c>
      <c r="T439" s="18">
        <f t="shared" si="1103"/>
        <v>0</v>
      </c>
      <c r="U439" s="18">
        <f t="shared" si="1103"/>
        <v>0</v>
      </c>
      <c r="V439" s="18">
        <f t="shared" si="1103"/>
        <v>0</v>
      </c>
      <c r="W439" s="18">
        <f t="shared" si="1103"/>
        <v>0</v>
      </c>
      <c r="X439" s="18">
        <f t="shared" si="1103"/>
        <v>0</v>
      </c>
      <c r="Y439" s="18">
        <f t="shared" si="1103"/>
        <v>0</v>
      </c>
      <c r="Z439" s="18">
        <f t="shared" si="1103"/>
        <v>0</v>
      </c>
      <c r="AA439" s="18">
        <f t="shared" si="1103"/>
        <v>0</v>
      </c>
      <c r="AB439" s="18">
        <f t="shared" si="1103"/>
        <v>-555.47521052054788</v>
      </c>
      <c r="AC439" s="18">
        <f t="shared" si="1103"/>
        <v>-555.47521052054788</v>
      </c>
      <c r="AD439" s="18">
        <f t="shared" si="1103"/>
        <v>-560.53877486163947</v>
      </c>
      <c r="AE439" s="18">
        <f t="shared" si="1103"/>
        <v>-560.53877486163947</v>
      </c>
      <c r="AF439" s="18">
        <f t="shared" si="1103"/>
        <v>-566.69854161836065</v>
      </c>
      <c r="AG439" s="18">
        <f t="shared" si="1103"/>
        <v>-566.69854161836065</v>
      </c>
      <c r="AH439" s="18">
        <f t="shared" si="1103"/>
        <v>0</v>
      </c>
      <c r="AI439" s="18">
        <f t="shared" si="1103"/>
        <v>0</v>
      </c>
      <c r="AJ439" s="18">
        <f t="shared" si="1103"/>
        <v>0</v>
      </c>
      <c r="AK439" s="18">
        <f t="shared" si="1103"/>
        <v>0</v>
      </c>
      <c r="AL439" s="18">
        <f t="shared" si="1103"/>
        <v>0</v>
      </c>
      <c r="AM439" s="18">
        <f t="shared" si="1103"/>
        <v>0</v>
      </c>
      <c r="AN439" s="18">
        <f t="shared" si="1103"/>
        <v>0</v>
      </c>
      <c r="AO439" s="18">
        <f t="shared" si="1103"/>
        <v>0</v>
      </c>
      <c r="AP439" s="18">
        <f t="shared" ref="AP439:BU439" si="1104">-1 * $E439 * AP$437 * AP427 * (AP$8 * SUM(AP$15, AP$17)) / AP$10 * AP$407</f>
        <v>0</v>
      </c>
      <c r="AQ439" s="18">
        <f t="shared" si="1104"/>
        <v>0</v>
      </c>
      <c r="AR439" s="18">
        <f t="shared" si="1104"/>
        <v>0</v>
      </c>
      <c r="AS439" s="18">
        <f t="shared" si="1104"/>
        <v>0</v>
      </c>
      <c r="AT439" s="18">
        <f t="shared" si="1104"/>
        <v>0</v>
      </c>
      <c r="AU439" s="18">
        <f t="shared" si="1104"/>
        <v>0</v>
      </c>
      <c r="AV439" s="18">
        <f t="shared" si="1104"/>
        <v>0</v>
      </c>
      <c r="AW439" s="18">
        <f t="shared" si="1104"/>
        <v>0</v>
      </c>
      <c r="AX439" s="18">
        <f t="shared" si="1104"/>
        <v>0</v>
      </c>
      <c r="AY439" s="18">
        <f t="shared" si="1104"/>
        <v>0</v>
      </c>
      <c r="AZ439" s="18">
        <f t="shared" si="1104"/>
        <v>0</v>
      </c>
      <c r="BA439" s="18">
        <f t="shared" si="1104"/>
        <v>0</v>
      </c>
      <c r="BB439" s="18">
        <f t="shared" si="1104"/>
        <v>0</v>
      </c>
      <c r="BC439" s="18">
        <f t="shared" si="1104"/>
        <v>0</v>
      </c>
      <c r="BD439" s="18">
        <f t="shared" si="1104"/>
        <v>0</v>
      </c>
      <c r="BE439" s="18">
        <f t="shared" si="1104"/>
        <v>0</v>
      </c>
      <c r="BF439" s="18">
        <f t="shared" si="1104"/>
        <v>0</v>
      </c>
      <c r="BG439" s="18">
        <f t="shared" si="1104"/>
        <v>0</v>
      </c>
      <c r="BH439" s="18">
        <f t="shared" si="1104"/>
        <v>0</v>
      </c>
      <c r="BI439" s="18">
        <f t="shared" si="1104"/>
        <v>0</v>
      </c>
      <c r="BJ439" s="18">
        <f t="shared" si="1104"/>
        <v>0</v>
      </c>
      <c r="BK439" s="18">
        <f t="shared" si="1104"/>
        <v>0</v>
      </c>
      <c r="BL439" s="18">
        <f t="shared" si="1104"/>
        <v>0</v>
      </c>
      <c r="BM439" s="18">
        <f t="shared" si="1104"/>
        <v>0</v>
      </c>
      <c r="BN439" s="18">
        <f t="shared" si="1104"/>
        <v>0</v>
      </c>
      <c r="BO439" s="18">
        <f t="shared" si="1104"/>
        <v>0</v>
      </c>
      <c r="BP439" s="18">
        <f t="shared" si="1104"/>
        <v>0</v>
      </c>
      <c r="BQ439" s="18">
        <f t="shared" si="1104"/>
        <v>0</v>
      </c>
      <c r="BR439" s="18">
        <f t="shared" si="1104"/>
        <v>0</v>
      </c>
      <c r="BS439" s="18">
        <f t="shared" si="1104"/>
        <v>0</v>
      </c>
      <c r="BT439" s="18">
        <f t="shared" si="1104"/>
        <v>0</v>
      </c>
      <c r="BU439" s="18">
        <f t="shared" si="1104"/>
        <v>0</v>
      </c>
      <c r="BV439" s="18">
        <f t="shared" ref="BV439:DA439" si="1105">-1 * $E439 * BV$437 * BV427 * (BV$8 * SUM(BV$15, BV$17)) / BV$10 * BV$407</f>
        <v>0</v>
      </c>
      <c r="BW439" s="18">
        <f t="shared" si="1105"/>
        <v>0</v>
      </c>
      <c r="BX439" s="18">
        <f t="shared" si="1105"/>
        <v>0</v>
      </c>
      <c r="BY439" s="18">
        <f t="shared" si="1105"/>
        <v>0</v>
      </c>
      <c r="BZ439" s="18">
        <f t="shared" si="1105"/>
        <v>0</v>
      </c>
      <c r="CA439" s="18">
        <f t="shared" si="1105"/>
        <v>0</v>
      </c>
      <c r="CB439" s="18">
        <f t="shared" si="1105"/>
        <v>0</v>
      </c>
      <c r="CC439" s="18">
        <f t="shared" si="1105"/>
        <v>0</v>
      </c>
      <c r="CD439" s="18">
        <f t="shared" si="1105"/>
        <v>0</v>
      </c>
      <c r="CE439" s="18">
        <f t="shared" si="1105"/>
        <v>0</v>
      </c>
      <c r="CF439" s="18">
        <f t="shared" si="1105"/>
        <v>0</v>
      </c>
      <c r="CG439" s="18">
        <f t="shared" si="1105"/>
        <v>0</v>
      </c>
      <c r="CH439" s="18">
        <f t="shared" si="1105"/>
        <v>0</v>
      </c>
      <c r="CI439" s="18">
        <f t="shared" si="1105"/>
        <v>0</v>
      </c>
      <c r="CJ439" s="18">
        <f t="shared" si="1105"/>
        <v>0</v>
      </c>
      <c r="CK439" s="18">
        <f t="shared" si="1105"/>
        <v>0</v>
      </c>
      <c r="CL439" s="18">
        <f t="shared" si="1105"/>
        <v>0</v>
      </c>
      <c r="CM439" s="18">
        <f t="shared" si="1105"/>
        <v>0</v>
      </c>
      <c r="CN439" s="18">
        <f t="shared" si="1105"/>
        <v>0</v>
      </c>
      <c r="CO439" s="18">
        <f t="shared" si="1105"/>
        <v>0</v>
      </c>
      <c r="CP439" s="18">
        <f t="shared" si="1105"/>
        <v>0</v>
      </c>
      <c r="CQ439" s="18">
        <f t="shared" si="1105"/>
        <v>0</v>
      </c>
      <c r="CR439" s="18">
        <f t="shared" si="1105"/>
        <v>0</v>
      </c>
      <c r="CS439" s="18">
        <f t="shared" si="1105"/>
        <v>0</v>
      </c>
      <c r="CT439" s="18">
        <f t="shared" si="1105"/>
        <v>0</v>
      </c>
      <c r="CU439" s="18">
        <f t="shared" si="1105"/>
        <v>0</v>
      </c>
      <c r="CV439" s="18">
        <f t="shared" si="1105"/>
        <v>0</v>
      </c>
      <c r="CW439" s="18">
        <f t="shared" si="1105"/>
        <v>0</v>
      </c>
      <c r="CX439" s="18">
        <f t="shared" si="1105"/>
        <v>0</v>
      </c>
      <c r="CY439" s="18">
        <f t="shared" si="1105"/>
        <v>0</v>
      </c>
      <c r="CZ439" s="18">
        <f t="shared" si="1105"/>
        <v>0</v>
      </c>
      <c r="DA439" s="18">
        <f t="shared" si="1105"/>
        <v>0</v>
      </c>
      <c r="DB439" s="18">
        <f t="shared" ref="DB439:EG439" si="1106">-1 * $E439 * DB$437 * DB427 * (DB$8 * SUM(DB$15, DB$17)) / DB$10 * DB$407</f>
        <v>0</v>
      </c>
      <c r="DC439" s="18">
        <f t="shared" si="1106"/>
        <v>0</v>
      </c>
      <c r="DD439" s="18">
        <f t="shared" si="1106"/>
        <v>0</v>
      </c>
      <c r="DE439" s="18">
        <f t="shared" si="1106"/>
        <v>0</v>
      </c>
      <c r="DF439" s="18">
        <f t="shared" si="1106"/>
        <v>0</v>
      </c>
      <c r="DG439" s="18">
        <f t="shared" si="1106"/>
        <v>0</v>
      </c>
      <c r="DH439" s="18">
        <f t="shared" si="1106"/>
        <v>0</v>
      </c>
      <c r="DI439" s="18">
        <f t="shared" si="1106"/>
        <v>0</v>
      </c>
      <c r="DJ439" s="18">
        <f t="shared" si="1106"/>
        <v>0</v>
      </c>
      <c r="DK439" s="18">
        <f t="shared" si="1106"/>
        <v>0</v>
      </c>
      <c r="DL439" s="18">
        <f t="shared" si="1106"/>
        <v>0</v>
      </c>
      <c r="DM439" s="18">
        <f t="shared" si="1106"/>
        <v>0</v>
      </c>
      <c r="DN439" s="18">
        <f t="shared" si="1106"/>
        <v>0</v>
      </c>
      <c r="DO439" s="18">
        <f t="shared" si="1106"/>
        <v>0</v>
      </c>
      <c r="DP439" s="18">
        <f t="shared" si="1106"/>
        <v>0</v>
      </c>
      <c r="DQ439" s="18">
        <f t="shared" si="1106"/>
        <v>0</v>
      </c>
      <c r="DR439" s="18">
        <f t="shared" si="1106"/>
        <v>0</v>
      </c>
      <c r="DS439" s="18">
        <f t="shared" si="1106"/>
        <v>0</v>
      </c>
      <c r="DT439" s="18">
        <f t="shared" si="1106"/>
        <v>0</v>
      </c>
      <c r="DU439" s="18">
        <f t="shared" si="1106"/>
        <v>0</v>
      </c>
      <c r="DV439" s="18">
        <f t="shared" si="1106"/>
        <v>0</v>
      </c>
      <c r="DW439" s="18">
        <f t="shared" si="1106"/>
        <v>0</v>
      </c>
      <c r="DX439" s="18">
        <f t="shared" si="1106"/>
        <v>0</v>
      </c>
      <c r="DY439" s="18">
        <f t="shared" si="1106"/>
        <v>0</v>
      </c>
      <c r="DZ439" s="18">
        <f t="shared" si="1106"/>
        <v>0</v>
      </c>
      <c r="EA439" s="18">
        <f t="shared" si="1106"/>
        <v>0</v>
      </c>
      <c r="EB439" s="18">
        <f t="shared" si="1106"/>
        <v>0</v>
      </c>
      <c r="EC439" s="18">
        <f t="shared" si="1106"/>
        <v>0</v>
      </c>
      <c r="ED439" s="18">
        <f t="shared" si="1106"/>
        <v>0</v>
      </c>
      <c r="EE439" s="18">
        <f t="shared" si="1106"/>
        <v>0</v>
      </c>
      <c r="EF439" s="18">
        <f t="shared" si="1106"/>
        <v>0</v>
      </c>
      <c r="EG439" s="18">
        <f t="shared" si="1106"/>
        <v>0</v>
      </c>
      <c r="EH439" s="18">
        <f t="shared" ref="EH439:FR439" si="1107">-1 * $E439 * EH$437 * EH427 * (EH$8 * SUM(EH$15, EH$17)) / EH$10 * EH$407</f>
        <v>0</v>
      </c>
      <c r="EI439" s="18">
        <f t="shared" si="1107"/>
        <v>0</v>
      </c>
      <c r="EJ439" s="18">
        <f t="shared" si="1107"/>
        <v>0</v>
      </c>
      <c r="EK439" s="18">
        <f t="shared" si="1107"/>
        <v>0</v>
      </c>
      <c r="EL439" s="18">
        <f t="shared" si="1107"/>
        <v>0</v>
      </c>
      <c r="EM439" s="18">
        <f t="shared" si="1107"/>
        <v>0</v>
      </c>
      <c r="EN439" s="18">
        <f t="shared" si="1107"/>
        <v>0</v>
      </c>
      <c r="EO439" s="18">
        <f t="shared" si="1107"/>
        <v>0</v>
      </c>
      <c r="EP439" s="18">
        <f t="shared" si="1107"/>
        <v>0</v>
      </c>
      <c r="EQ439" s="18">
        <f t="shared" si="1107"/>
        <v>0</v>
      </c>
      <c r="ER439" s="18">
        <f t="shared" si="1107"/>
        <v>0</v>
      </c>
      <c r="ES439" s="18">
        <f t="shared" si="1107"/>
        <v>0</v>
      </c>
      <c r="ET439" s="18">
        <f t="shared" si="1107"/>
        <v>0</v>
      </c>
      <c r="EU439" s="18">
        <f t="shared" si="1107"/>
        <v>0</v>
      </c>
      <c r="EV439" s="18">
        <f t="shared" si="1107"/>
        <v>0</v>
      </c>
      <c r="EW439" s="18">
        <f t="shared" si="1107"/>
        <v>0</v>
      </c>
      <c r="EX439" s="18">
        <f t="shared" si="1107"/>
        <v>0</v>
      </c>
      <c r="EY439" s="18">
        <f t="shared" si="1107"/>
        <v>0</v>
      </c>
      <c r="EZ439" s="18">
        <f t="shared" si="1107"/>
        <v>0</v>
      </c>
      <c r="FA439" s="18">
        <f t="shared" si="1107"/>
        <v>0</v>
      </c>
      <c r="FB439" s="18">
        <f t="shared" si="1107"/>
        <v>0</v>
      </c>
      <c r="FC439" s="18">
        <f t="shared" si="1107"/>
        <v>0</v>
      </c>
      <c r="FD439" s="18">
        <f t="shared" si="1107"/>
        <v>0</v>
      </c>
      <c r="FE439" s="18">
        <f t="shared" si="1107"/>
        <v>0</v>
      </c>
      <c r="FF439" s="18">
        <f t="shared" si="1107"/>
        <v>0</v>
      </c>
      <c r="FG439" s="18">
        <f t="shared" si="1107"/>
        <v>0</v>
      </c>
      <c r="FH439" s="18">
        <f t="shared" si="1107"/>
        <v>0</v>
      </c>
      <c r="FI439" s="18">
        <f t="shared" si="1107"/>
        <v>0</v>
      </c>
      <c r="FJ439" s="18">
        <f t="shared" si="1107"/>
        <v>0</v>
      </c>
      <c r="FK439" s="18">
        <f t="shared" si="1107"/>
        <v>0</v>
      </c>
      <c r="FL439" s="18">
        <f t="shared" si="1107"/>
        <v>0</v>
      </c>
      <c r="FM439" s="18">
        <f t="shared" si="1107"/>
        <v>0</v>
      </c>
      <c r="FN439" s="18">
        <f t="shared" si="1107"/>
        <v>0</v>
      </c>
      <c r="FO439" s="18">
        <f t="shared" si="1107"/>
        <v>0</v>
      </c>
      <c r="FP439" s="18">
        <f t="shared" si="1107"/>
        <v>0</v>
      </c>
      <c r="FQ439" s="18">
        <f t="shared" si="1107"/>
        <v>0</v>
      </c>
      <c r="FR439" s="18">
        <f t="shared" si="1107"/>
        <v>0</v>
      </c>
    </row>
    <row r="440" spans="2:174">
      <c r="C440" s="78" t="s">
        <v>338</v>
      </c>
      <c r="D440" s="144" t="s">
        <v>974</v>
      </c>
      <c r="E440" s="136">
        <f>INDEX(Assumptions!$G285:$G285,MATCH($A$1,Model_Number,0))</f>
        <v>178.5</v>
      </c>
      <c r="I440" s="128">
        <f t="shared" si="1102"/>
        <v>-9010.0681958568639</v>
      </c>
      <c r="J440" s="18">
        <f t="shared" ref="J440:AO440" si="1108">-1 * $E440 * J$437 * J428 * (J$8 * SUM(J$15, J$17)) / J$10 * J$407</f>
        <v>0</v>
      </c>
      <c r="K440" s="18">
        <f t="shared" si="1108"/>
        <v>0</v>
      </c>
      <c r="L440" s="18">
        <f t="shared" si="1108"/>
        <v>0</v>
      </c>
      <c r="M440" s="18">
        <f t="shared" si="1108"/>
        <v>0</v>
      </c>
      <c r="N440" s="18">
        <f t="shared" si="1108"/>
        <v>0</v>
      </c>
      <c r="O440" s="18">
        <f t="shared" si="1108"/>
        <v>0</v>
      </c>
      <c r="P440" s="18">
        <f t="shared" si="1108"/>
        <v>0</v>
      </c>
      <c r="Q440" s="18">
        <f t="shared" si="1108"/>
        <v>0</v>
      </c>
      <c r="R440" s="18">
        <f t="shared" si="1108"/>
        <v>0</v>
      </c>
      <c r="S440" s="18">
        <f t="shared" si="1108"/>
        <v>0</v>
      </c>
      <c r="T440" s="18">
        <f t="shared" si="1108"/>
        <v>0</v>
      </c>
      <c r="U440" s="18">
        <f t="shared" si="1108"/>
        <v>0</v>
      </c>
      <c r="V440" s="18">
        <f t="shared" si="1108"/>
        <v>0</v>
      </c>
      <c r="W440" s="18">
        <f t="shared" si="1108"/>
        <v>0</v>
      </c>
      <c r="X440" s="18">
        <f t="shared" si="1108"/>
        <v>0</v>
      </c>
      <c r="Y440" s="18">
        <f t="shared" si="1108"/>
        <v>0</v>
      </c>
      <c r="Z440" s="18">
        <f t="shared" si="1108"/>
        <v>0</v>
      </c>
      <c r="AA440" s="18">
        <f t="shared" si="1108"/>
        <v>0</v>
      </c>
      <c r="AB440" s="18">
        <f t="shared" si="1108"/>
        <v>0</v>
      </c>
      <c r="AC440" s="18">
        <f t="shared" si="1108"/>
        <v>0</v>
      </c>
      <c r="AD440" s="18">
        <f t="shared" si="1108"/>
        <v>0</v>
      </c>
      <c r="AE440" s="18">
        <f t="shared" si="1108"/>
        <v>0</v>
      </c>
      <c r="AF440" s="18">
        <f t="shared" si="1108"/>
        <v>0</v>
      </c>
      <c r="AG440" s="18">
        <f t="shared" si="1108"/>
        <v>0</v>
      </c>
      <c r="AH440" s="18">
        <f t="shared" si="1108"/>
        <v>-723.77900682261031</v>
      </c>
      <c r="AI440" s="18">
        <f t="shared" si="1108"/>
        <v>-731.82099578730606</v>
      </c>
      <c r="AJ440" s="18">
        <f t="shared" si="1108"/>
        <v>-739.86298475200169</v>
      </c>
      <c r="AK440" s="18">
        <f t="shared" si="1108"/>
        <v>-739.86298475200169</v>
      </c>
      <c r="AL440" s="18">
        <f t="shared" si="1108"/>
        <v>-740.42592397953024</v>
      </c>
      <c r="AM440" s="18">
        <f t="shared" si="1108"/>
        <v>-748.6528786904139</v>
      </c>
      <c r="AN440" s="18">
        <f t="shared" si="1108"/>
        <v>-756.87983340129756</v>
      </c>
      <c r="AO440" s="18">
        <f t="shared" si="1108"/>
        <v>-756.87983340129756</v>
      </c>
      <c r="AP440" s="18">
        <f t="shared" ref="AP440:BU440" si="1109">-1 * $E440 * AP$437 * AP428 * (AP$8 * SUM(AP$15, AP$17)) / AP$10 * AP$407</f>
        <v>-757.45572023105933</v>
      </c>
      <c r="AQ440" s="18">
        <f t="shared" si="1109"/>
        <v>-765.87189490029334</v>
      </c>
      <c r="AR440" s="18">
        <f t="shared" si="1109"/>
        <v>-774.28806956952735</v>
      </c>
      <c r="AS440" s="18">
        <f t="shared" si="1109"/>
        <v>-774.28806956952735</v>
      </c>
      <c r="AT440" s="18">
        <f t="shared" si="1109"/>
        <v>0</v>
      </c>
      <c r="AU440" s="18">
        <f t="shared" si="1109"/>
        <v>0</v>
      </c>
      <c r="AV440" s="18">
        <f t="shared" si="1109"/>
        <v>0</v>
      </c>
      <c r="AW440" s="18">
        <f t="shared" si="1109"/>
        <v>0</v>
      </c>
      <c r="AX440" s="18">
        <f t="shared" si="1109"/>
        <v>0</v>
      </c>
      <c r="AY440" s="18">
        <f t="shared" si="1109"/>
        <v>0</v>
      </c>
      <c r="AZ440" s="18">
        <f t="shared" si="1109"/>
        <v>0</v>
      </c>
      <c r="BA440" s="18">
        <f t="shared" si="1109"/>
        <v>0</v>
      </c>
      <c r="BB440" s="18">
        <f t="shared" si="1109"/>
        <v>0</v>
      </c>
      <c r="BC440" s="18">
        <f t="shared" si="1109"/>
        <v>0</v>
      </c>
      <c r="BD440" s="18">
        <f t="shared" si="1109"/>
        <v>0</v>
      </c>
      <c r="BE440" s="18">
        <f t="shared" si="1109"/>
        <v>0</v>
      </c>
      <c r="BF440" s="18">
        <f t="shared" si="1109"/>
        <v>0</v>
      </c>
      <c r="BG440" s="18">
        <f t="shared" si="1109"/>
        <v>0</v>
      </c>
      <c r="BH440" s="18">
        <f t="shared" si="1109"/>
        <v>0</v>
      </c>
      <c r="BI440" s="18">
        <f t="shared" si="1109"/>
        <v>0</v>
      </c>
      <c r="BJ440" s="18">
        <f t="shared" si="1109"/>
        <v>0</v>
      </c>
      <c r="BK440" s="18">
        <f t="shared" si="1109"/>
        <v>0</v>
      </c>
      <c r="BL440" s="18">
        <f t="shared" si="1109"/>
        <v>0</v>
      </c>
      <c r="BM440" s="18">
        <f t="shared" si="1109"/>
        <v>0</v>
      </c>
      <c r="BN440" s="18">
        <f t="shared" si="1109"/>
        <v>0</v>
      </c>
      <c r="BO440" s="18">
        <f t="shared" si="1109"/>
        <v>0</v>
      </c>
      <c r="BP440" s="18">
        <f t="shared" si="1109"/>
        <v>0</v>
      </c>
      <c r="BQ440" s="18">
        <f t="shared" si="1109"/>
        <v>0</v>
      </c>
      <c r="BR440" s="18">
        <f t="shared" si="1109"/>
        <v>0</v>
      </c>
      <c r="BS440" s="18">
        <f t="shared" si="1109"/>
        <v>0</v>
      </c>
      <c r="BT440" s="18">
        <f t="shared" si="1109"/>
        <v>0</v>
      </c>
      <c r="BU440" s="18">
        <f t="shared" si="1109"/>
        <v>0</v>
      </c>
      <c r="BV440" s="18">
        <f t="shared" ref="BV440:DA440" si="1110">-1 * $E440 * BV$437 * BV428 * (BV$8 * SUM(BV$15, BV$17)) / BV$10 * BV$407</f>
        <v>0</v>
      </c>
      <c r="BW440" s="18">
        <f t="shared" si="1110"/>
        <v>0</v>
      </c>
      <c r="BX440" s="18">
        <f t="shared" si="1110"/>
        <v>0</v>
      </c>
      <c r="BY440" s="18">
        <f t="shared" si="1110"/>
        <v>0</v>
      </c>
      <c r="BZ440" s="18">
        <f t="shared" si="1110"/>
        <v>0</v>
      </c>
      <c r="CA440" s="18">
        <f t="shared" si="1110"/>
        <v>0</v>
      </c>
      <c r="CB440" s="18">
        <f t="shared" si="1110"/>
        <v>0</v>
      </c>
      <c r="CC440" s="18">
        <f t="shared" si="1110"/>
        <v>0</v>
      </c>
      <c r="CD440" s="18">
        <f t="shared" si="1110"/>
        <v>0</v>
      </c>
      <c r="CE440" s="18">
        <f t="shared" si="1110"/>
        <v>0</v>
      </c>
      <c r="CF440" s="18">
        <f t="shared" si="1110"/>
        <v>0</v>
      </c>
      <c r="CG440" s="18">
        <f t="shared" si="1110"/>
        <v>0</v>
      </c>
      <c r="CH440" s="18">
        <f t="shared" si="1110"/>
        <v>0</v>
      </c>
      <c r="CI440" s="18">
        <f t="shared" si="1110"/>
        <v>0</v>
      </c>
      <c r="CJ440" s="18">
        <f t="shared" si="1110"/>
        <v>0</v>
      </c>
      <c r="CK440" s="18">
        <f t="shared" si="1110"/>
        <v>0</v>
      </c>
      <c r="CL440" s="18">
        <f t="shared" si="1110"/>
        <v>0</v>
      </c>
      <c r="CM440" s="18">
        <f t="shared" si="1110"/>
        <v>0</v>
      </c>
      <c r="CN440" s="18">
        <f t="shared" si="1110"/>
        <v>0</v>
      </c>
      <c r="CO440" s="18">
        <f t="shared" si="1110"/>
        <v>0</v>
      </c>
      <c r="CP440" s="18">
        <f t="shared" si="1110"/>
        <v>0</v>
      </c>
      <c r="CQ440" s="18">
        <f t="shared" si="1110"/>
        <v>0</v>
      </c>
      <c r="CR440" s="18">
        <f t="shared" si="1110"/>
        <v>0</v>
      </c>
      <c r="CS440" s="18">
        <f t="shared" si="1110"/>
        <v>0</v>
      </c>
      <c r="CT440" s="18">
        <f t="shared" si="1110"/>
        <v>0</v>
      </c>
      <c r="CU440" s="18">
        <f t="shared" si="1110"/>
        <v>0</v>
      </c>
      <c r="CV440" s="18">
        <f t="shared" si="1110"/>
        <v>0</v>
      </c>
      <c r="CW440" s="18">
        <f t="shared" si="1110"/>
        <v>0</v>
      </c>
      <c r="CX440" s="18">
        <f t="shared" si="1110"/>
        <v>0</v>
      </c>
      <c r="CY440" s="18">
        <f t="shared" si="1110"/>
        <v>0</v>
      </c>
      <c r="CZ440" s="18">
        <f t="shared" si="1110"/>
        <v>0</v>
      </c>
      <c r="DA440" s="18">
        <f t="shared" si="1110"/>
        <v>0</v>
      </c>
      <c r="DB440" s="18">
        <f t="shared" ref="DB440:EG440" si="1111">-1 * $E440 * DB$437 * DB428 * (DB$8 * SUM(DB$15, DB$17)) / DB$10 * DB$407</f>
        <v>0</v>
      </c>
      <c r="DC440" s="18">
        <f t="shared" si="1111"/>
        <v>0</v>
      </c>
      <c r="DD440" s="18">
        <f t="shared" si="1111"/>
        <v>0</v>
      </c>
      <c r="DE440" s="18">
        <f t="shared" si="1111"/>
        <v>0</v>
      </c>
      <c r="DF440" s="18">
        <f t="shared" si="1111"/>
        <v>0</v>
      </c>
      <c r="DG440" s="18">
        <f t="shared" si="1111"/>
        <v>0</v>
      </c>
      <c r="DH440" s="18">
        <f t="shared" si="1111"/>
        <v>0</v>
      </c>
      <c r="DI440" s="18">
        <f t="shared" si="1111"/>
        <v>0</v>
      </c>
      <c r="DJ440" s="18">
        <f t="shared" si="1111"/>
        <v>0</v>
      </c>
      <c r="DK440" s="18">
        <f t="shared" si="1111"/>
        <v>0</v>
      </c>
      <c r="DL440" s="18">
        <f t="shared" si="1111"/>
        <v>0</v>
      </c>
      <c r="DM440" s="18">
        <f t="shared" si="1111"/>
        <v>0</v>
      </c>
      <c r="DN440" s="18">
        <f t="shared" si="1111"/>
        <v>0</v>
      </c>
      <c r="DO440" s="18">
        <f t="shared" si="1111"/>
        <v>0</v>
      </c>
      <c r="DP440" s="18">
        <f t="shared" si="1111"/>
        <v>0</v>
      </c>
      <c r="DQ440" s="18">
        <f t="shared" si="1111"/>
        <v>0</v>
      </c>
      <c r="DR440" s="18">
        <f t="shared" si="1111"/>
        <v>0</v>
      </c>
      <c r="DS440" s="18">
        <f t="shared" si="1111"/>
        <v>0</v>
      </c>
      <c r="DT440" s="18">
        <f t="shared" si="1111"/>
        <v>0</v>
      </c>
      <c r="DU440" s="18">
        <f t="shared" si="1111"/>
        <v>0</v>
      </c>
      <c r="DV440" s="18">
        <f t="shared" si="1111"/>
        <v>0</v>
      </c>
      <c r="DW440" s="18">
        <f t="shared" si="1111"/>
        <v>0</v>
      </c>
      <c r="DX440" s="18">
        <f t="shared" si="1111"/>
        <v>0</v>
      </c>
      <c r="DY440" s="18">
        <f t="shared" si="1111"/>
        <v>0</v>
      </c>
      <c r="DZ440" s="18">
        <f t="shared" si="1111"/>
        <v>0</v>
      </c>
      <c r="EA440" s="18">
        <f t="shared" si="1111"/>
        <v>0</v>
      </c>
      <c r="EB440" s="18">
        <f t="shared" si="1111"/>
        <v>0</v>
      </c>
      <c r="EC440" s="18">
        <f t="shared" si="1111"/>
        <v>0</v>
      </c>
      <c r="ED440" s="18">
        <f t="shared" si="1111"/>
        <v>0</v>
      </c>
      <c r="EE440" s="18">
        <f t="shared" si="1111"/>
        <v>0</v>
      </c>
      <c r="EF440" s="18">
        <f t="shared" si="1111"/>
        <v>0</v>
      </c>
      <c r="EG440" s="18">
        <f t="shared" si="1111"/>
        <v>0</v>
      </c>
      <c r="EH440" s="18">
        <f t="shared" ref="EH440:FR440" si="1112">-1 * $E440 * EH$437 * EH428 * (EH$8 * SUM(EH$15, EH$17)) / EH$10 * EH$407</f>
        <v>0</v>
      </c>
      <c r="EI440" s="18">
        <f t="shared" si="1112"/>
        <v>0</v>
      </c>
      <c r="EJ440" s="18">
        <f t="shared" si="1112"/>
        <v>0</v>
      </c>
      <c r="EK440" s="18">
        <f t="shared" si="1112"/>
        <v>0</v>
      </c>
      <c r="EL440" s="18">
        <f t="shared" si="1112"/>
        <v>0</v>
      </c>
      <c r="EM440" s="18">
        <f t="shared" si="1112"/>
        <v>0</v>
      </c>
      <c r="EN440" s="18">
        <f t="shared" si="1112"/>
        <v>0</v>
      </c>
      <c r="EO440" s="18">
        <f t="shared" si="1112"/>
        <v>0</v>
      </c>
      <c r="EP440" s="18">
        <f t="shared" si="1112"/>
        <v>0</v>
      </c>
      <c r="EQ440" s="18">
        <f t="shared" si="1112"/>
        <v>0</v>
      </c>
      <c r="ER440" s="18">
        <f t="shared" si="1112"/>
        <v>0</v>
      </c>
      <c r="ES440" s="18">
        <f t="shared" si="1112"/>
        <v>0</v>
      </c>
      <c r="ET440" s="18">
        <f t="shared" si="1112"/>
        <v>0</v>
      </c>
      <c r="EU440" s="18">
        <f t="shared" si="1112"/>
        <v>0</v>
      </c>
      <c r="EV440" s="18">
        <f t="shared" si="1112"/>
        <v>0</v>
      </c>
      <c r="EW440" s="18">
        <f t="shared" si="1112"/>
        <v>0</v>
      </c>
      <c r="EX440" s="18">
        <f t="shared" si="1112"/>
        <v>0</v>
      </c>
      <c r="EY440" s="18">
        <f t="shared" si="1112"/>
        <v>0</v>
      </c>
      <c r="EZ440" s="18">
        <f t="shared" si="1112"/>
        <v>0</v>
      </c>
      <c r="FA440" s="18">
        <f t="shared" si="1112"/>
        <v>0</v>
      </c>
      <c r="FB440" s="18">
        <f t="shared" si="1112"/>
        <v>0</v>
      </c>
      <c r="FC440" s="18">
        <f t="shared" si="1112"/>
        <v>0</v>
      </c>
      <c r="FD440" s="18">
        <f t="shared" si="1112"/>
        <v>0</v>
      </c>
      <c r="FE440" s="18">
        <f t="shared" si="1112"/>
        <v>0</v>
      </c>
      <c r="FF440" s="18">
        <f t="shared" si="1112"/>
        <v>0</v>
      </c>
      <c r="FG440" s="18">
        <f t="shared" si="1112"/>
        <v>0</v>
      </c>
      <c r="FH440" s="18">
        <f t="shared" si="1112"/>
        <v>0</v>
      </c>
      <c r="FI440" s="18">
        <f t="shared" si="1112"/>
        <v>0</v>
      </c>
      <c r="FJ440" s="18">
        <f t="shared" si="1112"/>
        <v>0</v>
      </c>
      <c r="FK440" s="18">
        <f t="shared" si="1112"/>
        <v>0</v>
      </c>
      <c r="FL440" s="18">
        <f t="shared" si="1112"/>
        <v>0</v>
      </c>
      <c r="FM440" s="18">
        <f t="shared" si="1112"/>
        <v>0</v>
      </c>
      <c r="FN440" s="18">
        <f t="shared" si="1112"/>
        <v>0</v>
      </c>
      <c r="FO440" s="18">
        <f t="shared" si="1112"/>
        <v>0</v>
      </c>
      <c r="FP440" s="18">
        <f t="shared" si="1112"/>
        <v>0</v>
      </c>
      <c r="FQ440" s="18">
        <f t="shared" si="1112"/>
        <v>0</v>
      </c>
      <c r="FR440" s="18">
        <f t="shared" si="1112"/>
        <v>0</v>
      </c>
    </row>
    <row r="441" spans="2:174">
      <c r="C441" s="78" t="s">
        <v>339</v>
      </c>
      <c r="D441" s="144" t="s">
        <v>974</v>
      </c>
      <c r="E441" s="136">
        <f>INDEX(Assumptions!$G286:$G286,MATCH($A$1,Model_Number,0))</f>
        <v>221</v>
      </c>
      <c r="I441" s="128">
        <f t="shared" si="1102"/>
        <v>-20369.628343665361</v>
      </c>
      <c r="J441" s="18">
        <f t="shared" ref="J441:AO441" si="1113">-1 * $E441 * J$437 * J429 * (J$8 * SUM(J$15, J$17)) / J$10 * J$407</f>
        <v>0</v>
      </c>
      <c r="K441" s="18">
        <f t="shared" si="1113"/>
        <v>0</v>
      </c>
      <c r="L441" s="18">
        <f t="shared" si="1113"/>
        <v>0</v>
      </c>
      <c r="M441" s="18">
        <f t="shared" si="1113"/>
        <v>0</v>
      </c>
      <c r="N441" s="18">
        <f t="shared" si="1113"/>
        <v>0</v>
      </c>
      <c r="O441" s="18">
        <f t="shared" si="1113"/>
        <v>0</v>
      </c>
      <c r="P441" s="18">
        <f t="shared" si="1113"/>
        <v>0</v>
      </c>
      <c r="Q441" s="18">
        <f t="shared" si="1113"/>
        <v>0</v>
      </c>
      <c r="R441" s="18">
        <f t="shared" si="1113"/>
        <v>0</v>
      </c>
      <c r="S441" s="18">
        <f t="shared" si="1113"/>
        <v>0</v>
      </c>
      <c r="T441" s="18">
        <f t="shared" si="1113"/>
        <v>0</v>
      </c>
      <c r="U441" s="18">
        <f t="shared" si="1113"/>
        <v>0</v>
      </c>
      <c r="V441" s="18">
        <f t="shared" si="1113"/>
        <v>0</v>
      </c>
      <c r="W441" s="18">
        <f t="shared" si="1113"/>
        <v>0</v>
      </c>
      <c r="X441" s="18">
        <f t="shared" si="1113"/>
        <v>0</v>
      </c>
      <c r="Y441" s="18">
        <f t="shared" si="1113"/>
        <v>0</v>
      </c>
      <c r="Z441" s="18">
        <f t="shared" si="1113"/>
        <v>0</v>
      </c>
      <c r="AA441" s="18">
        <f t="shared" si="1113"/>
        <v>0</v>
      </c>
      <c r="AB441" s="18">
        <f t="shared" si="1113"/>
        <v>0</v>
      </c>
      <c r="AC441" s="18">
        <f t="shared" si="1113"/>
        <v>0</v>
      </c>
      <c r="AD441" s="18">
        <f t="shared" si="1113"/>
        <v>0</v>
      </c>
      <c r="AE441" s="18">
        <f t="shared" si="1113"/>
        <v>0</v>
      </c>
      <c r="AF441" s="18">
        <f t="shared" si="1113"/>
        <v>0</v>
      </c>
      <c r="AG441" s="18">
        <f t="shared" si="1113"/>
        <v>0</v>
      </c>
      <c r="AH441" s="18">
        <f t="shared" si="1113"/>
        <v>0</v>
      </c>
      <c r="AI441" s="18">
        <f t="shared" si="1113"/>
        <v>0</v>
      </c>
      <c r="AJ441" s="18">
        <f t="shared" si="1113"/>
        <v>0</v>
      </c>
      <c r="AK441" s="18">
        <f t="shared" si="1113"/>
        <v>0</v>
      </c>
      <c r="AL441" s="18">
        <f t="shared" si="1113"/>
        <v>0</v>
      </c>
      <c r="AM441" s="18">
        <f t="shared" si="1113"/>
        <v>0</v>
      </c>
      <c r="AN441" s="18">
        <f t="shared" si="1113"/>
        <v>0</v>
      </c>
      <c r="AO441" s="18">
        <f t="shared" si="1113"/>
        <v>0</v>
      </c>
      <c r="AP441" s="18">
        <f t="shared" ref="AP441:BU441" si="1114">-1 * $E441 * AP$437 * AP429 * (AP$8 * SUM(AP$15, AP$17)) / AP$10 * AP$407</f>
        <v>0</v>
      </c>
      <c r="AQ441" s="18">
        <f t="shared" si="1114"/>
        <v>0</v>
      </c>
      <c r="AR441" s="18">
        <f t="shared" si="1114"/>
        <v>0</v>
      </c>
      <c r="AS441" s="18">
        <f t="shared" si="1114"/>
        <v>0</v>
      </c>
      <c r="AT441" s="18">
        <f t="shared" si="1114"/>
        <v>-967.38110084617108</v>
      </c>
      <c r="AU441" s="18">
        <f t="shared" si="1114"/>
        <v>-967.38110084617108</v>
      </c>
      <c r="AV441" s="18">
        <f t="shared" si="1114"/>
        <v>-978.01166239393115</v>
      </c>
      <c r="AW441" s="18">
        <f t="shared" si="1114"/>
        <v>-978.01166239393115</v>
      </c>
      <c r="AX441" s="18">
        <f t="shared" si="1114"/>
        <v>-981.43732444666409</v>
      </c>
      <c r="AY441" s="18">
        <f t="shared" si="1114"/>
        <v>-992.34218360718251</v>
      </c>
      <c r="AZ441" s="18">
        <f t="shared" si="1114"/>
        <v>-1003.247042767701</v>
      </c>
      <c r="BA441" s="18">
        <f t="shared" si="1114"/>
        <v>-1003.247042767701</v>
      </c>
      <c r="BB441" s="18">
        <f t="shared" si="1114"/>
        <v>-1004.0103829089372</v>
      </c>
      <c r="BC441" s="18">
        <f t="shared" si="1114"/>
        <v>-1015.1660538301476</v>
      </c>
      <c r="BD441" s="18">
        <f t="shared" si="1114"/>
        <v>-1026.321724751358</v>
      </c>
      <c r="BE441" s="18">
        <f t="shared" si="1114"/>
        <v>-1026.321724751358</v>
      </c>
      <c r="BF441" s="18">
        <f t="shared" si="1114"/>
        <v>-1027.1026217158426</v>
      </c>
      <c r="BG441" s="18">
        <f t="shared" si="1114"/>
        <v>-1038.5148730682408</v>
      </c>
      <c r="BH441" s="18">
        <f t="shared" si="1114"/>
        <v>-1049.9271244206391</v>
      </c>
      <c r="BI441" s="18">
        <f t="shared" si="1114"/>
        <v>-1049.9271244206391</v>
      </c>
      <c r="BJ441" s="18">
        <f t="shared" si="1114"/>
        <v>-1059.4979809544145</v>
      </c>
      <c r="BK441" s="18">
        <f t="shared" si="1114"/>
        <v>-1059.4979809544145</v>
      </c>
      <c r="BL441" s="18">
        <f t="shared" si="1114"/>
        <v>-1071.1408159099576</v>
      </c>
      <c r="BM441" s="18">
        <f t="shared" si="1114"/>
        <v>-1071.1408159099576</v>
      </c>
      <c r="BN441" s="18">
        <f t="shared" si="1114"/>
        <v>0</v>
      </c>
      <c r="BO441" s="18">
        <f t="shared" si="1114"/>
        <v>0</v>
      </c>
      <c r="BP441" s="18">
        <f t="shared" si="1114"/>
        <v>0</v>
      </c>
      <c r="BQ441" s="18">
        <f t="shared" si="1114"/>
        <v>0</v>
      </c>
      <c r="BR441" s="18">
        <f t="shared" si="1114"/>
        <v>0</v>
      </c>
      <c r="BS441" s="18">
        <f t="shared" si="1114"/>
        <v>0</v>
      </c>
      <c r="BT441" s="18">
        <f t="shared" si="1114"/>
        <v>0</v>
      </c>
      <c r="BU441" s="18">
        <f t="shared" si="1114"/>
        <v>0</v>
      </c>
      <c r="BV441" s="18">
        <f t="shared" ref="BV441:DA441" si="1115">-1 * $E441 * BV$437 * BV429 * (BV$8 * SUM(BV$15, BV$17)) / BV$10 * BV$407</f>
        <v>0</v>
      </c>
      <c r="BW441" s="18">
        <f t="shared" si="1115"/>
        <v>0</v>
      </c>
      <c r="BX441" s="18">
        <f t="shared" si="1115"/>
        <v>0</v>
      </c>
      <c r="BY441" s="18">
        <f t="shared" si="1115"/>
        <v>0</v>
      </c>
      <c r="BZ441" s="18">
        <f t="shared" si="1115"/>
        <v>0</v>
      </c>
      <c r="CA441" s="18">
        <f t="shared" si="1115"/>
        <v>0</v>
      </c>
      <c r="CB441" s="18">
        <f t="shared" si="1115"/>
        <v>0</v>
      </c>
      <c r="CC441" s="18">
        <f t="shared" si="1115"/>
        <v>0</v>
      </c>
      <c r="CD441" s="18">
        <f t="shared" si="1115"/>
        <v>0</v>
      </c>
      <c r="CE441" s="18">
        <f t="shared" si="1115"/>
        <v>0</v>
      </c>
      <c r="CF441" s="18">
        <f t="shared" si="1115"/>
        <v>0</v>
      </c>
      <c r="CG441" s="18">
        <f t="shared" si="1115"/>
        <v>0</v>
      </c>
      <c r="CH441" s="18">
        <f t="shared" si="1115"/>
        <v>0</v>
      </c>
      <c r="CI441" s="18">
        <f t="shared" si="1115"/>
        <v>0</v>
      </c>
      <c r="CJ441" s="18">
        <f t="shared" si="1115"/>
        <v>0</v>
      </c>
      <c r="CK441" s="18">
        <f t="shared" si="1115"/>
        <v>0</v>
      </c>
      <c r="CL441" s="18">
        <f t="shared" si="1115"/>
        <v>0</v>
      </c>
      <c r="CM441" s="18">
        <f t="shared" si="1115"/>
        <v>0</v>
      </c>
      <c r="CN441" s="18">
        <f t="shared" si="1115"/>
        <v>0</v>
      </c>
      <c r="CO441" s="18">
        <f t="shared" si="1115"/>
        <v>0</v>
      </c>
      <c r="CP441" s="18">
        <f t="shared" si="1115"/>
        <v>0</v>
      </c>
      <c r="CQ441" s="18">
        <f t="shared" si="1115"/>
        <v>0</v>
      </c>
      <c r="CR441" s="18">
        <f t="shared" si="1115"/>
        <v>0</v>
      </c>
      <c r="CS441" s="18">
        <f t="shared" si="1115"/>
        <v>0</v>
      </c>
      <c r="CT441" s="18">
        <f t="shared" si="1115"/>
        <v>0</v>
      </c>
      <c r="CU441" s="18">
        <f t="shared" si="1115"/>
        <v>0</v>
      </c>
      <c r="CV441" s="18">
        <f t="shared" si="1115"/>
        <v>0</v>
      </c>
      <c r="CW441" s="18">
        <f t="shared" si="1115"/>
        <v>0</v>
      </c>
      <c r="CX441" s="18">
        <f t="shared" si="1115"/>
        <v>0</v>
      </c>
      <c r="CY441" s="18">
        <f t="shared" si="1115"/>
        <v>0</v>
      </c>
      <c r="CZ441" s="18">
        <f t="shared" si="1115"/>
        <v>0</v>
      </c>
      <c r="DA441" s="18">
        <f t="shared" si="1115"/>
        <v>0</v>
      </c>
      <c r="DB441" s="18">
        <f t="shared" ref="DB441:EG441" si="1116">-1 * $E441 * DB$437 * DB429 * (DB$8 * SUM(DB$15, DB$17)) / DB$10 * DB$407</f>
        <v>0</v>
      </c>
      <c r="DC441" s="18">
        <f t="shared" si="1116"/>
        <v>0</v>
      </c>
      <c r="DD441" s="18">
        <f t="shared" si="1116"/>
        <v>0</v>
      </c>
      <c r="DE441" s="18">
        <f t="shared" si="1116"/>
        <v>0</v>
      </c>
      <c r="DF441" s="18">
        <f t="shared" si="1116"/>
        <v>0</v>
      </c>
      <c r="DG441" s="18">
        <f t="shared" si="1116"/>
        <v>0</v>
      </c>
      <c r="DH441" s="18">
        <f t="shared" si="1116"/>
        <v>0</v>
      </c>
      <c r="DI441" s="18">
        <f t="shared" si="1116"/>
        <v>0</v>
      </c>
      <c r="DJ441" s="18">
        <f t="shared" si="1116"/>
        <v>0</v>
      </c>
      <c r="DK441" s="18">
        <f t="shared" si="1116"/>
        <v>0</v>
      </c>
      <c r="DL441" s="18">
        <f t="shared" si="1116"/>
        <v>0</v>
      </c>
      <c r="DM441" s="18">
        <f t="shared" si="1116"/>
        <v>0</v>
      </c>
      <c r="DN441" s="18">
        <f t="shared" si="1116"/>
        <v>0</v>
      </c>
      <c r="DO441" s="18">
        <f t="shared" si="1116"/>
        <v>0</v>
      </c>
      <c r="DP441" s="18">
        <f t="shared" si="1116"/>
        <v>0</v>
      </c>
      <c r="DQ441" s="18">
        <f t="shared" si="1116"/>
        <v>0</v>
      </c>
      <c r="DR441" s="18">
        <f t="shared" si="1116"/>
        <v>0</v>
      </c>
      <c r="DS441" s="18">
        <f t="shared" si="1116"/>
        <v>0</v>
      </c>
      <c r="DT441" s="18">
        <f t="shared" si="1116"/>
        <v>0</v>
      </c>
      <c r="DU441" s="18">
        <f t="shared" si="1116"/>
        <v>0</v>
      </c>
      <c r="DV441" s="18">
        <f t="shared" si="1116"/>
        <v>0</v>
      </c>
      <c r="DW441" s="18">
        <f t="shared" si="1116"/>
        <v>0</v>
      </c>
      <c r="DX441" s="18">
        <f t="shared" si="1116"/>
        <v>0</v>
      </c>
      <c r="DY441" s="18">
        <f t="shared" si="1116"/>
        <v>0</v>
      </c>
      <c r="DZ441" s="18">
        <f t="shared" si="1116"/>
        <v>0</v>
      </c>
      <c r="EA441" s="18">
        <f t="shared" si="1116"/>
        <v>0</v>
      </c>
      <c r="EB441" s="18">
        <f t="shared" si="1116"/>
        <v>0</v>
      </c>
      <c r="EC441" s="18">
        <f t="shared" si="1116"/>
        <v>0</v>
      </c>
      <c r="ED441" s="18">
        <f t="shared" si="1116"/>
        <v>0</v>
      </c>
      <c r="EE441" s="18">
        <f t="shared" si="1116"/>
        <v>0</v>
      </c>
      <c r="EF441" s="18">
        <f t="shared" si="1116"/>
        <v>0</v>
      </c>
      <c r="EG441" s="18">
        <f t="shared" si="1116"/>
        <v>0</v>
      </c>
      <c r="EH441" s="18">
        <f t="shared" ref="EH441:FR441" si="1117">-1 * $E441 * EH$437 * EH429 * (EH$8 * SUM(EH$15, EH$17)) / EH$10 * EH$407</f>
        <v>0</v>
      </c>
      <c r="EI441" s="18">
        <f t="shared" si="1117"/>
        <v>0</v>
      </c>
      <c r="EJ441" s="18">
        <f t="shared" si="1117"/>
        <v>0</v>
      </c>
      <c r="EK441" s="18">
        <f t="shared" si="1117"/>
        <v>0</v>
      </c>
      <c r="EL441" s="18">
        <f t="shared" si="1117"/>
        <v>0</v>
      </c>
      <c r="EM441" s="18">
        <f t="shared" si="1117"/>
        <v>0</v>
      </c>
      <c r="EN441" s="18">
        <f t="shared" si="1117"/>
        <v>0</v>
      </c>
      <c r="EO441" s="18">
        <f t="shared" si="1117"/>
        <v>0</v>
      </c>
      <c r="EP441" s="18">
        <f t="shared" si="1117"/>
        <v>0</v>
      </c>
      <c r="EQ441" s="18">
        <f t="shared" si="1117"/>
        <v>0</v>
      </c>
      <c r="ER441" s="18">
        <f t="shared" si="1117"/>
        <v>0</v>
      </c>
      <c r="ES441" s="18">
        <f t="shared" si="1117"/>
        <v>0</v>
      </c>
      <c r="ET441" s="18">
        <f t="shared" si="1117"/>
        <v>0</v>
      </c>
      <c r="EU441" s="18">
        <f t="shared" si="1117"/>
        <v>0</v>
      </c>
      <c r="EV441" s="18">
        <f t="shared" si="1117"/>
        <v>0</v>
      </c>
      <c r="EW441" s="18">
        <f t="shared" si="1117"/>
        <v>0</v>
      </c>
      <c r="EX441" s="18">
        <f t="shared" si="1117"/>
        <v>0</v>
      </c>
      <c r="EY441" s="18">
        <f t="shared" si="1117"/>
        <v>0</v>
      </c>
      <c r="EZ441" s="18">
        <f t="shared" si="1117"/>
        <v>0</v>
      </c>
      <c r="FA441" s="18">
        <f t="shared" si="1117"/>
        <v>0</v>
      </c>
      <c r="FB441" s="18">
        <f t="shared" si="1117"/>
        <v>0</v>
      </c>
      <c r="FC441" s="18">
        <f t="shared" si="1117"/>
        <v>0</v>
      </c>
      <c r="FD441" s="18">
        <f t="shared" si="1117"/>
        <v>0</v>
      </c>
      <c r="FE441" s="18">
        <f t="shared" si="1117"/>
        <v>0</v>
      </c>
      <c r="FF441" s="18">
        <f t="shared" si="1117"/>
        <v>0</v>
      </c>
      <c r="FG441" s="18">
        <f t="shared" si="1117"/>
        <v>0</v>
      </c>
      <c r="FH441" s="18">
        <f t="shared" si="1117"/>
        <v>0</v>
      </c>
      <c r="FI441" s="18">
        <f t="shared" si="1117"/>
        <v>0</v>
      </c>
      <c r="FJ441" s="18">
        <f t="shared" si="1117"/>
        <v>0</v>
      </c>
      <c r="FK441" s="18">
        <f t="shared" si="1117"/>
        <v>0</v>
      </c>
      <c r="FL441" s="18">
        <f t="shared" si="1117"/>
        <v>0</v>
      </c>
      <c r="FM441" s="18">
        <f t="shared" si="1117"/>
        <v>0</v>
      </c>
      <c r="FN441" s="18">
        <f t="shared" si="1117"/>
        <v>0</v>
      </c>
      <c r="FO441" s="18">
        <f t="shared" si="1117"/>
        <v>0</v>
      </c>
      <c r="FP441" s="18">
        <f t="shared" si="1117"/>
        <v>0</v>
      </c>
      <c r="FQ441" s="18">
        <f t="shared" si="1117"/>
        <v>0</v>
      </c>
      <c r="FR441" s="18">
        <f t="shared" si="1117"/>
        <v>0</v>
      </c>
    </row>
    <row r="442" spans="2:174">
      <c r="C442" s="78" t="s">
        <v>340</v>
      </c>
      <c r="D442" s="144" t="s">
        <v>974</v>
      </c>
      <c r="E442" s="136">
        <f>INDEX(Assumptions!$G287:$G287,MATCH($A$1,Model_Number,0))</f>
        <v>250.75</v>
      </c>
      <c r="I442" s="128">
        <f t="shared" si="1102"/>
        <v>-25894.6438190314</v>
      </c>
      <c r="J442" s="18">
        <f t="shared" ref="J442:AO442" si="1118">-1 * $E442 * J$437 * J430 * (J$8 * SUM(J$15, J$17)) / J$10 * J$407</f>
        <v>0</v>
      </c>
      <c r="K442" s="18">
        <f t="shared" si="1118"/>
        <v>0</v>
      </c>
      <c r="L442" s="18">
        <f t="shared" si="1118"/>
        <v>0</v>
      </c>
      <c r="M442" s="18">
        <f t="shared" si="1118"/>
        <v>0</v>
      </c>
      <c r="N442" s="18">
        <f t="shared" si="1118"/>
        <v>0</v>
      </c>
      <c r="O442" s="18">
        <f t="shared" si="1118"/>
        <v>0</v>
      </c>
      <c r="P442" s="18">
        <f t="shared" si="1118"/>
        <v>0</v>
      </c>
      <c r="Q442" s="18">
        <f t="shared" si="1118"/>
        <v>0</v>
      </c>
      <c r="R442" s="18">
        <f t="shared" si="1118"/>
        <v>0</v>
      </c>
      <c r="S442" s="18">
        <f t="shared" si="1118"/>
        <v>0</v>
      </c>
      <c r="T442" s="18">
        <f t="shared" si="1118"/>
        <v>0</v>
      </c>
      <c r="U442" s="18">
        <f t="shared" si="1118"/>
        <v>0</v>
      </c>
      <c r="V442" s="18">
        <f t="shared" si="1118"/>
        <v>0</v>
      </c>
      <c r="W442" s="18">
        <f t="shared" si="1118"/>
        <v>0</v>
      </c>
      <c r="X442" s="18">
        <f t="shared" si="1118"/>
        <v>0</v>
      </c>
      <c r="Y442" s="18">
        <f t="shared" si="1118"/>
        <v>0</v>
      </c>
      <c r="Z442" s="18">
        <f t="shared" si="1118"/>
        <v>0</v>
      </c>
      <c r="AA442" s="18">
        <f t="shared" si="1118"/>
        <v>0</v>
      </c>
      <c r="AB442" s="18">
        <f t="shared" si="1118"/>
        <v>0</v>
      </c>
      <c r="AC442" s="18">
        <f t="shared" si="1118"/>
        <v>0</v>
      </c>
      <c r="AD442" s="18">
        <f t="shared" si="1118"/>
        <v>0</v>
      </c>
      <c r="AE442" s="18">
        <f t="shared" si="1118"/>
        <v>0</v>
      </c>
      <c r="AF442" s="18">
        <f t="shared" si="1118"/>
        <v>0</v>
      </c>
      <c r="AG442" s="18">
        <f t="shared" si="1118"/>
        <v>0</v>
      </c>
      <c r="AH442" s="18">
        <f t="shared" si="1118"/>
        <v>0</v>
      </c>
      <c r="AI442" s="18">
        <f t="shared" si="1118"/>
        <v>0</v>
      </c>
      <c r="AJ442" s="18">
        <f t="shared" si="1118"/>
        <v>0</v>
      </c>
      <c r="AK442" s="18">
        <f t="shared" si="1118"/>
        <v>0</v>
      </c>
      <c r="AL442" s="18">
        <f t="shared" si="1118"/>
        <v>0</v>
      </c>
      <c r="AM442" s="18">
        <f t="shared" si="1118"/>
        <v>0</v>
      </c>
      <c r="AN442" s="18">
        <f t="shared" si="1118"/>
        <v>0</v>
      </c>
      <c r="AO442" s="18">
        <f t="shared" si="1118"/>
        <v>0</v>
      </c>
      <c r="AP442" s="18">
        <f t="shared" ref="AP442:BU442" si="1119">-1 * $E442 * AP$437 * AP430 * (AP$8 * SUM(AP$15, AP$17)) / AP$10 * AP$407</f>
        <v>0</v>
      </c>
      <c r="AQ442" s="18">
        <f t="shared" si="1119"/>
        <v>0</v>
      </c>
      <c r="AR442" s="18">
        <f t="shared" si="1119"/>
        <v>0</v>
      </c>
      <c r="AS442" s="18">
        <f t="shared" si="1119"/>
        <v>0</v>
      </c>
      <c r="AT442" s="18">
        <f t="shared" si="1119"/>
        <v>0</v>
      </c>
      <c r="AU442" s="18">
        <f t="shared" si="1119"/>
        <v>0</v>
      </c>
      <c r="AV442" s="18">
        <f t="shared" si="1119"/>
        <v>0</v>
      </c>
      <c r="AW442" s="18">
        <f t="shared" si="1119"/>
        <v>0</v>
      </c>
      <c r="AX442" s="18">
        <f t="shared" si="1119"/>
        <v>0</v>
      </c>
      <c r="AY442" s="18">
        <f t="shared" si="1119"/>
        <v>0</v>
      </c>
      <c r="AZ442" s="18">
        <f t="shared" si="1119"/>
        <v>0</v>
      </c>
      <c r="BA442" s="18">
        <f t="shared" si="1119"/>
        <v>0</v>
      </c>
      <c r="BB442" s="18">
        <f t="shared" si="1119"/>
        <v>0</v>
      </c>
      <c r="BC442" s="18">
        <f t="shared" si="1119"/>
        <v>0</v>
      </c>
      <c r="BD442" s="18">
        <f t="shared" si="1119"/>
        <v>0</v>
      </c>
      <c r="BE442" s="18">
        <f t="shared" si="1119"/>
        <v>0</v>
      </c>
      <c r="BF442" s="18">
        <f t="shared" si="1119"/>
        <v>0</v>
      </c>
      <c r="BG442" s="18">
        <f t="shared" si="1119"/>
        <v>0</v>
      </c>
      <c r="BH442" s="18">
        <f t="shared" si="1119"/>
        <v>0</v>
      </c>
      <c r="BI442" s="18">
        <f t="shared" si="1119"/>
        <v>0</v>
      </c>
      <c r="BJ442" s="18">
        <f t="shared" si="1119"/>
        <v>0</v>
      </c>
      <c r="BK442" s="18">
        <f t="shared" si="1119"/>
        <v>0</v>
      </c>
      <c r="BL442" s="18">
        <f t="shared" si="1119"/>
        <v>0</v>
      </c>
      <c r="BM442" s="18">
        <f t="shared" si="1119"/>
        <v>0</v>
      </c>
      <c r="BN442" s="18">
        <f t="shared" si="1119"/>
        <v>-1219.5897710864974</v>
      </c>
      <c r="BO442" s="18">
        <f t="shared" si="1119"/>
        <v>-1233.140768543014</v>
      </c>
      <c r="BP442" s="18">
        <f t="shared" si="1119"/>
        <v>-1246.6917659995306</v>
      </c>
      <c r="BQ442" s="18">
        <f t="shared" si="1119"/>
        <v>-1246.6917659995306</v>
      </c>
      <c r="BR442" s="18">
        <f t="shared" si="1119"/>
        <v>-1247.6403358214868</v>
      </c>
      <c r="BS442" s="18">
        <f t="shared" si="1119"/>
        <v>-1261.5030062195033</v>
      </c>
      <c r="BT442" s="18">
        <f t="shared" si="1119"/>
        <v>-1275.3656766175197</v>
      </c>
      <c r="BU442" s="18">
        <f t="shared" si="1119"/>
        <v>-1275.3656766175197</v>
      </c>
      <c r="BV442" s="18">
        <f t="shared" ref="BV442:DA442" si="1120">-1 * $E442 * BV$437 * BV430 * (BV$8 * SUM(BV$15, BV$17)) / BV$10 * BV$407</f>
        <v>-1276.336063545381</v>
      </c>
      <c r="BW442" s="18">
        <f t="shared" si="1120"/>
        <v>-1290.5175753625517</v>
      </c>
      <c r="BX442" s="18">
        <f t="shared" si="1120"/>
        <v>-1304.6990871797227</v>
      </c>
      <c r="BY442" s="18">
        <f t="shared" si="1120"/>
        <v>-1304.6990871797227</v>
      </c>
      <c r="BZ442" s="18">
        <f t="shared" si="1120"/>
        <v>-1316.592377192623</v>
      </c>
      <c r="CA442" s="18">
        <f t="shared" si="1120"/>
        <v>-1316.592377192623</v>
      </c>
      <c r="CB442" s="18">
        <f t="shared" si="1120"/>
        <v>-1331.0604252936407</v>
      </c>
      <c r="CC442" s="18">
        <f t="shared" si="1120"/>
        <v>-1331.0604252936407</v>
      </c>
      <c r="CD442" s="18">
        <f t="shared" si="1120"/>
        <v>-1335.7227042460836</v>
      </c>
      <c r="CE442" s="18">
        <f t="shared" si="1120"/>
        <v>-1350.5640676265957</v>
      </c>
      <c r="CF442" s="18">
        <f t="shared" si="1120"/>
        <v>-1365.4054310071078</v>
      </c>
      <c r="CG442" s="18">
        <f t="shared" si="1120"/>
        <v>-1365.4054310071078</v>
      </c>
      <c r="CH442" s="18">
        <f t="shared" si="1120"/>
        <v>0</v>
      </c>
      <c r="CI442" s="18">
        <f t="shared" si="1120"/>
        <v>0</v>
      </c>
      <c r="CJ442" s="18">
        <f t="shared" si="1120"/>
        <v>0</v>
      </c>
      <c r="CK442" s="18">
        <f t="shared" si="1120"/>
        <v>0</v>
      </c>
      <c r="CL442" s="18">
        <f t="shared" si="1120"/>
        <v>0</v>
      </c>
      <c r="CM442" s="18">
        <f t="shared" si="1120"/>
        <v>0</v>
      </c>
      <c r="CN442" s="18">
        <f t="shared" si="1120"/>
        <v>0</v>
      </c>
      <c r="CO442" s="18">
        <f t="shared" si="1120"/>
        <v>0</v>
      </c>
      <c r="CP442" s="18">
        <f t="shared" si="1120"/>
        <v>0</v>
      </c>
      <c r="CQ442" s="18">
        <f t="shared" si="1120"/>
        <v>0</v>
      </c>
      <c r="CR442" s="18">
        <f t="shared" si="1120"/>
        <v>0</v>
      </c>
      <c r="CS442" s="18">
        <f t="shared" si="1120"/>
        <v>0</v>
      </c>
      <c r="CT442" s="18">
        <f t="shared" si="1120"/>
        <v>0</v>
      </c>
      <c r="CU442" s="18">
        <f t="shared" si="1120"/>
        <v>0</v>
      </c>
      <c r="CV442" s="18">
        <f t="shared" si="1120"/>
        <v>0</v>
      </c>
      <c r="CW442" s="18">
        <f t="shared" si="1120"/>
        <v>0</v>
      </c>
      <c r="CX442" s="18">
        <f t="shared" si="1120"/>
        <v>0</v>
      </c>
      <c r="CY442" s="18">
        <f t="shared" si="1120"/>
        <v>0</v>
      </c>
      <c r="CZ442" s="18">
        <f t="shared" si="1120"/>
        <v>0</v>
      </c>
      <c r="DA442" s="18">
        <f t="shared" si="1120"/>
        <v>0</v>
      </c>
      <c r="DB442" s="18">
        <f t="shared" ref="DB442:EG442" si="1121">-1 * $E442 * DB$437 * DB430 * (DB$8 * SUM(DB$15, DB$17)) / DB$10 * DB$407</f>
        <v>0</v>
      </c>
      <c r="DC442" s="18">
        <f t="shared" si="1121"/>
        <v>0</v>
      </c>
      <c r="DD442" s="18">
        <f t="shared" si="1121"/>
        <v>0</v>
      </c>
      <c r="DE442" s="18">
        <f t="shared" si="1121"/>
        <v>0</v>
      </c>
      <c r="DF442" s="18">
        <f t="shared" si="1121"/>
        <v>0</v>
      </c>
      <c r="DG442" s="18">
        <f t="shared" si="1121"/>
        <v>0</v>
      </c>
      <c r="DH442" s="18">
        <f t="shared" si="1121"/>
        <v>0</v>
      </c>
      <c r="DI442" s="18">
        <f t="shared" si="1121"/>
        <v>0</v>
      </c>
      <c r="DJ442" s="18">
        <f t="shared" si="1121"/>
        <v>0</v>
      </c>
      <c r="DK442" s="18">
        <f t="shared" si="1121"/>
        <v>0</v>
      </c>
      <c r="DL442" s="18">
        <f t="shared" si="1121"/>
        <v>0</v>
      </c>
      <c r="DM442" s="18">
        <f t="shared" si="1121"/>
        <v>0</v>
      </c>
      <c r="DN442" s="18">
        <f t="shared" si="1121"/>
        <v>0</v>
      </c>
      <c r="DO442" s="18">
        <f t="shared" si="1121"/>
        <v>0</v>
      </c>
      <c r="DP442" s="18">
        <f t="shared" si="1121"/>
        <v>0</v>
      </c>
      <c r="DQ442" s="18">
        <f t="shared" si="1121"/>
        <v>0</v>
      </c>
      <c r="DR442" s="18">
        <f t="shared" si="1121"/>
        <v>0</v>
      </c>
      <c r="DS442" s="18">
        <f t="shared" si="1121"/>
        <v>0</v>
      </c>
      <c r="DT442" s="18">
        <f t="shared" si="1121"/>
        <v>0</v>
      </c>
      <c r="DU442" s="18">
        <f t="shared" si="1121"/>
        <v>0</v>
      </c>
      <c r="DV442" s="18">
        <f t="shared" si="1121"/>
        <v>0</v>
      </c>
      <c r="DW442" s="18">
        <f t="shared" si="1121"/>
        <v>0</v>
      </c>
      <c r="DX442" s="18">
        <f t="shared" si="1121"/>
        <v>0</v>
      </c>
      <c r="DY442" s="18">
        <f t="shared" si="1121"/>
        <v>0</v>
      </c>
      <c r="DZ442" s="18">
        <f t="shared" si="1121"/>
        <v>0</v>
      </c>
      <c r="EA442" s="18">
        <f t="shared" si="1121"/>
        <v>0</v>
      </c>
      <c r="EB442" s="18">
        <f t="shared" si="1121"/>
        <v>0</v>
      </c>
      <c r="EC442" s="18">
        <f t="shared" si="1121"/>
        <v>0</v>
      </c>
      <c r="ED442" s="18">
        <f t="shared" si="1121"/>
        <v>0</v>
      </c>
      <c r="EE442" s="18">
        <f t="shared" si="1121"/>
        <v>0</v>
      </c>
      <c r="EF442" s="18">
        <f t="shared" si="1121"/>
        <v>0</v>
      </c>
      <c r="EG442" s="18">
        <f t="shared" si="1121"/>
        <v>0</v>
      </c>
      <c r="EH442" s="18">
        <f t="shared" ref="EH442:FR442" si="1122">-1 * $E442 * EH$437 * EH430 * (EH$8 * SUM(EH$15, EH$17)) / EH$10 * EH$407</f>
        <v>0</v>
      </c>
      <c r="EI442" s="18">
        <f t="shared" si="1122"/>
        <v>0</v>
      </c>
      <c r="EJ442" s="18">
        <f t="shared" si="1122"/>
        <v>0</v>
      </c>
      <c r="EK442" s="18">
        <f t="shared" si="1122"/>
        <v>0</v>
      </c>
      <c r="EL442" s="18">
        <f t="shared" si="1122"/>
        <v>0</v>
      </c>
      <c r="EM442" s="18">
        <f t="shared" si="1122"/>
        <v>0</v>
      </c>
      <c r="EN442" s="18">
        <f t="shared" si="1122"/>
        <v>0</v>
      </c>
      <c r="EO442" s="18">
        <f t="shared" si="1122"/>
        <v>0</v>
      </c>
      <c r="EP442" s="18">
        <f t="shared" si="1122"/>
        <v>0</v>
      </c>
      <c r="EQ442" s="18">
        <f t="shared" si="1122"/>
        <v>0</v>
      </c>
      <c r="ER442" s="18">
        <f t="shared" si="1122"/>
        <v>0</v>
      </c>
      <c r="ES442" s="18">
        <f t="shared" si="1122"/>
        <v>0</v>
      </c>
      <c r="ET442" s="18">
        <f t="shared" si="1122"/>
        <v>0</v>
      </c>
      <c r="EU442" s="18">
        <f t="shared" si="1122"/>
        <v>0</v>
      </c>
      <c r="EV442" s="18">
        <f t="shared" si="1122"/>
        <v>0</v>
      </c>
      <c r="EW442" s="18">
        <f t="shared" si="1122"/>
        <v>0</v>
      </c>
      <c r="EX442" s="18">
        <f t="shared" si="1122"/>
        <v>0</v>
      </c>
      <c r="EY442" s="18">
        <f t="shared" si="1122"/>
        <v>0</v>
      </c>
      <c r="EZ442" s="18">
        <f t="shared" si="1122"/>
        <v>0</v>
      </c>
      <c r="FA442" s="18">
        <f t="shared" si="1122"/>
        <v>0</v>
      </c>
      <c r="FB442" s="18">
        <f t="shared" si="1122"/>
        <v>0</v>
      </c>
      <c r="FC442" s="18">
        <f t="shared" si="1122"/>
        <v>0</v>
      </c>
      <c r="FD442" s="18">
        <f t="shared" si="1122"/>
        <v>0</v>
      </c>
      <c r="FE442" s="18">
        <f t="shared" si="1122"/>
        <v>0</v>
      </c>
      <c r="FF442" s="18">
        <f t="shared" si="1122"/>
        <v>0</v>
      </c>
      <c r="FG442" s="18">
        <f t="shared" si="1122"/>
        <v>0</v>
      </c>
      <c r="FH442" s="18">
        <f t="shared" si="1122"/>
        <v>0</v>
      </c>
      <c r="FI442" s="18">
        <f t="shared" si="1122"/>
        <v>0</v>
      </c>
      <c r="FJ442" s="18">
        <f t="shared" si="1122"/>
        <v>0</v>
      </c>
      <c r="FK442" s="18">
        <f t="shared" si="1122"/>
        <v>0</v>
      </c>
      <c r="FL442" s="18">
        <f t="shared" si="1122"/>
        <v>0</v>
      </c>
      <c r="FM442" s="18">
        <f t="shared" si="1122"/>
        <v>0</v>
      </c>
      <c r="FN442" s="18">
        <f t="shared" si="1122"/>
        <v>0</v>
      </c>
      <c r="FO442" s="18">
        <f t="shared" si="1122"/>
        <v>0</v>
      </c>
      <c r="FP442" s="18">
        <f t="shared" si="1122"/>
        <v>0</v>
      </c>
      <c r="FQ442" s="18">
        <f t="shared" si="1122"/>
        <v>0</v>
      </c>
      <c r="FR442" s="18">
        <f t="shared" si="1122"/>
        <v>0</v>
      </c>
    </row>
    <row r="443" spans="2:174">
      <c r="C443" s="78" t="s">
        <v>341</v>
      </c>
      <c r="D443" s="144" t="s">
        <v>974</v>
      </c>
      <c r="E443" s="136">
        <f>INDEX(Assumptions!$G288:$G288,MATCH($A$1,Model_Number,0))</f>
        <v>276.25</v>
      </c>
      <c r="I443" s="128">
        <f t="shared" si="1102"/>
        <v>-31963.141339909715</v>
      </c>
      <c r="J443" s="18">
        <f t="shared" ref="J443:AO443" si="1123">-1 * $E443 * J$437 * J431 * (J$8 * SUM(J$15, J$17)) / J$10 * J$407</f>
        <v>0</v>
      </c>
      <c r="K443" s="18">
        <f t="shared" si="1123"/>
        <v>0</v>
      </c>
      <c r="L443" s="18">
        <f t="shared" si="1123"/>
        <v>0</v>
      </c>
      <c r="M443" s="18">
        <f t="shared" si="1123"/>
        <v>0</v>
      </c>
      <c r="N443" s="18">
        <f t="shared" si="1123"/>
        <v>0</v>
      </c>
      <c r="O443" s="18">
        <f t="shared" si="1123"/>
        <v>0</v>
      </c>
      <c r="P443" s="18">
        <f t="shared" si="1123"/>
        <v>0</v>
      </c>
      <c r="Q443" s="18">
        <f t="shared" si="1123"/>
        <v>0</v>
      </c>
      <c r="R443" s="18">
        <f t="shared" si="1123"/>
        <v>0</v>
      </c>
      <c r="S443" s="18">
        <f t="shared" si="1123"/>
        <v>0</v>
      </c>
      <c r="T443" s="18">
        <f t="shared" si="1123"/>
        <v>0</v>
      </c>
      <c r="U443" s="18">
        <f t="shared" si="1123"/>
        <v>0</v>
      </c>
      <c r="V443" s="18">
        <f t="shared" si="1123"/>
        <v>0</v>
      </c>
      <c r="W443" s="18">
        <f t="shared" si="1123"/>
        <v>0</v>
      </c>
      <c r="X443" s="18">
        <f t="shared" si="1123"/>
        <v>0</v>
      </c>
      <c r="Y443" s="18">
        <f t="shared" si="1123"/>
        <v>0</v>
      </c>
      <c r="Z443" s="18">
        <f t="shared" si="1123"/>
        <v>0</v>
      </c>
      <c r="AA443" s="18">
        <f t="shared" si="1123"/>
        <v>0</v>
      </c>
      <c r="AB443" s="18">
        <f t="shared" si="1123"/>
        <v>0</v>
      </c>
      <c r="AC443" s="18">
        <f t="shared" si="1123"/>
        <v>0</v>
      </c>
      <c r="AD443" s="18">
        <f t="shared" si="1123"/>
        <v>0</v>
      </c>
      <c r="AE443" s="18">
        <f t="shared" si="1123"/>
        <v>0</v>
      </c>
      <c r="AF443" s="18">
        <f t="shared" si="1123"/>
        <v>0</v>
      </c>
      <c r="AG443" s="18">
        <f t="shared" si="1123"/>
        <v>0</v>
      </c>
      <c r="AH443" s="18">
        <f t="shared" si="1123"/>
        <v>0</v>
      </c>
      <c r="AI443" s="18">
        <f t="shared" si="1123"/>
        <v>0</v>
      </c>
      <c r="AJ443" s="18">
        <f t="shared" si="1123"/>
        <v>0</v>
      </c>
      <c r="AK443" s="18">
        <f t="shared" si="1123"/>
        <v>0</v>
      </c>
      <c r="AL443" s="18">
        <f t="shared" si="1123"/>
        <v>0</v>
      </c>
      <c r="AM443" s="18">
        <f t="shared" si="1123"/>
        <v>0</v>
      </c>
      <c r="AN443" s="18">
        <f t="shared" si="1123"/>
        <v>0</v>
      </c>
      <c r="AO443" s="18">
        <f t="shared" si="1123"/>
        <v>0</v>
      </c>
      <c r="AP443" s="18">
        <f t="shared" ref="AP443:BU443" si="1124">-1 * $E443 * AP$437 * AP431 * (AP$8 * SUM(AP$15, AP$17)) / AP$10 * AP$407</f>
        <v>0</v>
      </c>
      <c r="AQ443" s="18">
        <f t="shared" si="1124"/>
        <v>0</v>
      </c>
      <c r="AR443" s="18">
        <f t="shared" si="1124"/>
        <v>0</v>
      </c>
      <c r="AS443" s="18">
        <f t="shared" si="1124"/>
        <v>0</v>
      </c>
      <c r="AT443" s="18">
        <f t="shared" si="1124"/>
        <v>0</v>
      </c>
      <c r="AU443" s="18">
        <f t="shared" si="1124"/>
        <v>0</v>
      </c>
      <c r="AV443" s="18">
        <f t="shared" si="1124"/>
        <v>0</v>
      </c>
      <c r="AW443" s="18">
        <f t="shared" si="1124"/>
        <v>0</v>
      </c>
      <c r="AX443" s="18">
        <f t="shared" si="1124"/>
        <v>0</v>
      </c>
      <c r="AY443" s="18">
        <f t="shared" si="1124"/>
        <v>0</v>
      </c>
      <c r="AZ443" s="18">
        <f t="shared" si="1124"/>
        <v>0</v>
      </c>
      <c r="BA443" s="18">
        <f t="shared" si="1124"/>
        <v>0</v>
      </c>
      <c r="BB443" s="18">
        <f t="shared" si="1124"/>
        <v>0</v>
      </c>
      <c r="BC443" s="18">
        <f t="shared" si="1124"/>
        <v>0</v>
      </c>
      <c r="BD443" s="18">
        <f t="shared" si="1124"/>
        <v>0</v>
      </c>
      <c r="BE443" s="18">
        <f t="shared" si="1124"/>
        <v>0</v>
      </c>
      <c r="BF443" s="18">
        <f t="shared" si="1124"/>
        <v>0</v>
      </c>
      <c r="BG443" s="18">
        <f t="shared" si="1124"/>
        <v>0</v>
      </c>
      <c r="BH443" s="18">
        <f t="shared" si="1124"/>
        <v>0</v>
      </c>
      <c r="BI443" s="18">
        <f t="shared" si="1124"/>
        <v>0</v>
      </c>
      <c r="BJ443" s="18">
        <f t="shared" si="1124"/>
        <v>0</v>
      </c>
      <c r="BK443" s="18">
        <f t="shared" si="1124"/>
        <v>0</v>
      </c>
      <c r="BL443" s="18">
        <f t="shared" si="1124"/>
        <v>0</v>
      </c>
      <c r="BM443" s="18">
        <f t="shared" si="1124"/>
        <v>0</v>
      </c>
      <c r="BN443" s="18">
        <f t="shared" si="1124"/>
        <v>0</v>
      </c>
      <c r="BO443" s="18">
        <f t="shared" si="1124"/>
        <v>0</v>
      </c>
      <c r="BP443" s="18">
        <f t="shared" si="1124"/>
        <v>0</v>
      </c>
      <c r="BQ443" s="18">
        <f t="shared" si="1124"/>
        <v>0</v>
      </c>
      <c r="BR443" s="18">
        <f t="shared" si="1124"/>
        <v>0</v>
      </c>
      <c r="BS443" s="18">
        <f t="shared" si="1124"/>
        <v>0</v>
      </c>
      <c r="BT443" s="18">
        <f t="shared" si="1124"/>
        <v>0</v>
      </c>
      <c r="BU443" s="18">
        <f t="shared" si="1124"/>
        <v>0</v>
      </c>
      <c r="BV443" s="18">
        <f t="shared" ref="BV443:DA443" si="1125">-1 * $E443 * BV$437 * BV431 * (BV$8 * SUM(BV$15, BV$17)) / BV$10 * BV$407</f>
        <v>0</v>
      </c>
      <c r="BW443" s="18">
        <f t="shared" si="1125"/>
        <v>0</v>
      </c>
      <c r="BX443" s="18">
        <f t="shared" si="1125"/>
        <v>0</v>
      </c>
      <c r="BY443" s="18">
        <f t="shared" si="1125"/>
        <v>0</v>
      </c>
      <c r="BZ443" s="18">
        <f t="shared" si="1125"/>
        <v>0</v>
      </c>
      <c r="CA443" s="18">
        <f t="shared" si="1125"/>
        <v>0</v>
      </c>
      <c r="CB443" s="18">
        <f t="shared" si="1125"/>
        <v>0</v>
      </c>
      <c r="CC443" s="18">
        <f t="shared" si="1125"/>
        <v>0</v>
      </c>
      <c r="CD443" s="18">
        <f t="shared" si="1125"/>
        <v>0</v>
      </c>
      <c r="CE443" s="18">
        <f t="shared" si="1125"/>
        <v>0</v>
      </c>
      <c r="CF443" s="18">
        <f t="shared" si="1125"/>
        <v>0</v>
      </c>
      <c r="CG443" s="18">
        <f t="shared" si="1125"/>
        <v>0</v>
      </c>
      <c r="CH443" s="18">
        <f t="shared" si="1125"/>
        <v>-1505.4047664210732</v>
      </c>
      <c r="CI443" s="18">
        <f t="shared" si="1125"/>
        <v>-1522.131486047974</v>
      </c>
      <c r="CJ443" s="18">
        <f t="shared" si="1125"/>
        <v>-1538.8582056748749</v>
      </c>
      <c r="CK443" s="18">
        <f t="shared" si="1125"/>
        <v>-1538.8582056748749</v>
      </c>
      <c r="CL443" s="18">
        <f t="shared" si="1125"/>
        <v>-1540.029076048758</v>
      </c>
      <c r="CM443" s="18">
        <f t="shared" si="1125"/>
        <v>-1557.1405102270774</v>
      </c>
      <c r="CN443" s="18">
        <f t="shared" si="1125"/>
        <v>-1574.2519444053969</v>
      </c>
      <c r="CO443" s="18">
        <f t="shared" si="1125"/>
        <v>-1574.2519444053969</v>
      </c>
      <c r="CP443" s="18">
        <f t="shared" si="1125"/>
        <v>-1588.6024066017474</v>
      </c>
      <c r="CQ443" s="18">
        <f t="shared" si="1125"/>
        <v>-1588.6024066017474</v>
      </c>
      <c r="CR443" s="18">
        <f t="shared" si="1125"/>
        <v>-1606.0595759050632</v>
      </c>
      <c r="CS443" s="18">
        <f t="shared" si="1125"/>
        <v>-1606.0595759050632</v>
      </c>
      <c r="CT443" s="18">
        <f t="shared" si="1125"/>
        <v>-1611.6850889282302</v>
      </c>
      <c r="CU443" s="18">
        <f t="shared" si="1125"/>
        <v>-1629.5927010274327</v>
      </c>
      <c r="CV443" s="18">
        <f t="shared" si="1125"/>
        <v>-1647.5003131266353</v>
      </c>
      <c r="CW443" s="18">
        <f t="shared" si="1125"/>
        <v>-1647.5003131266353</v>
      </c>
      <c r="CX443" s="18">
        <f t="shared" si="1125"/>
        <v>-1648.7538459735795</v>
      </c>
      <c r="CY443" s="18">
        <f t="shared" si="1125"/>
        <v>-1667.0733331510633</v>
      </c>
      <c r="CZ443" s="18">
        <f t="shared" si="1125"/>
        <v>-1685.3928203285477</v>
      </c>
      <c r="DA443" s="18">
        <f t="shared" si="1125"/>
        <v>-1685.3928203285477</v>
      </c>
      <c r="DB443" s="18">
        <f t="shared" ref="DB443:EG443" si="1126">-1 * $E443 * DB$437 * DB431 * (DB$8 * SUM(DB$15, DB$17)) / DB$10 * DB$407</f>
        <v>0</v>
      </c>
      <c r="DC443" s="18">
        <f t="shared" si="1126"/>
        <v>0</v>
      </c>
      <c r="DD443" s="18">
        <f t="shared" si="1126"/>
        <v>0</v>
      </c>
      <c r="DE443" s="18">
        <f t="shared" si="1126"/>
        <v>0</v>
      </c>
      <c r="DF443" s="18">
        <f t="shared" si="1126"/>
        <v>0</v>
      </c>
      <c r="DG443" s="18">
        <f t="shared" si="1126"/>
        <v>0</v>
      </c>
      <c r="DH443" s="18">
        <f t="shared" si="1126"/>
        <v>0</v>
      </c>
      <c r="DI443" s="18">
        <f t="shared" si="1126"/>
        <v>0</v>
      </c>
      <c r="DJ443" s="18">
        <f t="shared" si="1126"/>
        <v>0</v>
      </c>
      <c r="DK443" s="18">
        <f t="shared" si="1126"/>
        <v>0</v>
      </c>
      <c r="DL443" s="18">
        <f t="shared" si="1126"/>
        <v>0</v>
      </c>
      <c r="DM443" s="18">
        <f t="shared" si="1126"/>
        <v>0</v>
      </c>
      <c r="DN443" s="18">
        <f t="shared" si="1126"/>
        <v>0</v>
      </c>
      <c r="DO443" s="18">
        <f t="shared" si="1126"/>
        <v>0</v>
      </c>
      <c r="DP443" s="18">
        <f t="shared" si="1126"/>
        <v>0</v>
      </c>
      <c r="DQ443" s="18">
        <f t="shared" si="1126"/>
        <v>0</v>
      </c>
      <c r="DR443" s="18">
        <f t="shared" si="1126"/>
        <v>0</v>
      </c>
      <c r="DS443" s="18">
        <f t="shared" si="1126"/>
        <v>0</v>
      </c>
      <c r="DT443" s="18">
        <f t="shared" si="1126"/>
        <v>0</v>
      </c>
      <c r="DU443" s="18">
        <f t="shared" si="1126"/>
        <v>0</v>
      </c>
      <c r="DV443" s="18">
        <f t="shared" si="1126"/>
        <v>0</v>
      </c>
      <c r="DW443" s="18">
        <f t="shared" si="1126"/>
        <v>0</v>
      </c>
      <c r="DX443" s="18">
        <f t="shared" si="1126"/>
        <v>0</v>
      </c>
      <c r="DY443" s="18">
        <f t="shared" si="1126"/>
        <v>0</v>
      </c>
      <c r="DZ443" s="18">
        <f t="shared" si="1126"/>
        <v>0</v>
      </c>
      <c r="EA443" s="18">
        <f t="shared" si="1126"/>
        <v>0</v>
      </c>
      <c r="EB443" s="18">
        <f t="shared" si="1126"/>
        <v>0</v>
      </c>
      <c r="EC443" s="18">
        <f t="shared" si="1126"/>
        <v>0</v>
      </c>
      <c r="ED443" s="18">
        <f t="shared" si="1126"/>
        <v>0</v>
      </c>
      <c r="EE443" s="18">
        <f t="shared" si="1126"/>
        <v>0</v>
      </c>
      <c r="EF443" s="18">
        <f t="shared" si="1126"/>
        <v>0</v>
      </c>
      <c r="EG443" s="18">
        <f t="shared" si="1126"/>
        <v>0</v>
      </c>
      <c r="EH443" s="18">
        <f t="shared" ref="EH443:FR443" si="1127">-1 * $E443 * EH$437 * EH431 * (EH$8 * SUM(EH$15, EH$17)) / EH$10 * EH$407</f>
        <v>0</v>
      </c>
      <c r="EI443" s="18">
        <f t="shared" si="1127"/>
        <v>0</v>
      </c>
      <c r="EJ443" s="18">
        <f t="shared" si="1127"/>
        <v>0</v>
      </c>
      <c r="EK443" s="18">
        <f t="shared" si="1127"/>
        <v>0</v>
      </c>
      <c r="EL443" s="18">
        <f t="shared" si="1127"/>
        <v>0</v>
      </c>
      <c r="EM443" s="18">
        <f t="shared" si="1127"/>
        <v>0</v>
      </c>
      <c r="EN443" s="18">
        <f t="shared" si="1127"/>
        <v>0</v>
      </c>
      <c r="EO443" s="18">
        <f t="shared" si="1127"/>
        <v>0</v>
      </c>
      <c r="EP443" s="18">
        <f t="shared" si="1127"/>
        <v>0</v>
      </c>
      <c r="EQ443" s="18">
        <f t="shared" si="1127"/>
        <v>0</v>
      </c>
      <c r="ER443" s="18">
        <f t="shared" si="1127"/>
        <v>0</v>
      </c>
      <c r="ES443" s="18">
        <f t="shared" si="1127"/>
        <v>0</v>
      </c>
      <c r="ET443" s="18">
        <f t="shared" si="1127"/>
        <v>0</v>
      </c>
      <c r="EU443" s="18">
        <f t="shared" si="1127"/>
        <v>0</v>
      </c>
      <c r="EV443" s="18">
        <f t="shared" si="1127"/>
        <v>0</v>
      </c>
      <c r="EW443" s="18">
        <f t="shared" si="1127"/>
        <v>0</v>
      </c>
      <c r="EX443" s="18">
        <f t="shared" si="1127"/>
        <v>0</v>
      </c>
      <c r="EY443" s="18">
        <f t="shared" si="1127"/>
        <v>0</v>
      </c>
      <c r="EZ443" s="18">
        <f t="shared" si="1127"/>
        <v>0</v>
      </c>
      <c r="FA443" s="18">
        <f t="shared" si="1127"/>
        <v>0</v>
      </c>
      <c r="FB443" s="18">
        <f t="shared" si="1127"/>
        <v>0</v>
      </c>
      <c r="FC443" s="18">
        <f t="shared" si="1127"/>
        <v>0</v>
      </c>
      <c r="FD443" s="18">
        <f t="shared" si="1127"/>
        <v>0</v>
      </c>
      <c r="FE443" s="18">
        <f t="shared" si="1127"/>
        <v>0</v>
      </c>
      <c r="FF443" s="18">
        <f t="shared" si="1127"/>
        <v>0</v>
      </c>
      <c r="FG443" s="18">
        <f t="shared" si="1127"/>
        <v>0</v>
      </c>
      <c r="FH443" s="18">
        <f t="shared" si="1127"/>
        <v>0</v>
      </c>
      <c r="FI443" s="18">
        <f t="shared" si="1127"/>
        <v>0</v>
      </c>
      <c r="FJ443" s="18">
        <f t="shared" si="1127"/>
        <v>0</v>
      </c>
      <c r="FK443" s="18">
        <f t="shared" si="1127"/>
        <v>0</v>
      </c>
      <c r="FL443" s="18">
        <f t="shared" si="1127"/>
        <v>0</v>
      </c>
      <c r="FM443" s="18">
        <f t="shared" si="1127"/>
        <v>0</v>
      </c>
      <c r="FN443" s="18">
        <f t="shared" si="1127"/>
        <v>0</v>
      </c>
      <c r="FO443" s="18">
        <f t="shared" si="1127"/>
        <v>0</v>
      </c>
      <c r="FP443" s="18">
        <f t="shared" si="1127"/>
        <v>0</v>
      </c>
      <c r="FQ443" s="18">
        <f t="shared" si="1127"/>
        <v>0</v>
      </c>
      <c r="FR443" s="18">
        <f t="shared" si="1127"/>
        <v>0</v>
      </c>
    </row>
    <row r="444" spans="2:174">
      <c r="C444" s="78" t="s">
        <v>342</v>
      </c>
      <c r="D444" s="144" t="s">
        <v>974</v>
      </c>
      <c r="E444" s="136">
        <f>INDEX(Assumptions!$G289:$G289,MATCH($A$1,Model_Number,0))</f>
        <v>301.75</v>
      </c>
      <c r="I444" s="128">
        <f t="shared" si="1102"/>
        <v>-39117.637326189397</v>
      </c>
      <c r="J444" s="18">
        <f t="shared" ref="J444:AO444" si="1128">-1 * $E444 * J$437 * J432 * (J$8 * SUM(J$15, J$17)) / J$10 * J$407</f>
        <v>0</v>
      </c>
      <c r="K444" s="18">
        <f t="shared" si="1128"/>
        <v>0</v>
      </c>
      <c r="L444" s="18">
        <f t="shared" si="1128"/>
        <v>0</v>
      </c>
      <c r="M444" s="18">
        <f t="shared" si="1128"/>
        <v>0</v>
      </c>
      <c r="N444" s="18">
        <f t="shared" si="1128"/>
        <v>0</v>
      </c>
      <c r="O444" s="18">
        <f t="shared" si="1128"/>
        <v>0</v>
      </c>
      <c r="P444" s="18">
        <f t="shared" si="1128"/>
        <v>0</v>
      </c>
      <c r="Q444" s="18">
        <f t="shared" si="1128"/>
        <v>0</v>
      </c>
      <c r="R444" s="18">
        <f t="shared" si="1128"/>
        <v>0</v>
      </c>
      <c r="S444" s="18">
        <f t="shared" si="1128"/>
        <v>0</v>
      </c>
      <c r="T444" s="18">
        <f t="shared" si="1128"/>
        <v>0</v>
      </c>
      <c r="U444" s="18">
        <f t="shared" si="1128"/>
        <v>0</v>
      </c>
      <c r="V444" s="18">
        <f t="shared" si="1128"/>
        <v>0</v>
      </c>
      <c r="W444" s="18">
        <f t="shared" si="1128"/>
        <v>0</v>
      </c>
      <c r="X444" s="18">
        <f t="shared" si="1128"/>
        <v>0</v>
      </c>
      <c r="Y444" s="18">
        <f t="shared" si="1128"/>
        <v>0</v>
      </c>
      <c r="Z444" s="18">
        <f t="shared" si="1128"/>
        <v>0</v>
      </c>
      <c r="AA444" s="18">
        <f t="shared" si="1128"/>
        <v>0</v>
      </c>
      <c r="AB444" s="18">
        <f t="shared" si="1128"/>
        <v>0</v>
      </c>
      <c r="AC444" s="18">
        <f t="shared" si="1128"/>
        <v>0</v>
      </c>
      <c r="AD444" s="18">
        <f t="shared" si="1128"/>
        <v>0</v>
      </c>
      <c r="AE444" s="18">
        <f t="shared" si="1128"/>
        <v>0</v>
      </c>
      <c r="AF444" s="18">
        <f t="shared" si="1128"/>
        <v>0</v>
      </c>
      <c r="AG444" s="18">
        <f t="shared" si="1128"/>
        <v>0</v>
      </c>
      <c r="AH444" s="18">
        <f t="shared" si="1128"/>
        <v>0</v>
      </c>
      <c r="AI444" s="18">
        <f t="shared" si="1128"/>
        <v>0</v>
      </c>
      <c r="AJ444" s="18">
        <f t="shared" si="1128"/>
        <v>0</v>
      </c>
      <c r="AK444" s="18">
        <f t="shared" si="1128"/>
        <v>0</v>
      </c>
      <c r="AL444" s="18">
        <f t="shared" si="1128"/>
        <v>0</v>
      </c>
      <c r="AM444" s="18">
        <f t="shared" si="1128"/>
        <v>0</v>
      </c>
      <c r="AN444" s="18">
        <f t="shared" si="1128"/>
        <v>0</v>
      </c>
      <c r="AO444" s="18">
        <f t="shared" si="1128"/>
        <v>0</v>
      </c>
      <c r="AP444" s="18">
        <f t="shared" ref="AP444:BU444" si="1129">-1 * $E444 * AP$437 * AP432 * (AP$8 * SUM(AP$15, AP$17)) / AP$10 * AP$407</f>
        <v>0</v>
      </c>
      <c r="AQ444" s="18">
        <f t="shared" si="1129"/>
        <v>0</v>
      </c>
      <c r="AR444" s="18">
        <f t="shared" si="1129"/>
        <v>0</v>
      </c>
      <c r="AS444" s="18">
        <f t="shared" si="1129"/>
        <v>0</v>
      </c>
      <c r="AT444" s="18">
        <f t="shared" si="1129"/>
        <v>0</v>
      </c>
      <c r="AU444" s="18">
        <f t="shared" si="1129"/>
        <v>0</v>
      </c>
      <c r="AV444" s="18">
        <f t="shared" si="1129"/>
        <v>0</v>
      </c>
      <c r="AW444" s="18">
        <f t="shared" si="1129"/>
        <v>0</v>
      </c>
      <c r="AX444" s="18">
        <f t="shared" si="1129"/>
        <v>0</v>
      </c>
      <c r="AY444" s="18">
        <f t="shared" si="1129"/>
        <v>0</v>
      </c>
      <c r="AZ444" s="18">
        <f t="shared" si="1129"/>
        <v>0</v>
      </c>
      <c r="BA444" s="18">
        <f t="shared" si="1129"/>
        <v>0</v>
      </c>
      <c r="BB444" s="18">
        <f t="shared" si="1129"/>
        <v>0</v>
      </c>
      <c r="BC444" s="18">
        <f t="shared" si="1129"/>
        <v>0</v>
      </c>
      <c r="BD444" s="18">
        <f t="shared" si="1129"/>
        <v>0</v>
      </c>
      <c r="BE444" s="18">
        <f t="shared" si="1129"/>
        <v>0</v>
      </c>
      <c r="BF444" s="18">
        <f t="shared" si="1129"/>
        <v>0</v>
      </c>
      <c r="BG444" s="18">
        <f t="shared" si="1129"/>
        <v>0</v>
      </c>
      <c r="BH444" s="18">
        <f t="shared" si="1129"/>
        <v>0</v>
      </c>
      <c r="BI444" s="18">
        <f t="shared" si="1129"/>
        <v>0</v>
      </c>
      <c r="BJ444" s="18">
        <f t="shared" si="1129"/>
        <v>0</v>
      </c>
      <c r="BK444" s="18">
        <f t="shared" si="1129"/>
        <v>0</v>
      </c>
      <c r="BL444" s="18">
        <f t="shared" si="1129"/>
        <v>0</v>
      </c>
      <c r="BM444" s="18">
        <f t="shared" si="1129"/>
        <v>0</v>
      </c>
      <c r="BN444" s="18">
        <f t="shared" si="1129"/>
        <v>0</v>
      </c>
      <c r="BO444" s="18">
        <f t="shared" si="1129"/>
        <v>0</v>
      </c>
      <c r="BP444" s="18">
        <f t="shared" si="1129"/>
        <v>0</v>
      </c>
      <c r="BQ444" s="18">
        <f t="shared" si="1129"/>
        <v>0</v>
      </c>
      <c r="BR444" s="18">
        <f t="shared" si="1129"/>
        <v>0</v>
      </c>
      <c r="BS444" s="18">
        <f t="shared" si="1129"/>
        <v>0</v>
      </c>
      <c r="BT444" s="18">
        <f t="shared" si="1129"/>
        <v>0</v>
      </c>
      <c r="BU444" s="18">
        <f t="shared" si="1129"/>
        <v>0</v>
      </c>
      <c r="BV444" s="18">
        <f t="shared" ref="BV444:DA444" si="1130">-1 * $E444 * BV$437 * BV432 * (BV$8 * SUM(BV$15, BV$17)) / BV$10 * BV$407</f>
        <v>0</v>
      </c>
      <c r="BW444" s="18">
        <f t="shared" si="1130"/>
        <v>0</v>
      </c>
      <c r="BX444" s="18">
        <f t="shared" si="1130"/>
        <v>0</v>
      </c>
      <c r="BY444" s="18">
        <f t="shared" si="1130"/>
        <v>0</v>
      </c>
      <c r="BZ444" s="18">
        <f t="shared" si="1130"/>
        <v>0</v>
      </c>
      <c r="CA444" s="18">
        <f t="shared" si="1130"/>
        <v>0</v>
      </c>
      <c r="CB444" s="18">
        <f t="shared" si="1130"/>
        <v>0</v>
      </c>
      <c r="CC444" s="18">
        <f t="shared" si="1130"/>
        <v>0</v>
      </c>
      <c r="CD444" s="18">
        <f t="shared" si="1130"/>
        <v>0</v>
      </c>
      <c r="CE444" s="18">
        <f t="shared" si="1130"/>
        <v>0</v>
      </c>
      <c r="CF444" s="18">
        <f t="shared" si="1130"/>
        <v>0</v>
      </c>
      <c r="CG444" s="18">
        <f t="shared" si="1130"/>
        <v>0</v>
      </c>
      <c r="CH444" s="18">
        <f t="shared" si="1130"/>
        <v>0</v>
      </c>
      <c r="CI444" s="18">
        <f t="shared" si="1130"/>
        <v>0</v>
      </c>
      <c r="CJ444" s="18">
        <f t="shared" si="1130"/>
        <v>0</v>
      </c>
      <c r="CK444" s="18">
        <f t="shared" si="1130"/>
        <v>0</v>
      </c>
      <c r="CL444" s="18">
        <f t="shared" si="1130"/>
        <v>0</v>
      </c>
      <c r="CM444" s="18">
        <f t="shared" si="1130"/>
        <v>0</v>
      </c>
      <c r="CN444" s="18">
        <f t="shared" si="1130"/>
        <v>0</v>
      </c>
      <c r="CO444" s="18">
        <f t="shared" si="1130"/>
        <v>0</v>
      </c>
      <c r="CP444" s="18">
        <f t="shared" si="1130"/>
        <v>0</v>
      </c>
      <c r="CQ444" s="18">
        <f t="shared" si="1130"/>
        <v>0</v>
      </c>
      <c r="CR444" s="18">
        <f t="shared" si="1130"/>
        <v>0</v>
      </c>
      <c r="CS444" s="18">
        <f t="shared" si="1130"/>
        <v>0</v>
      </c>
      <c r="CT444" s="18">
        <f t="shared" si="1130"/>
        <v>0</v>
      </c>
      <c r="CU444" s="18">
        <f t="shared" si="1130"/>
        <v>0</v>
      </c>
      <c r="CV444" s="18">
        <f t="shared" si="1130"/>
        <v>0</v>
      </c>
      <c r="CW444" s="18">
        <f t="shared" si="1130"/>
        <v>0</v>
      </c>
      <c r="CX444" s="18">
        <f t="shared" si="1130"/>
        <v>0</v>
      </c>
      <c r="CY444" s="18">
        <f t="shared" si="1130"/>
        <v>0</v>
      </c>
      <c r="CZ444" s="18">
        <f t="shared" si="1130"/>
        <v>0</v>
      </c>
      <c r="DA444" s="18">
        <f t="shared" si="1130"/>
        <v>0</v>
      </c>
      <c r="DB444" s="18">
        <f t="shared" ref="DB444:EG444" si="1131">-1 * $E444 * DB$437 * DB432 * (DB$8 * SUM(DB$15, DB$17)) / DB$10 * DB$407</f>
        <v>-1842.3682783784459</v>
      </c>
      <c r="DC444" s="18">
        <f t="shared" si="1131"/>
        <v>-1862.8390370270954</v>
      </c>
      <c r="DD444" s="18">
        <f t="shared" si="1131"/>
        <v>-1883.3097956757445</v>
      </c>
      <c r="DE444" s="18">
        <f t="shared" si="1131"/>
        <v>-1883.3097956757445</v>
      </c>
      <c r="DF444" s="18">
        <f t="shared" si="1131"/>
        <v>-1900.4775470785032</v>
      </c>
      <c r="DG444" s="18">
        <f t="shared" si="1131"/>
        <v>-1900.4775470785032</v>
      </c>
      <c r="DH444" s="18">
        <f t="shared" si="1131"/>
        <v>-1921.3619157277176</v>
      </c>
      <c r="DI444" s="18">
        <f t="shared" si="1131"/>
        <v>-1921.3619157277176</v>
      </c>
      <c r="DJ444" s="18">
        <f t="shared" si="1131"/>
        <v>-1928.0918320031162</v>
      </c>
      <c r="DK444" s="18">
        <f t="shared" si="1131"/>
        <v>-1949.5150745809287</v>
      </c>
      <c r="DL444" s="18">
        <f t="shared" si="1131"/>
        <v>-1970.938317158741</v>
      </c>
      <c r="DM444" s="18">
        <f t="shared" si="1131"/>
        <v>-1970.938317158741</v>
      </c>
      <c r="DN444" s="18">
        <f t="shared" si="1131"/>
        <v>-1972.4379441391877</v>
      </c>
      <c r="DO444" s="18">
        <f t="shared" si="1131"/>
        <v>-1994.3539212962899</v>
      </c>
      <c r="DP444" s="18">
        <f t="shared" si="1131"/>
        <v>-2016.2698984533918</v>
      </c>
      <c r="DQ444" s="18">
        <f t="shared" si="1131"/>
        <v>-2016.2698984533918</v>
      </c>
      <c r="DR444" s="18">
        <f t="shared" si="1131"/>
        <v>-2017.8040168543887</v>
      </c>
      <c r="DS444" s="18">
        <f t="shared" si="1131"/>
        <v>-2040.2240614861043</v>
      </c>
      <c r="DT444" s="18">
        <f t="shared" si="1131"/>
        <v>-2062.6441061178193</v>
      </c>
      <c r="DU444" s="18">
        <f t="shared" si="1131"/>
        <v>-2062.6441061178193</v>
      </c>
      <c r="DV444" s="18">
        <f t="shared" si="1131"/>
        <v>0</v>
      </c>
      <c r="DW444" s="18">
        <f t="shared" si="1131"/>
        <v>0</v>
      </c>
      <c r="DX444" s="18">
        <f t="shared" si="1131"/>
        <v>0</v>
      </c>
      <c r="DY444" s="18">
        <f t="shared" si="1131"/>
        <v>0</v>
      </c>
      <c r="DZ444" s="18">
        <f t="shared" si="1131"/>
        <v>0</v>
      </c>
      <c r="EA444" s="18">
        <f t="shared" si="1131"/>
        <v>0</v>
      </c>
      <c r="EB444" s="18">
        <f t="shared" si="1131"/>
        <v>0</v>
      </c>
      <c r="EC444" s="18">
        <f t="shared" si="1131"/>
        <v>0</v>
      </c>
      <c r="ED444" s="18">
        <f t="shared" si="1131"/>
        <v>0</v>
      </c>
      <c r="EE444" s="18">
        <f t="shared" si="1131"/>
        <v>0</v>
      </c>
      <c r="EF444" s="18">
        <f t="shared" si="1131"/>
        <v>0</v>
      </c>
      <c r="EG444" s="18">
        <f t="shared" si="1131"/>
        <v>0</v>
      </c>
      <c r="EH444" s="18">
        <f t="shared" ref="EH444:FR444" si="1132">-1 * $E444 * EH$437 * EH432 * (EH$8 * SUM(EH$15, EH$17)) / EH$10 * EH$407</f>
        <v>0</v>
      </c>
      <c r="EI444" s="18">
        <f t="shared" si="1132"/>
        <v>0</v>
      </c>
      <c r="EJ444" s="18">
        <f t="shared" si="1132"/>
        <v>0</v>
      </c>
      <c r="EK444" s="18">
        <f t="shared" si="1132"/>
        <v>0</v>
      </c>
      <c r="EL444" s="18">
        <f t="shared" si="1132"/>
        <v>0</v>
      </c>
      <c r="EM444" s="18">
        <f t="shared" si="1132"/>
        <v>0</v>
      </c>
      <c r="EN444" s="18">
        <f t="shared" si="1132"/>
        <v>0</v>
      </c>
      <c r="EO444" s="18">
        <f t="shared" si="1132"/>
        <v>0</v>
      </c>
      <c r="EP444" s="18">
        <f t="shared" si="1132"/>
        <v>0</v>
      </c>
      <c r="EQ444" s="18">
        <f t="shared" si="1132"/>
        <v>0</v>
      </c>
      <c r="ER444" s="18">
        <f t="shared" si="1132"/>
        <v>0</v>
      </c>
      <c r="ES444" s="18">
        <f t="shared" si="1132"/>
        <v>0</v>
      </c>
      <c r="ET444" s="18">
        <f t="shared" si="1132"/>
        <v>0</v>
      </c>
      <c r="EU444" s="18">
        <f t="shared" si="1132"/>
        <v>0</v>
      </c>
      <c r="EV444" s="18">
        <f t="shared" si="1132"/>
        <v>0</v>
      </c>
      <c r="EW444" s="18">
        <f t="shared" si="1132"/>
        <v>0</v>
      </c>
      <c r="EX444" s="18">
        <f t="shared" si="1132"/>
        <v>0</v>
      </c>
      <c r="EY444" s="18">
        <f t="shared" si="1132"/>
        <v>0</v>
      </c>
      <c r="EZ444" s="18">
        <f t="shared" si="1132"/>
        <v>0</v>
      </c>
      <c r="FA444" s="18">
        <f t="shared" si="1132"/>
        <v>0</v>
      </c>
      <c r="FB444" s="18">
        <f t="shared" si="1132"/>
        <v>0</v>
      </c>
      <c r="FC444" s="18">
        <f t="shared" si="1132"/>
        <v>0</v>
      </c>
      <c r="FD444" s="18">
        <f t="shared" si="1132"/>
        <v>0</v>
      </c>
      <c r="FE444" s="18">
        <f t="shared" si="1132"/>
        <v>0</v>
      </c>
      <c r="FF444" s="18">
        <f t="shared" si="1132"/>
        <v>0</v>
      </c>
      <c r="FG444" s="18">
        <f t="shared" si="1132"/>
        <v>0</v>
      </c>
      <c r="FH444" s="18">
        <f t="shared" si="1132"/>
        <v>0</v>
      </c>
      <c r="FI444" s="18">
        <f t="shared" si="1132"/>
        <v>0</v>
      </c>
      <c r="FJ444" s="18">
        <f t="shared" si="1132"/>
        <v>0</v>
      </c>
      <c r="FK444" s="18">
        <f t="shared" si="1132"/>
        <v>0</v>
      </c>
      <c r="FL444" s="18">
        <f t="shared" si="1132"/>
        <v>0</v>
      </c>
      <c r="FM444" s="18">
        <f t="shared" si="1132"/>
        <v>0</v>
      </c>
      <c r="FN444" s="18">
        <f t="shared" si="1132"/>
        <v>0</v>
      </c>
      <c r="FO444" s="18">
        <f t="shared" si="1132"/>
        <v>0</v>
      </c>
      <c r="FP444" s="18">
        <f t="shared" si="1132"/>
        <v>0</v>
      </c>
      <c r="FQ444" s="18">
        <f t="shared" si="1132"/>
        <v>0</v>
      </c>
      <c r="FR444" s="18">
        <f t="shared" si="1132"/>
        <v>0</v>
      </c>
    </row>
    <row r="445" spans="2:174">
      <c r="C445" s="78" t="s">
        <v>343</v>
      </c>
      <c r="D445" s="144" t="s">
        <v>974</v>
      </c>
      <c r="E445" s="136">
        <f>INDEX(Assumptions!$G290:$G290,MATCH($A$1,Model_Number,0))</f>
        <v>335.75</v>
      </c>
      <c r="I445" s="128">
        <f t="shared" si="1102"/>
        <v>-48766.268669411504</v>
      </c>
      <c r="J445" s="18">
        <f t="shared" ref="J445:AO445" si="1133">-1 * $E445 * J$437 * J433 * (J$8 * SUM(J$15, J$17)) / J$10 * J$407</f>
        <v>0</v>
      </c>
      <c r="K445" s="18">
        <f t="shared" si="1133"/>
        <v>0</v>
      </c>
      <c r="L445" s="18">
        <f t="shared" si="1133"/>
        <v>0</v>
      </c>
      <c r="M445" s="18">
        <f t="shared" si="1133"/>
        <v>0</v>
      </c>
      <c r="N445" s="18">
        <f t="shared" si="1133"/>
        <v>0</v>
      </c>
      <c r="O445" s="18">
        <f t="shared" si="1133"/>
        <v>0</v>
      </c>
      <c r="P445" s="18">
        <f t="shared" si="1133"/>
        <v>0</v>
      </c>
      <c r="Q445" s="18">
        <f t="shared" si="1133"/>
        <v>0</v>
      </c>
      <c r="R445" s="18">
        <f t="shared" si="1133"/>
        <v>0</v>
      </c>
      <c r="S445" s="18">
        <f t="shared" si="1133"/>
        <v>0</v>
      </c>
      <c r="T445" s="18">
        <f t="shared" si="1133"/>
        <v>0</v>
      </c>
      <c r="U445" s="18">
        <f t="shared" si="1133"/>
        <v>0</v>
      </c>
      <c r="V445" s="18">
        <f t="shared" si="1133"/>
        <v>0</v>
      </c>
      <c r="W445" s="18">
        <f t="shared" si="1133"/>
        <v>0</v>
      </c>
      <c r="X445" s="18">
        <f t="shared" si="1133"/>
        <v>0</v>
      </c>
      <c r="Y445" s="18">
        <f t="shared" si="1133"/>
        <v>0</v>
      </c>
      <c r="Z445" s="18">
        <f t="shared" si="1133"/>
        <v>0</v>
      </c>
      <c r="AA445" s="18">
        <f t="shared" si="1133"/>
        <v>0</v>
      </c>
      <c r="AB445" s="18">
        <f t="shared" si="1133"/>
        <v>0</v>
      </c>
      <c r="AC445" s="18">
        <f t="shared" si="1133"/>
        <v>0</v>
      </c>
      <c r="AD445" s="18">
        <f t="shared" si="1133"/>
        <v>0</v>
      </c>
      <c r="AE445" s="18">
        <f t="shared" si="1133"/>
        <v>0</v>
      </c>
      <c r="AF445" s="18">
        <f t="shared" si="1133"/>
        <v>0</v>
      </c>
      <c r="AG445" s="18">
        <f t="shared" si="1133"/>
        <v>0</v>
      </c>
      <c r="AH445" s="18">
        <f t="shared" si="1133"/>
        <v>0</v>
      </c>
      <c r="AI445" s="18">
        <f t="shared" si="1133"/>
        <v>0</v>
      </c>
      <c r="AJ445" s="18">
        <f t="shared" si="1133"/>
        <v>0</v>
      </c>
      <c r="AK445" s="18">
        <f t="shared" si="1133"/>
        <v>0</v>
      </c>
      <c r="AL445" s="18">
        <f t="shared" si="1133"/>
        <v>0</v>
      </c>
      <c r="AM445" s="18">
        <f t="shared" si="1133"/>
        <v>0</v>
      </c>
      <c r="AN445" s="18">
        <f t="shared" si="1133"/>
        <v>0</v>
      </c>
      <c r="AO445" s="18">
        <f t="shared" si="1133"/>
        <v>0</v>
      </c>
      <c r="AP445" s="18">
        <f t="shared" ref="AP445:BU445" si="1134">-1 * $E445 * AP$437 * AP433 * (AP$8 * SUM(AP$15, AP$17)) / AP$10 * AP$407</f>
        <v>0</v>
      </c>
      <c r="AQ445" s="18">
        <f t="shared" si="1134"/>
        <v>0</v>
      </c>
      <c r="AR445" s="18">
        <f t="shared" si="1134"/>
        <v>0</v>
      </c>
      <c r="AS445" s="18">
        <f t="shared" si="1134"/>
        <v>0</v>
      </c>
      <c r="AT445" s="18">
        <f t="shared" si="1134"/>
        <v>0</v>
      </c>
      <c r="AU445" s="18">
        <f t="shared" si="1134"/>
        <v>0</v>
      </c>
      <c r="AV445" s="18">
        <f t="shared" si="1134"/>
        <v>0</v>
      </c>
      <c r="AW445" s="18">
        <f t="shared" si="1134"/>
        <v>0</v>
      </c>
      <c r="AX445" s="18">
        <f t="shared" si="1134"/>
        <v>0</v>
      </c>
      <c r="AY445" s="18">
        <f t="shared" si="1134"/>
        <v>0</v>
      </c>
      <c r="AZ445" s="18">
        <f t="shared" si="1134"/>
        <v>0</v>
      </c>
      <c r="BA445" s="18">
        <f t="shared" si="1134"/>
        <v>0</v>
      </c>
      <c r="BB445" s="18">
        <f t="shared" si="1134"/>
        <v>0</v>
      </c>
      <c r="BC445" s="18">
        <f t="shared" si="1134"/>
        <v>0</v>
      </c>
      <c r="BD445" s="18">
        <f t="shared" si="1134"/>
        <v>0</v>
      </c>
      <c r="BE445" s="18">
        <f t="shared" si="1134"/>
        <v>0</v>
      </c>
      <c r="BF445" s="18">
        <f t="shared" si="1134"/>
        <v>0</v>
      </c>
      <c r="BG445" s="18">
        <f t="shared" si="1134"/>
        <v>0</v>
      </c>
      <c r="BH445" s="18">
        <f t="shared" si="1134"/>
        <v>0</v>
      </c>
      <c r="BI445" s="18">
        <f t="shared" si="1134"/>
        <v>0</v>
      </c>
      <c r="BJ445" s="18">
        <f t="shared" si="1134"/>
        <v>0</v>
      </c>
      <c r="BK445" s="18">
        <f t="shared" si="1134"/>
        <v>0</v>
      </c>
      <c r="BL445" s="18">
        <f t="shared" si="1134"/>
        <v>0</v>
      </c>
      <c r="BM445" s="18">
        <f t="shared" si="1134"/>
        <v>0</v>
      </c>
      <c r="BN445" s="18">
        <f t="shared" si="1134"/>
        <v>0</v>
      </c>
      <c r="BO445" s="18">
        <f t="shared" si="1134"/>
        <v>0</v>
      </c>
      <c r="BP445" s="18">
        <f t="shared" si="1134"/>
        <v>0</v>
      </c>
      <c r="BQ445" s="18">
        <f t="shared" si="1134"/>
        <v>0</v>
      </c>
      <c r="BR445" s="18">
        <f t="shared" si="1134"/>
        <v>0</v>
      </c>
      <c r="BS445" s="18">
        <f t="shared" si="1134"/>
        <v>0</v>
      </c>
      <c r="BT445" s="18">
        <f t="shared" si="1134"/>
        <v>0</v>
      </c>
      <c r="BU445" s="18">
        <f t="shared" si="1134"/>
        <v>0</v>
      </c>
      <c r="BV445" s="18">
        <f t="shared" ref="BV445:DA445" si="1135">-1 * $E445 * BV$437 * BV433 * (BV$8 * SUM(BV$15, BV$17)) / BV$10 * BV$407</f>
        <v>0</v>
      </c>
      <c r="BW445" s="18">
        <f t="shared" si="1135"/>
        <v>0</v>
      </c>
      <c r="BX445" s="18">
        <f t="shared" si="1135"/>
        <v>0</v>
      </c>
      <c r="BY445" s="18">
        <f t="shared" si="1135"/>
        <v>0</v>
      </c>
      <c r="BZ445" s="18">
        <f t="shared" si="1135"/>
        <v>0</v>
      </c>
      <c r="CA445" s="18">
        <f t="shared" si="1135"/>
        <v>0</v>
      </c>
      <c r="CB445" s="18">
        <f t="shared" si="1135"/>
        <v>0</v>
      </c>
      <c r="CC445" s="18">
        <f t="shared" si="1135"/>
        <v>0</v>
      </c>
      <c r="CD445" s="18">
        <f t="shared" si="1135"/>
        <v>0</v>
      </c>
      <c r="CE445" s="18">
        <f t="shared" si="1135"/>
        <v>0</v>
      </c>
      <c r="CF445" s="18">
        <f t="shared" si="1135"/>
        <v>0</v>
      </c>
      <c r="CG445" s="18">
        <f t="shared" si="1135"/>
        <v>0</v>
      </c>
      <c r="CH445" s="18">
        <f t="shared" si="1135"/>
        <v>0</v>
      </c>
      <c r="CI445" s="18">
        <f t="shared" si="1135"/>
        <v>0</v>
      </c>
      <c r="CJ445" s="18">
        <f t="shared" si="1135"/>
        <v>0</v>
      </c>
      <c r="CK445" s="18">
        <f t="shared" si="1135"/>
        <v>0</v>
      </c>
      <c r="CL445" s="18">
        <f t="shared" si="1135"/>
        <v>0</v>
      </c>
      <c r="CM445" s="18">
        <f t="shared" si="1135"/>
        <v>0</v>
      </c>
      <c r="CN445" s="18">
        <f t="shared" si="1135"/>
        <v>0</v>
      </c>
      <c r="CO445" s="18">
        <f t="shared" si="1135"/>
        <v>0</v>
      </c>
      <c r="CP445" s="18">
        <f t="shared" si="1135"/>
        <v>0</v>
      </c>
      <c r="CQ445" s="18">
        <f t="shared" si="1135"/>
        <v>0</v>
      </c>
      <c r="CR445" s="18">
        <f t="shared" si="1135"/>
        <v>0</v>
      </c>
      <c r="CS445" s="18">
        <f t="shared" si="1135"/>
        <v>0</v>
      </c>
      <c r="CT445" s="18">
        <f t="shared" si="1135"/>
        <v>0</v>
      </c>
      <c r="CU445" s="18">
        <f t="shared" si="1135"/>
        <v>0</v>
      </c>
      <c r="CV445" s="18">
        <f t="shared" si="1135"/>
        <v>0</v>
      </c>
      <c r="CW445" s="18">
        <f t="shared" si="1135"/>
        <v>0</v>
      </c>
      <c r="CX445" s="18">
        <f t="shared" si="1135"/>
        <v>0</v>
      </c>
      <c r="CY445" s="18">
        <f t="shared" si="1135"/>
        <v>0</v>
      </c>
      <c r="CZ445" s="18">
        <f t="shared" si="1135"/>
        <v>0</v>
      </c>
      <c r="DA445" s="18">
        <f t="shared" si="1135"/>
        <v>0</v>
      </c>
      <c r="DB445" s="18">
        <f t="shared" ref="DB445:EG445" si="1136">-1 * $E445 * DB$437 * DB433 * (DB$8 * SUM(DB$15, DB$17)) / DB$10 * DB$407</f>
        <v>0</v>
      </c>
      <c r="DC445" s="18">
        <f t="shared" si="1136"/>
        <v>0</v>
      </c>
      <c r="DD445" s="18">
        <f t="shared" si="1136"/>
        <v>0</v>
      </c>
      <c r="DE445" s="18">
        <f t="shared" si="1136"/>
        <v>0</v>
      </c>
      <c r="DF445" s="18">
        <f t="shared" si="1136"/>
        <v>0</v>
      </c>
      <c r="DG445" s="18">
        <f t="shared" si="1136"/>
        <v>0</v>
      </c>
      <c r="DH445" s="18">
        <f t="shared" si="1136"/>
        <v>0</v>
      </c>
      <c r="DI445" s="18">
        <f t="shared" si="1136"/>
        <v>0</v>
      </c>
      <c r="DJ445" s="18">
        <f t="shared" si="1136"/>
        <v>0</v>
      </c>
      <c r="DK445" s="18">
        <f t="shared" si="1136"/>
        <v>0</v>
      </c>
      <c r="DL445" s="18">
        <f t="shared" si="1136"/>
        <v>0</v>
      </c>
      <c r="DM445" s="18">
        <f t="shared" si="1136"/>
        <v>0</v>
      </c>
      <c r="DN445" s="18">
        <f t="shared" si="1136"/>
        <v>0</v>
      </c>
      <c r="DO445" s="18">
        <f t="shared" si="1136"/>
        <v>0</v>
      </c>
      <c r="DP445" s="18">
        <f t="shared" si="1136"/>
        <v>0</v>
      </c>
      <c r="DQ445" s="18">
        <f t="shared" si="1136"/>
        <v>0</v>
      </c>
      <c r="DR445" s="18">
        <f t="shared" si="1136"/>
        <v>0</v>
      </c>
      <c r="DS445" s="18">
        <f t="shared" si="1136"/>
        <v>0</v>
      </c>
      <c r="DT445" s="18">
        <f t="shared" si="1136"/>
        <v>0</v>
      </c>
      <c r="DU445" s="18">
        <f t="shared" si="1136"/>
        <v>0</v>
      </c>
      <c r="DV445" s="18">
        <f t="shared" si="1136"/>
        <v>-2315.9758181963248</v>
      </c>
      <c r="DW445" s="18">
        <f t="shared" si="1136"/>
        <v>-2315.9758181963248</v>
      </c>
      <c r="DX445" s="18">
        <f t="shared" si="1136"/>
        <v>-2341.426101912768</v>
      </c>
      <c r="DY445" s="18">
        <f t="shared" si="1136"/>
        <v>-2341.426101912768</v>
      </c>
      <c r="DZ445" s="18">
        <f t="shared" si="1136"/>
        <v>-2349.6273686818859</v>
      </c>
      <c r="EA445" s="18">
        <f t="shared" si="1136"/>
        <v>-2375.7343394450177</v>
      </c>
      <c r="EB445" s="18">
        <f t="shared" si="1136"/>
        <v>-2401.8413102081499</v>
      </c>
      <c r="EC445" s="18">
        <f t="shared" si="1136"/>
        <v>-2401.8413102081499</v>
      </c>
      <c r="ED445" s="18">
        <f t="shared" si="1136"/>
        <v>-2403.6687981615687</v>
      </c>
      <c r="EE445" s="18">
        <f t="shared" si="1136"/>
        <v>-2430.3762292522529</v>
      </c>
      <c r="EF445" s="18">
        <f t="shared" si="1136"/>
        <v>-2457.083660342937</v>
      </c>
      <c r="EG445" s="18">
        <f t="shared" si="1136"/>
        <v>-2457.083660342937</v>
      </c>
      <c r="EH445" s="18">
        <f t="shared" ref="EH445:FR445" si="1137">-1 * $E445 * EH$437 * EH433 * (EH$8 * SUM(EH$15, EH$17)) / EH$10 * EH$407</f>
        <v>-2458.9531805192851</v>
      </c>
      <c r="EI445" s="18">
        <f t="shared" si="1137"/>
        <v>-2486.2748825250546</v>
      </c>
      <c r="EJ445" s="18">
        <f t="shared" si="1137"/>
        <v>-2513.5965845308247</v>
      </c>
      <c r="EK445" s="18">
        <f t="shared" si="1137"/>
        <v>-2513.5965845308247</v>
      </c>
      <c r="EL445" s="18">
        <f t="shared" si="1137"/>
        <v>-2536.5098627334501</v>
      </c>
      <c r="EM445" s="18">
        <f t="shared" si="1137"/>
        <v>-2536.5098627334501</v>
      </c>
      <c r="EN445" s="18">
        <f t="shared" si="1137"/>
        <v>-2564.3835974887629</v>
      </c>
      <c r="EO445" s="18">
        <f t="shared" si="1137"/>
        <v>-2564.3835974887629</v>
      </c>
      <c r="EP445" s="18">
        <f t="shared" si="1137"/>
        <v>0</v>
      </c>
      <c r="EQ445" s="18">
        <f t="shared" si="1137"/>
        <v>0</v>
      </c>
      <c r="ER445" s="18">
        <f t="shared" si="1137"/>
        <v>0</v>
      </c>
      <c r="ES445" s="18">
        <f t="shared" si="1137"/>
        <v>0</v>
      </c>
      <c r="ET445" s="18">
        <f t="shared" si="1137"/>
        <v>0</v>
      </c>
      <c r="EU445" s="18">
        <f t="shared" si="1137"/>
        <v>0</v>
      </c>
      <c r="EV445" s="18">
        <f t="shared" si="1137"/>
        <v>0</v>
      </c>
      <c r="EW445" s="18">
        <f t="shared" si="1137"/>
        <v>0</v>
      </c>
      <c r="EX445" s="18">
        <f t="shared" si="1137"/>
        <v>0</v>
      </c>
      <c r="EY445" s="18">
        <f t="shared" si="1137"/>
        <v>0</v>
      </c>
      <c r="EZ445" s="18">
        <f t="shared" si="1137"/>
        <v>0</v>
      </c>
      <c r="FA445" s="18">
        <f t="shared" si="1137"/>
        <v>0</v>
      </c>
      <c r="FB445" s="18">
        <f t="shared" si="1137"/>
        <v>0</v>
      </c>
      <c r="FC445" s="18">
        <f t="shared" si="1137"/>
        <v>0</v>
      </c>
      <c r="FD445" s="18">
        <f t="shared" si="1137"/>
        <v>0</v>
      </c>
      <c r="FE445" s="18">
        <f t="shared" si="1137"/>
        <v>0</v>
      </c>
      <c r="FF445" s="18">
        <f t="shared" si="1137"/>
        <v>0</v>
      </c>
      <c r="FG445" s="18">
        <f t="shared" si="1137"/>
        <v>0</v>
      </c>
      <c r="FH445" s="18">
        <f t="shared" si="1137"/>
        <v>0</v>
      </c>
      <c r="FI445" s="18">
        <f t="shared" si="1137"/>
        <v>0</v>
      </c>
      <c r="FJ445" s="18">
        <f t="shared" si="1137"/>
        <v>0</v>
      </c>
      <c r="FK445" s="18">
        <f t="shared" si="1137"/>
        <v>0</v>
      </c>
      <c r="FL445" s="18">
        <f t="shared" si="1137"/>
        <v>0</v>
      </c>
      <c r="FM445" s="18">
        <f t="shared" si="1137"/>
        <v>0</v>
      </c>
      <c r="FN445" s="18">
        <f t="shared" si="1137"/>
        <v>0</v>
      </c>
      <c r="FO445" s="18">
        <f t="shared" si="1137"/>
        <v>0</v>
      </c>
      <c r="FP445" s="18">
        <f t="shared" si="1137"/>
        <v>0</v>
      </c>
      <c r="FQ445" s="18">
        <f t="shared" si="1137"/>
        <v>0</v>
      </c>
      <c r="FR445" s="18">
        <f t="shared" si="1137"/>
        <v>0</v>
      </c>
    </row>
    <row r="446" spans="2:174">
      <c r="C446" s="78" t="s">
        <v>1087</v>
      </c>
      <c r="D446" s="144" t="s">
        <v>974</v>
      </c>
      <c r="E446" s="136">
        <f>INDEX(Assumptions!$G291:$G291,MATCH($A$1,Model_Number,0))</f>
        <v>380.375</v>
      </c>
      <c r="I446" s="128">
        <f>SUM(J446:FR446)</f>
        <v>-68469.614462546131</v>
      </c>
      <c r="J446" s="18">
        <f t="shared" ref="J446:AO446" si="1138">-1 * $E446 * J$437 * J434 * (J$8 * SUM(J$15, J$17)) / J$10 * J$407</f>
        <v>0</v>
      </c>
      <c r="K446" s="18">
        <f t="shared" si="1138"/>
        <v>0</v>
      </c>
      <c r="L446" s="18">
        <f t="shared" si="1138"/>
        <v>0</v>
      </c>
      <c r="M446" s="18">
        <f t="shared" si="1138"/>
        <v>0</v>
      </c>
      <c r="N446" s="18">
        <f t="shared" si="1138"/>
        <v>0</v>
      </c>
      <c r="O446" s="18">
        <f t="shared" si="1138"/>
        <v>0</v>
      </c>
      <c r="P446" s="18">
        <f t="shared" si="1138"/>
        <v>0</v>
      </c>
      <c r="Q446" s="18">
        <f t="shared" si="1138"/>
        <v>0</v>
      </c>
      <c r="R446" s="18">
        <f t="shared" si="1138"/>
        <v>0</v>
      </c>
      <c r="S446" s="18">
        <f t="shared" si="1138"/>
        <v>0</v>
      </c>
      <c r="T446" s="18">
        <f t="shared" si="1138"/>
        <v>0</v>
      </c>
      <c r="U446" s="18">
        <f t="shared" si="1138"/>
        <v>0</v>
      </c>
      <c r="V446" s="18">
        <f t="shared" si="1138"/>
        <v>0</v>
      </c>
      <c r="W446" s="18">
        <f t="shared" si="1138"/>
        <v>0</v>
      </c>
      <c r="X446" s="18">
        <f t="shared" si="1138"/>
        <v>0</v>
      </c>
      <c r="Y446" s="18">
        <f t="shared" si="1138"/>
        <v>0</v>
      </c>
      <c r="Z446" s="18">
        <f t="shared" si="1138"/>
        <v>0</v>
      </c>
      <c r="AA446" s="18">
        <f t="shared" si="1138"/>
        <v>0</v>
      </c>
      <c r="AB446" s="18">
        <f t="shared" si="1138"/>
        <v>0</v>
      </c>
      <c r="AC446" s="18">
        <f t="shared" si="1138"/>
        <v>0</v>
      </c>
      <c r="AD446" s="18">
        <f t="shared" si="1138"/>
        <v>0</v>
      </c>
      <c r="AE446" s="18">
        <f t="shared" si="1138"/>
        <v>0</v>
      </c>
      <c r="AF446" s="18">
        <f t="shared" si="1138"/>
        <v>0</v>
      </c>
      <c r="AG446" s="18">
        <f t="shared" si="1138"/>
        <v>0</v>
      </c>
      <c r="AH446" s="18">
        <f t="shared" si="1138"/>
        <v>0</v>
      </c>
      <c r="AI446" s="18">
        <f t="shared" si="1138"/>
        <v>0</v>
      </c>
      <c r="AJ446" s="18">
        <f t="shared" si="1138"/>
        <v>0</v>
      </c>
      <c r="AK446" s="18">
        <f t="shared" si="1138"/>
        <v>0</v>
      </c>
      <c r="AL446" s="18">
        <f t="shared" si="1138"/>
        <v>0</v>
      </c>
      <c r="AM446" s="18">
        <f t="shared" si="1138"/>
        <v>0</v>
      </c>
      <c r="AN446" s="18">
        <f t="shared" si="1138"/>
        <v>0</v>
      </c>
      <c r="AO446" s="18">
        <f t="shared" si="1138"/>
        <v>0</v>
      </c>
      <c r="AP446" s="18">
        <f t="shared" ref="AP446:BU446" si="1139">-1 * $E446 * AP$437 * AP434 * (AP$8 * SUM(AP$15, AP$17)) / AP$10 * AP$407</f>
        <v>0</v>
      </c>
      <c r="AQ446" s="18">
        <f t="shared" si="1139"/>
        <v>0</v>
      </c>
      <c r="AR446" s="18">
        <f t="shared" si="1139"/>
        <v>0</v>
      </c>
      <c r="AS446" s="18">
        <f t="shared" si="1139"/>
        <v>0</v>
      </c>
      <c r="AT446" s="18">
        <f t="shared" si="1139"/>
        <v>0</v>
      </c>
      <c r="AU446" s="18">
        <f t="shared" si="1139"/>
        <v>0</v>
      </c>
      <c r="AV446" s="18">
        <f t="shared" si="1139"/>
        <v>0</v>
      </c>
      <c r="AW446" s="18">
        <f t="shared" si="1139"/>
        <v>0</v>
      </c>
      <c r="AX446" s="18">
        <f t="shared" si="1139"/>
        <v>0</v>
      </c>
      <c r="AY446" s="18">
        <f t="shared" si="1139"/>
        <v>0</v>
      </c>
      <c r="AZ446" s="18">
        <f t="shared" si="1139"/>
        <v>0</v>
      </c>
      <c r="BA446" s="18">
        <f t="shared" si="1139"/>
        <v>0</v>
      </c>
      <c r="BB446" s="18">
        <f t="shared" si="1139"/>
        <v>0</v>
      </c>
      <c r="BC446" s="18">
        <f t="shared" si="1139"/>
        <v>0</v>
      </c>
      <c r="BD446" s="18">
        <f t="shared" si="1139"/>
        <v>0</v>
      </c>
      <c r="BE446" s="18">
        <f t="shared" si="1139"/>
        <v>0</v>
      </c>
      <c r="BF446" s="18">
        <f t="shared" si="1139"/>
        <v>0</v>
      </c>
      <c r="BG446" s="18">
        <f t="shared" si="1139"/>
        <v>0</v>
      </c>
      <c r="BH446" s="18">
        <f t="shared" si="1139"/>
        <v>0</v>
      </c>
      <c r="BI446" s="18">
        <f t="shared" si="1139"/>
        <v>0</v>
      </c>
      <c r="BJ446" s="18">
        <f t="shared" si="1139"/>
        <v>0</v>
      </c>
      <c r="BK446" s="18">
        <f t="shared" si="1139"/>
        <v>0</v>
      </c>
      <c r="BL446" s="18">
        <f t="shared" si="1139"/>
        <v>0</v>
      </c>
      <c r="BM446" s="18">
        <f t="shared" si="1139"/>
        <v>0</v>
      </c>
      <c r="BN446" s="18">
        <f t="shared" si="1139"/>
        <v>0</v>
      </c>
      <c r="BO446" s="18">
        <f t="shared" si="1139"/>
        <v>0</v>
      </c>
      <c r="BP446" s="18">
        <f t="shared" si="1139"/>
        <v>0</v>
      </c>
      <c r="BQ446" s="18">
        <f t="shared" si="1139"/>
        <v>0</v>
      </c>
      <c r="BR446" s="18">
        <f t="shared" si="1139"/>
        <v>0</v>
      </c>
      <c r="BS446" s="18">
        <f t="shared" si="1139"/>
        <v>0</v>
      </c>
      <c r="BT446" s="18">
        <f t="shared" si="1139"/>
        <v>0</v>
      </c>
      <c r="BU446" s="18">
        <f t="shared" si="1139"/>
        <v>0</v>
      </c>
      <c r="BV446" s="18">
        <f t="shared" ref="BV446:DA446" si="1140">-1 * $E446 * BV$437 * BV434 * (BV$8 * SUM(BV$15, BV$17)) / BV$10 * BV$407</f>
        <v>0</v>
      </c>
      <c r="BW446" s="18">
        <f t="shared" si="1140"/>
        <v>0</v>
      </c>
      <c r="BX446" s="18">
        <f t="shared" si="1140"/>
        <v>0</v>
      </c>
      <c r="BY446" s="18">
        <f t="shared" si="1140"/>
        <v>0</v>
      </c>
      <c r="BZ446" s="18">
        <f t="shared" si="1140"/>
        <v>0</v>
      </c>
      <c r="CA446" s="18">
        <f t="shared" si="1140"/>
        <v>0</v>
      </c>
      <c r="CB446" s="18">
        <f t="shared" si="1140"/>
        <v>0</v>
      </c>
      <c r="CC446" s="18">
        <f t="shared" si="1140"/>
        <v>0</v>
      </c>
      <c r="CD446" s="18">
        <f t="shared" si="1140"/>
        <v>0</v>
      </c>
      <c r="CE446" s="18">
        <f t="shared" si="1140"/>
        <v>0</v>
      </c>
      <c r="CF446" s="18">
        <f t="shared" si="1140"/>
        <v>0</v>
      </c>
      <c r="CG446" s="18">
        <f t="shared" si="1140"/>
        <v>0</v>
      </c>
      <c r="CH446" s="18">
        <f t="shared" si="1140"/>
        <v>0</v>
      </c>
      <c r="CI446" s="18">
        <f t="shared" si="1140"/>
        <v>0</v>
      </c>
      <c r="CJ446" s="18">
        <f t="shared" si="1140"/>
        <v>0</v>
      </c>
      <c r="CK446" s="18">
        <f t="shared" si="1140"/>
        <v>0</v>
      </c>
      <c r="CL446" s="18">
        <f t="shared" si="1140"/>
        <v>0</v>
      </c>
      <c r="CM446" s="18">
        <f t="shared" si="1140"/>
        <v>0</v>
      </c>
      <c r="CN446" s="18">
        <f t="shared" si="1140"/>
        <v>0</v>
      </c>
      <c r="CO446" s="18">
        <f t="shared" si="1140"/>
        <v>0</v>
      </c>
      <c r="CP446" s="18">
        <f t="shared" si="1140"/>
        <v>0</v>
      </c>
      <c r="CQ446" s="18">
        <f t="shared" si="1140"/>
        <v>0</v>
      </c>
      <c r="CR446" s="18">
        <f t="shared" si="1140"/>
        <v>0</v>
      </c>
      <c r="CS446" s="18">
        <f t="shared" si="1140"/>
        <v>0</v>
      </c>
      <c r="CT446" s="18">
        <f t="shared" si="1140"/>
        <v>0</v>
      </c>
      <c r="CU446" s="18">
        <f t="shared" si="1140"/>
        <v>0</v>
      </c>
      <c r="CV446" s="18">
        <f t="shared" si="1140"/>
        <v>0</v>
      </c>
      <c r="CW446" s="18">
        <f t="shared" si="1140"/>
        <v>0</v>
      </c>
      <c r="CX446" s="18">
        <f t="shared" si="1140"/>
        <v>0</v>
      </c>
      <c r="CY446" s="18">
        <f t="shared" si="1140"/>
        <v>0</v>
      </c>
      <c r="CZ446" s="18">
        <f t="shared" si="1140"/>
        <v>0</v>
      </c>
      <c r="DA446" s="18">
        <f t="shared" si="1140"/>
        <v>0</v>
      </c>
      <c r="DB446" s="18">
        <f t="shared" ref="DB446:EG446" si="1141">-1 * $E446 * DB$437 * DB434 * (DB$8 * SUM(DB$15, DB$17)) / DB$10 * DB$407</f>
        <v>0</v>
      </c>
      <c r="DC446" s="18">
        <f t="shared" si="1141"/>
        <v>0</v>
      </c>
      <c r="DD446" s="18">
        <f t="shared" si="1141"/>
        <v>0</v>
      </c>
      <c r="DE446" s="18">
        <f t="shared" si="1141"/>
        <v>0</v>
      </c>
      <c r="DF446" s="18">
        <f t="shared" si="1141"/>
        <v>0</v>
      </c>
      <c r="DG446" s="18">
        <f t="shared" si="1141"/>
        <v>0</v>
      </c>
      <c r="DH446" s="18">
        <f t="shared" si="1141"/>
        <v>0</v>
      </c>
      <c r="DI446" s="18">
        <f t="shared" si="1141"/>
        <v>0</v>
      </c>
      <c r="DJ446" s="18">
        <f t="shared" si="1141"/>
        <v>0</v>
      </c>
      <c r="DK446" s="18">
        <f t="shared" si="1141"/>
        <v>0</v>
      </c>
      <c r="DL446" s="18">
        <f t="shared" si="1141"/>
        <v>0</v>
      </c>
      <c r="DM446" s="18">
        <f t="shared" si="1141"/>
        <v>0</v>
      </c>
      <c r="DN446" s="18">
        <f t="shared" si="1141"/>
        <v>0</v>
      </c>
      <c r="DO446" s="18">
        <f t="shared" si="1141"/>
        <v>0</v>
      </c>
      <c r="DP446" s="18">
        <f t="shared" si="1141"/>
        <v>0</v>
      </c>
      <c r="DQ446" s="18">
        <f t="shared" si="1141"/>
        <v>0</v>
      </c>
      <c r="DR446" s="18">
        <f t="shared" si="1141"/>
        <v>0</v>
      </c>
      <c r="DS446" s="18">
        <f t="shared" si="1141"/>
        <v>0</v>
      </c>
      <c r="DT446" s="18">
        <f t="shared" si="1141"/>
        <v>0</v>
      </c>
      <c r="DU446" s="18">
        <f t="shared" si="1141"/>
        <v>0</v>
      </c>
      <c r="DV446" s="18">
        <f t="shared" si="1141"/>
        <v>0</v>
      </c>
      <c r="DW446" s="18">
        <f t="shared" si="1141"/>
        <v>0</v>
      </c>
      <c r="DX446" s="18">
        <f t="shared" si="1141"/>
        <v>0</v>
      </c>
      <c r="DY446" s="18">
        <f t="shared" si="1141"/>
        <v>0</v>
      </c>
      <c r="DZ446" s="18">
        <f t="shared" si="1141"/>
        <v>0</v>
      </c>
      <c r="EA446" s="18">
        <f t="shared" si="1141"/>
        <v>0</v>
      </c>
      <c r="EB446" s="18">
        <f t="shared" si="1141"/>
        <v>0</v>
      </c>
      <c r="EC446" s="18">
        <f t="shared" si="1141"/>
        <v>0</v>
      </c>
      <c r="ED446" s="18">
        <f t="shared" si="1141"/>
        <v>0</v>
      </c>
      <c r="EE446" s="18">
        <f t="shared" si="1141"/>
        <v>0</v>
      </c>
      <c r="EF446" s="18">
        <f t="shared" si="1141"/>
        <v>0</v>
      </c>
      <c r="EG446" s="18">
        <f t="shared" si="1141"/>
        <v>0</v>
      </c>
      <c r="EH446" s="18">
        <f t="shared" ref="EH446:FR446" si="1142">-1 * $E446 * EH$437 * EH434 * (EH$8 * SUM(EH$15, EH$17)) / EH$10 * EH$407</f>
        <v>0</v>
      </c>
      <c r="EI446" s="18">
        <f t="shared" si="1142"/>
        <v>0</v>
      </c>
      <c r="EJ446" s="18">
        <f t="shared" si="1142"/>
        <v>0</v>
      </c>
      <c r="EK446" s="18">
        <f t="shared" si="1142"/>
        <v>0</v>
      </c>
      <c r="EL446" s="18">
        <f t="shared" si="1142"/>
        <v>0</v>
      </c>
      <c r="EM446" s="18">
        <f t="shared" si="1142"/>
        <v>0</v>
      </c>
      <c r="EN446" s="18">
        <f t="shared" si="1142"/>
        <v>0</v>
      </c>
      <c r="EO446" s="18">
        <f t="shared" si="1142"/>
        <v>0</v>
      </c>
      <c r="EP446" s="18">
        <f t="shared" si="1142"/>
        <v>-2915.3954464364824</v>
      </c>
      <c r="EQ446" s="18">
        <f t="shared" si="1142"/>
        <v>-2947.7887291746661</v>
      </c>
      <c r="ER446" s="18">
        <f t="shared" si="1142"/>
        <v>-2980.1820119128488</v>
      </c>
      <c r="ES446" s="18">
        <f t="shared" si="1142"/>
        <v>-2980.1820119128488</v>
      </c>
      <c r="ET446" s="18">
        <f t="shared" si="1142"/>
        <v>-2982.4495417045218</v>
      </c>
      <c r="EU446" s="18">
        <f t="shared" si="1142"/>
        <v>-3015.5878699456835</v>
      </c>
      <c r="EV446" s="18">
        <f t="shared" si="1142"/>
        <v>-3048.7261981868446</v>
      </c>
      <c r="EW446" s="18">
        <f t="shared" si="1142"/>
        <v>-3048.7261981868446</v>
      </c>
      <c r="EX446" s="18">
        <f t="shared" si="1142"/>
        <v>-3051.0458811637254</v>
      </c>
      <c r="EY446" s="18">
        <f t="shared" si="1142"/>
        <v>-3084.9463909544338</v>
      </c>
      <c r="EZ446" s="18">
        <f t="shared" si="1142"/>
        <v>-3118.8469007451413</v>
      </c>
      <c r="FA446" s="18">
        <f t="shared" si="1142"/>
        <v>-3118.8469007451413</v>
      </c>
      <c r="FB446" s="18">
        <f t="shared" si="1142"/>
        <v>-3147.2774799192098</v>
      </c>
      <c r="FC446" s="18">
        <f t="shared" si="1142"/>
        <v>-3147.2774799192098</v>
      </c>
      <c r="FD446" s="18">
        <f t="shared" si="1142"/>
        <v>-3181.8629467315081</v>
      </c>
      <c r="FE446" s="18">
        <f t="shared" si="1142"/>
        <v>-3181.8629467315081</v>
      </c>
      <c r="FF446" s="18">
        <f t="shared" si="1142"/>
        <v>-3193.0079949683918</v>
      </c>
      <c r="FG446" s="18">
        <f t="shared" si="1142"/>
        <v>-3228.4858615791518</v>
      </c>
      <c r="FH446" s="18">
        <f t="shared" si="1142"/>
        <v>-3263.9637281899118</v>
      </c>
      <c r="FI446" s="18">
        <f t="shared" si="1142"/>
        <v>-3263.9637281899118</v>
      </c>
      <c r="FJ446" s="18">
        <f t="shared" si="1142"/>
        <v>-3266.4471788526648</v>
      </c>
      <c r="FK446" s="18">
        <f t="shared" si="1142"/>
        <v>-3302.7410363954723</v>
      </c>
      <c r="FL446" s="18">
        <f t="shared" si="1142"/>
        <v>0</v>
      </c>
      <c r="FM446" s="18">
        <f t="shared" si="1142"/>
        <v>0</v>
      </c>
      <c r="FN446" s="18">
        <f t="shared" si="1142"/>
        <v>0</v>
      </c>
      <c r="FO446" s="18">
        <f t="shared" si="1142"/>
        <v>0</v>
      </c>
      <c r="FP446" s="18">
        <f t="shared" si="1142"/>
        <v>0</v>
      </c>
      <c r="FQ446" s="18">
        <f t="shared" si="1142"/>
        <v>0</v>
      </c>
      <c r="FR446" s="18">
        <f t="shared" si="1142"/>
        <v>0</v>
      </c>
    </row>
    <row r="447" spans="2:174">
      <c r="C447" s="97" t="s">
        <v>346</v>
      </c>
      <c r="D447" s="145" t="s">
        <v>974</v>
      </c>
      <c r="H447" s="18"/>
      <c r="I447" s="131">
        <f t="shared" si="1102"/>
        <v>-246956.42721061144</v>
      </c>
      <c r="J447" s="98">
        <f>SUM(J439:J446)</f>
        <v>0</v>
      </c>
      <c r="K447" s="98">
        <f t="shared" ref="K447:BV447" si="1143">SUM(K439:K446)</f>
        <v>0</v>
      </c>
      <c r="L447" s="98">
        <f t="shared" si="1143"/>
        <v>0</v>
      </c>
      <c r="M447" s="98">
        <f t="shared" si="1143"/>
        <v>0</v>
      </c>
      <c r="N447" s="98">
        <f t="shared" si="1143"/>
        <v>0</v>
      </c>
      <c r="O447" s="98">
        <f t="shared" si="1143"/>
        <v>0</v>
      </c>
      <c r="P447" s="98">
        <f t="shared" si="1143"/>
        <v>0</v>
      </c>
      <c r="Q447" s="98">
        <f t="shared" si="1143"/>
        <v>0</v>
      </c>
      <c r="R447" s="98">
        <f t="shared" si="1143"/>
        <v>0</v>
      </c>
      <c r="S447" s="98">
        <f t="shared" si="1143"/>
        <v>0</v>
      </c>
      <c r="T447" s="98">
        <f t="shared" si="1143"/>
        <v>0</v>
      </c>
      <c r="U447" s="98">
        <f t="shared" si="1143"/>
        <v>0</v>
      </c>
      <c r="V447" s="98">
        <f t="shared" si="1143"/>
        <v>0</v>
      </c>
      <c r="W447" s="98">
        <f t="shared" si="1143"/>
        <v>0</v>
      </c>
      <c r="X447" s="98">
        <f t="shared" si="1143"/>
        <v>0</v>
      </c>
      <c r="Y447" s="98">
        <f t="shared" si="1143"/>
        <v>0</v>
      </c>
      <c r="Z447" s="98">
        <f t="shared" si="1143"/>
        <v>0</v>
      </c>
      <c r="AA447" s="98">
        <f t="shared" si="1143"/>
        <v>0</v>
      </c>
      <c r="AB447" s="98">
        <f t="shared" si="1143"/>
        <v>-555.47521052054788</v>
      </c>
      <c r="AC447" s="98">
        <f t="shared" si="1143"/>
        <v>-555.47521052054788</v>
      </c>
      <c r="AD447" s="98">
        <f t="shared" si="1143"/>
        <v>-560.53877486163947</v>
      </c>
      <c r="AE447" s="98">
        <f t="shared" si="1143"/>
        <v>-560.53877486163947</v>
      </c>
      <c r="AF447" s="98">
        <f t="shared" si="1143"/>
        <v>-566.69854161836065</v>
      </c>
      <c r="AG447" s="98">
        <f t="shared" si="1143"/>
        <v>-566.69854161836065</v>
      </c>
      <c r="AH447" s="98">
        <f t="shared" si="1143"/>
        <v>-723.77900682261031</v>
      </c>
      <c r="AI447" s="98">
        <f t="shared" si="1143"/>
        <v>-731.82099578730606</v>
      </c>
      <c r="AJ447" s="98">
        <f t="shared" si="1143"/>
        <v>-739.86298475200169</v>
      </c>
      <c r="AK447" s="98">
        <f t="shared" si="1143"/>
        <v>-739.86298475200169</v>
      </c>
      <c r="AL447" s="98">
        <f t="shared" si="1143"/>
        <v>-740.42592397953024</v>
      </c>
      <c r="AM447" s="98">
        <f t="shared" si="1143"/>
        <v>-748.6528786904139</v>
      </c>
      <c r="AN447" s="98">
        <f t="shared" si="1143"/>
        <v>-756.87983340129756</v>
      </c>
      <c r="AO447" s="98">
        <f t="shared" si="1143"/>
        <v>-756.87983340129756</v>
      </c>
      <c r="AP447" s="98">
        <f t="shared" si="1143"/>
        <v>-757.45572023105933</v>
      </c>
      <c r="AQ447" s="98">
        <f t="shared" si="1143"/>
        <v>-765.87189490029334</v>
      </c>
      <c r="AR447" s="98">
        <f t="shared" si="1143"/>
        <v>-774.28806956952735</v>
      </c>
      <c r="AS447" s="98">
        <f t="shared" si="1143"/>
        <v>-774.28806956952735</v>
      </c>
      <c r="AT447" s="98">
        <f t="shared" si="1143"/>
        <v>-967.38110084617108</v>
      </c>
      <c r="AU447" s="98">
        <f t="shared" si="1143"/>
        <v>-967.38110084617108</v>
      </c>
      <c r="AV447" s="98">
        <f t="shared" si="1143"/>
        <v>-978.01166239393115</v>
      </c>
      <c r="AW447" s="98">
        <f t="shared" si="1143"/>
        <v>-978.01166239393115</v>
      </c>
      <c r="AX447" s="98">
        <f t="shared" si="1143"/>
        <v>-981.43732444666409</v>
      </c>
      <c r="AY447" s="98">
        <f t="shared" si="1143"/>
        <v>-992.34218360718251</v>
      </c>
      <c r="AZ447" s="98">
        <f t="shared" si="1143"/>
        <v>-1003.247042767701</v>
      </c>
      <c r="BA447" s="98">
        <f t="shared" si="1143"/>
        <v>-1003.247042767701</v>
      </c>
      <c r="BB447" s="98">
        <f t="shared" si="1143"/>
        <v>-1004.0103829089372</v>
      </c>
      <c r="BC447" s="98">
        <f t="shared" si="1143"/>
        <v>-1015.1660538301476</v>
      </c>
      <c r="BD447" s="98">
        <f t="shared" si="1143"/>
        <v>-1026.321724751358</v>
      </c>
      <c r="BE447" s="98">
        <f t="shared" si="1143"/>
        <v>-1026.321724751358</v>
      </c>
      <c r="BF447" s="98">
        <f t="shared" si="1143"/>
        <v>-1027.1026217158426</v>
      </c>
      <c r="BG447" s="98">
        <f t="shared" si="1143"/>
        <v>-1038.5148730682408</v>
      </c>
      <c r="BH447" s="98">
        <f t="shared" si="1143"/>
        <v>-1049.9271244206391</v>
      </c>
      <c r="BI447" s="98">
        <f t="shared" si="1143"/>
        <v>-1049.9271244206391</v>
      </c>
      <c r="BJ447" s="98">
        <f t="shared" si="1143"/>
        <v>-1059.4979809544145</v>
      </c>
      <c r="BK447" s="98">
        <f t="shared" si="1143"/>
        <v>-1059.4979809544145</v>
      </c>
      <c r="BL447" s="98">
        <f t="shared" si="1143"/>
        <v>-1071.1408159099576</v>
      </c>
      <c r="BM447" s="98">
        <f t="shared" si="1143"/>
        <v>-1071.1408159099576</v>
      </c>
      <c r="BN447" s="98">
        <f t="shared" si="1143"/>
        <v>-1219.5897710864974</v>
      </c>
      <c r="BO447" s="98">
        <f t="shared" si="1143"/>
        <v>-1233.140768543014</v>
      </c>
      <c r="BP447" s="98">
        <f t="shared" si="1143"/>
        <v>-1246.6917659995306</v>
      </c>
      <c r="BQ447" s="98">
        <f t="shared" si="1143"/>
        <v>-1246.6917659995306</v>
      </c>
      <c r="BR447" s="98">
        <f t="shared" si="1143"/>
        <v>-1247.6403358214868</v>
      </c>
      <c r="BS447" s="98">
        <f t="shared" si="1143"/>
        <v>-1261.5030062195033</v>
      </c>
      <c r="BT447" s="98">
        <f t="shared" si="1143"/>
        <v>-1275.3656766175197</v>
      </c>
      <c r="BU447" s="98">
        <f t="shared" si="1143"/>
        <v>-1275.3656766175197</v>
      </c>
      <c r="BV447" s="98">
        <f t="shared" si="1143"/>
        <v>-1276.336063545381</v>
      </c>
      <c r="BW447" s="98">
        <f t="shared" ref="BW447:EH447" si="1144">SUM(BW439:BW446)</f>
        <v>-1290.5175753625517</v>
      </c>
      <c r="BX447" s="98">
        <f t="shared" si="1144"/>
        <v>-1304.6990871797227</v>
      </c>
      <c r="BY447" s="98">
        <f t="shared" si="1144"/>
        <v>-1304.6990871797227</v>
      </c>
      <c r="BZ447" s="98">
        <f t="shared" si="1144"/>
        <v>-1316.592377192623</v>
      </c>
      <c r="CA447" s="98">
        <f t="shared" si="1144"/>
        <v>-1316.592377192623</v>
      </c>
      <c r="CB447" s="98">
        <f t="shared" si="1144"/>
        <v>-1331.0604252936407</v>
      </c>
      <c r="CC447" s="98">
        <f t="shared" si="1144"/>
        <v>-1331.0604252936407</v>
      </c>
      <c r="CD447" s="98">
        <f t="shared" si="1144"/>
        <v>-1335.7227042460836</v>
      </c>
      <c r="CE447" s="98">
        <f t="shared" si="1144"/>
        <v>-1350.5640676265957</v>
      </c>
      <c r="CF447" s="98">
        <f t="shared" si="1144"/>
        <v>-1365.4054310071078</v>
      </c>
      <c r="CG447" s="98">
        <f t="shared" si="1144"/>
        <v>-1365.4054310071078</v>
      </c>
      <c r="CH447" s="98">
        <f t="shared" si="1144"/>
        <v>-1505.4047664210732</v>
      </c>
      <c r="CI447" s="98">
        <f t="shared" si="1144"/>
        <v>-1522.131486047974</v>
      </c>
      <c r="CJ447" s="98">
        <f t="shared" si="1144"/>
        <v>-1538.8582056748749</v>
      </c>
      <c r="CK447" s="98">
        <f t="shared" si="1144"/>
        <v>-1538.8582056748749</v>
      </c>
      <c r="CL447" s="98">
        <f t="shared" si="1144"/>
        <v>-1540.029076048758</v>
      </c>
      <c r="CM447" s="98">
        <f t="shared" si="1144"/>
        <v>-1557.1405102270774</v>
      </c>
      <c r="CN447" s="98">
        <f t="shared" si="1144"/>
        <v>-1574.2519444053969</v>
      </c>
      <c r="CO447" s="98">
        <f t="shared" si="1144"/>
        <v>-1574.2519444053969</v>
      </c>
      <c r="CP447" s="98">
        <f t="shared" si="1144"/>
        <v>-1588.6024066017474</v>
      </c>
      <c r="CQ447" s="98">
        <f t="shared" si="1144"/>
        <v>-1588.6024066017474</v>
      </c>
      <c r="CR447" s="98">
        <f t="shared" si="1144"/>
        <v>-1606.0595759050632</v>
      </c>
      <c r="CS447" s="98">
        <f t="shared" si="1144"/>
        <v>-1606.0595759050632</v>
      </c>
      <c r="CT447" s="98">
        <f t="shared" si="1144"/>
        <v>-1611.6850889282302</v>
      </c>
      <c r="CU447" s="98">
        <f t="shared" si="1144"/>
        <v>-1629.5927010274327</v>
      </c>
      <c r="CV447" s="98">
        <f t="shared" si="1144"/>
        <v>-1647.5003131266353</v>
      </c>
      <c r="CW447" s="98">
        <f t="shared" si="1144"/>
        <v>-1647.5003131266353</v>
      </c>
      <c r="CX447" s="98">
        <f t="shared" si="1144"/>
        <v>-1648.7538459735795</v>
      </c>
      <c r="CY447" s="98">
        <f t="shared" si="1144"/>
        <v>-1667.0733331510633</v>
      </c>
      <c r="CZ447" s="98">
        <f t="shared" si="1144"/>
        <v>-1685.3928203285477</v>
      </c>
      <c r="DA447" s="98">
        <f t="shared" si="1144"/>
        <v>-1685.3928203285477</v>
      </c>
      <c r="DB447" s="98">
        <f t="shared" si="1144"/>
        <v>-1842.3682783784459</v>
      </c>
      <c r="DC447" s="98">
        <f t="shared" si="1144"/>
        <v>-1862.8390370270954</v>
      </c>
      <c r="DD447" s="98">
        <f t="shared" si="1144"/>
        <v>-1883.3097956757445</v>
      </c>
      <c r="DE447" s="98">
        <f t="shared" si="1144"/>
        <v>-1883.3097956757445</v>
      </c>
      <c r="DF447" s="98">
        <f t="shared" si="1144"/>
        <v>-1900.4775470785032</v>
      </c>
      <c r="DG447" s="98">
        <f t="shared" si="1144"/>
        <v>-1900.4775470785032</v>
      </c>
      <c r="DH447" s="98">
        <f t="shared" si="1144"/>
        <v>-1921.3619157277176</v>
      </c>
      <c r="DI447" s="98">
        <f t="shared" si="1144"/>
        <v>-1921.3619157277176</v>
      </c>
      <c r="DJ447" s="98">
        <f t="shared" si="1144"/>
        <v>-1928.0918320031162</v>
      </c>
      <c r="DK447" s="98">
        <f t="shared" si="1144"/>
        <v>-1949.5150745809287</v>
      </c>
      <c r="DL447" s="98">
        <f t="shared" si="1144"/>
        <v>-1970.938317158741</v>
      </c>
      <c r="DM447" s="98">
        <f t="shared" si="1144"/>
        <v>-1970.938317158741</v>
      </c>
      <c r="DN447" s="98">
        <f t="shared" si="1144"/>
        <v>-1972.4379441391877</v>
      </c>
      <c r="DO447" s="98">
        <f t="shared" si="1144"/>
        <v>-1994.3539212962899</v>
      </c>
      <c r="DP447" s="98">
        <f t="shared" si="1144"/>
        <v>-2016.2698984533918</v>
      </c>
      <c r="DQ447" s="98">
        <f t="shared" si="1144"/>
        <v>-2016.2698984533918</v>
      </c>
      <c r="DR447" s="98">
        <f t="shared" si="1144"/>
        <v>-2017.8040168543887</v>
      </c>
      <c r="DS447" s="98">
        <f t="shared" si="1144"/>
        <v>-2040.2240614861043</v>
      </c>
      <c r="DT447" s="98">
        <f t="shared" si="1144"/>
        <v>-2062.6441061178193</v>
      </c>
      <c r="DU447" s="98">
        <f t="shared" si="1144"/>
        <v>-2062.6441061178193</v>
      </c>
      <c r="DV447" s="98">
        <f t="shared" si="1144"/>
        <v>-2315.9758181963248</v>
      </c>
      <c r="DW447" s="98">
        <f t="shared" si="1144"/>
        <v>-2315.9758181963248</v>
      </c>
      <c r="DX447" s="98">
        <f t="shared" si="1144"/>
        <v>-2341.426101912768</v>
      </c>
      <c r="DY447" s="98">
        <f t="shared" si="1144"/>
        <v>-2341.426101912768</v>
      </c>
      <c r="DZ447" s="98">
        <f t="shared" si="1144"/>
        <v>-2349.6273686818859</v>
      </c>
      <c r="EA447" s="98">
        <f t="shared" si="1144"/>
        <v>-2375.7343394450177</v>
      </c>
      <c r="EB447" s="98">
        <f t="shared" si="1144"/>
        <v>-2401.8413102081499</v>
      </c>
      <c r="EC447" s="98">
        <f t="shared" si="1144"/>
        <v>-2401.8413102081499</v>
      </c>
      <c r="ED447" s="98">
        <f t="shared" si="1144"/>
        <v>-2403.6687981615687</v>
      </c>
      <c r="EE447" s="98">
        <f t="shared" si="1144"/>
        <v>-2430.3762292522529</v>
      </c>
      <c r="EF447" s="98">
        <f t="shared" si="1144"/>
        <v>-2457.083660342937</v>
      </c>
      <c r="EG447" s="98">
        <f t="shared" si="1144"/>
        <v>-2457.083660342937</v>
      </c>
      <c r="EH447" s="98">
        <f t="shared" si="1144"/>
        <v>-2458.9531805192851</v>
      </c>
      <c r="EI447" s="98">
        <f t="shared" ref="EI447:FR447" si="1145">SUM(EI439:EI446)</f>
        <v>-2486.2748825250546</v>
      </c>
      <c r="EJ447" s="98">
        <f t="shared" si="1145"/>
        <v>-2513.5965845308247</v>
      </c>
      <c r="EK447" s="98">
        <f t="shared" si="1145"/>
        <v>-2513.5965845308247</v>
      </c>
      <c r="EL447" s="98">
        <f t="shared" si="1145"/>
        <v>-2536.5098627334501</v>
      </c>
      <c r="EM447" s="98">
        <f t="shared" si="1145"/>
        <v>-2536.5098627334501</v>
      </c>
      <c r="EN447" s="98">
        <f t="shared" si="1145"/>
        <v>-2564.3835974887629</v>
      </c>
      <c r="EO447" s="98">
        <f t="shared" si="1145"/>
        <v>-2564.3835974887629</v>
      </c>
      <c r="EP447" s="98">
        <f t="shared" si="1145"/>
        <v>-2915.3954464364824</v>
      </c>
      <c r="EQ447" s="98">
        <f t="shared" si="1145"/>
        <v>-2947.7887291746661</v>
      </c>
      <c r="ER447" s="98">
        <f t="shared" si="1145"/>
        <v>-2980.1820119128488</v>
      </c>
      <c r="ES447" s="98">
        <f t="shared" si="1145"/>
        <v>-2980.1820119128488</v>
      </c>
      <c r="ET447" s="98">
        <f t="shared" si="1145"/>
        <v>-2982.4495417045218</v>
      </c>
      <c r="EU447" s="98">
        <f t="shared" si="1145"/>
        <v>-3015.5878699456835</v>
      </c>
      <c r="EV447" s="98">
        <f t="shared" si="1145"/>
        <v>-3048.7261981868446</v>
      </c>
      <c r="EW447" s="98">
        <f t="shared" si="1145"/>
        <v>-3048.7261981868446</v>
      </c>
      <c r="EX447" s="98">
        <f t="shared" si="1145"/>
        <v>-3051.0458811637254</v>
      </c>
      <c r="EY447" s="98">
        <f t="shared" si="1145"/>
        <v>-3084.9463909544338</v>
      </c>
      <c r="EZ447" s="98">
        <f t="shared" si="1145"/>
        <v>-3118.8469007451413</v>
      </c>
      <c r="FA447" s="98">
        <f t="shared" si="1145"/>
        <v>-3118.8469007451413</v>
      </c>
      <c r="FB447" s="98">
        <f t="shared" si="1145"/>
        <v>-3147.2774799192098</v>
      </c>
      <c r="FC447" s="98">
        <f t="shared" si="1145"/>
        <v>-3147.2774799192098</v>
      </c>
      <c r="FD447" s="98">
        <f t="shared" si="1145"/>
        <v>-3181.8629467315081</v>
      </c>
      <c r="FE447" s="98">
        <f t="shared" si="1145"/>
        <v>-3181.8629467315081</v>
      </c>
      <c r="FF447" s="98">
        <f t="shared" si="1145"/>
        <v>-3193.0079949683918</v>
      </c>
      <c r="FG447" s="98">
        <f t="shared" si="1145"/>
        <v>-3228.4858615791518</v>
      </c>
      <c r="FH447" s="98">
        <f t="shared" si="1145"/>
        <v>-3263.9637281899118</v>
      </c>
      <c r="FI447" s="98">
        <f t="shared" si="1145"/>
        <v>-3263.9637281899118</v>
      </c>
      <c r="FJ447" s="98">
        <f t="shared" si="1145"/>
        <v>-3266.4471788526648</v>
      </c>
      <c r="FK447" s="98">
        <f t="shared" si="1145"/>
        <v>-3302.7410363954723</v>
      </c>
      <c r="FL447" s="98">
        <f t="shared" si="1145"/>
        <v>0</v>
      </c>
      <c r="FM447" s="98">
        <f t="shared" si="1145"/>
        <v>0</v>
      </c>
      <c r="FN447" s="98">
        <f t="shared" si="1145"/>
        <v>0</v>
      </c>
      <c r="FO447" s="98">
        <f t="shared" si="1145"/>
        <v>0</v>
      </c>
      <c r="FP447" s="98">
        <f t="shared" si="1145"/>
        <v>0</v>
      </c>
      <c r="FQ447" s="98">
        <f t="shared" si="1145"/>
        <v>0</v>
      </c>
      <c r="FR447" s="98">
        <f t="shared" si="1145"/>
        <v>0</v>
      </c>
    </row>
    <row r="448" spans="2:174">
      <c r="D448"/>
      <c r="I448" s="147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  <c r="BI448" s="18"/>
      <c r="BJ448" s="18"/>
      <c r="BK448" s="18"/>
      <c r="BL448" s="18"/>
      <c r="BM448" s="18"/>
      <c r="BN448" s="18"/>
      <c r="BO448" s="18"/>
      <c r="BP448" s="18"/>
      <c r="BQ448" s="18"/>
      <c r="BR448" s="18"/>
      <c r="BS448" s="18"/>
      <c r="BT448" s="18"/>
      <c r="BU448" s="18"/>
      <c r="BV448" s="18"/>
      <c r="BW448" s="18"/>
      <c r="BX448" s="18"/>
      <c r="BY448" s="18"/>
      <c r="BZ448" s="18"/>
      <c r="CA448" s="18"/>
      <c r="CB448" s="18"/>
      <c r="CC448" s="18"/>
      <c r="CD448" s="18"/>
      <c r="CE448" s="18"/>
      <c r="CF448" s="18"/>
      <c r="CG448" s="18"/>
      <c r="CH448" s="18"/>
      <c r="CI448" s="18"/>
      <c r="CJ448" s="18"/>
      <c r="CK448" s="18"/>
      <c r="CL448" s="18"/>
      <c r="CM448" s="18"/>
      <c r="CN448" s="18"/>
      <c r="CO448" s="18"/>
      <c r="CP448" s="18"/>
      <c r="CQ448" s="18"/>
      <c r="CR448" s="18"/>
      <c r="CS448" s="18"/>
      <c r="CT448" s="18"/>
      <c r="CU448" s="18"/>
      <c r="CV448" s="18"/>
      <c r="CW448" s="18"/>
      <c r="CX448" s="18"/>
      <c r="CY448" s="18"/>
      <c r="CZ448" s="18"/>
      <c r="DA448" s="18"/>
      <c r="DB448" s="18"/>
      <c r="DC448" s="18"/>
      <c r="DD448" s="18"/>
      <c r="DE448" s="18"/>
      <c r="DF448" s="18"/>
      <c r="DG448" s="18"/>
      <c r="DH448" s="18"/>
      <c r="DI448" s="18"/>
      <c r="DJ448" s="18"/>
      <c r="DK448" s="18"/>
      <c r="DL448" s="18"/>
      <c r="DM448" s="18"/>
      <c r="DN448" s="18"/>
      <c r="DO448" s="18"/>
      <c r="DP448" s="18"/>
      <c r="DQ448" s="18"/>
      <c r="DR448" s="18"/>
      <c r="DS448" s="18"/>
      <c r="DT448" s="18"/>
      <c r="DU448" s="18"/>
      <c r="DV448" s="18"/>
      <c r="DW448" s="18"/>
      <c r="DX448" s="18"/>
      <c r="DY448" s="18"/>
      <c r="DZ448" s="18"/>
      <c r="EA448" s="18"/>
      <c r="EB448" s="18"/>
      <c r="EC448" s="18"/>
      <c r="ED448" s="18"/>
      <c r="EE448" s="18"/>
      <c r="EF448" s="18"/>
      <c r="EG448" s="18"/>
      <c r="EH448" s="18"/>
      <c r="EI448" s="18"/>
      <c r="EJ448" s="18"/>
      <c r="EK448" s="18"/>
      <c r="EL448" s="18"/>
      <c r="EM448" s="18"/>
      <c r="EN448" s="18"/>
      <c r="EO448" s="18"/>
      <c r="EP448" s="396"/>
      <c r="EQ448" s="18"/>
      <c r="ER448" s="18"/>
      <c r="ES448" s="18"/>
      <c r="ET448" s="18"/>
      <c r="EU448" s="18"/>
      <c r="EV448" s="18"/>
      <c r="EW448" s="18"/>
      <c r="EX448" s="18"/>
      <c r="EY448" s="18"/>
      <c r="EZ448" s="18"/>
      <c r="FA448" s="18"/>
      <c r="FB448" s="18"/>
      <c r="FC448" s="18"/>
      <c r="FD448" s="18"/>
      <c r="FE448" s="18"/>
      <c r="FF448" s="18"/>
      <c r="FG448" s="18"/>
      <c r="FH448" s="18"/>
      <c r="FI448" s="18"/>
      <c r="FJ448" s="18"/>
      <c r="FK448" s="18"/>
      <c r="FL448" s="18"/>
      <c r="FM448" s="18"/>
      <c r="FN448" s="18"/>
      <c r="FO448" s="18"/>
      <c r="FP448" s="18"/>
      <c r="FQ448" s="18"/>
      <c r="FR448" s="18"/>
    </row>
    <row r="449" spans="2:174">
      <c r="B449" s="30" t="s">
        <v>347</v>
      </c>
      <c r="D449"/>
      <c r="E449" s="142" t="s">
        <v>331</v>
      </c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  <c r="BI449" s="18"/>
      <c r="BJ449" s="18"/>
      <c r="BK449" s="18"/>
      <c r="BL449" s="18"/>
      <c r="BM449" s="18"/>
      <c r="BN449" s="18"/>
      <c r="BO449" s="18"/>
      <c r="BP449" s="18"/>
      <c r="BQ449" s="18"/>
      <c r="BR449" s="18"/>
      <c r="BS449" s="18"/>
      <c r="BT449" s="18"/>
      <c r="BU449" s="18"/>
      <c r="BV449" s="18"/>
      <c r="BW449" s="18"/>
      <c r="BX449" s="18"/>
      <c r="BY449" s="18"/>
      <c r="BZ449" s="18"/>
      <c r="CA449" s="18"/>
      <c r="CB449" s="18"/>
      <c r="CC449" s="18"/>
      <c r="CD449" s="18"/>
      <c r="CE449" s="18"/>
      <c r="CF449" s="18"/>
      <c r="CG449" s="18"/>
      <c r="CH449" s="18"/>
      <c r="CI449" s="18"/>
      <c r="CJ449" s="18"/>
      <c r="CK449" s="18"/>
      <c r="CL449" s="18"/>
      <c r="CM449" s="18"/>
      <c r="CN449" s="18"/>
      <c r="CO449" s="18"/>
      <c r="CP449" s="18"/>
      <c r="CQ449" s="18"/>
      <c r="CR449" s="18"/>
      <c r="CS449" s="18"/>
      <c r="CT449" s="18"/>
      <c r="CU449" s="18"/>
      <c r="CV449" s="18"/>
      <c r="CW449" s="18"/>
      <c r="CX449" s="18"/>
      <c r="CY449" s="18"/>
      <c r="CZ449" s="18"/>
      <c r="DA449" s="18"/>
      <c r="DB449" s="18"/>
      <c r="DC449" s="18"/>
      <c r="DD449" s="18"/>
      <c r="DE449" s="18"/>
      <c r="DF449" s="18"/>
      <c r="DG449" s="18"/>
      <c r="DH449" s="18"/>
      <c r="DI449" s="18"/>
      <c r="DJ449" s="18"/>
      <c r="DK449" s="18"/>
      <c r="DL449" s="18"/>
      <c r="DM449" s="18"/>
      <c r="DN449" s="18"/>
      <c r="DO449" s="18"/>
      <c r="DP449" s="18"/>
      <c r="DQ449" s="18"/>
      <c r="DR449" s="18"/>
      <c r="DS449" s="18"/>
      <c r="DT449" s="18"/>
      <c r="DU449" s="18"/>
      <c r="DV449" s="18"/>
      <c r="DW449" s="18"/>
      <c r="DX449" s="18"/>
      <c r="DY449" s="18"/>
      <c r="DZ449" s="18"/>
      <c r="EA449" s="18"/>
      <c r="EB449" s="18"/>
      <c r="EC449" s="18"/>
      <c r="ED449" s="18"/>
      <c r="EE449" s="18"/>
      <c r="EF449" s="18"/>
      <c r="EG449" s="18"/>
      <c r="EH449" s="18"/>
      <c r="EI449" s="18"/>
      <c r="EJ449" s="18"/>
      <c r="EK449" s="18"/>
      <c r="EL449" s="18"/>
      <c r="EM449" s="18"/>
      <c r="EN449" s="18"/>
      <c r="EO449" s="18"/>
      <c r="EP449" s="18"/>
      <c r="EQ449" s="18"/>
      <c r="ER449" s="18"/>
      <c r="ES449" s="18"/>
      <c r="ET449" s="18"/>
      <c r="EU449" s="18"/>
      <c r="EV449" s="18"/>
      <c r="EW449" s="18"/>
      <c r="EX449" s="18"/>
      <c r="EY449" s="18"/>
      <c r="EZ449" s="18"/>
      <c r="FA449" s="18"/>
      <c r="FB449" s="18"/>
      <c r="FC449" s="18"/>
      <c r="FD449" s="18"/>
      <c r="FE449" s="18"/>
      <c r="FF449" s="18"/>
      <c r="FG449" s="18"/>
      <c r="FH449" s="18"/>
      <c r="FI449" s="18"/>
      <c r="FJ449" s="18"/>
      <c r="FK449" s="18"/>
    </row>
    <row r="450" spans="2:174">
      <c r="C450" s="78" t="s">
        <v>337</v>
      </c>
      <c r="D450" s="144" t="s">
        <v>974</v>
      </c>
      <c r="E450" s="237">
        <f>INDEX(Assumptions!$G294:$G294,MATCH($A$1,Model_Number,0))</f>
        <v>0</v>
      </c>
      <c r="I450" s="128">
        <f t="shared" ref="I450:I458" si="1146">SUM(J450:FR450)</f>
        <v>0</v>
      </c>
      <c r="J450" s="18">
        <f t="shared" ref="J450:AO450" si="1147">IF(AND(SUM(J$23:J$24)&gt;0,J427&gt;0),-$E450*J$335*J$407,-$E450*J427*J$335*J$407)</f>
        <v>0</v>
      </c>
      <c r="K450" s="18">
        <f t="shared" si="1147"/>
        <v>0</v>
      </c>
      <c r="L450" s="18">
        <f t="shared" si="1147"/>
        <v>0</v>
      </c>
      <c r="M450" s="18">
        <f t="shared" si="1147"/>
        <v>0</v>
      </c>
      <c r="N450" s="18">
        <f t="shared" si="1147"/>
        <v>0</v>
      </c>
      <c r="O450" s="18">
        <f t="shared" si="1147"/>
        <v>0</v>
      </c>
      <c r="P450" s="18">
        <f t="shared" si="1147"/>
        <v>0</v>
      </c>
      <c r="Q450" s="18">
        <f t="shared" si="1147"/>
        <v>0</v>
      </c>
      <c r="R450" s="18">
        <f t="shared" si="1147"/>
        <v>0</v>
      </c>
      <c r="S450" s="18">
        <f t="shared" si="1147"/>
        <v>0</v>
      </c>
      <c r="T450" s="18">
        <f t="shared" si="1147"/>
        <v>0</v>
      </c>
      <c r="U450" s="18">
        <f t="shared" si="1147"/>
        <v>0</v>
      </c>
      <c r="V450" s="18">
        <f t="shared" si="1147"/>
        <v>0</v>
      </c>
      <c r="W450" s="18">
        <f t="shared" si="1147"/>
        <v>0</v>
      </c>
      <c r="X450" s="18">
        <f t="shared" si="1147"/>
        <v>0</v>
      </c>
      <c r="Y450" s="18">
        <f t="shared" si="1147"/>
        <v>0</v>
      </c>
      <c r="Z450" s="18">
        <f t="shared" si="1147"/>
        <v>0</v>
      </c>
      <c r="AA450" s="18">
        <f t="shared" si="1147"/>
        <v>0</v>
      </c>
      <c r="AB450" s="18">
        <f t="shared" si="1147"/>
        <v>0</v>
      </c>
      <c r="AC450" s="18">
        <f t="shared" si="1147"/>
        <v>0</v>
      </c>
      <c r="AD450" s="18">
        <f t="shared" si="1147"/>
        <v>0</v>
      </c>
      <c r="AE450" s="18">
        <f t="shared" si="1147"/>
        <v>0</v>
      </c>
      <c r="AF450" s="18">
        <f t="shared" si="1147"/>
        <v>0</v>
      </c>
      <c r="AG450" s="18">
        <f t="shared" si="1147"/>
        <v>0</v>
      </c>
      <c r="AH450" s="18">
        <f t="shared" si="1147"/>
        <v>0</v>
      </c>
      <c r="AI450" s="18">
        <f t="shared" si="1147"/>
        <v>0</v>
      </c>
      <c r="AJ450" s="18">
        <f t="shared" si="1147"/>
        <v>0</v>
      </c>
      <c r="AK450" s="18">
        <f t="shared" si="1147"/>
        <v>0</v>
      </c>
      <c r="AL450" s="18">
        <f t="shared" si="1147"/>
        <v>0</v>
      </c>
      <c r="AM450" s="18">
        <f t="shared" si="1147"/>
        <v>0</v>
      </c>
      <c r="AN450" s="18">
        <f t="shared" si="1147"/>
        <v>0</v>
      </c>
      <c r="AO450" s="18">
        <f t="shared" si="1147"/>
        <v>0</v>
      </c>
      <c r="AP450" s="18">
        <f t="shared" ref="AP450:BU450" si="1148">IF(AND(SUM(AP$23:AP$24)&gt;0,AP427&gt;0),-$E450*AP$335*AP$407,-$E450*AP427*AP$335*AP$407)</f>
        <v>0</v>
      </c>
      <c r="AQ450" s="18">
        <f t="shared" si="1148"/>
        <v>0</v>
      </c>
      <c r="AR450" s="18">
        <f t="shared" si="1148"/>
        <v>0</v>
      </c>
      <c r="AS450" s="18">
        <f t="shared" si="1148"/>
        <v>0</v>
      </c>
      <c r="AT450" s="18">
        <f t="shared" si="1148"/>
        <v>0</v>
      </c>
      <c r="AU450" s="18">
        <f t="shared" si="1148"/>
        <v>0</v>
      </c>
      <c r="AV450" s="18">
        <f t="shared" si="1148"/>
        <v>0</v>
      </c>
      <c r="AW450" s="18">
        <f t="shared" si="1148"/>
        <v>0</v>
      </c>
      <c r="AX450" s="18">
        <f t="shared" si="1148"/>
        <v>0</v>
      </c>
      <c r="AY450" s="18">
        <f t="shared" si="1148"/>
        <v>0</v>
      </c>
      <c r="AZ450" s="18">
        <f t="shared" si="1148"/>
        <v>0</v>
      </c>
      <c r="BA450" s="18">
        <f t="shared" si="1148"/>
        <v>0</v>
      </c>
      <c r="BB450" s="18">
        <f t="shared" si="1148"/>
        <v>0</v>
      </c>
      <c r="BC450" s="18">
        <f t="shared" si="1148"/>
        <v>0</v>
      </c>
      <c r="BD450" s="18">
        <f t="shared" si="1148"/>
        <v>0</v>
      </c>
      <c r="BE450" s="18">
        <f t="shared" si="1148"/>
        <v>0</v>
      </c>
      <c r="BF450" s="18">
        <f t="shared" si="1148"/>
        <v>0</v>
      </c>
      <c r="BG450" s="18">
        <f t="shared" si="1148"/>
        <v>0</v>
      </c>
      <c r="BH450" s="18">
        <f t="shared" si="1148"/>
        <v>0</v>
      </c>
      <c r="BI450" s="18">
        <f t="shared" si="1148"/>
        <v>0</v>
      </c>
      <c r="BJ450" s="18">
        <f t="shared" si="1148"/>
        <v>0</v>
      </c>
      <c r="BK450" s="18">
        <f t="shared" si="1148"/>
        <v>0</v>
      </c>
      <c r="BL450" s="18">
        <f t="shared" si="1148"/>
        <v>0</v>
      </c>
      <c r="BM450" s="18">
        <f t="shared" si="1148"/>
        <v>0</v>
      </c>
      <c r="BN450" s="18">
        <f t="shared" si="1148"/>
        <v>0</v>
      </c>
      <c r="BO450" s="18">
        <f t="shared" si="1148"/>
        <v>0</v>
      </c>
      <c r="BP450" s="18">
        <f t="shared" si="1148"/>
        <v>0</v>
      </c>
      <c r="BQ450" s="18">
        <f t="shared" si="1148"/>
        <v>0</v>
      </c>
      <c r="BR450" s="18">
        <f t="shared" si="1148"/>
        <v>0</v>
      </c>
      <c r="BS450" s="18">
        <f t="shared" si="1148"/>
        <v>0</v>
      </c>
      <c r="BT450" s="18">
        <f t="shared" si="1148"/>
        <v>0</v>
      </c>
      <c r="BU450" s="18">
        <f t="shared" si="1148"/>
        <v>0</v>
      </c>
      <c r="BV450" s="18">
        <f t="shared" ref="BV450:DA450" si="1149">IF(AND(SUM(BV$23:BV$24)&gt;0,BV427&gt;0),-$E450*BV$335*BV$407,-$E450*BV427*BV$335*BV$407)</f>
        <v>0</v>
      </c>
      <c r="BW450" s="18">
        <f t="shared" si="1149"/>
        <v>0</v>
      </c>
      <c r="BX450" s="18">
        <f t="shared" si="1149"/>
        <v>0</v>
      </c>
      <c r="BY450" s="18">
        <f t="shared" si="1149"/>
        <v>0</v>
      </c>
      <c r="BZ450" s="18">
        <f t="shared" si="1149"/>
        <v>0</v>
      </c>
      <c r="CA450" s="18">
        <f t="shared" si="1149"/>
        <v>0</v>
      </c>
      <c r="CB450" s="18">
        <f t="shared" si="1149"/>
        <v>0</v>
      </c>
      <c r="CC450" s="18">
        <f t="shared" si="1149"/>
        <v>0</v>
      </c>
      <c r="CD450" s="18">
        <f t="shared" si="1149"/>
        <v>0</v>
      </c>
      <c r="CE450" s="18">
        <f t="shared" si="1149"/>
        <v>0</v>
      </c>
      <c r="CF450" s="18">
        <f t="shared" si="1149"/>
        <v>0</v>
      </c>
      <c r="CG450" s="18">
        <f t="shared" si="1149"/>
        <v>0</v>
      </c>
      <c r="CH450" s="18">
        <f t="shared" si="1149"/>
        <v>0</v>
      </c>
      <c r="CI450" s="18">
        <f t="shared" si="1149"/>
        <v>0</v>
      </c>
      <c r="CJ450" s="18">
        <f t="shared" si="1149"/>
        <v>0</v>
      </c>
      <c r="CK450" s="18">
        <f t="shared" si="1149"/>
        <v>0</v>
      </c>
      <c r="CL450" s="18">
        <f t="shared" si="1149"/>
        <v>0</v>
      </c>
      <c r="CM450" s="18">
        <f t="shared" si="1149"/>
        <v>0</v>
      </c>
      <c r="CN450" s="18">
        <f t="shared" si="1149"/>
        <v>0</v>
      </c>
      <c r="CO450" s="18">
        <f t="shared" si="1149"/>
        <v>0</v>
      </c>
      <c r="CP450" s="18">
        <f t="shared" si="1149"/>
        <v>0</v>
      </c>
      <c r="CQ450" s="18">
        <f t="shared" si="1149"/>
        <v>0</v>
      </c>
      <c r="CR450" s="18">
        <f t="shared" si="1149"/>
        <v>0</v>
      </c>
      <c r="CS450" s="18">
        <f t="shared" si="1149"/>
        <v>0</v>
      </c>
      <c r="CT450" s="18">
        <f t="shared" si="1149"/>
        <v>0</v>
      </c>
      <c r="CU450" s="18">
        <f t="shared" si="1149"/>
        <v>0</v>
      </c>
      <c r="CV450" s="18">
        <f t="shared" si="1149"/>
        <v>0</v>
      </c>
      <c r="CW450" s="18">
        <f t="shared" si="1149"/>
        <v>0</v>
      </c>
      <c r="CX450" s="18">
        <f t="shared" si="1149"/>
        <v>0</v>
      </c>
      <c r="CY450" s="18">
        <f t="shared" si="1149"/>
        <v>0</v>
      </c>
      <c r="CZ450" s="18">
        <f t="shared" si="1149"/>
        <v>0</v>
      </c>
      <c r="DA450" s="18">
        <f t="shared" si="1149"/>
        <v>0</v>
      </c>
      <c r="DB450" s="18">
        <f t="shared" ref="DB450:EG450" si="1150">IF(AND(SUM(DB$23:DB$24)&gt;0,DB427&gt;0),-$E450*DB$335*DB$407,-$E450*DB427*DB$335*DB$407)</f>
        <v>0</v>
      </c>
      <c r="DC450" s="18">
        <f t="shared" si="1150"/>
        <v>0</v>
      </c>
      <c r="DD450" s="18">
        <f t="shared" si="1150"/>
        <v>0</v>
      </c>
      <c r="DE450" s="18">
        <f t="shared" si="1150"/>
        <v>0</v>
      </c>
      <c r="DF450" s="18">
        <f t="shared" si="1150"/>
        <v>0</v>
      </c>
      <c r="DG450" s="18">
        <f t="shared" si="1150"/>
        <v>0</v>
      </c>
      <c r="DH450" s="18">
        <f t="shared" si="1150"/>
        <v>0</v>
      </c>
      <c r="DI450" s="18">
        <f t="shared" si="1150"/>
        <v>0</v>
      </c>
      <c r="DJ450" s="18">
        <f t="shared" si="1150"/>
        <v>0</v>
      </c>
      <c r="DK450" s="18">
        <f t="shared" si="1150"/>
        <v>0</v>
      </c>
      <c r="DL450" s="18">
        <f t="shared" si="1150"/>
        <v>0</v>
      </c>
      <c r="DM450" s="18">
        <f t="shared" si="1150"/>
        <v>0</v>
      </c>
      <c r="DN450" s="18">
        <f t="shared" si="1150"/>
        <v>0</v>
      </c>
      <c r="DO450" s="18">
        <f t="shared" si="1150"/>
        <v>0</v>
      </c>
      <c r="DP450" s="18">
        <f t="shared" si="1150"/>
        <v>0</v>
      </c>
      <c r="DQ450" s="18">
        <f t="shared" si="1150"/>
        <v>0</v>
      </c>
      <c r="DR450" s="18">
        <f t="shared" si="1150"/>
        <v>0</v>
      </c>
      <c r="DS450" s="18">
        <f t="shared" si="1150"/>
        <v>0</v>
      </c>
      <c r="DT450" s="18">
        <f t="shared" si="1150"/>
        <v>0</v>
      </c>
      <c r="DU450" s="18">
        <f t="shared" si="1150"/>
        <v>0</v>
      </c>
      <c r="DV450" s="18">
        <f t="shared" si="1150"/>
        <v>0</v>
      </c>
      <c r="DW450" s="18">
        <f t="shared" si="1150"/>
        <v>0</v>
      </c>
      <c r="DX450" s="18">
        <f t="shared" si="1150"/>
        <v>0</v>
      </c>
      <c r="DY450" s="18">
        <f t="shared" si="1150"/>
        <v>0</v>
      </c>
      <c r="DZ450" s="18">
        <f t="shared" si="1150"/>
        <v>0</v>
      </c>
      <c r="EA450" s="18">
        <f t="shared" si="1150"/>
        <v>0</v>
      </c>
      <c r="EB450" s="18">
        <f t="shared" si="1150"/>
        <v>0</v>
      </c>
      <c r="EC450" s="18">
        <f t="shared" si="1150"/>
        <v>0</v>
      </c>
      <c r="ED450" s="18">
        <f t="shared" si="1150"/>
        <v>0</v>
      </c>
      <c r="EE450" s="18">
        <f t="shared" si="1150"/>
        <v>0</v>
      </c>
      <c r="EF450" s="18">
        <f t="shared" si="1150"/>
        <v>0</v>
      </c>
      <c r="EG450" s="18">
        <f t="shared" si="1150"/>
        <v>0</v>
      </c>
      <c r="EH450" s="18">
        <f t="shared" ref="EH450:FR450" si="1151">IF(AND(SUM(EH$23:EH$24)&gt;0,EH427&gt;0),-$E450*EH$335*EH$407,-$E450*EH427*EH$335*EH$407)</f>
        <v>0</v>
      </c>
      <c r="EI450" s="18">
        <f t="shared" si="1151"/>
        <v>0</v>
      </c>
      <c r="EJ450" s="18">
        <f t="shared" si="1151"/>
        <v>0</v>
      </c>
      <c r="EK450" s="18">
        <f t="shared" si="1151"/>
        <v>0</v>
      </c>
      <c r="EL450" s="18">
        <f t="shared" si="1151"/>
        <v>0</v>
      </c>
      <c r="EM450" s="18">
        <f t="shared" si="1151"/>
        <v>0</v>
      </c>
      <c r="EN450" s="18">
        <f t="shared" si="1151"/>
        <v>0</v>
      </c>
      <c r="EO450" s="18">
        <f t="shared" si="1151"/>
        <v>0</v>
      </c>
      <c r="EP450" s="18">
        <f t="shared" si="1151"/>
        <v>0</v>
      </c>
      <c r="EQ450" s="18">
        <f t="shared" si="1151"/>
        <v>0</v>
      </c>
      <c r="ER450" s="18">
        <f t="shared" si="1151"/>
        <v>0</v>
      </c>
      <c r="ES450" s="18">
        <f t="shared" si="1151"/>
        <v>0</v>
      </c>
      <c r="ET450" s="18">
        <f t="shared" si="1151"/>
        <v>0</v>
      </c>
      <c r="EU450" s="18">
        <f t="shared" si="1151"/>
        <v>0</v>
      </c>
      <c r="EV450" s="18">
        <f t="shared" si="1151"/>
        <v>0</v>
      </c>
      <c r="EW450" s="18">
        <f t="shared" si="1151"/>
        <v>0</v>
      </c>
      <c r="EX450" s="18">
        <f t="shared" si="1151"/>
        <v>0</v>
      </c>
      <c r="EY450" s="18">
        <f t="shared" si="1151"/>
        <v>0</v>
      </c>
      <c r="EZ450" s="18">
        <f t="shared" si="1151"/>
        <v>0</v>
      </c>
      <c r="FA450" s="18">
        <f t="shared" si="1151"/>
        <v>0</v>
      </c>
      <c r="FB450" s="18">
        <f t="shared" si="1151"/>
        <v>0</v>
      </c>
      <c r="FC450" s="18">
        <f t="shared" si="1151"/>
        <v>0</v>
      </c>
      <c r="FD450" s="18">
        <f t="shared" si="1151"/>
        <v>0</v>
      </c>
      <c r="FE450" s="18">
        <f t="shared" si="1151"/>
        <v>0</v>
      </c>
      <c r="FF450" s="18">
        <f t="shared" si="1151"/>
        <v>0</v>
      </c>
      <c r="FG450" s="18">
        <f t="shared" si="1151"/>
        <v>0</v>
      </c>
      <c r="FH450" s="18">
        <f t="shared" si="1151"/>
        <v>0</v>
      </c>
      <c r="FI450" s="18">
        <f t="shared" si="1151"/>
        <v>0</v>
      </c>
      <c r="FJ450" s="18">
        <f t="shared" si="1151"/>
        <v>0</v>
      </c>
      <c r="FK450" s="18">
        <f t="shared" si="1151"/>
        <v>0</v>
      </c>
      <c r="FL450" s="18">
        <f t="shared" si="1151"/>
        <v>0</v>
      </c>
      <c r="FM450" s="18">
        <f t="shared" si="1151"/>
        <v>0</v>
      </c>
      <c r="FN450" s="18">
        <f t="shared" si="1151"/>
        <v>0</v>
      </c>
      <c r="FO450" s="18">
        <f t="shared" si="1151"/>
        <v>0</v>
      </c>
      <c r="FP450" s="18">
        <f t="shared" si="1151"/>
        <v>0</v>
      </c>
      <c r="FQ450" s="18">
        <f t="shared" si="1151"/>
        <v>0</v>
      </c>
      <c r="FR450" s="18">
        <f t="shared" si="1151"/>
        <v>0</v>
      </c>
    </row>
    <row r="451" spans="2:174">
      <c r="C451" s="78" t="s">
        <v>338</v>
      </c>
      <c r="D451" s="144" t="s">
        <v>974</v>
      </c>
      <c r="E451" s="237">
        <f>INDEX(Assumptions!$G295:$G295,MATCH($A$1,Model_Number,0))</f>
        <v>0</v>
      </c>
      <c r="I451" s="128">
        <f t="shared" si="1146"/>
        <v>0</v>
      </c>
      <c r="J451" s="18">
        <f t="shared" ref="J451:AO451" si="1152">IF(AND(SUM(J$23:J$24)&gt;0,J428&gt;0),-$E451*J$335*J$407,-$E451*J428*J$335*J$407)</f>
        <v>0</v>
      </c>
      <c r="K451" s="18">
        <f t="shared" si="1152"/>
        <v>0</v>
      </c>
      <c r="L451" s="18">
        <f t="shared" si="1152"/>
        <v>0</v>
      </c>
      <c r="M451" s="18">
        <f t="shared" si="1152"/>
        <v>0</v>
      </c>
      <c r="N451" s="18">
        <f t="shared" si="1152"/>
        <v>0</v>
      </c>
      <c r="O451" s="18">
        <f t="shared" si="1152"/>
        <v>0</v>
      </c>
      <c r="P451" s="18">
        <f t="shared" si="1152"/>
        <v>0</v>
      </c>
      <c r="Q451" s="18">
        <f t="shared" si="1152"/>
        <v>0</v>
      </c>
      <c r="R451" s="18">
        <f t="shared" si="1152"/>
        <v>0</v>
      </c>
      <c r="S451" s="18">
        <f t="shared" si="1152"/>
        <v>0</v>
      </c>
      <c r="T451" s="18">
        <f t="shared" si="1152"/>
        <v>0</v>
      </c>
      <c r="U451" s="18">
        <f t="shared" si="1152"/>
        <v>0</v>
      </c>
      <c r="V451" s="18">
        <f t="shared" si="1152"/>
        <v>0</v>
      </c>
      <c r="W451" s="18">
        <f t="shared" si="1152"/>
        <v>0</v>
      </c>
      <c r="X451" s="18">
        <f t="shared" si="1152"/>
        <v>0</v>
      </c>
      <c r="Y451" s="18">
        <f t="shared" si="1152"/>
        <v>0</v>
      </c>
      <c r="Z451" s="18">
        <f t="shared" si="1152"/>
        <v>0</v>
      </c>
      <c r="AA451" s="18">
        <f t="shared" si="1152"/>
        <v>0</v>
      </c>
      <c r="AB451" s="18">
        <f t="shared" si="1152"/>
        <v>0</v>
      </c>
      <c r="AC451" s="18">
        <f t="shared" si="1152"/>
        <v>0</v>
      </c>
      <c r="AD451" s="18">
        <f t="shared" si="1152"/>
        <v>0</v>
      </c>
      <c r="AE451" s="18">
        <f t="shared" si="1152"/>
        <v>0</v>
      </c>
      <c r="AF451" s="18">
        <f t="shared" si="1152"/>
        <v>0</v>
      </c>
      <c r="AG451" s="18">
        <f t="shared" si="1152"/>
        <v>0</v>
      </c>
      <c r="AH451" s="18">
        <f t="shared" si="1152"/>
        <v>0</v>
      </c>
      <c r="AI451" s="18">
        <f t="shared" si="1152"/>
        <v>0</v>
      </c>
      <c r="AJ451" s="18">
        <f t="shared" si="1152"/>
        <v>0</v>
      </c>
      <c r="AK451" s="18">
        <f t="shared" si="1152"/>
        <v>0</v>
      </c>
      <c r="AL451" s="18">
        <f t="shared" si="1152"/>
        <v>0</v>
      </c>
      <c r="AM451" s="18">
        <f t="shared" si="1152"/>
        <v>0</v>
      </c>
      <c r="AN451" s="18">
        <f t="shared" si="1152"/>
        <v>0</v>
      </c>
      <c r="AO451" s="18">
        <f t="shared" si="1152"/>
        <v>0</v>
      </c>
      <c r="AP451" s="18">
        <f t="shared" ref="AP451:BU451" si="1153">IF(AND(SUM(AP$23:AP$24)&gt;0,AP428&gt;0),-$E451*AP$335*AP$407,-$E451*AP428*AP$335*AP$407)</f>
        <v>0</v>
      </c>
      <c r="AQ451" s="18">
        <f t="shared" si="1153"/>
        <v>0</v>
      </c>
      <c r="AR451" s="18">
        <f t="shared" si="1153"/>
        <v>0</v>
      </c>
      <c r="AS451" s="18">
        <f t="shared" si="1153"/>
        <v>0</v>
      </c>
      <c r="AT451" s="18">
        <f t="shared" si="1153"/>
        <v>0</v>
      </c>
      <c r="AU451" s="18">
        <f t="shared" si="1153"/>
        <v>0</v>
      </c>
      <c r="AV451" s="18">
        <f t="shared" si="1153"/>
        <v>0</v>
      </c>
      <c r="AW451" s="18">
        <f t="shared" si="1153"/>
        <v>0</v>
      </c>
      <c r="AX451" s="18">
        <f t="shared" si="1153"/>
        <v>0</v>
      </c>
      <c r="AY451" s="18">
        <f t="shared" si="1153"/>
        <v>0</v>
      </c>
      <c r="AZ451" s="18">
        <f t="shared" si="1153"/>
        <v>0</v>
      </c>
      <c r="BA451" s="18">
        <f t="shared" si="1153"/>
        <v>0</v>
      </c>
      <c r="BB451" s="18">
        <f t="shared" si="1153"/>
        <v>0</v>
      </c>
      <c r="BC451" s="18">
        <f t="shared" si="1153"/>
        <v>0</v>
      </c>
      <c r="BD451" s="18">
        <f t="shared" si="1153"/>
        <v>0</v>
      </c>
      <c r="BE451" s="18">
        <f t="shared" si="1153"/>
        <v>0</v>
      </c>
      <c r="BF451" s="18">
        <f t="shared" si="1153"/>
        <v>0</v>
      </c>
      <c r="BG451" s="18">
        <f t="shared" si="1153"/>
        <v>0</v>
      </c>
      <c r="BH451" s="18">
        <f t="shared" si="1153"/>
        <v>0</v>
      </c>
      <c r="BI451" s="18">
        <f t="shared" si="1153"/>
        <v>0</v>
      </c>
      <c r="BJ451" s="18">
        <f t="shared" si="1153"/>
        <v>0</v>
      </c>
      <c r="BK451" s="18">
        <f t="shared" si="1153"/>
        <v>0</v>
      </c>
      <c r="BL451" s="18">
        <f t="shared" si="1153"/>
        <v>0</v>
      </c>
      <c r="BM451" s="18">
        <f t="shared" si="1153"/>
        <v>0</v>
      </c>
      <c r="BN451" s="18">
        <f t="shared" si="1153"/>
        <v>0</v>
      </c>
      <c r="BO451" s="18">
        <f t="shared" si="1153"/>
        <v>0</v>
      </c>
      <c r="BP451" s="18">
        <f t="shared" si="1153"/>
        <v>0</v>
      </c>
      <c r="BQ451" s="18">
        <f t="shared" si="1153"/>
        <v>0</v>
      </c>
      <c r="BR451" s="18">
        <f t="shared" si="1153"/>
        <v>0</v>
      </c>
      <c r="BS451" s="18">
        <f t="shared" si="1153"/>
        <v>0</v>
      </c>
      <c r="BT451" s="18">
        <f t="shared" si="1153"/>
        <v>0</v>
      </c>
      <c r="BU451" s="18">
        <f t="shared" si="1153"/>
        <v>0</v>
      </c>
      <c r="BV451" s="18">
        <f t="shared" ref="BV451:DA451" si="1154">IF(AND(SUM(BV$23:BV$24)&gt;0,BV428&gt;0),-$E451*BV$335*BV$407,-$E451*BV428*BV$335*BV$407)</f>
        <v>0</v>
      </c>
      <c r="BW451" s="18">
        <f t="shared" si="1154"/>
        <v>0</v>
      </c>
      <c r="BX451" s="18">
        <f t="shared" si="1154"/>
        <v>0</v>
      </c>
      <c r="BY451" s="18">
        <f t="shared" si="1154"/>
        <v>0</v>
      </c>
      <c r="BZ451" s="18">
        <f t="shared" si="1154"/>
        <v>0</v>
      </c>
      <c r="CA451" s="18">
        <f t="shared" si="1154"/>
        <v>0</v>
      </c>
      <c r="CB451" s="18">
        <f t="shared" si="1154"/>
        <v>0</v>
      </c>
      <c r="CC451" s="18">
        <f t="shared" si="1154"/>
        <v>0</v>
      </c>
      <c r="CD451" s="18">
        <f t="shared" si="1154"/>
        <v>0</v>
      </c>
      <c r="CE451" s="18">
        <f t="shared" si="1154"/>
        <v>0</v>
      </c>
      <c r="CF451" s="18">
        <f t="shared" si="1154"/>
        <v>0</v>
      </c>
      <c r="CG451" s="18">
        <f t="shared" si="1154"/>
        <v>0</v>
      </c>
      <c r="CH451" s="18">
        <f t="shared" si="1154"/>
        <v>0</v>
      </c>
      <c r="CI451" s="18">
        <f t="shared" si="1154"/>
        <v>0</v>
      </c>
      <c r="CJ451" s="18">
        <f t="shared" si="1154"/>
        <v>0</v>
      </c>
      <c r="CK451" s="18">
        <f t="shared" si="1154"/>
        <v>0</v>
      </c>
      <c r="CL451" s="18">
        <f t="shared" si="1154"/>
        <v>0</v>
      </c>
      <c r="CM451" s="18">
        <f t="shared" si="1154"/>
        <v>0</v>
      </c>
      <c r="CN451" s="18">
        <f t="shared" si="1154"/>
        <v>0</v>
      </c>
      <c r="CO451" s="18">
        <f t="shared" si="1154"/>
        <v>0</v>
      </c>
      <c r="CP451" s="18">
        <f t="shared" si="1154"/>
        <v>0</v>
      </c>
      <c r="CQ451" s="18">
        <f t="shared" si="1154"/>
        <v>0</v>
      </c>
      <c r="CR451" s="18">
        <f t="shared" si="1154"/>
        <v>0</v>
      </c>
      <c r="CS451" s="18">
        <f t="shared" si="1154"/>
        <v>0</v>
      </c>
      <c r="CT451" s="18">
        <f t="shared" si="1154"/>
        <v>0</v>
      </c>
      <c r="CU451" s="18">
        <f t="shared" si="1154"/>
        <v>0</v>
      </c>
      <c r="CV451" s="18">
        <f t="shared" si="1154"/>
        <v>0</v>
      </c>
      <c r="CW451" s="18">
        <f t="shared" si="1154"/>
        <v>0</v>
      </c>
      <c r="CX451" s="18">
        <f t="shared" si="1154"/>
        <v>0</v>
      </c>
      <c r="CY451" s="18">
        <f t="shared" si="1154"/>
        <v>0</v>
      </c>
      <c r="CZ451" s="18">
        <f t="shared" si="1154"/>
        <v>0</v>
      </c>
      <c r="DA451" s="18">
        <f t="shared" si="1154"/>
        <v>0</v>
      </c>
      <c r="DB451" s="18">
        <f t="shared" ref="DB451:EG451" si="1155">IF(AND(SUM(DB$23:DB$24)&gt;0,DB428&gt;0),-$E451*DB$335*DB$407,-$E451*DB428*DB$335*DB$407)</f>
        <v>0</v>
      </c>
      <c r="DC451" s="18">
        <f t="shared" si="1155"/>
        <v>0</v>
      </c>
      <c r="DD451" s="18">
        <f t="shared" si="1155"/>
        <v>0</v>
      </c>
      <c r="DE451" s="18">
        <f t="shared" si="1155"/>
        <v>0</v>
      </c>
      <c r="DF451" s="18">
        <f t="shared" si="1155"/>
        <v>0</v>
      </c>
      <c r="DG451" s="18">
        <f t="shared" si="1155"/>
        <v>0</v>
      </c>
      <c r="DH451" s="18">
        <f t="shared" si="1155"/>
        <v>0</v>
      </c>
      <c r="DI451" s="18">
        <f t="shared" si="1155"/>
        <v>0</v>
      </c>
      <c r="DJ451" s="18">
        <f t="shared" si="1155"/>
        <v>0</v>
      </c>
      <c r="DK451" s="18">
        <f t="shared" si="1155"/>
        <v>0</v>
      </c>
      <c r="DL451" s="18">
        <f t="shared" si="1155"/>
        <v>0</v>
      </c>
      <c r="DM451" s="18">
        <f t="shared" si="1155"/>
        <v>0</v>
      </c>
      <c r="DN451" s="18">
        <f t="shared" si="1155"/>
        <v>0</v>
      </c>
      <c r="DO451" s="18">
        <f t="shared" si="1155"/>
        <v>0</v>
      </c>
      <c r="DP451" s="18">
        <f t="shared" si="1155"/>
        <v>0</v>
      </c>
      <c r="DQ451" s="18">
        <f t="shared" si="1155"/>
        <v>0</v>
      </c>
      <c r="DR451" s="18">
        <f t="shared" si="1155"/>
        <v>0</v>
      </c>
      <c r="DS451" s="18">
        <f t="shared" si="1155"/>
        <v>0</v>
      </c>
      <c r="DT451" s="18">
        <f t="shared" si="1155"/>
        <v>0</v>
      </c>
      <c r="DU451" s="18">
        <f t="shared" si="1155"/>
        <v>0</v>
      </c>
      <c r="DV451" s="18">
        <f t="shared" si="1155"/>
        <v>0</v>
      </c>
      <c r="DW451" s="18">
        <f t="shared" si="1155"/>
        <v>0</v>
      </c>
      <c r="DX451" s="18">
        <f t="shared" si="1155"/>
        <v>0</v>
      </c>
      <c r="DY451" s="18">
        <f t="shared" si="1155"/>
        <v>0</v>
      </c>
      <c r="DZ451" s="18">
        <f t="shared" si="1155"/>
        <v>0</v>
      </c>
      <c r="EA451" s="18">
        <f t="shared" si="1155"/>
        <v>0</v>
      </c>
      <c r="EB451" s="18">
        <f t="shared" si="1155"/>
        <v>0</v>
      </c>
      <c r="EC451" s="18">
        <f t="shared" si="1155"/>
        <v>0</v>
      </c>
      <c r="ED451" s="18">
        <f t="shared" si="1155"/>
        <v>0</v>
      </c>
      <c r="EE451" s="18">
        <f t="shared" si="1155"/>
        <v>0</v>
      </c>
      <c r="EF451" s="18">
        <f t="shared" si="1155"/>
        <v>0</v>
      </c>
      <c r="EG451" s="18">
        <f t="shared" si="1155"/>
        <v>0</v>
      </c>
      <c r="EH451" s="18">
        <f t="shared" ref="EH451:FR451" si="1156">IF(AND(SUM(EH$23:EH$24)&gt;0,EH428&gt;0),-$E451*EH$335*EH$407,-$E451*EH428*EH$335*EH$407)</f>
        <v>0</v>
      </c>
      <c r="EI451" s="18">
        <f t="shared" si="1156"/>
        <v>0</v>
      </c>
      <c r="EJ451" s="18">
        <f t="shared" si="1156"/>
        <v>0</v>
      </c>
      <c r="EK451" s="18">
        <f t="shared" si="1156"/>
        <v>0</v>
      </c>
      <c r="EL451" s="18">
        <f t="shared" si="1156"/>
        <v>0</v>
      </c>
      <c r="EM451" s="18">
        <f t="shared" si="1156"/>
        <v>0</v>
      </c>
      <c r="EN451" s="18">
        <f t="shared" si="1156"/>
        <v>0</v>
      </c>
      <c r="EO451" s="18">
        <f t="shared" si="1156"/>
        <v>0</v>
      </c>
      <c r="EP451" s="18">
        <f t="shared" si="1156"/>
        <v>0</v>
      </c>
      <c r="EQ451" s="18">
        <f t="shared" si="1156"/>
        <v>0</v>
      </c>
      <c r="ER451" s="18">
        <f t="shared" si="1156"/>
        <v>0</v>
      </c>
      <c r="ES451" s="18">
        <f t="shared" si="1156"/>
        <v>0</v>
      </c>
      <c r="ET451" s="18">
        <f t="shared" si="1156"/>
        <v>0</v>
      </c>
      <c r="EU451" s="18">
        <f t="shared" si="1156"/>
        <v>0</v>
      </c>
      <c r="EV451" s="18">
        <f t="shared" si="1156"/>
        <v>0</v>
      </c>
      <c r="EW451" s="18">
        <f t="shared" si="1156"/>
        <v>0</v>
      </c>
      <c r="EX451" s="18">
        <f t="shared" si="1156"/>
        <v>0</v>
      </c>
      <c r="EY451" s="18">
        <f t="shared" si="1156"/>
        <v>0</v>
      </c>
      <c r="EZ451" s="18">
        <f t="shared" si="1156"/>
        <v>0</v>
      </c>
      <c r="FA451" s="18">
        <f t="shared" si="1156"/>
        <v>0</v>
      </c>
      <c r="FB451" s="18">
        <f t="shared" si="1156"/>
        <v>0</v>
      </c>
      <c r="FC451" s="18">
        <f t="shared" si="1156"/>
        <v>0</v>
      </c>
      <c r="FD451" s="18">
        <f t="shared" si="1156"/>
        <v>0</v>
      </c>
      <c r="FE451" s="18">
        <f t="shared" si="1156"/>
        <v>0</v>
      </c>
      <c r="FF451" s="18">
        <f t="shared" si="1156"/>
        <v>0</v>
      </c>
      <c r="FG451" s="18">
        <f t="shared" si="1156"/>
        <v>0</v>
      </c>
      <c r="FH451" s="18">
        <f t="shared" si="1156"/>
        <v>0</v>
      </c>
      <c r="FI451" s="18">
        <f t="shared" si="1156"/>
        <v>0</v>
      </c>
      <c r="FJ451" s="18">
        <f t="shared" si="1156"/>
        <v>0</v>
      </c>
      <c r="FK451" s="18">
        <f t="shared" si="1156"/>
        <v>0</v>
      </c>
      <c r="FL451" s="18">
        <f t="shared" si="1156"/>
        <v>0</v>
      </c>
      <c r="FM451" s="18">
        <f t="shared" si="1156"/>
        <v>0</v>
      </c>
      <c r="FN451" s="18">
        <f t="shared" si="1156"/>
        <v>0</v>
      </c>
      <c r="FO451" s="18">
        <f t="shared" si="1156"/>
        <v>0</v>
      </c>
      <c r="FP451" s="18">
        <f t="shared" si="1156"/>
        <v>0</v>
      </c>
      <c r="FQ451" s="18">
        <f t="shared" si="1156"/>
        <v>0</v>
      </c>
      <c r="FR451" s="18">
        <f t="shared" si="1156"/>
        <v>0</v>
      </c>
    </row>
    <row r="452" spans="2:174">
      <c r="C452" s="78" t="s">
        <v>339</v>
      </c>
      <c r="D452" s="144" t="s">
        <v>974</v>
      </c>
      <c r="E452" s="237">
        <f>INDEX(Assumptions!$G296:$G296,MATCH($A$1,Model_Number,0))</f>
        <v>0</v>
      </c>
      <c r="I452" s="128">
        <f t="shared" si="1146"/>
        <v>0</v>
      </c>
      <c r="J452" s="18">
        <f t="shared" ref="J452:AO452" si="1157">IF(AND(SUM(J$23:J$24)&gt;0,J429&gt;0),-$E452*J$335*J$407,-$E452*J429*J$335*J$407)</f>
        <v>0</v>
      </c>
      <c r="K452" s="18">
        <f t="shared" si="1157"/>
        <v>0</v>
      </c>
      <c r="L452" s="18">
        <f t="shared" si="1157"/>
        <v>0</v>
      </c>
      <c r="M452" s="18">
        <f t="shared" si="1157"/>
        <v>0</v>
      </c>
      <c r="N452" s="18">
        <f t="shared" si="1157"/>
        <v>0</v>
      </c>
      <c r="O452" s="18">
        <f t="shared" si="1157"/>
        <v>0</v>
      </c>
      <c r="P452" s="18">
        <f t="shared" si="1157"/>
        <v>0</v>
      </c>
      <c r="Q452" s="18">
        <f t="shared" si="1157"/>
        <v>0</v>
      </c>
      <c r="R452" s="18">
        <f t="shared" si="1157"/>
        <v>0</v>
      </c>
      <c r="S452" s="18">
        <f t="shared" si="1157"/>
        <v>0</v>
      </c>
      <c r="T452" s="18">
        <f t="shared" si="1157"/>
        <v>0</v>
      </c>
      <c r="U452" s="18">
        <f t="shared" si="1157"/>
        <v>0</v>
      </c>
      <c r="V452" s="18">
        <f t="shared" si="1157"/>
        <v>0</v>
      </c>
      <c r="W452" s="18">
        <f t="shared" si="1157"/>
        <v>0</v>
      </c>
      <c r="X452" s="18">
        <f t="shared" si="1157"/>
        <v>0</v>
      </c>
      <c r="Y452" s="18">
        <f t="shared" si="1157"/>
        <v>0</v>
      </c>
      <c r="Z452" s="18">
        <f t="shared" si="1157"/>
        <v>0</v>
      </c>
      <c r="AA452" s="18">
        <f t="shared" si="1157"/>
        <v>0</v>
      </c>
      <c r="AB452" s="18">
        <f t="shared" si="1157"/>
        <v>0</v>
      </c>
      <c r="AC452" s="18">
        <f t="shared" si="1157"/>
        <v>0</v>
      </c>
      <c r="AD452" s="18">
        <f t="shared" si="1157"/>
        <v>0</v>
      </c>
      <c r="AE452" s="18">
        <f t="shared" si="1157"/>
        <v>0</v>
      </c>
      <c r="AF452" s="18">
        <f t="shared" si="1157"/>
        <v>0</v>
      </c>
      <c r="AG452" s="18">
        <f t="shared" si="1157"/>
        <v>0</v>
      </c>
      <c r="AH452" s="18">
        <f t="shared" si="1157"/>
        <v>0</v>
      </c>
      <c r="AI452" s="18">
        <f t="shared" si="1157"/>
        <v>0</v>
      </c>
      <c r="AJ452" s="18">
        <f t="shared" si="1157"/>
        <v>0</v>
      </c>
      <c r="AK452" s="18">
        <f t="shared" si="1157"/>
        <v>0</v>
      </c>
      <c r="AL452" s="18">
        <f t="shared" si="1157"/>
        <v>0</v>
      </c>
      <c r="AM452" s="18">
        <f t="shared" si="1157"/>
        <v>0</v>
      </c>
      <c r="AN452" s="18">
        <f t="shared" si="1157"/>
        <v>0</v>
      </c>
      <c r="AO452" s="18">
        <f t="shared" si="1157"/>
        <v>0</v>
      </c>
      <c r="AP452" s="18">
        <f t="shared" ref="AP452:BU452" si="1158">IF(AND(SUM(AP$23:AP$24)&gt;0,AP429&gt;0),-$E452*AP$335*AP$407,-$E452*AP429*AP$335*AP$407)</f>
        <v>0</v>
      </c>
      <c r="AQ452" s="18">
        <f t="shared" si="1158"/>
        <v>0</v>
      </c>
      <c r="AR452" s="18">
        <f t="shared" si="1158"/>
        <v>0</v>
      </c>
      <c r="AS452" s="18">
        <f t="shared" si="1158"/>
        <v>0</v>
      </c>
      <c r="AT452" s="18">
        <f t="shared" si="1158"/>
        <v>0</v>
      </c>
      <c r="AU452" s="18">
        <f t="shared" si="1158"/>
        <v>0</v>
      </c>
      <c r="AV452" s="18">
        <f t="shared" si="1158"/>
        <v>0</v>
      </c>
      <c r="AW452" s="18">
        <f t="shared" si="1158"/>
        <v>0</v>
      </c>
      <c r="AX452" s="18">
        <f t="shared" si="1158"/>
        <v>0</v>
      </c>
      <c r="AY452" s="18">
        <f t="shared" si="1158"/>
        <v>0</v>
      </c>
      <c r="AZ452" s="18">
        <f t="shared" si="1158"/>
        <v>0</v>
      </c>
      <c r="BA452" s="18">
        <f t="shared" si="1158"/>
        <v>0</v>
      </c>
      <c r="BB452" s="18">
        <f t="shared" si="1158"/>
        <v>0</v>
      </c>
      <c r="BC452" s="18">
        <f t="shared" si="1158"/>
        <v>0</v>
      </c>
      <c r="BD452" s="18">
        <f t="shared" si="1158"/>
        <v>0</v>
      </c>
      <c r="BE452" s="18">
        <f t="shared" si="1158"/>
        <v>0</v>
      </c>
      <c r="BF452" s="18">
        <f t="shared" si="1158"/>
        <v>0</v>
      </c>
      <c r="BG452" s="18">
        <f t="shared" si="1158"/>
        <v>0</v>
      </c>
      <c r="BH452" s="18">
        <f t="shared" si="1158"/>
        <v>0</v>
      </c>
      <c r="BI452" s="18">
        <f t="shared" si="1158"/>
        <v>0</v>
      </c>
      <c r="BJ452" s="18">
        <f t="shared" si="1158"/>
        <v>0</v>
      </c>
      <c r="BK452" s="18">
        <f t="shared" si="1158"/>
        <v>0</v>
      </c>
      <c r="BL452" s="18">
        <f t="shared" si="1158"/>
        <v>0</v>
      </c>
      <c r="BM452" s="18">
        <f t="shared" si="1158"/>
        <v>0</v>
      </c>
      <c r="BN452" s="18">
        <f t="shared" si="1158"/>
        <v>0</v>
      </c>
      <c r="BO452" s="18">
        <f t="shared" si="1158"/>
        <v>0</v>
      </c>
      <c r="BP452" s="18">
        <f t="shared" si="1158"/>
        <v>0</v>
      </c>
      <c r="BQ452" s="18">
        <f t="shared" si="1158"/>
        <v>0</v>
      </c>
      <c r="BR452" s="18">
        <f t="shared" si="1158"/>
        <v>0</v>
      </c>
      <c r="BS452" s="18">
        <f t="shared" si="1158"/>
        <v>0</v>
      </c>
      <c r="BT452" s="18">
        <f t="shared" si="1158"/>
        <v>0</v>
      </c>
      <c r="BU452" s="18">
        <f t="shared" si="1158"/>
        <v>0</v>
      </c>
      <c r="BV452" s="18">
        <f t="shared" ref="BV452:DA452" si="1159">IF(AND(SUM(BV$23:BV$24)&gt;0,BV429&gt;0),-$E452*BV$335*BV$407,-$E452*BV429*BV$335*BV$407)</f>
        <v>0</v>
      </c>
      <c r="BW452" s="18">
        <f t="shared" si="1159"/>
        <v>0</v>
      </c>
      <c r="BX452" s="18">
        <f t="shared" si="1159"/>
        <v>0</v>
      </c>
      <c r="BY452" s="18">
        <f t="shared" si="1159"/>
        <v>0</v>
      </c>
      <c r="BZ452" s="18">
        <f t="shared" si="1159"/>
        <v>0</v>
      </c>
      <c r="CA452" s="18">
        <f t="shared" si="1159"/>
        <v>0</v>
      </c>
      <c r="CB452" s="18">
        <f t="shared" si="1159"/>
        <v>0</v>
      </c>
      <c r="CC452" s="18">
        <f t="shared" si="1159"/>
        <v>0</v>
      </c>
      <c r="CD452" s="18">
        <f t="shared" si="1159"/>
        <v>0</v>
      </c>
      <c r="CE452" s="18">
        <f t="shared" si="1159"/>
        <v>0</v>
      </c>
      <c r="CF452" s="18">
        <f t="shared" si="1159"/>
        <v>0</v>
      </c>
      <c r="CG452" s="18">
        <f t="shared" si="1159"/>
        <v>0</v>
      </c>
      <c r="CH452" s="18">
        <f t="shared" si="1159"/>
        <v>0</v>
      </c>
      <c r="CI452" s="18">
        <f t="shared" si="1159"/>
        <v>0</v>
      </c>
      <c r="CJ452" s="18">
        <f t="shared" si="1159"/>
        <v>0</v>
      </c>
      <c r="CK452" s="18">
        <f t="shared" si="1159"/>
        <v>0</v>
      </c>
      <c r="CL452" s="18">
        <f t="shared" si="1159"/>
        <v>0</v>
      </c>
      <c r="CM452" s="18">
        <f t="shared" si="1159"/>
        <v>0</v>
      </c>
      <c r="CN452" s="18">
        <f t="shared" si="1159"/>
        <v>0</v>
      </c>
      <c r="CO452" s="18">
        <f t="shared" si="1159"/>
        <v>0</v>
      </c>
      <c r="CP452" s="18">
        <f t="shared" si="1159"/>
        <v>0</v>
      </c>
      <c r="CQ452" s="18">
        <f t="shared" si="1159"/>
        <v>0</v>
      </c>
      <c r="CR452" s="18">
        <f t="shared" si="1159"/>
        <v>0</v>
      </c>
      <c r="CS452" s="18">
        <f t="shared" si="1159"/>
        <v>0</v>
      </c>
      <c r="CT452" s="18">
        <f t="shared" si="1159"/>
        <v>0</v>
      </c>
      <c r="CU452" s="18">
        <f t="shared" si="1159"/>
        <v>0</v>
      </c>
      <c r="CV452" s="18">
        <f t="shared" si="1159"/>
        <v>0</v>
      </c>
      <c r="CW452" s="18">
        <f t="shared" si="1159"/>
        <v>0</v>
      </c>
      <c r="CX452" s="18">
        <f t="shared" si="1159"/>
        <v>0</v>
      </c>
      <c r="CY452" s="18">
        <f t="shared" si="1159"/>
        <v>0</v>
      </c>
      <c r="CZ452" s="18">
        <f t="shared" si="1159"/>
        <v>0</v>
      </c>
      <c r="DA452" s="18">
        <f t="shared" si="1159"/>
        <v>0</v>
      </c>
      <c r="DB452" s="18">
        <f t="shared" ref="DB452:EG452" si="1160">IF(AND(SUM(DB$23:DB$24)&gt;0,DB429&gt;0),-$E452*DB$335*DB$407,-$E452*DB429*DB$335*DB$407)</f>
        <v>0</v>
      </c>
      <c r="DC452" s="18">
        <f t="shared" si="1160"/>
        <v>0</v>
      </c>
      <c r="DD452" s="18">
        <f t="shared" si="1160"/>
        <v>0</v>
      </c>
      <c r="DE452" s="18">
        <f t="shared" si="1160"/>
        <v>0</v>
      </c>
      <c r="DF452" s="18">
        <f t="shared" si="1160"/>
        <v>0</v>
      </c>
      <c r="DG452" s="18">
        <f t="shared" si="1160"/>
        <v>0</v>
      </c>
      <c r="DH452" s="18">
        <f t="shared" si="1160"/>
        <v>0</v>
      </c>
      <c r="DI452" s="18">
        <f t="shared" si="1160"/>
        <v>0</v>
      </c>
      <c r="DJ452" s="18">
        <f t="shared" si="1160"/>
        <v>0</v>
      </c>
      <c r="DK452" s="18">
        <f t="shared" si="1160"/>
        <v>0</v>
      </c>
      <c r="DL452" s="18">
        <f t="shared" si="1160"/>
        <v>0</v>
      </c>
      <c r="DM452" s="18">
        <f t="shared" si="1160"/>
        <v>0</v>
      </c>
      <c r="DN452" s="18">
        <f t="shared" si="1160"/>
        <v>0</v>
      </c>
      <c r="DO452" s="18">
        <f t="shared" si="1160"/>
        <v>0</v>
      </c>
      <c r="DP452" s="18">
        <f t="shared" si="1160"/>
        <v>0</v>
      </c>
      <c r="DQ452" s="18">
        <f t="shared" si="1160"/>
        <v>0</v>
      </c>
      <c r="DR452" s="18">
        <f t="shared" si="1160"/>
        <v>0</v>
      </c>
      <c r="DS452" s="18">
        <f t="shared" si="1160"/>
        <v>0</v>
      </c>
      <c r="DT452" s="18">
        <f t="shared" si="1160"/>
        <v>0</v>
      </c>
      <c r="DU452" s="18">
        <f t="shared" si="1160"/>
        <v>0</v>
      </c>
      <c r="DV452" s="18">
        <f t="shared" si="1160"/>
        <v>0</v>
      </c>
      <c r="DW452" s="18">
        <f t="shared" si="1160"/>
        <v>0</v>
      </c>
      <c r="DX452" s="18">
        <f t="shared" si="1160"/>
        <v>0</v>
      </c>
      <c r="DY452" s="18">
        <f t="shared" si="1160"/>
        <v>0</v>
      </c>
      <c r="DZ452" s="18">
        <f t="shared" si="1160"/>
        <v>0</v>
      </c>
      <c r="EA452" s="18">
        <f t="shared" si="1160"/>
        <v>0</v>
      </c>
      <c r="EB452" s="18">
        <f t="shared" si="1160"/>
        <v>0</v>
      </c>
      <c r="EC452" s="18">
        <f t="shared" si="1160"/>
        <v>0</v>
      </c>
      <c r="ED452" s="18">
        <f t="shared" si="1160"/>
        <v>0</v>
      </c>
      <c r="EE452" s="18">
        <f t="shared" si="1160"/>
        <v>0</v>
      </c>
      <c r="EF452" s="18">
        <f t="shared" si="1160"/>
        <v>0</v>
      </c>
      <c r="EG452" s="18">
        <f t="shared" si="1160"/>
        <v>0</v>
      </c>
      <c r="EH452" s="18">
        <f t="shared" ref="EH452:FR452" si="1161">IF(AND(SUM(EH$23:EH$24)&gt;0,EH429&gt;0),-$E452*EH$335*EH$407,-$E452*EH429*EH$335*EH$407)</f>
        <v>0</v>
      </c>
      <c r="EI452" s="18">
        <f t="shared" si="1161"/>
        <v>0</v>
      </c>
      <c r="EJ452" s="18">
        <f t="shared" si="1161"/>
        <v>0</v>
      </c>
      <c r="EK452" s="18">
        <f t="shared" si="1161"/>
        <v>0</v>
      </c>
      <c r="EL452" s="18">
        <f t="shared" si="1161"/>
        <v>0</v>
      </c>
      <c r="EM452" s="18">
        <f t="shared" si="1161"/>
        <v>0</v>
      </c>
      <c r="EN452" s="18">
        <f t="shared" si="1161"/>
        <v>0</v>
      </c>
      <c r="EO452" s="18">
        <f t="shared" si="1161"/>
        <v>0</v>
      </c>
      <c r="EP452" s="18">
        <f t="shared" si="1161"/>
        <v>0</v>
      </c>
      <c r="EQ452" s="18">
        <f t="shared" si="1161"/>
        <v>0</v>
      </c>
      <c r="ER452" s="18">
        <f t="shared" si="1161"/>
        <v>0</v>
      </c>
      <c r="ES452" s="18">
        <f t="shared" si="1161"/>
        <v>0</v>
      </c>
      <c r="ET452" s="18">
        <f t="shared" si="1161"/>
        <v>0</v>
      </c>
      <c r="EU452" s="18">
        <f t="shared" si="1161"/>
        <v>0</v>
      </c>
      <c r="EV452" s="18">
        <f t="shared" si="1161"/>
        <v>0</v>
      </c>
      <c r="EW452" s="18">
        <f t="shared" si="1161"/>
        <v>0</v>
      </c>
      <c r="EX452" s="18">
        <f t="shared" si="1161"/>
        <v>0</v>
      </c>
      <c r="EY452" s="18">
        <f t="shared" si="1161"/>
        <v>0</v>
      </c>
      <c r="EZ452" s="18">
        <f t="shared" si="1161"/>
        <v>0</v>
      </c>
      <c r="FA452" s="18">
        <f t="shared" si="1161"/>
        <v>0</v>
      </c>
      <c r="FB452" s="18">
        <f t="shared" si="1161"/>
        <v>0</v>
      </c>
      <c r="FC452" s="18">
        <f t="shared" si="1161"/>
        <v>0</v>
      </c>
      <c r="FD452" s="18">
        <f t="shared" si="1161"/>
        <v>0</v>
      </c>
      <c r="FE452" s="18">
        <f t="shared" si="1161"/>
        <v>0</v>
      </c>
      <c r="FF452" s="18">
        <f t="shared" si="1161"/>
        <v>0</v>
      </c>
      <c r="FG452" s="18">
        <f t="shared" si="1161"/>
        <v>0</v>
      </c>
      <c r="FH452" s="18">
        <f t="shared" si="1161"/>
        <v>0</v>
      </c>
      <c r="FI452" s="18">
        <f t="shared" si="1161"/>
        <v>0</v>
      </c>
      <c r="FJ452" s="18">
        <f t="shared" si="1161"/>
        <v>0</v>
      </c>
      <c r="FK452" s="18">
        <f t="shared" si="1161"/>
        <v>0</v>
      </c>
      <c r="FL452" s="18">
        <f t="shared" si="1161"/>
        <v>0</v>
      </c>
      <c r="FM452" s="18">
        <f t="shared" si="1161"/>
        <v>0</v>
      </c>
      <c r="FN452" s="18">
        <f t="shared" si="1161"/>
        <v>0</v>
      </c>
      <c r="FO452" s="18">
        <f t="shared" si="1161"/>
        <v>0</v>
      </c>
      <c r="FP452" s="18">
        <f t="shared" si="1161"/>
        <v>0</v>
      </c>
      <c r="FQ452" s="18">
        <f t="shared" si="1161"/>
        <v>0</v>
      </c>
      <c r="FR452" s="18">
        <f t="shared" si="1161"/>
        <v>0</v>
      </c>
    </row>
    <row r="453" spans="2:174">
      <c r="C453" s="78" t="s">
        <v>340</v>
      </c>
      <c r="D453" s="144" t="s">
        <v>974</v>
      </c>
      <c r="E453" s="237">
        <f>INDEX(Assumptions!$G297:$G297,MATCH($A$1,Model_Number,0))</f>
        <v>0</v>
      </c>
      <c r="I453" s="128">
        <f t="shared" si="1146"/>
        <v>0</v>
      </c>
      <c r="J453" s="18">
        <f t="shared" ref="J453:AO453" si="1162">IF(AND(SUM(J$23:J$24)&gt;0,J430&gt;0),-$E453*J$335*J$407,-$E453*J430*J$335*J$407)</f>
        <v>0</v>
      </c>
      <c r="K453" s="18">
        <f t="shared" si="1162"/>
        <v>0</v>
      </c>
      <c r="L453" s="18">
        <f t="shared" si="1162"/>
        <v>0</v>
      </c>
      <c r="M453" s="18">
        <f t="shared" si="1162"/>
        <v>0</v>
      </c>
      <c r="N453" s="18">
        <f t="shared" si="1162"/>
        <v>0</v>
      </c>
      <c r="O453" s="18">
        <f t="shared" si="1162"/>
        <v>0</v>
      </c>
      <c r="P453" s="18">
        <f t="shared" si="1162"/>
        <v>0</v>
      </c>
      <c r="Q453" s="18">
        <f t="shared" si="1162"/>
        <v>0</v>
      </c>
      <c r="R453" s="18">
        <f t="shared" si="1162"/>
        <v>0</v>
      </c>
      <c r="S453" s="18">
        <f t="shared" si="1162"/>
        <v>0</v>
      </c>
      <c r="T453" s="18">
        <f t="shared" si="1162"/>
        <v>0</v>
      </c>
      <c r="U453" s="18">
        <f t="shared" si="1162"/>
        <v>0</v>
      </c>
      <c r="V453" s="18">
        <f t="shared" si="1162"/>
        <v>0</v>
      </c>
      <c r="W453" s="18">
        <f t="shared" si="1162"/>
        <v>0</v>
      </c>
      <c r="X453" s="18">
        <f t="shared" si="1162"/>
        <v>0</v>
      </c>
      <c r="Y453" s="18">
        <f t="shared" si="1162"/>
        <v>0</v>
      </c>
      <c r="Z453" s="18">
        <f t="shared" si="1162"/>
        <v>0</v>
      </c>
      <c r="AA453" s="18">
        <f t="shared" si="1162"/>
        <v>0</v>
      </c>
      <c r="AB453" s="18">
        <f t="shared" si="1162"/>
        <v>0</v>
      </c>
      <c r="AC453" s="18">
        <f t="shared" si="1162"/>
        <v>0</v>
      </c>
      <c r="AD453" s="18">
        <f t="shared" si="1162"/>
        <v>0</v>
      </c>
      <c r="AE453" s="18">
        <f t="shared" si="1162"/>
        <v>0</v>
      </c>
      <c r="AF453" s="18">
        <f t="shared" si="1162"/>
        <v>0</v>
      </c>
      <c r="AG453" s="18">
        <f t="shared" si="1162"/>
        <v>0</v>
      </c>
      <c r="AH453" s="18">
        <f t="shared" si="1162"/>
        <v>0</v>
      </c>
      <c r="AI453" s="18">
        <f t="shared" si="1162"/>
        <v>0</v>
      </c>
      <c r="AJ453" s="18">
        <f t="shared" si="1162"/>
        <v>0</v>
      </c>
      <c r="AK453" s="18">
        <f t="shared" si="1162"/>
        <v>0</v>
      </c>
      <c r="AL453" s="18">
        <f t="shared" si="1162"/>
        <v>0</v>
      </c>
      <c r="AM453" s="18">
        <f t="shared" si="1162"/>
        <v>0</v>
      </c>
      <c r="AN453" s="18">
        <f t="shared" si="1162"/>
        <v>0</v>
      </c>
      <c r="AO453" s="18">
        <f t="shared" si="1162"/>
        <v>0</v>
      </c>
      <c r="AP453" s="18">
        <f t="shared" ref="AP453:BU453" si="1163">IF(AND(SUM(AP$23:AP$24)&gt;0,AP430&gt;0),-$E453*AP$335*AP$407,-$E453*AP430*AP$335*AP$407)</f>
        <v>0</v>
      </c>
      <c r="AQ453" s="18">
        <f t="shared" si="1163"/>
        <v>0</v>
      </c>
      <c r="AR453" s="18">
        <f t="shared" si="1163"/>
        <v>0</v>
      </c>
      <c r="AS453" s="18">
        <f t="shared" si="1163"/>
        <v>0</v>
      </c>
      <c r="AT453" s="18">
        <f t="shared" si="1163"/>
        <v>0</v>
      </c>
      <c r="AU453" s="18">
        <f t="shared" si="1163"/>
        <v>0</v>
      </c>
      <c r="AV453" s="18">
        <f t="shared" si="1163"/>
        <v>0</v>
      </c>
      <c r="AW453" s="18">
        <f t="shared" si="1163"/>
        <v>0</v>
      </c>
      <c r="AX453" s="18">
        <f t="shared" si="1163"/>
        <v>0</v>
      </c>
      <c r="AY453" s="18">
        <f t="shared" si="1163"/>
        <v>0</v>
      </c>
      <c r="AZ453" s="18">
        <f t="shared" si="1163"/>
        <v>0</v>
      </c>
      <c r="BA453" s="18">
        <f t="shared" si="1163"/>
        <v>0</v>
      </c>
      <c r="BB453" s="18">
        <f t="shared" si="1163"/>
        <v>0</v>
      </c>
      <c r="BC453" s="18">
        <f t="shared" si="1163"/>
        <v>0</v>
      </c>
      <c r="BD453" s="18">
        <f t="shared" si="1163"/>
        <v>0</v>
      </c>
      <c r="BE453" s="18">
        <f t="shared" si="1163"/>
        <v>0</v>
      </c>
      <c r="BF453" s="18">
        <f t="shared" si="1163"/>
        <v>0</v>
      </c>
      <c r="BG453" s="18">
        <f t="shared" si="1163"/>
        <v>0</v>
      </c>
      <c r="BH453" s="18">
        <f t="shared" si="1163"/>
        <v>0</v>
      </c>
      <c r="BI453" s="18">
        <f t="shared" si="1163"/>
        <v>0</v>
      </c>
      <c r="BJ453" s="18">
        <f t="shared" si="1163"/>
        <v>0</v>
      </c>
      <c r="BK453" s="18">
        <f t="shared" si="1163"/>
        <v>0</v>
      </c>
      <c r="BL453" s="18">
        <f t="shared" si="1163"/>
        <v>0</v>
      </c>
      <c r="BM453" s="18">
        <f t="shared" si="1163"/>
        <v>0</v>
      </c>
      <c r="BN453" s="18">
        <f t="shared" si="1163"/>
        <v>0</v>
      </c>
      <c r="BO453" s="18">
        <f t="shared" si="1163"/>
        <v>0</v>
      </c>
      <c r="BP453" s="18">
        <f t="shared" si="1163"/>
        <v>0</v>
      </c>
      <c r="BQ453" s="18">
        <f t="shared" si="1163"/>
        <v>0</v>
      </c>
      <c r="BR453" s="18">
        <f t="shared" si="1163"/>
        <v>0</v>
      </c>
      <c r="BS453" s="18">
        <f t="shared" si="1163"/>
        <v>0</v>
      </c>
      <c r="BT453" s="18">
        <f t="shared" si="1163"/>
        <v>0</v>
      </c>
      <c r="BU453" s="18">
        <f t="shared" si="1163"/>
        <v>0</v>
      </c>
      <c r="BV453" s="18">
        <f t="shared" ref="BV453:DA453" si="1164">IF(AND(SUM(BV$23:BV$24)&gt;0,BV430&gt;0),-$E453*BV$335*BV$407,-$E453*BV430*BV$335*BV$407)</f>
        <v>0</v>
      </c>
      <c r="BW453" s="18">
        <f t="shared" si="1164"/>
        <v>0</v>
      </c>
      <c r="BX453" s="18">
        <f t="shared" si="1164"/>
        <v>0</v>
      </c>
      <c r="BY453" s="18">
        <f t="shared" si="1164"/>
        <v>0</v>
      </c>
      <c r="BZ453" s="18">
        <f t="shared" si="1164"/>
        <v>0</v>
      </c>
      <c r="CA453" s="18">
        <f t="shared" si="1164"/>
        <v>0</v>
      </c>
      <c r="CB453" s="18">
        <f t="shared" si="1164"/>
        <v>0</v>
      </c>
      <c r="CC453" s="18">
        <f t="shared" si="1164"/>
        <v>0</v>
      </c>
      <c r="CD453" s="18">
        <f t="shared" si="1164"/>
        <v>0</v>
      </c>
      <c r="CE453" s="18">
        <f t="shared" si="1164"/>
        <v>0</v>
      </c>
      <c r="CF453" s="18">
        <f t="shared" si="1164"/>
        <v>0</v>
      </c>
      <c r="CG453" s="18">
        <f t="shared" si="1164"/>
        <v>0</v>
      </c>
      <c r="CH453" s="18">
        <f t="shared" si="1164"/>
        <v>0</v>
      </c>
      <c r="CI453" s="18">
        <f t="shared" si="1164"/>
        <v>0</v>
      </c>
      <c r="CJ453" s="18">
        <f t="shared" si="1164"/>
        <v>0</v>
      </c>
      <c r="CK453" s="18">
        <f t="shared" si="1164"/>
        <v>0</v>
      </c>
      <c r="CL453" s="18">
        <f t="shared" si="1164"/>
        <v>0</v>
      </c>
      <c r="CM453" s="18">
        <f t="shared" si="1164"/>
        <v>0</v>
      </c>
      <c r="CN453" s="18">
        <f t="shared" si="1164"/>
        <v>0</v>
      </c>
      <c r="CO453" s="18">
        <f t="shared" si="1164"/>
        <v>0</v>
      </c>
      <c r="CP453" s="18">
        <f t="shared" si="1164"/>
        <v>0</v>
      </c>
      <c r="CQ453" s="18">
        <f t="shared" si="1164"/>
        <v>0</v>
      </c>
      <c r="CR453" s="18">
        <f t="shared" si="1164"/>
        <v>0</v>
      </c>
      <c r="CS453" s="18">
        <f t="shared" si="1164"/>
        <v>0</v>
      </c>
      <c r="CT453" s="18">
        <f t="shared" si="1164"/>
        <v>0</v>
      </c>
      <c r="CU453" s="18">
        <f t="shared" si="1164"/>
        <v>0</v>
      </c>
      <c r="CV453" s="18">
        <f t="shared" si="1164"/>
        <v>0</v>
      </c>
      <c r="CW453" s="18">
        <f t="shared" si="1164"/>
        <v>0</v>
      </c>
      <c r="CX453" s="18">
        <f t="shared" si="1164"/>
        <v>0</v>
      </c>
      <c r="CY453" s="18">
        <f t="shared" si="1164"/>
        <v>0</v>
      </c>
      <c r="CZ453" s="18">
        <f t="shared" si="1164"/>
        <v>0</v>
      </c>
      <c r="DA453" s="18">
        <f t="shared" si="1164"/>
        <v>0</v>
      </c>
      <c r="DB453" s="18">
        <f t="shared" ref="DB453:EG453" si="1165">IF(AND(SUM(DB$23:DB$24)&gt;0,DB430&gt;0),-$E453*DB$335*DB$407,-$E453*DB430*DB$335*DB$407)</f>
        <v>0</v>
      </c>
      <c r="DC453" s="18">
        <f t="shared" si="1165"/>
        <v>0</v>
      </c>
      <c r="DD453" s="18">
        <f t="shared" si="1165"/>
        <v>0</v>
      </c>
      <c r="DE453" s="18">
        <f t="shared" si="1165"/>
        <v>0</v>
      </c>
      <c r="DF453" s="18">
        <f t="shared" si="1165"/>
        <v>0</v>
      </c>
      <c r="DG453" s="18">
        <f t="shared" si="1165"/>
        <v>0</v>
      </c>
      <c r="DH453" s="18">
        <f t="shared" si="1165"/>
        <v>0</v>
      </c>
      <c r="DI453" s="18">
        <f t="shared" si="1165"/>
        <v>0</v>
      </c>
      <c r="DJ453" s="18">
        <f t="shared" si="1165"/>
        <v>0</v>
      </c>
      <c r="DK453" s="18">
        <f t="shared" si="1165"/>
        <v>0</v>
      </c>
      <c r="DL453" s="18">
        <f t="shared" si="1165"/>
        <v>0</v>
      </c>
      <c r="DM453" s="18">
        <f t="shared" si="1165"/>
        <v>0</v>
      </c>
      <c r="DN453" s="18">
        <f t="shared" si="1165"/>
        <v>0</v>
      </c>
      <c r="DO453" s="18">
        <f t="shared" si="1165"/>
        <v>0</v>
      </c>
      <c r="DP453" s="18">
        <f t="shared" si="1165"/>
        <v>0</v>
      </c>
      <c r="DQ453" s="18">
        <f t="shared" si="1165"/>
        <v>0</v>
      </c>
      <c r="DR453" s="18">
        <f t="shared" si="1165"/>
        <v>0</v>
      </c>
      <c r="DS453" s="18">
        <f t="shared" si="1165"/>
        <v>0</v>
      </c>
      <c r="DT453" s="18">
        <f t="shared" si="1165"/>
        <v>0</v>
      </c>
      <c r="DU453" s="18">
        <f t="shared" si="1165"/>
        <v>0</v>
      </c>
      <c r="DV453" s="18">
        <f t="shared" si="1165"/>
        <v>0</v>
      </c>
      <c r="DW453" s="18">
        <f t="shared" si="1165"/>
        <v>0</v>
      </c>
      <c r="DX453" s="18">
        <f t="shared" si="1165"/>
        <v>0</v>
      </c>
      <c r="DY453" s="18">
        <f t="shared" si="1165"/>
        <v>0</v>
      </c>
      <c r="DZ453" s="18">
        <f t="shared" si="1165"/>
        <v>0</v>
      </c>
      <c r="EA453" s="18">
        <f t="shared" si="1165"/>
        <v>0</v>
      </c>
      <c r="EB453" s="18">
        <f t="shared" si="1165"/>
        <v>0</v>
      </c>
      <c r="EC453" s="18">
        <f t="shared" si="1165"/>
        <v>0</v>
      </c>
      <c r="ED453" s="18">
        <f t="shared" si="1165"/>
        <v>0</v>
      </c>
      <c r="EE453" s="18">
        <f t="shared" si="1165"/>
        <v>0</v>
      </c>
      <c r="EF453" s="18">
        <f t="shared" si="1165"/>
        <v>0</v>
      </c>
      <c r="EG453" s="18">
        <f t="shared" si="1165"/>
        <v>0</v>
      </c>
      <c r="EH453" s="18">
        <f t="shared" ref="EH453:FR453" si="1166">IF(AND(SUM(EH$23:EH$24)&gt;0,EH430&gt;0),-$E453*EH$335*EH$407,-$E453*EH430*EH$335*EH$407)</f>
        <v>0</v>
      </c>
      <c r="EI453" s="18">
        <f t="shared" si="1166"/>
        <v>0</v>
      </c>
      <c r="EJ453" s="18">
        <f t="shared" si="1166"/>
        <v>0</v>
      </c>
      <c r="EK453" s="18">
        <f t="shared" si="1166"/>
        <v>0</v>
      </c>
      <c r="EL453" s="18">
        <f t="shared" si="1166"/>
        <v>0</v>
      </c>
      <c r="EM453" s="18">
        <f t="shared" si="1166"/>
        <v>0</v>
      </c>
      <c r="EN453" s="18">
        <f t="shared" si="1166"/>
        <v>0</v>
      </c>
      <c r="EO453" s="18">
        <f t="shared" si="1166"/>
        <v>0</v>
      </c>
      <c r="EP453" s="18">
        <f t="shared" si="1166"/>
        <v>0</v>
      </c>
      <c r="EQ453" s="18">
        <f t="shared" si="1166"/>
        <v>0</v>
      </c>
      <c r="ER453" s="18">
        <f t="shared" si="1166"/>
        <v>0</v>
      </c>
      <c r="ES453" s="18">
        <f t="shared" si="1166"/>
        <v>0</v>
      </c>
      <c r="ET453" s="18">
        <f t="shared" si="1166"/>
        <v>0</v>
      </c>
      <c r="EU453" s="18">
        <f t="shared" si="1166"/>
        <v>0</v>
      </c>
      <c r="EV453" s="18">
        <f t="shared" si="1166"/>
        <v>0</v>
      </c>
      <c r="EW453" s="18">
        <f t="shared" si="1166"/>
        <v>0</v>
      </c>
      <c r="EX453" s="18">
        <f t="shared" si="1166"/>
        <v>0</v>
      </c>
      <c r="EY453" s="18">
        <f t="shared" si="1166"/>
        <v>0</v>
      </c>
      <c r="EZ453" s="18">
        <f t="shared" si="1166"/>
        <v>0</v>
      </c>
      <c r="FA453" s="18">
        <f t="shared" si="1166"/>
        <v>0</v>
      </c>
      <c r="FB453" s="18">
        <f t="shared" si="1166"/>
        <v>0</v>
      </c>
      <c r="FC453" s="18">
        <f t="shared" si="1166"/>
        <v>0</v>
      </c>
      <c r="FD453" s="18">
        <f t="shared" si="1166"/>
        <v>0</v>
      </c>
      <c r="FE453" s="18">
        <f t="shared" si="1166"/>
        <v>0</v>
      </c>
      <c r="FF453" s="18">
        <f t="shared" si="1166"/>
        <v>0</v>
      </c>
      <c r="FG453" s="18">
        <f t="shared" si="1166"/>
        <v>0</v>
      </c>
      <c r="FH453" s="18">
        <f t="shared" si="1166"/>
        <v>0</v>
      </c>
      <c r="FI453" s="18">
        <f t="shared" si="1166"/>
        <v>0</v>
      </c>
      <c r="FJ453" s="18">
        <f t="shared" si="1166"/>
        <v>0</v>
      </c>
      <c r="FK453" s="18">
        <f t="shared" si="1166"/>
        <v>0</v>
      </c>
      <c r="FL453" s="18">
        <f t="shared" si="1166"/>
        <v>0</v>
      </c>
      <c r="FM453" s="18">
        <f t="shared" si="1166"/>
        <v>0</v>
      </c>
      <c r="FN453" s="18">
        <f t="shared" si="1166"/>
        <v>0</v>
      </c>
      <c r="FO453" s="18">
        <f t="shared" si="1166"/>
        <v>0</v>
      </c>
      <c r="FP453" s="18">
        <f t="shared" si="1166"/>
        <v>0</v>
      </c>
      <c r="FQ453" s="18">
        <f t="shared" si="1166"/>
        <v>0</v>
      </c>
      <c r="FR453" s="18">
        <f t="shared" si="1166"/>
        <v>0</v>
      </c>
    </row>
    <row r="454" spans="2:174">
      <c r="C454" s="78" t="s">
        <v>341</v>
      </c>
      <c r="D454" s="144" t="s">
        <v>974</v>
      </c>
      <c r="E454" s="237">
        <f>INDEX(Assumptions!$G298:$G298,MATCH($A$1,Model_Number,0))</f>
        <v>0</v>
      </c>
      <c r="I454" s="128">
        <f t="shared" si="1146"/>
        <v>0</v>
      </c>
      <c r="J454" s="18">
        <f t="shared" ref="J454:AO454" si="1167">IF(AND(SUM(J$23:J$24)&gt;0,J431&gt;0),-$E454*J$335*J$407,-$E454*J431*J$335*J$407)</f>
        <v>0</v>
      </c>
      <c r="K454" s="18">
        <f t="shared" si="1167"/>
        <v>0</v>
      </c>
      <c r="L454" s="18">
        <f t="shared" si="1167"/>
        <v>0</v>
      </c>
      <c r="M454" s="18">
        <f t="shared" si="1167"/>
        <v>0</v>
      </c>
      <c r="N454" s="18">
        <f t="shared" si="1167"/>
        <v>0</v>
      </c>
      <c r="O454" s="18">
        <f t="shared" si="1167"/>
        <v>0</v>
      </c>
      <c r="P454" s="18">
        <f t="shared" si="1167"/>
        <v>0</v>
      </c>
      <c r="Q454" s="18">
        <f t="shared" si="1167"/>
        <v>0</v>
      </c>
      <c r="R454" s="18">
        <f t="shared" si="1167"/>
        <v>0</v>
      </c>
      <c r="S454" s="18">
        <f t="shared" si="1167"/>
        <v>0</v>
      </c>
      <c r="T454" s="18">
        <f t="shared" si="1167"/>
        <v>0</v>
      </c>
      <c r="U454" s="18">
        <f t="shared" si="1167"/>
        <v>0</v>
      </c>
      <c r="V454" s="18">
        <f t="shared" si="1167"/>
        <v>0</v>
      </c>
      <c r="W454" s="18">
        <f t="shared" si="1167"/>
        <v>0</v>
      </c>
      <c r="X454" s="18">
        <f t="shared" si="1167"/>
        <v>0</v>
      </c>
      <c r="Y454" s="18">
        <f t="shared" si="1167"/>
        <v>0</v>
      </c>
      <c r="Z454" s="18">
        <f t="shared" si="1167"/>
        <v>0</v>
      </c>
      <c r="AA454" s="18">
        <f t="shared" si="1167"/>
        <v>0</v>
      </c>
      <c r="AB454" s="18">
        <f t="shared" si="1167"/>
        <v>0</v>
      </c>
      <c r="AC454" s="18">
        <f t="shared" si="1167"/>
        <v>0</v>
      </c>
      <c r="AD454" s="18">
        <f t="shared" si="1167"/>
        <v>0</v>
      </c>
      <c r="AE454" s="18">
        <f t="shared" si="1167"/>
        <v>0</v>
      </c>
      <c r="AF454" s="18">
        <f t="shared" si="1167"/>
        <v>0</v>
      </c>
      <c r="AG454" s="18">
        <f t="shared" si="1167"/>
        <v>0</v>
      </c>
      <c r="AH454" s="18">
        <f t="shared" si="1167"/>
        <v>0</v>
      </c>
      <c r="AI454" s="18">
        <f t="shared" si="1167"/>
        <v>0</v>
      </c>
      <c r="AJ454" s="18">
        <f t="shared" si="1167"/>
        <v>0</v>
      </c>
      <c r="AK454" s="18">
        <f t="shared" si="1167"/>
        <v>0</v>
      </c>
      <c r="AL454" s="18">
        <f t="shared" si="1167"/>
        <v>0</v>
      </c>
      <c r="AM454" s="18">
        <f t="shared" si="1167"/>
        <v>0</v>
      </c>
      <c r="AN454" s="18">
        <f t="shared" si="1167"/>
        <v>0</v>
      </c>
      <c r="AO454" s="18">
        <f t="shared" si="1167"/>
        <v>0</v>
      </c>
      <c r="AP454" s="18">
        <f t="shared" ref="AP454:BU454" si="1168">IF(AND(SUM(AP$23:AP$24)&gt;0,AP431&gt;0),-$E454*AP$335*AP$407,-$E454*AP431*AP$335*AP$407)</f>
        <v>0</v>
      </c>
      <c r="AQ454" s="18">
        <f t="shared" si="1168"/>
        <v>0</v>
      </c>
      <c r="AR454" s="18">
        <f t="shared" si="1168"/>
        <v>0</v>
      </c>
      <c r="AS454" s="18">
        <f t="shared" si="1168"/>
        <v>0</v>
      </c>
      <c r="AT454" s="18">
        <f t="shared" si="1168"/>
        <v>0</v>
      </c>
      <c r="AU454" s="18">
        <f t="shared" si="1168"/>
        <v>0</v>
      </c>
      <c r="AV454" s="18">
        <f t="shared" si="1168"/>
        <v>0</v>
      </c>
      <c r="AW454" s="18">
        <f t="shared" si="1168"/>
        <v>0</v>
      </c>
      <c r="AX454" s="18">
        <f t="shared" si="1168"/>
        <v>0</v>
      </c>
      <c r="AY454" s="18">
        <f t="shared" si="1168"/>
        <v>0</v>
      </c>
      <c r="AZ454" s="18">
        <f t="shared" si="1168"/>
        <v>0</v>
      </c>
      <c r="BA454" s="18">
        <f t="shared" si="1168"/>
        <v>0</v>
      </c>
      <c r="BB454" s="18">
        <f t="shared" si="1168"/>
        <v>0</v>
      </c>
      <c r="BC454" s="18">
        <f t="shared" si="1168"/>
        <v>0</v>
      </c>
      <c r="BD454" s="18">
        <f t="shared" si="1168"/>
        <v>0</v>
      </c>
      <c r="BE454" s="18">
        <f t="shared" si="1168"/>
        <v>0</v>
      </c>
      <c r="BF454" s="18">
        <f t="shared" si="1168"/>
        <v>0</v>
      </c>
      <c r="BG454" s="18">
        <f t="shared" si="1168"/>
        <v>0</v>
      </c>
      <c r="BH454" s="18">
        <f t="shared" si="1168"/>
        <v>0</v>
      </c>
      <c r="BI454" s="18">
        <f t="shared" si="1168"/>
        <v>0</v>
      </c>
      <c r="BJ454" s="18">
        <f t="shared" si="1168"/>
        <v>0</v>
      </c>
      <c r="BK454" s="18">
        <f t="shared" si="1168"/>
        <v>0</v>
      </c>
      <c r="BL454" s="18">
        <f t="shared" si="1168"/>
        <v>0</v>
      </c>
      <c r="BM454" s="18">
        <f t="shared" si="1168"/>
        <v>0</v>
      </c>
      <c r="BN454" s="18">
        <f t="shared" si="1168"/>
        <v>0</v>
      </c>
      <c r="BO454" s="18">
        <f t="shared" si="1168"/>
        <v>0</v>
      </c>
      <c r="BP454" s="18">
        <f t="shared" si="1168"/>
        <v>0</v>
      </c>
      <c r="BQ454" s="18">
        <f t="shared" si="1168"/>
        <v>0</v>
      </c>
      <c r="BR454" s="18">
        <f t="shared" si="1168"/>
        <v>0</v>
      </c>
      <c r="BS454" s="18">
        <f t="shared" si="1168"/>
        <v>0</v>
      </c>
      <c r="BT454" s="18">
        <f t="shared" si="1168"/>
        <v>0</v>
      </c>
      <c r="BU454" s="18">
        <f t="shared" si="1168"/>
        <v>0</v>
      </c>
      <c r="BV454" s="18">
        <f t="shared" ref="BV454:DA454" si="1169">IF(AND(SUM(BV$23:BV$24)&gt;0,BV431&gt;0),-$E454*BV$335*BV$407,-$E454*BV431*BV$335*BV$407)</f>
        <v>0</v>
      </c>
      <c r="BW454" s="18">
        <f t="shared" si="1169"/>
        <v>0</v>
      </c>
      <c r="BX454" s="18">
        <f t="shared" si="1169"/>
        <v>0</v>
      </c>
      <c r="BY454" s="18">
        <f t="shared" si="1169"/>
        <v>0</v>
      </c>
      <c r="BZ454" s="18">
        <f t="shared" si="1169"/>
        <v>0</v>
      </c>
      <c r="CA454" s="18">
        <f t="shared" si="1169"/>
        <v>0</v>
      </c>
      <c r="CB454" s="18">
        <f t="shared" si="1169"/>
        <v>0</v>
      </c>
      <c r="CC454" s="18">
        <f t="shared" si="1169"/>
        <v>0</v>
      </c>
      <c r="CD454" s="18">
        <f t="shared" si="1169"/>
        <v>0</v>
      </c>
      <c r="CE454" s="18">
        <f t="shared" si="1169"/>
        <v>0</v>
      </c>
      <c r="CF454" s="18">
        <f t="shared" si="1169"/>
        <v>0</v>
      </c>
      <c r="CG454" s="18">
        <f t="shared" si="1169"/>
        <v>0</v>
      </c>
      <c r="CH454" s="18">
        <f t="shared" si="1169"/>
        <v>0</v>
      </c>
      <c r="CI454" s="18">
        <f t="shared" si="1169"/>
        <v>0</v>
      </c>
      <c r="CJ454" s="18">
        <f t="shared" si="1169"/>
        <v>0</v>
      </c>
      <c r="CK454" s="18">
        <f t="shared" si="1169"/>
        <v>0</v>
      </c>
      <c r="CL454" s="18">
        <f t="shared" si="1169"/>
        <v>0</v>
      </c>
      <c r="CM454" s="18">
        <f t="shared" si="1169"/>
        <v>0</v>
      </c>
      <c r="CN454" s="18">
        <f t="shared" si="1169"/>
        <v>0</v>
      </c>
      <c r="CO454" s="18">
        <f t="shared" si="1169"/>
        <v>0</v>
      </c>
      <c r="CP454" s="18">
        <f t="shared" si="1169"/>
        <v>0</v>
      </c>
      <c r="CQ454" s="18">
        <f t="shared" si="1169"/>
        <v>0</v>
      </c>
      <c r="CR454" s="18">
        <f t="shared" si="1169"/>
        <v>0</v>
      </c>
      <c r="CS454" s="18">
        <f t="shared" si="1169"/>
        <v>0</v>
      </c>
      <c r="CT454" s="18">
        <f t="shared" si="1169"/>
        <v>0</v>
      </c>
      <c r="CU454" s="18">
        <f t="shared" si="1169"/>
        <v>0</v>
      </c>
      <c r="CV454" s="18">
        <f t="shared" si="1169"/>
        <v>0</v>
      </c>
      <c r="CW454" s="18">
        <f t="shared" si="1169"/>
        <v>0</v>
      </c>
      <c r="CX454" s="18">
        <f t="shared" si="1169"/>
        <v>0</v>
      </c>
      <c r="CY454" s="18">
        <f t="shared" si="1169"/>
        <v>0</v>
      </c>
      <c r="CZ454" s="18">
        <f t="shared" si="1169"/>
        <v>0</v>
      </c>
      <c r="DA454" s="18">
        <f t="shared" si="1169"/>
        <v>0</v>
      </c>
      <c r="DB454" s="18">
        <f t="shared" ref="DB454:EG454" si="1170">IF(AND(SUM(DB$23:DB$24)&gt;0,DB431&gt;0),-$E454*DB$335*DB$407,-$E454*DB431*DB$335*DB$407)</f>
        <v>0</v>
      </c>
      <c r="DC454" s="18">
        <f t="shared" si="1170"/>
        <v>0</v>
      </c>
      <c r="DD454" s="18">
        <f t="shared" si="1170"/>
        <v>0</v>
      </c>
      <c r="DE454" s="18">
        <f t="shared" si="1170"/>
        <v>0</v>
      </c>
      <c r="DF454" s="18">
        <f t="shared" si="1170"/>
        <v>0</v>
      </c>
      <c r="DG454" s="18">
        <f t="shared" si="1170"/>
        <v>0</v>
      </c>
      <c r="DH454" s="18">
        <f t="shared" si="1170"/>
        <v>0</v>
      </c>
      <c r="DI454" s="18">
        <f t="shared" si="1170"/>
        <v>0</v>
      </c>
      <c r="DJ454" s="18">
        <f t="shared" si="1170"/>
        <v>0</v>
      </c>
      <c r="DK454" s="18">
        <f t="shared" si="1170"/>
        <v>0</v>
      </c>
      <c r="DL454" s="18">
        <f t="shared" si="1170"/>
        <v>0</v>
      </c>
      <c r="DM454" s="18">
        <f t="shared" si="1170"/>
        <v>0</v>
      </c>
      <c r="DN454" s="18">
        <f t="shared" si="1170"/>
        <v>0</v>
      </c>
      <c r="DO454" s="18">
        <f t="shared" si="1170"/>
        <v>0</v>
      </c>
      <c r="DP454" s="18">
        <f t="shared" si="1170"/>
        <v>0</v>
      </c>
      <c r="DQ454" s="18">
        <f t="shared" si="1170"/>
        <v>0</v>
      </c>
      <c r="DR454" s="18">
        <f t="shared" si="1170"/>
        <v>0</v>
      </c>
      <c r="DS454" s="18">
        <f t="shared" si="1170"/>
        <v>0</v>
      </c>
      <c r="DT454" s="18">
        <f t="shared" si="1170"/>
        <v>0</v>
      </c>
      <c r="DU454" s="18">
        <f t="shared" si="1170"/>
        <v>0</v>
      </c>
      <c r="DV454" s="18">
        <f t="shared" si="1170"/>
        <v>0</v>
      </c>
      <c r="DW454" s="18">
        <f t="shared" si="1170"/>
        <v>0</v>
      </c>
      <c r="DX454" s="18">
        <f t="shared" si="1170"/>
        <v>0</v>
      </c>
      <c r="DY454" s="18">
        <f t="shared" si="1170"/>
        <v>0</v>
      </c>
      <c r="DZ454" s="18">
        <f t="shared" si="1170"/>
        <v>0</v>
      </c>
      <c r="EA454" s="18">
        <f t="shared" si="1170"/>
        <v>0</v>
      </c>
      <c r="EB454" s="18">
        <f t="shared" si="1170"/>
        <v>0</v>
      </c>
      <c r="EC454" s="18">
        <f t="shared" si="1170"/>
        <v>0</v>
      </c>
      <c r="ED454" s="18">
        <f t="shared" si="1170"/>
        <v>0</v>
      </c>
      <c r="EE454" s="18">
        <f t="shared" si="1170"/>
        <v>0</v>
      </c>
      <c r="EF454" s="18">
        <f t="shared" si="1170"/>
        <v>0</v>
      </c>
      <c r="EG454" s="18">
        <f t="shared" si="1170"/>
        <v>0</v>
      </c>
      <c r="EH454" s="18">
        <f t="shared" ref="EH454:FR454" si="1171">IF(AND(SUM(EH$23:EH$24)&gt;0,EH431&gt;0),-$E454*EH$335*EH$407,-$E454*EH431*EH$335*EH$407)</f>
        <v>0</v>
      </c>
      <c r="EI454" s="18">
        <f t="shared" si="1171"/>
        <v>0</v>
      </c>
      <c r="EJ454" s="18">
        <f t="shared" si="1171"/>
        <v>0</v>
      </c>
      <c r="EK454" s="18">
        <f t="shared" si="1171"/>
        <v>0</v>
      </c>
      <c r="EL454" s="18">
        <f t="shared" si="1171"/>
        <v>0</v>
      </c>
      <c r="EM454" s="18">
        <f t="shared" si="1171"/>
        <v>0</v>
      </c>
      <c r="EN454" s="18">
        <f t="shared" si="1171"/>
        <v>0</v>
      </c>
      <c r="EO454" s="18">
        <f t="shared" si="1171"/>
        <v>0</v>
      </c>
      <c r="EP454" s="18">
        <f t="shared" si="1171"/>
        <v>0</v>
      </c>
      <c r="EQ454" s="18">
        <f t="shared" si="1171"/>
        <v>0</v>
      </c>
      <c r="ER454" s="18">
        <f t="shared" si="1171"/>
        <v>0</v>
      </c>
      <c r="ES454" s="18">
        <f t="shared" si="1171"/>
        <v>0</v>
      </c>
      <c r="ET454" s="18">
        <f t="shared" si="1171"/>
        <v>0</v>
      </c>
      <c r="EU454" s="18">
        <f t="shared" si="1171"/>
        <v>0</v>
      </c>
      <c r="EV454" s="18">
        <f t="shared" si="1171"/>
        <v>0</v>
      </c>
      <c r="EW454" s="18">
        <f t="shared" si="1171"/>
        <v>0</v>
      </c>
      <c r="EX454" s="18">
        <f t="shared" si="1171"/>
        <v>0</v>
      </c>
      <c r="EY454" s="18">
        <f t="shared" si="1171"/>
        <v>0</v>
      </c>
      <c r="EZ454" s="18">
        <f t="shared" si="1171"/>
        <v>0</v>
      </c>
      <c r="FA454" s="18">
        <f t="shared" si="1171"/>
        <v>0</v>
      </c>
      <c r="FB454" s="18">
        <f t="shared" si="1171"/>
        <v>0</v>
      </c>
      <c r="FC454" s="18">
        <f t="shared" si="1171"/>
        <v>0</v>
      </c>
      <c r="FD454" s="18">
        <f t="shared" si="1171"/>
        <v>0</v>
      </c>
      <c r="FE454" s="18">
        <f t="shared" si="1171"/>
        <v>0</v>
      </c>
      <c r="FF454" s="18">
        <f t="shared" si="1171"/>
        <v>0</v>
      </c>
      <c r="FG454" s="18">
        <f t="shared" si="1171"/>
        <v>0</v>
      </c>
      <c r="FH454" s="18">
        <f t="shared" si="1171"/>
        <v>0</v>
      </c>
      <c r="FI454" s="18">
        <f t="shared" si="1171"/>
        <v>0</v>
      </c>
      <c r="FJ454" s="18">
        <f t="shared" si="1171"/>
        <v>0</v>
      </c>
      <c r="FK454" s="18">
        <f t="shared" si="1171"/>
        <v>0</v>
      </c>
      <c r="FL454" s="18">
        <f t="shared" si="1171"/>
        <v>0</v>
      </c>
      <c r="FM454" s="18">
        <f t="shared" si="1171"/>
        <v>0</v>
      </c>
      <c r="FN454" s="18">
        <f t="shared" si="1171"/>
        <v>0</v>
      </c>
      <c r="FO454" s="18">
        <f t="shared" si="1171"/>
        <v>0</v>
      </c>
      <c r="FP454" s="18">
        <f t="shared" si="1171"/>
        <v>0</v>
      </c>
      <c r="FQ454" s="18">
        <f t="shared" si="1171"/>
        <v>0</v>
      </c>
      <c r="FR454" s="18">
        <f t="shared" si="1171"/>
        <v>0</v>
      </c>
    </row>
    <row r="455" spans="2:174">
      <c r="C455" s="78" t="s">
        <v>342</v>
      </c>
      <c r="D455" s="144" t="s">
        <v>974</v>
      </c>
      <c r="E455" s="237">
        <f>INDEX(Assumptions!$G299:$G299,MATCH($A$1,Model_Number,0))</f>
        <v>0</v>
      </c>
      <c r="I455" s="128">
        <f t="shared" si="1146"/>
        <v>0</v>
      </c>
      <c r="J455" s="18">
        <f t="shared" ref="J455:AO455" si="1172">IF(AND(SUM(J$23:J$24)&gt;0,J432&gt;0),-$E455*J$335*J$407,-$E455*J432*J$335*J$407)</f>
        <v>0</v>
      </c>
      <c r="K455" s="18">
        <f t="shared" si="1172"/>
        <v>0</v>
      </c>
      <c r="L455" s="18">
        <f t="shared" si="1172"/>
        <v>0</v>
      </c>
      <c r="M455" s="18">
        <f t="shared" si="1172"/>
        <v>0</v>
      </c>
      <c r="N455" s="18">
        <f t="shared" si="1172"/>
        <v>0</v>
      </c>
      <c r="O455" s="18">
        <f t="shared" si="1172"/>
        <v>0</v>
      </c>
      <c r="P455" s="18">
        <f t="shared" si="1172"/>
        <v>0</v>
      </c>
      <c r="Q455" s="18">
        <f t="shared" si="1172"/>
        <v>0</v>
      </c>
      <c r="R455" s="18">
        <f t="shared" si="1172"/>
        <v>0</v>
      </c>
      <c r="S455" s="18">
        <f t="shared" si="1172"/>
        <v>0</v>
      </c>
      <c r="T455" s="18">
        <f t="shared" si="1172"/>
        <v>0</v>
      </c>
      <c r="U455" s="18">
        <f t="shared" si="1172"/>
        <v>0</v>
      </c>
      <c r="V455" s="18">
        <f t="shared" si="1172"/>
        <v>0</v>
      </c>
      <c r="W455" s="18">
        <f t="shared" si="1172"/>
        <v>0</v>
      </c>
      <c r="X455" s="18">
        <f t="shared" si="1172"/>
        <v>0</v>
      </c>
      <c r="Y455" s="18">
        <f t="shared" si="1172"/>
        <v>0</v>
      </c>
      <c r="Z455" s="18">
        <f t="shared" si="1172"/>
        <v>0</v>
      </c>
      <c r="AA455" s="18">
        <f t="shared" si="1172"/>
        <v>0</v>
      </c>
      <c r="AB455" s="18">
        <f t="shared" si="1172"/>
        <v>0</v>
      </c>
      <c r="AC455" s="18">
        <f t="shared" si="1172"/>
        <v>0</v>
      </c>
      <c r="AD455" s="18">
        <f t="shared" si="1172"/>
        <v>0</v>
      </c>
      <c r="AE455" s="18">
        <f t="shared" si="1172"/>
        <v>0</v>
      </c>
      <c r="AF455" s="18">
        <f t="shared" si="1172"/>
        <v>0</v>
      </c>
      <c r="AG455" s="18">
        <f t="shared" si="1172"/>
        <v>0</v>
      </c>
      <c r="AH455" s="18">
        <f t="shared" si="1172"/>
        <v>0</v>
      </c>
      <c r="AI455" s="18">
        <f t="shared" si="1172"/>
        <v>0</v>
      </c>
      <c r="AJ455" s="18">
        <f t="shared" si="1172"/>
        <v>0</v>
      </c>
      <c r="AK455" s="18">
        <f t="shared" si="1172"/>
        <v>0</v>
      </c>
      <c r="AL455" s="18">
        <f t="shared" si="1172"/>
        <v>0</v>
      </c>
      <c r="AM455" s="18">
        <f t="shared" si="1172"/>
        <v>0</v>
      </c>
      <c r="AN455" s="18">
        <f t="shared" si="1172"/>
        <v>0</v>
      </c>
      <c r="AO455" s="18">
        <f t="shared" si="1172"/>
        <v>0</v>
      </c>
      <c r="AP455" s="18">
        <f t="shared" ref="AP455:BU455" si="1173">IF(AND(SUM(AP$23:AP$24)&gt;0,AP432&gt;0),-$E455*AP$335*AP$407,-$E455*AP432*AP$335*AP$407)</f>
        <v>0</v>
      </c>
      <c r="AQ455" s="18">
        <f t="shared" si="1173"/>
        <v>0</v>
      </c>
      <c r="AR455" s="18">
        <f t="shared" si="1173"/>
        <v>0</v>
      </c>
      <c r="AS455" s="18">
        <f t="shared" si="1173"/>
        <v>0</v>
      </c>
      <c r="AT455" s="18">
        <f t="shared" si="1173"/>
        <v>0</v>
      </c>
      <c r="AU455" s="18">
        <f t="shared" si="1173"/>
        <v>0</v>
      </c>
      <c r="AV455" s="18">
        <f t="shared" si="1173"/>
        <v>0</v>
      </c>
      <c r="AW455" s="18">
        <f t="shared" si="1173"/>
        <v>0</v>
      </c>
      <c r="AX455" s="18">
        <f t="shared" si="1173"/>
        <v>0</v>
      </c>
      <c r="AY455" s="18">
        <f t="shared" si="1173"/>
        <v>0</v>
      </c>
      <c r="AZ455" s="18">
        <f t="shared" si="1173"/>
        <v>0</v>
      </c>
      <c r="BA455" s="18">
        <f t="shared" si="1173"/>
        <v>0</v>
      </c>
      <c r="BB455" s="18">
        <f t="shared" si="1173"/>
        <v>0</v>
      </c>
      <c r="BC455" s="18">
        <f t="shared" si="1173"/>
        <v>0</v>
      </c>
      <c r="BD455" s="18">
        <f t="shared" si="1173"/>
        <v>0</v>
      </c>
      <c r="BE455" s="18">
        <f t="shared" si="1173"/>
        <v>0</v>
      </c>
      <c r="BF455" s="18">
        <f t="shared" si="1173"/>
        <v>0</v>
      </c>
      <c r="BG455" s="18">
        <f t="shared" si="1173"/>
        <v>0</v>
      </c>
      <c r="BH455" s="18">
        <f t="shared" si="1173"/>
        <v>0</v>
      </c>
      <c r="BI455" s="18">
        <f t="shared" si="1173"/>
        <v>0</v>
      </c>
      <c r="BJ455" s="18">
        <f t="shared" si="1173"/>
        <v>0</v>
      </c>
      <c r="BK455" s="18">
        <f t="shared" si="1173"/>
        <v>0</v>
      </c>
      <c r="BL455" s="18">
        <f t="shared" si="1173"/>
        <v>0</v>
      </c>
      <c r="BM455" s="18">
        <f t="shared" si="1173"/>
        <v>0</v>
      </c>
      <c r="BN455" s="18">
        <f t="shared" si="1173"/>
        <v>0</v>
      </c>
      <c r="BO455" s="18">
        <f t="shared" si="1173"/>
        <v>0</v>
      </c>
      <c r="BP455" s="18">
        <f t="shared" si="1173"/>
        <v>0</v>
      </c>
      <c r="BQ455" s="18">
        <f t="shared" si="1173"/>
        <v>0</v>
      </c>
      <c r="BR455" s="18">
        <f t="shared" si="1173"/>
        <v>0</v>
      </c>
      <c r="BS455" s="18">
        <f t="shared" si="1173"/>
        <v>0</v>
      </c>
      <c r="BT455" s="18">
        <f t="shared" si="1173"/>
        <v>0</v>
      </c>
      <c r="BU455" s="18">
        <f t="shared" si="1173"/>
        <v>0</v>
      </c>
      <c r="BV455" s="18">
        <f t="shared" ref="BV455:DA455" si="1174">IF(AND(SUM(BV$23:BV$24)&gt;0,BV432&gt;0),-$E455*BV$335*BV$407,-$E455*BV432*BV$335*BV$407)</f>
        <v>0</v>
      </c>
      <c r="BW455" s="18">
        <f t="shared" si="1174"/>
        <v>0</v>
      </c>
      <c r="BX455" s="18">
        <f t="shared" si="1174"/>
        <v>0</v>
      </c>
      <c r="BY455" s="18">
        <f t="shared" si="1174"/>
        <v>0</v>
      </c>
      <c r="BZ455" s="18">
        <f t="shared" si="1174"/>
        <v>0</v>
      </c>
      <c r="CA455" s="18">
        <f t="shared" si="1174"/>
        <v>0</v>
      </c>
      <c r="CB455" s="18">
        <f t="shared" si="1174"/>
        <v>0</v>
      </c>
      <c r="CC455" s="18">
        <f t="shared" si="1174"/>
        <v>0</v>
      </c>
      <c r="CD455" s="18">
        <f t="shared" si="1174"/>
        <v>0</v>
      </c>
      <c r="CE455" s="18">
        <f t="shared" si="1174"/>
        <v>0</v>
      </c>
      <c r="CF455" s="18">
        <f t="shared" si="1174"/>
        <v>0</v>
      </c>
      <c r="CG455" s="18">
        <f t="shared" si="1174"/>
        <v>0</v>
      </c>
      <c r="CH455" s="18">
        <f t="shared" si="1174"/>
        <v>0</v>
      </c>
      <c r="CI455" s="18">
        <f t="shared" si="1174"/>
        <v>0</v>
      </c>
      <c r="CJ455" s="18">
        <f t="shared" si="1174"/>
        <v>0</v>
      </c>
      <c r="CK455" s="18">
        <f t="shared" si="1174"/>
        <v>0</v>
      </c>
      <c r="CL455" s="18">
        <f t="shared" si="1174"/>
        <v>0</v>
      </c>
      <c r="CM455" s="18">
        <f t="shared" si="1174"/>
        <v>0</v>
      </c>
      <c r="CN455" s="18">
        <f t="shared" si="1174"/>
        <v>0</v>
      </c>
      <c r="CO455" s="18">
        <f t="shared" si="1174"/>
        <v>0</v>
      </c>
      <c r="CP455" s="18">
        <f t="shared" si="1174"/>
        <v>0</v>
      </c>
      <c r="CQ455" s="18">
        <f t="shared" si="1174"/>
        <v>0</v>
      </c>
      <c r="CR455" s="18">
        <f t="shared" si="1174"/>
        <v>0</v>
      </c>
      <c r="CS455" s="18">
        <f t="shared" si="1174"/>
        <v>0</v>
      </c>
      <c r="CT455" s="18">
        <f t="shared" si="1174"/>
        <v>0</v>
      </c>
      <c r="CU455" s="18">
        <f t="shared" si="1174"/>
        <v>0</v>
      </c>
      <c r="CV455" s="18">
        <f t="shared" si="1174"/>
        <v>0</v>
      </c>
      <c r="CW455" s="18">
        <f t="shared" si="1174"/>
        <v>0</v>
      </c>
      <c r="CX455" s="18">
        <f t="shared" si="1174"/>
        <v>0</v>
      </c>
      <c r="CY455" s="18">
        <f t="shared" si="1174"/>
        <v>0</v>
      </c>
      <c r="CZ455" s="18">
        <f t="shared" si="1174"/>
        <v>0</v>
      </c>
      <c r="DA455" s="18">
        <f t="shared" si="1174"/>
        <v>0</v>
      </c>
      <c r="DB455" s="18">
        <f t="shared" ref="DB455:EG455" si="1175">IF(AND(SUM(DB$23:DB$24)&gt;0,DB432&gt;0),-$E455*DB$335*DB$407,-$E455*DB432*DB$335*DB$407)</f>
        <v>0</v>
      </c>
      <c r="DC455" s="18">
        <f t="shared" si="1175"/>
        <v>0</v>
      </c>
      <c r="DD455" s="18">
        <f t="shared" si="1175"/>
        <v>0</v>
      </c>
      <c r="DE455" s="18">
        <f t="shared" si="1175"/>
        <v>0</v>
      </c>
      <c r="DF455" s="18">
        <f t="shared" si="1175"/>
        <v>0</v>
      </c>
      <c r="DG455" s="18">
        <f t="shared" si="1175"/>
        <v>0</v>
      </c>
      <c r="DH455" s="18">
        <f t="shared" si="1175"/>
        <v>0</v>
      </c>
      <c r="DI455" s="18">
        <f t="shared" si="1175"/>
        <v>0</v>
      </c>
      <c r="DJ455" s="18">
        <f t="shared" si="1175"/>
        <v>0</v>
      </c>
      <c r="DK455" s="18">
        <f t="shared" si="1175"/>
        <v>0</v>
      </c>
      <c r="DL455" s="18">
        <f t="shared" si="1175"/>
        <v>0</v>
      </c>
      <c r="DM455" s="18">
        <f t="shared" si="1175"/>
        <v>0</v>
      </c>
      <c r="DN455" s="18">
        <f t="shared" si="1175"/>
        <v>0</v>
      </c>
      <c r="DO455" s="18">
        <f t="shared" si="1175"/>
        <v>0</v>
      </c>
      <c r="DP455" s="18">
        <f t="shared" si="1175"/>
        <v>0</v>
      </c>
      <c r="DQ455" s="18">
        <f t="shared" si="1175"/>
        <v>0</v>
      </c>
      <c r="DR455" s="18">
        <f t="shared" si="1175"/>
        <v>0</v>
      </c>
      <c r="DS455" s="18">
        <f t="shared" si="1175"/>
        <v>0</v>
      </c>
      <c r="DT455" s="18">
        <f t="shared" si="1175"/>
        <v>0</v>
      </c>
      <c r="DU455" s="18">
        <f t="shared" si="1175"/>
        <v>0</v>
      </c>
      <c r="DV455" s="18">
        <f t="shared" si="1175"/>
        <v>0</v>
      </c>
      <c r="DW455" s="18">
        <f t="shared" si="1175"/>
        <v>0</v>
      </c>
      <c r="DX455" s="18">
        <f t="shared" si="1175"/>
        <v>0</v>
      </c>
      <c r="DY455" s="18">
        <f t="shared" si="1175"/>
        <v>0</v>
      </c>
      <c r="DZ455" s="18">
        <f t="shared" si="1175"/>
        <v>0</v>
      </c>
      <c r="EA455" s="18">
        <f t="shared" si="1175"/>
        <v>0</v>
      </c>
      <c r="EB455" s="18">
        <f t="shared" si="1175"/>
        <v>0</v>
      </c>
      <c r="EC455" s="18">
        <f t="shared" si="1175"/>
        <v>0</v>
      </c>
      <c r="ED455" s="18">
        <f t="shared" si="1175"/>
        <v>0</v>
      </c>
      <c r="EE455" s="18">
        <f t="shared" si="1175"/>
        <v>0</v>
      </c>
      <c r="EF455" s="18">
        <f t="shared" si="1175"/>
        <v>0</v>
      </c>
      <c r="EG455" s="18">
        <f t="shared" si="1175"/>
        <v>0</v>
      </c>
      <c r="EH455" s="18">
        <f t="shared" ref="EH455:FR455" si="1176">IF(AND(SUM(EH$23:EH$24)&gt;0,EH432&gt;0),-$E455*EH$335*EH$407,-$E455*EH432*EH$335*EH$407)</f>
        <v>0</v>
      </c>
      <c r="EI455" s="18">
        <f t="shared" si="1176"/>
        <v>0</v>
      </c>
      <c r="EJ455" s="18">
        <f t="shared" si="1176"/>
        <v>0</v>
      </c>
      <c r="EK455" s="18">
        <f t="shared" si="1176"/>
        <v>0</v>
      </c>
      <c r="EL455" s="18">
        <f t="shared" si="1176"/>
        <v>0</v>
      </c>
      <c r="EM455" s="18">
        <f t="shared" si="1176"/>
        <v>0</v>
      </c>
      <c r="EN455" s="18">
        <f t="shared" si="1176"/>
        <v>0</v>
      </c>
      <c r="EO455" s="18">
        <f t="shared" si="1176"/>
        <v>0</v>
      </c>
      <c r="EP455" s="18">
        <f t="shared" si="1176"/>
        <v>0</v>
      </c>
      <c r="EQ455" s="18">
        <f t="shared" si="1176"/>
        <v>0</v>
      </c>
      <c r="ER455" s="18">
        <f t="shared" si="1176"/>
        <v>0</v>
      </c>
      <c r="ES455" s="18">
        <f t="shared" si="1176"/>
        <v>0</v>
      </c>
      <c r="ET455" s="18">
        <f t="shared" si="1176"/>
        <v>0</v>
      </c>
      <c r="EU455" s="18">
        <f t="shared" si="1176"/>
        <v>0</v>
      </c>
      <c r="EV455" s="18">
        <f t="shared" si="1176"/>
        <v>0</v>
      </c>
      <c r="EW455" s="18">
        <f t="shared" si="1176"/>
        <v>0</v>
      </c>
      <c r="EX455" s="18">
        <f t="shared" si="1176"/>
        <v>0</v>
      </c>
      <c r="EY455" s="18">
        <f t="shared" si="1176"/>
        <v>0</v>
      </c>
      <c r="EZ455" s="18">
        <f t="shared" si="1176"/>
        <v>0</v>
      </c>
      <c r="FA455" s="18">
        <f t="shared" si="1176"/>
        <v>0</v>
      </c>
      <c r="FB455" s="18">
        <f t="shared" si="1176"/>
        <v>0</v>
      </c>
      <c r="FC455" s="18">
        <f t="shared" si="1176"/>
        <v>0</v>
      </c>
      <c r="FD455" s="18">
        <f t="shared" si="1176"/>
        <v>0</v>
      </c>
      <c r="FE455" s="18">
        <f t="shared" si="1176"/>
        <v>0</v>
      </c>
      <c r="FF455" s="18">
        <f t="shared" si="1176"/>
        <v>0</v>
      </c>
      <c r="FG455" s="18">
        <f t="shared" si="1176"/>
        <v>0</v>
      </c>
      <c r="FH455" s="18">
        <f t="shared" si="1176"/>
        <v>0</v>
      </c>
      <c r="FI455" s="18">
        <f t="shared" si="1176"/>
        <v>0</v>
      </c>
      <c r="FJ455" s="18">
        <f t="shared" si="1176"/>
        <v>0</v>
      </c>
      <c r="FK455" s="18">
        <f t="shared" si="1176"/>
        <v>0</v>
      </c>
      <c r="FL455" s="18">
        <f t="shared" si="1176"/>
        <v>0</v>
      </c>
      <c r="FM455" s="18">
        <f t="shared" si="1176"/>
        <v>0</v>
      </c>
      <c r="FN455" s="18">
        <f t="shared" si="1176"/>
        <v>0</v>
      </c>
      <c r="FO455" s="18">
        <f t="shared" si="1176"/>
        <v>0</v>
      </c>
      <c r="FP455" s="18">
        <f t="shared" si="1176"/>
        <v>0</v>
      </c>
      <c r="FQ455" s="18">
        <f t="shared" si="1176"/>
        <v>0</v>
      </c>
      <c r="FR455" s="18">
        <f t="shared" si="1176"/>
        <v>0</v>
      </c>
    </row>
    <row r="456" spans="2:174">
      <c r="C456" s="78" t="s">
        <v>343</v>
      </c>
      <c r="D456" s="144" t="s">
        <v>974</v>
      </c>
      <c r="E456" s="237">
        <f>INDEX(Assumptions!$G300:$G300,MATCH($A$1,Model_Number,0))</f>
        <v>0</v>
      </c>
      <c r="I456" s="128">
        <f t="shared" si="1146"/>
        <v>0</v>
      </c>
      <c r="J456" s="18">
        <f t="shared" ref="J456:AO456" si="1177">IF(AND(SUM(J$23:J$24)&gt;0,J433&gt;0),-$E456*J$335*J$407,-$E456*J433*J$335*J$407)</f>
        <v>0</v>
      </c>
      <c r="K456" s="18">
        <f t="shared" si="1177"/>
        <v>0</v>
      </c>
      <c r="L456" s="18">
        <f t="shared" si="1177"/>
        <v>0</v>
      </c>
      <c r="M456" s="18">
        <f t="shared" si="1177"/>
        <v>0</v>
      </c>
      <c r="N456" s="18">
        <f t="shared" si="1177"/>
        <v>0</v>
      </c>
      <c r="O456" s="18">
        <f t="shared" si="1177"/>
        <v>0</v>
      </c>
      <c r="P456" s="18">
        <f t="shared" si="1177"/>
        <v>0</v>
      </c>
      <c r="Q456" s="18">
        <f t="shared" si="1177"/>
        <v>0</v>
      </c>
      <c r="R456" s="18">
        <f t="shared" si="1177"/>
        <v>0</v>
      </c>
      <c r="S456" s="18">
        <f t="shared" si="1177"/>
        <v>0</v>
      </c>
      <c r="T456" s="18">
        <f t="shared" si="1177"/>
        <v>0</v>
      </c>
      <c r="U456" s="18">
        <f t="shared" si="1177"/>
        <v>0</v>
      </c>
      <c r="V456" s="18">
        <f t="shared" si="1177"/>
        <v>0</v>
      </c>
      <c r="W456" s="18">
        <f t="shared" si="1177"/>
        <v>0</v>
      </c>
      <c r="X456" s="18">
        <f t="shared" si="1177"/>
        <v>0</v>
      </c>
      <c r="Y456" s="18">
        <f t="shared" si="1177"/>
        <v>0</v>
      </c>
      <c r="Z456" s="18">
        <f t="shared" si="1177"/>
        <v>0</v>
      </c>
      <c r="AA456" s="18">
        <f t="shared" si="1177"/>
        <v>0</v>
      </c>
      <c r="AB456" s="18">
        <f t="shared" si="1177"/>
        <v>0</v>
      </c>
      <c r="AC456" s="18">
        <f t="shared" si="1177"/>
        <v>0</v>
      </c>
      <c r="AD456" s="18">
        <f t="shared" si="1177"/>
        <v>0</v>
      </c>
      <c r="AE456" s="18">
        <f t="shared" si="1177"/>
        <v>0</v>
      </c>
      <c r="AF456" s="18">
        <f t="shared" si="1177"/>
        <v>0</v>
      </c>
      <c r="AG456" s="18">
        <f t="shared" si="1177"/>
        <v>0</v>
      </c>
      <c r="AH456" s="18">
        <f t="shared" si="1177"/>
        <v>0</v>
      </c>
      <c r="AI456" s="18">
        <f t="shared" si="1177"/>
        <v>0</v>
      </c>
      <c r="AJ456" s="18">
        <f t="shared" si="1177"/>
        <v>0</v>
      </c>
      <c r="AK456" s="18">
        <f t="shared" si="1177"/>
        <v>0</v>
      </c>
      <c r="AL456" s="18">
        <f t="shared" si="1177"/>
        <v>0</v>
      </c>
      <c r="AM456" s="18">
        <f t="shared" si="1177"/>
        <v>0</v>
      </c>
      <c r="AN456" s="18">
        <f t="shared" si="1177"/>
        <v>0</v>
      </c>
      <c r="AO456" s="18">
        <f t="shared" si="1177"/>
        <v>0</v>
      </c>
      <c r="AP456" s="18">
        <f t="shared" ref="AP456:BU456" si="1178">IF(AND(SUM(AP$23:AP$24)&gt;0,AP433&gt;0),-$E456*AP$335*AP$407,-$E456*AP433*AP$335*AP$407)</f>
        <v>0</v>
      </c>
      <c r="AQ456" s="18">
        <f t="shared" si="1178"/>
        <v>0</v>
      </c>
      <c r="AR456" s="18">
        <f t="shared" si="1178"/>
        <v>0</v>
      </c>
      <c r="AS456" s="18">
        <f t="shared" si="1178"/>
        <v>0</v>
      </c>
      <c r="AT456" s="18">
        <f t="shared" si="1178"/>
        <v>0</v>
      </c>
      <c r="AU456" s="18">
        <f t="shared" si="1178"/>
        <v>0</v>
      </c>
      <c r="AV456" s="18">
        <f t="shared" si="1178"/>
        <v>0</v>
      </c>
      <c r="AW456" s="18">
        <f t="shared" si="1178"/>
        <v>0</v>
      </c>
      <c r="AX456" s="18">
        <f t="shared" si="1178"/>
        <v>0</v>
      </c>
      <c r="AY456" s="18">
        <f t="shared" si="1178"/>
        <v>0</v>
      </c>
      <c r="AZ456" s="18">
        <f t="shared" si="1178"/>
        <v>0</v>
      </c>
      <c r="BA456" s="18">
        <f t="shared" si="1178"/>
        <v>0</v>
      </c>
      <c r="BB456" s="18">
        <f t="shared" si="1178"/>
        <v>0</v>
      </c>
      <c r="BC456" s="18">
        <f t="shared" si="1178"/>
        <v>0</v>
      </c>
      <c r="BD456" s="18">
        <f t="shared" si="1178"/>
        <v>0</v>
      </c>
      <c r="BE456" s="18">
        <f t="shared" si="1178"/>
        <v>0</v>
      </c>
      <c r="BF456" s="18">
        <f t="shared" si="1178"/>
        <v>0</v>
      </c>
      <c r="BG456" s="18">
        <f t="shared" si="1178"/>
        <v>0</v>
      </c>
      <c r="BH456" s="18">
        <f t="shared" si="1178"/>
        <v>0</v>
      </c>
      <c r="BI456" s="18">
        <f t="shared" si="1178"/>
        <v>0</v>
      </c>
      <c r="BJ456" s="18">
        <f t="shared" si="1178"/>
        <v>0</v>
      </c>
      <c r="BK456" s="18">
        <f t="shared" si="1178"/>
        <v>0</v>
      </c>
      <c r="BL456" s="18">
        <f t="shared" si="1178"/>
        <v>0</v>
      </c>
      <c r="BM456" s="18">
        <f t="shared" si="1178"/>
        <v>0</v>
      </c>
      <c r="BN456" s="18">
        <f t="shared" si="1178"/>
        <v>0</v>
      </c>
      <c r="BO456" s="18">
        <f t="shared" si="1178"/>
        <v>0</v>
      </c>
      <c r="BP456" s="18">
        <f t="shared" si="1178"/>
        <v>0</v>
      </c>
      <c r="BQ456" s="18">
        <f t="shared" si="1178"/>
        <v>0</v>
      </c>
      <c r="BR456" s="18">
        <f t="shared" si="1178"/>
        <v>0</v>
      </c>
      <c r="BS456" s="18">
        <f t="shared" si="1178"/>
        <v>0</v>
      </c>
      <c r="BT456" s="18">
        <f t="shared" si="1178"/>
        <v>0</v>
      </c>
      <c r="BU456" s="18">
        <f t="shared" si="1178"/>
        <v>0</v>
      </c>
      <c r="BV456" s="18">
        <f t="shared" ref="BV456:DA456" si="1179">IF(AND(SUM(BV$23:BV$24)&gt;0,BV433&gt;0),-$E456*BV$335*BV$407,-$E456*BV433*BV$335*BV$407)</f>
        <v>0</v>
      </c>
      <c r="BW456" s="18">
        <f t="shared" si="1179"/>
        <v>0</v>
      </c>
      <c r="BX456" s="18">
        <f t="shared" si="1179"/>
        <v>0</v>
      </c>
      <c r="BY456" s="18">
        <f t="shared" si="1179"/>
        <v>0</v>
      </c>
      <c r="BZ456" s="18">
        <f t="shared" si="1179"/>
        <v>0</v>
      </c>
      <c r="CA456" s="18">
        <f t="shared" si="1179"/>
        <v>0</v>
      </c>
      <c r="CB456" s="18">
        <f t="shared" si="1179"/>
        <v>0</v>
      </c>
      <c r="CC456" s="18">
        <f t="shared" si="1179"/>
        <v>0</v>
      </c>
      <c r="CD456" s="18">
        <f t="shared" si="1179"/>
        <v>0</v>
      </c>
      <c r="CE456" s="18">
        <f t="shared" si="1179"/>
        <v>0</v>
      </c>
      <c r="CF456" s="18">
        <f t="shared" si="1179"/>
        <v>0</v>
      </c>
      <c r="CG456" s="18">
        <f t="shared" si="1179"/>
        <v>0</v>
      </c>
      <c r="CH456" s="18">
        <f t="shared" si="1179"/>
        <v>0</v>
      </c>
      <c r="CI456" s="18">
        <f t="shared" si="1179"/>
        <v>0</v>
      </c>
      <c r="CJ456" s="18">
        <f t="shared" si="1179"/>
        <v>0</v>
      </c>
      <c r="CK456" s="18">
        <f t="shared" si="1179"/>
        <v>0</v>
      </c>
      <c r="CL456" s="18">
        <f t="shared" si="1179"/>
        <v>0</v>
      </c>
      <c r="CM456" s="18">
        <f t="shared" si="1179"/>
        <v>0</v>
      </c>
      <c r="CN456" s="18">
        <f t="shared" si="1179"/>
        <v>0</v>
      </c>
      <c r="CO456" s="18">
        <f t="shared" si="1179"/>
        <v>0</v>
      </c>
      <c r="CP456" s="18">
        <f t="shared" si="1179"/>
        <v>0</v>
      </c>
      <c r="CQ456" s="18">
        <f t="shared" si="1179"/>
        <v>0</v>
      </c>
      <c r="CR456" s="18">
        <f t="shared" si="1179"/>
        <v>0</v>
      </c>
      <c r="CS456" s="18">
        <f t="shared" si="1179"/>
        <v>0</v>
      </c>
      <c r="CT456" s="18">
        <f t="shared" si="1179"/>
        <v>0</v>
      </c>
      <c r="CU456" s="18">
        <f t="shared" si="1179"/>
        <v>0</v>
      </c>
      <c r="CV456" s="18">
        <f t="shared" si="1179"/>
        <v>0</v>
      </c>
      <c r="CW456" s="18">
        <f t="shared" si="1179"/>
        <v>0</v>
      </c>
      <c r="CX456" s="18">
        <f t="shared" si="1179"/>
        <v>0</v>
      </c>
      <c r="CY456" s="18">
        <f t="shared" si="1179"/>
        <v>0</v>
      </c>
      <c r="CZ456" s="18">
        <f t="shared" si="1179"/>
        <v>0</v>
      </c>
      <c r="DA456" s="18">
        <f t="shared" si="1179"/>
        <v>0</v>
      </c>
      <c r="DB456" s="18">
        <f t="shared" ref="DB456:EG456" si="1180">IF(AND(SUM(DB$23:DB$24)&gt;0,DB433&gt;0),-$E456*DB$335*DB$407,-$E456*DB433*DB$335*DB$407)</f>
        <v>0</v>
      </c>
      <c r="DC456" s="18">
        <f t="shared" si="1180"/>
        <v>0</v>
      </c>
      <c r="DD456" s="18">
        <f t="shared" si="1180"/>
        <v>0</v>
      </c>
      <c r="DE456" s="18">
        <f t="shared" si="1180"/>
        <v>0</v>
      </c>
      <c r="DF456" s="18">
        <f t="shared" si="1180"/>
        <v>0</v>
      </c>
      <c r="DG456" s="18">
        <f t="shared" si="1180"/>
        <v>0</v>
      </c>
      <c r="DH456" s="18">
        <f t="shared" si="1180"/>
        <v>0</v>
      </c>
      <c r="DI456" s="18">
        <f t="shared" si="1180"/>
        <v>0</v>
      </c>
      <c r="DJ456" s="18">
        <f t="shared" si="1180"/>
        <v>0</v>
      </c>
      <c r="DK456" s="18">
        <f t="shared" si="1180"/>
        <v>0</v>
      </c>
      <c r="DL456" s="18">
        <f t="shared" si="1180"/>
        <v>0</v>
      </c>
      <c r="DM456" s="18">
        <f t="shared" si="1180"/>
        <v>0</v>
      </c>
      <c r="DN456" s="18">
        <f t="shared" si="1180"/>
        <v>0</v>
      </c>
      <c r="DO456" s="18">
        <f t="shared" si="1180"/>
        <v>0</v>
      </c>
      <c r="DP456" s="18">
        <f t="shared" si="1180"/>
        <v>0</v>
      </c>
      <c r="DQ456" s="18">
        <f t="shared" si="1180"/>
        <v>0</v>
      </c>
      <c r="DR456" s="18">
        <f t="shared" si="1180"/>
        <v>0</v>
      </c>
      <c r="DS456" s="18">
        <f t="shared" si="1180"/>
        <v>0</v>
      </c>
      <c r="DT456" s="18">
        <f t="shared" si="1180"/>
        <v>0</v>
      </c>
      <c r="DU456" s="18">
        <f t="shared" si="1180"/>
        <v>0</v>
      </c>
      <c r="DV456" s="18">
        <f t="shared" si="1180"/>
        <v>0</v>
      </c>
      <c r="DW456" s="18">
        <f t="shared" si="1180"/>
        <v>0</v>
      </c>
      <c r="DX456" s="18">
        <f t="shared" si="1180"/>
        <v>0</v>
      </c>
      <c r="DY456" s="18">
        <f t="shared" si="1180"/>
        <v>0</v>
      </c>
      <c r="DZ456" s="18">
        <f t="shared" si="1180"/>
        <v>0</v>
      </c>
      <c r="EA456" s="18">
        <f t="shared" si="1180"/>
        <v>0</v>
      </c>
      <c r="EB456" s="18">
        <f t="shared" si="1180"/>
        <v>0</v>
      </c>
      <c r="EC456" s="18">
        <f t="shared" si="1180"/>
        <v>0</v>
      </c>
      <c r="ED456" s="18">
        <f t="shared" si="1180"/>
        <v>0</v>
      </c>
      <c r="EE456" s="18">
        <f t="shared" si="1180"/>
        <v>0</v>
      </c>
      <c r="EF456" s="18">
        <f t="shared" si="1180"/>
        <v>0</v>
      </c>
      <c r="EG456" s="18">
        <f t="shared" si="1180"/>
        <v>0</v>
      </c>
      <c r="EH456" s="18">
        <f t="shared" ref="EH456:FR456" si="1181">IF(AND(SUM(EH$23:EH$24)&gt;0,EH433&gt;0),-$E456*EH$335*EH$407,-$E456*EH433*EH$335*EH$407)</f>
        <v>0</v>
      </c>
      <c r="EI456" s="18">
        <f t="shared" si="1181"/>
        <v>0</v>
      </c>
      <c r="EJ456" s="18">
        <f t="shared" si="1181"/>
        <v>0</v>
      </c>
      <c r="EK456" s="18">
        <f t="shared" si="1181"/>
        <v>0</v>
      </c>
      <c r="EL456" s="18">
        <f t="shared" si="1181"/>
        <v>0</v>
      </c>
      <c r="EM456" s="18">
        <f t="shared" si="1181"/>
        <v>0</v>
      </c>
      <c r="EN456" s="18">
        <f t="shared" si="1181"/>
        <v>0</v>
      </c>
      <c r="EO456" s="18">
        <f t="shared" si="1181"/>
        <v>0</v>
      </c>
      <c r="EP456" s="18">
        <f t="shared" si="1181"/>
        <v>0</v>
      </c>
      <c r="EQ456" s="18">
        <f t="shared" si="1181"/>
        <v>0</v>
      </c>
      <c r="ER456" s="18">
        <f t="shared" si="1181"/>
        <v>0</v>
      </c>
      <c r="ES456" s="18">
        <f t="shared" si="1181"/>
        <v>0</v>
      </c>
      <c r="ET456" s="18">
        <f t="shared" si="1181"/>
        <v>0</v>
      </c>
      <c r="EU456" s="18">
        <f t="shared" si="1181"/>
        <v>0</v>
      </c>
      <c r="EV456" s="18">
        <f t="shared" si="1181"/>
        <v>0</v>
      </c>
      <c r="EW456" s="18">
        <f t="shared" si="1181"/>
        <v>0</v>
      </c>
      <c r="EX456" s="18">
        <f t="shared" si="1181"/>
        <v>0</v>
      </c>
      <c r="EY456" s="18">
        <f t="shared" si="1181"/>
        <v>0</v>
      </c>
      <c r="EZ456" s="18">
        <f t="shared" si="1181"/>
        <v>0</v>
      </c>
      <c r="FA456" s="18">
        <f t="shared" si="1181"/>
        <v>0</v>
      </c>
      <c r="FB456" s="18">
        <f t="shared" si="1181"/>
        <v>0</v>
      </c>
      <c r="FC456" s="18">
        <f t="shared" si="1181"/>
        <v>0</v>
      </c>
      <c r="FD456" s="18">
        <f t="shared" si="1181"/>
        <v>0</v>
      </c>
      <c r="FE456" s="18">
        <f t="shared" si="1181"/>
        <v>0</v>
      </c>
      <c r="FF456" s="18">
        <f t="shared" si="1181"/>
        <v>0</v>
      </c>
      <c r="FG456" s="18">
        <f t="shared" si="1181"/>
        <v>0</v>
      </c>
      <c r="FH456" s="18">
        <f t="shared" si="1181"/>
        <v>0</v>
      </c>
      <c r="FI456" s="18">
        <f t="shared" si="1181"/>
        <v>0</v>
      </c>
      <c r="FJ456" s="18">
        <f t="shared" si="1181"/>
        <v>0</v>
      </c>
      <c r="FK456" s="18">
        <f t="shared" si="1181"/>
        <v>0</v>
      </c>
      <c r="FL456" s="18">
        <f t="shared" si="1181"/>
        <v>0</v>
      </c>
      <c r="FM456" s="18">
        <f t="shared" si="1181"/>
        <v>0</v>
      </c>
      <c r="FN456" s="18">
        <f t="shared" si="1181"/>
        <v>0</v>
      </c>
      <c r="FO456" s="18">
        <f t="shared" si="1181"/>
        <v>0</v>
      </c>
      <c r="FP456" s="18">
        <f t="shared" si="1181"/>
        <v>0</v>
      </c>
      <c r="FQ456" s="18">
        <f t="shared" si="1181"/>
        <v>0</v>
      </c>
      <c r="FR456" s="18">
        <f t="shared" si="1181"/>
        <v>0</v>
      </c>
    </row>
    <row r="457" spans="2:174">
      <c r="C457" s="78" t="s">
        <v>1087</v>
      </c>
      <c r="D457" s="144" t="s">
        <v>974</v>
      </c>
      <c r="E457" s="237">
        <f>INDEX(Assumptions!$G301:$G301,MATCH($A$1,Model_Number,0))</f>
        <v>0</v>
      </c>
      <c r="I457" s="128">
        <f>SUM(J457:FR457)</f>
        <v>0</v>
      </c>
      <c r="J457" s="18">
        <f t="shared" ref="J457:AO457" si="1182">IF(AND(SUM(J$23:J$24)&gt;0,J434&gt;0),-$E457*J$335*J$407,-$E457*J434*J$335*J$407)</f>
        <v>0</v>
      </c>
      <c r="K457" s="18">
        <f t="shared" si="1182"/>
        <v>0</v>
      </c>
      <c r="L457" s="18">
        <f t="shared" si="1182"/>
        <v>0</v>
      </c>
      <c r="M457" s="18">
        <f t="shared" si="1182"/>
        <v>0</v>
      </c>
      <c r="N457" s="18">
        <f t="shared" si="1182"/>
        <v>0</v>
      </c>
      <c r="O457" s="18">
        <f t="shared" si="1182"/>
        <v>0</v>
      </c>
      <c r="P457" s="18">
        <f t="shared" si="1182"/>
        <v>0</v>
      </c>
      <c r="Q457" s="18">
        <f t="shared" si="1182"/>
        <v>0</v>
      </c>
      <c r="R457" s="18">
        <f t="shared" si="1182"/>
        <v>0</v>
      </c>
      <c r="S457" s="18">
        <f t="shared" si="1182"/>
        <v>0</v>
      </c>
      <c r="T457" s="18">
        <f t="shared" si="1182"/>
        <v>0</v>
      </c>
      <c r="U457" s="18">
        <f t="shared" si="1182"/>
        <v>0</v>
      </c>
      <c r="V457" s="18">
        <f t="shared" si="1182"/>
        <v>0</v>
      </c>
      <c r="W457" s="18">
        <f t="shared" si="1182"/>
        <v>0</v>
      </c>
      <c r="X457" s="18">
        <f t="shared" si="1182"/>
        <v>0</v>
      </c>
      <c r="Y457" s="18">
        <f t="shared" si="1182"/>
        <v>0</v>
      </c>
      <c r="Z457" s="18">
        <f t="shared" si="1182"/>
        <v>0</v>
      </c>
      <c r="AA457" s="18">
        <f t="shared" si="1182"/>
        <v>0</v>
      </c>
      <c r="AB457" s="18">
        <f t="shared" si="1182"/>
        <v>0</v>
      </c>
      <c r="AC457" s="18">
        <f t="shared" si="1182"/>
        <v>0</v>
      </c>
      <c r="AD457" s="18">
        <f t="shared" si="1182"/>
        <v>0</v>
      </c>
      <c r="AE457" s="18">
        <f t="shared" si="1182"/>
        <v>0</v>
      </c>
      <c r="AF457" s="18">
        <f t="shared" si="1182"/>
        <v>0</v>
      </c>
      <c r="AG457" s="18">
        <f t="shared" si="1182"/>
        <v>0</v>
      </c>
      <c r="AH457" s="18">
        <f t="shared" si="1182"/>
        <v>0</v>
      </c>
      <c r="AI457" s="18">
        <f t="shared" si="1182"/>
        <v>0</v>
      </c>
      <c r="AJ457" s="18">
        <f t="shared" si="1182"/>
        <v>0</v>
      </c>
      <c r="AK457" s="18">
        <f t="shared" si="1182"/>
        <v>0</v>
      </c>
      <c r="AL457" s="18">
        <f t="shared" si="1182"/>
        <v>0</v>
      </c>
      <c r="AM457" s="18">
        <f t="shared" si="1182"/>
        <v>0</v>
      </c>
      <c r="AN457" s="18">
        <f t="shared" si="1182"/>
        <v>0</v>
      </c>
      <c r="AO457" s="18">
        <f t="shared" si="1182"/>
        <v>0</v>
      </c>
      <c r="AP457" s="18">
        <f t="shared" ref="AP457:BU457" si="1183">IF(AND(SUM(AP$23:AP$24)&gt;0,AP434&gt;0),-$E457*AP$335*AP$407,-$E457*AP434*AP$335*AP$407)</f>
        <v>0</v>
      </c>
      <c r="AQ457" s="18">
        <f t="shared" si="1183"/>
        <v>0</v>
      </c>
      <c r="AR457" s="18">
        <f t="shared" si="1183"/>
        <v>0</v>
      </c>
      <c r="AS457" s="18">
        <f t="shared" si="1183"/>
        <v>0</v>
      </c>
      <c r="AT457" s="18">
        <f t="shared" si="1183"/>
        <v>0</v>
      </c>
      <c r="AU457" s="18">
        <f t="shared" si="1183"/>
        <v>0</v>
      </c>
      <c r="AV457" s="18">
        <f t="shared" si="1183"/>
        <v>0</v>
      </c>
      <c r="AW457" s="18">
        <f t="shared" si="1183"/>
        <v>0</v>
      </c>
      <c r="AX457" s="18">
        <f t="shared" si="1183"/>
        <v>0</v>
      </c>
      <c r="AY457" s="18">
        <f t="shared" si="1183"/>
        <v>0</v>
      </c>
      <c r="AZ457" s="18">
        <f t="shared" si="1183"/>
        <v>0</v>
      </c>
      <c r="BA457" s="18">
        <f t="shared" si="1183"/>
        <v>0</v>
      </c>
      <c r="BB457" s="18">
        <f t="shared" si="1183"/>
        <v>0</v>
      </c>
      <c r="BC457" s="18">
        <f t="shared" si="1183"/>
        <v>0</v>
      </c>
      <c r="BD457" s="18">
        <f t="shared" si="1183"/>
        <v>0</v>
      </c>
      <c r="BE457" s="18">
        <f t="shared" si="1183"/>
        <v>0</v>
      </c>
      <c r="BF457" s="18">
        <f t="shared" si="1183"/>
        <v>0</v>
      </c>
      <c r="BG457" s="18">
        <f t="shared" si="1183"/>
        <v>0</v>
      </c>
      <c r="BH457" s="18">
        <f t="shared" si="1183"/>
        <v>0</v>
      </c>
      <c r="BI457" s="18">
        <f t="shared" si="1183"/>
        <v>0</v>
      </c>
      <c r="BJ457" s="18">
        <f t="shared" si="1183"/>
        <v>0</v>
      </c>
      <c r="BK457" s="18">
        <f t="shared" si="1183"/>
        <v>0</v>
      </c>
      <c r="BL457" s="18">
        <f t="shared" si="1183"/>
        <v>0</v>
      </c>
      <c r="BM457" s="18">
        <f t="shared" si="1183"/>
        <v>0</v>
      </c>
      <c r="BN457" s="18">
        <f t="shared" si="1183"/>
        <v>0</v>
      </c>
      <c r="BO457" s="18">
        <f t="shared" si="1183"/>
        <v>0</v>
      </c>
      <c r="BP457" s="18">
        <f t="shared" si="1183"/>
        <v>0</v>
      </c>
      <c r="BQ457" s="18">
        <f t="shared" si="1183"/>
        <v>0</v>
      </c>
      <c r="BR457" s="18">
        <f t="shared" si="1183"/>
        <v>0</v>
      </c>
      <c r="BS457" s="18">
        <f t="shared" si="1183"/>
        <v>0</v>
      </c>
      <c r="BT457" s="18">
        <f t="shared" si="1183"/>
        <v>0</v>
      </c>
      <c r="BU457" s="18">
        <f t="shared" si="1183"/>
        <v>0</v>
      </c>
      <c r="BV457" s="18">
        <f t="shared" ref="BV457:DA457" si="1184">IF(AND(SUM(BV$23:BV$24)&gt;0,BV434&gt;0),-$E457*BV$335*BV$407,-$E457*BV434*BV$335*BV$407)</f>
        <v>0</v>
      </c>
      <c r="BW457" s="18">
        <f t="shared" si="1184"/>
        <v>0</v>
      </c>
      <c r="BX457" s="18">
        <f t="shared" si="1184"/>
        <v>0</v>
      </c>
      <c r="BY457" s="18">
        <f t="shared" si="1184"/>
        <v>0</v>
      </c>
      <c r="BZ457" s="18">
        <f t="shared" si="1184"/>
        <v>0</v>
      </c>
      <c r="CA457" s="18">
        <f t="shared" si="1184"/>
        <v>0</v>
      </c>
      <c r="CB457" s="18">
        <f t="shared" si="1184"/>
        <v>0</v>
      </c>
      <c r="CC457" s="18">
        <f t="shared" si="1184"/>
        <v>0</v>
      </c>
      <c r="CD457" s="18">
        <f t="shared" si="1184"/>
        <v>0</v>
      </c>
      <c r="CE457" s="18">
        <f t="shared" si="1184"/>
        <v>0</v>
      </c>
      <c r="CF457" s="18">
        <f t="shared" si="1184"/>
        <v>0</v>
      </c>
      <c r="CG457" s="18">
        <f t="shared" si="1184"/>
        <v>0</v>
      </c>
      <c r="CH457" s="18">
        <f t="shared" si="1184"/>
        <v>0</v>
      </c>
      <c r="CI457" s="18">
        <f t="shared" si="1184"/>
        <v>0</v>
      </c>
      <c r="CJ457" s="18">
        <f t="shared" si="1184"/>
        <v>0</v>
      </c>
      <c r="CK457" s="18">
        <f t="shared" si="1184"/>
        <v>0</v>
      </c>
      <c r="CL457" s="18">
        <f t="shared" si="1184"/>
        <v>0</v>
      </c>
      <c r="CM457" s="18">
        <f t="shared" si="1184"/>
        <v>0</v>
      </c>
      <c r="CN457" s="18">
        <f t="shared" si="1184"/>
        <v>0</v>
      </c>
      <c r="CO457" s="18">
        <f t="shared" si="1184"/>
        <v>0</v>
      </c>
      <c r="CP457" s="18">
        <f t="shared" si="1184"/>
        <v>0</v>
      </c>
      <c r="CQ457" s="18">
        <f t="shared" si="1184"/>
        <v>0</v>
      </c>
      <c r="CR457" s="18">
        <f t="shared" si="1184"/>
        <v>0</v>
      </c>
      <c r="CS457" s="18">
        <f t="shared" si="1184"/>
        <v>0</v>
      </c>
      <c r="CT457" s="18">
        <f t="shared" si="1184"/>
        <v>0</v>
      </c>
      <c r="CU457" s="18">
        <f t="shared" si="1184"/>
        <v>0</v>
      </c>
      <c r="CV457" s="18">
        <f t="shared" si="1184"/>
        <v>0</v>
      </c>
      <c r="CW457" s="18">
        <f t="shared" si="1184"/>
        <v>0</v>
      </c>
      <c r="CX457" s="18">
        <f t="shared" si="1184"/>
        <v>0</v>
      </c>
      <c r="CY457" s="18">
        <f t="shared" si="1184"/>
        <v>0</v>
      </c>
      <c r="CZ457" s="18">
        <f t="shared" si="1184"/>
        <v>0</v>
      </c>
      <c r="DA457" s="18">
        <f t="shared" si="1184"/>
        <v>0</v>
      </c>
      <c r="DB457" s="18">
        <f t="shared" ref="DB457:EG457" si="1185">IF(AND(SUM(DB$23:DB$24)&gt;0,DB434&gt;0),-$E457*DB$335*DB$407,-$E457*DB434*DB$335*DB$407)</f>
        <v>0</v>
      </c>
      <c r="DC457" s="18">
        <f t="shared" si="1185"/>
        <v>0</v>
      </c>
      <c r="DD457" s="18">
        <f t="shared" si="1185"/>
        <v>0</v>
      </c>
      <c r="DE457" s="18">
        <f t="shared" si="1185"/>
        <v>0</v>
      </c>
      <c r="DF457" s="18">
        <f t="shared" si="1185"/>
        <v>0</v>
      </c>
      <c r="DG457" s="18">
        <f t="shared" si="1185"/>
        <v>0</v>
      </c>
      <c r="DH457" s="18">
        <f t="shared" si="1185"/>
        <v>0</v>
      </c>
      <c r="DI457" s="18">
        <f t="shared" si="1185"/>
        <v>0</v>
      </c>
      <c r="DJ457" s="18">
        <f t="shared" si="1185"/>
        <v>0</v>
      </c>
      <c r="DK457" s="18">
        <f t="shared" si="1185"/>
        <v>0</v>
      </c>
      <c r="DL457" s="18">
        <f t="shared" si="1185"/>
        <v>0</v>
      </c>
      <c r="DM457" s="18">
        <f t="shared" si="1185"/>
        <v>0</v>
      </c>
      <c r="DN457" s="18">
        <f t="shared" si="1185"/>
        <v>0</v>
      </c>
      <c r="DO457" s="18">
        <f t="shared" si="1185"/>
        <v>0</v>
      </c>
      <c r="DP457" s="18">
        <f t="shared" si="1185"/>
        <v>0</v>
      </c>
      <c r="DQ457" s="18">
        <f t="shared" si="1185"/>
        <v>0</v>
      </c>
      <c r="DR457" s="18">
        <f t="shared" si="1185"/>
        <v>0</v>
      </c>
      <c r="DS457" s="18">
        <f t="shared" si="1185"/>
        <v>0</v>
      </c>
      <c r="DT457" s="18">
        <f t="shared" si="1185"/>
        <v>0</v>
      </c>
      <c r="DU457" s="18">
        <f t="shared" si="1185"/>
        <v>0</v>
      </c>
      <c r="DV457" s="18">
        <f t="shared" si="1185"/>
        <v>0</v>
      </c>
      <c r="DW457" s="18">
        <f t="shared" si="1185"/>
        <v>0</v>
      </c>
      <c r="DX457" s="18">
        <f t="shared" si="1185"/>
        <v>0</v>
      </c>
      <c r="DY457" s="18">
        <f t="shared" si="1185"/>
        <v>0</v>
      </c>
      <c r="DZ457" s="18">
        <f t="shared" si="1185"/>
        <v>0</v>
      </c>
      <c r="EA457" s="18">
        <f t="shared" si="1185"/>
        <v>0</v>
      </c>
      <c r="EB457" s="18">
        <f t="shared" si="1185"/>
        <v>0</v>
      </c>
      <c r="EC457" s="18">
        <f t="shared" si="1185"/>
        <v>0</v>
      </c>
      <c r="ED457" s="18">
        <f t="shared" si="1185"/>
        <v>0</v>
      </c>
      <c r="EE457" s="18">
        <f t="shared" si="1185"/>
        <v>0</v>
      </c>
      <c r="EF457" s="18">
        <f t="shared" si="1185"/>
        <v>0</v>
      </c>
      <c r="EG457" s="18">
        <f t="shared" si="1185"/>
        <v>0</v>
      </c>
      <c r="EH457" s="18">
        <f t="shared" ref="EH457:FR457" si="1186">IF(AND(SUM(EH$23:EH$24)&gt;0,EH434&gt;0),-$E457*EH$335*EH$407,-$E457*EH434*EH$335*EH$407)</f>
        <v>0</v>
      </c>
      <c r="EI457" s="18">
        <f t="shared" si="1186"/>
        <v>0</v>
      </c>
      <c r="EJ457" s="18">
        <f t="shared" si="1186"/>
        <v>0</v>
      </c>
      <c r="EK457" s="18">
        <f t="shared" si="1186"/>
        <v>0</v>
      </c>
      <c r="EL457" s="18">
        <f t="shared" si="1186"/>
        <v>0</v>
      </c>
      <c r="EM457" s="18">
        <f t="shared" si="1186"/>
        <v>0</v>
      </c>
      <c r="EN457" s="18">
        <f t="shared" si="1186"/>
        <v>0</v>
      </c>
      <c r="EO457" s="18">
        <f t="shared" si="1186"/>
        <v>0</v>
      </c>
      <c r="EP457" s="18">
        <f t="shared" si="1186"/>
        <v>0</v>
      </c>
      <c r="EQ457" s="18">
        <f t="shared" si="1186"/>
        <v>0</v>
      </c>
      <c r="ER457" s="18">
        <f t="shared" si="1186"/>
        <v>0</v>
      </c>
      <c r="ES457" s="18">
        <f t="shared" si="1186"/>
        <v>0</v>
      </c>
      <c r="ET457" s="18">
        <f t="shared" si="1186"/>
        <v>0</v>
      </c>
      <c r="EU457" s="18">
        <f t="shared" si="1186"/>
        <v>0</v>
      </c>
      <c r="EV457" s="18">
        <f t="shared" si="1186"/>
        <v>0</v>
      </c>
      <c r="EW457" s="18">
        <f t="shared" si="1186"/>
        <v>0</v>
      </c>
      <c r="EX457" s="18">
        <f t="shared" si="1186"/>
        <v>0</v>
      </c>
      <c r="EY457" s="18">
        <f t="shared" si="1186"/>
        <v>0</v>
      </c>
      <c r="EZ457" s="18">
        <f t="shared" si="1186"/>
        <v>0</v>
      </c>
      <c r="FA457" s="18">
        <f t="shared" si="1186"/>
        <v>0</v>
      </c>
      <c r="FB457" s="18">
        <f t="shared" si="1186"/>
        <v>0</v>
      </c>
      <c r="FC457" s="18">
        <f t="shared" si="1186"/>
        <v>0</v>
      </c>
      <c r="FD457" s="18">
        <f t="shared" si="1186"/>
        <v>0</v>
      </c>
      <c r="FE457" s="18">
        <f t="shared" si="1186"/>
        <v>0</v>
      </c>
      <c r="FF457" s="18">
        <f t="shared" si="1186"/>
        <v>0</v>
      </c>
      <c r="FG457" s="18">
        <f t="shared" si="1186"/>
        <v>0</v>
      </c>
      <c r="FH457" s="18">
        <f t="shared" si="1186"/>
        <v>0</v>
      </c>
      <c r="FI457" s="18">
        <f t="shared" si="1186"/>
        <v>0</v>
      </c>
      <c r="FJ457" s="18">
        <f t="shared" si="1186"/>
        <v>0</v>
      </c>
      <c r="FK457" s="18">
        <f t="shared" si="1186"/>
        <v>0</v>
      </c>
      <c r="FL457" s="18">
        <f t="shared" si="1186"/>
        <v>0</v>
      </c>
      <c r="FM457" s="18">
        <f t="shared" si="1186"/>
        <v>0</v>
      </c>
      <c r="FN457" s="18">
        <f t="shared" si="1186"/>
        <v>0</v>
      </c>
      <c r="FO457" s="18">
        <f t="shared" si="1186"/>
        <v>0</v>
      </c>
      <c r="FP457" s="18">
        <f t="shared" si="1186"/>
        <v>0</v>
      </c>
      <c r="FQ457" s="18">
        <f t="shared" si="1186"/>
        <v>0</v>
      </c>
      <c r="FR457" s="18">
        <f t="shared" si="1186"/>
        <v>0</v>
      </c>
    </row>
    <row r="458" spans="2:174">
      <c r="C458" s="97" t="s">
        <v>346</v>
      </c>
      <c r="D458" s="145" t="s">
        <v>974</v>
      </c>
      <c r="I458" s="131">
        <f t="shared" si="1146"/>
        <v>0</v>
      </c>
      <c r="J458" s="98">
        <f>SUM(J450:J457)</f>
        <v>0</v>
      </c>
      <c r="K458" s="98">
        <f t="shared" ref="K458:BV458" si="1187">SUM(K450:K457)</f>
        <v>0</v>
      </c>
      <c r="L458" s="98">
        <f t="shared" si="1187"/>
        <v>0</v>
      </c>
      <c r="M458" s="98">
        <f t="shared" si="1187"/>
        <v>0</v>
      </c>
      <c r="N458" s="98">
        <f t="shared" si="1187"/>
        <v>0</v>
      </c>
      <c r="O458" s="98">
        <f t="shared" si="1187"/>
        <v>0</v>
      </c>
      <c r="P458" s="98">
        <f t="shared" si="1187"/>
        <v>0</v>
      </c>
      <c r="Q458" s="98">
        <f t="shared" si="1187"/>
        <v>0</v>
      </c>
      <c r="R458" s="98">
        <f t="shared" si="1187"/>
        <v>0</v>
      </c>
      <c r="S458" s="98">
        <f t="shared" si="1187"/>
        <v>0</v>
      </c>
      <c r="T458" s="98">
        <f t="shared" si="1187"/>
        <v>0</v>
      </c>
      <c r="U458" s="98">
        <f t="shared" si="1187"/>
        <v>0</v>
      </c>
      <c r="V458" s="98">
        <f t="shared" si="1187"/>
        <v>0</v>
      </c>
      <c r="W458" s="98">
        <f t="shared" si="1187"/>
        <v>0</v>
      </c>
      <c r="X458" s="98">
        <f t="shared" si="1187"/>
        <v>0</v>
      </c>
      <c r="Y458" s="98">
        <f t="shared" si="1187"/>
        <v>0</v>
      </c>
      <c r="Z458" s="98">
        <f t="shared" si="1187"/>
        <v>0</v>
      </c>
      <c r="AA458" s="98">
        <f t="shared" si="1187"/>
        <v>0</v>
      </c>
      <c r="AB458" s="98">
        <f t="shared" si="1187"/>
        <v>0</v>
      </c>
      <c r="AC458" s="98">
        <f t="shared" si="1187"/>
        <v>0</v>
      </c>
      <c r="AD458" s="98">
        <f t="shared" si="1187"/>
        <v>0</v>
      </c>
      <c r="AE458" s="98">
        <f t="shared" si="1187"/>
        <v>0</v>
      </c>
      <c r="AF458" s="98">
        <f t="shared" si="1187"/>
        <v>0</v>
      </c>
      <c r="AG458" s="98">
        <f t="shared" si="1187"/>
        <v>0</v>
      </c>
      <c r="AH458" s="98">
        <f t="shared" si="1187"/>
        <v>0</v>
      </c>
      <c r="AI458" s="98">
        <f t="shared" si="1187"/>
        <v>0</v>
      </c>
      <c r="AJ458" s="98">
        <f t="shared" si="1187"/>
        <v>0</v>
      </c>
      <c r="AK458" s="98">
        <f t="shared" si="1187"/>
        <v>0</v>
      </c>
      <c r="AL458" s="98">
        <f t="shared" si="1187"/>
        <v>0</v>
      </c>
      <c r="AM458" s="98">
        <f t="shared" si="1187"/>
        <v>0</v>
      </c>
      <c r="AN458" s="98">
        <f t="shared" si="1187"/>
        <v>0</v>
      </c>
      <c r="AO458" s="98">
        <f t="shared" si="1187"/>
        <v>0</v>
      </c>
      <c r="AP458" s="98">
        <f t="shared" si="1187"/>
        <v>0</v>
      </c>
      <c r="AQ458" s="98">
        <f t="shared" si="1187"/>
        <v>0</v>
      </c>
      <c r="AR458" s="98">
        <f t="shared" si="1187"/>
        <v>0</v>
      </c>
      <c r="AS458" s="98">
        <f t="shared" si="1187"/>
        <v>0</v>
      </c>
      <c r="AT458" s="98">
        <f t="shared" si="1187"/>
        <v>0</v>
      </c>
      <c r="AU458" s="98">
        <f t="shared" si="1187"/>
        <v>0</v>
      </c>
      <c r="AV458" s="98">
        <f t="shared" si="1187"/>
        <v>0</v>
      </c>
      <c r="AW458" s="98">
        <f t="shared" si="1187"/>
        <v>0</v>
      </c>
      <c r="AX458" s="98">
        <f t="shared" si="1187"/>
        <v>0</v>
      </c>
      <c r="AY458" s="98">
        <f t="shared" si="1187"/>
        <v>0</v>
      </c>
      <c r="AZ458" s="98">
        <f t="shared" si="1187"/>
        <v>0</v>
      </c>
      <c r="BA458" s="98">
        <f t="shared" si="1187"/>
        <v>0</v>
      </c>
      <c r="BB458" s="98">
        <f t="shared" si="1187"/>
        <v>0</v>
      </c>
      <c r="BC458" s="98">
        <f t="shared" si="1187"/>
        <v>0</v>
      </c>
      <c r="BD458" s="98">
        <f t="shared" si="1187"/>
        <v>0</v>
      </c>
      <c r="BE458" s="98">
        <f t="shared" si="1187"/>
        <v>0</v>
      </c>
      <c r="BF458" s="98">
        <f t="shared" si="1187"/>
        <v>0</v>
      </c>
      <c r="BG458" s="98">
        <f t="shared" si="1187"/>
        <v>0</v>
      </c>
      <c r="BH458" s="98">
        <f t="shared" si="1187"/>
        <v>0</v>
      </c>
      <c r="BI458" s="98">
        <f t="shared" si="1187"/>
        <v>0</v>
      </c>
      <c r="BJ458" s="98">
        <f t="shared" si="1187"/>
        <v>0</v>
      </c>
      <c r="BK458" s="98">
        <f t="shared" si="1187"/>
        <v>0</v>
      </c>
      <c r="BL458" s="98">
        <f t="shared" si="1187"/>
        <v>0</v>
      </c>
      <c r="BM458" s="98">
        <f t="shared" si="1187"/>
        <v>0</v>
      </c>
      <c r="BN458" s="98">
        <f t="shared" si="1187"/>
        <v>0</v>
      </c>
      <c r="BO458" s="98">
        <f t="shared" si="1187"/>
        <v>0</v>
      </c>
      <c r="BP458" s="98">
        <f t="shared" si="1187"/>
        <v>0</v>
      </c>
      <c r="BQ458" s="98">
        <f t="shared" si="1187"/>
        <v>0</v>
      </c>
      <c r="BR458" s="98">
        <f t="shared" si="1187"/>
        <v>0</v>
      </c>
      <c r="BS458" s="98">
        <f t="shared" si="1187"/>
        <v>0</v>
      </c>
      <c r="BT458" s="98">
        <f t="shared" si="1187"/>
        <v>0</v>
      </c>
      <c r="BU458" s="98">
        <f t="shared" si="1187"/>
        <v>0</v>
      </c>
      <c r="BV458" s="98">
        <f t="shared" si="1187"/>
        <v>0</v>
      </c>
      <c r="BW458" s="98">
        <f t="shared" ref="BW458:EH458" si="1188">SUM(BW450:BW457)</f>
        <v>0</v>
      </c>
      <c r="BX458" s="98">
        <f t="shared" si="1188"/>
        <v>0</v>
      </c>
      <c r="BY458" s="98">
        <f t="shared" si="1188"/>
        <v>0</v>
      </c>
      <c r="BZ458" s="98">
        <f t="shared" si="1188"/>
        <v>0</v>
      </c>
      <c r="CA458" s="98">
        <f t="shared" si="1188"/>
        <v>0</v>
      </c>
      <c r="CB458" s="98">
        <f t="shared" si="1188"/>
        <v>0</v>
      </c>
      <c r="CC458" s="98">
        <f t="shared" si="1188"/>
        <v>0</v>
      </c>
      <c r="CD458" s="98">
        <f t="shared" si="1188"/>
        <v>0</v>
      </c>
      <c r="CE458" s="98">
        <f t="shared" si="1188"/>
        <v>0</v>
      </c>
      <c r="CF458" s="98">
        <f t="shared" si="1188"/>
        <v>0</v>
      </c>
      <c r="CG458" s="98">
        <f t="shared" si="1188"/>
        <v>0</v>
      </c>
      <c r="CH458" s="98">
        <f t="shared" si="1188"/>
        <v>0</v>
      </c>
      <c r="CI458" s="98">
        <f t="shared" si="1188"/>
        <v>0</v>
      </c>
      <c r="CJ458" s="98">
        <f t="shared" si="1188"/>
        <v>0</v>
      </c>
      <c r="CK458" s="98">
        <f t="shared" si="1188"/>
        <v>0</v>
      </c>
      <c r="CL458" s="98">
        <f t="shared" si="1188"/>
        <v>0</v>
      </c>
      <c r="CM458" s="98">
        <f t="shared" si="1188"/>
        <v>0</v>
      </c>
      <c r="CN458" s="98">
        <f t="shared" si="1188"/>
        <v>0</v>
      </c>
      <c r="CO458" s="98">
        <f t="shared" si="1188"/>
        <v>0</v>
      </c>
      <c r="CP458" s="98">
        <f t="shared" si="1188"/>
        <v>0</v>
      </c>
      <c r="CQ458" s="98">
        <f t="shared" si="1188"/>
        <v>0</v>
      </c>
      <c r="CR458" s="98">
        <f t="shared" si="1188"/>
        <v>0</v>
      </c>
      <c r="CS458" s="98">
        <f t="shared" si="1188"/>
        <v>0</v>
      </c>
      <c r="CT458" s="98">
        <f t="shared" si="1188"/>
        <v>0</v>
      </c>
      <c r="CU458" s="98">
        <f t="shared" si="1188"/>
        <v>0</v>
      </c>
      <c r="CV458" s="98">
        <f t="shared" si="1188"/>
        <v>0</v>
      </c>
      <c r="CW458" s="98">
        <f t="shared" si="1188"/>
        <v>0</v>
      </c>
      <c r="CX458" s="98">
        <f t="shared" si="1188"/>
        <v>0</v>
      </c>
      <c r="CY458" s="98">
        <f t="shared" si="1188"/>
        <v>0</v>
      </c>
      <c r="CZ458" s="98">
        <f t="shared" si="1188"/>
        <v>0</v>
      </c>
      <c r="DA458" s="98">
        <f t="shared" si="1188"/>
        <v>0</v>
      </c>
      <c r="DB458" s="98">
        <f t="shared" si="1188"/>
        <v>0</v>
      </c>
      <c r="DC458" s="98">
        <f t="shared" si="1188"/>
        <v>0</v>
      </c>
      <c r="DD458" s="98">
        <f t="shared" si="1188"/>
        <v>0</v>
      </c>
      <c r="DE458" s="98">
        <f t="shared" si="1188"/>
        <v>0</v>
      </c>
      <c r="DF458" s="98">
        <f t="shared" si="1188"/>
        <v>0</v>
      </c>
      <c r="DG458" s="98">
        <f t="shared" si="1188"/>
        <v>0</v>
      </c>
      <c r="DH458" s="98">
        <f t="shared" si="1188"/>
        <v>0</v>
      </c>
      <c r="DI458" s="98">
        <f t="shared" si="1188"/>
        <v>0</v>
      </c>
      <c r="DJ458" s="98">
        <f t="shared" si="1188"/>
        <v>0</v>
      </c>
      <c r="DK458" s="98">
        <f t="shared" si="1188"/>
        <v>0</v>
      </c>
      <c r="DL458" s="98">
        <f t="shared" si="1188"/>
        <v>0</v>
      </c>
      <c r="DM458" s="98">
        <f t="shared" si="1188"/>
        <v>0</v>
      </c>
      <c r="DN458" s="98">
        <f t="shared" si="1188"/>
        <v>0</v>
      </c>
      <c r="DO458" s="98">
        <f t="shared" si="1188"/>
        <v>0</v>
      </c>
      <c r="DP458" s="98">
        <f t="shared" si="1188"/>
        <v>0</v>
      </c>
      <c r="DQ458" s="98">
        <f t="shared" si="1188"/>
        <v>0</v>
      </c>
      <c r="DR458" s="98">
        <f t="shared" si="1188"/>
        <v>0</v>
      </c>
      <c r="DS458" s="98">
        <f t="shared" si="1188"/>
        <v>0</v>
      </c>
      <c r="DT458" s="98">
        <f t="shared" si="1188"/>
        <v>0</v>
      </c>
      <c r="DU458" s="98">
        <f t="shared" si="1188"/>
        <v>0</v>
      </c>
      <c r="DV458" s="98">
        <f t="shared" si="1188"/>
        <v>0</v>
      </c>
      <c r="DW458" s="98">
        <f t="shared" si="1188"/>
        <v>0</v>
      </c>
      <c r="DX458" s="98">
        <f t="shared" si="1188"/>
        <v>0</v>
      </c>
      <c r="DY458" s="98">
        <f t="shared" si="1188"/>
        <v>0</v>
      </c>
      <c r="DZ458" s="98">
        <f t="shared" si="1188"/>
        <v>0</v>
      </c>
      <c r="EA458" s="98">
        <f t="shared" si="1188"/>
        <v>0</v>
      </c>
      <c r="EB458" s="98">
        <f t="shared" si="1188"/>
        <v>0</v>
      </c>
      <c r="EC458" s="98">
        <f t="shared" si="1188"/>
        <v>0</v>
      </c>
      <c r="ED458" s="98">
        <f t="shared" si="1188"/>
        <v>0</v>
      </c>
      <c r="EE458" s="98">
        <f t="shared" si="1188"/>
        <v>0</v>
      </c>
      <c r="EF458" s="98">
        <f t="shared" si="1188"/>
        <v>0</v>
      </c>
      <c r="EG458" s="98">
        <f t="shared" si="1188"/>
        <v>0</v>
      </c>
      <c r="EH458" s="98">
        <f t="shared" si="1188"/>
        <v>0</v>
      </c>
      <c r="EI458" s="98">
        <f t="shared" ref="EI458:FR458" si="1189">SUM(EI450:EI457)</f>
        <v>0</v>
      </c>
      <c r="EJ458" s="98">
        <f t="shared" si="1189"/>
        <v>0</v>
      </c>
      <c r="EK458" s="98">
        <f t="shared" si="1189"/>
        <v>0</v>
      </c>
      <c r="EL458" s="98">
        <f t="shared" si="1189"/>
        <v>0</v>
      </c>
      <c r="EM458" s="98">
        <f t="shared" si="1189"/>
        <v>0</v>
      </c>
      <c r="EN458" s="98">
        <f t="shared" si="1189"/>
        <v>0</v>
      </c>
      <c r="EO458" s="98">
        <f t="shared" si="1189"/>
        <v>0</v>
      </c>
      <c r="EP458" s="98">
        <f t="shared" si="1189"/>
        <v>0</v>
      </c>
      <c r="EQ458" s="98">
        <f t="shared" si="1189"/>
        <v>0</v>
      </c>
      <c r="ER458" s="98">
        <f t="shared" si="1189"/>
        <v>0</v>
      </c>
      <c r="ES458" s="98">
        <f t="shared" si="1189"/>
        <v>0</v>
      </c>
      <c r="ET458" s="98">
        <f t="shared" si="1189"/>
        <v>0</v>
      </c>
      <c r="EU458" s="98">
        <f t="shared" si="1189"/>
        <v>0</v>
      </c>
      <c r="EV458" s="98">
        <f t="shared" si="1189"/>
        <v>0</v>
      </c>
      <c r="EW458" s="98">
        <f t="shared" si="1189"/>
        <v>0</v>
      </c>
      <c r="EX458" s="98">
        <f t="shared" si="1189"/>
        <v>0</v>
      </c>
      <c r="EY458" s="98">
        <f t="shared" si="1189"/>
        <v>0</v>
      </c>
      <c r="EZ458" s="98">
        <f t="shared" si="1189"/>
        <v>0</v>
      </c>
      <c r="FA458" s="98">
        <f t="shared" si="1189"/>
        <v>0</v>
      </c>
      <c r="FB458" s="98">
        <f t="shared" si="1189"/>
        <v>0</v>
      </c>
      <c r="FC458" s="98">
        <f t="shared" si="1189"/>
        <v>0</v>
      </c>
      <c r="FD458" s="98">
        <f t="shared" si="1189"/>
        <v>0</v>
      </c>
      <c r="FE458" s="98">
        <f t="shared" si="1189"/>
        <v>0</v>
      </c>
      <c r="FF458" s="98">
        <f t="shared" si="1189"/>
        <v>0</v>
      </c>
      <c r="FG458" s="98">
        <f t="shared" si="1189"/>
        <v>0</v>
      </c>
      <c r="FH458" s="98">
        <f t="shared" si="1189"/>
        <v>0</v>
      </c>
      <c r="FI458" s="98">
        <f t="shared" si="1189"/>
        <v>0</v>
      </c>
      <c r="FJ458" s="98">
        <f t="shared" si="1189"/>
        <v>0</v>
      </c>
      <c r="FK458" s="98">
        <f t="shared" si="1189"/>
        <v>0</v>
      </c>
      <c r="FL458" s="98">
        <f t="shared" si="1189"/>
        <v>0</v>
      </c>
      <c r="FM458" s="98">
        <f t="shared" si="1189"/>
        <v>0</v>
      </c>
      <c r="FN458" s="98">
        <f t="shared" si="1189"/>
        <v>0</v>
      </c>
      <c r="FO458" s="98">
        <f t="shared" si="1189"/>
        <v>0</v>
      </c>
      <c r="FP458" s="98">
        <f t="shared" si="1189"/>
        <v>0</v>
      </c>
      <c r="FQ458" s="98">
        <f t="shared" si="1189"/>
        <v>0</v>
      </c>
      <c r="FR458" s="98">
        <f t="shared" si="1189"/>
        <v>0</v>
      </c>
    </row>
    <row r="459" spans="2:174">
      <c r="D459"/>
    </row>
    <row r="460" spans="2:174">
      <c r="B460" s="30" t="s">
        <v>348</v>
      </c>
      <c r="D460"/>
    </row>
    <row r="461" spans="2:174">
      <c r="C461" s="78" t="s">
        <v>349</v>
      </c>
      <c r="D461" s="144" t="s">
        <v>34</v>
      </c>
      <c r="F461" s="142" t="s">
        <v>85</v>
      </c>
      <c r="I461" s="131">
        <f>SUM(J461:FR461)</f>
        <v>4327014.0691054352</v>
      </c>
      <c r="J461" s="18">
        <f t="shared" ref="J461:AO461" si="1190">J335</f>
        <v>0</v>
      </c>
      <c r="K461" s="18">
        <f t="shared" si="1190"/>
        <v>0</v>
      </c>
      <c r="L461" s="18">
        <f t="shared" si="1190"/>
        <v>0</v>
      </c>
      <c r="M461" s="18">
        <f t="shared" si="1190"/>
        <v>0</v>
      </c>
      <c r="N461" s="18">
        <f t="shared" si="1190"/>
        <v>0</v>
      </c>
      <c r="O461" s="18">
        <f t="shared" si="1190"/>
        <v>0</v>
      </c>
      <c r="P461" s="18">
        <f t="shared" si="1190"/>
        <v>0</v>
      </c>
      <c r="Q461" s="18">
        <f t="shared" si="1190"/>
        <v>0</v>
      </c>
      <c r="R461" s="18">
        <f t="shared" si="1190"/>
        <v>0</v>
      </c>
      <c r="S461" s="18">
        <f t="shared" si="1190"/>
        <v>0</v>
      </c>
      <c r="T461" s="18">
        <f t="shared" si="1190"/>
        <v>0</v>
      </c>
      <c r="U461" s="18">
        <f t="shared" si="1190"/>
        <v>0</v>
      </c>
      <c r="V461" s="18">
        <f t="shared" si="1190"/>
        <v>0</v>
      </c>
      <c r="W461" s="18">
        <f t="shared" si="1190"/>
        <v>0</v>
      </c>
      <c r="X461" s="18">
        <f t="shared" si="1190"/>
        <v>0</v>
      </c>
      <c r="Y461" s="18">
        <f t="shared" si="1190"/>
        <v>0</v>
      </c>
      <c r="Z461" s="18">
        <f t="shared" si="1190"/>
        <v>0</v>
      </c>
      <c r="AA461" s="18">
        <f t="shared" si="1190"/>
        <v>0</v>
      </c>
      <c r="AB461" s="18">
        <f t="shared" si="1190"/>
        <v>20461.47451894667</v>
      </c>
      <c r="AC461" s="18">
        <f t="shared" si="1190"/>
        <v>40354.772480984815</v>
      </c>
      <c r="AD461" s="18">
        <f t="shared" si="1190"/>
        <v>37039.995181211576</v>
      </c>
      <c r="AE461" s="18">
        <f t="shared" si="1190"/>
        <v>25527.757818856924</v>
      </c>
      <c r="AF461" s="18">
        <f t="shared" si="1190"/>
        <v>20461.47451894667</v>
      </c>
      <c r="AG461" s="18">
        <f t="shared" si="1190"/>
        <v>40354.772480984815</v>
      </c>
      <c r="AH461" s="18">
        <f t="shared" si="1190"/>
        <v>37039.995181211576</v>
      </c>
      <c r="AI461" s="18">
        <f t="shared" si="1190"/>
        <v>25527.757818856924</v>
      </c>
      <c r="AJ461" s="18">
        <f t="shared" si="1190"/>
        <v>21094.303627780075</v>
      </c>
      <c r="AK461" s="18">
        <f t="shared" si="1190"/>
        <v>41602.858227819401</v>
      </c>
      <c r="AL461" s="18">
        <f t="shared" si="1190"/>
        <v>38185.562042486163</v>
      </c>
      <c r="AM461" s="18">
        <f t="shared" si="1190"/>
        <v>26317.276101914355</v>
      </c>
      <c r="AN461" s="18">
        <f t="shared" si="1190"/>
        <v>21094.303627780075</v>
      </c>
      <c r="AO461" s="18">
        <f t="shared" si="1190"/>
        <v>41602.858227819401</v>
      </c>
      <c r="AP461" s="18">
        <f t="shared" ref="AP461:BU461" si="1191">AP335</f>
        <v>38185.562042486163</v>
      </c>
      <c r="AQ461" s="18">
        <f t="shared" si="1191"/>
        <v>26317.276101914355</v>
      </c>
      <c r="AR461" s="18">
        <f t="shared" si="1191"/>
        <v>21094.303627780075</v>
      </c>
      <c r="AS461" s="18">
        <f t="shared" si="1191"/>
        <v>41602.858227819401</v>
      </c>
      <c r="AT461" s="18">
        <f t="shared" si="1191"/>
        <v>38185.562042486163</v>
      </c>
      <c r="AU461" s="18">
        <f t="shared" si="1191"/>
        <v>26317.276101914355</v>
      </c>
      <c r="AV461" s="18">
        <f t="shared" si="1191"/>
        <v>21094.303627780075</v>
      </c>
      <c r="AW461" s="18">
        <f t="shared" si="1191"/>
        <v>41602.858227819401</v>
      </c>
      <c r="AX461" s="18">
        <f t="shared" si="1191"/>
        <v>38185.562042486163</v>
      </c>
      <c r="AY461" s="18">
        <f t="shared" si="1191"/>
        <v>26317.276101914355</v>
      </c>
      <c r="AZ461" s="18">
        <f t="shared" si="1191"/>
        <v>21094.303627780075</v>
      </c>
      <c r="BA461" s="18">
        <f t="shared" si="1191"/>
        <v>41602.858227819401</v>
      </c>
      <c r="BB461" s="18">
        <f t="shared" si="1191"/>
        <v>38185.562042486163</v>
      </c>
      <c r="BC461" s="18">
        <f t="shared" si="1191"/>
        <v>26317.276101914355</v>
      </c>
      <c r="BD461" s="18">
        <f t="shared" si="1191"/>
        <v>21094.303627780075</v>
      </c>
      <c r="BE461" s="18">
        <f t="shared" si="1191"/>
        <v>41602.858227819401</v>
      </c>
      <c r="BF461" s="18">
        <f t="shared" si="1191"/>
        <v>38185.562042486163</v>
      </c>
      <c r="BG461" s="18">
        <f t="shared" si="1191"/>
        <v>26317.276101914355</v>
      </c>
      <c r="BH461" s="18">
        <f t="shared" si="1191"/>
        <v>21094.303627780075</v>
      </c>
      <c r="BI461" s="18">
        <f t="shared" si="1191"/>
        <v>41602.858227819401</v>
      </c>
      <c r="BJ461" s="18">
        <f t="shared" si="1191"/>
        <v>38185.562042486163</v>
      </c>
      <c r="BK461" s="18">
        <f t="shared" si="1191"/>
        <v>26317.276101914355</v>
      </c>
      <c r="BL461" s="18">
        <f t="shared" si="1191"/>
        <v>21094.303627780075</v>
      </c>
      <c r="BM461" s="18">
        <f t="shared" si="1191"/>
        <v>41602.858227819401</v>
      </c>
      <c r="BN461" s="18">
        <f t="shared" si="1191"/>
        <v>38185.562042486163</v>
      </c>
      <c r="BO461" s="18">
        <f t="shared" si="1191"/>
        <v>26317.276101914355</v>
      </c>
      <c r="BP461" s="18">
        <f t="shared" si="1191"/>
        <v>21052.115020524514</v>
      </c>
      <c r="BQ461" s="18">
        <f t="shared" si="1191"/>
        <v>41519.652511363762</v>
      </c>
      <c r="BR461" s="18">
        <f t="shared" si="1191"/>
        <v>38109.190918401189</v>
      </c>
      <c r="BS461" s="18">
        <f t="shared" si="1191"/>
        <v>26264.641549710526</v>
      </c>
      <c r="BT461" s="18">
        <f t="shared" si="1191"/>
        <v>21009.926413268953</v>
      </c>
      <c r="BU461" s="18">
        <f t="shared" si="1191"/>
        <v>41436.446794908123</v>
      </c>
      <c r="BV461" s="18">
        <f t="shared" ref="BV461:DA461" si="1192">BV335</f>
        <v>38032.819794316216</v>
      </c>
      <c r="BW461" s="18">
        <f t="shared" si="1192"/>
        <v>26212.006997506698</v>
      </c>
      <c r="BX461" s="18">
        <f t="shared" si="1192"/>
        <v>20967.737806013392</v>
      </c>
      <c r="BY461" s="18">
        <f t="shared" si="1192"/>
        <v>41353.241078452484</v>
      </c>
      <c r="BZ461" s="18">
        <f t="shared" si="1192"/>
        <v>37956.448670231242</v>
      </c>
      <c r="CA461" s="18">
        <f t="shared" si="1192"/>
        <v>26106.737893099038</v>
      </c>
      <c r="CB461" s="18">
        <f t="shared" si="1192"/>
        <v>20925.549198757835</v>
      </c>
      <c r="CC461" s="18">
        <f t="shared" si="1192"/>
        <v>41270.035361996845</v>
      </c>
      <c r="CD461" s="18">
        <f t="shared" si="1192"/>
        <v>37880.077546146276</v>
      </c>
      <c r="CE461" s="18">
        <f t="shared" si="1192"/>
        <v>26106.737893099038</v>
      </c>
      <c r="CF461" s="18">
        <f t="shared" si="1192"/>
        <v>20883.360591502274</v>
      </c>
      <c r="CG461" s="18">
        <f t="shared" si="1192"/>
        <v>41186.829645541206</v>
      </c>
      <c r="CH461" s="18">
        <f t="shared" si="1192"/>
        <v>37803.706422061303</v>
      </c>
      <c r="CI461" s="18">
        <f t="shared" si="1192"/>
        <v>26054.10334089521</v>
      </c>
      <c r="CJ461" s="18">
        <f t="shared" si="1192"/>
        <v>20841.171984246714</v>
      </c>
      <c r="CK461" s="18">
        <f t="shared" si="1192"/>
        <v>41103.623929085566</v>
      </c>
      <c r="CL461" s="18">
        <f t="shared" si="1192"/>
        <v>37727.335297976329</v>
      </c>
      <c r="CM461" s="18">
        <f t="shared" si="1192"/>
        <v>26001.468788691382</v>
      </c>
      <c r="CN461" s="18">
        <f t="shared" si="1192"/>
        <v>20590.993543221244</v>
      </c>
      <c r="CO461" s="18">
        <f t="shared" si="1192"/>
        <v>40610.21403050363</v>
      </c>
      <c r="CP461" s="18">
        <f t="shared" si="1192"/>
        <v>37274.454532152442</v>
      </c>
      <c r="CQ461" s="18">
        <f t="shared" si="1192"/>
        <v>25637.237687440887</v>
      </c>
      <c r="CR461" s="18">
        <f t="shared" si="1192"/>
        <v>20549.226822038239</v>
      </c>
      <c r="CS461" s="18">
        <f t="shared" si="1192"/>
        <v>40527.840371212544</v>
      </c>
      <c r="CT461" s="18">
        <f t="shared" si="1192"/>
        <v>37198.847119308324</v>
      </c>
      <c r="CU461" s="18">
        <f t="shared" si="1192"/>
        <v>25637.237687440887</v>
      </c>
      <c r="CV461" s="18">
        <f t="shared" si="1192"/>
        <v>20507.460100855234</v>
      </c>
      <c r="CW461" s="18">
        <f t="shared" si="1192"/>
        <v>40445.466711921465</v>
      </c>
      <c r="CX461" s="18">
        <f t="shared" si="1192"/>
        <v>37123.239706464199</v>
      </c>
      <c r="CY461" s="18">
        <f t="shared" si="1192"/>
        <v>25585.129480759097</v>
      </c>
      <c r="CZ461" s="18">
        <f t="shared" si="1192"/>
        <v>20465.69337967223</v>
      </c>
      <c r="DA461" s="18">
        <f t="shared" si="1192"/>
        <v>40363.093052630378</v>
      </c>
      <c r="DB461" s="18">
        <f t="shared" ref="DB461:EG461" si="1193">DB335</f>
        <v>37047.632293620074</v>
      </c>
      <c r="DC461" s="18">
        <f t="shared" si="1193"/>
        <v>25533.021274077306</v>
      </c>
      <c r="DD461" s="18">
        <f t="shared" si="1193"/>
        <v>20423.926658489225</v>
      </c>
      <c r="DE461" s="18">
        <f t="shared" si="1193"/>
        <v>40280.719393339299</v>
      </c>
      <c r="DF461" s="18">
        <f t="shared" si="1193"/>
        <v>36972.024880775956</v>
      </c>
      <c r="DG461" s="18">
        <f t="shared" si="1193"/>
        <v>25428.804860713724</v>
      </c>
      <c r="DH461" s="18">
        <f t="shared" si="1193"/>
        <v>20382.15993730622</v>
      </c>
      <c r="DI461" s="18">
        <f t="shared" si="1193"/>
        <v>40198.345734048213</v>
      </c>
      <c r="DJ461" s="18">
        <f t="shared" si="1193"/>
        <v>36896.417467931831</v>
      </c>
      <c r="DK461" s="18">
        <f t="shared" si="1193"/>
        <v>25428.804860713724</v>
      </c>
      <c r="DL461" s="18">
        <f t="shared" si="1193"/>
        <v>20340.393216123215</v>
      </c>
      <c r="DM461" s="18">
        <f t="shared" si="1193"/>
        <v>40115.972074757134</v>
      </c>
      <c r="DN461" s="18">
        <f t="shared" si="1193"/>
        <v>36820.810055087706</v>
      </c>
      <c r="DO461" s="18">
        <f t="shared" si="1193"/>
        <v>25376.696654031934</v>
      </c>
      <c r="DP461" s="18">
        <f t="shared" si="1193"/>
        <v>20298.62649494021</v>
      </c>
      <c r="DQ461" s="18">
        <f t="shared" si="1193"/>
        <v>40033.598415466047</v>
      </c>
      <c r="DR461" s="18">
        <f t="shared" si="1193"/>
        <v>36745.202642243588</v>
      </c>
      <c r="DS461" s="18">
        <f t="shared" si="1193"/>
        <v>25324.588447350143</v>
      </c>
      <c r="DT461" s="18">
        <f t="shared" si="1193"/>
        <v>20256.859773757205</v>
      </c>
      <c r="DU461" s="18">
        <f t="shared" si="1193"/>
        <v>39951.224756174968</v>
      </c>
      <c r="DV461" s="18">
        <f t="shared" si="1193"/>
        <v>36669.595229399463</v>
      </c>
      <c r="DW461" s="18">
        <f t="shared" si="1193"/>
        <v>25220.372033986561</v>
      </c>
      <c r="DX461" s="18">
        <f t="shared" si="1193"/>
        <v>20215.093052574201</v>
      </c>
      <c r="DY461" s="18">
        <f t="shared" si="1193"/>
        <v>39868.851096883889</v>
      </c>
      <c r="DZ461" s="18">
        <f t="shared" si="1193"/>
        <v>36593.987816555338</v>
      </c>
      <c r="EA461" s="18">
        <f t="shared" si="1193"/>
        <v>25220.372033986561</v>
      </c>
      <c r="EB461" s="18">
        <f t="shared" si="1193"/>
        <v>19969.555358346843</v>
      </c>
      <c r="EC461" s="18">
        <f t="shared" si="1193"/>
        <v>39384.593827112069</v>
      </c>
      <c r="ED461" s="18">
        <f t="shared" si="1193"/>
        <v>36149.507874380797</v>
      </c>
      <c r="EE461" s="18">
        <f t="shared" si="1193"/>
        <v>24914.038940160277</v>
      </c>
      <c r="EF461" s="18">
        <f t="shared" si="1193"/>
        <v>19928.210523236394</v>
      </c>
      <c r="EG461" s="18">
        <f t="shared" si="1193"/>
        <v>39303.052224985542</v>
      </c>
      <c r="EH461" s="18">
        <f t="shared" ref="EH461:FR461" si="1194">EH335</f>
        <v>36074.66417277752</v>
      </c>
      <c r="EI461" s="18">
        <f t="shared" si="1194"/>
        <v>24862.457079000527</v>
      </c>
      <c r="EJ461" s="18">
        <f t="shared" si="1194"/>
        <v>19886.865688125945</v>
      </c>
      <c r="EK461" s="18">
        <f t="shared" si="1194"/>
        <v>39221.510622859016</v>
      </c>
      <c r="EL461" s="18">
        <f t="shared" si="1194"/>
        <v>35999.820471174251</v>
      </c>
      <c r="EM461" s="18">
        <f t="shared" si="1194"/>
        <v>24759.293356681021</v>
      </c>
      <c r="EN461" s="18">
        <f t="shared" si="1194"/>
        <v>19845.520853015496</v>
      </c>
      <c r="EO461" s="18">
        <f t="shared" si="1194"/>
        <v>39139.969020732489</v>
      </c>
      <c r="EP461" s="18">
        <f t="shared" si="1194"/>
        <v>35924.976769570974</v>
      </c>
      <c r="EQ461" s="18">
        <f t="shared" si="1194"/>
        <v>24759.293356681021</v>
      </c>
      <c r="ER461" s="18">
        <f t="shared" si="1194"/>
        <v>19804.176017905047</v>
      </c>
      <c r="ES461" s="18">
        <f t="shared" si="1194"/>
        <v>39058.427418605963</v>
      </c>
      <c r="ET461" s="18">
        <f t="shared" si="1194"/>
        <v>35850.133067967705</v>
      </c>
      <c r="EU461" s="18">
        <f t="shared" si="1194"/>
        <v>24707.711495521271</v>
      </c>
      <c r="EV461" s="18">
        <f t="shared" si="1194"/>
        <v>19762.831182794598</v>
      </c>
      <c r="EW461" s="18">
        <f t="shared" si="1194"/>
        <v>38976.885816479436</v>
      </c>
      <c r="EX461" s="18">
        <f t="shared" si="1194"/>
        <v>35775.289366364428</v>
      </c>
      <c r="EY461" s="18">
        <f t="shared" si="1194"/>
        <v>24656.129634361518</v>
      </c>
      <c r="EZ461" s="18">
        <f t="shared" si="1194"/>
        <v>19721.486347684149</v>
      </c>
      <c r="FA461" s="18">
        <f t="shared" si="1194"/>
        <v>38895.34421435291</v>
      </c>
      <c r="FB461" s="18">
        <f t="shared" si="1194"/>
        <v>35700.445664761159</v>
      </c>
      <c r="FC461" s="18">
        <f t="shared" si="1194"/>
        <v>24552.965912042015</v>
      </c>
      <c r="FD461" s="18">
        <f t="shared" si="1194"/>
        <v>19680.1415125737</v>
      </c>
      <c r="FE461" s="18">
        <f t="shared" si="1194"/>
        <v>38813.802612226384</v>
      </c>
      <c r="FF461" s="18">
        <f t="shared" si="1194"/>
        <v>35625.601963157882</v>
      </c>
      <c r="FG461" s="18">
        <f t="shared" si="1194"/>
        <v>24552.965912042015</v>
      </c>
      <c r="FH461" s="18">
        <f t="shared" si="1194"/>
        <v>19638.796677463248</v>
      </c>
      <c r="FI461" s="18">
        <f t="shared" si="1194"/>
        <v>38732.261010099857</v>
      </c>
      <c r="FJ461" s="18">
        <f t="shared" si="1194"/>
        <v>35550.758261554613</v>
      </c>
      <c r="FK461" s="18">
        <f t="shared" si="1194"/>
        <v>24501.384050882261</v>
      </c>
      <c r="FL461" s="18">
        <f t="shared" si="1194"/>
        <v>0</v>
      </c>
      <c r="FM461" s="18">
        <f t="shared" si="1194"/>
        <v>0</v>
      </c>
      <c r="FN461" s="18">
        <f t="shared" si="1194"/>
        <v>0</v>
      </c>
      <c r="FO461" s="18">
        <f t="shared" si="1194"/>
        <v>0</v>
      </c>
      <c r="FP461" s="18">
        <f t="shared" si="1194"/>
        <v>0</v>
      </c>
      <c r="FQ461" s="18">
        <f t="shared" si="1194"/>
        <v>0</v>
      </c>
      <c r="FR461" s="18">
        <f t="shared" si="1194"/>
        <v>0</v>
      </c>
    </row>
    <row r="462" spans="2:174">
      <c r="C462" t="s">
        <v>350</v>
      </c>
      <c r="D462" s="144" t="s">
        <v>34</v>
      </c>
      <c r="F462" s="136">
        <f>INDEX(Assumptions!$G306:$G306,MATCH($A$1,Model_Number,0))</f>
        <v>0</v>
      </c>
      <c r="I462" s="131">
        <f>SUM(J462:FR462)</f>
        <v>0</v>
      </c>
      <c r="J462" s="18">
        <f t="shared" ref="J462:AO462" si="1195">$F$462*J$9</f>
        <v>0</v>
      </c>
      <c r="K462" s="18">
        <f t="shared" si="1195"/>
        <v>0</v>
      </c>
      <c r="L462" s="18">
        <f t="shared" si="1195"/>
        <v>0</v>
      </c>
      <c r="M462" s="18">
        <f t="shared" si="1195"/>
        <v>0</v>
      </c>
      <c r="N462" s="18">
        <f t="shared" si="1195"/>
        <v>0</v>
      </c>
      <c r="O462" s="18">
        <f t="shared" si="1195"/>
        <v>0</v>
      </c>
      <c r="P462" s="18">
        <f t="shared" si="1195"/>
        <v>0</v>
      </c>
      <c r="Q462" s="18">
        <f t="shared" si="1195"/>
        <v>0</v>
      </c>
      <c r="R462" s="18">
        <f t="shared" si="1195"/>
        <v>0</v>
      </c>
      <c r="S462" s="18">
        <f t="shared" si="1195"/>
        <v>0</v>
      </c>
      <c r="T462" s="18">
        <f t="shared" si="1195"/>
        <v>0</v>
      </c>
      <c r="U462" s="18">
        <f t="shared" si="1195"/>
        <v>0</v>
      </c>
      <c r="V462" s="18">
        <f t="shared" si="1195"/>
        <v>0</v>
      </c>
      <c r="W462" s="18">
        <f t="shared" si="1195"/>
        <v>0</v>
      </c>
      <c r="X462" s="18">
        <f t="shared" si="1195"/>
        <v>0</v>
      </c>
      <c r="Y462" s="18">
        <f t="shared" si="1195"/>
        <v>0</v>
      </c>
      <c r="Z462" s="18">
        <f t="shared" si="1195"/>
        <v>0</v>
      </c>
      <c r="AA462" s="18">
        <f t="shared" si="1195"/>
        <v>0</v>
      </c>
      <c r="AB462" s="18">
        <f t="shared" si="1195"/>
        <v>0</v>
      </c>
      <c r="AC462" s="18">
        <f t="shared" si="1195"/>
        <v>0</v>
      </c>
      <c r="AD462" s="18">
        <f t="shared" si="1195"/>
        <v>0</v>
      </c>
      <c r="AE462" s="18">
        <f t="shared" si="1195"/>
        <v>0</v>
      </c>
      <c r="AF462" s="18">
        <f t="shared" si="1195"/>
        <v>0</v>
      </c>
      <c r="AG462" s="18">
        <f t="shared" si="1195"/>
        <v>0</v>
      </c>
      <c r="AH462" s="18">
        <f t="shared" si="1195"/>
        <v>0</v>
      </c>
      <c r="AI462" s="18">
        <f t="shared" si="1195"/>
        <v>0</v>
      </c>
      <c r="AJ462" s="18">
        <f t="shared" si="1195"/>
        <v>0</v>
      </c>
      <c r="AK462" s="18">
        <f t="shared" si="1195"/>
        <v>0</v>
      </c>
      <c r="AL462" s="18">
        <f t="shared" si="1195"/>
        <v>0</v>
      </c>
      <c r="AM462" s="18">
        <f t="shared" si="1195"/>
        <v>0</v>
      </c>
      <c r="AN462" s="18">
        <f t="shared" si="1195"/>
        <v>0</v>
      </c>
      <c r="AO462" s="18">
        <f t="shared" si="1195"/>
        <v>0</v>
      </c>
      <c r="AP462" s="18">
        <f t="shared" ref="AP462:BU462" si="1196">$F$462*AP$9</f>
        <v>0</v>
      </c>
      <c r="AQ462" s="18">
        <f t="shared" si="1196"/>
        <v>0</v>
      </c>
      <c r="AR462" s="18">
        <f t="shared" si="1196"/>
        <v>0</v>
      </c>
      <c r="AS462" s="18">
        <f t="shared" si="1196"/>
        <v>0</v>
      </c>
      <c r="AT462" s="18">
        <f t="shared" si="1196"/>
        <v>0</v>
      </c>
      <c r="AU462" s="18">
        <f t="shared" si="1196"/>
        <v>0</v>
      </c>
      <c r="AV462" s="18">
        <f t="shared" si="1196"/>
        <v>0</v>
      </c>
      <c r="AW462" s="18">
        <f t="shared" si="1196"/>
        <v>0</v>
      </c>
      <c r="AX462" s="18">
        <f t="shared" si="1196"/>
        <v>0</v>
      </c>
      <c r="AY462" s="18">
        <f t="shared" si="1196"/>
        <v>0</v>
      </c>
      <c r="AZ462" s="18">
        <f t="shared" si="1196"/>
        <v>0</v>
      </c>
      <c r="BA462" s="18">
        <f t="shared" si="1196"/>
        <v>0</v>
      </c>
      <c r="BB462" s="18">
        <f t="shared" si="1196"/>
        <v>0</v>
      </c>
      <c r="BC462" s="18">
        <f t="shared" si="1196"/>
        <v>0</v>
      </c>
      <c r="BD462" s="18">
        <f t="shared" si="1196"/>
        <v>0</v>
      </c>
      <c r="BE462" s="18">
        <f t="shared" si="1196"/>
        <v>0</v>
      </c>
      <c r="BF462" s="18">
        <f t="shared" si="1196"/>
        <v>0</v>
      </c>
      <c r="BG462" s="18">
        <f t="shared" si="1196"/>
        <v>0</v>
      </c>
      <c r="BH462" s="18">
        <f t="shared" si="1196"/>
        <v>0</v>
      </c>
      <c r="BI462" s="18">
        <f t="shared" si="1196"/>
        <v>0</v>
      </c>
      <c r="BJ462" s="18">
        <f t="shared" si="1196"/>
        <v>0</v>
      </c>
      <c r="BK462" s="18">
        <f t="shared" si="1196"/>
        <v>0</v>
      </c>
      <c r="BL462" s="18">
        <f t="shared" si="1196"/>
        <v>0</v>
      </c>
      <c r="BM462" s="18">
        <f t="shared" si="1196"/>
        <v>0</v>
      </c>
      <c r="BN462" s="18">
        <f t="shared" si="1196"/>
        <v>0</v>
      </c>
      <c r="BO462" s="18">
        <f t="shared" si="1196"/>
        <v>0</v>
      </c>
      <c r="BP462" s="18">
        <f t="shared" si="1196"/>
        <v>0</v>
      </c>
      <c r="BQ462" s="18">
        <f t="shared" si="1196"/>
        <v>0</v>
      </c>
      <c r="BR462" s="18">
        <f t="shared" si="1196"/>
        <v>0</v>
      </c>
      <c r="BS462" s="18">
        <f t="shared" si="1196"/>
        <v>0</v>
      </c>
      <c r="BT462" s="18">
        <f t="shared" si="1196"/>
        <v>0</v>
      </c>
      <c r="BU462" s="18">
        <f t="shared" si="1196"/>
        <v>0</v>
      </c>
      <c r="BV462" s="18">
        <f t="shared" ref="BV462:DA462" si="1197">$F$462*BV$9</f>
        <v>0</v>
      </c>
      <c r="BW462" s="18">
        <f t="shared" si="1197"/>
        <v>0</v>
      </c>
      <c r="BX462" s="18">
        <f t="shared" si="1197"/>
        <v>0</v>
      </c>
      <c r="BY462" s="18">
        <f t="shared" si="1197"/>
        <v>0</v>
      </c>
      <c r="BZ462" s="18">
        <f t="shared" si="1197"/>
        <v>0</v>
      </c>
      <c r="CA462" s="18">
        <f t="shared" si="1197"/>
        <v>0</v>
      </c>
      <c r="CB462" s="18">
        <f t="shared" si="1197"/>
        <v>0</v>
      </c>
      <c r="CC462" s="18">
        <f t="shared" si="1197"/>
        <v>0</v>
      </c>
      <c r="CD462" s="18">
        <f t="shared" si="1197"/>
        <v>0</v>
      </c>
      <c r="CE462" s="18">
        <f t="shared" si="1197"/>
        <v>0</v>
      </c>
      <c r="CF462" s="18">
        <f t="shared" si="1197"/>
        <v>0</v>
      </c>
      <c r="CG462" s="18">
        <f t="shared" si="1197"/>
        <v>0</v>
      </c>
      <c r="CH462" s="18">
        <f t="shared" si="1197"/>
        <v>0</v>
      </c>
      <c r="CI462" s="18">
        <f t="shared" si="1197"/>
        <v>0</v>
      </c>
      <c r="CJ462" s="18">
        <f t="shared" si="1197"/>
        <v>0</v>
      </c>
      <c r="CK462" s="18">
        <f t="shared" si="1197"/>
        <v>0</v>
      </c>
      <c r="CL462" s="18">
        <f t="shared" si="1197"/>
        <v>0</v>
      </c>
      <c r="CM462" s="18">
        <f t="shared" si="1197"/>
        <v>0</v>
      </c>
      <c r="CN462" s="18">
        <f t="shared" si="1197"/>
        <v>0</v>
      </c>
      <c r="CO462" s="18">
        <f t="shared" si="1197"/>
        <v>0</v>
      </c>
      <c r="CP462" s="18">
        <f t="shared" si="1197"/>
        <v>0</v>
      </c>
      <c r="CQ462" s="18">
        <f t="shared" si="1197"/>
        <v>0</v>
      </c>
      <c r="CR462" s="18">
        <f t="shared" si="1197"/>
        <v>0</v>
      </c>
      <c r="CS462" s="18">
        <f t="shared" si="1197"/>
        <v>0</v>
      </c>
      <c r="CT462" s="18">
        <f t="shared" si="1197"/>
        <v>0</v>
      </c>
      <c r="CU462" s="18">
        <f t="shared" si="1197"/>
        <v>0</v>
      </c>
      <c r="CV462" s="18">
        <f t="shared" si="1197"/>
        <v>0</v>
      </c>
      <c r="CW462" s="18">
        <f t="shared" si="1197"/>
        <v>0</v>
      </c>
      <c r="CX462" s="18">
        <f t="shared" si="1197"/>
        <v>0</v>
      </c>
      <c r="CY462" s="18">
        <f t="shared" si="1197"/>
        <v>0</v>
      </c>
      <c r="CZ462" s="18">
        <f t="shared" si="1197"/>
        <v>0</v>
      </c>
      <c r="DA462" s="18">
        <f t="shared" si="1197"/>
        <v>0</v>
      </c>
      <c r="DB462" s="18">
        <f t="shared" ref="DB462:EG462" si="1198">$F$462*DB$9</f>
        <v>0</v>
      </c>
      <c r="DC462" s="18">
        <f t="shared" si="1198"/>
        <v>0</v>
      </c>
      <c r="DD462" s="18">
        <f t="shared" si="1198"/>
        <v>0</v>
      </c>
      <c r="DE462" s="18">
        <f t="shared" si="1198"/>
        <v>0</v>
      </c>
      <c r="DF462" s="18">
        <f t="shared" si="1198"/>
        <v>0</v>
      </c>
      <c r="DG462" s="18">
        <f t="shared" si="1198"/>
        <v>0</v>
      </c>
      <c r="DH462" s="18">
        <f t="shared" si="1198"/>
        <v>0</v>
      </c>
      <c r="DI462" s="18">
        <f t="shared" si="1198"/>
        <v>0</v>
      </c>
      <c r="DJ462" s="18">
        <f t="shared" si="1198"/>
        <v>0</v>
      </c>
      <c r="DK462" s="18">
        <f t="shared" si="1198"/>
        <v>0</v>
      </c>
      <c r="DL462" s="18">
        <f t="shared" si="1198"/>
        <v>0</v>
      </c>
      <c r="DM462" s="18">
        <f t="shared" si="1198"/>
        <v>0</v>
      </c>
      <c r="DN462" s="18">
        <f t="shared" si="1198"/>
        <v>0</v>
      </c>
      <c r="DO462" s="18">
        <f t="shared" si="1198"/>
        <v>0</v>
      </c>
      <c r="DP462" s="18">
        <f t="shared" si="1198"/>
        <v>0</v>
      </c>
      <c r="DQ462" s="18">
        <f t="shared" si="1198"/>
        <v>0</v>
      </c>
      <c r="DR462" s="18">
        <f t="shared" si="1198"/>
        <v>0</v>
      </c>
      <c r="DS462" s="18">
        <f t="shared" si="1198"/>
        <v>0</v>
      </c>
      <c r="DT462" s="18">
        <f t="shared" si="1198"/>
        <v>0</v>
      </c>
      <c r="DU462" s="18">
        <f t="shared" si="1198"/>
        <v>0</v>
      </c>
      <c r="DV462" s="18">
        <f t="shared" si="1198"/>
        <v>0</v>
      </c>
      <c r="DW462" s="18">
        <f t="shared" si="1198"/>
        <v>0</v>
      </c>
      <c r="DX462" s="18">
        <f t="shared" si="1198"/>
        <v>0</v>
      </c>
      <c r="DY462" s="18">
        <f t="shared" si="1198"/>
        <v>0</v>
      </c>
      <c r="DZ462" s="18">
        <f t="shared" si="1198"/>
        <v>0</v>
      </c>
      <c r="EA462" s="18">
        <f t="shared" si="1198"/>
        <v>0</v>
      </c>
      <c r="EB462" s="18">
        <f t="shared" si="1198"/>
        <v>0</v>
      </c>
      <c r="EC462" s="18">
        <f t="shared" si="1198"/>
        <v>0</v>
      </c>
      <c r="ED462" s="18">
        <f t="shared" si="1198"/>
        <v>0</v>
      </c>
      <c r="EE462" s="18">
        <f t="shared" si="1198"/>
        <v>0</v>
      </c>
      <c r="EF462" s="18">
        <f t="shared" si="1198"/>
        <v>0</v>
      </c>
      <c r="EG462" s="18">
        <f t="shared" si="1198"/>
        <v>0</v>
      </c>
      <c r="EH462" s="18">
        <f t="shared" ref="EH462:FR462" si="1199">$F$462*EH$9</f>
        <v>0</v>
      </c>
      <c r="EI462" s="18">
        <f t="shared" si="1199"/>
        <v>0</v>
      </c>
      <c r="EJ462" s="18">
        <f t="shared" si="1199"/>
        <v>0</v>
      </c>
      <c r="EK462" s="18">
        <f t="shared" si="1199"/>
        <v>0</v>
      </c>
      <c r="EL462" s="18">
        <f t="shared" si="1199"/>
        <v>0</v>
      </c>
      <c r="EM462" s="18">
        <f t="shared" si="1199"/>
        <v>0</v>
      </c>
      <c r="EN462" s="18">
        <f t="shared" si="1199"/>
        <v>0</v>
      </c>
      <c r="EO462" s="18">
        <f t="shared" si="1199"/>
        <v>0</v>
      </c>
      <c r="EP462" s="18">
        <f t="shared" si="1199"/>
        <v>0</v>
      </c>
      <c r="EQ462" s="18">
        <f t="shared" si="1199"/>
        <v>0</v>
      </c>
      <c r="ER462" s="18">
        <f t="shared" si="1199"/>
        <v>0</v>
      </c>
      <c r="ES462" s="18">
        <f t="shared" si="1199"/>
        <v>0</v>
      </c>
      <c r="ET462" s="18">
        <f t="shared" si="1199"/>
        <v>0</v>
      </c>
      <c r="EU462" s="18">
        <f t="shared" si="1199"/>
        <v>0</v>
      </c>
      <c r="EV462" s="18">
        <f t="shared" si="1199"/>
        <v>0</v>
      </c>
      <c r="EW462" s="18">
        <f t="shared" si="1199"/>
        <v>0</v>
      </c>
      <c r="EX462" s="18">
        <f t="shared" si="1199"/>
        <v>0</v>
      </c>
      <c r="EY462" s="18">
        <f t="shared" si="1199"/>
        <v>0</v>
      </c>
      <c r="EZ462" s="18">
        <f t="shared" si="1199"/>
        <v>0</v>
      </c>
      <c r="FA462" s="18">
        <f t="shared" si="1199"/>
        <v>0</v>
      </c>
      <c r="FB462" s="18">
        <f t="shared" si="1199"/>
        <v>0</v>
      </c>
      <c r="FC462" s="18">
        <f t="shared" si="1199"/>
        <v>0</v>
      </c>
      <c r="FD462" s="18">
        <f t="shared" si="1199"/>
        <v>0</v>
      </c>
      <c r="FE462" s="18">
        <f t="shared" si="1199"/>
        <v>0</v>
      </c>
      <c r="FF462" s="18">
        <f t="shared" si="1199"/>
        <v>0</v>
      </c>
      <c r="FG462" s="18">
        <f t="shared" si="1199"/>
        <v>0</v>
      </c>
      <c r="FH462" s="18">
        <f t="shared" si="1199"/>
        <v>0</v>
      </c>
      <c r="FI462" s="18">
        <f t="shared" si="1199"/>
        <v>0</v>
      </c>
      <c r="FJ462" s="18">
        <f t="shared" si="1199"/>
        <v>0</v>
      </c>
      <c r="FK462" s="18">
        <f t="shared" si="1199"/>
        <v>0</v>
      </c>
      <c r="FL462" s="18">
        <f t="shared" si="1199"/>
        <v>0</v>
      </c>
      <c r="FM462" s="18">
        <f t="shared" si="1199"/>
        <v>0</v>
      </c>
      <c r="FN462" s="18">
        <f t="shared" si="1199"/>
        <v>0</v>
      </c>
      <c r="FO462" s="18">
        <f t="shared" si="1199"/>
        <v>0</v>
      </c>
      <c r="FP462" s="18">
        <f t="shared" si="1199"/>
        <v>0</v>
      </c>
      <c r="FQ462" s="18">
        <f t="shared" si="1199"/>
        <v>0</v>
      </c>
      <c r="FR462" s="18">
        <f t="shared" si="1199"/>
        <v>0</v>
      </c>
    </row>
    <row r="463" spans="2:174">
      <c r="E463" s="142" t="s">
        <v>59</v>
      </c>
    </row>
    <row r="464" spans="2:174">
      <c r="C464" s="78" t="s">
        <v>337</v>
      </c>
      <c r="D464" s="144" t="s">
        <v>974</v>
      </c>
      <c r="E464" s="136">
        <f>INDEX(Assumptions!$G308:$G308,MATCH($A$1,Model_Number,0))</f>
        <v>0</v>
      </c>
      <c r="I464" s="131">
        <f t="shared" ref="I464:I472" si="1200">SUM(J464:FR464)</f>
        <v>0</v>
      </c>
      <c r="J464" s="18">
        <f t="shared" ref="J464:AO464" si="1201">-MAX((J$461-J$462)*$E464/Thousand*J$407*J427,0)</f>
        <v>0</v>
      </c>
      <c r="K464" s="18">
        <f t="shared" si="1201"/>
        <v>0</v>
      </c>
      <c r="L464" s="18">
        <f t="shared" si="1201"/>
        <v>0</v>
      </c>
      <c r="M464" s="18">
        <f t="shared" si="1201"/>
        <v>0</v>
      </c>
      <c r="N464" s="18">
        <f t="shared" si="1201"/>
        <v>0</v>
      </c>
      <c r="O464" s="18">
        <f t="shared" si="1201"/>
        <v>0</v>
      </c>
      <c r="P464" s="18">
        <f t="shared" si="1201"/>
        <v>0</v>
      </c>
      <c r="Q464" s="18">
        <f t="shared" si="1201"/>
        <v>0</v>
      </c>
      <c r="R464" s="18">
        <f t="shared" si="1201"/>
        <v>0</v>
      </c>
      <c r="S464" s="18">
        <f t="shared" si="1201"/>
        <v>0</v>
      </c>
      <c r="T464" s="18">
        <f t="shared" si="1201"/>
        <v>0</v>
      </c>
      <c r="U464" s="18">
        <f t="shared" si="1201"/>
        <v>0</v>
      </c>
      <c r="V464" s="18">
        <f t="shared" si="1201"/>
        <v>0</v>
      </c>
      <c r="W464" s="18">
        <f t="shared" si="1201"/>
        <v>0</v>
      </c>
      <c r="X464" s="18">
        <f t="shared" si="1201"/>
        <v>0</v>
      </c>
      <c r="Y464" s="18">
        <f t="shared" si="1201"/>
        <v>0</v>
      </c>
      <c r="Z464" s="18">
        <f t="shared" si="1201"/>
        <v>0</v>
      </c>
      <c r="AA464" s="18">
        <f t="shared" si="1201"/>
        <v>0</v>
      </c>
      <c r="AB464" s="18">
        <f t="shared" si="1201"/>
        <v>0</v>
      </c>
      <c r="AC464" s="18">
        <f t="shared" si="1201"/>
        <v>0</v>
      </c>
      <c r="AD464" s="18">
        <f t="shared" si="1201"/>
        <v>0</v>
      </c>
      <c r="AE464" s="18">
        <f t="shared" si="1201"/>
        <v>0</v>
      </c>
      <c r="AF464" s="18">
        <f t="shared" si="1201"/>
        <v>0</v>
      </c>
      <c r="AG464" s="18">
        <f t="shared" si="1201"/>
        <v>0</v>
      </c>
      <c r="AH464" s="18">
        <f t="shared" si="1201"/>
        <v>0</v>
      </c>
      <c r="AI464" s="18">
        <f t="shared" si="1201"/>
        <v>0</v>
      </c>
      <c r="AJ464" s="18">
        <f t="shared" si="1201"/>
        <v>0</v>
      </c>
      <c r="AK464" s="18">
        <f t="shared" si="1201"/>
        <v>0</v>
      </c>
      <c r="AL464" s="18">
        <f t="shared" si="1201"/>
        <v>0</v>
      </c>
      <c r="AM464" s="18">
        <f t="shared" si="1201"/>
        <v>0</v>
      </c>
      <c r="AN464" s="18">
        <f t="shared" si="1201"/>
        <v>0</v>
      </c>
      <c r="AO464" s="18">
        <f t="shared" si="1201"/>
        <v>0</v>
      </c>
      <c r="AP464" s="18">
        <f t="shared" ref="AP464:BU464" si="1202">-MAX((AP$461-AP$462)*$E464/Thousand*AP$407*AP427,0)</f>
        <v>0</v>
      </c>
      <c r="AQ464" s="18">
        <f t="shared" si="1202"/>
        <v>0</v>
      </c>
      <c r="AR464" s="18">
        <f t="shared" si="1202"/>
        <v>0</v>
      </c>
      <c r="AS464" s="18">
        <f t="shared" si="1202"/>
        <v>0</v>
      </c>
      <c r="AT464" s="18">
        <f t="shared" si="1202"/>
        <v>0</v>
      </c>
      <c r="AU464" s="18">
        <f t="shared" si="1202"/>
        <v>0</v>
      </c>
      <c r="AV464" s="18">
        <f t="shared" si="1202"/>
        <v>0</v>
      </c>
      <c r="AW464" s="18">
        <f t="shared" si="1202"/>
        <v>0</v>
      </c>
      <c r="AX464" s="18">
        <f t="shared" si="1202"/>
        <v>0</v>
      </c>
      <c r="AY464" s="18">
        <f t="shared" si="1202"/>
        <v>0</v>
      </c>
      <c r="AZ464" s="18">
        <f t="shared" si="1202"/>
        <v>0</v>
      </c>
      <c r="BA464" s="18">
        <f t="shared" si="1202"/>
        <v>0</v>
      </c>
      <c r="BB464" s="18">
        <f t="shared" si="1202"/>
        <v>0</v>
      </c>
      <c r="BC464" s="18">
        <f t="shared" si="1202"/>
        <v>0</v>
      </c>
      <c r="BD464" s="18">
        <f t="shared" si="1202"/>
        <v>0</v>
      </c>
      <c r="BE464" s="18">
        <f t="shared" si="1202"/>
        <v>0</v>
      </c>
      <c r="BF464" s="18">
        <f t="shared" si="1202"/>
        <v>0</v>
      </c>
      <c r="BG464" s="18">
        <f t="shared" si="1202"/>
        <v>0</v>
      </c>
      <c r="BH464" s="18">
        <f t="shared" si="1202"/>
        <v>0</v>
      </c>
      <c r="BI464" s="18">
        <f t="shared" si="1202"/>
        <v>0</v>
      </c>
      <c r="BJ464" s="18">
        <f t="shared" si="1202"/>
        <v>0</v>
      </c>
      <c r="BK464" s="18">
        <f t="shared" si="1202"/>
        <v>0</v>
      </c>
      <c r="BL464" s="18">
        <f t="shared" si="1202"/>
        <v>0</v>
      </c>
      <c r="BM464" s="18">
        <f t="shared" si="1202"/>
        <v>0</v>
      </c>
      <c r="BN464" s="18">
        <f t="shared" si="1202"/>
        <v>0</v>
      </c>
      <c r="BO464" s="18">
        <f t="shared" si="1202"/>
        <v>0</v>
      </c>
      <c r="BP464" s="18">
        <f t="shared" si="1202"/>
        <v>0</v>
      </c>
      <c r="BQ464" s="18">
        <f t="shared" si="1202"/>
        <v>0</v>
      </c>
      <c r="BR464" s="18">
        <f t="shared" si="1202"/>
        <v>0</v>
      </c>
      <c r="BS464" s="18">
        <f t="shared" si="1202"/>
        <v>0</v>
      </c>
      <c r="BT464" s="18">
        <f t="shared" si="1202"/>
        <v>0</v>
      </c>
      <c r="BU464" s="18">
        <f t="shared" si="1202"/>
        <v>0</v>
      </c>
      <c r="BV464" s="18">
        <f t="shared" ref="BV464:DA464" si="1203">-MAX((BV$461-BV$462)*$E464/Thousand*BV$407*BV427,0)</f>
        <v>0</v>
      </c>
      <c r="BW464" s="18">
        <f t="shared" si="1203"/>
        <v>0</v>
      </c>
      <c r="BX464" s="18">
        <f t="shared" si="1203"/>
        <v>0</v>
      </c>
      <c r="BY464" s="18">
        <f t="shared" si="1203"/>
        <v>0</v>
      </c>
      <c r="BZ464" s="18">
        <f t="shared" si="1203"/>
        <v>0</v>
      </c>
      <c r="CA464" s="18">
        <f t="shared" si="1203"/>
        <v>0</v>
      </c>
      <c r="CB464" s="18">
        <f t="shared" si="1203"/>
        <v>0</v>
      </c>
      <c r="CC464" s="18">
        <f t="shared" si="1203"/>
        <v>0</v>
      </c>
      <c r="CD464" s="18">
        <f t="shared" si="1203"/>
        <v>0</v>
      </c>
      <c r="CE464" s="18">
        <f t="shared" si="1203"/>
        <v>0</v>
      </c>
      <c r="CF464" s="18">
        <f t="shared" si="1203"/>
        <v>0</v>
      </c>
      <c r="CG464" s="18">
        <f t="shared" si="1203"/>
        <v>0</v>
      </c>
      <c r="CH464" s="18">
        <f t="shared" si="1203"/>
        <v>0</v>
      </c>
      <c r="CI464" s="18">
        <f t="shared" si="1203"/>
        <v>0</v>
      </c>
      <c r="CJ464" s="18">
        <f t="shared" si="1203"/>
        <v>0</v>
      </c>
      <c r="CK464" s="18">
        <f t="shared" si="1203"/>
        <v>0</v>
      </c>
      <c r="CL464" s="18">
        <f t="shared" si="1203"/>
        <v>0</v>
      </c>
      <c r="CM464" s="18">
        <f t="shared" si="1203"/>
        <v>0</v>
      </c>
      <c r="CN464" s="18">
        <f t="shared" si="1203"/>
        <v>0</v>
      </c>
      <c r="CO464" s="18">
        <f t="shared" si="1203"/>
        <v>0</v>
      </c>
      <c r="CP464" s="18">
        <f t="shared" si="1203"/>
        <v>0</v>
      </c>
      <c r="CQ464" s="18">
        <f t="shared" si="1203"/>
        <v>0</v>
      </c>
      <c r="CR464" s="18">
        <f t="shared" si="1203"/>
        <v>0</v>
      </c>
      <c r="CS464" s="18">
        <f t="shared" si="1203"/>
        <v>0</v>
      </c>
      <c r="CT464" s="18">
        <f t="shared" si="1203"/>
        <v>0</v>
      </c>
      <c r="CU464" s="18">
        <f t="shared" si="1203"/>
        <v>0</v>
      </c>
      <c r="CV464" s="18">
        <f t="shared" si="1203"/>
        <v>0</v>
      </c>
      <c r="CW464" s="18">
        <f t="shared" si="1203"/>
        <v>0</v>
      </c>
      <c r="CX464" s="18">
        <f t="shared" si="1203"/>
        <v>0</v>
      </c>
      <c r="CY464" s="18">
        <f t="shared" si="1203"/>
        <v>0</v>
      </c>
      <c r="CZ464" s="18">
        <f t="shared" si="1203"/>
        <v>0</v>
      </c>
      <c r="DA464" s="18">
        <f t="shared" si="1203"/>
        <v>0</v>
      </c>
      <c r="DB464" s="18">
        <f t="shared" ref="DB464:EG464" si="1204">-MAX((DB$461-DB$462)*$E464/Thousand*DB$407*DB427,0)</f>
        <v>0</v>
      </c>
      <c r="DC464" s="18">
        <f t="shared" si="1204"/>
        <v>0</v>
      </c>
      <c r="DD464" s="18">
        <f t="shared" si="1204"/>
        <v>0</v>
      </c>
      <c r="DE464" s="18">
        <f t="shared" si="1204"/>
        <v>0</v>
      </c>
      <c r="DF464" s="18">
        <f t="shared" si="1204"/>
        <v>0</v>
      </c>
      <c r="DG464" s="18">
        <f t="shared" si="1204"/>
        <v>0</v>
      </c>
      <c r="DH464" s="18">
        <f t="shared" si="1204"/>
        <v>0</v>
      </c>
      <c r="DI464" s="18">
        <f t="shared" si="1204"/>
        <v>0</v>
      </c>
      <c r="DJ464" s="18">
        <f t="shared" si="1204"/>
        <v>0</v>
      </c>
      <c r="DK464" s="18">
        <f t="shared" si="1204"/>
        <v>0</v>
      </c>
      <c r="DL464" s="18">
        <f t="shared" si="1204"/>
        <v>0</v>
      </c>
      <c r="DM464" s="18">
        <f t="shared" si="1204"/>
        <v>0</v>
      </c>
      <c r="DN464" s="18">
        <f t="shared" si="1204"/>
        <v>0</v>
      </c>
      <c r="DO464" s="18">
        <f t="shared" si="1204"/>
        <v>0</v>
      </c>
      <c r="DP464" s="18">
        <f t="shared" si="1204"/>
        <v>0</v>
      </c>
      <c r="DQ464" s="18">
        <f t="shared" si="1204"/>
        <v>0</v>
      </c>
      <c r="DR464" s="18">
        <f t="shared" si="1204"/>
        <v>0</v>
      </c>
      <c r="DS464" s="18">
        <f t="shared" si="1204"/>
        <v>0</v>
      </c>
      <c r="DT464" s="18">
        <f t="shared" si="1204"/>
        <v>0</v>
      </c>
      <c r="DU464" s="18">
        <f t="shared" si="1204"/>
        <v>0</v>
      </c>
      <c r="DV464" s="18">
        <f t="shared" si="1204"/>
        <v>0</v>
      </c>
      <c r="DW464" s="18">
        <f t="shared" si="1204"/>
        <v>0</v>
      </c>
      <c r="DX464" s="18">
        <f t="shared" si="1204"/>
        <v>0</v>
      </c>
      <c r="DY464" s="18">
        <f t="shared" si="1204"/>
        <v>0</v>
      </c>
      <c r="DZ464" s="18">
        <f t="shared" si="1204"/>
        <v>0</v>
      </c>
      <c r="EA464" s="18">
        <f t="shared" si="1204"/>
        <v>0</v>
      </c>
      <c r="EB464" s="18">
        <f t="shared" si="1204"/>
        <v>0</v>
      </c>
      <c r="EC464" s="18">
        <f t="shared" si="1204"/>
        <v>0</v>
      </c>
      <c r="ED464" s="18">
        <f t="shared" si="1204"/>
        <v>0</v>
      </c>
      <c r="EE464" s="18">
        <f t="shared" si="1204"/>
        <v>0</v>
      </c>
      <c r="EF464" s="18">
        <f t="shared" si="1204"/>
        <v>0</v>
      </c>
      <c r="EG464" s="18">
        <f t="shared" si="1204"/>
        <v>0</v>
      </c>
      <c r="EH464" s="18">
        <f t="shared" ref="EH464:FR464" si="1205">-MAX((EH$461-EH$462)*$E464/Thousand*EH$407*EH427,0)</f>
        <v>0</v>
      </c>
      <c r="EI464" s="18">
        <f t="shared" si="1205"/>
        <v>0</v>
      </c>
      <c r="EJ464" s="18">
        <f t="shared" si="1205"/>
        <v>0</v>
      </c>
      <c r="EK464" s="18">
        <f t="shared" si="1205"/>
        <v>0</v>
      </c>
      <c r="EL464" s="18">
        <f t="shared" si="1205"/>
        <v>0</v>
      </c>
      <c r="EM464" s="18">
        <f t="shared" si="1205"/>
        <v>0</v>
      </c>
      <c r="EN464" s="18">
        <f t="shared" si="1205"/>
        <v>0</v>
      </c>
      <c r="EO464" s="18">
        <f t="shared" si="1205"/>
        <v>0</v>
      </c>
      <c r="EP464" s="18">
        <f t="shared" si="1205"/>
        <v>0</v>
      </c>
      <c r="EQ464" s="18">
        <f t="shared" si="1205"/>
        <v>0</v>
      </c>
      <c r="ER464" s="18">
        <f t="shared" si="1205"/>
        <v>0</v>
      </c>
      <c r="ES464" s="18">
        <f t="shared" si="1205"/>
        <v>0</v>
      </c>
      <c r="ET464" s="18">
        <f t="shared" si="1205"/>
        <v>0</v>
      </c>
      <c r="EU464" s="18">
        <f t="shared" si="1205"/>
        <v>0</v>
      </c>
      <c r="EV464" s="18">
        <f t="shared" si="1205"/>
        <v>0</v>
      </c>
      <c r="EW464" s="18">
        <f t="shared" si="1205"/>
        <v>0</v>
      </c>
      <c r="EX464" s="18">
        <f t="shared" si="1205"/>
        <v>0</v>
      </c>
      <c r="EY464" s="18">
        <f t="shared" si="1205"/>
        <v>0</v>
      </c>
      <c r="EZ464" s="18">
        <f t="shared" si="1205"/>
        <v>0</v>
      </c>
      <c r="FA464" s="18">
        <f t="shared" si="1205"/>
        <v>0</v>
      </c>
      <c r="FB464" s="18">
        <f t="shared" si="1205"/>
        <v>0</v>
      </c>
      <c r="FC464" s="18">
        <f t="shared" si="1205"/>
        <v>0</v>
      </c>
      <c r="FD464" s="18">
        <f t="shared" si="1205"/>
        <v>0</v>
      </c>
      <c r="FE464" s="18">
        <f t="shared" si="1205"/>
        <v>0</v>
      </c>
      <c r="FF464" s="18">
        <f t="shared" si="1205"/>
        <v>0</v>
      </c>
      <c r="FG464" s="18">
        <f t="shared" si="1205"/>
        <v>0</v>
      </c>
      <c r="FH464" s="18">
        <f t="shared" si="1205"/>
        <v>0</v>
      </c>
      <c r="FI464" s="18">
        <f t="shared" si="1205"/>
        <v>0</v>
      </c>
      <c r="FJ464" s="18">
        <f t="shared" si="1205"/>
        <v>0</v>
      </c>
      <c r="FK464" s="18">
        <f t="shared" si="1205"/>
        <v>0</v>
      </c>
      <c r="FL464" s="18">
        <f t="shared" si="1205"/>
        <v>0</v>
      </c>
      <c r="FM464" s="18">
        <f t="shared" si="1205"/>
        <v>0</v>
      </c>
      <c r="FN464" s="18">
        <f t="shared" si="1205"/>
        <v>0</v>
      </c>
      <c r="FO464" s="18">
        <f t="shared" si="1205"/>
        <v>0</v>
      </c>
      <c r="FP464" s="18">
        <f t="shared" si="1205"/>
        <v>0</v>
      </c>
      <c r="FQ464" s="18">
        <f t="shared" si="1205"/>
        <v>0</v>
      </c>
      <c r="FR464" s="18">
        <f t="shared" si="1205"/>
        <v>0</v>
      </c>
    </row>
    <row r="465" spans="2:174">
      <c r="C465" s="78" t="s">
        <v>338</v>
      </c>
      <c r="D465" s="144" t="s">
        <v>974</v>
      </c>
      <c r="E465" s="136">
        <f>INDEX(Assumptions!$G309:$G309,MATCH($A$1,Model_Number,0))</f>
        <v>0</v>
      </c>
      <c r="I465" s="131">
        <f t="shared" si="1200"/>
        <v>0</v>
      </c>
      <c r="J465" s="18">
        <f t="shared" ref="J465:AO465" si="1206">-MAX((J$461-J$462)*$E465/Thousand*J$407*J428,0)</f>
        <v>0</v>
      </c>
      <c r="K465" s="18">
        <f t="shared" si="1206"/>
        <v>0</v>
      </c>
      <c r="L465" s="18">
        <f t="shared" si="1206"/>
        <v>0</v>
      </c>
      <c r="M465" s="18">
        <f t="shared" si="1206"/>
        <v>0</v>
      </c>
      <c r="N465" s="18">
        <f t="shared" si="1206"/>
        <v>0</v>
      </c>
      <c r="O465" s="18">
        <f t="shared" si="1206"/>
        <v>0</v>
      </c>
      <c r="P465" s="18">
        <f t="shared" si="1206"/>
        <v>0</v>
      </c>
      <c r="Q465" s="18">
        <f t="shared" si="1206"/>
        <v>0</v>
      </c>
      <c r="R465" s="18">
        <f t="shared" si="1206"/>
        <v>0</v>
      </c>
      <c r="S465" s="18">
        <f t="shared" si="1206"/>
        <v>0</v>
      </c>
      <c r="T465" s="18">
        <f t="shared" si="1206"/>
        <v>0</v>
      </c>
      <c r="U465" s="18">
        <f t="shared" si="1206"/>
        <v>0</v>
      </c>
      <c r="V465" s="18">
        <f t="shared" si="1206"/>
        <v>0</v>
      </c>
      <c r="W465" s="18">
        <f t="shared" si="1206"/>
        <v>0</v>
      </c>
      <c r="X465" s="18">
        <f t="shared" si="1206"/>
        <v>0</v>
      </c>
      <c r="Y465" s="18">
        <f t="shared" si="1206"/>
        <v>0</v>
      </c>
      <c r="Z465" s="18">
        <f t="shared" si="1206"/>
        <v>0</v>
      </c>
      <c r="AA465" s="18">
        <f t="shared" si="1206"/>
        <v>0</v>
      </c>
      <c r="AB465" s="18">
        <f t="shared" si="1206"/>
        <v>0</v>
      </c>
      <c r="AC465" s="18">
        <f t="shared" si="1206"/>
        <v>0</v>
      </c>
      <c r="AD465" s="18">
        <f t="shared" si="1206"/>
        <v>0</v>
      </c>
      <c r="AE465" s="18">
        <f t="shared" si="1206"/>
        <v>0</v>
      </c>
      <c r="AF465" s="18">
        <f t="shared" si="1206"/>
        <v>0</v>
      </c>
      <c r="AG465" s="18">
        <f t="shared" si="1206"/>
        <v>0</v>
      </c>
      <c r="AH465" s="18">
        <f t="shared" si="1206"/>
        <v>0</v>
      </c>
      <c r="AI465" s="18">
        <f t="shared" si="1206"/>
        <v>0</v>
      </c>
      <c r="AJ465" s="18">
        <f t="shared" si="1206"/>
        <v>0</v>
      </c>
      <c r="AK465" s="18">
        <f t="shared" si="1206"/>
        <v>0</v>
      </c>
      <c r="AL465" s="18">
        <f t="shared" si="1206"/>
        <v>0</v>
      </c>
      <c r="AM465" s="18">
        <f t="shared" si="1206"/>
        <v>0</v>
      </c>
      <c r="AN465" s="18">
        <f t="shared" si="1206"/>
        <v>0</v>
      </c>
      <c r="AO465" s="18">
        <f t="shared" si="1206"/>
        <v>0</v>
      </c>
      <c r="AP465" s="18">
        <f t="shared" ref="AP465:BU465" si="1207">-MAX((AP$461-AP$462)*$E465/Thousand*AP$407*AP428,0)</f>
        <v>0</v>
      </c>
      <c r="AQ465" s="18">
        <f t="shared" si="1207"/>
        <v>0</v>
      </c>
      <c r="AR465" s="18">
        <f t="shared" si="1207"/>
        <v>0</v>
      </c>
      <c r="AS465" s="18">
        <f t="shared" si="1207"/>
        <v>0</v>
      </c>
      <c r="AT465" s="18">
        <f t="shared" si="1207"/>
        <v>0</v>
      </c>
      <c r="AU465" s="18">
        <f t="shared" si="1207"/>
        <v>0</v>
      </c>
      <c r="AV465" s="18">
        <f t="shared" si="1207"/>
        <v>0</v>
      </c>
      <c r="AW465" s="18">
        <f t="shared" si="1207"/>
        <v>0</v>
      </c>
      <c r="AX465" s="18">
        <f t="shared" si="1207"/>
        <v>0</v>
      </c>
      <c r="AY465" s="18">
        <f t="shared" si="1207"/>
        <v>0</v>
      </c>
      <c r="AZ465" s="18">
        <f t="shared" si="1207"/>
        <v>0</v>
      </c>
      <c r="BA465" s="18">
        <f t="shared" si="1207"/>
        <v>0</v>
      </c>
      <c r="BB465" s="18">
        <f t="shared" si="1207"/>
        <v>0</v>
      </c>
      <c r="BC465" s="18">
        <f t="shared" si="1207"/>
        <v>0</v>
      </c>
      <c r="BD465" s="18">
        <f t="shared" si="1207"/>
        <v>0</v>
      </c>
      <c r="BE465" s="18">
        <f t="shared" si="1207"/>
        <v>0</v>
      </c>
      <c r="BF465" s="18">
        <f t="shared" si="1207"/>
        <v>0</v>
      </c>
      <c r="BG465" s="18">
        <f t="shared" si="1207"/>
        <v>0</v>
      </c>
      <c r="BH465" s="18">
        <f t="shared" si="1207"/>
        <v>0</v>
      </c>
      <c r="BI465" s="18">
        <f t="shared" si="1207"/>
        <v>0</v>
      </c>
      <c r="BJ465" s="18">
        <f t="shared" si="1207"/>
        <v>0</v>
      </c>
      <c r="BK465" s="18">
        <f t="shared" si="1207"/>
        <v>0</v>
      </c>
      <c r="BL465" s="18">
        <f t="shared" si="1207"/>
        <v>0</v>
      </c>
      <c r="BM465" s="18">
        <f t="shared" si="1207"/>
        <v>0</v>
      </c>
      <c r="BN465" s="18">
        <f t="shared" si="1207"/>
        <v>0</v>
      </c>
      <c r="BO465" s="18">
        <f t="shared" si="1207"/>
        <v>0</v>
      </c>
      <c r="BP465" s="18">
        <f t="shared" si="1207"/>
        <v>0</v>
      </c>
      <c r="BQ465" s="18">
        <f t="shared" si="1207"/>
        <v>0</v>
      </c>
      <c r="BR465" s="18">
        <f t="shared" si="1207"/>
        <v>0</v>
      </c>
      <c r="BS465" s="18">
        <f t="shared" si="1207"/>
        <v>0</v>
      </c>
      <c r="BT465" s="18">
        <f t="shared" si="1207"/>
        <v>0</v>
      </c>
      <c r="BU465" s="18">
        <f t="shared" si="1207"/>
        <v>0</v>
      </c>
      <c r="BV465" s="18">
        <f t="shared" ref="BV465:DA465" si="1208">-MAX((BV$461-BV$462)*$E465/Thousand*BV$407*BV428,0)</f>
        <v>0</v>
      </c>
      <c r="BW465" s="18">
        <f t="shared" si="1208"/>
        <v>0</v>
      </c>
      <c r="BX465" s="18">
        <f t="shared" si="1208"/>
        <v>0</v>
      </c>
      <c r="BY465" s="18">
        <f t="shared" si="1208"/>
        <v>0</v>
      </c>
      <c r="BZ465" s="18">
        <f t="shared" si="1208"/>
        <v>0</v>
      </c>
      <c r="CA465" s="18">
        <f t="shared" si="1208"/>
        <v>0</v>
      </c>
      <c r="CB465" s="18">
        <f t="shared" si="1208"/>
        <v>0</v>
      </c>
      <c r="CC465" s="18">
        <f t="shared" si="1208"/>
        <v>0</v>
      </c>
      <c r="CD465" s="18">
        <f t="shared" si="1208"/>
        <v>0</v>
      </c>
      <c r="CE465" s="18">
        <f t="shared" si="1208"/>
        <v>0</v>
      </c>
      <c r="CF465" s="18">
        <f t="shared" si="1208"/>
        <v>0</v>
      </c>
      <c r="CG465" s="18">
        <f t="shared" si="1208"/>
        <v>0</v>
      </c>
      <c r="CH465" s="18">
        <f t="shared" si="1208"/>
        <v>0</v>
      </c>
      <c r="CI465" s="18">
        <f t="shared" si="1208"/>
        <v>0</v>
      </c>
      <c r="CJ465" s="18">
        <f t="shared" si="1208"/>
        <v>0</v>
      </c>
      <c r="CK465" s="18">
        <f t="shared" si="1208"/>
        <v>0</v>
      </c>
      <c r="CL465" s="18">
        <f t="shared" si="1208"/>
        <v>0</v>
      </c>
      <c r="CM465" s="18">
        <f t="shared" si="1208"/>
        <v>0</v>
      </c>
      <c r="CN465" s="18">
        <f t="shared" si="1208"/>
        <v>0</v>
      </c>
      <c r="CO465" s="18">
        <f t="shared" si="1208"/>
        <v>0</v>
      </c>
      <c r="CP465" s="18">
        <f t="shared" si="1208"/>
        <v>0</v>
      </c>
      <c r="CQ465" s="18">
        <f t="shared" si="1208"/>
        <v>0</v>
      </c>
      <c r="CR465" s="18">
        <f t="shared" si="1208"/>
        <v>0</v>
      </c>
      <c r="CS465" s="18">
        <f t="shared" si="1208"/>
        <v>0</v>
      </c>
      <c r="CT465" s="18">
        <f t="shared" si="1208"/>
        <v>0</v>
      </c>
      <c r="CU465" s="18">
        <f t="shared" si="1208"/>
        <v>0</v>
      </c>
      <c r="CV465" s="18">
        <f t="shared" si="1208"/>
        <v>0</v>
      </c>
      <c r="CW465" s="18">
        <f t="shared" si="1208"/>
        <v>0</v>
      </c>
      <c r="CX465" s="18">
        <f t="shared" si="1208"/>
        <v>0</v>
      </c>
      <c r="CY465" s="18">
        <f t="shared" si="1208"/>
        <v>0</v>
      </c>
      <c r="CZ465" s="18">
        <f t="shared" si="1208"/>
        <v>0</v>
      </c>
      <c r="DA465" s="18">
        <f t="shared" si="1208"/>
        <v>0</v>
      </c>
      <c r="DB465" s="18">
        <f t="shared" ref="DB465:EG465" si="1209">-MAX((DB$461-DB$462)*$E465/Thousand*DB$407*DB428,0)</f>
        <v>0</v>
      </c>
      <c r="DC465" s="18">
        <f t="shared" si="1209"/>
        <v>0</v>
      </c>
      <c r="DD465" s="18">
        <f t="shared" si="1209"/>
        <v>0</v>
      </c>
      <c r="DE465" s="18">
        <f t="shared" si="1209"/>
        <v>0</v>
      </c>
      <c r="DF465" s="18">
        <f t="shared" si="1209"/>
        <v>0</v>
      </c>
      <c r="DG465" s="18">
        <f t="shared" si="1209"/>
        <v>0</v>
      </c>
      <c r="DH465" s="18">
        <f t="shared" si="1209"/>
        <v>0</v>
      </c>
      <c r="DI465" s="18">
        <f t="shared" si="1209"/>
        <v>0</v>
      </c>
      <c r="DJ465" s="18">
        <f t="shared" si="1209"/>
        <v>0</v>
      </c>
      <c r="DK465" s="18">
        <f t="shared" si="1209"/>
        <v>0</v>
      </c>
      <c r="DL465" s="18">
        <f t="shared" si="1209"/>
        <v>0</v>
      </c>
      <c r="DM465" s="18">
        <f t="shared" si="1209"/>
        <v>0</v>
      </c>
      <c r="DN465" s="18">
        <f t="shared" si="1209"/>
        <v>0</v>
      </c>
      <c r="DO465" s="18">
        <f t="shared" si="1209"/>
        <v>0</v>
      </c>
      <c r="DP465" s="18">
        <f t="shared" si="1209"/>
        <v>0</v>
      </c>
      <c r="DQ465" s="18">
        <f t="shared" si="1209"/>
        <v>0</v>
      </c>
      <c r="DR465" s="18">
        <f t="shared" si="1209"/>
        <v>0</v>
      </c>
      <c r="DS465" s="18">
        <f t="shared" si="1209"/>
        <v>0</v>
      </c>
      <c r="DT465" s="18">
        <f t="shared" si="1209"/>
        <v>0</v>
      </c>
      <c r="DU465" s="18">
        <f t="shared" si="1209"/>
        <v>0</v>
      </c>
      <c r="DV465" s="18">
        <f t="shared" si="1209"/>
        <v>0</v>
      </c>
      <c r="DW465" s="18">
        <f t="shared" si="1209"/>
        <v>0</v>
      </c>
      <c r="DX465" s="18">
        <f t="shared" si="1209"/>
        <v>0</v>
      </c>
      <c r="DY465" s="18">
        <f t="shared" si="1209"/>
        <v>0</v>
      </c>
      <c r="DZ465" s="18">
        <f t="shared" si="1209"/>
        <v>0</v>
      </c>
      <c r="EA465" s="18">
        <f t="shared" si="1209"/>
        <v>0</v>
      </c>
      <c r="EB465" s="18">
        <f t="shared" si="1209"/>
        <v>0</v>
      </c>
      <c r="EC465" s="18">
        <f t="shared" si="1209"/>
        <v>0</v>
      </c>
      <c r="ED465" s="18">
        <f t="shared" si="1209"/>
        <v>0</v>
      </c>
      <c r="EE465" s="18">
        <f t="shared" si="1209"/>
        <v>0</v>
      </c>
      <c r="EF465" s="18">
        <f t="shared" si="1209"/>
        <v>0</v>
      </c>
      <c r="EG465" s="18">
        <f t="shared" si="1209"/>
        <v>0</v>
      </c>
      <c r="EH465" s="18">
        <f t="shared" ref="EH465:FR465" si="1210">-MAX((EH$461-EH$462)*$E465/Thousand*EH$407*EH428,0)</f>
        <v>0</v>
      </c>
      <c r="EI465" s="18">
        <f t="shared" si="1210"/>
        <v>0</v>
      </c>
      <c r="EJ465" s="18">
        <f t="shared" si="1210"/>
        <v>0</v>
      </c>
      <c r="EK465" s="18">
        <f t="shared" si="1210"/>
        <v>0</v>
      </c>
      <c r="EL465" s="18">
        <f t="shared" si="1210"/>
        <v>0</v>
      </c>
      <c r="EM465" s="18">
        <f t="shared" si="1210"/>
        <v>0</v>
      </c>
      <c r="EN465" s="18">
        <f t="shared" si="1210"/>
        <v>0</v>
      </c>
      <c r="EO465" s="18">
        <f t="shared" si="1210"/>
        <v>0</v>
      </c>
      <c r="EP465" s="18">
        <f t="shared" si="1210"/>
        <v>0</v>
      </c>
      <c r="EQ465" s="18">
        <f t="shared" si="1210"/>
        <v>0</v>
      </c>
      <c r="ER465" s="18">
        <f t="shared" si="1210"/>
        <v>0</v>
      </c>
      <c r="ES465" s="18">
        <f t="shared" si="1210"/>
        <v>0</v>
      </c>
      <c r="ET465" s="18">
        <f t="shared" si="1210"/>
        <v>0</v>
      </c>
      <c r="EU465" s="18">
        <f t="shared" si="1210"/>
        <v>0</v>
      </c>
      <c r="EV465" s="18">
        <f t="shared" si="1210"/>
        <v>0</v>
      </c>
      <c r="EW465" s="18">
        <f t="shared" si="1210"/>
        <v>0</v>
      </c>
      <c r="EX465" s="18">
        <f t="shared" si="1210"/>
        <v>0</v>
      </c>
      <c r="EY465" s="18">
        <f t="shared" si="1210"/>
        <v>0</v>
      </c>
      <c r="EZ465" s="18">
        <f t="shared" si="1210"/>
        <v>0</v>
      </c>
      <c r="FA465" s="18">
        <f t="shared" si="1210"/>
        <v>0</v>
      </c>
      <c r="FB465" s="18">
        <f t="shared" si="1210"/>
        <v>0</v>
      </c>
      <c r="FC465" s="18">
        <f t="shared" si="1210"/>
        <v>0</v>
      </c>
      <c r="FD465" s="18">
        <f t="shared" si="1210"/>
        <v>0</v>
      </c>
      <c r="FE465" s="18">
        <f t="shared" si="1210"/>
        <v>0</v>
      </c>
      <c r="FF465" s="18">
        <f t="shared" si="1210"/>
        <v>0</v>
      </c>
      <c r="FG465" s="18">
        <f t="shared" si="1210"/>
        <v>0</v>
      </c>
      <c r="FH465" s="18">
        <f t="shared" si="1210"/>
        <v>0</v>
      </c>
      <c r="FI465" s="18">
        <f t="shared" si="1210"/>
        <v>0</v>
      </c>
      <c r="FJ465" s="18">
        <f t="shared" si="1210"/>
        <v>0</v>
      </c>
      <c r="FK465" s="18">
        <f t="shared" si="1210"/>
        <v>0</v>
      </c>
      <c r="FL465" s="18">
        <f t="shared" si="1210"/>
        <v>0</v>
      </c>
      <c r="FM465" s="18">
        <f t="shared" si="1210"/>
        <v>0</v>
      </c>
      <c r="FN465" s="18">
        <f t="shared" si="1210"/>
        <v>0</v>
      </c>
      <c r="FO465" s="18">
        <f t="shared" si="1210"/>
        <v>0</v>
      </c>
      <c r="FP465" s="18">
        <f t="shared" si="1210"/>
        <v>0</v>
      </c>
      <c r="FQ465" s="18">
        <f t="shared" si="1210"/>
        <v>0</v>
      </c>
      <c r="FR465" s="18">
        <f t="shared" si="1210"/>
        <v>0</v>
      </c>
    </row>
    <row r="466" spans="2:174">
      <c r="C466" s="78" t="s">
        <v>339</v>
      </c>
      <c r="D466" s="144" t="s">
        <v>974</v>
      </c>
      <c r="E466" s="136">
        <f>INDEX(Assumptions!$G310:$G310,MATCH($A$1,Model_Number,0))</f>
        <v>0</v>
      </c>
      <c r="I466" s="131">
        <f t="shared" si="1200"/>
        <v>0</v>
      </c>
      <c r="J466" s="18">
        <f t="shared" ref="J466:AO466" si="1211">-MAX((J$461-J$462)*$E466/Thousand*J$407*J429,0)</f>
        <v>0</v>
      </c>
      <c r="K466" s="18">
        <f t="shared" si="1211"/>
        <v>0</v>
      </c>
      <c r="L466" s="18">
        <f t="shared" si="1211"/>
        <v>0</v>
      </c>
      <c r="M466" s="18">
        <f t="shared" si="1211"/>
        <v>0</v>
      </c>
      <c r="N466" s="18">
        <f t="shared" si="1211"/>
        <v>0</v>
      </c>
      <c r="O466" s="18">
        <f t="shared" si="1211"/>
        <v>0</v>
      </c>
      <c r="P466" s="18">
        <f t="shared" si="1211"/>
        <v>0</v>
      </c>
      <c r="Q466" s="18">
        <f t="shared" si="1211"/>
        <v>0</v>
      </c>
      <c r="R466" s="18">
        <f t="shared" si="1211"/>
        <v>0</v>
      </c>
      <c r="S466" s="18">
        <f t="shared" si="1211"/>
        <v>0</v>
      </c>
      <c r="T466" s="18">
        <f t="shared" si="1211"/>
        <v>0</v>
      </c>
      <c r="U466" s="18">
        <f t="shared" si="1211"/>
        <v>0</v>
      </c>
      <c r="V466" s="18">
        <f t="shared" si="1211"/>
        <v>0</v>
      </c>
      <c r="W466" s="18">
        <f t="shared" si="1211"/>
        <v>0</v>
      </c>
      <c r="X466" s="18">
        <f t="shared" si="1211"/>
        <v>0</v>
      </c>
      <c r="Y466" s="18">
        <f t="shared" si="1211"/>
        <v>0</v>
      </c>
      <c r="Z466" s="18">
        <f t="shared" si="1211"/>
        <v>0</v>
      </c>
      <c r="AA466" s="18">
        <f t="shared" si="1211"/>
        <v>0</v>
      </c>
      <c r="AB466" s="18">
        <f t="shared" si="1211"/>
        <v>0</v>
      </c>
      <c r="AC466" s="18">
        <f t="shared" si="1211"/>
        <v>0</v>
      </c>
      <c r="AD466" s="18">
        <f t="shared" si="1211"/>
        <v>0</v>
      </c>
      <c r="AE466" s="18">
        <f t="shared" si="1211"/>
        <v>0</v>
      </c>
      <c r="AF466" s="18">
        <f t="shared" si="1211"/>
        <v>0</v>
      </c>
      <c r="AG466" s="18">
        <f t="shared" si="1211"/>
        <v>0</v>
      </c>
      <c r="AH466" s="18">
        <f t="shared" si="1211"/>
        <v>0</v>
      </c>
      <c r="AI466" s="18">
        <f t="shared" si="1211"/>
        <v>0</v>
      </c>
      <c r="AJ466" s="18">
        <f t="shared" si="1211"/>
        <v>0</v>
      </c>
      <c r="AK466" s="18">
        <f t="shared" si="1211"/>
        <v>0</v>
      </c>
      <c r="AL466" s="18">
        <f t="shared" si="1211"/>
        <v>0</v>
      </c>
      <c r="AM466" s="18">
        <f t="shared" si="1211"/>
        <v>0</v>
      </c>
      <c r="AN466" s="18">
        <f t="shared" si="1211"/>
        <v>0</v>
      </c>
      <c r="AO466" s="18">
        <f t="shared" si="1211"/>
        <v>0</v>
      </c>
      <c r="AP466" s="18">
        <f t="shared" ref="AP466:BU466" si="1212">-MAX((AP$461-AP$462)*$E466/Thousand*AP$407*AP429,0)</f>
        <v>0</v>
      </c>
      <c r="AQ466" s="18">
        <f t="shared" si="1212"/>
        <v>0</v>
      </c>
      <c r="AR466" s="18">
        <f t="shared" si="1212"/>
        <v>0</v>
      </c>
      <c r="AS466" s="18">
        <f t="shared" si="1212"/>
        <v>0</v>
      </c>
      <c r="AT466" s="18">
        <f t="shared" si="1212"/>
        <v>0</v>
      </c>
      <c r="AU466" s="18">
        <f t="shared" si="1212"/>
        <v>0</v>
      </c>
      <c r="AV466" s="18">
        <f t="shared" si="1212"/>
        <v>0</v>
      </c>
      <c r="AW466" s="18">
        <f t="shared" si="1212"/>
        <v>0</v>
      </c>
      <c r="AX466" s="18">
        <f t="shared" si="1212"/>
        <v>0</v>
      </c>
      <c r="AY466" s="18">
        <f t="shared" si="1212"/>
        <v>0</v>
      </c>
      <c r="AZ466" s="18">
        <f t="shared" si="1212"/>
        <v>0</v>
      </c>
      <c r="BA466" s="18">
        <f t="shared" si="1212"/>
        <v>0</v>
      </c>
      <c r="BB466" s="18">
        <f t="shared" si="1212"/>
        <v>0</v>
      </c>
      <c r="BC466" s="18">
        <f t="shared" si="1212"/>
        <v>0</v>
      </c>
      <c r="BD466" s="18">
        <f t="shared" si="1212"/>
        <v>0</v>
      </c>
      <c r="BE466" s="18">
        <f t="shared" si="1212"/>
        <v>0</v>
      </c>
      <c r="BF466" s="18">
        <f t="shared" si="1212"/>
        <v>0</v>
      </c>
      <c r="BG466" s="18">
        <f t="shared" si="1212"/>
        <v>0</v>
      </c>
      <c r="BH466" s="18">
        <f t="shared" si="1212"/>
        <v>0</v>
      </c>
      <c r="BI466" s="18">
        <f t="shared" si="1212"/>
        <v>0</v>
      </c>
      <c r="BJ466" s="18">
        <f t="shared" si="1212"/>
        <v>0</v>
      </c>
      <c r="BK466" s="18">
        <f t="shared" si="1212"/>
        <v>0</v>
      </c>
      <c r="BL466" s="18">
        <f t="shared" si="1212"/>
        <v>0</v>
      </c>
      <c r="BM466" s="18">
        <f t="shared" si="1212"/>
        <v>0</v>
      </c>
      <c r="BN466" s="18">
        <f t="shared" si="1212"/>
        <v>0</v>
      </c>
      <c r="BO466" s="18">
        <f t="shared" si="1212"/>
        <v>0</v>
      </c>
      <c r="BP466" s="18">
        <f t="shared" si="1212"/>
        <v>0</v>
      </c>
      <c r="BQ466" s="18">
        <f t="shared" si="1212"/>
        <v>0</v>
      </c>
      <c r="BR466" s="18">
        <f t="shared" si="1212"/>
        <v>0</v>
      </c>
      <c r="BS466" s="18">
        <f t="shared" si="1212"/>
        <v>0</v>
      </c>
      <c r="BT466" s="18">
        <f t="shared" si="1212"/>
        <v>0</v>
      </c>
      <c r="BU466" s="18">
        <f t="shared" si="1212"/>
        <v>0</v>
      </c>
      <c r="BV466" s="18">
        <f t="shared" ref="BV466:DA466" si="1213">-MAX((BV$461-BV$462)*$E466/Thousand*BV$407*BV429,0)</f>
        <v>0</v>
      </c>
      <c r="BW466" s="18">
        <f t="shared" si="1213"/>
        <v>0</v>
      </c>
      <c r="BX466" s="18">
        <f t="shared" si="1213"/>
        <v>0</v>
      </c>
      <c r="BY466" s="18">
        <f t="shared" si="1213"/>
        <v>0</v>
      </c>
      <c r="BZ466" s="18">
        <f t="shared" si="1213"/>
        <v>0</v>
      </c>
      <c r="CA466" s="18">
        <f t="shared" si="1213"/>
        <v>0</v>
      </c>
      <c r="CB466" s="18">
        <f t="shared" si="1213"/>
        <v>0</v>
      </c>
      <c r="CC466" s="18">
        <f t="shared" si="1213"/>
        <v>0</v>
      </c>
      <c r="CD466" s="18">
        <f t="shared" si="1213"/>
        <v>0</v>
      </c>
      <c r="CE466" s="18">
        <f t="shared" si="1213"/>
        <v>0</v>
      </c>
      <c r="CF466" s="18">
        <f t="shared" si="1213"/>
        <v>0</v>
      </c>
      <c r="CG466" s="18">
        <f t="shared" si="1213"/>
        <v>0</v>
      </c>
      <c r="CH466" s="18">
        <f t="shared" si="1213"/>
        <v>0</v>
      </c>
      <c r="CI466" s="18">
        <f t="shared" si="1213"/>
        <v>0</v>
      </c>
      <c r="CJ466" s="18">
        <f t="shared" si="1213"/>
        <v>0</v>
      </c>
      <c r="CK466" s="18">
        <f t="shared" si="1213"/>
        <v>0</v>
      </c>
      <c r="CL466" s="18">
        <f t="shared" si="1213"/>
        <v>0</v>
      </c>
      <c r="CM466" s="18">
        <f t="shared" si="1213"/>
        <v>0</v>
      </c>
      <c r="CN466" s="18">
        <f t="shared" si="1213"/>
        <v>0</v>
      </c>
      <c r="CO466" s="18">
        <f t="shared" si="1213"/>
        <v>0</v>
      </c>
      <c r="CP466" s="18">
        <f t="shared" si="1213"/>
        <v>0</v>
      </c>
      <c r="CQ466" s="18">
        <f t="shared" si="1213"/>
        <v>0</v>
      </c>
      <c r="CR466" s="18">
        <f t="shared" si="1213"/>
        <v>0</v>
      </c>
      <c r="CS466" s="18">
        <f t="shared" si="1213"/>
        <v>0</v>
      </c>
      <c r="CT466" s="18">
        <f t="shared" si="1213"/>
        <v>0</v>
      </c>
      <c r="CU466" s="18">
        <f t="shared" si="1213"/>
        <v>0</v>
      </c>
      <c r="CV466" s="18">
        <f t="shared" si="1213"/>
        <v>0</v>
      </c>
      <c r="CW466" s="18">
        <f t="shared" si="1213"/>
        <v>0</v>
      </c>
      <c r="CX466" s="18">
        <f t="shared" si="1213"/>
        <v>0</v>
      </c>
      <c r="CY466" s="18">
        <f t="shared" si="1213"/>
        <v>0</v>
      </c>
      <c r="CZ466" s="18">
        <f t="shared" si="1213"/>
        <v>0</v>
      </c>
      <c r="DA466" s="18">
        <f t="shared" si="1213"/>
        <v>0</v>
      </c>
      <c r="DB466" s="18">
        <f t="shared" ref="DB466:EG466" si="1214">-MAX((DB$461-DB$462)*$E466/Thousand*DB$407*DB429,0)</f>
        <v>0</v>
      </c>
      <c r="DC466" s="18">
        <f t="shared" si="1214"/>
        <v>0</v>
      </c>
      <c r="DD466" s="18">
        <f t="shared" si="1214"/>
        <v>0</v>
      </c>
      <c r="DE466" s="18">
        <f t="shared" si="1214"/>
        <v>0</v>
      </c>
      <c r="DF466" s="18">
        <f t="shared" si="1214"/>
        <v>0</v>
      </c>
      <c r="DG466" s="18">
        <f t="shared" si="1214"/>
        <v>0</v>
      </c>
      <c r="DH466" s="18">
        <f t="shared" si="1214"/>
        <v>0</v>
      </c>
      <c r="DI466" s="18">
        <f t="shared" si="1214"/>
        <v>0</v>
      </c>
      <c r="DJ466" s="18">
        <f t="shared" si="1214"/>
        <v>0</v>
      </c>
      <c r="DK466" s="18">
        <f t="shared" si="1214"/>
        <v>0</v>
      </c>
      <c r="DL466" s="18">
        <f t="shared" si="1214"/>
        <v>0</v>
      </c>
      <c r="DM466" s="18">
        <f t="shared" si="1214"/>
        <v>0</v>
      </c>
      <c r="DN466" s="18">
        <f t="shared" si="1214"/>
        <v>0</v>
      </c>
      <c r="DO466" s="18">
        <f t="shared" si="1214"/>
        <v>0</v>
      </c>
      <c r="DP466" s="18">
        <f t="shared" si="1214"/>
        <v>0</v>
      </c>
      <c r="DQ466" s="18">
        <f t="shared" si="1214"/>
        <v>0</v>
      </c>
      <c r="DR466" s="18">
        <f t="shared" si="1214"/>
        <v>0</v>
      </c>
      <c r="DS466" s="18">
        <f t="shared" si="1214"/>
        <v>0</v>
      </c>
      <c r="DT466" s="18">
        <f t="shared" si="1214"/>
        <v>0</v>
      </c>
      <c r="DU466" s="18">
        <f t="shared" si="1214"/>
        <v>0</v>
      </c>
      <c r="DV466" s="18">
        <f t="shared" si="1214"/>
        <v>0</v>
      </c>
      <c r="DW466" s="18">
        <f t="shared" si="1214"/>
        <v>0</v>
      </c>
      <c r="DX466" s="18">
        <f t="shared" si="1214"/>
        <v>0</v>
      </c>
      <c r="DY466" s="18">
        <f t="shared" si="1214"/>
        <v>0</v>
      </c>
      <c r="DZ466" s="18">
        <f t="shared" si="1214"/>
        <v>0</v>
      </c>
      <c r="EA466" s="18">
        <f t="shared" si="1214"/>
        <v>0</v>
      </c>
      <c r="EB466" s="18">
        <f t="shared" si="1214"/>
        <v>0</v>
      </c>
      <c r="EC466" s="18">
        <f t="shared" si="1214"/>
        <v>0</v>
      </c>
      <c r="ED466" s="18">
        <f t="shared" si="1214"/>
        <v>0</v>
      </c>
      <c r="EE466" s="18">
        <f t="shared" si="1214"/>
        <v>0</v>
      </c>
      <c r="EF466" s="18">
        <f t="shared" si="1214"/>
        <v>0</v>
      </c>
      <c r="EG466" s="18">
        <f t="shared" si="1214"/>
        <v>0</v>
      </c>
      <c r="EH466" s="18">
        <f t="shared" ref="EH466:FR466" si="1215">-MAX((EH$461-EH$462)*$E466/Thousand*EH$407*EH429,0)</f>
        <v>0</v>
      </c>
      <c r="EI466" s="18">
        <f t="shared" si="1215"/>
        <v>0</v>
      </c>
      <c r="EJ466" s="18">
        <f t="shared" si="1215"/>
        <v>0</v>
      </c>
      <c r="EK466" s="18">
        <f t="shared" si="1215"/>
        <v>0</v>
      </c>
      <c r="EL466" s="18">
        <f t="shared" si="1215"/>
        <v>0</v>
      </c>
      <c r="EM466" s="18">
        <f t="shared" si="1215"/>
        <v>0</v>
      </c>
      <c r="EN466" s="18">
        <f t="shared" si="1215"/>
        <v>0</v>
      </c>
      <c r="EO466" s="18">
        <f t="shared" si="1215"/>
        <v>0</v>
      </c>
      <c r="EP466" s="18">
        <f t="shared" si="1215"/>
        <v>0</v>
      </c>
      <c r="EQ466" s="18">
        <f t="shared" si="1215"/>
        <v>0</v>
      </c>
      <c r="ER466" s="18">
        <f t="shared" si="1215"/>
        <v>0</v>
      </c>
      <c r="ES466" s="18">
        <f t="shared" si="1215"/>
        <v>0</v>
      </c>
      <c r="ET466" s="18">
        <f t="shared" si="1215"/>
        <v>0</v>
      </c>
      <c r="EU466" s="18">
        <f t="shared" si="1215"/>
        <v>0</v>
      </c>
      <c r="EV466" s="18">
        <f t="shared" si="1215"/>
        <v>0</v>
      </c>
      <c r="EW466" s="18">
        <f t="shared" si="1215"/>
        <v>0</v>
      </c>
      <c r="EX466" s="18">
        <f t="shared" si="1215"/>
        <v>0</v>
      </c>
      <c r="EY466" s="18">
        <f t="shared" si="1215"/>
        <v>0</v>
      </c>
      <c r="EZ466" s="18">
        <f t="shared" si="1215"/>
        <v>0</v>
      </c>
      <c r="FA466" s="18">
        <f t="shared" si="1215"/>
        <v>0</v>
      </c>
      <c r="FB466" s="18">
        <f t="shared" si="1215"/>
        <v>0</v>
      </c>
      <c r="FC466" s="18">
        <f t="shared" si="1215"/>
        <v>0</v>
      </c>
      <c r="FD466" s="18">
        <f t="shared" si="1215"/>
        <v>0</v>
      </c>
      <c r="FE466" s="18">
        <f t="shared" si="1215"/>
        <v>0</v>
      </c>
      <c r="FF466" s="18">
        <f t="shared" si="1215"/>
        <v>0</v>
      </c>
      <c r="FG466" s="18">
        <f t="shared" si="1215"/>
        <v>0</v>
      </c>
      <c r="FH466" s="18">
        <f t="shared" si="1215"/>
        <v>0</v>
      </c>
      <c r="FI466" s="18">
        <f t="shared" si="1215"/>
        <v>0</v>
      </c>
      <c r="FJ466" s="18">
        <f t="shared" si="1215"/>
        <v>0</v>
      </c>
      <c r="FK466" s="18">
        <f t="shared" si="1215"/>
        <v>0</v>
      </c>
      <c r="FL466" s="18">
        <f t="shared" si="1215"/>
        <v>0</v>
      </c>
      <c r="FM466" s="18">
        <f t="shared" si="1215"/>
        <v>0</v>
      </c>
      <c r="FN466" s="18">
        <f t="shared" si="1215"/>
        <v>0</v>
      </c>
      <c r="FO466" s="18">
        <f t="shared" si="1215"/>
        <v>0</v>
      </c>
      <c r="FP466" s="18">
        <f t="shared" si="1215"/>
        <v>0</v>
      </c>
      <c r="FQ466" s="18">
        <f t="shared" si="1215"/>
        <v>0</v>
      </c>
      <c r="FR466" s="18">
        <f t="shared" si="1215"/>
        <v>0</v>
      </c>
    </row>
    <row r="467" spans="2:174">
      <c r="C467" s="78" t="s">
        <v>340</v>
      </c>
      <c r="D467" s="144" t="s">
        <v>974</v>
      </c>
      <c r="E467" s="136">
        <f>INDEX(Assumptions!$G311:$G311,MATCH($A$1,Model_Number,0))</f>
        <v>0</v>
      </c>
      <c r="I467" s="131">
        <f t="shared" si="1200"/>
        <v>0</v>
      </c>
      <c r="J467" s="18">
        <f t="shared" ref="J467:AO467" si="1216">-MAX((J$461-J$462)*$E467/Thousand*J$407*J430,0)</f>
        <v>0</v>
      </c>
      <c r="K467" s="18">
        <f t="shared" si="1216"/>
        <v>0</v>
      </c>
      <c r="L467" s="18">
        <f t="shared" si="1216"/>
        <v>0</v>
      </c>
      <c r="M467" s="18">
        <f t="shared" si="1216"/>
        <v>0</v>
      </c>
      <c r="N467" s="18">
        <f t="shared" si="1216"/>
        <v>0</v>
      </c>
      <c r="O467" s="18">
        <f t="shared" si="1216"/>
        <v>0</v>
      </c>
      <c r="P467" s="18">
        <f t="shared" si="1216"/>
        <v>0</v>
      </c>
      <c r="Q467" s="18">
        <f t="shared" si="1216"/>
        <v>0</v>
      </c>
      <c r="R467" s="18">
        <f t="shared" si="1216"/>
        <v>0</v>
      </c>
      <c r="S467" s="18">
        <f t="shared" si="1216"/>
        <v>0</v>
      </c>
      <c r="T467" s="18">
        <f t="shared" si="1216"/>
        <v>0</v>
      </c>
      <c r="U467" s="18">
        <f t="shared" si="1216"/>
        <v>0</v>
      </c>
      <c r="V467" s="18">
        <f t="shared" si="1216"/>
        <v>0</v>
      </c>
      <c r="W467" s="18">
        <f t="shared" si="1216"/>
        <v>0</v>
      </c>
      <c r="X467" s="18">
        <f t="shared" si="1216"/>
        <v>0</v>
      </c>
      <c r="Y467" s="18">
        <f t="shared" si="1216"/>
        <v>0</v>
      </c>
      <c r="Z467" s="18">
        <f t="shared" si="1216"/>
        <v>0</v>
      </c>
      <c r="AA467" s="18">
        <f t="shared" si="1216"/>
        <v>0</v>
      </c>
      <c r="AB467" s="18">
        <f t="shared" si="1216"/>
        <v>0</v>
      </c>
      <c r="AC467" s="18">
        <f t="shared" si="1216"/>
        <v>0</v>
      </c>
      <c r="AD467" s="18">
        <f t="shared" si="1216"/>
        <v>0</v>
      </c>
      <c r="AE467" s="18">
        <f t="shared" si="1216"/>
        <v>0</v>
      </c>
      <c r="AF467" s="18">
        <f t="shared" si="1216"/>
        <v>0</v>
      </c>
      <c r="AG467" s="18">
        <f t="shared" si="1216"/>
        <v>0</v>
      </c>
      <c r="AH467" s="18">
        <f t="shared" si="1216"/>
        <v>0</v>
      </c>
      <c r="AI467" s="18">
        <f t="shared" si="1216"/>
        <v>0</v>
      </c>
      <c r="AJ467" s="18">
        <f t="shared" si="1216"/>
        <v>0</v>
      </c>
      <c r="AK467" s="18">
        <f t="shared" si="1216"/>
        <v>0</v>
      </c>
      <c r="AL467" s="18">
        <f t="shared" si="1216"/>
        <v>0</v>
      </c>
      <c r="AM467" s="18">
        <f t="shared" si="1216"/>
        <v>0</v>
      </c>
      <c r="AN467" s="18">
        <f t="shared" si="1216"/>
        <v>0</v>
      </c>
      <c r="AO467" s="18">
        <f t="shared" si="1216"/>
        <v>0</v>
      </c>
      <c r="AP467" s="18">
        <f t="shared" ref="AP467:BU467" si="1217">-MAX((AP$461-AP$462)*$E467/Thousand*AP$407*AP430,0)</f>
        <v>0</v>
      </c>
      <c r="AQ467" s="18">
        <f t="shared" si="1217"/>
        <v>0</v>
      </c>
      <c r="AR467" s="18">
        <f t="shared" si="1217"/>
        <v>0</v>
      </c>
      <c r="AS467" s="18">
        <f t="shared" si="1217"/>
        <v>0</v>
      </c>
      <c r="AT467" s="18">
        <f t="shared" si="1217"/>
        <v>0</v>
      </c>
      <c r="AU467" s="18">
        <f t="shared" si="1217"/>
        <v>0</v>
      </c>
      <c r="AV467" s="18">
        <f t="shared" si="1217"/>
        <v>0</v>
      </c>
      <c r="AW467" s="18">
        <f t="shared" si="1217"/>
        <v>0</v>
      </c>
      <c r="AX467" s="18">
        <f t="shared" si="1217"/>
        <v>0</v>
      </c>
      <c r="AY467" s="18">
        <f t="shared" si="1217"/>
        <v>0</v>
      </c>
      <c r="AZ467" s="18">
        <f t="shared" si="1217"/>
        <v>0</v>
      </c>
      <c r="BA467" s="18">
        <f t="shared" si="1217"/>
        <v>0</v>
      </c>
      <c r="BB467" s="18">
        <f t="shared" si="1217"/>
        <v>0</v>
      </c>
      <c r="BC467" s="18">
        <f t="shared" si="1217"/>
        <v>0</v>
      </c>
      <c r="BD467" s="18">
        <f t="shared" si="1217"/>
        <v>0</v>
      </c>
      <c r="BE467" s="18">
        <f t="shared" si="1217"/>
        <v>0</v>
      </c>
      <c r="BF467" s="18">
        <f t="shared" si="1217"/>
        <v>0</v>
      </c>
      <c r="BG467" s="18">
        <f t="shared" si="1217"/>
        <v>0</v>
      </c>
      <c r="BH467" s="18">
        <f t="shared" si="1217"/>
        <v>0</v>
      </c>
      <c r="BI467" s="18">
        <f t="shared" si="1217"/>
        <v>0</v>
      </c>
      <c r="BJ467" s="18">
        <f t="shared" si="1217"/>
        <v>0</v>
      </c>
      <c r="BK467" s="18">
        <f t="shared" si="1217"/>
        <v>0</v>
      </c>
      <c r="BL467" s="18">
        <f t="shared" si="1217"/>
        <v>0</v>
      </c>
      <c r="BM467" s="18">
        <f t="shared" si="1217"/>
        <v>0</v>
      </c>
      <c r="BN467" s="18">
        <f t="shared" si="1217"/>
        <v>0</v>
      </c>
      <c r="BO467" s="18">
        <f t="shared" si="1217"/>
        <v>0</v>
      </c>
      <c r="BP467" s="18">
        <f t="shared" si="1217"/>
        <v>0</v>
      </c>
      <c r="BQ467" s="18">
        <f t="shared" si="1217"/>
        <v>0</v>
      </c>
      <c r="BR467" s="18">
        <f t="shared" si="1217"/>
        <v>0</v>
      </c>
      <c r="BS467" s="18">
        <f t="shared" si="1217"/>
        <v>0</v>
      </c>
      <c r="BT467" s="18">
        <f t="shared" si="1217"/>
        <v>0</v>
      </c>
      <c r="BU467" s="18">
        <f t="shared" si="1217"/>
        <v>0</v>
      </c>
      <c r="BV467" s="18">
        <f t="shared" ref="BV467:DA467" si="1218">-MAX((BV$461-BV$462)*$E467/Thousand*BV$407*BV430,0)</f>
        <v>0</v>
      </c>
      <c r="BW467" s="18">
        <f t="shared" si="1218"/>
        <v>0</v>
      </c>
      <c r="BX467" s="18">
        <f t="shared" si="1218"/>
        <v>0</v>
      </c>
      <c r="BY467" s="18">
        <f t="shared" si="1218"/>
        <v>0</v>
      </c>
      <c r="BZ467" s="18">
        <f t="shared" si="1218"/>
        <v>0</v>
      </c>
      <c r="CA467" s="18">
        <f t="shared" si="1218"/>
        <v>0</v>
      </c>
      <c r="CB467" s="18">
        <f t="shared" si="1218"/>
        <v>0</v>
      </c>
      <c r="CC467" s="18">
        <f t="shared" si="1218"/>
        <v>0</v>
      </c>
      <c r="CD467" s="18">
        <f t="shared" si="1218"/>
        <v>0</v>
      </c>
      <c r="CE467" s="18">
        <f t="shared" si="1218"/>
        <v>0</v>
      </c>
      <c r="CF467" s="18">
        <f t="shared" si="1218"/>
        <v>0</v>
      </c>
      <c r="CG467" s="18">
        <f t="shared" si="1218"/>
        <v>0</v>
      </c>
      <c r="CH467" s="18">
        <f t="shared" si="1218"/>
        <v>0</v>
      </c>
      <c r="CI467" s="18">
        <f t="shared" si="1218"/>
        <v>0</v>
      </c>
      <c r="CJ467" s="18">
        <f t="shared" si="1218"/>
        <v>0</v>
      </c>
      <c r="CK467" s="18">
        <f t="shared" si="1218"/>
        <v>0</v>
      </c>
      <c r="CL467" s="18">
        <f t="shared" si="1218"/>
        <v>0</v>
      </c>
      <c r="CM467" s="18">
        <f t="shared" si="1218"/>
        <v>0</v>
      </c>
      <c r="CN467" s="18">
        <f t="shared" si="1218"/>
        <v>0</v>
      </c>
      <c r="CO467" s="18">
        <f t="shared" si="1218"/>
        <v>0</v>
      </c>
      <c r="CP467" s="18">
        <f t="shared" si="1218"/>
        <v>0</v>
      </c>
      <c r="CQ467" s="18">
        <f t="shared" si="1218"/>
        <v>0</v>
      </c>
      <c r="CR467" s="18">
        <f t="shared" si="1218"/>
        <v>0</v>
      </c>
      <c r="CS467" s="18">
        <f t="shared" si="1218"/>
        <v>0</v>
      </c>
      <c r="CT467" s="18">
        <f t="shared" si="1218"/>
        <v>0</v>
      </c>
      <c r="CU467" s="18">
        <f t="shared" si="1218"/>
        <v>0</v>
      </c>
      <c r="CV467" s="18">
        <f t="shared" si="1218"/>
        <v>0</v>
      </c>
      <c r="CW467" s="18">
        <f t="shared" si="1218"/>
        <v>0</v>
      </c>
      <c r="CX467" s="18">
        <f t="shared" si="1218"/>
        <v>0</v>
      </c>
      <c r="CY467" s="18">
        <f t="shared" si="1218"/>
        <v>0</v>
      </c>
      <c r="CZ467" s="18">
        <f t="shared" si="1218"/>
        <v>0</v>
      </c>
      <c r="DA467" s="18">
        <f t="shared" si="1218"/>
        <v>0</v>
      </c>
      <c r="DB467" s="18">
        <f t="shared" ref="DB467:EG467" si="1219">-MAX((DB$461-DB$462)*$E467/Thousand*DB$407*DB430,0)</f>
        <v>0</v>
      </c>
      <c r="DC467" s="18">
        <f t="shared" si="1219"/>
        <v>0</v>
      </c>
      <c r="DD467" s="18">
        <f t="shared" si="1219"/>
        <v>0</v>
      </c>
      <c r="DE467" s="18">
        <f t="shared" si="1219"/>
        <v>0</v>
      </c>
      <c r="DF467" s="18">
        <f t="shared" si="1219"/>
        <v>0</v>
      </c>
      <c r="DG467" s="18">
        <f t="shared" si="1219"/>
        <v>0</v>
      </c>
      <c r="DH467" s="18">
        <f t="shared" si="1219"/>
        <v>0</v>
      </c>
      <c r="DI467" s="18">
        <f t="shared" si="1219"/>
        <v>0</v>
      </c>
      <c r="DJ467" s="18">
        <f t="shared" si="1219"/>
        <v>0</v>
      </c>
      <c r="DK467" s="18">
        <f t="shared" si="1219"/>
        <v>0</v>
      </c>
      <c r="DL467" s="18">
        <f t="shared" si="1219"/>
        <v>0</v>
      </c>
      <c r="DM467" s="18">
        <f t="shared" si="1219"/>
        <v>0</v>
      </c>
      <c r="DN467" s="18">
        <f t="shared" si="1219"/>
        <v>0</v>
      </c>
      <c r="DO467" s="18">
        <f t="shared" si="1219"/>
        <v>0</v>
      </c>
      <c r="DP467" s="18">
        <f t="shared" si="1219"/>
        <v>0</v>
      </c>
      <c r="DQ467" s="18">
        <f t="shared" si="1219"/>
        <v>0</v>
      </c>
      <c r="DR467" s="18">
        <f t="shared" si="1219"/>
        <v>0</v>
      </c>
      <c r="DS467" s="18">
        <f t="shared" si="1219"/>
        <v>0</v>
      </c>
      <c r="DT467" s="18">
        <f t="shared" si="1219"/>
        <v>0</v>
      </c>
      <c r="DU467" s="18">
        <f t="shared" si="1219"/>
        <v>0</v>
      </c>
      <c r="DV467" s="18">
        <f t="shared" si="1219"/>
        <v>0</v>
      </c>
      <c r="DW467" s="18">
        <f t="shared" si="1219"/>
        <v>0</v>
      </c>
      <c r="DX467" s="18">
        <f t="shared" si="1219"/>
        <v>0</v>
      </c>
      <c r="DY467" s="18">
        <f t="shared" si="1219"/>
        <v>0</v>
      </c>
      <c r="DZ467" s="18">
        <f t="shared" si="1219"/>
        <v>0</v>
      </c>
      <c r="EA467" s="18">
        <f t="shared" si="1219"/>
        <v>0</v>
      </c>
      <c r="EB467" s="18">
        <f t="shared" si="1219"/>
        <v>0</v>
      </c>
      <c r="EC467" s="18">
        <f t="shared" si="1219"/>
        <v>0</v>
      </c>
      <c r="ED467" s="18">
        <f t="shared" si="1219"/>
        <v>0</v>
      </c>
      <c r="EE467" s="18">
        <f t="shared" si="1219"/>
        <v>0</v>
      </c>
      <c r="EF467" s="18">
        <f t="shared" si="1219"/>
        <v>0</v>
      </c>
      <c r="EG467" s="18">
        <f t="shared" si="1219"/>
        <v>0</v>
      </c>
      <c r="EH467" s="18">
        <f t="shared" ref="EH467:FR467" si="1220">-MAX((EH$461-EH$462)*$E467/Thousand*EH$407*EH430,0)</f>
        <v>0</v>
      </c>
      <c r="EI467" s="18">
        <f t="shared" si="1220"/>
        <v>0</v>
      </c>
      <c r="EJ467" s="18">
        <f t="shared" si="1220"/>
        <v>0</v>
      </c>
      <c r="EK467" s="18">
        <f t="shared" si="1220"/>
        <v>0</v>
      </c>
      <c r="EL467" s="18">
        <f t="shared" si="1220"/>
        <v>0</v>
      </c>
      <c r="EM467" s="18">
        <f t="shared" si="1220"/>
        <v>0</v>
      </c>
      <c r="EN467" s="18">
        <f t="shared" si="1220"/>
        <v>0</v>
      </c>
      <c r="EO467" s="18">
        <f t="shared" si="1220"/>
        <v>0</v>
      </c>
      <c r="EP467" s="18">
        <f t="shared" si="1220"/>
        <v>0</v>
      </c>
      <c r="EQ467" s="18">
        <f t="shared" si="1220"/>
        <v>0</v>
      </c>
      <c r="ER467" s="18">
        <f t="shared" si="1220"/>
        <v>0</v>
      </c>
      <c r="ES467" s="18">
        <f t="shared" si="1220"/>
        <v>0</v>
      </c>
      <c r="ET467" s="18">
        <f t="shared" si="1220"/>
        <v>0</v>
      </c>
      <c r="EU467" s="18">
        <f t="shared" si="1220"/>
        <v>0</v>
      </c>
      <c r="EV467" s="18">
        <f t="shared" si="1220"/>
        <v>0</v>
      </c>
      <c r="EW467" s="18">
        <f t="shared" si="1220"/>
        <v>0</v>
      </c>
      <c r="EX467" s="18">
        <f t="shared" si="1220"/>
        <v>0</v>
      </c>
      <c r="EY467" s="18">
        <f t="shared" si="1220"/>
        <v>0</v>
      </c>
      <c r="EZ467" s="18">
        <f t="shared" si="1220"/>
        <v>0</v>
      </c>
      <c r="FA467" s="18">
        <f t="shared" si="1220"/>
        <v>0</v>
      </c>
      <c r="FB467" s="18">
        <f t="shared" si="1220"/>
        <v>0</v>
      </c>
      <c r="FC467" s="18">
        <f t="shared" si="1220"/>
        <v>0</v>
      </c>
      <c r="FD467" s="18">
        <f t="shared" si="1220"/>
        <v>0</v>
      </c>
      <c r="FE467" s="18">
        <f t="shared" si="1220"/>
        <v>0</v>
      </c>
      <c r="FF467" s="18">
        <f t="shared" si="1220"/>
        <v>0</v>
      </c>
      <c r="FG467" s="18">
        <f t="shared" si="1220"/>
        <v>0</v>
      </c>
      <c r="FH467" s="18">
        <f t="shared" si="1220"/>
        <v>0</v>
      </c>
      <c r="FI467" s="18">
        <f t="shared" si="1220"/>
        <v>0</v>
      </c>
      <c r="FJ467" s="18">
        <f t="shared" si="1220"/>
        <v>0</v>
      </c>
      <c r="FK467" s="18">
        <f t="shared" si="1220"/>
        <v>0</v>
      </c>
      <c r="FL467" s="18">
        <f t="shared" si="1220"/>
        <v>0</v>
      </c>
      <c r="FM467" s="18">
        <f t="shared" si="1220"/>
        <v>0</v>
      </c>
      <c r="FN467" s="18">
        <f t="shared" si="1220"/>
        <v>0</v>
      </c>
      <c r="FO467" s="18">
        <f t="shared" si="1220"/>
        <v>0</v>
      </c>
      <c r="FP467" s="18">
        <f t="shared" si="1220"/>
        <v>0</v>
      </c>
      <c r="FQ467" s="18">
        <f t="shared" si="1220"/>
        <v>0</v>
      </c>
      <c r="FR467" s="18">
        <f t="shared" si="1220"/>
        <v>0</v>
      </c>
    </row>
    <row r="468" spans="2:174">
      <c r="C468" s="78" t="s">
        <v>341</v>
      </c>
      <c r="D468" s="144" t="s">
        <v>974</v>
      </c>
      <c r="E468" s="136">
        <f>INDEX(Assumptions!$G312:$G312,MATCH($A$1,Model_Number,0))</f>
        <v>0</v>
      </c>
      <c r="I468" s="131">
        <f t="shared" si="1200"/>
        <v>0</v>
      </c>
      <c r="J468" s="18">
        <f t="shared" ref="J468:AO468" si="1221">-MAX((J$461-J$462)*$E468/Thousand*J$407*J431,0)</f>
        <v>0</v>
      </c>
      <c r="K468" s="18">
        <f t="shared" si="1221"/>
        <v>0</v>
      </c>
      <c r="L468" s="18">
        <f t="shared" si="1221"/>
        <v>0</v>
      </c>
      <c r="M468" s="18">
        <f t="shared" si="1221"/>
        <v>0</v>
      </c>
      <c r="N468" s="18">
        <f t="shared" si="1221"/>
        <v>0</v>
      </c>
      <c r="O468" s="18">
        <f t="shared" si="1221"/>
        <v>0</v>
      </c>
      <c r="P468" s="18">
        <f t="shared" si="1221"/>
        <v>0</v>
      </c>
      <c r="Q468" s="18">
        <f t="shared" si="1221"/>
        <v>0</v>
      </c>
      <c r="R468" s="18">
        <f t="shared" si="1221"/>
        <v>0</v>
      </c>
      <c r="S468" s="18">
        <f t="shared" si="1221"/>
        <v>0</v>
      </c>
      <c r="T468" s="18">
        <f t="shared" si="1221"/>
        <v>0</v>
      </c>
      <c r="U468" s="18">
        <f t="shared" si="1221"/>
        <v>0</v>
      </c>
      <c r="V468" s="18">
        <f t="shared" si="1221"/>
        <v>0</v>
      </c>
      <c r="W468" s="18">
        <f t="shared" si="1221"/>
        <v>0</v>
      </c>
      <c r="X468" s="18">
        <f t="shared" si="1221"/>
        <v>0</v>
      </c>
      <c r="Y468" s="18">
        <f t="shared" si="1221"/>
        <v>0</v>
      </c>
      <c r="Z468" s="18">
        <f t="shared" si="1221"/>
        <v>0</v>
      </c>
      <c r="AA468" s="18">
        <f t="shared" si="1221"/>
        <v>0</v>
      </c>
      <c r="AB468" s="18">
        <f t="shared" si="1221"/>
        <v>0</v>
      </c>
      <c r="AC468" s="18">
        <f t="shared" si="1221"/>
        <v>0</v>
      </c>
      <c r="AD468" s="18">
        <f t="shared" si="1221"/>
        <v>0</v>
      </c>
      <c r="AE468" s="18">
        <f t="shared" si="1221"/>
        <v>0</v>
      </c>
      <c r="AF468" s="18">
        <f t="shared" si="1221"/>
        <v>0</v>
      </c>
      <c r="AG468" s="18">
        <f t="shared" si="1221"/>
        <v>0</v>
      </c>
      <c r="AH468" s="18">
        <f t="shared" si="1221"/>
        <v>0</v>
      </c>
      <c r="AI468" s="18">
        <f t="shared" si="1221"/>
        <v>0</v>
      </c>
      <c r="AJ468" s="18">
        <f t="shared" si="1221"/>
        <v>0</v>
      </c>
      <c r="AK468" s="18">
        <f t="shared" si="1221"/>
        <v>0</v>
      </c>
      <c r="AL468" s="18">
        <f t="shared" si="1221"/>
        <v>0</v>
      </c>
      <c r="AM468" s="18">
        <f t="shared" si="1221"/>
        <v>0</v>
      </c>
      <c r="AN468" s="18">
        <f t="shared" si="1221"/>
        <v>0</v>
      </c>
      <c r="AO468" s="18">
        <f t="shared" si="1221"/>
        <v>0</v>
      </c>
      <c r="AP468" s="18">
        <f t="shared" ref="AP468:BU468" si="1222">-MAX((AP$461-AP$462)*$E468/Thousand*AP$407*AP431,0)</f>
        <v>0</v>
      </c>
      <c r="AQ468" s="18">
        <f t="shared" si="1222"/>
        <v>0</v>
      </c>
      <c r="AR468" s="18">
        <f t="shared" si="1222"/>
        <v>0</v>
      </c>
      <c r="AS468" s="18">
        <f t="shared" si="1222"/>
        <v>0</v>
      </c>
      <c r="AT468" s="18">
        <f t="shared" si="1222"/>
        <v>0</v>
      </c>
      <c r="AU468" s="18">
        <f t="shared" si="1222"/>
        <v>0</v>
      </c>
      <c r="AV468" s="18">
        <f t="shared" si="1222"/>
        <v>0</v>
      </c>
      <c r="AW468" s="18">
        <f t="shared" si="1222"/>
        <v>0</v>
      </c>
      <c r="AX468" s="18">
        <f t="shared" si="1222"/>
        <v>0</v>
      </c>
      <c r="AY468" s="18">
        <f t="shared" si="1222"/>
        <v>0</v>
      </c>
      <c r="AZ468" s="18">
        <f t="shared" si="1222"/>
        <v>0</v>
      </c>
      <c r="BA468" s="18">
        <f t="shared" si="1222"/>
        <v>0</v>
      </c>
      <c r="BB468" s="18">
        <f t="shared" si="1222"/>
        <v>0</v>
      </c>
      <c r="BC468" s="18">
        <f t="shared" si="1222"/>
        <v>0</v>
      </c>
      <c r="BD468" s="18">
        <f t="shared" si="1222"/>
        <v>0</v>
      </c>
      <c r="BE468" s="18">
        <f t="shared" si="1222"/>
        <v>0</v>
      </c>
      <c r="BF468" s="18">
        <f t="shared" si="1222"/>
        <v>0</v>
      </c>
      <c r="BG468" s="18">
        <f t="shared" si="1222"/>
        <v>0</v>
      </c>
      <c r="BH468" s="18">
        <f t="shared" si="1222"/>
        <v>0</v>
      </c>
      <c r="BI468" s="18">
        <f t="shared" si="1222"/>
        <v>0</v>
      </c>
      <c r="BJ468" s="18">
        <f t="shared" si="1222"/>
        <v>0</v>
      </c>
      <c r="BK468" s="18">
        <f t="shared" si="1222"/>
        <v>0</v>
      </c>
      <c r="BL468" s="18">
        <f t="shared" si="1222"/>
        <v>0</v>
      </c>
      <c r="BM468" s="18">
        <f t="shared" si="1222"/>
        <v>0</v>
      </c>
      <c r="BN468" s="18">
        <f t="shared" si="1222"/>
        <v>0</v>
      </c>
      <c r="BO468" s="18">
        <f t="shared" si="1222"/>
        <v>0</v>
      </c>
      <c r="BP468" s="18">
        <f t="shared" si="1222"/>
        <v>0</v>
      </c>
      <c r="BQ468" s="18">
        <f t="shared" si="1222"/>
        <v>0</v>
      </c>
      <c r="BR468" s="18">
        <f t="shared" si="1222"/>
        <v>0</v>
      </c>
      <c r="BS468" s="18">
        <f t="shared" si="1222"/>
        <v>0</v>
      </c>
      <c r="BT468" s="18">
        <f t="shared" si="1222"/>
        <v>0</v>
      </c>
      <c r="BU468" s="18">
        <f t="shared" si="1222"/>
        <v>0</v>
      </c>
      <c r="BV468" s="18">
        <f t="shared" ref="BV468:DA468" si="1223">-MAX((BV$461-BV$462)*$E468/Thousand*BV$407*BV431,0)</f>
        <v>0</v>
      </c>
      <c r="BW468" s="18">
        <f t="shared" si="1223"/>
        <v>0</v>
      </c>
      <c r="BX468" s="18">
        <f t="shared" si="1223"/>
        <v>0</v>
      </c>
      <c r="BY468" s="18">
        <f t="shared" si="1223"/>
        <v>0</v>
      </c>
      <c r="BZ468" s="18">
        <f t="shared" si="1223"/>
        <v>0</v>
      </c>
      <c r="CA468" s="18">
        <f t="shared" si="1223"/>
        <v>0</v>
      </c>
      <c r="CB468" s="18">
        <f t="shared" si="1223"/>
        <v>0</v>
      </c>
      <c r="CC468" s="18">
        <f t="shared" si="1223"/>
        <v>0</v>
      </c>
      <c r="CD468" s="18">
        <f t="shared" si="1223"/>
        <v>0</v>
      </c>
      <c r="CE468" s="18">
        <f t="shared" si="1223"/>
        <v>0</v>
      </c>
      <c r="CF468" s="18">
        <f t="shared" si="1223"/>
        <v>0</v>
      </c>
      <c r="CG468" s="18">
        <f t="shared" si="1223"/>
        <v>0</v>
      </c>
      <c r="CH468" s="18">
        <f t="shared" si="1223"/>
        <v>0</v>
      </c>
      <c r="CI468" s="18">
        <f t="shared" si="1223"/>
        <v>0</v>
      </c>
      <c r="CJ468" s="18">
        <f t="shared" si="1223"/>
        <v>0</v>
      </c>
      <c r="CK468" s="18">
        <f t="shared" si="1223"/>
        <v>0</v>
      </c>
      <c r="CL468" s="18">
        <f t="shared" si="1223"/>
        <v>0</v>
      </c>
      <c r="CM468" s="18">
        <f t="shared" si="1223"/>
        <v>0</v>
      </c>
      <c r="CN468" s="18">
        <f t="shared" si="1223"/>
        <v>0</v>
      </c>
      <c r="CO468" s="18">
        <f t="shared" si="1223"/>
        <v>0</v>
      </c>
      <c r="CP468" s="18">
        <f t="shared" si="1223"/>
        <v>0</v>
      </c>
      <c r="CQ468" s="18">
        <f t="shared" si="1223"/>
        <v>0</v>
      </c>
      <c r="CR468" s="18">
        <f t="shared" si="1223"/>
        <v>0</v>
      </c>
      <c r="CS468" s="18">
        <f t="shared" si="1223"/>
        <v>0</v>
      </c>
      <c r="CT468" s="18">
        <f t="shared" si="1223"/>
        <v>0</v>
      </c>
      <c r="CU468" s="18">
        <f t="shared" si="1223"/>
        <v>0</v>
      </c>
      <c r="CV468" s="18">
        <f t="shared" si="1223"/>
        <v>0</v>
      </c>
      <c r="CW468" s="18">
        <f t="shared" si="1223"/>
        <v>0</v>
      </c>
      <c r="CX468" s="18">
        <f t="shared" si="1223"/>
        <v>0</v>
      </c>
      <c r="CY468" s="18">
        <f t="shared" si="1223"/>
        <v>0</v>
      </c>
      <c r="CZ468" s="18">
        <f t="shared" si="1223"/>
        <v>0</v>
      </c>
      <c r="DA468" s="18">
        <f t="shared" si="1223"/>
        <v>0</v>
      </c>
      <c r="DB468" s="18">
        <f t="shared" ref="DB468:EG468" si="1224">-MAX((DB$461-DB$462)*$E468/Thousand*DB$407*DB431,0)</f>
        <v>0</v>
      </c>
      <c r="DC468" s="18">
        <f t="shared" si="1224"/>
        <v>0</v>
      </c>
      <c r="DD468" s="18">
        <f t="shared" si="1224"/>
        <v>0</v>
      </c>
      <c r="DE468" s="18">
        <f t="shared" si="1224"/>
        <v>0</v>
      </c>
      <c r="DF468" s="18">
        <f t="shared" si="1224"/>
        <v>0</v>
      </c>
      <c r="DG468" s="18">
        <f t="shared" si="1224"/>
        <v>0</v>
      </c>
      <c r="DH468" s="18">
        <f t="shared" si="1224"/>
        <v>0</v>
      </c>
      <c r="DI468" s="18">
        <f t="shared" si="1224"/>
        <v>0</v>
      </c>
      <c r="DJ468" s="18">
        <f t="shared" si="1224"/>
        <v>0</v>
      </c>
      <c r="DK468" s="18">
        <f t="shared" si="1224"/>
        <v>0</v>
      </c>
      <c r="DL468" s="18">
        <f t="shared" si="1224"/>
        <v>0</v>
      </c>
      <c r="DM468" s="18">
        <f t="shared" si="1224"/>
        <v>0</v>
      </c>
      <c r="DN468" s="18">
        <f t="shared" si="1224"/>
        <v>0</v>
      </c>
      <c r="DO468" s="18">
        <f t="shared" si="1224"/>
        <v>0</v>
      </c>
      <c r="DP468" s="18">
        <f t="shared" si="1224"/>
        <v>0</v>
      </c>
      <c r="DQ468" s="18">
        <f t="shared" si="1224"/>
        <v>0</v>
      </c>
      <c r="DR468" s="18">
        <f t="shared" si="1224"/>
        <v>0</v>
      </c>
      <c r="DS468" s="18">
        <f t="shared" si="1224"/>
        <v>0</v>
      </c>
      <c r="DT468" s="18">
        <f t="shared" si="1224"/>
        <v>0</v>
      </c>
      <c r="DU468" s="18">
        <f t="shared" si="1224"/>
        <v>0</v>
      </c>
      <c r="DV468" s="18">
        <f t="shared" si="1224"/>
        <v>0</v>
      </c>
      <c r="DW468" s="18">
        <f t="shared" si="1224"/>
        <v>0</v>
      </c>
      <c r="DX468" s="18">
        <f t="shared" si="1224"/>
        <v>0</v>
      </c>
      <c r="DY468" s="18">
        <f t="shared" si="1224"/>
        <v>0</v>
      </c>
      <c r="DZ468" s="18">
        <f t="shared" si="1224"/>
        <v>0</v>
      </c>
      <c r="EA468" s="18">
        <f t="shared" si="1224"/>
        <v>0</v>
      </c>
      <c r="EB468" s="18">
        <f t="shared" si="1224"/>
        <v>0</v>
      </c>
      <c r="EC468" s="18">
        <f t="shared" si="1224"/>
        <v>0</v>
      </c>
      <c r="ED468" s="18">
        <f t="shared" si="1224"/>
        <v>0</v>
      </c>
      <c r="EE468" s="18">
        <f t="shared" si="1224"/>
        <v>0</v>
      </c>
      <c r="EF468" s="18">
        <f t="shared" si="1224"/>
        <v>0</v>
      </c>
      <c r="EG468" s="18">
        <f t="shared" si="1224"/>
        <v>0</v>
      </c>
      <c r="EH468" s="18">
        <f t="shared" ref="EH468:FR468" si="1225">-MAX((EH$461-EH$462)*$E468/Thousand*EH$407*EH431,0)</f>
        <v>0</v>
      </c>
      <c r="EI468" s="18">
        <f t="shared" si="1225"/>
        <v>0</v>
      </c>
      <c r="EJ468" s="18">
        <f t="shared" si="1225"/>
        <v>0</v>
      </c>
      <c r="EK468" s="18">
        <f t="shared" si="1225"/>
        <v>0</v>
      </c>
      <c r="EL468" s="18">
        <f t="shared" si="1225"/>
        <v>0</v>
      </c>
      <c r="EM468" s="18">
        <f t="shared" si="1225"/>
        <v>0</v>
      </c>
      <c r="EN468" s="18">
        <f t="shared" si="1225"/>
        <v>0</v>
      </c>
      <c r="EO468" s="18">
        <f t="shared" si="1225"/>
        <v>0</v>
      </c>
      <c r="EP468" s="18">
        <f t="shared" si="1225"/>
        <v>0</v>
      </c>
      <c r="EQ468" s="18">
        <f t="shared" si="1225"/>
        <v>0</v>
      </c>
      <c r="ER468" s="18">
        <f t="shared" si="1225"/>
        <v>0</v>
      </c>
      <c r="ES468" s="18">
        <f t="shared" si="1225"/>
        <v>0</v>
      </c>
      <c r="ET468" s="18">
        <f t="shared" si="1225"/>
        <v>0</v>
      </c>
      <c r="EU468" s="18">
        <f t="shared" si="1225"/>
        <v>0</v>
      </c>
      <c r="EV468" s="18">
        <f t="shared" si="1225"/>
        <v>0</v>
      </c>
      <c r="EW468" s="18">
        <f t="shared" si="1225"/>
        <v>0</v>
      </c>
      <c r="EX468" s="18">
        <f t="shared" si="1225"/>
        <v>0</v>
      </c>
      <c r="EY468" s="18">
        <f t="shared" si="1225"/>
        <v>0</v>
      </c>
      <c r="EZ468" s="18">
        <f t="shared" si="1225"/>
        <v>0</v>
      </c>
      <c r="FA468" s="18">
        <f t="shared" si="1225"/>
        <v>0</v>
      </c>
      <c r="FB468" s="18">
        <f t="shared" si="1225"/>
        <v>0</v>
      </c>
      <c r="FC468" s="18">
        <f t="shared" si="1225"/>
        <v>0</v>
      </c>
      <c r="FD468" s="18">
        <f t="shared" si="1225"/>
        <v>0</v>
      </c>
      <c r="FE468" s="18">
        <f t="shared" si="1225"/>
        <v>0</v>
      </c>
      <c r="FF468" s="18">
        <f t="shared" si="1225"/>
        <v>0</v>
      </c>
      <c r="FG468" s="18">
        <f t="shared" si="1225"/>
        <v>0</v>
      </c>
      <c r="FH468" s="18">
        <f t="shared" si="1225"/>
        <v>0</v>
      </c>
      <c r="FI468" s="18">
        <f t="shared" si="1225"/>
        <v>0</v>
      </c>
      <c r="FJ468" s="18">
        <f t="shared" si="1225"/>
        <v>0</v>
      </c>
      <c r="FK468" s="18">
        <f t="shared" si="1225"/>
        <v>0</v>
      </c>
      <c r="FL468" s="18">
        <f t="shared" si="1225"/>
        <v>0</v>
      </c>
      <c r="FM468" s="18">
        <f t="shared" si="1225"/>
        <v>0</v>
      </c>
      <c r="FN468" s="18">
        <f t="shared" si="1225"/>
        <v>0</v>
      </c>
      <c r="FO468" s="18">
        <f t="shared" si="1225"/>
        <v>0</v>
      </c>
      <c r="FP468" s="18">
        <f t="shared" si="1225"/>
        <v>0</v>
      </c>
      <c r="FQ468" s="18">
        <f t="shared" si="1225"/>
        <v>0</v>
      </c>
      <c r="FR468" s="18">
        <f t="shared" si="1225"/>
        <v>0</v>
      </c>
    </row>
    <row r="469" spans="2:174">
      <c r="C469" s="78" t="s">
        <v>342</v>
      </c>
      <c r="D469" s="144" t="s">
        <v>974</v>
      </c>
      <c r="E469" s="136">
        <f>INDEX(Assumptions!$G313:$G313,MATCH($A$1,Model_Number,0))</f>
        <v>0</v>
      </c>
      <c r="I469" s="131">
        <f t="shared" si="1200"/>
        <v>0</v>
      </c>
      <c r="J469" s="18">
        <f t="shared" ref="J469:AO469" si="1226">-MAX((J$461-J$462)*$E469/Thousand*J$407*J432,0)</f>
        <v>0</v>
      </c>
      <c r="K469" s="18">
        <f t="shared" si="1226"/>
        <v>0</v>
      </c>
      <c r="L469" s="18">
        <f t="shared" si="1226"/>
        <v>0</v>
      </c>
      <c r="M469" s="18">
        <f t="shared" si="1226"/>
        <v>0</v>
      </c>
      <c r="N469" s="18">
        <f t="shared" si="1226"/>
        <v>0</v>
      </c>
      <c r="O469" s="18">
        <f t="shared" si="1226"/>
        <v>0</v>
      </c>
      <c r="P469" s="18">
        <f t="shared" si="1226"/>
        <v>0</v>
      </c>
      <c r="Q469" s="18">
        <f t="shared" si="1226"/>
        <v>0</v>
      </c>
      <c r="R469" s="18">
        <f t="shared" si="1226"/>
        <v>0</v>
      </c>
      <c r="S469" s="18">
        <f t="shared" si="1226"/>
        <v>0</v>
      </c>
      <c r="T469" s="18">
        <f t="shared" si="1226"/>
        <v>0</v>
      </c>
      <c r="U469" s="18">
        <f t="shared" si="1226"/>
        <v>0</v>
      </c>
      <c r="V469" s="18">
        <f t="shared" si="1226"/>
        <v>0</v>
      </c>
      <c r="W469" s="18">
        <f t="shared" si="1226"/>
        <v>0</v>
      </c>
      <c r="X469" s="18">
        <f t="shared" si="1226"/>
        <v>0</v>
      </c>
      <c r="Y469" s="18">
        <f t="shared" si="1226"/>
        <v>0</v>
      </c>
      <c r="Z469" s="18">
        <f t="shared" si="1226"/>
        <v>0</v>
      </c>
      <c r="AA469" s="18">
        <f t="shared" si="1226"/>
        <v>0</v>
      </c>
      <c r="AB469" s="18">
        <f t="shared" si="1226"/>
        <v>0</v>
      </c>
      <c r="AC469" s="18">
        <f t="shared" si="1226"/>
        <v>0</v>
      </c>
      <c r="AD469" s="18">
        <f t="shared" si="1226"/>
        <v>0</v>
      </c>
      <c r="AE469" s="18">
        <f t="shared" si="1226"/>
        <v>0</v>
      </c>
      <c r="AF469" s="18">
        <f t="shared" si="1226"/>
        <v>0</v>
      </c>
      <c r="AG469" s="18">
        <f t="shared" si="1226"/>
        <v>0</v>
      </c>
      <c r="AH469" s="18">
        <f t="shared" si="1226"/>
        <v>0</v>
      </c>
      <c r="AI469" s="18">
        <f t="shared" si="1226"/>
        <v>0</v>
      </c>
      <c r="AJ469" s="18">
        <f t="shared" si="1226"/>
        <v>0</v>
      </c>
      <c r="AK469" s="18">
        <f t="shared" si="1226"/>
        <v>0</v>
      </c>
      <c r="AL469" s="18">
        <f t="shared" si="1226"/>
        <v>0</v>
      </c>
      <c r="AM469" s="18">
        <f t="shared" si="1226"/>
        <v>0</v>
      </c>
      <c r="AN469" s="18">
        <f t="shared" si="1226"/>
        <v>0</v>
      </c>
      <c r="AO469" s="18">
        <f t="shared" si="1226"/>
        <v>0</v>
      </c>
      <c r="AP469" s="18">
        <f t="shared" ref="AP469:BU469" si="1227">-MAX((AP$461-AP$462)*$E469/Thousand*AP$407*AP432,0)</f>
        <v>0</v>
      </c>
      <c r="AQ469" s="18">
        <f t="shared" si="1227"/>
        <v>0</v>
      </c>
      <c r="AR469" s="18">
        <f t="shared" si="1227"/>
        <v>0</v>
      </c>
      <c r="AS469" s="18">
        <f t="shared" si="1227"/>
        <v>0</v>
      </c>
      <c r="AT469" s="18">
        <f t="shared" si="1227"/>
        <v>0</v>
      </c>
      <c r="AU469" s="18">
        <f t="shared" si="1227"/>
        <v>0</v>
      </c>
      <c r="AV469" s="18">
        <f t="shared" si="1227"/>
        <v>0</v>
      </c>
      <c r="AW469" s="18">
        <f t="shared" si="1227"/>
        <v>0</v>
      </c>
      <c r="AX469" s="18">
        <f t="shared" si="1227"/>
        <v>0</v>
      </c>
      <c r="AY469" s="18">
        <f t="shared" si="1227"/>
        <v>0</v>
      </c>
      <c r="AZ469" s="18">
        <f t="shared" si="1227"/>
        <v>0</v>
      </c>
      <c r="BA469" s="18">
        <f t="shared" si="1227"/>
        <v>0</v>
      </c>
      <c r="BB469" s="18">
        <f t="shared" si="1227"/>
        <v>0</v>
      </c>
      <c r="BC469" s="18">
        <f t="shared" si="1227"/>
        <v>0</v>
      </c>
      <c r="BD469" s="18">
        <f t="shared" si="1227"/>
        <v>0</v>
      </c>
      <c r="BE469" s="18">
        <f t="shared" si="1227"/>
        <v>0</v>
      </c>
      <c r="BF469" s="18">
        <f t="shared" si="1227"/>
        <v>0</v>
      </c>
      <c r="BG469" s="18">
        <f t="shared" si="1227"/>
        <v>0</v>
      </c>
      <c r="BH469" s="18">
        <f t="shared" si="1227"/>
        <v>0</v>
      </c>
      <c r="BI469" s="18">
        <f t="shared" si="1227"/>
        <v>0</v>
      </c>
      <c r="BJ469" s="18">
        <f t="shared" si="1227"/>
        <v>0</v>
      </c>
      <c r="BK469" s="18">
        <f t="shared" si="1227"/>
        <v>0</v>
      </c>
      <c r="BL469" s="18">
        <f t="shared" si="1227"/>
        <v>0</v>
      </c>
      <c r="BM469" s="18">
        <f t="shared" si="1227"/>
        <v>0</v>
      </c>
      <c r="BN469" s="18">
        <f t="shared" si="1227"/>
        <v>0</v>
      </c>
      <c r="BO469" s="18">
        <f t="shared" si="1227"/>
        <v>0</v>
      </c>
      <c r="BP469" s="18">
        <f t="shared" si="1227"/>
        <v>0</v>
      </c>
      <c r="BQ469" s="18">
        <f t="shared" si="1227"/>
        <v>0</v>
      </c>
      <c r="BR469" s="18">
        <f t="shared" si="1227"/>
        <v>0</v>
      </c>
      <c r="BS469" s="18">
        <f t="shared" si="1227"/>
        <v>0</v>
      </c>
      <c r="BT469" s="18">
        <f t="shared" si="1227"/>
        <v>0</v>
      </c>
      <c r="BU469" s="18">
        <f t="shared" si="1227"/>
        <v>0</v>
      </c>
      <c r="BV469" s="18">
        <f t="shared" ref="BV469:DA469" si="1228">-MAX((BV$461-BV$462)*$E469/Thousand*BV$407*BV432,0)</f>
        <v>0</v>
      </c>
      <c r="BW469" s="18">
        <f t="shared" si="1228"/>
        <v>0</v>
      </c>
      <c r="BX469" s="18">
        <f t="shared" si="1228"/>
        <v>0</v>
      </c>
      <c r="BY469" s="18">
        <f t="shared" si="1228"/>
        <v>0</v>
      </c>
      <c r="BZ469" s="18">
        <f t="shared" si="1228"/>
        <v>0</v>
      </c>
      <c r="CA469" s="18">
        <f t="shared" si="1228"/>
        <v>0</v>
      </c>
      <c r="CB469" s="18">
        <f t="shared" si="1228"/>
        <v>0</v>
      </c>
      <c r="CC469" s="18">
        <f t="shared" si="1228"/>
        <v>0</v>
      </c>
      <c r="CD469" s="18">
        <f t="shared" si="1228"/>
        <v>0</v>
      </c>
      <c r="CE469" s="18">
        <f t="shared" si="1228"/>
        <v>0</v>
      </c>
      <c r="CF469" s="18">
        <f t="shared" si="1228"/>
        <v>0</v>
      </c>
      <c r="CG469" s="18">
        <f t="shared" si="1228"/>
        <v>0</v>
      </c>
      <c r="CH469" s="18">
        <f t="shared" si="1228"/>
        <v>0</v>
      </c>
      <c r="CI469" s="18">
        <f t="shared" si="1228"/>
        <v>0</v>
      </c>
      <c r="CJ469" s="18">
        <f t="shared" si="1228"/>
        <v>0</v>
      </c>
      <c r="CK469" s="18">
        <f t="shared" si="1228"/>
        <v>0</v>
      </c>
      <c r="CL469" s="18">
        <f t="shared" si="1228"/>
        <v>0</v>
      </c>
      <c r="CM469" s="18">
        <f t="shared" si="1228"/>
        <v>0</v>
      </c>
      <c r="CN469" s="18">
        <f t="shared" si="1228"/>
        <v>0</v>
      </c>
      <c r="CO469" s="18">
        <f t="shared" si="1228"/>
        <v>0</v>
      </c>
      <c r="CP469" s="18">
        <f t="shared" si="1228"/>
        <v>0</v>
      </c>
      <c r="CQ469" s="18">
        <f t="shared" si="1228"/>
        <v>0</v>
      </c>
      <c r="CR469" s="18">
        <f t="shared" si="1228"/>
        <v>0</v>
      </c>
      <c r="CS469" s="18">
        <f t="shared" si="1228"/>
        <v>0</v>
      </c>
      <c r="CT469" s="18">
        <f t="shared" si="1228"/>
        <v>0</v>
      </c>
      <c r="CU469" s="18">
        <f t="shared" si="1228"/>
        <v>0</v>
      </c>
      <c r="CV469" s="18">
        <f t="shared" si="1228"/>
        <v>0</v>
      </c>
      <c r="CW469" s="18">
        <f t="shared" si="1228"/>
        <v>0</v>
      </c>
      <c r="CX469" s="18">
        <f t="shared" si="1228"/>
        <v>0</v>
      </c>
      <c r="CY469" s="18">
        <f t="shared" si="1228"/>
        <v>0</v>
      </c>
      <c r="CZ469" s="18">
        <f t="shared" si="1228"/>
        <v>0</v>
      </c>
      <c r="DA469" s="18">
        <f t="shared" si="1228"/>
        <v>0</v>
      </c>
      <c r="DB469" s="18">
        <f t="shared" ref="DB469:EG469" si="1229">-MAX((DB$461-DB$462)*$E469/Thousand*DB$407*DB432,0)</f>
        <v>0</v>
      </c>
      <c r="DC469" s="18">
        <f t="shared" si="1229"/>
        <v>0</v>
      </c>
      <c r="DD469" s="18">
        <f t="shared" si="1229"/>
        <v>0</v>
      </c>
      <c r="DE469" s="18">
        <f t="shared" si="1229"/>
        <v>0</v>
      </c>
      <c r="DF469" s="18">
        <f t="shared" si="1229"/>
        <v>0</v>
      </c>
      <c r="DG469" s="18">
        <f t="shared" si="1229"/>
        <v>0</v>
      </c>
      <c r="DH469" s="18">
        <f t="shared" si="1229"/>
        <v>0</v>
      </c>
      <c r="DI469" s="18">
        <f t="shared" si="1229"/>
        <v>0</v>
      </c>
      <c r="DJ469" s="18">
        <f t="shared" si="1229"/>
        <v>0</v>
      </c>
      <c r="DK469" s="18">
        <f t="shared" si="1229"/>
        <v>0</v>
      </c>
      <c r="DL469" s="18">
        <f t="shared" si="1229"/>
        <v>0</v>
      </c>
      <c r="DM469" s="18">
        <f t="shared" si="1229"/>
        <v>0</v>
      </c>
      <c r="DN469" s="18">
        <f t="shared" si="1229"/>
        <v>0</v>
      </c>
      <c r="DO469" s="18">
        <f t="shared" si="1229"/>
        <v>0</v>
      </c>
      <c r="DP469" s="18">
        <f t="shared" si="1229"/>
        <v>0</v>
      </c>
      <c r="DQ469" s="18">
        <f t="shared" si="1229"/>
        <v>0</v>
      </c>
      <c r="DR469" s="18">
        <f t="shared" si="1229"/>
        <v>0</v>
      </c>
      <c r="DS469" s="18">
        <f t="shared" si="1229"/>
        <v>0</v>
      </c>
      <c r="DT469" s="18">
        <f t="shared" si="1229"/>
        <v>0</v>
      </c>
      <c r="DU469" s="18">
        <f t="shared" si="1229"/>
        <v>0</v>
      </c>
      <c r="DV469" s="18">
        <f t="shared" si="1229"/>
        <v>0</v>
      </c>
      <c r="DW469" s="18">
        <f t="shared" si="1229"/>
        <v>0</v>
      </c>
      <c r="DX469" s="18">
        <f t="shared" si="1229"/>
        <v>0</v>
      </c>
      <c r="DY469" s="18">
        <f t="shared" si="1229"/>
        <v>0</v>
      </c>
      <c r="DZ469" s="18">
        <f t="shared" si="1229"/>
        <v>0</v>
      </c>
      <c r="EA469" s="18">
        <f t="shared" si="1229"/>
        <v>0</v>
      </c>
      <c r="EB469" s="18">
        <f t="shared" si="1229"/>
        <v>0</v>
      </c>
      <c r="EC469" s="18">
        <f t="shared" si="1229"/>
        <v>0</v>
      </c>
      <c r="ED469" s="18">
        <f t="shared" si="1229"/>
        <v>0</v>
      </c>
      <c r="EE469" s="18">
        <f t="shared" si="1229"/>
        <v>0</v>
      </c>
      <c r="EF469" s="18">
        <f t="shared" si="1229"/>
        <v>0</v>
      </c>
      <c r="EG469" s="18">
        <f t="shared" si="1229"/>
        <v>0</v>
      </c>
      <c r="EH469" s="18">
        <f t="shared" ref="EH469:FR469" si="1230">-MAX((EH$461-EH$462)*$E469/Thousand*EH$407*EH432,0)</f>
        <v>0</v>
      </c>
      <c r="EI469" s="18">
        <f t="shared" si="1230"/>
        <v>0</v>
      </c>
      <c r="EJ469" s="18">
        <f t="shared" si="1230"/>
        <v>0</v>
      </c>
      <c r="EK469" s="18">
        <f t="shared" si="1230"/>
        <v>0</v>
      </c>
      <c r="EL469" s="18">
        <f t="shared" si="1230"/>
        <v>0</v>
      </c>
      <c r="EM469" s="18">
        <f t="shared" si="1230"/>
        <v>0</v>
      </c>
      <c r="EN469" s="18">
        <f t="shared" si="1230"/>
        <v>0</v>
      </c>
      <c r="EO469" s="18">
        <f t="shared" si="1230"/>
        <v>0</v>
      </c>
      <c r="EP469" s="18">
        <f t="shared" si="1230"/>
        <v>0</v>
      </c>
      <c r="EQ469" s="18">
        <f t="shared" si="1230"/>
        <v>0</v>
      </c>
      <c r="ER469" s="18">
        <f t="shared" si="1230"/>
        <v>0</v>
      </c>
      <c r="ES469" s="18">
        <f t="shared" si="1230"/>
        <v>0</v>
      </c>
      <c r="ET469" s="18">
        <f t="shared" si="1230"/>
        <v>0</v>
      </c>
      <c r="EU469" s="18">
        <f t="shared" si="1230"/>
        <v>0</v>
      </c>
      <c r="EV469" s="18">
        <f t="shared" si="1230"/>
        <v>0</v>
      </c>
      <c r="EW469" s="18">
        <f t="shared" si="1230"/>
        <v>0</v>
      </c>
      <c r="EX469" s="18">
        <f t="shared" si="1230"/>
        <v>0</v>
      </c>
      <c r="EY469" s="18">
        <f t="shared" si="1230"/>
        <v>0</v>
      </c>
      <c r="EZ469" s="18">
        <f t="shared" si="1230"/>
        <v>0</v>
      </c>
      <c r="FA469" s="18">
        <f t="shared" si="1230"/>
        <v>0</v>
      </c>
      <c r="FB469" s="18">
        <f t="shared" si="1230"/>
        <v>0</v>
      </c>
      <c r="FC469" s="18">
        <f t="shared" si="1230"/>
        <v>0</v>
      </c>
      <c r="FD469" s="18">
        <f t="shared" si="1230"/>
        <v>0</v>
      </c>
      <c r="FE469" s="18">
        <f t="shared" si="1230"/>
        <v>0</v>
      </c>
      <c r="FF469" s="18">
        <f t="shared" si="1230"/>
        <v>0</v>
      </c>
      <c r="FG469" s="18">
        <f t="shared" si="1230"/>
        <v>0</v>
      </c>
      <c r="FH469" s="18">
        <f t="shared" si="1230"/>
        <v>0</v>
      </c>
      <c r="FI469" s="18">
        <f t="shared" si="1230"/>
        <v>0</v>
      </c>
      <c r="FJ469" s="18">
        <f t="shared" si="1230"/>
        <v>0</v>
      </c>
      <c r="FK469" s="18">
        <f t="shared" si="1230"/>
        <v>0</v>
      </c>
      <c r="FL469" s="18">
        <f t="shared" si="1230"/>
        <v>0</v>
      </c>
      <c r="FM469" s="18">
        <f t="shared" si="1230"/>
        <v>0</v>
      </c>
      <c r="FN469" s="18">
        <f t="shared" si="1230"/>
        <v>0</v>
      </c>
      <c r="FO469" s="18">
        <f t="shared" si="1230"/>
        <v>0</v>
      </c>
      <c r="FP469" s="18">
        <f t="shared" si="1230"/>
        <v>0</v>
      </c>
      <c r="FQ469" s="18">
        <f t="shared" si="1230"/>
        <v>0</v>
      </c>
      <c r="FR469" s="18">
        <f t="shared" si="1230"/>
        <v>0</v>
      </c>
    </row>
    <row r="470" spans="2:174">
      <c r="C470" s="78" t="s">
        <v>343</v>
      </c>
      <c r="D470" s="144" t="s">
        <v>974</v>
      </c>
      <c r="E470" s="136">
        <f>INDEX(Assumptions!$G314:$G314,MATCH($A$1,Model_Number,0))</f>
        <v>0</v>
      </c>
      <c r="I470" s="131">
        <f t="shared" si="1200"/>
        <v>0</v>
      </c>
      <c r="J470" s="18">
        <f t="shared" ref="J470:AO470" si="1231">-MAX((J$461-J$462)*$E470/Thousand*J$407*J433,0)</f>
        <v>0</v>
      </c>
      <c r="K470" s="18">
        <f t="shared" si="1231"/>
        <v>0</v>
      </c>
      <c r="L470" s="18">
        <f t="shared" si="1231"/>
        <v>0</v>
      </c>
      <c r="M470" s="18">
        <f t="shared" si="1231"/>
        <v>0</v>
      </c>
      <c r="N470" s="18">
        <f t="shared" si="1231"/>
        <v>0</v>
      </c>
      <c r="O470" s="18">
        <f t="shared" si="1231"/>
        <v>0</v>
      </c>
      <c r="P470" s="18">
        <f t="shared" si="1231"/>
        <v>0</v>
      </c>
      <c r="Q470" s="18">
        <f t="shared" si="1231"/>
        <v>0</v>
      </c>
      <c r="R470" s="18">
        <f t="shared" si="1231"/>
        <v>0</v>
      </c>
      <c r="S470" s="18">
        <f t="shared" si="1231"/>
        <v>0</v>
      </c>
      <c r="T470" s="18">
        <f t="shared" si="1231"/>
        <v>0</v>
      </c>
      <c r="U470" s="18">
        <f t="shared" si="1231"/>
        <v>0</v>
      </c>
      <c r="V470" s="18">
        <f t="shared" si="1231"/>
        <v>0</v>
      </c>
      <c r="W470" s="18">
        <f t="shared" si="1231"/>
        <v>0</v>
      </c>
      <c r="X470" s="18">
        <f t="shared" si="1231"/>
        <v>0</v>
      </c>
      <c r="Y470" s="18">
        <f t="shared" si="1231"/>
        <v>0</v>
      </c>
      <c r="Z470" s="18">
        <f t="shared" si="1231"/>
        <v>0</v>
      </c>
      <c r="AA470" s="18">
        <f t="shared" si="1231"/>
        <v>0</v>
      </c>
      <c r="AB470" s="18">
        <f t="shared" si="1231"/>
        <v>0</v>
      </c>
      <c r="AC470" s="18">
        <f t="shared" si="1231"/>
        <v>0</v>
      </c>
      <c r="AD470" s="18">
        <f t="shared" si="1231"/>
        <v>0</v>
      </c>
      <c r="AE470" s="18">
        <f t="shared" si="1231"/>
        <v>0</v>
      </c>
      <c r="AF470" s="18">
        <f t="shared" si="1231"/>
        <v>0</v>
      </c>
      <c r="AG470" s="18">
        <f t="shared" si="1231"/>
        <v>0</v>
      </c>
      <c r="AH470" s="18">
        <f t="shared" si="1231"/>
        <v>0</v>
      </c>
      <c r="AI470" s="18">
        <f t="shared" si="1231"/>
        <v>0</v>
      </c>
      <c r="AJ470" s="18">
        <f t="shared" si="1231"/>
        <v>0</v>
      </c>
      <c r="AK470" s="18">
        <f t="shared" si="1231"/>
        <v>0</v>
      </c>
      <c r="AL470" s="18">
        <f t="shared" si="1231"/>
        <v>0</v>
      </c>
      <c r="AM470" s="18">
        <f t="shared" si="1231"/>
        <v>0</v>
      </c>
      <c r="AN470" s="18">
        <f t="shared" si="1231"/>
        <v>0</v>
      </c>
      <c r="AO470" s="18">
        <f t="shared" si="1231"/>
        <v>0</v>
      </c>
      <c r="AP470" s="18">
        <f t="shared" ref="AP470:BU470" si="1232">-MAX((AP$461-AP$462)*$E470/Thousand*AP$407*AP433,0)</f>
        <v>0</v>
      </c>
      <c r="AQ470" s="18">
        <f t="shared" si="1232"/>
        <v>0</v>
      </c>
      <c r="AR470" s="18">
        <f t="shared" si="1232"/>
        <v>0</v>
      </c>
      <c r="AS470" s="18">
        <f t="shared" si="1232"/>
        <v>0</v>
      </c>
      <c r="AT470" s="18">
        <f t="shared" si="1232"/>
        <v>0</v>
      </c>
      <c r="AU470" s="18">
        <f t="shared" si="1232"/>
        <v>0</v>
      </c>
      <c r="AV470" s="18">
        <f t="shared" si="1232"/>
        <v>0</v>
      </c>
      <c r="AW470" s="18">
        <f t="shared" si="1232"/>
        <v>0</v>
      </c>
      <c r="AX470" s="18">
        <f t="shared" si="1232"/>
        <v>0</v>
      </c>
      <c r="AY470" s="18">
        <f t="shared" si="1232"/>
        <v>0</v>
      </c>
      <c r="AZ470" s="18">
        <f t="shared" si="1232"/>
        <v>0</v>
      </c>
      <c r="BA470" s="18">
        <f t="shared" si="1232"/>
        <v>0</v>
      </c>
      <c r="BB470" s="18">
        <f t="shared" si="1232"/>
        <v>0</v>
      </c>
      <c r="BC470" s="18">
        <f t="shared" si="1232"/>
        <v>0</v>
      </c>
      <c r="BD470" s="18">
        <f t="shared" si="1232"/>
        <v>0</v>
      </c>
      <c r="BE470" s="18">
        <f t="shared" si="1232"/>
        <v>0</v>
      </c>
      <c r="BF470" s="18">
        <f t="shared" si="1232"/>
        <v>0</v>
      </c>
      <c r="BG470" s="18">
        <f t="shared" si="1232"/>
        <v>0</v>
      </c>
      <c r="BH470" s="18">
        <f t="shared" si="1232"/>
        <v>0</v>
      </c>
      <c r="BI470" s="18">
        <f t="shared" si="1232"/>
        <v>0</v>
      </c>
      <c r="BJ470" s="18">
        <f t="shared" si="1232"/>
        <v>0</v>
      </c>
      <c r="BK470" s="18">
        <f t="shared" si="1232"/>
        <v>0</v>
      </c>
      <c r="BL470" s="18">
        <f t="shared" si="1232"/>
        <v>0</v>
      </c>
      <c r="BM470" s="18">
        <f t="shared" si="1232"/>
        <v>0</v>
      </c>
      <c r="BN470" s="18">
        <f t="shared" si="1232"/>
        <v>0</v>
      </c>
      <c r="BO470" s="18">
        <f t="shared" si="1232"/>
        <v>0</v>
      </c>
      <c r="BP470" s="18">
        <f t="shared" si="1232"/>
        <v>0</v>
      </c>
      <c r="BQ470" s="18">
        <f t="shared" si="1232"/>
        <v>0</v>
      </c>
      <c r="BR470" s="18">
        <f t="shared" si="1232"/>
        <v>0</v>
      </c>
      <c r="BS470" s="18">
        <f t="shared" si="1232"/>
        <v>0</v>
      </c>
      <c r="BT470" s="18">
        <f t="shared" si="1232"/>
        <v>0</v>
      </c>
      <c r="BU470" s="18">
        <f t="shared" si="1232"/>
        <v>0</v>
      </c>
      <c r="BV470" s="18">
        <f t="shared" ref="BV470:DA470" si="1233">-MAX((BV$461-BV$462)*$E470/Thousand*BV$407*BV433,0)</f>
        <v>0</v>
      </c>
      <c r="BW470" s="18">
        <f t="shared" si="1233"/>
        <v>0</v>
      </c>
      <c r="BX470" s="18">
        <f t="shared" si="1233"/>
        <v>0</v>
      </c>
      <c r="BY470" s="18">
        <f t="shared" si="1233"/>
        <v>0</v>
      </c>
      <c r="BZ470" s="18">
        <f t="shared" si="1233"/>
        <v>0</v>
      </c>
      <c r="CA470" s="18">
        <f t="shared" si="1233"/>
        <v>0</v>
      </c>
      <c r="CB470" s="18">
        <f t="shared" si="1233"/>
        <v>0</v>
      </c>
      <c r="CC470" s="18">
        <f t="shared" si="1233"/>
        <v>0</v>
      </c>
      <c r="CD470" s="18">
        <f t="shared" si="1233"/>
        <v>0</v>
      </c>
      <c r="CE470" s="18">
        <f t="shared" si="1233"/>
        <v>0</v>
      </c>
      <c r="CF470" s="18">
        <f t="shared" si="1233"/>
        <v>0</v>
      </c>
      <c r="CG470" s="18">
        <f t="shared" si="1233"/>
        <v>0</v>
      </c>
      <c r="CH470" s="18">
        <f t="shared" si="1233"/>
        <v>0</v>
      </c>
      <c r="CI470" s="18">
        <f t="shared" si="1233"/>
        <v>0</v>
      </c>
      <c r="CJ470" s="18">
        <f t="shared" si="1233"/>
        <v>0</v>
      </c>
      <c r="CK470" s="18">
        <f t="shared" si="1233"/>
        <v>0</v>
      </c>
      <c r="CL470" s="18">
        <f t="shared" si="1233"/>
        <v>0</v>
      </c>
      <c r="CM470" s="18">
        <f t="shared" si="1233"/>
        <v>0</v>
      </c>
      <c r="CN470" s="18">
        <f t="shared" si="1233"/>
        <v>0</v>
      </c>
      <c r="CO470" s="18">
        <f t="shared" si="1233"/>
        <v>0</v>
      </c>
      <c r="CP470" s="18">
        <f t="shared" si="1233"/>
        <v>0</v>
      </c>
      <c r="CQ470" s="18">
        <f t="shared" si="1233"/>
        <v>0</v>
      </c>
      <c r="CR470" s="18">
        <f t="shared" si="1233"/>
        <v>0</v>
      </c>
      <c r="CS470" s="18">
        <f t="shared" si="1233"/>
        <v>0</v>
      </c>
      <c r="CT470" s="18">
        <f t="shared" si="1233"/>
        <v>0</v>
      </c>
      <c r="CU470" s="18">
        <f t="shared" si="1233"/>
        <v>0</v>
      </c>
      <c r="CV470" s="18">
        <f t="shared" si="1233"/>
        <v>0</v>
      </c>
      <c r="CW470" s="18">
        <f t="shared" si="1233"/>
        <v>0</v>
      </c>
      <c r="CX470" s="18">
        <f t="shared" si="1233"/>
        <v>0</v>
      </c>
      <c r="CY470" s="18">
        <f t="shared" si="1233"/>
        <v>0</v>
      </c>
      <c r="CZ470" s="18">
        <f t="shared" si="1233"/>
        <v>0</v>
      </c>
      <c r="DA470" s="18">
        <f t="shared" si="1233"/>
        <v>0</v>
      </c>
      <c r="DB470" s="18">
        <f t="shared" ref="DB470:EG470" si="1234">-MAX((DB$461-DB$462)*$E470/Thousand*DB$407*DB433,0)</f>
        <v>0</v>
      </c>
      <c r="DC470" s="18">
        <f t="shared" si="1234"/>
        <v>0</v>
      </c>
      <c r="DD470" s="18">
        <f t="shared" si="1234"/>
        <v>0</v>
      </c>
      <c r="DE470" s="18">
        <f t="shared" si="1234"/>
        <v>0</v>
      </c>
      <c r="DF470" s="18">
        <f t="shared" si="1234"/>
        <v>0</v>
      </c>
      <c r="DG470" s="18">
        <f t="shared" si="1234"/>
        <v>0</v>
      </c>
      <c r="DH470" s="18">
        <f t="shared" si="1234"/>
        <v>0</v>
      </c>
      <c r="DI470" s="18">
        <f t="shared" si="1234"/>
        <v>0</v>
      </c>
      <c r="DJ470" s="18">
        <f t="shared" si="1234"/>
        <v>0</v>
      </c>
      <c r="DK470" s="18">
        <f t="shared" si="1234"/>
        <v>0</v>
      </c>
      <c r="DL470" s="18">
        <f t="shared" si="1234"/>
        <v>0</v>
      </c>
      <c r="DM470" s="18">
        <f t="shared" si="1234"/>
        <v>0</v>
      </c>
      <c r="DN470" s="18">
        <f t="shared" si="1234"/>
        <v>0</v>
      </c>
      <c r="DO470" s="18">
        <f t="shared" si="1234"/>
        <v>0</v>
      </c>
      <c r="DP470" s="18">
        <f t="shared" si="1234"/>
        <v>0</v>
      </c>
      <c r="DQ470" s="18">
        <f t="shared" si="1234"/>
        <v>0</v>
      </c>
      <c r="DR470" s="18">
        <f t="shared" si="1234"/>
        <v>0</v>
      </c>
      <c r="DS470" s="18">
        <f t="shared" si="1234"/>
        <v>0</v>
      </c>
      <c r="DT470" s="18">
        <f t="shared" si="1234"/>
        <v>0</v>
      </c>
      <c r="DU470" s="18">
        <f t="shared" si="1234"/>
        <v>0</v>
      </c>
      <c r="DV470" s="18">
        <f t="shared" si="1234"/>
        <v>0</v>
      </c>
      <c r="DW470" s="18">
        <f t="shared" si="1234"/>
        <v>0</v>
      </c>
      <c r="DX470" s="18">
        <f t="shared" si="1234"/>
        <v>0</v>
      </c>
      <c r="DY470" s="18">
        <f t="shared" si="1234"/>
        <v>0</v>
      </c>
      <c r="DZ470" s="18">
        <f t="shared" si="1234"/>
        <v>0</v>
      </c>
      <c r="EA470" s="18">
        <f t="shared" si="1234"/>
        <v>0</v>
      </c>
      <c r="EB470" s="18">
        <f t="shared" si="1234"/>
        <v>0</v>
      </c>
      <c r="EC470" s="18">
        <f t="shared" si="1234"/>
        <v>0</v>
      </c>
      <c r="ED470" s="18">
        <f t="shared" si="1234"/>
        <v>0</v>
      </c>
      <c r="EE470" s="18">
        <f t="shared" si="1234"/>
        <v>0</v>
      </c>
      <c r="EF470" s="18">
        <f t="shared" si="1234"/>
        <v>0</v>
      </c>
      <c r="EG470" s="18">
        <f t="shared" si="1234"/>
        <v>0</v>
      </c>
      <c r="EH470" s="18">
        <f t="shared" ref="EH470:FR470" si="1235">-MAX((EH$461-EH$462)*$E470/Thousand*EH$407*EH433,0)</f>
        <v>0</v>
      </c>
      <c r="EI470" s="18">
        <f t="shared" si="1235"/>
        <v>0</v>
      </c>
      <c r="EJ470" s="18">
        <f t="shared" si="1235"/>
        <v>0</v>
      </c>
      <c r="EK470" s="18">
        <f t="shared" si="1235"/>
        <v>0</v>
      </c>
      <c r="EL470" s="18">
        <f t="shared" si="1235"/>
        <v>0</v>
      </c>
      <c r="EM470" s="18">
        <f t="shared" si="1235"/>
        <v>0</v>
      </c>
      <c r="EN470" s="18">
        <f t="shared" si="1235"/>
        <v>0</v>
      </c>
      <c r="EO470" s="18">
        <f t="shared" si="1235"/>
        <v>0</v>
      </c>
      <c r="EP470" s="18">
        <f t="shared" si="1235"/>
        <v>0</v>
      </c>
      <c r="EQ470" s="18">
        <f t="shared" si="1235"/>
        <v>0</v>
      </c>
      <c r="ER470" s="18">
        <f t="shared" si="1235"/>
        <v>0</v>
      </c>
      <c r="ES470" s="18">
        <f t="shared" si="1235"/>
        <v>0</v>
      </c>
      <c r="ET470" s="18">
        <f t="shared" si="1235"/>
        <v>0</v>
      </c>
      <c r="EU470" s="18">
        <f t="shared" si="1235"/>
        <v>0</v>
      </c>
      <c r="EV470" s="18">
        <f t="shared" si="1235"/>
        <v>0</v>
      </c>
      <c r="EW470" s="18">
        <f t="shared" si="1235"/>
        <v>0</v>
      </c>
      <c r="EX470" s="18">
        <f t="shared" si="1235"/>
        <v>0</v>
      </c>
      <c r="EY470" s="18">
        <f t="shared" si="1235"/>
        <v>0</v>
      </c>
      <c r="EZ470" s="18">
        <f t="shared" si="1235"/>
        <v>0</v>
      </c>
      <c r="FA470" s="18">
        <f t="shared" si="1235"/>
        <v>0</v>
      </c>
      <c r="FB470" s="18">
        <f t="shared" si="1235"/>
        <v>0</v>
      </c>
      <c r="FC470" s="18">
        <f t="shared" si="1235"/>
        <v>0</v>
      </c>
      <c r="FD470" s="18">
        <f t="shared" si="1235"/>
        <v>0</v>
      </c>
      <c r="FE470" s="18">
        <f t="shared" si="1235"/>
        <v>0</v>
      </c>
      <c r="FF470" s="18">
        <f t="shared" si="1235"/>
        <v>0</v>
      </c>
      <c r="FG470" s="18">
        <f t="shared" si="1235"/>
        <v>0</v>
      </c>
      <c r="FH470" s="18">
        <f t="shared" si="1235"/>
        <v>0</v>
      </c>
      <c r="FI470" s="18">
        <f t="shared" si="1235"/>
        <v>0</v>
      </c>
      <c r="FJ470" s="18">
        <f t="shared" si="1235"/>
        <v>0</v>
      </c>
      <c r="FK470" s="18">
        <f t="shared" si="1235"/>
        <v>0</v>
      </c>
      <c r="FL470" s="18">
        <f t="shared" si="1235"/>
        <v>0</v>
      </c>
      <c r="FM470" s="18">
        <f t="shared" si="1235"/>
        <v>0</v>
      </c>
      <c r="FN470" s="18">
        <f t="shared" si="1235"/>
        <v>0</v>
      </c>
      <c r="FO470" s="18">
        <f t="shared" si="1235"/>
        <v>0</v>
      </c>
      <c r="FP470" s="18">
        <f t="shared" si="1235"/>
        <v>0</v>
      </c>
      <c r="FQ470" s="18">
        <f t="shared" si="1235"/>
        <v>0</v>
      </c>
      <c r="FR470" s="18">
        <f t="shared" si="1235"/>
        <v>0</v>
      </c>
    </row>
    <row r="471" spans="2:174">
      <c r="C471" s="78" t="s">
        <v>1087</v>
      </c>
      <c r="D471" s="144" t="s">
        <v>974</v>
      </c>
      <c r="E471" s="136">
        <f>INDEX(Assumptions!$G315:$G315,MATCH($A$1,Model_Number,0))</f>
        <v>0</v>
      </c>
      <c r="I471" s="131">
        <f>SUM(J471:FR471)</f>
        <v>0</v>
      </c>
      <c r="J471" s="18">
        <f t="shared" ref="J471:AO471" si="1236">-MAX((J$461-J$462)*$E471/Thousand*J$407*J434,0)</f>
        <v>0</v>
      </c>
      <c r="K471" s="18">
        <f t="shared" si="1236"/>
        <v>0</v>
      </c>
      <c r="L471" s="18">
        <f t="shared" si="1236"/>
        <v>0</v>
      </c>
      <c r="M471" s="18">
        <f t="shared" si="1236"/>
        <v>0</v>
      </c>
      <c r="N471" s="18">
        <f t="shared" si="1236"/>
        <v>0</v>
      </c>
      <c r="O471" s="18">
        <f t="shared" si="1236"/>
        <v>0</v>
      </c>
      <c r="P471" s="18">
        <f t="shared" si="1236"/>
        <v>0</v>
      </c>
      <c r="Q471" s="18">
        <f t="shared" si="1236"/>
        <v>0</v>
      </c>
      <c r="R471" s="18">
        <f t="shared" si="1236"/>
        <v>0</v>
      </c>
      <c r="S471" s="18">
        <f t="shared" si="1236"/>
        <v>0</v>
      </c>
      <c r="T471" s="18">
        <f t="shared" si="1236"/>
        <v>0</v>
      </c>
      <c r="U471" s="18">
        <f t="shared" si="1236"/>
        <v>0</v>
      </c>
      <c r="V471" s="18">
        <f t="shared" si="1236"/>
        <v>0</v>
      </c>
      <c r="W471" s="18">
        <f t="shared" si="1236"/>
        <v>0</v>
      </c>
      <c r="X471" s="18">
        <f t="shared" si="1236"/>
        <v>0</v>
      </c>
      <c r="Y471" s="18">
        <f t="shared" si="1236"/>
        <v>0</v>
      </c>
      <c r="Z471" s="18">
        <f t="shared" si="1236"/>
        <v>0</v>
      </c>
      <c r="AA471" s="18">
        <f t="shared" si="1236"/>
        <v>0</v>
      </c>
      <c r="AB471" s="18">
        <f t="shared" si="1236"/>
        <v>0</v>
      </c>
      <c r="AC471" s="18">
        <f t="shared" si="1236"/>
        <v>0</v>
      </c>
      <c r="AD471" s="18">
        <f t="shared" si="1236"/>
        <v>0</v>
      </c>
      <c r="AE471" s="18">
        <f t="shared" si="1236"/>
        <v>0</v>
      </c>
      <c r="AF471" s="18">
        <f t="shared" si="1236"/>
        <v>0</v>
      </c>
      <c r="AG471" s="18">
        <f t="shared" si="1236"/>
        <v>0</v>
      </c>
      <c r="AH471" s="18">
        <f t="shared" si="1236"/>
        <v>0</v>
      </c>
      <c r="AI471" s="18">
        <f t="shared" si="1236"/>
        <v>0</v>
      </c>
      <c r="AJ471" s="18">
        <f t="shared" si="1236"/>
        <v>0</v>
      </c>
      <c r="AK471" s="18">
        <f t="shared" si="1236"/>
        <v>0</v>
      </c>
      <c r="AL471" s="18">
        <f t="shared" si="1236"/>
        <v>0</v>
      </c>
      <c r="AM471" s="18">
        <f t="shared" si="1236"/>
        <v>0</v>
      </c>
      <c r="AN471" s="18">
        <f t="shared" si="1236"/>
        <v>0</v>
      </c>
      <c r="AO471" s="18">
        <f t="shared" si="1236"/>
        <v>0</v>
      </c>
      <c r="AP471" s="18">
        <f t="shared" ref="AP471:BU471" si="1237">-MAX((AP$461-AP$462)*$E471/Thousand*AP$407*AP434,0)</f>
        <v>0</v>
      </c>
      <c r="AQ471" s="18">
        <f t="shared" si="1237"/>
        <v>0</v>
      </c>
      <c r="AR471" s="18">
        <f t="shared" si="1237"/>
        <v>0</v>
      </c>
      <c r="AS471" s="18">
        <f t="shared" si="1237"/>
        <v>0</v>
      </c>
      <c r="AT471" s="18">
        <f t="shared" si="1237"/>
        <v>0</v>
      </c>
      <c r="AU471" s="18">
        <f t="shared" si="1237"/>
        <v>0</v>
      </c>
      <c r="AV471" s="18">
        <f t="shared" si="1237"/>
        <v>0</v>
      </c>
      <c r="AW471" s="18">
        <f t="shared" si="1237"/>
        <v>0</v>
      </c>
      <c r="AX471" s="18">
        <f t="shared" si="1237"/>
        <v>0</v>
      </c>
      <c r="AY471" s="18">
        <f t="shared" si="1237"/>
        <v>0</v>
      </c>
      <c r="AZ471" s="18">
        <f t="shared" si="1237"/>
        <v>0</v>
      </c>
      <c r="BA471" s="18">
        <f t="shared" si="1237"/>
        <v>0</v>
      </c>
      <c r="BB471" s="18">
        <f t="shared" si="1237"/>
        <v>0</v>
      </c>
      <c r="BC471" s="18">
        <f t="shared" si="1237"/>
        <v>0</v>
      </c>
      <c r="BD471" s="18">
        <f t="shared" si="1237"/>
        <v>0</v>
      </c>
      <c r="BE471" s="18">
        <f t="shared" si="1237"/>
        <v>0</v>
      </c>
      <c r="BF471" s="18">
        <f t="shared" si="1237"/>
        <v>0</v>
      </c>
      <c r="BG471" s="18">
        <f t="shared" si="1237"/>
        <v>0</v>
      </c>
      <c r="BH471" s="18">
        <f t="shared" si="1237"/>
        <v>0</v>
      </c>
      <c r="BI471" s="18">
        <f t="shared" si="1237"/>
        <v>0</v>
      </c>
      <c r="BJ471" s="18">
        <f t="shared" si="1237"/>
        <v>0</v>
      </c>
      <c r="BK471" s="18">
        <f t="shared" si="1237"/>
        <v>0</v>
      </c>
      <c r="BL471" s="18">
        <f t="shared" si="1237"/>
        <v>0</v>
      </c>
      <c r="BM471" s="18">
        <f t="shared" si="1237"/>
        <v>0</v>
      </c>
      <c r="BN471" s="18">
        <f t="shared" si="1237"/>
        <v>0</v>
      </c>
      <c r="BO471" s="18">
        <f t="shared" si="1237"/>
        <v>0</v>
      </c>
      <c r="BP471" s="18">
        <f t="shared" si="1237"/>
        <v>0</v>
      </c>
      <c r="BQ471" s="18">
        <f t="shared" si="1237"/>
        <v>0</v>
      </c>
      <c r="BR471" s="18">
        <f t="shared" si="1237"/>
        <v>0</v>
      </c>
      <c r="BS471" s="18">
        <f t="shared" si="1237"/>
        <v>0</v>
      </c>
      <c r="BT471" s="18">
        <f t="shared" si="1237"/>
        <v>0</v>
      </c>
      <c r="BU471" s="18">
        <f t="shared" si="1237"/>
        <v>0</v>
      </c>
      <c r="BV471" s="18">
        <f t="shared" ref="BV471:DA471" si="1238">-MAX((BV$461-BV$462)*$E471/Thousand*BV$407*BV434,0)</f>
        <v>0</v>
      </c>
      <c r="BW471" s="18">
        <f t="shared" si="1238"/>
        <v>0</v>
      </c>
      <c r="BX471" s="18">
        <f t="shared" si="1238"/>
        <v>0</v>
      </c>
      <c r="BY471" s="18">
        <f t="shared" si="1238"/>
        <v>0</v>
      </c>
      <c r="BZ471" s="18">
        <f t="shared" si="1238"/>
        <v>0</v>
      </c>
      <c r="CA471" s="18">
        <f t="shared" si="1238"/>
        <v>0</v>
      </c>
      <c r="CB471" s="18">
        <f t="shared" si="1238"/>
        <v>0</v>
      </c>
      <c r="CC471" s="18">
        <f t="shared" si="1238"/>
        <v>0</v>
      </c>
      <c r="CD471" s="18">
        <f t="shared" si="1238"/>
        <v>0</v>
      </c>
      <c r="CE471" s="18">
        <f t="shared" si="1238"/>
        <v>0</v>
      </c>
      <c r="CF471" s="18">
        <f t="shared" si="1238"/>
        <v>0</v>
      </c>
      <c r="CG471" s="18">
        <f t="shared" si="1238"/>
        <v>0</v>
      </c>
      <c r="CH471" s="18">
        <f t="shared" si="1238"/>
        <v>0</v>
      </c>
      <c r="CI471" s="18">
        <f t="shared" si="1238"/>
        <v>0</v>
      </c>
      <c r="CJ471" s="18">
        <f t="shared" si="1238"/>
        <v>0</v>
      </c>
      <c r="CK471" s="18">
        <f t="shared" si="1238"/>
        <v>0</v>
      </c>
      <c r="CL471" s="18">
        <f t="shared" si="1238"/>
        <v>0</v>
      </c>
      <c r="CM471" s="18">
        <f t="shared" si="1238"/>
        <v>0</v>
      </c>
      <c r="CN471" s="18">
        <f t="shared" si="1238"/>
        <v>0</v>
      </c>
      <c r="CO471" s="18">
        <f t="shared" si="1238"/>
        <v>0</v>
      </c>
      <c r="CP471" s="18">
        <f t="shared" si="1238"/>
        <v>0</v>
      </c>
      <c r="CQ471" s="18">
        <f t="shared" si="1238"/>
        <v>0</v>
      </c>
      <c r="CR471" s="18">
        <f t="shared" si="1238"/>
        <v>0</v>
      </c>
      <c r="CS471" s="18">
        <f t="shared" si="1238"/>
        <v>0</v>
      </c>
      <c r="CT471" s="18">
        <f t="shared" si="1238"/>
        <v>0</v>
      </c>
      <c r="CU471" s="18">
        <f t="shared" si="1238"/>
        <v>0</v>
      </c>
      <c r="CV471" s="18">
        <f t="shared" si="1238"/>
        <v>0</v>
      </c>
      <c r="CW471" s="18">
        <f t="shared" si="1238"/>
        <v>0</v>
      </c>
      <c r="CX471" s="18">
        <f t="shared" si="1238"/>
        <v>0</v>
      </c>
      <c r="CY471" s="18">
        <f t="shared" si="1238"/>
        <v>0</v>
      </c>
      <c r="CZ471" s="18">
        <f t="shared" si="1238"/>
        <v>0</v>
      </c>
      <c r="DA471" s="18">
        <f t="shared" si="1238"/>
        <v>0</v>
      </c>
      <c r="DB471" s="18">
        <f t="shared" ref="DB471:EG471" si="1239">-MAX((DB$461-DB$462)*$E471/Thousand*DB$407*DB434,0)</f>
        <v>0</v>
      </c>
      <c r="DC471" s="18">
        <f t="shared" si="1239"/>
        <v>0</v>
      </c>
      <c r="DD471" s="18">
        <f t="shared" si="1239"/>
        <v>0</v>
      </c>
      <c r="DE471" s="18">
        <f t="shared" si="1239"/>
        <v>0</v>
      </c>
      <c r="DF471" s="18">
        <f t="shared" si="1239"/>
        <v>0</v>
      </c>
      <c r="DG471" s="18">
        <f t="shared" si="1239"/>
        <v>0</v>
      </c>
      <c r="DH471" s="18">
        <f t="shared" si="1239"/>
        <v>0</v>
      </c>
      <c r="DI471" s="18">
        <f t="shared" si="1239"/>
        <v>0</v>
      </c>
      <c r="DJ471" s="18">
        <f t="shared" si="1239"/>
        <v>0</v>
      </c>
      <c r="DK471" s="18">
        <f t="shared" si="1239"/>
        <v>0</v>
      </c>
      <c r="DL471" s="18">
        <f t="shared" si="1239"/>
        <v>0</v>
      </c>
      <c r="DM471" s="18">
        <f t="shared" si="1239"/>
        <v>0</v>
      </c>
      <c r="DN471" s="18">
        <f t="shared" si="1239"/>
        <v>0</v>
      </c>
      <c r="DO471" s="18">
        <f t="shared" si="1239"/>
        <v>0</v>
      </c>
      <c r="DP471" s="18">
        <f t="shared" si="1239"/>
        <v>0</v>
      </c>
      <c r="DQ471" s="18">
        <f t="shared" si="1239"/>
        <v>0</v>
      </c>
      <c r="DR471" s="18">
        <f t="shared" si="1239"/>
        <v>0</v>
      </c>
      <c r="DS471" s="18">
        <f t="shared" si="1239"/>
        <v>0</v>
      </c>
      <c r="DT471" s="18">
        <f t="shared" si="1239"/>
        <v>0</v>
      </c>
      <c r="DU471" s="18">
        <f t="shared" si="1239"/>
        <v>0</v>
      </c>
      <c r="DV471" s="18">
        <f t="shared" si="1239"/>
        <v>0</v>
      </c>
      <c r="DW471" s="18">
        <f t="shared" si="1239"/>
        <v>0</v>
      </c>
      <c r="DX471" s="18">
        <f t="shared" si="1239"/>
        <v>0</v>
      </c>
      <c r="DY471" s="18">
        <f t="shared" si="1239"/>
        <v>0</v>
      </c>
      <c r="DZ471" s="18">
        <f t="shared" si="1239"/>
        <v>0</v>
      </c>
      <c r="EA471" s="18">
        <f t="shared" si="1239"/>
        <v>0</v>
      </c>
      <c r="EB471" s="18">
        <f t="shared" si="1239"/>
        <v>0</v>
      </c>
      <c r="EC471" s="18">
        <f t="shared" si="1239"/>
        <v>0</v>
      </c>
      <c r="ED471" s="18">
        <f t="shared" si="1239"/>
        <v>0</v>
      </c>
      <c r="EE471" s="18">
        <f t="shared" si="1239"/>
        <v>0</v>
      </c>
      <c r="EF471" s="18">
        <f t="shared" si="1239"/>
        <v>0</v>
      </c>
      <c r="EG471" s="18">
        <f t="shared" si="1239"/>
        <v>0</v>
      </c>
      <c r="EH471" s="18">
        <f t="shared" ref="EH471:FR471" si="1240">-MAX((EH$461-EH$462)*$E471/Thousand*EH$407*EH434,0)</f>
        <v>0</v>
      </c>
      <c r="EI471" s="18">
        <f t="shared" si="1240"/>
        <v>0</v>
      </c>
      <c r="EJ471" s="18">
        <f t="shared" si="1240"/>
        <v>0</v>
      </c>
      <c r="EK471" s="18">
        <f t="shared" si="1240"/>
        <v>0</v>
      </c>
      <c r="EL471" s="18">
        <f t="shared" si="1240"/>
        <v>0</v>
      </c>
      <c r="EM471" s="18">
        <f t="shared" si="1240"/>
        <v>0</v>
      </c>
      <c r="EN471" s="18">
        <f t="shared" si="1240"/>
        <v>0</v>
      </c>
      <c r="EO471" s="18">
        <f t="shared" si="1240"/>
        <v>0</v>
      </c>
      <c r="EP471" s="18">
        <f t="shared" si="1240"/>
        <v>0</v>
      </c>
      <c r="EQ471" s="18">
        <f t="shared" si="1240"/>
        <v>0</v>
      </c>
      <c r="ER471" s="18">
        <f t="shared" si="1240"/>
        <v>0</v>
      </c>
      <c r="ES471" s="18">
        <f t="shared" si="1240"/>
        <v>0</v>
      </c>
      <c r="ET471" s="18">
        <f t="shared" si="1240"/>
        <v>0</v>
      </c>
      <c r="EU471" s="18">
        <f t="shared" si="1240"/>
        <v>0</v>
      </c>
      <c r="EV471" s="18">
        <f t="shared" si="1240"/>
        <v>0</v>
      </c>
      <c r="EW471" s="18">
        <f t="shared" si="1240"/>
        <v>0</v>
      </c>
      <c r="EX471" s="18">
        <f t="shared" si="1240"/>
        <v>0</v>
      </c>
      <c r="EY471" s="18">
        <f t="shared" si="1240"/>
        <v>0</v>
      </c>
      <c r="EZ471" s="18">
        <f t="shared" si="1240"/>
        <v>0</v>
      </c>
      <c r="FA471" s="18">
        <f t="shared" si="1240"/>
        <v>0</v>
      </c>
      <c r="FB471" s="18">
        <f t="shared" si="1240"/>
        <v>0</v>
      </c>
      <c r="FC471" s="18">
        <f t="shared" si="1240"/>
        <v>0</v>
      </c>
      <c r="FD471" s="18">
        <f t="shared" si="1240"/>
        <v>0</v>
      </c>
      <c r="FE471" s="18">
        <f t="shared" si="1240"/>
        <v>0</v>
      </c>
      <c r="FF471" s="18">
        <f t="shared" si="1240"/>
        <v>0</v>
      </c>
      <c r="FG471" s="18">
        <f t="shared" si="1240"/>
        <v>0</v>
      </c>
      <c r="FH471" s="18">
        <f t="shared" si="1240"/>
        <v>0</v>
      </c>
      <c r="FI471" s="18">
        <f t="shared" si="1240"/>
        <v>0</v>
      </c>
      <c r="FJ471" s="18">
        <f t="shared" si="1240"/>
        <v>0</v>
      </c>
      <c r="FK471" s="18">
        <f t="shared" si="1240"/>
        <v>0</v>
      </c>
      <c r="FL471" s="18">
        <f t="shared" si="1240"/>
        <v>0</v>
      </c>
      <c r="FM471" s="18">
        <f t="shared" si="1240"/>
        <v>0</v>
      </c>
      <c r="FN471" s="18">
        <f t="shared" si="1240"/>
        <v>0</v>
      </c>
      <c r="FO471" s="18">
        <f t="shared" si="1240"/>
        <v>0</v>
      </c>
      <c r="FP471" s="18">
        <f t="shared" si="1240"/>
        <v>0</v>
      </c>
      <c r="FQ471" s="18">
        <f t="shared" si="1240"/>
        <v>0</v>
      </c>
      <c r="FR471" s="18">
        <f t="shared" si="1240"/>
        <v>0</v>
      </c>
    </row>
    <row r="472" spans="2:174">
      <c r="C472" s="97" t="s">
        <v>346</v>
      </c>
      <c r="D472" s="145" t="s">
        <v>974</v>
      </c>
      <c r="I472" s="131">
        <f t="shared" si="1200"/>
        <v>0</v>
      </c>
      <c r="J472" s="98">
        <f>SUM(J464:J471)</f>
        <v>0</v>
      </c>
      <c r="K472" s="98">
        <f t="shared" ref="K472:BV472" si="1241">SUM(K464:K471)</f>
        <v>0</v>
      </c>
      <c r="L472" s="98">
        <f t="shared" si="1241"/>
        <v>0</v>
      </c>
      <c r="M472" s="98">
        <f t="shared" si="1241"/>
        <v>0</v>
      </c>
      <c r="N472" s="98">
        <f t="shared" si="1241"/>
        <v>0</v>
      </c>
      <c r="O472" s="98">
        <f t="shared" si="1241"/>
        <v>0</v>
      </c>
      <c r="P472" s="98">
        <f t="shared" si="1241"/>
        <v>0</v>
      </c>
      <c r="Q472" s="98">
        <f t="shared" si="1241"/>
        <v>0</v>
      </c>
      <c r="R472" s="98">
        <f t="shared" si="1241"/>
        <v>0</v>
      </c>
      <c r="S472" s="98">
        <f t="shared" si="1241"/>
        <v>0</v>
      </c>
      <c r="T472" s="98">
        <f t="shared" si="1241"/>
        <v>0</v>
      </c>
      <c r="U472" s="98">
        <f t="shared" si="1241"/>
        <v>0</v>
      </c>
      <c r="V472" s="98">
        <f t="shared" si="1241"/>
        <v>0</v>
      </c>
      <c r="W472" s="98">
        <f t="shared" si="1241"/>
        <v>0</v>
      </c>
      <c r="X472" s="98">
        <f t="shared" si="1241"/>
        <v>0</v>
      </c>
      <c r="Y472" s="98">
        <f t="shared" si="1241"/>
        <v>0</v>
      </c>
      <c r="Z472" s="98">
        <f t="shared" si="1241"/>
        <v>0</v>
      </c>
      <c r="AA472" s="98">
        <f t="shared" si="1241"/>
        <v>0</v>
      </c>
      <c r="AB472" s="98">
        <f t="shared" si="1241"/>
        <v>0</v>
      </c>
      <c r="AC472" s="98">
        <f t="shared" si="1241"/>
        <v>0</v>
      </c>
      <c r="AD472" s="98">
        <f t="shared" si="1241"/>
        <v>0</v>
      </c>
      <c r="AE472" s="98">
        <f t="shared" si="1241"/>
        <v>0</v>
      </c>
      <c r="AF472" s="98">
        <f t="shared" si="1241"/>
        <v>0</v>
      </c>
      <c r="AG472" s="98">
        <f t="shared" si="1241"/>
        <v>0</v>
      </c>
      <c r="AH472" s="98">
        <f t="shared" si="1241"/>
        <v>0</v>
      </c>
      <c r="AI472" s="98">
        <f t="shared" si="1241"/>
        <v>0</v>
      </c>
      <c r="AJ472" s="98">
        <f t="shared" si="1241"/>
        <v>0</v>
      </c>
      <c r="AK472" s="98">
        <f t="shared" si="1241"/>
        <v>0</v>
      </c>
      <c r="AL472" s="98">
        <f t="shared" si="1241"/>
        <v>0</v>
      </c>
      <c r="AM472" s="98">
        <f t="shared" si="1241"/>
        <v>0</v>
      </c>
      <c r="AN472" s="98">
        <f t="shared" si="1241"/>
        <v>0</v>
      </c>
      <c r="AO472" s="98">
        <f t="shared" si="1241"/>
        <v>0</v>
      </c>
      <c r="AP472" s="98">
        <f t="shared" si="1241"/>
        <v>0</v>
      </c>
      <c r="AQ472" s="98">
        <f t="shared" si="1241"/>
        <v>0</v>
      </c>
      <c r="AR472" s="98">
        <f t="shared" si="1241"/>
        <v>0</v>
      </c>
      <c r="AS472" s="98">
        <f t="shared" si="1241"/>
        <v>0</v>
      </c>
      <c r="AT472" s="98">
        <f t="shared" si="1241"/>
        <v>0</v>
      </c>
      <c r="AU472" s="98">
        <f t="shared" si="1241"/>
        <v>0</v>
      </c>
      <c r="AV472" s="98">
        <f t="shared" si="1241"/>
        <v>0</v>
      </c>
      <c r="AW472" s="98">
        <f t="shared" si="1241"/>
        <v>0</v>
      </c>
      <c r="AX472" s="98">
        <f t="shared" si="1241"/>
        <v>0</v>
      </c>
      <c r="AY472" s="98">
        <f t="shared" si="1241"/>
        <v>0</v>
      </c>
      <c r="AZ472" s="98">
        <f t="shared" si="1241"/>
        <v>0</v>
      </c>
      <c r="BA472" s="98">
        <f t="shared" si="1241"/>
        <v>0</v>
      </c>
      <c r="BB472" s="98">
        <f t="shared" si="1241"/>
        <v>0</v>
      </c>
      <c r="BC472" s="98">
        <f t="shared" si="1241"/>
        <v>0</v>
      </c>
      <c r="BD472" s="98">
        <f t="shared" si="1241"/>
        <v>0</v>
      </c>
      <c r="BE472" s="98">
        <f t="shared" si="1241"/>
        <v>0</v>
      </c>
      <c r="BF472" s="98">
        <f t="shared" si="1241"/>
        <v>0</v>
      </c>
      <c r="BG472" s="98">
        <f t="shared" si="1241"/>
        <v>0</v>
      </c>
      <c r="BH472" s="98">
        <f t="shared" si="1241"/>
        <v>0</v>
      </c>
      <c r="BI472" s="98">
        <f t="shared" si="1241"/>
        <v>0</v>
      </c>
      <c r="BJ472" s="98">
        <f t="shared" si="1241"/>
        <v>0</v>
      </c>
      <c r="BK472" s="98">
        <f t="shared" si="1241"/>
        <v>0</v>
      </c>
      <c r="BL472" s="98">
        <f t="shared" si="1241"/>
        <v>0</v>
      </c>
      <c r="BM472" s="98">
        <f t="shared" si="1241"/>
        <v>0</v>
      </c>
      <c r="BN472" s="98">
        <f t="shared" si="1241"/>
        <v>0</v>
      </c>
      <c r="BO472" s="98">
        <f t="shared" si="1241"/>
        <v>0</v>
      </c>
      <c r="BP472" s="98">
        <f t="shared" si="1241"/>
        <v>0</v>
      </c>
      <c r="BQ472" s="98">
        <f t="shared" si="1241"/>
        <v>0</v>
      </c>
      <c r="BR472" s="98">
        <f t="shared" si="1241"/>
        <v>0</v>
      </c>
      <c r="BS472" s="98">
        <f t="shared" si="1241"/>
        <v>0</v>
      </c>
      <c r="BT472" s="98">
        <f t="shared" si="1241"/>
        <v>0</v>
      </c>
      <c r="BU472" s="98">
        <f t="shared" si="1241"/>
        <v>0</v>
      </c>
      <c r="BV472" s="98">
        <f t="shared" si="1241"/>
        <v>0</v>
      </c>
      <c r="BW472" s="98">
        <f t="shared" ref="BW472:EH472" si="1242">SUM(BW464:BW471)</f>
        <v>0</v>
      </c>
      <c r="BX472" s="98">
        <f t="shared" si="1242"/>
        <v>0</v>
      </c>
      <c r="BY472" s="98">
        <f t="shared" si="1242"/>
        <v>0</v>
      </c>
      <c r="BZ472" s="98">
        <f t="shared" si="1242"/>
        <v>0</v>
      </c>
      <c r="CA472" s="98">
        <f t="shared" si="1242"/>
        <v>0</v>
      </c>
      <c r="CB472" s="98">
        <f t="shared" si="1242"/>
        <v>0</v>
      </c>
      <c r="CC472" s="98">
        <f t="shared" si="1242"/>
        <v>0</v>
      </c>
      <c r="CD472" s="98">
        <f t="shared" si="1242"/>
        <v>0</v>
      </c>
      <c r="CE472" s="98">
        <f t="shared" si="1242"/>
        <v>0</v>
      </c>
      <c r="CF472" s="98">
        <f t="shared" si="1242"/>
        <v>0</v>
      </c>
      <c r="CG472" s="98">
        <f t="shared" si="1242"/>
        <v>0</v>
      </c>
      <c r="CH472" s="98">
        <f t="shared" si="1242"/>
        <v>0</v>
      </c>
      <c r="CI472" s="98">
        <f t="shared" si="1242"/>
        <v>0</v>
      </c>
      <c r="CJ472" s="98">
        <f t="shared" si="1242"/>
        <v>0</v>
      </c>
      <c r="CK472" s="98">
        <f t="shared" si="1242"/>
        <v>0</v>
      </c>
      <c r="CL472" s="98">
        <f t="shared" si="1242"/>
        <v>0</v>
      </c>
      <c r="CM472" s="98">
        <f t="shared" si="1242"/>
        <v>0</v>
      </c>
      <c r="CN472" s="98">
        <f t="shared" si="1242"/>
        <v>0</v>
      </c>
      <c r="CO472" s="98">
        <f t="shared" si="1242"/>
        <v>0</v>
      </c>
      <c r="CP472" s="98">
        <f t="shared" si="1242"/>
        <v>0</v>
      </c>
      <c r="CQ472" s="98">
        <f t="shared" si="1242"/>
        <v>0</v>
      </c>
      <c r="CR472" s="98">
        <f t="shared" si="1242"/>
        <v>0</v>
      </c>
      <c r="CS472" s="98">
        <f t="shared" si="1242"/>
        <v>0</v>
      </c>
      <c r="CT472" s="98">
        <f t="shared" si="1242"/>
        <v>0</v>
      </c>
      <c r="CU472" s="98">
        <f t="shared" si="1242"/>
        <v>0</v>
      </c>
      <c r="CV472" s="98">
        <f t="shared" si="1242"/>
        <v>0</v>
      </c>
      <c r="CW472" s="98">
        <f t="shared" si="1242"/>
        <v>0</v>
      </c>
      <c r="CX472" s="98">
        <f t="shared" si="1242"/>
        <v>0</v>
      </c>
      <c r="CY472" s="98">
        <f t="shared" si="1242"/>
        <v>0</v>
      </c>
      <c r="CZ472" s="98">
        <f t="shared" si="1242"/>
        <v>0</v>
      </c>
      <c r="DA472" s="98">
        <f t="shared" si="1242"/>
        <v>0</v>
      </c>
      <c r="DB472" s="98">
        <f t="shared" si="1242"/>
        <v>0</v>
      </c>
      <c r="DC472" s="98">
        <f t="shared" si="1242"/>
        <v>0</v>
      </c>
      <c r="DD472" s="98">
        <f t="shared" si="1242"/>
        <v>0</v>
      </c>
      <c r="DE472" s="98">
        <f t="shared" si="1242"/>
        <v>0</v>
      </c>
      <c r="DF472" s="98">
        <f t="shared" si="1242"/>
        <v>0</v>
      </c>
      <c r="DG472" s="98">
        <f t="shared" si="1242"/>
        <v>0</v>
      </c>
      <c r="DH472" s="98">
        <f t="shared" si="1242"/>
        <v>0</v>
      </c>
      <c r="DI472" s="98">
        <f t="shared" si="1242"/>
        <v>0</v>
      </c>
      <c r="DJ472" s="98">
        <f t="shared" si="1242"/>
        <v>0</v>
      </c>
      <c r="DK472" s="98">
        <f t="shared" si="1242"/>
        <v>0</v>
      </c>
      <c r="DL472" s="98">
        <f t="shared" si="1242"/>
        <v>0</v>
      </c>
      <c r="DM472" s="98">
        <f t="shared" si="1242"/>
        <v>0</v>
      </c>
      <c r="DN472" s="98">
        <f t="shared" si="1242"/>
        <v>0</v>
      </c>
      <c r="DO472" s="98">
        <f t="shared" si="1242"/>
        <v>0</v>
      </c>
      <c r="DP472" s="98">
        <f t="shared" si="1242"/>
        <v>0</v>
      </c>
      <c r="DQ472" s="98">
        <f t="shared" si="1242"/>
        <v>0</v>
      </c>
      <c r="DR472" s="98">
        <f t="shared" si="1242"/>
        <v>0</v>
      </c>
      <c r="DS472" s="98">
        <f t="shared" si="1242"/>
        <v>0</v>
      </c>
      <c r="DT472" s="98">
        <f t="shared" si="1242"/>
        <v>0</v>
      </c>
      <c r="DU472" s="98">
        <f t="shared" si="1242"/>
        <v>0</v>
      </c>
      <c r="DV472" s="98">
        <f t="shared" si="1242"/>
        <v>0</v>
      </c>
      <c r="DW472" s="98">
        <f t="shared" si="1242"/>
        <v>0</v>
      </c>
      <c r="DX472" s="98">
        <f t="shared" si="1242"/>
        <v>0</v>
      </c>
      <c r="DY472" s="98">
        <f t="shared" si="1242"/>
        <v>0</v>
      </c>
      <c r="DZ472" s="98">
        <f t="shared" si="1242"/>
        <v>0</v>
      </c>
      <c r="EA472" s="98">
        <f t="shared" si="1242"/>
        <v>0</v>
      </c>
      <c r="EB472" s="98">
        <f t="shared" si="1242"/>
        <v>0</v>
      </c>
      <c r="EC472" s="98">
        <f t="shared" si="1242"/>
        <v>0</v>
      </c>
      <c r="ED472" s="98">
        <f t="shared" si="1242"/>
        <v>0</v>
      </c>
      <c r="EE472" s="98">
        <f t="shared" si="1242"/>
        <v>0</v>
      </c>
      <c r="EF472" s="98">
        <f t="shared" si="1242"/>
        <v>0</v>
      </c>
      <c r="EG472" s="98">
        <f t="shared" si="1242"/>
        <v>0</v>
      </c>
      <c r="EH472" s="98">
        <f t="shared" si="1242"/>
        <v>0</v>
      </c>
      <c r="EI472" s="98">
        <f t="shared" ref="EI472:FR472" si="1243">SUM(EI464:EI471)</f>
        <v>0</v>
      </c>
      <c r="EJ472" s="98">
        <f t="shared" si="1243"/>
        <v>0</v>
      </c>
      <c r="EK472" s="98">
        <f t="shared" si="1243"/>
        <v>0</v>
      </c>
      <c r="EL472" s="98">
        <f t="shared" si="1243"/>
        <v>0</v>
      </c>
      <c r="EM472" s="98">
        <f t="shared" si="1243"/>
        <v>0</v>
      </c>
      <c r="EN472" s="98">
        <f t="shared" si="1243"/>
        <v>0</v>
      </c>
      <c r="EO472" s="98">
        <f t="shared" si="1243"/>
        <v>0</v>
      </c>
      <c r="EP472" s="98">
        <f t="shared" si="1243"/>
        <v>0</v>
      </c>
      <c r="EQ472" s="98">
        <f t="shared" si="1243"/>
        <v>0</v>
      </c>
      <c r="ER472" s="98">
        <f t="shared" si="1243"/>
        <v>0</v>
      </c>
      <c r="ES472" s="98">
        <f t="shared" si="1243"/>
        <v>0</v>
      </c>
      <c r="ET472" s="98">
        <f t="shared" si="1243"/>
        <v>0</v>
      </c>
      <c r="EU472" s="98">
        <f t="shared" si="1243"/>
        <v>0</v>
      </c>
      <c r="EV472" s="98">
        <f t="shared" si="1243"/>
        <v>0</v>
      </c>
      <c r="EW472" s="98">
        <f t="shared" si="1243"/>
        <v>0</v>
      </c>
      <c r="EX472" s="98">
        <f t="shared" si="1243"/>
        <v>0</v>
      </c>
      <c r="EY472" s="98">
        <f t="shared" si="1243"/>
        <v>0</v>
      </c>
      <c r="EZ472" s="98">
        <f t="shared" si="1243"/>
        <v>0</v>
      </c>
      <c r="FA472" s="98">
        <f t="shared" si="1243"/>
        <v>0</v>
      </c>
      <c r="FB472" s="98">
        <f t="shared" si="1243"/>
        <v>0</v>
      </c>
      <c r="FC472" s="98">
        <f t="shared" si="1243"/>
        <v>0</v>
      </c>
      <c r="FD472" s="98">
        <f t="shared" si="1243"/>
        <v>0</v>
      </c>
      <c r="FE472" s="98">
        <f t="shared" si="1243"/>
        <v>0</v>
      </c>
      <c r="FF472" s="98">
        <f t="shared" si="1243"/>
        <v>0</v>
      </c>
      <c r="FG472" s="98">
        <f t="shared" si="1243"/>
        <v>0</v>
      </c>
      <c r="FH472" s="98">
        <f t="shared" si="1243"/>
        <v>0</v>
      </c>
      <c r="FI472" s="98">
        <f t="shared" si="1243"/>
        <v>0</v>
      </c>
      <c r="FJ472" s="98">
        <f t="shared" si="1243"/>
        <v>0</v>
      </c>
      <c r="FK472" s="98">
        <f t="shared" si="1243"/>
        <v>0</v>
      </c>
      <c r="FL472" s="98">
        <f t="shared" si="1243"/>
        <v>0</v>
      </c>
      <c r="FM472" s="98">
        <f t="shared" si="1243"/>
        <v>0</v>
      </c>
      <c r="FN472" s="98">
        <f t="shared" si="1243"/>
        <v>0</v>
      </c>
      <c r="FO472" s="98">
        <f t="shared" si="1243"/>
        <v>0</v>
      </c>
      <c r="FP472" s="98">
        <f t="shared" si="1243"/>
        <v>0</v>
      </c>
      <c r="FQ472" s="98">
        <f t="shared" si="1243"/>
        <v>0</v>
      </c>
      <c r="FR472" s="98">
        <f t="shared" si="1243"/>
        <v>0</v>
      </c>
    </row>
    <row r="473" spans="2:174"/>
    <row r="474" spans="2:174" ht="13.8" thickBot="1">
      <c r="C474" s="39" t="s">
        <v>351</v>
      </c>
      <c r="D474" s="144" t="s">
        <v>974</v>
      </c>
      <c r="H474" s="18"/>
      <c r="I474" s="131">
        <f>SUM(J474:FR474)</f>
        <v>-246956.42721061144</v>
      </c>
      <c r="J474" s="141">
        <f>J472+J458+J447</f>
        <v>0</v>
      </c>
      <c r="K474" s="141">
        <f t="shared" ref="K474:BV474" si="1244">K472+K458+K447</f>
        <v>0</v>
      </c>
      <c r="L474" s="141">
        <f t="shared" si="1244"/>
        <v>0</v>
      </c>
      <c r="M474" s="141">
        <f t="shared" si="1244"/>
        <v>0</v>
      </c>
      <c r="N474" s="141">
        <f t="shared" si="1244"/>
        <v>0</v>
      </c>
      <c r="O474" s="141">
        <f t="shared" si="1244"/>
        <v>0</v>
      </c>
      <c r="P474" s="141">
        <f t="shared" si="1244"/>
        <v>0</v>
      </c>
      <c r="Q474" s="141">
        <f t="shared" si="1244"/>
        <v>0</v>
      </c>
      <c r="R474" s="141">
        <f t="shared" si="1244"/>
        <v>0</v>
      </c>
      <c r="S474" s="141">
        <f t="shared" si="1244"/>
        <v>0</v>
      </c>
      <c r="T474" s="141">
        <f t="shared" si="1244"/>
        <v>0</v>
      </c>
      <c r="U474" s="141">
        <f t="shared" si="1244"/>
        <v>0</v>
      </c>
      <c r="V474" s="141">
        <f t="shared" si="1244"/>
        <v>0</v>
      </c>
      <c r="W474" s="141">
        <f>W472+W458+W447</f>
        <v>0</v>
      </c>
      <c r="X474" s="141">
        <f t="shared" si="1244"/>
        <v>0</v>
      </c>
      <c r="Y474" s="141">
        <f t="shared" si="1244"/>
        <v>0</v>
      </c>
      <c r="Z474" s="141">
        <f t="shared" si="1244"/>
        <v>0</v>
      </c>
      <c r="AA474" s="141">
        <f t="shared" si="1244"/>
        <v>0</v>
      </c>
      <c r="AB474" s="141">
        <f t="shared" si="1244"/>
        <v>-555.47521052054788</v>
      </c>
      <c r="AC474" s="141">
        <f t="shared" si="1244"/>
        <v>-555.47521052054788</v>
      </c>
      <c r="AD474" s="141">
        <f t="shared" si="1244"/>
        <v>-560.53877486163947</v>
      </c>
      <c r="AE474" s="141">
        <f t="shared" si="1244"/>
        <v>-560.53877486163947</v>
      </c>
      <c r="AF474" s="141">
        <f t="shared" si="1244"/>
        <v>-566.69854161836065</v>
      </c>
      <c r="AG474" s="141">
        <f t="shared" si="1244"/>
        <v>-566.69854161836065</v>
      </c>
      <c r="AH474" s="141">
        <f t="shared" si="1244"/>
        <v>-723.77900682261031</v>
      </c>
      <c r="AI474" s="141">
        <f t="shared" si="1244"/>
        <v>-731.82099578730606</v>
      </c>
      <c r="AJ474" s="141">
        <f t="shared" si="1244"/>
        <v>-739.86298475200169</v>
      </c>
      <c r="AK474" s="141">
        <f t="shared" si="1244"/>
        <v>-739.86298475200169</v>
      </c>
      <c r="AL474" s="141">
        <f t="shared" si="1244"/>
        <v>-740.42592397953024</v>
      </c>
      <c r="AM474" s="141">
        <f t="shared" si="1244"/>
        <v>-748.6528786904139</v>
      </c>
      <c r="AN474" s="141">
        <f t="shared" si="1244"/>
        <v>-756.87983340129756</v>
      </c>
      <c r="AO474" s="141">
        <f t="shared" si="1244"/>
        <v>-756.87983340129756</v>
      </c>
      <c r="AP474" s="141">
        <f t="shared" si="1244"/>
        <v>-757.45572023105933</v>
      </c>
      <c r="AQ474" s="141">
        <f t="shared" si="1244"/>
        <v>-765.87189490029334</v>
      </c>
      <c r="AR474" s="141">
        <f t="shared" si="1244"/>
        <v>-774.28806956952735</v>
      </c>
      <c r="AS474" s="141">
        <f t="shared" si="1244"/>
        <v>-774.28806956952735</v>
      </c>
      <c r="AT474" s="141">
        <f t="shared" si="1244"/>
        <v>-967.38110084617108</v>
      </c>
      <c r="AU474" s="141">
        <f t="shared" si="1244"/>
        <v>-967.38110084617108</v>
      </c>
      <c r="AV474" s="141">
        <f t="shared" si="1244"/>
        <v>-978.01166239393115</v>
      </c>
      <c r="AW474" s="141">
        <f t="shared" si="1244"/>
        <v>-978.01166239393115</v>
      </c>
      <c r="AX474" s="141">
        <f t="shared" si="1244"/>
        <v>-981.43732444666409</v>
      </c>
      <c r="AY474" s="141">
        <f t="shared" si="1244"/>
        <v>-992.34218360718251</v>
      </c>
      <c r="AZ474" s="141">
        <f t="shared" si="1244"/>
        <v>-1003.247042767701</v>
      </c>
      <c r="BA474" s="141">
        <f t="shared" si="1244"/>
        <v>-1003.247042767701</v>
      </c>
      <c r="BB474" s="141">
        <f t="shared" si="1244"/>
        <v>-1004.0103829089372</v>
      </c>
      <c r="BC474" s="141">
        <f t="shared" si="1244"/>
        <v>-1015.1660538301476</v>
      </c>
      <c r="BD474" s="141">
        <f t="shared" si="1244"/>
        <v>-1026.321724751358</v>
      </c>
      <c r="BE474" s="141">
        <f t="shared" si="1244"/>
        <v>-1026.321724751358</v>
      </c>
      <c r="BF474" s="141">
        <f t="shared" si="1244"/>
        <v>-1027.1026217158426</v>
      </c>
      <c r="BG474" s="141">
        <f t="shared" si="1244"/>
        <v>-1038.5148730682408</v>
      </c>
      <c r="BH474" s="141">
        <f t="shared" si="1244"/>
        <v>-1049.9271244206391</v>
      </c>
      <c r="BI474" s="141">
        <f t="shared" si="1244"/>
        <v>-1049.9271244206391</v>
      </c>
      <c r="BJ474" s="141">
        <f t="shared" si="1244"/>
        <v>-1059.4979809544145</v>
      </c>
      <c r="BK474" s="141">
        <f t="shared" si="1244"/>
        <v>-1059.4979809544145</v>
      </c>
      <c r="BL474" s="141">
        <f t="shared" si="1244"/>
        <v>-1071.1408159099576</v>
      </c>
      <c r="BM474" s="141">
        <f t="shared" si="1244"/>
        <v>-1071.1408159099576</v>
      </c>
      <c r="BN474" s="141">
        <f t="shared" si="1244"/>
        <v>-1219.5897710864974</v>
      </c>
      <c r="BO474" s="141">
        <f t="shared" si="1244"/>
        <v>-1233.140768543014</v>
      </c>
      <c r="BP474" s="141">
        <f t="shared" si="1244"/>
        <v>-1246.6917659995306</v>
      </c>
      <c r="BQ474" s="141">
        <f t="shared" si="1244"/>
        <v>-1246.6917659995306</v>
      </c>
      <c r="BR474" s="141">
        <f t="shared" si="1244"/>
        <v>-1247.6403358214868</v>
      </c>
      <c r="BS474" s="141">
        <f t="shared" si="1244"/>
        <v>-1261.5030062195033</v>
      </c>
      <c r="BT474" s="141">
        <f t="shared" si="1244"/>
        <v>-1275.3656766175197</v>
      </c>
      <c r="BU474" s="141">
        <f t="shared" si="1244"/>
        <v>-1275.3656766175197</v>
      </c>
      <c r="BV474" s="141">
        <f t="shared" si="1244"/>
        <v>-1276.336063545381</v>
      </c>
      <c r="BW474" s="141">
        <f t="shared" ref="BW474:EH474" si="1245">BW472+BW458+BW447</f>
        <v>-1290.5175753625517</v>
      </c>
      <c r="BX474" s="141">
        <f t="shared" si="1245"/>
        <v>-1304.6990871797227</v>
      </c>
      <c r="BY474" s="141">
        <f t="shared" si="1245"/>
        <v>-1304.6990871797227</v>
      </c>
      <c r="BZ474" s="141">
        <f t="shared" si="1245"/>
        <v>-1316.592377192623</v>
      </c>
      <c r="CA474" s="141">
        <f t="shared" si="1245"/>
        <v>-1316.592377192623</v>
      </c>
      <c r="CB474" s="141">
        <f t="shared" si="1245"/>
        <v>-1331.0604252936407</v>
      </c>
      <c r="CC474" s="141">
        <f t="shared" si="1245"/>
        <v>-1331.0604252936407</v>
      </c>
      <c r="CD474" s="141">
        <f t="shared" si="1245"/>
        <v>-1335.7227042460836</v>
      </c>
      <c r="CE474" s="141">
        <f t="shared" si="1245"/>
        <v>-1350.5640676265957</v>
      </c>
      <c r="CF474" s="141">
        <f t="shared" si="1245"/>
        <v>-1365.4054310071078</v>
      </c>
      <c r="CG474" s="141">
        <f t="shared" si="1245"/>
        <v>-1365.4054310071078</v>
      </c>
      <c r="CH474" s="141">
        <f t="shared" si="1245"/>
        <v>-1505.4047664210732</v>
      </c>
      <c r="CI474" s="141">
        <f t="shared" si="1245"/>
        <v>-1522.131486047974</v>
      </c>
      <c r="CJ474" s="141">
        <f t="shared" si="1245"/>
        <v>-1538.8582056748749</v>
      </c>
      <c r="CK474" s="141">
        <f t="shared" si="1245"/>
        <v>-1538.8582056748749</v>
      </c>
      <c r="CL474" s="141">
        <f t="shared" si="1245"/>
        <v>-1540.029076048758</v>
      </c>
      <c r="CM474" s="141">
        <f t="shared" si="1245"/>
        <v>-1557.1405102270774</v>
      </c>
      <c r="CN474" s="141">
        <f t="shared" si="1245"/>
        <v>-1574.2519444053969</v>
      </c>
      <c r="CO474" s="141">
        <f t="shared" si="1245"/>
        <v>-1574.2519444053969</v>
      </c>
      <c r="CP474" s="141">
        <f t="shared" si="1245"/>
        <v>-1588.6024066017474</v>
      </c>
      <c r="CQ474" s="141">
        <f t="shared" si="1245"/>
        <v>-1588.6024066017474</v>
      </c>
      <c r="CR474" s="141">
        <f t="shared" si="1245"/>
        <v>-1606.0595759050632</v>
      </c>
      <c r="CS474" s="141">
        <f t="shared" si="1245"/>
        <v>-1606.0595759050632</v>
      </c>
      <c r="CT474" s="141">
        <f t="shared" si="1245"/>
        <v>-1611.6850889282302</v>
      </c>
      <c r="CU474" s="141">
        <f t="shared" si="1245"/>
        <v>-1629.5927010274327</v>
      </c>
      <c r="CV474" s="141">
        <f t="shared" si="1245"/>
        <v>-1647.5003131266353</v>
      </c>
      <c r="CW474" s="141">
        <f t="shared" si="1245"/>
        <v>-1647.5003131266353</v>
      </c>
      <c r="CX474" s="141">
        <f t="shared" si="1245"/>
        <v>-1648.7538459735795</v>
      </c>
      <c r="CY474" s="141">
        <f t="shared" si="1245"/>
        <v>-1667.0733331510633</v>
      </c>
      <c r="CZ474" s="141">
        <f t="shared" si="1245"/>
        <v>-1685.3928203285477</v>
      </c>
      <c r="DA474" s="141">
        <f t="shared" si="1245"/>
        <v>-1685.3928203285477</v>
      </c>
      <c r="DB474" s="141">
        <f t="shared" si="1245"/>
        <v>-1842.3682783784459</v>
      </c>
      <c r="DC474" s="141">
        <f t="shared" si="1245"/>
        <v>-1862.8390370270954</v>
      </c>
      <c r="DD474" s="141">
        <f t="shared" si="1245"/>
        <v>-1883.3097956757445</v>
      </c>
      <c r="DE474" s="141">
        <f t="shared" si="1245"/>
        <v>-1883.3097956757445</v>
      </c>
      <c r="DF474" s="141">
        <f t="shared" si="1245"/>
        <v>-1900.4775470785032</v>
      </c>
      <c r="DG474" s="141">
        <f t="shared" si="1245"/>
        <v>-1900.4775470785032</v>
      </c>
      <c r="DH474" s="141">
        <f t="shared" si="1245"/>
        <v>-1921.3619157277176</v>
      </c>
      <c r="DI474" s="141">
        <f t="shared" si="1245"/>
        <v>-1921.3619157277176</v>
      </c>
      <c r="DJ474" s="141">
        <f t="shared" si="1245"/>
        <v>-1928.0918320031162</v>
      </c>
      <c r="DK474" s="141">
        <f t="shared" si="1245"/>
        <v>-1949.5150745809287</v>
      </c>
      <c r="DL474" s="141">
        <f t="shared" si="1245"/>
        <v>-1970.938317158741</v>
      </c>
      <c r="DM474" s="141">
        <f t="shared" si="1245"/>
        <v>-1970.938317158741</v>
      </c>
      <c r="DN474" s="141">
        <f t="shared" si="1245"/>
        <v>-1972.4379441391877</v>
      </c>
      <c r="DO474" s="141">
        <f t="shared" si="1245"/>
        <v>-1994.3539212962899</v>
      </c>
      <c r="DP474" s="141">
        <f t="shared" si="1245"/>
        <v>-2016.2698984533918</v>
      </c>
      <c r="DQ474" s="141">
        <f t="shared" si="1245"/>
        <v>-2016.2698984533918</v>
      </c>
      <c r="DR474" s="141">
        <f t="shared" si="1245"/>
        <v>-2017.8040168543887</v>
      </c>
      <c r="DS474" s="141">
        <f t="shared" si="1245"/>
        <v>-2040.2240614861043</v>
      </c>
      <c r="DT474" s="141">
        <f t="shared" si="1245"/>
        <v>-2062.6441061178193</v>
      </c>
      <c r="DU474" s="141">
        <f t="shared" si="1245"/>
        <v>-2062.6441061178193</v>
      </c>
      <c r="DV474" s="141">
        <f t="shared" si="1245"/>
        <v>-2315.9758181963248</v>
      </c>
      <c r="DW474" s="141">
        <f t="shared" si="1245"/>
        <v>-2315.9758181963248</v>
      </c>
      <c r="DX474" s="141">
        <f t="shared" si="1245"/>
        <v>-2341.426101912768</v>
      </c>
      <c r="DY474" s="141">
        <f t="shared" si="1245"/>
        <v>-2341.426101912768</v>
      </c>
      <c r="DZ474" s="141">
        <f t="shared" si="1245"/>
        <v>-2349.6273686818859</v>
      </c>
      <c r="EA474" s="141">
        <f t="shared" si="1245"/>
        <v>-2375.7343394450177</v>
      </c>
      <c r="EB474" s="141">
        <f t="shared" si="1245"/>
        <v>-2401.8413102081499</v>
      </c>
      <c r="EC474" s="141">
        <f t="shared" si="1245"/>
        <v>-2401.8413102081499</v>
      </c>
      <c r="ED474" s="141">
        <f t="shared" si="1245"/>
        <v>-2403.6687981615687</v>
      </c>
      <c r="EE474" s="141">
        <f t="shared" si="1245"/>
        <v>-2430.3762292522529</v>
      </c>
      <c r="EF474" s="141">
        <f t="shared" si="1245"/>
        <v>-2457.083660342937</v>
      </c>
      <c r="EG474" s="141">
        <f t="shared" si="1245"/>
        <v>-2457.083660342937</v>
      </c>
      <c r="EH474" s="141">
        <f t="shared" si="1245"/>
        <v>-2458.9531805192851</v>
      </c>
      <c r="EI474" s="141">
        <f t="shared" ref="EI474:FR474" si="1246">EI472+EI458+EI447</f>
        <v>-2486.2748825250546</v>
      </c>
      <c r="EJ474" s="141">
        <f t="shared" si="1246"/>
        <v>-2513.5965845308247</v>
      </c>
      <c r="EK474" s="141">
        <f t="shared" si="1246"/>
        <v>-2513.5965845308247</v>
      </c>
      <c r="EL474" s="141">
        <f t="shared" si="1246"/>
        <v>-2536.5098627334501</v>
      </c>
      <c r="EM474" s="141">
        <f t="shared" si="1246"/>
        <v>-2536.5098627334501</v>
      </c>
      <c r="EN474" s="141">
        <f t="shared" si="1246"/>
        <v>-2564.3835974887629</v>
      </c>
      <c r="EO474" s="141">
        <f t="shared" si="1246"/>
        <v>-2564.3835974887629</v>
      </c>
      <c r="EP474" s="141">
        <f t="shared" si="1246"/>
        <v>-2915.3954464364824</v>
      </c>
      <c r="EQ474" s="141">
        <f t="shared" si="1246"/>
        <v>-2947.7887291746661</v>
      </c>
      <c r="ER474" s="141">
        <f t="shared" si="1246"/>
        <v>-2980.1820119128488</v>
      </c>
      <c r="ES474" s="141">
        <f t="shared" si="1246"/>
        <v>-2980.1820119128488</v>
      </c>
      <c r="ET474" s="141">
        <f t="shared" si="1246"/>
        <v>-2982.4495417045218</v>
      </c>
      <c r="EU474" s="141">
        <f t="shared" si="1246"/>
        <v>-3015.5878699456835</v>
      </c>
      <c r="EV474" s="141">
        <f t="shared" si="1246"/>
        <v>-3048.7261981868446</v>
      </c>
      <c r="EW474" s="141">
        <f t="shared" si="1246"/>
        <v>-3048.7261981868446</v>
      </c>
      <c r="EX474" s="141">
        <f t="shared" si="1246"/>
        <v>-3051.0458811637254</v>
      </c>
      <c r="EY474" s="141">
        <f t="shared" si="1246"/>
        <v>-3084.9463909544338</v>
      </c>
      <c r="EZ474" s="141">
        <f t="shared" si="1246"/>
        <v>-3118.8469007451413</v>
      </c>
      <c r="FA474" s="141">
        <f t="shared" si="1246"/>
        <v>-3118.8469007451413</v>
      </c>
      <c r="FB474" s="141">
        <f t="shared" si="1246"/>
        <v>-3147.2774799192098</v>
      </c>
      <c r="FC474" s="141">
        <f t="shared" si="1246"/>
        <v>-3147.2774799192098</v>
      </c>
      <c r="FD474" s="141">
        <f t="shared" si="1246"/>
        <v>-3181.8629467315081</v>
      </c>
      <c r="FE474" s="141">
        <f t="shared" si="1246"/>
        <v>-3181.8629467315081</v>
      </c>
      <c r="FF474" s="141">
        <f t="shared" si="1246"/>
        <v>-3193.0079949683918</v>
      </c>
      <c r="FG474" s="141">
        <f t="shared" si="1246"/>
        <v>-3228.4858615791518</v>
      </c>
      <c r="FH474" s="141">
        <f t="shared" si="1246"/>
        <v>-3263.9637281899118</v>
      </c>
      <c r="FI474" s="141">
        <f t="shared" si="1246"/>
        <v>-3263.9637281899118</v>
      </c>
      <c r="FJ474" s="141">
        <f t="shared" si="1246"/>
        <v>-3266.4471788526648</v>
      </c>
      <c r="FK474" s="141">
        <f t="shared" si="1246"/>
        <v>-3302.7410363954723</v>
      </c>
      <c r="FL474" s="141">
        <f t="shared" si="1246"/>
        <v>0</v>
      </c>
      <c r="FM474" s="141">
        <f t="shared" si="1246"/>
        <v>0</v>
      </c>
      <c r="FN474" s="141">
        <f t="shared" si="1246"/>
        <v>0</v>
      </c>
      <c r="FO474" s="141">
        <f t="shared" si="1246"/>
        <v>0</v>
      </c>
      <c r="FP474" s="141">
        <f t="shared" si="1246"/>
        <v>0</v>
      </c>
      <c r="FQ474" s="141">
        <f t="shared" si="1246"/>
        <v>0</v>
      </c>
      <c r="FR474" s="141">
        <f t="shared" si="1246"/>
        <v>0</v>
      </c>
    </row>
    <row r="475" spans="2:174" ht="13.8" thickTop="1"/>
    <row r="476" spans="2:174">
      <c r="B476" s="30" t="s">
        <v>784</v>
      </c>
    </row>
    <row r="477" spans="2:174">
      <c r="C477" t="s">
        <v>786</v>
      </c>
      <c r="D477" s="144" t="s">
        <v>86</v>
      </c>
      <c r="E477" s="134">
        <f>INDEX(Assumptions!$G$243:$G$243,MATCH($A$1,Model_Number,0))</f>
        <v>0</v>
      </c>
      <c r="I477" s="131">
        <f>SUM(J477:FR477)</f>
        <v>0</v>
      </c>
      <c r="J477" s="18">
        <f t="shared" ref="J477:AO477" si="1247">N(AND( J4 &lt;= $E477, J5 &gt;= $E477))</f>
        <v>0</v>
      </c>
      <c r="K477" s="18">
        <f t="shared" si="1247"/>
        <v>0</v>
      </c>
      <c r="L477" s="18">
        <f t="shared" si="1247"/>
        <v>0</v>
      </c>
      <c r="M477" s="18">
        <f t="shared" si="1247"/>
        <v>0</v>
      </c>
      <c r="N477" s="18">
        <f t="shared" si="1247"/>
        <v>0</v>
      </c>
      <c r="O477" s="18">
        <f t="shared" si="1247"/>
        <v>0</v>
      </c>
      <c r="P477" s="18">
        <f t="shared" si="1247"/>
        <v>0</v>
      </c>
      <c r="Q477" s="18">
        <f t="shared" si="1247"/>
        <v>0</v>
      </c>
      <c r="R477" s="18">
        <f t="shared" si="1247"/>
        <v>0</v>
      </c>
      <c r="S477" s="18">
        <f t="shared" si="1247"/>
        <v>0</v>
      </c>
      <c r="T477" s="18">
        <f t="shared" si="1247"/>
        <v>0</v>
      </c>
      <c r="U477" s="18">
        <f t="shared" si="1247"/>
        <v>0</v>
      </c>
      <c r="V477" s="18">
        <f t="shared" si="1247"/>
        <v>0</v>
      </c>
      <c r="W477" s="18">
        <f t="shared" si="1247"/>
        <v>0</v>
      </c>
      <c r="X477" s="18">
        <f t="shared" si="1247"/>
        <v>0</v>
      </c>
      <c r="Y477" s="18">
        <f t="shared" si="1247"/>
        <v>0</v>
      </c>
      <c r="Z477" s="18">
        <f t="shared" si="1247"/>
        <v>0</v>
      </c>
      <c r="AA477" s="18">
        <f t="shared" si="1247"/>
        <v>0</v>
      </c>
      <c r="AB477" s="18">
        <f t="shared" si="1247"/>
        <v>0</v>
      </c>
      <c r="AC477" s="18">
        <f t="shared" si="1247"/>
        <v>0</v>
      </c>
      <c r="AD477" s="18">
        <f t="shared" si="1247"/>
        <v>0</v>
      </c>
      <c r="AE477" s="18">
        <f t="shared" si="1247"/>
        <v>0</v>
      </c>
      <c r="AF477" s="18">
        <f t="shared" si="1247"/>
        <v>0</v>
      </c>
      <c r="AG477" s="18">
        <f t="shared" si="1247"/>
        <v>0</v>
      </c>
      <c r="AH477" s="18">
        <f t="shared" si="1247"/>
        <v>0</v>
      </c>
      <c r="AI477" s="18">
        <f t="shared" si="1247"/>
        <v>0</v>
      </c>
      <c r="AJ477" s="18">
        <f t="shared" si="1247"/>
        <v>0</v>
      </c>
      <c r="AK477" s="18">
        <f t="shared" si="1247"/>
        <v>0</v>
      </c>
      <c r="AL477" s="18">
        <f t="shared" si="1247"/>
        <v>0</v>
      </c>
      <c r="AM477" s="18">
        <f t="shared" si="1247"/>
        <v>0</v>
      </c>
      <c r="AN477" s="18">
        <f t="shared" si="1247"/>
        <v>0</v>
      </c>
      <c r="AO477" s="18">
        <f t="shared" si="1247"/>
        <v>0</v>
      </c>
      <c r="AP477" s="18">
        <f t="shared" ref="AP477:BU477" si="1248">N(AND( AP4 &lt;= $E477, AP5 &gt;= $E477))</f>
        <v>0</v>
      </c>
      <c r="AQ477" s="18">
        <f t="shared" si="1248"/>
        <v>0</v>
      </c>
      <c r="AR477" s="18">
        <f t="shared" si="1248"/>
        <v>0</v>
      </c>
      <c r="AS477" s="18">
        <f t="shared" si="1248"/>
        <v>0</v>
      </c>
      <c r="AT477" s="18">
        <f t="shared" si="1248"/>
        <v>0</v>
      </c>
      <c r="AU477" s="18">
        <f t="shared" si="1248"/>
        <v>0</v>
      </c>
      <c r="AV477" s="18">
        <f t="shared" si="1248"/>
        <v>0</v>
      </c>
      <c r="AW477" s="18">
        <f t="shared" si="1248"/>
        <v>0</v>
      </c>
      <c r="AX477" s="18">
        <f t="shared" si="1248"/>
        <v>0</v>
      </c>
      <c r="AY477" s="18">
        <f t="shared" si="1248"/>
        <v>0</v>
      </c>
      <c r="AZ477" s="18">
        <f t="shared" si="1248"/>
        <v>0</v>
      </c>
      <c r="BA477" s="18">
        <f t="shared" si="1248"/>
        <v>0</v>
      </c>
      <c r="BB477" s="18">
        <f t="shared" si="1248"/>
        <v>0</v>
      </c>
      <c r="BC477" s="18">
        <f t="shared" si="1248"/>
        <v>0</v>
      </c>
      <c r="BD477" s="18">
        <f t="shared" si="1248"/>
        <v>0</v>
      </c>
      <c r="BE477" s="18">
        <f t="shared" si="1248"/>
        <v>0</v>
      </c>
      <c r="BF477" s="18">
        <f t="shared" si="1248"/>
        <v>0</v>
      </c>
      <c r="BG477" s="18">
        <f t="shared" si="1248"/>
        <v>0</v>
      </c>
      <c r="BH477" s="18">
        <f t="shared" si="1248"/>
        <v>0</v>
      </c>
      <c r="BI477" s="18">
        <f t="shared" si="1248"/>
        <v>0</v>
      </c>
      <c r="BJ477" s="18">
        <f t="shared" si="1248"/>
        <v>0</v>
      </c>
      <c r="BK477" s="18">
        <f t="shared" si="1248"/>
        <v>0</v>
      </c>
      <c r="BL477" s="18">
        <f t="shared" si="1248"/>
        <v>0</v>
      </c>
      <c r="BM477" s="18">
        <f t="shared" si="1248"/>
        <v>0</v>
      </c>
      <c r="BN477" s="18">
        <f t="shared" si="1248"/>
        <v>0</v>
      </c>
      <c r="BO477" s="18">
        <f t="shared" si="1248"/>
        <v>0</v>
      </c>
      <c r="BP477" s="18">
        <f t="shared" si="1248"/>
        <v>0</v>
      </c>
      <c r="BQ477" s="18">
        <f t="shared" si="1248"/>
        <v>0</v>
      </c>
      <c r="BR477" s="18">
        <f t="shared" si="1248"/>
        <v>0</v>
      </c>
      <c r="BS477" s="18">
        <f t="shared" si="1248"/>
        <v>0</v>
      </c>
      <c r="BT477" s="18">
        <f t="shared" si="1248"/>
        <v>0</v>
      </c>
      <c r="BU477" s="18">
        <f t="shared" si="1248"/>
        <v>0</v>
      </c>
      <c r="BV477" s="18">
        <f t="shared" ref="BV477:DA477" si="1249">N(AND( BV4 &lt;= $E477, BV5 &gt;= $E477))</f>
        <v>0</v>
      </c>
      <c r="BW477" s="18">
        <f t="shared" si="1249"/>
        <v>0</v>
      </c>
      <c r="BX477" s="18">
        <f t="shared" si="1249"/>
        <v>0</v>
      </c>
      <c r="BY477" s="18">
        <f t="shared" si="1249"/>
        <v>0</v>
      </c>
      <c r="BZ477" s="18">
        <f t="shared" si="1249"/>
        <v>0</v>
      </c>
      <c r="CA477" s="18">
        <f t="shared" si="1249"/>
        <v>0</v>
      </c>
      <c r="CB477" s="18">
        <f t="shared" si="1249"/>
        <v>0</v>
      </c>
      <c r="CC477" s="18">
        <f t="shared" si="1249"/>
        <v>0</v>
      </c>
      <c r="CD477" s="18">
        <f t="shared" si="1249"/>
        <v>0</v>
      </c>
      <c r="CE477" s="18">
        <f t="shared" si="1249"/>
        <v>0</v>
      </c>
      <c r="CF477" s="18">
        <f t="shared" si="1249"/>
        <v>0</v>
      </c>
      <c r="CG477" s="18">
        <f t="shared" si="1249"/>
        <v>0</v>
      </c>
      <c r="CH477" s="18">
        <f t="shared" si="1249"/>
        <v>0</v>
      </c>
      <c r="CI477" s="18">
        <f t="shared" si="1249"/>
        <v>0</v>
      </c>
      <c r="CJ477" s="18">
        <f t="shared" si="1249"/>
        <v>0</v>
      </c>
      <c r="CK477" s="18">
        <f t="shared" si="1249"/>
        <v>0</v>
      </c>
      <c r="CL477" s="18">
        <f t="shared" si="1249"/>
        <v>0</v>
      </c>
      <c r="CM477" s="18">
        <f t="shared" si="1249"/>
        <v>0</v>
      </c>
      <c r="CN477" s="18">
        <f t="shared" si="1249"/>
        <v>0</v>
      </c>
      <c r="CO477" s="18">
        <f t="shared" si="1249"/>
        <v>0</v>
      </c>
      <c r="CP477" s="18">
        <f t="shared" si="1249"/>
        <v>0</v>
      </c>
      <c r="CQ477" s="18">
        <f t="shared" si="1249"/>
        <v>0</v>
      </c>
      <c r="CR477" s="18">
        <f t="shared" si="1249"/>
        <v>0</v>
      </c>
      <c r="CS477" s="18">
        <f t="shared" si="1249"/>
        <v>0</v>
      </c>
      <c r="CT477" s="18">
        <f t="shared" si="1249"/>
        <v>0</v>
      </c>
      <c r="CU477" s="18">
        <f t="shared" si="1249"/>
        <v>0</v>
      </c>
      <c r="CV477" s="18">
        <f t="shared" si="1249"/>
        <v>0</v>
      </c>
      <c r="CW477" s="18">
        <f t="shared" si="1249"/>
        <v>0</v>
      </c>
      <c r="CX477" s="18">
        <f t="shared" si="1249"/>
        <v>0</v>
      </c>
      <c r="CY477" s="18">
        <f t="shared" si="1249"/>
        <v>0</v>
      </c>
      <c r="CZ477" s="18">
        <f t="shared" si="1249"/>
        <v>0</v>
      </c>
      <c r="DA477" s="18">
        <f t="shared" si="1249"/>
        <v>0</v>
      </c>
      <c r="DB477" s="18">
        <f t="shared" ref="DB477:EG477" si="1250">N(AND( DB4 &lt;= $E477, DB5 &gt;= $E477))</f>
        <v>0</v>
      </c>
      <c r="DC477" s="18">
        <f t="shared" si="1250"/>
        <v>0</v>
      </c>
      <c r="DD477" s="18">
        <f t="shared" si="1250"/>
        <v>0</v>
      </c>
      <c r="DE477" s="18">
        <f t="shared" si="1250"/>
        <v>0</v>
      </c>
      <c r="DF477" s="18">
        <f t="shared" si="1250"/>
        <v>0</v>
      </c>
      <c r="DG477" s="18">
        <f t="shared" si="1250"/>
        <v>0</v>
      </c>
      <c r="DH477" s="18">
        <f t="shared" si="1250"/>
        <v>0</v>
      </c>
      <c r="DI477" s="18">
        <f t="shared" si="1250"/>
        <v>0</v>
      </c>
      <c r="DJ477" s="18">
        <f t="shared" si="1250"/>
        <v>0</v>
      </c>
      <c r="DK477" s="18">
        <f t="shared" si="1250"/>
        <v>0</v>
      </c>
      <c r="DL477" s="18">
        <f t="shared" si="1250"/>
        <v>0</v>
      </c>
      <c r="DM477" s="18">
        <f t="shared" si="1250"/>
        <v>0</v>
      </c>
      <c r="DN477" s="18">
        <f t="shared" si="1250"/>
        <v>0</v>
      </c>
      <c r="DO477" s="18">
        <f t="shared" si="1250"/>
        <v>0</v>
      </c>
      <c r="DP477" s="18">
        <f t="shared" si="1250"/>
        <v>0</v>
      </c>
      <c r="DQ477" s="18">
        <f t="shared" si="1250"/>
        <v>0</v>
      </c>
      <c r="DR477" s="18">
        <f t="shared" si="1250"/>
        <v>0</v>
      </c>
      <c r="DS477" s="18">
        <f t="shared" si="1250"/>
        <v>0</v>
      </c>
      <c r="DT477" s="18">
        <f t="shared" si="1250"/>
        <v>0</v>
      </c>
      <c r="DU477" s="18">
        <f t="shared" si="1250"/>
        <v>0</v>
      </c>
      <c r="DV477" s="18">
        <f t="shared" si="1250"/>
        <v>0</v>
      </c>
      <c r="DW477" s="18">
        <f t="shared" si="1250"/>
        <v>0</v>
      </c>
      <c r="DX477" s="18">
        <f t="shared" si="1250"/>
        <v>0</v>
      </c>
      <c r="DY477" s="18">
        <f t="shared" si="1250"/>
        <v>0</v>
      </c>
      <c r="DZ477" s="18">
        <f t="shared" si="1250"/>
        <v>0</v>
      </c>
      <c r="EA477" s="18">
        <f t="shared" si="1250"/>
        <v>0</v>
      </c>
      <c r="EB477" s="18">
        <f t="shared" si="1250"/>
        <v>0</v>
      </c>
      <c r="EC477" s="18">
        <f t="shared" si="1250"/>
        <v>0</v>
      </c>
      <c r="ED477" s="18">
        <f t="shared" si="1250"/>
        <v>0</v>
      </c>
      <c r="EE477" s="18">
        <f t="shared" si="1250"/>
        <v>0</v>
      </c>
      <c r="EF477" s="18">
        <f t="shared" si="1250"/>
        <v>0</v>
      </c>
      <c r="EG477" s="18">
        <f t="shared" si="1250"/>
        <v>0</v>
      </c>
      <c r="EH477" s="18">
        <f t="shared" ref="EH477:FR477" si="1251">N(AND( EH4 &lt;= $E477, EH5 &gt;= $E477))</f>
        <v>0</v>
      </c>
      <c r="EI477" s="18">
        <f t="shared" si="1251"/>
        <v>0</v>
      </c>
      <c r="EJ477" s="18">
        <f t="shared" si="1251"/>
        <v>0</v>
      </c>
      <c r="EK477" s="18">
        <f t="shared" si="1251"/>
        <v>0</v>
      </c>
      <c r="EL477" s="18">
        <f t="shared" si="1251"/>
        <v>0</v>
      </c>
      <c r="EM477" s="18">
        <f t="shared" si="1251"/>
        <v>0</v>
      </c>
      <c r="EN477" s="18">
        <f t="shared" si="1251"/>
        <v>0</v>
      </c>
      <c r="EO477" s="18">
        <f t="shared" si="1251"/>
        <v>0</v>
      </c>
      <c r="EP477" s="18">
        <f t="shared" si="1251"/>
        <v>0</v>
      </c>
      <c r="EQ477" s="18">
        <f t="shared" si="1251"/>
        <v>0</v>
      </c>
      <c r="ER477" s="18">
        <f t="shared" si="1251"/>
        <v>0</v>
      </c>
      <c r="ES477" s="18">
        <f t="shared" si="1251"/>
        <v>0</v>
      </c>
      <c r="ET477" s="18">
        <f t="shared" si="1251"/>
        <v>0</v>
      </c>
      <c r="EU477" s="18">
        <f t="shared" si="1251"/>
        <v>0</v>
      </c>
      <c r="EV477" s="18">
        <f t="shared" si="1251"/>
        <v>0</v>
      </c>
      <c r="EW477" s="18">
        <f t="shared" si="1251"/>
        <v>0</v>
      </c>
      <c r="EX477" s="18">
        <f t="shared" si="1251"/>
        <v>0</v>
      </c>
      <c r="EY477" s="18">
        <f t="shared" si="1251"/>
        <v>0</v>
      </c>
      <c r="EZ477" s="18">
        <f t="shared" si="1251"/>
        <v>0</v>
      </c>
      <c r="FA477" s="18">
        <f t="shared" si="1251"/>
        <v>0</v>
      </c>
      <c r="FB477" s="18">
        <f t="shared" si="1251"/>
        <v>0</v>
      </c>
      <c r="FC477" s="18">
        <f t="shared" si="1251"/>
        <v>0</v>
      </c>
      <c r="FD477" s="18">
        <f t="shared" si="1251"/>
        <v>0</v>
      </c>
      <c r="FE477" s="18">
        <f t="shared" si="1251"/>
        <v>0</v>
      </c>
      <c r="FF477" s="18">
        <f t="shared" si="1251"/>
        <v>0</v>
      </c>
      <c r="FG477" s="18">
        <f t="shared" si="1251"/>
        <v>0</v>
      </c>
      <c r="FH477" s="18">
        <f t="shared" si="1251"/>
        <v>0</v>
      </c>
      <c r="FI477" s="18">
        <f t="shared" si="1251"/>
        <v>0</v>
      </c>
      <c r="FJ477" s="18">
        <f t="shared" si="1251"/>
        <v>0</v>
      </c>
      <c r="FK477" s="18">
        <f t="shared" si="1251"/>
        <v>0</v>
      </c>
      <c r="FL477" s="18">
        <f t="shared" si="1251"/>
        <v>0</v>
      </c>
      <c r="FM477" s="18">
        <f t="shared" si="1251"/>
        <v>0</v>
      </c>
      <c r="FN477" s="18">
        <f t="shared" si="1251"/>
        <v>0</v>
      </c>
      <c r="FO477" s="18">
        <f t="shared" si="1251"/>
        <v>0</v>
      </c>
      <c r="FP477" s="18">
        <f t="shared" si="1251"/>
        <v>0</v>
      </c>
      <c r="FQ477" s="18">
        <f t="shared" si="1251"/>
        <v>0</v>
      </c>
      <c r="FR477" s="18">
        <f t="shared" si="1251"/>
        <v>0</v>
      </c>
    </row>
    <row r="478" spans="2:174"/>
    <row r="479" spans="2:174">
      <c r="C479" t="s">
        <v>787</v>
      </c>
      <c r="D479" s="144" t="s">
        <v>974</v>
      </c>
      <c r="E479" s="136">
        <f>INDEX(Assumptions!$G244:$G244,MATCH($A$1,Model_Number,0))</f>
        <v>0</v>
      </c>
      <c r="I479" s="131">
        <f>SUM(J479:FR479)</f>
        <v>0</v>
      </c>
      <c r="J479" s="18">
        <f t="shared" ref="J479:AO479" si="1252">-1 * $E479 * J408 * J477</f>
        <v>0</v>
      </c>
      <c r="K479" s="18">
        <f t="shared" si="1252"/>
        <v>0</v>
      </c>
      <c r="L479" s="18">
        <f t="shared" si="1252"/>
        <v>0</v>
      </c>
      <c r="M479" s="18">
        <f t="shared" si="1252"/>
        <v>0</v>
      </c>
      <c r="N479" s="18">
        <f t="shared" si="1252"/>
        <v>0</v>
      </c>
      <c r="O479" s="18">
        <f t="shared" si="1252"/>
        <v>0</v>
      </c>
      <c r="P479" s="18">
        <f t="shared" si="1252"/>
        <v>0</v>
      </c>
      <c r="Q479" s="18">
        <f t="shared" si="1252"/>
        <v>0</v>
      </c>
      <c r="R479" s="18">
        <f t="shared" si="1252"/>
        <v>0</v>
      </c>
      <c r="S479" s="18">
        <f t="shared" si="1252"/>
        <v>0</v>
      </c>
      <c r="T479" s="18">
        <f t="shared" si="1252"/>
        <v>0</v>
      </c>
      <c r="U479" s="18">
        <f t="shared" si="1252"/>
        <v>0</v>
      </c>
      <c r="V479" s="18">
        <f t="shared" si="1252"/>
        <v>0</v>
      </c>
      <c r="W479" s="18">
        <f t="shared" si="1252"/>
        <v>0</v>
      </c>
      <c r="X479" s="18">
        <f t="shared" si="1252"/>
        <v>0</v>
      </c>
      <c r="Y479" s="18">
        <f t="shared" si="1252"/>
        <v>0</v>
      </c>
      <c r="Z479" s="18">
        <f t="shared" si="1252"/>
        <v>0</v>
      </c>
      <c r="AA479" s="18">
        <f t="shared" si="1252"/>
        <v>0</v>
      </c>
      <c r="AB479" s="18">
        <f t="shared" si="1252"/>
        <v>0</v>
      </c>
      <c r="AC479" s="18">
        <f t="shared" si="1252"/>
        <v>0</v>
      </c>
      <c r="AD479" s="18">
        <f t="shared" si="1252"/>
        <v>0</v>
      </c>
      <c r="AE479" s="18">
        <f t="shared" si="1252"/>
        <v>0</v>
      </c>
      <c r="AF479" s="18">
        <f t="shared" si="1252"/>
        <v>0</v>
      </c>
      <c r="AG479" s="18">
        <f t="shared" si="1252"/>
        <v>0</v>
      </c>
      <c r="AH479" s="18">
        <f t="shared" si="1252"/>
        <v>0</v>
      </c>
      <c r="AI479" s="18">
        <f t="shared" si="1252"/>
        <v>0</v>
      </c>
      <c r="AJ479" s="18">
        <f t="shared" si="1252"/>
        <v>0</v>
      </c>
      <c r="AK479" s="18">
        <f t="shared" si="1252"/>
        <v>0</v>
      </c>
      <c r="AL479" s="18">
        <f t="shared" si="1252"/>
        <v>0</v>
      </c>
      <c r="AM479" s="18">
        <f t="shared" si="1252"/>
        <v>0</v>
      </c>
      <c r="AN479" s="18">
        <f t="shared" si="1252"/>
        <v>0</v>
      </c>
      <c r="AO479" s="18">
        <f t="shared" si="1252"/>
        <v>0</v>
      </c>
      <c r="AP479" s="18">
        <f t="shared" ref="AP479:BU479" si="1253">-1 * $E479 * AP408 * AP477</f>
        <v>0</v>
      </c>
      <c r="AQ479" s="18">
        <f t="shared" si="1253"/>
        <v>0</v>
      </c>
      <c r="AR479" s="18">
        <f t="shared" si="1253"/>
        <v>0</v>
      </c>
      <c r="AS479" s="18">
        <f t="shared" si="1253"/>
        <v>0</v>
      </c>
      <c r="AT479" s="18">
        <f t="shared" si="1253"/>
        <v>0</v>
      </c>
      <c r="AU479" s="18">
        <f t="shared" si="1253"/>
        <v>0</v>
      </c>
      <c r="AV479" s="18">
        <f t="shared" si="1253"/>
        <v>0</v>
      </c>
      <c r="AW479" s="18">
        <f t="shared" si="1253"/>
        <v>0</v>
      </c>
      <c r="AX479" s="18">
        <f t="shared" si="1253"/>
        <v>0</v>
      </c>
      <c r="AY479" s="18">
        <f t="shared" si="1253"/>
        <v>0</v>
      </c>
      <c r="AZ479" s="18">
        <f t="shared" si="1253"/>
        <v>0</v>
      </c>
      <c r="BA479" s="18">
        <f t="shared" si="1253"/>
        <v>0</v>
      </c>
      <c r="BB479" s="18">
        <f t="shared" si="1253"/>
        <v>0</v>
      </c>
      <c r="BC479" s="18">
        <f t="shared" si="1253"/>
        <v>0</v>
      </c>
      <c r="BD479" s="18">
        <f t="shared" si="1253"/>
        <v>0</v>
      </c>
      <c r="BE479" s="18">
        <f t="shared" si="1253"/>
        <v>0</v>
      </c>
      <c r="BF479" s="18">
        <f t="shared" si="1253"/>
        <v>0</v>
      </c>
      <c r="BG479" s="18">
        <f t="shared" si="1253"/>
        <v>0</v>
      </c>
      <c r="BH479" s="18">
        <f t="shared" si="1253"/>
        <v>0</v>
      </c>
      <c r="BI479" s="18">
        <f t="shared" si="1253"/>
        <v>0</v>
      </c>
      <c r="BJ479" s="18">
        <f t="shared" si="1253"/>
        <v>0</v>
      </c>
      <c r="BK479" s="18">
        <f t="shared" si="1253"/>
        <v>0</v>
      </c>
      <c r="BL479" s="18">
        <f t="shared" si="1253"/>
        <v>0</v>
      </c>
      <c r="BM479" s="18">
        <f t="shared" si="1253"/>
        <v>0</v>
      </c>
      <c r="BN479" s="18">
        <f t="shared" si="1253"/>
        <v>0</v>
      </c>
      <c r="BO479" s="18">
        <f t="shared" si="1253"/>
        <v>0</v>
      </c>
      <c r="BP479" s="18">
        <f t="shared" si="1253"/>
        <v>0</v>
      </c>
      <c r="BQ479" s="18">
        <f t="shared" si="1253"/>
        <v>0</v>
      </c>
      <c r="BR479" s="18">
        <f t="shared" si="1253"/>
        <v>0</v>
      </c>
      <c r="BS479" s="18">
        <f t="shared" si="1253"/>
        <v>0</v>
      </c>
      <c r="BT479" s="18">
        <f t="shared" si="1253"/>
        <v>0</v>
      </c>
      <c r="BU479" s="18">
        <f t="shared" si="1253"/>
        <v>0</v>
      </c>
      <c r="BV479" s="18">
        <f t="shared" ref="BV479:DA479" si="1254">-1 * $E479 * BV408 * BV477</f>
        <v>0</v>
      </c>
      <c r="BW479" s="18">
        <f t="shared" si="1254"/>
        <v>0</v>
      </c>
      <c r="BX479" s="18">
        <f t="shared" si="1254"/>
        <v>0</v>
      </c>
      <c r="BY479" s="18">
        <f t="shared" si="1254"/>
        <v>0</v>
      </c>
      <c r="BZ479" s="18">
        <f t="shared" si="1254"/>
        <v>0</v>
      </c>
      <c r="CA479" s="18">
        <f t="shared" si="1254"/>
        <v>0</v>
      </c>
      <c r="CB479" s="18">
        <f t="shared" si="1254"/>
        <v>0</v>
      </c>
      <c r="CC479" s="18">
        <f t="shared" si="1254"/>
        <v>0</v>
      </c>
      <c r="CD479" s="18">
        <f t="shared" si="1254"/>
        <v>0</v>
      </c>
      <c r="CE479" s="18">
        <f t="shared" si="1254"/>
        <v>0</v>
      </c>
      <c r="CF479" s="18">
        <f t="shared" si="1254"/>
        <v>0</v>
      </c>
      <c r="CG479" s="18">
        <f t="shared" si="1254"/>
        <v>0</v>
      </c>
      <c r="CH479" s="18">
        <f t="shared" si="1254"/>
        <v>0</v>
      </c>
      <c r="CI479" s="18">
        <f t="shared" si="1254"/>
        <v>0</v>
      </c>
      <c r="CJ479" s="18">
        <f t="shared" si="1254"/>
        <v>0</v>
      </c>
      <c r="CK479" s="18">
        <f t="shared" si="1254"/>
        <v>0</v>
      </c>
      <c r="CL479" s="18">
        <f t="shared" si="1254"/>
        <v>0</v>
      </c>
      <c r="CM479" s="18">
        <f t="shared" si="1254"/>
        <v>0</v>
      </c>
      <c r="CN479" s="18">
        <f t="shared" si="1254"/>
        <v>0</v>
      </c>
      <c r="CO479" s="18">
        <f t="shared" si="1254"/>
        <v>0</v>
      </c>
      <c r="CP479" s="18">
        <f t="shared" si="1254"/>
        <v>0</v>
      </c>
      <c r="CQ479" s="18">
        <f t="shared" si="1254"/>
        <v>0</v>
      </c>
      <c r="CR479" s="18">
        <f t="shared" si="1254"/>
        <v>0</v>
      </c>
      <c r="CS479" s="18">
        <f t="shared" si="1254"/>
        <v>0</v>
      </c>
      <c r="CT479" s="18">
        <f t="shared" si="1254"/>
        <v>0</v>
      </c>
      <c r="CU479" s="18">
        <f t="shared" si="1254"/>
        <v>0</v>
      </c>
      <c r="CV479" s="18">
        <f t="shared" si="1254"/>
        <v>0</v>
      </c>
      <c r="CW479" s="18">
        <f t="shared" si="1254"/>
        <v>0</v>
      </c>
      <c r="CX479" s="18">
        <f t="shared" si="1254"/>
        <v>0</v>
      </c>
      <c r="CY479" s="18">
        <f t="shared" si="1254"/>
        <v>0</v>
      </c>
      <c r="CZ479" s="18">
        <f t="shared" si="1254"/>
        <v>0</v>
      </c>
      <c r="DA479" s="18">
        <f t="shared" si="1254"/>
        <v>0</v>
      </c>
      <c r="DB479" s="18">
        <f t="shared" ref="DB479:EG479" si="1255">-1 * $E479 * DB408 * DB477</f>
        <v>0</v>
      </c>
      <c r="DC479" s="18">
        <f t="shared" si="1255"/>
        <v>0</v>
      </c>
      <c r="DD479" s="18">
        <f t="shared" si="1255"/>
        <v>0</v>
      </c>
      <c r="DE479" s="18">
        <f t="shared" si="1255"/>
        <v>0</v>
      </c>
      <c r="DF479" s="18">
        <f t="shared" si="1255"/>
        <v>0</v>
      </c>
      <c r="DG479" s="18">
        <f t="shared" si="1255"/>
        <v>0</v>
      </c>
      <c r="DH479" s="18">
        <f t="shared" si="1255"/>
        <v>0</v>
      </c>
      <c r="DI479" s="18">
        <f t="shared" si="1255"/>
        <v>0</v>
      </c>
      <c r="DJ479" s="18">
        <f t="shared" si="1255"/>
        <v>0</v>
      </c>
      <c r="DK479" s="18">
        <f t="shared" si="1255"/>
        <v>0</v>
      </c>
      <c r="DL479" s="18">
        <f t="shared" si="1255"/>
        <v>0</v>
      </c>
      <c r="DM479" s="18">
        <f t="shared" si="1255"/>
        <v>0</v>
      </c>
      <c r="DN479" s="18">
        <f t="shared" si="1255"/>
        <v>0</v>
      </c>
      <c r="DO479" s="18">
        <f t="shared" si="1255"/>
        <v>0</v>
      </c>
      <c r="DP479" s="18">
        <f t="shared" si="1255"/>
        <v>0</v>
      </c>
      <c r="DQ479" s="18">
        <f t="shared" si="1255"/>
        <v>0</v>
      </c>
      <c r="DR479" s="18">
        <f t="shared" si="1255"/>
        <v>0</v>
      </c>
      <c r="DS479" s="18">
        <f t="shared" si="1255"/>
        <v>0</v>
      </c>
      <c r="DT479" s="18">
        <f t="shared" si="1255"/>
        <v>0</v>
      </c>
      <c r="DU479" s="18">
        <f t="shared" si="1255"/>
        <v>0</v>
      </c>
      <c r="DV479" s="18">
        <f t="shared" si="1255"/>
        <v>0</v>
      </c>
      <c r="DW479" s="18">
        <f t="shared" si="1255"/>
        <v>0</v>
      </c>
      <c r="DX479" s="18">
        <f t="shared" si="1255"/>
        <v>0</v>
      </c>
      <c r="DY479" s="18">
        <f t="shared" si="1255"/>
        <v>0</v>
      </c>
      <c r="DZ479" s="18">
        <f t="shared" si="1255"/>
        <v>0</v>
      </c>
      <c r="EA479" s="18">
        <f t="shared" si="1255"/>
        <v>0</v>
      </c>
      <c r="EB479" s="18">
        <f t="shared" si="1255"/>
        <v>0</v>
      </c>
      <c r="EC479" s="18">
        <f t="shared" si="1255"/>
        <v>0</v>
      </c>
      <c r="ED479" s="18">
        <f t="shared" si="1255"/>
        <v>0</v>
      </c>
      <c r="EE479" s="18">
        <f t="shared" si="1255"/>
        <v>0</v>
      </c>
      <c r="EF479" s="18">
        <f t="shared" si="1255"/>
        <v>0</v>
      </c>
      <c r="EG479" s="18">
        <f t="shared" si="1255"/>
        <v>0</v>
      </c>
      <c r="EH479" s="18">
        <f t="shared" ref="EH479:FR479" si="1256">-1 * $E479 * EH408 * EH477</f>
        <v>0</v>
      </c>
      <c r="EI479" s="18">
        <f t="shared" si="1256"/>
        <v>0</v>
      </c>
      <c r="EJ479" s="18">
        <f t="shared" si="1256"/>
        <v>0</v>
      </c>
      <c r="EK479" s="18">
        <f t="shared" si="1256"/>
        <v>0</v>
      </c>
      <c r="EL479" s="18">
        <f t="shared" si="1256"/>
        <v>0</v>
      </c>
      <c r="EM479" s="18">
        <f t="shared" si="1256"/>
        <v>0</v>
      </c>
      <c r="EN479" s="18">
        <f t="shared" si="1256"/>
        <v>0</v>
      </c>
      <c r="EO479" s="18">
        <f t="shared" si="1256"/>
        <v>0</v>
      </c>
      <c r="EP479" s="18">
        <f t="shared" si="1256"/>
        <v>0</v>
      </c>
      <c r="EQ479" s="18">
        <f t="shared" si="1256"/>
        <v>0</v>
      </c>
      <c r="ER479" s="18">
        <f t="shared" si="1256"/>
        <v>0</v>
      </c>
      <c r="ES479" s="18">
        <f t="shared" si="1256"/>
        <v>0</v>
      </c>
      <c r="ET479" s="18">
        <f t="shared" si="1256"/>
        <v>0</v>
      </c>
      <c r="EU479" s="18">
        <f t="shared" si="1256"/>
        <v>0</v>
      </c>
      <c r="EV479" s="18">
        <f t="shared" si="1256"/>
        <v>0</v>
      </c>
      <c r="EW479" s="18">
        <f t="shared" si="1256"/>
        <v>0</v>
      </c>
      <c r="EX479" s="18">
        <f t="shared" si="1256"/>
        <v>0</v>
      </c>
      <c r="EY479" s="18">
        <f t="shared" si="1256"/>
        <v>0</v>
      </c>
      <c r="EZ479" s="18">
        <f t="shared" si="1256"/>
        <v>0</v>
      </c>
      <c r="FA479" s="18">
        <f t="shared" si="1256"/>
        <v>0</v>
      </c>
      <c r="FB479" s="18">
        <f t="shared" si="1256"/>
        <v>0</v>
      </c>
      <c r="FC479" s="18">
        <f t="shared" si="1256"/>
        <v>0</v>
      </c>
      <c r="FD479" s="18">
        <f t="shared" si="1256"/>
        <v>0</v>
      </c>
      <c r="FE479" s="18">
        <f t="shared" si="1256"/>
        <v>0</v>
      </c>
      <c r="FF479" s="18">
        <f t="shared" si="1256"/>
        <v>0</v>
      </c>
      <c r="FG479" s="18">
        <f t="shared" si="1256"/>
        <v>0</v>
      </c>
      <c r="FH479" s="18">
        <f t="shared" si="1256"/>
        <v>0</v>
      </c>
      <c r="FI479" s="18">
        <f t="shared" si="1256"/>
        <v>0</v>
      </c>
      <c r="FJ479" s="18">
        <f t="shared" si="1256"/>
        <v>0</v>
      </c>
      <c r="FK479" s="18">
        <f t="shared" si="1256"/>
        <v>0</v>
      </c>
      <c r="FL479" s="18">
        <f t="shared" si="1256"/>
        <v>0</v>
      </c>
      <c r="FM479" s="18">
        <f t="shared" si="1256"/>
        <v>0</v>
      </c>
      <c r="FN479" s="18">
        <f t="shared" si="1256"/>
        <v>0</v>
      </c>
      <c r="FO479" s="18">
        <f t="shared" si="1256"/>
        <v>0</v>
      </c>
      <c r="FP479" s="18">
        <f t="shared" si="1256"/>
        <v>0</v>
      </c>
      <c r="FQ479" s="18">
        <f t="shared" si="1256"/>
        <v>0</v>
      </c>
      <c r="FR479" s="18">
        <f t="shared" si="1256"/>
        <v>0</v>
      </c>
    </row>
    <row r="480" spans="2:174"/>
    <row r="481" spans="2:174">
      <c r="B481" s="30" t="s">
        <v>205</v>
      </c>
      <c r="D481" s="8"/>
    </row>
    <row r="482" spans="2:174">
      <c r="B482" s="30" t="s">
        <v>788</v>
      </c>
      <c r="D482" s="8"/>
      <c r="E482" s="142" t="s">
        <v>316</v>
      </c>
      <c r="F482" s="142" t="s">
        <v>146</v>
      </c>
    </row>
    <row r="483" spans="2:174">
      <c r="B483" s="30"/>
      <c r="C483" t="s">
        <v>789</v>
      </c>
      <c r="D483" s="144" t="s">
        <v>86</v>
      </c>
      <c r="E483" s="134">
        <f>INDEX(Assumptions!$G$319:$G$319,MATCH($A$1,Model_Number,0))</f>
        <v>0</v>
      </c>
      <c r="F483" s="134">
        <f>INDEX(Assumptions!$G$320:$G$320,MATCH($A$1,Model_Number,0))</f>
        <v>0</v>
      </c>
      <c r="J483" s="27">
        <f>MAX(0,(MIN($F483,J$5)-MAX($E483,J$4)+1)/J$8)+((($E483-$F483+1)/J$8)*($E483&gt;J$4)*($F483&lt;J$5))</f>
        <v>0</v>
      </c>
      <c r="K483" s="27">
        <f t="shared" ref="K483:BV483" si="1257">MAX(0,(MIN($F483,K$5)-MAX($E483,K$4)+1)/K$8)+((($E483-$F483+1)/K$8)*($E483&gt;K$4)*($F483&lt;K$5))</f>
        <v>0</v>
      </c>
      <c r="L483" s="27">
        <f t="shared" si="1257"/>
        <v>0</v>
      </c>
      <c r="M483" s="27">
        <f t="shared" si="1257"/>
        <v>0</v>
      </c>
      <c r="N483" s="27">
        <f t="shared" si="1257"/>
        <v>0</v>
      </c>
      <c r="O483" s="27">
        <f t="shared" si="1257"/>
        <v>0</v>
      </c>
      <c r="P483" s="27">
        <f t="shared" si="1257"/>
        <v>0</v>
      </c>
      <c r="Q483" s="27">
        <f t="shared" si="1257"/>
        <v>0</v>
      </c>
      <c r="R483" s="27">
        <f t="shared" si="1257"/>
        <v>0</v>
      </c>
      <c r="S483" s="27">
        <f t="shared" si="1257"/>
        <v>0</v>
      </c>
      <c r="T483" s="27">
        <f t="shared" si="1257"/>
        <v>0</v>
      </c>
      <c r="U483" s="27">
        <f t="shared" si="1257"/>
        <v>0</v>
      </c>
      <c r="V483" s="27">
        <f t="shared" si="1257"/>
        <v>0</v>
      </c>
      <c r="W483" s="27">
        <f t="shared" si="1257"/>
        <v>0</v>
      </c>
      <c r="X483" s="27">
        <f t="shared" si="1257"/>
        <v>0</v>
      </c>
      <c r="Y483" s="27">
        <f t="shared" si="1257"/>
        <v>0</v>
      </c>
      <c r="Z483" s="27">
        <f t="shared" si="1257"/>
        <v>0</v>
      </c>
      <c r="AA483" s="27">
        <f t="shared" si="1257"/>
        <v>0</v>
      </c>
      <c r="AB483" s="27">
        <f t="shared" si="1257"/>
        <v>0</v>
      </c>
      <c r="AC483" s="27">
        <f t="shared" si="1257"/>
        <v>0</v>
      </c>
      <c r="AD483" s="27">
        <f t="shared" si="1257"/>
        <v>0</v>
      </c>
      <c r="AE483" s="27">
        <f t="shared" si="1257"/>
        <v>0</v>
      </c>
      <c r="AF483" s="27">
        <f t="shared" si="1257"/>
        <v>0</v>
      </c>
      <c r="AG483" s="27">
        <f t="shared" si="1257"/>
        <v>0</v>
      </c>
      <c r="AH483" s="27">
        <f t="shared" si="1257"/>
        <v>0</v>
      </c>
      <c r="AI483" s="27">
        <f t="shared" si="1257"/>
        <v>0</v>
      </c>
      <c r="AJ483" s="27">
        <f t="shared" si="1257"/>
        <v>0</v>
      </c>
      <c r="AK483" s="27">
        <f t="shared" si="1257"/>
        <v>0</v>
      </c>
      <c r="AL483" s="27">
        <f t="shared" si="1257"/>
        <v>0</v>
      </c>
      <c r="AM483" s="27">
        <f t="shared" si="1257"/>
        <v>0</v>
      </c>
      <c r="AN483" s="27">
        <f t="shared" si="1257"/>
        <v>0</v>
      </c>
      <c r="AO483" s="27">
        <f t="shared" si="1257"/>
        <v>0</v>
      </c>
      <c r="AP483" s="27">
        <f t="shared" si="1257"/>
        <v>0</v>
      </c>
      <c r="AQ483" s="27">
        <f t="shared" si="1257"/>
        <v>0</v>
      </c>
      <c r="AR483" s="27">
        <f t="shared" si="1257"/>
        <v>0</v>
      </c>
      <c r="AS483" s="27">
        <f t="shared" si="1257"/>
        <v>0</v>
      </c>
      <c r="AT483" s="27">
        <f t="shared" si="1257"/>
        <v>0</v>
      </c>
      <c r="AU483" s="27">
        <f t="shared" si="1257"/>
        <v>0</v>
      </c>
      <c r="AV483" s="27">
        <f t="shared" si="1257"/>
        <v>0</v>
      </c>
      <c r="AW483" s="27">
        <f t="shared" si="1257"/>
        <v>0</v>
      </c>
      <c r="AX483" s="27">
        <f t="shared" si="1257"/>
        <v>0</v>
      </c>
      <c r="AY483" s="27">
        <f t="shared" si="1257"/>
        <v>0</v>
      </c>
      <c r="AZ483" s="27">
        <f t="shared" si="1257"/>
        <v>0</v>
      </c>
      <c r="BA483" s="27">
        <f t="shared" si="1257"/>
        <v>0</v>
      </c>
      <c r="BB483" s="27">
        <f t="shared" si="1257"/>
        <v>0</v>
      </c>
      <c r="BC483" s="27">
        <f t="shared" si="1257"/>
        <v>0</v>
      </c>
      <c r="BD483" s="27">
        <f t="shared" si="1257"/>
        <v>0</v>
      </c>
      <c r="BE483" s="27">
        <f t="shared" si="1257"/>
        <v>0</v>
      </c>
      <c r="BF483" s="27">
        <f t="shared" si="1257"/>
        <v>0</v>
      </c>
      <c r="BG483" s="27">
        <f t="shared" si="1257"/>
        <v>0</v>
      </c>
      <c r="BH483" s="27">
        <f t="shared" si="1257"/>
        <v>0</v>
      </c>
      <c r="BI483" s="27">
        <f t="shared" si="1257"/>
        <v>0</v>
      </c>
      <c r="BJ483" s="27">
        <f t="shared" si="1257"/>
        <v>0</v>
      </c>
      <c r="BK483" s="27">
        <f t="shared" si="1257"/>
        <v>0</v>
      </c>
      <c r="BL483" s="27">
        <f t="shared" si="1257"/>
        <v>0</v>
      </c>
      <c r="BM483" s="27">
        <f t="shared" si="1257"/>
        <v>0</v>
      </c>
      <c r="BN483" s="27">
        <f t="shared" si="1257"/>
        <v>0</v>
      </c>
      <c r="BO483" s="27">
        <f t="shared" si="1257"/>
        <v>0</v>
      </c>
      <c r="BP483" s="27">
        <f t="shared" si="1257"/>
        <v>0</v>
      </c>
      <c r="BQ483" s="27">
        <f t="shared" si="1257"/>
        <v>0</v>
      </c>
      <c r="BR483" s="27">
        <f t="shared" si="1257"/>
        <v>0</v>
      </c>
      <c r="BS483" s="27">
        <f t="shared" si="1257"/>
        <v>0</v>
      </c>
      <c r="BT483" s="27">
        <f t="shared" si="1257"/>
        <v>0</v>
      </c>
      <c r="BU483" s="27">
        <f t="shared" si="1257"/>
        <v>0</v>
      </c>
      <c r="BV483" s="27">
        <f t="shared" si="1257"/>
        <v>0</v>
      </c>
      <c r="BW483" s="27">
        <f t="shared" ref="BW483:EH483" si="1258">MAX(0,(MIN($F483,BW$5)-MAX($E483,BW$4)+1)/BW$8)+((($E483-$F483+1)/BW$8)*($E483&gt;BW$4)*($F483&lt;BW$5))</f>
        <v>0</v>
      </c>
      <c r="BX483" s="27">
        <f t="shared" si="1258"/>
        <v>0</v>
      </c>
      <c r="BY483" s="27">
        <f t="shared" si="1258"/>
        <v>0</v>
      </c>
      <c r="BZ483" s="27">
        <f t="shared" si="1258"/>
        <v>0</v>
      </c>
      <c r="CA483" s="27">
        <f t="shared" si="1258"/>
        <v>0</v>
      </c>
      <c r="CB483" s="27">
        <f t="shared" si="1258"/>
        <v>0</v>
      </c>
      <c r="CC483" s="27">
        <f t="shared" si="1258"/>
        <v>0</v>
      </c>
      <c r="CD483" s="27">
        <f t="shared" si="1258"/>
        <v>0</v>
      </c>
      <c r="CE483" s="27">
        <f t="shared" si="1258"/>
        <v>0</v>
      </c>
      <c r="CF483" s="27">
        <f t="shared" si="1258"/>
        <v>0</v>
      </c>
      <c r="CG483" s="27">
        <f t="shared" si="1258"/>
        <v>0</v>
      </c>
      <c r="CH483" s="27">
        <f t="shared" si="1258"/>
        <v>0</v>
      </c>
      <c r="CI483" s="27">
        <f t="shared" si="1258"/>
        <v>0</v>
      </c>
      <c r="CJ483" s="27">
        <f t="shared" si="1258"/>
        <v>0</v>
      </c>
      <c r="CK483" s="27">
        <f t="shared" si="1258"/>
        <v>0</v>
      </c>
      <c r="CL483" s="27">
        <f t="shared" si="1258"/>
        <v>0</v>
      </c>
      <c r="CM483" s="27">
        <f t="shared" si="1258"/>
        <v>0</v>
      </c>
      <c r="CN483" s="27">
        <f t="shared" si="1258"/>
        <v>0</v>
      </c>
      <c r="CO483" s="27">
        <f t="shared" si="1258"/>
        <v>0</v>
      </c>
      <c r="CP483" s="27">
        <f t="shared" si="1258"/>
        <v>0</v>
      </c>
      <c r="CQ483" s="27">
        <f t="shared" si="1258"/>
        <v>0</v>
      </c>
      <c r="CR483" s="27">
        <f t="shared" si="1258"/>
        <v>0</v>
      </c>
      <c r="CS483" s="27">
        <f t="shared" si="1258"/>
        <v>0</v>
      </c>
      <c r="CT483" s="27">
        <f t="shared" si="1258"/>
        <v>0</v>
      </c>
      <c r="CU483" s="27">
        <f t="shared" si="1258"/>
        <v>0</v>
      </c>
      <c r="CV483" s="27">
        <f t="shared" si="1258"/>
        <v>0</v>
      </c>
      <c r="CW483" s="27">
        <f t="shared" si="1258"/>
        <v>0</v>
      </c>
      <c r="CX483" s="27">
        <f t="shared" si="1258"/>
        <v>0</v>
      </c>
      <c r="CY483" s="27">
        <f t="shared" si="1258"/>
        <v>0</v>
      </c>
      <c r="CZ483" s="27">
        <f t="shared" si="1258"/>
        <v>0</v>
      </c>
      <c r="DA483" s="27">
        <f t="shared" si="1258"/>
        <v>0</v>
      </c>
      <c r="DB483" s="27">
        <f t="shared" si="1258"/>
        <v>0</v>
      </c>
      <c r="DC483" s="27">
        <f t="shared" si="1258"/>
        <v>0</v>
      </c>
      <c r="DD483" s="27">
        <f t="shared" si="1258"/>
        <v>0</v>
      </c>
      <c r="DE483" s="27">
        <f t="shared" si="1258"/>
        <v>0</v>
      </c>
      <c r="DF483" s="27">
        <f t="shared" si="1258"/>
        <v>0</v>
      </c>
      <c r="DG483" s="27">
        <f t="shared" si="1258"/>
        <v>0</v>
      </c>
      <c r="DH483" s="27">
        <f t="shared" si="1258"/>
        <v>0</v>
      </c>
      <c r="DI483" s="27">
        <f t="shared" si="1258"/>
        <v>0</v>
      </c>
      <c r="DJ483" s="27">
        <f t="shared" si="1258"/>
        <v>0</v>
      </c>
      <c r="DK483" s="27">
        <f t="shared" si="1258"/>
        <v>0</v>
      </c>
      <c r="DL483" s="27">
        <f t="shared" si="1258"/>
        <v>0</v>
      </c>
      <c r="DM483" s="27">
        <f t="shared" si="1258"/>
        <v>0</v>
      </c>
      <c r="DN483" s="27">
        <f t="shared" si="1258"/>
        <v>0</v>
      </c>
      <c r="DO483" s="27">
        <f t="shared" si="1258"/>
        <v>0</v>
      </c>
      <c r="DP483" s="27">
        <f t="shared" si="1258"/>
        <v>0</v>
      </c>
      <c r="DQ483" s="27">
        <f t="shared" si="1258"/>
        <v>0</v>
      </c>
      <c r="DR483" s="27">
        <f t="shared" si="1258"/>
        <v>0</v>
      </c>
      <c r="DS483" s="27">
        <f t="shared" si="1258"/>
        <v>0</v>
      </c>
      <c r="DT483" s="27">
        <f t="shared" si="1258"/>
        <v>0</v>
      </c>
      <c r="DU483" s="27">
        <f t="shared" si="1258"/>
        <v>0</v>
      </c>
      <c r="DV483" s="27">
        <f t="shared" si="1258"/>
        <v>0</v>
      </c>
      <c r="DW483" s="27">
        <f t="shared" si="1258"/>
        <v>0</v>
      </c>
      <c r="DX483" s="27">
        <f t="shared" si="1258"/>
        <v>0</v>
      </c>
      <c r="DY483" s="27">
        <f t="shared" si="1258"/>
        <v>0</v>
      </c>
      <c r="DZ483" s="27">
        <f t="shared" si="1258"/>
        <v>0</v>
      </c>
      <c r="EA483" s="27">
        <f t="shared" si="1258"/>
        <v>0</v>
      </c>
      <c r="EB483" s="27">
        <f t="shared" si="1258"/>
        <v>0</v>
      </c>
      <c r="EC483" s="27">
        <f t="shared" si="1258"/>
        <v>0</v>
      </c>
      <c r="ED483" s="27">
        <f t="shared" si="1258"/>
        <v>0</v>
      </c>
      <c r="EE483" s="27">
        <f t="shared" si="1258"/>
        <v>0</v>
      </c>
      <c r="EF483" s="27">
        <f t="shared" si="1258"/>
        <v>0</v>
      </c>
      <c r="EG483" s="27">
        <f t="shared" si="1258"/>
        <v>0</v>
      </c>
      <c r="EH483" s="27">
        <f t="shared" si="1258"/>
        <v>0</v>
      </c>
      <c r="EI483" s="27">
        <f t="shared" ref="EI483:FR483" si="1259">MAX(0,(MIN($F483,EI$5)-MAX($E483,EI$4)+1)/EI$8)+((($E483-$F483+1)/EI$8)*($E483&gt;EI$4)*($F483&lt;EI$5))</f>
        <v>0</v>
      </c>
      <c r="EJ483" s="27">
        <f t="shared" si="1259"/>
        <v>0</v>
      </c>
      <c r="EK483" s="27">
        <f t="shared" si="1259"/>
        <v>0</v>
      </c>
      <c r="EL483" s="27">
        <f t="shared" si="1259"/>
        <v>0</v>
      </c>
      <c r="EM483" s="27">
        <f t="shared" si="1259"/>
        <v>0</v>
      </c>
      <c r="EN483" s="27">
        <f t="shared" si="1259"/>
        <v>0</v>
      </c>
      <c r="EO483" s="27">
        <f t="shared" si="1259"/>
        <v>0</v>
      </c>
      <c r="EP483" s="27">
        <f t="shared" si="1259"/>
        <v>0</v>
      </c>
      <c r="EQ483" s="27">
        <f t="shared" si="1259"/>
        <v>0</v>
      </c>
      <c r="ER483" s="27">
        <f t="shared" si="1259"/>
        <v>0</v>
      </c>
      <c r="ES483" s="27">
        <f t="shared" si="1259"/>
        <v>0</v>
      </c>
      <c r="ET483" s="27">
        <f t="shared" si="1259"/>
        <v>0</v>
      </c>
      <c r="EU483" s="27">
        <f t="shared" si="1259"/>
        <v>0</v>
      </c>
      <c r="EV483" s="27">
        <f t="shared" si="1259"/>
        <v>0</v>
      </c>
      <c r="EW483" s="27">
        <f t="shared" si="1259"/>
        <v>0</v>
      </c>
      <c r="EX483" s="27">
        <f t="shared" si="1259"/>
        <v>0</v>
      </c>
      <c r="EY483" s="27">
        <f t="shared" si="1259"/>
        <v>0</v>
      </c>
      <c r="EZ483" s="27">
        <f t="shared" si="1259"/>
        <v>0</v>
      </c>
      <c r="FA483" s="27">
        <f t="shared" si="1259"/>
        <v>0</v>
      </c>
      <c r="FB483" s="27">
        <f t="shared" si="1259"/>
        <v>0</v>
      </c>
      <c r="FC483" s="27">
        <f t="shared" si="1259"/>
        <v>0</v>
      </c>
      <c r="FD483" s="27">
        <f t="shared" si="1259"/>
        <v>0</v>
      </c>
      <c r="FE483" s="27">
        <f t="shared" si="1259"/>
        <v>0</v>
      </c>
      <c r="FF483" s="27">
        <f t="shared" si="1259"/>
        <v>0</v>
      </c>
      <c r="FG483" s="27">
        <f t="shared" si="1259"/>
        <v>0</v>
      </c>
      <c r="FH483" s="27">
        <f t="shared" si="1259"/>
        <v>0</v>
      </c>
      <c r="FI483" s="27">
        <f t="shared" si="1259"/>
        <v>0</v>
      </c>
      <c r="FJ483" s="27">
        <f t="shared" si="1259"/>
        <v>0</v>
      </c>
      <c r="FK483" s="27">
        <f t="shared" si="1259"/>
        <v>0</v>
      </c>
      <c r="FL483" s="27">
        <f t="shared" si="1259"/>
        <v>0</v>
      </c>
      <c r="FM483" s="27">
        <f t="shared" si="1259"/>
        <v>0</v>
      </c>
      <c r="FN483" s="27">
        <f t="shared" si="1259"/>
        <v>0</v>
      </c>
      <c r="FO483" s="27">
        <f t="shared" si="1259"/>
        <v>0</v>
      </c>
      <c r="FP483" s="27">
        <f t="shared" si="1259"/>
        <v>0</v>
      </c>
      <c r="FQ483" s="27">
        <f t="shared" si="1259"/>
        <v>0</v>
      </c>
      <c r="FR483" s="27">
        <f t="shared" si="1259"/>
        <v>0</v>
      </c>
    </row>
    <row r="484" spans="2:174">
      <c r="B484" s="30"/>
      <c r="C484" t="s">
        <v>1089</v>
      </c>
      <c r="E484" s="24"/>
      <c r="F484" s="24"/>
      <c r="I484" s="128">
        <f>MAX(J484:FR484)</f>
        <v>13</v>
      </c>
      <c r="J484" s="246">
        <f>'Time-based'!P64</f>
        <v>0</v>
      </c>
      <c r="K484" s="246">
        <f>'Time-based'!Q64</f>
        <v>0</v>
      </c>
      <c r="L484" s="246">
        <f>'Time-based'!R64</f>
        <v>0</v>
      </c>
      <c r="M484" s="246">
        <f>'Time-based'!S64</f>
        <v>0</v>
      </c>
      <c r="N484" s="246">
        <f>'Time-based'!T64</f>
        <v>0</v>
      </c>
      <c r="O484" s="246">
        <f>'Time-based'!U64</f>
        <v>0</v>
      </c>
      <c r="P484" s="246">
        <f>'Time-based'!V64</f>
        <v>0</v>
      </c>
      <c r="Q484" s="246">
        <f>'Time-based'!W64</f>
        <v>0</v>
      </c>
      <c r="R484" s="246">
        <f>'Time-based'!X64</f>
        <v>0</v>
      </c>
      <c r="S484" s="246">
        <f>'Time-based'!Y64</f>
        <v>0</v>
      </c>
      <c r="T484" s="246">
        <f>'Time-based'!Z64</f>
        <v>0</v>
      </c>
      <c r="U484" s="246">
        <f>'Time-based'!AA64</f>
        <v>0</v>
      </c>
      <c r="V484" s="246">
        <f>'Time-based'!AB64</f>
        <v>0</v>
      </c>
      <c r="W484" s="246">
        <f>'Time-based'!AC64</f>
        <v>0</v>
      </c>
      <c r="X484" s="246">
        <f>'Time-based'!AD64</f>
        <v>0</v>
      </c>
      <c r="Y484" s="246">
        <f>'Time-based'!AE64</f>
        <v>13</v>
      </c>
      <c r="Z484" s="246">
        <f>'Time-based'!AF64</f>
        <v>13</v>
      </c>
      <c r="AA484" s="246">
        <f>'Time-based'!AG64</f>
        <v>13</v>
      </c>
      <c r="AB484" s="246">
        <f>'Time-based'!AH64</f>
        <v>13</v>
      </c>
      <c r="AC484" s="246">
        <f>'Time-based'!AI64</f>
        <v>13</v>
      </c>
      <c r="AD484" s="246">
        <f>'Time-based'!AJ64</f>
        <v>13</v>
      </c>
      <c r="AE484" s="246">
        <f>'Time-based'!AK64</f>
        <v>13</v>
      </c>
      <c r="AF484" s="246">
        <f>'Time-based'!AL64</f>
        <v>13</v>
      </c>
      <c r="AG484" s="246">
        <f>'Time-based'!AM64</f>
        <v>13</v>
      </c>
      <c r="AH484" s="246">
        <f>'Time-based'!AN64</f>
        <v>13</v>
      </c>
      <c r="AI484" s="246">
        <f>'Time-based'!AO64</f>
        <v>13</v>
      </c>
      <c r="AJ484" s="246">
        <f>'Time-based'!AP64</f>
        <v>13</v>
      </c>
      <c r="AK484" s="246">
        <f>'Time-based'!AQ64</f>
        <v>13</v>
      </c>
      <c r="AL484" s="246">
        <f>'Time-based'!AR64</f>
        <v>13</v>
      </c>
      <c r="AM484" s="246">
        <f>'Time-based'!AS64</f>
        <v>13</v>
      </c>
      <c r="AN484" s="246">
        <f>'Time-based'!AT64</f>
        <v>13</v>
      </c>
      <c r="AO484" s="246">
        <f>'Time-based'!AU64</f>
        <v>13</v>
      </c>
      <c r="AP484" s="246">
        <f>'Time-based'!AV64</f>
        <v>13</v>
      </c>
      <c r="AQ484" s="246">
        <f>'Time-based'!AW64</f>
        <v>13</v>
      </c>
      <c r="AR484" s="246">
        <f>'Time-based'!AX64</f>
        <v>13</v>
      </c>
      <c r="AS484" s="246">
        <f>'Time-based'!AY64</f>
        <v>13</v>
      </c>
      <c r="AT484" s="246">
        <f>'Time-based'!AZ64</f>
        <v>13</v>
      </c>
      <c r="AU484" s="246">
        <f>'Time-based'!BA64</f>
        <v>13</v>
      </c>
      <c r="AV484" s="246">
        <f>'Time-based'!BB64</f>
        <v>13</v>
      </c>
      <c r="AW484" s="246">
        <f>'Time-based'!BC64</f>
        <v>13</v>
      </c>
      <c r="AX484" s="246">
        <f>'Time-based'!BD64</f>
        <v>13</v>
      </c>
      <c r="AY484" s="246">
        <f>'Time-based'!BE64</f>
        <v>13</v>
      </c>
      <c r="AZ484" s="246">
        <f>'Time-based'!BF64</f>
        <v>13</v>
      </c>
      <c r="BA484" s="246">
        <f>'Time-based'!BG64</f>
        <v>13</v>
      </c>
      <c r="BB484" s="246">
        <f>'Time-based'!BH64</f>
        <v>13</v>
      </c>
      <c r="BC484" s="246">
        <f>'Time-based'!BI64</f>
        <v>13</v>
      </c>
      <c r="BD484" s="246">
        <f>'Time-based'!BJ64</f>
        <v>13</v>
      </c>
      <c r="BE484" s="246">
        <f>'Time-based'!BK64</f>
        <v>13</v>
      </c>
      <c r="BF484" s="246">
        <f>'Time-based'!BL64</f>
        <v>13</v>
      </c>
      <c r="BG484" s="246">
        <f>'Time-based'!BM64</f>
        <v>13</v>
      </c>
      <c r="BH484" s="246">
        <f>'Time-based'!BN64</f>
        <v>13</v>
      </c>
      <c r="BI484" s="246">
        <f>'Time-based'!BO64</f>
        <v>13</v>
      </c>
      <c r="BJ484" s="246">
        <f>'Time-based'!BP64</f>
        <v>13</v>
      </c>
      <c r="BK484" s="246">
        <f>'Time-based'!BQ64</f>
        <v>13</v>
      </c>
      <c r="BL484" s="246">
        <f>'Time-based'!BR64</f>
        <v>13</v>
      </c>
      <c r="BM484" s="246">
        <f>'Time-based'!BS64</f>
        <v>13</v>
      </c>
      <c r="BN484" s="246">
        <f>'Time-based'!BT64</f>
        <v>13</v>
      </c>
      <c r="BO484" s="246">
        <f>'Time-based'!BU64</f>
        <v>13</v>
      </c>
      <c r="BP484" s="246">
        <f>'Time-based'!BV64</f>
        <v>13</v>
      </c>
      <c r="BQ484" s="246">
        <f>'Time-based'!BW64</f>
        <v>13</v>
      </c>
      <c r="BR484" s="246">
        <f>'Time-based'!BX64</f>
        <v>13</v>
      </c>
      <c r="BS484" s="246">
        <f>'Time-based'!BY64</f>
        <v>13</v>
      </c>
      <c r="BT484" s="246">
        <f>'Time-based'!BZ64</f>
        <v>13</v>
      </c>
      <c r="BU484" s="246">
        <f>'Time-based'!CA64</f>
        <v>13</v>
      </c>
      <c r="BV484" s="246">
        <f>'Time-based'!CB64</f>
        <v>13</v>
      </c>
      <c r="BW484" s="246">
        <f>'Time-based'!CC64</f>
        <v>13</v>
      </c>
      <c r="BX484" s="246">
        <f>'Time-based'!CD64</f>
        <v>13</v>
      </c>
      <c r="BY484" s="246">
        <f>'Time-based'!CE64</f>
        <v>13</v>
      </c>
      <c r="BZ484" s="246">
        <f>'Time-based'!CF64</f>
        <v>13</v>
      </c>
      <c r="CA484" s="246">
        <f>'Time-based'!CG64</f>
        <v>13</v>
      </c>
      <c r="CB484" s="246">
        <f>'Time-based'!CH64</f>
        <v>13</v>
      </c>
      <c r="CC484" s="246">
        <f>'Time-based'!CI64</f>
        <v>13</v>
      </c>
      <c r="CD484" s="246">
        <f>'Time-based'!CJ64</f>
        <v>13</v>
      </c>
      <c r="CE484" s="246">
        <f>'Time-based'!CK64</f>
        <v>13</v>
      </c>
      <c r="CF484" s="246">
        <f>'Time-based'!CL64</f>
        <v>13</v>
      </c>
      <c r="CG484" s="246">
        <f>'Time-based'!CM64</f>
        <v>13</v>
      </c>
      <c r="CH484" s="246">
        <f>'Time-based'!CN64</f>
        <v>13</v>
      </c>
      <c r="CI484" s="246">
        <f>'Time-based'!CO64</f>
        <v>13</v>
      </c>
      <c r="CJ484" s="246">
        <f>'Time-based'!CP64</f>
        <v>13</v>
      </c>
      <c r="CK484" s="246">
        <f>'Time-based'!CQ64</f>
        <v>13</v>
      </c>
      <c r="CL484" s="246">
        <f>'Time-based'!CR64</f>
        <v>13</v>
      </c>
      <c r="CM484" s="246">
        <f>'Time-based'!CS64</f>
        <v>13</v>
      </c>
      <c r="CN484" s="246">
        <f>'Time-based'!CT64</f>
        <v>13</v>
      </c>
      <c r="CO484" s="246">
        <f>'Time-based'!CU64</f>
        <v>13</v>
      </c>
      <c r="CP484" s="246">
        <f>'Time-based'!CV64</f>
        <v>13</v>
      </c>
      <c r="CQ484" s="246">
        <f>'Time-based'!CW64</f>
        <v>13</v>
      </c>
      <c r="CR484" s="246">
        <f>'Time-based'!CX64</f>
        <v>13</v>
      </c>
      <c r="CS484" s="246">
        <f>'Time-based'!CY64</f>
        <v>13</v>
      </c>
      <c r="CT484" s="246">
        <f>'Time-based'!CZ64</f>
        <v>13</v>
      </c>
      <c r="CU484" s="246">
        <f>'Time-based'!DA64</f>
        <v>13</v>
      </c>
      <c r="CV484" s="246">
        <f>'Time-based'!DB64</f>
        <v>13</v>
      </c>
      <c r="CW484" s="246">
        <f>'Time-based'!DC64</f>
        <v>13</v>
      </c>
      <c r="CX484" s="246">
        <f>'Time-based'!DD64</f>
        <v>13</v>
      </c>
      <c r="CY484" s="246">
        <f>'Time-based'!DE64</f>
        <v>13</v>
      </c>
      <c r="CZ484" s="246">
        <f>'Time-based'!DF64</f>
        <v>12</v>
      </c>
      <c r="DA484" s="246">
        <f>'Time-based'!DG64</f>
        <v>12</v>
      </c>
      <c r="DB484" s="246">
        <f>'Time-based'!DH64</f>
        <v>12</v>
      </c>
      <c r="DC484" s="246">
        <f>'Time-based'!DI64</f>
        <v>12</v>
      </c>
      <c r="DD484" s="246">
        <f>'Time-based'!DJ64</f>
        <v>12</v>
      </c>
      <c r="DE484" s="246">
        <f>'Time-based'!DK64</f>
        <v>12</v>
      </c>
      <c r="DF484" s="246">
        <f>'Time-based'!DL64</f>
        <v>12</v>
      </c>
      <c r="DG484" s="246">
        <f>'Time-based'!DM64</f>
        <v>10</v>
      </c>
      <c r="DH484" s="246">
        <f>'Time-based'!DN64</f>
        <v>10</v>
      </c>
      <c r="DI484" s="246">
        <f>'Time-based'!DO64</f>
        <v>10</v>
      </c>
      <c r="DJ484" s="246">
        <f>'Time-based'!DP64</f>
        <v>10</v>
      </c>
      <c r="DK484" s="246">
        <f>'Time-based'!DQ64</f>
        <v>10</v>
      </c>
      <c r="DL484" s="246">
        <f>'Time-based'!DR64</f>
        <v>10</v>
      </c>
      <c r="DM484" s="246">
        <f>'Time-based'!DS64</f>
        <v>10</v>
      </c>
      <c r="DN484" s="246">
        <f>'Time-based'!DT64</f>
        <v>10</v>
      </c>
      <c r="DO484" s="246">
        <f>'Time-based'!DU64</f>
        <v>10</v>
      </c>
      <c r="DP484" s="246">
        <f>'Time-based'!DV64</f>
        <v>10</v>
      </c>
      <c r="DQ484" s="246">
        <f>'Time-based'!DW64</f>
        <v>10</v>
      </c>
      <c r="DR484" s="246">
        <f>'Time-based'!DX64</f>
        <v>10</v>
      </c>
      <c r="DS484" s="246">
        <f>'Time-based'!DY64</f>
        <v>10</v>
      </c>
      <c r="DT484" s="246">
        <f>'Time-based'!DZ64</f>
        <v>10</v>
      </c>
      <c r="DU484" s="246">
        <f>'Time-based'!EA64</f>
        <v>10</v>
      </c>
      <c r="DV484" s="246">
        <f>'Time-based'!EB64</f>
        <v>10</v>
      </c>
      <c r="DW484" s="246">
        <f>'Time-based'!EC64</f>
        <v>10</v>
      </c>
      <c r="DX484" s="246">
        <f>'Time-based'!ED64</f>
        <v>10</v>
      </c>
      <c r="DY484" s="246">
        <f>'Time-based'!EE64</f>
        <v>10</v>
      </c>
      <c r="DZ484" s="246">
        <f>'Time-based'!EF64</f>
        <v>10</v>
      </c>
      <c r="EA484" s="246">
        <f>'Time-based'!EG64</f>
        <v>10</v>
      </c>
      <c r="EB484" s="246">
        <f>'Time-based'!EH64</f>
        <v>9</v>
      </c>
      <c r="EC484" s="246">
        <f>'Time-based'!EI64</f>
        <v>9</v>
      </c>
      <c r="ED484" s="246">
        <f>'Time-based'!EJ64</f>
        <v>9</v>
      </c>
      <c r="EE484" s="246">
        <f>'Time-based'!EK64</f>
        <v>9</v>
      </c>
      <c r="EF484" s="246">
        <f>'Time-based'!EL64</f>
        <v>9</v>
      </c>
      <c r="EG484" s="246">
        <f>'Time-based'!EM64</f>
        <v>9</v>
      </c>
      <c r="EH484" s="246">
        <f>'Time-based'!EN64</f>
        <v>9</v>
      </c>
      <c r="EI484" s="246">
        <f>'Time-based'!EO64</f>
        <v>9</v>
      </c>
      <c r="EJ484" s="246">
        <f>'Time-based'!EP64</f>
        <v>9</v>
      </c>
      <c r="EK484" s="246">
        <f>'Time-based'!EQ64</f>
        <v>9</v>
      </c>
      <c r="EL484" s="246">
        <f>'Time-based'!ER64</f>
        <v>9</v>
      </c>
      <c r="EM484" s="246">
        <f>'Time-based'!ES64</f>
        <v>9</v>
      </c>
      <c r="EN484" s="246">
        <f>'Time-based'!ET64</f>
        <v>9</v>
      </c>
      <c r="EO484" s="246">
        <f>'Time-based'!EU64</f>
        <v>9</v>
      </c>
      <c r="EP484" s="246">
        <f>'Time-based'!EV64</f>
        <v>9</v>
      </c>
      <c r="EQ484" s="246">
        <f>'Time-based'!EW64</f>
        <v>9</v>
      </c>
      <c r="ER484" s="246">
        <f>'Time-based'!EX64</f>
        <v>9</v>
      </c>
      <c r="ES484" s="246">
        <f>'Time-based'!EY64</f>
        <v>9</v>
      </c>
      <c r="ET484" s="246">
        <f>'Time-based'!EZ64</f>
        <v>9</v>
      </c>
      <c r="EU484" s="246">
        <f>'Time-based'!FA64</f>
        <v>9</v>
      </c>
      <c r="EV484" s="246">
        <f>'Time-based'!FB64</f>
        <v>9</v>
      </c>
      <c r="EW484" s="246">
        <f>'Time-based'!FC64</f>
        <v>9</v>
      </c>
      <c r="EX484" s="246">
        <f>'Time-based'!FD64</f>
        <v>9</v>
      </c>
      <c r="EY484" s="246">
        <f>'Time-based'!FE64</f>
        <v>9</v>
      </c>
      <c r="EZ484" s="246">
        <f>'Time-based'!FF64</f>
        <v>9</v>
      </c>
      <c r="FA484" s="246">
        <f>'Time-based'!FG64</f>
        <v>9</v>
      </c>
      <c r="FB484" s="246">
        <f>'Time-based'!FH64</f>
        <v>9</v>
      </c>
      <c r="FC484" s="246">
        <f>'Time-based'!FI64</f>
        <v>9</v>
      </c>
      <c r="FD484" s="246">
        <f>'Time-based'!FJ64</f>
        <v>9</v>
      </c>
      <c r="FE484" s="246">
        <f>'Time-based'!FK64</f>
        <v>9</v>
      </c>
      <c r="FF484" s="246">
        <f>'Time-based'!FL64</f>
        <v>9</v>
      </c>
      <c r="FG484" s="246">
        <f>'Time-based'!FM64</f>
        <v>9</v>
      </c>
      <c r="FH484" s="246">
        <f>'Time-based'!FN64</f>
        <v>9</v>
      </c>
      <c r="FI484" s="246">
        <f>'Time-based'!FO64</f>
        <v>9</v>
      </c>
      <c r="FJ484" s="246">
        <f>'Time-based'!FP64</f>
        <v>9</v>
      </c>
      <c r="FK484" s="246">
        <f>'Time-based'!FQ64</f>
        <v>9</v>
      </c>
      <c r="FL484" s="246">
        <f>'Time-based'!FR64</f>
        <v>9</v>
      </c>
      <c r="FM484" s="246">
        <f>'Time-based'!FS64</f>
        <v>9</v>
      </c>
      <c r="FN484" s="246">
        <f>'Time-based'!FT64</f>
        <v>9</v>
      </c>
      <c r="FO484" s="246">
        <f>'Time-based'!FU64</f>
        <v>9</v>
      </c>
      <c r="FP484" s="246">
        <f>'Time-based'!FV64</f>
        <v>9</v>
      </c>
      <c r="FQ484" s="246">
        <f>'Time-based'!FW64</f>
        <v>9</v>
      </c>
      <c r="FR484" s="246">
        <f>'Time-based'!FX64</f>
        <v>9</v>
      </c>
    </row>
    <row r="485" spans="2:174">
      <c r="B485" s="30"/>
      <c r="D485" s="8"/>
      <c r="E485" s="24"/>
      <c r="F485" s="24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27"/>
      <c r="CH485" s="27"/>
      <c r="CI485" s="27"/>
      <c r="CJ485" s="27"/>
      <c r="CK485" s="27"/>
      <c r="CL485" s="27"/>
      <c r="CM485" s="27"/>
      <c r="CN485" s="27"/>
      <c r="CO485" s="27"/>
      <c r="CP485" s="27"/>
      <c r="CQ485" s="27"/>
      <c r="CR485" s="27"/>
      <c r="CS485" s="27"/>
      <c r="CT485" s="27"/>
      <c r="CU485" s="27"/>
      <c r="CV485" s="27"/>
      <c r="CW485" s="27"/>
      <c r="CX485" s="27"/>
      <c r="CY485" s="27"/>
      <c r="CZ485" s="27"/>
      <c r="DA485" s="27"/>
      <c r="DB485" s="27"/>
      <c r="DC485" s="27"/>
      <c r="DD485" s="27"/>
      <c r="DE485" s="27"/>
      <c r="DF485" s="27"/>
      <c r="DG485" s="27"/>
      <c r="DH485" s="27"/>
      <c r="DI485" s="27"/>
      <c r="DJ485" s="27"/>
      <c r="DK485" s="27"/>
      <c r="DL485" s="27"/>
      <c r="DM485" s="27"/>
      <c r="DN485" s="27"/>
      <c r="DO485" s="27"/>
      <c r="DP485" s="27"/>
      <c r="DQ485" s="27"/>
      <c r="DR485" s="27"/>
      <c r="DS485" s="27"/>
      <c r="DT485" s="27"/>
      <c r="DU485" s="27"/>
      <c r="DV485" s="27"/>
      <c r="DW485" s="27"/>
      <c r="DX485" s="27"/>
      <c r="DY485" s="27"/>
      <c r="DZ485" s="27"/>
      <c r="EA485" s="27"/>
      <c r="EB485" s="27"/>
      <c r="EC485" s="27"/>
      <c r="ED485" s="27"/>
      <c r="EE485" s="27"/>
      <c r="EF485" s="27"/>
      <c r="EG485" s="27"/>
      <c r="EH485" s="27"/>
      <c r="EI485" s="27"/>
      <c r="EJ485" s="27"/>
      <c r="EK485" s="27"/>
      <c r="EL485" s="27"/>
      <c r="EM485" s="27"/>
      <c r="EN485" s="27"/>
      <c r="EO485" s="27"/>
      <c r="EP485" s="27"/>
      <c r="EQ485" s="27"/>
      <c r="ER485" s="27"/>
      <c r="ES485" s="27"/>
      <c r="ET485" s="27"/>
      <c r="EU485" s="27"/>
      <c r="EV485" s="27"/>
      <c r="EW485" s="27"/>
      <c r="EX485" s="27"/>
      <c r="EY485" s="27"/>
      <c r="EZ485" s="27"/>
      <c r="FA485" s="27"/>
      <c r="FB485" s="27"/>
      <c r="FC485" s="27"/>
      <c r="FD485" s="27"/>
      <c r="FE485" s="27"/>
      <c r="FF485" s="27"/>
      <c r="FG485" s="27"/>
      <c r="FH485" s="27"/>
      <c r="FI485" s="27"/>
      <c r="FJ485" s="27"/>
      <c r="FK485" s="27"/>
      <c r="FL485" s="27"/>
      <c r="FM485" s="27"/>
      <c r="FN485" s="27"/>
      <c r="FO485" s="27"/>
      <c r="FP485" s="27"/>
      <c r="FQ485" s="27"/>
      <c r="FR485" s="27"/>
    </row>
    <row r="486" spans="2:174">
      <c r="B486" s="30"/>
      <c r="C486" t="s">
        <v>739</v>
      </c>
      <c r="D486" s="144" t="s">
        <v>978</v>
      </c>
      <c r="E486" s="136">
        <f>INDEX(Assumptions!$G$325:$G$325,MATCH($A$1,Model_Number,0))</f>
        <v>0</v>
      </c>
      <c r="F486" s="293" t="s">
        <v>793</v>
      </c>
      <c r="J486" s="18">
        <f t="shared" ref="J486:AO486" si="1260">J$9 * $E486 * J$409 * J483 * (J484 / $I$484)</f>
        <v>0</v>
      </c>
      <c r="K486" s="18">
        <f t="shared" si="1260"/>
        <v>0</v>
      </c>
      <c r="L486" s="18">
        <f t="shared" si="1260"/>
        <v>0</v>
      </c>
      <c r="M486" s="18">
        <f t="shared" si="1260"/>
        <v>0</v>
      </c>
      <c r="N486" s="18">
        <f t="shared" si="1260"/>
        <v>0</v>
      </c>
      <c r="O486" s="18">
        <f t="shared" si="1260"/>
        <v>0</v>
      </c>
      <c r="P486" s="18">
        <f t="shared" si="1260"/>
        <v>0</v>
      </c>
      <c r="Q486" s="18">
        <f t="shared" si="1260"/>
        <v>0</v>
      </c>
      <c r="R486" s="18">
        <f t="shared" si="1260"/>
        <v>0</v>
      </c>
      <c r="S486" s="18">
        <f t="shared" si="1260"/>
        <v>0</v>
      </c>
      <c r="T486" s="18">
        <f t="shared" si="1260"/>
        <v>0</v>
      </c>
      <c r="U486" s="18">
        <f t="shared" si="1260"/>
        <v>0</v>
      </c>
      <c r="V486" s="18">
        <f t="shared" si="1260"/>
        <v>0</v>
      </c>
      <c r="W486" s="18">
        <f t="shared" si="1260"/>
        <v>0</v>
      </c>
      <c r="X486" s="18">
        <f t="shared" si="1260"/>
        <v>0</v>
      </c>
      <c r="Y486" s="18">
        <f t="shared" si="1260"/>
        <v>0</v>
      </c>
      <c r="Z486" s="18">
        <f t="shared" si="1260"/>
        <v>0</v>
      </c>
      <c r="AA486" s="18">
        <f t="shared" si="1260"/>
        <v>0</v>
      </c>
      <c r="AB486" s="18">
        <f t="shared" si="1260"/>
        <v>0</v>
      </c>
      <c r="AC486" s="18">
        <f t="shared" si="1260"/>
        <v>0</v>
      </c>
      <c r="AD486" s="18">
        <f t="shared" si="1260"/>
        <v>0</v>
      </c>
      <c r="AE486" s="18">
        <f t="shared" si="1260"/>
        <v>0</v>
      </c>
      <c r="AF486" s="18">
        <f t="shared" si="1260"/>
        <v>0</v>
      </c>
      <c r="AG486" s="18">
        <f t="shared" si="1260"/>
        <v>0</v>
      </c>
      <c r="AH486" s="18">
        <f t="shared" si="1260"/>
        <v>0</v>
      </c>
      <c r="AI486" s="18">
        <f t="shared" si="1260"/>
        <v>0</v>
      </c>
      <c r="AJ486" s="18">
        <f t="shared" si="1260"/>
        <v>0</v>
      </c>
      <c r="AK486" s="18">
        <f t="shared" si="1260"/>
        <v>0</v>
      </c>
      <c r="AL486" s="18">
        <f t="shared" si="1260"/>
        <v>0</v>
      </c>
      <c r="AM486" s="18">
        <f t="shared" si="1260"/>
        <v>0</v>
      </c>
      <c r="AN486" s="18">
        <f t="shared" si="1260"/>
        <v>0</v>
      </c>
      <c r="AO486" s="18">
        <f t="shared" si="1260"/>
        <v>0</v>
      </c>
      <c r="AP486" s="18">
        <f t="shared" ref="AP486:BU486" si="1261">AP$9 * $E486 * AP$409 * AP483 * (AP484 / $I$484)</f>
        <v>0</v>
      </c>
      <c r="AQ486" s="18">
        <f t="shared" si="1261"/>
        <v>0</v>
      </c>
      <c r="AR486" s="18">
        <f t="shared" si="1261"/>
        <v>0</v>
      </c>
      <c r="AS486" s="18">
        <f t="shared" si="1261"/>
        <v>0</v>
      </c>
      <c r="AT486" s="18">
        <f t="shared" si="1261"/>
        <v>0</v>
      </c>
      <c r="AU486" s="18">
        <f t="shared" si="1261"/>
        <v>0</v>
      </c>
      <c r="AV486" s="18">
        <f t="shared" si="1261"/>
        <v>0</v>
      </c>
      <c r="AW486" s="18">
        <f t="shared" si="1261"/>
        <v>0</v>
      </c>
      <c r="AX486" s="18">
        <f t="shared" si="1261"/>
        <v>0</v>
      </c>
      <c r="AY486" s="18">
        <f t="shared" si="1261"/>
        <v>0</v>
      </c>
      <c r="AZ486" s="18">
        <f t="shared" si="1261"/>
        <v>0</v>
      </c>
      <c r="BA486" s="18">
        <f t="shared" si="1261"/>
        <v>0</v>
      </c>
      <c r="BB486" s="18">
        <f t="shared" si="1261"/>
        <v>0</v>
      </c>
      <c r="BC486" s="18">
        <f t="shared" si="1261"/>
        <v>0</v>
      </c>
      <c r="BD486" s="18">
        <f t="shared" si="1261"/>
        <v>0</v>
      </c>
      <c r="BE486" s="18">
        <f t="shared" si="1261"/>
        <v>0</v>
      </c>
      <c r="BF486" s="18">
        <f t="shared" si="1261"/>
        <v>0</v>
      </c>
      <c r="BG486" s="18">
        <f t="shared" si="1261"/>
        <v>0</v>
      </c>
      <c r="BH486" s="18">
        <f t="shared" si="1261"/>
        <v>0</v>
      </c>
      <c r="BI486" s="18">
        <f t="shared" si="1261"/>
        <v>0</v>
      </c>
      <c r="BJ486" s="18">
        <f t="shared" si="1261"/>
        <v>0</v>
      </c>
      <c r="BK486" s="18">
        <f t="shared" si="1261"/>
        <v>0</v>
      </c>
      <c r="BL486" s="18">
        <f t="shared" si="1261"/>
        <v>0</v>
      </c>
      <c r="BM486" s="18">
        <f t="shared" si="1261"/>
        <v>0</v>
      </c>
      <c r="BN486" s="18">
        <f t="shared" si="1261"/>
        <v>0</v>
      </c>
      <c r="BO486" s="18">
        <f t="shared" si="1261"/>
        <v>0</v>
      </c>
      <c r="BP486" s="18">
        <f t="shared" si="1261"/>
        <v>0</v>
      </c>
      <c r="BQ486" s="18">
        <f t="shared" si="1261"/>
        <v>0</v>
      </c>
      <c r="BR486" s="18">
        <f t="shared" si="1261"/>
        <v>0</v>
      </c>
      <c r="BS486" s="18">
        <f t="shared" si="1261"/>
        <v>0</v>
      </c>
      <c r="BT486" s="18">
        <f t="shared" si="1261"/>
        <v>0</v>
      </c>
      <c r="BU486" s="18">
        <f t="shared" si="1261"/>
        <v>0</v>
      </c>
      <c r="BV486" s="18">
        <f t="shared" ref="BV486:DA486" si="1262">BV$9 * $E486 * BV$409 * BV483 * (BV484 / $I$484)</f>
        <v>0</v>
      </c>
      <c r="BW486" s="18">
        <f t="shared" si="1262"/>
        <v>0</v>
      </c>
      <c r="BX486" s="18">
        <f t="shared" si="1262"/>
        <v>0</v>
      </c>
      <c r="BY486" s="18">
        <f t="shared" si="1262"/>
        <v>0</v>
      </c>
      <c r="BZ486" s="18">
        <f t="shared" si="1262"/>
        <v>0</v>
      </c>
      <c r="CA486" s="18">
        <f t="shared" si="1262"/>
        <v>0</v>
      </c>
      <c r="CB486" s="18">
        <f t="shared" si="1262"/>
        <v>0</v>
      </c>
      <c r="CC486" s="18">
        <f t="shared" si="1262"/>
        <v>0</v>
      </c>
      <c r="CD486" s="18">
        <f t="shared" si="1262"/>
        <v>0</v>
      </c>
      <c r="CE486" s="18">
        <f t="shared" si="1262"/>
        <v>0</v>
      </c>
      <c r="CF486" s="18">
        <f t="shared" si="1262"/>
        <v>0</v>
      </c>
      <c r="CG486" s="18">
        <f t="shared" si="1262"/>
        <v>0</v>
      </c>
      <c r="CH486" s="18">
        <f t="shared" si="1262"/>
        <v>0</v>
      </c>
      <c r="CI486" s="18">
        <f t="shared" si="1262"/>
        <v>0</v>
      </c>
      <c r="CJ486" s="18">
        <f t="shared" si="1262"/>
        <v>0</v>
      </c>
      <c r="CK486" s="18">
        <f t="shared" si="1262"/>
        <v>0</v>
      </c>
      <c r="CL486" s="18">
        <f t="shared" si="1262"/>
        <v>0</v>
      </c>
      <c r="CM486" s="18">
        <f t="shared" si="1262"/>
        <v>0</v>
      </c>
      <c r="CN486" s="18">
        <f t="shared" si="1262"/>
        <v>0</v>
      </c>
      <c r="CO486" s="18">
        <f t="shared" si="1262"/>
        <v>0</v>
      </c>
      <c r="CP486" s="18">
        <f t="shared" si="1262"/>
        <v>0</v>
      </c>
      <c r="CQ486" s="18">
        <f t="shared" si="1262"/>
        <v>0</v>
      </c>
      <c r="CR486" s="18">
        <f t="shared" si="1262"/>
        <v>0</v>
      </c>
      <c r="CS486" s="18">
        <f t="shared" si="1262"/>
        <v>0</v>
      </c>
      <c r="CT486" s="18">
        <f t="shared" si="1262"/>
        <v>0</v>
      </c>
      <c r="CU486" s="18">
        <f t="shared" si="1262"/>
        <v>0</v>
      </c>
      <c r="CV486" s="18">
        <f t="shared" si="1262"/>
        <v>0</v>
      </c>
      <c r="CW486" s="18">
        <f t="shared" si="1262"/>
        <v>0</v>
      </c>
      <c r="CX486" s="18">
        <f t="shared" si="1262"/>
        <v>0</v>
      </c>
      <c r="CY486" s="18">
        <f t="shared" si="1262"/>
        <v>0</v>
      </c>
      <c r="CZ486" s="18">
        <f t="shared" si="1262"/>
        <v>0</v>
      </c>
      <c r="DA486" s="18">
        <f t="shared" si="1262"/>
        <v>0</v>
      </c>
      <c r="DB486" s="18">
        <f t="shared" ref="DB486:EG486" si="1263">DB$9 * $E486 * DB$409 * DB483 * (DB484 / $I$484)</f>
        <v>0</v>
      </c>
      <c r="DC486" s="18">
        <f t="shared" si="1263"/>
        <v>0</v>
      </c>
      <c r="DD486" s="18">
        <f t="shared" si="1263"/>
        <v>0</v>
      </c>
      <c r="DE486" s="18">
        <f t="shared" si="1263"/>
        <v>0</v>
      </c>
      <c r="DF486" s="18">
        <f t="shared" si="1263"/>
        <v>0</v>
      </c>
      <c r="DG486" s="18">
        <f t="shared" si="1263"/>
        <v>0</v>
      </c>
      <c r="DH486" s="18">
        <f t="shared" si="1263"/>
        <v>0</v>
      </c>
      <c r="DI486" s="18">
        <f t="shared" si="1263"/>
        <v>0</v>
      </c>
      <c r="DJ486" s="18">
        <f t="shared" si="1263"/>
        <v>0</v>
      </c>
      <c r="DK486" s="18">
        <f t="shared" si="1263"/>
        <v>0</v>
      </c>
      <c r="DL486" s="18">
        <f t="shared" si="1263"/>
        <v>0</v>
      </c>
      <c r="DM486" s="18">
        <f t="shared" si="1263"/>
        <v>0</v>
      </c>
      <c r="DN486" s="18">
        <f t="shared" si="1263"/>
        <v>0</v>
      </c>
      <c r="DO486" s="18">
        <f t="shared" si="1263"/>
        <v>0</v>
      </c>
      <c r="DP486" s="18">
        <f t="shared" si="1263"/>
        <v>0</v>
      </c>
      <c r="DQ486" s="18">
        <f t="shared" si="1263"/>
        <v>0</v>
      </c>
      <c r="DR486" s="18">
        <f t="shared" si="1263"/>
        <v>0</v>
      </c>
      <c r="DS486" s="18">
        <f t="shared" si="1263"/>
        <v>0</v>
      </c>
      <c r="DT486" s="18">
        <f t="shared" si="1263"/>
        <v>0</v>
      </c>
      <c r="DU486" s="18">
        <f t="shared" si="1263"/>
        <v>0</v>
      </c>
      <c r="DV486" s="18">
        <f t="shared" si="1263"/>
        <v>0</v>
      </c>
      <c r="DW486" s="18">
        <f t="shared" si="1263"/>
        <v>0</v>
      </c>
      <c r="DX486" s="18">
        <f t="shared" si="1263"/>
        <v>0</v>
      </c>
      <c r="DY486" s="18">
        <f t="shared" si="1263"/>
        <v>0</v>
      </c>
      <c r="DZ486" s="18">
        <f t="shared" si="1263"/>
        <v>0</v>
      </c>
      <c r="EA486" s="18">
        <f t="shared" si="1263"/>
        <v>0</v>
      </c>
      <c r="EB486" s="18">
        <f t="shared" si="1263"/>
        <v>0</v>
      </c>
      <c r="EC486" s="18">
        <f t="shared" si="1263"/>
        <v>0</v>
      </c>
      <c r="ED486" s="18">
        <f t="shared" si="1263"/>
        <v>0</v>
      </c>
      <c r="EE486" s="18">
        <f t="shared" si="1263"/>
        <v>0</v>
      </c>
      <c r="EF486" s="18">
        <f t="shared" si="1263"/>
        <v>0</v>
      </c>
      <c r="EG486" s="18">
        <f t="shared" si="1263"/>
        <v>0</v>
      </c>
      <c r="EH486" s="18">
        <f t="shared" ref="EH486:FR486" si="1264">EH$9 * $E486 * EH$409 * EH483 * (EH484 / $I$484)</f>
        <v>0</v>
      </c>
      <c r="EI486" s="18">
        <f t="shared" si="1264"/>
        <v>0</v>
      </c>
      <c r="EJ486" s="18">
        <f t="shared" si="1264"/>
        <v>0</v>
      </c>
      <c r="EK486" s="18">
        <f t="shared" si="1264"/>
        <v>0</v>
      </c>
      <c r="EL486" s="18">
        <f t="shared" si="1264"/>
        <v>0</v>
      </c>
      <c r="EM486" s="18">
        <f t="shared" si="1264"/>
        <v>0</v>
      </c>
      <c r="EN486" s="18">
        <f t="shared" si="1264"/>
        <v>0</v>
      </c>
      <c r="EO486" s="18">
        <f t="shared" si="1264"/>
        <v>0</v>
      </c>
      <c r="EP486" s="18">
        <f t="shared" si="1264"/>
        <v>0</v>
      </c>
      <c r="EQ486" s="18">
        <f t="shared" si="1264"/>
        <v>0</v>
      </c>
      <c r="ER486" s="18">
        <f t="shared" si="1264"/>
        <v>0</v>
      </c>
      <c r="ES486" s="18">
        <f t="shared" si="1264"/>
        <v>0</v>
      </c>
      <c r="ET486" s="18">
        <f t="shared" si="1264"/>
        <v>0</v>
      </c>
      <c r="EU486" s="18">
        <f t="shared" si="1264"/>
        <v>0</v>
      </c>
      <c r="EV486" s="18">
        <f t="shared" si="1264"/>
        <v>0</v>
      </c>
      <c r="EW486" s="18">
        <f t="shared" si="1264"/>
        <v>0</v>
      </c>
      <c r="EX486" s="18">
        <f t="shared" si="1264"/>
        <v>0</v>
      </c>
      <c r="EY486" s="18">
        <f t="shared" si="1264"/>
        <v>0</v>
      </c>
      <c r="EZ486" s="18">
        <f t="shared" si="1264"/>
        <v>0</v>
      </c>
      <c r="FA486" s="18">
        <f t="shared" si="1264"/>
        <v>0</v>
      </c>
      <c r="FB486" s="18">
        <f t="shared" si="1264"/>
        <v>0</v>
      </c>
      <c r="FC486" s="18">
        <f t="shared" si="1264"/>
        <v>0</v>
      </c>
      <c r="FD486" s="18">
        <f t="shared" si="1264"/>
        <v>0</v>
      </c>
      <c r="FE486" s="18">
        <f t="shared" si="1264"/>
        <v>0</v>
      </c>
      <c r="FF486" s="18">
        <f t="shared" si="1264"/>
        <v>0</v>
      </c>
      <c r="FG486" s="18">
        <f t="shared" si="1264"/>
        <v>0</v>
      </c>
      <c r="FH486" s="18">
        <f t="shared" si="1264"/>
        <v>0</v>
      </c>
      <c r="FI486" s="18">
        <f t="shared" si="1264"/>
        <v>0</v>
      </c>
      <c r="FJ486" s="18">
        <f t="shared" si="1264"/>
        <v>0</v>
      </c>
      <c r="FK486" s="18">
        <f t="shared" si="1264"/>
        <v>0</v>
      </c>
      <c r="FL486" s="18">
        <f t="shared" si="1264"/>
        <v>0</v>
      </c>
      <c r="FM486" s="18">
        <f t="shared" si="1264"/>
        <v>0</v>
      </c>
      <c r="FN486" s="18">
        <f t="shared" si="1264"/>
        <v>0</v>
      </c>
      <c r="FO486" s="18">
        <f t="shared" si="1264"/>
        <v>0</v>
      </c>
      <c r="FP486" s="18">
        <f t="shared" si="1264"/>
        <v>0</v>
      </c>
      <c r="FQ486" s="18">
        <f t="shared" si="1264"/>
        <v>0</v>
      </c>
      <c r="FR486" s="18">
        <f t="shared" si="1264"/>
        <v>0</v>
      </c>
    </row>
    <row r="487" spans="2:174">
      <c r="B487" s="30"/>
      <c r="C487" t="s">
        <v>792</v>
      </c>
      <c r="D487" s="144" t="s">
        <v>978</v>
      </c>
      <c r="E487" s="295">
        <f>INDEX(Assumptions!$G$326:$G$326,MATCH($A$1,Model_Number,0))</f>
        <v>0</v>
      </c>
      <c r="F487" s="295">
        <f>INDEX(Assumptions!$G$323:$G$323,MATCH($A$1,Model_Number,0))</f>
        <v>0</v>
      </c>
      <c r="J487" s="18">
        <f t="shared" ref="J487:AO487" si="1265">$E487 * $F487 * J$391 * J483 * (J484 / $I$484)</f>
        <v>0</v>
      </c>
      <c r="K487" s="18">
        <f t="shared" si="1265"/>
        <v>0</v>
      </c>
      <c r="L487" s="18">
        <f t="shared" si="1265"/>
        <v>0</v>
      </c>
      <c r="M487" s="18">
        <f t="shared" si="1265"/>
        <v>0</v>
      </c>
      <c r="N487" s="18">
        <f t="shared" si="1265"/>
        <v>0</v>
      </c>
      <c r="O487" s="18">
        <f t="shared" si="1265"/>
        <v>0</v>
      </c>
      <c r="P487" s="18">
        <f t="shared" si="1265"/>
        <v>0</v>
      </c>
      <c r="Q487" s="18">
        <f t="shared" si="1265"/>
        <v>0</v>
      </c>
      <c r="R487" s="18">
        <f t="shared" si="1265"/>
        <v>0</v>
      </c>
      <c r="S487" s="18">
        <f t="shared" si="1265"/>
        <v>0</v>
      </c>
      <c r="T487" s="18">
        <f t="shared" si="1265"/>
        <v>0</v>
      </c>
      <c r="U487" s="18">
        <f t="shared" si="1265"/>
        <v>0</v>
      </c>
      <c r="V487" s="18">
        <f t="shared" si="1265"/>
        <v>0</v>
      </c>
      <c r="W487" s="18">
        <f t="shared" si="1265"/>
        <v>0</v>
      </c>
      <c r="X487" s="18">
        <f t="shared" si="1265"/>
        <v>0</v>
      </c>
      <c r="Y487" s="18">
        <f t="shared" si="1265"/>
        <v>0</v>
      </c>
      <c r="Z487" s="18">
        <f t="shared" si="1265"/>
        <v>0</v>
      </c>
      <c r="AA487" s="18">
        <f t="shared" si="1265"/>
        <v>0</v>
      </c>
      <c r="AB487" s="18">
        <f t="shared" si="1265"/>
        <v>0</v>
      </c>
      <c r="AC487" s="18">
        <f t="shared" si="1265"/>
        <v>0</v>
      </c>
      <c r="AD487" s="18">
        <f t="shared" si="1265"/>
        <v>0</v>
      </c>
      <c r="AE487" s="18">
        <f t="shared" si="1265"/>
        <v>0</v>
      </c>
      <c r="AF487" s="18">
        <f t="shared" si="1265"/>
        <v>0</v>
      </c>
      <c r="AG487" s="18">
        <f t="shared" si="1265"/>
        <v>0</v>
      </c>
      <c r="AH487" s="18">
        <f t="shared" si="1265"/>
        <v>0</v>
      </c>
      <c r="AI487" s="18">
        <f t="shared" si="1265"/>
        <v>0</v>
      </c>
      <c r="AJ487" s="18">
        <f t="shared" si="1265"/>
        <v>0</v>
      </c>
      <c r="AK487" s="18">
        <f t="shared" si="1265"/>
        <v>0</v>
      </c>
      <c r="AL487" s="18">
        <f t="shared" si="1265"/>
        <v>0</v>
      </c>
      <c r="AM487" s="18">
        <f t="shared" si="1265"/>
        <v>0</v>
      </c>
      <c r="AN487" s="18">
        <f t="shared" si="1265"/>
        <v>0</v>
      </c>
      <c r="AO487" s="18">
        <f t="shared" si="1265"/>
        <v>0</v>
      </c>
      <c r="AP487" s="18">
        <f t="shared" ref="AP487:BU487" si="1266">$E487 * $F487 * AP$391 * AP483 * (AP484 / $I$484)</f>
        <v>0</v>
      </c>
      <c r="AQ487" s="18">
        <f t="shared" si="1266"/>
        <v>0</v>
      </c>
      <c r="AR487" s="18">
        <f t="shared" si="1266"/>
        <v>0</v>
      </c>
      <c r="AS487" s="18">
        <f t="shared" si="1266"/>
        <v>0</v>
      </c>
      <c r="AT487" s="18">
        <f t="shared" si="1266"/>
        <v>0</v>
      </c>
      <c r="AU487" s="18">
        <f t="shared" si="1266"/>
        <v>0</v>
      </c>
      <c r="AV487" s="18">
        <f t="shared" si="1266"/>
        <v>0</v>
      </c>
      <c r="AW487" s="18">
        <f t="shared" si="1266"/>
        <v>0</v>
      </c>
      <c r="AX487" s="18">
        <f t="shared" si="1266"/>
        <v>0</v>
      </c>
      <c r="AY487" s="18">
        <f t="shared" si="1266"/>
        <v>0</v>
      </c>
      <c r="AZ487" s="18">
        <f t="shared" si="1266"/>
        <v>0</v>
      </c>
      <c r="BA487" s="18">
        <f t="shared" si="1266"/>
        <v>0</v>
      </c>
      <c r="BB487" s="18">
        <f t="shared" si="1266"/>
        <v>0</v>
      </c>
      <c r="BC487" s="18">
        <f t="shared" si="1266"/>
        <v>0</v>
      </c>
      <c r="BD487" s="18">
        <f t="shared" si="1266"/>
        <v>0</v>
      </c>
      <c r="BE487" s="18">
        <f t="shared" si="1266"/>
        <v>0</v>
      </c>
      <c r="BF487" s="18">
        <f t="shared" si="1266"/>
        <v>0</v>
      </c>
      <c r="BG487" s="18">
        <f t="shared" si="1266"/>
        <v>0</v>
      </c>
      <c r="BH487" s="18">
        <f t="shared" si="1266"/>
        <v>0</v>
      </c>
      <c r="BI487" s="18">
        <f t="shared" si="1266"/>
        <v>0</v>
      </c>
      <c r="BJ487" s="18">
        <f t="shared" si="1266"/>
        <v>0</v>
      </c>
      <c r="BK487" s="18">
        <f t="shared" si="1266"/>
        <v>0</v>
      </c>
      <c r="BL487" s="18">
        <f t="shared" si="1266"/>
        <v>0</v>
      </c>
      <c r="BM487" s="18">
        <f t="shared" si="1266"/>
        <v>0</v>
      </c>
      <c r="BN487" s="18">
        <f t="shared" si="1266"/>
        <v>0</v>
      </c>
      <c r="BO487" s="18">
        <f t="shared" si="1266"/>
        <v>0</v>
      </c>
      <c r="BP487" s="18">
        <f t="shared" si="1266"/>
        <v>0</v>
      </c>
      <c r="BQ487" s="18">
        <f t="shared" si="1266"/>
        <v>0</v>
      </c>
      <c r="BR487" s="18">
        <f t="shared" si="1266"/>
        <v>0</v>
      </c>
      <c r="BS487" s="18">
        <f t="shared" si="1266"/>
        <v>0</v>
      </c>
      <c r="BT487" s="18">
        <f t="shared" si="1266"/>
        <v>0</v>
      </c>
      <c r="BU487" s="18">
        <f t="shared" si="1266"/>
        <v>0</v>
      </c>
      <c r="BV487" s="18">
        <f t="shared" ref="BV487:DA487" si="1267">$E487 * $F487 * BV$391 * BV483 * (BV484 / $I$484)</f>
        <v>0</v>
      </c>
      <c r="BW487" s="18">
        <f t="shared" si="1267"/>
        <v>0</v>
      </c>
      <c r="BX487" s="18">
        <f t="shared" si="1267"/>
        <v>0</v>
      </c>
      <c r="BY487" s="18">
        <f t="shared" si="1267"/>
        <v>0</v>
      </c>
      <c r="BZ487" s="18">
        <f t="shared" si="1267"/>
        <v>0</v>
      </c>
      <c r="CA487" s="18">
        <f t="shared" si="1267"/>
        <v>0</v>
      </c>
      <c r="CB487" s="18">
        <f t="shared" si="1267"/>
        <v>0</v>
      </c>
      <c r="CC487" s="18">
        <f t="shared" si="1267"/>
        <v>0</v>
      </c>
      <c r="CD487" s="18">
        <f t="shared" si="1267"/>
        <v>0</v>
      </c>
      <c r="CE487" s="18">
        <f t="shared" si="1267"/>
        <v>0</v>
      </c>
      <c r="CF487" s="18">
        <f t="shared" si="1267"/>
        <v>0</v>
      </c>
      <c r="CG487" s="18">
        <f t="shared" si="1267"/>
        <v>0</v>
      </c>
      <c r="CH487" s="18">
        <f t="shared" si="1267"/>
        <v>0</v>
      </c>
      <c r="CI487" s="18">
        <f t="shared" si="1267"/>
        <v>0</v>
      </c>
      <c r="CJ487" s="18">
        <f t="shared" si="1267"/>
        <v>0</v>
      </c>
      <c r="CK487" s="18">
        <f t="shared" si="1267"/>
        <v>0</v>
      </c>
      <c r="CL487" s="18">
        <f t="shared" si="1267"/>
        <v>0</v>
      </c>
      <c r="CM487" s="18">
        <f t="shared" si="1267"/>
        <v>0</v>
      </c>
      <c r="CN487" s="18">
        <f t="shared" si="1267"/>
        <v>0</v>
      </c>
      <c r="CO487" s="18">
        <f t="shared" si="1267"/>
        <v>0</v>
      </c>
      <c r="CP487" s="18">
        <f t="shared" si="1267"/>
        <v>0</v>
      </c>
      <c r="CQ487" s="18">
        <f t="shared" si="1267"/>
        <v>0</v>
      </c>
      <c r="CR487" s="18">
        <f t="shared" si="1267"/>
        <v>0</v>
      </c>
      <c r="CS487" s="18">
        <f t="shared" si="1267"/>
        <v>0</v>
      </c>
      <c r="CT487" s="18">
        <f t="shared" si="1267"/>
        <v>0</v>
      </c>
      <c r="CU487" s="18">
        <f t="shared" si="1267"/>
        <v>0</v>
      </c>
      <c r="CV487" s="18">
        <f t="shared" si="1267"/>
        <v>0</v>
      </c>
      <c r="CW487" s="18">
        <f t="shared" si="1267"/>
        <v>0</v>
      </c>
      <c r="CX487" s="18">
        <f t="shared" si="1267"/>
        <v>0</v>
      </c>
      <c r="CY487" s="18">
        <f t="shared" si="1267"/>
        <v>0</v>
      </c>
      <c r="CZ487" s="18">
        <f t="shared" si="1267"/>
        <v>0</v>
      </c>
      <c r="DA487" s="18">
        <f t="shared" si="1267"/>
        <v>0</v>
      </c>
      <c r="DB487" s="18">
        <f t="shared" ref="DB487:EG487" si="1268">$E487 * $F487 * DB$391 * DB483 * (DB484 / $I$484)</f>
        <v>0</v>
      </c>
      <c r="DC487" s="18">
        <f t="shared" si="1268"/>
        <v>0</v>
      </c>
      <c r="DD487" s="18">
        <f t="shared" si="1268"/>
        <v>0</v>
      </c>
      <c r="DE487" s="18">
        <f t="shared" si="1268"/>
        <v>0</v>
      </c>
      <c r="DF487" s="18">
        <f t="shared" si="1268"/>
        <v>0</v>
      </c>
      <c r="DG487" s="18">
        <f t="shared" si="1268"/>
        <v>0</v>
      </c>
      <c r="DH487" s="18">
        <f t="shared" si="1268"/>
        <v>0</v>
      </c>
      <c r="DI487" s="18">
        <f t="shared" si="1268"/>
        <v>0</v>
      </c>
      <c r="DJ487" s="18">
        <f t="shared" si="1268"/>
        <v>0</v>
      </c>
      <c r="DK487" s="18">
        <f t="shared" si="1268"/>
        <v>0</v>
      </c>
      <c r="DL487" s="18">
        <f t="shared" si="1268"/>
        <v>0</v>
      </c>
      <c r="DM487" s="18">
        <f t="shared" si="1268"/>
        <v>0</v>
      </c>
      <c r="DN487" s="18">
        <f t="shared" si="1268"/>
        <v>0</v>
      </c>
      <c r="DO487" s="18">
        <f t="shared" si="1268"/>
        <v>0</v>
      </c>
      <c r="DP487" s="18">
        <f t="shared" si="1268"/>
        <v>0</v>
      </c>
      <c r="DQ487" s="18">
        <f t="shared" si="1268"/>
        <v>0</v>
      </c>
      <c r="DR487" s="18">
        <f t="shared" si="1268"/>
        <v>0</v>
      </c>
      <c r="DS487" s="18">
        <f t="shared" si="1268"/>
        <v>0</v>
      </c>
      <c r="DT487" s="18">
        <f t="shared" si="1268"/>
        <v>0</v>
      </c>
      <c r="DU487" s="18">
        <f t="shared" si="1268"/>
        <v>0</v>
      </c>
      <c r="DV487" s="18">
        <f t="shared" si="1268"/>
        <v>0</v>
      </c>
      <c r="DW487" s="18">
        <f t="shared" si="1268"/>
        <v>0</v>
      </c>
      <c r="DX487" s="18">
        <f t="shared" si="1268"/>
        <v>0</v>
      </c>
      <c r="DY487" s="18">
        <f t="shared" si="1268"/>
        <v>0</v>
      </c>
      <c r="DZ487" s="18">
        <f t="shared" si="1268"/>
        <v>0</v>
      </c>
      <c r="EA487" s="18">
        <f t="shared" si="1268"/>
        <v>0</v>
      </c>
      <c r="EB487" s="18">
        <f t="shared" si="1268"/>
        <v>0</v>
      </c>
      <c r="EC487" s="18">
        <f t="shared" si="1268"/>
        <v>0</v>
      </c>
      <c r="ED487" s="18">
        <f t="shared" si="1268"/>
        <v>0</v>
      </c>
      <c r="EE487" s="18">
        <f t="shared" si="1268"/>
        <v>0</v>
      </c>
      <c r="EF487" s="18">
        <f t="shared" si="1268"/>
        <v>0</v>
      </c>
      <c r="EG487" s="18">
        <f t="shared" si="1268"/>
        <v>0</v>
      </c>
      <c r="EH487" s="18">
        <f t="shared" ref="EH487:FR487" si="1269">$E487 * $F487 * EH$391 * EH483 * (EH484 / $I$484)</f>
        <v>0</v>
      </c>
      <c r="EI487" s="18">
        <f t="shared" si="1269"/>
        <v>0</v>
      </c>
      <c r="EJ487" s="18">
        <f t="shared" si="1269"/>
        <v>0</v>
      </c>
      <c r="EK487" s="18">
        <f t="shared" si="1269"/>
        <v>0</v>
      </c>
      <c r="EL487" s="18">
        <f t="shared" si="1269"/>
        <v>0</v>
      </c>
      <c r="EM487" s="18">
        <f t="shared" si="1269"/>
        <v>0</v>
      </c>
      <c r="EN487" s="18">
        <f t="shared" si="1269"/>
        <v>0</v>
      </c>
      <c r="EO487" s="18">
        <f t="shared" si="1269"/>
        <v>0</v>
      </c>
      <c r="EP487" s="18">
        <f t="shared" si="1269"/>
        <v>0</v>
      </c>
      <c r="EQ487" s="18">
        <f t="shared" si="1269"/>
        <v>0</v>
      </c>
      <c r="ER487" s="18">
        <f t="shared" si="1269"/>
        <v>0</v>
      </c>
      <c r="ES487" s="18">
        <f t="shared" si="1269"/>
        <v>0</v>
      </c>
      <c r="ET487" s="18">
        <f t="shared" si="1269"/>
        <v>0</v>
      </c>
      <c r="EU487" s="18">
        <f t="shared" si="1269"/>
        <v>0</v>
      </c>
      <c r="EV487" s="18">
        <f t="shared" si="1269"/>
        <v>0</v>
      </c>
      <c r="EW487" s="18">
        <f t="shared" si="1269"/>
        <v>0</v>
      </c>
      <c r="EX487" s="18">
        <f t="shared" si="1269"/>
        <v>0</v>
      </c>
      <c r="EY487" s="18">
        <f t="shared" si="1269"/>
        <v>0</v>
      </c>
      <c r="EZ487" s="18">
        <f t="shared" si="1269"/>
        <v>0</v>
      </c>
      <c r="FA487" s="18">
        <f t="shared" si="1269"/>
        <v>0</v>
      </c>
      <c r="FB487" s="18">
        <f t="shared" si="1269"/>
        <v>0</v>
      </c>
      <c r="FC487" s="18">
        <f t="shared" si="1269"/>
        <v>0</v>
      </c>
      <c r="FD487" s="18">
        <f t="shared" si="1269"/>
        <v>0</v>
      </c>
      <c r="FE487" s="18">
        <f t="shared" si="1269"/>
        <v>0</v>
      </c>
      <c r="FF487" s="18">
        <f t="shared" si="1269"/>
        <v>0</v>
      </c>
      <c r="FG487" s="18">
        <f t="shared" si="1269"/>
        <v>0</v>
      </c>
      <c r="FH487" s="18">
        <f t="shared" si="1269"/>
        <v>0</v>
      </c>
      <c r="FI487" s="18">
        <f t="shared" si="1269"/>
        <v>0</v>
      </c>
      <c r="FJ487" s="18">
        <f t="shared" si="1269"/>
        <v>0</v>
      </c>
      <c r="FK487" s="18">
        <f t="shared" si="1269"/>
        <v>0</v>
      </c>
      <c r="FL487" s="18">
        <f t="shared" si="1269"/>
        <v>0</v>
      </c>
      <c r="FM487" s="18">
        <f t="shared" si="1269"/>
        <v>0</v>
      </c>
      <c r="FN487" s="18">
        <f t="shared" si="1269"/>
        <v>0</v>
      </c>
      <c r="FO487" s="18">
        <f t="shared" si="1269"/>
        <v>0</v>
      </c>
      <c r="FP487" s="18">
        <f t="shared" si="1269"/>
        <v>0</v>
      </c>
      <c r="FQ487" s="18">
        <f t="shared" si="1269"/>
        <v>0</v>
      </c>
      <c r="FR487" s="18">
        <f t="shared" si="1269"/>
        <v>0</v>
      </c>
    </row>
    <row r="488" spans="2:174">
      <c r="B488" s="30"/>
      <c r="C488" s="97" t="s">
        <v>795</v>
      </c>
      <c r="D488" s="145" t="s">
        <v>978</v>
      </c>
      <c r="E488" s="213"/>
      <c r="F488" s="213"/>
      <c r="G488" s="97"/>
      <c r="H488" s="97"/>
      <c r="I488" s="131">
        <f>SUM(J488:FR488)</f>
        <v>0</v>
      </c>
      <c r="J488" s="98">
        <f>-1 * MAX(J486,J487)</f>
        <v>0</v>
      </c>
      <c r="K488" s="98">
        <f t="shared" ref="K488:BV488" si="1270">-1 * MAX(K486,K487)</f>
        <v>0</v>
      </c>
      <c r="L488" s="98">
        <f t="shared" si="1270"/>
        <v>0</v>
      </c>
      <c r="M488" s="98">
        <f t="shared" si="1270"/>
        <v>0</v>
      </c>
      <c r="N488" s="98">
        <f t="shared" si="1270"/>
        <v>0</v>
      </c>
      <c r="O488" s="98">
        <f t="shared" si="1270"/>
        <v>0</v>
      </c>
      <c r="P488" s="98">
        <f t="shared" si="1270"/>
        <v>0</v>
      </c>
      <c r="Q488" s="98">
        <f t="shared" si="1270"/>
        <v>0</v>
      </c>
      <c r="R488" s="98">
        <f t="shared" si="1270"/>
        <v>0</v>
      </c>
      <c r="S488" s="98">
        <f t="shared" si="1270"/>
        <v>0</v>
      </c>
      <c r="T488" s="98">
        <f t="shared" si="1270"/>
        <v>0</v>
      </c>
      <c r="U488" s="98">
        <f t="shared" si="1270"/>
        <v>0</v>
      </c>
      <c r="V488" s="98">
        <f t="shared" si="1270"/>
        <v>0</v>
      </c>
      <c r="W488" s="98">
        <f t="shared" si="1270"/>
        <v>0</v>
      </c>
      <c r="X488" s="98">
        <f t="shared" si="1270"/>
        <v>0</v>
      </c>
      <c r="Y488" s="98">
        <f t="shared" si="1270"/>
        <v>0</v>
      </c>
      <c r="Z488" s="98">
        <f t="shared" si="1270"/>
        <v>0</v>
      </c>
      <c r="AA488" s="98">
        <f t="shared" si="1270"/>
        <v>0</v>
      </c>
      <c r="AB488" s="98">
        <f t="shared" si="1270"/>
        <v>0</v>
      </c>
      <c r="AC488" s="98">
        <f t="shared" si="1270"/>
        <v>0</v>
      </c>
      <c r="AD488" s="98">
        <f t="shared" si="1270"/>
        <v>0</v>
      </c>
      <c r="AE488" s="98">
        <f t="shared" si="1270"/>
        <v>0</v>
      </c>
      <c r="AF488" s="98">
        <f t="shared" si="1270"/>
        <v>0</v>
      </c>
      <c r="AG488" s="98">
        <f t="shared" si="1270"/>
        <v>0</v>
      </c>
      <c r="AH488" s="98">
        <f t="shared" si="1270"/>
        <v>0</v>
      </c>
      <c r="AI488" s="98">
        <f t="shared" si="1270"/>
        <v>0</v>
      </c>
      <c r="AJ488" s="98">
        <f t="shared" si="1270"/>
        <v>0</v>
      </c>
      <c r="AK488" s="98">
        <f t="shared" si="1270"/>
        <v>0</v>
      </c>
      <c r="AL488" s="98">
        <f t="shared" si="1270"/>
        <v>0</v>
      </c>
      <c r="AM488" s="98">
        <f t="shared" si="1270"/>
        <v>0</v>
      </c>
      <c r="AN488" s="98">
        <f t="shared" si="1270"/>
        <v>0</v>
      </c>
      <c r="AO488" s="98">
        <f t="shared" si="1270"/>
        <v>0</v>
      </c>
      <c r="AP488" s="98">
        <f t="shared" si="1270"/>
        <v>0</v>
      </c>
      <c r="AQ488" s="98">
        <f t="shared" si="1270"/>
        <v>0</v>
      </c>
      <c r="AR488" s="98">
        <f t="shared" si="1270"/>
        <v>0</v>
      </c>
      <c r="AS488" s="98">
        <f t="shared" si="1270"/>
        <v>0</v>
      </c>
      <c r="AT488" s="98">
        <f t="shared" si="1270"/>
        <v>0</v>
      </c>
      <c r="AU488" s="98">
        <f t="shared" si="1270"/>
        <v>0</v>
      </c>
      <c r="AV488" s="98">
        <f t="shared" si="1270"/>
        <v>0</v>
      </c>
      <c r="AW488" s="98">
        <f t="shared" si="1270"/>
        <v>0</v>
      </c>
      <c r="AX488" s="98">
        <f t="shared" si="1270"/>
        <v>0</v>
      </c>
      <c r="AY488" s="98">
        <f t="shared" si="1270"/>
        <v>0</v>
      </c>
      <c r="AZ488" s="98">
        <f t="shared" si="1270"/>
        <v>0</v>
      </c>
      <c r="BA488" s="98">
        <f t="shared" si="1270"/>
        <v>0</v>
      </c>
      <c r="BB488" s="98">
        <f t="shared" si="1270"/>
        <v>0</v>
      </c>
      <c r="BC488" s="98">
        <f t="shared" si="1270"/>
        <v>0</v>
      </c>
      <c r="BD488" s="98">
        <f t="shared" si="1270"/>
        <v>0</v>
      </c>
      <c r="BE488" s="98">
        <f t="shared" si="1270"/>
        <v>0</v>
      </c>
      <c r="BF488" s="98">
        <f t="shared" si="1270"/>
        <v>0</v>
      </c>
      <c r="BG488" s="98">
        <f t="shared" si="1270"/>
        <v>0</v>
      </c>
      <c r="BH488" s="98">
        <f t="shared" si="1270"/>
        <v>0</v>
      </c>
      <c r="BI488" s="98">
        <f t="shared" si="1270"/>
        <v>0</v>
      </c>
      <c r="BJ488" s="98">
        <f t="shared" si="1270"/>
        <v>0</v>
      </c>
      <c r="BK488" s="98">
        <f t="shared" si="1270"/>
        <v>0</v>
      </c>
      <c r="BL488" s="98">
        <f t="shared" si="1270"/>
        <v>0</v>
      </c>
      <c r="BM488" s="98">
        <f t="shared" si="1270"/>
        <v>0</v>
      </c>
      <c r="BN488" s="98">
        <f t="shared" si="1270"/>
        <v>0</v>
      </c>
      <c r="BO488" s="98">
        <f t="shared" si="1270"/>
        <v>0</v>
      </c>
      <c r="BP488" s="98">
        <f t="shared" si="1270"/>
        <v>0</v>
      </c>
      <c r="BQ488" s="98">
        <f t="shared" si="1270"/>
        <v>0</v>
      </c>
      <c r="BR488" s="98">
        <f t="shared" si="1270"/>
        <v>0</v>
      </c>
      <c r="BS488" s="98">
        <f t="shared" si="1270"/>
        <v>0</v>
      </c>
      <c r="BT488" s="98">
        <f t="shared" si="1270"/>
        <v>0</v>
      </c>
      <c r="BU488" s="98">
        <f t="shared" si="1270"/>
        <v>0</v>
      </c>
      <c r="BV488" s="98">
        <f t="shared" si="1270"/>
        <v>0</v>
      </c>
      <c r="BW488" s="98">
        <f t="shared" ref="BW488:EH488" si="1271">-1 * MAX(BW486,BW487)</f>
        <v>0</v>
      </c>
      <c r="BX488" s="98">
        <f t="shared" si="1271"/>
        <v>0</v>
      </c>
      <c r="BY488" s="98">
        <f t="shared" si="1271"/>
        <v>0</v>
      </c>
      <c r="BZ488" s="98">
        <f t="shared" si="1271"/>
        <v>0</v>
      </c>
      <c r="CA488" s="98">
        <f t="shared" si="1271"/>
        <v>0</v>
      </c>
      <c r="CB488" s="98">
        <f t="shared" si="1271"/>
        <v>0</v>
      </c>
      <c r="CC488" s="98">
        <f t="shared" si="1271"/>
        <v>0</v>
      </c>
      <c r="CD488" s="98">
        <f t="shared" si="1271"/>
        <v>0</v>
      </c>
      <c r="CE488" s="98">
        <f t="shared" si="1271"/>
        <v>0</v>
      </c>
      <c r="CF488" s="98">
        <f t="shared" si="1271"/>
        <v>0</v>
      </c>
      <c r="CG488" s="98">
        <f t="shared" si="1271"/>
        <v>0</v>
      </c>
      <c r="CH488" s="98">
        <f t="shared" si="1271"/>
        <v>0</v>
      </c>
      <c r="CI488" s="98">
        <f t="shared" si="1271"/>
        <v>0</v>
      </c>
      <c r="CJ488" s="98">
        <f t="shared" si="1271"/>
        <v>0</v>
      </c>
      <c r="CK488" s="98">
        <f t="shared" si="1271"/>
        <v>0</v>
      </c>
      <c r="CL488" s="98">
        <f t="shared" si="1271"/>
        <v>0</v>
      </c>
      <c r="CM488" s="98">
        <f t="shared" si="1271"/>
        <v>0</v>
      </c>
      <c r="CN488" s="98">
        <f t="shared" si="1271"/>
        <v>0</v>
      </c>
      <c r="CO488" s="98">
        <f t="shared" si="1271"/>
        <v>0</v>
      </c>
      <c r="CP488" s="98">
        <f t="shared" si="1271"/>
        <v>0</v>
      </c>
      <c r="CQ488" s="98">
        <f t="shared" si="1271"/>
        <v>0</v>
      </c>
      <c r="CR488" s="98">
        <f t="shared" si="1271"/>
        <v>0</v>
      </c>
      <c r="CS488" s="98">
        <f t="shared" si="1271"/>
        <v>0</v>
      </c>
      <c r="CT488" s="98">
        <f t="shared" si="1271"/>
        <v>0</v>
      </c>
      <c r="CU488" s="98">
        <f t="shared" si="1271"/>
        <v>0</v>
      </c>
      <c r="CV488" s="98">
        <f t="shared" si="1271"/>
        <v>0</v>
      </c>
      <c r="CW488" s="98">
        <f t="shared" si="1271"/>
        <v>0</v>
      </c>
      <c r="CX488" s="98">
        <f t="shared" si="1271"/>
        <v>0</v>
      </c>
      <c r="CY488" s="98">
        <f t="shared" si="1271"/>
        <v>0</v>
      </c>
      <c r="CZ488" s="98">
        <f t="shared" si="1271"/>
        <v>0</v>
      </c>
      <c r="DA488" s="98">
        <f t="shared" si="1271"/>
        <v>0</v>
      </c>
      <c r="DB488" s="98">
        <f t="shared" si="1271"/>
        <v>0</v>
      </c>
      <c r="DC488" s="98">
        <f t="shared" si="1271"/>
        <v>0</v>
      </c>
      <c r="DD488" s="98">
        <f t="shared" si="1271"/>
        <v>0</v>
      </c>
      <c r="DE488" s="98">
        <f t="shared" si="1271"/>
        <v>0</v>
      </c>
      <c r="DF488" s="98">
        <f t="shared" si="1271"/>
        <v>0</v>
      </c>
      <c r="DG488" s="98">
        <f t="shared" si="1271"/>
        <v>0</v>
      </c>
      <c r="DH488" s="98">
        <f t="shared" si="1271"/>
        <v>0</v>
      </c>
      <c r="DI488" s="98">
        <f t="shared" si="1271"/>
        <v>0</v>
      </c>
      <c r="DJ488" s="98">
        <f t="shared" si="1271"/>
        <v>0</v>
      </c>
      <c r="DK488" s="98">
        <f t="shared" si="1271"/>
        <v>0</v>
      </c>
      <c r="DL488" s="98">
        <f t="shared" si="1271"/>
        <v>0</v>
      </c>
      <c r="DM488" s="98">
        <f t="shared" si="1271"/>
        <v>0</v>
      </c>
      <c r="DN488" s="98">
        <f t="shared" si="1271"/>
        <v>0</v>
      </c>
      <c r="DO488" s="98">
        <f t="shared" si="1271"/>
        <v>0</v>
      </c>
      <c r="DP488" s="98">
        <f t="shared" si="1271"/>
        <v>0</v>
      </c>
      <c r="DQ488" s="98">
        <f t="shared" si="1271"/>
        <v>0</v>
      </c>
      <c r="DR488" s="98">
        <f t="shared" si="1271"/>
        <v>0</v>
      </c>
      <c r="DS488" s="98">
        <f t="shared" si="1271"/>
        <v>0</v>
      </c>
      <c r="DT488" s="98">
        <f t="shared" si="1271"/>
        <v>0</v>
      </c>
      <c r="DU488" s="98">
        <f t="shared" si="1271"/>
        <v>0</v>
      </c>
      <c r="DV488" s="98">
        <f t="shared" si="1271"/>
        <v>0</v>
      </c>
      <c r="DW488" s="98">
        <f t="shared" si="1271"/>
        <v>0</v>
      </c>
      <c r="DX488" s="98">
        <f t="shared" si="1271"/>
        <v>0</v>
      </c>
      <c r="DY488" s="98">
        <f t="shared" si="1271"/>
        <v>0</v>
      </c>
      <c r="DZ488" s="98">
        <f t="shared" si="1271"/>
        <v>0</v>
      </c>
      <c r="EA488" s="98">
        <f t="shared" si="1271"/>
        <v>0</v>
      </c>
      <c r="EB488" s="98">
        <f t="shared" si="1271"/>
        <v>0</v>
      </c>
      <c r="EC488" s="98">
        <f t="shared" si="1271"/>
        <v>0</v>
      </c>
      <c r="ED488" s="98">
        <f t="shared" si="1271"/>
        <v>0</v>
      </c>
      <c r="EE488" s="98">
        <f t="shared" si="1271"/>
        <v>0</v>
      </c>
      <c r="EF488" s="98">
        <f t="shared" si="1271"/>
        <v>0</v>
      </c>
      <c r="EG488" s="98">
        <f t="shared" si="1271"/>
        <v>0</v>
      </c>
      <c r="EH488" s="98">
        <f t="shared" si="1271"/>
        <v>0</v>
      </c>
      <c r="EI488" s="98">
        <f t="shared" ref="EI488:FR488" si="1272">-1 * MAX(EI486,EI487)</f>
        <v>0</v>
      </c>
      <c r="EJ488" s="98">
        <f t="shared" si="1272"/>
        <v>0</v>
      </c>
      <c r="EK488" s="98">
        <f t="shared" si="1272"/>
        <v>0</v>
      </c>
      <c r="EL488" s="98">
        <f t="shared" si="1272"/>
        <v>0</v>
      </c>
      <c r="EM488" s="98">
        <f t="shared" si="1272"/>
        <v>0</v>
      </c>
      <c r="EN488" s="98">
        <f t="shared" si="1272"/>
        <v>0</v>
      </c>
      <c r="EO488" s="98">
        <f t="shared" si="1272"/>
        <v>0</v>
      </c>
      <c r="EP488" s="98">
        <f t="shared" si="1272"/>
        <v>0</v>
      </c>
      <c r="EQ488" s="98">
        <f t="shared" si="1272"/>
        <v>0</v>
      </c>
      <c r="ER488" s="98">
        <f t="shared" si="1272"/>
        <v>0</v>
      </c>
      <c r="ES488" s="98">
        <f t="shared" si="1272"/>
        <v>0</v>
      </c>
      <c r="ET488" s="98">
        <f t="shared" si="1272"/>
        <v>0</v>
      </c>
      <c r="EU488" s="98">
        <f t="shared" si="1272"/>
        <v>0</v>
      </c>
      <c r="EV488" s="98">
        <f t="shared" si="1272"/>
        <v>0</v>
      </c>
      <c r="EW488" s="98">
        <f t="shared" si="1272"/>
        <v>0</v>
      </c>
      <c r="EX488" s="98">
        <f t="shared" si="1272"/>
        <v>0</v>
      </c>
      <c r="EY488" s="98">
        <f t="shared" si="1272"/>
        <v>0</v>
      </c>
      <c r="EZ488" s="98">
        <f t="shared" si="1272"/>
        <v>0</v>
      </c>
      <c r="FA488" s="98">
        <f t="shared" si="1272"/>
        <v>0</v>
      </c>
      <c r="FB488" s="98">
        <f t="shared" si="1272"/>
        <v>0</v>
      </c>
      <c r="FC488" s="98">
        <f t="shared" si="1272"/>
        <v>0</v>
      </c>
      <c r="FD488" s="98">
        <f t="shared" si="1272"/>
        <v>0</v>
      </c>
      <c r="FE488" s="98">
        <f t="shared" si="1272"/>
        <v>0</v>
      </c>
      <c r="FF488" s="98">
        <f t="shared" si="1272"/>
        <v>0</v>
      </c>
      <c r="FG488" s="98">
        <f t="shared" si="1272"/>
        <v>0</v>
      </c>
      <c r="FH488" s="98">
        <f t="shared" si="1272"/>
        <v>0</v>
      </c>
      <c r="FI488" s="98">
        <f t="shared" si="1272"/>
        <v>0</v>
      </c>
      <c r="FJ488" s="98">
        <f t="shared" si="1272"/>
        <v>0</v>
      </c>
      <c r="FK488" s="98">
        <f t="shared" si="1272"/>
        <v>0</v>
      </c>
      <c r="FL488" s="98">
        <f t="shared" si="1272"/>
        <v>0</v>
      </c>
      <c r="FM488" s="98">
        <f t="shared" si="1272"/>
        <v>0</v>
      </c>
      <c r="FN488" s="98">
        <f t="shared" si="1272"/>
        <v>0</v>
      </c>
      <c r="FO488" s="98">
        <f t="shared" si="1272"/>
        <v>0</v>
      </c>
      <c r="FP488" s="98">
        <f t="shared" si="1272"/>
        <v>0</v>
      </c>
      <c r="FQ488" s="98">
        <f t="shared" si="1272"/>
        <v>0</v>
      </c>
      <c r="FR488" s="98">
        <f t="shared" si="1272"/>
        <v>0</v>
      </c>
    </row>
    <row r="489" spans="2:174">
      <c r="B489" s="30"/>
      <c r="D489" s="8"/>
      <c r="E489" s="8"/>
      <c r="F489" s="8"/>
    </row>
    <row r="490" spans="2:174">
      <c r="B490" s="30" t="s">
        <v>796</v>
      </c>
      <c r="D490" s="8"/>
      <c r="E490" s="142" t="s">
        <v>316</v>
      </c>
      <c r="F490" s="142" t="s">
        <v>146</v>
      </c>
    </row>
    <row r="491" spans="2:174">
      <c r="B491" s="30"/>
      <c r="C491" t="s">
        <v>789</v>
      </c>
      <c r="D491" s="144" t="s">
        <v>86</v>
      </c>
      <c r="E491" s="134">
        <f>INDEX(Assumptions!$G$329:$G$329,MATCH($A$1,Model_Number,0))</f>
        <v>0</v>
      </c>
      <c r="F491" s="134">
        <f>INDEX(Assumptions!$G$330:$G$330,MATCH($A$1,Model_Number,0))</f>
        <v>0</v>
      </c>
      <c r="J491" s="27">
        <f>MAX(0,(MIN($F491,J$5)-MAX($E491,J$4)+1)/J$8)+((($E491-$F491+1)/J$8)*($E491&gt;J$4)*($F491&lt;J$5))</f>
        <v>0</v>
      </c>
      <c r="K491" s="27">
        <f t="shared" ref="K491:BV491" si="1273">MAX(0,(MIN($F491,K$5)-MAX($E491,K$4)+1)/K$8)+((($E491-$F491+1)/K$8)*($E491&gt;K$4)*($F491&lt;K$5))</f>
        <v>0</v>
      </c>
      <c r="L491" s="27">
        <f t="shared" si="1273"/>
        <v>0</v>
      </c>
      <c r="M491" s="27">
        <f t="shared" si="1273"/>
        <v>0</v>
      </c>
      <c r="N491" s="27">
        <f t="shared" si="1273"/>
        <v>0</v>
      </c>
      <c r="O491" s="27">
        <f t="shared" si="1273"/>
        <v>0</v>
      </c>
      <c r="P491" s="27">
        <f t="shared" si="1273"/>
        <v>0</v>
      </c>
      <c r="Q491" s="27">
        <f t="shared" si="1273"/>
        <v>0</v>
      </c>
      <c r="R491" s="27">
        <f t="shared" si="1273"/>
        <v>0</v>
      </c>
      <c r="S491" s="27">
        <f t="shared" si="1273"/>
        <v>0</v>
      </c>
      <c r="T491" s="27">
        <f t="shared" si="1273"/>
        <v>0</v>
      </c>
      <c r="U491" s="27">
        <f t="shared" si="1273"/>
        <v>0</v>
      </c>
      <c r="V491" s="27">
        <f t="shared" si="1273"/>
        <v>0</v>
      </c>
      <c r="W491" s="27">
        <f t="shared" si="1273"/>
        <v>0</v>
      </c>
      <c r="X491" s="27">
        <f t="shared" si="1273"/>
        <v>0</v>
      </c>
      <c r="Y491" s="27">
        <f t="shared" si="1273"/>
        <v>0</v>
      </c>
      <c r="Z491" s="27">
        <f t="shared" si="1273"/>
        <v>0</v>
      </c>
      <c r="AA491" s="27">
        <f t="shared" si="1273"/>
        <v>0</v>
      </c>
      <c r="AB491" s="27">
        <f t="shared" si="1273"/>
        <v>0</v>
      </c>
      <c r="AC491" s="27">
        <f t="shared" si="1273"/>
        <v>0</v>
      </c>
      <c r="AD491" s="27">
        <f t="shared" si="1273"/>
        <v>0</v>
      </c>
      <c r="AE491" s="27">
        <f t="shared" si="1273"/>
        <v>0</v>
      </c>
      <c r="AF491" s="27">
        <f t="shared" si="1273"/>
        <v>0</v>
      </c>
      <c r="AG491" s="27">
        <f t="shared" si="1273"/>
        <v>0</v>
      </c>
      <c r="AH491" s="27">
        <f t="shared" si="1273"/>
        <v>0</v>
      </c>
      <c r="AI491" s="27">
        <f t="shared" si="1273"/>
        <v>0</v>
      </c>
      <c r="AJ491" s="27">
        <f t="shared" si="1273"/>
        <v>0</v>
      </c>
      <c r="AK491" s="27">
        <f t="shared" si="1273"/>
        <v>0</v>
      </c>
      <c r="AL491" s="27">
        <f t="shared" si="1273"/>
        <v>0</v>
      </c>
      <c r="AM491" s="27">
        <f t="shared" si="1273"/>
        <v>0</v>
      </c>
      <c r="AN491" s="27">
        <f t="shared" si="1273"/>
        <v>0</v>
      </c>
      <c r="AO491" s="27">
        <f t="shared" si="1273"/>
        <v>0</v>
      </c>
      <c r="AP491" s="27">
        <f t="shared" si="1273"/>
        <v>0</v>
      </c>
      <c r="AQ491" s="27">
        <f t="shared" si="1273"/>
        <v>0</v>
      </c>
      <c r="AR491" s="27">
        <f t="shared" si="1273"/>
        <v>0</v>
      </c>
      <c r="AS491" s="27">
        <f t="shared" si="1273"/>
        <v>0</v>
      </c>
      <c r="AT491" s="27">
        <f t="shared" si="1273"/>
        <v>0</v>
      </c>
      <c r="AU491" s="27">
        <f t="shared" si="1273"/>
        <v>0</v>
      </c>
      <c r="AV491" s="27">
        <f t="shared" si="1273"/>
        <v>0</v>
      </c>
      <c r="AW491" s="27">
        <f t="shared" si="1273"/>
        <v>0</v>
      </c>
      <c r="AX491" s="27">
        <f t="shared" si="1273"/>
        <v>0</v>
      </c>
      <c r="AY491" s="27">
        <f t="shared" si="1273"/>
        <v>0</v>
      </c>
      <c r="AZ491" s="27">
        <f t="shared" si="1273"/>
        <v>0</v>
      </c>
      <c r="BA491" s="27">
        <f t="shared" si="1273"/>
        <v>0</v>
      </c>
      <c r="BB491" s="27">
        <f t="shared" si="1273"/>
        <v>0</v>
      </c>
      <c r="BC491" s="27">
        <f t="shared" si="1273"/>
        <v>0</v>
      </c>
      <c r="BD491" s="27">
        <f t="shared" si="1273"/>
        <v>0</v>
      </c>
      <c r="BE491" s="27">
        <f t="shared" si="1273"/>
        <v>0</v>
      </c>
      <c r="BF491" s="27">
        <f t="shared" si="1273"/>
        <v>0</v>
      </c>
      <c r="BG491" s="27">
        <f t="shared" si="1273"/>
        <v>0</v>
      </c>
      <c r="BH491" s="27">
        <f t="shared" si="1273"/>
        <v>0</v>
      </c>
      <c r="BI491" s="27">
        <f t="shared" si="1273"/>
        <v>0</v>
      </c>
      <c r="BJ491" s="27">
        <f t="shared" si="1273"/>
        <v>0</v>
      </c>
      <c r="BK491" s="27">
        <f t="shared" si="1273"/>
        <v>0</v>
      </c>
      <c r="BL491" s="27">
        <f t="shared" si="1273"/>
        <v>0</v>
      </c>
      <c r="BM491" s="27">
        <f t="shared" si="1273"/>
        <v>0</v>
      </c>
      <c r="BN491" s="27">
        <f t="shared" si="1273"/>
        <v>0</v>
      </c>
      <c r="BO491" s="27">
        <f t="shared" si="1273"/>
        <v>0</v>
      </c>
      <c r="BP491" s="27">
        <f t="shared" si="1273"/>
        <v>0</v>
      </c>
      <c r="BQ491" s="27">
        <f t="shared" si="1273"/>
        <v>0</v>
      </c>
      <c r="BR491" s="27">
        <f t="shared" si="1273"/>
        <v>0</v>
      </c>
      <c r="BS491" s="27">
        <f t="shared" si="1273"/>
        <v>0</v>
      </c>
      <c r="BT491" s="27">
        <f t="shared" si="1273"/>
        <v>0</v>
      </c>
      <c r="BU491" s="27">
        <f t="shared" si="1273"/>
        <v>0</v>
      </c>
      <c r="BV491" s="27">
        <f t="shared" si="1273"/>
        <v>0</v>
      </c>
      <c r="BW491" s="27">
        <f t="shared" ref="BW491:EH491" si="1274">MAX(0,(MIN($F491,BW$5)-MAX($E491,BW$4)+1)/BW$8)+((($E491-$F491+1)/BW$8)*($E491&gt;BW$4)*($F491&lt;BW$5))</f>
        <v>0</v>
      </c>
      <c r="BX491" s="27">
        <f t="shared" si="1274"/>
        <v>0</v>
      </c>
      <c r="BY491" s="27">
        <f t="shared" si="1274"/>
        <v>0</v>
      </c>
      <c r="BZ491" s="27">
        <f t="shared" si="1274"/>
        <v>0</v>
      </c>
      <c r="CA491" s="27">
        <f t="shared" si="1274"/>
        <v>0</v>
      </c>
      <c r="CB491" s="27">
        <f t="shared" si="1274"/>
        <v>0</v>
      </c>
      <c r="CC491" s="27">
        <f t="shared" si="1274"/>
        <v>0</v>
      </c>
      <c r="CD491" s="27">
        <f t="shared" si="1274"/>
        <v>0</v>
      </c>
      <c r="CE491" s="27">
        <f t="shared" si="1274"/>
        <v>0</v>
      </c>
      <c r="CF491" s="27">
        <f t="shared" si="1274"/>
        <v>0</v>
      </c>
      <c r="CG491" s="27">
        <f t="shared" si="1274"/>
        <v>0</v>
      </c>
      <c r="CH491" s="27">
        <f t="shared" si="1274"/>
        <v>0</v>
      </c>
      <c r="CI491" s="27">
        <f t="shared" si="1274"/>
        <v>0</v>
      </c>
      <c r="CJ491" s="27">
        <f t="shared" si="1274"/>
        <v>0</v>
      </c>
      <c r="CK491" s="27">
        <f t="shared" si="1274"/>
        <v>0</v>
      </c>
      <c r="CL491" s="27">
        <f t="shared" si="1274"/>
        <v>0</v>
      </c>
      <c r="CM491" s="27">
        <f t="shared" si="1274"/>
        <v>0</v>
      </c>
      <c r="CN491" s="27">
        <f t="shared" si="1274"/>
        <v>0</v>
      </c>
      <c r="CO491" s="27">
        <f t="shared" si="1274"/>
        <v>0</v>
      </c>
      <c r="CP491" s="27">
        <f t="shared" si="1274"/>
        <v>0</v>
      </c>
      <c r="CQ491" s="27">
        <f t="shared" si="1274"/>
        <v>0</v>
      </c>
      <c r="CR491" s="27">
        <f t="shared" si="1274"/>
        <v>0</v>
      </c>
      <c r="CS491" s="27">
        <f t="shared" si="1274"/>
        <v>0</v>
      </c>
      <c r="CT491" s="27">
        <f t="shared" si="1274"/>
        <v>0</v>
      </c>
      <c r="CU491" s="27">
        <f t="shared" si="1274"/>
        <v>0</v>
      </c>
      <c r="CV491" s="27">
        <f t="shared" si="1274"/>
        <v>0</v>
      </c>
      <c r="CW491" s="27">
        <f t="shared" si="1274"/>
        <v>0</v>
      </c>
      <c r="CX491" s="27">
        <f t="shared" si="1274"/>
        <v>0</v>
      </c>
      <c r="CY491" s="27">
        <f t="shared" si="1274"/>
        <v>0</v>
      </c>
      <c r="CZ491" s="27">
        <f t="shared" si="1274"/>
        <v>0</v>
      </c>
      <c r="DA491" s="27">
        <f t="shared" si="1274"/>
        <v>0</v>
      </c>
      <c r="DB491" s="27">
        <f t="shared" si="1274"/>
        <v>0</v>
      </c>
      <c r="DC491" s="27">
        <f t="shared" si="1274"/>
        <v>0</v>
      </c>
      <c r="DD491" s="27">
        <f t="shared" si="1274"/>
        <v>0</v>
      </c>
      <c r="DE491" s="27">
        <f t="shared" si="1274"/>
        <v>0</v>
      </c>
      <c r="DF491" s="27">
        <f t="shared" si="1274"/>
        <v>0</v>
      </c>
      <c r="DG491" s="27">
        <f t="shared" si="1274"/>
        <v>0</v>
      </c>
      <c r="DH491" s="27">
        <f t="shared" si="1274"/>
        <v>0</v>
      </c>
      <c r="DI491" s="27">
        <f t="shared" si="1274"/>
        <v>0</v>
      </c>
      <c r="DJ491" s="27">
        <f t="shared" si="1274"/>
        <v>0</v>
      </c>
      <c r="DK491" s="27">
        <f t="shared" si="1274"/>
        <v>0</v>
      </c>
      <c r="DL491" s="27">
        <f t="shared" si="1274"/>
        <v>0</v>
      </c>
      <c r="DM491" s="27">
        <f t="shared" si="1274"/>
        <v>0</v>
      </c>
      <c r="DN491" s="27">
        <f t="shared" si="1274"/>
        <v>0</v>
      </c>
      <c r="DO491" s="27">
        <f t="shared" si="1274"/>
        <v>0</v>
      </c>
      <c r="DP491" s="27">
        <f t="shared" si="1274"/>
        <v>0</v>
      </c>
      <c r="DQ491" s="27">
        <f t="shared" si="1274"/>
        <v>0</v>
      </c>
      <c r="DR491" s="27">
        <f t="shared" si="1274"/>
        <v>0</v>
      </c>
      <c r="DS491" s="27">
        <f t="shared" si="1274"/>
        <v>0</v>
      </c>
      <c r="DT491" s="27">
        <f t="shared" si="1274"/>
        <v>0</v>
      </c>
      <c r="DU491" s="27">
        <f t="shared" si="1274"/>
        <v>0</v>
      </c>
      <c r="DV491" s="27">
        <f t="shared" si="1274"/>
        <v>0</v>
      </c>
      <c r="DW491" s="27">
        <f t="shared" si="1274"/>
        <v>0</v>
      </c>
      <c r="DX491" s="27">
        <f t="shared" si="1274"/>
        <v>0</v>
      </c>
      <c r="DY491" s="27">
        <f t="shared" si="1274"/>
        <v>0</v>
      </c>
      <c r="DZ491" s="27">
        <f t="shared" si="1274"/>
        <v>0</v>
      </c>
      <c r="EA491" s="27">
        <f t="shared" si="1274"/>
        <v>0</v>
      </c>
      <c r="EB491" s="27">
        <f t="shared" si="1274"/>
        <v>0</v>
      </c>
      <c r="EC491" s="27">
        <f t="shared" si="1274"/>
        <v>0</v>
      </c>
      <c r="ED491" s="27">
        <f t="shared" si="1274"/>
        <v>0</v>
      </c>
      <c r="EE491" s="27">
        <f t="shared" si="1274"/>
        <v>0</v>
      </c>
      <c r="EF491" s="27">
        <f t="shared" si="1274"/>
        <v>0</v>
      </c>
      <c r="EG491" s="27">
        <f t="shared" si="1274"/>
        <v>0</v>
      </c>
      <c r="EH491" s="27">
        <f t="shared" si="1274"/>
        <v>0</v>
      </c>
      <c r="EI491" s="27">
        <f t="shared" ref="EI491:FR491" si="1275">MAX(0,(MIN($F491,EI$5)-MAX($E491,EI$4)+1)/EI$8)+((($E491-$F491+1)/EI$8)*($E491&gt;EI$4)*($F491&lt;EI$5))</f>
        <v>0</v>
      </c>
      <c r="EJ491" s="27">
        <f t="shared" si="1275"/>
        <v>0</v>
      </c>
      <c r="EK491" s="27">
        <f t="shared" si="1275"/>
        <v>0</v>
      </c>
      <c r="EL491" s="27">
        <f t="shared" si="1275"/>
        <v>0</v>
      </c>
      <c r="EM491" s="27">
        <f t="shared" si="1275"/>
        <v>0</v>
      </c>
      <c r="EN491" s="27">
        <f t="shared" si="1275"/>
        <v>0</v>
      </c>
      <c r="EO491" s="27">
        <f t="shared" si="1275"/>
        <v>0</v>
      </c>
      <c r="EP491" s="27">
        <f t="shared" si="1275"/>
        <v>0</v>
      </c>
      <c r="EQ491" s="27">
        <f t="shared" si="1275"/>
        <v>0</v>
      </c>
      <c r="ER491" s="27">
        <f t="shared" si="1275"/>
        <v>0</v>
      </c>
      <c r="ES491" s="27">
        <f t="shared" si="1275"/>
        <v>0</v>
      </c>
      <c r="ET491" s="27">
        <f t="shared" si="1275"/>
        <v>0</v>
      </c>
      <c r="EU491" s="27">
        <f t="shared" si="1275"/>
        <v>0</v>
      </c>
      <c r="EV491" s="27">
        <f t="shared" si="1275"/>
        <v>0</v>
      </c>
      <c r="EW491" s="27">
        <f t="shared" si="1275"/>
        <v>0</v>
      </c>
      <c r="EX491" s="27">
        <f t="shared" si="1275"/>
        <v>0</v>
      </c>
      <c r="EY491" s="27">
        <f t="shared" si="1275"/>
        <v>0</v>
      </c>
      <c r="EZ491" s="27">
        <f t="shared" si="1275"/>
        <v>0</v>
      </c>
      <c r="FA491" s="27">
        <f t="shared" si="1275"/>
        <v>0</v>
      </c>
      <c r="FB491" s="27">
        <f t="shared" si="1275"/>
        <v>0</v>
      </c>
      <c r="FC491" s="27">
        <f t="shared" si="1275"/>
        <v>0</v>
      </c>
      <c r="FD491" s="27">
        <f t="shared" si="1275"/>
        <v>0</v>
      </c>
      <c r="FE491" s="27">
        <f t="shared" si="1275"/>
        <v>0</v>
      </c>
      <c r="FF491" s="27">
        <f t="shared" si="1275"/>
        <v>0</v>
      </c>
      <c r="FG491" s="27">
        <f t="shared" si="1275"/>
        <v>0</v>
      </c>
      <c r="FH491" s="27">
        <f t="shared" si="1275"/>
        <v>0</v>
      </c>
      <c r="FI491" s="27">
        <f t="shared" si="1275"/>
        <v>0</v>
      </c>
      <c r="FJ491" s="27">
        <f t="shared" si="1275"/>
        <v>0</v>
      </c>
      <c r="FK491" s="27">
        <f t="shared" si="1275"/>
        <v>0</v>
      </c>
      <c r="FL491" s="27">
        <f t="shared" si="1275"/>
        <v>0</v>
      </c>
      <c r="FM491" s="27">
        <f t="shared" si="1275"/>
        <v>0</v>
      </c>
      <c r="FN491" s="27">
        <f t="shared" si="1275"/>
        <v>0</v>
      </c>
      <c r="FO491" s="27">
        <f t="shared" si="1275"/>
        <v>0</v>
      </c>
      <c r="FP491" s="27">
        <f t="shared" si="1275"/>
        <v>0</v>
      </c>
      <c r="FQ491" s="27">
        <f t="shared" si="1275"/>
        <v>0</v>
      </c>
      <c r="FR491" s="27">
        <f t="shared" si="1275"/>
        <v>0</v>
      </c>
    </row>
    <row r="492" spans="2:174">
      <c r="B492" s="30"/>
      <c r="D492" s="8"/>
      <c r="E492" s="24"/>
      <c r="F492" s="24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  <c r="AA492" s="27"/>
      <c r="AB492" s="27"/>
      <c r="AC492" s="27"/>
      <c r="AD492" s="27"/>
      <c r="AE492" s="27"/>
      <c r="AF492" s="27"/>
      <c r="AG492" s="27"/>
      <c r="AH492" s="27"/>
      <c r="AI492" s="27"/>
      <c r="AJ492" s="27"/>
      <c r="AK492" s="27"/>
      <c r="AL492" s="27"/>
      <c r="AM492" s="27"/>
      <c r="AN492" s="27"/>
      <c r="AO492" s="27"/>
      <c r="AP492" s="27"/>
      <c r="AQ492" s="27"/>
      <c r="AR492" s="27"/>
      <c r="AS492" s="27"/>
      <c r="AT492" s="27"/>
      <c r="AU492" s="27"/>
      <c r="AV492" s="27"/>
      <c r="AW492" s="27"/>
      <c r="AX492" s="27"/>
      <c r="AY492" s="27"/>
      <c r="AZ492" s="27"/>
      <c r="BA492" s="27"/>
      <c r="BB492" s="27"/>
      <c r="BC492" s="27"/>
      <c r="BD492" s="27"/>
      <c r="BE492" s="27"/>
      <c r="BF492" s="27"/>
      <c r="BG492" s="27"/>
      <c r="BH492" s="27"/>
      <c r="BI492" s="27"/>
      <c r="BJ492" s="27"/>
      <c r="BK492" s="27"/>
      <c r="BL492" s="27"/>
      <c r="BM492" s="27"/>
      <c r="BN492" s="27"/>
      <c r="BO492" s="27"/>
      <c r="BP492" s="27"/>
      <c r="BQ492" s="27"/>
      <c r="BR492" s="27"/>
      <c r="BS492" s="27"/>
      <c r="BT492" s="27"/>
      <c r="BU492" s="27"/>
      <c r="BV492" s="27"/>
      <c r="BW492" s="27"/>
      <c r="BX492" s="27"/>
      <c r="BY492" s="27"/>
      <c r="BZ492" s="27"/>
      <c r="CA492" s="27"/>
      <c r="CB492" s="27"/>
      <c r="CC492" s="27"/>
      <c r="CD492" s="27"/>
      <c r="CE492" s="27"/>
      <c r="CF492" s="27"/>
      <c r="CG492" s="27"/>
      <c r="CH492" s="27"/>
      <c r="CI492" s="27"/>
      <c r="CJ492" s="27"/>
      <c r="CK492" s="27"/>
      <c r="CL492" s="27"/>
      <c r="CM492" s="27"/>
      <c r="CN492" s="27"/>
      <c r="CO492" s="27"/>
      <c r="CP492" s="27"/>
      <c r="CQ492" s="27"/>
      <c r="CR492" s="27"/>
      <c r="CS492" s="27"/>
      <c r="CT492" s="27"/>
      <c r="CU492" s="27"/>
      <c r="CV492" s="27"/>
      <c r="CW492" s="27"/>
      <c r="CX492" s="27"/>
      <c r="CY492" s="27"/>
      <c r="CZ492" s="27"/>
      <c r="DA492" s="27"/>
      <c r="DB492" s="27"/>
      <c r="DC492" s="27"/>
      <c r="DD492" s="27"/>
      <c r="DE492" s="27"/>
      <c r="DF492" s="27"/>
      <c r="DG492" s="27"/>
      <c r="DH492" s="27"/>
      <c r="DI492" s="27"/>
      <c r="DJ492" s="27"/>
      <c r="DK492" s="27"/>
      <c r="DL492" s="27"/>
      <c r="DM492" s="27"/>
      <c r="DN492" s="27"/>
      <c r="DO492" s="27"/>
      <c r="DP492" s="27"/>
      <c r="DQ492" s="27"/>
      <c r="DR492" s="27"/>
      <c r="DS492" s="27"/>
      <c r="DT492" s="27"/>
      <c r="DU492" s="27"/>
      <c r="DV492" s="27"/>
      <c r="DW492" s="27"/>
      <c r="DX492" s="27"/>
      <c r="DY492" s="27"/>
      <c r="DZ492" s="27"/>
      <c r="EA492" s="27"/>
      <c r="EB492" s="27"/>
      <c r="EC492" s="27"/>
      <c r="ED492" s="27"/>
      <c r="EE492" s="27"/>
      <c r="EF492" s="27"/>
      <c r="EG492" s="27"/>
      <c r="EH492" s="27"/>
      <c r="EI492" s="27"/>
      <c r="EJ492" s="27"/>
      <c r="EK492" s="27"/>
      <c r="EL492" s="27"/>
      <c r="EM492" s="27"/>
      <c r="EN492" s="27"/>
      <c r="EO492" s="27"/>
      <c r="EP492" s="27"/>
      <c r="EQ492" s="27"/>
      <c r="ER492" s="27"/>
      <c r="ES492" s="27"/>
      <c r="ET492" s="27"/>
      <c r="EU492" s="27"/>
      <c r="EV492" s="27"/>
      <c r="EW492" s="27"/>
      <c r="EX492" s="27"/>
      <c r="EY492" s="27"/>
      <c r="EZ492" s="27"/>
      <c r="FA492" s="27"/>
      <c r="FB492" s="27"/>
      <c r="FC492" s="27"/>
      <c r="FD492" s="27"/>
      <c r="FE492" s="27"/>
      <c r="FF492" s="27"/>
      <c r="FG492" s="27"/>
      <c r="FH492" s="27"/>
      <c r="FI492" s="27"/>
      <c r="FJ492" s="27"/>
      <c r="FK492" s="27"/>
      <c r="FL492" s="27"/>
      <c r="FM492" s="27"/>
      <c r="FN492" s="27"/>
      <c r="FO492" s="27"/>
      <c r="FP492" s="27"/>
      <c r="FQ492" s="27"/>
      <c r="FR492" s="27"/>
    </row>
    <row r="493" spans="2:174">
      <c r="B493" s="30"/>
      <c r="C493" t="s">
        <v>739</v>
      </c>
      <c r="D493" s="144" t="s">
        <v>978</v>
      </c>
      <c r="E493" s="136">
        <f>INDEX(Assumptions!$G$335:$G$335,MATCH($A$1,Model_Number,0))</f>
        <v>0</v>
      </c>
      <c r="F493" s="293" t="s">
        <v>793</v>
      </c>
      <c r="J493" s="18">
        <f t="shared" ref="J493:AO493" si="1276">J$9 * $E493 * J$409 * J491</f>
        <v>0</v>
      </c>
      <c r="K493" s="18">
        <f t="shared" si="1276"/>
        <v>0</v>
      </c>
      <c r="L493" s="18">
        <f t="shared" si="1276"/>
        <v>0</v>
      </c>
      <c r="M493" s="18">
        <f t="shared" si="1276"/>
        <v>0</v>
      </c>
      <c r="N493" s="18">
        <f t="shared" si="1276"/>
        <v>0</v>
      </c>
      <c r="O493" s="18">
        <f t="shared" si="1276"/>
        <v>0</v>
      </c>
      <c r="P493" s="18">
        <f t="shared" si="1276"/>
        <v>0</v>
      </c>
      <c r="Q493" s="18">
        <f t="shared" si="1276"/>
        <v>0</v>
      </c>
      <c r="R493" s="18">
        <f t="shared" si="1276"/>
        <v>0</v>
      </c>
      <c r="S493" s="18">
        <f t="shared" si="1276"/>
        <v>0</v>
      </c>
      <c r="T493" s="18">
        <f t="shared" si="1276"/>
        <v>0</v>
      </c>
      <c r="U493" s="18">
        <f t="shared" si="1276"/>
        <v>0</v>
      </c>
      <c r="V493" s="18">
        <f t="shared" si="1276"/>
        <v>0</v>
      </c>
      <c r="W493" s="18">
        <f t="shared" si="1276"/>
        <v>0</v>
      </c>
      <c r="X493" s="18">
        <f t="shared" si="1276"/>
        <v>0</v>
      </c>
      <c r="Y493" s="18">
        <f t="shared" si="1276"/>
        <v>0</v>
      </c>
      <c r="Z493" s="18">
        <f t="shared" si="1276"/>
        <v>0</v>
      </c>
      <c r="AA493" s="18">
        <f t="shared" si="1276"/>
        <v>0</v>
      </c>
      <c r="AB493" s="18">
        <f t="shared" si="1276"/>
        <v>0</v>
      </c>
      <c r="AC493" s="18">
        <f t="shared" si="1276"/>
        <v>0</v>
      </c>
      <c r="AD493" s="18">
        <f t="shared" si="1276"/>
        <v>0</v>
      </c>
      <c r="AE493" s="18">
        <f t="shared" si="1276"/>
        <v>0</v>
      </c>
      <c r="AF493" s="18">
        <f t="shared" si="1276"/>
        <v>0</v>
      </c>
      <c r="AG493" s="18">
        <f t="shared" si="1276"/>
        <v>0</v>
      </c>
      <c r="AH493" s="18">
        <f t="shared" si="1276"/>
        <v>0</v>
      </c>
      <c r="AI493" s="18">
        <f t="shared" si="1276"/>
        <v>0</v>
      </c>
      <c r="AJ493" s="18">
        <f t="shared" si="1276"/>
        <v>0</v>
      </c>
      <c r="AK493" s="18">
        <f t="shared" si="1276"/>
        <v>0</v>
      </c>
      <c r="AL493" s="18">
        <f t="shared" si="1276"/>
        <v>0</v>
      </c>
      <c r="AM493" s="18">
        <f t="shared" si="1276"/>
        <v>0</v>
      </c>
      <c r="AN493" s="18">
        <f t="shared" si="1276"/>
        <v>0</v>
      </c>
      <c r="AO493" s="18">
        <f t="shared" si="1276"/>
        <v>0</v>
      </c>
      <c r="AP493" s="18">
        <f t="shared" ref="AP493:BU493" si="1277">AP$9 * $E493 * AP$409 * AP491</f>
        <v>0</v>
      </c>
      <c r="AQ493" s="18">
        <f t="shared" si="1277"/>
        <v>0</v>
      </c>
      <c r="AR493" s="18">
        <f t="shared" si="1277"/>
        <v>0</v>
      </c>
      <c r="AS493" s="18">
        <f t="shared" si="1277"/>
        <v>0</v>
      </c>
      <c r="AT493" s="18">
        <f t="shared" si="1277"/>
        <v>0</v>
      </c>
      <c r="AU493" s="18">
        <f t="shared" si="1277"/>
        <v>0</v>
      </c>
      <c r="AV493" s="18">
        <f t="shared" si="1277"/>
        <v>0</v>
      </c>
      <c r="AW493" s="18">
        <f t="shared" si="1277"/>
        <v>0</v>
      </c>
      <c r="AX493" s="18">
        <f t="shared" si="1277"/>
        <v>0</v>
      </c>
      <c r="AY493" s="18">
        <f t="shared" si="1277"/>
        <v>0</v>
      </c>
      <c r="AZ493" s="18">
        <f t="shared" si="1277"/>
        <v>0</v>
      </c>
      <c r="BA493" s="18">
        <f t="shared" si="1277"/>
        <v>0</v>
      </c>
      <c r="BB493" s="18">
        <f t="shared" si="1277"/>
        <v>0</v>
      </c>
      <c r="BC493" s="18">
        <f t="shared" si="1277"/>
        <v>0</v>
      </c>
      <c r="BD493" s="18">
        <f t="shared" si="1277"/>
        <v>0</v>
      </c>
      <c r="BE493" s="18">
        <f t="shared" si="1277"/>
        <v>0</v>
      </c>
      <c r="BF493" s="18">
        <f t="shared" si="1277"/>
        <v>0</v>
      </c>
      <c r="BG493" s="18">
        <f t="shared" si="1277"/>
        <v>0</v>
      </c>
      <c r="BH493" s="18">
        <f t="shared" si="1277"/>
        <v>0</v>
      </c>
      <c r="BI493" s="18">
        <f t="shared" si="1277"/>
        <v>0</v>
      </c>
      <c r="BJ493" s="18">
        <f t="shared" si="1277"/>
        <v>0</v>
      </c>
      <c r="BK493" s="18">
        <f t="shared" si="1277"/>
        <v>0</v>
      </c>
      <c r="BL493" s="18">
        <f t="shared" si="1277"/>
        <v>0</v>
      </c>
      <c r="BM493" s="18">
        <f t="shared" si="1277"/>
        <v>0</v>
      </c>
      <c r="BN493" s="18">
        <f t="shared" si="1277"/>
        <v>0</v>
      </c>
      <c r="BO493" s="18">
        <f t="shared" si="1277"/>
        <v>0</v>
      </c>
      <c r="BP493" s="18">
        <f t="shared" si="1277"/>
        <v>0</v>
      </c>
      <c r="BQ493" s="18">
        <f t="shared" si="1277"/>
        <v>0</v>
      </c>
      <c r="BR493" s="18">
        <f t="shared" si="1277"/>
        <v>0</v>
      </c>
      <c r="BS493" s="18">
        <f t="shared" si="1277"/>
        <v>0</v>
      </c>
      <c r="BT493" s="18">
        <f t="shared" si="1277"/>
        <v>0</v>
      </c>
      <c r="BU493" s="18">
        <f t="shared" si="1277"/>
        <v>0</v>
      </c>
      <c r="BV493" s="18">
        <f t="shared" ref="BV493:DA493" si="1278">BV$9 * $E493 * BV$409 * BV491</f>
        <v>0</v>
      </c>
      <c r="BW493" s="18">
        <f t="shared" si="1278"/>
        <v>0</v>
      </c>
      <c r="BX493" s="18">
        <f t="shared" si="1278"/>
        <v>0</v>
      </c>
      <c r="BY493" s="18">
        <f t="shared" si="1278"/>
        <v>0</v>
      </c>
      <c r="BZ493" s="18">
        <f t="shared" si="1278"/>
        <v>0</v>
      </c>
      <c r="CA493" s="18">
        <f t="shared" si="1278"/>
        <v>0</v>
      </c>
      <c r="CB493" s="18">
        <f t="shared" si="1278"/>
        <v>0</v>
      </c>
      <c r="CC493" s="18">
        <f t="shared" si="1278"/>
        <v>0</v>
      </c>
      <c r="CD493" s="18">
        <f t="shared" si="1278"/>
        <v>0</v>
      </c>
      <c r="CE493" s="18">
        <f t="shared" si="1278"/>
        <v>0</v>
      </c>
      <c r="CF493" s="18">
        <f t="shared" si="1278"/>
        <v>0</v>
      </c>
      <c r="CG493" s="18">
        <f t="shared" si="1278"/>
        <v>0</v>
      </c>
      <c r="CH493" s="18">
        <f t="shared" si="1278"/>
        <v>0</v>
      </c>
      <c r="CI493" s="18">
        <f t="shared" si="1278"/>
        <v>0</v>
      </c>
      <c r="CJ493" s="18">
        <f t="shared" si="1278"/>
        <v>0</v>
      </c>
      <c r="CK493" s="18">
        <f t="shared" si="1278"/>
        <v>0</v>
      </c>
      <c r="CL493" s="18">
        <f t="shared" si="1278"/>
        <v>0</v>
      </c>
      <c r="CM493" s="18">
        <f t="shared" si="1278"/>
        <v>0</v>
      </c>
      <c r="CN493" s="18">
        <f t="shared" si="1278"/>
        <v>0</v>
      </c>
      <c r="CO493" s="18">
        <f t="shared" si="1278"/>
        <v>0</v>
      </c>
      <c r="CP493" s="18">
        <f t="shared" si="1278"/>
        <v>0</v>
      </c>
      <c r="CQ493" s="18">
        <f t="shared" si="1278"/>
        <v>0</v>
      </c>
      <c r="CR493" s="18">
        <f t="shared" si="1278"/>
        <v>0</v>
      </c>
      <c r="CS493" s="18">
        <f t="shared" si="1278"/>
        <v>0</v>
      </c>
      <c r="CT493" s="18">
        <f t="shared" si="1278"/>
        <v>0</v>
      </c>
      <c r="CU493" s="18">
        <f t="shared" si="1278"/>
        <v>0</v>
      </c>
      <c r="CV493" s="18">
        <f t="shared" si="1278"/>
        <v>0</v>
      </c>
      <c r="CW493" s="18">
        <f t="shared" si="1278"/>
        <v>0</v>
      </c>
      <c r="CX493" s="18">
        <f t="shared" si="1278"/>
        <v>0</v>
      </c>
      <c r="CY493" s="18">
        <f t="shared" si="1278"/>
        <v>0</v>
      </c>
      <c r="CZ493" s="18">
        <f t="shared" si="1278"/>
        <v>0</v>
      </c>
      <c r="DA493" s="18">
        <f t="shared" si="1278"/>
        <v>0</v>
      </c>
      <c r="DB493" s="18">
        <f t="shared" ref="DB493:EG493" si="1279">DB$9 * $E493 * DB$409 * DB491</f>
        <v>0</v>
      </c>
      <c r="DC493" s="18">
        <f t="shared" si="1279"/>
        <v>0</v>
      </c>
      <c r="DD493" s="18">
        <f t="shared" si="1279"/>
        <v>0</v>
      </c>
      <c r="DE493" s="18">
        <f t="shared" si="1279"/>
        <v>0</v>
      </c>
      <c r="DF493" s="18">
        <f t="shared" si="1279"/>
        <v>0</v>
      </c>
      <c r="DG493" s="18">
        <f t="shared" si="1279"/>
        <v>0</v>
      </c>
      <c r="DH493" s="18">
        <f t="shared" si="1279"/>
        <v>0</v>
      </c>
      <c r="DI493" s="18">
        <f t="shared" si="1279"/>
        <v>0</v>
      </c>
      <c r="DJ493" s="18">
        <f t="shared" si="1279"/>
        <v>0</v>
      </c>
      <c r="DK493" s="18">
        <f t="shared" si="1279"/>
        <v>0</v>
      </c>
      <c r="DL493" s="18">
        <f t="shared" si="1279"/>
        <v>0</v>
      </c>
      <c r="DM493" s="18">
        <f t="shared" si="1279"/>
        <v>0</v>
      </c>
      <c r="DN493" s="18">
        <f t="shared" si="1279"/>
        <v>0</v>
      </c>
      <c r="DO493" s="18">
        <f t="shared" si="1279"/>
        <v>0</v>
      </c>
      <c r="DP493" s="18">
        <f t="shared" si="1279"/>
        <v>0</v>
      </c>
      <c r="DQ493" s="18">
        <f t="shared" si="1279"/>
        <v>0</v>
      </c>
      <c r="DR493" s="18">
        <f t="shared" si="1279"/>
        <v>0</v>
      </c>
      <c r="DS493" s="18">
        <f t="shared" si="1279"/>
        <v>0</v>
      </c>
      <c r="DT493" s="18">
        <f t="shared" si="1279"/>
        <v>0</v>
      </c>
      <c r="DU493" s="18">
        <f t="shared" si="1279"/>
        <v>0</v>
      </c>
      <c r="DV493" s="18">
        <f t="shared" si="1279"/>
        <v>0</v>
      </c>
      <c r="DW493" s="18">
        <f t="shared" si="1279"/>
        <v>0</v>
      </c>
      <c r="DX493" s="18">
        <f t="shared" si="1279"/>
        <v>0</v>
      </c>
      <c r="DY493" s="18">
        <f t="shared" si="1279"/>
        <v>0</v>
      </c>
      <c r="DZ493" s="18">
        <f t="shared" si="1279"/>
        <v>0</v>
      </c>
      <c r="EA493" s="18">
        <f t="shared" si="1279"/>
        <v>0</v>
      </c>
      <c r="EB493" s="18">
        <f t="shared" si="1279"/>
        <v>0</v>
      </c>
      <c r="EC493" s="18">
        <f t="shared" si="1279"/>
        <v>0</v>
      </c>
      <c r="ED493" s="18">
        <f t="shared" si="1279"/>
        <v>0</v>
      </c>
      <c r="EE493" s="18">
        <f t="shared" si="1279"/>
        <v>0</v>
      </c>
      <c r="EF493" s="18">
        <f t="shared" si="1279"/>
        <v>0</v>
      </c>
      <c r="EG493" s="18">
        <f t="shared" si="1279"/>
        <v>0</v>
      </c>
      <c r="EH493" s="18">
        <f t="shared" ref="EH493:FR493" si="1280">EH$9 * $E493 * EH$409 * EH491</f>
        <v>0</v>
      </c>
      <c r="EI493" s="18">
        <f t="shared" si="1280"/>
        <v>0</v>
      </c>
      <c r="EJ493" s="18">
        <f t="shared" si="1280"/>
        <v>0</v>
      </c>
      <c r="EK493" s="18">
        <f t="shared" si="1280"/>
        <v>0</v>
      </c>
      <c r="EL493" s="18">
        <f t="shared" si="1280"/>
        <v>0</v>
      </c>
      <c r="EM493" s="18">
        <f t="shared" si="1280"/>
        <v>0</v>
      </c>
      <c r="EN493" s="18">
        <f t="shared" si="1280"/>
        <v>0</v>
      </c>
      <c r="EO493" s="18">
        <f t="shared" si="1280"/>
        <v>0</v>
      </c>
      <c r="EP493" s="18">
        <f t="shared" si="1280"/>
        <v>0</v>
      </c>
      <c r="EQ493" s="18">
        <f t="shared" si="1280"/>
        <v>0</v>
      </c>
      <c r="ER493" s="18">
        <f t="shared" si="1280"/>
        <v>0</v>
      </c>
      <c r="ES493" s="18">
        <f t="shared" si="1280"/>
        <v>0</v>
      </c>
      <c r="ET493" s="18">
        <f t="shared" si="1280"/>
        <v>0</v>
      </c>
      <c r="EU493" s="18">
        <f t="shared" si="1280"/>
        <v>0</v>
      </c>
      <c r="EV493" s="18">
        <f t="shared" si="1280"/>
        <v>0</v>
      </c>
      <c r="EW493" s="18">
        <f t="shared" si="1280"/>
        <v>0</v>
      </c>
      <c r="EX493" s="18">
        <f t="shared" si="1280"/>
        <v>0</v>
      </c>
      <c r="EY493" s="18">
        <f t="shared" si="1280"/>
        <v>0</v>
      </c>
      <c r="EZ493" s="18">
        <f t="shared" si="1280"/>
        <v>0</v>
      </c>
      <c r="FA493" s="18">
        <f t="shared" si="1280"/>
        <v>0</v>
      </c>
      <c r="FB493" s="18">
        <f t="shared" si="1280"/>
        <v>0</v>
      </c>
      <c r="FC493" s="18">
        <f t="shared" si="1280"/>
        <v>0</v>
      </c>
      <c r="FD493" s="18">
        <f t="shared" si="1280"/>
        <v>0</v>
      </c>
      <c r="FE493" s="18">
        <f t="shared" si="1280"/>
        <v>0</v>
      </c>
      <c r="FF493" s="18">
        <f t="shared" si="1280"/>
        <v>0</v>
      </c>
      <c r="FG493" s="18">
        <f t="shared" si="1280"/>
        <v>0</v>
      </c>
      <c r="FH493" s="18">
        <f t="shared" si="1280"/>
        <v>0</v>
      </c>
      <c r="FI493" s="18">
        <f t="shared" si="1280"/>
        <v>0</v>
      </c>
      <c r="FJ493" s="18">
        <f t="shared" si="1280"/>
        <v>0</v>
      </c>
      <c r="FK493" s="18">
        <f t="shared" si="1280"/>
        <v>0</v>
      </c>
      <c r="FL493" s="18">
        <f t="shared" si="1280"/>
        <v>0</v>
      </c>
      <c r="FM493" s="18">
        <f t="shared" si="1280"/>
        <v>0</v>
      </c>
      <c r="FN493" s="18">
        <f t="shared" si="1280"/>
        <v>0</v>
      </c>
      <c r="FO493" s="18">
        <f t="shared" si="1280"/>
        <v>0</v>
      </c>
      <c r="FP493" s="18">
        <f t="shared" si="1280"/>
        <v>0</v>
      </c>
      <c r="FQ493" s="18">
        <f t="shared" si="1280"/>
        <v>0</v>
      </c>
      <c r="FR493" s="18">
        <f t="shared" si="1280"/>
        <v>0</v>
      </c>
    </row>
    <row r="494" spans="2:174">
      <c r="B494" s="30"/>
      <c r="C494" t="s">
        <v>792</v>
      </c>
      <c r="D494" s="144" t="s">
        <v>978</v>
      </c>
      <c r="E494" s="295">
        <f>INDEX(Assumptions!$G$336:$G$336,MATCH($A$1,Model_Number,0))</f>
        <v>0</v>
      </c>
      <c r="F494" s="295">
        <f>INDEX(Assumptions!$G$333:$G$333,MATCH($A$1,Model_Number,0))</f>
        <v>0</v>
      </c>
      <c r="J494" s="18">
        <f>$E494 * $F494 * J$155 * J491</f>
        <v>0</v>
      </c>
      <c r="K494" s="18">
        <f t="shared" ref="K494:BV494" si="1281">$E494 * $F494 * K$155 * K491</f>
        <v>0</v>
      </c>
      <c r="L494" s="18">
        <f t="shared" si="1281"/>
        <v>0</v>
      </c>
      <c r="M494" s="18">
        <f t="shared" si="1281"/>
        <v>0</v>
      </c>
      <c r="N494" s="18">
        <f t="shared" si="1281"/>
        <v>0</v>
      </c>
      <c r="O494" s="18">
        <f t="shared" si="1281"/>
        <v>0</v>
      </c>
      <c r="P494" s="18">
        <f t="shared" si="1281"/>
        <v>0</v>
      </c>
      <c r="Q494" s="18">
        <f t="shared" si="1281"/>
        <v>0</v>
      </c>
      <c r="R494" s="18">
        <f t="shared" si="1281"/>
        <v>0</v>
      </c>
      <c r="S494" s="18">
        <f t="shared" si="1281"/>
        <v>0</v>
      </c>
      <c r="T494" s="18">
        <f t="shared" si="1281"/>
        <v>0</v>
      </c>
      <c r="U494" s="18">
        <f t="shared" si="1281"/>
        <v>0</v>
      </c>
      <c r="V494" s="18">
        <f t="shared" si="1281"/>
        <v>0</v>
      </c>
      <c r="W494" s="18">
        <f t="shared" si="1281"/>
        <v>0</v>
      </c>
      <c r="X494" s="18">
        <f t="shared" si="1281"/>
        <v>0</v>
      </c>
      <c r="Y494" s="18">
        <f t="shared" si="1281"/>
        <v>0</v>
      </c>
      <c r="Z494" s="18">
        <f t="shared" si="1281"/>
        <v>0</v>
      </c>
      <c r="AA494" s="18">
        <f t="shared" si="1281"/>
        <v>0</v>
      </c>
      <c r="AB494" s="18">
        <f t="shared" si="1281"/>
        <v>0</v>
      </c>
      <c r="AC494" s="18">
        <f t="shared" si="1281"/>
        <v>0</v>
      </c>
      <c r="AD494" s="18">
        <f t="shared" si="1281"/>
        <v>0</v>
      </c>
      <c r="AE494" s="18">
        <f t="shared" si="1281"/>
        <v>0</v>
      </c>
      <c r="AF494" s="18">
        <f t="shared" si="1281"/>
        <v>0</v>
      </c>
      <c r="AG494" s="18">
        <f t="shared" si="1281"/>
        <v>0</v>
      </c>
      <c r="AH494" s="18">
        <f t="shared" si="1281"/>
        <v>0</v>
      </c>
      <c r="AI494" s="18">
        <f t="shared" si="1281"/>
        <v>0</v>
      </c>
      <c r="AJ494" s="18">
        <f t="shared" si="1281"/>
        <v>0</v>
      </c>
      <c r="AK494" s="18">
        <f t="shared" si="1281"/>
        <v>0</v>
      </c>
      <c r="AL494" s="18">
        <f t="shared" si="1281"/>
        <v>0</v>
      </c>
      <c r="AM494" s="18">
        <f t="shared" si="1281"/>
        <v>0</v>
      </c>
      <c r="AN494" s="18">
        <f t="shared" si="1281"/>
        <v>0</v>
      </c>
      <c r="AO494" s="18">
        <f t="shared" si="1281"/>
        <v>0</v>
      </c>
      <c r="AP494" s="18">
        <f t="shared" si="1281"/>
        <v>0</v>
      </c>
      <c r="AQ494" s="18">
        <f t="shared" si="1281"/>
        <v>0</v>
      </c>
      <c r="AR494" s="18">
        <f t="shared" si="1281"/>
        <v>0</v>
      </c>
      <c r="AS494" s="18">
        <f t="shared" si="1281"/>
        <v>0</v>
      </c>
      <c r="AT494" s="18">
        <f t="shared" si="1281"/>
        <v>0</v>
      </c>
      <c r="AU494" s="18">
        <f t="shared" si="1281"/>
        <v>0</v>
      </c>
      <c r="AV494" s="18">
        <f t="shared" si="1281"/>
        <v>0</v>
      </c>
      <c r="AW494" s="18">
        <f t="shared" si="1281"/>
        <v>0</v>
      </c>
      <c r="AX494" s="18">
        <f t="shared" si="1281"/>
        <v>0</v>
      </c>
      <c r="AY494" s="18">
        <f t="shared" si="1281"/>
        <v>0</v>
      </c>
      <c r="AZ494" s="18">
        <f t="shared" si="1281"/>
        <v>0</v>
      </c>
      <c r="BA494" s="18">
        <f t="shared" si="1281"/>
        <v>0</v>
      </c>
      <c r="BB494" s="18">
        <f t="shared" si="1281"/>
        <v>0</v>
      </c>
      <c r="BC494" s="18">
        <f t="shared" si="1281"/>
        <v>0</v>
      </c>
      <c r="BD494" s="18">
        <f t="shared" si="1281"/>
        <v>0</v>
      </c>
      <c r="BE494" s="18">
        <f t="shared" si="1281"/>
        <v>0</v>
      </c>
      <c r="BF494" s="18">
        <f t="shared" si="1281"/>
        <v>0</v>
      </c>
      <c r="BG494" s="18">
        <f t="shared" si="1281"/>
        <v>0</v>
      </c>
      <c r="BH494" s="18">
        <f t="shared" si="1281"/>
        <v>0</v>
      </c>
      <c r="BI494" s="18">
        <f t="shared" si="1281"/>
        <v>0</v>
      </c>
      <c r="BJ494" s="18">
        <f t="shared" si="1281"/>
        <v>0</v>
      </c>
      <c r="BK494" s="18">
        <f t="shared" si="1281"/>
        <v>0</v>
      </c>
      <c r="BL494" s="18">
        <f t="shared" si="1281"/>
        <v>0</v>
      </c>
      <c r="BM494" s="18">
        <f t="shared" si="1281"/>
        <v>0</v>
      </c>
      <c r="BN494" s="18">
        <f t="shared" si="1281"/>
        <v>0</v>
      </c>
      <c r="BO494" s="18">
        <f t="shared" si="1281"/>
        <v>0</v>
      </c>
      <c r="BP494" s="18">
        <f t="shared" si="1281"/>
        <v>0</v>
      </c>
      <c r="BQ494" s="18">
        <f t="shared" si="1281"/>
        <v>0</v>
      </c>
      <c r="BR494" s="18">
        <f t="shared" si="1281"/>
        <v>0</v>
      </c>
      <c r="BS494" s="18">
        <f t="shared" si="1281"/>
        <v>0</v>
      </c>
      <c r="BT494" s="18">
        <f t="shared" si="1281"/>
        <v>0</v>
      </c>
      <c r="BU494" s="18">
        <f t="shared" si="1281"/>
        <v>0</v>
      </c>
      <c r="BV494" s="18">
        <f t="shared" si="1281"/>
        <v>0</v>
      </c>
      <c r="BW494" s="18">
        <f t="shared" ref="BW494:EH494" si="1282">$E494 * $F494 * BW$155 * BW491</f>
        <v>0</v>
      </c>
      <c r="BX494" s="18">
        <f t="shared" si="1282"/>
        <v>0</v>
      </c>
      <c r="BY494" s="18">
        <f t="shared" si="1282"/>
        <v>0</v>
      </c>
      <c r="BZ494" s="18">
        <f t="shared" si="1282"/>
        <v>0</v>
      </c>
      <c r="CA494" s="18">
        <f t="shared" si="1282"/>
        <v>0</v>
      </c>
      <c r="CB494" s="18">
        <f t="shared" si="1282"/>
        <v>0</v>
      </c>
      <c r="CC494" s="18">
        <f t="shared" si="1282"/>
        <v>0</v>
      </c>
      <c r="CD494" s="18">
        <f t="shared" si="1282"/>
        <v>0</v>
      </c>
      <c r="CE494" s="18">
        <f t="shared" si="1282"/>
        <v>0</v>
      </c>
      <c r="CF494" s="18">
        <f t="shared" si="1282"/>
        <v>0</v>
      </c>
      <c r="CG494" s="18">
        <f t="shared" si="1282"/>
        <v>0</v>
      </c>
      <c r="CH494" s="18">
        <f t="shared" si="1282"/>
        <v>0</v>
      </c>
      <c r="CI494" s="18">
        <f t="shared" si="1282"/>
        <v>0</v>
      </c>
      <c r="CJ494" s="18">
        <f t="shared" si="1282"/>
        <v>0</v>
      </c>
      <c r="CK494" s="18">
        <f t="shared" si="1282"/>
        <v>0</v>
      </c>
      <c r="CL494" s="18">
        <f t="shared" si="1282"/>
        <v>0</v>
      </c>
      <c r="CM494" s="18">
        <f t="shared" si="1282"/>
        <v>0</v>
      </c>
      <c r="CN494" s="18">
        <f t="shared" si="1282"/>
        <v>0</v>
      </c>
      <c r="CO494" s="18">
        <f t="shared" si="1282"/>
        <v>0</v>
      </c>
      <c r="CP494" s="18">
        <f t="shared" si="1282"/>
        <v>0</v>
      </c>
      <c r="CQ494" s="18">
        <f t="shared" si="1282"/>
        <v>0</v>
      </c>
      <c r="CR494" s="18">
        <f t="shared" si="1282"/>
        <v>0</v>
      </c>
      <c r="CS494" s="18">
        <f t="shared" si="1282"/>
        <v>0</v>
      </c>
      <c r="CT494" s="18">
        <f t="shared" si="1282"/>
        <v>0</v>
      </c>
      <c r="CU494" s="18">
        <f t="shared" si="1282"/>
        <v>0</v>
      </c>
      <c r="CV494" s="18">
        <f t="shared" si="1282"/>
        <v>0</v>
      </c>
      <c r="CW494" s="18">
        <f t="shared" si="1282"/>
        <v>0</v>
      </c>
      <c r="CX494" s="18">
        <f t="shared" si="1282"/>
        <v>0</v>
      </c>
      <c r="CY494" s="18">
        <f t="shared" si="1282"/>
        <v>0</v>
      </c>
      <c r="CZ494" s="18">
        <f t="shared" si="1282"/>
        <v>0</v>
      </c>
      <c r="DA494" s="18">
        <f t="shared" si="1282"/>
        <v>0</v>
      </c>
      <c r="DB494" s="18">
        <f t="shared" si="1282"/>
        <v>0</v>
      </c>
      <c r="DC494" s="18">
        <f t="shared" si="1282"/>
        <v>0</v>
      </c>
      <c r="DD494" s="18">
        <f t="shared" si="1282"/>
        <v>0</v>
      </c>
      <c r="DE494" s="18">
        <f t="shared" si="1282"/>
        <v>0</v>
      </c>
      <c r="DF494" s="18">
        <f t="shared" si="1282"/>
        <v>0</v>
      </c>
      <c r="DG494" s="18">
        <f t="shared" si="1282"/>
        <v>0</v>
      </c>
      <c r="DH494" s="18">
        <f t="shared" si="1282"/>
        <v>0</v>
      </c>
      <c r="DI494" s="18">
        <f t="shared" si="1282"/>
        <v>0</v>
      </c>
      <c r="DJ494" s="18">
        <f t="shared" si="1282"/>
        <v>0</v>
      </c>
      <c r="DK494" s="18">
        <f t="shared" si="1282"/>
        <v>0</v>
      </c>
      <c r="DL494" s="18">
        <f t="shared" si="1282"/>
        <v>0</v>
      </c>
      <c r="DM494" s="18">
        <f t="shared" si="1282"/>
        <v>0</v>
      </c>
      <c r="DN494" s="18">
        <f t="shared" si="1282"/>
        <v>0</v>
      </c>
      <c r="DO494" s="18">
        <f t="shared" si="1282"/>
        <v>0</v>
      </c>
      <c r="DP494" s="18">
        <f t="shared" si="1282"/>
        <v>0</v>
      </c>
      <c r="DQ494" s="18">
        <f t="shared" si="1282"/>
        <v>0</v>
      </c>
      <c r="DR494" s="18">
        <f t="shared" si="1282"/>
        <v>0</v>
      </c>
      <c r="DS494" s="18">
        <f t="shared" si="1282"/>
        <v>0</v>
      </c>
      <c r="DT494" s="18">
        <f t="shared" si="1282"/>
        <v>0</v>
      </c>
      <c r="DU494" s="18">
        <f t="shared" si="1282"/>
        <v>0</v>
      </c>
      <c r="DV494" s="18">
        <f t="shared" si="1282"/>
        <v>0</v>
      </c>
      <c r="DW494" s="18">
        <f t="shared" si="1282"/>
        <v>0</v>
      </c>
      <c r="DX494" s="18">
        <f t="shared" si="1282"/>
        <v>0</v>
      </c>
      <c r="DY494" s="18">
        <f t="shared" si="1282"/>
        <v>0</v>
      </c>
      <c r="DZ494" s="18">
        <f t="shared" si="1282"/>
        <v>0</v>
      </c>
      <c r="EA494" s="18">
        <f t="shared" si="1282"/>
        <v>0</v>
      </c>
      <c r="EB494" s="18">
        <f t="shared" si="1282"/>
        <v>0</v>
      </c>
      <c r="EC494" s="18">
        <f t="shared" si="1282"/>
        <v>0</v>
      </c>
      <c r="ED494" s="18">
        <f t="shared" si="1282"/>
        <v>0</v>
      </c>
      <c r="EE494" s="18">
        <f t="shared" si="1282"/>
        <v>0</v>
      </c>
      <c r="EF494" s="18">
        <f t="shared" si="1282"/>
        <v>0</v>
      </c>
      <c r="EG494" s="18">
        <f t="shared" si="1282"/>
        <v>0</v>
      </c>
      <c r="EH494" s="18">
        <f t="shared" si="1282"/>
        <v>0</v>
      </c>
      <c r="EI494" s="18">
        <f t="shared" ref="EI494:FR494" si="1283">$E494 * $F494 * EI$155 * EI491</f>
        <v>0</v>
      </c>
      <c r="EJ494" s="18">
        <f t="shared" si="1283"/>
        <v>0</v>
      </c>
      <c r="EK494" s="18">
        <f t="shared" si="1283"/>
        <v>0</v>
      </c>
      <c r="EL494" s="18">
        <f t="shared" si="1283"/>
        <v>0</v>
      </c>
      <c r="EM494" s="18">
        <f t="shared" si="1283"/>
        <v>0</v>
      </c>
      <c r="EN494" s="18">
        <f t="shared" si="1283"/>
        <v>0</v>
      </c>
      <c r="EO494" s="18">
        <f t="shared" si="1283"/>
        <v>0</v>
      </c>
      <c r="EP494" s="18">
        <f t="shared" si="1283"/>
        <v>0</v>
      </c>
      <c r="EQ494" s="18">
        <f t="shared" si="1283"/>
        <v>0</v>
      </c>
      <c r="ER494" s="18">
        <f t="shared" si="1283"/>
        <v>0</v>
      </c>
      <c r="ES494" s="18">
        <f t="shared" si="1283"/>
        <v>0</v>
      </c>
      <c r="ET494" s="18">
        <f t="shared" si="1283"/>
        <v>0</v>
      </c>
      <c r="EU494" s="18">
        <f t="shared" si="1283"/>
        <v>0</v>
      </c>
      <c r="EV494" s="18">
        <f t="shared" si="1283"/>
        <v>0</v>
      </c>
      <c r="EW494" s="18">
        <f t="shared" si="1283"/>
        <v>0</v>
      </c>
      <c r="EX494" s="18">
        <f t="shared" si="1283"/>
        <v>0</v>
      </c>
      <c r="EY494" s="18">
        <f t="shared" si="1283"/>
        <v>0</v>
      </c>
      <c r="EZ494" s="18">
        <f t="shared" si="1283"/>
        <v>0</v>
      </c>
      <c r="FA494" s="18">
        <f t="shared" si="1283"/>
        <v>0</v>
      </c>
      <c r="FB494" s="18">
        <f t="shared" si="1283"/>
        <v>0</v>
      </c>
      <c r="FC494" s="18">
        <f t="shared" si="1283"/>
        <v>0</v>
      </c>
      <c r="FD494" s="18">
        <f t="shared" si="1283"/>
        <v>0</v>
      </c>
      <c r="FE494" s="18">
        <f t="shared" si="1283"/>
        <v>0</v>
      </c>
      <c r="FF494" s="18">
        <f t="shared" si="1283"/>
        <v>0</v>
      </c>
      <c r="FG494" s="18">
        <f t="shared" si="1283"/>
        <v>0</v>
      </c>
      <c r="FH494" s="18">
        <f t="shared" si="1283"/>
        <v>0</v>
      </c>
      <c r="FI494" s="18">
        <f t="shared" si="1283"/>
        <v>0</v>
      </c>
      <c r="FJ494" s="18">
        <f t="shared" si="1283"/>
        <v>0</v>
      </c>
      <c r="FK494" s="18">
        <f t="shared" si="1283"/>
        <v>0</v>
      </c>
      <c r="FL494" s="18">
        <f t="shared" si="1283"/>
        <v>0</v>
      </c>
      <c r="FM494" s="18">
        <f t="shared" si="1283"/>
        <v>0</v>
      </c>
      <c r="FN494" s="18">
        <f t="shared" si="1283"/>
        <v>0</v>
      </c>
      <c r="FO494" s="18">
        <f t="shared" si="1283"/>
        <v>0</v>
      </c>
      <c r="FP494" s="18">
        <f t="shared" si="1283"/>
        <v>0</v>
      </c>
      <c r="FQ494" s="18">
        <f t="shared" si="1283"/>
        <v>0</v>
      </c>
      <c r="FR494" s="18">
        <f t="shared" si="1283"/>
        <v>0</v>
      </c>
    </row>
    <row r="495" spans="2:174">
      <c r="B495" s="30"/>
      <c r="C495" s="97" t="s">
        <v>797</v>
      </c>
      <c r="D495" s="145" t="s">
        <v>978</v>
      </c>
      <c r="E495" s="213"/>
      <c r="F495" s="213"/>
      <c r="G495" s="97"/>
      <c r="H495" s="97"/>
      <c r="I495" s="131">
        <f>SUM(J495:FR495)</f>
        <v>0</v>
      </c>
      <c r="J495" s="98">
        <f t="shared" ref="J495:AO495" si="1284">-1 * MAX(J493,J494)</f>
        <v>0</v>
      </c>
      <c r="K495" s="98">
        <f t="shared" si="1284"/>
        <v>0</v>
      </c>
      <c r="L495" s="98">
        <f t="shared" si="1284"/>
        <v>0</v>
      </c>
      <c r="M495" s="98">
        <f t="shared" si="1284"/>
        <v>0</v>
      </c>
      <c r="N495" s="98">
        <f t="shared" si="1284"/>
        <v>0</v>
      </c>
      <c r="O495" s="98">
        <f t="shared" si="1284"/>
        <v>0</v>
      </c>
      <c r="P495" s="98">
        <f t="shared" si="1284"/>
        <v>0</v>
      </c>
      <c r="Q495" s="98">
        <f t="shared" si="1284"/>
        <v>0</v>
      </c>
      <c r="R495" s="98">
        <f t="shared" si="1284"/>
        <v>0</v>
      </c>
      <c r="S495" s="98">
        <f t="shared" si="1284"/>
        <v>0</v>
      </c>
      <c r="T495" s="98">
        <f t="shared" si="1284"/>
        <v>0</v>
      </c>
      <c r="U495" s="98">
        <f t="shared" si="1284"/>
        <v>0</v>
      </c>
      <c r="V495" s="98">
        <f t="shared" si="1284"/>
        <v>0</v>
      </c>
      <c r="W495" s="98">
        <f t="shared" si="1284"/>
        <v>0</v>
      </c>
      <c r="X495" s="98">
        <f t="shared" si="1284"/>
        <v>0</v>
      </c>
      <c r="Y495" s="98">
        <f t="shared" si="1284"/>
        <v>0</v>
      </c>
      <c r="Z495" s="98">
        <f t="shared" si="1284"/>
        <v>0</v>
      </c>
      <c r="AA495" s="98">
        <f t="shared" si="1284"/>
        <v>0</v>
      </c>
      <c r="AB495" s="98">
        <f t="shared" si="1284"/>
        <v>0</v>
      </c>
      <c r="AC495" s="98">
        <f t="shared" si="1284"/>
        <v>0</v>
      </c>
      <c r="AD495" s="98">
        <f t="shared" si="1284"/>
        <v>0</v>
      </c>
      <c r="AE495" s="98">
        <f t="shared" si="1284"/>
        <v>0</v>
      </c>
      <c r="AF495" s="98">
        <f t="shared" si="1284"/>
        <v>0</v>
      </c>
      <c r="AG495" s="98">
        <f t="shared" si="1284"/>
        <v>0</v>
      </c>
      <c r="AH495" s="98">
        <f t="shared" si="1284"/>
        <v>0</v>
      </c>
      <c r="AI495" s="98">
        <f t="shared" si="1284"/>
        <v>0</v>
      </c>
      <c r="AJ495" s="98">
        <f t="shared" si="1284"/>
        <v>0</v>
      </c>
      <c r="AK495" s="98">
        <f t="shared" si="1284"/>
        <v>0</v>
      </c>
      <c r="AL495" s="98">
        <f t="shared" si="1284"/>
        <v>0</v>
      </c>
      <c r="AM495" s="98">
        <f t="shared" si="1284"/>
        <v>0</v>
      </c>
      <c r="AN495" s="98">
        <f t="shared" si="1284"/>
        <v>0</v>
      </c>
      <c r="AO495" s="98">
        <f t="shared" si="1284"/>
        <v>0</v>
      </c>
      <c r="AP495" s="98">
        <f t="shared" ref="AP495:BU495" si="1285">-1 * MAX(AP493,AP494)</f>
        <v>0</v>
      </c>
      <c r="AQ495" s="98">
        <f t="shared" si="1285"/>
        <v>0</v>
      </c>
      <c r="AR495" s="98">
        <f t="shared" si="1285"/>
        <v>0</v>
      </c>
      <c r="AS495" s="98">
        <f t="shared" si="1285"/>
        <v>0</v>
      </c>
      <c r="AT495" s="98">
        <f t="shared" si="1285"/>
        <v>0</v>
      </c>
      <c r="AU495" s="98">
        <f t="shared" si="1285"/>
        <v>0</v>
      </c>
      <c r="AV495" s="98">
        <f t="shared" si="1285"/>
        <v>0</v>
      </c>
      <c r="AW495" s="98">
        <f t="shared" si="1285"/>
        <v>0</v>
      </c>
      <c r="AX495" s="98">
        <f t="shared" si="1285"/>
        <v>0</v>
      </c>
      <c r="AY495" s="98">
        <f t="shared" si="1285"/>
        <v>0</v>
      </c>
      <c r="AZ495" s="98">
        <f t="shared" si="1285"/>
        <v>0</v>
      </c>
      <c r="BA495" s="98">
        <f t="shared" si="1285"/>
        <v>0</v>
      </c>
      <c r="BB495" s="98">
        <f t="shared" si="1285"/>
        <v>0</v>
      </c>
      <c r="BC495" s="98">
        <f t="shared" si="1285"/>
        <v>0</v>
      </c>
      <c r="BD495" s="98">
        <f t="shared" si="1285"/>
        <v>0</v>
      </c>
      <c r="BE495" s="98">
        <f t="shared" si="1285"/>
        <v>0</v>
      </c>
      <c r="BF495" s="98">
        <f t="shared" si="1285"/>
        <v>0</v>
      </c>
      <c r="BG495" s="98">
        <f t="shared" si="1285"/>
        <v>0</v>
      </c>
      <c r="BH495" s="98">
        <f t="shared" si="1285"/>
        <v>0</v>
      </c>
      <c r="BI495" s="98">
        <f t="shared" si="1285"/>
        <v>0</v>
      </c>
      <c r="BJ495" s="98">
        <f t="shared" si="1285"/>
        <v>0</v>
      </c>
      <c r="BK495" s="98">
        <f t="shared" si="1285"/>
        <v>0</v>
      </c>
      <c r="BL495" s="98">
        <f t="shared" si="1285"/>
        <v>0</v>
      </c>
      <c r="BM495" s="98">
        <f t="shared" si="1285"/>
        <v>0</v>
      </c>
      <c r="BN495" s="98">
        <f t="shared" si="1285"/>
        <v>0</v>
      </c>
      <c r="BO495" s="98">
        <f t="shared" si="1285"/>
        <v>0</v>
      </c>
      <c r="BP495" s="98">
        <f t="shared" si="1285"/>
        <v>0</v>
      </c>
      <c r="BQ495" s="98">
        <f t="shared" si="1285"/>
        <v>0</v>
      </c>
      <c r="BR495" s="98">
        <f t="shared" si="1285"/>
        <v>0</v>
      </c>
      <c r="BS495" s="98">
        <f t="shared" si="1285"/>
        <v>0</v>
      </c>
      <c r="BT495" s="98">
        <f t="shared" si="1285"/>
        <v>0</v>
      </c>
      <c r="BU495" s="98">
        <f t="shared" si="1285"/>
        <v>0</v>
      </c>
      <c r="BV495" s="98">
        <f t="shared" ref="BV495:DA495" si="1286">-1 * MAX(BV493,BV494)</f>
        <v>0</v>
      </c>
      <c r="BW495" s="98">
        <f t="shared" si="1286"/>
        <v>0</v>
      </c>
      <c r="BX495" s="98">
        <f t="shared" si="1286"/>
        <v>0</v>
      </c>
      <c r="BY495" s="98">
        <f t="shared" si="1286"/>
        <v>0</v>
      </c>
      <c r="BZ495" s="98">
        <f t="shared" si="1286"/>
        <v>0</v>
      </c>
      <c r="CA495" s="98">
        <f t="shared" si="1286"/>
        <v>0</v>
      </c>
      <c r="CB495" s="98">
        <f t="shared" si="1286"/>
        <v>0</v>
      </c>
      <c r="CC495" s="98">
        <f t="shared" si="1286"/>
        <v>0</v>
      </c>
      <c r="CD495" s="98">
        <f t="shared" si="1286"/>
        <v>0</v>
      </c>
      <c r="CE495" s="98">
        <f t="shared" si="1286"/>
        <v>0</v>
      </c>
      <c r="CF495" s="98">
        <f t="shared" si="1286"/>
        <v>0</v>
      </c>
      <c r="CG495" s="98">
        <f t="shared" si="1286"/>
        <v>0</v>
      </c>
      <c r="CH495" s="98">
        <f t="shared" si="1286"/>
        <v>0</v>
      </c>
      <c r="CI495" s="98">
        <f t="shared" si="1286"/>
        <v>0</v>
      </c>
      <c r="CJ495" s="98">
        <f t="shared" si="1286"/>
        <v>0</v>
      </c>
      <c r="CK495" s="98">
        <f t="shared" si="1286"/>
        <v>0</v>
      </c>
      <c r="CL495" s="98">
        <f t="shared" si="1286"/>
        <v>0</v>
      </c>
      <c r="CM495" s="98">
        <f t="shared" si="1286"/>
        <v>0</v>
      </c>
      <c r="CN495" s="98">
        <f t="shared" si="1286"/>
        <v>0</v>
      </c>
      <c r="CO495" s="98">
        <f t="shared" si="1286"/>
        <v>0</v>
      </c>
      <c r="CP495" s="98">
        <f t="shared" si="1286"/>
        <v>0</v>
      </c>
      <c r="CQ495" s="98">
        <f t="shared" si="1286"/>
        <v>0</v>
      </c>
      <c r="CR495" s="98">
        <f t="shared" si="1286"/>
        <v>0</v>
      </c>
      <c r="CS495" s="98">
        <f t="shared" si="1286"/>
        <v>0</v>
      </c>
      <c r="CT495" s="98">
        <f t="shared" si="1286"/>
        <v>0</v>
      </c>
      <c r="CU495" s="98">
        <f t="shared" si="1286"/>
        <v>0</v>
      </c>
      <c r="CV495" s="98">
        <f t="shared" si="1286"/>
        <v>0</v>
      </c>
      <c r="CW495" s="98">
        <f t="shared" si="1286"/>
        <v>0</v>
      </c>
      <c r="CX495" s="98">
        <f t="shared" si="1286"/>
        <v>0</v>
      </c>
      <c r="CY495" s="98">
        <f t="shared" si="1286"/>
        <v>0</v>
      </c>
      <c r="CZ495" s="98">
        <f t="shared" si="1286"/>
        <v>0</v>
      </c>
      <c r="DA495" s="98">
        <f t="shared" si="1286"/>
        <v>0</v>
      </c>
      <c r="DB495" s="98">
        <f t="shared" ref="DB495:EG495" si="1287">-1 * MAX(DB493,DB494)</f>
        <v>0</v>
      </c>
      <c r="DC495" s="98">
        <f t="shared" si="1287"/>
        <v>0</v>
      </c>
      <c r="DD495" s="98">
        <f t="shared" si="1287"/>
        <v>0</v>
      </c>
      <c r="DE495" s="98">
        <f t="shared" si="1287"/>
        <v>0</v>
      </c>
      <c r="DF495" s="98">
        <f t="shared" si="1287"/>
        <v>0</v>
      </c>
      <c r="DG495" s="98">
        <f t="shared" si="1287"/>
        <v>0</v>
      </c>
      <c r="DH495" s="98">
        <f t="shared" si="1287"/>
        <v>0</v>
      </c>
      <c r="DI495" s="98">
        <f t="shared" si="1287"/>
        <v>0</v>
      </c>
      <c r="DJ495" s="98">
        <f t="shared" si="1287"/>
        <v>0</v>
      </c>
      <c r="DK495" s="98">
        <f t="shared" si="1287"/>
        <v>0</v>
      </c>
      <c r="DL495" s="98">
        <f t="shared" si="1287"/>
        <v>0</v>
      </c>
      <c r="DM495" s="98">
        <f t="shared" si="1287"/>
        <v>0</v>
      </c>
      <c r="DN495" s="98">
        <f t="shared" si="1287"/>
        <v>0</v>
      </c>
      <c r="DO495" s="98">
        <f t="shared" si="1287"/>
        <v>0</v>
      </c>
      <c r="DP495" s="98">
        <f t="shared" si="1287"/>
        <v>0</v>
      </c>
      <c r="DQ495" s="98">
        <f t="shared" si="1287"/>
        <v>0</v>
      </c>
      <c r="DR495" s="98">
        <f t="shared" si="1287"/>
        <v>0</v>
      </c>
      <c r="DS495" s="98">
        <f t="shared" si="1287"/>
        <v>0</v>
      </c>
      <c r="DT495" s="98">
        <f t="shared" si="1287"/>
        <v>0</v>
      </c>
      <c r="DU495" s="98">
        <f t="shared" si="1287"/>
        <v>0</v>
      </c>
      <c r="DV495" s="98">
        <f t="shared" si="1287"/>
        <v>0</v>
      </c>
      <c r="DW495" s="98">
        <f t="shared" si="1287"/>
        <v>0</v>
      </c>
      <c r="DX495" s="98">
        <f t="shared" si="1287"/>
        <v>0</v>
      </c>
      <c r="DY495" s="98">
        <f t="shared" si="1287"/>
        <v>0</v>
      </c>
      <c r="DZ495" s="98">
        <f t="shared" si="1287"/>
        <v>0</v>
      </c>
      <c r="EA495" s="98">
        <f t="shared" si="1287"/>
        <v>0</v>
      </c>
      <c r="EB495" s="98">
        <f t="shared" si="1287"/>
        <v>0</v>
      </c>
      <c r="EC495" s="98">
        <f t="shared" si="1287"/>
        <v>0</v>
      </c>
      <c r="ED495" s="98">
        <f t="shared" si="1287"/>
        <v>0</v>
      </c>
      <c r="EE495" s="98">
        <f t="shared" si="1287"/>
        <v>0</v>
      </c>
      <c r="EF495" s="98">
        <f t="shared" si="1287"/>
        <v>0</v>
      </c>
      <c r="EG495" s="98">
        <f t="shared" si="1287"/>
        <v>0</v>
      </c>
      <c r="EH495" s="98">
        <f t="shared" ref="EH495:FM495" si="1288">-1 * MAX(EH493,EH494)</f>
        <v>0</v>
      </c>
      <c r="EI495" s="98">
        <f t="shared" si="1288"/>
        <v>0</v>
      </c>
      <c r="EJ495" s="98">
        <f t="shared" si="1288"/>
        <v>0</v>
      </c>
      <c r="EK495" s="98">
        <f t="shared" si="1288"/>
        <v>0</v>
      </c>
      <c r="EL495" s="98">
        <f t="shared" si="1288"/>
        <v>0</v>
      </c>
      <c r="EM495" s="98">
        <f t="shared" si="1288"/>
        <v>0</v>
      </c>
      <c r="EN495" s="98">
        <f t="shared" si="1288"/>
        <v>0</v>
      </c>
      <c r="EO495" s="98">
        <f t="shared" si="1288"/>
        <v>0</v>
      </c>
      <c r="EP495" s="98">
        <f t="shared" si="1288"/>
        <v>0</v>
      </c>
      <c r="EQ495" s="98">
        <f t="shared" si="1288"/>
        <v>0</v>
      </c>
      <c r="ER495" s="98">
        <f t="shared" si="1288"/>
        <v>0</v>
      </c>
      <c r="ES495" s="98">
        <f t="shared" si="1288"/>
        <v>0</v>
      </c>
      <c r="ET495" s="98">
        <f t="shared" si="1288"/>
        <v>0</v>
      </c>
      <c r="EU495" s="98">
        <f t="shared" si="1288"/>
        <v>0</v>
      </c>
      <c r="EV495" s="98">
        <f t="shared" si="1288"/>
        <v>0</v>
      </c>
      <c r="EW495" s="98">
        <f t="shared" si="1288"/>
        <v>0</v>
      </c>
      <c r="EX495" s="98">
        <f t="shared" si="1288"/>
        <v>0</v>
      </c>
      <c r="EY495" s="98">
        <f t="shared" si="1288"/>
        <v>0</v>
      </c>
      <c r="EZ495" s="98">
        <f t="shared" si="1288"/>
        <v>0</v>
      </c>
      <c r="FA495" s="98">
        <f t="shared" si="1288"/>
        <v>0</v>
      </c>
      <c r="FB495" s="98">
        <f t="shared" si="1288"/>
        <v>0</v>
      </c>
      <c r="FC495" s="98">
        <f t="shared" si="1288"/>
        <v>0</v>
      </c>
      <c r="FD495" s="98">
        <f t="shared" si="1288"/>
        <v>0</v>
      </c>
      <c r="FE495" s="98">
        <f t="shared" si="1288"/>
        <v>0</v>
      </c>
      <c r="FF495" s="98">
        <f t="shared" si="1288"/>
        <v>0</v>
      </c>
      <c r="FG495" s="98">
        <f t="shared" si="1288"/>
        <v>0</v>
      </c>
      <c r="FH495" s="98">
        <f t="shared" si="1288"/>
        <v>0</v>
      </c>
      <c r="FI495" s="98">
        <f t="shared" si="1288"/>
        <v>0</v>
      </c>
      <c r="FJ495" s="98">
        <f t="shared" si="1288"/>
        <v>0</v>
      </c>
      <c r="FK495" s="98">
        <f t="shared" si="1288"/>
        <v>0</v>
      </c>
      <c r="FL495" s="98">
        <f t="shared" si="1288"/>
        <v>0</v>
      </c>
      <c r="FM495" s="98">
        <f t="shared" si="1288"/>
        <v>0</v>
      </c>
      <c r="FN495" s="98">
        <f t="shared" ref="FN495:FR495" si="1289">-1 * MAX(FN493,FN494)</f>
        <v>0</v>
      </c>
      <c r="FO495" s="98">
        <f t="shared" si="1289"/>
        <v>0</v>
      </c>
      <c r="FP495" s="98">
        <f t="shared" si="1289"/>
        <v>0</v>
      </c>
      <c r="FQ495" s="98">
        <f t="shared" si="1289"/>
        <v>0</v>
      </c>
      <c r="FR495" s="98">
        <f t="shared" si="1289"/>
        <v>0</v>
      </c>
    </row>
    <row r="496" spans="2:174">
      <c r="B496" s="30"/>
      <c r="D496" s="8"/>
      <c r="E496" s="8"/>
      <c r="F496" s="8"/>
    </row>
    <row r="497" spans="2:174">
      <c r="B497" s="30" t="s">
        <v>798</v>
      </c>
      <c r="D497" s="8"/>
      <c r="E497" s="142" t="s">
        <v>316</v>
      </c>
      <c r="F497" s="142" t="s">
        <v>146</v>
      </c>
    </row>
    <row r="498" spans="2:174">
      <c r="B498" s="30"/>
      <c r="C498" t="s">
        <v>789</v>
      </c>
      <c r="D498" s="144" t="s">
        <v>86</v>
      </c>
      <c r="E498" s="134">
        <f>INDEX(Assumptions!$G$339:$G$339,MATCH($A$1,Model_Number,0))</f>
        <v>0</v>
      </c>
      <c r="F498" s="134">
        <f>INDEX(Assumptions!$G$340:$G$340,MATCH($A$1,Model_Number,0))</f>
        <v>0</v>
      </c>
      <c r="J498" s="27">
        <f>MAX(0,(MIN($F498,J$5)-MAX($E498,J$4)+1)/J$8)+((($E498-$F498+1)/J$8)*($E498&gt;J$4)*($F498&lt;J$5))</f>
        <v>0</v>
      </c>
      <c r="K498" s="27">
        <f t="shared" ref="K498:BV498" si="1290">MAX(0,(MIN($F498,K$5)-MAX($E498,K$4)+1)/K$8)+((($E498-$F498+1)/K$8)*($E498&gt;K$4)*($F498&lt;K$5))</f>
        <v>0</v>
      </c>
      <c r="L498" s="27">
        <f t="shared" si="1290"/>
        <v>0</v>
      </c>
      <c r="M498" s="27">
        <f t="shared" si="1290"/>
        <v>0</v>
      </c>
      <c r="N498" s="27">
        <f t="shared" si="1290"/>
        <v>0</v>
      </c>
      <c r="O498" s="27">
        <f t="shared" si="1290"/>
        <v>0</v>
      </c>
      <c r="P498" s="27">
        <f t="shared" si="1290"/>
        <v>0</v>
      </c>
      <c r="Q498" s="27">
        <f t="shared" si="1290"/>
        <v>0</v>
      </c>
      <c r="R498" s="27">
        <f t="shared" si="1290"/>
        <v>0</v>
      </c>
      <c r="S498" s="27">
        <f t="shared" si="1290"/>
        <v>0</v>
      </c>
      <c r="T498" s="27">
        <f t="shared" si="1290"/>
        <v>0</v>
      </c>
      <c r="U498" s="27">
        <f t="shared" si="1290"/>
        <v>0</v>
      </c>
      <c r="V498" s="27">
        <f t="shared" si="1290"/>
        <v>0</v>
      </c>
      <c r="W498" s="27">
        <f t="shared" si="1290"/>
        <v>0</v>
      </c>
      <c r="X498" s="27">
        <f t="shared" si="1290"/>
        <v>0</v>
      </c>
      <c r="Y498" s="27">
        <f t="shared" si="1290"/>
        <v>0</v>
      </c>
      <c r="Z498" s="27">
        <f t="shared" si="1290"/>
        <v>0</v>
      </c>
      <c r="AA498" s="27">
        <f t="shared" si="1290"/>
        <v>0</v>
      </c>
      <c r="AB498" s="27">
        <f t="shared" si="1290"/>
        <v>0</v>
      </c>
      <c r="AC498" s="27">
        <f t="shared" si="1290"/>
        <v>0</v>
      </c>
      <c r="AD498" s="27">
        <f t="shared" si="1290"/>
        <v>0</v>
      </c>
      <c r="AE498" s="27">
        <f t="shared" si="1290"/>
        <v>0</v>
      </c>
      <c r="AF498" s="27">
        <f t="shared" si="1290"/>
        <v>0</v>
      </c>
      <c r="AG498" s="27">
        <f t="shared" si="1290"/>
        <v>0</v>
      </c>
      <c r="AH498" s="27">
        <f t="shared" si="1290"/>
        <v>0</v>
      </c>
      <c r="AI498" s="27">
        <f t="shared" si="1290"/>
        <v>0</v>
      </c>
      <c r="AJ498" s="27">
        <f t="shared" si="1290"/>
        <v>0</v>
      </c>
      <c r="AK498" s="27">
        <f t="shared" si="1290"/>
        <v>0</v>
      </c>
      <c r="AL498" s="27">
        <f t="shared" si="1290"/>
        <v>0</v>
      </c>
      <c r="AM498" s="27">
        <f t="shared" si="1290"/>
        <v>0</v>
      </c>
      <c r="AN498" s="27">
        <f t="shared" si="1290"/>
        <v>0</v>
      </c>
      <c r="AO498" s="27">
        <f t="shared" si="1290"/>
        <v>0</v>
      </c>
      <c r="AP498" s="27">
        <f t="shared" si="1290"/>
        <v>0</v>
      </c>
      <c r="AQ498" s="27">
        <f t="shared" si="1290"/>
        <v>0</v>
      </c>
      <c r="AR498" s="27">
        <f t="shared" si="1290"/>
        <v>0</v>
      </c>
      <c r="AS498" s="27">
        <f t="shared" si="1290"/>
        <v>0</v>
      </c>
      <c r="AT498" s="27">
        <f t="shared" si="1290"/>
        <v>0</v>
      </c>
      <c r="AU498" s="27">
        <f t="shared" si="1290"/>
        <v>0</v>
      </c>
      <c r="AV498" s="27">
        <f t="shared" si="1290"/>
        <v>0</v>
      </c>
      <c r="AW498" s="27">
        <f t="shared" si="1290"/>
        <v>0</v>
      </c>
      <c r="AX498" s="27">
        <f t="shared" si="1290"/>
        <v>0</v>
      </c>
      <c r="AY498" s="27">
        <f t="shared" si="1290"/>
        <v>0</v>
      </c>
      <c r="AZ498" s="27">
        <f t="shared" si="1290"/>
        <v>0</v>
      </c>
      <c r="BA498" s="27">
        <f t="shared" si="1290"/>
        <v>0</v>
      </c>
      <c r="BB498" s="27">
        <f t="shared" si="1290"/>
        <v>0</v>
      </c>
      <c r="BC498" s="27">
        <f t="shared" si="1290"/>
        <v>0</v>
      </c>
      <c r="BD498" s="27">
        <f t="shared" si="1290"/>
        <v>0</v>
      </c>
      <c r="BE498" s="27">
        <f t="shared" si="1290"/>
        <v>0</v>
      </c>
      <c r="BF498" s="27">
        <f t="shared" si="1290"/>
        <v>0</v>
      </c>
      <c r="BG498" s="27">
        <f t="shared" si="1290"/>
        <v>0</v>
      </c>
      <c r="BH498" s="27">
        <f t="shared" si="1290"/>
        <v>0</v>
      </c>
      <c r="BI498" s="27">
        <f t="shared" si="1290"/>
        <v>0</v>
      </c>
      <c r="BJ498" s="27">
        <f t="shared" si="1290"/>
        <v>0</v>
      </c>
      <c r="BK498" s="27">
        <f t="shared" si="1290"/>
        <v>0</v>
      </c>
      <c r="BL498" s="27">
        <f t="shared" si="1290"/>
        <v>0</v>
      </c>
      <c r="BM498" s="27">
        <f t="shared" si="1290"/>
        <v>0</v>
      </c>
      <c r="BN498" s="27">
        <f t="shared" si="1290"/>
        <v>0</v>
      </c>
      <c r="BO498" s="27">
        <f t="shared" si="1290"/>
        <v>0</v>
      </c>
      <c r="BP498" s="27">
        <f t="shared" si="1290"/>
        <v>0</v>
      </c>
      <c r="BQ498" s="27">
        <f t="shared" si="1290"/>
        <v>0</v>
      </c>
      <c r="BR498" s="27">
        <f t="shared" si="1290"/>
        <v>0</v>
      </c>
      <c r="BS498" s="27">
        <f t="shared" si="1290"/>
        <v>0</v>
      </c>
      <c r="BT498" s="27">
        <f t="shared" si="1290"/>
        <v>0</v>
      </c>
      <c r="BU498" s="27">
        <f t="shared" si="1290"/>
        <v>0</v>
      </c>
      <c r="BV498" s="27">
        <f t="shared" si="1290"/>
        <v>0</v>
      </c>
      <c r="BW498" s="27">
        <f t="shared" ref="BW498:EH498" si="1291">MAX(0,(MIN($F498,BW$5)-MAX($E498,BW$4)+1)/BW$8)+((($E498-$F498+1)/BW$8)*($E498&gt;BW$4)*($F498&lt;BW$5))</f>
        <v>0</v>
      </c>
      <c r="BX498" s="27">
        <f t="shared" si="1291"/>
        <v>0</v>
      </c>
      <c r="BY498" s="27">
        <f t="shared" si="1291"/>
        <v>0</v>
      </c>
      <c r="BZ498" s="27">
        <f t="shared" si="1291"/>
        <v>0</v>
      </c>
      <c r="CA498" s="27">
        <f t="shared" si="1291"/>
        <v>0</v>
      </c>
      <c r="CB498" s="27">
        <f t="shared" si="1291"/>
        <v>0</v>
      </c>
      <c r="CC498" s="27">
        <f t="shared" si="1291"/>
        <v>0</v>
      </c>
      <c r="CD498" s="27">
        <f t="shared" si="1291"/>
        <v>0</v>
      </c>
      <c r="CE498" s="27">
        <f t="shared" si="1291"/>
        <v>0</v>
      </c>
      <c r="CF498" s="27">
        <f t="shared" si="1291"/>
        <v>0</v>
      </c>
      <c r="CG498" s="27">
        <f t="shared" si="1291"/>
        <v>0</v>
      </c>
      <c r="CH498" s="27">
        <f t="shared" si="1291"/>
        <v>0</v>
      </c>
      <c r="CI498" s="27">
        <f t="shared" si="1291"/>
        <v>0</v>
      </c>
      <c r="CJ498" s="27">
        <f t="shared" si="1291"/>
        <v>0</v>
      </c>
      <c r="CK498" s="27">
        <f t="shared" si="1291"/>
        <v>0</v>
      </c>
      <c r="CL498" s="27">
        <f t="shared" si="1291"/>
        <v>0</v>
      </c>
      <c r="CM498" s="27">
        <f t="shared" si="1291"/>
        <v>0</v>
      </c>
      <c r="CN498" s="27">
        <f t="shared" si="1291"/>
        <v>0</v>
      </c>
      <c r="CO498" s="27">
        <f t="shared" si="1291"/>
        <v>0</v>
      </c>
      <c r="CP498" s="27">
        <f t="shared" si="1291"/>
        <v>0</v>
      </c>
      <c r="CQ498" s="27">
        <f t="shared" si="1291"/>
        <v>0</v>
      </c>
      <c r="CR498" s="27">
        <f t="shared" si="1291"/>
        <v>0</v>
      </c>
      <c r="CS498" s="27">
        <f t="shared" si="1291"/>
        <v>0</v>
      </c>
      <c r="CT498" s="27">
        <f t="shared" si="1291"/>
        <v>0</v>
      </c>
      <c r="CU498" s="27">
        <f t="shared" si="1291"/>
        <v>0</v>
      </c>
      <c r="CV498" s="27">
        <f t="shared" si="1291"/>
        <v>0</v>
      </c>
      <c r="CW498" s="27">
        <f t="shared" si="1291"/>
        <v>0</v>
      </c>
      <c r="CX498" s="27">
        <f t="shared" si="1291"/>
        <v>0</v>
      </c>
      <c r="CY498" s="27">
        <f t="shared" si="1291"/>
        <v>0</v>
      </c>
      <c r="CZ498" s="27">
        <f t="shared" si="1291"/>
        <v>0</v>
      </c>
      <c r="DA498" s="27">
        <f t="shared" si="1291"/>
        <v>0</v>
      </c>
      <c r="DB498" s="27">
        <f t="shared" si="1291"/>
        <v>0</v>
      </c>
      <c r="DC498" s="27">
        <f t="shared" si="1291"/>
        <v>0</v>
      </c>
      <c r="DD498" s="27">
        <f t="shared" si="1291"/>
        <v>0</v>
      </c>
      <c r="DE498" s="27">
        <f t="shared" si="1291"/>
        <v>0</v>
      </c>
      <c r="DF498" s="27">
        <f t="shared" si="1291"/>
        <v>0</v>
      </c>
      <c r="DG498" s="27">
        <f t="shared" si="1291"/>
        <v>0</v>
      </c>
      <c r="DH498" s="27">
        <f t="shared" si="1291"/>
        <v>0</v>
      </c>
      <c r="DI498" s="27">
        <f t="shared" si="1291"/>
        <v>0</v>
      </c>
      <c r="DJ498" s="27">
        <f t="shared" si="1291"/>
        <v>0</v>
      </c>
      <c r="DK498" s="27">
        <f t="shared" si="1291"/>
        <v>0</v>
      </c>
      <c r="DL498" s="27">
        <f t="shared" si="1291"/>
        <v>0</v>
      </c>
      <c r="DM498" s="27">
        <f t="shared" si="1291"/>
        <v>0</v>
      </c>
      <c r="DN498" s="27">
        <f t="shared" si="1291"/>
        <v>0</v>
      </c>
      <c r="DO498" s="27">
        <f t="shared" si="1291"/>
        <v>0</v>
      </c>
      <c r="DP498" s="27">
        <f t="shared" si="1291"/>
        <v>0</v>
      </c>
      <c r="DQ498" s="27">
        <f t="shared" si="1291"/>
        <v>0</v>
      </c>
      <c r="DR498" s="27">
        <f t="shared" si="1291"/>
        <v>0</v>
      </c>
      <c r="DS498" s="27">
        <f t="shared" si="1291"/>
        <v>0</v>
      </c>
      <c r="DT498" s="27">
        <f t="shared" si="1291"/>
        <v>0</v>
      </c>
      <c r="DU498" s="27">
        <f t="shared" si="1291"/>
        <v>0</v>
      </c>
      <c r="DV498" s="27">
        <f t="shared" si="1291"/>
        <v>0</v>
      </c>
      <c r="DW498" s="27">
        <f t="shared" si="1291"/>
        <v>0</v>
      </c>
      <c r="DX498" s="27">
        <f t="shared" si="1291"/>
        <v>0</v>
      </c>
      <c r="DY498" s="27">
        <f t="shared" si="1291"/>
        <v>0</v>
      </c>
      <c r="DZ498" s="27">
        <f t="shared" si="1291"/>
        <v>0</v>
      </c>
      <c r="EA498" s="27">
        <f t="shared" si="1291"/>
        <v>0</v>
      </c>
      <c r="EB498" s="27">
        <f t="shared" si="1291"/>
        <v>0</v>
      </c>
      <c r="EC498" s="27">
        <f t="shared" si="1291"/>
        <v>0</v>
      </c>
      <c r="ED498" s="27">
        <f t="shared" si="1291"/>
        <v>0</v>
      </c>
      <c r="EE498" s="27">
        <f t="shared" si="1291"/>
        <v>0</v>
      </c>
      <c r="EF498" s="27">
        <f t="shared" si="1291"/>
        <v>0</v>
      </c>
      <c r="EG498" s="27">
        <f t="shared" si="1291"/>
        <v>0</v>
      </c>
      <c r="EH498" s="27">
        <f t="shared" si="1291"/>
        <v>0</v>
      </c>
      <c r="EI498" s="27">
        <f t="shared" ref="EI498:FR498" si="1292">MAX(0,(MIN($F498,EI$5)-MAX($E498,EI$4)+1)/EI$8)+((($E498-$F498+1)/EI$8)*($E498&gt;EI$4)*($F498&lt;EI$5))</f>
        <v>0</v>
      </c>
      <c r="EJ498" s="27">
        <f t="shared" si="1292"/>
        <v>0</v>
      </c>
      <c r="EK498" s="27">
        <f t="shared" si="1292"/>
        <v>0</v>
      </c>
      <c r="EL498" s="27">
        <f t="shared" si="1292"/>
        <v>0</v>
      </c>
      <c r="EM498" s="27">
        <f t="shared" si="1292"/>
        <v>0</v>
      </c>
      <c r="EN498" s="27">
        <f t="shared" si="1292"/>
        <v>0</v>
      </c>
      <c r="EO498" s="27">
        <f t="shared" si="1292"/>
        <v>0</v>
      </c>
      <c r="EP498" s="27">
        <f t="shared" si="1292"/>
        <v>0</v>
      </c>
      <c r="EQ498" s="27">
        <f t="shared" si="1292"/>
        <v>0</v>
      </c>
      <c r="ER498" s="27">
        <f t="shared" si="1292"/>
        <v>0</v>
      </c>
      <c r="ES498" s="27">
        <f t="shared" si="1292"/>
        <v>0</v>
      </c>
      <c r="ET498" s="27">
        <f t="shared" si="1292"/>
        <v>0</v>
      </c>
      <c r="EU498" s="27">
        <f t="shared" si="1292"/>
        <v>0</v>
      </c>
      <c r="EV498" s="27">
        <f t="shared" si="1292"/>
        <v>0</v>
      </c>
      <c r="EW498" s="27">
        <f t="shared" si="1292"/>
        <v>0</v>
      </c>
      <c r="EX498" s="27">
        <f t="shared" si="1292"/>
        <v>0</v>
      </c>
      <c r="EY498" s="27">
        <f t="shared" si="1292"/>
        <v>0</v>
      </c>
      <c r="EZ498" s="27">
        <f t="shared" si="1292"/>
        <v>0</v>
      </c>
      <c r="FA498" s="27">
        <f t="shared" si="1292"/>
        <v>0</v>
      </c>
      <c r="FB498" s="27">
        <f t="shared" si="1292"/>
        <v>0</v>
      </c>
      <c r="FC498" s="27">
        <f t="shared" si="1292"/>
        <v>0</v>
      </c>
      <c r="FD498" s="27">
        <f t="shared" si="1292"/>
        <v>0</v>
      </c>
      <c r="FE498" s="27">
        <f t="shared" si="1292"/>
        <v>0</v>
      </c>
      <c r="FF498" s="27">
        <f t="shared" si="1292"/>
        <v>0</v>
      </c>
      <c r="FG498" s="27">
        <f t="shared" si="1292"/>
        <v>0</v>
      </c>
      <c r="FH498" s="27">
        <f t="shared" si="1292"/>
        <v>0</v>
      </c>
      <c r="FI498" s="27">
        <f t="shared" si="1292"/>
        <v>0</v>
      </c>
      <c r="FJ498" s="27">
        <f t="shared" si="1292"/>
        <v>0</v>
      </c>
      <c r="FK498" s="27">
        <f t="shared" si="1292"/>
        <v>0</v>
      </c>
      <c r="FL498" s="27">
        <f t="shared" si="1292"/>
        <v>0</v>
      </c>
      <c r="FM498" s="27">
        <f t="shared" si="1292"/>
        <v>0</v>
      </c>
      <c r="FN498" s="27">
        <f t="shared" si="1292"/>
        <v>0</v>
      </c>
      <c r="FO498" s="27">
        <f t="shared" si="1292"/>
        <v>0</v>
      </c>
      <c r="FP498" s="27">
        <f t="shared" si="1292"/>
        <v>0</v>
      </c>
      <c r="FQ498" s="27">
        <f t="shared" si="1292"/>
        <v>0</v>
      </c>
      <c r="FR498" s="27">
        <f t="shared" si="1292"/>
        <v>0</v>
      </c>
    </row>
    <row r="499" spans="2:174">
      <c r="B499" s="30"/>
      <c r="D499" s="8"/>
      <c r="E499" s="24"/>
      <c r="F499" s="24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  <c r="AA499" s="27"/>
      <c r="AB499" s="27"/>
      <c r="AC499" s="27"/>
      <c r="AD499" s="27"/>
      <c r="AE499" s="27"/>
      <c r="AF499" s="27"/>
      <c r="AG499" s="27"/>
      <c r="AH499" s="27"/>
      <c r="AI499" s="27"/>
      <c r="AJ499" s="27"/>
      <c r="AK499" s="27"/>
      <c r="AL499" s="27"/>
      <c r="AM499" s="27"/>
      <c r="AN499" s="27"/>
      <c r="AO499" s="27"/>
      <c r="AP499" s="27"/>
      <c r="AQ499" s="27"/>
      <c r="AR499" s="27"/>
      <c r="AS499" s="27"/>
      <c r="AT499" s="27"/>
      <c r="AU499" s="27"/>
      <c r="AV499" s="27"/>
      <c r="AW499" s="27"/>
      <c r="AX499" s="27"/>
      <c r="AY499" s="27"/>
      <c r="AZ499" s="27"/>
      <c r="BA499" s="27"/>
      <c r="BB499" s="27"/>
      <c r="BC499" s="27"/>
      <c r="BD499" s="27"/>
      <c r="BE499" s="27"/>
      <c r="BF499" s="27"/>
      <c r="BG499" s="27"/>
      <c r="BH499" s="27"/>
      <c r="BI499" s="27"/>
      <c r="BJ499" s="27"/>
      <c r="BK499" s="27"/>
      <c r="BL499" s="27"/>
      <c r="BM499" s="27"/>
      <c r="BN499" s="27"/>
      <c r="BO499" s="27"/>
      <c r="BP499" s="27"/>
      <c r="BQ499" s="27"/>
      <c r="BR499" s="27"/>
      <c r="BS499" s="27"/>
      <c r="BT499" s="27"/>
      <c r="BU499" s="27"/>
      <c r="BV499" s="27"/>
      <c r="BW499" s="27"/>
      <c r="BX499" s="27"/>
      <c r="BY499" s="27"/>
      <c r="BZ499" s="27"/>
      <c r="CA499" s="27"/>
      <c r="CB499" s="27"/>
      <c r="CC499" s="27"/>
      <c r="CD499" s="27"/>
      <c r="CE499" s="27"/>
      <c r="CF499" s="27"/>
      <c r="CG499" s="27"/>
      <c r="CH499" s="27"/>
      <c r="CI499" s="27"/>
      <c r="CJ499" s="27"/>
      <c r="CK499" s="27"/>
      <c r="CL499" s="27"/>
      <c r="CM499" s="27"/>
      <c r="CN499" s="27"/>
      <c r="CO499" s="27"/>
      <c r="CP499" s="27"/>
      <c r="CQ499" s="27"/>
      <c r="CR499" s="27"/>
      <c r="CS499" s="27"/>
      <c r="CT499" s="27"/>
      <c r="CU499" s="27"/>
      <c r="CV499" s="27"/>
      <c r="CW499" s="27"/>
      <c r="CX499" s="27"/>
      <c r="CY499" s="27"/>
      <c r="CZ499" s="27"/>
      <c r="DA499" s="27"/>
      <c r="DB499" s="27"/>
      <c r="DC499" s="27"/>
      <c r="DD499" s="27"/>
      <c r="DE499" s="27"/>
      <c r="DF499" s="27"/>
      <c r="DG499" s="27"/>
      <c r="DH499" s="27"/>
      <c r="DI499" s="27"/>
      <c r="DJ499" s="27"/>
      <c r="DK499" s="27"/>
      <c r="DL499" s="27"/>
      <c r="DM499" s="27"/>
      <c r="DN499" s="27"/>
      <c r="DO499" s="27"/>
      <c r="DP499" s="27"/>
      <c r="DQ499" s="27"/>
      <c r="DR499" s="27"/>
      <c r="DS499" s="27"/>
      <c r="DT499" s="27"/>
      <c r="DU499" s="27"/>
      <c r="DV499" s="27"/>
      <c r="DW499" s="27"/>
      <c r="DX499" s="27"/>
      <c r="DY499" s="27"/>
      <c r="DZ499" s="27"/>
      <c r="EA499" s="27"/>
      <c r="EB499" s="27"/>
      <c r="EC499" s="27"/>
      <c r="ED499" s="27"/>
      <c r="EE499" s="27"/>
      <c r="EF499" s="27"/>
      <c r="EG499" s="27"/>
      <c r="EH499" s="27"/>
      <c r="EI499" s="27"/>
      <c r="EJ499" s="27"/>
      <c r="EK499" s="27"/>
      <c r="EL499" s="27"/>
      <c r="EM499" s="27"/>
      <c r="EN499" s="27"/>
      <c r="EO499" s="27"/>
      <c r="EP499" s="27"/>
      <c r="EQ499" s="27"/>
      <c r="ER499" s="27"/>
      <c r="ES499" s="27"/>
      <c r="ET499" s="27"/>
      <c r="EU499" s="27"/>
      <c r="EV499" s="27"/>
      <c r="EW499" s="27"/>
      <c r="EX499" s="27"/>
      <c r="EY499" s="27"/>
      <c r="EZ499" s="27"/>
      <c r="FA499" s="27"/>
      <c r="FB499" s="27"/>
      <c r="FC499" s="27"/>
      <c r="FD499" s="27"/>
      <c r="FE499" s="27"/>
      <c r="FF499" s="27"/>
      <c r="FG499" s="27"/>
      <c r="FH499" s="27"/>
      <c r="FI499" s="27"/>
      <c r="FJ499" s="27"/>
      <c r="FK499" s="27"/>
      <c r="FL499" s="27"/>
      <c r="FM499" s="27"/>
      <c r="FN499" s="27"/>
      <c r="FO499" s="27"/>
      <c r="FP499" s="27"/>
      <c r="FQ499" s="27"/>
      <c r="FR499" s="27"/>
    </row>
    <row r="500" spans="2:174">
      <c r="B500" s="30"/>
      <c r="C500" t="s">
        <v>739</v>
      </c>
      <c r="D500" s="144" t="s">
        <v>978</v>
      </c>
      <c r="E500" s="136">
        <f>INDEX(Assumptions!$G$345:$G$345,MATCH($A$1,Model_Number,0))</f>
        <v>0</v>
      </c>
      <c r="F500" s="293" t="s">
        <v>793</v>
      </c>
      <c r="J500" s="18">
        <f t="shared" ref="J500:AO500" si="1293">J$9 * $E500 * J$409 * J498</f>
        <v>0</v>
      </c>
      <c r="K500" s="18">
        <f t="shared" si="1293"/>
        <v>0</v>
      </c>
      <c r="L500" s="18">
        <f t="shared" si="1293"/>
        <v>0</v>
      </c>
      <c r="M500" s="18">
        <f t="shared" si="1293"/>
        <v>0</v>
      </c>
      <c r="N500" s="18">
        <f t="shared" si="1293"/>
        <v>0</v>
      </c>
      <c r="O500" s="18">
        <f t="shared" si="1293"/>
        <v>0</v>
      </c>
      <c r="P500" s="18">
        <f t="shared" si="1293"/>
        <v>0</v>
      </c>
      <c r="Q500" s="18">
        <f t="shared" si="1293"/>
        <v>0</v>
      </c>
      <c r="R500" s="18">
        <f t="shared" si="1293"/>
        <v>0</v>
      </c>
      <c r="S500" s="18">
        <f t="shared" si="1293"/>
        <v>0</v>
      </c>
      <c r="T500" s="18">
        <f t="shared" si="1293"/>
        <v>0</v>
      </c>
      <c r="U500" s="18">
        <f t="shared" si="1293"/>
        <v>0</v>
      </c>
      <c r="V500" s="18">
        <f t="shared" si="1293"/>
        <v>0</v>
      </c>
      <c r="W500" s="18">
        <f t="shared" si="1293"/>
        <v>0</v>
      </c>
      <c r="X500" s="18">
        <f t="shared" si="1293"/>
        <v>0</v>
      </c>
      <c r="Y500" s="18">
        <f t="shared" si="1293"/>
        <v>0</v>
      </c>
      <c r="Z500" s="18">
        <f t="shared" si="1293"/>
        <v>0</v>
      </c>
      <c r="AA500" s="18">
        <f t="shared" si="1293"/>
        <v>0</v>
      </c>
      <c r="AB500" s="18">
        <f t="shared" si="1293"/>
        <v>0</v>
      </c>
      <c r="AC500" s="18">
        <f t="shared" si="1293"/>
        <v>0</v>
      </c>
      <c r="AD500" s="18">
        <f t="shared" si="1293"/>
        <v>0</v>
      </c>
      <c r="AE500" s="18">
        <f t="shared" si="1293"/>
        <v>0</v>
      </c>
      <c r="AF500" s="18">
        <f t="shared" si="1293"/>
        <v>0</v>
      </c>
      <c r="AG500" s="18">
        <f t="shared" si="1293"/>
        <v>0</v>
      </c>
      <c r="AH500" s="18">
        <f t="shared" si="1293"/>
        <v>0</v>
      </c>
      <c r="AI500" s="18">
        <f t="shared" si="1293"/>
        <v>0</v>
      </c>
      <c r="AJ500" s="18">
        <f t="shared" si="1293"/>
        <v>0</v>
      </c>
      <c r="AK500" s="18">
        <f t="shared" si="1293"/>
        <v>0</v>
      </c>
      <c r="AL500" s="18">
        <f t="shared" si="1293"/>
        <v>0</v>
      </c>
      <c r="AM500" s="18">
        <f t="shared" si="1293"/>
        <v>0</v>
      </c>
      <c r="AN500" s="18">
        <f t="shared" si="1293"/>
        <v>0</v>
      </c>
      <c r="AO500" s="18">
        <f t="shared" si="1293"/>
        <v>0</v>
      </c>
      <c r="AP500" s="18">
        <f t="shared" ref="AP500:BU500" si="1294">AP$9 * $E500 * AP$409 * AP498</f>
        <v>0</v>
      </c>
      <c r="AQ500" s="18">
        <f t="shared" si="1294"/>
        <v>0</v>
      </c>
      <c r="AR500" s="18">
        <f t="shared" si="1294"/>
        <v>0</v>
      </c>
      <c r="AS500" s="18">
        <f t="shared" si="1294"/>
        <v>0</v>
      </c>
      <c r="AT500" s="18">
        <f t="shared" si="1294"/>
        <v>0</v>
      </c>
      <c r="AU500" s="18">
        <f t="shared" si="1294"/>
        <v>0</v>
      </c>
      <c r="AV500" s="18">
        <f t="shared" si="1294"/>
        <v>0</v>
      </c>
      <c r="AW500" s="18">
        <f t="shared" si="1294"/>
        <v>0</v>
      </c>
      <c r="AX500" s="18">
        <f t="shared" si="1294"/>
        <v>0</v>
      </c>
      <c r="AY500" s="18">
        <f t="shared" si="1294"/>
        <v>0</v>
      </c>
      <c r="AZ500" s="18">
        <f t="shared" si="1294"/>
        <v>0</v>
      </c>
      <c r="BA500" s="18">
        <f t="shared" si="1294"/>
        <v>0</v>
      </c>
      <c r="BB500" s="18">
        <f t="shared" si="1294"/>
        <v>0</v>
      </c>
      <c r="BC500" s="18">
        <f t="shared" si="1294"/>
        <v>0</v>
      </c>
      <c r="BD500" s="18">
        <f t="shared" si="1294"/>
        <v>0</v>
      </c>
      <c r="BE500" s="18">
        <f t="shared" si="1294"/>
        <v>0</v>
      </c>
      <c r="BF500" s="18">
        <f t="shared" si="1294"/>
        <v>0</v>
      </c>
      <c r="BG500" s="18">
        <f t="shared" si="1294"/>
        <v>0</v>
      </c>
      <c r="BH500" s="18">
        <f t="shared" si="1294"/>
        <v>0</v>
      </c>
      <c r="BI500" s="18">
        <f t="shared" si="1294"/>
        <v>0</v>
      </c>
      <c r="BJ500" s="18">
        <f t="shared" si="1294"/>
        <v>0</v>
      </c>
      <c r="BK500" s="18">
        <f t="shared" si="1294"/>
        <v>0</v>
      </c>
      <c r="BL500" s="18">
        <f t="shared" si="1294"/>
        <v>0</v>
      </c>
      <c r="BM500" s="18">
        <f t="shared" si="1294"/>
        <v>0</v>
      </c>
      <c r="BN500" s="18">
        <f t="shared" si="1294"/>
        <v>0</v>
      </c>
      <c r="BO500" s="18">
        <f t="shared" si="1294"/>
        <v>0</v>
      </c>
      <c r="BP500" s="18">
        <f t="shared" si="1294"/>
        <v>0</v>
      </c>
      <c r="BQ500" s="18">
        <f t="shared" si="1294"/>
        <v>0</v>
      </c>
      <c r="BR500" s="18">
        <f t="shared" si="1294"/>
        <v>0</v>
      </c>
      <c r="BS500" s="18">
        <f t="shared" si="1294"/>
        <v>0</v>
      </c>
      <c r="BT500" s="18">
        <f t="shared" si="1294"/>
        <v>0</v>
      </c>
      <c r="BU500" s="18">
        <f t="shared" si="1294"/>
        <v>0</v>
      </c>
      <c r="BV500" s="18">
        <f t="shared" ref="BV500:DA500" si="1295">BV$9 * $E500 * BV$409 * BV498</f>
        <v>0</v>
      </c>
      <c r="BW500" s="18">
        <f t="shared" si="1295"/>
        <v>0</v>
      </c>
      <c r="BX500" s="18">
        <f t="shared" si="1295"/>
        <v>0</v>
      </c>
      <c r="BY500" s="18">
        <f t="shared" si="1295"/>
        <v>0</v>
      </c>
      <c r="BZ500" s="18">
        <f t="shared" si="1295"/>
        <v>0</v>
      </c>
      <c r="CA500" s="18">
        <f t="shared" si="1295"/>
        <v>0</v>
      </c>
      <c r="CB500" s="18">
        <f t="shared" si="1295"/>
        <v>0</v>
      </c>
      <c r="CC500" s="18">
        <f t="shared" si="1295"/>
        <v>0</v>
      </c>
      <c r="CD500" s="18">
        <f t="shared" si="1295"/>
        <v>0</v>
      </c>
      <c r="CE500" s="18">
        <f t="shared" si="1295"/>
        <v>0</v>
      </c>
      <c r="CF500" s="18">
        <f t="shared" si="1295"/>
        <v>0</v>
      </c>
      <c r="CG500" s="18">
        <f t="shared" si="1295"/>
        <v>0</v>
      </c>
      <c r="CH500" s="18">
        <f t="shared" si="1295"/>
        <v>0</v>
      </c>
      <c r="CI500" s="18">
        <f t="shared" si="1295"/>
        <v>0</v>
      </c>
      <c r="CJ500" s="18">
        <f t="shared" si="1295"/>
        <v>0</v>
      </c>
      <c r="CK500" s="18">
        <f t="shared" si="1295"/>
        <v>0</v>
      </c>
      <c r="CL500" s="18">
        <f t="shared" si="1295"/>
        <v>0</v>
      </c>
      <c r="CM500" s="18">
        <f t="shared" si="1295"/>
        <v>0</v>
      </c>
      <c r="CN500" s="18">
        <f t="shared" si="1295"/>
        <v>0</v>
      </c>
      <c r="CO500" s="18">
        <f t="shared" si="1295"/>
        <v>0</v>
      </c>
      <c r="CP500" s="18">
        <f t="shared" si="1295"/>
        <v>0</v>
      </c>
      <c r="CQ500" s="18">
        <f t="shared" si="1295"/>
        <v>0</v>
      </c>
      <c r="CR500" s="18">
        <f t="shared" si="1295"/>
        <v>0</v>
      </c>
      <c r="CS500" s="18">
        <f t="shared" si="1295"/>
        <v>0</v>
      </c>
      <c r="CT500" s="18">
        <f t="shared" si="1295"/>
        <v>0</v>
      </c>
      <c r="CU500" s="18">
        <f t="shared" si="1295"/>
        <v>0</v>
      </c>
      <c r="CV500" s="18">
        <f t="shared" si="1295"/>
        <v>0</v>
      </c>
      <c r="CW500" s="18">
        <f t="shared" si="1295"/>
        <v>0</v>
      </c>
      <c r="CX500" s="18">
        <f t="shared" si="1295"/>
        <v>0</v>
      </c>
      <c r="CY500" s="18">
        <f t="shared" si="1295"/>
        <v>0</v>
      </c>
      <c r="CZ500" s="18">
        <f t="shared" si="1295"/>
        <v>0</v>
      </c>
      <c r="DA500" s="18">
        <f t="shared" si="1295"/>
        <v>0</v>
      </c>
      <c r="DB500" s="18">
        <f t="shared" ref="DB500:EG500" si="1296">DB$9 * $E500 * DB$409 * DB498</f>
        <v>0</v>
      </c>
      <c r="DC500" s="18">
        <f t="shared" si="1296"/>
        <v>0</v>
      </c>
      <c r="DD500" s="18">
        <f t="shared" si="1296"/>
        <v>0</v>
      </c>
      <c r="DE500" s="18">
        <f t="shared" si="1296"/>
        <v>0</v>
      </c>
      <c r="DF500" s="18">
        <f t="shared" si="1296"/>
        <v>0</v>
      </c>
      <c r="DG500" s="18">
        <f t="shared" si="1296"/>
        <v>0</v>
      </c>
      <c r="DH500" s="18">
        <f t="shared" si="1296"/>
        <v>0</v>
      </c>
      <c r="DI500" s="18">
        <f t="shared" si="1296"/>
        <v>0</v>
      </c>
      <c r="DJ500" s="18">
        <f t="shared" si="1296"/>
        <v>0</v>
      </c>
      <c r="DK500" s="18">
        <f t="shared" si="1296"/>
        <v>0</v>
      </c>
      <c r="DL500" s="18">
        <f t="shared" si="1296"/>
        <v>0</v>
      </c>
      <c r="DM500" s="18">
        <f t="shared" si="1296"/>
        <v>0</v>
      </c>
      <c r="DN500" s="18">
        <f t="shared" si="1296"/>
        <v>0</v>
      </c>
      <c r="DO500" s="18">
        <f t="shared" si="1296"/>
        <v>0</v>
      </c>
      <c r="DP500" s="18">
        <f t="shared" si="1296"/>
        <v>0</v>
      </c>
      <c r="DQ500" s="18">
        <f t="shared" si="1296"/>
        <v>0</v>
      </c>
      <c r="DR500" s="18">
        <f t="shared" si="1296"/>
        <v>0</v>
      </c>
      <c r="DS500" s="18">
        <f t="shared" si="1296"/>
        <v>0</v>
      </c>
      <c r="DT500" s="18">
        <f t="shared" si="1296"/>
        <v>0</v>
      </c>
      <c r="DU500" s="18">
        <f t="shared" si="1296"/>
        <v>0</v>
      </c>
      <c r="DV500" s="18">
        <f t="shared" si="1296"/>
        <v>0</v>
      </c>
      <c r="DW500" s="18">
        <f t="shared" si="1296"/>
        <v>0</v>
      </c>
      <c r="DX500" s="18">
        <f t="shared" si="1296"/>
        <v>0</v>
      </c>
      <c r="DY500" s="18">
        <f t="shared" si="1296"/>
        <v>0</v>
      </c>
      <c r="DZ500" s="18">
        <f t="shared" si="1296"/>
        <v>0</v>
      </c>
      <c r="EA500" s="18">
        <f t="shared" si="1296"/>
        <v>0</v>
      </c>
      <c r="EB500" s="18">
        <f t="shared" si="1296"/>
        <v>0</v>
      </c>
      <c r="EC500" s="18">
        <f t="shared" si="1296"/>
        <v>0</v>
      </c>
      <c r="ED500" s="18">
        <f t="shared" si="1296"/>
        <v>0</v>
      </c>
      <c r="EE500" s="18">
        <f t="shared" si="1296"/>
        <v>0</v>
      </c>
      <c r="EF500" s="18">
        <f t="shared" si="1296"/>
        <v>0</v>
      </c>
      <c r="EG500" s="18">
        <f t="shared" si="1296"/>
        <v>0</v>
      </c>
      <c r="EH500" s="18">
        <f t="shared" ref="EH500:FR500" si="1297">EH$9 * $E500 * EH$409 * EH498</f>
        <v>0</v>
      </c>
      <c r="EI500" s="18">
        <f t="shared" si="1297"/>
        <v>0</v>
      </c>
      <c r="EJ500" s="18">
        <f t="shared" si="1297"/>
        <v>0</v>
      </c>
      <c r="EK500" s="18">
        <f t="shared" si="1297"/>
        <v>0</v>
      </c>
      <c r="EL500" s="18">
        <f t="shared" si="1297"/>
        <v>0</v>
      </c>
      <c r="EM500" s="18">
        <f t="shared" si="1297"/>
        <v>0</v>
      </c>
      <c r="EN500" s="18">
        <f t="shared" si="1297"/>
        <v>0</v>
      </c>
      <c r="EO500" s="18">
        <f t="shared" si="1297"/>
        <v>0</v>
      </c>
      <c r="EP500" s="18">
        <f t="shared" si="1297"/>
        <v>0</v>
      </c>
      <c r="EQ500" s="18">
        <f t="shared" si="1297"/>
        <v>0</v>
      </c>
      <c r="ER500" s="18">
        <f t="shared" si="1297"/>
        <v>0</v>
      </c>
      <c r="ES500" s="18">
        <f t="shared" si="1297"/>
        <v>0</v>
      </c>
      <c r="ET500" s="18">
        <f t="shared" si="1297"/>
        <v>0</v>
      </c>
      <c r="EU500" s="18">
        <f t="shared" si="1297"/>
        <v>0</v>
      </c>
      <c r="EV500" s="18">
        <f t="shared" si="1297"/>
        <v>0</v>
      </c>
      <c r="EW500" s="18">
        <f t="shared" si="1297"/>
        <v>0</v>
      </c>
      <c r="EX500" s="18">
        <f t="shared" si="1297"/>
        <v>0</v>
      </c>
      <c r="EY500" s="18">
        <f t="shared" si="1297"/>
        <v>0</v>
      </c>
      <c r="EZ500" s="18">
        <f t="shared" si="1297"/>
        <v>0</v>
      </c>
      <c r="FA500" s="18">
        <f t="shared" si="1297"/>
        <v>0</v>
      </c>
      <c r="FB500" s="18">
        <f t="shared" si="1297"/>
        <v>0</v>
      </c>
      <c r="FC500" s="18">
        <f t="shared" si="1297"/>
        <v>0</v>
      </c>
      <c r="FD500" s="18">
        <f t="shared" si="1297"/>
        <v>0</v>
      </c>
      <c r="FE500" s="18">
        <f t="shared" si="1297"/>
        <v>0</v>
      </c>
      <c r="FF500" s="18">
        <f t="shared" si="1297"/>
        <v>0</v>
      </c>
      <c r="FG500" s="18">
        <f t="shared" si="1297"/>
        <v>0</v>
      </c>
      <c r="FH500" s="18">
        <f t="shared" si="1297"/>
        <v>0</v>
      </c>
      <c r="FI500" s="18">
        <f t="shared" si="1297"/>
        <v>0</v>
      </c>
      <c r="FJ500" s="18">
        <f t="shared" si="1297"/>
        <v>0</v>
      </c>
      <c r="FK500" s="18">
        <f t="shared" si="1297"/>
        <v>0</v>
      </c>
      <c r="FL500" s="18">
        <f t="shared" si="1297"/>
        <v>0</v>
      </c>
      <c r="FM500" s="18">
        <f t="shared" si="1297"/>
        <v>0</v>
      </c>
      <c r="FN500" s="18">
        <f t="shared" si="1297"/>
        <v>0</v>
      </c>
      <c r="FO500" s="18">
        <f t="shared" si="1297"/>
        <v>0</v>
      </c>
      <c r="FP500" s="18">
        <f t="shared" si="1297"/>
        <v>0</v>
      </c>
      <c r="FQ500" s="18">
        <f t="shared" si="1297"/>
        <v>0</v>
      </c>
      <c r="FR500" s="18">
        <f t="shared" si="1297"/>
        <v>0</v>
      </c>
    </row>
    <row r="501" spans="2:174">
      <c r="B501" s="30"/>
      <c r="C501" t="s">
        <v>792</v>
      </c>
      <c r="D501" s="144" t="s">
        <v>978</v>
      </c>
      <c r="E501" s="295">
        <f>INDEX(Assumptions!$G$346:$G$346,MATCH($A$1,Model_Number,0))</f>
        <v>0</v>
      </c>
      <c r="F501" s="295">
        <f>INDEX(Assumptions!$G$343:$G$343,MATCH($A$1,Model_Number,0))</f>
        <v>0</v>
      </c>
      <c r="J501" s="18">
        <f>$E501 * $F501 * J$155 * J498</f>
        <v>0</v>
      </c>
      <c r="K501" s="18">
        <f t="shared" ref="K501:BV501" si="1298">$E501 * $F501 * K$155 * K498</f>
        <v>0</v>
      </c>
      <c r="L501" s="18">
        <f t="shared" si="1298"/>
        <v>0</v>
      </c>
      <c r="M501" s="18">
        <f t="shared" si="1298"/>
        <v>0</v>
      </c>
      <c r="N501" s="18">
        <f t="shared" si="1298"/>
        <v>0</v>
      </c>
      <c r="O501" s="18">
        <f t="shared" si="1298"/>
        <v>0</v>
      </c>
      <c r="P501" s="18">
        <f t="shared" si="1298"/>
        <v>0</v>
      </c>
      <c r="Q501" s="18">
        <f t="shared" si="1298"/>
        <v>0</v>
      </c>
      <c r="R501" s="18">
        <f t="shared" si="1298"/>
        <v>0</v>
      </c>
      <c r="S501" s="18">
        <f t="shared" si="1298"/>
        <v>0</v>
      </c>
      <c r="T501" s="18">
        <f t="shared" si="1298"/>
        <v>0</v>
      </c>
      <c r="U501" s="18">
        <f t="shared" si="1298"/>
        <v>0</v>
      </c>
      <c r="V501" s="18">
        <f t="shared" si="1298"/>
        <v>0</v>
      </c>
      <c r="W501" s="18">
        <f t="shared" si="1298"/>
        <v>0</v>
      </c>
      <c r="X501" s="18">
        <f t="shared" si="1298"/>
        <v>0</v>
      </c>
      <c r="Y501" s="18">
        <f t="shared" si="1298"/>
        <v>0</v>
      </c>
      <c r="Z501" s="18">
        <f t="shared" si="1298"/>
        <v>0</v>
      </c>
      <c r="AA501" s="18">
        <f t="shared" si="1298"/>
        <v>0</v>
      </c>
      <c r="AB501" s="18">
        <f t="shared" si="1298"/>
        <v>0</v>
      </c>
      <c r="AC501" s="18">
        <f t="shared" si="1298"/>
        <v>0</v>
      </c>
      <c r="AD501" s="18">
        <f t="shared" si="1298"/>
        <v>0</v>
      </c>
      <c r="AE501" s="18">
        <f t="shared" si="1298"/>
        <v>0</v>
      </c>
      <c r="AF501" s="18">
        <f t="shared" si="1298"/>
        <v>0</v>
      </c>
      <c r="AG501" s="18">
        <f t="shared" si="1298"/>
        <v>0</v>
      </c>
      <c r="AH501" s="18">
        <f t="shared" si="1298"/>
        <v>0</v>
      </c>
      <c r="AI501" s="18">
        <f t="shared" si="1298"/>
        <v>0</v>
      </c>
      <c r="AJ501" s="18">
        <f t="shared" si="1298"/>
        <v>0</v>
      </c>
      <c r="AK501" s="18">
        <f t="shared" si="1298"/>
        <v>0</v>
      </c>
      <c r="AL501" s="18">
        <f t="shared" si="1298"/>
        <v>0</v>
      </c>
      <c r="AM501" s="18">
        <f t="shared" si="1298"/>
        <v>0</v>
      </c>
      <c r="AN501" s="18">
        <f t="shared" si="1298"/>
        <v>0</v>
      </c>
      <c r="AO501" s="18">
        <f t="shared" si="1298"/>
        <v>0</v>
      </c>
      <c r="AP501" s="18">
        <f t="shared" si="1298"/>
        <v>0</v>
      </c>
      <c r="AQ501" s="18">
        <f t="shared" si="1298"/>
        <v>0</v>
      </c>
      <c r="AR501" s="18">
        <f t="shared" si="1298"/>
        <v>0</v>
      </c>
      <c r="AS501" s="18">
        <f t="shared" si="1298"/>
        <v>0</v>
      </c>
      <c r="AT501" s="18">
        <f t="shared" si="1298"/>
        <v>0</v>
      </c>
      <c r="AU501" s="18">
        <f t="shared" si="1298"/>
        <v>0</v>
      </c>
      <c r="AV501" s="18">
        <f t="shared" si="1298"/>
        <v>0</v>
      </c>
      <c r="AW501" s="18">
        <f t="shared" si="1298"/>
        <v>0</v>
      </c>
      <c r="AX501" s="18">
        <f t="shared" si="1298"/>
        <v>0</v>
      </c>
      <c r="AY501" s="18">
        <f t="shared" si="1298"/>
        <v>0</v>
      </c>
      <c r="AZ501" s="18">
        <f t="shared" si="1298"/>
        <v>0</v>
      </c>
      <c r="BA501" s="18">
        <f t="shared" si="1298"/>
        <v>0</v>
      </c>
      <c r="BB501" s="18">
        <f t="shared" si="1298"/>
        <v>0</v>
      </c>
      <c r="BC501" s="18">
        <f t="shared" si="1298"/>
        <v>0</v>
      </c>
      <c r="BD501" s="18">
        <f t="shared" si="1298"/>
        <v>0</v>
      </c>
      <c r="BE501" s="18">
        <f t="shared" si="1298"/>
        <v>0</v>
      </c>
      <c r="BF501" s="18">
        <f t="shared" si="1298"/>
        <v>0</v>
      </c>
      <c r="BG501" s="18">
        <f t="shared" si="1298"/>
        <v>0</v>
      </c>
      <c r="BH501" s="18">
        <f t="shared" si="1298"/>
        <v>0</v>
      </c>
      <c r="BI501" s="18">
        <f t="shared" si="1298"/>
        <v>0</v>
      </c>
      <c r="BJ501" s="18">
        <f t="shared" si="1298"/>
        <v>0</v>
      </c>
      <c r="BK501" s="18">
        <f t="shared" si="1298"/>
        <v>0</v>
      </c>
      <c r="BL501" s="18">
        <f t="shared" si="1298"/>
        <v>0</v>
      </c>
      <c r="BM501" s="18">
        <f t="shared" si="1298"/>
        <v>0</v>
      </c>
      <c r="BN501" s="18">
        <f t="shared" si="1298"/>
        <v>0</v>
      </c>
      <c r="BO501" s="18">
        <f t="shared" si="1298"/>
        <v>0</v>
      </c>
      <c r="BP501" s="18">
        <f t="shared" si="1298"/>
        <v>0</v>
      </c>
      <c r="BQ501" s="18">
        <f t="shared" si="1298"/>
        <v>0</v>
      </c>
      <c r="BR501" s="18">
        <f t="shared" si="1298"/>
        <v>0</v>
      </c>
      <c r="BS501" s="18">
        <f t="shared" si="1298"/>
        <v>0</v>
      </c>
      <c r="BT501" s="18">
        <f t="shared" si="1298"/>
        <v>0</v>
      </c>
      <c r="BU501" s="18">
        <f t="shared" si="1298"/>
        <v>0</v>
      </c>
      <c r="BV501" s="18">
        <f t="shared" si="1298"/>
        <v>0</v>
      </c>
      <c r="BW501" s="18">
        <f t="shared" ref="BW501:EH501" si="1299">$E501 * $F501 * BW$155 * BW498</f>
        <v>0</v>
      </c>
      <c r="BX501" s="18">
        <f t="shared" si="1299"/>
        <v>0</v>
      </c>
      <c r="BY501" s="18">
        <f t="shared" si="1299"/>
        <v>0</v>
      </c>
      <c r="BZ501" s="18">
        <f t="shared" si="1299"/>
        <v>0</v>
      </c>
      <c r="CA501" s="18">
        <f t="shared" si="1299"/>
        <v>0</v>
      </c>
      <c r="CB501" s="18">
        <f t="shared" si="1299"/>
        <v>0</v>
      </c>
      <c r="CC501" s="18">
        <f t="shared" si="1299"/>
        <v>0</v>
      </c>
      <c r="CD501" s="18">
        <f t="shared" si="1299"/>
        <v>0</v>
      </c>
      <c r="CE501" s="18">
        <f t="shared" si="1299"/>
        <v>0</v>
      </c>
      <c r="CF501" s="18">
        <f t="shared" si="1299"/>
        <v>0</v>
      </c>
      <c r="CG501" s="18">
        <f t="shared" si="1299"/>
        <v>0</v>
      </c>
      <c r="CH501" s="18">
        <f t="shared" si="1299"/>
        <v>0</v>
      </c>
      <c r="CI501" s="18">
        <f t="shared" si="1299"/>
        <v>0</v>
      </c>
      <c r="CJ501" s="18">
        <f t="shared" si="1299"/>
        <v>0</v>
      </c>
      <c r="CK501" s="18">
        <f t="shared" si="1299"/>
        <v>0</v>
      </c>
      <c r="CL501" s="18">
        <f t="shared" si="1299"/>
        <v>0</v>
      </c>
      <c r="CM501" s="18">
        <f t="shared" si="1299"/>
        <v>0</v>
      </c>
      <c r="CN501" s="18">
        <f t="shared" si="1299"/>
        <v>0</v>
      </c>
      <c r="CO501" s="18">
        <f t="shared" si="1299"/>
        <v>0</v>
      </c>
      <c r="CP501" s="18">
        <f t="shared" si="1299"/>
        <v>0</v>
      </c>
      <c r="CQ501" s="18">
        <f t="shared" si="1299"/>
        <v>0</v>
      </c>
      <c r="CR501" s="18">
        <f t="shared" si="1299"/>
        <v>0</v>
      </c>
      <c r="CS501" s="18">
        <f t="shared" si="1299"/>
        <v>0</v>
      </c>
      <c r="CT501" s="18">
        <f t="shared" si="1299"/>
        <v>0</v>
      </c>
      <c r="CU501" s="18">
        <f t="shared" si="1299"/>
        <v>0</v>
      </c>
      <c r="CV501" s="18">
        <f t="shared" si="1299"/>
        <v>0</v>
      </c>
      <c r="CW501" s="18">
        <f t="shared" si="1299"/>
        <v>0</v>
      </c>
      <c r="CX501" s="18">
        <f t="shared" si="1299"/>
        <v>0</v>
      </c>
      <c r="CY501" s="18">
        <f t="shared" si="1299"/>
        <v>0</v>
      </c>
      <c r="CZ501" s="18">
        <f t="shared" si="1299"/>
        <v>0</v>
      </c>
      <c r="DA501" s="18">
        <f t="shared" si="1299"/>
        <v>0</v>
      </c>
      <c r="DB501" s="18">
        <f t="shared" si="1299"/>
        <v>0</v>
      </c>
      <c r="DC501" s="18">
        <f t="shared" si="1299"/>
        <v>0</v>
      </c>
      <c r="DD501" s="18">
        <f t="shared" si="1299"/>
        <v>0</v>
      </c>
      <c r="DE501" s="18">
        <f t="shared" si="1299"/>
        <v>0</v>
      </c>
      <c r="DF501" s="18">
        <f t="shared" si="1299"/>
        <v>0</v>
      </c>
      <c r="DG501" s="18">
        <f t="shared" si="1299"/>
        <v>0</v>
      </c>
      <c r="DH501" s="18">
        <f t="shared" si="1299"/>
        <v>0</v>
      </c>
      <c r="DI501" s="18">
        <f t="shared" si="1299"/>
        <v>0</v>
      </c>
      <c r="DJ501" s="18">
        <f t="shared" si="1299"/>
        <v>0</v>
      </c>
      <c r="DK501" s="18">
        <f t="shared" si="1299"/>
        <v>0</v>
      </c>
      <c r="DL501" s="18">
        <f t="shared" si="1299"/>
        <v>0</v>
      </c>
      <c r="DM501" s="18">
        <f t="shared" si="1299"/>
        <v>0</v>
      </c>
      <c r="DN501" s="18">
        <f t="shared" si="1299"/>
        <v>0</v>
      </c>
      <c r="DO501" s="18">
        <f t="shared" si="1299"/>
        <v>0</v>
      </c>
      <c r="DP501" s="18">
        <f t="shared" si="1299"/>
        <v>0</v>
      </c>
      <c r="DQ501" s="18">
        <f t="shared" si="1299"/>
        <v>0</v>
      </c>
      <c r="DR501" s="18">
        <f t="shared" si="1299"/>
        <v>0</v>
      </c>
      <c r="DS501" s="18">
        <f t="shared" si="1299"/>
        <v>0</v>
      </c>
      <c r="DT501" s="18">
        <f t="shared" si="1299"/>
        <v>0</v>
      </c>
      <c r="DU501" s="18">
        <f t="shared" si="1299"/>
        <v>0</v>
      </c>
      <c r="DV501" s="18">
        <f t="shared" si="1299"/>
        <v>0</v>
      </c>
      <c r="DW501" s="18">
        <f t="shared" si="1299"/>
        <v>0</v>
      </c>
      <c r="DX501" s="18">
        <f t="shared" si="1299"/>
        <v>0</v>
      </c>
      <c r="DY501" s="18">
        <f t="shared" si="1299"/>
        <v>0</v>
      </c>
      <c r="DZ501" s="18">
        <f t="shared" si="1299"/>
        <v>0</v>
      </c>
      <c r="EA501" s="18">
        <f t="shared" si="1299"/>
        <v>0</v>
      </c>
      <c r="EB501" s="18">
        <f t="shared" si="1299"/>
        <v>0</v>
      </c>
      <c r="EC501" s="18">
        <f t="shared" si="1299"/>
        <v>0</v>
      </c>
      <c r="ED501" s="18">
        <f t="shared" si="1299"/>
        <v>0</v>
      </c>
      <c r="EE501" s="18">
        <f t="shared" si="1299"/>
        <v>0</v>
      </c>
      <c r="EF501" s="18">
        <f t="shared" si="1299"/>
        <v>0</v>
      </c>
      <c r="EG501" s="18">
        <f t="shared" si="1299"/>
        <v>0</v>
      </c>
      <c r="EH501" s="18">
        <f t="shared" si="1299"/>
        <v>0</v>
      </c>
      <c r="EI501" s="18">
        <f t="shared" ref="EI501:FR501" si="1300">$E501 * $F501 * EI$155 * EI498</f>
        <v>0</v>
      </c>
      <c r="EJ501" s="18">
        <f t="shared" si="1300"/>
        <v>0</v>
      </c>
      <c r="EK501" s="18">
        <f t="shared" si="1300"/>
        <v>0</v>
      </c>
      <c r="EL501" s="18">
        <f t="shared" si="1300"/>
        <v>0</v>
      </c>
      <c r="EM501" s="18">
        <f t="shared" si="1300"/>
        <v>0</v>
      </c>
      <c r="EN501" s="18">
        <f t="shared" si="1300"/>
        <v>0</v>
      </c>
      <c r="EO501" s="18">
        <f t="shared" si="1300"/>
        <v>0</v>
      </c>
      <c r="EP501" s="18">
        <f t="shared" si="1300"/>
        <v>0</v>
      </c>
      <c r="EQ501" s="18">
        <f t="shared" si="1300"/>
        <v>0</v>
      </c>
      <c r="ER501" s="18">
        <f t="shared" si="1300"/>
        <v>0</v>
      </c>
      <c r="ES501" s="18">
        <f t="shared" si="1300"/>
        <v>0</v>
      </c>
      <c r="ET501" s="18">
        <f t="shared" si="1300"/>
        <v>0</v>
      </c>
      <c r="EU501" s="18">
        <f t="shared" si="1300"/>
        <v>0</v>
      </c>
      <c r="EV501" s="18">
        <f t="shared" si="1300"/>
        <v>0</v>
      </c>
      <c r="EW501" s="18">
        <f t="shared" si="1300"/>
        <v>0</v>
      </c>
      <c r="EX501" s="18">
        <f t="shared" si="1300"/>
        <v>0</v>
      </c>
      <c r="EY501" s="18">
        <f t="shared" si="1300"/>
        <v>0</v>
      </c>
      <c r="EZ501" s="18">
        <f t="shared" si="1300"/>
        <v>0</v>
      </c>
      <c r="FA501" s="18">
        <f t="shared" si="1300"/>
        <v>0</v>
      </c>
      <c r="FB501" s="18">
        <f t="shared" si="1300"/>
        <v>0</v>
      </c>
      <c r="FC501" s="18">
        <f t="shared" si="1300"/>
        <v>0</v>
      </c>
      <c r="FD501" s="18">
        <f t="shared" si="1300"/>
        <v>0</v>
      </c>
      <c r="FE501" s="18">
        <f t="shared" si="1300"/>
        <v>0</v>
      </c>
      <c r="FF501" s="18">
        <f t="shared" si="1300"/>
        <v>0</v>
      </c>
      <c r="FG501" s="18">
        <f t="shared" si="1300"/>
        <v>0</v>
      </c>
      <c r="FH501" s="18">
        <f t="shared" si="1300"/>
        <v>0</v>
      </c>
      <c r="FI501" s="18">
        <f t="shared" si="1300"/>
        <v>0</v>
      </c>
      <c r="FJ501" s="18">
        <f t="shared" si="1300"/>
        <v>0</v>
      </c>
      <c r="FK501" s="18">
        <f t="shared" si="1300"/>
        <v>0</v>
      </c>
      <c r="FL501" s="18">
        <f t="shared" si="1300"/>
        <v>0</v>
      </c>
      <c r="FM501" s="18">
        <f t="shared" si="1300"/>
        <v>0</v>
      </c>
      <c r="FN501" s="18">
        <f t="shared" si="1300"/>
        <v>0</v>
      </c>
      <c r="FO501" s="18">
        <f t="shared" si="1300"/>
        <v>0</v>
      </c>
      <c r="FP501" s="18">
        <f t="shared" si="1300"/>
        <v>0</v>
      </c>
      <c r="FQ501" s="18">
        <f t="shared" si="1300"/>
        <v>0</v>
      </c>
      <c r="FR501" s="18">
        <f t="shared" si="1300"/>
        <v>0</v>
      </c>
    </row>
    <row r="502" spans="2:174">
      <c r="B502" s="30"/>
      <c r="C502" s="97" t="s">
        <v>799</v>
      </c>
      <c r="D502" s="145" t="s">
        <v>978</v>
      </c>
      <c r="E502" s="213"/>
      <c r="F502" s="213"/>
      <c r="G502" s="97"/>
      <c r="H502" s="97"/>
      <c r="I502" s="131">
        <f>SUM(J502:FR502)</f>
        <v>0</v>
      </c>
      <c r="J502" s="98">
        <f t="shared" ref="J502:AO502" si="1301">-1 * MAX(J500,J501)</f>
        <v>0</v>
      </c>
      <c r="K502" s="98">
        <f t="shared" si="1301"/>
        <v>0</v>
      </c>
      <c r="L502" s="98">
        <f t="shared" si="1301"/>
        <v>0</v>
      </c>
      <c r="M502" s="98">
        <f t="shared" si="1301"/>
        <v>0</v>
      </c>
      <c r="N502" s="98">
        <f t="shared" si="1301"/>
        <v>0</v>
      </c>
      <c r="O502" s="98">
        <f t="shared" si="1301"/>
        <v>0</v>
      </c>
      <c r="P502" s="98">
        <f t="shared" si="1301"/>
        <v>0</v>
      </c>
      <c r="Q502" s="98">
        <f t="shared" si="1301"/>
        <v>0</v>
      </c>
      <c r="R502" s="98">
        <f t="shared" si="1301"/>
        <v>0</v>
      </c>
      <c r="S502" s="98">
        <f t="shared" si="1301"/>
        <v>0</v>
      </c>
      <c r="T502" s="98">
        <f t="shared" si="1301"/>
        <v>0</v>
      </c>
      <c r="U502" s="98">
        <f t="shared" si="1301"/>
        <v>0</v>
      </c>
      <c r="V502" s="98">
        <f t="shared" si="1301"/>
        <v>0</v>
      </c>
      <c r="W502" s="98">
        <f t="shared" si="1301"/>
        <v>0</v>
      </c>
      <c r="X502" s="98">
        <f t="shared" si="1301"/>
        <v>0</v>
      </c>
      <c r="Y502" s="98">
        <f t="shared" si="1301"/>
        <v>0</v>
      </c>
      <c r="Z502" s="98">
        <f t="shared" si="1301"/>
        <v>0</v>
      </c>
      <c r="AA502" s="98">
        <f t="shared" si="1301"/>
        <v>0</v>
      </c>
      <c r="AB502" s="98">
        <f t="shared" si="1301"/>
        <v>0</v>
      </c>
      <c r="AC502" s="98">
        <f t="shared" si="1301"/>
        <v>0</v>
      </c>
      <c r="AD502" s="98">
        <f t="shared" si="1301"/>
        <v>0</v>
      </c>
      <c r="AE502" s="98">
        <f t="shared" si="1301"/>
        <v>0</v>
      </c>
      <c r="AF502" s="98">
        <f t="shared" si="1301"/>
        <v>0</v>
      </c>
      <c r="AG502" s="98">
        <f t="shared" si="1301"/>
        <v>0</v>
      </c>
      <c r="AH502" s="98">
        <f t="shared" si="1301"/>
        <v>0</v>
      </c>
      <c r="AI502" s="98">
        <f t="shared" si="1301"/>
        <v>0</v>
      </c>
      <c r="AJ502" s="98">
        <f t="shared" si="1301"/>
        <v>0</v>
      </c>
      <c r="AK502" s="98">
        <f t="shared" si="1301"/>
        <v>0</v>
      </c>
      <c r="AL502" s="98">
        <f t="shared" si="1301"/>
        <v>0</v>
      </c>
      <c r="AM502" s="98">
        <f t="shared" si="1301"/>
        <v>0</v>
      </c>
      <c r="AN502" s="98">
        <f t="shared" si="1301"/>
        <v>0</v>
      </c>
      <c r="AO502" s="98">
        <f t="shared" si="1301"/>
        <v>0</v>
      </c>
      <c r="AP502" s="98">
        <f t="shared" ref="AP502:BU502" si="1302">-1 * MAX(AP500,AP501)</f>
        <v>0</v>
      </c>
      <c r="AQ502" s="98">
        <f t="shared" si="1302"/>
        <v>0</v>
      </c>
      <c r="AR502" s="98">
        <f t="shared" si="1302"/>
        <v>0</v>
      </c>
      <c r="AS502" s="98">
        <f t="shared" si="1302"/>
        <v>0</v>
      </c>
      <c r="AT502" s="98">
        <f t="shared" si="1302"/>
        <v>0</v>
      </c>
      <c r="AU502" s="98">
        <f t="shared" si="1302"/>
        <v>0</v>
      </c>
      <c r="AV502" s="98">
        <f t="shared" si="1302"/>
        <v>0</v>
      </c>
      <c r="AW502" s="98">
        <f t="shared" si="1302"/>
        <v>0</v>
      </c>
      <c r="AX502" s="98">
        <f t="shared" si="1302"/>
        <v>0</v>
      </c>
      <c r="AY502" s="98">
        <f t="shared" si="1302"/>
        <v>0</v>
      </c>
      <c r="AZ502" s="98">
        <f t="shared" si="1302"/>
        <v>0</v>
      </c>
      <c r="BA502" s="98">
        <f t="shared" si="1302"/>
        <v>0</v>
      </c>
      <c r="BB502" s="98">
        <f t="shared" si="1302"/>
        <v>0</v>
      </c>
      <c r="BC502" s="98">
        <f t="shared" si="1302"/>
        <v>0</v>
      </c>
      <c r="BD502" s="98">
        <f t="shared" si="1302"/>
        <v>0</v>
      </c>
      <c r="BE502" s="98">
        <f t="shared" si="1302"/>
        <v>0</v>
      </c>
      <c r="BF502" s="98">
        <f t="shared" si="1302"/>
        <v>0</v>
      </c>
      <c r="BG502" s="98">
        <f t="shared" si="1302"/>
        <v>0</v>
      </c>
      <c r="BH502" s="98">
        <f t="shared" si="1302"/>
        <v>0</v>
      </c>
      <c r="BI502" s="98">
        <f t="shared" si="1302"/>
        <v>0</v>
      </c>
      <c r="BJ502" s="98">
        <f t="shared" si="1302"/>
        <v>0</v>
      </c>
      <c r="BK502" s="98">
        <f t="shared" si="1302"/>
        <v>0</v>
      </c>
      <c r="BL502" s="98">
        <f t="shared" si="1302"/>
        <v>0</v>
      </c>
      <c r="BM502" s="98">
        <f t="shared" si="1302"/>
        <v>0</v>
      </c>
      <c r="BN502" s="98">
        <f t="shared" si="1302"/>
        <v>0</v>
      </c>
      <c r="BO502" s="98">
        <f t="shared" si="1302"/>
        <v>0</v>
      </c>
      <c r="BP502" s="98">
        <f t="shared" si="1302"/>
        <v>0</v>
      </c>
      <c r="BQ502" s="98">
        <f t="shared" si="1302"/>
        <v>0</v>
      </c>
      <c r="BR502" s="98">
        <f t="shared" si="1302"/>
        <v>0</v>
      </c>
      <c r="BS502" s="98">
        <f t="shared" si="1302"/>
        <v>0</v>
      </c>
      <c r="BT502" s="98">
        <f t="shared" si="1302"/>
        <v>0</v>
      </c>
      <c r="BU502" s="98">
        <f t="shared" si="1302"/>
        <v>0</v>
      </c>
      <c r="BV502" s="98">
        <f t="shared" ref="BV502:DA502" si="1303">-1 * MAX(BV500,BV501)</f>
        <v>0</v>
      </c>
      <c r="BW502" s="98">
        <f t="shared" si="1303"/>
        <v>0</v>
      </c>
      <c r="BX502" s="98">
        <f t="shared" si="1303"/>
        <v>0</v>
      </c>
      <c r="BY502" s="98">
        <f t="shared" si="1303"/>
        <v>0</v>
      </c>
      <c r="BZ502" s="98">
        <f t="shared" si="1303"/>
        <v>0</v>
      </c>
      <c r="CA502" s="98">
        <f t="shared" si="1303"/>
        <v>0</v>
      </c>
      <c r="CB502" s="98">
        <f t="shared" si="1303"/>
        <v>0</v>
      </c>
      <c r="CC502" s="98">
        <f t="shared" si="1303"/>
        <v>0</v>
      </c>
      <c r="CD502" s="98">
        <f t="shared" si="1303"/>
        <v>0</v>
      </c>
      <c r="CE502" s="98">
        <f t="shared" si="1303"/>
        <v>0</v>
      </c>
      <c r="CF502" s="98">
        <f t="shared" si="1303"/>
        <v>0</v>
      </c>
      <c r="CG502" s="98">
        <f t="shared" si="1303"/>
        <v>0</v>
      </c>
      <c r="CH502" s="98">
        <f t="shared" si="1303"/>
        <v>0</v>
      </c>
      <c r="CI502" s="98">
        <f t="shared" si="1303"/>
        <v>0</v>
      </c>
      <c r="CJ502" s="98">
        <f t="shared" si="1303"/>
        <v>0</v>
      </c>
      <c r="CK502" s="98">
        <f t="shared" si="1303"/>
        <v>0</v>
      </c>
      <c r="CL502" s="98">
        <f t="shared" si="1303"/>
        <v>0</v>
      </c>
      <c r="CM502" s="98">
        <f t="shared" si="1303"/>
        <v>0</v>
      </c>
      <c r="CN502" s="98">
        <f t="shared" si="1303"/>
        <v>0</v>
      </c>
      <c r="CO502" s="98">
        <f t="shared" si="1303"/>
        <v>0</v>
      </c>
      <c r="CP502" s="98">
        <f t="shared" si="1303"/>
        <v>0</v>
      </c>
      <c r="CQ502" s="98">
        <f t="shared" si="1303"/>
        <v>0</v>
      </c>
      <c r="CR502" s="98">
        <f t="shared" si="1303"/>
        <v>0</v>
      </c>
      <c r="CS502" s="98">
        <f t="shared" si="1303"/>
        <v>0</v>
      </c>
      <c r="CT502" s="98">
        <f t="shared" si="1303"/>
        <v>0</v>
      </c>
      <c r="CU502" s="98">
        <f t="shared" si="1303"/>
        <v>0</v>
      </c>
      <c r="CV502" s="98">
        <f t="shared" si="1303"/>
        <v>0</v>
      </c>
      <c r="CW502" s="98">
        <f t="shared" si="1303"/>
        <v>0</v>
      </c>
      <c r="CX502" s="98">
        <f t="shared" si="1303"/>
        <v>0</v>
      </c>
      <c r="CY502" s="98">
        <f t="shared" si="1303"/>
        <v>0</v>
      </c>
      <c r="CZ502" s="98">
        <f t="shared" si="1303"/>
        <v>0</v>
      </c>
      <c r="DA502" s="98">
        <f t="shared" si="1303"/>
        <v>0</v>
      </c>
      <c r="DB502" s="98">
        <f t="shared" ref="DB502:EG502" si="1304">-1 * MAX(DB500,DB501)</f>
        <v>0</v>
      </c>
      <c r="DC502" s="98">
        <f t="shared" si="1304"/>
        <v>0</v>
      </c>
      <c r="DD502" s="98">
        <f t="shared" si="1304"/>
        <v>0</v>
      </c>
      <c r="DE502" s="98">
        <f t="shared" si="1304"/>
        <v>0</v>
      </c>
      <c r="DF502" s="98">
        <f t="shared" si="1304"/>
        <v>0</v>
      </c>
      <c r="DG502" s="98">
        <f t="shared" si="1304"/>
        <v>0</v>
      </c>
      <c r="DH502" s="98">
        <f t="shared" si="1304"/>
        <v>0</v>
      </c>
      <c r="DI502" s="98">
        <f t="shared" si="1304"/>
        <v>0</v>
      </c>
      <c r="DJ502" s="98">
        <f t="shared" si="1304"/>
        <v>0</v>
      </c>
      <c r="DK502" s="98">
        <f t="shared" si="1304"/>
        <v>0</v>
      </c>
      <c r="DL502" s="98">
        <f t="shared" si="1304"/>
        <v>0</v>
      </c>
      <c r="DM502" s="98">
        <f t="shared" si="1304"/>
        <v>0</v>
      </c>
      <c r="DN502" s="98">
        <f t="shared" si="1304"/>
        <v>0</v>
      </c>
      <c r="DO502" s="98">
        <f t="shared" si="1304"/>
        <v>0</v>
      </c>
      <c r="DP502" s="98">
        <f t="shared" si="1304"/>
        <v>0</v>
      </c>
      <c r="DQ502" s="98">
        <f t="shared" si="1304"/>
        <v>0</v>
      </c>
      <c r="DR502" s="98">
        <f t="shared" si="1304"/>
        <v>0</v>
      </c>
      <c r="DS502" s="98">
        <f t="shared" si="1304"/>
        <v>0</v>
      </c>
      <c r="DT502" s="98">
        <f t="shared" si="1304"/>
        <v>0</v>
      </c>
      <c r="DU502" s="98">
        <f t="shared" si="1304"/>
        <v>0</v>
      </c>
      <c r="DV502" s="98">
        <f t="shared" si="1304"/>
        <v>0</v>
      </c>
      <c r="DW502" s="98">
        <f t="shared" si="1304"/>
        <v>0</v>
      </c>
      <c r="DX502" s="98">
        <f t="shared" si="1304"/>
        <v>0</v>
      </c>
      <c r="DY502" s="98">
        <f t="shared" si="1304"/>
        <v>0</v>
      </c>
      <c r="DZ502" s="98">
        <f t="shared" si="1304"/>
        <v>0</v>
      </c>
      <c r="EA502" s="98">
        <f t="shared" si="1304"/>
        <v>0</v>
      </c>
      <c r="EB502" s="98">
        <f t="shared" si="1304"/>
        <v>0</v>
      </c>
      <c r="EC502" s="98">
        <f t="shared" si="1304"/>
        <v>0</v>
      </c>
      <c r="ED502" s="98">
        <f t="shared" si="1304"/>
        <v>0</v>
      </c>
      <c r="EE502" s="98">
        <f t="shared" si="1304"/>
        <v>0</v>
      </c>
      <c r="EF502" s="98">
        <f t="shared" si="1304"/>
        <v>0</v>
      </c>
      <c r="EG502" s="98">
        <f t="shared" si="1304"/>
        <v>0</v>
      </c>
      <c r="EH502" s="98">
        <f t="shared" ref="EH502:FM502" si="1305">-1 * MAX(EH500,EH501)</f>
        <v>0</v>
      </c>
      <c r="EI502" s="98">
        <f t="shared" si="1305"/>
        <v>0</v>
      </c>
      <c r="EJ502" s="98">
        <f t="shared" si="1305"/>
        <v>0</v>
      </c>
      <c r="EK502" s="98">
        <f t="shared" si="1305"/>
        <v>0</v>
      </c>
      <c r="EL502" s="98">
        <f t="shared" si="1305"/>
        <v>0</v>
      </c>
      <c r="EM502" s="98">
        <f t="shared" si="1305"/>
        <v>0</v>
      </c>
      <c r="EN502" s="98">
        <f t="shared" si="1305"/>
        <v>0</v>
      </c>
      <c r="EO502" s="98">
        <f t="shared" si="1305"/>
        <v>0</v>
      </c>
      <c r="EP502" s="98">
        <f t="shared" si="1305"/>
        <v>0</v>
      </c>
      <c r="EQ502" s="98">
        <f t="shared" si="1305"/>
        <v>0</v>
      </c>
      <c r="ER502" s="98">
        <f t="shared" si="1305"/>
        <v>0</v>
      </c>
      <c r="ES502" s="98">
        <f t="shared" si="1305"/>
        <v>0</v>
      </c>
      <c r="ET502" s="98">
        <f t="shared" si="1305"/>
        <v>0</v>
      </c>
      <c r="EU502" s="98">
        <f t="shared" si="1305"/>
        <v>0</v>
      </c>
      <c r="EV502" s="98">
        <f t="shared" si="1305"/>
        <v>0</v>
      </c>
      <c r="EW502" s="98">
        <f t="shared" si="1305"/>
        <v>0</v>
      </c>
      <c r="EX502" s="98">
        <f t="shared" si="1305"/>
        <v>0</v>
      </c>
      <c r="EY502" s="98">
        <f t="shared" si="1305"/>
        <v>0</v>
      </c>
      <c r="EZ502" s="98">
        <f t="shared" si="1305"/>
        <v>0</v>
      </c>
      <c r="FA502" s="98">
        <f t="shared" si="1305"/>
        <v>0</v>
      </c>
      <c r="FB502" s="98">
        <f t="shared" si="1305"/>
        <v>0</v>
      </c>
      <c r="FC502" s="98">
        <f t="shared" si="1305"/>
        <v>0</v>
      </c>
      <c r="FD502" s="98">
        <f t="shared" si="1305"/>
        <v>0</v>
      </c>
      <c r="FE502" s="98">
        <f t="shared" si="1305"/>
        <v>0</v>
      </c>
      <c r="FF502" s="98">
        <f t="shared" si="1305"/>
        <v>0</v>
      </c>
      <c r="FG502" s="98">
        <f t="shared" si="1305"/>
        <v>0</v>
      </c>
      <c r="FH502" s="98">
        <f t="shared" si="1305"/>
        <v>0</v>
      </c>
      <c r="FI502" s="98">
        <f t="shared" si="1305"/>
        <v>0</v>
      </c>
      <c r="FJ502" s="98">
        <f t="shared" si="1305"/>
        <v>0</v>
      </c>
      <c r="FK502" s="98">
        <f t="shared" si="1305"/>
        <v>0</v>
      </c>
      <c r="FL502" s="98">
        <f t="shared" si="1305"/>
        <v>0</v>
      </c>
      <c r="FM502" s="98">
        <f t="shared" si="1305"/>
        <v>0</v>
      </c>
      <c r="FN502" s="98">
        <f t="shared" ref="FN502:FR502" si="1306">-1 * MAX(FN500,FN501)</f>
        <v>0</v>
      </c>
      <c r="FO502" s="98">
        <f t="shared" si="1306"/>
        <v>0</v>
      </c>
      <c r="FP502" s="98">
        <f t="shared" si="1306"/>
        <v>0</v>
      </c>
      <c r="FQ502" s="98">
        <f t="shared" si="1306"/>
        <v>0</v>
      </c>
      <c r="FR502" s="98">
        <f t="shared" si="1306"/>
        <v>0</v>
      </c>
    </row>
    <row r="503" spans="2:174">
      <c r="B503" s="30"/>
      <c r="D503" s="8"/>
      <c r="E503" s="8"/>
      <c r="F503" s="8"/>
    </row>
    <row r="504" spans="2:174">
      <c r="B504" s="30" t="s">
        <v>800</v>
      </c>
      <c r="D504" s="8"/>
      <c r="E504" s="142" t="s">
        <v>316</v>
      </c>
      <c r="F504" s="142" t="s">
        <v>146</v>
      </c>
    </row>
    <row r="505" spans="2:174">
      <c r="B505" s="30"/>
      <c r="C505" t="s">
        <v>789</v>
      </c>
      <c r="D505" s="144" t="s">
        <v>86</v>
      </c>
      <c r="E505" s="134">
        <f>INDEX(Assumptions!$G$349:$G$349,MATCH($A$1,Model_Number,0))</f>
        <v>0</v>
      </c>
      <c r="F505" s="134">
        <f>INDEX(Assumptions!$G$350:$G$350,MATCH($A$1,Model_Number,0))</f>
        <v>0</v>
      </c>
      <c r="J505" s="27">
        <f>MAX(0,(MIN($F505,J$5)-MAX($E505,J$4)+1)/J$8)+((($E505-$F505+1)/J$8)*($E505&gt;J$4)*($F505&lt;J$5))</f>
        <v>0</v>
      </c>
      <c r="K505" s="27">
        <f t="shared" ref="K505:BV505" si="1307">MAX(0,(MIN($F505,K$5)-MAX($E505,K$4)+1)/K$8)+((($E505-$F505+1)/K$8)*($E505&gt;K$4)*($F505&lt;K$5))</f>
        <v>0</v>
      </c>
      <c r="L505" s="27">
        <f t="shared" si="1307"/>
        <v>0</v>
      </c>
      <c r="M505" s="27">
        <f t="shared" si="1307"/>
        <v>0</v>
      </c>
      <c r="N505" s="27">
        <f t="shared" si="1307"/>
        <v>0</v>
      </c>
      <c r="O505" s="27">
        <f t="shared" si="1307"/>
        <v>0</v>
      </c>
      <c r="P505" s="27">
        <f t="shared" si="1307"/>
        <v>0</v>
      </c>
      <c r="Q505" s="27">
        <f t="shared" si="1307"/>
        <v>0</v>
      </c>
      <c r="R505" s="27">
        <f t="shared" si="1307"/>
        <v>0</v>
      </c>
      <c r="S505" s="27">
        <f t="shared" si="1307"/>
        <v>0</v>
      </c>
      <c r="T505" s="27">
        <f t="shared" si="1307"/>
        <v>0</v>
      </c>
      <c r="U505" s="27">
        <f t="shared" si="1307"/>
        <v>0</v>
      </c>
      <c r="V505" s="27">
        <f t="shared" si="1307"/>
        <v>0</v>
      </c>
      <c r="W505" s="27">
        <f t="shared" si="1307"/>
        <v>0</v>
      </c>
      <c r="X505" s="27">
        <f t="shared" si="1307"/>
        <v>0</v>
      </c>
      <c r="Y505" s="27">
        <f t="shared" si="1307"/>
        <v>0</v>
      </c>
      <c r="Z505" s="27">
        <f t="shared" si="1307"/>
        <v>0</v>
      </c>
      <c r="AA505" s="27">
        <f t="shared" si="1307"/>
        <v>0</v>
      </c>
      <c r="AB505" s="27">
        <f t="shared" si="1307"/>
        <v>0</v>
      </c>
      <c r="AC505" s="27">
        <f t="shared" si="1307"/>
        <v>0</v>
      </c>
      <c r="AD505" s="27">
        <f t="shared" si="1307"/>
        <v>0</v>
      </c>
      <c r="AE505" s="27">
        <f t="shared" si="1307"/>
        <v>0</v>
      </c>
      <c r="AF505" s="27">
        <f t="shared" si="1307"/>
        <v>0</v>
      </c>
      <c r="AG505" s="27">
        <f t="shared" si="1307"/>
        <v>0</v>
      </c>
      <c r="AH505" s="27">
        <f t="shared" si="1307"/>
        <v>0</v>
      </c>
      <c r="AI505" s="27">
        <f t="shared" si="1307"/>
        <v>0</v>
      </c>
      <c r="AJ505" s="27">
        <f t="shared" si="1307"/>
        <v>0</v>
      </c>
      <c r="AK505" s="27">
        <f t="shared" si="1307"/>
        <v>0</v>
      </c>
      <c r="AL505" s="27">
        <f t="shared" si="1307"/>
        <v>0</v>
      </c>
      <c r="AM505" s="27">
        <f t="shared" si="1307"/>
        <v>0</v>
      </c>
      <c r="AN505" s="27">
        <f t="shared" si="1307"/>
        <v>0</v>
      </c>
      <c r="AO505" s="27">
        <f t="shared" si="1307"/>
        <v>0</v>
      </c>
      <c r="AP505" s="27">
        <f t="shared" si="1307"/>
        <v>0</v>
      </c>
      <c r="AQ505" s="27">
        <f t="shared" si="1307"/>
        <v>0</v>
      </c>
      <c r="AR505" s="27">
        <f t="shared" si="1307"/>
        <v>0</v>
      </c>
      <c r="AS505" s="27">
        <f t="shared" si="1307"/>
        <v>0</v>
      </c>
      <c r="AT505" s="27">
        <f t="shared" si="1307"/>
        <v>0</v>
      </c>
      <c r="AU505" s="27">
        <f t="shared" si="1307"/>
        <v>0</v>
      </c>
      <c r="AV505" s="27">
        <f t="shared" si="1307"/>
        <v>0</v>
      </c>
      <c r="AW505" s="27">
        <f t="shared" si="1307"/>
        <v>0</v>
      </c>
      <c r="AX505" s="27">
        <f t="shared" si="1307"/>
        <v>0</v>
      </c>
      <c r="AY505" s="27">
        <f t="shared" si="1307"/>
        <v>0</v>
      </c>
      <c r="AZ505" s="27">
        <f t="shared" si="1307"/>
        <v>0</v>
      </c>
      <c r="BA505" s="27">
        <f t="shared" si="1307"/>
        <v>0</v>
      </c>
      <c r="BB505" s="27">
        <f t="shared" si="1307"/>
        <v>0</v>
      </c>
      <c r="BC505" s="27">
        <f t="shared" si="1307"/>
        <v>0</v>
      </c>
      <c r="BD505" s="27">
        <f t="shared" si="1307"/>
        <v>0</v>
      </c>
      <c r="BE505" s="27">
        <f t="shared" si="1307"/>
        <v>0</v>
      </c>
      <c r="BF505" s="27">
        <f t="shared" si="1307"/>
        <v>0</v>
      </c>
      <c r="BG505" s="27">
        <f t="shared" si="1307"/>
        <v>0</v>
      </c>
      <c r="BH505" s="27">
        <f t="shared" si="1307"/>
        <v>0</v>
      </c>
      <c r="BI505" s="27">
        <f t="shared" si="1307"/>
        <v>0</v>
      </c>
      <c r="BJ505" s="27">
        <f t="shared" si="1307"/>
        <v>0</v>
      </c>
      <c r="BK505" s="27">
        <f t="shared" si="1307"/>
        <v>0</v>
      </c>
      <c r="BL505" s="27">
        <f t="shared" si="1307"/>
        <v>0</v>
      </c>
      <c r="BM505" s="27">
        <f t="shared" si="1307"/>
        <v>0</v>
      </c>
      <c r="BN505" s="27">
        <f t="shared" si="1307"/>
        <v>0</v>
      </c>
      <c r="BO505" s="27">
        <f t="shared" si="1307"/>
        <v>0</v>
      </c>
      <c r="BP505" s="27">
        <f t="shared" si="1307"/>
        <v>0</v>
      </c>
      <c r="BQ505" s="27">
        <f t="shared" si="1307"/>
        <v>0</v>
      </c>
      <c r="BR505" s="27">
        <f t="shared" si="1307"/>
        <v>0</v>
      </c>
      <c r="BS505" s="27">
        <f t="shared" si="1307"/>
        <v>0</v>
      </c>
      <c r="BT505" s="27">
        <f t="shared" si="1307"/>
        <v>0</v>
      </c>
      <c r="BU505" s="27">
        <f t="shared" si="1307"/>
        <v>0</v>
      </c>
      <c r="BV505" s="27">
        <f t="shared" si="1307"/>
        <v>0</v>
      </c>
      <c r="BW505" s="27">
        <f t="shared" ref="BW505:EH505" si="1308">MAX(0,(MIN($F505,BW$5)-MAX($E505,BW$4)+1)/BW$8)+((($E505-$F505+1)/BW$8)*($E505&gt;BW$4)*($F505&lt;BW$5))</f>
        <v>0</v>
      </c>
      <c r="BX505" s="27">
        <f t="shared" si="1308"/>
        <v>0</v>
      </c>
      <c r="BY505" s="27">
        <f t="shared" si="1308"/>
        <v>0</v>
      </c>
      <c r="BZ505" s="27">
        <f t="shared" si="1308"/>
        <v>0</v>
      </c>
      <c r="CA505" s="27">
        <f t="shared" si="1308"/>
        <v>0</v>
      </c>
      <c r="CB505" s="27">
        <f t="shared" si="1308"/>
        <v>0</v>
      </c>
      <c r="CC505" s="27">
        <f t="shared" si="1308"/>
        <v>0</v>
      </c>
      <c r="CD505" s="27">
        <f t="shared" si="1308"/>
        <v>0</v>
      </c>
      <c r="CE505" s="27">
        <f t="shared" si="1308"/>
        <v>0</v>
      </c>
      <c r="CF505" s="27">
        <f t="shared" si="1308"/>
        <v>0</v>
      </c>
      <c r="CG505" s="27">
        <f t="shared" si="1308"/>
        <v>0</v>
      </c>
      <c r="CH505" s="27">
        <f t="shared" si="1308"/>
        <v>0</v>
      </c>
      <c r="CI505" s="27">
        <f t="shared" si="1308"/>
        <v>0</v>
      </c>
      <c r="CJ505" s="27">
        <f t="shared" si="1308"/>
        <v>0</v>
      </c>
      <c r="CK505" s="27">
        <f t="shared" si="1308"/>
        <v>0</v>
      </c>
      <c r="CL505" s="27">
        <f t="shared" si="1308"/>
        <v>0</v>
      </c>
      <c r="CM505" s="27">
        <f t="shared" si="1308"/>
        <v>0</v>
      </c>
      <c r="CN505" s="27">
        <f t="shared" si="1308"/>
        <v>0</v>
      </c>
      <c r="CO505" s="27">
        <f t="shared" si="1308"/>
        <v>0</v>
      </c>
      <c r="CP505" s="27">
        <f t="shared" si="1308"/>
        <v>0</v>
      </c>
      <c r="CQ505" s="27">
        <f t="shared" si="1308"/>
        <v>0</v>
      </c>
      <c r="CR505" s="27">
        <f t="shared" si="1308"/>
        <v>0</v>
      </c>
      <c r="CS505" s="27">
        <f t="shared" si="1308"/>
        <v>0</v>
      </c>
      <c r="CT505" s="27">
        <f t="shared" si="1308"/>
        <v>0</v>
      </c>
      <c r="CU505" s="27">
        <f t="shared" si="1308"/>
        <v>0</v>
      </c>
      <c r="CV505" s="27">
        <f t="shared" si="1308"/>
        <v>0</v>
      </c>
      <c r="CW505" s="27">
        <f t="shared" si="1308"/>
        <v>0</v>
      </c>
      <c r="CX505" s="27">
        <f t="shared" si="1308"/>
        <v>0</v>
      </c>
      <c r="CY505" s="27">
        <f t="shared" si="1308"/>
        <v>0</v>
      </c>
      <c r="CZ505" s="27">
        <f t="shared" si="1308"/>
        <v>0</v>
      </c>
      <c r="DA505" s="27">
        <f t="shared" si="1308"/>
        <v>0</v>
      </c>
      <c r="DB505" s="27">
        <f t="shared" si="1308"/>
        <v>0</v>
      </c>
      <c r="DC505" s="27">
        <f t="shared" si="1308"/>
        <v>0</v>
      </c>
      <c r="DD505" s="27">
        <f t="shared" si="1308"/>
        <v>0</v>
      </c>
      <c r="DE505" s="27">
        <f t="shared" si="1308"/>
        <v>0</v>
      </c>
      <c r="DF505" s="27">
        <f t="shared" si="1308"/>
        <v>0</v>
      </c>
      <c r="DG505" s="27">
        <f t="shared" si="1308"/>
        <v>0</v>
      </c>
      <c r="DH505" s="27">
        <f t="shared" si="1308"/>
        <v>0</v>
      </c>
      <c r="DI505" s="27">
        <f t="shared" si="1308"/>
        <v>0</v>
      </c>
      <c r="DJ505" s="27">
        <f t="shared" si="1308"/>
        <v>0</v>
      </c>
      <c r="DK505" s="27">
        <f t="shared" si="1308"/>
        <v>0</v>
      </c>
      <c r="DL505" s="27">
        <f t="shared" si="1308"/>
        <v>0</v>
      </c>
      <c r="DM505" s="27">
        <f t="shared" si="1308"/>
        <v>0</v>
      </c>
      <c r="DN505" s="27">
        <f t="shared" si="1308"/>
        <v>0</v>
      </c>
      <c r="DO505" s="27">
        <f t="shared" si="1308"/>
        <v>0</v>
      </c>
      <c r="DP505" s="27">
        <f t="shared" si="1308"/>
        <v>0</v>
      </c>
      <c r="DQ505" s="27">
        <f t="shared" si="1308"/>
        <v>0</v>
      </c>
      <c r="DR505" s="27">
        <f t="shared" si="1308"/>
        <v>0</v>
      </c>
      <c r="DS505" s="27">
        <f t="shared" si="1308"/>
        <v>0</v>
      </c>
      <c r="DT505" s="27">
        <f t="shared" si="1308"/>
        <v>0</v>
      </c>
      <c r="DU505" s="27">
        <f t="shared" si="1308"/>
        <v>0</v>
      </c>
      <c r="DV505" s="27">
        <f t="shared" si="1308"/>
        <v>0</v>
      </c>
      <c r="DW505" s="27">
        <f t="shared" si="1308"/>
        <v>0</v>
      </c>
      <c r="DX505" s="27">
        <f t="shared" si="1308"/>
        <v>0</v>
      </c>
      <c r="DY505" s="27">
        <f t="shared" si="1308"/>
        <v>0</v>
      </c>
      <c r="DZ505" s="27">
        <f t="shared" si="1308"/>
        <v>0</v>
      </c>
      <c r="EA505" s="27">
        <f t="shared" si="1308"/>
        <v>0</v>
      </c>
      <c r="EB505" s="27">
        <f t="shared" si="1308"/>
        <v>0</v>
      </c>
      <c r="EC505" s="27">
        <f t="shared" si="1308"/>
        <v>0</v>
      </c>
      <c r="ED505" s="27">
        <f t="shared" si="1308"/>
        <v>0</v>
      </c>
      <c r="EE505" s="27">
        <f t="shared" si="1308"/>
        <v>0</v>
      </c>
      <c r="EF505" s="27">
        <f t="shared" si="1308"/>
        <v>0</v>
      </c>
      <c r="EG505" s="27">
        <f t="shared" si="1308"/>
        <v>0</v>
      </c>
      <c r="EH505" s="27">
        <f t="shared" si="1308"/>
        <v>0</v>
      </c>
      <c r="EI505" s="27">
        <f t="shared" ref="EI505:FR505" si="1309">MAX(0,(MIN($F505,EI$5)-MAX($E505,EI$4)+1)/EI$8)+((($E505-$F505+1)/EI$8)*($E505&gt;EI$4)*($F505&lt;EI$5))</f>
        <v>0</v>
      </c>
      <c r="EJ505" s="27">
        <f t="shared" si="1309"/>
        <v>0</v>
      </c>
      <c r="EK505" s="27">
        <f t="shared" si="1309"/>
        <v>0</v>
      </c>
      <c r="EL505" s="27">
        <f t="shared" si="1309"/>
        <v>0</v>
      </c>
      <c r="EM505" s="27">
        <f t="shared" si="1309"/>
        <v>0</v>
      </c>
      <c r="EN505" s="27">
        <f t="shared" si="1309"/>
        <v>0</v>
      </c>
      <c r="EO505" s="27">
        <f t="shared" si="1309"/>
        <v>0</v>
      </c>
      <c r="EP505" s="27">
        <f t="shared" si="1309"/>
        <v>0</v>
      </c>
      <c r="EQ505" s="27">
        <f t="shared" si="1309"/>
        <v>0</v>
      </c>
      <c r="ER505" s="27">
        <f t="shared" si="1309"/>
        <v>0</v>
      </c>
      <c r="ES505" s="27">
        <f t="shared" si="1309"/>
        <v>0</v>
      </c>
      <c r="ET505" s="27">
        <f t="shared" si="1309"/>
        <v>0</v>
      </c>
      <c r="EU505" s="27">
        <f t="shared" si="1309"/>
        <v>0</v>
      </c>
      <c r="EV505" s="27">
        <f t="shared" si="1309"/>
        <v>0</v>
      </c>
      <c r="EW505" s="27">
        <f t="shared" si="1309"/>
        <v>0</v>
      </c>
      <c r="EX505" s="27">
        <f t="shared" si="1309"/>
        <v>0</v>
      </c>
      <c r="EY505" s="27">
        <f t="shared" si="1309"/>
        <v>0</v>
      </c>
      <c r="EZ505" s="27">
        <f t="shared" si="1309"/>
        <v>0</v>
      </c>
      <c r="FA505" s="27">
        <f t="shared" si="1309"/>
        <v>0</v>
      </c>
      <c r="FB505" s="27">
        <f t="shared" si="1309"/>
        <v>0</v>
      </c>
      <c r="FC505" s="27">
        <f t="shared" si="1309"/>
        <v>0</v>
      </c>
      <c r="FD505" s="27">
        <f t="shared" si="1309"/>
        <v>0</v>
      </c>
      <c r="FE505" s="27">
        <f t="shared" si="1309"/>
        <v>0</v>
      </c>
      <c r="FF505" s="27">
        <f t="shared" si="1309"/>
        <v>0</v>
      </c>
      <c r="FG505" s="27">
        <f t="shared" si="1309"/>
        <v>0</v>
      </c>
      <c r="FH505" s="27">
        <f t="shared" si="1309"/>
        <v>0</v>
      </c>
      <c r="FI505" s="27">
        <f t="shared" si="1309"/>
        <v>0</v>
      </c>
      <c r="FJ505" s="27">
        <f t="shared" si="1309"/>
        <v>0</v>
      </c>
      <c r="FK505" s="27">
        <f t="shared" si="1309"/>
        <v>0</v>
      </c>
      <c r="FL505" s="27">
        <f t="shared" si="1309"/>
        <v>0</v>
      </c>
      <c r="FM505" s="27">
        <f t="shared" si="1309"/>
        <v>0</v>
      </c>
      <c r="FN505" s="27">
        <f t="shared" si="1309"/>
        <v>0</v>
      </c>
      <c r="FO505" s="27">
        <f t="shared" si="1309"/>
        <v>0</v>
      </c>
      <c r="FP505" s="27">
        <f t="shared" si="1309"/>
        <v>0</v>
      </c>
      <c r="FQ505" s="27">
        <f t="shared" si="1309"/>
        <v>0</v>
      </c>
      <c r="FR505" s="27">
        <f t="shared" si="1309"/>
        <v>0</v>
      </c>
    </row>
    <row r="506" spans="2:174">
      <c r="B506" s="30"/>
      <c r="D506" s="8"/>
      <c r="E506" s="24"/>
      <c r="F506" s="24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  <c r="AA506" s="27"/>
      <c r="AB506" s="27"/>
      <c r="AC506" s="27"/>
      <c r="AD506" s="27"/>
      <c r="AE506" s="27"/>
      <c r="AF506" s="27"/>
      <c r="AG506" s="27"/>
      <c r="AH506" s="27"/>
      <c r="AI506" s="27"/>
      <c r="AJ506" s="27"/>
      <c r="AK506" s="27"/>
      <c r="AL506" s="27"/>
      <c r="AM506" s="27"/>
      <c r="AN506" s="27"/>
      <c r="AO506" s="27"/>
      <c r="AP506" s="27"/>
      <c r="AQ506" s="27"/>
      <c r="AR506" s="27"/>
      <c r="AS506" s="27"/>
      <c r="AT506" s="27"/>
      <c r="AU506" s="27"/>
      <c r="AV506" s="27"/>
      <c r="AW506" s="27"/>
      <c r="AX506" s="27"/>
      <c r="AY506" s="27"/>
      <c r="AZ506" s="27"/>
      <c r="BA506" s="27"/>
      <c r="BB506" s="27"/>
      <c r="BC506" s="27"/>
      <c r="BD506" s="27"/>
      <c r="BE506" s="27"/>
      <c r="BF506" s="27"/>
      <c r="BG506" s="27"/>
      <c r="BH506" s="27"/>
      <c r="BI506" s="27"/>
      <c r="BJ506" s="27"/>
      <c r="BK506" s="27"/>
      <c r="BL506" s="27"/>
      <c r="BM506" s="27"/>
      <c r="BN506" s="27"/>
      <c r="BO506" s="27"/>
      <c r="BP506" s="27"/>
      <c r="BQ506" s="27"/>
      <c r="BR506" s="27"/>
      <c r="BS506" s="27"/>
      <c r="BT506" s="27"/>
      <c r="BU506" s="27"/>
      <c r="BV506" s="27"/>
      <c r="BW506" s="27"/>
      <c r="BX506" s="27"/>
      <c r="BY506" s="27"/>
      <c r="BZ506" s="27"/>
      <c r="CA506" s="27"/>
      <c r="CB506" s="27"/>
      <c r="CC506" s="27"/>
      <c r="CD506" s="27"/>
      <c r="CE506" s="27"/>
      <c r="CF506" s="27"/>
      <c r="CG506" s="27"/>
      <c r="CH506" s="27"/>
      <c r="CI506" s="27"/>
      <c r="CJ506" s="27"/>
      <c r="CK506" s="27"/>
      <c r="CL506" s="27"/>
      <c r="CM506" s="27"/>
      <c r="CN506" s="27"/>
      <c r="CO506" s="27"/>
      <c r="CP506" s="27"/>
      <c r="CQ506" s="27"/>
      <c r="CR506" s="27"/>
      <c r="CS506" s="27"/>
      <c r="CT506" s="27"/>
      <c r="CU506" s="27"/>
      <c r="CV506" s="27"/>
      <c r="CW506" s="27"/>
      <c r="CX506" s="27"/>
      <c r="CY506" s="27"/>
      <c r="CZ506" s="27"/>
      <c r="DA506" s="27"/>
      <c r="DB506" s="27"/>
      <c r="DC506" s="27"/>
      <c r="DD506" s="27"/>
      <c r="DE506" s="27"/>
      <c r="DF506" s="27"/>
      <c r="DG506" s="27"/>
      <c r="DH506" s="27"/>
      <c r="DI506" s="27"/>
      <c r="DJ506" s="27"/>
      <c r="DK506" s="27"/>
      <c r="DL506" s="27"/>
      <c r="DM506" s="27"/>
      <c r="DN506" s="27"/>
      <c r="DO506" s="27"/>
      <c r="DP506" s="27"/>
      <c r="DQ506" s="27"/>
      <c r="DR506" s="27"/>
      <c r="DS506" s="27"/>
      <c r="DT506" s="27"/>
      <c r="DU506" s="27"/>
      <c r="DV506" s="27"/>
      <c r="DW506" s="27"/>
      <c r="DX506" s="27"/>
      <c r="DY506" s="27"/>
      <c r="DZ506" s="27"/>
      <c r="EA506" s="27"/>
      <c r="EB506" s="27"/>
      <c r="EC506" s="27"/>
      <c r="ED506" s="27"/>
      <c r="EE506" s="27"/>
      <c r="EF506" s="27"/>
      <c r="EG506" s="27"/>
      <c r="EH506" s="27"/>
      <c r="EI506" s="27"/>
      <c r="EJ506" s="27"/>
      <c r="EK506" s="27"/>
      <c r="EL506" s="27"/>
      <c r="EM506" s="27"/>
      <c r="EN506" s="27"/>
      <c r="EO506" s="27"/>
      <c r="EP506" s="27"/>
      <c r="EQ506" s="27"/>
      <c r="ER506" s="27"/>
      <c r="ES506" s="27"/>
      <c r="ET506" s="27"/>
      <c r="EU506" s="27"/>
      <c r="EV506" s="27"/>
      <c r="EW506" s="27"/>
      <c r="EX506" s="27"/>
      <c r="EY506" s="27"/>
      <c r="EZ506" s="27"/>
      <c r="FA506" s="27"/>
      <c r="FB506" s="27"/>
      <c r="FC506" s="27"/>
      <c r="FD506" s="27"/>
      <c r="FE506" s="27"/>
      <c r="FF506" s="27"/>
      <c r="FG506" s="27"/>
      <c r="FH506" s="27"/>
      <c r="FI506" s="27"/>
      <c r="FJ506" s="27"/>
      <c r="FK506" s="27"/>
      <c r="FL506" s="27"/>
      <c r="FM506" s="27"/>
      <c r="FN506" s="27"/>
      <c r="FO506" s="27"/>
      <c r="FP506" s="27"/>
      <c r="FQ506" s="27"/>
      <c r="FR506" s="27"/>
    </row>
    <row r="507" spans="2:174">
      <c r="B507" s="30"/>
      <c r="C507" t="s">
        <v>739</v>
      </c>
      <c r="D507" s="144" t="s">
        <v>978</v>
      </c>
      <c r="E507" s="136">
        <f>INDEX(Assumptions!$G$355:$G$355,MATCH($A$1,Model_Number,0))</f>
        <v>0</v>
      </c>
      <c r="F507" s="293" t="s">
        <v>793</v>
      </c>
      <c r="J507" s="18">
        <f t="shared" ref="J507:AO507" si="1310">J$9 * $E507 * J$409 * J505</f>
        <v>0</v>
      </c>
      <c r="K507" s="18">
        <f t="shared" si="1310"/>
        <v>0</v>
      </c>
      <c r="L507" s="18">
        <f t="shared" si="1310"/>
        <v>0</v>
      </c>
      <c r="M507" s="18">
        <f t="shared" si="1310"/>
        <v>0</v>
      </c>
      <c r="N507" s="18">
        <f t="shared" si="1310"/>
        <v>0</v>
      </c>
      <c r="O507" s="18">
        <f t="shared" si="1310"/>
        <v>0</v>
      </c>
      <c r="P507" s="18">
        <f t="shared" si="1310"/>
        <v>0</v>
      </c>
      <c r="Q507" s="18">
        <f t="shared" si="1310"/>
        <v>0</v>
      </c>
      <c r="R507" s="18">
        <f t="shared" si="1310"/>
        <v>0</v>
      </c>
      <c r="S507" s="18">
        <f t="shared" si="1310"/>
        <v>0</v>
      </c>
      <c r="T507" s="18">
        <f t="shared" si="1310"/>
        <v>0</v>
      </c>
      <c r="U507" s="18">
        <f t="shared" si="1310"/>
        <v>0</v>
      </c>
      <c r="V507" s="18">
        <f t="shared" si="1310"/>
        <v>0</v>
      </c>
      <c r="W507" s="18">
        <f t="shared" si="1310"/>
        <v>0</v>
      </c>
      <c r="X507" s="18">
        <f t="shared" si="1310"/>
        <v>0</v>
      </c>
      <c r="Y507" s="18">
        <f t="shared" si="1310"/>
        <v>0</v>
      </c>
      <c r="Z507" s="18">
        <f t="shared" si="1310"/>
        <v>0</v>
      </c>
      <c r="AA507" s="18">
        <f t="shared" si="1310"/>
        <v>0</v>
      </c>
      <c r="AB507" s="18">
        <f t="shared" si="1310"/>
        <v>0</v>
      </c>
      <c r="AC507" s="18">
        <f t="shared" si="1310"/>
        <v>0</v>
      </c>
      <c r="AD507" s="18">
        <f t="shared" si="1310"/>
        <v>0</v>
      </c>
      <c r="AE507" s="18">
        <f t="shared" si="1310"/>
        <v>0</v>
      </c>
      <c r="AF507" s="18">
        <f t="shared" si="1310"/>
        <v>0</v>
      </c>
      <c r="AG507" s="18">
        <f t="shared" si="1310"/>
        <v>0</v>
      </c>
      <c r="AH507" s="18">
        <f t="shared" si="1310"/>
        <v>0</v>
      </c>
      <c r="AI507" s="18">
        <f t="shared" si="1310"/>
        <v>0</v>
      </c>
      <c r="AJ507" s="18">
        <f t="shared" si="1310"/>
        <v>0</v>
      </c>
      <c r="AK507" s="18">
        <f t="shared" si="1310"/>
        <v>0</v>
      </c>
      <c r="AL507" s="18">
        <f t="shared" si="1310"/>
        <v>0</v>
      </c>
      <c r="AM507" s="18">
        <f t="shared" si="1310"/>
        <v>0</v>
      </c>
      <c r="AN507" s="18">
        <f t="shared" si="1310"/>
        <v>0</v>
      </c>
      <c r="AO507" s="18">
        <f t="shared" si="1310"/>
        <v>0</v>
      </c>
      <c r="AP507" s="18">
        <f t="shared" ref="AP507:BU507" si="1311">AP$9 * $E507 * AP$409 * AP505</f>
        <v>0</v>
      </c>
      <c r="AQ507" s="18">
        <f t="shared" si="1311"/>
        <v>0</v>
      </c>
      <c r="AR507" s="18">
        <f t="shared" si="1311"/>
        <v>0</v>
      </c>
      <c r="AS507" s="18">
        <f t="shared" si="1311"/>
        <v>0</v>
      </c>
      <c r="AT507" s="18">
        <f t="shared" si="1311"/>
        <v>0</v>
      </c>
      <c r="AU507" s="18">
        <f t="shared" si="1311"/>
        <v>0</v>
      </c>
      <c r="AV507" s="18">
        <f t="shared" si="1311"/>
        <v>0</v>
      </c>
      <c r="AW507" s="18">
        <f t="shared" si="1311"/>
        <v>0</v>
      </c>
      <c r="AX507" s="18">
        <f t="shared" si="1311"/>
        <v>0</v>
      </c>
      <c r="AY507" s="18">
        <f t="shared" si="1311"/>
        <v>0</v>
      </c>
      <c r="AZ507" s="18">
        <f t="shared" si="1311"/>
        <v>0</v>
      </c>
      <c r="BA507" s="18">
        <f t="shared" si="1311"/>
        <v>0</v>
      </c>
      <c r="BB507" s="18">
        <f t="shared" si="1311"/>
        <v>0</v>
      </c>
      <c r="BC507" s="18">
        <f t="shared" si="1311"/>
        <v>0</v>
      </c>
      <c r="BD507" s="18">
        <f t="shared" si="1311"/>
        <v>0</v>
      </c>
      <c r="BE507" s="18">
        <f t="shared" si="1311"/>
        <v>0</v>
      </c>
      <c r="BF507" s="18">
        <f t="shared" si="1311"/>
        <v>0</v>
      </c>
      <c r="BG507" s="18">
        <f t="shared" si="1311"/>
        <v>0</v>
      </c>
      <c r="BH507" s="18">
        <f t="shared" si="1311"/>
        <v>0</v>
      </c>
      <c r="BI507" s="18">
        <f t="shared" si="1311"/>
        <v>0</v>
      </c>
      <c r="BJ507" s="18">
        <f t="shared" si="1311"/>
        <v>0</v>
      </c>
      <c r="BK507" s="18">
        <f t="shared" si="1311"/>
        <v>0</v>
      </c>
      <c r="BL507" s="18">
        <f t="shared" si="1311"/>
        <v>0</v>
      </c>
      <c r="BM507" s="18">
        <f t="shared" si="1311"/>
        <v>0</v>
      </c>
      <c r="BN507" s="18">
        <f t="shared" si="1311"/>
        <v>0</v>
      </c>
      <c r="BO507" s="18">
        <f t="shared" si="1311"/>
        <v>0</v>
      </c>
      <c r="BP507" s="18">
        <f t="shared" si="1311"/>
        <v>0</v>
      </c>
      <c r="BQ507" s="18">
        <f t="shared" si="1311"/>
        <v>0</v>
      </c>
      <c r="BR507" s="18">
        <f t="shared" si="1311"/>
        <v>0</v>
      </c>
      <c r="BS507" s="18">
        <f t="shared" si="1311"/>
        <v>0</v>
      </c>
      <c r="BT507" s="18">
        <f t="shared" si="1311"/>
        <v>0</v>
      </c>
      <c r="BU507" s="18">
        <f t="shared" si="1311"/>
        <v>0</v>
      </c>
      <c r="BV507" s="18">
        <f t="shared" ref="BV507:DA507" si="1312">BV$9 * $E507 * BV$409 * BV505</f>
        <v>0</v>
      </c>
      <c r="BW507" s="18">
        <f t="shared" si="1312"/>
        <v>0</v>
      </c>
      <c r="BX507" s="18">
        <f t="shared" si="1312"/>
        <v>0</v>
      </c>
      <c r="BY507" s="18">
        <f t="shared" si="1312"/>
        <v>0</v>
      </c>
      <c r="BZ507" s="18">
        <f t="shared" si="1312"/>
        <v>0</v>
      </c>
      <c r="CA507" s="18">
        <f t="shared" si="1312"/>
        <v>0</v>
      </c>
      <c r="CB507" s="18">
        <f t="shared" si="1312"/>
        <v>0</v>
      </c>
      <c r="CC507" s="18">
        <f t="shared" si="1312"/>
        <v>0</v>
      </c>
      <c r="CD507" s="18">
        <f t="shared" si="1312"/>
        <v>0</v>
      </c>
      <c r="CE507" s="18">
        <f t="shared" si="1312"/>
        <v>0</v>
      </c>
      <c r="CF507" s="18">
        <f t="shared" si="1312"/>
        <v>0</v>
      </c>
      <c r="CG507" s="18">
        <f t="shared" si="1312"/>
        <v>0</v>
      </c>
      <c r="CH507" s="18">
        <f t="shared" si="1312"/>
        <v>0</v>
      </c>
      <c r="CI507" s="18">
        <f t="shared" si="1312"/>
        <v>0</v>
      </c>
      <c r="CJ507" s="18">
        <f t="shared" si="1312"/>
        <v>0</v>
      </c>
      <c r="CK507" s="18">
        <f t="shared" si="1312"/>
        <v>0</v>
      </c>
      <c r="CL507" s="18">
        <f t="shared" si="1312"/>
        <v>0</v>
      </c>
      <c r="CM507" s="18">
        <f t="shared" si="1312"/>
        <v>0</v>
      </c>
      <c r="CN507" s="18">
        <f t="shared" si="1312"/>
        <v>0</v>
      </c>
      <c r="CO507" s="18">
        <f t="shared" si="1312"/>
        <v>0</v>
      </c>
      <c r="CP507" s="18">
        <f t="shared" si="1312"/>
        <v>0</v>
      </c>
      <c r="CQ507" s="18">
        <f t="shared" si="1312"/>
        <v>0</v>
      </c>
      <c r="CR507" s="18">
        <f t="shared" si="1312"/>
        <v>0</v>
      </c>
      <c r="CS507" s="18">
        <f t="shared" si="1312"/>
        <v>0</v>
      </c>
      <c r="CT507" s="18">
        <f t="shared" si="1312"/>
        <v>0</v>
      </c>
      <c r="CU507" s="18">
        <f t="shared" si="1312"/>
        <v>0</v>
      </c>
      <c r="CV507" s="18">
        <f t="shared" si="1312"/>
        <v>0</v>
      </c>
      <c r="CW507" s="18">
        <f t="shared" si="1312"/>
        <v>0</v>
      </c>
      <c r="CX507" s="18">
        <f t="shared" si="1312"/>
        <v>0</v>
      </c>
      <c r="CY507" s="18">
        <f t="shared" si="1312"/>
        <v>0</v>
      </c>
      <c r="CZ507" s="18">
        <f t="shared" si="1312"/>
        <v>0</v>
      </c>
      <c r="DA507" s="18">
        <f t="shared" si="1312"/>
        <v>0</v>
      </c>
      <c r="DB507" s="18">
        <f t="shared" ref="DB507:EG507" si="1313">DB$9 * $E507 * DB$409 * DB505</f>
        <v>0</v>
      </c>
      <c r="DC507" s="18">
        <f t="shared" si="1313"/>
        <v>0</v>
      </c>
      <c r="DD507" s="18">
        <f t="shared" si="1313"/>
        <v>0</v>
      </c>
      <c r="DE507" s="18">
        <f t="shared" si="1313"/>
        <v>0</v>
      </c>
      <c r="DF507" s="18">
        <f t="shared" si="1313"/>
        <v>0</v>
      </c>
      <c r="DG507" s="18">
        <f t="shared" si="1313"/>
        <v>0</v>
      </c>
      <c r="DH507" s="18">
        <f t="shared" si="1313"/>
        <v>0</v>
      </c>
      <c r="DI507" s="18">
        <f t="shared" si="1313"/>
        <v>0</v>
      </c>
      <c r="DJ507" s="18">
        <f t="shared" si="1313"/>
        <v>0</v>
      </c>
      <c r="DK507" s="18">
        <f t="shared" si="1313"/>
        <v>0</v>
      </c>
      <c r="DL507" s="18">
        <f t="shared" si="1313"/>
        <v>0</v>
      </c>
      <c r="DM507" s="18">
        <f t="shared" si="1313"/>
        <v>0</v>
      </c>
      <c r="DN507" s="18">
        <f t="shared" si="1313"/>
        <v>0</v>
      </c>
      <c r="DO507" s="18">
        <f t="shared" si="1313"/>
        <v>0</v>
      </c>
      <c r="DP507" s="18">
        <f t="shared" si="1313"/>
        <v>0</v>
      </c>
      <c r="DQ507" s="18">
        <f t="shared" si="1313"/>
        <v>0</v>
      </c>
      <c r="DR507" s="18">
        <f t="shared" si="1313"/>
        <v>0</v>
      </c>
      <c r="DS507" s="18">
        <f t="shared" si="1313"/>
        <v>0</v>
      </c>
      <c r="DT507" s="18">
        <f t="shared" si="1313"/>
        <v>0</v>
      </c>
      <c r="DU507" s="18">
        <f t="shared" si="1313"/>
        <v>0</v>
      </c>
      <c r="DV507" s="18">
        <f t="shared" si="1313"/>
        <v>0</v>
      </c>
      <c r="DW507" s="18">
        <f t="shared" si="1313"/>
        <v>0</v>
      </c>
      <c r="DX507" s="18">
        <f t="shared" si="1313"/>
        <v>0</v>
      </c>
      <c r="DY507" s="18">
        <f t="shared" si="1313"/>
        <v>0</v>
      </c>
      <c r="DZ507" s="18">
        <f t="shared" si="1313"/>
        <v>0</v>
      </c>
      <c r="EA507" s="18">
        <f t="shared" si="1313"/>
        <v>0</v>
      </c>
      <c r="EB507" s="18">
        <f t="shared" si="1313"/>
        <v>0</v>
      </c>
      <c r="EC507" s="18">
        <f t="shared" si="1313"/>
        <v>0</v>
      </c>
      <c r="ED507" s="18">
        <f t="shared" si="1313"/>
        <v>0</v>
      </c>
      <c r="EE507" s="18">
        <f t="shared" si="1313"/>
        <v>0</v>
      </c>
      <c r="EF507" s="18">
        <f t="shared" si="1313"/>
        <v>0</v>
      </c>
      <c r="EG507" s="18">
        <f t="shared" si="1313"/>
        <v>0</v>
      </c>
      <c r="EH507" s="18">
        <f t="shared" ref="EH507:FR507" si="1314">EH$9 * $E507 * EH$409 * EH505</f>
        <v>0</v>
      </c>
      <c r="EI507" s="18">
        <f t="shared" si="1314"/>
        <v>0</v>
      </c>
      <c r="EJ507" s="18">
        <f t="shared" si="1314"/>
        <v>0</v>
      </c>
      <c r="EK507" s="18">
        <f t="shared" si="1314"/>
        <v>0</v>
      </c>
      <c r="EL507" s="18">
        <f t="shared" si="1314"/>
        <v>0</v>
      </c>
      <c r="EM507" s="18">
        <f t="shared" si="1314"/>
        <v>0</v>
      </c>
      <c r="EN507" s="18">
        <f t="shared" si="1314"/>
        <v>0</v>
      </c>
      <c r="EO507" s="18">
        <f t="shared" si="1314"/>
        <v>0</v>
      </c>
      <c r="EP507" s="18">
        <f t="shared" si="1314"/>
        <v>0</v>
      </c>
      <c r="EQ507" s="18">
        <f t="shared" si="1314"/>
        <v>0</v>
      </c>
      <c r="ER507" s="18">
        <f t="shared" si="1314"/>
        <v>0</v>
      </c>
      <c r="ES507" s="18">
        <f t="shared" si="1314"/>
        <v>0</v>
      </c>
      <c r="ET507" s="18">
        <f t="shared" si="1314"/>
        <v>0</v>
      </c>
      <c r="EU507" s="18">
        <f t="shared" si="1314"/>
        <v>0</v>
      </c>
      <c r="EV507" s="18">
        <f t="shared" si="1314"/>
        <v>0</v>
      </c>
      <c r="EW507" s="18">
        <f t="shared" si="1314"/>
        <v>0</v>
      </c>
      <c r="EX507" s="18">
        <f t="shared" si="1314"/>
        <v>0</v>
      </c>
      <c r="EY507" s="18">
        <f t="shared" si="1314"/>
        <v>0</v>
      </c>
      <c r="EZ507" s="18">
        <f t="shared" si="1314"/>
        <v>0</v>
      </c>
      <c r="FA507" s="18">
        <f t="shared" si="1314"/>
        <v>0</v>
      </c>
      <c r="FB507" s="18">
        <f t="shared" si="1314"/>
        <v>0</v>
      </c>
      <c r="FC507" s="18">
        <f t="shared" si="1314"/>
        <v>0</v>
      </c>
      <c r="FD507" s="18">
        <f t="shared" si="1314"/>
        <v>0</v>
      </c>
      <c r="FE507" s="18">
        <f t="shared" si="1314"/>
        <v>0</v>
      </c>
      <c r="FF507" s="18">
        <f t="shared" si="1314"/>
        <v>0</v>
      </c>
      <c r="FG507" s="18">
        <f t="shared" si="1314"/>
        <v>0</v>
      </c>
      <c r="FH507" s="18">
        <f t="shared" si="1314"/>
        <v>0</v>
      </c>
      <c r="FI507" s="18">
        <f t="shared" si="1314"/>
        <v>0</v>
      </c>
      <c r="FJ507" s="18">
        <f t="shared" si="1314"/>
        <v>0</v>
      </c>
      <c r="FK507" s="18">
        <f t="shared" si="1314"/>
        <v>0</v>
      </c>
      <c r="FL507" s="18">
        <f t="shared" si="1314"/>
        <v>0</v>
      </c>
      <c r="FM507" s="18">
        <f t="shared" si="1314"/>
        <v>0</v>
      </c>
      <c r="FN507" s="18">
        <f t="shared" si="1314"/>
        <v>0</v>
      </c>
      <c r="FO507" s="18">
        <f t="shared" si="1314"/>
        <v>0</v>
      </c>
      <c r="FP507" s="18">
        <f t="shared" si="1314"/>
        <v>0</v>
      </c>
      <c r="FQ507" s="18">
        <f t="shared" si="1314"/>
        <v>0</v>
      </c>
      <c r="FR507" s="18">
        <f t="shared" si="1314"/>
        <v>0</v>
      </c>
    </row>
    <row r="508" spans="2:174">
      <c r="B508" s="30"/>
      <c r="C508" t="s">
        <v>792</v>
      </c>
      <c r="D508" s="144" t="s">
        <v>978</v>
      </c>
      <c r="E508" s="295">
        <f>INDEX(Assumptions!$G$356:$G$356,MATCH($A$1,Model_Number,0))</f>
        <v>0</v>
      </c>
      <c r="F508" s="295">
        <f>INDEX(Assumptions!$G$353:$G$353,MATCH($A$1,Model_Number,0))</f>
        <v>0</v>
      </c>
      <c r="J508" s="18">
        <f>$E508 * $F508 * J$155 * J505</f>
        <v>0</v>
      </c>
      <c r="K508" s="18">
        <f t="shared" ref="K508:BV508" si="1315">$E508 * $F508 * K$155 * K505</f>
        <v>0</v>
      </c>
      <c r="L508" s="18">
        <f t="shared" si="1315"/>
        <v>0</v>
      </c>
      <c r="M508" s="18">
        <f t="shared" si="1315"/>
        <v>0</v>
      </c>
      <c r="N508" s="18">
        <f t="shared" si="1315"/>
        <v>0</v>
      </c>
      <c r="O508" s="18">
        <f t="shared" si="1315"/>
        <v>0</v>
      </c>
      <c r="P508" s="18">
        <f t="shared" si="1315"/>
        <v>0</v>
      </c>
      <c r="Q508" s="18">
        <f t="shared" si="1315"/>
        <v>0</v>
      </c>
      <c r="R508" s="18">
        <f t="shared" si="1315"/>
        <v>0</v>
      </c>
      <c r="S508" s="18">
        <f t="shared" si="1315"/>
        <v>0</v>
      </c>
      <c r="T508" s="18">
        <f t="shared" si="1315"/>
        <v>0</v>
      </c>
      <c r="U508" s="18">
        <f t="shared" si="1315"/>
        <v>0</v>
      </c>
      <c r="V508" s="18">
        <f t="shared" si="1315"/>
        <v>0</v>
      </c>
      <c r="W508" s="18">
        <f t="shared" si="1315"/>
        <v>0</v>
      </c>
      <c r="X508" s="18">
        <f t="shared" si="1315"/>
        <v>0</v>
      </c>
      <c r="Y508" s="18">
        <f t="shared" si="1315"/>
        <v>0</v>
      </c>
      <c r="Z508" s="18">
        <f t="shared" si="1315"/>
        <v>0</v>
      </c>
      <c r="AA508" s="18">
        <f t="shared" si="1315"/>
        <v>0</v>
      </c>
      <c r="AB508" s="18">
        <f t="shared" si="1315"/>
        <v>0</v>
      </c>
      <c r="AC508" s="18">
        <f t="shared" si="1315"/>
        <v>0</v>
      </c>
      <c r="AD508" s="18">
        <f t="shared" si="1315"/>
        <v>0</v>
      </c>
      <c r="AE508" s="18">
        <f t="shared" si="1315"/>
        <v>0</v>
      </c>
      <c r="AF508" s="18">
        <f t="shared" si="1315"/>
        <v>0</v>
      </c>
      <c r="AG508" s="18">
        <f t="shared" si="1315"/>
        <v>0</v>
      </c>
      <c r="AH508" s="18">
        <f t="shared" si="1315"/>
        <v>0</v>
      </c>
      <c r="AI508" s="18">
        <f t="shared" si="1315"/>
        <v>0</v>
      </c>
      <c r="AJ508" s="18">
        <f t="shared" si="1315"/>
        <v>0</v>
      </c>
      <c r="AK508" s="18">
        <f t="shared" si="1315"/>
        <v>0</v>
      </c>
      <c r="AL508" s="18">
        <f t="shared" si="1315"/>
        <v>0</v>
      </c>
      <c r="AM508" s="18">
        <f t="shared" si="1315"/>
        <v>0</v>
      </c>
      <c r="AN508" s="18">
        <f t="shared" si="1315"/>
        <v>0</v>
      </c>
      <c r="AO508" s="18">
        <f t="shared" si="1315"/>
        <v>0</v>
      </c>
      <c r="AP508" s="18">
        <f t="shared" si="1315"/>
        <v>0</v>
      </c>
      <c r="AQ508" s="18">
        <f t="shared" si="1315"/>
        <v>0</v>
      </c>
      <c r="AR508" s="18">
        <f t="shared" si="1315"/>
        <v>0</v>
      </c>
      <c r="AS508" s="18">
        <f t="shared" si="1315"/>
        <v>0</v>
      </c>
      <c r="AT508" s="18">
        <f t="shared" si="1315"/>
        <v>0</v>
      </c>
      <c r="AU508" s="18">
        <f t="shared" si="1315"/>
        <v>0</v>
      </c>
      <c r="AV508" s="18">
        <f t="shared" si="1315"/>
        <v>0</v>
      </c>
      <c r="AW508" s="18">
        <f t="shared" si="1315"/>
        <v>0</v>
      </c>
      <c r="AX508" s="18">
        <f t="shared" si="1315"/>
        <v>0</v>
      </c>
      <c r="AY508" s="18">
        <f t="shared" si="1315"/>
        <v>0</v>
      </c>
      <c r="AZ508" s="18">
        <f t="shared" si="1315"/>
        <v>0</v>
      </c>
      <c r="BA508" s="18">
        <f t="shared" si="1315"/>
        <v>0</v>
      </c>
      <c r="BB508" s="18">
        <f t="shared" si="1315"/>
        <v>0</v>
      </c>
      <c r="BC508" s="18">
        <f t="shared" si="1315"/>
        <v>0</v>
      </c>
      <c r="BD508" s="18">
        <f t="shared" si="1315"/>
        <v>0</v>
      </c>
      <c r="BE508" s="18">
        <f t="shared" si="1315"/>
        <v>0</v>
      </c>
      <c r="BF508" s="18">
        <f t="shared" si="1315"/>
        <v>0</v>
      </c>
      <c r="BG508" s="18">
        <f t="shared" si="1315"/>
        <v>0</v>
      </c>
      <c r="BH508" s="18">
        <f t="shared" si="1315"/>
        <v>0</v>
      </c>
      <c r="BI508" s="18">
        <f t="shared" si="1315"/>
        <v>0</v>
      </c>
      <c r="BJ508" s="18">
        <f t="shared" si="1315"/>
        <v>0</v>
      </c>
      <c r="BK508" s="18">
        <f t="shared" si="1315"/>
        <v>0</v>
      </c>
      <c r="BL508" s="18">
        <f t="shared" si="1315"/>
        <v>0</v>
      </c>
      <c r="BM508" s="18">
        <f t="shared" si="1315"/>
        <v>0</v>
      </c>
      <c r="BN508" s="18">
        <f t="shared" si="1315"/>
        <v>0</v>
      </c>
      <c r="BO508" s="18">
        <f t="shared" si="1315"/>
        <v>0</v>
      </c>
      <c r="BP508" s="18">
        <f t="shared" si="1315"/>
        <v>0</v>
      </c>
      <c r="BQ508" s="18">
        <f t="shared" si="1315"/>
        <v>0</v>
      </c>
      <c r="BR508" s="18">
        <f t="shared" si="1315"/>
        <v>0</v>
      </c>
      <c r="BS508" s="18">
        <f t="shared" si="1315"/>
        <v>0</v>
      </c>
      <c r="BT508" s="18">
        <f t="shared" si="1315"/>
        <v>0</v>
      </c>
      <c r="BU508" s="18">
        <f t="shared" si="1315"/>
        <v>0</v>
      </c>
      <c r="BV508" s="18">
        <f t="shared" si="1315"/>
        <v>0</v>
      </c>
      <c r="BW508" s="18">
        <f t="shared" ref="BW508:EH508" si="1316">$E508 * $F508 * BW$155 * BW505</f>
        <v>0</v>
      </c>
      <c r="BX508" s="18">
        <f t="shared" si="1316"/>
        <v>0</v>
      </c>
      <c r="BY508" s="18">
        <f t="shared" si="1316"/>
        <v>0</v>
      </c>
      <c r="BZ508" s="18">
        <f t="shared" si="1316"/>
        <v>0</v>
      </c>
      <c r="CA508" s="18">
        <f t="shared" si="1316"/>
        <v>0</v>
      </c>
      <c r="CB508" s="18">
        <f t="shared" si="1316"/>
        <v>0</v>
      </c>
      <c r="CC508" s="18">
        <f t="shared" si="1316"/>
        <v>0</v>
      </c>
      <c r="CD508" s="18">
        <f t="shared" si="1316"/>
        <v>0</v>
      </c>
      <c r="CE508" s="18">
        <f t="shared" si="1316"/>
        <v>0</v>
      </c>
      <c r="CF508" s="18">
        <f t="shared" si="1316"/>
        <v>0</v>
      </c>
      <c r="CG508" s="18">
        <f t="shared" si="1316"/>
        <v>0</v>
      </c>
      <c r="CH508" s="18">
        <f t="shared" si="1316"/>
        <v>0</v>
      </c>
      <c r="CI508" s="18">
        <f t="shared" si="1316"/>
        <v>0</v>
      </c>
      <c r="CJ508" s="18">
        <f t="shared" si="1316"/>
        <v>0</v>
      </c>
      <c r="CK508" s="18">
        <f t="shared" si="1316"/>
        <v>0</v>
      </c>
      <c r="CL508" s="18">
        <f t="shared" si="1316"/>
        <v>0</v>
      </c>
      <c r="CM508" s="18">
        <f t="shared" si="1316"/>
        <v>0</v>
      </c>
      <c r="CN508" s="18">
        <f t="shared" si="1316"/>
        <v>0</v>
      </c>
      <c r="CO508" s="18">
        <f t="shared" si="1316"/>
        <v>0</v>
      </c>
      <c r="CP508" s="18">
        <f t="shared" si="1316"/>
        <v>0</v>
      </c>
      <c r="CQ508" s="18">
        <f t="shared" si="1316"/>
        <v>0</v>
      </c>
      <c r="CR508" s="18">
        <f t="shared" si="1316"/>
        <v>0</v>
      </c>
      <c r="CS508" s="18">
        <f t="shared" si="1316"/>
        <v>0</v>
      </c>
      <c r="CT508" s="18">
        <f t="shared" si="1316"/>
        <v>0</v>
      </c>
      <c r="CU508" s="18">
        <f t="shared" si="1316"/>
        <v>0</v>
      </c>
      <c r="CV508" s="18">
        <f t="shared" si="1316"/>
        <v>0</v>
      </c>
      <c r="CW508" s="18">
        <f t="shared" si="1316"/>
        <v>0</v>
      </c>
      <c r="CX508" s="18">
        <f t="shared" si="1316"/>
        <v>0</v>
      </c>
      <c r="CY508" s="18">
        <f t="shared" si="1316"/>
        <v>0</v>
      </c>
      <c r="CZ508" s="18">
        <f t="shared" si="1316"/>
        <v>0</v>
      </c>
      <c r="DA508" s="18">
        <f t="shared" si="1316"/>
        <v>0</v>
      </c>
      <c r="DB508" s="18">
        <f t="shared" si="1316"/>
        <v>0</v>
      </c>
      <c r="DC508" s="18">
        <f t="shared" si="1316"/>
        <v>0</v>
      </c>
      <c r="DD508" s="18">
        <f t="shared" si="1316"/>
        <v>0</v>
      </c>
      <c r="DE508" s="18">
        <f t="shared" si="1316"/>
        <v>0</v>
      </c>
      <c r="DF508" s="18">
        <f t="shared" si="1316"/>
        <v>0</v>
      </c>
      <c r="DG508" s="18">
        <f t="shared" si="1316"/>
        <v>0</v>
      </c>
      <c r="DH508" s="18">
        <f t="shared" si="1316"/>
        <v>0</v>
      </c>
      <c r="DI508" s="18">
        <f t="shared" si="1316"/>
        <v>0</v>
      </c>
      <c r="DJ508" s="18">
        <f t="shared" si="1316"/>
        <v>0</v>
      </c>
      <c r="DK508" s="18">
        <f t="shared" si="1316"/>
        <v>0</v>
      </c>
      <c r="DL508" s="18">
        <f t="shared" si="1316"/>
        <v>0</v>
      </c>
      <c r="DM508" s="18">
        <f t="shared" si="1316"/>
        <v>0</v>
      </c>
      <c r="DN508" s="18">
        <f t="shared" si="1316"/>
        <v>0</v>
      </c>
      <c r="DO508" s="18">
        <f t="shared" si="1316"/>
        <v>0</v>
      </c>
      <c r="DP508" s="18">
        <f t="shared" si="1316"/>
        <v>0</v>
      </c>
      <c r="DQ508" s="18">
        <f t="shared" si="1316"/>
        <v>0</v>
      </c>
      <c r="DR508" s="18">
        <f t="shared" si="1316"/>
        <v>0</v>
      </c>
      <c r="DS508" s="18">
        <f t="shared" si="1316"/>
        <v>0</v>
      </c>
      <c r="DT508" s="18">
        <f t="shared" si="1316"/>
        <v>0</v>
      </c>
      <c r="DU508" s="18">
        <f t="shared" si="1316"/>
        <v>0</v>
      </c>
      <c r="DV508" s="18">
        <f t="shared" si="1316"/>
        <v>0</v>
      </c>
      <c r="DW508" s="18">
        <f t="shared" si="1316"/>
        <v>0</v>
      </c>
      <c r="DX508" s="18">
        <f t="shared" si="1316"/>
        <v>0</v>
      </c>
      <c r="DY508" s="18">
        <f t="shared" si="1316"/>
        <v>0</v>
      </c>
      <c r="DZ508" s="18">
        <f t="shared" si="1316"/>
        <v>0</v>
      </c>
      <c r="EA508" s="18">
        <f t="shared" si="1316"/>
        <v>0</v>
      </c>
      <c r="EB508" s="18">
        <f t="shared" si="1316"/>
        <v>0</v>
      </c>
      <c r="EC508" s="18">
        <f t="shared" si="1316"/>
        <v>0</v>
      </c>
      <c r="ED508" s="18">
        <f t="shared" si="1316"/>
        <v>0</v>
      </c>
      <c r="EE508" s="18">
        <f t="shared" si="1316"/>
        <v>0</v>
      </c>
      <c r="EF508" s="18">
        <f t="shared" si="1316"/>
        <v>0</v>
      </c>
      <c r="EG508" s="18">
        <f t="shared" si="1316"/>
        <v>0</v>
      </c>
      <c r="EH508" s="18">
        <f t="shared" si="1316"/>
        <v>0</v>
      </c>
      <c r="EI508" s="18">
        <f t="shared" ref="EI508:FR508" si="1317">$E508 * $F508 * EI$155 * EI505</f>
        <v>0</v>
      </c>
      <c r="EJ508" s="18">
        <f t="shared" si="1317"/>
        <v>0</v>
      </c>
      <c r="EK508" s="18">
        <f t="shared" si="1317"/>
        <v>0</v>
      </c>
      <c r="EL508" s="18">
        <f t="shared" si="1317"/>
        <v>0</v>
      </c>
      <c r="EM508" s="18">
        <f t="shared" si="1317"/>
        <v>0</v>
      </c>
      <c r="EN508" s="18">
        <f t="shared" si="1317"/>
        <v>0</v>
      </c>
      <c r="EO508" s="18">
        <f t="shared" si="1317"/>
        <v>0</v>
      </c>
      <c r="EP508" s="18">
        <f t="shared" si="1317"/>
        <v>0</v>
      </c>
      <c r="EQ508" s="18">
        <f t="shared" si="1317"/>
        <v>0</v>
      </c>
      <c r="ER508" s="18">
        <f t="shared" si="1317"/>
        <v>0</v>
      </c>
      <c r="ES508" s="18">
        <f t="shared" si="1317"/>
        <v>0</v>
      </c>
      <c r="ET508" s="18">
        <f t="shared" si="1317"/>
        <v>0</v>
      </c>
      <c r="EU508" s="18">
        <f t="shared" si="1317"/>
        <v>0</v>
      </c>
      <c r="EV508" s="18">
        <f t="shared" si="1317"/>
        <v>0</v>
      </c>
      <c r="EW508" s="18">
        <f t="shared" si="1317"/>
        <v>0</v>
      </c>
      <c r="EX508" s="18">
        <f t="shared" si="1317"/>
        <v>0</v>
      </c>
      <c r="EY508" s="18">
        <f t="shared" si="1317"/>
        <v>0</v>
      </c>
      <c r="EZ508" s="18">
        <f t="shared" si="1317"/>
        <v>0</v>
      </c>
      <c r="FA508" s="18">
        <f t="shared" si="1317"/>
        <v>0</v>
      </c>
      <c r="FB508" s="18">
        <f t="shared" si="1317"/>
        <v>0</v>
      </c>
      <c r="FC508" s="18">
        <f t="shared" si="1317"/>
        <v>0</v>
      </c>
      <c r="FD508" s="18">
        <f t="shared" si="1317"/>
        <v>0</v>
      </c>
      <c r="FE508" s="18">
        <f t="shared" si="1317"/>
        <v>0</v>
      </c>
      <c r="FF508" s="18">
        <f t="shared" si="1317"/>
        <v>0</v>
      </c>
      <c r="FG508" s="18">
        <f t="shared" si="1317"/>
        <v>0</v>
      </c>
      <c r="FH508" s="18">
        <f t="shared" si="1317"/>
        <v>0</v>
      </c>
      <c r="FI508" s="18">
        <f t="shared" si="1317"/>
        <v>0</v>
      </c>
      <c r="FJ508" s="18">
        <f t="shared" si="1317"/>
        <v>0</v>
      </c>
      <c r="FK508" s="18">
        <f t="shared" si="1317"/>
        <v>0</v>
      </c>
      <c r="FL508" s="18">
        <f t="shared" si="1317"/>
        <v>0</v>
      </c>
      <c r="FM508" s="18">
        <f t="shared" si="1317"/>
        <v>0</v>
      </c>
      <c r="FN508" s="18">
        <f t="shared" si="1317"/>
        <v>0</v>
      </c>
      <c r="FO508" s="18">
        <f t="shared" si="1317"/>
        <v>0</v>
      </c>
      <c r="FP508" s="18">
        <f t="shared" si="1317"/>
        <v>0</v>
      </c>
      <c r="FQ508" s="18">
        <f t="shared" si="1317"/>
        <v>0</v>
      </c>
      <c r="FR508" s="18">
        <f t="shared" si="1317"/>
        <v>0</v>
      </c>
    </row>
    <row r="509" spans="2:174">
      <c r="B509" s="30"/>
      <c r="C509" s="97" t="s">
        <v>801</v>
      </c>
      <c r="D509" s="145" t="s">
        <v>978</v>
      </c>
      <c r="E509" s="213"/>
      <c r="F509" s="213"/>
      <c r="G509" s="97"/>
      <c r="H509" s="97"/>
      <c r="I509" s="131">
        <f>SUM(J509:FR509)</f>
        <v>0</v>
      </c>
      <c r="J509" s="98">
        <f t="shared" ref="J509:AO509" si="1318">-1 * MAX(J507,J508)</f>
        <v>0</v>
      </c>
      <c r="K509" s="98">
        <f t="shared" si="1318"/>
        <v>0</v>
      </c>
      <c r="L509" s="98">
        <f t="shared" si="1318"/>
        <v>0</v>
      </c>
      <c r="M509" s="98">
        <f t="shared" si="1318"/>
        <v>0</v>
      </c>
      <c r="N509" s="98">
        <f t="shared" si="1318"/>
        <v>0</v>
      </c>
      <c r="O509" s="98">
        <f t="shared" si="1318"/>
        <v>0</v>
      </c>
      <c r="P509" s="98">
        <f t="shared" si="1318"/>
        <v>0</v>
      </c>
      <c r="Q509" s="98">
        <f t="shared" si="1318"/>
        <v>0</v>
      </c>
      <c r="R509" s="98">
        <f t="shared" si="1318"/>
        <v>0</v>
      </c>
      <c r="S509" s="98">
        <f t="shared" si="1318"/>
        <v>0</v>
      </c>
      <c r="T509" s="98">
        <f t="shared" si="1318"/>
        <v>0</v>
      </c>
      <c r="U509" s="98">
        <f t="shared" si="1318"/>
        <v>0</v>
      </c>
      <c r="V509" s="98">
        <f t="shared" si="1318"/>
        <v>0</v>
      </c>
      <c r="W509" s="98">
        <f t="shared" si="1318"/>
        <v>0</v>
      </c>
      <c r="X509" s="98">
        <f t="shared" si="1318"/>
        <v>0</v>
      </c>
      <c r="Y509" s="98">
        <f t="shared" si="1318"/>
        <v>0</v>
      </c>
      <c r="Z509" s="98">
        <f t="shared" si="1318"/>
        <v>0</v>
      </c>
      <c r="AA509" s="98">
        <f t="shared" si="1318"/>
        <v>0</v>
      </c>
      <c r="AB509" s="98">
        <f t="shared" si="1318"/>
        <v>0</v>
      </c>
      <c r="AC509" s="98">
        <f t="shared" si="1318"/>
        <v>0</v>
      </c>
      <c r="AD509" s="98">
        <f t="shared" si="1318"/>
        <v>0</v>
      </c>
      <c r="AE509" s="98">
        <f t="shared" si="1318"/>
        <v>0</v>
      </c>
      <c r="AF509" s="98">
        <f t="shared" si="1318"/>
        <v>0</v>
      </c>
      <c r="AG509" s="98">
        <f t="shared" si="1318"/>
        <v>0</v>
      </c>
      <c r="AH509" s="98">
        <f t="shared" si="1318"/>
        <v>0</v>
      </c>
      <c r="AI509" s="98">
        <f t="shared" si="1318"/>
        <v>0</v>
      </c>
      <c r="AJ509" s="98">
        <f t="shared" si="1318"/>
        <v>0</v>
      </c>
      <c r="AK509" s="98">
        <f t="shared" si="1318"/>
        <v>0</v>
      </c>
      <c r="AL509" s="98">
        <f t="shared" si="1318"/>
        <v>0</v>
      </c>
      <c r="AM509" s="98">
        <f t="shared" si="1318"/>
        <v>0</v>
      </c>
      <c r="AN509" s="98">
        <f t="shared" si="1318"/>
        <v>0</v>
      </c>
      <c r="AO509" s="98">
        <f t="shared" si="1318"/>
        <v>0</v>
      </c>
      <c r="AP509" s="98">
        <f t="shared" ref="AP509:BU509" si="1319">-1 * MAX(AP507,AP508)</f>
        <v>0</v>
      </c>
      <c r="AQ509" s="98">
        <f t="shared" si="1319"/>
        <v>0</v>
      </c>
      <c r="AR509" s="98">
        <f t="shared" si="1319"/>
        <v>0</v>
      </c>
      <c r="AS509" s="98">
        <f t="shared" si="1319"/>
        <v>0</v>
      </c>
      <c r="AT509" s="98">
        <f t="shared" si="1319"/>
        <v>0</v>
      </c>
      <c r="AU509" s="98">
        <f t="shared" si="1319"/>
        <v>0</v>
      </c>
      <c r="AV509" s="98">
        <f t="shared" si="1319"/>
        <v>0</v>
      </c>
      <c r="AW509" s="98">
        <f t="shared" si="1319"/>
        <v>0</v>
      </c>
      <c r="AX509" s="98">
        <f t="shared" si="1319"/>
        <v>0</v>
      </c>
      <c r="AY509" s="98">
        <f t="shared" si="1319"/>
        <v>0</v>
      </c>
      <c r="AZ509" s="98">
        <f t="shared" si="1319"/>
        <v>0</v>
      </c>
      <c r="BA509" s="98">
        <f t="shared" si="1319"/>
        <v>0</v>
      </c>
      <c r="BB509" s="98">
        <f t="shared" si="1319"/>
        <v>0</v>
      </c>
      <c r="BC509" s="98">
        <f t="shared" si="1319"/>
        <v>0</v>
      </c>
      <c r="BD509" s="98">
        <f t="shared" si="1319"/>
        <v>0</v>
      </c>
      <c r="BE509" s="98">
        <f t="shared" si="1319"/>
        <v>0</v>
      </c>
      <c r="BF509" s="98">
        <f t="shared" si="1319"/>
        <v>0</v>
      </c>
      <c r="BG509" s="98">
        <f t="shared" si="1319"/>
        <v>0</v>
      </c>
      <c r="BH509" s="98">
        <f t="shared" si="1319"/>
        <v>0</v>
      </c>
      <c r="BI509" s="98">
        <f t="shared" si="1319"/>
        <v>0</v>
      </c>
      <c r="BJ509" s="98">
        <f t="shared" si="1319"/>
        <v>0</v>
      </c>
      <c r="BK509" s="98">
        <f t="shared" si="1319"/>
        <v>0</v>
      </c>
      <c r="BL509" s="98">
        <f t="shared" si="1319"/>
        <v>0</v>
      </c>
      <c r="BM509" s="98">
        <f t="shared" si="1319"/>
        <v>0</v>
      </c>
      <c r="BN509" s="98">
        <f t="shared" si="1319"/>
        <v>0</v>
      </c>
      <c r="BO509" s="98">
        <f t="shared" si="1319"/>
        <v>0</v>
      </c>
      <c r="BP509" s="98">
        <f t="shared" si="1319"/>
        <v>0</v>
      </c>
      <c r="BQ509" s="98">
        <f t="shared" si="1319"/>
        <v>0</v>
      </c>
      <c r="BR509" s="98">
        <f t="shared" si="1319"/>
        <v>0</v>
      </c>
      <c r="BS509" s="98">
        <f t="shared" si="1319"/>
        <v>0</v>
      </c>
      <c r="BT509" s="98">
        <f t="shared" si="1319"/>
        <v>0</v>
      </c>
      <c r="BU509" s="98">
        <f t="shared" si="1319"/>
        <v>0</v>
      </c>
      <c r="BV509" s="98">
        <f t="shared" ref="BV509:DA509" si="1320">-1 * MAX(BV507,BV508)</f>
        <v>0</v>
      </c>
      <c r="BW509" s="98">
        <f t="shared" si="1320"/>
        <v>0</v>
      </c>
      <c r="BX509" s="98">
        <f t="shared" si="1320"/>
        <v>0</v>
      </c>
      <c r="BY509" s="98">
        <f t="shared" si="1320"/>
        <v>0</v>
      </c>
      <c r="BZ509" s="98">
        <f t="shared" si="1320"/>
        <v>0</v>
      </c>
      <c r="CA509" s="98">
        <f t="shared" si="1320"/>
        <v>0</v>
      </c>
      <c r="CB509" s="98">
        <f t="shared" si="1320"/>
        <v>0</v>
      </c>
      <c r="CC509" s="98">
        <f t="shared" si="1320"/>
        <v>0</v>
      </c>
      <c r="CD509" s="98">
        <f t="shared" si="1320"/>
        <v>0</v>
      </c>
      <c r="CE509" s="98">
        <f t="shared" si="1320"/>
        <v>0</v>
      </c>
      <c r="CF509" s="98">
        <f t="shared" si="1320"/>
        <v>0</v>
      </c>
      <c r="CG509" s="98">
        <f t="shared" si="1320"/>
        <v>0</v>
      </c>
      <c r="CH509" s="98">
        <f t="shared" si="1320"/>
        <v>0</v>
      </c>
      <c r="CI509" s="98">
        <f t="shared" si="1320"/>
        <v>0</v>
      </c>
      <c r="CJ509" s="98">
        <f t="shared" si="1320"/>
        <v>0</v>
      </c>
      <c r="CK509" s="98">
        <f t="shared" si="1320"/>
        <v>0</v>
      </c>
      <c r="CL509" s="98">
        <f t="shared" si="1320"/>
        <v>0</v>
      </c>
      <c r="CM509" s="98">
        <f t="shared" si="1320"/>
        <v>0</v>
      </c>
      <c r="CN509" s="98">
        <f t="shared" si="1320"/>
        <v>0</v>
      </c>
      <c r="CO509" s="98">
        <f t="shared" si="1320"/>
        <v>0</v>
      </c>
      <c r="CP509" s="98">
        <f t="shared" si="1320"/>
        <v>0</v>
      </c>
      <c r="CQ509" s="98">
        <f t="shared" si="1320"/>
        <v>0</v>
      </c>
      <c r="CR509" s="98">
        <f t="shared" si="1320"/>
        <v>0</v>
      </c>
      <c r="CS509" s="98">
        <f t="shared" si="1320"/>
        <v>0</v>
      </c>
      <c r="CT509" s="98">
        <f t="shared" si="1320"/>
        <v>0</v>
      </c>
      <c r="CU509" s="98">
        <f t="shared" si="1320"/>
        <v>0</v>
      </c>
      <c r="CV509" s="98">
        <f t="shared" si="1320"/>
        <v>0</v>
      </c>
      <c r="CW509" s="98">
        <f t="shared" si="1320"/>
        <v>0</v>
      </c>
      <c r="CX509" s="98">
        <f t="shared" si="1320"/>
        <v>0</v>
      </c>
      <c r="CY509" s="98">
        <f t="shared" si="1320"/>
        <v>0</v>
      </c>
      <c r="CZ509" s="98">
        <f t="shared" si="1320"/>
        <v>0</v>
      </c>
      <c r="DA509" s="98">
        <f t="shared" si="1320"/>
        <v>0</v>
      </c>
      <c r="DB509" s="98">
        <f t="shared" ref="DB509:EG509" si="1321">-1 * MAX(DB507,DB508)</f>
        <v>0</v>
      </c>
      <c r="DC509" s="98">
        <f t="shared" si="1321"/>
        <v>0</v>
      </c>
      <c r="DD509" s="98">
        <f t="shared" si="1321"/>
        <v>0</v>
      </c>
      <c r="DE509" s="98">
        <f t="shared" si="1321"/>
        <v>0</v>
      </c>
      <c r="DF509" s="98">
        <f t="shared" si="1321"/>
        <v>0</v>
      </c>
      <c r="DG509" s="98">
        <f t="shared" si="1321"/>
        <v>0</v>
      </c>
      <c r="DH509" s="98">
        <f t="shared" si="1321"/>
        <v>0</v>
      </c>
      <c r="DI509" s="98">
        <f t="shared" si="1321"/>
        <v>0</v>
      </c>
      <c r="DJ509" s="98">
        <f t="shared" si="1321"/>
        <v>0</v>
      </c>
      <c r="DK509" s="98">
        <f t="shared" si="1321"/>
        <v>0</v>
      </c>
      <c r="DL509" s="98">
        <f t="shared" si="1321"/>
        <v>0</v>
      </c>
      <c r="DM509" s="98">
        <f t="shared" si="1321"/>
        <v>0</v>
      </c>
      <c r="DN509" s="98">
        <f t="shared" si="1321"/>
        <v>0</v>
      </c>
      <c r="DO509" s="98">
        <f t="shared" si="1321"/>
        <v>0</v>
      </c>
      <c r="DP509" s="98">
        <f t="shared" si="1321"/>
        <v>0</v>
      </c>
      <c r="DQ509" s="98">
        <f t="shared" si="1321"/>
        <v>0</v>
      </c>
      <c r="DR509" s="98">
        <f t="shared" si="1321"/>
        <v>0</v>
      </c>
      <c r="DS509" s="98">
        <f t="shared" si="1321"/>
        <v>0</v>
      </c>
      <c r="DT509" s="98">
        <f t="shared" si="1321"/>
        <v>0</v>
      </c>
      <c r="DU509" s="98">
        <f t="shared" si="1321"/>
        <v>0</v>
      </c>
      <c r="DV509" s="98">
        <f t="shared" si="1321"/>
        <v>0</v>
      </c>
      <c r="DW509" s="98">
        <f t="shared" si="1321"/>
        <v>0</v>
      </c>
      <c r="DX509" s="98">
        <f t="shared" si="1321"/>
        <v>0</v>
      </c>
      <c r="DY509" s="98">
        <f t="shared" si="1321"/>
        <v>0</v>
      </c>
      <c r="DZ509" s="98">
        <f t="shared" si="1321"/>
        <v>0</v>
      </c>
      <c r="EA509" s="98">
        <f t="shared" si="1321"/>
        <v>0</v>
      </c>
      <c r="EB509" s="98">
        <f t="shared" si="1321"/>
        <v>0</v>
      </c>
      <c r="EC509" s="98">
        <f t="shared" si="1321"/>
        <v>0</v>
      </c>
      <c r="ED509" s="98">
        <f t="shared" si="1321"/>
        <v>0</v>
      </c>
      <c r="EE509" s="98">
        <f t="shared" si="1321"/>
        <v>0</v>
      </c>
      <c r="EF509" s="98">
        <f t="shared" si="1321"/>
        <v>0</v>
      </c>
      <c r="EG509" s="98">
        <f t="shared" si="1321"/>
        <v>0</v>
      </c>
      <c r="EH509" s="98">
        <f t="shared" ref="EH509:FM509" si="1322">-1 * MAX(EH507,EH508)</f>
        <v>0</v>
      </c>
      <c r="EI509" s="98">
        <f t="shared" si="1322"/>
        <v>0</v>
      </c>
      <c r="EJ509" s="98">
        <f t="shared" si="1322"/>
        <v>0</v>
      </c>
      <c r="EK509" s="98">
        <f t="shared" si="1322"/>
        <v>0</v>
      </c>
      <c r="EL509" s="98">
        <f t="shared" si="1322"/>
        <v>0</v>
      </c>
      <c r="EM509" s="98">
        <f t="shared" si="1322"/>
        <v>0</v>
      </c>
      <c r="EN509" s="98">
        <f t="shared" si="1322"/>
        <v>0</v>
      </c>
      <c r="EO509" s="98">
        <f t="shared" si="1322"/>
        <v>0</v>
      </c>
      <c r="EP509" s="98">
        <f t="shared" si="1322"/>
        <v>0</v>
      </c>
      <c r="EQ509" s="98">
        <f t="shared" si="1322"/>
        <v>0</v>
      </c>
      <c r="ER509" s="98">
        <f t="shared" si="1322"/>
        <v>0</v>
      </c>
      <c r="ES509" s="98">
        <f t="shared" si="1322"/>
        <v>0</v>
      </c>
      <c r="ET509" s="98">
        <f t="shared" si="1322"/>
        <v>0</v>
      </c>
      <c r="EU509" s="98">
        <f t="shared" si="1322"/>
        <v>0</v>
      </c>
      <c r="EV509" s="98">
        <f t="shared" si="1322"/>
        <v>0</v>
      </c>
      <c r="EW509" s="98">
        <f t="shared" si="1322"/>
        <v>0</v>
      </c>
      <c r="EX509" s="98">
        <f t="shared" si="1322"/>
        <v>0</v>
      </c>
      <c r="EY509" s="98">
        <f t="shared" si="1322"/>
        <v>0</v>
      </c>
      <c r="EZ509" s="98">
        <f t="shared" si="1322"/>
        <v>0</v>
      </c>
      <c r="FA509" s="98">
        <f t="shared" si="1322"/>
        <v>0</v>
      </c>
      <c r="FB509" s="98">
        <f t="shared" si="1322"/>
        <v>0</v>
      </c>
      <c r="FC509" s="98">
        <f t="shared" si="1322"/>
        <v>0</v>
      </c>
      <c r="FD509" s="98">
        <f t="shared" si="1322"/>
        <v>0</v>
      </c>
      <c r="FE509" s="98">
        <f t="shared" si="1322"/>
        <v>0</v>
      </c>
      <c r="FF509" s="98">
        <f t="shared" si="1322"/>
        <v>0</v>
      </c>
      <c r="FG509" s="98">
        <f t="shared" si="1322"/>
        <v>0</v>
      </c>
      <c r="FH509" s="98">
        <f t="shared" si="1322"/>
        <v>0</v>
      </c>
      <c r="FI509" s="98">
        <f t="shared" si="1322"/>
        <v>0</v>
      </c>
      <c r="FJ509" s="98">
        <f t="shared" si="1322"/>
        <v>0</v>
      </c>
      <c r="FK509" s="98">
        <f t="shared" si="1322"/>
        <v>0</v>
      </c>
      <c r="FL509" s="98">
        <f t="shared" si="1322"/>
        <v>0</v>
      </c>
      <c r="FM509" s="98">
        <f t="shared" si="1322"/>
        <v>0</v>
      </c>
      <c r="FN509" s="98">
        <f t="shared" ref="FN509:FR509" si="1323">-1 * MAX(FN507,FN508)</f>
        <v>0</v>
      </c>
      <c r="FO509" s="98">
        <f t="shared" si="1323"/>
        <v>0</v>
      </c>
      <c r="FP509" s="98">
        <f t="shared" si="1323"/>
        <v>0</v>
      </c>
      <c r="FQ509" s="98">
        <f t="shared" si="1323"/>
        <v>0</v>
      </c>
      <c r="FR509" s="98">
        <f t="shared" si="1323"/>
        <v>0</v>
      </c>
    </row>
    <row r="510" spans="2:174">
      <c r="B510" s="30"/>
      <c r="D510" s="8"/>
      <c r="E510" s="8"/>
      <c r="F510" s="8"/>
    </row>
    <row r="511" spans="2:174">
      <c r="B511" s="30" t="s">
        <v>1194</v>
      </c>
      <c r="D511" s="8"/>
      <c r="E511" s="8"/>
      <c r="F511" s="8"/>
    </row>
    <row r="512" spans="2:174">
      <c r="B512" s="30"/>
      <c r="C512" t="s">
        <v>1196</v>
      </c>
      <c r="D512" s="144" t="s">
        <v>978</v>
      </c>
      <c r="E512" s="151">
        <f>Assumptions!$G$359</f>
        <v>1</v>
      </c>
      <c r="F512" s="134">
        <f>Assumptions!$G$360</f>
        <v>46569</v>
      </c>
      <c r="I512" s="131">
        <f>SUM(J512:FR512)</f>
        <v>-98826.363841582395</v>
      </c>
      <c r="J512" s="18">
        <f>MAX(0,(J5-MAX($F512,J$4)+1)/J$8)*-'Land costs'!BC21/1000*$E$512</f>
        <v>0</v>
      </c>
      <c r="K512" s="18">
        <f>MAX(0,(K5-MAX($F512,K$4)+1)/K$8)*-'Land costs'!BD21/1000*$E$512</f>
        <v>0</v>
      </c>
      <c r="L512" s="18">
        <f>MAX(0,(L5-MAX($F512,L$4)+1)/L$8)*-'Land costs'!BE21/1000*$E$512</f>
        <v>0</v>
      </c>
      <c r="M512" s="18">
        <f>MAX(0,(M5-MAX($F512,M$4)+1)/M$8)*-'Land costs'!BF21/1000*$E$512</f>
        <v>0</v>
      </c>
      <c r="N512" s="18">
        <f>MAX(0,(N5-MAX($F512,N$4)+1)/N$8)*-'Land costs'!BG21/1000*$E$512</f>
        <v>0</v>
      </c>
      <c r="O512" s="18">
        <f>MAX(0,(O5-MAX($F512,O$4)+1)/O$8)*-'Land costs'!BH21/1000*$E$512</f>
        <v>0</v>
      </c>
      <c r="P512" s="18">
        <f>MAX(0,(P5-MAX($F512,P$4)+1)/P$8)*-'Land costs'!BI21/1000*$E$512</f>
        <v>0</v>
      </c>
      <c r="Q512" s="18">
        <f>MAX(0,(Q5-MAX($F512,Q$4)+1)/Q$8)*-'Land costs'!BJ21/1000*$E$512</f>
        <v>0</v>
      </c>
      <c r="R512" s="18">
        <f>MAX(0,(R5-MAX($F512,R$4)+1)/R$8)*-'Land costs'!BK21/1000*$E$512</f>
        <v>0</v>
      </c>
      <c r="S512" s="18">
        <f>MAX(0,(S5-MAX($F512,S$4)+1)/S$8)*-'Land costs'!BL21/1000*$E$512</f>
        <v>0</v>
      </c>
      <c r="T512" s="18">
        <f>MAX(0,(T5-MAX($F512,T$4)+1)/T$8)*-'Land costs'!BM21/1000*$E$512</f>
        <v>0</v>
      </c>
      <c r="U512" s="18">
        <f>MAX(0,(U5-MAX($F512,U$4)+1)/U$8)*-'Land costs'!BN21/1000*$E$512</f>
        <v>0</v>
      </c>
      <c r="V512" s="18">
        <f>MAX(0,(V5-MAX($F512,V$4)+1)/V$8)*-'Land costs'!BO21/1000*$E$512</f>
        <v>0</v>
      </c>
      <c r="W512" s="18">
        <f>MAX(0,(W5-MAX($F512,W$4)+1)/W$8)*-'Land costs'!BP21/1000*$E$512</f>
        <v>0</v>
      </c>
      <c r="X512" s="18">
        <f>MAX(0,(X5-MAX($F512,X$4)+1)/X$8)*-'Land costs'!BQ21/1000*$E$512</f>
        <v>0</v>
      </c>
      <c r="Y512" s="18">
        <f>MAX(0,(Y5-MAX($F512,Y$4)+1)/Y$8)*-'Land costs'!BR21/1000*$E$512</f>
        <v>0</v>
      </c>
      <c r="Z512" s="18">
        <f>MAX(0,(Z5-MAX($F512,Z$4)+1)/Z$8)*-'Land costs'!BS21/1000*$E$512</f>
        <v>0</v>
      </c>
      <c r="AA512" s="18">
        <f>MAX(0,(AA5-MAX($F512,AA$4)+1)/AA$8)*-'Land costs'!BT21/1000*$E$512</f>
        <v>0</v>
      </c>
      <c r="AB512" s="18">
        <f>MAX(0,(AB5-MAX($F512,AB$4)+1)/AB$8)*-'Land costs'!BU21/1000*$E$512</f>
        <v>-459.61649744608241</v>
      </c>
      <c r="AC512" s="18">
        <f>MAX(0,(AC5-MAX($F512,AC$4)+1)/AC$8)*-'Land costs'!BV21/1000*$E$512</f>
        <v>-459.61649744608241</v>
      </c>
      <c r="AD512" s="18">
        <f>MAX(0,(AD5-MAX($F512,AD$4)+1)/AD$8)*-'Land costs'!BW21/1000*$E$512</f>
        <v>-472.25991659116676</v>
      </c>
      <c r="AE512" s="18">
        <f>MAX(0,(AE5-MAX($F512,AE$4)+1)/AE$8)*-'Land costs'!BX21/1000*$E$512</f>
        <v>-473.62667274478832</v>
      </c>
      <c r="AF512" s="18">
        <f>MAX(0,(AF5-MAX($F512,AF$4)+1)/AF$8)*-'Land costs'!BY21/1000*$E$512</f>
        <v>-473.62667274478832</v>
      </c>
      <c r="AG512" s="18">
        <f>MAX(0,(AG5-MAX($F512,AG$4)+1)/AG$8)*-'Land costs'!BZ21/1000*$E$512</f>
        <v>-473.62667274478832</v>
      </c>
      <c r="AH512" s="18">
        <f>MAX(0,(AH5-MAX($F512,AH$4)+1)/AH$8)*-'Land costs'!CA21/1000*$E$512</f>
        <v>-484.32732369263846</v>
      </c>
      <c r="AI512" s="18">
        <f>MAX(0,(AI5-MAX($F512,AI$4)+1)/AI$8)*-'Land costs'!CB21/1000*$E$512</f>
        <v>-484.32732369263846</v>
      </c>
      <c r="AJ512" s="18">
        <f>MAX(0,(AJ5-MAX($F512,AJ$4)+1)/AJ$8)*-'Land costs'!CC21/1000*$E$512</f>
        <v>-484.36120536312541</v>
      </c>
      <c r="AK512" s="18">
        <f>MAX(0,(AK5-MAX($F512,AK$4)+1)/AK$8)*-'Land costs'!CD21/1000*$E$512</f>
        <v>-484.42802787401098</v>
      </c>
      <c r="AL512" s="18">
        <f>MAX(0,(AL5-MAX($F512,AL$4)+1)/AL$8)*-'Land costs'!CE21/1000*$E$512</f>
        <v>-495.43612744341419</v>
      </c>
      <c r="AM512" s="18">
        <f>MAX(0,(AM5-MAX($F512,AM$4)+1)/AM$8)*-'Land costs'!CF21/1000*$E$512</f>
        <v>-495.47839825228903</v>
      </c>
      <c r="AN512" s="18">
        <f>MAX(0,(AN5-MAX($F512,AN$4)+1)/AN$8)*-'Land costs'!CG21/1000*$E$512</f>
        <v>-495.47839825228903</v>
      </c>
      <c r="AO512" s="18">
        <f>MAX(0,(AO5-MAX($F512,AO$4)+1)/AO$8)*-'Land costs'!CH21/1000*$E$512</f>
        <v>-495.47839825228903</v>
      </c>
      <c r="AP512" s="18">
        <f>MAX(0,(AP5-MAX($F512,AP$4)+1)/AP$8)*-'Land costs'!CI21/1000*$E$512</f>
        <v>-506.67693978809172</v>
      </c>
      <c r="AQ512" s="18">
        <f>MAX(0,(AQ5-MAX($F512,AQ$4)+1)/AQ$8)*-'Land costs'!CJ21/1000*$E$512</f>
        <v>-506.67693978809172</v>
      </c>
      <c r="AR512" s="18">
        <f>MAX(0,(AR5-MAX($F512,AR$4)+1)/AR$8)*-'Land costs'!CK21/1000*$E$512</f>
        <v>-506.67693978809172</v>
      </c>
      <c r="AS512" s="18">
        <f>MAX(0,(AS5-MAX($F512,AS$4)+1)/AS$8)*-'Land costs'!CL21/1000*$E$512</f>
        <v>-506.67693978809172</v>
      </c>
      <c r="AT512" s="18">
        <f>MAX(0,(AT5-MAX($F512,AT$4)+1)/AT$8)*-'Land costs'!CM21/1000*$E$512</f>
        <v>-518.1330477792178</v>
      </c>
      <c r="AU512" s="18">
        <f>MAX(0,(AU5-MAX($F512,AU$4)+1)/AU$8)*-'Land costs'!CN21/1000*$E$512</f>
        <v>-518.1330477792178</v>
      </c>
      <c r="AV512" s="18">
        <f>MAX(0,(AV5-MAX($F512,AV$4)+1)/AV$8)*-'Land costs'!CO21/1000*$E$512</f>
        <v>-518.1330477792178</v>
      </c>
      <c r="AW512" s="18">
        <f>MAX(0,(AW5-MAX($F512,AW$4)+1)/AW$8)*-'Land costs'!CP21/1000*$E$512</f>
        <v>-518.1330477792178</v>
      </c>
      <c r="AX512" s="18">
        <f>MAX(0,(AX5-MAX($F512,AX$4)+1)/AX$8)*-'Land costs'!CQ21/1000*$E$512</f>
        <v>-529.8526462541397</v>
      </c>
      <c r="AY512" s="18">
        <f>MAX(0,(AY5-MAX($F512,AY$4)+1)/AY$8)*-'Land costs'!CR21/1000*$E$512</f>
        <v>-529.8526462541397</v>
      </c>
      <c r="AZ512" s="18">
        <f>MAX(0,(AZ5-MAX($F512,AZ$4)+1)/AZ$8)*-'Land costs'!CS21/1000*$E$512</f>
        <v>-529.8526462541397</v>
      </c>
      <c r="BA512" s="18">
        <f>MAX(0,(BA5-MAX($F512,BA$4)+1)/BA$8)*-'Land costs'!CT21/1000*$E$512</f>
        <v>-529.8526462541397</v>
      </c>
      <c r="BB512" s="18">
        <f>MAX(0,(BB5-MAX($F512,BB$4)+1)/BB$8)*-'Land costs'!CU21/1000*$E$512</f>
        <v>-541.84179549398482</v>
      </c>
      <c r="BC512" s="18">
        <f>MAX(0,(BC5-MAX($F512,BC$4)+1)/BC$8)*-'Land costs'!CV21/1000*$E$512</f>
        <v>-541.84179549398482</v>
      </c>
      <c r="BD512" s="18">
        <f>MAX(0,(BD5-MAX($F512,BD$4)+1)/BD$8)*-'Land costs'!CW21/1000*$E$512</f>
        <v>-541.84179549398482</v>
      </c>
      <c r="BE512" s="18">
        <f>MAX(0,(BE5-MAX($F512,BE$4)+1)/BE$8)*-'Land costs'!CX21/1000*$E$512</f>
        <v>-541.84179549398482</v>
      </c>
      <c r="BF512" s="18">
        <f>MAX(0,(BF5-MAX($F512,BF$4)+1)/BF$8)*-'Land costs'!CY21/1000*$E$512</f>
        <v>-554.10669516634653</v>
      </c>
      <c r="BG512" s="18">
        <f>MAX(0,(BG5-MAX($F512,BG$4)+1)/BG$8)*-'Land costs'!CZ21/1000*$E$512</f>
        <v>-554.10669516634653</v>
      </c>
      <c r="BH512" s="18">
        <f>MAX(0,(BH5-MAX($F512,BH$4)+1)/BH$8)*-'Land costs'!DA21/1000*$E$512</f>
        <v>-554.10669516634653</v>
      </c>
      <c r="BI512" s="18">
        <f>MAX(0,(BI5-MAX($F512,BI$4)+1)/BI$8)*-'Land costs'!DB21/1000*$E$512</f>
        <v>-554.10669516634653</v>
      </c>
      <c r="BJ512" s="18">
        <f>MAX(0,(BJ5-MAX($F512,BJ$4)+1)/BJ$8)*-'Land costs'!DC21/1000*$E$512</f>
        <v>-566.65368753117241</v>
      </c>
      <c r="BK512" s="18">
        <f>MAX(0,(BK5-MAX($F512,BK$4)+1)/BK$8)*-'Land costs'!DD21/1000*$E$512</f>
        <v>-566.65368753117241</v>
      </c>
      <c r="BL512" s="18">
        <f>MAX(0,(BL5-MAX($F512,BL$4)+1)/BL$8)*-'Land costs'!DE21/1000*$E$512</f>
        <v>-566.65368753117241</v>
      </c>
      <c r="BM512" s="18">
        <f>MAX(0,(BM5-MAX($F512,BM$4)+1)/BM$8)*-'Land costs'!DF21/1000*$E$512</f>
        <v>-566.65368753117241</v>
      </c>
      <c r="BN512" s="18">
        <f>MAX(0,(BN5-MAX($F512,BN$4)+1)/BN$8)*-'Land costs'!DG21/1000*$E$512</f>
        <v>-579.83353658731971</v>
      </c>
      <c r="BO512" s="18">
        <f>MAX(0,(BO5-MAX($F512,BO$4)+1)/BO$8)*-'Land costs'!DH21/1000*$E$512</f>
        <v>-580.07080959210509</v>
      </c>
      <c r="BP512" s="18">
        <f>MAX(0,(BP5-MAX($F512,BP$4)+1)/BP$8)*-'Land costs'!DI21/1000*$E$512</f>
        <v>-580.25835383808862</v>
      </c>
      <c r="BQ512" s="18">
        <f>MAX(0,(BQ5-MAX($F512,BQ$4)+1)/BQ$8)*-'Land costs'!DJ21/1000*$E$512</f>
        <v>-580.62823458005437</v>
      </c>
      <c r="BR512" s="18">
        <f>MAX(0,(BR5-MAX($F512,BR$4)+1)/BR$8)*-'Land costs'!DK21/1000*$E$512</f>
        <v>-593.82576709281511</v>
      </c>
      <c r="BS512" s="18">
        <f>MAX(0,(BS5-MAX($F512,BS$4)+1)/BS$8)*-'Land costs'!DL21/1000*$E$512</f>
        <v>-593.87176471390103</v>
      </c>
      <c r="BT512" s="18">
        <f>MAX(0,(BT5-MAX($F512,BT$4)+1)/BT$8)*-'Land costs'!DM21/1000*$E$512</f>
        <v>-593.90855439260895</v>
      </c>
      <c r="BU512" s="18">
        <f>MAX(0,(BU5-MAX($F512,BU$4)+1)/BU$8)*-'Land costs'!DN21/1000*$E$512</f>
        <v>-593.9811121700327</v>
      </c>
      <c r="BV512" s="18">
        <f>MAX(0,(BV5-MAX($F512,BV$4)+1)/BV$8)*-'Land costs'!DO21/1000*$E$512</f>
        <v>-607.48250749500096</v>
      </c>
      <c r="BW512" s="18">
        <f>MAX(0,(BW5-MAX($F512,BW$4)+1)/BW$8)*-'Land costs'!DP21/1000*$E$512</f>
        <v>-607.52978330338146</v>
      </c>
      <c r="BX512" s="18">
        <f>MAX(0,(BX5-MAX($F512,BX$4)+1)/BX$8)*-'Land costs'!DQ21/1000*$E$512</f>
        <v>-607.5675951228759</v>
      </c>
      <c r="BY512" s="18">
        <f>MAX(0,(BY5-MAX($F512,BY$4)+1)/BY$8)*-'Land costs'!DR21/1000*$E$512</f>
        <v>-607.64216879895071</v>
      </c>
      <c r="BZ512" s="18">
        <f>MAX(0,(BZ5-MAX($F512,BZ$4)+1)/BZ$8)*-'Land costs'!DS21/1000*$E$512</f>
        <v>-621.45442433437518</v>
      </c>
      <c r="CA512" s="18">
        <f>MAX(0,(CA5-MAX($F512,CA$4)+1)/CA$8)*-'Land costs'!DT21/1000*$E$512</f>
        <v>-621.49941571058014</v>
      </c>
      <c r="CB512" s="18">
        <f>MAX(0,(CB5-MAX($F512,CB$4)+1)/CB$8)*-'Land costs'!DU21/1000*$E$512</f>
        <v>-621.53827788859758</v>
      </c>
      <c r="CC512" s="18">
        <f>MAX(0,(CC5-MAX($F512,CC$4)+1)/CC$8)*-'Land costs'!DV21/1000*$E$512</f>
        <v>-621.61492311524285</v>
      </c>
      <c r="CD512" s="18">
        <f>MAX(0,(CD5-MAX($F512,CD$4)+1)/CD$8)*-'Land costs'!DW21/1000*$E$512</f>
        <v>-635.74519742513735</v>
      </c>
      <c r="CE512" s="18">
        <f>MAX(0,(CE5-MAX($F512,CE$4)+1)/CE$8)*-'Land costs'!DX21/1000*$E$512</f>
        <v>-635.798734368326</v>
      </c>
      <c r="CF512" s="18">
        <f>MAX(0,(CF5-MAX($F512,CF$4)+1)/CF$8)*-'Land costs'!DY21/1000*$E$512</f>
        <v>-635.83867589573993</v>
      </c>
      <c r="CG512" s="18">
        <f>MAX(0,(CG5-MAX($F512,CG$4)+1)/CG$8)*-'Land costs'!DZ21/1000*$E$512</f>
        <v>-635.91744984968159</v>
      </c>
      <c r="CH512" s="18">
        <f>MAX(0,(CH5-MAX($F512,CH$4)+1)/CH$8)*-'Land costs'!EA21/1000*$E$512</f>
        <v>-650.0887537897255</v>
      </c>
      <c r="CI512" s="18">
        <f>MAX(0,(CI5-MAX($F512,CI$4)+1)/CI$8)*-'Land costs'!EB21/1000*$E$512</f>
        <v>-649.9629251623594</v>
      </c>
      <c r="CJ512" s="18">
        <f>MAX(0,(CJ5-MAX($F512,CJ$4)+1)/CJ$8)*-'Land costs'!EC21/1000*$E$512</f>
        <v>-649.86226645329452</v>
      </c>
      <c r="CK512" s="18">
        <f>MAX(0,(CK5-MAX($F512,CK$4)+1)/CK$8)*-'Land costs'!ED21/1000*$E$512</f>
        <v>-649.66374413767221</v>
      </c>
      <c r="CL512" s="18">
        <f>MAX(0,(CL5-MAX($F512,CL$4)+1)/CL$8)*-'Land costs'!EE21/1000*$E$512</f>
        <v>-664.49394120170916</v>
      </c>
      <c r="CM512" s="18">
        <f>MAX(0,(CM5-MAX($F512,CM$4)+1)/CM$8)*-'Land costs'!EF21/1000*$E$512</f>
        <v>-664.5566717523908</v>
      </c>
      <c r="CN512" s="18">
        <f>MAX(0,(CN5-MAX($F512,CN$4)+1)/CN$8)*-'Land costs'!EG21/1000*$E$512</f>
        <v>-664.59264675981638</v>
      </c>
      <c r="CO512" s="18">
        <f>MAX(0,(CO5-MAX($F512,CO$4)+1)/CO$8)*-'Land costs'!EH21/1000*$E$512</f>
        <v>-664.66359781656047</v>
      </c>
      <c r="CP512" s="18">
        <f>MAX(0,(CP5-MAX($F512,CP$4)+1)/CP$8)*-'Land costs'!EI21/1000*$E$512</f>
        <v>-679.74288556075066</v>
      </c>
      <c r="CQ512" s="18">
        <f>MAX(0,(CQ5-MAX($F512,CQ$4)+1)/CQ$8)*-'Land costs'!EJ21/1000*$E$512</f>
        <v>-679.75923362387186</v>
      </c>
      <c r="CR512" s="18">
        <f>MAX(0,(CR5-MAX($F512,CR$4)+1)/CR$8)*-'Land costs'!EK21/1000*$E$512</f>
        <v>-679.78941578184254</v>
      </c>
      <c r="CS512" s="18">
        <f>MAX(0,(CS5-MAX($F512,CS$4)+1)/CS$8)*-'Land costs'!EL21/1000*$E$512</f>
        <v>-679.84894199618088</v>
      </c>
      <c r="CT512" s="18">
        <f>MAX(0,(CT5-MAX($F512,CT$4)+1)/CT$8)*-'Land costs'!EM21/1000*$E$512</f>
        <v>-695.39427787957788</v>
      </c>
      <c r="CU512" s="18">
        <f>MAX(0,(CU5-MAX($F512,CU$4)+1)/CU$8)*-'Land costs'!EN21/1000*$E$512</f>
        <v>-695.5005364817855</v>
      </c>
      <c r="CV512" s="18">
        <f>MAX(0,(CV5-MAX($F512,CV$4)+1)/CV$8)*-'Land costs'!EO21/1000*$E$512</f>
        <v>-695.58261533847428</v>
      </c>
      <c r="CW512" s="18">
        <f>MAX(0,(CW5-MAX($F512,CW$4)+1)/CW$8)*-'Land costs'!EP21/1000*$E$512</f>
        <v>-695.74449387680284</v>
      </c>
      <c r="CX512" s="18">
        <f>MAX(0,(CX5-MAX($F512,CX$4)+1)/CX$8)*-'Land costs'!EQ21/1000*$E$512</f>
        <v>-711.49364172746675</v>
      </c>
      <c r="CY512" s="18">
        <f>MAX(0,(CY5-MAX($F512,CY$4)+1)/CY$8)*-'Land costs'!ER21/1000*$E$512</f>
        <v>-711.49266919683157</v>
      </c>
      <c r="CZ512" s="18">
        <f>MAX(0,(CZ5-MAX($F512,CZ$4)+1)/CZ$8)*-'Land costs'!ES21/1000*$E$512</f>
        <v>-711.49188496764964</v>
      </c>
      <c r="DA512" s="18">
        <f>MAX(0,(DA5-MAX($F512,DA$4)+1)/DA$8)*-'Land costs'!ET21/1000*$E$512</f>
        <v>-711.49033828585095</v>
      </c>
      <c r="DB512" s="18">
        <f>MAX(0,(DB5-MAX($F512,DB$4)+1)/DB$8)*-'Land costs'!EU21/1000*$E$512</f>
        <v>-727.73688510011402</v>
      </c>
      <c r="DC512" s="18">
        <f>MAX(0,(DC5-MAX($F512,DC$4)+1)/DC$8)*-'Land costs'!EV21/1000*$E$512</f>
        <v>-727.82904762003125</v>
      </c>
      <c r="DD512" s="18">
        <f>MAX(0,(DD5-MAX($F512,DD$4)+1)/DD$8)*-'Land costs'!EW21/1000*$E$512</f>
        <v>-727.90276232815381</v>
      </c>
      <c r="DE512" s="18">
        <f>MAX(0,(DE5-MAX($F512,DE$4)+1)/DE$8)*-'Land costs'!EX21/1000*$E$512</f>
        <v>-728.0481448259809</v>
      </c>
      <c r="DF512" s="18">
        <f>MAX(0,(DF5-MAX($F512,DF$4)+1)/DF$8)*-'Land costs'!EY21/1000*$E$512</f>
        <v>-744.564813662441</v>
      </c>
      <c r="DG512" s="18">
        <f>MAX(0,(DG5-MAX($F512,DG$4)+1)/DG$8)*-'Land costs'!EZ21/1000*$E$512</f>
        <v>-744.58361689317974</v>
      </c>
      <c r="DH512" s="18">
        <f>MAX(0,(DH5-MAX($F512,DH$4)+1)/DH$8)*-'Land costs'!FA21/1000*$E$512</f>
        <v>-744.60194166631163</v>
      </c>
      <c r="DI512" s="18">
        <f>MAX(0,(DI5-MAX($F512,DI$4)+1)/DI$8)*-'Land costs'!FB21/1000*$E$512</f>
        <v>-744.63808236818602</v>
      </c>
      <c r="DJ512" s="18">
        <f>MAX(0,(DJ5-MAX($F512,DJ$4)+1)/DJ$8)*-'Land costs'!FC21/1000*$E$512</f>
        <v>-761.53520765887595</v>
      </c>
      <c r="DK512" s="18">
        <f>MAX(0,(DK5-MAX($F512,DK$4)+1)/DK$8)*-'Land costs'!FD21/1000*$E$512</f>
        <v>-761.5631608252047</v>
      </c>
      <c r="DL512" s="18">
        <f>MAX(0,(DL5-MAX($F512,DL$4)+1)/DL$8)*-'Land costs'!FE21/1000*$E$512</f>
        <v>-761.5822229628377</v>
      </c>
      <c r="DM512" s="18">
        <f>MAX(0,(DM5-MAX($F512,DM$4)+1)/DM$8)*-'Land costs'!FF21/1000*$E$512</f>
        <v>-761.6198179184928</v>
      </c>
      <c r="DN512" s="18">
        <f>MAX(0,(DN5-MAX($F512,DN$4)+1)/DN$8)*-'Land costs'!FG21/1000*$E$512</f>
        <v>-778.88795318044902</v>
      </c>
      <c r="DO512" s="18">
        <f>MAX(0,(DO5-MAX($F512,DO$4)+1)/DO$8)*-'Land costs'!FH21/1000*$E$512</f>
        <v>-778.90019440666049</v>
      </c>
      <c r="DP512" s="18">
        <f>MAX(0,(DP5-MAX($F512,DP$4)+1)/DP$8)*-'Land costs'!FI21/1000*$E$512</f>
        <v>-778.90997920504446</v>
      </c>
      <c r="DQ512" s="18">
        <f>MAX(0,(DQ5-MAX($F512,DQ$4)+1)/DQ$8)*-'Land costs'!FJ21/1000*$E$512</f>
        <v>-778.92927709641538</v>
      </c>
      <c r="DR512" s="18">
        <f>MAX(0,(DR5-MAX($F512,DR$4)+1)/DR$8)*-'Land costs'!FK21/1000*$E$512</f>
        <v>-796.62560520815566</v>
      </c>
      <c r="DS512" s="18">
        <f>MAX(0,(DS5-MAX($F512,DS$4)+1)/DS$8)*-'Land costs'!FL21/1000*$E$512</f>
        <v>-796.65951074845123</v>
      </c>
      <c r="DT512" s="18">
        <f>MAX(0,(DT5-MAX($F512,DT$4)+1)/DT$8)*-'Land costs'!FM21/1000*$E$512</f>
        <v>-796.6866244822387</v>
      </c>
      <c r="DU512" s="18">
        <f>MAX(0,(DU5-MAX($F512,DU$4)+1)/DU$8)*-'Land costs'!FN21/1000*$E$512</f>
        <v>-796.74009905256298</v>
      </c>
      <c r="DV512" s="18">
        <f>MAX(0,(DV5-MAX($F512,DV$4)+1)/DV$8)*-'Land costs'!FO21/1000*$E$512</f>
        <v>-814.86349884509707</v>
      </c>
      <c r="DW512" s="18">
        <f>MAX(0,(DW5-MAX($F512,DW$4)+1)/DW$8)*-'Land costs'!FP21/1000*$E$512</f>
        <v>-814.90761460006149</v>
      </c>
      <c r="DX512" s="18">
        <f>MAX(0,(DX5-MAX($F512,DX$4)+1)/DX$8)*-'Land costs'!FQ21/1000*$E$512</f>
        <v>-814.94640832666073</v>
      </c>
      <c r="DY512" s="18">
        <f>MAX(0,(DY5-MAX($F512,DY$4)+1)/DY$8)*-'Land costs'!FR21/1000*$E$512</f>
        <v>-815.02291855123701</v>
      </c>
      <c r="DZ512" s="18">
        <f>MAX(0,(DZ5-MAX($F512,DZ$4)+1)/DZ$8)*-'Land costs'!FS21/1000*$E$512</f>
        <v>-833.58196802115731</v>
      </c>
      <c r="EA512" s="18">
        <f>MAX(0,(EA5-MAX($F512,EA$4)+1)/EA$8)*-'Land costs'!FT21/1000*$E$512</f>
        <v>-833.64894860417735</v>
      </c>
      <c r="EB512" s="18">
        <f>MAX(0,(EB5-MAX($F512,EB$4)+1)/EB$8)*-'Land costs'!FU21/1000*$E$512</f>
        <v>-833.68128768750444</v>
      </c>
      <c r="EC512" s="18">
        <f>MAX(0,(EC5-MAX($F512,EC$4)+1)/EC$8)*-'Land costs'!FV21/1000*$E$512</f>
        <v>-833.74506785880624</v>
      </c>
      <c r="ED512" s="18">
        <f>MAX(0,(ED5-MAX($F512,ED$4)+1)/ED$8)*-'Land costs'!FW21/1000*$E$512</f>
        <v>-852.70064818297465</v>
      </c>
      <c r="EE512" s="18">
        <f>MAX(0,(EE5-MAX($F512,EE$4)+1)/EE$8)*-'Land costs'!FX21/1000*$E$512</f>
        <v>-852.74377471615549</v>
      </c>
      <c r="EF512" s="18">
        <f>MAX(0,(EF5-MAX($F512,EF$4)+1)/EF$8)*-'Land costs'!FY21/1000*$E$512</f>
        <v>-852.79598018026195</v>
      </c>
      <c r="EG512" s="18">
        <f>MAX(0,(EG5-MAX($F512,EG$4)+1)/EG$8)*-'Land costs'!FZ21/1000*$E$512</f>
        <v>-852.89894146119673</v>
      </c>
      <c r="EH512" s="18">
        <f>MAX(0,(EH5-MAX($F512,EH$4)+1)/EH$8)*-'Land costs'!GA21/1000*$E$512</f>
        <v>-872.28884679959026</v>
      </c>
      <c r="EI512" s="18">
        <f>MAX(0,(EI5-MAX($F512,EI$4)+1)/EI$8)*-'Land costs'!GB21/1000*$E$512</f>
        <v>-872.33182577500509</v>
      </c>
      <c r="EJ512" s="18">
        <f>MAX(0,(EJ5-MAX($F512,EJ$4)+1)/EJ$8)*-'Land costs'!GC21/1000*$E$512</f>
        <v>-872.36619589833253</v>
      </c>
      <c r="EK512" s="18">
        <f>MAX(0,(EK5-MAX($F512,EK$4)+1)/EK$8)*-'Land costs'!GD21/1000*$E$512</f>
        <v>-872.43398175148491</v>
      </c>
      <c r="EL512" s="18">
        <f>MAX(0,(EL5-MAX($F512,EL$4)+1)/EL$8)*-'Land costs'!GE21/1000*$E$512</f>
        <v>-892.25997917362281</v>
      </c>
      <c r="EM512" s="18">
        <f>MAX(0,(EM5-MAX($F512,EM$4)+1)/EM$8)*-'Land costs'!GF21/1000*$E$512</f>
        <v>-892.29232525422856</v>
      </c>
      <c r="EN512" s="18">
        <f>MAX(0,(EN5-MAX($F512,EN$4)+1)/EN$8)*-'Land costs'!GG21/1000*$E$512</f>
        <v>-892.32204156366652</v>
      </c>
      <c r="EO512" s="18">
        <f>MAX(0,(EO5-MAX($F512,EO$4)+1)/EO$8)*-'Land costs'!GH21/1000*$E$512</f>
        <v>-892.38064901667474</v>
      </c>
      <c r="EP512" s="18">
        <f>MAX(0,(EP5-MAX($F512,EP$4)+1)/EP$8)*-'Land costs'!GI21/1000*$E$512</f>
        <v>-912.71256946253425</v>
      </c>
      <c r="EQ512" s="18">
        <f>MAX(0,(EQ5-MAX($F512,EQ$4)+1)/EQ$8)*-'Land costs'!GJ21/1000*$E$512</f>
        <v>-912.7898085529514</v>
      </c>
      <c r="ER512" s="18">
        <f>MAX(0,(ER5-MAX($F512,ER$4)+1)/ER$8)*-'Land costs'!GK21/1000*$E$512</f>
        <v>-912.84773016703059</v>
      </c>
      <c r="ES512" s="18">
        <f>MAX(0,(ES5-MAX($F512,ES$4)+1)/ES$8)*-'Land costs'!GL21/1000*$E$512</f>
        <v>-912.96196502120654</v>
      </c>
      <c r="ET512" s="18">
        <f>MAX(0,(ET5-MAX($F512,ET$4)+1)/ET$8)*-'Land costs'!GM21/1000*$E$512</f>
        <v>-933.72720152766431</v>
      </c>
      <c r="EU512" s="18">
        <f>MAX(0,(EU5-MAX($F512,EU$4)+1)/EU$8)*-'Land costs'!GN21/1000*$E$512</f>
        <v>-933.77763941313106</v>
      </c>
      <c r="EV512" s="18">
        <f>MAX(0,(EV5-MAX($F512,EV$4)+1)/EV$8)*-'Land costs'!GO21/1000*$E$512</f>
        <v>-933.81797458067888</v>
      </c>
      <c r="EW512" s="18">
        <f>MAX(0,(EW5-MAX($F512,EW$4)+1)/EW$8)*-'Land costs'!GP21/1000*$E$512</f>
        <v>-933.89752488424392</v>
      </c>
      <c r="EX512" s="18">
        <f>MAX(0,(EX5-MAX($F512,EX$4)+1)/EX$8)*-'Land costs'!GQ21/1000*$E$512</f>
        <v>-955.20209003971604</v>
      </c>
      <c r="EY512" s="18">
        <f>MAX(0,(EY5-MAX($F512,EY$4)+1)/EY$8)*-'Land costs'!GR21/1000*$E$512</f>
        <v>-955.2962307337051</v>
      </c>
      <c r="EZ512" s="18">
        <f>MAX(0,(EZ5-MAX($F512,EZ$4)+1)/EZ$8)*-'Land costs'!GS21/1000*$E$512</f>
        <v>-955.37152170284537</v>
      </c>
      <c r="FA512" s="18">
        <f>MAX(0,(FA5-MAX($F512,FA$4)+1)/FA$8)*-'Land costs'!GT21/1000*$E$512</f>
        <v>-955.52001295291211</v>
      </c>
      <c r="FB512" s="18">
        <f>MAX(0,(FB5-MAX($F512,FB$4)+1)/FB$8)*-'Land costs'!GU21/1000*$E$512</f>
        <v>-977.24256925461964</v>
      </c>
      <c r="FC512" s="18">
        <f>MAX(0,(FC5-MAX($F512,FC$4)+1)/FC$8)*-'Land costs'!GV21/1000*$E$512</f>
        <v>-977.28383537254933</v>
      </c>
      <c r="FD512" s="18">
        <f>MAX(0,(FD5-MAX($F512,FD$4)+1)/FD$8)*-'Land costs'!GW21/1000*$E$512</f>
        <v>-977.32115934262288</v>
      </c>
      <c r="FE512" s="18">
        <f>MAX(0,(FE5-MAX($F512,FE$4)+1)/FE$8)*-'Land costs'!GX21/1000*$E$512</f>
        <v>-977.39477086651436</v>
      </c>
      <c r="FF512" s="18">
        <f>MAX(0,(FF5-MAX($F512,FF$4)+1)/FF$8)*-'Land costs'!GY21/1000*$E$512</f>
        <v>-999.65139233835384</v>
      </c>
      <c r="FG512" s="18">
        <f>MAX(0,(FG5-MAX($F512,FG$4)+1)/FG$8)*-'Land costs'!GZ21/1000*$E$512</f>
        <v>-999.7282887508868</v>
      </c>
      <c r="FH512" s="18">
        <f>MAX(0,(FH5-MAX($F512,FH$4)+1)/FH$8)*-'Land costs'!HA21/1000*$E$512</f>
        <v>-999.78545974818132</v>
      </c>
      <c r="FI512" s="18">
        <f>MAX(0,(FI5-MAX($F512,FI$4)+1)/FI$8)*-'Land costs'!HB21/1000*$E$512</f>
        <v>-999.8982142120002</v>
      </c>
      <c r="FJ512" s="18">
        <f>MAX(0,(FJ5-MAX($F512,FJ$4)+1)/FJ$8)*-'Land costs'!HC21/1000*$E$512</f>
        <v>-1022.6672125415927</v>
      </c>
      <c r="FK512" s="18">
        <f>MAX(0,(FK5-MAX($F512,FK$4)+1)/FK$8)*-'Land costs'!HD21/1000*$E$512</f>
        <v>-1022.7406719810899</v>
      </c>
      <c r="FL512" s="18">
        <f>MAX(0,(FL5-MAX($F512,FL$4)+1)/FL$8)*-'Land costs'!HE21/1000*$E$512</f>
        <v>0</v>
      </c>
      <c r="FM512" s="18">
        <f>MAX(0,(FM5-MAX($F512,FM$4)+1)/FM$8)*-'Land costs'!HF21/1000*$E$512</f>
        <v>0</v>
      </c>
      <c r="FN512" s="18">
        <f>MAX(0,(FN5-MAX($F512,FN$4)+1)/FN$8)*-'Land costs'!HG21/1000*$E$512</f>
        <v>0</v>
      </c>
      <c r="FO512" s="18">
        <f>MAX(0,(FO5-MAX($F512,FO$4)+1)/FO$8)*-'Land costs'!HH21/1000*$E$512</f>
        <v>0</v>
      </c>
      <c r="FP512" s="18">
        <f>MAX(0,(FP5-MAX($F512,FP$4)+1)/FP$8)*-'Land costs'!HI21/1000*$E$512</f>
        <v>0</v>
      </c>
      <c r="FQ512" s="18">
        <f>MAX(0,(FQ5-MAX($F512,FQ$4)+1)/FQ$8)*-'Land costs'!HJ21/1000*$E$512</f>
        <v>0</v>
      </c>
      <c r="FR512" s="18">
        <f>MAX(0,(FR5-MAX($F512,FR$4)+1)/FR$8)*-'Land costs'!HK21/1000*$E$512</f>
        <v>0</v>
      </c>
    </row>
    <row r="513" spans="2:174">
      <c r="B513" s="30"/>
      <c r="D513" s="8"/>
      <c r="E513" s="8"/>
      <c r="F513" s="8"/>
    </row>
    <row r="514" spans="2:174" ht="13.8" thickBot="1">
      <c r="C514" s="148" t="s">
        <v>353</v>
      </c>
      <c r="D514" s="146" t="s">
        <v>974</v>
      </c>
      <c r="E514" s="140"/>
      <c r="F514" s="140"/>
      <c r="G514" s="140"/>
      <c r="H514" s="354"/>
      <c r="I514" s="298">
        <f>SUM(J514:FR514)</f>
        <v>-98826.363841582395</v>
      </c>
      <c r="J514" s="141">
        <f>SUM(J488,J495,J502,J509,J512)</f>
        <v>0</v>
      </c>
      <c r="K514" s="141">
        <f t="shared" ref="K514:BV514" si="1324">SUM(K488,K495,K502,K509,K512)</f>
        <v>0</v>
      </c>
      <c r="L514" s="141">
        <f t="shared" si="1324"/>
        <v>0</v>
      </c>
      <c r="M514" s="141">
        <f t="shared" si="1324"/>
        <v>0</v>
      </c>
      <c r="N514" s="141">
        <f t="shared" si="1324"/>
        <v>0</v>
      </c>
      <c r="O514" s="141">
        <f t="shared" si="1324"/>
        <v>0</v>
      </c>
      <c r="P514" s="141">
        <f t="shared" si="1324"/>
        <v>0</v>
      </c>
      <c r="Q514" s="141">
        <f t="shared" si="1324"/>
        <v>0</v>
      </c>
      <c r="R514" s="141">
        <f t="shared" si="1324"/>
        <v>0</v>
      </c>
      <c r="S514" s="141">
        <f t="shared" si="1324"/>
        <v>0</v>
      </c>
      <c r="T514" s="141">
        <f t="shared" si="1324"/>
        <v>0</v>
      </c>
      <c r="U514" s="141">
        <f t="shared" si="1324"/>
        <v>0</v>
      </c>
      <c r="V514" s="141">
        <f t="shared" si="1324"/>
        <v>0</v>
      </c>
      <c r="W514" s="141">
        <f t="shared" si="1324"/>
        <v>0</v>
      </c>
      <c r="X514" s="141">
        <f t="shared" si="1324"/>
        <v>0</v>
      </c>
      <c r="Y514" s="141">
        <f t="shared" si="1324"/>
        <v>0</v>
      </c>
      <c r="Z514" s="141">
        <f t="shared" si="1324"/>
        <v>0</v>
      </c>
      <c r="AA514" s="141">
        <f t="shared" si="1324"/>
        <v>0</v>
      </c>
      <c r="AB514" s="141">
        <f t="shared" si="1324"/>
        <v>-459.61649744608241</v>
      </c>
      <c r="AC514" s="141">
        <f t="shared" si="1324"/>
        <v>-459.61649744608241</v>
      </c>
      <c r="AD514" s="141">
        <f t="shared" si="1324"/>
        <v>-472.25991659116676</v>
      </c>
      <c r="AE514" s="141">
        <f t="shared" si="1324"/>
        <v>-473.62667274478832</v>
      </c>
      <c r="AF514" s="141">
        <f t="shared" si="1324"/>
        <v>-473.62667274478832</v>
      </c>
      <c r="AG514" s="141">
        <f t="shared" si="1324"/>
        <v>-473.62667274478832</v>
      </c>
      <c r="AH514" s="141">
        <f t="shared" si="1324"/>
        <v>-484.32732369263846</v>
      </c>
      <c r="AI514" s="141">
        <f t="shared" si="1324"/>
        <v>-484.32732369263846</v>
      </c>
      <c r="AJ514" s="141">
        <f t="shared" si="1324"/>
        <v>-484.36120536312541</v>
      </c>
      <c r="AK514" s="141">
        <f t="shared" si="1324"/>
        <v>-484.42802787401098</v>
      </c>
      <c r="AL514" s="141">
        <f t="shared" si="1324"/>
        <v>-495.43612744341419</v>
      </c>
      <c r="AM514" s="141">
        <f t="shared" si="1324"/>
        <v>-495.47839825228903</v>
      </c>
      <c r="AN514" s="141">
        <f t="shared" si="1324"/>
        <v>-495.47839825228903</v>
      </c>
      <c r="AO514" s="141">
        <f t="shared" si="1324"/>
        <v>-495.47839825228903</v>
      </c>
      <c r="AP514" s="141">
        <f t="shared" si="1324"/>
        <v>-506.67693978809172</v>
      </c>
      <c r="AQ514" s="141">
        <f t="shared" si="1324"/>
        <v>-506.67693978809172</v>
      </c>
      <c r="AR514" s="141">
        <f t="shared" si="1324"/>
        <v>-506.67693978809172</v>
      </c>
      <c r="AS514" s="141">
        <f t="shared" si="1324"/>
        <v>-506.67693978809172</v>
      </c>
      <c r="AT514" s="141">
        <f t="shared" si="1324"/>
        <v>-518.1330477792178</v>
      </c>
      <c r="AU514" s="141">
        <f t="shared" si="1324"/>
        <v>-518.1330477792178</v>
      </c>
      <c r="AV514" s="141">
        <f t="shared" si="1324"/>
        <v>-518.1330477792178</v>
      </c>
      <c r="AW514" s="141">
        <f t="shared" si="1324"/>
        <v>-518.1330477792178</v>
      </c>
      <c r="AX514" s="141">
        <f t="shared" si="1324"/>
        <v>-529.8526462541397</v>
      </c>
      <c r="AY514" s="141">
        <f t="shared" si="1324"/>
        <v>-529.8526462541397</v>
      </c>
      <c r="AZ514" s="141">
        <f t="shared" si="1324"/>
        <v>-529.8526462541397</v>
      </c>
      <c r="BA514" s="141">
        <f t="shared" si="1324"/>
        <v>-529.8526462541397</v>
      </c>
      <c r="BB514" s="141">
        <f t="shared" si="1324"/>
        <v>-541.84179549398482</v>
      </c>
      <c r="BC514" s="141">
        <f t="shared" si="1324"/>
        <v>-541.84179549398482</v>
      </c>
      <c r="BD514" s="141">
        <f t="shared" si="1324"/>
        <v>-541.84179549398482</v>
      </c>
      <c r="BE514" s="141">
        <f t="shared" si="1324"/>
        <v>-541.84179549398482</v>
      </c>
      <c r="BF514" s="141">
        <f t="shared" si="1324"/>
        <v>-554.10669516634653</v>
      </c>
      <c r="BG514" s="141">
        <f t="shared" si="1324"/>
        <v>-554.10669516634653</v>
      </c>
      <c r="BH514" s="141">
        <f t="shared" si="1324"/>
        <v>-554.10669516634653</v>
      </c>
      <c r="BI514" s="141">
        <f t="shared" si="1324"/>
        <v>-554.10669516634653</v>
      </c>
      <c r="BJ514" s="141">
        <f t="shared" si="1324"/>
        <v>-566.65368753117241</v>
      </c>
      <c r="BK514" s="141">
        <f t="shared" si="1324"/>
        <v>-566.65368753117241</v>
      </c>
      <c r="BL514" s="141">
        <f t="shared" si="1324"/>
        <v>-566.65368753117241</v>
      </c>
      <c r="BM514" s="141">
        <f t="shared" si="1324"/>
        <v>-566.65368753117241</v>
      </c>
      <c r="BN514" s="141">
        <f t="shared" si="1324"/>
        <v>-579.83353658731971</v>
      </c>
      <c r="BO514" s="141">
        <f t="shared" si="1324"/>
        <v>-580.07080959210509</v>
      </c>
      <c r="BP514" s="141">
        <f t="shared" si="1324"/>
        <v>-580.25835383808862</v>
      </c>
      <c r="BQ514" s="141">
        <f t="shared" si="1324"/>
        <v>-580.62823458005437</v>
      </c>
      <c r="BR514" s="141">
        <f t="shared" si="1324"/>
        <v>-593.82576709281511</v>
      </c>
      <c r="BS514" s="141">
        <f t="shared" si="1324"/>
        <v>-593.87176471390103</v>
      </c>
      <c r="BT514" s="141">
        <f t="shared" si="1324"/>
        <v>-593.90855439260895</v>
      </c>
      <c r="BU514" s="141">
        <f t="shared" si="1324"/>
        <v>-593.9811121700327</v>
      </c>
      <c r="BV514" s="141">
        <f t="shared" si="1324"/>
        <v>-607.48250749500096</v>
      </c>
      <c r="BW514" s="141">
        <f t="shared" ref="BW514:EH514" si="1325">SUM(BW488,BW495,BW502,BW509,BW512)</f>
        <v>-607.52978330338146</v>
      </c>
      <c r="BX514" s="141">
        <f t="shared" si="1325"/>
        <v>-607.5675951228759</v>
      </c>
      <c r="BY514" s="141">
        <f t="shared" si="1325"/>
        <v>-607.64216879895071</v>
      </c>
      <c r="BZ514" s="141">
        <f t="shared" si="1325"/>
        <v>-621.45442433437518</v>
      </c>
      <c r="CA514" s="141">
        <f t="shared" si="1325"/>
        <v>-621.49941571058014</v>
      </c>
      <c r="CB514" s="141">
        <f t="shared" si="1325"/>
        <v>-621.53827788859758</v>
      </c>
      <c r="CC514" s="141">
        <f t="shared" si="1325"/>
        <v>-621.61492311524285</v>
      </c>
      <c r="CD514" s="141">
        <f t="shared" si="1325"/>
        <v>-635.74519742513735</v>
      </c>
      <c r="CE514" s="141">
        <f t="shared" si="1325"/>
        <v>-635.798734368326</v>
      </c>
      <c r="CF514" s="141">
        <f t="shared" si="1325"/>
        <v>-635.83867589573993</v>
      </c>
      <c r="CG514" s="141">
        <f t="shared" si="1325"/>
        <v>-635.91744984968159</v>
      </c>
      <c r="CH514" s="141">
        <f t="shared" si="1325"/>
        <v>-650.0887537897255</v>
      </c>
      <c r="CI514" s="141">
        <f t="shared" si="1325"/>
        <v>-649.9629251623594</v>
      </c>
      <c r="CJ514" s="141">
        <f t="shared" si="1325"/>
        <v>-649.86226645329452</v>
      </c>
      <c r="CK514" s="141">
        <f t="shared" si="1325"/>
        <v>-649.66374413767221</v>
      </c>
      <c r="CL514" s="141">
        <f t="shared" si="1325"/>
        <v>-664.49394120170916</v>
      </c>
      <c r="CM514" s="141">
        <f t="shared" si="1325"/>
        <v>-664.5566717523908</v>
      </c>
      <c r="CN514" s="141">
        <f t="shared" si="1325"/>
        <v>-664.59264675981638</v>
      </c>
      <c r="CO514" s="141">
        <f t="shared" si="1325"/>
        <v>-664.66359781656047</v>
      </c>
      <c r="CP514" s="141">
        <f t="shared" si="1325"/>
        <v>-679.74288556075066</v>
      </c>
      <c r="CQ514" s="141">
        <f t="shared" si="1325"/>
        <v>-679.75923362387186</v>
      </c>
      <c r="CR514" s="141">
        <f t="shared" si="1325"/>
        <v>-679.78941578184254</v>
      </c>
      <c r="CS514" s="141">
        <f t="shared" si="1325"/>
        <v>-679.84894199618088</v>
      </c>
      <c r="CT514" s="141">
        <f t="shared" si="1325"/>
        <v>-695.39427787957788</v>
      </c>
      <c r="CU514" s="141">
        <f t="shared" si="1325"/>
        <v>-695.5005364817855</v>
      </c>
      <c r="CV514" s="141">
        <f t="shared" si="1325"/>
        <v>-695.58261533847428</v>
      </c>
      <c r="CW514" s="141">
        <f t="shared" si="1325"/>
        <v>-695.74449387680284</v>
      </c>
      <c r="CX514" s="141">
        <f t="shared" si="1325"/>
        <v>-711.49364172746675</v>
      </c>
      <c r="CY514" s="141">
        <f t="shared" si="1325"/>
        <v>-711.49266919683157</v>
      </c>
      <c r="CZ514" s="141">
        <f t="shared" si="1325"/>
        <v>-711.49188496764964</v>
      </c>
      <c r="DA514" s="141">
        <f t="shared" si="1325"/>
        <v>-711.49033828585095</v>
      </c>
      <c r="DB514" s="141">
        <f t="shared" si="1325"/>
        <v>-727.73688510011402</v>
      </c>
      <c r="DC514" s="141">
        <f t="shared" si="1325"/>
        <v>-727.82904762003125</v>
      </c>
      <c r="DD514" s="141">
        <f t="shared" si="1325"/>
        <v>-727.90276232815381</v>
      </c>
      <c r="DE514" s="141">
        <f t="shared" si="1325"/>
        <v>-728.0481448259809</v>
      </c>
      <c r="DF514" s="141">
        <f t="shared" si="1325"/>
        <v>-744.564813662441</v>
      </c>
      <c r="DG514" s="141">
        <f t="shared" si="1325"/>
        <v>-744.58361689317974</v>
      </c>
      <c r="DH514" s="141">
        <f t="shared" si="1325"/>
        <v>-744.60194166631163</v>
      </c>
      <c r="DI514" s="141">
        <f t="shared" si="1325"/>
        <v>-744.63808236818602</v>
      </c>
      <c r="DJ514" s="141">
        <f t="shared" si="1325"/>
        <v>-761.53520765887595</v>
      </c>
      <c r="DK514" s="141">
        <f t="shared" si="1325"/>
        <v>-761.5631608252047</v>
      </c>
      <c r="DL514" s="141">
        <f t="shared" si="1325"/>
        <v>-761.5822229628377</v>
      </c>
      <c r="DM514" s="141">
        <f t="shared" si="1325"/>
        <v>-761.6198179184928</v>
      </c>
      <c r="DN514" s="141">
        <f t="shared" si="1325"/>
        <v>-778.88795318044902</v>
      </c>
      <c r="DO514" s="141">
        <f t="shared" si="1325"/>
        <v>-778.90019440666049</v>
      </c>
      <c r="DP514" s="141">
        <f t="shared" si="1325"/>
        <v>-778.90997920504446</v>
      </c>
      <c r="DQ514" s="141">
        <f t="shared" si="1325"/>
        <v>-778.92927709641538</v>
      </c>
      <c r="DR514" s="141">
        <f t="shared" si="1325"/>
        <v>-796.62560520815566</v>
      </c>
      <c r="DS514" s="141">
        <f t="shared" si="1325"/>
        <v>-796.65951074845123</v>
      </c>
      <c r="DT514" s="141">
        <f t="shared" si="1325"/>
        <v>-796.6866244822387</v>
      </c>
      <c r="DU514" s="141">
        <f t="shared" si="1325"/>
        <v>-796.74009905256298</v>
      </c>
      <c r="DV514" s="141">
        <f t="shared" si="1325"/>
        <v>-814.86349884509707</v>
      </c>
      <c r="DW514" s="141">
        <f t="shared" si="1325"/>
        <v>-814.90761460006149</v>
      </c>
      <c r="DX514" s="141">
        <f t="shared" si="1325"/>
        <v>-814.94640832666073</v>
      </c>
      <c r="DY514" s="141">
        <f t="shared" si="1325"/>
        <v>-815.02291855123701</v>
      </c>
      <c r="DZ514" s="141">
        <f t="shared" si="1325"/>
        <v>-833.58196802115731</v>
      </c>
      <c r="EA514" s="141">
        <f t="shared" si="1325"/>
        <v>-833.64894860417735</v>
      </c>
      <c r="EB514" s="141">
        <f t="shared" si="1325"/>
        <v>-833.68128768750444</v>
      </c>
      <c r="EC514" s="141">
        <f t="shared" si="1325"/>
        <v>-833.74506785880624</v>
      </c>
      <c r="ED514" s="141">
        <f t="shared" si="1325"/>
        <v>-852.70064818297465</v>
      </c>
      <c r="EE514" s="141">
        <f t="shared" si="1325"/>
        <v>-852.74377471615549</v>
      </c>
      <c r="EF514" s="141">
        <f t="shared" si="1325"/>
        <v>-852.79598018026195</v>
      </c>
      <c r="EG514" s="141">
        <f t="shared" si="1325"/>
        <v>-852.89894146119673</v>
      </c>
      <c r="EH514" s="141">
        <f t="shared" si="1325"/>
        <v>-872.28884679959026</v>
      </c>
      <c r="EI514" s="141">
        <f t="shared" ref="EI514:FR514" si="1326">SUM(EI488,EI495,EI502,EI509,EI512)</f>
        <v>-872.33182577500509</v>
      </c>
      <c r="EJ514" s="141">
        <f t="shared" si="1326"/>
        <v>-872.36619589833253</v>
      </c>
      <c r="EK514" s="141">
        <f t="shared" si="1326"/>
        <v>-872.43398175148491</v>
      </c>
      <c r="EL514" s="141">
        <f t="shared" si="1326"/>
        <v>-892.25997917362281</v>
      </c>
      <c r="EM514" s="141">
        <f t="shared" si="1326"/>
        <v>-892.29232525422856</v>
      </c>
      <c r="EN514" s="141">
        <f t="shared" si="1326"/>
        <v>-892.32204156366652</v>
      </c>
      <c r="EO514" s="141">
        <f t="shared" si="1326"/>
        <v>-892.38064901667474</v>
      </c>
      <c r="EP514" s="141">
        <f t="shared" si="1326"/>
        <v>-912.71256946253425</v>
      </c>
      <c r="EQ514" s="141">
        <f t="shared" si="1326"/>
        <v>-912.7898085529514</v>
      </c>
      <c r="ER514" s="141">
        <f t="shared" si="1326"/>
        <v>-912.84773016703059</v>
      </c>
      <c r="ES514" s="141">
        <f t="shared" si="1326"/>
        <v>-912.96196502120654</v>
      </c>
      <c r="ET514" s="141">
        <f t="shared" si="1326"/>
        <v>-933.72720152766431</v>
      </c>
      <c r="EU514" s="141">
        <f t="shared" si="1326"/>
        <v>-933.77763941313106</v>
      </c>
      <c r="EV514" s="141">
        <f t="shared" si="1326"/>
        <v>-933.81797458067888</v>
      </c>
      <c r="EW514" s="141">
        <f t="shared" si="1326"/>
        <v>-933.89752488424392</v>
      </c>
      <c r="EX514" s="141">
        <f t="shared" si="1326"/>
        <v>-955.20209003971604</v>
      </c>
      <c r="EY514" s="141">
        <f t="shared" si="1326"/>
        <v>-955.2962307337051</v>
      </c>
      <c r="EZ514" s="141">
        <f t="shared" si="1326"/>
        <v>-955.37152170284537</v>
      </c>
      <c r="FA514" s="141">
        <f t="shared" si="1326"/>
        <v>-955.52001295291211</v>
      </c>
      <c r="FB514" s="141">
        <f t="shared" si="1326"/>
        <v>-977.24256925461964</v>
      </c>
      <c r="FC514" s="141">
        <f t="shared" si="1326"/>
        <v>-977.28383537254933</v>
      </c>
      <c r="FD514" s="141">
        <f t="shared" si="1326"/>
        <v>-977.32115934262288</v>
      </c>
      <c r="FE514" s="141">
        <f t="shared" si="1326"/>
        <v>-977.39477086651436</v>
      </c>
      <c r="FF514" s="141">
        <f t="shared" si="1326"/>
        <v>-999.65139233835384</v>
      </c>
      <c r="FG514" s="141">
        <f t="shared" si="1326"/>
        <v>-999.7282887508868</v>
      </c>
      <c r="FH514" s="141">
        <f t="shared" si="1326"/>
        <v>-999.78545974818132</v>
      </c>
      <c r="FI514" s="141">
        <f t="shared" si="1326"/>
        <v>-999.8982142120002</v>
      </c>
      <c r="FJ514" s="141">
        <f t="shared" si="1326"/>
        <v>-1022.6672125415927</v>
      </c>
      <c r="FK514" s="141">
        <f t="shared" si="1326"/>
        <v>-1022.7406719810899</v>
      </c>
      <c r="FL514" s="141">
        <f t="shared" si="1326"/>
        <v>0</v>
      </c>
      <c r="FM514" s="141">
        <f t="shared" si="1326"/>
        <v>0</v>
      </c>
      <c r="FN514" s="141">
        <f t="shared" si="1326"/>
        <v>0</v>
      </c>
      <c r="FO514" s="141">
        <f t="shared" si="1326"/>
        <v>0</v>
      </c>
      <c r="FP514" s="141">
        <f t="shared" si="1326"/>
        <v>0</v>
      </c>
      <c r="FQ514" s="141">
        <f t="shared" si="1326"/>
        <v>0</v>
      </c>
      <c r="FR514" s="141">
        <f t="shared" si="1326"/>
        <v>0</v>
      </c>
    </row>
    <row r="515" spans="2:174" ht="13.8" thickTop="1">
      <c r="H515" s="271"/>
      <c r="ER515" s="18"/>
      <c r="ES515" s="18"/>
      <c r="ET515" s="18"/>
      <c r="EU515" s="18"/>
      <c r="EV515" s="18"/>
      <c r="EW515" s="18"/>
      <c r="EX515" s="18"/>
      <c r="EY515" s="18"/>
      <c r="EZ515" s="18"/>
      <c r="FA515" s="18"/>
      <c r="FB515" s="18"/>
      <c r="FC515" s="18"/>
      <c r="FD515" s="18"/>
      <c r="FE515" s="18"/>
      <c r="FF515" s="18"/>
      <c r="FG515" s="18"/>
      <c r="FH515" s="18"/>
      <c r="FI515" s="18"/>
    </row>
    <row r="516" spans="2:174">
      <c r="B516" s="30" t="s">
        <v>803</v>
      </c>
    </row>
    <row r="517" spans="2:174">
      <c r="B517" s="30" t="s">
        <v>805</v>
      </c>
      <c r="E517" s="142" t="s">
        <v>295</v>
      </c>
    </row>
    <row r="518" spans="2:174">
      <c r="C518" t="s">
        <v>786</v>
      </c>
      <c r="D518" s="144" t="s">
        <v>86</v>
      </c>
      <c r="E518" s="134">
        <f>INDEX(Assumptions!$G$363:$G$363,MATCH($A$1,Model_Number,0))</f>
        <v>0</v>
      </c>
      <c r="I518" s="131">
        <f>SUM(J518:FR518)</f>
        <v>0</v>
      </c>
      <c r="J518" s="18">
        <f t="shared" ref="J518:AO518" si="1327">N(AND(J4 &lt;= $E518, J5 &gt;= $E518))</f>
        <v>0</v>
      </c>
      <c r="K518" s="18">
        <f t="shared" si="1327"/>
        <v>0</v>
      </c>
      <c r="L518" s="18">
        <f t="shared" si="1327"/>
        <v>0</v>
      </c>
      <c r="M518" s="18">
        <f t="shared" si="1327"/>
        <v>0</v>
      </c>
      <c r="N518" s="18">
        <f t="shared" si="1327"/>
        <v>0</v>
      </c>
      <c r="O518" s="18">
        <f t="shared" si="1327"/>
        <v>0</v>
      </c>
      <c r="P518" s="18">
        <f t="shared" si="1327"/>
        <v>0</v>
      </c>
      <c r="Q518" s="18">
        <f t="shared" si="1327"/>
        <v>0</v>
      </c>
      <c r="R518" s="18">
        <f t="shared" si="1327"/>
        <v>0</v>
      </c>
      <c r="S518" s="18">
        <f t="shared" si="1327"/>
        <v>0</v>
      </c>
      <c r="T518" s="18">
        <f t="shared" si="1327"/>
        <v>0</v>
      </c>
      <c r="U518" s="18">
        <f t="shared" si="1327"/>
        <v>0</v>
      </c>
      <c r="V518" s="18">
        <f t="shared" si="1327"/>
        <v>0</v>
      </c>
      <c r="W518" s="18">
        <f t="shared" si="1327"/>
        <v>0</v>
      </c>
      <c r="X518" s="18">
        <f t="shared" si="1327"/>
        <v>0</v>
      </c>
      <c r="Y518" s="18">
        <f t="shared" si="1327"/>
        <v>0</v>
      </c>
      <c r="Z518" s="18">
        <f t="shared" si="1327"/>
        <v>0</v>
      </c>
      <c r="AA518" s="18">
        <f t="shared" si="1327"/>
        <v>0</v>
      </c>
      <c r="AB518" s="18">
        <f t="shared" si="1327"/>
        <v>0</v>
      </c>
      <c r="AC518" s="18">
        <f t="shared" si="1327"/>
        <v>0</v>
      </c>
      <c r="AD518" s="18">
        <f t="shared" si="1327"/>
        <v>0</v>
      </c>
      <c r="AE518" s="18">
        <f t="shared" si="1327"/>
        <v>0</v>
      </c>
      <c r="AF518" s="18">
        <f t="shared" si="1327"/>
        <v>0</v>
      </c>
      <c r="AG518" s="18">
        <f t="shared" si="1327"/>
        <v>0</v>
      </c>
      <c r="AH518" s="18">
        <f t="shared" si="1327"/>
        <v>0</v>
      </c>
      <c r="AI518" s="18">
        <f t="shared" si="1327"/>
        <v>0</v>
      </c>
      <c r="AJ518" s="18">
        <f t="shared" si="1327"/>
        <v>0</v>
      </c>
      <c r="AK518" s="18">
        <f t="shared" si="1327"/>
        <v>0</v>
      </c>
      <c r="AL518" s="18">
        <f t="shared" si="1327"/>
        <v>0</v>
      </c>
      <c r="AM518" s="18">
        <f t="shared" si="1327"/>
        <v>0</v>
      </c>
      <c r="AN518" s="18">
        <f t="shared" si="1327"/>
        <v>0</v>
      </c>
      <c r="AO518" s="18">
        <f t="shared" si="1327"/>
        <v>0</v>
      </c>
      <c r="AP518" s="18">
        <f t="shared" ref="AP518:BU518" si="1328">N(AND(AP4 &lt;= $E518, AP5 &gt;= $E518))</f>
        <v>0</v>
      </c>
      <c r="AQ518" s="18">
        <f t="shared" si="1328"/>
        <v>0</v>
      </c>
      <c r="AR518" s="18">
        <f t="shared" si="1328"/>
        <v>0</v>
      </c>
      <c r="AS518" s="18">
        <f t="shared" si="1328"/>
        <v>0</v>
      </c>
      <c r="AT518" s="18">
        <f t="shared" si="1328"/>
        <v>0</v>
      </c>
      <c r="AU518" s="18">
        <f t="shared" si="1328"/>
        <v>0</v>
      </c>
      <c r="AV518" s="18">
        <f t="shared" si="1328"/>
        <v>0</v>
      </c>
      <c r="AW518" s="18">
        <f t="shared" si="1328"/>
        <v>0</v>
      </c>
      <c r="AX518" s="18">
        <f t="shared" si="1328"/>
        <v>0</v>
      </c>
      <c r="AY518" s="18">
        <f t="shared" si="1328"/>
        <v>0</v>
      </c>
      <c r="AZ518" s="18">
        <f t="shared" si="1328"/>
        <v>0</v>
      </c>
      <c r="BA518" s="18">
        <f t="shared" si="1328"/>
        <v>0</v>
      </c>
      <c r="BB518" s="18">
        <f t="shared" si="1328"/>
        <v>0</v>
      </c>
      <c r="BC518" s="18">
        <f t="shared" si="1328"/>
        <v>0</v>
      </c>
      <c r="BD518" s="18">
        <f t="shared" si="1328"/>
        <v>0</v>
      </c>
      <c r="BE518" s="18">
        <f t="shared" si="1328"/>
        <v>0</v>
      </c>
      <c r="BF518" s="18">
        <f t="shared" si="1328"/>
        <v>0</v>
      </c>
      <c r="BG518" s="18">
        <f t="shared" si="1328"/>
        <v>0</v>
      </c>
      <c r="BH518" s="18">
        <f t="shared" si="1328"/>
        <v>0</v>
      </c>
      <c r="BI518" s="18">
        <f t="shared" si="1328"/>
        <v>0</v>
      </c>
      <c r="BJ518" s="18">
        <f t="shared" si="1328"/>
        <v>0</v>
      </c>
      <c r="BK518" s="18">
        <f t="shared" si="1328"/>
        <v>0</v>
      </c>
      <c r="BL518" s="18">
        <f t="shared" si="1328"/>
        <v>0</v>
      </c>
      <c r="BM518" s="18">
        <f t="shared" si="1328"/>
        <v>0</v>
      </c>
      <c r="BN518" s="18">
        <f t="shared" si="1328"/>
        <v>0</v>
      </c>
      <c r="BO518" s="18">
        <f t="shared" si="1328"/>
        <v>0</v>
      </c>
      <c r="BP518" s="18">
        <f t="shared" si="1328"/>
        <v>0</v>
      </c>
      <c r="BQ518" s="18">
        <f t="shared" si="1328"/>
        <v>0</v>
      </c>
      <c r="BR518" s="18">
        <f t="shared" si="1328"/>
        <v>0</v>
      </c>
      <c r="BS518" s="18">
        <f t="shared" si="1328"/>
        <v>0</v>
      </c>
      <c r="BT518" s="18">
        <f t="shared" si="1328"/>
        <v>0</v>
      </c>
      <c r="BU518" s="18">
        <f t="shared" si="1328"/>
        <v>0</v>
      </c>
      <c r="BV518" s="18">
        <f t="shared" ref="BV518:DA518" si="1329">N(AND(BV4 &lt;= $E518, BV5 &gt;= $E518))</f>
        <v>0</v>
      </c>
      <c r="BW518" s="18">
        <f t="shared" si="1329"/>
        <v>0</v>
      </c>
      <c r="BX518" s="18">
        <f t="shared" si="1329"/>
        <v>0</v>
      </c>
      <c r="BY518" s="18">
        <f t="shared" si="1329"/>
        <v>0</v>
      </c>
      <c r="BZ518" s="18">
        <f t="shared" si="1329"/>
        <v>0</v>
      </c>
      <c r="CA518" s="18">
        <f t="shared" si="1329"/>
        <v>0</v>
      </c>
      <c r="CB518" s="18">
        <f t="shared" si="1329"/>
        <v>0</v>
      </c>
      <c r="CC518" s="18">
        <f t="shared" si="1329"/>
        <v>0</v>
      </c>
      <c r="CD518" s="18">
        <f t="shared" si="1329"/>
        <v>0</v>
      </c>
      <c r="CE518" s="18">
        <f t="shared" si="1329"/>
        <v>0</v>
      </c>
      <c r="CF518" s="18">
        <f t="shared" si="1329"/>
        <v>0</v>
      </c>
      <c r="CG518" s="18">
        <f t="shared" si="1329"/>
        <v>0</v>
      </c>
      <c r="CH518" s="18">
        <f t="shared" si="1329"/>
        <v>0</v>
      </c>
      <c r="CI518" s="18">
        <f t="shared" si="1329"/>
        <v>0</v>
      </c>
      <c r="CJ518" s="18">
        <f t="shared" si="1329"/>
        <v>0</v>
      </c>
      <c r="CK518" s="18">
        <f t="shared" si="1329"/>
        <v>0</v>
      </c>
      <c r="CL518" s="18">
        <f t="shared" si="1329"/>
        <v>0</v>
      </c>
      <c r="CM518" s="18">
        <f t="shared" si="1329"/>
        <v>0</v>
      </c>
      <c r="CN518" s="18">
        <f t="shared" si="1329"/>
        <v>0</v>
      </c>
      <c r="CO518" s="18">
        <f t="shared" si="1329"/>
        <v>0</v>
      </c>
      <c r="CP518" s="18">
        <f t="shared" si="1329"/>
        <v>0</v>
      </c>
      <c r="CQ518" s="18">
        <f t="shared" si="1329"/>
        <v>0</v>
      </c>
      <c r="CR518" s="18">
        <f t="shared" si="1329"/>
        <v>0</v>
      </c>
      <c r="CS518" s="18">
        <f t="shared" si="1329"/>
        <v>0</v>
      </c>
      <c r="CT518" s="18">
        <f t="shared" si="1329"/>
        <v>0</v>
      </c>
      <c r="CU518" s="18">
        <f t="shared" si="1329"/>
        <v>0</v>
      </c>
      <c r="CV518" s="18">
        <f t="shared" si="1329"/>
        <v>0</v>
      </c>
      <c r="CW518" s="18">
        <f t="shared" si="1329"/>
        <v>0</v>
      </c>
      <c r="CX518" s="18">
        <f t="shared" si="1329"/>
        <v>0</v>
      </c>
      <c r="CY518" s="18">
        <f t="shared" si="1329"/>
        <v>0</v>
      </c>
      <c r="CZ518" s="18">
        <f t="shared" si="1329"/>
        <v>0</v>
      </c>
      <c r="DA518" s="18">
        <f t="shared" si="1329"/>
        <v>0</v>
      </c>
      <c r="DB518" s="18">
        <f t="shared" ref="DB518:EG518" si="1330">N(AND(DB4 &lt;= $E518, DB5 &gt;= $E518))</f>
        <v>0</v>
      </c>
      <c r="DC518" s="18">
        <f t="shared" si="1330"/>
        <v>0</v>
      </c>
      <c r="DD518" s="18">
        <f t="shared" si="1330"/>
        <v>0</v>
      </c>
      <c r="DE518" s="18">
        <f t="shared" si="1330"/>
        <v>0</v>
      </c>
      <c r="DF518" s="18">
        <f t="shared" si="1330"/>
        <v>0</v>
      </c>
      <c r="DG518" s="18">
        <f t="shared" si="1330"/>
        <v>0</v>
      </c>
      <c r="DH518" s="18">
        <f t="shared" si="1330"/>
        <v>0</v>
      </c>
      <c r="DI518" s="18">
        <f t="shared" si="1330"/>
        <v>0</v>
      </c>
      <c r="DJ518" s="18">
        <f t="shared" si="1330"/>
        <v>0</v>
      </c>
      <c r="DK518" s="18">
        <f t="shared" si="1330"/>
        <v>0</v>
      </c>
      <c r="DL518" s="18">
        <f t="shared" si="1330"/>
        <v>0</v>
      </c>
      <c r="DM518" s="18">
        <f t="shared" si="1330"/>
        <v>0</v>
      </c>
      <c r="DN518" s="18">
        <f t="shared" si="1330"/>
        <v>0</v>
      </c>
      <c r="DO518" s="18">
        <f t="shared" si="1330"/>
        <v>0</v>
      </c>
      <c r="DP518" s="18">
        <f t="shared" si="1330"/>
        <v>0</v>
      </c>
      <c r="DQ518" s="18">
        <f t="shared" si="1330"/>
        <v>0</v>
      </c>
      <c r="DR518" s="18">
        <f t="shared" si="1330"/>
        <v>0</v>
      </c>
      <c r="DS518" s="18">
        <f t="shared" si="1330"/>
        <v>0</v>
      </c>
      <c r="DT518" s="18">
        <f t="shared" si="1330"/>
        <v>0</v>
      </c>
      <c r="DU518" s="18">
        <f t="shared" si="1330"/>
        <v>0</v>
      </c>
      <c r="DV518" s="18">
        <f t="shared" si="1330"/>
        <v>0</v>
      </c>
      <c r="DW518" s="18">
        <f t="shared" si="1330"/>
        <v>0</v>
      </c>
      <c r="DX518" s="18">
        <f t="shared" si="1330"/>
        <v>0</v>
      </c>
      <c r="DY518" s="18">
        <f t="shared" si="1330"/>
        <v>0</v>
      </c>
      <c r="DZ518" s="18">
        <f t="shared" si="1330"/>
        <v>0</v>
      </c>
      <c r="EA518" s="18">
        <f t="shared" si="1330"/>
        <v>0</v>
      </c>
      <c r="EB518" s="18">
        <f t="shared" si="1330"/>
        <v>0</v>
      </c>
      <c r="EC518" s="18">
        <f t="shared" si="1330"/>
        <v>0</v>
      </c>
      <c r="ED518" s="18">
        <f t="shared" si="1330"/>
        <v>0</v>
      </c>
      <c r="EE518" s="18">
        <f t="shared" si="1330"/>
        <v>0</v>
      </c>
      <c r="EF518" s="18">
        <f t="shared" si="1330"/>
        <v>0</v>
      </c>
      <c r="EG518" s="18">
        <f t="shared" si="1330"/>
        <v>0</v>
      </c>
      <c r="EH518" s="18">
        <f t="shared" ref="EH518:FR518" si="1331">N(AND(EH4 &lt;= $E518, EH5 &gt;= $E518))</f>
        <v>0</v>
      </c>
      <c r="EI518" s="18">
        <f t="shared" si="1331"/>
        <v>0</v>
      </c>
      <c r="EJ518" s="18">
        <f t="shared" si="1331"/>
        <v>0</v>
      </c>
      <c r="EK518" s="18">
        <f t="shared" si="1331"/>
        <v>0</v>
      </c>
      <c r="EL518" s="18">
        <f t="shared" si="1331"/>
        <v>0</v>
      </c>
      <c r="EM518" s="18">
        <f t="shared" si="1331"/>
        <v>0</v>
      </c>
      <c r="EN518" s="18">
        <f t="shared" si="1331"/>
        <v>0</v>
      </c>
      <c r="EO518" s="18">
        <f t="shared" si="1331"/>
        <v>0</v>
      </c>
      <c r="EP518" s="18">
        <f t="shared" si="1331"/>
        <v>0</v>
      </c>
      <c r="EQ518" s="18">
        <f t="shared" si="1331"/>
        <v>0</v>
      </c>
      <c r="ER518" s="18">
        <f t="shared" si="1331"/>
        <v>0</v>
      </c>
      <c r="ES518" s="18">
        <f t="shared" si="1331"/>
        <v>0</v>
      </c>
      <c r="ET518" s="18">
        <f t="shared" si="1331"/>
        <v>0</v>
      </c>
      <c r="EU518" s="18">
        <f t="shared" si="1331"/>
        <v>0</v>
      </c>
      <c r="EV518" s="18">
        <f t="shared" si="1331"/>
        <v>0</v>
      </c>
      <c r="EW518" s="18">
        <f t="shared" si="1331"/>
        <v>0</v>
      </c>
      <c r="EX518" s="18">
        <f t="shared" si="1331"/>
        <v>0</v>
      </c>
      <c r="EY518" s="18">
        <f t="shared" si="1331"/>
        <v>0</v>
      </c>
      <c r="EZ518" s="18">
        <f t="shared" si="1331"/>
        <v>0</v>
      </c>
      <c r="FA518" s="18">
        <f t="shared" si="1331"/>
        <v>0</v>
      </c>
      <c r="FB518" s="18">
        <f t="shared" si="1331"/>
        <v>0</v>
      </c>
      <c r="FC518" s="18">
        <f t="shared" si="1331"/>
        <v>0</v>
      </c>
      <c r="FD518" s="18">
        <f t="shared" si="1331"/>
        <v>0</v>
      </c>
      <c r="FE518" s="18">
        <f t="shared" si="1331"/>
        <v>0</v>
      </c>
      <c r="FF518" s="18">
        <f t="shared" si="1331"/>
        <v>0</v>
      </c>
      <c r="FG518" s="18">
        <f t="shared" si="1331"/>
        <v>0</v>
      </c>
      <c r="FH518" s="18">
        <f t="shared" si="1331"/>
        <v>0</v>
      </c>
      <c r="FI518" s="18">
        <f t="shared" si="1331"/>
        <v>0</v>
      </c>
      <c r="FJ518" s="18">
        <f t="shared" si="1331"/>
        <v>0</v>
      </c>
      <c r="FK518" s="18">
        <f t="shared" si="1331"/>
        <v>0</v>
      </c>
      <c r="FL518" s="18">
        <f t="shared" si="1331"/>
        <v>0</v>
      </c>
      <c r="FM518" s="18">
        <f t="shared" si="1331"/>
        <v>0</v>
      </c>
      <c r="FN518" s="18">
        <f t="shared" si="1331"/>
        <v>0</v>
      </c>
      <c r="FO518" s="18">
        <f t="shared" si="1331"/>
        <v>0</v>
      </c>
      <c r="FP518" s="18">
        <f t="shared" si="1331"/>
        <v>0</v>
      </c>
      <c r="FQ518" s="18">
        <f t="shared" si="1331"/>
        <v>0</v>
      </c>
      <c r="FR518" s="18">
        <f t="shared" si="1331"/>
        <v>0</v>
      </c>
    </row>
    <row r="519" spans="2:174">
      <c r="C519" t="s">
        <v>804</v>
      </c>
      <c r="D519" s="144" t="s">
        <v>979</v>
      </c>
      <c r="E519" s="136">
        <f>INDEX(Assumptions!$G$364:$G$364,MATCH($A$1,Model_Number,0))</f>
        <v>0</v>
      </c>
      <c r="I519" s="131">
        <f>SUM(J519:FR519)</f>
        <v>0</v>
      </c>
      <c r="J519" s="18">
        <f>-1 * $E519 * J518</f>
        <v>0</v>
      </c>
      <c r="K519" s="18">
        <f t="shared" ref="K519:BV519" si="1332">-1 * $E519 * K518</f>
        <v>0</v>
      </c>
      <c r="L519" s="18">
        <f t="shared" si="1332"/>
        <v>0</v>
      </c>
      <c r="M519" s="18">
        <f t="shared" si="1332"/>
        <v>0</v>
      </c>
      <c r="N519" s="18">
        <f t="shared" si="1332"/>
        <v>0</v>
      </c>
      <c r="O519" s="18">
        <f t="shared" si="1332"/>
        <v>0</v>
      </c>
      <c r="P519" s="18">
        <f t="shared" si="1332"/>
        <v>0</v>
      </c>
      <c r="Q519" s="18">
        <f t="shared" si="1332"/>
        <v>0</v>
      </c>
      <c r="R519" s="18">
        <f t="shared" si="1332"/>
        <v>0</v>
      </c>
      <c r="S519" s="18">
        <f t="shared" si="1332"/>
        <v>0</v>
      </c>
      <c r="T519" s="18">
        <f t="shared" si="1332"/>
        <v>0</v>
      </c>
      <c r="U519" s="18">
        <f t="shared" si="1332"/>
        <v>0</v>
      </c>
      <c r="V519" s="18">
        <f t="shared" si="1332"/>
        <v>0</v>
      </c>
      <c r="W519" s="18">
        <f t="shared" si="1332"/>
        <v>0</v>
      </c>
      <c r="X519" s="18">
        <f t="shared" si="1332"/>
        <v>0</v>
      </c>
      <c r="Y519" s="18">
        <f t="shared" si="1332"/>
        <v>0</v>
      </c>
      <c r="Z519" s="18">
        <f t="shared" si="1332"/>
        <v>0</v>
      </c>
      <c r="AA519" s="18">
        <f t="shared" si="1332"/>
        <v>0</v>
      </c>
      <c r="AB519" s="18">
        <f t="shared" si="1332"/>
        <v>0</v>
      </c>
      <c r="AC519" s="18">
        <f t="shared" si="1332"/>
        <v>0</v>
      </c>
      <c r="AD519" s="18">
        <f t="shared" si="1332"/>
        <v>0</v>
      </c>
      <c r="AE519" s="18">
        <f t="shared" si="1332"/>
        <v>0</v>
      </c>
      <c r="AF519" s="18">
        <f t="shared" si="1332"/>
        <v>0</v>
      </c>
      <c r="AG519" s="18">
        <f t="shared" si="1332"/>
        <v>0</v>
      </c>
      <c r="AH519" s="18">
        <f t="shared" si="1332"/>
        <v>0</v>
      </c>
      <c r="AI519" s="18">
        <f t="shared" si="1332"/>
        <v>0</v>
      </c>
      <c r="AJ519" s="18">
        <f t="shared" si="1332"/>
        <v>0</v>
      </c>
      <c r="AK519" s="18">
        <f t="shared" si="1332"/>
        <v>0</v>
      </c>
      <c r="AL519" s="18">
        <f t="shared" si="1332"/>
        <v>0</v>
      </c>
      <c r="AM519" s="18">
        <f t="shared" si="1332"/>
        <v>0</v>
      </c>
      <c r="AN519" s="18">
        <f t="shared" si="1332"/>
        <v>0</v>
      </c>
      <c r="AO519" s="18">
        <f t="shared" si="1332"/>
        <v>0</v>
      </c>
      <c r="AP519" s="18">
        <f t="shared" si="1332"/>
        <v>0</v>
      </c>
      <c r="AQ519" s="18">
        <f t="shared" si="1332"/>
        <v>0</v>
      </c>
      <c r="AR519" s="18">
        <f t="shared" si="1332"/>
        <v>0</v>
      </c>
      <c r="AS519" s="18">
        <f t="shared" si="1332"/>
        <v>0</v>
      </c>
      <c r="AT519" s="18">
        <f t="shared" si="1332"/>
        <v>0</v>
      </c>
      <c r="AU519" s="18">
        <f t="shared" si="1332"/>
        <v>0</v>
      </c>
      <c r="AV519" s="18">
        <f t="shared" si="1332"/>
        <v>0</v>
      </c>
      <c r="AW519" s="18">
        <f t="shared" si="1332"/>
        <v>0</v>
      </c>
      <c r="AX519" s="18">
        <f t="shared" si="1332"/>
        <v>0</v>
      </c>
      <c r="AY519" s="18">
        <f t="shared" si="1332"/>
        <v>0</v>
      </c>
      <c r="AZ519" s="18">
        <f t="shared" si="1332"/>
        <v>0</v>
      </c>
      <c r="BA519" s="18">
        <f t="shared" si="1332"/>
        <v>0</v>
      </c>
      <c r="BB519" s="18">
        <f t="shared" si="1332"/>
        <v>0</v>
      </c>
      <c r="BC519" s="18">
        <f t="shared" si="1332"/>
        <v>0</v>
      </c>
      <c r="BD519" s="18">
        <f t="shared" si="1332"/>
        <v>0</v>
      </c>
      <c r="BE519" s="18">
        <f t="shared" si="1332"/>
        <v>0</v>
      </c>
      <c r="BF519" s="18">
        <f t="shared" si="1332"/>
        <v>0</v>
      </c>
      <c r="BG519" s="18">
        <f t="shared" si="1332"/>
        <v>0</v>
      </c>
      <c r="BH519" s="18">
        <f t="shared" si="1332"/>
        <v>0</v>
      </c>
      <c r="BI519" s="18">
        <f t="shared" si="1332"/>
        <v>0</v>
      </c>
      <c r="BJ519" s="18">
        <f t="shared" si="1332"/>
        <v>0</v>
      </c>
      <c r="BK519" s="18">
        <f t="shared" si="1332"/>
        <v>0</v>
      </c>
      <c r="BL519" s="18">
        <f t="shared" si="1332"/>
        <v>0</v>
      </c>
      <c r="BM519" s="18">
        <f t="shared" si="1332"/>
        <v>0</v>
      </c>
      <c r="BN519" s="18">
        <f t="shared" si="1332"/>
        <v>0</v>
      </c>
      <c r="BO519" s="18">
        <f t="shared" si="1332"/>
        <v>0</v>
      </c>
      <c r="BP519" s="18">
        <f t="shared" si="1332"/>
        <v>0</v>
      </c>
      <c r="BQ519" s="18">
        <f t="shared" si="1332"/>
        <v>0</v>
      </c>
      <c r="BR519" s="18">
        <f t="shared" si="1332"/>
        <v>0</v>
      </c>
      <c r="BS519" s="18">
        <f t="shared" si="1332"/>
        <v>0</v>
      </c>
      <c r="BT519" s="18">
        <f t="shared" si="1332"/>
        <v>0</v>
      </c>
      <c r="BU519" s="18">
        <f t="shared" si="1332"/>
        <v>0</v>
      </c>
      <c r="BV519" s="18">
        <f t="shared" si="1332"/>
        <v>0</v>
      </c>
      <c r="BW519" s="18">
        <f t="shared" ref="BW519:EH519" si="1333">-1 * $E519 * BW518</f>
        <v>0</v>
      </c>
      <c r="BX519" s="18">
        <f t="shared" si="1333"/>
        <v>0</v>
      </c>
      <c r="BY519" s="18">
        <f t="shared" si="1333"/>
        <v>0</v>
      </c>
      <c r="BZ519" s="18">
        <f t="shared" si="1333"/>
        <v>0</v>
      </c>
      <c r="CA519" s="18">
        <f t="shared" si="1333"/>
        <v>0</v>
      </c>
      <c r="CB519" s="18">
        <f t="shared" si="1333"/>
        <v>0</v>
      </c>
      <c r="CC519" s="18">
        <f t="shared" si="1333"/>
        <v>0</v>
      </c>
      <c r="CD519" s="18">
        <f t="shared" si="1333"/>
        <v>0</v>
      </c>
      <c r="CE519" s="18">
        <f t="shared" si="1333"/>
        <v>0</v>
      </c>
      <c r="CF519" s="18">
        <f t="shared" si="1333"/>
        <v>0</v>
      </c>
      <c r="CG519" s="18">
        <f t="shared" si="1333"/>
        <v>0</v>
      </c>
      <c r="CH519" s="18">
        <f t="shared" si="1333"/>
        <v>0</v>
      </c>
      <c r="CI519" s="18">
        <f t="shared" si="1333"/>
        <v>0</v>
      </c>
      <c r="CJ519" s="18">
        <f t="shared" si="1333"/>
        <v>0</v>
      </c>
      <c r="CK519" s="18">
        <f t="shared" si="1333"/>
        <v>0</v>
      </c>
      <c r="CL519" s="18">
        <f t="shared" si="1333"/>
        <v>0</v>
      </c>
      <c r="CM519" s="18">
        <f t="shared" si="1333"/>
        <v>0</v>
      </c>
      <c r="CN519" s="18">
        <f t="shared" si="1333"/>
        <v>0</v>
      </c>
      <c r="CO519" s="18">
        <f t="shared" si="1333"/>
        <v>0</v>
      </c>
      <c r="CP519" s="18">
        <f t="shared" si="1333"/>
        <v>0</v>
      </c>
      <c r="CQ519" s="18">
        <f t="shared" si="1333"/>
        <v>0</v>
      </c>
      <c r="CR519" s="18">
        <f t="shared" si="1333"/>
        <v>0</v>
      </c>
      <c r="CS519" s="18">
        <f t="shared" si="1333"/>
        <v>0</v>
      </c>
      <c r="CT519" s="18">
        <f t="shared" si="1333"/>
        <v>0</v>
      </c>
      <c r="CU519" s="18">
        <f t="shared" si="1333"/>
        <v>0</v>
      </c>
      <c r="CV519" s="18">
        <f t="shared" si="1333"/>
        <v>0</v>
      </c>
      <c r="CW519" s="18">
        <f t="shared" si="1333"/>
        <v>0</v>
      </c>
      <c r="CX519" s="18">
        <f t="shared" si="1333"/>
        <v>0</v>
      </c>
      <c r="CY519" s="18">
        <f t="shared" si="1333"/>
        <v>0</v>
      </c>
      <c r="CZ519" s="18">
        <f t="shared" si="1333"/>
        <v>0</v>
      </c>
      <c r="DA519" s="18">
        <f t="shared" si="1333"/>
        <v>0</v>
      </c>
      <c r="DB519" s="18">
        <f t="shared" si="1333"/>
        <v>0</v>
      </c>
      <c r="DC519" s="18">
        <f t="shared" si="1333"/>
        <v>0</v>
      </c>
      <c r="DD519" s="18">
        <f t="shared" si="1333"/>
        <v>0</v>
      </c>
      <c r="DE519" s="18">
        <f t="shared" si="1333"/>
        <v>0</v>
      </c>
      <c r="DF519" s="18">
        <f t="shared" si="1333"/>
        <v>0</v>
      </c>
      <c r="DG519" s="18">
        <f t="shared" si="1333"/>
        <v>0</v>
      </c>
      <c r="DH519" s="18">
        <f t="shared" si="1333"/>
        <v>0</v>
      </c>
      <c r="DI519" s="18">
        <f t="shared" si="1333"/>
        <v>0</v>
      </c>
      <c r="DJ519" s="18">
        <f t="shared" si="1333"/>
        <v>0</v>
      </c>
      <c r="DK519" s="18">
        <f t="shared" si="1333"/>
        <v>0</v>
      </c>
      <c r="DL519" s="18">
        <f t="shared" si="1333"/>
        <v>0</v>
      </c>
      <c r="DM519" s="18">
        <f t="shared" si="1333"/>
        <v>0</v>
      </c>
      <c r="DN519" s="18">
        <f t="shared" si="1333"/>
        <v>0</v>
      </c>
      <c r="DO519" s="18">
        <f t="shared" si="1333"/>
        <v>0</v>
      </c>
      <c r="DP519" s="18">
        <f t="shared" si="1333"/>
        <v>0</v>
      </c>
      <c r="DQ519" s="18">
        <f t="shared" si="1333"/>
        <v>0</v>
      </c>
      <c r="DR519" s="18">
        <f t="shared" si="1333"/>
        <v>0</v>
      </c>
      <c r="DS519" s="18">
        <f t="shared" si="1333"/>
        <v>0</v>
      </c>
      <c r="DT519" s="18">
        <f t="shared" si="1333"/>
        <v>0</v>
      </c>
      <c r="DU519" s="18">
        <f t="shared" si="1333"/>
        <v>0</v>
      </c>
      <c r="DV519" s="18">
        <f t="shared" si="1333"/>
        <v>0</v>
      </c>
      <c r="DW519" s="18">
        <f t="shared" si="1333"/>
        <v>0</v>
      </c>
      <c r="DX519" s="18">
        <f t="shared" si="1333"/>
        <v>0</v>
      </c>
      <c r="DY519" s="18">
        <f t="shared" si="1333"/>
        <v>0</v>
      </c>
      <c r="DZ519" s="18">
        <f t="shared" si="1333"/>
        <v>0</v>
      </c>
      <c r="EA519" s="18">
        <f t="shared" si="1333"/>
        <v>0</v>
      </c>
      <c r="EB519" s="18">
        <f t="shared" si="1333"/>
        <v>0</v>
      </c>
      <c r="EC519" s="18">
        <f t="shared" si="1333"/>
        <v>0</v>
      </c>
      <c r="ED519" s="18">
        <f t="shared" si="1333"/>
        <v>0</v>
      </c>
      <c r="EE519" s="18">
        <f t="shared" si="1333"/>
        <v>0</v>
      </c>
      <c r="EF519" s="18">
        <f t="shared" si="1333"/>
        <v>0</v>
      </c>
      <c r="EG519" s="18">
        <f t="shared" si="1333"/>
        <v>0</v>
      </c>
      <c r="EH519" s="18">
        <f t="shared" si="1333"/>
        <v>0</v>
      </c>
      <c r="EI519" s="18">
        <f t="shared" ref="EI519:FR519" si="1334">-1 * $E519 * EI518</f>
        <v>0</v>
      </c>
      <c r="EJ519" s="18">
        <f t="shared" si="1334"/>
        <v>0</v>
      </c>
      <c r="EK519" s="18">
        <f t="shared" si="1334"/>
        <v>0</v>
      </c>
      <c r="EL519" s="18">
        <f t="shared" si="1334"/>
        <v>0</v>
      </c>
      <c r="EM519" s="18">
        <f t="shared" si="1334"/>
        <v>0</v>
      </c>
      <c r="EN519" s="18">
        <f t="shared" si="1334"/>
        <v>0</v>
      </c>
      <c r="EO519" s="18">
        <f t="shared" si="1334"/>
        <v>0</v>
      </c>
      <c r="EP519" s="18">
        <f t="shared" si="1334"/>
        <v>0</v>
      </c>
      <c r="EQ519" s="18">
        <f t="shared" si="1334"/>
        <v>0</v>
      </c>
      <c r="ER519" s="18">
        <f t="shared" si="1334"/>
        <v>0</v>
      </c>
      <c r="ES519" s="18">
        <f t="shared" si="1334"/>
        <v>0</v>
      </c>
      <c r="ET519" s="18">
        <f t="shared" si="1334"/>
        <v>0</v>
      </c>
      <c r="EU519" s="18">
        <f t="shared" si="1334"/>
        <v>0</v>
      </c>
      <c r="EV519" s="18">
        <f t="shared" si="1334"/>
        <v>0</v>
      </c>
      <c r="EW519" s="18">
        <f t="shared" si="1334"/>
        <v>0</v>
      </c>
      <c r="EX519" s="18">
        <f t="shared" si="1334"/>
        <v>0</v>
      </c>
      <c r="EY519" s="18">
        <f t="shared" si="1334"/>
        <v>0</v>
      </c>
      <c r="EZ519" s="18">
        <f t="shared" si="1334"/>
        <v>0</v>
      </c>
      <c r="FA519" s="18">
        <f t="shared" si="1334"/>
        <v>0</v>
      </c>
      <c r="FB519" s="18">
        <f t="shared" si="1334"/>
        <v>0</v>
      </c>
      <c r="FC519" s="18">
        <f t="shared" si="1334"/>
        <v>0</v>
      </c>
      <c r="FD519" s="18">
        <f t="shared" si="1334"/>
        <v>0</v>
      </c>
      <c r="FE519" s="18">
        <f t="shared" si="1334"/>
        <v>0</v>
      </c>
      <c r="FF519" s="18">
        <f t="shared" si="1334"/>
        <v>0</v>
      </c>
      <c r="FG519" s="18">
        <f t="shared" si="1334"/>
        <v>0</v>
      </c>
      <c r="FH519" s="18">
        <f t="shared" si="1334"/>
        <v>0</v>
      </c>
      <c r="FI519" s="18">
        <f t="shared" si="1334"/>
        <v>0</v>
      </c>
      <c r="FJ519" s="18">
        <f t="shared" si="1334"/>
        <v>0</v>
      </c>
      <c r="FK519" s="18">
        <f t="shared" si="1334"/>
        <v>0</v>
      </c>
      <c r="FL519" s="18">
        <f t="shared" si="1334"/>
        <v>0</v>
      </c>
      <c r="FM519" s="18">
        <f t="shared" si="1334"/>
        <v>0</v>
      </c>
      <c r="FN519" s="18">
        <f t="shared" si="1334"/>
        <v>0</v>
      </c>
      <c r="FO519" s="18">
        <f t="shared" si="1334"/>
        <v>0</v>
      </c>
      <c r="FP519" s="18">
        <f t="shared" si="1334"/>
        <v>0</v>
      </c>
      <c r="FQ519" s="18">
        <f t="shared" si="1334"/>
        <v>0</v>
      </c>
      <c r="FR519" s="18">
        <f t="shared" si="1334"/>
        <v>0</v>
      </c>
    </row>
    <row r="520" spans="2:174"/>
    <row r="521" spans="2:174">
      <c r="C521" t="s">
        <v>806</v>
      </c>
      <c r="D521" s="144" t="s">
        <v>979</v>
      </c>
      <c r="E521" s="136">
        <f>INDEX(Assumptions!$G$366:$G$366,MATCH($A$1,Model_Number,0))</f>
        <v>0</v>
      </c>
      <c r="I521" s="131">
        <f>SUM(J521:FR521)</f>
        <v>0</v>
      </c>
      <c r="J521" s="18">
        <f t="shared" ref="J521:AO521" si="1335">-1 * $E521 * J$9 * SUM(J$15,J$17) * J$410 * IF(J17&lt;&gt;0,(J308 / $F$308),1)</f>
        <v>0</v>
      </c>
      <c r="K521" s="18">
        <f t="shared" si="1335"/>
        <v>0</v>
      </c>
      <c r="L521" s="18">
        <f t="shared" si="1335"/>
        <v>0</v>
      </c>
      <c r="M521" s="18">
        <f t="shared" si="1335"/>
        <v>0</v>
      </c>
      <c r="N521" s="18">
        <f t="shared" si="1335"/>
        <v>0</v>
      </c>
      <c r="O521" s="18">
        <f t="shared" si="1335"/>
        <v>0</v>
      </c>
      <c r="P521" s="18">
        <f t="shared" si="1335"/>
        <v>0</v>
      </c>
      <c r="Q521" s="18">
        <f t="shared" si="1335"/>
        <v>0</v>
      </c>
      <c r="R521" s="18">
        <f t="shared" si="1335"/>
        <v>0</v>
      </c>
      <c r="S521" s="18">
        <f t="shared" si="1335"/>
        <v>0</v>
      </c>
      <c r="T521" s="18">
        <f t="shared" si="1335"/>
        <v>0</v>
      </c>
      <c r="U521" s="18">
        <f t="shared" si="1335"/>
        <v>0</v>
      </c>
      <c r="V521" s="18">
        <f t="shared" si="1335"/>
        <v>0</v>
      </c>
      <c r="W521" s="18">
        <f t="shared" si="1335"/>
        <v>0</v>
      </c>
      <c r="X521" s="18">
        <f t="shared" si="1335"/>
        <v>0</v>
      </c>
      <c r="Y521" s="18">
        <f t="shared" si="1335"/>
        <v>0</v>
      </c>
      <c r="Z521" s="18">
        <f t="shared" si="1335"/>
        <v>0</v>
      </c>
      <c r="AA521" s="18">
        <f t="shared" si="1335"/>
        <v>0</v>
      </c>
      <c r="AB521" s="18">
        <f t="shared" si="1335"/>
        <v>0</v>
      </c>
      <c r="AC521" s="18">
        <f t="shared" si="1335"/>
        <v>0</v>
      </c>
      <c r="AD521" s="18">
        <f t="shared" si="1335"/>
        <v>0</v>
      </c>
      <c r="AE521" s="18">
        <f t="shared" si="1335"/>
        <v>0</v>
      </c>
      <c r="AF521" s="18">
        <f t="shared" si="1335"/>
        <v>0</v>
      </c>
      <c r="AG521" s="18">
        <f t="shared" si="1335"/>
        <v>0</v>
      </c>
      <c r="AH521" s="18">
        <f t="shared" si="1335"/>
        <v>0</v>
      </c>
      <c r="AI521" s="18">
        <f t="shared" si="1335"/>
        <v>0</v>
      </c>
      <c r="AJ521" s="18">
        <f t="shared" si="1335"/>
        <v>0</v>
      </c>
      <c r="AK521" s="18">
        <f t="shared" si="1335"/>
        <v>0</v>
      </c>
      <c r="AL521" s="18">
        <f t="shared" si="1335"/>
        <v>0</v>
      </c>
      <c r="AM521" s="18">
        <f t="shared" si="1335"/>
        <v>0</v>
      </c>
      <c r="AN521" s="18">
        <f t="shared" si="1335"/>
        <v>0</v>
      </c>
      <c r="AO521" s="18">
        <f t="shared" si="1335"/>
        <v>0</v>
      </c>
      <c r="AP521" s="18">
        <f t="shared" ref="AP521:BU521" si="1336">-1 * $E521 * AP$9 * SUM(AP$15,AP$17) * AP$410 * IF(AP17&lt;&gt;0,(AP308 / $F$308),1)</f>
        <v>0</v>
      </c>
      <c r="AQ521" s="18">
        <f t="shared" si="1336"/>
        <v>0</v>
      </c>
      <c r="AR521" s="18">
        <f t="shared" si="1336"/>
        <v>0</v>
      </c>
      <c r="AS521" s="18">
        <f t="shared" si="1336"/>
        <v>0</v>
      </c>
      <c r="AT521" s="18">
        <f t="shared" si="1336"/>
        <v>0</v>
      </c>
      <c r="AU521" s="18">
        <f t="shared" si="1336"/>
        <v>0</v>
      </c>
      <c r="AV521" s="18">
        <f t="shared" si="1336"/>
        <v>0</v>
      </c>
      <c r="AW521" s="18">
        <f t="shared" si="1336"/>
        <v>0</v>
      </c>
      <c r="AX521" s="18">
        <f t="shared" si="1336"/>
        <v>0</v>
      </c>
      <c r="AY521" s="18">
        <f t="shared" si="1336"/>
        <v>0</v>
      </c>
      <c r="AZ521" s="18">
        <f t="shared" si="1336"/>
        <v>0</v>
      </c>
      <c r="BA521" s="18">
        <f t="shared" si="1336"/>
        <v>0</v>
      </c>
      <c r="BB521" s="18">
        <f t="shared" si="1336"/>
        <v>0</v>
      </c>
      <c r="BC521" s="18">
        <f t="shared" si="1336"/>
        <v>0</v>
      </c>
      <c r="BD521" s="18">
        <f t="shared" si="1336"/>
        <v>0</v>
      </c>
      <c r="BE521" s="18">
        <f t="shared" si="1336"/>
        <v>0</v>
      </c>
      <c r="BF521" s="18">
        <f t="shared" si="1336"/>
        <v>0</v>
      </c>
      <c r="BG521" s="18">
        <f t="shared" si="1336"/>
        <v>0</v>
      </c>
      <c r="BH521" s="18">
        <f t="shared" si="1336"/>
        <v>0</v>
      </c>
      <c r="BI521" s="18">
        <f t="shared" si="1336"/>
        <v>0</v>
      </c>
      <c r="BJ521" s="18">
        <f t="shared" si="1336"/>
        <v>0</v>
      </c>
      <c r="BK521" s="18">
        <f t="shared" si="1336"/>
        <v>0</v>
      </c>
      <c r="BL521" s="18">
        <f t="shared" si="1336"/>
        <v>0</v>
      </c>
      <c r="BM521" s="18">
        <f t="shared" si="1336"/>
        <v>0</v>
      </c>
      <c r="BN521" s="18">
        <f t="shared" si="1336"/>
        <v>0</v>
      </c>
      <c r="BO521" s="18">
        <f t="shared" si="1336"/>
        <v>0</v>
      </c>
      <c r="BP521" s="18">
        <f t="shared" si="1336"/>
        <v>0</v>
      </c>
      <c r="BQ521" s="18">
        <f t="shared" si="1336"/>
        <v>0</v>
      </c>
      <c r="BR521" s="18">
        <f t="shared" si="1336"/>
        <v>0</v>
      </c>
      <c r="BS521" s="18">
        <f t="shared" si="1336"/>
        <v>0</v>
      </c>
      <c r="BT521" s="18">
        <f t="shared" si="1336"/>
        <v>0</v>
      </c>
      <c r="BU521" s="18">
        <f t="shared" si="1336"/>
        <v>0</v>
      </c>
      <c r="BV521" s="18">
        <f t="shared" ref="BV521:DA521" si="1337">-1 * $E521 * BV$9 * SUM(BV$15,BV$17) * BV$410 * IF(BV17&lt;&gt;0,(BV308 / $F$308),1)</f>
        <v>0</v>
      </c>
      <c r="BW521" s="18">
        <f t="shared" si="1337"/>
        <v>0</v>
      </c>
      <c r="BX521" s="18">
        <f t="shared" si="1337"/>
        <v>0</v>
      </c>
      <c r="BY521" s="18">
        <f t="shared" si="1337"/>
        <v>0</v>
      </c>
      <c r="BZ521" s="18">
        <f t="shared" si="1337"/>
        <v>0</v>
      </c>
      <c r="CA521" s="18">
        <f t="shared" si="1337"/>
        <v>0</v>
      </c>
      <c r="CB521" s="18">
        <f t="shared" si="1337"/>
        <v>0</v>
      </c>
      <c r="CC521" s="18">
        <f t="shared" si="1337"/>
        <v>0</v>
      </c>
      <c r="CD521" s="18">
        <f t="shared" si="1337"/>
        <v>0</v>
      </c>
      <c r="CE521" s="18">
        <f t="shared" si="1337"/>
        <v>0</v>
      </c>
      <c r="CF521" s="18">
        <f t="shared" si="1337"/>
        <v>0</v>
      </c>
      <c r="CG521" s="18">
        <f t="shared" si="1337"/>
        <v>0</v>
      </c>
      <c r="CH521" s="18">
        <f t="shared" si="1337"/>
        <v>0</v>
      </c>
      <c r="CI521" s="18">
        <f t="shared" si="1337"/>
        <v>0</v>
      </c>
      <c r="CJ521" s="18">
        <f t="shared" si="1337"/>
        <v>0</v>
      </c>
      <c r="CK521" s="18">
        <f t="shared" si="1337"/>
        <v>0</v>
      </c>
      <c r="CL521" s="18">
        <f t="shared" si="1337"/>
        <v>0</v>
      </c>
      <c r="CM521" s="18">
        <f t="shared" si="1337"/>
        <v>0</v>
      </c>
      <c r="CN521" s="18">
        <f t="shared" si="1337"/>
        <v>0</v>
      </c>
      <c r="CO521" s="18">
        <f t="shared" si="1337"/>
        <v>0</v>
      </c>
      <c r="CP521" s="18">
        <f t="shared" si="1337"/>
        <v>0</v>
      </c>
      <c r="CQ521" s="18">
        <f t="shared" si="1337"/>
        <v>0</v>
      </c>
      <c r="CR521" s="18">
        <f t="shared" si="1337"/>
        <v>0</v>
      </c>
      <c r="CS521" s="18">
        <f t="shared" si="1337"/>
        <v>0</v>
      </c>
      <c r="CT521" s="18">
        <f t="shared" si="1337"/>
        <v>0</v>
      </c>
      <c r="CU521" s="18">
        <f t="shared" si="1337"/>
        <v>0</v>
      </c>
      <c r="CV521" s="18">
        <f t="shared" si="1337"/>
        <v>0</v>
      </c>
      <c r="CW521" s="18">
        <f t="shared" si="1337"/>
        <v>0</v>
      </c>
      <c r="CX521" s="18">
        <f t="shared" si="1337"/>
        <v>0</v>
      </c>
      <c r="CY521" s="18">
        <f t="shared" si="1337"/>
        <v>0</v>
      </c>
      <c r="CZ521" s="18">
        <f t="shared" si="1337"/>
        <v>0</v>
      </c>
      <c r="DA521" s="18">
        <f t="shared" si="1337"/>
        <v>0</v>
      </c>
      <c r="DB521" s="18">
        <f t="shared" ref="DB521:EG521" si="1338">-1 * $E521 * DB$9 * SUM(DB$15,DB$17) * DB$410 * IF(DB17&lt;&gt;0,(DB308 / $F$308),1)</f>
        <v>0</v>
      </c>
      <c r="DC521" s="18">
        <f t="shared" si="1338"/>
        <v>0</v>
      </c>
      <c r="DD521" s="18">
        <f t="shared" si="1338"/>
        <v>0</v>
      </c>
      <c r="DE521" s="18">
        <f t="shared" si="1338"/>
        <v>0</v>
      </c>
      <c r="DF521" s="18">
        <f t="shared" si="1338"/>
        <v>0</v>
      </c>
      <c r="DG521" s="18">
        <f t="shared" si="1338"/>
        <v>0</v>
      </c>
      <c r="DH521" s="18">
        <f t="shared" si="1338"/>
        <v>0</v>
      </c>
      <c r="DI521" s="18">
        <f t="shared" si="1338"/>
        <v>0</v>
      </c>
      <c r="DJ521" s="18">
        <f t="shared" si="1338"/>
        <v>0</v>
      </c>
      <c r="DK521" s="18">
        <f t="shared" si="1338"/>
        <v>0</v>
      </c>
      <c r="DL521" s="18">
        <f t="shared" si="1338"/>
        <v>0</v>
      </c>
      <c r="DM521" s="18">
        <f t="shared" si="1338"/>
        <v>0</v>
      </c>
      <c r="DN521" s="18">
        <f t="shared" si="1338"/>
        <v>0</v>
      </c>
      <c r="DO521" s="18">
        <f t="shared" si="1338"/>
        <v>0</v>
      </c>
      <c r="DP521" s="18">
        <f t="shared" si="1338"/>
        <v>0</v>
      </c>
      <c r="DQ521" s="18">
        <f t="shared" si="1338"/>
        <v>0</v>
      </c>
      <c r="DR521" s="18">
        <f t="shared" si="1338"/>
        <v>0</v>
      </c>
      <c r="DS521" s="18">
        <f t="shared" si="1338"/>
        <v>0</v>
      </c>
      <c r="DT521" s="18">
        <f t="shared" si="1338"/>
        <v>0</v>
      </c>
      <c r="DU521" s="18">
        <f t="shared" si="1338"/>
        <v>0</v>
      </c>
      <c r="DV521" s="18">
        <f t="shared" si="1338"/>
        <v>0</v>
      </c>
      <c r="DW521" s="18">
        <f t="shared" si="1338"/>
        <v>0</v>
      </c>
      <c r="DX521" s="18">
        <f t="shared" si="1338"/>
        <v>0</v>
      </c>
      <c r="DY521" s="18">
        <f t="shared" si="1338"/>
        <v>0</v>
      </c>
      <c r="DZ521" s="18">
        <f t="shared" si="1338"/>
        <v>0</v>
      </c>
      <c r="EA521" s="18">
        <f t="shared" si="1338"/>
        <v>0</v>
      </c>
      <c r="EB521" s="18">
        <f t="shared" si="1338"/>
        <v>0</v>
      </c>
      <c r="EC521" s="18">
        <f t="shared" si="1338"/>
        <v>0</v>
      </c>
      <c r="ED521" s="18">
        <f t="shared" si="1338"/>
        <v>0</v>
      </c>
      <c r="EE521" s="18">
        <f t="shared" si="1338"/>
        <v>0</v>
      </c>
      <c r="EF521" s="18">
        <f t="shared" si="1338"/>
        <v>0</v>
      </c>
      <c r="EG521" s="18">
        <f t="shared" si="1338"/>
        <v>0</v>
      </c>
      <c r="EH521" s="18">
        <f t="shared" ref="EH521:FR521" si="1339">-1 * $E521 * EH$9 * SUM(EH$15,EH$17) * EH$410 * IF(EH17&lt;&gt;0,(EH308 / $F$308),1)</f>
        <v>0</v>
      </c>
      <c r="EI521" s="18">
        <f t="shared" si="1339"/>
        <v>0</v>
      </c>
      <c r="EJ521" s="18">
        <f t="shared" si="1339"/>
        <v>0</v>
      </c>
      <c r="EK521" s="18">
        <f t="shared" si="1339"/>
        <v>0</v>
      </c>
      <c r="EL521" s="18">
        <f t="shared" si="1339"/>
        <v>0</v>
      </c>
      <c r="EM521" s="18">
        <f t="shared" si="1339"/>
        <v>0</v>
      </c>
      <c r="EN521" s="18">
        <f t="shared" si="1339"/>
        <v>0</v>
      </c>
      <c r="EO521" s="18">
        <f t="shared" si="1339"/>
        <v>0</v>
      </c>
      <c r="EP521" s="18">
        <f t="shared" si="1339"/>
        <v>0</v>
      </c>
      <c r="EQ521" s="18">
        <f t="shared" si="1339"/>
        <v>0</v>
      </c>
      <c r="ER521" s="18">
        <f t="shared" si="1339"/>
        <v>0</v>
      </c>
      <c r="ES521" s="18">
        <f t="shared" si="1339"/>
        <v>0</v>
      </c>
      <c r="ET521" s="18">
        <f t="shared" si="1339"/>
        <v>0</v>
      </c>
      <c r="EU521" s="18">
        <f t="shared" si="1339"/>
        <v>0</v>
      </c>
      <c r="EV521" s="18">
        <f t="shared" si="1339"/>
        <v>0</v>
      </c>
      <c r="EW521" s="18">
        <f t="shared" si="1339"/>
        <v>0</v>
      </c>
      <c r="EX521" s="18">
        <f t="shared" si="1339"/>
        <v>0</v>
      </c>
      <c r="EY521" s="18">
        <f t="shared" si="1339"/>
        <v>0</v>
      </c>
      <c r="EZ521" s="18">
        <f t="shared" si="1339"/>
        <v>0</v>
      </c>
      <c r="FA521" s="18">
        <f t="shared" si="1339"/>
        <v>0</v>
      </c>
      <c r="FB521" s="18">
        <f t="shared" si="1339"/>
        <v>0</v>
      </c>
      <c r="FC521" s="18">
        <f t="shared" si="1339"/>
        <v>0</v>
      </c>
      <c r="FD521" s="18">
        <f t="shared" si="1339"/>
        <v>0</v>
      </c>
      <c r="FE521" s="18">
        <f t="shared" si="1339"/>
        <v>0</v>
      </c>
      <c r="FF521" s="18">
        <f t="shared" si="1339"/>
        <v>0</v>
      </c>
      <c r="FG521" s="18">
        <f t="shared" si="1339"/>
        <v>0</v>
      </c>
      <c r="FH521" s="18">
        <f t="shared" si="1339"/>
        <v>0</v>
      </c>
      <c r="FI521" s="18">
        <f t="shared" si="1339"/>
        <v>0</v>
      </c>
      <c r="FJ521" s="18">
        <f t="shared" si="1339"/>
        <v>0</v>
      </c>
      <c r="FK521" s="18">
        <f t="shared" si="1339"/>
        <v>0</v>
      </c>
      <c r="FL521" s="18">
        <f t="shared" si="1339"/>
        <v>0</v>
      </c>
      <c r="FM521" s="18">
        <f t="shared" si="1339"/>
        <v>0</v>
      </c>
      <c r="FN521" s="18">
        <f t="shared" si="1339"/>
        <v>0</v>
      </c>
      <c r="FO521" s="18">
        <f t="shared" si="1339"/>
        <v>0</v>
      </c>
      <c r="FP521" s="18">
        <f t="shared" si="1339"/>
        <v>0</v>
      </c>
      <c r="FQ521" s="18">
        <f t="shared" si="1339"/>
        <v>0</v>
      </c>
      <c r="FR521" s="18">
        <f t="shared" si="1339"/>
        <v>0</v>
      </c>
    </row>
    <row r="522" spans="2:174">
      <c r="C522" t="s">
        <v>807</v>
      </c>
      <c r="D522" s="144" t="s">
        <v>979</v>
      </c>
      <c r="E522" s="136">
        <f>INDEX(Assumptions!$G$367:$G$367,MATCH($A$1,Model_Number,0))</f>
        <v>0</v>
      </c>
      <c r="I522" s="131">
        <f>SUM(J522:FR522)</f>
        <v>0</v>
      </c>
      <c r="J522" s="18">
        <f t="shared" ref="J522:AO522" si="1340">-1 * $E522 * J$9 * SUM(J$15,J$17) * IF(J17&lt;&gt;0,(J308 / $F$308),1)</f>
        <v>0</v>
      </c>
      <c r="K522" s="18">
        <f t="shared" si="1340"/>
        <v>0</v>
      </c>
      <c r="L522" s="18">
        <f t="shared" si="1340"/>
        <v>0</v>
      </c>
      <c r="M522" s="18">
        <f t="shared" si="1340"/>
        <v>0</v>
      </c>
      <c r="N522" s="18">
        <f t="shared" si="1340"/>
        <v>0</v>
      </c>
      <c r="O522" s="18">
        <f t="shared" si="1340"/>
        <v>0</v>
      </c>
      <c r="P522" s="18">
        <f t="shared" si="1340"/>
        <v>0</v>
      </c>
      <c r="Q522" s="18">
        <f t="shared" si="1340"/>
        <v>0</v>
      </c>
      <c r="R522" s="18">
        <f t="shared" si="1340"/>
        <v>0</v>
      </c>
      <c r="S522" s="18">
        <f t="shared" si="1340"/>
        <v>0</v>
      </c>
      <c r="T522" s="18">
        <f t="shared" si="1340"/>
        <v>0</v>
      </c>
      <c r="U522" s="18">
        <f t="shared" si="1340"/>
        <v>0</v>
      </c>
      <c r="V522" s="18">
        <f t="shared" si="1340"/>
        <v>0</v>
      </c>
      <c r="W522" s="18">
        <f t="shared" si="1340"/>
        <v>0</v>
      </c>
      <c r="X522" s="18">
        <f t="shared" si="1340"/>
        <v>0</v>
      </c>
      <c r="Y522" s="18">
        <f t="shared" si="1340"/>
        <v>0</v>
      </c>
      <c r="Z522" s="18">
        <f t="shared" si="1340"/>
        <v>0</v>
      </c>
      <c r="AA522" s="18">
        <f t="shared" si="1340"/>
        <v>0</v>
      </c>
      <c r="AB522" s="18">
        <f t="shared" si="1340"/>
        <v>0</v>
      </c>
      <c r="AC522" s="18">
        <f t="shared" si="1340"/>
        <v>0</v>
      </c>
      <c r="AD522" s="18">
        <f t="shared" si="1340"/>
        <v>0</v>
      </c>
      <c r="AE522" s="18">
        <f t="shared" si="1340"/>
        <v>0</v>
      </c>
      <c r="AF522" s="18">
        <f t="shared" si="1340"/>
        <v>0</v>
      </c>
      <c r="AG522" s="18">
        <f t="shared" si="1340"/>
        <v>0</v>
      </c>
      <c r="AH522" s="18">
        <f t="shared" si="1340"/>
        <v>0</v>
      </c>
      <c r="AI522" s="18">
        <f t="shared" si="1340"/>
        <v>0</v>
      </c>
      <c r="AJ522" s="18">
        <f t="shared" si="1340"/>
        <v>0</v>
      </c>
      <c r="AK522" s="18">
        <f t="shared" si="1340"/>
        <v>0</v>
      </c>
      <c r="AL522" s="18">
        <f t="shared" si="1340"/>
        <v>0</v>
      </c>
      <c r="AM522" s="18">
        <f t="shared" si="1340"/>
        <v>0</v>
      </c>
      <c r="AN522" s="18">
        <f t="shared" si="1340"/>
        <v>0</v>
      </c>
      <c r="AO522" s="18">
        <f t="shared" si="1340"/>
        <v>0</v>
      </c>
      <c r="AP522" s="18">
        <f t="shared" ref="AP522:BU522" si="1341">-1 * $E522 * AP$9 * SUM(AP$15,AP$17) * IF(AP17&lt;&gt;0,(AP308 / $F$308),1)</f>
        <v>0</v>
      </c>
      <c r="AQ522" s="18">
        <f t="shared" si="1341"/>
        <v>0</v>
      </c>
      <c r="AR522" s="18">
        <f t="shared" si="1341"/>
        <v>0</v>
      </c>
      <c r="AS522" s="18">
        <f t="shared" si="1341"/>
        <v>0</v>
      </c>
      <c r="AT522" s="18">
        <f t="shared" si="1341"/>
        <v>0</v>
      </c>
      <c r="AU522" s="18">
        <f t="shared" si="1341"/>
        <v>0</v>
      </c>
      <c r="AV522" s="18">
        <f t="shared" si="1341"/>
        <v>0</v>
      </c>
      <c r="AW522" s="18">
        <f t="shared" si="1341"/>
        <v>0</v>
      </c>
      <c r="AX522" s="18">
        <f t="shared" si="1341"/>
        <v>0</v>
      </c>
      <c r="AY522" s="18">
        <f t="shared" si="1341"/>
        <v>0</v>
      </c>
      <c r="AZ522" s="18">
        <f t="shared" si="1341"/>
        <v>0</v>
      </c>
      <c r="BA522" s="18">
        <f t="shared" si="1341"/>
        <v>0</v>
      </c>
      <c r="BB522" s="18">
        <f t="shared" si="1341"/>
        <v>0</v>
      </c>
      <c r="BC522" s="18">
        <f t="shared" si="1341"/>
        <v>0</v>
      </c>
      <c r="BD522" s="18">
        <f t="shared" si="1341"/>
        <v>0</v>
      </c>
      <c r="BE522" s="18">
        <f t="shared" si="1341"/>
        <v>0</v>
      </c>
      <c r="BF522" s="18">
        <f t="shared" si="1341"/>
        <v>0</v>
      </c>
      <c r="BG522" s="18">
        <f t="shared" si="1341"/>
        <v>0</v>
      </c>
      <c r="BH522" s="18">
        <f t="shared" si="1341"/>
        <v>0</v>
      </c>
      <c r="BI522" s="18">
        <f t="shared" si="1341"/>
        <v>0</v>
      </c>
      <c r="BJ522" s="18">
        <f t="shared" si="1341"/>
        <v>0</v>
      </c>
      <c r="BK522" s="18">
        <f t="shared" si="1341"/>
        <v>0</v>
      </c>
      <c r="BL522" s="18">
        <f t="shared" si="1341"/>
        <v>0</v>
      </c>
      <c r="BM522" s="18">
        <f t="shared" si="1341"/>
        <v>0</v>
      </c>
      <c r="BN522" s="18">
        <f t="shared" si="1341"/>
        <v>0</v>
      </c>
      <c r="BO522" s="18">
        <f t="shared" si="1341"/>
        <v>0</v>
      </c>
      <c r="BP522" s="18">
        <f t="shared" si="1341"/>
        <v>0</v>
      </c>
      <c r="BQ522" s="18">
        <f t="shared" si="1341"/>
        <v>0</v>
      </c>
      <c r="BR522" s="18">
        <f t="shared" si="1341"/>
        <v>0</v>
      </c>
      <c r="BS522" s="18">
        <f t="shared" si="1341"/>
        <v>0</v>
      </c>
      <c r="BT522" s="18">
        <f t="shared" si="1341"/>
        <v>0</v>
      </c>
      <c r="BU522" s="18">
        <f t="shared" si="1341"/>
        <v>0</v>
      </c>
      <c r="BV522" s="18">
        <f t="shared" ref="BV522:DA522" si="1342">-1 * $E522 * BV$9 * SUM(BV$15,BV$17) * IF(BV17&lt;&gt;0,(BV308 / $F$308),1)</f>
        <v>0</v>
      </c>
      <c r="BW522" s="18">
        <f t="shared" si="1342"/>
        <v>0</v>
      </c>
      <c r="BX522" s="18">
        <f t="shared" si="1342"/>
        <v>0</v>
      </c>
      <c r="BY522" s="18">
        <f t="shared" si="1342"/>
        <v>0</v>
      </c>
      <c r="BZ522" s="18">
        <f t="shared" si="1342"/>
        <v>0</v>
      </c>
      <c r="CA522" s="18">
        <f t="shared" si="1342"/>
        <v>0</v>
      </c>
      <c r="CB522" s="18">
        <f t="shared" si="1342"/>
        <v>0</v>
      </c>
      <c r="CC522" s="18">
        <f t="shared" si="1342"/>
        <v>0</v>
      </c>
      <c r="CD522" s="18">
        <f t="shared" si="1342"/>
        <v>0</v>
      </c>
      <c r="CE522" s="18">
        <f t="shared" si="1342"/>
        <v>0</v>
      </c>
      <c r="CF522" s="18">
        <f t="shared" si="1342"/>
        <v>0</v>
      </c>
      <c r="CG522" s="18">
        <f t="shared" si="1342"/>
        <v>0</v>
      </c>
      <c r="CH522" s="18">
        <f t="shared" si="1342"/>
        <v>0</v>
      </c>
      <c r="CI522" s="18">
        <f t="shared" si="1342"/>
        <v>0</v>
      </c>
      <c r="CJ522" s="18">
        <f t="shared" si="1342"/>
        <v>0</v>
      </c>
      <c r="CK522" s="18">
        <f t="shared" si="1342"/>
        <v>0</v>
      </c>
      <c r="CL522" s="18">
        <f t="shared" si="1342"/>
        <v>0</v>
      </c>
      <c r="CM522" s="18">
        <f t="shared" si="1342"/>
        <v>0</v>
      </c>
      <c r="CN522" s="18">
        <f t="shared" si="1342"/>
        <v>0</v>
      </c>
      <c r="CO522" s="18">
        <f t="shared" si="1342"/>
        <v>0</v>
      </c>
      <c r="CP522" s="18">
        <f t="shared" si="1342"/>
        <v>0</v>
      </c>
      <c r="CQ522" s="18">
        <f t="shared" si="1342"/>
        <v>0</v>
      </c>
      <c r="CR522" s="18">
        <f t="shared" si="1342"/>
        <v>0</v>
      </c>
      <c r="CS522" s="18">
        <f t="shared" si="1342"/>
        <v>0</v>
      </c>
      <c r="CT522" s="18">
        <f t="shared" si="1342"/>
        <v>0</v>
      </c>
      <c r="CU522" s="18">
        <f t="shared" si="1342"/>
        <v>0</v>
      </c>
      <c r="CV522" s="18">
        <f t="shared" si="1342"/>
        <v>0</v>
      </c>
      <c r="CW522" s="18">
        <f t="shared" si="1342"/>
        <v>0</v>
      </c>
      <c r="CX522" s="18">
        <f t="shared" si="1342"/>
        <v>0</v>
      </c>
      <c r="CY522" s="18">
        <f t="shared" si="1342"/>
        <v>0</v>
      </c>
      <c r="CZ522" s="18">
        <f t="shared" si="1342"/>
        <v>0</v>
      </c>
      <c r="DA522" s="18">
        <f t="shared" si="1342"/>
        <v>0</v>
      </c>
      <c r="DB522" s="18">
        <f t="shared" ref="DB522:EG522" si="1343">-1 * $E522 * DB$9 * SUM(DB$15,DB$17) * IF(DB17&lt;&gt;0,(DB308 / $F$308),1)</f>
        <v>0</v>
      </c>
      <c r="DC522" s="18">
        <f t="shared" si="1343"/>
        <v>0</v>
      </c>
      <c r="DD522" s="18">
        <f t="shared" si="1343"/>
        <v>0</v>
      </c>
      <c r="DE522" s="18">
        <f t="shared" si="1343"/>
        <v>0</v>
      </c>
      <c r="DF522" s="18">
        <f t="shared" si="1343"/>
        <v>0</v>
      </c>
      <c r="DG522" s="18">
        <f t="shared" si="1343"/>
        <v>0</v>
      </c>
      <c r="DH522" s="18">
        <f t="shared" si="1343"/>
        <v>0</v>
      </c>
      <c r="DI522" s="18">
        <f t="shared" si="1343"/>
        <v>0</v>
      </c>
      <c r="DJ522" s="18">
        <f t="shared" si="1343"/>
        <v>0</v>
      </c>
      <c r="DK522" s="18">
        <f t="shared" si="1343"/>
        <v>0</v>
      </c>
      <c r="DL522" s="18">
        <f t="shared" si="1343"/>
        <v>0</v>
      </c>
      <c r="DM522" s="18">
        <f t="shared" si="1343"/>
        <v>0</v>
      </c>
      <c r="DN522" s="18">
        <f t="shared" si="1343"/>
        <v>0</v>
      </c>
      <c r="DO522" s="18">
        <f t="shared" si="1343"/>
        <v>0</v>
      </c>
      <c r="DP522" s="18">
        <f t="shared" si="1343"/>
        <v>0</v>
      </c>
      <c r="DQ522" s="18">
        <f t="shared" si="1343"/>
        <v>0</v>
      </c>
      <c r="DR522" s="18">
        <f t="shared" si="1343"/>
        <v>0</v>
      </c>
      <c r="DS522" s="18">
        <f t="shared" si="1343"/>
        <v>0</v>
      </c>
      <c r="DT522" s="18">
        <f t="shared" si="1343"/>
        <v>0</v>
      </c>
      <c r="DU522" s="18">
        <f t="shared" si="1343"/>
        <v>0</v>
      </c>
      <c r="DV522" s="18">
        <f t="shared" si="1343"/>
        <v>0</v>
      </c>
      <c r="DW522" s="18">
        <f t="shared" si="1343"/>
        <v>0</v>
      </c>
      <c r="DX522" s="18">
        <f t="shared" si="1343"/>
        <v>0</v>
      </c>
      <c r="DY522" s="18">
        <f t="shared" si="1343"/>
        <v>0</v>
      </c>
      <c r="DZ522" s="18">
        <f t="shared" si="1343"/>
        <v>0</v>
      </c>
      <c r="EA522" s="18">
        <f t="shared" si="1343"/>
        <v>0</v>
      </c>
      <c r="EB522" s="18">
        <f t="shared" si="1343"/>
        <v>0</v>
      </c>
      <c r="EC522" s="18">
        <f t="shared" si="1343"/>
        <v>0</v>
      </c>
      <c r="ED522" s="18">
        <f t="shared" si="1343"/>
        <v>0</v>
      </c>
      <c r="EE522" s="18">
        <f t="shared" si="1343"/>
        <v>0</v>
      </c>
      <c r="EF522" s="18">
        <f t="shared" si="1343"/>
        <v>0</v>
      </c>
      <c r="EG522" s="18">
        <f t="shared" si="1343"/>
        <v>0</v>
      </c>
      <c r="EH522" s="18">
        <f t="shared" ref="EH522:FR522" si="1344">-1 * $E522 * EH$9 * SUM(EH$15,EH$17) * IF(EH17&lt;&gt;0,(EH308 / $F$308),1)</f>
        <v>0</v>
      </c>
      <c r="EI522" s="18">
        <f t="shared" si="1344"/>
        <v>0</v>
      </c>
      <c r="EJ522" s="18">
        <f t="shared" si="1344"/>
        <v>0</v>
      </c>
      <c r="EK522" s="18">
        <f t="shared" si="1344"/>
        <v>0</v>
      </c>
      <c r="EL522" s="18">
        <f t="shared" si="1344"/>
        <v>0</v>
      </c>
      <c r="EM522" s="18">
        <f t="shared" si="1344"/>
        <v>0</v>
      </c>
      <c r="EN522" s="18">
        <f t="shared" si="1344"/>
        <v>0</v>
      </c>
      <c r="EO522" s="18">
        <f t="shared" si="1344"/>
        <v>0</v>
      </c>
      <c r="EP522" s="18">
        <f t="shared" si="1344"/>
        <v>0</v>
      </c>
      <c r="EQ522" s="18">
        <f t="shared" si="1344"/>
        <v>0</v>
      </c>
      <c r="ER522" s="18">
        <f t="shared" si="1344"/>
        <v>0</v>
      </c>
      <c r="ES522" s="18">
        <f t="shared" si="1344"/>
        <v>0</v>
      </c>
      <c r="ET522" s="18">
        <f t="shared" si="1344"/>
        <v>0</v>
      </c>
      <c r="EU522" s="18">
        <f t="shared" si="1344"/>
        <v>0</v>
      </c>
      <c r="EV522" s="18">
        <f t="shared" si="1344"/>
        <v>0</v>
      </c>
      <c r="EW522" s="18">
        <f t="shared" si="1344"/>
        <v>0</v>
      </c>
      <c r="EX522" s="18">
        <f t="shared" si="1344"/>
        <v>0</v>
      </c>
      <c r="EY522" s="18">
        <f t="shared" si="1344"/>
        <v>0</v>
      </c>
      <c r="EZ522" s="18">
        <f t="shared" si="1344"/>
        <v>0</v>
      </c>
      <c r="FA522" s="18">
        <f t="shared" si="1344"/>
        <v>0</v>
      </c>
      <c r="FB522" s="18">
        <f t="shared" si="1344"/>
        <v>0</v>
      </c>
      <c r="FC522" s="18">
        <f t="shared" si="1344"/>
        <v>0</v>
      </c>
      <c r="FD522" s="18">
        <f t="shared" si="1344"/>
        <v>0</v>
      </c>
      <c r="FE522" s="18">
        <f t="shared" si="1344"/>
        <v>0</v>
      </c>
      <c r="FF522" s="18">
        <f t="shared" si="1344"/>
        <v>0</v>
      </c>
      <c r="FG522" s="18">
        <f t="shared" si="1344"/>
        <v>0</v>
      </c>
      <c r="FH522" s="18">
        <f t="shared" si="1344"/>
        <v>0</v>
      </c>
      <c r="FI522" s="18">
        <f t="shared" si="1344"/>
        <v>0</v>
      </c>
      <c r="FJ522" s="18">
        <f t="shared" si="1344"/>
        <v>0</v>
      </c>
      <c r="FK522" s="18">
        <f t="shared" si="1344"/>
        <v>0</v>
      </c>
      <c r="FL522" s="18">
        <f t="shared" si="1344"/>
        <v>0</v>
      </c>
      <c r="FM522" s="18">
        <f t="shared" si="1344"/>
        <v>0</v>
      </c>
      <c r="FN522" s="18">
        <f t="shared" si="1344"/>
        <v>0</v>
      </c>
      <c r="FO522" s="18">
        <f t="shared" si="1344"/>
        <v>0</v>
      </c>
      <c r="FP522" s="18">
        <f t="shared" si="1344"/>
        <v>0</v>
      </c>
      <c r="FQ522" s="18">
        <f t="shared" si="1344"/>
        <v>0</v>
      </c>
      <c r="FR522" s="18">
        <f t="shared" si="1344"/>
        <v>0</v>
      </c>
    </row>
    <row r="523" spans="2:174"/>
    <row r="524" spans="2:174">
      <c r="B524" s="30" t="s">
        <v>1195</v>
      </c>
    </row>
    <row r="525" spans="2:174">
      <c r="C525" t="s">
        <v>1197</v>
      </c>
      <c r="E525" s="151">
        <f>Assumptions!$G$369</f>
        <v>1</v>
      </c>
      <c r="F525" s="134">
        <f>Assumptions!$G$370</f>
        <v>46569</v>
      </c>
      <c r="I525" s="131">
        <f>SUM(J525:FR525)</f>
        <v>-32061.87489886018</v>
      </c>
      <c r="J525" s="18">
        <f>MAX(0,(J5-MAX($F525,J$4)+1)/J$8)*-'Land costs'!BC22/1000*$E$525</f>
        <v>0</v>
      </c>
      <c r="K525" s="18">
        <f>MAX(0,(K5-MAX($F525,K$4)+1)/K$8)*-'Land costs'!BD22/1000*$E$525</f>
        <v>0</v>
      </c>
      <c r="L525" s="18">
        <f>MAX(0,(L5-MAX($F525,L$4)+1)/L$8)*-'Land costs'!BE22/1000*$E$525</f>
        <v>0</v>
      </c>
      <c r="M525" s="18">
        <f>MAX(0,(M5-MAX($F525,M$4)+1)/M$8)*-'Land costs'!BF22/1000*$E$525</f>
        <v>0</v>
      </c>
      <c r="N525" s="18">
        <f>MAX(0,(N5-MAX($F525,N$4)+1)/N$8)*-'Land costs'!BG22/1000*$E$525</f>
        <v>0</v>
      </c>
      <c r="O525" s="18">
        <f>MAX(0,(O5-MAX($F525,O$4)+1)/O$8)*-'Land costs'!BH22/1000*$E$525</f>
        <v>0</v>
      </c>
      <c r="P525" s="18">
        <f>MAX(0,(P5-MAX($F525,P$4)+1)/P$8)*-'Land costs'!BI22/1000*$E$525</f>
        <v>0</v>
      </c>
      <c r="Q525" s="18">
        <f>MAX(0,(Q5-MAX($F525,Q$4)+1)/Q$8)*-'Land costs'!BJ22/1000*$E$525</f>
        <v>0</v>
      </c>
      <c r="R525" s="18">
        <f>MAX(0,(R5-MAX($F525,R$4)+1)/R$8)*-'Land costs'!BK22/1000*$E$525</f>
        <v>0</v>
      </c>
      <c r="S525" s="18">
        <f>MAX(0,(S5-MAX($F525,S$4)+1)/S$8)*-'Land costs'!BL22/1000*$E$525</f>
        <v>0</v>
      </c>
      <c r="T525" s="18">
        <f>MAX(0,(T5-MAX($F525,T$4)+1)/T$8)*-'Land costs'!BM22/1000*$E$525</f>
        <v>0</v>
      </c>
      <c r="U525" s="18">
        <f>MAX(0,(U5-MAX($F525,U$4)+1)/U$8)*-'Land costs'!BN22/1000*$E$525</f>
        <v>0</v>
      </c>
      <c r="V525" s="18">
        <f>MAX(0,(V5-MAX($F525,V$4)+1)/V$8)*-'Land costs'!BO22/1000*$E$525</f>
        <v>0</v>
      </c>
      <c r="W525" s="18">
        <f>MAX(0,(W5-MAX($F525,W$4)+1)/W$8)*-'Land costs'!BP22/1000*$E$525</f>
        <v>0</v>
      </c>
      <c r="X525" s="18">
        <f>MAX(0,(X5-MAX($F525,X$4)+1)/X$8)*-'Land costs'!BQ22/1000*$E$525</f>
        <v>0</v>
      </c>
      <c r="Y525" s="18">
        <f>MAX(0,(Y5-MAX($F525,Y$4)+1)/Y$8)*-'Land costs'!BR22/1000*$E$525</f>
        <v>0</v>
      </c>
      <c r="Z525" s="18">
        <f>MAX(0,(Z5-MAX($F525,Z$4)+1)/Z$8)*-'Land costs'!BS22/1000*$E$525</f>
        <v>0</v>
      </c>
      <c r="AA525" s="18">
        <f>MAX(0,(AA5-MAX($F525,AA$4)+1)/AA$8)*-'Land costs'!BT22/1000*$E$525</f>
        <v>0</v>
      </c>
      <c r="AB525" s="18">
        <f>MAX(0,(AB5-MAX($F525,AB$4)+1)/AB$8)*-'Land costs'!BU22/1000*$E$525</f>
        <v>-110.93009512040319</v>
      </c>
      <c r="AC525" s="18">
        <f>MAX(0,(AC5-MAX($F525,AC$4)+1)/AC$8)*-'Land costs'!BV22/1000*$E$525</f>
        <v>-231.45069889830708</v>
      </c>
      <c r="AD525" s="18">
        <f>MAX(0,(AD5-MAX($F525,AD$4)+1)/AD$8)*-'Land costs'!BW22/1000*$E$525</f>
        <v>-265.20351234664645</v>
      </c>
      <c r="AE525" s="18">
        <f>MAX(0,(AE5-MAX($F525,AE$4)+1)/AE$8)*-'Land costs'!BX22/1000*$E$525</f>
        <v>-160.80270484554978</v>
      </c>
      <c r="AF525" s="18">
        <f>MAX(0,(AF5-MAX($F525,AF$4)+1)/AF$8)*-'Land costs'!BY22/1000*$E$525</f>
        <v>-160.80270484554978</v>
      </c>
      <c r="AG525" s="18">
        <f>MAX(0,(AG5-MAX($F525,AG$4)+1)/AG$8)*-'Land costs'!BZ22/1000*$E$525</f>
        <v>-160.80270484554978</v>
      </c>
      <c r="AH525" s="18">
        <f>MAX(0,(AH5-MAX($F525,AH$4)+1)/AH$8)*-'Land costs'!CA22/1000*$E$525</f>
        <v>-162.35312650582128</v>
      </c>
      <c r="AI525" s="18">
        <f>MAX(0,(AI5-MAX($F525,AI$4)+1)/AI$8)*-'Land costs'!CB22/1000*$E$525</f>
        <v>-162.35312650582128</v>
      </c>
      <c r="AJ525" s="18">
        <f>MAX(0,(AJ5-MAX($F525,AJ$4)+1)/AJ$8)*-'Land costs'!CC22/1000*$E$525</f>
        <v>-162.82746989263845</v>
      </c>
      <c r="AK525" s="18">
        <f>MAX(0,(AK5-MAX($F525,AK$4)+1)/AK$8)*-'Land costs'!CD22/1000*$E$525</f>
        <v>-163.76298504503578</v>
      </c>
      <c r="AL525" s="18">
        <f>MAX(0,(AL5-MAX($F525,AL$4)+1)/AL$8)*-'Land costs'!CE22/1000*$E$525</f>
        <v>-166.20773750003059</v>
      </c>
      <c r="AM525" s="18">
        <f>MAX(0,(AM5-MAX($F525,AM$4)+1)/AM$8)*-'Land costs'!CF22/1000*$E$525</f>
        <v>-166.79952882427912</v>
      </c>
      <c r="AN525" s="18">
        <f>MAX(0,(AN5-MAX($F525,AN$4)+1)/AN$8)*-'Land costs'!CG22/1000*$E$525</f>
        <v>-166.79952882427912</v>
      </c>
      <c r="AO525" s="18">
        <f>MAX(0,(AO5-MAX($F525,AO$4)+1)/AO$8)*-'Land costs'!CH22/1000*$E$525</f>
        <v>-166.79952882427912</v>
      </c>
      <c r="AP525" s="18">
        <f>MAX(0,(AP5-MAX($F525,AP$4)+1)/AP$8)*-'Land costs'!CI22/1000*$E$525</f>
        <v>-168.42209005398141</v>
      </c>
      <c r="AQ525" s="18">
        <f>MAX(0,(AQ5-MAX($F525,AQ$4)+1)/AQ$8)*-'Land costs'!CJ22/1000*$E$525</f>
        <v>-168.42209005398141</v>
      </c>
      <c r="AR525" s="18">
        <f>MAX(0,(AR5-MAX($F525,AR$4)+1)/AR$8)*-'Land costs'!CK22/1000*$E$525</f>
        <v>-168.42209005398141</v>
      </c>
      <c r="AS525" s="18">
        <f>MAX(0,(AS5-MAX($F525,AS$4)+1)/AS$8)*-'Land costs'!CL22/1000*$E$525</f>
        <v>-168.42209005398141</v>
      </c>
      <c r="AT525" s="18">
        <f>MAX(0,(AT5-MAX($F525,AT$4)+1)/AT$8)*-'Land costs'!CM22/1000*$E$525</f>
        <v>-170.08197019196686</v>
      </c>
      <c r="AU525" s="18">
        <f>MAX(0,(AU5-MAX($F525,AU$4)+1)/AU$8)*-'Land costs'!CN22/1000*$E$525</f>
        <v>-170.08197019196686</v>
      </c>
      <c r="AV525" s="18">
        <f>MAX(0,(AV5-MAX($F525,AV$4)+1)/AV$8)*-'Land costs'!CO22/1000*$E$525</f>
        <v>-170.08197019196686</v>
      </c>
      <c r="AW525" s="18">
        <f>MAX(0,(AW5-MAX($F525,AW$4)+1)/AW$8)*-'Land costs'!CP22/1000*$E$525</f>
        <v>-170.08197019196686</v>
      </c>
      <c r="AX525" s="18">
        <f>MAX(0,(AX5-MAX($F525,AX$4)+1)/AX$8)*-'Land costs'!CQ22/1000*$E$525</f>
        <v>-171.78002757312601</v>
      </c>
      <c r="AY525" s="18">
        <f>MAX(0,(AY5-MAX($F525,AY$4)+1)/AY$8)*-'Land costs'!CR22/1000*$E$525</f>
        <v>-171.78002757312601</v>
      </c>
      <c r="AZ525" s="18">
        <f>MAX(0,(AZ5-MAX($F525,AZ$4)+1)/AZ$8)*-'Land costs'!CS22/1000*$E$525</f>
        <v>-171.78002757312601</v>
      </c>
      <c r="BA525" s="18">
        <f>MAX(0,(BA5-MAX($F525,BA$4)+1)/BA$8)*-'Land costs'!CT22/1000*$E$525</f>
        <v>-171.78002757312601</v>
      </c>
      <c r="BB525" s="18">
        <f>MAX(0,(BB5-MAX($F525,BB$4)+1)/BB$8)*-'Land costs'!CU22/1000*$E$525</f>
        <v>-173.51714027405183</v>
      </c>
      <c r="BC525" s="18">
        <f>MAX(0,(BC5-MAX($F525,BC$4)+1)/BC$8)*-'Land costs'!CV22/1000*$E$525</f>
        <v>-173.51714027405183</v>
      </c>
      <c r="BD525" s="18">
        <f>MAX(0,(BD5-MAX($F525,BD$4)+1)/BD$8)*-'Land costs'!CW22/1000*$E$525</f>
        <v>-173.51714027405183</v>
      </c>
      <c r="BE525" s="18">
        <f>MAX(0,(BE5-MAX($F525,BE$4)+1)/BE$8)*-'Land costs'!CX22/1000*$E$525</f>
        <v>-173.51714027405183</v>
      </c>
      <c r="BF525" s="18">
        <f>MAX(0,(BF5-MAX($F525,BF$4)+1)/BF$8)*-'Land costs'!CY22/1000*$E$525</f>
        <v>-175.29420656709891</v>
      </c>
      <c r="BG525" s="18">
        <f>MAX(0,(BG5-MAX($F525,BG$4)+1)/BG$8)*-'Land costs'!CZ22/1000*$E$525</f>
        <v>-175.29420656709891</v>
      </c>
      <c r="BH525" s="18">
        <f>MAX(0,(BH5-MAX($F525,BH$4)+1)/BH$8)*-'Land costs'!DA22/1000*$E$525</f>
        <v>-175.29420656709891</v>
      </c>
      <c r="BI525" s="18">
        <f>MAX(0,(BI5-MAX($F525,BI$4)+1)/BI$8)*-'Land costs'!DB22/1000*$E$525</f>
        <v>-175.29420656709891</v>
      </c>
      <c r="BJ525" s="18">
        <f>MAX(0,(BJ5-MAX($F525,BJ$4)+1)/BJ$8)*-'Land costs'!DC22/1000*$E$525</f>
        <v>-177.11214538488608</v>
      </c>
      <c r="BK525" s="18">
        <f>MAX(0,(BK5-MAX($F525,BK$4)+1)/BK$8)*-'Land costs'!DD22/1000*$E$525</f>
        <v>-177.11214538488608</v>
      </c>
      <c r="BL525" s="18">
        <f>MAX(0,(BL5-MAX($F525,BL$4)+1)/BL$8)*-'Land costs'!DE22/1000*$E$525</f>
        <v>-177.11214538488608</v>
      </c>
      <c r="BM525" s="18">
        <f>MAX(0,(BM5-MAX($F525,BM$4)+1)/BM$8)*-'Land costs'!DF22/1000*$E$525</f>
        <v>-177.11214538488608</v>
      </c>
      <c r="BN525" s="18">
        <f>MAX(0,(BN5-MAX($F525,BN$4)+1)/BN$8)*-'Land costs'!DG22/1000*$E$525</f>
        <v>-182.95324840749726</v>
      </c>
      <c r="BO525" s="18">
        <f>MAX(0,(BO5-MAX($F525,BO$4)+1)/BO$8)*-'Land costs'!DH22/1000*$E$525</f>
        <v>-185.83449714779024</v>
      </c>
      <c r="BP525" s="18">
        <f>MAX(0,(BP5-MAX($F525,BP$4)+1)/BP$8)*-'Land costs'!DI22/1000*$E$525</f>
        <v>-188.4601165915594</v>
      </c>
      <c r="BQ525" s="18">
        <f>MAX(0,(BQ5-MAX($F525,BQ$4)+1)/BQ$8)*-'Land costs'!DJ22/1000*$E$525</f>
        <v>-193.63844697908067</v>
      </c>
      <c r="BR525" s="18">
        <f>MAX(0,(BR5-MAX($F525,BR$4)+1)/BR$8)*-'Land costs'!DK22/1000*$E$525</f>
        <v>-196.44592970621457</v>
      </c>
      <c r="BS525" s="18">
        <f>MAX(0,(BS5-MAX($F525,BS$4)+1)/BS$8)*-'Land costs'!DL22/1000*$E$525</f>
        <v>-197.08989640141658</v>
      </c>
      <c r="BT525" s="18">
        <f>MAX(0,(BT5-MAX($F525,BT$4)+1)/BT$8)*-'Land costs'!DM22/1000*$E$525</f>
        <v>-197.60495190332807</v>
      </c>
      <c r="BU525" s="18">
        <f>MAX(0,(BU5-MAX($F525,BU$4)+1)/BU$8)*-'Land costs'!DN22/1000*$E$525</f>
        <v>-198.62076078726125</v>
      </c>
      <c r="BV525" s="18">
        <f>MAX(0,(BV5-MAX($F525,BV$4)+1)/BV$8)*-'Land costs'!DO22/1000*$E$525</f>
        <v>-201.49728951891908</v>
      </c>
      <c r="BW525" s="18">
        <f>MAX(0,(BW5-MAX($F525,BW$4)+1)/BW$8)*-'Land costs'!DP22/1000*$E$525</f>
        <v>-202.15915083624546</v>
      </c>
      <c r="BX525" s="18">
        <f>MAX(0,(BX5-MAX($F525,BX$4)+1)/BX$8)*-'Land costs'!DQ22/1000*$E$525</f>
        <v>-202.68851630916777</v>
      </c>
      <c r="BY525" s="18">
        <f>MAX(0,(BY5-MAX($F525,BY$4)+1)/BY$8)*-'Land costs'!DR22/1000*$E$525</f>
        <v>-203.73254777421627</v>
      </c>
      <c r="BZ525" s="18">
        <f>MAX(0,(BZ5-MAX($F525,BZ$4)+1)/BZ$8)*-'Land costs'!DS22/1000*$E$525</f>
        <v>-206.67983031844648</v>
      </c>
      <c r="CA525" s="18">
        <f>MAX(0,(CA5-MAX($F525,CA$4)+1)/CA$8)*-'Land costs'!DT22/1000*$E$525</f>
        <v>-207.30970958531722</v>
      </c>
      <c r="CB525" s="18">
        <f>MAX(0,(CB5-MAX($F525,CB$4)+1)/CB$8)*-'Land costs'!DU22/1000*$E$525</f>
        <v>-207.85378007755924</v>
      </c>
      <c r="CC525" s="18">
        <f>MAX(0,(CC5-MAX($F525,CC$4)+1)/CC$8)*-'Land costs'!DV22/1000*$E$525</f>
        <v>-208.92681325059442</v>
      </c>
      <c r="CD525" s="18">
        <f>MAX(0,(CD5-MAX($F525,CD$4)+1)/CD$8)*-'Land costs'!DW22/1000*$E$525</f>
        <v>-211.94659985351566</v>
      </c>
      <c r="CE525" s="18">
        <f>MAX(0,(CE5-MAX($F525,CE$4)+1)/CE$8)*-'Land costs'!DX22/1000*$E$525</f>
        <v>-212.69611705815601</v>
      </c>
      <c r="CF525" s="18">
        <f>MAX(0,(CF5-MAX($F525,CF$4)+1)/CF$8)*-'Land costs'!DY22/1000*$E$525</f>
        <v>-213.25529844195123</v>
      </c>
      <c r="CG525" s="18">
        <f>MAX(0,(CG5-MAX($F525,CG$4)+1)/CG$8)*-'Land costs'!DZ22/1000*$E$525</f>
        <v>-214.3581337971338</v>
      </c>
      <c r="CH525" s="18">
        <f>MAX(0,(CH5-MAX($F525,CH$4)+1)/CH$8)*-'Land costs'!EA22/1000*$E$525</f>
        <v>-213.47184198623236</v>
      </c>
      <c r="CI525" s="18">
        <f>MAX(0,(CI5-MAX($F525,CI$4)+1)/CI$8)*-'Land costs'!EB22/1000*$E$525</f>
        <v>-211.7102412031073</v>
      </c>
      <c r="CJ525" s="18">
        <f>MAX(0,(CJ5-MAX($F525,CJ$4)+1)/CJ$8)*-'Land costs'!EC22/1000*$E$525</f>
        <v>-210.30101927619864</v>
      </c>
      <c r="CK525" s="18">
        <f>MAX(0,(CK5-MAX($F525,CK$4)+1)/CK$8)*-'Land costs'!ED22/1000*$E$525</f>
        <v>-207.52170685748925</v>
      </c>
      <c r="CL525" s="18">
        <f>MAX(0,(CL5-MAX($F525,CL$4)+1)/CL$8)*-'Land costs'!EE22/1000*$E$525</f>
        <v>-211.2763742021389</v>
      </c>
      <c r="CM525" s="18">
        <f>MAX(0,(CM5-MAX($F525,CM$4)+1)/CM$8)*-'Land costs'!EF22/1000*$E$525</f>
        <v>-212.15460191168168</v>
      </c>
      <c r="CN525" s="18">
        <f>MAX(0,(CN5-MAX($F525,CN$4)+1)/CN$8)*-'Land costs'!EG22/1000*$E$525</f>
        <v>-212.65825201563982</v>
      </c>
      <c r="CO525" s="18">
        <f>MAX(0,(CO5-MAX($F525,CO$4)+1)/CO$8)*-'Land costs'!EH22/1000*$E$525</f>
        <v>-213.65156681005686</v>
      </c>
      <c r="CP525" s="18">
        <f>MAX(0,(CP5-MAX($F525,CP$4)+1)/CP$8)*-'Land costs'!EI22/1000*$E$525</f>
        <v>-216.20453757116528</v>
      </c>
      <c r="CQ525" s="18">
        <f>MAX(0,(CQ5-MAX($F525,CQ$4)+1)/CQ$8)*-'Land costs'!EJ22/1000*$E$525</f>
        <v>-216.43341045486153</v>
      </c>
      <c r="CR525" s="18">
        <f>MAX(0,(CR5-MAX($F525,CR$4)+1)/CR$8)*-'Land costs'!EK22/1000*$E$525</f>
        <v>-216.85596066645186</v>
      </c>
      <c r="CS525" s="18">
        <f>MAX(0,(CS5-MAX($F525,CS$4)+1)/CS$8)*-'Land costs'!EL22/1000*$E$525</f>
        <v>-217.68932766718925</v>
      </c>
      <c r="CT525" s="18">
        <f>MAX(0,(CT5-MAX($F525,CT$4)+1)/CT$8)*-'Land costs'!EM22/1000*$E$525</f>
        <v>-221.9701600510684</v>
      </c>
      <c r="CU525" s="18">
        <f>MAX(0,(CU5-MAX($F525,CU$4)+1)/CU$8)*-'Land costs'!EN22/1000*$E$525</f>
        <v>-223.45778048197516</v>
      </c>
      <c r="CV525" s="18">
        <f>MAX(0,(CV5-MAX($F525,CV$4)+1)/CV$8)*-'Land costs'!EO22/1000*$E$525</f>
        <v>-224.60688447561785</v>
      </c>
      <c r="CW525" s="18">
        <f>MAX(0,(CW5-MAX($F525,CW$4)+1)/CW$8)*-'Land costs'!EP22/1000*$E$525</f>
        <v>-226.87318401221782</v>
      </c>
      <c r="CX525" s="18">
        <f>MAX(0,(CX5-MAX($F525,CX$4)+1)/CX$8)*-'Land costs'!EQ22/1000*$E$525</f>
        <v>-229.10024492820747</v>
      </c>
      <c r="CY525" s="18">
        <f>MAX(0,(CY5-MAX($F525,CY$4)+1)/CY$8)*-'Land costs'!ER22/1000*$E$525</f>
        <v>-229.08662949931576</v>
      </c>
      <c r="CZ525" s="18">
        <f>MAX(0,(CZ5-MAX($F525,CZ$4)+1)/CZ$8)*-'Land costs'!ES22/1000*$E$525</f>
        <v>-229.07565029076778</v>
      </c>
      <c r="DA525" s="18">
        <f>MAX(0,(DA5-MAX($F525,DA$4)+1)/DA$8)*-'Land costs'!ET22/1000*$E$525</f>
        <v>-229.0539967455864</v>
      </c>
      <c r="DB525" s="18">
        <f>MAX(0,(DB5-MAX($F525,DB$4)+1)/DB$8)*-'Land costs'!EU22/1000*$E$525</f>
        <v>-232.90843632085983</v>
      </c>
      <c r="DC525" s="18">
        <f>MAX(0,(DC5-MAX($F525,DC$4)+1)/DC$8)*-'Land costs'!EV22/1000*$E$525</f>
        <v>-234.03257071237869</v>
      </c>
      <c r="DD525" s="18">
        <f>MAX(0,(DD5-MAX($F525,DD$4)+1)/DD$8)*-'Land costs'!EW22/1000*$E$525</f>
        <v>-235.06457662609492</v>
      </c>
      <c r="DE525" s="18">
        <f>MAX(0,(DE5-MAX($F525,DE$4)+1)/DE$8)*-'Land costs'!EX22/1000*$E$525</f>
        <v>-237.09993159567387</v>
      </c>
      <c r="DF525" s="18">
        <f>MAX(0,(DF5-MAX($F525,DF$4)+1)/DF$8)*-'Land costs'!EY22/1000*$E$525</f>
        <v>-239.90572590159496</v>
      </c>
      <c r="DG525" s="18">
        <f>MAX(0,(DG5-MAX($F525,DG$4)+1)/DG$8)*-'Land costs'!EZ22/1000*$E$525</f>
        <v>-240.16897113193738</v>
      </c>
      <c r="DH525" s="18">
        <f>MAX(0,(DH5-MAX($F525,DH$4)+1)/DH$8)*-'Land costs'!FA22/1000*$E$525</f>
        <v>-240.42551795578288</v>
      </c>
      <c r="DI525" s="18">
        <f>MAX(0,(DI5-MAX($F525,DI$4)+1)/DI$8)*-'Land costs'!FB22/1000*$E$525</f>
        <v>-240.93148778202473</v>
      </c>
      <c r="DJ525" s="18">
        <f>MAX(0,(DJ5-MAX($F525,DJ$4)+1)/DJ$8)*-'Land costs'!FC22/1000*$E$525</f>
        <v>-243.80983835085971</v>
      </c>
      <c r="DK525" s="18">
        <f>MAX(0,(DK5-MAX($F525,DK$4)+1)/DK$8)*-'Land costs'!FD22/1000*$E$525</f>
        <v>-244.20118267946236</v>
      </c>
      <c r="DL525" s="18">
        <f>MAX(0,(DL5-MAX($F525,DL$4)+1)/DL$8)*-'Land costs'!FE22/1000*$E$525</f>
        <v>-244.46805260632357</v>
      </c>
      <c r="DM525" s="18">
        <f>MAX(0,(DM5-MAX($F525,DM$4)+1)/DM$8)*-'Land costs'!FF22/1000*$E$525</f>
        <v>-244.99438198549549</v>
      </c>
      <c r="DN525" s="18">
        <f>MAX(0,(DN5-MAX($F525,DN$4)+1)/DN$8)*-'Land costs'!FG22/1000*$E$525</f>
        <v>-247.69219987153733</v>
      </c>
      <c r="DO525" s="18">
        <f>MAX(0,(DO5-MAX($F525,DO$4)+1)/DO$8)*-'Land costs'!FH22/1000*$E$525</f>
        <v>-247.86357703849819</v>
      </c>
      <c r="DP525" s="18">
        <f>MAX(0,(DP5-MAX($F525,DP$4)+1)/DP$8)*-'Land costs'!FI22/1000*$E$525</f>
        <v>-248.00056421587348</v>
      </c>
      <c r="DQ525" s="18">
        <f>MAX(0,(DQ5-MAX($F525,DQ$4)+1)/DQ$8)*-'Land costs'!FJ22/1000*$E$525</f>
        <v>-248.27073469506712</v>
      </c>
      <c r="DR525" s="18">
        <f>MAX(0,(DR5-MAX($F525,DR$4)+1)/DR$8)*-'Land costs'!FK22/1000*$E$525</f>
        <v>-251.46496273511892</v>
      </c>
      <c r="DS525" s="18">
        <f>MAX(0,(DS5-MAX($F525,DS$4)+1)/DS$8)*-'Land costs'!FL22/1000*$E$525</f>
        <v>-251.93964029925633</v>
      </c>
      <c r="DT525" s="18">
        <f>MAX(0,(DT5-MAX($F525,DT$4)+1)/DT$8)*-'Land costs'!FM22/1000*$E$525</f>
        <v>-252.31923257228044</v>
      </c>
      <c r="DU525" s="18">
        <f>MAX(0,(DU5-MAX($F525,DU$4)+1)/DU$8)*-'Land costs'!FN22/1000*$E$525</f>
        <v>-253.06787655682047</v>
      </c>
      <c r="DV525" s="18">
        <f>MAX(0,(DV5-MAX($F525,DV$4)+1)/DV$8)*-'Land costs'!FO22/1000*$E$525</f>
        <v>-258.66575658881499</v>
      </c>
      <c r="DW525" s="18">
        <f>MAX(0,(DW5-MAX($F525,DW$4)+1)/DW$8)*-'Land costs'!FP22/1000*$E$525</f>
        <v>-260.34223324006092</v>
      </c>
      <c r="DX525" s="18">
        <f>MAX(0,(DX5-MAX($F525,DX$4)+1)/DX$8)*-'Land costs'!FQ22/1000*$E$525</f>
        <v>-260.88534541245122</v>
      </c>
      <c r="DY525" s="18">
        <f>MAX(0,(DY5-MAX($F525,DY$4)+1)/DY$8)*-'Land costs'!FR22/1000*$E$525</f>
        <v>-261.95648855651774</v>
      </c>
      <c r="DZ525" s="18">
        <f>MAX(0,(DZ5-MAX($F525,DZ$4)+1)/DZ$8)*-'Land costs'!FS22/1000*$E$525</f>
        <v>-265.92143540144866</v>
      </c>
      <c r="EA525" s="18">
        <f>MAX(0,(EA5-MAX($F525,EA$4)+1)/EA$8)*-'Land costs'!FT22/1000*$E$525</f>
        <v>-266.85916356372996</v>
      </c>
      <c r="EB525" s="18">
        <f>MAX(0,(EB5-MAX($F525,EB$4)+1)/EB$8)*-'Land costs'!FU22/1000*$E$525</f>
        <v>-267.31191073030863</v>
      </c>
      <c r="EC525" s="18">
        <f>MAX(0,(EC5-MAX($F525,EC$4)+1)/EC$8)*-'Land costs'!FV22/1000*$E$525</f>
        <v>-268.20483312853429</v>
      </c>
      <c r="ED525" s="18">
        <f>MAX(0,(ED5-MAX($F525,ED$4)+1)/ED$8)*-'Land costs'!FW22/1000*$E$525</f>
        <v>-271.83639178106057</v>
      </c>
      <c r="EE525" s="18">
        <f>MAX(0,(EE5-MAX($F525,EE$4)+1)/EE$8)*-'Land costs'!FX22/1000*$E$525</f>
        <v>-272.4401632455926</v>
      </c>
      <c r="EF525" s="18">
        <f>MAX(0,(EF5-MAX($F525,EF$4)+1)/EF$8)*-'Land costs'!FY22/1000*$E$525</f>
        <v>-272.87451048141958</v>
      </c>
      <c r="EG525" s="18">
        <f>MAX(0,(EG5-MAX($F525,EG$4)+1)/EG$8)*-'Land costs'!FZ22/1000*$E$525</f>
        <v>-273.703141273732</v>
      </c>
      <c r="EH525" s="18">
        <f>MAX(0,(EH5-MAX($F525,EH$4)+1)/EH$8)*-'Land costs'!GA22/1000*$E$525</f>
        <v>-277.39507911003221</v>
      </c>
      <c r="EI525" s="18">
        <f>MAX(0,(EI5-MAX($F525,EI$4)+1)/EI$8)*-'Land costs'!GB22/1000*$E$525</f>
        <v>-277.99678476583807</v>
      </c>
      <c r="EJ525" s="18">
        <f>MAX(0,(EJ5-MAX($F525,EJ$4)+1)/EJ$8)*-'Land costs'!GC22/1000*$E$525</f>
        <v>-278.47796649242264</v>
      </c>
      <c r="EK525" s="18">
        <f>MAX(0,(EK5-MAX($F525,EK$4)+1)/EK$8)*-'Land costs'!GD22/1000*$E$525</f>
        <v>-279.42696843655654</v>
      </c>
      <c r="EL525" s="18">
        <f>MAX(0,(EL5-MAX($F525,EL$4)+1)/EL$8)*-'Land costs'!GE22/1000*$E$525</f>
        <v>-283.06556049654949</v>
      </c>
      <c r="EM525" s="18">
        <f>MAX(0,(EM5-MAX($F525,EM$4)+1)/EM$8)*-'Land costs'!GF22/1000*$E$525</f>
        <v>-283.51840562503071</v>
      </c>
      <c r="EN525" s="18">
        <f>MAX(0,(EN5-MAX($F525,EN$4)+1)/EN$8)*-'Land costs'!GG22/1000*$E$525</f>
        <v>-283.93443395716321</v>
      </c>
      <c r="EO525" s="18">
        <f>MAX(0,(EO5-MAX($F525,EO$4)+1)/EO$8)*-'Land costs'!GH22/1000*$E$525</f>
        <v>-284.75493829927706</v>
      </c>
      <c r="EP525" s="18">
        <f>MAX(0,(EP5-MAX($F525,EP$4)+1)/EP$8)*-'Land costs'!GI22/1000*$E$525</f>
        <v>-289.17616913882262</v>
      </c>
      <c r="EQ525" s="18">
        <f>MAX(0,(EQ5-MAX($F525,EQ$4)+1)/EQ$8)*-'Land costs'!GJ22/1000*$E$525</f>
        <v>-290.2575164046624</v>
      </c>
      <c r="ER525" s="18">
        <f>MAX(0,(ER5-MAX($F525,ER$4)+1)/ER$8)*-'Land costs'!GK22/1000*$E$525</f>
        <v>-291.06841900177108</v>
      </c>
      <c r="ES525" s="18">
        <f>MAX(0,(ES5-MAX($F525,ES$4)+1)/ES$8)*-'Land costs'!GL22/1000*$E$525</f>
        <v>-292.66770696023468</v>
      </c>
      <c r="ET525" s="18">
        <f>MAX(0,(ET5-MAX($F525,ET$4)+1)/ET$8)*-'Land costs'!GM22/1000*$E$525</f>
        <v>-296.71017257390355</v>
      </c>
      <c r="EU525" s="18">
        <f>MAX(0,(EU5-MAX($F525,EU$4)+1)/EU$8)*-'Land costs'!GN22/1000*$E$525</f>
        <v>-297.41630297043747</v>
      </c>
      <c r="EV525" s="18">
        <f>MAX(0,(EV5-MAX($F525,EV$4)+1)/EV$8)*-'Land costs'!GO22/1000*$E$525</f>
        <v>-297.98099531610626</v>
      </c>
      <c r="EW525" s="18">
        <f>MAX(0,(EW5-MAX($F525,EW$4)+1)/EW$8)*-'Land costs'!GP22/1000*$E$525</f>
        <v>-299.09469956601828</v>
      </c>
      <c r="EX525" s="18">
        <f>MAX(0,(EX5-MAX($F525,EX$4)+1)/EX$8)*-'Land costs'!GQ22/1000*$E$525</f>
        <v>-304.0943368199201</v>
      </c>
      <c r="EY525" s="18">
        <f>MAX(0,(EY5-MAX($F525,EY$4)+1)/EY$8)*-'Land costs'!GR22/1000*$E$525</f>
        <v>-305.41230653576685</v>
      </c>
      <c r="EZ525" s="18">
        <f>MAX(0,(EZ5-MAX($F525,EZ$4)+1)/EZ$8)*-'Land costs'!GS22/1000*$E$525</f>
        <v>-306.46638010373078</v>
      </c>
      <c r="FA525" s="18">
        <f>MAX(0,(FA5-MAX($F525,FA$4)+1)/FA$8)*-'Land costs'!GT22/1000*$E$525</f>
        <v>-308.54525760466618</v>
      </c>
      <c r="FB525" s="18">
        <f>MAX(0,(FB5-MAX($F525,FB$4)+1)/FB$8)*-'Land costs'!GU22/1000*$E$525</f>
        <v>-312.65169258264416</v>
      </c>
      <c r="FC525" s="18">
        <f>MAX(0,(FC5-MAX($F525,FC$4)+1)/FC$8)*-'Land costs'!GV22/1000*$E$525</f>
        <v>-313.2294182336596</v>
      </c>
      <c r="FD525" s="18">
        <f>MAX(0,(FD5-MAX($F525,FD$4)+1)/FD$8)*-'Land costs'!GW22/1000*$E$525</f>
        <v>-313.7519538146899</v>
      </c>
      <c r="FE525" s="18">
        <f>MAX(0,(FE5-MAX($F525,FE$4)+1)/FE$8)*-'Land costs'!GX22/1000*$E$525</f>
        <v>-314.78251514917088</v>
      </c>
      <c r="FF525" s="18">
        <f>MAX(0,(FF5-MAX($F525,FF$4)+1)/FF$8)*-'Land costs'!GY22/1000*$E$525</f>
        <v>-319.46564738433295</v>
      </c>
      <c r="FG525" s="18">
        <f>MAX(0,(FG5-MAX($F525,FG$4)+1)/FG$8)*-'Land costs'!GZ22/1000*$E$525</f>
        <v>-320.54219715979411</v>
      </c>
      <c r="FH525" s="18">
        <f>MAX(0,(FH5-MAX($F525,FH$4)+1)/FH$8)*-'Land costs'!HA22/1000*$E$525</f>
        <v>-321.342591121917</v>
      </c>
      <c r="FI525" s="18">
        <f>MAX(0,(FI5-MAX($F525,FI$4)+1)/FI$8)*-'Land costs'!HB22/1000*$E$525</f>
        <v>-322.92115361538345</v>
      </c>
      <c r="FJ525" s="18">
        <f>MAX(0,(FJ5-MAX($F525,FJ$4)+1)/FJ$8)*-'Land costs'!HC22/1000*$E$525</f>
        <v>-327.71864178656949</v>
      </c>
      <c r="FK525" s="18">
        <f>MAX(0,(FK5-MAX($F525,FK$4)+1)/FK$8)*-'Land costs'!HD22/1000*$E$525</f>
        <v>-328.74707393953031</v>
      </c>
      <c r="FL525" s="18">
        <f>MAX(0,(FL5-MAX($F525,FL$4)+1)/FL$8)*-'Land costs'!HE22/1000*$E$525</f>
        <v>0</v>
      </c>
      <c r="FM525" s="18">
        <f>MAX(0,(FM5-MAX($F525,FM$4)+1)/FM$8)*-'Land costs'!HF22/1000*$E$525</f>
        <v>0</v>
      </c>
      <c r="FN525" s="18">
        <f>MAX(0,(FN5-MAX($F525,FN$4)+1)/FN$8)*-'Land costs'!HG22/1000*$E$525</f>
        <v>0</v>
      </c>
      <c r="FO525" s="18">
        <f>MAX(0,(FO5-MAX($F525,FO$4)+1)/FO$8)*-'Land costs'!HH22/1000*$E$525</f>
        <v>0</v>
      </c>
      <c r="FP525" s="18">
        <f>MAX(0,(FP5-MAX($F525,FP$4)+1)/FP$8)*-'Land costs'!HI22/1000*$E$525</f>
        <v>0</v>
      </c>
      <c r="FQ525" s="18">
        <f>MAX(0,(FQ5-MAX($F525,FQ$4)+1)/FQ$8)*-'Land costs'!HJ22/1000*$E$525</f>
        <v>0</v>
      </c>
      <c r="FR525" s="18">
        <f>MAX(0,(FR5-MAX($F525,FR$4)+1)/FR$8)*-'Land costs'!HK22/1000*$E$525</f>
        <v>0</v>
      </c>
    </row>
    <row r="526" spans="2:174"/>
    <row r="527" spans="2:174" ht="13.8" thickBot="1">
      <c r="C527" s="148" t="s">
        <v>808</v>
      </c>
      <c r="D527" s="146" t="s">
        <v>979</v>
      </c>
      <c r="E527" s="140"/>
      <c r="F527" s="140"/>
      <c r="G527" s="140"/>
      <c r="H527" s="18"/>
      <c r="I527" s="298">
        <f>SUM(J527:FR527)</f>
        <v>-32061.87489886018</v>
      </c>
      <c r="J527" s="141">
        <f>SUM(J519,J521:J522,J525)</f>
        <v>0</v>
      </c>
      <c r="K527" s="141">
        <f t="shared" ref="K527:BV527" si="1345">SUM(K519,K521:K522,K525)</f>
        <v>0</v>
      </c>
      <c r="L527" s="141">
        <f t="shared" si="1345"/>
        <v>0</v>
      </c>
      <c r="M527" s="141">
        <f t="shared" si="1345"/>
        <v>0</v>
      </c>
      <c r="N527" s="141">
        <f t="shared" si="1345"/>
        <v>0</v>
      </c>
      <c r="O527" s="141">
        <f t="shared" si="1345"/>
        <v>0</v>
      </c>
      <c r="P527" s="141">
        <f t="shared" si="1345"/>
        <v>0</v>
      </c>
      <c r="Q527" s="141">
        <f t="shared" si="1345"/>
        <v>0</v>
      </c>
      <c r="R527" s="141">
        <f t="shared" si="1345"/>
        <v>0</v>
      </c>
      <c r="S527" s="141">
        <f t="shared" si="1345"/>
        <v>0</v>
      </c>
      <c r="T527" s="141">
        <f t="shared" si="1345"/>
        <v>0</v>
      </c>
      <c r="U527" s="141">
        <f t="shared" si="1345"/>
        <v>0</v>
      </c>
      <c r="V527" s="141">
        <f t="shared" si="1345"/>
        <v>0</v>
      </c>
      <c r="W527" s="141">
        <f t="shared" si="1345"/>
        <v>0</v>
      </c>
      <c r="X527" s="141">
        <f t="shared" si="1345"/>
        <v>0</v>
      </c>
      <c r="Y527" s="141">
        <f t="shared" si="1345"/>
        <v>0</v>
      </c>
      <c r="Z527" s="141">
        <f t="shared" si="1345"/>
        <v>0</v>
      </c>
      <c r="AA527" s="141">
        <f t="shared" si="1345"/>
        <v>0</v>
      </c>
      <c r="AB527" s="141">
        <f t="shared" si="1345"/>
        <v>-110.93009512040319</v>
      </c>
      <c r="AC527" s="141">
        <f t="shared" si="1345"/>
        <v>-231.45069889830708</v>
      </c>
      <c r="AD527" s="141">
        <f t="shared" si="1345"/>
        <v>-265.20351234664645</v>
      </c>
      <c r="AE527" s="141">
        <f t="shared" si="1345"/>
        <v>-160.80270484554978</v>
      </c>
      <c r="AF527" s="141">
        <f t="shared" si="1345"/>
        <v>-160.80270484554978</v>
      </c>
      <c r="AG527" s="141">
        <f t="shared" si="1345"/>
        <v>-160.80270484554978</v>
      </c>
      <c r="AH527" s="141">
        <f t="shared" si="1345"/>
        <v>-162.35312650582128</v>
      </c>
      <c r="AI527" s="141">
        <f t="shared" si="1345"/>
        <v>-162.35312650582128</v>
      </c>
      <c r="AJ527" s="141">
        <f t="shared" si="1345"/>
        <v>-162.82746989263845</v>
      </c>
      <c r="AK527" s="141">
        <f t="shared" si="1345"/>
        <v>-163.76298504503578</v>
      </c>
      <c r="AL527" s="141">
        <f t="shared" si="1345"/>
        <v>-166.20773750003059</v>
      </c>
      <c r="AM527" s="141">
        <f t="shared" si="1345"/>
        <v>-166.79952882427912</v>
      </c>
      <c r="AN527" s="141">
        <f t="shared" si="1345"/>
        <v>-166.79952882427912</v>
      </c>
      <c r="AO527" s="141">
        <f t="shared" si="1345"/>
        <v>-166.79952882427912</v>
      </c>
      <c r="AP527" s="141">
        <f t="shared" si="1345"/>
        <v>-168.42209005398141</v>
      </c>
      <c r="AQ527" s="141">
        <f t="shared" si="1345"/>
        <v>-168.42209005398141</v>
      </c>
      <c r="AR527" s="141">
        <f t="shared" si="1345"/>
        <v>-168.42209005398141</v>
      </c>
      <c r="AS527" s="141">
        <f t="shared" si="1345"/>
        <v>-168.42209005398141</v>
      </c>
      <c r="AT527" s="141">
        <f t="shared" si="1345"/>
        <v>-170.08197019196686</v>
      </c>
      <c r="AU527" s="141">
        <f t="shared" si="1345"/>
        <v>-170.08197019196686</v>
      </c>
      <c r="AV527" s="141">
        <f t="shared" si="1345"/>
        <v>-170.08197019196686</v>
      </c>
      <c r="AW527" s="141">
        <f t="shared" si="1345"/>
        <v>-170.08197019196686</v>
      </c>
      <c r="AX527" s="141">
        <f t="shared" si="1345"/>
        <v>-171.78002757312601</v>
      </c>
      <c r="AY527" s="141">
        <f t="shared" si="1345"/>
        <v>-171.78002757312601</v>
      </c>
      <c r="AZ527" s="141">
        <f t="shared" si="1345"/>
        <v>-171.78002757312601</v>
      </c>
      <c r="BA527" s="141">
        <f t="shared" si="1345"/>
        <v>-171.78002757312601</v>
      </c>
      <c r="BB527" s="141">
        <f t="shared" si="1345"/>
        <v>-173.51714027405183</v>
      </c>
      <c r="BC527" s="141">
        <f t="shared" si="1345"/>
        <v>-173.51714027405183</v>
      </c>
      <c r="BD527" s="141">
        <f t="shared" si="1345"/>
        <v>-173.51714027405183</v>
      </c>
      <c r="BE527" s="141">
        <f t="shared" si="1345"/>
        <v>-173.51714027405183</v>
      </c>
      <c r="BF527" s="141">
        <f t="shared" si="1345"/>
        <v>-175.29420656709891</v>
      </c>
      <c r="BG527" s="141">
        <f t="shared" si="1345"/>
        <v>-175.29420656709891</v>
      </c>
      <c r="BH527" s="141">
        <f t="shared" si="1345"/>
        <v>-175.29420656709891</v>
      </c>
      <c r="BI527" s="141">
        <f t="shared" si="1345"/>
        <v>-175.29420656709891</v>
      </c>
      <c r="BJ527" s="141">
        <f t="shared" si="1345"/>
        <v>-177.11214538488608</v>
      </c>
      <c r="BK527" s="141">
        <f t="shared" si="1345"/>
        <v>-177.11214538488608</v>
      </c>
      <c r="BL527" s="141">
        <f t="shared" si="1345"/>
        <v>-177.11214538488608</v>
      </c>
      <c r="BM527" s="141">
        <f t="shared" si="1345"/>
        <v>-177.11214538488608</v>
      </c>
      <c r="BN527" s="141">
        <f t="shared" si="1345"/>
        <v>-182.95324840749726</v>
      </c>
      <c r="BO527" s="141">
        <f t="shared" si="1345"/>
        <v>-185.83449714779024</v>
      </c>
      <c r="BP527" s="141">
        <f t="shared" si="1345"/>
        <v>-188.4601165915594</v>
      </c>
      <c r="BQ527" s="141">
        <f t="shared" si="1345"/>
        <v>-193.63844697908067</v>
      </c>
      <c r="BR527" s="141">
        <f t="shared" si="1345"/>
        <v>-196.44592970621457</v>
      </c>
      <c r="BS527" s="141">
        <f t="shared" si="1345"/>
        <v>-197.08989640141658</v>
      </c>
      <c r="BT527" s="141">
        <f t="shared" si="1345"/>
        <v>-197.60495190332807</v>
      </c>
      <c r="BU527" s="141">
        <f t="shared" si="1345"/>
        <v>-198.62076078726125</v>
      </c>
      <c r="BV527" s="141">
        <f t="shared" si="1345"/>
        <v>-201.49728951891908</v>
      </c>
      <c r="BW527" s="141">
        <f t="shared" ref="BW527:EH527" si="1346">SUM(BW519,BW521:BW522,BW525)</f>
        <v>-202.15915083624546</v>
      </c>
      <c r="BX527" s="141">
        <f t="shared" si="1346"/>
        <v>-202.68851630916777</v>
      </c>
      <c r="BY527" s="141">
        <f t="shared" si="1346"/>
        <v>-203.73254777421627</v>
      </c>
      <c r="BZ527" s="141">
        <f t="shared" si="1346"/>
        <v>-206.67983031844648</v>
      </c>
      <c r="CA527" s="141">
        <f t="shared" si="1346"/>
        <v>-207.30970958531722</v>
      </c>
      <c r="CB527" s="141">
        <f t="shared" si="1346"/>
        <v>-207.85378007755924</v>
      </c>
      <c r="CC527" s="141">
        <f t="shared" si="1346"/>
        <v>-208.92681325059442</v>
      </c>
      <c r="CD527" s="141">
        <f t="shared" si="1346"/>
        <v>-211.94659985351566</v>
      </c>
      <c r="CE527" s="141">
        <f t="shared" si="1346"/>
        <v>-212.69611705815601</v>
      </c>
      <c r="CF527" s="141">
        <f t="shared" si="1346"/>
        <v>-213.25529844195123</v>
      </c>
      <c r="CG527" s="141">
        <f t="shared" si="1346"/>
        <v>-214.3581337971338</v>
      </c>
      <c r="CH527" s="141">
        <f t="shared" si="1346"/>
        <v>-213.47184198623236</v>
      </c>
      <c r="CI527" s="141">
        <f t="shared" si="1346"/>
        <v>-211.7102412031073</v>
      </c>
      <c r="CJ527" s="141">
        <f t="shared" si="1346"/>
        <v>-210.30101927619864</v>
      </c>
      <c r="CK527" s="141">
        <f t="shared" si="1346"/>
        <v>-207.52170685748925</v>
      </c>
      <c r="CL527" s="141">
        <f t="shared" si="1346"/>
        <v>-211.2763742021389</v>
      </c>
      <c r="CM527" s="141">
        <f t="shared" si="1346"/>
        <v>-212.15460191168168</v>
      </c>
      <c r="CN527" s="141">
        <f t="shared" si="1346"/>
        <v>-212.65825201563982</v>
      </c>
      <c r="CO527" s="141">
        <f t="shared" si="1346"/>
        <v>-213.65156681005686</v>
      </c>
      <c r="CP527" s="141">
        <f t="shared" si="1346"/>
        <v>-216.20453757116528</v>
      </c>
      <c r="CQ527" s="141">
        <f t="shared" si="1346"/>
        <v>-216.43341045486153</v>
      </c>
      <c r="CR527" s="141">
        <f t="shared" si="1346"/>
        <v>-216.85596066645186</v>
      </c>
      <c r="CS527" s="141">
        <f t="shared" si="1346"/>
        <v>-217.68932766718925</v>
      </c>
      <c r="CT527" s="141">
        <f t="shared" si="1346"/>
        <v>-221.9701600510684</v>
      </c>
      <c r="CU527" s="141">
        <f t="shared" si="1346"/>
        <v>-223.45778048197516</v>
      </c>
      <c r="CV527" s="141">
        <f t="shared" si="1346"/>
        <v>-224.60688447561785</v>
      </c>
      <c r="CW527" s="141">
        <f t="shared" si="1346"/>
        <v>-226.87318401221782</v>
      </c>
      <c r="CX527" s="141">
        <f t="shared" si="1346"/>
        <v>-229.10024492820747</v>
      </c>
      <c r="CY527" s="141">
        <f t="shared" si="1346"/>
        <v>-229.08662949931576</v>
      </c>
      <c r="CZ527" s="141">
        <f t="shared" si="1346"/>
        <v>-229.07565029076778</v>
      </c>
      <c r="DA527" s="141">
        <f t="shared" si="1346"/>
        <v>-229.0539967455864</v>
      </c>
      <c r="DB527" s="141">
        <f t="shared" si="1346"/>
        <v>-232.90843632085983</v>
      </c>
      <c r="DC527" s="141">
        <f t="shared" si="1346"/>
        <v>-234.03257071237869</v>
      </c>
      <c r="DD527" s="141">
        <f t="shared" si="1346"/>
        <v>-235.06457662609492</v>
      </c>
      <c r="DE527" s="141">
        <f t="shared" si="1346"/>
        <v>-237.09993159567387</v>
      </c>
      <c r="DF527" s="141">
        <f t="shared" si="1346"/>
        <v>-239.90572590159496</v>
      </c>
      <c r="DG527" s="141">
        <f t="shared" si="1346"/>
        <v>-240.16897113193738</v>
      </c>
      <c r="DH527" s="141">
        <f t="shared" si="1346"/>
        <v>-240.42551795578288</v>
      </c>
      <c r="DI527" s="141">
        <f t="shared" si="1346"/>
        <v>-240.93148778202473</v>
      </c>
      <c r="DJ527" s="141">
        <f t="shared" si="1346"/>
        <v>-243.80983835085971</v>
      </c>
      <c r="DK527" s="141">
        <f t="shared" si="1346"/>
        <v>-244.20118267946236</v>
      </c>
      <c r="DL527" s="141">
        <f t="shared" si="1346"/>
        <v>-244.46805260632357</v>
      </c>
      <c r="DM527" s="141">
        <f t="shared" si="1346"/>
        <v>-244.99438198549549</v>
      </c>
      <c r="DN527" s="141">
        <f t="shared" si="1346"/>
        <v>-247.69219987153733</v>
      </c>
      <c r="DO527" s="141">
        <f t="shared" si="1346"/>
        <v>-247.86357703849819</v>
      </c>
      <c r="DP527" s="141">
        <f t="shared" si="1346"/>
        <v>-248.00056421587348</v>
      </c>
      <c r="DQ527" s="141">
        <f t="shared" si="1346"/>
        <v>-248.27073469506712</v>
      </c>
      <c r="DR527" s="141">
        <f t="shared" si="1346"/>
        <v>-251.46496273511892</v>
      </c>
      <c r="DS527" s="141">
        <f t="shared" si="1346"/>
        <v>-251.93964029925633</v>
      </c>
      <c r="DT527" s="141">
        <f t="shared" si="1346"/>
        <v>-252.31923257228044</v>
      </c>
      <c r="DU527" s="141">
        <f t="shared" si="1346"/>
        <v>-253.06787655682047</v>
      </c>
      <c r="DV527" s="141">
        <f t="shared" si="1346"/>
        <v>-258.66575658881499</v>
      </c>
      <c r="DW527" s="141">
        <f t="shared" si="1346"/>
        <v>-260.34223324006092</v>
      </c>
      <c r="DX527" s="141">
        <f t="shared" si="1346"/>
        <v>-260.88534541245122</v>
      </c>
      <c r="DY527" s="141">
        <f t="shared" si="1346"/>
        <v>-261.95648855651774</v>
      </c>
      <c r="DZ527" s="141">
        <f t="shared" si="1346"/>
        <v>-265.92143540144866</v>
      </c>
      <c r="EA527" s="141">
        <f t="shared" si="1346"/>
        <v>-266.85916356372996</v>
      </c>
      <c r="EB527" s="141">
        <f t="shared" si="1346"/>
        <v>-267.31191073030863</v>
      </c>
      <c r="EC527" s="141">
        <f t="shared" si="1346"/>
        <v>-268.20483312853429</v>
      </c>
      <c r="ED527" s="141">
        <f t="shared" si="1346"/>
        <v>-271.83639178106057</v>
      </c>
      <c r="EE527" s="141">
        <f t="shared" si="1346"/>
        <v>-272.4401632455926</v>
      </c>
      <c r="EF527" s="141">
        <f t="shared" si="1346"/>
        <v>-272.87451048141958</v>
      </c>
      <c r="EG527" s="141">
        <f t="shared" si="1346"/>
        <v>-273.703141273732</v>
      </c>
      <c r="EH527" s="141">
        <f t="shared" si="1346"/>
        <v>-277.39507911003221</v>
      </c>
      <c r="EI527" s="141">
        <f t="shared" ref="EI527:FR527" si="1347">SUM(EI519,EI521:EI522,EI525)</f>
        <v>-277.99678476583807</v>
      </c>
      <c r="EJ527" s="141">
        <f t="shared" si="1347"/>
        <v>-278.47796649242264</v>
      </c>
      <c r="EK527" s="141">
        <f t="shared" si="1347"/>
        <v>-279.42696843655654</v>
      </c>
      <c r="EL527" s="141">
        <f t="shared" si="1347"/>
        <v>-283.06556049654949</v>
      </c>
      <c r="EM527" s="141">
        <f t="shared" si="1347"/>
        <v>-283.51840562503071</v>
      </c>
      <c r="EN527" s="141">
        <f t="shared" si="1347"/>
        <v>-283.93443395716321</v>
      </c>
      <c r="EO527" s="141">
        <f t="shared" si="1347"/>
        <v>-284.75493829927706</v>
      </c>
      <c r="EP527" s="141">
        <f t="shared" si="1347"/>
        <v>-289.17616913882262</v>
      </c>
      <c r="EQ527" s="141">
        <f t="shared" si="1347"/>
        <v>-290.2575164046624</v>
      </c>
      <c r="ER527" s="141">
        <f t="shared" si="1347"/>
        <v>-291.06841900177108</v>
      </c>
      <c r="ES527" s="141">
        <f t="shared" si="1347"/>
        <v>-292.66770696023468</v>
      </c>
      <c r="ET527" s="141">
        <f t="shared" si="1347"/>
        <v>-296.71017257390355</v>
      </c>
      <c r="EU527" s="141">
        <f t="shared" si="1347"/>
        <v>-297.41630297043747</v>
      </c>
      <c r="EV527" s="141">
        <f t="shared" si="1347"/>
        <v>-297.98099531610626</v>
      </c>
      <c r="EW527" s="141">
        <f t="shared" si="1347"/>
        <v>-299.09469956601828</v>
      </c>
      <c r="EX527" s="141">
        <f t="shared" si="1347"/>
        <v>-304.0943368199201</v>
      </c>
      <c r="EY527" s="141">
        <f t="shared" si="1347"/>
        <v>-305.41230653576685</v>
      </c>
      <c r="EZ527" s="141">
        <f t="shared" si="1347"/>
        <v>-306.46638010373078</v>
      </c>
      <c r="FA527" s="141">
        <f t="shared" si="1347"/>
        <v>-308.54525760466618</v>
      </c>
      <c r="FB527" s="141">
        <f t="shared" si="1347"/>
        <v>-312.65169258264416</v>
      </c>
      <c r="FC527" s="141">
        <f t="shared" si="1347"/>
        <v>-313.2294182336596</v>
      </c>
      <c r="FD527" s="141">
        <f t="shared" si="1347"/>
        <v>-313.7519538146899</v>
      </c>
      <c r="FE527" s="141">
        <f t="shared" si="1347"/>
        <v>-314.78251514917088</v>
      </c>
      <c r="FF527" s="141">
        <f t="shared" si="1347"/>
        <v>-319.46564738433295</v>
      </c>
      <c r="FG527" s="141">
        <f t="shared" si="1347"/>
        <v>-320.54219715979411</v>
      </c>
      <c r="FH527" s="141">
        <f t="shared" si="1347"/>
        <v>-321.342591121917</v>
      </c>
      <c r="FI527" s="141">
        <f t="shared" si="1347"/>
        <v>-322.92115361538345</v>
      </c>
      <c r="FJ527" s="141">
        <f t="shared" si="1347"/>
        <v>-327.71864178656949</v>
      </c>
      <c r="FK527" s="141">
        <f t="shared" si="1347"/>
        <v>-328.74707393953031</v>
      </c>
      <c r="FL527" s="141">
        <f t="shared" si="1347"/>
        <v>0</v>
      </c>
      <c r="FM527" s="141">
        <f t="shared" si="1347"/>
        <v>0</v>
      </c>
      <c r="FN527" s="141">
        <f t="shared" si="1347"/>
        <v>0</v>
      </c>
      <c r="FO527" s="141">
        <f t="shared" si="1347"/>
        <v>0</v>
      </c>
      <c r="FP527" s="141">
        <f t="shared" si="1347"/>
        <v>0</v>
      </c>
      <c r="FQ527" s="141">
        <f t="shared" si="1347"/>
        <v>0</v>
      </c>
      <c r="FR527" s="141">
        <f t="shared" si="1347"/>
        <v>0</v>
      </c>
    </row>
    <row r="528" spans="2:174" ht="13.8" thickTop="1"/>
    <row r="529" spans="2:174">
      <c r="B529" s="30" t="s">
        <v>746</v>
      </c>
    </row>
    <row r="530" spans="2:174">
      <c r="C530" s="30" t="s">
        <v>810</v>
      </c>
      <c r="E530" s="142" t="s">
        <v>316</v>
      </c>
      <c r="F530" s="142" t="s">
        <v>146</v>
      </c>
    </row>
    <row r="531" spans="2:174">
      <c r="C531" t="s">
        <v>202</v>
      </c>
      <c r="E531" s="134">
        <f>INDEX(Assumptions!$G$395:$G$395,MATCH($A$1,Model_Number,0))</f>
        <v>46569</v>
      </c>
      <c r="F531" s="134">
        <f>INDEX(Assumptions!$G$396:$G$396,MATCH($A$1,Model_Number,0))</f>
        <v>49490</v>
      </c>
      <c r="J531" s="27">
        <f t="shared" ref="J531:BU532" si="1348">MAX(0,(MIN($F531,J$5)-MAX($E531,J$4)+1)/J$8)+((($E531-$F531+1)/J$8)*($E531&gt;J$4)*($F531&lt;J$5))</f>
        <v>0</v>
      </c>
      <c r="K531" s="27">
        <f t="shared" si="1348"/>
        <v>0</v>
      </c>
      <c r="L531" s="27">
        <f t="shared" si="1348"/>
        <v>0</v>
      </c>
      <c r="M531" s="27">
        <f t="shared" si="1348"/>
        <v>0</v>
      </c>
      <c r="N531" s="27">
        <f t="shared" si="1348"/>
        <v>0</v>
      </c>
      <c r="O531" s="27">
        <f t="shared" si="1348"/>
        <v>0</v>
      </c>
      <c r="P531" s="27">
        <f t="shared" si="1348"/>
        <v>0</v>
      </c>
      <c r="Q531" s="27">
        <f t="shared" si="1348"/>
        <v>0</v>
      </c>
      <c r="R531" s="27">
        <f t="shared" si="1348"/>
        <v>0</v>
      </c>
      <c r="S531" s="27">
        <f t="shared" si="1348"/>
        <v>0</v>
      </c>
      <c r="T531" s="27">
        <f t="shared" si="1348"/>
        <v>0</v>
      </c>
      <c r="U531" s="27">
        <f t="shared" si="1348"/>
        <v>0</v>
      </c>
      <c r="V531" s="27">
        <f t="shared" si="1348"/>
        <v>0</v>
      </c>
      <c r="W531" s="27">
        <f t="shared" si="1348"/>
        <v>0</v>
      </c>
      <c r="X531" s="27">
        <f t="shared" si="1348"/>
        <v>0</v>
      </c>
      <c r="Y531" s="27">
        <f t="shared" si="1348"/>
        <v>0</v>
      </c>
      <c r="Z531" s="27">
        <f t="shared" si="1348"/>
        <v>0</v>
      </c>
      <c r="AA531" s="27">
        <f t="shared" si="1348"/>
        <v>0</v>
      </c>
      <c r="AB531" s="27">
        <f t="shared" si="1348"/>
        <v>1</v>
      </c>
      <c r="AC531" s="27">
        <f t="shared" si="1348"/>
        <v>1</v>
      </c>
      <c r="AD531" s="27">
        <f t="shared" si="1348"/>
        <v>1</v>
      </c>
      <c r="AE531" s="27">
        <f t="shared" si="1348"/>
        <v>1</v>
      </c>
      <c r="AF531" s="27">
        <f t="shared" si="1348"/>
        <v>1</v>
      </c>
      <c r="AG531" s="27">
        <f t="shared" si="1348"/>
        <v>1</v>
      </c>
      <c r="AH531" s="27">
        <f t="shared" si="1348"/>
        <v>1</v>
      </c>
      <c r="AI531" s="27">
        <f t="shared" si="1348"/>
        <v>1</v>
      </c>
      <c r="AJ531" s="27">
        <f t="shared" si="1348"/>
        <v>1</v>
      </c>
      <c r="AK531" s="27">
        <f t="shared" si="1348"/>
        <v>1</v>
      </c>
      <c r="AL531" s="27">
        <f t="shared" si="1348"/>
        <v>1</v>
      </c>
      <c r="AM531" s="27">
        <f t="shared" si="1348"/>
        <v>1</v>
      </c>
      <c r="AN531" s="27">
        <f t="shared" si="1348"/>
        <v>1</v>
      </c>
      <c r="AO531" s="27">
        <f t="shared" si="1348"/>
        <v>1</v>
      </c>
      <c r="AP531" s="27">
        <f t="shared" si="1348"/>
        <v>1</v>
      </c>
      <c r="AQ531" s="27">
        <f t="shared" si="1348"/>
        <v>1</v>
      </c>
      <c r="AR531" s="27">
        <f t="shared" si="1348"/>
        <v>1</v>
      </c>
      <c r="AS531" s="27">
        <f t="shared" si="1348"/>
        <v>1</v>
      </c>
      <c r="AT531" s="27">
        <f t="shared" si="1348"/>
        <v>1</v>
      </c>
      <c r="AU531" s="27">
        <f t="shared" si="1348"/>
        <v>1</v>
      </c>
      <c r="AV531" s="27">
        <f t="shared" si="1348"/>
        <v>1</v>
      </c>
      <c r="AW531" s="27">
        <f t="shared" si="1348"/>
        <v>1</v>
      </c>
      <c r="AX531" s="27">
        <f t="shared" si="1348"/>
        <v>1</v>
      </c>
      <c r="AY531" s="27">
        <f t="shared" si="1348"/>
        <v>1</v>
      </c>
      <c r="AZ531" s="27">
        <f t="shared" si="1348"/>
        <v>1</v>
      </c>
      <c r="BA531" s="27">
        <f t="shared" si="1348"/>
        <v>1</v>
      </c>
      <c r="BB531" s="27">
        <f t="shared" si="1348"/>
        <v>1</v>
      </c>
      <c r="BC531" s="27">
        <f t="shared" si="1348"/>
        <v>1</v>
      </c>
      <c r="BD531" s="27">
        <f t="shared" si="1348"/>
        <v>1</v>
      </c>
      <c r="BE531" s="27">
        <f t="shared" si="1348"/>
        <v>1</v>
      </c>
      <c r="BF531" s="27">
        <f t="shared" si="1348"/>
        <v>1</v>
      </c>
      <c r="BG531" s="27">
        <f t="shared" si="1348"/>
        <v>1</v>
      </c>
      <c r="BH531" s="27">
        <f t="shared" si="1348"/>
        <v>0</v>
      </c>
      <c r="BI531" s="27">
        <f t="shared" si="1348"/>
        <v>0</v>
      </c>
      <c r="BJ531" s="27">
        <f t="shared" si="1348"/>
        <v>0</v>
      </c>
      <c r="BK531" s="27">
        <f t="shared" si="1348"/>
        <v>0</v>
      </c>
      <c r="BL531" s="27">
        <f t="shared" si="1348"/>
        <v>0</v>
      </c>
      <c r="BM531" s="27">
        <f t="shared" si="1348"/>
        <v>0</v>
      </c>
      <c r="BN531" s="27">
        <f t="shared" si="1348"/>
        <v>0</v>
      </c>
      <c r="BO531" s="27">
        <f t="shared" si="1348"/>
        <v>0</v>
      </c>
      <c r="BP531" s="27">
        <f t="shared" si="1348"/>
        <v>0</v>
      </c>
      <c r="BQ531" s="27">
        <f t="shared" si="1348"/>
        <v>0</v>
      </c>
      <c r="BR531" s="27">
        <f t="shared" si="1348"/>
        <v>0</v>
      </c>
      <c r="BS531" s="27">
        <f t="shared" si="1348"/>
        <v>0</v>
      </c>
      <c r="BT531" s="27">
        <f t="shared" si="1348"/>
        <v>0</v>
      </c>
      <c r="BU531" s="27">
        <f t="shared" si="1348"/>
        <v>0</v>
      </c>
      <c r="BV531" s="27">
        <f t="shared" ref="BV531:EG532" si="1349">MAX(0,(MIN($F531,BV$5)-MAX($E531,BV$4)+1)/BV$8)+((($E531-$F531+1)/BV$8)*($E531&gt;BV$4)*($F531&lt;BV$5))</f>
        <v>0</v>
      </c>
      <c r="BW531" s="27">
        <f t="shared" si="1349"/>
        <v>0</v>
      </c>
      <c r="BX531" s="27">
        <f t="shared" si="1349"/>
        <v>0</v>
      </c>
      <c r="BY531" s="27">
        <f t="shared" si="1349"/>
        <v>0</v>
      </c>
      <c r="BZ531" s="27">
        <f t="shared" si="1349"/>
        <v>0</v>
      </c>
      <c r="CA531" s="27">
        <f t="shared" si="1349"/>
        <v>0</v>
      </c>
      <c r="CB531" s="27">
        <f t="shared" si="1349"/>
        <v>0</v>
      </c>
      <c r="CC531" s="27">
        <f t="shared" si="1349"/>
        <v>0</v>
      </c>
      <c r="CD531" s="27">
        <f t="shared" si="1349"/>
        <v>0</v>
      </c>
      <c r="CE531" s="27">
        <f t="shared" si="1349"/>
        <v>0</v>
      </c>
      <c r="CF531" s="27">
        <f t="shared" si="1349"/>
        <v>0</v>
      </c>
      <c r="CG531" s="27">
        <f t="shared" si="1349"/>
        <v>0</v>
      </c>
      <c r="CH531" s="27">
        <f t="shared" si="1349"/>
        <v>0</v>
      </c>
      <c r="CI531" s="27">
        <f t="shared" si="1349"/>
        <v>0</v>
      </c>
      <c r="CJ531" s="27">
        <f t="shared" si="1349"/>
        <v>0</v>
      </c>
      <c r="CK531" s="27">
        <f t="shared" si="1349"/>
        <v>0</v>
      </c>
      <c r="CL531" s="27">
        <f t="shared" si="1349"/>
        <v>0</v>
      </c>
      <c r="CM531" s="27">
        <f t="shared" si="1349"/>
        <v>0</v>
      </c>
      <c r="CN531" s="27">
        <f t="shared" si="1349"/>
        <v>0</v>
      </c>
      <c r="CO531" s="27">
        <f t="shared" si="1349"/>
        <v>0</v>
      </c>
      <c r="CP531" s="27">
        <f t="shared" si="1349"/>
        <v>0</v>
      </c>
      <c r="CQ531" s="27">
        <f t="shared" si="1349"/>
        <v>0</v>
      </c>
      <c r="CR531" s="27">
        <f t="shared" si="1349"/>
        <v>0</v>
      </c>
      <c r="CS531" s="27">
        <f t="shared" si="1349"/>
        <v>0</v>
      </c>
      <c r="CT531" s="27">
        <f t="shared" si="1349"/>
        <v>0</v>
      </c>
      <c r="CU531" s="27">
        <f t="shared" si="1349"/>
        <v>0</v>
      </c>
      <c r="CV531" s="27">
        <f t="shared" si="1349"/>
        <v>0</v>
      </c>
      <c r="CW531" s="27">
        <f t="shared" si="1349"/>
        <v>0</v>
      </c>
      <c r="CX531" s="27">
        <f t="shared" si="1349"/>
        <v>0</v>
      </c>
      <c r="CY531" s="27">
        <f t="shared" si="1349"/>
        <v>0</v>
      </c>
      <c r="CZ531" s="27">
        <f t="shared" si="1349"/>
        <v>0</v>
      </c>
      <c r="DA531" s="27">
        <f t="shared" si="1349"/>
        <v>0</v>
      </c>
      <c r="DB531" s="27">
        <f t="shared" si="1349"/>
        <v>0</v>
      </c>
      <c r="DC531" s="27">
        <f t="shared" si="1349"/>
        <v>0</v>
      </c>
      <c r="DD531" s="27">
        <f t="shared" si="1349"/>
        <v>0</v>
      </c>
      <c r="DE531" s="27">
        <f t="shared" si="1349"/>
        <v>0</v>
      </c>
      <c r="DF531" s="27">
        <f t="shared" si="1349"/>
        <v>0</v>
      </c>
      <c r="DG531" s="27">
        <f t="shared" si="1349"/>
        <v>0</v>
      </c>
      <c r="DH531" s="27">
        <f t="shared" si="1349"/>
        <v>0</v>
      </c>
      <c r="DI531" s="27">
        <f t="shared" si="1349"/>
        <v>0</v>
      </c>
      <c r="DJ531" s="27">
        <f t="shared" si="1349"/>
        <v>0</v>
      </c>
      <c r="DK531" s="27">
        <f t="shared" si="1349"/>
        <v>0</v>
      </c>
      <c r="DL531" s="27">
        <f t="shared" si="1349"/>
        <v>0</v>
      </c>
      <c r="DM531" s="27">
        <f t="shared" si="1349"/>
        <v>0</v>
      </c>
      <c r="DN531" s="27">
        <f t="shared" si="1349"/>
        <v>0</v>
      </c>
      <c r="DO531" s="27">
        <f t="shared" si="1349"/>
        <v>0</v>
      </c>
      <c r="DP531" s="27">
        <f t="shared" si="1349"/>
        <v>0</v>
      </c>
      <c r="DQ531" s="27">
        <f t="shared" si="1349"/>
        <v>0</v>
      </c>
      <c r="DR531" s="27">
        <f t="shared" si="1349"/>
        <v>0</v>
      </c>
      <c r="DS531" s="27">
        <f t="shared" si="1349"/>
        <v>0</v>
      </c>
      <c r="DT531" s="27">
        <f t="shared" si="1349"/>
        <v>0</v>
      </c>
      <c r="DU531" s="27">
        <f t="shared" si="1349"/>
        <v>0</v>
      </c>
      <c r="DV531" s="27">
        <f t="shared" si="1349"/>
        <v>0</v>
      </c>
      <c r="DW531" s="27">
        <f t="shared" si="1349"/>
        <v>0</v>
      </c>
      <c r="DX531" s="27">
        <f t="shared" si="1349"/>
        <v>0</v>
      </c>
      <c r="DY531" s="27">
        <f t="shared" si="1349"/>
        <v>0</v>
      </c>
      <c r="DZ531" s="27">
        <f t="shared" si="1349"/>
        <v>0</v>
      </c>
      <c r="EA531" s="27">
        <f t="shared" si="1349"/>
        <v>0</v>
      </c>
      <c r="EB531" s="27">
        <f t="shared" si="1349"/>
        <v>0</v>
      </c>
      <c r="EC531" s="27">
        <f t="shared" si="1349"/>
        <v>0</v>
      </c>
      <c r="ED531" s="27">
        <f t="shared" si="1349"/>
        <v>0</v>
      </c>
      <c r="EE531" s="27">
        <f t="shared" si="1349"/>
        <v>0</v>
      </c>
      <c r="EF531" s="27">
        <f t="shared" si="1349"/>
        <v>0</v>
      </c>
      <c r="EG531" s="27">
        <f t="shared" si="1349"/>
        <v>0</v>
      </c>
      <c r="EH531" s="27">
        <f t="shared" ref="EH531:FR532" si="1350">MAX(0,(MIN($F531,EH$5)-MAX($E531,EH$4)+1)/EH$8)+((($E531-$F531+1)/EH$8)*($E531&gt;EH$4)*($F531&lt;EH$5))</f>
        <v>0</v>
      </c>
      <c r="EI531" s="27">
        <f t="shared" si="1350"/>
        <v>0</v>
      </c>
      <c r="EJ531" s="27">
        <f t="shared" si="1350"/>
        <v>0</v>
      </c>
      <c r="EK531" s="27">
        <f t="shared" si="1350"/>
        <v>0</v>
      </c>
      <c r="EL531" s="27">
        <f t="shared" si="1350"/>
        <v>0</v>
      </c>
      <c r="EM531" s="27">
        <f t="shared" si="1350"/>
        <v>0</v>
      </c>
      <c r="EN531" s="27">
        <f t="shared" si="1350"/>
        <v>0</v>
      </c>
      <c r="EO531" s="27">
        <f t="shared" si="1350"/>
        <v>0</v>
      </c>
      <c r="EP531" s="27">
        <f t="shared" si="1350"/>
        <v>0</v>
      </c>
      <c r="EQ531" s="27">
        <f t="shared" si="1350"/>
        <v>0</v>
      </c>
      <c r="ER531" s="27">
        <f t="shared" si="1350"/>
        <v>0</v>
      </c>
      <c r="ES531" s="27">
        <f t="shared" si="1350"/>
        <v>0</v>
      </c>
      <c r="ET531" s="27">
        <f t="shared" si="1350"/>
        <v>0</v>
      </c>
      <c r="EU531" s="27">
        <f t="shared" si="1350"/>
        <v>0</v>
      </c>
      <c r="EV531" s="27">
        <f t="shared" si="1350"/>
        <v>0</v>
      </c>
      <c r="EW531" s="27">
        <f t="shared" si="1350"/>
        <v>0</v>
      </c>
      <c r="EX531" s="27">
        <f t="shared" si="1350"/>
        <v>0</v>
      </c>
      <c r="EY531" s="27">
        <f t="shared" si="1350"/>
        <v>0</v>
      </c>
      <c r="EZ531" s="27">
        <f t="shared" si="1350"/>
        <v>0</v>
      </c>
      <c r="FA531" s="27">
        <f t="shared" si="1350"/>
        <v>0</v>
      </c>
      <c r="FB531" s="27">
        <f t="shared" si="1350"/>
        <v>0</v>
      </c>
      <c r="FC531" s="27">
        <f t="shared" si="1350"/>
        <v>0</v>
      </c>
      <c r="FD531" s="27">
        <f t="shared" si="1350"/>
        <v>0</v>
      </c>
      <c r="FE531" s="27">
        <f t="shared" si="1350"/>
        <v>0</v>
      </c>
      <c r="FF531" s="27">
        <f t="shared" si="1350"/>
        <v>0</v>
      </c>
      <c r="FG531" s="27">
        <f t="shared" si="1350"/>
        <v>0</v>
      </c>
      <c r="FH531" s="27">
        <f t="shared" si="1350"/>
        <v>0</v>
      </c>
      <c r="FI531" s="27">
        <f t="shared" si="1350"/>
        <v>0</v>
      </c>
      <c r="FJ531" s="27">
        <f t="shared" si="1350"/>
        <v>0</v>
      </c>
      <c r="FK531" s="27">
        <f t="shared" si="1350"/>
        <v>0</v>
      </c>
      <c r="FL531" s="27">
        <f t="shared" si="1350"/>
        <v>0</v>
      </c>
      <c r="FM531" s="27">
        <f t="shared" si="1350"/>
        <v>0</v>
      </c>
      <c r="FN531" s="27">
        <f t="shared" si="1350"/>
        <v>0</v>
      </c>
      <c r="FO531" s="27">
        <f t="shared" si="1350"/>
        <v>0</v>
      </c>
      <c r="FP531" s="27">
        <f t="shared" si="1350"/>
        <v>0</v>
      </c>
      <c r="FQ531" s="27">
        <f t="shared" si="1350"/>
        <v>0</v>
      </c>
      <c r="FR531" s="27">
        <f t="shared" si="1350"/>
        <v>0</v>
      </c>
    </row>
    <row r="532" spans="2:174">
      <c r="C532" t="s">
        <v>203</v>
      </c>
      <c r="E532" s="134">
        <f>INDEX(Assumptions!$G$398:$G$398,MATCH($A$1,Model_Number,0))</f>
        <v>49491</v>
      </c>
      <c r="F532" s="134">
        <f>INDEX(Assumptions!$G$399:$G$399,MATCH($A$1,Model_Number,0))</f>
        <v>53052</v>
      </c>
      <c r="J532" s="27">
        <f t="shared" si="1348"/>
        <v>0</v>
      </c>
      <c r="K532" s="27">
        <f t="shared" si="1348"/>
        <v>0</v>
      </c>
      <c r="L532" s="27">
        <f t="shared" si="1348"/>
        <v>0</v>
      </c>
      <c r="M532" s="27">
        <f t="shared" si="1348"/>
        <v>0</v>
      </c>
      <c r="N532" s="27">
        <f t="shared" si="1348"/>
        <v>0</v>
      </c>
      <c r="O532" s="27">
        <f t="shared" si="1348"/>
        <v>0</v>
      </c>
      <c r="P532" s="27">
        <f t="shared" si="1348"/>
        <v>0</v>
      </c>
      <c r="Q532" s="27">
        <f t="shared" si="1348"/>
        <v>0</v>
      </c>
      <c r="R532" s="27">
        <f t="shared" si="1348"/>
        <v>0</v>
      </c>
      <c r="S532" s="27">
        <f t="shared" si="1348"/>
        <v>0</v>
      </c>
      <c r="T532" s="27">
        <f t="shared" si="1348"/>
        <v>0</v>
      </c>
      <c r="U532" s="27">
        <f t="shared" si="1348"/>
        <v>0</v>
      </c>
      <c r="V532" s="27">
        <f t="shared" si="1348"/>
        <v>0</v>
      </c>
      <c r="W532" s="27">
        <f t="shared" si="1348"/>
        <v>0</v>
      </c>
      <c r="X532" s="27">
        <f t="shared" si="1348"/>
        <v>0</v>
      </c>
      <c r="Y532" s="27">
        <f t="shared" si="1348"/>
        <v>0</v>
      </c>
      <c r="Z532" s="27">
        <f t="shared" si="1348"/>
        <v>0</v>
      </c>
      <c r="AA532" s="27">
        <f t="shared" si="1348"/>
        <v>0</v>
      </c>
      <c r="AB532" s="27">
        <f t="shared" si="1348"/>
        <v>0</v>
      </c>
      <c r="AC532" s="27">
        <f t="shared" si="1348"/>
        <v>0</v>
      </c>
      <c r="AD532" s="27">
        <f t="shared" si="1348"/>
        <v>0</v>
      </c>
      <c r="AE532" s="27">
        <f t="shared" si="1348"/>
        <v>0</v>
      </c>
      <c r="AF532" s="27">
        <f t="shared" si="1348"/>
        <v>0</v>
      </c>
      <c r="AG532" s="27">
        <f t="shared" si="1348"/>
        <v>0</v>
      </c>
      <c r="AH532" s="27">
        <f t="shared" si="1348"/>
        <v>0</v>
      </c>
      <c r="AI532" s="27">
        <f t="shared" si="1348"/>
        <v>0</v>
      </c>
      <c r="AJ532" s="27">
        <f t="shared" si="1348"/>
        <v>0</v>
      </c>
      <c r="AK532" s="27">
        <f t="shared" si="1348"/>
        <v>0</v>
      </c>
      <c r="AL532" s="27">
        <f t="shared" si="1348"/>
        <v>0</v>
      </c>
      <c r="AM532" s="27">
        <f t="shared" si="1348"/>
        <v>0</v>
      </c>
      <c r="AN532" s="27">
        <f t="shared" si="1348"/>
        <v>0</v>
      </c>
      <c r="AO532" s="27">
        <f t="shared" si="1348"/>
        <v>0</v>
      </c>
      <c r="AP532" s="27">
        <f t="shared" si="1348"/>
        <v>0</v>
      </c>
      <c r="AQ532" s="27">
        <f t="shared" si="1348"/>
        <v>0</v>
      </c>
      <c r="AR532" s="27">
        <f t="shared" si="1348"/>
        <v>0</v>
      </c>
      <c r="AS532" s="27">
        <f t="shared" si="1348"/>
        <v>0</v>
      </c>
      <c r="AT532" s="27">
        <f t="shared" si="1348"/>
        <v>0</v>
      </c>
      <c r="AU532" s="27">
        <f t="shared" si="1348"/>
        <v>0</v>
      </c>
      <c r="AV532" s="27">
        <f t="shared" si="1348"/>
        <v>0</v>
      </c>
      <c r="AW532" s="27">
        <f t="shared" si="1348"/>
        <v>0</v>
      </c>
      <c r="AX532" s="27">
        <f t="shared" si="1348"/>
        <v>0</v>
      </c>
      <c r="AY532" s="27">
        <f t="shared" si="1348"/>
        <v>0</v>
      </c>
      <c r="AZ532" s="27">
        <f t="shared" si="1348"/>
        <v>0</v>
      </c>
      <c r="BA532" s="27">
        <f t="shared" si="1348"/>
        <v>0</v>
      </c>
      <c r="BB532" s="27">
        <f t="shared" si="1348"/>
        <v>0</v>
      </c>
      <c r="BC532" s="27">
        <f t="shared" si="1348"/>
        <v>0</v>
      </c>
      <c r="BD532" s="27">
        <f t="shared" si="1348"/>
        <v>0</v>
      </c>
      <c r="BE532" s="27">
        <f t="shared" si="1348"/>
        <v>0</v>
      </c>
      <c r="BF532" s="27">
        <f t="shared" si="1348"/>
        <v>0</v>
      </c>
      <c r="BG532" s="27">
        <f t="shared" si="1348"/>
        <v>0</v>
      </c>
      <c r="BH532" s="27">
        <f t="shared" si="1348"/>
        <v>1</v>
      </c>
      <c r="BI532" s="27">
        <f t="shared" si="1348"/>
        <v>1</v>
      </c>
      <c r="BJ532" s="27">
        <f t="shared" si="1348"/>
        <v>1</v>
      </c>
      <c r="BK532" s="27">
        <f t="shared" si="1348"/>
        <v>1</v>
      </c>
      <c r="BL532" s="27">
        <f t="shared" si="1348"/>
        <v>1</v>
      </c>
      <c r="BM532" s="27">
        <f t="shared" si="1348"/>
        <v>1</v>
      </c>
      <c r="BN532" s="27">
        <f t="shared" si="1348"/>
        <v>1</v>
      </c>
      <c r="BO532" s="27">
        <f t="shared" si="1348"/>
        <v>1</v>
      </c>
      <c r="BP532" s="27">
        <f t="shared" si="1348"/>
        <v>1</v>
      </c>
      <c r="BQ532" s="27">
        <f t="shared" si="1348"/>
        <v>1</v>
      </c>
      <c r="BR532" s="27">
        <f t="shared" si="1348"/>
        <v>1</v>
      </c>
      <c r="BS532" s="27">
        <f t="shared" si="1348"/>
        <v>1</v>
      </c>
      <c r="BT532" s="27">
        <f t="shared" si="1348"/>
        <v>1</v>
      </c>
      <c r="BU532" s="27">
        <f t="shared" si="1348"/>
        <v>1</v>
      </c>
      <c r="BV532" s="27">
        <f t="shared" si="1349"/>
        <v>1</v>
      </c>
      <c r="BW532" s="27">
        <f t="shared" si="1349"/>
        <v>1</v>
      </c>
      <c r="BX532" s="27">
        <f t="shared" si="1349"/>
        <v>1</v>
      </c>
      <c r="BY532" s="27">
        <f t="shared" si="1349"/>
        <v>1</v>
      </c>
      <c r="BZ532" s="27">
        <f t="shared" si="1349"/>
        <v>1</v>
      </c>
      <c r="CA532" s="27">
        <f t="shared" si="1349"/>
        <v>1</v>
      </c>
      <c r="CB532" s="27">
        <f t="shared" si="1349"/>
        <v>1</v>
      </c>
      <c r="CC532" s="27">
        <f t="shared" si="1349"/>
        <v>1</v>
      </c>
      <c r="CD532" s="27">
        <f t="shared" si="1349"/>
        <v>1</v>
      </c>
      <c r="CE532" s="27">
        <f t="shared" si="1349"/>
        <v>1</v>
      </c>
      <c r="CF532" s="27">
        <f t="shared" si="1349"/>
        <v>1</v>
      </c>
      <c r="CG532" s="27">
        <f t="shared" si="1349"/>
        <v>1</v>
      </c>
      <c r="CH532" s="27">
        <f t="shared" si="1349"/>
        <v>1</v>
      </c>
      <c r="CI532" s="27">
        <f t="shared" si="1349"/>
        <v>1</v>
      </c>
      <c r="CJ532" s="27">
        <f t="shared" si="1349"/>
        <v>1</v>
      </c>
      <c r="CK532" s="27">
        <f t="shared" si="1349"/>
        <v>1</v>
      </c>
      <c r="CL532" s="27">
        <f t="shared" si="1349"/>
        <v>1</v>
      </c>
      <c r="CM532" s="27">
        <f t="shared" si="1349"/>
        <v>1</v>
      </c>
      <c r="CN532" s="27">
        <f t="shared" si="1349"/>
        <v>1</v>
      </c>
      <c r="CO532" s="27">
        <f t="shared" si="1349"/>
        <v>1</v>
      </c>
      <c r="CP532" s="27">
        <f t="shared" si="1349"/>
        <v>1</v>
      </c>
      <c r="CQ532" s="27">
        <f t="shared" si="1349"/>
        <v>1</v>
      </c>
      <c r="CR532" s="27">
        <f t="shared" si="1349"/>
        <v>1</v>
      </c>
      <c r="CS532" s="27">
        <f t="shared" si="1349"/>
        <v>1</v>
      </c>
      <c r="CT532" s="27">
        <f t="shared" si="1349"/>
        <v>1</v>
      </c>
      <c r="CU532" s="27">
        <f t="shared" si="1349"/>
        <v>0</v>
      </c>
      <c r="CV532" s="27">
        <f t="shared" si="1349"/>
        <v>0</v>
      </c>
      <c r="CW532" s="27">
        <f t="shared" si="1349"/>
        <v>0</v>
      </c>
      <c r="CX532" s="27">
        <f t="shared" si="1349"/>
        <v>0</v>
      </c>
      <c r="CY532" s="27">
        <f t="shared" si="1349"/>
        <v>0</v>
      </c>
      <c r="CZ532" s="27">
        <f t="shared" si="1349"/>
        <v>0</v>
      </c>
      <c r="DA532" s="27">
        <f t="shared" si="1349"/>
        <v>0</v>
      </c>
      <c r="DB532" s="27">
        <f t="shared" si="1349"/>
        <v>0</v>
      </c>
      <c r="DC532" s="27">
        <f t="shared" si="1349"/>
        <v>0</v>
      </c>
      <c r="DD532" s="27">
        <f t="shared" si="1349"/>
        <v>0</v>
      </c>
      <c r="DE532" s="27">
        <f t="shared" si="1349"/>
        <v>0</v>
      </c>
      <c r="DF532" s="27">
        <f t="shared" si="1349"/>
        <v>0</v>
      </c>
      <c r="DG532" s="27">
        <f t="shared" si="1349"/>
        <v>0</v>
      </c>
      <c r="DH532" s="27">
        <f t="shared" si="1349"/>
        <v>0</v>
      </c>
      <c r="DI532" s="27">
        <f t="shared" si="1349"/>
        <v>0</v>
      </c>
      <c r="DJ532" s="27">
        <f t="shared" si="1349"/>
        <v>0</v>
      </c>
      <c r="DK532" s="27">
        <f t="shared" si="1349"/>
        <v>0</v>
      </c>
      <c r="DL532" s="27">
        <f t="shared" si="1349"/>
        <v>0</v>
      </c>
      <c r="DM532" s="27">
        <f t="shared" si="1349"/>
        <v>0</v>
      </c>
      <c r="DN532" s="27">
        <f t="shared" si="1349"/>
        <v>0</v>
      </c>
      <c r="DO532" s="27">
        <f t="shared" si="1349"/>
        <v>0</v>
      </c>
      <c r="DP532" s="27">
        <f t="shared" si="1349"/>
        <v>0</v>
      </c>
      <c r="DQ532" s="27">
        <f t="shared" si="1349"/>
        <v>0</v>
      </c>
      <c r="DR532" s="27">
        <f t="shared" si="1349"/>
        <v>0</v>
      </c>
      <c r="DS532" s="27">
        <f t="shared" si="1349"/>
        <v>0</v>
      </c>
      <c r="DT532" s="27">
        <f t="shared" si="1349"/>
        <v>0</v>
      </c>
      <c r="DU532" s="27">
        <f t="shared" si="1349"/>
        <v>0</v>
      </c>
      <c r="DV532" s="27">
        <f t="shared" si="1349"/>
        <v>0</v>
      </c>
      <c r="DW532" s="27">
        <f t="shared" si="1349"/>
        <v>0</v>
      </c>
      <c r="DX532" s="27">
        <f t="shared" si="1349"/>
        <v>0</v>
      </c>
      <c r="DY532" s="27">
        <f t="shared" si="1349"/>
        <v>0</v>
      </c>
      <c r="DZ532" s="27">
        <f t="shared" si="1349"/>
        <v>0</v>
      </c>
      <c r="EA532" s="27">
        <f t="shared" si="1349"/>
        <v>0</v>
      </c>
      <c r="EB532" s="27">
        <f t="shared" si="1349"/>
        <v>0</v>
      </c>
      <c r="EC532" s="27">
        <f t="shared" si="1349"/>
        <v>0</v>
      </c>
      <c r="ED532" s="27">
        <f t="shared" si="1349"/>
        <v>0</v>
      </c>
      <c r="EE532" s="27">
        <f t="shared" si="1349"/>
        <v>0</v>
      </c>
      <c r="EF532" s="27">
        <f t="shared" si="1349"/>
        <v>0</v>
      </c>
      <c r="EG532" s="27">
        <f t="shared" si="1349"/>
        <v>0</v>
      </c>
      <c r="EH532" s="27">
        <f t="shared" si="1350"/>
        <v>0</v>
      </c>
      <c r="EI532" s="27">
        <f t="shared" si="1350"/>
        <v>0</v>
      </c>
      <c r="EJ532" s="27">
        <f t="shared" si="1350"/>
        <v>0</v>
      </c>
      <c r="EK532" s="27">
        <f t="shared" si="1350"/>
        <v>0</v>
      </c>
      <c r="EL532" s="27">
        <f t="shared" si="1350"/>
        <v>0</v>
      </c>
      <c r="EM532" s="27">
        <f t="shared" si="1350"/>
        <v>0</v>
      </c>
      <c r="EN532" s="27">
        <f t="shared" si="1350"/>
        <v>0</v>
      </c>
      <c r="EO532" s="27">
        <f t="shared" si="1350"/>
        <v>0</v>
      </c>
      <c r="EP532" s="27">
        <f t="shared" si="1350"/>
        <v>0</v>
      </c>
      <c r="EQ532" s="27">
        <f t="shared" si="1350"/>
        <v>0</v>
      </c>
      <c r="ER532" s="27">
        <f t="shared" si="1350"/>
        <v>0</v>
      </c>
      <c r="ES532" s="27">
        <f t="shared" si="1350"/>
        <v>0</v>
      </c>
      <c r="ET532" s="27">
        <f t="shared" si="1350"/>
        <v>0</v>
      </c>
      <c r="EU532" s="27">
        <f t="shared" si="1350"/>
        <v>0</v>
      </c>
      <c r="EV532" s="27">
        <f t="shared" si="1350"/>
        <v>0</v>
      </c>
      <c r="EW532" s="27">
        <f t="shared" si="1350"/>
        <v>0</v>
      </c>
      <c r="EX532" s="27">
        <f t="shared" si="1350"/>
        <v>0</v>
      </c>
      <c r="EY532" s="27">
        <f t="shared" si="1350"/>
        <v>0</v>
      </c>
      <c r="EZ532" s="27">
        <f t="shared" si="1350"/>
        <v>0</v>
      </c>
      <c r="FA532" s="27">
        <f t="shared" si="1350"/>
        <v>0</v>
      </c>
      <c r="FB532" s="27">
        <f t="shared" si="1350"/>
        <v>0</v>
      </c>
      <c r="FC532" s="27">
        <f t="shared" si="1350"/>
        <v>0</v>
      </c>
      <c r="FD532" s="27">
        <f t="shared" si="1350"/>
        <v>0</v>
      </c>
      <c r="FE532" s="27">
        <f t="shared" si="1350"/>
        <v>0</v>
      </c>
      <c r="FF532" s="27">
        <f t="shared" si="1350"/>
        <v>0</v>
      </c>
      <c r="FG532" s="27">
        <f t="shared" si="1350"/>
        <v>0</v>
      </c>
      <c r="FH532" s="27">
        <f t="shared" si="1350"/>
        <v>0</v>
      </c>
      <c r="FI532" s="27">
        <f t="shared" si="1350"/>
        <v>0</v>
      </c>
      <c r="FJ532" s="27">
        <f t="shared" si="1350"/>
        <v>0</v>
      </c>
      <c r="FK532" s="27">
        <f t="shared" si="1350"/>
        <v>0</v>
      </c>
      <c r="FL532" s="27">
        <f t="shared" si="1350"/>
        <v>0</v>
      </c>
      <c r="FM532" s="27">
        <f t="shared" si="1350"/>
        <v>0</v>
      </c>
      <c r="FN532" s="27">
        <f t="shared" si="1350"/>
        <v>0</v>
      </c>
      <c r="FO532" s="27">
        <f t="shared" si="1350"/>
        <v>0</v>
      </c>
      <c r="FP532" s="27">
        <f t="shared" si="1350"/>
        <v>0</v>
      </c>
      <c r="FQ532" s="27">
        <f t="shared" si="1350"/>
        <v>0</v>
      </c>
      <c r="FR532" s="27">
        <f t="shared" si="1350"/>
        <v>0</v>
      </c>
    </row>
    <row r="533" spans="2:174"/>
    <row r="534" spans="2:174">
      <c r="C534" s="30" t="s">
        <v>811</v>
      </c>
    </row>
    <row r="535" spans="2:174">
      <c r="C535" t="s">
        <v>812</v>
      </c>
      <c r="D535" s="144" t="s">
        <v>979</v>
      </c>
      <c r="E535" s="136">
        <f>INDEX(Assumptions!$G$401:$G$401,MATCH($A$1,Model_Number,0))</f>
        <v>43.011600000000001</v>
      </c>
      <c r="I535" s="131">
        <f>SUM(J535:FR535)</f>
        <v>-344.0927999999999</v>
      </c>
      <c r="J535" s="18">
        <f t="shared" ref="J535:AO535" si="1351">-1 * $E535 * J$9 * J$411 * J531</f>
        <v>0</v>
      </c>
      <c r="K535" s="18">
        <f t="shared" si="1351"/>
        <v>0</v>
      </c>
      <c r="L535" s="18">
        <f t="shared" si="1351"/>
        <v>0</v>
      </c>
      <c r="M535" s="18">
        <f t="shared" si="1351"/>
        <v>0</v>
      </c>
      <c r="N535" s="18">
        <f t="shared" si="1351"/>
        <v>0</v>
      </c>
      <c r="O535" s="18">
        <f t="shared" si="1351"/>
        <v>0</v>
      </c>
      <c r="P535" s="18">
        <f t="shared" si="1351"/>
        <v>0</v>
      </c>
      <c r="Q535" s="18">
        <f t="shared" si="1351"/>
        <v>0</v>
      </c>
      <c r="R535" s="18">
        <f t="shared" si="1351"/>
        <v>0</v>
      </c>
      <c r="S535" s="18">
        <f t="shared" si="1351"/>
        <v>0</v>
      </c>
      <c r="T535" s="18">
        <f t="shared" si="1351"/>
        <v>0</v>
      </c>
      <c r="U535" s="18">
        <f t="shared" si="1351"/>
        <v>0</v>
      </c>
      <c r="V535" s="18">
        <f t="shared" si="1351"/>
        <v>0</v>
      </c>
      <c r="W535" s="18">
        <f t="shared" si="1351"/>
        <v>0</v>
      </c>
      <c r="X535" s="18">
        <f t="shared" si="1351"/>
        <v>0</v>
      </c>
      <c r="Y535" s="18">
        <f t="shared" si="1351"/>
        <v>0</v>
      </c>
      <c r="Z535" s="18">
        <f t="shared" si="1351"/>
        <v>0</v>
      </c>
      <c r="AA535" s="18">
        <f t="shared" si="1351"/>
        <v>0</v>
      </c>
      <c r="AB535" s="18">
        <f t="shared" si="1351"/>
        <v>-10.841280000000001</v>
      </c>
      <c r="AC535" s="18">
        <f t="shared" si="1351"/>
        <v>-10.841280000000001</v>
      </c>
      <c r="AD535" s="18">
        <f t="shared" si="1351"/>
        <v>-10.694140983606557</v>
      </c>
      <c r="AE535" s="18">
        <f t="shared" si="1351"/>
        <v>-10.694140983606557</v>
      </c>
      <c r="AF535" s="18">
        <f t="shared" si="1351"/>
        <v>-10.811659016393444</v>
      </c>
      <c r="AG535" s="18">
        <f t="shared" si="1351"/>
        <v>-10.811659016393444</v>
      </c>
      <c r="AH535" s="18">
        <f t="shared" si="1351"/>
        <v>-10.605599999999999</v>
      </c>
      <c r="AI535" s="18">
        <f t="shared" si="1351"/>
        <v>-10.72344</v>
      </c>
      <c r="AJ535" s="18">
        <f t="shared" si="1351"/>
        <v>-10.841280000000001</v>
      </c>
      <c r="AK535" s="18">
        <f t="shared" si="1351"/>
        <v>-10.841280000000001</v>
      </c>
      <c r="AL535" s="18">
        <f t="shared" si="1351"/>
        <v>-10.605599999999999</v>
      </c>
      <c r="AM535" s="18">
        <f t="shared" si="1351"/>
        <v>-10.72344</v>
      </c>
      <c r="AN535" s="18">
        <f t="shared" si="1351"/>
        <v>-10.841280000000001</v>
      </c>
      <c r="AO535" s="18">
        <f t="shared" si="1351"/>
        <v>-10.841280000000001</v>
      </c>
      <c r="AP535" s="18">
        <f t="shared" ref="AP535:BU535" si="1352">-1 * $E535 * AP$9 * AP$411 * AP531</f>
        <v>-10.605599999999999</v>
      </c>
      <c r="AQ535" s="18">
        <f t="shared" si="1352"/>
        <v>-10.72344</v>
      </c>
      <c r="AR535" s="18">
        <f t="shared" si="1352"/>
        <v>-10.841280000000001</v>
      </c>
      <c r="AS535" s="18">
        <f t="shared" si="1352"/>
        <v>-10.841280000000001</v>
      </c>
      <c r="AT535" s="18">
        <f t="shared" si="1352"/>
        <v>-10.694140983606557</v>
      </c>
      <c r="AU535" s="18">
        <f t="shared" si="1352"/>
        <v>-10.694140983606557</v>
      </c>
      <c r="AV535" s="18">
        <f t="shared" si="1352"/>
        <v>-10.811659016393444</v>
      </c>
      <c r="AW535" s="18">
        <f t="shared" si="1352"/>
        <v>-10.811659016393444</v>
      </c>
      <c r="AX535" s="18">
        <f t="shared" si="1352"/>
        <v>-10.605599999999999</v>
      </c>
      <c r="AY535" s="18">
        <f t="shared" si="1352"/>
        <v>-10.72344</v>
      </c>
      <c r="AZ535" s="18">
        <f t="shared" si="1352"/>
        <v>-10.841280000000001</v>
      </c>
      <c r="BA535" s="18">
        <f t="shared" si="1352"/>
        <v>-10.841280000000001</v>
      </c>
      <c r="BB535" s="18">
        <f t="shared" si="1352"/>
        <v>-10.605599999999999</v>
      </c>
      <c r="BC535" s="18">
        <f t="shared" si="1352"/>
        <v>-10.72344</v>
      </c>
      <c r="BD535" s="18">
        <f t="shared" si="1352"/>
        <v>-10.841280000000001</v>
      </c>
      <c r="BE535" s="18">
        <f t="shared" si="1352"/>
        <v>-10.841280000000001</v>
      </c>
      <c r="BF535" s="18">
        <f t="shared" si="1352"/>
        <v>-10.605599999999999</v>
      </c>
      <c r="BG535" s="18">
        <f t="shared" si="1352"/>
        <v>-10.72344</v>
      </c>
      <c r="BH535" s="18">
        <f t="shared" si="1352"/>
        <v>0</v>
      </c>
      <c r="BI535" s="18">
        <f t="shared" si="1352"/>
        <v>0</v>
      </c>
      <c r="BJ535" s="18">
        <f t="shared" si="1352"/>
        <v>0</v>
      </c>
      <c r="BK535" s="18">
        <f t="shared" si="1352"/>
        <v>0</v>
      </c>
      <c r="BL535" s="18">
        <f t="shared" si="1352"/>
        <v>0</v>
      </c>
      <c r="BM535" s="18">
        <f t="shared" si="1352"/>
        <v>0</v>
      </c>
      <c r="BN535" s="18">
        <f t="shared" si="1352"/>
        <v>0</v>
      </c>
      <c r="BO535" s="18">
        <f t="shared" si="1352"/>
        <v>0</v>
      </c>
      <c r="BP535" s="18">
        <f t="shared" si="1352"/>
        <v>0</v>
      </c>
      <c r="BQ535" s="18">
        <f t="shared" si="1352"/>
        <v>0</v>
      </c>
      <c r="BR535" s="18">
        <f t="shared" si="1352"/>
        <v>0</v>
      </c>
      <c r="BS535" s="18">
        <f t="shared" si="1352"/>
        <v>0</v>
      </c>
      <c r="BT535" s="18">
        <f t="shared" si="1352"/>
        <v>0</v>
      </c>
      <c r="BU535" s="18">
        <f t="shared" si="1352"/>
        <v>0</v>
      </c>
      <c r="BV535" s="18">
        <f t="shared" ref="BV535:DA535" si="1353">-1 * $E535 * BV$9 * BV$411 * BV531</f>
        <v>0</v>
      </c>
      <c r="BW535" s="18">
        <f t="shared" si="1353"/>
        <v>0</v>
      </c>
      <c r="BX535" s="18">
        <f t="shared" si="1353"/>
        <v>0</v>
      </c>
      <c r="BY535" s="18">
        <f t="shared" si="1353"/>
        <v>0</v>
      </c>
      <c r="BZ535" s="18">
        <f t="shared" si="1353"/>
        <v>0</v>
      </c>
      <c r="CA535" s="18">
        <f t="shared" si="1353"/>
        <v>0</v>
      </c>
      <c r="CB535" s="18">
        <f t="shared" si="1353"/>
        <v>0</v>
      </c>
      <c r="CC535" s="18">
        <f t="shared" si="1353"/>
        <v>0</v>
      </c>
      <c r="CD535" s="18">
        <f t="shared" si="1353"/>
        <v>0</v>
      </c>
      <c r="CE535" s="18">
        <f t="shared" si="1353"/>
        <v>0</v>
      </c>
      <c r="CF535" s="18">
        <f t="shared" si="1353"/>
        <v>0</v>
      </c>
      <c r="CG535" s="18">
        <f t="shared" si="1353"/>
        <v>0</v>
      </c>
      <c r="CH535" s="18">
        <f t="shared" si="1353"/>
        <v>0</v>
      </c>
      <c r="CI535" s="18">
        <f t="shared" si="1353"/>
        <v>0</v>
      </c>
      <c r="CJ535" s="18">
        <f t="shared" si="1353"/>
        <v>0</v>
      </c>
      <c r="CK535" s="18">
        <f t="shared" si="1353"/>
        <v>0</v>
      </c>
      <c r="CL535" s="18">
        <f t="shared" si="1353"/>
        <v>0</v>
      </c>
      <c r="CM535" s="18">
        <f t="shared" si="1353"/>
        <v>0</v>
      </c>
      <c r="CN535" s="18">
        <f t="shared" si="1353"/>
        <v>0</v>
      </c>
      <c r="CO535" s="18">
        <f t="shared" si="1353"/>
        <v>0</v>
      </c>
      <c r="CP535" s="18">
        <f t="shared" si="1353"/>
        <v>0</v>
      </c>
      <c r="CQ535" s="18">
        <f t="shared" si="1353"/>
        <v>0</v>
      </c>
      <c r="CR535" s="18">
        <f t="shared" si="1353"/>
        <v>0</v>
      </c>
      <c r="CS535" s="18">
        <f t="shared" si="1353"/>
        <v>0</v>
      </c>
      <c r="CT535" s="18">
        <f t="shared" si="1353"/>
        <v>0</v>
      </c>
      <c r="CU535" s="18">
        <f t="shared" si="1353"/>
        <v>0</v>
      </c>
      <c r="CV535" s="18">
        <f t="shared" si="1353"/>
        <v>0</v>
      </c>
      <c r="CW535" s="18">
        <f t="shared" si="1353"/>
        <v>0</v>
      </c>
      <c r="CX535" s="18">
        <f t="shared" si="1353"/>
        <v>0</v>
      </c>
      <c r="CY535" s="18">
        <f t="shared" si="1353"/>
        <v>0</v>
      </c>
      <c r="CZ535" s="18">
        <f t="shared" si="1353"/>
        <v>0</v>
      </c>
      <c r="DA535" s="18">
        <f t="shared" si="1353"/>
        <v>0</v>
      </c>
      <c r="DB535" s="18">
        <f t="shared" ref="DB535:EG535" si="1354">-1 * $E535 * DB$9 * DB$411 * DB531</f>
        <v>0</v>
      </c>
      <c r="DC535" s="18">
        <f t="shared" si="1354"/>
        <v>0</v>
      </c>
      <c r="DD535" s="18">
        <f t="shared" si="1354"/>
        <v>0</v>
      </c>
      <c r="DE535" s="18">
        <f t="shared" si="1354"/>
        <v>0</v>
      </c>
      <c r="DF535" s="18">
        <f t="shared" si="1354"/>
        <v>0</v>
      </c>
      <c r="DG535" s="18">
        <f t="shared" si="1354"/>
        <v>0</v>
      </c>
      <c r="DH535" s="18">
        <f t="shared" si="1354"/>
        <v>0</v>
      </c>
      <c r="DI535" s="18">
        <f t="shared" si="1354"/>
        <v>0</v>
      </c>
      <c r="DJ535" s="18">
        <f t="shared" si="1354"/>
        <v>0</v>
      </c>
      <c r="DK535" s="18">
        <f t="shared" si="1354"/>
        <v>0</v>
      </c>
      <c r="DL535" s="18">
        <f t="shared" si="1354"/>
        <v>0</v>
      </c>
      <c r="DM535" s="18">
        <f t="shared" si="1354"/>
        <v>0</v>
      </c>
      <c r="DN535" s="18">
        <f t="shared" si="1354"/>
        <v>0</v>
      </c>
      <c r="DO535" s="18">
        <f t="shared" si="1354"/>
        <v>0</v>
      </c>
      <c r="DP535" s="18">
        <f t="shared" si="1354"/>
        <v>0</v>
      </c>
      <c r="DQ535" s="18">
        <f t="shared" si="1354"/>
        <v>0</v>
      </c>
      <c r="DR535" s="18">
        <f t="shared" si="1354"/>
        <v>0</v>
      </c>
      <c r="DS535" s="18">
        <f t="shared" si="1354"/>
        <v>0</v>
      </c>
      <c r="DT535" s="18">
        <f t="shared" si="1354"/>
        <v>0</v>
      </c>
      <c r="DU535" s="18">
        <f t="shared" si="1354"/>
        <v>0</v>
      </c>
      <c r="DV535" s="18">
        <f t="shared" si="1354"/>
        <v>0</v>
      </c>
      <c r="DW535" s="18">
        <f t="shared" si="1354"/>
        <v>0</v>
      </c>
      <c r="DX535" s="18">
        <f t="shared" si="1354"/>
        <v>0</v>
      </c>
      <c r="DY535" s="18">
        <f t="shared" si="1354"/>
        <v>0</v>
      </c>
      <c r="DZ535" s="18">
        <f t="shared" si="1354"/>
        <v>0</v>
      </c>
      <c r="EA535" s="18">
        <f t="shared" si="1354"/>
        <v>0</v>
      </c>
      <c r="EB535" s="18">
        <f t="shared" si="1354"/>
        <v>0</v>
      </c>
      <c r="EC535" s="18">
        <f t="shared" si="1354"/>
        <v>0</v>
      </c>
      <c r="ED535" s="18">
        <f t="shared" si="1354"/>
        <v>0</v>
      </c>
      <c r="EE535" s="18">
        <f t="shared" si="1354"/>
        <v>0</v>
      </c>
      <c r="EF535" s="18">
        <f t="shared" si="1354"/>
        <v>0</v>
      </c>
      <c r="EG535" s="18">
        <f t="shared" si="1354"/>
        <v>0</v>
      </c>
      <c r="EH535" s="18">
        <f t="shared" ref="EH535:FR535" si="1355">-1 * $E535 * EH$9 * EH$411 * EH531</f>
        <v>0</v>
      </c>
      <c r="EI535" s="18">
        <f t="shared" si="1355"/>
        <v>0</v>
      </c>
      <c r="EJ535" s="18">
        <f t="shared" si="1355"/>
        <v>0</v>
      </c>
      <c r="EK535" s="18">
        <f t="shared" si="1355"/>
        <v>0</v>
      </c>
      <c r="EL535" s="18">
        <f t="shared" si="1355"/>
        <v>0</v>
      </c>
      <c r="EM535" s="18">
        <f t="shared" si="1355"/>
        <v>0</v>
      </c>
      <c r="EN535" s="18">
        <f t="shared" si="1355"/>
        <v>0</v>
      </c>
      <c r="EO535" s="18">
        <f t="shared" si="1355"/>
        <v>0</v>
      </c>
      <c r="EP535" s="18">
        <f t="shared" si="1355"/>
        <v>0</v>
      </c>
      <c r="EQ535" s="18">
        <f t="shared" si="1355"/>
        <v>0</v>
      </c>
      <c r="ER535" s="18">
        <f t="shared" si="1355"/>
        <v>0</v>
      </c>
      <c r="ES535" s="18">
        <f t="shared" si="1355"/>
        <v>0</v>
      </c>
      <c r="ET535" s="18">
        <f t="shared" si="1355"/>
        <v>0</v>
      </c>
      <c r="EU535" s="18">
        <f t="shared" si="1355"/>
        <v>0</v>
      </c>
      <c r="EV535" s="18">
        <f t="shared" si="1355"/>
        <v>0</v>
      </c>
      <c r="EW535" s="18">
        <f t="shared" si="1355"/>
        <v>0</v>
      </c>
      <c r="EX535" s="18">
        <f t="shared" si="1355"/>
        <v>0</v>
      </c>
      <c r="EY535" s="18">
        <f t="shared" si="1355"/>
        <v>0</v>
      </c>
      <c r="EZ535" s="18">
        <f t="shared" si="1355"/>
        <v>0</v>
      </c>
      <c r="FA535" s="18">
        <f t="shared" si="1355"/>
        <v>0</v>
      </c>
      <c r="FB535" s="18">
        <f t="shared" si="1355"/>
        <v>0</v>
      </c>
      <c r="FC535" s="18">
        <f t="shared" si="1355"/>
        <v>0</v>
      </c>
      <c r="FD535" s="18">
        <f t="shared" si="1355"/>
        <v>0</v>
      </c>
      <c r="FE535" s="18">
        <f t="shared" si="1355"/>
        <v>0</v>
      </c>
      <c r="FF535" s="18">
        <f t="shared" si="1355"/>
        <v>0</v>
      </c>
      <c r="FG535" s="18">
        <f t="shared" si="1355"/>
        <v>0</v>
      </c>
      <c r="FH535" s="18">
        <f t="shared" si="1355"/>
        <v>0</v>
      </c>
      <c r="FI535" s="18">
        <f t="shared" si="1355"/>
        <v>0</v>
      </c>
      <c r="FJ535" s="18">
        <f t="shared" si="1355"/>
        <v>0</v>
      </c>
      <c r="FK535" s="18">
        <f t="shared" si="1355"/>
        <v>0</v>
      </c>
      <c r="FL535" s="18">
        <f t="shared" si="1355"/>
        <v>0</v>
      </c>
      <c r="FM535" s="18">
        <f t="shared" si="1355"/>
        <v>0</v>
      </c>
      <c r="FN535" s="18">
        <f t="shared" si="1355"/>
        <v>0</v>
      </c>
      <c r="FO535" s="18">
        <f t="shared" si="1355"/>
        <v>0</v>
      </c>
      <c r="FP535" s="18">
        <f t="shared" si="1355"/>
        <v>0</v>
      </c>
      <c r="FQ535" s="18">
        <f t="shared" si="1355"/>
        <v>0</v>
      </c>
      <c r="FR535" s="18">
        <f t="shared" si="1355"/>
        <v>0</v>
      </c>
    </row>
    <row r="536" spans="2:174">
      <c r="C536" t="s">
        <v>813</v>
      </c>
      <c r="D536" s="144" t="s">
        <v>979</v>
      </c>
      <c r="E536" s="397">
        <f>INDEX(Assumptions!$G$402:$G$402,MATCH($A$1,Model_Number,0))</f>
        <v>35.173929999999999</v>
      </c>
      <c r="I536" s="154">
        <f>SUM(J536:FR536)</f>
        <v>-342.96990923287689</v>
      </c>
      <c r="J536" s="18">
        <f t="shared" ref="J536:AO536" si="1356">-1 * $E536 * J$9 * J$411 * J532</f>
        <v>0</v>
      </c>
      <c r="K536" s="18">
        <f t="shared" si="1356"/>
        <v>0</v>
      </c>
      <c r="L536" s="18">
        <f t="shared" si="1356"/>
        <v>0</v>
      </c>
      <c r="M536" s="18">
        <f t="shared" si="1356"/>
        <v>0</v>
      </c>
      <c r="N536" s="18">
        <f t="shared" si="1356"/>
        <v>0</v>
      </c>
      <c r="O536" s="18">
        <f t="shared" si="1356"/>
        <v>0</v>
      </c>
      <c r="P536" s="18">
        <f t="shared" si="1356"/>
        <v>0</v>
      </c>
      <c r="Q536" s="18">
        <f t="shared" si="1356"/>
        <v>0</v>
      </c>
      <c r="R536" s="18">
        <f t="shared" si="1356"/>
        <v>0</v>
      </c>
      <c r="S536" s="18">
        <f t="shared" si="1356"/>
        <v>0</v>
      </c>
      <c r="T536" s="18">
        <f t="shared" si="1356"/>
        <v>0</v>
      </c>
      <c r="U536" s="18">
        <f t="shared" si="1356"/>
        <v>0</v>
      </c>
      <c r="V536" s="18">
        <f t="shared" si="1356"/>
        <v>0</v>
      </c>
      <c r="W536" s="18">
        <f t="shared" si="1356"/>
        <v>0</v>
      </c>
      <c r="X536" s="18">
        <f t="shared" si="1356"/>
        <v>0</v>
      </c>
      <c r="Y536" s="18">
        <f t="shared" si="1356"/>
        <v>0</v>
      </c>
      <c r="Z536" s="18">
        <f t="shared" si="1356"/>
        <v>0</v>
      </c>
      <c r="AA536" s="18">
        <f t="shared" si="1356"/>
        <v>0</v>
      </c>
      <c r="AB536" s="18">
        <f t="shared" si="1356"/>
        <v>0</v>
      </c>
      <c r="AC536" s="18">
        <f t="shared" si="1356"/>
        <v>0</v>
      </c>
      <c r="AD536" s="18">
        <f t="shared" si="1356"/>
        <v>0</v>
      </c>
      <c r="AE536" s="18">
        <f t="shared" si="1356"/>
        <v>0</v>
      </c>
      <c r="AF536" s="18">
        <f t="shared" si="1356"/>
        <v>0</v>
      </c>
      <c r="AG536" s="18">
        <f t="shared" si="1356"/>
        <v>0</v>
      </c>
      <c r="AH536" s="18">
        <f t="shared" si="1356"/>
        <v>0</v>
      </c>
      <c r="AI536" s="18">
        <f t="shared" si="1356"/>
        <v>0</v>
      </c>
      <c r="AJ536" s="18">
        <f t="shared" si="1356"/>
        <v>0</v>
      </c>
      <c r="AK536" s="18">
        <f t="shared" si="1356"/>
        <v>0</v>
      </c>
      <c r="AL536" s="18">
        <f t="shared" si="1356"/>
        <v>0</v>
      </c>
      <c r="AM536" s="18">
        <f t="shared" si="1356"/>
        <v>0</v>
      </c>
      <c r="AN536" s="18">
        <f t="shared" si="1356"/>
        <v>0</v>
      </c>
      <c r="AO536" s="18">
        <f t="shared" si="1356"/>
        <v>0</v>
      </c>
      <c r="AP536" s="18">
        <f t="shared" ref="AP536:BU536" si="1357">-1 * $E536 * AP$9 * AP$411 * AP532</f>
        <v>0</v>
      </c>
      <c r="AQ536" s="18">
        <f t="shared" si="1357"/>
        <v>0</v>
      </c>
      <c r="AR536" s="18">
        <f t="shared" si="1357"/>
        <v>0</v>
      </c>
      <c r="AS536" s="18">
        <f t="shared" si="1357"/>
        <v>0</v>
      </c>
      <c r="AT536" s="18">
        <f t="shared" si="1357"/>
        <v>0</v>
      </c>
      <c r="AU536" s="18">
        <f t="shared" si="1357"/>
        <v>0</v>
      </c>
      <c r="AV536" s="18">
        <f t="shared" si="1357"/>
        <v>0</v>
      </c>
      <c r="AW536" s="18">
        <f t="shared" si="1357"/>
        <v>0</v>
      </c>
      <c r="AX536" s="18">
        <f t="shared" si="1357"/>
        <v>0</v>
      </c>
      <c r="AY536" s="18">
        <f t="shared" si="1357"/>
        <v>0</v>
      </c>
      <c r="AZ536" s="18">
        <f t="shared" si="1357"/>
        <v>0</v>
      </c>
      <c r="BA536" s="18">
        <f t="shared" si="1357"/>
        <v>0</v>
      </c>
      <c r="BB536" s="18">
        <f t="shared" si="1357"/>
        <v>0</v>
      </c>
      <c r="BC536" s="18">
        <f t="shared" si="1357"/>
        <v>0</v>
      </c>
      <c r="BD536" s="18">
        <f t="shared" si="1357"/>
        <v>0</v>
      </c>
      <c r="BE536" s="18">
        <f t="shared" si="1357"/>
        <v>0</v>
      </c>
      <c r="BF536" s="18">
        <f t="shared" si="1357"/>
        <v>0</v>
      </c>
      <c r="BG536" s="18">
        <f t="shared" si="1357"/>
        <v>0</v>
      </c>
      <c r="BH536" s="18">
        <f t="shared" si="1357"/>
        <v>-8.8657576986301372</v>
      </c>
      <c r="BI536" s="18">
        <f t="shared" si="1357"/>
        <v>-8.8657576986301372</v>
      </c>
      <c r="BJ536" s="18">
        <f t="shared" si="1357"/>
        <v>-8.7454306830601087</v>
      </c>
      <c r="BK536" s="18">
        <f t="shared" si="1357"/>
        <v>-8.7454306830601087</v>
      </c>
      <c r="BL536" s="18">
        <f t="shared" si="1357"/>
        <v>-8.8415343169398906</v>
      </c>
      <c r="BM536" s="18">
        <f t="shared" si="1357"/>
        <v>-8.8415343169398906</v>
      </c>
      <c r="BN536" s="18">
        <f t="shared" si="1357"/>
        <v>-8.6730238356164371</v>
      </c>
      <c r="BO536" s="18">
        <f t="shared" si="1357"/>
        <v>-8.7693907671232871</v>
      </c>
      <c r="BP536" s="18">
        <f t="shared" si="1357"/>
        <v>-8.8657576986301372</v>
      </c>
      <c r="BQ536" s="18">
        <f t="shared" si="1357"/>
        <v>-8.8657576986301372</v>
      </c>
      <c r="BR536" s="18">
        <f t="shared" si="1357"/>
        <v>-8.6730238356164371</v>
      </c>
      <c r="BS536" s="18">
        <f t="shared" si="1357"/>
        <v>-8.7693907671232871</v>
      </c>
      <c r="BT536" s="18">
        <f t="shared" si="1357"/>
        <v>-8.8657576986301372</v>
      </c>
      <c r="BU536" s="18">
        <f t="shared" si="1357"/>
        <v>-8.8657576986301372</v>
      </c>
      <c r="BV536" s="18">
        <f t="shared" ref="BV536:DA536" si="1358">-1 * $E536 * BV$9 * BV$411 * BV532</f>
        <v>-8.6730238356164371</v>
      </c>
      <c r="BW536" s="18">
        <f t="shared" si="1358"/>
        <v>-8.7693907671232871</v>
      </c>
      <c r="BX536" s="18">
        <f t="shared" si="1358"/>
        <v>-8.8657576986301372</v>
      </c>
      <c r="BY536" s="18">
        <f t="shared" si="1358"/>
        <v>-8.8657576986301372</v>
      </c>
      <c r="BZ536" s="18">
        <f t="shared" si="1358"/>
        <v>-8.7454306830601087</v>
      </c>
      <c r="CA536" s="18">
        <f t="shared" si="1358"/>
        <v>-8.7454306830601087</v>
      </c>
      <c r="CB536" s="18">
        <f t="shared" si="1358"/>
        <v>-8.8415343169398906</v>
      </c>
      <c r="CC536" s="18">
        <f t="shared" si="1358"/>
        <v>-8.8415343169398906</v>
      </c>
      <c r="CD536" s="18">
        <f t="shared" si="1358"/>
        <v>-8.6730238356164371</v>
      </c>
      <c r="CE536" s="18">
        <f t="shared" si="1358"/>
        <v>-8.7693907671232871</v>
      </c>
      <c r="CF536" s="18">
        <f t="shared" si="1358"/>
        <v>-8.8657576986301372</v>
      </c>
      <c r="CG536" s="18">
        <f t="shared" si="1358"/>
        <v>-8.8657576986301372</v>
      </c>
      <c r="CH536" s="18">
        <f t="shared" si="1358"/>
        <v>-8.6730238356164371</v>
      </c>
      <c r="CI536" s="18">
        <f t="shared" si="1358"/>
        <v>-8.7693907671232871</v>
      </c>
      <c r="CJ536" s="18">
        <f t="shared" si="1358"/>
        <v>-8.8657576986301372</v>
      </c>
      <c r="CK536" s="18">
        <f t="shared" si="1358"/>
        <v>-8.8657576986301372</v>
      </c>
      <c r="CL536" s="18">
        <f t="shared" si="1358"/>
        <v>-8.6730238356164371</v>
      </c>
      <c r="CM536" s="18">
        <f t="shared" si="1358"/>
        <v>-8.7693907671232871</v>
      </c>
      <c r="CN536" s="18">
        <f t="shared" si="1358"/>
        <v>-8.8657576986301372</v>
      </c>
      <c r="CO536" s="18">
        <f t="shared" si="1358"/>
        <v>-8.8657576986301372</v>
      </c>
      <c r="CP536" s="18">
        <f t="shared" si="1358"/>
        <v>-8.7454306830601087</v>
      </c>
      <c r="CQ536" s="18">
        <f t="shared" si="1358"/>
        <v>-8.7454306830601087</v>
      </c>
      <c r="CR536" s="18">
        <f t="shared" si="1358"/>
        <v>-8.8415343169398906</v>
      </c>
      <c r="CS536" s="18">
        <f t="shared" si="1358"/>
        <v>-8.8415343169398906</v>
      </c>
      <c r="CT536" s="18">
        <f t="shared" si="1358"/>
        <v>-8.6730238356164371</v>
      </c>
      <c r="CU536" s="18">
        <f t="shared" si="1358"/>
        <v>0</v>
      </c>
      <c r="CV536" s="18">
        <f t="shared" si="1358"/>
        <v>0</v>
      </c>
      <c r="CW536" s="18">
        <f t="shared" si="1358"/>
        <v>0</v>
      </c>
      <c r="CX536" s="18">
        <f t="shared" si="1358"/>
        <v>0</v>
      </c>
      <c r="CY536" s="18">
        <f t="shared" si="1358"/>
        <v>0</v>
      </c>
      <c r="CZ536" s="18">
        <f t="shared" si="1358"/>
        <v>0</v>
      </c>
      <c r="DA536" s="18">
        <f t="shared" si="1358"/>
        <v>0</v>
      </c>
      <c r="DB536" s="18">
        <f t="shared" ref="DB536:EG536" si="1359">-1 * $E536 * DB$9 * DB$411 * DB532</f>
        <v>0</v>
      </c>
      <c r="DC536" s="18">
        <f t="shared" si="1359"/>
        <v>0</v>
      </c>
      <c r="DD536" s="18">
        <f t="shared" si="1359"/>
        <v>0</v>
      </c>
      <c r="DE536" s="18">
        <f t="shared" si="1359"/>
        <v>0</v>
      </c>
      <c r="DF536" s="18">
        <f t="shared" si="1359"/>
        <v>0</v>
      </c>
      <c r="DG536" s="18">
        <f t="shared" si="1359"/>
        <v>0</v>
      </c>
      <c r="DH536" s="18">
        <f t="shared" si="1359"/>
        <v>0</v>
      </c>
      <c r="DI536" s="18">
        <f t="shared" si="1359"/>
        <v>0</v>
      </c>
      <c r="DJ536" s="18">
        <f t="shared" si="1359"/>
        <v>0</v>
      </c>
      <c r="DK536" s="18">
        <f t="shared" si="1359"/>
        <v>0</v>
      </c>
      <c r="DL536" s="18">
        <f t="shared" si="1359"/>
        <v>0</v>
      </c>
      <c r="DM536" s="18">
        <f t="shared" si="1359"/>
        <v>0</v>
      </c>
      <c r="DN536" s="18">
        <f t="shared" si="1359"/>
        <v>0</v>
      </c>
      <c r="DO536" s="18">
        <f t="shared" si="1359"/>
        <v>0</v>
      </c>
      <c r="DP536" s="18">
        <f t="shared" si="1359"/>
        <v>0</v>
      </c>
      <c r="DQ536" s="18">
        <f t="shared" si="1359"/>
        <v>0</v>
      </c>
      <c r="DR536" s="18">
        <f t="shared" si="1359"/>
        <v>0</v>
      </c>
      <c r="DS536" s="18">
        <f t="shared" si="1359"/>
        <v>0</v>
      </c>
      <c r="DT536" s="18">
        <f t="shared" si="1359"/>
        <v>0</v>
      </c>
      <c r="DU536" s="18">
        <f t="shared" si="1359"/>
        <v>0</v>
      </c>
      <c r="DV536" s="18">
        <f t="shared" si="1359"/>
        <v>0</v>
      </c>
      <c r="DW536" s="18">
        <f t="shared" si="1359"/>
        <v>0</v>
      </c>
      <c r="DX536" s="18">
        <f t="shared" si="1359"/>
        <v>0</v>
      </c>
      <c r="DY536" s="18">
        <f t="shared" si="1359"/>
        <v>0</v>
      </c>
      <c r="DZ536" s="18">
        <f t="shared" si="1359"/>
        <v>0</v>
      </c>
      <c r="EA536" s="18">
        <f t="shared" si="1359"/>
        <v>0</v>
      </c>
      <c r="EB536" s="18">
        <f t="shared" si="1359"/>
        <v>0</v>
      </c>
      <c r="EC536" s="18">
        <f t="shared" si="1359"/>
        <v>0</v>
      </c>
      <c r="ED536" s="18">
        <f t="shared" si="1359"/>
        <v>0</v>
      </c>
      <c r="EE536" s="18">
        <f t="shared" si="1359"/>
        <v>0</v>
      </c>
      <c r="EF536" s="18">
        <f t="shared" si="1359"/>
        <v>0</v>
      </c>
      <c r="EG536" s="18">
        <f t="shared" si="1359"/>
        <v>0</v>
      </c>
      <c r="EH536" s="18">
        <f t="shared" ref="EH536:FR536" si="1360">-1 * $E536 * EH$9 * EH$411 * EH532</f>
        <v>0</v>
      </c>
      <c r="EI536" s="18">
        <f t="shared" si="1360"/>
        <v>0</v>
      </c>
      <c r="EJ536" s="18">
        <f t="shared" si="1360"/>
        <v>0</v>
      </c>
      <c r="EK536" s="18">
        <f t="shared" si="1360"/>
        <v>0</v>
      </c>
      <c r="EL536" s="18">
        <f t="shared" si="1360"/>
        <v>0</v>
      </c>
      <c r="EM536" s="18">
        <f t="shared" si="1360"/>
        <v>0</v>
      </c>
      <c r="EN536" s="18">
        <f t="shared" si="1360"/>
        <v>0</v>
      </c>
      <c r="EO536" s="18">
        <f t="shared" si="1360"/>
        <v>0</v>
      </c>
      <c r="EP536" s="18">
        <f t="shared" si="1360"/>
        <v>0</v>
      </c>
      <c r="EQ536" s="18">
        <f t="shared" si="1360"/>
        <v>0</v>
      </c>
      <c r="ER536" s="18">
        <f t="shared" si="1360"/>
        <v>0</v>
      </c>
      <c r="ES536" s="18">
        <f t="shared" si="1360"/>
        <v>0</v>
      </c>
      <c r="ET536" s="18">
        <f t="shared" si="1360"/>
        <v>0</v>
      </c>
      <c r="EU536" s="18">
        <f t="shared" si="1360"/>
        <v>0</v>
      </c>
      <c r="EV536" s="18">
        <f t="shared" si="1360"/>
        <v>0</v>
      </c>
      <c r="EW536" s="18">
        <f t="shared" si="1360"/>
        <v>0</v>
      </c>
      <c r="EX536" s="18">
        <f t="shared" si="1360"/>
        <v>0</v>
      </c>
      <c r="EY536" s="18">
        <f t="shared" si="1360"/>
        <v>0</v>
      </c>
      <c r="EZ536" s="18">
        <f t="shared" si="1360"/>
        <v>0</v>
      </c>
      <c r="FA536" s="18">
        <f t="shared" si="1360"/>
        <v>0</v>
      </c>
      <c r="FB536" s="18">
        <f t="shared" si="1360"/>
        <v>0</v>
      </c>
      <c r="FC536" s="18">
        <f t="shared" si="1360"/>
        <v>0</v>
      </c>
      <c r="FD536" s="18">
        <f t="shared" si="1360"/>
        <v>0</v>
      </c>
      <c r="FE536" s="18">
        <f t="shared" si="1360"/>
        <v>0</v>
      </c>
      <c r="FF536" s="18">
        <f t="shared" si="1360"/>
        <v>0</v>
      </c>
      <c r="FG536" s="18">
        <f t="shared" si="1360"/>
        <v>0</v>
      </c>
      <c r="FH536" s="18">
        <f t="shared" si="1360"/>
        <v>0</v>
      </c>
      <c r="FI536" s="18">
        <f t="shared" si="1360"/>
        <v>0</v>
      </c>
      <c r="FJ536" s="18">
        <f t="shared" si="1360"/>
        <v>0</v>
      </c>
      <c r="FK536" s="18">
        <f t="shared" si="1360"/>
        <v>0</v>
      </c>
      <c r="FL536" s="18">
        <f t="shared" si="1360"/>
        <v>0</v>
      </c>
      <c r="FM536" s="18">
        <f t="shared" si="1360"/>
        <v>0</v>
      </c>
      <c r="FN536" s="18">
        <f t="shared" si="1360"/>
        <v>0</v>
      </c>
      <c r="FO536" s="18">
        <f t="shared" si="1360"/>
        <v>0</v>
      </c>
      <c r="FP536" s="18">
        <f t="shared" si="1360"/>
        <v>0</v>
      </c>
      <c r="FQ536" s="18">
        <f t="shared" si="1360"/>
        <v>0</v>
      </c>
      <c r="FR536" s="18">
        <f t="shared" si="1360"/>
        <v>0</v>
      </c>
    </row>
    <row r="537" spans="2:174">
      <c r="C537" s="184" t="s">
        <v>814</v>
      </c>
      <c r="D537" s="145" t="s">
        <v>979</v>
      </c>
      <c r="E537" s="97"/>
      <c r="F537" s="97"/>
      <c r="G537" s="97"/>
      <c r="H537" s="18"/>
      <c r="I537" s="131">
        <f>SUM(J537:FR537)</f>
        <v>-687.0627092328765</v>
      </c>
      <c r="J537" s="98">
        <f>SUM(J535:J536)</f>
        <v>0</v>
      </c>
      <c r="K537" s="98">
        <f t="shared" ref="K537:BV537" si="1361">SUM(K535:K536)</f>
        <v>0</v>
      </c>
      <c r="L537" s="98">
        <f t="shared" si="1361"/>
        <v>0</v>
      </c>
      <c r="M537" s="98">
        <f t="shared" si="1361"/>
        <v>0</v>
      </c>
      <c r="N537" s="98">
        <f t="shared" si="1361"/>
        <v>0</v>
      </c>
      <c r="O537" s="98">
        <f t="shared" si="1361"/>
        <v>0</v>
      </c>
      <c r="P537" s="98">
        <f t="shared" si="1361"/>
        <v>0</v>
      </c>
      <c r="Q537" s="98">
        <f t="shared" si="1361"/>
        <v>0</v>
      </c>
      <c r="R537" s="98">
        <f t="shared" si="1361"/>
        <v>0</v>
      </c>
      <c r="S537" s="98">
        <f t="shared" si="1361"/>
        <v>0</v>
      </c>
      <c r="T537" s="98">
        <f t="shared" si="1361"/>
        <v>0</v>
      </c>
      <c r="U537" s="98">
        <f t="shared" si="1361"/>
        <v>0</v>
      </c>
      <c r="V537" s="98">
        <f t="shared" si="1361"/>
        <v>0</v>
      </c>
      <c r="W537" s="98">
        <f t="shared" si="1361"/>
        <v>0</v>
      </c>
      <c r="X537" s="98">
        <f t="shared" si="1361"/>
        <v>0</v>
      </c>
      <c r="Y537" s="98">
        <f t="shared" si="1361"/>
        <v>0</v>
      </c>
      <c r="Z537" s="98">
        <f t="shared" si="1361"/>
        <v>0</v>
      </c>
      <c r="AA537" s="98">
        <f t="shared" si="1361"/>
        <v>0</v>
      </c>
      <c r="AB537" s="98">
        <f t="shared" si="1361"/>
        <v>-10.841280000000001</v>
      </c>
      <c r="AC537" s="98">
        <f t="shared" si="1361"/>
        <v>-10.841280000000001</v>
      </c>
      <c r="AD537" s="98">
        <f t="shared" si="1361"/>
        <v>-10.694140983606557</v>
      </c>
      <c r="AE537" s="98">
        <f t="shared" si="1361"/>
        <v>-10.694140983606557</v>
      </c>
      <c r="AF537" s="98">
        <f t="shared" si="1361"/>
        <v>-10.811659016393444</v>
      </c>
      <c r="AG537" s="98">
        <f t="shared" si="1361"/>
        <v>-10.811659016393444</v>
      </c>
      <c r="AH537" s="98">
        <f t="shared" si="1361"/>
        <v>-10.605599999999999</v>
      </c>
      <c r="AI537" s="98">
        <f t="shared" si="1361"/>
        <v>-10.72344</v>
      </c>
      <c r="AJ537" s="98">
        <f t="shared" si="1361"/>
        <v>-10.841280000000001</v>
      </c>
      <c r="AK537" s="98">
        <f t="shared" si="1361"/>
        <v>-10.841280000000001</v>
      </c>
      <c r="AL537" s="98">
        <f t="shared" si="1361"/>
        <v>-10.605599999999999</v>
      </c>
      <c r="AM537" s="98">
        <f t="shared" si="1361"/>
        <v>-10.72344</v>
      </c>
      <c r="AN537" s="98">
        <f t="shared" si="1361"/>
        <v>-10.841280000000001</v>
      </c>
      <c r="AO537" s="98">
        <f t="shared" si="1361"/>
        <v>-10.841280000000001</v>
      </c>
      <c r="AP537" s="98">
        <f t="shared" si="1361"/>
        <v>-10.605599999999999</v>
      </c>
      <c r="AQ537" s="98">
        <f t="shared" si="1361"/>
        <v>-10.72344</v>
      </c>
      <c r="AR537" s="98">
        <f t="shared" si="1361"/>
        <v>-10.841280000000001</v>
      </c>
      <c r="AS537" s="98">
        <f t="shared" si="1361"/>
        <v>-10.841280000000001</v>
      </c>
      <c r="AT537" s="98">
        <f t="shared" si="1361"/>
        <v>-10.694140983606557</v>
      </c>
      <c r="AU537" s="98">
        <f t="shared" si="1361"/>
        <v>-10.694140983606557</v>
      </c>
      <c r="AV537" s="98">
        <f t="shared" si="1361"/>
        <v>-10.811659016393444</v>
      </c>
      <c r="AW537" s="98">
        <f t="shared" si="1361"/>
        <v>-10.811659016393444</v>
      </c>
      <c r="AX537" s="98">
        <f t="shared" si="1361"/>
        <v>-10.605599999999999</v>
      </c>
      <c r="AY537" s="98">
        <f t="shared" si="1361"/>
        <v>-10.72344</v>
      </c>
      <c r="AZ537" s="98">
        <f t="shared" si="1361"/>
        <v>-10.841280000000001</v>
      </c>
      <c r="BA537" s="98">
        <f t="shared" si="1361"/>
        <v>-10.841280000000001</v>
      </c>
      <c r="BB537" s="98">
        <f t="shared" si="1361"/>
        <v>-10.605599999999999</v>
      </c>
      <c r="BC537" s="98">
        <f t="shared" si="1361"/>
        <v>-10.72344</v>
      </c>
      <c r="BD537" s="98">
        <f t="shared" si="1361"/>
        <v>-10.841280000000001</v>
      </c>
      <c r="BE537" s="98">
        <f t="shared" si="1361"/>
        <v>-10.841280000000001</v>
      </c>
      <c r="BF537" s="98">
        <f t="shared" si="1361"/>
        <v>-10.605599999999999</v>
      </c>
      <c r="BG537" s="98">
        <f t="shared" si="1361"/>
        <v>-10.72344</v>
      </c>
      <c r="BH537" s="98">
        <f t="shared" si="1361"/>
        <v>-8.8657576986301372</v>
      </c>
      <c r="BI537" s="98">
        <f t="shared" si="1361"/>
        <v>-8.8657576986301372</v>
      </c>
      <c r="BJ537" s="98">
        <f t="shared" si="1361"/>
        <v>-8.7454306830601087</v>
      </c>
      <c r="BK537" s="98">
        <f t="shared" si="1361"/>
        <v>-8.7454306830601087</v>
      </c>
      <c r="BL537" s="98">
        <f t="shared" si="1361"/>
        <v>-8.8415343169398906</v>
      </c>
      <c r="BM537" s="98">
        <f t="shared" si="1361"/>
        <v>-8.8415343169398906</v>
      </c>
      <c r="BN537" s="98">
        <f t="shared" si="1361"/>
        <v>-8.6730238356164371</v>
      </c>
      <c r="BO537" s="98">
        <f t="shared" si="1361"/>
        <v>-8.7693907671232871</v>
      </c>
      <c r="BP537" s="98">
        <f t="shared" si="1361"/>
        <v>-8.8657576986301372</v>
      </c>
      <c r="BQ537" s="98">
        <f t="shared" si="1361"/>
        <v>-8.8657576986301372</v>
      </c>
      <c r="BR537" s="98">
        <f t="shared" si="1361"/>
        <v>-8.6730238356164371</v>
      </c>
      <c r="BS537" s="98">
        <f t="shared" si="1361"/>
        <v>-8.7693907671232871</v>
      </c>
      <c r="BT537" s="98">
        <f t="shared" si="1361"/>
        <v>-8.8657576986301372</v>
      </c>
      <c r="BU537" s="98">
        <f t="shared" si="1361"/>
        <v>-8.8657576986301372</v>
      </c>
      <c r="BV537" s="98">
        <f t="shared" si="1361"/>
        <v>-8.6730238356164371</v>
      </c>
      <c r="BW537" s="98">
        <f t="shared" ref="BW537:EH537" si="1362">SUM(BW535:BW536)</f>
        <v>-8.7693907671232871</v>
      </c>
      <c r="BX537" s="98">
        <f t="shared" si="1362"/>
        <v>-8.8657576986301372</v>
      </c>
      <c r="BY537" s="98">
        <f t="shared" si="1362"/>
        <v>-8.8657576986301372</v>
      </c>
      <c r="BZ537" s="98">
        <f t="shared" si="1362"/>
        <v>-8.7454306830601087</v>
      </c>
      <c r="CA537" s="98">
        <f t="shared" si="1362"/>
        <v>-8.7454306830601087</v>
      </c>
      <c r="CB537" s="98">
        <f t="shared" si="1362"/>
        <v>-8.8415343169398906</v>
      </c>
      <c r="CC537" s="98">
        <f t="shared" si="1362"/>
        <v>-8.8415343169398906</v>
      </c>
      <c r="CD537" s="98">
        <f t="shared" si="1362"/>
        <v>-8.6730238356164371</v>
      </c>
      <c r="CE537" s="98">
        <f t="shared" si="1362"/>
        <v>-8.7693907671232871</v>
      </c>
      <c r="CF537" s="98">
        <f t="shared" si="1362"/>
        <v>-8.8657576986301372</v>
      </c>
      <c r="CG537" s="98">
        <f t="shared" si="1362"/>
        <v>-8.8657576986301372</v>
      </c>
      <c r="CH537" s="98">
        <f t="shared" si="1362"/>
        <v>-8.6730238356164371</v>
      </c>
      <c r="CI537" s="98">
        <f t="shared" si="1362"/>
        <v>-8.7693907671232871</v>
      </c>
      <c r="CJ537" s="98">
        <f t="shared" si="1362"/>
        <v>-8.8657576986301372</v>
      </c>
      <c r="CK537" s="98">
        <f t="shared" si="1362"/>
        <v>-8.8657576986301372</v>
      </c>
      <c r="CL537" s="98">
        <f t="shared" si="1362"/>
        <v>-8.6730238356164371</v>
      </c>
      <c r="CM537" s="98">
        <f t="shared" si="1362"/>
        <v>-8.7693907671232871</v>
      </c>
      <c r="CN537" s="98">
        <f t="shared" si="1362"/>
        <v>-8.8657576986301372</v>
      </c>
      <c r="CO537" s="98">
        <f t="shared" si="1362"/>
        <v>-8.8657576986301372</v>
      </c>
      <c r="CP537" s="98">
        <f t="shared" si="1362"/>
        <v>-8.7454306830601087</v>
      </c>
      <c r="CQ537" s="98">
        <f t="shared" si="1362"/>
        <v>-8.7454306830601087</v>
      </c>
      <c r="CR537" s="98">
        <f t="shared" si="1362"/>
        <v>-8.8415343169398906</v>
      </c>
      <c r="CS537" s="98">
        <f t="shared" si="1362"/>
        <v>-8.8415343169398906</v>
      </c>
      <c r="CT537" s="98">
        <f t="shared" si="1362"/>
        <v>-8.6730238356164371</v>
      </c>
      <c r="CU537" s="98">
        <f t="shared" si="1362"/>
        <v>0</v>
      </c>
      <c r="CV537" s="98">
        <f t="shared" si="1362"/>
        <v>0</v>
      </c>
      <c r="CW537" s="98">
        <f t="shared" si="1362"/>
        <v>0</v>
      </c>
      <c r="CX537" s="98">
        <f t="shared" si="1362"/>
        <v>0</v>
      </c>
      <c r="CY537" s="98">
        <f t="shared" si="1362"/>
        <v>0</v>
      </c>
      <c r="CZ537" s="98">
        <f t="shared" si="1362"/>
        <v>0</v>
      </c>
      <c r="DA537" s="98">
        <f t="shared" si="1362"/>
        <v>0</v>
      </c>
      <c r="DB537" s="98">
        <f t="shared" si="1362"/>
        <v>0</v>
      </c>
      <c r="DC537" s="98">
        <f t="shared" si="1362"/>
        <v>0</v>
      </c>
      <c r="DD537" s="98">
        <f t="shared" si="1362"/>
        <v>0</v>
      </c>
      <c r="DE537" s="98">
        <f t="shared" si="1362"/>
        <v>0</v>
      </c>
      <c r="DF537" s="98">
        <f t="shared" si="1362"/>
        <v>0</v>
      </c>
      <c r="DG537" s="98">
        <f t="shared" si="1362"/>
        <v>0</v>
      </c>
      <c r="DH537" s="98">
        <f t="shared" si="1362"/>
        <v>0</v>
      </c>
      <c r="DI537" s="98">
        <f t="shared" si="1362"/>
        <v>0</v>
      </c>
      <c r="DJ537" s="98">
        <f t="shared" si="1362"/>
        <v>0</v>
      </c>
      <c r="DK537" s="98">
        <f t="shared" si="1362"/>
        <v>0</v>
      </c>
      <c r="DL537" s="98">
        <f t="shared" si="1362"/>
        <v>0</v>
      </c>
      <c r="DM537" s="98">
        <f t="shared" si="1362"/>
        <v>0</v>
      </c>
      <c r="DN537" s="98">
        <f t="shared" si="1362"/>
        <v>0</v>
      </c>
      <c r="DO537" s="98">
        <f t="shared" si="1362"/>
        <v>0</v>
      </c>
      <c r="DP537" s="98">
        <f t="shared" si="1362"/>
        <v>0</v>
      </c>
      <c r="DQ537" s="98">
        <f t="shared" si="1362"/>
        <v>0</v>
      </c>
      <c r="DR537" s="98">
        <f t="shared" si="1362"/>
        <v>0</v>
      </c>
      <c r="DS537" s="98">
        <f t="shared" si="1362"/>
        <v>0</v>
      </c>
      <c r="DT537" s="98">
        <f t="shared" si="1362"/>
        <v>0</v>
      </c>
      <c r="DU537" s="98">
        <f t="shared" si="1362"/>
        <v>0</v>
      </c>
      <c r="DV537" s="98">
        <f t="shared" si="1362"/>
        <v>0</v>
      </c>
      <c r="DW537" s="98">
        <f t="shared" si="1362"/>
        <v>0</v>
      </c>
      <c r="DX537" s="98">
        <f t="shared" si="1362"/>
        <v>0</v>
      </c>
      <c r="DY537" s="98">
        <f t="shared" si="1362"/>
        <v>0</v>
      </c>
      <c r="DZ537" s="98">
        <f t="shared" si="1362"/>
        <v>0</v>
      </c>
      <c r="EA537" s="98">
        <f t="shared" si="1362"/>
        <v>0</v>
      </c>
      <c r="EB537" s="98">
        <f t="shared" si="1362"/>
        <v>0</v>
      </c>
      <c r="EC537" s="98">
        <f t="shared" si="1362"/>
        <v>0</v>
      </c>
      <c r="ED537" s="98">
        <f t="shared" si="1362"/>
        <v>0</v>
      </c>
      <c r="EE537" s="98">
        <f t="shared" si="1362"/>
        <v>0</v>
      </c>
      <c r="EF537" s="98">
        <f t="shared" si="1362"/>
        <v>0</v>
      </c>
      <c r="EG537" s="98">
        <f t="shared" si="1362"/>
        <v>0</v>
      </c>
      <c r="EH537" s="98">
        <f t="shared" si="1362"/>
        <v>0</v>
      </c>
      <c r="EI537" s="98">
        <f t="shared" ref="EI537:FR537" si="1363">SUM(EI535:EI536)</f>
        <v>0</v>
      </c>
      <c r="EJ537" s="98">
        <f t="shared" si="1363"/>
        <v>0</v>
      </c>
      <c r="EK537" s="98">
        <f t="shared" si="1363"/>
        <v>0</v>
      </c>
      <c r="EL537" s="98">
        <f t="shared" si="1363"/>
        <v>0</v>
      </c>
      <c r="EM537" s="98">
        <f t="shared" si="1363"/>
        <v>0</v>
      </c>
      <c r="EN537" s="98">
        <f t="shared" si="1363"/>
        <v>0</v>
      </c>
      <c r="EO537" s="98">
        <f t="shared" si="1363"/>
        <v>0</v>
      </c>
      <c r="EP537" s="98">
        <f t="shared" si="1363"/>
        <v>0</v>
      </c>
      <c r="EQ537" s="98">
        <f t="shared" si="1363"/>
        <v>0</v>
      </c>
      <c r="ER537" s="98">
        <f t="shared" si="1363"/>
        <v>0</v>
      </c>
      <c r="ES537" s="98">
        <f t="shared" si="1363"/>
        <v>0</v>
      </c>
      <c r="ET537" s="98">
        <f t="shared" si="1363"/>
        <v>0</v>
      </c>
      <c r="EU537" s="98">
        <f t="shared" si="1363"/>
        <v>0</v>
      </c>
      <c r="EV537" s="98">
        <f t="shared" si="1363"/>
        <v>0</v>
      </c>
      <c r="EW537" s="98">
        <f t="shared" si="1363"/>
        <v>0</v>
      </c>
      <c r="EX537" s="98">
        <f t="shared" si="1363"/>
        <v>0</v>
      </c>
      <c r="EY537" s="98">
        <f t="shared" si="1363"/>
        <v>0</v>
      </c>
      <c r="EZ537" s="98">
        <f t="shared" si="1363"/>
        <v>0</v>
      </c>
      <c r="FA537" s="98">
        <f t="shared" si="1363"/>
        <v>0</v>
      </c>
      <c r="FB537" s="98">
        <f t="shared" si="1363"/>
        <v>0</v>
      </c>
      <c r="FC537" s="98">
        <f t="shared" si="1363"/>
        <v>0</v>
      </c>
      <c r="FD537" s="98">
        <f t="shared" si="1363"/>
        <v>0</v>
      </c>
      <c r="FE537" s="98">
        <f t="shared" si="1363"/>
        <v>0</v>
      </c>
      <c r="FF537" s="98">
        <f t="shared" si="1363"/>
        <v>0</v>
      </c>
      <c r="FG537" s="98">
        <f t="shared" si="1363"/>
        <v>0</v>
      </c>
      <c r="FH537" s="98">
        <f t="shared" si="1363"/>
        <v>0</v>
      </c>
      <c r="FI537" s="98">
        <f t="shared" si="1363"/>
        <v>0</v>
      </c>
      <c r="FJ537" s="98">
        <f t="shared" si="1363"/>
        <v>0</v>
      </c>
      <c r="FK537" s="98">
        <f t="shared" si="1363"/>
        <v>0</v>
      </c>
      <c r="FL537" s="98">
        <f t="shared" si="1363"/>
        <v>0</v>
      </c>
      <c r="FM537" s="98">
        <f t="shared" si="1363"/>
        <v>0</v>
      </c>
      <c r="FN537" s="98">
        <f t="shared" si="1363"/>
        <v>0</v>
      </c>
      <c r="FO537" s="98">
        <f t="shared" si="1363"/>
        <v>0</v>
      </c>
      <c r="FP537" s="98">
        <f t="shared" si="1363"/>
        <v>0</v>
      </c>
      <c r="FQ537" s="98">
        <f t="shared" si="1363"/>
        <v>0</v>
      </c>
      <c r="FR537" s="98">
        <f t="shared" si="1363"/>
        <v>0</v>
      </c>
    </row>
    <row r="538" spans="2:174"/>
    <row r="539" spans="2:174">
      <c r="B539" s="30" t="s">
        <v>818</v>
      </c>
    </row>
    <row r="540" spans="2:174">
      <c r="C540" t="s">
        <v>0</v>
      </c>
      <c r="E540" s="134">
        <f>INDEX(Assumptions!$G$408:$G$408,MATCH($A$1,Model_Number,0))</f>
        <v>0</v>
      </c>
      <c r="F540" s="134">
        <f>INDEX(Assumptions!$G$409:$G$409,MATCH($A$1,Model_Number,0))</f>
        <v>0</v>
      </c>
      <c r="J540" s="27">
        <f t="shared" ref="J540:BU540" si="1364">MAX(0,(MIN($F540,J$5)-MAX($E540,J$4)+1)/J$8)+((($E540-$F540+1)/J$8)*($E540&gt;J$4)*($F540&lt;J$5))</f>
        <v>0</v>
      </c>
      <c r="K540" s="27">
        <f t="shared" si="1364"/>
        <v>0</v>
      </c>
      <c r="L540" s="27">
        <f t="shared" si="1364"/>
        <v>0</v>
      </c>
      <c r="M540" s="27">
        <f t="shared" si="1364"/>
        <v>0</v>
      </c>
      <c r="N540" s="27">
        <f t="shared" si="1364"/>
        <v>0</v>
      </c>
      <c r="O540" s="27">
        <f t="shared" si="1364"/>
        <v>0</v>
      </c>
      <c r="P540" s="27">
        <f t="shared" si="1364"/>
        <v>0</v>
      </c>
      <c r="Q540" s="27">
        <f t="shared" si="1364"/>
        <v>0</v>
      </c>
      <c r="R540" s="27">
        <f t="shared" si="1364"/>
        <v>0</v>
      </c>
      <c r="S540" s="27">
        <f>MAX(0,(MIN($F540,S$5)-MAX($E540,S$4)+1)/S$8)+((($E540-$F540+1)/S$8)*($E540&gt;S$4)*($F540&lt;S$5))</f>
        <v>0</v>
      </c>
      <c r="T540" s="27">
        <f>MAX(0,(MIN($F540,T$5)-MAX($E540,T$4)+1)/T$8)+((($E540-$F540+1)/T$8)*($E540&gt;T$4)*($F540&lt;T$5))</f>
        <v>0</v>
      </c>
      <c r="U540" s="27">
        <f t="shared" si="1364"/>
        <v>0</v>
      </c>
      <c r="V540" s="27">
        <f t="shared" si="1364"/>
        <v>0</v>
      </c>
      <c r="W540" s="27">
        <f t="shared" si="1364"/>
        <v>0</v>
      </c>
      <c r="X540" s="27">
        <f t="shared" si="1364"/>
        <v>0</v>
      </c>
      <c r="Y540" s="27">
        <f t="shared" si="1364"/>
        <v>0</v>
      </c>
      <c r="Z540" s="27">
        <f t="shared" si="1364"/>
        <v>0</v>
      </c>
      <c r="AA540" s="27">
        <f t="shared" si="1364"/>
        <v>0</v>
      </c>
      <c r="AB540" s="27">
        <f t="shared" si="1364"/>
        <v>0</v>
      </c>
      <c r="AC540" s="27">
        <f t="shared" si="1364"/>
        <v>0</v>
      </c>
      <c r="AD540" s="27">
        <f t="shared" si="1364"/>
        <v>0</v>
      </c>
      <c r="AE540" s="27">
        <f t="shared" si="1364"/>
        <v>0</v>
      </c>
      <c r="AF540" s="27">
        <f t="shared" si="1364"/>
        <v>0</v>
      </c>
      <c r="AG540" s="27">
        <f t="shared" si="1364"/>
        <v>0</v>
      </c>
      <c r="AH540" s="27">
        <f t="shared" si="1364"/>
        <v>0</v>
      </c>
      <c r="AI540" s="27">
        <f t="shared" si="1364"/>
        <v>0</v>
      </c>
      <c r="AJ540" s="27">
        <f t="shared" si="1364"/>
        <v>0</v>
      </c>
      <c r="AK540" s="27">
        <f t="shared" si="1364"/>
        <v>0</v>
      </c>
      <c r="AL540" s="27">
        <f t="shared" si="1364"/>
        <v>0</v>
      </c>
      <c r="AM540" s="27">
        <f t="shared" si="1364"/>
        <v>0</v>
      </c>
      <c r="AN540" s="27">
        <f t="shared" si="1364"/>
        <v>0</v>
      </c>
      <c r="AO540" s="27">
        <f t="shared" si="1364"/>
        <v>0</v>
      </c>
      <c r="AP540" s="27">
        <f t="shared" si="1364"/>
        <v>0</v>
      </c>
      <c r="AQ540" s="27">
        <f t="shared" si="1364"/>
        <v>0</v>
      </c>
      <c r="AR540" s="27">
        <f t="shared" si="1364"/>
        <v>0</v>
      </c>
      <c r="AS540" s="27">
        <f t="shared" si="1364"/>
        <v>0</v>
      </c>
      <c r="AT540" s="27">
        <f t="shared" si="1364"/>
        <v>0</v>
      </c>
      <c r="AU540" s="27">
        <f t="shared" si="1364"/>
        <v>0</v>
      </c>
      <c r="AV540" s="27">
        <f t="shared" si="1364"/>
        <v>0</v>
      </c>
      <c r="AW540" s="27">
        <f t="shared" si="1364"/>
        <v>0</v>
      </c>
      <c r="AX540" s="27">
        <f t="shared" si="1364"/>
        <v>0</v>
      </c>
      <c r="AY540" s="27">
        <f t="shared" si="1364"/>
        <v>0</v>
      </c>
      <c r="AZ540" s="27">
        <f t="shared" si="1364"/>
        <v>0</v>
      </c>
      <c r="BA540" s="27">
        <f t="shared" si="1364"/>
        <v>0</v>
      </c>
      <c r="BB540" s="27">
        <f t="shared" si="1364"/>
        <v>0</v>
      </c>
      <c r="BC540" s="27">
        <f t="shared" si="1364"/>
        <v>0</v>
      </c>
      <c r="BD540" s="27">
        <f t="shared" si="1364"/>
        <v>0</v>
      </c>
      <c r="BE540" s="27">
        <f t="shared" si="1364"/>
        <v>0</v>
      </c>
      <c r="BF540" s="27">
        <f t="shared" si="1364"/>
        <v>0</v>
      </c>
      <c r="BG540" s="27">
        <f t="shared" si="1364"/>
        <v>0</v>
      </c>
      <c r="BH540" s="27">
        <f t="shared" si="1364"/>
        <v>0</v>
      </c>
      <c r="BI540" s="27">
        <f t="shared" si="1364"/>
        <v>0</v>
      </c>
      <c r="BJ540" s="27">
        <f t="shared" si="1364"/>
        <v>0</v>
      </c>
      <c r="BK540" s="27">
        <f t="shared" si="1364"/>
        <v>0</v>
      </c>
      <c r="BL540" s="27">
        <f t="shared" si="1364"/>
        <v>0</v>
      </c>
      <c r="BM540" s="27">
        <f t="shared" si="1364"/>
        <v>0</v>
      </c>
      <c r="BN540" s="27">
        <f t="shared" si="1364"/>
        <v>0</v>
      </c>
      <c r="BO540" s="27">
        <f t="shared" si="1364"/>
        <v>0</v>
      </c>
      <c r="BP540" s="27">
        <f t="shared" si="1364"/>
        <v>0</v>
      </c>
      <c r="BQ540" s="27">
        <f t="shared" si="1364"/>
        <v>0</v>
      </c>
      <c r="BR540" s="27">
        <f t="shared" si="1364"/>
        <v>0</v>
      </c>
      <c r="BS540" s="27">
        <f t="shared" si="1364"/>
        <v>0</v>
      </c>
      <c r="BT540" s="27">
        <f t="shared" si="1364"/>
        <v>0</v>
      </c>
      <c r="BU540" s="27">
        <f t="shared" si="1364"/>
        <v>0</v>
      </c>
      <c r="BV540" s="27">
        <f t="shared" ref="BV540:EG540" si="1365">MAX(0,(MIN($F540,BV$5)-MAX($E540,BV$4)+1)/BV$8)+((($E540-$F540+1)/BV$8)*($E540&gt;BV$4)*($F540&lt;BV$5))</f>
        <v>0</v>
      </c>
      <c r="BW540" s="27">
        <f t="shared" si="1365"/>
        <v>0</v>
      </c>
      <c r="BX540" s="27">
        <f t="shared" si="1365"/>
        <v>0</v>
      </c>
      <c r="BY540" s="27">
        <f t="shared" si="1365"/>
        <v>0</v>
      </c>
      <c r="BZ540" s="27">
        <f t="shared" si="1365"/>
        <v>0</v>
      </c>
      <c r="CA540" s="27">
        <f t="shared" si="1365"/>
        <v>0</v>
      </c>
      <c r="CB540" s="27">
        <f t="shared" si="1365"/>
        <v>0</v>
      </c>
      <c r="CC540" s="27">
        <f t="shared" si="1365"/>
        <v>0</v>
      </c>
      <c r="CD540" s="27">
        <f t="shared" si="1365"/>
        <v>0</v>
      </c>
      <c r="CE540" s="27">
        <f t="shared" si="1365"/>
        <v>0</v>
      </c>
      <c r="CF540" s="27">
        <f t="shared" si="1365"/>
        <v>0</v>
      </c>
      <c r="CG540" s="27">
        <f t="shared" si="1365"/>
        <v>0</v>
      </c>
      <c r="CH540" s="27">
        <f t="shared" si="1365"/>
        <v>0</v>
      </c>
      <c r="CI540" s="27">
        <f t="shared" si="1365"/>
        <v>0</v>
      </c>
      <c r="CJ540" s="27">
        <f t="shared" si="1365"/>
        <v>0</v>
      </c>
      <c r="CK540" s="27">
        <f t="shared" si="1365"/>
        <v>0</v>
      </c>
      <c r="CL540" s="27">
        <f t="shared" si="1365"/>
        <v>0</v>
      </c>
      <c r="CM540" s="27">
        <f t="shared" si="1365"/>
        <v>0</v>
      </c>
      <c r="CN540" s="27">
        <f t="shared" si="1365"/>
        <v>0</v>
      </c>
      <c r="CO540" s="27">
        <f t="shared" si="1365"/>
        <v>0</v>
      </c>
      <c r="CP540" s="27">
        <f t="shared" si="1365"/>
        <v>0</v>
      </c>
      <c r="CQ540" s="27">
        <f t="shared" si="1365"/>
        <v>0</v>
      </c>
      <c r="CR540" s="27">
        <f t="shared" si="1365"/>
        <v>0</v>
      </c>
      <c r="CS540" s="27">
        <f t="shared" si="1365"/>
        <v>0</v>
      </c>
      <c r="CT540" s="27">
        <f t="shared" si="1365"/>
        <v>0</v>
      </c>
      <c r="CU540" s="27">
        <f t="shared" si="1365"/>
        <v>0</v>
      </c>
      <c r="CV540" s="27">
        <f t="shared" si="1365"/>
        <v>0</v>
      </c>
      <c r="CW540" s="27">
        <f t="shared" si="1365"/>
        <v>0</v>
      </c>
      <c r="CX540" s="27">
        <f t="shared" si="1365"/>
        <v>0</v>
      </c>
      <c r="CY540" s="27">
        <f t="shared" si="1365"/>
        <v>0</v>
      </c>
      <c r="CZ540" s="27">
        <f t="shared" si="1365"/>
        <v>0</v>
      </c>
      <c r="DA540" s="27">
        <f t="shared" si="1365"/>
        <v>0</v>
      </c>
      <c r="DB540" s="27">
        <f t="shared" si="1365"/>
        <v>0</v>
      </c>
      <c r="DC540" s="27">
        <f t="shared" si="1365"/>
        <v>0</v>
      </c>
      <c r="DD540" s="27">
        <f t="shared" si="1365"/>
        <v>0</v>
      </c>
      <c r="DE540" s="27">
        <f t="shared" si="1365"/>
        <v>0</v>
      </c>
      <c r="DF540" s="27">
        <f t="shared" si="1365"/>
        <v>0</v>
      </c>
      <c r="DG540" s="27">
        <f t="shared" si="1365"/>
        <v>0</v>
      </c>
      <c r="DH540" s="27">
        <f t="shared" si="1365"/>
        <v>0</v>
      </c>
      <c r="DI540" s="27">
        <f t="shared" si="1365"/>
        <v>0</v>
      </c>
      <c r="DJ540" s="27">
        <f t="shared" si="1365"/>
        <v>0</v>
      </c>
      <c r="DK540" s="27">
        <f t="shared" si="1365"/>
        <v>0</v>
      </c>
      <c r="DL540" s="27">
        <f t="shared" si="1365"/>
        <v>0</v>
      </c>
      <c r="DM540" s="27">
        <f t="shared" si="1365"/>
        <v>0</v>
      </c>
      <c r="DN540" s="27">
        <f t="shared" si="1365"/>
        <v>0</v>
      </c>
      <c r="DO540" s="27">
        <f t="shared" si="1365"/>
        <v>0</v>
      </c>
      <c r="DP540" s="27">
        <f t="shared" si="1365"/>
        <v>0</v>
      </c>
      <c r="DQ540" s="27">
        <f t="shared" si="1365"/>
        <v>0</v>
      </c>
      <c r="DR540" s="27">
        <f t="shared" si="1365"/>
        <v>0</v>
      </c>
      <c r="DS540" s="27">
        <f t="shared" si="1365"/>
        <v>0</v>
      </c>
      <c r="DT540" s="27">
        <f t="shared" si="1365"/>
        <v>0</v>
      </c>
      <c r="DU540" s="27">
        <f t="shared" si="1365"/>
        <v>0</v>
      </c>
      <c r="DV540" s="27">
        <f t="shared" si="1365"/>
        <v>0</v>
      </c>
      <c r="DW540" s="27">
        <f t="shared" si="1365"/>
        <v>0</v>
      </c>
      <c r="DX540" s="27">
        <f t="shared" si="1365"/>
        <v>0</v>
      </c>
      <c r="DY540" s="27">
        <f t="shared" si="1365"/>
        <v>0</v>
      </c>
      <c r="DZ540" s="27">
        <f t="shared" si="1365"/>
        <v>0</v>
      </c>
      <c r="EA540" s="27">
        <f t="shared" si="1365"/>
        <v>0</v>
      </c>
      <c r="EB540" s="27">
        <f t="shared" si="1365"/>
        <v>0</v>
      </c>
      <c r="EC540" s="27">
        <f t="shared" si="1365"/>
        <v>0</v>
      </c>
      <c r="ED540" s="27">
        <f t="shared" si="1365"/>
        <v>0</v>
      </c>
      <c r="EE540" s="27">
        <f t="shared" si="1365"/>
        <v>0</v>
      </c>
      <c r="EF540" s="27">
        <f t="shared" si="1365"/>
        <v>0</v>
      </c>
      <c r="EG540" s="27">
        <f t="shared" si="1365"/>
        <v>0</v>
      </c>
      <c r="EH540" s="27">
        <f t="shared" ref="EH540:FR540" si="1366">MAX(0,(MIN($F540,EH$5)-MAX($E540,EH$4)+1)/EH$8)+((($E540-$F540+1)/EH$8)*($E540&gt;EH$4)*($F540&lt;EH$5))</f>
        <v>0</v>
      </c>
      <c r="EI540" s="27">
        <f t="shared" si="1366"/>
        <v>0</v>
      </c>
      <c r="EJ540" s="27">
        <f t="shared" si="1366"/>
        <v>0</v>
      </c>
      <c r="EK540" s="27">
        <f t="shared" si="1366"/>
        <v>0</v>
      </c>
      <c r="EL540" s="27">
        <f t="shared" si="1366"/>
        <v>0</v>
      </c>
      <c r="EM540" s="27">
        <f t="shared" si="1366"/>
        <v>0</v>
      </c>
      <c r="EN540" s="27">
        <f t="shared" si="1366"/>
        <v>0</v>
      </c>
      <c r="EO540" s="27">
        <f t="shared" si="1366"/>
        <v>0</v>
      </c>
      <c r="EP540" s="27">
        <f t="shared" si="1366"/>
        <v>0</v>
      </c>
      <c r="EQ540" s="27">
        <f t="shared" si="1366"/>
        <v>0</v>
      </c>
      <c r="ER540" s="27">
        <f t="shared" si="1366"/>
        <v>0</v>
      </c>
      <c r="ES540" s="27">
        <f t="shared" si="1366"/>
        <v>0</v>
      </c>
      <c r="ET540" s="27">
        <f t="shared" si="1366"/>
        <v>0</v>
      </c>
      <c r="EU540" s="27">
        <f t="shared" si="1366"/>
        <v>0</v>
      </c>
      <c r="EV540" s="27">
        <f t="shared" si="1366"/>
        <v>0</v>
      </c>
      <c r="EW540" s="27">
        <f t="shared" si="1366"/>
        <v>0</v>
      </c>
      <c r="EX540" s="27">
        <f t="shared" si="1366"/>
        <v>0</v>
      </c>
      <c r="EY540" s="27">
        <f t="shared" si="1366"/>
        <v>0</v>
      </c>
      <c r="EZ540" s="27">
        <f t="shared" si="1366"/>
        <v>0</v>
      </c>
      <c r="FA540" s="27">
        <f t="shared" si="1366"/>
        <v>0</v>
      </c>
      <c r="FB540" s="27">
        <f t="shared" si="1366"/>
        <v>0</v>
      </c>
      <c r="FC540" s="27">
        <f t="shared" si="1366"/>
        <v>0</v>
      </c>
      <c r="FD540" s="27">
        <f t="shared" si="1366"/>
        <v>0</v>
      </c>
      <c r="FE540" s="27">
        <f t="shared" si="1366"/>
        <v>0</v>
      </c>
      <c r="FF540" s="27">
        <f t="shared" si="1366"/>
        <v>0</v>
      </c>
      <c r="FG540" s="27">
        <f t="shared" si="1366"/>
        <v>0</v>
      </c>
      <c r="FH540" s="27">
        <f t="shared" si="1366"/>
        <v>0</v>
      </c>
      <c r="FI540" s="27">
        <f t="shared" si="1366"/>
        <v>0</v>
      </c>
      <c r="FJ540" s="27">
        <f t="shared" si="1366"/>
        <v>0</v>
      </c>
      <c r="FK540" s="27">
        <f t="shared" si="1366"/>
        <v>0</v>
      </c>
      <c r="FL540" s="27">
        <f t="shared" si="1366"/>
        <v>0</v>
      </c>
      <c r="FM540" s="27">
        <f t="shared" si="1366"/>
        <v>0</v>
      </c>
      <c r="FN540" s="27">
        <f t="shared" si="1366"/>
        <v>0</v>
      </c>
      <c r="FO540" s="27">
        <f t="shared" si="1366"/>
        <v>0</v>
      </c>
      <c r="FP540" s="27">
        <f t="shared" si="1366"/>
        <v>0</v>
      </c>
      <c r="FQ540" s="27">
        <f t="shared" si="1366"/>
        <v>0</v>
      </c>
      <c r="FR540" s="27">
        <f t="shared" si="1366"/>
        <v>0</v>
      </c>
    </row>
    <row r="541" spans="2:174">
      <c r="C541" s="39" t="s">
        <v>818</v>
      </c>
      <c r="D541" s="144" t="s">
        <v>979</v>
      </c>
      <c r="E541" s="151">
        <f>INDEX(Assumptions!$G$410:$G$410,MATCH($A$1,Model_Number,0))</f>
        <v>0</v>
      </c>
      <c r="I541" s="131">
        <f>SUM(J541:FR541)</f>
        <v>0</v>
      </c>
      <c r="J541" s="18">
        <f t="shared" ref="J541" si="1367">-1 * $E541 * J$9 * J540</f>
        <v>0</v>
      </c>
      <c r="K541" s="18">
        <f t="shared" ref="K541" si="1368">-1 * $E541 * K$9 * K540</f>
        <v>0</v>
      </c>
      <c r="L541" s="18">
        <f t="shared" ref="L541" si="1369">-1 * $E541 * L$9 * L540</f>
        <v>0</v>
      </c>
      <c r="M541" s="18">
        <f t="shared" ref="M541" si="1370">-1 * $E541 * M$9 * M540</f>
        <v>0</v>
      </c>
      <c r="N541" s="18">
        <f t="shared" ref="N541" si="1371">-1 * $E541 * N$9 * N540</f>
        <v>0</v>
      </c>
      <c r="O541" s="18">
        <f t="shared" ref="O541" si="1372">-1 * $E541 * O$9 * O540</f>
        <v>0</v>
      </c>
      <c r="P541" s="18">
        <f t="shared" ref="P541" si="1373">-1 * $E541 * P$9 * P540</f>
        <v>0</v>
      </c>
      <c r="Q541" s="18">
        <f t="shared" ref="Q541" si="1374">-1 * $E541 * Q$9 * Q540</f>
        <v>0</v>
      </c>
      <c r="R541" s="18">
        <f t="shared" ref="R541" si="1375">-1 * $E541 * R$9 * R540</f>
        <v>0</v>
      </c>
      <c r="S541" s="18">
        <f t="shared" ref="S541" si="1376">-1 * $E541 * S$9 * S540</f>
        <v>0</v>
      </c>
      <c r="T541" s="18">
        <f t="shared" ref="T541" si="1377">-1 * $E541 * T$9 * T540</f>
        <v>0</v>
      </c>
      <c r="U541" s="18">
        <f t="shared" ref="U541:CD541" si="1378">-1 * $E541 * U$9 * U540</f>
        <v>0</v>
      </c>
      <c r="V541" s="18">
        <f t="shared" si="1378"/>
        <v>0</v>
      </c>
      <c r="W541" s="18">
        <f t="shared" si="1378"/>
        <v>0</v>
      </c>
      <c r="X541" s="18">
        <f t="shared" si="1378"/>
        <v>0</v>
      </c>
      <c r="Y541" s="18">
        <f t="shared" si="1378"/>
        <v>0</v>
      </c>
      <c r="Z541" s="18">
        <f t="shared" si="1378"/>
        <v>0</v>
      </c>
      <c r="AA541" s="18">
        <f t="shared" si="1378"/>
        <v>0</v>
      </c>
      <c r="AB541" s="18">
        <f t="shared" si="1378"/>
        <v>0</v>
      </c>
      <c r="AC541" s="18">
        <f t="shared" si="1378"/>
        <v>0</v>
      </c>
      <c r="AD541" s="18">
        <f t="shared" si="1378"/>
        <v>0</v>
      </c>
      <c r="AE541" s="18">
        <f t="shared" si="1378"/>
        <v>0</v>
      </c>
      <c r="AF541" s="18">
        <f t="shared" si="1378"/>
        <v>0</v>
      </c>
      <c r="AG541" s="18">
        <f t="shared" si="1378"/>
        <v>0</v>
      </c>
      <c r="AH541" s="18">
        <f t="shared" si="1378"/>
        <v>0</v>
      </c>
      <c r="AI541" s="18">
        <f t="shared" si="1378"/>
        <v>0</v>
      </c>
      <c r="AJ541" s="18">
        <f t="shared" si="1378"/>
        <v>0</v>
      </c>
      <c r="AK541" s="18">
        <f t="shared" si="1378"/>
        <v>0</v>
      </c>
      <c r="AL541" s="18">
        <f t="shared" si="1378"/>
        <v>0</v>
      </c>
      <c r="AM541" s="18">
        <f t="shared" si="1378"/>
        <v>0</v>
      </c>
      <c r="AN541" s="18">
        <f t="shared" si="1378"/>
        <v>0</v>
      </c>
      <c r="AO541" s="18">
        <f t="shared" si="1378"/>
        <v>0</v>
      </c>
      <c r="AP541" s="18">
        <f t="shared" si="1378"/>
        <v>0</v>
      </c>
      <c r="AQ541" s="18">
        <f t="shared" si="1378"/>
        <v>0</v>
      </c>
      <c r="AR541" s="18">
        <f t="shared" si="1378"/>
        <v>0</v>
      </c>
      <c r="AS541" s="18">
        <f t="shared" si="1378"/>
        <v>0</v>
      </c>
      <c r="AT541" s="18">
        <f t="shared" si="1378"/>
        <v>0</v>
      </c>
      <c r="AU541" s="18">
        <f t="shared" si="1378"/>
        <v>0</v>
      </c>
      <c r="AV541" s="18">
        <f t="shared" si="1378"/>
        <v>0</v>
      </c>
      <c r="AW541" s="18">
        <f t="shared" si="1378"/>
        <v>0</v>
      </c>
      <c r="AX541" s="18">
        <f t="shared" si="1378"/>
        <v>0</v>
      </c>
      <c r="AY541" s="18">
        <f t="shared" si="1378"/>
        <v>0</v>
      </c>
      <c r="AZ541" s="18">
        <f t="shared" si="1378"/>
        <v>0</v>
      </c>
      <c r="BA541" s="18">
        <f t="shared" si="1378"/>
        <v>0</v>
      </c>
      <c r="BB541" s="18">
        <f t="shared" si="1378"/>
        <v>0</v>
      </c>
      <c r="BC541" s="18">
        <f t="shared" si="1378"/>
        <v>0</v>
      </c>
      <c r="BD541" s="18">
        <f t="shared" si="1378"/>
        <v>0</v>
      </c>
      <c r="BE541" s="18">
        <f t="shared" si="1378"/>
        <v>0</v>
      </c>
      <c r="BF541" s="18">
        <f t="shared" si="1378"/>
        <v>0</v>
      </c>
      <c r="BG541" s="18">
        <f t="shared" si="1378"/>
        <v>0</v>
      </c>
      <c r="BH541" s="18">
        <f t="shared" si="1378"/>
        <v>0</v>
      </c>
      <c r="BI541" s="18">
        <f t="shared" si="1378"/>
        <v>0</v>
      </c>
      <c r="BJ541" s="18">
        <f t="shared" si="1378"/>
        <v>0</v>
      </c>
      <c r="BK541" s="18">
        <f t="shared" si="1378"/>
        <v>0</v>
      </c>
      <c r="BL541" s="18">
        <f t="shared" si="1378"/>
        <v>0</v>
      </c>
      <c r="BM541" s="18">
        <f t="shared" si="1378"/>
        <v>0</v>
      </c>
      <c r="BN541" s="18">
        <f t="shared" si="1378"/>
        <v>0</v>
      </c>
      <c r="BO541" s="18">
        <f t="shared" si="1378"/>
        <v>0</v>
      </c>
      <c r="BP541" s="18">
        <f t="shared" si="1378"/>
        <v>0</v>
      </c>
      <c r="BQ541" s="18">
        <f t="shared" si="1378"/>
        <v>0</v>
      </c>
      <c r="BR541" s="18">
        <f t="shared" si="1378"/>
        <v>0</v>
      </c>
      <c r="BS541" s="18">
        <f t="shared" si="1378"/>
        <v>0</v>
      </c>
      <c r="BT541" s="18">
        <f t="shared" si="1378"/>
        <v>0</v>
      </c>
      <c r="BU541" s="18">
        <f t="shared" si="1378"/>
        <v>0</v>
      </c>
      <c r="BV541" s="18">
        <f t="shared" si="1378"/>
        <v>0</v>
      </c>
      <c r="BW541" s="18">
        <f t="shared" si="1378"/>
        <v>0</v>
      </c>
      <c r="BX541" s="18">
        <f t="shared" si="1378"/>
        <v>0</v>
      </c>
      <c r="BY541" s="18">
        <f t="shared" si="1378"/>
        <v>0</v>
      </c>
      <c r="BZ541" s="18">
        <f t="shared" si="1378"/>
        <v>0</v>
      </c>
      <c r="CA541" s="18">
        <f t="shared" si="1378"/>
        <v>0</v>
      </c>
      <c r="CB541" s="18">
        <f t="shared" si="1378"/>
        <v>0</v>
      </c>
      <c r="CC541" s="18">
        <f t="shared" si="1378"/>
        <v>0</v>
      </c>
      <c r="CD541" s="18">
        <f t="shared" si="1378"/>
        <v>0</v>
      </c>
      <c r="CE541" s="18">
        <f t="shared" ref="CE541:EP541" si="1379">-1 * $E541 * CE$9 * CE540</f>
        <v>0</v>
      </c>
      <c r="CF541" s="18">
        <f t="shared" si="1379"/>
        <v>0</v>
      </c>
      <c r="CG541" s="18">
        <f t="shared" si="1379"/>
        <v>0</v>
      </c>
      <c r="CH541" s="18">
        <f t="shared" si="1379"/>
        <v>0</v>
      </c>
      <c r="CI541" s="18">
        <f t="shared" si="1379"/>
        <v>0</v>
      </c>
      <c r="CJ541" s="18">
        <f t="shared" si="1379"/>
        <v>0</v>
      </c>
      <c r="CK541" s="18">
        <f t="shared" si="1379"/>
        <v>0</v>
      </c>
      <c r="CL541" s="18">
        <f t="shared" si="1379"/>
        <v>0</v>
      </c>
      <c r="CM541" s="18">
        <f t="shared" si="1379"/>
        <v>0</v>
      </c>
      <c r="CN541" s="18">
        <f t="shared" si="1379"/>
        <v>0</v>
      </c>
      <c r="CO541" s="18">
        <f t="shared" si="1379"/>
        <v>0</v>
      </c>
      <c r="CP541" s="18">
        <f t="shared" si="1379"/>
        <v>0</v>
      </c>
      <c r="CQ541" s="18">
        <f t="shared" si="1379"/>
        <v>0</v>
      </c>
      <c r="CR541" s="18">
        <f t="shared" si="1379"/>
        <v>0</v>
      </c>
      <c r="CS541" s="18">
        <f t="shared" si="1379"/>
        <v>0</v>
      </c>
      <c r="CT541" s="18">
        <f t="shared" si="1379"/>
        <v>0</v>
      </c>
      <c r="CU541" s="18">
        <f t="shared" si="1379"/>
        <v>0</v>
      </c>
      <c r="CV541" s="18">
        <f t="shared" si="1379"/>
        <v>0</v>
      </c>
      <c r="CW541" s="18">
        <f t="shared" si="1379"/>
        <v>0</v>
      </c>
      <c r="CX541" s="18">
        <f t="shared" si="1379"/>
        <v>0</v>
      </c>
      <c r="CY541" s="18">
        <f t="shared" si="1379"/>
        <v>0</v>
      </c>
      <c r="CZ541" s="18">
        <f t="shared" si="1379"/>
        <v>0</v>
      </c>
      <c r="DA541" s="18">
        <f t="shared" si="1379"/>
        <v>0</v>
      </c>
      <c r="DB541" s="18">
        <f t="shared" si="1379"/>
        <v>0</v>
      </c>
      <c r="DC541" s="18">
        <f t="shared" si="1379"/>
        <v>0</v>
      </c>
      <c r="DD541" s="18">
        <f t="shared" si="1379"/>
        <v>0</v>
      </c>
      <c r="DE541" s="18">
        <f t="shared" si="1379"/>
        <v>0</v>
      </c>
      <c r="DF541" s="18">
        <f t="shared" si="1379"/>
        <v>0</v>
      </c>
      <c r="DG541" s="18">
        <f t="shared" si="1379"/>
        <v>0</v>
      </c>
      <c r="DH541" s="18">
        <f t="shared" si="1379"/>
        <v>0</v>
      </c>
      <c r="DI541" s="18">
        <f t="shared" si="1379"/>
        <v>0</v>
      </c>
      <c r="DJ541" s="18">
        <f t="shared" si="1379"/>
        <v>0</v>
      </c>
      <c r="DK541" s="18">
        <f t="shared" si="1379"/>
        <v>0</v>
      </c>
      <c r="DL541" s="18">
        <f t="shared" si="1379"/>
        <v>0</v>
      </c>
      <c r="DM541" s="18">
        <f t="shared" si="1379"/>
        <v>0</v>
      </c>
      <c r="DN541" s="18">
        <f t="shared" si="1379"/>
        <v>0</v>
      </c>
      <c r="DO541" s="18">
        <f t="shared" si="1379"/>
        <v>0</v>
      </c>
      <c r="DP541" s="18">
        <f t="shared" si="1379"/>
        <v>0</v>
      </c>
      <c r="DQ541" s="18">
        <f t="shared" si="1379"/>
        <v>0</v>
      </c>
      <c r="DR541" s="18">
        <f t="shared" si="1379"/>
        <v>0</v>
      </c>
      <c r="DS541" s="18">
        <f t="shared" si="1379"/>
        <v>0</v>
      </c>
      <c r="DT541" s="18">
        <f t="shared" si="1379"/>
        <v>0</v>
      </c>
      <c r="DU541" s="18">
        <f t="shared" si="1379"/>
        <v>0</v>
      </c>
      <c r="DV541" s="18">
        <f t="shared" si="1379"/>
        <v>0</v>
      </c>
      <c r="DW541" s="18">
        <f t="shared" si="1379"/>
        <v>0</v>
      </c>
      <c r="DX541" s="18">
        <f t="shared" si="1379"/>
        <v>0</v>
      </c>
      <c r="DY541" s="18">
        <f t="shared" si="1379"/>
        <v>0</v>
      </c>
      <c r="DZ541" s="18">
        <f t="shared" si="1379"/>
        <v>0</v>
      </c>
      <c r="EA541" s="18">
        <f t="shared" si="1379"/>
        <v>0</v>
      </c>
      <c r="EB541" s="18">
        <f t="shared" si="1379"/>
        <v>0</v>
      </c>
      <c r="EC541" s="18">
        <f t="shared" si="1379"/>
        <v>0</v>
      </c>
      <c r="ED541" s="18">
        <f t="shared" si="1379"/>
        <v>0</v>
      </c>
      <c r="EE541" s="18">
        <f t="shared" si="1379"/>
        <v>0</v>
      </c>
      <c r="EF541" s="18">
        <f t="shared" si="1379"/>
        <v>0</v>
      </c>
      <c r="EG541" s="18">
        <f t="shared" si="1379"/>
        <v>0</v>
      </c>
      <c r="EH541" s="18">
        <f t="shared" si="1379"/>
        <v>0</v>
      </c>
      <c r="EI541" s="18">
        <f t="shared" si="1379"/>
        <v>0</v>
      </c>
      <c r="EJ541" s="18">
        <f t="shared" si="1379"/>
        <v>0</v>
      </c>
      <c r="EK541" s="18">
        <f t="shared" si="1379"/>
        <v>0</v>
      </c>
      <c r="EL541" s="18">
        <f t="shared" si="1379"/>
        <v>0</v>
      </c>
      <c r="EM541" s="18">
        <f t="shared" si="1379"/>
        <v>0</v>
      </c>
      <c r="EN541" s="18">
        <f t="shared" si="1379"/>
        <v>0</v>
      </c>
      <c r="EO541" s="18">
        <f t="shared" si="1379"/>
        <v>0</v>
      </c>
      <c r="EP541" s="18">
        <f t="shared" si="1379"/>
        <v>0</v>
      </c>
      <c r="EQ541" s="18">
        <f t="shared" ref="EQ541:FR541" si="1380">-1 * $E541 * EQ$9 * EQ540</f>
        <v>0</v>
      </c>
      <c r="ER541" s="18">
        <f t="shared" si="1380"/>
        <v>0</v>
      </c>
      <c r="ES541" s="18">
        <f t="shared" si="1380"/>
        <v>0</v>
      </c>
      <c r="ET541" s="18">
        <f t="shared" si="1380"/>
        <v>0</v>
      </c>
      <c r="EU541" s="18">
        <f t="shared" si="1380"/>
        <v>0</v>
      </c>
      <c r="EV541" s="18">
        <f t="shared" si="1380"/>
        <v>0</v>
      </c>
      <c r="EW541" s="18">
        <f t="shared" si="1380"/>
        <v>0</v>
      </c>
      <c r="EX541" s="18">
        <f t="shared" si="1380"/>
        <v>0</v>
      </c>
      <c r="EY541" s="18">
        <f t="shared" si="1380"/>
        <v>0</v>
      </c>
      <c r="EZ541" s="18">
        <f t="shared" si="1380"/>
        <v>0</v>
      </c>
      <c r="FA541" s="18">
        <f t="shared" si="1380"/>
        <v>0</v>
      </c>
      <c r="FB541" s="18">
        <f t="shared" si="1380"/>
        <v>0</v>
      </c>
      <c r="FC541" s="18">
        <f t="shared" si="1380"/>
        <v>0</v>
      </c>
      <c r="FD541" s="18">
        <f t="shared" si="1380"/>
        <v>0</v>
      </c>
      <c r="FE541" s="18">
        <f t="shared" si="1380"/>
        <v>0</v>
      </c>
      <c r="FF541" s="18">
        <f t="shared" si="1380"/>
        <v>0</v>
      </c>
      <c r="FG541" s="18">
        <f t="shared" si="1380"/>
        <v>0</v>
      </c>
      <c r="FH541" s="18">
        <f t="shared" si="1380"/>
        <v>0</v>
      </c>
      <c r="FI541" s="18">
        <f t="shared" si="1380"/>
        <v>0</v>
      </c>
      <c r="FJ541" s="18">
        <f t="shared" si="1380"/>
        <v>0</v>
      </c>
      <c r="FK541" s="18">
        <f t="shared" si="1380"/>
        <v>0</v>
      </c>
      <c r="FL541" s="18">
        <f t="shared" si="1380"/>
        <v>0</v>
      </c>
      <c r="FM541" s="18">
        <f t="shared" si="1380"/>
        <v>0</v>
      </c>
      <c r="FN541" s="18">
        <f t="shared" si="1380"/>
        <v>0</v>
      </c>
      <c r="FO541" s="18">
        <f t="shared" si="1380"/>
        <v>0</v>
      </c>
      <c r="FP541" s="18">
        <f t="shared" si="1380"/>
        <v>0</v>
      </c>
      <c r="FQ541" s="18">
        <f t="shared" si="1380"/>
        <v>0</v>
      </c>
      <c r="FR541" s="18">
        <f t="shared" si="1380"/>
        <v>0</v>
      </c>
    </row>
    <row r="542" spans="2:174"/>
    <row r="543" spans="2:174">
      <c r="B543" s="30" t="s">
        <v>750</v>
      </c>
    </row>
    <row r="544" spans="2:174">
      <c r="C544" t="s">
        <v>0</v>
      </c>
      <c r="E544" s="134">
        <f>INDEX(Assumptions!$G$413:$G$413,MATCH($A$1,Model_Number,0))</f>
        <v>46569</v>
      </c>
      <c r="F544" s="134">
        <f>INDEX(Assumptions!$G$415:$G$415,MATCH($A$1,Model_Number,0))</f>
        <v>48395</v>
      </c>
      <c r="J544" s="27">
        <f t="shared" ref="J544:BU544" si="1381">MAX(0,(MIN($F544,J$5)-MAX($E544,J$4)+1)/J$8)+((($E544-$F544+1)/J$8)*($E544&gt;J$4)*($F544&lt;J$5))</f>
        <v>0</v>
      </c>
      <c r="K544" s="27">
        <f t="shared" si="1381"/>
        <v>0</v>
      </c>
      <c r="L544" s="27">
        <f t="shared" si="1381"/>
        <v>0</v>
      </c>
      <c r="M544" s="27">
        <f t="shared" si="1381"/>
        <v>0</v>
      </c>
      <c r="N544" s="27">
        <f t="shared" si="1381"/>
        <v>0</v>
      </c>
      <c r="O544" s="27">
        <f t="shared" si="1381"/>
        <v>0</v>
      </c>
      <c r="P544" s="27">
        <f t="shared" si="1381"/>
        <v>0</v>
      </c>
      <c r="Q544" s="27">
        <f t="shared" si="1381"/>
        <v>0</v>
      </c>
      <c r="R544" s="27">
        <f t="shared" si="1381"/>
        <v>0</v>
      </c>
      <c r="S544" s="27">
        <f t="shared" si="1381"/>
        <v>0</v>
      </c>
      <c r="T544" s="27">
        <f t="shared" si="1381"/>
        <v>0</v>
      </c>
      <c r="U544" s="27">
        <f t="shared" si="1381"/>
        <v>0</v>
      </c>
      <c r="V544" s="27">
        <f t="shared" si="1381"/>
        <v>0</v>
      </c>
      <c r="W544" s="27">
        <f t="shared" si="1381"/>
        <v>0</v>
      </c>
      <c r="X544" s="27">
        <f t="shared" si="1381"/>
        <v>0</v>
      </c>
      <c r="Y544" s="27">
        <f t="shared" si="1381"/>
        <v>0</v>
      </c>
      <c r="Z544" s="27">
        <f t="shared" si="1381"/>
        <v>0</v>
      </c>
      <c r="AA544" s="27">
        <f t="shared" si="1381"/>
        <v>0</v>
      </c>
      <c r="AB544" s="27">
        <f t="shared" si="1381"/>
        <v>1</v>
      </c>
      <c r="AC544" s="27">
        <f t="shared" si="1381"/>
        <v>1</v>
      </c>
      <c r="AD544" s="27">
        <f t="shared" si="1381"/>
        <v>1</v>
      </c>
      <c r="AE544" s="27">
        <f t="shared" si="1381"/>
        <v>1</v>
      </c>
      <c r="AF544" s="27">
        <f t="shared" si="1381"/>
        <v>1</v>
      </c>
      <c r="AG544" s="27">
        <f t="shared" si="1381"/>
        <v>1</v>
      </c>
      <c r="AH544" s="27">
        <f t="shared" si="1381"/>
        <v>1</v>
      </c>
      <c r="AI544" s="27">
        <f t="shared" si="1381"/>
        <v>1</v>
      </c>
      <c r="AJ544" s="27">
        <f t="shared" si="1381"/>
        <v>1</v>
      </c>
      <c r="AK544" s="27">
        <f t="shared" si="1381"/>
        <v>1</v>
      </c>
      <c r="AL544" s="27">
        <f t="shared" si="1381"/>
        <v>1</v>
      </c>
      <c r="AM544" s="27">
        <f t="shared" si="1381"/>
        <v>1</v>
      </c>
      <c r="AN544" s="27">
        <f t="shared" si="1381"/>
        <v>1</v>
      </c>
      <c r="AO544" s="27">
        <f t="shared" si="1381"/>
        <v>1</v>
      </c>
      <c r="AP544" s="27">
        <f t="shared" si="1381"/>
        <v>1</v>
      </c>
      <c r="AQ544" s="27">
        <f t="shared" si="1381"/>
        <v>1</v>
      </c>
      <c r="AR544" s="27">
        <f t="shared" si="1381"/>
        <v>1</v>
      </c>
      <c r="AS544" s="27">
        <f t="shared" si="1381"/>
        <v>1</v>
      </c>
      <c r="AT544" s="27">
        <f t="shared" si="1381"/>
        <v>1</v>
      </c>
      <c r="AU544" s="27">
        <f t="shared" si="1381"/>
        <v>1</v>
      </c>
      <c r="AV544" s="27">
        <f t="shared" si="1381"/>
        <v>0</v>
      </c>
      <c r="AW544" s="27">
        <f t="shared" si="1381"/>
        <v>0</v>
      </c>
      <c r="AX544" s="27">
        <f t="shared" si="1381"/>
        <v>0</v>
      </c>
      <c r="AY544" s="27">
        <f t="shared" si="1381"/>
        <v>0</v>
      </c>
      <c r="AZ544" s="27">
        <f t="shared" si="1381"/>
        <v>0</v>
      </c>
      <c r="BA544" s="27">
        <f t="shared" si="1381"/>
        <v>0</v>
      </c>
      <c r="BB544" s="27">
        <f t="shared" si="1381"/>
        <v>0</v>
      </c>
      <c r="BC544" s="27">
        <f t="shared" si="1381"/>
        <v>0</v>
      </c>
      <c r="BD544" s="27">
        <f t="shared" si="1381"/>
        <v>0</v>
      </c>
      <c r="BE544" s="27">
        <f t="shared" si="1381"/>
        <v>0</v>
      </c>
      <c r="BF544" s="27">
        <f t="shared" si="1381"/>
        <v>0</v>
      </c>
      <c r="BG544" s="27">
        <f t="shared" si="1381"/>
        <v>0</v>
      </c>
      <c r="BH544" s="27">
        <f t="shared" si="1381"/>
        <v>0</v>
      </c>
      <c r="BI544" s="27">
        <f t="shared" si="1381"/>
        <v>0</v>
      </c>
      <c r="BJ544" s="27">
        <f t="shared" si="1381"/>
        <v>0</v>
      </c>
      <c r="BK544" s="27">
        <f t="shared" si="1381"/>
        <v>0</v>
      </c>
      <c r="BL544" s="27">
        <f t="shared" si="1381"/>
        <v>0</v>
      </c>
      <c r="BM544" s="27">
        <f t="shared" si="1381"/>
        <v>0</v>
      </c>
      <c r="BN544" s="27">
        <f t="shared" si="1381"/>
        <v>0</v>
      </c>
      <c r="BO544" s="27">
        <f t="shared" si="1381"/>
        <v>0</v>
      </c>
      <c r="BP544" s="27">
        <f t="shared" si="1381"/>
        <v>0</v>
      </c>
      <c r="BQ544" s="27">
        <f t="shared" si="1381"/>
        <v>0</v>
      </c>
      <c r="BR544" s="27">
        <f t="shared" si="1381"/>
        <v>0</v>
      </c>
      <c r="BS544" s="27">
        <f t="shared" si="1381"/>
        <v>0</v>
      </c>
      <c r="BT544" s="27">
        <f t="shared" si="1381"/>
        <v>0</v>
      </c>
      <c r="BU544" s="27">
        <f t="shared" si="1381"/>
        <v>0</v>
      </c>
      <c r="BV544" s="27">
        <f t="shared" ref="BV544:EG544" si="1382">MAX(0,(MIN($F544,BV$5)-MAX($E544,BV$4)+1)/BV$8)+((($E544-$F544+1)/BV$8)*($E544&gt;BV$4)*($F544&lt;BV$5))</f>
        <v>0</v>
      </c>
      <c r="BW544" s="27">
        <f t="shared" si="1382"/>
        <v>0</v>
      </c>
      <c r="BX544" s="27">
        <f t="shared" si="1382"/>
        <v>0</v>
      </c>
      <c r="BY544" s="27">
        <f t="shared" si="1382"/>
        <v>0</v>
      </c>
      <c r="BZ544" s="27">
        <f t="shared" si="1382"/>
        <v>0</v>
      </c>
      <c r="CA544" s="27">
        <f t="shared" si="1382"/>
        <v>0</v>
      </c>
      <c r="CB544" s="27">
        <f t="shared" si="1382"/>
        <v>0</v>
      </c>
      <c r="CC544" s="27">
        <f t="shared" si="1382"/>
        <v>0</v>
      </c>
      <c r="CD544" s="27">
        <f t="shared" si="1382"/>
        <v>0</v>
      </c>
      <c r="CE544" s="27">
        <f t="shared" si="1382"/>
        <v>0</v>
      </c>
      <c r="CF544" s="27">
        <f t="shared" si="1382"/>
        <v>0</v>
      </c>
      <c r="CG544" s="27">
        <f t="shared" si="1382"/>
        <v>0</v>
      </c>
      <c r="CH544" s="27">
        <f t="shared" si="1382"/>
        <v>0</v>
      </c>
      <c r="CI544" s="27">
        <f t="shared" si="1382"/>
        <v>0</v>
      </c>
      <c r="CJ544" s="27">
        <f t="shared" si="1382"/>
        <v>0</v>
      </c>
      <c r="CK544" s="27">
        <f t="shared" si="1382"/>
        <v>0</v>
      </c>
      <c r="CL544" s="27">
        <f t="shared" si="1382"/>
        <v>0</v>
      </c>
      <c r="CM544" s="27">
        <f t="shared" si="1382"/>
        <v>0</v>
      </c>
      <c r="CN544" s="27">
        <f t="shared" si="1382"/>
        <v>0</v>
      </c>
      <c r="CO544" s="27">
        <f t="shared" si="1382"/>
        <v>0</v>
      </c>
      <c r="CP544" s="27">
        <f t="shared" si="1382"/>
        <v>0</v>
      </c>
      <c r="CQ544" s="27">
        <f t="shared" si="1382"/>
        <v>0</v>
      </c>
      <c r="CR544" s="27">
        <f t="shared" si="1382"/>
        <v>0</v>
      </c>
      <c r="CS544" s="27">
        <f t="shared" si="1382"/>
        <v>0</v>
      </c>
      <c r="CT544" s="27">
        <f t="shared" si="1382"/>
        <v>0</v>
      </c>
      <c r="CU544" s="27">
        <f t="shared" si="1382"/>
        <v>0</v>
      </c>
      <c r="CV544" s="27">
        <f t="shared" si="1382"/>
        <v>0</v>
      </c>
      <c r="CW544" s="27">
        <f t="shared" si="1382"/>
        <v>0</v>
      </c>
      <c r="CX544" s="27">
        <f t="shared" si="1382"/>
        <v>0</v>
      </c>
      <c r="CY544" s="27">
        <f t="shared" si="1382"/>
        <v>0</v>
      </c>
      <c r="CZ544" s="27">
        <f t="shared" si="1382"/>
        <v>0</v>
      </c>
      <c r="DA544" s="27">
        <f t="shared" si="1382"/>
        <v>0</v>
      </c>
      <c r="DB544" s="27">
        <f t="shared" si="1382"/>
        <v>0</v>
      </c>
      <c r="DC544" s="27">
        <f t="shared" si="1382"/>
        <v>0</v>
      </c>
      <c r="DD544" s="27">
        <f t="shared" si="1382"/>
        <v>0</v>
      </c>
      <c r="DE544" s="27">
        <f t="shared" si="1382"/>
        <v>0</v>
      </c>
      <c r="DF544" s="27">
        <f t="shared" si="1382"/>
        <v>0</v>
      </c>
      <c r="DG544" s="27">
        <f t="shared" si="1382"/>
        <v>0</v>
      </c>
      <c r="DH544" s="27">
        <f t="shared" si="1382"/>
        <v>0</v>
      </c>
      <c r="DI544" s="27">
        <f t="shared" si="1382"/>
        <v>0</v>
      </c>
      <c r="DJ544" s="27">
        <f t="shared" si="1382"/>
        <v>0</v>
      </c>
      <c r="DK544" s="27">
        <f t="shared" si="1382"/>
        <v>0</v>
      </c>
      <c r="DL544" s="27">
        <f t="shared" si="1382"/>
        <v>0</v>
      </c>
      <c r="DM544" s="27">
        <f t="shared" si="1382"/>
        <v>0</v>
      </c>
      <c r="DN544" s="27">
        <f t="shared" si="1382"/>
        <v>0</v>
      </c>
      <c r="DO544" s="27">
        <f t="shared" si="1382"/>
        <v>0</v>
      </c>
      <c r="DP544" s="27">
        <f t="shared" si="1382"/>
        <v>0</v>
      </c>
      <c r="DQ544" s="27">
        <f t="shared" si="1382"/>
        <v>0</v>
      </c>
      <c r="DR544" s="27">
        <f t="shared" si="1382"/>
        <v>0</v>
      </c>
      <c r="DS544" s="27">
        <f t="shared" si="1382"/>
        <v>0</v>
      </c>
      <c r="DT544" s="27">
        <f t="shared" si="1382"/>
        <v>0</v>
      </c>
      <c r="DU544" s="27">
        <f t="shared" si="1382"/>
        <v>0</v>
      </c>
      <c r="DV544" s="27">
        <f t="shared" si="1382"/>
        <v>0</v>
      </c>
      <c r="DW544" s="27">
        <f t="shared" si="1382"/>
        <v>0</v>
      </c>
      <c r="DX544" s="27">
        <f t="shared" si="1382"/>
        <v>0</v>
      </c>
      <c r="DY544" s="27">
        <f t="shared" si="1382"/>
        <v>0</v>
      </c>
      <c r="DZ544" s="27">
        <f t="shared" si="1382"/>
        <v>0</v>
      </c>
      <c r="EA544" s="27">
        <f t="shared" si="1382"/>
        <v>0</v>
      </c>
      <c r="EB544" s="27">
        <f t="shared" si="1382"/>
        <v>0</v>
      </c>
      <c r="EC544" s="27">
        <f t="shared" si="1382"/>
        <v>0</v>
      </c>
      <c r="ED544" s="27">
        <f t="shared" si="1382"/>
        <v>0</v>
      </c>
      <c r="EE544" s="27">
        <f t="shared" si="1382"/>
        <v>0</v>
      </c>
      <c r="EF544" s="27">
        <f t="shared" si="1382"/>
        <v>0</v>
      </c>
      <c r="EG544" s="27">
        <f t="shared" si="1382"/>
        <v>0</v>
      </c>
      <c r="EH544" s="27">
        <f t="shared" ref="EH544:FR544" si="1383">MAX(0,(MIN($F544,EH$5)-MAX($E544,EH$4)+1)/EH$8)+((($E544-$F544+1)/EH$8)*($E544&gt;EH$4)*($F544&lt;EH$5))</f>
        <v>0</v>
      </c>
      <c r="EI544" s="27">
        <f t="shared" si="1383"/>
        <v>0</v>
      </c>
      <c r="EJ544" s="27">
        <f t="shared" si="1383"/>
        <v>0</v>
      </c>
      <c r="EK544" s="27">
        <f t="shared" si="1383"/>
        <v>0</v>
      </c>
      <c r="EL544" s="27">
        <f t="shared" si="1383"/>
        <v>0</v>
      </c>
      <c r="EM544" s="27">
        <f t="shared" si="1383"/>
        <v>0</v>
      </c>
      <c r="EN544" s="27">
        <f t="shared" si="1383"/>
        <v>0</v>
      </c>
      <c r="EO544" s="27">
        <f t="shared" si="1383"/>
        <v>0</v>
      </c>
      <c r="EP544" s="27">
        <f t="shared" si="1383"/>
        <v>0</v>
      </c>
      <c r="EQ544" s="27">
        <f t="shared" si="1383"/>
        <v>0</v>
      </c>
      <c r="ER544" s="27">
        <f t="shared" si="1383"/>
        <v>0</v>
      </c>
      <c r="ES544" s="27">
        <f t="shared" si="1383"/>
        <v>0</v>
      </c>
      <c r="ET544" s="27">
        <f t="shared" si="1383"/>
        <v>0</v>
      </c>
      <c r="EU544" s="27">
        <f t="shared" si="1383"/>
        <v>0</v>
      </c>
      <c r="EV544" s="27">
        <f t="shared" si="1383"/>
        <v>0</v>
      </c>
      <c r="EW544" s="27">
        <f t="shared" si="1383"/>
        <v>0</v>
      </c>
      <c r="EX544" s="27">
        <f t="shared" si="1383"/>
        <v>0</v>
      </c>
      <c r="EY544" s="27">
        <f t="shared" si="1383"/>
        <v>0</v>
      </c>
      <c r="EZ544" s="27">
        <f t="shared" si="1383"/>
        <v>0</v>
      </c>
      <c r="FA544" s="27">
        <f t="shared" si="1383"/>
        <v>0</v>
      </c>
      <c r="FB544" s="27">
        <f t="shared" si="1383"/>
        <v>0</v>
      </c>
      <c r="FC544" s="27">
        <f t="shared" si="1383"/>
        <v>0</v>
      </c>
      <c r="FD544" s="27">
        <f t="shared" si="1383"/>
        <v>0</v>
      </c>
      <c r="FE544" s="27">
        <f t="shared" si="1383"/>
        <v>0</v>
      </c>
      <c r="FF544" s="27">
        <f t="shared" si="1383"/>
        <v>0</v>
      </c>
      <c r="FG544" s="27">
        <f t="shared" si="1383"/>
        <v>0</v>
      </c>
      <c r="FH544" s="27">
        <f t="shared" si="1383"/>
        <v>0</v>
      </c>
      <c r="FI544" s="27">
        <f t="shared" si="1383"/>
        <v>0</v>
      </c>
      <c r="FJ544" s="27">
        <f t="shared" si="1383"/>
        <v>0</v>
      </c>
      <c r="FK544" s="27">
        <f t="shared" si="1383"/>
        <v>0</v>
      </c>
      <c r="FL544" s="27">
        <f t="shared" si="1383"/>
        <v>0</v>
      </c>
      <c r="FM544" s="27">
        <f t="shared" si="1383"/>
        <v>0</v>
      </c>
      <c r="FN544" s="27">
        <f t="shared" si="1383"/>
        <v>0</v>
      </c>
      <c r="FO544" s="27">
        <f t="shared" si="1383"/>
        <v>0</v>
      </c>
      <c r="FP544" s="27">
        <f t="shared" si="1383"/>
        <v>0</v>
      </c>
      <c r="FQ544" s="27">
        <f t="shared" si="1383"/>
        <v>0</v>
      </c>
      <c r="FR544" s="27">
        <f t="shared" si="1383"/>
        <v>0</v>
      </c>
    </row>
    <row r="545" spans="2:174">
      <c r="C545" s="39" t="s">
        <v>911</v>
      </c>
      <c r="D545" s="144" t="s">
        <v>979</v>
      </c>
      <c r="E545" s="151">
        <f>INDEX(Assumptions!$G$416:$G$416,MATCH($A$1,Model_Number,0))</f>
        <v>150</v>
      </c>
      <c r="I545" s="131">
        <f>SUM(J545:FR545)</f>
        <v>-832.27053187251818</v>
      </c>
      <c r="J545" s="18">
        <f t="shared" ref="J545:AO545" si="1384">-1 * $E545 * J$9 * J$412 * J544</f>
        <v>0</v>
      </c>
      <c r="K545" s="18">
        <f t="shared" si="1384"/>
        <v>0</v>
      </c>
      <c r="L545" s="18">
        <f t="shared" si="1384"/>
        <v>0</v>
      </c>
      <c r="M545" s="18">
        <f t="shared" si="1384"/>
        <v>0</v>
      </c>
      <c r="N545" s="18">
        <f t="shared" si="1384"/>
        <v>0</v>
      </c>
      <c r="O545" s="18">
        <f t="shared" si="1384"/>
        <v>0</v>
      </c>
      <c r="P545" s="18">
        <f t="shared" si="1384"/>
        <v>0</v>
      </c>
      <c r="Q545" s="18">
        <f t="shared" si="1384"/>
        <v>0</v>
      </c>
      <c r="R545" s="18">
        <f t="shared" si="1384"/>
        <v>0</v>
      </c>
      <c r="S545" s="18">
        <f t="shared" si="1384"/>
        <v>0</v>
      </c>
      <c r="T545" s="18">
        <f t="shared" si="1384"/>
        <v>0</v>
      </c>
      <c r="U545" s="18">
        <f t="shared" si="1384"/>
        <v>0</v>
      </c>
      <c r="V545" s="18">
        <f t="shared" si="1384"/>
        <v>0</v>
      </c>
      <c r="W545" s="18">
        <f t="shared" si="1384"/>
        <v>0</v>
      </c>
      <c r="X545" s="18">
        <f t="shared" si="1384"/>
        <v>0</v>
      </c>
      <c r="Y545" s="18">
        <f t="shared" si="1384"/>
        <v>0</v>
      </c>
      <c r="Z545" s="18">
        <f t="shared" si="1384"/>
        <v>0</v>
      </c>
      <c r="AA545" s="18">
        <f t="shared" si="1384"/>
        <v>0</v>
      </c>
      <c r="AB545" s="18">
        <f t="shared" si="1384"/>
        <v>-39.60607561643836</v>
      </c>
      <c r="AC545" s="18">
        <f t="shared" si="1384"/>
        <v>-39.60607561643836</v>
      </c>
      <c r="AD545" s="18">
        <f t="shared" si="1384"/>
        <v>-39.967114072131146</v>
      </c>
      <c r="AE545" s="18">
        <f t="shared" si="1384"/>
        <v>-39.967114072131146</v>
      </c>
      <c r="AF545" s="18">
        <f t="shared" si="1384"/>
        <v>-40.406313127868856</v>
      </c>
      <c r="AG545" s="18">
        <f t="shared" si="1384"/>
        <v>-40.406313127868856</v>
      </c>
      <c r="AH545" s="18">
        <f t="shared" si="1384"/>
        <v>-40.547843519473972</v>
      </c>
      <c r="AI545" s="18">
        <f t="shared" si="1384"/>
        <v>-40.998375114134795</v>
      </c>
      <c r="AJ545" s="18">
        <f t="shared" si="1384"/>
        <v>-41.448906708795619</v>
      </c>
      <c r="AK545" s="18">
        <f t="shared" si="1384"/>
        <v>-41.448906708795619</v>
      </c>
      <c r="AL545" s="18">
        <f t="shared" si="1384"/>
        <v>-41.480443920421862</v>
      </c>
      <c r="AM545" s="18">
        <f t="shared" si="1384"/>
        <v>-41.941337741759888</v>
      </c>
      <c r="AN545" s="18">
        <f t="shared" si="1384"/>
        <v>-42.402231563097914</v>
      </c>
      <c r="AO545" s="18">
        <f t="shared" si="1384"/>
        <v>-42.402231563097914</v>
      </c>
      <c r="AP545" s="18">
        <f t="shared" ref="AP545:BU545" si="1385">-1 * $E545 * AP$9 * AP$412 * AP544</f>
        <v>-42.43449413059156</v>
      </c>
      <c r="AQ545" s="18">
        <f t="shared" si="1385"/>
        <v>-42.905988509820361</v>
      </c>
      <c r="AR545" s="18">
        <f t="shared" si="1385"/>
        <v>-43.377482889049155</v>
      </c>
      <c r="AS545" s="18">
        <f t="shared" si="1385"/>
        <v>-43.377482889049155</v>
      </c>
      <c r="AT545" s="18">
        <f t="shared" si="1385"/>
        <v>-43.772900490776969</v>
      </c>
      <c r="AU545" s="18">
        <f t="shared" si="1385"/>
        <v>-43.772900490776969</v>
      </c>
      <c r="AV545" s="18">
        <f t="shared" si="1385"/>
        <v>0</v>
      </c>
      <c r="AW545" s="18">
        <f t="shared" si="1385"/>
        <v>0</v>
      </c>
      <c r="AX545" s="18">
        <f t="shared" si="1385"/>
        <v>0</v>
      </c>
      <c r="AY545" s="18">
        <f t="shared" si="1385"/>
        <v>0</v>
      </c>
      <c r="AZ545" s="18">
        <f t="shared" si="1385"/>
        <v>0</v>
      </c>
      <c r="BA545" s="18">
        <f t="shared" si="1385"/>
        <v>0</v>
      </c>
      <c r="BB545" s="18">
        <f t="shared" si="1385"/>
        <v>0</v>
      </c>
      <c r="BC545" s="18">
        <f t="shared" si="1385"/>
        <v>0</v>
      </c>
      <c r="BD545" s="18">
        <f t="shared" si="1385"/>
        <v>0</v>
      </c>
      <c r="BE545" s="18">
        <f t="shared" si="1385"/>
        <v>0</v>
      </c>
      <c r="BF545" s="18">
        <f t="shared" si="1385"/>
        <v>0</v>
      </c>
      <c r="BG545" s="18">
        <f t="shared" si="1385"/>
        <v>0</v>
      </c>
      <c r="BH545" s="18">
        <f t="shared" si="1385"/>
        <v>0</v>
      </c>
      <c r="BI545" s="18">
        <f t="shared" si="1385"/>
        <v>0</v>
      </c>
      <c r="BJ545" s="18">
        <f t="shared" si="1385"/>
        <v>0</v>
      </c>
      <c r="BK545" s="18">
        <f t="shared" si="1385"/>
        <v>0</v>
      </c>
      <c r="BL545" s="18">
        <f t="shared" si="1385"/>
        <v>0</v>
      </c>
      <c r="BM545" s="18">
        <f t="shared" si="1385"/>
        <v>0</v>
      </c>
      <c r="BN545" s="18">
        <f t="shared" si="1385"/>
        <v>0</v>
      </c>
      <c r="BO545" s="18">
        <f t="shared" si="1385"/>
        <v>0</v>
      </c>
      <c r="BP545" s="18">
        <f t="shared" si="1385"/>
        <v>0</v>
      </c>
      <c r="BQ545" s="18">
        <f t="shared" si="1385"/>
        <v>0</v>
      </c>
      <c r="BR545" s="18">
        <f t="shared" si="1385"/>
        <v>0</v>
      </c>
      <c r="BS545" s="18">
        <f t="shared" si="1385"/>
        <v>0</v>
      </c>
      <c r="BT545" s="18">
        <f t="shared" si="1385"/>
        <v>0</v>
      </c>
      <c r="BU545" s="18">
        <f t="shared" si="1385"/>
        <v>0</v>
      </c>
      <c r="BV545" s="18">
        <f t="shared" ref="BV545:DA545" si="1386">-1 * $E545 * BV$9 * BV$412 * BV544</f>
        <v>0</v>
      </c>
      <c r="BW545" s="18">
        <f t="shared" si="1386"/>
        <v>0</v>
      </c>
      <c r="BX545" s="18">
        <f t="shared" si="1386"/>
        <v>0</v>
      </c>
      <c r="BY545" s="18">
        <f t="shared" si="1386"/>
        <v>0</v>
      </c>
      <c r="BZ545" s="18">
        <f t="shared" si="1386"/>
        <v>0</v>
      </c>
      <c r="CA545" s="18">
        <f t="shared" si="1386"/>
        <v>0</v>
      </c>
      <c r="CB545" s="18">
        <f t="shared" si="1386"/>
        <v>0</v>
      </c>
      <c r="CC545" s="18">
        <f t="shared" si="1386"/>
        <v>0</v>
      </c>
      <c r="CD545" s="18">
        <f t="shared" si="1386"/>
        <v>0</v>
      </c>
      <c r="CE545" s="18">
        <f t="shared" si="1386"/>
        <v>0</v>
      </c>
      <c r="CF545" s="18">
        <f t="shared" si="1386"/>
        <v>0</v>
      </c>
      <c r="CG545" s="18">
        <f t="shared" si="1386"/>
        <v>0</v>
      </c>
      <c r="CH545" s="18">
        <f t="shared" si="1386"/>
        <v>0</v>
      </c>
      <c r="CI545" s="18">
        <f t="shared" si="1386"/>
        <v>0</v>
      </c>
      <c r="CJ545" s="18">
        <f t="shared" si="1386"/>
        <v>0</v>
      </c>
      <c r="CK545" s="18">
        <f t="shared" si="1386"/>
        <v>0</v>
      </c>
      <c r="CL545" s="18">
        <f t="shared" si="1386"/>
        <v>0</v>
      </c>
      <c r="CM545" s="18">
        <f t="shared" si="1386"/>
        <v>0</v>
      </c>
      <c r="CN545" s="18">
        <f t="shared" si="1386"/>
        <v>0</v>
      </c>
      <c r="CO545" s="18">
        <f t="shared" si="1386"/>
        <v>0</v>
      </c>
      <c r="CP545" s="18">
        <f t="shared" si="1386"/>
        <v>0</v>
      </c>
      <c r="CQ545" s="18">
        <f t="shared" si="1386"/>
        <v>0</v>
      </c>
      <c r="CR545" s="18">
        <f t="shared" si="1386"/>
        <v>0</v>
      </c>
      <c r="CS545" s="18">
        <f t="shared" si="1386"/>
        <v>0</v>
      </c>
      <c r="CT545" s="18">
        <f t="shared" si="1386"/>
        <v>0</v>
      </c>
      <c r="CU545" s="18">
        <f t="shared" si="1386"/>
        <v>0</v>
      </c>
      <c r="CV545" s="18">
        <f t="shared" si="1386"/>
        <v>0</v>
      </c>
      <c r="CW545" s="18">
        <f t="shared" si="1386"/>
        <v>0</v>
      </c>
      <c r="CX545" s="18">
        <f t="shared" si="1386"/>
        <v>0</v>
      </c>
      <c r="CY545" s="18">
        <f t="shared" si="1386"/>
        <v>0</v>
      </c>
      <c r="CZ545" s="18">
        <f t="shared" si="1386"/>
        <v>0</v>
      </c>
      <c r="DA545" s="18">
        <f t="shared" si="1386"/>
        <v>0</v>
      </c>
      <c r="DB545" s="18">
        <f t="shared" ref="DB545:EG545" si="1387">-1 * $E545 * DB$9 * DB$412 * DB544</f>
        <v>0</v>
      </c>
      <c r="DC545" s="18">
        <f t="shared" si="1387"/>
        <v>0</v>
      </c>
      <c r="DD545" s="18">
        <f t="shared" si="1387"/>
        <v>0</v>
      </c>
      <c r="DE545" s="18">
        <f t="shared" si="1387"/>
        <v>0</v>
      </c>
      <c r="DF545" s="18">
        <f t="shared" si="1387"/>
        <v>0</v>
      </c>
      <c r="DG545" s="18">
        <f t="shared" si="1387"/>
        <v>0</v>
      </c>
      <c r="DH545" s="18">
        <f t="shared" si="1387"/>
        <v>0</v>
      </c>
      <c r="DI545" s="18">
        <f t="shared" si="1387"/>
        <v>0</v>
      </c>
      <c r="DJ545" s="18">
        <f t="shared" si="1387"/>
        <v>0</v>
      </c>
      <c r="DK545" s="18">
        <f t="shared" si="1387"/>
        <v>0</v>
      </c>
      <c r="DL545" s="18">
        <f t="shared" si="1387"/>
        <v>0</v>
      </c>
      <c r="DM545" s="18">
        <f t="shared" si="1387"/>
        <v>0</v>
      </c>
      <c r="DN545" s="18">
        <f t="shared" si="1387"/>
        <v>0</v>
      </c>
      <c r="DO545" s="18">
        <f t="shared" si="1387"/>
        <v>0</v>
      </c>
      <c r="DP545" s="18">
        <f t="shared" si="1387"/>
        <v>0</v>
      </c>
      <c r="DQ545" s="18">
        <f t="shared" si="1387"/>
        <v>0</v>
      </c>
      <c r="DR545" s="18">
        <f t="shared" si="1387"/>
        <v>0</v>
      </c>
      <c r="DS545" s="18">
        <f t="shared" si="1387"/>
        <v>0</v>
      </c>
      <c r="DT545" s="18">
        <f t="shared" si="1387"/>
        <v>0</v>
      </c>
      <c r="DU545" s="18">
        <f t="shared" si="1387"/>
        <v>0</v>
      </c>
      <c r="DV545" s="18">
        <f t="shared" si="1387"/>
        <v>0</v>
      </c>
      <c r="DW545" s="18">
        <f t="shared" si="1387"/>
        <v>0</v>
      </c>
      <c r="DX545" s="18">
        <f t="shared" si="1387"/>
        <v>0</v>
      </c>
      <c r="DY545" s="18">
        <f t="shared" si="1387"/>
        <v>0</v>
      </c>
      <c r="DZ545" s="18">
        <f t="shared" si="1387"/>
        <v>0</v>
      </c>
      <c r="EA545" s="18">
        <f t="shared" si="1387"/>
        <v>0</v>
      </c>
      <c r="EB545" s="18">
        <f t="shared" si="1387"/>
        <v>0</v>
      </c>
      <c r="EC545" s="18">
        <f t="shared" si="1387"/>
        <v>0</v>
      </c>
      <c r="ED545" s="18">
        <f t="shared" si="1387"/>
        <v>0</v>
      </c>
      <c r="EE545" s="18">
        <f t="shared" si="1387"/>
        <v>0</v>
      </c>
      <c r="EF545" s="18">
        <f t="shared" si="1387"/>
        <v>0</v>
      </c>
      <c r="EG545" s="18">
        <f t="shared" si="1387"/>
        <v>0</v>
      </c>
      <c r="EH545" s="18">
        <f t="shared" ref="EH545:FM545" si="1388">-1 * $E545 * EH$9 * EH$412 * EH544</f>
        <v>0</v>
      </c>
      <c r="EI545" s="18">
        <f t="shared" si="1388"/>
        <v>0</v>
      </c>
      <c r="EJ545" s="18">
        <f t="shared" si="1388"/>
        <v>0</v>
      </c>
      <c r="EK545" s="18">
        <f t="shared" si="1388"/>
        <v>0</v>
      </c>
      <c r="EL545" s="18">
        <f t="shared" si="1388"/>
        <v>0</v>
      </c>
      <c r="EM545" s="18">
        <f t="shared" si="1388"/>
        <v>0</v>
      </c>
      <c r="EN545" s="18">
        <f t="shared" si="1388"/>
        <v>0</v>
      </c>
      <c r="EO545" s="18">
        <f t="shared" si="1388"/>
        <v>0</v>
      </c>
      <c r="EP545" s="18">
        <f t="shared" si="1388"/>
        <v>0</v>
      </c>
      <c r="EQ545" s="18">
        <f t="shared" si="1388"/>
        <v>0</v>
      </c>
      <c r="ER545" s="18">
        <f t="shared" si="1388"/>
        <v>0</v>
      </c>
      <c r="ES545" s="18">
        <f t="shared" si="1388"/>
        <v>0</v>
      </c>
      <c r="ET545" s="18">
        <f t="shared" si="1388"/>
        <v>0</v>
      </c>
      <c r="EU545" s="18">
        <f t="shared" si="1388"/>
        <v>0</v>
      </c>
      <c r="EV545" s="18">
        <f t="shared" si="1388"/>
        <v>0</v>
      </c>
      <c r="EW545" s="18">
        <f t="shared" si="1388"/>
        <v>0</v>
      </c>
      <c r="EX545" s="18">
        <f t="shared" si="1388"/>
        <v>0</v>
      </c>
      <c r="EY545" s="18">
        <f t="shared" si="1388"/>
        <v>0</v>
      </c>
      <c r="EZ545" s="18">
        <f t="shared" si="1388"/>
        <v>0</v>
      </c>
      <c r="FA545" s="18">
        <f t="shared" si="1388"/>
        <v>0</v>
      </c>
      <c r="FB545" s="18">
        <f t="shared" si="1388"/>
        <v>0</v>
      </c>
      <c r="FC545" s="18">
        <f t="shared" si="1388"/>
        <v>0</v>
      </c>
      <c r="FD545" s="18">
        <f t="shared" si="1388"/>
        <v>0</v>
      </c>
      <c r="FE545" s="18">
        <f t="shared" si="1388"/>
        <v>0</v>
      </c>
      <c r="FF545" s="18">
        <f t="shared" si="1388"/>
        <v>0</v>
      </c>
      <c r="FG545" s="18">
        <f t="shared" si="1388"/>
        <v>0</v>
      </c>
      <c r="FH545" s="18">
        <f t="shared" si="1388"/>
        <v>0</v>
      </c>
      <c r="FI545" s="18">
        <f t="shared" si="1388"/>
        <v>0</v>
      </c>
      <c r="FJ545" s="18">
        <f t="shared" si="1388"/>
        <v>0</v>
      </c>
      <c r="FK545" s="18">
        <f t="shared" si="1388"/>
        <v>0</v>
      </c>
      <c r="FL545" s="18">
        <f t="shared" si="1388"/>
        <v>0</v>
      </c>
      <c r="FM545" s="18">
        <f t="shared" si="1388"/>
        <v>0</v>
      </c>
      <c r="FN545" s="18">
        <f t="shared" ref="FN545:FR545" si="1389">-1 * $E545 * FN$9 * FN$412 * FN544</f>
        <v>0</v>
      </c>
      <c r="FO545" s="18">
        <f t="shared" si="1389"/>
        <v>0</v>
      </c>
      <c r="FP545" s="18">
        <f t="shared" si="1389"/>
        <v>0</v>
      </c>
      <c r="FQ545" s="18">
        <f t="shared" si="1389"/>
        <v>0</v>
      </c>
      <c r="FR545" s="18">
        <f t="shared" si="1389"/>
        <v>0</v>
      </c>
    </row>
    <row r="546" spans="2:174"/>
    <row r="547" spans="2:174">
      <c r="B547" s="30" t="s">
        <v>204</v>
      </c>
    </row>
    <row r="548" spans="2:174">
      <c r="C548" t="s">
        <v>281</v>
      </c>
      <c r="D548" s="144" t="s">
        <v>282</v>
      </c>
      <c r="E548" s="135">
        <f>INDEX(Assumptions!$G$378:$G$378,MATCH($A$1,Model_Number,0))</f>
        <v>0</v>
      </c>
      <c r="J548" s="18">
        <f>(J$6 = $E548)*1</f>
        <v>0</v>
      </c>
      <c r="K548" s="18">
        <f t="shared" ref="K548:BV548" si="1390">(K$6 = $E548)*1</f>
        <v>0</v>
      </c>
      <c r="L548" s="18">
        <f t="shared" si="1390"/>
        <v>0</v>
      </c>
      <c r="M548" s="18">
        <f t="shared" si="1390"/>
        <v>0</v>
      </c>
      <c r="N548" s="18">
        <f t="shared" si="1390"/>
        <v>0</v>
      </c>
      <c r="O548" s="18">
        <f t="shared" si="1390"/>
        <v>0</v>
      </c>
      <c r="P548" s="18">
        <f t="shared" si="1390"/>
        <v>0</v>
      </c>
      <c r="Q548" s="18">
        <f t="shared" si="1390"/>
        <v>0</v>
      </c>
      <c r="R548" s="18">
        <f t="shared" si="1390"/>
        <v>0</v>
      </c>
      <c r="S548" s="18">
        <f t="shared" si="1390"/>
        <v>0</v>
      </c>
      <c r="T548" s="18">
        <f t="shared" si="1390"/>
        <v>0</v>
      </c>
      <c r="U548" s="18">
        <f t="shared" si="1390"/>
        <v>0</v>
      </c>
      <c r="V548" s="18">
        <f t="shared" si="1390"/>
        <v>0</v>
      </c>
      <c r="W548" s="18">
        <f t="shared" si="1390"/>
        <v>0</v>
      </c>
      <c r="X548" s="18">
        <f t="shared" si="1390"/>
        <v>0</v>
      </c>
      <c r="Y548" s="18">
        <f t="shared" si="1390"/>
        <v>0</v>
      </c>
      <c r="Z548" s="18">
        <f t="shared" si="1390"/>
        <v>0</v>
      </c>
      <c r="AA548" s="18">
        <f t="shared" si="1390"/>
        <v>0</v>
      </c>
      <c r="AB548" s="18">
        <f t="shared" si="1390"/>
        <v>0</v>
      </c>
      <c r="AC548" s="18">
        <f t="shared" si="1390"/>
        <v>0</v>
      </c>
      <c r="AD548" s="18">
        <f t="shared" si="1390"/>
        <v>0</v>
      </c>
      <c r="AE548" s="18">
        <f t="shared" si="1390"/>
        <v>0</v>
      </c>
      <c r="AF548" s="18">
        <f t="shared" si="1390"/>
        <v>0</v>
      </c>
      <c r="AG548" s="18">
        <f t="shared" si="1390"/>
        <v>0</v>
      </c>
      <c r="AH548" s="18">
        <f t="shared" si="1390"/>
        <v>0</v>
      </c>
      <c r="AI548" s="18">
        <f t="shared" si="1390"/>
        <v>0</v>
      </c>
      <c r="AJ548" s="18">
        <f t="shared" si="1390"/>
        <v>0</v>
      </c>
      <c r="AK548" s="18">
        <f t="shared" si="1390"/>
        <v>0</v>
      </c>
      <c r="AL548" s="18">
        <f t="shared" si="1390"/>
        <v>0</v>
      </c>
      <c r="AM548" s="18">
        <f t="shared" si="1390"/>
        <v>0</v>
      </c>
      <c r="AN548" s="18">
        <f t="shared" si="1390"/>
        <v>0</v>
      </c>
      <c r="AO548" s="18">
        <f t="shared" si="1390"/>
        <v>0</v>
      </c>
      <c r="AP548" s="18">
        <f t="shared" si="1390"/>
        <v>0</v>
      </c>
      <c r="AQ548" s="18">
        <f t="shared" si="1390"/>
        <v>0</v>
      </c>
      <c r="AR548" s="18">
        <f t="shared" si="1390"/>
        <v>0</v>
      </c>
      <c r="AS548" s="18">
        <f t="shared" si="1390"/>
        <v>0</v>
      </c>
      <c r="AT548" s="18">
        <f t="shared" si="1390"/>
        <v>0</v>
      </c>
      <c r="AU548" s="18">
        <f t="shared" si="1390"/>
        <v>0</v>
      </c>
      <c r="AV548" s="18">
        <f t="shared" si="1390"/>
        <v>0</v>
      </c>
      <c r="AW548" s="18">
        <f t="shared" si="1390"/>
        <v>0</v>
      </c>
      <c r="AX548" s="18">
        <f t="shared" si="1390"/>
        <v>0</v>
      </c>
      <c r="AY548" s="18">
        <f t="shared" si="1390"/>
        <v>0</v>
      </c>
      <c r="AZ548" s="18">
        <f t="shared" si="1390"/>
        <v>0</v>
      </c>
      <c r="BA548" s="18">
        <f t="shared" si="1390"/>
        <v>0</v>
      </c>
      <c r="BB548" s="18">
        <f t="shared" si="1390"/>
        <v>0</v>
      </c>
      <c r="BC548" s="18">
        <f t="shared" si="1390"/>
        <v>0</v>
      </c>
      <c r="BD548" s="18">
        <f t="shared" si="1390"/>
        <v>0</v>
      </c>
      <c r="BE548" s="18">
        <f t="shared" si="1390"/>
        <v>0</v>
      </c>
      <c r="BF548" s="18">
        <f t="shared" si="1390"/>
        <v>0</v>
      </c>
      <c r="BG548" s="18">
        <f t="shared" si="1390"/>
        <v>0</v>
      </c>
      <c r="BH548" s="18">
        <f t="shared" si="1390"/>
        <v>0</v>
      </c>
      <c r="BI548" s="18">
        <f t="shared" si="1390"/>
        <v>0</v>
      </c>
      <c r="BJ548" s="18">
        <f t="shared" si="1390"/>
        <v>0</v>
      </c>
      <c r="BK548" s="18">
        <f t="shared" si="1390"/>
        <v>0</v>
      </c>
      <c r="BL548" s="18">
        <f t="shared" si="1390"/>
        <v>0</v>
      </c>
      <c r="BM548" s="18">
        <f t="shared" si="1390"/>
        <v>0</v>
      </c>
      <c r="BN548" s="18">
        <f t="shared" si="1390"/>
        <v>0</v>
      </c>
      <c r="BO548" s="18">
        <f t="shared" si="1390"/>
        <v>0</v>
      </c>
      <c r="BP548" s="18">
        <f t="shared" si="1390"/>
        <v>0</v>
      </c>
      <c r="BQ548" s="18">
        <f t="shared" si="1390"/>
        <v>0</v>
      </c>
      <c r="BR548" s="18">
        <f t="shared" si="1390"/>
        <v>0</v>
      </c>
      <c r="BS548" s="18">
        <f t="shared" si="1390"/>
        <v>0</v>
      </c>
      <c r="BT548" s="18">
        <f t="shared" si="1390"/>
        <v>0</v>
      </c>
      <c r="BU548" s="18">
        <f t="shared" si="1390"/>
        <v>0</v>
      </c>
      <c r="BV548" s="18">
        <f t="shared" si="1390"/>
        <v>0</v>
      </c>
      <c r="BW548" s="18">
        <f t="shared" ref="BW548:EH548" si="1391">(BW$6 = $E548)*1</f>
        <v>0</v>
      </c>
      <c r="BX548" s="18">
        <f t="shared" si="1391"/>
        <v>0</v>
      </c>
      <c r="BY548" s="18">
        <f t="shared" si="1391"/>
        <v>0</v>
      </c>
      <c r="BZ548" s="18">
        <f t="shared" si="1391"/>
        <v>0</v>
      </c>
      <c r="CA548" s="18">
        <f t="shared" si="1391"/>
        <v>0</v>
      </c>
      <c r="CB548" s="18">
        <f t="shared" si="1391"/>
        <v>0</v>
      </c>
      <c r="CC548" s="18">
        <f t="shared" si="1391"/>
        <v>0</v>
      </c>
      <c r="CD548" s="18">
        <f t="shared" si="1391"/>
        <v>0</v>
      </c>
      <c r="CE548" s="18">
        <f t="shared" si="1391"/>
        <v>0</v>
      </c>
      <c r="CF548" s="18">
        <f t="shared" si="1391"/>
        <v>0</v>
      </c>
      <c r="CG548" s="18">
        <f t="shared" si="1391"/>
        <v>0</v>
      </c>
      <c r="CH548" s="18">
        <f t="shared" si="1391"/>
        <v>0</v>
      </c>
      <c r="CI548" s="18">
        <f t="shared" si="1391"/>
        <v>0</v>
      </c>
      <c r="CJ548" s="18">
        <f t="shared" si="1391"/>
        <v>0</v>
      </c>
      <c r="CK548" s="18">
        <f t="shared" si="1391"/>
        <v>0</v>
      </c>
      <c r="CL548" s="18">
        <f t="shared" si="1391"/>
        <v>0</v>
      </c>
      <c r="CM548" s="18">
        <f t="shared" si="1391"/>
        <v>0</v>
      </c>
      <c r="CN548" s="18">
        <f t="shared" si="1391"/>
        <v>0</v>
      </c>
      <c r="CO548" s="18">
        <f t="shared" si="1391"/>
        <v>0</v>
      </c>
      <c r="CP548" s="18">
        <f t="shared" si="1391"/>
        <v>0</v>
      </c>
      <c r="CQ548" s="18">
        <f t="shared" si="1391"/>
        <v>0</v>
      </c>
      <c r="CR548" s="18">
        <f t="shared" si="1391"/>
        <v>0</v>
      </c>
      <c r="CS548" s="18">
        <f t="shared" si="1391"/>
        <v>0</v>
      </c>
      <c r="CT548" s="18">
        <f t="shared" si="1391"/>
        <v>0</v>
      </c>
      <c r="CU548" s="18">
        <f t="shared" si="1391"/>
        <v>0</v>
      </c>
      <c r="CV548" s="18">
        <f t="shared" si="1391"/>
        <v>0</v>
      </c>
      <c r="CW548" s="18">
        <f t="shared" si="1391"/>
        <v>0</v>
      </c>
      <c r="CX548" s="18">
        <f t="shared" si="1391"/>
        <v>0</v>
      </c>
      <c r="CY548" s="18">
        <f t="shared" si="1391"/>
        <v>0</v>
      </c>
      <c r="CZ548" s="18">
        <f t="shared" si="1391"/>
        <v>0</v>
      </c>
      <c r="DA548" s="18">
        <f t="shared" si="1391"/>
        <v>0</v>
      </c>
      <c r="DB548" s="18">
        <f t="shared" si="1391"/>
        <v>0</v>
      </c>
      <c r="DC548" s="18">
        <f t="shared" si="1391"/>
        <v>0</v>
      </c>
      <c r="DD548" s="18">
        <f t="shared" si="1391"/>
        <v>0</v>
      </c>
      <c r="DE548" s="18">
        <f t="shared" si="1391"/>
        <v>0</v>
      </c>
      <c r="DF548" s="18">
        <f t="shared" si="1391"/>
        <v>0</v>
      </c>
      <c r="DG548" s="18">
        <f t="shared" si="1391"/>
        <v>0</v>
      </c>
      <c r="DH548" s="18">
        <f t="shared" si="1391"/>
        <v>0</v>
      </c>
      <c r="DI548" s="18">
        <f t="shared" si="1391"/>
        <v>0</v>
      </c>
      <c r="DJ548" s="18">
        <f t="shared" si="1391"/>
        <v>0</v>
      </c>
      <c r="DK548" s="18">
        <f t="shared" si="1391"/>
        <v>0</v>
      </c>
      <c r="DL548" s="18">
        <f t="shared" si="1391"/>
        <v>0</v>
      </c>
      <c r="DM548" s="18">
        <f t="shared" si="1391"/>
        <v>0</v>
      </c>
      <c r="DN548" s="18">
        <f t="shared" si="1391"/>
        <v>0</v>
      </c>
      <c r="DO548" s="18">
        <f t="shared" si="1391"/>
        <v>0</v>
      </c>
      <c r="DP548" s="18">
        <f t="shared" si="1391"/>
        <v>0</v>
      </c>
      <c r="DQ548" s="18">
        <f t="shared" si="1391"/>
        <v>0</v>
      </c>
      <c r="DR548" s="18">
        <f t="shared" si="1391"/>
        <v>0</v>
      </c>
      <c r="DS548" s="18">
        <f t="shared" si="1391"/>
        <v>0</v>
      </c>
      <c r="DT548" s="18">
        <f t="shared" si="1391"/>
        <v>0</v>
      </c>
      <c r="DU548" s="18">
        <f t="shared" si="1391"/>
        <v>0</v>
      </c>
      <c r="DV548" s="18">
        <f t="shared" si="1391"/>
        <v>0</v>
      </c>
      <c r="DW548" s="18">
        <f t="shared" si="1391"/>
        <v>0</v>
      </c>
      <c r="DX548" s="18">
        <f t="shared" si="1391"/>
        <v>0</v>
      </c>
      <c r="DY548" s="18">
        <f t="shared" si="1391"/>
        <v>0</v>
      </c>
      <c r="DZ548" s="18">
        <f t="shared" si="1391"/>
        <v>0</v>
      </c>
      <c r="EA548" s="18">
        <f t="shared" si="1391"/>
        <v>0</v>
      </c>
      <c r="EB548" s="18">
        <f t="shared" si="1391"/>
        <v>0</v>
      </c>
      <c r="EC548" s="18">
        <f t="shared" si="1391"/>
        <v>0</v>
      </c>
      <c r="ED548" s="18">
        <f t="shared" si="1391"/>
        <v>0</v>
      </c>
      <c r="EE548" s="18">
        <f t="shared" si="1391"/>
        <v>0</v>
      </c>
      <c r="EF548" s="18">
        <f t="shared" si="1391"/>
        <v>0</v>
      </c>
      <c r="EG548" s="18">
        <f t="shared" si="1391"/>
        <v>0</v>
      </c>
      <c r="EH548" s="18">
        <f t="shared" si="1391"/>
        <v>0</v>
      </c>
      <c r="EI548" s="18">
        <f t="shared" ref="EI548:FR548" si="1392">(EI$6 = $E548)*1</f>
        <v>0</v>
      </c>
      <c r="EJ548" s="18">
        <f t="shared" si="1392"/>
        <v>0</v>
      </c>
      <c r="EK548" s="18">
        <f t="shared" si="1392"/>
        <v>0</v>
      </c>
      <c r="EL548" s="18">
        <f t="shared" si="1392"/>
        <v>0</v>
      </c>
      <c r="EM548" s="18">
        <f t="shared" si="1392"/>
        <v>0</v>
      </c>
      <c r="EN548" s="18">
        <f t="shared" si="1392"/>
        <v>0</v>
      </c>
      <c r="EO548" s="18">
        <f t="shared" si="1392"/>
        <v>0</v>
      </c>
      <c r="EP548" s="18">
        <f t="shared" si="1392"/>
        <v>0</v>
      </c>
      <c r="EQ548" s="18">
        <f t="shared" si="1392"/>
        <v>0</v>
      </c>
      <c r="ER548" s="18">
        <f t="shared" si="1392"/>
        <v>0</v>
      </c>
      <c r="ES548" s="18">
        <f t="shared" si="1392"/>
        <v>0</v>
      </c>
      <c r="ET548" s="18">
        <f t="shared" si="1392"/>
        <v>0</v>
      </c>
      <c r="EU548" s="18">
        <f t="shared" si="1392"/>
        <v>0</v>
      </c>
      <c r="EV548" s="18">
        <f t="shared" si="1392"/>
        <v>0</v>
      </c>
      <c r="EW548" s="18">
        <f t="shared" si="1392"/>
        <v>0</v>
      </c>
      <c r="EX548" s="18">
        <f t="shared" si="1392"/>
        <v>0</v>
      </c>
      <c r="EY548" s="18">
        <f t="shared" si="1392"/>
        <v>0</v>
      </c>
      <c r="EZ548" s="18">
        <f t="shared" si="1392"/>
        <v>0</v>
      </c>
      <c r="FA548" s="18">
        <f t="shared" si="1392"/>
        <v>0</v>
      </c>
      <c r="FB548" s="18">
        <f t="shared" si="1392"/>
        <v>0</v>
      </c>
      <c r="FC548" s="18">
        <f t="shared" si="1392"/>
        <v>0</v>
      </c>
      <c r="FD548" s="18">
        <f t="shared" si="1392"/>
        <v>0</v>
      </c>
      <c r="FE548" s="18">
        <f t="shared" si="1392"/>
        <v>0</v>
      </c>
      <c r="FF548" s="18">
        <f t="shared" si="1392"/>
        <v>0</v>
      </c>
      <c r="FG548" s="18">
        <f t="shared" si="1392"/>
        <v>0</v>
      </c>
      <c r="FH548" s="18">
        <f t="shared" si="1392"/>
        <v>0</v>
      </c>
      <c r="FI548" s="18">
        <f t="shared" si="1392"/>
        <v>0</v>
      </c>
      <c r="FJ548" s="18">
        <f t="shared" si="1392"/>
        <v>0</v>
      </c>
      <c r="FK548" s="18">
        <f t="shared" si="1392"/>
        <v>0</v>
      </c>
      <c r="FL548" s="18">
        <f t="shared" si="1392"/>
        <v>0</v>
      </c>
      <c r="FM548" s="18">
        <f t="shared" si="1392"/>
        <v>0</v>
      </c>
      <c r="FN548" s="18">
        <f t="shared" si="1392"/>
        <v>0</v>
      </c>
      <c r="FO548" s="18">
        <f t="shared" si="1392"/>
        <v>0</v>
      </c>
      <c r="FP548" s="18">
        <f t="shared" si="1392"/>
        <v>0</v>
      </c>
      <c r="FQ548" s="18">
        <f t="shared" si="1392"/>
        <v>0</v>
      </c>
      <c r="FR548" s="18">
        <f t="shared" si="1392"/>
        <v>0</v>
      </c>
    </row>
    <row r="549" spans="2:174">
      <c r="C549" t="s">
        <v>206</v>
      </c>
      <c r="D549" s="144" t="s">
        <v>974</v>
      </c>
      <c r="E549" s="151">
        <f>INDEX(Assumptions!$G$374:$G$374,MATCH($A$1,Model_Number,0))</f>
        <v>0</v>
      </c>
      <c r="I549" s="131">
        <f>SUM(J549:FR549)</f>
        <v>0</v>
      </c>
      <c r="J549" s="96"/>
      <c r="K549" s="18">
        <f t="shared" ref="K549:AP549" si="1393">$E549*K$409*(K$17&gt;0)</f>
        <v>0</v>
      </c>
      <c r="L549" s="18">
        <f t="shared" si="1393"/>
        <v>0</v>
      </c>
      <c r="M549" s="18">
        <f t="shared" si="1393"/>
        <v>0</v>
      </c>
      <c r="N549" s="18">
        <f t="shared" si="1393"/>
        <v>0</v>
      </c>
      <c r="O549" s="18">
        <f t="shared" si="1393"/>
        <v>0</v>
      </c>
      <c r="P549" s="18">
        <f t="shared" si="1393"/>
        <v>0</v>
      </c>
      <c r="Q549" s="18">
        <f t="shared" si="1393"/>
        <v>0</v>
      </c>
      <c r="R549" s="18">
        <f t="shared" si="1393"/>
        <v>0</v>
      </c>
      <c r="S549" s="18">
        <f t="shared" si="1393"/>
        <v>0</v>
      </c>
      <c r="T549" s="18">
        <f t="shared" si="1393"/>
        <v>0</v>
      </c>
      <c r="U549" s="18">
        <f t="shared" si="1393"/>
        <v>0</v>
      </c>
      <c r="V549" s="18">
        <f t="shared" si="1393"/>
        <v>0</v>
      </c>
      <c r="W549" s="18">
        <f t="shared" si="1393"/>
        <v>0</v>
      </c>
      <c r="X549" s="18">
        <f t="shared" si="1393"/>
        <v>0</v>
      </c>
      <c r="Y549" s="18">
        <f t="shared" si="1393"/>
        <v>0</v>
      </c>
      <c r="Z549" s="18">
        <f t="shared" si="1393"/>
        <v>0</v>
      </c>
      <c r="AA549" s="18">
        <f t="shared" si="1393"/>
        <v>0</v>
      </c>
      <c r="AB549" s="18">
        <f t="shared" si="1393"/>
        <v>0</v>
      </c>
      <c r="AC549" s="18">
        <f t="shared" si="1393"/>
        <v>0</v>
      </c>
      <c r="AD549" s="18">
        <f t="shared" si="1393"/>
        <v>0</v>
      </c>
      <c r="AE549" s="18">
        <f t="shared" si="1393"/>
        <v>0</v>
      </c>
      <c r="AF549" s="18">
        <f t="shared" si="1393"/>
        <v>0</v>
      </c>
      <c r="AG549" s="18">
        <f t="shared" si="1393"/>
        <v>0</v>
      </c>
      <c r="AH549" s="18">
        <f t="shared" si="1393"/>
        <v>0</v>
      </c>
      <c r="AI549" s="18">
        <f t="shared" si="1393"/>
        <v>0</v>
      </c>
      <c r="AJ549" s="18">
        <f t="shared" si="1393"/>
        <v>0</v>
      </c>
      <c r="AK549" s="18">
        <f t="shared" si="1393"/>
        <v>0</v>
      </c>
      <c r="AL549" s="18">
        <f t="shared" si="1393"/>
        <v>0</v>
      </c>
      <c r="AM549" s="18">
        <f t="shared" si="1393"/>
        <v>0</v>
      </c>
      <c r="AN549" s="18">
        <f t="shared" si="1393"/>
        <v>0</v>
      </c>
      <c r="AO549" s="18">
        <f t="shared" si="1393"/>
        <v>0</v>
      </c>
      <c r="AP549" s="18">
        <f t="shared" si="1393"/>
        <v>0</v>
      </c>
      <c r="AQ549" s="18">
        <f t="shared" ref="AQ549:BV549" si="1394">$E549*AQ$409*(AQ$17&gt;0)</f>
        <v>0</v>
      </c>
      <c r="AR549" s="18">
        <f t="shared" si="1394"/>
        <v>0</v>
      </c>
      <c r="AS549" s="18">
        <f t="shared" si="1394"/>
        <v>0</v>
      </c>
      <c r="AT549" s="18">
        <f t="shared" si="1394"/>
        <v>0</v>
      </c>
      <c r="AU549" s="18">
        <f t="shared" si="1394"/>
        <v>0</v>
      </c>
      <c r="AV549" s="18">
        <f t="shared" si="1394"/>
        <v>0</v>
      </c>
      <c r="AW549" s="18">
        <f t="shared" si="1394"/>
        <v>0</v>
      </c>
      <c r="AX549" s="18">
        <f t="shared" si="1394"/>
        <v>0</v>
      </c>
      <c r="AY549" s="18">
        <f t="shared" si="1394"/>
        <v>0</v>
      </c>
      <c r="AZ549" s="18">
        <f t="shared" si="1394"/>
        <v>0</v>
      </c>
      <c r="BA549" s="18">
        <f t="shared" si="1394"/>
        <v>0</v>
      </c>
      <c r="BB549" s="18">
        <f t="shared" si="1394"/>
        <v>0</v>
      </c>
      <c r="BC549" s="18">
        <f t="shared" si="1394"/>
        <v>0</v>
      </c>
      <c r="BD549" s="18">
        <f t="shared" si="1394"/>
        <v>0</v>
      </c>
      <c r="BE549" s="18">
        <f t="shared" si="1394"/>
        <v>0</v>
      </c>
      <c r="BF549" s="18">
        <f t="shared" si="1394"/>
        <v>0</v>
      </c>
      <c r="BG549" s="18">
        <f t="shared" si="1394"/>
        <v>0</v>
      </c>
      <c r="BH549" s="18">
        <f t="shared" si="1394"/>
        <v>0</v>
      </c>
      <c r="BI549" s="18">
        <f t="shared" si="1394"/>
        <v>0</v>
      </c>
      <c r="BJ549" s="18">
        <f t="shared" si="1394"/>
        <v>0</v>
      </c>
      <c r="BK549" s="18">
        <f t="shared" si="1394"/>
        <v>0</v>
      </c>
      <c r="BL549" s="18">
        <f t="shared" si="1394"/>
        <v>0</v>
      </c>
      <c r="BM549" s="18">
        <f t="shared" si="1394"/>
        <v>0</v>
      </c>
      <c r="BN549" s="18">
        <f t="shared" si="1394"/>
        <v>0</v>
      </c>
      <c r="BO549" s="18">
        <f t="shared" si="1394"/>
        <v>0</v>
      </c>
      <c r="BP549" s="18">
        <f t="shared" si="1394"/>
        <v>0</v>
      </c>
      <c r="BQ549" s="18">
        <f t="shared" si="1394"/>
        <v>0</v>
      </c>
      <c r="BR549" s="18">
        <f t="shared" si="1394"/>
        <v>0</v>
      </c>
      <c r="BS549" s="18">
        <f t="shared" si="1394"/>
        <v>0</v>
      </c>
      <c r="BT549" s="18">
        <f t="shared" si="1394"/>
        <v>0</v>
      </c>
      <c r="BU549" s="18">
        <f t="shared" si="1394"/>
        <v>0</v>
      </c>
      <c r="BV549" s="18">
        <f t="shared" si="1394"/>
        <v>0</v>
      </c>
      <c r="BW549" s="18">
        <f t="shared" ref="BW549:DB549" si="1395">$E549*BW$409*(BW$17&gt;0)</f>
        <v>0</v>
      </c>
      <c r="BX549" s="18">
        <f t="shared" si="1395"/>
        <v>0</v>
      </c>
      <c r="BY549" s="18">
        <f t="shared" si="1395"/>
        <v>0</v>
      </c>
      <c r="BZ549" s="18">
        <f t="shared" si="1395"/>
        <v>0</v>
      </c>
      <c r="CA549" s="18">
        <f t="shared" si="1395"/>
        <v>0</v>
      </c>
      <c r="CB549" s="18">
        <f t="shared" si="1395"/>
        <v>0</v>
      </c>
      <c r="CC549" s="18">
        <f t="shared" si="1395"/>
        <v>0</v>
      </c>
      <c r="CD549" s="18">
        <f t="shared" si="1395"/>
        <v>0</v>
      </c>
      <c r="CE549" s="18">
        <f t="shared" si="1395"/>
        <v>0</v>
      </c>
      <c r="CF549" s="18">
        <f t="shared" si="1395"/>
        <v>0</v>
      </c>
      <c r="CG549" s="18">
        <f t="shared" si="1395"/>
        <v>0</v>
      </c>
      <c r="CH549" s="18">
        <f t="shared" si="1395"/>
        <v>0</v>
      </c>
      <c r="CI549" s="18">
        <f t="shared" si="1395"/>
        <v>0</v>
      </c>
      <c r="CJ549" s="18">
        <f t="shared" si="1395"/>
        <v>0</v>
      </c>
      <c r="CK549" s="18">
        <f t="shared" si="1395"/>
        <v>0</v>
      </c>
      <c r="CL549" s="18">
        <f t="shared" si="1395"/>
        <v>0</v>
      </c>
      <c r="CM549" s="18">
        <f t="shared" si="1395"/>
        <v>0</v>
      </c>
      <c r="CN549" s="18">
        <f t="shared" si="1395"/>
        <v>0</v>
      </c>
      <c r="CO549" s="18">
        <f t="shared" si="1395"/>
        <v>0</v>
      </c>
      <c r="CP549" s="18">
        <f t="shared" si="1395"/>
        <v>0</v>
      </c>
      <c r="CQ549" s="18">
        <f t="shared" si="1395"/>
        <v>0</v>
      </c>
      <c r="CR549" s="18">
        <f t="shared" si="1395"/>
        <v>0</v>
      </c>
      <c r="CS549" s="18">
        <f t="shared" si="1395"/>
        <v>0</v>
      </c>
      <c r="CT549" s="18">
        <f t="shared" si="1395"/>
        <v>0</v>
      </c>
      <c r="CU549" s="18">
        <f t="shared" si="1395"/>
        <v>0</v>
      </c>
      <c r="CV549" s="18">
        <f t="shared" si="1395"/>
        <v>0</v>
      </c>
      <c r="CW549" s="18">
        <f t="shared" si="1395"/>
        <v>0</v>
      </c>
      <c r="CX549" s="18">
        <f t="shared" si="1395"/>
        <v>0</v>
      </c>
      <c r="CY549" s="18">
        <f t="shared" si="1395"/>
        <v>0</v>
      </c>
      <c r="CZ549" s="18">
        <f t="shared" si="1395"/>
        <v>0</v>
      </c>
      <c r="DA549" s="18">
        <f t="shared" si="1395"/>
        <v>0</v>
      </c>
      <c r="DB549" s="18">
        <f t="shared" si="1395"/>
        <v>0</v>
      </c>
      <c r="DC549" s="18">
        <f t="shared" ref="DC549:EH549" si="1396">$E549*DC$409*(DC$17&gt;0)</f>
        <v>0</v>
      </c>
      <c r="DD549" s="18">
        <f t="shared" si="1396"/>
        <v>0</v>
      </c>
      <c r="DE549" s="18">
        <f t="shared" si="1396"/>
        <v>0</v>
      </c>
      <c r="DF549" s="18">
        <f t="shared" si="1396"/>
        <v>0</v>
      </c>
      <c r="DG549" s="18">
        <f t="shared" si="1396"/>
        <v>0</v>
      </c>
      <c r="DH549" s="18">
        <f t="shared" si="1396"/>
        <v>0</v>
      </c>
      <c r="DI549" s="18">
        <f t="shared" si="1396"/>
        <v>0</v>
      </c>
      <c r="DJ549" s="18">
        <f t="shared" si="1396"/>
        <v>0</v>
      </c>
      <c r="DK549" s="18">
        <f t="shared" si="1396"/>
        <v>0</v>
      </c>
      <c r="DL549" s="18">
        <f t="shared" si="1396"/>
        <v>0</v>
      </c>
      <c r="DM549" s="18">
        <f t="shared" si="1396"/>
        <v>0</v>
      </c>
      <c r="DN549" s="18">
        <f t="shared" si="1396"/>
        <v>0</v>
      </c>
      <c r="DO549" s="18">
        <f t="shared" si="1396"/>
        <v>0</v>
      </c>
      <c r="DP549" s="18">
        <f t="shared" si="1396"/>
        <v>0</v>
      </c>
      <c r="DQ549" s="18">
        <f t="shared" si="1396"/>
        <v>0</v>
      </c>
      <c r="DR549" s="18">
        <f t="shared" si="1396"/>
        <v>0</v>
      </c>
      <c r="DS549" s="18">
        <f t="shared" si="1396"/>
        <v>0</v>
      </c>
      <c r="DT549" s="18">
        <f t="shared" si="1396"/>
        <v>0</v>
      </c>
      <c r="DU549" s="18">
        <f t="shared" si="1396"/>
        <v>0</v>
      </c>
      <c r="DV549" s="18">
        <f t="shared" si="1396"/>
        <v>0</v>
      </c>
      <c r="DW549" s="18">
        <f t="shared" si="1396"/>
        <v>0</v>
      </c>
      <c r="DX549" s="18">
        <f t="shared" si="1396"/>
        <v>0</v>
      </c>
      <c r="DY549" s="18">
        <f t="shared" si="1396"/>
        <v>0</v>
      </c>
      <c r="DZ549" s="18">
        <f t="shared" si="1396"/>
        <v>0</v>
      </c>
      <c r="EA549" s="18">
        <f t="shared" si="1396"/>
        <v>0</v>
      </c>
      <c r="EB549" s="18">
        <f t="shared" si="1396"/>
        <v>0</v>
      </c>
      <c r="EC549" s="18">
        <f t="shared" si="1396"/>
        <v>0</v>
      </c>
      <c r="ED549" s="18">
        <f t="shared" si="1396"/>
        <v>0</v>
      </c>
      <c r="EE549" s="18">
        <f t="shared" si="1396"/>
        <v>0</v>
      </c>
      <c r="EF549" s="18">
        <f t="shared" si="1396"/>
        <v>0</v>
      </c>
      <c r="EG549" s="18">
        <f t="shared" si="1396"/>
        <v>0</v>
      </c>
      <c r="EH549" s="18">
        <f t="shared" si="1396"/>
        <v>0</v>
      </c>
      <c r="EI549" s="18">
        <f t="shared" ref="EI549:FR549" si="1397">$E549*EI$409*(EI$17&gt;0)</f>
        <v>0</v>
      </c>
      <c r="EJ549" s="18">
        <f t="shared" si="1397"/>
        <v>0</v>
      </c>
      <c r="EK549" s="18">
        <f t="shared" si="1397"/>
        <v>0</v>
      </c>
      <c r="EL549" s="18">
        <f t="shared" si="1397"/>
        <v>0</v>
      </c>
      <c r="EM549" s="18">
        <f t="shared" si="1397"/>
        <v>0</v>
      </c>
      <c r="EN549" s="18">
        <f t="shared" si="1397"/>
        <v>0</v>
      </c>
      <c r="EO549" s="18">
        <f t="shared" si="1397"/>
        <v>0</v>
      </c>
      <c r="EP549" s="18">
        <f t="shared" si="1397"/>
        <v>0</v>
      </c>
      <c r="EQ549" s="18">
        <f t="shared" si="1397"/>
        <v>0</v>
      </c>
      <c r="ER549" s="18">
        <f t="shared" si="1397"/>
        <v>0</v>
      </c>
      <c r="ES549" s="18">
        <f t="shared" si="1397"/>
        <v>0</v>
      </c>
      <c r="ET549" s="18">
        <f t="shared" si="1397"/>
        <v>0</v>
      </c>
      <c r="EU549" s="18">
        <f t="shared" si="1397"/>
        <v>0</v>
      </c>
      <c r="EV549" s="18">
        <f t="shared" si="1397"/>
        <v>0</v>
      </c>
      <c r="EW549" s="18">
        <f t="shared" si="1397"/>
        <v>0</v>
      </c>
      <c r="EX549" s="18">
        <f t="shared" si="1397"/>
        <v>0</v>
      </c>
      <c r="EY549" s="18">
        <f t="shared" si="1397"/>
        <v>0</v>
      </c>
      <c r="EZ549" s="18">
        <f t="shared" si="1397"/>
        <v>0</v>
      </c>
      <c r="FA549" s="18">
        <f t="shared" si="1397"/>
        <v>0</v>
      </c>
      <c r="FB549" s="18">
        <f t="shared" si="1397"/>
        <v>0</v>
      </c>
      <c r="FC549" s="18">
        <f t="shared" si="1397"/>
        <v>0</v>
      </c>
      <c r="FD549" s="18">
        <f t="shared" si="1397"/>
        <v>0</v>
      </c>
      <c r="FE549" s="18">
        <f t="shared" si="1397"/>
        <v>0</v>
      </c>
      <c r="FF549" s="18">
        <f t="shared" si="1397"/>
        <v>0</v>
      </c>
      <c r="FG549" s="18">
        <f t="shared" si="1397"/>
        <v>0</v>
      </c>
      <c r="FH549" s="18">
        <f t="shared" si="1397"/>
        <v>0</v>
      </c>
      <c r="FI549" s="18">
        <f t="shared" si="1397"/>
        <v>0</v>
      </c>
      <c r="FJ549" s="18">
        <f t="shared" si="1397"/>
        <v>0</v>
      </c>
      <c r="FK549" s="18">
        <f t="shared" si="1397"/>
        <v>0</v>
      </c>
      <c r="FL549" s="18">
        <f t="shared" si="1397"/>
        <v>0</v>
      </c>
      <c r="FM549" s="18">
        <f t="shared" si="1397"/>
        <v>0</v>
      </c>
      <c r="FN549" s="18">
        <f t="shared" si="1397"/>
        <v>0</v>
      </c>
      <c r="FO549" s="18">
        <f t="shared" si="1397"/>
        <v>0</v>
      </c>
      <c r="FP549" s="18">
        <f t="shared" si="1397"/>
        <v>0</v>
      </c>
      <c r="FQ549" s="18">
        <f t="shared" si="1397"/>
        <v>0</v>
      </c>
      <c r="FR549" s="18">
        <f t="shared" si="1397"/>
        <v>0</v>
      </c>
    </row>
    <row r="550" spans="2:174">
      <c r="C550" t="s">
        <v>209</v>
      </c>
      <c r="D550" s="144" t="s">
        <v>974</v>
      </c>
      <c r="E550" s="152">
        <f>INDEX(Assumptions!$G$377:$G$377,MATCH($A$1,Model_Number,0))</f>
        <v>0</v>
      </c>
      <c r="F550" s="153">
        <f>E550*E549</f>
        <v>0</v>
      </c>
      <c r="I550" s="131">
        <f>SUM(J550:FR550)</f>
        <v>0</v>
      </c>
      <c r="J550" s="18">
        <f>$F550* (J$17&gt;0)</f>
        <v>0</v>
      </c>
      <c r="K550" s="18">
        <f t="shared" ref="K550:BV550" si="1398">$F550* (K$17&gt;0)</f>
        <v>0</v>
      </c>
      <c r="L550" s="18">
        <f t="shared" si="1398"/>
        <v>0</v>
      </c>
      <c r="M550" s="18">
        <f t="shared" si="1398"/>
        <v>0</v>
      </c>
      <c r="N550" s="18">
        <f t="shared" si="1398"/>
        <v>0</v>
      </c>
      <c r="O550" s="18">
        <f t="shared" si="1398"/>
        <v>0</v>
      </c>
      <c r="P550" s="18">
        <f t="shared" si="1398"/>
        <v>0</v>
      </c>
      <c r="Q550" s="18">
        <f t="shared" si="1398"/>
        <v>0</v>
      </c>
      <c r="R550" s="18">
        <f t="shared" si="1398"/>
        <v>0</v>
      </c>
      <c r="S550" s="18">
        <f t="shared" si="1398"/>
        <v>0</v>
      </c>
      <c r="T550" s="18">
        <f t="shared" si="1398"/>
        <v>0</v>
      </c>
      <c r="U550" s="18">
        <f t="shared" si="1398"/>
        <v>0</v>
      </c>
      <c r="V550" s="18">
        <f t="shared" si="1398"/>
        <v>0</v>
      </c>
      <c r="W550" s="18">
        <f t="shared" si="1398"/>
        <v>0</v>
      </c>
      <c r="X550" s="18">
        <f t="shared" si="1398"/>
        <v>0</v>
      </c>
      <c r="Y550" s="18">
        <f t="shared" si="1398"/>
        <v>0</v>
      </c>
      <c r="Z550" s="18">
        <f t="shared" si="1398"/>
        <v>0</v>
      </c>
      <c r="AA550" s="18">
        <f t="shared" si="1398"/>
        <v>0</v>
      </c>
      <c r="AB550" s="18">
        <f t="shared" si="1398"/>
        <v>0</v>
      </c>
      <c r="AC550" s="18">
        <f t="shared" si="1398"/>
        <v>0</v>
      </c>
      <c r="AD550" s="18">
        <f t="shared" si="1398"/>
        <v>0</v>
      </c>
      <c r="AE550" s="18">
        <f t="shared" si="1398"/>
        <v>0</v>
      </c>
      <c r="AF550" s="18">
        <f t="shared" si="1398"/>
        <v>0</v>
      </c>
      <c r="AG550" s="18">
        <f t="shared" si="1398"/>
        <v>0</v>
      </c>
      <c r="AH550" s="18">
        <f t="shared" si="1398"/>
        <v>0</v>
      </c>
      <c r="AI550" s="18">
        <f t="shared" si="1398"/>
        <v>0</v>
      </c>
      <c r="AJ550" s="18">
        <f t="shared" si="1398"/>
        <v>0</v>
      </c>
      <c r="AK550" s="18">
        <f t="shared" si="1398"/>
        <v>0</v>
      </c>
      <c r="AL550" s="18">
        <f t="shared" si="1398"/>
        <v>0</v>
      </c>
      <c r="AM550" s="18">
        <f t="shared" si="1398"/>
        <v>0</v>
      </c>
      <c r="AN550" s="18">
        <f t="shared" si="1398"/>
        <v>0</v>
      </c>
      <c r="AO550" s="18">
        <f t="shared" si="1398"/>
        <v>0</v>
      </c>
      <c r="AP550" s="18">
        <f t="shared" si="1398"/>
        <v>0</v>
      </c>
      <c r="AQ550" s="18">
        <f t="shared" si="1398"/>
        <v>0</v>
      </c>
      <c r="AR550" s="18">
        <f t="shared" si="1398"/>
        <v>0</v>
      </c>
      <c r="AS550" s="18">
        <f t="shared" si="1398"/>
        <v>0</v>
      </c>
      <c r="AT550" s="18">
        <f t="shared" si="1398"/>
        <v>0</v>
      </c>
      <c r="AU550" s="18">
        <f t="shared" si="1398"/>
        <v>0</v>
      </c>
      <c r="AV550" s="18">
        <f t="shared" si="1398"/>
        <v>0</v>
      </c>
      <c r="AW550" s="18">
        <f t="shared" si="1398"/>
        <v>0</v>
      </c>
      <c r="AX550" s="18">
        <f t="shared" si="1398"/>
        <v>0</v>
      </c>
      <c r="AY550" s="18">
        <f t="shared" si="1398"/>
        <v>0</v>
      </c>
      <c r="AZ550" s="18">
        <f t="shared" si="1398"/>
        <v>0</v>
      </c>
      <c r="BA550" s="18">
        <f t="shared" si="1398"/>
        <v>0</v>
      </c>
      <c r="BB550" s="18">
        <f t="shared" si="1398"/>
        <v>0</v>
      </c>
      <c r="BC550" s="18">
        <f t="shared" si="1398"/>
        <v>0</v>
      </c>
      <c r="BD550" s="18">
        <f t="shared" si="1398"/>
        <v>0</v>
      </c>
      <c r="BE550" s="18">
        <f t="shared" si="1398"/>
        <v>0</v>
      </c>
      <c r="BF550" s="18">
        <f t="shared" si="1398"/>
        <v>0</v>
      </c>
      <c r="BG550" s="18">
        <f t="shared" si="1398"/>
        <v>0</v>
      </c>
      <c r="BH550" s="18">
        <f t="shared" si="1398"/>
        <v>0</v>
      </c>
      <c r="BI550" s="18">
        <f t="shared" si="1398"/>
        <v>0</v>
      </c>
      <c r="BJ550" s="18">
        <f t="shared" si="1398"/>
        <v>0</v>
      </c>
      <c r="BK550" s="18">
        <f t="shared" si="1398"/>
        <v>0</v>
      </c>
      <c r="BL550" s="18">
        <f t="shared" si="1398"/>
        <v>0</v>
      </c>
      <c r="BM550" s="18">
        <f t="shared" si="1398"/>
        <v>0</v>
      </c>
      <c r="BN550" s="18">
        <f t="shared" si="1398"/>
        <v>0</v>
      </c>
      <c r="BO550" s="18">
        <f t="shared" si="1398"/>
        <v>0</v>
      </c>
      <c r="BP550" s="18">
        <f t="shared" si="1398"/>
        <v>0</v>
      </c>
      <c r="BQ550" s="18">
        <f t="shared" si="1398"/>
        <v>0</v>
      </c>
      <c r="BR550" s="18">
        <f t="shared" si="1398"/>
        <v>0</v>
      </c>
      <c r="BS550" s="18">
        <f t="shared" si="1398"/>
        <v>0</v>
      </c>
      <c r="BT550" s="18">
        <f t="shared" si="1398"/>
        <v>0</v>
      </c>
      <c r="BU550" s="18">
        <f t="shared" si="1398"/>
        <v>0</v>
      </c>
      <c r="BV550" s="18">
        <f t="shared" si="1398"/>
        <v>0</v>
      </c>
      <c r="BW550" s="18">
        <f t="shared" ref="BW550:EH550" si="1399">$F550* (BW$17&gt;0)</f>
        <v>0</v>
      </c>
      <c r="BX550" s="18">
        <f t="shared" si="1399"/>
        <v>0</v>
      </c>
      <c r="BY550" s="18">
        <f t="shared" si="1399"/>
        <v>0</v>
      </c>
      <c r="BZ550" s="18">
        <f t="shared" si="1399"/>
        <v>0</v>
      </c>
      <c r="CA550" s="18">
        <f t="shared" si="1399"/>
        <v>0</v>
      </c>
      <c r="CB550" s="18">
        <f t="shared" si="1399"/>
        <v>0</v>
      </c>
      <c r="CC550" s="18">
        <f t="shared" si="1399"/>
        <v>0</v>
      </c>
      <c r="CD550" s="18">
        <f t="shared" si="1399"/>
        <v>0</v>
      </c>
      <c r="CE550" s="18">
        <f t="shared" si="1399"/>
        <v>0</v>
      </c>
      <c r="CF550" s="18">
        <f t="shared" si="1399"/>
        <v>0</v>
      </c>
      <c r="CG550" s="18">
        <f t="shared" si="1399"/>
        <v>0</v>
      </c>
      <c r="CH550" s="18">
        <f t="shared" si="1399"/>
        <v>0</v>
      </c>
      <c r="CI550" s="18">
        <f t="shared" si="1399"/>
        <v>0</v>
      </c>
      <c r="CJ550" s="18">
        <f t="shared" si="1399"/>
        <v>0</v>
      </c>
      <c r="CK550" s="18">
        <f t="shared" si="1399"/>
        <v>0</v>
      </c>
      <c r="CL550" s="18">
        <f t="shared" si="1399"/>
        <v>0</v>
      </c>
      <c r="CM550" s="18">
        <f t="shared" si="1399"/>
        <v>0</v>
      </c>
      <c r="CN550" s="18">
        <f t="shared" si="1399"/>
        <v>0</v>
      </c>
      <c r="CO550" s="18">
        <f t="shared" si="1399"/>
        <v>0</v>
      </c>
      <c r="CP550" s="18">
        <f t="shared" si="1399"/>
        <v>0</v>
      </c>
      <c r="CQ550" s="18">
        <f t="shared" si="1399"/>
        <v>0</v>
      </c>
      <c r="CR550" s="18">
        <f t="shared" si="1399"/>
        <v>0</v>
      </c>
      <c r="CS550" s="18">
        <f t="shared" si="1399"/>
        <v>0</v>
      </c>
      <c r="CT550" s="18">
        <f t="shared" si="1399"/>
        <v>0</v>
      </c>
      <c r="CU550" s="18">
        <f t="shared" si="1399"/>
        <v>0</v>
      </c>
      <c r="CV550" s="18">
        <f t="shared" si="1399"/>
        <v>0</v>
      </c>
      <c r="CW550" s="18">
        <f t="shared" si="1399"/>
        <v>0</v>
      </c>
      <c r="CX550" s="18">
        <f t="shared" si="1399"/>
        <v>0</v>
      </c>
      <c r="CY550" s="18">
        <f t="shared" si="1399"/>
        <v>0</v>
      </c>
      <c r="CZ550" s="18">
        <f t="shared" si="1399"/>
        <v>0</v>
      </c>
      <c r="DA550" s="18">
        <f t="shared" si="1399"/>
        <v>0</v>
      </c>
      <c r="DB550" s="18">
        <f t="shared" si="1399"/>
        <v>0</v>
      </c>
      <c r="DC550" s="18">
        <f t="shared" si="1399"/>
        <v>0</v>
      </c>
      <c r="DD550" s="18">
        <f t="shared" si="1399"/>
        <v>0</v>
      </c>
      <c r="DE550" s="18">
        <f t="shared" si="1399"/>
        <v>0</v>
      </c>
      <c r="DF550" s="18">
        <f t="shared" si="1399"/>
        <v>0</v>
      </c>
      <c r="DG550" s="18">
        <f t="shared" si="1399"/>
        <v>0</v>
      </c>
      <c r="DH550" s="18">
        <f t="shared" si="1399"/>
        <v>0</v>
      </c>
      <c r="DI550" s="18">
        <f t="shared" si="1399"/>
        <v>0</v>
      </c>
      <c r="DJ550" s="18">
        <f t="shared" si="1399"/>
        <v>0</v>
      </c>
      <c r="DK550" s="18">
        <f t="shared" si="1399"/>
        <v>0</v>
      </c>
      <c r="DL550" s="18">
        <f t="shared" si="1399"/>
        <v>0</v>
      </c>
      <c r="DM550" s="18">
        <f t="shared" si="1399"/>
        <v>0</v>
      </c>
      <c r="DN550" s="18">
        <f t="shared" si="1399"/>
        <v>0</v>
      </c>
      <c r="DO550" s="18">
        <f t="shared" si="1399"/>
        <v>0</v>
      </c>
      <c r="DP550" s="18">
        <f t="shared" si="1399"/>
        <v>0</v>
      </c>
      <c r="DQ550" s="18">
        <f t="shared" si="1399"/>
        <v>0</v>
      </c>
      <c r="DR550" s="18">
        <f t="shared" si="1399"/>
        <v>0</v>
      </c>
      <c r="DS550" s="18">
        <f t="shared" si="1399"/>
        <v>0</v>
      </c>
      <c r="DT550" s="18">
        <f t="shared" si="1399"/>
        <v>0</v>
      </c>
      <c r="DU550" s="18">
        <f t="shared" si="1399"/>
        <v>0</v>
      </c>
      <c r="DV550" s="18">
        <f t="shared" si="1399"/>
        <v>0</v>
      </c>
      <c r="DW550" s="18">
        <f t="shared" si="1399"/>
        <v>0</v>
      </c>
      <c r="DX550" s="18">
        <f t="shared" si="1399"/>
        <v>0</v>
      </c>
      <c r="DY550" s="18">
        <f t="shared" si="1399"/>
        <v>0</v>
      </c>
      <c r="DZ550" s="18">
        <f t="shared" si="1399"/>
        <v>0</v>
      </c>
      <c r="EA550" s="18">
        <f t="shared" si="1399"/>
        <v>0</v>
      </c>
      <c r="EB550" s="18">
        <f t="shared" si="1399"/>
        <v>0</v>
      </c>
      <c r="EC550" s="18">
        <f t="shared" si="1399"/>
        <v>0</v>
      </c>
      <c r="ED550" s="18">
        <f t="shared" si="1399"/>
        <v>0</v>
      </c>
      <c r="EE550" s="18">
        <f t="shared" si="1399"/>
        <v>0</v>
      </c>
      <c r="EF550" s="18">
        <f t="shared" si="1399"/>
        <v>0</v>
      </c>
      <c r="EG550" s="18">
        <f t="shared" si="1399"/>
        <v>0</v>
      </c>
      <c r="EH550" s="18">
        <f t="shared" si="1399"/>
        <v>0</v>
      </c>
      <c r="EI550" s="18">
        <f t="shared" ref="EI550:FR550" si="1400">$F550* (EI$17&gt;0)</f>
        <v>0</v>
      </c>
      <c r="EJ550" s="18">
        <f t="shared" si="1400"/>
        <v>0</v>
      </c>
      <c r="EK550" s="18">
        <f t="shared" si="1400"/>
        <v>0</v>
      </c>
      <c r="EL550" s="18">
        <f t="shared" si="1400"/>
        <v>0</v>
      </c>
      <c r="EM550" s="18">
        <f t="shared" si="1400"/>
        <v>0</v>
      </c>
      <c r="EN550" s="18">
        <f t="shared" si="1400"/>
        <v>0</v>
      </c>
      <c r="EO550" s="18">
        <f t="shared" si="1400"/>
        <v>0</v>
      </c>
      <c r="EP550" s="18">
        <f t="shared" si="1400"/>
        <v>0</v>
      </c>
      <c r="EQ550" s="18">
        <f t="shared" si="1400"/>
        <v>0</v>
      </c>
      <c r="ER550" s="18">
        <f t="shared" si="1400"/>
        <v>0</v>
      </c>
      <c r="ES550" s="18">
        <f t="shared" si="1400"/>
        <v>0</v>
      </c>
      <c r="ET550" s="18">
        <f t="shared" si="1400"/>
        <v>0</v>
      </c>
      <c r="EU550" s="18">
        <f t="shared" si="1400"/>
        <v>0</v>
      </c>
      <c r="EV550" s="18">
        <f t="shared" si="1400"/>
        <v>0</v>
      </c>
      <c r="EW550" s="18">
        <f t="shared" si="1400"/>
        <v>0</v>
      </c>
      <c r="EX550" s="18">
        <f t="shared" si="1400"/>
        <v>0</v>
      </c>
      <c r="EY550" s="18">
        <f t="shared" si="1400"/>
        <v>0</v>
      </c>
      <c r="EZ550" s="18">
        <f t="shared" si="1400"/>
        <v>0</v>
      </c>
      <c r="FA550" s="18">
        <f t="shared" si="1400"/>
        <v>0</v>
      </c>
      <c r="FB550" s="18">
        <f t="shared" si="1400"/>
        <v>0</v>
      </c>
      <c r="FC550" s="18">
        <f t="shared" si="1400"/>
        <v>0</v>
      </c>
      <c r="FD550" s="18">
        <f t="shared" si="1400"/>
        <v>0</v>
      </c>
      <c r="FE550" s="18">
        <f t="shared" si="1400"/>
        <v>0</v>
      </c>
      <c r="FF550" s="18">
        <f t="shared" si="1400"/>
        <v>0</v>
      </c>
      <c r="FG550" s="18">
        <f t="shared" si="1400"/>
        <v>0</v>
      </c>
      <c r="FH550" s="18">
        <f t="shared" si="1400"/>
        <v>0</v>
      </c>
      <c r="FI550" s="18">
        <f t="shared" si="1400"/>
        <v>0</v>
      </c>
      <c r="FJ550" s="18">
        <f t="shared" si="1400"/>
        <v>0</v>
      </c>
      <c r="FK550" s="18">
        <f t="shared" si="1400"/>
        <v>0</v>
      </c>
      <c r="FL550" s="18">
        <f t="shared" si="1400"/>
        <v>0</v>
      </c>
      <c r="FM550" s="18">
        <f t="shared" si="1400"/>
        <v>0</v>
      </c>
      <c r="FN550" s="18">
        <f t="shared" si="1400"/>
        <v>0</v>
      </c>
      <c r="FO550" s="18">
        <f t="shared" si="1400"/>
        <v>0</v>
      </c>
      <c r="FP550" s="18">
        <f t="shared" si="1400"/>
        <v>0</v>
      </c>
      <c r="FQ550" s="18">
        <f t="shared" si="1400"/>
        <v>0</v>
      </c>
      <c r="FR550" s="18">
        <f t="shared" si="1400"/>
        <v>0</v>
      </c>
    </row>
    <row r="551" spans="2:174">
      <c r="C551" t="s">
        <v>210</v>
      </c>
      <c r="D551" s="144" t="s">
        <v>974</v>
      </c>
      <c r="E551" s="152">
        <f>INDEX(Assumptions!$G$376:$G$376,MATCH($A$1,Model_Number,0))</f>
        <v>0</v>
      </c>
      <c r="I551" s="131">
        <f>SUM(J551:FR551)</f>
        <v>0</v>
      </c>
      <c r="J551" s="18">
        <f t="shared" ref="J551:AO551" si="1401">J549*(1-$E551*J18*J548) *( J17&gt;0)</f>
        <v>0</v>
      </c>
      <c r="K551" s="18">
        <f t="shared" si="1401"/>
        <v>0</v>
      </c>
      <c r="L551" s="18">
        <f t="shared" si="1401"/>
        <v>0</v>
      </c>
      <c r="M551" s="18">
        <f t="shared" si="1401"/>
        <v>0</v>
      </c>
      <c r="N551" s="18">
        <f t="shared" si="1401"/>
        <v>0</v>
      </c>
      <c r="O551" s="18">
        <f t="shared" si="1401"/>
        <v>0</v>
      </c>
      <c r="P551" s="18">
        <f t="shared" si="1401"/>
        <v>0</v>
      </c>
      <c r="Q551" s="18">
        <f t="shared" si="1401"/>
        <v>0</v>
      </c>
      <c r="R551" s="18">
        <f t="shared" si="1401"/>
        <v>0</v>
      </c>
      <c r="S551" s="18">
        <f t="shared" si="1401"/>
        <v>0</v>
      </c>
      <c r="T551" s="18">
        <f t="shared" si="1401"/>
        <v>0</v>
      </c>
      <c r="U551" s="18">
        <f t="shared" si="1401"/>
        <v>0</v>
      </c>
      <c r="V551" s="18">
        <f t="shared" si="1401"/>
        <v>0</v>
      </c>
      <c r="W551" s="18">
        <f t="shared" si="1401"/>
        <v>0</v>
      </c>
      <c r="X551" s="18">
        <f t="shared" si="1401"/>
        <v>0</v>
      </c>
      <c r="Y551" s="18">
        <f t="shared" si="1401"/>
        <v>0</v>
      </c>
      <c r="Z551" s="18">
        <f t="shared" si="1401"/>
        <v>0</v>
      </c>
      <c r="AA551" s="18">
        <f t="shared" si="1401"/>
        <v>0</v>
      </c>
      <c r="AB551" s="18">
        <f t="shared" si="1401"/>
        <v>0</v>
      </c>
      <c r="AC551" s="18">
        <f t="shared" si="1401"/>
        <v>0</v>
      </c>
      <c r="AD551" s="18">
        <f t="shared" si="1401"/>
        <v>0</v>
      </c>
      <c r="AE551" s="18">
        <f t="shared" si="1401"/>
        <v>0</v>
      </c>
      <c r="AF551" s="18">
        <f t="shared" si="1401"/>
        <v>0</v>
      </c>
      <c r="AG551" s="18">
        <f t="shared" si="1401"/>
        <v>0</v>
      </c>
      <c r="AH551" s="18">
        <f t="shared" si="1401"/>
        <v>0</v>
      </c>
      <c r="AI551" s="18">
        <f t="shared" si="1401"/>
        <v>0</v>
      </c>
      <c r="AJ551" s="18">
        <f t="shared" si="1401"/>
        <v>0</v>
      </c>
      <c r="AK551" s="18">
        <f t="shared" si="1401"/>
        <v>0</v>
      </c>
      <c r="AL551" s="18">
        <f t="shared" si="1401"/>
        <v>0</v>
      </c>
      <c r="AM551" s="18">
        <f t="shared" si="1401"/>
        <v>0</v>
      </c>
      <c r="AN551" s="18">
        <f t="shared" si="1401"/>
        <v>0</v>
      </c>
      <c r="AO551" s="18">
        <f t="shared" si="1401"/>
        <v>0</v>
      </c>
      <c r="AP551" s="18">
        <f t="shared" ref="AP551:BU551" si="1402">AP549*(1-$E551*AP18*AP548) *( AP17&gt;0)</f>
        <v>0</v>
      </c>
      <c r="AQ551" s="18">
        <f t="shared" si="1402"/>
        <v>0</v>
      </c>
      <c r="AR551" s="18">
        <f t="shared" si="1402"/>
        <v>0</v>
      </c>
      <c r="AS551" s="18">
        <f t="shared" si="1402"/>
        <v>0</v>
      </c>
      <c r="AT551" s="18">
        <f t="shared" si="1402"/>
        <v>0</v>
      </c>
      <c r="AU551" s="18">
        <f t="shared" si="1402"/>
        <v>0</v>
      </c>
      <c r="AV551" s="18">
        <f t="shared" si="1402"/>
        <v>0</v>
      </c>
      <c r="AW551" s="18">
        <f t="shared" si="1402"/>
        <v>0</v>
      </c>
      <c r="AX551" s="18">
        <f t="shared" si="1402"/>
        <v>0</v>
      </c>
      <c r="AY551" s="18">
        <f t="shared" si="1402"/>
        <v>0</v>
      </c>
      <c r="AZ551" s="18">
        <f t="shared" si="1402"/>
        <v>0</v>
      </c>
      <c r="BA551" s="18">
        <f t="shared" si="1402"/>
        <v>0</v>
      </c>
      <c r="BB551" s="18">
        <f t="shared" si="1402"/>
        <v>0</v>
      </c>
      <c r="BC551" s="18">
        <f t="shared" si="1402"/>
        <v>0</v>
      </c>
      <c r="BD551" s="18">
        <f t="shared" si="1402"/>
        <v>0</v>
      </c>
      <c r="BE551" s="18">
        <f t="shared" si="1402"/>
        <v>0</v>
      </c>
      <c r="BF551" s="18">
        <f t="shared" si="1402"/>
        <v>0</v>
      </c>
      <c r="BG551" s="18">
        <f t="shared" si="1402"/>
        <v>0</v>
      </c>
      <c r="BH551" s="18">
        <f t="shared" si="1402"/>
        <v>0</v>
      </c>
      <c r="BI551" s="18">
        <f t="shared" si="1402"/>
        <v>0</v>
      </c>
      <c r="BJ551" s="18">
        <f t="shared" si="1402"/>
        <v>0</v>
      </c>
      <c r="BK551" s="18">
        <f t="shared" si="1402"/>
        <v>0</v>
      </c>
      <c r="BL551" s="18">
        <f t="shared" si="1402"/>
        <v>0</v>
      </c>
      <c r="BM551" s="18">
        <f t="shared" si="1402"/>
        <v>0</v>
      </c>
      <c r="BN551" s="18">
        <f t="shared" si="1402"/>
        <v>0</v>
      </c>
      <c r="BO551" s="18">
        <f t="shared" si="1402"/>
        <v>0</v>
      </c>
      <c r="BP551" s="18">
        <f t="shared" si="1402"/>
        <v>0</v>
      </c>
      <c r="BQ551" s="18">
        <f t="shared" si="1402"/>
        <v>0</v>
      </c>
      <c r="BR551" s="18">
        <f t="shared" si="1402"/>
        <v>0</v>
      </c>
      <c r="BS551" s="18">
        <f t="shared" si="1402"/>
        <v>0</v>
      </c>
      <c r="BT551" s="18">
        <f t="shared" si="1402"/>
        <v>0</v>
      </c>
      <c r="BU551" s="18">
        <f t="shared" si="1402"/>
        <v>0</v>
      </c>
      <c r="BV551" s="18">
        <f t="shared" ref="BV551:DA551" si="1403">BV549*(1-$E551*BV18*BV548) *( BV17&gt;0)</f>
        <v>0</v>
      </c>
      <c r="BW551" s="18">
        <f t="shared" si="1403"/>
        <v>0</v>
      </c>
      <c r="BX551" s="18">
        <f t="shared" si="1403"/>
        <v>0</v>
      </c>
      <c r="BY551" s="18">
        <f t="shared" si="1403"/>
        <v>0</v>
      </c>
      <c r="BZ551" s="18">
        <f t="shared" si="1403"/>
        <v>0</v>
      </c>
      <c r="CA551" s="18">
        <f t="shared" si="1403"/>
        <v>0</v>
      </c>
      <c r="CB551" s="18">
        <f t="shared" si="1403"/>
        <v>0</v>
      </c>
      <c r="CC551" s="18">
        <f t="shared" si="1403"/>
        <v>0</v>
      </c>
      <c r="CD551" s="18">
        <f t="shared" si="1403"/>
        <v>0</v>
      </c>
      <c r="CE551" s="18">
        <f t="shared" si="1403"/>
        <v>0</v>
      </c>
      <c r="CF551" s="18">
        <f t="shared" si="1403"/>
        <v>0</v>
      </c>
      <c r="CG551" s="18">
        <f t="shared" si="1403"/>
        <v>0</v>
      </c>
      <c r="CH551" s="18">
        <f t="shared" si="1403"/>
        <v>0</v>
      </c>
      <c r="CI551" s="18">
        <f t="shared" si="1403"/>
        <v>0</v>
      </c>
      <c r="CJ551" s="18">
        <f t="shared" si="1403"/>
        <v>0</v>
      </c>
      <c r="CK551" s="18">
        <f t="shared" si="1403"/>
        <v>0</v>
      </c>
      <c r="CL551" s="18">
        <f t="shared" si="1403"/>
        <v>0</v>
      </c>
      <c r="CM551" s="18">
        <f t="shared" si="1403"/>
        <v>0</v>
      </c>
      <c r="CN551" s="18">
        <f t="shared" si="1403"/>
        <v>0</v>
      </c>
      <c r="CO551" s="18">
        <f t="shared" si="1403"/>
        <v>0</v>
      </c>
      <c r="CP551" s="18">
        <f t="shared" si="1403"/>
        <v>0</v>
      </c>
      <c r="CQ551" s="18">
        <f t="shared" si="1403"/>
        <v>0</v>
      </c>
      <c r="CR551" s="18">
        <f t="shared" si="1403"/>
        <v>0</v>
      </c>
      <c r="CS551" s="18">
        <f t="shared" si="1403"/>
        <v>0</v>
      </c>
      <c r="CT551" s="18">
        <f t="shared" si="1403"/>
        <v>0</v>
      </c>
      <c r="CU551" s="18">
        <f t="shared" si="1403"/>
        <v>0</v>
      </c>
      <c r="CV551" s="18">
        <f t="shared" si="1403"/>
        <v>0</v>
      </c>
      <c r="CW551" s="18">
        <f t="shared" si="1403"/>
        <v>0</v>
      </c>
      <c r="CX551" s="18">
        <f t="shared" si="1403"/>
        <v>0</v>
      </c>
      <c r="CY551" s="18">
        <f t="shared" si="1403"/>
        <v>0</v>
      </c>
      <c r="CZ551" s="18">
        <f t="shared" si="1403"/>
        <v>0</v>
      </c>
      <c r="DA551" s="18">
        <f t="shared" si="1403"/>
        <v>0</v>
      </c>
      <c r="DB551" s="18">
        <f t="shared" ref="DB551:EG551" si="1404">DB549*(1-$E551*DB18*DB548) *( DB17&gt;0)</f>
        <v>0</v>
      </c>
      <c r="DC551" s="18">
        <f t="shared" si="1404"/>
        <v>0</v>
      </c>
      <c r="DD551" s="18">
        <f t="shared" si="1404"/>
        <v>0</v>
      </c>
      <c r="DE551" s="18">
        <f t="shared" si="1404"/>
        <v>0</v>
      </c>
      <c r="DF551" s="18">
        <f t="shared" si="1404"/>
        <v>0</v>
      </c>
      <c r="DG551" s="18">
        <f t="shared" si="1404"/>
        <v>0</v>
      </c>
      <c r="DH551" s="18">
        <f t="shared" si="1404"/>
        <v>0</v>
      </c>
      <c r="DI551" s="18">
        <f t="shared" si="1404"/>
        <v>0</v>
      </c>
      <c r="DJ551" s="18">
        <f t="shared" si="1404"/>
        <v>0</v>
      </c>
      <c r="DK551" s="18">
        <f t="shared" si="1404"/>
        <v>0</v>
      </c>
      <c r="DL551" s="18">
        <f t="shared" si="1404"/>
        <v>0</v>
      </c>
      <c r="DM551" s="18">
        <f t="shared" si="1404"/>
        <v>0</v>
      </c>
      <c r="DN551" s="18">
        <f t="shared" si="1404"/>
        <v>0</v>
      </c>
      <c r="DO551" s="18">
        <f t="shared" si="1404"/>
        <v>0</v>
      </c>
      <c r="DP551" s="18">
        <f t="shared" si="1404"/>
        <v>0</v>
      </c>
      <c r="DQ551" s="18">
        <f t="shared" si="1404"/>
        <v>0</v>
      </c>
      <c r="DR551" s="18">
        <f t="shared" si="1404"/>
        <v>0</v>
      </c>
      <c r="DS551" s="18">
        <f t="shared" si="1404"/>
        <v>0</v>
      </c>
      <c r="DT551" s="18">
        <f t="shared" si="1404"/>
        <v>0</v>
      </c>
      <c r="DU551" s="18">
        <f t="shared" si="1404"/>
        <v>0</v>
      </c>
      <c r="DV551" s="18">
        <f t="shared" si="1404"/>
        <v>0</v>
      </c>
      <c r="DW551" s="18">
        <f t="shared" si="1404"/>
        <v>0</v>
      </c>
      <c r="DX551" s="18">
        <f t="shared" si="1404"/>
        <v>0</v>
      </c>
      <c r="DY551" s="18">
        <f t="shared" si="1404"/>
        <v>0</v>
      </c>
      <c r="DZ551" s="18">
        <f t="shared" si="1404"/>
        <v>0</v>
      </c>
      <c r="EA551" s="18">
        <f t="shared" si="1404"/>
        <v>0</v>
      </c>
      <c r="EB551" s="18">
        <f t="shared" si="1404"/>
        <v>0</v>
      </c>
      <c r="EC551" s="18">
        <f t="shared" si="1404"/>
        <v>0</v>
      </c>
      <c r="ED551" s="18">
        <f t="shared" si="1404"/>
        <v>0</v>
      </c>
      <c r="EE551" s="18">
        <f t="shared" si="1404"/>
        <v>0</v>
      </c>
      <c r="EF551" s="18">
        <f t="shared" si="1404"/>
        <v>0</v>
      </c>
      <c r="EG551" s="18">
        <f t="shared" si="1404"/>
        <v>0</v>
      </c>
      <c r="EH551" s="18">
        <f t="shared" ref="EH551:FR551" si="1405">EH549*(1-$E551*EH18*EH548) *( EH17&gt;0)</f>
        <v>0</v>
      </c>
      <c r="EI551" s="18">
        <f t="shared" si="1405"/>
        <v>0</v>
      </c>
      <c r="EJ551" s="18">
        <f t="shared" si="1405"/>
        <v>0</v>
      </c>
      <c r="EK551" s="18">
        <f t="shared" si="1405"/>
        <v>0</v>
      </c>
      <c r="EL551" s="18">
        <f t="shared" si="1405"/>
        <v>0</v>
      </c>
      <c r="EM551" s="18">
        <f t="shared" si="1405"/>
        <v>0</v>
      </c>
      <c r="EN551" s="18">
        <f t="shared" si="1405"/>
        <v>0</v>
      </c>
      <c r="EO551" s="18">
        <f t="shared" si="1405"/>
        <v>0</v>
      </c>
      <c r="EP551" s="18">
        <f t="shared" si="1405"/>
        <v>0</v>
      </c>
      <c r="EQ551" s="18">
        <f t="shared" si="1405"/>
        <v>0</v>
      </c>
      <c r="ER551" s="18">
        <f t="shared" si="1405"/>
        <v>0</v>
      </c>
      <c r="ES551" s="18">
        <f t="shared" si="1405"/>
        <v>0</v>
      </c>
      <c r="ET551" s="18">
        <f t="shared" si="1405"/>
        <v>0</v>
      </c>
      <c r="EU551" s="18">
        <f t="shared" si="1405"/>
        <v>0</v>
      </c>
      <c r="EV551" s="18">
        <f t="shared" si="1405"/>
        <v>0</v>
      </c>
      <c r="EW551" s="18">
        <f t="shared" si="1405"/>
        <v>0</v>
      </c>
      <c r="EX551" s="18">
        <f t="shared" si="1405"/>
        <v>0</v>
      </c>
      <c r="EY551" s="18">
        <f t="shared" si="1405"/>
        <v>0</v>
      </c>
      <c r="EZ551" s="18">
        <f t="shared" si="1405"/>
        <v>0</v>
      </c>
      <c r="FA551" s="18">
        <f t="shared" si="1405"/>
        <v>0</v>
      </c>
      <c r="FB551" s="18">
        <f t="shared" si="1405"/>
        <v>0</v>
      </c>
      <c r="FC551" s="18">
        <f t="shared" si="1405"/>
        <v>0</v>
      </c>
      <c r="FD551" s="18">
        <f t="shared" si="1405"/>
        <v>0</v>
      </c>
      <c r="FE551" s="18">
        <f t="shared" si="1405"/>
        <v>0</v>
      </c>
      <c r="FF551" s="18">
        <f t="shared" si="1405"/>
        <v>0</v>
      </c>
      <c r="FG551" s="18">
        <f t="shared" si="1405"/>
        <v>0</v>
      </c>
      <c r="FH551" s="18">
        <f t="shared" si="1405"/>
        <v>0</v>
      </c>
      <c r="FI551" s="18">
        <f t="shared" si="1405"/>
        <v>0</v>
      </c>
      <c r="FJ551" s="18">
        <f t="shared" si="1405"/>
        <v>0</v>
      </c>
      <c r="FK551" s="18">
        <f t="shared" si="1405"/>
        <v>0</v>
      </c>
      <c r="FL551" s="18">
        <f t="shared" si="1405"/>
        <v>0</v>
      </c>
      <c r="FM551" s="18">
        <f t="shared" si="1405"/>
        <v>0</v>
      </c>
      <c r="FN551" s="18">
        <f t="shared" si="1405"/>
        <v>0</v>
      </c>
      <c r="FO551" s="18">
        <f t="shared" si="1405"/>
        <v>0</v>
      </c>
      <c r="FP551" s="18">
        <f t="shared" si="1405"/>
        <v>0</v>
      </c>
      <c r="FQ551" s="18">
        <f t="shared" si="1405"/>
        <v>0</v>
      </c>
      <c r="FR551" s="18">
        <f t="shared" si="1405"/>
        <v>0</v>
      </c>
    </row>
    <row r="552" spans="2:174">
      <c r="C552" t="s">
        <v>211</v>
      </c>
      <c r="D552" s="144" t="s">
        <v>974</v>
      </c>
      <c r="I552" s="131">
        <f>SUM(J552:FR552)</f>
        <v>0</v>
      </c>
      <c r="J552" s="18">
        <f t="shared" ref="J552:BU552" si="1406">MAX(J550:J551)</f>
        <v>0</v>
      </c>
      <c r="K552" s="18">
        <f t="shared" si="1406"/>
        <v>0</v>
      </c>
      <c r="L552" s="18">
        <f t="shared" si="1406"/>
        <v>0</v>
      </c>
      <c r="M552" s="18">
        <f t="shared" si="1406"/>
        <v>0</v>
      </c>
      <c r="N552" s="18">
        <f t="shared" si="1406"/>
        <v>0</v>
      </c>
      <c r="O552" s="18">
        <f t="shared" si="1406"/>
        <v>0</v>
      </c>
      <c r="P552" s="18">
        <f t="shared" si="1406"/>
        <v>0</v>
      </c>
      <c r="Q552" s="18">
        <f t="shared" si="1406"/>
        <v>0</v>
      </c>
      <c r="R552" s="18">
        <f t="shared" si="1406"/>
        <v>0</v>
      </c>
      <c r="S552" s="18">
        <f t="shared" si="1406"/>
        <v>0</v>
      </c>
      <c r="T552" s="18">
        <f t="shared" si="1406"/>
        <v>0</v>
      </c>
      <c r="U552" s="18">
        <f t="shared" si="1406"/>
        <v>0</v>
      </c>
      <c r="V552" s="18">
        <f t="shared" si="1406"/>
        <v>0</v>
      </c>
      <c r="W552" s="18">
        <f t="shared" si="1406"/>
        <v>0</v>
      </c>
      <c r="X552" s="18">
        <f t="shared" si="1406"/>
        <v>0</v>
      </c>
      <c r="Y552" s="18">
        <f t="shared" si="1406"/>
        <v>0</v>
      </c>
      <c r="Z552" s="18">
        <f t="shared" si="1406"/>
        <v>0</v>
      </c>
      <c r="AA552" s="18">
        <f t="shared" si="1406"/>
        <v>0</v>
      </c>
      <c r="AB552" s="18">
        <f t="shared" si="1406"/>
        <v>0</v>
      </c>
      <c r="AC552" s="18">
        <f t="shared" si="1406"/>
        <v>0</v>
      </c>
      <c r="AD552" s="18">
        <f t="shared" si="1406"/>
        <v>0</v>
      </c>
      <c r="AE552" s="18">
        <f t="shared" si="1406"/>
        <v>0</v>
      </c>
      <c r="AF552" s="18">
        <f t="shared" si="1406"/>
        <v>0</v>
      </c>
      <c r="AG552" s="18">
        <f t="shared" si="1406"/>
        <v>0</v>
      </c>
      <c r="AH552" s="18">
        <f t="shared" si="1406"/>
        <v>0</v>
      </c>
      <c r="AI552" s="18">
        <f t="shared" si="1406"/>
        <v>0</v>
      </c>
      <c r="AJ552" s="18">
        <f t="shared" si="1406"/>
        <v>0</v>
      </c>
      <c r="AK552" s="18">
        <f t="shared" si="1406"/>
        <v>0</v>
      </c>
      <c r="AL552" s="18">
        <f t="shared" si="1406"/>
        <v>0</v>
      </c>
      <c r="AM552" s="18">
        <f t="shared" si="1406"/>
        <v>0</v>
      </c>
      <c r="AN552" s="18">
        <f t="shared" si="1406"/>
        <v>0</v>
      </c>
      <c r="AO552" s="18">
        <f t="shared" si="1406"/>
        <v>0</v>
      </c>
      <c r="AP552" s="18">
        <f t="shared" si="1406"/>
        <v>0</v>
      </c>
      <c r="AQ552" s="18">
        <f t="shared" si="1406"/>
        <v>0</v>
      </c>
      <c r="AR552" s="18">
        <f t="shared" si="1406"/>
        <v>0</v>
      </c>
      <c r="AS552" s="18">
        <f t="shared" si="1406"/>
        <v>0</v>
      </c>
      <c r="AT552" s="18">
        <f t="shared" si="1406"/>
        <v>0</v>
      </c>
      <c r="AU552" s="18">
        <f t="shared" si="1406"/>
        <v>0</v>
      </c>
      <c r="AV552" s="18">
        <f t="shared" si="1406"/>
        <v>0</v>
      </c>
      <c r="AW552" s="18">
        <f t="shared" si="1406"/>
        <v>0</v>
      </c>
      <c r="AX552" s="18">
        <f t="shared" si="1406"/>
        <v>0</v>
      </c>
      <c r="AY552" s="18">
        <f t="shared" si="1406"/>
        <v>0</v>
      </c>
      <c r="AZ552" s="18">
        <f t="shared" si="1406"/>
        <v>0</v>
      </c>
      <c r="BA552" s="18">
        <f t="shared" si="1406"/>
        <v>0</v>
      </c>
      <c r="BB552" s="18">
        <f t="shared" si="1406"/>
        <v>0</v>
      </c>
      <c r="BC552" s="18">
        <f t="shared" si="1406"/>
        <v>0</v>
      </c>
      <c r="BD552" s="18">
        <f t="shared" si="1406"/>
        <v>0</v>
      </c>
      <c r="BE552" s="18">
        <f t="shared" si="1406"/>
        <v>0</v>
      </c>
      <c r="BF552" s="18">
        <f t="shared" si="1406"/>
        <v>0</v>
      </c>
      <c r="BG552" s="18">
        <f t="shared" si="1406"/>
        <v>0</v>
      </c>
      <c r="BH552" s="18">
        <f t="shared" si="1406"/>
        <v>0</v>
      </c>
      <c r="BI552" s="18">
        <f t="shared" si="1406"/>
        <v>0</v>
      </c>
      <c r="BJ552" s="18">
        <f t="shared" si="1406"/>
        <v>0</v>
      </c>
      <c r="BK552" s="18">
        <f t="shared" si="1406"/>
        <v>0</v>
      </c>
      <c r="BL552" s="18">
        <f t="shared" si="1406"/>
        <v>0</v>
      </c>
      <c r="BM552" s="18">
        <f t="shared" si="1406"/>
        <v>0</v>
      </c>
      <c r="BN552" s="18">
        <f t="shared" si="1406"/>
        <v>0</v>
      </c>
      <c r="BO552" s="18">
        <f t="shared" si="1406"/>
        <v>0</v>
      </c>
      <c r="BP552" s="18">
        <f t="shared" si="1406"/>
        <v>0</v>
      </c>
      <c r="BQ552" s="18">
        <f t="shared" si="1406"/>
        <v>0</v>
      </c>
      <c r="BR552" s="18">
        <f t="shared" si="1406"/>
        <v>0</v>
      </c>
      <c r="BS552" s="18">
        <f t="shared" si="1406"/>
        <v>0</v>
      </c>
      <c r="BT552" s="18">
        <f t="shared" si="1406"/>
        <v>0</v>
      </c>
      <c r="BU552" s="18">
        <f t="shared" si="1406"/>
        <v>0</v>
      </c>
      <c r="BV552" s="18">
        <f t="shared" ref="BV552:EG552" si="1407">MAX(BV550:BV551)</f>
        <v>0</v>
      </c>
      <c r="BW552" s="18">
        <f t="shared" si="1407"/>
        <v>0</v>
      </c>
      <c r="BX552" s="18">
        <f t="shared" si="1407"/>
        <v>0</v>
      </c>
      <c r="BY552" s="18">
        <f t="shared" si="1407"/>
        <v>0</v>
      </c>
      <c r="BZ552" s="18">
        <f t="shared" si="1407"/>
        <v>0</v>
      </c>
      <c r="CA552" s="18">
        <f t="shared" si="1407"/>
        <v>0</v>
      </c>
      <c r="CB552" s="18">
        <f t="shared" si="1407"/>
        <v>0</v>
      </c>
      <c r="CC552" s="18">
        <f t="shared" si="1407"/>
        <v>0</v>
      </c>
      <c r="CD552" s="18">
        <f t="shared" si="1407"/>
        <v>0</v>
      </c>
      <c r="CE552" s="18">
        <f t="shared" si="1407"/>
        <v>0</v>
      </c>
      <c r="CF552" s="18">
        <f t="shared" si="1407"/>
        <v>0</v>
      </c>
      <c r="CG552" s="18">
        <f t="shared" si="1407"/>
        <v>0</v>
      </c>
      <c r="CH552" s="18">
        <f t="shared" si="1407"/>
        <v>0</v>
      </c>
      <c r="CI552" s="18">
        <f t="shared" si="1407"/>
        <v>0</v>
      </c>
      <c r="CJ552" s="18">
        <f t="shared" si="1407"/>
        <v>0</v>
      </c>
      <c r="CK552" s="18">
        <f t="shared" si="1407"/>
        <v>0</v>
      </c>
      <c r="CL552" s="18">
        <f t="shared" si="1407"/>
        <v>0</v>
      </c>
      <c r="CM552" s="18">
        <f t="shared" si="1407"/>
        <v>0</v>
      </c>
      <c r="CN552" s="18">
        <f t="shared" si="1407"/>
        <v>0</v>
      </c>
      <c r="CO552" s="18">
        <f t="shared" si="1407"/>
        <v>0</v>
      </c>
      <c r="CP552" s="18">
        <f t="shared" si="1407"/>
        <v>0</v>
      </c>
      <c r="CQ552" s="18">
        <f t="shared" si="1407"/>
        <v>0</v>
      </c>
      <c r="CR552" s="18">
        <f t="shared" si="1407"/>
        <v>0</v>
      </c>
      <c r="CS552" s="18">
        <f t="shared" si="1407"/>
        <v>0</v>
      </c>
      <c r="CT552" s="18">
        <f t="shared" si="1407"/>
        <v>0</v>
      </c>
      <c r="CU552" s="18">
        <f t="shared" si="1407"/>
        <v>0</v>
      </c>
      <c r="CV552" s="18">
        <f t="shared" si="1407"/>
        <v>0</v>
      </c>
      <c r="CW552" s="18">
        <f t="shared" si="1407"/>
        <v>0</v>
      </c>
      <c r="CX552" s="18">
        <f t="shared" si="1407"/>
        <v>0</v>
      </c>
      <c r="CY552" s="18">
        <f t="shared" si="1407"/>
        <v>0</v>
      </c>
      <c r="CZ552" s="18">
        <f t="shared" si="1407"/>
        <v>0</v>
      </c>
      <c r="DA552" s="18">
        <f t="shared" si="1407"/>
        <v>0</v>
      </c>
      <c r="DB552" s="18">
        <f t="shared" si="1407"/>
        <v>0</v>
      </c>
      <c r="DC552" s="18">
        <f t="shared" si="1407"/>
        <v>0</v>
      </c>
      <c r="DD552" s="18">
        <f t="shared" si="1407"/>
        <v>0</v>
      </c>
      <c r="DE552" s="18">
        <f t="shared" si="1407"/>
        <v>0</v>
      </c>
      <c r="DF552" s="18">
        <f t="shared" si="1407"/>
        <v>0</v>
      </c>
      <c r="DG552" s="18">
        <f t="shared" si="1407"/>
        <v>0</v>
      </c>
      <c r="DH552" s="18">
        <f t="shared" si="1407"/>
        <v>0</v>
      </c>
      <c r="DI552" s="18">
        <f t="shared" si="1407"/>
        <v>0</v>
      </c>
      <c r="DJ552" s="18">
        <f t="shared" si="1407"/>
        <v>0</v>
      </c>
      <c r="DK552" s="18">
        <f t="shared" si="1407"/>
        <v>0</v>
      </c>
      <c r="DL552" s="18">
        <f t="shared" si="1407"/>
        <v>0</v>
      </c>
      <c r="DM552" s="18">
        <f t="shared" si="1407"/>
        <v>0</v>
      </c>
      <c r="DN552" s="18">
        <f t="shared" si="1407"/>
        <v>0</v>
      </c>
      <c r="DO552" s="18">
        <f t="shared" si="1407"/>
        <v>0</v>
      </c>
      <c r="DP552" s="18">
        <f t="shared" si="1407"/>
        <v>0</v>
      </c>
      <c r="DQ552" s="18">
        <f t="shared" si="1407"/>
        <v>0</v>
      </c>
      <c r="DR552" s="18">
        <f t="shared" si="1407"/>
        <v>0</v>
      </c>
      <c r="DS552" s="18">
        <f t="shared" si="1407"/>
        <v>0</v>
      </c>
      <c r="DT552" s="18">
        <f t="shared" si="1407"/>
        <v>0</v>
      </c>
      <c r="DU552" s="18">
        <f t="shared" si="1407"/>
        <v>0</v>
      </c>
      <c r="DV552" s="18">
        <f t="shared" si="1407"/>
        <v>0</v>
      </c>
      <c r="DW552" s="18">
        <f t="shared" si="1407"/>
        <v>0</v>
      </c>
      <c r="DX552" s="18">
        <f t="shared" si="1407"/>
        <v>0</v>
      </c>
      <c r="DY552" s="18">
        <f t="shared" si="1407"/>
        <v>0</v>
      </c>
      <c r="DZ552" s="18">
        <f t="shared" si="1407"/>
        <v>0</v>
      </c>
      <c r="EA552" s="18">
        <f t="shared" si="1407"/>
        <v>0</v>
      </c>
      <c r="EB552" s="18">
        <f t="shared" si="1407"/>
        <v>0</v>
      </c>
      <c r="EC552" s="18">
        <f t="shared" si="1407"/>
        <v>0</v>
      </c>
      <c r="ED552" s="18">
        <f t="shared" si="1407"/>
        <v>0</v>
      </c>
      <c r="EE552" s="18">
        <f t="shared" si="1407"/>
        <v>0</v>
      </c>
      <c r="EF552" s="18">
        <f t="shared" si="1407"/>
        <v>0</v>
      </c>
      <c r="EG552" s="18">
        <f t="shared" si="1407"/>
        <v>0</v>
      </c>
      <c r="EH552" s="18">
        <f t="shared" ref="EH552:FR552" si="1408">MAX(EH550:EH551)</f>
        <v>0</v>
      </c>
      <c r="EI552" s="18">
        <f t="shared" si="1408"/>
        <v>0</v>
      </c>
      <c r="EJ552" s="18">
        <f t="shared" si="1408"/>
        <v>0</v>
      </c>
      <c r="EK552" s="18">
        <f t="shared" si="1408"/>
        <v>0</v>
      </c>
      <c r="EL552" s="18">
        <f t="shared" si="1408"/>
        <v>0</v>
      </c>
      <c r="EM552" s="18">
        <f t="shared" si="1408"/>
        <v>0</v>
      </c>
      <c r="EN552" s="18">
        <f t="shared" si="1408"/>
        <v>0</v>
      </c>
      <c r="EO552" s="18">
        <f t="shared" si="1408"/>
        <v>0</v>
      </c>
      <c r="EP552" s="18">
        <f t="shared" si="1408"/>
        <v>0</v>
      </c>
      <c r="EQ552" s="18">
        <f t="shared" si="1408"/>
        <v>0</v>
      </c>
      <c r="ER552" s="18">
        <f t="shared" si="1408"/>
        <v>0</v>
      </c>
      <c r="ES552" s="18">
        <f t="shared" si="1408"/>
        <v>0</v>
      </c>
      <c r="ET552" s="18">
        <f t="shared" si="1408"/>
        <v>0</v>
      </c>
      <c r="EU552" s="18">
        <f t="shared" si="1408"/>
        <v>0</v>
      </c>
      <c r="EV552" s="18">
        <f t="shared" si="1408"/>
        <v>0</v>
      </c>
      <c r="EW552" s="18">
        <f t="shared" si="1408"/>
        <v>0</v>
      </c>
      <c r="EX552" s="18">
        <f t="shared" si="1408"/>
        <v>0</v>
      </c>
      <c r="EY552" s="18">
        <f t="shared" si="1408"/>
        <v>0</v>
      </c>
      <c r="EZ552" s="18">
        <f t="shared" si="1408"/>
        <v>0</v>
      </c>
      <c r="FA552" s="18">
        <f t="shared" si="1408"/>
        <v>0</v>
      </c>
      <c r="FB552" s="18">
        <f t="shared" si="1408"/>
        <v>0</v>
      </c>
      <c r="FC552" s="18">
        <f t="shared" si="1408"/>
        <v>0</v>
      </c>
      <c r="FD552" s="18">
        <f t="shared" si="1408"/>
        <v>0</v>
      </c>
      <c r="FE552" s="18">
        <f t="shared" si="1408"/>
        <v>0</v>
      </c>
      <c r="FF552" s="18">
        <f t="shared" si="1408"/>
        <v>0</v>
      </c>
      <c r="FG552" s="18">
        <f t="shared" si="1408"/>
        <v>0</v>
      </c>
      <c r="FH552" s="18">
        <f t="shared" si="1408"/>
        <v>0</v>
      </c>
      <c r="FI552" s="18">
        <f t="shared" si="1408"/>
        <v>0</v>
      </c>
      <c r="FJ552" s="18">
        <f t="shared" si="1408"/>
        <v>0</v>
      </c>
      <c r="FK552" s="18">
        <f t="shared" si="1408"/>
        <v>0</v>
      </c>
      <c r="FL552" s="18">
        <f t="shared" si="1408"/>
        <v>0</v>
      </c>
      <c r="FM552" s="18">
        <f t="shared" si="1408"/>
        <v>0</v>
      </c>
      <c r="FN552" s="18">
        <f t="shared" si="1408"/>
        <v>0</v>
      </c>
      <c r="FO552" s="18">
        <f t="shared" si="1408"/>
        <v>0</v>
      </c>
      <c r="FP552" s="18">
        <f t="shared" si="1408"/>
        <v>0</v>
      </c>
      <c r="FQ552" s="18">
        <f t="shared" si="1408"/>
        <v>0</v>
      </c>
      <c r="FR552" s="18">
        <f t="shared" si="1408"/>
        <v>0</v>
      </c>
    </row>
    <row r="553" spans="2:174" ht="13.8" thickBot="1">
      <c r="C553" s="39" t="s">
        <v>212</v>
      </c>
      <c r="D553" s="144" t="s">
        <v>974</v>
      </c>
      <c r="E553" s="152">
        <f>INDEX(Assumptions!$G$375:$G$375,MATCH($A$1,Model_Number,0))</f>
        <v>0</v>
      </c>
      <c r="H553" s="147"/>
      <c r="I553" s="131">
        <f>SUM(J553:FR553)</f>
        <v>0</v>
      </c>
      <c r="J553" s="141">
        <f t="shared" ref="J553:AO553" si="1409">-J552*$E553*J17*J548</f>
        <v>0</v>
      </c>
      <c r="K553" s="141">
        <f t="shared" si="1409"/>
        <v>0</v>
      </c>
      <c r="L553" s="141">
        <f t="shared" si="1409"/>
        <v>0</v>
      </c>
      <c r="M553" s="141">
        <f t="shared" si="1409"/>
        <v>0</v>
      </c>
      <c r="N553" s="141">
        <f t="shared" si="1409"/>
        <v>0</v>
      </c>
      <c r="O553" s="141">
        <f t="shared" si="1409"/>
        <v>0</v>
      </c>
      <c r="P553" s="141">
        <f t="shared" si="1409"/>
        <v>0</v>
      </c>
      <c r="Q553" s="141">
        <f t="shared" si="1409"/>
        <v>0</v>
      </c>
      <c r="R553" s="141">
        <f t="shared" si="1409"/>
        <v>0</v>
      </c>
      <c r="S553" s="141">
        <f t="shared" si="1409"/>
        <v>0</v>
      </c>
      <c r="T553" s="141">
        <f t="shared" si="1409"/>
        <v>0</v>
      </c>
      <c r="U553" s="141">
        <f t="shared" si="1409"/>
        <v>0</v>
      </c>
      <c r="V553" s="141">
        <f t="shared" si="1409"/>
        <v>0</v>
      </c>
      <c r="W553" s="141">
        <f t="shared" si="1409"/>
        <v>0</v>
      </c>
      <c r="X553" s="141">
        <f t="shared" si="1409"/>
        <v>0</v>
      </c>
      <c r="Y553" s="141">
        <f t="shared" si="1409"/>
        <v>0</v>
      </c>
      <c r="Z553" s="141">
        <f t="shared" si="1409"/>
        <v>0</v>
      </c>
      <c r="AA553" s="141">
        <f t="shared" si="1409"/>
        <v>0</v>
      </c>
      <c r="AB553" s="141">
        <f t="shared" si="1409"/>
        <v>0</v>
      </c>
      <c r="AC553" s="141">
        <f t="shared" si="1409"/>
        <v>0</v>
      </c>
      <c r="AD553" s="141">
        <f t="shared" si="1409"/>
        <v>0</v>
      </c>
      <c r="AE553" s="141">
        <f t="shared" si="1409"/>
        <v>0</v>
      </c>
      <c r="AF553" s="141">
        <f t="shared" si="1409"/>
        <v>0</v>
      </c>
      <c r="AG553" s="141">
        <f t="shared" si="1409"/>
        <v>0</v>
      </c>
      <c r="AH553" s="141">
        <f t="shared" si="1409"/>
        <v>0</v>
      </c>
      <c r="AI553" s="141">
        <f t="shared" si="1409"/>
        <v>0</v>
      </c>
      <c r="AJ553" s="141">
        <f t="shared" si="1409"/>
        <v>0</v>
      </c>
      <c r="AK553" s="141">
        <f t="shared" si="1409"/>
        <v>0</v>
      </c>
      <c r="AL553" s="141">
        <f t="shared" si="1409"/>
        <v>0</v>
      </c>
      <c r="AM553" s="141">
        <f t="shared" si="1409"/>
        <v>0</v>
      </c>
      <c r="AN553" s="141">
        <f t="shared" si="1409"/>
        <v>0</v>
      </c>
      <c r="AO553" s="141">
        <f t="shared" si="1409"/>
        <v>0</v>
      </c>
      <c r="AP553" s="141">
        <f t="shared" ref="AP553:BU553" si="1410">-AP552*$E553*AP17*AP548</f>
        <v>0</v>
      </c>
      <c r="AQ553" s="141">
        <f t="shared" si="1410"/>
        <v>0</v>
      </c>
      <c r="AR553" s="141">
        <f t="shared" si="1410"/>
        <v>0</v>
      </c>
      <c r="AS553" s="141">
        <f t="shared" si="1410"/>
        <v>0</v>
      </c>
      <c r="AT553" s="141">
        <f t="shared" si="1410"/>
        <v>0</v>
      </c>
      <c r="AU553" s="141">
        <f t="shared" si="1410"/>
        <v>0</v>
      </c>
      <c r="AV553" s="141">
        <f t="shared" si="1410"/>
        <v>0</v>
      </c>
      <c r="AW553" s="141">
        <f t="shared" si="1410"/>
        <v>0</v>
      </c>
      <c r="AX553" s="141">
        <f t="shared" si="1410"/>
        <v>0</v>
      </c>
      <c r="AY553" s="141">
        <f t="shared" si="1410"/>
        <v>0</v>
      </c>
      <c r="AZ553" s="141">
        <f t="shared" si="1410"/>
        <v>0</v>
      </c>
      <c r="BA553" s="141">
        <f t="shared" si="1410"/>
        <v>0</v>
      </c>
      <c r="BB553" s="141">
        <f t="shared" si="1410"/>
        <v>0</v>
      </c>
      <c r="BC553" s="141">
        <f t="shared" si="1410"/>
        <v>0</v>
      </c>
      <c r="BD553" s="141">
        <f t="shared" si="1410"/>
        <v>0</v>
      </c>
      <c r="BE553" s="141">
        <f t="shared" si="1410"/>
        <v>0</v>
      </c>
      <c r="BF553" s="141">
        <f t="shared" si="1410"/>
        <v>0</v>
      </c>
      <c r="BG553" s="141">
        <f t="shared" si="1410"/>
        <v>0</v>
      </c>
      <c r="BH553" s="141">
        <f t="shared" si="1410"/>
        <v>0</v>
      </c>
      <c r="BI553" s="141">
        <f t="shared" si="1410"/>
        <v>0</v>
      </c>
      <c r="BJ553" s="141">
        <f t="shared" si="1410"/>
        <v>0</v>
      </c>
      <c r="BK553" s="141">
        <f t="shared" si="1410"/>
        <v>0</v>
      </c>
      <c r="BL553" s="141">
        <f t="shared" si="1410"/>
        <v>0</v>
      </c>
      <c r="BM553" s="141">
        <f t="shared" si="1410"/>
        <v>0</v>
      </c>
      <c r="BN553" s="141">
        <f t="shared" si="1410"/>
        <v>0</v>
      </c>
      <c r="BO553" s="141">
        <f t="shared" si="1410"/>
        <v>0</v>
      </c>
      <c r="BP553" s="141">
        <f t="shared" si="1410"/>
        <v>0</v>
      </c>
      <c r="BQ553" s="141">
        <f t="shared" si="1410"/>
        <v>0</v>
      </c>
      <c r="BR553" s="141">
        <f t="shared" si="1410"/>
        <v>0</v>
      </c>
      <c r="BS553" s="141">
        <f t="shared" si="1410"/>
        <v>0</v>
      </c>
      <c r="BT553" s="141">
        <f t="shared" si="1410"/>
        <v>0</v>
      </c>
      <c r="BU553" s="141">
        <f t="shared" si="1410"/>
        <v>0</v>
      </c>
      <c r="BV553" s="141">
        <f t="shared" ref="BV553:DA553" si="1411">-BV552*$E553*BV17*BV548</f>
        <v>0</v>
      </c>
      <c r="BW553" s="141">
        <f t="shared" si="1411"/>
        <v>0</v>
      </c>
      <c r="BX553" s="141">
        <f t="shared" si="1411"/>
        <v>0</v>
      </c>
      <c r="BY553" s="141">
        <f t="shared" si="1411"/>
        <v>0</v>
      </c>
      <c r="BZ553" s="141">
        <f t="shared" si="1411"/>
        <v>0</v>
      </c>
      <c r="CA553" s="141">
        <f t="shared" si="1411"/>
        <v>0</v>
      </c>
      <c r="CB553" s="141">
        <f t="shared" si="1411"/>
        <v>0</v>
      </c>
      <c r="CC553" s="141">
        <f t="shared" si="1411"/>
        <v>0</v>
      </c>
      <c r="CD553" s="141">
        <f t="shared" si="1411"/>
        <v>0</v>
      </c>
      <c r="CE553" s="141">
        <f t="shared" si="1411"/>
        <v>0</v>
      </c>
      <c r="CF553" s="141">
        <f t="shared" si="1411"/>
        <v>0</v>
      </c>
      <c r="CG553" s="141">
        <f t="shared" si="1411"/>
        <v>0</v>
      </c>
      <c r="CH553" s="141">
        <f t="shared" si="1411"/>
        <v>0</v>
      </c>
      <c r="CI553" s="141">
        <f t="shared" si="1411"/>
        <v>0</v>
      </c>
      <c r="CJ553" s="141">
        <f t="shared" si="1411"/>
        <v>0</v>
      </c>
      <c r="CK553" s="141">
        <f t="shared" si="1411"/>
        <v>0</v>
      </c>
      <c r="CL553" s="141">
        <f t="shared" si="1411"/>
        <v>0</v>
      </c>
      <c r="CM553" s="141">
        <f t="shared" si="1411"/>
        <v>0</v>
      </c>
      <c r="CN553" s="141">
        <f t="shared" si="1411"/>
        <v>0</v>
      </c>
      <c r="CO553" s="141">
        <f t="shared" si="1411"/>
        <v>0</v>
      </c>
      <c r="CP553" s="141">
        <f t="shared" si="1411"/>
        <v>0</v>
      </c>
      <c r="CQ553" s="141">
        <f t="shared" si="1411"/>
        <v>0</v>
      </c>
      <c r="CR553" s="141">
        <f t="shared" si="1411"/>
        <v>0</v>
      </c>
      <c r="CS553" s="141">
        <f t="shared" si="1411"/>
        <v>0</v>
      </c>
      <c r="CT553" s="141">
        <f t="shared" si="1411"/>
        <v>0</v>
      </c>
      <c r="CU553" s="141">
        <f t="shared" si="1411"/>
        <v>0</v>
      </c>
      <c r="CV553" s="141">
        <f t="shared" si="1411"/>
        <v>0</v>
      </c>
      <c r="CW553" s="141">
        <f t="shared" si="1411"/>
        <v>0</v>
      </c>
      <c r="CX553" s="141">
        <f t="shared" si="1411"/>
        <v>0</v>
      </c>
      <c r="CY553" s="141">
        <f t="shared" si="1411"/>
        <v>0</v>
      </c>
      <c r="CZ553" s="141">
        <f t="shared" si="1411"/>
        <v>0</v>
      </c>
      <c r="DA553" s="141">
        <f t="shared" si="1411"/>
        <v>0</v>
      </c>
      <c r="DB553" s="141">
        <f t="shared" ref="DB553:EG553" si="1412">-DB552*$E553*DB17*DB548</f>
        <v>0</v>
      </c>
      <c r="DC553" s="141">
        <f t="shared" si="1412"/>
        <v>0</v>
      </c>
      <c r="DD553" s="141">
        <f t="shared" si="1412"/>
        <v>0</v>
      </c>
      <c r="DE553" s="141">
        <f t="shared" si="1412"/>
        <v>0</v>
      </c>
      <c r="DF553" s="141">
        <f t="shared" si="1412"/>
        <v>0</v>
      </c>
      <c r="DG553" s="141">
        <f t="shared" si="1412"/>
        <v>0</v>
      </c>
      <c r="DH553" s="141">
        <f t="shared" si="1412"/>
        <v>0</v>
      </c>
      <c r="DI553" s="141">
        <f t="shared" si="1412"/>
        <v>0</v>
      </c>
      <c r="DJ553" s="141">
        <f t="shared" si="1412"/>
        <v>0</v>
      </c>
      <c r="DK553" s="141">
        <f t="shared" si="1412"/>
        <v>0</v>
      </c>
      <c r="DL553" s="141">
        <f t="shared" si="1412"/>
        <v>0</v>
      </c>
      <c r="DM553" s="141">
        <f t="shared" si="1412"/>
        <v>0</v>
      </c>
      <c r="DN553" s="141">
        <f t="shared" si="1412"/>
        <v>0</v>
      </c>
      <c r="DO553" s="141">
        <f t="shared" si="1412"/>
        <v>0</v>
      </c>
      <c r="DP553" s="141">
        <f t="shared" si="1412"/>
        <v>0</v>
      </c>
      <c r="DQ553" s="141">
        <f t="shared" si="1412"/>
        <v>0</v>
      </c>
      <c r="DR553" s="141">
        <f t="shared" si="1412"/>
        <v>0</v>
      </c>
      <c r="DS553" s="141">
        <f t="shared" si="1412"/>
        <v>0</v>
      </c>
      <c r="DT553" s="141">
        <f t="shared" si="1412"/>
        <v>0</v>
      </c>
      <c r="DU553" s="141">
        <f t="shared" si="1412"/>
        <v>0</v>
      </c>
      <c r="DV553" s="141">
        <f t="shared" si="1412"/>
        <v>0</v>
      </c>
      <c r="DW553" s="141">
        <f t="shared" si="1412"/>
        <v>0</v>
      </c>
      <c r="DX553" s="141">
        <f t="shared" si="1412"/>
        <v>0</v>
      </c>
      <c r="DY553" s="141">
        <f t="shared" si="1412"/>
        <v>0</v>
      </c>
      <c r="DZ553" s="141">
        <f t="shared" si="1412"/>
        <v>0</v>
      </c>
      <c r="EA553" s="141">
        <f t="shared" si="1412"/>
        <v>0</v>
      </c>
      <c r="EB553" s="141">
        <f t="shared" si="1412"/>
        <v>0</v>
      </c>
      <c r="EC553" s="141">
        <f t="shared" si="1412"/>
        <v>0</v>
      </c>
      <c r="ED553" s="141">
        <f t="shared" si="1412"/>
        <v>0</v>
      </c>
      <c r="EE553" s="141">
        <f t="shared" si="1412"/>
        <v>0</v>
      </c>
      <c r="EF553" s="141">
        <f t="shared" si="1412"/>
        <v>0</v>
      </c>
      <c r="EG553" s="141">
        <f t="shared" si="1412"/>
        <v>0</v>
      </c>
      <c r="EH553" s="141">
        <f t="shared" ref="EH553:FM553" si="1413">-EH552*$E553*EH17*EH548</f>
        <v>0</v>
      </c>
      <c r="EI553" s="141">
        <f t="shared" si="1413"/>
        <v>0</v>
      </c>
      <c r="EJ553" s="141">
        <f t="shared" si="1413"/>
        <v>0</v>
      </c>
      <c r="EK553" s="141">
        <f t="shared" si="1413"/>
        <v>0</v>
      </c>
      <c r="EL553" s="141">
        <f t="shared" si="1413"/>
        <v>0</v>
      </c>
      <c r="EM553" s="141">
        <f t="shared" si="1413"/>
        <v>0</v>
      </c>
      <c r="EN553" s="141">
        <f t="shared" si="1413"/>
        <v>0</v>
      </c>
      <c r="EO553" s="141">
        <f t="shared" si="1413"/>
        <v>0</v>
      </c>
      <c r="EP553" s="141">
        <f t="shared" si="1413"/>
        <v>0</v>
      </c>
      <c r="EQ553" s="141">
        <f t="shared" si="1413"/>
        <v>0</v>
      </c>
      <c r="ER553" s="141">
        <f t="shared" si="1413"/>
        <v>0</v>
      </c>
      <c r="ES553" s="141">
        <f t="shared" si="1413"/>
        <v>0</v>
      </c>
      <c r="ET553" s="141">
        <f t="shared" si="1413"/>
        <v>0</v>
      </c>
      <c r="EU553" s="141">
        <f t="shared" si="1413"/>
        <v>0</v>
      </c>
      <c r="EV553" s="141">
        <f t="shared" si="1413"/>
        <v>0</v>
      </c>
      <c r="EW553" s="141">
        <f t="shared" si="1413"/>
        <v>0</v>
      </c>
      <c r="EX553" s="141">
        <f t="shared" si="1413"/>
        <v>0</v>
      </c>
      <c r="EY553" s="141">
        <f t="shared" si="1413"/>
        <v>0</v>
      </c>
      <c r="EZ553" s="141">
        <f t="shared" si="1413"/>
        <v>0</v>
      </c>
      <c r="FA553" s="141">
        <f t="shared" si="1413"/>
        <v>0</v>
      </c>
      <c r="FB553" s="141">
        <f t="shared" si="1413"/>
        <v>0</v>
      </c>
      <c r="FC553" s="141">
        <f t="shared" si="1413"/>
        <v>0</v>
      </c>
      <c r="FD553" s="141">
        <f t="shared" si="1413"/>
        <v>0</v>
      </c>
      <c r="FE553" s="141">
        <f t="shared" si="1413"/>
        <v>0</v>
      </c>
      <c r="FF553" s="141">
        <f t="shared" si="1413"/>
        <v>0</v>
      </c>
      <c r="FG553" s="141">
        <f t="shared" si="1413"/>
        <v>0</v>
      </c>
      <c r="FH553" s="141">
        <f t="shared" si="1413"/>
        <v>0</v>
      </c>
      <c r="FI553" s="141">
        <f t="shared" si="1413"/>
        <v>0</v>
      </c>
      <c r="FJ553" s="141">
        <f t="shared" si="1413"/>
        <v>0</v>
      </c>
      <c r="FK553" s="141">
        <f t="shared" si="1413"/>
        <v>0</v>
      </c>
      <c r="FL553" s="141">
        <f t="shared" si="1413"/>
        <v>0</v>
      </c>
      <c r="FM553" s="141">
        <f t="shared" si="1413"/>
        <v>0</v>
      </c>
      <c r="FN553" s="141">
        <f t="shared" ref="FN553:FR553" si="1414">-FN552*$E553*FN17*FN548</f>
        <v>0</v>
      </c>
      <c r="FO553" s="141">
        <f t="shared" si="1414"/>
        <v>0</v>
      </c>
      <c r="FP553" s="141">
        <f t="shared" si="1414"/>
        <v>0</v>
      </c>
      <c r="FQ553" s="141">
        <f t="shared" si="1414"/>
        <v>0</v>
      </c>
      <c r="FR553" s="141">
        <f t="shared" si="1414"/>
        <v>0</v>
      </c>
    </row>
    <row r="554" spans="2:174" ht="13.8" thickTop="1"/>
    <row r="555" spans="2:174" ht="13.8">
      <c r="B555" s="30" t="s">
        <v>656</v>
      </c>
      <c r="E555" s="150" t="s">
        <v>162</v>
      </c>
    </row>
    <row r="556" spans="2:174">
      <c r="C556" t="s">
        <v>657</v>
      </c>
      <c r="D556" s="144" t="s">
        <v>976</v>
      </c>
      <c r="E556" s="136">
        <f>INDEX(Assumptions!$G$381:$G$381,MATCH($A$1,Model_Number,0))</f>
        <v>0</v>
      </c>
      <c r="J556" s="139">
        <f>INDEX('Time-based'!$H$279:$FY$279,MATCH($A$1,'Time-based'!$C$279:$C$279,0),MATCH(J$5,'Time-based'!$H$277:$FY$277,0))*($E$556)</f>
        <v>0</v>
      </c>
      <c r="K556" s="139">
        <f>INDEX('Time-based'!$H$279:$FY$279,MATCH($A$1,'Time-based'!$C$279:$C$279,0),MATCH(K$5,'Time-based'!$H$277:$FY$277,0))*($E$556)</f>
        <v>0</v>
      </c>
      <c r="L556" s="139">
        <f>INDEX('Time-based'!$H$279:$FY$279,MATCH($A$1,'Time-based'!$C$279:$C$279,0),MATCH(L$5,'Time-based'!$H$277:$FY$277,0))*($E$556)</f>
        <v>0</v>
      </c>
      <c r="M556" s="139">
        <f>INDEX('Time-based'!$H$279:$FY$279,MATCH($A$1,'Time-based'!$C$279:$C$279,0),MATCH(M$5,'Time-based'!$H$277:$FY$277,0))*($E$556)</f>
        <v>0</v>
      </c>
      <c r="N556" s="139">
        <f>INDEX('Time-based'!$H$279:$FY$279,MATCH($A$1,'Time-based'!$C$279:$C$279,0),MATCH(N$5,'Time-based'!$H$277:$FY$277,0))*($E$556)</f>
        <v>0</v>
      </c>
      <c r="O556" s="139">
        <f>INDEX('Time-based'!$H$279:$FY$279,MATCH($A$1,'Time-based'!$C$279:$C$279,0),MATCH(O$5,'Time-based'!$H$277:$FY$277,0))*($E$556)</f>
        <v>0</v>
      </c>
      <c r="P556" s="139">
        <f>INDEX('Time-based'!$H$279:$FY$279,MATCH($A$1,'Time-based'!$C$279:$C$279,0),MATCH(P$5,'Time-based'!$H$277:$FY$277,0))*($E$556)</f>
        <v>0</v>
      </c>
      <c r="Q556" s="139">
        <f>INDEX('Time-based'!$H$279:$FY$279,MATCH($A$1,'Time-based'!$C$279:$C$279,0),MATCH(Q$5,'Time-based'!$H$277:$FY$277,0))*($E$556)</f>
        <v>0</v>
      </c>
      <c r="R556" s="139">
        <f>INDEX('Time-based'!$H$279:$FY$279,MATCH($A$1,'Time-based'!$C$279:$C$279,0),MATCH(R$5,'Time-based'!$H$277:$FY$277,0))*($E$556)</f>
        <v>0</v>
      </c>
      <c r="S556" s="139">
        <f>INDEX('Time-based'!$H$279:$FY$279,MATCH($A$1,'Time-based'!$C$279:$C$279,0),MATCH(S$5,'Time-based'!$H$277:$FY$277,0))*($E$556)</f>
        <v>0</v>
      </c>
      <c r="T556" s="139">
        <f>INDEX('Time-based'!$H$279:$FY$279,MATCH($A$1,'Time-based'!$C$279:$C$279,0),MATCH(T$5,'Time-based'!$H$277:$FY$277,0))*($E$556)</f>
        <v>0</v>
      </c>
      <c r="U556" s="139">
        <f>INDEX('Time-based'!$H$279:$FY$279,MATCH($A$1,'Time-based'!$C$279:$C$279,0),MATCH(U$5,'Time-based'!$H$277:$FY$277,0))*($E$556)</f>
        <v>0</v>
      </c>
      <c r="V556" s="139">
        <f>INDEX('Time-based'!$H$279:$FY$279,MATCH($A$1,'Time-based'!$C$279:$C$279,0),MATCH(V$5,'Time-based'!$H$277:$FY$277,0))*($E$556)</f>
        <v>0</v>
      </c>
      <c r="W556" s="139">
        <f>INDEX('Time-based'!$H$279:$FY$279,MATCH($A$1,'Time-based'!$C$279:$C$279,0),MATCH(W$5,'Time-based'!$H$277:$FY$277,0))*($E$556)</f>
        <v>0</v>
      </c>
      <c r="X556" s="139">
        <f>INDEX('Time-based'!$H$279:$FY$279,MATCH($A$1,'Time-based'!$C$279:$C$279,0),MATCH(X$5,'Time-based'!$H$277:$FY$277,0))*($E$556)</f>
        <v>0</v>
      </c>
      <c r="Y556" s="139">
        <f>INDEX('Time-based'!$H$279:$FY$279,MATCH($A$1,'Time-based'!$C$279:$C$279,0),MATCH(Y$5,'Time-based'!$H$277:$FY$277,0))*($E$556)</f>
        <v>0</v>
      </c>
      <c r="Z556" s="139">
        <f>INDEX('Time-based'!$H$279:$FY$279,MATCH($A$1,'Time-based'!$C$279:$C$279,0),MATCH(Z$5,'Time-based'!$H$277:$FY$277,0))*($E$556)</f>
        <v>0</v>
      </c>
      <c r="AA556" s="139">
        <f>INDEX('Time-based'!$H$279:$FY$279,MATCH($A$1,'Time-based'!$C$279:$C$279,0),MATCH(AA$5,'Time-based'!$H$277:$FY$277,0))*($E$556)</f>
        <v>0</v>
      </c>
      <c r="AB556" s="139">
        <f>INDEX('Time-based'!$H$279:$FY$279,MATCH($A$1,'Time-based'!$C$279:$C$279,0),MATCH(AB$5,'Time-based'!$H$277:$FY$277,0))*($E$556)</f>
        <v>0</v>
      </c>
      <c r="AC556" s="139">
        <f>INDEX('Time-based'!$H$279:$FY$279,MATCH($A$1,'Time-based'!$C$279:$C$279,0),MATCH(AC$5,'Time-based'!$H$277:$FY$277,0))*($E$556)</f>
        <v>0</v>
      </c>
      <c r="AD556" s="139">
        <f>INDEX('Time-based'!$H$279:$FY$279,MATCH($A$1,'Time-based'!$C$279:$C$279,0),MATCH(AD$5,'Time-based'!$H$277:$FY$277,0))*($E$556)</f>
        <v>0</v>
      </c>
      <c r="AE556" s="139">
        <f>INDEX('Time-based'!$H$279:$FY$279,MATCH($A$1,'Time-based'!$C$279:$C$279,0),MATCH(AE$5,'Time-based'!$H$277:$FY$277,0))*($E$556)</f>
        <v>0</v>
      </c>
      <c r="AF556" s="139">
        <f>INDEX('Time-based'!$H$279:$FY$279,MATCH($A$1,'Time-based'!$C$279:$C$279,0),MATCH(AF$5,'Time-based'!$H$277:$FY$277,0))*($E$556)</f>
        <v>0</v>
      </c>
      <c r="AG556" s="139">
        <f>INDEX('Time-based'!$H$279:$FY$279,MATCH($A$1,'Time-based'!$C$279:$C$279,0),MATCH(AG$5,'Time-based'!$H$277:$FY$277,0))*($E$556)</f>
        <v>0</v>
      </c>
      <c r="AH556" s="139">
        <f>INDEX('Time-based'!$H$279:$FY$279,MATCH($A$1,'Time-based'!$C$279:$C$279,0),MATCH(AH$5,'Time-based'!$H$277:$FY$277,0))*($E$556)</f>
        <v>0</v>
      </c>
      <c r="AI556" s="139">
        <f>INDEX('Time-based'!$H$279:$FY$279,MATCH($A$1,'Time-based'!$C$279:$C$279,0),MATCH(AI$5,'Time-based'!$H$277:$FY$277,0))*($E$556)</f>
        <v>0</v>
      </c>
      <c r="AJ556" s="139">
        <f>INDEX('Time-based'!$H$279:$FY$279,MATCH($A$1,'Time-based'!$C$279:$C$279,0),MATCH(AJ$5,'Time-based'!$H$277:$FY$277,0))*($E$556)</f>
        <v>0</v>
      </c>
      <c r="AK556" s="139">
        <f>INDEX('Time-based'!$H$279:$FY$279,MATCH($A$1,'Time-based'!$C$279:$C$279,0),MATCH(AK$5,'Time-based'!$H$277:$FY$277,0))*($E$556)</f>
        <v>0</v>
      </c>
      <c r="AL556" s="139">
        <f>INDEX('Time-based'!$H$279:$FY$279,MATCH($A$1,'Time-based'!$C$279:$C$279,0),MATCH(AL$5,'Time-based'!$H$277:$FY$277,0))*($E$556)</f>
        <v>0</v>
      </c>
      <c r="AM556" s="139">
        <f>INDEX('Time-based'!$H$279:$FY$279,MATCH($A$1,'Time-based'!$C$279:$C$279,0),MATCH(AM$5,'Time-based'!$H$277:$FY$277,0))*($E$556)</f>
        <v>0</v>
      </c>
      <c r="AN556" s="139">
        <f>INDEX('Time-based'!$H$279:$FY$279,MATCH($A$1,'Time-based'!$C$279:$C$279,0),MATCH(AN$5,'Time-based'!$H$277:$FY$277,0))*($E$556)</f>
        <v>0</v>
      </c>
      <c r="AO556" s="139">
        <f>INDEX('Time-based'!$H$279:$FY$279,MATCH($A$1,'Time-based'!$C$279:$C$279,0),MATCH(AO$5,'Time-based'!$H$277:$FY$277,0))*($E$556)</f>
        <v>0</v>
      </c>
      <c r="AP556" s="139">
        <f>INDEX('Time-based'!$H$279:$FY$279,MATCH($A$1,'Time-based'!$C$279:$C$279,0),MATCH(AP$5,'Time-based'!$H$277:$FY$277,0))*($E$556)</f>
        <v>0</v>
      </c>
      <c r="AQ556" s="139">
        <f>INDEX('Time-based'!$H$279:$FY$279,MATCH($A$1,'Time-based'!$C$279:$C$279,0),MATCH(AQ$5,'Time-based'!$H$277:$FY$277,0))*($E$556)</f>
        <v>0</v>
      </c>
      <c r="AR556" s="139">
        <f>INDEX('Time-based'!$H$279:$FY$279,MATCH($A$1,'Time-based'!$C$279:$C$279,0),MATCH(AR$5,'Time-based'!$H$277:$FY$277,0))*($E$556)</f>
        <v>0</v>
      </c>
      <c r="AS556" s="139">
        <f>INDEX('Time-based'!$H$279:$FY$279,MATCH($A$1,'Time-based'!$C$279:$C$279,0),MATCH(AS$5,'Time-based'!$H$277:$FY$277,0))*($E$556)</f>
        <v>0</v>
      </c>
      <c r="AT556" s="139">
        <f>INDEX('Time-based'!$H$279:$FY$279,MATCH($A$1,'Time-based'!$C$279:$C$279,0),MATCH(AT$5,'Time-based'!$H$277:$FY$277,0))*($E$556)</f>
        <v>0</v>
      </c>
      <c r="AU556" s="139">
        <f>INDEX('Time-based'!$H$279:$FY$279,MATCH($A$1,'Time-based'!$C$279:$C$279,0),MATCH(AU$5,'Time-based'!$H$277:$FY$277,0))*($E$556)</f>
        <v>0</v>
      </c>
      <c r="AV556" s="139">
        <f>INDEX('Time-based'!$H$279:$FY$279,MATCH($A$1,'Time-based'!$C$279:$C$279,0),MATCH(AV$5,'Time-based'!$H$277:$FY$277,0))*($E$556)</f>
        <v>0</v>
      </c>
      <c r="AW556" s="139">
        <f>INDEX('Time-based'!$H$279:$FY$279,MATCH($A$1,'Time-based'!$C$279:$C$279,0),MATCH(AW$5,'Time-based'!$H$277:$FY$277,0))*($E$556)</f>
        <v>0</v>
      </c>
      <c r="AX556" s="139">
        <f>INDEX('Time-based'!$H$279:$FY$279,MATCH($A$1,'Time-based'!$C$279:$C$279,0),MATCH(AX$5,'Time-based'!$H$277:$FY$277,0))*($E$556)</f>
        <v>0</v>
      </c>
      <c r="AY556" s="139">
        <f>INDEX('Time-based'!$H$279:$FY$279,MATCH($A$1,'Time-based'!$C$279:$C$279,0),MATCH(AY$5,'Time-based'!$H$277:$FY$277,0))*($E$556)</f>
        <v>0</v>
      </c>
      <c r="AZ556" s="139">
        <f>INDEX('Time-based'!$H$279:$FY$279,MATCH($A$1,'Time-based'!$C$279:$C$279,0),MATCH(AZ$5,'Time-based'!$H$277:$FY$277,0))*($E$556)</f>
        <v>0</v>
      </c>
      <c r="BA556" s="139">
        <f>INDEX('Time-based'!$H$279:$FY$279,MATCH($A$1,'Time-based'!$C$279:$C$279,0),MATCH(BA$5,'Time-based'!$H$277:$FY$277,0))*($E$556)</f>
        <v>0</v>
      </c>
      <c r="BB556" s="139">
        <f>INDEX('Time-based'!$H$279:$FY$279,MATCH($A$1,'Time-based'!$C$279:$C$279,0),MATCH(BB$5,'Time-based'!$H$277:$FY$277,0))*($E$556)</f>
        <v>0</v>
      </c>
      <c r="BC556" s="139">
        <f>INDEX('Time-based'!$H$279:$FY$279,MATCH($A$1,'Time-based'!$C$279:$C$279,0),MATCH(BC$5,'Time-based'!$H$277:$FY$277,0))*($E$556)</f>
        <v>0</v>
      </c>
      <c r="BD556" s="139">
        <f>INDEX('Time-based'!$H$279:$FY$279,MATCH($A$1,'Time-based'!$C$279:$C$279,0),MATCH(BD$5,'Time-based'!$H$277:$FY$277,0))*($E$556)</f>
        <v>0</v>
      </c>
      <c r="BE556" s="139">
        <f>INDEX('Time-based'!$H$279:$FY$279,MATCH($A$1,'Time-based'!$C$279:$C$279,0),MATCH(BE$5,'Time-based'!$H$277:$FY$277,0))*($E$556)</f>
        <v>0</v>
      </c>
      <c r="BF556" s="139">
        <f>INDEX('Time-based'!$H$279:$FY$279,MATCH($A$1,'Time-based'!$C$279:$C$279,0),MATCH(BF$5,'Time-based'!$H$277:$FY$277,0))*($E$556)</f>
        <v>0</v>
      </c>
      <c r="BG556" s="139">
        <f>INDEX('Time-based'!$H$279:$FY$279,MATCH($A$1,'Time-based'!$C$279:$C$279,0),MATCH(BG$5,'Time-based'!$H$277:$FY$277,0))*($E$556)</f>
        <v>0</v>
      </c>
      <c r="BH556" s="139">
        <f>INDEX('Time-based'!$H$279:$FY$279,MATCH($A$1,'Time-based'!$C$279:$C$279,0),MATCH(BH$5,'Time-based'!$H$277:$FY$277,0))*($E$556)</f>
        <v>0</v>
      </c>
      <c r="BI556" s="139">
        <f>INDEX('Time-based'!$H$279:$FY$279,MATCH($A$1,'Time-based'!$C$279:$C$279,0),MATCH(BI$5,'Time-based'!$H$277:$FY$277,0))*($E$556)</f>
        <v>0</v>
      </c>
      <c r="BJ556" s="139">
        <f>INDEX('Time-based'!$H$279:$FY$279,MATCH($A$1,'Time-based'!$C$279:$C$279,0),MATCH(BJ$5,'Time-based'!$H$277:$FY$277,0))*($E$556)</f>
        <v>0</v>
      </c>
      <c r="BK556" s="139">
        <f>INDEX('Time-based'!$H$279:$FY$279,MATCH($A$1,'Time-based'!$C$279:$C$279,0),MATCH(BK$5,'Time-based'!$H$277:$FY$277,0))*($E$556)</f>
        <v>0</v>
      </c>
      <c r="BL556" s="139">
        <f>INDEX('Time-based'!$H$279:$FY$279,MATCH($A$1,'Time-based'!$C$279:$C$279,0),MATCH(BL$5,'Time-based'!$H$277:$FY$277,0))*($E$556)</f>
        <v>0</v>
      </c>
      <c r="BM556" s="139">
        <f>INDEX('Time-based'!$H$279:$FY$279,MATCH($A$1,'Time-based'!$C$279:$C$279,0),MATCH(BM$5,'Time-based'!$H$277:$FY$277,0))*($E$556)</f>
        <v>0</v>
      </c>
      <c r="BN556" s="139">
        <f>INDEX('Time-based'!$H$279:$FY$279,MATCH($A$1,'Time-based'!$C$279:$C$279,0),MATCH(BN$5,'Time-based'!$H$277:$FY$277,0))*($E$556)</f>
        <v>0</v>
      </c>
      <c r="BO556" s="139">
        <f>INDEX('Time-based'!$H$279:$FY$279,MATCH($A$1,'Time-based'!$C$279:$C$279,0),MATCH(BO$5,'Time-based'!$H$277:$FY$277,0))*($E$556)</f>
        <v>0</v>
      </c>
      <c r="BP556" s="139">
        <f>INDEX('Time-based'!$H$279:$FY$279,MATCH($A$1,'Time-based'!$C$279:$C$279,0),MATCH(BP$5,'Time-based'!$H$277:$FY$277,0))*($E$556)</f>
        <v>0</v>
      </c>
      <c r="BQ556" s="139">
        <f>INDEX('Time-based'!$H$279:$FY$279,MATCH($A$1,'Time-based'!$C$279:$C$279,0),MATCH(BQ$5,'Time-based'!$H$277:$FY$277,0))*($E$556)</f>
        <v>0</v>
      </c>
      <c r="BR556" s="139">
        <f>INDEX('Time-based'!$H$279:$FY$279,MATCH($A$1,'Time-based'!$C$279:$C$279,0),MATCH(BR$5,'Time-based'!$H$277:$FY$277,0))*($E$556)</f>
        <v>0</v>
      </c>
      <c r="BS556" s="139">
        <f>INDEX('Time-based'!$H$279:$FY$279,MATCH($A$1,'Time-based'!$C$279:$C$279,0),MATCH(BS$5,'Time-based'!$H$277:$FY$277,0))*($E$556)</f>
        <v>0</v>
      </c>
      <c r="BT556" s="139">
        <f>INDEX('Time-based'!$H$279:$FY$279,MATCH($A$1,'Time-based'!$C$279:$C$279,0),MATCH(BT$5,'Time-based'!$H$277:$FY$277,0))*($E$556)</f>
        <v>0</v>
      </c>
      <c r="BU556" s="139">
        <f>INDEX('Time-based'!$H$279:$FY$279,MATCH($A$1,'Time-based'!$C$279:$C$279,0),MATCH(BU$5,'Time-based'!$H$277:$FY$277,0))*($E$556)</f>
        <v>0</v>
      </c>
      <c r="BV556" s="139">
        <f>INDEX('Time-based'!$H$279:$FY$279,MATCH($A$1,'Time-based'!$C$279:$C$279,0),MATCH(BV$5,'Time-based'!$H$277:$FY$277,0))*($E$556)</f>
        <v>0</v>
      </c>
      <c r="BW556" s="139">
        <f>INDEX('Time-based'!$H$279:$FY$279,MATCH($A$1,'Time-based'!$C$279:$C$279,0),MATCH(BW$5,'Time-based'!$H$277:$FY$277,0))*($E$556)</f>
        <v>0</v>
      </c>
      <c r="BX556" s="139">
        <f>INDEX('Time-based'!$H$279:$FY$279,MATCH($A$1,'Time-based'!$C$279:$C$279,0),MATCH(BX$5,'Time-based'!$H$277:$FY$277,0))*($E$556)</f>
        <v>0</v>
      </c>
      <c r="BY556" s="139">
        <f>INDEX('Time-based'!$H$279:$FY$279,MATCH($A$1,'Time-based'!$C$279:$C$279,0),MATCH(BY$5,'Time-based'!$H$277:$FY$277,0))*($E$556)</f>
        <v>0</v>
      </c>
      <c r="BZ556" s="139">
        <f>INDEX('Time-based'!$H$279:$FY$279,MATCH($A$1,'Time-based'!$C$279:$C$279,0),MATCH(BZ$5,'Time-based'!$H$277:$FY$277,0))*($E$556)</f>
        <v>0</v>
      </c>
      <c r="CA556" s="139">
        <f>INDEX('Time-based'!$H$279:$FY$279,MATCH($A$1,'Time-based'!$C$279:$C$279,0),MATCH(CA$5,'Time-based'!$H$277:$FY$277,0))*($E$556)</f>
        <v>0</v>
      </c>
      <c r="CB556" s="139">
        <f>INDEX('Time-based'!$H$279:$FY$279,MATCH($A$1,'Time-based'!$C$279:$C$279,0),MATCH(CB$5,'Time-based'!$H$277:$FY$277,0))*($E$556)</f>
        <v>0</v>
      </c>
      <c r="CC556" s="139">
        <f>INDEX('Time-based'!$H$279:$FY$279,MATCH($A$1,'Time-based'!$C$279:$C$279,0),MATCH(CC$5,'Time-based'!$H$277:$FY$277,0))*($E$556)</f>
        <v>0</v>
      </c>
      <c r="CD556" s="139">
        <f>INDEX('Time-based'!$H$279:$FY$279,MATCH($A$1,'Time-based'!$C$279:$C$279,0),MATCH(CD$5,'Time-based'!$H$277:$FY$277,0))*($E$556)</f>
        <v>0</v>
      </c>
      <c r="CE556" s="139">
        <f>INDEX('Time-based'!$H$279:$FY$279,MATCH($A$1,'Time-based'!$C$279:$C$279,0),MATCH(CE$5,'Time-based'!$H$277:$FY$277,0))*($E$556)</f>
        <v>0</v>
      </c>
      <c r="CF556" s="139">
        <f>INDEX('Time-based'!$H$279:$FY$279,MATCH($A$1,'Time-based'!$C$279:$C$279,0),MATCH(CF$5,'Time-based'!$H$277:$FY$277,0))*($E$556)</f>
        <v>0</v>
      </c>
      <c r="CG556" s="139">
        <f>INDEX('Time-based'!$H$279:$FY$279,MATCH($A$1,'Time-based'!$C$279:$C$279,0),MATCH(CG$5,'Time-based'!$H$277:$FY$277,0))*($E$556)</f>
        <v>0</v>
      </c>
      <c r="CH556" s="139">
        <f>INDEX('Time-based'!$H$279:$FY$279,MATCH($A$1,'Time-based'!$C$279:$C$279,0),MATCH(CH$5,'Time-based'!$H$277:$FY$277,0))*($E$556)</f>
        <v>0</v>
      </c>
      <c r="CI556" s="139">
        <f>INDEX('Time-based'!$H$279:$FY$279,MATCH($A$1,'Time-based'!$C$279:$C$279,0),MATCH(CI$5,'Time-based'!$H$277:$FY$277,0))*($E$556)</f>
        <v>0</v>
      </c>
      <c r="CJ556" s="139">
        <f>INDEX('Time-based'!$H$279:$FY$279,MATCH($A$1,'Time-based'!$C$279:$C$279,0),MATCH(CJ$5,'Time-based'!$H$277:$FY$277,0))*($E$556)</f>
        <v>0</v>
      </c>
      <c r="CK556" s="139">
        <f>INDEX('Time-based'!$H$279:$FY$279,MATCH($A$1,'Time-based'!$C$279:$C$279,0),MATCH(CK$5,'Time-based'!$H$277:$FY$277,0))*($E$556)</f>
        <v>0</v>
      </c>
      <c r="CL556" s="139">
        <f>INDEX('Time-based'!$H$279:$FY$279,MATCH($A$1,'Time-based'!$C$279:$C$279,0),MATCH(CL$5,'Time-based'!$H$277:$FY$277,0))*($E$556)</f>
        <v>0</v>
      </c>
      <c r="CM556" s="139">
        <f>INDEX('Time-based'!$H$279:$FY$279,MATCH($A$1,'Time-based'!$C$279:$C$279,0),MATCH(CM$5,'Time-based'!$H$277:$FY$277,0))*($E$556)</f>
        <v>0</v>
      </c>
      <c r="CN556" s="139">
        <f>INDEX('Time-based'!$H$279:$FY$279,MATCH($A$1,'Time-based'!$C$279:$C$279,0),MATCH(CN$5,'Time-based'!$H$277:$FY$277,0))*($E$556)</f>
        <v>0</v>
      </c>
      <c r="CO556" s="139">
        <f>INDEX('Time-based'!$H$279:$FY$279,MATCH($A$1,'Time-based'!$C$279:$C$279,0),MATCH(CO$5,'Time-based'!$H$277:$FY$277,0))*($E$556)</f>
        <v>0</v>
      </c>
      <c r="CP556" s="139">
        <f>INDEX('Time-based'!$H$279:$FY$279,MATCH($A$1,'Time-based'!$C$279:$C$279,0),MATCH(CP$5,'Time-based'!$H$277:$FY$277,0))*($E$556)</f>
        <v>0</v>
      </c>
      <c r="CQ556" s="139">
        <f>INDEX('Time-based'!$H$279:$FY$279,MATCH($A$1,'Time-based'!$C$279:$C$279,0),MATCH(CQ$5,'Time-based'!$H$277:$FY$277,0))*($E$556)</f>
        <v>0</v>
      </c>
      <c r="CR556" s="139">
        <f>INDEX('Time-based'!$H$279:$FY$279,MATCH($A$1,'Time-based'!$C$279:$C$279,0),MATCH(CR$5,'Time-based'!$H$277:$FY$277,0))*($E$556)</f>
        <v>0</v>
      </c>
      <c r="CS556" s="139">
        <f>INDEX('Time-based'!$H$279:$FY$279,MATCH($A$1,'Time-based'!$C$279:$C$279,0),MATCH(CS$5,'Time-based'!$H$277:$FY$277,0))*($E$556)</f>
        <v>0</v>
      </c>
      <c r="CT556" s="139">
        <f>INDEX('Time-based'!$H$279:$FY$279,MATCH($A$1,'Time-based'!$C$279:$C$279,0),MATCH(CT$5,'Time-based'!$H$277:$FY$277,0))*($E$556)</f>
        <v>0</v>
      </c>
      <c r="CU556" s="139">
        <f>INDEX('Time-based'!$H$279:$FY$279,MATCH($A$1,'Time-based'!$C$279:$C$279,0),MATCH(CU$5,'Time-based'!$H$277:$FY$277,0))*($E$556)</f>
        <v>0</v>
      </c>
      <c r="CV556" s="139">
        <f>INDEX('Time-based'!$H$279:$FY$279,MATCH($A$1,'Time-based'!$C$279:$C$279,0),MATCH(CV$5,'Time-based'!$H$277:$FY$277,0))*($E$556)</f>
        <v>0</v>
      </c>
      <c r="CW556" s="139">
        <f>INDEX('Time-based'!$H$279:$FY$279,MATCH($A$1,'Time-based'!$C$279:$C$279,0),MATCH(CW$5,'Time-based'!$H$277:$FY$277,0))*($E$556)</f>
        <v>0</v>
      </c>
      <c r="CX556" s="139">
        <f>INDEX('Time-based'!$H$279:$FY$279,MATCH($A$1,'Time-based'!$C$279:$C$279,0),MATCH(CX$5,'Time-based'!$H$277:$FY$277,0))*($E$556)</f>
        <v>0</v>
      </c>
      <c r="CY556" s="139">
        <f>INDEX('Time-based'!$H$279:$FY$279,MATCH($A$1,'Time-based'!$C$279:$C$279,0),MATCH(CY$5,'Time-based'!$H$277:$FY$277,0))*($E$556)</f>
        <v>0</v>
      </c>
      <c r="CZ556" s="139">
        <f>INDEX('Time-based'!$H$279:$FY$279,MATCH($A$1,'Time-based'!$C$279:$C$279,0),MATCH(CZ$5,'Time-based'!$H$277:$FY$277,0))*($E$556)</f>
        <v>0</v>
      </c>
      <c r="DA556" s="139">
        <f>INDEX('Time-based'!$H$279:$FY$279,MATCH($A$1,'Time-based'!$C$279:$C$279,0),MATCH(DA$5,'Time-based'!$H$277:$FY$277,0))*($E$556)</f>
        <v>0</v>
      </c>
      <c r="DB556" s="139">
        <f>INDEX('Time-based'!$H$279:$FY$279,MATCH($A$1,'Time-based'!$C$279:$C$279,0),MATCH(DB$5,'Time-based'!$H$277:$FY$277,0))*($E$556)</f>
        <v>0</v>
      </c>
      <c r="DC556" s="139">
        <f>INDEX('Time-based'!$H$279:$FY$279,MATCH($A$1,'Time-based'!$C$279:$C$279,0),MATCH(DC$5,'Time-based'!$H$277:$FY$277,0))*($E$556)</f>
        <v>0</v>
      </c>
      <c r="DD556" s="139">
        <f>INDEX('Time-based'!$H$279:$FY$279,MATCH($A$1,'Time-based'!$C$279:$C$279,0),MATCH(DD$5,'Time-based'!$H$277:$FY$277,0))*($E$556)</f>
        <v>0</v>
      </c>
      <c r="DE556" s="139">
        <f>INDEX('Time-based'!$H$279:$FY$279,MATCH($A$1,'Time-based'!$C$279:$C$279,0),MATCH(DE$5,'Time-based'!$H$277:$FY$277,0))*($E$556)</f>
        <v>0</v>
      </c>
      <c r="DF556" s="139">
        <f>INDEX('Time-based'!$H$279:$FY$279,MATCH($A$1,'Time-based'!$C$279:$C$279,0),MATCH(DF$5,'Time-based'!$H$277:$FY$277,0))*($E$556)</f>
        <v>0</v>
      </c>
      <c r="DG556" s="139">
        <f>INDEX('Time-based'!$H$279:$FY$279,MATCH($A$1,'Time-based'!$C$279:$C$279,0),MATCH(DG$5,'Time-based'!$H$277:$FY$277,0))*($E$556)</f>
        <v>0</v>
      </c>
      <c r="DH556" s="139">
        <f>INDEX('Time-based'!$H$279:$FY$279,MATCH($A$1,'Time-based'!$C$279:$C$279,0),MATCH(DH$5,'Time-based'!$H$277:$FY$277,0))*($E$556)</f>
        <v>0</v>
      </c>
      <c r="DI556" s="139">
        <f>INDEX('Time-based'!$H$279:$FY$279,MATCH($A$1,'Time-based'!$C$279:$C$279,0),MATCH(DI$5,'Time-based'!$H$277:$FY$277,0))*($E$556)</f>
        <v>0</v>
      </c>
      <c r="DJ556" s="139">
        <f>INDEX('Time-based'!$H$279:$FY$279,MATCH($A$1,'Time-based'!$C$279:$C$279,0),MATCH(DJ$5,'Time-based'!$H$277:$FY$277,0))*($E$556)</f>
        <v>0</v>
      </c>
      <c r="DK556" s="139">
        <f>INDEX('Time-based'!$H$279:$FY$279,MATCH($A$1,'Time-based'!$C$279:$C$279,0),MATCH(DK$5,'Time-based'!$H$277:$FY$277,0))*($E$556)</f>
        <v>0</v>
      </c>
      <c r="DL556" s="139">
        <f>INDEX('Time-based'!$H$279:$FY$279,MATCH($A$1,'Time-based'!$C$279:$C$279,0),MATCH(DL$5,'Time-based'!$H$277:$FY$277,0))*($E$556)</f>
        <v>0</v>
      </c>
      <c r="DM556" s="139">
        <f>INDEX('Time-based'!$H$279:$FY$279,MATCH($A$1,'Time-based'!$C$279:$C$279,0),MATCH(DM$5,'Time-based'!$H$277:$FY$277,0))*($E$556)</f>
        <v>0</v>
      </c>
      <c r="DN556" s="139">
        <f>INDEX('Time-based'!$H$279:$FY$279,MATCH($A$1,'Time-based'!$C$279:$C$279,0),MATCH(DN$5,'Time-based'!$H$277:$FY$277,0))*($E$556)</f>
        <v>0</v>
      </c>
      <c r="DO556" s="139">
        <f>INDEX('Time-based'!$H$279:$FY$279,MATCH($A$1,'Time-based'!$C$279:$C$279,0),MATCH(DO$5,'Time-based'!$H$277:$FY$277,0))*($E$556)</f>
        <v>0</v>
      </c>
      <c r="DP556" s="139">
        <f>INDEX('Time-based'!$H$279:$FY$279,MATCH($A$1,'Time-based'!$C$279:$C$279,0),MATCH(DP$5,'Time-based'!$H$277:$FY$277,0))*($E$556)</f>
        <v>0</v>
      </c>
      <c r="DQ556" s="139">
        <f>INDEX('Time-based'!$H$279:$FY$279,MATCH($A$1,'Time-based'!$C$279:$C$279,0),MATCH(DQ$5,'Time-based'!$H$277:$FY$277,0))*($E$556)</f>
        <v>0</v>
      </c>
      <c r="DR556" s="139">
        <f>INDEX('Time-based'!$H$279:$FY$279,MATCH($A$1,'Time-based'!$C$279:$C$279,0),MATCH(DR$5,'Time-based'!$H$277:$FY$277,0))*($E$556)</f>
        <v>0</v>
      </c>
      <c r="DS556" s="139">
        <f>INDEX('Time-based'!$H$279:$FY$279,MATCH($A$1,'Time-based'!$C$279:$C$279,0),MATCH(DS$5,'Time-based'!$H$277:$FY$277,0))*($E$556)</f>
        <v>0</v>
      </c>
      <c r="DT556" s="139">
        <f>INDEX('Time-based'!$H$279:$FY$279,MATCH($A$1,'Time-based'!$C$279:$C$279,0),MATCH(DT$5,'Time-based'!$H$277:$FY$277,0))*($E$556)</f>
        <v>0</v>
      </c>
      <c r="DU556" s="139">
        <f>INDEX('Time-based'!$H$279:$FY$279,MATCH($A$1,'Time-based'!$C$279:$C$279,0),MATCH(DU$5,'Time-based'!$H$277:$FY$277,0))*($E$556)</f>
        <v>0</v>
      </c>
      <c r="DV556" s="139">
        <f>INDEX('Time-based'!$H$279:$FY$279,MATCH($A$1,'Time-based'!$C$279:$C$279,0),MATCH(DV$5,'Time-based'!$H$277:$FY$277,0))*($E$556)</f>
        <v>0</v>
      </c>
      <c r="DW556" s="139">
        <f>INDEX('Time-based'!$H$279:$FY$279,MATCH($A$1,'Time-based'!$C$279:$C$279,0),MATCH(DW$5,'Time-based'!$H$277:$FY$277,0))*($E$556)</f>
        <v>0</v>
      </c>
      <c r="DX556" s="139">
        <f>INDEX('Time-based'!$H$279:$FY$279,MATCH($A$1,'Time-based'!$C$279:$C$279,0),MATCH(DX$5,'Time-based'!$H$277:$FY$277,0))*($E$556)</f>
        <v>0</v>
      </c>
      <c r="DY556" s="139">
        <f>INDEX('Time-based'!$H$279:$FY$279,MATCH($A$1,'Time-based'!$C$279:$C$279,0),MATCH(DY$5,'Time-based'!$H$277:$FY$277,0))*($E$556)</f>
        <v>0</v>
      </c>
      <c r="DZ556" s="139">
        <f>INDEX('Time-based'!$H$279:$FY$279,MATCH($A$1,'Time-based'!$C$279:$C$279,0),MATCH(DZ$5,'Time-based'!$H$277:$FY$277,0))*($E$556)</f>
        <v>0</v>
      </c>
      <c r="EA556" s="139">
        <f>INDEX('Time-based'!$H$279:$FY$279,MATCH($A$1,'Time-based'!$C$279:$C$279,0),MATCH(EA$5,'Time-based'!$H$277:$FY$277,0))*($E$556)</f>
        <v>0</v>
      </c>
      <c r="EB556" s="139">
        <f>INDEX('Time-based'!$H$279:$FY$279,MATCH($A$1,'Time-based'!$C$279:$C$279,0),MATCH(EB$5,'Time-based'!$H$277:$FY$277,0))*($E$556)</f>
        <v>0</v>
      </c>
      <c r="EC556" s="139">
        <f>INDEX('Time-based'!$H$279:$FY$279,MATCH($A$1,'Time-based'!$C$279:$C$279,0),MATCH(EC$5,'Time-based'!$H$277:$FY$277,0))*($E$556)</f>
        <v>0</v>
      </c>
      <c r="ED556" s="139">
        <f>INDEX('Time-based'!$H$279:$FY$279,MATCH($A$1,'Time-based'!$C$279:$C$279,0),MATCH(ED$5,'Time-based'!$H$277:$FY$277,0))*($E$556)</f>
        <v>0</v>
      </c>
      <c r="EE556" s="139">
        <f>INDEX('Time-based'!$H$279:$FY$279,MATCH($A$1,'Time-based'!$C$279:$C$279,0),MATCH(EE$5,'Time-based'!$H$277:$FY$277,0))*($E$556)</f>
        <v>0</v>
      </c>
      <c r="EF556" s="139">
        <f>INDEX('Time-based'!$H$279:$FY$279,MATCH($A$1,'Time-based'!$C$279:$C$279,0),MATCH(EF$5,'Time-based'!$H$277:$FY$277,0))*($E$556)</f>
        <v>0</v>
      </c>
      <c r="EG556" s="139">
        <f>INDEX('Time-based'!$H$279:$FY$279,MATCH($A$1,'Time-based'!$C$279:$C$279,0),MATCH(EG$5,'Time-based'!$H$277:$FY$277,0))*($E$556)</f>
        <v>0</v>
      </c>
      <c r="EH556" s="139">
        <f>INDEX('Time-based'!$H$279:$FY$279,MATCH($A$1,'Time-based'!$C$279:$C$279,0),MATCH(EH$5,'Time-based'!$H$277:$FY$277,0))*($E$556)</f>
        <v>0</v>
      </c>
      <c r="EI556" s="139">
        <f>INDEX('Time-based'!$H$279:$FY$279,MATCH($A$1,'Time-based'!$C$279:$C$279,0),MATCH(EI$5,'Time-based'!$H$277:$FY$277,0))*($E$556)</f>
        <v>0</v>
      </c>
      <c r="EJ556" s="139">
        <f>INDEX('Time-based'!$H$279:$FY$279,MATCH($A$1,'Time-based'!$C$279:$C$279,0),MATCH(EJ$5,'Time-based'!$H$277:$FY$277,0))*($E$556)</f>
        <v>0</v>
      </c>
      <c r="EK556" s="139">
        <f>INDEX('Time-based'!$H$279:$FY$279,MATCH($A$1,'Time-based'!$C$279:$C$279,0),MATCH(EK$5,'Time-based'!$H$277:$FY$277,0))*($E$556)</f>
        <v>0</v>
      </c>
      <c r="EL556" s="139">
        <f>INDEX('Time-based'!$H$279:$FY$279,MATCH($A$1,'Time-based'!$C$279:$C$279,0),MATCH(EL$5,'Time-based'!$H$277:$FY$277,0))*($E$556)</f>
        <v>0</v>
      </c>
      <c r="EM556" s="139">
        <f>INDEX('Time-based'!$H$279:$FY$279,MATCH($A$1,'Time-based'!$C$279:$C$279,0),MATCH(EM$5,'Time-based'!$H$277:$FY$277,0))*($E$556)</f>
        <v>0</v>
      </c>
      <c r="EN556" s="139">
        <f>INDEX('Time-based'!$H$279:$FY$279,MATCH($A$1,'Time-based'!$C$279:$C$279,0),MATCH(EN$5,'Time-based'!$H$277:$FY$277,0))*($E$556)</f>
        <v>0</v>
      </c>
      <c r="EO556" s="139">
        <f>INDEX('Time-based'!$H$279:$FY$279,MATCH($A$1,'Time-based'!$C$279:$C$279,0),MATCH(EO$5,'Time-based'!$H$277:$FY$277,0))*($E$556)</f>
        <v>0</v>
      </c>
      <c r="EP556" s="139">
        <f>INDEX('Time-based'!$H$279:$FY$279,MATCH($A$1,'Time-based'!$C$279:$C$279,0),MATCH(EP$5,'Time-based'!$H$277:$FY$277,0))*($E$556)</f>
        <v>0</v>
      </c>
      <c r="EQ556" s="139">
        <f>INDEX('Time-based'!$H$279:$FY$279,MATCH($A$1,'Time-based'!$C$279:$C$279,0),MATCH(EQ$5,'Time-based'!$H$277:$FY$277,0))*($E$556)</f>
        <v>0</v>
      </c>
      <c r="ER556" s="139">
        <f>INDEX('Time-based'!$H$279:$FY$279,MATCH($A$1,'Time-based'!$C$279:$C$279,0),MATCH(ER$5,'Time-based'!$H$277:$FY$277,0))*($E$556)</f>
        <v>0</v>
      </c>
      <c r="ES556" s="139">
        <f>INDEX('Time-based'!$H$279:$FY$279,MATCH($A$1,'Time-based'!$C$279:$C$279,0),MATCH(ES$5,'Time-based'!$H$277:$FY$277,0))*($E$556)</f>
        <v>0</v>
      </c>
      <c r="ET556" s="139">
        <f>INDEX('Time-based'!$H$279:$FY$279,MATCH($A$1,'Time-based'!$C$279:$C$279,0),MATCH(ET$5,'Time-based'!$H$277:$FY$277,0))*($E$556)</f>
        <v>0</v>
      </c>
      <c r="EU556" s="139">
        <f>INDEX('Time-based'!$H$279:$FY$279,MATCH($A$1,'Time-based'!$C$279:$C$279,0),MATCH(EU$5,'Time-based'!$H$277:$FY$277,0))*($E$556)</f>
        <v>0</v>
      </c>
      <c r="EV556" s="139">
        <f>INDEX('Time-based'!$H$279:$FY$279,MATCH($A$1,'Time-based'!$C$279:$C$279,0),MATCH(EV$5,'Time-based'!$H$277:$FY$277,0))*($E$556)</f>
        <v>0</v>
      </c>
      <c r="EW556" s="139">
        <f>INDEX('Time-based'!$H$279:$FY$279,MATCH($A$1,'Time-based'!$C$279:$C$279,0),MATCH(EW$5,'Time-based'!$H$277:$FY$277,0))*($E$556)</f>
        <v>0</v>
      </c>
      <c r="EX556" s="139">
        <f>INDEX('Time-based'!$H$279:$FY$279,MATCH($A$1,'Time-based'!$C$279:$C$279,0),MATCH(EX$5,'Time-based'!$H$277:$FY$277,0))*($E$556)</f>
        <v>0</v>
      </c>
      <c r="EY556" s="139">
        <f>INDEX('Time-based'!$H$279:$FY$279,MATCH($A$1,'Time-based'!$C$279:$C$279,0),MATCH(EY$5,'Time-based'!$H$277:$FY$277,0))*($E$556)</f>
        <v>0</v>
      </c>
      <c r="EZ556" s="139">
        <f>INDEX('Time-based'!$H$279:$FY$279,MATCH($A$1,'Time-based'!$C$279:$C$279,0),MATCH(EZ$5,'Time-based'!$H$277:$FY$277,0))*($E$556)</f>
        <v>0</v>
      </c>
      <c r="FA556" s="139">
        <f>INDEX('Time-based'!$H$279:$FY$279,MATCH($A$1,'Time-based'!$C$279:$C$279,0),MATCH(FA$5,'Time-based'!$H$277:$FY$277,0))*($E$556)</f>
        <v>0</v>
      </c>
      <c r="FB556" s="139">
        <f>INDEX('Time-based'!$H$279:$FY$279,MATCH($A$1,'Time-based'!$C$279:$C$279,0),MATCH(FB$5,'Time-based'!$H$277:$FY$277,0))*($E$556)</f>
        <v>0</v>
      </c>
      <c r="FC556" s="139">
        <f>INDEX('Time-based'!$H$279:$FY$279,MATCH($A$1,'Time-based'!$C$279:$C$279,0),MATCH(FC$5,'Time-based'!$H$277:$FY$277,0))*($E$556)</f>
        <v>0</v>
      </c>
      <c r="FD556" s="139">
        <f>INDEX('Time-based'!$H$279:$FY$279,MATCH($A$1,'Time-based'!$C$279:$C$279,0),MATCH(FD$5,'Time-based'!$H$277:$FY$277,0))*($E$556)</f>
        <v>0</v>
      </c>
      <c r="FE556" s="139">
        <f>INDEX('Time-based'!$H$279:$FY$279,MATCH($A$1,'Time-based'!$C$279:$C$279,0),MATCH(FE$5,'Time-based'!$H$277:$FY$277,0))*($E$556)</f>
        <v>0</v>
      </c>
      <c r="FF556" s="139">
        <f>INDEX('Time-based'!$H$279:$FY$279,MATCH($A$1,'Time-based'!$C$279:$C$279,0),MATCH(FF$5,'Time-based'!$H$277:$FY$277,0))*($E$556)</f>
        <v>0</v>
      </c>
      <c r="FG556" s="139">
        <f>INDEX('Time-based'!$H$279:$FY$279,MATCH($A$1,'Time-based'!$C$279:$C$279,0),MATCH(FG$5,'Time-based'!$H$277:$FY$277,0))*($E$556)</f>
        <v>0</v>
      </c>
      <c r="FH556" s="139">
        <f>INDEX('Time-based'!$H$279:$FY$279,MATCH($A$1,'Time-based'!$C$279:$C$279,0),MATCH(FH$5,'Time-based'!$H$277:$FY$277,0))*($E$556)</f>
        <v>0</v>
      </c>
      <c r="FI556" s="139">
        <f>INDEX('Time-based'!$H$279:$FY$279,MATCH($A$1,'Time-based'!$C$279:$C$279,0),MATCH(FI$5,'Time-based'!$H$277:$FY$277,0))*($E$556)</f>
        <v>0</v>
      </c>
      <c r="FJ556" s="139">
        <f>INDEX('Time-based'!$H$279:$FY$279,MATCH($A$1,'Time-based'!$C$279:$C$279,0),MATCH(FJ$5,'Time-based'!$H$277:$FY$277,0))*($E$556)</f>
        <v>0</v>
      </c>
      <c r="FK556" s="139">
        <f>INDEX('Time-based'!$H$279:$FY$279,MATCH($A$1,'Time-based'!$C$279:$C$279,0),MATCH(FK$5,'Time-based'!$H$277:$FY$277,0))*($E$556)</f>
        <v>0</v>
      </c>
      <c r="FL556" s="139">
        <f>INDEX('Time-based'!$H$279:$FY$279,MATCH($A$1,'Time-based'!$C$279:$C$279,0),MATCH(FL$5,'Time-based'!$H$277:$FY$277,0))*($E$556)</f>
        <v>0</v>
      </c>
      <c r="FM556" s="139">
        <f>INDEX('Time-based'!$H$279:$FY$279,MATCH($A$1,'Time-based'!$C$279:$C$279,0),MATCH(FM$5,'Time-based'!$H$277:$FY$277,0))*($E$556)</f>
        <v>0</v>
      </c>
      <c r="FN556" s="139">
        <f>INDEX('Time-based'!$H$279:$FY$279,MATCH($A$1,'Time-based'!$C$279:$C$279,0),MATCH(FN$5,'Time-based'!$H$277:$FY$277,0))*($E$556)</f>
        <v>0</v>
      </c>
      <c r="FO556" s="139">
        <f>INDEX('Time-based'!$H$279:$FY$279,MATCH($A$1,'Time-based'!$C$279:$C$279,0),MATCH(FO$5,'Time-based'!$H$277:$FY$277,0))*($E$556)</f>
        <v>0</v>
      </c>
      <c r="FP556" s="139">
        <f>INDEX('Time-based'!$H$279:$FY$279,MATCH($A$1,'Time-based'!$C$279:$C$279,0),MATCH(FP$5,'Time-based'!$H$277:$FY$277,0))*($E$556)</f>
        <v>0</v>
      </c>
      <c r="FQ556" s="139">
        <f>INDEX('Time-based'!$H$279:$FY$279,MATCH($A$1,'Time-based'!$C$279:$C$279,0),MATCH(FQ$5,'Time-based'!$H$277:$FY$277,0))*($E$556)</f>
        <v>0</v>
      </c>
      <c r="FR556" s="139">
        <f>INDEX('Time-based'!$H$279:$FY$279,MATCH($A$1,'Time-based'!$C$279:$C$279,0),MATCH(FR$5,'Time-based'!$H$277:$FY$277,0))*($E$556)</f>
        <v>0</v>
      </c>
    </row>
    <row r="557" spans="2:174"/>
    <row r="558" spans="2:174">
      <c r="C558" t="s">
        <v>659</v>
      </c>
      <c r="D558" s="144" t="s">
        <v>974</v>
      </c>
      <c r="I558" s="131">
        <f>SUM(J558:FR558)</f>
        <v>0</v>
      </c>
      <c r="J558" s="18">
        <f t="shared" ref="J558:AO558" si="1415">-J$556*J$335/Thousand*J413</f>
        <v>0</v>
      </c>
      <c r="K558" s="18">
        <f t="shared" si="1415"/>
        <v>0</v>
      </c>
      <c r="L558" s="18">
        <f t="shared" si="1415"/>
        <v>0</v>
      </c>
      <c r="M558" s="18">
        <f t="shared" si="1415"/>
        <v>0</v>
      </c>
      <c r="N558" s="18">
        <f t="shared" si="1415"/>
        <v>0</v>
      </c>
      <c r="O558" s="18">
        <f t="shared" si="1415"/>
        <v>0</v>
      </c>
      <c r="P558" s="18">
        <f t="shared" si="1415"/>
        <v>0</v>
      </c>
      <c r="Q558" s="18">
        <f t="shared" si="1415"/>
        <v>0</v>
      </c>
      <c r="R558" s="18">
        <f t="shared" si="1415"/>
        <v>0</v>
      </c>
      <c r="S558" s="18">
        <f t="shared" si="1415"/>
        <v>0</v>
      </c>
      <c r="T558" s="18">
        <f t="shared" si="1415"/>
        <v>0</v>
      </c>
      <c r="U558" s="18">
        <f t="shared" si="1415"/>
        <v>0</v>
      </c>
      <c r="V558" s="18">
        <f t="shared" si="1415"/>
        <v>0</v>
      </c>
      <c r="W558" s="18">
        <f t="shared" si="1415"/>
        <v>0</v>
      </c>
      <c r="X558" s="18">
        <f t="shared" si="1415"/>
        <v>0</v>
      </c>
      <c r="Y558" s="18">
        <f t="shared" si="1415"/>
        <v>0</v>
      </c>
      <c r="Z558" s="18">
        <f t="shared" si="1415"/>
        <v>0</v>
      </c>
      <c r="AA558" s="18">
        <f t="shared" si="1415"/>
        <v>0</v>
      </c>
      <c r="AB558" s="18">
        <f t="shared" si="1415"/>
        <v>0</v>
      </c>
      <c r="AC558" s="18">
        <f t="shared" si="1415"/>
        <v>0</v>
      </c>
      <c r="AD558" s="18">
        <f t="shared" si="1415"/>
        <v>0</v>
      </c>
      <c r="AE558" s="18">
        <f t="shared" si="1415"/>
        <v>0</v>
      </c>
      <c r="AF558" s="18">
        <f t="shared" si="1415"/>
        <v>0</v>
      </c>
      <c r="AG558" s="18">
        <f t="shared" si="1415"/>
        <v>0</v>
      </c>
      <c r="AH558" s="18">
        <f t="shared" si="1415"/>
        <v>0</v>
      </c>
      <c r="AI558" s="18">
        <f t="shared" si="1415"/>
        <v>0</v>
      </c>
      <c r="AJ558" s="18">
        <f t="shared" si="1415"/>
        <v>0</v>
      </c>
      <c r="AK558" s="18">
        <f t="shared" si="1415"/>
        <v>0</v>
      </c>
      <c r="AL558" s="18">
        <f t="shared" si="1415"/>
        <v>0</v>
      </c>
      <c r="AM558" s="18">
        <f t="shared" si="1415"/>
        <v>0</v>
      </c>
      <c r="AN558" s="18">
        <f t="shared" si="1415"/>
        <v>0</v>
      </c>
      <c r="AO558" s="18">
        <f t="shared" si="1415"/>
        <v>0</v>
      </c>
      <c r="AP558" s="18">
        <f t="shared" ref="AP558:BU558" si="1416">-AP$556*AP$335/Thousand*AP413</f>
        <v>0</v>
      </c>
      <c r="AQ558" s="18">
        <f t="shared" si="1416"/>
        <v>0</v>
      </c>
      <c r="AR558" s="18">
        <f t="shared" si="1416"/>
        <v>0</v>
      </c>
      <c r="AS558" s="18">
        <f t="shared" si="1416"/>
        <v>0</v>
      </c>
      <c r="AT558" s="18">
        <f t="shared" si="1416"/>
        <v>0</v>
      </c>
      <c r="AU558" s="18">
        <f t="shared" si="1416"/>
        <v>0</v>
      </c>
      <c r="AV558" s="18">
        <f t="shared" si="1416"/>
        <v>0</v>
      </c>
      <c r="AW558" s="18">
        <f t="shared" si="1416"/>
        <v>0</v>
      </c>
      <c r="AX558" s="18">
        <f t="shared" si="1416"/>
        <v>0</v>
      </c>
      <c r="AY558" s="18">
        <f t="shared" si="1416"/>
        <v>0</v>
      </c>
      <c r="AZ558" s="18">
        <f t="shared" si="1416"/>
        <v>0</v>
      </c>
      <c r="BA558" s="18">
        <f t="shared" si="1416"/>
        <v>0</v>
      </c>
      <c r="BB558" s="18">
        <f t="shared" si="1416"/>
        <v>0</v>
      </c>
      <c r="BC558" s="18">
        <f t="shared" si="1416"/>
        <v>0</v>
      </c>
      <c r="BD558" s="18">
        <f t="shared" si="1416"/>
        <v>0</v>
      </c>
      <c r="BE558" s="18">
        <f t="shared" si="1416"/>
        <v>0</v>
      </c>
      <c r="BF558" s="18">
        <f t="shared" si="1416"/>
        <v>0</v>
      </c>
      <c r="BG558" s="18">
        <f t="shared" si="1416"/>
        <v>0</v>
      </c>
      <c r="BH558" s="18">
        <f t="shared" si="1416"/>
        <v>0</v>
      </c>
      <c r="BI558" s="18">
        <f t="shared" si="1416"/>
        <v>0</v>
      </c>
      <c r="BJ558" s="18">
        <f t="shared" si="1416"/>
        <v>0</v>
      </c>
      <c r="BK558" s="18">
        <f t="shared" si="1416"/>
        <v>0</v>
      </c>
      <c r="BL558" s="18">
        <f t="shared" si="1416"/>
        <v>0</v>
      </c>
      <c r="BM558" s="18">
        <f t="shared" si="1416"/>
        <v>0</v>
      </c>
      <c r="BN558" s="18">
        <f t="shared" si="1416"/>
        <v>0</v>
      </c>
      <c r="BO558" s="18">
        <f t="shared" si="1416"/>
        <v>0</v>
      </c>
      <c r="BP558" s="18">
        <f t="shared" si="1416"/>
        <v>0</v>
      </c>
      <c r="BQ558" s="18">
        <f t="shared" si="1416"/>
        <v>0</v>
      </c>
      <c r="BR558" s="18">
        <f t="shared" si="1416"/>
        <v>0</v>
      </c>
      <c r="BS558" s="18">
        <f t="shared" si="1416"/>
        <v>0</v>
      </c>
      <c r="BT558" s="18">
        <f t="shared" si="1416"/>
        <v>0</v>
      </c>
      <c r="BU558" s="18">
        <f t="shared" si="1416"/>
        <v>0</v>
      </c>
      <c r="BV558" s="18">
        <f t="shared" ref="BV558:DA558" si="1417">-BV$556*BV$335/Thousand*BV413</f>
        <v>0</v>
      </c>
      <c r="BW558" s="18">
        <f t="shared" si="1417"/>
        <v>0</v>
      </c>
      <c r="BX558" s="18">
        <f t="shared" si="1417"/>
        <v>0</v>
      </c>
      <c r="BY558" s="18">
        <f t="shared" si="1417"/>
        <v>0</v>
      </c>
      <c r="BZ558" s="18">
        <f t="shared" si="1417"/>
        <v>0</v>
      </c>
      <c r="CA558" s="18">
        <f t="shared" si="1417"/>
        <v>0</v>
      </c>
      <c r="CB558" s="18">
        <f t="shared" si="1417"/>
        <v>0</v>
      </c>
      <c r="CC558" s="18">
        <f t="shared" si="1417"/>
        <v>0</v>
      </c>
      <c r="CD558" s="18">
        <f t="shared" si="1417"/>
        <v>0</v>
      </c>
      <c r="CE558" s="18">
        <f t="shared" si="1417"/>
        <v>0</v>
      </c>
      <c r="CF558" s="18">
        <f t="shared" si="1417"/>
        <v>0</v>
      </c>
      <c r="CG558" s="18">
        <f t="shared" si="1417"/>
        <v>0</v>
      </c>
      <c r="CH558" s="18">
        <f t="shared" si="1417"/>
        <v>0</v>
      </c>
      <c r="CI558" s="18">
        <f t="shared" si="1417"/>
        <v>0</v>
      </c>
      <c r="CJ558" s="18">
        <f t="shared" si="1417"/>
        <v>0</v>
      </c>
      <c r="CK558" s="18">
        <f t="shared" si="1417"/>
        <v>0</v>
      </c>
      <c r="CL558" s="18">
        <f t="shared" si="1417"/>
        <v>0</v>
      </c>
      <c r="CM558" s="18">
        <f t="shared" si="1417"/>
        <v>0</v>
      </c>
      <c r="CN558" s="18">
        <f t="shared" si="1417"/>
        <v>0</v>
      </c>
      <c r="CO558" s="18">
        <f t="shared" si="1417"/>
        <v>0</v>
      </c>
      <c r="CP558" s="18">
        <f t="shared" si="1417"/>
        <v>0</v>
      </c>
      <c r="CQ558" s="18">
        <f t="shared" si="1417"/>
        <v>0</v>
      </c>
      <c r="CR558" s="18">
        <f t="shared" si="1417"/>
        <v>0</v>
      </c>
      <c r="CS558" s="18">
        <f t="shared" si="1417"/>
        <v>0</v>
      </c>
      <c r="CT558" s="18">
        <f t="shared" si="1417"/>
        <v>0</v>
      </c>
      <c r="CU558" s="18">
        <f t="shared" si="1417"/>
        <v>0</v>
      </c>
      <c r="CV558" s="18">
        <f t="shared" si="1417"/>
        <v>0</v>
      </c>
      <c r="CW558" s="18">
        <f t="shared" si="1417"/>
        <v>0</v>
      </c>
      <c r="CX558" s="18">
        <f t="shared" si="1417"/>
        <v>0</v>
      </c>
      <c r="CY558" s="18">
        <f t="shared" si="1417"/>
        <v>0</v>
      </c>
      <c r="CZ558" s="18">
        <f t="shared" si="1417"/>
        <v>0</v>
      </c>
      <c r="DA558" s="18">
        <f t="shared" si="1417"/>
        <v>0</v>
      </c>
      <c r="DB558" s="18">
        <f t="shared" ref="DB558:EG558" si="1418">-DB$556*DB$335/Thousand*DB413</f>
        <v>0</v>
      </c>
      <c r="DC558" s="18">
        <f t="shared" si="1418"/>
        <v>0</v>
      </c>
      <c r="DD558" s="18">
        <f t="shared" si="1418"/>
        <v>0</v>
      </c>
      <c r="DE558" s="18">
        <f t="shared" si="1418"/>
        <v>0</v>
      </c>
      <c r="DF558" s="18">
        <f t="shared" si="1418"/>
        <v>0</v>
      </c>
      <c r="DG558" s="18">
        <f t="shared" si="1418"/>
        <v>0</v>
      </c>
      <c r="DH558" s="18">
        <f t="shared" si="1418"/>
        <v>0</v>
      </c>
      <c r="DI558" s="18">
        <f t="shared" si="1418"/>
        <v>0</v>
      </c>
      <c r="DJ558" s="18">
        <f t="shared" si="1418"/>
        <v>0</v>
      </c>
      <c r="DK558" s="18">
        <f t="shared" si="1418"/>
        <v>0</v>
      </c>
      <c r="DL558" s="18">
        <f t="shared" si="1418"/>
        <v>0</v>
      </c>
      <c r="DM558" s="18">
        <f t="shared" si="1418"/>
        <v>0</v>
      </c>
      <c r="DN558" s="18">
        <f t="shared" si="1418"/>
        <v>0</v>
      </c>
      <c r="DO558" s="18">
        <f t="shared" si="1418"/>
        <v>0</v>
      </c>
      <c r="DP558" s="18">
        <f t="shared" si="1418"/>
        <v>0</v>
      </c>
      <c r="DQ558" s="18">
        <f t="shared" si="1418"/>
        <v>0</v>
      </c>
      <c r="DR558" s="18">
        <f t="shared" si="1418"/>
        <v>0</v>
      </c>
      <c r="DS558" s="18">
        <f t="shared" si="1418"/>
        <v>0</v>
      </c>
      <c r="DT558" s="18">
        <f t="shared" si="1418"/>
        <v>0</v>
      </c>
      <c r="DU558" s="18">
        <f t="shared" si="1418"/>
        <v>0</v>
      </c>
      <c r="DV558" s="18">
        <f t="shared" si="1418"/>
        <v>0</v>
      </c>
      <c r="DW558" s="18">
        <f t="shared" si="1418"/>
        <v>0</v>
      </c>
      <c r="DX558" s="18">
        <f t="shared" si="1418"/>
        <v>0</v>
      </c>
      <c r="DY558" s="18">
        <f t="shared" si="1418"/>
        <v>0</v>
      </c>
      <c r="DZ558" s="18">
        <f t="shared" si="1418"/>
        <v>0</v>
      </c>
      <c r="EA558" s="18">
        <f t="shared" si="1418"/>
        <v>0</v>
      </c>
      <c r="EB558" s="18">
        <f t="shared" si="1418"/>
        <v>0</v>
      </c>
      <c r="EC558" s="18">
        <f t="shared" si="1418"/>
        <v>0</v>
      </c>
      <c r="ED558" s="18">
        <f t="shared" si="1418"/>
        <v>0</v>
      </c>
      <c r="EE558" s="18">
        <f t="shared" si="1418"/>
        <v>0</v>
      </c>
      <c r="EF558" s="18">
        <f t="shared" si="1418"/>
        <v>0</v>
      </c>
      <c r="EG558" s="18">
        <f t="shared" si="1418"/>
        <v>0</v>
      </c>
      <c r="EH558" s="18">
        <f t="shared" ref="EH558:FR558" si="1419">-EH$556*EH$335/Thousand*EH413</f>
        <v>0</v>
      </c>
      <c r="EI558" s="18">
        <f t="shared" si="1419"/>
        <v>0</v>
      </c>
      <c r="EJ558" s="18">
        <f t="shared" si="1419"/>
        <v>0</v>
      </c>
      <c r="EK558" s="18">
        <f t="shared" si="1419"/>
        <v>0</v>
      </c>
      <c r="EL558" s="18">
        <f t="shared" si="1419"/>
        <v>0</v>
      </c>
      <c r="EM558" s="18">
        <f t="shared" si="1419"/>
        <v>0</v>
      </c>
      <c r="EN558" s="18">
        <f t="shared" si="1419"/>
        <v>0</v>
      </c>
      <c r="EO558" s="18">
        <f t="shared" si="1419"/>
        <v>0</v>
      </c>
      <c r="EP558" s="18">
        <f t="shared" si="1419"/>
        <v>0</v>
      </c>
      <c r="EQ558" s="18">
        <f t="shared" si="1419"/>
        <v>0</v>
      </c>
      <c r="ER558" s="18">
        <f t="shared" si="1419"/>
        <v>0</v>
      </c>
      <c r="ES558" s="18">
        <f t="shared" si="1419"/>
        <v>0</v>
      </c>
      <c r="ET558" s="18">
        <f t="shared" si="1419"/>
        <v>0</v>
      </c>
      <c r="EU558" s="18">
        <f t="shared" si="1419"/>
        <v>0</v>
      </c>
      <c r="EV558" s="18">
        <f t="shared" si="1419"/>
        <v>0</v>
      </c>
      <c r="EW558" s="18">
        <f t="shared" si="1419"/>
        <v>0</v>
      </c>
      <c r="EX558" s="18">
        <f t="shared" si="1419"/>
        <v>0</v>
      </c>
      <c r="EY558" s="18">
        <f t="shared" si="1419"/>
        <v>0</v>
      </c>
      <c r="EZ558" s="18">
        <f t="shared" si="1419"/>
        <v>0</v>
      </c>
      <c r="FA558" s="18">
        <f t="shared" si="1419"/>
        <v>0</v>
      </c>
      <c r="FB558" s="18">
        <f t="shared" si="1419"/>
        <v>0</v>
      </c>
      <c r="FC558" s="18">
        <f t="shared" si="1419"/>
        <v>0</v>
      </c>
      <c r="FD558" s="18">
        <f t="shared" si="1419"/>
        <v>0</v>
      </c>
      <c r="FE558" s="18">
        <f t="shared" si="1419"/>
        <v>0</v>
      </c>
      <c r="FF558" s="18">
        <f t="shared" si="1419"/>
        <v>0</v>
      </c>
      <c r="FG558" s="18">
        <f t="shared" si="1419"/>
        <v>0</v>
      </c>
      <c r="FH558" s="18">
        <f t="shared" si="1419"/>
        <v>0</v>
      </c>
      <c r="FI558" s="18">
        <f t="shared" si="1419"/>
        <v>0</v>
      </c>
      <c r="FJ558" s="18">
        <f t="shared" si="1419"/>
        <v>0</v>
      </c>
      <c r="FK558" s="18">
        <f t="shared" si="1419"/>
        <v>0</v>
      </c>
      <c r="FL558" s="18">
        <f t="shared" si="1419"/>
        <v>0</v>
      </c>
      <c r="FM558" s="18">
        <f t="shared" si="1419"/>
        <v>0</v>
      </c>
      <c r="FN558" s="18">
        <f t="shared" si="1419"/>
        <v>0</v>
      </c>
      <c r="FO558" s="18">
        <f t="shared" si="1419"/>
        <v>0</v>
      </c>
      <c r="FP558" s="18">
        <f t="shared" si="1419"/>
        <v>0</v>
      </c>
      <c r="FQ558" s="18">
        <f t="shared" si="1419"/>
        <v>0</v>
      </c>
      <c r="FR558" s="18">
        <f t="shared" si="1419"/>
        <v>0</v>
      </c>
    </row>
    <row r="559" spans="2:174"/>
    <row r="560" spans="2:174">
      <c r="C560" s="30" t="s">
        <v>682</v>
      </c>
      <c r="D560" s="8"/>
      <c r="E560" s="142" t="s">
        <v>316</v>
      </c>
      <c r="F560" s="142" t="s">
        <v>146</v>
      </c>
    </row>
    <row r="561" spans="2:174">
      <c r="C561" t="s">
        <v>683</v>
      </c>
      <c r="D561" s="144" t="s">
        <v>86</v>
      </c>
      <c r="E561" s="134">
        <f>INDEX(Assumptions!$G$384:$G$384,MATCH($A$1,Model_Number,0))</f>
        <v>46569</v>
      </c>
      <c r="F561" s="134">
        <f>INDEX(Assumptions!$G$386:$G$386,MATCH($A$1,Model_Number,0))</f>
        <v>46569</v>
      </c>
      <c r="J561" s="27">
        <f t="shared" ref="J561:S561" si="1420">MAX(0,(MIN($F561,J$5)-MAX($E561,J$4)+1)/J$8)+((($E561-$F561+1)/J$8)*($E561&gt;J$4)*($F561&lt;J$5))</f>
        <v>0</v>
      </c>
      <c r="K561" s="27">
        <f t="shared" si="1420"/>
        <v>0</v>
      </c>
      <c r="L561" s="27">
        <f t="shared" si="1420"/>
        <v>0</v>
      </c>
      <c r="M561" s="27">
        <f t="shared" si="1420"/>
        <v>0</v>
      </c>
      <c r="N561" s="27">
        <f t="shared" si="1420"/>
        <v>0</v>
      </c>
      <c r="O561" s="27">
        <f t="shared" si="1420"/>
        <v>0</v>
      </c>
      <c r="P561" s="27">
        <f t="shared" si="1420"/>
        <v>0</v>
      </c>
      <c r="Q561" s="27">
        <f t="shared" si="1420"/>
        <v>0</v>
      </c>
      <c r="R561" s="27">
        <f t="shared" si="1420"/>
        <v>0</v>
      </c>
      <c r="S561" s="27">
        <f t="shared" si="1420"/>
        <v>0</v>
      </c>
      <c r="T561" s="27">
        <f t="shared" ref="T561:AC561" si="1421">MAX(0,(MIN($F561,T$5)-MAX($E561,T$4)+1)/T$8)+((($E561-$F561+1)/T$8)*($E561&gt;T$4)*($F561&lt;T$5))</f>
        <v>0</v>
      </c>
      <c r="U561" s="27">
        <f t="shared" si="1421"/>
        <v>0</v>
      </c>
      <c r="V561" s="27">
        <f t="shared" si="1421"/>
        <v>0</v>
      </c>
      <c r="W561" s="27">
        <f t="shared" si="1421"/>
        <v>0</v>
      </c>
      <c r="X561" s="27">
        <f t="shared" si="1421"/>
        <v>0</v>
      </c>
      <c r="Y561" s="27">
        <f t="shared" si="1421"/>
        <v>0</v>
      </c>
      <c r="Z561" s="27">
        <f t="shared" si="1421"/>
        <v>0</v>
      </c>
      <c r="AA561" s="27">
        <f t="shared" si="1421"/>
        <v>0</v>
      </c>
      <c r="AB561" s="27">
        <f t="shared" si="1421"/>
        <v>1.0869565217391304E-2</v>
      </c>
      <c r="AC561" s="27">
        <f t="shared" si="1421"/>
        <v>0</v>
      </c>
      <c r="AD561" s="27">
        <f t="shared" ref="AD561:AM561" si="1422">MAX(0,(MIN($F561,AD$5)-MAX($E561,AD$4)+1)/AD$8)+((($E561-$F561+1)/AD$8)*($E561&gt;AD$4)*($F561&lt;AD$5))</f>
        <v>0</v>
      </c>
      <c r="AE561" s="27">
        <f t="shared" si="1422"/>
        <v>0</v>
      </c>
      <c r="AF561" s="27">
        <f t="shared" si="1422"/>
        <v>0</v>
      </c>
      <c r="AG561" s="27">
        <f t="shared" si="1422"/>
        <v>0</v>
      </c>
      <c r="AH561" s="27">
        <f t="shared" si="1422"/>
        <v>0</v>
      </c>
      <c r="AI561" s="27">
        <f t="shared" si="1422"/>
        <v>0</v>
      </c>
      <c r="AJ561" s="27">
        <f t="shared" si="1422"/>
        <v>0</v>
      </c>
      <c r="AK561" s="27">
        <f t="shared" si="1422"/>
        <v>0</v>
      </c>
      <c r="AL561" s="27">
        <f t="shared" si="1422"/>
        <v>0</v>
      </c>
      <c r="AM561" s="27">
        <f t="shared" si="1422"/>
        <v>0</v>
      </c>
      <c r="AN561" s="27">
        <f t="shared" ref="AN561:AW561" si="1423">MAX(0,(MIN($F561,AN$5)-MAX($E561,AN$4)+1)/AN$8)+((($E561-$F561+1)/AN$8)*($E561&gt;AN$4)*($F561&lt;AN$5))</f>
        <v>0</v>
      </c>
      <c r="AO561" s="27">
        <f t="shared" si="1423"/>
        <v>0</v>
      </c>
      <c r="AP561" s="27">
        <f t="shared" si="1423"/>
        <v>0</v>
      </c>
      <c r="AQ561" s="27">
        <f t="shared" si="1423"/>
        <v>0</v>
      </c>
      <c r="AR561" s="27">
        <f t="shared" si="1423"/>
        <v>0</v>
      </c>
      <c r="AS561" s="27">
        <f t="shared" si="1423"/>
        <v>0</v>
      </c>
      <c r="AT561" s="27">
        <f t="shared" si="1423"/>
        <v>0</v>
      </c>
      <c r="AU561" s="27">
        <f t="shared" si="1423"/>
        <v>0</v>
      </c>
      <c r="AV561" s="27">
        <f t="shared" si="1423"/>
        <v>0</v>
      </c>
      <c r="AW561" s="27">
        <f t="shared" si="1423"/>
        <v>0</v>
      </c>
      <c r="AX561" s="27">
        <f t="shared" ref="AX561:BG561" si="1424">MAX(0,(MIN($F561,AX$5)-MAX($E561,AX$4)+1)/AX$8)+((($E561-$F561+1)/AX$8)*($E561&gt;AX$4)*($F561&lt;AX$5))</f>
        <v>0</v>
      </c>
      <c r="AY561" s="27">
        <f t="shared" si="1424"/>
        <v>0</v>
      </c>
      <c r="AZ561" s="27">
        <f t="shared" si="1424"/>
        <v>0</v>
      </c>
      <c r="BA561" s="27">
        <f t="shared" si="1424"/>
        <v>0</v>
      </c>
      <c r="BB561" s="27">
        <f t="shared" si="1424"/>
        <v>0</v>
      </c>
      <c r="BC561" s="27">
        <f t="shared" si="1424"/>
        <v>0</v>
      </c>
      <c r="BD561" s="27">
        <f t="shared" si="1424"/>
        <v>0</v>
      </c>
      <c r="BE561" s="27">
        <f t="shared" si="1424"/>
        <v>0</v>
      </c>
      <c r="BF561" s="27">
        <f t="shared" si="1424"/>
        <v>0</v>
      </c>
      <c r="BG561" s="27">
        <f t="shared" si="1424"/>
        <v>0</v>
      </c>
      <c r="BH561" s="27">
        <f t="shared" ref="BH561:BQ561" si="1425">MAX(0,(MIN($F561,BH$5)-MAX($E561,BH$4)+1)/BH$8)+((($E561-$F561+1)/BH$8)*($E561&gt;BH$4)*($F561&lt;BH$5))</f>
        <v>0</v>
      </c>
      <c r="BI561" s="27">
        <f t="shared" si="1425"/>
        <v>0</v>
      </c>
      <c r="BJ561" s="27">
        <f t="shared" si="1425"/>
        <v>0</v>
      </c>
      <c r="BK561" s="27">
        <f t="shared" si="1425"/>
        <v>0</v>
      </c>
      <c r="BL561" s="27">
        <f t="shared" si="1425"/>
        <v>0</v>
      </c>
      <c r="BM561" s="27">
        <f t="shared" si="1425"/>
        <v>0</v>
      </c>
      <c r="BN561" s="27">
        <f t="shared" si="1425"/>
        <v>0</v>
      </c>
      <c r="BO561" s="27">
        <f t="shared" si="1425"/>
        <v>0</v>
      </c>
      <c r="BP561" s="27">
        <f t="shared" si="1425"/>
        <v>0</v>
      </c>
      <c r="BQ561" s="27">
        <f t="shared" si="1425"/>
        <v>0</v>
      </c>
      <c r="BR561" s="27">
        <f t="shared" ref="BR561:CA561" si="1426">MAX(0,(MIN($F561,BR$5)-MAX($E561,BR$4)+1)/BR$8)+((($E561-$F561+1)/BR$8)*($E561&gt;BR$4)*($F561&lt;BR$5))</f>
        <v>0</v>
      </c>
      <c r="BS561" s="27">
        <f t="shared" si="1426"/>
        <v>0</v>
      </c>
      <c r="BT561" s="27">
        <f t="shared" si="1426"/>
        <v>0</v>
      </c>
      <c r="BU561" s="27">
        <f t="shared" si="1426"/>
        <v>0</v>
      </c>
      <c r="BV561" s="27">
        <f t="shared" si="1426"/>
        <v>0</v>
      </c>
      <c r="BW561" s="27">
        <f t="shared" si="1426"/>
        <v>0</v>
      </c>
      <c r="BX561" s="27">
        <f t="shared" si="1426"/>
        <v>0</v>
      </c>
      <c r="BY561" s="27">
        <f t="shared" si="1426"/>
        <v>0</v>
      </c>
      <c r="BZ561" s="27">
        <f t="shared" si="1426"/>
        <v>0</v>
      </c>
      <c r="CA561" s="27">
        <f t="shared" si="1426"/>
        <v>0</v>
      </c>
      <c r="CB561" s="27">
        <f t="shared" ref="CB561:CK561" si="1427">MAX(0,(MIN($F561,CB$5)-MAX($E561,CB$4)+1)/CB$8)+((($E561-$F561+1)/CB$8)*($E561&gt;CB$4)*($F561&lt;CB$5))</f>
        <v>0</v>
      </c>
      <c r="CC561" s="27">
        <f t="shared" si="1427"/>
        <v>0</v>
      </c>
      <c r="CD561" s="27">
        <f t="shared" si="1427"/>
        <v>0</v>
      </c>
      <c r="CE561" s="27">
        <f t="shared" si="1427"/>
        <v>0</v>
      </c>
      <c r="CF561" s="27">
        <f t="shared" si="1427"/>
        <v>0</v>
      </c>
      <c r="CG561" s="27">
        <f t="shared" si="1427"/>
        <v>0</v>
      </c>
      <c r="CH561" s="27">
        <f t="shared" si="1427"/>
        <v>0</v>
      </c>
      <c r="CI561" s="27">
        <f t="shared" si="1427"/>
        <v>0</v>
      </c>
      <c r="CJ561" s="27">
        <f t="shared" si="1427"/>
        <v>0</v>
      </c>
      <c r="CK561" s="27">
        <f t="shared" si="1427"/>
        <v>0</v>
      </c>
      <c r="CL561" s="27">
        <f t="shared" ref="CL561:CU561" si="1428">MAX(0,(MIN($F561,CL$5)-MAX($E561,CL$4)+1)/CL$8)+((($E561-$F561+1)/CL$8)*($E561&gt;CL$4)*($F561&lt;CL$5))</f>
        <v>0</v>
      </c>
      <c r="CM561" s="27">
        <f t="shared" si="1428"/>
        <v>0</v>
      </c>
      <c r="CN561" s="27">
        <f t="shared" si="1428"/>
        <v>0</v>
      </c>
      <c r="CO561" s="27">
        <f t="shared" si="1428"/>
        <v>0</v>
      </c>
      <c r="CP561" s="27">
        <f t="shared" si="1428"/>
        <v>0</v>
      </c>
      <c r="CQ561" s="27">
        <f t="shared" si="1428"/>
        <v>0</v>
      </c>
      <c r="CR561" s="27">
        <f t="shared" si="1428"/>
        <v>0</v>
      </c>
      <c r="CS561" s="27">
        <f t="shared" si="1428"/>
        <v>0</v>
      </c>
      <c r="CT561" s="27">
        <f t="shared" si="1428"/>
        <v>0</v>
      </c>
      <c r="CU561" s="27">
        <f t="shared" si="1428"/>
        <v>0</v>
      </c>
      <c r="CV561" s="27">
        <f t="shared" ref="CV561:DE561" si="1429">MAX(0,(MIN($F561,CV$5)-MAX($E561,CV$4)+1)/CV$8)+((($E561-$F561+1)/CV$8)*($E561&gt;CV$4)*($F561&lt;CV$5))</f>
        <v>0</v>
      </c>
      <c r="CW561" s="27">
        <f t="shared" si="1429"/>
        <v>0</v>
      </c>
      <c r="CX561" s="27">
        <f t="shared" si="1429"/>
        <v>0</v>
      </c>
      <c r="CY561" s="27">
        <f t="shared" si="1429"/>
        <v>0</v>
      </c>
      <c r="CZ561" s="27">
        <f t="shared" si="1429"/>
        <v>0</v>
      </c>
      <c r="DA561" s="27">
        <f t="shared" si="1429"/>
        <v>0</v>
      </c>
      <c r="DB561" s="27">
        <f t="shared" si="1429"/>
        <v>0</v>
      </c>
      <c r="DC561" s="27">
        <f t="shared" si="1429"/>
        <v>0</v>
      </c>
      <c r="DD561" s="27">
        <f t="shared" si="1429"/>
        <v>0</v>
      </c>
      <c r="DE561" s="27">
        <f t="shared" si="1429"/>
        <v>0</v>
      </c>
      <c r="DF561" s="27">
        <f t="shared" ref="DF561:DO561" si="1430">MAX(0,(MIN($F561,DF$5)-MAX($E561,DF$4)+1)/DF$8)+((($E561-$F561+1)/DF$8)*($E561&gt;DF$4)*($F561&lt;DF$5))</f>
        <v>0</v>
      </c>
      <c r="DG561" s="27">
        <f t="shared" si="1430"/>
        <v>0</v>
      </c>
      <c r="DH561" s="27">
        <f t="shared" si="1430"/>
        <v>0</v>
      </c>
      <c r="DI561" s="27">
        <f t="shared" si="1430"/>
        <v>0</v>
      </c>
      <c r="DJ561" s="27">
        <f t="shared" si="1430"/>
        <v>0</v>
      </c>
      <c r="DK561" s="27">
        <f t="shared" si="1430"/>
        <v>0</v>
      </c>
      <c r="DL561" s="27">
        <f t="shared" si="1430"/>
        <v>0</v>
      </c>
      <c r="DM561" s="27">
        <f t="shared" si="1430"/>
        <v>0</v>
      </c>
      <c r="DN561" s="27">
        <f t="shared" si="1430"/>
        <v>0</v>
      </c>
      <c r="DO561" s="27">
        <f t="shared" si="1430"/>
        <v>0</v>
      </c>
      <c r="DP561" s="27">
        <f t="shared" ref="DP561:DY561" si="1431">MAX(0,(MIN($F561,DP$5)-MAX($E561,DP$4)+1)/DP$8)+((($E561-$F561+1)/DP$8)*($E561&gt;DP$4)*($F561&lt;DP$5))</f>
        <v>0</v>
      </c>
      <c r="DQ561" s="27">
        <f t="shared" si="1431"/>
        <v>0</v>
      </c>
      <c r="DR561" s="27">
        <f t="shared" si="1431"/>
        <v>0</v>
      </c>
      <c r="DS561" s="27">
        <f t="shared" si="1431"/>
        <v>0</v>
      </c>
      <c r="DT561" s="27">
        <f t="shared" si="1431"/>
        <v>0</v>
      </c>
      <c r="DU561" s="27">
        <f t="shared" si="1431"/>
        <v>0</v>
      </c>
      <c r="DV561" s="27">
        <f t="shared" si="1431"/>
        <v>0</v>
      </c>
      <c r="DW561" s="27">
        <f t="shared" si="1431"/>
        <v>0</v>
      </c>
      <c r="DX561" s="27">
        <f t="shared" si="1431"/>
        <v>0</v>
      </c>
      <c r="DY561" s="27">
        <f t="shared" si="1431"/>
        <v>0</v>
      </c>
      <c r="DZ561" s="27">
        <f t="shared" ref="DZ561:EI561" si="1432">MAX(0,(MIN($F561,DZ$5)-MAX($E561,DZ$4)+1)/DZ$8)+((($E561-$F561+1)/DZ$8)*($E561&gt;DZ$4)*($F561&lt;DZ$5))</f>
        <v>0</v>
      </c>
      <c r="EA561" s="27">
        <f t="shared" si="1432"/>
        <v>0</v>
      </c>
      <c r="EB561" s="27">
        <f t="shared" si="1432"/>
        <v>0</v>
      </c>
      <c r="EC561" s="27">
        <f t="shared" si="1432"/>
        <v>0</v>
      </c>
      <c r="ED561" s="27">
        <f t="shared" si="1432"/>
        <v>0</v>
      </c>
      <c r="EE561" s="27">
        <f t="shared" si="1432"/>
        <v>0</v>
      </c>
      <c r="EF561" s="27">
        <f t="shared" si="1432"/>
        <v>0</v>
      </c>
      <c r="EG561" s="27">
        <f t="shared" si="1432"/>
        <v>0</v>
      </c>
      <c r="EH561" s="27">
        <f t="shared" si="1432"/>
        <v>0</v>
      </c>
      <c r="EI561" s="27">
        <f t="shared" si="1432"/>
        <v>0</v>
      </c>
      <c r="EJ561" s="27">
        <f t="shared" ref="EJ561:ES561" si="1433">MAX(0,(MIN($F561,EJ$5)-MAX($E561,EJ$4)+1)/EJ$8)+((($E561-$F561+1)/EJ$8)*($E561&gt;EJ$4)*($F561&lt;EJ$5))</f>
        <v>0</v>
      </c>
      <c r="EK561" s="27">
        <f t="shared" si="1433"/>
        <v>0</v>
      </c>
      <c r="EL561" s="27">
        <f t="shared" si="1433"/>
        <v>0</v>
      </c>
      <c r="EM561" s="27">
        <f t="shared" si="1433"/>
        <v>0</v>
      </c>
      <c r="EN561" s="27">
        <f t="shared" si="1433"/>
        <v>0</v>
      </c>
      <c r="EO561" s="27">
        <f t="shared" si="1433"/>
        <v>0</v>
      </c>
      <c r="EP561" s="27">
        <f t="shared" si="1433"/>
        <v>0</v>
      </c>
      <c r="EQ561" s="27">
        <f t="shared" si="1433"/>
        <v>0</v>
      </c>
      <c r="ER561" s="27">
        <f t="shared" si="1433"/>
        <v>0</v>
      </c>
      <c r="ES561" s="27">
        <f t="shared" si="1433"/>
        <v>0</v>
      </c>
      <c r="ET561" s="27">
        <f t="shared" ref="ET561:FC561" si="1434">MAX(0,(MIN($F561,ET$5)-MAX($E561,ET$4)+1)/ET$8)+((($E561-$F561+1)/ET$8)*($E561&gt;ET$4)*($F561&lt;ET$5))</f>
        <v>0</v>
      </c>
      <c r="EU561" s="27">
        <f t="shared" si="1434"/>
        <v>0</v>
      </c>
      <c r="EV561" s="27">
        <f t="shared" si="1434"/>
        <v>0</v>
      </c>
      <c r="EW561" s="27">
        <f t="shared" si="1434"/>
        <v>0</v>
      </c>
      <c r="EX561" s="27">
        <f t="shared" si="1434"/>
        <v>0</v>
      </c>
      <c r="EY561" s="27">
        <f t="shared" si="1434"/>
        <v>0</v>
      </c>
      <c r="EZ561" s="27">
        <f t="shared" si="1434"/>
        <v>0</v>
      </c>
      <c r="FA561" s="27">
        <f t="shared" si="1434"/>
        <v>0</v>
      </c>
      <c r="FB561" s="27">
        <f t="shared" si="1434"/>
        <v>0</v>
      </c>
      <c r="FC561" s="27">
        <f t="shared" si="1434"/>
        <v>0</v>
      </c>
      <c r="FD561" s="27">
        <f t="shared" ref="FD561:FR561" si="1435">MAX(0,(MIN($F561,FD$5)-MAX($E561,FD$4)+1)/FD$8)+((($E561-$F561+1)/FD$8)*($E561&gt;FD$4)*($F561&lt;FD$5))</f>
        <v>0</v>
      </c>
      <c r="FE561" s="27">
        <f t="shared" si="1435"/>
        <v>0</v>
      </c>
      <c r="FF561" s="27">
        <f t="shared" si="1435"/>
        <v>0</v>
      </c>
      <c r="FG561" s="27">
        <f t="shared" si="1435"/>
        <v>0</v>
      </c>
      <c r="FH561" s="27">
        <f t="shared" si="1435"/>
        <v>0</v>
      </c>
      <c r="FI561" s="27">
        <f t="shared" si="1435"/>
        <v>0</v>
      </c>
      <c r="FJ561" s="27">
        <f t="shared" si="1435"/>
        <v>0</v>
      </c>
      <c r="FK561" s="27">
        <f t="shared" si="1435"/>
        <v>0</v>
      </c>
      <c r="FL561" s="27">
        <f t="shared" si="1435"/>
        <v>0</v>
      </c>
      <c r="FM561" s="27">
        <f t="shared" si="1435"/>
        <v>0</v>
      </c>
      <c r="FN561" s="27">
        <f t="shared" si="1435"/>
        <v>0</v>
      </c>
      <c r="FO561" s="27">
        <f t="shared" si="1435"/>
        <v>0</v>
      </c>
      <c r="FP561" s="27">
        <f t="shared" si="1435"/>
        <v>0</v>
      </c>
      <c r="FQ561" s="27">
        <f t="shared" si="1435"/>
        <v>0</v>
      </c>
      <c r="FR561" s="27">
        <f t="shared" si="1435"/>
        <v>0</v>
      </c>
    </row>
    <row r="562" spans="2:174">
      <c r="C562" t="s">
        <v>833</v>
      </c>
      <c r="D562" s="144" t="s">
        <v>86</v>
      </c>
      <c r="J562" s="27">
        <f t="shared" ref="J562:AO562" si="1436">J20 - J561</f>
        <v>0</v>
      </c>
      <c r="K562" s="27">
        <f t="shared" si="1436"/>
        <v>0</v>
      </c>
      <c r="L562" s="27">
        <f t="shared" si="1436"/>
        <v>0</v>
      </c>
      <c r="M562" s="27">
        <f t="shared" si="1436"/>
        <v>0</v>
      </c>
      <c r="N562" s="27">
        <f t="shared" si="1436"/>
        <v>0</v>
      </c>
      <c r="O562" s="27">
        <f t="shared" si="1436"/>
        <v>0</v>
      </c>
      <c r="P562" s="27">
        <f t="shared" si="1436"/>
        <v>0</v>
      </c>
      <c r="Q562" s="27">
        <f t="shared" si="1436"/>
        <v>0</v>
      </c>
      <c r="R562" s="27">
        <f t="shared" si="1436"/>
        <v>0</v>
      </c>
      <c r="S562" s="27">
        <f t="shared" si="1436"/>
        <v>0</v>
      </c>
      <c r="T562" s="27">
        <f t="shared" si="1436"/>
        <v>0</v>
      </c>
      <c r="U562" s="27">
        <f t="shared" si="1436"/>
        <v>0</v>
      </c>
      <c r="V562" s="27">
        <f t="shared" si="1436"/>
        <v>0</v>
      </c>
      <c r="W562" s="27">
        <f t="shared" si="1436"/>
        <v>0</v>
      </c>
      <c r="X562" s="27">
        <f t="shared" si="1436"/>
        <v>0</v>
      </c>
      <c r="Y562" s="27">
        <f t="shared" si="1436"/>
        <v>0</v>
      </c>
      <c r="Z562" s="27">
        <f t="shared" si="1436"/>
        <v>0</v>
      </c>
      <c r="AA562" s="27">
        <f t="shared" si="1436"/>
        <v>0</v>
      </c>
      <c r="AB562" s="27">
        <f t="shared" si="1436"/>
        <v>0.98913043478260865</v>
      </c>
      <c r="AC562" s="27">
        <f t="shared" si="1436"/>
        <v>1</v>
      </c>
      <c r="AD562" s="27">
        <f t="shared" si="1436"/>
        <v>1</v>
      </c>
      <c r="AE562" s="27">
        <f t="shared" si="1436"/>
        <v>1</v>
      </c>
      <c r="AF562" s="27">
        <f t="shared" si="1436"/>
        <v>1</v>
      </c>
      <c r="AG562" s="27">
        <f t="shared" si="1436"/>
        <v>1</v>
      </c>
      <c r="AH562" s="27">
        <f t="shared" si="1436"/>
        <v>1</v>
      </c>
      <c r="AI562" s="27">
        <f t="shared" si="1436"/>
        <v>1</v>
      </c>
      <c r="AJ562" s="27">
        <f t="shared" si="1436"/>
        <v>1</v>
      </c>
      <c r="AK562" s="27">
        <f t="shared" si="1436"/>
        <v>1</v>
      </c>
      <c r="AL562" s="27">
        <f t="shared" si="1436"/>
        <v>1</v>
      </c>
      <c r="AM562" s="27">
        <f t="shared" si="1436"/>
        <v>1</v>
      </c>
      <c r="AN562" s="27">
        <f t="shared" si="1436"/>
        <v>1</v>
      </c>
      <c r="AO562" s="27">
        <f t="shared" si="1436"/>
        <v>1</v>
      </c>
      <c r="AP562" s="27">
        <f t="shared" ref="AP562:BU562" si="1437">AP20 - AP561</f>
        <v>1</v>
      </c>
      <c r="AQ562" s="27">
        <f t="shared" si="1437"/>
        <v>1</v>
      </c>
      <c r="AR562" s="27">
        <f t="shared" si="1437"/>
        <v>1</v>
      </c>
      <c r="AS562" s="27">
        <f t="shared" si="1437"/>
        <v>1</v>
      </c>
      <c r="AT562" s="27">
        <f t="shared" si="1437"/>
        <v>1</v>
      </c>
      <c r="AU562" s="27">
        <f t="shared" si="1437"/>
        <v>1</v>
      </c>
      <c r="AV562" s="27">
        <f t="shared" si="1437"/>
        <v>1</v>
      </c>
      <c r="AW562" s="27">
        <f t="shared" si="1437"/>
        <v>1</v>
      </c>
      <c r="AX562" s="27">
        <f t="shared" si="1437"/>
        <v>1</v>
      </c>
      <c r="AY562" s="27">
        <f t="shared" si="1437"/>
        <v>1</v>
      </c>
      <c r="AZ562" s="27">
        <f t="shared" si="1437"/>
        <v>1</v>
      </c>
      <c r="BA562" s="27">
        <f t="shared" si="1437"/>
        <v>1</v>
      </c>
      <c r="BB562" s="27">
        <f t="shared" si="1437"/>
        <v>1</v>
      </c>
      <c r="BC562" s="27">
        <f t="shared" si="1437"/>
        <v>1</v>
      </c>
      <c r="BD562" s="27">
        <f t="shared" si="1437"/>
        <v>1</v>
      </c>
      <c r="BE562" s="27">
        <f t="shared" si="1437"/>
        <v>1</v>
      </c>
      <c r="BF562" s="27">
        <f t="shared" si="1437"/>
        <v>1</v>
      </c>
      <c r="BG562" s="27">
        <f t="shared" si="1437"/>
        <v>1</v>
      </c>
      <c r="BH562" s="27">
        <f t="shared" si="1437"/>
        <v>1</v>
      </c>
      <c r="BI562" s="27">
        <f t="shared" si="1437"/>
        <v>1</v>
      </c>
      <c r="BJ562" s="27">
        <f t="shared" si="1437"/>
        <v>1</v>
      </c>
      <c r="BK562" s="27">
        <f t="shared" si="1437"/>
        <v>1</v>
      </c>
      <c r="BL562" s="27">
        <f t="shared" si="1437"/>
        <v>1</v>
      </c>
      <c r="BM562" s="27">
        <f t="shared" si="1437"/>
        <v>1</v>
      </c>
      <c r="BN562" s="27">
        <f t="shared" si="1437"/>
        <v>1</v>
      </c>
      <c r="BO562" s="27">
        <f t="shared" si="1437"/>
        <v>1</v>
      </c>
      <c r="BP562" s="27">
        <f t="shared" si="1437"/>
        <v>1</v>
      </c>
      <c r="BQ562" s="27">
        <f t="shared" si="1437"/>
        <v>1</v>
      </c>
      <c r="BR562" s="27">
        <f t="shared" si="1437"/>
        <v>1</v>
      </c>
      <c r="BS562" s="27">
        <f t="shared" si="1437"/>
        <v>1</v>
      </c>
      <c r="BT562" s="27">
        <f t="shared" si="1437"/>
        <v>1</v>
      </c>
      <c r="BU562" s="27">
        <f t="shared" si="1437"/>
        <v>1</v>
      </c>
      <c r="BV562" s="27">
        <f t="shared" ref="BV562:DA562" si="1438">BV20 - BV561</f>
        <v>1</v>
      </c>
      <c r="BW562" s="27">
        <f t="shared" si="1438"/>
        <v>1</v>
      </c>
      <c r="BX562" s="27">
        <f t="shared" si="1438"/>
        <v>1</v>
      </c>
      <c r="BY562" s="27">
        <f t="shared" si="1438"/>
        <v>1</v>
      </c>
      <c r="BZ562" s="27">
        <f t="shared" si="1438"/>
        <v>1</v>
      </c>
      <c r="CA562" s="27">
        <f t="shared" si="1438"/>
        <v>1</v>
      </c>
      <c r="CB562" s="27">
        <f t="shared" si="1438"/>
        <v>1</v>
      </c>
      <c r="CC562" s="27">
        <f t="shared" si="1438"/>
        <v>1</v>
      </c>
      <c r="CD562" s="27">
        <f t="shared" si="1438"/>
        <v>1</v>
      </c>
      <c r="CE562" s="27">
        <f t="shared" si="1438"/>
        <v>1</v>
      </c>
      <c r="CF562" s="27">
        <f t="shared" si="1438"/>
        <v>1</v>
      </c>
      <c r="CG562" s="27">
        <f t="shared" si="1438"/>
        <v>1</v>
      </c>
      <c r="CH562" s="27">
        <f t="shared" si="1438"/>
        <v>1</v>
      </c>
      <c r="CI562" s="27">
        <f t="shared" si="1438"/>
        <v>1</v>
      </c>
      <c r="CJ562" s="27">
        <f t="shared" si="1438"/>
        <v>1</v>
      </c>
      <c r="CK562" s="27">
        <f t="shared" si="1438"/>
        <v>1</v>
      </c>
      <c r="CL562" s="27">
        <f t="shared" si="1438"/>
        <v>1</v>
      </c>
      <c r="CM562" s="27">
        <f t="shared" si="1438"/>
        <v>1</v>
      </c>
      <c r="CN562" s="27">
        <f t="shared" si="1438"/>
        <v>1</v>
      </c>
      <c r="CO562" s="27">
        <f t="shared" si="1438"/>
        <v>1</v>
      </c>
      <c r="CP562" s="27">
        <f t="shared" si="1438"/>
        <v>1</v>
      </c>
      <c r="CQ562" s="27">
        <f t="shared" si="1438"/>
        <v>1</v>
      </c>
      <c r="CR562" s="27">
        <f t="shared" si="1438"/>
        <v>1</v>
      </c>
      <c r="CS562" s="27">
        <f t="shared" si="1438"/>
        <v>1</v>
      </c>
      <c r="CT562" s="27">
        <f t="shared" si="1438"/>
        <v>1</v>
      </c>
      <c r="CU562" s="27">
        <f t="shared" si="1438"/>
        <v>1</v>
      </c>
      <c r="CV562" s="27">
        <f t="shared" si="1438"/>
        <v>1</v>
      </c>
      <c r="CW562" s="27">
        <f t="shared" si="1438"/>
        <v>1</v>
      </c>
      <c r="CX562" s="27">
        <f t="shared" si="1438"/>
        <v>1</v>
      </c>
      <c r="CY562" s="27">
        <f t="shared" si="1438"/>
        <v>1</v>
      </c>
      <c r="CZ562" s="27">
        <f t="shared" si="1438"/>
        <v>1</v>
      </c>
      <c r="DA562" s="27">
        <f t="shared" si="1438"/>
        <v>1</v>
      </c>
      <c r="DB562" s="27">
        <f t="shared" ref="DB562:EG562" si="1439">DB20 - DB561</f>
        <v>1</v>
      </c>
      <c r="DC562" s="27">
        <f t="shared" si="1439"/>
        <v>1</v>
      </c>
      <c r="DD562" s="27">
        <f t="shared" si="1439"/>
        <v>1</v>
      </c>
      <c r="DE562" s="27">
        <f t="shared" si="1439"/>
        <v>1</v>
      </c>
      <c r="DF562" s="27">
        <f t="shared" si="1439"/>
        <v>1</v>
      </c>
      <c r="DG562" s="27">
        <f t="shared" si="1439"/>
        <v>1</v>
      </c>
      <c r="DH562" s="27">
        <f t="shared" si="1439"/>
        <v>1</v>
      </c>
      <c r="DI562" s="27">
        <f t="shared" si="1439"/>
        <v>1</v>
      </c>
      <c r="DJ562" s="27">
        <f t="shared" si="1439"/>
        <v>1</v>
      </c>
      <c r="DK562" s="27">
        <f t="shared" si="1439"/>
        <v>1</v>
      </c>
      <c r="DL562" s="27">
        <f t="shared" si="1439"/>
        <v>1</v>
      </c>
      <c r="DM562" s="27">
        <f t="shared" si="1439"/>
        <v>1</v>
      </c>
      <c r="DN562" s="27">
        <f t="shared" si="1439"/>
        <v>1</v>
      </c>
      <c r="DO562" s="27">
        <f t="shared" si="1439"/>
        <v>1</v>
      </c>
      <c r="DP562" s="27">
        <f t="shared" si="1439"/>
        <v>1</v>
      </c>
      <c r="DQ562" s="27">
        <f t="shared" si="1439"/>
        <v>1</v>
      </c>
      <c r="DR562" s="27">
        <f t="shared" si="1439"/>
        <v>1</v>
      </c>
      <c r="DS562" s="27">
        <f t="shared" si="1439"/>
        <v>1</v>
      </c>
      <c r="DT562" s="27">
        <f t="shared" si="1439"/>
        <v>1</v>
      </c>
      <c r="DU562" s="27">
        <f t="shared" si="1439"/>
        <v>1</v>
      </c>
      <c r="DV562" s="27">
        <f t="shared" si="1439"/>
        <v>1</v>
      </c>
      <c r="DW562" s="27">
        <f t="shared" si="1439"/>
        <v>1</v>
      </c>
      <c r="DX562" s="27">
        <f t="shared" si="1439"/>
        <v>1</v>
      </c>
      <c r="DY562" s="27">
        <f t="shared" si="1439"/>
        <v>1</v>
      </c>
      <c r="DZ562" s="27">
        <f t="shared" si="1439"/>
        <v>1</v>
      </c>
      <c r="EA562" s="27">
        <f t="shared" si="1439"/>
        <v>1</v>
      </c>
      <c r="EB562" s="27">
        <f t="shared" si="1439"/>
        <v>1</v>
      </c>
      <c r="EC562" s="27">
        <f t="shared" si="1439"/>
        <v>1</v>
      </c>
      <c r="ED562" s="27">
        <f t="shared" si="1439"/>
        <v>1</v>
      </c>
      <c r="EE562" s="27">
        <f t="shared" si="1439"/>
        <v>1</v>
      </c>
      <c r="EF562" s="27">
        <f t="shared" si="1439"/>
        <v>1</v>
      </c>
      <c r="EG562" s="27">
        <f t="shared" si="1439"/>
        <v>1</v>
      </c>
      <c r="EH562" s="27">
        <f t="shared" ref="EH562:FM562" si="1440">EH20 - EH561</f>
        <v>1</v>
      </c>
      <c r="EI562" s="27">
        <f t="shared" si="1440"/>
        <v>1</v>
      </c>
      <c r="EJ562" s="27">
        <f t="shared" si="1440"/>
        <v>1</v>
      </c>
      <c r="EK562" s="27">
        <f t="shared" si="1440"/>
        <v>1</v>
      </c>
      <c r="EL562" s="27">
        <f t="shared" si="1440"/>
        <v>1</v>
      </c>
      <c r="EM562" s="27">
        <f t="shared" si="1440"/>
        <v>1</v>
      </c>
      <c r="EN562" s="27">
        <f t="shared" si="1440"/>
        <v>1</v>
      </c>
      <c r="EO562" s="27">
        <f t="shared" si="1440"/>
        <v>1</v>
      </c>
      <c r="EP562" s="27">
        <f t="shared" si="1440"/>
        <v>1</v>
      </c>
      <c r="EQ562" s="27">
        <f t="shared" si="1440"/>
        <v>1</v>
      </c>
      <c r="ER562" s="27">
        <f t="shared" si="1440"/>
        <v>1</v>
      </c>
      <c r="ES562" s="27">
        <f t="shared" si="1440"/>
        <v>1</v>
      </c>
      <c r="ET562" s="27">
        <f t="shared" si="1440"/>
        <v>1</v>
      </c>
      <c r="EU562" s="27">
        <f t="shared" si="1440"/>
        <v>1</v>
      </c>
      <c r="EV562" s="27">
        <f t="shared" si="1440"/>
        <v>1</v>
      </c>
      <c r="EW562" s="27">
        <f t="shared" si="1440"/>
        <v>1</v>
      </c>
      <c r="EX562" s="27">
        <f t="shared" si="1440"/>
        <v>1</v>
      </c>
      <c r="EY562" s="27">
        <f t="shared" si="1440"/>
        <v>1</v>
      </c>
      <c r="EZ562" s="27">
        <f t="shared" si="1440"/>
        <v>1</v>
      </c>
      <c r="FA562" s="27">
        <f t="shared" si="1440"/>
        <v>1</v>
      </c>
      <c r="FB562" s="27">
        <f t="shared" si="1440"/>
        <v>1</v>
      </c>
      <c r="FC562" s="27">
        <f t="shared" si="1440"/>
        <v>1</v>
      </c>
      <c r="FD562" s="27">
        <f t="shared" si="1440"/>
        <v>1</v>
      </c>
      <c r="FE562" s="27">
        <f t="shared" si="1440"/>
        <v>1</v>
      </c>
      <c r="FF562" s="27">
        <f t="shared" si="1440"/>
        <v>1</v>
      </c>
      <c r="FG562" s="27">
        <f t="shared" si="1440"/>
        <v>1</v>
      </c>
      <c r="FH562" s="27">
        <f t="shared" si="1440"/>
        <v>1</v>
      </c>
      <c r="FI562" s="27">
        <f t="shared" si="1440"/>
        <v>1</v>
      </c>
      <c r="FJ562" s="27">
        <f t="shared" si="1440"/>
        <v>1</v>
      </c>
      <c r="FK562" s="27">
        <f t="shared" si="1440"/>
        <v>1</v>
      </c>
      <c r="FL562" s="27">
        <f t="shared" si="1440"/>
        <v>0</v>
      </c>
      <c r="FM562" s="27">
        <f t="shared" si="1440"/>
        <v>0</v>
      </c>
      <c r="FN562" s="27">
        <f t="shared" ref="FN562:FR562" si="1441">FN20 - FN561</f>
        <v>0</v>
      </c>
      <c r="FO562" s="27">
        <f t="shared" si="1441"/>
        <v>0</v>
      </c>
      <c r="FP562" s="27">
        <f t="shared" si="1441"/>
        <v>0</v>
      </c>
      <c r="FQ562" s="27">
        <f t="shared" si="1441"/>
        <v>0</v>
      </c>
      <c r="FR562" s="27">
        <f t="shared" si="1441"/>
        <v>0</v>
      </c>
    </row>
    <row r="563" spans="2:174"/>
    <row r="564" spans="2:174" ht="13.8">
      <c r="E564" s="150" t="s">
        <v>352</v>
      </c>
    </row>
    <row r="565" spans="2:174">
      <c r="C565" t="s">
        <v>684</v>
      </c>
      <c r="E565" s="136">
        <f>INDEX(Assumptions!$G$391:$G$391,MATCH($A$1,Model_Number,0))</f>
        <v>0</v>
      </c>
      <c r="I565" s="131">
        <f>SUM(J565:FR565)</f>
        <v>0</v>
      </c>
      <c r="J565" s="18">
        <f t="shared" ref="J565:AO565" si="1442">-$E565*J$561*J$413*J$335/1000</f>
        <v>0</v>
      </c>
      <c r="K565" s="18">
        <f t="shared" si="1442"/>
        <v>0</v>
      </c>
      <c r="L565" s="18">
        <f t="shared" si="1442"/>
        <v>0</v>
      </c>
      <c r="M565" s="18">
        <f t="shared" si="1442"/>
        <v>0</v>
      </c>
      <c r="N565" s="18">
        <f t="shared" si="1442"/>
        <v>0</v>
      </c>
      <c r="O565" s="18">
        <f t="shared" si="1442"/>
        <v>0</v>
      </c>
      <c r="P565" s="18">
        <f t="shared" si="1442"/>
        <v>0</v>
      </c>
      <c r="Q565" s="18">
        <f t="shared" si="1442"/>
        <v>0</v>
      </c>
      <c r="R565" s="18">
        <f t="shared" si="1442"/>
        <v>0</v>
      </c>
      <c r="S565" s="18">
        <f t="shared" si="1442"/>
        <v>0</v>
      </c>
      <c r="T565" s="18">
        <f t="shared" si="1442"/>
        <v>0</v>
      </c>
      <c r="U565" s="18">
        <f t="shared" si="1442"/>
        <v>0</v>
      </c>
      <c r="V565" s="18">
        <f t="shared" si="1442"/>
        <v>0</v>
      </c>
      <c r="W565" s="18">
        <f t="shared" si="1442"/>
        <v>0</v>
      </c>
      <c r="X565" s="18">
        <f t="shared" si="1442"/>
        <v>0</v>
      </c>
      <c r="Y565" s="18">
        <f t="shared" si="1442"/>
        <v>0</v>
      </c>
      <c r="Z565" s="18">
        <f t="shared" si="1442"/>
        <v>0</v>
      </c>
      <c r="AA565" s="18">
        <f t="shared" si="1442"/>
        <v>0</v>
      </c>
      <c r="AB565" s="18">
        <f t="shared" si="1442"/>
        <v>0</v>
      </c>
      <c r="AC565" s="18">
        <f t="shared" si="1442"/>
        <v>0</v>
      </c>
      <c r="AD565" s="18">
        <f t="shared" si="1442"/>
        <v>0</v>
      </c>
      <c r="AE565" s="18">
        <f t="shared" si="1442"/>
        <v>0</v>
      </c>
      <c r="AF565" s="18">
        <f t="shared" si="1442"/>
        <v>0</v>
      </c>
      <c r="AG565" s="18">
        <f t="shared" si="1442"/>
        <v>0</v>
      </c>
      <c r="AH565" s="18">
        <f t="shared" si="1442"/>
        <v>0</v>
      </c>
      <c r="AI565" s="18">
        <f t="shared" si="1442"/>
        <v>0</v>
      </c>
      <c r="AJ565" s="18">
        <f t="shared" si="1442"/>
        <v>0</v>
      </c>
      <c r="AK565" s="18">
        <f t="shared" si="1442"/>
        <v>0</v>
      </c>
      <c r="AL565" s="18">
        <f t="shared" si="1442"/>
        <v>0</v>
      </c>
      <c r="AM565" s="18">
        <f t="shared" si="1442"/>
        <v>0</v>
      </c>
      <c r="AN565" s="18">
        <f t="shared" si="1442"/>
        <v>0</v>
      </c>
      <c r="AO565" s="18">
        <f t="shared" si="1442"/>
        <v>0</v>
      </c>
      <c r="AP565" s="18">
        <f t="shared" ref="AP565:BU565" si="1443">-$E565*AP$561*AP$413*AP$335/1000</f>
        <v>0</v>
      </c>
      <c r="AQ565" s="18">
        <f t="shared" si="1443"/>
        <v>0</v>
      </c>
      <c r="AR565" s="18">
        <f t="shared" si="1443"/>
        <v>0</v>
      </c>
      <c r="AS565" s="18">
        <f t="shared" si="1443"/>
        <v>0</v>
      </c>
      <c r="AT565" s="18">
        <f t="shared" si="1443"/>
        <v>0</v>
      </c>
      <c r="AU565" s="18">
        <f t="shared" si="1443"/>
        <v>0</v>
      </c>
      <c r="AV565" s="18">
        <f t="shared" si="1443"/>
        <v>0</v>
      </c>
      <c r="AW565" s="18">
        <f t="shared" si="1443"/>
        <v>0</v>
      </c>
      <c r="AX565" s="18">
        <f t="shared" si="1443"/>
        <v>0</v>
      </c>
      <c r="AY565" s="18">
        <f t="shared" si="1443"/>
        <v>0</v>
      </c>
      <c r="AZ565" s="18">
        <f t="shared" si="1443"/>
        <v>0</v>
      </c>
      <c r="BA565" s="18">
        <f t="shared" si="1443"/>
        <v>0</v>
      </c>
      <c r="BB565" s="18">
        <f t="shared" si="1443"/>
        <v>0</v>
      </c>
      <c r="BC565" s="18">
        <f t="shared" si="1443"/>
        <v>0</v>
      </c>
      <c r="BD565" s="18">
        <f t="shared" si="1443"/>
        <v>0</v>
      </c>
      <c r="BE565" s="18">
        <f t="shared" si="1443"/>
        <v>0</v>
      </c>
      <c r="BF565" s="18">
        <f t="shared" si="1443"/>
        <v>0</v>
      </c>
      <c r="BG565" s="18">
        <f t="shared" si="1443"/>
        <v>0</v>
      </c>
      <c r="BH565" s="18">
        <f t="shared" si="1443"/>
        <v>0</v>
      </c>
      <c r="BI565" s="18">
        <f t="shared" si="1443"/>
        <v>0</v>
      </c>
      <c r="BJ565" s="18">
        <f t="shared" si="1443"/>
        <v>0</v>
      </c>
      <c r="BK565" s="18">
        <f t="shared" si="1443"/>
        <v>0</v>
      </c>
      <c r="BL565" s="18">
        <f t="shared" si="1443"/>
        <v>0</v>
      </c>
      <c r="BM565" s="18">
        <f t="shared" si="1443"/>
        <v>0</v>
      </c>
      <c r="BN565" s="18">
        <f t="shared" si="1443"/>
        <v>0</v>
      </c>
      <c r="BO565" s="18">
        <f t="shared" si="1443"/>
        <v>0</v>
      </c>
      <c r="BP565" s="18">
        <f t="shared" si="1443"/>
        <v>0</v>
      </c>
      <c r="BQ565" s="18">
        <f t="shared" si="1443"/>
        <v>0</v>
      </c>
      <c r="BR565" s="18">
        <f t="shared" si="1443"/>
        <v>0</v>
      </c>
      <c r="BS565" s="18">
        <f t="shared" si="1443"/>
        <v>0</v>
      </c>
      <c r="BT565" s="18">
        <f t="shared" si="1443"/>
        <v>0</v>
      </c>
      <c r="BU565" s="18">
        <f t="shared" si="1443"/>
        <v>0</v>
      </c>
      <c r="BV565" s="18">
        <f t="shared" ref="BV565:DA565" si="1444">-$E565*BV$561*BV$413*BV$335/1000</f>
        <v>0</v>
      </c>
      <c r="BW565" s="18">
        <f t="shared" si="1444"/>
        <v>0</v>
      </c>
      <c r="BX565" s="18">
        <f t="shared" si="1444"/>
        <v>0</v>
      </c>
      <c r="BY565" s="18">
        <f t="shared" si="1444"/>
        <v>0</v>
      </c>
      <c r="BZ565" s="18">
        <f t="shared" si="1444"/>
        <v>0</v>
      </c>
      <c r="CA565" s="18">
        <f t="shared" si="1444"/>
        <v>0</v>
      </c>
      <c r="CB565" s="18">
        <f t="shared" si="1444"/>
        <v>0</v>
      </c>
      <c r="CC565" s="18">
        <f t="shared" si="1444"/>
        <v>0</v>
      </c>
      <c r="CD565" s="18">
        <f t="shared" si="1444"/>
        <v>0</v>
      </c>
      <c r="CE565" s="18">
        <f t="shared" si="1444"/>
        <v>0</v>
      </c>
      <c r="CF565" s="18">
        <f t="shared" si="1444"/>
        <v>0</v>
      </c>
      <c r="CG565" s="18">
        <f t="shared" si="1444"/>
        <v>0</v>
      </c>
      <c r="CH565" s="18">
        <f t="shared" si="1444"/>
        <v>0</v>
      </c>
      <c r="CI565" s="18">
        <f t="shared" si="1444"/>
        <v>0</v>
      </c>
      <c r="CJ565" s="18">
        <f t="shared" si="1444"/>
        <v>0</v>
      </c>
      <c r="CK565" s="18">
        <f t="shared" si="1444"/>
        <v>0</v>
      </c>
      <c r="CL565" s="18">
        <f t="shared" si="1444"/>
        <v>0</v>
      </c>
      <c r="CM565" s="18">
        <f t="shared" si="1444"/>
        <v>0</v>
      </c>
      <c r="CN565" s="18">
        <f t="shared" si="1444"/>
        <v>0</v>
      </c>
      <c r="CO565" s="18">
        <f t="shared" si="1444"/>
        <v>0</v>
      </c>
      <c r="CP565" s="18">
        <f t="shared" si="1444"/>
        <v>0</v>
      </c>
      <c r="CQ565" s="18">
        <f t="shared" si="1444"/>
        <v>0</v>
      </c>
      <c r="CR565" s="18">
        <f t="shared" si="1444"/>
        <v>0</v>
      </c>
      <c r="CS565" s="18">
        <f t="shared" si="1444"/>
        <v>0</v>
      </c>
      <c r="CT565" s="18">
        <f t="shared" si="1444"/>
        <v>0</v>
      </c>
      <c r="CU565" s="18">
        <f t="shared" si="1444"/>
        <v>0</v>
      </c>
      <c r="CV565" s="18">
        <f t="shared" si="1444"/>
        <v>0</v>
      </c>
      <c r="CW565" s="18">
        <f t="shared" si="1444"/>
        <v>0</v>
      </c>
      <c r="CX565" s="18">
        <f t="shared" si="1444"/>
        <v>0</v>
      </c>
      <c r="CY565" s="18">
        <f t="shared" si="1444"/>
        <v>0</v>
      </c>
      <c r="CZ565" s="18">
        <f t="shared" si="1444"/>
        <v>0</v>
      </c>
      <c r="DA565" s="18">
        <f t="shared" si="1444"/>
        <v>0</v>
      </c>
      <c r="DB565" s="18">
        <f t="shared" ref="DB565:EG565" si="1445">-$E565*DB$561*DB$413*DB$335/1000</f>
        <v>0</v>
      </c>
      <c r="DC565" s="18">
        <f t="shared" si="1445"/>
        <v>0</v>
      </c>
      <c r="DD565" s="18">
        <f t="shared" si="1445"/>
        <v>0</v>
      </c>
      <c r="DE565" s="18">
        <f t="shared" si="1445"/>
        <v>0</v>
      </c>
      <c r="DF565" s="18">
        <f t="shared" si="1445"/>
        <v>0</v>
      </c>
      <c r="DG565" s="18">
        <f t="shared" si="1445"/>
        <v>0</v>
      </c>
      <c r="DH565" s="18">
        <f t="shared" si="1445"/>
        <v>0</v>
      </c>
      <c r="DI565" s="18">
        <f t="shared" si="1445"/>
        <v>0</v>
      </c>
      <c r="DJ565" s="18">
        <f t="shared" si="1445"/>
        <v>0</v>
      </c>
      <c r="DK565" s="18">
        <f t="shared" si="1445"/>
        <v>0</v>
      </c>
      <c r="DL565" s="18">
        <f t="shared" si="1445"/>
        <v>0</v>
      </c>
      <c r="DM565" s="18">
        <f t="shared" si="1445"/>
        <v>0</v>
      </c>
      <c r="DN565" s="18">
        <f t="shared" si="1445"/>
        <v>0</v>
      </c>
      <c r="DO565" s="18">
        <f t="shared" si="1445"/>
        <v>0</v>
      </c>
      <c r="DP565" s="18">
        <f t="shared" si="1445"/>
        <v>0</v>
      </c>
      <c r="DQ565" s="18">
        <f t="shared" si="1445"/>
        <v>0</v>
      </c>
      <c r="DR565" s="18">
        <f t="shared" si="1445"/>
        <v>0</v>
      </c>
      <c r="DS565" s="18">
        <f t="shared" si="1445"/>
        <v>0</v>
      </c>
      <c r="DT565" s="18">
        <f t="shared" si="1445"/>
        <v>0</v>
      </c>
      <c r="DU565" s="18">
        <f t="shared" si="1445"/>
        <v>0</v>
      </c>
      <c r="DV565" s="18">
        <f t="shared" si="1445"/>
        <v>0</v>
      </c>
      <c r="DW565" s="18">
        <f t="shared" si="1445"/>
        <v>0</v>
      </c>
      <c r="DX565" s="18">
        <f t="shared" si="1445"/>
        <v>0</v>
      </c>
      <c r="DY565" s="18">
        <f t="shared" si="1445"/>
        <v>0</v>
      </c>
      <c r="DZ565" s="18">
        <f t="shared" si="1445"/>
        <v>0</v>
      </c>
      <c r="EA565" s="18">
        <f t="shared" si="1445"/>
        <v>0</v>
      </c>
      <c r="EB565" s="18">
        <f t="shared" si="1445"/>
        <v>0</v>
      </c>
      <c r="EC565" s="18">
        <f t="shared" si="1445"/>
        <v>0</v>
      </c>
      <c r="ED565" s="18">
        <f t="shared" si="1445"/>
        <v>0</v>
      </c>
      <c r="EE565" s="18">
        <f t="shared" si="1445"/>
        <v>0</v>
      </c>
      <c r="EF565" s="18">
        <f t="shared" si="1445"/>
        <v>0</v>
      </c>
      <c r="EG565" s="18">
        <f t="shared" si="1445"/>
        <v>0</v>
      </c>
      <c r="EH565" s="18">
        <f t="shared" ref="EH565:FR565" si="1446">-$E565*EH$561*EH$413*EH$335/1000</f>
        <v>0</v>
      </c>
      <c r="EI565" s="18">
        <f t="shared" si="1446"/>
        <v>0</v>
      </c>
      <c r="EJ565" s="18">
        <f t="shared" si="1446"/>
        <v>0</v>
      </c>
      <c r="EK565" s="18">
        <f t="shared" si="1446"/>
        <v>0</v>
      </c>
      <c r="EL565" s="18">
        <f t="shared" si="1446"/>
        <v>0</v>
      </c>
      <c r="EM565" s="18">
        <f t="shared" si="1446"/>
        <v>0</v>
      </c>
      <c r="EN565" s="18">
        <f t="shared" si="1446"/>
        <v>0</v>
      </c>
      <c r="EO565" s="18">
        <f t="shared" si="1446"/>
        <v>0</v>
      </c>
      <c r="EP565" s="18">
        <f t="shared" si="1446"/>
        <v>0</v>
      </c>
      <c r="EQ565" s="18">
        <f t="shared" si="1446"/>
        <v>0</v>
      </c>
      <c r="ER565" s="18">
        <f t="shared" si="1446"/>
        <v>0</v>
      </c>
      <c r="ES565" s="18">
        <f t="shared" si="1446"/>
        <v>0</v>
      </c>
      <c r="ET565" s="18">
        <f t="shared" si="1446"/>
        <v>0</v>
      </c>
      <c r="EU565" s="18">
        <f t="shared" si="1446"/>
        <v>0</v>
      </c>
      <c r="EV565" s="18">
        <f t="shared" si="1446"/>
        <v>0</v>
      </c>
      <c r="EW565" s="18">
        <f t="shared" si="1446"/>
        <v>0</v>
      </c>
      <c r="EX565" s="18">
        <f t="shared" si="1446"/>
        <v>0</v>
      </c>
      <c r="EY565" s="18">
        <f t="shared" si="1446"/>
        <v>0</v>
      </c>
      <c r="EZ565" s="18">
        <f t="shared" si="1446"/>
        <v>0</v>
      </c>
      <c r="FA565" s="18">
        <f t="shared" si="1446"/>
        <v>0</v>
      </c>
      <c r="FB565" s="18">
        <f t="shared" si="1446"/>
        <v>0</v>
      </c>
      <c r="FC565" s="18">
        <f t="shared" si="1446"/>
        <v>0</v>
      </c>
      <c r="FD565" s="18">
        <f t="shared" si="1446"/>
        <v>0</v>
      </c>
      <c r="FE565" s="18">
        <f t="shared" si="1446"/>
        <v>0</v>
      </c>
      <c r="FF565" s="18">
        <f t="shared" si="1446"/>
        <v>0</v>
      </c>
      <c r="FG565" s="18">
        <f t="shared" si="1446"/>
        <v>0</v>
      </c>
      <c r="FH565" s="18">
        <f t="shared" si="1446"/>
        <v>0</v>
      </c>
      <c r="FI565" s="18">
        <f t="shared" si="1446"/>
        <v>0</v>
      </c>
      <c r="FJ565" s="18">
        <f t="shared" si="1446"/>
        <v>0</v>
      </c>
      <c r="FK565" s="18">
        <f t="shared" si="1446"/>
        <v>0</v>
      </c>
      <c r="FL565" s="18">
        <f t="shared" si="1446"/>
        <v>0</v>
      </c>
      <c r="FM565" s="18">
        <f t="shared" si="1446"/>
        <v>0</v>
      </c>
      <c r="FN565" s="18">
        <f t="shared" si="1446"/>
        <v>0</v>
      </c>
      <c r="FO565" s="18">
        <f t="shared" si="1446"/>
        <v>0</v>
      </c>
      <c r="FP565" s="18">
        <f t="shared" si="1446"/>
        <v>0</v>
      </c>
      <c r="FQ565" s="18">
        <f t="shared" si="1446"/>
        <v>0</v>
      </c>
      <c r="FR565" s="18">
        <f t="shared" si="1446"/>
        <v>0</v>
      </c>
    </row>
    <row r="566" spans="2:174">
      <c r="C566" t="s">
        <v>685</v>
      </c>
      <c r="E566" s="136">
        <f>INDEX(Assumptions!$G$392:$G$392,MATCH($A$1,Model_Number,0))</f>
        <v>0</v>
      </c>
      <c r="I566" s="131">
        <f>SUM(J566:FR566)</f>
        <v>0</v>
      </c>
      <c r="J566" s="18">
        <f t="shared" ref="J566:AO566" si="1447">-$E566*J$561*J$335/1000</f>
        <v>0</v>
      </c>
      <c r="K566" s="18">
        <f t="shared" si="1447"/>
        <v>0</v>
      </c>
      <c r="L566" s="18">
        <f t="shared" si="1447"/>
        <v>0</v>
      </c>
      <c r="M566" s="18">
        <f t="shared" si="1447"/>
        <v>0</v>
      </c>
      <c r="N566" s="18">
        <f t="shared" si="1447"/>
        <v>0</v>
      </c>
      <c r="O566" s="18">
        <f t="shared" si="1447"/>
        <v>0</v>
      </c>
      <c r="P566" s="18">
        <f t="shared" si="1447"/>
        <v>0</v>
      </c>
      <c r="Q566" s="18">
        <f t="shared" si="1447"/>
        <v>0</v>
      </c>
      <c r="R566" s="18">
        <f t="shared" si="1447"/>
        <v>0</v>
      </c>
      <c r="S566" s="18">
        <f t="shared" si="1447"/>
        <v>0</v>
      </c>
      <c r="T566" s="18">
        <f t="shared" si="1447"/>
        <v>0</v>
      </c>
      <c r="U566" s="18">
        <f t="shared" si="1447"/>
        <v>0</v>
      </c>
      <c r="V566" s="18">
        <f t="shared" si="1447"/>
        <v>0</v>
      </c>
      <c r="W566" s="18">
        <f t="shared" si="1447"/>
        <v>0</v>
      </c>
      <c r="X566" s="18">
        <f t="shared" si="1447"/>
        <v>0</v>
      </c>
      <c r="Y566" s="18">
        <f t="shared" si="1447"/>
        <v>0</v>
      </c>
      <c r="Z566" s="18">
        <f t="shared" si="1447"/>
        <v>0</v>
      </c>
      <c r="AA566" s="18">
        <f t="shared" si="1447"/>
        <v>0</v>
      </c>
      <c r="AB566" s="18">
        <f t="shared" si="1447"/>
        <v>0</v>
      </c>
      <c r="AC566" s="18">
        <f t="shared" si="1447"/>
        <v>0</v>
      </c>
      <c r="AD566" s="18">
        <f t="shared" si="1447"/>
        <v>0</v>
      </c>
      <c r="AE566" s="18">
        <f t="shared" si="1447"/>
        <v>0</v>
      </c>
      <c r="AF566" s="18">
        <f t="shared" si="1447"/>
        <v>0</v>
      </c>
      <c r="AG566" s="18">
        <f t="shared" si="1447"/>
        <v>0</v>
      </c>
      <c r="AH566" s="18">
        <f t="shared" si="1447"/>
        <v>0</v>
      </c>
      <c r="AI566" s="18">
        <f t="shared" si="1447"/>
        <v>0</v>
      </c>
      <c r="AJ566" s="18">
        <f t="shared" si="1447"/>
        <v>0</v>
      </c>
      <c r="AK566" s="18">
        <f t="shared" si="1447"/>
        <v>0</v>
      </c>
      <c r="AL566" s="18">
        <f t="shared" si="1447"/>
        <v>0</v>
      </c>
      <c r="AM566" s="18">
        <f t="shared" si="1447"/>
        <v>0</v>
      </c>
      <c r="AN566" s="18">
        <f t="shared" si="1447"/>
        <v>0</v>
      </c>
      <c r="AO566" s="18">
        <f t="shared" si="1447"/>
        <v>0</v>
      </c>
      <c r="AP566" s="18">
        <f t="shared" ref="AP566:BU566" si="1448">-$E566*AP$561*AP$335/1000</f>
        <v>0</v>
      </c>
      <c r="AQ566" s="18">
        <f t="shared" si="1448"/>
        <v>0</v>
      </c>
      <c r="AR566" s="18">
        <f t="shared" si="1448"/>
        <v>0</v>
      </c>
      <c r="AS566" s="18">
        <f t="shared" si="1448"/>
        <v>0</v>
      </c>
      <c r="AT566" s="18">
        <f t="shared" si="1448"/>
        <v>0</v>
      </c>
      <c r="AU566" s="18">
        <f t="shared" si="1448"/>
        <v>0</v>
      </c>
      <c r="AV566" s="18">
        <f t="shared" si="1448"/>
        <v>0</v>
      </c>
      <c r="AW566" s="18">
        <f t="shared" si="1448"/>
        <v>0</v>
      </c>
      <c r="AX566" s="18">
        <f t="shared" si="1448"/>
        <v>0</v>
      </c>
      <c r="AY566" s="18">
        <f t="shared" si="1448"/>
        <v>0</v>
      </c>
      <c r="AZ566" s="18">
        <f t="shared" si="1448"/>
        <v>0</v>
      </c>
      <c r="BA566" s="18">
        <f t="shared" si="1448"/>
        <v>0</v>
      </c>
      <c r="BB566" s="18">
        <f t="shared" si="1448"/>
        <v>0</v>
      </c>
      <c r="BC566" s="18">
        <f t="shared" si="1448"/>
        <v>0</v>
      </c>
      <c r="BD566" s="18">
        <f t="shared" si="1448"/>
        <v>0</v>
      </c>
      <c r="BE566" s="18">
        <f t="shared" si="1448"/>
        <v>0</v>
      </c>
      <c r="BF566" s="18">
        <f t="shared" si="1448"/>
        <v>0</v>
      </c>
      <c r="BG566" s="18">
        <f t="shared" si="1448"/>
        <v>0</v>
      </c>
      <c r="BH566" s="18">
        <f t="shared" si="1448"/>
        <v>0</v>
      </c>
      <c r="BI566" s="18">
        <f t="shared" si="1448"/>
        <v>0</v>
      </c>
      <c r="BJ566" s="18">
        <f t="shared" si="1448"/>
        <v>0</v>
      </c>
      <c r="BK566" s="18">
        <f t="shared" si="1448"/>
        <v>0</v>
      </c>
      <c r="BL566" s="18">
        <f t="shared" si="1448"/>
        <v>0</v>
      </c>
      <c r="BM566" s="18">
        <f t="shared" si="1448"/>
        <v>0</v>
      </c>
      <c r="BN566" s="18">
        <f t="shared" si="1448"/>
        <v>0</v>
      </c>
      <c r="BO566" s="18">
        <f t="shared" si="1448"/>
        <v>0</v>
      </c>
      <c r="BP566" s="18">
        <f t="shared" si="1448"/>
        <v>0</v>
      </c>
      <c r="BQ566" s="18">
        <f t="shared" si="1448"/>
        <v>0</v>
      </c>
      <c r="BR566" s="18">
        <f t="shared" si="1448"/>
        <v>0</v>
      </c>
      <c r="BS566" s="18">
        <f t="shared" si="1448"/>
        <v>0</v>
      </c>
      <c r="BT566" s="18">
        <f t="shared" si="1448"/>
        <v>0</v>
      </c>
      <c r="BU566" s="18">
        <f t="shared" si="1448"/>
        <v>0</v>
      </c>
      <c r="BV566" s="18">
        <f t="shared" ref="BV566:DA566" si="1449">-$E566*BV$561*BV$335/1000</f>
        <v>0</v>
      </c>
      <c r="BW566" s="18">
        <f t="shared" si="1449"/>
        <v>0</v>
      </c>
      <c r="BX566" s="18">
        <f t="shared" si="1449"/>
        <v>0</v>
      </c>
      <c r="BY566" s="18">
        <f t="shared" si="1449"/>
        <v>0</v>
      </c>
      <c r="BZ566" s="18">
        <f t="shared" si="1449"/>
        <v>0</v>
      </c>
      <c r="CA566" s="18">
        <f t="shared" si="1449"/>
        <v>0</v>
      </c>
      <c r="CB566" s="18">
        <f t="shared" si="1449"/>
        <v>0</v>
      </c>
      <c r="CC566" s="18">
        <f t="shared" si="1449"/>
        <v>0</v>
      </c>
      <c r="CD566" s="18">
        <f t="shared" si="1449"/>
        <v>0</v>
      </c>
      <c r="CE566" s="18">
        <f t="shared" si="1449"/>
        <v>0</v>
      </c>
      <c r="CF566" s="18">
        <f t="shared" si="1449"/>
        <v>0</v>
      </c>
      <c r="CG566" s="18">
        <f t="shared" si="1449"/>
        <v>0</v>
      </c>
      <c r="CH566" s="18">
        <f t="shared" si="1449"/>
        <v>0</v>
      </c>
      <c r="CI566" s="18">
        <f t="shared" si="1449"/>
        <v>0</v>
      </c>
      <c r="CJ566" s="18">
        <f t="shared" si="1449"/>
        <v>0</v>
      </c>
      <c r="CK566" s="18">
        <f t="shared" si="1449"/>
        <v>0</v>
      </c>
      <c r="CL566" s="18">
        <f t="shared" si="1449"/>
        <v>0</v>
      </c>
      <c r="CM566" s="18">
        <f t="shared" si="1449"/>
        <v>0</v>
      </c>
      <c r="CN566" s="18">
        <f t="shared" si="1449"/>
        <v>0</v>
      </c>
      <c r="CO566" s="18">
        <f t="shared" si="1449"/>
        <v>0</v>
      </c>
      <c r="CP566" s="18">
        <f t="shared" si="1449"/>
        <v>0</v>
      </c>
      <c r="CQ566" s="18">
        <f t="shared" si="1449"/>
        <v>0</v>
      </c>
      <c r="CR566" s="18">
        <f t="shared" si="1449"/>
        <v>0</v>
      </c>
      <c r="CS566" s="18">
        <f t="shared" si="1449"/>
        <v>0</v>
      </c>
      <c r="CT566" s="18">
        <f t="shared" si="1449"/>
        <v>0</v>
      </c>
      <c r="CU566" s="18">
        <f t="shared" si="1449"/>
        <v>0</v>
      </c>
      <c r="CV566" s="18">
        <f t="shared" si="1449"/>
        <v>0</v>
      </c>
      <c r="CW566" s="18">
        <f t="shared" si="1449"/>
        <v>0</v>
      </c>
      <c r="CX566" s="18">
        <f t="shared" si="1449"/>
        <v>0</v>
      </c>
      <c r="CY566" s="18">
        <f t="shared" si="1449"/>
        <v>0</v>
      </c>
      <c r="CZ566" s="18">
        <f t="shared" si="1449"/>
        <v>0</v>
      </c>
      <c r="DA566" s="18">
        <f t="shared" si="1449"/>
        <v>0</v>
      </c>
      <c r="DB566" s="18">
        <f t="shared" ref="DB566:EG566" si="1450">-$E566*DB$561*DB$335/1000</f>
        <v>0</v>
      </c>
      <c r="DC566" s="18">
        <f t="shared" si="1450"/>
        <v>0</v>
      </c>
      <c r="DD566" s="18">
        <f t="shared" si="1450"/>
        <v>0</v>
      </c>
      <c r="DE566" s="18">
        <f t="shared" si="1450"/>
        <v>0</v>
      </c>
      <c r="DF566" s="18">
        <f t="shared" si="1450"/>
        <v>0</v>
      </c>
      <c r="DG566" s="18">
        <f t="shared" si="1450"/>
        <v>0</v>
      </c>
      <c r="DH566" s="18">
        <f t="shared" si="1450"/>
        <v>0</v>
      </c>
      <c r="DI566" s="18">
        <f t="shared" si="1450"/>
        <v>0</v>
      </c>
      <c r="DJ566" s="18">
        <f t="shared" si="1450"/>
        <v>0</v>
      </c>
      <c r="DK566" s="18">
        <f t="shared" si="1450"/>
        <v>0</v>
      </c>
      <c r="DL566" s="18">
        <f t="shared" si="1450"/>
        <v>0</v>
      </c>
      <c r="DM566" s="18">
        <f t="shared" si="1450"/>
        <v>0</v>
      </c>
      <c r="DN566" s="18">
        <f t="shared" si="1450"/>
        <v>0</v>
      </c>
      <c r="DO566" s="18">
        <f t="shared" si="1450"/>
        <v>0</v>
      </c>
      <c r="DP566" s="18">
        <f t="shared" si="1450"/>
        <v>0</v>
      </c>
      <c r="DQ566" s="18">
        <f t="shared" si="1450"/>
        <v>0</v>
      </c>
      <c r="DR566" s="18">
        <f t="shared" si="1450"/>
        <v>0</v>
      </c>
      <c r="DS566" s="18">
        <f t="shared" si="1450"/>
        <v>0</v>
      </c>
      <c r="DT566" s="18">
        <f t="shared" si="1450"/>
        <v>0</v>
      </c>
      <c r="DU566" s="18">
        <f t="shared" si="1450"/>
        <v>0</v>
      </c>
      <c r="DV566" s="18">
        <f t="shared" si="1450"/>
        <v>0</v>
      </c>
      <c r="DW566" s="18">
        <f t="shared" si="1450"/>
        <v>0</v>
      </c>
      <c r="DX566" s="18">
        <f t="shared" si="1450"/>
        <v>0</v>
      </c>
      <c r="DY566" s="18">
        <f t="shared" si="1450"/>
        <v>0</v>
      </c>
      <c r="DZ566" s="18">
        <f t="shared" si="1450"/>
        <v>0</v>
      </c>
      <c r="EA566" s="18">
        <f t="shared" si="1450"/>
        <v>0</v>
      </c>
      <c r="EB566" s="18">
        <f t="shared" si="1450"/>
        <v>0</v>
      </c>
      <c r="EC566" s="18">
        <f t="shared" si="1450"/>
        <v>0</v>
      </c>
      <c r="ED566" s="18">
        <f t="shared" si="1450"/>
        <v>0</v>
      </c>
      <c r="EE566" s="18">
        <f t="shared" si="1450"/>
        <v>0</v>
      </c>
      <c r="EF566" s="18">
        <f t="shared" si="1450"/>
        <v>0</v>
      </c>
      <c r="EG566" s="18">
        <f t="shared" si="1450"/>
        <v>0</v>
      </c>
      <c r="EH566" s="18">
        <f t="shared" ref="EH566:FR566" si="1451">-$E566*EH$561*EH$335/1000</f>
        <v>0</v>
      </c>
      <c r="EI566" s="18">
        <f t="shared" si="1451"/>
        <v>0</v>
      </c>
      <c r="EJ566" s="18">
        <f t="shared" si="1451"/>
        <v>0</v>
      </c>
      <c r="EK566" s="18">
        <f t="shared" si="1451"/>
        <v>0</v>
      </c>
      <c r="EL566" s="18">
        <f t="shared" si="1451"/>
        <v>0</v>
      </c>
      <c r="EM566" s="18">
        <f t="shared" si="1451"/>
        <v>0</v>
      </c>
      <c r="EN566" s="18">
        <f t="shared" si="1451"/>
        <v>0</v>
      </c>
      <c r="EO566" s="18">
        <f t="shared" si="1451"/>
        <v>0</v>
      </c>
      <c r="EP566" s="18">
        <f t="shared" si="1451"/>
        <v>0</v>
      </c>
      <c r="EQ566" s="18">
        <f t="shared" si="1451"/>
        <v>0</v>
      </c>
      <c r="ER566" s="18">
        <f t="shared" si="1451"/>
        <v>0</v>
      </c>
      <c r="ES566" s="18">
        <f t="shared" si="1451"/>
        <v>0</v>
      </c>
      <c r="ET566" s="18">
        <f t="shared" si="1451"/>
        <v>0</v>
      </c>
      <c r="EU566" s="18">
        <f t="shared" si="1451"/>
        <v>0</v>
      </c>
      <c r="EV566" s="18">
        <f t="shared" si="1451"/>
        <v>0</v>
      </c>
      <c r="EW566" s="18">
        <f t="shared" si="1451"/>
        <v>0</v>
      </c>
      <c r="EX566" s="18">
        <f t="shared" si="1451"/>
        <v>0</v>
      </c>
      <c r="EY566" s="18">
        <f t="shared" si="1451"/>
        <v>0</v>
      </c>
      <c r="EZ566" s="18">
        <f t="shared" si="1451"/>
        <v>0</v>
      </c>
      <c r="FA566" s="18">
        <f t="shared" si="1451"/>
        <v>0</v>
      </c>
      <c r="FB566" s="18">
        <f t="shared" si="1451"/>
        <v>0</v>
      </c>
      <c r="FC566" s="18">
        <f t="shared" si="1451"/>
        <v>0</v>
      </c>
      <c r="FD566" s="18">
        <f t="shared" si="1451"/>
        <v>0</v>
      </c>
      <c r="FE566" s="18">
        <f t="shared" si="1451"/>
        <v>0</v>
      </c>
      <c r="FF566" s="18">
        <f t="shared" si="1451"/>
        <v>0</v>
      </c>
      <c r="FG566" s="18">
        <f t="shared" si="1451"/>
        <v>0</v>
      </c>
      <c r="FH566" s="18">
        <f t="shared" si="1451"/>
        <v>0</v>
      </c>
      <c r="FI566" s="18">
        <f t="shared" si="1451"/>
        <v>0</v>
      </c>
      <c r="FJ566" s="18">
        <f t="shared" si="1451"/>
        <v>0</v>
      </c>
      <c r="FK566" s="18">
        <f t="shared" si="1451"/>
        <v>0</v>
      </c>
      <c r="FL566" s="18">
        <f t="shared" si="1451"/>
        <v>0</v>
      </c>
      <c r="FM566" s="18">
        <f t="shared" si="1451"/>
        <v>0</v>
      </c>
      <c r="FN566" s="18">
        <f t="shared" si="1451"/>
        <v>0</v>
      </c>
      <c r="FO566" s="18">
        <f t="shared" si="1451"/>
        <v>0</v>
      </c>
      <c r="FP566" s="18">
        <f t="shared" si="1451"/>
        <v>0</v>
      </c>
      <c r="FQ566" s="18">
        <f t="shared" si="1451"/>
        <v>0</v>
      </c>
      <c r="FR566" s="18">
        <f t="shared" si="1451"/>
        <v>0</v>
      </c>
    </row>
    <row r="567" spans="2:174">
      <c r="C567" s="44"/>
      <c r="E567" s="244"/>
      <c r="F567" s="245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8"/>
      <c r="BC567" s="18"/>
      <c r="BD567" s="18"/>
      <c r="BE567" s="18"/>
      <c r="BF567" s="18"/>
      <c r="BG567" s="18"/>
      <c r="BH567" s="18"/>
      <c r="BI567" s="18"/>
      <c r="BJ567" s="18"/>
      <c r="BK567" s="18"/>
      <c r="BL567" s="18"/>
      <c r="BM567" s="18"/>
      <c r="BN567" s="18"/>
      <c r="BO567" s="18"/>
      <c r="BP567" s="18"/>
      <c r="BQ567" s="18"/>
      <c r="BR567" s="18"/>
      <c r="BS567" s="18"/>
      <c r="BT567" s="18"/>
      <c r="BU567" s="18"/>
      <c r="BV567" s="18"/>
      <c r="BW567" s="18"/>
      <c r="BX567" s="18"/>
      <c r="BY567" s="18"/>
      <c r="BZ567" s="18"/>
      <c r="CA567" s="18"/>
      <c r="CB567" s="18"/>
      <c r="CC567" s="18"/>
      <c r="CD567" s="18"/>
      <c r="CE567" s="18"/>
      <c r="CF567" s="18"/>
      <c r="CG567" s="18"/>
      <c r="CH567" s="18"/>
      <c r="CI567" s="18"/>
      <c r="CJ567" s="18"/>
      <c r="CK567" s="18"/>
      <c r="CL567" s="18"/>
      <c r="CM567" s="18"/>
      <c r="CN567" s="18"/>
      <c r="CO567" s="18"/>
      <c r="CP567" s="18"/>
      <c r="CQ567" s="18"/>
      <c r="CR567" s="18"/>
      <c r="CS567" s="18"/>
      <c r="CT567" s="18"/>
      <c r="CU567" s="18"/>
      <c r="CV567" s="18"/>
      <c r="CW567" s="18"/>
      <c r="CX567" s="18"/>
      <c r="CY567" s="18"/>
      <c r="CZ567" s="18"/>
      <c r="DA567" s="18"/>
      <c r="DB567" s="18"/>
      <c r="DC567" s="18"/>
      <c r="DD567" s="18"/>
      <c r="DE567" s="18"/>
      <c r="DF567" s="18"/>
      <c r="DG567" s="18"/>
      <c r="DH567" s="18"/>
      <c r="DI567" s="18"/>
      <c r="DJ567" s="18"/>
      <c r="DK567" s="18"/>
      <c r="DL567" s="18"/>
      <c r="DM567" s="18"/>
      <c r="DN567" s="18"/>
      <c r="DO567" s="18"/>
      <c r="DP567" s="18"/>
      <c r="DQ567" s="18"/>
      <c r="DR567" s="18"/>
      <c r="DS567" s="18"/>
      <c r="DT567" s="18"/>
      <c r="DU567" s="18"/>
      <c r="DV567" s="18"/>
      <c r="DW567" s="18"/>
      <c r="DX567" s="18"/>
      <c r="DY567" s="18"/>
      <c r="DZ567" s="18"/>
      <c r="EA567" s="18"/>
      <c r="EB567" s="18"/>
      <c r="EC567" s="18"/>
      <c r="ED567" s="18"/>
      <c r="EE567" s="18"/>
      <c r="EF567" s="18"/>
      <c r="EG567" s="18"/>
      <c r="EH567" s="18"/>
      <c r="EI567" s="18"/>
      <c r="EJ567" s="18"/>
      <c r="EK567" s="18"/>
      <c r="EL567" s="18"/>
      <c r="EM567" s="18"/>
      <c r="EN567" s="18"/>
      <c r="EO567" s="18"/>
      <c r="EP567" s="18"/>
      <c r="EQ567" s="18"/>
      <c r="ER567" s="18"/>
      <c r="ES567" s="18"/>
      <c r="ET567" s="18"/>
      <c r="EU567" s="18"/>
      <c r="EV567" s="18"/>
      <c r="EW567" s="18"/>
      <c r="EX567" s="18"/>
      <c r="EY567" s="18"/>
      <c r="EZ567" s="18"/>
      <c r="FA567" s="18"/>
      <c r="FB567" s="18"/>
      <c r="FC567" s="18"/>
      <c r="FD567" s="18"/>
      <c r="FE567" s="18"/>
      <c r="FF567" s="18"/>
      <c r="FG567" s="18"/>
      <c r="FH567" s="18"/>
      <c r="FI567" s="18"/>
      <c r="FJ567" s="18"/>
      <c r="FK567" s="18"/>
      <c r="FL567" s="18"/>
      <c r="FM567" s="18"/>
      <c r="FN567" s="18"/>
      <c r="FO567" s="18"/>
      <c r="FP567" s="18"/>
      <c r="FQ567" s="18"/>
      <c r="FR567" s="18"/>
    </row>
    <row r="568" spans="2:174" ht="13.8">
      <c r="E568" s="150" t="s">
        <v>304</v>
      </c>
      <c r="F568" s="142" t="s">
        <v>802</v>
      </c>
    </row>
    <row r="569" spans="2:174">
      <c r="C569" s="44" t="str">
        <f>Assumptions!D422</f>
        <v>Balancing</v>
      </c>
      <c r="D569" s="144" t="s">
        <v>974</v>
      </c>
      <c r="E569" s="296">
        <f>INDEX(Assumptions!$G$422:$G$422,MATCH($A$1,Model_Number,0))</f>
        <v>1.2500000000000001E-2</v>
      </c>
      <c r="F569" s="149" t="str">
        <f>INDEX(Assumptions!$G$423:$G$423,MATCH($A$1,Model_Number,0))</f>
        <v>% revenues</v>
      </c>
      <c r="I569" s="131">
        <f>SUM(J569:FR569)</f>
        <v>-21005.332020631533</v>
      </c>
      <c r="J569" s="18">
        <f t="shared" ref="J569:AO569" si="1452">-$E569 * (($F569 = "€ / MW")*J$9*J$308/Thousand*J$17  +  ($F569 = "% revenues")*(J385 + J389)+ ($F569 = "nominal")*J$9/Thousand*J$17 + ($F569 = "€ / MWh")*J$335/Thousand) * J413*(1-$E$556) * J562</f>
        <v>0</v>
      </c>
      <c r="K569" s="18">
        <f t="shared" si="1452"/>
        <v>0</v>
      </c>
      <c r="L569" s="18">
        <f t="shared" si="1452"/>
        <v>0</v>
      </c>
      <c r="M569" s="18">
        <f t="shared" si="1452"/>
        <v>0</v>
      </c>
      <c r="N569" s="18">
        <f t="shared" si="1452"/>
        <v>0</v>
      </c>
      <c r="O569" s="18">
        <f t="shared" si="1452"/>
        <v>0</v>
      </c>
      <c r="P569" s="18">
        <f t="shared" si="1452"/>
        <v>0</v>
      </c>
      <c r="Q569" s="18">
        <f t="shared" si="1452"/>
        <v>0</v>
      </c>
      <c r="R569" s="18">
        <f t="shared" si="1452"/>
        <v>0</v>
      </c>
      <c r="S569" s="18">
        <f t="shared" si="1452"/>
        <v>0</v>
      </c>
      <c r="T569" s="18">
        <f t="shared" si="1452"/>
        <v>0</v>
      </c>
      <c r="U569" s="18">
        <f t="shared" si="1452"/>
        <v>0</v>
      </c>
      <c r="V569" s="18">
        <f t="shared" si="1452"/>
        <v>0</v>
      </c>
      <c r="W569" s="18">
        <f t="shared" si="1452"/>
        <v>0</v>
      </c>
      <c r="X569" s="18">
        <f t="shared" si="1452"/>
        <v>0</v>
      </c>
      <c r="Y569" s="18">
        <f t="shared" si="1452"/>
        <v>0</v>
      </c>
      <c r="Z569" s="18">
        <f t="shared" si="1452"/>
        <v>0</v>
      </c>
      <c r="AA569" s="18">
        <f t="shared" si="1452"/>
        <v>0</v>
      </c>
      <c r="AB569" s="18">
        <f t="shared" si="1452"/>
        <v>0</v>
      </c>
      <c r="AC569" s="18">
        <f t="shared" si="1452"/>
        <v>0</v>
      </c>
      <c r="AD569" s="18">
        <f t="shared" si="1452"/>
        <v>0</v>
      </c>
      <c r="AE569" s="18">
        <f t="shared" si="1452"/>
        <v>0</v>
      </c>
      <c r="AF569" s="18">
        <f t="shared" si="1452"/>
        <v>0</v>
      </c>
      <c r="AG569" s="18">
        <f t="shared" si="1452"/>
        <v>0</v>
      </c>
      <c r="AH569" s="18">
        <f t="shared" si="1452"/>
        <v>0</v>
      </c>
      <c r="AI569" s="18">
        <f t="shared" si="1452"/>
        <v>0</v>
      </c>
      <c r="AJ569" s="18">
        <f t="shared" si="1452"/>
        <v>0</v>
      </c>
      <c r="AK569" s="18">
        <f t="shared" si="1452"/>
        <v>0</v>
      </c>
      <c r="AL569" s="18">
        <f t="shared" si="1452"/>
        <v>0</v>
      </c>
      <c r="AM569" s="18">
        <f t="shared" si="1452"/>
        <v>0</v>
      </c>
      <c r="AN569" s="18">
        <f t="shared" si="1452"/>
        <v>0</v>
      </c>
      <c r="AO569" s="18">
        <f t="shared" si="1452"/>
        <v>0</v>
      </c>
      <c r="AP569" s="18">
        <f t="shared" ref="AP569:BU569" si="1453">-$E569 * (($F569 = "€ / MW")*AP$9*AP$308/Thousand*AP$17  +  ($F569 = "% revenues")*(AP385 + AP389)+ ($F569 = "nominal")*AP$9/Thousand*AP$17 + ($F569 = "€ / MWh")*AP$335/Thousand) * AP413*(1-$E$556) * AP562</f>
        <v>0</v>
      </c>
      <c r="AQ569" s="18">
        <f t="shared" si="1453"/>
        <v>0</v>
      </c>
      <c r="AR569" s="18">
        <f t="shared" si="1453"/>
        <v>0</v>
      </c>
      <c r="AS569" s="18">
        <f t="shared" si="1453"/>
        <v>0</v>
      </c>
      <c r="AT569" s="18">
        <f t="shared" si="1453"/>
        <v>0</v>
      </c>
      <c r="AU569" s="18">
        <f t="shared" si="1453"/>
        <v>0</v>
      </c>
      <c r="AV569" s="18">
        <f t="shared" si="1453"/>
        <v>0</v>
      </c>
      <c r="AW569" s="18">
        <f t="shared" si="1453"/>
        <v>0</v>
      </c>
      <c r="AX569" s="18">
        <f t="shared" si="1453"/>
        <v>0</v>
      </c>
      <c r="AY569" s="18">
        <f t="shared" si="1453"/>
        <v>0</v>
      </c>
      <c r="AZ569" s="18">
        <f t="shared" si="1453"/>
        <v>0</v>
      </c>
      <c r="BA569" s="18">
        <f t="shared" si="1453"/>
        <v>0</v>
      </c>
      <c r="BB569" s="18">
        <f t="shared" si="1453"/>
        <v>0</v>
      </c>
      <c r="BC569" s="18">
        <f t="shared" si="1453"/>
        <v>0</v>
      </c>
      <c r="BD569" s="18">
        <f t="shared" si="1453"/>
        <v>0</v>
      </c>
      <c r="BE569" s="18">
        <f t="shared" si="1453"/>
        <v>0</v>
      </c>
      <c r="BF569" s="18">
        <f t="shared" si="1453"/>
        <v>0</v>
      </c>
      <c r="BG569" s="18">
        <f t="shared" si="1453"/>
        <v>0</v>
      </c>
      <c r="BH569" s="18">
        <f t="shared" si="1453"/>
        <v>0</v>
      </c>
      <c r="BI569" s="18">
        <f t="shared" si="1453"/>
        <v>0</v>
      </c>
      <c r="BJ569" s="18">
        <f t="shared" si="1453"/>
        <v>0</v>
      </c>
      <c r="BK569" s="18">
        <f t="shared" si="1453"/>
        <v>0</v>
      </c>
      <c r="BL569" s="18">
        <f t="shared" si="1453"/>
        <v>0</v>
      </c>
      <c r="BM569" s="18">
        <f t="shared" si="1453"/>
        <v>0</v>
      </c>
      <c r="BN569" s="18">
        <f t="shared" si="1453"/>
        <v>0</v>
      </c>
      <c r="BO569" s="18">
        <f t="shared" si="1453"/>
        <v>0</v>
      </c>
      <c r="BP569" s="18">
        <f t="shared" si="1453"/>
        <v>0</v>
      </c>
      <c r="BQ569" s="18">
        <f t="shared" si="1453"/>
        <v>0</v>
      </c>
      <c r="BR569" s="18">
        <f t="shared" si="1453"/>
        <v>0</v>
      </c>
      <c r="BS569" s="18">
        <f t="shared" si="1453"/>
        <v>0</v>
      </c>
      <c r="BT569" s="18">
        <f t="shared" si="1453"/>
        <v>0</v>
      </c>
      <c r="BU569" s="18">
        <f t="shared" si="1453"/>
        <v>0</v>
      </c>
      <c r="BV569" s="18">
        <f t="shared" ref="BV569:DA569" si="1454">-$E569 * (($F569 = "€ / MW")*BV$9*BV$308/Thousand*BV$17  +  ($F569 = "% revenues")*(BV385 + BV389)+ ($F569 = "nominal")*BV$9/Thousand*BV$17 + ($F569 = "€ / MWh")*BV$335/Thousand) * BV413*(1-$E$556) * BV562</f>
        <v>0</v>
      </c>
      <c r="BW569" s="18">
        <f t="shared" si="1454"/>
        <v>0</v>
      </c>
      <c r="BX569" s="18">
        <f t="shared" si="1454"/>
        <v>0</v>
      </c>
      <c r="BY569" s="18">
        <f t="shared" si="1454"/>
        <v>0</v>
      </c>
      <c r="BZ569" s="18">
        <f t="shared" si="1454"/>
        <v>0</v>
      </c>
      <c r="CA569" s="18">
        <f t="shared" si="1454"/>
        <v>0</v>
      </c>
      <c r="CB569" s="18">
        <f t="shared" si="1454"/>
        <v>0</v>
      </c>
      <c r="CC569" s="18">
        <f t="shared" si="1454"/>
        <v>0</v>
      </c>
      <c r="CD569" s="18">
        <f t="shared" si="1454"/>
        <v>0</v>
      </c>
      <c r="CE569" s="18">
        <f t="shared" si="1454"/>
        <v>0</v>
      </c>
      <c r="CF569" s="18">
        <f t="shared" si="1454"/>
        <v>0</v>
      </c>
      <c r="CG569" s="18">
        <f t="shared" si="1454"/>
        <v>0</v>
      </c>
      <c r="CH569" s="18">
        <f t="shared" si="1454"/>
        <v>-240.86559907581355</v>
      </c>
      <c r="CI569" s="18">
        <f t="shared" si="1454"/>
        <v>-167.8684304860858</v>
      </c>
      <c r="CJ569" s="18">
        <f t="shared" si="1454"/>
        <v>-134.2811450737828</v>
      </c>
      <c r="CK569" s="18">
        <f t="shared" si="1454"/>
        <v>-264.83355600403604</v>
      </c>
      <c r="CL569" s="18">
        <f t="shared" si="1454"/>
        <v>-252.57194368934449</v>
      </c>
      <c r="CM569" s="18">
        <f t="shared" si="1454"/>
        <v>-174.07117303325342</v>
      </c>
      <c r="CN569" s="18">
        <f t="shared" si="1454"/>
        <v>-137.84984337298513</v>
      </c>
      <c r="CO569" s="18">
        <f t="shared" si="1454"/>
        <v>-271.87185658126157</v>
      </c>
      <c r="CP569" s="18">
        <f t="shared" si="1454"/>
        <v>-255.41895130086016</v>
      </c>
      <c r="CQ569" s="18">
        <f t="shared" si="1454"/>
        <v>-175.67624923199401</v>
      </c>
      <c r="CR569" s="18">
        <f t="shared" si="1454"/>
        <v>-140.8112346862404</v>
      </c>
      <c r="CS569" s="18">
        <f t="shared" si="1454"/>
        <v>-277.71240695620742</v>
      </c>
      <c r="CT569" s="18">
        <f t="shared" si="1454"/>
        <v>-270.20322590444874</v>
      </c>
      <c r="CU569" s="18">
        <f t="shared" si="1454"/>
        <v>-186.22255426916155</v>
      </c>
      <c r="CV569" s="18">
        <f t="shared" si="1454"/>
        <v>-148.96111851492481</v>
      </c>
      <c r="CW569" s="18">
        <f t="shared" si="1454"/>
        <v>-293.78586771039107</v>
      </c>
      <c r="CX569" s="18">
        <f t="shared" si="1454"/>
        <v>-269.95470303316682</v>
      </c>
      <c r="CY569" s="18">
        <f t="shared" si="1454"/>
        <v>-186.05127369421831</v>
      </c>
      <c r="CZ569" s="18">
        <f t="shared" si="1454"/>
        <v>-148.82349230191889</v>
      </c>
      <c r="DA569" s="18">
        <f t="shared" si="1454"/>
        <v>-293.51443690475043</v>
      </c>
      <c r="DB569" s="18">
        <f t="shared" ref="DB569:EG569" si="1455">-$E569 * (($F569 = "€ / MW")*DB$9*DB$308/Thousand*DB$17  +  ($F569 = "% revenues")*(DB385 + DB389)+ ($F569 = "nominal")*DB$9/Thousand*DB$17 + ($F569 = "€ / MWh")*DB$335/Thousand) * DB413*(1-$E$556) * DB562</f>
        <v>-283.21756597393897</v>
      </c>
      <c r="DC569" s="18">
        <f t="shared" si="1455"/>
        <v>-195.19196476289488</v>
      </c>
      <c r="DD569" s="18">
        <f t="shared" si="1455"/>
        <v>-156.1345337808184</v>
      </c>
      <c r="DE569" s="18">
        <f t="shared" si="1455"/>
        <v>-307.93350602935533</v>
      </c>
      <c r="DF569" s="18">
        <f t="shared" si="1455"/>
        <v>-286.43087049126768</v>
      </c>
      <c r="DG569" s="18">
        <f t="shared" si="1455"/>
        <v>-197.00286190151309</v>
      </c>
      <c r="DH569" s="18">
        <f t="shared" si="1455"/>
        <v>-157.905330642857</v>
      </c>
      <c r="DI569" s="18">
        <f t="shared" si="1455"/>
        <v>-311.42592806430878</v>
      </c>
      <c r="DJ569" s="18">
        <f t="shared" si="1455"/>
        <v>-289.77564507081757</v>
      </c>
      <c r="DK569" s="18">
        <f t="shared" si="1455"/>
        <v>-199.71175625106832</v>
      </c>
      <c r="DL569" s="18">
        <f t="shared" si="1455"/>
        <v>-159.74858725292316</v>
      </c>
      <c r="DM569" s="18">
        <f t="shared" si="1455"/>
        <v>-315.06125752477436</v>
      </c>
      <c r="DN569" s="18">
        <f t="shared" si="1455"/>
        <v>-291.43522129298071</v>
      </c>
      <c r="DO569" s="18">
        <f t="shared" si="1455"/>
        <v>-200.8555269150236</v>
      </c>
      <c r="DP569" s="18">
        <f t="shared" si="1455"/>
        <v>-160.66280713666856</v>
      </c>
      <c r="DQ569" s="18">
        <f t="shared" si="1455"/>
        <v>-316.86431113031847</v>
      </c>
      <c r="DR569" s="18">
        <f t="shared" si="1455"/>
        <v>-296.23581055943959</v>
      </c>
      <c r="DS569" s="18">
        <f t="shared" si="1455"/>
        <v>-204.16406622725677</v>
      </c>
      <c r="DT569" s="18">
        <f t="shared" si="1455"/>
        <v>-163.30859113480929</v>
      </c>
      <c r="DU569" s="18">
        <f t="shared" si="1455"/>
        <v>-322.08241069493857</v>
      </c>
      <c r="DV569" s="18">
        <f t="shared" si="1455"/>
        <v>-303.15270190168746</v>
      </c>
      <c r="DW569" s="18">
        <f t="shared" si="1455"/>
        <v>-208.50036323659731</v>
      </c>
      <c r="DX569" s="18">
        <f t="shared" si="1455"/>
        <v>-167.12101782810606</v>
      </c>
      <c r="DY569" s="18">
        <f t="shared" si="1455"/>
        <v>-329.60140018252241</v>
      </c>
      <c r="DZ569" s="18">
        <f t="shared" si="1455"/>
        <v>-312.11011138821328</v>
      </c>
      <c r="EA569" s="18">
        <f t="shared" si="1455"/>
        <v>-215.10454570405136</v>
      </c>
      <c r="EB569" s="18">
        <f t="shared" si="1455"/>
        <v>-170.32033181273056</v>
      </c>
      <c r="EC569" s="18">
        <f t="shared" si="1455"/>
        <v>-335.91118923634667</v>
      </c>
      <c r="ED569" s="18">
        <f t="shared" si="1455"/>
        <v>-318.30357523355701</v>
      </c>
      <c r="EE569" s="18">
        <f t="shared" si="1455"/>
        <v>-219.373046397161</v>
      </c>
      <c r="EF569" s="18">
        <f t="shared" si="1455"/>
        <v>-175.47183988218512</v>
      </c>
      <c r="EG569" s="18">
        <f t="shared" si="1455"/>
        <v>-346.07115771194691</v>
      </c>
      <c r="EH569" s="18">
        <f t="shared" ref="EH569:FR569" si="1456">-$E569 * (($F569 = "€ / MW")*EH$9*EH$308/Thousand*EH$17  +  ($F569 = "% revenues")*(EH385 + EH389)+ ($F569 = "nominal")*EH$9/Thousand*EH$17 + ($F569 = "€ / MWh")*EH$335/Thousand) * EH413*(1-$E$556) * EH562</f>
        <v>-324.41184322867775</v>
      </c>
      <c r="EI569" s="18">
        <f t="shared" si="1456"/>
        <v>-223.58283058609669</v>
      </c>
      <c r="EJ569" s="18">
        <f t="shared" si="1456"/>
        <v>-178.8383870471207</v>
      </c>
      <c r="EK569" s="18">
        <f t="shared" si="1456"/>
        <v>-352.71076937637918</v>
      </c>
      <c r="EL569" s="18">
        <f t="shared" si="1456"/>
        <v>-329.67332573658086</v>
      </c>
      <c r="EM569" s="18">
        <f t="shared" si="1456"/>
        <v>-226.73664693190676</v>
      </c>
      <c r="EN569" s="18">
        <f t="shared" si="1456"/>
        <v>-181.7380968837615</v>
      </c>
      <c r="EO569" s="18">
        <f t="shared" si="1456"/>
        <v>-358.42966957636997</v>
      </c>
      <c r="EP569" s="18">
        <f t="shared" si="1456"/>
        <v>-340.04863575598051</v>
      </c>
      <c r="EQ569" s="18">
        <f t="shared" si="1456"/>
        <v>-234.35962066794784</v>
      </c>
      <c r="ER569" s="18">
        <f t="shared" si="1456"/>
        <v>-187.45685154803073</v>
      </c>
      <c r="ES569" s="18">
        <f t="shared" si="1456"/>
        <v>-369.7083798734925</v>
      </c>
      <c r="ET569" s="18">
        <f t="shared" si="1456"/>
        <v>-347.23107907038167</v>
      </c>
      <c r="EU569" s="18">
        <f t="shared" si="1456"/>
        <v>-239.30972048790423</v>
      </c>
      <c r="EV569" s="18">
        <f t="shared" si="1456"/>
        <v>-191.4154456296574</v>
      </c>
      <c r="EW569" s="18">
        <f t="shared" si="1456"/>
        <v>-377.51564534503501</v>
      </c>
      <c r="EX569" s="18">
        <f t="shared" si="1456"/>
        <v>-360.75185882673827</v>
      </c>
      <c r="EY569" s="18">
        <f t="shared" si="1456"/>
        <v>-248.62816638547429</v>
      </c>
      <c r="EZ569" s="18">
        <f t="shared" si="1456"/>
        <v>-198.8680730404445</v>
      </c>
      <c r="FA569" s="18">
        <f t="shared" si="1456"/>
        <v>-392.21395475911856</v>
      </c>
      <c r="FB569" s="18">
        <f t="shared" si="1456"/>
        <v>-367.38255793674193</v>
      </c>
      <c r="FC569" s="18">
        <f t="shared" si="1456"/>
        <v>-252.66719374888154</v>
      </c>
      <c r="FD569" s="18">
        <f t="shared" si="1456"/>
        <v>-202.52242219438295</v>
      </c>
      <c r="FE569" s="18">
        <f t="shared" si="1456"/>
        <v>-399.42117868311834</v>
      </c>
      <c r="FF569" s="18">
        <f t="shared" si="1456"/>
        <v>-377.61073481179415</v>
      </c>
      <c r="FG569" s="18">
        <f t="shared" si="1456"/>
        <v>-260.24720956134797</v>
      </c>
      <c r="FH569" s="18">
        <f t="shared" si="1456"/>
        <v>-208.15986356849126</v>
      </c>
      <c r="FI569" s="18">
        <f t="shared" si="1456"/>
        <v>-410.53952031662948</v>
      </c>
      <c r="FJ569" s="18">
        <f t="shared" si="1456"/>
        <v>-388.12195799720655</v>
      </c>
      <c r="FK569" s="18">
        <f t="shared" si="1456"/>
        <v>-267.49148587791905</v>
      </c>
      <c r="FL569" s="18">
        <f t="shared" si="1456"/>
        <v>0</v>
      </c>
      <c r="FM569" s="18">
        <f t="shared" si="1456"/>
        <v>0</v>
      </c>
      <c r="FN569" s="18">
        <f t="shared" si="1456"/>
        <v>0</v>
      </c>
      <c r="FO569" s="18">
        <f t="shared" si="1456"/>
        <v>0</v>
      </c>
      <c r="FP569" s="18">
        <f t="shared" si="1456"/>
        <v>0</v>
      </c>
      <c r="FQ569" s="18">
        <f t="shared" si="1456"/>
        <v>0</v>
      </c>
      <c r="FR569" s="18">
        <f t="shared" si="1456"/>
        <v>0</v>
      </c>
    </row>
    <row r="570" spans="2:174">
      <c r="C570" s="44"/>
      <c r="E570" s="244"/>
      <c r="F570" s="245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8"/>
      <c r="BC570" s="18"/>
      <c r="BD570" s="18"/>
      <c r="BE570" s="18"/>
      <c r="BF570" s="18"/>
      <c r="BG570" s="18"/>
      <c r="BH570" s="18"/>
      <c r="BI570" s="18"/>
      <c r="BJ570" s="18"/>
      <c r="BK570" s="18"/>
      <c r="BL570" s="18"/>
      <c r="BM570" s="18"/>
      <c r="BN570" s="18"/>
      <c r="BO570" s="18"/>
      <c r="BP570" s="18"/>
      <c r="BQ570" s="18"/>
      <c r="BR570" s="18"/>
      <c r="BS570" s="18"/>
      <c r="BT570" s="18"/>
      <c r="BU570" s="18"/>
      <c r="BV570" s="18"/>
      <c r="BW570" s="18"/>
      <c r="BX570" s="18"/>
      <c r="BY570" s="18"/>
      <c r="BZ570" s="18"/>
      <c r="CA570" s="18"/>
      <c r="CB570" s="18"/>
      <c r="CC570" s="18"/>
      <c r="CD570" s="18"/>
      <c r="CE570" s="18"/>
      <c r="CF570" s="18"/>
      <c r="CG570" s="18"/>
      <c r="CH570" s="18"/>
      <c r="CI570" s="18"/>
      <c r="CJ570" s="18"/>
      <c r="CK570" s="18"/>
      <c r="CL570" s="18"/>
      <c r="CM570" s="18"/>
      <c r="CN570" s="18"/>
      <c r="CO570" s="18"/>
      <c r="CP570" s="18"/>
      <c r="CQ570" s="18"/>
      <c r="CR570" s="18"/>
      <c r="CS570" s="18"/>
      <c r="CT570" s="18"/>
      <c r="CU570" s="18"/>
      <c r="CV570" s="18"/>
      <c r="CW570" s="18"/>
      <c r="CX570" s="18"/>
      <c r="CY570" s="18"/>
      <c r="CZ570" s="18"/>
      <c r="DA570" s="18"/>
      <c r="DB570" s="18"/>
      <c r="DC570" s="18"/>
      <c r="DD570" s="18"/>
      <c r="DE570" s="18"/>
      <c r="DF570" s="18"/>
      <c r="DG570" s="18"/>
      <c r="DH570" s="18"/>
      <c r="DI570" s="18"/>
      <c r="DJ570" s="18"/>
      <c r="DK570" s="18"/>
      <c r="DL570" s="18"/>
      <c r="DM570" s="18"/>
      <c r="DN570" s="18"/>
      <c r="DO570" s="18"/>
      <c r="DP570" s="18"/>
      <c r="DQ570" s="18"/>
      <c r="DR570" s="18"/>
      <c r="DS570" s="18"/>
      <c r="DT570" s="18"/>
      <c r="DU570" s="18"/>
      <c r="DV570" s="18"/>
      <c r="DW570" s="18"/>
      <c r="DX570" s="18"/>
      <c r="DY570" s="18"/>
      <c r="DZ570" s="18"/>
      <c r="EA570" s="18"/>
      <c r="EB570" s="18"/>
      <c r="EC570" s="18"/>
      <c r="ED570" s="18"/>
      <c r="EE570" s="18"/>
      <c r="EF570" s="18"/>
      <c r="EG570" s="18"/>
      <c r="EH570" s="18"/>
      <c r="EI570" s="18"/>
      <c r="EJ570" s="18"/>
      <c r="EK570" s="18"/>
      <c r="EL570" s="18"/>
      <c r="EM570" s="18"/>
      <c r="EN570" s="18"/>
      <c r="EO570" s="18"/>
      <c r="EP570" s="18"/>
      <c r="EQ570" s="18"/>
      <c r="ER570" s="18"/>
      <c r="ES570" s="18"/>
      <c r="ET570" s="18"/>
      <c r="EU570" s="18"/>
      <c r="EV570" s="18"/>
      <c r="EW570" s="18"/>
      <c r="EX570" s="18"/>
      <c r="EY570" s="18"/>
      <c r="EZ570" s="18"/>
      <c r="FA570" s="18"/>
      <c r="FB570" s="18"/>
      <c r="FC570" s="18"/>
      <c r="FD570" s="18"/>
      <c r="FE570" s="18"/>
      <c r="FF570" s="18"/>
      <c r="FG570" s="18"/>
      <c r="FH570" s="18"/>
      <c r="FI570" s="18"/>
      <c r="FJ570" s="18"/>
      <c r="FK570" s="18"/>
      <c r="FL570" s="18"/>
      <c r="FM570" s="18"/>
      <c r="FN570" s="18"/>
      <c r="FO570" s="18"/>
      <c r="FP570" s="18"/>
      <c r="FQ570" s="18"/>
      <c r="FR570" s="18"/>
    </row>
    <row r="571" spans="2:174" ht="13.8" thickBot="1">
      <c r="C571" s="39" t="s">
        <v>658</v>
      </c>
      <c r="D571" s="144" t="s">
        <v>974</v>
      </c>
      <c r="E571" s="244"/>
      <c r="F571" s="245"/>
      <c r="H571" s="18"/>
      <c r="I571" s="262">
        <f>SUM(J571:FR571)</f>
        <v>-21005.332020631533</v>
      </c>
      <c r="J571" s="141">
        <f>J569+J558+J565+J566</f>
        <v>0</v>
      </c>
      <c r="K571" s="141">
        <f t="shared" ref="K571:BV571" si="1457">K569+K558+K565+K566</f>
        <v>0</v>
      </c>
      <c r="L571" s="141">
        <f t="shared" si="1457"/>
        <v>0</v>
      </c>
      <c r="M571" s="141">
        <f t="shared" si="1457"/>
        <v>0</v>
      </c>
      <c r="N571" s="141">
        <f t="shared" si="1457"/>
        <v>0</v>
      </c>
      <c r="O571" s="141">
        <f t="shared" si="1457"/>
        <v>0</v>
      </c>
      <c r="P571" s="141">
        <f t="shared" si="1457"/>
        <v>0</v>
      </c>
      <c r="Q571" s="141">
        <f t="shared" si="1457"/>
        <v>0</v>
      </c>
      <c r="R571" s="141">
        <f t="shared" si="1457"/>
        <v>0</v>
      </c>
      <c r="S571" s="141">
        <f t="shared" si="1457"/>
        <v>0</v>
      </c>
      <c r="T571" s="141">
        <f t="shared" si="1457"/>
        <v>0</v>
      </c>
      <c r="U571" s="141">
        <f t="shared" si="1457"/>
        <v>0</v>
      </c>
      <c r="V571" s="141">
        <f t="shared" si="1457"/>
        <v>0</v>
      </c>
      <c r="W571" s="141">
        <f t="shared" si="1457"/>
        <v>0</v>
      </c>
      <c r="X571" s="141">
        <f t="shared" si="1457"/>
        <v>0</v>
      </c>
      <c r="Y571" s="141">
        <f t="shared" si="1457"/>
        <v>0</v>
      </c>
      <c r="Z571" s="141">
        <f t="shared" si="1457"/>
        <v>0</v>
      </c>
      <c r="AA571" s="141">
        <f t="shared" si="1457"/>
        <v>0</v>
      </c>
      <c r="AB571" s="141">
        <f t="shared" si="1457"/>
        <v>0</v>
      </c>
      <c r="AC571" s="141">
        <f t="shared" si="1457"/>
        <v>0</v>
      </c>
      <c r="AD571" s="141">
        <f t="shared" si="1457"/>
        <v>0</v>
      </c>
      <c r="AE571" s="141">
        <f t="shared" si="1457"/>
        <v>0</v>
      </c>
      <c r="AF571" s="141">
        <f t="shared" si="1457"/>
        <v>0</v>
      </c>
      <c r="AG571" s="141">
        <f t="shared" si="1457"/>
        <v>0</v>
      </c>
      <c r="AH571" s="141">
        <f t="shared" si="1457"/>
        <v>0</v>
      </c>
      <c r="AI571" s="141">
        <f t="shared" si="1457"/>
        <v>0</v>
      </c>
      <c r="AJ571" s="141">
        <f t="shared" si="1457"/>
        <v>0</v>
      </c>
      <c r="AK571" s="141">
        <f t="shared" si="1457"/>
        <v>0</v>
      </c>
      <c r="AL571" s="141">
        <f t="shared" si="1457"/>
        <v>0</v>
      </c>
      <c r="AM571" s="141">
        <f t="shared" si="1457"/>
        <v>0</v>
      </c>
      <c r="AN571" s="141">
        <f t="shared" si="1457"/>
        <v>0</v>
      </c>
      <c r="AO571" s="141">
        <f t="shared" si="1457"/>
        <v>0</v>
      </c>
      <c r="AP571" s="141">
        <f t="shared" si="1457"/>
        <v>0</v>
      </c>
      <c r="AQ571" s="141">
        <f t="shared" si="1457"/>
        <v>0</v>
      </c>
      <c r="AR571" s="141">
        <f t="shared" si="1457"/>
        <v>0</v>
      </c>
      <c r="AS571" s="141">
        <f t="shared" si="1457"/>
        <v>0</v>
      </c>
      <c r="AT571" s="141">
        <f t="shared" si="1457"/>
        <v>0</v>
      </c>
      <c r="AU571" s="141">
        <f t="shared" si="1457"/>
        <v>0</v>
      </c>
      <c r="AV571" s="141">
        <f t="shared" si="1457"/>
        <v>0</v>
      </c>
      <c r="AW571" s="141">
        <f t="shared" si="1457"/>
        <v>0</v>
      </c>
      <c r="AX571" s="141">
        <f t="shared" si="1457"/>
        <v>0</v>
      </c>
      <c r="AY571" s="141">
        <f t="shared" si="1457"/>
        <v>0</v>
      </c>
      <c r="AZ571" s="141">
        <f t="shared" si="1457"/>
        <v>0</v>
      </c>
      <c r="BA571" s="141">
        <f t="shared" si="1457"/>
        <v>0</v>
      </c>
      <c r="BB571" s="141">
        <f t="shared" si="1457"/>
        <v>0</v>
      </c>
      <c r="BC571" s="141">
        <f t="shared" si="1457"/>
        <v>0</v>
      </c>
      <c r="BD571" s="141">
        <f t="shared" si="1457"/>
        <v>0</v>
      </c>
      <c r="BE571" s="141">
        <f t="shared" si="1457"/>
        <v>0</v>
      </c>
      <c r="BF571" s="141">
        <f t="shared" si="1457"/>
        <v>0</v>
      </c>
      <c r="BG571" s="141">
        <f t="shared" si="1457"/>
        <v>0</v>
      </c>
      <c r="BH571" s="141">
        <f t="shared" si="1457"/>
        <v>0</v>
      </c>
      <c r="BI571" s="141">
        <f t="shared" si="1457"/>
        <v>0</v>
      </c>
      <c r="BJ571" s="141">
        <f t="shared" si="1457"/>
        <v>0</v>
      </c>
      <c r="BK571" s="141">
        <f t="shared" si="1457"/>
        <v>0</v>
      </c>
      <c r="BL571" s="141">
        <f t="shared" si="1457"/>
        <v>0</v>
      </c>
      <c r="BM571" s="141">
        <f t="shared" si="1457"/>
        <v>0</v>
      </c>
      <c r="BN571" s="141">
        <f t="shared" si="1457"/>
        <v>0</v>
      </c>
      <c r="BO571" s="141">
        <f t="shared" si="1457"/>
        <v>0</v>
      </c>
      <c r="BP571" s="141">
        <f t="shared" si="1457"/>
        <v>0</v>
      </c>
      <c r="BQ571" s="141">
        <f t="shared" si="1457"/>
        <v>0</v>
      </c>
      <c r="BR571" s="141">
        <f t="shared" si="1457"/>
        <v>0</v>
      </c>
      <c r="BS571" s="141">
        <f t="shared" si="1457"/>
        <v>0</v>
      </c>
      <c r="BT571" s="141">
        <f t="shared" si="1457"/>
        <v>0</v>
      </c>
      <c r="BU571" s="141">
        <f t="shared" si="1457"/>
        <v>0</v>
      </c>
      <c r="BV571" s="141">
        <f t="shared" si="1457"/>
        <v>0</v>
      </c>
      <c r="BW571" s="141">
        <f t="shared" ref="BW571:EH571" si="1458">BW569+BW558+BW565+BW566</f>
        <v>0</v>
      </c>
      <c r="BX571" s="141">
        <f t="shared" si="1458"/>
        <v>0</v>
      </c>
      <c r="BY571" s="141">
        <f t="shared" si="1458"/>
        <v>0</v>
      </c>
      <c r="BZ571" s="141">
        <f t="shared" si="1458"/>
        <v>0</v>
      </c>
      <c r="CA571" s="141">
        <f t="shared" si="1458"/>
        <v>0</v>
      </c>
      <c r="CB571" s="141">
        <f t="shared" si="1458"/>
        <v>0</v>
      </c>
      <c r="CC571" s="141">
        <f t="shared" si="1458"/>
        <v>0</v>
      </c>
      <c r="CD571" s="141">
        <f t="shared" si="1458"/>
        <v>0</v>
      </c>
      <c r="CE571" s="141">
        <f t="shared" si="1458"/>
        <v>0</v>
      </c>
      <c r="CF571" s="141">
        <f t="shared" si="1458"/>
        <v>0</v>
      </c>
      <c r="CG571" s="141">
        <f t="shared" si="1458"/>
        <v>0</v>
      </c>
      <c r="CH571" s="141">
        <f t="shared" si="1458"/>
        <v>-240.86559907581355</v>
      </c>
      <c r="CI571" s="141">
        <f t="shared" si="1458"/>
        <v>-167.8684304860858</v>
      </c>
      <c r="CJ571" s="141">
        <f t="shared" si="1458"/>
        <v>-134.2811450737828</v>
      </c>
      <c r="CK571" s="141">
        <f t="shared" si="1458"/>
        <v>-264.83355600403604</v>
      </c>
      <c r="CL571" s="141">
        <f t="shared" si="1458"/>
        <v>-252.57194368934449</v>
      </c>
      <c r="CM571" s="141">
        <f t="shared" si="1458"/>
        <v>-174.07117303325342</v>
      </c>
      <c r="CN571" s="141">
        <f t="shared" si="1458"/>
        <v>-137.84984337298513</v>
      </c>
      <c r="CO571" s="141">
        <f t="shared" si="1458"/>
        <v>-271.87185658126157</v>
      </c>
      <c r="CP571" s="141">
        <f t="shared" si="1458"/>
        <v>-255.41895130086016</v>
      </c>
      <c r="CQ571" s="141">
        <f t="shared" si="1458"/>
        <v>-175.67624923199401</v>
      </c>
      <c r="CR571" s="141">
        <f t="shared" si="1458"/>
        <v>-140.8112346862404</v>
      </c>
      <c r="CS571" s="141">
        <f t="shared" si="1458"/>
        <v>-277.71240695620742</v>
      </c>
      <c r="CT571" s="141">
        <f t="shared" si="1458"/>
        <v>-270.20322590444874</v>
      </c>
      <c r="CU571" s="141">
        <f t="shared" si="1458"/>
        <v>-186.22255426916155</v>
      </c>
      <c r="CV571" s="141">
        <f t="shared" si="1458"/>
        <v>-148.96111851492481</v>
      </c>
      <c r="CW571" s="141">
        <f t="shared" si="1458"/>
        <v>-293.78586771039107</v>
      </c>
      <c r="CX571" s="141">
        <f t="shared" si="1458"/>
        <v>-269.95470303316682</v>
      </c>
      <c r="CY571" s="141">
        <f t="shared" si="1458"/>
        <v>-186.05127369421831</v>
      </c>
      <c r="CZ571" s="141">
        <f t="shared" si="1458"/>
        <v>-148.82349230191889</v>
      </c>
      <c r="DA571" s="141">
        <f t="shared" si="1458"/>
        <v>-293.51443690475043</v>
      </c>
      <c r="DB571" s="141">
        <f t="shared" si="1458"/>
        <v>-283.21756597393897</v>
      </c>
      <c r="DC571" s="141">
        <f t="shared" si="1458"/>
        <v>-195.19196476289488</v>
      </c>
      <c r="DD571" s="141">
        <f t="shared" si="1458"/>
        <v>-156.1345337808184</v>
      </c>
      <c r="DE571" s="141">
        <f t="shared" si="1458"/>
        <v>-307.93350602935533</v>
      </c>
      <c r="DF571" s="141">
        <f t="shared" si="1458"/>
        <v>-286.43087049126768</v>
      </c>
      <c r="DG571" s="141">
        <f t="shared" si="1458"/>
        <v>-197.00286190151309</v>
      </c>
      <c r="DH571" s="141">
        <f t="shared" si="1458"/>
        <v>-157.905330642857</v>
      </c>
      <c r="DI571" s="141">
        <f t="shared" si="1458"/>
        <v>-311.42592806430878</v>
      </c>
      <c r="DJ571" s="141">
        <f t="shared" si="1458"/>
        <v>-289.77564507081757</v>
      </c>
      <c r="DK571" s="141">
        <f t="shared" si="1458"/>
        <v>-199.71175625106832</v>
      </c>
      <c r="DL571" s="141">
        <f t="shared" si="1458"/>
        <v>-159.74858725292316</v>
      </c>
      <c r="DM571" s="141">
        <f t="shared" si="1458"/>
        <v>-315.06125752477436</v>
      </c>
      <c r="DN571" s="141">
        <f t="shared" si="1458"/>
        <v>-291.43522129298071</v>
      </c>
      <c r="DO571" s="141">
        <f t="shared" si="1458"/>
        <v>-200.8555269150236</v>
      </c>
      <c r="DP571" s="141">
        <f t="shared" si="1458"/>
        <v>-160.66280713666856</v>
      </c>
      <c r="DQ571" s="141">
        <f t="shared" si="1458"/>
        <v>-316.86431113031847</v>
      </c>
      <c r="DR571" s="141">
        <f t="shared" si="1458"/>
        <v>-296.23581055943959</v>
      </c>
      <c r="DS571" s="141">
        <f t="shared" si="1458"/>
        <v>-204.16406622725677</v>
      </c>
      <c r="DT571" s="141">
        <f t="shared" si="1458"/>
        <v>-163.30859113480929</v>
      </c>
      <c r="DU571" s="141">
        <f t="shared" si="1458"/>
        <v>-322.08241069493857</v>
      </c>
      <c r="DV571" s="141">
        <f t="shared" si="1458"/>
        <v>-303.15270190168746</v>
      </c>
      <c r="DW571" s="141">
        <f t="shared" si="1458"/>
        <v>-208.50036323659731</v>
      </c>
      <c r="DX571" s="141">
        <f t="shared" si="1458"/>
        <v>-167.12101782810606</v>
      </c>
      <c r="DY571" s="141">
        <f t="shared" si="1458"/>
        <v>-329.60140018252241</v>
      </c>
      <c r="DZ571" s="141">
        <f t="shared" si="1458"/>
        <v>-312.11011138821328</v>
      </c>
      <c r="EA571" s="141">
        <f t="shared" si="1458"/>
        <v>-215.10454570405136</v>
      </c>
      <c r="EB571" s="141">
        <f t="shared" si="1458"/>
        <v>-170.32033181273056</v>
      </c>
      <c r="EC571" s="141">
        <f t="shared" si="1458"/>
        <v>-335.91118923634667</v>
      </c>
      <c r="ED571" s="141">
        <f t="shared" si="1458"/>
        <v>-318.30357523355701</v>
      </c>
      <c r="EE571" s="141">
        <f t="shared" si="1458"/>
        <v>-219.373046397161</v>
      </c>
      <c r="EF571" s="141">
        <f t="shared" si="1458"/>
        <v>-175.47183988218512</v>
      </c>
      <c r="EG571" s="141">
        <f t="shared" si="1458"/>
        <v>-346.07115771194691</v>
      </c>
      <c r="EH571" s="141">
        <f t="shared" si="1458"/>
        <v>-324.41184322867775</v>
      </c>
      <c r="EI571" s="141">
        <f t="shared" ref="EI571:FR571" si="1459">EI569+EI558+EI565+EI566</f>
        <v>-223.58283058609669</v>
      </c>
      <c r="EJ571" s="141">
        <f t="shared" si="1459"/>
        <v>-178.8383870471207</v>
      </c>
      <c r="EK571" s="141">
        <f t="shared" si="1459"/>
        <v>-352.71076937637918</v>
      </c>
      <c r="EL571" s="141">
        <f t="shared" si="1459"/>
        <v>-329.67332573658086</v>
      </c>
      <c r="EM571" s="141">
        <f t="shared" si="1459"/>
        <v>-226.73664693190676</v>
      </c>
      <c r="EN571" s="141">
        <f t="shared" si="1459"/>
        <v>-181.7380968837615</v>
      </c>
      <c r="EO571" s="141">
        <f t="shared" si="1459"/>
        <v>-358.42966957636997</v>
      </c>
      <c r="EP571" s="141">
        <f t="shared" si="1459"/>
        <v>-340.04863575598051</v>
      </c>
      <c r="EQ571" s="141">
        <f t="shared" si="1459"/>
        <v>-234.35962066794784</v>
      </c>
      <c r="ER571" s="141">
        <f t="shared" si="1459"/>
        <v>-187.45685154803073</v>
      </c>
      <c r="ES571" s="141">
        <f t="shared" si="1459"/>
        <v>-369.7083798734925</v>
      </c>
      <c r="ET571" s="141">
        <f t="shared" si="1459"/>
        <v>-347.23107907038167</v>
      </c>
      <c r="EU571" s="141">
        <f t="shared" si="1459"/>
        <v>-239.30972048790423</v>
      </c>
      <c r="EV571" s="141">
        <f t="shared" si="1459"/>
        <v>-191.4154456296574</v>
      </c>
      <c r="EW571" s="141">
        <f t="shared" si="1459"/>
        <v>-377.51564534503501</v>
      </c>
      <c r="EX571" s="141">
        <f t="shared" si="1459"/>
        <v>-360.75185882673827</v>
      </c>
      <c r="EY571" s="141">
        <f t="shared" si="1459"/>
        <v>-248.62816638547429</v>
      </c>
      <c r="EZ571" s="141">
        <f t="shared" si="1459"/>
        <v>-198.8680730404445</v>
      </c>
      <c r="FA571" s="141">
        <f t="shared" si="1459"/>
        <v>-392.21395475911856</v>
      </c>
      <c r="FB571" s="141">
        <f t="shared" si="1459"/>
        <v>-367.38255793674193</v>
      </c>
      <c r="FC571" s="141">
        <f t="shared" si="1459"/>
        <v>-252.66719374888154</v>
      </c>
      <c r="FD571" s="141">
        <f t="shared" si="1459"/>
        <v>-202.52242219438295</v>
      </c>
      <c r="FE571" s="141">
        <f t="shared" si="1459"/>
        <v>-399.42117868311834</v>
      </c>
      <c r="FF571" s="141">
        <f t="shared" si="1459"/>
        <v>-377.61073481179415</v>
      </c>
      <c r="FG571" s="141">
        <f t="shared" si="1459"/>
        <v>-260.24720956134797</v>
      </c>
      <c r="FH571" s="141">
        <f t="shared" si="1459"/>
        <v>-208.15986356849126</v>
      </c>
      <c r="FI571" s="141">
        <f t="shared" si="1459"/>
        <v>-410.53952031662948</v>
      </c>
      <c r="FJ571" s="141">
        <f t="shared" si="1459"/>
        <v>-388.12195799720655</v>
      </c>
      <c r="FK571" s="141">
        <f t="shared" si="1459"/>
        <v>-267.49148587791905</v>
      </c>
      <c r="FL571" s="141">
        <f t="shared" si="1459"/>
        <v>0</v>
      </c>
      <c r="FM571" s="141">
        <f t="shared" si="1459"/>
        <v>0</v>
      </c>
      <c r="FN571" s="141">
        <f t="shared" si="1459"/>
        <v>0</v>
      </c>
      <c r="FO571" s="141">
        <f t="shared" si="1459"/>
        <v>0</v>
      </c>
      <c r="FP571" s="141">
        <f t="shared" si="1459"/>
        <v>0</v>
      </c>
      <c r="FQ571" s="141">
        <f t="shared" si="1459"/>
        <v>0</v>
      </c>
      <c r="FR571" s="141">
        <f t="shared" si="1459"/>
        <v>0</v>
      </c>
    </row>
    <row r="572" spans="2:174" ht="13.8" thickTop="1">
      <c r="D572"/>
    </row>
    <row r="573" spans="2:174">
      <c r="B573" s="30" t="s">
        <v>92</v>
      </c>
      <c r="D573"/>
    </row>
    <row r="574" spans="2:174">
      <c r="C574" s="44" t="str">
        <f>Assumptions!D424</f>
        <v>Generation license</v>
      </c>
      <c r="D574" s="144" t="s">
        <v>974</v>
      </c>
      <c r="E574" s="296">
        <f>INDEX(Assumptions!$G$424:$G$424,MATCH($A$1,Model_Number,0))</f>
        <v>5.0000000000000001E-4</v>
      </c>
      <c r="F574" s="149" t="str">
        <f>INDEX(Assumptions!$G$425:$G$425,MATCH($A$1,Model_Number,0))</f>
        <v>% revenues</v>
      </c>
      <c r="H574" s="18"/>
      <c r="I574" s="131">
        <f t="shared" ref="I574:I586" si="1460">SUM(J574:FR574)</f>
        <v>-1281.4470067640971</v>
      </c>
      <c r="J574" s="18">
        <f t="shared" ref="J574:AO574" si="1461">-$E574 * (($F574 = "LCY / MW")*J$9*J$308/Thousand*J$20  +  ($F574 = "% revenues")*J$391 + ($F574 = "nominal")*J$9/Thousand*J$20 + ($F574 = "nominal scaled")*J$9/Thousand*J$20*J$308/$F$308 + ($F574 = "LCY / MWh")*J$335/Thousand) * J414</f>
        <v>0</v>
      </c>
      <c r="K574" s="18">
        <f t="shared" si="1461"/>
        <v>0</v>
      </c>
      <c r="L574" s="18">
        <f t="shared" si="1461"/>
        <v>0</v>
      </c>
      <c r="M574" s="18">
        <f t="shared" si="1461"/>
        <v>0</v>
      </c>
      <c r="N574" s="18">
        <f t="shared" si="1461"/>
        <v>0</v>
      </c>
      <c r="O574" s="18">
        <f t="shared" si="1461"/>
        <v>0</v>
      </c>
      <c r="P574" s="18">
        <f t="shared" si="1461"/>
        <v>0</v>
      </c>
      <c r="Q574" s="18">
        <f t="shared" si="1461"/>
        <v>0</v>
      </c>
      <c r="R574" s="18">
        <f t="shared" si="1461"/>
        <v>0</v>
      </c>
      <c r="S574" s="18">
        <f t="shared" si="1461"/>
        <v>0</v>
      </c>
      <c r="T574" s="18">
        <f t="shared" si="1461"/>
        <v>0</v>
      </c>
      <c r="U574" s="18">
        <f t="shared" si="1461"/>
        <v>0</v>
      </c>
      <c r="V574" s="18">
        <f t="shared" si="1461"/>
        <v>0</v>
      </c>
      <c r="W574" s="18">
        <f t="shared" si="1461"/>
        <v>0</v>
      </c>
      <c r="X574" s="18">
        <f t="shared" si="1461"/>
        <v>0</v>
      </c>
      <c r="Y574" s="18">
        <f t="shared" si="1461"/>
        <v>0</v>
      </c>
      <c r="Z574" s="18">
        <f t="shared" si="1461"/>
        <v>0</v>
      </c>
      <c r="AA574" s="18">
        <f t="shared" si="1461"/>
        <v>0</v>
      </c>
      <c r="AB574" s="396">
        <f t="shared" si="1461"/>
        <v>-4.3820293829776196</v>
      </c>
      <c r="AC574" s="18">
        <f t="shared" si="1461"/>
        <v>-8.6423780745277075</v>
      </c>
      <c r="AD574" s="18">
        <f t="shared" si="1461"/>
        <v>-7.9324853680082708</v>
      </c>
      <c r="AE574" s="18">
        <f t="shared" si="1461"/>
        <v>-5.4670246144863999</v>
      </c>
      <c r="AF574" s="18">
        <f t="shared" si="1461"/>
        <v>-4.3820293829776196</v>
      </c>
      <c r="AG574" s="18">
        <f t="shared" si="1461"/>
        <v>-8.6423780745277075</v>
      </c>
      <c r="AH574" s="18">
        <f t="shared" si="1461"/>
        <v>-7.9324853680082708</v>
      </c>
      <c r="AI574" s="18">
        <f t="shared" si="1461"/>
        <v>-5.4670246144863999</v>
      </c>
      <c r="AJ574" s="18">
        <f t="shared" si="1461"/>
        <v>-4.5175560649253814</v>
      </c>
      <c r="AK574" s="18">
        <f t="shared" si="1461"/>
        <v>-8.9096681180698027</v>
      </c>
      <c r="AL574" s="18">
        <f t="shared" si="1461"/>
        <v>-8.1778199670188361</v>
      </c>
      <c r="AM574" s="18">
        <f t="shared" si="1461"/>
        <v>-5.6361078499859776</v>
      </c>
      <c r="AN574" s="18">
        <f t="shared" si="1461"/>
        <v>-4.5175560649253814</v>
      </c>
      <c r="AO574" s="18">
        <f t="shared" si="1461"/>
        <v>-8.9096681180698027</v>
      </c>
      <c r="AP574" s="18">
        <f t="shared" ref="AP574:BU574" si="1462">-$E574 * (($F574 = "LCY / MW")*AP$9*AP$308/Thousand*AP$20  +  ($F574 = "% revenues")*AP$391 + ($F574 = "nominal")*AP$9/Thousand*AP$20 + ($F574 = "nominal scaled")*AP$9/Thousand*AP$20*AP$308/$F$308 + ($F574 = "LCY / MWh")*AP$335/Thousand) * AP414</f>
        <v>-8.1778199670188361</v>
      </c>
      <c r="AQ574" s="18">
        <f t="shared" si="1462"/>
        <v>-5.6361078499859776</v>
      </c>
      <c r="AR574" s="18">
        <f t="shared" si="1462"/>
        <v>-4.5175560649253814</v>
      </c>
      <c r="AS574" s="18">
        <f t="shared" si="1462"/>
        <v>-8.9096681180698027</v>
      </c>
      <c r="AT574" s="18">
        <f t="shared" si="1462"/>
        <v>-8.1778199670188361</v>
      </c>
      <c r="AU574" s="18">
        <f t="shared" si="1462"/>
        <v>-5.6361078499859776</v>
      </c>
      <c r="AV574" s="18">
        <f t="shared" si="1462"/>
        <v>-4.5175560649253814</v>
      </c>
      <c r="AW574" s="18">
        <f t="shared" si="1462"/>
        <v>-8.9096681180698027</v>
      </c>
      <c r="AX574" s="18">
        <f t="shared" si="1462"/>
        <v>-8.1778199670188361</v>
      </c>
      <c r="AY574" s="18">
        <f t="shared" si="1462"/>
        <v>-5.6361078499859776</v>
      </c>
      <c r="AZ574" s="18">
        <f t="shared" si="1462"/>
        <v>-4.5175560649253814</v>
      </c>
      <c r="BA574" s="18">
        <f t="shared" si="1462"/>
        <v>-8.9096681180698027</v>
      </c>
      <c r="BB574" s="18">
        <f t="shared" si="1462"/>
        <v>-8.1778199670188361</v>
      </c>
      <c r="BC574" s="18">
        <f t="shared" si="1462"/>
        <v>-5.6361078499859776</v>
      </c>
      <c r="BD574" s="18">
        <f t="shared" si="1462"/>
        <v>-4.5175560649253814</v>
      </c>
      <c r="BE574" s="18">
        <f t="shared" si="1462"/>
        <v>-8.9096681180698027</v>
      </c>
      <c r="BF574" s="18">
        <f t="shared" si="1462"/>
        <v>-8.1778199670188361</v>
      </c>
      <c r="BG574" s="18">
        <f t="shared" si="1462"/>
        <v>-5.6361078499859776</v>
      </c>
      <c r="BH574" s="18">
        <f t="shared" si="1462"/>
        <v>-4.5175560649253814</v>
      </c>
      <c r="BI574" s="18">
        <f t="shared" si="1462"/>
        <v>-8.9096681180698027</v>
      </c>
      <c r="BJ574" s="18">
        <f t="shared" si="1462"/>
        <v>-8.1778199670188361</v>
      </c>
      <c r="BK574" s="18">
        <f t="shared" si="1462"/>
        <v>-5.6361078499859776</v>
      </c>
      <c r="BL574" s="18">
        <f t="shared" si="1462"/>
        <v>-4.5175560649253814</v>
      </c>
      <c r="BM574" s="18">
        <f t="shared" si="1462"/>
        <v>-8.9096681180698027</v>
      </c>
      <c r="BN574" s="18">
        <f t="shared" si="1462"/>
        <v>-9.5549234347411751</v>
      </c>
      <c r="BO574" s="18">
        <f t="shared" si="1462"/>
        <v>-6.5851998691273792</v>
      </c>
      <c r="BP574" s="18">
        <f t="shared" si="1462"/>
        <v>-5.2677330488594256</v>
      </c>
      <c r="BQ574" s="18">
        <f t="shared" si="1462"/>
        <v>-10.389191085933028</v>
      </c>
      <c r="BR574" s="18">
        <f t="shared" si="1462"/>
        <v>-9.8218879955078453</v>
      </c>
      <c r="BS574" s="18">
        <f t="shared" si="1462"/>
        <v>-6.7691903534708002</v>
      </c>
      <c r="BT574" s="18">
        <f t="shared" si="1462"/>
        <v>-5.4148917636912897</v>
      </c>
      <c r="BU574" s="18">
        <f t="shared" si="1462"/>
        <v>-10.679422195628232</v>
      </c>
      <c r="BV574" s="18">
        <f t="shared" ref="BV574:DA574" si="1463">-$E574 * (($F574 = "LCY / MW")*BV$9*BV$308/Thousand*BV$20  +  ($F574 = "% revenues")*BV$391 + ($F574 = "nominal")*BV$9/Thousand*BV$20 + ($F574 = "nominal scaled")*BV$9/Thousand*BV$20*BV$308/$F$308 + ($F574 = "LCY / MWh")*BV$335/Thousand) * BV414</f>
        <v>-10.096270998829247</v>
      </c>
      <c r="BW574" s="18">
        <f t="shared" si="1463"/>
        <v>-6.9582935869926104</v>
      </c>
      <c r="BX574" s="18">
        <f t="shared" si="1463"/>
        <v>-5.5661390416690928</v>
      </c>
      <c r="BY574" s="18">
        <f t="shared" si="1463"/>
        <v>-10.97771689992781</v>
      </c>
      <c r="BZ574" s="18">
        <f t="shared" si="1463"/>
        <v>-10.378277283153976</v>
      </c>
      <c r="CA574" s="18">
        <f t="shared" si="1463"/>
        <v>-7.1382590918128201</v>
      </c>
      <c r="CB574" s="18">
        <f t="shared" si="1463"/>
        <v>-5.7215877537382429</v>
      </c>
      <c r="CC574" s="18">
        <f t="shared" si="1463"/>
        <v>-11.284297806509295</v>
      </c>
      <c r="CD574" s="18">
        <f t="shared" si="1463"/>
        <v>-10.668117300639242</v>
      </c>
      <c r="CE574" s="18">
        <f t="shared" si="1463"/>
        <v>-7.3524068645672047</v>
      </c>
      <c r="CF574" s="18">
        <f t="shared" si="1463"/>
        <v>-5.8813538633940379</v>
      </c>
      <c r="CG574" s="18">
        <f t="shared" si="1463"/>
        <v>-11.599393622275732</v>
      </c>
      <c r="CH574" s="18">
        <f t="shared" si="1463"/>
        <v>-9.8287569226152716</v>
      </c>
      <c r="CI574" s="18">
        <f t="shared" si="1463"/>
        <v>-6.8490923551029042</v>
      </c>
      <c r="CJ574" s="18">
        <f t="shared" si="1463"/>
        <v>-5.4787190271344182</v>
      </c>
      <c r="CK574" s="18">
        <f t="shared" si="1463"/>
        <v>-10.805304359787335</v>
      </c>
      <c r="CL574" s="18">
        <f t="shared" si="1463"/>
        <v>-10.301903789382997</v>
      </c>
      <c r="CM574" s="18">
        <f t="shared" si="1463"/>
        <v>-7.1000145578294136</v>
      </c>
      <c r="CN574" s="18">
        <f t="shared" si="1463"/>
        <v>-5.622619056836756</v>
      </c>
      <c r="CO574" s="18">
        <f t="shared" si="1463"/>
        <v>-11.089108586763627</v>
      </c>
      <c r="CP574" s="18">
        <f t="shared" si="1463"/>
        <v>-10.417917624809746</v>
      </c>
      <c r="CQ574" s="18">
        <f t="shared" si="1463"/>
        <v>-7.1654068103140665</v>
      </c>
      <c r="CR574" s="18">
        <f t="shared" si="1463"/>
        <v>-5.7433476887197035</v>
      </c>
      <c r="CS574" s="18">
        <f t="shared" si="1463"/>
        <v>-11.327213444117165</v>
      </c>
      <c r="CT574" s="18">
        <f t="shared" si="1463"/>
        <v>-11.013497862812827</v>
      </c>
      <c r="CU574" s="18">
        <f t="shared" si="1463"/>
        <v>-7.5904412191445569</v>
      </c>
      <c r="CV574" s="18">
        <f t="shared" si="1463"/>
        <v>-6.0716631154747489</v>
      </c>
      <c r="CW574" s="18">
        <f t="shared" si="1463"/>
        <v>-11.974727597431439</v>
      </c>
      <c r="CX574" s="18">
        <f t="shared" si="1463"/>
        <v>-11.007853414084623</v>
      </c>
      <c r="CY574" s="18">
        <f t="shared" si="1463"/>
        <v>-7.5865510966040546</v>
      </c>
      <c r="CZ574" s="18">
        <f t="shared" si="1463"/>
        <v>-6.0685261987467616</v>
      </c>
      <c r="DA574" s="18">
        <f t="shared" si="1463"/>
        <v>-11.968540870236755</v>
      </c>
      <c r="DB574" s="18">
        <f t="shared" ref="DB574:EG574" si="1464">-$E574 * (($F574 = "LCY / MW")*DB$9*DB$308/Thousand*DB$20  +  ($F574 = "% revenues")*DB$391 + ($F574 = "nominal")*DB$9/Thousand*DB$20 + ($F574 = "nominal scaled")*DB$9/Thousand*DB$20*DB$308/$F$308 + ($F574 = "LCY / MWh")*DB$335/Thousand) * DB414</f>
        <v>-11.542753395170957</v>
      </c>
      <c r="DC574" s="18">
        <f t="shared" si="1464"/>
        <v>-7.9552011762727854</v>
      </c>
      <c r="DD574" s="18">
        <f t="shared" si="1464"/>
        <v>-6.3633850312371241</v>
      </c>
      <c r="DE574" s="18">
        <f t="shared" si="1464"/>
        <v>-12.550070861545024</v>
      </c>
      <c r="DF574" s="18">
        <f t="shared" si="1464"/>
        <v>-11.675761857698632</v>
      </c>
      <c r="DG574" s="18">
        <f t="shared" si="1464"/>
        <v>-8.0304140992277642</v>
      </c>
      <c r="DH574" s="18">
        <f t="shared" si="1464"/>
        <v>-6.4366841237644037</v>
      </c>
      <c r="DI574" s="18">
        <f t="shared" si="1464"/>
        <v>-12.694633669042695</v>
      </c>
      <c r="DJ574" s="18">
        <f t="shared" si="1464"/>
        <v>-11.814121798829508</v>
      </c>
      <c r="DK574" s="18">
        <f t="shared" si="1464"/>
        <v>-8.1422267645428192</v>
      </c>
      <c r="DL574" s="18">
        <f t="shared" si="1464"/>
        <v>-6.5129326742961675</v>
      </c>
      <c r="DM574" s="18">
        <f t="shared" si="1464"/>
        <v>-12.845013491663252</v>
      </c>
      <c r="DN574" s="18">
        <f t="shared" si="1464"/>
        <v>-11.885168376927433</v>
      </c>
      <c r="DO574" s="18">
        <f t="shared" si="1464"/>
        <v>-8.1911916693887665</v>
      </c>
      <c r="DP574" s="18">
        <f t="shared" si="1464"/>
        <v>-6.5520718678319723</v>
      </c>
      <c r="DQ574" s="18">
        <f t="shared" si="1464"/>
        <v>-12.922205057147158</v>
      </c>
      <c r="DR574" s="18">
        <f t="shared" si="1464"/>
        <v>-12.081951981359031</v>
      </c>
      <c r="DS574" s="18">
        <f t="shared" si="1464"/>
        <v>-8.3268138305708952</v>
      </c>
      <c r="DT574" s="18">
        <f t="shared" si="1464"/>
        <v>-6.6605268029817148</v>
      </c>
      <c r="DU574" s="18">
        <f t="shared" si="1464"/>
        <v>-13.136103338444295</v>
      </c>
      <c r="DV574" s="18">
        <f t="shared" si="1464"/>
        <v>-12.363486145586922</v>
      </c>
      <c r="DW574" s="18">
        <f t="shared" si="1464"/>
        <v>-8.5032768504286338</v>
      </c>
      <c r="DX574" s="18">
        <f t="shared" si="1464"/>
        <v>-6.8157017093789358</v>
      </c>
      <c r="DY574" s="18">
        <f t="shared" si="1464"/>
        <v>-13.442144236749035</v>
      </c>
      <c r="DZ574" s="18">
        <f t="shared" si="1464"/>
        <v>-12.726741524223977</v>
      </c>
      <c r="EA574" s="18">
        <f t="shared" si="1464"/>
        <v>-8.7711991825089868</v>
      </c>
      <c r="EB574" s="18">
        <f t="shared" si="1464"/>
        <v>-6.9450580426871209</v>
      </c>
      <c r="EC574" s="18">
        <f t="shared" si="1464"/>
        <v>-13.697264921956378</v>
      </c>
      <c r="ED574" s="18">
        <f t="shared" si="1464"/>
        <v>-12.977042642330252</v>
      </c>
      <c r="EE574" s="18">
        <f t="shared" si="1464"/>
        <v>-8.9437053152324353</v>
      </c>
      <c r="EF574" s="18">
        <f t="shared" si="1464"/>
        <v>-7.1538798991133667</v>
      </c>
      <c r="EG574" s="18">
        <f t="shared" si="1464"/>
        <v>-14.109110045695378</v>
      </c>
      <c r="EH574" s="18">
        <f t="shared" ref="EH574:FR574" si="1465">-$E574 * (($F574 = "LCY / MW")*EH$9*EH$308/Thousand*EH$20  +  ($F574 = "% revenues")*EH$391 + ($F574 = "nominal")*EH$9/Thousand*EH$20 + ($F574 = "nominal scaled")*EH$9/Thousand*EH$20*EH$308/$F$308 + ($F574 = "LCY / MWh")*EH$335/Thousand) * EH414</f>
        <v>-13.226487353228908</v>
      </c>
      <c r="EI574" s="18">
        <f t="shared" si="1465"/>
        <v>-9.1156212168912365</v>
      </c>
      <c r="EJ574" s="18">
        <f t="shared" si="1465"/>
        <v>-7.2913603924232397</v>
      </c>
      <c r="EK574" s="18">
        <f t="shared" si="1465"/>
        <v>-14.380253458305074</v>
      </c>
      <c r="EL574" s="18">
        <f t="shared" si="1465"/>
        <v>-13.44216633632332</v>
      </c>
      <c r="EM574" s="18">
        <f t="shared" si="1465"/>
        <v>-9.2450055393144375</v>
      </c>
      <c r="EN574" s="18">
        <f t="shared" si="1465"/>
        <v>-7.4102256301753684</v>
      </c>
      <c r="EO574" s="18">
        <f t="shared" si="1465"/>
        <v>-14.614683270337613</v>
      </c>
      <c r="EP574" s="18">
        <f t="shared" si="1465"/>
        <v>-13.862506268078254</v>
      </c>
      <c r="EQ574" s="18">
        <f t="shared" si="1465"/>
        <v>-9.5539619009829586</v>
      </c>
      <c r="ER574" s="18">
        <f t="shared" si="1465"/>
        <v>-7.641912086492141</v>
      </c>
      <c r="ES574" s="18">
        <f t="shared" si="1465"/>
        <v>-15.071622687041499</v>
      </c>
      <c r="ET574" s="18">
        <f t="shared" si="1465"/>
        <v>-14.155241579638956</v>
      </c>
      <c r="EU574" s="18">
        <f t="shared" si="1465"/>
        <v>-9.7557134428497836</v>
      </c>
      <c r="EV574" s="18">
        <f t="shared" si="1465"/>
        <v>-7.8032527566832242</v>
      </c>
      <c r="EW574" s="18">
        <f t="shared" si="1465"/>
        <v>-15.389823901302083</v>
      </c>
      <c r="EX574" s="18">
        <f t="shared" si="1465"/>
        <v>-14.701622640827949</v>
      </c>
      <c r="EY574" s="18">
        <f t="shared" si="1465"/>
        <v>-10.132276218806023</v>
      </c>
      <c r="EZ574" s="18">
        <f t="shared" si="1465"/>
        <v>-8.1044166332443215</v>
      </c>
      <c r="FA574" s="18">
        <f t="shared" si="1465"/>
        <v>-15.983788901569335</v>
      </c>
      <c r="FB574" s="18">
        <f t="shared" si="1465"/>
        <v>-14.972515057063326</v>
      </c>
      <c r="FC574" s="18">
        <f t="shared" si="1465"/>
        <v>-10.297340690524713</v>
      </c>
      <c r="FD574" s="18">
        <f t="shared" si="1465"/>
        <v>-8.2537125135386766</v>
      </c>
      <c r="FE574" s="18">
        <f t="shared" si="1465"/>
        <v>-16.278234997135332</v>
      </c>
      <c r="FF574" s="18">
        <f t="shared" si="1465"/>
        <v>-15.387423499640837</v>
      </c>
      <c r="FG574" s="18">
        <f t="shared" si="1465"/>
        <v>-10.604926340656467</v>
      </c>
      <c r="FH574" s="18">
        <f t="shared" si="1465"/>
        <v>-8.4823965027166679</v>
      </c>
      <c r="FI574" s="18">
        <f t="shared" si="1465"/>
        <v>-16.729252852411427</v>
      </c>
      <c r="FJ574" s="18">
        <f t="shared" si="1465"/>
        <v>-15.813773092001984</v>
      </c>
      <c r="FK574" s="18">
        <f t="shared" si="1465"/>
        <v>-10.898764098645277</v>
      </c>
      <c r="FL574" s="18">
        <f t="shared" si="1465"/>
        <v>0</v>
      </c>
      <c r="FM574" s="18">
        <f t="shared" si="1465"/>
        <v>0</v>
      </c>
      <c r="FN574" s="18">
        <f t="shared" si="1465"/>
        <v>0</v>
      </c>
      <c r="FO574" s="18">
        <f t="shared" si="1465"/>
        <v>0</v>
      </c>
      <c r="FP574" s="18">
        <f t="shared" si="1465"/>
        <v>0</v>
      </c>
      <c r="FQ574" s="18">
        <f t="shared" si="1465"/>
        <v>0</v>
      </c>
      <c r="FR574" s="18">
        <f t="shared" si="1465"/>
        <v>0</v>
      </c>
    </row>
    <row r="575" spans="2:174">
      <c r="C575" s="44" t="str">
        <f>Assumptions!D426</f>
        <v>Financial administration</v>
      </c>
      <c r="D575" s="144" t="s">
        <v>974</v>
      </c>
      <c r="E575" s="136">
        <f>INDEX(Assumptions!$G$426:$G$426,MATCH($A$1,Model_Number,0))</f>
        <v>141000</v>
      </c>
      <c r="F575" s="149" t="str">
        <f>INDEX(Assumptions!$G$427:$G$427,MATCH($A$1,Model_Number,0))</f>
        <v>nominal scaled</v>
      </c>
      <c r="H575" s="18"/>
      <c r="I575" s="131">
        <f t="shared" si="1460"/>
        <v>-7900.7228708326202</v>
      </c>
      <c r="J575" s="18">
        <f t="shared" ref="J575:AO575" si="1466">-$E575 * (($F575 = "LCY / MW")*J$9*J$308/Thousand*J$20  +  ($F575 = "% revenues")*J$391 + ($F575 = "nominal")*J$9/Thousand*J$20 + ($F575 = "nominal scaled")*J$9/Thousand*J$20*J$308/$F$308 + ($F575 = "LCY / MWh")*J$335/Thousand) * J415</f>
        <v>0</v>
      </c>
      <c r="K575" s="18">
        <f t="shared" si="1466"/>
        <v>0</v>
      </c>
      <c r="L575" s="18">
        <f t="shared" si="1466"/>
        <v>0</v>
      </c>
      <c r="M575" s="18">
        <f t="shared" si="1466"/>
        <v>0</v>
      </c>
      <c r="N575" s="18">
        <f t="shared" si="1466"/>
        <v>0</v>
      </c>
      <c r="O575" s="18">
        <f t="shared" si="1466"/>
        <v>0</v>
      </c>
      <c r="P575" s="18">
        <f t="shared" si="1466"/>
        <v>0</v>
      </c>
      <c r="Q575" s="18">
        <f t="shared" si="1466"/>
        <v>0</v>
      </c>
      <c r="R575" s="18">
        <f t="shared" si="1466"/>
        <v>0</v>
      </c>
      <c r="S575" s="18">
        <f t="shared" si="1466"/>
        <v>0</v>
      </c>
      <c r="T575" s="18">
        <f t="shared" si="1466"/>
        <v>0</v>
      </c>
      <c r="U575" s="18">
        <f t="shared" si="1466"/>
        <v>0</v>
      </c>
      <c r="V575" s="18">
        <f t="shared" si="1466"/>
        <v>0</v>
      </c>
      <c r="W575" s="18">
        <f t="shared" si="1466"/>
        <v>0</v>
      </c>
      <c r="X575" s="18">
        <f t="shared" si="1466"/>
        <v>0</v>
      </c>
      <c r="Y575" s="18">
        <f t="shared" si="1466"/>
        <v>0</v>
      </c>
      <c r="Z575" s="18">
        <f t="shared" si="1466"/>
        <v>0</v>
      </c>
      <c r="AA575" s="18">
        <f t="shared" si="1466"/>
        <v>0</v>
      </c>
      <c r="AB575" s="396">
        <f t="shared" si="1466"/>
        <v>-37.229711079452059</v>
      </c>
      <c r="AC575" s="18">
        <f t="shared" si="1466"/>
        <v>-37.229711079452059</v>
      </c>
      <c r="AD575" s="18">
        <f t="shared" si="1466"/>
        <v>-37.569087227803287</v>
      </c>
      <c r="AE575" s="18">
        <f t="shared" si="1466"/>
        <v>-37.569087227803287</v>
      </c>
      <c r="AF575" s="18">
        <f t="shared" si="1466"/>
        <v>-37.981934340196716</v>
      </c>
      <c r="AG575" s="18">
        <f t="shared" si="1466"/>
        <v>-37.981934340196716</v>
      </c>
      <c r="AH575" s="18">
        <f t="shared" si="1466"/>
        <v>-38.114972908305532</v>
      </c>
      <c r="AI575" s="18">
        <f t="shared" si="1466"/>
        <v>-38.538472607286707</v>
      </c>
      <c r="AJ575" s="18">
        <f t="shared" si="1466"/>
        <v>-38.961972306267882</v>
      </c>
      <c r="AK575" s="18">
        <f t="shared" si="1466"/>
        <v>-38.961972306267882</v>
      </c>
      <c r="AL575" s="18">
        <f t="shared" si="1466"/>
        <v>-38.991617285196554</v>
      </c>
      <c r="AM575" s="18">
        <f t="shared" si="1466"/>
        <v>-39.424857477254292</v>
      </c>
      <c r="AN575" s="18">
        <f t="shared" si="1466"/>
        <v>-39.858097669312038</v>
      </c>
      <c r="AO575" s="18">
        <f t="shared" si="1466"/>
        <v>-39.858097669312038</v>
      </c>
      <c r="AP575" s="18">
        <f t="shared" ref="AP575:BU575" si="1467">-$E575 * (($F575 = "LCY / MW")*AP$9*AP$308/Thousand*AP$20  +  ($F575 = "% revenues")*AP$391 + ($F575 = "nominal")*AP$9/Thousand*AP$20 + ($F575 = "nominal scaled")*AP$9/Thousand*AP$20*AP$308/$F$308 + ($F575 = "LCY / MWh")*AP$335/Thousand) * AP415</f>
        <v>-39.888424482756065</v>
      </c>
      <c r="AQ575" s="18">
        <f t="shared" si="1467"/>
        <v>-40.331629199231131</v>
      </c>
      <c r="AR575" s="18">
        <f t="shared" si="1467"/>
        <v>-40.774833915706211</v>
      </c>
      <c r="AS575" s="18">
        <f t="shared" si="1467"/>
        <v>-40.774833915706211</v>
      </c>
      <c r="AT575" s="18">
        <f t="shared" si="1467"/>
        <v>-41.146526461330353</v>
      </c>
      <c r="AU575" s="18">
        <f t="shared" si="1467"/>
        <v>-41.146526461330353</v>
      </c>
      <c r="AV575" s="18">
        <f t="shared" si="1467"/>
        <v>-41.598686092773541</v>
      </c>
      <c r="AW575" s="18">
        <f t="shared" si="1467"/>
        <v>-41.598686092773541</v>
      </c>
      <c r="AX575" s="18">
        <f t="shared" si="1467"/>
        <v>-41.744392985514217</v>
      </c>
      <c r="AY575" s="18">
        <f t="shared" si="1467"/>
        <v>-42.20821957424215</v>
      </c>
      <c r="AZ575" s="18">
        <f t="shared" si="1467"/>
        <v>-42.672046162970091</v>
      </c>
      <c r="BA575" s="18">
        <f t="shared" si="1467"/>
        <v>-42.672046162970091</v>
      </c>
      <c r="BB575" s="18">
        <f t="shared" si="1467"/>
        <v>-42.704514024181037</v>
      </c>
      <c r="BC575" s="18">
        <f t="shared" si="1467"/>
        <v>-43.179008624449715</v>
      </c>
      <c r="BD575" s="18">
        <f t="shared" si="1467"/>
        <v>-43.653503224718406</v>
      </c>
      <c r="BE575" s="18">
        <f t="shared" si="1467"/>
        <v>-43.653503224718406</v>
      </c>
      <c r="BF575" s="18">
        <f t="shared" si="1467"/>
        <v>-43.686717846737196</v>
      </c>
      <c r="BG575" s="18">
        <f t="shared" si="1467"/>
        <v>-44.172125822812056</v>
      </c>
      <c r="BH575" s="18">
        <f t="shared" si="1467"/>
        <v>-44.657533798886917</v>
      </c>
      <c r="BI575" s="18">
        <f t="shared" si="1467"/>
        <v>-44.657533798886917</v>
      </c>
      <c r="BJ575" s="18">
        <f t="shared" si="1467"/>
        <v>-45.06462000439592</v>
      </c>
      <c r="BK575" s="18">
        <f t="shared" si="1467"/>
        <v>-45.06462000439592</v>
      </c>
      <c r="BL575" s="18">
        <f t="shared" si="1467"/>
        <v>-45.559835608839819</v>
      </c>
      <c r="BM575" s="18">
        <f t="shared" si="1467"/>
        <v>-45.559835608839819</v>
      </c>
      <c r="BN575" s="18">
        <f t="shared" si="1467"/>
        <v>-45.719417141428018</v>
      </c>
      <c r="BO575" s="18">
        <f t="shared" si="1467"/>
        <v>-46.227410665221662</v>
      </c>
      <c r="BP575" s="18">
        <f t="shared" si="1467"/>
        <v>-46.735404189015313</v>
      </c>
      <c r="BQ575" s="18">
        <f t="shared" si="1467"/>
        <v>-46.735404189015313</v>
      </c>
      <c r="BR575" s="18">
        <f t="shared" si="1467"/>
        <v>-46.770963735680859</v>
      </c>
      <c r="BS575" s="18">
        <f t="shared" si="1467"/>
        <v>-47.290641110521761</v>
      </c>
      <c r="BT575" s="18">
        <f t="shared" si="1467"/>
        <v>-47.810318485362664</v>
      </c>
      <c r="BU575" s="18">
        <f t="shared" si="1467"/>
        <v>-47.810318485362664</v>
      </c>
      <c r="BV575" s="18">
        <f t="shared" ref="BV575:DA575" si="1468">-$E575 * (($F575 = "LCY / MW")*BV$9*BV$308/Thousand*BV$20  +  ($F575 = "% revenues")*BV$391 + ($F575 = "nominal")*BV$9/Thousand*BV$20 + ($F575 = "nominal scaled")*BV$9/Thousand*BV$20*BV$308/$F$308 + ($F575 = "LCY / MWh")*BV$335/Thousand) * BV415</f>
        <v>-47.846695901601514</v>
      </c>
      <c r="BW575" s="18">
        <f t="shared" si="1468"/>
        <v>-48.378325856063753</v>
      </c>
      <c r="BX575" s="18">
        <f t="shared" si="1468"/>
        <v>-48.909955810526</v>
      </c>
      <c r="BY575" s="18">
        <f t="shared" si="1468"/>
        <v>-48.909955810526</v>
      </c>
      <c r="BZ575" s="18">
        <f t="shared" si="1468"/>
        <v>-49.355805964548978</v>
      </c>
      <c r="CA575" s="18">
        <f t="shared" si="1468"/>
        <v>-49.355805964548978</v>
      </c>
      <c r="CB575" s="18">
        <f t="shared" si="1468"/>
        <v>-49.89817745866489</v>
      </c>
      <c r="CC575" s="18">
        <f t="shared" si="1468"/>
        <v>-49.89817745866489</v>
      </c>
      <c r="CD575" s="18">
        <f t="shared" si="1468"/>
        <v>-50.072954815207126</v>
      </c>
      <c r="CE575" s="18">
        <f t="shared" si="1468"/>
        <v>-50.629320979820534</v>
      </c>
      <c r="CF575" s="18">
        <f t="shared" si="1468"/>
        <v>-51.185687144433956</v>
      </c>
      <c r="CG575" s="18">
        <f t="shared" si="1468"/>
        <v>-51.185687144433956</v>
      </c>
      <c r="CH575" s="18">
        <f t="shared" si="1468"/>
        <v>-51.224632775956877</v>
      </c>
      <c r="CI575" s="18">
        <f t="shared" si="1468"/>
        <v>-51.793795362356398</v>
      </c>
      <c r="CJ575" s="18">
        <f t="shared" si="1468"/>
        <v>-52.362957948755927</v>
      </c>
      <c r="CK575" s="18">
        <f t="shared" si="1468"/>
        <v>-52.362957948755927</v>
      </c>
      <c r="CL575" s="18">
        <f t="shared" si="1468"/>
        <v>-52.402799329803891</v>
      </c>
      <c r="CM575" s="18">
        <f t="shared" si="1468"/>
        <v>-52.985052655690595</v>
      </c>
      <c r="CN575" s="18">
        <f t="shared" si="1468"/>
        <v>-53.567305981577313</v>
      </c>
      <c r="CO575" s="18">
        <f t="shared" si="1468"/>
        <v>-53.567305981577313</v>
      </c>
      <c r="CP575" s="18">
        <f t="shared" si="1468"/>
        <v>-54.055611301561726</v>
      </c>
      <c r="CQ575" s="18">
        <f t="shared" si="1468"/>
        <v>-54.055611301561726</v>
      </c>
      <c r="CR575" s="18">
        <f t="shared" si="1468"/>
        <v>-54.649629008172283</v>
      </c>
      <c r="CS575" s="18">
        <f t="shared" si="1468"/>
        <v>-54.649629008172283</v>
      </c>
      <c r="CT575" s="18">
        <f t="shared" si="1468"/>
        <v>-54.841049179820317</v>
      </c>
      <c r="CU575" s="18">
        <f t="shared" si="1468"/>
        <v>-55.450394170707213</v>
      </c>
      <c r="CV575" s="18">
        <f t="shared" si="1468"/>
        <v>-56.059739161594116</v>
      </c>
      <c r="CW575" s="18">
        <f t="shared" si="1468"/>
        <v>-56.059739161594116</v>
      </c>
      <c r="CX575" s="18">
        <f t="shared" si="1468"/>
        <v>-56.102393310956181</v>
      </c>
      <c r="CY575" s="18">
        <f t="shared" si="1468"/>
        <v>-56.725753236633473</v>
      </c>
      <c r="CZ575" s="18">
        <f t="shared" si="1468"/>
        <v>-57.349113162310772</v>
      </c>
      <c r="DA575" s="18">
        <f t="shared" si="1468"/>
        <v>-57.349113162310772</v>
      </c>
      <c r="DB575" s="18">
        <f t="shared" ref="DB575:EG575" si="1469">-$E575 * (($F575 = "LCY / MW")*DB$9*DB$308/Thousand*DB$20  +  ($F575 = "% revenues")*DB$391 + ($F575 = "nominal")*DB$9/Thousand*DB$20 + ($F575 = "nominal scaled")*DB$9/Thousand*DB$20*DB$308/$F$308 + ($F575 = "LCY / MWh")*DB$335/Thousand) * DB415</f>
        <v>-57.392748357108168</v>
      </c>
      <c r="DC575" s="18">
        <f t="shared" si="1469"/>
        <v>-58.030445561076036</v>
      </c>
      <c r="DD575" s="18">
        <f t="shared" si="1469"/>
        <v>-58.668142765043918</v>
      </c>
      <c r="DE575" s="18">
        <f t="shared" si="1469"/>
        <v>-58.668142765043918</v>
      </c>
      <c r="DF575" s="18">
        <f t="shared" si="1469"/>
        <v>-59.202945957043688</v>
      </c>
      <c r="DG575" s="18">
        <f t="shared" si="1469"/>
        <v>-59.202945957043688</v>
      </c>
      <c r="DH575" s="18">
        <f t="shared" si="1469"/>
        <v>-59.853527780747449</v>
      </c>
      <c r="DI575" s="18">
        <f t="shared" si="1469"/>
        <v>-59.853527780747449</v>
      </c>
      <c r="DJ575" s="18">
        <f t="shared" si="1469"/>
        <v>-60.063175545416044</v>
      </c>
      <c r="DK575" s="18">
        <f t="shared" si="1469"/>
        <v>-60.730544162587336</v>
      </c>
      <c r="DL575" s="18">
        <f t="shared" si="1469"/>
        <v>-61.397912779758634</v>
      </c>
      <c r="DM575" s="18">
        <f t="shared" si="1469"/>
        <v>-61.397912779758634</v>
      </c>
      <c r="DN575" s="18">
        <f t="shared" si="1469"/>
        <v>-61.444628582960611</v>
      </c>
      <c r="DO575" s="18">
        <f t="shared" si="1469"/>
        <v>-62.127346678326838</v>
      </c>
      <c r="DP575" s="18">
        <f t="shared" si="1469"/>
        <v>-62.810064773693078</v>
      </c>
      <c r="DQ575" s="18">
        <f t="shared" si="1469"/>
        <v>-62.810064773693078</v>
      </c>
      <c r="DR575" s="18">
        <f t="shared" si="1469"/>
        <v>-62.857855040368698</v>
      </c>
      <c r="DS575" s="18">
        <f t="shared" si="1469"/>
        <v>-63.556275651928345</v>
      </c>
      <c r="DT575" s="18">
        <f t="shared" si="1469"/>
        <v>-64.254696263488015</v>
      </c>
      <c r="DU575" s="18">
        <f t="shared" si="1469"/>
        <v>-64.254696263488015</v>
      </c>
      <c r="DV575" s="18">
        <f t="shared" si="1469"/>
        <v>-64.840424991944772</v>
      </c>
      <c r="DW575" s="18">
        <f t="shared" si="1469"/>
        <v>-64.840424991944772</v>
      </c>
      <c r="DX575" s="18">
        <f t="shared" si="1469"/>
        <v>-65.552957134713381</v>
      </c>
      <c r="DY575" s="18">
        <f t="shared" si="1469"/>
        <v>-65.552957134713381</v>
      </c>
      <c r="DZ575" s="18">
        <f t="shared" si="1469"/>
        <v>-65.782568177542004</v>
      </c>
      <c r="EA575" s="18">
        <f t="shared" si="1469"/>
        <v>-66.513485601736903</v>
      </c>
      <c r="EB575" s="18">
        <f t="shared" si="1469"/>
        <v>-67.244403025931831</v>
      </c>
      <c r="EC575" s="18">
        <f t="shared" si="1469"/>
        <v>-67.244403025931831</v>
      </c>
      <c r="ED575" s="18">
        <f t="shared" si="1469"/>
        <v>-67.295567245625463</v>
      </c>
      <c r="EE575" s="18">
        <f t="shared" si="1469"/>
        <v>-68.043295770576847</v>
      </c>
      <c r="EF575" s="18">
        <f t="shared" si="1469"/>
        <v>-68.79102429552826</v>
      </c>
      <c r="EG575" s="18">
        <f t="shared" si="1469"/>
        <v>-68.79102429552826</v>
      </c>
      <c r="EH575" s="18">
        <f t="shared" ref="EH575:FR575" si="1470">-$E575 * (($F575 = "LCY / MW")*EH$9*EH$308/Thousand*EH$20  +  ($F575 = "% revenues")*EH$391 + ($F575 = "nominal")*EH$9/Thousand*EH$20 + ($F575 = "nominal scaled")*EH$9/Thousand*EH$20*EH$308/$F$308 + ($F575 = "LCY / MWh")*EH$335/Thousand) * EH415</f>
        <v>-68.843365292274839</v>
      </c>
      <c r="EI575" s="18">
        <f t="shared" si="1470"/>
        <v>-69.608291573300122</v>
      </c>
      <c r="EJ575" s="18">
        <f t="shared" si="1470"/>
        <v>-70.373217854325404</v>
      </c>
      <c r="EK575" s="18">
        <f t="shared" si="1470"/>
        <v>-70.373217854325404</v>
      </c>
      <c r="EL575" s="18">
        <f t="shared" si="1470"/>
        <v>-71.014721398940978</v>
      </c>
      <c r="EM575" s="18">
        <f t="shared" si="1470"/>
        <v>-71.014721398940978</v>
      </c>
      <c r="EN575" s="18">
        <f t="shared" si="1470"/>
        <v>-71.79510295277548</v>
      </c>
      <c r="EO575" s="18">
        <f t="shared" si="1470"/>
        <v>-71.79510295277548</v>
      </c>
      <c r="EP575" s="18">
        <f t="shared" si="1470"/>
        <v>-72.046578235959089</v>
      </c>
      <c r="EQ575" s="18">
        <f t="shared" si="1470"/>
        <v>-72.847095771914184</v>
      </c>
      <c r="ER575" s="18">
        <f t="shared" si="1470"/>
        <v>-73.647613307869307</v>
      </c>
      <c r="ES575" s="18">
        <f t="shared" si="1470"/>
        <v>-73.647613307869307</v>
      </c>
      <c r="ET575" s="18">
        <f t="shared" si="1470"/>
        <v>-73.703649535386148</v>
      </c>
      <c r="EU575" s="18">
        <f t="shared" si="1470"/>
        <v>-74.522578974668207</v>
      </c>
      <c r="EV575" s="18">
        <f t="shared" si="1470"/>
        <v>-75.341508413950294</v>
      </c>
      <c r="EW575" s="18">
        <f t="shared" si="1470"/>
        <v>-75.341508413950294</v>
      </c>
      <c r="EX575" s="18">
        <f t="shared" si="1470"/>
        <v>-75.398833474700012</v>
      </c>
      <c r="EY575" s="18">
        <f t="shared" si="1470"/>
        <v>-76.236598291085571</v>
      </c>
      <c r="EZ575" s="18">
        <f t="shared" si="1470"/>
        <v>-77.074363107471143</v>
      </c>
      <c r="FA575" s="18">
        <f t="shared" si="1470"/>
        <v>-77.074363107471143</v>
      </c>
      <c r="FB575" s="18">
        <f t="shared" si="1470"/>
        <v>-77.776952510655462</v>
      </c>
      <c r="FC575" s="18">
        <f t="shared" si="1470"/>
        <v>-77.776952510655462</v>
      </c>
      <c r="FD575" s="18">
        <f t="shared" si="1470"/>
        <v>-78.631644296486826</v>
      </c>
      <c r="FE575" s="18">
        <f t="shared" si="1470"/>
        <v>-78.631644296486826</v>
      </c>
      <c r="FF575" s="18">
        <f t="shared" si="1470"/>
        <v>-78.907065797444318</v>
      </c>
      <c r="FG575" s="18">
        <f t="shared" si="1470"/>
        <v>-79.78381097297148</v>
      </c>
      <c r="FH575" s="18">
        <f t="shared" si="1470"/>
        <v>-80.660556148498657</v>
      </c>
      <c r="FI575" s="18">
        <f t="shared" si="1470"/>
        <v>-80.660556148498657</v>
      </c>
      <c r="FJ575" s="18">
        <f t="shared" si="1470"/>
        <v>-80.721928310785543</v>
      </c>
      <c r="FK575" s="18">
        <f t="shared" si="1470"/>
        <v>-81.618838625349824</v>
      </c>
      <c r="FL575" s="18">
        <f t="shared" si="1470"/>
        <v>0</v>
      </c>
      <c r="FM575" s="18">
        <f t="shared" si="1470"/>
        <v>0</v>
      </c>
      <c r="FN575" s="18">
        <f t="shared" si="1470"/>
        <v>0</v>
      </c>
      <c r="FO575" s="18">
        <f t="shared" si="1470"/>
        <v>0</v>
      </c>
      <c r="FP575" s="18">
        <f t="shared" si="1470"/>
        <v>0</v>
      </c>
      <c r="FQ575" s="18">
        <f t="shared" si="1470"/>
        <v>0</v>
      </c>
      <c r="FR575" s="18">
        <f t="shared" si="1470"/>
        <v>0</v>
      </c>
    </row>
    <row r="576" spans="2:174">
      <c r="C576" s="44" t="str">
        <f>Assumptions!D428</f>
        <v>Spare</v>
      </c>
      <c r="D576" s="144" t="s">
        <v>974</v>
      </c>
      <c r="E576" s="136">
        <f>INDEX(Assumptions!$G$428:$G$428,MATCH($A$1,Model_Number,0))</f>
        <v>0</v>
      </c>
      <c r="F576" s="149" t="str">
        <f>INDEX(Assumptions!$G$429:$G$429,MATCH($A$1,Model_Number,0))</f>
        <v>nominal</v>
      </c>
      <c r="H576" s="18"/>
      <c r="I576" s="131">
        <f t="shared" si="1460"/>
        <v>0</v>
      </c>
      <c r="J576" s="18">
        <f t="shared" ref="J576:AO576" si="1471">-$E576 * (($F576 = "LCY / MW")*J$9*J$308/Thousand*J$20  +  ($F576 = "% revenues")*J$391 + ($F576 = "nominal")*J$9/Thousand*J$20 + ($F576 = "nominal scaled")*J$9/Thousand*J$20*J$308/$F$308 + ($F576 = "LCY / MWh")*J$335/Thousand) * J416</f>
        <v>0</v>
      </c>
      <c r="K576" s="18">
        <f t="shared" si="1471"/>
        <v>0</v>
      </c>
      <c r="L576" s="18">
        <f t="shared" si="1471"/>
        <v>0</v>
      </c>
      <c r="M576" s="18">
        <f t="shared" si="1471"/>
        <v>0</v>
      </c>
      <c r="N576" s="18">
        <f t="shared" si="1471"/>
        <v>0</v>
      </c>
      <c r="O576" s="18">
        <f t="shared" si="1471"/>
        <v>0</v>
      </c>
      <c r="P576" s="18">
        <f t="shared" si="1471"/>
        <v>0</v>
      </c>
      <c r="Q576" s="18">
        <f t="shared" si="1471"/>
        <v>0</v>
      </c>
      <c r="R576" s="18">
        <f t="shared" si="1471"/>
        <v>0</v>
      </c>
      <c r="S576" s="18">
        <f t="shared" si="1471"/>
        <v>0</v>
      </c>
      <c r="T576" s="18">
        <f t="shared" si="1471"/>
        <v>0</v>
      </c>
      <c r="U576" s="18">
        <f t="shared" si="1471"/>
        <v>0</v>
      </c>
      <c r="V576" s="18">
        <f t="shared" si="1471"/>
        <v>0</v>
      </c>
      <c r="W576" s="18">
        <f t="shared" si="1471"/>
        <v>0</v>
      </c>
      <c r="X576" s="18">
        <f t="shared" si="1471"/>
        <v>0</v>
      </c>
      <c r="Y576" s="18">
        <f t="shared" si="1471"/>
        <v>0</v>
      </c>
      <c r="Z576" s="18">
        <f t="shared" si="1471"/>
        <v>0</v>
      </c>
      <c r="AA576" s="18">
        <f t="shared" si="1471"/>
        <v>0</v>
      </c>
      <c r="AB576" s="396">
        <f t="shared" si="1471"/>
        <v>0</v>
      </c>
      <c r="AC576" s="18">
        <f t="shared" si="1471"/>
        <v>0</v>
      </c>
      <c r="AD576" s="18">
        <f t="shared" si="1471"/>
        <v>0</v>
      </c>
      <c r="AE576" s="18">
        <f t="shared" si="1471"/>
        <v>0</v>
      </c>
      <c r="AF576" s="18">
        <f t="shared" si="1471"/>
        <v>0</v>
      </c>
      <c r="AG576" s="18">
        <f t="shared" si="1471"/>
        <v>0</v>
      </c>
      <c r="AH576" s="18">
        <f t="shared" si="1471"/>
        <v>0</v>
      </c>
      <c r="AI576" s="18">
        <f t="shared" si="1471"/>
        <v>0</v>
      </c>
      <c r="AJ576" s="18">
        <f t="shared" si="1471"/>
        <v>0</v>
      </c>
      <c r="AK576" s="18">
        <f t="shared" si="1471"/>
        <v>0</v>
      </c>
      <c r="AL576" s="18">
        <f t="shared" si="1471"/>
        <v>0</v>
      </c>
      <c r="AM576" s="18">
        <f t="shared" si="1471"/>
        <v>0</v>
      </c>
      <c r="AN576" s="18">
        <f t="shared" si="1471"/>
        <v>0</v>
      </c>
      <c r="AO576" s="18">
        <f t="shared" si="1471"/>
        <v>0</v>
      </c>
      <c r="AP576" s="18">
        <f t="shared" ref="AP576:BU576" si="1472">-$E576 * (($F576 = "LCY / MW")*AP$9*AP$308/Thousand*AP$20  +  ($F576 = "% revenues")*AP$391 + ($F576 = "nominal")*AP$9/Thousand*AP$20 + ($F576 = "nominal scaled")*AP$9/Thousand*AP$20*AP$308/$F$308 + ($F576 = "LCY / MWh")*AP$335/Thousand) * AP416</f>
        <v>0</v>
      </c>
      <c r="AQ576" s="18">
        <f t="shared" si="1472"/>
        <v>0</v>
      </c>
      <c r="AR576" s="18">
        <f t="shared" si="1472"/>
        <v>0</v>
      </c>
      <c r="AS576" s="18">
        <f t="shared" si="1472"/>
        <v>0</v>
      </c>
      <c r="AT576" s="18">
        <f t="shared" si="1472"/>
        <v>0</v>
      </c>
      <c r="AU576" s="18">
        <f t="shared" si="1472"/>
        <v>0</v>
      </c>
      <c r="AV576" s="18">
        <f t="shared" si="1472"/>
        <v>0</v>
      </c>
      <c r="AW576" s="18">
        <f t="shared" si="1472"/>
        <v>0</v>
      </c>
      <c r="AX576" s="18">
        <f t="shared" si="1472"/>
        <v>0</v>
      </c>
      <c r="AY576" s="18">
        <f t="shared" si="1472"/>
        <v>0</v>
      </c>
      <c r="AZ576" s="18">
        <f t="shared" si="1472"/>
        <v>0</v>
      </c>
      <c r="BA576" s="18">
        <f t="shared" si="1472"/>
        <v>0</v>
      </c>
      <c r="BB576" s="18">
        <f t="shared" si="1472"/>
        <v>0</v>
      </c>
      <c r="BC576" s="18">
        <f t="shared" si="1472"/>
        <v>0</v>
      </c>
      <c r="BD576" s="18">
        <f t="shared" si="1472"/>
        <v>0</v>
      </c>
      <c r="BE576" s="18">
        <f t="shared" si="1472"/>
        <v>0</v>
      </c>
      <c r="BF576" s="18">
        <f t="shared" si="1472"/>
        <v>0</v>
      </c>
      <c r="BG576" s="18">
        <f t="shared" si="1472"/>
        <v>0</v>
      </c>
      <c r="BH576" s="18">
        <f t="shared" si="1472"/>
        <v>0</v>
      </c>
      <c r="BI576" s="18">
        <f t="shared" si="1472"/>
        <v>0</v>
      </c>
      <c r="BJ576" s="18">
        <f t="shared" si="1472"/>
        <v>0</v>
      </c>
      <c r="BK576" s="18">
        <f t="shared" si="1472"/>
        <v>0</v>
      </c>
      <c r="BL576" s="18">
        <f t="shared" si="1472"/>
        <v>0</v>
      </c>
      <c r="BM576" s="18">
        <f t="shared" si="1472"/>
        <v>0</v>
      </c>
      <c r="BN576" s="18">
        <f t="shared" si="1472"/>
        <v>0</v>
      </c>
      <c r="BO576" s="18">
        <f t="shared" si="1472"/>
        <v>0</v>
      </c>
      <c r="BP576" s="18">
        <f t="shared" si="1472"/>
        <v>0</v>
      </c>
      <c r="BQ576" s="18">
        <f t="shared" si="1472"/>
        <v>0</v>
      </c>
      <c r="BR576" s="18">
        <f t="shared" si="1472"/>
        <v>0</v>
      </c>
      <c r="BS576" s="18">
        <f t="shared" si="1472"/>
        <v>0</v>
      </c>
      <c r="BT576" s="18">
        <f t="shared" si="1472"/>
        <v>0</v>
      </c>
      <c r="BU576" s="18">
        <f t="shared" si="1472"/>
        <v>0</v>
      </c>
      <c r="BV576" s="18">
        <f t="shared" ref="BV576:DA576" si="1473">-$E576 * (($F576 = "LCY / MW")*BV$9*BV$308/Thousand*BV$20  +  ($F576 = "% revenues")*BV$391 + ($F576 = "nominal")*BV$9/Thousand*BV$20 + ($F576 = "nominal scaled")*BV$9/Thousand*BV$20*BV$308/$F$308 + ($F576 = "LCY / MWh")*BV$335/Thousand) * BV416</f>
        <v>0</v>
      </c>
      <c r="BW576" s="18">
        <f t="shared" si="1473"/>
        <v>0</v>
      </c>
      <c r="BX576" s="18">
        <f t="shared" si="1473"/>
        <v>0</v>
      </c>
      <c r="BY576" s="18">
        <f t="shared" si="1473"/>
        <v>0</v>
      </c>
      <c r="BZ576" s="18">
        <f t="shared" si="1473"/>
        <v>0</v>
      </c>
      <c r="CA576" s="18">
        <f t="shared" si="1473"/>
        <v>0</v>
      </c>
      <c r="CB576" s="18">
        <f t="shared" si="1473"/>
        <v>0</v>
      </c>
      <c r="CC576" s="18">
        <f t="shared" si="1473"/>
        <v>0</v>
      </c>
      <c r="CD576" s="18">
        <f t="shared" si="1473"/>
        <v>0</v>
      </c>
      <c r="CE576" s="18">
        <f t="shared" si="1473"/>
        <v>0</v>
      </c>
      <c r="CF576" s="18">
        <f t="shared" si="1473"/>
        <v>0</v>
      </c>
      <c r="CG576" s="18">
        <f t="shared" si="1473"/>
        <v>0</v>
      </c>
      <c r="CH576" s="18">
        <f t="shared" si="1473"/>
        <v>0</v>
      </c>
      <c r="CI576" s="18">
        <f t="shared" si="1473"/>
        <v>0</v>
      </c>
      <c r="CJ576" s="18">
        <f t="shared" si="1473"/>
        <v>0</v>
      </c>
      <c r="CK576" s="18">
        <f t="shared" si="1473"/>
        <v>0</v>
      </c>
      <c r="CL576" s="18">
        <f t="shared" si="1473"/>
        <v>0</v>
      </c>
      <c r="CM576" s="18">
        <f t="shared" si="1473"/>
        <v>0</v>
      </c>
      <c r="CN576" s="18">
        <f t="shared" si="1473"/>
        <v>0</v>
      </c>
      <c r="CO576" s="18">
        <f t="shared" si="1473"/>
        <v>0</v>
      </c>
      <c r="CP576" s="18">
        <f t="shared" si="1473"/>
        <v>0</v>
      </c>
      <c r="CQ576" s="18">
        <f t="shared" si="1473"/>
        <v>0</v>
      </c>
      <c r="CR576" s="18">
        <f t="shared" si="1473"/>
        <v>0</v>
      </c>
      <c r="CS576" s="18">
        <f t="shared" si="1473"/>
        <v>0</v>
      </c>
      <c r="CT576" s="18">
        <f t="shared" si="1473"/>
        <v>0</v>
      </c>
      <c r="CU576" s="18">
        <f t="shared" si="1473"/>
        <v>0</v>
      </c>
      <c r="CV576" s="18">
        <f t="shared" si="1473"/>
        <v>0</v>
      </c>
      <c r="CW576" s="18">
        <f t="shared" si="1473"/>
        <v>0</v>
      </c>
      <c r="CX576" s="18">
        <f t="shared" si="1473"/>
        <v>0</v>
      </c>
      <c r="CY576" s="18">
        <f t="shared" si="1473"/>
        <v>0</v>
      </c>
      <c r="CZ576" s="18">
        <f t="shared" si="1473"/>
        <v>0</v>
      </c>
      <c r="DA576" s="18">
        <f t="shared" si="1473"/>
        <v>0</v>
      </c>
      <c r="DB576" s="18">
        <f t="shared" ref="DB576:EG576" si="1474">-$E576 * (($F576 = "LCY / MW")*DB$9*DB$308/Thousand*DB$20  +  ($F576 = "% revenues")*DB$391 + ($F576 = "nominal")*DB$9/Thousand*DB$20 + ($F576 = "nominal scaled")*DB$9/Thousand*DB$20*DB$308/$F$308 + ($F576 = "LCY / MWh")*DB$335/Thousand) * DB416</f>
        <v>0</v>
      </c>
      <c r="DC576" s="18">
        <f t="shared" si="1474"/>
        <v>0</v>
      </c>
      <c r="DD576" s="18">
        <f t="shared" si="1474"/>
        <v>0</v>
      </c>
      <c r="DE576" s="18">
        <f t="shared" si="1474"/>
        <v>0</v>
      </c>
      <c r="DF576" s="18">
        <f t="shared" si="1474"/>
        <v>0</v>
      </c>
      <c r="DG576" s="18">
        <f t="shared" si="1474"/>
        <v>0</v>
      </c>
      <c r="DH576" s="18">
        <f t="shared" si="1474"/>
        <v>0</v>
      </c>
      <c r="DI576" s="18">
        <f t="shared" si="1474"/>
        <v>0</v>
      </c>
      <c r="DJ576" s="18">
        <f t="shared" si="1474"/>
        <v>0</v>
      </c>
      <c r="DK576" s="18">
        <f t="shared" si="1474"/>
        <v>0</v>
      </c>
      <c r="DL576" s="18">
        <f t="shared" si="1474"/>
        <v>0</v>
      </c>
      <c r="DM576" s="18">
        <f t="shared" si="1474"/>
        <v>0</v>
      </c>
      <c r="DN576" s="18">
        <f t="shared" si="1474"/>
        <v>0</v>
      </c>
      <c r="DO576" s="18">
        <f t="shared" si="1474"/>
        <v>0</v>
      </c>
      <c r="DP576" s="18">
        <f t="shared" si="1474"/>
        <v>0</v>
      </c>
      <c r="DQ576" s="18">
        <f t="shared" si="1474"/>
        <v>0</v>
      </c>
      <c r="DR576" s="18">
        <f t="shared" si="1474"/>
        <v>0</v>
      </c>
      <c r="DS576" s="18">
        <f t="shared" si="1474"/>
        <v>0</v>
      </c>
      <c r="DT576" s="18">
        <f t="shared" si="1474"/>
        <v>0</v>
      </c>
      <c r="DU576" s="18">
        <f t="shared" si="1474"/>
        <v>0</v>
      </c>
      <c r="DV576" s="18">
        <f t="shared" si="1474"/>
        <v>0</v>
      </c>
      <c r="DW576" s="18">
        <f t="shared" si="1474"/>
        <v>0</v>
      </c>
      <c r="DX576" s="18">
        <f t="shared" si="1474"/>
        <v>0</v>
      </c>
      <c r="DY576" s="18">
        <f t="shared" si="1474"/>
        <v>0</v>
      </c>
      <c r="DZ576" s="18">
        <f t="shared" si="1474"/>
        <v>0</v>
      </c>
      <c r="EA576" s="18">
        <f t="shared" si="1474"/>
        <v>0</v>
      </c>
      <c r="EB576" s="18">
        <f t="shared" si="1474"/>
        <v>0</v>
      </c>
      <c r="EC576" s="18">
        <f t="shared" si="1474"/>
        <v>0</v>
      </c>
      <c r="ED576" s="18">
        <f t="shared" si="1474"/>
        <v>0</v>
      </c>
      <c r="EE576" s="18">
        <f t="shared" si="1474"/>
        <v>0</v>
      </c>
      <c r="EF576" s="18">
        <f t="shared" si="1474"/>
        <v>0</v>
      </c>
      <c r="EG576" s="18">
        <f t="shared" si="1474"/>
        <v>0</v>
      </c>
      <c r="EH576" s="18">
        <f t="shared" ref="EH576:FR576" si="1475">-$E576 * (($F576 = "LCY / MW")*EH$9*EH$308/Thousand*EH$20  +  ($F576 = "% revenues")*EH$391 + ($F576 = "nominal")*EH$9/Thousand*EH$20 + ($F576 = "nominal scaled")*EH$9/Thousand*EH$20*EH$308/$F$308 + ($F576 = "LCY / MWh")*EH$335/Thousand) * EH416</f>
        <v>0</v>
      </c>
      <c r="EI576" s="18">
        <f t="shared" si="1475"/>
        <v>0</v>
      </c>
      <c r="EJ576" s="18">
        <f t="shared" si="1475"/>
        <v>0</v>
      </c>
      <c r="EK576" s="18">
        <f t="shared" si="1475"/>
        <v>0</v>
      </c>
      <c r="EL576" s="18">
        <f t="shared" si="1475"/>
        <v>0</v>
      </c>
      <c r="EM576" s="18">
        <f t="shared" si="1475"/>
        <v>0</v>
      </c>
      <c r="EN576" s="18">
        <f t="shared" si="1475"/>
        <v>0</v>
      </c>
      <c r="EO576" s="18">
        <f t="shared" si="1475"/>
        <v>0</v>
      </c>
      <c r="EP576" s="18">
        <f t="shared" si="1475"/>
        <v>0</v>
      </c>
      <c r="EQ576" s="18">
        <f t="shared" si="1475"/>
        <v>0</v>
      </c>
      <c r="ER576" s="18">
        <f t="shared" si="1475"/>
        <v>0</v>
      </c>
      <c r="ES576" s="18">
        <f t="shared" si="1475"/>
        <v>0</v>
      </c>
      <c r="ET576" s="18">
        <f t="shared" si="1475"/>
        <v>0</v>
      </c>
      <c r="EU576" s="18">
        <f t="shared" si="1475"/>
        <v>0</v>
      </c>
      <c r="EV576" s="18">
        <f t="shared" si="1475"/>
        <v>0</v>
      </c>
      <c r="EW576" s="18">
        <f t="shared" si="1475"/>
        <v>0</v>
      </c>
      <c r="EX576" s="18">
        <f t="shared" si="1475"/>
        <v>0</v>
      </c>
      <c r="EY576" s="18">
        <f t="shared" si="1475"/>
        <v>0</v>
      </c>
      <c r="EZ576" s="18">
        <f t="shared" si="1475"/>
        <v>0</v>
      </c>
      <c r="FA576" s="18">
        <f t="shared" si="1475"/>
        <v>0</v>
      </c>
      <c r="FB576" s="18">
        <f t="shared" si="1475"/>
        <v>0</v>
      </c>
      <c r="FC576" s="18">
        <f t="shared" si="1475"/>
        <v>0</v>
      </c>
      <c r="FD576" s="18">
        <f t="shared" si="1475"/>
        <v>0</v>
      </c>
      <c r="FE576" s="18">
        <f t="shared" si="1475"/>
        <v>0</v>
      </c>
      <c r="FF576" s="18">
        <f t="shared" si="1475"/>
        <v>0</v>
      </c>
      <c r="FG576" s="18">
        <f t="shared" si="1475"/>
        <v>0</v>
      </c>
      <c r="FH576" s="18">
        <f t="shared" si="1475"/>
        <v>0</v>
      </c>
      <c r="FI576" s="18">
        <f t="shared" si="1475"/>
        <v>0</v>
      </c>
      <c r="FJ576" s="18">
        <f t="shared" si="1475"/>
        <v>0</v>
      </c>
      <c r="FK576" s="18">
        <f t="shared" si="1475"/>
        <v>0</v>
      </c>
      <c r="FL576" s="18">
        <f t="shared" si="1475"/>
        <v>0</v>
      </c>
      <c r="FM576" s="18">
        <f t="shared" si="1475"/>
        <v>0</v>
      </c>
      <c r="FN576" s="18">
        <f t="shared" si="1475"/>
        <v>0</v>
      </c>
      <c r="FO576" s="18">
        <f t="shared" si="1475"/>
        <v>0</v>
      </c>
      <c r="FP576" s="18">
        <f t="shared" si="1475"/>
        <v>0</v>
      </c>
      <c r="FQ576" s="18">
        <f t="shared" si="1475"/>
        <v>0</v>
      </c>
      <c r="FR576" s="18">
        <f t="shared" si="1475"/>
        <v>0</v>
      </c>
    </row>
    <row r="577" spans="2:174">
      <c r="C577" s="44" t="str">
        <f>Assumptions!D430</f>
        <v>Property tax</v>
      </c>
      <c r="D577" s="144" t="s">
        <v>974</v>
      </c>
      <c r="E577" s="136">
        <f>INDEX(Assumptions!$G$430:$G$430,MATCH($A$1,Model_Number,0))</f>
        <v>34000</v>
      </c>
      <c r="F577" s="149" t="str">
        <f>INDEX(Assumptions!$G$431:$G$431,MATCH($A$1,Model_Number,0))</f>
        <v>LCY / MW</v>
      </c>
      <c r="H577" s="18"/>
      <c r="I577" s="131">
        <f t="shared" si="1460"/>
        <v>-85731.248172864536</v>
      </c>
      <c r="J577" s="18">
        <f t="shared" ref="J577:AO577" si="1476">-$E577 * (($F577 = "LCY / MW")*J$9*J$308/Thousand*J$20  +  ($F577 = "% revenues")*J$391 + ($F577 = "nominal")*J$9/Thousand*J$20 + ($F577 = "nominal scaled")*J$9/Thousand*J$20*J$308/$F$308 + ($F577 = "LCY / MWh")*J$335/Thousand) * J417</f>
        <v>0</v>
      </c>
      <c r="K577" s="18">
        <f t="shared" si="1476"/>
        <v>0</v>
      </c>
      <c r="L577" s="18">
        <f t="shared" si="1476"/>
        <v>0</v>
      </c>
      <c r="M577" s="18">
        <f t="shared" si="1476"/>
        <v>0</v>
      </c>
      <c r="N577" s="18">
        <f t="shared" si="1476"/>
        <v>0</v>
      </c>
      <c r="O577" s="18">
        <f t="shared" si="1476"/>
        <v>0</v>
      </c>
      <c r="P577" s="18">
        <f t="shared" si="1476"/>
        <v>0</v>
      </c>
      <c r="Q577" s="18">
        <f t="shared" si="1476"/>
        <v>0</v>
      </c>
      <c r="R577" s="18">
        <f t="shared" si="1476"/>
        <v>0</v>
      </c>
      <c r="S577" s="18">
        <f t="shared" si="1476"/>
        <v>0</v>
      </c>
      <c r="T577" s="18">
        <f t="shared" si="1476"/>
        <v>0</v>
      </c>
      <c r="U577" s="18">
        <f t="shared" si="1476"/>
        <v>0</v>
      </c>
      <c r="V577" s="18">
        <f t="shared" si="1476"/>
        <v>0</v>
      </c>
      <c r="W577" s="18">
        <f t="shared" si="1476"/>
        <v>0</v>
      </c>
      <c r="X577" s="18">
        <f t="shared" si="1476"/>
        <v>0</v>
      </c>
      <c r="Y577" s="18">
        <f t="shared" si="1476"/>
        <v>0</v>
      </c>
      <c r="Z577" s="18">
        <f t="shared" si="1476"/>
        <v>0</v>
      </c>
      <c r="AA577" s="18">
        <f t="shared" si="1476"/>
        <v>0</v>
      </c>
      <c r="AB577" s="396">
        <f t="shared" si="1476"/>
        <v>-403.98197128767134</v>
      </c>
      <c r="AC577" s="18">
        <f t="shared" si="1476"/>
        <v>-403.98197128767134</v>
      </c>
      <c r="AD577" s="18">
        <f t="shared" si="1476"/>
        <v>-407.66456353573778</v>
      </c>
      <c r="AE577" s="18">
        <f t="shared" si="1476"/>
        <v>-407.66456353573778</v>
      </c>
      <c r="AF577" s="18">
        <f t="shared" si="1476"/>
        <v>-412.1443939042623</v>
      </c>
      <c r="AG577" s="18">
        <f t="shared" si="1476"/>
        <v>-412.1443939042623</v>
      </c>
      <c r="AH577" s="18">
        <f t="shared" si="1476"/>
        <v>-413.5880038986345</v>
      </c>
      <c r="AI577" s="18">
        <f t="shared" si="1476"/>
        <v>-418.18342616417493</v>
      </c>
      <c r="AJ577" s="18">
        <f t="shared" si="1476"/>
        <v>-422.77884842971537</v>
      </c>
      <c r="AK577" s="18">
        <f t="shared" si="1476"/>
        <v>-422.77884842971537</v>
      </c>
      <c r="AL577" s="18">
        <f t="shared" si="1476"/>
        <v>-423.10052798830299</v>
      </c>
      <c r="AM577" s="18">
        <f t="shared" si="1476"/>
        <v>-427.80164496595086</v>
      </c>
      <c r="AN577" s="18">
        <f t="shared" si="1476"/>
        <v>-432.50276194359873</v>
      </c>
      <c r="AO577" s="18">
        <f t="shared" si="1476"/>
        <v>-432.50276194359873</v>
      </c>
      <c r="AP577" s="18">
        <f t="shared" ref="AP577:BU577" si="1477">-$E577 * (($F577 = "LCY / MW")*AP$9*AP$308/Thousand*AP$20  +  ($F577 = "% revenues")*AP$391 + ($F577 = "nominal")*AP$9/Thousand*AP$20 + ($F577 = "nominal scaled")*AP$9/Thousand*AP$20*AP$308/$F$308 + ($F577 = "LCY / MWh")*AP$335/Thousand) * AP417</f>
        <v>-432.8318401320339</v>
      </c>
      <c r="AQ577" s="18">
        <f t="shared" si="1477"/>
        <v>-437.64108280016768</v>
      </c>
      <c r="AR577" s="18">
        <f t="shared" si="1477"/>
        <v>-442.4503254683014</v>
      </c>
      <c r="AS577" s="18">
        <f t="shared" si="1477"/>
        <v>-442.4503254683014</v>
      </c>
      <c r="AT577" s="18">
        <f t="shared" si="1477"/>
        <v>-446.48358500592514</v>
      </c>
      <c r="AU577" s="18">
        <f t="shared" si="1477"/>
        <v>-446.48358500592514</v>
      </c>
      <c r="AV577" s="18">
        <f t="shared" si="1477"/>
        <v>-451.38999802796826</v>
      </c>
      <c r="AW577" s="18">
        <f t="shared" si="1477"/>
        <v>-451.38999802796826</v>
      </c>
      <c r="AX577" s="18">
        <f t="shared" si="1477"/>
        <v>-452.97107282153718</v>
      </c>
      <c r="AY577" s="18">
        <f t="shared" si="1477"/>
        <v>-458.00408474177658</v>
      </c>
      <c r="AZ577" s="18">
        <f t="shared" si="1477"/>
        <v>-463.03709666201593</v>
      </c>
      <c r="BA577" s="18">
        <f t="shared" si="1477"/>
        <v>-463.03709666201593</v>
      </c>
      <c r="BB577" s="18">
        <f t="shared" si="1477"/>
        <v>-463.38940749643251</v>
      </c>
      <c r="BC577" s="18">
        <f t="shared" si="1477"/>
        <v>-468.53817869083741</v>
      </c>
      <c r="BD577" s="18">
        <f t="shared" si="1477"/>
        <v>-473.68694988524226</v>
      </c>
      <c r="BE577" s="18">
        <f t="shared" si="1477"/>
        <v>-473.68694988524226</v>
      </c>
      <c r="BF577" s="18">
        <f t="shared" si="1477"/>
        <v>-474.04736386885043</v>
      </c>
      <c r="BG577" s="18">
        <f t="shared" si="1477"/>
        <v>-479.31455680072656</v>
      </c>
      <c r="BH577" s="18">
        <f t="shared" si="1477"/>
        <v>-484.58174973260276</v>
      </c>
      <c r="BI577" s="18">
        <f t="shared" si="1477"/>
        <v>-484.58174973260276</v>
      </c>
      <c r="BJ577" s="18">
        <f t="shared" si="1477"/>
        <v>-488.99906813280683</v>
      </c>
      <c r="BK577" s="18">
        <f t="shared" si="1477"/>
        <v>-488.99906813280683</v>
      </c>
      <c r="BL577" s="18">
        <f t="shared" si="1477"/>
        <v>-494.37268426613429</v>
      </c>
      <c r="BM577" s="18">
        <f t="shared" si="1477"/>
        <v>-494.37268426613429</v>
      </c>
      <c r="BN577" s="18">
        <f t="shared" si="1477"/>
        <v>-496.10431366230398</v>
      </c>
      <c r="BO577" s="18">
        <f t="shared" si="1477"/>
        <v>-501.61658381410746</v>
      </c>
      <c r="BP577" s="18">
        <f t="shared" si="1477"/>
        <v>-507.12885396591088</v>
      </c>
      <c r="BQ577" s="18">
        <f t="shared" si="1477"/>
        <v>-507.12885396591088</v>
      </c>
      <c r="BR577" s="18">
        <f t="shared" si="1477"/>
        <v>-507.51471287653698</v>
      </c>
      <c r="BS577" s="18">
        <f t="shared" si="1477"/>
        <v>-513.15376524183193</v>
      </c>
      <c r="BT577" s="18">
        <f t="shared" si="1477"/>
        <v>-518.79281760712684</v>
      </c>
      <c r="BU577" s="18">
        <f t="shared" si="1477"/>
        <v>-518.79281760712684</v>
      </c>
      <c r="BV577" s="18">
        <f t="shared" ref="BV577:DA577" si="1478">-$E577 * (($F577 = "LCY / MW")*BV$9*BV$308/Thousand*BV$20  +  ($F577 = "% revenues")*BV$391 + ($F577 = "nominal")*BV$9/Thousand*BV$20 + ($F577 = "nominal scaled")*BV$9/Thousand*BV$20*BV$308/$F$308 + ($F577 = "LCY / MWh")*BV$335/Thousand) * BV417</f>
        <v>-519.18755127269731</v>
      </c>
      <c r="BW577" s="18">
        <f t="shared" si="1478"/>
        <v>-524.95630184239394</v>
      </c>
      <c r="BX577" s="18">
        <f t="shared" si="1478"/>
        <v>-530.72505241209069</v>
      </c>
      <c r="BY577" s="18">
        <f t="shared" si="1478"/>
        <v>-530.72505241209069</v>
      </c>
      <c r="BZ577" s="18">
        <f t="shared" si="1478"/>
        <v>-535.5630008919145</v>
      </c>
      <c r="CA577" s="18">
        <f t="shared" si="1478"/>
        <v>-535.5630008919145</v>
      </c>
      <c r="CB577" s="18">
        <f t="shared" si="1478"/>
        <v>-541.44830859402339</v>
      </c>
      <c r="CC577" s="18">
        <f t="shared" si="1478"/>
        <v>-541.44830859402339</v>
      </c>
      <c r="CD577" s="18">
        <f t="shared" si="1478"/>
        <v>-543.34482884586453</v>
      </c>
      <c r="CE577" s="18">
        <f t="shared" si="1478"/>
        <v>-549.38199361081865</v>
      </c>
      <c r="CF577" s="18">
        <f t="shared" si="1478"/>
        <v>-555.41915837577278</v>
      </c>
      <c r="CG577" s="18">
        <f t="shared" si="1478"/>
        <v>-555.41915837577278</v>
      </c>
      <c r="CH577" s="18">
        <f t="shared" si="1478"/>
        <v>-555.84175990931931</v>
      </c>
      <c r="CI577" s="18">
        <f t="shared" si="1478"/>
        <v>-562.01777946386733</v>
      </c>
      <c r="CJ577" s="18">
        <f t="shared" si="1478"/>
        <v>-568.19379901841546</v>
      </c>
      <c r="CK577" s="18">
        <f t="shared" si="1478"/>
        <v>-568.19379901841546</v>
      </c>
      <c r="CL577" s="18">
        <f t="shared" si="1478"/>
        <v>-568.62612038723364</v>
      </c>
      <c r="CM577" s="18">
        <f t="shared" si="1478"/>
        <v>-574.94418839153627</v>
      </c>
      <c r="CN577" s="18">
        <f t="shared" si="1478"/>
        <v>-581.26225639583902</v>
      </c>
      <c r="CO577" s="18">
        <f t="shared" si="1478"/>
        <v>-581.26225639583902</v>
      </c>
      <c r="CP577" s="18">
        <f t="shared" si="1478"/>
        <v>-586.56088859141448</v>
      </c>
      <c r="CQ577" s="18">
        <f t="shared" si="1478"/>
        <v>-586.56088859141448</v>
      </c>
      <c r="CR577" s="18">
        <f t="shared" si="1478"/>
        <v>-593.00661264186954</v>
      </c>
      <c r="CS577" s="18">
        <f t="shared" si="1478"/>
        <v>-593.00661264186954</v>
      </c>
      <c r="CT577" s="18">
        <f t="shared" si="1478"/>
        <v>-595.08372514273105</v>
      </c>
      <c r="CU577" s="18">
        <f t="shared" si="1478"/>
        <v>-601.69576653320598</v>
      </c>
      <c r="CV577" s="18">
        <f t="shared" si="1478"/>
        <v>-608.3078079236808</v>
      </c>
      <c r="CW577" s="18">
        <f t="shared" si="1478"/>
        <v>-608.3078079236808</v>
      </c>
      <c r="CX577" s="18">
        <f t="shared" si="1478"/>
        <v>-608.77065082101387</v>
      </c>
      <c r="CY577" s="18">
        <f t="shared" si="1478"/>
        <v>-615.5347691634696</v>
      </c>
      <c r="CZ577" s="18">
        <f t="shared" si="1478"/>
        <v>-622.29888750592545</v>
      </c>
      <c r="DA577" s="18">
        <f t="shared" si="1478"/>
        <v>-622.29888750592545</v>
      </c>
      <c r="DB577" s="18">
        <f t="shared" ref="DB577:EG577" si="1479">-$E577 * (($F577 = "LCY / MW")*DB$9*DB$308/Thousand*DB$20  +  ($F577 = "% revenues")*DB$391 + ($F577 = "nominal")*DB$9/Thousand*DB$20 + ($F577 = "nominal scaled")*DB$9/Thousand*DB$20*DB$308/$F$308 + ($F577 = "LCY / MWh")*DB$335/Thousand) * DB417</f>
        <v>-622.77237578989707</v>
      </c>
      <c r="DC577" s="18">
        <f t="shared" si="1479"/>
        <v>-629.69206885422943</v>
      </c>
      <c r="DD577" s="18">
        <f t="shared" si="1479"/>
        <v>-636.61176191856168</v>
      </c>
      <c r="DE577" s="18">
        <f t="shared" si="1479"/>
        <v>-636.61176191856168</v>
      </c>
      <c r="DF577" s="18">
        <f t="shared" si="1479"/>
        <v>-642.41494549132506</v>
      </c>
      <c r="DG577" s="18">
        <f t="shared" si="1479"/>
        <v>-642.41494549132506</v>
      </c>
      <c r="DH577" s="18">
        <f t="shared" si="1479"/>
        <v>-649.47445038683418</v>
      </c>
      <c r="DI577" s="18">
        <f t="shared" si="1479"/>
        <v>-649.47445038683418</v>
      </c>
      <c r="DJ577" s="18">
        <f t="shared" si="1479"/>
        <v>-651.7493516630251</v>
      </c>
      <c r="DK577" s="18">
        <f t="shared" si="1479"/>
        <v>-658.99101112594769</v>
      </c>
      <c r="DL577" s="18">
        <f t="shared" si="1479"/>
        <v>-666.23267058887029</v>
      </c>
      <c r="DM577" s="18">
        <f t="shared" si="1479"/>
        <v>-666.23267058887029</v>
      </c>
      <c r="DN577" s="18">
        <f t="shared" si="1479"/>
        <v>-666.7395867512746</v>
      </c>
      <c r="DO577" s="18">
        <f t="shared" si="1479"/>
        <v>-674.14780438184448</v>
      </c>
      <c r="DP577" s="18">
        <f t="shared" si="1479"/>
        <v>-681.55602201241425</v>
      </c>
      <c r="DQ577" s="18">
        <f t="shared" si="1479"/>
        <v>-681.55602201241425</v>
      </c>
      <c r="DR577" s="18">
        <f t="shared" si="1479"/>
        <v>-682.07459724655394</v>
      </c>
      <c r="DS577" s="18">
        <f t="shared" si="1479"/>
        <v>-689.65320388262683</v>
      </c>
      <c r="DT577" s="18">
        <f t="shared" si="1479"/>
        <v>-697.23181051869972</v>
      </c>
      <c r="DU577" s="18">
        <f t="shared" si="1479"/>
        <v>-697.23181051869972</v>
      </c>
      <c r="DV577" s="18">
        <f t="shared" si="1479"/>
        <v>-703.58759033812407</v>
      </c>
      <c r="DW577" s="18">
        <f t="shared" si="1479"/>
        <v>-703.58759033812407</v>
      </c>
      <c r="DX577" s="18">
        <f t="shared" si="1479"/>
        <v>-711.31932210008142</v>
      </c>
      <c r="DY577" s="18">
        <f t="shared" si="1479"/>
        <v>-711.31932210008142</v>
      </c>
      <c r="DZ577" s="18">
        <f t="shared" si="1479"/>
        <v>-713.81084618183866</v>
      </c>
      <c r="EA577" s="18">
        <f t="shared" si="1479"/>
        <v>-721.7420778060814</v>
      </c>
      <c r="EB577" s="18">
        <f t="shared" si="1479"/>
        <v>-729.67330943032414</v>
      </c>
      <c r="EC577" s="18">
        <f t="shared" si="1479"/>
        <v>-729.67330943032414</v>
      </c>
      <c r="ED577" s="18">
        <f t="shared" si="1479"/>
        <v>-730.22849564402088</v>
      </c>
      <c r="EE577" s="18">
        <f t="shared" si="1479"/>
        <v>-738.34214559562122</v>
      </c>
      <c r="EF577" s="18">
        <f t="shared" si="1479"/>
        <v>-746.45579554722156</v>
      </c>
      <c r="EG577" s="18">
        <f t="shared" si="1479"/>
        <v>-746.45579554722156</v>
      </c>
      <c r="EH577" s="18">
        <f t="shared" ref="EH577:FR577" si="1480">-$E577 * (($F577 = "LCY / MW")*EH$9*EH$308/Thousand*EH$20  +  ($F577 = "% revenues")*EH$391 + ($F577 = "nominal")*EH$9/Thousand*EH$20 + ($F577 = "nominal scaled")*EH$9/Thousand*EH$20*EH$308/$F$308 + ($F577 = "LCY / MWh")*EH$335/Thousand) * EH417</f>
        <v>-747.02375104383339</v>
      </c>
      <c r="EI577" s="18">
        <f t="shared" si="1480"/>
        <v>-755.32401494432042</v>
      </c>
      <c r="EJ577" s="18">
        <f t="shared" si="1480"/>
        <v>-763.62427884480758</v>
      </c>
      <c r="EK577" s="18">
        <f t="shared" si="1480"/>
        <v>-763.62427884480758</v>
      </c>
      <c r="EL577" s="18">
        <f t="shared" si="1480"/>
        <v>-770.58527475446601</v>
      </c>
      <c r="EM577" s="18">
        <f t="shared" si="1480"/>
        <v>-770.58527475446601</v>
      </c>
      <c r="EN577" s="18">
        <f t="shared" si="1480"/>
        <v>-779.05324480671277</v>
      </c>
      <c r="EO577" s="18">
        <f t="shared" si="1480"/>
        <v>-779.05324480671277</v>
      </c>
      <c r="EP577" s="18">
        <f t="shared" si="1480"/>
        <v>-781.7820191561517</v>
      </c>
      <c r="EQ577" s="18">
        <f t="shared" si="1480"/>
        <v>-790.46848603566468</v>
      </c>
      <c r="ER577" s="18">
        <f t="shared" si="1480"/>
        <v>-799.15495291517755</v>
      </c>
      <c r="ES577" s="18">
        <f t="shared" si="1480"/>
        <v>-799.15495291517755</v>
      </c>
      <c r="ET577" s="18">
        <f t="shared" si="1480"/>
        <v>-799.76300559674326</v>
      </c>
      <c r="EU577" s="18">
        <f t="shared" si="1480"/>
        <v>-808.64926121448491</v>
      </c>
      <c r="EV577" s="18">
        <f t="shared" si="1480"/>
        <v>-817.53551683222656</v>
      </c>
      <c r="EW577" s="18">
        <f t="shared" si="1480"/>
        <v>-817.53551683222656</v>
      </c>
      <c r="EX577" s="18">
        <f t="shared" si="1480"/>
        <v>-818.15755472546823</v>
      </c>
      <c r="EY577" s="18">
        <f t="shared" si="1480"/>
        <v>-827.24819422241796</v>
      </c>
      <c r="EZ577" s="18">
        <f t="shared" si="1480"/>
        <v>-836.3388337193677</v>
      </c>
      <c r="FA577" s="18">
        <f t="shared" si="1480"/>
        <v>-836.3388337193677</v>
      </c>
      <c r="FB577" s="18">
        <f t="shared" si="1480"/>
        <v>-843.96267617945296</v>
      </c>
      <c r="FC577" s="18">
        <f t="shared" si="1480"/>
        <v>-843.96267617945296</v>
      </c>
      <c r="FD577" s="18">
        <f t="shared" si="1480"/>
        <v>-853.23699130230398</v>
      </c>
      <c r="FE577" s="18">
        <f t="shared" si="1480"/>
        <v>-853.23699130230398</v>
      </c>
      <c r="FF577" s="18">
        <f t="shared" si="1480"/>
        <v>-856.22560758928944</v>
      </c>
      <c r="FG577" s="18">
        <f t="shared" si="1480"/>
        <v>-865.73922545139271</v>
      </c>
      <c r="FH577" s="18">
        <f t="shared" si="1480"/>
        <v>-875.2528433134961</v>
      </c>
      <c r="FI577" s="18">
        <f t="shared" si="1480"/>
        <v>-875.2528433134961</v>
      </c>
      <c r="FJ577" s="18">
        <f t="shared" si="1480"/>
        <v>-875.91879656384299</v>
      </c>
      <c r="FK577" s="18">
        <f t="shared" si="1480"/>
        <v>-885.65122763677471</v>
      </c>
      <c r="FL577" s="18">
        <f t="shared" si="1480"/>
        <v>0</v>
      </c>
      <c r="FM577" s="18">
        <f t="shared" si="1480"/>
        <v>0</v>
      </c>
      <c r="FN577" s="18">
        <f t="shared" si="1480"/>
        <v>0</v>
      </c>
      <c r="FO577" s="18">
        <f t="shared" si="1480"/>
        <v>0</v>
      </c>
      <c r="FP577" s="18">
        <f t="shared" si="1480"/>
        <v>0</v>
      </c>
      <c r="FQ577" s="18">
        <f t="shared" si="1480"/>
        <v>0</v>
      </c>
      <c r="FR577" s="18">
        <f t="shared" si="1480"/>
        <v>0</v>
      </c>
    </row>
    <row r="578" spans="2:174">
      <c r="C578" s="44" t="str">
        <f>Assumptions!D432</f>
        <v>Grid fees &amp; energy consumption</v>
      </c>
      <c r="D578" s="144" t="s">
        <v>974</v>
      </c>
      <c r="E578" s="136">
        <f>INDEX(Assumptions!$G$432:$G$432,MATCH($A$1,Model_Number,0))</f>
        <v>14266.666666666666</v>
      </c>
      <c r="F578" s="149" t="str">
        <f>INDEX(Assumptions!$G$433:$G$433,MATCH($A$1,Model_Number,0))</f>
        <v>LCY / MW</v>
      </c>
      <c r="H578" s="18"/>
      <c r="I578" s="131">
        <f t="shared" si="1460"/>
        <v>-35973.504135280418</v>
      </c>
      <c r="J578" s="18">
        <f t="shared" ref="J578:AO578" si="1481">-$E578 * (($F578 = "LCY / MW")*J$9*J$308/Thousand*J$20  +  ($F578 = "% revenues")*J$391 + ($F578 = "nominal")*J$9/Thousand*J$20 + ($F578 = "nominal scaled")*J$9/Thousand*J$20*J$308/$F$308 + ($F578 = "LCY / MWh")*J$335/Thousand) * J418</f>
        <v>0</v>
      </c>
      <c r="K578" s="18">
        <f t="shared" si="1481"/>
        <v>0</v>
      </c>
      <c r="L578" s="18">
        <f t="shared" si="1481"/>
        <v>0</v>
      </c>
      <c r="M578" s="18">
        <f t="shared" si="1481"/>
        <v>0</v>
      </c>
      <c r="N578" s="18">
        <f t="shared" si="1481"/>
        <v>0</v>
      </c>
      <c r="O578" s="18">
        <f t="shared" si="1481"/>
        <v>0</v>
      </c>
      <c r="P578" s="18">
        <f t="shared" si="1481"/>
        <v>0</v>
      </c>
      <c r="Q578" s="18">
        <f t="shared" si="1481"/>
        <v>0</v>
      </c>
      <c r="R578" s="18">
        <f t="shared" si="1481"/>
        <v>0</v>
      </c>
      <c r="S578" s="18">
        <f t="shared" si="1481"/>
        <v>0</v>
      </c>
      <c r="T578" s="18">
        <f t="shared" si="1481"/>
        <v>0</v>
      </c>
      <c r="U578" s="18">
        <f t="shared" si="1481"/>
        <v>0</v>
      </c>
      <c r="V578" s="18">
        <f t="shared" si="1481"/>
        <v>0</v>
      </c>
      <c r="W578" s="18">
        <f t="shared" si="1481"/>
        <v>0</v>
      </c>
      <c r="X578" s="18">
        <f t="shared" si="1481"/>
        <v>0</v>
      </c>
      <c r="Y578" s="18">
        <f t="shared" si="1481"/>
        <v>0</v>
      </c>
      <c r="Z578" s="18">
        <f t="shared" si="1481"/>
        <v>0</v>
      </c>
      <c r="AA578" s="18">
        <f t="shared" si="1481"/>
        <v>0</v>
      </c>
      <c r="AB578" s="396">
        <f t="shared" si="1481"/>
        <v>-169.5140036383562</v>
      </c>
      <c r="AC578" s="18">
        <f t="shared" si="1481"/>
        <v>-169.5140036383562</v>
      </c>
      <c r="AD578" s="18">
        <f t="shared" si="1481"/>
        <v>-171.05924822872132</v>
      </c>
      <c r="AE578" s="18">
        <f t="shared" si="1481"/>
        <v>-171.05924822872132</v>
      </c>
      <c r="AF578" s="18">
        <f t="shared" si="1481"/>
        <v>-172.93902018727869</v>
      </c>
      <c r="AG578" s="18">
        <f t="shared" si="1481"/>
        <v>-172.93902018727869</v>
      </c>
      <c r="AH578" s="18">
        <f t="shared" si="1481"/>
        <v>-173.54477026334857</v>
      </c>
      <c r="AI578" s="18">
        <f t="shared" si="1481"/>
        <v>-175.47304548849692</v>
      </c>
      <c r="AJ578" s="18">
        <f t="shared" si="1481"/>
        <v>-177.40132071364525</v>
      </c>
      <c r="AK578" s="18">
        <f t="shared" si="1481"/>
        <v>-177.40132071364525</v>
      </c>
      <c r="AL578" s="18">
        <f t="shared" si="1481"/>
        <v>-177.53629997940556</v>
      </c>
      <c r="AM578" s="18">
        <f t="shared" si="1481"/>
        <v>-179.50892553473233</v>
      </c>
      <c r="AN578" s="18">
        <f t="shared" si="1481"/>
        <v>-181.48155109005907</v>
      </c>
      <c r="AO578" s="18">
        <f t="shared" si="1481"/>
        <v>-181.48155109005907</v>
      </c>
      <c r="AP578" s="18">
        <f t="shared" ref="AP578:BU578" si="1482">-$E578 * (($F578 = "LCY / MW")*AP$9*AP$308/Thousand*AP$20  +  ($F578 = "% revenues")*AP$391 + ($F578 = "nominal")*AP$9/Thousand*AP$20 + ($F578 = "nominal scaled")*AP$9/Thousand*AP$20*AP$308/$F$308 + ($F578 = "LCY / MWh")*AP$335/Thousand) * AP418</f>
        <v>-181.61963487893183</v>
      </c>
      <c r="AQ578" s="18">
        <f t="shared" si="1482"/>
        <v>-183.63763082203113</v>
      </c>
      <c r="AR578" s="18">
        <f t="shared" si="1482"/>
        <v>-185.65562676513039</v>
      </c>
      <c r="AS578" s="18">
        <f t="shared" si="1482"/>
        <v>-185.65562676513039</v>
      </c>
      <c r="AT578" s="18">
        <f t="shared" si="1482"/>
        <v>-187.34801410052543</v>
      </c>
      <c r="AU578" s="18">
        <f t="shared" si="1482"/>
        <v>-187.34801410052543</v>
      </c>
      <c r="AV578" s="18">
        <f t="shared" si="1482"/>
        <v>-189.4067834862455</v>
      </c>
      <c r="AW578" s="18">
        <f t="shared" si="1482"/>
        <v>-189.4067834862455</v>
      </c>
      <c r="AX578" s="18">
        <f t="shared" si="1482"/>
        <v>-190.07021487021362</v>
      </c>
      <c r="AY578" s="18">
        <f t="shared" si="1482"/>
        <v>-192.18210614654939</v>
      </c>
      <c r="AZ578" s="18">
        <f t="shared" si="1482"/>
        <v>-194.2939974228851</v>
      </c>
      <c r="BA578" s="18">
        <f t="shared" si="1482"/>
        <v>-194.2939974228851</v>
      </c>
      <c r="BB578" s="18">
        <f t="shared" si="1482"/>
        <v>-194.44182981222852</v>
      </c>
      <c r="BC578" s="18">
        <f t="shared" si="1482"/>
        <v>-196.60229458792</v>
      </c>
      <c r="BD578" s="18">
        <f t="shared" si="1482"/>
        <v>-198.76275936361145</v>
      </c>
      <c r="BE578" s="18">
        <f t="shared" si="1482"/>
        <v>-198.76275936361145</v>
      </c>
      <c r="BF578" s="18">
        <f t="shared" si="1482"/>
        <v>-198.91399189790974</v>
      </c>
      <c r="BG578" s="18">
        <f t="shared" si="1482"/>
        <v>-201.12414736344212</v>
      </c>
      <c r="BH578" s="18">
        <f t="shared" si="1482"/>
        <v>-203.33430282897447</v>
      </c>
      <c r="BI578" s="18">
        <f t="shared" si="1482"/>
        <v>-203.33430282897447</v>
      </c>
      <c r="BJ578" s="18">
        <f t="shared" si="1482"/>
        <v>-205.18784427533458</v>
      </c>
      <c r="BK578" s="18">
        <f t="shared" si="1482"/>
        <v>-205.18784427533458</v>
      </c>
      <c r="BL578" s="18">
        <f t="shared" si="1482"/>
        <v>-207.44265575088772</v>
      </c>
      <c r="BM578" s="18">
        <f t="shared" si="1482"/>
        <v>-207.44265575088772</v>
      </c>
      <c r="BN578" s="18">
        <f t="shared" si="1482"/>
        <v>-208.16926102692753</v>
      </c>
      <c r="BO578" s="18">
        <f t="shared" si="1482"/>
        <v>-210.48225281611568</v>
      </c>
      <c r="BP578" s="18">
        <f t="shared" si="1482"/>
        <v>-212.79524460530376</v>
      </c>
      <c r="BQ578" s="18">
        <f t="shared" si="1482"/>
        <v>-212.79524460530376</v>
      </c>
      <c r="BR578" s="18">
        <f t="shared" si="1482"/>
        <v>-212.95715403054686</v>
      </c>
      <c r="BS578" s="18">
        <f t="shared" si="1482"/>
        <v>-215.32334463088631</v>
      </c>
      <c r="BT578" s="18">
        <f t="shared" si="1482"/>
        <v>-217.68953523122576</v>
      </c>
      <c r="BU578" s="18">
        <f t="shared" si="1482"/>
        <v>-217.68953523122576</v>
      </c>
      <c r="BV578" s="18">
        <f t="shared" ref="BV578:DA578" si="1483">-$E578 * (($F578 = "LCY / MW")*BV$9*BV$308/Thousand*BV$20  +  ($F578 = "% revenues")*BV$391 + ($F578 = "nominal")*BV$9/Thousand*BV$20 + ($F578 = "nominal scaled")*BV$9/Thousand*BV$20*BV$308/$F$308 + ($F578 = "LCY / MWh")*BV$335/Thousand) * BV418</f>
        <v>-217.85516857324941</v>
      </c>
      <c r="BW578" s="18">
        <f t="shared" si="1483"/>
        <v>-220.2757815573967</v>
      </c>
      <c r="BX578" s="18">
        <f t="shared" si="1483"/>
        <v>-222.69639454154392</v>
      </c>
      <c r="BY578" s="18">
        <f t="shared" si="1483"/>
        <v>-222.69639454154392</v>
      </c>
      <c r="BZ578" s="18">
        <f t="shared" si="1483"/>
        <v>-224.72643566837192</v>
      </c>
      <c r="CA578" s="18">
        <f t="shared" si="1483"/>
        <v>-224.72643566837192</v>
      </c>
      <c r="CB578" s="18">
        <f t="shared" si="1483"/>
        <v>-227.19595693945294</v>
      </c>
      <c r="CC578" s="18">
        <f t="shared" si="1483"/>
        <v>-227.19595693945294</v>
      </c>
      <c r="CD578" s="18">
        <f t="shared" si="1483"/>
        <v>-227.99175171179408</v>
      </c>
      <c r="CE578" s="18">
        <f t="shared" si="1483"/>
        <v>-230.52499339748076</v>
      </c>
      <c r="CF578" s="18">
        <f t="shared" si="1483"/>
        <v>-233.05823508316738</v>
      </c>
      <c r="CG578" s="18">
        <f t="shared" si="1483"/>
        <v>-233.05823508316738</v>
      </c>
      <c r="CH578" s="18">
        <f t="shared" si="1483"/>
        <v>-233.23556200116531</v>
      </c>
      <c r="CI578" s="18">
        <f t="shared" si="1483"/>
        <v>-235.82706824562277</v>
      </c>
      <c r="CJ578" s="18">
        <f t="shared" si="1483"/>
        <v>-238.41857449008018</v>
      </c>
      <c r="CK578" s="18">
        <f t="shared" si="1483"/>
        <v>-238.41857449008018</v>
      </c>
      <c r="CL578" s="18">
        <f t="shared" si="1483"/>
        <v>-238.59997992719212</v>
      </c>
      <c r="CM578" s="18">
        <f t="shared" si="1483"/>
        <v>-241.25109081527208</v>
      </c>
      <c r="CN578" s="18">
        <f t="shared" si="1483"/>
        <v>-243.90220170335203</v>
      </c>
      <c r="CO578" s="18">
        <f t="shared" si="1483"/>
        <v>-243.90220170335203</v>
      </c>
      <c r="CP578" s="18">
        <f t="shared" si="1483"/>
        <v>-246.12554933051504</v>
      </c>
      <c r="CQ578" s="18">
        <f t="shared" si="1483"/>
        <v>-246.12554933051504</v>
      </c>
      <c r="CR578" s="18">
        <f t="shared" si="1483"/>
        <v>-248.83022569678445</v>
      </c>
      <c r="CS578" s="18">
        <f t="shared" si="1483"/>
        <v>-248.83022569678445</v>
      </c>
      <c r="CT578" s="18">
        <f t="shared" si="1483"/>
        <v>-249.70179839322438</v>
      </c>
      <c r="CU578" s="18">
        <f t="shared" si="1483"/>
        <v>-252.47626281981582</v>
      </c>
      <c r="CV578" s="18">
        <f t="shared" si="1483"/>
        <v>-255.25072724640722</v>
      </c>
      <c r="CW578" s="18">
        <f t="shared" si="1483"/>
        <v>-255.25072724640722</v>
      </c>
      <c r="CX578" s="18">
        <f t="shared" si="1483"/>
        <v>-255.44493975626852</v>
      </c>
      <c r="CY578" s="18">
        <f t="shared" si="1483"/>
        <v>-258.28321686467154</v>
      </c>
      <c r="CZ578" s="18">
        <f t="shared" si="1483"/>
        <v>-261.12149397307456</v>
      </c>
      <c r="DA578" s="18">
        <f t="shared" si="1483"/>
        <v>-261.12149397307456</v>
      </c>
      <c r="DB578" s="18">
        <f t="shared" ref="DB578:EG578" si="1484">-$E578 * (($F578 = "LCY / MW")*DB$9*DB$308/Thousand*DB$20  +  ($F578 = "% revenues")*DB$391 + ($F578 = "nominal")*DB$9/Thousand*DB$20 + ($F578 = "nominal scaled")*DB$9/Thousand*DB$20*DB$308/$F$308 + ($F578 = "LCY / MWh")*DB$335/Thousand) * DB418</f>
        <v>-261.3201733706627</v>
      </c>
      <c r="DC578" s="18">
        <f t="shared" si="1484"/>
        <v>-264.22373085255902</v>
      </c>
      <c r="DD578" s="18">
        <f t="shared" si="1484"/>
        <v>-267.12728833445527</v>
      </c>
      <c r="DE578" s="18">
        <f t="shared" si="1484"/>
        <v>-267.12728833445527</v>
      </c>
      <c r="DF578" s="18">
        <f t="shared" si="1484"/>
        <v>-269.56234967675209</v>
      </c>
      <c r="DG578" s="18">
        <f t="shared" si="1484"/>
        <v>-269.56234967675209</v>
      </c>
      <c r="DH578" s="18">
        <f t="shared" si="1484"/>
        <v>-272.52457329957355</v>
      </c>
      <c r="DI578" s="18">
        <f t="shared" si="1484"/>
        <v>-272.52457329957355</v>
      </c>
      <c r="DJ578" s="18">
        <f t="shared" si="1484"/>
        <v>-273.47913971742622</v>
      </c>
      <c r="DK578" s="18">
        <f t="shared" si="1484"/>
        <v>-276.51779682539768</v>
      </c>
      <c r="DL578" s="18">
        <f t="shared" si="1484"/>
        <v>-279.55645393336908</v>
      </c>
      <c r="DM578" s="18">
        <f t="shared" si="1484"/>
        <v>-279.55645393336908</v>
      </c>
      <c r="DN578" s="18">
        <f t="shared" si="1484"/>
        <v>-279.76915993092695</v>
      </c>
      <c r="DO578" s="18">
        <f t="shared" si="1484"/>
        <v>-282.87770615238179</v>
      </c>
      <c r="DP578" s="18">
        <f t="shared" si="1484"/>
        <v>-285.98625237383658</v>
      </c>
      <c r="DQ578" s="18">
        <f t="shared" si="1484"/>
        <v>-285.98625237383658</v>
      </c>
      <c r="DR578" s="18">
        <f t="shared" si="1484"/>
        <v>-286.20385060933825</v>
      </c>
      <c r="DS578" s="18">
        <f t="shared" si="1484"/>
        <v>-289.38389339388652</v>
      </c>
      <c r="DT578" s="18">
        <f t="shared" si="1484"/>
        <v>-292.56393617843474</v>
      </c>
      <c r="DU578" s="18">
        <f t="shared" si="1484"/>
        <v>-292.56393617843474</v>
      </c>
      <c r="DV578" s="18">
        <f t="shared" si="1484"/>
        <v>-295.23087123991871</v>
      </c>
      <c r="DW578" s="18">
        <f t="shared" si="1484"/>
        <v>-295.23087123991871</v>
      </c>
      <c r="DX578" s="18">
        <f t="shared" si="1484"/>
        <v>-298.47516652826948</v>
      </c>
      <c r="DY578" s="18">
        <f t="shared" si="1484"/>
        <v>-298.47516652826948</v>
      </c>
      <c r="DZ578" s="18">
        <f t="shared" si="1484"/>
        <v>-299.52062957434009</v>
      </c>
      <c r="EA578" s="18">
        <f t="shared" si="1484"/>
        <v>-302.84863656961062</v>
      </c>
      <c r="EB578" s="18">
        <f t="shared" si="1484"/>
        <v>-306.17664356488109</v>
      </c>
      <c r="EC578" s="18">
        <f t="shared" si="1484"/>
        <v>-306.17664356488109</v>
      </c>
      <c r="ED578" s="18">
        <f t="shared" si="1484"/>
        <v>-306.4096040545499</v>
      </c>
      <c r="EE578" s="18">
        <f t="shared" si="1484"/>
        <v>-309.81415521071165</v>
      </c>
      <c r="EF578" s="18">
        <f t="shared" si="1484"/>
        <v>-313.21870636687333</v>
      </c>
      <c r="EG578" s="18">
        <f t="shared" si="1484"/>
        <v>-313.21870636687333</v>
      </c>
      <c r="EH578" s="18">
        <f t="shared" ref="EH578:FR578" si="1485">-$E578 * (($F578 = "LCY / MW")*EH$9*EH$308/Thousand*EH$20  +  ($F578 = "% revenues")*EH$391 + ($F578 = "nominal")*EH$9/Thousand*EH$20 + ($F578 = "nominal scaled")*EH$9/Thousand*EH$20*EH$308/$F$308 + ($F578 = "LCY / MWh")*EH$335/Thousand) * EH418</f>
        <v>-313.45702494780454</v>
      </c>
      <c r="EI578" s="18">
        <f t="shared" si="1485"/>
        <v>-316.93988078055798</v>
      </c>
      <c r="EJ578" s="18">
        <f t="shared" si="1485"/>
        <v>-320.42273661331143</v>
      </c>
      <c r="EK578" s="18">
        <f t="shared" si="1485"/>
        <v>-320.42273661331143</v>
      </c>
      <c r="EL578" s="18">
        <f t="shared" si="1485"/>
        <v>-323.34362509305038</v>
      </c>
      <c r="EM578" s="18">
        <f t="shared" si="1485"/>
        <v>-323.34362509305038</v>
      </c>
      <c r="EN578" s="18">
        <f t="shared" si="1485"/>
        <v>-326.89685174242459</v>
      </c>
      <c r="EO578" s="18">
        <f t="shared" si="1485"/>
        <v>-326.89685174242459</v>
      </c>
      <c r="EP578" s="18">
        <f t="shared" si="1485"/>
        <v>-328.04186686160091</v>
      </c>
      <c r="EQ578" s="18">
        <f t="shared" si="1485"/>
        <v>-331.68677649339651</v>
      </c>
      <c r="ER578" s="18">
        <f t="shared" si="1485"/>
        <v>-335.33168612519211</v>
      </c>
      <c r="ES578" s="18">
        <f t="shared" si="1485"/>
        <v>-335.33168612519211</v>
      </c>
      <c r="ET578" s="18">
        <f t="shared" si="1485"/>
        <v>-335.58682979941767</v>
      </c>
      <c r="EU578" s="18">
        <f t="shared" si="1485"/>
        <v>-339.31557235274465</v>
      </c>
      <c r="EV578" s="18">
        <f t="shared" si="1485"/>
        <v>-343.04431490607152</v>
      </c>
      <c r="EW578" s="18">
        <f t="shared" si="1485"/>
        <v>-343.04431490607152</v>
      </c>
      <c r="EX578" s="18">
        <f t="shared" si="1485"/>
        <v>-343.30532688480429</v>
      </c>
      <c r="EY578" s="18">
        <f t="shared" si="1485"/>
        <v>-347.11983051685775</v>
      </c>
      <c r="EZ578" s="18">
        <f t="shared" si="1485"/>
        <v>-350.93433414891115</v>
      </c>
      <c r="FA578" s="18">
        <f t="shared" si="1485"/>
        <v>-350.93433414891115</v>
      </c>
      <c r="FB578" s="18">
        <f t="shared" si="1485"/>
        <v>-354.13335824000569</v>
      </c>
      <c r="FC578" s="18">
        <f t="shared" si="1485"/>
        <v>-354.13335824000569</v>
      </c>
      <c r="FD578" s="18">
        <f t="shared" si="1485"/>
        <v>-358.02493360528047</v>
      </c>
      <c r="FE578" s="18">
        <f t="shared" si="1485"/>
        <v>-358.02493360528047</v>
      </c>
      <c r="FF578" s="18">
        <f t="shared" si="1485"/>
        <v>-359.27898043942724</v>
      </c>
      <c r="FG578" s="18">
        <f t="shared" si="1485"/>
        <v>-363.27096911097652</v>
      </c>
      <c r="FH578" s="18">
        <f t="shared" si="1485"/>
        <v>-367.26295778252575</v>
      </c>
      <c r="FI578" s="18">
        <f t="shared" si="1485"/>
        <v>-367.26295778252575</v>
      </c>
      <c r="FJ578" s="18">
        <f t="shared" si="1485"/>
        <v>-367.5423969895341</v>
      </c>
      <c r="FK578" s="18">
        <f t="shared" si="1485"/>
        <v>-371.626201400529</v>
      </c>
      <c r="FL578" s="18">
        <f t="shared" si="1485"/>
        <v>0</v>
      </c>
      <c r="FM578" s="18">
        <f t="shared" si="1485"/>
        <v>0</v>
      </c>
      <c r="FN578" s="18">
        <f t="shared" si="1485"/>
        <v>0</v>
      </c>
      <c r="FO578" s="18">
        <f t="shared" si="1485"/>
        <v>0</v>
      </c>
      <c r="FP578" s="18">
        <f t="shared" si="1485"/>
        <v>0</v>
      </c>
      <c r="FQ578" s="18">
        <f t="shared" si="1485"/>
        <v>0</v>
      </c>
      <c r="FR578" s="18">
        <f t="shared" si="1485"/>
        <v>0</v>
      </c>
    </row>
    <row r="579" spans="2:174">
      <c r="C579" s="44" t="str">
        <f>Assumptions!D434</f>
        <v>Site maintenance</v>
      </c>
      <c r="D579" s="144" t="s">
        <v>974</v>
      </c>
      <c r="E579" s="136">
        <f>INDEX(Assumptions!$G$434:$G$434,MATCH($A$1,Model_Number,0))</f>
        <v>7666.666666666667</v>
      </c>
      <c r="F579" s="149" t="str">
        <f>INDEX(Assumptions!$G$435:$G$435,MATCH($A$1,Model_Number,0))</f>
        <v>LCY / MW</v>
      </c>
      <c r="H579" s="18"/>
      <c r="I579" s="131">
        <f t="shared" si="1460"/>
        <v>-19331.555960547888</v>
      </c>
      <c r="J579" s="18">
        <f t="shared" ref="J579:AO579" si="1486">-$E579 * (($F579 = "LCY / MW")*J$9*J$308/Thousand*J$20  +  ($F579 = "% revenues")*J$391 + ($F579 = "nominal")*J$9/Thousand*J$20 + ($F579 = "nominal scaled")*J$9/Thousand*J$20*J$308/$F$308 + ($F579 = "LCY / MWh")*J$335/Thousand) * J419</f>
        <v>0</v>
      </c>
      <c r="K579" s="18">
        <f t="shared" si="1486"/>
        <v>0</v>
      </c>
      <c r="L579" s="18">
        <f t="shared" si="1486"/>
        <v>0</v>
      </c>
      <c r="M579" s="18">
        <f t="shared" si="1486"/>
        <v>0</v>
      </c>
      <c r="N579" s="18">
        <f t="shared" si="1486"/>
        <v>0</v>
      </c>
      <c r="O579" s="18">
        <f t="shared" si="1486"/>
        <v>0</v>
      </c>
      <c r="P579" s="18">
        <f t="shared" si="1486"/>
        <v>0</v>
      </c>
      <c r="Q579" s="18">
        <f t="shared" si="1486"/>
        <v>0</v>
      </c>
      <c r="R579" s="18">
        <f t="shared" si="1486"/>
        <v>0</v>
      </c>
      <c r="S579" s="18">
        <f t="shared" si="1486"/>
        <v>0</v>
      </c>
      <c r="T579" s="18">
        <f t="shared" si="1486"/>
        <v>0</v>
      </c>
      <c r="U579" s="18">
        <f t="shared" si="1486"/>
        <v>0</v>
      </c>
      <c r="V579" s="18">
        <f t="shared" si="1486"/>
        <v>0</v>
      </c>
      <c r="W579" s="18">
        <f t="shared" si="1486"/>
        <v>0</v>
      </c>
      <c r="X579" s="18">
        <f t="shared" si="1486"/>
        <v>0</v>
      </c>
      <c r="Y579" s="18">
        <f t="shared" si="1486"/>
        <v>0</v>
      </c>
      <c r="Z579" s="18">
        <f t="shared" si="1486"/>
        <v>0</v>
      </c>
      <c r="AA579" s="18">
        <f t="shared" si="1486"/>
        <v>0</v>
      </c>
      <c r="AB579" s="396">
        <f t="shared" si="1486"/>
        <v>-91.093973917808242</v>
      </c>
      <c r="AC579" s="18">
        <f t="shared" si="1486"/>
        <v>-91.093973917808242</v>
      </c>
      <c r="AD579" s="18">
        <f t="shared" si="1486"/>
        <v>-91.924362365901644</v>
      </c>
      <c r="AE579" s="18">
        <f t="shared" si="1486"/>
        <v>-91.924362365901644</v>
      </c>
      <c r="AF579" s="18">
        <f t="shared" si="1486"/>
        <v>-92.934520194098369</v>
      </c>
      <c r="AG579" s="18">
        <f t="shared" si="1486"/>
        <v>-92.934520194098369</v>
      </c>
      <c r="AH579" s="18">
        <f t="shared" si="1486"/>
        <v>-93.260040094790128</v>
      </c>
      <c r="AI579" s="18">
        <f t="shared" si="1486"/>
        <v>-94.296262762510025</v>
      </c>
      <c r="AJ579" s="18">
        <f t="shared" si="1486"/>
        <v>-95.332485430229937</v>
      </c>
      <c r="AK579" s="18">
        <f t="shared" si="1486"/>
        <v>-95.332485430229937</v>
      </c>
      <c r="AL579" s="18">
        <f t="shared" si="1486"/>
        <v>-95.405021016970295</v>
      </c>
      <c r="AM579" s="18">
        <f t="shared" si="1486"/>
        <v>-96.465076806047733</v>
      </c>
      <c r="AN579" s="18">
        <f t="shared" si="1486"/>
        <v>-97.5251325951252</v>
      </c>
      <c r="AO579" s="18">
        <f t="shared" si="1486"/>
        <v>-97.5251325951252</v>
      </c>
      <c r="AP579" s="18">
        <f t="shared" ref="AP579:BU579" si="1487">-$E579 * (($F579 = "LCY / MW")*AP$9*AP$308/Thousand*AP$20  +  ($F579 = "% revenues")*AP$391 + ($F579 = "nominal")*AP$9/Thousand*AP$20 + ($F579 = "nominal scaled")*AP$9/Thousand*AP$20*AP$308/$F$308 + ($F579 = "LCY / MWh")*AP$335/Thousand) * AP419</f>
        <v>-97.599336500360593</v>
      </c>
      <c r="AQ579" s="18">
        <f t="shared" si="1487"/>
        <v>-98.683773572586816</v>
      </c>
      <c r="AR579" s="18">
        <f t="shared" si="1487"/>
        <v>-99.768210644813067</v>
      </c>
      <c r="AS579" s="18">
        <f t="shared" si="1487"/>
        <v>-99.768210644813067</v>
      </c>
      <c r="AT579" s="18">
        <f t="shared" si="1487"/>
        <v>-100.67767112878704</v>
      </c>
      <c r="AU579" s="18">
        <f t="shared" si="1487"/>
        <v>-100.67767112878704</v>
      </c>
      <c r="AV579" s="18">
        <f t="shared" si="1487"/>
        <v>-101.7840191631693</v>
      </c>
      <c r="AW579" s="18">
        <f t="shared" si="1487"/>
        <v>-101.7840191631693</v>
      </c>
      <c r="AX579" s="18">
        <f t="shared" si="1487"/>
        <v>-102.14053602838585</v>
      </c>
      <c r="AY579" s="18">
        <f t="shared" si="1487"/>
        <v>-103.27543087314569</v>
      </c>
      <c r="AZ579" s="18">
        <f t="shared" si="1487"/>
        <v>-104.41032571790555</v>
      </c>
      <c r="BA579" s="18">
        <f t="shared" si="1487"/>
        <v>-104.41032571790555</v>
      </c>
      <c r="BB579" s="18">
        <f t="shared" si="1487"/>
        <v>-104.48976835703871</v>
      </c>
      <c r="BC579" s="18">
        <f t="shared" si="1487"/>
        <v>-105.65076578322804</v>
      </c>
      <c r="BD579" s="18">
        <f t="shared" si="1487"/>
        <v>-106.81176320941738</v>
      </c>
      <c r="BE579" s="18">
        <f t="shared" si="1487"/>
        <v>-106.81176320941738</v>
      </c>
      <c r="BF579" s="18">
        <f t="shared" si="1487"/>
        <v>-106.89303302925059</v>
      </c>
      <c r="BG579" s="18">
        <f t="shared" si="1487"/>
        <v>-108.08073339624227</v>
      </c>
      <c r="BH579" s="18">
        <f t="shared" si="1487"/>
        <v>-109.26843376323396</v>
      </c>
      <c r="BI579" s="18">
        <f t="shared" si="1487"/>
        <v>-109.26843376323396</v>
      </c>
      <c r="BJ579" s="18">
        <f t="shared" si="1487"/>
        <v>-110.26449575543681</v>
      </c>
      <c r="BK579" s="18">
        <f t="shared" si="1487"/>
        <v>-110.26449575543681</v>
      </c>
      <c r="BL579" s="18">
        <f t="shared" si="1487"/>
        <v>-111.47619351099107</v>
      </c>
      <c r="BM579" s="18">
        <f t="shared" si="1487"/>
        <v>-111.47619351099107</v>
      </c>
      <c r="BN579" s="18">
        <f t="shared" si="1487"/>
        <v>-111.86665896306856</v>
      </c>
      <c r="BO579" s="18">
        <f t="shared" si="1487"/>
        <v>-113.10962184043599</v>
      </c>
      <c r="BP579" s="18">
        <f t="shared" si="1487"/>
        <v>-114.35258471780344</v>
      </c>
      <c r="BQ579" s="18">
        <f t="shared" si="1487"/>
        <v>-114.35258471780344</v>
      </c>
      <c r="BR579" s="18">
        <f t="shared" si="1487"/>
        <v>-114.43959211921913</v>
      </c>
      <c r="BS579" s="18">
        <f t="shared" si="1487"/>
        <v>-115.71114314276601</v>
      </c>
      <c r="BT579" s="18">
        <f t="shared" si="1487"/>
        <v>-116.98269416631291</v>
      </c>
      <c r="BU579" s="18">
        <f t="shared" si="1487"/>
        <v>-116.98269416631291</v>
      </c>
      <c r="BV579" s="18">
        <f t="shared" ref="BV579:DA579" si="1488">-$E579 * (($F579 = "LCY / MW")*BV$9*BV$308/Thousand*BV$20  +  ($F579 = "% revenues")*BV$391 + ($F579 = "nominal")*BV$9/Thousand*BV$20 + ($F579 = "nominal scaled")*BV$9/Thousand*BV$20*BV$308/$F$308 + ($F579 = "LCY / MWh")*BV$335/Thousand) * BV419</f>
        <v>-117.07170273796116</v>
      </c>
      <c r="BW579" s="18">
        <f t="shared" si="1488"/>
        <v>-118.37249943504962</v>
      </c>
      <c r="BX579" s="18">
        <f t="shared" si="1488"/>
        <v>-119.67329613213809</v>
      </c>
      <c r="BY579" s="18">
        <f t="shared" si="1488"/>
        <v>-119.67329613213809</v>
      </c>
      <c r="BZ579" s="18">
        <f t="shared" si="1488"/>
        <v>-120.7642060834709</v>
      </c>
      <c r="CA579" s="18">
        <f t="shared" si="1488"/>
        <v>-120.7642060834709</v>
      </c>
      <c r="CB579" s="18">
        <f t="shared" si="1488"/>
        <v>-122.09128527120134</v>
      </c>
      <c r="CC579" s="18">
        <f t="shared" si="1488"/>
        <v>-122.09128527120134</v>
      </c>
      <c r="CD579" s="18">
        <f t="shared" si="1488"/>
        <v>-122.51893199465573</v>
      </c>
      <c r="CE579" s="18">
        <f t="shared" si="1488"/>
        <v>-123.88025346126302</v>
      </c>
      <c r="CF579" s="18">
        <f t="shared" si="1488"/>
        <v>-125.24157492787033</v>
      </c>
      <c r="CG579" s="18">
        <f t="shared" si="1488"/>
        <v>-125.24157492787033</v>
      </c>
      <c r="CH579" s="18">
        <f t="shared" si="1488"/>
        <v>-125.33686743053279</v>
      </c>
      <c r="CI579" s="18">
        <f t="shared" si="1488"/>
        <v>-126.72949929087204</v>
      </c>
      <c r="CJ579" s="18">
        <f t="shared" si="1488"/>
        <v>-128.12213115121133</v>
      </c>
      <c r="CK579" s="18">
        <f t="shared" si="1488"/>
        <v>-128.12213115121133</v>
      </c>
      <c r="CL579" s="18">
        <f t="shared" si="1488"/>
        <v>-128.21961538143503</v>
      </c>
      <c r="CM579" s="18">
        <f t="shared" si="1488"/>
        <v>-129.64427777456211</v>
      </c>
      <c r="CN579" s="18">
        <f t="shared" si="1488"/>
        <v>-131.06894016768919</v>
      </c>
      <c r="CO579" s="18">
        <f t="shared" si="1488"/>
        <v>-131.06894016768919</v>
      </c>
      <c r="CP579" s="18">
        <f t="shared" si="1488"/>
        <v>-132.26372978041698</v>
      </c>
      <c r="CQ579" s="18">
        <f t="shared" si="1488"/>
        <v>-132.26372978041698</v>
      </c>
      <c r="CR579" s="18">
        <f t="shared" si="1488"/>
        <v>-133.71717736042154</v>
      </c>
      <c r="CS579" s="18">
        <f t="shared" si="1488"/>
        <v>-133.71717736042154</v>
      </c>
      <c r="CT579" s="18">
        <f t="shared" si="1488"/>
        <v>-134.18554586551781</v>
      </c>
      <c r="CU579" s="18">
        <f t="shared" si="1488"/>
        <v>-135.67649637513466</v>
      </c>
      <c r="CV579" s="18">
        <f t="shared" si="1488"/>
        <v>-137.16744688475157</v>
      </c>
      <c r="CW579" s="18">
        <f t="shared" si="1488"/>
        <v>-137.16744688475157</v>
      </c>
      <c r="CX579" s="18">
        <f t="shared" si="1488"/>
        <v>-137.27181342042471</v>
      </c>
      <c r="CY579" s="18">
        <f t="shared" si="1488"/>
        <v>-138.79705579176274</v>
      </c>
      <c r="CZ579" s="18">
        <f t="shared" si="1488"/>
        <v>-140.32229816310084</v>
      </c>
      <c r="DA579" s="18">
        <f t="shared" si="1488"/>
        <v>-140.32229816310084</v>
      </c>
      <c r="DB579" s="18">
        <f t="shared" ref="DB579:EG579" si="1489">-$E579 * (($F579 = "LCY / MW")*DB$9*DB$308/Thousand*DB$20  +  ($F579 = "% revenues")*DB$391 + ($F579 = "nominal")*DB$9/Thousand*DB$20 + ($F579 = "nominal scaled")*DB$9/Thousand*DB$20*DB$308/$F$308 + ($F579 = "LCY / MWh")*DB$335/Thousand) * DB419</f>
        <v>-140.42906512909445</v>
      </c>
      <c r="DC579" s="18">
        <f t="shared" si="1489"/>
        <v>-141.98938807497328</v>
      </c>
      <c r="DD579" s="18">
        <f t="shared" si="1489"/>
        <v>-143.54971102085213</v>
      </c>
      <c r="DE579" s="18">
        <f t="shared" si="1489"/>
        <v>-143.54971102085213</v>
      </c>
      <c r="DF579" s="18">
        <f t="shared" si="1489"/>
        <v>-144.85827202255368</v>
      </c>
      <c r="DG579" s="18">
        <f t="shared" si="1489"/>
        <v>-144.85827202255368</v>
      </c>
      <c r="DH579" s="18">
        <f t="shared" si="1489"/>
        <v>-146.45012116565866</v>
      </c>
      <c r="DI579" s="18">
        <f t="shared" si="1489"/>
        <v>-146.45012116565866</v>
      </c>
      <c r="DJ579" s="18">
        <f t="shared" si="1489"/>
        <v>-146.96308910048606</v>
      </c>
      <c r="DK579" s="18">
        <f t="shared" si="1489"/>
        <v>-148.5960123127137</v>
      </c>
      <c r="DL579" s="18">
        <f t="shared" si="1489"/>
        <v>-150.22893552494133</v>
      </c>
      <c r="DM579" s="18">
        <f t="shared" si="1489"/>
        <v>-150.22893552494133</v>
      </c>
      <c r="DN579" s="18">
        <f t="shared" si="1489"/>
        <v>-150.34324014979723</v>
      </c>
      <c r="DO579" s="18">
        <f t="shared" si="1489"/>
        <v>-152.01372059590611</v>
      </c>
      <c r="DP579" s="18">
        <f t="shared" si="1489"/>
        <v>-153.68420104201499</v>
      </c>
      <c r="DQ579" s="18">
        <f t="shared" si="1489"/>
        <v>-153.68420104201499</v>
      </c>
      <c r="DR579" s="18">
        <f t="shared" si="1489"/>
        <v>-153.80113467324256</v>
      </c>
      <c r="DS579" s="18">
        <f t="shared" si="1489"/>
        <v>-155.51003616961191</v>
      </c>
      <c r="DT579" s="18">
        <f t="shared" si="1489"/>
        <v>-157.21893766598131</v>
      </c>
      <c r="DU579" s="18">
        <f t="shared" si="1489"/>
        <v>-157.21893766598131</v>
      </c>
      <c r="DV579" s="18">
        <f t="shared" si="1489"/>
        <v>-158.65210370369465</v>
      </c>
      <c r="DW579" s="18">
        <f t="shared" si="1489"/>
        <v>-158.65210370369465</v>
      </c>
      <c r="DX579" s="18">
        <f t="shared" si="1489"/>
        <v>-160.39553341472424</v>
      </c>
      <c r="DY579" s="18">
        <f t="shared" si="1489"/>
        <v>-160.39553341472424</v>
      </c>
      <c r="DZ579" s="18">
        <f t="shared" si="1489"/>
        <v>-160.95734766845382</v>
      </c>
      <c r="EA579" s="18">
        <f t="shared" si="1489"/>
        <v>-162.74576264254776</v>
      </c>
      <c r="EB579" s="18">
        <f t="shared" si="1489"/>
        <v>-164.53417761664173</v>
      </c>
      <c r="EC579" s="18">
        <f t="shared" si="1489"/>
        <v>-164.53417761664173</v>
      </c>
      <c r="ED579" s="18">
        <f t="shared" si="1489"/>
        <v>-164.65936666482824</v>
      </c>
      <c r="EE579" s="18">
        <f t="shared" si="1489"/>
        <v>-166.48891518332636</v>
      </c>
      <c r="EF579" s="18">
        <f t="shared" si="1489"/>
        <v>-168.31846370182447</v>
      </c>
      <c r="EG579" s="18">
        <f t="shared" si="1489"/>
        <v>-168.31846370182447</v>
      </c>
      <c r="EH579" s="18">
        <f t="shared" ref="EH579:FR579" si="1490">-$E579 * (($F579 = "LCY / MW")*EH$9*EH$308/Thousand*EH$20  +  ($F579 = "% revenues")*EH$391 + ($F579 = "nominal")*EH$9/Thousand*EH$20 + ($F579 = "nominal scaled")*EH$9/Thousand*EH$20*EH$308/$F$308 + ($F579 = "LCY / MWh")*EH$335/Thousand) * EH419</f>
        <v>-168.44653209811929</v>
      </c>
      <c r="EI579" s="18">
        <f t="shared" si="1490"/>
        <v>-170.31816023254285</v>
      </c>
      <c r="EJ579" s="18">
        <f t="shared" si="1490"/>
        <v>-172.18978836696641</v>
      </c>
      <c r="EK579" s="18">
        <f t="shared" si="1490"/>
        <v>-172.18978836696641</v>
      </c>
      <c r="EL579" s="18">
        <f t="shared" si="1490"/>
        <v>-173.75942469953642</v>
      </c>
      <c r="EM579" s="18">
        <f t="shared" si="1490"/>
        <v>-173.75942469953642</v>
      </c>
      <c r="EN579" s="18">
        <f t="shared" si="1490"/>
        <v>-175.66886892700384</v>
      </c>
      <c r="EO579" s="18">
        <f t="shared" si="1490"/>
        <v>-175.66886892700384</v>
      </c>
      <c r="EP579" s="18">
        <f t="shared" si="1490"/>
        <v>-176.28418079011266</v>
      </c>
      <c r="EQ579" s="18">
        <f t="shared" si="1490"/>
        <v>-178.24289391000281</v>
      </c>
      <c r="ER579" s="18">
        <f t="shared" si="1490"/>
        <v>-180.20160702989298</v>
      </c>
      <c r="ES579" s="18">
        <f t="shared" si="1490"/>
        <v>-180.20160702989298</v>
      </c>
      <c r="ET579" s="18">
        <f t="shared" si="1490"/>
        <v>-180.33871694828525</v>
      </c>
      <c r="EU579" s="18">
        <f t="shared" si="1490"/>
        <v>-182.34248046993287</v>
      </c>
      <c r="EV579" s="18">
        <f t="shared" si="1490"/>
        <v>-184.34624399158051</v>
      </c>
      <c r="EW579" s="18">
        <f t="shared" si="1490"/>
        <v>-184.34624399158051</v>
      </c>
      <c r="EX579" s="18">
        <f t="shared" si="1490"/>
        <v>-184.4865074380958</v>
      </c>
      <c r="EY579" s="18">
        <f t="shared" si="1490"/>
        <v>-186.53635752074129</v>
      </c>
      <c r="EZ579" s="18">
        <f t="shared" si="1490"/>
        <v>-188.58620760338684</v>
      </c>
      <c r="FA579" s="18">
        <f t="shared" si="1490"/>
        <v>-188.58620760338684</v>
      </c>
      <c r="FB579" s="18">
        <f t="shared" si="1490"/>
        <v>-190.30530933458249</v>
      </c>
      <c r="FC579" s="18">
        <f t="shared" si="1490"/>
        <v>-190.30530933458249</v>
      </c>
      <c r="FD579" s="18">
        <f t="shared" si="1490"/>
        <v>-192.39657647012734</v>
      </c>
      <c r="FE579" s="18">
        <f t="shared" si="1490"/>
        <v>-192.39657647012734</v>
      </c>
      <c r="FF579" s="18">
        <f t="shared" si="1490"/>
        <v>-193.07048014268292</v>
      </c>
      <c r="FG579" s="18">
        <f t="shared" si="1490"/>
        <v>-195.21570769982384</v>
      </c>
      <c r="FH579" s="18">
        <f t="shared" si="1490"/>
        <v>-197.36093525696481</v>
      </c>
      <c r="FI579" s="18">
        <f t="shared" si="1490"/>
        <v>-197.36093525696481</v>
      </c>
      <c r="FJ579" s="18">
        <f t="shared" si="1490"/>
        <v>-197.51110118596463</v>
      </c>
      <c r="FK579" s="18">
        <f t="shared" si="1490"/>
        <v>-199.70566897691978</v>
      </c>
      <c r="FL579" s="18">
        <f t="shared" si="1490"/>
        <v>0</v>
      </c>
      <c r="FM579" s="18">
        <f t="shared" si="1490"/>
        <v>0</v>
      </c>
      <c r="FN579" s="18">
        <f t="shared" si="1490"/>
        <v>0</v>
      </c>
      <c r="FO579" s="18">
        <f t="shared" si="1490"/>
        <v>0</v>
      </c>
      <c r="FP579" s="18">
        <f t="shared" si="1490"/>
        <v>0</v>
      </c>
      <c r="FQ579" s="18">
        <f t="shared" si="1490"/>
        <v>0</v>
      </c>
      <c r="FR579" s="18">
        <f t="shared" si="1490"/>
        <v>0</v>
      </c>
    </row>
    <row r="580" spans="2:174">
      <c r="C580" s="44" t="str">
        <f>Assumptions!D436</f>
        <v>Insurance</v>
      </c>
      <c r="D580" s="144" t="s">
        <v>974</v>
      </c>
      <c r="E580" s="136">
        <f>INDEX(Assumptions!$G$436:$G$436,MATCH($A$1,Model_Number,0))</f>
        <v>8000</v>
      </c>
      <c r="F580" s="149" t="str">
        <f>INDEX(Assumptions!$G$437:$G$437,MATCH($A$1,Model_Number,0))</f>
        <v>LCY / MW</v>
      </c>
      <c r="H580" s="18"/>
      <c r="I580" s="131">
        <f t="shared" si="1460"/>
        <v>-20172.0583936152</v>
      </c>
      <c r="J580" s="18">
        <f t="shared" ref="J580:AO580" si="1491">-$E580 * (($F580 = "LCY / MW")*J$9*J$308/Thousand*J$20  +  ($F580 = "% revenues")*J$391 + ($F580 = "nominal")*J$9/Thousand*J$20 + ($F580 = "nominal scaled")*J$9/Thousand*J$20*J$308/$F$308 + ($F580 = "LCY / MWh")*J$335/Thousand) * J420</f>
        <v>0</v>
      </c>
      <c r="K580" s="18">
        <f t="shared" si="1491"/>
        <v>0</v>
      </c>
      <c r="L580" s="18">
        <f t="shared" si="1491"/>
        <v>0</v>
      </c>
      <c r="M580" s="18">
        <f t="shared" si="1491"/>
        <v>0</v>
      </c>
      <c r="N580" s="18">
        <f t="shared" si="1491"/>
        <v>0</v>
      </c>
      <c r="O580" s="18">
        <f t="shared" si="1491"/>
        <v>0</v>
      </c>
      <c r="P580" s="18">
        <f t="shared" si="1491"/>
        <v>0</v>
      </c>
      <c r="Q580" s="18">
        <f t="shared" si="1491"/>
        <v>0</v>
      </c>
      <c r="R580" s="18">
        <f t="shared" si="1491"/>
        <v>0</v>
      </c>
      <c r="S580" s="18">
        <f t="shared" si="1491"/>
        <v>0</v>
      </c>
      <c r="T580" s="18">
        <f t="shared" si="1491"/>
        <v>0</v>
      </c>
      <c r="U580" s="18">
        <f t="shared" si="1491"/>
        <v>0</v>
      </c>
      <c r="V580" s="18">
        <f t="shared" si="1491"/>
        <v>0</v>
      </c>
      <c r="W580" s="18">
        <f t="shared" si="1491"/>
        <v>0</v>
      </c>
      <c r="X580" s="18">
        <f t="shared" si="1491"/>
        <v>0</v>
      </c>
      <c r="Y580" s="18">
        <f t="shared" si="1491"/>
        <v>0</v>
      </c>
      <c r="Z580" s="18">
        <f t="shared" si="1491"/>
        <v>0</v>
      </c>
      <c r="AA580" s="18">
        <f t="shared" si="1491"/>
        <v>0</v>
      </c>
      <c r="AB580" s="396">
        <f t="shared" si="1491"/>
        <v>-95.054581479452068</v>
      </c>
      <c r="AC580" s="18">
        <f t="shared" si="1491"/>
        <v>-95.054581479452068</v>
      </c>
      <c r="AD580" s="18">
        <f t="shared" si="1491"/>
        <v>-95.921073773114756</v>
      </c>
      <c r="AE580" s="18">
        <f t="shared" si="1491"/>
        <v>-95.921073773114756</v>
      </c>
      <c r="AF580" s="18">
        <f t="shared" si="1491"/>
        <v>-96.97515150688524</v>
      </c>
      <c r="AG580" s="18">
        <f t="shared" si="1491"/>
        <v>-96.97515150688524</v>
      </c>
      <c r="AH580" s="18">
        <f t="shared" si="1491"/>
        <v>-97.314824446737518</v>
      </c>
      <c r="AI580" s="18">
        <f t="shared" si="1491"/>
        <v>-98.396100273923508</v>
      </c>
      <c r="AJ580" s="18">
        <f t="shared" si="1491"/>
        <v>-99.477376101109485</v>
      </c>
      <c r="AK580" s="18">
        <f t="shared" si="1491"/>
        <v>-99.477376101109485</v>
      </c>
      <c r="AL580" s="18">
        <f t="shared" si="1491"/>
        <v>-99.553065409012476</v>
      </c>
      <c r="AM580" s="18">
        <f t="shared" si="1491"/>
        <v>-100.65921058022373</v>
      </c>
      <c r="AN580" s="18">
        <f t="shared" si="1491"/>
        <v>-101.76535575143498</v>
      </c>
      <c r="AO580" s="18">
        <f t="shared" si="1491"/>
        <v>-101.76535575143498</v>
      </c>
      <c r="AP580" s="18">
        <f t="shared" ref="AP580:BU580" si="1492">-$E580 * (($F580 = "LCY / MW")*AP$9*AP$308/Thousand*AP$20  +  ($F580 = "% revenues")*AP$391 + ($F580 = "nominal")*AP$9/Thousand*AP$20 + ($F580 = "nominal scaled")*AP$9/Thousand*AP$20*AP$308/$F$308 + ($F580 = "LCY / MWh")*AP$335/Thousand) * AP420</f>
        <v>-101.84278591341973</v>
      </c>
      <c r="AQ580" s="18">
        <f t="shared" si="1492"/>
        <v>-102.97437242356887</v>
      </c>
      <c r="AR580" s="18">
        <f t="shared" si="1492"/>
        <v>-104.10595893371797</v>
      </c>
      <c r="AS580" s="18">
        <f t="shared" si="1492"/>
        <v>-104.10595893371797</v>
      </c>
      <c r="AT580" s="18">
        <f t="shared" si="1492"/>
        <v>-105.05496117786473</v>
      </c>
      <c r="AU580" s="18">
        <f t="shared" si="1492"/>
        <v>-105.05496117786473</v>
      </c>
      <c r="AV580" s="18">
        <f t="shared" si="1492"/>
        <v>-106.20941130069841</v>
      </c>
      <c r="AW580" s="18">
        <f t="shared" si="1492"/>
        <v>-106.20941130069841</v>
      </c>
      <c r="AX580" s="18">
        <f t="shared" si="1492"/>
        <v>-106.58142889918523</v>
      </c>
      <c r="AY580" s="18">
        <f t="shared" si="1492"/>
        <v>-107.76566699806507</v>
      </c>
      <c r="AZ580" s="18">
        <f t="shared" si="1492"/>
        <v>-108.94990509694492</v>
      </c>
      <c r="BA580" s="18">
        <f t="shared" si="1492"/>
        <v>-108.94990509694492</v>
      </c>
      <c r="BB580" s="18">
        <f t="shared" si="1492"/>
        <v>-109.03280176386647</v>
      </c>
      <c r="BC580" s="18">
        <f t="shared" si="1492"/>
        <v>-110.24427733902057</v>
      </c>
      <c r="BD580" s="18">
        <f t="shared" si="1492"/>
        <v>-111.45575291417464</v>
      </c>
      <c r="BE580" s="18">
        <f t="shared" si="1492"/>
        <v>-111.45575291417464</v>
      </c>
      <c r="BF580" s="18">
        <f t="shared" si="1492"/>
        <v>-111.54055620443539</v>
      </c>
      <c r="BG580" s="18">
        <f t="shared" si="1492"/>
        <v>-112.77989571781802</v>
      </c>
      <c r="BH580" s="18">
        <f t="shared" si="1492"/>
        <v>-114.01923523120064</v>
      </c>
      <c r="BI580" s="18">
        <f t="shared" si="1492"/>
        <v>-114.01923523120064</v>
      </c>
      <c r="BJ580" s="18">
        <f t="shared" si="1492"/>
        <v>-115.05860426654277</v>
      </c>
      <c r="BK580" s="18">
        <f t="shared" si="1492"/>
        <v>-115.05860426654277</v>
      </c>
      <c r="BL580" s="18">
        <f t="shared" si="1492"/>
        <v>-116.32298453320807</v>
      </c>
      <c r="BM580" s="18">
        <f t="shared" si="1492"/>
        <v>-116.32298453320807</v>
      </c>
      <c r="BN580" s="18">
        <f t="shared" si="1492"/>
        <v>-116.73042674407154</v>
      </c>
      <c r="BO580" s="18">
        <f t="shared" si="1492"/>
        <v>-118.02743148567234</v>
      </c>
      <c r="BP580" s="18">
        <f t="shared" si="1492"/>
        <v>-119.32443622727314</v>
      </c>
      <c r="BQ580" s="18">
        <f t="shared" si="1492"/>
        <v>-119.32443622727314</v>
      </c>
      <c r="BR580" s="18">
        <f t="shared" si="1492"/>
        <v>-119.41522655918517</v>
      </c>
      <c r="BS580" s="18">
        <f t="shared" si="1492"/>
        <v>-120.7420624098428</v>
      </c>
      <c r="BT580" s="18">
        <f t="shared" si="1492"/>
        <v>-122.06889826050042</v>
      </c>
      <c r="BU580" s="18">
        <f t="shared" si="1492"/>
        <v>-122.06889826050042</v>
      </c>
      <c r="BV580" s="18">
        <f t="shared" ref="BV580:DA580" si="1493">-$E580 * (($F580 = "LCY / MW")*BV$9*BV$308/Thousand*BV$20  +  ($F580 = "% revenues")*BV$391 + ($F580 = "nominal")*BV$9/Thousand*BV$20 + ($F580 = "nominal scaled")*BV$9/Thousand*BV$20*BV$308/$F$308 + ($F580 = "LCY / MWh")*BV$335/Thousand) * BV420</f>
        <v>-122.16177677004642</v>
      </c>
      <c r="BW580" s="18">
        <f t="shared" si="1493"/>
        <v>-123.51912984526918</v>
      </c>
      <c r="BX580" s="18">
        <f t="shared" si="1493"/>
        <v>-124.87648292049191</v>
      </c>
      <c r="BY580" s="18">
        <f t="shared" si="1493"/>
        <v>-124.87648292049191</v>
      </c>
      <c r="BZ580" s="18">
        <f t="shared" si="1493"/>
        <v>-126.01482373927398</v>
      </c>
      <c r="CA580" s="18">
        <f t="shared" si="1493"/>
        <v>-126.01482373927398</v>
      </c>
      <c r="CB580" s="18">
        <f t="shared" si="1493"/>
        <v>-127.39960202212313</v>
      </c>
      <c r="CC580" s="18">
        <f t="shared" si="1493"/>
        <v>-127.39960202212313</v>
      </c>
      <c r="CD580" s="18">
        <f t="shared" si="1493"/>
        <v>-127.84584208137989</v>
      </c>
      <c r="CE580" s="18">
        <f t="shared" si="1493"/>
        <v>-129.26635143783969</v>
      </c>
      <c r="CF580" s="18">
        <f t="shared" si="1493"/>
        <v>-130.68686079429946</v>
      </c>
      <c r="CG580" s="18">
        <f t="shared" si="1493"/>
        <v>-130.68686079429946</v>
      </c>
      <c r="CH580" s="18">
        <f t="shared" si="1493"/>
        <v>-130.78629644925161</v>
      </c>
      <c r="CI580" s="18">
        <f t="shared" si="1493"/>
        <v>-132.23947752090999</v>
      </c>
      <c r="CJ580" s="18">
        <f t="shared" si="1493"/>
        <v>-133.69265859256834</v>
      </c>
      <c r="CK580" s="18">
        <f t="shared" si="1493"/>
        <v>-133.69265859256834</v>
      </c>
      <c r="CL580" s="18">
        <f t="shared" si="1493"/>
        <v>-133.79438126758438</v>
      </c>
      <c r="CM580" s="18">
        <f t="shared" si="1493"/>
        <v>-135.28098550389089</v>
      </c>
      <c r="CN580" s="18">
        <f t="shared" si="1493"/>
        <v>-136.76758974019739</v>
      </c>
      <c r="CO580" s="18">
        <f t="shared" si="1493"/>
        <v>-136.76758974019739</v>
      </c>
      <c r="CP580" s="18">
        <f t="shared" si="1493"/>
        <v>-138.01432672739162</v>
      </c>
      <c r="CQ580" s="18">
        <f t="shared" si="1493"/>
        <v>-138.01432672739162</v>
      </c>
      <c r="CR580" s="18">
        <f t="shared" si="1493"/>
        <v>-139.53096768043989</v>
      </c>
      <c r="CS580" s="18">
        <f t="shared" si="1493"/>
        <v>-139.53096768043989</v>
      </c>
      <c r="CT580" s="18">
        <f t="shared" si="1493"/>
        <v>-140.01970003358377</v>
      </c>
      <c r="CU580" s="18">
        <f t="shared" si="1493"/>
        <v>-141.57547447840142</v>
      </c>
      <c r="CV580" s="18">
        <f t="shared" si="1493"/>
        <v>-143.131248923219</v>
      </c>
      <c r="CW580" s="18">
        <f t="shared" si="1493"/>
        <v>-143.131248923219</v>
      </c>
      <c r="CX580" s="18">
        <f t="shared" si="1493"/>
        <v>-143.24015313435621</v>
      </c>
      <c r="CY580" s="18">
        <f t="shared" si="1493"/>
        <v>-144.83171039140461</v>
      </c>
      <c r="CZ580" s="18">
        <f t="shared" si="1493"/>
        <v>-146.42326764845302</v>
      </c>
      <c r="DA580" s="18">
        <f t="shared" si="1493"/>
        <v>-146.42326764845302</v>
      </c>
      <c r="DB580" s="18">
        <f t="shared" ref="DB580:EG580" si="1494">-$E580 * (($F580 = "LCY / MW")*DB$9*DB$308/Thousand*DB$20  +  ($F580 = "% revenues")*DB$391 + ($F580 = "nominal")*DB$9/Thousand*DB$20 + ($F580 = "nominal scaled")*DB$9/Thousand*DB$20*DB$308/$F$308 + ($F580 = "LCY / MWh")*DB$335/Thousand) * DB420</f>
        <v>-146.53467665644638</v>
      </c>
      <c r="DC580" s="18">
        <f t="shared" si="1494"/>
        <v>-148.16283973040692</v>
      </c>
      <c r="DD580" s="18">
        <f t="shared" si="1494"/>
        <v>-149.79100280436742</v>
      </c>
      <c r="DE580" s="18">
        <f t="shared" si="1494"/>
        <v>-149.79100280436742</v>
      </c>
      <c r="DF580" s="18">
        <f t="shared" si="1494"/>
        <v>-151.15645776266473</v>
      </c>
      <c r="DG580" s="18">
        <f t="shared" si="1494"/>
        <v>-151.15645776266473</v>
      </c>
      <c r="DH580" s="18">
        <f t="shared" si="1494"/>
        <v>-152.81751773807861</v>
      </c>
      <c r="DI580" s="18">
        <f t="shared" si="1494"/>
        <v>-152.81751773807861</v>
      </c>
      <c r="DJ580" s="18">
        <f t="shared" si="1494"/>
        <v>-153.35278862659416</v>
      </c>
      <c r="DK580" s="18">
        <f t="shared" si="1494"/>
        <v>-155.05670850022301</v>
      </c>
      <c r="DL580" s="18">
        <f t="shared" si="1494"/>
        <v>-156.76062837385183</v>
      </c>
      <c r="DM580" s="18">
        <f t="shared" si="1494"/>
        <v>-156.76062837385183</v>
      </c>
      <c r="DN580" s="18">
        <f t="shared" si="1494"/>
        <v>-156.8799027650058</v>
      </c>
      <c r="DO580" s="18">
        <f t="shared" si="1494"/>
        <v>-158.6230127957281</v>
      </c>
      <c r="DP580" s="18">
        <f t="shared" si="1494"/>
        <v>-160.36612282645041</v>
      </c>
      <c r="DQ580" s="18">
        <f t="shared" si="1494"/>
        <v>-160.36612282645041</v>
      </c>
      <c r="DR580" s="18">
        <f t="shared" si="1494"/>
        <v>-160.48814052860092</v>
      </c>
      <c r="DS580" s="18">
        <f t="shared" si="1494"/>
        <v>-162.27134209002983</v>
      </c>
      <c r="DT580" s="18">
        <f t="shared" si="1494"/>
        <v>-164.05454365145874</v>
      </c>
      <c r="DU580" s="18">
        <f t="shared" si="1494"/>
        <v>-164.05454365145874</v>
      </c>
      <c r="DV580" s="18">
        <f t="shared" si="1494"/>
        <v>-165.5500212560292</v>
      </c>
      <c r="DW580" s="18">
        <f t="shared" si="1494"/>
        <v>-165.5500212560292</v>
      </c>
      <c r="DX580" s="18">
        <f t="shared" si="1494"/>
        <v>-167.36925225884269</v>
      </c>
      <c r="DY580" s="18">
        <f t="shared" si="1494"/>
        <v>-167.36925225884269</v>
      </c>
      <c r="DZ580" s="18">
        <f t="shared" si="1494"/>
        <v>-167.95549321925617</v>
      </c>
      <c r="EA580" s="18">
        <f t="shared" si="1494"/>
        <v>-169.82166536613681</v>
      </c>
      <c r="EB580" s="18">
        <f t="shared" si="1494"/>
        <v>-171.68783751301743</v>
      </c>
      <c r="EC580" s="18">
        <f t="shared" si="1494"/>
        <v>-171.68783751301743</v>
      </c>
      <c r="ED580" s="18">
        <f t="shared" si="1494"/>
        <v>-171.81846956329903</v>
      </c>
      <c r="EE580" s="18">
        <f t="shared" si="1494"/>
        <v>-173.72756366955795</v>
      </c>
      <c r="EF580" s="18">
        <f t="shared" si="1494"/>
        <v>-175.63665777581681</v>
      </c>
      <c r="EG580" s="18">
        <f t="shared" si="1494"/>
        <v>-175.63665777581681</v>
      </c>
      <c r="EH580" s="18">
        <f t="shared" ref="EH580:FR580" si="1495">-$E580 * (($F580 = "LCY / MW")*EH$9*EH$308/Thousand*EH$20  +  ($F580 = "% revenues")*EH$391 + ($F580 = "nominal")*EH$9/Thousand*EH$20 + ($F580 = "nominal scaled")*EH$9/Thousand*EH$20*EH$308/$F$308 + ($F580 = "LCY / MWh")*EH$335/Thousand) * EH420</f>
        <v>-175.77029436325489</v>
      </c>
      <c r="EI580" s="18">
        <f t="shared" si="1495"/>
        <v>-177.72329763395777</v>
      </c>
      <c r="EJ580" s="18">
        <f t="shared" si="1495"/>
        <v>-179.67630090466059</v>
      </c>
      <c r="EK580" s="18">
        <f t="shared" si="1495"/>
        <v>-179.67630090466059</v>
      </c>
      <c r="EL580" s="18">
        <f t="shared" si="1495"/>
        <v>-181.31418229516845</v>
      </c>
      <c r="EM580" s="18">
        <f t="shared" si="1495"/>
        <v>-181.31418229516845</v>
      </c>
      <c r="EN580" s="18">
        <f t="shared" si="1495"/>
        <v>-183.30664583687357</v>
      </c>
      <c r="EO580" s="18">
        <f t="shared" si="1495"/>
        <v>-183.30664583687357</v>
      </c>
      <c r="EP580" s="18">
        <f t="shared" si="1495"/>
        <v>-183.94871038968276</v>
      </c>
      <c r="EQ580" s="18">
        <f t="shared" si="1495"/>
        <v>-185.99258494956817</v>
      </c>
      <c r="ER580" s="18">
        <f t="shared" si="1495"/>
        <v>-188.03645950945352</v>
      </c>
      <c r="ES580" s="18">
        <f t="shared" si="1495"/>
        <v>-188.03645950945352</v>
      </c>
      <c r="ET580" s="18">
        <f t="shared" si="1495"/>
        <v>-188.17953072864546</v>
      </c>
      <c r="EU580" s="18">
        <f t="shared" si="1495"/>
        <v>-190.27041440340821</v>
      </c>
      <c r="EV580" s="18">
        <f t="shared" si="1495"/>
        <v>-192.36129807817096</v>
      </c>
      <c r="EW580" s="18">
        <f t="shared" si="1495"/>
        <v>-192.36129807817096</v>
      </c>
      <c r="EX580" s="18">
        <f t="shared" si="1495"/>
        <v>-192.50765993540429</v>
      </c>
      <c r="EY580" s="18">
        <f t="shared" si="1495"/>
        <v>-194.64663393468658</v>
      </c>
      <c r="EZ580" s="18">
        <f t="shared" si="1495"/>
        <v>-196.78560793396886</v>
      </c>
      <c r="FA580" s="18">
        <f t="shared" si="1495"/>
        <v>-196.78560793396886</v>
      </c>
      <c r="FB580" s="18">
        <f t="shared" si="1495"/>
        <v>-198.57945321869479</v>
      </c>
      <c r="FC580" s="18">
        <f t="shared" si="1495"/>
        <v>-198.57945321869479</v>
      </c>
      <c r="FD580" s="18">
        <f t="shared" si="1495"/>
        <v>-200.76164501230681</v>
      </c>
      <c r="FE580" s="18">
        <f t="shared" si="1495"/>
        <v>-200.76164501230681</v>
      </c>
      <c r="FF580" s="18">
        <f t="shared" si="1495"/>
        <v>-201.46484884453869</v>
      </c>
      <c r="FG580" s="18">
        <f t="shared" si="1495"/>
        <v>-203.70334716503359</v>
      </c>
      <c r="FH580" s="18">
        <f t="shared" si="1495"/>
        <v>-205.94184548552846</v>
      </c>
      <c r="FI580" s="18">
        <f t="shared" si="1495"/>
        <v>-205.94184548552846</v>
      </c>
      <c r="FJ580" s="18">
        <f t="shared" si="1495"/>
        <v>-206.09854036796307</v>
      </c>
      <c r="FK580" s="18">
        <f t="shared" si="1495"/>
        <v>-208.38852414982935</v>
      </c>
      <c r="FL580" s="18">
        <f t="shared" si="1495"/>
        <v>0</v>
      </c>
      <c r="FM580" s="18">
        <f t="shared" si="1495"/>
        <v>0</v>
      </c>
      <c r="FN580" s="18">
        <f t="shared" si="1495"/>
        <v>0</v>
      </c>
      <c r="FO580" s="18">
        <f t="shared" si="1495"/>
        <v>0</v>
      </c>
      <c r="FP580" s="18">
        <f t="shared" si="1495"/>
        <v>0</v>
      </c>
      <c r="FQ580" s="18">
        <f t="shared" si="1495"/>
        <v>0</v>
      </c>
      <c r="FR580" s="18">
        <f t="shared" si="1495"/>
        <v>0</v>
      </c>
    </row>
    <row r="581" spans="2:174">
      <c r="C581" s="44" t="str">
        <f>Assumptions!D438</f>
        <v>Park management</v>
      </c>
      <c r="D581" s="144" t="s">
        <v>974</v>
      </c>
      <c r="E581" s="136">
        <f>INDEX(Assumptions!$G$438:$G$438,MATCH($A$1,Model_Number,0))</f>
        <v>10000</v>
      </c>
      <c r="F581" s="149" t="str">
        <f>INDEX(Assumptions!$G$439:$G$439,MATCH($A$1,Model_Number,0))</f>
        <v>LCY / MW</v>
      </c>
      <c r="H581" s="18"/>
      <c r="I581" s="131">
        <f t="shared" si="1460"/>
        <v>-25215.072992018991</v>
      </c>
      <c r="J581" s="18">
        <f t="shared" ref="J581:AO581" si="1496">-$E581 * (($F581 = "LCY / MW")*J$9*J$308/Thousand*J$20  +  ($F581 = "% revenues")*J$391 + ($F581 = "nominal")*J$9/Thousand*J$20 + ($F581 = "nominal scaled")*J$9/Thousand*J$20*J$308/$F$308 + ($F581 = "LCY / MWh")*J$335/Thousand) * J421</f>
        <v>0</v>
      </c>
      <c r="K581" s="18">
        <f t="shared" si="1496"/>
        <v>0</v>
      </c>
      <c r="L581" s="18">
        <f t="shared" si="1496"/>
        <v>0</v>
      </c>
      <c r="M581" s="18">
        <f t="shared" si="1496"/>
        <v>0</v>
      </c>
      <c r="N581" s="18">
        <f t="shared" si="1496"/>
        <v>0</v>
      </c>
      <c r="O581" s="18">
        <f t="shared" si="1496"/>
        <v>0</v>
      </c>
      <c r="P581" s="18">
        <f t="shared" si="1496"/>
        <v>0</v>
      </c>
      <c r="Q581" s="18">
        <f t="shared" si="1496"/>
        <v>0</v>
      </c>
      <c r="R581" s="18">
        <f t="shared" si="1496"/>
        <v>0</v>
      </c>
      <c r="S581" s="18">
        <f t="shared" si="1496"/>
        <v>0</v>
      </c>
      <c r="T581" s="18">
        <f t="shared" si="1496"/>
        <v>0</v>
      </c>
      <c r="U581" s="18">
        <f t="shared" si="1496"/>
        <v>0</v>
      </c>
      <c r="V581" s="18">
        <f t="shared" si="1496"/>
        <v>0</v>
      </c>
      <c r="W581" s="18">
        <f t="shared" si="1496"/>
        <v>0</v>
      </c>
      <c r="X581" s="18">
        <f t="shared" si="1496"/>
        <v>0</v>
      </c>
      <c r="Y581" s="18">
        <f t="shared" si="1496"/>
        <v>0</v>
      </c>
      <c r="Z581" s="18">
        <f t="shared" si="1496"/>
        <v>0</v>
      </c>
      <c r="AA581" s="18">
        <f t="shared" si="1496"/>
        <v>0</v>
      </c>
      <c r="AB581" s="396">
        <f t="shared" si="1496"/>
        <v>-118.8182268493151</v>
      </c>
      <c r="AC581" s="18">
        <f t="shared" si="1496"/>
        <v>-118.8182268493151</v>
      </c>
      <c r="AD581" s="18">
        <f t="shared" si="1496"/>
        <v>-119.90134221639346</v>
      </c>
      <c r="AE581" s="18">
        <f t="shared" si="1496"/>
        <v>-119.90134221639346</v>
      </c>
      <c r="AF581" s="18">
        <f t="shared" si="1496"/>
        <v>-121.21893938360657</v>
      </c>
      <c r="AG581" s="18">
        <f t="shared" si="1496"/>
        <v>-121.21893938360657</v>
      </c>
      <c r="AH581" s="18">
        <f t="shared" si="1496"/>
        <v>-121.6435305584219</v>
      </c>
      <c r="AI581" s="18">
        <f t="shared" si="1496"/>
        <v>-122.99512534240438</v>
      </c>
      <c r="AJ581" s="18">
        <f t="shared" si="1496"/>
        <v>-124.34672012638687</v>
      </c>
      <c r="AK581" s="18">
        <f t="shared" si="1496"/>
        <v>-124.34672012638687</v>
      </c>
      <c r="AL581" s="18">
        <f t="shared" si="1496"/>
        <v>-124.44133176126559</v>
      </c>
      <c r="AM581" s="18">
        <f t="shared" si="1496"/>
        <v>-125.82401322527966</v>
      </c>
      <c r="AN581" s="18">
        <f t="shared" si="1496"/>
        <v>-127.20669468929374</v>
      </c>
      <c r="AO581" s="18">
        <f t="shared" si="1496"/>
        <v>-127.20669468929374</v>
      </c>
      <c r="AP581" s="18">
        <f t="shared" ref="AP581:BU581" si="1497">-$E581 * (($F581 = "LCY / MW")*AP$9*AP$308/Thousand*AP$20  +  ($F581 = "% revenues")*AP$391 + ($F581 = "nominal")*AP$9/Thousand*AP$20 + ($F581 = "nominal scaled")*AP$9/Thousand*AP$20*AP$308/$F$308 + ($F581 = "LCY / MWh")*AP$335/Thousand) * AP421</f>
        <v>-127.30348239177466</v>
      </c>
      <c r="AQ581" s="18">
        <f t="shared" si="1497"/>
        <v>-128.71796552946105</v>
      </c>
      <c r="AR581" s="18">
        <f t="shared" si="1497"/>
        <v>-130.13244866714749</v>
      </c>
      <c r="AS581" s="18">
        <f t="shared" si="1497"/>
        <v>-130.13244866714749</v>
      </c>
      <c r="AT581" s="18">
        <f t="shared" si="1497"/>
        <v>-131.31870147233093</v>
      </c>
      <c r="AU581" s="18">
        <f t="shared" si="1497"/>
        <v>-131.31870147233093</v>
      </c>
      <c r="AV581" s="18">
        <f t="shared" si="1497"/>
        <v>-132.76176412587301</v>
      </c>
      <c r="AW581" s="18">
        <f t="shared" si="1497"/>
        <v>-132.76176412587301</v>
      </c>
      <c r="AX581" s="18">
        <f t="shared" si="1497"/>
        <v>-133.22678612398153</v>
      </c>
      <c r="AY581" s="18">
        <f t="shared" si="1497"/>
        <v>-134.70708374758132</v>
      </c>
      <c r="AZ581" s="18">
        <f t="shared" si="1497"/>
        <v>-136.18738137118115</v>
      </c>
      <c r="BA581" s="18">
        <f t="shared" si="1497"/>
        <v>-136.18738137118115</v>
      </c>
      <c r="BB581" s="18">
        <f t="shared" si="1497"/>
        <v>-136.29100220483309</v>
      </c>
      <c r="BC581" s="18">
        <f t="shared" si="1497"/>
        <v>-137.80534667377569</v>
      </c>
      <c r="BD581" s="18">
        <f t="shared" si="1497"/>
        <v>-139.31969114271831</v>
      </c>
      <c r="BE581" s="18">
        <f t="shared" si="1497"/>
        <v>-139.31969114271831</v>
      </c>
      <c r="BF581" s="18">
        <f t="shared" si="1497"/>
        <v>-139.42569525554424</v>
      </c>
      <c r="BG581" s="18">
        <f t="shared" si="1497"/>
        <v>-140.9748696472725</v>
      </c>
      <c r="BH581" s="18">
        <f t="shared" si="1497"/>
        <v>-142.52404403900081</v>
      </c>
      <c r="BI581" s="18">
        <f t="shared" si="1497"/>
        <v>-142.52404403900081</v>
      </c>
      <c r="BJ581" s="18">
        <f t="shared" si="1497"/>
        <v>-143.82325533317845</v>
      </c>
      <c r="BK581" s="18">
        <f t="shared" si="1497"/>
        <v>-143.82325533317845</v>
      </c>
      <c r="BL581" s="18">
        <f t="shared" si="1497"/>
        <v>-145.40373066651009</v>
      </c>
      <c r="BM581" s="18">
        <f t="shared" si="1497"/>
        <v>-145.40373066651009</v>
      </c>
      <c r="BN581" s="18">
        <f t="shared" si="1497"/>
        <v>-145.9130334300894</v>
      </c>
      <c r="BO581" s="18">
        <f t="shared" si="1497"/>
        <v>-147.53428935709042</v>
      </c>
      <c r="BP581" s="18">
        <f t="shared" si="1497"/>
        <v>-149.15554528409143</v>
      </c>
      <c r="BQ581" s="18">
        <f t="shared" si="1497"/>
        <v>-149.15554528409143</v>
      </c>
      <c r="BR581" s="18">
        <f t="shared" si="1497"/>
        <v>-149.26903319898145</v>
      </c>
      <c r="BS581" s="18">
        <f t="shared" si="1497"/>
        <v>-150.92757801230348</v>
      </c>
      <c r="BT581" s="18">
        <f t="shared" si="1497"/>
        <v>-152.58612282562552</v>
      </c>
      <c r="BU581" s="18">
        <f t="shared" si="1497"/>
        <v>-152.58612282562552</v>
      </c>
      <c r="BV581" s="18">
        <f t="shared" ref="BV581:DA581" si="1498">-$E581 * (($F581 = "LCY / MW")*BV$9*BV$308/Thousand*BV$20  +  ($F581 = "% revenues")*BV$391 + ($F581 = "nominal")*BV$9/Thousand*BV$20 + ($F581 = "nominal scaled")*BV$9/Thousand*BV$20*BV$308/$F$308 + ($F581 = "LCY / MWh")*BV$335/Thousand) * BV421</f>
        <v>-152.70222096255802</v>
      </c>
      <c r="BW581" s="18">
        <f t="shared" si="1498"/>
        <v>-154.39891230658645</v>
      </c>
      <c r="BX581" s="18">
        <f t="shared" si="1498"/>
        <v>-156.09560365061489</v>
      </c>
      <c r="BY581" s="18">
        <f t="shared" si="1498"/>
        <v>-156.09560365061489</v>
      </c>
      <c r="BZ581" s="18">
        <f t="shared" si="1498"/>
        <v>-157.51852967409249</v>
      </c>
      <c r="CA581" s="18">
        <f t="shared" si="1498"/>
        <v>-157.51852967409249</v>
      </c>
      <c r="CB581" s="18">
        <f t="shared" si="1498"/>
        <v>-159.24950252765393</v>
      </c>
      <c r="CC581" s="18">
        <f t="shared" si="1498"/>
        <v>-159.24950252765393</v>
      </c>
      <c r="CD581" s="18">
        <f t="shared" si="1498"/>
        <v>-159.80730260172484</v>
      </c>
      <c r="CE581" s="18">
        <f t="shared" si="1498"/>
        <v>-161.58293929729959</v>
      </c>
      <c r="CF581" s="18">
        <f t="shared" si="1498"/>
        <v>-163.35857599287434</v>
      </c>
      <c r="CG581" s="18">
        <f t="shared" si="1498"/>
        <v>-163.35857599287434</v>
      </c>
      <c r="CH581" s="18">
        <f t="shared" si="1498"/>
        <v>-163.48287056156448</v>
      </c>
      <c r="CI581" s="18">
        <f t="shared" si="1498"/>
        <v>-165.29934690113745</v>
      </c>
      <c r="CJ581" s="18">
        <f t="shared" si="1498"/>
        <v>-167.11582324071043</v>
      </c>
      <c r="CK581" s="18">
        <f t="shared" si="1498"/>
        <v>-167.11582324071043</v>
      </c>
      <c r="CL581" s="18">
        <f t="shared" si="1498"/>
        <v>-167.24297658448049</v>
      </c>
      <c r="CM581" s="18">
        <f t="shared" si="1498"/>
        <v>-169.1012318798636</v>
      </c>
      <c r="CN581" s="18">
        <f t="shared" si="1498"/>
        <v>-170.95948717524675</v>
      </c>
      <c r="CO581" s="18">
        <f t="shared" si="1498"/>
        <v>-170.95948717524675</v>
      </c>
      <c r="CP581" s="18">
        <f t="shared" si="1498"/>
        <v>-172.51790840923954</v>
      </c>
      <c r="CQ581" s="18">
        <f t="shared" si="1498"/>
        <v>-172.51790840923954</v>
      </c>
      <c r="CR581" s="18">
        <f t="shared" si="1498"/>
        <v>-174.41370960054985</v>
      </c>
      <c r="CS581" s="18">
        <f t="shared" si="1498"/>
        <v>-174.41370960054985</v>
      </c>
      <c r="CT581" s="18">
        <f t="shared" si="1498"/>
        <v>-175.02462504197973</v>
      </c>
      <c r="CU581" s="18">
        <f t="shared" si="1498"/>
        <v>-176.96934309800173</v>
      </c>
      <c r="CV581" s="18">
        <f t="shared" si="1498"/>
        <v>-178.91406115402376</v>
      </c>
      <c r="CW581" s="18">
        <f t="shared" si="1498"/>
        <v>-178.91406115402376</v>
      </c>
      <c r="CX581" s="18">
        <f t="shared" si="1498"/>
        <v>-179.05019141794523</v>
      </c>
      <c r="CY581" s="18">
        <f t="shared" si="1498"/>
        <v>-181.03963798925577</v>
      </c>
      <c r="CZ581" s="18">
        <f t="shared" si="1498"/>
        <v>-183.0290845605663</v>
      </c>
      <c r="DA581" s="18">
        <f t="shared" si="1498"/>
        <v>-183.0290845605663</v>
      </c>
      <c r="DB581" s="18">
        <f t="shared" ref="DB581:EG581" si="1499">-$E581 * (($F581 = "LCY / MW")*DB$9*DB$308/Thousand*DB$20  +  ($F581 = "% revenues")*DB$391 + ($F581 = "nominal")*DB$9/Thousand*DB$20 + ($F581 = "nominal scaled")*DB$9/Thousand*DB$20*DB$308/$F$308 + ($F581 = "LCY / MWh")*DB$335/Thousand) * DB421</f>
        <v>-183.16834582055796</v>
      </c>
      <c r="DC581" s="18">
        <f t="shared" si="1499"/>
        <v>-185.20354966300863</v>
      </c>
      <c r="DD581" s="18">
        <f t="shared" si="1499"/>
        <v>-187.2387535054593</v>
      </c>
      <c r="DE581" s="18">
        <f t="shared" si="1499"/>
        <v>-187.2387535054593</v>
      </c>
      <c r="DF581" s="18">
        <f t="shared" si="1499"/>
        <v>-188.9455722033309</v>
      </c>
      <c r="DG581" s="18">
        <f t="shared" si="1499"/>
        <v>-188.9455722033309</v>
      </c>
      <c r="DH581" s="18">
        <f t="shared" si="1499"/>
        <v>-191.02189717259827</v>
      </c>
      <c r="DI581" s="18">
        <f t="shared" si="1499"/>
        <v>-191.02189717259827</v>
      </c>
      <c r="DJ581" s="18">
        <f t="shared" si="1499"/>
        <v>-191.6909857832427</v>
      </c>
      <c r="DK581" s="18">
        <f t="shared" si="1499"/>
        <v>-193.82088562527872</v>
      </c>
      <c r="DL581" s="18">
        <f t="shared" si="1499"/>
        <v>-195.9507854673148</v>
      </c>
      <c r="DM581" s="18">
        <f t="shared" si="1499"/>
        <v>-195.9507854673148</v>
      </c>
      <c r="DN581" s="18">
        <f t="shared" si="1499"/>
        <v>-196.09987845625724</v>
      </c>
      <c r="DO581" s="18">
        <f t="shared" si="1499"/>
        <v>-198.27876599466012</v>
      </c>
      <c r="DP581" s="18">
        <f t="shared" si="1499"/>
        <v>-200.45765353306302</v>
      </c>
      <c r="DQ581" s="18">
        <f t="shared" si="1499"/>
        <v>-200.45765353306302</v>
      </c>
      <c r="DR581" s="18">
        <f t="shared" si="1499"/>
        <v>-200.61017566075114</v>
      </c>
      <c r="DS581" s="18">
        <f t="shared" si="1499"/>
        <v>-202.83917761253727</v>
      </c>
      <c r="DT581" s="18">
        <f t="shared" si="1499"/>
        <v>-205.06817956432343</v>
      </c>
      <c r="DU581" s="18">
        <f t="shared" si="1499"/>
        <v>-205.06817956432343</v>
      </c>
      <c r="DV581" s="18">
        <f t="shared" si="1499"/>
        <v>-206.93752657003648</v>
      </c>
      <c r="DW581" s="18">
        <f t="shared" si="1499"/>
        <v>-206.93752657003648</v>
      </c>
      <c r="DX581" s="18">
        <f t="shared" si="1499"/>
        <v>-209.21156532355337</v>
      </c>
      <c r="DY581" s="18">
        <f t="shared" si="1499"/>
        <v>-209.21156532355337</v>
      </c>
      <c r="DZ581" s="18">
        <f t="shared" si="1499"/>
        <v>-209.9443665240702</v>
      </c>
      <c r="EA581" s="18">
        <f t="shared" si="1499"/>
        <v>-212.27708170767099</v>
      </c>
      <c r="EB581" s="18">
        <f t="shared" si="1499"/>
        <v>-214.6097968912718</v>
      </c>
      <c r="EC581" s="18">
        <f t="shared" si="1499"/>
        <v>-214.6097968912718</v>
      </c>
      <c r="ED581" s="18">
        <f t="shared" si="1499"/>
        <v>-214.77308695412378</v>
      </c>
      <c r="EE581" s="18">
        <f t="shared" si="1499"/>
        <v>-217.15945458694739</v>
      </c>
      <c r="EF581" s="18">
        <f t="shared" si="1499"/>
        <v>-219.54582221977103</v>
      </c>
      <c r="EG581" s="18">
        <f t="shared" si="1499"/>
        <v>-219.54582221977103</v>
      </c>
      <c r="EH581" s="18">
        <f t="shared" ref="EH581:FR581" si="1500">-$E581 * (($F581 = "LCY / MW")*EH$9*EH$308/Thousand*EH$20  +  ($F581 = "% revenues")*EH$391 + ($F581 = "nominal")*EH$9/Thousand*EH$20 + ($F581 = "nominal scaled")*EH$9/Thousand*EH$20*EH$308/$F$308 + ($F581 = "LCY / MWh")*EH$335/Thousand) * EH421</f>
        <v>-219.71286795406863</v>
      </c>
      <c r="EI581" s="18">
        <f t="shared" si="1500"/>
        <v>-222.15412204244717</v>
      </c>
      <c r="EJ581" s="18">
        <f t="shared" si="1500"/>
        <v>-224.59537613082577</v>
      </c>
      <c r="EK581" s="18">
        <f t="shared" si="1500"/>
        <v>-224.59537613082577</v>
      </c>
      <c r="EL581" s="18">
        <f t="shared" si="1500"/>
        <v>-226.64272786896058</v>
      </c>
      <c r="EM581" s="18">
        <f t="shared" si="1500"/>
        <v>-226.64272786896058</v>
      </c>
      <c r="EN581" s="18">
        <f t="shared" si="1500"/>
        <v>-229.133307296092</v>
      </c>
      <c r="EO581" s="18">
        <f t="shared" si="1500"/>
        <v>-229.133307296092</v>
      </c>
      <c r="EP581" s="18">
        <f t="shared" si="1500"/>
        <v>-229.93588798710346</v>
      </c>
      <c r="EQ581" s="18">
        <f t="shared" si="1500"/>
        <v>-232.49073118696018</v>
      </c>
      <c r="ER581" s="18">
        <f t="shared" si="1500"/>
        <v>-235.04557438681692</v>
      </c>
      <c r="ES581" s="18">
        <f t="shared" si="1500"/>
        <v>-235.04557438681692</v>
      </c>
      <c r="ET581" s="18">
        <f t="shared" si="1500"/>
        <v>-235.22441341080682</v>
      </c>
      <c r="EU581" s="18">
        <f t="shared" si="1500"/>
        <v>-237.83801800426025</v>
      </c>
      <c r="EV581" s="18">
        <f t="shared" si="1500"/>
        <v>-240.45162259771371</v>
      </c>
      <c r="EW581" s="18">
        <f t="shared" si="1500"/>
        <v>-240.45162259771371</v>
      </c>
      <c r="EX581" s="18">
        <f t="shared" si="1500"/>
        <v>-240.63457491925536</v>
      </c>
      <c r="EY581" s="18">
        <f t="shared" si="1500"/>
        <v>-243.30829241835821</v>
      </c>
      <c r="EZ581" s="18">
        <f t="shared" si="1500"/>
        <v>-245.98200991746108</v>
      </c>
      <c r="FA581" s="18">
        <f t="shared" si="1500"/>
        <v>-245.98200991746108</v>
      </c>
      <c r="FB581" s="18">
        <f t="shared" si="1500"/>
        <v>-248.22431652336849</v>
      </c>
      <c r="FC581" s="18">
        <f t="shared" si="1500"/>
        <v>-248.22431652336849</v>
      </c>
      <c r="FD581" s="18">
        <f t="shared" si="1500"/>
        <v>-250.95205626538353</v>
      </c>
      <c r="FE581" s="18">
        <f t="shared" si="1500"/>
        <v>-250.95205626538353</v>
      </c>
      <c r="FF581" s="18">
        <f t="shared" si="1500"/>
        <v>-251.83106105567336</v>
      </c>
      <c r="FG581" s="18">
        <f t="shared" si="1500"/>
        <v>-254.62918395629197</v>
      </c>
      <c r="FH581" s="18">
        <f t="shared" si="1500"/>
        <v>-257.4273068569106</v>
      </c>
      <c r="FI581" s="18">
        <f t="shared" si="1500"/>
        <v>-257.4273068569106</v>
      </c>
      <c r="FJ581" s="18">
        <f t="shared" si="1500"/>
        <v>-257.62317545995381</v>
      </c>
      <c r="FK581" s="18">
        <f t="shared" si="1500"/>
        <v>-260.48565518728668</v>
      </c>
      <c r="FL581" s="18">
        <f t="shared" si="1500"/>
        <v>0</v>
      </c>
      <c r="FM581" s="18">
        <f t="shared" si="1500"/>
        <v>0</v>
      </c>
      <c r="FN581" s="18">
        <f t="shared" si="1500"/>
        <v>0</v>
      </c>
      <c r="FO581" s="18">
        <f t="shared" si="1500"/>
        <v>0</v>
      </c>
      <c r="FP581" s="18">
        <f t="shared" si="1500"/>
        <v>0</v>
      </c>
      <c r="FQ581" s="18">
        <f t="shared" si="1500"/>
        <v>0</v>
      </c>
      <c r="FR581" s="18">
        <f t="shared" si="1500"/>
        <v>0</v>
      </c>
    </row>
    <row r="582" spans="2:174">
      <c r="C582" s="44" t="str">
        <f>Assumptions!D440</f>
        <v>Spare</v>
      </c>
      <c r="D582" s="144" t="s">
        <v>974</v>
      </c>
      <c r="E582" s="136">
        <f>INDEX(Assumptions!$G$440:$G$440,MATCH($A$1,Model_Number,0))</f>
        <v>0</v>
      </c>
      <c r="F582" s="149" t="str">
        <f>INDEX(Assumptions!$G$441:$G$441,MATCH($A$1,Model_Number,0))</f>
        <v>nominal</v>
      </c>
      <c r="I582" s="131">
        <f t="shared" si="1460"/>
        <v>0</v>
      </c>
      <c r="J582" s="18">
        <f t="shared" ref="J582:AO582" si="1501">-$E582 * (($F582 = "LCY / MW")*J$9*J$308/Thousand*J$20  +  ($F582 = "% revenues")*J$391 + ($F582 = "nominal")*J$9/Thousand*J$20 + ($F582 = "nominal scaled")*J$9/Thousand*J$20*J$308/$F$308 + ($F582 = "LCY / MWh")*J$335/Thousand) * J422</f>
        <v>0</v>
      </c>
      <c r="K582" s="18">
        <f t="shared" si="1501"/>
        <v>0</v>
      </c>
      <c r="L582" s="18">
        <f t="shared" si="1501"/>
        <v>0</v>
      </c>
      <c r="M582" s="18">
        <f t="shared" si="1501"/>
        <v>0</v>
      </c>
      <c r="N582" s="18">
        <f t="shared" si="1501"/>
        <v>0</v>
      </c>
      <c r="O582" s="18">
        <f t="shared" si="1501"/>
        <v>0</v>
      </c>
      <c r="P582" s="18">
        <f t="shared" si="1501"/>
        <v>0</v>
      </c>
      <c r="Q582" s="18">
        <f t="shared" si="1501"/>
        <v>0</v>
      </c>
      <c r="R582" s="18">
        <f t="shared" si="1501"/>
        <v>0</v>
      </c>
      <c r="S582" s="18">
        <f t="shared" si="1501"/>
        <v>0</v>
      </c>
      <c r="T582" s="18">
        <f t="shared" si="1501"/>
        <v>0</v>
      </c>
      <c r="U582" s="18">
        <f t="shared" si="1501"/>
        <v>0</v>
      </c>
      <c r="V582" s="18">
        <f t="shared" si="1501"/>
        <v>0</v>
      </c>
      <c r="W582" s="18">
        <f t="shared" si="1501"/>
        <v>0</v>
      </c>
      <c r="X582" s="18">
        <f t="shared" si="1501"/>
        <v>0</v>
      </c>
      <c r="Y582" s="18">
        <f t="shared" si="1501"/>
        <v>0</v>
      </c>
      <c r="Z582" s="18">
        <f t="shared" si="1501"/>
        <v>0</v>
      </c>
      <c r="AA582" s="18">
        <f t="shared" si="1501"/>
        <v>0</v>
      </c>
      <c r="AB582" s="396">
        <f t="shared" si="1501"/>
        <v>0</v>
      </c>
      <c r="AC582" s="18">
        <f t="shared" si="1501"/>
        <v>0</v>
      </c>
      <c r="AD582" s="18">
        <f t="shared" si="1501"/>
        <v>0</v>
      </c>
      <c r="AE582" s="18">
        <f t="shared" si="1501"/>
        <v>0</v>
      </c>
      <c r="AF582" s="18">
        <f t="shared" si="1501"/>
        <v>0</v>
      </c>
      <c r="AG582" s="18">
        <f t="shared" si="1501"/>
        <v>0</v>
      </c>
      <c r="AH582" s="18">
        <f t="shared" si="1501"/>
        <v>0</v>
      </c>
      <c r="AI582" s="18">
        <f t="shared" si="1501"/>
        <v>0</v>
      </c>
      <c r="AJ582" s="18">
        <f t="shared" si="1501"/>
        <v>0</v>
      </c>
      <c r="AK582" s="18">
        <f t="shared" si="1501"/>
        <v>0</v>
      </c>
      <c r="AL582" s="18">
        <f t="shared" si="1501"/>
        <v>0</v>
      </c>
      <c r="AM582" s="18">
        <f t="shared" si="1501"/>
        <v>0</v>
      </c>
      <c r="AN582" s="18">
        <f t="shared" si="1501"/>
        <v>0</v>
      </c>
      <c r="AO582" s="18">
        <f t="shared" si="1501"/>
        <v>0</v>
      </c>
      <c r="AP582" s="18">
        <f t="shared" ref="AP582:BU582" si="1502">-$E582 * (($F582 = "LCY / MW")*AP$9*AP$308/Thousand*AP$20  +  ($F582 = "% revenues")*AP$391 + ($F582 = "nominal")*AP$9/Thousand*AP$20 + ($F582 = "nominal scaled")*AP$9/Thousand*AP$20*AP$308/$F$308 + ($F582 = "LCY / MWh")*AP$335/Thousand) * AP422</f>
        <v>0</v>
      </c>
      <c r="AQ582" s="18">
        <f t="shared" si="1502"/>
        <v>0</v>
      </c>
      <c r="AR582" s="18">
        <f t="shared" si="1502"/>
        <v>0</v>
      </c>
      <c r="AS582" s="18">
        <f t="shared" si="1502"/>
        <v>0</v>
      </c>
      <c r="AT582" s="18">
        <f t="shared" si="1502"/>
        <v>0</v>
      </c>
      <c r="AU582" s="18">
        <f t="shared" si="1502"/>
        <v>0</v>
      </c>
      <c r="AV582" s="18">
        <f t="shared" si="1502"/>
        <v>0</v>
      </c>
      <c r="AW582" s="18">
        <f t="shared" si="1502"/>
        <v>0</v>
      </c>
      <c r="AX582" s="18">
        <f t="shared" si="1502"/>
        <v>0</v>
      </c>
      <c r="AY582" s="18">
        <f t="shared" si="1502"/>
        <v>0</v>
      </c>
      <c r="AZ582" s="18">
        <f t="shared" si="1502"/>
        <v>0</v>
      </c>
      <c r="BA582" s="18">
        <f t="shared" si="1502"/>
        <v>0</v>
      </c>
      <c r="BB582" s="18">
        <f t="shared" si="1502"/>
        <v>0</v>
      </c>
      <c r="BC582" s="18">
        <f t="shared" si="1502"/>
        <v>0</v>
      </c>
      <c r="BD582" s="18">
        <f t="shared" si="1502"/>
        <v>0</v>
      </c>
      <c r="BE582" s="18">
        <f t="shared" si="1502"/>
        <v>0</v>
      </c>
      <c r="BF582" s="18">
        <f t="shared" si="1502"/>
        <v>0</v>
      </c>
      <c r="BG582" s="18">
        <f t="shared" si="1502"/>
        <v>0</v>
      </c>
      <c r="BH582" s="18">
        <f t="shared" si="1502"/>
        <v>0</v>
      </c>
      <c r="BI582" s="18">
        <f t="shared" si="1502"/>
        <v>0</v>
      </c>
      <c r="BJ582" s="18">
        <f t="shared" si="1502"/>
        <v>0</v>
      </c>
      <c r="BK582" s="18">
        <f t="shared" si="1502"/>
        <v>0</v>
      </c>
      <c r="BL582" s="18">
        <f t="shared" si="1502"/>
        <v>0</v>
      </c>
      <c r="BM582" s="18">
        <f t="shared" si="1502"/>
        <v>0</v>
      </c>
      <c r="BN582" s="18">
        <f t="shared" si="1502"/>
        <v>0</v>
      </c>
      <c r="BO582" s="18">
        <f t="shared" si="1502"/>
        <v>0</v>
      </c>
      <c r="BP582" s="18">
        <f t="shared" si="1502"/>
        <v>0</v>
      </c>
      <c r="BQ582" s="18">
        <f t="shared" si="1502"/>
        <v>0</v>
      </c>
      <c r="BR582" s="18">
        <f t="shared" si="1502"/>
        <v>0</v>
      </c>
      <c r="BS582" s="18">
        <f t="shared" si="1502"/>
        <v>0</v>
      </c>
      <c r="BT582" s="18">
        <f t="shared" si="1502"/>
        <v>0</v>
      </c>
      <c r="BU582" s="18">
        <f t="shared" si="1502"/>
        <v>0</v>
      </c>
      <c r="BV582" s="18">
        <f t="shared" ref="BV582:DA582" si="1503">-$E582 * (($F582 = "LCY / MW")*BV$9*BV$308/Thousand*BV$20  +  ($F582 = "% revenues")*BV$391 + ($F582 = "nominal")*BV$9/Thousand*BV$20 + ($F582 = "nominal scaled")*BV$9/Thousand*BV$20*BV$308/$F$308 + ($F582 = "LCY / MWh")*BV$335/Thousand) * BV422</f>
        <v>0</v>
      </c>
      <c r="BW582" s="18">
        <f t="shared" si="1503"/>
        <v>0</v>
      </c>
      <c r="BX582" s="18">
        <f t="shared" si="1503"/>
        <v>0</v>
      </c>
      <c r="BY582" s="18">
        <f t="shared" si="1503"/>
        <v>0</v>
      </c>
      <c r="BZ582" s="18">
        <f t="shared" si="1503"/>
        <v>0</v>
      </c>
      <c r="CA582" s="18">
        <f t="shared" si="1503"/>
        <v>0</v>
      </c>
      <c r="CB582" s="18">
        <f t="shared" si="1503"/>
        <v>0</v>
      </c>
      <c r="CC582" s="18">
        <f t="shared" si="1503"/>
        <v>0</v>
      </c>
      <c r="CD582" s="18">
        <f t="shared" si="1503"/>
        <v>0</v>
      </c>
      <c r="CE582" s="18">
        <f t="shared" si="1503"/>
        <v>0</v>
      </c>
      <c r="CF582" s="18">
        <f t="shared" si="1503"/>
        <v>0</v>
      </c>
      <c r="CG582" s="18">
        <f t="shared" si="1503"/>
        <v>0</v>
      </c>
      <c r="CH582" s="18">
        <f t="shared" si="1503"/>
        <v>0</v>
      </c>
      <c r="CI582" s="18">
        <f t="shared" si="1503"/>
        <v>0</v>
      </c>
      <c r="CJ582" s="18">
        <f t="shared" si="1503"/>
        <v>0</v>
      </c>
      <c r="CK582" s="18">
        <f t="shared" si="1503"/>
        <v>0</v>
      </c>
      <c r="CL582" s="18">
        <f t="shared" si="1503"/>
        <v>0</v>
      </c>
      <c r="CM582" s="18">
        <f t="shared" si="1503"/>
        <v>0</v>
      </c>
      <c r="CN582" s="18">
        <f t="shared" si="1503"/>
        <v>0</v>
      </c>
      <c r="CO582" s="18">
        <f t="shared" si="1503"/>
        <v>0</v>
      </c>
      <c r="CP582" s="18">
        <f t="shared" si="1503"/>
        <v>0</v>
      </c>
      <c r="CQ582" s="18">
        <f t="shared" si="1503"/>
        <v>0</v>
      </c>
      <c r="CR582" s="18">
        <f t="shared" si="1503"/>
        <v>0</v>
      </c>
      <c r="CS582" s="18">
        <f t="shared" si="1503"/>
        <v>0</v>
      </c>
      <c r="CT582" s="18">
        <f t="shared" si="1503"/>
        <v>0</v>
      </c>
      <c r="CU582" s="18">
        <f t="shared" si="1503"/>
        <v>0</v>
      </c>
      <c r="CV582" s="18">
        <f t="shared" si="1503"/>
        <v>0</v>
      </c>
      <c r="CW582" s="18">
        <f t="shared" si="1503"/>
        <v>0</v>
      </c>
      <c r="CX582" s="18">
        <f t="shared" si="1503"/>
        <v>0</v>
      </c>
      <c r="CY582" s="18">
        <f t="shared" si="1503"/>
        <v>0</v>
      </c>
      <c r="CZ582" s="18">
        <f t="shared" si="1503"/>
        <v>0</v>
      </c>
      <c r="DA582" s="18">
        <f t="shared" si="1503"/>
        <v>0</v>
      </c>
      <c r="DB582" s="18">
        <f t="shared" ref="DB582:EG582" si="1504">-$E582 * (($F582 = "LCY / MW")*DB$9*DB$308/Thousand*DB$20  +  ($F582 = "% revenues")*DB$391 + ($F582 = "nominal")*DB$9/Thousand*DB$20 + ($F582 = "nominal scaled")*DB$9/Thousand*DB$20*DB$308/$F$308 + ($F582 = "LCY / MWh")*DB$335/Thousand) * DB422</f>
        <v>0</v>
      </c>
      <c r="DC582" s="18">
        <f t="shared" si="1504"/>
        <v>0</v>
      </c>
      <c r="DD582" s="18">
        <f t="shared" si="1504"/>
        <v>0</v>
      </c>
      <c r="DE582" s="18">
        <f t="shared" si="1504"/>
        <v>0</v>
      </c>
      <c r="DF582" s="18">
        <f t="shared" si="1504"/>
        <v>0</v>
      </c>
      <c r="DG582" s="18">
        <f t="shared" si="1504"/>
        <v>0</v>
      </c>
      <c r="DH582" s="18">
        <f t="shared" si="1504"/>
        <v>0</v>
      </c>
      <c r="DI582" s="18">
        <f t="shared" si="1504"/>
        <v>0</v>
      </c>
      <c r="DJ582" s="18">
        <f t="shared" si="1504"/>
        <v>0</v>
      </c>
      <c r="DK582" s="18">
        <f t="shared" si="1504"/>
        <v>0</v>
      </c>
      <c r="DL582" s="18">
        <f t="shared" si="1504"/>
        <v>0</v>
      </c>
      <c r="DM582" s="18">
        <f t="shared" si="1504"/>
        <v>0</v>
      </c>
      <c r="DN582" s="18">
        <f t="shared" si="1504"/>
        <v>0</v>
      </c>
      <c r="DO582" s="18">
        <f t="shared" si="1504"/>
        <v>0</v>
      </c>
      <c r="DP582" s="18">
        <f t="shared" si="1504"/>
        <v>0</v>
      </c>
      <c r="DQ582" s="18">
        <f t="shared" si="1504"/>
        <v>0</v>
      </c>
      <c r="DR582" s="18">
        <f t="shared" si="1504"/>
        <v>0</v>
      </c>
      <c r="DS582" s="18">
        <f t="shared" si="1504"/>
        <v>0</v>
      </c>
      <c r="DT582" s="18">
        <f t="shared" si="1504"/>
        <v>0</v>
      </c>
      <c r="DU582" s="18">
        <f t="shared" si="1504"/>
        <v>0</v>
      </c>
      <c r="DV582" s="18">
        <f t="shared" si="1504"/>
        <v>0</v>
      </c>
      <c r="DW582" s="18">
        <f t="shared" si="1504"/>
        <v>0</v>
      </c>
      <c r="DX582" s="18">
        <f t="shared" si="1504"/>
        <v>0</v>
      </c>
      <c r="DY582" s="18">
        <f t="shared" si="1504"/>
        <v>0</v>
      </c>
      <c r="DZ582" s="18">
        <f t="shared" si="1504"/>
        <v>0</v>
      </c>
      <c r="EA582" s="18">
        <f t="shared" si="1504"/>
        <v>0</v>
      </c>
      <c r="EB582" s="18">
        <f t="shared" si="1504"/>
        <v>0</v>
      </c>
      <c r="EC582" s="18">
        <f t="shared" si="1504"/>
        <v>0</v>
      </c>
      <c r="ED582" s="18">
        <f t="shared" si="1504"/>
        <v>0</v>
      </c>
      <c r="EE582" s="18">
        <f t="shared" si="1504"/>
        <v>0</v>
      </c>
      <c r="EF582" s="18">
        <f t="shared" si="1504"/>
        <v>0</v>
      </c>
      <c r="EG582" s="18">
        <f t="shared" si="1504"/>
        <v>0</v>
      </c>
      <c r="EH582" s="18">
        <f t="shared" ref="EH582:FR582" si="1505">-$E582 * (($F582 = "LCY / MW")*EH$9*EH$308/Thousand*EH$20  +  ($F582 = "% revenues")*EH$391 + ($F582 = "nominal")*EH$9/Thousand*EH$20 + ($F582 = "nominal scaled")*EH$9/Thousand*EH$20*EH$308/$F$308 + ($F582 = "LCY / MWh")*EH$335/Thousand) * EH422</f>
        <v>0</v>
      </c>
      <c r="EI582" s="18">
        <f t="shared" si="1505"/>
        <v>0</v>
      </c>
      <c r="EJ582" s="18">
        <f t="shared" si="1505"/>
        <v>0</v>
      </c>
      <c r="EK582" s="18">
        <f t="shared" si="1505"/>
        <v>0</v>
      </c>
      <c r="EL582" s="18">
        <f t="shared" si="1505"/>
        <v>0</v>
      </c>
      <c r="EM582" s="18">
        <f t="shared" si="1505"/>
        <v>0</v>
      </c>
      <c r="EN582" s="18">
        <f t="shared" si="1505"/>
        <v>0</v>
      </c>
      <c r="EO582" s="18">
        <f t="shared" si="1505"/>
        <v>0</v>
      </c>
      <c r="EP582" s="18">
        <f t="shared" si="1505"/>
        <v>0</v>
      </c>
      <c r="EQ582" s="18">
        <f t="shared" si="1505"/>
        <v>0</v>
      </c>
      <c r="ER582" s="18">
        <f t="shared" si="1505"/>
        <v>0</v>
      </c>
      <c r="ES582" s="18">
        <f t="shared" si="1505"/>
        <v>0</v>
      </c>
      <c r="ET582" s="18">
        <f t="shared" si="1505"/>
        <v>0</v>
      </c>
      <c r="EU582" s="18">
        <f t="shared" si="1505"/>
        <v>0</v>
      </c>
      <c r="EV582" s="18">
        <f t="shared" si="1505"/>
        <v>0</v>
      </c>
      <c r="EW582" s="18">
        <f t="shared" si="1505"/>
        <v>0</v>
      </c>
      <c r="EX582" s="18">
        <f t="shared" si="1505"/>
        <v>0</v>
      </c>
      <c r="EY582" s="18">
        <f t="shared" si="1505"/>
        <v>0</v>
      </c>
      <c r="EZ582" s="18">
        <f t="shared" si="1505"/>
        <v>0</v>
      </c>
      <c r="FA582" s="18">
        <f t="shared" si="1505"/>
        <v>0</v>
      </c>
      <c r="FB582" s="18">
        <f t="shared" si="1505"/>
        <v>0</v>
      </c>
      <c r="FC582" s="18">
        <f t="shared" si="1505"/>
        <v>0</v>
      </c>
      <c r="FD582" s="18">
        <f t="shared" si="1505"/>
        <v>0</v>
      </c>
      <c r="FE582" s="18">
        <f t="shared" si="1505"/>
        <v>0</v>
      </c>
      <c r="FF582" s="18">
        <f t="shared" si="1505"/>
        <v>0</v>
      </c>
      <c r="FG582" s="18">
        <f t="shared" si="1505"/>
        <v>0</v>
      </c>
      <c r="FH582" s="18">
        <f t="shared" si="1505"/>
        <v>0</v>
      </c>
      <c r="FI582" s="18">
        <f t="shared" si="1505"/>
        <v>0</v>
      </c>
      <c r="FJ582" s="18">
        <f t="shared" si="1505"/>
        <v>0</v>
      </c>
      <c r="FK582" s="18">
        <f t="shared" si="1505"/>
        <v>0</v>
      </c>
      <c r="FL582" s="18">
        <f t="shared" si="1505"/>
        <v>0</v>
      </c>
      <c r="FM582" s="18">
        <f t="shared" si="1505"/>
        <v>0</v>
      </c>
      <c r="FN582" s="18">
        <f t="shared" si="1505"/>
        <v>0</v>
      </c>
      <c r="FO582" s="18">
        <f t="shared" si="1505"/>
        <v>0</v>
      </c>
      <c r="FP582" s="18">
        <f t="shared" si="1505"/>
        <v>0</v>
      </c>
      <c r="FQ582" s="18">
        <f t="shared" si="1505"/>
        <v>0</v>
      </c>
      <c r="FR582" s="18">
        <f t="shared" si="1505"/>
        <v>0</v>
      </c>
    </row>
    <row r="583" spans="2:174">
      <c r="C583" s="44" t="str">
        <f>Assumptions!D442</f>
        <v>Spare</v>
      </c>
      <c r="D583" s="144" t="s">
        <v>974</v>
      </c>
      <c r="E583" s="136">
        <f>INDEX(Assumptions!$G$442:$G$442,MATCH($A$1,Model_Number,0))</f>
        <v>0</v>
      </c>
      <c r="F583" s="149" t="str">
        <f>INDEX(Assumptions!$G$443:$G$443,MATCH($A$1,Model_Number,0))</f>
        <v>nominal</v>
      </c>
      <c r="I583" s="131">
        <f t="shared" si="1460"/>
        <v>0</v>
      </c>
      <c r="J583" s="18">
        <f t="shared" ref="J583:AO583" si="1506">-$E583 * (($F583 = "LCY / MW")*J$9*J$308/Thousand*J$20  +  ($F583 = "% revenues")*J$391 + ($F583 = "nominal")*J$9/Thousand*J$20 + ($F583 = "nominal scaled")*J$9/Thousand*J$20*J$308/$F$308 + ($F583 = "LCY / MWh")*J$335/Thousand) * J423</f>
        <v>0</v>
      </c>
      <c r="K583" s="18">
        <f t="shared" si="1506"/>
        <v>0</v>
      </c>
      <c r="L583" s="18">
        <f t="shared" si="1506"/>
        <v>0</v>
      </c>
      <c r="M583" s="18">
        <f t="shared" si="1506"/>
        <v>0</v>
      </c>
      <c r="N583" s="18">
        <f t="shared" si="1506"/>
        <v>0</v>
      </c>
      <c r="O583" s="18">
        <f t="shared" si="1506"/>
        <v>0</v>
      </c>
      <c r="P583" s="18">
        <f t="shared" si="1506"/>
        <v>0</v>
      </c>
      <c r="Q583" s="18">
        <f t="shared" si="1506"/>
        <v>0</v>
      </c>
      <c r="R583" s="18">
        <f t="shared" si="1506"/>
        <v>0</v>
      </c>
      <c r="S583" s="18">
        <f t="shared" si="1506"/>
        <v>0</v>
      </c>
      <c r="T583" s="18">
        <f t="shared" si="1506"/>
        <v>0</v>
      </c>
      <c r="U583" s="18">
        <f t="shared" si="1506"/>
        <v>0</v>
      </c>
      <c r="V583" s="18">
        <f t="shared" si="1506"/>
        <v>0</v>
      </c>
      <c r="W583" s="18">
        <f t="shared" si="1506"/>
        <v>0</v>
      </c>
      <c r="X583" s="18">
        <f t="shared" si="1506"/>
        <v>0</v>
      </c>
      <c r="Y583" s="18">
        <f t="shared" si="1506"/>
        <v>0</v>
      </c>
      <c r="Z583" s="18">
        <f t="shared" si="1506"/>
        <v>0</v>
      </c>
      <c r="AA583" s="18">
        <f t="shared" si="1506"/>
        <v>0</v>
      </c>
      <c r="AB583" s="18">
        <f t="shared" si="1506"/>
        <v>0</v>
      </c>
      <c r="AC583" s="18">
        <f t="shared" si="1506"/>
        <v>0</v>
      </c>
      <c r="AD583" s="18">
        <f t="shared" si="1506"/>
        <v>0</v>
      </c>
      <c r="AE583" s="18">
        <f t="shared" si="1506"/>
        <v>0</v>
      </c>
      <c r="AF583" s="18">
        <f t="shared" si="1506"/>
        <v>0</v>
      </c>
      <c r="AG583" s="18">
        <f t="shared" si="1506"/>
        <v>0</v>
      </c>
      <c r="AH583" s="18">
        <f t="shared" si="1506"/>
        <v>0</v>
      </c>
      <c r="AI583" s="18">
        <f t="shared" si="1506"/>
        <v>0</v>
      </c>
      <c r="AJ583" s="18">
        <f t="shared" si="1506"/>
        <v>0</v>
      </c>
      <c r="AK583" s="18">
        <f t="shared" si="1506"/>
        <v>0</v>
      </c>
      <c r="AL583" s="18">
        <f t="shared" si="1506"/>
        <v>0</v>
      </c>
      <c r="AM583" s="18">
        <f t="shared" si="1506"/>
        <v>0</v>
      </c>
      <c r="AN583" s="18">
        <f t="shared" si="1506"/>
        <v>0</v>
      </c>
      <c r="AO583" s="18">
        <f t="shared" si="1506"/>
        <v>0</v>
      </c>
      <c r="AP583" s="18">
        <f t="shared" ref="AP583:BU583" si="1507">-$E583 * (($F583 = "LCY / MW")*AP$9*AP$308/Thousand*AP$20  +  ($F583 = "% revenues")*AP$391 + ($F583 = "nominal")*AP$9/Thousand*AP$20 + ($F583 = "nominal scaled")*AP$9/Thousand*AP$20*AP$308/$F$308 + ($F583 = "LCY / MWh")*AP$335/Thousand) * AP423</f>
        <v>0</v>
      </c>
      <c r="AQ583" s="18">
        <f t="shared" si="1507"/>
        <v>0</v>
      </c>
      <c r="AR583" s="18">
        <f t="shared" si="1507"/>
        <v>0</v>
      </c>
      <c r="AS583" s="18">
        <f t="shared" si="1507"/>
        <v>0</v>
      </c>
      <c r="AT583" s="18">
        <f t="shared" si="1507"/>
        <v>0</v>
      </c>
      <c r="AU583" s="18">
        <f t="shared" si="1507"/>
        <v>0</v>
      </c>
      <c r="AV583" s="18">
        <f t="shared" si="1507"/>
        <v>0</v>
      </c>
      <c r="AW583" s="18">
        <f t="shared" si="1507"/>
        <v>0</v>
      </c>
      <c r="AX583" s="18">
        <f t="shared" si="1507"/>
        <v>0</v>
      </c>
      <c r="AY583" s="18">
        <f t="shared" si="1507"/>
        <v>0</v>
      </c>
      <c r="AZ583" s="18">
        <f t="shared" si="1507"/>
        <v>0</v>
      </c>
      <c r="BA583" s="18">
        <f t="shared" si="1507"/>
        <v>0</v>
      </c>
      <c r="BB583" s="18">
        <f t="shared" si="1507"/>
        <v>0</v>
      </c>
      <c r="BC583" s="18">
        <f t="shared" si="1507"/>
        <v>0</v>
      </c>
      <c r="BD583" s="18">
        <f t="shared" si="1507"/>
        <v>0</v>
      </c>
      <c r="BE583" s="18">
        <f t="shared" si="1507"/>
        <v>0</v>
      </c>
      <c r="BF583" s="18">
        <f t="shared" si="1507"/>
        <v>0</v>
      </c>
      <c r="BG583" s="18">
        <f t="shared" si="1507"/>
        <v>0</v>
      </c>
      <c r="BH583" s="18">
        <f t="shared" si="1507"/>
        <v>0</v>
      </c>
      <c r="BI583" s="18">
        <f t="shared" si="1507"/>
        <v>0</v>
      </c>
      <c r="BJ583" s="18">
        <f t="shared" si="1507"/>
        <v>0</v>
      </c>
      <c r="BK583" s="18">
        <f t="shared" si="1507"/>
        <v>0</v>
      </c>
      <c r="BL583" s="18">
        <f t="shared" si="1507"/>
        <v>0</v>
      </c>
      <c r="BM583" s="18">
        <f t="shared" si="1507"/>
        <v>0</v>
      </c>
      <c r="BN583" s="18">
        <f t="shared" si="1507"/>
        <v>0</v>
      </c>
      <c r="BO583" s="18">
        <f t="shared" si="1507"/>
        <v>0</v>
      </c>
      <c r="BP583" s="18">
        <f t="shared" si="1507"/>
        <v>0</v>
      </c>
      <c r="BQ583" s="18">
        <f t="shared" si="1507"/>
        <v>0</v>
      </c>
      <c r="BR583" s="18">
        <f t="shared" si="1507"/>
        <v>0</v>
      </c>
      <c r="BS583" s="18">
        <f t="shared" si="1507"/>
        <v>0</v>
      </c>
      <c r="BT583" s="18">
        <f t="shared" si="1507"/>
        <v>0</v>
      </c>
      <c r="BU583" s="18">
        <f t="shared" si="1507"/>
        <v>0</v>
      </c>
      <c r="BV583" s="18">
        <f t="shared" ref="BV583:DA583" si="1508">-$E583 * (($F583 = "LCY / MW")*BV$9*BV$308/Thousand*BV$20  +  ($F583 = "% revenues")*BV$391 + ($F583 = "nominal")*BV$9/Thousand*BV$20 + ($F583 = "nominal scaled")*BV$9/Thousand*BV$20*BV$308/$F$308 + ($F583 = "LCY / MWh")*BV$335/Thousand) * BV423</f>
        <v>0</v>
      </c>
      <c r="BW583" s="18">
        <f t="shared" si="1508"/>
        <v>0</v>
      </c>
      <c r="BX583" s="18">
        <f t="shared" si="1508"/>
        <v>0</v>
      </c>
      <c r="BY583" s="18">
        <f t="shared" si="1508"/>
        <v>0</v>
      </c>
      <c r="BZ583" s="18">
        <f t="shared" si="1508"/>
        <v>0</v>
      </c>
      <c r="CA583" s="18">
        <f t="shared" si="1508"/>
        <v>0</v>
      </c>
      <c r="CB583" s="18">
        <f t="shared" si="1508"/>
        <v>0</v>
      </c>
      <c r="CC583" s="18">
        <f t="shared" si="1508"/>
        <v>0</v>
      </c>
      <c r="CD583" s="18">
        <f t="shared" si="1508"/>
        <v>0</v>
      </c>
      <c r="CE583" s="18">
        <f t="shared" si="1508"/>
        <v>0</v>
      </c>
      <c r="CF583" s="18">
        <f t="shared" si="1508"/>
        <v>0</v>
      </c>
      <c r="CG583" s="18">
        <f t="shared" si="1508"/>
        <v>0</v>
      </c>
      <c r="CH583" s="18">
        <f t="shared" si="1508"/>
        <v>0</v>
      </c>
      <c r="CI583" s="18">
        <f t="shared" si="1508"/>
        <v>0</v>
      </c>
      <c r="CJ583" s="18">
        <f t="shared" si="1508"/>
        <v>0</v>
      </c>
      <c r="CK583" s="18">
        <f t="shared" si="1508"/>
        <v>0</v>
      </c>
      <c r="CL583" s="18">
        <f t="shared" si="1508"/>
        <v>0</v>
      </c>
      <c r="CM583" s="18">
        <f t="shared" si="1508"/>
        <v>0</v>
      </c>
      <c r="CN583" s="18">
        <f t="shared" si="1508"/>
        <v>0</v>
      </c>
      <c r="CO583" s="18">
        <f t="shared" si="1508"/>
        <v>0</v>
      </c>
      <c r="CP583" s="18">
        <f t="shared" si="1508"/>
        <v>0</v>
      </c>
      <c r="CQ583" s="18">
        <f t="shared" si="1508"/>
        <v>0</v>
      </c>
      <c r="CR583" s="18">
        <f t="shared" si="1508"/>
        <v>0</v>
      </c>
      <c r="CS583" s="18">
        <f t="shared" si="1508"/>
        <v>0</v>
      </c>
      <c r="CT583" s="18">
        <f t="shared" si="1508"/>
        <v>0</v>
      </c>
      <c r="CU583" s="18">
        <f t="shared" si="1508"/>
        <v>0</v>
      </c>
      <c r="CV583" s="18">
        <f t="shared" si="1508"/>
        <v>0</v>
      </c>
      <c r="CW583" s="18">
        <f t="shared" si="1508"/>
        <v>0</v>
      </c>
      <c r="CX583" s="18">
        <f t="shared" si="1508"/>
        <v>0</v>
      </c>
      <c r="CY583" s="18">
        <f t="shared" si="1508"/>
        <v>0</v>
      </c>
      <c r="CZ583" s="18">
        <f t="shared" si="1508"/>
        <v>0</v>
      </c>
      <c r="DA583" s="18">
        <f t="shared" si="1508"/>
        <v>0</v>
      </c>
      <c r="DB583" s="18">
        <f t="shared" ref="DB583:EG583" si="1509">-$E583 * (($F583 = "LCY / MW")*DB$9*DB$308/Thousand*DB$20  +  ($F583 = "% revenues")*DB$391 + ($F583 = "nominal")*DB$9/Thousand*DB$20 + ($F583 = "nominal scaled")*DB$9/Thousand*DB$20*DB$308/$F$308 + ($F583 = "LCY / MWh")*DB$335/Thousand) * DB423</f>
        <v>0</v>
      </c>
      <c r="DC583" s="18">
        <f t="shared" si="1509"/>
        <v>0</v>
      </c>
      <c r="DD583" s="18">
        <f t="shared" si="1509"/>
        <v>0</v>
      </c>
      <c r="DE583" s="18">
        <f t="shared" si="1509"/>
        <v>0</v>
      </c>
      <c r="DF583" s="18">
        <f t="shared" si="1509"/>
        <v>0</v>
      </c>
      <c r="DG583" s="18">
        <f t="shared" si="1509"/>
        <v>0</v>
      </c>
      <c r="DH583" s="18">
        <f t="shared" si="1509"/>
        <v>0</v>
      </c>
      <c r="DI583" s="18">
        <f t="shared" si="1509"/>
        <v>0</v>
      </c>
      <c r="DJ583" s="18">
        <f t="shared" si="1509"/>
        <v>0</v>
      </c>
      <c r="DK583" s="18">
        <f t="shared" si="1509"/>
        <v>0</v>
      </c>
      <c r="DL583" s="18">
        <f t="shared" si="1509"/>
        <v>0</v>
      </c>
      <c r="DM583" s="18">
        <f t="shared" si="1509"/>
        <v>0</v>
      </c>
      <c r="DN583" s="18">
        <f t="shared" si="1509"/>
        <v>0</v>
      </c>
      <c r="DO583" s="18">
        <f t="shared" si="1509"/>
        <v>0</v>
      </c>
      <c r="DP583" s="18">
        <f t="shared" si="1509"/>
        <v>0</v>
      </c>
      <c r="DQ583" s="18">
        <f t="shared" si="1509"/>
        <v>0</v>
      </c>
      <c r="DR583" s="18">
        <f t="shared" si="1509"/>
        <v>0</v>
      </c>
      <c r="DS583" s="18">
        <f t="shared" si="1509"/>
        <v>0</v>
      </c>
      <c r="DT583" s="18">
        <f t="shared" si="1509"/>
        <v>0</v>
      </c>
      <c r="DU583" s="18">
        <f t="shared" si="1509"/>
        <v>0</v>
      </c>
      <c r="DV583" s="18">
        <f t="shared" si="1509"/>
        <v>0</v>
      </c>
      <c r="DW583" s="18">
        <f t="shared" si="1509"/>
        <v>0</v>
      </c>
      <c r="DX583" s="18">
        <f t="shared" si="1509"/>
        <v>0</v>
      </c>
      <c r="DY583" s="18">
        <f t="shared" si="1509"/>
        <v>0</v>
      </c>
      <c r="DZ583" s="18">
        <f t="shared" si="1509"/>
        <v>0</v>
      </c>
      <c r="EA583" s="18">
        <f t="shared" si="1509"/>
        <v>0</v>
      </c>
      <c r="EB583" s="18">
        <f t="shared" si="1509"/>
        <v>0</v>
      </c>
      <c r="EC583" s="18">
        <f t="shared" si="1509"/>
        <v>0</v>
      </c>
      <c r="ED583" s="18">
        <f t="shared" si="1509"/>
        <v>0</v>
      </c>
      <c r="EE583" s="18">
        <f t="shared" si="1509"/>
        <v>0</v>
      </c>
      <c r="EF583" s="18">
        <f t="shared" si="1509"/>
        <v>0</v>
      </c>
      <c r="EG583" s="18">
        <f t="shared" si="1509"/>
        <v>0</v>
      </c>
      <c r="EH583" s="18">
        <f t="shared" ref="EH583:FR583" si="1510">-$E583 * (($F583 = "LCY / MW")*EH$9*EH$308/Thousand*EH$20  +  ($F583 = "% revenues")*EH$391 + ($F583 = "nominal")*EH$9/Thousand*EH$20 + ($F583 = "nominal scaled")*EH$9/Thousand*EH$20*EH$308/$F$308 + ($F583 = "LCY / MWh")*EH$335/Thousand) * EH423</f>
        <v>0</v>
      </c>
      <c r="EI583" s="18">
        <f t="shared" si="1510"/>
        <v>0</v>
      </c>
      <c r="EJ583" s="18">
        <f t="shared" si="1510"/>
        <v>0</v>
      </c>
      <c r="EK583" s="18">
        <f t="shared" si="1510"/>
        <v>0</v>
      </c>
      <c r="EL583" s="18">
        <f t="shared" si="1510"/>
        <v>0</v>
      </c>
      <c r="EM583" s="18">
        <f t="shared" si="1510"/>
        <v>0</v>
      </c>
      <c r="EN583" s="18">
        <f t="shared" si="1510"/>
        <v>0</v>
      </c>
      <c r="EO583" s="18">
        <f t="shared" si="1510"/>
        <v>0</v>
      </c>
      <c r="EP583" s="18">
        <f t="shared" si="1510"/>
        <v>0</v>
      </c>
      <c r="EQ583" s="18">
        <f t="shared" si="1510"/>
        <v>0</v>
      </c>
      <c r="ER583" s="18">
        <f t="shared" si="1510"/>
        <v>0</v>
      </c>
      <c r="ES583" s="18">
        <f t="shared" si="1510"/>
        <v>0</v>
      </c>
      <c r="ET583" s="18">
        <f t="shared" si="1510"/>
        <v>0</v>
      </c>
      <c r="EU583" s="18">
        <f t="shared" si="1510"/>
        <v>0</v>
      </c>
      <c r="EV583" s="18">
        <f t="shared" si="1510"/>
        <v>0</v>
      </c>
      <c r="EW583" s="18">
        <f t="shared" si="1510"/>
        <v>0</v>
      </c>
      <c r="EX583" s="18">
        <f t="shared" si="1510"/>
        <v>0</v>
      </c>
      <c r="EY583" s="18">
        <f t="shared" si="1510"/>
        <v>0</v>
      </c>
      <c r="EZ583" s="18">
        <f t="shared" si="1510"/>
        <v>0</v>
      </c>
      <c r="FA583" s="18">
        <f t="shared" si="1510"/>
        <v>0</v>
      </c>
      <c r="FB583" s="18">
        <f t="shared" si="1510"/>
        <v>0</v>
      </c>
      <c r="FC583" s="18">
        <f t="shared" si="1510"/>
        <v>0</v>
      </c>
      <c r="FD583" s="18">
        <f t="shared" si="1510"/>
        <v>0</v>
      </c>
      <c r="FE583" s="18">
        <f t="shared" si="1510"/>
        <v>0</v>
      </c>
      <c r="FF583" s="18">
        <f t="shared" si="1510"/>
        <v>0</v>
      </c>
      <c r="FG583" s="18">
        <f t="shared" si="1510"/>
        <v>0</v>
      </c>
      <c r="FH583" s="18">
        <f t="shared" si="1510"/>
        <v>0</v>
      </c>
      <c r="FI583" s="18">
        <f t="shared" si="1510"/>
        <v>0</v>
      </c>
      <c r="FJ583" s="18">
        <f t="shared" si="1510"/>
        <v>0</v>
      </c>
      <c r="FK583" s="18">
        <f t="shared" si="1510"/>
        <v>0</v>
      </c>
      <c r="FL583" s="18">
        <f t="shared" si="1510"/>
        <v>0</v>
      </c>
      <c r="FM583" s="18">
        <f t="shared" si="1510"/>
        <v>0</v>
      </c>
      <c r="FN583" s="18">
        <f t="shared" si="1510"/>
        <v>0</v>
      </c>
      <c r="FO583" s="18">
        <f t="shared" si="1510"/>
        <v>0</v>
      </c>
      <c r="FP583" s="18">
        <f t="shared" si="1510"/>
        <v>0</v>
      </c>
      <c r="FQ583" s="18">
        <f t="shared" si="1510"/>
        <v>0</v>
      </c>
      <c r="FR583" s="18">
        <f t="shared" si="1510"/>
        <v>0</v>
      </c>
    </row>
    <row r="584" spans="2:174" ht="13.8" thickBot="1">
      <c r="C584" s="39" t="s">
        <v>354</v>
      </c>
      <c r="D584" s="144" t="s">
        <v>974</v>
      </c>
      <c r="I584" s="131">
        <f t="shared" si="1460"/>
        <v>-195605.60953192387</v>
      </c>
      <c r="J584" s="141">
        <f t="shared" ref="J584:AO584" si="1511">SUM(J574:J583)</f>
        <v>0</v>
      </c>
      <c r="K584" s="141">
        <f t="shared" si="1511"/>
        <v>0</v>
      </c>
      <c r="L584" s="141">
        <f t="shared" si="1511"/>
        <v>0</v>
      </c>
      <c r="M584" s="141">
        <f t="shared" si="1511"/>
        <v>0</v>
      </c>
      <c r="N584" s="141">
        <f t="shared" si="1511"/>
        <v>0</v>
      </c>
      <c r="O584" s="141">
        <f t="shared" si="1511"/>
        <v>0</v>
      </c>
      <c r="P584" s="141">
        <f t="shared" si="1511"/>
        <v>0</v>
      </c>
      <c r="Q584" s="141">
        <f t="shared" si="1511"/>
        <v>0</v>
      </c>
      <c r="R584" s="141">
        <f t="shared" si="1511"/>
        <v>0</v>
      </c>
      <c r="S584" s="141">
        <f t="shared" si="1511"/>
        <v>0</v>
      </c>
      <c r="T584" s="141">
        <f t="shared" si="1511"/>
        <v>0</v>
      </c>
      <c r="U584" s="141">
        <f t="shared" si="1511"/>
        <v>0</v>
      </c>
      <c r="V584" s="141">
        <f t="shared" si="1511"/>
        <v>0</v>
      </c>
      <c r="W584" s="141">
        <f t="shared" si="1511"/>
        <v>0</v>
      </c>
      <c r="X584" s="141">
        <f t="shared" si="1511"/>
        <v>0</v>
      </c>
      <c r="Y584" s="141">
        <f t="shared" si="1511"/>
        <v>0</v>
      </c>
      <c r="Z584" s="141">
        <f t="shared" si="1511"/>
        <v>0</v>
      </c>
      <c r="AA584" s="141">
        <f t="shared" si="1511"/>
        <v>0</v>
      </c>
      <c r="AB584" s="141">
        <f t="shared" si="1511"/>
        <v>-920.07449763503269</v>
      </c>
      <c r="AC584" s="141">
        <f t="shared" si="1511"/>
        <v>-924.33484632658281</v>
      </c>
      <c r="AD584" s="141">
        <f t="shared" si="1511"/>
        <v>-931.9721627156805</v>
      </c>
      <c r="AE584" s="141">
        <f t="shared" si="1511"/>
        <v>-929.50670196215856</v>
      </c>
      <c r="AF584" s="141">
        <f t="shared" si="1511"/>
        <v>-938.57598889930546</v>
      </c>
      <c r="AG584" s="141">
        <f t="shared" si="1511"/>
        <v>-942.83633759085558</v>
      </c>
      <c r="AH584" s="141">
        <f t="shared" si="1511"/>
        <v>-945.3986275382465</v>
      </c>
      <c r="AI584" s="141">
        <f t="shared" si="1511"/>
        <v>-953.34945725328271</v>
      </c>
      <c r="AJ584" s="141">
        <f t="shared" si="1511"/>
        <v>-962.81627917228025</v>
      </c>
      <c r="AK584" s="141">
        <f t="shared" si="1511"/>
        <v>-967.20839122542452</v>
      </c>
      <c r="AL584" s="141">
        <f t="shared" si="1511"/>
        <v>-967.20568340717227</v>
      </c>
      <c r="AM584" s="141">
        <f t="shared" si="1511"/>
        <v>-975.31983643947456</v>
      </c>
      <c r="AN584" s="141">
        <f t="shared" si="1511"/>
        <v>-984.85714980374917</v>
      </c>
      <c r="AO584" s="141">
        <f t="shared" si="1511"/>
        <v>-989.24926185689355</v>
      </c>
      <c r="AP584" s="141">
        <f t="shared" ref="AP584:BU584" si="1512">SUM(AP574:AP583)</f>
        <v>-989.26332426629551</v>
      </c>
      <c r="AQ584" s="141">
        <f t="shared" si="1512"/>
        <v>-997.62256219703261</v>
      </c>
      <c r="AR584" s="141">
        <f t="shared" si="1512"/>
        <v>-1007.4049604597419</v>
      </c>
      <c r="AS584" s="141">
        <f t="shared" si="1512"/>
        <v>-1011.7970725128863</v>
      </c>
      <c r="AT584" s="141">
        <f t="shared" si="1512"/>
        <v>-1020.2072793137825</v>
      </c>
      <c r="AU584" s="141">
        <f t="shared" si="1512"/>
        <v>-1017.6655671967496</v>
      </c>
      <c r="AV584" s="141">
        <f t="shared" si="1512"/>
        <v>-1027.6682182616535</v>
      </c>
      <c r="AW584" s="141">
        <f t="shared" si="1512"/>
        <v>-1032.0603303147977</v>
      </c>
      <c r="AX584" s="141">
        <f t="shared" si="1512"/>
        <v>-1034.9122516958364</v>
      </c>
      <c r="AY584" s="141">
        <f t="shared" si="1512"/>
        <v>-1043.7786999313462</v>
      </c>
      <c r="AZ584" s="141">
        <f t="shared" si="1512"/>
        <v>-1054.0683084988282</v>
      </c>
      <c r="BA584" s="141">
        <f t="shared" si="1512"/>
        <v>-1058.4604205519727</v>
      </c>
      <c r="BB584" s="141">
        <f t="shared" si="1512"/>
        <v>-1058.5271436255994</v>
      </c>
      <c r="BC584" s="141">
        <f t="shared" si="1512"/>
        <v>-1067.6559795492174</v>
      </c>
      <c r="BD584" s="141">
        <f t="shared" si="1512"/>
        <v>-1078.2079758048078</v>
      </c>
      <c r="BE584" s="141">
        <f t="shared" si="1512"/>
        <v>-1082.6000878579523</v>
      </c>
      <c r="BF584" s="141">
        <f t="shared" si="1512"/>
        <v>-1082.6851780697461</v>
      </c>
      <c r="BG584" s="141">
        <f t="shared" si="1512"/>
        <v>-1092.0824365982994</v>
      </c>
      <c r="BH584" s="141">
        <f t="shared" si="1512"/>
        <v>-1102.9028554588249</v>
      </c>
      <c r="BI584" s="141">
        <f t="shared" si="1512"/>
        <v>-1107.2949675119692</v>
      </c>
      <c r="BJ584" s="141">
        <f t="shared" si="1512"/>
        <v>-1116.5757077347141</v>
      </c>
      <c r="BK584" s="141">
        <f t="shared" si="1512"/>
        <v>-1114.0339956176813</v>
      </c>
      <c r="BL584" s="141">
        <f t="shared" si="1512"/>
        <v>-1125.0956404014964</v>
      </c>
      <c r="BM584" s="141">
        <f t="shared" si="1512"/>
        <v>-1129.4877524546409</v>
      </c>
      <c r="BN584" s="141">
        <f t="shared" si="1512"/>
        <v>-1134.0580344026303</v>
      </c>
      <c r="BO584" s="141">
        <f t="shared" si="1512"/>
        <v>-1143.582789847771</v>
      </c>
      <c r="BP584" s="141">
        <f t="shared" si="1512"/>
        <v>-1154.7598020382575</v>
      </c>
      <c r="BQ584" s="141">
        <f t="shared" si="1512"/>
        <v>-1159.8812600753311</v>
      </c>
      <c r="BR584" s="141">
        <f t="shared" si="1512"/>
        <v>-1160.1885705156583</v>
      </c>
      <c r="BS584" s="141">
        <f t="shared" si="1512"/>
        <v>-1169.9177249016229</v>
      </c>
      <c r="BT584" s="141">
        <f t="shared" si="1512"/>
        <v>-1181.3452783398454</v>
      </c>
      <c r="BU584" s="141">
        <f t="shared" si="1512"/>
        <v>-1186.6098087717824</v>
      </c>
      <c r="BV584" s="141">
        <f t="shared" ref="BV584:DA584" si="1513">SUM(BV574:BV583)</f>
        <v>-1186.921387216943</v>
      </c>
      <c r="BW584" s="141">
        <f t="shared" si="1513"/>
        <v>-1196.8592444297524</v>
      </c>
      <c r="BX584" s="141">
        <f t="shared" si="1513"/>
        <v>-1208.5429245090747</v>
      </c>
      <c r="BY584" s="141">
        <f t="shared" si="1513"/>
        <v>-1213.9545023673334</v>
      </c>
      <c r="BZ584" s="141">
        <f t="shared" si="1513"/>
        <v>-1224.3210793048265</v>
      </c>
      <c r="CA584" s="141">
        <f t="shared" si="1513"/>
        <v>-1221.0810611134855</v>
      </c>
      <c r="CB584" s="141">
        <f t="shared" si="1513"/>
        <v>-1233.0044205668578</v>
      </c>
      <c r="CC584" s="141">
        <f t="shared" si="1513"/>
        <v>-1238.5671306196289</v>
      </c>
      <c r="CD584" s="141">
        <f t="shared" si="1513"/>
        <v>-1242.2497293512654</v>
      </c>
      <c r="CE584" s="141">
        <f t="shared" si="1513"/>
        <v>-1252.6182590490894</v>
      </c>
      <c r="CF584" s="141">
        <f t="shared" si="1513"/>
        <v>-1264.8314461818125</v>
      </c>
      <c r="CG584" s="141">
        <f t="shared" si="1513"/>
        <v>-1270.549485940694</v>
      </c>
      <c r="CH584" s="141">
        <f t="shared" si="1513"/>
        <v>-1269.7367460504056</v>
      </c>
      <c r="CI584" s="141">
        <f t="shared" si="1513"/>
        <v>-1280.7560591398687</v>
      </c>
      <c r="CJ584" s="141">
        <f t="shared" si="1513"/>
        <v>-1293.3846634688759</v>
      </c>
      <c r="CK584" s="141">
        <f t="shared" si="1513"/>
        <v>-1298.7112488015289</v>
      </c>
      <c r="CL584" s="141">
        <f t="shared" si="1513"/>
        <v>-1299.1877766671125</v>
      </c>
      <c r="CM584" s="141">
        <f t="shared" si="1513"/>
        <v>-1310.3068415786449</v>
      </c>
      <c r="CN584" s="141">
        <f t="shared" si="1513"/>
        <v>-1323.1504002207384</v>
      </c>
      <c r="CO584" s="141">
        <f t="shared" si="1513"/>
        <v>-1328.6168897506652</v>
      </c>
      <c r="CP584" s="141">
        <f t="shared" si="1513"/>
        <v>-1339.9559317653491</v>
      </c>
      <c r="CQ584" s="141">
        <f t="shared" si="1513"/>
        <v>-1336.7034209508533</v>
      </c>
      <c r="CR584" s="141">
        <f t="shared" si="1513"/>
        <v>-1349.8916696769575</v>
      </c>
      <c r="CS584" s="141">
        <f t="shared" si="1513"/>
        <v>-1355.4755354323547</v>
      </c>
      <c r="CT584" s="141">
        <f t="shared" si="1513"/>
        <v>-1359.86994151967</v>
      </c>
      <c r="CU584" s="141">
        <f t="shared" si="1513"/>
        <v>-1371.4341786944115</v>
      </c>
      <c r="CV584" s="141">
        <f t="shared" si="1513"/>
        <v>-1384.9026944091511</v>
      </c>
      <c r="CW584" s="141">
        <f t="shared" si="1513"/>
        <v>-1390.8057588911079</v>
      </c>
      <c r="CX584" s="141">
        <f t="shared" si="1513"/>
        <v>-1390.8879952750492</v>
      </c>
      <c r="CY584" s="141">
        <f t="shared" si="1513"/>
        <v>-1402.7986945338016</v>
      </c>
      <c r="CZ584" s="141">
        <f t="shared" si="1513"/>
        <v>-1416.6126712121779</v>
      </c>
      <c r="DA584" s="141">
        <f t="shared" si="1513"/>
        <v>-1422.5126858836679</v>
      </c>
      <c r="DB584" s="141">
        <f t="shared" ref="DB584:EG584" si="1514">SUM(DB574:DB583)</f>
        <v>-1423.1601385189379</v>
      </c>
      <c r="DC584" s="141">
        <f t="shared" si="1514"/>
        <v>-1435.2572239125261</v>
      </c>
      <c r="DD584" s="141">
        <f t="shared" si="1514"/>
        <v>-1449.3500453799768</v>
      </c>
      <c r="DE584" s="141">
        <f t="shared" si="1514"/>
        <v>-1455.5367312102849</v>
      </c>
      <c r="DF584" s="141">
        <f t="shared" si="1514"/>
        <v>-1467.8163049713687</v>
      </c>
      <c r="DG584" s="141">
        <f t="shared" si="1514"/>
        <v>-1464.1709572128977</v>
      </c>
      <c r="DH584" s="141">
        <f t="shared" si="1514"/>
        <v>-1478.5787716672551</v>
      </c>
      <c r="DI584" s="141">
        <f t="shared" si="1514"/>
        <v>-1484.8367212125333</v>
      </c>
      <c r="DJ584" s="141">
        <f t="shared" si="1514"/>
        <v>-1489.1126522350198</v>
      </c>
      <c r="DK584" s="141">
        <f t="shared" si="1514"/>
        <v>-1501.8551853166909</v>
      </c>
      <c r="DL584" s="141">
        <f t="shared" si="1514"/>
        <v>-1516.6403193424021</v>
      </c>
      <c r="DM584" s="141">
        <f t="shared" si="1514"/>
        <v>-1522.9724001597692</v>
      </c>
      <c r="DN584" s="141">
        <f t="shared" si="1514"/>
        <v>-1523.16156501315</v>
      </c>
      <c r="DO584" s="141">
        <f t="shared" si="1514"/>
        <v>-1536.2595482682361</v>
      </c>
      <c r="DP584" s="141">
        <f t="shared" si="1514"/>
        <v>-1551.4123884293044</v>
      </c>
      <c r="DQ584" s="141">
        <f t="shared" si="1514"/>
        <v>-1557.7825216186195</v>
      </c>
      <c r="DR584" s="141">
        <f t="shared" si="1514"/>
        <v>-1558.1177057402147</v>
      </c>
      <c r="DS584" s="141">
        <f t="shared" si="1514"/>
        <v>-1571.5407426311915</v>
      </c>
      <c r="DT584" s="141">
        <f t="shared" si="1514"/>
        <v>-1587.0526306453676</v>
      </c>
      <c r="DU584" s="141">
        <f t="shared" si="1514"/>
        <v>-1593.5282071808301</v>
      </c>
      <c r="DV584" s="141">
        <f t="shared" si="1514"/>
        <v>-1607.1620242453346</v>
      </c>
      <c r="DW584" s="141">
        <f t="shared" si="1514"/>
        <v>-1603.3018149501763</v>
      </c>
      <c r="DX584" s="141">
        <f t="shared" si="1514"/>
        <v>-1619.1394984695635</v>
      </c>
      <c r="DY584" s="141">
        <f t="shared" si="1514"/>
        <v>-1625.7659409969338</v>
      </c>
      <c r="DZ584" s="141">
        <f t="shared" si="1514"/>
        <v>-1630.6979928697249</v>
      </c>
      <c r="EA584" s="141">
        <f t="shared" si="1514"/>
        <v>-1644.7199088762934</v>
      </c>
      <c r="EB584" s="141">
        <f t="shared" si="1514"/>
        <v>-1660.8712260847551</v>
      </c>
      <c r="EC584" s="141">
        <f t="shared" si="1514"/>
        <v>-1667.6234329640245</v>
      </c>
      <c r="ED584" s="141">
        <f t="shared" si="1514"/>
        <v>-1668.1616327687775</v>
      </c>
      <c r="EE584" s="141">
        <f t="shared" si="1514"/>
        <v>-1682.5192353319735</v>
      </c>
      <c r="EF584" s="141">
        <f t="shared" si="1514"/>
        <v>-1699.1203498061486</v>
      </c>
      <c r="EG584" s="141">
        <f t="shared" si="1514"/>
        <v>-1706.0755799527308</v>
      </c>
      <c r="EH584" s="141">
        <f t="shared" ref="EH584:FM584" si="1515">SUM(EH574:EH583)</f>
        <v>-1706.4803230525843</v>
      </c>
      <c r="EI584" s="141">
        <f t="shared" si="1515"/>
        <v>-1721.1833884240175</v>
      </c>
      <c r="EJ584" s="141">
        <f t="shared" si="1515"/>
        <v>-1738.1730591073206</v>
      </c>
      <c r="EK584" s="141">
        <f t="shared" si="1515"/>
        <v>-1745.2619521732024</v>
      </c>
      <c r="EL584" s="141">
        <f t="shared" si="1515"/>
        <v>-1760.1021224464459</v>
      </c>
      <c r="EM584" s="141">
        <f t="shared" si="1515"/>
        <v>-1755.9049616494369</v>
      </c>
      <c r="EN584" s="141">
        <f t="shared" si="1515"/>
        <v>-1773.2642471920574</v>
      </c>
      <c r="EO584" s="141">
        <f t="shared" si="1515"/>
        <v>-1780.4687048322196</v>
      </c>
      <c r="EP584" s="141">
        <f t="shared" si="1515"/>
        <v>-1785.9017496886886</v>
      </c>
      <c r="EQ584" s="141">
        <f t="shared" si="1515"/>
        <v>-1801.2825302484896</v>
      </c>
      <c r="ER584" s="141">
        <f t="shared" si="1515"/>
        <v>-1819.0598053608946</v>
      </c>
      <c r="ES584" s="141">
        <f t="shared" si="1515"/>
        <v>-1826.4895159614441</v>
      </c>
      <c r="ET584" s="141">
        <f t="shared" si="1515"/>
        <v>-1826.9513875989237</v>
      </c>
      <c r="EU584" s="141">
        <f t="shared" si="1515"/>
        <v>-1842.6940388623491</v>
      </c>
      <c r="EV584" s="141">
        <f t="shared" si="1515"/>
        <v>-1860.8837575763964</v>
      </c>
      <c r="EW584" s="141">
        <f t="shared" si="1515"/>
        <v>-1868.4703287210154</v>
      </c>
      <c r="EX584" s="141">
        <f t="shared" si="1515"/>
        <v>-1869.1920800185558</v>
      </c>
      <c r="EY584" s="141">
        <f t="shared" si="1515"/>
        <v>-1885.2281831229536</v>
      </c>
      <c r="EZ584" s="141">
        <f t="shared" si="1515"/>
        <v>-1903.8057730638109</v>
      </c>
      <c r="FA584" s="141">
        <f t="shared" si="1515"/>
        <v>-1911.685145332136</v>
      </c>
      <c r="FB584" s="141">
        <f t="shared" si="1515"/>
        <v>-1927.9545810638233</v>
      </c>
      <c r="FC584" s="141">
        <f t="shared" si="1515"/>
        <v>-1923.2794066972847</v>
      </c>
      <c r="FD584" s="141">
        <f t="shared" si="1515"/>
        <v>-1942.2575594654279</v>
      </c>
      <c r="FE584" s="141">
        <f t="shared" si="1515"/>
        <v>-1950.2820819490246</v>
      </c>
      <c r="FF584" s="141">
        <f t="shared" si="1515"/>
        <v>-1956.1654673686969</v>
      </c>
      <c r="FG584" s="141">
        <f t="shared" si="1515"/>
        <v>-1972.9471706971467</v>
      </c>
      <c r="FH584" s="141">
        <f t="shared" si="1515"/>
        <v>-1992.3888413466411</v>
      </c>
      <c r="FI584" s="141">
        <f t="shared" si="1515"/>
        <v>-2000.6356976963357</v>
      </c>
      <c r="FJ584" s="141">
        <f t="shared" si="1515"/>
        <v>-2001.2297119700461</v>
      </c>
      <c r="FK584" s="141">
        <f t="shared" si="1515"/>
        <v>-2018.3748800753347</v>
      </c>
      <c r="FL584" s="141">
        <f t="shared" si="1515"/>
        <v>0</v>
      </c>
      <c r="FM584" s="141">
        <f t="shared" si="1515"/>
        <v>0</v>
      </c>
      <c r="FN584" s="141">
        <f>SUM(FN574:FN583)</f>
        <v>0</v>
      </c>
      <c r="FO584" s="141">
        <f>SUM(FO574:FO583)</f>
        <v>0</v>
      </c>
      <c r="FP584" s="141">
        <f>SUM(FP574:FP583)</f>
        <v>0</v>
      </c>
      <c r="FQ584" s="141">
        <f>SUM(FQ574:FQ583)</f>
        <v>0</v>
      </c>
      <c r="FR584" s="141">
        <f>SUM(FR574:FR583)</f>
        <v>0</v>
      </c>
    </row>
    <row r="585" spans="2:174" ht="13.8" thickTop="1"/>
    <row r="586" spans="2:174">
      <c r="C586" t="s">
        <v>809</v>
      </c>
      <c r="D586" s="144" t="s">
        <v>974</v>
      </c>
      <c r="E586" s="296">
        <f>INDEX(Assumptions!$G$445:$G$445,MATCH($A$1,Model_Number,0))</f>
        <v>0.05</v>
      </c>
      <c r="I586" s="131">
        <f t="shared" si="1460"/>
        <v>-10864.900213089415</v>
      </c>
      <c r="J586" s="18">
        <f t="shared" ref="J586:AO586" si="1516">$E586 * SUM(J537, J571,J584)</f>
        <v>0</v>
      </c>
      <c r="K586" s="18">
        <f t="shared" si="1516"/>
        <v>0</v>
      </c>
      <c r="L586" s="18">
        <f t="shared" si="1516"/>
        <v>0</v>
      </c>
      <c r="M586" s="18">
        <f t="shared" si="1516"/>
        <v>0</v>
      </c>
      <c r="N586" s="18">
        <f t="shared" si="1516"/>
        <v>0</v>
      </c>
      <c r="O586" s="18">
        <f t="shared" si="1516"/>
        <v>0</v>
      </c>
      <c r="P586" s="18">
        <f t="shared" si="1516"/>
        <v>0</v>
      </c>
      <c r="Q586" s="18">
        <f t="shared" si="1516"/>
        <v>0</v>
      </c>
      <c r="R586" s="18">
        <f t="shared" si="1516"/>
        <v>0</v>
      </c>
      <c r="S586" s="18">
        <f t="shared" si="1516"/>
        <v>0</v>
      </c>
      <c r="T586" s="18">
        <f t="shared" si="1516"/>
        <v>0</v>
      </c>
      <c r="U586" s="18">
        <f t="shared" si="1516"/>
        <v>0</v>
      </c>
      <c r="V586" s="18">
        <f t="shared" si="1516"/>
        <v>0</v>
      </c>
      <c r="W586" s="18">
        <f t="shared" si="1516"/>
        <v>0</v>
      </c>
      <c r="X586" s="18">
        <f t="shared" si="1516"/>
        <v>0</v>
      </c>
      <c r="Y586" s="18">
        <f t="shared" si="1516"/>
        <v>0</v>
      </c>
      <c r="Z586" s="18">
        <f t="shared" si="1516"/>
        <v>0</v>
      </c>
      <c r="AA586" s="18">
        <f t="shared" si="1516"/>
        <v>0</v>
      </c>
      <c r="AB586" s="18">
        <f t="shared" si="1516"/>
        <v>-46.545788881751633</v>
      </c>
      <c r="AC586" s="18">
        <f t="shared" si="1516"/>
        <v>-46.758806316329142</v>
      </c>
      <c r="AD586" s="18">
        <f t="shared" si="1516"/>
        <v>-47.133315184964353</v>
      </c>
      <c r="AE586" s="18">
        <f t="shared" si="1516"/>
        <v>-47.01004214728826</v>
      </c>
      <c r="AF586" s="18">
        <f t="shared" si="1516"/>
        <v>-47.469382395784947</v>
      </c>
      <c r="AG586" s="18">
        <f t="shared" si="1516"/>
        <v>-47.682399830362456</v>
      </c>
      <c r="AH586" s="18">
        <f t="shared" si="1516"/>
        <v>-47.80021137691233</v>
      </c>
      <c r="AI586" s="18">
        <f t="shared" si="1516"/>
        <v>-48.203644862664135</v>
      </c>
      <c r="AJ586" s="18">
        <f t="shared" si="1516"/>
        <v>-48.682877958614014</v>
      </c>
      <c r="AK586" s="18">
        <f t="shared" si="1516"/>
        <v>-48.902483561271225</v>
      </c>
      <c r="AL586" s="18">
        <f t="shared" si="1516"/>
        <v>-48.890564170358616</v>
      </c>
      <c r="AM586" s="18">
        <f t="shared" si="1516"/>
        <v>-49.302163821973728</v>
      </c>
      <c r="AN586" s="18">
        <f t="shared" si="1516"/>
        <v>-49.784921490187457</v>
      </c>
      <c r="AO586" s="18">
        <f t="shared" si="1516"/>
        <v>-50.004527092844683</v>
      </c>
      <c r="AP586" s="18">
        <f t="shared" ref="AP586:BU586" si="1517">$E586 * SUM(AP537, AP571,AP584)</f>
        <v>-49.993446213314776</v>
      </c>
      <c r="AQ586" s="18">
        <f t="shared" si="1517"/>
        <v>-50.417300109851631</v>
      </c>
      <c r="AR586" s="18">
        <f t="shared" si="1517"/>
        <v>-50.912312022987095</v>
      </c>
      <c r="AS586" s="18">
        <f t="shared" si="1517"/>
        <v>-51.13191762564432</v>
      </c>
      <c r="AT586" s="18">
        <f t="shared" si="1517"/>
        <v>-51.54507101486945</v>
      </c>
      <c r="AU586" s="18">
        <f t="shared" si="1517"/>
        <v>-51.41798540901781</v>
      </c>
      <c r="AV586" s="18">
        <f t="shared" si="1517"/>
        <v>-51.923993863902346</v>
      </c>
      <c r="AW586" s="18">
        <f t="shared" si="1517"/>
        <v>-52.143599466559557</v>
      </c>
      <c r="AX586" s="18">
        <f t="shared" si="1517"/>
        <v>-52.275892584791826</v>
      </c>
      <c r="AY586" s="18">
        <f t="shared" si="1517"/>
        <v>-52.725106996567312</v>
      </c>
      <c r="AZ586" s="18">
        <f t="shared" si="1517"/>
        <v>-53.245479424941415</v>
      </c>
      <c r="BA586" s="18">
        <f t="shared" si="1517"/>
        <v>-53.46508502759864</v>
      </c>
      <c r="BB586" s="18">
        <f t="shared" si="1517"/>
        <v>-53.456637181279973</v>
      </c>
      <c r="BC586" s="18">
        <f t="shared" si="1517"/>
        <v>-53.918970977460873</v>
      </c>
      <c r="BD586" s="18">
        <f t="shared" si="1517"/>
        <v>-54.452462790240396</v>
      </c>
      <c r="BE586" s="18">
        <f t="shared" si="1517"/>
        <v>-54.672068392897621</v>
      </c>
      <c r="BF586" s="18">
        <f t="shared" si="1517"/>
        <v>-54.664538903487312</v>
      </c>
      <c r="BG586" s="18">
        <f t="shared" si="1517"/>
        <v>-55.140293829914974</v>
      </c>
      <c r="BH586" s="18">
        <f t="shared" si="1517"/>
        <v>-55.588430657872756</v>
      </c>
      <c r="BI586" s="18">
        <f t="shared" si="1517"/>
        <v>-55.808036260529974</v>
      </c>
      <c r="BJ586" s="18">
        <f t="shared" si="1517"/>
        <v>-56.266056920888708</v>
      </c>
      <c r="BK586" s="18">
        <f t="shared" si="1517"/>
        <v>-56.138971315037068</v>
      </c>
      <c r="BL586" s="18">
        <f t="shared" si="1517"/>
        <v>-56.696858735921822</v>
      </c>
      <c r="BM586" s="18">
        <f t="shared" si="1517"/>
        <v>-56.916464338579047</v>
      </c>
      <c r="BN586" s="18">
        <f t="shared" si="1517"/>
        <v>-57.136552911912339</v>
      </c>
      <c r="BO586" s="18">
        <f t="shared" si="1517"/>
        <v>-57.617609030744717</v>
      </c>
      <c r="BP586" s="18">
        <f t="shared" si="1517"/>
        <v>-58.181277986844385</v>
      </c>
      <c r="BQ586" s="18">
        <f t="shared" si="1517"/>
        <v>-58.437350888698063</v>
      </c>
      <c r="BR586" s="18">
        <f t="shared" si="1517"/>
        <v>-58.443079717563741</v>
      </c>
      <c r="BS586" s="18">
        <f t="shared" si="1517"/>
        <v>-58.934355783437312</v>
      </c>
      <c r="BT586" s="18">
        <f t="shared" si="1517"/>
        <v>-59.510551801923782</v>
      </c>
      <c r="BU586" s="18">
        <f t="shared" si="1517"/>
        <v>-59.773778323520631</v>
      </c>
      <c r="BV586" s="18">
        <f t="shared" ref="BV586:DA586" si="1518">$E586 * SUM(BV537, BV571,BV584)</f>
        <v>-59.779720552627978</v>
      </c>
      <c r="BW586" s="18">
        <f t="shared" si="1518"/>
        <v>-60.281431759843784</v>
      </c>
      <c r="BX586" s="18">
        <f t="shared" si="1518"/>
        <v>-60.870434110385247</v>
      </c>
      <c r="BY586" s="18">
        <f t="shared" si="1518"/>
        <v>-61.141013003298184</v>
      </c>
      <c r="BZ586" s="18">
        <f t="shared" si="1518"/>
        <v>-61.653325499394327</v>
      </c>
      <c r="CA586" s="18">
        <f t="shared" si="1518"/>
        <v>-61.491324589827279</v>
      </c>
      <c r="CB586" s="18">
        <f t="shared" si="1518"/>
        <v>-62.092297744189892</v>
      </c>
      <c r="CC586" s="18">
        <f t="shared" si="1518"/>
        <v>-62.370433246828441</v>
      </c>
      <c r="CD586" s="18">
        <f t="shared" si="1518"/>
        <v>-62.546137659344097</v>
      </c>
      <c r="CE586" s="18">
        <f t="shared" si="1518"/>
        <v>-63.069382490810632</v>
      </c>
      <c r="CF586" s="18">
        <f t="shared" si="1518"/>
        <v>-63.684860194022136</v>
      </c>
      <c r="CG586" s="18">
        <f t="shared" si="1518"/>
        <v>-63.970762181966215</v>
      </c>
      <c r="CH586" s="18">
        <f t="shared" si="1518"/>
        <v>-75.963768448091784</v>
      </c>
      <c r="CI586" s="18">
        <f t="shared" si="1518"/>
        <v>-72.869694019653892</v>
      </c>
      <c r="CJ586" s="18">
        <f t="shared" si="1518"/>
        <v>-71.826578312064441</v>
      </c>
      <c r="CK586" s="18">
        <f t="shared" si="1518"/>
        <v>-78.620528125209759</v>
      </c>
      <c r="CL586" s="18">
        <f t="shared" si="1518"/>
        <v>-78.021637209603682</v>
      </c>
      <c r="CM586" s="18">
        <f t="shared" si="1518"/>
        <v>-74.657370268951084</v>
      </c>
      <c r="CN586" s="18">
        <f t="shared" si="1518"/>
        <v>-73.493300064617685</v>
      </c>
      <c r="CO586" s="18">
        <f t="shared" si="1518"/>
        <v>-80.467725201527855</v>
      </c>
      <c r="CP586" s="18">
        <f t="shared" si="1518"/>
        <v>-80.206015687463477</v>
      </c>
      <c r="CQ586" s="18">
        <f t="shared" si="1518"/>
        <v>-76.056255043295366</v>
      </c>
      <c r="CR586" s="18">
        <f t="shared" si="1518"/>
        <v>-74.977221934006892</v>
      </c>
      <c r="CS586" s="18">
        <f t="shared" si="1518"/>
        <v>-82.101473835275101</v>
      </c>
      <c r="CT586" s="18">
        <f t="shared" si="1518"/>
        <v>-81.937309562986755</v>
      </c>
      <c r="CU586" s="18">
        <f t="shared" si="1518"/>
        <v>-77.882836648178653</v>
      </c>
      <c r="CV586" s="18">
        <f t="shared" si="1518"/>
        <v>-76.693190646203789</v>
      </c>
      <c r="CW586" s="18">
        <f t="shared" si="1518"/>
        <v>-84.22958133007495</v>
      </c>
      <c r="CX586" s="18">
        <f t="shared" si="1518"/>
        <v>-83.042134915410813</v>
      </c>
      <c r="CY586" s="18">
        <f t="shared" si="1518"/>
        <v>-79.442498411401004</v>
      </c>
      <c r="CZ586" s="18">
        <f t="shared" si="1518"/>
        <v>-78.271808175704848</v>
      </c>
      <c r="DA586" s="18">
        <f t="shared" si="1518"/>
        <v>-85.801356139420932</v>
      </c>
      <c r="DB586" s="18">
        <f t="shared" ref="DB586:EG586" si="1519">$E586 * SUM(DB537, DB571,DB584)</f>
        <v>-85.31888522464385</v>
      </c>
      <c r="DC586" s="18">
        <f t="shared" si="1519"/>
        <v>-81.522459433771061</v>
      </c>
      <c r="DD586" s="18">
        <f t="shared" si="1519"/>
        <v>-80.274228958039771</v>
      </c>
      <c r="DE586" s="18">
        <f t="shared" si="1519"/>
        <v>-88.173511861982021</v>
      </c>
      <c r="DF586" s="18">
        <f t="shared" si="1519"/>
        <v>-87.712358773131825</v>
      </c>
      <c r="DG586" s="18">
        <f t="shared" si="1519"/>
        <v>-83.05869095572055</v>
      </c>
      <c r="DH586" s="18">
        <f t="shared" si="1519"/>
        <v>-81.824205115505606</v>
      </c>
      <c r="DI586" s="18">
        <f t="shared" si="1519"/>
        <v>-89.813132463842123</v>
      </c>
      <c r="DJ586" s="18">
        <f t="shared" si="1519"/>
        <v>-88.944414865291876</v>
      </c>
      <c r="DK586" s="18">
        <f t="shared" si="1519"/>
        <v>-85.078347078387978</v>
      </c>
      <c r="DL586" s="18">
        <f t="shared" si="1519"/>
        <v>-83.819445329766268</v>
      </c>
      <c r="DM586" s="18">
        <f t="shared" si="1519"/>
        <v>-91.901682884227185</v>
      </c>
      <c r="DN586" s="18">
        <f t="shared" si="1519"/>
        <v>-90.729839315306549</v>
      </c>
      <c r="DO586" s="18">
        <f t="shared" si="1519"/>
        <v>-86.855753759162994</v>
      </c>
      <c r="DP586" s="18">
        <f t="shared" si="1519"/>
        <v>-85.603759778298652</v>
      </c>
      <c r="DQ586" s="18">
        <f t="shared" si="1519"/>
        <v>-93.732341637446893</v>
      </c>
      <c r="DR586" s="18">
        <f t="shared" si="1519"/>
        <v>-92.717675814982726</v>
      </c>
      <c r="DS586" s="18">
        <f t="shared" si="1519"/>
        <v>-88.785240442922429</v>
      </c>
      <c r="DT586" s="18">
        <f t="shared" si="1519"/>
        <v>-87.518061089008853</v>
      </c>
      <c r="DU586" s="18">
        <f t="shared" si="1519"/>
        <v>-95.780530893788438</v>
      </c>
      <c r="DV586" s="18">
        <f t="shared" si="1519"/>
        <v>-95.515736307351119</v>
      </c>
      <c r="DW586" s="18">
        <f t="shared" si="1519"/>
        <v>-90.590108909338696</v>
      </c>
      <c r="DX586" s="18">
        <f t="shared" si="1519"/>
        <v>-89.313025814883474</v>
      </c>
      <c r="DY586" s="18">
        <f t="shared" si="1519"/>
        <v>-97.768367058972814</v>
      </c>
      <c r="DZ586" s="18">
        <f t="shared" si="1519"/>
        <v>-97.140405212896908</v>
      </c>
      <c r="EA586" s="18">
        <f t="shared" si="1519"/>
        <v>-92.991222729017238</v>
      </c>
      <c r="EB586" s="18">
        <f t="shared" si="1519"/>
        <v>-91.55957789487428</v>
      </c>
      <c r="EC586" s="18">
        <f t="shared" si="1519"/>
        <v>-100.17673111001857</v>
      </c>
      <c r="ED586" s="18">
        <f t="shared" si="1519"/>
        <v>-99.323260400116737</v>
      </c>
      <c r="EE586" s="18">
        <f t="shared" si="1519"/>
        <v>-95.09461408645673</v>
      </c>
      <c r="EF586" s="18">
        <f t="shared" si="1519"/>
        <v>-93.729609484416699</v>
      </c>
      <c r="EG586" s="18">
        <f t="shared" si="1519"/>
        <v>-102.6073368832339</v>
      </c>
      <c r="EH586" s="18">
        <f t="shared" ref="EH586:FR586" si="1520">$E586 * SUM(EH537, EH571,EH584)</f>
        <v>-101.54460831406311</v>
      </c>
      <c r="EI586" s="18">
        <f t="shared" si="1520"/>
        <v>-97.238310950505706</v>
      </c>
      <c r="EJ586" s="18">
        <f t="shared" si="1520"/>
        <v>-95.850572307722075</v>
      </c>
      <c r="EK586" s="18">
        <f t="shared" si="1520"/>
        <v>-104.89863607747907</v>
      </c>
      <c r="EL586" s="18">
        <f t="shared" si="1520"/>
        <v>-104.48877240915135</v>
      </c>
      <c r="EM586" s="18">
        <f t="shared" si="1520"/>
        <v>-99.132080429067187</v>
      </c>
      <c r="EN586" s="18">
        <f t="shared" si="1520"/>
        <v>-97.75011720379095</v>
      </c>
      <c r="EO586" s="18">
        <f t="shared" si="1520"/>
        <v>-106.94491872042948</v>
      </c>
      <c r="EP586" s="18">
        <f t="shared" si="1520"/>
        <v>-106.29751927223347</v>
      </c>
      <c r="EQ586" s="18">
        <f t="shared" si="1520"/>
        <v>-101.78210754582187</v>
      </c>
      <c r="ER586" s="18">
        <f t="shared" si="1520"/>
        <v>-100.32583284544627</v>
      </c>
      <c r="ES586" s="18">
        <f t="shared" si="1520"/>
        <v>-109.80989479174683</v>
      </c>
      <c r="ET586" s="18">
        <f t="shared" si="1520"/>
        <v>-108.70912333346529</v>
      </c>
      <c r="EU586" s="18">
        <f t="shared" si="1520"/>
        <v>-104.10018796751268</v>
      </c>
      <c r="EV586" s="18">
        <f t="shared" si="1520"/>
        <v>-102.6149601603027</v>
      </c>
      <c r="EW586" s="18">
        <f t="shared" si="1520"/>
        <v>-112.29929870330253</v>
      </c>
      <c r="EX586" s="18">
        <f t="shared" si="1520"/>
        <v>-111.49719694226469</v>
      </c>
      <c r="EY586" s="18">
        <f t="shared" si="1520"/>
        <v>-106.69281747542141</v>
      </c>
      <c r="EZ586" s="18">
        <f t="shared" si="1520"/>
        <v>-105.13369230521278</v>
      </c>
      <c r="FA586" s="18">
        <f t="shared" si="1520"/>
        <v>-115.19495500456274</v>
      </c>
      <c r="FB586" s="18">
        <f t="shared" si="1520"/>
        <v>-114.76685695002826</v>
      </c>
      <c r="FC586" s="18">
        <f t="shared" si="1520"/>
        <v>-108.7973300223083</v>
      </c>
      <c r="FD586" s="18">
        <f t="shared" si="1520"/>
        <v>-107.23899908299055</v>
      </c>
      <c r="FE586" s="18">
        <f t="shared" si="1520"/>
        <v>-117.48516303160714</v>
      </c>
      <c r="FF586" s="18">
        <f t="shared" si="1520"/>
        <v>-116.68881010902456</v>
      </c>
      <c r="FG586" s="18">
        <f t="shared" si="1520"/>
        <v>-111.65971901292474</v>
      </c>
      <c r="FH586" s="18">
        <f t="shared" si="1520"/>
        <v>-110.02743524575664</v>
      </c>
      <c r="FI586" s="18">
        <f t="shared" si="1520"/>
        <v>-120.55876090064827</v>
      </c>
      <c r="FJ586" s="18">
        <f t="shared" si="1520"/>
        <v>-119.46758349836264</v>
      </c>
      <c r="FK586" s="18">
        <f t="shared" si="1520"/>
        <v>-114.29331829766268</v>
      </c>
      <c r="FL586" s="18">
        <f t="shared" si="1520"/>
        <v>0</v>
      </c>
      <c r="FM586" s="18">
        <f t="shared" si="1520"/>
        <v>0</v>
      </c>
      <c r="FN586" s="18">
        <f t="shared" si="1520"/>
        <v>0</v>
      </c>
      <c r="FO586" s="18">
        <f t="shared" si="1520"/>
        <v>0</v>
      </c>
      <c r="FP586" s="18">
        <f t="shared" si="1520"/>
        <v>0</v>
      </c>
      <c r="FQ586" s="18">
        <f t="shared" si="1520"/>
        <v>0</v>
      </c>
      <c r="FR586" s="18">
        <f t="shared" si="1520"/>
        <v>0</v>
      </c>
    </row>
    <row r="587" spans="2:174"/>
    <row r="588" spans="2:174">
      <c r="B588" s="30" t="s">
        <v>103</v>
      </c>
      <c r="Y588" s="18"/>
    </row>
    <row r="589" spans="2:174" ht="13.8" thickBot="1">
      <c r="C589" s="39" t="s">
        <v>103</v>
      </c>
      <c r="D589" s="144" t="s">
        <v>974</v>
      </c>
      <c r="H589" s="18"/>
      <c r="I589" s="131">
        <f>SUM(J589:FR589)</f>
        <v>-606839.84095780423</v>
      </c>
      <c r="J589" s="141">
        <f>SUM(J474, J479, J514, J527, J537, J541, J545, J553, J571, J584, J586)</f>
        <v>0</v>
      </c>
      <c r="K589" s="141">
        <f t="shared" ref="K589:BV589" si="1521">SUM(K474, K479, K514, K527, K537, K541, K545, K553, K571, K584, K586)</f>
        <v>0</v>
      </c>
      <c r="L589" s="141">
        <f t="shared" si="1521"/>
        <v>0</v>
      </c>
      <c r="M589" s="141">
        <f t="shared" si="1521"/>
        <v>0</v>
      </c>
      <c r="N589" s="141">
        <f t="shared" si="1521"/>
        <v>0</v>
      </c>
      <c r="O589" s="141">
        <f t="shared" si="1521"/>
        <v>0</v>
      </c>
      <c r="P589" s="141">
        <f t="shared" si="1521"/>
        <v>0</v>
      </c>
      <c r="Q589" s="141">
        <f t="shared" si="1521"/>
        <v>0</v>
      </c>
      <c r="R589" s="141">
        <f t="shared" si="1521"/>
        <v>0</v>
      </c>
      <c r="S589" s="141">
        <f t="shared" si="1521"/>
        <v>0</v>
      </c>
      <c r="T589" s="141">
        <f t="shared" si="1521"/>
        <v>0</v>
      </c>
      <c r="U589" s="141">
        <f t="shared" si="1521"/>
        <v>0</v>
      </c>
      <c r="V589" s="141">
        <f t="shared" si="1521"/>
        <v>0</v>
      </c>
      <c r="W589" s="141">
        <f t="shared" si="1521"/>
        <v>0</v>
      </c>
      <c r="X589" s="141">
        <f t="shared" si="1521"/>
        <v>0</v>
      </c>
      <c r="Y589" s="141">
        <f t="shared" si="1521"/>
        <v>0</v>
      </c>
      <c r="Z589" s="141">
        <f t="shared" si="1521"/>
        <v>0</v>
      </c>
      <c r="AA589" s="141">
        <f t="shared" si="1521"/>
        <v>0</v>
      </c>
      <c r="AB589" s="141">
        <f t="shared" si="1521"/>
        <v>-2143.0894452202565</v>
      </c>
      <c r="AC589" s="141">
        <f t="shared" si="1521"/>
        <v>-2268.083415124288</v>
      </c>
      <c r="AD589" s="141">
        <f t="shared" si="1521"/>
        <v>-2327.7689367558355</v>
      </c>
      <c r="AE589" s="141">
        <f t="shared" si="1521"/>
        <v>-2222.1461516171621</v>
      </c>
      <c r="AF589" s="141">
        <f t="shared" si="1521"/>
        <v>-2238.3912626480515</v>
      </c>
      <c r="AG589" s="141">
        <f t="shared" si="1521"/>
        <v>-2242.864628774179</v>
      </c>
      <c r="AH589" s="141">
        <f t="shared" si="1521"/>
        <v>-2414.811739455703</v>
      </c>
      <c r="AI589" s="141">
        <f t="shared" si="1521"/>
        <v>-2431.7763632158476</v>
      </c>
      <c r="AJ589" s="141">
        <f t="shared" si="1521"/>
        <v>-2450.8410038474558</v>
      </c>
      <c r="AK589" s="141">
        <f t="shared" si="1521"/>
        <v>-2456.4550591665397</v>
      </c>
      <c r="AL589" s="141">
        <f t="shared" si="1521"/>
        <v>-2470.252080420928</v>
      </c>
      <c r="AM589" s="141">
        <f t="shared" si="1521"/>
        <v>-2488.2175837701902</v>
      </c>
      <c r="AN589" s="141">
        <f t="shared" si="1521"/>
        <v>-2507.0433433349008</v>
      </c>
      <c r="AO589" s="141">
        <f t="shared" si="1521"/>
        <v>-2511.6550609907026</v>
      </c>
      <c r="AP589" s="141">
        <f t="shared" si="1521"/>
        <v>-2524.851614683334</v>
      </c>
      <c r="AQ589" s="141">
        <f t="shared" si="1521"/>
        <v>-2542.6402155590713</v>
      </c>
      <c r="AR589" s="141">
        <f t="shared" si="1521"/>
        <v>-2561.9231347833784</v>
      </c>
      <c r="AS589" s="141">
        <f t="shared" si="1521"/>
        <v>-2566.5348524391802</v>
      </c>
      <c r="AT589" s="141">
        <f t="shared" si="1521"/>
        <v>-2781.8155106203908</v>
      </c>
      <c r="AU589" s="141">
        <f t="shared" si="1521"/>
        <v>-2779.1467128975064</v>
      </c>
      <c r="AV589" s="141">
        <f t="shared" si="1521"/>
        <v>-2756.6305515070649</v>
      </c>
      <c r="AW589" s="141">
        <f t="shared" si="1521"/>
        <v>-2761.2422691628663</v>
      </c>
      <c r="AX589" s="141">
        <f t="shared" si="1521"/>
        <v>-2780.8637425545585</v>
      </c>
      <c r="AY589" s="141">
        <f t="shared" si="1521"/>
        <v>-2801.2021043623618</v>
      </c>
      <c r="AZ589" s="141">
        <f t="shared" si="1521"/>
        <v>-2823.0347845187366</v>
      </c>
      <c r="BA589" s="141">
        <f t="shared" si="1521"/>
        <v>-2827.646502174538</v>
      </c>
      <c r="BB589" s="141">
        <f t="shared" si="1521"/>
        <v>-2841.9586994838533</v>
      </c>
      <c r="BC589" s="141">
        <f t="shared" si="1521"/>
        <v>-2862.8233801248625</v>
      </c>
      <c r="BD589" s="141">
        <f t="shared" si="1521"/>
        <v>-2885.1823791144429</v>
      </c>
      <c r="BE589" s="141">
        <f t="shared" si="1521"/>
        <v>-2889.7940967702448</v>
      </c>
      <c r="BF589" s="141">
        <f t="shared" si="1521"/>
        <v>-2904.4588404225215</v>
      </c>
      <c r="BG589" s="141">
        <f t="shared" si="1521"/>
        <v>-2925.8619452299004</v>
      </c>
      <c r="BH589" s="141">
        <f t="shared" si="1521"/>
        <v>-2946.6850699694123</v>
      </c>
      <c r="BI589" s="141">
        <f t="shared" si="1521"/>
        <v>-2951.2967876252137</v>
      </c>
      <c r="BJ589" s="141">
        <f t="shared" si="1521"/>
        <v>-2984.851009209136</v>
      </c>
      <c r="BK589" s="141">
        <f t="shared" si="1521"/>
        <v>-2982.1822114862512</v>
      </c>
      <c r="BL589" s="141">
        <f t="shared" si="1521"/>
        <v>-3005.5406822803748</v>
      </c>
      <c r="BM589" s="141">
        <f t="shared" si="1521"/>
        <v>-3010.1523999361757</v>
      </c>
      <c r="BN589" s="141">
        <f t="shared" si="1521"/>
        <v>-3182.244167231474</v>
      </c>
      <c r="BO589" s="141">
        <f t="shared" si="1521"/>
        <v>-3209.0158649285481</v>
      </c>
      <c r="BP589" s="141">
        <f t="shared" si="1521"/>
        <v>-3237.2170741529108</v>
      </c>
      <c r="BQ589" s="141">
        <f t="shared" si="1521"/>
        <v>-3248.1428162213247</v>
      </c>
      <c r="BR589" s="141">
        <f t="shared" si="1521"/>
        <v>-3265.2167066893553</v>
      </c>
      <c r="BS589" s="141">
        <f t="shared" si="1521"/>
        <v>-3290.0861387870041</v>
      </c>
      <c r="BT589" s="141">
        <f t="shared" si="1521"/>
        <v>-3316.6007707538556</v>
      </c>
      <c r="BU589" s="141">
        <f t="shared" si="1521"/>
        <v>-3323.216894368747</v>
      </c>
      <c r="BV589" s="141">
        <f t="shared" si="1521"/>
        <v>-3340.6899921644881</v>
      </c>
      <c r="BW589" s="141">
        <f t="shared" ref="BW589:EH589" si="1522">SUM(BW474, BW479, BW514, BW527, BW537, BW541, BW545, BW553, BW571, BW584, BW586)</f>
        <v>-3366.1165764588977</v>
      </c>
      <c r="BX589" s="141">
        <f t="shared" si="1522"/>
        <v>-3393.2343149298563</v>
      </c>
      <c r="BY589" s="141">
        <f t="shared" si="1522"/>
        <v>-3400.0350768221515</v>
      </c>
      <c r="BZ589" s="141">
        <f t="shared" si="1522"/>
        <v>-3439.4464673327252</v>
      </c>
      <c r="CA589" s="141">
        <f t="shared" si="1522"/>
        <v>-3436.7193188748929</v>
      </c>
      <c r="CB589" s="141">
        <f t="shared" si="1522"/>
        <v>-3464.3907358877855</v>
      </c>
      <c r="CC589" s="141">
        <f t="shared" si="1522"/>
        <v>-3471.3812598428754</v>
      </c>
      <c r="CD589" s="141">
        <f t="shared" si="1522"/>
        <v>-3496.8833923709626</v>
      </c>
      <c r="CE589" s="141">
        <f t="shared" si="1522"/>
        <v>-3523.5159513601011</v>
      </c>
      <c r="CF589" s="141">
        <f t="shared" si="1522"/>
        <v>-3551.8814694192638</v>
      </c>
      <c r="CG589" s="141">
        <f t="shared" si="1522"/>
        <v>-3559.0670204752137</v>
      </c>
      <c r="CH589" s="141">
        <f t="shared" si="1522"/>
        <v>-3964.2044996069581</v>
      </c>
      <c r="CI589" s="141">
        <f t="shared" si="1522"/>
        <v>-3914.0682268261721</v>
      </c>
      <c r="CJ589" s="141">
        <f t="shared" si="1522"/>
        <v>-3907.3796359577213</v>
      </c>
      <c r="CK589" s="141">
        <f t="shared" si="1522"/>
        <v>-4047.0747472994408</v>
      </c>
      <c r="CL589" s="141">
        <f t="shared" si="1522"/>
        <v>-4054.2537728542829</v>
      </c>
      <c r="CM589" s="141">
        <f t="shared" si="1522"/>
        <v>-4001.6565595391221</v>
      </c>
      <c r="CN589" s="141">
        <f t="shared" si="1522"/>
        <v>-3994.8621445378249</v>
      </c>
      <c r="CO589" s="141">
        <f t="shared" si="1522"/>
        <v>-4142.389338264099</v>
      </c>
      <c r="CP589" s="141">
        <f t="shared" si="1522"/>
        <v>-4168.876159170396</v>
      </c>
      <c r="CQ589" s="141">
        <f t="shared" si="1522"/>
        <v>-4081.9764065896838</v>
      </c>
      <c r="CR589" s="141">
        <f t="shared" si="1522"/>
        <v>-4077.2266129675022</v>
      </c>
      <c r="CS589" s="141">
        <f t="shared" si="1522"/>
        <v>-4227.7287961092106</v>
      </c>
      <c r="CT589" s="141">
        <f t="shared" si="1522"/>
        <v>-4249.7330276815983</v>
      </c>
      <c r="CU589" s="141">
        <f t="shared" si="1522"/>
        <v>-4184.0905876029447</v>
      </c>
      <c r="CV589" s="141">
        <f t="shared" si="1522"/>
        <v>-4178.2468165110067</v>
      </c>
      <c r="CW589" s="141">
        <f t="shared" si="1522"/>
        <v>-4338.9391989472297</v>
      </c>
      <c r="CX589" s="141">
        <f t="shared" si="1522"/>
        <v>-4333.2325658528807</v>
      </c>
      <c r="CY589" s="141">
        <f t="shared" si="1522"/>
        <v>-4275.9450984866317</v>
      </c>
      <c r="CZ589" s="141">
        <f t="shared" si="1522"/>
        <v>-4269.6683272767668</v>
      </c>
      <c r="DA589" s="141">
        <f t="shared" si="1522"/>
        <v>-4427.7656342878245</v>
      </c>
      <c r="DB589" s="141">
        <f t="shared" si="1522"/>
        <v>-4594.7101895169408</v>
      </c>
      <c r="DC589" s="141">
        <f t="shared" si="1522"/>
        <v>-4536.6723034686975</v>
      </c>
      <c r="DD589" s="141">
        <f t="shared" si="1522"/>
        <v>-4532.0359427488283</v>
      </c>
      <c r="DE589" s="141">
        <f t="shared" si="1522"/>
        <v>-4700.1016211990209</v>
      </c>
      <c r="DF589" s="141">
        <f t="shared" si="1522"/>
        <v>-4726.9076208783081</v>
      </c>
      <c r="DG589" s="141">
        <f t="shared" si="1522"/>
        <v>-4629.4626451737513</v>
      </c>
      <c r="DH589" s="141">
        <f t="shared" si="1522"/>
        <v>-4624.6976827754297</v>
      </c>
      <c r="DI589" s="141">
        <f t="shared" si="1522"/>
        <v>-4793.0072676186128</v>
      </c>
      <c r="DJ589" s="141">
        <f t="shared" si="1522"/>
        <v>-4801.2695901839807</v>
      </c>
      <c r="DK589" s="141">
        <f t="shared" si="1522"/>
        <v>-4741.9247067317428</v>
      </c>
      <c r="DL589" s="141">
        <f t="shared" si="1522"/>
        <v>-4737.1969446529938</v>
      </c>
      <c r="DM589" s="141">
        <f t="shared" si="1522"/>
        <v>-4907.4878576314995</v>
      </c>
      <c r="DN589" s="141">
        <f t="shared" si="1522"/>
        <v>-4904.3447228126115</v>
      </c>
      <c r="DO589" s="141">
        <f t="shared" si="1522"/>
        <v>-4845.0885216838715</v>
      </c>
      <c r="DP589" s="141">
        <f t="shared" si="1522"/>
        <v>-4840.8593972185818</v>
      </c>
      <c r="DQ589" s="141">
        <f t="shared" si="1522"/>
        <v>-5011.8490846312588</v>
      </c>
      <c r="DR589" s="141">
        <f t="shared" si="1522"/>
        <v>-5012.9657769122996</v>
      </c>
      <c r="DS589" s="141">
        <f t="shared" si="1522"/>
        <v>-4953.3132618351819</v>
      </c>
      <c r="DT589" s="141">
        <f t="shared" si="1522"/>
        <v>-4949.5292460415239</v>
      </c>
      <c r="DU589" s="141">
        <f t="shared" si="1522"/>
        <v>-5123.84323049676</v>
      </c>
      <c r="DV589" s="141">
        <f t="shared" si="1522"/>
        <v>-5395.3355360846099</v>
      </c>
      <c r="DW589" s="141">
        <f t="shared" si="1522"/>
        <v>-5293.6179531325597</v>
      </c>
      <c r="DX589" s="141">
        <f t="shared" si="1522"/>
        <v>-5292.8313977644329</v>
      </c>
      <c r="DY589" s="141">
        <f t="shared" si="1522"/>
        <v>-5471.5412172589522</v>
      </c>
      <c r="DZ589" s="141">
        <f t="shared" si="1522"/>
        <v>-5489.0792815753266</v>
      </c>
      <c r="EA589" s="141">
        <f t="shared" si="1522"/>
        <v>-5429.0581289222864</v>
      </c>
      <c r="EB589" s="141">
        <f t="shared" si="1522"/>
        <v>-5425.5856444183237</v>
      </c>
      <c r="EC589" s="141">
        <f t="shared" si="1522"/>
        <v>-5607.5025645058795</v>
      </c>
      <c r="ED589" s="141">
        <f t="shared" si="1522"/>
        <v>-5613.9943065280549</v>
      </c>
      <c r="EE589" s="141">
        <f t="shared" si="1522"/>
        <v>-5552.5470630295922</v>
      </c>
      <c r="EF589" s="141">
        <f t="shared" si="1522"/>
        <v>-5551.0759501773691</v>
      </c>
      <c r="EG589" s="141">
        <f t="shared" si="1522"/>
        <v>-5738.4398176257773</v>
      </c>
      <c r="EH589" s="141">
        <f t="shared" si="1522"/>
        <v>-5741.0738810242328</v>
      </c>
      <c r="EI589" s="141">
        <f t="shared" ref="EI589:FR589" si="1523">SUM(EI474, EI479, EI514, EI527, EI537, EI541, EI545, EI553, EI571, EI584, EI586)</f>
        <v>-5678.6080230265179</v>
      </c>
      <c r="EJ589" s="141">
        <f t="shared" si="1523"/>
        <v>-5677.3027653837435</v>
      </c>
      <c r="EK589" s="141">
        <f t="shared" si="1523"/>
        <v>-5868.3288923459259</v>
      </c>
      <c r="EL589" s="141">
        <f t="shared" si="1523"/>
        <v>-5906.0996229958009</v>
      </c>
      <c r="EM589" s="141">
        <f t="shared" si="1523"/>
        <v>-5794.0942826231203</v>
      </c>
      <c r="EN589" s="141">
        <f t="shared" si="1523"/>
        <v>-5793.3925342892026</v>
      </c>
      <c r="EO589" s="141">
        <f t="shared" si="1523"/>
        <v>-5987.3624779337333</v>
      </c>
      <c r="EP589" s="141">
        <f t="shared" si="1523"/>
        <v>-6349.5320897547408</v>
      </c>
      <c r="EQ589" s="141">
        <f t="shared" si="1523"/>
        <v>-6288.2603125945388</v>
      </c>
      <c r="ER589" s="141">
        <f t="shared" si="1523"/>
        <v>-6290.9406508360225</v>
      </c>
      <c r="ES589" s="141">
        <f t="shared" si="1523"/>
        <v>-6491.8194745209739</v>
      </c>
      <c r="ET589" s="141">
        <f t="shared" si="1523"/>
        <v>-6495.7785058088593</v>
      </c>
      <c r="EU589" s="141">
        <f t="shared" si="1523"/>
        <v>-6432.885759647017</v>
      </c>
      <c r="EV589" s="141">
        <f t="shared" si="1523"/>
        <v>-6435.4393314499866</v>
      </c>
      <c r="EW589" s="141">
        <f t="shared" si="1523"/>
        <v>-6640.003695406459</v>
      </c>
      <c r="EX589" s="141">
        <f t="shared" si="1523"/>
        <v>-6651.7834438109212</v>
      </c>
      <c r="EY589" s="141">
        <f t="shared" si="1523"/>
        <v>-6586.204095207755</v>
      </c>
      <c r="EZ589" s="141">
        <f t="shared" si="1523"/>
        <v>-6588.4923409611865</v>
      </c>
      <c r="FA589" s="141">
        <f t="shared" si="1523"/>
        <v>-6802.0062263985374</v>
      </c>
      <c r="FB589" s="141">
        <f t="shared" si="1523"/>
        <v>-6847.2757377070675</v>
      </c>
      <c r="FC589" s="141">
        <f t="shared" si="1523"/>
        <v>-6722.5346639938944</v>
      </c>
      <c r="FD589" s="141">
        <f t="shared" si="1523"/>
        <v>-6724.9550406316221</v>
      </c>
      <c r="FE589" s="141">
        <f t="shared" si="1523"/>
        <v>-6941.2286564109427</v>
      </c>
      <c r="FF589" s="141">
        <f t="shared" si="1523"/>
        <v>-6962.5900469805947</v>
      </c>
      <c r="FG589" s="141">
        <f t="shared" si="1523"/>
        <v>-6893.6104467612531</v>
      </c>
      <c r="FH589" s="141">
        <f t="shared" si="1523"/>
        <v>-6895.6679192208994</v>
      </c>
      <c r="FI589" s="141">
        <f t="shared" si="1523"/>
        <v>-7118.5170749309082</v>
      </c>
      <c r="FJ589" s="141">
        <f t="shared" si="1523"/>
        <v>-7125.6522866464429</v>
      </c>
      <c r="FK589" s="141">
        <f t="shared" si="1523"/>
        <v>-7054.3884665670093</v>
      </c>
      <c r="FL589" s="141">
        <f t="shared" si="1523"/>
        <v>0</v>
      </c>
      <c r="FM589" s="141">
        <f t="shared" si="1523"/>
        <v>0</v>
      </c>
      <c r="FN589" s="141">
        <f t="shared" si="1523"/>
        <v>0</v>
      </c>
      <c r="FO589" s="141">
        <f t="shared" si="1523"/>
        <v>0</v>
      </c>
      <c r="FP589" s="141">
        <f t="shared" si="1523"/>
        <v>0</v>
      </c>
      <c r="FQ589" s="141">
        <f t="shared" si="1523"/>
        <v>0</v>
      </c>
      <c r="FR589" s="141">
        <f t="shared" si="1523"/>
        <v>0</v>
      </c>
    </row>
    <row r="590" spans="2:174" ht="13.8" thickTop="1">
      <c r="H590" s="18"/>
    </row>
    <row r="591" spans="2:174">
      <c r="B591" s="5" t="s">
        <v>135</v>
      </c>
      <c r="C591" s="4"/>
      <c r="D591" s="7"/>
      <c r="E591" s="4"/>
      <c r="F591" s="4"/>
      <c r="G591" s="7"/>
      <c r="H591" s="7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353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</row>
    <row r="592" spans="2:174">
      <c r="T592" s="18"/>
      <c r="U592" s="18"/>
      <c r="V592" s="18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8"/>
      <c r="BC592" s="18"/>
      <c r="BD592" s="18"/>
      <c r="BE592" s="18"/>
      <c r="BF592" s="18"/>
      <c r="BG592" s="18"/>
      <c r="BH592" s="18"/>
      <c r="BI592" s="18"/>
      <c r="BJ592" s="18"/>
      <c r="BK592" s="18"/>
      <c r="BL592" s="18"/>
      <c r="BM592" s="18"/>
      <c r="BN592" s="18"/>
      <c r="BO592" s="18"/>
      <c r="BP592" s="18"/>
      <c r="BQ592" s="18"/>
      <c r="BR592" s="18"/>
      <c r="BS592" s="18"/>
      <c r="BT592" s="18"/>
      <c r="BU592" s="18"/>
      <c r="BV592" s="18"/>
      <c r="BW592" s="18"/>
      <c r="BX592" s="18"/>
      <c r="BY592" s="18"/>
      <c r="BZ592" s="18"/>
      <c r="CA592" s="18"/>
      <c r="CB592" s="18"/>
      <c r="CC592" s="18"/>
      <c r="CD592" s="18"/>
      <c r="CE592" s="18"/>
      <c r="CF592" s="18"/>
      <c r="CG592" s="18"/>
      <c r="CH592" s="18"/>
      <c r="CI592" s="18"/>
      <c r="CJ592" s="18"/>
      <c r="CK592" s="18"/>
      <c r="CL592" s="18"/>
      <c r="CM592" s="18"/>
      <c r="CN592" s="18"/>
      <c r="CO592" s="18"/>
      <c r="CP592" s="18"/>
      <c r="CQ592" s="18"/>
      <c r="CR592" s="18"/>
      <c r="CS592" s="18"/>
      <c r="CT592" s="18"/>
      <c r="CU592" s="18"/>
      <c r="CV592" s="18"/>
      <c r="CW592" s="18"/>
      <c r="CX592" s="18"/>
      <c r="CY592" s="18"/>
      <c r="CZ592" s="18"/>
      <c r="DA592" s="18"/>
      <c r="DB592" s="18"/>
      <c r="DC592" s="18"/>
      <c r="DD592" s="18"/>
      <c r="DE592" s="18"/>
      <c r="DF592" s="18"/>
      <c r="DG592" s="18"/>
      <c r="DH592" s="18"/>
      <c r="DI592" s="18"/>
      <c r="DJ592" s="18"/>
      <c r="DK592" s="18"/>
      <c r="DL592" s="18"/>
      <c r="DM592" s="18"/>
      <c r="DN592" s="18"/>
      <c r="DO592" s="18"/>
      <c r="DP592" s="18"/>
      <c r="DQ592" s="18"/>
      <c r="DR592" s="18"/>
      <c r="DS592" s="18"/>
      <c r="DT592" s="18"/>
      <c r="DU592" s="18"/>
      <c r="DV592" s="18"/>
      <c r="DW592" s="18"/>
      <c r="DX592" s="18"/>
      <c r="DY592" s="18"/>
      <c r="DZ592" s="18"/>
      <c r="EA592" s="18"/>
      <c r="EB592" s="18"/>
      <c r="EC592" s="18"/>
      <c r="ED592" s="18"/>
      <c r="EE592" s="18"/>
      <c r="EF592" s="18"/>
      <c r="EG592" s="18"/>
      <c r="EH592" s="18"/>
      <c r="EI592" s="18"/>
      <c r="EJ592" s="18"/>
      <c r="EK592" s="18"/>
      <c r="EL592" s="18"/>
      <c r="EM592" s="18"/>
      <c r="EN592" s="18"/>
      <c r="EO592" s="18"/>
      <c r="EP592" s="18"/>
      <c r="EQ592" s="18"/>
      <c r="ER592" s="18"/>
      <c r="ES592" s="18"/>
      <c r="ET592" s="18"/>
      <c r="EU592" s="18"/>
      <c r="EV592" s="18"/>
      <c r="EW592" s="18"/>
      <c r="EX592" s="18"/>
      <c r="EY592" s="18"/>
      <c r="EZ592" s="18"/>
      <c r="FA592" s="18"/>
      <c r="FB592" s="18"/>
      <c r="FC592" s="18"/>
      <c r="FD592" s="18"/>
      <c r="FE592" s="18"/>
      <c r="FF592" s="18"/>
      <c r="FG592" s="18"/>
      <c r="FH592" s="18"/>
      <c r="FI592" s="18"/>
      <c r="FJ592" s="18"/>
      <c r="FK592" s="18"/>
      <c r="FL592" s="18"/>
      <c r="FM592" s="18"/>
      <c r="FN592" s="18"/>
      <c r="FO592" s="18"/>
      <c r="FP592" s="18"/>
      <c r="FQ592" s="18"/>
      <c r="FR592" s="18"/>
    </row>
    <row r="593" spans="2:174">
      <c r="E593" s="142" t="s">
        <v>355</v>
      </c>
    </row>
    <row r="594" spans="2:174">
      <c r="C594" t="s">
        <v>127</v>
      </c>
      <c r="D594" s="144" t="s">
        <v>974</v>
      </c>
      <c r="E594" s="136">
        <f>INDEX(Assumptions!$G$632:$G$632,MATCH($A$1,Model_Number,0))</f>
        <v>0</v>
      </c>
      <c r="I594" s="131">
        <f>SUM(J594:FR594)</f>
        <v>0</v>
      </c>
      <c r="J594" s="18">
        <f t="shared" ref="J594:AO594" si="1524">J$391*($E594/J$8)</f>
        <v>0</v>
      </c>
      <c r="K594" s="18">
        <f t="shared" si="1524"/>
        <v>0</v>
      </c>
      <c r="L594" s="18">
        <f t="shared" si="1524"/>
        <v>0</v>
      </c>
      <c r="M594" s="18">
        <f t="shared" si="1524"/>
        <v>0</v>
      </c>
      <c r="N594" s="18">
        <f t="shared" si="1524"/>
        <v>0</v>
      </c>
      <c r="O594" s="18">
        <f t="shared" si="1524"/>
        <v>0</v>
      </c>
      <c r="P594" s="18">
        <f t="shared" si="1524"/>
        <v>0</v>
      </c>
      <c r="Q594" s="18">
        <f t="shared" si="1524"/>
        <v>0</v>
      </c>
      <c r="R594" s="18">
        <f t="shared" si="1524"/>
        <v>0</v>
      </c>
      <c r="S594" s="18">
        <f t="shared" si="1524"/>
        <v>0</v>
      </c>
      <c r="T594" s="18">
        <f t="shared" si="1524"/>
        <v>0</v>
      </c>
      <c r="U594" s="18">
        <f t="shared" si="1524"/>
        <v>0</v>
      </c>
      <c r="V594" s="18">
        <f t="shared" si="1524"/>
        <v>0</v>
      </c>
      <c r="W594" s="18">
        <f t="shared" si="1524"/>
        <v>0</v>
      </c>
      <c r="X594" s="18">
        <f t="shared" si="1524"/>
        <v>0</v>
      </c>
      <c r="Y594" s="18">
        <f t="shared" si="1524"/>
        <v>0</v>
      </c>
      <c r="Z594" s="18">
        <f t="shared" si="1524"/>
        <v>0</v>
      </c>
      <c r="AA594" s="18">
        <f t="shared" si="1524"/>
        <v>0</v>
      </c>
      <c r="AB594" s="18">
        <f t="shared" si="1524"/>
        <v>0</v>
      </c>
      <c r="AC594" s="18">
        <f t="shared" si="1524"/>
        <v>0</v>
      </c>
      <c r="AD594" s="18">
        <f t="shared" si="1524"/>
        <v>0</v>
      </c>
      <c r="AE594" s="18">
        <f t="shared" si="1524"/>
        <v>0</v>
      </c>
      <c r="AF594" s="18">
        <f t="shared" si="1524"/>
        <v>0</v>
      </c>
      <c r="AG594" s="18">
        <f t="shared" si="1524"/>
        <v>0</v>
      </c>
      <c r="AH594" s="18">
        <f t="shared" si="1524"/>
        <v>0</v>
      </c>
      <c r="AI594" s="18">
        <f t="shared" si="1524"/>
        <v>0</v>
      </c>
      <c r="AJ594" s="18">
        <f t="shared" si="1524"/>
        <v>0</v>
      </c>
      <c r="AK594" s="18">
        <f t="shared" si="1524"/>
        <v>0</v>
      </c>
      <c r="AL594" s="18">
        <f t="shared" si="1524"/>
        <v>0</v>
      </c>
      <c r="AM594" s="18">
        <f t="shared" si="1524"/>
        <v>0</v>
      </c>
      <c r="AN594" s="18">
        <f t="shared" si="1524"/>
        <v>0</v>
      </c>
      <c r="AO594" s="18">
        <f t="shared" si="1524"/>
        <v>0</v>
      </c>
      <c r="AP594" s="18">
        <f t="shared" ref="AP594:BU594" si="1525">AP$391*($E594/AP$8)</f>
        <v>0</v>
      </c>
      <c r="AQ594" s="18">
        <f t="shared" si="1525"/>
        <v>0</v>
      </c>
      <c r="AR594" s="18">
        <f t="shared" si="1525"/>
        <v>0</v>
      </c>
      <c r="AS594" s="18">
        <f t="shared" si="1525"/>
        <v>0</v>
      </c>
      <c r="AT594" s="18">
        <f t="shared" si="1525"/>
        <v>0</v>
      </c>
      <c r="AU594" s="18">
        <f t="shared" si="1525"/>
        <v>0</v>
      </c>
      <c r="AV594" s="18">
        <f t="shared" si="1525"/>
        <v>0</v>
      </c>
      <c r="AW594" s="18">
        <f t="shared" si="1525"/>
        <v>0</v>
      </c>
      <c r="AX594" s="18">
        <f t="shared" si="1525"/>
        <v>0</v>
      </c>
      <c r="AY594" s="18">
        <f t="shared" si="1525"/>
        <v>0</v>
      </c>
      <c r="AZ594" s="18">
        <f t="shared" si="1525"/>
        <v>0</v>
      </c>
      <c r="BA594" s="18">
        <f t="shared" si="1525"/>
        <v>0</v>
      </c>
      <c r="BB594" s="18">
        <f t="shared" si="1525"/>
        <v>0</v>
      </c>
      <c r="BC594" s="18">
        <f t="shared" si="1525"/>
        <v>0</v>
      </c>
      <c r="BD594" s="18">
        <f t="shared" si="1525"/>
        <v>0</v>
      </c>
      <c r="BE594" s="18">
        <f t="shared" si="1525"/>
        <v>0</v>
      </c>
      <c r="BF594" s="18">
        <f t="shared" si="1525"/>
        <v>0</v>
      </c>
      <c r="BG594" s="18">
        <f t="shared" si="1525"/>
        <v>0</v>
      </c>
      <c r="BH594" s="18">
        <f t="shared" si="1525"/>
        <v>0</v>
      </c>
      <c r="BI594" s="18">
        <f t="shared" si="1525"/>
        <v>0</v>
      </c>
      <c r="BJ594" s="18">
        <f t="shared" si="1525"/>
        <v>0</v>
      </c>
      <c r="BK594" s="18">
        <f t="shared" si="1525"/>
        <v>0</v>
      </c>
      <c r="BL594" s="18">
        <f t="shared" si="1525"/>
        <v>0</v>
      </c>
      <c r="BM594" s="18">
        <f t="shared" si="1525"/>
        <v>0</v>
      </c>
      <c r="BN594" s="18">
        <f t="shared" si="1525"/>
        <v>0</v>
      </c>
      <c r="BO594" s="18">
        <f t="shared" si="1525"/>
        <v>0</v>
      </c>
      <c r="BP594" s="18">
        <f t="shared" si="1525"/>
        <v>0</v>
      </c>
      <c r="BQ594" s="18">
        <f t="shared" si="1525"/>
        <v>0</v>
      </c>
      <c r="BR594" s="18">
        <f t="shared" si="1525"/>
        <v>0</v>
      </c>
      <c r="BS594" s="18">
        <f t="shared" si="1525"/>
        <v>0</v>
      </c>
      <c r="BT594" s="18">
        <f t="shared" si="1525"/>
        <v>0</v>
      </c>
      <c r="BU594" s="18">
        <f t="shared" si="1525"/>
        <v>0</v>
      </c>
      <c r="BV594" s="18">
        <f t="shared" ref="BV594:DA594" si="1526">BV$391*($E594/BV$8)</f>
        <v>0</v>
      </c>
      <c r="BW594" s="18">
        <f t="shared" si="1526"/>
        <v>0</v>
      </c>
      <c r="BX594" s="18">
        <f t="shared" si="1526"/>
        <v>0</v>
      </c>
      <c r="BY594" s="18">
        <f t="shared" si="1526"/>
        <v>0</v>
      </c>
      <c r="BZ594" s="18">
        <f t="shared" si="1526"/>
        <v>0</v>
      </c>
      <c r="CA594" s="18">
        <f t="shared" si="1526"/>
        <v>0</v>
      </c>
      <c r="CB594" s="18">
        <f t="shared" si="1526"/>
        <v>0</v>
      </c>
      <c r="CC594" s="18">
        <f t="shared" si="1526"/>
        <v>0</v>
      </c>
      <c r="CD594" s="18">
        <f t="shared" si="1526"/>
        <v>0</v>
      </c>
      <c r="CE594" s="18">
        <f t="shared" si="1526"/>
        <v>0</v>
      </c>
      <c r="CF594" s="18">
        <f t="shared" si="1526"/>
        <v>0</v>
      </c>
      <c r="CG594" s="18">
        <f t="shared" si="1526"/>
        <v>0</v>
      </c>
      <c r="CH594" s="18">
        <f t="shared" si="1526"/>
        <v>0</v>
      </c>
      <c r="CI594" s="18">
        <f t="shared" si="1526"/>
        <v>0</v>
      </c>
      <c r="CJ594" s="18">
        <f t="shared" si="1526"/>
        <v>0</v>
      </c>
      <c r="CK594" s="18">
        <f t="shared" si="1526"/>
        <v>0</v>
      </c>
      <c r="CL594" s="18">
        <f t="shared" si="1526"/>
        <v>0</v>
      </c>
      <c r="CM594" s="18">
        <f t="shared" si="1526"/>
        <v>0</v>
      </c>
      <c r="CN594" s="18">
        <f t="shared" si="1526"/>
        <v>0</v>
      </c>
      <c r="CO594" s="18">
        <f t="shared" si="1526"/>
        <v>0</v>
      </c>
      <c r="CP594" s="18">
        <f t="shared" si="1526"/>
        <v>0</v>
      </c>
      <c r="CQ594" s="18">
        <f t="shared" si="1526"/>
        <v>0</v>
      </c>
      <c r="CR594" s="18">
        <f t="shared" si="1526"/>
        <v>0</v>
      </c>
      <c r="CS594" s="18">
        <f t="shared" si="1526"/>
        <v>0</v>
      </c>
      <c r="CT594" s="18">
        <f t="shared" si="1526"/>
        <v>0</v>
      </c>
      <c r="CU594" s="18">
        <f t="shared" si="1526"/>
        <v>0</v>
      </c>
      <c r="CV594" s="18">
        <f t="shared" si="1526"/>
        <v>0</v>
      </c>
      <c r="CW594" s="18">
        <f t="shared" si="1526"/>
        <v>0</v>
      </c>
      <c r="CX594" s="18">
        <f t="shared" si="1526"/>
        <v>0</v>
      </c>
      <c r="CY594" s="18">
        <f t="shared" si="1526"/>
        <v>0</v>
      </c>
      <c r="CZ594" s="18">
        <f t="shared" si="1526"/>
        <v>0</v>
      </c>
      <c r="DA594" s="18">
        <f t="shared" si="1526"/>
        <v>0</v>
      </c>
      <c r="DB594" s="18">
        <f t="shared" ref="DB594:EG594" si="1527">DB$391*($E594/DB$8)</f>
        <v>0</v>
      </c>
      <c r="DC594" s="18">
        <f t="shared" si="1527"/>
        <v>0</v>
      </c>
      <c r="DD594" s="18">
        <f t="shared" si="1527"/>
        <v>0</v>
      </c>
      <c r="DE594" s="18">
        <f t="shared" si="1527"/>
        <v>0</v>
      </c>
      <c r="DF594" s="18">
        <f t="shared" si="1527"/>
        <v>0</v>
      </c>
      <c r="DG594" s="18">
        <f t="shared" si="1527"/>
        <v>0</v>
      </c>
      <c r="DH594" s="18">
        <f t="shared" si="1527"/>
        <v>0</v>
      </c>
      <c r="DI594" s="18">
        <f t="shared" si="1527"/>
        <v>0</v>
      </c>
      <c r="DJ594" s="18">
        <f t="shared" si="1527"/>
        <v>0</v>
      </c>
      <c r="DK594" s="18">
        <f t="shared" si="1527"/>
        <v>0</v>
      </c>
      <c r="DL594" s="18">
        <f t="shared" si="1527"/>
        <v>0</v>
      </c>
      <c r="DM594" s="18">
        <f t="shared" si="1527"/>
        <v>0</v>
      </c>
      <c r="DN594" s="18">
        <f t="shared" si="1527"/>
        <v>0</v>
      </c>
      <c r="DO594" s="18">
        <f t="shared" si="1527"/>
        <v>0</v>
      </c>
      <c r="DP594" s="18">
        <f t="shared" si="1527"/>
        <v>0</v>
      </c>
      <c r="DQ594" s="18">
        <f t="shared" si="1527"/>
        <v>0</v>
      </c>
      <c r="DR594" s="18">
        <f t="shared" si="1527"/>
        <v>0</v>
      </c>
      <c r="DS594" s="18">
        <f t="shared" si="1527"/>
        <v>0</v>
      </c>
      <c r="DT594" s="18">
        <f t="shared" si="1527"/>
        <v>0</v>
      </c>
      <c r="DU594" s="18">
        <f t="shared" si="1527"/>
        <v>0</v>
      </c>
      <c r="DV594" s="18">
        <f t="shared" si="1527"/>
        <v>0</v>
      </c>
      <c r="DW594" s="18">
        <f t="shared" si="1527"/>
        <v>0</v>
      </c>
      <c r="DX594" s="18">
        <f t="shared" si="1527"/>
        <v>0</v>
      </c>
      <c r="DY594" s="18">
        <f t="shared" si="1527"/>
        <v>0</v>
      </c>
      <c r="DZ594" s="18">
        <f t="shared" si="1527"/>
        <v>0</v>
      </c>
      <c r="EA594" s="18">
        <f t="shared" si="1527"/>
        <v>0</v>
      </c>
      <c r="EB594" s="18">
        <f t="shared" si="1527"/>
        <v>0</v>
      </c>
      <c r="EC594" s="18">
        <f t="shared" si="1527"/>
        <v>0</v>
      </c>
      <c r="ED594" s="18">
        <f t="shared" si="1527"/>
        <v>0</v>
      </c>
      <c r="EE594" s="18">
        <f t="shared" si="1527"/>
        <v>0</v>
      </c>
      <c r="EF594" s="18">
        <f t="shared" si="1527"/>
        <v>0</v>
      </c>
      <c r="EG594" s="18">
        <f t="shared" si="1527"/>
        <v>0</v>
      </c>
      <c r="EH594" s="18">
        <f t="shared" ref="EH594:FR594" si="1528">EH$391*($E594/EH$8)</f>
        <v>0</v>
      </c>
      <c r="EI594" s="18">
        <f t="shared" si="1528"/>
        <v>0</v>
      </c>
      <c r="EJ594" s="18">
        <f t="shared" si="1528"/>
        <v>0</v>
      </c>
      <c r="EK594" s="18">
        <f t="shared" si="1528"/>
        <v>0</v>
      </c>
      <c r="EL594" s="18">
        <f t="shared" si="1528"/>
        <v>0</v>
      </c>
      <c r="EM594" s="18">
        <f t="shared" si="1528"/>
        <v>0</v>
      </c>
      <c r="EN594" s="18">
        <f t="shared" si="1528"/>
        <v>0</v>
      </c>
      <c r="EO594" s="18">
        <f t="shared" si="1528"/>
        <v>0</v>
      </c>
      <c r="EP594" s="18">
        <f t="shared" si="1528"/>
        <v>0</v>
      </c>
      <c r="EQ594" s="18">
        <f t="shared" si="1528"/>
        <v>0</v>
      </c>
      <c r="ER594" s="18">
        <f t="shared" si="1528"/>
        <v>0</v>
      </c>
      <c r="ES594" s="18">
        <f t="shared" si="1528"/>
        <v>0</v>
      </c>
      <c r="ET594" s="18">
        <f t="shared" si="1528"/>
        <v>0</v>
      </c>
      <c r="EU594" s="18">
        <f t="shared" si="1528"/>
        <v>0</v>
      </c>
      <c r="EV594" s="18">
        <f t="shared" si="1528"/>
        <v>0</v>
      </c>
      <c r="EW594" s="18">
        <f t="shared" si="1528"/>
        <v>0</v>
      </c>
      <c r="EX594" s="18">
        <f t="shared" si="1528"/>
        <v>0</v>
      </c>
      <c r="EY594" s="18">
        <f t="shared" si="1528"/>
        <v>0</v>
      </c>
      <c r="EZ594" s="18">
        <f t="shared" si="1528"/>
        <v>0</v>
      </c>
      <c r="FA594" s="18">
        <f t="shared" si="1528"/>
        <v>0</v>
      </c>
      <c r="FB594" s="18">
        <f t="shared" si="1528"/>
        <v>0</v>
      </c>
      <c r="FC594" s="18">
        <f t="shared" si="1528"/>
        <v>0</v>
      </c>
      <c r="FD594" s="18">
        <f t="shared" si="1528"/>
        <v>0</v>
      </c>
      <c r="FE594" s="18">
        <f t="shared" si="1528"/>
        <v>0</v>
      </c>
      <c r="FF594" s="18">
        <f t="shared" si="1528"/>
        <v>0</v>
      </c>
      <c r="FG594" s="18">
        <f t="shared" si="1528"/>
        <v>0</v>
      </c>
      <c r="FH594" s="18">
        <f t="shared" si="1528"/>
        <v>0</v>
      </c>
      <c r="FI594" s="18">
        <f t="shared" si="1528"/>
        <v>0</v>
      </c>
      <c r="FJ594" s="18">
        <f t="shared" si="1528"/>
        <v>0</v>
      </c>
      <c r="FK594" s="18">
        <f t="shared" si="1528"/>
        <v>0</v>
      </c>
      <c r="FL594" s="18">
        <f t="shared" si="1528"/>
        <v>0</v>
      </c>
      <c r="FM594" s="18">
        <f t="shared" si="1528"/>
        <v>0</v>
      </c>
      <c r="FN594" s="18">
        <f t="shared" si="1528"/>
        <v>0</v>
      </c>
      <c r="FO594" s="18">
        <f t="shared" si="1528"/>
        <v>0</v>
      </c>
      <c r="FP594" s="18">
        <f t="shared" si="1528"/>
        <v>0</v>
      </c>
      <c r="FQ594" s="18">
        <f t="shared" si="1528"/>
        <v>0</v>
      </c>
      <c r="FR594" s="18">
        <f t="shared" si="1528"/>
        <v>0</v>
      </c>
    </row>
    <row r="595" spans="2:174">
      <c r="C595" s="130" t="s">
        <v>128</v>
      </c>
      <c r="D595" s="155" t="s">
        <v>974</v>
      </c>
      <c r="E595" s="136">
        <f>INDEX(Assumptions!$G$633:$G$633,MATCH($A$1,Model_Number,0))</f>
        <v>0</v>
      </c>
      <c r="F595" s="130"/>
      <c r="G595" s="130"/>
      <c r="H595" s="130"/>
      <c r="I595" s="131">
        <f>SUM(J595:FR595)</f>
        <v>0</v>
      </c>
      <c r="J595" s="109">
        <f t="shared" ref="J595:AO595" si="1529">J$589*($E595/J$8)</f>
        <v>0</v>
      </c>
      <c r="K595" s="109">
        <f t="shared" si="1529"/>
        <v>0</v>
      </c>
      <c r="L595" s="109">
        <f t="shared" si="1529"/>
        <v>0</v>
      </c>
      <c r="M595" s="109">
        <f t="shared" si="1529"/>
        <v>0</v>
      </c>
      <c r="N595" s="109">
        <f t="shared" si="1529"/>
        <v>0</v>
      </c>
      <c r="O595" s="109">
        <f t="shared" si="1529"/>
        <v>0</v>
      </c>
      <c r="P595" s="109">
        <f t="shared" si="1529"/>
        <v>0</v>
      </c>
      <c r="Q595" s="109">
        <f t="shared" si="1529"/>
        <v>0</v>
      </c>
      <c r="R595" s="109">
        <f t="shared" si="1529"/>
        <v>0</v>
      </c>
      <c r="S595" s="109">
        <f t="shared" si="1529"/>
        <v>0</v>
      </c>
      <c r="T595" s="109">
        <f t="shared" si="1529"/>
        <v>0</v>
      </c>
      <c r="U595" s="109">
        <f t="shared" si="1529"/>
        <v>0</v>
      </c>
      <c r="V595" s="109">
        <f t="shared" si="1529"/>
        <v>0</v>
      </c>
      <c r="W595" s="109">
        <f t="shared" si="1529"/>
        <v>0</v>
      </c>
      <c r="X595" s="109">
        <f t="shared" si="1529"/>
        <v>0</v>
      </c>
      <c r="Y595" s="109">
        <f t="shared" si="1529"/>
        <v>0</v>
      </c>
      <c r="Z595" s="109">
        <f t="shared" si="1529"/>
        <v>0</v>
      </c>
      <c r="AA595" s="109">
        <f t="shared" si="1529"/>
        <v>0</v>
      </c>
      <c r="AB595" s="109">
        <f t="shared" si="1529"/>
        <v>0</v>
      </c>
      <c r="AC595" s="109">
        <f t="shared" si="1529"/>
        <v>0</v>
      </c>
      <c r="AD595" s="109">
        <f t="shared" si="1529"/>
        <v>0</v>
      </c>
      <c r="AE595" s="109">
        <f t="shared" si="1529"/>
        <v>0</v>
      </c>
      <c r="AF595" s="109">
        <f t="shared" si="1529"/>
        <v>0</v>
      </c>
      <c r="AG595" s="109">
        <f t="shared" si="1529"/>
        <v>0</v>
      </c>
      <c r="AH595" s="109">
        <f t="shared" si="1529"/>
        <v>0</v>
      </c>
      <c r="AI595" s="109">
        <f t="shared" si="1529"/>
        <v>0</v>
      </c>
      <c r="AJ595" s="109">
        <f t="shared" si="1529"/>
        <v>0</v>
      </c>
      <c r="AK595" s="109">
        <f t="shared" si="1529"/>
        <v>0</v>
      </c>
      <c r="AL595" s="109">
        <f t="shared" si="1529"/>
        <v>0</v>
      </c>
      <c r="AM595" s="109">
        <f t="shared" si="1529"/>
        <v>0</v>
      </c>
      <c r="AN595" s="109">
        <f t="shared" si="1529"/>
        <v>0</v>
      </c>
      <c r="AO595" s="109">
        <f t="shared" si="1529"/>
        <v>0</v>
      </c>
      <c r="AP595" s="109">
        <f t="shared" ref="AP595:BU595" si="1530">AP$589*($E595/AP$8)</f>
        <v>0</v>
      </c>
      <c r="AQ595" s="109">
        <f t="shared" si="1530"/>
        <v>0</v>
      </c>
      <c r="AR595" s="109">
        <f t="shared" si="1530"/>
        <v>0</v>
      </c>
      <c r="AS595" s="109">
        <f t="shared" si="1530"/>
        <v>0</v>
      </c>
      <c r="AT595" s="109">
        <f t="shared" si="1530"/>
        <v>0</v>
      </c>
      <c r="AU595" s="109">
        <f t="shared" si="1530"/>
        <v>0</v>
      </c>
      <c r="AV595" s="109">
        <f t="shared" si="1530"/>
        <v>0</v>
      </c>
      <c r="AW595" s="109">
        <f t="shared" si="1530"/>
        <v>0</v>
      </c>
      <c r="AX595" s="109">
        <f t="shared" si="1530"/>
        <v>0</v>
      </c>
      <c r="AY595" s="109">
        <f t="shared" si="1530"/>
        <v>0</v>
      </c>
      <c r="AZ595" s="109">
        <f t="shared" si="1530"/>
        <v>0</v>
      </c>
      <c r="BA595" s="109">
        <f t="shared" si="1530"/>
        <v>0</v>
      </c>
      <c r="BB595" s="109">
        <f t="shared" si="1530"/>
        <v>0</v>
      </c>
      <c r="BC595" s="109">
        <f t="shared" si="1530"/>
        <v>0</v>
      </c>
      <c r="BD595" s="109">
        <f t="shared" si="1530"/>
        <v>0</v>
      </c>
      <c r="BE595" s="109">
        <f t="shared" si="1530"/>
        <v>0</v>
      </c>
      <c r="BF595" s="109">
        <f t="shared" si="1530"/>
        <v>0</v>
      </c>
      <c r="BG595" s="109">
        <f t="shared" si="1530"/>
        <v>0</v>
      </c>
      <c r="BH595" s="109">
        <f t="shared" si="1530"/>
        <v>0</v>
      </c>
      <c r="BI595" s="109">
        <f t="shared" si="1530"/>
        <v>0</v>
      </c>
      <c r="BJ595" s="109">
        <f t="shared" si="1530"/>
        <v>0</v>
      </c>
      <c r="BK595" s="109">
        <f t="shared" si="1530"/>
        <v>0</v>
      </c>
      <c r="BL595" s="109">
        <f t="shared" si="1530"/>
        <v>0</v>
      </c>
      <c r="BM595" s="109">
        <f t="shared" si="1530"/>
        <v>0</v>
      </c>
      <c r="BN595" s="109">
        <f t="shared" si="1530"/>
        <v>0</v>
      </c>
      <c r="BO595" s="109">
        <f t="shared" si="1530"/>
        <v>0</v>
      </c>
      <c r="BP595" s="109">
        <f t="shared" si="1530"/>
        <v>0</v>
      </c>
      <c r="BQ595" s="109">
        <f t="shared" si="1530"/>
        <v>0</v>
      </c>
      <c r="BR595" s="109">
        <f t="shared" si="1530"/>
        <v>0</v>
      </c>
      <c r="BS595" s="109">
        <f t="shared" si="1530"/>
        <v>0</v>
      </c>
      <c r="BT595" s="109">
        <f t="shared" si="1530"/>
        <v>0</v>
      </c>
      <c r="BU595" s="109">
        <f t="shared" si="1530"/>
        <v>0</v>
      </c>
      <c r="BV595" s="109">
        <f t="shared" ref="BV595:DA595" si="1531">BV$589*($E595/BV$8)</f>
        <v>0</v>
      </c>
      <c r="BW595" s="109">
        <f t="shared" si="1531"/>
        <v>0</v>
      </c>
      <c r="BX595" s="109">
        <f t="shared" si="1531"/>
        <v>0</v>
      </c>
      <c r="BY595" s="109">
        <f t="shared" si="1531"/>
        <v>0</v>
      </c>
      <c r="BZ595" s="109">
        <f t="shared" si="1531"/>
        <v>0</v>
      </c>
      <c r="CA595" s="109">
        <f t="shared" si="1531"/>
        <v>0</v>
      </c>
      <c r="CB595" s="109">
        <f t="shared" si="1531"/>
        <v>0</v>
      </c>
      <c r="CC595" s="109">
        <f t="shared" si="1531"/>
        <v>0</v>
      </c>
      <c r="CD595" s="109">
        <f t="shared" si="1531"/>
        <v>0</v>
      </c>
      <c r="CE595" s="109">
        <f t="shared" si="1531"/>
        <v>0</v>
      </c>
      <c r="CF595" s="109">
        <f t="shared" si="1531"/>
        <v>0</v>
      </c>
      <c r="CG595" s="109">
        <f t="shared" si="1531"/>
        <v>0</v>
      </c>
      <c r="CH595" s="109">
        <f t="shared" si="1531"/>
        <v>0</v>
      </c>
      <c r="CI595" s="109">
        <f t="shared" si="1531"/>
        <v>0</v>
      </c>
      <c r="CJ595" s="109">
        <f t="shared" si="1531"/>
        <v>0</v>
      </c>
      <c r="CK595" s="109">
        <f t="shared" si="1531"/>
        <v>0</v>
      </c>
      <c r="CL595" s="109">
        <f t="shared" si="1531"/>
        <v>0</v>
      </c>
      <c r="CM595" s="109">
        <f t="shared" si="1531"/>
        <v>0</v>
      </c>
      <c r="CN595" s="109">
        <f t="shared" si="1531"/>
        <v>0</v>
      </c>
      <c r="CO595" s="109">
        <f t="shared" si="1531"/>
        <v>0</v>
      </c>
      <c r="CP595" s="109">
        <f t="shared" si="1531"/>
        <v>0</v>
      </c>
      <c r="CQ595" s="109">
        <f t="shared" si="1531"/>
        <v>0</v>
      </c>
      <c r="CR595" s="109">
        <f t="shared" si="1531"/>
        <v>0</v>
      </c>
      <c r="CS595" s="109">
        <f t="shared" si="1531"/>
        <v>0</v>
      </c>
      <c r="CT595" s="109">
        <f t="shared" si="1531"/>
        <v>0</v>
      </c>
      <c r="CU595" s="109">
        <f t="shared" si="1531"/>
        <v>0</v>
      </c>
      <c r="CV595" s="109">
        <f t="shared" si="1531"/>
        <v>0</v>
      </c>
      <c r="CW595" s="109">
        <f t="shared" si="1531"/>
        <v>0</v>
      </c>
      <c r="CX595" s="109">
        <f t="shared" si="1531"/>
        <v>0</v>
      </c>
      <c r="CY595" s="109">
        <f t="shared" si="1531"/>
        <v>0</v>
      </c>
      <c r="CZ595" s="109">
        <f t="shared" si="1531"/>
        <v>0</v>
      </c>
      <c r="DA595" s="109">
        <f t="shared" si="1531"/>
        <v>0</v>
      </c>
      <c r="DB595" s="109">
        <f t="shared" ref="DB595:EG595" si="1532">DB$589*($E595/DB$8)</f>
        <v>0</v>
      </c>
      <c r="DC595" s="109">
        <f t="shared" si="1532"/>
        <v>0</v>
      </c>
      <c r="DD595" s="109">
        <f t="shared" si="1532"/>
        <v>0</v>
      </c>
      <c r="DE595" s="109">
        <f t="shared" si="1532"/>
        <v>0</v>
      </c>
      <c r="DF595" s="109">
        <f t="shared" si="1532"/>
        <v>0</v>
      </c>
      <c r="DG595" s="109">
        <f t="shared" si="1532"/>
        <v>0</v>
      </c>
      <c r="DH595" s="109">
        <f t="shared" si="1532"/>
        <v>0</v>
      </c>
      <c r="DI595" s="109">
        <f t="shared" si="1532"/>
        <v>0</v>
      </c>
      <c r="DJ595" s="109">
        <f t="shared" si="1532"/>
        <v>0</v>
      </c>
      <c r="DK595" s="109">
        <f t="shared" si="1532"/>
        <v>0</v>
      </c>
      <c r="DL595" s="109">
        <f t="shared" si="1532"/>
        <v>0</v>
      </c>
      <c r="DM595" s="109">
        <f t="shared" si="1532"/>
        <v>0</v>
      </c>
      <c r="DN595" s="109">
        <f t="shared" si="1532"/>
        <v>0</v>
      </c>
      <c r="DO595" s="109">
        <f t="shared" si="1532"/>
        <v>0</v>
      </c>
      <c r="DP595" s="109">
        <f t="shared" si="1532"/>
        <v>0</v>
      </c>
      <c r="DQ595" s="109">
        <f t="shared" si="1532"/>
        <v>0</v>
      </c>
      <c r="DR595" s="109">
        <f t="shared" si="1532"/>
        <v>0</v>
      </c>
      <c r="DS595" s="109">
        <f t="shared" si="1532"/>
        <v>0</v>
      </c>
      <c r="DT595" s="109">
        <f t="shared" si="1532"/>
        <v>0</v>
      </c>
      <c r="DU595" s="109">
        <f t="shared" si="1532"/>
        <v>0</v>
      </c>
      <c r="DV595" s="109">
        <f t="shared" si="1532"/>
        <v>0</v>
      </c>
      <c r="DW595" s="109">
        <f t="shared" si="1532"/>
        <v>0</v>
      </c>
      <c r="DX595" s="109">
        <f t="shared" si="1532"/>
        <v>0</v>
      </c>
      <c r="DY595" s="109">
        <f t="shared" si="1532"/>
        <v>0</v>
      </c>
      <c r="DZ595" s="109">
        <f t="shared" si="1532"/>
        <v>0</v>
      </c>
      <c r="EA595" s="109">
        <f t="shared" si="1532"/>
        <v>0</v>
      </c>
      <c r="EB595" s="109">
        <f t="shared" si="1532"/>
        <v>0</v>
      </c>
      <c r="EC595" s="109">
        <f t="shared" si="1532"/>
        <v>0</v>
      </c>
      <c r="ED595" s="109">
        <f t="shared" si="1532"/>
        <v>0</v>
      </c>
      <c r="EE595" s="109">
        <f t="shared" si="1532"/>
        <v>0</v>
      </c>
      <c r="EF595" s="109">
        <f t="shared" si="1532"/>
        <v>0</v>
      </c>
      <c r="EG595" s="109">
        <f t="shared" si="1532"/>
        <v>0</v>
      </c>
      <c r="EH595" s="109">
        <f t="shared" ref="EH595:FR595" si="1533">EH$589*($E595/EH$8)</f>
        <v>0</v>
      </c>
      <c r="EI595" s="109">
        <f t="shared" si="1533"/>
        <v>0</v>
      </c>
      <c r="EJ595" s="109">
        <f t="shared" si="1533"/>
        <v>0</v>
      </c>
      <c r="EK595" s="109">
        <f t="shared" si="1533"/>
        <v>0</v>
      </c>
      <c r="EL595" s="109">
        <f t="shared" si="1533"/>
        <v>0</v>
      </c>
      <c r="EM595" s="109">
        <f t="shared" si="1533"/>
        <v>0</v>
      </c>
      <c r="EN595" s="109">
        <f t="shared" si="1533"/>
        <v>0</v>
      </c>
      <c r="EO595" s="109">
        <f t="shared" si="1533"/>
        <v>0</v>
      </c>
      <c r="EP595" s="109">
        <f t="shared" si="1533"/>
        <v>0</v>
      </c>
      <c r="EQ595" s="109">
        <f t="shared" si="1533"/>
        <v>0</v>
      </c>
      <c r="ER595" s="109">
        <f t="shared" si="1533"/>
        <v>0</v>
      </c>
      <c r="ES595" s="109">
        <f t="shared" si="1533"/>
        <v>0</v>
      </c>
      <c r="ET595" s="109">
        <f t="shared" si="1533"/>
        <v>0</v>
      </c>
      <c r="EU595" s="109">
        <f t="shared" si="1533"/>
        <v>0</v>
      </c>
      <c r="EV595" s="109">
        <f t="shared" si="1533"/>
        <v>0</v>
      </c>
      <c r="EW595" s="109">
        <f t="shared" si="1533"/>
        <v>0</v>
      </c>
      <c r="EX595" s="109">
        <f t="shared" si="1533"/>
        <v>0</v>
      </c>
      <c r="EY595" s="109">
        <f t="shared" si="1533"/>
        <v>0</v>
      </c>
      <c r="EZ595" s="109">
        <f t="shared" si="1533"/>
        <v>0</v>
      </c>
      <c r="FA595" s="109">
        <f t="shared" si="1533"/>
        <v>0</v>
      </c>
      <c r="FB595" s="109">
        <f t="shared" si="1533"/>
        <v>0</v>
      </c>
      <c r="FC595" s="109">
        <f t="shared" si="1533"/>
        <v>0</v>
      </c>
      <c r="FD595" s="109">
        <f t="shared" si="1533"/>
        <v>0</v>
      </c>
      <c r="FE595" s="109">
        <f t="shared" si="1533"/>
        <v>0</v>
      </c>
      <c r="FF595" s="109">
        <f t="shared" si="1533"/>
        <v>0</v>
      </c>
      <c r="FG595" s="109">
        <f t="shared" si="1533"/>
        <v>0</v>
      </c>
      <c r="FH595" s="109">
        <f t="shared" si="1533"/>
        <v>0</v>
      </c>
      <c r="FI595" s="109">
        <f t="shared" si="1533"/>
        <v>0</v>
      </c>
      <c r="FJ595" s="109">
        <f t="shared" si="1533"/>
        <v>0</v>
      </c>
      <c r="FK595" s="109">
        <f t="shared" si="1533"/>
        <v>0</v>
      </c>
      <c r="FL595" s="109">
        <f t="shared" si="1533"/>
        <v>0</v>
      </c>
      <c r="FM595" s="109">
        <f t="shared" si="1533"/>
        <v>0</v>
      </c>
      <c r="FN595" s="109">
        <f t="shared" si="1533"/>
        <v>0</v>
      </c>
      <c r="FO595" s="109">
        <f t="shared" si="1533"/>
        <v>0</v>
      </c>
      <c r="FP595" s="109">
        <f t="shared" si="1533"/>
        <v>0</v>
      </c>
      <c r="FQ595" s="109">
        <f t="shared" si="1533"/>
        <v>0</v>
      </c>
      <c r="FR595" s="109">
        <f t="shared" si="1533"/>
        <v>0</v>
      </c>
    </row>
    <row r="596" spans="2:174">
      <c r="C596" t="s">
        <v>136</v>
      </c>
      <c r="D596" s="144" t="s">
        <v>974</v>
      </c>
      <c r="I596" s="96"/>
      <c r="J596" s="18">
        <f t="shared" ref="J596:AO596" si="1534">SUM(J594:J595)</f>
        <v>0</v>
      </c>
      <c r="K596" s="18">
        <f t="shared" si="1534"/>
        <v>0</v>
      </c>
      <c r="L596" s="18">
        <f t="shared" si="1534"/>
        <v>0</v>
      </c>
      <c r="M596" s="18">
        <f t="shared" si="1534"/>
        <v>0</v>
      </c>
      <c r="N596" s="18">
        <f t="shared" si="1534"/>
        <v>0</v>
      </c>
      <c r="O596" s="18">
        <f t="shared" si="1534"/>
        <v>0</v>
      </c>
      <c r="P596" s="18">
        <f t="shared" si="1534"/>
        <v>0</v>
      </c>
      <c r="Q596" s="18">
        <f t="shared" si="1534"/>
        <v>0</v>
      </c>
      <c r="R596" s="18">
        <f t="shared" si="1534"/>
        <v>0</v>
      </c>
      <c r="S596" s="18">
        <f t="shared" si="1534"/>
        <v>0</v>
      </c>
      <c r="T596" s="18">
        <f t="shared" si="1534"/>
        <v>0</v>
      </c>
      <c r="U596" s="18">
        <f t="shared" si="1534"/>
        <v>0</v>
      </c>
      <c r="V596" s="18">
        <f t="shared" si="1534"/>
        <v>0</v>
      </c>
      <c r="W596" s="18">
        <f t="shared" si="1534"/>
        <v>0</v>
      </c>
      <c r="X596" s="18">
        <f t="shared" si="1534"/>
        <v>0</v>
      </c>
      <c r="Y596" s="18">
        <f t="shared" si="1534"/>
        <v>0</v>
      </c>
      <c r="Z596" s="18">
        <f t="shared" si="1534"/>
        <v>0</v>
      </c>
      <c r="AA596" s="18">
        <f t="shared" si="1534"/>
        <v>0</v>
      </c>
      <c r="AB596" s="18">
        <f t="shared" si="1534"/>
        <v>0</v>
      </c>
      <c r="AC596" s="18">
        <f t="shared" si="1534"/>
        <v>0</v>
      </c>
      <c r="AD596" s="18">
        <f t="shared" si="1534"/>
        <v>0</v>
      </c>
      <c r="AE596" s="18">
        <f t="shared" si="1534"/>
        <v>0</v>
      </c>
      <c r="AF596" s="18">
        <f t="shared" si="1534"/>
        <v>0</v>
      </c>
      <c r="AG596" s="18">
        <f t="shared" si="1534"/>
        <v>0</v>
      </c>
      <c r="AH596" s="18">
        <f t="shared" si="1534"/>
        <v>0</v>
      </c>
      <c r="AI596" s="18">
        <f t="shared" si="1534"/>
        <v>0</v>
      </c>
      <c r="AJ596" s="18">
        <f t="shared" si="1534"/>
        <v>0</v>
      </c>
      <c r="AK596" s="18">
        <f t="shared" si="1534"/>
        <v>0</v>
      </c>
      <c r="AL596" s="18">
        <f t="shared" si="1534"/>
        <v>0</v>
      </c>
      <c r="AM596" s="18">
        <f t="shared" si="1534"/>
        <v>0</v>
      </c>
      <c r="AN596" s="18">
        <f t="shared" si="1534"/>
        <v>0</v>
      </c>
      <c r="AO596" s="18">
        <f t="shared" si="1534"/>
        <v>0</v>
      </c>
      <c r="AP596" s="18">
        <f t="shared" ref="AP596:BU596" si="1535">SUM(AP594:AP595)</f>
        <v>0</v>
      </c>
      <c r="AQ596" s="18">
        <f t="shared" si="1535"/>
        <v>0</v>
      </c>
      <c r="AR596" s="18">
        <f t="shared" si="1535"/>
        <v>0</v>
      </c>
      <c r="AS596" s="18">
        <f t="shared" si="1535"/>
        <v>0</v>
      </c>
      <c r="AT596" s="18">
        <f t="shared" si="1535"/>
        <v>0</v>
      </c>
      <c r="AU596" s="18">
        <f t="shared" si="1535"/>
        <v>0</v>
      </c>
      <c r="AV596" s="18">
        <f t="shared" si="1535"/>
        <v>0</v>
      </c>
      <c r="AW596" s="18">
        <f t="shared" si="1535"/>
        <v>0</v>
      </c>
      <c r="AX596" s="18">
        <f t="shared" si="1535"/>
        <v>0</v>
      </c>
      <c r="AY596" s="18">
        <f t="shared" si="1535"/>
        <v>0</v>
      </c>
      <c r="AZ596" s="18">
        <f t="shared" si="1535"/>
        <v>0</v>
      </c>
      <c r="BA596" s="18">
        <f t="shared" si="1535"/>
        <v>0</v>
      </c>
      <c r="BB596" s="18">
        <f t="shared" si="1535"/>
        <v>0</v>
      </c>
      <c r="BC596" s="18">
        <f t="shared" si="1535"/>
        <v>0</v>
      </c>
      <c r="BD596" s="18">
        <f t="shared" si="1535"/>
        <v>0</v>
      </c>
      <c r="BE596" s="18">
        <f t="shared" si="1535"/>
        <v>0</v>
      </c>
      <c r="BF596" s="18">
        <f t="shared" si="1535"/>
        <v>0</v>
      </c>
      <c r="BG596" s="18">
        <f t="shared" si="1535"/>
        <v>0</v>
      </c>
      <c r="BH596" s="18">
        <f t="shared" si="1535"/>
        <v>0</v>
      </c>
      <c r="BI596" s="18">
        <f t="shared" si="1535"/>
        <v>0</v>
      </c>
      <c r="BJ596" s="18">
        <f t="shared" si="1535"/>
        <v>0</v>
      </c>
      <c r="BK596" s="18">
        <f t="shared" si="1535"/>
        <v>0</v>
      </c>
      <c r="BL596" s="18">
        <f t="shared" si="1535"/>
        <v>0</v>
      </c>
      <c r="BM596" s="18">
        <f t="shared" si="1535"/>
        <v>0</v>
      </c>
      <c r="BN596" s="18">
        <f t="shared" si="1535"/>
        <v>0</v>
      </c>
      <c r="BO596" s="18">
        <f t="shared" si="1535"/>
        <v>0</v>
      </c>
      <c r="BP596" s="18">
        <f t="shared" si="1535"/>
        <v>0</v>
      </c>
      <c r="BQ596" s="18">
        <f t="shared" si="1535"/>
        <v>0</v>
      </c>
      <c r="BR596" s="18">
        <f t="shared" si="1535"/>
        <v>0</v>
      </c>
      <c r="BS596" s="18">
        <f t="shared" si="1535"/>
        <v>0</v>
      </c>
      <c r="BT596" s="18">
        <f t="shared" si="1535"/>
        <v>0</v>
      </c>
      <c r="BU596" s="18">
        <f t="shared" si="1535"/>
        <v>0</v>
      </c>
      <c r="BV596" s="18">
        <f t="shared" ref="BV596:DA596" si="1536">SUM(BV594:BV595)</f>
        <v>0</v>
      </c>
      <c r="BW596" s="18">
        <f t="shared" si="1536"/>
        <v>0</v>
      </c>
      <c r="BX596" s="18">
        <f t="shared" si="1536"/>
        <v>0</v>
      </c>
      <c r="BY596" s="18">
        <f t="shared" si="1536"/>
        <v>0</v>
      </c>
      <c r="BZ596" s="18">
        <f t="shared" si="1536"/>
        <v>0</v>
      </c>
      <c r="CA596" s="18">
        <f t="shared" si="1536"/>
        <v>0</v>
      </c>
      <c r="CB596" s="18">
        <f t="shared" si="1536"/>
        <v>0</v>
      </c>
      <c r="CC596" s="18">
        <f t="shared" si="1536"/>
        <v>0</v>
      </c>
      <c r="CD596" s="18">
        <f t="shared" si="1536"/>
        <v>0</v>
      </c>
      <c r="CE596" s="18">
        <f t="shared" si="1536"/>
        <v>0</v>
      </c>
      <c r="CF596" s="18">
        <f t="shared" si="1536"/>
        <v>0</v>
      </c>
      <c r="CG596" s="18">
        <f t="shared" si="1536"/>
        <v>0</v>
      </c>
      <c r="CH596" s="18">
        <f t="shared" si="1536"/>
        <v>0</v>
      </c>
      <c r="CI596" s="18">
        <f t="shared" si="1536"/>
        <v>0</v>
      </c>
      <c r="CJ596" s="18">
        <f t="shared" si="1536"/>
        <v>0</v>
      </c>
      <c r="CK596" s="18">
        <f t="shared" si="1536"/>
        <v>0</v>
      </c>
      <c r="CL596" s="18">
        <f t="shared" si="1536"/>
        <v>0</v>
      </c>
      <c r="CM596" s="18">
        <f t="shared" si="1536"/>
        <v>0</v>
      </c>
      <c r="CN596" s="18">
        <f t="shared" si="1536"/>
        <v>0</v>
      </c>
      <c r="CO596" s="18">
        <f t="shared" si="1536"/>
        <v>0</v>
      </c>
      <c r="CP596" s="18">
        <f t="shared" si="1536"/>
        <v>0</v>
      </c>
      <c r="CQ596" s="18">
        <f t="shared" si="1536"/>
        <v>0</v>
      </c>
      <c r="CR596" s="18">
        <f t="shared" si="1536"/>
        <v>0</v>
      </c>
      <c r="CS596" s="18">
        <f t="shared" si="1536"/>
        <v>0</v>
      </c>
      <c r="CT596" s="18">
        <f t="shared" si="1536"/>
        <v>0</v>
      </c>
      <c r="CU596" s="18">
        <f t="shared" si="1536"/>
        <v>0</v>
      </c>
      <c r="CV596" s="18">
        <f t="shared" si="1536"/>
        <v>0</v>
      </c>
      <c r="CW596" s="18">
        <f t="shared" si="1536"/>
        <v>0</v>
      </c>
      <c r="CX596" s="18">
        <f t="shared" si="1536"/>
        <v>0</v>
      </c>
      <c r="CY596" s="18">
        <f t="shared" si="1536"/>
        <v>0</v>
      </c>
      <c r="CZ596" s="18">
        <f t="shared" si="1536"/>
        <v>0</v>
      </c>
      <c r="DA596" s="18">
        <f t="shared" si="1536"/>
        <v>0</v>
      </c>
      <c r="DB596" s="18">
        <f t="shared" ref="DB596:EG596" si="1537">SUM(DB594:DB595)</f>
        <v>0</v>
      </c>
      <c r="DC596" s="18">
        <f t="shared" si="1537"/>
        <v>0</v>
      </c>
      <c r="DD596" s="18">
        <f t="shared" si="1537"/>
        <v>0</v>
      </c>
      <c r="DE596" s="18">
        <f t="shared" si="1537"/>
        <v>0</v>
      </c>
      <c r="DF596" s="18">
        <f t="shared" si="1537"/>
        <v>0</v>
      </c>
      <c r="DG596" s="18">
        <f t="shared" si="1537"/>
        <v>0</v>
      </c>
      <c r="DH596" s="18">
        <f t="shared" si="1537"/>
        <v>0</v>
      </c>
      <c r="DI596" s="18">
        <f t="shared" si="1537"/>
        <v>0</v>
      </c>
      <c r="DJ596" s="18">
        <f t="shared" si="1537"/>
        <v>0</v>
      </c>
      <c r="DK596" s="18">
        <f t="shared" si="1537"/>
        <v>0</v>
      </c>
      <c r="DL596" s="18">
        <f t="shared" si="1537"/>
        <v>0</v>
      </c>
      <c r="DM596" s="18">
        <f t="shared" si="1537"/>
        <v>0</v>
      </c>
      <c r="DN596" s="18">
        <f t="shared" si="1537"/>
        <v>0</v>
      </c>
      <c r="DO596" s="18">
        <f t="shared" si="1537"/>
        <v>0</v>
      </c>
      <c r="DP596" s="18">
        <f t="shared" si="1537"/>
        <v>0</v>
      </c>
      <c r="DQ596" s="18">
        <f t="shared" si="1537"/>
        <v>0</v>
      </c>
      <c r="DR596" s="18">
        <f t="shared" si="1537"/>
        <v>0</v>
      </c>
      <c r="DS596" s="18">
        <f t="shared" si="1537"/>
        <v>0</v>
      </c>
      <c r="DT596" s="18">
        <f t="shared" si="1537"/>
        <v>0</v>
      </c>
      <c r="DU596" s="18">
        <f t="shared" si="1537"/>
        <v>0</v>
      </c>
      <c r="DV596" s="18">
        <f t="shared" si="1537"/>
        <v>0</v>
      </c>
      <c r="DW596" s="18">
        <f t="shared" si="1537"/>
        <v>0</v>
      </c>
      <c r="DX596" s="18">
        <f t="shared" si="1537"/>
        <v>0</v>
      </c>
      <c r="DY596" s="18">
        <f t="shared" si="1537"/>
        <v>0</v>
      </c>
      <c r="DZ596" s="18">
        <f t="shared" si="1537"/>
        <v>0</v>
      </c>
      <c r="EA596" s="18">
        <f t="shared" si="1537"/>
        <v>0</v>
      </c>
      <c r="EB596" s="18">
        <f t="shared" si="1537"/>
        <v>0</v>
      </c>
      <c r="EC596" s="18">
        <f t="shared" si="1537"/>
        <v>0</v>
      </c>
      <c r="ED596" s="18">
        <f t="shared" si="1537"/>
        <v>0</v>
      </c>
      <c r="EE596" s="18">
        <f t="shared" si="1537"/>
        <v>0</v>
      </c>
      <c r="EF596" s="18">
        <f t="shared" si="1537"/>
        <v>0</v>
      </c>
      <c r="EG596" s="18">
        <f t="shared" si="1537"/>
        <v>0</v>
      </c>
      <c r="EH596" s="18">
        <f t="shared" ref="EH596:FM596" si="1538">SUM(EH594:EH595)</f>
        <v>0</v>
      </c>
      <c r="EI596" s="18">
        <f t="shared" si="1538"/>
        <v>0</v>
      </c>
      <c r="EJ596" s="18">
        <f t="shared" si="1538"/>
        <v>0</v>
      </c>
      <c r="EK596" s="18">
        <f t="shared" si="1538"/>
        <v>0</v>
      </c>
      <c r="EL596" s="18">
        <f t="shared" si="1538"/>
        <v>0</v>
      </c>
      <c r="EM596" s="18">
        <f t="shared" si="1538"/>
        <v>0</v>
      </c>
      <c r="EN596" s="18">
        <f t="shared" si="1538"/>
        <v>0</v>
      </c>
      <c r="EO596" s="18">
        <f t="shared" si="1538"/>
        <v>0</v>
      </c>
      <c r="EP596" s="18">
        <f t="shared" si="1538"/>
        <v>0</v>
      </c>
      <c r="EQ596" s="18">
        <f t="shared" si="1538"/>
        <v>0</v>
      </c>
      <c r="ER596" s="18">
        <f t="shared" si="1538"/>
        <v>0</v>
      </c>
      <c r="ES596" s="18">
        <f t="shared" si="1538"/>
        <v>0</v>
      </c>
      <c r="ET596" s="18">
        <f t="shared" si="1538"/>
        <v>0</v>
      </c>
      <c r="EU596" s="18">
        <f t="shared" si="1538"/>
        <v>0</v>
      </c>
      <c r="EV596" s="18">
        <f t="shared" si="1538"/>
        <v>0</v>
      </c>
      <c r="EW596" s="18">
        <f t="shared" si="1538"/>
        <v>0</v>
      </c>
      <c r="EX596" s="18">
        <f t="shared" si="1538"/>
        <v>0</v>
      </c>
      <c r="EY596" s="18">
        <f t="shared" si="1538"/>
        <v>0</v>
      </c>
      <c r="EZ596" s="18">
        <f t="shared" si="1538"/>
        <v>0</v>
      </c>
      <c r="FA596" s="18">
        <f t="shared" si="1538"/>
        <v>0</v>
      </c>
      <c r="FB596" s="18">
        <f t="shared" si="1538"/>
        <v>0</v>
      </c>
      <c r="FC596" s="18">
        <f t="shared" si="1538"/>
        <v>0</v>
      </c>
      <c r="FD596" s="18">
        <f t="shared" si="1538"/>
        <v>0</v>
      </c>
      <c r="FE596" s="18">
        <f t="shared" si="1538"/>
        <v>0</v>
      </c>
      <c r="FF596" s="18">
        <f t="shared" si="1538"/>
        <v>0</v>
      </c>
      <c r="FG596" s="18">
        <f t="shared" si="1538"/>
        <v>0</v>
      </c>
      <c r="FH596" s="18">
        <f t="shared" si="1538"/>
        <v>0</v>
      </c>
      <c r="FI596" s="18">
        <f t="shared" si="1538"/>
        <v>0</v>
      </c>
      <c r="FJ596" s="18">
        <f t="shared" si="1538"/>
        <v>0</v>
      </c>
      <c r="FK596" s="18">
        <f t="shared" si="1538"/>
        <v>0</v>
      </c>
      <c r="FL596" s="18">
        <f t="shared" si="1538"/>
        <v>0</v>
      </c>
      <c r="FM596" s="18">
        <f t="shared" si="1538"/>
        <v>0</v>
      </c>
      <c r="FN596" s="18">
        <f>SUM(FN594:FN595)</f>
        <v>0</v>
      </c>
      <c r="FO596" s="18">
        <f>SUM(FO594:FO595)</f>
        <v>0</v>
      </c>
      <c r="FP596" s="18">
        <f>SUM(FP594:FP595)</f>
        <v>0</v>
      </c>
      <c r="FQ596" s="18">
        <f>SUM(FQ594:FQ595)</f>
        <v>0</v>
      </c>
      <c r="FR596" s="18">
        <f>SUM(FR594:FR595)</f>
        <v>0</v>
      </c>
    </row>
    <row r="597" spans="2:174">
      <c r="C597" s="78" t="s">
        <v>356</v>
      </c>
      <c r="D597" s="144" t="s">
        <v>974</v>
      </c>
      <c r="I597" s="131">
        <f>SUM(J597:FR597)</f>
        <v>0</v>
      </c>
      <c r="J597" s="18">
        <f t="shared" ref="J597:AO597" si="1539">I596-J596</f>
        <v>0</v>
      </c>
      <c r="K597" s="18">
        <f t="shared" si="1539"/>
        <v>0</v>
      </c>
      <c r="L597" s="18">
        <f t="shared" si="1539"/>
        <v>0</v>
      </c>
      <c r="M597" s="18">
        <f t="shared" si="1539"/>
        <v>0</v>
      </c>
      <c r="N597" s="18">
        <f t="shared" si="1539"/>
        <v>0</v>
      </c>
      <c r="O597" s="18">
        <f t="shared" si="1539"/>
        <v>0</v>
      </c>
      <c r="P597" s="18">
        <f t="shared" si="1539"/>
        <v>0</v>
      </c>
      <c r="Q597" s="18">
        <f t="shared" si="1539"/>
        <v>0</v>
      </c>
      <c r="R597" s="18">
        <f t="shared" si="1539"/>
        <v>0</v>
      </c>
      <c r="S597" s="18">
        <f t="shared" si="1539"/>
        <v>0</v>
      </c>
      <c r="T597" s="18">
        <f t="shared" si="1539"/>
        <v>0</v>
      </c>
      <c r="U597" s="18">
        <f t="shared" si="1539"/>
        <v>0</v>
      </c>
      <c r="V597" s="18">
        <f t="shared" si="1539"/>
        <v>0</v>
      </c>
      <c r="W597" s="18">
        <f t="shared" si="1539"/>
        <v>0</v>
      </c>
      <c r="X597" s="18">
        <f t="shared" si="1539"/>
        <v>0</v>
      </c>
      <c r="Y597" s="18">
        <f t="shared" si="1539"/>
        <v>0</v>
      </c>
      <c r="Z597" s="18">
        <f t="shared" si="1539"/>
        <v>0</v>
      </c>
      <c r="AA597" s="18">
        <f t="shared" si="1539"/>
        <v>0</v>
      </c>
      <c r="AB597" s="18">
        <f t="shared" si="1539"/>
        <v>0</v>
      </c>
      <c r="AC597" s="18">
        <f t="shared" si="1539"/>
        <v>0</v>
      </c>
      <c r="AD597" s="18">
        <f t="shared" si="1539"/>
        <v>0</v>
      </c>
      <c r="AE597" s="18">
        <f t="shared" si="1539"/>
        <v>0</v>
      </c>
      <c r="AF597" s="18">
        <f t="shared" si="1539"/>
        <v>0</v>
      </c>
      <c r="AG597" s="18">
        <f t="shared" si="1539"/>
        <v>0</v>
      </c>
      <c r="AH597" s="18">
        <f t="shared" si="1539"/>
        <v>0</v>
      </c>
      <c r="AI597" s="18">
        <f t="shared" si="1539"/>
        <v>0</v>
      </c>
      <c r="AJ597" s="18">
        <f t="shared" si="1539"/>
        <v>0</v>
      </c>
      <c r="AK597" s="18">
        <f t="shared" si="1539"/>
        <v>0</v>
      </c>
      <c r="AL597" s="18">
        <f t="shared" si="1539"/>
        <v>0</v>
      </c>
      <c r="AM597" s="18">
        <f t="shared" si="1539"/>
        <v>0</v>
      </c>
      <c r="AN597" s="18">
        <f t="shared" si="1539"/>
        <v>0</v>
      </c>
      <c r="AO597" s="18">
        <f t="shared" si="1539"/>
        <v>0</v>
      </c>
      <c r="AP597" s="18">
        <f t="shared" ref="AP597:BU597" si="1540">AO596-AP596</f>
        <v>0</v>
      </c>
      <c r="AQ597" s="18">
        <f t="shared" si="1540"/>
        <v>0</v>
      </c>
      <c r="AR597" s="18">
        <f t="shared" si="1540"/>
        <v>0</v>
      </c>
      <c r="AS597" s="18">
        <f t="shared" si="1540"/>
        <v>0</v>
      </c>
      <c r="AT597" s="18">
        <f t="shared" si="1540"/>
        <v>0</v>
      </c>
      <c r="AU597" s="18">
        <f t="shared" si="1540"/>
        <v>0</v>
      </c>
      <c r="AV597" s="18">
        <f t="shared" si="1540"/>
        <v>0</v>
      </c>
      <c r="AW597" s="18">
        <f t="shared" si="1540"/>
        <v>0</v>
      </c>
      <c r="AX597" s="18">
        <f t="shared" si="1540"/>
        <v>0</v>
      </c>
      <c r="AY597" s="18">
        <f t="shared" si="1540"/>
        <v>0</v>
      </c>
      <c r="AZ597" s="18">
        <f t="shared" si="1540"/>
        <v>0</v>
      </c>
      <c r="BA597" s="18">
        <f t="shared" si="1540"/>
        <v>0</v>
      </c>
      <c r="BB597" s="18">
        <f t="shared" si="1540"/>
        <v>0</v>
      </c>
      <c r="BC597" s="18">
        <f t="shared" si="1540"/>
        <v>0</v>
      </c>
      <c r="BD597" s="18">
        <f t="shared" si="1540"/>
        <v>0</v>
      </c>
      <c r="BE597" s="18">
        <f t="shared" si="1540"/>
        <v>0</v>
      </c>
      <c r="BF597" s="18">
        <f t="shared" si="1540"/>
        <v>0</v>
      </c>
      <c r="BG597" s="18">
        <f t="shared" si="1540"/>
        <v>0</v>
      </c>
      <c r="BH597" s="18">
        <f t="shared" si="1540"/>
        <v>0</v>
      </c>
      <c r="BI597" s="18">
        <f t="shared" si="1540"/>
        <v>0</v>
      </c>
      <c r="BJ597" s="18">
        <f t="shared" si="1540"/>
        <v>0</v>
      </c>
      <c r="BK597" s="18">
        <f t="shared" si="1540"/>
        <v>0</v>
      </c>
      <c r="BL597" s="18">
        <f t="shared" si="1540"/>
        <v>0</v>
      </c>
      <c r="BM597" s="18">
        <f t="shared" si="1540"/>
        <v>0</v>
      </c>
      <c r="BN597" s="18">
        <f t="shared" si="1540"/>
        <v>0</v>
      </c>
      <c r="BO597" s="18">
        <f t="shared" si="1540"/>
        <v>0</v>
      </c>
      <c r="BP597" s="18">
        <f t="shared" si="1540"/>
        <v>0</v>
      </c>
      <c r="BQ597" s="18">
        <f t="shared" si="1540"/>
        <v>0</v>
      </c>
      <c r="BR597" s="18">
        <f t="shared" si="1540"/>
        <v>0</v>
      </c>
      <c r="BS597" s="18">
        <f t="shared" si="1540"/>
        <v>0</v>
      </c>
      <c r="BT597" s="18">
        <f t="shared" si="1540"/>
        <v>0</v>
      </c>
      <c r="BU597" s="18">
        <f t="shared" si="1540"/>
        <v>0</v>
      </c>
      <c r="BV597" s="18">
        <f t="shared" ref="BV597:DA597" si="1541">BU596-BV596</f>
        <v>0</v>
      </c>
      <c r="BW597" s="18">
        <f t="shared" si="1541"/>
        <v>0</v>
      </c>
      <c r="BX597" s="18">
        <f t="shared" si="1541"/>
        <v>0</v>
      </c>
      <c r="BY597" s="18">
        <f t="shared" si="1541"/>
        <v>0</v>
      </c>
      <c r="BZ597" s="18">
        <f t="shared" si="1541"/>
        <v>0</v>
      </c>
      <c r="CA597" s="18">
        <f t="shared" si="1541"/>
        <v>0</v>
      </c>
      <c r="CB597" s="18">
        <f t="shared" si="1541"/>
        <v>0</v>
      </c>
      <c r="CC597" s="18">
        <f t="shared" si="1541"/>
        <v>0</v>
      </c>
      <c r="CD597" s="18">
        <f t="shared" si="1541"/>
        <v>0</v>
      </c>
      <c r="CE597" s="18">
        <f t="shared" si="1541"/>
        <v>0</v>
      </c>
      <c r="CF597" s="18">
        <f t="shared" si="1541"/>
        <v>0</v>
      </c>
      <c r="CG597" s="18">
        <f t="shared" si="1541"/>
        <v>0</v>
      </c>
      <c r="CH597" s="18">
        <f t="shared" si="1541"/>
        <v>0</v>
      </c>
      <c r="CI597" s="18">
        <f t="shared" si="1541"/>
        <v>0</v>
      </c>
      <c r="CJ597" s="18">
        <f t="shared" si="1541"/>
        <v>0</v>
      </c>
      <c r="CK597" s="18">
        <f t="shared" si="1541"/>
        <v>0</v>
      </c>
      <c r="CL597" s="18">
        <f t="shared" si="1541"/>
        <v>0</v>
      </c>
      <c r="CM597" s="18">
        <f t="shared" si="1541"/>
        <v>0</v>
      </c>
      <c r="CN597" s="18">
        <f t="shared" si="1541"/>
        <v>0</v>
      </c>
      <c r="CO597" s="18">
        <f t="shared" si="1541"/>
        <v>0</v>
      </c>
      <c r="CP597" s="18">
        <f t="shared" si="1541"/>
        <v>0</v>
      </c>
      <c r="CQ597" s="18">
        <f t="shared" si="1541"/>
        <v>0</v>
      </c>
      <c r="CR597" s="18">
        <f t="shared" si="1541"/>
        <v>0</v>
      </c>
      <c r="CS597" s="18">
        <f t="shared" si="1541"/>
        <v>0</v>
      </c>
      <c r="CT597" s="18">
        <f t="shared" si="1541"/>
        <v>0</v>
      </c>
      <c r="CU597" s="18">
        <f t="shared" si="1541"/>
        <v>0</v>
      </c>
      <c r="CV597" s="18">
        <f t="shared" si="1541"/>
        <v>0</v>
      </c>
      <c r="CW597" s="18">
        <f t="shared" si="1541"/>
        <v>0</v>
      </c>
      <c r="CX597" s="18">
        <f t="shared" si="1541"/>
        <v>0</v>
      </c>
      <c r="CY597" s="18">
        <f t="shared" si="1541"/>
        <v>0</v>
      </c>
      <c r="CZ597" s="18">
        <f t="shared" si="1541"/>
        <v>0</v>
      </c>
      <c r="DA597" s="18">
        <f t="shared" si="1541"/>
        <v>0</v>
      </c>
      <c r="DB597" s="18">
        <f t="shared" ref="DB597:EG597" si="1542">DA596-DB596</f>
        <v>0</v>
      </c>
      <c r="DC597" s="18">
        <f t="shared" si="1542"/>
        <v>0</v>
      </c>
      <c r="DD597" s="18">
        <f t="shared" si="1542"/>
        <v>0</v>
      </c>
      <c r="DE597" s="18">
        <f t="shared" si="1542"/>
        <v>0</v>
      </c>
      <c r="DF597" s="18">
        <f t="shared" si="1542"/>
        <v>0</v>
      </c>
      <c r="DG597" s="18">
        <f t="shared" si="1542"/>
        <v>0</v>
      </c>
      <c r="DH597" s="18">
        <f t="shared" si="1542"/>
        <v>0</v>
      </c>
      <c r="DI597" s="18">
        <f t="shared" si="1542"/>
        <v>0</v>
      </c>
      <c r="DJ597" s="18">
        <f t="shared" si="1542"/>
        <v>0</v>
      </c>
      <c r="DK597" s="18">
        <f t="shared" si="1542"/>
        <v>0</v>
      </c>
      <c r="DL597" s="18">
        <f t="shared" si="1542"/>
        <v>0</v>
      </c>
      <c r="DM597" s="18">
        <f t="shared" si="1542"/>
        <v>0</v>
      </c>
      <c r="DN597" s="18">
        <f t="shared" si="1542"/>
        <v>0</v>
      </c>
      <c r="DO597" s="18">
        <f t="shared" si="1542"/>
        <v>0</v>
      </c>
      <c r="DP597" s="18">
        <f t="shared" si="1542"/>
        <v>0</v>
      </c>
      <c r="DQ597" s="18">
        <f t="shared" si="1542"/>
        <v>0</v>
      </c>
      <c r="DR597" s="18">
        <f t="shared" si="1542"/>
        <v>0</v>
      </c>
      <c r="DS597" s="18">
        <f t="shared" si="1542"/>
        <v>0</v>
      </c>
      <c r="DT597" s="18">
        <f t="shared" si="1542"/>
        <v>0</v>
      </c>
      <c r="DU597" s="18">
        <f t="shared" si="1542"/>
        <v>0</v>
      </c>
      <c r="DV597" s="18">
        <f t="shared" si="1542"/>
        <v>0</v>
      </c>
      <c r="DW597" s="18">
        <f t="shared" si="1542"/>
        <v>0</v>
      </c>
      <c r="DX597" s="18">
        <f t="shared" si="1542"/>
        <v>0</v>
      </c>
      <c r="DY597" s="18">
        <f t="shared" si="1542"/>
        <v>0</v>
      </c>
      <c r="DZ597" s="18">
        <f t="shared" si="1542"/>
        <v>0</v>
      </c>
      <c r="EA597" s="18">
        <f t="shared" si="1542"/>
        <v>0</v>
      </c>
      <c r="EB597" s="18">
        <f t="shared" si="1542"/>
        <v>0</v>
      </c>
      <c r="EC597" s="18">
        <f t="shared" si="1542"/>
        <v>0</v>
      </c>
      <c r="ED597" s="18">
        <f t="shared" si="1542"/>
        <v>0</v>
      </c>
      <c r="EE597" s="18">
        <f t="shared" si="1542"/>
        <v>0</v>
      </c>
      <c r="EF597" s="18">
        <f t="shared" si="1542"/>
        <v>0</v>
      </c>
      <c r="EG597" s="18">
        <f t="shared" si="1542"/>
        <v>0</v>
      </c>
      <c r="EH597" s="18">
        <f t="shared" ref="EH597:FM597" si="1543">EG596-EH596</f>
        <v>0</v>
      </c>
      <c r="EI597" s="18">
        <f t="shared" si="1543"/>
        <v>0</v>
      </c>
      <c r="EJ597" s="18">
        <f t="shared" si="1543"/>
        <v>0</v>
      </c>
      <c r="EK597" s="18">
        <f t="shared" si="1543"/>
        <v>0</v>
      </c>
      <c r="EL597" s="18">
        <f t="shared" si="1543"/>
        <v>0</v>
      </c>
      <c r="EM597" s="18">
        <f t="shared" si="1543"/>
        <v>0</v>
      </c>
      <c r="EN597" s="18">
        <f t="shared" si="1543"/>
        <v>0</v>
      </c>
      <c r="EO597" s="18">
        <f t="shared" si="1543"/>
        <v>0</v>
      </c>
      <c r="EP597" s="18">
        <f t="shared" si="1543"/>
        <v>0</v>
      </c>
      <c r="EQ597" s="18">
        <f t="shared" si="1543"/>
        <v>0</v>
      </c>
      <c r="ER597" s="18">
        <f t="shared" si="1543"/>
        <v>0</v>
      </c>
      <c r="ES597" s="18">
        <f t="shared" si="1543"/>
        <v>0</v>
      </c>
      <c r="ET597" s="18">
        <f t="shared" si="1543"/>
        <v>0</v>
      </c>
      <c r="EU597" s="18">
        <f t="shared" si="1543"/>
        <v>0</v>
      </c>
      <c r="EV597" s="18">
        <f t="shared" si="1543"/>
        <v>0</v>
      </c>
      <c r="EW597" s="18">
        <f t="shared" si="1543"/>
        <v>0</v>
      </c>
      <c r="EX597" s="18">
        <f t="shared" si="1543"/>
        <v>0</v>
      </c>
      <c r="EY597" s="18">
        <f t="shared" si="1543"/>
        <v>0</v>
      </c>
      <c r="EZ597" s="18">
        <f t="shared" si="1543"/>
        <v>0</v>
      </c>
      <c r="FA597" s="18">
        <f t="shared" si="1543"/>
        <v>0</v>
      </c>
      <c r="FB597" s="18">
        <f t="shared" si="1543"/>
        <v>0</v>
      </c>
      <c r="FC597" s="18">
        <f t="shared" si="1543"/>
        <v>0</v>
      </c>
      <c r="FD597" s="18">
        <f t="shared" si="1543"/>
        <v>0</v>
      </c>
      <c r="FE597" s="18">
        <f t="shared" si="1543"/>
        <v>0</v>
      </c>
      <c r="FF597" s="18">
        <f t="shared" si="1543"/>
        <v>0</v>
      </c>
      <c r="FG597" s="18">
        <f t="shared" si="1543"/>
        <v>0</v>
      </c>
      <c r="FH597" s="18">
        <f t="shared" si="1543"/>
        <v>0</v>
      </c>
      <c r="FI597" s="18">
        <f t="shared" si="1543"/>
        <v>0</v>
      </c>
      <c r="FJ597" s="18">
        <f t="shared" si="1543"/>
        <v>0</v>
      </c>
      <c r="FK597" s="18">
        <f t="shared" si="1543"/>
        <v>0</v>
      </c>
      <c r="FL597" s="18">
        <f t="shared" si="1543"/>
        <v>0</v>
      </c>
      <c r="FM597" s="18">
        <f t="shared" si="1543"/>
        <v>0</v>
      </c>
      <c r="FN597" s="18">
        <f>FM596-FN596</f>
        <v>0</v>
      </c>
      <c r="FO597" s="18">
        <f>FN596-FO596</f>
        <v>0</v>
      </c>
      <c r="FP597" s="18">
        <f>FO596-FP596</f>
        <v>0</v>
      </c>
      <c r="FQ597" s="18">
        <f>FP596-FQ596</f>
        <v>0</v>
      </c>
      <c r="FR597" s="18">
        <f>FQ596-FR596</f>
        <v>0</v>
      </c>
    </row>
    <row r="598" spans="2:174"/>
    <row r="599" spans="2:174">
      <c r="B599" s="5" t="s">
        <v>216</v>
      </c>
      <c r="C599" s="4"/>
      <c r="D599" s="7"/>
      <c r="E599" s="4"/>
      <c r="F599" s="4"/>
      <c r="G599" s="7"/>
      <c r="H599" s="7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</row>
    <row r="600" spans="2:174"/>
    <row r="601" spans="2:174">
      <c r="E601" s="142" t="s">
        <v>318</v>
      </c>
      <c r="F601" s="142" t="s">
        <v>319</v>
      </c>
    </row>
    <row r="602" spans="2:174">
      <c r="C602" t="s">
        <v>228</v>
      </c>
      <c r="D602" s="144" t="s">
        <v>86</v>
      </c>
      <c r="E602" s="134">
        <f>INDEX(Assumptions!$G451:$G451,MATCH($A$1,Model_Number,0))</f>
        <v>0</v>
      </c>
      <c r="F602" s="134">
        <f>INDEX(Assumptions!$G452:$G452,MATCH($A$1,Model_Number,0))</f>
        <v>0</v>
      </c>
      <c r="J602" s="27">
        <f>MAX(0,(MIN($F602,J$5)-MAX($E602,J$4)+1)/J$8)+((($E602-$F602+1)/J$8)*($E602&gt;J$4)*($F602&lt;J$5))</f>
        <v>0</v>
      </c>
      <c r="K602" s="27">
        <f t="shared" ref="K602:BV603" si="1544">MAX(0,(MIN($F602,K$5)-MAX($E602,K$4)+1)/K$8)+((($E602-$F602+1)/K$8)*($E602&gt;K$4)*($F602&lt;K$5))</f>
        <v>0</v>
      </c>
      <c r="L602" s="27">
        <f t="shared" si="1544"/>
        <v>0</v>
      </c>
      <c r="M602" s="27">
        <f t="shared" si="1544"/>
        <v>0</v>
      </c>
      <c r="N602" s="27">
        <f t="shared" si="1544"/>
        <v>0</v>
      </c>
      <c r="O602" s="27">
        <f t="shared" si="1544"/>
        <v>0</v>
      </c>
      <c r="P602" s="27">
        <f t="shared" si="1544"/>
        <v>0</v>
      </c>
      <c r="Q602" s="27">
        <f t="shared" si="1544"/>
        <v>0</v>
      </c>
      <c r="R602" s="27">
        <f t="shared" si="1544"/>
        <v>0</v>
      </c>
      <c r="S602" s="27">
        <f t="shared" si="1544"/>
        <v>0</v>
      </c>
      <c r="T602" s="27">
        <f t="shared" si="1544"/>
        <v>0</v>
      </c>
      <c r="U602" s="27">
        <f t="shared" si="1544"/>
        <v>0</v>
      </c>
      <c r="V602" s="27">
        <f t="shared" si="1544"/>
        <v>0</v>
      </c>
      <c r="W602" s="27">
        <f t="shared" si="1544"/>
        <v>0</v>
      </c>
      <c r="X602" s="27">
        <f t="shared" si="1544"/>
        <v>0</v>
      </c>
      <c r="Y602" s="27">
        <f t="shared" si="1544"/>
        <v>0</v>
      </c>
      <c r="Z602" s="27">
        <f t="shared" si="1544"/>
        <v>0</v>
      </c>
      <c r="AA602" s="27">
        <f t="shared" si="1544"/>
        <v>0</v>
      </c>
      <c r="AB602" s="27">
        <f t="shared" si="1544"/>
        <v>0</v>
      </c>
      <c r="AC602" s="27">
        <f t="shared" si="1544"/>
        <v>0</v>
      </c>
      <c r="AD602" s="27">
        <f t="shared" si="1544"/>
        <v>0</v>
      </c>
      <c r="AE602" s="27">
        <f t="shared" si="1544"/>
        <v>0</v>
      </c>
      <c r="AF602" s="27">
        <f t="shared" si="1544"/>
        <v>0</v>
      </c>
      <c r="AG602" s="27">
        <f t="shared" si="1544"/>
        <v>0</v>
      </c>
      <c r="AH602" s="27">
        <f t="shared" si="1544"/>
        <v>0</v>
      </c>
      <c r="AI602" s="27">
        <f t="shared" si="1544"/>
        <v>0</v>
      </c>
      <c r="AJ602" s="27">
        <f t="shared" si="1544"/>
        <v>0</v>
      </c>
      <c r="AK602" s="27">
        <f t="shared" si="1544"/>
        <v>0</v>
      </c>
      <c r="AL602" s="27">
        <f t="shared" si="1544"/>
        <v>0</v>
      </c>
      <c r="AM602" s="27">
        <f t="shared" si="1544"/>
        <v>0</v>
      </c>
      <c r="AN602" s="27">
        <f t="shared" si="1544"/>
        <v>0</v>
      </c>
      <c r="AO602" s="27">
        <f t="shared" si="1544"/>
        <v>0</v>
      </c>
      <c r="AP602" s="27">
        <f t="shared" si="1544"/>
        <v>0</v>
      </c>
      <c r="AQ602" s="27">
        <f t="shared" si="1544"/>
        <v>0</v>
      </c>
      <c r="AR602" s="27">
        <f t="shared" si="1544"/>
        <v>0</v>
      </c>
      <c r="AS602" s="27">
        <f t="shared" si="1544"/>
        <v>0</v>
      </c>
      <c r="AT602" s="27">
        <f t="shared" si="1544"/>
        <v>0</v>
      </c>
      <c r="AU602" s="27">
        <f t="shared" si="1544"/>
        <v>0</v>
      </c>
      <c r="AV602" s="27">
        <f t="shared" si="1544"/>
        <v>0</v>
      </c>
      <c r="AW602" s="27">
        <f t="shared" si="1544"/>
        <v>0</v>
      </c>
      <c r="AX602" s="27">
        <f t="shared" si="1544"/>
        <v>0</v>
      </c>
      <c r="AY602" s="27">
        <f t="shared" si="1544"/>
        <v>0</v>
      </c>
      <c r="AZ602" s="27">
        <f t="shared" si="1544"/>
        <v>0</v>
      </c>
      <c r="BA602" s="27">
        <f t="shared" si="1544"/>
        <v>0</v>
      </c>
      <c r="BB602" s="27">
        <f t="shared" si="1544"/>
        <v>0</v>
      </c>
      <c r="BC602" s="27">
        <f t="shared" si="1544"/>
        <v>0</v>
      </c>
      <c r="BD602" s="27">
        <f t="shared" si="1544"/>
        <v>0</v>
      </c>
      <c r="BE602" s="27">
        <f t="shared" si="1544"/>
        <v>0</v>
      </c>
      <c r="BF602" s="27">
        <f t="shared" si="1544"/>
        <v>0</v>
      </c>
      <c r="BG602" s="27">
        <f t="shared" si="1544"/>
        <v>0</v>
      </c>
      <c r="BH602" s="27">
        <f t="shared" si="1544"/>
        <v>0</v>
      </c>
      <c r="BI602" s="27">
        <f t="shared" si="1544"/>
        <v>0</v>
      </c>
      <c r="BJ602" s="27">
        <f t="shared" si="1544"/>
        <v>0</v>
      </c>
      <c r="BK602" s="27">
        <f t="shared" si="1544"/>
        <v>0</v>
      </c>
      <c r="BL602" s="27">
        <f t="shared" si="1544"/>
        <v>0</v>
      </c>
      <c r="BM602" s="27">
        <f t="shared" si="1544"/>
        <v>0</v>
      </c>
      <c r="BN602" s="27">
        <f t="shared" si="1544"/>
        <v>0</v>
      </c>
      <c r="BO602" s="27">
        <f t="shared" si="1544"/>
        <v>0</v>
      </c>
      <c r="BP602" s="27">
        <f t="shared" si="1544"/>
        <v>0</v>
      </c>
      <c r="BQ602" s="27">
        <f t="shared" si="1544"/>
        <v>0</v>
      </c>
      <c r="BR602" s="27">
        <f t="shared" si="1544"/>
        <v>0</v>
      </c>
      <c r="BS602" s="27">
        <f t="shared" si="1544"/>
        <v>0</v>
      </c>
      <c r="BT602" s="27">
        <f t="shared" si="1544"/>
        <v>0</v>
      </c>
      <c r="BU602" s="27">
        <f t="shared" si="1544"/>
        <v>0</v>
      </c>
      <c r="BV602" s="27">
        <f t="shared" si="1544"/>
        <v>0</v>
      </c>
      <c r="BW602" s="27">
        <f t="shared" ref="BW602:EH603" si="1545">MAX(0,(MIN($F602,BW$5)-MAX($E602,BW$4)+1)/BW$8)+((($E602-$F602+1)/BW$8)*($E602&gt;BW$4)*($F602&lt;BW$5))</f>
        <v>0</v>
      </c>
      <c r="BX602" s="27">
        <f t="shared" si="1545"/>
        <v>0</v>
      </c>
      <c r="BY602" s="27">
        <f t="shared" si="1545"/>
        <v>0</v>
      </c>
      <c r="BZ602" s="27">
        <f t="shared" si="1545"/>
        <v>0</v>
      </c>
      <c r="CA602" s="27">
        <f t="shared" si="1545"/>
        <v>0</v>
      </c>
      <c r="CB602" s="27">
        <f t="shared" si="1545"/>
        <v>0</v>
      </c>
      <c r="CC602" s="27">
        <f t="shared" si="1545"/>
        <v>0</v>
      </c>
      <c r="CD602" s="27">
        <f t="shared" si="1545"/>
        <v>0</v>
      </c>
      <c r="CE602" s="27">
        <f t="shared" si="1545"/>
        <v>0</v>
      </c>
      <c r="CF602" s="27">
        <f t="shared" si="1545"/>
        <v>0</v>
      </c>
      <c r="CG602" s="27">
        <f t="shared" si="1545"/>
        <v>0</v>
      </c>
      <c r="CH602" s="27">
        <f t="shared" si="1545"/>
        <v>0</v>
      </c>
      <c r="CI602" s="27">
        <f t="shared" si="1545"/>
        <v>0</v>
      </c>
      <c r="CJ602" s="27">
        <f t="shared" si="1545"/>
        <v>0</v>
      </c>
      <c r="CK602" s="27">
        <f t="shared" si="1545"/>
        <v>0</v>
      </c>
      <c r="CL602" s="27">
        <f t="shared" si="1545"/>
        <v>0</v>
      </c>
      <c r="CM602" s="27">
        <f t="shared" si="1545"/>
        <v>0</v>
      </c>
      <c r="CN602" s="27">
        <f t="shared" si="1545"/>
        <v>0</v>
      </c>
      <c r="CO602" s="27">
        <f t="shared" si="1545"/>
        <v>0</v>
      </c>
      <c r="CP602" s="27">
        <f t="shared" si="1545"/>
        <v>0</v>
      </c>
      <c r="CQ602" s="27">
        <f t="shared" si="1545"/>
        <v>0</v>
      </c>
      <c r="CR602" s="27">
        <f t="shared" si="1545"/>
        <v>0</v>
      </c>
      <c r="CS602" s="27">
        <f t="shared" si="1545"/>
        <v>0</v>
      </c>
      <c r="CT602" s="27">
        <f t="shared" si="1545"/>
        <v>0</v>
      </c>
      <c r="CU602" s="27">
        <f t="shared" si="1545"/>
        <v>0</v>
      </c>
      <c r="CV602" s="27">
        <f t="shared" si="1545"/>
        <v>0</v>
      </c>
      <c r="CW602" s="27">
        <f t="shared" si="1545"/>
        <v>0</v>
      </c>
      <c r="CX602" s="27">
        <f t="shared" si="1545"/>
        <v>0</v>
      </c>
      <c r="CY602" s="27">
        <f t="shared" si="1545"/>
        <v>0</v>
      </c>
      <c r="CZ602" s="27">
        <f t="shared" si="1545"/>
        <v>0</v>
      </c>
      <c r="DA602" s="27">
        <f t="shared" si="1545"/>
        <v>0</v>
      </c>
      <c r="DB602" s="27">
        <f t="shared" si="1545"/>
        <v>0</v>
      </c>
      <c r="DC602" s="27">
        <f t="shared" si="1545"/>
        <v>0</v>
      </c>
      <c r="DD602" s="27">
        <f t="shared" si="1545"/>
        <v>0</v>
      </c>
      <c r="DE602" s="27">
        <f t="shared" si="1545"/>
        <v>0</v>
      </c>
      <c r="DF602" s="27">
        <f t="shared" si="1545"/>
        <v>0</v>
      </c>
      <c r="DG602" s="27">
        <f t="shared" si="1545"/>
        <v>0</v>
      </c>
      <c r="DH602" s="27">
        <f t="shared" si="1545"/>
        <v>0</v>
      </c>
      <c r="DI602" s="27">
        <f t="shared" si="1545"/>
        <v>0</v>
      </c>
      <c r="DJ602" s="27">
        <f t="shared" si="1545"/>
        <v>0</v>
      </c>
      <c r="DK602" s="27">
        <f t="shared" si="1545"/>
        <v>0</v>
      </c>
      <c r="DL602" s="27">
        <f t="shared" si="1545"/>
        <v>0</v>
      </c>
      <c r="DM602" s="27">
        <f t="shared" si="1545"/>
        <v>0</v>
      </c>
      <c r="DN602" s="27">
        <f t="shared" si="1545"/>
        <v>0</v>
      </c>
      <c r="DO602" s="27">
        <f t="shared" si="1545"/>
        <v>0</v>
      </c>
      <c r="DP602" s="27">
        <f t="shared" si="1545"/>
        <v>0</v>
      </c>
      <c r="DQ602" s="27">
        <f t="shared" si="1545"/>
        <v>0</v>
      </c>
      <c r="DR602" s="27">
        <f t="shared" si="1545"/>
        <v>0</v>
      </c>
      <c r="DS602" s="27">
        <f t="shared" si="1545"/>
        <v>0</v>
      </c>
      <c r="DT602" s="27">
        <f t="shared" si="1545"/>
        <v>0</v>
      </c>
      <c r="DU602" s="27">
        <f t="shared" si="1545"/>
        <v>0</v>
      </c>
      <c r="DV602" s="27">
        <f t="shared" si="1545"/>
        <v>0</v>
      </c>
      <c r="DW602" s="27">
        <f t="shared" si="1545"/>
        <v>0</v>
      </c>
      <c r="DX602" s="27">
        <f t="shared" si="1545"/>
        <v>0</v>
      </c>
      <c r="DY602" s="27">
        <f t="shared" si="1545"/>
        <v>0</v>
      </c>
      <c r="DZ602" s="27">
        <f t="shared" si="1545"/>
        <v>0</v>
      </c>
      <c r="EA602" s="27">
        <f t="shared" si="1545"/>
        <v>0</v>
      </c>
      <c r="EB602" s="27">
        <f t="shared" si="1545"/>
        <v>0</v>
      </c>
      <c r="EC602" s="27">
        <f t="shared" si="1545"/>
        <v>0</v>
      </c>
      <c r="ED602" s="27">
        <f t="shared" si="1545"/>
        <v>0</v>
      </c>
      <c r="EE602" s="27">
        <f t="shared" si="1545"/>
        <v>0</v>
      </c>
      <c r="EF602" s="27">
        <f t="shared" si="1545"/>
        <v>0</v>
      </c>
      <c r="EG602" s="27">
        <f t="shared" si="1545"/>
        <v>0</v>
      </c>
      <c r="EH602" s="27">
        <f t="shared" si="1545"/>
        <v>0</v>
      </c>
      <c r="EI602" s="27">
        <f t="shared" ref="EI602:FR603" si="1546">MAX(0,(MIN($F602,EI$5)-MAX($E602,EI$4)+1)/EI$8)+((($E602-$F602+1)/EI$8)*($E602&gt;EI$4)*($F602&lt;EI$5))</f>
        <v>0</v>
      </c>
      <c r="EJ602" s="27">
        <f t="shared" si="1546"/>
        <v>0</v>
      </c>
      <c r="EK602" s="27">
        <f t="shared" si="1546"/>
        <v>0</v>
      </c>
      <c r="EL602" s="27">
        <f t="shared" si="1546"/>
        <v>0</v>
      </c>
      <c r="EM602" s="27">
        <f t="shared" si="1546"/>
        <v>0</v>
      </c>
      <c r="EN602" s="27">
        <f t="shared" si="1546"/>
        <v>0</v>
      </c>
      <c r="EO602" s="27">
        <f t="shared" si="1546"/>
        <v>0</v>
      </c>
      <c r="EP602" s="27">
        <f t="shared" si="1546"/>
        <v>0</v>
      </c>
      <c r="EQ602" s="27">
        <f t="shared" si="1546"/>
        <v>0</v>
      </c>
      <c r="ER602" s="27">
        <f t="shared" si="1546"/>
        <v>0</v>
      </c>
      <c r="ES602" s="27">
        <f t="shared" si="1546"/>
        <v>0</v>
      </c>
      <c r="ET602" s="27">
        <f t="shared" si="1546"/>
        <v>0</v>
      </c>
      <c r="EU602" s="27">
        <f t="shared" si="1546"/>
        <v>0</v>
      </c>
      <c r="EV602" s="27">
        <f t="shared" si="1546"/>
        <v>0</v>
      </c>
      <c r="EW602" s="27">
        <f t="shared" si="1546"/>
        <v>0</v>
      </c>
      <c r="EX602" s="27">
        <f t="shared" si="1546"/>
        <v>0</v>
      </c>
      <c r="EY602" s="27">
        <f t="shared" si="1546"/>
        <v>0</v>
      </c>
      <c r="EZ602" s="27">
        <f t="shared" si="1546"/>
        <v>0</v>
      </c>
      <c r="FA602" s="27">
        <f t="shared" si="1546"/>
        <v>0</v>
      </c>
      <c r="FB602" s="27">
        <f t="shared" si="1546"/>
        <v>0</v>
      </c>
      <c r="FC602" s="27">
        <f t="shared" si="1546"/>
        <v>0</v>
      </c>
      <c r="FD602" s="27">
        <f t="shared" si="1546"/>
        <v>0</v>
      </c>
      <c r="FE602" s="27">
        <f t="shared" si="1546"/>
        <v>0</v>
      </c>
      <c r="FF602" s="27">
        <f t="shared" si="1546"/>
        <v>0</v>
      </c>
      <c r="FG602" s="27">
        <f t="shared" si="1546"/>
        <v>0</v>
      </c>
      <c r="FH602" s="27">
        <f t="shared" si="1546"/>
        <v>0</v>
      </c>
      <c r="FI602" s="27">
        <f t="shared" si="1546"/>
        <v>0</v>
      </c>
      <c r="FJ602" s="27">
        <f t="shared" si="1546"/>
        <v>0</v>
      </c>
      <c r="FK602" s="27">
        <f t="shared" si="1546"/>
        <v>0</v>
      </c>
      <c r="FL602" s="27">
        <f t="shared" si="1546"/>
        <v>0</v>
      </c>
      <c r="FM602" s="27">
        <f t="shared" si="1546"/>
        <v>0</v>
      </c>
      <c r="FN602" s="27">
        <f t="shared" si="1546"/>
        <v>0</v>
      </c>
      <c r="FO602" s="27">
        <f t="shared" si="1546"/>
        <v>0</v>
      </c>
      <c r="FP602" s="27">
        <f t="shared" si="1546"/>
        <v>0</v>
      </c>
      <c r="FQ602" s="27">
        <f t="shared" si="1546"/>
        <v>0</v>
      </c>
      <c r="FR602" s="27">
        <f t="shared" si="1546"/>
        <v>0</v>
      </c>
    </row>
    <row r="603" spans="2:174">
      <c r="C603" t="s">
        <v>229</v>
      </c>
      <c r="D603" s="144" t="s">
        <v>86</v>
      </c>
      <c r="E603" s="134">
        <f>INDEX(Assumptions!$G454:$G454,MATCH($A$1,Model_Number,0))</f>
        <v>1</v>
      </c>
      <c r="F603" s="134">
        <f>INDEX(Assumptions!$G455:$G455,MATCH($A$1,Model_Number,0))</f>
        <v>0</v>
      </c>
      <c r="J603" s="27">
        <f>MAX(0,(MIN($F603,J$5)-MAX($E603,J$4)+1)/J$8)+((($E603-$F603+1)/J$8)*($E603&gt;J$4)*($F603&lt;J$5))</f>
        <v>0</v>
      </c>
      <c r="K603" s="27">
        <f t="shared" si="1544"/>
        <v>0</v>
      </c>
      <c r="L603" s="27">
        <f t="shared" si="1544"/>
        <v>0</v>
      </c>
      <c r="M603" s="27">
        <f t="shared" si="1544"/>
        <v>0</v>
      </c>
      <c r="N603" s="27">
        <f t="shared" si="1544"/>
        <v>0</v>
      </c>
      <c r="O603" s="27">
        <f t="shared" si="1544"/>
        <v>0</v>
      </c>
      <c r="P603" s="27">
        <f t="shared" si="1544"/>
        <v>0</v>
      </c>
      <c r="Q603" s="27">
        <f t="shared" si="1544"/>
        <v>0</v>
      </c>
      <c r="R603" s="27">
        <f t="shared" si="1544"/>
        <v>0</v>
      </c>
      <c r="S603" s="27">
        <f t="shared" si="1544"/>
        <v>0</v>
      </c>
      <c r="T603" s="27">
        <f t="shared" si="1544"/>
        <v>0</v>
      </c>
      <c r="U603" s="27">
        <f t="shared" si="1544"/>
        <v>0</v>
      </c>
      <c r="V603" s="27">
        <f t="shared" si="1544"/>
        <v>0</v>
      </c>
      <c r="W603" s="27">
        <f t="shared" si="1544"/>
        <v>0</v>
      </c>
      <c r="X603" s="27">
        <f t="shared" si="1544"/>
        <v>0</v>
      </c>
      <c r="Y603" s="27">
        <f>MAX(0,(MIN($F603,Y$5)-MAX($E603,Y$4)+1)/Y$8)+((($E603-$F603+1)/Y$8)*($E603&gt;Y$4)*($F603&lt;Y$5))</f>
        <v>0</v>
      </c>
      <c r="Z603" s="27">
        <f t="shared" si="1544"/>
        <v>0</v>
      </c>
      <c r="AA603" s="27">
        <f t="shared" si="1544"/>
        <v>0</v>
      </c>
      <c r="AB603" s="27">
        <f t="shared" si="1544"/>
        <v>0</v>
      </c>
      <c r="AC603" s="27">
        <f t="shared" si="1544"/>
        <v>0</v>
      </c>
      <c r="AD603" s="27">
        <f t="shared" si="1544"/>
        <v>0</v>
      </c>
      <c r="AE603" s="27">
        <f t="shared" si="1544"/>
        <v>0</v>
      </c>
      <c r="AF603" s="27">
        <f t="shared" si="1544"/>
        <v>0</v>
      </c>
      <c r="AG603" s="27">
        <f t="shared" si="1544"/>
        <v>0</v>
      </c>
      <c r="AH603" s="27">
        <f t="shared" si="1544"/>
        <v>0</v>
      </c>
      <c r="AI603" s="27">
        <f t="shared" si="1544"/>
        <v>0</v>
      </c>
      <c r="AJ603" s="27">
        <f t="shared" si="1544"/>
        <v>0</v>
      </c>
      <c r="AK603" s="27">
        <f t="shared" si="1544"/>
        <v>0</v>
      </c>
      <c r="AL603" s="27">
        <f t="shared" si="1544"/>
        <v>0</v>
      </c>
      <c r="AM603" s="27">
        <f t="shared" si="1544"/>
        <v>0</v>
      </c>
      <c r="AN603" s="27">
        <f t="shared" si="1544"/>
        <v>0</v>
      </c>
      <c r="AO603" s="27">
        <f t="shared" si="1544"/>
        <v>0</v>
      </c>
      <c r="AP603" s="27">
        <f t="shared" si="1544"/>
        <v>0</v>
      </c>
      <c r="AQ603" s="27">
        <f t="shared" si="1544"/>
        <v>0</v>
      </c>
      <c r="AR603" s="27">
        <f t="shared" si="1544"/>
        <v>0</v>
      </c>
      <c r="AS603" s="27">
        <f t="shared" si="1544"/>
        <v>0</v>
      </c>
      <c r="AT603" s="27">
        <f t="shared" si="1544"/>
        <v>0</v>
      </c>
      <c r="AU603" s="27">
        <f t="shared" si="1544"/>
        <v>0</v>
      </c>
      <c r="AV603" s="27">
        <f t="shared" si="1544"/>
        <v>0</v>
      </c>
      <c r="AW603" s="27">
        <f t="shared" si="1544"/>
        <v>0</v>
      </c>
      <c r="AX603" s="27">
        <f t="shared" si="1544"/>
        <v>0</v>
      </c>
      <c r="AY603" s="27">
        <f t="shared" si="1544"/>
        <v>0</v>
      </c>
      <c r="AZ603" s="27">
        <f t="shared" si="1544"/>
        <v>0</v>
      </c>
      <c r="BA603" s="27">
        <f t="shared" si="1544"/>
        <v>0</v>
      </c>
      <c r="BB603" s="27">
        <f t="shared" si="1544"/>
        <v>0</v>
      </c>
      <c r="BC603" s="27">
        <f t="shared" si="1544"/>
        <v>0</v>
      </c>
      <c r="BD603" s="27">
        <f t="shared" si="1544"/>
        <v>0</v>
      </c>
      <c r="BE603" s="27">
        <f t="shared" si="1544"/>
        <v>0</v>
      </c>
      <c r="BF603" s="27">
        <f t="shared" si="1544"/>
        <v>0</v>
      </c>
      <c r="BG603" s="27">
        <f t="shared" si="1544"/>
        <v>0</v>
      </c>
      <c r="BH603" s="27">
        <f t="shared" si="1544"/>
        <v>0</v>
      </c>
      <c r="BI603" s="27">
        <f t="shared" si="1544"/>
        <v>0</v>
      </c>
      <c r="BJ603" s="27">
        <f t="shared" si="1544"/>
        <v>0</v>
      </c>
      <c r="BK603" s="27">
        <f t="shared" si="1544"/>
        <v>0</v>
      </c>
      <c r="BL603" s="27">
        <f t="shared" si="1544"/>
        <v>0</v>
      </c>
      <c r="BM603" s="27">
        <f t="shared" si="1544"/>
        <v>0</v>
      </c>
      <c r="BN603" s="27">
        <f t="shared" si="1544"/>
        <v>0</v>
      </c>
      <c r="BO603" s="27">
        <f t="shared" si="1544"/>
        <v>0</v>
      </c>
      <c r="BP603" s="27">
        <f t="shared" si="1544"/>
        <v>0</v>
      </c>
      <c r="BQ603" s="27">
        <f t="shared" si="1544"/>
        <v>0</v>
      </c>
      <c r="BR603" s="27">
        <f t="shared" si="1544"/>
        <v>0</v>
      </c>
      <c r="BS603" s="27">
        <f t="shared" si="1544"/>
        <v>0</v>
      </c>
      <c r="BT603" s="27">
        <f t="shared" si="1544"/>
        <v>0</v>
      </c>
      <c r="BU603" s="27">
        <f t="shared" si="1544"/>
        <v>0</v>
      </c>
      <c r="BV603" s="27">
        <f t="shared" si="1544"/>
        <v>0</v>
      </c>
      <c r="BW603" s="27">
        <f t="shared" si="1545"/>
        <v>0</v>
      </c>
      <c r="BX603" s="27">
        <f t="shared" si="1545"/>
        <v>0</v>
      </c>
      <c r="BY603" s="27">
        <f t="shared" si="1545"/>
        <v>0</v>
      </c>
      <c r="BZ603" s="27">
        <f t="shared" si="1545"/>
        <v>0</v>
      </c>
      <c r="CA603" s="27">
        <f t="shared" si="1545"/>
        <v>0</v>
      </c>
      <c r="CB603" s="27">
        <f t="shared" si="1545"/>
        <v>0</v>
      </c>
      <c r="CC603" s="27">
        <f t="shared" si="1545"/>
        <v>0</v>
      </c>
      <c r="CD603" s="27">
        <f t="shared" si="1545"/>
        <v>0</v>
      </c>
      <c r="CE603" s="27">
        <f t="shared" si="1545"/>
        <v>0</v>
      </c>
      <c r="CF603" s="27">
        <f t="shared" si="1545"/>
        <v>0</v>
      </c>
      <c r="CG603" s="27">
        <f t="shared" si="1545"/>
        <v>0</v>
      </c>
      <c r="CH603" s="27">
        <f t="shared" si="1545"/>
        <v>0</v>
      </c>
      <c r="CI603" s="27">
        <f t="shared" si="1545"/>
        <v>0</v>
      </c>
      <c r="CJ603" s="27">
        <f t="shared" si="1545"/>
        <v>0</v>
      </c>
      <c r="CK603" s="27">
        <f t="shared" si="1545"/>
        <v>0</v>
      </c>
      <c r="CL603" s="27">
        <f t="shared" si="1545"/>
        <v>0</v>
      </c>
      <c r="CM603" s="27">
        <f t="shared" si="1545"/>
        <v>0</v>
      </c>
      <c r="CN603" s="27">
        <f t="shared" si="1545"/>
        <v>0</v>
      </c>
      <c r="CO603" s="27">
        <f t="shared" si="1545"/>
        <v>0</v>
      </c>
      <c r="CP603" s="27">
        <f t="shared" si="1545"/>
        <v>0</v>
      </c>
      <c r="CQ603" s="27">
        <f t="shared" si="1545"/>
        <v>0</v>
      </c>
      <c r="CR603" s="27">
        <f t="shared" si="1545"/>
        <v>0</v>
      </c>
      <c r="CS603" s="27">
        <f t="shared" si="1545"/>
        <v>0</v>
      </c>
      <c r="CT603" s="27">
        <f t="shared" si="1545"/>
        <v>0</v>
      </c>
      <c r="CU603" s="27">
        <f t="shared" si="1545"/>
        <v>0</v>
      </c>
      <c r="CV603" s="27">
        <f t="shared" si="1545"/>
        <v>0</v>
      </c>
      <c r="CW603" s="27">
        <f t="shared" si="1545"/>
        <v>0</v>
      </c>
      <c r="CX603" s="27">
        <f t="shared" si="1545"/>
        <v>0</v>
      </c>
      <c r="CY603" s="27">
        <f t="shared" si="1545"/>
        <v>0</v>
      </c>
      <c r="CZ603" s="27">
        <f t="shared" si="1545"/>
        <v>0</v>
      </c>
      <c r="DA603" s="27">
        <f t="shared" si="1545"/>
        <v>0</v>
      </c>
      <c r="DB603" s="27">
        <f t="shared" si="1545"/>
        <v>0</v>
      </c>
      <c r="DC603" s="27">
        <f t="shared" si="1545"/>
        <v>0</v>
      </c>
      <c r="DD603" s="27">
        <f t="shared" si="1545"/>
        <v>0</v>
      </c>
      <c r="DE603" s="27">
        <f t="shared" si="1545"/>
        <v>0</v>
      </c>
      <c r="DF603" s="27">
        <f t="shared" si="1545"/>
        <v>0</v>
      </c>
      <c r="DG603" s="27">
        <f t="shared" si="1545"/>
        <v>0</v>
      </c>
      <c r="DH603" s="27">
        <f t="shared" si="1545"/>
        <v>0</v>
      </c>
      <c r="DI603" s="27">
        <f t="shared" si="1545"/>
        <v>0</v>
      </c>
      <c r="DJ603" s="27">
        <f t="shared" si="1545"/>
        <v>0</v>
      </c>
      <c r="DK603" s="27">
        <f t="shared" si="1545"/>
        <v>0</v>
      </c>
      <c r="DL603" s="27">
        <f t="shared" si="1545"/>
        <v>0</v>
      </c>
      <c r="DM603" s="27">
        <f t="shared" si="1545"/>
        <v>0</v>
      </c>
      <c r="DN603" s="27">
        <f t="shared" si="1545"/>
        <v>0</v>
      </c>
      <c r="DO603" s="27">
        <f t="shared" si="1545"/>
        <v>0</v>
      </c>
      <c r="DP603" s="27">
        <f t="shared" si="1545"/>
        <v>0</v>
      </c>
      <c r="DQ603" s="27">
        <f t="shared" si="1545"/>
        <v>0</v>
      </c>
      <c r="DR603" s="27">
        <f t="shared" si="1545"/>
        <v>0</v>
      </c>
      <c r="DS603" s="27">
        <f t="shared" si="1545"/>
        <v>0</v>
      </c>
      <c r="DT603" s="27">
        <f t="shared" si="1545"/>
        <v>0</v>
      </c>
      <c r="DU603" s="27">
        <f t="shared" si="1545"/>
        <v>0</v>
      </c>
      <c r="DV603" s="27">
        <f t="shared" si="1545"/>
        <v>0</v>
      </c>
      <c r="DW603" s="27">
        <f t="shared" si="1545"/>
        <v>0</v>
      </c>
      <c r="DX603" s="27">
        <f t="shared" si="1545"/>
        <v>0</v>
      </c>
      <c r="DY603" s="27">
        <f t="shared" si="1545"/>
        <v>0</v>
      </c>
      <c r="DZ603" s="27">
        <f t="shared" si="1545"/>
        <v>0</v>
      </c>
      <c r="EA603" s="27">
        <f t="shared" si="1545"/>
        <v>0</v>
      </c>
      <c r="EB603" s="27">
        <f t="shared" si="1545"/>
        <v>0</v>
      </c>
      <c r="EC603" s="27">
        <f t="shared" si="1545"/>
        <v>0</v>
      </c>
      <c r="ED603" s="27">
        <f t="shared" si="1545"/>
        <v>0</v>
      </c>
      <c r="EE603" s="27">
        <f t="shared" si="1545"/>
        <v>0</v>
      </c>
      <c r="EF603" s="27">
        <f t="shared" si="1545"/>
        <v>0</v>
      </c>
      <c r="EG603" s="27">
        <f t="shared" si="1545"/>
        <v>0</v>
      </c>
      <c r="EH603" s="27">
        <f t="shared" si="1545"/>
        <v>0</v>
      </c>
      <c r="EI603" s="27">
        <f t="shared" si="1546"/>
        <v>0</v>
      </c>
      <c r="EJ603" s="27">
        <f t="shared" si="1546"/>
        <v>0</v>
      </c>
      <c r="EK603" s="27">
        <f t="shared" si="1546"/>
        <v>0</v>
      </c>
      <c r="EL603" s="27">
        <f t="shared" si="1546"/>
        <v>0</v>
      </c>
      <c r="EM603" s="27">
        <f t="shared" si="1546"/>
        <v>0</v>
      </c>
      <c r="EN603" s="27">
        <f t="shared" si="1546"/>
        <v>0</v>
      </c>
      <c r="EO603" s="27">
        <f t="shared" si="1546"/>
        <v>0</v>
      </c>
      <c r="EP603" s="27">
        <f t="shared" si="1546"/>
        <v>0</v>
      </c>
      <c r="EQ603" s="27">
        <f t="shared" si="1546"/>
        <v>0</v>
      </c>
      <c r="ER603" s="27">
        <f t="shared" si="1546"/>
        <v>0</v>
      </c>
      <c r="ES603" s="27">
        <f t="shared" si="1546"/>
        <v>0</v>
      </c>
      <c r="ET603" s="27">
        <f t="shared" si="1546"/>
        <v>0</v>
      </c>
      <c r="EU603" s="27">
        <f t="shared" si="1546"/>
        <v>0</v>
      </c>
      <c r="EV603" s="27">
        <f t="shared" si="1546"/>
        <v>0</v>
      </c>
      <c r="EW603" s="27">
        <f t="shared" si="1546"/>
        <v>0</v>
      </c>
      <c r="EX603" s="27">
        <f t="shared" si="1546"/>
        <v>0</v>
      </c>
      <c r="EY603" s="27">
        <f t="shared" si="1546"/>
        <v>0</v>
      </c>
      <c r="EZ603" s="27">
        <f t="shared" si="1546"/>
        <v>0</v>
      </c>
      <c r="FA603" s="27">
        <f t="shared" si="1546"/>
        <v>0</v>
      </c>
      <c r="FB603" s="27">
        <f t="shared" si="1546"/>
        <v>0</v>
      </c>
      <c r="FC603" s="27">
        <f t="shared" si="1546"/>
        <v>0</v>
      </c>
      <c r="FD603" s="27">
        <f t="shared" si="1546"/>
        <v>0</v>
      </c>
      <c r="FE603" s="27">
        <f t="shared" si="1546"/>
        <v>0</v>
      </c>
      <c r="FF603" s="27">
        <f t="shared" si="1546"/>
        <v>0</v>
      </c>
      <c r="FG603" s="27">
        <f t="shared" si="1546"/>
        <v>0</v>
      </c>
      <c r="FH603" s="27">
        <f t="shared" si="1546"/>
        <v>0</v>
      </c>
      <c r="FI603" s="27">
        <f t="shared" si="1546"/>
        <v>0</v>
      </c>
      <c r="FJ603" s="27">
        <f t="shared" si="1546"/>
        <v>0</v>
      </c>
      <c r="FK603" s="27">
        <f t="shared" si="1546"/>
        <v>0</v>
      </c>
      <c r="FL603" s="27">
        <f t="shared" si="1546"/>
        <v>0</v>
      </c>
      <c r="FM603" s="27">
        <f t="shared" si="1546"/>
        <v>0</v>
      </c>
      <c r="FN603" s="27">
        <f t="shared" si="1546"/>
        <v>0</v>
      </c>
      <c r="FO603" s="27">
        <f t="shared" si="1546"/>
        <v>0</v>
      </c>
      <c r="FP603" s="27">
        <f t="shared" si="1546"/>
        <v>0</v>
      </c>
      <c r="FQ603" s="27">
        <f t="shared" si="1546"/>
        <v>0</v>
      </c>
      <c r="FR603" s="27">
        <f t="shared" si="1546"/>
        <v>0</v>
      </c>
    </row>
    <row r="604" spans="2:174">
      <c r="C604" t="s">
        <v>230</v>
      </c>
      <c r="D604" s="144" t="s">
        <v>86</v>
      </c>
      <c r="E604" s="134">
        <f>INDEX(Assumptions!$G457:$G457,MATCH($A$1,Model_Number,0))</f>
        <v>1</v>
      </c>
      <c r="F604" s="134">
        <f>INDEX(Assumptions!$G458:$G458,MATCH($A$1,Model_Number,0))</f>
        <v>0</v>
      </c>
      <c r="J604" s="27">
        <f>MAX(0,(MIN($F604,J$5)-MAX($E604,J$4)+1)/J$8)+((($E604-$F604+1)/J$8)*($E604&gt;J$4)*($F604&lt;J$5))</f>
        <v>0</v>
      </c>
      <c r="K604" s="27">
        <f t="shared" ref="K604:BV605" si="1547">MAX(0,(MIN($F604,K$5)-MAX($E604,K$4)+1)/K$8)+((($E604-$F604+1)/K$8)*($E604&gt;K$4)*($F604&lt;K$5))</f>
        <v>0</v>
      </c>
      <c r="L604" s="27">
        <f t="shared" si="1547"/>
        <v>0</v>
      </c>
      <c r="M604" s="27">
        <f t="shared" si="1547"/>
        <v>0</v>
      </c>
      <c r="N604" s="27">
        <f t="shared" si="1547"/>
        <v>0</v>
      </c>
      <c r="O604" s="27">
        <f t="shared" si="1547"/>
        <v>0</v>
      </c>
      <c r="P604" s="27">
        <f t="shared" si="1547"/>
        <v>0</v>
      </c>
      <c r="Q604" s="27">
        <f t="shared" si="1547"/>
        <v>0</v>
      </c>
      <c r="R604" s="27">
        <f t="shared" si="1547"/>
        <v>0</v>
      </c>
      <c r="S604" s="27">
        <f t="shared" si="1547"/>
        <v>0</v>
      </c>
      <c r="T604" s="27">
        <f t="shared" si="1547"/>
        <v>0</v>
      </c>
      <c r="U604" s="27">
        <f t="shared" si="1547"/>
        <v>0</v>
      </c>
      <c r="V604" s="27">
        <f t="shared" si="1547"/>
        <v>0</v>
      </c>
      <c r="W604" s="27">
        <f t="shared" si="1547"/>
        <v>0</v>
      </c>
      <c r="X604" s="27">
        <f t="shared" si="1547"/>
        <v>0</v>
      </c>
      <c r="Y604" s="27">
        <f t="shared" si="1547"/>
        <v>0</v>
      </c>
      <c r="Z604" s="27">
        <f t="shared" si="1547"/>
        <v>0</v>
      </c>
      <c r="AA604" s="27">
        <f t="shared" si="1547"/>
        <v>0</v>
      </c>
      <c r="AB604" s="27">
        <f t="shared" si="1547"/>
        <v>0</v>
      </c>
      <c r="AC604" s="27">
        <f t="shared" si="1547"/>
        <v>0</v>
      </c>
      <c r="AD604" s="27">
        <f t="shared" si="1547"/>
        <v>0</v>
      </c>
      <c r="AE604" s="27">
        <f t="shared" si="1547"/>
        <v>0</v>
      </c>
      <c r="AF604" s="27">
        <f t="shared" si="1547"/>
        <v>0</v>
      </c>
      <c r="AG604" s="27">
        <f t="shared" si="1547"/>
        <v>0</v>
      </c>
      <c r="AH604" s="27">
        <f t="shared" si="1547"/>
        <v>0</v>
      </c>
      <c r="AI604" s="27">
        <f t="shared" si="1547"/>
        <v>0</v>
      </c>
      <c r="AJ604" s="27">
        <f t="shared" si="1547"/>
        <v>0</v>
      </c>
      <c r="AK604" s="27">
        <f t="shared" si="1547"/>
        <v>0</v>
      </c>
      <c r="AL604" s="27">
        <f t="shared" si="1547"/>
        <v>0</v>
      </c>
      <c r="AM604" s="27">
        <f t="shared" si="1547"/>
        <v>0</v>
      </c>
      <c r="AN604" s="27">
        <f t="shared" si="1547"/>
        <v>0</v>
      </c>
      <c r="AO604" s="27">
        <f t="shared" si="1547"/>
        <v>0</v>
      </c>
      <c r="AP604" s="27">
        <f t="shared" si="1547"/>
        <v>0</v>
      </c>
      <c r="AQ604" s="27">
        <f t="shared" si="1547"/>
        <v>0</v>
      </c>
      <c r="AR604" s="27">
        <f t="shared" si="1547"/>
        <v>0</v>
      </c>
      <c r="AS604" s="27">
        <f t="shared" si="1547"/>
        <v>0</v>
      </c>
      <c r="AT604" s="27">
        <f t="shared" si="1547"/>
        <v>0</v>
      </c>
      <c r="AU604" s="27">
        <f t="shared" si="1547"/>
        <v>0</v>
      </c>
      <c r="AV604" s="27">
        <f t="shared" si="1547"/>
        <v>0</v>
      </c>
      <c r="AW604" s="27">
        <f t="shared" si="1547"/>
        <v>0</v>
      </c>
      <c r="AX604" s="27">
        <f t="shared" si="1547"/>
        <v>0</v>
      </c>
      <c r="AY604" s="27">
        <f t="shared" si="1547"/>
        <v>0</v>
      </c>
      <c r="AZ604" s="27">
        <f t="shared" si="1547"/>
        <v>0</v>
      </c>
      <c r="BA604" s="27">
        <f t="shared" si="1547"/>
        <v>0</v>
      </c>
      <c r="BB604" s="27">
        <f t="shared" si="1547"/>
        <v>0</v>
      </c>
      <c r="BC604" s="27">
        <f t="shared" si="1547"/>
        <v>0</v>
      </c>
      <c r="BD604" s="27">
        <f t="shared" si="1547"/>
        <v>0</v>
      </c>
      <c r="BE604" s="27">
        <f t="shared" si="1547"/>
        <v>0</v>
      </c>
      <c r="BF604" s="27">
        <f t="shared" si="1547"/>
        <v>0</v>
      </c>
      <c r="BG604" s="27">
        <f t="shared" si="1547"/>
        <v>0</v>
      </c>
      <c r="BH604" s="27">
        <f t="shared" si="1547"/>
        <v>0</v>
      </c>
      <c r="BI604" s="27">
        <f t="shared" si="1547"/>
        <v>0</v>
      </c>
      <c r="BJ604" s="27">
        <f t="shared" si="1547"/>
        <v>0</v>
      </c>
      <c r="BK604" s="27">
        <f t="shared" si="1547"/>
        <v>0</v>
      </c>
      <c r="BL604" s="27">
        <f t="shared" si="1547"/>
        <v>0</v>
      </c>
      <c r="BM604" s="27">
        <f t="shared" si="1547"/>
        <v>0</v>
      </c>
      <c r="BN604" s="27">
        <f t="shared" si="1547"/>
        <v>0</v>
      </c>
      <c r="BO604" s="27">
        <f t="shared" si="1547"/>
        <v>0</v>
      </c>
      <c r="BP604" s="27">
        <f t="shared" si="1547"/>
        <v>0</v>
      </c>
      <c r="BQ604" s="27">
        <f t="shared" si="1547"/>
        <v>0</v>
      </c>
      <c r="BR604" s="27">
        <f t="shared" si="1547"/>
        <v>0</v>
      </c>
      <c r="BS604" s="27">
        <f t="shared" si="1547"/>
        <v>0</v>
      </c>
      <c r="BT604" s="27">
        <f t="shared" si="1547"/>
        <v>0</v>
      </c>
      <c r="BU604" s="27">
        <f t="shared" si="1547"/>
        <v>0</v>
      </c>
      <c r="BV604" s="27">
        <f t="shared" si="1547"/>
        <v>0</v>
      </c>
      <c r="BW604" s="27">
        <f t="shared" ref="BW604:EH605" si="1548">MAX(0,(MIN($F604,BW$5)-MAX($E604,BW$4)+1)/BW$8)+((($E604-$F604+1)/BW$8)*($E604&gt;BW$4)*($F604&lt;BW$5))</f>
        <v>0</v>
      </c>
      <c r="BX604" s="27">
        <f t="shared" si="1548"/>
        <v>0</v>
      </c>
      <c r="BY604" s="27">
        <f t="shared" si="1548"/>
        <v>0</v>
      </c>
      <c r="BZ604" s="27">
        <f t="shared" si="1548"/>
        <v>0</v>
      </c>
      <c r="CA604" s="27">
        <f t="shared" si="1548"/>
        <v>0</v>
      </c>
      <c r="CB604" s="27">
        <f t="shared" si="1548"/>
        <v>0</v>
      </c>
      <c r="CC604" s="27">
        <f t="shared" si="1548"/>
        <v>0</v>
      </c>
      <c r="CD604" s="27">
        <f t="shared" si="1548"/>
        <v>0</v>
      </c>
      <c r="CE604" s="27">
        <f t="shared" si="1548"/>
        <v>0</v>
      </c>
      <c r="CF604" s="27">
        <f t="shared" si="1548"/>
        <v>0</v>
      </c>
      <c r="CG604" s="27">
        <f t="shared" si="1548"/>
        <v>0</v>
      </c>
      <c r="CH604" s="27">
        <f t="shared" si="1548"/>
        <v>0</v>
      </c>
      <c r="CI604" s="27">
        <f t="shared" si="1548"/>
        <v>0</v>
      </c>
      <c r="CJ604" s="27">
        <f t="shared" si="1548"/>
        <v>0</v>
      </c>
      <c r="CK604" s="27">
        <f t="shared" si="1548"/>
        <v>0</v>
      </c>
      <c r="CL604" s="27">
        <f t="shared" si="1548"/>
        <v>0</v>
      </c>
      <c r="CM604" s="27">
        <f t="shared" si="1548"/>
        <v>0</v>
      </c>
      <c r="CN604" s="27">
        <f t="shared" si="1548"/>
        <v>0</v>
      </c>
      <c r="CO604" s="27">
        <f t="shared" si="1548"/>
        <v>0</v>
      </c>
      <c r="CP604" s="27">
        <f t="shared" si="1548"/>
        <v>0</v>
      </c>
      <c r="CQ604" s="27">
        <f t="shared" si="1548"/>
        <v>0</v>
      </c>
      <c r="CR604" s="27">
        <f t="shared" si="1548"/>
        <v>0</v>
      </c>
      <c r="CS604" s="27">
        <f t="shared" si="1548"/>
        <v>0</v>
      </c>
      <c r="CT604" s="27">
        <f t="shared" si="1548"/>
        <v>0</v>
      </c>
      <c r="CU604" s="27">
        <f t="shared" si="1548"/>
        <v>0</v>
      </c>
      <c r="CV604" s="27">
        <f t="shared" si="1548"/>
        <v>0</v>
      </c>
      <c r="CW604" s="27">
        <f t="shared" si="1548"/>
        <v>0</v>
      </c>
      <c r="CX604" s="27">
        <f t="shared" si="1548"/>
        <v>0</v>
      </c>
      <c r="CY604" s="27">
        <f t="shared" si="1548"/>
        <v>0</v>
      </c>
      <c r="CZ604" s="27">
        <f t="shared" si="1548"/>
        <v>0</v>
      </c>
      <c r="DA604" s="27">
        <f t="shared" si="1548"/>
        <v>0</v>
      </c>
      <c r="DB604" s="27">
        <f t="shared" si="1548"/>
        <v>0</v>
      </c>
      <c r="DC604" s="27">
        <f t="shared" si="1548"/>
        <v>0</v>
      </c>
      <c r="DD604" s="27">
        <f t="shared" si="1548"/>
        <v>0</v>
      </c>
      <c r="DE604" s="27">
        <f t="shared" si="1548"/>
        <v>0</v>
      </c>
      <c r="DF604" s="27">
        <f t="shared" si="1548"/>
        <v>0</v>
      </c>
      <c r="DG604" s="27">
        <f t="shared" si="1548"/>
        <v>0</v>
      </c>
      <c r="DH604" s="27">
        <f t="shared" si="1548"/>
        <v>0</v>
      </c>
      <c r="DI604" s="27">
        <f t="shared" si="1548"/>
        <v>0</v>
      </c>
      <c r="DJ604" s="27">
        <f t="shared" si="1548"/>
        <v>0</v>
      </c>
      <c r="DK604" s="27">
        <f t="shared" si="1548"/>
        <v>0</v>
      </c>
      <c r="DL604" s="27">
        <f t="shared" si="1548"/>
        <v>0</v>
      </c>
      <c r="DM604" s="27">
        <f t="shared" si="1548"/>
        <v>0</v>
      </c>
      <c r="DN604" s="27">
        <f t="shared" si="1548"/>
        <v>0</v>
      </c>
      <c r="DO604" s="27">
        <f t="shared" si="1548"/>
        <v>0</v>
      </c>
      <c r="DP604" s="27">
        <f t="shared" si="1548"/>
        <v>0</v>
      </c>
      <c r="DQ604" s="27">
        <f t="shared" si="1548"/>
        <v>0</v>
      </c>
      <c r="DR604" s="27">
        <f t="shared" si="1548"/>
        <v>0</v>
      </c>
      <c r="DS604" s="27">
        <f t="shared" si="1548"/>
        <v>0</v>
      </c>
      <c r="DT604" s="27">
        <f t="shared" si="1548"/>
        <v>0</v>
      </c>
      <c r="DU604" s="27">
        <f t="shared" si="1548"/>
        <v>0</v>
      </c>
      <c r="DV604" s="27">
        <f t="shared" si="1548"/>
        <v>0</v>
      </c>
      <c r="DW604" s="27">
        <f t="shared" si="1548"/>
        <v>0</v>
      </c>
      <c r="DX604" s="27">
        <f t="shared" si="1548"/>
        <v>0</v>
      </c>
      <c r="DY604" s="27">
        <f t="shared" si="1548"/>
        <v>0</v>
      </c>
      <c r="DZ604" s="27">
        <f t="shared" si="1548"/>
        <v>0</v>
      </c>
      <c r="EA604" s="27">
        <f t="shared" si="1548"/>
        <v>0</v>
      </c>
      <c r="EB604" s="27">
        <f t="shared" si="1548"/>
        <v>0</v>
      </c>
      <c r="EC604" s="27">
        <f t="shared" si="1548"/>
        <v>0</v>
      </c>
      <c r="ED604" s="27">
        <f t="shared" si="1548"/>
        <v>0</v>
      </c>
      <c r="EE604" s="27">
        <f t="shared" si="1548"/>
        <v>0</v>
      </c>
      <c r="EF604" s="27">
        <f t="shared" si="1548"/>
        <v>0</v>
      </c>
      <c r="EG604" s="27">
        <f t="shared" si="1548"/>
        <v>0</v>
      </c>
      <c r="EH604" s="27">
        <f t="shared" si="1548"/>
        <v>0</v>
      </c>
      <c r="EI604" s="27">
        <f t="shared" ref="EI604:FR604" si="1549">MAX(0,(MIN($F604,EI$5)-MAX($E604,EI$4)+1)/EI$8)+((($E604-$F604+1)/EI$8)*($E604&gt;EI$4)*($F604&lt;EI$5))</f>
        <v>0</v>
      </c>
      <c r="EJ604" s="27">
        <f t="shared" si="1549"/>
        <v>0</v>
      </c>
      <c r="EK604" s="27">
        <f t="shared" si="1549"/>
        <v>0</v>
      </c>
      <c r="EL604" s="27">
        <f t="shared" si="1549"/>
        <v>0</v>
      </c>
      <c r="EM604" s="27">
        <f t="shared" si="1549"/>
        <v>0</v>
      </c>
      <c r="EN604" s="27">
        <f t="shared" si="1549"/>
        <v>0</v>
      </c>
      <c r="EO604" s="27">
        <f t="shared" si="1549"/>
        <v>0</v>
      </c>
      <c r="EP604" s="27">
        <f t="shared" si="1549"/>
        <v>0</v>
      </c>
      <c r="EQ604" s="27">
        <f t="shared" si="1549"/>
        <v>0</v>
      </c>
      <c r="ER604" s="27">
        <f t="shared" si="1549"/>
        <v>0</v>
      </c>
      <c r="ES604" s="27">
        <f t="shared" si="1549"/>
        <v>0</v>
      </c>
      <c r="ET604" s="27">
        <f t="shared" si="1549"/>
        <v>0</v>
      </c>
      <c r="EU604" s="27">
        <f t="shared" si="1549"/>
        <v>0</v>
      </c>
      <c r="EV604" s="27">
        <f t="shared" si="1549"/>
        <v>0</v>
      </c>
      <c r="EW604" s="27">
        <f t="shared" si="1549"/>
        <v>0</v>
      </c>
      <c r="EX604" s="27">
        <f t="shared" si="1549"/>
        <v>0</v>
      </c>
      <c r="EY604" s="27">
        <f t="shared" si="1549"/>
        <v>0</v>
      </c>
      <c r="EZ604" s="27">
        <f t="shared" si="1549"/>
        <v>0</v>
      </c>
      <c r="FA604" s="27">
        <f t="shared" si="1549"/>
        <v>0</v>
      </c>
      <c r="FB604" s="27">
        <f t="shared" si="1549"/>
        <v>0</v>
      </c>
      <c r="FC604" s="27">
        <f t="shared" si="1549"/>
        <v>0</v>
      </c>
      <c r="FD604" s="27">
        <f t="shared" si="1549"/>
        <v>0</v>
      </c>
      <c r="FE604" s="27">
        <f t="shared" si="1549"/>
        <v>0</v>
      </c>
      <c r="FF604" s="27">
        <f t="shared" si="1549"/>
        <v>0</v>
      </c>
      <c r="FG604" s="27">
        <f t="shared" si="1549"/>
        <v>0</v>
      </c>
      <c r="FH604" s="27">
        <f t="shared" si="1549"/>
        <v>0</v>
      </c>
      <c r="FI604" s="27">
        <f t="shared" si="1549"/>
        <v>0</v>
      </c>
      <c r="FJ604" s="27">
        <f t="shared" si="1549"/>
        <v>0</v>
      </c>
      <c r="FK604" s="27">
        <f t="shared" si="1549"/>
        <v>0</v>
      </c>
      <c r="FL604" s="27">
        <f t="shared" si="1549"/>
        <v>0</v>
      </c>
      <c r="FM604" s="27">
        <f t="shared" si="1549"/>
        <v>0</v>
      </c>
      <c r="FN604" s="27">
        <f t="shared" si="1549"/>
        <v>0</v>
      </c>
      <c r="FO604" s="27">
        <f t="shared" si="1549"/>
        <v>0</v>
      </c>
      <c r="FP604" s="27">
        <f t="shared" si="1549"/>
        <v>0</v>
      </c>
      <c r="FQ604" s="27">
        <f t="shared" si="1549"/>
        <v>0</v>
      </c>
      <c r="FR604" s="27">
        <f t="shared" si="1549"/>
        <v>0</v>
      </c>
    </row>
    <row r="605" spans="2:174">
      <c r="C605" t="s">
        <v>231</v>
      </c>
      <c r="D605" s="144" t="s">
        <v>86</v>
      </c>
      <c r="E605" s="134">
        <f>INDEX(Assumptions!$G460:$G460,MATCH($A$1,Model_Number,0))</f>
        <v>1</v>
      </c>
      <c r="F605" s="134">
        <f>INDEX(Assumptions!$G461:$G461,MATCH($A$1,Model_Number,0))</f>
        <v>0</v>
      </c>
      <c r="J605" s="27">
        <f>MAX(0,(MIN($F605,J$5)-MAX($E605,J$4)+1)/J$8)+((($E605-$F605+1)/J$8)*($E605&gt;J$4)*($F605&lt;J$5))</f>
        <v>0</v>
      </c>
      <c r="K605" s="27">
        <f t="shared" si="1547"/>
        <v>0</v>
      </c>
      <c r="L605" s="27">
        <f t="shared" si="1547"/>
        <v>0</v>
      </c>
      <c r="M605" s="27">
        <f t="shared" si="1547"/>
        <v>0</v>
      </c>
      <c r="N605" s="27">
        <f t="shared" si="1547"/>
        <v>0</v>
      </c>
      <c r="O605" s="27">
        <f t="shared" si="1547"/>
        <v>0</v>
      </c>
      <c r="P605" s="27">
        <f t="shared" si="1547"/>
        <v>0</v>
      </c>
      <c r="Q605" s="27">
        <f t="shared" si="1547"/>
        <v>0</v>
      </c>
      <c r="R605" s="27">
        <f t="shared" si="1547"/>
        <v>0</v>
      </c>
      <c r="S605" s="27">
        <f t="shared" si="1547"/>
        <v>0</v>
      </c>
      <c r="T605" s="27">
        <f t="shared" si="1547"/>
        <v>0</v>
      </c>
      <c r="U605" s="27">
        <f t="shared" si="1547"/>
        <v>0</v>
      </c>
      <c r="V605" s="27">
        <f t="shared" si="1547"/>
        <v>0</v>
      </c>
      <c r="W605" s="27">
        <f t="shared" si="1547"/>
        <v>0</v>
      </c>
      <c r="X605" s="27">
        <f t="shared" si="1547"/>
        <v>0</v>
      </c>
      <c r="Y605" s="27">
        <f t="shared" si="1547"/>
        <v>0</v>
      </c>
      <c r="Z605" s="27">
        <f t="shared" si="1547"/>
        <v>0</v>
      </c>
      <c r="AA605" s="27">
        <f t="shared" si="1547"/>
        <v>0</v>
      </c>
      <c r="AB605" s="27">
        <f t="shared" si="1547"/>
        <v>0</v>
      </c>
      <c r="AC605" s="27">
        <f t="shared" si="1547"/>
        <v>0</v>
      </c>
      <c r="AD605" s="27">
        <f t="shared" si="1547"/>
        <v>0</v>
      </c>
      <c r="AE605" s="27">
        <f t="shared" si="1547"/>
        <v>0</v>
      </c>
      <c r="AF605" s="27">
        <f t="shared" si="1547"/>
        <v>0</v>
      </c>
      <c r="AG605" s="27">
        <f t="shared" si="1547"/>
        <v>0</v>
      </c>
      <c r="AH605" s="27">
        <f t="shared" si="1547"/>
        <v>0</v>
      </c>
      <c r="AI605" s="27">
        <f t="shared" si="1547"/>
        <v>0</v>
      </c>
      <c r="AJ605" s="27">
        <f t="shared" si="1547"/>
        <v>0</v>
      </c>
      <c r="AK605" s="27">
        <f t="shared" si="1547"/>
        <v>0</v>
      </c>
      <c r="AL605" s="27">
        <f t="shared" si="1547"/>
        <v>0</v>
      </c>
      <c r="AM605" s="27">
        <f t="shared" si="1547"/>
        <v>0</v>
      </c>
      <c r="AN605" s="27">
        <f t="shared" si="1547"/>
        <v>0</v>
      </c>
      <c r="AO605" s="27">
        <f t="shared" si="1547"/>
        <v>0</v>
      </c>
      <c r="AP605" s="27">
        <f t="shared" si="1547"/>
        <v>0</v>
      </c>
      <c r="AQ605" s="27">
        <f t="shared" si="1547"/>
        <v>0</v>
      </c>
      <c r="AR605" s="27">
        <f t="shared" si="1547"/>
        <v>0</v>
      </c>
      <c r="AS605" s="27">
        <f t="shared" si="1547"/>
        <v>0</v>
      </c>
      <c r="AT605" s="27">
        <f t="shared" si="1547"/>
        <v>0</v>
      </c>
      <c r="AU605" s="27">
        <f t="shared" si="1547"/>
        <v>0</v>
      </c>
      <c r="AV605" s="27">
        <f t="shared" si="1547"/>
        <v>0</v>
      </c>
      <c r="AW605" s="27">
        <f t="shared" si="1547"/>
        <v>0</v>
      </c>
      <c r="AX605" s="27">
        <f t="shared" si="1547"/>
        <v>0</v>
      </c>
      <c r="AY605" s="27">
        <f t="shared" si="1547"/>
        <v>0</v>
      </c>
      <c r="AZ605" s="27">
        <f t="shared" si="1547"/>
        <v>0</v>
      </c>
      <c r="BA605" s="27">
        <f t="shared" si="1547"/>
        <v>0</v>
      </c>
      <c r="BB605" s="27">
        <f t="shared" si="1547"/>
        <v>0</v>
      </c>
      <c r="BC605" s="27">
        <f t="shared" si="1547"/>
        <v>0</v>
      </c>
      <c r="BD605" s="27">
        <f t="shared" si="1547"/>
        <v>0</v>
      </c>
      <c r="BE605" s="27">
        <f t="shared" si="1547"/>
        <v>0</v>
      </c>
      <c r="BF605" s="27">
        <f t="shared" si="1547"/>
        <v>0</v>
      </c>
      <c r="BG605" s="27">
        <f t="shared" si="1547"/>
        <v>0</v>
      </c>
      <c r="BH605" s="27">
        <f t="shared" si="1547"/>
        <v>0</v>
      </c>
      <c r="BI605" s="27">
        <f t="shared" si="1547"/>
        <v>0</v>
      </c>
      <c r="BJ605" s="27">
        <f t="shared" si="1547"/>
        <v>0</v>
      </c>
      <c r="BK605" s="27">
        <f t="shared" si="1547"/>
        <v>0</v>
      </c>
      <c r="BL605" s="27">
        <f t="shared" si="1547"/>
        <v>0</v>
      </c>
      <c r="BM605" s="27">
        <f t="shared" si="1547"/>
        <v>0</v>
      </c>
      <c r="BN605" s="27">
        <f t="shared" si="1547"/>
        <v>0</v>
      </c>
      <c r="BO605" s="27">
        <f t="shared" si="1547"/>
        <v>0</v>
      </c>
      <c r="BP605" s="27">
        <f t="shared" si="1547"/>
        <v>0</v>
      </c>
      <c r="BQ605" s="27">
        <f t="shared" si="1547"/>
        <v>0</v>
      </c>
      <c r="BR605" s="27">
        <f t="shared" si="1547"/>
        <v>0</v>
      </c>
      <c r="BS605" s="27">
        <f t="shared" si="1547"/>
        <v>0</v>
      </c>
      <c r="BT605" s="27">
        <f t="shared" si="1547"/>
        <v>0</v>
      </c>
      <c r="BU605" s="27">
        <f t="shared" si="1547"/>
        <v>0</v>
      </c>
      <c r="BV605" s="27">
        <f t="shared" si="1547"/>
        <v>0</v>
      </c>
      <c r="BW605" s="27">
        <f t="shared" si="1548"/>
        <v>0</v>
      </c>
      <c r="BX605" s="27">
        <f t="shared" si="1548"/>
        <v>0</v>
      </c>
      <c r="BY605" s="27">
        <f t="shared" si="1548"/>
        <v>0</v>
      </c>
      <c r="BZ605" s="27">
        <f t="shared" si="1548"/>
        <v>0</v>
      </c>
      <c r="CA605" s="27">
        <f t="shared" si="1548"/>
        <v>0</v>
      </c>
      <c r="CB605" s="27">
        <f t="shared" si="1548"/>
        <v>0</v>
      </c>
      <c r="CC605" s="27">
        <f t="shared" si="1548"/>
        <v>0</v>
      </c>
      <c r="CD605" s="27">
        <f t="shared" si="1548"/>
        <v>0</v>
      </c>
      <c r="CE605" s="27">
        <f t="shared" si="1548"/>
        <v>0</v>
      </c>
      <c r="CF605" s="27">
        <f t="shared" si="1548"/>
        <v>0</v>
      </c>
      <c r="CG605" s="27">
        <f t="shared" si="1548"/>
        <v>0</v>
      </c>
      <c r="CH605" s="27">
        <f t="shared" si="1548"/>
        <v>0</v>
      </c>
      <c r="CI605" s="27">
        <f t="shared" si="1548"/>
        <v>0</v>
      </c>
      <c r="CJ605" s="27">
        <f t="shared" si="1548"/>
        <v>0</v>
      </c>
      <c r="CK605" s="27">
        <f t="shared" si="1548"/>
        <v>0</v>
      </c>
      <c r="CL605" s="27">
        <f t="shared" si="1548"/>
        <v>0</v>
      </c>
      <c r="CM605" s="27">
        <f t="shared" si="1548"/>
        <v>0</v>
      </c>
      <c r="CN605" s="27">
        <f t="shared" si="1548"/>
        <v>0</v>
      </c>
      <c r="CO605" s="27">
        <f t="shared" si="1548"/>
        <v>0</v>
      </c>
      <c r="CP605" s="27">
        <f t="shared" si="1548"/>
        <v>0</v>
      </c>
      <c r="CQ605" s="27">
        <f t="shared" si="1548"/>
        <v>0</v>
      </c>
      <c r="CR605" s="27">
        <f t="shared" si="1548"/>
        <v>0</v>
      </c>
      <c r="CS605" s="27">
        <f t="shared" si="1548"/>
        <v>0</v>
      </c>
      <c r="CT605" s="27">
        <f t="shared" si="1548"/>
        <v>0</v>
      </c>
      <c r="CU605" s="27">
        <f t="shared" si="1548"/>
        <v>0</v>
      </c>
      <c r="CV605" s="27">
        <f t="shared" si="1548"/>
        <v>0</v>
      </c>
      <c r="CW605" s="27">
        <f t="shared" si="1548"/>
        <v>0</v>
      </c>
      <c r="CX605" s="27">
        <f t="shared" si="1548"/>
        <v>0</v>
      </c>
      <c r="CY605" s="27">
        <f t="shared" si="1548"/>
        <v>0</v>
      </c>
      <c r="CZ605" s="27">
        <f t="shared" si="1548"/>
        <v>0</v>
      </c>
      <c r="DA605" s="27">
        <f t="shared" si="1548"/>
        <v>0</v>
      </c>
      <c r="DB605" s="27">
        <f t="shared" si="1548"/>
        <v>0</v>
      </c>
      <c r="DC605" s="27">
        <f t="shared" si="1548"/>
        <v>0</v>
      </c>
      <c r="DD605" s="27">
        <f t="shared" si="1548"/>
        <v>0</v>
      </c>
      <c r="DE605" s="27">
        <f t="shared" si="1548"/>
        <v>0</v>
      </c>
      <c r="DF605" s="27">
        <f t="shared" si="1548"/>
        <v>0</v>
      </c>
      <c r="DG605" s="27">
        <f t="shared" si="1548"/>
        <v>0</v>
      </c>
      <c r="DH605" s="27">
        <f t="shared" si="1548"/>
        <v>0</v>
      </c>
      <c r="DI605" s="27">
        <f t="shared" si="1548"/>
        <v>0</v>
      </c>
      <c r="DJ605" s="27">
        <f t="shared" si="1548"/>
        <v>0</v>
      </c>
      <c r="DK605" s="27">
        <f t="shared" si="1548"/>
        <v>0</v>
      </c>
      <c r="DL605" s="27">
        <f t="shared" si="1548"/>
        <v>0</v>
      </c>
      <c r="DM605" s="27">
        <f t="shared" si="1548"/>
        <v>0</v>
      </c>
      <c r="DN605" s="27">
        <f t="shared" si="1548"/>
        <v>0</v>
      </c>
      <c r="DO605" s="27">
        <f t="shared" si="1548"/>
        <v>0</v>
      </c>
      <c r="DP605" s="27">
        <f t="shared" si="1548"/>
        <v>0</v>
      </c>
      <c r="DQ605" s="27">
        <f t="shared" si="1548"/>
        <v>0</v>
      </c>
      <c r="DR605" s="27">
        <f t="shared" si="1548"/>
        <v>0</v>
      </c>
      <c r="DS605" s="27">
        <f t="shared" si="1548"/>
        <v>0</v>
      </c>
      <c r="DT605" s="27">
        <f t="shared" si="1548"/>
        <v>0</v>
      </c>
      <c r="DU605" s="27">
        <f t="shared" si="1548"/>
        <v>0</v>
      </c>
      <c r="DV605" s="27">
        <f t="shared" si="1548"/>
        <v>0</v>
      </c>
      <c r="DW605" s="27">
        <f t="shared" si="1548"/>
        <v>0</v>
      </c>
      <c r="DX605" s="27">
        <f t="shared" si="1548"/>
        <v>0</v>
      </c>
      <c r="DY605" s="27">
        <f t="shared" si="1548"/>
        <v>0</v>
      </c>
      <c r="DZ605" s="27">
        <f t="shared" si="1548"/>
        <v>0</v>
      </c>
      <c r="EA605" s="27">
        <f t="shared" si="1548"/>
        <v>0</v>
      </c>
      <c r="EB605" s="27">
        <f t="shared" si="1548"/>
        <v>0</v>
      </c>
      <c r="EC605" s="27">
        <f t="shared" si="1548"/>
        <v>0</v>
      </c>
      <c r="ED605" s="27">
        <f t="shared" si="1548"/>
        <v>0</v>
      </c>
      <c r="EE605" s="27">
        <f t="shared" si="1548"/>
        <v>0</v>
      </c>
      <c r="EF605" s="27">
        <f t="shared" si="1548"/>
        <v>0</v>
      </c>
      <c r="EG605" s="27">
        <f t="shared" si="1548"/>
        <v>0</v>
      </c>
      <c r="EH605" s="27">
        <f t="shared" ref="EH605:FR605" si="1550">MAX(0,(MIN($F605,EH$5)-MAX($E605,EH$4)+1)/EH$8)+((($E605-$F605+1)/EH$8)*($E605&gt;EH$4)*($F605&lt;EH$5))</f>
        <v>0</v>
      </c>
      <c r="EI605" s="27">
        <f t="shared" si="1550"/>
        <v>0</v>
      </c>
      <c r="EJ605" s="27">
        <f t="shared" si="1550"/>
        <v>0</v>
      </c>
      <c r="EK605" s="27">
        <f t="shared" si="1550"/>
        <v>0</v>
      </c>
      <c r="EL605" s="27">
        <f t="shared" si="1550"/>
        <v>0</v>
      </c>
      <c r="EM605" s="27">
        <f t="shared" si="1550"/>
        <v>0</v>
      </c>
      <c r="EN605" s="27">
        <f t="shared" si="1550"/>
        <v>0</v>
      </c>
      <c r="EO605" s="27">
        <f t="shared" si="1550"/>
        <v>0</v>
      </c>
      <c r="EP605" s="27">
        <f t="shared" si="1550"/>
        <v>0</v>
      </c>
      <c r="EQ605" s="27">
        <f t="shared" si="1550"/>
        <v>0</v>
      </c>
      <c r="ER605" s="27">
        <f t="shared" si="1550"/>
        <v>0</v>
      </c>
      <c r="ES605" s="27">
        <f t="shared" si="1550"/>
        <v>0</v>
      </c>
      <c r="ET605" s="27">
        <f t="shared" si="1550"/>
        <v>0</v>
      </c>
      <c r="EU605" s="27">
        <f t="shared" si="1550"/>
        <v>0</v>
      </c>
      <c r="EV605" s="27">
        <f t="shared" si="1550"/>
        <v>0</v>
      </c>
      <c r="EW605" s="27">
        <f t="shared" si="1550"/>
        <v>0</v>
      </c>
      <c r="EX605" s="27">
        <f t="shared" si="1550"/>
        <v>0</v>
      </c>
      <c r="EY605" s="27">
        <f t="shared" si="1550"/>
        <v>0</v>
      </c>
      <c r="EZ605" s="27">
        <f t="shared" si="1550"/>
        <v>0</v>
      </c>
      <c r="FA605" s="27">
        <f t="shared" si="1550"/>
        <v>0</v>
      </c>
      <c r="FB605" s="27">
        <f t="shared" si="1550"/>
        <v>0</v>
      </c>
      <c r="FC605" s="27">
        <f t="shared" si="1550"/>
        <v>0</v>
      </c>
      <c r="FD605" s="27">
        <f t="shared" si="1550"/>
        <v>0</v>
      </c>
      <c r="FE605" s="27">
        <f t="shared" si="1550"/>
        <v>0</v>
      </c>
      <c r="FF605" s="27">
        <f t="shared" si="1550"/>
        <v>0</v>
      </c>
      <c r="FG605" s="27">
        <f t="shared" si="1550"/>
        <v>0</v>
      </c>
      <c r="FH605" s="27">
        <f t="shared" si="1550"/>
        <v>0</v>
      </c>
      <c r="FI605" s="27">
        <f t="shared" si="1550"/>
        <v>0</v>
      </c>
      <c r="FJ605" s="27">
        <f t="shared" si="1550"/>
        <v>0</v>
      </c>
      <c r="FK605" s="27">
        <f t="shared" si="1550"/>
        <v>0</v>
      </c>
      <c r="FL605" s="27">
        <f t="shared" si="1550"/>
        <v>0</v>
      </c>
      <c r="FM605" s="27">
        <f t="shared" si="1550"/>
        <v>0</v>
      </c>
      <c r="FN605" s="27">
        <f t="shared" si="1550"/>
        <v>0</v>
      </c>
      <c r="FO605" s="27">
        <f t="shared" si="1550"/>
        <v>0</v>
      </c>
      <c r="FP605" s="27">
        <f t="shared" si="1550"/>
        <v>0</v>
      </c>
      <c r="FQ605" s="27">
        <f t="shared" si="1550"/>
        <v>0</v>
      </c>
      <c r="FR605" s="27">
        <f t="shared" si="1550"/>
        <v>0</v>
      </c>
    </row>
    <row r="606" spans="2:174">
      <c r="E606" s="142" t="s">
        <v>219</v>
      </c>
    </row>
    <row r="607" spans="2:174">
      <c r="C607" t="s">
        <v>232</v>
      </c>
      <c r="D607" s="144" t="s">
        <v>15</v>
      </c>
      <c r="E607" s="137">
        <f>INDEX(Assumptions!$G463:$G463,MATCH($A$1,Model_Number,0))</f>
        <v>0</v>
      </c>
      <c r="J607" s="64">
        <f>$E607 * J602</f>
        <v>0</v>
      </c>
      <c r="K607" s="64">
        <f t="shared" ref="K607:BV607" si="1551">$E607 * K602</f>
        <v>0</v>
      </c>
      <c r="L607" s="64">
        <f t="shared" si="1551"/>
        <v>0</v>
      </c>
      <c r="M607" s="64">
        <f t="shared" si="1551"/>
        <v>0</v>
      </c>
      <c r="N607" s="64">
        <f t="shared" si="1551"/>
        <v>0</v>
      </c>
      <c r="O607" s="64">
        <f t="shared" si="1551"/>
        <v>0</v>
      </c>
      <c r="P607" s="64">
        <f t="shared" si="1551"/>
        <v>0</v>
      </c>
      <c r="Q607" s="64">
        <f t="shared" si="1551"/>
        <v>0</v>
      </c>
      <c r="R607" s="64">
        <f t="shared" si="1551"/>
        <v>0</v>
      </c>
      <c r="S607" s="64">
        <f t="shared" si="1551"/>
        <v>0</v>
      </c>
      <c r="T607" s="64">
        <f t="shared" si="1551"/>
        <v>0</v>
      </c>
      <c r="U607" s="64">
        <f t="shared" si="1551"/>
        <v>0</v>
      </c>
      <c r="V607" s="64">
        <f t="shared" si="1551"/>
        <v>0</v>
      </c>
      <c r="W607" s="64">
        <f t="shared" si="1551"/>
        <v>0</v>
      </c>
      <c r="X607" s="64">
        <f t="shared" si="1551"/>
        <v>0</v>
      </c>
      <c r="Y607" s="64">
        <f t="shared" si="1551"/>
        <v>0</v>
      </c>
      <c r="Z607" s="64">
        <f t="shared" si="1551"/>
        <v>0</v>
      </c>
      <c r="AA607" s="64">
        <f t="shared" si="1551"/>
        <v>0</v>
      </c>
      <c r="AB607" s="64">
        <f t="shared" si="1551"/>
        <v>0</v>
      </c>
      <c r="AC607" s="64">
        <f t="shared" si="1551"/>
        <v>0</v>
      </c>
      <c r="AD607" s="64">
        <f t="shared" si="1551"/>
        <v>0</v>
      </c>
      <c r="AE607" s="64">
        <f t="shared" si="1551"/>
        <v>0</v>
      </c>
      <c r="AF607" s="64">
        <f t="shared" si="1551"/>
        <v>0</v>
      </c>
      <c r="AG607" s="64">
        <f t="shared" si="1551"/>
        <v>0</v>
      </c>
      <c r="AH607" s="64">
        <f t="shared" si="1551"/>
        <v>0</v>
      </c>
      <c r="AI607" s="64">
        <f t="shared" si="1551"/>
        <v>0</v>
      </c>
      <c r="AJ607" s="64">
        <f t="shared" si="1551"/>
        <v>0</v>
      </c>
      <c r="AK607" s="64">
        <f t="shared" si="1551"/>
        <v>0</v>
      </c>
      <c r="AL607" s="64">
        <f t="shared" si="1551"/>
        <v>0</v>
      </c>
      <c r="AM607" s="64">
        <f t="shared" si="1551"/>
        <v>0</v>
      </c>
      <c r="AN607" s="64">
        <f t="shared" si="1551"/>
        <v>0</v>
      </c>
      <c r="AO607" s="64">
        <f t="shared" si="1551"/>
        <v>0</v>
      </c>
      <c r="AP607" s="64">
        <f t="shared" si="1551"/>
        <v>0</v>
      </c>
      <c r="AQ607" s="64">
        <f t="shared" si="1551"/>
        <v>0</v>
      </c>
      <c r="AR607" s="64">
        <f t="shared" si="1551"/>
        <v>0</v>
      </c>
      <c r="AS607" s="64">
        <f t="shared" si="1551"/>
        <v>0</v>
      </c>
      <c r="AT607" s="64">
        <f t="shared" si="1551"/>
        <v>0</v>
      </c>
      <c r="AU607" s="64">
        <f t="shared" si="1551"/>
        <v>0</v>
      </c>
      <c r="AV607" s="64">
        <f t="shared" si="1551"/>
        <v>0</v>
      </c>
      <c r="AW607" s="64">
        <f t="shared" si="1551"/>
        <v>0</v>
      </c>
      <c r="AX607" s="64">
        <f t="shared" si="1551"/>
        <v>0</v>
      </c>
      <c r="AY607" s="64">
        <f t="shared" si="1551"/>
        <v>0</v>
      </c>
      <c r="AZ607" s="64">
        <f t="shared" si="1551"/>
        <v>0</v>
      </c>
      <c r="BA607" s="64">
        <f t="shared" si="1551"/>
        <v>0</v>
      </c>
      <c r="BB607" s="64">
        <f t="shared" si="1551"/>
        <v>0</v>
      </c>
      <c r="BC607" s="64">
        <f t="shared" si="1551"/>
        <v>0</v>
      </c>
      <c r="BD607" s="64">
        <f t="shared" si="1551"/>
        <v>0</v>
      </c>
      <c r="BE607" s="64">
        <f t="shared" si="1551"/>
        <v>0</v>
      </c>
      <c r="BF607" s="64">
        <f t="shared" si="1551"/>
        <v>0</v>
      </c>
      <c r="BG607" s="64">
        <f t="shared" si="1551"/>
        <v>0</v>
      </c>
      <c r="BH607" s="64">
        <f t="shared" si="1551"/>
        <v>0</v>
      </c>
      <c r="BI607" s="64">
        <f t="shared" si="1551"/>
        <v>0</v>
      </c>
      <c r="BJ607" s="64">
        <f t="shared" si="1551"/>
        <v>0</v>
      </c>
      <c r="BK607" s="64">
        <f t="shared" si="1551"/>
        <v>0</v>
      </c>
      <c r="BL607" s="64">
        <f t="shared" si="1551"/>
        <v>0</v>
      </c>
      <c r="BM607" s="64">
        <f t="shared" si="1551"/>
        <v>0</v>
      </c>
      <c r="BN607" s="64">
        <f t="shared" si="1551"/>
        <v>0</v>
      </c>
      <c r="BO607" s="64">
        <f t="shared" si="1551"/>
        <v>0</v>
      </c>
      <c r="BP607" s="64">
        <f t="shared" si="1551"/>
        <v>0</v>
      </c>
      <c r="BQ607" s="64">
        <f t="shared" si="1551"/>
        <v>0</v>
      </c>
      <c r="BR607" s="64">
        <f t="shared" si="1551"/>
        <v>0</v>
      </c>
      <c r="BS607" s="64">
        <f t="shared" si="1551"/>
        <v>0</v>
      </c>
      <c r="BT607" s="64">
        <f t="shared" si="1551"/>
        <v>0</v>
      </c>
      <c r="BU607" s="64">
        <f t="shared" si="1551"/>
        <v>0</v>
      </c>
      <c r="BV607" s="64">
        <f t="shared" si="1551"/>
        <v>0</v>
      </c>
      <c r="BW607" s="64">
        <f t="shared" ref="BW607:EH607" si="1552">$E607 * BW602</f>
        <v>0</v>
      </c>
      <c r="BX607" s="64">
        <f t="shared" si="1552"/>
        <v>0</v>
      </c>
      <c r="BY607" s="64">
        <f t="shared" si="1552"/>
        <v>0</v>
      </c>
      <c r="BZ607" s="64">
        <f t="shared" si="1552"/>
        <v>0</v>
      </c>
      <c r="CA607" s="64">
        <f t="shared" si="1552"/>
        <v>0</v>
      </c>
      <c r="CB607" s="64">
        <f t="shared" si="1552"/>
        <v>0</v>
      </c>
      <c r="CC607" s="64">
        <f t="shared" si="1552"/>
        <v>0</v>
      </c>
      <c r="CD607" s="64">
        <f t="shared" si="1552"/>
        <v>0</v>
      </c>
      <c r="CE607" s="64">
        <f t="shared" si="1552"/>
        <v>0</v>
      </c>
      <c r="CF607" s="64">
        <f t="shared" si="1552"/>
        <v>0</v>
      </c>
      <c r="CG607" s="64">
        <f t="shared" si="1552"/>
        <v>0</v>
      </c>
      <c r="CH607" s="64">
        <f t="shared" si="1552"/>
        <v>0</v>
      </c>
      <c r="CI607" s="64">
        <f t="shared" si="1552"/>
        <v>0</v>
      </c>
      <c r="CJ607" s="64">
        <f t="shared" si="1552"/>
        <v>0</v>
      </c>
      <c r="CK607" s="64">
        <f t="shared" si="1552"/>
        <v>0</v>
      </c>
      <c r="CL607" s="64">
        <f t="shared" si="1552"/>
        <v>0</v>
      </c>
      <c r="CM607" s="64">
        <f t="shared" si="1552"/>
        <v>0</v>
      </c>
      <c r="CN607" s="64">
        <f t="shared" si="1552"/>
        <v>0</v>
      </c>
      <c r="CO607" s="64">
        <f t="shared" si="1552"/>
        <v>0</v>
      </c>
      <c r="CP607" s="64">
        <f t="shared" si="1552"/>
        <v>0</v>
      </c>
      <c r="CQ607" s="64">
        <f t="shared" si="1552"/>
        <v>0</v>
      </c>
      <c r="CR607" s="64">
        <f t="shared" si="1552"/>
        <v>0</v>
      </c>
      <c r="CS607" s="64">
        <f t="shared" si="1552"/>
        <v>0</v>
      </c>
      <c r="CT607" s="64">
        <f t="shared" si="1552"/>
        <v>0</v>
      </c>
      <c r="CU607" s="64">
        <f t="shared" si="1552"/>
        <v>0</v>
      </c>
      <c r="CV607" s="64">
        <f t="shared" si="1552"/>
        <v>0</v>
      </c>
      <c r="CW607" s="64">
        <f t="shared" si="1552"/>
        <v>0</v>
      </c>
      <c r="CX607" s="64">
        <f t="shared" si="1552"/>
        <v>0</v>
      </c>
      <c r="CY607" s="64">
        <f t="shared" si="1552"/>
        <v>0</v>
      </c>
      <c r="CZ607" s="64">
        <f t="shared" si="1552"/>
        <v>0</v>
      </c>
      <c r="DA607" s="64">
        <f t="shared" si="1552"/>
        <v>0</v>
      </c>
      <c r="DB607" s="64">
        <f t="shared" si="1552"/>
        <v>0</v>
      </c>
      <c r="DC607" s="64">
        <f t="shared" si="1552"/>
        <v>0</v>
      </c>
      <c r="DD607" s="64">
        <f t="shared" si="1552"/>
        <v>0</v>
      </c>
      <c r="DE607" s="64">
        <f t="shared" si="1552"/>
        <v>0</v>
      </c>
      <c r="DF607" s="64">
        <f t="shared" si="1552"/>
        <v>0</v>
      </c>
      <c r="DG607" s="64">
        <f t="shared" si="1552"/>
        <v>0</v>
      </c>
      <c r="DH607" s="64">
        <f t="shared" si="1552"/>
        <v>0</v>
      </c>
      <c r="DI607" s="64">
        <f t="shared" si="1552"/>
        <v>0</v>
      </c>
      <c r="DJ607" s="64">
        <f t="shared" si="1552"/>
        <v>0</v>
      </c>
      <c r="DK607" s="64">
        <f t="shared" si="1552"/>
        <v>0</v>
      </c>
      <c r="DL607" s="64">
        <f t="shared" si="1552"/>
        <v>0</v>
      </c>
      <c r="DM607" s="64">
        <f t="shared" si="1552"/>
        <v>0</v>
      </c>
      <c r="DN607" s="64">
        <f t="shared" si="1552"/>
        <v>0</v>
      </c>
      <c r="DO607" s="64">
        <f t="shared" si="1552"/>
        <v>0</v>
      </c>
      <c r="DP607" s="64">
        <f t="shared" si="1552"/>
        <v>0</v>
      </c>
      <c r="DQ607" s="64">
        <f t="shared" si="1552"/>
        <v>0</v>
      </c>
      <c r="DR607" s="64">
        <f t="shared" si="1552"/>
        <v>0</v>
      </c>
      <c r="DS607" s="64">
        <f t="shared" si="1552"/>
        <v>0</v>
      </c>
      <c r="DT607" s="64">
        <f t="shared" si="1552"/>
        <v>0</v>
      </c>
      <c r="DU607" s="64">
        <f t="shared" si="1552"/>
        <v>0</v>
      </c>
      <c r="DV607" s="64">
        <f t="shared" si="1552"/>
        <v>0</v>
      </c>
      <c r="DW607" s="64">
        <f t="shared" si="1552"/>
        <v>0</v>
      </c>
      <c r="DX607" s="64">
        <f t="shared" si="1552"/>
        <v>0</v>
      </c>
      <c r="DY607" s="64">
        <f t="shared" si="1552"/>
        <v>0</v>
      </c>
      <c r="DZ607" s="64">
        <f t="shared" si="1552"/>
        <v>0</v>
      </c>
      <c r="EA607" s="64">
        <f t="shared" si="1552"/>
        <v>0</v>
      </c>
      <c r="EB607" s="64">
        <f t="shared" si="1552"/>
        <v>0</v>
      </c>
      <c r="EC607" s="64">
        <f t="shared" si="1552"/>
        <v>0</v>
      </c>
      <c r="ED607" s="64">
        <f t="shared" si="1552"/>
        <v>0</v>
      </c>
      <c r="EE607" s="64">
        <f t="shared" si="1552"/>
        <v>0</v>
      </c>
      <c r="EF607" s="64">
        <f t="shared" si="1552"/>
        <v>0</v>
      </c>
      <c r="EG607" s="64">
        <f t="shared" si="1552"/>
        <v>0</v>
      </c>
      <c r="EH607" s="64">
        <f t="shared" si="1552"/>
        <v>0</v>
      </c>
      <c r="EI607" s="64">
        <f t="shared" ref="EI607:FR607" si="1553">$E607 * EI602</f>
        <v>0</v>
      </c>
      <c r="EJ607" s="64">
        <f t="shared" si="1553"/>
        <v>0</v>
      </c>
      <c r="EK607" s="64">
        <f t="shared" si="1553"/>
        <v>0</v>
      </c>
      <c r="EL607" s="64">
        <f t="shared" si="1553"/>
        <v>0</v>
      </c>
      <c r="EM607" s="64">
        <f t="shared" si="1553"/>
        <v>0</v>
      </c>
      <c r="EN607" s="64">
        <f t="shared" si="1553"/>
        <v>0</v>
      </c>
      <c r="EO607" s="64">
        <f t="shared" si="1553"/>
        <v>0</v>
      </c>
      <c r="EP607" s="64">
        <f t="shared" si="1553"/>
        <v>0</v>
      </c>
      <c r="EQ607" s="64">
        <f t="shared" si="1553"/>
        <v>0</v>
      </c>
      <c r="ER607" s="64">
        <f t="shared" si="1553"/>
        <v>0</v>
      </c>
      <c r="ES607" s="64">
        <f t="shared" si="1553"/>
        <v>0</v>
      </c>
      <c r="ET607" s="64">
        <f t="shared" si="1553"/>
        <v>0</v>
      </c>
      <c r="EU607" s="64">
        <f t="shared" si="1553"/>
        <v>0</v>
      </c>
      <c r="EV607" s="64">
        <f t="shared" si="1553"/>
        <v>0</v>
      </c>
      <c r="EW607" s="64">
        <f t="shared" si="1553"/>
        <v>0</v>
      </c>
      <c r="EX607" s="64">
        <f t="shared" si="1553"/>
        <v>0</v>
      </c>
      <c r="EY607" s="64">
        <f t="shared" si="1553"/>
        <v>0</v>
      </c>
      <c r="EZ607" s="64">
        <f t="shared" si="1553"/>
        <v>0</v>
      </c>
      <c r="FA607" s="64">
        <f t="shared" si="1553"/>
        <v>0</v>
      </c>
      <c r="FB607" s="64">
        <f t="shared" si="1553"/>
        <v>0</v>
      </c>
      <c r="FC607" s="64">
        <f t="shared" si="1553"/>
        <v>0</v>
      </c>
      <c r="FD607" s="64">
        <f t="shared" si="1553"/>
        <v>0</v>
      </c>
      <c r="FE607" s="64">
        <f t="shared" si="1553"/>
        <v>0</v>
      </c>
      <c r="FF607" s="64">
        <f t="shared" si="1553"/>
        <v>0</v>
      </c>
      <c r="FG607" s="64">
        <f t="shared" si="1553"/>
        <v>0</v>
      </c>
      <c r="FH607" s="64">
        <f t="shared" si="1553"/>
        <v>0</v>
      </c>
      <c r="FI607" s="64">
        <f t="shared" si="1553"/>
        <v>0</v>
      </c>
      <c r="FJ607" s="64">
        <f t="shared" si="1553"/>
        <v>0</v>
      </c>
      <c r="FK607" s="64">
        <f t="shared" si="1553"/>
        <v>0</v>
      </c>
      <c r="FL607" s="64">
        <f t="shared" si="1553"/>
        <v>0</v>
      </c>
      <c r="FM607" s="64">
        <f t="shared" si="1553"/>
        <v>0</v>
      </c>
      <c r="FN607" s="64">
        <f t="shared" si="1553"/>
        <v>0</v>
      </c>
      <c r="FO607" s="64">
        <f t="shared" si="1553"/>
        <v>0</v>
      </c>
      <c r="FP607" s="64">
        <f t="shared" si="1553"/>
        <v>0</v>
      </c>
      <c r="FQ607" s="64">
        <f t="shared" si="1553"/>
        <v>0</v>
      </c>
      <c r="FR607" s="64">
        <f t="shared" si="1553"/>
        <v>0</v>
      </c>
    </row>
    <row r="608" spans="2:174">
      <c r="C608" t="s">
        <v>233</v>
      </c>
      <c r="D608" s="144" t="s">
        <v>15</v>
      </c>
      <c r="E608" s="137">
        <f>INDEX(Assumptions!$G464:$G464,MATCH($A$1,Model_Number,0))</f>
        <v>0</v>
      </c>
      <c r="J608" s="64">
        <f t="shared" ref="J608:BU608" si="1554">$E608 * J603</f>
        <v>0</v>
      </c>
      <c r="K608" s="64">
        <f t="shared" si="1554"/>
        <v>0</v>
      </c>
      <c r="L608" s="64">
        <f t="shared" si="1554"/>
        <v>0</v>
      </c>
      <c r="M608" s="64">
        <f t="shared" si="1554"/>
        <v>0</v>
      </c>
      <c r="N608" s="64">
        <f t="shared" si="1554"/>
        <v>0</v>
      </c>
      <c r="O608" s="64">
        <f t="shared" si="1554"/>
        <v>0</v>
      </c>
      <c r="P608" s="64">
        <f t="shared" si="1554"/>
        <v>0</v>
      </c>
      <c r="Q608" s="64">
        <f t="shared" si="1554"/>
        <v>0</v>
      </c>
      <c r="R608" s="64">
        <f t="shared" si="1554"/>
        <v>0</v>
      </c>
      <c r="S608" s="64">
        <f t="shared" si="1554"/>
        <v>0</v>
      </c>
      <c r="T608" s="64">
        <f t="shared" si="1554"/>
        <v>0</v>
      </c>
      <c r="U608" s="64">
        <f t="shared" si="1554"/>
        <v>0</v>
      </c>
      <c r="V608" s="64">
        <f t="shared" si="1554"/>
        <v>0</v>
      </c>
      <c r="W608" s="64">
        <f t="shared" si="1554"/>
        <v>0</v>
      </c>
      <c r="X608" s="64">
        <f t="shared" si="1554"/>
        <v>0</v>
      </c>
      <c r="Y608" s="64">
        <f t="shared" si="1554"/>
        <v>0</v>
      </c>
      <c r="Z608" s="64">
        <f t="shared" si="1554"/>
        <v>0</v>
      </c>
      <c r="AA608" s="64">
        <f t="shared" si="1554"/>
        <v>0</v>
      </c>
      <c r="AB608" s="64">
        <f t="shared" si="1554"/>
        <v>0</v>
      </c>
      <c r="AC608" s="64">
        <f t="shared" si="1554"/>
        <v>0</v>
      </c>
      <c r="AD608" s="64">
        <f t="shared" si="1554"/>
        <v>0</v>
      </c>
      <c r="AE608" s="64">
        <f t="shared" si="1554"/>
        <v>0</v>
      </c>
      <c r="AF608" s="64">
        <f t="shared" si="1554"/>
        <v>0</v>
      </c>
      <c r="AG608" s="64">
        <f t="shared" si="1554"/>
        <v>0</v>
      </c>
      <c r="AH608" s="64">
        <f t="shared" si="1554"/>
        <v>0</v>
      </c>
      <c r="AI608" s="64">
        <f t="shared" si="1554"/>
        <v>0</v>
      </c>
      <c r="AJ608" s="64">
        <f t="shared" si="1554"/>
        <v>0</v>
      </c>
      <c r="AK608" s="64">
        <f t="shared" si="1554"/>
        <v>0</v>
      </c>
      <c r="AL608" s="64">
        <f t="shared" si="1554"/>
        <v>0</v>
      </c>
      <c r="AM608" s="64">
        <f t="shared" si="1554"/>
        <v>0</v>
      </c>
      <c r="AN608" s="64">
        <f t="shared" si="1554"/>
        <v>0</v>
      </c>
      <c r="AO608" s="64">
        <f t="shared" si="1554"/>
        <v>0</v>
      </c>
      <c r="AP608" s="64">
        <f t="shared" si="1554"/>
        <v>0</v>
      </c>
      <c r="AQ608" s="64">
        <f t="shared" si="1554"/>
        <v>0</v>
      </c>
      <c r="AR608" s="64">
        <f t="shared" si="1554"/>
        <v>0</v>
      </c>
      <c r="AS608" s="64">
        <f t="shared" si="1554"/>
        <v>0</v>
      </c>
      <c r="AT608" s="64">
        <f t="shared" si="1554"/>
        <v>0</v>
      </c>
      <c r="AU608" s="64">
        <f t="shared" si="1554"/>
        <v>0</v>
      </c>
      <c r="AV608" s="64">
        <f t="shared" si="1554"/>
        <v>0</v>
      </c>
      <c r="AW608" s="64">
        <f t="shared" si="1554"/>
        <v>0</v>
      </c>
      <c r="AX608" s="64">
        <f t="shared" si="1554"/>
        <v>0</v>
      </c>
      <c r="AY608" s="64">
        <f t="shared" si="1554"/>
        <v>0</v>
      </c>
      <c r="AZ608" s="64">
        <f t="shared" si="1554"/>
        <v>0</v>
      </c>
      <c r="BA608" s="64">
        <f t="shared" si="1554"/>
        <v>0</v>
      </c>
      <c r="BB608" s="64">
        <f t="shared" si="1554"/>
        <v>0</v>
      </c>
      <c r="BC608" s="64">
        <f t="shared" si="1554"/>
        <v>0</v>
      </c>
      <c r="BD608" s="64">
        <f t="shared" si="1554"/>
        <v>0</v>
      </c>
      <c r="BE608" s="64">
        <f t="shared" si="1554"/>
        <v>0</v>
      </c>
      <c r="BF608" s="64">
        <f t="shared" si="1554"/>
        <v>0</v>
      </c>
      <c r="BG608" s="64">
        <f t="shared" si="1554"/>
        <v>0</v>
      </c>
      <c r="BH608" s="64">
        <f t="shared" si="1554"/>
        <v>0</v>
      </c>
      <c r="BI608" s="64">
        <f t="shared" si="1554"/>
        <v>0</v>
      </c>
      <c r="BJ608" s="64">
        <f t="shared" si="1554"/>
        <v>0</v>
      </c>
      <c r="BK608" s="64">
        <f t="shared" si="1554"/>
        <v>0</v>
      </c>
      <c r="BL608" s="64">
        <f t="shared" si="1554"/>
        <v>0</v>
      </c>
      <c r="BM608" s="64">
        <f t="shared" si="1554"/>
        <v>0</v>
      </c>
      <c r="BN608" s="64">
        <f t="shared" si="1554"/>
        <v>0</v>
      </c>
      <c r="BO608" s="64">
        <f t="shared" si="1554"/>
        <v>0</v>
      </c>
      <c r="BP608" s="64">
        <f t="shared" si="1554"/>
        <v>0</v>
      </c>
      <c r="BQ608" s="64">
        <f t="shared" si="1554"/>
        <v>0</v>
      </c>
      <c r="BR608" s="64">
        <f t="shared" si="1554"/>
        <v>0</v>
      </c>
      <c r="BS608" s="64">
        <f t="shared" si="1554"/>
        <v>0</v>
      </c>
      <c r="BT608" s="64">
        <f t="shared" si="1554"/>
        <v>0</v>
      </c>
      <c r="BU608" s="64">
        <f t="shared" si="1554"/>
        <v>0</v>
      </c>
      <c r="BV608" s="64">
        <f t="shared" ref="BV608:EG608" si="1555">$E608 * BV603</f>
        <v>0</v>
      </c>
      <c r="BW608" s="64">
        <f t="shared" si="1555"/>
        <v>0</v>
      </c>
      <c r="BX608" s="64">
        <f t="shared" si="1555"/>
        <v>0</v>
      </c>
      <c r="BY608" s="64">
        <f t="shared" si="1555"/>
        <v>0</v>
      </c>
      <c r="BZ608" s="64">
        <f t="shared" si="1555"/>
        <v>0</v>
      </c>
      <c r="CA608" s="64">
        <f t="shared" si="1555"/>
        <v>0</v>
      </c>
      <c r="CB608" s="64">
        <f t="shared" si="1555"/>
        <v>0</v>
      </c>
      <c r="CC608" s="64">
        <f t="shared" si="1555"/>
        <v>0</v>
      </c>
      <c r="CD608" s="64">
        <f t="shared" si="1555"/>
        <v>0</v>
      </c>
      <c r="CE608" s="64">
        <f t="shared" si="1555"/>
        <v>0</v>
      </c>
      <c r="CF608" s="64">
        <f t="shared" si="1555"/>
        <v>0</v>
      </c>
      <c r="CG608" s="64">
        <f t="shared" si="1555"/>
        <v>0</v>
      </c>
      <c r="CH608" s="64">
        <f t="shared" si="1555"/>
        <v>0</v>
      </c>
      <c r="CI608" s="64">
        <f t="shared" si="1555"/>
        <v>0</v>
      </c>
      <c r="CJ608" s="64">
        <f t="shared" si="1555"/>
        <v>0</v>
      </c>
      <c r="CK608" s="64">
        <f t="shared" si="1555"/>
        <v>0</v>
      </c>
      <c r="CL608" s="64">
        <f t="shared" si="1555"/>
        <v>0</v>
      </c>
      <c r="CM608" s="64">
        <f t="shared" si="1555"/>
        <v>0</v>
      </c>
      <c r="CN608" s="64">
        <f t="shared" si="1555"/>
        <v>0</v>
      </c>
      <c r="CO608" s="64">
        <f t="shared" si="1555"/>
        <v>0</v>
      </c>
      <c r="CP608" s="64">
        <f t="shared" si="1555"/>
        <v>0</v>
      </c>
      <c r="CQ608" s="64">
        <f t="shared" si="1555"/>
        <v>0</v>
      </c>
      <c r="CR608" s="64">
        <f t="shared" si="1555"/>
        <v>0</v>
      </c>
      <c r="CS608" s="64">
        <f t="shared" si="1555"/>
        <v>0</v>
      </c>
      <c r="CT608" s="64">
        <f t="shared" si="1555"/>
        <v>0</v>
      </c>
      <c r="CU608" s="64">
        <f t="shared" si="1555"/>
        <v>0</v>
      </c>
      <c r="CV608" s="64">
        <f t="shared" si="1555"/>
        <v>0</v>
      </c>
      <c r="CW608" s="64">
        <f t="shared" si="1555"/>
        <v>0</v>
      </c>
      <c r="CX608" s="64">
        <f t="shared" si="1555"/>
        <v>0</v>
      </c>
      <c r="CY608" s="64">
        <f t="shared" si="1555"/>
        <v>0</v>
      </c>
      <c r="CZ608" s="64">
        <f t="shared" si="1555"/>
        <v>0</v>
      </c>
      <c r="DA608" s="64">
        <f t="shared" si="1555"/>
        <v>0</v>
      </c>
      <c r="DB608" s="64">
        <f t="shared" si="1555"/>
        <v>0</v>
      </c>
      <c r="DC608" s="64">
        <f t="shared" si="1555"/>
        <v>0</v>
      </c>
      <c r="DD608" s="64">
        <f t="shared" si="1555"/>
        <v>0</v>
      </c>
      <c r="DE608" s="64">
        <f t="shared" si="1555"/>
        <v>0</v>
      </c>
      <c r="DF608" s="64">
        <f t="shared" si="1555"/>
        <v>0</v>
      </c>
      <c r="DG608" s="64">
        <f t="shared" si="1555"/>
        <v>0</v>
      </c>
      <c r="DH608" s="64">
        <f t="shared" si="1555"/>
        <v>0</v>
      </c>
      <c r="DI608" s="64">
        <f t="shared" si="1555"/>
        <v>0</v>
      </c>
      <c r="DJ608" s="64">
        <f t="shared" si="1555"/>
        <v>0</v>
      </c>
      <c r="DK608" s="64">
        <f t="shared" si="1555"/>
        <v>0</v>
      </c>
      <c r="DL608" s="64">
        <f t="shared" si="1555"/>
        <v>0</v>
      </c>
      <c r="DM608" s="64">
        <f t="shared" si="1555"/>
        <v>0</v>
      </c>
      <c r="DN608" s="64">
        <f t="shared" si="1555"/>
        <v>0</v>
      </c>
      <c r="DO608" s="64">
        <f t="shared" si="1555"/>
        <v>0</v>
      </c>
      <c r="DP608" s="64">
        <f t="shared" si="1555"/>
        <v>0</v>
      </c>
      <c r="DQ608" s="64">
        <f t="shared" si="1555"/>
        <v>0</v>
      </c>
      <c r="DR608" s="64">
        <f t="shared" si="1555"/>
        <v>0</v>
      </c>
      <c r="DS608" s="64">
        <f t="shared" si="1555"/>
        <v>0</v>
      </c>
      <c r="DT608" s="64">
        <f t="shared" si="1555"/>
        <v>0</v>
      </c>
      <c r="DU608" s="64">
        <f t="shared" si="1555"/>
        <v>0</v>
      </c>
      <c r="DV608" s="64">
        <f t="shared" si="1555"/>
        <v>0</v>
      </c>
      <c r="DW608" s="64">
        <f t="shared" si="1555"/>
        <v>0</v>
      </c>
      <c r="DX608" s="64">
        <f t="shared" si="1555"/>
        <v>0</v>
      </c>
      <c r="DY608" s="64">
        <f t="shared" si="1555"/>
        <v>0</v>
      </c>
      <c r="DZ608" s="64">
        <f t="shared" si="1555"/>
        <v>0</v>
      </c>
      <c r="EA608" s="64">
        <f t="shared" si="1555"/>
        <v>0</v>
      </c>
      <c r="EB608" s="64">
        <f t="shared" si="1555"/>
        <v>0</v>
      </c>
      <c r="EC608" s="64">
        <f t="shared" si="1555"/>
        <v>0</v>
      </c>
      <c r="ED608" s="64">
        <f t="shared" si="1555"/>
        <v>0</v>
      </c>
      <c r="EE608" s="64">
        <f t="shared" si="1555"/>
        <v>0</v>
      </c>
      <c r="EF608" s="64">
        <f t="shared" si="1555"/>
        <v>0</v>
      </c>
      <c r="EG608" s="64">
        <f t="shared" si="1555"/>
        <v>0</v>
      </c>
      <c r="EH608" s="64">
        <f t="shared" ref="EH608:FR608" si="1556">$E608 * EH603</f>
        <v>0</v>
      </c>
      <c r="EI608" s="64">
        <f t="shared" si="1556"/>
        <v>0</v>
      </c>
      <c r="EJ608" s="64">
        <f t="shared" si="1556"/>
        <v>0</v>
      </c>
      <c r="EK608" s="64">
        <f t="shared" si="1556"/>
        <v>0</v>
      </c>
      <c r="EL608" s="64">
        <f t="shared" si="1556"/>
        <v>0</v>
      </c>
      <c r="EM608" s="64">
        <f t="shared" si="1556"/>
        <v>0</v>
      </c>
      <c r="EN608" s="64">
        <f t="shared" si="1556"/>
        <v>0</v>
      </c>
      <c r="EO608" s="64">
        <f t="shared" si="1556"/>
        <v>0</v>
      </c>
      <c r="EP608" s="64">
        <f t="shared" si="1556"/>
        <v>0</v>
      </c>
      <c r="EQ608" s="64">
        <f t="shared" si="1556"/>
        <v>0</v>
      </c>
      <c r="ER608" s="64">
        <f t="shared" si="1556"/>
        <v>0</v>
      </c>
      <c r="ES608" s="64">
        <f t="shared" si="1556"/>
        <v>0</v>
      </c>
      <c r="ET608" s="64">
        <f t="shared" si="1556"/>
        <v>0</v>
      </c>
      <c r="EU608" s="64">
        <f t="shared" si="1556"/>
        <v>0</v>
      </c>
      <c r="EV608" s="64">
        <f t="shared" si="1556"/>
        <v>0</v>
      </c>
      <c r="EW608" s="64">
        <f t="shared" si="1556"/>
        <v>0</v>
      </c>
      <c r="EX608" s="64">
        <f t="shared" si="1556"/>
        <v>0</v>
      </c>
      <c r="EY608" s="64">
        <f t="shared" si="1556"/>
        <v>0</v>
      </c>
      <c r="EZ608" s="64">
        <f t="shared" si="1556"/>
        <v>0</v>
      </c>
      <c r="FA608" s="64">
        <f t="shared" si="1556"/>
        <v>0</v>
      </c>
      <c r="FB608" s="64">
        <f t="shared" si="1556"/>
        <v>0</v>
      </c>
      <c r="FC608" s="64">
        <f t="shared" si="1556"/>
        <v>0</v>
      </c>
      <c r="FD608" s="64">
        <f t="shared" si="1556"/>
        <v>0</v>
      </c>
      <c r="FE608" s="64">
        <f t="shared" si="1556"/>
        <v>0</v>
      </c>
      <c r="FF608" s="64">
        <f t="shared" si="1556"/>
        <v>0</v>
      </c>
      <c r="FG608" s="64">
        <f t="shared" si="1556"/>
        <v>0</v>
      </c>
      <c r="FH608" s="64">
        <f t="shared" si="1556"/>
        <v>0</v>
      </c>
      <c r="FI608" s="64">
        <f t="shared" si="1556"/>
        <v>0</v>
      </c>
      <c r="FJ608" s="64">
        <f t="shared" si="1556"/>
        <v>0</v>
      </c>
      <c r="FK608" s="64">
        <f t="shared" si="1556"/>
        <v>0</v>
      </c>
      <c r="FL608" s="64">
        <f t="shared" si="1556"/>
        <v>0</v>
      </c>
      <c r="FM608" s="64">
        <f t="shared" si="1556"/>
        <v>0</v>
      </c>
      <c r="FN608" s="64">
        <f t="shared" si="1556"/>
        <v>0</v>
      </c>
      <c r="FO608" s="64">
        <f t="shared" si="1556"/>
        <v>0</v>
      </c>
      <c r="FP608" s="64">
        <f t="shared" si="1556"/>
        <v>0</v>
      </c>
      <c r="FQ608" s="64">
        <f t="shared" si="1556"/>
        <v>0</v>
      </c>
      <c r="FR608" s="64">
        <f t="shared" si="1556"/>
        <v>0</v>
      </c>
    </row>
    <row r="609" spans="2:174">
      <c r="C609" t="s">
        <v>234</v>
      </c>
      <c r="D609" s="144" t="s">
        <v>15</v>
      </c>
      <c r="E609" s="137">
        <f>INDEX(Assumptions!$G465:$G465,MATCH($A$1,Model_Number,0))</f>
        <v>0</v>
      </c>
      <c r="J609" s="64">
        <f t="shared" ref="J609:BU609" si="1557">$E609 * J604</f>
        <v>0</v>
      </c>
      <c r="K609" s="64">
        <f t="shared" si="1557"/>
        <v>0</v>
      </c>
      <c r="L609" s="64">
        <f t="shared" si="1557"/>
        <v>0</v>
      </c>
      <c r="M609" s="64">
        <f t="shared" si="1557"/>
        <v>0</v>
      </c>
      <c r="N609" s="64">
        <f t="shared" si="1557"/>
        <v>0</v>
      </c>
      <c r="O609" s="64">
        <f t="shared" si="1557"/>
        <v>0</v>
      </c>
      <c r="P609" s="64">
        <f t="shared" si="1557"/>
        <v>0</v>
      </c>
      <c r="Q609" s="64">
        <f t="shared" si="1557"/>
        <v>0</v>
      </c>
      <c r="R609" s="64">
        <f t="shared" si="1557"/>
        <v>0</v>
      </c>
      <c r="S609" s="64">
        <f t="shared" si="1557"/>
        <v>0</v>
      </c>
      <c r="T609" s="64">
        <f t="shared" si="1557"/>
        <v>0</v>
      </c>
      <c r="U609" s="64">
        <f t="shared" si="1557"/>
        <v>0</v>
      </c>
      <c r="V609" s="64">
        <f t="shared" si="1557"/>
        <v>0</v>
      </c>
      <c r="W609" s="64">
        <f t="shared" si="1557"/>
        <v>0</v>
      </c>
      <c r="X609" s="64">
        <f t="shared" si="1557"/>
        <v>0</v>
      </c>
      <c r="Y609" s="64">
        <f t="shared" si="1557"/>
        <v>0</v>
      </c>
      <c r="Z609" s="64">
        <f t="shared" si="1557"/>
        <v>0</v>
      </c>
      <c r="AA609" s="64">
        <f t="shared" si="1557"/>
        <v>0</v>
      </c>
      <c r="AB609" s="64">
        <f t="shared" si="1557"/>
        <v>0</v>
      </c>
      <c r="AC609" s="64">
        <f t="shared" si="1557"/>
        <v>0</v>
      </c>
      <c r="AD609" s="64">
        <f t="shared" si="1557"/>
        <v>0</v>
      </c>
      <c r="AE609" s="64">
        <f t="shared" si="1557"/>
        <v>0</v>
      </c>
      <c r="AF609" s="64">
        <f t="shared" si="1557"/>
        <v>0</v>
      </c>
      <c r="AG609" s="64">
        <f t="shared" si="1557"/>
        <v>0</v>
      </c>
      <c r="AH609" s="64">
        <f t="shared" si="1557"/>
        <v>0</v>
      </c>
      <c r="AI609" s="64">
        <f t="shared" si="1557"/>
        <v>0</v>
      </c>
      <c r="AJ609" s="64">
        <f t="shared" si="1557"/>
        <v>0</v>
      </c>
      <c r="AK609" s="64">
        <f t="shared" si="1557"/>
        <v>0</v>
      </c>
      <c r="AL609" s="64">
        <f t="shared" si="1557"/>
        <v>0</v>
      </c>
      <c r="AM609" s="64">
        <f t="shared" si="1557"/>
        <v>0</v>
      </c>
      <c r="AN609" s="64">
        <f t="shared" si="1557"/>
        <v>0</v>
      </c>
      <c r="AO609" s="64">
        <f t="shared" si="1557"/>
        <v>0</v>
      </c>
      <c r="AP609" s="64">
        <f t="shared" si="1557"/>
        <v>0</v>
      </c>
      <c r="AQ609" s="64">
        <f t="shared" si="1557"/>
        <v>0</v>
      </c>
      <c r="AR609" s="64">
        <f t="shared" si="1557"/>
        <v>0</v>
      </c>
      <c r="AS609" s="64">
        <f t="shared" si="1557"/>
        <v>0</v>
      </c>
      <c r="AT609" s="64">
        <f t="shared" si="1557"/>
        <v>0</v>
      </c>
      <c r="AU609" s="64">
        <f t="shared" si="1557"/>
        <v>0</v>
      </c>
      <c r="AV609" s="64">
        <f t="shared" si="1557"/>
        <v>0</v>
      </c>
      <c r="AW609" s="64">
        <f t="shared" si="1557"/>
        <v>0</v>
      </c>
      <c r="AX609" s="64">
        <f t="shared" si="1557"/>
        <v>0</v>
      </c>
      <c r="AY609" s="64">
        <f t="shared" si="1557"/>
        <v>0</v>
      </c>
      <c r="AZ609" s="64">
        <f t="shared" si="1557"/>
        <v>0</v>
      </c>
      <c r="BA609" s="64">
        <f t="shared" si="1557"/>
        <v>0</v>
      </c>
      <c r="BB609" s="64">
        <f t="shared" si="1557"/>
        <v>0</v>
      </c>
      <c r="BC609" s="64">
        <f t="shared" si="1557"/>
        <v>0</v>
      </c>
      <c r="BD609" s="64">
        <f t="shared" si="1557"/>
        <v>0</v>
      </c>
      <c r="BE609" s="64">
        <f t="shared" si="1557"/>
        <v>0</v>
      </c>
      <c r="BF609" s="64">
        <f t="shared" si="1557"/>
        <v>0</v>
      </c>
      <c r="BG609" s="64">
        <f t="shared" si="1557"/>
        <v>0</v>
      </c>
      <c r="BH609" s="64">
        <f t="shared" si="1557"/>
        <v>0</v>
      </c>
      <c r="BI609" s="64">
        <f t="shared" si="1557"/>
        <v>0</v>
      </c>
      <c r="BJ609" s="64">
        <f t="shared" si="1557"/>
        <v>0</v>
      </c>
      <c r="BK609" s="64">
        <f t="shared" si="1557"/>
        <v>0</v>
      </c>
      <c r="BL609" s="64">
        <f t="shared" si="1557"/>
        <v>0</v>
      </c>
      <c r="BM609" s="64">
        <f t="shared" si="1557"/>
        <v>0</v>
      </c>
      <c r="BN609" s="64">
        <f t="shared" si="1557"/>
        <v>0</v>
      </c>
      <c r="BO609" s="64">
        <f t="shared" si="1557"/>
        <v>0</v>
      </c>
      <c r="BP609" s="64">
        <f t="shared" si="1557"/>
        <v>0</v>
      </c>
      <c r="BQ609" s="64">
        <f t="shared" si="1557"/>
        <v>0</v>
      </c>
      <c r="BR609" s="64">
        <f t="shared" si="1557"/>
        <v>0</v>
      </c>
      <c r="BS609" s="64">
        <f t="shared" si="1557"/>
        <v>0</v>
      </c>
      <c r="BT609" s="64">
        <f t="shared" si="1557"/>
        <v>0</v>
      </c>
      <c r="BU609" s="64">
        <f t="shared" si="1557"/>
        <v>0</v>
      </c>
      <c r="BV609" s="64">
        <f t="shared" ref="BV609:EG609" si="1558">$E609 * BV604</f>
        <v>0</v>
      </c>
      <c r="BW609" s="64">
        <f t="shared" si="1558"/>
        <v>0</v>
      </c>
      <c r="BX609" s="64">
        <f t="shared" si="1558"/>
        <v>0</v>
      </c>
      <c r="BY609" s="64">
        <f t="shared" si="1558"/>
        <v>0</v>
      </c>
      <c r="BZ609" s="64">
        <f t="shared" si="1558"/>
        <v>0</v>
      </c>
      <c r="CA609" s="64">
        <f t="shared" si="1558"/>
        <v>0</v>
      </c>
      <c r="CB609" s="64">
        <f t="shared" si="1558"/>
        <v>0</v>
      </c>
      <c r="CC609" s="64">
        <f t="shared" si="1558"/>
        <v>0</v>
      </c>
      <c r="CD609" s="64">
        <f t="shared" si="1558"/>
        <v>0</v>
      </c>
      <c r="CE609" s="64">
        <f t="shared" si="1558"/>
        <v>0</v>
      </c>
      <c r="CF609" s="64">
        <f t="shared" si="1558"/>
        <v>0</v>
      </c>
      <c r="CG609" s="64">
        <f t="shared" si="1558"/>
        <v>0</v>
      </c>
      <c r="CH609" s="64">
        <f t="shared" si="1558"/>
        <v>0</v>
      </c>
      <c r="CI609" s="64">
        <f t="shared" si="1558"/>
        <v>0</v>
      </c>
      <c r="CJ609" s="64">
        <f t="shared" si="1558"/>
        <v>0</v>
      </c>
      <c r="CK609" s="64">
        <f t="shared" si="1558"/>
        <v>0</v>
      </c>
      <c r="CL609" s="64">
        <f t="shared" si="1558"/>
        <v>0</v>
      </c>
      <c r="CM609" s="64">
        <f t="shared" si="1558"/>
        <v>0</v>
      </c>
      <c r="CN609" s="64">
        <f t="shared" si="1558"/>
        <v>0</v>
      </c>
      <c r="CO609" s="64">
        <f t="shared" si="1558"/>
        <v>0</v>
      </c>
      <c r="CP609" s="64">
        <f t="shared" si="1558"/>
        <v>0</v>
      </c>
      <c r="CQ609" s="64">
        <f t="shared" si="1558"/>
        <v>0</v>
      </c>
      <c r="CR609" s="64">
        <f t="shared" si="1558"/>
        <v>0</v>
      </c>
      <c r="CS609" s="64">
        <f t="shared" si="1558"/>
        <v>0</v>
      </c>
      <c r="CT609" s="64">
        <f t="shared" si="1558"/>
        <v>0</v>
      </c>
      <c r="CU609" s="64">
        <f t="shared" si="1558"/>
        <v>0</v>
      </c>
      <c r="CV609" s="64">
        <f t="shared" si="1558"/>
        <v>0</v>
      </c>
      <c r="CW609" s="64">
        <f t="shared" si="1558"/>
        <v>0</v>
      </c>
      <c r="CX609" s="64">
        <f t="shared" si="1558"/>
        <v>0</v>
      </c>
      <c r="CY609" s="64">
        <f t="shared" si="1558"/>
        <v>0</v>
      </c>
      <c r="CZ609" s="64">
        <f t="shared" si="1558"/>
        <v>0</v>
      </c>
      <c r="DA609" s="64">
        <f t="shared" si="1558"/>
        <v>0</v>
      </c>
      <c r="DB609" s="64">
        <f t="shared" si="1558"/>
        <v>0</v>
      </c>
      <c r="DC609" s="64">
        <f t="shared" si="1558"/>
        <v>0</v>
      </c>
      <c r="DD609" s="64">
        <f t="shared" si="1558"/>
        <v>0</v>
      </c>
      <c r="DE609" s="64">
        <f t="shared" si="1558"/>
        <v>0</v>
      </c>
      <c r="DF609" s="64">
        <f t="shared" si="1558"/>
        <v>0</v>
      </c>
      <c r="DG609" s="64">
        <f t="shared" si="1558"/>
        <v>0</v>
      </c>
      <c r="DH609" s="64">
        <f t="shared" si="1558"/>
        <v>0</v>
      </c>
      <c r="DI609" s="64">
        <f t="shared" si="1558"/>
        <v>0</v>
      </c>
      <c r="DJ609" s="64">
        <f t="shared" si="1558"/>
        <v>0</v>
      </c>
      <c r="DK609" s="64">
        <f t="shared" si="1558"/>
        <v>0</v>
      </c>
      <c r="DL609" s="64">
        <f t="shared" si="1558"/>
        <v>0</v>
      </c>
      <c r="DM609" s="64">
        <f t="shared" si="1558"/>
        <v>0</v>
      </c>
      <c r="DN609" s="64">
        <f t="shared" si="1558"/>
        <v>0</v>
      </c>
      <c r="DO609" s="64">
        <f t="shared" si="1558"/>
        <v>0</v>
      </c>
      <c r="DP609" s="64">
        <f t="shared" si="1558"/>
        <v>0</v>
      </c>
      <c r="DQ609" s="64">
        <f t="shared" si="1558"/>
        <v>0</v>
      </c>
      <c r="DR609" s="64">
        <f t="shared" si="1558"/>
        <v>0</v>
      </c>
      <c r="DS609" s="64">
        <f t="shared" si="1558"/>
        <v>0</v>
      </c>
      <c r="DT609" s="64">
        <f t="shared" si="1558"/>
        <v>0</v>
      </c>
      <c r="DU609" s="64">
        <f t="shared" si="1558"/>
        <v>0</v>
      </c>
      <c r="DV609" s="64">
        <f t="shared" si="1558"/>
        <v>0</v>
      </c>
      <c r="DW609" s="64">
        <f t="shared" si="1558"/>
        <v>0</v>
      </c>
      <c r="DX609" s="64">
        <f t="shared" si="1558"/>
        <v>0</v>
      </c>
      <c r="DY609" s="64">
        <f t="shared" si="1558"/>
        <v>0</v>
      </c>
      <c r="DZ609" s="64">
        <f t="shared" si="1558"/>
        <v>0</v>
      </c>
      <c r="EA609" s="64">
        <f t="shared" si="1558"/>
        <v>0</v>
      </c>
      <c r="EB609" s="64">
        <f t="shared" si="1558"/>
        <v>0</v>
      </c>
      <c r="EC609" s="64">
        <f t="shared" si="1558"/>
        <v>0</v>
      </c>
      <c r="ED609" s="64">
        <f t="shared" si="1558"/>
        <v>0</v>
      </c>
      <c r="EE609" s="64">
        <f t="shared" si="1558"/>
        <v>0</v>
      </c>
      <c r="EF609" s="64">
        <f t="shared" si="1558"/>
        <v>0</v>
      </c>
      <c r="EG609" s="64">
        <f t="shared" si="1558"/>
        <v>0</v>
      </c>
      <c r="EH609" s="64">
        <f t="shared" ref="EH609:FR609" si="1559">$E609 * EH604</f>
        <v>0</v>
      </c>
      <c r="EI609" s="64">
        <f t="shared" si="1559"/>
        <v>0</v>
      </c>
      <c r="EJ609" s="64">
        <f t="shared" si="1559"/>
        <v>0</v>
      </c>
      <c r="EK609" s="64">
        <f t="shared" si="1559"/>
        <v>0</v>
      </c>
      <c r="EL609" s="64">
        <f t="shared" si="1559"/>
        <v>0</v>
      </c>
      <c r="EM609" s="64">
        <f t="shared" si="1559"/>
        <v>0</v>
      </c>
      <c r="EN609" s="64">
        <f t="shared" si="1559"/>
        <v>0</v>
      </c>
      <c r="EO609" s="64">
        <f t="shared" si="1559"/>
        <v>0</v>
      </c>
      <c r="EP609" s="64">
        <f t="shared" si="1559"/>
        <v>0</v>
      </c>
      <c r="EQ609" s="64">
        <f t="shared" si="1559"/>
        <v>0</v>
      </c>
      <c r="ER609" s="64">
        <f t="shared" si="1559"/>
        <v>0</v>
      </c>
      <c r="ES609" s="64">
        <f t="shared" si="1559"/>
        <v>0</v>
      </c>
      <c r="ET609" s="64">
        <f t="shared" si="1559"/>
        <v>0</v>
      </c>
      <c r="EU609" s="64">
        <f t="shared" si="1559"/>
        <v>0</v>
      </c>
      <c r="EV609" s="64">
        <f t="shared" si="1559"/>
        <v>0</v>
      </c>
      <c r="EW609" s="64">
        <f t="shared" si="1559"/>
        <v>0</v>
      </c>
      <c r="EX609" s="64">
        <f t="shared" si="1559"/>
        <v>0</v>
      </c>
      <c r="EY609" s="64">
        <f t="shared" si="1559"/>
        <v>0</v>
      </c>
      <c r="EZ609" s="64">
        <f t="shared" si="1559"/>
        <v>0</v>
      </c>
      <c r="FA609" s="64">
        <f t="shared" si="1559"/>
        <v>0</v>
      </c>
      <c r="FB609" s="64">
        <f t="shared" si="1559"/>
        <v>0</v>
      </c>
      <c r="FC609" s="64">
        <f t="shared" si="1559"/>
        <v>0</v>
      </c>
      <c r="FD609" s="64">
        <f t="shared" si="1559"/>
        <v>0</v>
      </c>
      <c r="FE609" s="64">
        <f t="shared" si="1559"/>
        <v>0</v>
      </c>
      <c r="FF609" s="64">
        <f t="shared" si="1559"/>
        <v>0</v>
      </c>
      <c r="FG609" s="64">
        <f t="shared" si="1559"/>
        <v>0</v>
      </c>
      <c r="FH609" s="64">
        <f t="shared" si="1559"/>
        <v>0</v>
      </c>
      <c r="FI609" s="64">
        <f t="shared" si="1559"/>
        <v>0</v>
      </c>
      <c r="FJ609" s="64">
        <f t="shared" si="1559"/>
        <v>0</v>
      </c>
      <c r="FK609" s="64">
        <f t="shared" si="1559"/>
        <v>0</v>
      </c>
      <c r="FL609" s="64">
        <f t="shared" si="1559"/>
        <v>0</v>
      </c>
      <c r="FM609" s="64">
        <f t="shared" si="1559"/>
        <v>0</v>
      </c>
      <c r="FN609" s="64">
        <f t="shared" si="1559"/>
        <v>0</v>
      </c>
      <c r="FO609" s="64">
        <f t="shared" si="1559"/>
        <v>0</v>
      </c>
      <c r="FP609" s="64">
        <f t="shared" si="1559"/>
        <v>0</v>
      </c>
      <c r="FQ609" s="64">
        <f t="shared" si="1559"/>
        <v>0</v>
      </c>
      <c r="FR609" s="64">
        <f t="shared" si="1559"/>
        <v>0</v>
      </c>
    </row>
    <row r="610" spans="2:174">
      <c r="C610" t="s">
        <v>235</v>
      </c>
      <c r="D610" s="144" t="s">
        <v>15</v>
      </c>
      <c r="E610" s="137">
        <f>INDEX(Assumptions!$G466:$G466,MATCH($A$1,Model_Number,0))</f>
        <v>0</v>
      </c>
      <c r="J610" s="64">
        <f t="shared" ref="J610:BU610" si="1560">$E610 * J605</f>
        <v>0</v>
      </c>
      <c r="K610" s="64">
        <f t="shared" si="1560"/>
        <v>0</v>
      </c>
      <c r="L610" s="64">
        <f t="shared" si="1560"/>
        <v>0</v>
      </c>
      <c r="M610" s="64">
        <f t="shared" si="1560"/>
        <v>0</v>
      </c>
      <c r="N610" s="64">
        <f t="shared" si="1560"/>
        <v>0</v>
      </c>
      <c r="O610" s="64">
        <f t="shared" si="1560"/>
        <v>0</v>
      </c>
      <c r="P610" s="64">
        <f t="shared" si="1560"/>
        <v>0</v>
      </c>
      <c r="Q610" s="64">
        <f t="shared" si="1560"/>
        <v>0</v>
      </c>
      <c r="R610" s="64">
        <f t="shared" si="1560"/>
        <v>0</v>
      </c>
      <c r="S610" s="64">
        <f t="shared" si="1560"/>
        <v>0</v>
      </c>
      <c r="T610" s="64">
        <f t="shared" si="1560"/>
        <v>0</v>
      </c>
      <c r="U610" s="64">
        <f t="shared" si="1560"/>
        <v>0</v>
      </c>
      <c r="V610" s="64">
        <f t="shared" si="1560"/>
        <v>0</v>
      </c>
      <c r="W610" s="64">
        <f t="shared" si="1560"/>
        <v>0</v>
      </c>
      <c r="X610" s="64">
        <f t="shared" si="1560"/>
        <v>0</v>
      </c>
      <c r="Y610" s="64">
        <f t="shared" si="1560"/>
        <v>0</v>
      </c>
      <c r="Z610" s="64">
        <f t="shared" si="1560"/>
        <v>0</v>
      </c>
      <c r="AA610" s="64">
        <f t="shared" si="1560"/>
        <v>0</v>
      </c>
      <c r="AB610" s="64">
        <f t="shared" si="1560"/>
        <v>0</v>
      </c>
      <c r="AC610" s="64">
        <f t="shared" si="1560"/>
        <v>0</v>
      </c>
      <c r="AD610" s="64">
        <f t="shared" si="1560"/>
        <v>0</v>
      </c>
      <c r="AE610" s="64">
        <f t="shared" si="1560"/>
        <v>0</v>
      </c>
      <c r="AF610" s="64">
        <f t="shared" si="1560"/>
        <v>0</v>
      </c>
      <c r="AG610" s="64">
        <f t="shared" si="1560"/>
        <v>0</v>
      </c>
      <c r="AH610" s="64">
        <f t="shared" si="1560"/>
        <v>0</v>
      </c>
      <c r="AI610" s="64">
        <f t="shared" si="1560"/>
        <v>0</v>
      </c>
      <c r="AJ610" s="64">
        <f t="shared" si="1560"/>
        <v>0</v>
      </c>
      <c r="AK610" s="64">
        <f t="shared" si="1560"/>
        <v>0</v>
      </c>
      <c r="AL610" s="64">
        <f t="shared" si="1560"/>
        <v>0</v>
      </c>
      <c r="AM610" s="64">
        <f t="shared" si="1560"/>
        <v>0</v>
      </c>
      <c r="AN610" s="64">
        <f t="shared" si="1560"/>
        <v>0</v>
      </c>
      <c r="AO610" s="64">
        <f t="shared" si="1560"/>
        <v>0</v>
      </c>
      <c r="AP610" s="64">
        <f t="shared" si="1560"/>
        <v>0</v>
      </c>
      <c r="AQ610" s="64">
        <f t="shared" si="1560"/>
        <v>0</v>
      </c>
      <c r="AR610" s="64">
        <f t="shared" si="1560"/>
        <v>0</v>
      </c>
      <c r="AS610" s="64">
        <f t="shared" si="1560"/>
        <v>0</v>
      </c>
      <c r="AT610" s="64">
        <f t="shared" si="1560"/>
        <v>0</v>
      </c>
      <c r="AU610" s="64">
        <f t="shared" si="1560"/>
        <v>0</v>
      </c>
      <c r="AV610" s="64">
        <f t="shared" si="1560"/>
        <v>0</v>
      </c>
      <c r="AW610" s="64">
        <f t="shared" si="1560"/>
        <v>0</v>
      </c>
      <c r="AX610" s="64">
        <f t="shared" si="1560"/>
        <v>0</v>
      </c>
      <c r="AY610" s="64">
        <f t="shared" si="1560"/>
        <v>0</v>
      </c>
      <c r="AZ610" s="64">
        <f t="shared" si="1560"/>
        <v>0</v>
      </c>
      <c r="BA610" s="64">
        <f t="shared" si="1560"/>
        <v>0</v>
      </c>
      <c r="BB610" s="64">
        <f t="shared" si="1560"/>
        <v>0</v>
      </c>
      <c r="BC610" s="64">
        <f t="shared" si="1560"/>
        <v>0</v>
      </c>
      <c r="BD610" s="64">
        <f t="shared" si="1560"/>
        <v>0</v>
      </c>
      <c r="BE610" s="64">
        <f t="shared" si="1560"/>
        <v>0</v>
      </c>
      <c r="BF610" s="64">
        <f t="shared" si="1560"/>
        <v>0</v>
      </c>
      <c r="BG610" s="64">
        <f t="shared" si="1560"/>
        <v>0</v>
      </c>
      <c r="BH610" s="64">
        <f t="shared" si="1560"/>
        <v>0</v>
      </c>
      <c r="BI610" s="64">
        <f t="shared" si="1560"/>
        <v>0</v>
      </c>
      <c r="BJ610" s="64">
        <f t="shared" si="1560"/>
        <v>0</v>
      </c>
      <c r="BK610" s="64">
        <f t="shared" si="1560"/>
        <v>0</v>
      </c>
      <c r="BL610" s="64">
        <f t="shared" si="1560"/>
        <v>0</v>
      </c>
      <c r="BM610" s="64">
        <f t="shared" si="1560"/>
        <v>0</v>
      </c>
      <c r="BN610" s="64">
        <f t="shared" si="1560"/>
        <v>0</v>
      </c>
      <c r="BO610" s="64">
        <f t="shared" si="1560"/>
        <v>0</v>
      </c>
      <c r="BP610" s="64">
        <f t="shared" si="1560"/>
        <v>0</v>
      </c>
      <c r="BQ610" s="64">
        <f t="shared" si="1560"/>
        <v>0</v>
      </c>
      <c r="BR610" s="64">
        <f t="shared" si="1560"/>
        <v>0</v>
      </c>
      <c r="BS610" s="64">
        <f t="shared" si="1560"/>
        <v>0</v>
      </c>
      <c r="BT610" s="64">
        <f t="shared" si="1560"/>
        <v>0</v>
      </c>
      <c r="BU610" s="64">
        <f t="shared" si="1560"/>
        <v>0</v>
      </c>
      <c r="BV610" s="64">
        <f t="shared" ref="BV610:EG610" si="1561">$E610 * BV605</f>
        <v>0</v>
      </c>
      <c r="BW610" s="64">
        <f t="shared" si="1561"/>
        <v>0</v>
      </c>
      <c r="BX610" s="64">
        <f t="shared" si="1561"/>
        <v>0</v>
      </c>
      <c r="BY610" s="64">
        <f t="shared" si="1561"/>
        <v>0</v>
      </c>
      <c r="BZ610" s="64">
        <f t="shared" si="1561"/>
        <v>0</v>
      </c>
      <c r="CA610" s="64">
        <f t="shared" si="1561"/>
        <v>0</v>
      </c>
      <c r="CB610" s="64">
        <f t="shared" si="1561"/>
        <v>0</v>
      </c>
      <c r="CC610" s="64">
        <f t="shared" si="1561"/>
        <v>0</v>
      </c>
      <c r="CD610" s="64">
        <f t="shared" si="1561"/>
        <v>0</v>
      </c>
      <c r="CE610" s="64">
        <f t="shared" si="1561"/>
        <v>0</v>
      </c>
      <c r="CF610" s="64">
        <f t="shared" si="1561"/>
        <v>0</v>
      </c>
      <c r="CG610" s="64">
        <f t="shared" si="1561"/>
        <v>0</v>
      </c>
      <c r="CH610" s="64">
        <f t="shared" si="1561"/>
        <v>0</v>
      </c>
      <c r="CI610" s="64">
        <f t="shared" si="1561"/>
        <v>0</v>
      </c>
      <c r="CJ610" s="64">
        <f t="shared" si="1561"/>
        <v>0</v>
      </c>
      <c r="CK610" s="64">
        <f t="shared" si="1561"/>
        <v>0</v>
      </c>
      <c r="CL610" s="64">
        <f t="shared" si="1561"/>
        <v>0</v>
      </c>
      <c r="CM610" s="64">
        <f t="shared" si="1561"/>
        <v>0</v>
      </c>
      <c r="CN610" s="64">
        <f t="shared" si="1561"/>
        <v>0</v>
      </c>
      <c r="CO610" s="64">
        <f t="shared" si="1561"/>
        <v>0</v>
      </c>
      <c r="CP610" s="64">
        <f t="shared" si="1561"/>
        <v>0</v>
      </c>
      <c r="CQ610" s="64">
        <f t="shared" si="1561"/>
        <v>0</v>
      </c>
      <c r="CR610" s="64">
        <f t="shared" si="1561"/>
        <v>0</v>
      </c>
      <c r="CS610" s="64">
        <f t="shared" si="1561"/>
        <v>0</v>
      </c>
      <c r="CT610" s="64">
        <f t="shared" si="1561"/>
        <v>0</v>
      </c>
      <c r="CU610" s="64">
        <f t="shared" si="1561"/>
        <v>0</v>
      </c>
      <c r="CV610" s="64">
        <f t="shared" si="1561"/>
        <v>0</v>
      </c>
      <c r="CW610" s="64">
        <f t="shared" si="1561"/>
        <v>0</v>
      </c>
      <c r="CX610" s="64">
        <f t="shared" si="1561"/>
        <v>0</v>
      </c>
      <c r="CY610" s="64">
        <f t="shared" si="1561"/>
        <v>0</v>
      </c>
      <c r="CZ610" s="64">
        <f t="shared" si="1561"/>
        <v>0</v>
      </c>
      <c r="DA610" s="64">
        <f t="shared" si="1561"/>
        <v>0</v>
      </c>
      <c r="DB610" s="64">
        <f t="shared" si="1561"/>
        <v>0</v>
      </c>
      <c r="DC610" s="64">
        <f t="shared" si="1561"/>
        <v>0</v>
      </c>
      <c r="DD610" s="64">
        <f t="shared" si="1561"/>
        <v>0</v>
      </c>
      <c r="DE610" s="64">
        <f t="shared" si="1561"/>
        <v>0</v>
      </c>
      <c r="DF610" s="64">
        <f t="shared" si="1561"/>
        <v>0</v>
      </c>
      <c r="DG610" s="64">
        <f t="shared" si="1561"/>
        <v>0</v>
      </c>
      <c r="DH610" s="64">
        <f t="shared" si="1561"/>
        <v>0</v>
      </c>
      <c r="DI610" s="64">
        <f t="shared" si="1561"/>
        <v>0</v>
      </c>
      <c r="DJ610" s="64">
        <f t="shared" si="1561"/>
        <v>0</v>
      </c>
      <c r="DK610" s="64">
        <f t="shared" si="1561"/>
        <v>0</v>
      </c>
      <c r="DL610" s="64">
        <f t="shared" si="1561"/>
        <v>0</v>
      </c>
      <c r="DM610" s="64">
        <f t="shared" si="1561"/>
        <v>0</v>
      </c>
      <c r="DN610" s="64">
        <f t="shared" si="1561"/>
        <v>0</v>
      </c>
      <c r="DO610" s="64">
        <f t="shared" si="1561"/>
        <v>0</v>
      </c>
      <c r="DP610" s="64">
        <f t="shared" si="1561"/>
        <v>0</v>
      </c>
      <c r="DQ610" s="64">
        <f t="shared" si="1561"/>
        <v>0</v>
      </c>
      <c r="DR610" s="64">
        <f t="shared" si="1561"/>
        <v>0</v>
      </c>
      <c r="DS610" s="64">
        <f t="shared" si="1561"/>
        <v>0</v>
      </c>
      <c r="DT610" s="64">
        <f t="shared" si="1561"/>
        <v>0</v>
      </c>
      <c r="DU610" s="64">
        <f t="shared" si="1561"/>
        <v>0</v>
      </c>
      <c r="DV610" s="64">
        <f t="shared" si="1561"/>
        <v>0</v>
      </c>
      <c r="DW610" s="64">
        <f t="shared" si="1561"/>
        <v>0</v>
      </c>
      <c r="DX610" s="64">
        <f t="shared" si="1561"/>
        <v>0</v>
      </c>
      <c r="DY610" s="64">
        <f t="shared" si="1561"/>
        <v>0</v>
      </c>
      <c r="DZ610" s="64">
        <f t="shared" si="1561"/>
        <v>0</v>
      </c>
      <c r="EA610" s="64">
        <f t="shared" si="1561"/>
        <v>0</v>
      </c>
      <c r="EB610" s="64">
        <f t="shared" si="1561"/>
        <v>0</v>
      </c>
      <c r="EC610" s="64">
        <f t="shared" si="1561"/>
        <v>0</v>
      </c>
      <c r="ED610" s="64">
        <f t="shared" si="1561"/>
        <v>0</v>
      </c>
      <c r="EE610" s="64">
        <f t="shared" si="1561"/>
        <v>0</v>
      </c>
      <c r="EF610" s="64">
        <f t="shared" si="1561"/>
        <v>0</v>
      </c>
      <c r="EG610" s="64">
        <f t="shared" si="1561"/>
        <v>0</v>
      </c>
      <c r="EH610" s="64">
        <f t="shared" ref="EH610:FR610" si="1562">$E610 * EH605</f>
        <v>0</v>
      </c>
      <c r="EI610" s="64">
        <f t="shared" si="1562"/>
        <v>0</v>
      </c>
      <c r="EJ610" s="64">
        <f t="shared" si="1562"/>
        <v>0</v>
      </c>
      <c r="EK610" s="64">
        <f t="shared" si="1562"/>
        <v>0</v>
      </c>
      <c r="EL610" s="64">
        <f t="shared" si="1562"/>
        <v>0</v>
      </c>
      <c r="EM610" s="64">
        <f t="shared" si="1562"/>
        <v>0</v>
      </c>
      <c r="EN610" s="64">
        <f t="shared" si="1562"/>
        <v>0</v>
      </c>
      <c r="EO610" s="64">
        <f t="shared" si="1562"/>
        <v>0</v>
      </c>
      <c r="EP610" s="64">
        <f t="shared" si="1562"/>
        <v>0</v>
      </c>
      <c r="EQ610" s="64">
        <f t="shared" si="1562"/>
        <v>0</v>
      </c>
      <c r="ER610" s="64">
        <f t="shared" si="1562"/>
        <v>0</v>
      </c>
      <c r="ES610" s="64">
        <f t="shared" si="1562"/>
        <v>0</v>
      </c>
      <c r="ET610" s="64">
        <f t="shared" si="1562"/>
        <v>0</v>
      </c>
      <c r="EU610" s="64">
        <f t="shared" si="1562"/>
        <v>0</v>
      </c>
      <c r="EV610" s="64">
        <f t="shared" si="1562"/>
        <v>0</v>
      </c>
      <c r="EW610" s="64">
        <f t="shared" si="1562"/>
        <v>0</v>
      </c>
      <c r="EX610" s="64">
        <f t="shared" si="1562"/>
        <v>0</v>
      </c>
      <c r="EY610" s="64">
        <f t="shared" si="1562"/>
        <v>0</v>
      </c>
      <c r="EZ610" s="64">
        <f t="shared" si="1562"/>
        <v>0</v>
      </c>
      <c r="FA610" s="64">
        <f t="shared" si="1562"/>
        <v>0</v>
      </c>
      <c r="FB610" s="64">
        <f t="shared" si="1562"/>
        <v>0</v>
      </c>
      <c r="FC610" s="64">
        <f t="shared" si="1562"/>
        <v>0</v>
      </c>
      <c r="FD610" s="64">
        <f t="shared" si="1562"/>
        <v>0</v>
      </c>
      <c r="FE610" s="64">
        <f t="shared" si="1562"/>
        <v>0</v>
      </c>
      <c r="FF610" s="64">
        <f t="shared" si="1562"/>
        <v>0</v>
      </c>
      <c r="FG610" s="64">
        <f t="shared" si="1562"/>
        <v>0</v>
      </c>
      <c r="FH610" s="64">
        <f t="shared" si="1562"/>
        <v>0</v>
      </c>
      <c r="FI610" s="64">
        <f t="shared" si="1562"/>
        <v>0</v>
      </c>
      <c r="FJ610" s="64">
        <f t="shared" si="1562"/>
        <v>0</v>
      </c>
      <c r="FK610" s="64">
        <f t="shared" si="1562"/>
        <v>0</v>
      </c>
      <c r="FL610" s="64">
        <f t="shared" si="1562"/>
        <v>0</v>
      </c>
      <c r="FM610" s="64">
        <f t="shared" si="1562"/>
        <v>0</v>
      </c>
      <c r="FN610" s="64">
        <f t="shared" si="1562"/>
        <v>0</v>
      </c>
      <c r="FO610" s="64">
        <f t="shared" si="1562"/>
        <v>0</v>
      </c>
      <c r="FP610" s="64">
        <f t="shared" si="1562"/>
        <v>0</v>
      </c>
      <c r="FQ610" s="64">
        <f t="shared" si="1562"/>
        <v>0</v>
      </c>
      <c r="FR610" s="64">
        <f t="shared" si="1562"/>
        <v>0</v>
      </c>
    </row>
    <row r="611" spans="2:174">
      <c r="E611" s="142" t="s">
        <v>642</v>
      </c>
      <c r="F611" s="142" t="s">
        <v>33</v>
      </c>
    </row>
    <row r="612" spans="2:174">
      <c r="C612" t="s">
        <v>219</v>
      </c>
      <c r="D612" s="144" t="s">
        <v>974</v>
      </c>
      <c r="E612" s="151">
        <f>INDEX(Assumptions!$G449:$G449,MATCH($A$1,Model_Number,0))</f>
        <v>0</v>
      </c>
      <c r="F612" s="151">
        <f>INDEX(Assumptions!$G83:$G83,MATCH($A$1,Model_Number,0))</f>
        <v>45</v>
      </c>
      <c r="J612" s="18">
        <f t="shared" ref="J612:AO612" si="1563">$E$612*$F$612*SUM(J607:J610)/Thousand</f>
        <v>0</v>
      </c>
      <c r="K612" s="18">
        <f t="shared" si="1563"/>
        <v>0</v>
      </c>
      <c r="L612" s="18">
        <f t="shared" si="1563"/>
        <v>0</v>
      </c>
      <c r="M612" s="18">
        <f t="shared" si="1563"/>
        <v>0</v>
      </c>
      <c r="N612" s="18">
        <f t="shared" si="1563"/>
        <v>0</v>
      </c>
      <c r="O612" s="18">
        <f t="shared" si="1563"/>
        <v>0</v>
      </c>
      <c r="P612" s="18">
        <f t="shared" si="1563"/>
        <v>0</v>
      </c>
      <c r="Q612" s="18">
        <f t="shared" si="1563"/>
        <v>0</v>
      </c>
      <c r="R612" s="18">
        <f t="shared" si="1563"/>
        <v>0</v>
      </c>
      <c r="S612" s="18">
        <f t="shared" si="1563"/>
        <v>0</v>
      </c>
      <c r="T612" s="18">
        <f t="shared" si="1563"/>
        <v>0</v>
      </c>
      <c r="U612" s="18">
        <f t="shared" si="1563"/>
        <v>0</v>
      </c>
      <c r="V612" s="18">
        <f t="shared" si="1563"/>
        <v>0</v>
      </c>
      <c r="W612" s="18">
        <f t="shared" si="1563"/>
        <v>0</v>
      </c>
      <c r="X612" s="18">
        <f t="shared" si="1563"/>
        <v>0</v>
      </c>
      <c r="Y612" s="18">
        <f t="shared" si="1563"/>
        <v>0</v>
      </c>
      <c r="Z612" s="18">
        <f t="shared" si="1563"/>
        <v>0</v>
      </c>
      <c r="AA612" s="18">
        <f t="shared" si="1563"/>
        <v>0</v>
      </c>
      <c r="AB612" s="18">
        <f t="shared" si="1563"/>
        <v>0</v>
      </c>
      <c r="AC612" s="18">
        <f t="shared" si="1563"/>
        <v>0</v>
      </c>
      <c r="AD612" s="18">
        <f t="shared" si="1563"/>
        <v>0</v>
      </c>
      <c r="AE612" s="18">
        <f t="shared" si="1563"/>
        <v>0</v>
      </c>
      <c r="AF612" s="18">
        <f t="shared" si="1563"/>
        <v>0</v>
      </c>
      <c r="AG612" s="18">
        <f t="shared" si="1563"/>
        <v>0</v>
      </c>
      <c r="AH612" s="18">
        <f t="shared" si="1563"/>
        <v>0</v>
      </c>
      <c r="AI612" s="18">
        <f t="shared" si="1563"/>
        <v>0</v>
      </c>
      <c r="AJ612" s="18">
        <f t="shared" si="1563"/>
        <v>0</v>
      </c>
      <c r="AK612" s="18">
        <f t="shared" si="1563"/>
        <v>0</v>
      </c>
      <c r="AL612" s="18">
        <f t="shared" si="1563"/>
        <v>0</v>
      </c>
      <c r="AM612" s="18">
        <f t="shared" si="1563"/>
        <v>0</v>
      </c>
      <c r="AN612" s="18">
        <f t="shared" si="1563"/>
        <v>0</v>
      </c>
      <c r="AO612" s="18">
        <f t="shared" si="1563"/>
        <v>0</v>
      </c>
      <c r="AP612" s="18">
        <f t="shared" ref="AP612:BU612" si="1564">$E$612*$F$612*SUM(AP607:AP610)/Thousand</f>
        <v>0</v>
      </c>
      <c r="AQ612" s="18">
        <f t="shared" si="1564"/>
        <v>0</v>
      </c>
      <c r="AR612" s="18">
        <f t="shared" si="1564"/>
        <v>0</v>
      </c>
      <c r="AS612" s="18">
        <f t="shared" si="1564"/>
        <v>0</v>
      </c>
      <c r="AT612" s="18">
        <f t="shared" si="1564"/>
        <v>0</v>
      </c>
      <c r="AU612" s="18">
        <f t="shared" si="1564"/>
        <v>0</v>
      </c>
      <c r="AV612" s="18">
        <f t="shared" si="1564"/>
        <v>0</v>
      </c>
      <c r="AW612" s="18">
        <f t="shared" si="1564"/>
        <v>0</v>
      </c>
      <c r="AX612" s="18">
        <f t="shared" si="1564"/>
        <v>0</v>
      </c>
      <c r="AY612" s="18">
        <f t="shared" si="1564"/>
        <v>0</v>
      </c>
      <c r="AZ612" s="18">
        <f t="shared" si="1564"/>
        <v>0</v>
      </c>
      <c r="BA612" s="18">
        <f t="shared" si="1564"/>
        <v>0</v>
      </c>
      <c r="BB612" s="18">
        <f t="shared" si="1564"/>
        <v>0</v>
      </c>
      <c r="BC612" s="18">
        <f t="shared" si="1564"/>
        <v>0</v>
      </c>
      <c r="BD612" s="18">
        <f t="shared" si="1564"/>
        <v>0</v>
      </c>
      <c r="BE612" s="18">
        <f t="shared" si="1564"/>
        <v>0</v>
      </c>
      <c r="BF612" s="18">
        <f t="shared" si="1564"/>
        <v>0</v>
      </c>
      <c r="BG612" s="18">
        <f t="shared" si="1564"/>
        <v>0</v>
      </c>
      <c r="BH612" s="18">
        <f t="shared" si="1564"/>
        <v>0</v>
      </c>
      <c r="BI612" s="18">
        <f t="shared" si="1564"/>
        <v>0</v>
      </c>
      <c r="BJ612" s="18">
        <f t="shared" si="1564"/>
        <v>0</v>
      </c>
      <c r="BK612" s="18">
        <f t="shared" si="1564"/>
        <v>0</v>
      </c>
      <c r="BL612" s="18">
        <f t="shared" si="1564"/>
        <v>0</v>
      </c>
      <c r="BM612" s="18">
        <f t="shared" si="1564"/>
        <v>0</v>
      </c>
      <c r="BN612" s="18">
        <f t="shared" si="1564"/>
        <v>0</v>
      </c>
      <c r="BO612" s="18">
        <f t="shared" si="1564"/>
        <v>0</v>
      </c>
      <c r="BP612" s="18">
        <f t="shared" si="1564"/>
        <v>0</v>
      </c>
      <c r="BQ612" s="18">
        <f t="shared" si="1564"/>
        <v>0</v>
      </c>
      <c r="BR612" s="18">
        <f t="shared" si="1564"/>
        <v>0</v>
      </c>
      <c r="BS612" s="18">
        <f t="shared" si="1564"/>
        <v>0</v>
      </c>
      <c r="BT612" s="18">
        <f t="shared" si="1564"/>
        <v>0</v>
      </c>
      <c r="BU612" s="18">
        <f t="shared" si="1564"/>
        <v>0</v>
      </c>
      <c r="BV612" s="18">
        <f t="shared" ref="BV612:DA612" si="1565">$E$612*$F$612*SUM(BV607:BV610)/Thousand</f>
        <v>0</v>
      </c>
      <c r="BW612" s="18">
        <f t="shared" si="1565"/>
        <v>0</v>
      </c>
      <c r="BX612" s="18">
        <f t="shared" si="1565"/>
        <v>0</v>
      </c>
      <c r="BY612" s="18">
        <f t="shared" si="1565"/>
        <v>0</v>
      </c>
      <c r="BZ612" s="18">
        <f t="shared" si="1565"/>
        <v>0</v>
      </c>
      <c r="CA612" s="18">
        <f t="shared" si="1565"/>
        <v>0</v>
      </c>
      <c r="CB612" s="18">
        <f t="shared" si="1565"/>
        <v>0</v>
      </c>
      <c r="CC612" s="18">
        <f t="shared" si="1565"/>
        <v>0</v>
      </c>
      <c r="CD612" s="18">
        <f t="shared" si="1565"/>
        <v>0</v>
      </c>
      <c r="CE612" s="18">
        <f t="shared" si="1565"/>
        <v>0</v>
      </c>
      <c r="CF612" s="18">
        <f t="shared" si="1565"/>
        <v>0</v>
      </c>
      <c r="CG612" s="18">
        <f t="shared" si="1565"/>
        <v>0</v>
      </c>
      <c r="CH612" s="18">
        <f t="shared" si="1565"/>
        <v>0</v>
      </c>
      <c r="CI612" s="18">
        <f t="shared" si="1565"/>
        <v>0</v>
      </c>
      <c r="CJ612" s="18">
        <f t="shared" si="1565"/>
        <v>0</v>
      </c>
      <c r="CK612" s="18">
        <f t="shared" si="1565"/>
        <v>0</v>
      </c>
      <c r="CL612" s="18">
        <f t="shared" si="1565"/>
        <v>0</v>
      </c>
      <c r="CM612" s="18">
        <f t="shared" si="1565"/>
        <v>0</v>
      </c>
      <c r="CN612" s="18">
        <f t="shared" si="1565"/>
        <v>0</v>
      </c>
      <c r="CO612" s="18">
        <f t="shared" si="1565"/>
        <v>0</v>
      </c>
      <c r="CP612" s="18">
        <f t="shared" si="1565"/>
        <v>0</v>
      </c>
      <c r="CQ612" s="18">
        <f t="shared" si="1565"/>
        <v>0</v>
      </c>
      <c r="CR612" s="18">
        <f t="shared" si="1565"/>
        <v>0</v>
      </c>
      <c r="CS612" s="18">
        <f t="shared" si="1565"/>
        <v>0</v>
      </c>
      <c r="CT612" s="18">
        <f t="shared" si="1565"/>
        <v>0</v>
      </c>
      <c r="CU612" s="18">
        <f t="shared" si="1565"/>
        <v>0</v>
      </c>
      <c r="CV612" s="18">
        <f t="shared" si="1565"/>
        <v>0</v>
      </c>
      <c r="CW612" s="18">
        <f t="shared" si="1565"/>
        <v>0</v>
      </c>
      <c r="CX612" s="18">
        <f t="shared" si="1565"/>
        <v>0</v>
      </c>
      <c r="CY612" s="18">
        <f t="shared" si="1565"/>
        <v>0</v>
      </c>
      <c r="CZ612" s="18">
        <f t="shared" si="1565"/>
        <v>0</v>
      </c>
      <c r="DA612" s="18">
        <f t="shared" si="1565"/>
        <v>0</v>
      </c>
      <c r="DB612" s="18">
        <f t="shared" ref="DB612:EG612" si="1566">$E$612*$F$612*SUM(DB607:DB610)/Thousand</f>
        <v>0</v>
      </c>
      <c r="DC612" s="18">
        <f t="shared" si="1566"/>
        <v>0</v>
      </c>
      <c r="DD612" s="18">
        <f t="shared" si="1566"/>
        <v>0</v>
      </c>
      <c r="DE612" s="18">
        <f t="shared" si="1566"/>
        <v>0</v>
      </c>
      <c r="DF612" s="18">
        <f t="shared" si="1566"/>
        <v>0</v>
      </c>
      <c r="DG612" s="18">
        <f t="shared" si="1566"/>
        <v>0</v>
      </c>
      <c r="DH612" s="18">
        <f t="shared" si="1566"/>
        <v>0</v>
      </c>
      <c r="DI612" s="18">
        <f t="shared" si="1566"/>
        <v>0</v>
      </c>
      <c r="DJ612" s="18">
        <f t="shared" si="1566"/>
        <v>0</v>
      </c>
      <c r="DK612" s="18">
        <f t="shared" si="1566"/>
        <v>0</v>
      </c>
      <c r="DL612" s="18">
        <f t="shared" si="1566"/>
        <v>0</v>
      </c>
      <c r="DM612" s="18">
        <f t="shared" si="1566"/>
        <v>0</v>
      </c>
      <c r="DN612" s="18">
        <f t="shared" si="1566"/>
        <v>0</v>
      </c>
      <c r="DO612" s="18">
        <f t="shared" si="1566"/>
        <v>0</v>
      </c>
      <c r="DP612" s="18">
        <f t="shared" si="1566"/>
        <v>0</v>
      </c>
      <c r="DQ612" s="18">
        <f t="shared" si="1566"/>
        <v>0</v>
      </c>
      <c r="DR612" s="18">
        <f t="shared" si="1566"/>
        <v>0</v>
      </c>
      <c r="DS612" s="18">
        <f t="shared" si="1566"/>
        <v>0</v>
      </c>
      <c r="DT612" s="18">
        <f t="shared" si="1566"/>
        <v>0</v>
      </c>
      <c r="DU612" s="18">
        <f t="shared" si="1566"/>
        <v>0</v>
      </c>
      <c r="DV612" s="18">
        <f t="shared" si="1566"/>
        <v>0</v>
      </c>
      <c r="DW612" s="18">
        <f t="shared" si="1566"/>
        <v>0</v>
      </c>
      <c r="DX612" s="18">
        <f t="shared" si="1566"/>
        <v>0</v>
      </c>
      <c r="DY612" s="18">
        <f t="shared" si="1566"/>
        <v>0</v>
      </c>
      <c r="DZ612" s="18">
        <f t="shared" si="1566"/>
        <v>0</v>
      </c>
      <c r="EA612" s="18">
        <f t="shared" si="1566"/>
        <v>0</v>
      </c>
      <c r="EB612" s="18">
        <f t="shared" si="1566"/>
        <v>0</v>
      </c>
      <c r="EC612" s="18">
        <f t="shared" si="1566"/>
        <v>0</v>
      </c>
      <c r="ED612" s="18">
        <f t="shared" si="1566"/>
        <v>0</v>
      </c>
      <c r="EE612" s="18">
        <f t="shared" si="1566"/>
        <v>0</v>
      </c>
      <c r="EF612" s="18">
        <f t="shared" si="1566"/>
        <v>0</v>
      </c>
      <c r="EG612" s="18">
        <f t="shared" si="1566"/>
        <v>0</v>
      </c>
      <c r="EH612" s="18">
        <f t="shared" ref="EH612:FM612" si="1567">$E$612*$F$612*SUM(EH607:EH610)/Thousand</f>
        <v>0</v>
      </c>
      <c r="EI612" s="18">
        <f t="shared" si="1567"/>
        <v>0</v>
      </c>
      <c r="EJ612" s="18">
        <f t="shared" si="1567"/>
        <v>0</v>
      </c>
      <c r="EK612" s="18">
        <f t="shared" si="1567"/>
        <v>0</v>
      </c>
      <c r="EL612" s="18">
        <f t="shared" si="1567"/>
        <v>0</v>
      </c>
      <c r="EM612" s="18">
        <f t="shared" si="1567"/>
        <v>0</v>
      </c>
      <c r="EN612" s="18">
        <f t="shared" si="1567"/>
        <v>0</v>
      </c>
      <c r="EO612" s="18">
        <f t="shared" si="1567"/>
        <v>0</v>
      </c>
      <c r="EP612" s="18">
        <f t="shared" si="1567"/>
        <v>0</v>
      </c>
      <c r="EQ612" s="18">
        <f t="shared" si="1567"/>
        <v>0</v>
      </c>
      <c r="ER612" s="18">
        <f t="shared" si="1567"/>
        <v>0</v>
      </c>
      <c r="ES612" s="18">
        <f t="shared" si="1567"/>
        <v>0</v>
      </c>
      <c r="ET612" s="18">
        <f t="shared" si="1567"/>
        <v>0</v>
      </c>
      <c r="EU612" s="18">
        <f t="shared" si="1567"/>
        <v>0</v>
      </c>
      <c r="EV612" s="18">
        <f t="shared" si="1567"/>
        <v>0</v>
      </c>
      <c r="EW612" s="18">
        <f t="shared" si="1567"/>
        <v>0</v>
      </c>
      <c r="EX612" s="18">
        <f t="shared" si="1567"/>
        <v>0</v>
      </c>
      <c r="EY612" s="18">
        <f t="shared" si="1567"/>
        <v>0</v>
      </c>
      <c r="EZ612" s="18">
        <f t="shared" si="1567"/>
        <v>0</v>
      </c>
      <c r="FA612" s="18">
        <f t="shared" si="1567"/>
        <v>0</v>
      </c>
      <c r="FB612" s="18">
        <f t="shared" si="1567"/>
        <v>0</v>
      </c>
      <c r="FC612" s="18">
        <f t="shared" si="1567"/>
        <v>0</v>
      </c>
      <c r="FD612" s="18">
        <f t="shared" si="1567"/>
        <v>0</v>
      </c>
      <c r="FE612" s="18">
        <f t="shared" si="1567"/>
        <v>0</v>
      </c>
      <c r="FF612" s="18">
        <f t="shared" si="1567"/>
        <v>0</v>
      </c>
      <c r="FG612" s="18">
        <f t="shared" si="1567"/>
        <v>0</v>
      </c>
      <c r="FH612" s="18">
        <f t="shared" si="1567"/>
        <v>0</v>
      </c>
      <c r="FI612" s="18">
        <f t="shared" si="1567"/>
        <v>0</v>
      </c>
      <c r="FJ612" s="18">
        <f t="shared" si="1567"/>
        <v>0</v>
      </c>
      <c r="FK612" s="18">
        <f t="shared" si="1567"/>
        <v>0</v>
      </c>
      <c r="FL612" s="18">
        <f t="shared" si="1567"/>
        <v>0</v>
      </c>
      <c r="FM612" s="18">
        <f t="shared" si="1567"/>
        <v>0</v>
      </c>
      <c r="FN612" s="18">
        <f>$E$612*$F$612*SUM(FN607:FN610)/Thousand</f>
        <v>0</v>
      </c>
      <c r="FO612" s="18">
        <f>$E$612*$F$612*SUM(FO607:FO610)/Thousand</f>
        <v>0</v>
      </c>
      <c r="FP612" s="18">
        <f>$E$612*$F$612*SUM(FP607:FP610)/Thousand</f>
        <v>0</v>
      </c>
      <c r="FQ612" s="18">
        <f>$E$612*$F$612*SUM(FQ607:FQ610)/Thousand</f>
        <v>0</v>
      </c>
      <c r="FR612" s="18">
        <f>$E$612*$F$612*SUM(FR607:FR610)/Thousand</f>
        <v>0</v>
      </c>
    </row>
    <row r="613" spans="2:174"/>
    <row r="614" spans="2:174">
      <c r="C614" s="97" t="s">
        <v>236</v>
      </c>
      <c r="D614" s="156" t="s">
        <v>974</v>
      </c>
      <c r="E614" s="137">
        <f>INDEX(Assumptions!$G468:$G468,MATCH($A$1,Model_Number,0))</f>
        <v>0</v>
      </c>
      <c r="I614" s="131">
        <f>SUM(J614:FR614)</f>
        <v>0</v>
      </c>
      <c r="J614" s="98">
        <f>J612*$E614*J$9</f>
        <v>0</v>
      </c>
      <c r="K614" s="98">
        <f t="shared" ref="K614:BV614" si="1568">K612*$E614*K$9</f>
        <v>0</v>
      </c>
      <c r="L614" s="98">
        <f t="shared" si="1568"/>
        <v>0</v>
      </c>
      <c r="M614" s="98">
        <f t="shared" si="1568"/>
        <v>0</v>
      </c>
      <c r="N614" s="98">
        <f t="shared" si="1568"/>
        <v>0</v>
      </c>
      <c r="O614" s="98">
        <f t="shared" si="1568"/>
        <v>0</v>
      </c>
      <c r="P614" s="98">
        <f t="shared" si="1568"/>
        <v>0</v>
      </c>
      <c r="Q614" s="98">
        <f t="shared" si="1568"/>
        <v>0</v>
      </c>
      <c r="R614" s="98">
        <f t="shared" si="1568"/>
        <v>0</v>
      </c>
      <c r="S614" s="98">
        <f t="shared" si="1568"/>
        <v>0</v>
      </c>
      <c r="T614" s="98">
        <f t="shared" si="1568"/>
        <v>0</v>
      </c>
      <c r="U614" s="98">
        <f t="shared" si="1568"/>
        <v>0</v>
      </c>
      <c r="V614" s="98">
        <f t="shared" si="1568"/>
        <v>0</v>
      </c>
      <c r="W614" s="98">
        <f t="shared" si="1568"/>
        <v>0</v>
      </c>
      <c r="X614" s="98">
        <f t="shared" si="1568"/>
        <v>0</v>
      </c>
      <c r="Y614" s="98">
        <f t="shared" si="1568"/>
        <v>0</v>
      </c>
      <c r="Z614" s="98">
        <f t="shared" si="1568"/>
        <v>0</v>
      </c>
      <c r="AA614" s="98">
        <f t="shared" si="1568"/>
        <v>0</v>
      </c>
      <c r="AB614" s="98">
        <f t="shared" si="1568"/>
        <v>0</v>
      </c>
      <c r="AC614" s="98">
        <f t="shared" si="1568"/>
        <v>0</v>
      </c>
      <c r="AD614" s="98">
        <f t="shared" si="1568"/>
        <v>0</v>
      </c>
      <c r="AE614" s="98">
        <f t="shared" si="1568"/>
        <v>0</v>
      </c>
      <c r="AF614" s="98">
        <f t="shared" si="1568"/>
        <v>0</v>
      </c>
      <c r="AG614" s="98">
        <f t="shared" si="1568"/>
        <v>0</v>
      </c>
      <c r="AH614" s="98">
        <f t="shared" si="1568"/>
        <v>0</v>
      </c>
      <c r="AI614" s="98">
        <f t="shared" si="1568"/>
        <v>0</v>
      </c>
      <c r="AJ614" s="98">
        <f t="shared" si="1568"/>
        <v>0</v>
      </c>
      <c r="AK614" s="98">
        <f t="shared" si="1568"/>
        <v>0</v>
      </c>
      <c r="AL614" s="98">
        <f t="shared" si="1568"/>
        <v>0</v>
      </c>
      <c r="AM614" s="98">
        <f t="shared" si="1568"/>
        <v>0</v>
      </c>
      <c r="AN614" s="98">
        <f t="shared" si="1568"/>
        <v>0</v>
      </c>
      <c r="AO614" s="98">
        <f t="shared" si="1568"/>
        <v>0</v>
      </c>
      <c r="AP614" s="98">
        <f t="shared" si="1568"/>
        <v>0</v>
      </c>
      <c r="AQ614" s="98">
        <f t="shared" si="1568"/>
        <v>0</v>
      </c>
      <c r="AR614" s="98">
        <f t="shared" si="1568"/>
        <v>0</v>
      </c>
      <c r="AS614" s="98">
        <f t="shared" si="1568"/>
        <v>0</v>
      </c>
      <c r="AT614" s="98">
        <f t="shared" si="1568"/>
        <v>0</v>
      </c>
      <c r="AU614" s="98">
        <f t="shared" si="1568"/>
        <v>0</v>
      </c>
      <c r="AV614" s="98">
        <f t="shared" si="1568"/>
        <v>0</v>
      </c>
      <c r="AW614" s="98">
        <f t="shared" si="1568"/>
        <v>0</v>
      </c>
      <c r="AX614" s="98">
        <f t="shared" si="1568"/>
        <v>0</v>
      </c>
      <c r="AY614" s="98">
        <f t="shared" si="1568"/>
        <v>0</v>
      </c>
      <c r="AZ614" s="98">
        <f t="shared" si="1568"/>
        <v>0</v>
      </c>
      <c r="BA614" s="98">
        <f t="shared" si="1568"/>
        <v>0</v>
      </c>
      <c r="BB614" s="98">
        <f t="shared" si="1568"/>
        <v>0</v>
      </c>
      <c r="BC614" s="98">
        <f t="shared" si="1568"/>
        <v>0</v>
      </c>
      <c r="BD614" s="98">
        <f t="shared" si="1568"/>
        <v>0</v>
      </c>
      <c r="BE614" s="98">
        <f t="shared" si="1568"/>
        <v>0</v>
      </c>
      <c r="BF614" s="98">
        <f t="shared" si="1568"/>
        <v>0</v>
      </c>
      <c r="BG614" s="98">
        <f t="shared" si="1568"/>
        <v>0</v>
      </c>
      <c r="BH614" s="98">
        <f t="shared" si="1568"/>
        <v>0</v>
      </c>
      <c r="BI614" s="98">
        <f t="shared" si="1568"/>
        <v>0</v>
      </c>
      <c r="BJ614" s="98">
        <f t="shared" si="1568"/>
        <v>0</v>
      </c>
      <c r="BK614" s="98">
        <f t="shared" si="1568"/>
        <v>0</v>
      </c>
      <c r="BL614" s="98">
        <f t="shared" si="1568"/>
        <v>0</v>
      </c>
      <c r="BM614" s="98">
        <f t="shared" si="1568"/>
        <v>0</v>
      </c>
      <c r="BN614" s="98">
        <f t="shared" si="1568"/>
        <v>0</v>
      </c>
      <c r="BO614" s="98">
        <f t="shared" si="1568"/>
        <v>0</v>
      </c>
      <c r="BP614" s="98">
        <f t="shared" si="1568"/>
        <v>0</v>
      </c>
      <c r="BQ614" s="98">
        <f t="shared" si="1568"/>
        <v>0</v>
      </c>
      <c r="BR614" s="98">
        <f t="shared" si="1568"/>
        <v>0</v>
      </c>
      <c r="BS614" s="98">
        <f t="shared" si="1568"/>
        <v>0</v>
      </c>
      <c r="BT614" s="98">
        <f t="shared" si="1568"/>
        <v>0</v>
      </c>
      <c r="BU614" s="98">
        <f t="shared" si="1568"/>
        <v>0</v>
      </c>
      <c r="BV614" s="98">
        <f t="shared" si="1568"/>
        <v>0</v>
      </c>
      <c r="BW614" s="98">
        <f t="shared" ref="BW614:EH614" si="1569">BW612*$E614*BW$9</f>
        <v>0</v>
      </c>
      <c r="BX614" s="98">
        <f t="shared" si="1569"/>
        <v>0</v>
      </c>
      <c r="BY614" s="98">
        <f t="shared" si="1569"/>
        <v>0</v>
      </c>
      <c r="BZ614" s="98">
        <f t="shared" si="1569"/>
        <v>0</v>
      </c>
      <c r="CA614" s="98">
        <f t="shared" si="1569"/>
        <v>0</v>
      </c>
      <c r="CB614" s="98">
        <f t="shared" si="1569"/>
        <v>0</v>
      </c>
      <c r="CC614" s="98">
        <f t="shared" si="1569"/>
        <v>0</v>
      </c>
      <c r="CD614" s="98">
        <f t="shared" si="1569"/>
        <v>0</v>
      </c>
      <c r="CE614" s="98">
        <f t="shared" si="1569"/>
        <v>0</v>
      </c>
      <c r="CF614" s="98">
        <f t="shared" si="1569"/>
        <v>0</v>
      </c>
      <c r="CG614" s="98">
        <f t="shared" si="1569"/>
        <v>0</v>
      </c>
      <c r="CH614" s="98">
        <f t="shared" si="1569"/>
        <v>0</v>
      </c>
      <c r="CI614" s="98">
        <f t="shared" si="1569"/>
        <v>0</v>
      </c>
      <c r="CJ614" s="98">
        <f t="shared" si="1569"/>
        <v>0</v>
      </c>
      <c r="CK614" s="98">
        <f t="shared" si="1569"/>
        <v>0</v>
      </c>
      <c r="CL614" s="98">
        <f t="shared" si="1569"/>
        <v>0</v>
      </c>
      <c r="CM614" s="98">
        <f t="shared" si="1569"/>
        <v>0</v>
      </c>
      <c r="CN614" s="98">
        <f t="shared" si="1569"/>
        <v>0</v>
      </c>
      <c r="CO614" s="98">
        <f t="shared" si="1569"/>
        <v>0</v>
      </c>
      <c r="CP614" s="98">
        <f t="shared" si="1569"/>
        <v>0</v>
      </c>
      <c r="CQ614" s="98">
        <f t="shared" si="1569"/>
        <v>0</v>
      </c>
      <c r="CR614" s="98">
        <f t="shared" si="1569"/>
        <v>0</v>
      </c>
      <c r="CS614" s="98">
        <f t="shared" si="1569"/>
        <v>0</v>
      </c>
      <c r="CT614" s="98">
        <f t="shared" si="1569"/>
        <v>0</v>
      </c>
      <c r="CU614" s="98">
        <f t="shared" si="1569"/>
        <v>0</v>
      </c>
      <c r="CV614" s="98">
        <f t="shared" si="1569"/>
        <v>0</v>
      </c>
      <c r="CW614" s="98">
        <f t="shared" si="1569"/>
        <v>0</v>
      </c>
      <c r="CX614" s="98">
        <f t="shared" si="1569"/>
        <v>0</v>
      </c>
      <c r="CY614" s="98">
        <f t="shared" si="1569"/>
        <v>0</v>
      </c>
      <c r="CZ614" s="98">
        <f t="shared" si="1569"/>
        <v>0</v>
      </c>
      <c r="DA614" s="98">
        <f t="shared" si="1569"/>
        <v>0</v>
      </c>
      <c r="DB614" s="98">
        <f t="shared" si="1569"/>
        <v>0</v>
      </c>
      <c r="DC614" s="98">
        <f t="shared" si="1569"/>
        <v>0</v>
      </c>
      <c r="DD614" s="98">
        <f t="shared" si="1569"/>
        <v>0</v>
      </c>
      <c r="DE614" s="98">
        <f t="shared" si="1569"/>
        <v>0</v>
      </c>
      <c r="DF614" s="98">
        <f t="shared" si="1569"/>
        <v>0</v>
      </c>
      <c r="DG614" s="98">
        <f t="shared" si="1569"/>
        <v>0</v>
      </c>
      <c r="DH614" s="98">
        <f t="shared" si="1569"/>
        <v>0</v>
      </c>
      <c r="DI614" s="98">
        <f t="shared" si="1569"/>
        <v>0</v>
      </c>
      <c r="DJ614" s="98">
        <f t="shared" si="1569"/>
        <v>0</v>
      </c>
      <c r="DK614" s="98">
        <f t="shared" si="1569"/>
        <v>0</v>
      </c>
      <c r="DL614" s="98">
        <f t="shared" si="1569"/>
        <v>0</v>
      </c>
      <c r="DM614" s="98">
        <f t="shared" si="1569"/>
        <v>0</v>
      </c>
      <c r="DN614" s="98">
        <f t="shared" si="1569"/>
        <v>0</v>
      </c>
      <c r="DO614" s="98">
        <f t="shared" si="1569"/>
        <v>0</v>
      </c>
      <c r="DP614" s="98">
        <f t="shared" si="1569"/>
        <v>0</v>
      </c>
      <c r="DQ614" s="98">
        <f t="shared" si="1569"/>
        <v>0</v>
      </c>
      <c r="DR614" s="98">
        <f t="shared" si="1569"/>
        <v>0</v>
      </c>
      <c r="DS614" s="98">
        <f t="shared" si="1569"/>
        <v>0</v>
      </c>
      <c r="DT614" s="98">
        <f t="shared" si="1569"/>
        <v>0</v>
      </c>
      <c r="DU614" s="98">
        <f t="shared" si="1569"/>
        <v>0</v>
      </c>
      <c r="DV614" s="98">
        <f t="shared" si="1569"/>
        <v>0</v>
      </c>
      <c r="DW614" s="98">
        <f t="shared" si="1569"/>
        <v>0</v>
      </c>
      <c r="DX614" s="98">
        <f t="shared" si="1569"/>
        <v>0</v>
      </c>
      <c r="DY614" s="98">
        <f t="shared" si="1569"/>
        <v>0</v>
      </c>
      <c r="DZ614" s="98">
        <f t="shared" si="1569"/>
        <v>0</v>
      </c>
      <c r="EA614" s="98">
        <f t="shared" si="1569"/>
        <v>0</v>
      </c>
      <c r="EB614" s="98">
        <f t="shared" si="1569"/>
        <v>0</v>
      </c>
      <c r="EC614" s="98">
        <f t="shared" si="1569"/>
        <v>0</v>
      </c>
      <c r="ED614" s="98">
        <f t="shared" si="1569"/>
        <v>0</v>
      </c>
      <c r="EE614" s="98">
        <f t="shared" si="1569"/>
        <v>0</v>
      </c>
      <c r="EF614" s="98">
        <f t="shared" si="1569"/>
        <v>0</v>
      </c>
      <c r="EG614" s="98">
        <f t="shared" si="1569"/>
        <v>0</v>
      </c>
      <c r="EH614" s="98">
        <f t="shared" si="1569"/>
        <v>0</v>
      </c>
      <c r="EI614" s="98">
        <f t="shared" ref="EI614:FR614" si="1570">EI612*$E614*EI$9</f>
        <v>0</v>
      </c>
      <c r="EJ614" s="98">
        <f t="shared" si="1570"/>
        <v>0</v>
      </c>
      <c r="EK614" s="98">
        <f t="shared" si="1570"/>
        <v>0</v>
      </c>
      <c r="EL614" s="98">
        <f t="shared" si="1570"/>
        <v>0</v>
      </c>
      <c r="EM614" s="98">
        <f t="shared" si="1570"/>
        <v>0</v>
      </c>
      <c r="EN614" s="98">
        <f t="shared" si="1570"/>
        <v>0</v>
      </c>
      <c r="EO614" s="98">
        <f t="shared" si="1570"/>
        <v>0</v>
      </c>
      <c r="EP614" s="98">
        <f t="shared" si="1570"/>
        <v>0</v>
      </c>
      <c r="EQ614" s="98">
        <f t="shared" si="1570"/>
        <v>0</v>
      </c>
      <c r="ER614" s="98">
        <f t="shared" si="1570"/>
        <v>0</v>
      </c>
      <c r="ES614" s="98">
        <f t="shared" si="1570"/>
        <v>0</v>
      </c>
      <c r="ET614" s="98">
        <f t="shared" si="1570"/>
        <v>0</v>
      </c>
      <c r="EU614" s="98">
        <f t="shared" si="1570"/>
        <v>0</v>
      </c>
      <c r="EV614" s="98">
        <f t="shared" si="1570"/>
        <v>0</v>
      </c>
      <c r="EW614" s="98">
        <f t="shared" si="1570"/>
        <v>0</v>
      </c>
      <c r="EX614" s="98">
        <f t="shared" si="1570"/>
        <v>0</v>
      </c>
      <c r="EY614" s="98">
        <f t="shared" si="1570"/>
        <v>0</v>
      </c>
      <c r="EZ614" s="98">
        <f t="shared" si="1570"/>
        <v>0</v>
      </c>
      <c r="FA614" s="98">
        <f t="shared" si="1570"/>
        <v>0</v>
      </c>
      <c r="FB614" s="98">
        <f t="shared" si="1570"/>
        <v>0</v>
      </c>
      <c r="FC614" s="98">
        <f t="shared" si="1570"/>
        <v>0</v>
      </c>
      <c r="FD614" s="98">
        <f t="shared" si="1570"/>
        <v>0</v>
      </c>
      <c r="FE614" s="98">
        <f t="shared" si="1570"/>
        <v>0</v>
      </c>
      <c r="FF614" s="98">
        <f t="shared" si="1570"/>
        <v>0</v>
      </c>
      <c r="FG614" s="98">
        <f t="shared" si="1570"/>
        <v>0</v>
      </c>
      <c r="FH614" s="98">
        <f t="shared" si="1570"/>
        <v>0</v>
      </c>
      <c r="FI614" s="98">
        <f t="shared" si="1570"/>
        <v>0</v>
      </c>
      <c r="FJ614" s="98">
        <f t="shared" si="1570"/>
        <v>0</v>
      </c>
      <c r="FK614" s="98">
        <f t="shared" si="1570"/>
        <v>0</v>
      </c>
      <c r="FL614" s="98">
        <f t="shared" si="1570"/>
        <v>0</v>
      </c>
      <c r="FM614" s="98">
        <f t="shared" si="1570"/>
        <v>0</v>
      </c>
      <c r="FN614" s="98">
        <f t="shared" si="1570"/>
        <v>0</v>
      </c>
      <c r="FO614" s="98">
        <f t="shared" si="1570"/>
        <v>0</v>
      </c>
      <c r="FP614" s="98">
        <f t="shared" si="1570"/>
        <v>0</v>
      </c>
      <c r="FQ614" s="98">
        <f t="shared" si="1570"/>
        <v>0</v>
      </c>
      <c r="FR614" s="98">
        <f t="shared" si="1570"/>
        <v>0</v>
      </c>
    </row>
    <row r="615" spans="2:174"/>
    <row r="616" spans="2:174">
      <c r="B616" s="52" t="s">
        <v>363</v>
      </c>
      <c r="C616" s="53"/>
      <c r="D616" s="54"/>
      <c r="E616" s="53"/>
      <c r="F616" s="53"/>
      <c r="G616" s="54"/>
      <c r="H616" s="54"/>
      <c r="I616" s="53"/>
      <c r="J616" s="53"/>
      <c r="K616" s="53"/>
      <c r="L616" s="53"/>
      <c r="M616" s="53"/>
      <c r="N616" s="53"/>
      <c r="O616" s="53"/>
      <c r="P616" s="53"/>
      <c r="Q616" s="53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  <c r="BK616" s="53"/>
      <c r="BL616" s="53"/>
      <c r="BM616" s="53"/>
      <c r="BN616" s="53"/>
      <c r="BO616" s="53"/>
      <c r="BP616" s="53"/>
      <c r="BQ616" s="53"/>
      <c r="BR616" s="53"/>
      <c r="BS616" s="53"/>
      <c r="BT616" s="53"/>
      <c r="BU616" s="53"/>
      <c r="BV616" s="53"/>
      <c r="BW616" s="53"/>
      <c r="BX616" s="53"/>
      <c r="BY616" s="53"/>
      <c r="BZ616" s="53"/>
      <c r="CA616" s="53"/>
      <c r="CB616" s="53"/>
      <c r="CC616" s="53"/>
      <c r="CD616" s="53"/>
      <c r="CE616" s="53"/>
      <c r="CF616" s="53"/>
      <c r="CG616" s="53"/>
      <c r="CH616" s="53"/>
      <c r="CI616" s="53"/>
      <c r="CJ616" s="53"/>
      <c r="CK616" s="53"/>
      <c r="CL616" s="53"/>
      <c r="CM616" s="53"/>
      <c r="CN616" s="53"/>
      <c r="CO616" s="53"/>
      <c r="CP616" s="53"/>
      <c r="CQ616" s="53"/>
      <c r="CR616" s="53"/>
      <c r="CS616" s="53"/>
      <c r="CT616" s="53"/>
      <c r="CU616" s="53"/>
      <c r="CV616" s="53"/>
      <c r="CW616" s="53"/>
      <c r="CX616" s="53"/>
      <c r="CY616" s="53"/>
      <c r="CZ616" s="53"/>
      <c r="DA616" s="53"/>
      <c r="DB616" s="53"/>
      <c r="DC616" s="53"/>
      <c r="DD616" s="53"/>
      <c r="DE616" s="53"/>
      <c r="DF616" s="53"/>
      <c r="DG616" s="53"/>
      <c r="DH616" s="53"/>
      <c r="DI616" s="53"/>
      <c r="DJ616" s="53"/>
      <c r="DK616" s="53"/>
      <c r="DL616" s="53"/>
      <c r="DM616" s="53"/>
      <c r="DN616" s="53"/>
      <c r="DO616" s="53"/>
      <c r="DP616" s="53"/>
      <c r="DQ616" s="53"/>
      <c r="DR616" s="53"/>
      <c r="DS616" s="53"/>
      <c r="DT616" s="53"/>
      <c r="DU616" s="53"/>
      <c r="DV616" s="53"/>
      <c r="DW616" s="53"/>
      <c r="DX616" s="53"/>
      <c r="DY616" s="53"/>
      <c r="DZ616" s="53"/>
      <c r="EA616" s="53"/>
      <c r="EB616" s="53"/>
      <c r="EC616" s="53"/>
      <c r="ED616" s="53"/>
      <c r="EE616" s="53"/>
      <c r="EF616" s="53"/>
      <c r="EG616" s="53"/>
      <c r="EH616" s="53"/>
      <c r="EI616" s="53"/>
      <c r="EJ616" s="53"/>
      <c r="EK616" s="53"/>
      <c r="EL616" s="53"/>
      <c r="EM616" s="53"/>
      <c r="EN616" s="53"/>
      <c r="EO616" s="53"/>
      <c r="EP616" s="53"/>
      <c r="EQ616" s="53"/>
      <c r="ER616" s="53"/>
      <c r="ES616" s="53"/>
      <c r="ET616" s="53"/>
      <c r="EU616" s="53"/>
      <c r="EV616" s="53"/>
      <c r="EW616" s="53"/>
      <c r="EX616" s="53"/>
      <c r="EY616" s="53"/>
      <c r="EZ616" s="53"/>
      <c r="FA616" s="53"/>
      <c r="FB616" s="53"/>
      <c r="FC616" s="53"/>
      <c r="FD616" s="53"/>
      <c r="FE616" s="53"/>
      <c r="FF616" s="53"/>
      <c r="FG616" s="53"/>
      <c r="FH616" s="53"/>
      <c r="FI616" s="53"/>
      <c r="FJ616" s="53"/>
      <c r="FK616" s="53"/>
      <c r="FL616" s="53"/>
      <c r="FM616" s="53"/>
      <c r="FN616" s="53"/>
      <c r="FO616" s="53"/>
      <c r="FP616" s="53"/>
      <c r="FQ616" s="53"/>
      <c r="FR616" s="53"/>
    </row>
    <row r="617" spans="2:174">
      <c r="D617"/>
    </row>
    <row r="618" spans="2:174">
      <c r="B618" s="5" t="s">
        <v>385</v>
      </c>
      <c r="C618" s="4"/>
      <c r="D618" s="7"/>
      <c r="E618" s="4"/>
      <c r="F618" s="4"/>
      <c r="G618" s="7"/>
      <c r="H618" s="7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</row>
    <row r="619" spans="2:174">
      <c r="D619"/>
    </row>
    <row r="620" spans="2:174">
      <c r="B620" s="30" t="s">
        <v>364</v>
      </c>
      <c r="D620"/>
      <c r="V620" s="227"/>
      <c r="W620" s="227"/>
      <c r="X620" s="227"/>
      <c r="Y620" s="227"/>
      <c r="Z620" s="227"/>
      <c r="AA620" s="227"/>
      <c r="AB620" s="227"/>
      <c r="AC620" s="227"/>
      <c r="AD620" s="227"/>
      <c r="AE620" s="227"/>
      <c r="AF620" s="227"/>
      <c r="AG620" s="227"/>
      <c r="AH620" s="227"/>
      <c r="AI620" s="227"/>
      <c r="AJ620" s="227"/>
      <c r="AK620" s="227"/>
    </row>
    <row r="621" spans="2:174">
      <c r="B621" s="157"/>
      <c r="C621" s="157"/>
      <c r="D621" s="157"/>
      <c r="E621" s="161"/>
    </row>
    <row r="622" spans="2:174">
      <c r="B622" s="157"/>
      <c r="C622" s="159" t="s">
        <v>365</v>
      </c>
      <c r="D622" s="144" t="s">
        <v>974</v>
      </c>
      <c r="E622" s="161"/>
      <c r="I622" s="167">
        <f ca="1">SUM(J622:FR622)</f>
        <v>0</v>
      </c>
      <c r="J622" s="18">
        <f>I659</f>
        <v>0</v>
      </c>
      <c r="K622" s="18">
        <f t="shared" ref="K622:AP622" ca="1" si="1571">J659</f>
        <v>0</v>
      </c>
      <c r="L622" s="18">
        <f t="shared" ca="1" si="1571"/>
        <v>0</v>
      </c>
      <c r="M622" s="18">
        <f t="shared" ca="1" si="1571"/>
        <v>0</v>
      </c>
      <c r="N622" s="18">
        <f t="shared" ca="1" si="1571"/>
        <v>0</v>
      </c>
      <c r="O622" s="18">
        <f t="shared" ca="1" si="1571"/>
        <v>0</v>
      </c>
      <c r="P622" s="18">
        <f t="shared" ca="1" si="1571"/>
        <v>0</v>
      </c>
      <c r="Q622" s="18">
        <f t="shared" ca="1" si="1571"/>
        <v>0</v>
      </c>
      <c r="R622" s="18">
        <f t="shared" ca="1" si="1571"/>
        <v>0</v>
      </c>
      <c r="S622" s="18">
        <f t="shared" ca="1" si="1571"/>
        <v>0</v>
      </c>
      <c r="T622" s="18">
        <f t="shared" ca="1" si="1571"/>
        <v>0</v>
      </c>
      <c r="U622" s="18">
        <f t="shared" ca="1" si="1571"/>
        <v>0</v>
      </c>
      <c r="V622" s="18">
        <f t="shared" ca="1" si="1571"/>
        <v>0</v>
      </c>
      <c r="W622" s="18">
        <f t="shared" ca="1" si="1571"/>
        <v>0</v>
      </c>
      <c r="X622" s="18">
        <f t="shared" ca="1" si="1571"/>
        <v>0</v>
      </c>
      <c r="Y622" s="18">
        <f t="shared" ca="1" si="1571"/>
        <v>0</v>
      </c>
      <c r="Z622" s="18">
        <f t="shared" ca="1" si="1571"/>
        <v>0</v>
      </c>
      <c r="AA622" s="18">
        <f t="shared" ca="1" si="1571"/>
        <v>0</v>
      </c>
      <c r="AB622" s="18">
        <f t="shared" ca="1" si="1571"/>
        <v>0</v>
      </c>
      <c r="AC622" s="18">
        <f t="shared" ca="1" si="1571"/>
        <v>0</v>
      </c>
      <c r="AD622" s="18">
        <f t="shared" ca="1" si="1571"/>
        <v>0</v>
      </c>
      <c r="AE622" s="18">
        <f t="shared" ca="1" si="1571"/>
        <v>0</v>
      </c>
      <c r="AF622" s="18">
        <f t="shared" ca="1" si="1571"/>
        <v>0</v>
      </c>
      <c r="AG622" s="18">
        <f t="shared" ca="1" si="1571"/>
        <v>0</v>
      </c>
      <c r="AH622" s="18">
        <f t="shared" ca="1" si="1571"/>
        <v>0</v>
      </c>
      <c r="AI622" s="18">
        <f t="shared" ca="1" si="1571"/>
        <v>0</v>
      </c>
      <c r="AJ622" s="18">
        <f t="shared" ca="1" si="1571"/>
        <v>0</v>
      </c>
      <c r="AK622" s="18">
        <f t="shared" ca="1" si="1571"/>
        <v>0</v>
      </c>
      <c r="AL622" s="18">
        <f t="shared" ca="1" si="1571"/>
        <v>0</v>
      </c>
      <c r="AM622" s="18">
        <f t="shared" ca="1" si="1571"/>
        <v>0</v>
      </c>
      <c r="AN622" s="18">
        <f t="shared" ca="1" si="1571"/>
        <v>0</v>
      </c>
      <c r="AO622" s="18">
        <f t="shared" ca="1" si="1571"/>
        <v>0</v>
      </c>
      <c r="AP622" s="18">
        <f t="shared" ca="1" si="1571"/>
        <v>0</v>
      </c>
      <c r="AQ622" s="18">
        <f t="shared" ref="AQ622:BV622" ca="1" si="1572">AP659</f>
        <v>0</v>
      </c>
      <c r="AR622" s="18">
        <f t="shared" ca="1" si="1572"/>
        <v>0</v>
      </c>
      <c r="AS622" s="18">
        <f t="shared" ca="1" si="1572"/>
        <v>0</v>
      </c>
      <c r="AT622" s="18">
        <f t="shared" ca="1" si="1572"/>
        <v>0</v>
      </c>
      <c r="AU622" s="18">
        <f t="shared" ca="1" si="1572"/>
        <v>0</v>
      </c>
      <c r="AV622" s="18">
        <f t="shared" ca="1" si="1572"/>
        <v>0</v>
      </c>
      <c r="AW622" s="18">
        <f t="shared" ca="1" si="1572"/>
        <v>0</v>
      </c>
      <c r="AX622" s="18">
        <f t="shared" ca="1" si="1572"/>
        <v>0</v>
      </c>
      <c r="AY622" s="18">
        <f t="shared" ca="1" si="1572"/>
        <v>0</v>
      </c>
      <c r="AZ622" s="18">
        <f t="shared" ca="1" si="1572"/>
        <v>0</v>
      </c>
      <c r="BA622" s="18">
        <f t="shared" ca="1" si="1572"/>
        <v>0</v>
      </c>
      <c r="BB622" s="18">
        <f t="shared" ca="1" si="1572"/>
        <v>0</v>
      </c>
      <c r="BC622" s="18">
        <f t="shared" ca="1" si="1572"/>
        <v>0</v>
      </c>
      <c r="BD622" s="18">
        <f t="shared" ca="1" si="1572"/>
        <v>0</v>
      </c>
      <c r="BE622" s="18">
        <f t="shared" ca="1" si="1572"/>
        <v>0</v>
      </c>
      <c r="BF622" s="18">
        <f t="shared" ca="1" si="1572"/>
        <v>0</v>
      </c>
      <c r="BG622" s="18">
        <f t="shared" ca="1" si="1572"/>
        <v>0</v>
      </c>
      <c r="BH622" s="18">
        <f t="shared" ca="1" si="1572"/>
        <v>0</v>
      </c>
      <c r="BI622" s="18">
        <f t="shared" ca="1" si="1572"/>
        <v>0</v>
      </c>
      <c r="BJ622" s="18">
        <f t="shared" ca="1" si="1572"/>
        <v>0</v>
      </c>
      <c r="BK622" s="18">
        <f t="shared" ca="1" si="1572"/>
        <v>0</v>
      </c>
      <c r="BL622" s="18">
        <f t="shared" ca="1" si="1572"/>
        <v>0</v>
      </c>
      <c r="BM622" s="18">
        <f t="shared" ca="1" si="1572"/>
        <v>0</v>
      </c>
      <c r="BN622" s="18">
        <f t="shared" ca="1" si="1572"/>
        <v>0</v>
      </c>
      <c r="BO622" s="18">
        <f t="shared" ca="1" si="1572"/>
        <v>0</v>
      </c>
      <c r="BP622" s="18">
        <f t="shared" ca="1" si="1572"/>
        <v>0</v>
      </c>
      <c r="BQ622" s="18">
        <f t="shared" ca="1" si="1572"/>
        <v>0</v>
      </c>
      <c r="BR622" s="18">
        <f t="shared" ca="1" si="1572"/>
        <v>0</v>
      </c>
      <c r="BS622" s="18">
        <f t="shared" ca="1" si="1572"/>
        <v>0</v>
      </c>
      <c r="BT622" s="18">
        <f t="shared" ca="1" si="1572"/>
        <v>0</v>
      </c>
      <c r="BU622" s="18">
        <f t="shared" ca="1" si="1572"/>
        <v>0</v>
      </c>
      <c r="BV622" s="18">
        <f t="shared" ca="1" si="1572"/>
        <v>0</v>
      </c>
      <c r="BW622" s="18">
        <f t="shared" ref="BW622:DB622" ca="1" si="1573">BV659</f>
        <v>0</v>
      </c>
      <c r="BX622" s="18">
        <f t="shared" ca="1" si="1573"/>
        <v>0</v>
      </c>
      <c r="BY622" s="18">
        <f t="shared" ca="1" si="1573"/>
        <v>0</v>
      </c>
      <c r="BZ622" s="18">
        <f t="shared" ca="1" si="1573"/>
        <v>0</v>
      </c>
      <c r="CA622" s="18">
        <f t="shared" ca="1" si="1573"/>
        <v>0</v>
      </c>
      <c r="CB622" s="18">
        <f t="shared" ca="1" si="1573"/>
        <v>0</v>
      </c>
      <c r="CC622" s="18">
        <f t="shared" ca="1" si="1573"/>
        <v>0</v>
      </c>
      <c r="CD622" s="18">
        <f t="shared" ca="1" si="1573"/>
        <v>0</v>
      </c>
      <c r="CE622" s="18">
        <f t="shared" ca="1" si="1573"/>
        <v>0</v>
      </c>
      <c r="CF622" s="18">
        <f t="shared" ca="1" si="1573"/>
        <v>0</v>
      </c>
      <c r="CG622" s="18">
        <f t="shared" ca="1" si="1573"/>
        <v>0</v>
      </c>
      <c r="CH622" s="18">
        <f t="shared" ca="1" si="1573"/>
        <v>0</v>
      </c>
      <c r="CI622" s="18">
        <f t="shared" ca="1" si="1573"/>
        <v>0</v>
      </c>
      <c r="CJ622" s="18">
        <f t="shared" ca="1" si="1573"/>
        <v>0</v>
      </c>
      <c r="CK622" s="18">
        <f t="shared" ca="1" si="1573"/>
        <v>0</v>
      </c>
      <c r="CL622" s="18">
        <f t="shared" ca="1" si="1573"/>
        <v>0</v>
      </c>
      <c r="CM622" s="18">
        <f t="shared" ca="1" si="1573"/>
        <v>0</v>
      </c>
      <c r="CN622" s="18">
        <f t="shared" ca="1" si="1573"/>
        <v>0</v>
      </c>
      <c r="CO622" s="18">
        <f t="shared" ca="1" si="1573"/>
        <v>0</v>
      </c>
      <c r="CP622" s="18">
        <f t="shared" ca="1" si="1573"/>
        <v>0</v>
      </c>
      <c r="CQ622" s="18">
        <f t="shared" ca="1" si="1573"/>
        <v>0</v>
      </c>
      <c r="CR622" s="18">
        <f t="shared" ca="1" si="1573"/>
        <v>0</v>
      </c>
      <c r="CS622" s="18">
        <f t="shared" ca="1" si="1573"/>
        <v>0</v>
      </c>
      <c r="CT622" s="18">
        <f t="shared" ca="1" si="1573"/>
        <v>0</v>
      </c>
      <c r="CU622" s="18">
        <f t="shared" ca="1" si="1573"/>
        <v>0</v>
      </c>
      <c r="CV622" s="18">
        <f t="shared" ca="1" si="1573"/>
        <v>0</v>
      </c>
      <c r="CW622" s="18">
        <f t="shared" ca="1" si="1573"/>
        <v>0</v>
      </c>
      <c r="CX622" s="18">
        <f t="shared" ca="1" si="1573"/>
        <v>0</v>
      </c>
      <c r="CY622" s="18">
        <f t="shared" ca="1" si="1573"/>
        <v>0</v>
      </c>
      <c r="CZ622" s="18">
        <f t="shared" ca="1" si="1573"/>
        <v>0</v>
      </c>
      <c r="DA622" s="18">
        <f t="shared" ca="1" si="1573"/>
        <v>0</v>
      </c>
      <c r="DB622" s="18">
        <f t="shared" ca="1" si="1573"/>
        <v>0</v>
      </c>
      <c r="DC622" s="18">
        <f t="shared" ref="DC622:EH622" ca="1" si="1574">DB659</f>
        <v>0</v>
      </c>
      <c r="DD622" s="18">
        <f t="shared" ca="1" si="1574"/>
        <v>0</v>
      </c>
      <c r="DE622" s="18">
        <f t="shared" ca="1" si="1574"/>
        <v>0</v>
      </c>
      <c r="DF622" s="18">
        <f t="shared" ca="1" si="1574"/>
        <v>0</v>
      </c>
      <c r="DG622" s="18">
        <f t="shared" ca="1" si="1574"/>
        <v>0</v>
      </c>
      <c r="DH622" s="18">
        <f t="shared" ca="1" si="1574"/>
        <v>0</v>
      </c>
      <c r="DI622" s="18">
        <f t="shared" ca="1" si="1574"/>
        <v>0</v>
      </c>
      <c r="DJ622" s="18">
        <f t="shared" ca="1" si="1574"/>
        <v>0</v>
      </c>
      <c r="DK622" s="18">
        <f t="shared" ca="1" si="1574"/>
        <v>0</v>
      </c>
      <c r="DL622" s="18">
        <f t="shared" ca="1" si="1574"/>
        <v>0</v>
      </c>
      <c r="DM622" s="18">
        <f t="shared" ca="1" si="1574"/>
        <v>0</v>
      </c>
      <c r="DN622" s="18">
        <f t="shared" ca="1" si="1574"/>
        <v>0</v>
      </c>
      <c r="DO622" s="18">
        <f t="shared" ca="1" si="1574"/>
        <v>0</v>
      </c>
      <c r="DP622" s="18">
        <f t="shared" ca="1" si="1574"/>
        <v>0</v>
      </c>
      <c r="DQ622" s="18">
        <f t="shared" ca="1" si="1574"/>
        <v>0</v>
      </c>
      <c r="DR622" s="18">
        <f t="shared" ca="1" si="1574"/>
        <v>0</v>
      </c>
      <c r="DS622" s="18">
        <f t="shared" ca="1" si="1574"/>
        <v>0</v>
      </c>
      <c r="DT622" s="18">
        <f t="shared" ca="1" si="1574"/>
        <v>0</v>
      </c>
      <c r="DU622" s="18">
        <f t="shared" ca="1" si="1574"/>
        <v>0</v>
      </c>
      <c r="DV622" s="18">
        <f t="shared" ca="1" si="1574"/>
        <v>0</v>
      </c>
      <c r="DW622" s="18">
        <f t="shared" ca="1" si="1574"/>
        <v>0</v>
      </c>
      <c r="DX622" s="18">
        <f t="shared" ca="1" si="1574"/>
        <v>0</v>
      </c>
      <c r="DY622" s="18">
        <f t="shared" ca="1" si="1574"/>
        <v>0</v>
      </c>
      <c r="DZ622" s="18">
        <f t="shared" ca="1" si="1574"/>
        <v>0</v>
      </c>
      <c r="EA622" s="18">
        <f t="shared" ca="1" si="1574"/>
        <v>0</v>
      </c>
      <c r="EB622" s="18">
        <f t="shared" ca="1" si="1574"/>
        <v>0</v>
      </c>
      <c r="EC622" s="18">
        <f t="shared" ca="1" si="1574"/>
        <v>0</v>
      </c>
      <c r="ED622" s="18">
        <f t="shared" ca="1" si="1574"/>
        <v>0</v>
      </c>
      <c r="EE622" s="18">
        <f t="shared" ca="1" si="1574"/>
        <v>0</v>
      </c>
      <c r="EF622" s="18">
        <f t="shared" ca="1" si="1574"/>
        <v>0</v>
      </c>
      <c r="EG622" s="18">
        <f t="shared" ca="1" si="1574"/>
        <v>0</v>
      </c>
      <c r="EH622" s="18">
        <f t="shared" ca="1" si="1574"/>
        <v>0</v>
      </c>
      <c r="EI622" s="18">
        <f t="shared" ref="EI622:FN622" ca="1" si="1575">EH659</f>
        <v>0</v>
      </c>
      <c r="EJ622" s="18">
        <f t="shared" ca="1" si="1575"/>
        <v>0</v>
      </c>
      <c r="EK622" s="18">
        <f t="shared" ca="1" si="1575"/>
        <v>0</v>
      </c>
      <c r="EL622" s="18">
        <f t="shared" ca="1" si="1575"/>
        <v>0</v>
      </c>
      <c r="EM622" s="18">
        <f t="shared" ca="1" si="1575"/>
        <v>0</v>
      </c>
      <c r="EN622" s="18">
        <f t="shared" ca="1" si="1575"/>
        <v>0</v>
      </c>
      <c r="EO622" s="18">
        <f t="shared" ca="1" si="1575"/>
        <v>0</v>
      </c>
      <c r="EP622" s="18">
        <f t="shared" ca="1" si="1575"/>
        <v>0</v>
      </c>
      <c r="EQ622" s="18">
        <f t="shared" ca="1" si="1575"/>
        <v>0</v>
      </c>
      <c r="ER622" s="18">
        <f t="shared" ca="1" si="1575"/>
        <v>0</v>
      </c>
      <c r="ES622" s="18">
        <f t="shared" ca="1" si="1575"/>
        <v>0</v>
      </c>
      <c r="ET622" s="18">
        <f t="shared" ca="1" si="1575"/>
        <v>0</v>
      </c>
      <c r="EU622" s="18">
        <f t="shared" ca="1" si="1575"/>
        <v>0</v>
      </c>
      <c r="EV622" s="18">
        <f t="shared" ca="1" si="1575"/>
        <v>0</v>
      </c>
      <c r="EW622" s="18">
        <f t="shared" ca="1" si="1575"/>
        <v>0</v>
      </c>
      <c r="EX622" s="18">
        <f t="shared" ca="1" si="1575"/>
        <v>0</v>
      </c>
      <c r="EY622" s="18">
        <f t="shared" ca="1" si="1575"/>
        <v>0</v>
      </c>
      <c r="EZ622" s="18">
        <f t="shared" ca="1" si="1575"/>
        <v>0</v>
      </c>
      <c r="FA622" s="18">
        <f t="shared" ca="1" si="1575"/>
        <v>0</v>
      </c>
      <c r="FB622" s="18">
        <f t="shared" ca="1" si="1575"/>
        <v>0</v>
      </c>
      <c r="FC622" s="18">
        <f t="shared" ca="1" si="1575"/>
        <v>0</v>
      </c>
      <c r="FD622" s="18">
        <f t="shared" ca="1" si="1575"/>
        <v>0</v>
      </c>
      <c r="FE622" s="18">
        <f t="shared" ca="1" si="1575"/>
        <v>0</v>
      </c>
      <c r="FF622" s="18">
        <f t="shared" ca="1" si="1575"/>
        <v>0</v>
      </c>
      <c r="FG622" s="18">
        <f t="shared" ca="1" si="1575"/>
        <v>0</v>
      </c>
      <c r="FH622" s="18">
        <f t="shared" ca="1" si="1575"/>
        <v>0</v>
      </c>
      <c r="FI622" s="18">
        <f t="shared" ca="1" si="1575"/>
        <v>0</v>
      </c>
      <c r="FJ622" s="18">
        <f t="shared" ca="1" si="1575"/>
        <v>0</v>
      </c>
      <c r="FK622" s="18">
        <f t="shared" ca="1" si="1575"/>
        <v>0</v>
      </c>
      <c r="FL622" s="18">
        <f t="shared" ca="1" si="1575"/>
        <v>0</v>
      </c>
      <c r="FM622" s="18">
        <f t="shared" ca="1" si="1575"/>
        <v>0</v>
      </c>
      <c r="FN622" s="18">
        <f t="shared" ca="1" si="1575"/>
        <v>0</v>
      </c>
      <c r="FO622" s="18">
        <f ca="1">FN659</f>
        <v>0</v>
      </c>
      <c r="FP622" s="18">
        <f ca="1">FO659</f>
        <v>0</v>
      </c>
      <c r="FQ622" s="18">
        <f ca="1">FP659</f>
        <v>0</v>
      </c>
      <c r="FR622" s="18">
        <f ca="1">FQ659</f>
        <v>0</v>
      </c>
    </row>
    <row r="623" spans="2:174">
      <c r="B623" s="157"/>
      <c r="C623" s="159" t="s">
        <v>105</v>
      </c>
      <c r="D623" s="144" t="s">
        <v>974</v>
      </c>
      <c r="E623" s="161"/>
      <c r="I623" s="167">
        <f>SUM(J623:FR623)</f>
        <v>1712185.7725703905</v>
      </c>
      <c r="J623" s="18">
        <f t="shared" ref="J623:AO623" si="1576">J88</f>
        <v>0</v>
      </c>
      <c r="K623" s="18">
        <f t="shared" si="1576"/>
        <v>0</v>
      </c>
      <c r="L623" s="18">
        <f t="shared" si="1576"/>
        <v>0</v>
      </c>
      <c r="M623" s="18">
        <f t="shared" si="1576"/>
        <v>0</v>
      </c>
      <c r="N623" s="18">
        <f t="shared" si="1576"/>
        <v>0</v>
      </c>
      <c r="O623" s="18">
        <f t="shared" si="1576"/>
        <v>0</v>
      </c>
      <c r="P623" s="18">
        <f t="shared" si="1576"/>
        <v>0</v>
      </c>
      <c r="Q623" s="18">
        <f t="shared" si="1576"/>
        <v>0</v>
      </c>
      <c r="R623" s="18">
        <f t="shared" si="1576"/>
        <v>0</v>
      </c>
      <c r="S623" s="18">
        <f t="shared" si="1576"/>
        <v>0</v>
      </c>
      <c r="T623" s="18">
        <f t="shared" si="1576"/>
        <v>0</v>
      </c>
      <c r="U623" s="18">
        <f t="shared" si="1576"/>
        <v>0</v>
      </c>
      <c r="V623" s="18">
        <f t="shared" si="1576"/>
        <v>0</v>
      </c>
      <c r="W623" s="18">
        <f t="shared" si="1576"/>
        <v>0</v>
      </c>
      <c r="X623" s="18">
        <f t="shared" si="1576"/>
        <v>0</v>
      </c>
      <c r="Y623" s="18">
        <f t="shared" si="1576"/>
        <v>0</v>
      </c>
      <c r="Z623" s="18">
        <f t="shared" si="1576"/>
        <v>0</v>
      </c>
      <c r="AA623" s="18">
        <f t="shared" si="1576"/>
        <v>0</v>
      </c>
      <c r="AB623" s="18">
        <f t="shared" si="1576"/>
        <v>6620.9693207349819</v>
      </c>
      <c r="AC623" s="18">
        <f t="shared" si="1576"/>
        <v>14612.322733931125</v>
      </c>
      <c r="AD623" s="18">
        <f t="shared" si="1576"/>
        <v>13926.571799260706</v>
      </c>
      <c r="AE623" s="18">
        <f t="shared" si="1576"/>
        <v>8711.9030773556369</v>
      </c>
      <c r="AF623" s="18">
        <f t="shared" si="1576"/>
        <v>6525.667503307187</v>
      </c>
      <c r="AG623" s="18">
        <f t="shared" si="1576"/>
        <v>14826.791520281235</v>
      </c>
      <c r="AH623" s="18">
        <f t="shared" si="1576"/>
        <v>13676.838996560838</v>
      </c>
      <c r="AI623" s="18">
        <f t="shared" si="1576"/>
        <v>8502.2728657569514</v>
      </c>
      <c r="AJ623" s="18">
        <f t="shared" si="1576"/>
        <v>6584.2711260033066</v>
      </c>
      <c r="AK623" s="18">
        <f t="shared" si="1576"/>
        <v>15105.091176973066</v>
      </c>
      <c r="AL623" s="18">
        <f t="shared" si="1576"/>
        <v>14085.297853616743</v>
      </c>
      <c r="AM623" s="18">
        <f t="shared" si="1576"/>
        <v>8783.9981162017648</v>
      </c>
      <c r="AN623" s="18">
        <f t="shared" si="1576"/>
        <v>6528.0687865158616</v>
      </c>
      <c r="AO623" s="18">
        <f t="shared" si="1576"/>
        <v>15057.231175148903</v>
      </c>
      <c r="AP623" s="18">
        <f t="shared" ref="AP623:BU623" si="1577">AP88</f>
        <v>14088.498319354338</v>
      </c>
      <c r="AQ623" s="18">
        <f t="shared" si="1577"/>
        <v>8729.5754844128842</v>
      </c>
      <c r="AR623" s="18">
        <f t="shared" si="1577"/>
        <v>6473.188995067384</v>
      </c>
      <c r="AS623" s="18">
        <f t="shared" si="1577"/>
        <v>15009.651383700426</v>
      </c>
      <c r="AT623" s="18">
        <f t="shared" si="1577"/>
        <v>13851.154423417282</v>
      </c>
      <c r="AU623" s="18">
        <f t="shared" si="1577"/>
        <v>8493.06898707445</v>
      </c>
      <c r="AV623" s="18">
        <f t="shared" si="1577"/>
        <v>6278.481578343697</v>
      </c>
      <c r="AW623" s="18">
        <f t="shared" si="1577"/>
        <v>14840.833966976739</v>
      </c>
      <c r="AX623" s="18">
        <f t="shared" si="1577"/>
        <v>13791.906191483113</v>
      </c>
      <c r="AY623" s="18">
        <f t="shared" si="1577"/>
        <v>8471.0135956095946</v>
      </c>
      <c r="AZ623" s="18">
        <f t="shared" si="1577"/>
        <v>6212.0773453320253</v>
      </c>
      <c r="BA623" s="18">
        <f t="shared" si="1577"/>
        <v>14783.269733965068</v>
      </c>
      <c r="BB623" s="18">
        <f t="shared" si="1577"/>
        <v>13730.231234553818</v>
      </c>
      <c r="BC623" s="18">
        <f t="shared" si="1577"/>
        <v>8409.3923198470929</v>
      </c>
      <c r="BD623" s="18">
        <f t="shared" si="1577"/>
        <v>6149.929750736319</v>
      </c>
      <c r="BE623" s="18">
        <f t="shared" si="1577"/>
        <v>14729.382139369362</v>
      </c>
      <c r="BF623" s="18">
        <f t="shared" si="1577"/>
        <v>13653.42109361515</v>
      </c>
      <c r="BG623" s="18">
        <f t="shared" si="1577"/>
        <v>8346.3537547420547</v>
      </c>
      <c r="BH623" s="18">
        <f t="shared" si="1577"/>
        <v>6088.42705988135</v>
      </c>
      <c r="BI623" s="18">
        <f t="shared" si="1577"/>
        <v>14676.059448514394</v>
      </c>
      <c r="BJ623" s="18">
        <f t="shared" si="1577"/>
        <v>13510.898924828536</v>
      </c>
      <c r="BK623" s="18">
        <f t="shared" si="1577"/>
        <v>8290.0334884857039</v>
      </c>
      <c r="BL623" s="18">
        <f t="shared" si="1577"/>
        <v>6029.571447570388</v>
      </c>
      <c r="BM623" s="18">
        <f t="shared" si="1577"/>
        <v>14625.033836203431</v>
      </c>
      <c r="BN623" s="18">
        <f t="shared" si="1577"/>
        <v>15566.442702250875</v>
      </c>
      <c r="BO623" s="18">
        <f t="shared" si="1577"/>
        <v>9961.383873326211</v>
      </c>
      <c r="BP623" s="18">
        <f t="shared" si="1577"/>
        <v>7298.2490235659398</v>
      </c>
      <c r="BQ623" s="18">
        <f t="shared" si="1577"/>
        <v>16565.779355644732</v>
      </c>
      <c r="BR623" s="18">
        <f t="shared" si="1577"/>
        <v>17165.389284326335</v>
      </c>
      <c r="BS623" s="18">
        <f t="shared" si="1577"/>
        <v>10248.294568154595</v>
      </c>
      <c r="BT623" s="18">
        <f t="shared" si="1577"/>
        <v>7513.1827566287229</v>
      </c>
      <c r="BU623" s="18">
        <f t="shared" si="1577"/>
        <v>16895.607496887718</v>
      </c>
      <c r="BV623" s="18">
        <f t="shared" ref="BV623:DA623" si="1578">BV88</f>
        <v>17822.472005494004</v>
      </c>
      <c r="BW623" s="18">
        <f t="shared" si="1578"/>
        <v>10550.470597526324</v>
      </c>
      <c r="BX623" s="18">
        <f t="shared" si="1578"/>
        <v>7739.0437684083299</v>
      </c>
      <c r="BY623" s="18">
        <f t="shared" si="1578"/>
        <v>17229.748723033466</v>
      </c>
      <c r="BZ623" s="18">
        <f t="shared" si="1578"/>
        <v>18470.748098975226</v>
      </c>
      <c r="CA623" s="18">
        <f t="shared" si="1578"/>
        <v>10839.798864750746</v>
      </c>
      <c r="CB623" s="18">
        <f t="shared" si="1578"/>
        <v>7978.7847715887001</v>
      </c>
      <c r="CC623" s="18">
        <f t="shared" si="1578"/>
        <v>17573.184353175719</v>
      </c>
      <c r="CD623" s="18">
        <f t="shared" si="1578"/>
        <v>18661.821208907524</v>
      </c>
      <c r="CE623" s="18">
        <f t="shared" si="1578"/>
        <v>11092.017777774307</v>
      </c>
      <c r="CF623" s="18">
        <f t="shared" si="1578"/>
        <v>8210.8262573688116</v>
      </c>
      <c r="CG623" s="18">
        <f t="shared" si="1578"/>
        <v>16385.650224076253</v>
      </c>
      <c r="CH623" s="18">
        <f t="shared" si="1578"/>
        <v>14102.009345623586</v>
      </c>
      <c r="CI623" s="18">
        <f t="shared" si="1578"/>
        <v>8104.2964833796359</v>
      </c>
      <c r="CJ623" s="18">
        <f t="shared" si="1578"/>
        <v>5886.2784183111153</v>
      </c>
      <c r="CK623" s="18">
        <f t="shared" si="1578"/>
        <v>14398.743972275228</v>
      </c>
      <c r="CL623" s="18">
        <f t="shared" si="1578"/>
        <v>13563.05380591171</v>
      </c>
      <c r="CM623" s="18">
        <f t="shared" si="1578"/>
        <v>8410.0025561197035</v>
      </c>
      <c r="CN623" s="18">
        <f t="shared" si="1578"/>
        <v>6017.7159691356865</v>
      </c>
      <c r="CO623" s="18">
        <f t="shared" si="1578"/>
        <v>14749.967835263153</v>
      </c>
      <c r="CP623" s="18">
        <f t="shared" si="1578"/>
        <v>13627.819090449098</v>
      </c>
      <c r="CQ623" s="18">
        <f t="shared" si="1578"/>
        <v>8418.4272140384492</v>
      </c>
      <c r="CR623" s="18">
        <f t="shared" si="1578"/>
        <v>6113.368764471903</v>
      </c>
      <c r="CS623" s="18">
        <f t="shared" si="1578"/>
        <v>15032.858092125116</v>
      </c>
      <c r="CT623" s="18">
        <f t="shared" si="1578"/>
        <v>14492.772697944054</v>
      </c>
      <c r="CU623" s="18">
        <f t="shared" si="1578"/>
        <v>8989.6518506861703</v>
      </c>
      <c r="CV623" s="18">
        <f t="shared" si="1578"/>
        <v>6527.4294144384894</v>
      </c>
      <c r="CW623" s="18">
        <f t="shared" si="1578"/>
        <v>15954.935995915645</v>
      </c>
      <c r="CX623" s="18">
        <f t="shared" si="1578"/>
        <v>14378.444262316361</v>
      </c>
      <c r="CY623" s="18">
        <f t="shared" si="1578"/>
        <v>8832.3870947214782</v>
      </c>
      <c r="CZ623" s="18">
        <f t="shared" si="1578"/>
        <v>6377.5140702167555</v>
      </c>
      <c r="DA623" s="18">
        <f t="shared" si="1578"/>
        <v>15807.476106185684</v>
      </c>
      <c r="DB623" s="18">
        <f t="shared" ref="DB623:EG623" si="1579">DB88</f>
        <v>14982.476600824972</v>
      </c>
      <c r="DC623" s="18">
        <f t="shared" si="1579"/>
        <v>9217.6500490768722</v>
      </c>
      <c r="DD623" s="18">
        <f t="shared" si="1579"/>
        <v>6642.6641197254212</v>
      </c>
      <c r="DE623" s="18">
        <f t="shared" si="1579"/>
        <v>16528.970101891027</v>
      </c>
      <c r="DF623" s="18">
        <f t="shared" si="1579"/>
        <v>15090.876094518955</v>
      </c>
      <c r="DG623" s="18">
        <f t="shared" si="1579"/>
        <v>9264.335553281775</v>
      </c>
      <c r="DH623" s="18">
        <f t="shared" si="1579"/>
        <v>6686.3605647533786</v>
      </c>
      <c r="DI623" s="18">
        <f t="shared" si="1579"/>
        <v>16687.900070466774</v>
      </c>
      <c r="DJ623" s="18">
        <f t="shared" si="1579"/>
        <v>15254.784007475033</v>
      </c>
      <c r="DK623" s="18">
        <f t="shared" si="1579"/>
        <v>9354.3788223538941</v>
      </c>
      <c r="DL623" s="18">
        <f t="shared" si="1579"/>
        <v>6718.2084039393403</v>
      </c>
      <c r="DM623" s="18">
        <f t="shared" si="1579"/>
        <v>16833.859125695006</v>
      </c>
      <c r="DN623" s="18">
        <f t="shared" si="1579"/>
        <v>15281.452031042252</v>
      </c>
      <c r="DO623" s="18">
        <f t="shared" si="1579"/>
        <v>9345.2048170936614</v>
      </c>
      <c r="DP623" s="18">
        <f t="shared" si="1579"/>
        <v>6693.2643384453622</v>
      </c>
      <c r="DQ623" s="18">
        <f t="shared" si="1579"/>
        <v>16874.371029663056</v>
      </c>
      <c r="DR623" s="18">
        <f t="shared" si="1579"/>
        <v>15512.25818580576</v>
      </c>
      <c r="DS623" s="18">
        <f t="shared" si="1579"/>
        <v>9477.2543993066083</v>
      </c>
      <c r="DT623" s="18">
        <f t="shared" si="1579"/>
        <v>6780.9343599219046</v>
      </c>
      <c r="DU623" s="18">
        <f t="shared" si="1579"/>
        <v>17130.173446391829</v>
      </c>
      <c r="DV623" s="18">
        <f t="shared" si="1579"/>
        <v>15658.626755089232</v>
      </c>
      <c r="DW623" s="18">
        <f t="shared" si="1579"/>
        <v>9487.4757477247076</v>
      </c>
      <c r="DX623" s="18">
        <f t="shared" si="1579"/>
        <v>6754.2420209934371</v>
      </c>
      <c r="DY623" s="18">
        <f t="shared" si="1579"/>
        <v>17344.327256239114</v>
      </c>
      <c r="DZ623" s="18">
        <f t="shared" si="1579"/>
        <v>16171.163766872627</v>
      </c>
      <c r="EA623" s="18">
        <f t="shared" si="1579"/>
        <v>9811.8102360956855</v>
      </c>
      <c r="EB623" s="18">
        <f t="shared" si="1579"/>
        <v>6856.2704409559174</v>
      </c>
      <c r="EC623" s="18">
        <f t="shared" si="1579"/>
        <v>17647.487279406872</v>
      </c>
      <c r="ED623" s="18">
        <f t="shared" si="1579"/>
        <v>16475.470978132453</v>
      </c>
      <c r="EE623" s="18">
        <f t="shared" si="1579"/>
        <v>9991.2435674352782</v>
      </c>
      <c r="EF623" s="18">
        <f t="shared" si="1579"/>
        <v>7092.9138480493639</v>
      </c>
      <c r="EG623" s="18">
        <f t="shared" si="1579"/>
        <v>18208.620273764976</v>
      </c>
      <c r="EH623" s="18">
        <f t="shared" ref="EH623:FR623" si="1580">EH88</f>
        <v>16776.640825433584</v>
      </c>
      <c r="EI623" s="18">
        <f t="shared" si="1580"/>
        <v>10167.634410755956</v>
      </c>
      <c r="EJ623" s="18">
        <f t="shared" si="1580"/>
        <v>7213.3880194627354</v>
      </c>
      <c r="EK623" s="18">
        <f t="shared" si="1580"/>
        <v>18542.668024264218</v>
      </c>
      <c r="EL623" s="18">
        <f t="shared" si="1580"/>
        <v>16992.37304965084</v>
      </c>
      <c r="EM623" s="18">
        <f t="shared" si="1580"/>
        <v>10283.696796005755</v>
      </c>
      <c r="EN623" s="18">
        <f t="shared" si="1580"/>
        <v>7311.9187260615354</v>
      </c>
      <c r="EO623" s="18">
        <f t="shared" si="1580"/>
        <v>18826.024062741493</v>
      </c>
      <c r="EP623" s="18">
        <f t="shared" si="1580"/>
        <v>17314.140446401765</v>
      </c>
      <c r="EQ623" s="18">
        <f t="shared" si="1580"/>
        <v>10383.923489371378</v>
      </c>
      <c r="ER623" s="18">
        <f t="shared" si="1580"/>
        <v>7284.233522148259</v>
      </c>
      <c r="ES623" s="18">
        <f t="shared" si="1580"/>
        <v>19157.655899562025</v>
      </c>
      <c r="ET623" s="18">
        <f t="shared" si="1580"/>
        <v>17669.914653469052</v>
      </c>
      <c r="EU623" s="18">
        <f t="shared" si="1580"/>
        <v>10593.621126052549</v>
      </c>
      <c r="EV623" s="18">
        <f t="shared" si="1580"/>
        <v>7428.5661819164616</v>
      </c>
      <c r="EW623" s="18">
        <f t="shared" si="1580"/>
        <v>19553.114107197707</v>
      </c>
      <c r="EX623" s="18">
        <f t="shared" si="1580"/>
        <v>18428.681837844979</v>
      </c>
      <c r="EY623" s="18">
        <f t="shared" si="1580"/>
        <v>11079.45834240429</v>
      </c>
      <c r="EZ623" s="18">
        <f t="shared" si="1580"/>
        <v>7792.4809255274567</v>
      </c>
      <c r="FA623" s="18">
        <f t="shared" si="1580"/>
        <v>20384.111576740132</v>
      </c>
      <c r="FB623" s="18">
        <f t="shared" si="1580"/>
        <v>18709.184376419584</v>
      </c>
      <c r="FC623" s="18">
        <f t="shared" si="1580"/>
        <v>11236.436717055531</v>
      </c>
      <c r="FD623" s="18">
        <f t="shared" si="1580"/>
        <v>7923.7999864457288</v>
      </c>
      <c r="FE623" s="18">
        <f t="shared" si="1580"/>
        <v>20748.341337859718</v>
      </c>
      <c r="FF623" s="18">
        <f t="shared" si="1580"/>
        <v>19287.926952301081</v>
      </c>
      <c r="FG623" s="18">
        <f t="shared" si="1580"/>
        <v>11596.152234551682</v>
      </c>
      <c r="FH623" s="18">
        <f t="shared" si="1580"/>
        <v>8155.9950862124342</v>
      </c>
      <c r="FI623" s="18">
        <f t="shared" si="1580"/>
        <v>21335.388629891946</v>
      </c>
      <c r="FJ623" s="18">
        <f t="shared" si="1580"/>
        <v>19846.533897357524</v>
      </c>
      <c r="FK623" s="18">
        <f t="shared" si="1580"/>
        <v>11941.939730723545</v>
      </c>
      <c r="FL623" s="18">
        <f t="shared" si="1580"/>
        <v>0</v>
      </c>
      <c r="FM623" s="18">
        <f t="shared" si="1580"/>
        <v>0</v>
      </c>
      <c r="FN623" s="18">
        <f t="shared" si="1580"/>
        <v>0</v>
      </c>
      <c r="FO623" s="18">
        <f t="shared" si="1580"/>
        <v>0</v>
      </c>
      <c r="FP623" s="18">
        <f t="shared" si="1580"/>
        <v>0</v>
      </c>
      <c r="FQ623" s="18">
        <f t="shared" si="1580"/>
        <v>0</v>
      </c>
      <c r="FR623" s="18">
        <f t="shared" si="1580"/>
        <v>0</v>
      </c>
    </row>
    <row r="624" spans="2:174">
      <c r="B624" s="157"/>
      <c r="C624" s="210" t="s">
        <v>366</v>
      </c>
      <c r="D624" s="144" t="s">
        <v>974</v>
      </c>
      <c r="E624" s="161"/>
      <c r="I624" s="167">
        <f>SUM(J624:FR624)</f>
        <v>0</v>
      </c>
      <c r="J624" s="96"/>
      <c r="K624" s="96"/>
      <c r="L624" s="96"/>
      <c r="M624" s="96"/>
      <c r="N624" s="96"/>
      <c r="O624" s="96"/>
      <c r="P624" s="96"/>
      <c r="Q624" s="96"/>
      <c r="R624" s="96"/>
      <c r="S624" s="96"/>
      <c r="T624" s="96"/>
      <c r="U624" s="96"/>
      <c r="V624" s="96"/>
      <c r="W624" s="96"/>
      <c r="X624" s="96"/>
      <c r="Y624" s="96"/>
      <c r="Z624" s="96"/>
      <c r="AA624" s="96"/>
      <c r="AB624" s="96"/>
      <c r="AC624" s="96"/>
      <c r="AD624" s="96"/>
      <c r="AE624" s="96"/>
      <c r="AF624" s="96"/>
      <c r="AG624" s="96"/>
      <c r="AH624" s="96"/>
      <c r="AI624" s="96"/>
      <c r="AJ624" s="96"/>
      <c r="AK624" s="96"/>
      <c r="AL624" s="96"/>
      <c r="AM624" s="96"/>
      <c r="AN624" s="96"/>
      <c r="AO624" s="96"/>
      <c r="AP624" s="96"/>
      <c r="AQ624" s="96"/>
      <c r="AR624" s="96"/>
      <c r="AS624" s="96"/>
      <c r="AT624" s="96"/>
      <c r="AU624" s="96"/>
      <c r="AV624" s="96"/>
      <c r="AW624" s="96"/>
      <c r="AX624" s="96"/>
      <c r="AY624" s="96"/>
      <c r="AZ624" s="96"/>
      <c r="BA624" s="96"/>
      <c r="BB624" s="96"/>
      <c r="BC624" s="96"/>
      <c r="BD624" s="96"/>
      <c r="BE624" s="96"/>
      <c r="BF624" s="96"/>
      <c r="BG624" s="96"/>
      <c r="BH624" s="96"/>
      <c r="BI624" s="96"/>
      <c r="BJ624" s="96"/>
      <c r="BK624" s="96"/>
      <c r="BL624" s="96"/>
      <c r="BM624" s="96"/>
      <c r="BN624" s="96"/>
      <c r="BO624" s="96"/>
      <c r="BP624" s="96"/>
      <c r="BQ624" s="96"/>
      <c r="BR624" s="96"/>
      <c r="BS624" s="96"/>
      <c r="BT624" s="96"/>
      <c r="BU624" s="96"/>
      <c r="BV624" s="96"/>
      <c r="BW624" s="96"/>
      <c r="BX624" s="96"/>
      <c r="BY624" s="96"/>
      <c r="BZ624" s="96"/>
      <c r="CA624" s="96"/>
      <c r="CB624" s="96"/>
      <c r="CC624" s="96"/>
      <c r="CD624" s="96"/>
      <c r="CE624" s="96"/>
      <c r="CF624" s="96"/>
      <c r="CG624" s="96"/>
      <c r="CH624" s="96"/>
      <c r="CI624" s="96"/>
      <c r="CJ624" s="96"/>
      <c r="CK624" s="96"/>
      <c r="CL624" s="96"/>
      <c r="CM624" s="96"/>
      <c r="CN624" s="96"/>
      <c r="CO624" s="96"/>
      <c r="CP624" s="96"/>
      <c r="CQ624" s="96"/>
      <c r="CR624" s="96"/>
      <c r="CS624" s="96"/>
      <c r="CT624" s="96"/>
      <c r="CU624" s="96"/>
      <c r="CV624" s="96"/>
      <c r="CW624" s="96"/>
      <c r="CX624" s="96"/>
      <c r="CY624" s="96"/>
      <c r="CZ624" s="96"/>
      <c r="DA624" s="96"/>
      <c r="DB624" s="96"/>
      <c r="DC624" s="96"/>
      <c r="DD624" s="96"/>
      <c r="DE624" s="96"/>
      <c r="DF624" s="96"/>
      <c r="DG624" s="96"/>
      <c r="DH624" s="96"/>
      <c r="DI624" s="96"/>
      <c r="DJ624" s="96"/>
      <c r="DK624" s="96"/>
      <c r="DL624" s="96"/>
      <c r="DM624" s="96"/>
      <c r="DN624" s="96"/>
      <c r="DO624" s="96"/>
      <c r="DP624" s="96"/>
      <c r="DQ624" s="96"/>
      <c r="DR624" s="96"/>
      <c r="DS624" s="96"/>
      <c r="DT624" s="96"/>
      <c r="DU624" s="96"/>
      <c r="DV624" s="96"/>
      <c r="DW624" s="96"/>
      <c r="DX624" s="96"/>
      <c r="DY624" s="96"/>
      <c r="DZ624" s="96"/>
      <c r="EA624" s="96"/>
      <c r="EB624" s="96"/>
      <c r="EC624" s="96"/>
      <c r="ED624" s="96"/>
      <c r="EE624" s="96"/>
      <c r="EF624" s="96"/>
      <c r="EG624" s="96"/>
      <c r="EH624" s="96"/>
      <c r="EI624" s="96"/>
      <c r="EJ624" s="96"/>
      <c r="EK624" s="96"/>
      <c r="EL624" s="96"/>
      <c r="EM624" s="96"/>
      <c r="EN624" s="96"/>
      <c r="EO624" s="96"/>
      <c r="EP624" s="96"/>
      <c r="EQ624" s="96"/>
      <c r="ER624" s="96"/>
      <c r="ES624" s="96"/>
      <c r="ET624" s="96"/>
      <c r="EU624" s="96"/>
      <c r="EV624" s="96"/>
      <c r="EW624" s="96"/>
      <c r="EX624" s="96"/>
      <c r="EY624" s="96"/>
      <c r="EZ624" s="96"/>
      <c r="FA624" s="96"/>
      <c r="FB624" s="96"/>
      <c r="FC624" s="96"/>
      <c r="FD624" s="96"/>
      <c r="FE624" s="96"/>
      <c r="FF624" s="96"/>
      <c r="FG624" s="96"/>
      <c r="FH624" s="96"/>
      <c r="FI624" s="96"/>
      <c r="FJ624" s="96"/>
      <c r="FK624" s="96"/>
      <c r="FL624" s="96"/>
      <c r="FM624" s="96"/>
      <c r="FN624" s="96"/>
      <c r="FO624" s="96"/>
      <c r="FP624" s="96"/>
      <c r="FQ624" s="96"/>
      <c r="FR624" s="96"/>
    </row>
    <row r="625" spans="2:174">
      <c r="B625" s="157"/>
      <c r="C625" s="159" t="s">
        <v>367</v>
      </c>
      <c r="D625" s="144" t="s">
        <v>974</v>
      </c>
      <c r="E625" s="162"/>
      <c r="J625" s="18">
        <f>SUM(J622:J624)</f>
        <v>0</v>
      </c>
      <c r="K625" s="18">
        <f t="shared" ref="K625:BV625" ca="1" si="1581">SUM(K622:K624)</f>
        <v>0</v>
      </c>
      <c r="L625" s="18">
        <f t="shared" ca="1" si="1581"/>
        <v>0</v>
      </c>
      <c r="M625" s="18">
        <f t="shared" ca="1" si="1581"/>
        <v>0</v>
      </c>
      <c r="N625" s="18">
        <f t="shared" ca="1" si="1581"/>
        <v>0</v>
      </c>
      <c r="O625" s="18">
        <f t="shared" ca="1" si="1581"/>
        <v>0</v>
      </c>
      <c r="P625" s="18">
        <f t="shared" ca="1" si="1581"/>
        <v>0</v>
      </c>
      <c r="Q625" s="18">
        <f t="shared" ca="1" si="1581"/>
        <v>0</v>
      </c>
      <c r="R625" s="18">
        <f t="shared" ca="1" si="1581"/>
        <v>0</v>
      </c>
      <c r="S625" s="18">
        <f t="shared" ca="1" si="1581"/>
        <v>0</v>
      </c>
      <c r="T625" s="18">
        <f t="shared" ca="1" si="1581"/>
        <v>0</v>
      </c>
      <c r="U625" s="18">
        <f t="shared" ca="1" si="1581"/>
        <v>0</v>
      </c>
      <c r="V625" s="18">
        <f t="shared" ca="1" si="1581"/>
        <v>0</v>
      </c>
      <c r="W625" s="18">
        <f t="shared" ca="1" si="1581"/>
        <v>0</v>
      </c>
      <c r="X625" s="18">
        <f t="shared" ca="1" si="1581"/>
        <v>0</v>
      </c>
      <c r="Y625" s="18">
        <f t="shared" ca="1" si="1581"/>
        <v>0</v>
      </c>
      <c r="Z625" s="18">
        <f t="shared" ca="1" si="1581"/>
        <v>0</v>
      </c>
      <c r="AA625" s="18">
        <f t="shared" ca="1" si="1581"/>
        <v>0</v>
      </c>
      <c r="AB625" s="18">
        <f t="shared" ca="1" si="1581"/>
        <v>6620.9693207349819</v>
      </c>
      <c r="AC625" s="18">
        <f t="shared" ca="1" si="1581"/>
        <v>14612.322733931125</v>
      </c>
      <c r="AD625" s="18">
        <f t="shared" ca="1" si="1581"/>
        <v>13926.571799260706</v>
      </c>
      <c r="AE625" s="18">
        <f t="shared" ca="1" si="1581"/>
        <v>8711.9030773556369</v>
      </c>
      <c r="AF625" s="18">
        <f t="shared" ca="1" si="1581"/>
        <v>6525.667503307187</v>
      </c>
      <c r="AG625" s="18">
        <f t="shared" ca="1" si="1581"/>
        <v>14826.791520281235</v>
      </c>
      <c r="AH625" s="18">
        <f t="shared" ca="1" si="1581"/>
        <v>13676.838996560838</v>
      </c>
      <c r="AI625" s="18">
        <f t="shared" ca="1" si="1581"/>
        <v>8502.2728657569514</v>
      </c>
      <c r="AJ625" s="18">
        <f t="shared" ca="1" si="1581"/>
        <v>6584.2711260033066</v>
      </c>
      <c r="AK625" s="18">
        <f t="shared" ca="1" si="1581"/>
        <v>15105.091176973066</v>
      </c>
      <c r="AL625" s="18">
        <f t="shared" ca="1" si="1581"/>
        <v>14085.297853616743</v>
      </c>
      <c r="AM625" s="18">
        <f t="shared" ca="1" si="1581"/>
        <v>8783.9981162017648</v>
      </c>
      <c r="AN625" s="18">
        <f t="shared" ca="1" si="1581"/>
        <v>6528.0687865158616</v>
      </c>
      <c r="AO625" s="18">
        <f t="shared" ca="1" si="1581"/>
        <v>15057.231175148903</v>
      </c>
      <c r="AP625" s="18">
        <f t="shared" ca="1" si="1581"/>
        <v>14088.498319354338</v>
      </c>
      <c r="AQ625" s="18">
        <f t="shared" ca="1" si="1581"/>
        <v>8729.5754844128842</v>
      </c>
      <c r="AR625" s="18">
        <f t="shared" ca="1" si="1581"/>
        <v>6473.188995067384</v>
      </c>
      <c r="AS625" s="18">
        <f t="shared" ca="1" si="1581"/>
        <v>15009.651383700426</v>
      </c>
      <c r="AT625" s="18">
        <f t="shared" ca="1" si="1581"/>
        <v>13851.154423417282</v>
      </c>
      <c r="AU625" s="18">
        <f t="shared" ca="1" si="1581"/>
        <v>8493.06898707445</v>
      </c>
      <c r="AV625" s="18">
        <f t="shared" ca="1" si="1581"/>
        <v>6278.481578343697</v>
      </c>
      <c r="AW625" s="18">
        <f t="shared" ca="1" si="1581"/>
        <v>14840.833966976739</v>
      </c>
      <c r="AX625" s="18">
        <f t="shared" ca="1" si="1581"/>
        <v>13791.906191483113</v>
      </c>
      <c r="AY625" s="18">
        <f t="shared" ca="1" si="1581"/>
        <v>8471.0135956095946</v>
      </c>
      <c r="AZ625" s="18">
        <f t="shared" ca="1" si="1581"/>
        <v>6212.0773453320253</v>
      </c>
      <c r="BA625" s="18">
        <f t="shared" ca="1" si="1581"/>
        <v>14783.269733965068</v>
      </c>
      <c r="BB625" s="18">
        <f t="shared" ca="1" si="1581"/>
        <v>13730.231234553818</v>
      </c>
      <c r="BC625" s="18">
        <f t="shared" ca="1" si="1581"/>
        <v>8409.3923198470929</v>
      </c>
      <c r="BD625" s="18">
        <f t="shared" ca="1" si="1581"/>
        <v>6149.929750736319</v>
      </c>
      <c r="BE625" s="18">
        <f t="shared" ca="1" si="1581"/>
        <v>14729.382139369362</v>
      </c>
      <c r="BF625" s="18">
        <f t="shared" ca="1" si="1581"/>
        <v>13653.42109361515</v>
      </c>
      <c r="BG625" s="18">
        <f t="shared" ca="1" si="1581"/>
        <v>8346.3537547420547</v>
      </c>
      <c r="BH625" s="18">
        <f t="shared" ca="1" si="1581"/>
        <v>6088.42705988135</v>
      </c>
      <c r="BI625" s="18">
        <f t="shared" ca="1" si="1581"/>
        <v>14676.059448514394</v>
      </c>
      <c r="BJ625" s="18">
        <f t="shared" ca="1" si="1581"/>
        <v>13510.898924828536</v>
      </c>
      <c r="BK625" s="18">
        <f t="shared" ca="1" si="1581"/>
        <v>8290.0334884857039</v>
      </c>
      <c r="BL625" s="18">
        <f t="shared" ca="1" si="1581"/>
        <v>6029.571447570388</v>
      </c>
      <c r="BM625" s="18">
        <f t="shared" ca="1" si="1581"/>
        <v>14625.033836203431</v>
      </c>
      <c r="BN625" s="18">
        <f t="shared" ca="1" si="1581"/>
        <v>15566.442702250875</v>
      </c>
      <c r="BO625" s="18">
        <f t="shared" ca="1" si="1581"/>
        <v>9961.383873326211</v>
      </c>
      <c r="BP625" s="18">
        <f t="shared" ca="1" si="1581"/>
        <v>7298.2490235659398</v>
      </c>
      <c r="BQ625" s="18">
        <f t="shared" ca="1" si="1581"/>
        <v>16565.779355644732</v>
      </c>
      <c r="BR625" s="18">
        <f t="shared" ca="1" si="1581"/>
        <v>17165.389284326335</v>
      </c>
      <c r="BS625" s="18">
        <f t="shared" ca="1" si="1581"/>
        <v>10248.294568154595</v>
      </c>
      <c r="BT625" s="18">
        <f t="shared" ca="1" si="1581"/>
        <v>7513.1827566287229</v>
      </c>
      <c r="BU625" s="18">
        <f t="shared" ca="1" si="1581"/>
        <v>16895.607496887718</v>
      </c>
      <c r="BV625" s="18">
        <f t="shared" ca="1" si="1581"/>
        <v>17822.472005494004</v>
      </c>
      <c r="BW625" s="18">
        <f t="shared" ref="BW625:EH625" ca="1" si="1582">SUM(BW622:BW624)</f>
        <v>10550.470597526324</v>
      </c>
      <c r="BX625" s="18">
        <f t="shared" ca="1" si="1582"/>
        <v>7739.0437684083299</v>
      </c>
      <c r="BY625" s="18">
        <f t="shared" ca="1" si="1582"/>
        <v>17229.748723033466</v>
      </c>
      <c r="BZ625" s="18">
        <f t="shared" ca="1" si="1582"/>
        <v>18470.748098975226</v>
      </c>
      <c r="CA625" s="18">
        <f t="shared" ca="1" si="1582"/>
        <v>10839.798864750746</v>
      </c>
      <c r="CB625" s="18">
        <f t="shared" ca="1" si="1582"/>
        <v>7978.7847715887001</v>
      </c>
      <c r="CC625" s="18">
        <f t="shared" ca="1" si="1582"/>
        <v>17573.184353175719</v>
      </c>
      <c r="CD625" s="18">
        <f t="shared" ca="1" si="1582"/>
        <v>18661.821208907524</v>
      </c>
      <c r="CE625" s="18">
        <f t="shared" ca="1" si="1582"/>
        <v>11092.017777774307</v>
      </c>
      <c r="CF625" s="18">
        <f t="shared" ca="1" si="1582"/>
        <v>8210.8262573688116</v>
      </c>
      <c r="CG625" s="18">
        <f t="shared" ca="1" si="1582"/>
        <v>16385.650224076253</v>
      </c>
      <c r="CH625" s="18">
        <f t="shared" ca="1" si="1582"/>
        <v>14102.009345623586</v>
      </c>
      <c r="CI625" s="18">
        <f t="shared" ca="1" si="1582"/>
        <v>8104.2964833796359</v>
      </c>
      <c r="CJ625" s="18">
        <f t="shared" ca="1" si="1582"/>
        <v>5886.2784183111153</v>
      </c>
      <c r="CK625" s="18">
        <f t="shared" ca="1" si="1582"/>
        <v>14398.743972275228</v>
      </c>
      <c r="CL625" s="18">
        <f t="shared" ca="1" si="1582"/>
        <v>13563.05380591171</v>
      </c>
      <c r="CM625" s="18">
        <f t="shared" ca="1" si="1582"/>
        <v>8410.0025561197035</v>
      </c>
      <c r="CN625" s="18">
        <f t="shared" ca="1" si="1582"/>
        <v>6017.7159691356865</v>
      </c>
      <c r="CO625" s="18">
        <f t="shared" ca="1" si="1582"/>
        <v>14749.967835263153</v>
      </c>
      <c r="CP625" s="18">
        <f t="shared" ca="1" si="1582"/>
        <v>13627.819090449098</v>
      </c>
      <c r="CQ625" s="18">
        <f t="shared" ca="1" si="1582"/>
        <v>8418.4272140384492</v>
      </c>
      <c r="CR625" s="18">
        <f t="shared" ca="1" si="1582"/>
        <v>6113.368764471903</v>
      </c>
      <c r="CS625" s="18">
        <f t="shared" ca="1" si="1582"/>
        <v>15032.858092125116</v>
      </c>
      <c r="CT625" s="18">
        <f t="shared" ca="1" si="1582"/>
        <v>14492.772697944054</v>
      </c>
      <c r="CU625" s="18">
        <f t="shared" ca="1" si="1582"/>
        <v>8989.6518506861703</v>
      </c>
      <c r="CV625" s="18">
        <f t="shared" ca="1" si="1582"/>
        <v>6527.4294144384894</v>
      </c>
      <c r="CW625" s="18">
        <f t="shared" ca="1" si="1582"/>
        <v>15954.935995915645</v>
      </c>
      <c r="CX625" s="18">
        <f t="shared" ca="1" si="1582"/>
        <v>14378.444262316361</v>
      </c>
      <c r="CY625" s="18">
        <f t="shared" ca="1" si="1582"/>
        <v>8832.3870947214782</v>
      </c>
      <c r="CZ625" s="18">
        <f t="shared" ca="1" si="1582"/>
        <v>6377.5140702167555</v>
      </c>
      <c r="DA625" s="18">
        <f t="shared" ca="1" si="1582"/>
        <v>15807.476106185684</v>
      </c>
      <c r="DB625" s="18">
        <f t="shared" ca="1" si="1582"/>
        <v>14982.476600824972</v>
      </c>
      <c r="DC625" s="18">
        <f t="shared" ca="1" si="1582"/>
        <v>9217.6500490768722</v>
      </c>
      <c r="DD625" s="18">
        <f t="shared" ca="1" si="1582"/>
        <v>6642.6641197254212</v>
      </c>
      <c r="DE625" s="18">
        <f t="shared" ca="1" si="1582"/>
        <v>16528.970101891027</v>
      </c>
      <c r="DF625" s="18">
        <f t="shared" ca="1" si="1582"/>
        <v>15090.876094518955</v>
      </c>
      <c r="DG625" s="18">
        <f t="shared" ca="1" si="1582"/>
        <v>9264.335553281775</v>
      </c>
      <c r="DH625" s="18">
        <f t="shared" ca="1" si="1582"/>
        <v>6686.3605647533786</v>
      </c>
      <c r="DI625" s="18">
        <f t="shared" ca="1" si="1582"/>
        <v>16687.900070466774</v>
      </c>
      <c r="DJ625" s="18">
        <f t="shared" ca="1" si="1582"/>
        <v>15254.784007475033</v>
      </c>
      <c r="DK625" s="18">
        <f t="shared" ca="1" si="1582"/>
        <v>9354.3788223538941</v>
      </c>
      <c r="DL625" s="18">
        <f t="shared" ca="1" si="1582"/>
        <v>6718.2084039393403</v>
      </c>
      <c r="DM625" s="18">
        <f t="shared" ca="1" si="1582"/>
        <v>16833.859125695006</v>
      </c>
      <c r="DN625" s="18">
        <f t="shared" ca="1" si="1582"/>
        <v>15281.452031042252</v>
      </c>
      <c r="DO625" s="18">
        <f t="shared" ca="1" si="1582"/>
        <v>9345.2048170936614</v>
      </c>
      <c r="DP625" s="18">
        <f t="shared" ca="1" si="1582"/>
        <v>6693.2643384453622</v>
      </c>
      <c r="DQ625" s="18">
        <f t="shared" ca="1" si="1582"/>
        <v>16874.371029663056</v>
      </c>
      <c r="DR625" s="18">
        <f t="shared" ca="1" si="1582"/>
        <v>15512.25818580576</v>
      </c>
      <c r="DS625" s="18">
        <f t="shared" ca="1" si="1582"/>
        <v>9477.2543993066083</v>
      </c>
      <c r="DT625" s="18">
        <f t="shared" ca="1" si="1582"/>
        <v>6780.9343599219046</v>
      </c>
      <c r="DU625" s="18">
        <f t="shared" ca="1" si="1582"/>
        <v>17130.173446391829</v>
      </c>
      <c r="DV625" s="18">
        <f t="shared" ca="1" si="1582"/>
        <v>15658.626755089232</v>
      </c>
      <c r="DW625" s="18">
        <f t="shared" ca="1" si="1582"/>
        <v>9487.4757477247076</v>
      </c>
      <c r="DX625" s="18">
        <f t="shared" ca="1" si="1582"/>
        <v>6754.2420209934371</v>
      </c>
      <c r="DY625" s="18">
        <f t="shared" ca="1" si="1582"/>
        <v>17344.327256239114</v>
      </c>
      <c r="DZ625" s="18">
        <f t="shared" ca="1" si="1582"/>
        <v>16171.163766872627</v>
      </c>
      <c r="EA625" s="18">
        <f t="shared" ca="1" si="1582"/>
        <v>9811.8102360956855</v>
      </c>
      <c r="EB625" s="18">
        <f t="shared" ca="1" si="1582"/>
        <v>6856.2704409559174</v>
      </c>
      <c r="EC625" s="18">
        <f t="shared" ca="1" si="1582"/>
        <v>17647.487279406872</v>
      </c>
      <c r="ED625" s="18">
        <f t="shared" ca="1" si="1582"/>
        <v>16475.470978132453</v>
      </c>
      <c r="EE625" s="18">
        <f t="shared" ca="1" si="1582"/>
        <v>9991.2435674352782</v>
      </c>
      <c r="EF625" s="18">
        <f t="shared" ca="1" si="1582"/>
        <v>7092.9138480493639</v>
      </c>
      <c r="EG625" s="18">
        <f t="shared" ca="1" si="1582"/>
        <v>18208.620273764976</v>
      </c>
      <c r="EH625" s="18">
        <f t="shared" ca="1" si="1582"/>
        <v>16776.640825433584</v>
      </c>
      <c r="EI625" s="18">
        <f t="shared" ref="EI625:FR625" ca="1" si="1583">SUM(EI622:EI624)</f>
        <v>10167.634410755956</v>
      </c>
      <c r="EJ625" s="18">
        <f t="shared" ca="1" si="1583"/>
        <v>7213.3880194627354</v>
      </c>
      <c r="EK625" s="18">
        <f t="shared" ca="1" si="1583"/>
        <v>18542.668024264218</v>
      </c>
      <c r="EL625" s="18">
        <f t="shared" ca="1" si="1583"/>
        <v>16992.37304965084</v>
      </c>
      <c r="EM625" s="18">
        <f t="shared" ca="1" si="1583"/>
        <v>10283.696796005755</v>
      </c>
      <c r="EN625" s="18">
        <f t="shared" ca="1" si="1583"/>
        <v>7311.9187260615354</v>
      </c>
      <c r="EO625" s="18">
        <f t="shared" ca="1" si="1583"/>
        <v>18826.024062741493</v>
      </c>
      <c r="EP625" s="18">
        <f t="shared" ca="1" si="1583"/>
        <v>17314.140446401765</v>
      </c>
      <c r="EQ625" s="18">
        <f t="shared" ca="1" si="1583"/>
        <v>10383.923489371378</v>
      </c>
      <c r="ER625" s="18">
        <f t="shared" ca="1" si="1583"/>
        <v>7284.233522148259</v>
      </c>
      <c r="ES625" s="18">
        <f t="shared" ca="1" si="1583"/>
        <v>19157.655899562025</v>
      </c>
      <c r="ET625" s="18">
        <f t="shared" ca="1" si="1583"/>
        <v>17669.914653469052</v>
      </c>
      <c r="EU625" s="18">
        <f t="shared" ca="1" si="1583"/>
        <v>10593.621126052549</v>
      </c>
      <c r="EV625" s="18">
        <f t="shared" ca="1" si="1583"/>
        <v>7428.5661819164616</v>
      </c>
      <c r="EW625" s="18">
        <f t="shared" ca="1" si="1583"/>
        <v>19553.114107197707</v>
      </c>
      <c r="EX625" s="18">
        <f t="shared" ca="1" si="1583"/>
        <v>18428.681837844979</v>
      </c>
      <c r="EY625" s="18">
        <f t="shared" ca="1" si="1583"/>
        <v>11079.45834240429</v>
      </c>
      <c r="EZ625" s="18">
        <f t="shared" ca="1" si="1583"/>
        <v>7792.4809255274567</v>
      </c>
      <c r="FA625" s="18">
        <f t="shared" ca="1" si="1583"/>
        <v>20384.111576740132</v>
      </c>
      <c r="FB625" s="18">
        <f t="shared" ca="1" si="1583"/>
        <v>18709.184376419584</v>
      </c>
      <c r="FC625" s="18">
        <f t="shared" ca="1" si="1583"/>
        <v>11236.436717055531</v>
      </c>
      <c r="FD625" s="18">
        <f t="shared" ca="1" si="1583"/>
        <v>7923.7999864457288</v>
      </c>
      <c r="FE625" s="18">
        <f t="shared" ca="1" si="1583"/>
        <v>20748.341337859718</v>
      </c>
      <c r="FF625" s="18">
        <f t="shared" ca="1" si="1583"/>
        <v>19287.926952301081</v>
      </c>
      <c r="FG625" s="18">
        <f t="shared" ca="1" si="1583"/>
        <v>11596.152234551682</v>
      </c>
      <c r="FH625" s="18">
        <f t="shared" ca="1" si="1583"/>
        <v>8155.9950862124342</v>
      </c>
      <c r="FI625" s="18">
        <f t="shared" ca="1" si="1583"/>
        <v>21335.388629891946</v>
      </c>
      <c r="FJ625" s="18">
        <f t="shared" ca="1" si="1583"/>
        <v>19846.533897357524</v>
      </c>
      <c r="FK625" s="18">
        <f t="shared" ca="1" si="1583"/>
        <v>11941.939730723545</v>
      </c>
      <c r="FL625" s="18">
        <f t="shared" ca="1" si="1583"/>
        <v>0</v>
      </c>
      <c r="FM625" s="18">
        <f t="shared" ca="1" si="1583"/>
        <v>0</v>
      </c>
      <c r="FN625" s="18">
        <f t="shared" ca="1" si="1583"/>
        <v>0</v>
      </c>
      <c r="FO625" s="18">
        <f t="shared" ca="1" si="1583"/>
        <v>0</v>
      </c>
      <c r="FP625" s="18">
        <f t="shared" ca="1" si="1583"/>
        <v>0</v>
      </c>
      <c r="FQ625" s="18">
        <f t="shared" ca="1" si="1583"/>
        <v>0</v>
      </c>
      <c r="FR625" s="18">
        <f t="shared" ca="1" si="1583"/>
        <v>0</v>
      </c>
    </row>
    <row r="626" spans="2:174">
      <c r="B626" s="157"/>
      <c r="C626" s="210" t="s">
        <v>533</v>
      </c>
      <c r="D626" s="144" t="s">
        <v>974</v>
      </c>
      <c r="E626" s="162"/>
      <c r="I626" s="167">
        <f t="shared" ref="I626:I634" ca="1" si="1584">SUM(J626:FR626)</f>
        <v>-19402.894414513845</v>
      </c>
      <c r="J626" s="18">
        <f>-J898</f>
        <v>0</v>
      </c>
      <c r="K626" s="18">
        <f t="shared" ref="K626:BV626" ca="1" si="1585">-K898</f>
        <v>0</v>
      </c>
      <c r="L626" s="18">
        <f t="shared" ca="1" si="1585"/>
        <v>0</v>
      </c>
      <c r="M626" s="18">
        <f t="shared" ca="1" si="1585"/>
        <v>0</v>
      </c>
      <c r="N626" s="18">
        <f t="shared" ca="1" si="1585"/>
        <v>0</v>
      </c>
      <c r="O626" s="18">
        <f t="shared" ca="1" si="1585"/>
        <v>0</v>
      </c>
      <c r="P626" s="18">
        <f t="shared" ca="1" si="1585"/>
        <v>0</v>
      </c>
      <c r="Q626" s="18">
        <f t="shared" ca="1" si="1585"/>
        <v>0</v>
      </c>
      <c r="R626" s="18">
        <f t="shared" ca="1" si="1585"/>
        <v>0</v>
      </c>
      <c r="S626" s="18">
        <f t="shared" ca="1" si="1585"/>
        <v>0</v>
      </c>
      <c r="T626" s="18">
        <f t="shared" ca="1" si="1585"/>
        <v>0</v>
      </c>
      <c r="U626" s="18">
        <f t="shared" ca="1" si="1585"/>
        <v>0</v>
      </c>
      <c r="V626" s="18">
        <f t="shared" ca="1" si="1585"/>
        <v>0</v>
      </c>
      <c r="W626" s="18">
        <f t="shared" ca="1" si="1585"/>
        <v>0</v>
      </c>
      <c r="X626" s="18">
        <f t="shared" ca="1" si="1585"/>
        <v>0</v>
      </c>
      <c r="Y626" s="18">
        <f t="shared" ca="1" si="1585"/>
        <v>0</v>
      </c>
      <c r="Z626" s="18">
        <f t="shared" ca="1" si="1585"/>
        <v>0</v>
      </c>
      <c r="AA626" s="18">
        <f t="shared" ca="1" si="1585"/>
        <v>0</v>
      </c>
      <c r="AB626" s="18">
        <f t="shared" ca="1" si="1585"/>
        <v>-3939.9945205479453</v>
      </c>
      <c r="AC626" s="18">
        <f t="shared" ca="1" si="1585"/>
        <v>-4129.4939201609359</v>
      </c>
      <c r="AD626" s="18">
        <f t="shared" ca="1" si="1585"/>
        <v>-3870.2523190036877</v>
      </c>
      <c r="AE626" s="18">
        <f t="shared" ca="1" si="1585"/>
        <v>-3742.0846813915218</v>
      </c>
      <c r="AF626" s="18">
        <f t="shared" ca="1" si="1585"/>
        <v>-3721.0689734097527</v>
      </c>
      <c r="AG626" s="18">
        <f t="shared" ca="1" si="1585"/>
        <v>0</v>
      </c>
      <c r="AH626" s="18">
        <f t="shared" ca="1" si="1585"/>
        <v>0</v>
      </c>
      <c r="AI626" s="18">
        <f t="shared" ca="1" si="1585"/>
        <v>0</v>
      </c>
      <c r="AJ626" s="18">
        <f t="shared" ca="1" si="1585"/>
        <v>0</v>
      </c>
      <c r="AK626" s="18">
        <f t="shared" ca="1" si="1585"/>
        <v>0</v>
      </c>
      <c r="AL626" s="18">
        <f t="shared" ca="1" si="1585"/>
        <v>0</v>
      </c>
      <c r="AM626" s="18">
        <f t="shared" ca="1" si="1585"/>
        <v>0</v>
      </c>
      <c r="AN626" s="18">
        <f t="shared" ca="1" si="1585"/>
        <v>0</v>
      </c>
      <c r="AO626" s="18">
        <f t="shared" ca="1" si="1585"/>
        <v>0</v>
      </c>
      <c r="AP626" s="18">
        <f t="shared" ca="1" si="1585"/>
        <v>0</v>
      </c>
      <c r="AQ626" s="18">
        <f t="shared" ca="1" si="1585"/>
        <v>0</v>
      </c>
      <c r="AR626" s="18">
        <f t="shared" ca="1" si="1585"/>
        <v>0</v>
      </c>
      <c r="AS626" s="18">
        <f t="shared" ca="1" si="1585"/>
        <v>0</v>
      </c>
      <c r="AT626" s="18">
        <f t="shared" ca="1" si="1585"/>
        <v>0</v>
      </c>
      <c r="AU626" s="18">
        <f t="shared" ca="1" si="1585"/>
        <v>0</v>
      </c>
      <c r="AV626" s="18">
        <f t="shared" ca="1" si="1585"/>
        <v>0</v>
      </c>
      <c r="AW626" s="18">
        <f t="shared" ca="1" si="1585"/>
        <v>0</v>
      </c>
      <c r="AX626" s="18">
        <f t="shared" ca="1" si="1585"/>
        <v>0</v>
      </c>
      <c r="AY626" s="18">
        <f t="shared" ca="1" si="1585"/>
        <v>0</v>
      </c>
      <c r="AZ626" s="18">
        <f t="shared" ca="1" si="1585"/>
        <v>0</v>
      </c>
      <c r="BA626" s="18">
        <f t="shared" ca="1" si="1585"/>
        <v>0</v>
      </c>
      <c r="BB626" s="18">
        <f t="shared" ca="1" si="1585"/>
        <v>0</v>
      </c>
      <c r="BC626" s="18">
        <f t="shared" ca="1" si="1585"/>
        <v>0</v>
      </c>
      <c r="BD626" s="18">
        <f t="shared" ca="1" si="1585"/>
        <v>0</v>
      </c>
      <c r="BE626" s="18">
        <f t="shared" ca="1" si="1585"/>
        <v>0</v>
      </c>
      <c r="BF626" s="18">
        <f t="shared" ca="1" si="1585"/>
        <v>0</v>
      </c>
      <c r="BG626" s="18">
        <f t="shared" ca="1" si="1585"/>
        <v>0</v>
      </c>
      <c r="BH626" s="18">
        <f t="shared" ca="1" si="1585"/>
        <v>0</v>
      </c>
      <c r="BI626" s="18">
        <f t="shared" ca="1" si="1585"/>
        <v>0</v>
      </c>
      <c r="BJ626" s="18">
        <f t="shared" ca="1" si="1585"/>
        <v>0</v>
      </c>
      <c r="BK626" s="18">
        <f t="shared" ca="1" si="1585"/>
        <v>0</v>
      </c>
      <c r="BL626" s="18">
        <f t="shared" ca="1" si="1585"/>
        <v>0</v>
      </c>
      <c r="BM626" s="18">
        <f t="shared" ca="1" si="1585"/>
        <v>0</v>
      </c>
      <c r="BN626" s="18">
        <f t="shared" ca="1" si="1585"/>
        <v>0</v>
      </c>
      <c r="BO626" s="18">
        <f t="shared" ca="1" si="1585"/>
        <v>0</v>
      </c>
      <c r="BP626" s="18">
        <f t="shared" ca="1" si="1585"/>
        <v>0</v>
      </c>
      <c r="BQ626" s="18">
        <f t="shared" ca="1" si="1585"/>
        <v>0</v>
      </c>
      <c r="BR626" s="18">
        <f t="shared" ca="1" si="1585"/>
        <v>0</v>
      </c>
      <c r="BS626" s="18">
        <f t="shared" ca="1" si="1585"/>
        <v>0</v>
      </c>
      <c r="BT626" s="18">
        <f t="shared" ca="1" si="1585"/>
        <v>0</v>
      </c>
      <c r="BU626" s="18">
        <f t="shared" ca="1" si="1585"/>
        <v>0</v>
      </c>
      <c r="BV626" s="18">
        <f t="shared" ca="1" si="1585"/>
        <v>0</v>
      </c>
      <c r="BW626" s="18">
        <f t="shared" ref="BW626:EH626" ca="1" si="1586">-BW898</f>
        <v>0</v>
      </c>
      <c r="BX626" s="18">
        <f t="shared" ca="1" si="1586"/>
        <v>0</v>
      </c>
      <c r="BY626" s="18">
        <f t="shared" ca="1" si="1586"/>
        <v>0</v>
      </c>
      <c r="BZ626" s="18">
        <f t="shared" ca="1" si="1586"/>
        <v>0</v>
      </c>
      <c r="CA626" s="18">
        <f t="shared" ca="1" si="1586"/>
        <v>0</v>
      </c>
      <c r="CB626" s="18">
        <f t="shared" ca="1" si="1586"/>
        <v>0</v>
      </c>
      <c r="CC626" s="18">
        <f t="shared" ca="1" si="1586"/>
        <v>0</v>
      </c>
      <c r="CD626" s="18">
        <f t="shared" ca="1" si="1586"/>
        <v>0</v>
      </c>
      <c r="CE626" s="18">
        <f t="shared" ca="1" si="1586"/>
        <v>0</v>
      </c>
      <c r="CF626" s="18">
        <f t="shared" ca="1" si="1586"/>
        <v>0</v>
      </c>
      <c r="CG626" s="18">
        <f t="shared" ca="1" si="1586"/>
        <v>0</v>
      </c>
      <c r="CH626" s="18">
        <f t="shared" ca="1" si="1586"/>
        <v>0</v>
      </c>
      <c r="CI626" s="18">
        <f t="shared" ca="1" si="1586"/>
        <v>0</v>
      </c>
      <c r="CJ626" s="18">
        <f t="shared" ca="1" si="1586"/>
        <v>0</v>
      </c>
      <c r="CK626" s="18">
        <f t="shared" ca="1" si="1586"/>
        <v>0</v>
      </c>
      <c r="CL626" s="18">
        <f t="shared" ca="1" si="1586"/>
        <v>0</v>
      </c>
      <c r="CM626" s="18">
        <f t="shared" ca="1" si="1586"/>
        <v>0</v>
      </c>
      <c r="CN626" s="18">
        <f t="shared" ca="1" si="1586"/>
        <v>0</v>
      </c>
      <c r="CO626" s="18">
        <f t="shared" ca="1" si="1586"/>
        <v>0</v>
      </c>
      <c r="CP626" s="18">
        <f t="shared" ca="1" si="1586"/>
        <v>0</v>
      </c>
      <c r="CQ626" s="18">
        <f t="shared" ca="1" si="1586"/>
        <v>0</v>
      </c>
      <c r="CR626" s="18">
        <f t="shared" ca="1" si="1586"/>
        <v>0</v>
      </c>
      <c r="CS626" s="18">
        <f t="shared" ca="1" si="1586"/>
        <v>0</v>
      </c>
      <c r="CT626" s="18">
        <f t="shared" ca="1" si="1586"/>
        <v>0</v>
      </c>
      <c r="CU626" s="18">
        <f t="shared" ca="1" si="1586"/>
        <v>0</v>
      </c>
      <c r="CV626" s="18">
        <f t="shared" ca="1" si="1586"/>
        <v>0</v>
      </c>
      <c r="CW626" s="18">
        <f t="shared" ca="1" si="1586"/>
        <v>0</v>
      </c>
      <c r="CX626" s="18">
        <f t="shared" ca="1" si="1586"/>
        <v>0</v>
      </c>
      <c r="CY626" s="18">
        <f t="shared" ca="1" si="1586"/>
        <v>0</v>
      </c>
      <c r="CZ626" s="18">
        <f t="shared" ca="1" si="1586"/>
        <v>0</v>
      </c>
      <c r="DA626" s="18">
        <f t="shared" ca="1" si="1586"/>
        <v>0</v>
      </c>
      <c r="DB626" s="18">
        <f t="shared" ca="1" si="1586"/>
        <v>0</v>
      </c>
      <c r="DC626" s="18">
        <f t="shared" ca="1" si="1586"/>
        <v>0</v>
      </c>
      <c r="DD626" s="18">
        <f t="shared" ca="1" si="1586"/>
        <v>0</v>
      </c>
      <c r="DE626" s="18">
        <f t="shared" ca="1" si="1586"/>
        <v>0</v>
      </c>
      <c r="DF626" s="18">
        <f t="shared" ca="1" si="1586"/>
        <v>0</v>
      </c>
      <c r="DG626" s="18">
        <f t="shared" ca="1" si="1586"/>
        <v>0</v>
      </c>
      <c r="DH626" s="18">
        <f t="shared" ca="1" si="1586"/>
        <v>0</v>
      </c>
      <c r="DI626" s="18">
        <f t="shared" ca="1" si="1586"/>
        <v>0</v>
      </c>
      <c r="DJ626" s="18">
        <f t="shared" ca="1" si="1586"/>
        <v>0</v>
      </c>
      <c r="DK626" s="18">
        <f t="shared" ca="1" si="1586"/>
        <v>0</v>
      </c>
      <c r="DL626" s="18">
        <f t="shared" ca="1" si="1586"/>
        <v>0</v>
      </c>
      <c r="DM626" s="18">
        <f t="shared" ca="1" si="1586"/>
        <v>0</v>
      </c>
      <c r="DN626" s="18">
        <f t="shared" ca="1" si="1586"/>
        <v>0</v>
      </c>
      <c r="DO626" s="18">
        <f t="shared" ca="1" si="1586"/>
        <v>0</v>
      </c>
      <c r="DP626" s="18">
        <f t="shared" ca="1" si="1586"/>
        <v>0</v>
      </c>
      <c r="DQ626" s="18">
        <f t="shared" ca="1" si="1586"/>
        <v>0</v>
      </c>
      <c r="DR626" s="18">
        <f t="shared" ca="1" si="1586"/>
        <v>0</v>
      </c>
      <c r="DS626" s="18">
        <f t="shared" ca="1" si="1586"/>
        <v>0</v>
      </c>
      <c r="DT626" s="18">
        <f t="shared" ca="1" si="1586"/>
        <v>0</v>
      </c>
      <c r="DU626" s="18">
        <f t="shared" ca="1" si="1586"/>
        <v>0</v>
      </c>
      <c r="DV626" s="18">
        <f t="shared" ca="1" si="1586"/>
        <v>0</v>
      </c>
      <c r="DW626" s="18">
        <f t="shared" ca="1" si="1586"/>
        <v>0</v>
      </c>
      <c r="DX626" s="18">
        <f t="shared" ca="1" si="1586"/>
        <v>0</v>
      </c>
      <c r="DY626" s="18">
        <f t="shared" ca="1" si="1586"/>
        <v>0</v>
      </c>
      <c r="DZ626" s="18">
        <f t="shared" ca="1" si="1586"/>
        <v>0</v>
      </c>
      <c r="EA626" s="18">
        <f t="shared" ca="1" si="1586"/>
        <v>0</v>
      </c>
      <c r="EB626" s="18">
        <f t="shared" ca="1" si="1586"/>
        <v>0</v>
      </c>
      <c r="EC626" s="18">
        <f t="shared" ca="1" si="1586"/>
        <v>0</v>
      </c>
      <c r="ED626" s="18">
        <f t="shared" ca="1" si="1586"/>
        <v>0</v>
      </c>
      <c r="EE626" s="18">
        <f t="shared" ca="1" si="1586"/>
        <v>0</v>
      </c>
      <c r="EF626" s="18">
        <f t="shared" ca="1" si="1586"/>
        <v>0</v>
      </c>
      <c r="EG626" s="18">
        <f t="shared" ca="1" si="1586"/>
        <v>0</v>
      </c>
      <c r="EH626" s="18">
        <f t="shared" ca="1" si="1586"/>
        <v>0</v>
      </c>
      <c r="EI626" s="18">
        <f t="shared" ref="EI626:FR626" ca="1" si="1587">-EI898</f>
        <v>0</v>
      </c>
      <c r="EJ626" s="18">
        <f t="shared" ca="1" si="1587"/>
        <v>0</v>
      </c>
      <c r="EK626" s="18">
        <f t="shared" ca="1" si="1587"/>
        <v>0</v>
      </c>
      <c r="EL626" s="18">
        <f t="shared" ca="1" si="1587"/>
        <v>0</v>
      </c>
      <c r="EM626" s="18">
        <f t="shared" ca="1" si="1587"/>
        <v>0</v>
      </c>
      <c r="EN626" s="18">
        <f t="shared" ca="1" si="1587"/>
        <v>0</v>
      </c>
      <c r="EO626" s="18">
        <f t="shared" ca="1" si="1587"/>
        <v>0</v>
      </c>
      <c r="EP626" s="18">
        <f t="shared" ca="1" si="1587"/>
        <v>0</v>
      </c>
      <c r="EQ626" s="18">
        <f t="shared" ca="1" si="1587"/>
        <v>0</v>
      </c>
      <c r="ER626" s="18">
        <f t="shared" ca="1" si="1587"/>
        <v>0</v>
      </c>
      <c r="ES626" s="18">
        <f t="shared" ca="1" si="1587"/>
        <v>0</v>
      </c>
      <c r="ET626" s="18">
        <f t="shared" ca="1" si="1587"/>
        <v>0</v>
      </c>
      <c r="EU626" s="18">
        <f t="shared" ca="1" si="1587"/>
        <v>0</v>
      </c>
      <c r="EV626" s="18">
        <f t="shared" ca="1" si="1587"/>
        <v>0</v>
      </c>
      <c r="EW626" s="18">
        <f t="shared" ca="1" si="1587"/>
        <v>0</v>
      </c>
      <c r="EX626" s="18">
        <f t="shared" ca="1" si="1587"/>
        <v>0</v>
      </c>
      <c r="EY626" s="18">
        <f t="shared" ca="1" si="1587"/>
        <v>0</v>
      </c>
      <c r="EZ626" s="18">
        <f t="shared" ca="1" si="1587"/>
        <v>0</v>
      </c>
      <c r="FA626" s="18">
        <f t="shared" ca="1" si="1587"/>
        <v>0</v>
      </c>
      <c r="FB626" s="18">
        <f t="shared" ca="1" si="1587"/>
        <v>0</v>
      </c>
      <c r="FC626" s="18">
        <f t="shared" ca="1" si="1587"/>
        <v>0</v>
      </c>
      <c r="FD626" s="18">
        <f t="shared" ca="1" si="1587"/>
        <v>0</v>
      </c>
      <c r="FE626" s="18">
        <f t="shared" ca="1" si="1587"/>
        <v>0</v>
      </c>
      <c r="FF626" s="18">
        <f t="shared" ca="1" si="1587"/>
        <v>0</v>
      </c>
      <c r="FG626" s="18">
        <f t="shared" ca="1" si="1587"/>
        <v>0</v>
      </c>
      <c r="FH626" s="18">
        <f t="shared" ca="1" si="1587"/>
        <v>0</v>
      </c>
      <c r="FI626" s="18">
        <f t="shared" ca="1" si="1587"/>
        <v>0</v>
      </c>
      <c r="FJ626" s="18">
        <f t="shared" ca="1" si="1587"/>
        <v>0</v>
      </c>
      <c r="FK626" s="18">
        <f t="shared" ca="1" si="1587"/>
        <v>0</v>
      </c>
      <c r="FL626" s="18">
        <f t="shared" ca="1" si="1587"/>
        <v>0</v>
      </c>
      <c r="FM626" s="18">
        <f t="shared" ca="1" si="1587"/>
        <v>0</v>
      </c>
      <c r="FN626" s="18">
        <f t="shared" ca="1" si="1587"/>
        <v>0</v>
      </c>
      <c r="FO626" s="18">
        <f t="shared" ca="1" si="1587"/>
        <v>0</v>
      </c>
      <c r="FP626" s="18">
        <f t="shared" ca="1" si="1587"/>
        <v>0</v>
      </c>
      <c r="FQ626" s="18">
        <f t="shared" ca="1" si="1587"/>
        <v>0</v>
      </c>
      <c r="FR626" s="18">
        <f t="shared" ca="1" si="1587"/>
        <v>0</v>
      </c>
    </row>
    <row r="627" spans="2:174">
      <c r="B627" s="157"/>
      <c r="C627" s="210" t="s">
        <v>913</v>
      </c>
      <c r="D627" s="144" t="s">
        <v>974</v>
      </c>
      <c r="E627" s="162"/>
      <c r="I627" s="167">
        <f t="shared" ca="1" si="1584"/>
        <v>-763.21337674975678</v>
      </c>
      <c r="J627" s="18">
        <f t="shared" ref="J627:AO627" si="1588">-1 * (J$17&gt;0) * SUM(J947, J949, J950, J998)</f>
        <v>0</v>
      </c>
      <c r="K627" s="18">
        <f t="shared" ca="1" si="1588"/>
        <v>0</v>
      </c>
      <c r="L627" s="18">
        <f t="shared" ca="1" si="1588"/>
        <v>0</v>
      </c>
      <c r="M627" s="18">
        <f t="shared" ca="1" si="1588"/>
        <v>0</v>
      </c>
      <c r="N627" s="18">
        <f t="shared" ca="1" si="1588"/>
        <v>0</v>
      </c>
      <c r="O627" s="18">
        <f t="shared" ca="1" si="1588"/>
        <v>0</v>
      </c>
      <c r="P627" s="18">
        <f t="shared" ca="1" si="1588"/>
        <v>0</v>
      </c>
      <c r="Q627" s="18">
        <f t="shared" ca="1" si="1588"/>
        <v>0</v>
      </c>
      <c r="R627" s="18">
        <f t="shared" ca="1" si="1588"/>
        <v>0</v>
      </c>
      <c r="S627" s="18">
        <f t="shared" ca="1" si="1588"/>
        <v>0</v>
      </c>
      <c r="T627" s="18">
        <f t="shared" ca="1" si="1588"/>
        <v>0</v>
      </c>
      <c r="U627" s="18">
        <f t="shared" ca="1" si="1588"/>
        <v>0</v>
      </c>
      <c r="V627" s="18">
        <f t="shared" ca="1" si="1588"/>
        <v>0</v>
      </c>
      <c r="W627" s="18">
        <f t="shared" ca="1" si="1588"/>
        <v>0</v>
      </c>
      <c r="X627" s="18">
        <f t="shared" ca="1" si="1588"/>
        <v>0</v>
      </c>
      <c r="Y627" s="18">
        <f t="shared" ca="1" si="1588"/>
        <v>0</v>
      </c>
      <c r="Z627" s="18">
        <f t="shared" ca="1" si="1588"/>
        <v>0</v>
      </c>
      <c r="AA627" s="18">
        <f t="shared" ca="1" si="1588"/>
        <v>0</v>
      </c>
      <c r="AB627" s="18">
        <f t="shared" ca="1" si="1588"/>
        <v>-25.205479452054796</v>
      </c>
      <c r="AC627" s="18">
        <f t="shared" ca="1" si="1588"/>
        <v>-185.89041095890411</v>
      </c>
      <c r="AD627" s="18">
        <f t="shared" ca="1" si="1588"/>
        <v>-183.36748633879782</v>
      </c>
      <c r="AE627" s="18">
        <f t="shared" ca="1" si="1588"/>
        <v>-183.36748633879782</v>
      </c>
      <c r="AF627" s="18">
        <f t="shared" ca="1" si="1588"/>
        <v>-185.38251366120218</v>
      </c>
      <c r="AG627" s="18">
        <f t="shared" ca="1" si="1588"/>
        <v>0</v>
      </c>
      <c r="AH627" s="18">
        <f t="shared" ca="1" si="1588"/>
        <v>0</v>
      </c>
      <c r="AI627" s="18">
        <f t="shared" ca="1" si="1588"/>
        <v>0</v>
      </c>
      <c r="AJ627" s="18">
        <f t="shared" ca="1" si="1588"/>
        <v>0</v>
      </c>
      <c r="AK627" s="18">
        <f t="shared" ca="1" si="1588"/>
        <v>0</v>
      </c>
      <c r="AL627" s="18">
        <f t="shared" ca="1" si="1588"/>
        <v>0</v>
      </c>
      <c r="AM627" s="18">
        <f t="shared" ca="1" si="1588"/>
        <v>0</v>
      </c>
      <c r="AN627" s="18">
        <f t="shared" ca="1" si="1588"/>
        <v>0</v>
      </c>
      <c r="AO627" s="18">
        <f t="shared" ca="1" si="1588"/>
        <v>0</v>
      </c>
      <c r="AP627" s="18">
        <f t="shared" ref="AP627:BU627" ca="1" si="1589">-1 * (AP$17&gt;0) * SUM(AP947, AP949, AP950, AP998)</f>
        <v>0</v>
      </c>
      <c r="AQ627" s="18">
        <f t="shared" ca="1" si="1589"/>
        <v>0</v>
      </c>
      <c r="AR627" s="18">
        <f t="shared" ca="1" si="1589"/>
        <v>0</v>
      </c>
      <c r="AS627" s="18">
        <f t="shared" ca="1" si="1589"/>
        <v>0</v>
      </c>
      <c r="AT627" s="18">
        <f t="shared" ca="1" si="1589"/>
        <v>0</v>
      </c>
      <c r="AU627" s="18">
        <f t="shared" ca="1" si="1589"/>
        <v>0</v>
      </c>
      <c r="AV627" s="18">
        <f t="shared" ca="1" si="1589"/>
        <v>0</v>
      </c>
      <c r="AW627" s="18">
        <f t="shared" ca="1" si="1589"/>
        <v>0</v>
      </c>
      <c r="AX627" s="18">
        <f t="shared" ca="1" si="1589"/>
        <v>0</v>
      </c>
      <c r="AY627" s="18">
        <f t="shared" ca="1" si="1589"/>
        <v>0</v>
      </c>
      <c r="AZ627" s="18">
        <f t="shared" ca="1" si="1589"/>
        <v>0</v>
      </c>
      <c r="BA627" s="18">
        <f t="shared" ca="1" si="1589"/>
        <v>0</v>
      </c>
      <c r="BB627" s="18">
        <f t="shared" ca="1" si="1589"/>
        <v>0</v>
      </c>
      <c r="BC627" s="18">
        <f t="shared" ca="1" si="1589"/>
        <v>0</v>
      </c>
      <c r="BD627" s="18">
        <f t="shared" ca="1" si="1589"/>
        <v>0</v>
      </c>
      <c r="BE627" s="18">
        <f t="shared" ca="1" si="1589"/>
        <v>0</v>
      </c>
      <c r="BF627" s="18">
        <f t="shared" ca="1" si="1589"/>
        <v>0</v>
      </c>
      <c r="BG627" s="18">
        <f t="shared" ca="1" si="1589"/>
        <v>0</v>
      </c>
      <c r="BH627" s="18">
        <f t="shared" ca="1" si="1589"/>
        <v>0</v>
      </c>
      <c r="BI627" s="18">
        <f t="shared" ca="1" si="1589"/>
        <v>0</v>
      </c>
      <c r="BJ627" s="18">
        <f t="shared" ca="1" si="1589"/>
        <v>0</v>
      </c>
      <c r="BK627" s="18">
        <f t="shared" ca="1" si="1589"/>
        <v>0</v>
      </c>
      <c r="BL627" s="18">
        <f t="shared" ca="1" si="1589"/>
        <v>0</v>
      </c>
      <c r="BM627" s="18">
        <f t="shared" ca="1" si="1589"/>
        <v>0</v>
      </c>
      <c r="BN627" s="18">
        <f t="shared" ca="1" si="1589"/>
        <v>0</v>
      </c>
      <c r="BO627" s="18">
        <f t="shared" ca="1" si="1589"/>
        <v>0</v>
      </c>
      <c r="BP627" s="18">
        <f t="shared" ca="1" si="1589"/>
        <v>0</v>
      </c>
      <c r="BQ627" s="18">
        <f t="shared" ca="1" si="1589"/>
        <v>0</v>
      </c>
      <c r="BR627" s="18">
        <f t="shared" ca="1" si="1589"/>
        <v>0</v>
      </c>
      <c r="BS627" s="18">
        <f t="shared" ca="1" si="1589"/>
        <v>0</v>
      </c>
      <c r="BT627" s="18">
        <f t="shared" ca="1" si="1589"/>
        <v>0</v>
      </c>
      <c r="BU627" s="18">
        <f t="shared" ca="1" si="1589"/>
        <v>0</v>
      </c>
      <c r="BV627" s="18">
        <f t="shared" ref="BV627:DA627" ca="1" si="1590">-1 * (BV$17&gt;0) * SUM(BV947, BV949, BV950, BV998)</f>
        <v>0</v>
      </c>
      <c r="BW627" s="18">
        <f t="shared" ca="1" si="1590"/>
        <v>0</v>
      </c>
      <c r="BX627" s="18">
        <f t="shared" ca="1" si="1590"/>
        <v>0</v>
      </c>
      <c r="BY627" s="18">
        <f t="shared" ca="1" si="1590"/>
        <v>0</v>
      </c>
      <c r="BZ627" s="18">
        <f t="shared" ca="1" si="1590"/>
        <v>0</v>
      </c>
      <c r="CA627" s="18">
        <f t="shared" ca="1" si="1590"/>
        <v>0</v>
      </c>
      <c r="CB627" s="18">
        <f t="shared" ca="1" si="1590"/>
        <v>0</v>
      </c>
      <c r="CC627" s="18">
        <f t="shared" ca="1" si="1590"/>
        <v>0</v>
      </c>
      <c r="CD627" s="18">
        <f t="shared" ca="1" si="1590"/>
        <v>0</v>
      </c>
      <c r="CE627" s="18">
        <f t="shared" ca="1" si="1590"/>
        <v>0</v>
      </c>
      <c r="CF627" s="18">
        <f t="shared" ca="1" si="1590"/>
        <v>0</v>
      </c>
      <c r="CG627" s="18">
        <f t="shared" ca="1" si="1590"/>
        <v>0</v>
      </c>
      <c r="CH627" s="18">
        <f t="shared" ca="1" si="1590"/>
        <v>0</v>
      </c>
      <c r="CI627" s="18">
        <f t="shared" ca="1" si="1590"/>
        <v>0</v>
      </c>
      <c r="CJ627" s="18">
        <f t="shared" ca="1" si="1590"/>
        <v>0</v>
      </c>
      <c r="CK627" s="18">
        <f t="shared" ca="1" si="1590"/>
        <v>0</v>
      </c>
      <c r="CL627" s="18">
        <f t="shared" ca="1" si="1590"/>
        <v>0</v>
      </c>
      <c r="CM627" s="18">
        <f t="shared" ca="1" si="1590"/>
        <v>0</v>
      </c>
      <c r="CN627" s="18">
        <f t="shared" ca="1" si="1590"/>
        <v>0</v>
      </c>
      <c r="CO627" s="18">
        <f t="shared" ca="1" si="1590"/>
        <v>0</v>
      </c>
      <c r="CP627" s="18">
        <f t="shared" ca="1" si="1590"/>
        <v>0</v>
      </c>
      <c r="CQ627" s="18">
        <f t="shared" ca="1" si="1590"/>
        <v>0</v>
      </c>
      <c r="CR627" s="18">
        <f t="shared" ca="1" si="1590"/>
        <v>0</v>
      </c>
      <c r="CS627" s="18">
        <f t="shared" ca="1" si="1590"/>
        <v>0</v>
      </c>
      <c r="CT627" s="18">
        <f t="shared" ca="1" si="1590"/>
        <v>0</v>
      </c>
      <c r="CU627" s="18">
        <f t="shared" ca="1" si="1590"/>
        <v>0</v>
      </c>
      <c r="CV627" s="18">
        <f t="shared" ca="1" si="1590"/>
        <v>0</v>
      </c>
      <c r="CW627" s="18">
        <f t="shared" ca="1" si="1590"/>
        <v>0</v>
      </c>
      <c r="CX627" s="18">
        <f t="shared" ca="1" si="1590"/>
        <v>0</v>
      </c>
      <c r="CY627" s="18">
        <f t="shared" ca="1" si="1590"/>
        <v>0</v>
      </c>
      <c r="CZ627" s="18">
        <f t="shared" ca="1" si="1590"/>
        <v>0</v>
      </c>
      <c r="DA627" s="18">
        <f t="shared" ca="1" si="1590"/>
        <v>0</v>
      </c>
      <c r="DB627" s="18">
        <f t="shared" ref="DB627:EG627" ca="1" si="1591">-1 * (DB$17&gt;0) * SUM(DB947, DB949, DB950, DB998)</f>
        <v>0</v>
      </c>
      <c r="DC627" s="18">
        <f t="shared" ca="1" si="1591"/>
        <v>0</v>
      </c>
      <c r="DD627" s="18">
        <f t="shared" ca="1" si="1591"/>
        <v>0</v>
      </c>
      <c r="DE627" s="18">
        <f t="shared" ca="1" si="1591"/>
        <v>0</v>
      </c>
      <c r="DF627" s="18">
        <f t="shared" ca="1" si="1591"/>
        <v>0</v>
      </c>
      <c r="DG627" s="18">
        <f t="shared" ca="1" si="1591"/>
        <v>0</v>
      </c>
      <c r="DH627" s="18">
        <f t="shared" ca="1" si="1591"/>
        <v>0</v>
      </c>
      <c r="DI627" s="18">
        <f t="shared" ca="1" si="1591"/>
        <v>0</v>
      </c>
      <c r="DJ627" s="18">
        <f t="shared" ca="1" si="1591"/>
        <v>0</v>
      </c>
      <c r="DK627" s="18">
        <f t="shared" ca="1" si="1591"/>
        <v>0</v>
      </c>
      <c r="DL627" s="18">
        <f t="shared" ca="1" si="1591"/>
        <v>0</v>
      </c>
      <c r="DM627" s="18">
        <f t="shared" ca="1" si="1591"/>
        <v>0</v>
      </c>
      <c r="DN627" s="18">
        <f t="shared" ca="1" si="1591"/>
        <v>0</v>
      </c>
      <c r="DO627" s="18">
        <f t="shared" ca="1" si="1591"/>
        <v>0</v>
      </c>
      <c r="DP627" s="18">
        <f t="shared" ca="1" si="1591"/>
        <v>0</v>
      </c>
      <c r="DQ627" s="18">
        <f t="shared" ca="1" si="1591"/>
        <v>0</v>
      </c>
      <c r="DR627" s="18">
        <f t="shared" ca="1" si="1591"/>
        <v>0</v>
      </c>
      <c r="DS627" s="18">
        <f t="shared" ca="1" si="1591"/>
        <v>0</v>
      </c>
      <c r="DT627" s="18">
        <f t="shared" ca="1" si="1591"/>
        <v>0</v>
      </c>
      <c r="DU627" s="18">
        <f t="shared" ca="1" si="1591"/>
        <v>0</v>
      </c>
      <c r="DV627" s="18">
        <f t="shared" ca="1" si="1591"/>
        <v>0</v>
      </c>
      <c r="DW627" s="18">
        <f t="shared" ca="1" si="1591"/>
        <v>0</v>
      </c>
      <c r="DX627" s="18">
        <f t="shared" ca="1" si="1591"/>
        <v>0</v>
      </c>
      <c r="DY627" s="18">
        <f t="shared" ca="1" si="1591"/>
        <v>0</v>
      </c>
      <c r="DZ627" s="18">
        <f t="shared" ca="1" si="1591"/>
        <v>0</v>
      </c>
      <c r="EA627" s="18">
        <f t="shared" ca="1" si="1591"/>
        <v>0</v>
      </c>
      <c r="EB627" s="18">
        <f t="shared" ca="1" si="1591"/>
        <v>0</v>
      </c>
      <c r="EC627" s="18">
        <f t="shared" ca="1" si="1591"/>
        <v>0</v>
      </c>
      <c r="ED627" s="18">
        <f t="shared" ca="1" si="1591"/>
        <v>0</v>
      </c>
      <c r="EE627" s="18">
        <f t="shared" ca="1" si="1591"/>
        <v>0</v>
      </c>
      <c r="EF627" s="18">
        <f t="shared" ca="1" si="1591"/>
        <v>0</v>
      </c>
      <c r="EG627" s="18">
        <f t="shared" ca="1" si="1591"/>
        <v>0</v>
      </c>
      <c r="EH627" s="18">
        <f t="shared" ref="EH627:FR627" ca="1" si="1592">-1 * (EH$17&gt;0) * SUM(EH947, EH949, EH950, EH998)</f>
        <v>0</v>
      </c>
      <c r="EI627" s="18">
        <f t="shared" ca="1" si="1592"/>
        <v>0</v>
      </c>
      <c r="EJ627" s="18">
        <f t="shared" ca="1" si="1592"/>
        <v>0</v>
      </c>
      <c r="EK627" s="18">
        <f t="shared" ca="1" si="1592"/>
        <v>0</v>
      </c>
      <c r="EL627" s="18">
        <f t="shared" ca="1" si="1592"/>
        <v>0</v>
      </c>
      <c r="EM627" s="18">
        <f t="shared" ca="1" si="1592"/>
        <v>0</v>
      </c>
      <c r="EN627" s="18">
        <f t="shared" ca="1" si="1592"/>
        <v>0</v>
      </c>
      <c r="EO627" s="18">
        <f t="shared" ca="1" si="1592"/>
        <v>0</v>
      </c>
      <c r="EP627" s="18">
        <f t="shared" ca="1" si="1592"/>
        <v>0</v>
      </c>
      <c r="EQ627" s="18">
        <f t="shared" ca="1" si="1592"/>
        <v>0</v>
      </c>
      <c r="ER627" s="18">
        <f t="shared" ca="1" si="1592"/>
        <v>0</v>
      </c>
      <c r="ES627" s="18">
        <f t="shared" ca="1" si="1592"/>
        <v>0</v>
      </c>
      <c r="ET627" s="18">
        <f t="shared" ca="1" si="1592"/>
        <v>0</v>
      </c>
      <c r="EU627" s="18">
        <f t="shared" ca="1" si="1592"/>
        <v>0</v>
      </c>
      <c r="EV627" s="18">
        <f t="shared" ca="1" si="1592"/>
        <v>0</v>
      </c>
      <c r="EW627" s="18">
        <f t="shared" ca="1" si="1592"/>
        <v>0</v>
      </c>
      <c r="EX627" s="18">
        <f t="shared" ca="1" si="1592"/>
        <v>0</v>
      </c>
      <c r="EY627" s="18">
        <f t="shared" ca="1" si="1592"/>
        <v>0</v>
      </c>
      <c r="EZ627" s="18">
        <f t="shared" ca="1" si="1592"/>
        <v>0</v>
      </c>
      <c r="FA627" s="18">
        <f t="shared" ca="1" si="1592"/>
        <v>0</v>
      </c>
      <c r="FB627" s="18">
        <f t="shared" ca="1" si="1592"/>
        <v>0</v>
      </c>
      <c r="FC627" s="18">
        <f t="shared" ca="1" si="1592"/>
        <v>0</v>
      </c>
      <c r="FD627" s="18">
        <f t="shared" ca="1" si="1592"/>
        <v>0</v>
      </c>
      <c r="FE627" s="18">
        <f t="shared" ca="1" si="1592"/>
        <v>0</v>
      </c>
      <c r="FF627" s="18">
        <f t="shared" ca="1" si="1592"/>
        <v>0</v>
      </c>
      <c r="FG627" s="18">
        <f t="shared" ca="1" si="1592"/>
        <v>0</v>
      </c>
      <c r="FH627" s="18">
        <f t="shared" ca="1" si="1592"/>
        <v>0</v>
      </c>
      <c r="FI627" s="18">
        <f t="shared" ca="1" si="1592"/>
        <v>0</v>
      </c>
      <c r="FJ627" s="18">
        <f t="shared" ca="1" si="1592"/>
        <v>0</v>
      </c>
      <c r="FK627" s="18">
        <f t="shared" ca="1" si="1592"/>
        <v>0</v>
      </c>
      <c r="FL627" s="18">
        <f t="shared" ca="1" si="1592"/>
        <v>0</v>
      </c>
      <c r="FM627" s="18">
        <f t="shared" ca="1" si="1592"/>
        <v>0</v>
      </c>
      <c r="FN627" s="18">
        <f t="shared" ca="1" si="1592"/>
        <v>0</v>
      </c>
      <c r="FO627" s="18">
        <f t="shared" ca="1" si="1592"/>
        <v>0</v>
      </c>
      <c r="FP627" s="18">
        <f t="shared" ca="1" si="1592"/>
        <v>0</v>
      </c>
      <c r="FQ627" s="18">
        <f t="shared" ca="1" si="1592"/>
        <v>0</v>
      </c>
      <c r="FR627" s="18">
        <f t="shared" ca="1" si="1592"/>
        <v>0</v>
      </c>
    </row>
    <row r="628" spans="2:174">
      <c r="B628" s="157"/>
      <c r="C628" s="210" t="s">
        <v>957</v>
      </c>
      <c r="D628" s="144" t="s">
        <v>974</v>
      </c>
      <c r="E628" s="162"/>
      <c r="I628" s="167">
        <f t="shared" ca="1" si="1584"/>
        <v>-2330.6817953082191</v>
      </c>
      <c r="J628" s="18">
        <f>-1 * J951</f>
        <v>0</v>
      </c>
      <c r="K628" s="18">
        <f t="shared" ref="K628:BV628" ca="1" si="1593">-1 * K951</f>
        <v>0</v>
      </c>
      <c r="L628" s="18">
        <f t="shared" ca="1" si="1593"/>
        <v>0</v>
      </c>
      <c r="M628" s="18">
        <f t="shared" ca="1" si="1593"/>
        <v>0</v>
      </c>
      <c r="N628" s="18">
        <f t="shared" ca="1" si="1593"/>
        <v>0</v>
      </c>
      <c r="O628" s="18">
        <f t="shared" ca="1" si="1593"/>
        <v>0</v>
      </c>
      <c r="P628" s="18">
        <f t="shared" ca="1" si="1593"/>
        <v>0</v>
      </c>
      <c r="Q628" s="18">
        <f t="shared" ca="1" si="1593"/>
        <v>0</v>
      </c>
      <c r="R628" s="18">
        <f t="shared" ca="1" si="1593"/>
        <v>0</v>
      </c>
      <c r="S628" s="18">
        <f t="shared" ca="1" si="1593"/>
        <v>0</v>
      </c>
      <c r="T628" s="18">
        <f t="shared" ca="1" si="1593"/>
        <v>0</v>
      </c>
      <c r="U628" s="18">
        <f t="shared" ca="1" si="1593"/>
        <v>0</v>
      </c>
      <c r="V628" s="18">
        <f t="shared" ca="1" si="1593"/>
        <v>0</v>
      </c>
      <c r="W628" s="18">
        <f t="shared" ca="1" si="1593"/>
        <v>0</v>
      </c>
      <c r="X628" s="18">
        <f t="shared" ca="1" si="1593"/>
        <v>0</v>
      </c>
      <c r="Y628" s="18">
        <f t="shared" ca="1" si="1593"/>
        <v>0</v>
      </c>
      <c r="Z628" s="18">
        <f t="shared" ca="1" si="1593"/>
        <v>0</v>
      </c>
      <c r="AA628" s="18">
        <f t="shared" ca="1" si="1593"/>
        <v>0</v>
      </c>
      <c r="AB628" s="18">
        <f t="shared" ca="1" si="1593"/>
        <v>0</v>
      </c>
      <c r="AC628" s="18">
        <f t="shared" ca="1" si="1593"/>
        <v>0</v>
      </c>
      <c r="AD628" s="18">
        <f t="shared" ca="1" si="1593"/>
        <v>0</v>
      </c>
      <c r="AE628" s="18">
        <f t="shared" ca="1" si="1593"/>
        <v>0</v>
      </c>
      <c r="AF628" s="18">
        <f t="shared" ca="1" si="1593"/>
        <v>-2330.6817953082191</v>
      </c>
      <c r="AG628" s="18">
        <f t="shared" ca="1" si="1593"/>
        <v>0</v>
      </c>
      <c r="AH628" s="18">
        <f t="shared" ca="1" si="1593"/>
        <v>0</v>
      </c>
      <c r="AI628" s="18">
        <f t="shared" ca="1" si="1593"/>
        <v>0</v>
      </c>
      <c r="AJ628" s="18">
        <f t="shared" ca="1" si="1593"/>
        <v>0</v>
      </c>
      <c r="AK628" s="18">
        <f t="shared" ca="1" si="1593"/>
        <v>0</v>
      </c>
      <c r="AL628" s="18">
        <f t="shared" ca="1" si="1593"/>
        <v>0</v>
      </c>
      <c r="AM628" s="18">
        <f t="shared" ca="1" si="1593"/>
        <v>0</v>
      </c>
      <c r="AN628" s="18">
        <f t="shared" ca="1" si="1593"/>
        <v>0</v>
      </c>
      <c r="AO628" s="18">
        <f t="shared" ca="1" si="1593"/>
        <v>0</v>
      </c>
      <c r="AP628" s="18">
        <f t="shared" ca="1" si="1593"/>
        <v>0</v>
      </c>
      <c r="AQ628" s="18">
        <f t="shared" ca="1" si="1593"/>
        <v>0</v>
      </c>
      <c r="AR628" s="18">
        <f t="shared" ca="1" si="1593"/>
        <v>0</v>
      </c>
      <c r="AS628" s="18">
        <f t="shared" ca="1" si="1593"/>
        <v>0</v>
      </c>
      <c r="AT628" s="18">
        <f t="shared" ca="1" si="1593"/>
        <v>0</v>
      </c>
      <c r="AU628" s="18">
        <f t="shared" ca="1" si="1593"/>
        <v>0</v>
      </c>
      <c r="AV628" s="18">
        <f t="shared" ca="1" si="1593"/>
        <v>0</v>
      </c>
      <c r="AW628" s="18">
        <f t="shared" ca="1" si="1593"/>
        <v>0</v>
      </c>
      <c r="AX628" s="18">
        <f t="shared" ca="1" si="1593"/>
        <v>0</v>
      </c>
      <c r="AY628" s="18">
        <f t="shared" ca="1" si="1593"/>
        <v>0</v>
      </c>
      <c r="AZ628" s="18">
        <f t="shared" ca="1" si="1593"/>
        <v>0</v>
      </c>
      <c r="BA628" s="18">
        <f t="shared" ca="1" si="1593"/>
        <v>0</v>
      </c>
      <c r="BB628" s="18">
        <f t="shared" ca="1" si="1593"/>
        <v>0</v>
      </c>
      <c r="BC628" s="18">
        <f t="shared" ca="1" si="1593"/>
        <v>0</v>
      </c>
      <c r="BD628" s="18">
        <f t="shared" ca="1" si="1593"/>
        <v>0</v>
      </c>
      <c r="BE628" s="18">
        <f t="shared" ca="1" si="1593"/>
        <v>0</v>
      </c>
      <c r="BF628" s="18">
        <f t="shared" ca="1" si="1593"/>
        <v>0</v>
      </c>
      <c r="BG628" s="18">
        <f t="shared" ca="1" si="1593"/>
        <v>0</v>
      </c>
      <c r="BH628" s="18">
        <f t="shared" ca="1" si="1593"/>
        <v>0</v>
      </c>
      <c r="BI628" s="18">
        <f t="shared" ca="1" si="1593"/>
        <v>0</v>
      </c>
      <c r="BJ628" s="18">
        <f t="shared" ca="1" si="1593"/>
        <v>0</v>
      </c>
      <c r="BK628" s="18">
        <f t="shared" ca="1" si="1593"/>
        <v>0</v>
      </c>
      <c r="BL628" s="18">
        <f t="shared" ca="1" si="1593"/>
        <v>0</v>
      </c>
      <c r="BM628" s="18">
        <f t="shared" ca="1" si="1593"/>
        <v>0</v>
      </c>
      <c r="BN628" s="18">
        <f t="shared" ca="1" si="1593"/>
        <v>0</v>
      </c>
      <c r="BO628" s="18">
        <f t="shared" ca="1" si="1593"/>
        <v>0</v>
      </c>
      <c r="BP628" s="18">
        <f t="shared" ca="1" si="1593"/>
        <v>0</v>
      </c>
      <c r="BQ628" s="18">
        <f t="shared" ca="1" si="1593"/>
        <v>0</v>
      </c>
      <c r="BR628" s="18">
        <f t="shared" ca="1" si="1593"/>
        <v>0</v>
      </c>
      <c r="BS628" s="18">
        <f t="shared" ca="1" si="1593"/>
        <v>0</v>
      </c>
      <c r="BT628" s="18">
        <f t="shared" ca="1" si="1593"/>
        <v>0</v>
      </c>
      <c r="BU628" s="18">
        <f t="shared" ca="1" si="1593"/>
        <v>0</v>
      </c>
      <c r="BV628" s="18">
        <f t="shared" ca="1" si="1593"/>
        <v>0</v>
      </c>
      <c r="BW628" s="18">
        <f t="shared" ref="BW628:EH628" ca="1" si="1594">-1 * BW951</f>
        <v>0</v>
      </c>
      <c r="BX628" s="18">
        <f t="shared" ca="1" si="1594"/>
        <v>0</v>
      </c>
      <c r="BY628" s="18">
        <f t="shared" ca="1" si="1594"/>
        <v>0</v>
      </c>
      <c r="BZ628" s="18">
        <f t="shared" ca="1" si="1594"/>
        <v>0</v>
      </c>
      <c r="CA628" s="18">
        <f t="shared" ca="1" si="1594"/>
        <v>0</v>
      </c>
      <c r="CB628" s="18">
        <f t="shared" ca="1" si="1594"/>
        <v>0</v>
      </c>
      <c r="CC628" s="18">
        <f t="shared" ca="1" si="1594"/>
        <v>0</v>
      </c>
      <c r="CD628" s="18">
        <f t="shared" ca="1" si="1594"/>
        <v>0</v>
      </c>
      <c r="CE628" s="18">
        <f t="shared" ca="1" si="1594"/>
        <v>0</v>
      </c>
      <c r="CF628" s="18">
        <f t="shared" ca="1" si="1594"/>
        <v>0</v>
      </c>
      <c r="CG628" s="18">
        <f t="shared" ca="1" si="1594"/>
        <v>0</v>
      </c>
      <c r="CH628" s="18">
        <f t="shared" ca="1" si="1594"/>
        <v>0</v>
      </c>
      <c r="CI628" s="18">
        <f t="shared" ca="1" si="1594"/>
        <v>0</v>
      </c>
      <c r="CJ628" s="18">
        <f t="shared" ca="1" si="1594"/>
        <v>0</v>
      </c>
      <c r="CK628" s="18">
        <f t="shared" ca="1" si="1594"/>
        <v>0</v>
      </c>
      <c r="CL628" s="18">
        <f t="shared" ca="1" si="1594"/>
        <v>0</v>
      </c>
      <c r="CM628" s="18">
        <f t="shared" ca="1" si="1594"/>
        <v>0</v>
      </c>
      <c r="CN628" s="18">
        <f t="shared" ca="1" si="1594"/>
        <v>0</v>
      </c>
      <c r="CO628" s="18">
        <f t="shared" ca="1" si="1594"/>
        <v>0</v>
      </c>
      <c r="CP628" s="18">
        <f t="shared" ca="1" si="1594"/>
        <v>0</v>
      </c>
      <c r="CQ628" s="18">
        <f t="shared" ca="1" si="1594"/>
        <v>0</v>
      </c>
      <c r="CR628" s="18">
        <f t="shared" ca="1" si="1594"/>
        <v>0</v>
      </c>
      <c r="CS628" s="18">
        <f t="shared" ca="1" si="1594"/>
        <v>0</v>
      </c>
      <c r="CT628" s="18">
        <f t="shared" ca="1" si="1594"/>
        <v>0</v>
      </c>
      <c r="CU628" s="18">
        <f t="shared" ca="1" si="1594"/>
        <v>0</v>
      </c>
      <c r="CV628" s="18">
        <f t="shared" ca="1" si="1594"/>
        <v>0</v>
      </c>
      <c r="CW628" s="18">
        <f t="shared" ca="1" si="1594"/>
        <v>0</v>
      </c>
      <c r="CX628" s="18">
        <f t="shared" ca="1" si="1594"/>
        <v>0</v>
      </c>
      <c r="CY628" s="18">
        <f t="shared" ca="1" si="1594"/>
        <v>0</v>
      </c>
      <c r="CZ628" s="18">
        <f t="shared" ca="1" si="1594"/>
        <v>0</v>
      </c>
      <c r="DA628" s="18">
        <f t="shared" ca="1" si="1594"/>
        <v>0</v>
      </c>
      <c r="DB628" s="18">
        <f t="shared" ca="1" si="1594"/>
        <v>0</v>
      </c>
      <c r="DC628" s="18">
        <f t="shared" ca="1" si="1594"/>
        <v>0</v>
      </c>
      <c r="DD628" s="18">
        <f t="shared" ca="1" si="1594"/>
        <v>0</v>
      </c>
      <c r="DE628" s="18">
        <f t="shared" ca="1" si="1594"/>
        <v>0</v>
      </c>
      <c r="DF628" s="18">
        <f t="shared" ca="1" si="1594"/>
        <v>0</v>
      </c>
      <c r="DG628" s="18">
        <f t="shared" ca="1" si="1594"/>
        <v>0</v>
      </c>
      <c r="DH628" s="18">
        <f t="shared" ca="1" si="1594"/>
        <v>0</v>
      </c>
      <c r="DI628" s="18">
        <f t="shared" ca="1" si="1594"/>
        <v>0</v>
      </c>
      <c r="DJ628" s="18">
        <f t="shared" ca="1" si="1594"/>
        <v>0</v>
      </c>
      <c r="DK628" s="18">
        <f t="shared" ca="1" si="1594"/>
        <v>0</v>
      </c>
      <c r="DL628" s="18">
        <f t="shared" ca="1" si="1594"/>
        <v>0</v>
      </c>
      <c r="DM628" s="18">
        <f t="shared" ca="1" si="1594"/>
        <v>0</v>
      </c>
      <c r="DN628" s="18">
        <f t="shared" ca="1" si="1594"/>
        <v>0</v>
      </c>
      <c r="DO628" s="18">
        <f t="shared" ca="1" si="1594"/>
        <v>0</v>
      </c>
      <c r="DP628" s="18">
        <f t="shared" ca="1" si="1594"/>
        <v>0</v>
      </c>
      <c r="DQ628" s="18">
        <f t="shared" ca="1" si="1594"/>
        <v>0</v>
      </c>
      <c r="DR628" s="18">
        <f t="shared" ca="1" si="1594"/>
        <v>0</v>
      </c>
      <c r="DS628" s="18">
        <f t="shared" ca="1" si="1594"/>
        <v>0</v>
      </c>
      <c r="DT628" s="18">
        <f t="shared" ca="1" si="1594"/>
        <v>0</v>
      </c>
      <c r="DU628" s="18">
        <f t="shared" ca="1" si="1594"/>
        <v>0</v>
      </c>
      <c r="DV628" s="18">
        <f t="shared" ca="1" si="1594"/>
        <v>0</v>
      </c>
      <c r="DW628" s="18">
        <f t="shared" ca="1" si="1594"/>
        <v>0</v>
      </c>
      <c r="DX628" s="18">
        <f t="shared" ca="1" si="1594"/>
        <v>0</v>
      </c>
      <c r="DY628" s="18">
        <f t="shared" ca="1" si="1594"/>
        <v>0</v>
      </c>
      <c r="DZ628" s="18">
        <f t="shared" ca="1" si="1594"/>
        <v>0</v>
      </c>
      <c r="EA628" s="18">
        <f t="shared" ca="1" si="1594"/>
        <v>0</v>
      </c>
      <c r="EB628" s="18">
        <f t="shared" ca="1" si="1594"/>
        <v>0</v>
      </c>
      <c r="EC628" s="18">
        <f t="shared" ca="1" si="1594"/>
        <v>0</v>
      </c>
      <c r="ED628" s="18">
        <f t="shared" ca="1" si="1594"/>
        <v>0</v>
      </c>
      <c r="EE628" s="18">
        <f t="shared" ca="1" si="1594"/>
        <v>0</v>
      </c>
      <c r="EF628" s="18">
        <f t="shared" ca="1" si="1594"/>
        <v>0</v>
      </c>
      <c r="EG628" s="18">
        <f t="shared" ca="1" si="1594"/>
        <v>0</v>
      </c>
      <c r="EH628" s="18">
        <f t="shared" ca="1" si="1594"/>
        <v>0</v>
      </c>
      <c r="EI628" s="18">
        <f t="shared" ref="EI628:FR628" ca="1" si="1595">-1 * EI951</f>
        <v>0</v>
      </c>
      <c r="EJ628" s="18">
        <f t="shared" ca="1" si="1595"/>
        <v>0</v>
      </c>
      <c r="EK628" s="18">
        <f t="shared" ca="1" si="1595"/>
        <v>0</v>
      </c>
      <c r="EL628" s="18">
        <f t="shared" ca="1" si="1595"/>
        <v>0</v>
      </c>
      <c r="EM628" s="18">
        <f t="shared" ca="1" si="1595"/>
        <v>0</v>
      </c>
      <c r="EN628" s="18">
        <f t="shared" ca="1" si="1595"/>
        <v>0</v>
      </c>
      <c r="EO628" s="18">
        <f t="shared" ca="1" si="1595"/>
        <v>0</v>
      </c>
      <c r="EP628" s="18">
        <f t="shared" ca="1" si="1595"/>
        <v>0</v>
      </c>
      <c r="EQ628" s="18">
        <f t="shared" ca="1" si="1595"/>
        <v>0</v>
      </c>
      <c r="ER628" s="18">
        <f t="shared" ca="1" si="1595"/>
        <v>0</v>
      </c>
      <c r="ES628" s="18">
        <f t="shared" ca="1" si="1595"/>
        <v>0</v>
      </c>
      <c r="ET628" s="18">
        <f t="shared" ca="1" si="1595"/>
        <v>0</v>
      </c>
      <c r="EU628" s="18">
        <f t="shared" ca="1" si="1595"/>
        <v>0</v>
      </c>
      <c r="EV628" s="18">
        <f t="shared" ca="1" si="1595"/>
        <v>0</v>
      </c>
      <c r="EW628" s="18">
        <f t="shared" ca="1" si="1595"/>
        <v>0</v>
      </c>
      <c r="EX628" s="18">
        <f t="shared" ca="1" si="1595"/>
        <v>0</v>
      </c>
      <c r="EY628" s="18">
        <f t="shared" ca="1" si="1595"/>
        <v>0</v>
      </c>
      <c r="EZ628" s="18">
        <f t="shared" ca="1" si="1595"/>
        <v>0</v>
      </c>
      <c r="FA628" s="18">
        <f t="shared" ca="1" si="1595"/>
        <v>0</v>
      </c>
      <c r="FB628" s="18">
        <f t="shared" ca="1" si="1595"/>
        <v>0</v>
      </c>
      <c r="FC628" s="18">
        <f t="shared" ca="1" si="1595"/>
        <v>0</v>
      </c>
      <c r="FD628" s="18">
        <f t="shared" ca="1" si="1595"/>
        <v>0</v>
      </c>
      <c r="FE628" s="18">
        <f t="shared" ca="1" si="1595"/>
        <v>0</v>
      </c>
      <c r="FF628" s="18">
        <f t="shared" ca="1" si="1595"/>
        <v>0</v>
      </c>
      <c r="FG628" s="18">
        <f t="shared" ca="1" si="1595"/>
        <v>0</v>
      </c>
      <c r="FH628" s="18">
        <f t="shared" ca="1" si="1595"/>
        <v>0</v>
      </c>
      <c r="FI628" s="18">
        <f t="shared" ca="1" si="1595"/>
        <v>0</v>
      </c>
      <c r="FJ628" s="18">
        <f t="shared" ca="1" si="1595"/>
        <v>0</v>
      </c>
      <c r="FK628" s="18">
        <f t="shared" ca="1" si="1595"/>
        <v>0</v>
      </c>
      <c r="FL628" s="18">
        <f t="shared" ca="1" si="1595"/>
        <v>0</v>
      </c>
      <c r="FM628" s="18">
        <f t="shared" ca="1" si="1595"/>
        <v>0</v>
      </c>
      <c r="FN628" s="18">
        <f t="shared" ca="1" si="1595"/>
        <v>0</v>
      </c>
      <c r="FO628" s="18">
        <f t="shared" ca="1" si="1595"/>
        <v>0</v>
      </c>
      <c r="FP628" s="18">
        <f t="shared" ca="1" si="1595"/>
        <v>0</v>
      </c>
      <c r="FQ628" s="18">
        <f t="shared" ca="1" si="1595"/>
        <v>0</v>
      </c>
      <c r="FR628" s="18">
        <f t="shared" ca="1" si="1595"/>
        <v>0</v>
      </c>
    </row>
    <row r="629" spans="2:174">
      <c r="B629" s="157"/>
      <c r="C629" s="210" t="s">
        <v>925</v>
      </c>
      <c r="D629" s="144" t="s">
        <v>974</v>
      </c>
      <c r="E629" s="162"/>
      <c r="I629" s="167">
        <f t="shared" si="1584"/>
        <v>-191629.72908645001</v>
      </c>
      <c r="J629" s="18">
        <f>-1 * J1056</f>
        <v>0</v>
      </c>
      <c r="K629" s="18">
        <f t="shared" ref="K629:BV629" si="1596">-1 * K1056</f>
        <v>0</v>
      </c>
      <c r="L629" s="18">
        <f t="shared" si="1596"/>
        <v>0</v>
      </c>
      <c r="M629" s="18">
        <f t="shared" si="1596"/>
        <v>0</v>
      </c>
      <c r="N629" s="18">
        <f t="shared" si="1596"/>
        <v>0</v>
      </c>
      <c r="O629" s="18">
        <f t="shared" si="1596"/>
        <v>0</v>
      </c>
      <c r="P629" s="18">
        <f t="shared" si="1596"/>
        <v>0</v>
      </c>
      <c r="Q629" s="18">
        <f t="shared" si="1596"/>
        <v>0</v>
      </c>
      <c r="R629" s="18">
        <f t="shared" si="1596"/>
        <v>0</v>
      </c>
      <c r="S629" s="18">
        <f t="shared" si="1596"/>
        <v>0</v>
      </c>
      <c r="T629" s="18">
        <f t="shared" si="1596"/>
        <v>0</v>
      </c>
      <c r="U629" s="18">
        <f t="shared" si="1596"/>
        <v>0</v>
      </c>
      <c r="V629" s="18">
        <f t="shared" si="1596"/>
        <v>0</v>
      </c>
      <c r="W629" s="18">
        <f t="shared" si="1596"/>
        <v>0</v>
      </c>
      <c r="X629" s="18">
        <f t="shared" si="1596"/>
        <v>0</v>
      </c>
      <c r="Y629" s="18">
        <f t="shared" si="1596"/>
        <v>0</v>
      </c>
      <c r="Z629" s="18">
        <f t="shared" si="1596"/>
        <v>0</v>
      </c>
      <c r="AA629" s="18">
        <f t="shared" si="1596"/>
        <v>0</v>
      </c>
      <c r="AB629" s="18">
        <f t="shared" si="1596"/>
        <v>0</v>
      </c>
      <c r="AC629" s="18">
        <f t="shared" si="1596"/>
        <v>0</v>
      </c>
      <c r="AD629" s="18">
        <f t="shared" si="1596"/>
        <v>0</v>
      </c>
      <c r="AE629" s="18">
        <f t="shared" si="1596"/>
        <v>0</v>
      </c>
      <c r="AF629" s="18">
        <f t="shared" si="1596"/>
        <v>0</v>
      </c>
      <c r="AG629" s="18">
        <f t="shared" si="1596"/>
        <v>-5848.7098528853921</v>
      </c>
      <c r="AH629" s="18">
        <f t="shared" si="1596"/>
        <v>-5522.7569264226922</v>
      </c>
      <c r="AI629" s="18">
        <f t="shared" si="1596"/>
        <v>-5500.3807565675143</v>
      </c>
      <c r="AJ629" s="18">
        <f t="shared" si="1596"/>
        <v>-5537.9849072638481</v>
      </c>
      <c r="AK629" s="18">
        <f t="shared" si="1596"/>
        <v>-5538.7212103299398</v>
      </c>
      <c r="AL629" s="18">
        <f t="shared" si="1596"/>
        <v>-5318.9398591810577</v>
      </c>
      <c r="AM629" s="18">
        <f t="shared" si="1596"/>
        <v>-5286.5417157560523</v>
      </c>
      <c r="AN629" s="18">
        <f t="shared" si="1596"/>
        <v>-5315.3309625082538</v>
      </c>
      <c r="AO629" s="18">
        <f t="shared" si="1596"/>
        <v>-5313.5335018943624</v>
      </c>
      <c r="AP629" s="18">
        <f t="shared" si="1596"/>
        <v>-4572.393561916344</v>
      </c>
      <c r="AQ629" s="18">
        <f t="shared" si="1596"/>
        <v>-4531.5199191504325</v>
      </c>
      <c r="AR629" s="18">
        <f t="shared" si="1596"/>
        <v>-4545.8470907367791</v>
      </c>
      <c r="AS629" s="18">
        <f t="shared" si="1596"/>
        <v>-4534.8759335089471</v>
      </c>
      <c r="AT629" s="18">
        <f t="shared" si="1596"/>
        <v>-4371.6310202481563</v>
      </c>
      <c r="AU629" s="18">
        <f t="shared" si="1596"/>
        <v>-4280.165532805876</v>
      </c>
      <c r="AV629" s="18">
        <f t="shared" si="1596"/>
        <v>-4291.1277203081709</v>
      </c>
      <c r="AW629" s="18">
        <f t="shared" si="1596"/>
        <v>-4278.994218508009</v>
      </c>
      <c r="AX629" s="18">
        <f t="shared" si="1596"/>
        <v>-4095.128715264842</v>
      </c>
      <c r="AY629" s="18">
        <f t="shared" si="1596"/>
        <v>-4046.0091216537771</v>
      </c>
      <c r="AZ629" s="18">
        <f t="shared" si="1596"/>
        <v>-4051.5092485149798</v>
      </c>
      <c r="BA629" s="18">
        <f t="shared" si="1596"/>
        <v>-4036.9596672823786</v>
      </c>
      <c r="BB629" s="18">
        <f t="shared" si="1596"/>
        <v>-3844.4325854260883</v>
      </c>
      <c r="BC629" s="18">
        <f t="shared" si="1596"/>
        <v>-3789.9784553113086</v>
      </c>
      <c r="BD629" s="18">
        <f t="shared" si="1596"/>
        <v>-3790.0184669821779</v>
      </c>
      <c r="BE629" s="18">
        <f t="shared" si="1596"/>
        <v>-3772.7573640975838</v>
      </c>
      <c r="BF629" s="18">
        <f t="shared" si="1596"/>
        <v>-3583.1998666985282</v>
      </c>
      <c r="BG629" s="18">
        <f t="shared" si="1596"/>
        <v>-3523.3207860323032</v>
      </c>
      <c r="BH629" s="18">
        <f t="shared" si="1596"/>
        <v>-3517.6617625235967</v>
      </c>
      <c r="BI629" s="18">
        <f t="shared" si="1596"/>
        <v>-3497.5416880794678</v>
      </c>
      <c r="BJ629" s="18">
        <f t="shared" si="1596"/>
        <v>-3338.690254814217</v>
      </c>
      <c r="BK629" s="18">
        <f t="shared" si="1596"/>
        <v>-3237.6663017383567</v>
      </c>
      <c r="BL629" s="18">
        <f t="shared" si="1596"/>
        <v>-3225.9111401961723</v>
      </c>
      <c r="BM629" s="18">
        <f t="shared" si="1596"/>
        <v>-3202.716347064958</v>
      </c>
      <c r="BN629" s="18">
        <f t="shared" si="1596"/>
        <v>-3028.0241766457261</v>
      </c>
      <c r="BO629" s="18">
        <f t="shared" si="1596"/>
        <v>-2934.4863459973867</v>
      </c>
      <c r="BP629" s="18">
        <f t="shared" si="1596"/>
        <v>-2897.3402404397702</v>
      </c>
      <c r="BQ629" s="18">
        <f t="shared" si="1596"/>
        <v>-2856.1629078071533</v>
      </c>
      <c r="BR629" s="18">
        <f t="shared" si="1596"/>
        <v>-2655.5795510428588</v>
      </c>
      <c r="BS629" s="18">
        <f t="shared" si="1596"/>
        <v>-2536.097901327063</v>
      </c>
      <c r="BT629" s="18">
        <f t="shared" si="1596"/>
        <v>-2486.3310134683406</v>
      </c>
      <c r="BU629" s="18">
        <f t="shared" si="1596"/>
        <v>-2437.5231780418871</v>
      </c>
      <c r="BV629" s="18">
        <f t="shared" si="1596"/>
        <v>-2237.2684290619541</v>
      </c>
      <c r="BW629" s="18">
        <f t="shared" ref="BW629:EH629" si="1597">-1 * BW1056</f>
        <v>-2100.7854043832367</v>
      </c>
      <c r="BX629" s="18">
        <f t="shared" si="1597"/>
        <v>-2037.3500430294923</v>
      </c>
      <c r="BY629" s="18">
        <f t="shared" si="1597"/>
        <v>-1980.30296939095</v>
      </c>
      <c r="BZ629" s="18">
        <f t="shared" si="1597"/>
        <v>-1795.5480992669063</v>
      </c>
      <c r="CA629" s="18">
        <f t="shared" si="1597"/>
        <v>-1622.1226634670957</v>
      </c>
      <c r="CB629" s="18">
        <f t="shared" si="1597"/>
        <v>-1544.3821795568545</v>
      </c>
      <c r="CC629" s="18">
        <f t="shared" si="1597"/>
        <v>-1478.5578779939533</v>
      </c>
      <c r="CD629" s="18">
        <f t="shared" si="1597"/>
        <v>-1283.8403256049862</v>
      </c>
      <c r="CE629" s="18">
        <f t="shared" si="1597"/>
        <v>-1115.6237924653226</v>
      </c>
      <c r="CF629" s="18">
        <f t="shared" si="1597"/>
        <v>-1022.7885785006905</v>
      </c>
      <c r="CG629" s="18">
        <f t="shared" si="1597"/>
        <v>-947.53919029482847</v>
      </c>
      <c r="CH629" s="18">
        <f t="shared" si="1597"/>
        <v>-766.2036291749622</v>
      </c>
      <c r="CI629" s="18">
        <f t="shared" si="1597"/>
        <v>-718.40496804152735</v>
      </c>
      <c r="CJ629" s="18">
        <f t="shared" si="1597"/>
        <v>-698.16312672198387</v>
      </c>
      <c r="CK629" s="18">
        <f t="shared" si="1597"/>
        <v>-680.00780609282026</v>
      </c>
      <c r="CL629" s="18">
        <f t="shared" si="1597"/>
        <v>-608.77871458213076</v>
      </c>
      <c r="CM629" s="18">
        <f t="shared" si="1597"/>
        <v>-561.37569023529522</v>
      </c>
      <c r="CN629" s="18">
        <f t="shared" si="1597"/>
        <v>-535.96604752131327</v>
      </c>
      <c r="CO629" s="18">
        <f t="shared" si="1597"/>
        <v>-515.10647287761037</v>
      </c>
      <c r="CP629" s="18">
        <f t="shared" si="1597"/>
        <v>-447.4945938060435</v>
      </c>
      <c r="CQ629" s="18">
        <f t="shared" si="1597"/>
        <v>-391.12316657575252</v>
      </c>
      <c r="CR629" s="18">
        <f t="shared" si="1597"/>
        <v>-361.69467830070789</v>
      </c>
      <c r="CS629" s="18">
        <f t="shared" si="1597"/>
        <v>-338.20433535533402</v>
      </c>
      <c r="CT629" s="18">
        <f t="shared" si="1597"/>
        <v>-268.12393641514694</v>
      </c>
      <c r="CU629" s="18">
        <f t="shared" si="1597"/>
        <v>-208.332153433299</v>
      </c>
      <c r="CV629" s="18">
        <f t="shared" si="1597"/>
        <v>-171.80109068557175</v>
      </c>
      <c r="CW629" s="18">
        <f t="shared" si="1597"/>
        <v>-143.87885480777825</v>
      </c>
      <c r="CX629" s="18">
        <f t="shared" si="1597"/>
        <v>-70.49280390032682</v>
      </c>
      <c r="CY629" s="18">
        <f t="shared" si="1597"/>
        <v>-3.9656884633615395</v>
      </c>
      <c r="CZ629" s="18">
        <f t="shared" si="1597"/>
        <v>0</v>
      </c>
      <c r="DA629" s="18">
        <f t="shared" si="1597"/>
        <v>0</v>
      </c>
      <c r="DB629" s="18">
        <f t="shared" si="1597"/>
        <v>0</v>
      </c>
      <c r="DC629" s="18">
        <f t="shared" si="1597"/>
        <v>0</v>
      </c>
      <c r="DD629" s="18">
        <f t="shared" si="1597"/>
        <v>0</v>
      </c>
      <c r="DE629" s="18">
        <f t="shared" si="1597"/>
        <v>0</v>
      </c>
      <c r="DF629" s="18">
        <f t="shared" si="1597"/>
        <v>0</v>
      </c>
      <c r="DG629" s="18">
        <f t="shared" si="1597"/>
        <v>0</v>
      </c>
      <c r="DH629" s="18">
        <f t="shared" si="1597"/>
        <v>0</v>
      </c>
      <c r="DI629" s="18">
        <f t="shared" si="1597"/>
        <v>0</v>
      </c>
      <c r="DJ629" s="18">
        <f t="shared" si="1597"/>
        <v>0</v>
      </c>
      <c r="DK629" s="18">
        <f t="shared" si="1597"/>
        <v>0</v>
      </c>
      <c r="DL629" s="18">
        <f t="shared" si="1597"/>
        <v>0</v>
      </c>
      <c r="DM629" s="18">
        <f t="shared" si="1597"/>
        <v>0</v>
      </c>
      <c r="DN629" s="18">
        <f t="shared" si="1597"/>
        <v>0</v>
      </c>
      <c r="DO629" s="18">
        <f t="shared" si="1597"/>
        <v>0</v>
      </c>
      <c r="DP629" s="18">
        <f t="shared" si="1597"/>
        <v>0</v>
      </c>
      <c r="DQ629" s="18">
        <f t="shared" si="1597"/>
        <v>0</v>
      </c>
      <c r="DR629" s="18">
        <f t="shared" si="1597"/>
        <v>0</v>
      </c>
      <c r="DS629" s="18">
        <f t="shared" si="1597"/>
        <v>0</v>
      </c>
      <c r="DT629" s="18">
        <f t="shared" si="1597"/>
        <v>0</v>
      </c>
      <c r="DU629" s="18">
        <f t="shared" si="1597"/>
        <v>0</v>
      </c>
      <c r="DV629" s="18">
        <f t="shared" si="1597"/>
        <v>0</v>
      </c>
      <c r="DW629" s="18">
        <f t="shared" si="1597"/>
        <v>0</v>
      </c>
      <c r="DX629" s="18">
        <f t="shared" si="1597"/>
        <v>0</v>
      </c>
      <c r="DY629" s="18">
        <f t="shared" si="1597"/>
        <v>0</v>
      </c>
      <c r="DZ629" s="18">
        <f t="shared" si="1597"/>
        <v>0</v>
      </c>
      <c r="EA629" s="18">
        <f t="shared" si="1597"/>
        <v>0</v>
      </c>
      <c r="EB629" s="18">
        <f t="shared" si="1597"/>
        <v>0</v>
      </c>
      <c r="EC629" s="18">
        <f t="shared" si="1597"/>
        <v>0</v>
      </c>
      <c r="ED629" s="18">
        <f t="shared" si="1597"/>
        <v>0</v>
      </c>
      <c r="EE629" s="18">
        <f t="shared" si="1597"/>
        <v>0</v>
      </c>
      <c r="EF629" s="18">
        <f t="shared" si="1597"/>
        <v>0</v>
      </c>
      <c r="EG629" s="18">
        <f t="shared" si="1597"/>
        <v>0</v>
      </c>
      <c r="EH629" s="18">
        <f t="shared" si="1597"/>
        <v>0</v>
      </c>
      <c r="EI629" s="18">
        <f t="shared" ref="EI629:FR629" si="1598">-1 * EI1056</f>
        <v>0</v>
      </c>
      <c r="EJ629" s="18">
        <f t="shared" si="1598"/>
        <v>0</v>
      </c>
      <c r="EK629" s="18">
        <f t="shared" si="1598"/>
        <v>0</v>
      </c>
      <c r="EL629" s="18">
        <f t="shared" si="1598"/>
        <v>0</v>
      </c>
      <c r="EM629" s="18">
        <f t="shared" si="1598"/>
        <v>0</v>
      </c>
      <c r="EN629" s="18">
        <f t="shared" si="1598"/>
        <v>0</v>
      </c>
      <c r="EO629" s="18">
        <f t="shared" si="1598"/>
        <v>0</v>
      </c>
      <c r="EP629" s="18">
        <f t="shared" si="1598"/>
        <v>0</v>
      </c>
      <c r="EQ629" s="18">
        <f t="shared" si="1598"/>
        <v>0</v>
      </c>
      <c r="ER629" s="18">
        <f t="shared" si="1598"/>
        <v>0</v>
      </c>
      <c r="ES629" s="18">
        <f t="shared" si="1598"/>
        <v>0</v>
      </c>
      <c r="ET629" s="18">
        <f t="shared" si="1598"/>
        <v>0</v>
      </c>
      <c r="EU629" s="18">
        <f t="shared" si="1598"/>
        <v>0</v>
      </c>
      <c r="EV629" s="18">
        <f t="shared" si="1598"/>
        <v>0</v>
      </c>
      <c r="EW629" s="18">
        <f t="shared" si="1598"/>
        <v>0</v>
      </c>
      <c r="EX629" s="18">
        <f t="shared" si="1598"/>
        <v>0</v>
      </c>
      <c r="EY629" s="18">
        <f t="shared" si="1598"/>
        <v>0</v>
      </c>
      <c r="EZ629" s="18">
        <f t="shared" si="1598"/>
        <v>0</v>
      </c>
      <c r="FA629" s="18">
        <f t="shared" si="1598"/>
        <v>0</v>
      </c>
      <c r="FB629" s="18">
        <f t="shared" si="1598"/>
        <v>0</v>
      </c>
      <c r="FC629" s="18">
        <f t="shared" si="1598"/>
        <v>0</v>
      </c>
      <c r="FD629" s="18">
        <f t="shared" si="1598"/>
        <v>0</v>
      </c>
      <c r="FE629" s="18">
        <f t="shared" si="1598"/>
        <v>0</v>
      </c>
      <c r="FF629" s="18">
        <f t="shared" si="1598"/>
        <v>0</v>
      </c>
      <c r="FG629" s="18">
        <f t="shared" si="1598"/>
        <v>0</v>
      </c>
      <c r="FH629" s="18">
        <f t="shared" si="1598"/>
        <v>0</v>
      </c>
      <c r="FI629" s="18">
        <f t="shared" si="1598"/>
        <v>0</v>
      </c>
      <c r="FJ629" s="18">
        <f t="shared" si="1598"/>
        <v>0</v>
      </c>
      <c r="FK629" s="18">
        <f t="shared" si="1598"/>
        <v>0</v>
      </c>
      <c r="FL629" s="18">
        <f t="shared" si="1598"/>
        <v>0</v>
      </c>
      <c r="FM629" s="18">
        <f t="shared" si="1598"/>
        <v>0</v>
      </c>
      <c r="FN629" s="18">
        <f t="shared" si="1598"/>
        <v>0</v>
      </c>
      <c r="FO629" s="18">
        <f t="shared" si="1598"/>
        <v>0</v>
      </c>
      <c r="FP629" s="18">
        <f t="shared" si="1598"/>
        <v>0</v>
      </c>
      <c r="FQ629" s="18">
        <f t="shared" si="1598"/>
        <v>0</v>
      </c>
      <c r="FR629" s="18">
        <f t="shared" si="1598"/>
        <v>0</v>
      </c>
    </row>
    <row r="630" spans="2:174">
      <c r="B630" s="157"/>
      <c r="C630" s="210" t="s">
        <v>940</v>
      </c>
      <c r="D630" s="144" t="s">
        <v>974</v>
      </c>
      <c r="E630" s="162"/>
      <c r="I630" s="167">
        <f t="shared" si="1584"/>
        <v>-17124.152341375484</v>
      </c>
      <c r="J630" s="18">
        <f>-1 * SUM(J1076:J1077,J1121)</f>
        <v>0</v>
      </c>
      <c r="K630" s="18">
        <f t="shared" ref="K630:BV630" si="1599">-1 * SUM(K1076:K1077,K1121)</f>
        <v>0</v>
      </c>
      <c r="L630" s="18">
        <f t="shared" si="1599"/>
        <v>0</v>
      </c>
      <c r="M630" s="18">
        <f t="shared" si="1599"/>
        <v>0</v>
      </c>
      <c r="N630" s="18">
        <f t="shared" si="1599"/>
        <v>0</v>
      </c>
      <c r="O630" s="18">
        <f t="shared" si="1599"/>
        <v>0</v>
      </c>
      <c r="P630" s="18">
        <f t="shared" si="1599"/>
        <v>0</v>
      </c>
      <c r="Q630" s="18">
        <f t="shared" si="1599"/>
        <v>0</v>
      </c>
      <c r="R630" s="18">
        <f t="shared" si="1599"/>
        <v>0</v>
      </c>
      <c r="S630" s="18">
        <f t="shared" si="1599"/>
        <v>0</v>
      </c>
      <c r="T630" s="18">
        <f t="shared" si="1599"/>
        <v>0</v>
      </c>
      <c r="U630" s="18">
        <f t="shared" si="1599"/>
        <v>0</v>
      </c>
      <c r="V630" s="18">
        <f t="shared" si="1599"/>
        <v>0</v>
      </c>
      <c r="W630" s="18">
        <f t="shared" si="1599"/>
        <v>0</v>
      </c>
      <c r="X630" s="18">
        <f t="shared" si="1599"/>
        <v>0</v>
      </c>
      <c r="Y630" s="18">
        <f t="shared" si="1599"/>
        <v>0</v>
      </c>
      <c r="Z630" s="18">
        <f t="shared" si="1599"/>
        <v>0</v>
      </c>
      <c r="AA630" s="18">
        <f t="shared" si="1599"/>
        <v>0</v>
      </c>
      <c r="AB630" s="18">
        <f t="shared" si="1599"/>
        <v>0</v>
      </c>
      <c r="AC630" s="18">
        <f t="shared" si="1599"/>
        <v>0</v>
      </c>
      <c r="AD630" s="18">
        <f t="shared" si="1599"/>
        <v>0</v>
      </c>
      <c r="AE630" s="18">
        <f t="shared" si="1599"/>
        <v>0</v>
      </c>
      <c r="AF630" s="18">
        <f t="shared" si="1599"/>
        <v>-3187.0795257951136</v>
      </c>
      <c r="AG630" s="18">
        <f t="shared" si="1599"/>
        <v>-200.21257519504979</v>
      </c>
      <c r="AH630" s="18">
        <f t="shared" si="1599"/>
        <v>-196.39673099836034</v>
      </c>
      <c r="AI630" s="18">
        <f t="shared" si="1599"/>
        <v>-198.57891689834213</v>
      </c>
      <c r="AJ630" s="18">
        <f t="shared" si="1599"/>
        <v>-200.76110279832395</v>
      </c>
      <c r="AK630" s="18">
        <f t="shared" si="1599"/>
        <v>-200.76110279832395</v>
      </c>
      <c r="AL630" s="18">
        <f t="shared" si="1599"/>
        <v>-196.39673099836034</v>
      </c>
      <c r="AM630" s="18">
        <f t="shared" si="1599"/>
        <v>-198.57891689834213</v>
      </c>
      <c r="AN630" s="18">
        <f t="shared" si="1599"/>
        <v>-200.76110279832395</v>
      </c>
      <c r="AO630" s="18">
        <f t="shared" si="1599"/>
        <v>-200.76110279832395</v>
      </c>
      <c r="AP630" s="18">
        <f t="shared" si="1599"/>
        <v>-196.39673099836034</v>
      </c>
      <c r="AQ630" s="18">
        <f t="shared" si="1599"/>
        <v>-198.57891689834213</v>
      </c>
      <c r="AR630" s="18">
        <f t="shared" si="1599"/>
        <v>-200.76110279832395</v>
      </c>
      <c r="AS630" s="18">
        <f t="shared" si="1599"/>
        <v>-200.76110279832395</v>
      </c>
      <c r="AT630" s="18">
        <f t="shared" si="1599"/>
        <v>-198.03635155162536</v>
      </c>
      <c r="AU630" s="18">
        <f t="shared" si="1599"/>
        <v>-198.03635155162536</v>
      </c>
      <c r="AV630" s="18">
        <f t="shared" si="1599"/>
        <v>-200.21257519504979</v>
      </c>
      <c r="AW630" s="18">
        <f t="shared" si="1599"/>
        <v>-200.21257519504979</v>
      </c>
      <c r="AX630" s="18">
        <f t="shared" si="1599"/>
        <v>-196.39673099836034</v>
      </c>
      <c r="AY630" s="18">
        <f t="shared" si="1599"/>
        <v>-198.57891689834213</v>
      </c>
      <c r="AZ630" s="18">
        <f t="shared" si="1599"/>
        <v>-200.76110279832395</v>
      </c>
      <c r="BA630" s="18">
        <f t="shared" si="1599"/>
        <v>-200.76110279832395</v>
      </c>
      <c r="BB630" s="18">
        <f t="shared" si="1599"/>
        <v>-196.39673099836034</v>
      </c>
      <c r="BC630" s="18">
        <f t="shared" si="1599"/>
        <v>-198.57891689834213</v>
      </c>
      <c r="BD630" s="18">
        <f t="shared" si="1599"/>
        <v>-200.76110279832395</v>
      </c>
      <c r="BE630" s="18">
        <f t="shared" si="1599"/>
        <v>-200.76110279832395</v>
      </c>
      <c r="BF630" s="18">
        <f t="shared" si="1599"/>
        <v>-196.39673099836034</v>
      </c>
      <c r="BG630" s="18">
        <f t="shared" si="1599"/>
        <v>-198.57891689834213</v>
      </c>
      <c r="BH630" s="18">
        <f t="shared" si="1599"/>
        <v>-200.76110279832395</v>
      </c>
      <c r="BI630" s="18">
        <f t="shared" si="1599"/>
        <v>-200.76110279832395</v>
      </c>
      <c r="BJ630" s="18">
        <f t="shared" si="1599"/>
        <v>-198.03635155162536</v>
      </c>
      <c r="BK630" s="18">
        <f t="shared" si="1599"/>
        <v>-198.03635155162536</v>
      </c>
      <c r="BL630" s="18">
        <f t="shared" si="1599"/>
        <v>-200.21257519504979</v>
      </c>
      <c r="BM630" s="18">
        <f t="shared" si="1599"/>
        <v>-200.21257519504979</v>
      </c>
      <c r="BN630" s="18">
        <f t="shared" si="1599"/>
        <v>-196.39673099836034</v>
      </c>
      <c r="BO630" s="18">
        <f t="shared" si="1599"/>
        <v>-198.57891689834213</v>
      </c>
      <c r="BP630" s="18">
        <f t="shared" si="1599"/>
        <v>-200.76110279832395</v>
      </c>
      <c r="BQ630" s="18">
        <f t="shared" si="1599"/>
        <v>-200.76110279832395</v>
      </c>
      <c r="BR630" s="18">
        <f t="shared" si="1599"/>
        <v>-196.39673099836034</v>
      </c>
      <c r="BS630" s="18">
        <f t="shared" si="1599"/>
        <v>-198.57891689834213</v>
      </c>
      <c r="BT630" s="18">
        <f t="shared" si="1599"/>
        <v>-200.76110279832395</v>
      </c>
      <c r="BU630" s="18">
        <f t="shared" si="1599"/>
        <v>-200.76110279832395</v>
      </c>
      <c r="BV630" s="18">
        <f t="shared" si="1599"/>
        <v>-196.39673099836034</v>
      </c>
      <c r="BW630" s="18">
        <f t="shared" ref="BW630:EH630" si="1600">-1 * SUM(BW1076:BW1077,BW1121)</f>
        <v>-198.57891689834213</v>
      </c>
      <c r="BX630" s="18">
        <f t="shared" si="1600"/>
        <v>-200.76110279832395</v>
      </c>
      <c r="BY630" s="18">
        <f t="shared" si="1600"/>
        <v>-200.76110279832395</v>
      </c>
      <c r="BZ630" s="18">
        <f t="shared" si="1600"/>
        <v>-198.03635155162536</v>
      </c>
      <c r="CA630" s="18">
        <f t="shared" si="1600"/>
        <v>-198.03635155162536</v>
      </c>
      <c r="CB630" s="18">
        <f t="shared" si="1600"/>
        <v>-200.21257519504979</v>
      </c>
      <c r="CC630" s="18">
        <f t="shared" si="1600"/>
        <v>-200.21257519504979</v>
      </c>
      <c r="CD630" s="18">
        <f t="shared" si="1600"/>
        <v>-196.39673099836034</v>
      </c>
      <c r="CE630" s="18">
        <f t="shared" si="1600"/>
        <v>-198.57891689834213</v>
      </c>
      <c r="CF630" s="18">
        <f t="shared" si="1600"/>
        <v>-200.76110279832395</v>
      </c>
      <c r="CG630" s="18">
        <f t="shared" si="1600"/>
        <v>-200.76110279832395</v>
      </c>
      <c r="CH630" s="18">
        <f t="shared" si="1600"/>
        <v>-196.39673099836034</v>
      </c>
      <c r="CI630" s="18">
        <f t="shared" si="1600"/>
        <v>-198.57891689834213</v>
      </c>
      <c r="CJ630" s="18">
        <f t="shared" si="1600"/>
        <v>-200.76110279832395</v>
      </c>
      <c r="CK630" s="18">
        <f t="shared" si="1600"/>
        <v>-200.76110279832395</v>
      </c>
      <c r="CL630" s="18">
        <f t="shared" si="1600"/>
        <v>-196.39673099836034</v>
      </c>
      <c r="CM630" s="18">
        <f t="shared" si="1600"/>
        <v>-198.57891689834213</v>
      </c>
      <c r="CN630" s="18">
        <f t="shared" si="1600"/>
        <v>-200.76110279832395</v>
      </c>
      <c r="CO630" s="18">
        <f t="shared" si="1600"/>
        <v>-200.76110279832395</v>
      </c>
      <c r="CP630" s="18">
        <f t="shared" si="1600"/>
        <v>-198.03635155162536</v>
      </c>
      <c r="CQ630" s="18">
        <f t="shared" si="1600"/>
        <v>-198.03635155162536</v>
      </c>
      <c r="CR630" s="18">
        <f t="shared" si="1600"/>
        <v>-200.21257519504979</v>
      </c>
      <c r="CS630" s="18">
        <f t="shared" si="1600"/>
        <v>-200.21257519504979</v>
      </c>
      <c r="CT630" s="18">
        <f t="shared" si="1600"/>
        <v>-196.39673099836034</v>
      </c>
      <c r="CU630" s="18">
        <f t="shared" si="1600"/>
        <v>-198.57891689834213</v>
      </c>
      <c r="CV630" s="18">
        <f t="shared" si="1600"/>
        <v>-200.76110279832395</v>
      </c>
      <c r="CW630" s="18">
        <f t="shared" si="1600"/>
        <v>-200.76110279832395</v>
      </c>
      <c r="CX630" s="18">
        <f t="shared" si="1600"/>
        <v>-196.39673099836034</v>
      </c>
      <c r="CY630" s="18">
        <f t="shared" si="1600"/>
        <v>0</v>
      </c>
      <c r="CZ630" s="18">
        <f t="shared" si="1600"/>
        <v>0</v>
      </c>
      <c r="DA630" s="18">
        <f t="shared" si="1600"/>
        <v>0</v>
      </c>
      <c r="DB630" s="18">
        <f t="shared" si="1600"/>
        <v>0</v>
      </c>
      <c r="DC630" s="18">
        <f t="shared" si="1600"/>
        <v>0</v>
      </c>
      <c r="DD630" s="18">
        <f t="shared" si="1600"/>
        <v>0</v>
      </c>
      <c r="DE630" s="18">
        <f t="shared" si="1600"/>
        <v>0</v>
      </c>
      <c r="DF630" s="18">
        <f t="shared" si="1600"/>
        <v>0</v>
      </c>
      <c r="DG630" s="18">
        <f t="shared" si="1600"/>
        <v>0</v>
      </c>
      <c r="DH630" s="18">
        <f t="shared" si="1600"/>
        <v>0</v>
      </c>
      <c r="DI630" s="18">
        <f t="shared" si="1600"/>
        <v>0</v>
      </c>
      <c r="DJ630" s="18">
        <f t="shared" si="1600"/>
        <v>0</v>
      </c>
      <c r="DK630" s="18">
        <f t="shared" si="1600"/>
        <v>0</v>
      </c>
      <c r="DL630" s="18">
        <f t="shared" si="1600"/>
        <v>0</v>
      </c>
      <c r="DM630" s="18">
        <f t="shared" si="1600"/>
        <v>0</v>
      </c>
      <c r="DN630" s="18">
        <f t="shared" si="1600"/>
        <v>0</v>
      </c>
      <c r="DO630" s="18">
        <f t="shared" si="1600"/>
        <v>0</v>
      </c>
      <c r="DP630" s="18">
        <f t="shared" si="1600"/>
        <v>0</v>
      </c>
      <c r="DQ630" s="18">
        <f t="shared" si="1600"/>
        <v>0</v>
      </c>
      <c r="DR630" s="18">
        <f t="shared" si="1600"/>
        <v>0</v>
      </c>
      <c r="DS630" s="18">
        <f t="shared" si="1600"/>
        <v>0</v>
      </c>
      <c r="DT630" s="18">
        <f t="shared" si="1600"/>
        <v>0</v>
      </c>
      <c r="DU630" s="18">
        <f t="shared" si="1600"/>
        <v>0</v>
      </c>
      <c r="DV630" s="18">
        <f t="shared" si="1600"/>
        <v>0</v>
      </c>
      <c r="DW630" s="18">
        <f t="shared" si="1600"/>
        <v>0</v>
      </c>
      <c r="DX630" s="18">
        <f t="shared" si="1600"/>
        <v>0</v>
      </c>
      <c r="DY630" s="18">
        <f t="shared" si="1600"/>
        <v>0</v>
      </c>
      <c r="DZ630" s="18">
        <f t="shared" si="1600"/>
        <v>0</v>
      </c>
      <c r="EA630" s="18">
        <f t="shared" si="1600"/>
        <v>0</v>
      </c>
      <c r="EB630" s="18">
        <f t="shared" si="1600"/>
        <v>0</v>
      </c>
      <c r="EC630" s="18">
        <f t="shared" si="1600"/>
        <v>0</v>
      </c>
      <c r="ED630" s="18">
        <f t="shared" si="1600"/>
        <v>0</v>
      </c>
      <c r="EE630" s="18">
        <f t="shared" si="1600"/>
        <v>0</v>
      </c>
      <c r="EF630" s="18">
        <f t="shared" si="1600"/>
        <v>0</v>
      </c>
      <c r="EG630" s="18">
        <f t="shared" si="1600"/>
        <v>0</v>
      </c>
      <c r="EH630" s="18">
        <f t="shared" si="1600"/>
        <v>0</v>
      </c>
      <c r="EI630" s="18">
        <f t="shared" ref="EI630:FR630" si="1601">-1 * SUM(EI1076:EI1077,EI1121)</f>
        <v>0</v>
      </c>
      <c r="EJ630" s="18">
        <f t="shared" si="1601"/>
        <v>0</v>
      </c>
      <c r="EK630" s="18">
        <f t="shared" si="1601"/>
        <v>0</v>
      </c>
      <c r="EL630" s="18">
        <f t="shared" si="1601"/>
        <v>0</v>
      </c>
      <c r="EM630" s="18">
        <f t="shared" si="1601"/>
        <v>0</v>
      </c>
      <c r="EN630" s="18">
        <f t="shared" si="1601"/>
        <v>0</v>
      </c>
      <c r="EO630" s="18">
        <f t="shared" si="1601"/>
        <v>0</v>
      </c>
      <c r="EP630" s="18">
        <f t="shared" si="1601"/>
        <v>0</v>
      </c>
      <c r="EQ630" s="18">
        <f t="shared" si="1601"/>
        <v>0</v>
      </c>
      <c r="ER630" s="18">
        <f t="shared" si="1601"/>
        <v>0</v>
      </c>
      <c r="ES630" s="18">
        <f t="shared" si="1601"/>
        <v>0</v>
      </c>
      <c r="ET630" s="18">
        <f t="shared" si="1601"/>
        <v>0</v>
      </c>
      <c r="EU630" s="18">
        <f t="shared" si="1601"/>
        <v>0</v>
      </c>
      <c r="EV630" s="18">
        <f t="shared" si="1601"/>
        <v>0</v>
      </c>
      <c r="EW630" s="18">
        <f t="shared" si="1601"/>
        <v>0</v>
      </c>
      <c r="EX630" s="18">
        <f t="shared" si="1601"/>
        <v>0</v>
      </c>
      <c r="EY630" s="18">
        <f t="shared" si="1601"/>
        <v>0</v>
      </c>
      <c r="EZ630" s="18">
        <f t="shared" si="1601"/>
        <v>0</v>
      </c>
      <c r="FA630" s="18">
        <f t="shared" si="1601"/>
        <v>0</v>
      </c>
      <c r="FB630" s="18">
        <f t="shared" si="1601"/>
        <v>0</v>
      </c>
      <c r="FC630" s="18">
        <f t="shared" si="1601"/>
        <v>0</v>
      </c>
      <c r="FD630" s="18">
        <f t="shared" si="1601"/>
        <v>0</v>
      </c>
      <c r="FE630" s="18">
        <f t="shared" si="1601"/>
        <v>0</v>
      </c>
      <c r="FF630" s="18">
        <f t="shared" si="1601"/>
        <v>0</v>
      </c>
      <c r="FG630" s="18">
        <f t="shared" si="1601"/>
        <v>0</v>
      </c>
      <c r="FH630" s="18">
        <f t="shared" si="1601"/>
        <v>0</v>
      </c>
      <c r="FI630" s="18">
        <f t="shared" si="1601"/>
        <v>0</v>
      </c>
      <c r="FJ630" s="18">
        <f t="shared" si="1601"/>
        <v>0</v>
      </c>
      <c r="FK630" s="18">
        <f t="shared" si="1601"/>
        <v>0</v>
      </c>
      <c r="FL630" s="18">
        <f t="shared" si="1601"/>
        <v>0</v>
      </c>
      <c r="FM630" s="18">
        <f t="shared" si="1601"/>
        <v>0</v>
      </c>
      <c r="FN630" s="18">
        <f t="shared" si="1601"/>
        <v>0</v>
      </c>
      <c r="FO630" s="18">
        <f t="shared" si="1601"/>
        <v>0</v>
      </c>
      <c r="FP630" s="18">
        <f t="shared" si="1601"/>
        <v>0</v>
      </c>
      <c r="FQ630" s="18">
        <f t="shared" si="1601"/>
        <v>0</v>
      </c>
      <c r="FR630" s="18">
        <f t="shared" si="1601"/>
        <v>0</v>
      </c>
    </row>
    <row r="631" spans="2:174">
      <c r="B631" s="157"/>
      <c r="C631" s="210" t="s">
        <v>872</v>
      </c>
      <c r="D631" s="144" t="s">
        <v>974</v>
      </c>
      <c r="E631" s="162"/>
      <c r="I631" s="167">
        <f t="shared" si="1584"/>
        <v>-8252.5610593972615</v>
      </c>
      <c r="J631" s="18">
        <f>-1 * J$17 * SUM(J807,J810)</f>
        <v>0</v>
      </c>
      <c r="K631" s="18">
        <f t="shared" ref="K631:AP631" si="1602">-1 * K17 * SUM(K807,K810)</f>
        <v>0</v>
      </c>
      <c r="L631" s="18">
        <f t="shared" si="1602"/>
        <v>0</v>
      </c>
      <c r="M631" s="18">
        <f t="shared" si="1602"/>
        <v>0</v>
      </c>
      <c r="N631" s="18">
        <f t="shared" si="1602"/>
        <v>0</v>
      </c>
      <c r="O631" s="18">
        <f t="shared" si="1602"/>
        <v>0</v>
      </c>
      <c r="P631" s="18">
        <f t="shared" si="1602"/>
        <v>0</v>
      </c>
      <c r="Q631" s="18">
        <f t="shared" si="1602"/>
        <v>0</v>
      </c>
      <c r="R631" s="18">
        <f t="shared" si="1602"/>
        <v>0</v>
      </c>
      <c r="S631" s="18">
        <f t="shared" si="1602"/>
        <v>0</v>
      </c>
      <c r="T631" s="18">
        <f t="shared" si="1602"/>
        <v>0</v>
      </c>
      <c r="U631" s="18">
        <f t="shared" si="1602"/>
        <v>0</v>
      </c>
      <c r="V631" s="18">
        <f t="shared" si="1602"/>
        <v>0</v>
      </c>
      <c r="W631" s="18">
        <f t="shared" si="1602"/>
        <v>0</v>
      </c>
      <c r="X631" s="18">
        <f t="shared" si="1602"/>
        <v>0</v>
      </c>
      <c r="Y631" s="18">
        <f t="shared" si="1602"/>
        <v>0</v>
      </c>
      <c r="Z631" s="18">
        <f t="shared" si="1602"/>
        <v>0</v>
      </c>
      <c r="AA631" s="18">
        <f t="shared" si="1602"/>
        <v>0</v>
      </c>
      <c r="AB631" s="18">
        <f t="shared" si="1602"/>
        <v>-227.8960280547945</v>
      </c>
      <c r="AC631" s="18">
        <f t="shared" si="1602"/>
        <v>-227.8960280547945</v>
      </c>
      <c r="AD631" s="18">
        <f t="shared" si="1602"/>
        <v>-224.80299868852455</v>
      </c>
      <c r="AE631" s="18">
        <f t="shared" si="1602"/>
        <v>-224.80299868852455</v>
      </c>
      <c r="AF631" s="18">
        <f t="shared" si="1602"/>
        <v>-227.27336131147538</v>
      </c>
      <c r="AG631" s="18">
        <f t="shared" si="1602"/>
        <v>-227.27336131147538</v>
      </c>
      <c r="AH631" s="18">
        <f t="shared" si="1602"/>
        <v>-222.94176657534243</v>
      </c>
      <c r="AI631" s="18">
        <f t="shared" si="1602"/>
        <v>-225.41889731506845</v>
      </c>
      <c r="AJ631" s="18">
        <f t="shared" si="1602"/>
        <v>-227.8960280547945</v>
      </c>
      <c r="AK631" s="18">
        <f t="shared" si="1602"/>
        <v>-227.8960280547945</v>
      </c>
      <c r="AL631" s="18">
        <f t="shared" si="1602"/>
        <v>-222.94176657534243</v>
      </c>
      <c r="AM631" s="18">
        <f t="shared" si="1602"/>
        <v>-225.41889731506845</v>
      </c>
      <c r="AN631" s="18">
        <f t="shared" si="1602"/>
        <v>-227.8960280547945</v>
      </c>
      <c r="AO631" s="18">
        <f t="shared" si="1602"/>
        <v>-227.8960280547945</v>
      </c>
      <c r="AP631" s="18">
        <f t="shared" si="1602"/>
        <v>-222.94176657534243</v>
      </c>
      <c r="AQ631" s="18">
        <f t="shared" ref="AQ631:BV631" si="1603">-1 * AQ17 * SUM(AQ807,AQ810)</f>
        <v>-225.41889731506845</v>
      </c>
      <c r="AR631" s="18">
        <f t="shared" si="1603"/>
        <v>-227.8960280547945</v>
      </c>
      <c r="AS631" s="18">
        <f t="shared" si="1603"/>
        <v>-227.8960280547945</v>
      </c>
      <c r="AT631" s="18">
        <f t="shared" si="1603"/>
        <v>-224.80299868852455</v>
      </c>
      <c r="AU631" s="18">
        <f t="shared" si="1603"/>
        <v>-224.80299868852455</v>
      </c>
      <c r="AV631" s="18">
        <f t="shared" si="1603"/>
        <v>-227.27336131147538</v>
      </c>
      <c r="AW631" s="18">
        <f t="shared" si="1603"/>
        <v>-227.27336131147538</v>
      </c>
      <c r="AX631" s="18">
        <f t="shared" si="1603"/>
        <v>-222.94176657534243</v>
      </c>
      <c r="AY631" s="18">
        <f t="shared" si="1603"/>
        <v>-225.41889731506845</v>
      </c>
      <c r="AZ631" s="18">
        <f t="shared" si="1603"/>
        <v>-227.8960280547945</v>
      </c>
      <c r="BA631" s="18">
        <f t="shared" si="1603"/>
        <v>-227.8960280547945</v>
      </c>
      <c r="BB631" s="18">
        <f t="shared" si="1603"/>
        <v>-222.94176657534243</v>
      </c>
      <c r="BC631" s="18">
        <f t="shared" si="1603"/>
        <v>-225.41889731506845</v>
      </c>
      <c r="BD631" s="18">
        <f t="shared" si="1603"/>
        <v>-227.8960280547945</v>
      </c>
      <c r="BE631" s="18">
        <f t="shared" si="1603"/>
        <v>-227.8960280547945</v>
      </c>
      <c r="BF631" s="18">
        <f t="shared" si="1603"/>
        <v>-222.94176657534243</v>
      </c>
      <c r="BG631" s="18">
        <f t="shared" si="1603"/>
        <v>-225.41889731506845</v>
      </c>
      <c r="BH631" s="18">
        <f t="shared" si="1603"/>
        <v>-227.8960280547945</v>
      </c>
      <c r="BI631" s="18">
        <f t="shared" si="1603"/>
        <v>-227.8960280547945</v>
      </c>
      <c r="BJ631" s="18">
        <f t="shared" si="1603"/>
        <v>-112.40149934426226</v>
      </c>
      <c r="BK631" s="18">
        <f t="shared" si="1603"/>
        <v>-112.40149934426226</v>
      </c>
      <c r="BL631" s="18">
        <f t="shared" si="1603"/>
        <v>-113.63668065573768</v>
      </c>
      <c r="BM631" s="18">
        <f t="shared" si="1603"/>
        <v>-113.63668065573768</v>
      </c>
      <c r="BN631" s="18">
        <f t="shared" si="1603"/>
        <v>-111.47088328767119</v>
      </c>
      <c r="BO631" s="18">
        <f t="shared" si="1603"/>
        <v>0</v>
      </c>
      <c r="BP631" s="18">
        <f t="shared" si="1603"/>
        <v>0</v>
      </c>
      <c r="BQ631" s="18">
        <f t="shared" si="1603"/>
        <v>0</v>
      </c>
      <c r="BR631" s="18">
        <f t="shared" si="1603"/>
        <v>0</v>
      </c>
      <c r="BS631" s="18">
        <f t="shared" si="1603"/>
        <v>0</v>
      </c>
      <c r="BT631" s="18">
        <f t="shared" si="1603"/>
        <v>0</v>
      </c>
      <c r="BU631" s="18">
        <f t="shared" si="1603"/>
        <v>0</v>
      </c>
      <c r="BV631" s="18">
        <f t="shared" si="1603"/>
        <v>0</v>
      </c>
      <c r="BW631" s="18">
        <f t="shared" ref="BW631:DB631" si="1604">-1 * BW17 * SUM(BW807,BW810)</f>
        <v>0</v>
      </c>
      <c r="BX631" s="18">
        <f t="shared" si="1604"/>
        <v>0</v>
      </c>
      <c r="BY631" s="18">
        <f t="shared" si="1604"/>
        <v>0</v>
      </c>
      <c r="BZ631" s="18">
        <f t="shared" si="1604"/>
        <v>0</v>
      </c>
      <c r="CA631" s="18">
        <f t="shared" si="1604"/>
        <v>0</v>
      </c>
      <c r="CB631" s="18">
        <f t="shared" si="1604"/>
        <v>0</v>
      </c>
      <c r="CC631" s="18">
        <f t="shared" si="1604"/>
        <v>0</v>
      </c>
      <c r="CD631" s="18">
        <f t="shared" si="1604"/>
        <v>0</v>
      </c>
      <c r="CE631" s="18">
        <f t="shared" si="1604"/>
        <v>0</v>
      </c>
      <c r="CF631" s="18">
        <f t="shared" si="1604"/>
        <v>0</v>
      </c>
      <c r="CG631" s="18">
        <f t="shared" si="1604"/>
        <v>0</v>
      </c>
      <c r="CH631" s="18">
        <f t="shared" si="1604"/>
        <v>0</v>
      </c>
      <c r="CI631" s="18">
        <f t="shared" si="1604"/>
        <v>0</v>
      </c>
      <c r="CJ631" s="18">
        <f t="shared" si="1604"/>
        <v>0</v>
      </c>
      <c r="CK631" s="18">
        <f t="shared" si="1604"/>
        <v>0</v>
      </c>
      <c r="CL631" s="18">
        <f t="shared" si="1604"/>
        <v>0</v>
      </c>
      <c r="CM631" s="18">
        <f t="shared" si="1604"/>
        <v>0</v>
      </c>
      <c r="CN631" s="18">
        <f t="shared" si="1604"/>
        <v>0</v>
      </c>
      <c r="CO631" s="18">
        <f t="shared" si="1604"/>
        <v>0</v>
      </c>
      <c r="CP631" s="18">
        <f t="shared" si="1604"/>
        <v>0</v>
      </c>
      <c r="CQ631" s="18">
        <f t="shared" si="1604"/>
        <v>0</v>
      </c>
      <c r="CR631" s="18">
        <f t="shared" si="1604"/>
        <v>0</v>
      </c>
      <c r="CS631" s="18">
        <f t="shared" si="1604"/>
        <v>0</v>
      </c>
      <c r="CT631" s="18">
        <f t="shared" si="1604"/>
        <v>0</v>
      </c>
      <c r="CU631" s="18">
        <f t="shared" si="1604"/>
        <v>0</v>
      </c>
      <c r="CV631" s="18">
        <f t="shared" si="1604"/>
        <v>0</v>
      </c>
      <c r="CW631" s="18">
        <f t="shared" si="1604"/>
        <v>0</v>
      </c>
      <c r="CX631" s="18">
        <f t="shared" si="1604"/>
        <v>0</v>
      </c>
      <c r="CY631" s="18">
        <f t="shared" si="1604"/>
        <v>0</v>
      </c>
      <c r="CZ631" s="18">
        <f t="shared" si="1604"/>
        <v>0</v>
      </c>
      <c r="DA631" s="18">
        <f t="shared" si="1604"/>
        <v>0</v>
      </c>
      <c r="DB631" s="18">
        <f t="shared" si="1604"/>
        <v>0</v>
      </c>
      <c r="DC631" s="18">
        <f t="shared" ref="DC631:EH631" si="1605">-1 * DC17 * SUM(DC807,DC810)</f>
        <v>0</v>
      </c>
      <c r="DD631" s="18">
        <f t="shared" si="1605"/>
        <v>0</v>
      </c>
      <c r="DE631" s="18">
        <f t="shared" si="1605"/>
        <v>0</v>
      </c>
      <c r="DF631" s="18">
        <f t="shared" si="1605"/>
        <v>0</v>
      </c>
      <c r="DG631" s="18">
        <f t="shared" si="1605"/>
        <v>0</v>
      </c>
      <c r="DH631" s="18">
        <f t="shared" si="1605"/>
        <v>0</v>
      </c>
      <c r="DI631" s="18">
        <f t="shared" si="1605"/>
        <v>0</v>
      </c>
      <c r="DJ631" s="18">
        <f t="shared" si="1605"/>
        <v>0</v>
      </c>
      <c r="DK631" s="18">
        <f t="shared" si="1605"/>
        <v>0</v>
      </c>
      <c r="DL631" s="18">
        <f t="shared" si="1605"/>
        <v>0</v>
      </c>
      <c r="DM631" s="18">
        <f t="shared" si="1605"/>
        <v>0</v>
      </c>
      <c r="DN631" s="18">
        <f t="shared" si="1605"/>
        <v>0</v>
      </c>
      <c r="DO631" s="18">
        <f t="shared" si="1605"/>
        <v>0</v>
      </c>
      <c r="DP631" s="18">
        <f t="shared" si="1605"/>
        <v>0</v>
      </c>
      <c r="DQ631" s="18">
        <f t="shared" si="1605"/>
        <v>0</v>
      </c>
      <c r="DR631" s="18">
        <f t="shared" si="1605"/>
        <v>0</v>
      </c>
      <c r="DS631" s="18">
        <f t="shared" si="1605"/>
        <v>0</v>
      </c>
      <c r="DT631" s="18">
        <f t="shared" si="1605"/>
        <v>0</v>
      </c>
      <c r="DU631" s="18">
        <f t="shared" si="1605"/>
        <v>0</v>
      </c>
      <c r="DV631" s="18">
        <f t="shared" si="1605"/>
        <v>0</v>
      </c>
      <c r="DW631" s="18">
        <f t="shared" si="1605"/>
        <v>0</v>
      </c>
      <c r="DX631" s="18">
        <f t="shared" si="1605"/>
        <v>0</v>
      </c>
      <c r="DY631" s="18">
        <f t="shared" si="1605"/>
        <v>0</v>
      </c>
      <c r="DZ631" s="18">
        <f t="shared" si="1605"/>
        <v>0</v>
      </c>
      <c r="EA631" s="18">
        <f t="shared" si="1605"/>
        <v>0</v>
      </c>
      <c r="EB631" s="18">
        <f t="shared" si="1605"/>
        <v>0</v>
      </c>
      <c r="EC631" s="18">
        <f t="shared" si="1605"/>
        <v>0</v>
      </c>
      <c r="ED631" s="18">
        <f t="shared" si="1605"/>
        <v>0</v>
      </c>
      <c r="EE631" s="18">
        <f t="shared" si="1605"/>
        <v>0</v>
      </c>
      <c r="EF631" s="18">
        <f t="shared" si="1605"/>
        <v>0</v>
      </c>
      <c r="EG631" s="18">
        <f t="shared" si="1605"/>
        <v>0</v>
      </c>
      <c r="EH631" s="18">
        <f t="shared" si="1605"/>
        <v>0</v>
      </c>
      <c r="EI631" s="18">
        <f t="shared" ref="EI631:FR631" si="1606">-1 * EI17 * SUM(EI807,EI810)</f>
        <v>0</v>
      </c>
      <c r="EJ631" s="18">
        <f t="shared" si="1606"/>
        <v>0</v>
      </c>
      <c r="EK631" s="18">
        <f t="shared" si="1606"/>
        <v>0</v>
      </c>
      <c r="EL631" s="18">
        <f t="shared" si="1606"/>
        <v>0</v>
      </c>
      <c r="EM631" s="18">
        <f t="shared" si="1606"/>
        <v>0</v>
      </c>
      <c r="EN631" s="18">
        <f t="shared" si="1606"/>
        <v>0</v>
      </c>
      <c r="EO631" s="18">
        <f t="shared" si="1606"/>
        <v>0</v>
      </c>
      <c r="EP631" s="18">
        <f t="shared" si="1606"/>
        <v>0</v>
      </c>
      <c r="EQ631" s="18">
        <f t="shared" si="1606"/>
        <v>0</v>
      </c>
      <c r="ER631" s="18">
        <f t="shared" si="1606"/>
        <v>0</v>
      </c>
      <c r="ES631" s="18">
        <f t="shared" si="1606"/>
        <v>0</v>
      </c>
      <c r="ET631" s="18">
        <f t="shared" si="1606"/>
        <v>0</v>
      </c>
      <c r="EU631" s="18">
        <f t="shared" si="1606"/>
        <v>0</v>
      </c>
      <c r="EV631" s="18">
        <f t="shared" si="1606"/>
        <v>0</v>
      </c>
      <c r="EW631" s="18">
        <f t="shared" si="1606"/>
        <v>0</v>
      </c>
      <c r="EX631" s="18">
        <f t="shared" si="1606"/>
        <v>0</v>
      </c>
      <c r="EY631" s="18">
        <f t="shared" si="1606"/>
        <v>0</v>
      </c>
      <c r="EZ631" s="18">
        <f t="shared" si="1606"/>
        <v>0</v>
      </c>
      <c r="FA631" s="18">
        <f t="shared" si="1606"/>
        <v>0</v>
      </c>
      <c r="FB631" s="18">
        <f t="shared" si="1606"/>
        <v>0</v>
      </c>
      <c r="FC631" s="18">
        <f t="shared" si="1606"/>
        <v>0</v>
      </c>
      <c r="FD631" s="18">
        <f t="shared" si="1606"/>
        <v>0</v>
      </c>
      <c r="FE631" s="18">
        <f t="shared" si="1606"/>
        <v>0</v>
      </c>
      <c r="FF631" s="18">
        <f t="shared" si="1606"/>
        <v>0</v>
      </c>
      <c r="FG631" s="18">
        <f t="shared" si="1606"/>
        <v>0</v>
      </c>
      <c r="FH631" s="18">
        <f t="shared" si="1606"/>
        <v>0</v>
      </c>
      <c r="FI631" s="18">
        <f t="shared" si="1606"/>
        <v>0</v>
      </c>
      <c r="FJ631" s="18">
        <f t="shared" si="1606"/>
        <v>0</v>
      </c>
      <c r="FK631" s="18">
        <f t="shared" si="1606"/>
        <v>0</v>
      </c>
      <c r="FL631" s="18">
        <f t="shared" si="1606"/>
        <v>0</v>
      </c>
      <c r="FM631" s="18">
        <f t="shared" si="1606"/>
        <v>0</v>
      </c>
      <c r="FN631" s="18">
        <f t="shared" si="1606"/>
        <v>0</v>
      </c>
      <c r="FO631" s="18">
        <f t="shared" si="1606"/>
        <v>0</v>
      </c>
      <c r="FP631" s="18">
        <f t="shared" si="1606"/>
        <v>0</v>
      </c>
      <c r="FQ631" s="18">
        <f t="shared" si="1606"/>
        <v>0</v>
      </c>
      <c r="FR631" s="18">
        <f t="shared" si="1606"/>
        <v>0</v>
      </c>
    </row>
    <row r="632" spans="2:174">
      <c r="B632" s="157"/>
      <c r="C632" s="210" t="s">
        <v>914</v>
      </c>
      <c r="D632" s="144" t="s">
        <v>974</v>
      </c>
      <c r="E632" s="162"/>
      <c r="I632" s="167">
        <f t="shared" ca="1" si="1584"/>
        <v>0</v>
      </c>
      <c r="J632" s="18">
        <f t="shared" ref="J632:AO632" si="1607">-1 * (J$17&gt;0) * J782</f>
        <v>0</v>
      </c>
      <c r="K632" s="18">
        <f t="shared" si="1607"/>
        <v>0</v>
      </c>
      <c r="L632" s="18">
        <f t="shared" si="1607"/>
        <v>0</v>
      </c>
      <c r="M632" s="18">
        <f t="shared" si="1607"/>
        <v>0</v>
      </c>
      <c r="N632" s="18">
        <f t="shared" ca="1" si="1607"/>
        <v>0</v>
      </c>
      <c r="O632" s="18">
        <f t="shared" ca="1" si="1607"/>
        <v>0</v>
      </c>
      <c r="P632" s="18">
        <f t="shared" ca="1" si="1607"/>
        <v>0</v>
      </c>
      <c r="Q632" s="18">
        <f t="shared" ca="1" si="1607"/>
        <v>0</v>
      </c>
      <c r="R632" s="18">
        <f t="shared" ca="1" si="1607"/>
        <v>0</v>
      </c>
      <c r="S632" s="18">
        <f t="shared" ca="1" si="1607"/>
        <v>0</v>
      </c>
      <c r="T632" s="18">
        <f t="shared" ca="1" si="1607"/>
        <v>0</v>
      </c>
      <c r="U632" s="18">
        <f t="shared" ca="1" si="1607"/>
        <v>0</v>
      </c>
      <c r="V632" s="18">
        <f t="shared" ca="1" si="1607"/>
        <v>0</v>
      </c>
      <c r="W632" s="18">
        <f t="shared" ca="1" si="1607"/>
        <v>0</v>
      </c>
      <c r="X632" s="18">
        <f t="shared" ca="1" si="1607"/>
        <v>0</v>
      </c>
      <c r="Y632" s="18">
        <f t="shared" ca="1" si="1607"/>
        <v>0</v>
      </c>
      <c r="Z632" s="18">
        <f t="shared" ca="1" si="1607"/>
        <v>0</v>
      </c>
      <c r="AA632" s="18">
        <f t="shared" ca="1" si="1607"/>
        <v>0</v>
      </c>
      <c r="AB632" s="18">
        <f t="shared" ca="1" si="1607"/>
        <v>0</v>
      </c>
      <c r="AC632" s="18">
        <f t="shared" ca="1" si="1607"/>
        <v>0</v>
      </c>
      <c r="AD632" s="18">
        <f t="shared" ca="1" si="1607"/>
        <v>0</v>
      </c>
      <c r="AE632" s="18">
        <f t="shared" ca="1" si="1607"/>
        <v>0</v>
      </c>
      <c r="AF632" s="18">
        <f t="shared" ca="1" si="1607"/>
        <v>0</v>
      </c>
      <c r="AG632" s="18">
        <f t="shared" ca="1" si="1607"/>
        <v>0</v>
      </c>
      <c r="AH632" s="18">
        <f t="shared" ca="1" si="1607"/>
        <v>0</v>
      </c>
      <c r="AI632" s="18">
        <f t="shared" ca="1" si="1607"/>
        <v>0</v>
      </c>
      <c r="AJ632" s="18">
        <f t="shared" ca="1" si="1607"/>
        <v>0</v>
      </c>
      <c r="AK632" s="18">
        <f t="shared" ca="1" si="1607"/>
        <v>0</v>
      </c>
      <c r="AL632" s="18">
        <f t="shared" ca="1" si="1607"/>
        <v>0</v>
      </c>
      <c r="AM632" s="18">
        <f t="shared" ca="1" si="1607"/>
        <v>0</v>
      </c>
      <c r="AN632" s="18">
        <f t="shared" ca="1" si="1607"/>
        <v>0</v>
      </c>
      <c r="AO632" s="18">
        <f t="shared" ca="1" si="1607"/>
        <v>0</v>
      </c>
      <c r="AP632" s="18">
        <f t="shared" ref="AP632:BU632" ca="1" si="1608">-1 * (AP$17&gt;0) * AP782</f>
        <v>0</v>
      </c>
      <c r="AQ632" s="18">
        <f t="shared" ca="1" si="1608"/>
        <v>0</v>
      </c>
      <c r="AR632" s="18">
        <f t="shared" ca="1" si="1608"/>
        <v>0</v>
      </c>
      <c r="AS632" s="18">
        <f t="shared" ca="1" si="1608"/>
        <v>0</v>
      </c>
      <c r="AT632" s="18">
        <f t="shared" ca="1" si="1608"/>
        <v>0</v>
      </c>
      <c r="AU632" s="18">
        <f t="shared" ca="1" si="1608"/>
        <v>0</v>
      </c>
      <c r="AV632" s="18">
        <f t="shared" ca="1" si="1608"/>
        <v>0</v>
      </c>
      <c r="AW632" s="18">
        <f t="shared" ca="1" si="1608"/>
        <v>0</v>
      </c>
      <c r="AX632" s="18">
        <f t="shared" ca="1" si="1608"/>
        <v>0</v>
      </c>
      <c r="AY632" s="18">
        <f t="shared" ca="1" si="1608"/>
        <v>0</v>
      </c>
      <c r="AZ632" s="18">
        <f t="shared" ca="1" si="1608"/>
        <v>0</v>
      </c>
      <c r="BA632" s="18">
        <f t="shared" ca="1" si="1608"/>
        <v>0</v>
      </c>
      <c r="BB632" s="18">
        <f t="shared" ca="1" si="1608"/>
        <v>0</v>
      </c>
      <c r="BC632" s="18">
        <f t="shared" ca="1" si="1608"/>
        <v>0</v>
      </c>
      <c r="BD632" s="18">
        <f t="shared" ca="1" si="1608"/>
        <v>0</v>
      </c>
      <c r="BE632" s="18">
        <f t="shared" ca="1" si="1608"/>
        <v>0</v>
      </c>
      <c r="BF632" s="18">
        <f t="shared" ca="1" si="1608"/>
        <v>0</v>
      </c>
      <c r="BG632" s="18">
        <f t="shared" ca="1" si="1608"/>
        <v>0</v>
      </c>
      <c r="BH632" s="18">
        <f t="shared" ca="1" si="1608"/>
        <v>0</v>
      </c>
      <c r="BI632" s="18">
        <f t="shared" ca="1" si="1608"/>
        <v>0</v>
      </c>
      <c r="BJ632" s="18">
        <f t="shared" ca="1" si="1608"/>
        <v>0</v>
      </c>
      <c r="BK632" s="18">
        <f t="shared" ca="1" si="1608"/>
        <v>0</v>
      </c>
      <c r="BL632" s="18">
        <f t="shared" ca="1" si="1608"/>
        <v>0</v>
      </c>
      <c r="BM632" s="18">
        <f t="shared" ca="1" si="1608"/>
        <v>0</v>
      </c>
      <c r="BN632" s="18">
        <f t="shared" ca="1" si="1608"/>
        <v>0</v>
      </c>
      <c r="BO632" s="18">
        <f t="shared" ca="1" si="1608"/>
        <v>0</v>
      </c>
      <c r="BP632" s="18">
        <f t="shared" ca="1" si="1608"/>
        <v>0</v>
      </c>
      <c r="BQ632" s="18">
        <f t="shared" ca="1" si="1608"/>
        <v>0</v>
      </c>
      <c r="BR632" s="18">
        <f t="shared" ca="1" si="1608"/>
        <v>0</v>
      </c>
      <c r="BS632" s="18">
        <f t="shared" ca="1" si="1608"/>
        <v>0</v>
      </c>
      <c r="BT632" s="18">
        <f t="shared" ca="1" si="1608"/>
        <v>0</v>
      </c>
      <c r="BU632" s="18">
        <f t="shared" ca="1" si="1608"/>
        <v>0</v>
      </c>
      <c r="BV632" s="18">
        <f t="shared" ref="BV632:DA632" ca="1" si="1609">-1 * (BV$17&gt;0) * BV782</f>
        <v>0</v>
      </c>
      <c r="BW632" s="18">
        <f t="shared" ca="1" si="1609"/>
        <v>0</v>
      </c>
      <c r="BX632" s="18">
        <f t="shared" ca="1" si="1609"/>
        <v>0</v>
      </c>
      <c r="BY632" s="18">
        <f t="shared" ca="1" si="1609"/>
        <v>0</v>
      </c>
      <c r="BZ632" s="18">
        <f t="shared" ca="1" si="1609"/>
        <v>0</v>
      </c>
      <c r="CA632" s="18">
        <f t="shared" ca="1" si="1609"/>
        <v>0</v>
      </c>
      <c r="CB632" s="18">
        <f t="shared" ca="1" si="1609"/>
        <v>0</v>
      </c>
      <c r="CC632" s="18">
        <f t="shared" ca="1" si="1609"/>
        <v>0</v>
      </c>
      <c r="CD632" s="18">
        <f t="shared" ca="1" si="1609"/>
        <v>0</v>
      </c>
      <c r="CE632" s="18">
        <f t="shared" ca="1" si="1609"/>
        <v>0</v>
      </c>
      <c r="CF632" s="18">
        <f t="shared" ca="1" si="1609"/>
        <v>0</v>
      </c>
      <c r="CG632" s="18">
        <f t="shared" ca="1" si="1609"/>
        <v>0</v>
      </c>
      <c r="CH632" s="18">
        <f t="shared" ca="1" si="1609"/>
        <v>0</v>
      </c>
      <c r="CI632" s="18">
        <f t="shared" ca="1" si="1609"/>
        <v>0</v>
      </c>
      <c r="CJ632" s="18">
        <f t="shared" ca="1" si="1609"/>
        <v>0</v>
      </c>
      <c r="CK632" s="18">
        <f t="shared" ca="1" si="1609"/>
        <v>0</v>
      </c>
      <c r="CL632" s="18">
        <f t="shared" ca="1" si="1609"/>
        <v>0</v>
      </c>
      <c r="CM632" s="18">
        <f t="shared" ca="1" si="1609"/>
        <v>0</v>
      </c>
      <c r="CN632" s="18">
        <f t="shared" ca="1" si="1609"/>
        <v>0</v>
      </c>
      <c r="CO632" s="18">
        <f t="shared" ca="1" si="1609"/>
        <v>0</v>
      </c>
      <c r="CP632" s="18">
        <f t="shared" ca="1" si="1609"/>
        <v>0</v>
      </c>
      <c r="CQ632" s="18">
        <f t="shared" ca="1" si="1609"/>
        <v>0</v>
      </c>
      <c r="CR632" s="18">
        <f t="shared" ca="1" si="1609"/>
        <v>0</v>
      </c>
      <c r="CS632" s="18">
        <f t="shared" ca="1" si="1609"/>
        <v>0</v>
      </c>
      <c r="CT632" s="18">
        <f t="shared" ca="1" si="1609"/>
        <v>0</v>
      </c>
      <c r="CU632" s="18">
        <f t="shared" ca="1" si="1609"/>
        <v>0</v>
      </c>
      <c r="CV632" s="18">
        <f t="shared" ca="1" si="1609"/>
        <v>0</v>
      </c>
      <c r="CW632" s="18">
        <f t="shared" ca="1" si="1609"/>
        <v>0</v>
      </c>
      <c r="CX632" s="18">
        <f t="shared" ca="1" si="1609"/>
        <v>0</v>
      </c>
      <c r="CY632" s="18">
        <f t="shared" ca="1" si="1609"/>
        <v>0</v>
      </c>
      <c r="CZ632" s="18">
        <f t="shared" ca="1" si="1609"/>
        <v>0</v>
      </c>
      <c r="DA632" s="18">
        <f t="shared" ca="1" si="1609"/>
        <v>0</v>
      </c>
      <c r="DB632" s="18">
        <f t="shared" ref="DB632:EG632" ca="1" si="1610">-1 * (DB$17&gt;0) * DB782</f>
        <v>0</v>
      </c>
      <c r="DC632" s="18">
        <f t="shared" ca="1" si="1610"/>
        <v>0</v>
      </c>
      <c r="DD632" s="18">
        <f t="shared" ca="1" si="1610"/>
        <v>0</v>
      </c>
      <c r="DE632" s="18">
        <f t="shared" ca="1" si="1610"/>
        <v>0</v>
      </c>
      <c r="DF632" s="18">
        <f t="shared" ca="1" si="1610"/>
        <v>0</v>
      </c>
      <c r="DG632" s="18">
        <f t="shared" ca="1" si="1610"/>
        <v>0</v>
      </c>
      <c r="DH632" s="18">
        <f t="shared" ca="1" si="1610"/>
        <v>0</v>
      </c>
      <c r="DI632" s="18">
        <f t="shared" ca="1" si="1610"/>
        <v>0</v>
      </c>
      <c r="DJ632" s="18">
        <f t="shared" ca="1" si="1610"/>
        <v>0</v>
      </c>
      <c r="DK632" s="18">
        <f t="shared" ca="1" si="1610"/>
        <v>0</v>
      </c>
      <c r="DL632" s="18">
        <f t="shared" ca="1" si="1610"/>
        <v>0</v>
      </c>
      <c r="DM632" s="18">
        <f t="shared" ca="1" si="1610"/>
        <v>0</v>
      </c>
      <c r="DN632" s="18">
        <f t="shared" ca="1" si="1610"/>
        <v>0</v>
      </c>
      <c r="DO632" s="18">
        <f t="shared" ca="1" si="1610"/>
        <v>0</v>
      </c>
      <c r="DP632" s="18">
        <f t="shared" ca="1" si="1610"/>
        <v>0</v>
      </c>
      <c r="DQ632" s="18">
        <f t="shared" ca="1" si="1610"/>
        <v>0</v>
      </c>
      <c r="DR632" s="18">
        <f t="shared" ca="1" si="1610"/>
        <v>0</v>
      </c>
      <c r="DS632" s="18">
        <f t="shared" ca="1" si="1610"/>
        <v>0</v>
      </c>
      <c r="DT632" s="18">
        <f t="shared" ca="1" si="1610"/>
        <v>0</v>
      </c>
      <c r="DU632" s="18">
        <f t="shared" ca="1" si="1610"/>
        <v>0</v>
      </c>
      <c r="DV632" s="18">
        <f t="shared" ca="1" si="1610"/>
        <v>0</v>
      </c>
      <c r="DW632" s="18">
        <f t="shared" ca="1" si="1610"/>
        <v>0</v>
      </c>
      <c r="DX632" s="18">
        <f t="shared" ca="1" si="1610"/>
        <v>0</v>
      </c>
      <c r="DY632" s="18">
        <f t="shared" ca="1" si="1610"/>
        <v>0</v>
      </c>
      <c r="DZ632" s="18">
        <f t="shared" ca="1" si="1610"/>
        <v>0</v>
      </c>
      <c r="EA632" s="18">
        <f t="shared" ca="1" si="1610"/>
        <v>0</v>
      </c>
      <c r="EB632" s="18">
        <f t="shared" ca="1" si="1610"/>
        <v>0</v>
      </c>
      <c r="EC632" s="18">
        <f t="shared" ca="1" si="1610"/>
        <v>0</v>
      </c>
      <c r="ED632" s="18">
        <f t="shared" ca="1" si="1610"/>
        <v>0</v>
      </c>
      <c r="EE632" s="18">
        <f t="shared" ca="1" si="1610"/>
        <v>0</v>
      </c>
      <c r="EF632" s="18">
        <f t="shared" ca="1" si="1610"/>
        <v>0</v>
      </c>
      <c r="EG632" s="18">
        <f t="shared" ca="1" si="1610"/>
        <v>0</v>
      </c>
      <c r="EH632" s="18">
        <f t="shared" ref="EH632:FR632" ca="1" si="1611">-1 * (EH$17&gt;0) * EH782</f>
        <v>0</v>
      </c>
      <c r="EI632" s="18">
        <f t="shared" ca="1" si="1611"/>
        <v>0</v>
      </c>
      <c r="EJ632" s="18">
        <f t="shared" ca="1" si="1611"/>
        <v>0</v>
      </c>
      <c r="EK632" s="18">
        <f t="shared" ca="1" si="1611"/>
        <v>0</v>
      </c>
      <c r="EL632" s="18">
        <f t="shared" ca="1" si="1611"/>
        <v>0</v>
      </c>
      <c r="EM632" s="18">
        <f t="shared" ca="1" si="1611"/>
        <v>0</v>
      </c>
      <c r="EN632" s="18">
        <f t="shared" ca="1" si="1611"/>
        <v>0</v>
      </c>
      <c r="EO632" s="18">
        <f t="shared" ca="1" si="1611"/>
        <v>0</v>
      </c>
      <c r="EP632" s="18">
        <f t="shared" ca="1" si="1611"/>
        <v>0</v>
      </c>
      <c r="EQ632" s="18">
        <f t="shared" ca="1" si="1611"/>
        <v>0</v>
      </c>
      <c r="ER632" s="18">
        <f t="shared" ca="1" si="1611"/>
        <v>0</v>
      </c>
      <c r="ES632" s="18">
        <f t="shared" ca="1" si="1611"/>
        <v>0</v>
      </c>
      <c r="ET632" s="18">
        <f t="shared" ca="1" si="1611"/>
        <v>0</v>
      </c>
      <c r="EU632" s="18">
        <f t="shared" ca="1" si="1611"/>
        <v>0</v>
      </c>
      <c r="EV632" s="18">
        <f t="shared" ca="1" si="1611"/>
        <v>0</v>
      </c>
      <c r="EW632" s="18">
        <f t="shared" ca="1" si="1611"/>
        <v>0</v>
      </c>
      <c r="EX632" s="18">
        <f t="shared" ca="1" si="1611"/>
        <v>0</v>
      </c>
      <c r="EY632" s="18">
        <f t="shared" ca="1" si="1611"/>
        <v>0</v>
      </c>
      <c r="EZ632" s="18">
        <f t="shared" ca="1" si="1611"/>
        <v>0</v>
      </c>
      <c r="FA632" s="18">
        <f t="shared" ca="1" si="1611"/>
        <v>0</v>
      </c>
      <c r="FB632" s="18">
        <f t="shared" ca="1" si="1611"/>
        <v>0</v>
      </c>
      <c r="FC632" s="18">
        <f t="shared" ca="1" si="1611"/>
        <v>0</v>
      </c>
      <c r="FD632" s="18">
        <f t="shared" ca="1" si="1611"/>
        <v>0</v>
      </c>
      <c r="FE632" s="18">
        <f t="shared" ca="1" si="1611"/>
        <v>0</v>
      </c>
      <c r="FF632" s="18">
        <f t="shared" ca="1" si="1611"/>
        <v>0</v>
      </c>
      <c r="FG632" s="18">
        <f t="shared" ca="1" si="1611"/>
        <v>0</v>
      </c>
      <c r="FH632" s="18">
        <f t="shared" ca="1" si="1611"/>
        <v>0</v>
      </c>
      <c r="FI632" s="18">
        <f t="shared" ca="1" si="1611"/>
        <v>0</v>
      </c>
      <c r="FJ632" s="18">
        <f t="shared" ca="1" si="1611"/>
        <v>0</v>
      </c>
      <c r="FK632" s="18">
        <f t="shared" ca="1" si="1611"/>
        <v>0</v>
      </c>
      <c r="FL632" s="18">
        <f t="shared" ca="1" si="1611"/>
        <v>0</v>
      </c>
      <c r="FM632" s="18">
        <f t="shared" ca="1" si="1611"/>
        <v>0</v>
      </c>
      <c r="FN632" s="18">
        <f t="shared" ca="1" si="1611"/>
        <v>0</v>
      </c>
      <c r="FO632" s="18">
        <f t="shared" ca="1" si="1611"/>
        <v>0</v>
      </c>
      <c r="FP632" s="18">
        <f t="shared" ca="1" si="1611"/>
        <v>0</v>
      </c>
      <c r="FQ632" s="18">
        <f t="shared" ca="1" si="1611"/>
        <v>0</v>
      </c>
      <c r="FR632" s="18">
        <f t="shared" ca="1" si="1611"/>
        <v>0</v>
      </c>
    </row>
    <row r="633" spans="2:174">
      <c r="B633" s="157"/>
      <c r="C633" s="210" t="s">
        <v>873</v>
      </c>
      <c r="D633" s="144" t="s">
        <v>974</v>
      </c>
      <c r="E633" s="162"/>
      <c r="I633" s="167">
        <f t="shared" ca="1" si="1584"/>
        <v>0</v>
      </c>
      <c r="J633" s="18">
        <f t="shared" ref="J633:AO633" ca="1" si="1612">-1 * J$17 * J788</f>
        <v>0</v>
      </c>
      <c r="K633" s="18">
        <f t="shared" ca="1" si="1612"/>
        <v>0</v>
      </c>
      <c r="L633" s="18">
        <f t="shared" ca="1" si="1612"/>
        <v>0</v>
      </c>
      <c r="M633" s="18">
        <f t="shared" ca="1" si="1612"/>
        <v>0</v>
      </c>
      <c r="N633" s="18">
        <f t="shared" ca="1" si="1612"/>
        <v>0</v>
      </c>
      <c r="O633" s="18">
        <f t="shared" ca="1" si="1612"/>
        <v>0</v>
      </c>
      <c r="P633" s="18">
        <f t="shared" ca="1" si="1612"/>
        <v>0</v>
      </c>
      <c r="Q633" s="18">
        <f t="shared" ca="1" si="1612"/>
        <v>0</v>
      </c>
      <c r="R633" s="18">
        <f t="shared" ca="1" si="1612"/>
        <v>0</v>
      </c>
      <c r="S633" s="18">
        <f t="shared" ca="1" si="1612"/>
        <v>0</v>
      </c>
      <c r="T633" s="18">
        <f t="shared" ca="1" si="1612"/>
        <v>0</v>
      </c>
      <c r="U633" s="18">
        <f t="shared" ca="1" si="1612"/>
        <v>0</v>
      </c>
      <c r="V633" s="18">
        <f t="shared" ca="1" si="1612"/>
        <v>0</v>
      </c>
      <c r="W633" s="18">
        <f t="shared" ca="1" si="1612"/>
        <v>0</v>
      </c>
      <c r="X633" s="18">
        <f t="shared" ca="1" si="1612"/>
        <v>0</v>
      </c>
      <c r="Y633" s="18">
        <f t="shared" ca="1" si="1612"/>
        <v>0</v>
      </c>
      <c r="Z633" s="18">
        <f t="shared" ca="1" si="1612"/>
        <v>0</v>
      </c>
      <c r="AA633" s="18">
        <f t="shared" ca="1" si="1612"/>
        <v>0</v>
      </c>
      <c r="AB633" s="18">
        <f t="shared" ca="1" si="1612"/>
        <v>0</v>
      </c>
      <c r="AC633" s="18">
        <f t="shared" ca="1" si="1612"/>
        <v>0</v>
      </c>
      <c r="AD633" s="18">
        <f t="shared" ca="1" si="1612"/>
        <v>0</v>
      </c>
      <c r="AE633" s="18">
        <f t="shared" ca="1" si="1612"/>
        <v>0</v>
      </c>
      <c r="AF633" s="18">
        <f t="shared" ca="1" si="1612"/>
        <v>0</v>
      </c>
      <c r="AG633" s="18">
        <f t="shared" ca="1" si="1612"/>
        <v>0</v>
      </c>
      <c r="AH633" s="18">
        <f t="shared" ca="1" si="1612"/>
        <v>0</v>
      </c>
      <c r="AI633" s="18">
        <f t="shared" ca="1" si="1612"/>
        <v>0</v>
      </c>
      <c r="AJ633" s="18">
        <f t="shared" ca="1" si="1612"/>
        <v>0</v>
      </c>
      <c r="AK633" s="18">
        <f t="shared" ca="1" si="1612"/>
        <v>0</v>
      </c>
      <c r="AL633" s="18">
        <f t="shared" ca="1" si="1612"/>
        <v>0</v>
      </c>
      <c r="AM633" s="18">
        <f t="shared" ca="1" si="1612"/>
        <v>0</v>
      </c>
      <c r="AN633" s="18">
        <f t="shared" ca="1" si="1612"/>
        <v>0</v>
      </c>
      <c r="AO633" s="18">
        <f t="shared" ca="1" si="1612"/>
        <v>0</v>
      </c>
      <c r="AP633" s="18">
        <f t="shared" ref="AP633:BU633" ca="1" si="1613">-1 * AP$17 * AP788</f>
        <v>0</v>
      </c>
      <c r="AQ633" s="18">
        <f t="shared" ca="1" si="1613"/>
        <v>0</v>
      </c>
      <c r="AR633" s="18">
        <f t="shared" ca="1" si="1613"/>
        <v>0</v>
      </c>
      <c r="AS633" s="18">
        <f t="shared" ca="1" si="1613"/>
        <v>0</v>
      </c>
      <c r="AT633" s="18">
        <f t="shared" ca="1" si="1613"/>
        <v>0</v>
      </c>
      <c r="AU633" s="18">
        <f t="shared" ca="1" si="1613"/>
        <v>0</v>
      </c>
      <c r="AV633" s="18">
        <f t="shared" ca="1" si="1613"/>
        <v>0</v>
      </c>
      <c r="AW633" s="18">
        <f t="shared" ca="1" si="1613"/>
        <v>0</v>
      </c>
      <c r="AX633" s="18">
        <f t="shared" ca="1" si="1613"/>
        <v>0</v>
      </c>
      <c r="AY633" s="18">
        <f t="shared" ca="1" si="1613"/>
        <v>0</v>
      </c>
      <c r="AZ633" s="18">
        <f t="shared" ca="1" si="1613"/>
        <v>0</v>
      </c>
      <c r="BA633" s="18">
        <f t="shared" ca="1" si="1613"/>
        <v>0</v>
      </c>
      <c r="BB633" s="18">
        <f t="shared" ca="1" si="1613"/>
        <v>0</v>
      </c>
      <c r="BC633" s="18">
        <f t="shared" ca="1" si="1613"/>
        <v>0</v>
      </c>
      <c r="BD633" s="18">
        <f t="shared" ca="1" si="1613"/>
        <v>0</v>
      </c>
      <c r="BE633" s="18">
        <f t="shared" ca="1" si="1613"/>
        <v>0</v>
      </c>
      <c r="BF633" s="18">
        <f t="shared" ca="1" si="1613"/>
        <v>0</v>
      </c>
      <c r="BG633" s="18">
        <f t="shared" ca="1" si="1613"/>
        <v>0</v>
      </c>
      <c r="BH633" s="18">
        <f t="shared" ca="1" si="1613"/>
        <v>0</v>
      </c>
      <c r="BI633" s="18">
        <f t="shared" ca="1" si="1613"/>
        <v>0</v>
      </c>
      <c r="BJ633" s="18">
        <f t="shared" ca="1" si="1613"/>
        <v>0</v>
      </c>
      <c r="BK633" s="18">
        <f t="shared" ca="1" si="1613"/>
        <v>0</v>
      </c>
      <c r="BL633" s="18">
        <f t="shared" ca="1" si="1613"/>
        <v>0</v>
      </c>
      <c r="BM633" s="18">
        <f t="shared" ca="1" si="1613"/>
        <v>0</v>
      </c>
      <c r="BN633" s="18">
        <f t="shared" ca="1" si="1613"/>
        <v>0</v>
      </c>
      <c r="BO633" s="18">
        <f t="shared" ca="1" si="1613"/>
        <v>0</v>
      </c>
      <c r="BP633" s="18">
        <f t="shared" ca="1" si="1613"/>
        <v>0</v>
      </c>
      <c r="BQ633" s="18">
        <f t="shared" ca="1" si="1613"/>
        <v>0</v>
      </c>
      <c r="BR633" s="18">
        <f t="shared" ca="1" si="1613"/>
        <v>0</v>
      </c>
      <c r="BS633" s="18">
        <f t="shared" ca="1" si="1613"/>
        <v>0</v>
      </c>
      <c r="BT633" s="18">
        <f t="shared" ca="1" si="1613"/>
        <v>0</v>
      </c>
      <c r="BU633" s="18">
        <f t="shared" ca="1" si="1613"/>
        <v>0</v>
      </c>
      <c r="BV633" s="18">
        <f t="shared" ref="BV633:DA633" ca="1" si="1614">-1 * BV$17 * BV788</f>
        <v>0</v>
      </c>
      <c r="BW633" s="18">
        <f t="shared" ca="1" si="1614"/>
        <v>0</v>
      </c>
      <c r="BX633" s="18">
        <f t="shared" ca="1" si="1614"/>
        <v>0</v>
      </c>
      <c r="BY633" s="18">
        <f t="shared" ca="1" si="1614"/>
        <v>0</v>
      </c>
      <c r="BZ633" s="18">
        <f t="shared" ca="1" si="1614"/>
        <v>0</v>
      </c>
      <c r="CA633" s="18">
        <f t="shared" ca="1" si="1614"/>
        <v>0</v>
      </c>
      <c r="CB633" s="18">
        <f t="shared" ca="1" si="1614"/>
        <v>0</v>
      </c>
      <c r="CC633" s="18">
        <f t="shared" ca="1" si="1614"/>
        <v>0</v>
      </c>
      <c r="CD633" s="18">
        <f t="shared" ca="1" si="1614"/>
        <v>0</v>
      </c>
      <c r="CE633" s="18">
        <f t="shared" ca="1" si="1614"/>
        <v>0</v>
      </c>
      <c r="CF633" s="18">
        <f t="shared" ca="1" si="1614"/>
        <v>0</v>
      </c>
      <c r="CG633" s="18">
        <f t="shared" ca="1" si="1614"/>
        <v>0</v>
      </c>
      <c r="CH633" s="18">
        <f t="shared" ca="1" si="1614"/>
        <v>0</v>
      </c>
      <c r="CI633" s="18">
        <f t="shared" ca="1" si="1614"/>
        <v>0</v>
      </c>
      <c r="CJ633" s="18">
        <f t="shared" ca="1" si="1614"/>
        <v>0</v>
      </c>
      <c r="CK633" s="18">
        <f t="shared" ca="1" si="1614"/>
        <v>0</v>
      </c>
      <c r="CL633" s="18">
        <f t="shared" ca="1" si="1614"/>
        <v>0</v>
      </c>
      <c r="CM633" s="18">
        <f t="shared" ca="1" si="1614"/>
        <v>0</v>
      </c>
      <c r="CN633" s="18">
        <f t="shared" ca="1" si="1614"/>
        <v>0</v>
      </c>
      <c r="CO633" s="18">
        <f t="shared" ca="1" si="1614"/>
        <v>0</v>
      </c>
      <c r="CP633" s="18">
        <f t="shared" ca="1" si="1614"/>
        <v>0</v>
      </c>
      <c r="CQ633" s="18">
        <f t="shared" ca="1" si="1614"/>
        <v>0</v>
      </c>
      <c r="CR633" s="18">
        <f t="shared" ca="1" si="1614"/>
        <v>0</v>
      </c>
      <c r="CS633" s="18">
        <f t="shared" ca="1" si="1614"/>
        <v>0</v>
      </c>
      <c r="CT633" s="18">
        <f t="shared" ca="1" si="1614"/>
        <v>0</v>
      </c>
      <c r="CU633" s="18">
        <f t="shared" ca="1" si="1614"/>
        <v>0</v>
      </c>
      <c r="CV633" s="18">
        <f t="shared" ca="1" si="1614"/>
        <v>0</v>
      </c>
      <c r="CW633" s="18">
        <f t="shared" ca="1" si="1614"/>
        <v>0</v>
      </c>
      <c r="CX633" s="18">
        <f t="shared" ca="1" si="1614"/>
        <v>0</v>
      </c>
      <c r="CY633" s="18">
        <f t="shared" ca="1" si="1614"/>
        <v>0</v>
      </c>
      <c r="CZ633" s="18">
        <f t="shared" ca="1" si="1614"/>
        <v>0</v>
      </c>
      <c r="DA633" s="18">
        <f t="shared" ca="1" si="1614"/>
        <v>0</v>
      </c>
      <c r="DB633" s="18">
        <f t="shared" ref="DB633:EG633" ca="1" si="1615">-1 * DB$17 * DB788</f>
        <v>0</v>
      </c>
      <c r="DC633" s="18">
        <f t="shared" ca="1" si="1615"/>
        <v>0</v>
      </c>
      <c r="DD633" s="18">
        <f t="shared" ca="1" si="1615"/>
        <v>0</v>
      </c>
      <c r="DE633" s="18">
        <f t="shared" ca="1" si="1615"/>
        <v>0</v>
      </c>
      <c r="DF633" s="18">
        <f t="shared" ca="1" si="1615"/>
        <v>0</v>
      </c>
      <c r="DG633" s="18">
        <f t="shared" ca="1" si="1615"/>
        <v>0</v>
      </c>
      <c r="DH633" s="18">
        <f t="shared" ca="1" si="1615"/>
        <v>0</v>
      </c>
      <c r="DI633" s="18">
        <f t="shared" ca="1" si="1615"/>
        <v>0</v>
      </c>
      <c r="DJ633" s="18">
        <f t="shared" ca="1" si="1615"/>
        <v>0</v>
      </c>
      <c r="DK633" s="18">
        <f t="shared" ca="1" si="1615"/>
        <v>0</v>
      </c>
      <c r="DL633" s="18">
        <f t="shared" ca="1" si="1615"/>
        <v>0</v>
      </c>
      <c r="DM633" s="18">
        <f t="shared" ca="1" si="1615"/>
        <v>0</v>
      </c>
      <c r="DN633" s="18">
        <f t="shared" ca="1" si="1615"/>
        <v>0</v>
      </c>
      <c r="DO633" s="18">
        <f t="shared" ca="1" si="1615"/>
        <v>0</v>
      </c>
      <c r="DP633" s="18">
        <f t="shared" ca="1" si="1615"/>
        <v>0</v>
      </c>
      <c r="DQ633" s="18">
        <f t="shared" ca="1" si="1615"/>
        <v>0</v>
      </c>
      <c r="DR633" s="18">
        <f t="shared" ca="1" si="1615"/>
        <v>0</v>
      </c>
      <c r="DS633" s="18">
        <f t="shared" ca="1" si="1615"/>
        <v>0</v>
      </c>
      <c r="DT633" s="18">
        <f t="shared" ca="1" si="1615"/>
        <v>0</v>
      </c>
      <c r="DU633" s="18">
        <f t="shared" ca="1" si="1615"/>
        <v>0</v>
      </c>
      <c r="DV633" s="18">
        <f t="shared" ca="1" si="1615"/>
        <v>0</v>
      </c>
      <c r="DW633" s="18">
        <f t="shared" ca="1" si="1615"/>
        <v>0</v>
      </c>
      <c r="DX633" s="18">
        <f t="shared" ca="1" si="1615"/>
        <v>0</v>
      </c>
      <c r="DY633" s="18">
        <f t="shared" ca="1" si="1615"/>
        <v>0</v>
      </c>
      <c r="DZ633" s="18">
        <f t="shared" ca="1" si="1615"/>
        <v>0</v>
      </c>
      <c r="EA633" s="18">
        <f t="shared" ca="1" si="1615"/>
        <v>0</v>
      </c>
      <c r="EB633" s="18">
        <f t="shared" ca="1" si="1615"/>
        <v>0</v>
      </c>
      <c r="EC633" s="18">
        <f t="shared" ca="1" si="1615"/>
        <v>0</v>
      </c>
      <c r="ED633" s="18">
        <f t="shared" ca="1" si="1615"/>
        <v>0</v>
      </c>
      <c r="EE633" s="18">
        <f t="shared" ca="1" si="1615"/>
        <v>0</v>
      </c>
      <c r="EF633" s="18">
        <f t="shared" ca="1" si="1615"/>
        <v>0</v>
      </c>
      <c r="EG633" s="18">
        <f t="shared" ca="1" si="1615"/>
        <v>0</v>
      </c>
      <c r="EH633" s="18">
        <f t="shared" ref="EH633:FR633" ca="1" si="1616">-1 * EH$17 * EH788</f>
        <v>0</v>
      </c>
      <c r="EI633" s="18">
        <f t="shared" ca="1" si="1616"/>
        <v>0</v>
      </c>
      <c r="EJ633" s="18">
        <f t="shared" ca="1" si="1616"/>
        <v>0</v>
      </c>
      <c r="EK633" s="18">
        <f t="shared" ca="1" si="1616"/>
        <v>0</v>
      </c>
      <c r="EL633" s="18">
        <f t="shared" ca="1" si="1616"/>
        <v>0</v>
      </c>
      <c r="EM633" s="18">
        <f t="shared" ca="1" si="1616"/>
        <v>0</v>
      </c>
      <c r="EN633" s="18">
        <f t="shared" ca="1" si="1616"/>
        <v>0</v>
      </c>
      <c r="EO633" s="18">
        <f t="shared" ca="1" si="1616"/>
        <v>0</v>
      </c>
      <c r="EP633" s="18">
        <f t="shared" ca="1" si="1616"/>
        <v>0</v>
      </c>
      <c r="EQ633" s="18">
        <f t="shared" ca="1" si="1616"/>
        <v>0</v>
      </c>
      <c r="ER633" s="18">
        <f t="shared" ca="1" si="1616"/>
        <v>0</v>
      </c>
      <c r="ES633" s="18">
        <f t="shared" ca="1" si="1616"/>
        <v>0</v>
      </c>
      <c r="ET633" s="18">
        <f t="shared" ca="1" si="1616"/>
        <v>0</v>
      </c>
      <c r="EU633" s="18">
        <f t="shared" ca="1" si="1616"/>
        <v>0</v>
      </c>
      <c r="EV633" s="18">
        <f t="shared" ca="1" si="1616"/>
        <v>0</v>
      </c>
      <c r="EW633" s="18">
        <f t="shared" ca="1" si="1616"/>
        <v>0</v>
      </c>
      <c r="EX633" s="18">
        <f t="shared" ca="1" si="1616"/>
        <v>0</v>
      </c>
      <c r="EY633" s="18">
        <f t="shared" ca="1" si="1616"/>
        <v>0</v>
      </c>
      <c r="EZ633" s="18">
        <f t="shared" ca="1" si="1616"/>
        <v>0</v>
      </c>
      <c r="FA633" s="18">
        <f t="shared" ca="1" si="1616"/>
        <v>0</v>
      </c>
      <c r="FB633" s="18">
        <f t="shared" ca="1" si="1616"/>
        <v>0</v>
      </c>
      <c r="FC633" s="18">
        <f t="shared" ca="1" si="1616"/>
        <v>0</v>
      </c>
      <c r="FD633" s="18">
        <f t="shared" ca="1" si="1616"/>
        <v>0</v>
      </c>
      <c r="FE633" s="18">
        <f t="shared" ca="1" si="1616"/>
        <v>0</v>
      </c>
      <c r="FF633" s="18">
        <f t="shared" ca="1" si="1616"/>
        <v>0</v>
      </c>
      <c r="FG633" s="18">
        <f t="shared" ca="1" si="1616"/>
        <v>0</v>
      </c>
      <c r="FH633" s="18">
        <f t="shared" ca="1" si="1616"/>
        <v>0</v>
      </c>
      <c r="FI633" s="18">
        <f t="shared" ca="1" si="1616"/>
        <v>0</v>
      </c>
      <c r="FJ633" s="18">
        <f t="shared" ca="1" si="1616"/>
        <v>0</v>
      </c>
      <c r="FK633" s="18">
        <f t="shared" ca="1" si="1616"/>
        <v>0</v>
      </c>
      <c r="FL633" s="18">
        <f t="shared" ca="1" si="1616"/>
        <v>0</v>
      </c>
      <c r="FM633" s="18">
        <f t="shared" ca="1" si="1616"/>
        <v>0</v>
      </c>
      <c r="FN633" s="18">
        <f t="shared" ca="1" si="1616"/>
        <v>0</v>
      </c>
      <c r="FO633" s="18">
        <f t="shared" ca="1" si="1616"/>
        <v>0</v>
      </c>
      <c r="FP633" s="18">
        <f t="shared" ca="1" si="1616"/>
        <v>0</v>
      </c>
      <c r="FQ633" s="18">
        <f t="shared" ca="1" si="1616"/>
        <v>0</v>
      </c>
      <c r="FR633" s="18">
        <f t="shared" ca="1" si="1616"/>
        <v>0</v>
      </c>
    </row>
    <row r="634" spans="2:174">
      <c r="B634" s="157"/>
      <c r="C634" s="210" t="s">
        <v>874</v>
      </c>
      <c r="D634" s="144" t="s">
        <v>974</v>
      </c>
      <c r="E634" s="162"/>
      <c r="I634" s="167">
        <f t="shared" ca="1" si="1584"/>
        <v>0</v>
      </c>
      <c r="J634" s="18">
        <f t="shared" ref="J634:AO634" ca="1" si="1617">-1 * J$17 * J791</f>
        <v>0</v>
      </c>
      <c r="K634" s="18">
        <f t="shared" ca="1" si="1617"/>
        <v>0</v>
      </c>
      <c r="L634" s="18">
        <f t="shared" ca="1" si="1617"/>
        <v>0</v>
      </c>
      <c r="M634" s="18">
        <f t="shared" ca="1" si="1617"/>
        <v>0</v>
      </c>
      <c r="N634" s="18">
        <f t="shared" ca="1" si="1617"/>
        <v>0</v>
      </c>
      <c r="O634" s="18">
        <f t="shared" ca="1" si="1617"/>
        <v>0</v>
      </c>
      <c r="P634" s="18">
        <f t="shared" ca="1" si="1617"/>
        <v>0</v>
      </c>
      <c r="Q634" s="18">
        <f t="shared" ca="1" si="1617"/>
        <v>0</v>
      </c>
      <c r="R634" s="18">
        <f t="shared" ca="1" si="1617"/>
        <v>0</v>
      </c>
      <c r="S634" s="18">
        <f t="shared" ca="1" si="1617"/>
        <v>0</v>
      </c>
      <c r="T634" s="18">
        <f t="shared" ca="1" si="1617"/>
        <v>0</v>
      </c>
      <c r="U634" s="18">
        <f t="shared" ca="1" si="1617"/>
        <v>0</v>
      </c>
      <c r="V634" s="18">
        <f t="shared" ca="1" si="1617"/>
        <v>0</v>
      </c>
      <c r="W634" s="18">
        <f t="shared" ca="1" si="1617"/>
        <v>0</v>
      </c>
      <c r="X634" s="18">
        <f t="shared" ca="1" si="1617"/>
        <v>0</v>
      </c>
      <c r="Y634" s="18">
        <f t="shared" ca="1" si="1617"/>
        <v>0</v>
      </c>
      <c r="Z634" s="18">
        <f t="shared" ca="1" si="1617"/>
        <v>0</v>
      </c>
      <c r="AA634" s="18">
        <f t="shared" ca="1" si="1617"/>
        <v>0</v>
      </c>
      <c r="AB634" s="18">
        <f t="shared" ca="1" si="1617"/>
        <v>0</v>
      </c>
      <c r="AC634" s="18">
        <f t="shared" ca="1" si="1617"/>
        <v>0</v>
      </c>
      <c r="AD634" s="18">
        <f t="shared" ca="1" si="1617"/>
        <v>0</v>
      </c>
      <c r="AE634" s="18">
        <f t="shared" ca="1" si="1617"/>
        <v>0</v>
      </c>
      <c r="AF634" s="18">
        <f t="shared" ca="1" si="1617"/>
        <v>0</v>
      </c>
      <c r="AG634" s="18">
        <f t="shared" ca="1" si="1617"/>
        <v>0</v>
      </c>
      <c r="AH634" s="18">
        <f t="shared" ca="1" si="1617"/>
        <v>0</v>
      </c>
      <c r="AI634" s="18">
        <f t="shared" ca="1" si="1617"/>
        <v>0</v>
      </c>
      <c r="AJ634" s="18">
        <f t="shared" ca="1" si="1617"/>
        <v>0</v>
      </c>
      <c r="AK634" s="18">
        <f t="shared" ca="1" si="1617"/>
        <v>0</v>
      </c>
      <c r="AL634" s="18">
        <f t="shared" ca="1" si="1617"/>
        <v>0</v>
      </c>
      <c r="AM634" s="18">
        <f t="shared" ca="1" si="1617"/>
        <v>0</v>
      </c>
      <c r="AN634" s="18">
        <f t="shared" ca="1" si="1617"/>
        <v>0</v>
      </c>
      <c r="AO634" s="18">
        <f t="shared" ca="1" si="1617"/>
        <v>0</v>
      </c>
      <c r="AP634" s="18">
        <f t="shared" ref="AP634:BU634" ca="1" si="1618">-1 * AP$17 * AP791</f>
        <v>0</v>
      </c>
      <c r="AQ634" s="18">
        <f t="shared" ca="1" si="1618"/>
        <v>0</v>
      </c>
      <c r="AR634" s="18">
        <f t="shared" ca="1" si="1618"/>
        <v>0</v>
      </c>
      <c r="AS634" s="18">
        <f t="shared" ca="1" si="1618"/>
        <v>0</v>
      </c>
      <c r="AT634" s="18">
        <f t="shared" ca="1" si="1618"/>
        <v>0</v>
      </c>
      <c r="AU634" s="18">
        <f t="shared" ca="1" si="1618"/>
        <v>0</v>
      </c>
      <c r="AV634" s="18">
        <f t="shared" ca="1" si="1618"/>
        <v>0</v>
      </c>
      <c r="AW634" s="18">
        <f t="shared" ca="1" si="1618"/>
        <v>0</v>
      </c>
      <c r="AX634" s="18">
        <f t="shared" ca="1" si="1618"/>
        <v>0</v>
      </c>
      <c r="AY634" s="18">
        <f t="shared" ca="1" si="1618"/>
        <v>0</v>
      </c>
      <c r="AZ634" s="18">
        <f t="shared" ca="1" si="1618"/>
        <v>0</v>
      </c>
      <c r="BA634" s="18">
        <f t="shared" ca="1" si="1618"/>
        <v>0</v>
      </c>
      <c r="BB634" s="18">
        <f t="shared" ca="1" si="1618"/>
        <v>0</v>
      </c>
      <c r="BC634" s="18">
        <f t="shared" ca="1" si="1618"/>
        <v>0</v>
      </c>
      <c r="BD634" s="18">
        <f t="shared" ca="1" si="1618"/>
        <v>0</v>
      </c>
      <c r="BE634" s="18">
        <f t="shared" ca="1" si="1618"/>
        <v>0</v>
      </c>
      <c r="BF634" s="18">
        <f t="shared" ca="1" si="1618"/>
        <v>0</v>
      </c>
      <c r="BG634" s="18">
        <f t="shared" ca="1" si="1618"/>
        <v>0</v>
      </c>
      <c r="BH634" s="18">
        <f t="shared" ca="1" si="1618"/>
        <v>0</v>
      </c>
      <c r="BI634" s="18">
        <f t="shared" ca="1" si="1618"/>
        <v>0</v>
      </c>
      <c r="BJ634" s="18">
        <f t="shared" ca="1" si="1618"/>
        <v>0</v>
      </c>
      <c r="BK634" s="18">
        <f t="shared" ca="1" si="1618"/>
        <v>0</v>
      </c>
      <c r="BL634" s="18">
        <f t="shared" ca="1" si="1618"/>
        <v>0</v>
      </c>
      <c r="BM634" s="18">
        <f t="shared" ca="1" si="1618"/>
        <v>0</v>
      </c>
      <c r="BN634" s="18">
        <f t="shared" ca="1" si="1618"/>
        <v>0</v>
      </c>
      <c r="BO634" s="18">
        <f t="shared" ca="1" si="1618"/>
        <v>0</v>
      </c>
      <c r="BP634" s="18">
        <f t="shared" ca="1" si="1618"/>
        <v>0</v>
      </c>
      <c r="BQ634" s="18">
        <f t="shared" ca="1" si="1618"/>
        <v>0</v>
      </c>
      <c r="BR634" s="18">
        <f t="shared" ca="1" si="1618"/>
        <v>0</v>
      </c>
      <c r="BS634" s="18">
        <f t="shared" ca="1" si="1618"/>
        <v>0</v>
      </c>
      <c r="BT634" s="18">
        <f t="shared" ca="1" si="1618"/>
        <v>0</v>
      </c>
      <c r="BU634" s="18">
        <f t="shared" ca="1" si="1618"/>
        <v>0</v>
      </c>
      <c r="BV634" s="18">
        <f t="shared" ref="BV634:DA634" ca="1" si="1619">-1 * BV$17 * BV791</f>
        <v>0</v>
      </c>
      <c r="BW634" s="18">
        <f t="shared" ca="1" si="1619"/>
        <v>0</v>
      </c>
      <c r="BX634" s="18">
        <f t="shared" ca="1" si="1619"/>
        <v>0</v>
      </c>
      <c r="BY634" s="18">
        <f t="shared" ca="1" si="1619"/>
        <v>0</v>
      </c>
      <c r="BZ634" s="18">
        <f t="shared" ca="1" si="1619"/>
        <v>0</v>
      </c>
      <c r="CA634" s="18">
        <f t="shared" ca="1" si="1619"/>
        <v>0</v>
      </c>
      <c r="CB634" s="18">
        <f t="shared" ca="1" si="1619"/>
        <v>0</v>
      </c>
      <c r="CC634" s="18">
        <f t="shared" ca="1" si="1619"/>
        <v>0</v>
      </c>
      <c r="CD634" s="18">
        <f t="shared" ca="1" si="1619"/>
        <v>0</v>
      </c>
      <c r="CE634" s="18">
        <f t="shared" ca="1" si="1619"/>
        <v>0</v>
      </c>
      <c r="CF634" s="18">
        <f t="shared" ca="1" si="1619"/>
        <v>0</v>
      </c>
      <c r="CG634" s="18">
        <f t="shared" ca="1" si="1619"/>
        <v>0</v>
      </c>
      <c r="CH634" s="18">
        <f t="shared" ca="1" si="1619"/>
        <v>0</v>
      </c>
      <c r="CI634" s="18">
        <f t="shared" ca="1" si="1619"/>
        <v>0</v>
      </c>
      <c r="CJ634" s="18">
        <f t="shared" ca="1" si="1619"/>
        <v>0</v>
      </c>
      <c r="CK634" s="18">
        <f t="shared" ca="1" si="1619"/>
        <v>0</v>
      </c>
      <c r="CL634" s="18">
        <f t="shared" ca="1" si="1619"/>
        <v>0</v>
      </c>
      <c r="CM634" s="18">
        <f t="shared" ca="1" si="1619"/>
        <v>0</v>
      </c>
      <c r="CN634" s="18">
        <f t="shared" ca="1" si="1619"/>
        <v>0</v>
      </c>
      <c r="CO634" s="18">
        <f t="shared" ca="1" si="1619"/>
        <v>0</v>
      </c>
      <c r="CP634" s="18">
        <f t="shared" ca="1" si="1619"/>
        <v>0</v>
      </c>
      <c r="CQ634" s="18">
        <f t="shared" ca="1" si="1619"/>
        <v>0</v>
      </c>
      <c r="CR634" s="18">
        <f t="shared" ca="1" si="1619"/>
        <v>0</v>
      </c>
      <c r="CS634" s="18">
        <f t="shared" ca="1" si="1619"/>
        <v>0</v>
      </c>
      <c r="CT634" s="18">
        <f t="shared" ca="1" si="1619"/>
        <v>0</v>
      </c>
      <c r="CU634" s="18">
        <f t="shared" ca="1" si="1619"/>
        <v>0</v>
      </c>
      <c r="CV634" s="18">
        <f t="shared" ca="1" si="1619"/>
        <v>0</v>
      </c>
      <c r="CW634" s="18">
        <f t="shared" ca="1" si="1619"/>
        <v>0</v>
      </c>
      <c r="CX634" s="18">
        <f t="shared" ca="1" si="1619"/>
        <v>0</v>
      </c>
      <c r="CY634" s="18">
        <f t="shared" ca="1" si="1619"/>
        <v>0</v>
      </c>
      <c r="CZ634" s="18">
        <f t="shared" ca="1" si="1619"/>
        <v>0</v>
      </c>
      <c r="DA634" s="18">
        <f t="shared" ca="1" si="1619"/>
        <v>0</v>
      </c>
      <c r="DB634" s="18">
        <f t="shared" ref="DB634:EG634" ca="1" si="1620">-1 * DB$17 * DB791</f>
        <v>0</v>
      </c>
      <c r="DC634" s="18">
        <f t="shared" ca="1" si="1620"/>
        <v>0</v>
      </c>
      <c r="DD634" s="18">
        <f t="shared" ca="1" si="1620"/>
        <v>0</v>
      </c>
      <c r="DE634" s="18">
        <f t="shared" ca="1" si="1620"/>
        <v>0</v>
      </c>
      <c r="DF634" s="18">
        <f t="shared" ca="1" si="1620"/>
        <v>0</v>
      </c>
      <c r="DG634" s="18">
        <f t="shared" ca="1" si="1620"/>
        <v>0</v>
      </c>
      <c r="DH634" s="18">
        <f t="shared" ca="1" si="1620"/>
        <v>0</v>
      </c>
      <c r="DI634" s="18">
        <f t="shared" ca="1" si="1620"/>
        <v>0</v>
      </c>
      <c r="DJ634" s="18">
        <f t="shared" ca="1" si="1620"/>
        <v>0</v>
      </c>
      <c r="DK634" s="18">
        <f t="shared" ca="1" si="1620"/>
        <v>0</v>
      </c>
      <c r="DL634" s="18">
        <f t="shared" ca="1" si="1620"/>
        <v>0</v>
      </c>
      <c r="DM634" s="18">
        <f t="shared" ca="1" si="1620"/>
        <v>0</v>
      </c>
      <c r="DN634" s="18">
        <f t="shared" ca="1" si="1620"/>
        <v>0</v>
      </c>
      <c r="DO634" s="18">
        <f t="shared" ca="1" si="1620"/>
        <v>0</v>
      </c>
      <c r="DP634" s="18">
        <f t="shared" ca="1" si="1620"/>
        <v>0</v>
      </c>
      <c r="DQ634" s="18">
        <f t="shared" ca="1" si="1620"/>
        <v>0</v>
      </c>
      <c r="DR634" s="18">
        <f t="shared" ca="1" si="1620"/>
        <v>0</v>
      </c>
      <c r="DS634" s="18">
        <f t="shared" ca="1" si="1620"/>
        <v>0</v>
      </c>
      <c r="DT634" s="18">
        <f t="shared" ca="1" si="1620"/>
        <v>0</v>
      </c>
      <c r="DU634" s="18">
        <f t="shared" ca="1" si="1620"/>
        <v>0</v>
      </c>
      <c r="DV634" s="18">
        <f t="shared" ca="1" si="1620"/>
        <v>0</v>
      </c>
      <c r="DW634" s="18">
        <f t="shared" ca="1" si="1620"/>
        <v>0</v>
      </c>
      <c r="DX634" s="18">
        <f t="shared" ca="1" si="1620"/>
        <v>0</v>
      </c>
      <c r="DY634" s="18">
        <f t="shared" ca="1" si="1620"/>
        <v>0</v>
      </c>
      <c r="DZ634" s="18">
        <f t="shared" ca="1" si="1620"/>
        <v>0</v>
      </c>
      <c r="EA634" s="18">
        <f t="shared" ca="1" si="1620"/>
        <v>0</v>
      </c>
      <c r="EB634" s="18">
        <f t="shared" ca="1" si="1620"/>
        <v>0</v>
      </c>
      <c r="EC634" s="18">
        <f t="shared" ca="1" si="1620"/>
        <v>0</v>
      </c>
      <c r="ED634" s="18">
        <f t="shared" ca="1" si="1620"/>
        <v>0</v>
      </c>
      <c r="EE634" s="18">
        <f t="shared" ca="1" si="1620"/>
        <v>0</v>
      </c>
      <c r="EF634" s="18">
        <f t="shared" ca="1" si="1620"/>
        <v>0</v>
      </c>
      <c r="EG634" s="18">
        <f t="shared" ca="1" si="1620"/>
        <v>0</v>
      </c>
      <c r="EH634" s="18">
        <f t="shared" ref="EH634:FR634" ca="1" si="1621">-1 * EH$17 * EH791</f>
        <v>0</v>
      </c>
      <c r="EI634" s="18">
        <f t="shared" ca="1" si="1621"/>
        <v>0</v>
      </c>
      <c r="EJ634" s="18">
        <f t="shared" ca="1" si="1621"/>
        <v>0</v>
      </c>
      <c r="EK634" s="18">
        <f t="shared" ca="1" si="1621"/>
        <v>0</v>
      </c>
      <c r="EL634" s="18">
        <f t="shared" ca="1" si="1621"/>
        <v>0</v>
      </c>
      <c r="EM634" s="18">
        <f t="shared" ca="1" si="1621"/>
        <v>0</v>
      </c>
      <c r="EN634" s="18">
        <f t="shared" ca="1" si="1621"/>
        <v>0</v>
      </c>
      <c r="EO634" s="18">
        <f t="shared" ca="1" si="1621"/>
        <v>0</v>
      </c>
      <c r="EP634" s="18">
        <f t="shared" ca="1" si="1621"/>
        <v>0</v>
      </c>
      <c r="EQ634" s="18">
        <f t="shared" ca="1" si="1621"/>
        <v>0</v>
      </c>
      <c r="ER634" s="18">
        <f t="shared" ca="1" si="1621"/>
        <v>0</v>
      </c>
      <c r="ES634" s="18">
        <f t="shared" ca="1" si="1621"/>
        <v>0</v>
      </c>
      <c r="ET634" s="18">
        <f t="shared" ca="1" si="1621"/>
        <v>0</v>
      </c>
      <c r="EU634" s="18">
        <f t="shared" ca="1" si="1621"/>
        <v>0</v>
      </c>
      <c r="EV634" s="18">
        <f t="shared" ca="1" si="1621"/>
        <v>0</v>
      </c>
      <c r="EW634" s="18">
        <f t="shared" ca="1" si="1621"/>
        <v>0</v>
      </c>
      <c r="EX634" s="18">
        <f t="shared" ca="1" si="1621"/>
        <v>0</v>
      </c>
      <c r="EY634" s="18">
        <f t="shared" ca="1" si="1621"/>
        <v>0</v>
      </c>
      <c r="EZ634" s="18">
        <f t="shared" ca="1" si="1621"/>
        <v>0</v>
      </c>
      <c r="FA634" s="18">
        <f t="shared" ca="1" si="1621"/>
        <v>0</v>
      </c>
      <c r="FB634" s="18">
        <f t="shared" ca="1" si="1621"/>
        <v>0</v>
      </c>
      <c r="FC634" s="18">
        <f t="shared" ca="1" si="1621"/>
        <v>0</v>
      </c>
      <c r="FD634" s="18">
        <f t="shared" ca="1" si="1621"/>
        <v>0</v>
      </c>
      <c r="FE634" s="18">
        <f t="shared" ca="1" si="1621"/>
        <v>0</v>
      </c>
      <c r="FF634" s="18">
        <f t="shared" ca="1" si="1621"/>
        <v>0</v>
      </c>
      <c r="FG634" s="18">
        <f t="shared" ca="1" si="1621"/>
        <v>0</v>
      </c>
      <c r="FH634" s="18">
        <f t="shared" ca="1" si="1621"/>
        <v>0</v>
      </c>
      <c r="FI634" s="18">
        <f t="shared" ca="1" si="1621"/>
        <v>0</v>
      </c>
      <c r="FJ634" s="18">
        <f t="shared" ca="1" si="1621"/>
        <v>0</v>
      </c>
      <c r="FK634" s="18">
        <f t="shared" ca="1" si="1621"/>
        <v>0</v>
      </c>
      <c r="FL634" s="18">
        <f t="shared" ca="1" si="1621"/>
        <v>0</v>
      </c>
      <c r="FM634" s="18">
        <f t="shared" ca="1" si="1621"/>
        <v>0</v>
      </c>
      <c r="FN634" s="18">
        <f t="shared" ca="1" si="1621"/>
        <v>0</v>
      </c>
      <c r="FO634" s="18">
        <f t="shared" ca="1" si="1621"/>
        <v>0</v>
      </c>
      <c r="FP634" s="18">
        <f t="shared" ca="1" si="1621"/>
        <v>0</v>
      </c>
      <c r="FQ634" s="18">
        <f t="shared" ca="1" si="1621"/>
        <v>0</v>
      </c>
      <c r="FR634" s="18">
        <f t="shared" ca="1" si="1621"/>
        <v>0</v>
      </c>
    </row>
    <row r="635" spans="2:174">
      <c r="B635" s="157"/>
      <c r="C635" s="159" t="s">
        <v>368</v>
      </c>
      <c r="D635" s="144" t="s">
        <v>974</v>
      </c>
      <c r="E635" s="162"/>
      <c r="J635" s="98">
        <f t="shared" ref="J635:AO635" ca="1" si="1622">SUM(J625:J634)</f>
        <v>0</v>
      </c>
      <c r="K635" s="98">
        <f t="shared" ca="1" si="1622"/>
        <v>0</v>
      </c>
      <c r="L635" s="98">
        <f t="shared" ca="1" si="1622"/>
        <v>0</v>
      </c>
      <c r="M635" s="98">
        <f t="shared" ca="1" si="1622"/>
        <v>0</v>
      </c>
      <c r="N635" s="98">
        <f t="shared" ca="1" si="1622"/>
        <v>0</v>
      </c>
      <c r="O635" s="98">
        <f t="shared" ca="1" si="1622"/>
        <v>0</v>
      </c>
      <c r="P635" s="98">
        <f t="shared" ca="1" si="1622"/>
        <v>0</v>
      </c>
      <c r="Q635" s="98">
        <f t="shared" ca="1" si="1622"/>
        <v>0</v>
      </c>
      <c r="R635" s="98">
        <f t="shared" ca="1" si="1622"/>
        <v>0</v>
      </c>
      <c r="S635" s="98">
        <f t="shared" ca="1" si="1622"/>
        <v>0</v>
      </c>
      <c r="T635" s="98">
        <f t="shared" ca="1" si="1622"/>
        <v>0</v>
      </c>
      <c r="U635" s="98">
        <f t="shared" ca="1" si="1622"/>
        <v>0</v>
      </c>
      <c r="V635" s="98">
        <f t="shared" ca="1" si="1622"/>
        <v>0</v>
      </c>
      <c r="W635" s="98">
        <f t="shared" ca="1" si="1622"/>
        <v>0</v>
      </c>
      <c r="X635" s="98">
        <f t="shared" ca="1" si="1622"/>
        <v>0</v>
      </c>
      <c r="Y635" s="98">
        <f t="shared" ca="1" si="1622"/>
        <v>0</v>
      </c>
      <c r="Z635" s="98">
        <f t="shared" ca="1" si="1622"/>
        <v>0</v>
      </c>
      <c r="AA635" s="98">
        <f t="shared" ca="1" si="1622"/>
        <v>0</v>
      </c>
      <c r="AB635" s="98">
        <f t="shared" ca="1" si="1622"/>
        <v>2427.8732926801872</v>
      </c>
      <c r="AC635" s="98">
        <f t="shared" ca="1" si="1622"/>
        <v>10069.042374756491</v>
      </c>
      <c r="AD635" s="98">
        <f t="shared" ca="1" si="1622"/>
        <v>9648.1489952296943</v>
      </c>
      <c r="AE635" s="98">
        <f t="shared" ca="1" si="1622"/>
        <v>4561.6479109367929</v>
      </c>
      <c r="AF635" s="98">
        <f t="shared" ca="1" si="1622"/>
        <v>-3125.8186661785762</v>
      </c>
      <c r="AG635" s="98">
        <f t="shared" ca="1" si="1622"/>
        <v>8550.5957308893176</v>
      </c>
      <c r="AH635" s="98">
        <f t="shared" ca="1" si="1622"/>
        <v>7734.7435725644436</v>
      </c>
      <c r="AI635" s="98">
        <f t="shared" ca="1" si="1622"/>
        <v>2577.8942949760267</v>
      </c>
      <c r="AJ635" s="98">
        <f t="shared" ca="1" si="1622"/>
        <v>617.62908788634013</v>
      </c>
      <c r="AK635" s="98">
        <f t="shared" ca="1" si="1622"/>
        <v>9137.7128357900092</v>
      </c>
      <c r="AL635" s="98">
        <f t="shared" ca="1" si="1622"/>
        <v>8347.0194968619835</v>
      </c>
      <c r="AM635" s="98">
        <f t="shared" ca="1" si="1622"/>
        <v>3073.458586232302</v>
      </c>
      <c r="AN635" s="98">
        <f t="shared" ca="1" si="1622"/>
        <v>784.08069315448938</v>
      </c>
      <c r="AO635" s="98">
        <f t="shared" ca="1" si="1622"/>
        <v>9315.0405424014225</v>
      </c>
      <c r="AP635" s="98">
        <f t="shared" ref="AP635:BU635" ca="1" si="1623">SUM(AP625:AP634)</f>
        <v>9096.766259864291</v>
      </c>
      <c r="AQ635" s="98">
        <f t="shared" ca="1" si="1623"/>
        <v>3774.0577510490411</v>
      </c>
      <c r="AR635" s="98">
        <f t="shared" ca="1" si="1623"/>
        <v>1498.6847734774865</v>
      </c>
      <c r="AS635" s="98">
        <f t="shared" ca="1" si="1623"/>
        <v>10046.11831933836</v>
      </c>
      <c r="AT635" s="98">
        <f t="shared" ca="1" si="1623"/>
        <v>9056.6840529289748</v>
      </c>
      <c r="AU635" s="98">
        <f t="shared" ca="1" si="1623"/>
        <v>3790.064104028424</v>
      </c>
      <c r="AV635" s="98">
        <f t="shared" ca="1" si="1623"/>
        <v>1559.867921529001</v>
      </c>
      <c r="AW635" s="98">
        <f t="shared" ca="1" si="1623"/>
        <v>10134.353811962204</v>
      </c>
      <c r="AX635" s="98">
        <f t="shared" ca="1" si="1623"/>
        <v>9277.4389786445681</v>
      </c>
      <c r="AY635" s="98">
        <f t="shared" ca="1" si="1623"/>
        <v>4001.0066597424075</v>
      </c>
      <c r="AZ635" s="98">
        <f t="shared" ca="1" si="1623"/>
        <v>1731.9109659639271</v>
      </c>
      <c r="BA635" s="98">
        <f t="shared" ca="1" si="1623"/>
        <v>10317.65293582957</v>
      </c>
      <c r="BB635" s="98">
        <f t="shared" ca="1" si="1623"/>
        <v>9466.4601515540271</v>
      </c>
      <c r="BC635" s="98">
        <f t="shared" ca="1" si="1623"/>
        <v>4195.4160503223738</v>
      </c>
      <c r="BD635" s="98">
        <f t="shared" ca="1" si="1623"/>
        <v>1931.2541529010227</v>
      </c>
      <c r="BE635" s="98">
        <f t="shared" ca="1" si="1623"/>
        <v>10527.967644418659</v>
      </c>
      <c r="BF635" s="98">
        <f t="shared" ca="1" si="1623"/>
        <v>9650.8827293429204</v>
      </c>
      <c r="BG635" s="98">
        <f t="shared" ca="1" si="1623"/>
        <v>4399.0351544963405</v>
      </c>
      <c r="BH635" s="98">
        <f t="shared" ca="1" si="1623"/>
        <v>2142.1081665046349</v>
      </c>
      <c r="BI635" s="98">
        <f t="shared" ca="1" si="1623"/>
        <v>10749.860629581808</v>
      </c>
      <c r="BJ635" s="98">
        <f t="shared" ca="1" si="1623"/>
        <v>9861.770819118432</v>
      </c>
      <c r="BK635" s="98">
        <f t="shared" ca="1" si="1623"/>
        <v>4741.9293358514597</v>
      </c>
      <c r="BL635" s="98">
        <f t="shared" ca="1" si="1623"/>
        <v>2489.8110515234284</v>
      </c>
      <c r="BM635" s="98">
        <f t="shared" ca="1" si="1623"/>
        <v>11108.468233287686</v>
      </c>
      <c r="BN635" s="98">
        <f t="shared" ca="1" si="1623"/>
        <v>12230.550911319118</v>
      </c>
      <c r="BO635" s="98">
        <f t="shared" ca="1" si="1623"/>
        <v>6828.3186104304823</v>
      </c>
      <c r="BP635" s="98">
        <f t="shared" ca="1" si="1623"/>
        <v>4200.1476803278456</v>
      </c>
      <c r="BQ635" s="98">
        <f t="shared" ca="1" si="1623"/>
        <v>13508.855345039256</v>
      </c>
      <c r="BR635" s="98">
        <f t="shared" ca="1" si="1623"/>
        <v>14313.413002285117</v>
      </c>
      <c r="BS635" s="98">
        <f t="shared" ca="1" si="1623"/>
        <v>7513.6177499291907</v>
      </c>
      <c r="BT635" s="98">
        <f t="shared" ca="1" si="1623"/>
        <v>4826.0906403620584</v>
      </c>
      <c r="BU635" s="98">
        <f t="shared" ca="1" si="1623"/>
        <v>14257.323216047507</v>
      </c>
      <c r="BV635" s="98">
        <f t="shared" ref="BV635:DA635" ca="1" si="1624">SUM(BV625:BV634)</f>
        <v>15388.80684543369</v>
      </c>
      <c r="BW635" s="98">
        <f t="shared" ca="1" si="1624"/>
        <v>8251.1062762447436</v>
      </c>
      <c r="BX635" s="98">
        <f t="shared" ca="1" si="1624"/>
        <v>5500.9326225805135</v>
      </c>
      <c r="BY635" s="98">
        <f t="shared" ca="1" si="1624"/>
        <v>15048.684650844192</v>
      </c>
      <c r="BZ635" s="98">
        <f t="shared" ca="1" si="1624"/>
        <v>16477.163648156693</v>
      </c>
      <c r="CA635" s="98">
        <f t="shared" ca="1" si="1624"/>
        <v>9019.6398497320261</v>
      </c>
      <c r="CB635" s="98">
        <f t="shared" ca="1" si="1624"/>
        <v>6234.1900168367956</v>
      </c>
      <c r="CC635" s="98">
        <f t="shared" ca="1" si="1624"/>
        <v>15894.413899986715</v>
      </c>
      <c r="CD635" s="98">
        <f t="shared" ca="1" si="1624"/>
        <v>17181.584152304178</v>
      </c>
      <c r="CE635" s="98">
        <f t="shared" ca="1" si="1624"/>
        <v>9777.8150684106404</v>
      </c>
      <c r="CF635" s="98">
        <f t="shared" ca="1" si="1624"/>
        <v>6987.2765760697976</v>
      </c>
      <c r="CG635" s="98">
        <f t="shared" ca="1" si="1624"/>
        <v>15237.3499309831</v>
      </c>
      <c r="CH635" s="98">
        <f t="shared" ca="1" si="1624"/>
        <v>13139.408985450264</v>
      </c>
      <c r="CI635" s="98">
        <f t="shared" ca="1" si="1624"/>
        <v>7187.3125984397666</v>
      </c>
      <c r="CJ635" s="98">
        <f t="shared" ca="1" si="1624"/>
        <v>4987.3541887908077</v>
      </c>
      <c r="CK635" s="98">
        <f t="shared" ca="1" si="1624"/>
        <v>13517.975063384083</v>
      </c>
      <c r="CL635" s="98">
        <f t="shared" ca="1" si="1624"/>
        <v>12757.878360331219</v>
      </c>
      <c r="CM635" s="98">
        <f t="shared" ca="1" si="1624"/>
        <v>7650.0479489860663</v>
      </c>
      <c r="CN635" s="98">
        <f t="shared" ca="1" si="1624"/>
        <v>5280.9888188160494</v>
      </c>
      <c r="CO635" s="98">
        <f t="shared" ca="1" si="1624"/>
        <v>14034.100259587218</v>
      </c>
      <c r="CP635" s="98">
        <f t="shared" ca="1" si="1624"/>
        <v>12982.28814509143</v>
      </c>
      <c r="CQ635" s="98">
        <f t="shared" ca="1" si="1624"/>
        <v>7829.2676959110713</v>
      </c>
      <c r="CR635" s="98">
        <f t="shared" ca="1" si="1624"/>
        <v>5551.4615109761453</v>
      </c>
      <c r="CS635" s="98">
        <f t="shared" ca="1" si="1624"/>
        <v>14494.441181574732</v>
      </c>
      <c r="CT635" s="98">
        <f t="shared" ca="1" si="1624"/>
        <v>14028.252030530548</v>
      </c>
      <c r="CU635" s="98">
        <f t="shared" ca="1" si="1624"/>
        <v>8582.7407803545284</v>
      </c>
      <c r="CV635" s="98">
        <f t="shared" ca="1" si="1624"/>
        <v>6154.8672209545939</v>
      </c>
      <c r="CW635" s="98">
        <f t="shared" ca="1" si="1624"/>
        <v>15610.296038309541</v>
      </c>
      <c r="CX635" s="98">
        <f t="shared" ca="1" si="1624"/>
        <v>14111.554727417675</v>
      </c>
      <c r="CY635" s="98">
        <f t="shared" ca="1" si="1624"/>
        <v>8828.4214062581159</v>
      </c>
      <c r="CZ635" s="98">
        <f t="shared" ca="1" si="1624"/>
        <v>6377.5140702167555</v>
      </c>
      <c r="DA635" s="98">
        <f t="shared" ca="1" si="1624"/>
        <v>15807.476106185684</v>
      </c>
      <c r="DB635" s="98">
        <f t="shared" ref="DB635:EG635" ca="1" si="1625">SUM(DB625:DB634)</f>
        <v>14982.476600824972</v>
      </c>
      <c r="DC635" s="98">
        <f t="shared" ca="1" si="1625"/>
        <v>9217.6500490768722</v>
      </c>
      <c r="DD635" s="98">
        <f t="shared" ca="1" si="1625"/>
        <v>6642.6641197254212</v>
      </c>
      <c r="DE635" s="98">
        <f t="shared" ca="1" si="1625"/>
        <v>16528.970101891027</v>
      </c>
      <c r="DF635" s="98">
        <f t="shared" ca="1" si="1625"/>
        <v>15090.876094518955</v>
      </c>
      <c r="DG635" s="98">
        <f t="shared" ca="1" si="1625"/>
        <v>9264.335553281775</v>
      </c>
      <c r="DH635" s="98">
        <f t="shared" ca="1" si="1625"/>
        <v>6686.3605647533786</v>
      </c>
      <c r="DI635" s="98">
        <f t="shared" ca="1" si="1625"/>
        <v>16687.900070466774</v>
      </c>
      <c r="DJ635" s="98">
        <f t="shared" ca="1" si="1625"/>
        <v>15254.784007475033</v>
      </c>
      <c r="DK635" s="98">
        <f t="shared" ca="1" si="1625"/>
        <v>9354.3788223538941</v>
      </c>
      <c r="DL635" s="98">
        <f t="shared" ca="1" si="1625"/>
        <v>6718.2084039393403</v>
      </c>
      <c r="DM635" s="98">
        <f t="shared" ca="1" si="1625"/>
        <v>16833.859125695006</v>
      </c>
      <c r="DN635" s="98">
        <f t="shared" ca="1" si="1625"/>
        <v>15281.452031042252</v>
      </c>
      <c r="DO635" s="98">
        <f t="shared" ca="1" si="1625"/>
        <v>9345.2048170936614</v>
      </c>
      <c r="DP635" s="98">
        <f t="shared" ca="1" si="1625"/>
        <v>6693.2643384453622</v>
      </c>
      <c r="DQ635" s="98">
        <f t="shared" ca="1" si="1625"/>
        <v>16874.371029663056</v>
      </c>
      <c r="DR635" s="98">
        <f t="shared" ca="1" si="1625"/>
        <v>15512.25818580576</v>
      </c>
      <c r="DS635" s="98">
        <f t="shared" ca="1" si="1625"/>
        <v>9477.2543993066083</v>
      </c>
      <c r="DT635" s="98">
        <f t="shared" ca="1" si="1625"/>
        <v>6780.9343599219046</v>
      </c>
      <c r="DU635" s="98">
        <f t="shared" ca="1" si="1625"/>
        <v>17130.173446391829</v>
      </c>
      <c r="DV635" s="98">
        <f t="shared" ca="1" si="1625"/>
        <v>15658.626755089232</v>
      </c>
      <c r="DW635" s="98">
        <f t="shared" ca="1" si="1625"/>
        <v>9487.4757477247076</v>
      </c>
      <c r="DX635" s="98">
        <f t="shared" ca="1" si="1625"/>
        <v>6754.2420209934371</v>
      </c>
      <c r="DY635" s="98">
        <f t="shared" ca="1" si="1625"/>
        <v>17344.327256239114</v>
      </c>
      <c r="DZ635" s="98">
        <f t="shared" ca="1" si="1625"/>
        <v>16171.163766872627</v>
      </c>
      <c r="EA635" s="98">
        <f t="shared" ca="1" si="1625"/>
        <v>9811.8102360956855</v>
      </c>
      <c r="EB635" s="98">
        <f t="shared" ca="1" si="1625"/>
        <v>6856.2704409559174</v>
      </c>
      <c r="EC635" s="98">
        <f t="shared" ca="1" si="1625"/>
        <v>17647.487279406872</v>
      </c>
      <c r="ED635" s="98">
        <f t="shared" ca="1" si="1625"/>
        <v>16475.470978132453</v>
      </c>
      <c r="EE635" s="98">
        <f t="shared" ca="1" si="1625"/>
        <v>9991.2435674352782</v>
      </c>
      <c r="EF635" s="98">
        <f t="shared" ca="1" si="1625"/>
        <v>7092.9138480493639</v>
      </c>
      <c r="EG635" s="98">
        <f t="shared" ca="1" si="1625"/>
        <v>18208.620273764976</v>
      </c>
      <c r="EH635" s="98">
        <f t="shared" ref="EH635:FM635" ca="1" si="1626">SUM(EH625:EH634)</f>
        <v>16776.640825433584</v>
      </c>
      <c r="EI635" s="98">
        <f t="shared" ca="1" si="1626"/>
        <v>10167.634410755956</v>
      </c>
      <c r="EJ635" s="98">
        <f t="shared" ca="1" si="1626"/>
        <v>7213.3880194627354</v>
      </c>
      <c r="EK635" s="98">
        <f t="shared" ca="1" si="1626"/>
        <v>18542.668024264218</v>
      </c>
      <c r="EL635" s="98">
        <f t="shared" ca="1" si="1626"/>
        <v>16992.37304965084</v>
      </c>
      <c r="EM635" s="98">
        <f t="shared" ca="1" si="1626"/>
        <v>10283.696796005755</v>
      </c>
      <c r="EN635" s="98">
        <f t="shared" ca="1" si="1626"/>
        <v>7311.9187260615354</v>
      </c>
      <c r="EO635" s="98">
        <f t="shared" ca="1" si="1626"/>
        <v>18826.024062741493</v>
      </c>
      <c r="EP635" s="98">
        <f t="shared" ca="1" si="1626"/>
        <v>17314.140446401765</v>
      </c>
      <c r="EQ635" s="98">
        <f t="shared" ca="1" si="1626"/>
        <v>10383.923489371378</v>
      </c>
      <c r="ER635" s="98">
        <f t="shared" ca="1" si="1626"/>
        <v>7284.233522148259</v>
      </c>
      <c r="ES635" s="98">
        <f t="shared" ca="1" si="1626"/>
        <v>19157.655899562025</v>
      </c>
      <c r="ET635" s="98">
        <f t="shared" ca="1" si="1626"/>
        <v>17669.914653469052</v>
      </c>
      <c r="EU635" s="98">
        <f t="shared" ca="1" si="1626"/>
        <v>10593.621126052549</v>
      </c>
      <c r="EV635" s="98">
        <f t="shared" ca="1" si="1626"/>
        <v>7428.5661819164616</v>
      </c>
      <c r="EW635" s="98">
        <f t="shared" ca="1" si="1626"/>
        <v>19553.114107197707</v>
      </c>
      <c r="EX635" s="98">
        <f t="shared" ca="1" si="1626"/>
        <v>18428.681837844979</v>
      </c>
      <c r="EY635" s="98">
        <f t="shared" ca="1" si="1626"/>
        <v>11079.45834240429</v>
      </c>
      <c r="EZ635" s="98">
        <f t="shared" ca="1" si="1626"/>
        <v>7792.4809255274567</v>
      </c>
      <c r="FA635" s="98">
        <f t="shared" ca="1" si="1626"/>
        <v>20384.111576740132</v>
      </c>
      <c r="FB635" s="98">
        <f t="shared" ca="1" si="1626"/>
        <v>18709.184376419584</v>
      </c>
      <c r="FC635" s="98">
        <f t="shared" ca="1" si="1626"/>
        <v>11236.436717055531</v>
      </c>
      <c r="FD635" s="98">
        <f t="shared" ca="1" si="1626"/>
        <v>7923.7999864457288</v>
      </c>
      <c r="FE635" s="98">
        <f t="shared" ca="1" si="1626"/>
        <v>20748.341337859718</v>
      </c>
      <c r="FF635" s="98">
        <f t="shared" ca="1" si="1626"/>
        <v>19287.926952301081</v>
      </c>
      <c r="FG635" s="98">
        <f t="shared" ca="1" si="1626"/>
        <v>11596.152234551682</v>
      </c>
      <c r="FH635" s="98">
        <f t="shared" ca="1" si="1626"/>
        <v>8155.9950862124342</v>
      </c>
      <c r="FI635" s="98">
        <f t="shared" ca="1" si="1626"/>
        <v>21335.388629891946</v>
      </c>
      <c r="FJ635" s="98">
        <f t="shared" ca="1" si="1626"/>
        <v>19846.533897357524</v>
      </c>
      <c r="FK635" s="98">
        <f t="shared" ca="1" si="1626"/>
        <v>11941.939730723545</v>
      </c>
      <c r="FL635" s="98">
        <f t="shared" ca="1" si="1626"/>
        <v>0</v>
      </c>
      <c r="FM635" s="98">
        <f t="shared" ca="1" si="1626"/>
        <v>0</v>
      </c>
      <c r="FN635" s="98">
        <f t="shared" ref="FN635:FR635" ca="1" si="1627">SUM(FN625:FN634)</f>
        <v>0</v>
      </c>
      <c r="FO635" s="98">
        <f t="shared" ca="1" si="1627"/>
        <v>0</v>
      </c>
      <c r="FP635" s="98">
        <f t="shared" ca="1" si="1627"/>
        <v>0</v>
      </c>
      <c r="FQ635" s="98">
        <f t="shared" ca="1" si="1627"/>
        <v>0</v>
      </c>
      <c r="FR635" s="98">
        <f t="shared" ca="1" si="1627"/>
        <v>0</v>
      </c>
    </row>
    <row r="636" spans="2:174">
      <c r="B636" s="157"/>
      <c r="C636" s="210" t="s">
        <v>640</v>
      </c>
      <c r="D636" s="144" t="s">
        <v>974</v>
      </c>
      <c r="E636" s="162"/>
      <c r="I636" s="167">
        <f>SUM(J636:FR636)</f>
        <v>-255000</v>
      </c>
      <c r="J636" s="18">
        <f>J820</f>
        <v>0</v>
      </c>
      <c r="K636" s="18">
        <f t="shared" ref="K636:BV636" si="1628">K820</f>
        <v>0</v>
      </c>
      <c r="L636" s="18">
        <f t="shared" si="1628"/>
        <v>0</v>
      </c>
      <c r="M636" s="18">
        <f t="shared" si="1628"/>
        <v>0</v>
      </c>
      <c r="N636" s="18">
        <f t="shared" si="1628"/>
        <v>0</v>
      </c>
      <c r="O636" s="18">
        <f t="shared" si="1628"/>
        <v>0</v>
      </c>
      <c r="P636" s="18">
        <f t="shared" si="1628"/>
        <v>0</v>
      </c>
      <c r="Q636" s="18">
        <f t="shared" si="1628"/>
        <v>0</v>
      </c>
      <c r="R636" s="18">
        <f t="shared" si="1628"/>
        <v>0</v>
      </c>
      <c r="S636" s="18">
        <f t="shared" si="1628"/>
        <v>0</v>
      </c>
      <c r="T636" s="18">
        <f t="shared" si="1628"/>
        <v>0</v>
      </c>
      <c r="U636" s="18">
        <f t="shared" si="1628"/>
        <v>0</v>
      </c>
      <c r="V636" s="18">
        <f t="shared" si="1628"/>
        <v>0</v>
      </c>
      <c r="W636" s="18">
        <f t="shared" si="1628"/>
        <v>0</v>
      </c>
      <c r="X636" s="18">
        <f t="shared" si="1628"/>
        <v>0</v>
      </c>
      <c r="Y636" s="18">
        <f t="shared" si="1628"/>
        <v>0</v>
      </c>
      <c r="Z636" s="18">
        <f t="shared" si="1628"/>
        <v>0</v>
      </c>
      <c r="AA636" s="18">
        <f t="shared" si="1628"/>
        <v>0</v>
      </c>
      <c r="AB636" s="18">
        <f t="shared" si="1628"/>
        <v>-255000</v>
      </c>
      <c r="AC636" s="18">
        <f t="shared" si="1628"/>
        <v>0</v>
      </c>
      <c r="AD636" s="18">
        <f t="shared" si="1628"/>
        <v>0</v>
      </c>
      <c r="AE636" s="18">
        <f t="shared" si="1628"/>
        <v>0</v>
      </c>
      <c r="AF636" s="18">
        <f t="shared" si="1628"/>
        <v>0</v>
      </c>
      <c r="AG636" s="18">
        <f t="shared" si="1628"/>
        <v>0</v>
      </c>
      <c r="AH636" s="18">
        <f t="shared" si="1628"/>
        <v>0</v>
      </c>
      <c r="AI636" s="18">
        <f t="shared" si="1628"/>
        <v>0</v>
      </c>
      <c r="AJ636" s="18">
        <f t="shared" si="1628"/>
        <v>0</v>
      </c>
      <c r="AK636" s="18">
        <f t="shared" si="1628"/>
        <v>0</v>
      </c>
      <c r="AL636" s="18">
        <f t="shared" si="1628"/>
        <v>0</v>
      </c>
      <c r="AM636" s="18">
        <f t="shared" si="1628"/>
        <v>0</v>
      </c>
      <c r="AN636" s="18">
        <f t="shared" si="1628"/>
        <v>0</v>
      </c>
      <c r="AO636" s="18">
        <f t="shared" si="1628"/>
        <v>0</v>
      </c>
      <c r="AP636" s="18">
        <f t="shared" si="1628"/>
        <v>0</v>
      </c>
      <c r="AQ636" s="18">
        <f t="shared" si="1628"/>
        <v>0</v>
      </c>
      <c r="AR636" s="18">
        <f t="shared" si="1628"/>
        <v>0</v>
      </c>
      <c r="AS636" s="18">
        <f t="shared" si="1628"/>
        <v>0</v>
      </c>
      <c r="AT636" s="18">
        <f t="shared" si="1628"/>
        <v>0</v>
      </c>
      <c r="AU636" s="18">
        <f t="shared" si="1628"/>
        <v>0</v>
      </c>
      <c r="AV636" s="18">
        <f t="shared" si="1628"/>
        <v>0</v>
      </c>
      <c r="AW636" s="18">
        <f t="shared" si="1628"/>
        <v>0</v>
      </c>
      <c r="AX636" s="18">
        <f t="shared" si="1628"/>
        <v>0</v>
      </c>
      <c r="AY636" s="18">
        <f t="shared" si="1628"/>
        <v>0</v>
      </c>
      <c r="AZ636" s="18">
        <f t="shared" si="1628"/>
        <v>0</v>
      </c>
      <c r="BA636" s="18">
        <f t="shared" si="1628"/>
        <v>0</v>
      </c>
      <c r="BB636" s="18">
        <f t="shared" si="1628"/>
        <v>0</v>
      </c>
      <c r="BC636" s="18">
        <f t="shared" si="1628"/>
        <v>0</v>
      </c>
      <c r="BD636" s="18">
        <f t="shared" si="1628"/>
        <v>0</v>
      </c>
      <c r="BE636" s="18">
        <f t="shared" si="1628"/>
        <v>0</v>
      </c>
      <c r="BF636" s="18">
        <f t="shared" si="1628"/>
        <v>0</v>
      </c>
      <c r="BG636" s="18">
        <f t="shared" si="1628"/>
        <v>0</v>
      </c>
      <c r="BH636" s="18">
        <f t="shared" si="1628"/>
        <v>0</v>
      </c>
      <c r="BI636" s="18">
        <f t="shared" si="1628"/>
        <v>0</v>
      </c>
      <c r="BJ636" s="18">
        <f t="shared" si="1628"/>
        <v>0</v>
      </c>
      <c r="BK636" s="18">
        <f t="shared" si="1628"/>
        <v>0</v>
      </c>
      <c r="BL636" s="18">
        <f t="shared" si="1628"/>
        <v>0</v>
      </c>
      <c r="BM636" s="18">
        <f t="shared" si="1628"/>
        <v>0</v>
      </c>
      <c r="BN636" s="18">
        <f t="shared" si="1628"/>
        <v>0</v>
      </c>
      <c r="BO636" s="18">
        <f t="shared" si="1628"/>
        <v>0</v>
      </c>
      <c r="BP636" s="18">
        <f t="shared" si="1628"/>
        <v>0</v>
      </c>
      <c r="BQ636" s="18">
        <f t="shared" si="1628"/>
        <v>0</v>
      </c>
      <c r="BR636" s="18">
        <f t="shared" si="1628"/>
        <v>0</v>
      </c>
      <c r="BS636" s="18">
        <f t="shared" si="1628"/>
        <v>0</v>
      </c>
      <c r="BT636" s="18">
        <f t="shared" si="1628"/>
        <v>0</v>
      </c>
      <c r="BU636" s="18">
        <f t="shared" si="1628"/>
        <v>0</v>
      </c>
      <c r="BV636" s="18">
        <f t="shared" si="1628"/>
        <v>0</v>
      </c>
      <c r="BW636" s="18">
        <f t="shared" ref="BW636:EH636" si="1629">BW820</f>
        <v>0</v>
      </c>
      <c r="BX636" s="18">
        <f t="shared" si="1629"/>
        <v>0</v>
      </c>
      <c r="BY636" s="18">
        <f t="shared" si="1629"/>
        <v>0</v>
      </c>
      <c r="BZ636" s="18">
        <f t="shared" si="1629"/>
        <v>0</v>
      </c>
      <c r="CA636" s="18">
        <f t="shared" si="1629"/>
        <v>0</v>
      </c>
      <c r="CB636" s="18">
        <f t="shared" si="1629"/>
        <v>0</v>
      </c>
      <c r="CC636" s="18">
        <f t="shared" si="1629"/>
        <v>0</v>
      </c>
      <c r="CD636" s="18">
        <f t="shared" si="1629"/>
        <v>0</v>
      </c>
      <c r="CE636" s="18">
        <f t="shared" si="1629"/>
        <v>0</v>
      </c>
      <c r="CF636" s="18">
        <f t="shared" si="1629"/>
        <v>0</v>
      </c>
      <c r="CG636" s="18">
        <f t="shared" si="1629"/>
        <v>0</v>
      </c>
      <c r="CH636" s="18">
        <f t="shared" si="1629"/>
        <v>0</v>
      </c>
      <c r="CI636" s="18">
        <f t="shared" si="1629"/>
        <v>0</v>
      </c>
      <c r="CJ636" s="18">
        <f t="shared" si="1629"/>
        <v>0</v>
      </c>
      <c r="CK636" s="18">
        <f t="shared" si="1629"/>
        <v>0</v>
      </c>
      <c r="CL636" s="18">
        <f t="shared" si="1629"/>
        <v>0</v>
      </c>
      <c r="CM636" s="18">
        <f t="shared" si="1629"/>
        <v>0</v>
      </c>
      <c r="CN636" s="18">
        <f t="shared" si="1629"/>
        <v>0</v>
      </c>
      <c r="CO636" s="18">
        <f t="shared" si="1629"/>
        <v>0</v>
      </c>
      <c r="CP636" s="18">
        <f t="shared" si="1629"/>
        <v>0</v>
      </c>
      <c r="CQ636" s="18">
        <f t="shared" si="1629"/>
        <v>0</v>
      </c>
      <c r="CR636" s="18">
        <f t="shared" si="1629"/>
        <v>0</v>
      </c>
      <c r="CS636" s="18">
        <f t="shared" si="1629"/>
        <v>0</v>
      </c>
      <c r="CT636" s="18">
        <f t="shared" si="1629"/>
        <v>0</v>
      </c>
      <c r="CU636" s="18">
        <f t="shared" si="1629"/>
        <v>0</v>
      </c>
      <c r="CV636" s="18">
        <f t="shared" si="1629"/>
        <v>0</v>
      </c>
      <c r="CW636" s="18">
        <f t="shared" si="1629"/>
        <v>0</v>
      </c>
      <c r="CX636" s="18">
        <f t="shared" si="1629"/>
        <v>0</v>
      </c>
      <c r="CY636" s="18">
        <f t="shared" si="1629"/>
        <v>0</v>
      </c>
      <c r="CZ636" s="18">
        <f t="shared" si="1629"/>
        <v>0</v>
      </c>
      <c r="DA636" s="18">
        <f t="shared" si="1629"/>
        <v>0</v>
      </c>
      <c r="DB636" s="18">
        <f t="shared" si="1629"/>
        <v>0</v>
      </c>
      <c r="DC636" s="18">
        <f t="shared" si="1629"/>
        <v>0</v>
      </c>
      <c r="DD636" s="18">
        <f t="shared" si="1629"/>
        <v>0</v>
      </c>
      <c r="DE636" s="18">
        <f t="shared" si="1629"/>
        <v>0</v>
      </c>
      <c r="DF636" s="18">
        <f t="shared" si="1629"/>
        <v>0</v>
      </c>
      <c r="DG636" s="18">
        <f t="shared" si="1629"/>
        <v>0</v>
      </c>
      <c r="DH636" s="18">
        <f t="shared" si="1629"/>
        <v>0</v>
      </c>
      <c r="DI636" s="18">
        <f t="shared" si="1629"/>
        <v>0</v>
      </c>
      <c r="DJ636" s="18">
        <f t="shared" si="1629"/>
        <v>0</v>
      </c>
      <c r="DK636" s="18">
        <f t="shared" si="1629"/>
        <v>0</v>
      </c>
      <c r="DL636" s="18">
        <f t="shared" si="1629"/>
        <v>0</v>
      </c>
      <c r="DM636" s="18">
        <f t="shared" si="1629"/>
        <v>0</v>
      </c>
      <c r="DN636" s="18">
        <f t="shared" si="1629"/>
        <v>0</v>
      </c>
      <c r="DO636" s="18">
        <f t="shared" si="1629"/>
        <v>0</v>
      </c>
      <c r="DP636" s="18">
        <f t="shared" si="1629"/>
        <v>0</v>
      </c>
      <c r="DQ636" s="18">
        <f t="shared" si="1629"/>
        <v>0</v>
      </c>
      <c r="DR636" s="18">
        <f t="shared" si="1629"/>
        <v>0</v>
      </c>
      <c r="DS636" s="18">
        <f t="shared" si="1629"/>
        <v>0</v>
      </c>
      <c r="DT636" s="18">
        <f t="shared" si="1629"/>
        <v>0</v>
      </c>
      <c r="DU636" s="18">
        <f t="shared" si="1629"/>
        <v>0</v>
      </c>
      <c r="DV636" s="18">
        <f t="shared" si="1629"/>
        <v>0</v>
      </c>
      <c r="DW636" s="18">
        <f t="shared" si="1629"/>
        <v>0</v>
      </c>
      <c r="DX636" s="18">
        <f t="shared" si="1629"/>
        <v>0</v>
      </c>
      <c r="DY636" s="18">
        <f t="shared" si="1629"/>
        <v>0</v>
      </c>
      <c r="DZ636" s="18">
        <f t="shared" si="1629"/>
        <v>0</v>
      </c>
      <c r="EA636" s="18">
        <f t="shared" si="1629"/>
        <v>0</v>
      </c>
      <c r="EB636" s="18">
        <f t="shared" si="1629"/>
        <v>0</v>
      </c>
      <c r="EC636" s="18">
        <f t="shared" si="1629"/>
        <v>0</v>
      </c>
      <c r="ED636" s="18">
        <f t="shared" si="1629"/>
        <v>0</v>
      </c>
      <c r="EE636" s="18">
        <f t="shared" si="1629"/>
        <v>0</v>
      </c>
      <c r="EF636" s="18">
        <f t="shared" si="1629"/>
        <v>0</v>
      </c>
      <c r="EG636" s="18">
        <f t="shared" si="1629"/>
        <v>0</v>
      </c>
      <c r="EH636" s="18">
        <f t="shared" si="1629"/>
        <v>0</v>
      </c>
      <c r="EI636" s="18">
        <f t="shared" ref="EI636:FR636" si="1630">EI820</f>
        <v>0</v>
      </c>
      <c r="EJ636" s="18">
        <f t="shared" si="1630"/>
        <v>0</v>
      </c>
      <c r="EK636" s="18">
        <f t="shared" si="1630"/>
        <v>0</v>
      </c>
      <c r="EL636" s="18">
        <f t="shared" si="1630"/>
        <v>0</v>
      </c>
      <c r="EM636" s="18">
        <f t="shared" si="1630"/>
        <v>0</v>
      </c>
      <c r="EN636" s="18">
        <f t="shared" si="1630"/>
        <v>0</v>
      </c>
      <c r="EO636" s="18">
        <f t="shared" si="1630"/>
        <v>0</v>
      </c>
      <c r="EP636" s="18">
        <f t="shared" si="1630"/>
        <v>0</v>
      </c>
      <c r="EQ636" s="18">
        <f t="shared" si="1630"/>
        <v>0</v>
      </c>
      <c r="ER636" s="18">
        <f t="shared" si="1630"/>
        <v>0</v>
      </c>
      <c r="ES636" s="18">
        <f t="shared" si="1630"/>
        <v>0</v>
      </c>
      <c r="ET636" s="18">
        <f t="shared" si="1630"/>
        <v>0</v>
      </c>
      <c r="EU636" s="18">
        <f t="shared" si="1630"/>
        <v>0</v>
      </c>
      <c r="EV636" s="18">
        <f t="shared" si="1630"/>
        <v>0</v>
      </c>
      <c r="EW636" s="18">
        <f t="shared" si="1630"/>
        <v>0</v>
      </c>
      <c r="EX636" s="18">
        <f t="shared" si="1630"/>
        <v>0</v>
      </c>
      <c r="EY636" s="18">
        <f t="shared" si="1630"/>
        <v>0</v>
      </c>
      <c r="EZ636" s="18">
        <f t="shared" si="1630"/>
        <v>0</v>
      </c>
      <c r="FA636" s="18">
        <f t="shared" si="1630"/>
        <v>0</v>
      </c>
      <c r="FB636" s="18">
        <f t="shared" si="1630"/>
        <v>0</v>
      </c>
      <c r="FC636" s="18">
        <f t="shared" si="1630"/>
        <v>0</v>
      </c>
      <c r="FD636" s="18">
        <f t="shared" si="1630"/>
        <v>0</v>
      </c>
      <c r="FE636" s="18">
        <f t="shared" si="1630"/>
        <v>0</v>
      </c>
      <c r="FF636" s="18">
        <f t="shared" si="1630"/>
        <v>0</v>
      </c>
      <c r="FG636" s="18">
        <f t="shared" si="1630"/>
        <v>0</v>
      </c>
      <c r="FH636" s="18">
        <f t="shared" si="1630"/>
        <v>0</v>
      </c>
      <c r="FI636" s="18">
        <f t="shared" si="1630"/>
        <v>0</v>
      </c>
      <c r="FJ636" s="18">
        <f t="shared" si="1630"/>
        <v>0</v>
      </c>
      <c r="FK636" s="18">
        <f t="shared" si="1630"/>
        <v>0</v>
      </c>
      <c r="FL636" s="18">
        <f t="shared" si="1630"/>
        <v>0</v>
      </c>
      <c r="FM636" s="18">
        <f t="shared" si="1630"/>
        <v>0</v>
      </c>
      <c r="FN636" s="18">
        <f t="shared" si="1630"/>
        <v>0</v>
      </c>
      <c r="FO636" s="18">
        <f t="shared" si="1630"/>
        <v>0</v>
      </c>
      <c r="FP636" s="18">
        <f t="shared" si="1630"/>
        <v>0</v>
      </c>
      <c r="FQ636" s="18">
        <f t="shared" si="1630"/>
        <v>0</v>
      </c>
      <c r="FR636" s="18">
        <f t="shared" si="1630"/>
        <v>0</v>
      </c>
    </row>
    <row r="637" spans="2:174">
      <c r="B637" s="157"/>
      <c r="C637" s="210" t="s">
        <v>641</v>
      </c>
      <c r="D637" s="144" t="s">
        <v>974</v>
      </c>
      <c r="E637" s="162"/>
      <c r="I637" s="167">
        <f>SUM(J637:FR637)</f>
        <v>255000</v>
      </c>
      <c r="J637" s="18">
        <f>J905</f>
        <v>0</v>
      </c>
      <c r="K637" s="18">
        <f t="shared" ref="K637:BV637" si="1631">K905</f>
        <v>0</v>
      </c>
      <c r="L637" s="18">
        <f t="shared" si="1631"/>
        <v>0</v>
      </c>
      <c r="M637" s="18">
        <f t="shared" si="1631"/>
        <v>0</v>
      </c>
      <c r="N637" s="18">
        <f t="shared" si="1631"/>
        <v>0</v>
      </c>
      <c r="O637" s="18">
        <f t="shared" si="1631"/>
        <v>0</v>
      </c>
      <c r="P637" s="18">
        <f t="shared" si="1631"/>
        <v>0</v>
      </c>
      <c r="Q637" s="18">
        <f t="shared" si="1631"/>
        <v>0</v>
      </c>
      <c r="R637" s="18">
        <f t="shared" si="1631"/>
        <v>0</v>
      </c>
      <c r="S637" s="18">
        <f t="shared" si="1631"/>
        <v>0</v>
      </c>
      <c r="T637" s="18">
        <f t="shared" si="1631"/>
        <v>0</v>
      </c>
      <c r="U637" s="18">
        <f t="shared" si="1631"/>
        <v>0</v>
      </c>
      <c r="V637" s="18">
        <f t="shared" si="1631"/>
        <v>0</v>
      </c>
      <c r="W637" s="18">
        <f t="shared" si="1631"/>
        <v>0</v>
      </c>
      <c r="X637" s="18">
        <f t="shared" si="1631"/>
        <v>0</v>
      </c>
      <c r="Y637" s="18">
        <f t="shared" si="1631"/>
        <v>0</v>
      </c>
      <c r="Z637" s="18">
        <f t="shared" si="1631"/>
        <v>0</v>
      </c>
      <c r="AA637" s="18">
        <f t="shared" si="1631"/>
        <v>0</v>
      </c>
      <c r="AB637" s="18">
        <f t="shared" si="1631"/>
        <v>255000</v>
      </c>
      <c r="AC637" s="18">
        <f t="shared" si="1631"/>
        <v>0</v>
      </c>
      <c r="AD637" s="18">
        <f t="shared" si="1631"/>
        <v>0</v>
      </c>
      <c r="AE637" s="18">
        <f t="shared" si="1631"/>
        <v>0</v>
      </c>
      <c r="AF637" s="18">
        <f t="shared" si="1631"/>
        <v>0</v>
      </c>
      <c r="AG637" s="18">
        <f t="shared" si="1631"/>
        <v>0</v>
      </c>
      <c r="AH637" s="18">
        <f t="shared" si="1631"/>
        <v>0</v>
      </c>
      <c r="AI637" s="18">
        <f t="shared" si="1631"/>
        <v>0</v>
      </c>
      <c r="AJ637" s="18">
        <f t="shared" si="1631"/>
        <v>0</v>
      </c>
      <c r="AK637" s="18">
        <f t="shared" si="1631"/>
        <v>0</v>
      </c>
      <c r="AL637" s="18">
        <f t="shared" si="1631"/>
        <v>0</v>
      </c>
      <c r="AM637" s="18">
        <f t="shared" si="1631"/>
        <v>0</v>
      </c>
      <c r="AN637" s="18">
        <f t="shared" si="1631"/>
        <v>0</v>
      </c>
      <c r="AO637" s="18">
        <f t="shared" si="1631"/>
        <v>0</v>
      </c>
      <c r="AP637" s="18">
        <f t="shared" si="1631"/>
        <v>0</v>
      </c>
      <c r="AQ637" s="18">
        <f t="shared" si="1631"/>
        <v>0</v>
      </c>
      <c r="AR637" s="18">
        <f t="shared" si="1631"/>
        <v>0</v>
      </c>
      <c r="AS637" s="18">
        <f t="shared" si="1631"/>
        <v>0</v>
      </c>
      <c r="AT637" s="18">
        <f t="shared" si="1631"/>
        <v>0</v>
      </c>
      <c r="AU637" s="18">
        <f t="shared" si="1631"/>
        <v>0</v>
      </c>
      <c r="AV637" s="18">
        <f t="shared" si="1631"/>
        <v>0</v>
      </c>
      <c r="AW637" s="18">
        <f t="shared" si="1631"/>
        <v>0</v>
      </c>
      <c r="AX637" s="18">
        <f t="shared" si="1631"/>
        <v>0</v>
      </c>
      <c r="AY637" s="18">
        <f t="shared" si="1631"/>
        <v>0</v>
      </c>
      <c r="AZ637" s="18">
        <f t="shared" si="1631"/>
        <v>0</v>
      </c>
      <c r="BA637" s="18">
        <f t="shared" si="1631"/>
        <v>0</v>
      </c>
      <c r="BB637" s="18">
        <f t="shared" si="1631"/>
        <v>0</v>
      </c>
      <c r="BC637" s="18">
        <f t="shared" si="1631"/>
        <v>0</v>
      </c>
      <c r="BD637" s="18">
        <f t="shared" si="1631"/>
        <v>0</v>
      </c>
      <c r="BE637" s="18">
        <f t="shared" si="1631"/>
        <v>0</v>
      </c>
      <c r="BF637" s="18">
        <f t="shared" si="1631"/>
        <v>0</v>
      </c>
      <c r="BG637" s="18">
        <f t="shared" si="1631"/>
        <v>0</v>
      </c>
      <c r="BH637" s="18">
        <f t="shared" si="1631"/>
        <v>0</v>
      </c>
      <c r="BI637" s="18">
        <f t="shared" si="1631"/>
        <v>0</v>
      </c>
      <c r="BJ637" s="18">
        <f t="shared" si="1631"/>
        <v>0</v>
      </c>
      <c r="BK637" s="18">
        <f t="shared" si="1631"/>
        <v>0</v>
      </c>
      <c r="BL637" s="18">
        <f t="shared" si="1631"/>
        <v>0</v>
      </c>
      <c r="BM637" s="18">
        <f t="shared" si="1631"/>
        <v>0</v>
      </c>
      <c r="BN637" s="18">
        <f t="shared" si="1631"/>
        <v>0</v>
      </c>
      <c r="BO637" s="18">
        <f t="shared" si="1631"/>
        <v>0</v>
      </c>
      <c r="BP637" s="18">
        <f t="shared" si="1631"/>
        <v>0</v>
      </c>
      <c r="BQ637" s="18">
        <f t="shared" si="1631"/>
        <v>0</v>
      </c>
      <c r="BR637" s="18">
        <f t="shared" si="1631"/>
        <v>0</v>
      </c>
      <c r="BS637" s="18">
        <f t="shared" si="1631"/>
        <v>0</v>
      </c>
      <c r="BT637" s="18">
        <f t="shared" si="1631"/>
        <v>0</v>
      </c>
      <c r="BU637" s="18">
        <f t="shared" si="1631"/>
        <v>0</v>
      </c>
      <c r="BV637" s="18">
        <f t="shared" si="1631"/>
        <v>0</v>
      </c>
      <c r="BW637" s="18">
        <f t="shared" ref="BW637:EH637" si="1632">BW905</f>
        <v>0</v>
      </c>
      <c r="BX637" s="18">
        <f t="shared" si="1632"/>
        <v>0</v>
      </c>
      <c r="BY637" s="18">
        <f t="shared" si="1632"/>
        <v>0</v>
      </c>
      <c r="BZ637" s="18">
        <f t="shared" si="1632"/>
        <v>0</v>
      </c>
      <c r="CA637" s="18">
        <f t="shared" si="1632"/>
        <v>0</v>
      </c>
      <c r="CB637" s="18">
        <f t="shared" si="1632"/>
        <v>0</v>
      </c>
      <c r="CC637" s="18">
        <f t="shared" si="1632"/>
        <v>0</v>
      </c>
      <c r="CD637" s="18">
        <f t="shared" si="1632"/>
        <v>0</v>
      </c>
      <c r="CE637" s="18">
        <f t="shared" si="1632"/>
        <v>0</v>
      </c>
      <c r="CF637" s="18">
        <f t="shared" si="1632"/>
        <v>0</v>
      </c>
      <c r="CG637" s="18">
        <f t="shared" si="1632"/>
        <v>0</v>
      </c>
      <c r="CH637" s="18">
        <f t="shared" si="1632"/>
        <v>0</v>
      </c>
      <c r="CI637" s="18">
        <f t="shared" si="1632"/>
        <v>0</v>
      </c>
      <c r="CJ637" s="18">
        <f t="shared" si="1632"/>
        <v>0</v>
      </c>
      <c r="CK637" s="18">
        <f t="shared" si="1632"/>
        <v>0</v>
      </c>
      <c r="CL637" s="18">
        <f t="shared" si="1632"/>
        <v>0</v>
      </c>
      <c r="CM637" s="18">
        <f t="shared" si="1632"/>
        <v>0</v>
      </c>
      <c r="CN637" s="18">
        <f t="shared" si="1632"/>
        <v>0</v>
      </c>
      <c r="CO637" s="18">
        <f t="shared" si="1632"/>
        <v>0</v>
      </c>
      <c r="CP637" s="18">
        <f t="shared" si="1632"/>
        <v>0</v>
      </c>
      <c r="CQ637" s="18">
        <f t="shared" si="1632"/>
        <v>0</v>
      </c>
      <c r="CR637" s="18">
        <f t="shared" si="1632"/>
        <v>0</v>
      </c>
      <c r="CS637" s="18">
        <f t="shared" si="1632"/>
        <v>0</v>
      </c>
      <c r="CT637" s="18">
        <f t="shared" si="1632"/>
        <v>0</v>
      </c>
      <c r="CU637" s="18">
        <f t="shared" si="1632"/>
        <v>0</v>
      </c>
      <c r="CV637" s="18">
        <f t="shared" si="1632"/>
        <v>0</v>
      </c>
      <c r="CW637" s="18">
        <f t="shared" si="1632"/>
        <v>0</v>
      </c>
      <c r="CX637" s="18">
        <f t="shared" si="1632"/>
        <v>0</v>
      </c>
      <c r="CY637" s="18">
        <f t="shared" si="1632"/>
        <v>0</v>
      </c>
      <c r="CZ637" s="18">
        <f t="shared" si="1632"/>
        <v>0</v>
      </c>
      <c r="DA637" s="18">
        <f t="shared" si="1632"/>
        <v>0</v>
      </c>
      <c r="DB637" s="18">
        <f t="shared" si="1632"/>
        <v>0</v>
      </c>
      <c r="DC637" s="18">
        <f t="shared" si="1632"/>
        <v>0</v>
      </c>
      <c r="DD637" s="18">
        <f t="shared" si="1632"/>
        <v>0</v>
      </c>
      <c r="DE637" s="18">
        <f t="shared" si="1632"/>
        <v>0</v>
      </c>
      <c r="DF637" s="18">
        <f t="shared" si="1632"/>
        <v>0</v>
      </c>
      <c r="DG637" s="18">
        <f t="shared" si="1632"/>
        <v>0</v>
      </c>
      <c r="DH637" s="18">
        <f t="shared" si="1632"/>
        <v>0</v>
      </c>
      <c r="DI637" s="18">
        <f t="shared" si="1632"/>
        <v>0</v>
      </c>
      <c r="DJ637" s="18">
        <f t="shared" si="1632"/>
        <v>0</v>
      </c>
      <c r="DK637" s="18">
        <f t="shared" si="1632"/>
        <v>0</v>
      </c>
      <c r="DL637" s="18">
        <f t="shared" si="1632"/>
        <v>0</v>
      </c>
      <c r="DM637" s="18">
        <f t="shared" si="1632"/>
        <v>0</v>
      </c>
      <c r="DN637" s="18">
        <f t="shared" si="1632"/>
        <v>0</v>
      </c>
      <c r="DO637" s="18">
        <f t="shared" si="1632"/>
        <v>0</v>
      </c>
      <c r="DP637" s="18">
        <f t="shared" si="1632"/>
        <v>0</v>
      </c>
      <c r="DQ637" s="18">
        <f t="shared" si="1632"/>
        <v>0</v>
      </c>
      <c r="DR637" s="18">
        <f t="shared" si="1632"/>
        <v>0</v>
      </c>
      <c r="DS637" s="18">
        <f t="shared" si="1632"/>
        <v>0</v>
      </c>
      <c r="DT637" s="18">
        <f t="shared" si="1632"/>
        <v>0</v>
      </c>
      <c r="DU637" s="18">
        <f t="shared" si="1632"/>
        <v>0</v>
      </c>
      <c r="DV637" s="18">
        <f t="shared" si="1632"/>
        <v>0</v>
      </c>
      <c r="DW637" s="18">
        <f t="shared" si="1632"/>
        <v>0</v>
      </c>
      <c r="DX637" s="18">
        <f t="shared" si="1632"/>
        <v>0</v>
      </c>
      <c r="DY637" s="18">
        <f t="shared" si="1632"/>
        <v>0</v>
      </c>
      <c r="DZ637" s="18">
        <f t="shared" si="1632"/>
        <v>0</v>
      </c>
      <c r="EA637" s="18">
        <f t="shared" si="1632"/>
        <v>0</v>
      </c>
      <c r="EB637" s="18">
        <f t="shared" si="1632"/>
        <v>0</v>
      </c>
      <c r="EC637" s="18">
        <f t="shared" si="1632"/>
        <v>0</v>
      </c>
      <c r="ED637" s="18">
        <f t="shared" si="1632"/>
        <v>0</v>
      </c>
      <c r="EE637" s="18">
        <f t="shared" si="1632"/>
        <v>0</v>
      </c>
      <c r="EF637" s="18">
        <f t="shared" si="1632"/>
        <v>0</v>
      </c>
      <c r="EG637" s="18">
        <f t="shared" si="1632"/>
        <v>0</v>
      </c>
      <c r="EH637" s="18">
        <f t="shared" si="1632"/>
        <v>0</v>
      </c>
      <c r="EI637" s="18">
        <f t="shared" ref="EI637:FR637" si="1633">EI905</f>
        <v>0</v>
      </c>
      <c r="EJ637" s="18">
        <f t="shared" si="1633"/>
        <v>0</v>
      </c>
      <c r="EK637" s="18">
        <f t="shared" si="1633"/>
        <v>0</v>
      </c>
      <c r="EL637" s="18">
        <f t="shared" si="1633"/>
        <v>0</v>
      </c>
      <c r="EM637" s="18">
        <f t="shared" si="1633"/>
        <v>0</v>
      </c>
      <c r="EN637" s="18">
        <f t="shared" si="1633"/>
        <v>0</v>
      </c>
      <c r="EO637" s="18">
        <f t="shared" si="1633"/>
        <v>0</v>
      </c>
      <c r="EP637" s="18">
        <f t="shared" si="1633"/>
        <v>0</v>
      </c>
      <c r="EQ637" s="18">
        <f t="shared" si="1633"/>
        <v>0</v>
      </c>
      <c r="ER637" s="18">
        <f t="shared" si="1633"/>
        <v>0</v>
      </c>
      <c r="ES637" s="18">
        <f t="shared" si="1633"/>
        <v>0</v>
      </c>
      <c r="ET637" s="18">
        <f t="shared" si="1633"/>
        <v>0</v>
      </c>
      <c r="EU637" s="18">
        <f t="shared" si="1633"/>
        <v>0</v>
      </c>
      <c r="EV637" s="18">
        <f t="shared" si="1633"/>
        <v>0</v>
      </c>
      <c r="EW637" s="18">
        <f t="shared" si="1633"/>
        <v>0</v>
      </c>
      <c r="EX637" s="18">
        <f t="shared" si="1633"/>
        <v>0</v>
      </c>
      <c r="EY637" s="18">
        <f t="shared" si="1633"/>
        <v>0</v>
      </c>
      <c r="EZ637" s="18">
        <f t="shared" si="1633"/>
        <v>0</v>
      </c>
      <c r="FA637" s="18">
        <f t="shared" si="1633"/>
        <v>0</v>
      </c>
      <c r="FB637" s="18">
        <f t="shared" si="1633"/>
        <v>0</v>
      </c>
      <c r="FC637" s="18">
        <f t="shared" si="1633"/>
        <v>0</v>
      </c>
      <c r="FD637" s="18">
        <f t="shared" si="1633"/>
        <v>0</v>
      </c>
      <c r="FE637" s="18">
        <f t="shared" si="1633"/>
        <v>0</v>
      </c>
      <c r="FF637" s="18">
        <f t="shared" si="1633"/>
        <v>0</v>
      </c>
      <c r="FG637" s="18">
        <f t="shared" si="1633"/>
        <v>0</v>
      </c>
      <c r="FH637" s="18">
        <f t="shared" si="1633"/>
        <v>0</v>
      </c>
      <c r="FI637" s="18">
        <f t="shared" si="1633"/>
        <v>0</v>
      </c>
      <c r="FJ637" s="18">
        <f t="shared" si="1633"/>
        <v>0</v>
      </c>
      <c r="FK637" s="18">
        <f t="shared" si="1633"/>
        <v>0</v>
      </c>
      <c r="FL637" s="18">
        <f t="shared" si="1633"/>
        <v>0</v>
      </c>
      <c r="FM637" s="18">
        <f t="shared" si="1633"/>
        <v>0</v>
      </c>
      <c r="FN637" s="18">
        <f t="shared" si="1633"/>
        <v>0</v>
      </c>
      <c r="FO637" s="18">
        <f t="shared" si="1633"/>
        <v>0</v>
      </c>
      <c r="FP637" s="18">
        <f t="shared" si="1633"/>
        <v>0</v>
      </c>
      <c r="FQ637" s="18">
        <f t="shared" si="1633"/>
        <v>0</v>
      </c>
      <c r="FR637" s="18">
        <f t="shared" si="1633"/>
        <v>0</v>
      </c>
    </row>
    <row r="638" spans="2:174">
      <c r="B638" s="157"/>
      <c r="C638" s="210" t="s">
        <v>531</v>
      </c>
      <c r="D638" s="144" t="s">
        <v>974</v>
      </c>
      <c r="E638" s="162"/>
      <c r="I638" s="167">
        <f ca="1">SUM(J638:FR638)</f>
        <v>-243311.88787103497</v>
      </c>
      <c r="J638" s="18">
        <f>SUM(J907:J908)</f>
        <v>0</v>
      </c>
      <c r="K638" s="18">
        <f t="shared" ref="K638:BV638" ca="1" si="1634">SUM(K907:K908)</f>
        <v>0</v>
      </c>
      <c r="L638" s="18">
        <f t="shared" ca="1" si="1634"/>
        <v>0</v>
      </c>
      <c r="M638" s="18">
        <f t="shared" ca="1" si="1634"/>
        <v>0</v>
      </c>
      <c r="N638" s="18">
        <f t="shared" ca="1" si="1634"/>
        <v>0</v>
      </c>
      <c r="O638" s="18">
        <f t="shared" ca="1" si="1634"/>
        <v>0</v>
      </c>
      <c r="P638" s="18">
        <f t="shared" ca="1" si="1634"/>
        <v>0</v>
      </c>
      <c r="Q638" s="18">
        <f t="shared" ca="1" si="1634"/>
        <v>0</v>
      </c>
      <c r="R638" s="18">
        <f t="shared" ca="1" si="1634"/>
        <v>0</v>
      </c>
      <c r="S638" s="18">
        <f t="shared" ca="1" si="1634"/>
        <v>0</v>
      </c>
      <c r="T638" s="18">
        <f t="shared" ca="1" si="1634"/>
        <v>0</v>
      </c>
      <c r="U638" s="18">
        <f t="shared" ca="1" si="1634"/>
        <v>0</v>
      </c>
      <c r="V638" s="18">
        <f t="shared" ca="1" si="1634"/>
        <v>0</v>
      </c>
      <c r="W638" s="18">
        <f t="shared" ca="1" si="1634"/>
        <v>0</v>
      </c>
      <c r="X638" s="18">
        <f t="shared" ca="1" si="1634"/>
        <v>0</v>
      </c>
      <c r="Y638" s="18">
        <f t="shared" ca="1" si="1634"/>
        <v>0</v>
      </c>
      <c r="Z638" s="18">
        <f t="shared" ca="1" si="1634"/>
        <v>0</v>
      </c>
      <c r="AA638" s="18">
        <f t="shared" ca="1" si="1634"/>
        <v>0</v>
      </c>
      <c r="AB638" s="18">
        <f t="shared" ca="1" si="1634"/>
        <v>0</v>
      </c>
      <c r="AC638" s="18">
        <f t="shared" ca="1" si="1634"/>
        <v>-2872.0995025767202</v>
      </c>
      <c r="AD638" s="18">
        <f t="shared" ca="1" si="1634"/>
        <v>-4635.7477563277671</v>
      </c>
      <c r="AE638" s="18">
        <f t="shared" ca="1" si="1634"/>
        <v>-2404.2283950357469</v>
      </c>
      <c r="AF638" s="18">
        <f t="shared" ca="1" si="1634"/>
        <v>-233399.81221709473</v>
      </c>
      <c r="AG638" s="18">
        <f t="shared" ca="1" si="1634"/>
        <v>0</v>
      </c>
      <c r="AH638" s="18">
        <f t="shared" ca="1" si="1634"/>
        <v>0</v>
      </c>
      <c r="AI638" s="18">
        <f t="shared" ca="1" si="1634"/>
        <v>0</v>
      </c>
      <c r="AJ638" s="18">
        <f t="shared" ca="1" si="1634"/>
        <v>0</v>
      </c>
      <c r="AK638" s="18">
        <f t="shared" ca="1" si="1634"/>
        <v>0</v>
      </c>
      <c r="AL638" s="18">
        <f t="shared" ca="1" si="1634"/>
        <v>0</v>
      </c>
      <c r="AM638" s="18">
        <f t="shared" ca="1" si="1634"/>
        <v>0</v>
      </c>
      <c r="AN638" s="18">
        <f t="shared" ca="1" si="1634"/>
        <v>0</v>
      </c>
      <c r="AO638" s="18">
        <f t="shared" ca="1" si="1634"/>
        <v>0</v>
      </c>
      <c r="AP638" s="18">
        <f t="shared" ca="1" si="1634"/>
        <v>0</v>
      </c>
      <c r="AQ638" s="18">
        <f t="shared" ca="1" si="1634"/>
        <v>0</v>
      </c>
      <c r="AR638" s="18">
        <f t="shared" ca="1" si="1634"/>
        <v>0</v>
      </c>
      <c r="AS638" s="18">
        <f t="shared" ca="1" si="1634"/>
        <v>0</v>
      </c>
      <c r="AT638" s="18">
        <f t="shared" ca="1" si="1634"/>
        <v>0</v>
      </c>
      <c r="AU638" s="18">
        <f t="shared" ca="1" si="1634"/>
        <v>0</v>
      </c>
      <c r="AV638" s="18">
        <f t="shared" ca="1" si="1634"/>
        <v>0</v>
      </c>
      <c r="AW638" s="18">
        <f t="shared" ca="1" si="1634"/>
        <v>0</v>
      </c>
      <c r="AX638" s="18">
        <f t="shared" ca="1" si="1634"/>
        <v>0</v>
      </c>
      <c r="AY638" s="18">
        <f t="shared" ca="1" si="1634"/>
        <v>0</v>
      </c>
      <c r="AZ638" s="18">
        <f t="shared" ca="1" si="1634"/>
        <v>0</v>
      </c>
      <c r="BA638" s="18">
        <f t="shared" ca="1" si="1634"/>
        <v>0</v>
      </c>
      <c r="BB638" s="18">
        <f t="shared" ca="1" si="1634"/>
        <v>0</v>
      </c>
      <c r="BC638" s="18">
        <f t="shared" ca="1" si="1634"/>
        <v>0</v>
      </c>
      <c r="BD638" s="18">
        <f t="shared" ca="1" si="1634"/>
        <v>0</v>
      </c>
      <c r="BE638" s="18">
        <f t="shared" ca="1" si="1634"/>
        <v>0</v>
      </c>
      <c r="BF638" s="18">
        <f t="shared" ca="1" si="1634"/>
        <v>0</v>
      </c>
      <c r="BG638" s="18">
        <f t="shared" ca="1" si="1634"/>
        <v>0</v>
      </c>
      <c r="BH638" s="18">
        <f t="shared" ca="1" si="1634"/>
        <v>0</v>
      </c>
      <c r="BI638" s="18">
        <f t="shared" ca="1" si="1634"/>
        <v>0</v>
      </c>
      <c r="BJ638" s="18">
        <f t="shared" ca="1" si="1634"/>
        <v>0</v>
      </c>
      <c r="BK638" s="18">
        <f t="shared" ca="1" si="1634"/>
        <v>0</v>
      </c>
      <c r="BL638" s="18">
        <f t="shared" ca="1" si="1634"/>
        <v>0</v>
      </c>
      <c r="BM638" s="18">
        <f t="shared" ca="1" si="1634"/>
        <v>0</v>
      </c>
      <c r="BN638" s="18">
        <f t="shared" ca="1" si="1634"/>
        <v>0</v>
      </c>
      <c r="BO638" s="18">
        <f t="shared" ca="1" si="1634"/>
        <v>0</v>
      </c>
      <c r="BP638" s="18">
        <f t="shared" ca="1" si="1634"/>
        <v>0</v>
      </c>
      <c r="BQ638" s="18">
        <f t="shared" ca="1" si="1634"/>
        <v>0</v>
      </c>
      <c r="BR638" s="18">
        <f t="shared" ca="1" si="1634"/>
        <v>0</v>
      </c>
      <c r="BS638" s="18">
        <f t="shared" ca="1" si="1634"/>
        <v>0</v>
      </c>
      <c r="BT638" s="18">
        <f t="shared" ca="1" si="1634"/>
        <v>0</v>
      </c>
      <c r="BU638" s="18">
        <f t="shared" ca="1" si="1634"/>
        <v>0</v>
      </c>
      <c r="BV638" s="18">
        <f t="shared" ca="1" si="1634"/>
        <v>0</v>
      </c>
      <c r="BW638" s="18">
        <f t="shared" ref="BW638:EH638" ca="1" si="1635">SUM(BW907:BW908)</f>
        <v>0</v>
      </c>
      <c r="BX638" s="18">
        <f t="shared" ca="1" si="1635"/>
        <v>0</v>
      </c>
      <c r="BY638" s="18">
        <f t="shared" ca="1" si="1635"/>
        <v>0</v>
      </c>
      <c r="BZ638" s="18">
        <f t="shared" ca="1" si="1635"/>
        <v>0</v>
      </c>
      <c r="CA638" s="18">
        <f t="shared" ca="1" si="1635"/>
        <v>0</v>
      </c>
      <c r="CB638" s="18">
        <f t="shared" ca="1" si="1635"/>
        <v>0</v>
      </c>
      <c r="CC638" s="18">
        <f t="shared" ca="1" si="1635"/>
        <v>0</v>
      </c>
      <c r="CD638" s="18">
        <f t="shared" ca="1" si="1635"/>
        <v>0</v>
      </c>
      <c r="CE638" s="18">
        <f t="shared" ca="1" si="1635"/>
        <v>0</v>
      </c>
      <c r="CF638" s="18">
        <f t="shared" ca="1" si="1635"/>
        <v>0</v>
      </c>
      <c r="CG638" s="18">
        <f t="shared" ca="1" si="1635"/>
        <v>0</v>
      </c>
      <c r="CH638" s="18">
        <f t="shared" ca="1" si="1635"/>
        <v>0</v>
      </c>
      <c r="CI638" s="18">
        <f t="shared" ca="1" si="1635"/>
        <v>0</v>
      </c>
      <c r="CJ638" s="18">
        <f t="shared" ca="1" si="1635"/>
        <v>0</v>
      </c>
      <c r="CK638" s="18">
        <f t="shared" ca="1" si="1635"/>
        <v>0</v>
      </c>
      <c r="CL638" s="18">
        <f t="shared" ca="1" si="1635"/>
        <v>0</v>
      </c>
      <c r="CM638" s="18">
        <f t="shared" ca="1" si="1635"/>
        <v>0</v>
      </c>
      <c r="CN638" s="18">
        <f t="shared" ca="1" si="1635"/>
        <v>0</v>
      </c>
      <c r="CO638" s="18">
        <f t="shared" ca="1" si="1635"/>
        <v>0</v>
      </c>
      <c r="CP638" s="18">
        <f t="shared" ca="1" si="1635"/>
        <v>0</v>
      </c>
      <c r="CQ638" s="18">
        <f t="shared" ca="1" si="1635"/>
        <v>0</v>
      </c>
      <c r="CR638" s="18">
        <f t="shared" ca="1" si="1635"/>
        <v>0</v>
      </c>
      <c r="CS638" s="18">
        <f t="shared" ca="1" si="1635"/>
        <v>0</v>
      </c>
      <c r="CT638" s="18">
        <f t="shared" ca="1" si="1635"/>
        <v>0</v>
      </c>
      <c r="CU638" s="18">
        <f t="shared" ca="1" si="1635"/>
        <v>0</v>
      </c>
      <c r="CV638" s="18">
        <f t="shared" ca="1" si="1635"/>
        <v>0</v>
      </c>
      <c r="CW638" s="18">
        <f t="shared" ca="1" si="1635"/>
        <v>0</v>
      </c>
      <c r="CX638" s="18">
        <f t="shared" ca="1" si="1635"/>
        <v>0</v>
      </c>
      <c r="CY638" s="18">
        <f t="shared" ca="1" si="1635"/>
        <v>0</v>
      </c>
      <c r="CZ638" s="18">
        <f t="shared" ca="1" si="1635"/>
        <v>0</v>
      </c>
      <c r="DA638" s="18">
        <f t="shared" ca="1" si="1635"/>
        <v>0</v>
      </c>
      <c r="DB638" s="18">
        <f t="shared" ca="1" si="1635"/>
        <v>0</v>
      </c>
      <c r="DC638" s="18">
        <f t="shared" ca="1" si="1635"/>
        <v>0</v>
      </c>
      <c r="DD638" s="18">
        <f t="shared" ca="1" si="1635"/>
        <v>0</v>
      </c>
      <c r="DE638" s="18">
        <f t="shared" ca="1" si="1635"/>
        <v>0</v>
      </c>
      <c r="DF638" s="18">
        <f t="shared" ca="1" si="1635"/>
        <v>0</v>
      </c>
      <c r="DG638" s="18">
        <f t="shared" ca="1" si="1635"/>
        <v>0</v>
      </c>
      <c r="DH638" s="18">
        <f t="shared" ca="1" si="1635"/>
        <v>0</v>
      </c>
      <c r="DI638" s="18">
        <f t="shared" ca="1" si="1635"/>
        <v>0</v>
      </c>
      <c r="DJ638" s="18">
        <f t="shared" ca="1" si="1635"/>
        <v>0</v>
      </c>
      <c r="DK638" s="18">
        <f t="shared" ca="1" si="1635"/>
        <v>0</v>
      </c>
      <c r="DL638" s="18">
        <f t="shared" ca="1" si="1635"/>
        <v>0</v>
      </c>
      <c r="DM638" s="18">
        <f t="shared" ca="1" si="1635"/>
        <v>0</v>
      </c>
      <c r="DN638" s="18">
        <f t="shared" ca="1" si="1635"/>
        <v>0</v>
      </c>
      <c r="DO638" s="18">
        <f t="shared" ca="1" si="1635"/>
        <v>0</v>
      </c>
      <c r="DP638" s="18">
        <f t="shared" ca="1" si="1635"/>
        <v>0</v>
      </c>
      <c r="DQ638" s="18">
        <f t="shared" ca="1" si="1635"/>
        <v>0</v>
      </c>
      <c r="DR638" s="18">
        <f t="shared" ca="1" si="1635"/>
        <v>0</v>
      </c>
      <c r="DS638" s="18">
        <f t="shared" ca="1" si="1635"/>
        <v>0</v>
      </c>
      <c r="DT638" s="18">
        <f t="shared" ca="1" si="1635"/>
        <v>0</v>
      </c>
      <c r="DU638" s="18">
        <f t="shared" ca="1" si="1635"/>
        <v>0</v>
      </c>
      <c r="DV638" s="18">
        <f t="shared" ca="1" si="1635"/>
        <v>0</v>
      </c>
      <c r="DW638" s="18">
        <f t="shared" ca="1" si="1635"/>
        <v>0</v>
      </c>
      <c r="DX638" s="18">
        <f t="shared" ca="1" si="1635"/>
        <v>0</v>
      </c>
      <c r="DY638" s="18">
        <f t="shared" ca="1" si="1635"/>
        <v>0</v>
      </c>
      <c r="DZ638" s="18">
        <f t="shared" ca="1" si="1635"/>
        <v>0</v>
      </c>
      <c r="EA638" s="18">
        <f t="shared" ca="1" si="1635"/>
        <v>0</v>
      </c>
      <c r="EB638" s="18">
        <f t="shared" ca="1" si="1635"/>
        <v>0</v>
      </c>
      <c r="EC638" s="18">
        <f t="shared" ca="1" si="1635"/>
        <v>0</v>
      </c>
      <c r="ED638" s="18">
        <f t="shared" ca="1" si="1635"/>
        <v>0</v>
      </c>
      <c r="EE638" s="18">
        <f t="shared" ca="1" si="1635"/>
        <v>0</v>
      </c>
      <c r="EF638" s="18">
        <f t="shared" ca="1" si="1635"/>
        <v>0</v>
      </c>
      <c r="EG638" s="18">
        <f t="shared" ca="1" si="1635"/>
        <v>0</v>
      </c>
      <c r="EH638" s="18">
        <f t="shared" ca="1" si="1635"/>
        <v>0</v>
      </c>
      <c r="EI638" s="18">
        <f t="shared" ref="EI638:FR638" ca="1" si="1636">SUM(EI907:EI908)</f>
        <v>0</v>
      </c>
      <c r="EJ638" s="18">
        <f t="shared" ca="1" si="1636"/>
        <v>0</v>
      </c>
      <c r="EK638" s="18">
        <f t="shared" ca="1" si="1636"/>
        <v>0</v>
      </c>
      <c r="EL638" s="18">
        <f t="shared" ca="1" si="1636"/>
        <v>0</v>
      </c>
      <c r="EM638" s="18">
        <f t="shared" ca="1" si="1636"/>
        <v>0</v>
      </c>
      <c r="EN638" s="18">
        <f t="shared" ca="1" si="1636"/>
        <v>0</v>
      </c>
      <c r="EO638" s="18">
        <f t="shared" ca="1" si="1636"/>
        <v>0</v>
      </c>
      <c r="EP638" s="18">
        <f t="shared" ca="1" si="1636"/>
        <v>0</v>
      </c>
      <c r="EQ638" s="18">
        <f t="shared" ca="1" si="1636"/>
        <v>0</v>
      </c>
      <c r="ER638" s="18">
        <f t="shared" ca="1" si="1636"/>
        <v>0</v>
      </c>
      <c r="ES638" s="18">
        <f t="shared" ca="1" si="1636"/>
        <v>0</v>
      </c>
      <c r="ET638" s="18">
        <f t="shared" ca="1" si="1636"/>
        <v>0</v>
      </c>
      <c r="EU638" s="18">
        <f t="shared" ca="1" si="1636"/>
        <v>0</v>
      </c>
      <c r="EV638" s="18">
        <f t="shared" ca="1" si="1636"/>
        <v>0</v>
      </c>
      <c r="EW638" s="18">
        <f t="shared" ca="1" si="1636"/>
        <v>0</v>
      </c>
      <c r="EX638" s="18">
        <f t="shared" ca="1" si="1636"/>
        <v>0</v>
      </c>
      <c r="EY638" s="18">
        <f t="shared" ca="1" si="1636"/>
        <v>0</v>
      </c>
      <c r="EZ638" s="18">
        <f t="shared" ca="1" si="1636"/>
        <v>0</v>
      </c>
      <c r="FA638" s="18">
        <f t="shared" ca="1" si="1636"/>
        <v>0</v>
      </c>
      <c r="FB638" s="18">
        <f t="shared" ca="1" si="1636"/>
        <v>0</v>
      </c>
      <c r="FC638" s="18">
        <f t="shared" ca="1" si="1636"/>
        <v>0</v>
      </c>
      <c r="FD638" s="18">
        <f t="shared" ca="1" si="1636"/>
        <v>0</v>
      </c>
      <c r="FE638" s="18">
        <f t="shared" ca="1" si="1636"/>
        <v>0</v>
      </c>
      <c r="FF638" s="18">
        <f t="shared" ca="1" si="1636"/>
        <v>0</v>
      </c>
      <c r="FG638" s="18">
        <f t="shared" ca="1" si="1636"/>
        <v>0</v>
      </c>
      <c r="FH638" s="18">
        <f t="shared" ca="1" si="1636"/>
        <v>0</v>
      </c>
      <c r="FI638" s="18">
        <f t="shared" ca="1" si="1636"/>
        <v>0</v>
      </c>
      <c r="FJ638" s="18">
        <f t="shared" ca="1" si="1636"/>
        <v>0</v>
      </c>
      <c r="FK638" s="18">
        <f t="shared" ca="1" si="1636"/>
        <v>0</v>
      </c>
      <c r="FL638" s="18">
        <f t="shared" ca="1" si="1636"/>
        <v>0</v>
      </c>
      <c r="FM638" s="18">
        <f t="shared" ca="1" si="1636"/>
        <v>0</v>
      </c>
      <c r="FN638" s="18">
        <f t="shared" ca="1" si="1636"/>
        <v>0</v>
      </c>
      <c r="FO638" s="18">
        <f t="shared" ca="1" si="1636"/>
        <v>0</v>
      </c>
      <c r="FP638" s="18">
        <f t="shared" ca="1" si="1636"/>
        <v>0</v>
      </c>
      <c r="FQ638" s="18">
        <f t="shared" ca="1" si="1636"/>
        <v>0</v>
      </c>
      <c r="FR638" s="18">
        <f t="shared" ca="1" si="1636"/>
        <v>0</v>
      </c>
    </row>
    <row r="639" spans="2:174">
      <c r="B639" s="157"/>
      <c r="C639" s="210" t="s">
        <v>946</v>
      </c>
      <c r="D639" s="144" t="s">
        <v>974</v>
      </c>
      <c r="E639" s="162"/>
      <c r="I639" s="167">
        <f>SUM(J639:FR639)</f>
        <v>398248.92674667516</v>
      </c>
      <c r="J639" s="18">
        <f>J1060</f>
        <v>0</v>
      </c>
      <c r="K639" s="18">
        <f t="shared" ref="K639:BV639" si="1637">K1060</f>
        <v>0</v>
      </c>
      <c r="L639" s="18">
        <f t="shared" si="1637"/>
        <v>0</v>
      </c>
      <c r="M639" s="18">
        <f t="shared" si="1637"/>
        <v>0</v>
      </c>
      <c r="N639" s="18">
        <f t="shared" si="1637"/>
        <v>0</v>
      </c>
      <c r="O639" s="18">
        <f t="shared" si="1637"/>
        <v>0</v>
      </c>
      <c r="P639" s="18">
        <f t="shared" si="1637"/>
        <v>0</v>
      </c>
      <c r="Q639" s="18">
        <f t="shared" si="1637"/>
        <v>0</v>
      </c>
      <c r="R639" s="18">
        <f t="shared" si="1637"/>
        <v>0</v>
      </c>
      <c r="S639" s="18">
        <f t="shared" si="1637"/>
        <v>0</v>
      </c>
      <c r="T639" s="18">
        <f t="shared" si="1637"/>
        <v>0</v>
      </c>
      <c r="U639" s="18">
        <f t="shared" si="1637"/>
        <v>0</v>
      </c>
      <c r="V639" s="18">
        <f t="shared" si="1637"/>
        <v>0</v>
      </c>
      <c r="W639" s="18">
        <f t="shared" si="1637"/>
        <v>0</v>
      </c>
      <c r="X639" s="18">
        <f t="shared" si="1637"/>
        <v>0</v>
      </c>
      <c r="Y639" s="18">
        <f t="shared" si="1637"/>
        <v>0</v>
      </c>
      <c r="Z639" s="18">
        <f t="shared" si="1637"/>
        <v>0</v>
      </c>
      <c r="AA639" s="18">
        <f t="shared" si="1637"/>
        <v>0</v>
      </c>
      <c r="AB639" s="18">
        <f t="shared" si="1637"/>
        <v>0</v>
      </c>
      <c r="AC639" s="18">
        <f t="shared" si="1637"/>
        <v>0</v>
      </c>
      <c r="AD639" s="18">
        <f t="shared" si="1637"/>
        <v>0</v>
      </c>
      <c r="AE639" s="18">
        <f t="shared" si="1637"/>
        <v>0</v>
      </c>
      <c r="AF639" s="18">
        <f t="shared" si="1637"/>
        <v>398248.92674667516</v>
      </c>
      <c r="AG639" s="18">
        <f t="shared" si="1637"/>
        <v>0</v>
      </c>
      <c r="AH639" s="18">
        <f t="shared" si="1637"/>
        <v>0</v>
      </c>
      <c r="AI639" s="18">
        <f t="shared" si="1637"/>
        <v>0</v>
      </c>
      <c r="AJ639" s="18">
        <f t="shared" si="1637"/>
        <v>0</v>
      </c>
      <c r="AK639" s="18">
        <f t="shared" si="1637"/>
        <v>0</v>
      </c>
      <c r="AL639" s="18">
        <f t="shared" si="1637"/>
        <v>0</v>
      </c>
      <c r="AM639" s="18">
        <f t="shared" si="1637"/>
        <v>0</v>
      </c>
      <c r="AN639" s="18">
        <f t="shared" si="1637"/>
        <v>0</v>
      </c>
      <c r="AO639" s="18">
        <f t="shared" si="1637"/>
        <v>0</v>
      </c>
      <c r="AP639" s="18">
        <f t="shared" si="1637"/>
        <v>0</v>
      </c>
      <c r="AQ639" s="18">
        <f t="shared" si="1637"/>
        <v>0</v>
      </c>
      <c r="AR639" s="18">
        <f t="shared" si="1637"/>
        <v>0</v>
      </c>
      <c r="AS639" s="18">
        <f t="shared" si="1637"/>
        <v>0</v>
      </c>
      <c r="AT639" s="18">
        <f t="shared" si="1637"/>
        <v>0</v>
      </c>
      <c r="AU639" s="18">
        <f t="shared" si="1637"/>
        <v>0</v>
      </c>
      <c r="AV639" s="18">
        <f t="shared" si="1637"/>
        <v>0</v>
      </c>
      <c r="AW639" s="18">
        <f t="shared" si="1637"/>
        <v>0</v>
      </c>
      <c r="AX639" s="18">
        <f t="shared" si="1637"/>
        <v>0</v>
      </c>
      <c r="AY639" s="18">
        <f t="shared" si="1637"/>
        <v>0</v>
      </c>
      <c r="AZ639" s="18">
        <f t="shared" si="1637"/>
        <v>0</v>
      </c>
      <c r="BA639" s="18">
        <f t="shared" si="1637"/>
        <v>0</v>
      </c>
      <c r="BB639" s="18">
        <f t="shared" si="1637"/>
        <v>0</v>
      </c>
      <c r="BC639" s="18">
        <f t="shared" si="1637"/>
        <v>0</v>
      </c>
      <c r="BD639" s="18">
        <f t="shared" si="1637"/>
        <v>0</v>
      </c>
      <c r="BE639" s="18">
        <f t="shared" si="1637"/>
        <v>0</v>
      </c>
      <c r="BF639" s="18">
        <f t="shared" si="1637"/>
        <v>0</v>
      </c>
      <c r="BG639" s="18">
        <f t="shared" si="1637"/>
        <v>0</v>
      </c>
      <c r="BH639" s="18">
        <f t="shared" si="1637"/>
        <v>0</v>
      </c>
      <c r="BI639" s="18">
        <f t="shared" si="1637"/>
        <v>0</v>
      </c>
      <c r="BJ639" s="18">
        <f t="shared" si="1637"/>
        <v>0</v>
      </c>
      <c r="BK639" s="18">
        <f t="shared" si="1637"/>
        <v>0</v>
      </c>
      <c r="BL639" s="18">
        <f t="shared" si="1637"/>
        <v>0</v>
      </c>
      <c r="BM639" s="18">
        <f t="shared" si="1637"/>
        <v>0</v>
      </c>
      <c r="BN639" s="18">
        <f t="shared" si="1637"/>
        <v>0</v>
      </c>
      <c r="BO639" s="18">
        <f t="shared" si="1637"/>
        <v>0</v>
      </c>
      <c r="BP639" s="18">
        <f t="shared" si="1637"/>
        <v>0</v>
      </c>
      <c r="BQ639" s="18">
        <f t="shared" si="1637"/>
        <v>0</v>
      </c>
      <c r="BR639" s="18">
        <f t="shared" si="1637"/>
        <v>0</v>
      </c>
      <c r="BS639" s="18">
        <f t="shared" si="1637"/>
        <v>0</v>
      </c>
      <c r="BT639" s="18">
        <f t="shared" si="1637"/>
        <v>0</v>
      </c>
      <c r="BU639" s="18">
        <f t="shared" si="1637"/>
        <v>0</v>
      </c>
      <c r="BV639" s="18">
        <f t="shared" si="1637"/>
        <v>0</v>
      </c>
      <c r="BW639" s="18">
        <f t="shared" ref="BW639:EH639" si="1638">BW1060</f>
        <v>0</v>
      </c>
      <c r="BX639" s="18">
        <f t="shared" si="1638"/>
        <v>0</v>
      </c>
      <c r="BY639" s="18">
        <f t="shared" si="1638"/>
        <v>0</v>
      </c>
      <c r="BZ639" s="18">
        <f t="shared" si="1638"/>
        <v>0</v>
      </c>
      <c r="CA639" s="18">
        <f t="shared" si="1638"/>
        <v>0</v>
      </c>
      <c r="CB639" s="18">
        <f t="shared" si="1638"/>
        <v>0</v>
      </c>
      <c r="CC639" s="18">
        <f t="shared" si="1638"/>
        <v>0</v>
      </c>
      <c r="CD639" s="18">
        <f t="shared" si="1638"/>
        <v>0</v>
      </c>
      <c r="CE639" s="18">
        <f t="shared" si="1638"/>
        <v>0</v>
      </c>
      <c r="CF639" s="18">
        <f t="shared" si="1638"/>
        <v>0</v>
      </c>
      <c r="CG639" s="18">
        <f t="shared" si="1638"/>
        <v>0</v>
      </c>
      <c r="CH639" s="18">
        <f t="shared" si="1638"/>
        <v>0</v>
      </c>
      <c r="CI639" s="18">
        <f t="shared" si="1638"/>
        <v>0</v>
      </c>
      <c r="CJ639" s="18">
        <f t="shared" si="1638"/>
        <v>0</v>
      </c>
      <c r="CK639" s="18">
        <f t="shared" si="1638"/>
        <v>0</v>
      </c>
      <c r="CL639" s="18">
        <f t="shared" si="1638"/>
        <v>0</v>
      </c>
      <c r="CM639" s="18">
        <f t="shared" si="1638"/>
        <v>0</v>
      </c>
      <c r="CN639" s="18">
        <f t="shared" si="1638"/>
        <v>0</v>
      </c>
      <c r="CO639" s="18">
        <f t="shared" si="1638"/>
        <v>0</v>
      </c>
      <c r="CP639" s="18">
        <f t="shared" si="1638"/>
        <v>0</v>
      </c>
      <c r="CQ639" s="18">
        <f t="shared" si="1638"/>
        <v>0</v>
      </c>
      <c r="CR639" s="18">
        <f t="shared" si="1638"/>
        <v>0</v>
      </c>
      <c r="CS639" s="18">
        <f t="shared" si="1638"/>
        <v>0</v>
      </c>
      <c r="CT639" s="18">
        <f t="shared" si="1638"/>
        <v>0</v>
      </c>
      <c r="CU639" s="18">
        <f t="shared" si="1638"/>
        <v>0</v>
      </c>
      <c r="CV639" s="18">
        <f t="shared" si="1638"/>
        <v>0</v>
      </c>
      <c r="CW639" s="18">
        <f t="shared" si="1638"/>
        <v>0</v>
      </c>
      <c r="CX639" s="18">
        <f t="shared" si="1638"/>
        <v>0</v>
      </c>
      <c r="CY639" s="18">
        <f t="shared" si="1638"/>
        <v>0</v>
      </c>
      <c r="CZ639" s="18">
        <f t="shared" si="1638"/>
        <v>0</v>
      </c>
      <c r="DA639" s="18">
        <f t="shared" si="1638"/>
        <v>0</v>
      </c>
      <c r="DB639" s="18">
        <f t="shared" si="1638"/>
        <v>0</v>
      </c>
      <c r="DC639" s="18">
        <f t="shared" si="1638"/>
        <v>0</v>
      </c>
      <c r="DD639" s="18">
        <f t="shared" si="1638"/>
        <v>0</v>
      </c>
      <c r="DE639" s="18">
        <f t="shared" si="1638"/>
        <v>0</v>
      </c>
      <c r="DF639" s="18">
        <f t="shared" si="1638"/>
        <v>0</v>
      </c>
      <c r="DG639" s="18">
        <f t="shared" si="1638"/>
        <v>0</v>
      </c>
      <c r="DH639" s="18">
        <f t="shared" si="1638"/>
        <v>0</v>
      </c>
      <c r="DI639" s="18">
        <f t="shared" si="1638"/>
        <v>0</v>
      </c>
      <c r="DJ639" s="18">
        <f t="shared" si="1638"/>
        <v>0</v>
      </c>
      <c r="DK639" s="18">
        <f t="shared" si="1638"/>
        <v>0</v>
      </c>
      <c r="DL639" s="18">
        <f t="shared" si="1638"/>
        <v>0</v>
      </c>
      <c r="DM639" s="18">
        <f t="shared" si="1638"/>
        <v>0</v>
      </c>
      <c r="DN639" s="18">
        <f t="shared" si="1638"/>
        <v>0</v>
      </c>
      <c r="DO639" s="18">
        <f t="shared" si="1638"/>
        <v>0</v>
      </c>
      <c r="DP639" s="18">
        <f t="shared" si="1638"/>
        <v>0</v>
      </c>
      <c r="DQ639" s="18">
        <f t="shared" si="1638"/>
        <v>0</v>
      </c>
      <c r="DR639" s="18">
        <f t="shared" si="1638"/>
        <v>0</v>
      </c>
      <c r="DS639" s="18">
        <f t="shared" si="1638"/>
        <v>0</v>
      </c>
      <c r="DT639" s="18">
        <f t="shared" si="1638"/>
        <v>0</v>
      </c>
      <c r="DU639" s="18">
        <f t="shared" si="1638"/>
        <v>0</v>
      </c>
      <c r="DV639" s="18">
        <f t="shared" si="1638"/>
        <v>0</v>
      </c>
      <c r="DW639" s="18">
        <f t="shared" si="1638"/>
        <v>0</v>
      </c>
      <c r="DX639" s="18">
        <f t="shared" si="1638"/>
        <v>0</v>
      </c>
      <c r="DY639" s="18">
        <f t="shared" si="1638"/>
        <v>0</v>
      </c>
      <c r="DZ639" s="18">
        <f t="shared" si="1638"/>
        <v>0</v>
      </c>
      <c r="EA639" s="18">
        <f t="shared" si="1638"/>
        <v>0</v>
      </c>
      <c r="EB639" s="18">
        <f t="shared" si="1638"/>
        <v>0</v>
      </c>
      <c r="EC639" s="18">
        <f t="shared" si="1638"/>
        <v>0</v>
      </c>
      <c r="ED639" s="18">
        <f t="shared" si="1638"/>
        <v>0</v>
      </c>
      <c r="EE639" s="18">
        <f t="shared" si="1638"/>
        <v>0</v>
      </c>
      <c r="EF639" s="18">
        <f t="shared" si="1638"/>
        <v>0</v>
      </c>
      <c r="EG639" s="18">
        <f t="shared" si="1638"/>
        <v>0</v>
      </c>
      <c r="EH639" s="18">
        <f t="shared" si="1638"/>
        <v>0</v>
      </c>
      <c r="EI639" s="18">
        <f t="shared" ref="EI639:FR639" si="1639">EI1060</f>
        <v>0</v>
      </c>
      <c r="EJ639" s="18">
        <f t="shared" si="1639"/>
        <v>0</v>
      </c>
      <c r="EK639" s="18">
        <f t="shared" si="1639"/>
        <v>0</v>
      </c>
      <c r="EL639" s="18">
        <f t="shared" si="1639"/>
        <v>0</v>
      </c>
      <c r="EM639" s="18">
        <f t="shared" si="1639"/>
        <v>0</v>
      </c>
      <c r="EN639" s="18">
        <f t="shared" si="1639"/>
        <v>0</v>
      </c>
      <c r="EO639" s="18">
        <f t="shared" si="1639"/>
        <v>0</v>
      </c>
      <c r="EP639" s="18">
        <f t="shared" si="1639"/>
        <v>0</v>
      </c>
      <c r="EQ639" s="18">
        <f t="shared" si="1639"/>
        <v>0</v>
      </c>
      <c r="ER639" s="18">
        <f t="shared" si="1639"/>
        <v>0</v>
      </c>
      <c r="ES639" s="18">
        <f t="shared" si="1639"/>
        <v>0</v>
      </c>
      <c r="ET639" s="18">
        <f t="shared" si="1639"/>
        <v>0</v>
      </c>
      <c r="EU639" s="18">
        <f t="shared" si="1639"/>
        <v>0</v>
      </c>
      <c r="EV639" s="18">
        <f t="shared" si="1639"/>
        <v>0</v>
      </c>
      <c r="EW639" s="18">
        <f t="shared" si="1639"/>
        <v>0</v>
      </c>
      <c r="EX639" s="18">
        <f t="shared" si="1639"/>
        <v>0</v>
      </c>
      <c r="EY639" s="18">
        <f t="shared" si="1639"/>
        <v>0</v>
      </c>
      <c r="EZ639" s="18">
        <f t="shared" si="1639"/>
        <v>0</v>
      </c>
      <c r="FA639" s="18">
        <f t="shared" si="1639"/>
        <v>0</v>
      </c>
      <c r="FB639" s="18">
        <f t="shared" si="1639"/>
        <v>0</v>
      </c>
      <c r="FC639" s="18">
        <f t="shared" si="1639"/>
        <v>0</v>
      </c>
      <c r="FD639" s="18">
        <f t="shared" si="1639"/>
        <v>0</v>
      </c>
      <c r="FE639" s="18">
        <f t="shared" si="1639"/>
        <v>0</v>
      </c>
      <c r="FF639" s="18">
        <f t="shared" si="1639"/>
        <v>0</v>
      </c>
      <c r="FG639" s="18">
        <f t="shared" si="1639"/>
        <v>0</v>
      </c>
      <c r="FH639" s="18">
        <f t="shared" si="1639"/>
        <v>0</v>
      </c>
      <c r="FI639" s="18">
        <f t="shared" si="1639"/>
        <v>0</v>
      </c>
      <c r="FJ639" s="18">
        <f t="shared" si="1639"/>
        <v>0</v>
      </c>
      <c r="FK639" s="18">
        <f t="shared" si="1639"/>
        <v>0</v>
      </c>
      <c r="FL639" s="18">
        <f t="shared" si="1639"/>
        <v>0</v>
      </c>
      <c r="FM639" s="18">
        <f t="shared" si="1639"/>
        <v>0</v>
      </c>
      <c r="FN639" s="18">
        <f t="shared" si="1639"/>
        <v>0</v>
      </c>
      <c r="FO639" s="18">
        <f t="shared" si="1639"/>
        <v>0</v>
      </c>
      <c r="FP639" s="18">
        <f t="shared" si="1639"/>
        <v>0</v>
      </c>
      <c r="FQ639" s="18">
        <f t="shared" si="1639"/>
        <v>0</v>
      </c>
      <c r="FR639" s="18">
        <f t="shared" si="1639"/>
        <v>0</v>
      </c>
    </row>
    <row r="640" spans="2:174">
      <c r="B640" s="157"/>
      <c r="C640" s="210" t="s">
        <v>947</v>
      </c>
      <c r="D640" s="144" t="s">
        <v>974</v>
      </c>
      <c r="E640" s="162"/>
      <c r="I640" s="167">
        <f>SUM(J640:FR640)</f>
        <v>-398248.92674667516</v>
      </c>
      <c r="J640" s="18">
        <f>J1061</f>
        <v>0</v>
      </c>
      <c r="K640" s="18">
        <f t="shared" ref="K640:BV640" si="1640">K1061</f>
        <v>0</v>
      </c>
      <c r="L640" s="18">
        <f t="shared" si="1640"/>
        <v>0</v>
      </c>
      <c r="M640" s="18">
        <f t="shared" si="1640"/>
        <v>0</v>
      </c>
      <c r="N640" s="18">
        <f t="shared" si="1640"/>
        <v>0</v>
      </c>
      <c r="O640" s="18">
        <f t="shared" si="1640"/>
        <v>0</v>
      </c>
      <c r="P640" s="18">
        <f t="shared" si="1640"/>
        <v>0</v>
      </c>
      <c r="Q640" s="18">
        <f t="shared" si="1640"/>
        <v>0</v>
      </c>
      <c r="R640" s="18">
        <f t="shared" si="1640"/>
        <v>0</v>
      </c>
      <c r="S640" s="18">
        <f t="shared" si="1640"/>
        <v>0</v>
      </c>
      <c r="T640" s="18">
        <f t="shared" si="1640"/>
        <v>0</v>
      </c>
      <c r="U640" s="18">
        <f t="shared" si="1640"/>
        <v>0</v>
      </c>
      <c r="V640" s="18">
        <f t="shared" si="1640"/>
        <v>0</v>
      </c>
      <c r="W640" s="18">
        <f t="shared" si="1640"/>
        <v>0</v>
      </c>
      <c r="X640" s="18">
        <f t="shared" si="1640"/>
        <v>0</v>
      </c>
      <c r="Y640" s="18">
        <f t="shared" si="1640"/>
        <v>0</v>
      </c>
      <c r="Z640" s="18">
        <f t="shared" si="1640"/>
        <v>0</v>
      </c>
      <c r="AA640" s="18">
        <f t="shared" si="1640"/>
        <v>0</v>
      </c>
      <c r="AB640" s="18">
        <f t="shared" si="1640"/>
        <v>0</v>
      </c>
      <c r="AC640" s="18">
        <f t="shared" si="1640"/>
        <v>0</v>
      </c>
      <c r="AD640" s="18">
        <f t="shared" si="1640"/>
        <v>0</v>
      </c>
      <c r="AE640" s="18">
        <f t="shared" si="1640"/>
        <v>0</v>
      </c>
      <c r="AF640" s="18">
        <f t="shared" si="1640"/>
        <v>0</v>
      </c>
      <c r="AG640" s="18">
        <f t="shared" si="1640"/>
        <v>-6506.949747348971</v>
      </c>
      <c r="AH640" s="18">
        <f t="shared" si="1640"/>
        <v>-5874.6089040446741</v>
      </c>
      <c r="AI640" s="18">
        <f t="shared" si="1640"/>
        <v>-1584.8466315632784</v>
      </c>
      <c r="AJ640" s="18">
        <f t="shared" si="1640"/>
        <v>51.092302261092307</v>
      </c>
      <c r="AK640" s="18">
        <f t="shared" si="1640"/>
        <v>-7048.854770480948</v>
      </c>
      <c r="AL640" s="18">
        <f t="shared" si="1640"/>
        <v>-6418.8083521662302</v>
      </c>
      <c r="AM640" s="18">
        <f t="shared" si="1640"/>
        <v>-2033.4567144120856</v>
      </c>
      <c r="AN640" s="18">
        <f t="shared" si="1640"/>
        <v>-124.72635958829778</v>
      </c>
      <c r="AO640" s="18">
        <f t="shared" si="1640"/>
        <v>-7234.1591440630582</v>
      </c>
      <c r="AP640" s="18">
        <f t="shared" si="1640"/>
        <v>-7168.0217042122713</v>
      </c>
      <c r="AQ640" s="18">
        <f t="shared" si="1640"/>
        <v>-2743.1263178603049</v>
      </c>
      <c r="AR640" s="18">
        <f t="shared" si="1640"/>
        <v>-848.47707181937415</v>
      </c>
      <c r="AS640" s="18">
        <f t="shared" si="1640"/>
        <v>-7973.1668862414072</v>
      </c>
      <c r="AT640" s="18">
        <f t="shared" si="1640"/>
        <v>-7170.9976659329113</v>
      </c>
      <c r="AU640" s="18">
        <f t="shared" si="1640"/>
        <v>-2797.3919564228327</v>
      </c>
      <c r="AV640" s="18">
        <f t="shared" si="1640"/>
        <v>-940.94026164491072</v>
      </c>
      <c r="AW640" s="18">
        <f t="shared" si="1640"/>
        <v>-8088.3674206392743</v>
      </c>
      <c r="AX640" s="18">
        <f t="shared" si="1640"/>
        <v>-7398.1264443044183</v>
      </c>
      <c r="AY640" s="18">
        <f t="shared" si="1640"/>
        <v>-3013.168874687552</v>
      </c>
      <c r="AZ640" s="18">
        <f t="shared" si="1640"/>
        <v>-1125.2218725950415</v>
      </c>
      <c r="BA640" s="18">
        <f t="shared" si="1640"/>
        <v>-8282.4317776885109</v>
      </c>
      <c r="BB640" s="18">
        <f t="shared" si="1640"/>
        <v>-7597.4267767020938</v>
      </c>
      <c r="BC640" s="18">
        <f t="shared" si="1640"/>
        <v>-3217.8484778946022</v>
      </c>
      <c r="BD640" s="18">
        <f t="shared" si="1640"/>
        <v>-1334.9229919647546</v>
      </c>
      <c r="BE640" s="18">
        <f t="shared" si="1640"/>
        <v>-8501.7277520435509</v>
      </c>
      <c r="BF640" s="18">
        <f t="shared" si="1640"/>
        <v>-7794.6427113140971</v>
      </c>
      <c r="BG640" s="18">
        <f t="shared" si="1640"/>
        <v>-3431.9740095860757</v>
      </c>
      <c r="BH640" s="18">
        <f t="shared" si="1640"/>
        <v>-1556.0274540441949</v>
      </c>
      <c r="BI640" s="18">
        <f t="shared" si="1640"/>
        <v>-8732.5078523491939</v>
      </c>
      <c r="BJ640" s="18">
        <f t="shared" si="1640"/>
        <v>-7920.392182542897</v>
      </c>
      <c r="BK640" s="18">
        <f t="shared" si="1640"/>
        <v>-3670.6949386663969</v>
      </c>
      <c r="BL640" s="18">
        <f t="shared" si="1640"/>
        <v>-1798.7317327791509</v>
      </c>
      <c r="BM640" s="18">
        <f t="shared" si="1640"/>
        <v>-8984.8118497712348</v>
      </c>
      <c r="BN640" s="18">
        <f t="shared" si="1640"/>
        <v>-9944.0114085633377</v>
      </c>
      <c r="BO640" s="18">
        <f t="shared" si="1640"/>
        <v>-5366.6668817744567</v>
      </c>
      <c r="BP640" s="18">
        <f t="shared" si="1640"/>
        <v>-3184.5339458651797</v>
      </c>
      <c r="BQ640" s="18">
        <f t="shared" si="1640"/>
        <v>-10948.644888563456</v>
      </c>
      <c r="BR640" s="18">
        <f t="shared" si="1640"/>
        <v>-11648.91985256242</v>
      </c>
      <c r="BS640" s="18">
        <f t="shared" si="1640"/>
        <v>-6004.1475721350998</v>
      </c>
      <c r="BT640" s="18">
        <f t="shared" si="1640"/>
        <v>-3774.6546170555957</v>
      </c>
      <c r="BU640" s="18">
        <f t="shared" si="1640"/>
        <v>-11642.14140269788</v>
      </c>
      <c r="BV640" s="18">
        <f t="shared" si="1640"/>
        <v>-12614.799908849718</v>
      </c>
      <c r="BW640" s="18">
        <f t="shared" ref="BW640:EH640" si="1641">BW1061</f>
        <v>-6691.2734268886998</v>
      </c>
      <c r="BX640" s="18">
        <f t="shared" si="1641"/>
        <v>-4411.8530973107827</v>
      </c>
      <c r="BY640" s="18">
        <f t="shared" si="1641"/>
        <v>-12377.81263313694</v>
      </c>
      <c r="BZ640" s="18">
        <f t="shared" si="1641"/>
        <v>-13596.750316545786</v>
      </c>
      <c r="CA640" s="18">
        <f t="shared" si="1641"/>
        <v>-7411.0430571585257</v>
      </c>
      <c r="CB640" s="18">
        <f t="shared" si="1641"/>
        <v>-5104.6051301003954</v>
      </c>
      <c r="CC640" s="18">
        <f t="shared" si="1641"/>
        <v>-13165.754082985812</v>
      </c>
      <c r="CD640" s="18">
        <f t="shared" si="1641"/>
        <v>-14267.660681817952</v>
      </c>
      <c r="CE640" s="18">
        <f t="shared" si="1641"/>
        <v>-8127.724355679934</v>
      </c>
      <c r="CF640" s="18">
        <f t="shared" si="1641"/>
        <v>-5819.5666359733195</v>
      </c>
      <c r="CG640" s="18">
        <f t="shared" si="1641"/>
        <v>-12707.160996435385</v>
      </c>
      <c r="CH640" s="18">
        <f t="shared" si="1641"/>
        <v>-4402.8645756894603</v>
      </c>
      <c r="CI640" s="18">
        <f t="shared" si="1641"/>
        <v>-2175.9866331654857</v>
      </c>
      <c r="CJ640" s="18">
        <f t="shared" si="1641"/>
        <v>-1404.0791655319861</v>
      </c>
      <c r="CK640" s="18">
        <f t="shared" si="1641"/>
        <v>-4462.4007554340478</v>
      </c>
      <c r="CL640" s="18">
        <f t="shared" si="1641"/>
        <v>-4235.1690732434799</v>
      </c>
      <c r="CM640" s="18">
        <f t="shared" si="1641"/>
        <v>-2442.1966512360277</v>
      </c>
      <c r="CN640" s="18">
        <f t="shared" si="1641"/>
        <v>-1613.2182271700037</v>
      </c>
      <c r="CO640" s="18">
        <f t="shared" si="1641"/>
        <v>-4752.7391825735167</v>
      </c>
      <c r="CP640" s="18">
        <f t="shared" si="1641"/>
        <v>-4419.5836527829206</v>
      </c>
      <c r="CQ640" s="18">
        <f t="shared" si="1641"/>
        <v>-2615.4579812951224</v>
      </c>
      <c r="CR640" s="18">
        <f t="shared" si="1641"/>
        <v>-1821.651309010686</v>
      </c>
      <c r="CS640" s="18">
        <f t="shared" si="1641"/>
        <v>-5030.6735546893506</v>
      </c>
      <c r="CT640" s="18">
        <f t="shared" si="1641"/>
        <v>-4907.8663128505868</v>
      </c>
      <c r="CU640" s="18">
        <f t="shared" si="1641"/>
        <v>-3002.2577932403333</v>
      </c>
      <c r="CV640" s="18">
        <f t="shared" si="1641"/>
        <v>-2159.4237001853176</v>
      </c>
      <c r="CW640" s="18">
        <f t="shared" si="1641"/>
        <v>-5554.3125723049525</v>
      </c>
      <c r="CX640" s="18">
        <f t="shared" si="1641"/>
        <v>-5064.6658612126594</v>
      </c>
      <c r="CY640" s="18">
        <f t="shared" si="1641"/>
        <v>-508.18954784501693</v>
      </c>
      <c r="CZ640" s="18">
        <f t="shared" si="1641"/>
        <v>0</v>
      </c>
      <c r="DA640" s="18">
        <f t="shared" si="1641"/>
        <v>0</v>
      </c>
      <c r="DB640" s="18">
        <f t="shared" si="1641"/>
        <v>0</v>
      </c>
      <c r="DC640" s="18">
        <f t="shared" si="1641"/>
        <v>0</v>
      </c>
      <c r="DD640" s="18">
        <f t="shared" si="1641"/>
        <v>0</v>
      </c>
      <c r="DE640" s="18">
        <f t="shared" si="1641"/>
        <v>0</v>
      </c>
      <c r="DF640" s="18">
        <f t="shared" si="1641"/>
        <v>0</v>
      </c>
      <c r="DG640" s="18">
        <f t="shared" si="1641"/>
        <v>0</v>
      </c>
      <c r="DH640" s="18">
        <f t="shared" si="1641"/>
        <v>0</v>
      </c>
      <c r="DI640" s="18">
        <f t="shared" si="1641"/>
        <v>0</v>
      </c>
      <c r="DJ640" s="18">
        <f t="shared" si="1641"/>
        <v>0</v>
      </c>
      <c r="DK640" s="18">
        <f t="shared" si="1641"/>
        <v>0</v>
      </c>
      <c r="DL640" s="18">
        <f t="shared" si="1641"/>
        <v>0</v>
      </c>
      <c r="DM640" s="18">
        <f t="shared" si="1641"/>
        <v>0</v>
      </c>
      <c r="DN640" s="18">
        <f t="shared" si="1641"/>
        <v>0</v>
      </c>
      <c r="DO640" s="18">
        <f t="shared" si="1641"/>
        <v>0</v>
      </c>
      <c r="DP640" s="18">
        <f t="shared" si="1641"/>
        <v>0</v>
      </c>
      <c r="DQ640" s="18">
        <f t="shared" si="1641"/>
        <v>0</v>
      </c>
      <c r="DR640" s="18">
        <f t="shared" si="1641"/>
        <v>0</v>
      </c>
      <c r="DS640" s="18">
        <f t="shared" si="1641"/>
        <v>0</v>
      </c>
      <c r="DT640" s="18">
        <f t="shared" si="1641"/>
        <v>0</v>
      </c>
      <c r="DU640" s="18">
        <f t="shared" si="1641"/>
        <v>0</v>
      </c>
      <c r="DV640" s="18">
        <f t="shared" si="1641"/>
        <v>0</v>
      </c>
      <c r="DW640" s="18">
        <f t="shared" si="1641"/>
        <v>0</v>
      </c>
      <c r="DX640" s="18">
        <f t="shared" si="1641"/>
        <v>0</v>
      </c>
      <c r="DY640" s="18">
        <f t="shared" si="1641"/>
        <v>0</v>
      </c>
      <c r="DZ640" s="18">
        <f t="shared" si="1641"/>
        <v>0</v>
      </c>
      <c r="EA640" s="18">
        <f t="shared" si="1641"/>
        <v>0</v>
      </c>
      <c r="EB640" s="18">
        <f t="shared" si="1641"/>
        <v>0</v>
      </c>
      <c r="EC640" s="18">
        <f t="shared" si="1641"/>
        <v>0</v>
      </c>
      <c r="ED640" s="18">
        <f t="shared" si="1641"/>
        <v>0</v>
      </c>
      <c r="EE640" s="18">
        <f t="shared" si="1641"/>
        <v>0</v>
      </c>
      <c r="EF640" s="18">
        <f t="shared" si="1641"/>
        <v>0</v>
      </c>
      <c r="EG640" s="18">
        <f t="shared" si="1641"/>
        <v>0</v>
      </c>
      <c r="EH640" s="18">
        <f t="shared" si="1641"/>
        <v>0</v>
      </c>
      <c r="EI640" s="18">
        <f t="shared" ref="EI640:FR640" si="1642">EI1061</f>
        <v>0</v>
      </c>
      <c r="EJ640" s="18">
        <f t="shared" si="1642"/>
        <v>0</v>
      </c>
      <c r="EK640" s="18">
        <f t="shared" si="1642"/>
        <v>0</v>
      </c>
      <c r="EL640" s="18">
        <f t="shared" si="1642"/>
        <v>0</v>
      </c>
      <c r="EM640" s="18">
        <f t="shared" si="1642"/>
        <v>0</v>
      </c>
      <c r="EN640" s="18">
        <f t="shared" si="1642"/>
        <v>0</v>
      </c>
      <c r="EO640" s="18">
        <f t="shared" si="1642"/>
        <v>0</v>
      </c>
      <c r="EP640" s="18">
        <f t="shared" si="1642"/>
        <v>0</v>
      </c>
      <c r="EQ640" s="18">
        <f t="shared" si="1642"/>
        <v>0</v>
      </c>
      <c r="ER640" s="18">
        <f t="shared" si="1642"/>
        <v>0</v>
      </c>
      <c r="ES640" s="18">
        <f t="shared" si="1642"/>
        <v>0</v>
      </c>
      <c r="ET640" s="18">
        <f t="shared" si="1642"/>
        <v>0</v>
      </c>
      <c r="EU640" s="18">
        <f t="shared" si="1642"/>
        <v>0</v>
      </c>
      <c r="EV640" s="18">
        <f t="shared" si="1642"/>
        <v>0</v>
      </c>
      <c r="EW640" s="18">
        <f t="shared" si="1642"/>
        <v>0</v>
      </c>
      <c r="EX640" s="18">
        <f t="shared" si="1642"/>
        <v>0</v>
      </c>
      <c r="EY640" s="18">
        <f t="shared" si="1642"/>
        <v>0</v>
      </c>
      <c r="EZ640" s="18">
        <f t="shared" si="1642"/>
        <v>0</v>
      </c>
      <c r="FA640" s="18">
        <f t="shared" si="1642"/>
        <v>0</v>
      </c>
      <c r="FB640" s="18">
        <f t="shared" si="1642"/>
        <v>0</v>
      </c>
      <c r="FC640" s="18">
        <f t="shared" si="1642"/>
        <v>0</v>
      </c>
      <c r="FD640" s="18">
        <f t="shared" si="1642"/>
        <v>0</v>
      </c>
      <c r="FE640" s="18">
        <f t="shared" si="1642"/>
        <v>0</v>
      </c>
      <c r="FF640" s="18">
        <f t="shared" si="1642"/>
        <v>0</v>
      </c>
      <c r="FG640" s="18">
        <f t="shared" si="1642"/>
        <v>0</v>
      </c>
      <c r="FH640" s="18">
        <f t="shared" si="1642"/>
        <v>0</v>
      </c>
      <c r="FI640" s="18">
        <f t="shared" si="1642"/>
        <v>0</v>
      </c>
      <c r="FJ640" s="18">
        <f t="shared" si="1642"/>
        <v>0</v>
      </c>
      <c r="FK640" s="18">
        <f t="shared" si="1642"/>
        <v>0</v>
      </c>
      <c r="FL640" s="18">
        <f t="shared" si="1642"/>
        <v>0</v>
      </c>
      <c r="FM640" s="18">
        <f t="shared" si="1642"/>
        <v>0</v>
      </c>
      <c r="FN640" s="18">
        <f t="shared" si="1642"/>
        <v>0</v>
      </c>
      <c r="FO640" s="18">
        <f t="shared" si="1642"/>
        <v>0</v>
      </c>
      <c r="FP640" s="18">
        <f t="shared" si="1642"/>
        <v>0</v>
      </c>
      <c r="FQ640" s="18">
        <f t="shared" si="1642"/>
        <v>0</v>
      </c>
      <c r="FR640" s="18">
        <f t="shared" si="1642"/>
        <v>0</v>
      </c>
    </row>
    <row r="641" spans="2:174">
      <c r="B641" s="157"/>
      <c r="C641" s="215" t="s">
        <v>579</v>
      </c>
      <c r="D641" s="144" t="s">
        <v>974</v>
      </c>
      <c r="E641" s="161"/>
      <c r="J641" s="98">
        <f ca="1">SUM(J635:J640)</f>
        <v>0</v>
      </c>
      <c r="K641" s="98">
        <f t="shared" ref="K641:BV641" ca="1" si="1643">SUM(K635:K640)</f>
        <v>0</v>
      </c>
      <c r="L641" s="98">
        <f t="shared" ca="1" si="1643"/>
        <v>0</v>
      </c>
      <c r="M641" s="98">
        <f t="shared" ca="1" si="1643"/>
        <v>0</v>
      </c>
      <c r="N641" s="98">
        <f t="shared" ca="1" si="1643"/>
        <v>0</v>
      </c>
      <c r="O641" s="98">
        <f t="shared" ca="1" si="1643"/>
        <v>0</v>
      </c>
      <c r="P641" s="98">
        <f t="shared" ca="1" si="1643"/>
        <v>0</v>
      </c>
      <c r="Q641" s="98">
        <f t="shared" ca="1" si="1643"/>
        <v>0</v>
      </c>
      <c r="R641" s="98">
        <f t="shared" ca="1" si="1643"/>
        <v>0</v>
      </c>
      <c r="S641" s="98">
        <f t="shared" ca="1" si="1643"/>
        <v>0</v>
      </c>
      <c r="T641" s="98">
        <f t="shared" ca="1" si="1643"/>
        <v>0</v>
      </c>
      <c r="U641" s="98">
        <f t="shared" ca="1" si="1643"/>
        <v>0</v>
      </c>
      <c r="V641" s="98">
        <f t="shared" ca="1" si="1643"/>
        <v>0</v>
      </c>
      <c r="W641" s="98">
        <f t="shared" ca="1" si="1643"/>
        <v>0</v>
      </c>
      <c r="X641" s="98">
        <f t="shared" ca="1" si="1643"/>
        <v>0</v>
      </c>
      <c r="Y641" s="98">
        <f t="shared" ca="1" si="1643"/>
        <v>0</v>
      </c>
      <c r="Z641" s="98">
        <f t="shared" ca="1" si="1643"/>
        <v>0</v>
      </c>
      <c r="AA641" s="98">
        <f t="shared" ca="1" si="1643"/>
        <v>0</v>
      </c>
      <c r="AB641" s="98">
        <f t="shared" ca="1" si="1643"/>
        <v>2427.8732926801895</v>
      </c>
      <c r="AC641" s="98">
        <f t="shared" ca="1" si="1643"/>
        <v>7196.9428721797703</v>
      </c>
      <c r="AD641" s="98">
        <f t="shared" ca="1" si="1643"/>
        <v>5012.4012389019272</v>
      </c>
      <c r="AE641" s="98">
        <f t="shared" ca="1" si="1643"/>
        <v>2157.419515901046</v>
      </c>
      <c r="AF641" s="98">
        <f t="shared" ca="1" si="1643"/>
        <v>161723.29586340184</v>
      </c>
      <c r="AG641" s="98">
        <f t="shared" ca="1" si="1643"/>
        <v>2043.6459835403466</v>
      </c>
      <c r="AH641" s="98">
        <f t="shared" ca="1" si="1643"/>
        <v>1860.1346685197695</v>
      </c>
      <c r="AI641" s="98">
        <f t="shared" ca="1" si="1643"/>
        <v>993.04766341274831</v>
      </c>
      <c r="AJ641" s="98">
        <f t="shared" ca="1" si="1643"/>
        <v>668.72139014743243</v>
      </c>
      <c r="AK641" s="98">
        <f t="shared" ca="1" si="1643"/>
        <v>2088.8580653090612</v>
      </c>
      <c r="AL641" s="98">
        <f t="shared" ca="1" si="1643"/>
        <v>1928.2111446957533</v>
      </c>
      <c r="AM641" s="98">
        <f t="shared" ca="1" si="1643"/>
        <v>1040.0018718202164</v>
      </c>
      <c r="AN641" s="98">
        <f t="shared" ca="1" si="1643"/>
        <v>659.3543335661916</v>
      </c>
      <c r="AO641" s="98">
        <f t="shared" ca="1" si="1643"/>
        <v>2080.8813983383643</v>
      </c>
      <c r="AP641" s="98">
        <f t="shared" ca="1" si="1643"/>
        <v>1928.7445556520197</v>
      </c>
      <c r="AQ641" s="98">
        <f t="shared" ca="1" si="1643"/>
        <v>1030.9314331887363</v>
      </c>
      <c r="AR641" s="98">
        <f t="shared" ca="1" si="1643"/>
        <v>650.20770165811234</v>
      </c>
      <c r="AS641" s="98">
        <f t="shared" ca="1" si="1643"/>
        <v>2072.9514330969532</v>
      </c>
      <c r="AT641" s="98">
        <f t="shared" ca="1" si="1643"/>
        <v>1885.6863869960634</v>
      </c>
      <c r="AU641" s="98">
        <f t="shared" ca="1" si="1643"/>
        <v>992.67214760559136</v>
      </c>
      <c r="AV641" s="98">
        <f t="shared" ca="1" si="1643"/>
        <v>618.9276598840903</v>
      </c>
      <c r="AW641" s="98">
        <f t="shared" ca="1" si="1643"/>
        <v>2045.9863913229301</v>
      </c>
      <c r="AX641" s="98">
        <f t="shared" ca="1" si="1643"/>
        <v>1879.3125343401498</v>
      </c>
      <c r="AY641" s="98">
        <f t="shared" ca="1" si="1643"/>
        <v>987.83778505485543</v>
      </c>
      <c r="AZ641" s="98">
        <f t="shared" ca="1" si="1643"/>
        <v>606.68909336888555</v>
      </c>
      <c r="BA641" s="98">
        <f t="shared" ca="1" si="1643"/>
        <v>2035.2211581410593</v>
      </c>
      <c r="BB641" s="98">
        <f t="shared" ca="1" si="1643"/>
        <v>1869.0333748519333</v>
      </c>
      <c r="BC641" s="98">
        <f t="shared" ca="1" si="1643"/>
        <v>977.56757242777167</v>
      </c>
      <c r="BD641" s="98">
        <f t="shared" ca="1" si="1643"/>
        <v>596.33116093626813</v>
      </c>
      <c r="BE641" s="98">
        <f t="shared" ca="1" si="1643"/>
        <v>2026.239892375108</v>
      </c>
      <c r="BF641" s="98">
        <f t="shared" ca="1" si="1643"/>
        <v>1856.2400180288232</v>
      </c>
      <c r="BG641" s="98">
        <f t="shared" ca="1" si="1643"/>
        <v>967.06114491026483</v>
      </c>
      <c r="BH641" s="98">
        <f t="shared" ca="1" si="1643"/>
        <v>586.08071246044005</v>
      </c>
      <c r="BI641" s="98">
        <f t="shared" ca="1" si="1643"/>
        <v>2017.3527772326142</v>
      </c>
      <c r="BJ641" s="98">
        <f t="shared" ca="1" si="1643"/>
        <v>1941.378636575535</v>
      </c>
      <c r="BK641" s="98">
        <f t="shared" ca="1" si="1643"/>
        <v>1071.2343971850628</v>
      </c>
      <c r="BL641" s="98">
        <f t="shared" ca="1" si="1643"/>
        <v>691.07931874427754</v>
      </c>
      <c r="BM641" s="98">
        <f t="shared" ca="1" si="1643"/>
        <v>2123.6563835164507</v>
      </c>
      <c r="BN641" s="98">
        <f t="shared" ca="1" si="1643"/>
        <v>2286.5395027557806</v>
      </c>
      <c r="BO641" s="98">
        <f t="shared" ca="1" si="1643"/>
        <v>1461.6517286560256</v>
      </c>
      <c r="BP641" s="98">
        <f t="shared" ca="1" si="1643"/>
        <v>1015.6137344626659</v>
      </c>
      <c r="BQ641" s="98">
        <f t="shared" ca="1" si="1643"/>
        <v>2560.2104564757992</v>
      </c>
      <c r="BR641" s="98">
        <f t="shared" ca="1" si="1643"/>
        <v>2664.4931497226971</v>
      </c>
      <c r="BS641" s="98">
        <f t="shared" ca="1" si="1643"/>
        <v>1509.4701777940909</v>
      </c>
      <c r="BT641" s="98">
        <f t="shared" ca="1" si="1643"/>
        <v>1051.4360233064626</v>
      </c>
      <c r="BU641" s="98">
        <f t="shared" ca="1" si="1643"/>
        <v>2615.1818133496272</v>
      </c>
      <c r="BV641" s="98">
        <f t="shared" ca="1" si="1643"/>
        <v>2774.0069365839718</v>
      </c>
      <c r="BW641" s="98">
        <f t="shared" ref="BW641:EH641" ca="1" si="1644">SUM(BW635:BW640)</f>
        <v>1559.8328493560439</v>
      </c>
      <c r="BX641" s="98">
        <f t="shared" ca="1" si="1644"/>
        <v>1089.0795252697308</v>
      </c>
      <c r="BY641" s="98">
        <f t="shared" ca="1" si="1644"/>
        <v>2670.8720177072519</v>
      </c>
      <c r="BZ641" s="98">
        <f t="shared" ca="1" si="1644"/>
        <v>2880.4133316109073</v>
      </c>
      <c r="CA641" s="98">
        <f t="shared" ca="1" si="1644"/>
        <v>1608.5967925735004</v>
      </c>
      <c r="CB641" s="98">
        <f t="shared" ca="1" si="1644"/>
        <v>1129.5848867364002</v>
      </c>
      <c r="CC641" s="98">
        <f t="shared" ca="1" si="1644"/>
        <v>2728.6598170009038</v>
      </c>
      <c r="CD641" s="98">
        <f t="shared" ca="1" si="1644"/>
        <v>2913.9234704862265</v>
      </c>
      <c r="CE641" s="98">
        <f t="shared" ca="1" si="1644"/>
        <v>1650.0907127307064</v>
      </c>
      <c r="CF641" s="98">
        <f t="shared" ca="1" si="1644"/>
        <v>1167.709940096478</v>
      </c>
      <c r="CG641" s="98">
        <f t="shared" ca="1" si="1644"/>
        <v>2530.1889345477157</v>
      </c>
      <c r="CH641" s="98">
        <f t="shared" ca="1" si="1644"/>
        <v>8736.5444097608033</v>
      </c>
      <c r="CI641" s="98">
        <f t="shared" ca="1" si="1644"/>
        <v>5011.3259652742809</v>
      </c>
      <c r="CJ641" s="98">
        <f t="shared" ca="1" si="1644"/>
        <v>3583.2750232588214</v>
      </c>
      <c r="CK641" s="98">
        <f t="shared" ca="1" si="1644"/>
        <v>9055.5743079500353</v>
      </c>
      <c r="CL641" s="98">
        <f t="shared" ca="1" si="1644"/>
        <v>8522.7092870877386</v>
      </c>
      <c r="CM641" s="98">
        <f t="shared" ca="1" si="1644"/>
        <v>5207.8512977500386</v>
      </c>
      <c r="CN641" s="98">
        <f t="shared" ca="1" si="1644"/>
        <v>3667.7705916460454</v>
      </c>
      <c r="CO641" s="98">
        <f t="shared" ca="1" si="1644"/>
        <v>9281.361077013702</v>
      </c>
      <c r="CP641" s="98">
        <f t="shared" ca="1" si="1644"/>
        <v>8562.7044923085086</v>
      </c>
      <c r="CQ641" s="98">
        <f t="shared" ca="1" si="1644"/>
        <v>5213.8097146159489</v>
      </c>
      <c r="CR641" s="98">
        <f t="shared" ca="1" si="1644"/>
        <v>3729.8102019654593</v>
      </c>
      <c r="CS641" s="98">
        <f t="shared" ca="1" si="1644"/>
        <v>9463.7676268853811</v>
      </c>
      <c r="CT641" s="98">
        <f t="shared" ca="1" si="1644"/>
        <v>9120.3857176799611</v>
      </c>
      <c r="CU641" s="98">
        <f t="shared" ca="1" si="1644"/>
        <v>5580.4829871141956</v>
      </c>
      <c r="CV641" s="98">
        <f t="shared" ca="1" si="1644"/>
        <v>3995.4435207692763</v>
      </c>
      <c r="CW641" s="98">
        <f t="shared" ca="1" si="1644"/>
        <v>10055.983466004589</v>
      </c>
      <c r="CX641" s="98">
        <f t="shared" ca="1" si="1644"/>
        <v>9046.8888662050158</v>
      </c>
      <c r="CY641" s="98">
        <f t="shared" ca="1" si="1644"/>
        <v>8320.231858413099</v>
      </c>
      <c r="CZ641" s="98">
        <f t="shared" ca="1" si="1644"/>
        <v>6377.5140702167555</v>
      </c>
      <c r="DA641" s="98">
        <f t="shared" ca="1" si="1644"/>
        <v>15807.476106185684</v>
      </c>
      <c r="DB641" s="98">
        <f t="shared" ca="1" si="1644"/>
        <v>14982.476600824972</v>
      </c>
      <c r="DC641" s="98">
        <f t="shared" ca="1" si="1644"/>
        <v>9217.6500490768722</v>
      </c>
      <c r="DD641" s="98">
        <f t="shared" ca="1" si="1644"/>
        <v>6642.6641197254212</v>
      </c>
      <c r="DE641" s="98">
        <f t="shared" ca="1" si="1644"/>
        <v>16528.970101891027</v>
      </c>
      <c r="DF641" s="98">
        <f t="shared" ca="1" si="1644"/>
        <v>15090.876094518955</v>
      </c>
      <c r="DG641" s="98">
        <f t="shared" ca="1" si="1644"/>
        <v>9264.335553281775</v>
      </c>
      <c r="DH641" s="98">
        <f t="shared" ca="1" si="1644"/>
        <v>6686.3605647533786</v>
      </c>
      <c r="DI641" s="98">
        <f t="shared" ca="1" si="1644"/>
        <v>16687.900070466774</v>
      </c>
      <c r="DJ641" s="98">
        <f t="shared" ca="1" si="1644"/>
        <v>15254.784007475033</v>
      </c>
      <c r="DK641" s="98">
        <f t="shared" ca="1" si="1644"/>
        <v>9354.3788223538941</v>
      </c>
      <c r="DL641" s="98">
        <f t="shared" ca="1" si="1644"/>
        <v>6718.2084039393403</v>
      </c>
      <c r="DM641" s="98">
        <f t="shared" ca="1" si="1644"/>
        <v>16833.859125695006</v>
      </c>
      <c r="DN641" s="98">
        <f t="shared" ca="1" si="1644"/>
        <v>15281.452031042252</v>
      </c>
      <c r="DO641" s="98">
        <f t="shared" ca="1" si="1644"/>
        <v>9345.2048170936614</v>
      </c>
      <c r="DP641" s="98">
        <f t="shared" ca="1" si="1644"/>
        <v>6693.2643384453622</v>
      </c>
      <c r="DQ641" s="98">
        <f t="shared" ca="1" si="1644"/>
        <v>16874.371029663056</v>
      </c>
      <c r="DR641" s="98">
        <f t="shared" ca="1" si="1644"/>
        <v>15512.25818580576</v>
      </c>
      <c r="DS641" s="98">
        <f t="shared" ca="1" si="1644"/>
        <v>9477.2543993066083</v>
      </c>
      <c r="DT641" s="98">
        <f t="shared" ca="1" si="1644"/>
        <v>6780.9343599219046</v>
      </c>
      <c r="DU641" s="98">
        <f t="shared" ca="1" si="1644"/>
        <v>17130.173446391829</v>
      </c>
      <c r="DV641" s="98">
        <f t="shared" ca="1" si="1644"/>
        <v>15658.626755089232</v>
      </c>
      <c r="DW641" s="98">
        <f t="shared" ca="1" si="1644"/>
        <v>9487.4757477247076</v>
      </c>
      <c r="DX641" s="98">
        <f t="shared" ca="1" si="1644"/>
        <v>6754.2420209934371</v>
      </c>
      <c r="DY641" s="98">
        <f t="shared" ca="1" si="1644"/>
        <v>17344.327256239114</v>
      </c>
      <c r="DZ641" s="98">
        <f t="shared" ca="1" si="1644"/>
        <v>16171.163766872627</v>
      </c>
      <c r="EA641" s="98">
        <f t="shared" ca="1" si="1644"/>
        <v>9811.8102360956855</v>
      </c>
      <c r="EB641" s="98">
        <f t="shared" ca="1" si="1644"/>
        <v>6856.2704409559174</v>
      </c>
      <c r="EC641" s="98">
        <f t="shared" ca="1" si="1644"/>
        <v>17647.487279406872</v>
      </c>
      <c r="ED641" s="98">
        <f t="shared" ca="1" si="1644"/>
        <v>16475.470978132453</v>
      </c>
      <c r="EE641" s="98">
        <f t="shared" ca="1" si="1644"/>
        <v>9991.2435674352782</v>
      </c>
      <c r="EF641" s="98">
        <f t="shared" ca="1" si="1644"/>
        <v>7092.9138480493639</v>
      </c>
      <c r="EG641" s="98">
        <f t="shared" ca="1" si="1644"/>
        <v>18208.620273764976</v>
      </c>
      <c r="EH641" s="98">
        <f t="shared" ca="1" si="1644"/>
        <v>16776.640825433584</v>
      </c>
      <c r="EI641" s="98">
        <f t="shared" ref="EI641:FR641" ca="1" si="1645">SUM(EI635:EI640)</f>
        <v>10167.634410755956</v>
      </c>
      <c r="EJ641" s="98">
        <f t="shared" ca="1" si="1645"/>
        <v>7213.3880194627354</v>
      </c>
      <c r="EK641" s="98">
        <f t="shared" ca="1" si="1645"/>
        <v>18542.668024264218</v>
      </c>
      <c r="EL641" s="98">
        <f t="shared" ca="1" si="1645"/>
        <v>16992.37304965084</v>
      </c>
      <c r="EM641" s="98">
        <f t="shared" ca="1" si="1645"/>
        <v>10283.696796005755</v>
      </c>
      <c r="EN641" s="98">
        <f t="shared" ca="1" si="1645"/>
        <v>7311.9187260615354</v>
      </c>
      <c r="EO641" s="98">
        <f t="shared" ca="1" si="1645"/>
        <v>18826.024062741493</v>
      </c>
      <c r="EP641" s="98">
        <f t="shared" ca="1" si="1645"/>
        <v>17314.140446401765</v>
      </c>
      <c r="EQ641" s="98">
        <f t="shared" ca="1" si="1645"/>
        <v>10383.923489371378</v>
      </c>
      <c r="ER641" s="98">
        <f t="shared" ca="1" si="1645"/>
        <v>7284.233522148259</v>
      </c>
      <c r="ES641" s="98">
        <f t="shared" ca="1" si="1645"/>
        <v>19157.655899562025</v>
      </c>
      <c r="ET641" s="98">
        <f t="shared" ca="1" si="1645"/>
        <v>17669.914653469052</v>
      </c>
      <c r="EU641" s="98">
        <f t="shared" ca="1" si="1645"/>
        <v>10593.621126052549</v>
      </c>
      <c r="EV641" s="98">
        <f t="shared" ca="1" si="1645"/>
        <v>7428.5661819164616</v>
      </c>
      <c r="EW641" s="98">
        <f t="shared" ca="1" si="1645"/>
        <v>19553.114107197707</v>
      </c>
      <c r="EX641" s="98">
        <f t="shared" ca="1" si="1645"/>
        <v>18428.681837844979</v>
      </c>
      <c r="EY641" s="98">
        <f t="shared" ca="1" si="1645"/>
        <v>11079.45834240429</v>
      </c>
      <c r="EZ641" s="98">
        <f t="shared" ca="1" si="1645"/>
        <v>7792.4809255274567</v>
      </c>
      <c r="FA641" s="98">
        <f t="shared" ca="1" si="1645"/>
        <v>20384.111576740132</v>
      </c>
      <c r="FB641" s="98">
        <f t="shared" ca="1" si="1645"/>
        <v>18709.184376419584</v>
      </c>
      <c r="FC641" s="98">
        <f t="shared" ca="1" si="1645"/>
        <v>11236.436717055531</v>
      </c>
      <c r="FD641" s="98">
        <f t="shared" ca="1" si="1645"/>
        <v>7923.7999864457288</v>
      </c>
      <c r="FE641" s="98">
        <f t="shared" ca="1" si="1645"/>
        <v>20748.341337859718</v>
      </c>
      <c r="FF641" s="98">
        <f t="shared" ca="1" si="1645"/>
        <v>19287.926952301081</v>
      </c>
      <c r="FG641" s="98">
        <f t="shared" ca="1" si="1645"/>
        <v>11596.152234551682</v>
      </c>
      <c r="FH641" s="98">
        <f t="shared" ca="1" si="1645"/>
        <v>8155.9950862124342</v>
      </c>
      <c r="FI641" s="98">
        <f t="shared" ca="1" si="1645"/>
        <v>21335.388629891946</v>
      </c>
      <c r="FJ641" s="98">
        <f t="shared" ca="1" si="1645"/>
        <v>19846.533897357524</v>
      </c>
      <c r="FK641" s="98">
        <f t="shared" ca="1" si="1645"/>
        <v>11941.939730723545</v>
      </c>
      <c r="FL641" s="98">
        <f t="shared" ca="1" si="1645"/>
        <v>0</v>
      </c>
      <c r="FM641" s="98">
        <f t="shared" ca="1" si="1645"/>
        <v>0</v>
      </c>
      <c r="FN641" s="98">
        <f t="shared" ca="1" si="1645"/>
        <v>0</v>
      </c>
      <c r="FO641" s="98">
        <f t="shared" ca="1" si="1645"/>
        <v>0</v>
      </c>
      <c r="FP641" s="98">
        <f t="shared" ca="1" si="1645"/>
        <v>0</v>
      </c>
      <c r="FQ641" s="98">
        <f t="shared" ca="1" si="1645"/>
        <v>0</v>
      </c>
      <c r="FR641" s="98">
        <f t="shared" ca="1" si="1645"/>
        <v>0</v>
      </c>
    </row>
    <row r="642" spans="2:174">
      <c r="B642" s="157"/>
      <c r="C642" s="210" t="s">
        <v>581</v>
      </c>
      <c r="D642" s="144" t="s">
        <v>974</v>
      </c>
      <c r="E642" s="161"/>
      <c r="I642" s="167">
        <f ca="1">SUM(J642:FR642)</f>
        <v>0</v>
      </c>
      <c r="J642" s="18">
        <f t="shared" ref="J642:AO642" ca="1" si="1646">-SUM(J972, J1095:J1096)</f>
        <v>0</v>
      </c>
      <c r="K642" s="18">
        <f t="shared" ca="1" si="1646"/>
        <v>0</v>
      </c>
      <c r="L642" s="18">
        <f t="shared" ca="1" si="1646"/>
        <v>0</v>
      </c>
      <c r="M642" s="18">
        <f t="shared" ca="1" si="1646"/>
        <v>0</v>
      </c>
      <c r="N642" s="18">
        <f t="shared" ca="1" si="1646"/>
        <v>0</v>
      </c>
      <c r="O642" s="18">
        <f t="shared" ca="1" si="1646"/>
        <v>0</v>
      </c>
      <c r="P642" s="18">
        <f t="shared" ca="1" si="1646"/>
        <v>0</v>
      </c>
      <c r="Q642" s="18">
        <f t="shared" ca="1" si="1646"/>
        <v>0</v>
      </c>
      <c r="R642" s="18">
        <f t="shared" ca="1" si="1646"/>
        <v>0</v>
      </c>
      <c r="S642" s="18">
        <f t="shared" ca="1" si="1646"/>
        <v>0</v>
      </c>
      <c r="T642" s="18">
        <f t="shared" ca="1" si="1646"/>
        <v>0</v>
      </c>
      <c r="U642" s="18">
        <f t="shared" ca="1" si="1646"/>
        <v>0</v>
      </c>
      <c r="V642" s="18">
        <f t="shared" ca="1" si="1646"/>
        <v>0</v>
      </c>
      <c r="W642" s="18">
        <f t="shared" ca="1" si="1646"/>
        <v>0</v>
      </c>
      <c r="X642" s="18">
        <f t="shared" ca="1" si="1646"/>
        <v>0</v>
      </c>
      <c r="Y642" s="18">
        <f t="shared" ca="1" si="1646"/>
        <v>0</v>
      </c>
      <c r="Z642" s="18">
        <f t="shared" ca="1" si="1646"/>
        <v>0</v>
      </c>
      <c r="AA642" s="18">
        <f t="shared" ca="1" si="1646"/>
        <v>0</v>
      </c>
      <c r="AB642" s="18">
        <f t="shared" ca="1" si="1646"/>
        <v>0</v>
      </c>
      <c r="AC642" s="18">
        <f t="shared" ca="1" si="1646"/>
        <v>0</v>
      </c>
      <c r="AD642" s="18">
        <f t="shared" ca="1" si="1646"/>
        <v>0</v>
      </c>
      <c r="AE642" s="18">
        <f t="shared" ca="1" si="1646"/>
        <v>0</v>
      </c>
      <c r="AF642" s="18">
        <f t="shared" ca="1" si="1646"/>
        <v>0</v>
      </c>
      <c r="AG642" s="18">
        <f t="shared" ca="1" si="1646"/>
        <v>0</v>
      </c>
      <c r="AH642" s="18">
        <f t="shared" ca="1" si="1646"/>
        <v>0</v>
      </c>
      <c r="AI642" s="18">
        <f t="shared" ca="1" si="1646"/>
        <v>0</v>
      </c>
      <c r="AJ642" s="18">
        <f t="shared" ca="1" si="1646"/>
        <v>0</v>
      </c>
      <c r="AK642" s="18">
        <f t="shared" ca="1" si="1646"/>
        <v>0</v>
      </c>
      <c r="AL642" s="18">
        <f t="shared" ca="1" si="1646"/>
        <v>0</v>
      </c>
      <c r="AM642" s="18">
        <f t="shared" ca="1" si="1646"/>
        <v>0</v>
      </c>
      <c r="AN642" s="18">
        <f t="shared" ca="1" si="1646"/>
        <v>0</v>
      </c>
      <c r="AO642" s="18">
        <f t="shared" ca="1" si="1646"/>
        <v>0</v>
      </c>
      <c r="AP642" s="18">
        <f t="shared" ref="AP642:BU642" ca="1" si="1647">-SUM(AP972, AP1095:AP1096)</f>
        <v>0</v>
      </c>
      <c r="AQ642" s="18">
        <f t="shared" ca="1" si="1647"/>
        <v>0</v>
      </c>
      <c r="AR642" s="18">
        <f t="shared" ca="1" si="1647"/>
        <v>0</v>
      </c>
      <c r="AS642" s="18">
        <f t="shared" ca="1" si="1647"/>
        <v>0</v>
      </c>
      <c r="AT642" s="18">
        <f t="shared" ca="1" si="1647"/>
        <v>0</v>
      </c>
      <c r="AU642" s="18">
        <f t="shared" ca="1" si="1647"/>
        <v>0</v>
      </c>
      <c r="AV642" s="18">
        <f t="shared" ca="1" si="1647"/>
        <v>0</v>
      </c>
      <c r="AW642" s="18">
        <f t="shared" ca="1" si="1647"/>
        <v>0</v>
      </c>
      <c r="AX642" s="18">
        <f t="shared" ca="1" si="1647"/>
        <v>0</v>
      </c>
      <c r="AY642" s="18">
        <f t="shared" ca="1" si="1647"/>
        <v>0</v>
      </c>
      <c r="AZ642" s="18">
        <f t="shared" ca="1" si="1647"/>
        <v>0</v>
      </c>
      <c r="BA642" s="18">
        <f t="shared" ca="1" si="1647"/>
        <v>0</v>
      </c>
      <c r="BB642" s="18">
        <f t="shared" ca="1" si="1647"/>
        <v>0</v>
      </c>
      <c r="BC642" s="18">
        <f t="shared" ca="1" si="1647"/>
        <v>0</v>
      </c>
      <c r="BD642" s="18">
        <f t="shared" ca="1" si="1647"/>
        <v>0</v>
      </c>
      <c r="BE642" s="18">
        <f t="shared" ca="1" si="1647"/>
        <v>0</v>
      </c>
      <c r="BF642" s="18">
        <f t="shared" ca="1" si="1647"/>
        <v>0</v>
      </c>
      <c r="BG642" s="18">
        <f t="shared" ca="1" si="1647"/>
        <v>0</v>
      </c>
      <c r="BH642" s="18">
        <f t="shared" ca="1" si="1647"/>
        <v>0</v>
      </c>
      <c r="BI642" s="18">
        <f t="shared" ca="1" si="1647"/>
        <v>0</v>
      </c>
      <c r="BJ642" s="18">
        <f t="shared" ca="1" si="1647"/>
        <v>0</v>
      </c>
      <c r="BK642" s="18">
        <f t="shared" ca="1" si="1647"/>
        <v>0</v>
      </c>
      <c r="BL642" s="18">
        <f t="shared" ca="1" si="1647"/>
        <v>0</v>
      </c>
      <c r="BM642" s="18">
        <f t="shared" ca="1" si="1647"/>
        <v>0</v>
      </c>
      <c r="BN642" s="18">
        <f t="shared" ca="1" si="1647"/>
        <v>0</v>
      </c>
      <c r="BO642" s="18">
        <f t="shared" ca="1" si="1647"/>
        <v>0</v>
      </c>
      <c r="BP642" s="18">
        <f t="shared" ca="1" si="1647"/>
        <v>0</v>
      </c>
      <c r="BQ642" s="18">
        <f t="shared" ca="1" si="1647"/>
        <v>0</v>
      </c>
      <c r="BR642" s="18">
        <f t="shared" ca="1" si="1647"/>
        <v>0</v>
      </c>
      <c r="BS642" s="18">
        <f t="shared" ca="1" si="1647"/>
        <v>0</v>
      </c>
      <c r="BT642" s="18">
        <f t="shared" ca="1" si="1647"/>
        <v>0</v>
      </c>
      <c r="BU642" s="18">
        <f t="shared" ca="1" si="1647"/>
        <v>0</v>
      </c>
      <c r="BV642" s="18">
        <f t="shared" ref="BV642:DA642" ca="1" si="1648">-SUM(BV972, BV1095:BV1096)</f>
        <v>0</v>
      </c>
      <c r="BW642" s="18">
        <f t="shared" ca="1" si="1648"/>
        <v>0</v>
      </c>
      <c r="BX642" s="18">
        <f t="shared" ca="1" si="1648"/>
        <v>0</v>
      </c>
      <c r="BY642" s="18">
        <f t="shared" ca="1" si="1648"/>
        <v>0</v>
      </c>
      <c r="BZ642" s="18">
        <f t="shared" ca="1" si="1648"/>
        <v>0</v>
      </c>
      <c r="CA642" s="18">
        <f t="shared" ca="1" si="1648"/>
        <v>0</v>
      </c>
      <c r="CB642" s="18">
        <f t="shared" ca="1" si="1648"/>
        <v>0</v>
      </c>
      <c r="CC642" s="18">
        <f t="shared" ca="1" si="1648"/>
        <v>0</v>
      </c>
      <c r="CD642" s="18">
        <f t="shared" ca="1" si="1648"/>
        <v>0</v>
      </c>
      <c r="CE642" s="18">
        <f t="shared" ca="1" si="1648"/>
        <v>0</v>
      </c>
      <c r="CF642" s="18">
        <f t="shared" ca="1" si="1648"/>
        <v>0</v>
      </c>
      <c r="CG642" s="18">
        <f t="shared" ca="1" si="1648"/>
        <v>0</v>
      </c>
      <c r="CH642" s="18">
        <f t="shared" ca="1" si="1648"/>
        <v>0</v>
      </c>
      <c r="CI642" s="18">
        <f t="shared" ca="1" si="1648"/>
        <v>0</v>
      </c>
      <c r="CJ642" s="18">
        <f t="shared" ca="1" si="1648"/>
        <v>0</v>
      </c>
      <c r="CK642" s="18">
        <f t="shared" ca="1" si="1648"/>
        <v>0</v>
      </c>
      <c r="CL642" s="18">
        <f t="shared" ca="1" si="1648"/>
        <v>0</v>
      </c>
      <c r="CM642" s="18">
        <f t="shared" ca="1" si="1648"/>
        <v>0</v>
      </c>
      <c r="CN642" s="18">
        <f t="shared" ca="1" si="1648"/>
        <v>0</v>
      </c>
      <c r="CO642" s="18">
        <f t="shared" ca="1" si="1648"/>
        <v>0</v>
      </c>
      <c r="CP642" s="18">
        <f t="shared" ca="1" si="1648"/>
        <v>0</v>
      </c>
      <c r="CQ642" s="18">
        <f t="shared" ca="1" si="1648"/>
        <v>0</v>
      </c>
      <c r="CR642" s="18">
        <f t="shared" ca="1" si="1648"/>
        <v>0</v>
      </c>
      <c r="CS642" s="18">
        <f t="shared" ca="1" si="1648"/>
        <v>0</v>
      </c>
      <c r="CT642" s="18">
        <f t="shared" ca="1" si="1648"/>
        <v>0</v>
      </c>
      <c r="CU642" s="18">
        <f t="shared" ca="1" si="1648"/>
        <v>0</v>
      </c>
      <c r="CV642" s="18">
        <f t="shared" ca="1" si="1648"/>
        <v>0</v>
      </c>
      <c r="CW642" s="18">
        <f t="shared" ca="1" si="1648"/>
        <v>0</v>
      </c>
      <c r="CX642" s="18">
        <f t="shared" ca="1" si="1648"/>
        <v>0</v>
      </c>
      <c r="CY642" s="18">
        <f t="shared" ca="1" si="1648"/>
        <v>0</v>
      </c>
      <c r="CZ642" s="18">
        <f t="shared" ca="1" si="1648"/>
        <v>0</v>
      </c>
      <c r="DA642" s="18">
        <f t="shared" ca="1" si="1648"/>
        <v>0</v>
      </c>
      <c r="DB642" s="18">
        <f t="shared" ref="DB642:EG642" ca="1" si="1649">-SUM(DB972, DB1095:DB1096)</f>
        <v>0</v>
      </c>
      <c r="DC642" s="18">
        <f t="shared" ca="1" si="1649"/>
        <v>0</v>
      </c>
      <c r="DD642" s="18">
        <f t="shared" ca="1" si="1649"/>
        <v>0</v>
      </c>
      <c r="DE642" s="18">
        <f t="shared" ca="1" si="1649"/>
        <v>0</v>
      </c>
      <c r="DF642" s="18">
        <f t="shared" ca="1" si="1649"/>
        <v>0</v>
      </c>
      <c r="DG642" s="18">
        <f t="shared" ca="1" si="1649"/>
        <v>0</v>
      </c>
      <c r="DH642" s="18">
        <f t="shared" ca="1" si="1649"/>
        <v>0</v>
      </c>
      <c r="DI642" s="18">
        <f t="shared" ca="1" si="1649"/>
        <v>0</v>
      </c>
      <c r="DJ642" s="18">
        <f t="shared" ca="1" si="1649"/>
        <v>0</v>
      </c>
      <c r="DK642" s="18">
        <f t="shared" ca="1" si="1649"/>
        <v>0</v>
      </c>
      <c r="DL642" s="18">
        <f t="shared" ca="1" si="1649"/>
        <v>0</v>
      </c>
      <c r="DM642" s="18">
        <f t="shared" ca="1" si="1649"/>
        <v>0</v>
      </c>
      <c r="DN642" s="18">
        <f t="shared" ca="1" si="1649"/>
        <v>0</v>
      </c>
      <c r="DO642" s="18">
        <f t="shared" ca="1" si="1649"/>
        <v>0</v>
      </c>
      <c r="DP642" s="18">
        <f t="shared" ca="1" si="1649"/>
        <v>0</v>
      </c>
      <c r="DQ642" s="18">
        <f t="shared" ca="1" si="1649"/>
        <v>0</v>
      </c>
      <c r="DR642" s="18">
        <f t="shared" ca="1" si="1649"/>
        <v>0</v>
      </c>
      <c r="DS642" s="18">
        <f t="shared" ca="1" si="1649"/>
        <v>0</v>
      </c>
      <c r="DT642" s="18">
        <f t="shared" ca="1" si="1649"/>
        <v>0</v>
      </c>
      <c r="DU642" s="18">
        <f t="shared" ca="1" si="1649"/>
        <v>0</v>
      </c>
      <c r="DV642" s="18">
        <f t="shared" ca="1" si="1649"/>
        <v>0</v>
      </c>
      <c r="DW642" s="18">
        <f t="shared" ca="1" si="1649"/>
        <v>0</v>
      </c>
      <c r="DX642" s="18">
        <f t="shared" ca="1" si="1649"/>
        <v>0</v>
      </c>
      <c r="DY642" s="18">
        <f t="shared" ca="1" si="1649"/>
        <v>0</v>
      </c>
      <c r="DZ642" s="18">
        <f t="shared" ca="1" si="1649"/>
        <v>0</v>
      </c>
      <c r="EA642" s="18">
        <f t="shared" ca="1" si="1649"/>
        <v>0</v>
      </c>
      <c r="EB642" s="18">
        <f t="shared" ca="1" si="1649"/>
        <v>0</v>
      </c>
      <c r="EC642" s="18">
        <f t="shared" ca="1" si="1649"/>
        <v>0</v>
      </c>
      <c r="ED642" s="18">
        <f t="shared" ca="1" si="1649"/>
        <v>0</v>
      </c>
      <c r="EE642" s="18">
        <f t="shared" ca="1" si="1649"/>
        <v>0</v>
      </c>
      <c r="EF642" s="18">
        <f t="shared" ca="1" si="1649"/>
        <v>0</v>
      </c>
      <c r="EG642" s="18">
        <f t="shared" ca="1" si="1649"/>
        <v>0</v>
      </c>
      <c r="EH642" s="18">
        <f t="shared" ref="EH642:FR642" ca="1" si="1650">-SUM(EH972, EH1095:EH1096)</f>
        <v>0</v>
      </c>
      <c r="EI642" s="18">
        <f t="shared" ca="1" si="1650"/>
        <v>0</v>
      </c>
      <c r="EJ642" s="18">
        <f t="shared" ca="1" si="1650"/>
        <v>0</v>
      </c>
      <c r="EK642" s="18">
        <f t="shared" ca="1" si="1650"/>
        <v>0</v>
      </c>
      <c r="EL642" s="18">
        <f t="shared" ca="1" si="1650"/>
        <v>0</v>
      </c>
      <c r="EM642" s="18">
        <f t="shared" ca="1" si="1650"/>
        <v>0</v>
      </c>
      <c r="EN642" s="18">
        <f t="shared" ca="1" si="1650"/>
        <v>0</v>
      </c>
      <c r="EO642" s="18">
        <f t="shared" ca="1" si="1650"/>
        <v>0</v>
      </c>
      <c r="EP642" s="18">
        <f t="shared" ca="1" si="1650"/>
        <v>0</v>
      </c>
      <c r="EQ642" s="18">
        <f t="shared" ca="1" si="1650"/>
        <v>0</v>
      </c>
      <c r="ER642" s="18">
        <f t="shared" ca="1" si="1650"/>
        <v>0</v>
      </c>
      <c r="ES642" s="18">
        <f t="shared" ca="1" si="1650"/>
        <v>0</v>
      </c>
      <c r="ET642" s="18">
        <f t="shared" ca="1" si="1650"/>
        <v>0</v>
      </c>
      <c r="EU642" s="18">
        <f t="shared" ca="1" si="1650"/>
        <v>0</v>
      </c>
      <c r="EV642" s="18">
        <f t="shared" ca="1" si="1650"/>
        <v>0</v>
      </c>
      <c r="EW642" s="18">
        <f t="shared" ca="1" si="1650"/>
        <v>0</v>
      </c>
      <c r="EX642" s="18">
        <f t="shared" ca="1" si="1650"/>
        <v>0</v>
      </c>
      <c r="EY642" s="18">
        <f t="shared" ca="1" si="1650"/>
        <v>0</v>
      </c>
      <c r="EZ642" s="18">
        <f t="shared" ca="1" si="1650"/>
        <v>0</v>
      </c>
      <c r="FA642" s="18">
        <f t="shared" ca="1" si="1650"/>
        <v>0</v>
      </c>
      <c r="FB642" s="18">
        <f t="shared" ca="1" si="1650"/>
        <v>0</v>
      </c>
      <c r="FC642" s="18">
        <f t="shared" ca="1" si="1650"/>
        <v>0</v>
      </c>
      <c r="FD642" s="18">
        <f t="shared" ca="1" si="1650"/>
        <v>0</v>
      </c>
      <c r="FE642" s="18">
        <f t="shared" ca="1" si="1650"/>
        <v>0</v>
      </c>
      <c r="FF642" s="18">
        <f t="shared" ca="1" si="1650"/>
        <v>0</v>
      </c>
      <c r="FG642" s="18">
        <f t="shared" ca="1" si="1650"/>
        <v>0</v>
      </c>
      <c r="FH642" s="18">
        <f t="shared" ca="1" si="1650"/>
        <v>0</v>
      </c>
      <c r="FI642" s="18">
        <f t="shared" ca="1" si="1650"/>
        <v>0</v>
      </c>
      <c r="FJ642" s="18">
        <f t="shared" ca="1" si="1650"/>
        <v>0</v>
      </c>
      <c r="FK642" s="18">
        <f t="shared" ca="1" si="1650"/>
        <v>0</v>
      </c>
      <c r="FL642" s="18">
        <f t="shared" ca="1" si="1650"/>
        <v>0</v>
      </c>
      <c r="FM642" s="18">
        <f t="shared" ca="1" si="1650"/>
        <v>0</v>
      </c>
      <c r="FN642" s="18">
        <f t="shared" ca="1" si="1650"/>
        <v>0</v>
      </c>
      <c r="FO642" s="18">
        <f t="shared" ca="1" si="1650"/>
        <v>0</v>
      </c>
      <c r="FP642" s="18">
        <f t="shared" ca="1" si="1650"/>
        <v>0</v>
      </c>
      <c r="FQ642" s="18">
        <f t="shared" ca="1" si="1650"/>
        <v>0</v>
      </c>
      <c r="FR642" s="18">
        <f t="shared" ca="1" si="1650"/>
        <v>0</v>
      </c>
    </row>
    <row r="643" spans="2:174">
      <c r="B643" s="157"/>
      <c r="C643" s="210" t="s">
        <v>557</v>
      </c>
      <c r="D643" s="144" t="s">
        <v>974</v>
      </c>
      <c r="E643" s="161"/>
      <c r="I643" s="167">
        <f ca="1">SUM(J643:FR643)</f>
        <v>0</v>
      </c>
      <c r="J643" s="18">
        <f t="shared" ref="J643:AO643" ca="1" si="1651">-SUM(J973, J1097)</f>
        <v>0</v>
      </c>
      <c r="K643" s="18">
        <f t="shared" ca="1" si="1651"/>
        <v>0</v>
      </c>
      <c r="L643" s="18">
        <f t="shared" ca="1" si="1651"/>
        <v>0</v>
      </c>
      <c r="M643" s="18">
        <f t="shared" ca="1" si="1651"/>
        <v>0</v>
      </c>
      <c r="N643" s="18">
        <f t="shared" ca="1" si="1651"/>
        <v>0</v>
      </c>
      <c r="O643" s="18">
        <f t="shared" ca="1" si="1651"/>
        <v>0</v>
      </c>
      <c r="P643" s="18">
        <f t="shared" ca="1" si="1651"/>
        <v>0</v>
      </c>
      <c r="Q643" s="18">
        <f t="shared" ca="1" si="1651"/>
        <v>0</v>
      </c>
      <c r="R643" s="18">
        <f t="shared" ca="1" si="1651"/>
        <v>0</v>
      </c>
      <c r="S643" s="18">
        <f t="shared" ca="1" si="1651"/>
        <v>0</v>
      </c>
      <c r="T643" s="18">
        <f t="shared" ca="1" si="1651"/>
        <v>0</v>
      </c>
      <c r="U643" s="18">
        <f t="shared" ca="1" si="1651"/>
        <v>0</v>
      </c>
      <c r="V643" s="18">
        <f t="shared" ca="1" si="1651"/>
        <v>0</v>
      </c>
      <c r="W643" s="18">
        <f t="shared" ca="1" si="1651"/>
        <v>0</v>
      </c>
      <c r="X643" s="18">
        <f t="shared" ca="1" si="1651"/>
        <v>0</v>
      </c>
      <c r="Y643" s="18">
        <f t="shared" ca="1" si="1651"/>
        <v>0</v>
      </c>
      <c r="Z643" s="18">
        <f t="shared" ca="1" si="1651"/>
        <v>0</v>
      </c>
      <c r="AA643" s="18">
        <f t="shared" ca="1" si="1651"/>
        <v>0</v>
      </c>
      <c r="AB643" s="18">
        <f t="shared" ca="1" si="1651"/>
        <v>0</v>
      </c>
      <c r="AC643" s="18">
        <f t="shared" ca="1" si="1651"/>
        <v>0</v>
      </c>
      <c r="AD643" s="18">
        <f t="shared" ca="1" si="1651"/>
        <v>0</v>
      </c>
      <c r="AE643" s="18">
        <f t="shared" ca="1" si="1651"/>
        <v>0</v>
      </c>
      <c r="AF643" s="18">
        <f t="shared" ca="1" si="1651"/>
        <v>0</v>
      </c>
      <c r="AG643" s="18">
        <f t="shared" ca="1" si="1651"/>
        <v>0</v>
      </c>
      <c r="AH643" s="18">
        <f t="shared" ca="1" si="1651"/>
        <v>0</v>
      </c>
      <c r="AI643" s="18">
        <f t="shared" ca="1" si="1651"/>
        <v>0</v>
      </c>
      <c r="AJ643" s="18">
        <f t="shared" ca="1" si="1651"/>
        <v>0</v>
      </c>
      <c r="AK643" s="18">
        <f t="shared" ca="1" si="1651"/>
        <v>0</v>
      </c>
      <c r="AL643" s="18">
        <f t="shared" ca="1" si="1651"/>
        <v>0</v>
      </c>
      <c r="AM643" s="18">
        <f t="shared" ca="1" si="1651"/>
        <v>0</v>
      </c>
      <c r="AN643" s="18">
        <f t="shared" ca="1" si="1651"/>
        <v>0</v>
      </c>
      <c r="AO643" s="18">
        <f t="shared" ca="1" si="1651"/>
        <v>0</v>
      </c>
      <c r="AP643" s="18">
        <f t="shared" ref="AP643:BU643" ca="1" si="1652">-SUM(AP973, AP1097)</f>
        <v>0</v>
      </c>
      <c r="AQ643" s="18">
        <f t="shared" ca="1" si="1652"/>
        <v>0</v>
      </c>
      <c r="AR643" s="18">
        <f t="shared" ca="1" si="1652"/>
        <v>0</v>
      </c>
      <c r="AS643" s="18">
        <f t="shared" ca="1" si="1652"/>
        <v>0</v>
      </c>
      <c r="AT643" s="18">
        <f t="shared" ca="1" si="1652"/>
        <v>0</v>
      </c>
      <c r="AU643" s="18">
        <f t="shared" ca="1" si="1652"/>
        <v>0</v>
      </c>
      <c r="AV643" s="18">
        <f t="shared" ca="1" si="1652"/>
        <v>0</v>
      </c>
      <c r="AW643" s="18">
        <f t="shared" ca="1" si="1652"/>
        <v>0</v>
      </c>
      <c r="AX643" s="18">
        <f t="shared" ca="1" si="1652"/>
        <v>0</v>
      </c>
      <c r="AY643" s="18">
        <f t="shared" ca="1" si="1652"/>
        <v>0</v>
      </c>
      <c r="AZ643" s="18">
        <f t="shared" ca="1" si="1652"/>
        <v>0</v>
      </c>
      <c r="BA643" s="18">
        <f t="shared" ca="1" si="1652"/>
        <v>0</v>
      </c>
      <c r="BB643" s="18">
        <f t="shared" ca="1" si="1652"/>
        <v>0</v>
      </c>
      <c r="BC643" s="18">
        <f t="shared" ca="1" si="1652"/>
        <v>0</v>
      </c>
      <c r="BD643" s="18">
        <f t="shared" ca="1" si="1652"/>
        <v>0</v>
      </c>
      <c r="BE643" s="18">
        <f t="shared" ca="1" si="1652"/>
        <v>0</v>
      </c>
      <c r="BF643" s="18">
        <f t="shared" ca="1" si="1652"/>
        <v>0</v>
      </c>
      <c r="BG643" s="18">
        <f t="shared" ca="1" si="1652"/>
        <v>0</v>
      </c>
      <c r="BH643" s="18">
        <f t="shared" ca="1" si="1652"/>
        <v>0</v>
      </c>
      <c r="BI643" s="18">
        <f t="shared" ca="1" si="1652"/>
        <v>0</v>
      </c>
      <c r="BJ643" s="18">
        <f t="shared" ca="1" si="1652"/>
        <v>0</v>
      </c>
      <c r="BK643" s="18">
        <f t="shared" ca="1" si="1652"/>
        <v>0</v>
      </c>
      <c r="BL643" s="18">
        <f t="shared" ca="1" si="1652"/>
        <v>0</v>
      </c>
      <c r="BM643" s="18">
        <f t="shared" ca="1" si="1652"/>
        <v>0</v>
      </c>
      <c r="BN643" s="18">
        <f t="shared" ca="1" si="1652"/>
        <v>0</v>
      </c>
      <c r="BO643" s="18">
        <f t="shared" ca="1" si="1652"/>
        <v>0</v>
      </c>
      <c r="BP643" s="18">
        <f t="shared" ca="1" si="1652"/>
        <v>0</v>
      </c>
      <c r="BQ643" s="18">
        <f t="shared" ca="1" si="1652"/>
        <v>0</v>
      </c>
      <c r="BR643" s="18">
        <f t="shared" ca="1" si="1652"/>
        <v>0</v>
      </c>
      <c r="BS643" s="18">
        <f t="shared" ca="1" si="1652"/>
        <v>0</v>
      </c>
      <c r="BT643" s="18">
        <f t="shared" ca="1" si="1652"/>
        <v>0</v>
      </c>
      <c r="BU643" s="18">
        <f t="shared" ca="1" si="1652"/>
        <v>0</v>
      </c>
      <c r="BV643" s="18">
        <f t="shared" ref="BV643:DA643" ca="1" si="1653">-SUM(BV973, BV1097)</f>
        <v>0</v>
      </c>
      <c r="BW643" s="18">
        <f t="shared" ca="1" si="1653"/>
        <v>0</v>
      </c>
      <c r="BX643" s="18">
        <f t="shared" ca="1" si="1653"/>
        <v>0</v>
      </c>
      <c r="BY643" s="18">
        <f t="shared" ca="1" si="1653"/>
        <v>0</v>
      </c>
      <c r="BZ643" s="18">
        <f t="shared" ca="1" si="1653"/>
        <v>0</v>
      </c>
      <c r="CA643" s="18">
        <f t="shared" ca="1" si="1653"/>
        <v>0</v>
      </c>
      <c r="CB643" s="18">
        <f t="shared" ca="1" si="1653"/>
        <v>0</v>
      </c>
      <c r="CC643" s="18">
        <f t="shared" ca="1" si="1653"/>
        <v>0</v>
      </c>
      <c r="CD643" s="18">
        <f t="shared" ca="1" si="1653"/>
        <v>0</v>
      </c>
      <c r="CE643" s="18">
        <f t="shared" ca="1" si="1653"/>
        <v>0</v>
      </c>
      <c r="CF643" s="18">
        <f t="shared" ca="1" si="1653"/>
        <v>0</v>
      </c>
      <c r="CG643" s="18">
        <f t="shared" ca="1" si="1653"/>
        <v>0</v>
      </c>
      <c r="CH643" s="18">
        <f t="shared" ca="1" si="1653"/>
        <v>0</v>
      </c>
      <c r="CI643" s="18">
        <f t="shared" ca="1" si="1653"/>
        <v>0</v>
      </c>
      <c r="CJ643" s="18">
        <f t="shared" ca="1" si="1653"/>
        <v>0</v>
      </c>
      <c r="CK643" s="18">
        <f t="shared" ca="1" si="1653"/>
        <v>0</v>
      </c>
      <c r="CL643" s="18">
        <f t="shared" ca="1" si="1653"/>
        <v>0</v>
      </c>
      <c r="CM643" s="18">
        <f t="shared" ca="1" si="1653"/>
        <v>0</v>
      </c>
      <c r="CN643" s="18">
        <f t="shared" ca="1" si="1653"/>
        <v>0</v>
      </c>
      <c r="CO643" s="18">
        <f t="shared" ca="1" si="1653"/>
        <v>0</v>
      </c>
      <c r="CP643" s="18">
        <f t="shared" ca="1" si="1653"/>
        <v>0</v>
      </c>
      <c r="CQ643" s="18">
        <f t="shared" ca="1" si="1653"/>
        <v>0</v>
      </c>
      <c r="CR643" s="18">
        <f t="shared" ca="1" si="1653"/>
        <v>0</v>
      </c>
      <c r="CS643" s="18">
        <f t="shared" ca="1" si="1653"/>
        <v>0</v>
      </c>
      <c r="CT643" s="18">
        <f t="shared" ca="1" si="1653"/>
        <v>0</v>
      </c>
      <c r="CU643" s="18">
        <f t="shared" ca="1" si="1653"/>
        <v>0</v>
      </c>
      <c r="CV643" s="18">
        <f t="shared" ca="1" si="1653"/>
        <v>0</v>
      </c>
      <c r="CW643" s="18">
        <f t="shared" ca="1" si="1653"/>
        <v>0</v>
      </c>
      <c r="CX643" s="18">
        <f t="shared" ca="1" si="1653"/>
        <v>0</v>
      </c>
      <c r="CY643" s="18">
        <f t="shared" ca="1" si="1653"/>
        <v>0</v>
      </c>
      <c r="CZ643" s="18">
        <f t="shared" ca="1" si="1653"/>
        <v>0</v>
      </c>
      <c r="DA643" s="18">
        <f t="shared" ca="1" si="1653"/>
        <v>0</v>
      </c>
      <c r="DB643" s="18">
        <f t="shared" ref="DB643:EG643" ca="1" si="1654">-SUM(DB973, DB1097)</f>
        <v>0</v>
      </c>
      <c r="DC643" s="18">
        <f t="shared" ca="1" si="1654"/>
        <v>0</v>
      </c>
      <c r="DD643" s="18">
        <f t="shared" ca="1" si="1654"/>
        <v>0</v>
      </c>
      <c r="DE643" s="18">
        <f t="shared" ca="1" si="1654"/>
        <v>0</v>
      </c>
      <c r="DF643" s="18">
        <f t="shared" ca="1" si="1654"/>
        <v>0</v>
      </c>
      <c r="DG643" s="18">
        <f t="shared" ca="1" si="1654"/>
        <v>0</v>
      </c>
      <c r="DH643" s="18">
        <f t="shared" ca="1" si="1654"/>
        <v>0</v>
      </c>
      <c r="DI643" s="18">
        <f t="shared" ca="1" si="1654"/>
        <v>0</v>
      </c>
      <c r="DJ643" s="18">
        <f t="shared" ca="1" si="1654"/>
        <v>0</v>
      </c>
      <c r="DK643" s="18">
        <f t="shared" ca="1" si="1654"/>
        <v>0</v>
      </c>
      <c r="DL643" s="18">
        <f t="shared" ca="1" si="1654"/>
        <v>0</v>
      </c>
      <c r="DM643" s="18">
        <f t="shared" ca="1" si="1654"/>
        <v>0</v>
      </c>
      <c r="DN643" s="18">
        <f t="shared" ca="1" si="1654"/>
        <v>0</v>
      </c>
      <c r="DO643" s="18">
        <f t="shared" ca="1" si="1654"/>
        <v>0</v>
      </c>
      <c r="DP643" s="18">
        <f t="shared" ca="1" si="1654"/>
        <v>0</v>
      </c>
      <c r="DQ643" s="18">
        <f t="shared" ca="1" si="1654"/>
        <v>0</v>
      </c>
      <c r="DR643" s="18">
        <f t="shared" ca="1" si="1654"/>
        <v>0</v>
      </c>
      <c r="DS643" s="18">
        <f t="shared" ca="1" si="1654"/>
        <v>0</v>
      </c>
      <c r="DT643" s="18">
        <f t="shared" ca="1" si="1654"/>
        <v>0</v>
      </c>
      <c r="DU643" s="18">
        <f t="shared" ca="1" si="1654"/>
        <v>0</v>
      </c>
      <c r="DV643" s="18">
        <f t="shared" ca="1" si="1654"/>
        <v>0</v>
      </c>
      <c r="DW643" s="18">
        <f t="shared" ca="1" si="1654"/>
        <v>0</v>
      </c>
      <c r="DX643" s="18">
        <f t="shared" ca="1" si="1654"/>
        <v>0</v>
      </c>
      <c r="DY643" s="18">
        <f t="shared" ca="1" si="1654"/>
        <v>0</v>
      </c>
      <c r="DZ643" s="18">
        <f t="shared" ca="1" si="1654"/>
        <v>0</v>
      </c>
      <c r="EA643" s="18">
        <f t="shared" ca="1" si="1654"/>
        <v>0</v>
      </c>
      <c r="EB643" s="18">
        <f t="shared" ca="1" si="1654"/>
        <v>0</v>
      </c>
      <c r="EC643" s="18">
        <f t="shared" ca="1" si="1654"/>
        <v>0</v>
      </c>
      <c r="ED643" s="18">
        <f t="shared" ca="1" si="1654"/>
        <v>0</v>
      </c>
      <c r="EE643" s="18">
        <f t="shared" ca="1" si="1654"/>
        <v>0</v>
      </c>
      <c r="EF643" s="18">
        <f t="shared" ca="1" si="1654"/>
        <v>0</v>
      </c>
      <c r="EG643" s="18">
        <f t="shared" ca="1" si="1654"/>
        <v>0</v>
      </c>
      <c r="EH643" s="18">
        <f t="shared" ref="EH643:FR643" ca="1" si="1655">-SUM(EH973, EH1097)</f>
        <v>0</v>
      </c>
      <c r="EI643" s="18">
        <f t="shared" ca="1" si="1655"/>
        <v>0</v>
      </c>
      <c r="EJ643" s="18">
        <f t="shared" ca="1" si="1655"/>
        <v>0</v>
      </c>
      <c r="EK643" s="18">
        <f t="shared" ca="1" si="1655"/>
        <v>0</v>
      </c>
      <c r="EL643" s="18">
        <f t="shared" ca="1" si="1655"/>
        <v>0</v>
      </c>
      <c r="EM643" s="18">
        <f t="shared" ca="1" si="1655"/>
        <v>0</v>
      </c>
      <c r="EN643" s="18">
        <f t="shared" ca="1" si="1655"/>
        <v>0</v>
      </c>
      <c r="EO643" s="18">
        <f t="shared" ca="1" si="1655"/>
        <v>0</v>
      </c>
      <c r="EP643" s="18">
        <f t="shared" ca="1" si="1655"/>
        <v>0</v>
      </c>
      <c r="EQ643" s="18">
        <f t="shared" ca="1" si="1655"/>
        <v>0</v>
      </c>
      <c r="ER643" s="18">
        <f t="shared" ca="1" si="1655"/>
        <v>0</v>
      </c>
      <c r="ES643" s="18">
        <f t="shared" ca="1" si="1655"/>
        <v>0</v>
      </c>
      <c r="ET643" s="18">
        <f t="shared" ca="1" si="1655"/>
        <v>0</v>
      </c>
      <c r="EU643" s="18">
        <f t="shared" ca="1" si="1655"/>
        <v>0</v>
      </c>
      <c r="EV643" s="18">
        <f t="shared" ca="1" si="1655"/>
        <v>0</v>
      </c>
      <c r="EW643" s="18">
        <f t="shared" ca="1" si="1655"/>
        <v>0</v>
      </c>
      <c r="EX643" s="18">
        <f t="shared" ca="1" si="1655"/>
        <v>0</v>
      </c>
      <c r="EY643" s="18">
        <f t="shared" ca="1" si="1655"/>
        <v>0</v>
      </c>
      <c r="EZ643" s="18">
        <f t="shared" ca="1" si="1655"/>
        <v>0</v>
      </c>
      <c r="FA643" s="18">
        <f t="shared" ca="1" si="1655"/>
        <v>0</v>
      </c>
      <c r="FB643" s="18">
        <f t="shared" ca="1" si="1655"/>
        <v>0</v>
      </c>
      <c r="FC643" s="18">
        <f t="shared" ca="1" si="1655"/>
        <v>0</v>
      </c>
      <c r="FD643" s="18">
        <f t="shared" ca="1" si="1655"/>
        <v>0</v>
      </c>
      <c r="FE643" s="18">
        <f t="shared" ca="1" si="1655"/>
        <v>0</v>
      </c>
      <c r="FF643" s="18">
        <f t="shared" ca="1" si="1655"/>
        <v>0</v>
      </c>
      <c r="FG643" s="18">
        <f t="shared" ca="1" si="1655"/>
        <v>0</v>
      </c>
      <c r="FH643" s="18">
        <f t="shared" ca="1" si="1655"/>
        <v>0</v>
      </c>
      <c r="FI643" s="18">
        <f t="shared" ca="1" si="1655"/>
        <v>0</v>
      </c>
      <c r="FJ643" s="18">
        <f t="shared" ca="1" si="1655"/>
        <v>0</v>
      </c>
      <c r="FK643" s="18">
        <f t="shared" ca="1" si="1655"/>
        <v>0</v>
      </c>
      <c r="FL643" s="18">
        <f t="shared" ca="1" si="1655"/>
        <v>0</v>
      </c>
      <c r="FM643" s="18">
        <f t="shared" ca="1" si="1655"/>
        <v>0</v>
      </c>
      <c r="FN643" s="18">
        <f t="shared" ca="1" si="1655"/>
        <v>0</v>
      </c>
      <c r="FO643" s="18">
        <f t="shared" ca="1" si="1655"/>
        <v>0</v>
      </c>
      <c r="FP643" s="18">
        <f t="shared" ca="1" si="1655"/>
        <v>0</v>
      </c>
      <c r="FQ643" s="18">
        <f t="shared" ca="1" si="1655"/>
        <v>0</v>
      </c>
      <c r="FR643" s="18">
        <f t="shared" ca="1" si="1655"/>
        <v>0</v>
      </c>
    </row>
    <row r="644" spans="2:174">
      <c r="B644" s="157"/>
      <c r="C644" s="210" t="s">
        <v>589</v>
      </c>
      <c r="D644" s="144" t="s">
        <v>974</v>
      </c>
      <c r="E644" s="161"/>
      <c r="I644" s="167">
        <f ca="1">SUM(J644:FR644)</f>
        <v>0</v>
      </c>
      <c r="J644" s="18">
        <f t="shared" ref="J644:AO644" si="1656">SUM(J976, J1100)</f>
        <v>0</v>
      </c>
      <c r="K644" s="18">
        <f t="shared" ca="1" si="1656"/>
        <v>0</v>
      </c>
      <c r="L644" s="18">
        <f t="shared" ca="1" si="1656"/>
        <v>0</v>
      </c>
      <c r="M644" s="18">
        <f t="shared" ca="1" si="1656"/>
        <v>0</v>
      </c>
      <c r="N644" s="18">
        <f t="shared" ca="1" si="1656"/>
        <v>0</v>
      </c>
      <c r="O644" s="18">
        <f t="shared" ca="1" si="1656"/>
        <v>0</v>
      </c>
      <c r="P644" s="18">
        <f t="shared" ca="1" si="1656"/>
        <v>0</v>
      </c>
      <c r="Q644" s="18">
        <f t="shared" ca="1" si="1656"/>
        <v>0</v>
      </c>
      <c r="R644" s="18">
        <f t="shared" ca="1" si="1656"/>
        <v>0</v>
      </c>
      <c r="S644" s="18">
        <f t="shared" ca="1" si="1656"/>
        <v>0</v>
      </c>
      <c r="T644" s="18">
        <f t="shared" ca="1" si="1656"/>
        <v>0</v>
      </c>
      <c r="U644" s="18">
        <f t="shared" ca="1" si="1656"/>
        <v>0</v>
      </c>
      <c r="V644" s="18">
        <f t="shared" ca="1" si="1656"/>
        <v>0</v>
      </c>
      <c r="W644" s="18">
        <f t="shared" ca="1" si="1656"/>
        <v>0</v>
      </c>
      <c r="X644" s="18">
        <f t="shared" ca="1" si="1656"/>
        <v>0</v>
      </c>
      <c r="Y644" s="18">
        <f t="shared" ca="1" si="1656"/>
        <v>0</v>
      </c>
      <c r="Z644" s="18">
        <f t="shared" ca="1" si="1656"/>
        <v>0</v>
      </c>
      <c r="AA644" s="18">
        <f t="shared" ca="1" si="1656"/>
        <v>0</v>
      </c>
      <c r="AB644" s="18">
        <f t="shared" ca="1" si="1656"/>
        <v>0</v>
      </c>
      <c r="AC644" s="18">
        <f t="shared" ca="1" si="1656"/>
        <v>0</v>
      </c>
      <c r="AD644" s="18">
        <f t="shared" ca="1" si="1656"/>
        <v>0</v>
      </c>
      <c r="AE644" s="18">
        <f t="shared" ca="1" si="1656"/>
        <v>0</v>
      </c>
      <c r="AF644" s="18">
        <f t="shared" ca="1" si="1656"/>
        <v>0</v>
      </c>
      <c r="AG644" s="18">
        <f t="shared" ca="1" si="1656"/>
        <v>0</v>
      </c>
      <c r="AH644" s="18">
        <f t="shared" ca="1" si="1656"/>
        <v>0</v>
      </c>
      <c r="AI644" s="18">
        <f t="shared" ca="1" si="1656"/>
        <v>0</v>
      </c>
      <c r="AJ644" s="18">
        <f t="shared" ca="1" si="1656"/>
        <v>0</v>
      </c>
      <c r="AK644" s="18">
        <f t="shared" ca="1" si="1656"/>
        <v>0</v>
      </c>
      <c r="AL644" s="18">
        <f t="shared" ca="1" si="1656"/>
        <v>0</v>
      </c>
      <c r="AM644" s="18">
        <f t="shared" ca="1" si="1656"/>
        <v>0</v>
      </c>
      <c r="AN644" s="18">
        <f t="shared" ca="1" si="1656"/>
        <v>0</v>
      </c>
      <c r="AO644" s="18">
        <f t="shared" ca="1" si="1656"/>
        <v>0</v>
      </c>
      <c r="AP644" s="18">
        <f t="shared" ref="AP644:BU644" ca="1" si="1657">SUM(AP976, AP1100)</f>
        <v>0</v>
      </c>
      <c r="AQ644" s="18">
        <f t="shared" ca="1" si="1657"/>
        <v>0</v>
      </c>
      <c r="AR644" s="18">
        <f t="shared" ca="1" si="1657"/>
        <v>0</v>
      </c>
      <c r="AS644" s="18">
        <f t="shared" ca="1" si="1657"/>
        <v>0</v>
      </c>
      <c r="AT644" s="18">
        <f t="shared" ca="1" si="1657"/>
        <v>0</v>
      </c>
      <c r="AU644" s="18">
        <f t="shared" ca="1" si="1657"/>
        <v>0</v>
      </c>
      <c r="AV644" s="18">
        <f t="shared" ca="1" si="1657"/>
        <v>0</v>
      </c>
      <c r="AW644" s="18">
        <f t="shared" ca="1" si="1657"/>
        <v>0</v>
      </c>
      <c r="AX644" s="18">
        <f t="shared" ca="1" si="1657"/>
        <v>0</v>
      </c>
      <c r="AY644" s="18">
        <f t="shared" ca="1" si="1657"/>
        <v>0</v>
      </c>
      <c r="AZ644" s="18">
        <f t="shared" ca="1" si="1657"/>
        <v>0</v>
      </c>
      <c r="BA644" s="18">
        <f t="shared" ca="1" si="1657"/>
        <v>0</v>
      </c>
      <c r="BB644" s="18">
        <f t="shared" ca="1" si="1657"/>
        <v>0</v>
      </c>
      <c r="BC644" s="18">
        <f t="shared" ca="1" si="1657"/>
        <v>0</v>
      </c>
      <c r="BD644" s="18">
        <f t="shared" ca="1" si="1657"/>
        <v>0</v>
      </c>
      <c r="BE644" s="18">
        <f t="shared" ca="1" si="1657"/>
        <v>0</v>
      </c>
      <c r="BF644" s="18">
        <f t="shared" ca="1" si="1657"/>
        <v>0</v>
      </c>
      <c r="BG644" s="18">
        <f t="shared" ca="1" si="1657"/>
        <v>0</v>
      </c>
      <c r="BH644" s="18">
        <f t="shared" ca="1" si="1657"/>
        <v>0</v>
      </c>
      <c r="BI644" s="18">
        <f t="shared" ca="1" si="1657"/>
        <v>0</v>
      </c>
      <c r="BJ644" s="18">
        <f t="shared" ca="1" si="1657"/>
        <v>0</v>
      </c>
      <c r="BK644" s="18">
        <f t="shared" ca="1" si="1657"/>
        <v>0</v>
      </c>
      <c r="BL644" s="18">
        <f t="shared" ca="1" si="1657"/>
        <v>0</v>
      </c>
      <c r="BM644" s="18">
        <f t="shared" ca="1" si="1657"/>
        <v>0</v>
      </c>
      <c r="BN644" s="18">
        <f t="shared" ca="1" si="1657"/>
        <v>0</v>
      </c>
      <c r="BO644" s="18">
        <f t="shared" ca="1" si="1657"/>
        <v>0</v>
      </c>
      <c r="BP644" s="18">
        <f t="shared" ca="1" si="1657"/>
        <v>0</v>
      </c>
      <c r="BQ644" s="18">
        <f t="shared" ca="1" si="1657"/>
        <v>0</v>
      </c>
      <c r="BR644" s="18">
        <f t="shared" ca="1" si="1657"/>
        <v>0</v>
      </c>
      <c r="BS644" s="18">
        <f t="shared" ca="1" si="1657"/>
        <v>0</v>
      </c>
      <c r="BT644" s="18">
        <f t="shared" ca="1" si="1657"/>
        <v>0</v>
      </c>
      <c r="BU644" s="18">
        <f t="shared" ca="1" si="1657"/>
        <v>0</v>
      </c>
      <c r="BV644" s="18">
        <f t="shared" ref="BV644:DA644" ca="1" si="1658">SUM(BV976, BV1100)</f>
        <v>0</v>
      </c>
      <c r="BW644" s="18">
        <f t="shared" ca="1" si="1658"/>
        <v>0</v>
      </c>
      <c r="BX644" s="18">
        <f t="shared" ca="1" si="1658"/>
        <v>0</v>
      </c>
      <c r="BY644" s="18">
        <f t="shared" ca="1" si="1658"/>
        <v>0</v>
      </c>
      <c r="BZ644" s="18">
        <f t="shared" ca="1" si="1658"/>
        <v>0</v>
      </c>
      <c r="CA644" s="18">
        <f t="shared" ca="1" si="1658"/>
        <v>0</v>
      </c>
      <c r="CB644" s="18">
        <f t="shared" ca="1" si="1658"/>
        <v>0</v>
      </c>
      <c r="CC644" s="18">
        <f t="shared" ca="1" si="1658"/>
        <v>0</v>
      </c>
      <c r="CD644" s="18">
        <f t="shared" ca="1" si="1658"/>
        <v>0</v>
      </c>
      <c r="CE644" s="18">
        <f t="shared" ca="1" si="1658"/>
        <v>0</v>
      </c>
      <c r="CF644" s="18">
        <f t="shared" ca="1" si="1658"/>
        <v>0</v>
      </c>
      <c r="CG644" s="18">
        <f t="shared" ca="1" si="1658"/>
        <v>0</v>
      </c>
      <c r="CH644" s="18">
        <f t="shared" ca="1" si="1658"/>
        <v>0</v>
      </c>
      <c r="CI644" s="18">
        <f t="shared" ca="1" si="1658"/>
        <v>0</v>
      </c>
      <c r="CJ644" s="18">
        <f t="shared" ca="1" si="1658"/>
        <v>0</v>
      </c>
      <c r="CK644" s="18">
        <f t="shared" ca="1" si="1658"/>
        <v>0</v>
      </c>
      <c r="CL644" s="18">
        <f t="shared" ca="1" si="1658"/>
        <v>0</v>
      </c>
      <c r="CM644" s="18">
        <f t="shared" ca="1" si="1658"/>
        <v>0</v>
      </c>
      <c r="CN644" s="18">
        <f t="shared" ca="1" si="1658"/>
        <v>0</v>
      </c>
      <c r="CO644" s="18">
        <f t="shared" ca="1" si="1658"/>
        <v>0</v>
      </c>
      <c r="CP644" s="18">
        <f t="shared" ca="1" si="1658"/>
        <v>0</v>
      </c>
      <c r="CQ644" s="18">
        <f t="shared" ca="1" si="1658"/>
        <v>0</v>
      </c>
      <c r="CR644" s="18">
        <f t="shared" ca="1" si="1658"/>
        <v>0</v>
      </c>
      <c r="CS644" s="18">
        <f t="shared" ca="1" si="1658"/>
        <v>0</v>
      </c>
      <c r="CT644" s="18">
        <f t="shared" ca="1" si="1658"/>
        <v>0</v>
      </c>
      <c r="CU644" s="18">
        <f t="shared" ca="1" si="1658"/>
        <v>0</v>
      </c>
      <c r="CV644" s="18">
        <f t="shared" ca="1" si="1658"/>
        <v>0</v>
      </c>
      <c r="CW644" s="18">
        <f t="shared" ca="1" si="1658"/>
        <v>0</v>
      </c>
      <c r="CX644" s="18">
        <f t="shared" ca="1" si="1658"/>
        <v>0</v>
      </c>
      <c r="CY644" s="18">
        <f t="shared" ca="1" si="1658"/>
        <v>0</v>
      </c>
      <c r="CZ644" s="18">
        <f t="shared" ca="1" si="1658"/>
        <v>0</v>
      </c>
      <c r="DA644" s="18">
        <f t="shared" ca="1" si="1658"/>
        <v>0</v>
      </c>
      <c r="DB644" s="18">
        <f t="shared" ref="DB644:EG644" ca="1" si="1659">SUM(DB976, DB1100)</f>
        <v>0</v>
      </c>
      <c r="DC644" s="18">
        <f t="shared" ca="1" si="1659"/>
        <v>0</v>
      </c>
      <c r="DD644" s="18">
        <f t="shared" ca="1" si="1659"/>
        <v>0</v>
      </c>
      <c r="DE644" s="18">
        <f t="shared" ca="1" si="1659"/>
        <v>0</v>
      </c>
      <c r="DF644" s="18">
        <f t="shared" ca="1" si="1659"/>
        <v>0</v>
      </c>
      <c r="DG644" s="18">
        <f t="shared" ca="1" si="1659"/>
        <v>0</v>
      </c>
      <c r="DH644" s="18">
        <f t="shared" ca="1" si="1659"/>
        <v>0</v>
      </c>
      <c r="DI644" s="18">
        <f t="shared" ca="1" si="1659"/>
        <v>0</v>
      </c>
      <c r="DJ644" s="18">
        <f t="shared" ca="1" si="1659"/>
        <v>0</v>
      </c>
      <c r="DK644" s="18">
        <f t="shared" ca="1" si="1659"/>
        <v>0</v>
      </c>
      <c r="DL644" s="18">
        <f t="shared" ca="1" si="1659"/>
        <v>0</v>
      </c>
      <c r="DM644" s="18">
        <f t="shared" ca="1" si="1659"/>
        <v>0</v>
      </c>
      <c r="DN644" s="18">
        <f t="shared" ca="1" si="1659"/>
        <v>0</v>
      </c>
      <c r="DO644" s="18">
        <f t="shared" ca="1" si="1659"/>
        <v>0</v>
      </c>
      <c r="DP644" s="18">
        <f t="shared" ca="1" si="1659"/>
        <v>0</v>
      </c>
      <c r="DQ644" s="18">
        <f t="shared" ca="1" si="1659"/>
        <v>0</v>
      </c>
      <c r="DR644" s="18">
        <f t="shared" ca="1" si="1659"/>
        <v>0</v>
      </c>
      <c r="DS644" s="18">
        <f t="shared" ca="1" si="1659"/>
        <v>0</v>
      </c>
      <c r="DT644" s="18">
        <f t="shared" ca="1" si="1659"/>
        <v>0</v>
      </c>
      <c r="DU644" s="18">
        <f t="shared" ca="1" si="1659"/>
        <v>0</v>
      </c>
      <c r="DV644" s="18">
        <f t="shared" ca="1" si="1659"/>
        <v>0</v>
      </c>
      <c r="DW644" s="18">
        <f t="shared" ca="1" si="1659"/>
        <v>0</v>
      </c>
      <c r="DX644" s="18">
        <f t="shared" ca="1" si="1659"/>
        <v>0</v>
      </c>
      <c r="DY644" s="18">
        <f t="shared" ca="1" si="1659"/>
        <v>0</v>
      </c>
      <c r="DZ644" s="18">
        <f t="shared" ca="1" si="1659"/>
        <v>0</v>
      </c>
      <c r="EA644" s="18">
        <f t="shared" ca="1" si="1659"/>
        <v>0</v>
      </c>
      <c r="EB644" s="18">
        <f t="shared" ca="1" si="1659"/>
        <v>0</v>
      </c>
      <c r="EC644" s="18">
        <f t="shared" ca="1" si="1659"/>
        <v>0</v>
      </c>
      <c r="ED644" s="18">
        <f t="shared" ca="1" si="1659"/>
        <v>0</v>
      </c>
      <c r="EE644" s="18">
        <f t="shared" ca="1" si="1659"/>
        <v>0</v>
      </c>
      <c r="EF644" s="18">
        <f t="shared" ca="1" si="1659"/>
        <v>0</v>
      </c>
      <c r="EG644" s="18">
        <f t="shared" ca="1" si="1659"/>
        <v>0</v>
      </c>
      <c r="EH644" s="18">
        <f t="shared" ref="EH644:FR644" ca="1" si="1660">SUM(EH976, EH1100)</f>
        <v>0</v>
      </c>
      <c r="EI644" s="18">
        <f t="shared" ca="1" si="1660"/>
        <v>0</v>
      </c>
      <c r="EJ644" s="18">
        <f t="shared" ca="1" si="1660"/>
        <v>0</v>
      </c>
      <c r="EK644" s="18">
        <f t="shared" ca="1" si="1660"/>
        <v>0</v>
      </c>
      <c r="EL644" s="18">
        <f t="shared" ca="1" si="1660"/>
        <v>0</v>
      </c>
      <c r="EM644" s="18">
        <f t="shared" ca="1" si="1660"/>
        <v>0</v>
      </c>
      <c r="EN644" s="18">
        <f t="shared" ca="1" si="1660"/>
        <v>0</v>
      </c>
      <c r="EO644" s="18">
        <f t="shared" ca="1" si="1660"/>
        <v>0</v>
      </c>
      <c r="EP644" s="18">
        <f t="shared" ca="1" si="1660"/>
        <v>0</v>
      </c>
      <c r="EQ644" s="18">
        <f t="shared" ca="1" si="1660"/>
        <v>0</v>
      </c>
      <c r="ER644" s="18">
        <f t="shared" ca="1" si="1660"/>
        <v>0</v>
      </c>
      <c r="ES644" s="18">
        <f t="shared" ca="1" si="1660"/>
        <v>0</v>
      </c>
      <c r="ET644" s="18">
        <f t="shared" ca="1" si="1660"/>
        <v>0</v>
      </c>
      <c r="EU644" s="18">
        <f t="shared" ca="1" si="1660"/>
        <v>0</v>
      </c>
      <c r="EV644" s="18">
        <f t="shared" ca="1" si="1660"/>
        <v>0</v>
      </c>
      <c r="EW644" s="18">
        <f t="shared" ca="1" si="1660"/>
        <v>0</v>
      </c>
      <c r="EX644" s="18">
        <f t="shared" ca="1" si="1660"/>
        <v>0</v>
      </c>
      <c r="EY644" s="18">
        <f t="shared" ca="1" si="1660"/>
        <v>0</v>
      </c>
      <c r="EZ644" s="18">
        <f t="shared" ca="1" si="1660"/>
        <v>0</v>
      </c>
      <c r="FA644" s="18">
        <f t="shared" ca="1" si="1660"/>
        <v>0</v>
      </c>
      <c r="FB644" s="18">
        <f t="shared" ca="1" si="1660"/>
        <v>0</v>
      </c>
      <c r="FC644" s="18">
        <f t="shared" ca="1" si="1660"/>
        <v>0</v>
      </c>
      <c r="FD644" s="18">
        <f t="shared" ca="1" si="1660"/>
        <v>0</v>
      </c>
      <c r="FE644" s="18">
        <f t="shared" ca="1" si="1660"/>
        <v>0</v>
      </c>
      <c r="FF644" s="18">
        <f t="shared" ca="1" si="1660"/>
        <v>0</v>
      </c>
      <c r="FG644" s="18">
        <f t="shared" ca="1" si="1660"/>
        <v>0</v>
      </c>
      <c r="FH644" s="18">
        <f t="shared" ca="1" si="1660"/>
        <v>0</v>
      </c>
      <c r="FI644" s="18">
        <f t="shared" ca="1" si="1660"/>
        <v>0</v>
      </c>
      <c r="FJ644" s="18">
        <f t="shared" ca="1" si="1660"/>
        <v>0</v>
      </c>
      <c r="FK644" s="18">
        <f t="shared" ca="1" si="1660"/>
        <v>0</v>
      </c>
      <c r="FL644" s="18">
        <f t="shared" ca="1" si="1660"/>
        <v>0</v>
      </c>
      <c r="FM644" s="18">
        <f t="shared" ca="1" si="1660"/>
        <v>0</v>
      </c>
      <c r="FN644" s="18">
        <f t="shared" ca="1" si="1660"/>
        <v>0</v>
      </c>
      <c r="FO644" s="18">
        <f t="shared" ca="1" si="1660"/>
        <v>0</v>
      </c>
      <c r="FP644" s="18">
        <f t="shared" ca="1" si="1660"/>
        <v>0</v>
      </c>
      <c r="FQ644" s="18">
        <f t="shared" ca="1" si="1660"/>
        <v>0</v>
      </c>
      <c r="FR644" s="18">
        <f t="shared" ca="1" si="1660"/>
        <v>0</v>
      </c>
    </row>
    <row r="645" spans="2:174">
      <c r="B645" s="157"/>
      <c r="C645" s="215" t="s">
        <v>590</v>
      </c>
      <c r="D645" s="144" t="s">
        <v>974</v>
      </c>
      <c r="E645" s="161"/>
      <c r="J645" s="98">
        <f t="shared" ref="J645:AO645" ca="1" si="1661">SUM(J641:J644)</f>
        <v>0</v>
      </c>
      <c r="K645" s="98">
        <f t="shared" ca="1" si="1661"/>
        <v>0</v>
      </c>
      <c r="L645" s="98">
        <f t="shared" ca="1" si="1661"/>
        <v>0</v>
      </c>
      <c r="M645" s="98">
        <f t="shared" ca="1" si="1661"/>
        <v>0</v>
      </c>
      <c r="N645" s="98">
        <f t="shared" ca="1" si="1661"/>
        <v>0</v>
      </c>
      <c r="O645" s="98">
        <f t="shared" ca="1" si="1661"/>
        <v>0</v>
      </c>
      <c r="P645" s="98">
        <f t="shared" ca="1" si="1661"/>
        <v>0</v>
      </c>
      <c r="Q645" s="98">
        <f t="shared" ca="1" si="1661"/>
        <v>0</v>
      </c>
      <c r="R645" s="98">
        <f t="shared" ca="1" si="1661"/>
        <v>0</v>
      </c>
      <c r="S645" s="98">
        <f t="shared" ca="1" si="1661"/>
        <v>0</v>
      </c>
      <c r="T645" s="98">
        <f t="shared" ca="1" si="1661"/>
        <v>0</v>
      </c>
      <c r="U645" s="98">
        <f t="shared" ca="1" si="1661"/>
        <v>0</v>
      </c>
      <c r="V645" s="98">
        <f t="shared" ca="1" si="1661"/>
        <v>0</v>
      </c>
      <c r="W645" s="98">
        <f t="shared" ca="1" si="1661"/>
        <v>0</v>
      </c>
      <c r="X645" s="98">
        <f t="shared" ca="1" si="1661"/>
        <v>0</v>
      </c>
      <c r="Y645" s="98">
        <f t="shared" ca="1" si="1661"/>
        <v>0</v>
      </c>
      <c r="Z645" s="98">
        <f t="shared" ca="1" si="1661"/>
        <v>0</v>
      </c>
      <c r="AA645" s="98">
        <f t="shared" ca="1" si="1661"/>
        <v>0</v>
      </c>
      <c r="AB645" s="98">
        <f t="shared" ca="1" si="1661"/>
        <v>2427.8732926801895</v>
      </c>
      <c r="AC645" s="98">
        <f t="shared" ca="1" si="1661"/>
        <v>7196.9428721797703</v>
      </c>
      <c r="AD645" s="98">
        <f t="shared" ca="1" si="1661"/>
        <v>5012.4012389019272</v>
      </c>
      <c r="AE645" s="98">
        <f t="shared" ca="1" si="1661"/>
        <v>2157.419515901046</v>
      </c>
      <c r="AF645" s="98">
        <f t="shared" ca="1" si="1661"/>
        <v>161723.29586340184</v>
      </c>
      <c r="AG645" s="98">
        <f t="shared" ca="1" si="1661"/>
        <v>2043.6459835403466</v>
      </c>
      <c r="AH645" s="98">
        <f t="shared" ca="1" si="1661"/>
        <v>1860.1346685197695</v>
      </c>
      <c r="AI645" s="98">
        <f t="shared" ca="1" si="1661"/>
        <v>993.04766341274831</v>
      </c>
      <c r="AJ645" s="98">
        <f t="shared" ca="1" si="1661"/>
        <v>668.72139014743243</v>
      </c>
      <c r="AK645" s="98">
        <f t="shared" ca="1" si="1661"/>
        <v>2088.8580653090612</v>
      </c>
      <c r="AL645" s="98">
        <f t="shared" ca="1" si="1661"/>
        <v>1928.2111446957533</v>
      </c>
      <c r="AM645" s="98">
        <f t="shared" ca="1" si="1661"/>
        <v>1040.0018718202164</v>
      </c>
      <c r="AN645" s="98">
        <f t="shared" ca="1" si="1661"/>
        <v>659.3543335661916</v>
      </c>
      <c r="AO645" s="98">
        <f t="shared" ca="1" si="1661"/>
        <v>2080.8813983383643</v>
      </c>
      <c r="AP645" s="98">
        <f t="shared" ref="AP645:BU645" ca="1" si="1662">SUM(AP641:AP644)</f>
        <v>1928.7445556520197</v>
      </c>
      <c r="AQ645" s="98">
        <f t="shared" ca="1" si="1662"/>
        <v>1030.9314331887363</v>
      </c>
      <c r="AR645" s="98">
        <f t="shared" ca="1" si="1662"/>
        <v>650.20770165811234</v>
      </c>
      <c r="AS645" s="98">
        <f t="shared" ca="1" si="1662"/>
        <v>2072.9514330969532</v>
      </c>
      <c r="AT645" s="98">
        <f t="shared" ca="1" si="1662"/>
        <v>1885.6863869960634</v>
      </c>
      <c r="AU645" s="98">
        <f t="shared" ca="1" si="1662"/>
        <v>992.67214760559136</v>
      </c>
      <c r="AV645" s="98">
        <f t="shared" ca="1" si="1662"/>
        <v>618.9276598840903</v>
      </c>
      <c r="AW645" s="98">
        <f t="shared" ca="1" si="1662"/>
        <v>2045.9863913229301</v>
      </c>
      <c r="AX645" s="98">
        <f t="shared" ca="1" si="1662"/>
        <v>1879.3125343401498</v>
      </c>
      <c r="AY645" s="98">
        <f t="shared" ca="1" si="1662"/>
        <v>987.83778505485543</v>
      </c>
      <c r="AZ645" s="98">
        <f t="shared" ca="1" si="1662"/>
        <v>606.68909336888555</v>
      </c>
      <c r="BA645" s="98">
        <f t="shared" ca="1" si="1662"/>
        <v>2035.2211581410593</v>
      </c>
      <c r="BB645" s="98">
        <f t="shared" ca="1" si="1662"/>
        <v>1869.0333748519333</v>
      </c>
      <c r="BC645" s="98">
        <f t="shared" ca="1" si="1662"/>
        <v>977.56757242777167</v>
      </c>
      <c r="BD645" s="98">
        <f t="shared" ca="1" si="1662"/>
        <v>596.33116093626813</v>
      </c>
      <c r="BE645" s="98">
        <f t="shared" ca="1" si="1662"/>
        <v>2026.239892375108</v>
      </c>
      <c r="BF645" s="98">
        <f t="shared" ca="1" si="1662"/>
        <v>1856.2400180288232</v>
      </c>
      <c r="BG645" s="98">
        <f t="shared" ca="1" si="1662"/>
        <v>967.06114491026483</v>
      </c>
      <c r="BH645" s="98">
        <f t="shared" ca="1" si="1662"/>
        <v>586.08071246044005</v>
      </c>
      <c r="BI645" s="98">
        <f t="shared" ca="1" si="1662"/>
        <v>2017.3527772326142</v>
      </c>
      <c r="BJ645" s="98">
        <f t="shared" ca="1" si="1662"/>
        <v>1941.378636575535</v>
      </c>
      <c r="BK645" s="98">
        <f t="shared" ca="1" si="1662"/>
        <v>1071.2343971850628</v>
      </c>
      <c r="BL645" s="98">
        <f t="shared" ca="1" si="1662"/>
        <v>691.07931874427754</v>
      </c>
      <c r="BM645" s="98">
        <f t="shared" ca="1" si="1662"/>
        <v>2123.6563835164507</v>
      </c>
      <c r="BN645" s="98">
        <f t="shared" ca="1" si="1662"/>
        <v>2286.5395027557806</v>
      </c>
      <c r="BO645" s="98">
        <f t="shared" ca="1" si="1662"/>
        <v>1461.6517286560256</v>
      </c>
      <c r="BP645" s="98">
        <f t="shared" ca="1" si="1662"/>
        <v>1015.6137344626659</v>
      </c>
      <c r="BQ645" s="98">
        <f t="shared" ca="1" si="1662"/>
        <v>2560.2104564757992</v>
      </c>
      <c r="BR645" s="98">
        <f t="shared" ca="1" si="1662"/>
        <v>2664.4931497226971</v>
      </c>
      <c r="BS645" s="98">
        <f t="shared" ca="1" si="1662"/>
        <v>1509.4701777940909</v>
      </c>
      <c r="BT645" s="98">
        <f t="shared" ca="1" si="1662"/>
        <v>1051.4360233064626</v>
      </c>
      <c r="BU645" s="98">
        <f t="shared" ca="1" si="1662"/>
        <v>2615.1818133496272</v>
      </c>
      <c r="BV645" s="98">
        <f t="shared" ref="BV645:DA645" ca="1" si="1663">SUM(BV641:BV644)</f>
        <v>2774.0069365839718</v>
      </c>
      <c r="BW645" s="98">
        <f t="shared" ca="1" si="1663"/>
        <v>1559.8328493560439</v>
      </c>
      <c r="BX645" s="98">
        <f t="shared" ca="1" si="1663"/>
        <v>1089.0795252697308</v>
      </c>
      <c r="BY645" s="98">
        <f t="shared" ca="1" si="1663"/>
        <v>2670.8720177072519</v>
      </c>
      <c r="BZ645" s="98">
        <f t="shared" ca="1" si="1663"/>
        <v>2880.4133316109073</v>
      </c>
      <c r="CA645" s="98">
        <f t="shared" ca="1" si="1663"/>
        <v>1608.5967925735004</v>
      </c>
      <c r="CB645" s="98">
        <f t="shared" ca="1" si="1663"/>
        <v>1129.5848867364002</v>
      </c>
      <c r="CC645" s="98">
        <f t="shared" ca="1" si="1663"/>
        <v>2728.6598170009038</v>
      </c>
      <c r="CD645" s="98">
        <f t="shared" ca="1" si="1663"/>
        <v>2913.9234704862265</v>
      </c>
      <c r="CE645" s="98">
        <f t="shared" ca="1" si="1663"/>
        <v>1650.0907127307064</v>
      </c>
      <c r="CF645" s="98">
        <f t="shared" ca="1" si="1663"/>
        <v>1167.709940096478</v>
      </c>
      <c r="CG645" s="98">
        <f t="shared" ca="1" si="1663"/>
        <v>2530.1889345477157</v>
      </c>
      <c r="CH645" s="98">
        <f t="shared" ca="1" si="1663"/>
        <v>8736.5444097608033</v>
      </c>
      <c r="CI645" s="98">
        <f t="shared" ca="1" si="1663"/>
        <v>5011.3259652742809</v>
      </c>
      <c r="CJ645" s="98">
        <f t="shared" ca="1" si="1663"/>
        <v>3583.2750232588214</v>
      </c>
      <c r="CK645" s="98">
        <f t="shared" ca="1" si="1663"/>
        <v>9055.5743079500353</v>
      </c>
      <c r="CL645" s="98">
        <f t="shared" ca="1" si="1663"/>
        <v>8522.7092870877386</v>
      </c>
      <c r="CM645" s="98">
        <f t="shared" ca="1" si="1663"/>
        <v>5207.8512977500386</v>
      </c>
      <c r="CN645" s="98">
        <f t="shared" ca="1" si="1663"/>
        <v>3667.7705916460454</v>
      </c>
      <c r="CO645" s="98">
        <f t="shared" ca="1" si="1663"/>
        <v>9281.361077013702</v>
      </c>
      <c r="CP645" s="98">
        <f t="shared" ca="1" si="1663"/>
        <v>8562.7044923085086</v>
      </c>
      <c r="CQ645" s="98">
        <f t="shared" ca="1" si="1663"/>
        <v>5213.8097146159489</v>
      </c>
      <c r="CR645" s="98">
        <f t="shared" ca="1" si="1663"/>
        <v>3729.8102019654593</v>
      </c>
      <c r="CS645" s="98">
        <f t="shared" ca="1" si="1663"/>
        <v>9463.7676268853811</v>
      </c>
      <c r="CT645" s="98">
        <f t="shared" ca="1" si="1663"/>
        <v>9120.3857176799611</v>
      </c>
      <c r="CU645" s="98">
        <f t="shared" ca="1" si="1663"/>
        <v>5580.4829871141956</v>
      </c>
      <c r="CV645" s="98">
        <f t="shared" ca="1" si="1663"/>
        <v>3995.4435207692763</v>
      </c>
      <c r="CW645" s="98">
        <f t="shared" ca="1" si="1663"/>
        <v>10055.983466004589</v>
      </c>
      <c r="CX645" s="98">
        <f t="shared" ca="1" si="1663"/>
        <v>9046.8888662050158</v>
      </c>
      <c r="CY645" s="98">
        <f t="shared" ca="1" si="1663"/>
        <v>8320.231858413099</v>
      </c>
      <c r="CZ645" s="98">
        <f t="shared" ca="1" si="1663"/>
        <v>6377.5140702167555</v>
      </c>
      <c r="DA645" s="98">
        <f t="shared" ca="1" si="1663"/>
        <v>15807.476106185684</v>
      </c>
      <c r="DB645" s="98">
        <f t="shared" ref="DB645:EG645" ca="1" si="1664">SUM(DB641:DB644)</f>
        <v>14982.476600824972</v>
      </c>
      <c r="DC645" s="98">
        <f t="shared" ca="1" si="1664"/>
        <v>9217.6500490768722</v>
      </c>
      <c r="DD645" s="98">
        <f t="shared" ca="1" si="1664"/>
        <v>6642.6641197254212</v>
      </c>
      <c r="DE645" s="98">
        <f t="shared" ca="1" si="1664"/>
        <v>16528.970101891027</v>
      </c>
      <c r="DF645" s="98">
        <f t="shared" ca="1" si="1664"/>
        <v>15090.876094518955</v>
      </c>
      <c r="DG645" s="98">
        <f t="shared" ca="1" si="1664"/>
        <v>9264.335553281775</v>
      </c>
      <c r="DH645" s="98">
        <f t="shared" ca="1" si="1664"/>
        <v>6686.3605647533786</v>
      </c>
      <c r="DI645" s="98">
        <f t="shared" ca="1" si="1664"/>
        <v>16687.900070466774</v>
      </c>
      <c r="DJ645" s="98">
        <f t="shared" ca="1" si="1664"/>
        <v>15254.784007475033</v>
      </c>
      <c r="DK645" s="98">
        <f t="shared" ca="1" si="1664"/>
        <v>9354.3788223538941</v>
      </c>
      <c r="DL645" s="98">
        <f t="shared" ca="1" si="1664"/>
        <v>6718.2084039393403</v>
      </c>
      <c r="DM645" s="98">
        <f t="shared" ca="1" si="1664"/>
        <v>16833.859125695006</v>
      </c>
      <c r="DN645" s="98">
        <f t="shared" ca="1" si="1664"/>
        <v>15281.452031042252</v>
      </c>
      <c r="DO645" s="98">
        <f t="shared" ca="1" si="1664"/>
        <v>9345.2048170936614</v>
      </c>
      <c r="DP645" s="98">
        <f t="shared" ca="1" si="1664"/>
        <v>6693.2643384453622</v>
      </c>
      <c r="DQ645" s="98">
        <f t="shared" ca="1" si="1664"/>
        <v>16874.371029663056</v>
      </c>
      <c r="DR645" s="98">
        <f t="shared" ca="1" si="1664"/>
        <v>15512.25818580576</v>
      </c>
      <c r="DS645" s="98">
        <f t="shared" ca="1" si="1664"/>
        <v>9477.2543993066083</v>
      </c>
      <c r="DT645" s="98">
        <f t="shared" ca="1" si="1664"/>
        <v>6780.9343599219046</v>
      </c>
      <c r="DU645" s="98">
        <f t="shared" ca="1" si="1664"/>
        <v>17130.173446391829</v>
      </c>
      <c r="DV645" s="98">
        <f t="shared" ca="1" si="1664"/>
        <v>15658.626755089232</v>
      </c>
      <c r="DW645" s="98">
        <f t="shared" ca="1" si="1664"/>
        <v>9487.4757477247076</v>
      </c>
      <c r="DX645" s="98">
        <f t="shared" ca="1" si="1664"/>
        <v>6754.2420209934371</v>
      </c>
      <c r="DY645" s="98">
        <f t="shared" ca="1" si="1664"/>
        <v>17344.327256239114</v>
      </c>
      <c r="DZ645" s="98">
        <f t="shared" ca="1" si="1664"/>
        <v>16171.163766872627</v>
      </c>
      <c r="EA645" s="98">
        <f t="shared" ca="1" si="1664"/>
        <v>9811.8102360956855</v>
      </c>
      <c r="EB645" s="98">
        <f t="shared" ca="1" si="1664"/>
        <v>6856.2704409559174</v>
      </c>
      <c r="EC645" s="98">
        <f t="shared" ca="1" si="1664"/>
        <v>17647.487279406872</v>
      </c>
      <c r="ED645" s="98">
        <f t="shared" ca="1" si="1664"/>
        <v>16475.470978132453</v>
      </c>
      <c r="EE645" s="98">
        <f t="shared" ca="1" si="1664"/>
        <v>9991.2435674352782</v>
      </c>
      <c r="EF645" s="98">
        <f t="shared" ca="1" si="1664"/>
        <v>7092.9138480493639</v>
      </c>
      <c r="EG645" s="98">
        <f t="shared" ca="1" si="1664"/>
        <v>18208.620273764976</v>
      </c>
      <c r="EH645" s="98">
        <f t="shared" ref="EH645:FM645" ca="1" si="1665">SUM(EH641:EH644)</f>
        <v>16776.640825433584</v>
      </c>
      <c r="EI645" s="98">
        <f t="shared" ca="1" si="1665"/>
        <v>10167.634410755956</v>
      </c>
      <c r="EJ645" s="98">
        <f t="shared" ca="1" si="1665"/>
        <v>7213.3880194627354</v>
      </c>
      <c r="EK645" s="98">
        <f t="shared" ca="1" si="1665"/>
        <v>18542.668024264218</v>
      </c>
      <c r="EL645" s="98">
        <f t="shared" ca="1" si="1665"/>
        <v>16992.37304965084</v>
      </c>
      <c r="EM645" s="98">
        <f t="shared" ca="1" si="1665"/>
        <v>10283.696796005755</v>
      </c>
      <c r="EN645" s="98">
        <f t="shared" ca="1" si="1665"/>
        <v>7311.9187260615354</v>
      </c>
      <c r="EO645" s="98">
        <f t="shared" ca="1" si="1665"/>
        <v>18826.024062741493</v>
      </c>
      <c r="EP645" s="98">
        <f t="shared" ca="1" si="1665"/>
        <v>17314.140446401765</v>
      </c>
      <c r="EQ645" s="98">
        <f t="shared" ca="1" si="1665"/>
        <v>10383.923489371378</v>
      </c>
      <c r="ER645" s="98">
        <f t="shared" ca="1" si="1665"/>
        <v>7284.233522148259</v>
      </c>
      <c r="ES645" s="98">
        <f t="shared" ca="1" si="1665"/>
        <v>19157.655899562025</v>
      </c>
      <c r="ET645" s="98">
        <f t="shared" ca="1" si="1665"/>
        <v>17669.914653469052</v>
      </c>
      <c r="EU645" s="98">
        <f t="shared" ca="1" si="1665"/>
        <v>10593.621126052549</v>
      </c>
      <c r="EV645" s="98">
        <f t="shared" ca="1" si="1665"/>
        <v>7428.5661819164616</v>
      </c>
      <c r="EW645" s="98">
        <f t="shared" ca="1" si="1665"/>
        <v>19553.114107197707</v>
      </c>
      <c r="EX645" s="98">
        <f t="shared" ca="1" si="1665"/>
        <v>18428.681837844979</v>
      </c>
      <c r="EY645" s="98">
        <f t="shared" ca="1" si="1665"/>
        <v>11079.45834240429</v>
      </c>
      <c r="EZ645" s="98">
        <f t="shared" ca="1" si="1665"/>
        <v>7792.4809255274567</v>
      </c>
      <c r="FA645" s="98">
        <f t="shared" ca="1" si="1665"/>
        <v>20384.111576740132</v>
      </c>
      <c r="FB645" s="98">
        <f t="shared" ca="1" si="1665"/>
        <v>18709.184376419584</v>
      </c>
      <c r="FC645" s="98">
        <f t="shared" ca="1" si="1665"/>
        <v>11236.436717055531</v>
      </c>
      <c r="FD645" s="98">
        <f t="shared" ca="1" si="1665"/>
        <v>7923.7999864457288</v>
      </c>
      <c r="FE645" s="98">
        <f t="shared" ca="1" si="1665"/>
        <v>20748.341337859718</v>
      </c>
      <c r="FF645" s="98">
        <f t="shared" ca="1" si="1665"/>
        <v>19287.926952301081</v>
      </c>
      <c r="FG645" s="98">
        <f t="shared" ca="1" si="1665"/>
        <v>11596.152234551682</v>
      </c>
      <c r="FH645" s="98">
        <f t="shared" ca="1" si="1665"/>
        <v>8155.9950862124342</v>
      </c>
      <c r="FI645" s="98">
        <f t="shared" ca="1" si="1665"/>
        <v>21335.388629891946</v>
      </c>
      <c r="FJ645" s="98">
        <f t="shared" ca="1" si="1665"/>
        <v>19846.533897357524</v>
      </c>
      <c r="FK645" s="98">
        <f t="shared" ca="1" si="1665"/>
        <v>11941.939730723545</v>
      </c>
      <c r="FL645" s="98">
        <f t="shared" ca="1" si="1665"/>
        <v>0</v>
      </c>
      <c r="FM645" s="98">
        <f t="shared" ca="1" si="1665"/>
        <v>0</v>
      </c>
      <c r="FN645" s="98">
        <f ca="1">SUM(FN641:FN644)</f>
        <v>0</v>
      </c>
      <c r="FO645" s="98">
        <f ca="1">SUM(FO641:FO644)</f>
        <v>0</v>
      </c>
      <c r="FP645" s="98">
        <f ca="1">SUM(FP641:FP644)</f>
        <v>0</v>
      </c>
      <c r="FQ645" s="98">
        <f ca="1">SUM(FQ641:FQ644)</f>
        <v>0</v>
      </c>
      <c r="FR645" s="98">
        <f ca="1">SUM(FR641:FR644)</f>
        <v>0</v>
      </c>
    </row>
    <row r="646" spans="2:174">
      <c r="B646" s="157"/>
      <c r="C646" s="210" t="s">
        <v>249</v>
      </c>
      <c r="D646" s="144" t="s">
        <v>974</v>
      </c>
      <c r="E646" s="161"/>
      <c r="I646" s="167">
        <f t="shared" ref="I646:I654" ca="1" si="1666">SUM(J646:FR646)</f>
        <v>-97.333878284302699</v>
      </c>
      <c r="J646" s="18">
        <f t="shared" ref="J646:AO646" si="1667">-1 * SUM(J999, J1122)</f>
        <v>0</v>
      </c>
      <c r="K646" s="18">
        <f t="shared" ca="1" si="1667"/>
        <v>0</v>
      </c>
      <c r="L646" s="18">
        <f t="shared" ca="1" si="1667"/>
        <v>0</v>
      </c>
      <c r="M646" s="18">
        <f t="shared" ca="1" si="1667"/>
        <v>0</v>
      </c>
      <c r="N646" s="18">
        <f t="shared" ca="1" si="1667"/>
        <v>0</v>
      </c>
      <c r="O646" s="18">
        <f t="shared" ca="1" si="1667"/>
        <v>0</v>
      </c>
      <c r="P646" s="18">
        <f t="shared" ca="1" si="1667"/>
        <v>0</v>
      </c>
      <c r="Q646" s="18">
        <f t="shared" ca="1" si="1667"/>
        <v>0</v>
      </c>
      <c r="R646" s="18">
        <f t="shared" ca="1" si="1667"/>
        <v>0</v>
      </c>
      <c r="S646" s="18">
        <f t="shared" ca="1" si="1667"/>
        <v>0</v>
      </c>
      <c r="T646" s="18">
        <f t="shared" ca="1" si="1667"/>
        <v>0</v>
      </c>
      <c r="U646" s="18">
        <f t="shared" ca="1" si="1667"/>
        <v>0</v>
      </c>
      <c r="V646" s="18">
        <f t="shared" ca="1" si="1667"/>
        <v>0</v>
      </c>
      <c r="W646" s="18">
        <f t="shared" ca="1" si="1667"/>
        <v>0</v>
      </c>
      <c r="X646" s="18">
        <f t="shared" ca="1" si="1667"/>
        <v>0</v>
      </c>
      <c r="Y646" s="18">
        <f t="shared" ca="1" si="1667"/>
        <v>0</v>
      </c>
      <c r="Z646" s="18">
        <f t="shared" ca="1" si="1667"/>
        <v>0</v>
      </c>
      <c r="AA646" s="18">
        <f t="shared" ca="1" si="1667"/>
        <v>0</v>
      </c>
      <c r="AB646" s="18">
        <f t="shared" ca="1" si="1667"/>
        <v>-24.499726027397259</v>
      </c>
      <c r="AC646" s="18">
        <f t="shared" ca="1" si="1667"/>
        <v>-24.499726027397259</v>
      </c>
      <c r="AD646" s="18">
        <f t="shared" ca="1" si="1667"/>
        <v>-24.167213114754095</v>
      </c>
      <c r="AE646" s="18">
        <f t="shared" ca="1" si="1667"/>
        <v>-24.167213114754095</v>
      </c>
      <c r="AF646" s="18">
        <f t="shared" ca="1" si="1667"/>
        <v>0</v>
      </c>
      <c r="AG646" s="18">
        <f t="shared" ca="1" si="1667"/>
        <v>0</v>
      </c>
      <c r="AH646" s="18">
        <f t="shared" ca="1" si="1667"/>
        <v>0</v>
      </c>
      <c r="AI646" s="18">
        <f t="shared" ca="1" si="1667"/>
        <v>0</v>
      </c>
      <c r="AJ646" s="18">
        <f t="shared" ca="1" si="1667"/>
        <v>0</v>
      </c>
      <c r="AK646" s="18">
        <f t="shared" ca="1" si="1667"/>
        <v>0</v>
      </c>
      <c r="AL646" s="18">
        <f t="shared" ca="1" si="1667"/>
        <v>0</v>
      </c>
      <c r="AM646" s="18">
        <f t="shared" ca="1" si="1667"/>
        <v>0</v>
      </c>
      <c r="AN646" s="18">
        <f t="shared" ca="1" si="1667"/>
        <v>0</v>
      </c>
      <c r="AO646" s="18">
        <f t="shared" ca="1" si="1667"/>
        <v>0</v>
      </c>
      <c r="AP646" s="18">
        <f t="shared" ref="AP646:BU646" ca="1" si="1668">-1 * SUM(AP999, AP1122)</f>
        <v>0</v>
      </c>
      <c r="AQ646" s="18">
        <f t="shared" ca="1" si="1668"/>
        <v>0</v>
      </c>
      <c r="AR646" s="18">
        <f t="shared" ca="1" si="1668"/>
        <v>0</v>
      </c>
      <c r="AS646" s="18">
        <f t="shared" ca="1" si="1668"/>
        <v>0</v>
      </c>
      <c r="AT646" s="18">
        <f t="shared" ca="1" si="1668"/>
        <v>0</v>
      </c>
      <c r="AU646" s="18">
        <f t="shared" ca="1" si="1668"/>
        <v>0</v>
      </c>
      <c r="AV646" s="18">
        <f t="shared" ca="1" si="1668"/>
        <v>0</v>
      </c>
      <c r="AW646" s="18">
        <f t="shared" ca="1" si="1668"/>
        <v>0</v>
      </c>
      <c r="AX646" s="18">
        <f t="shared" ca="1" si="1668"/>
        <v>0</v>
      </c>
      <c r="AY646" s="18">
        <f t="shared" ca="1" si="1668"/>
        <v>0</v>
      </c>
      <c r="AZ646" s="18">
        <f t="shared" ca="1" si="1668"/>
        <v>0</v>
      </c>
      <c r="BA646" s="18">
        <f t="shared" ca="1" si="1668"/>
        <v>0</v>
      </c>
      <c r="BB646" s="18">
        <f t="shared" ca="1" si="1668"/>
        <v>0</v>
      </c>
      <c r="BC646" s="18">
        <f t="shared" ca="1" si="1668"/>
        <v>0</v>
      </c>
      <c r="BD646" s="18">
        <f t="shared" ca="1" si="1668"/>
        <v>0</v>
      </c>
      <c r="BE646" s="18">
        <f t="shared" ca="1" si="1668"/>
        <v>0</v>
      </c>
      <c r="BF646" s="18">
        <f t="shared" ca="1" si="1668"/>
        <v>0</v>
      </c>
      <c r="BG646" s="18">
        <f t="shared" ca="1" si="1668"/>
        <v>0</v>
      </c>
      <c r="BH646" s="18">
        <f t="shared" ca="1" si="1668"/>
        <v>0</v>
      </c>
      <c r="BI646" s="18">
        <f t="shared" ca="1" si="1668"/>
        <v>0</v>
      </c>
      <c r="BJ646" s="18">
        <f t="shared" ca="1" si="1668"/>
        <v>0</v>
      </c>
      <c r="BK646" s="18">
        <f t="shared" ca="1" si="1668"/>
        <v>0</v>
      </c>
      <c r="BL646" s="18">
        <f t="shared" ca="1" si="1668"/>
        <v>0</v>
      </c>
      <c r="BM646" s="18">
        <f t="shared" ca="1" si="1668"/>
        <v>0</v>
      </c>
      <c r="BN646" s="18">
        <f t="shared" ca="1" si="1668"/>
        <v>0</v>
      </c>
      <c r="BO646" s="18">
        <f t="shared" ca="1" si="1668"/>
        <v>0</v>
      </c>
      <c r="BP646" s="18">
        <f t="shared" ca="1" si="1668"/>
        <v>0</v>
      </c>
      <c r="BQ646" s="18">
        <f t="shared" ca="1" si="1668"/>
        <v>0</v>
      </c>
      <c r="BR646" s="18">
        <f t="shared" ca="1" si="1668"/>
        <v>0</v>
      </c>
      <c r="BS646" s="18">
        <f t="shared" ca="1" si="1668"/>
        <v>0</v>
      </c>
      <c r="BT646" s="18">
        <f t="shared" ca="1" si="1668"/>
        <v>0</v>
      </c>
      <c r="BU646" s="18">
        <f t="shared" ca="1" si="1668"/>
        <v>0</v>
      </c>
      <c r="BV646" s="18">
        <f t="shared" ref="BV646:DA646" ca="1" si="1669">-1 * SUM(BV999, BV1122)</f>
        <v>0</v>
      </c>
      <c r="BW646" s="18">
        <f t="shared" ca="1" si="1669"/>
        <v>0</v>
      </c>
      <c r="BX646" s="18">
        <f t="shared" ca="1" si="1669"/>
        <v>0</v>
      </c>
      <c r="BY646" s="18">
        <f t="shared" ca="1" si="1669"/>
        <v>0</v>
      </c>
      <c r="BZ646" s="18">
        <f t="shared" ca="1" si="1669"/>
        <v>0</v>
      </c>
      <c r="CA646" s="18">
        <f t="shared" ca="1" si="1669"/>
        <v>0</v>
      </c>
      <c r="CB646" s="18">
        <f t="shared" ca="1" si="1669"/>
        <v>0</v>
      </c>
      <c r="CC646" s="18">
        <f t="shared" ca="1" si="1669"/>
        <v>0</v>
      </c>
      <c r="CD646" s="18">
        <f t="shared" ca="1" si="1669"/>
        <v>0</v>
      </c>
      <c r="CE646" s="18">
        <f t="shared" ca="1" si="1669"/>
        <v>0</v>
      </c>
      <c r="CF646" s="18">
        <f t="shared" ca="1" si="1669"/>
        <v>0</v>
      </c>
      <c r="CG646" s="18">
        <f t="shared" ca="1" si="1669"/>
        <v>0</v>
      </c>
      <c r="CH646" s="18">
        <f t="shared" ca="1" si="1669"/>
        <v>0</v>
      </c>
      <c r="CI646" s="18">
        <f t="shared" ca="1" si="1669"/>
        <v>0</v>
      </c>
      <c r="CJ646" s="18">
        <f t="shared" ca="1" si="1669"/>
        <v>0</v>
      </c>
      <c r="CK646" s="18">
        <f t="shared" ca="1" si="1669"/>
        <v>0</v>
      </c>
      <c r="CL646" s="18">
        <f t="shared" ca="1" si="1669"/>
        <v>0</v>
      </c>
      <c r="CM646" s="18">
        <f t="shared" ca="1" si="1669"/>
        <v>0</v>
      </c>
      <c r="CN646" s="18">
        <f t="shared" ca="1" si="1669"/>
        <v>0</v>
      </c>
      <c r="CO646" s="18">
        <f t="shared" ca="1" si="1669"/>
        <v>0</v>
      </c>
      <c r="CP646" s="18">
        <f t="shared" ca="1" si="1669"/>
        <v>0</v>
      </c>
      <c r="CQ646" s="18">
        <f t="shared" ca="1" si="1669"/>
        <v>0</v>
      </c>
      <c r="CR646" s="18">
        <f t="shared" ca="1" si="1669"/>
        <v>0</v>
      </c>
      <c r="CS646" s="18">
        <f t="shared" ca="1" si="1669"/>
        <v>0</v>
      </c>
      <c r="CT646" s="18">
        <f t="shared" ca="1" si="1669"/>
        <v>0</v>
      </c>
      <c r="CU646" s="18">
        <f t="shared" ca="1" si="1669"/>
        <v>0</v>
      </c>
      <c r="CV646" s="18">
        <f t="shared" ca="1" si="1669"/>
        <v>0</v>
      </c>
      <c r="CW646" s="18">
        <f t="shared" ca="1" si="1669"/>
        <v>0</v>
      </c>
      <c r="CX646" s="18">
        <f t="shared" ca="1" si="1669"/>
        <v>0</v>
      </c>
      <c r="CY646" s="18">
        <f t="shared" ca="1" si="1669"/>
        <v>0</v>
      </c>
      <c r="CZ646" s="18">
        <f t="shared" ca="1" si="1669"/>
        <v>0</v>
      </c>
      <c r="DA646" s="18">
        <f t="shared" ca="1" si="1669"/>
        <v>0</v>
      </c>
      <c r="DB646" s="18">
        <f t="shared" ref="DB646:EG646" ca="1" si="1670">-1 * SUM(DB999, DB1122)</f>
        <v>0</v>
      </c>
      <c r="DC646" s="18">
        <f t="shared" ca="1" si="1670"/>
        <v>0</v>
      </c>
      <c r="DD646" s="18">
        <f t="shared" ca="1" si="1670"/>
        <v>0</v>
      </c>
      <c r="DE646" s="18">
        <f t="shared" ca="1" si="1670"/>
        <v>0</v>
      </c>
      <c r="DF646" s="18">
        <f t="shared" ca="1" si="1670"/>
        <v>0</v>
      </c>
      <c r="DG646" s="18">
        <f t="shared" ca="1" si="1670"/>
        <v>0</v>
      </c>
      <c r="DH646" s="18">
        <f t="shared" ca="1" si="1670"/>
        <v>0</v>
      </c>
      <c r="DI646" s="18">
        <f t="shared" ca="1" si="1670"/>
        <v>0</v>
      </c>
      <c r="DJ646" s="18">
        <f t="shared" ca="1" si="1670"/>
        <v>0</v>
      </c>
      <c r="DK646" s="18">
        <f t="shared" ca="1" si="1670"/>
        <v>0</v>
      </c>
      <c r="DL646" s="18">
        <f t="shared" ca="1" si="1670"/>
        <v>0</v>
      </c>
      <c r="DM646" s="18">
        <f t="shared" ca="1" si="1670"/>
        <v>0</v>
      </c>
      <c r="DN646" s="18">
        <f t="shared" ca="1" si="1670"/>
        <v>0</v>
      </c>
      <c r="DO646" s="18">
        <f t="shared" ca="1" si="1670"/>
        <v>0</v>
      </c>
      <c r="DP646" s="18">
        <f t="shared" ca="1" si="1670"/>
        <v>0</v>
      </c>
      <c r="DQ646" s="18">
        <f t="shared" ca="1" si="1670"/>
        <v>0</v>
      </c>
      <c r="DR646" s="18">
        <f t="shared" ca="1" si="1670"/>
        <v>0</v>
      </c>
      <c r="DS646" s="18">
        <f t="shared" ca="1" si="1670"/>
        <v>0</v>
      </c>
      <c r="DT646" s="18">
        <f t="shared" ca="1" si="1670"/>
        <v>0</v>
      </c>
      <c r="DU646" s="18">
        <f t="shared" ca="1" si="1670"/>
        <v>0</v>
      </c>
      <c r="DV646" s="18">
        <f t="shared" ca="1" si="1670"/>
        <v>0</v>
      </c>
      <c r="DW646" s="18">
        <f t="shared" ca="1" si="1670"/>
        <v>0</v>
      </c>
      <c r="DX646" s="18">
        <f t="shared" ca="1" si="1670"/>
        <v>0</v>
      </c>
      <c r="DY646" s="18">
        <f t="shared" ca="1" si="1670"/>
        <v>0</v>
      </c>
      <c r="DZ646" s="18">
        <f t="shared" ca="1" si="1670"/>
        <v>0</v>
      </c>
      <c r="EA646" s="18">
        <f t="shared" ca="1" si="1670"/>
        <v>0</v>
      </c>
      <c r="EB646" s="18">
        <f t="shared" ca="1" si="1670"/>
        <v>0</v>
      </c>
      <c r="EC646" s="18">
        <f t="shared" ca="1" si="1670"/>
        <v>0</v>
      </c>
      <c r="ED646" s="18">
        <f t="shared" ca="1" si="1670"/>
        <v>0</v>
      </c>
      <c r="EE646" s="18">
        <f t="shared" ca="1" si="1670"/>
        <v>0</v>
      </c>
      <c r="EF646" s="18">
        <f t="shared" ca="1" si="1670"/>
        <v>0</v>
      </c>
      <c r="EG646" s="18">
        <f t="shared" ca="1" si="1670"/>
        <v>0</v>
      </c>
      <c r="EH646" s="18">
        <f t="shared" ref="EH646:FR646" ca="1" si="1671">-1 * SUM(EH999, EH1122)</f>
        <v>0</v>
      </c>
      <c r="EI646" s="18">
        <f t="shared" ca="1" si="1671"/>
        <v>0</v>
      </c>
      <c r="EJ646" s="18">
        <f t="shared" ca="1" si="1671"/>
        <v>0</v>
      </c>
      <c r="EK646" s="18">
        <f t="shared" ca="1" si="1671"/>
        <v>0</v>
      </c>
      <c r="EL646" s="18">
        <f t="shared" ca="1" si="1671"/>
        <v>0</v>
      </c>
      <c r="EM646" s="18">
        <f t="shared" ca="1" si="1671"/>
        <v>0</v>
      </c>
      <c r="EN646" s="18">
        <f t="shared" ca="1" si="1671"/>
        <v>0</v>
      </c>
      <c r="EO646" s="18">
        <f t="shared" ca="1" si="1671"/>
        <v>0</v>
      </c>
      <c r="EP646" s="18">
        <f t="shared" ca="1" si="1671"/>
        <v>0</v>
      </c>
      <c r="EQ646" s="18">
        <f t="shared" ca="1" si="1671"/>
        <v>0</v>
      </c>
      <c r="ER646" s="18">
        <f t="shared" ca="1" si="1671"/>
        <v>0</v>
      </c>
      <c r="ES646" s="18">
        <f t="shared" ca="1" si="1671"/>
        <v>0</v>
      </c>
      <c r="ET646" s="18">
        <f t="shared" ca="1" si="1671"/>
        <v>0</v>
      </c>
      <c r="EU646" s="18">
        <f t="shared" ca="1" si="1671"/>
        <v>0</v>
      </c>
      <c r="EV646" s="18">
        <f t="shared" ca="1" si="1671"/>
        <v>0</v>
      </c>
      <c r="EW646" s="18">
        <f t="shared" ca="1" si="1671"/>
        <v>0</v>
      </c>
      <c r="EX646" s="18">
        <f t="shared" ca="1" si="1671"/>
        <v>0</v>
      </c>
      <c r="EY646" s="18">
        <f t="shared" ca="1" si="1671"/>
        <v>0</v>
      </c>
      <c r="EZ646" s="18">
        <f t="shared" ca="1" si="1671"/>
        <v>0</v>
      </c>
      <c r="FA646" s="18">
        <f t="shared" ca="1" si="1671"/>
        <v>0</v>
      </c>
      <c r="FB646" s="18">
        <f t="shared" ca="1" si="1671"/>
        <v>0</v>
      </c>
      <c r="FC646" s="18">
        <f t="shared" ca="1" si="1671"/>
        <v>0</v>
      </c>
      <c r="FD646" s="18">
        <f t="shared" ca="1" si="1671"/>
        <v>0</v>
      </c>
      <c r="FE646" s="18">
        <f t="shared" ca="1" si="1671"/>
        <v>0</v>
      </c>
      <c r="FF646" s="18">
        <f t="shared" ca="1" si="1671"/>
        <v>0</v>
      </c>
      <c r="FG646" s="18">
        <f t="shared" ca="1" si="1671"/>
        <v>0</v>
      </c>
      <c r="FH646" s="18">
        <f t="shared" ca="1" si="1671"/>
        <v>0</v>
      </c>
      <c r="FI646" s="18">
        <f t="shared" ca="1" si="1671"/>
        <v>0</v>
      </c>
      <c r="FJ646" s="18">
        <f t="shared" ca="1" si="1671"/>
        <v>0</v>
      </c>
      <c r="FK646" s="18">
        <f t="shared" ca="1" si="1671"/>
        <v>0</v>
      </c>
      <c r="FL646" s="18">
        <f t="shared" ca="1" si="1671"/>
        <v>0</v>
      </c>
      <c r="FM646" s="18">
        <f t="shared" ca="1" si="1671"/>
        <v>0</v>
      </c>
      <c r="FN646" s="18">
        <f t="shared" ca="1" si="1671"/>
        <v>0</v>
      </c>
      <c r="FO646" s="18">
        <f t="shared" ca="1" si="1671"/>
        <v>0</v>
      </c>
      <c r="FP646" s="18">
        <f t="shared" ca="1" si="1671"/>
        <v>0</v>
      </c>
      <c r="FQ646" s="18">
        <f t="shared" ca="1" si="1671"/>
        <v>0</v>
      </c>
      <c r="FR646" s="18">
        <f t="shared" ca="1" si="1671"/>
        <v>0</v>
      </c>
    </row>
    <row r="647" spans="2:174">
      <c r="B647" s="157"/>
      <c r="C647" s="210" t="s">
        <v>565</v>
      </c>
      <c r="D647" s="144" t="s">
        <v>974</v>
      </c>
      <c r="E647" s="161"/>
      <c r="I647" s="167">
        <f t="shared" ca="1" si="1666"/>
        <v>0</v>
      </c>
      <c r="J647" s="18">
        <f t="shared" ref="J647:AO647" ca="1" si="1672">SUM(J991, J1114)</f>
        <v>0</v>
      </c>
      <c r="K647" s="18">
        <f t="shared" ca="1" si="1672"/>
        <v>0</v>
      </c>
      <c r="L647" s="18">
        <f t="shared" ca="1" si="1672"/>
        <v>0</v>
      </c>
      <c r="M647" s="18">
        <f t="shared" ca="1" si="1672"/>
        <v>0</v>
      </c>
      <c r="N647" s="18">
        <f t="shared" ca="1" si="1672"/>
        <v>0</v>
      </c>
      <c r="O647" s="18">
        <f t="shared" ca="1" si="1672"/>
        <v>0</v>
      </c>
      <c r="P647" s="18">
        <f t="shared" ca="1" si="1672"/>
        <v>0</v>
      </c>
      <c r="Q647" s="18">
        <f t="shared" ca="1" si="1672"/>
        <v>0</v>
      </c>
      <c r="R647" s="18">
        <f t="shared" ca="1" si="1672"/>
        <v>0</v>
      </c>
      <c r="S647" s="18">
        <f t="shared" ca="1" si="1672"/>
        <v>0</v>
      </c>
      <c r="T647" s="18">
        <f t="shared" ca="1" si="1672"/>
        <v>0</v>
      </c>
      <c r="U647" s="18">
        <f t="shared" ca="1" si="1672"/>
        <v>0</v>
      </c>
      <c r="V647" s="18">
        <f t="shared" ca="1" si="1672"/>
        <v>0</v>
      </c>
      <c r="W647" s="18">
        <f t="shared" ca="1" si="1672"/>
        <v>0</v>
      </c>
      <c r="X647" s="18">
        <f t="shared" ca="1" si="1672"/>
        <v>0</v>
      </c>
      <c r="Y647" s="18">
        <f t="shared" ca="1" si="1672"/>
        <v>0</v>
      </c>
      <c r="Z647" s="18">
        <f t="shared" ca="1" si="1672"/>
        <v>0</v>
      </c>
      <c r="AA647" s="18">
        <f t="shared" ca="1" si="1672"/>
        <v>0</v>
      </c>
      <c r="AB647" s="18">
        <f t="shared" ca="1" si="1672"/>
        <v>0</v>
      </c>
      <c r="AC647" s="18">
        <f t="shared" ca="1" si="1672"/>
        <v>0</v>
      </c>
      <c r="AD647" s="18">
        <f t="shared" ca="1" si="1672"/>
        <v>0</v>
      </c>
      <c r="AE647" s="18">
        <f t="shared" ca="1" si="1672"/>
        <v>0</v>
      </c>
      <c r="AF647" s="18">
        <f t="shared" ca="1" si="1672"/>
        <v>0</v>
      </c>
      <c r="AG647" s="18">
        <f t="shared" ca="1" si="1672"/>
        <v>0</v>
      </c>
      <c r="AH647" s="18">
        <f t="shared" ca="1" si="1672"/>
        <v>0</v>
      </c>
      <c r="AI647" s="18">
        <f t="shared" ca="1" si="1672"/>
        <v>0</v>
      </c>
      <c r="AJ647" s="18">
        <f t="shared" ca="1" si="1672"/>
        <v>0</v>
      </c>
      <c r="AK647" s="18">
        <f t="shared" ca="1" si="1672"/>
        <v>0</v>
      </c>
      <c r="AL647" s="18">
        <f t="shared" ca="1" si="1672"/>
        <v>0</v>
      </c>
      <c r="AM647" s="18">
        <f t="shared" ca="1" si="1672"/>
        <v>0</v>
      </c>
      <c r="AN647" s="18">
        <f t="shared" ca="1" si="1672"/>
        <v>0</v>
      </c>
      <c r="AO647" s="18">
        <f t="shared" ca="1" si="1672"/>
        <v>0</v>
      </c>
      <c r="AP647" s="18">
        <f t="shared" ref="AP647:BU647" ca="1" si="1673">SUM(AP991, AP1114)</f>
        <v>0</v>
      </c>
      <c r="AQ647" s="18">
        <f t="shared" ca="1" si="1673"/>
        <v>0</v>
      </c>
      <c r="AR647" s="18">
        <f t="shared" ca="1" si="1673"/>
        <v>0</v>
      </c>
      <c r="AS647" s="18">
        <f t="shared" ca="1" si="1673"/>
        <v>0</v>
      </c>
      <c r="AT647" s="18">
        <f t="shared" ca="1" si="1673"/>
        <v>0</v>
      </c>
      <c r="AU647" s="18">
        <f t="shared" ca="1" si="1673"/>
        <v>0</v>
      </c>
      <c r="AV647" s="18">
        <f t="shared" ca="1" si="1673"/>
        <v>0</v>
      </c>
      <c r="AW647" s="18">
        <f t="shared" ca="1" si="1673"/>
        <v>0</v>
      </c>
      <c r="AX647" s="18">
        <f t="shared" ca="1" si="1673"/>
        <v>0</v>
      </c>
      <c r="AY647" s="18">
        <f t="shared" ca="1" si="1673"/>
        <v>0</v>
      </c>
      <c r="AZ647" s="18">
        <f t="shared" ca="1" si="1673"/>
        <v>0</v>
      </c>
      <c r="BA647" s="18">
        <f t="shared" ca="1" si="1673"/>
        <v>0</v>
      </c>
      <c r="BB647" s="18">
        <f t="shared" ca="1" si="1673"/>
        <v>0</v>
      </c>
      <c r="BC647" s="18">
        <f t="shared" ca="1" si="1673"/>
        <v>0</v>
      </c>
      <c r="BD647" s="18">
        <f t="shared" ca="1" si="1673"/>
        <v>0</v>
      </c>
      <c r="BE647" s="18">
        <f t="shared" ca="1" si="1673"/>
        <v>0</v>
      </c>
      <c r="BF647" s="18">
        <f t="shared" ca="1" si="1673"/>
        <v>0</v>
      </c>
      <c r="BG647" s="18">
        <f t="shared" ca="1" si="1673"/>
        <v>0</v>
      </c>
      <c r="BH647" s="18">
        <f t="shared" ca="1" si="1673"/>
        <v>0</v>
      </c>
      <c r="BI647" s="18">
        <f t="shared" ca="1" si="1673"/>
        <v>0</v>
      </c>
      <c r="BJ647" s="18">
        <f t="shared" ca="1" si="1673"/>
        <v>0</v>
      </c>
      <c r="BK647" s="18">
        <f t="shared" ca="1" si="1673"/>
        <v>0</v>
      </c>
      <c r="BL647" s="18">
        <f t="shared" ca="1" si="1673"/>
        <v>0</v>
      </c>
      <c r="BM647" s="18">
        <f t="shared" ca="1" si="1673"/>
        <v>0</v>
      </c>
      <c r="BN647" s="18">
        <f t="shared" ca="1" si="1673"/>
        <v>0</v>
      </c>
      <c r="BO647" s="18">
        <f t="shared" ca="1" si="1673"/>
        <v>0</v>
      </c>
      <c r="BP647" s="18">
        <f t="shared" ca="1" si="1673"/>
        <v>0</v>
      </c>
      <c r="BQ647" s="18">
        <f t="shared" ca="1" si="1673"/>
        <v>0</v>
      </c>
      <c r="BR647" s="18">
        <f t="shared" ca="1" si="1673"/>
        <v>0</v>
      </c>
      <c r="BS647" s="18">
        <f t="shared" ca="1" si="1673"/>
        <v>0</v>
      </c>
      <c r="BT647" s="18">
        <f t="shared" ca="1" si="1673"/>
        <v>0</v>
      </c>
      <c r="BU647" s="18">
        <f t="shared" ca="1" si="1673"/>
        <v>0</v>
      </c>
      <c r="BV647" s="18">
        <f t="shared" ref="BV647:DA647" ca="1" si="1674">SUM(BV991, BV1114)</f>
        <v>0</v>
      </c>
      <c r="BW647" s="18">
        <f t="shared" ca="1" si="1674"/>
        <v>0</v>
      </c>
      <c r="BX647" s="18">
        <f t="shared" ca="1" si="1674"/>
        <v>0</v>
      </c>
      <c r="BY647" s="18">
        <f t="shared" ca="1" si="1674"/>
        <v>0</v>
      </c>
      <c r="BZ647" s="18">
        <f t="shared" ca="1" si="1674"/>
        <v>0</v>
      </c>
      <c r="CA647" s="18">
        <f t="shared" ca="1" si="1674"/>
        <v>0</v>
      </c>
      <c r="CB647" s="18">
        <f t="shared" ca="1" si="1674"/>
        <v>0</v>
      </c>
      <c r="CC647" s="18">
        <f t="shared" ca="1" si="1674"/>
        <v>0</v>
      </c>
      <c r="CD647" s="18">
        <f t="shared" ca="1" si="1674"/>
        <v>0</v>
      </c>
      <c r="CE647" s="18">
        <f t="shared" ca="1" si="1674"/>
        <v>0</v>
      </c>
      <c r="CF647" s="18">
        <f t="shared" ca="1" si="1674"/>
        <v>0</v>
      </c>
      <c r="CG647" s="18">
        <f t="shared" ca="1" si="1674"/>
        <v>0</v>
      </c>
      <c r="CH647" s="18">
        <f t="shared" ca="1" si="1674"/>
        <v>0</v>
      </c>
      <c r="CI647" s="18">
        <f t="shared" ca="1" si="1674"/>
        <v>0</v>
      </c>
      <c r="CJ647" s="18">
        <f t="shared" ca="1" si="1674"/>
        <v>0</v>
      </c>
      <c r="CK647" s="18">
        <f t="shared" ca="1" si="1674"/>
        <v>0</v>
      </c>
      <c r="CL647" s="18">
        <f t="shared" ca="1" si="1674"/>
        <v>0</v>
      </c>
      <c r="CM647" s="18">
        <f t="shared" ca="1" si="1674"/>
        <v>0</v>
      </c>
      <c r="CN647" s="18">
        <f t="shared" ca="1" si="1674"/>
        <v>0</v>
      </c>
      <c r="CO647" s="18">
        <f t="shared" ca="1" si="1674"/>
        <v>0</v>
      </c>
      <c r="CP647" s="18">
        <f t="shared" ca="1" si="1674"/>
        <v>0</v>
      </c>
      <c r="CQ647" s="18">
        <f t="shared" ca="1" si="1674"/>
        <v>0</v>
      </c>
      <c r="CR647" s="18">
        <f t="shared" ca="1" si="1674"/>
        <v>0</v>
      </c>
      <c r="CS647" s="18">
        <f t="shared" ca="1" si="1674"/>
        <v>0</v>
      </c>
      <c r="CT647" s="18">
        <f t="shared" ca="1" si="1674"/>
        <v>0</v>
      </c>
      <c r="CU647" s="18">
        <f t="shared" ca="1" si="1674"/>
        <v>0</v>
      </c>
      <c r="CV647" s="18">
        <f t="shared" ca="1" si="1674"/>
        <v>0</v>
      </c>
      <c r="CW647" s="18">
        <f t="shared" ca="1" si="1674"/>
        <v>0</v>
      </c>
      <c r="CX647" s="18">
        <f t="shared" ca="1" si="1674"/>
        <v>0</v>
      </c>
      <c r="CY647" s="18">
        <f t="shared" ca="1" si="1674"/>
        <v>0</v>
      </c>
      <c r="CZ647" s="18">
        <f t="shared" ca="1" si="1674"/>
        <v>0</v>
      </c>
      <c r="DA647" s="18">
        <f t="shared" ca="1" si="1674"/>
        <v>0</v>
      </c>
      <c r="DB647" s="18">
        <f t="shared" ref="DB647:EG647" ca="1" si="1675">SUM(DB991, DB1114)</f>
        <v>0</v>
      </c>
      <c r="DC647" s="18">
        <f t="shared" ca="1" si="1675"/>
        <v>0</v>
      </c>
      <c r="DD647" s="18">
        <f t="shared" ca="1" si="1675"/>
        <v>0</v>
      </c>
      <c r="DE647" s="18">
        <f t="shared" ca="1" si="1675"/>
        <v>0</v>
      </c>
      <c r="DF647" s="18">
        <f t="shared" ca="1" si="1675"/>
        <v>0</v>
      </c>
      <c r="DG647" s="18">
        <f t="shared" ca="1" si="1675"/>
        <v>0</v>
      </c>
      <c r="DH647" s="18">
        <f t="shared" ca="1" si="1675"/>
        <v>0</v>
      </c>
      <c r="DI647" s="18">
        <f t="shared" ca="1" si="1675"/>
        <v>0</v>
      </c>
      <c r="DJ647" s="18">
        <f t="shared" ca="1" si="1675"/>
        <v>0</v>
      </c>
      <c r="DK647" s="18">
        <f t="shared" ca="1" si="1675"/>
        <v>0</v>
      </c>
      <c r="DL647" s="18">
        <f t="shared" ca="1" si="1675"/>
        <v>0</v>
      </c>
      <c r="DM647" s="18">
        <f t="shared" ca="1" si="1675"/>
        <v>0</v>
      </c>
      <c r="DN647" s="18">
        <f t="shared" ca="1" si="1675"/>
        <v>0</v>
      </c>
      <c r="DO647" s="18">
        <f t="shared" ca="1" si="1675"/>
        <v>0</v>
      </c>
      <c r="DP647" s="18">
        <f t="shared" ca="1" si="1675"/>
        <v>0</v>
      </c>
      <c r="DQ647" s="18">
        <f t="shared" ca="1" si="1675"/>
        <v>0</v>
      </c>
      <c r="DR647" s="18">
        <f t="shared" ca="1" si="1675"/>
        <v>0</v>
      </c>
      <c r="DS647" s="18">
        <f t="shared" ca="1" si="1675"/>
        <v>0</v>
      </c>
      <c r="DT647" s="18">
        <f t="shared" ca="1" si="1675"/>
        <v>0</v>
      </c>
      <c r="DU647" s="18">
        <f t="shared" ca="1" si="1675"/>
        <v>0</v>
      </c>
      <c r="DV647" s="18">
        <f t="shared" ca="1" si="1675"/>
        <v>0</v>
      </c>
      <c r="DW647" s="18">
        <f t="shared" ca="1" si="1675"/>
        <v>0</v>
      </c>
      <c r="DX647" s="18">
        <f t="shared" ca="1" si="1675"/>
        <v>0</v>
      </c>
      <c r="DY647" s="18">
        <f t="shared" ca="1" si="1675"/>
        <v>0</v>
      </c>
      <c r="DZ647" s="18">
        <f t="shared" ca="1" si="1675"/>
        <v>0</v>
      </c>
      <c r="EA647" s="18">
        <f t="shared" ca="1" si="1675"/>
        <v>0</v>
      </c>
      <c r="EB647" s="18">
        <f t="shared" ca="1" si="1675"/>
        <v>0</v>
      </c>
      <c r="EC647" s="18">
        <f t="shared" ca="1" si="1675"/>
        <v>0</v>
      </c>
      <c r="ED647" s="18">
        <f t="shared" ca="1" si="1675"/>
        <v>0</v>
      </c>
      <c r="EE647" s="18">
        <f t="shared" ca="1" si="1675"/>
        <v>0</v>
      </c>
      <c r="EF647" s="18">
        <f t="shared" ca="1" si="1675"/>
        <v>0</v>
      </c>
      <c r="EG647" s="18">
        <f t="shared" ca="1" si="1675"/>
        <v>0</v>
      </c>
      <c r="EH647" s="18">
        <f t="shared" ref="EH647:FR647" ca="1" si="1676">SUM(EH991, EH1114)</f>
        <v>0</v>
      </c>
      <c r="EI647" s="18">
        <f t="shared" ca="1" si="1676"/>
        <v>0</v>
      </c>
      <c r="EJ647" s="18">
        <f t="shared" ca="1" si="1676"/>
        <v>0</v>
      </c>
      <c r="EK647" s="18">
        <f t="shared" ca="1" si="1676"/>
        <v>0</v>
      </c>
      <c r="EL647" s="18">
        <f t="shared" ca="1" si="1676"/>
        <v>0</v>
      </c>
      <c r="EM647" s="18">
        <f t="shared" ca="1" si="1676"/>
        <v>0</v>
      </c>
      <c r="EN647" s="18">
        <f t="shared" ca="1" si="1676"/>
        <v>0</v>
      </c>
      <c r="EO647" s="18">
        <f t="shared" ca="1" si="1676"/>
        <v>0</v>
      </c>
      <c r="EP647" s="18">
        <f t="shared" ca="1" si="1676"/>
        <v>0</v>
      </c>
      <c r="EQ647" s="18">
        <f t="shared" ca="1" si="1676"/>
        <v>0</v>
      </c>
      <c r="ER647" s="18">
        <f t="shared" ca="1" si="1676"/>
        <v>0</v>
      </c>
      <c r="ES647" s="18">
        <f t="shared" ca="1" si="1676"/>
        <v>0</v>
      </c>
      <c r="ET647" s="18">
        <f t="shared" ca="1" si="1676"/>
        <v>0</v>
      </c>
      <c r="EU647" s="18">
        <f t="shared" ca="1" si="1676"/>
        <v>0</v>
      </c>
      <c r="EV647" s="18">
        <f t="shared" ca="1" si="1676"/>
        <v>0</v>
      </c>
      <c r="EW647" s="18">
        <f t="shared" ca="1" si="1676"/>
        <v>0</v>
      </c>
      <c r="EX647" s="18">
        <f t="shared" ca="1" si="1676"/>
        <v>0</v>
      </c>
      <c r="EY647" s="18">
        <f t="shared" ca="1" si="1676"/>
        <v>0</v>
      </c>
      <c r="EZ647" s="18">
        <f t="shared" ca="1" si="1676"/>
        <v>0</v>
      </c>
      <c r="FA647" s="18">
        <f t="shared" ca="1" si="1676"/>
        <v>0</v>
      </c>
      <c r="FB647" s="18">
        <f t="shared" ca="1" si="1676"/>
        <v>0</v>
      </c>
      <c r="FC647" s="18">
        <f t="shared" ca="1" si="1676"/>
        <v>0</v>
      </c>
      <c r="FD647" s="18">
        <f t="shared" ca="1" si="1676"/>
        <v>0</v>
      </c>
      <c r="FE647" s="18">
        <f t="shared" ca="1" si="1676"/>
        <v>0</v>
      </c>
      <c r="FF647" s="18">
        <f t="shared" ca="1" si="1676"/>
        <v>0</v>
      </c>
      <c r="FG647" s="18">
        <f t="shared" ca="1" si="1676"/>
        <v>0</v>
      </c>
      <c r="FH647" s="18">
        <f t="shared" ca="1" si="1676"/>
        <v>0</v>
      </c>
      <c r="FI647" s="18">
        <f t="shared" ca="1" si="1676"/>
        <v>0</v>
      </c>
      <c r="FJ647" s="18">
        <f t="shared" ca="1" si="1676"/>
        <v>0</v>
      </c>
      <c r="FK647" s="18">
        <f t="shared" ca="1" si="1676"/>
        <v>0</v>
      </c>
      <c r="FL647" s="18">
        <f t="shared" ca="1" si="1676"/>
        <v>0</v>
      </c>
      <c r="FM647" s="18">
        <f t="shared" ca="1" si="1676"/>
        <v>0</v>
      </c>
      <c r="FN647" s="18">
        <f t="shared" ca="1" si="1676"/>
        <v>0</v>
      </c>
      <c r="FO647" s="18">
        <f t="shared" ca="1" si="1676"/>
        <v>0</v>
      </c>
      <c r="FP647" s="18">
        <f t="shared" ca="1" si="1676"/>
        <v>0</v>
      </c>
      <c r="FQ647" s="18">
        <f t="shared" ca="1" si="1676"/>
        <v>0</v>
      </c>
      <c r="FR647" s="18">
        <f t="shared" ca="1" si="1676"/>
        <v>0</v>
      </c>
    </row>
    <row r="648" spans="2:174">
      <c r="B648" s="157"/>
      <c r="C648" s="210" t="s">
        <v>592</v>
      </c>
      <c r="D648" s="144" t="s">
        <v>974</v>
      </c>
      <c r="E648" s="161"/>
      <c r="I648" s="167">
        <f t="shared" ca="1" si="1666"/>
        <v>0</v>
      </c>
      <c r="J648" s="18">
        <f t="shared" ref="J648:AO648" si="1677">-1 * SUM(J996, J1119)</f>
        <v>0</v>
      </c>
      <c r="K648" s="18">
        <f t="shared" ca="1" si="1677"/>
        <v>0</v>
      </c>
      <c r="L648" s="18">
        <f t="shared" ca="1" si="1677"/>
        <v>0</v>
      </c>
      <c r="M648" s="18">
        <f t="shared" ca="1" si="1677"/>
        <v>0</v>
      </c>
      <c r="N648" s="18">
        <f t="shared" ca="1" si="1677"/>
        <v>0</v>
      </c>
      <c r="O648" s="18">
        <f t="shared" ca="1" si="1677"/>
        <v>0</v>
      </c>
      <c r="P648" s="18">
        <f t="shared" ca="1" si="1677"/>
        <v>0</v>
      </c>
      <c r="Q648" s="18">
        <f t="shared" ca="1" si="1677"/>
        <v>0</v>
      </c>
      <c r="R648" s="18">
        <f t="shared" ca="1" si="1677"/>
        <v>0</v>
      </c>
      <c r="S648" s="18">
        <f t="shared" ca="1" si="1677"/>
        <v>0</v>
      </c>
      <c r="T648" s="18">
        <f t="shared" ca="1" si="1677"/>
        <v>0</v>
      </c>
      <c r="U648" s="18">
        <f t="shared" ca="1" si="1677"/>
        <v>0</v>
      </c>
      <c r="V648" s="18">
        <f t="shared" ca="1" si="1677"/>
        <v>0</v>
      </c>
      <c r="W648" s="18">
        <f t="shared" ca="1" si="1677"/>
        <v>0</v>
      </c>
      <c r="X648" s="18">
        <f t="shared" ca="1" si="1677"/>
        <v>0</v>
      </c>
      <c r="Y648" s="18">
        <f t="shared" ca="1" si="1677"/>
        <v>0</v>
      </c>
      <c r="Z648" s="18">
        <f t="shared" ca="1" si="1677"/>
        <v>0</v>
      </c>
      <c r="AA648" s="18">
        <f t="shared" ca="1" si="1677"/>
        <v>0</v>
      </c>
      <c r="AB648" s="18">
        <f t="shared" ca="1" si="1677"/>
        <v>0</v>
      </c>
      <c r="AC648" s="18">
        <f t="shared" ca="1" si="1677"/>
        <v>0</v>
      </c>
      <c r="AD648" s="18">
        <f t="shared" ca="1" si="1677"/>
        <v>0</v>
      </c>
      <c r="AE648" s="18">
        <f t="shared" ca="1" si="1677"/>
        <v>0</v>
      </c>
      <c r="AF648" s="18">
        <f t="shared" ca="1" si="1677"/>
        <v>0</v>
      </c>
      <c r="AG648" s="18">
        <f t="shared" ca="1" si="1677"/>
        <v>0</v>
      </c>
      <c r="AH648" s="18">
        <f t="shared" ca="1" si="1677"/>
        <v>0</v>
      </c>
      <c r="AI648" s="18">
        <f t="shared" ca="1" si="1677"/>
        <v>0</v>
      </c>
      <c r="AJ648" s="18">
        <f t="shared" ca="1" si="1677"/>
        <v>0</v>
      </c>
      <c r="AK648" s="18">
        <f t="shared" ca="1" si="1677"/>
        <v>0</v>
      </c>
      <c r="AL648" s="18">
        <f t="shared" ca="1" si="1677"/>
        <v>0</v>
      </c>
      <c r="AM648" s="18">
        <f t="shared" ca="1" si="1677"/>
        <v>0</v>
      </c>
      <c r="AN648" s="18">
        <f t="shared" ca="1" si="1677"/>
        <v>0</v>
      </c>
      <c r="AO648" s="18">
        <f t="shared" ca="1" si="1677"/>
        <v>0</v>
      </c>
      <c r="AP648" s="18">
        <f t="shared" ref="AP648:BU648" ca="1" si="1678">-1 * SUM(AP996, AP1119)</f>
        <v>0</v>
      </c>
      <c r="AQ648" s="18">
        <f t="shared" ca="1" si="1678"/>
        <v>0</v>
      </c>
      <c r="AR648" s="18">
        <f t="shared" ca="1" si="1678"/>
        <v>0</v>
      </c>
      <c r="AS648" s="18">
        <f t="shared" ca="1" si="1678"/>
        <v>0</v>
      </c>
      <c r="AT648" s="18">
        <f t="shared" ca="1" si="1678"/>
        <v>0</v>
      </c>
      <c r="AU648" s="18">
        <f t="shared" ca="1" si="1678"/>
        <v>0</v>
      </c>
      <c r="AV648" s="18">
        <f t="shared" ca="1" si="1678"/>
        <v>0</v>
      </c>
      <c r="AW648" s="18">
        <f t="shared" ca="1" si="1678"/>
        <v>0</v>
      </c>
      <c r="AX648" s="18">
        <f t="shared" ca="1" si="1678"/>
        <v>0</v>
      </c>
      <c r="AY648" s="18">
        <f t="shared" ca="1" si="1678"/>
        <v>0</v>
      </c>
      <c r="AZ648" s="18">
        <f t="shared" ca="1" si="1678"/>
        <v>0</v>
      </c>
      <c r="BA648" s="18">
        <f t="shared" ca="1" si="1678"/>
        <v>0</v>
      </c>
      <c r="BB648" s="18">
        <f t="shared" ca="1" si="1678"/>
        <v>0</v>
      </c>
      <c r="BC648" s="18">
        <f t="shared" ca="1" si="1678"/>
        <v>0</v>
      </c>
      <c r="BD648" s="18">
        <f t="shared" ca="1" si="1678"/>
        <v>0</v>
      </c>
      <c r="BE648" s="18">
        <f t="shared" ca="1" si="1678"/>
        <v>0</v>
      </c>
      <c r="BF648" s="18">
        <f t="shared" ca="1" si="1678"/>
        <v>0</v>
      </c>
      <c r="BG648" s="18">
        <f t="shared" ca="1" si="1678"/>
        <v>0</v>
      </c>
      <c r="BH648" s="18">
        <f t="shared" ca="1" si="1678"/>
        <v>0</v>
      </c>
      <c r="BI648" s="18">
        <f t="shared" ca="1" si="1678"/>
        <v>0</v>
      </c>
      <c r="BJ648" s="18">
        <f t="shared" ca="1" si="1678"/>
        <v>0</v>
      </c>
      <c r="BK648" s="18">
        <f t="shared" ca="1" si="1678"/>
        <v>0</v>
      </c>
      <c r="BL648" s="18">
        <f t="shared" ca="1" si="1678"/>
        <v>0</v>
      </c>
      <c r="BM648" s="18">
        <f t="shared" ca="1" si="1678"/>
        <v>0</v>
      </c>
      <c r="BN648" s="18">
        <f t="shared" ca="1" si="1678"/>
        <v>0</v>
      </c>
      <c r="BO648" s="18">
        <f t="shared" ca="1" si="1678"/>
        <v>0</v>
      </c>
      <c r="BP648" s="18">
        <f t="shared" ca="1" si="1678"/>
        <v>0</v>
      </c>
      <c r="BQ648" s="18">
        <f t="shared" ca="1" si="1678"/>
        <v>0</v>
      </c>
      <c r="BR648" s="18">
        <f t="shared" ca="1" si="1678"/>
        <v>0</v>
      </c>
      <c r="BS648" s="18">
        <f t="shared" ca="1" si="1678"/>
        <v>0</v>
      </c>
      <c r="BT648" s="18">
        <f t="shared" ca="1" si="1678"/>
        <v>0</v>
      </c>
      <c r="BU648" s="18">
        <f t="shared" ca="1" si="1678"/>
        <v>0</v>
      </c>
      <c r="BV648" s="18">
        <f t="shared" ref="BV648:DA648" ca="1" si="1679">-1 * SUM(BV996, BV1119)</f>
        <v>0</v>
      </c>
      <c r="BW648" s="18">
        <f t="shared" ca="1" si="1679"/>
        <v>0</v>
      </c>
      <c r="BX648" s="18">
        <f t="shared" ca="1" si="1679"/>
        <v>0</v>
      </c>
      <c r="BY648" s="18">
        <f t="shared" ca="1" si="1679"/>
        <v>0</v>
      </c>
      <c r="BZ648" s="18">
        <f t="shared" ca="1" si="1679"/>
        <v>0</v>
      </c>
      <c r="CA648" s="18">
        <f t="shared" ca="1" si="1679"/>
        <v>0</v>
      </c>
      <c r="CB648" s="18">
        <f t="shared" ca="1" si="1679"/>
        <v>0</v>
      </c>
      <c r="CC648" s="18">
        <f t="shared" ca="1" si="1679"/>
        <v>0</v>
      </c>
      <c r="CD648" s="18">
        <f t="shared" ca="1" si="1679"/>
        <v>0</v>
      </c>
      <c r="CE648" s="18">
        <f t="shared" ca="1" si="1679"/>
        <v>0</v>
      </c>
      <c r="CF648" s="18">
        <f t="shared" ca="1" si="1679"/>
        <v>0</v>
      </c>
      <c r="CG648" s="18">
        <f t="shared" ca="1" si="1679"/>
        <v>0</v>
      </c>
      <c r="CH648" s="18">
        <f t="shared" ca="1" si="1679"/>
        <v>0</v>
      </c>
      <c r="CI648" s="18">
        <f t="shared" ca="1" si="1679"/>
        <v>0</v>
      </c>
      <c r="CJ648" s="18">
        <f t="shared" ca="1" si="1679"/>
        <v>0</v>
      </c>
      <c r="CK648" s="18">
        <f t="shared" ca="1" si="1679"/>
        <v>0</v>
      </c>
      <c r="CL648" s="18">
        <f t="shared" ca="1" si="1679"/>
        <v>0</v>
      </c>
      <c r="CM648" s="18">
        <f t="shared" ca="1" si="1679"/>
        <v>0</v>
      </c>
      <c r="CN648" s="18">
        <f t="shared" ca="1" si="1679"/>
        <v>0</v>
      </c>
      <c r="CO648" s="18">
        <f t="shared" ca="1" si="1679"/>
        <v>0</v>
      </c>
      <c r="CP648" s="18">
        <f t="shared" ca="1" si="1679"/>
        <v>0</v>
      </c>
      <c r="CQ648" s="18">
        <f t="shared" ca="1" si="1679"/>
        <v>0</v>
      </c>
      <c r="CR648" s="18">
        <f t="shared" ca="1" si="1679"/>
        <v>0</v>
      </c>
      <c r="CS648" s="18">
        <f t="shared" ca="1" si="1679"/>
        <v>0</v>
      </c>
      <c r="CT648" s="18">
        <f t="shared" ca="1" si="1679"/>
        <v>0</v>
      </c>
      <c r="CU648" s="18">
        <f t="shared" ca="1" si="1679"/>
        <v>0</v>
      </c>
      <c r="CV648" s="18">
        <f t="shared" ca="1" si="1679"/>
        <v>0</v>
      </c>
      <c r="CW648" s="18">
        <f t="shared" ca="1" si="1679"/>
        <v>0</v>
      </c>
      <c r="CX648" s="18">
        <f t="shared" ca="1" si="1679"/>
        <v>0</v>
      </c>
      <c r="CY648" s="18">
        <f t="shared" ca="1" si="1679"/>
        <v>0</v>
      </c>
      <c r="CZ648" s="18">
        <f t="shared" ca="1" si="1679"/>
        <v>0</v>
      </c>
      <c r="DA648" s="18">
        <f t="shared" ca="1" si="1679"/>
        <v>0</v>
      </c>
      <c r="DB648" s="18">
        <f t="shared" ref="DB648:EG648" ca="1" si="1680">-1 * SUM(DB996, DB1119)</f>
        <v>0</v>
      </c>
      <c r="DC648" s="18">
        <f t="shared" ca="1" si="1680"/>
        <v>0</v>
      </c>
      <c r="DD648" s="18">
        <f t="shared" ca="1" si="1680"/>
        <v>0</v>
      </c>
      <c r="DE648" s="18">
        <f t="shared" ca="1" si="1680"/>
        <v>0</v>
      </c>
      <c r="DF648" s="18">
        <f t="shared" ca="1" si="1680"/>
        <v>0</v>
      </c>
      <c r="DG648" s="18">
        <f t="shared" ca="1" si="1680"/>
        <v>0</v>
      </c>
      <c r="DH648" s="18">
        <f t="shared" ca="1" si="1680"/>
        <v>0</v>
      </c>
      <c r="DI648" s="18">
        <f t="shared" ca="1" si="1680"/>
        <v>0</v>
      </c>
      <c r="DJ648" s="18">
        <f t="shared" ca="1" si="1680"/>
        <v>0</v>
      </c>
      <c r="DK648" s="18">
        <f t="shared" ca="1" si="1680"/>
        <v>0</v>
      </c>
      <c r="DL648" s="18">
        <f t="shared" ca="1" si="1680"/>
        <v>0</v>
      </c>
      <c r="DM648" s="18">
        <f t="shared" ca="1" si="1680"/>
        <v>0</v>
      </c>
      <c r="DN648" s="18">
        <f t="shared" ca="1" si="1680"/>
        <v>0</v>
      </c>
      <c r="DO648" s="18">
        <f t="shared" ca="1" si="1680"/>
        <v>0</v>
      </c>
      <c r="DP648" s="18">
        <f t="shared" ca="1" si="1680"/>
        <v>0</v>
      </c>
      <c r="DQ648" s="18">
        <f t="shared" ca="1" si="1680"/>
        <v>0</v>
      </c>
      <c r="DR648" s="18">
        <f t="shared" ca="1" si="1680"/>
        <v>0</v>
      </c>
      <c r="DS648" s="18">
        <f t="shared" ca="1" si="1680"/>
        <v>0</v>
      </c>
      <c r="DT648" s="18">
        <f t="shared" ca="1" si="1680"/>
        <v>0</v>
      </c>
      <c r="DU648" s="18">
        <f t="shared" ca="1" si="1680"/>
        <v>0</v>
      </c>
      <c r="DV648" s="18">
        <f t="shared" ca="1" si="1680"/>
        <v>0</v>
      </c>
      <c r="DW648" s="18">
        <f t="shared" ca="1" si="1680"/>
        <v>0</v>
      </c>
      <c r="DX648" s="18">
        <f t="shared" ca="1" si="1680"/>
        <v>0</v>
      </c>
      <c r="DY648" s="18">
        <f t="shared" ca="1" si="1680"/>
        <v>0</v>
      </c>
      <c r="DZ648" s="18">
        <f t="shared" ca="1" si="1680"/>
        <v>0</v>
      </c>
      <c r="EA648" s="18">
        <f t="shared" ca="1" si="1680"/>
        <v>0</v>
      </c>
      <c r="EB648" s="18">
        <f t="shared" ca="1" si="1680"/>
        <v>0</v>
      </c>
      <c r="EC648" s="18">
        <f t="shared" ca="1" si="1680"/>
        <v>0</v>
      </c>
      <c r="ED648" s="18">
        <f t="shared" ca="1" si="1680"/>
        <v>0</v>
      </c>
      <c r="EE648" s="18">
        <f t="shared" ca="1" si="1680"/>
        <v>0</v>
      </c>
      <c r="EF648" s="18">
        <f t="shared" ca="1" si="1680"/>
        <v>0</v>
      </c>
      <c r="EG648" s="18">
        <f t="shared" ca="1" si="1680"/>
        <v>0</v>
      </c>
      <c r="EH648" s="18">
        <f t="shared" ref="EH648:FR648" ca="1" si="1681">-1 * SUM(EH996, EH1119)</f>
        <v>0</v>
      </c>
      <c r="EI648" s="18">
        <f t="shared" ca="1" si="1681"/>
        <v>0</v>
      </c>
      <c r="EJ648" s="18">
        <f t="shared" ca="1" si="1681"/>
        <v>0</v>
      </c>
      <c r="EK648" s="18">
        <f t="shared" ca="1" si="1681"/>
        <v>0</v>
      </c>
      <c r="EL648" s="18">
        <f t="shared" ca="1" si="1681"/>
        <v>0</v>
      </c>
      <c r="EM648" s="18">
        <f t="shared" ca="1" si="1681"/>
        <v>0</v>
      </c>
      <c r="EN648" s="18">
        <f t="shared" ca="1" si="1681"/>
        <v>0</v>
      </c>
      <c r="EO648" s="18">
        <f t="shared" ca="1" si="1681"/>
        <v>0</v>
      </c>
      <c r="EP648" s="18">
        <f t="shared" ca="1" si="1681"/>
        <v>0</v>
      </c>
      <c r="EQ648" s="18">
        <f t="shared" ca="1" si="1681"/>
        <v>0</v>
      </c>
      <c r="ER648" s="18">
        <f t="shared" ca="1" si="1681"/>
        <v>0</v>
      </c>
      <c r="ES648" s="18">
        <f t="shared" ca="1" si="1681"/>
        <v>0</v>
      </c>
      <c r="ET648" s="18">
        <f t="shared" ca="1" si="1681"/>
        <v>0</v>
      </c>
      <c r="EU648" s="18">
        <f t="shared" ca="1" si="1681"/>
        <v>0</v>
      </c>
      <c r="EV648" s="18">
        <f t="shared" ca="1" si="1681"/>
        <v>0</v>
      </c>
      <c r="EW648" s="18">
        <f t="shared" ca="1" si="1681"/>
        <v>0</v>
      </c>
      <c r="EX648" s="18">
        <f t="shared" ca="1" si="1681"/>
        <v>0</v>
      </c>
      <c r="EY648" s="18">
        <f t="shared" ca="1" si="1681"/>
        <v>0</v>
      </c>
      <c r="EZ648" s="18">
        <f t="shared" ca="1" si="1681"/>
        <v>0</v>
      </c>
      <c r="FA648" s="18">
        <f t="shared" ca="1" si="1681"/>
        <v>0</v>
      </c>
      <c r="FB648" s="18">
        <f t="shared" ca="1" si="1681"/>
        <v>0</v>
      </c>
      <c r="FC648" s="18">
        <f t="shared" ca="1" si="1681"/>
        <v>0</v>
      </c>
      <c r="FD648" s="18">
        <f t="shared" ca="1" si="1681"/>
        <v>0</v>
      </c>
      <c r="FE648" s="18">
        <f t="shared" ca="1" si="1681"/>
        <v>0</v>
      </c>
      <c r="FF648" s="18">
        <f t="shared" ca="1" si="1681"/>
        <v>0</v>
      </c>
      <c r="FG648" s="18">
        <f t="shared" ca="1" si="1681"/>
        <v>0</v>
      </c>
      <c r="FH648" s="18">
        <f t="shared" ca="1" si="1681"/>
        <v>0</v>
      </c>
      <c r="FI648" s="18">
        <f t="shared" ca="1" si="1681"/>
        <v>0</v>
      </c>
      <c r="FJ648" s="18">
        <f t="shared" ca="1" si="1681"/>
        <v>0</v>
      </c>
      <c r="FK648" s="18">
        <f t="shared" ca="1" si="1681"/>
        <v>0</v>
      </c>
      <c r="FL648" s="18">
        <f t="shared" ca="1" si="1681"/>
        <v>0</v>
      </c>
      <c r="FM648" s="18">
        <f t="shared" ca="1" si="1681"/>
        <v>0</v>
      </c>
      <c r="FN648" s="18">
        <f t="shared" ca="1" si="1681"/>
        <v>0</v>
      </c>
      <c r="FO648" s="18">
        <f t="shared" ca="1" si="1681"/>
        <v>0</v>
      </c>
      <c r="FP648" s="18">
        <f t="shared" ca="1" si="1681"/>
        <v>0</v>
      </c>
      <c r="FQ648" s="18">
        <f t="shared" ca="1" si="1681"/>
        <v>0</v>
      </c>
      <c r="FR648" s="18">
        <f t="shared" ca="1" si="1681"/>
        <v>0</v>
      </c>
    </row>
    <row r="649" spans="2:174">
      <c r="B649" s="157"/>
      <c r="C649" s="210" t="s">
        <v>566</v>
      </c>
      <c r="D649" s="144" t="s">
        <v>974</v>
      </c>
      <c r="E649" s="161"/>
      <c r="I649" s="167">
        <f t="shared" ca="1" si="1666"/>
        <v>0</v>
      </c>
      <c r="J649" s="18">
        <f t="shared" ref="J649:AO649" ca="1" si="1682">SUM(J992, J1115)</f>
        <v>0</v>
      </c>
      <c r="K649" s="18">
        <f t="shared" ca="1" si="1682"/>
        <v>0</v>
      </c>
      <c r="L649" s="18">
        <f t="shared" ca="1" si="1682"/>
        <v>0</v>
      </c>
      <c r="M649" s="18">
        <f t="shared" ca="1" si="1682"/>
        <v>0</v>
      </c>
      <c r="N649" s="18">
        <f t="shared" ca="1" si="1682"/>
        <v>0</v>
      </c>
      <c r="O649" s="18">
        <f t="shared" ca="1" si="1682"/>
        <v>0</v>
      </c>
      <c r="P649" s="18">
        <f t="shared" ca="1" si="1682"/>
        <v>0</v>
      </c>
      <c r="Q649" s="18">
        <f t="shared" ca="1" si="1682"/>
        <v>0</v>
      </c>
      <c r="R649" s="18">
        <f t="shared" ca="1" si="1682"/>
        <v>0</v>
      </c>
      <c r="S649" s="18">
        <f t="shared" ca="1" si="1682"/>
        <v>0</v>
      </c>
      <c r="T649" s="18">
        <f t="shared" ca="1" si="1682"/>
        <v>0</v>
      </c>
      <c r="U649" s="18">
        <f t="shared" ca="1" si="1682"/>
        <v>0</v>
      </c>
      <c r="V649" s="18">
        <f t="shared" ca="1" si="1682"/>
        <v>0</v>
      </c>
      <c r="W649" s="18">
        <f t="shared" ca="1" si="1682"/>
        <v>0</v>
      </c>
      <c r="X649" s="18">
        <f t="shared" ca="1" si="1682"/>
        <v>0</v>
      </c>
      <c r="Y649" s="18">
        <f t="shared" ca="1" si="1682"/>
        <v>0</v>
      </c>
      <c r="Z649" s="18">
        <f t="shared" ca="1" si="1682"/>
        <v>0</v>
      </c>
      <c r="AA649" s="18">
        <f t="shared" ca="1" si="1682"/>
        <v>0</v>
      </c>
      <c r="AB649" s="18">
        <f t="shared" ca="1" si="1682"/>
        <v>0</v>
      </c>
      <c r="AC649" s="18">
        <f t="shared" ca="1" si="1682"/>
        <v>0</v>
      </c>
      <c r="AD649" s="18">
        <f t="shared" ca="1" si="1682"/>
        <v>0</v>
      </c>
      <c r="AE649" s="18">
        <f t="shared" ca="1" si="1682"/>
        <v>0</v>
      </c>
      <c r="AF649" s="18">
        <f t="shared" ca="1" si="1682"/>
        <v>0</v>
      </c>
      <c r="AG649" s="18">
        <f t="shared" ca="1" si="1682"/>
        <v>0</v>
      </c>
      <c r="AH649" s="18">
        <f t="shared" ca="1" si="1682"/>
        <v>0</v>
      </c>
      <c r="AI649" s="18">
        <f t="shared" ca="1" si="1682"/>
        <v>0</v>
      </c>
      <c r="AJ649" s="18">
        <f t="shared" ca="1" si="1682"/>
        <v>0</v>
      </c>
      <c r="AK649" s="18">
        <f t="shared" ca="1" si="1682"/>
        <v>0</v>
      </c>
      <c r="AL649" s="18">
        <f t="shared" ca="1" si="1682"/>
        <v>0</v>
      </c>
      <c r="AM649" s="18">
        <f t="shared" ca="1" si="1682"/>
        <v>0</v>
      </c>
      <c r="AN649" s="18">
        <f t="shared" ca="1" si="1682"/>
        <v>0</v>
      </c>
      <c r="AO649" s="18">
        <f t="shared" ca="1" si="1682"/>
        <v>0</v>
      </c>
      <c r="AP649" s="18">
        <f t="shared" ref="AP649:BU649" ca="1" si="1683">SUM(AP992, AP1115)</f>
        <v>0</v>
      </c>
      <c r="AQ649" s="18">
        <f t="shared" ca="1" si="1683"/>
        <v>0</v>
      </c>
      <c r="AR649" s="18">
        <f t="shared" ca="1" si="1683"/>
        <v>0</v>
      </c>
      <c r="AS649" s="18">
        <f t="shared" ca="1" si="1683"/>
        <v>0</v>
      </c>
      <c r="AT649" s="18">
        <f t="shared" ca="1" si="1683"/>
        <v>0</v>
      </c>
      <c r="AU649" s="18">
        <f t="shared" ca="1" si="1683"/>
        <v>0</v>
      </c>
      <c r="AV649" s="18">
        <f t="shared" ca="1" si="1683"/>
        <v>0</v>
      </c>
      <c r="AW649" s="18">
        <f t="shared" ca="1" si="1683"/>
        <v>0</v>
      </c>
      <c r="AX649" s="18">
        <f t="shared" ca="1" si="1683"/>
        <v>0</v>
      </c>
      <c r="AY649" s="18">
        <f t="shared" ca="1" si="1683"/>
        <v>0</v>
      </c>
      <c r="AZ649" s="18">
        <f t="shared" ca="1" si="1683"/>
        <v>0</v>
      </c>
      <c r="BA649" s="18">
        <f t="shared" ca="1" si="1683"/>
        <v>0</v>
      </c>
      <c r="BB649" s="18">
        <f t="shared" ca="1" si="1683"/>
        <v>0</v>
      </c>
      <c r="BC649" s="18">
        <f t="shared" ca="1" si="1683"/>
        <v>0</v>
      </c>
      <c r="BD649" s="18">
        <f t="shared" ca="1" si="1683"/>
        <v>0</v>
      </c>
      <c r="BE649" s="18">
        <f t="shared" ca="1" si="1683"/>
        <v>0</v>
      </c>
      <c r="BF649" s="18">
        <f t="shared" ca="1" si="1683"/>
        <v>0</v>
      </c>
      <c r="BG649" s="18">
        <f t="shared" ca="1" si="1683"/>
        <v>0</v>
      </c>
      <c r="BH649" s="18">
        <f t="shared" ca="1" si="1683"/>
        <v>0</v>
      </c>
      <c r="BI649" s="18">
        <f t="shared" ca="1" si="1683"/>
        <v>0</v>
      </c>
      <c r="BJ649" s="18">
        <f t="shared" ca="1" si="1683"/>
        <v>0</v>
      </c>
      <c r="BK649" s="18">
        <f t="shared" ca="1" si="1683"/>
        <v>0</v>
      </c>
      <c r="BL649" s="18">
        <f t="shared" ca="1" si="1683"/>
        <v>0</v>
      </c>
      <c r="BM649" s="18">
        <f t="shared" ca="1" si="1683"/>
        <v>0</v>
      </c>
      <c r="BN649" s="18">
        <f t="shared" ca="1" si="1683"/>
        <v>0</v>
      </c>
      <c r="BO649" s="18">
        <f t="shared" ca="1" si="1683"/>
        <v>0</v>
      </c>
      <c r="BP649" s="18">
        <f t="shared" ca="1" si="1683"/>
        <v>0</v>
      </c>
      <c r="BQ649" s="18">
        <f t="shared" ca="1" si="1683"/>
        <v>0</v>
      </c>
      <c r="BR649" s="18">
        <f t="shared" ca="1" si="1683"/>
        <v>0</v>
      </c>
      <c r="BS649" s="18">
        <f t="shared" ca="1" si="1683"/>
        <v>0</v>
      </c>
      <c r="BT649" s="18">
        <f t="shared" ca="1" si="1683"/>
        <v>0</v>
      </c>
      <c r="BU649" s="18">
        <f t="shared" ca="1" si="1683"/>
        <v>0</v>
      </c>
      <c r="BV649" s="18">
        <f t="shared" ref="BV649:DA649" ca="1" si="1684">SUM(BV992, BV1115)</f>
        <v>0</v>
      </c>
      <c r="BW649" s="18">
        <f t="shared" ca="1" si="1684"/>
        <v>0</v>
      </c>
      <c r="BX649" s="18">
        <f t="shared" ca="1" si="1684"/>
        <v>0</v>
      </c>
      <c r="BY649" s="18">
        <f t="shared" ca="1" si="1684"/>
        <v>0</v>
      </c>
      <c r="BZ649" s="18">
        <f t="shared" ca="1" si="1684"/>
        <v>0</v>
      </c>
      <c r="CA649" s="18">
        <f t="shared" ca="1" si="1684"/>
        <v>0</v>
      </c>
      <c r="CB649" s="18">
        <f t="shared" ca="1" si="1684"/>
        <v>0</v>
      </c>
      <c r="CC649" s="18">
        <f t="shared" ca="1" si="1684"/>
        <v>0</v>
      </c>
      <c r="CD649" s="18">
        <f t="shared" ca="1" si="1684"/>
        <v>0</v>
      </c>
      <c r="CE649" s="18">
        <f t="shared" ca="1" si="1684"/>
        <v>0</v>
      </c>
      <c r="CF649" s="18">
        <f t="shared" ca="1" si="1684"/>
        <v>0</v>
      </c>
      <c r="CG649" s="18">
        <f t="shared" ca="1" si="1684"/>
        <v>0</v>
      </c>
      <c r="CH649" s="18">
        <f t="shared" ca="1" si="1684"/>
        <v>0</v>
      </c>
      <c r="CI649" s="18">
        <f t="shared" ca="1" si="1684"/>
        <v>0</v>
      </c>
      <c r="CJ649" s="18">
        <f t="shared" ca="1" si="1684"/>
        <v>0</v>
      </c>
      <c r="CK649" s="18">
        <f t="shared" ca="1" si="1684"/>
        <v>0</v>
      </c>
      <c r="CL649" s="18">
        <f t="shared" ca="1" si="1684"/>
        <v>0</v>
      </c>
      <c r="CM649" s="18">
        <f t="shared" ca="1" si="1684"/>
        <v>0</v>
      </c>
      <c r="CN649" s="18">
        <f t="shared" ca="1" si="1684"/>
        <v>0</v>
      </c>
      <c r="CO649" s="18">
        <f t="shared" ca="1" si="1684"/>
        <v>0</v>
      </c>
      <c r="CP649" s="18">
        <f t="shared" ca="1" si="1684"/>
        <v>0</v>
      </c>
      <c r="CQ649" s="18">
        <f t="shared" ca="1" si="1684"/>
        <v>0</v>
      </c>
      <c r="CR649" s="18">
        <f t="shared" ca="1" si="1684"/>
        <v>0</v>
      </c>
      <c r="CS649" s="18">
        <f t="shared" ca="1" si="1684"/>
        <v>0</v>
      </c>
      <c r="CT649" s="18">
        <f t="shared" ca="1" si="1684"/>
        <v>0</v>
      </c>
      <c r="CU649" s="18">
        <f t="shared" ca="1" si="1684"/>
        <v>0</v>
      </c>
      <c r="CV649" s="18">
        <f t="shared" ca="1" si="1684"/>
        <v>0</v>
      </c>
      <c r="CW649" s="18">
        <f t="shared" ca="1" si="1684"/>
        <v>0</v>
      </c>
      <c r="CX649" s="18">
        <f t="shared" ca="1" si="1684"/>
        <v>0</v>
      </c>
      <c r="CY649" s="18">
        <f t="shared" ca="1" si="1684"/>
        <v>0</v>
      </c>
      <c r="CZ649" s="18">
        <f t="shared" ca="1" si="1684"/>
        <v>0</v>
      </c>
      <c r="DA649" s="18">
        <f t="shared" ca="1" si="1684"/>
        <v>0</v>
      </c>
      <c r="DB649" s="18">
        <f t="shared" ref="DB649:EG649" ca="1" si="1685">SUM(DB992, DB1115)</f>
        <v>0</v>
      </c>
      <c r="DC649" s="18">
        <f t="shared" ca="1" si="1685"/>
        <v>0</v>
      </c>
      <c r="DD649" s="18">
        <f t="shared" ca="1" si="1685"/>
        <v>0</v>
      </c>
      <c r="DE649" s="18">
        <f t="shared" ca="1" si="1685"/>
        <v>0</v>
      </c>
      <c r="DF649" s="18">
        <f t="shared" ca="1" si="1685"/>
        <v>0</v>
      </c>
      <c r="DG649" s="18">
        <f t="shared" ca="1" si="1685"/>
        <v>0</v>
      </c>
      <c r="DH649" s="18">
        <f t="shared" ca="1" si="1685"/>
        <v>0</v>
      </c>
      <c r="DI649" s="18">
        <f t="shared" ca="1" si="1685"/>
        <v>0</v>
      </c>
      <c r="DJ649" s="18">
        <f t="shared" ca="1" si="1685"/>
        <v>0</v>
      </c>
      <c r="DK649" s="18">
        <f t="shared" ca="1" si="1685"/>
        <v>0</v>
      </c>
      <c r="DL649" s="18">
        <f t="shared" ca="1" si="1685"/>
        <v>0</v>
      </c>
      <c r="DM649" s="18">
        <f t="shared" ca="1" si="1685"/>
        <v>0</v>
      </c>
      <c r="DN649" s="18">
        <f t="shared" ca="1" si="1685"/>
        <v>0</v>
      </c>
      <c r="DO649" s="18">
        <f t="shared" ca="1" si="1685"/>
        <v>0</v>
      </c>
      <c r="DP649" s="18">
        <f t="shared" ca="1" si="1685"/>
        <v>0</v>
      </c>
      <c r="DQ649" s="18">
        <f t="shared" ca="1" si="1685"/>
        <v>0</v>
      </c>
      <c r="DR649" s="18">
        <f t="shared" ca="1" si="1685"/>
        <v>0</v>
      </c>
      <c r="DS649" s="18">
        <f t="shared" ca="1" si="1685"/>
        <v>0</v>
      </c>
      <c r="DT649" s="18">
        <f t="shared" ca="1" si="1685"/>
        <v>0</v>
      </c>
      <c r="DU649" s="18">
        <f t="shared" ca="1" si="1685"/>
        <v>0</v>
      </c>
      <c r="DV649" s="18">
        <f t="shared" ca="1" si="1685"/>
        <v>0</v>
      </c>
      <c r="DW649" s="18">
        <f t="shared" ca="1" si="1685"/>
        <v>0</v>
      </c>
      <c r="DX649" s="18">
        <f t="shared" ca="1" si="1685"/>
        <v>0</v>
      </c>
      <c r="DY649" s="18">
        <f t="shared" ca="1" si="1685"/>
        <v>0</v>
      </c>
      <c r="DZ649" s="18">
        <f t="shared" ca="1" si="1685"/>
        <v>0</v>
      </c>
      <c r="EA649" s="18">
        <f t="shared" ca="1" si="1685"/>
        <v>0</v>
      </c>
      <c r="EB649" s="18">
        <f t="shared" ca="1" si="1685"/>
        <v>0</v>
      </c>
      <c r="EC649" s="18">
        <f t="shared" ca="1" si="1685"/>
        <v>0</v>
      </c>
      <c r="ED649" s="18">
        <f t="shared" ca="1" si="1685"/>
        <v>0</v>
      </c>
      <c r="EE649" s="18">
        <f t="shared" ca="1" si="1685"/>
        <v>0</v>
      </c>
      <c r="EF649" s="18">
        <f t="shared" ca="1" si="1685"/>
        <v>0</v>
      </c>
      <c r="EG649" s="18">
        <f t="shared" ca="1" si="1685"/>
        <v>0</v>
      </c>
      <c r="EH649" s="18">
        <f t="shared" ref="EH649:FR649" ca="1" si="1686">SUM(EH992, EH1115)</f>
        <v>0</v>
      </c>
      <c r="EI649" s="18">
        <f t="shared" ca="1" si="1686"/>
        <v>0</v>
      </c>
      <c r="EJ649" s="18">
        <f t="shared" ca="1" si="1686"/>
        <v>0</v>
      </c>
      <c r="EK649" s="18">
        <f t="shared" ca="1" si="1686"/>
        <v>0</v>
      </c>
      <c r="EL649" s="18">
        <f t="shared" ca="1" si="1686"/>
        <v>0</v>
      </c>
      <c r="EM649" s="18">
        <f t="shared" ca="1" si="1686"/>
        <v>0</v>
      </c>
      <c r="EN649" s="18">
        <f t="shared" ca="1" si="1686"/>
        <v>0</v>
      </c>
      <c r="EO649" s="18">
        <f t="shared" ca="1" si="1686"/>
        <v>0</v>
      </c>
      <c r="EP649" s="18">
        <f t="shared" ca="1" si="1686"/>
        <v>0</v>
      </c>
      <c r="EQ649" s="18">
        <f t="shared" ca="1" si="1686"/>
        <v>0</v>
      </c>
      <c r="ER649" s="18">
        <f t="shared" ca="1" si="1686"/>
        <v>0</v>
      </c>
      <c r="ES649" s="18">
        <f t="shared" ca="1" si="1686"/>
        <v>0</v>
      </c>
      <c r="ET649" s="18">
        <f t="shared" ca="1" si="1686"/>
        <v>0</v>
      </c>
      <c r="EU649" s="18">
        <f t="shared" ca="1" si="1686"/>
        <v>0</v>
      </c>
      <c r="EV649" s="18">
        <f t="shared" ca="1" si="1686"/>
        <v>0</v>
      </c>
      <c r="EW649" s="18">
        <f t="shared" ca="1" si="1686"/>
        <v>0</v>
      </c>
      <c r="EX649" s="18">
        <f t="shared" ca="1" si="1686"/>
        <v>0</v>
      </c>
      <c r="EY649" s="18">
        <f t="shared" ca="1" si="1686"/>
        <v>0</v>
      </c>
      <c r="EZ649" s="18">
        <f t="shared" ca="1" si="1686"/>
        <v>0</v>
      </c>
      <c r="FA649" s="18">
        <f t="shared" ca="1" si="1686"/>
        <v>0</v>
      </c>
      <c r="FB649" s="18">
        <f t="shared" ca="1" si="1686"/>
        <v>0</v>
      </c>
      <c r="FC649" s="18">
        <f t="shared" ca="1" si="1686"/>
        <v>0</v>
      </c>
      <c r="FD649" s="18">
        <f t="shared" ca="1" si="1686"/>
        <v>0</v>
      </c>
      <c r="FE649" s="18">
        <f t="shared" ca="1" si="1686"/>
        <v>0</v>
      </c>
      <c r="FF649" s="18">
        <f t="shared" ca="1" si="1686"/>
        <v>0</v>
      </c>
      <c r="FG649" s="18">
        <f t="shared" ca="1" si="1686"/>
        <v>0</v>
      </c>
      <c r="FH649" s="18">
        <f t="shared" ca="1" si="1686"/>
        <v>0</v>
      </c>
      <c r="FI649" s="18">
        <f t="shared" ca="1" si="1686"/>
        <v>0</v>
      </c>
      <c r="FJ649" s="18">
        <f t="shared" ca="1" si="1686"/>
        <v>0</v>
      </c>
      <c r="FK649" s="18">
        <f t="shared" ca="1" si="1686"/>
        <v>0</v>
      </c>
      <c r="FL649" s="18">
        <f t="shared" ca="1" si="1686"/>
        <v>0</v>
      </c>
      <c r="FM649" s="18">
        <f t="shared" ca="1" si="1686"/>
        <v>0</v>
      </c>
      <c r="FN649" s="18">
        <f t="shared" ca="1" si="1686"/>
        <v>0</v>
      </c>
      <c r="FO649" s="18">
        <f t="shared" ca="1" si="1686"/>
        <v>0</v>
      </c>
      <c r="FP649" s="18">
        <f t="shared" ca="1" si="1686"/>
        <v>0</v>
      </c>
      <c r="FQ649" s="18">
        <f t="shared" ca="1" si="1686"/>
        <v>0</v>
      </c>
      <c r="FR649" s="18">
        <f t="shared" ca="1" si="1686"/>
        <v>0</v>
      </c>
    </row>
    <row r="650" spans="2:174">
      <c r="B650" s="157"/>
      <c r="C650" s="215" t="s">
        <v>959</v>
      </c>
      <c r="D650" s="144" t="s">
        <v>974</v>
      </c>
      <c r="E650" s="161"/>
      <c r="I650" s="167">
        <f t="shared" ca="1" si="1666"/>
        <v>1229273.3187472762</v>
      </c>
      <c r="J650" s="98">
        <f ca="1">SUM(J645:J649)</f>
        <v>0</v>
      </c>
      <c r="K650" s="98">
        <f t="shared" ref="K650:BV650" ca="1" si="1687">SUM(K645:K649)</f>
        <v>0</v>
      </c>
      <c r="L650" s="98">
        <f t="shared" ca="1" si="1687"/>
        <v>0</v>
      </c>
      <c r="M650" s="98">
        <f t="shared" ca="1" si="1687"/>
        <v>0</v>
      </c>
      <c r="N650" s="98">
        <f t="shared" ca="1" si="1687"/>
        <v>0</v>
      </c>
      <c r="O650" s="98">
        <f t="shared" ca="1" si="1687"/>
        <v>0</v>
      </c>
      <c r="P650" s="98">
        <f t="shared" ca="1" si="1687"/>
        <v>0</v>
      </c>
      <c r="Q650" s="98">
        <f t="shared" ca="1" si="1687"/>
        <v>0</v>
      </c>
      <c r="R650" s="98">
        <f t="shared" ca="1" si="1687"/>
        <v>0</v>
      </c>
      <c r="S650" s="98">
        <f t="shared" ca="1" si="1687"/>
        <v>0</v>
      </c>
      <c r="T650" s="98">
        <f t="shared" ca="1" si="1687"/>
        <v>0</v>
      </c>
      <c r="U650" s="98">
        <f t="shared" ca="1" si="1687"/>
        <v>0</v>
      </c>
      <c r="V650" s="98">
        <f t="shared" ca="1" si="1687"/>
        <v>0</v>
      </c>
      <c r="W650" s="98">
        <f t="shared" ca="1" si="1687"/>
        <v>0</v>
      </c>
      <c r="X650" s="98">
        <f t="shared" ca="1" si="1687"/>
        <v>0</v>
      </c>
      <c r="Y650" s="98">
        <f t="shared" ca="1" si="1687"/>
        <v>0</v>
      </c>
      <c r="Z650" s="98">
        <f t="shared" ca="1" si="1687"/>
        <v>0</v>
      </c>
      <c r="AA650" s="98">
        <f t="shared" ca="1" si="1687"/>
        <v>0</v>
      </c>
      <c r="AB650" s="98">
        <f t="shared" ca="1" si="1687"/>
        <v>2403.3735666527923</v>
      </c>
      <c r="AC650" s="98">
        <f t="shared" ca="1" si="1687"/>
        <v>7172.4431461523727</v>
      </c>
      <c r="AD650" s="98">
        <f t="shared" ca="1" si="1687"/>
        <v>4988.2340257871729</v>
      </c>
      <c r="AE650" s="98">
        <f t="shared" ca="1" si="1687"/>
        <v>2133.2523027862917</v>
      </c>
      <c r="AF650" s="98">
        <f t="shared" ca="1" si="1687"/>
        <v>161723.29586340184</v>
      </c>
      <c r="AG650" s="98">
        <f t="shared" ca="1" si="1687"/>
        <v>2043.6459835403466</v>
      </c>
      <c r="AH650" s="98">
        <f t="shared" ca="1" si="1687"/>
        <v>1860.1346685197695</v>
      </c>
      <c r="AI650" s="98">
        <f t="shared" ca="1" si="1687"/>
        <v>993.04766341274831</v>
      </c>
      <c r="AJ650" s="98">
        <f t="shared" ca="1" si="1687"/>
        <v>668.72139014743243</v>
      </c>
      <c r="AK650" s="98">
        <f t="shared" ca="1" si="1687"/>
        <v>2088.8580653090612</v>
      </c>
      <c r="AL650" s="98">
        <f t="shared" ca="1" si="1687"/>
        <v>1928.2111446957533</v>
      </c>
      <c r="AM650" s="98">
        <f t="shared" ca="1" si="1687"/>
        <v>1040.0018718202164</v>
      </c>
      <c r="AN650" s="98">
        <f t="shared" ca="1" si="1687"/>
        <v>659.3543335661916</v>
      </c>
      <c r="AO650" s="98">
        <f t="shared" ca="1" si="1687"/>
        <v>2080.8813983383643</v>
      </c>
      <c r="AP650" s="98">
        <f t="shared" ca="1" si="1687"/>
        <v>1928.7445556520197</v>
      </c>
      <c r="AQ650" s="98">
        <f t="shared" ca="1" si="1687"/>
        <v>1030.9314331887363</v>
      </c>
      <c r="AR650" s="98">
        <f t="shared" ca="1" si="1687"/>
        <v>650.20770165811234</v>
      </c>
      <c r="AS650" s="98">
        <f t="shared" ca="1" si="1687"/>
        <v>2072.9514330969532</v>
      </c>
      <c r="AT650" s="98">
        <f t="shared" ca="1" si="1687"/>
        <v>1885.6863869960634</v>
      </c>
      <c r="AU650" s="98">
        <f t="shared" ca="1" si="1687"/>
        <v>992.67214760559136</v>
      </c>
      <c r="AV650" s="98">
        <f t="shared" ca="1" si="1687"/>
        <v>618.9276598840903</v>
      </c>
      <c r="AW650" s="98">
        <f t="shared" ca="1" si="1687"/>
        <v>2045.9863913229301</v>
      </c>
      <c r="AX650" s="98">
        <f t="shared" ca="1" si="1687"/>
        <v>1879.3125343401498</v>
      </c>
      <c r="AY650" s="98">
        <f t="shared" ca="1" si="1687"/>
        <v>987.83778505485543</v>
      </c>
      <c r="AZ650" s="98">
        <f t="shared" ca="1" si="1687"/>
        <v>606.68909336888555</v>
      </c>
      <c r="BA650" s="98">
        <f t="shared" ca="1" si="1687"/>
        <v>2035.2211581410593</v>
      </c>
      <c r="BB650" s="98">
        <f t="shared" ca="1" si="1687"/>
        <v>1869.0333748519333</v>
      </c>
      <c r="BC650" s="98">
        <f t="shared" ca="1" si="1687"/>
        <v>977.56757242777167</v>
      </c>
      <c r="BD650" s="98">
        <f t="shared" ca="1" si="1687"/>
        <v>596.33116093626813</v>
      </c>
      <c r="BE650" s="98">
        <f t="shared" ca="1" si="1687"/>
        <v>2026.239892375108</v>
      </c>
      <c r="BF650" s="98">
        <f t="shared" ca="1" si="1687"/>
        <v>1856.2400180288232</v>
      </c>
      <c r="BG650" s="98">
        <f t="shared" ca="1" si="1687"/>
        <v>967.06114491026483</v>
      </c>
      <c r="BH650" s="98">
        <f t="shared" ca="1" si="1687"/>
        <v>586.08071246044005</v>
      </c>
      <c r="BI650" s="98">
        <f t="shared" ca="1" si="1687"/>
        <v>2017.3527772326142</v>
      </c>
      <c r="BJ650" s="98">
        <f t="shared" ca="1" si="1687"/>
        <v>1941.378636575535</v>
      </c>
      <c r="BK650" s="98">
        <f t="shared" ca="1" si="1687"/>
        <v>1071.2343971850628</v>
      </c>
      <c r="BL650" s="98">
        <f t="shared" ca="1" si="1687"/>
        <v>691.07931874427754</v>
      </c>
      <c r="BM650" s="98">
        <f t="shared" ca="1" si="1687"/>
        <v>2123.6563835164507</v>
      </c>
      <c r="BN650" s="98">
        <f t="shared" ca="1" si="1687"/>
        <v>2286.5395027557806</v>
      </c>
      <c r="BO650" s="98">
        <f t="shared" ca="1" si="1687"/>
        <v>1461.6517286560256</v>
      </c>
      <c r="BP650" s="98">
        <f t="shared" ca="1" si="1687"/>
        <v>1015.6137344626659</v>
      </c>
      <c r="BQ650" s="98">
        <f t="shared" ca="1" si="1687"/>
        <v>2560.2104564757992</v>
      </c>
      <c r="BR650" s="98">
        <f t="shared" ca="1" si="1687"/>
        <v>2664.4931497226971</v>
      </c>
      <c r="BS650" s="98">
        <f t="shared" ca="1" si="1687"/>
        <v>1509.4701777940909</v>
      </c>
      <c r="BT650" s="98">
        <f t="shared" ca="1" si="1687"/>
        <v>1051.4360233064626</v>
      </c>
      <c r="BU650" s="98">
        <f t="shared" ca="1" si="1687"/>
        <v>2615.1818133496272</v>
      </c>
      <c r="BV650" s="98">
        <f t="shared" ca="1" si="1687"/>
        <v>2774.0069365839718</v>
      </c>
      <c r="BW650" s="98">
        <f t="shared" ref="BW650:EH650" ca="1" si="1688">SUM(BW645:BW649)</f>
        <v>1559.8328493560439</v>
      </c>
      <c r="BX650" s="98">
        <f t="shared" ca="1" si="1688"/>
        <v>1089.0795252697308</v>
      </c>
      <c r="BY650" s="98">
        <f t="shared" ca="1" si="1688"/>
        <v>2670.8720177072519</v>
      </c>
      <c r="BZ650" s="98">
        <f t="shared" ca="1" si="1688"/>
        <v>2880.4133316109073</v>
      </c>
      <c r="CA650" s="98">
        <f t="shared" ca="1" si="1688"/>
        <v>1608.5967925735004</v>
      </c>
      <c r="CB650" s="98">
        <f t="shared" ca="1" si="1688"/>
        <v>1129.5848867364002</v>
      </c>
      <c r="CC650" s="98">
        <f t="shared" ca="1" si="1688"/>
        <v>2728.6598170009038</v>
      </c>
      <c r="CD650" s="98">
        <f t="shared" ca="1" si="1688"/>
        <v>2913.9234704862265</v>
      </c>
      <c r="CE650" s="98">
        <f t="shared" ca="1" si="1688"/>
        <v>1650.0907127307064</v>
      </c>
      <c r="CF650" s="98">
        <f t="shared" ca="1" si="1688"/>
        <v>1167.709940096478</v>
      </c>
      <c r="CG650" s="98">
        <f t="shared" ca="1" si="1688"/>
        <v>2530.1889345477157</v>
      </c>
      <c r="CH650" s="98">
        <f t="shared" ca="1" si="1688"/>
        <v>8736.5444097608033</v>
      </c>
      <c r="CI650" s="98">
        <f t="shared" ca="1" si="1688"/>
        <v>5011.3259652742809</v>
      </c>
      <c r="CJ650" s="98">
        <f t="shared" ca="1" si="1688"/>
        <v>3583.2750232588214</v>
      </c>
      <c r="CK650" s="98">
        <f t="shared" ca="1" si="1688"/>
        <v>9055.5743079500353</v>
      </c>
      <c r="CL650" s="98">
        <f t="shared" ca="1" si="1688"/>
        <v>8522.7092870877386</v>
      </c>
      <c r="CM650" s="98">
        <f t="shared" ca="1" si="1688"/>
        <v>5207.8512977500386</v>
      </c>
      <c r="CN650" s="98">
        <f t="shared" ca="1" si="1688"/>
        <v>3667.7705916460454</v>
      </c>
      <c r="CO650" s="98">
        <f t="shared" ca="1" si="1688"/>
        <v>9281.361077013702</v>
      </c>
      <c r="CP650" s="98">
        <f t="shared" ca="1" si="1688"/>
        <v>8562.7044923085086</v>
      </c>
      <c r="CQ650" s="98">
        <f t="shared" ca="1" si="1688"/>
        <v>5213.8097146159489</v>
      </c>
      <c r="CR650" s="98">
        <f t="shared" ca="1" si="1688"/>
        <v>3729.8102019654593</v>
      </c>
      <c r="CS650" s="98">
        <f t="shared" ca="1" si="1688"/>
        <v>9463.7676268853811</v>
      </c>
      <c r="CT650" s="98">
        <f t="shared" ca="1" si="1688"/>
        <v>9120.3857176799611</v>
      </c>
      <c r="CU650" s="98">
        <f t="shared" ca="1" si="1688"/>
        <v>5580.4829871141956</v>
      </c>
      <c r="CV650" s="98">
        <f t="shared" ca="1" si="1688"/>
        <v>3995.4435207692763</v>
      </c>
      <c r="CW650" s="98">
        <f t="shared" ca="1" si="1688"/>
        <v>10055.983466004589</v>
      </c>
      <c r="CX650" s="98">
        <f t="shared" ca="1" si="1688"/>
        <v>9046.8888662050158</v>
      </c>
      <c r="CY650" s="98">
        <f t="shared" ca="1" si="1688"/>
        <v>8320.231858413099</v>
      </c>
      <c r="CZ650" s="98">
        <f t="shared" ca="1" si="1688"/>
        <v>6377.5140702167555</v>
      </c>
      <c r="DA650" s="98">
        <f t="shared" ca="1" si="1688"/>
        <v>15807.476106185684</v>
      </c>
      <c r="DB650" s="98">
        <f t="shared" ca="1" si="1688"/>
        <v>14982.476600824972</v>
      </c>
      <c r="DC650" s="98">
        <f t="shared" ca="1" si="1688"/>
        <v>9217.6500490768722</v>
      </c>
      <c r="DD650" s="98">
        <f t="shared" ca="1" si="1688"/>
        <v>6642.6641197254212</v>
      </c>
      <c r="DE650" s="98">
        <f t="shared" ca="1" si="1688"/>
        <v>16528.970101891027</v>
      </c>
      <c r="DF650" s="98">
        <f t="shared" ca="1" si="1688"/>
        <v>15090.876094518955</v>
      </c>
      <c r="DG650" s="98">
        <f t="shared" ca="1" si="1688"/>
        <v>9264.335553281775</v>
      </c>
      <c r="DH650" s="98">
        <f t="shared" ca="1" si="1688"/>
        <v>6686.3605647533786</v>
      </c>
      <c r="DI650" s="98">
        <f t="shared" ca="1" si="1688"/>
        <v>16687.900070466774</v>
      </c>
      <c r="DJ650" s="98">
        <f t="shared" ca="1" si="1688"/>
        <v>15254.784007475033</v>
      </c>
      <c r="DK650" s="98">
        <f t="shared" ca="1" si="1688"/>
        <v>9354.3788223538941</v>
      </c>
      <c r="DL650" s="98">
        <f t="shared" ca="1" si="1688"/>
        <v>6718.2084039393403</v>
      </c>
      <c r="DM650" s="98">
        <f t="shared" ca="1" si="1688"/>
        <v>16833.859125695006</v>
      </c>
      <c r="DN650" s="98">
        <f t="shared" ca="1" si="1688"/>
        <v>15281.452031042252</v>
      </c>
      <c r="DO650" s="98">
        <f t="shared" ca="1" si="1688"/>
        <v>9345.2048170936614</v>
      </c>
      <c r="DP650" s="98">
        <f t="shared" ca="1" si="1688"/>
        <v>6693.2643384453622</v>
      </c>
      <c r="DQ650" s="98">
        <f t="shared" ca="1" si="1688"/>
        <v>16874.371029663056</v>
      </c>
      <c r="DR650" s="98">
        <f t="shared" ca="1" si="1688"/>
        <v>15512.25818580576</v>
      </c>
      <c r="DS650" s="98">
        <f t="shared" ca="1" si="1688"/>
        <v>9477.2543993066083</v>
      </c>
      <c r="DT650" s="98">
        <f t="shared" ca="1" si="1688"/>
        <v>6780.9343599219046</v>
      </c>
      <c r="DU650" s="98">
        <f t="shared" ca="1" si="1688"/>
        <v>17130.173446391829</v>
      </c>
      <c r="DV650" s="98">
        <f t="shared" ca="1" si="1688"/>
        <v>15658.626755089232</v>
      </c>
      <c r="DW650" s="98">
        <f t="shared" ca="1" si="1688"/>
        <v>9487.4757477247076</v>
      </c>
      <c r="DX650" s="98">
        <f t="shared" ca="1" si="1688"/>
        <v>6754.2420209934371</v>
      </c>
      <c r="DY650" s="98">
        <f t="shared" ca="1" si="1688"/>
        <v>17344.327256239114</v>
      </c>
      <c r="DZ650" s="98">
        <f t="shared" ca="1" si="1688"/>
        <v>16171.163766872627</v>
      </c>
      <c r="EA650" s="98">
        <f t="shared" ca="1" si="1688"/>
        <v>9811.8102360956855</v>
      </c>
      <c r="EB650" s="98">
        <f t="shared" ca="1" si="1688"/>
        <v>6856.2704409559174</v>
      </c>
      <c r="EC650" s="98">
        <f t="shared" ca="1" si="1688"/>
        <v>17647.487279406872</v>
      </c>
      <c r="ED650" s="98">
        <f t="shared" ca="1" si="1688"/>
        <v>16475.470978132453</v>
      </c>
      <c r="EE650" s="98">
        <f t="shared" ca="1" si="1688"/>
        <v>9991.2435674352782</v>
      </c>
      <c r="EF650" s="98">
        <f t="shared" ca="1" si="1688"/>
        <v>7092.9138480493639</v>
      </c>
      <c r="EG650" s="98">
        <f t="shared" ca="1" si="1688"/>
        <v>18208.620273764976</v>
      </c>
      <c r="EH650" s="98">
        <f t="shared" ca="1" si="1688"/>
        <v>16776.640825433584</v>
      </c>
      <c r="EI650" s="98">
        <f t="shared" ref="EI650:FR650" ca="1" si="1689">SUM(EI645:EI649)</f>
        <v>10167.634410755956</v>
      </c>
      <c r="EJ650" s="98">
        <f t="shared" ca="1" si="1689"/>
        <v>7213.3880194627354</v>
      </c>
      <c r="EK650" s="98">
        <f t="shared" ca="1" si="1689"/>
        <v>18542.668024264218</v>
      </c>
      <c r="EL650" s="98">
        <f t="shared" ca="1" si="1689"/>
        <v>16992.37304965084</v>
      </c>
      <c r="EM650" s="98">
        <f t="shared" ca="1" si="1689"/>
        <v>10283.696796005755</v>
      </c>
      <c r="EN650" s="98">
        <f t="shared" ca="1" si="1689"/>
        <v>7311.9187260615354</v>
      </c>
      <c r="EO650" s="98">
        <f t="shared" ca="1" si="1689"/>
        <v>18826.024062741493</v>
      </c>
      <c r="EP650" s="98">
        <f t="shared" ca="1" si="1689"/>
        <v>17314.140446401765</v>
      </c>
      <c r="EQ650" s="98">
        <f t="shared" ca="1" si="1689"/>
        <v>10383.923489371378</v>
      </c>
      <c r="ER650" s="98">
        <f t="shared" ca="1" si="1689"/>
        <v>7284.233522148259</v>
      </c>
      <c r="ES650" s="98">
        <f t="shared" ca="1" si="1689"/>
        <v>19157.655899562025</v>
      </c>
      <c r="ET650" s="98">
        <f t="shared" ca="1" si="1689"/>
        <v>17669.914653469052</v>
      </c>
      <c r="EU650" s="98">
        <f t="shared" ca="1" si="1689"/>
        <v>10593.621126052549</v>
      </c>
      <c r="EV650" s="98">
        <f t="shared" ca="1" si="1689"/>
        <v>7428.5661819164616</v>
      </c>
      <c r="EW650" s="98">
        <f t="shared" ca="1" si="1689"/>
        <v>19553.114107197707</v>
      </c>
      <c r="EX650" s="98">
        <f t="shared" ca="1" si="1689"/>
        <v>18428.681837844979</v>
      </c>
      <c r="EY650" s="98">
        <f t="shared" ca="1" si="1689"/>
        <v>11079.45834240429</v>
      </c>
      <c r="EZ650" s="98">
        <f t="shared" ca="1" si="1689"/>
        <v>7792.4809255274567</v>
      </c>
      <c r="FA650" s="98">
        <f t="shared" ca="1" si="1689"/>
        <v>20384.111576740132</v>
      </c>
      <c r="FB650" s="98">
        <f t="shared" ca="1" si="1689"/>
        <v>18709.184376419584</v>
      </c>
      <c r="FC650" s="98">
        <f t="shared" ca="1" si="1689"/>
        <v>11236.436717055531</v>
      </c>
      <c r="FD650" s="98">
        <f t="shared" ca="1" si="1689"/>
        <v>7923.7999864457288</v>
      </c>
      <c r="FE650" s="98">
        <f t="shared" ca="1" si="1689"/>
        <v>20748.341337859718</v>
      </c>
      <c r="FF650" s="98">
        <f t="shared" ca="1" si="1689"/>
        <v>19287.926952301081</v>
      </c>
      <c r="FG650" s="98">
        <f t="shared" ca="1" si="1689"/>
        <v>11596.152234551682</v>
      </c>
      <c r="FH650" s="98">
        <f t="shared" ca="1" si="1689"/>
        <v>8155.9950862124342</v>
      </c>
      <c r="FI650" s="98">
        <f t="shared" ca="1" si="1689"/>
        <v>21335.388629891946</v>
      </c>
      <c r="FJ650" s="98">
        <f t="shared" ca="1" si="1689"/>
        <v>19846.533897357524</v>
      </c>
      <c r="FK650" s="98">
        <f t="shared" ca="1" si="1689"/>
        <v>11941.939730723545</v>
      </c>
      <c r="FL650" s="98">
        <f t="shared" ca="1" si="1689"/>
        <v>0</v>
      </c>
      <c r="FM650" s="98">
        <f t="shared" ca="1" si="1689"/>
        <v>0</v>
      </c>
      <c r="FN650" s="98">
        <f t="shared" ca="1" si="1689"/>
        <v>0</v>
      </c>
      <c r="FO650" s="98">
        <f t="shared" ca="1" si="1689"/>
        <v>0</v>
      </c>
      <c r="FP650" s="98">
        <f t="shared" ca="1" si="1689"/>
        <v>0</v>
      </c>
      <c r="FQ650" s="98">
        <f t="shared" ca="1" si="1689"/>
        <v>0</v>
      </c>
      <c r="FR650" s="98">
        <f t="shared" ca="1" si="1689"/>
        <v>0</v>
      </c>
    </row>
    <row r="651" spans="2:174">
      <c r="B651" s="157"/>
      <c r="C651" s="210" t="s">
        <v>951</v>
      </c>
      <c r="D651" s="144" t="s">
        <v>974</v>
      </c>
      <c r="E651" s="161"/>
      <c r="I651" s="167">
        <f t="shared" ca="1" si="1666"/>
        <v>-11688.11212896504</v>
      </c>
      <c r="J651" s="18">
        <f ca="1">J909</f>
        <v>0</v>
      </c>
      <c r="K651" s="18">
        <f t="shared" ref="K651:BV651" ca="1" si="1690">K909</f>
        <v>0</v>
      </c>
      <c r="L651" s="18">
        <f t="shared" ca="1" si="1690"/>
        <v>0</v>
      </c>
      <c r="M651" s="18">
        <f t="shared" ca="1" si="1690"/>
        <v>0</v>
      </c>
      <c r="N651" s="18">
        <f t="shared" ca="1" si="1690"/>
        <v>0</v>
      </c>
      <c r="O651" s="18">
        <f t="shared" ca="1" si="1690"/>
        <v>0</v>
      </c>
      <c r="P651" s="18">
        <f t="shared" ca="1" si="1690"/>
        <v>0</v>
      </c>
      <c r="Q651" s="18">
        <f t="shared" ca="1" si="1690"/>
        <v>0</v>
      </c>
      <c r="R651" s="18">
        <f t="shared" ca="1" si="1690"/>
        <v>0</v>
      </c>
      <c r="S651" s="18">
        <f t="shared" ca="1" si="1690"/>
        <v>0</v>
      </c>
      <c r="T651" s="18">
        <f t="shared" ca="1" si="1690"/>
        <v>0</v>
      </c>
      <c r="U651" s="18">
        <f t="shared" ca="1" si="1690"/>
        <v>0</v>
      </c>
      <c r="V651" s="18">
        <f t="shared" ca="1" si="1690"/>
        <v>0</v>
      </c>
      <c r="W651" s="18">
        <f t="shared" ca="1" si="1690"/>
        <v>0</v>
      </c>
      <c r="X651" s="18">
        <f t="shared" ca="1" si="1690"/>
        <v>0</v>
      </c>
      <c r="Y651" s="18">
        <f t="shared" ca="1" si="1690"/>
        <v>0</v>
      </c>
      <c r="Z651" s="18">
        <f t="shared" ca="1" si="1690"/>
        <v>0</v>
      </c>
      <c r="AA651" s="18">
        <f t="shared" ca="1" si="1690"/>
        <v>0</v>
      </c>
      <c r="AB651" s="18">
        <f t="shared" ca="1" si="1690"/>
        <v>-1682.3614966569546</v>
      </c>
      <c r="AC651" s="18">
        <f t="shared" ca="1" si="1690"/>
        <v>-5020.7102023066609</v>
      </c>
      <c r="AD651" s="18">
        <f t="shared" ca="1" si="1690"/>
        <v>-3491.7638180510207</v>
      </c>
      <c r="AE651" s="18">
        <f t="shared" ca="1" si="1690"/>
        <v>-1493.276611950404</v>
      </c>
      <c r="AF651" s="18">
        <f t="shared" ca="1" si="1690"/>
        <v>0</v>
      </c>
      <c r="AG651" s="18">
        <f t="shared" ca="1" si="1690"/>
        <v>0</v>
      </c>
      <c r="AH651" s="18">
        <f t="shared" ca="1" si="1690"/>
        <v>0</v>
      </c>
      <c r="AI651" s="18">
        <f t="shared" ca="1" si="1690"/>
        <v>0</v>
      </c>
      <c r="AJ651" s="18">
        <f t="shared" ca="1" si="1690"/>
        <v>0</v>
      </c>
      <c r="AK651" s="18">
        <f t="shared" ca="1" si="1690"/>
        <v>0</v>
      </c>
      <c r="AL651" s="18">
        <f t="shared" ca="1" si="1690"/>
        <v>0</v>
      </c>
      <c r="AM651" s="18">
        <f t="shared" ca="1" si="1690"/>
        <v>0</v>
      </c>
      <c r="AN651" s="18">
        <f t="shared" ca="1" si="1690"/>
        <v>0</v>
      </c>
      <c r="AO651" s="18">
        <f t="shared" ca="1" si="1690"/>
        <v>0</v>
      </c>
      <c r="AP651" s="18">
        <f t="shared" ca="1" si="1690"/>
        <v>0</v>
      </c>
      <c r="AQ651" s="18">
        <f t="shared" ca="1" si="1690"/>
        <v>0</v>
      </c>
      <c r="AR651" s="18">
        <f t="shared" ca="1" si="1690"/>
        <v>0</v>
      </c>
      <c r="AS651" s="18">
        <f t="shared" ca="1" si="1690"/>
        <v>0</v>
      </c>
      <c r="AT651" s="18">
        <f t="shared" ca="1" si="1690"/>
        <v>0</v>
      </c>
      <c r="AU651" s="18">
        <f t="shared" ca="1" si="1690"/>
        <v>0</v>
      </c>
      <c r="AV651" s="18">
        <f t="shared" ca="1" si="1690"/>
        <v>0</v>
      </c>
      <c r="AW651" s="18">
        <f t="shared" ca="1" si="1690"/>
        <v>0</v>
      </c>
      <c r="AX651" s="18">
        <f t="shared" ca="1" si="1690"/>
        <v>0</v>
      </c>
      <c r="AY651" s="18">
        <f t="shared" ca="1" si="1690"/>
        <v>0</v>
      </c>
      <c r="AZ651" s="18">
        <f t="shared" ca="1" si="1690"/>
        <v>0</v>
      </c>
      <c r="BA651" s="18">
        <f t="shared" ca="1" si="1690"/>
        <v>0</v>
      </c>
      <c r="BB651" s="18">
        <f t="shared" ca="1" si="1690"/>
        <v>0</v>
      </c>
      <c r="BC651" s="18">
        <f t="shared" ca="1" si="1690"/>
        <v>0</v>
      </c>
      <c r="BD651" s="18">
        <f t="shared" ca="1" si="1690"/>
        <v>0</v>
      </c>
      <c r="BE651" s="18">
        <f t="shared" ca="1" si="1690"/>
        <v>0</v>
      </c>
      <c r="BF651" s="18">
        <f t="shared" ca="1" si="1690"/>
        <v>0</v>
      </c>
      <c r="BG651" s="18">
        <f t="shared" ca="1" si="1690"/>
        <v>0</v>
      </c>
      <c r="BH651" s="18">
        <f t="shared" ca="1" si="1690"/>
        <v>0</v>
      </c>
      <c r="BI651" s="18">
        <f t="shared" ca="1" si="1690"/>
        <v>0</v>
      </c>
      <c r="BJ651" s="18">
        <f t="shared" ca="1" si="1690"/>
        <v>0</v>
      </c>
      <c r="BK651" s="18">
        <f t="shared" ca="1" si="1690"/>
        <v>0</v>
      </c>
      <c r="BL651" s="18">
        <f t="shared" ca="1" si="1690"/>
        <v>0</v>
      </c>
      <c r="BM651" s="18">
        <f t="shared" ca="1" si="1690"/>
        <v>0</v>
      </c>
      <c r="BN651" s="18">
        <f t="shared" ca="1" si="1690"/>
        <v>0</v>
      </c>
      <c r="BO651" s="18">
        <f t="shared" ca="1" si="1690"/>
        <v>0</v>
      </c>
      <c r="BP651" s="18">
        <f t="shared" ca="1" si="1690"/>
        <v>0</v>
      </c>
      <c r="BQ651" s="18">
        <f t="shared" ca="1" si="1690"/>
        <v>0</v>
      </c>
      <c r="BR651" s="18">
        <f t="shared" ca="1" si="1690"/>
        <v>0</v>
      </c>
      <c r="BS651" s="18">
        <f t="shared" ca="1" si="1690"/>
        <v>0</v>
      </c>
      <c r="BT651" s="18">
        <f t="shared" ca="1" si="1690"/>
        <v>0</v>
      </c>
      <c r="BU651" s="18">
        <f t="shared" ca="1" si="1690"/>
        <v>0</v>
      </c>
      <c r="BV651" s="18">
        <f t="shared" ca="1" si="1690"/>
        <v>0</v>
      </c>
      <c r="BW651" s="18">
        <f t="shared" ref="BW651:EH651" ca="1" si="1691">BW909</f>
        <v>0</v>
      </c>
      <c r="BX651" s="18">
        <f t="shared" ca="1" si="1691"/>
        <v>0</v>
      </c>
      <c r="BY651" s="18">
        <f t="shared" ca="1" si="1691"/>
        <v>0</v>
      </c>
      <c r="BZ651" s="18">
        <f t="shared" ca="1" si="1691"/>
        <v>0</v>
      </c>
      <c r="CA651" s="18">
        <f t="shared" ca="1" si="1691"/>
        <v>0</v>
      </c>
      <c r="CB651" s="18">
        <f t="shared" ca="1" si="1691"/>
        <v>0</v>
      </c>
      <c r="CC651" s="18">
        <f t="shared" ca="1" si="1691"/>
        <v>0</v>
      </c>
      <c r="CD651" s="18">
        <f t="shared" ca="1" si="1691"/>
        <v>0</v>
      </c>
      <c r="CE651" s="18">
        <f t="shared" ca="1" si="1691"/>
        <v>0</v>
      </c>
      <c r="CF651" s="18">
        <f t="shared" ca="1" si="1691"/>
        <v>0</v>
      </c>
      <c r="CG651" s="18">
        <f t="shared" ca="1" si="1691"/>
        <v>0</v>
      </c>
      <c r="CH651" s="18">
        <f t="shared" ca="1" si="1691"/>
        <v>0</v>
      </c>
      <c r="CI651" s="18">
        <f t="shared" ca="1" si="1691"/>
        <v>0</v>
      </c>
      <c r="CJ651" s="18">
        <f t="shared" ca="1" si="1691"/>
        <v>0</v>
      </c>
      <c r="CK651" s="18">
        <f t="shared" ca="1" si="1691"/>
        <v>0</v>
      </c>
      <c r="CL651" s="18">
        <f t="shared" ca="1" si="1691"/>
        <v>0</v>
      </c>
      <c r="CM651" s="18">
        <f t="shared" ca="1" si="1691"/>
        <v>0</v>
      </c>
      <c r="CN651" s="18">
        <f t="shared" ca="1" si="1691"/>
        <v>0</v>
      </c>
      <c r="CO651" s="18">
        <f t="shared" ca="1" si="1691"/>
        <v>0</v>
      </c>
      <c r="CP651" s="18">
        <f t="shared" ca="1" si="1691"/>
        <v>0</v>
      </c>
      <c r="CQ651" s="18">
        <f t="shared" ca="1" si="1691"/>
        <v>0</v>
      </c>
      <c r="CR651" s="18">
        <f t="shared" ca="1" si="1691"/>
        <v>0</v>
      </c>
      <c r="CS651" s="18">
        <f t="shared" ca="1" si="1691"/>
        <v>0</v>
      </c>
      <c r="CT651" s="18">
        <f t="shared" ca="1" si="1691"/>
        <v>0</v>
      </c>
      <c r="CU651" s="18">
        <f t="shared" ca="1" si="1691"/>
        <v>0</v>
      </c>
      <c r="CV651" s="18">
        <f t="shared" ca="1" si="1691"/>
        <v>0</v>
      </c>
      <c r="CW651" s="18">
        <f t="shared" ca="1" si="1691"/>
        <v>0</v>
      </c>
      <c r="CX651" s="18">
        <f t="shared" ca="1" si="1691"/>
        <v>0</v>
      </c>
      <c r="CY651" s="18">
        <f t="shared" ca="1" si="1691"/>
        <v>0</v>
      </c>
      <c r="CZ651" s="18">
        <f t="shared" ca="1" si="1691"/>
        <v>0</v>
      </c>
      <c r="DA651" s="18">
        <f t="shared" ca="1" si="1691"/>
        <v>0</v>
      </c>
      <c r="DB651" s="18">
        <f t="shared" ca="1" si="1691"/>
        <v>0</v>
      </c>
      <c r="DC651" s="18">
        <f t="shared" ca="1" si="1691"/>
        <v>0</v>
      </c>
      <c r="DD651" s="18">
        <f t="shared" ca="1" si="1691"/>
        <v>0</v>
      </c>
      <c r="DE651" s="18">
        <f t="shared" ca="1" si="1691"/>
        <v>0</v>
      </c>
      <c r="DF651" s="18">
        <f t="shared" ca="1" si="1691"/>
        <v>0</v>
      </c>
      <c r="DG651" s="18">
        <f t="shared" ca="1" si="1691"/>
        <v>0</v>
      </c>
      <c r="DH651" s="18">
        <f t="shared" ca="1" si="1691"/>
        <v>0</v>
      </c>
      <c r="DI651" s="18">
        <f t="shared" ca="1" si="1691"/>
        <v>0</v>
      </c>
      <c r="DJ651" s="18">
        <f t="shared" ca="1" si="1691"/>
        <v>0</v>
      </c>
      <c r="DK651" s="18">
        <f t="shared" ca="1" si="1691"/>
        <v>0</v>
      </c>
      <c r="DL651" s="18">
        <f t="shared" ca="1" si="1691"/>
        <v>0</v>
      </c>
      <c r="DM651" s="18">
        <f t="shared" ca="1" si="1691"/>
        <v>0</v>
      </c>
      <c r="DN651" s="18">
        <f t="shared" ca="1" si="1691"/>
        <v>0</v>
      </c>
      <c r="DO651" s="18">
        <f t="shared" ca="1" si="1691"/>
        <v>0</v>
      </c>
      <c r="DP651" s="18">
        <f t="shared" ca="1" si="1691"/>
        <v>0</v>
      </c>
      <c r="DQ651" s="18">
        <f t="shared" ca="1" si="1691"/>
        <v>0</v>
      </c>
      <c r="DR651" s="18">
        <f t="shared" ca="1" si="1691"/>
        <v>0</v>
      </c>
      <c r="DS651" s="18">
        <f t="shared" ca="1" si="1691"/>
        <v>0</v>
      </c>
      <c r="DT651" s="18">
        <f t="shared" ca="1" si="1691"/>
        <v>0</v>
      </c>
      <c r="DU651" s="18">
        <f t="shared" ca="1" si="1691"/>
        <v>0</v>
      </c>
      <c r="DV651" s="18">
        <f t="shared" ca="1" si="1691"/>
        <v>0</v>
      </c>
      <c r="DW651" s="18">
        <f t="shared" ca="1" si="1691"/>
        <v>0</v>
      </c>
      <c r="DX651" s="18">
        <f t="shared" ca="1" si="1691"/>
        <v>0</v>
      </c>
      <c r="DY651" s="18">
        <f t="shared" ca="1" si="1691"/>
        <v>0</v>
      </c>
      <c r="DZ651" s="18">
        <f t="shared" ca="1" si="1691"/>
        <v>0</v>
      </c>
      <c r="EA651" s="18">
        <f t="shared" ca="1" si="1691"/>
        <v>0</v>
      </c>
      <c r="EB651" s="18">
        <f t="shared" ca="1" si="1691"/>
        <v>0</v>
      </c>
      <c r="EC651" s="18">
        <f t="shared" ca="1" si="1691"/>
        <v>0</v>
      </c>
      <c r="ED651" s="18">
        <f t="shared" ca="1" si="1691"/>
        <v>0</v>
      </c>
      <c r="EE651" s="18">
        <f t="shared" ca="1" si="1691"/>
        <v>0</v>
      </c>
      <c r="EF651" s="18">
        <f t="shared" ca="1" si="1691"/>
        <v>0</v>
      </c>
      <c r="EG651" s="18">
        <f t="shared" ca="1" si="1691"/>
        <v>0</v>
      </c>
      <c r="EH651" s="18">
        <f t="shared" ca="1" si="1691"/>
        <v>0</v>
      </c>
      <c r="EI651" s="18">
        <f t="shared" ref="EI651:FR651" ca="1" si="1692">EI909</f>
        <v>0</v>
      </c>
      <c r="EJ651" s="18">
        <f t="shared" ca="1" si="1692"/>
        <v>0</v>
      </c>
      <c r="EK651" s="18">
        <f t="shared" ca="1" si="1692"/>
        <v>0</v>
      </c>
      <c r="EL651" s="18">
        <f t="shared" ca="1" si="1692"/>
        <v>0</v>
      </c>
      <c r="EM651" s="18">
        <f t="shared" ca="1" si="1692"/>
        <v>0</v>
      </c>
      <c r="EN651" s="18">
        <f t="shared" ca="1" si="1692"/>
        <v>0</v>
      </c>
      <c r="EO651" s="18">
        <f t="shared" ca="1" si="1692"/>
        <v>0</v>
      </c>
      <c r="EP651" s="18">
        <f t="shared" ca="1" si="1692"/>
        <v>0</v>
      </c>
      <c r="EQ651" s="18">
        <f t="shared" ca="1" si="1692"/>
        <v>0</v>
      </c>
      <c r="ER651" s="18">
        <f t="shared" ca="1" si="1692"/>
        <v>0</v>
      </c>
      <c r="ES651" s="18">
        <f t="shared" ca="1" si="1692"/>
        <v>0</v>
      </c>
      <c r="ET651" s="18">
        <f t="shared" ca="1" si="1692"/>
        <v>0</v>
      </c>
      <c r="EU651" s="18">
        <f t="shared" ca="1" si="1692"/>
        <v>0</v>
      </c>
      <c r="EV651" s="18">
        <f t="shared" ca="1" si="1692"/>
        <v>0</v>
      </c>
      <c r="EW651" s="18">
        <f t="shared" ca="1" si="1692"/>
        <v>0</v>
      </c>
      <c r="EX651" s="18">
        <f t="shared" ca="1" si="1692"/>
        <v>0</v>
      </c>
      <c r="EY651" s="18">
        <f t="shared" ca="1" si="1692"/>
        <v>0</v>
      </c>
      <c r="EZ651" s="18">
        <f t="shared" ca="1" si="1692"/>
        <v>0</v>
      </c>
      <c r="FA651" s="18">
        <f t="shared" ca="1" si="1692"/>
        <v>0</v>
      </c>
      <c r="FB651" s="18">
        <f t="shared" ca="1" si="1692"/>
        <v>0</v>
      </c>
      <c r="FC651" s="18">
        <f t="shared" ca="1" si="1692"/>
        <v>0</v>
      </c>
      <c r="FD651" s="18">
        <f t="shared" ca="1" si="1692"/>
        <v>0</v>
      </c>
      <c r="FE651" s="18">
        <f t="shared" ca="1" si="1692"/>
        <v>0</v>
      </c>
      <c r="FF651" s="18">
        <f t="shared" ca="1" si="1692"/>
        <v>0</v>
      </c>
      <c r="FG651" s="18">
        <f t="shared" ca="1" si="1692"/>
        <v>0</v>
      </c>
      <c r="FH651" s="18">
        <f t="shared" ca="1" si="1692"/>
        <v>0</v>
      </c>
      <c r="FI651" s="18">
        <f t="shared" ca="1" si="1692"/>
        <v>0</v>
      </c>
      <c r="FJ651" s="18">
        <f t="shared" ca="1" si="1692"/>
        <v>0</v>
      </c>
      <c r="FK651" s="18">
        <f t="shared" ca="1" si="1692"/>
        <v>0</v>
      </c>
      <c r="FL651" s="18">
        <f t="shared" ca="1" si="1692"/>
        <v>0</v>
      </c>
      <c r="FM651" s="18">
        <f t="shared" ca="1" si="1692"/>
        <v>0</v>
      </c>
      <c r="FN651" s="18">
        <f t="shared" ca="1" si="1692"/>
        <v>0</v>
      </c>
      <c r="FO651" s="18">
        <f t="shared" ca="1" si="1692"/>
        <v>0</v>
      </c>
      <c r="FP651" s="18">
        <f t="shared" ca="1" si="1692"/>
        <v>0</v>
      </c>
      <c r="FQ651" s="18">
        <f t="shared" ca="1" si="1692"/>
        <v>0</v>
      </c>
      <c r="FR651" s="18">
        <f t="shared" ca="1" si="1692"/>
        <v>0</v>
      </c>
    </row>
    <row r="652" spans="2:174">
      <c r="B652" s="157"/>
      <c r="C652" s="159" t="s">
        <v>369</v>
      </c>
      <c r="D652" s="144" t="s">
        <v>974</v>
      </c>
      <c r="E652" s="162"/>
      <c r="I652" s="167">
        <f t="shared" ca="1" si="1666"/>
        <v>1217585.2066183111</v>
      </c>
      <c r="J652" s="98">
        <f ca="1">SUM(J650:J651)</f>
        <v>0</v>
      </c>
      <c r="K652" s="98">
        <f t="shared" ref="K652:BV652" ca="1" si="1693">SUM(K650:K651)</f>
        <v>0</v>
      </c>
      <c r="L652" s="98">
        <f t="shared" ca="1" si="1693"/>
        <v>0</v>
      </c>
      <c r="M652" s="98">
        <f t="shared" ca="1" si="1693"/>
        <v>0</v>
      </c>
      <c r="N652" s="98">
        <f t="shared" ca="1" si="1693"/>
        <v>0</v>
      </c>
      <c r="O652" s="98">
        <f t="shared" ca="1" si="1693"/>
        <v>0</v>
      </c>
      <c r="P652" s="98">
        <f t="shared" ca="1" si="1693"/>
        <v>0</v>
      </c>
      <c r="Q652" s="98">
        <f t="shared" ca="1" si="1693"/>
        <v>0</v>
      </c>
      <c r="R652" s="98">
        <f t="shared" ca="1" si="1693"/>
        <v>0</v>
      </c>
      <c r="S652" s="98">
        <f t="shared" ca="1" si="1693"/>
        <v>0</v>
      </c>
      <c r="T652" s="98">
        <f t="shared" ca="1" si="1693"/>
        <v>0</v>
      </c>
      <c r="U652" s="98">
        <f t="shared" ca="1" si="1693"/>
        <v>0</v>
      </c>
      <c r="V652" s="98">
        <f t="shared" ca="1" si="1693"/>
        <v>0</v>
      </c>
      <c r="W652" s="98">
        <f t="shared" ca="1" si="1693"/>
        <v>0</v>
      </c>
      <c r="X652" s="98">
        <f t="shared" ca="1" si="1693"/>
        <v>0</v>
      </c>
      <c r="Y652" s="98">
        <f t="shared" ca="1" si="1693"/>
        <v>0</v>
      </c>
      <c r="Z652" s="98">
        <f t="shared" ca="1" si="1693"/>
        <v>0</v>
      </c>
      <c r="AA652" s="98">
        <f t="shared" ca="1" si="1693"/>
        <v>0</v>
      </c>
      <c r="AB652" s="98">
        <f t="shared" ca="1" si="1693"/>
        <v>721.01206999583769</v>
      </c>
      <c r="AC652" s="98">
        <f t="shared" ca="1" si="1693"/>
        <v>2151.7329438457118</v>
      </c>
      <c r="AD652" s="98">
        <f t="shared" ca="1" si="1693"/>
        <v>1496.4702077361521</v>
      </c>
      <c r="AE652" s="98">
        <f t="shared" ca="1" si="1693"/>
        <v>639.97569083588769</v>
      </c>
      <c r="AF652" s="98">
        <f t="shared" ca="1" si="1693"/>
        <v>161723.29586340184</v>
      </c>
      <c r="AG652" s="98">
        <f t="shared" ca="1" si="1693"/>
        <v>2043.6459835403466</v>
      </c>
      <c r="AH652" s="98">
        <f t="shared" ca="1" si="1693"/>
        <v>1860.1346685197695</v>
      </c>
      <c r="AI652" s="98">
        <f t="shared" ca="1" si="1693"/>
        <v>993.04766341274831</v>
      </c>
      <c r="AJ652" s="98">
        <f t="shared" ca="1" si="1693"/>
        <v>668.72139014743243</v>
      </c>
      <c r="AK652" s="98">
        <f t="shared" ca="1" si="1693"/>
        <v>2088.8580653090612</v>
      </c>
      <c r="AL652" s="98">
        <f t="shared" ca="1" si="1693"/>
        <v>1928.2111446957533</v>
      </c>
      <c r="AM652" s="98">
        <f t="shared" ca="1" si="1693"/>
        <v>1040.0018718202164</v>
      </c>
      <c r="AN652" s="98">
        <f t="shared" ca="1" si="1693"/>
        <v>659.3543335661916</v>
      </c>
      <c r="AO652" s="98">
        <f t="shared" ca="1" si="1693"/>
        <v>2080.8813983383643</v>
      </c>
      <c r="AP652" s="98">
        <f t="shared" ca="1" si="1693"/>
        <v>1928.7445556520197</v>
      </c>
      <c r="AQ652" s="98">
        <f t="shared" ca="1" si="1693"/>
        <v>1030.9314331887363</v>
      </c>
      <c r="AR652" s="98">
        <f t="shared" ca="1" si="1693"/>
        <v>650.20770165811234</v>
      </c>
      <c r="AS652" s="98">
        <f t="shared" ca="1" si="1693"/>
        <v>2072.9514330969532</v>
      </c>
      <c r="AT652" s="98">
        <f t="shared" ca="1" si="1693"/>
        <v>1885.6863869960634</v>
      </c>
      <c r="AU652" s="98">
        <f t="shared" ca="1" si="1693"/>
        <v>992.67214760559136</v>
      </c>
      <c r="AV652" s="98">
        <f t="shared" ca="1" si="1693"/>
        <v>618.9276598840903</v>
      </c>
      <c r="AW652" s="98">
        <f t="shared" ca="1" si="1693"/>
        <v>2045.9863913229301</v>
      </c>
      <c r="AX652" s="98">
        <f t="shared" ca="1" si="1693"/>
        <v>1879.3125343401498</v>
      </c>
      <c r="AY652" s="98">
        <f t="shared" ca="1" si="1693"/>
        <v>987.83778505485543</v>
      </c>
      <c r="AZ652" s="98">
        <f t="shared" ca="1" si="1693"/>
        <v>606.68909336888555</v>
      </c>
      <c r="BA652" s="98">
        <f t="shared" ca="1" si="1693"/>
        <v>2035.2211581410593</v>
      </c>
      <c r="BB652" s="98">
        <f t="shared" ca="1" si="1693"/>
        <v>1869.0333748519333</v>
      </c>
      <c r="BC652" s="98">
        <f t="shared" ca="1" si="1693"/>
        <v>977.56757242777167</v>
      </c>
      <c r="BD652" s="98">
        <f t="shared" ca="1" si="1693"/>
        <v>596.33116093626813</v>
      </c>
      <c r="BE652" s="98">
        <f t="shared" ca="1" si="1693"/>
        <v>2026.239892375108</v>
      </c>
      <c r="BF652" s="98">
        <f t="shared" ca="1" si="1693"/>
        <v>1856.2400180288232</v>
      </c>
      <c r="BG652" s="98">
        <f t="shared" ca="1" si="1693"/>
        <v>967.06114491026483</v>
      </c>
      <c r="BH652" s="98">
        <f t="shared" ca="1" si="1693"/>
        <v>586.08071246044005</v>
      </c>
      <c r="BI652" s="98">
        <f t="shared" ca="1" si="1693"/>
        <v>2017.3527772326142</v>
      </c>
      <c r="BJ652" s="98">
        <f t="shared" ca="1" si="1693"/>
        <v>1941.378636575535</v>
      </c>
      <c r="BK652" s="98">
        <f t="shared" ca="1" si="1693"/>
        <v>1071.2343971850628</v>
      </c>
      <c r="BL652" s="98">
        <f t="shared" ca="1" si="1693"/>
        <v>691.07931874427754</v>
      </c>
      <c r="BM652" s="98">
        <f t="shared" ca="1" si="1693"/>
        <v>2123.6563835164507</v>
      </c>
      <c r="BN652" s="98">
        <f t="shared" ca="1" si="1693"/>
        <v>2286.5395027557806</v>
      </c>
      <c r="BO652" s="98">
        <f t="shared" ca="1" si="1693"/>
        <v>1461.6517286560256</v>
      </c>
      <c r="BP652" s="98">
        <f t="shared" ca="1" si="1693"/>
        <v>1015.6137344626659</v>
      </c>
      <c r="BQ652" s="98">
        <f t="shared" ca="1" si="1693"/>
        <v>2560.2104564757992</v>
      </c>
      <c r="BR652" s="98">
        <f t="shared" ca="1" si="1693"/>
        <v>2664.4931497226971</v>
      </c>
      <c r="BS652" s="98">
        <f t="shared" ca="1" si="1693"/>
        <v>1509.4701777940909</v>
      </c>
      <c r="BT652" s="98">
        <f t="shared" ca="1" si="1693"/>
        <v>1051.4360233064626</v>
      </c>
      <c r="BU652" s="98">
        <f t="shared" ca="1" si="1693"/>
        <v>2615.1818133496272</v>
      </c>
      <c r="BV652" s="98">
        <f t="shared" ca="1" si="1693"/>
        <v>2774.0069365839718</v>
      </c>
      <c r="BW652" s="98">
        <f t="shared" ref="BW652:EH652" ca="1" si="1694">SUM(BW650:BW651)</f>
        <v>1559.8328493560439</v>
      </c>
      <c r="BX652" s="98">
        <f t="shared" ca="1" si="1694"/>
        <v>1089.0795252697308</v>
      </c>
      <c r="BY652" s="98">
        <f t="shared" ca="1" si="1694"/>
        <v>2670.8720177072519</v>
      </c>
      <c r="BZ652" s="98">
        <f t="shared" ca="1" si="1694"/>
        <v>2880.4133316109073</v>
      </c>
      <c r="CA652" s="98">
        <f t="shared" ca="1" si="1694"/>
        <v>1608.5967925735004</v>
      </c>
      <c r="CB652" s="98">
        <f t="shared" ca="1" si="1694"/>
        <v>1129.5848867364002</v>
      </c>
      <c r="CC652" s="98">
        <f t="shared" ca="1" si="1694"/>
        <v>2728.6598170009038</v>
      </c>
      <c r="CD652" s="98">
        <f t="shared" ca="1" si="1694"/>
        <v>2913.9234704862265</v>
      </c>
      <c r="CE652" s="98">
        <f t="shared" ca="1" si="1694"/>
        <v>1650.0907127307064</v>
      </c>
      <c r="CF652" s="98">
        <f t="shared" ca="1" si="1694"/>
        <v>1167.709940096478</v>
      </c>
      <c r="CG652" s="98">
        <f t="shared" ca="1" si="1694"/>
        <v>2530.1889345477157</v>
      </c>
      <c r="CH652" s="98">
        <f t="shared" ca="1" si="1694"/>
        <v>8736.5444097608033</v>
      </c>
      <c r="CI652" s="98">
        <f t="shared" ca="1" si="1694"/>
        <v>5011.3259652742809</v>
      </c>
      <c r="CJ652" s="98">
        <f t="shared" ca="1" si="1694"/>
        <v>3583.2750232588214</v>
      </c>
      <c r="CK652" s="98">
        <f t="shared" ca="1" si="1694"/>
        <v>9055.5743079500353</v>
      </c>
      <c r="CL652" s="98">
        <f t="shared" ca="1" si="1694"/>
        <v>8522.7092870877386</v>
      </c>
      <c r="CM652" s="98">
        <f t="shared" ca="1" si="1694"/>
        <v>5207.8512977500386</v>
      </c>
      <c r="CN652" s="98">
        <f t="shared" ca="1" si="1694"/>
        <v>3667.7705916460454</v>
      </c>
      <c r="CO652" s="98">
        <f t="shared" ca="1" si="1694"/>
        <v>9281.361077013702</v>
      </c>
      <c r="CP652" s="98">
        <f t="shared" ca="1" si="1694"/>
        <v>8562.7044923085086</v>
      </c>
      <c r="CQ652" s="98">
        <f t="shared" ca="1" si="1694"/>
        <v>5213.8097146159489</v>
      </c>
      <c r="CR652" s="98">
        <f t="shared" ca="1" si="1694"/>
        <v>3729.8102019654593</v>
      </c>
      <c r="CS652" s="98">
        <f t="shared" ca="1" si="1694"/>
        <v>9463.7676268853811</v>
      </c>
      <c r="CT652" s="98">
        <f t="shared" ca="1" si="1694"/>
        <v>9120.3857176799611</v>
      </c>
      <c r="CU652" s="98">
        <f t="shared" ca="1" si="1694"/>
        <v>5580.4829871141956</v>
      </c>
      <c r="CV652" s="98">
        <f t="shared" ca="1" si="1694"/>
        <v>3995.4435207692763</v>
      </c>
      <c r="CW652" s="98">
        <f t="shared" ca="1" si="1694"/>
        <v>10055.983466004589</v>
      </c>
      <c r="CX652" s="98">
        <f t="shared" ca="1" si="1694"/>
        <v>9046.8888662050158</v>
      </c>
      <c r="CY652" s="98">
        <f t="shared" ca="1" si="1694"/>
        <v>8320.231858413099</v>
      </c>
      <c r="CZ652" s="98">
        <f t="shared" ca="1" si="1694"/>
        <v>6377.5140702167555</v>
      </c>
      <c r="DA652" s="98">
        <f t="shared" ca="1" si="1694"/>
        <v>15807.476106185684</v>
      </c>
      <c r="DB652" s="98">
        <f t="shared" ca="1" si="1694"/>
        <v>14982.476600824972</v>
      </c>
      <c r="DC652" s="98">
        <f t="shared" ca="1" si="1694"/>
        <v>9217.6500490768722</v>
      </c>
      <c r="DD652" s="98">
        <f t="shared" ca="1" si="1694"/>
        <v>6642.6641197254212</v>
      </c>
      <c r="DE652" s="98">
        <f t="shared" ca="1" si="1694"/>
        <v>16528.970101891027</v>
      </c>
      <c r="DF652" s="98">
        <f t="shared" ca="1" si="1694"/>
        <v>15090.876094518955</v>
      </c>
      <c r="DG652" s="98">
        <f t="shared" ca="1" si="1694"/>
        <v>9264.335553281775</v>
      </c>
      <c r="DH652" s="98">
        <f t="shared" ca="1" si="1694"/>
        <v>6686.3605647533786</v>
      </c>
      <c r="DI652" s="98">
        <f t="shared" ca="1" si="1694"/>
        <v>16687.900070466774</v>
      </c>
      <c r="DJ652" s="98">
        <f t="shared" ca="1" si="1694"/>
        <v>15254.784007475033</v>
      </c>
      <c r="DK652" s="98">
        <f t="shared" ca="1" si="1694"/>
        <v>9354.3788223538941</v>
      </c>
      <c r="DL652" s="98">
        <f t="shared" ca="1" si="1694"/>
        <v>6718.2084039393403</v>
      </c>
      <c r="DM652" s="98">
        <f t="shared" ca="1" si="1694"/>
        <v>16833.859125695006</v>
      </c>
      <c r="DN652" s="98">
        <f t="shared" ca="1" si="1694"/>
        <v>15281.452031042252</v>
      </c>
      <c r="DO652" s="98">
        <f t="shared" ca="1" si="1694"/>
        <v>9345.2048170936614</v>
      </c>
      <c r="DP652" s="98">
        <f t="shared" ca="1" si="1694"/>
        <v>6693.2643384453622</v>
      </c>
      <c r="DQ652" s="98">
        <f t="shared" ca="1" si="1694"/>
        <v>16874.371029663056</v>
      </c>
      <c r="DR652" s="98">
        <f t="shared" ca="1" si="1694"/>
        <v>15512.25818580576</v>
      </c>
      <c r="DS652" s="98">
        <f t="shared" ca="1" si="1694"/>
        <v>9477.2543993066083</v>
      </c>
      <c r="DT652" s="98">
        <f t="shared" ca="1" si="1694"/>
        <v>6780.9343599219046</v>
      </c>
      <c r="DU652" s="98">
        <f t="shared" ca="1" si="1694"/>
        <v>17130.173446391829</v>
      </c>
      <c r="DV652" s="98">
        <f t="shared" ca="1" si="1694"/>
        <v>15658.626755089232</v>
      </c>
      <c r="DW652" s="98">
        <f t="shared" ca="1" si="1694"/>
        <v>9487.4757477247076</v>
      </c>
      <c r="DX652" s="98">
        <f t="shared" ca="1" si="1694"/>
        <v>6754.2420209934371</v>
      </c>
      <c r="DY652" s="98">
        <f t="shared" ca="1" si="1694"/>
        <v>17344.327256239114</v>
      </c>
      <c r="DZ652" s="98">
        <f t="shared" ca="1" si="1694"/>
        <v>16171.163766872627</v>
      </c>
      <c r="EA652" s="98">
        <f t="shared" ca="1" si="1694"/>
        <v>9811.8102360956855</v>
      </c>
      <c r="EB652" s="98">
        <f t="shared" ca="1" si="1694"/>
        <v>6856.2704409559174</v>
      </c>
      <c r="EC652" s="98">
        <f t="shared" ca="1" si="1694"/>
        <v>17647.487279406872</v>
      </c>
      <c r="ED652" s="98">
        <f t="shared" ca="1" si="1694"/>
        <v>16475.470978132453</v>
      </c>
      <c r="EE652" s="98">
        <f t="shared" ca="1" si="1694"/>
        <v>9991.2435674352782</v>
      </c>
      <c r="EF652" s="98">
        <f t="shared" ca="1" si="1694"/>
        <v>7092.9138480493639</v>
      </c>
      <c r="EG652" s="98">
        <f t="shared" ca="1" si="1694"/>
        <v>18208.620273764976</v>
      </c>
      <c r="EH652" s="98">
        <f t="shared" ca="1" si="1694"/>
        <v>16776.640825433584</v>
      </c>
      <c r="EI652" s="98">
        <f t="shared" ref="EI652:FR652" ca="1" si="1695">SUM(EI650:EI651)</f>
        <v>10167.634410755956</v>
      </c>
      <c r="EJ652" s="98">
        <f t="shared" ca="1" si="1695"/>
        <v>7213.3880194627354</v>
      </c>
      <c r="EK652" s="98">
        <f t="shared" ca="1" si="1695"/>
        <v>18542.668024264218</v>
      </c>
      <c r="EL652" s="98">
        <f t="shared" ca="1" si="1695"/>
        <v>16992.37304965084</v>
      </c>
      <c r="EM652" s="98">
        <f t="shared" ca="1" si="1695"/>
        <v>10283.696796005755</v>
      </c>
      <c r="EN652" s="98">
        <f t="shared" ca="1" si="1695"/>
        <v>7311.9187260615354</v>
      </c>
      <c r="EO652" s="98">
        <f t="shared" ca="1" si="1695"/>
        <v>18826.024062741493</v>
      </c>
      <c r="EP652" s="98">
        <f t="shared" ca="1" si="1695"/>
        <v>17314.140446401765</v>
      </c>
      <c r="EQ652" s="98">
        <f t="shared" ca="1" si="1695"/>
        <v>10383.923489371378</v>
      </c>
      <c r="ER652" s="98">
        <f t="shared" ca="1" si="1695"/>
        <v>7284.233522148259</v>
      </c>
      <c r="ES652" s="98">
        <f t="shared" ca="1" si="1695"/>
        <v>19157.655899562025</v>
      </c>
      <c r="ET652" s="98">
        <f t="shared" ca="1" si="1695"/>
        <v>17669.914653469052</v>
      </c>
      <c r="EU652" s="98">
        <f t="shared" ca="1" si="1695"/>
        <v>10593.621126052549</v>
      </c>
      <c r="EV652" s="98">
        <f t="shared" ca="1" si="1695"/>
        <v>7428.5661819164616</v>
      </c>
      <c r="EW652" s="98">
        <f t="shared" ca="1" si="1695"/>
        <v>19553.114107197707</v>
      </c>
      <c r="EX652" s="98">
        <f t="shared" ca="1" si="1695"/>
        <v>18428.681837844979</v>
      </c>
      <c r="EY652" s="98">
        <f t="shared" ca="1" si="1695"/>
        <v>11079.45834240429</v>
      </c>
      <c r="EZ652" s="98">
        <f t="shared" ca="1" si="1695"/>
        <v>7792.4809255274567</v>
      </c>
      <c r="FA652" s="98">
        <f t="shared" ca="1" si="1695"/>
        <v>20384.111576740132</v>
      </c>
      <c r="FB652" s="98">
        <f t="shared" ca="1" si="1695"/>
        <v>18709.184376419584</v>
      </c>
      <c r="FC652" s="98">
        <f t="shared" ca="1" si="1695"/>
        <v>11236.436717055531</v>
      </c>
      <c r="FD652" s="98">
        <f t="shared" ca="1" si="1695"/>
        <v>7923.7999864457288</v>
      </c>
      <c r="FE652" s="98">
        <f t="shared" ca="1" si="1695"/>
        <v>20748.341337859718</v>
      </c>
      <c r="FF652" s="98">
        <f t="shared" ca="1" si="1695"/>
        <v>19287.926952301081</v>
      </c>
      <c r="FG652" s="98">
        <f t="shared" ca="1" si="1695"/>
        <v>11596.152234551682</v>
      </c>
      <c r="FH652" s="98">
        <f t="shared" ca="1" si="1695"/>
        <v>8155.9950862124342</v>
      </c>
      <c r="FI652" s="98">
        <f t="shared" ca="1" si="1695"/>
        <v>21335.388629891946</v>
      </c>
      <c r="FJ652" s="98">
        <f t="shared" ca="1" si="1695"/>
        <v>19846.533897357524</v>
      </c>
      <c r="FK652" s="98">
        <f t="shared" ca="1" si="1695"/>
        <v>11941.939730723545</v>
      </c>
      <c r="FL652" s="98">
        <f t="shared" ca="1" si="1695"/>
        <v>0</v>
      </c>
      <c r="FM652" s="98">
        <f t="shared" ca="1" si="1695"/>
        <v>0</v>
      </c>
      <c r="FN652" s="98">
        <f t="shared" ca="1" si="1695"/>
        <v>0</v>
      </c>
      <c r="FO652" s="98">
        <f t="shared" ca="1" si="1695"/>
        <v>0</v>
      </c>
      <c r="FP652" s="98">
        <f t="shared" ca="1" si="1695"/>
        <v>0</v>
      </c>
      <c r="FQ652" s="98">
        <f t="shared" ca="1" si="1695"/>
        <v>0</v>
      </c>
      <c r="FR652" s="98">
        <f t="shared" ca="1" si="1695"/>
        <v>0</v>
      </c>
    </row>
    <row r="653" spans="2:174">
      <c r="B653" s="157"/>
      <c r="C653" s="210" t="s">
        <v>370</v>
      </c>
      <c r="D653" s="144" t="s">
        <v>974</v>
      </c>
      <c r="E653" s="161"/>
      <c r="I653" s="167">
        <f t="shared" ca="1" si="1666"/>
        <v>0</v>
      </c>
      <c r="J653" s="18">
        <f t="shared" ref="J653:AO653" ca="1" si="1696">J1170</f>
        <v>0</v>
      </c>
      <c r="K653" s="18">
        <f t="shared" ca="1" si="1696"/>
        <v>0</v>
      </c>
      <c r="L653" s="18">
        <f t="shared" ca="1" si="1696"/>
        <v>0</v>
      </c>
      <c r="M653" s="18">
        <f t="shared" ca="1" si="1696"/>
        <v>0</v>
      </c>
      <c r="N653" s="18">
        <f t="shared" ca="1" si="1696"/>
        <v>0</v>
      </c>
      <c r="O653" s="18">
        <f t="shared" ca="1" si="1696"/>
        <v>0</v>
      </c>
      <c r="P653" s="18">
        <f t="shared" ca="1" si="1696"/>
        <v>0</v>
      </c>
      <c r="Q653" s="18">
        <f t="shared" ca="1" si="1696"/>
        <v>0</v>
      </c>
      <c r="R653" s="18">
        <f t="shared" ca="1" si="1696"/>
        <v>0</v>
      </c>
      <c r="S653" s="18">
        <f t="shared" ca="1" si="1696"/>
        <v>0</v>
      </c>
      <c r="T653" s="18">
        <f t="shared" ca="1" si="1696"/>
        <v>0</v>
      </c>
      <c r="U653" s="18">
        <f t="shared" ca="1" si="1696"/>
        <v>0</v>
      </c>
      <c r="V653" s="18">
        <f t="shared" ca="1" si="1696"/>
        <v>0</v>
      </c>
      <c r="W653" s="18">
        <f t="shared" ca="1" si="1696"/>
        <v>0</v>
      </c>
      <c r="X653" s="18">
        <f t="shared" ca="1" si="1696"/>
        <v>0</v>
      </c>
      <c r="Y653" s="18">
        <f t="shared" ca="1" si="1696"/>
        <v>0</v>
      </c>
      <c r="Z653" s="18">
        <f t="shared" ca="1" si="1696"/>
        <v>0</v>
      </c>
      <c r="AA653" s="18">
        <f t="shared" ca="1" si="1696"/>
        <v>0</v>
      </c>
      <c r="AB653" s="18">
        <f t="shared" ca="1" si="1696"/>
        <v>0</v>
      </c>
      <c r="AC653" s="18">
        <f t="shared" ca="1" si="1696"/>
        <v>0</v>
      </c>
      <c r="AD653" s="18">
        <f t="shared" ca="1" si="1696"/>
        <v>0</v>
      </c>
      <c r="AE653" s="18">
        <f t="shared" ca="1" si="1696"/>
        <v>0</v>
      </c>
      <c r="AF653" s="18">
        <f t="shared" ca="1" si="1696"/>
        <v>0</v>
      </c>
      <c r="AG653" s="18">
        <f t="shared" ca="1" si="1696"/>
        <v>0</v>
      </c>
      <c r="AH653" s="18">
        <f t="shared" ca="1" si="1696"/>
        <v>0</v>
      </c>
      <c r="AI653" s="18">
        <f t="shared" ca="1" si="1696"/>
        <v>0</v>
      </c>
      <c r="AJ653" s="18">
        <f t="shared" ca="1" si="1696"/>
        <v>0</v>
      </c>
      <c r="AK653" s="18">
        <f t="shared" ca="1" si="1696"/>
        <v>0</v>
      </c>
      <c r="AL653" s="18">
        <f t="shared" ca="1" si="1696"/>
        <v>0</v>
      </c>
      <c r="AM653" s="18">
        <f t="shared" ca="1" si="1696"/>
        <v>0</v>
      </c>
      <c r="AN653" s="18">
        <f t="shared" ca="1" si="1696"/>
        <v>0</v>
      </c>
      <c r="AO653" s="18">
        <f t="shared" ca="1" si="1696"/>
        <v>0</v>
      </c>
      <c r="AP653" s="18">
        <f t="shared" ref="AP653:BU653" ca="1" si="1697">AP1170</f>
        <v>0</v>
      </c>
      <c r="AQ653" s="18">
        <f t="shared" ca="1" si="1697"/>
        <v>0</v>
      </c>
      <c r="AR653" s="18">
        <f t="shared" ca="1" si="1697"/>
        <v>0</v>
      </c>
      <c r="AS653" s="18">
        <f t="shared" ca="1" si="1697"/>
        <v>0</v>
      </c>
      <c r="AT653" s="18">
        <f t="shared" ca="1" si="1697"/>
        <v>0</v>
      </c>
      <c r="AU653" s="18">
        <f t="shared" ca="1" si="1697"/>
        <v>0</v>
      </c>
      <c r="AV653" s="18">
        <f t="shared" ca="1" si="1697"/>
        <v>0</v>
      </c>
      <c r="AW653" s="18">
        <f t="shared" ca="1" si="1697"/>
        <v>0</v>
      </c>
      <c r="AX653" s="18">
        <f t="shared" ca="1" si="1697"/>
        <v>0</v>
      </c>
      <c r="AY653" s="18">
        <f t="shared" ca="1" si="1697"/>
        <v>0</v>
      </c>
      <c r="AZ653" s="18">
        <f t="shared" ca="1" si="1697"/>
        <v>0</v>
      </c>
      <c r="BA653" s="18">
        <f t="shared" ca="1" si="1697"/>
        <v>0</v>
      </c>
      <c r="BB653" s="18">
        <f t="shared" ca="1" si="1697"/>
        <v>0</v>
      </c>
      <c r="BC653" s="18">
        <f t="shared" ca="1" si="1697"/>
        <v>0</v>
      </c>
      <c r="BD653" s="18">
        <f t="shared" ca="1" si="1697"/>
        <v>0</v>
      </c>
      <c r="BE653" s="18">
        <f t="shared" ca="1" si="1697"/>
        <v>0</v>
      </c>
      <c r="BF653" s="18">
        <f t="shared" ca="1" si="1697"/>
        <v>0</v>
      </c>
      <c r="BG653" s="18">
        <f t="shared" ca="1" si="1697"/>
        <v>0</v>
      </c>
      <c r="BH653" s="18">
        <f t="shared" ca="1" si="1697"/>
        <v>0</v>
      </c>
      <c r="BI653" s="18">
        <f t="shared" ca="1" si="1697"/>
        <v>0</v>
      </c>
      <c r="BJ653" s="18">
        <f t="shared" ca="1" si="1697"/>
        <v>0</v>
      </c>
      <c r="BK653" s="18">
        <f t="shared" ca="1" si="1697"/>
        <v>0</v>
      </c>
      <c r="BL653" s="18">
        <f t="shared" ca="1" si="1697"/>
        <v>0</v>
      </c>
      <c r="BM653" s="18">
        <f t="shared" ca="1" si="1697"/>
        <v>0</v>
      </c>
      <c r="BN653" s="18">
        <f t="shared" ca="1" si="1697"/>
        <v>0</v>
      </c>
      <c r="BO653" s="18">
        <f t="shared" ca="1" si="1697"/>
        <v>0</v>
      </c>
      <c r="BP653" s="18">
        <f t="shared" ca="1" si="1697"/>
        <v>0</v>
      </c>
      <c r="BQ653" s="18">
        <f t="shared" ca="1" si="1697"/>
        <v>0</v>
      </c>
      <c r="BR653" s="18">
        <f t="shared" ca="1" si="1697"/>
        <v>0</v>
      </c>
      <c r="BS653" s="18">
        <f t="shared" ca="1" si="1697"/>
        <v>0</v>
      </c>
      <c r="BT653" s="18">
        <f t="shared" ca="1" si="1697"/>
        <v>0</v>
      </c>
      <c r="BU653" s="18">
        <f t="shared" ca="1" si="1697"/>
        <v>0</v>
      </c>
      <c r="BV653" s="18">
        <f t="shared" ref="BV653:DA653" ca="1" si="1698">BV1170</f>
        <v>0</v>
      </c>
      <c r="BW653" s="18">
        <f t="shared" ca="1" si="1698"/>
        <v>0</v>
      </c>
      <c r="BX653" s="18">
        <f t="shared" ca="1" si="1698"/>
        <v>0</v>
      </c>
      <c r="BY653" s="18">
        <f t="shared" ca="1" si="1698"/>
        <v>0</v>
      </c>
      <c r="BZ653" s="18">
        <f t="shared" ca="1" si="1698"/>
        <v>0</v>
      </c>
      <c r="CA653" s="18">
        <f t="shared" ca="1" si="1698"/>
        <v>0</v>
      </c>
      <c r="CB653" s="18">
        <f t="shared" ca="1" si="1698"/>
        <v>0</v>
      </c>
      <c r="CC653" s="18">
        <f t="shared" ca="1" si="1698"/>
        <v>0</v>
      </c>
      <c r="CD653" s="18">
        <f t="shared" ca="1" si="1698"/>
        <v>0</v>
      </c>
      <c r="CE653" s="18">
        <f t="shared" ca="1" si="1698"/>
        <v>0</v>
      </c>
      <c r="CF653" s="18">
        <f t="shared" ca="1" si="1698"/>
        <v>0</v>
      </c>
      <c r="CG653" s="18">
        <f t="shared" ca="1" si="1698"/>
        <v>0</v>
      </c>
      <c r="CH653" s="18">
        <f t="shared" ca="1" si="1698"/>
        <v>0</v>
      </c>
      <c r="CI653" s="18">
        <f t="shared" ca="1" si="1698"/>
        <v>0</v>
      </c>
      <c r="CJ653" s="18">
        <f t="shared" ca="1" si="1698"/>
        <v>0</v>
      </c>
      <c r="CK653" s="18">
        <f t="shared" ca="1" si="1698"/>
        <v>0</v>
      </c>
      <c r="CL653" s="18">
        <f t="shared" ca="1" si="1698"/>
        <v>0</v>
      </c>
      <c r="CM653" s="18">
        <f t="shared" ca="1" si="1698"/>
        <v>0</v>
      </c>
      <c r="CN653" s="18">
        <f t="shared" ca="1" si="1698"/>
        <v>0</v>
      </c>
      <c r="CO653" s="18">
        <f t="shared" ca="1" si="1698"/>
        <v>0</v>
      </c>
      <c r="CP653" s="18">
        <f t="shared" ca="1" si="1698"/>
        <v>0</v>
      </c>
      <c r="CQ653" s="18">
        <f t="shared" ca="1" si="1698"/>
        <v>0</v>
      </c>
      <c r="CR653" s="18">
        <f t="shared" ca="1" si="1698"/>
        <v>0</v>
      </c>
      <c r="CS653" s="18">
        <f t="shared" ca="1" si="1698"/>
        <v>0</v>
      </c>
      <c r="CT653" s="18">
        <f t="shared" ca="1" si="1698"/>
        <v>0</v>
      </c>
      <c r="CU653" s="18">
        <f t="shared" ca="1" si="1698"/>
        <v>0</v>
      </c>
      <c r="CV653" s="18">
        <f t="shared" ca="1" si="1698"/>
        <v>0</v>
      </c>
      <c r="CW653" s="18">
        <f t="shared" ca="1" si="1698"/>
        <v>0</v>
      </c>
      <c r="CX653" s="18">
        <f t="shared" ca="1" si="1698"/>
        <v>0</v>
      </c>
      <c r="CY653" s="18">
        <f t="shared" ca="1" si="1698"/>
        <v>0</v>
      </c>
      <c r="CZ653" s="18">
        <f t="shared" ca="1" si="1698"/>
        <v>0</v>
      </c>
      <c r="DA653" s="18">
        <f t="shared" ca="1" si="1698"/>
        <v>0</v>
      </c>
      <c r="DB653" s="18">
        <f t="shared" ref="DB653:EG653" ca="1" si="1699">DB1170</f>
        <v>0</v>
      </c>
      <c r="DC653" s="18">
        <f t="shared" ca="1" si="1699"/>
        <v>0</v>
      </c>
      <c r="DD653" s="18">
        <f t="shared" ca="1" si="1699"/>
        <v>0</v>
      </c>
      <c r="DE653" s="18">
        <f t="shared" ca="1" si="1699"/>
        <v>0</v>
      </c>
      <c r="DF653" s="18">
        <f t="shared" ca="1" si="1699"/>
        <v>0</v>
      </c>
      <c r="DG653" s="18">
        <f t="shared" ca="1" si="1699"/>
        <v>0</v>
      </c>
      <c r="DH653" s="18">
        <f t="shared" ca="1" si="1699"/>
        <v>0</v>
      </c>
      <c r="DI653" s="18">
        <f t="shared" ca="1" si="1699"/>
        <v>0</v>
      </c>
      <c r="DJ653" s="18">
        <f t="shared" ca="1" si="1699"/>
        <v>0</v>
      </c>
      <c r="DK653" s="18">
        <f t="shared" ca="1" si="1699"/>
        <v>0</v>
      </c>
      <c r="DL653" s="18">
        <f t="shared" ca="1" si="1699"/>
        <v>0</v>
      </c>
      <c r="DM653" s="18">
        <f t="shared" ca="1" si="1699"/>
        <v>0</v>
      </c>
      <c r="DN653" s="18">
        <f t="shared" ca="1" si="1699"/>
        <v>0</v>
      </c>
      <c r="DO653" s="18">
        <f t="shared" ca="1" si="1699"/>
        <v>0</v>
      </c>
      <c r="DP653" s="18">
        <f t="shared" ca="1" si="1699"/>
        <v>0</v>
      </c>
      <c r="DQ653" s="18">
        <f t="shared" ca="1" si="1699"/>
        <v>0</v>
      </c>
      <c r="DR653" s="18">
        <f t="shared" ca="1" si="1699"/>
        <v>0</v>
      </c>
      <c r="DS653" s="18">
        <f t="shared" ca="1" si="1699"/>
        <v>0</v>
      </c>
      <c r="DT653" s="18">
        <f t="shared" ca="1" si="1699"/>
        <v>0</v>
      </c>
      <c r="DU653" s="18">
        <f t="shared" ca="1" si="1699"/>
        <v>0</v>
      </c>
      <c r="DV653" s="18">
        <f t="shared" ca="1" si="1699"/>
        <v>0</v>
      </c>
      <c r="DW653" s="18">
        <f t="shared" ca="1" si="1699"/>
        <v>0</v>
      </c>
      <c r="DX653" s="18">
        <f t="shared" ca="1" si="1699"/>
        <v>0</v>
      </c>
      <c r="DY653" s="18">
        <f t="shared" ca="1" si="1699"/>
        <v>0</v>
      </c>
      <c r="DZ653" s="18">
        <f t="shared" ca="1" si="1699"/>
        <v>0</v>
      </c>
      <c r="EA653" s="18">
        <f t="shared" ca="1" si="1699"/>
        <v>0</v>
      </c>
      <c r="EB653" s="18">
        <f t="shared" ca="1" si="1699"/>
        <v>0</v>
      </c>
      <c r="EC653" s="18">
        <f t="shared" ca="1" si="1699"/>
        <v>0</v>
      </c>
      <c r="ED653" s="18">
        <f t="shared" ca="1" si="1699"/>
        <v>0</v>
      </c>
      <c r="EE653" s="18">
        <f t="shared" ca="1" si="1699"/>
        <v>0</v>
      </c>
      <c r="EF653" s="18">
        <f t="shared" ca="1" si="1699"/>
        <v>0</v>
      </c>
      <c r="EG653" s="18">
        <f t="shared" ca="1" si="1699"/>
        <v>0</v>
      </c>
      <c r="EH653" s="18">
        <f t="shared" ref="EH653:FM653" ca="1" si="1700">EH1170</f>
        <v>0</v>
      </c>
      <c r="EI653" s="18">
        <f t="shared" ca="1" si="1700"/>
        <v>0</v>
      </c>
      <c r="EJ653" s="18">
        <f t="shared" ca="1" si="1700"/>
        <v>0</v>
      </c>
      <c r="EK653" s="18">
        <f t="shared" ca="1" si="1700"/>
        <v>0</v>
      </c>
      <c r="EL653" s="18">
        <f t="shared" ca="1" si="1700"/>
        <v>0</v>
      </c>
      <c r="EM653" s="18">
        <f t="shared" ca="1" si="1700"/>
        <v>0</v>
      </c>
      <c r="EN653" s="18">
        <f t="shared" ca="1" si="1700"/>
        <v>0</v>
      </c>
      <c r="EO653" s="18">
        <f t="shared" ca="1" si="1700"/>
        <v>0</v>
      </c>
      <c r="EP653" s="18">
        <f t="shared" ca="1" si="1700"/>
        <v>0</v>
      </c>
      <c r="EQ653" s="18">
        <f t="shared" ca="1" si="1700"/>
        <v>0</v>
      </c>
      <c r="ER653" s="18">
        <f t="shared" ca="1" si="1700"/>
        <v>0</v>
      </c>
      <c r="ES653" s="18">
        <f t="shared" ca="1" si="1700"/>
        <v>0</v>
      </c>
      <c r="ET653" s="18">
        <f t="shared" ca="1" si="1700"/>
        <v>0</v>
      </c>
      <c r="EU653" s="18">
        <f t="shared" ca="1" si="1700"/>
        <v>0</v>
      </c>
      <c r="EV653" s="18">
        <f t="shared" ca="1" si="1700"/>
        <v>0</v>
      </c>
      <c r="EW653" s="18">
        <f t="shared" ca="1" si="1700"/>
        <v>0</v>
      </c>
      <c r="EX653" s="18">
        <f t="shared" ca="1" si="1700"/>
        <v>0</v>
      </c>
      <c r="EY653" s="18">
        <f t="shared" ca="1" si="1700"/>
        <v>0</v>
      </c>
      <c r="EZ653" s="18">
        <f t="shared" ca="1" si="1700"/>
        <v>0</v>
      </c>
      <c r="FA653" s="18">
        <f t="shared" ca="1" si="1700"/>
        <v>0</v>
      </c>
      <c r="FB653" s="18">
        <f t="shared" ca="1" si="1700"/>
        <v>0</v>
      </c>
      <c r="FC653" s="18">
        <f t="shared" ca="1" si="1700"/>
        <v>0</v>
      </c>
      <c r="FD653" s="18">
        <f t="shared" ca="1" si="1700"/>
        <v>0</v>
      </c>
      <c r="FE653" s="18">
        <f t="shared" ca="1" si="1700"/>
        <v>0</v>
      </c>
      <c r="FF653" s="18">
        <f t="shared" ca="1" si="1700"/>
        <v>0</v>
      </c>
      <c r="FG653" s="18">
        <f t="shared" ca="1" si="1700"/>
        <v>0</v>
      </c>
      <c r="FH653" s="18">
        <f t="shared" ca="1" si="1700"/>
        <v>0</v>
      </c>
      <c r="FI653" s="18">
        <f t="shared" ca="1" si="1700"/>
        <v>0</v>
      </c>
      <c r="FJ653" s="18">
        <f t="shared" ca="1" si="1700"/>
        <v>0</v>
      </c>
      <c r="FK653" s="18">
        <f t="shared" ca="1" si="1700"/>
        <v>0</v>
      </c>
      <c r="FL653" s="18">
        <f t="shared" ca="1" si="1700"/>
        <v>0</v>
      </c>
      <c r="FM653" s="18">
        <f t="shared" ca="1" si="1700"/>
        <v>0</v>
      </c>
      <c r="FN653" s="18">
        <f ca="1">FN1170</f>
        <v>0</v>
      </c>
      <c r="FO653" s="18">
        <f ca="1">FO1170</f>
        <v>0</v>
      </c>
      <c r="FP653" s="18">
        <f ca="1">FP1170</f>
        <v>0</v>
      </c>
      <c r="FQ653" s="18">
        <f ca="1">FQ1170</f>
        <v>0</v>
      </c>
      <c r="FR653" s="18">
        <f ca="1">FR1170</f>
        <v>0</v>
      </c>
    </row>
    <row r="654" spans="2:174">
      <c r="B654" s="157"/>
      <c r="C654" s="210" t="s">
        <v>371</v>
      </c>
      <c r="D654" s="144" t="s">
        <v>974</v>
      </c>
      <c r="E654" s="161"/>
      <c r="I654" s="167">
        <f t="shared" ca="1" si="1666"/>
        <v>0</v>
      </c>
      <c r="J654" s="18">
        <f t="shared" ref="J654:AO654" ca="1" si="1701">J1154</f>
        <v>0</v>
      </c>
      <c r="K654" s="18">
        <f t="shared" ca="1" si="1701"/>
        <v>0</v>
      </c>
      <c r="L654" s="18">
        <f t="shared" ca="1" si="1701"/>
        <v>0</v>
      </c>
      <c r="M654" s="18">
        <f t="shared" ca="1" si="1701"/>
        <v>0</v>
      </c>
      <c r="N654" s="18">
        <f t="shared" ca="1" si="1701"/>
        <v>0</v>
      </c>
      <c r="O654" s="18">
        <f t="shared" ca="1" si="1701"/>
        <v>0</v>
      </c>
      <c r="P654" s="18">
        <f t="shared" ca="1" si="1701"/>
        <v>0</v>
      </c>
      <c r="Q654" s="18">
        <f t="shared" ca="1" si="1701"/>
        <v>0</v>
      </c>
      <c r="R654" s="18">
        <f t="shared" ca="1" si="1701"/>
        <v>0</v>
      </c>
      <c r="S654" s="18">
        <f t="shared" ca="1" si="1701"/>
        <v>0</v>
      </c>
      <c r="T654" s="18">
        <f t="shared" ca="1" si="1701"/>
        <v>0</v>
      </c>
      <c r="U654" s="18">
        <f t="shared" ca="1" si="1701"/>
        <v>0</v>
      </c>
      <c r="V654" s="18">
        <f t="shared" ca="1" si="1701"/>
        <v>0</v>
      </c>
      <c r="W654" s="18">
        <f t="shared" ca="1" si="1701"/>
        <v>0</v>
      </c>
      <c r="X654" s="18">
        <f t="shared" ca="1" si="1701"/>
        <v>0</v>
      </c>
      <c r="Y654" s="18">
        <f t="shared" ca="1" si="1701"/>
        <v>0</v>
      </c>
      <c r="Z654" s="18">
        <f t="shared" ca="1" si="1701"/>
        <v>0</v>
      </c>
      <c r="AA654" s="18">
        <f t="shared" ca="1" si="1701"/>
        <v>0</v>
      </c>
      <c r="AB654" s="18">
        <f t="shared" ca="1" si="1701"/>
        <v>0</v>
      </c>
      <c r="AC654" s="18">
        <f t="shared" ca="1" si="1701"/>
        <v>0</v>
      </c>
      <c r="AD654" s="18">
        <f t="shared" ca="1" si="1701"/>
        <v>0</v>
      </c>
      <c r="AE654" s="18">
        <f t="shared" ca="1" si="1701"/>
        <v>0</v>
      </c>
      <c r="AF654" s="18">
        <f t="shared" ca="1" si="1701"/>
        <v>0</v>
      </c>
      <c r="AG654" s="18">
        <f t="shared" ca="1" si="1701"/>
        <v>0</v>
      </c>
      <c r="AH654" s="18">
        <f t="shared" ca="1" si="1701"/>
        <v>0</v>
      </c>
      <c r="AI654" s="18">
        <f t="shared" ca="1" si="1701"/>
        <v>0</v>
      </c>
      <c r="AJ654" s="18">
        <f t="shared" ca="1" si="1701"/>
        <v>0</v>
      </c>
      <c r="AK654" s="18">
        <f t="shared" ca="1" si="1701"/>
        <v>0</v>
      </c>
      <c r="AL654" s="18">
        <f t="shared" ca="1" si="1701"/>
        <v>0</v>
      </c>
      <c r="AM654" s="18">
        <f t="shared" ca="1" si="1701"/>
        <v>0</v>
      </c>
      <c r="AN654" s="18">
        <f t="shared" ca="1" si="1701"/>
        <v>0</v>
      </c>
      <c r="AO654" s="18">
        <f t="shared" ca="1" si="1701"/>
        <v>0</v>
      </c>
      <c r="AP654" s="18">
        <f t="shared" ref="AP654:BU654" ca="1" si="1702">AP1154</f>
        <v>0</v>
      </c>
      <c r="AQ654" s="18">
        <f t="shared" ca="1" si="1702"/>
        <v>0</v>
      </c>
      <c r="AR654" s="18">
        <f t="shared" ca="1" si="1702"/>
        <v>0</v>
      </c>
      <c r="AS654" s="18">
        <f t="shared" ca="1" si="1702"/>
        <v>0</v>
      </c>
      <c r="AT654" s="18">
        <f t="shared" ca="1" si="1702"/>
        <v>0</v>
      </c>
      <c r="AU654" s="18">
        <f t="shared" ca="1" si="1702"/>
        <v>0</v>
      </c>
      <c r="AV654" s="18">
        <f t="shared" ca="1" si="1702"/>
        <v>0</v>
      </c>
      <c r="AW654" s="18">
        <f t="shared" ca="1" si="1702"/>
        <v>0</v>
      </c>
      <c r="AX654" s="18">
        <f t="shared" ca="1" si="1702"/>
        <v>0</v>
      </c>
      <c r="AY654" s="18">
        <f t="shared" ca="1" si="1702"/>
        <v>0</v>
      </c>
      <c r="AZ654" s="18">
        <f t="shared" ca="1" si="1702"/>
        <v>0</v>
      </c>
      <c r="BA654" s="18">
        <f t="shared" ca="1" si="1702"/>
        <v>0</v>
      </c>
      <c r="BB654" s="18">
        <f t="shared" ca="1" si="1702"/>
        <v>0</v>
      </c>
      <c r="BC654" s="18">
        <f t="shared" ca="1" si="1702"/>
        <v>0</v>
      </c>
      <c r="BD654" s="18">
        <f t="shared" ca="1" si="1702"/>
        <v>0</v>
      </c>
      <c r="BE654" s="18">
        <f t="shared" ca="1" si="1702"/>
        <v>0</v>
      </c>
      <c r="BF654" s="18">
        <f t="shared" ca="1" si="1702"/>
        <v>0</v>
      </c>
      <c r="BG654" s="18">
        <f t="shared" ca="1" si="1702"/>
        <v>0</v>
      </c>
      <c r="BH654" s="18">
        <f t="shared" ca="1" si="1702"/>
        <v>0</v>
      </c>
      <c r="BI654" s="18">
        <f t="shared" ca="1" si="1702"/>
        <v>0</v>
      </c>
      <c r="BJ654" s="18">
        <f t="shared" ca="1" si="1702"/>
        <v>0</v>
      </c>
      <c r="BK654" s="18">
        <f t="shared" ca="1" si="1702"/>
        <v>0</v>
      </c>
      <c r="BL654" s="18">
        <f t="shared" ca="1" si="1702"/>
        <v>0</v>
      </c>
      <c r="BM654" s="18">
        <f t="shared" ca="1" si="1702"/>
        <v>0</v>
      </c>
      <c r="BN654" s="18">
        <f t="shared" ca="1" si="1702"/>
        <v>0</v>
      </c>
      <c r="BO654" s="18">
        <f t="shared" ca="1" si="1702"/>
        <v>0</v>
      </c>
      <c r="BP654" s="18">
        <f t="shared" ca="1" si="1702"/>
        <v>0</v>
      </c>
      <c r="BQ654" s="18">
        <f t="shared" ca="1" si="1702"/>
        <v>0</v>
      </c>
      <c r="BR654" s="18">
        <f t="shared" ca="1" si="1702"/>
        <v>0</v>
      </c>
      <c r="BS654" s="18">
        <f t="shared" ca="1" si="1702"/>
        <v>0</v>
      </c>
      <c r="BT654" s="18">
        <f t="shared" ca="1" si="1702"/>
        <v>0</v>
      </c>
      <c r="BU654" s="18">
        <f t="shared" ca="1" si="1702"/>
        <v>0</v>
      </c>
      <c r="BV654" s="18">
        <f t="shared" ref="BV654:DA654" ca="1" si="1703">BV1154</f>
        <v>0</v>
      </c>
      <c r="BW654" s="18">
        <f t="shared" ca="1" si="1703"/>
        <v>0</v>
      </c>
      <c r="BX654" s="18">
        <f t="shared" ca="1" si="1703"/>
        <v>0</v>
      </c>
      <c r="BY654" s="18">
        <f t="shared" ca="1" si="1703"/>
        <v>0</v>
      </c>
      <c r="BZ654" s="18">
        <f t="shared" ca="1" si="1703"/>
        <v>0</v>
      </c>
      <c r="CA654" s="18">
        <f t="shared" ca="1" si="1703"/>
        <v>0</v>
      </c>
      <c r="CB654" s="18">
        <f t="shared" ca="1" si="1703"/>
        <v>0</v>
      </c>
      <c r="CC654" s="18">
        <f t="shared" ca="1" si="1703"/>
        <v>0</v>
      </c>
      <c r="CD654" s="18">
        <f t="shared" ca="1" si="1703"/>
        <v>0</v>
      </c>
      <c r="CE654" s="18">
        <f t="shared" ca="1" si="1703"/>
        <v>0</v>
      </c>
      <c r="CF654" s="18">
        <f t="shared" ca="1" si="1703"/>
        <v>0</v>
      </c>
      <c r="CG654" s="18">
        <f t="shared" ca="1" si="1703"/>
        <v>0</v>
      </c>
      <c r="CH654" s="18">
        <f t="shared" ca="1" si="1703"/>
        <v>0</v>
      </c>
      <c r="CI654" s="18">
        <f t="shared" ca="1" si="1703"/>
        <v>0</v>
      </c>
      <c r="CJ654" s="18">
        <f t="shared" ca="1" si="1703"/>
        <v>0</v>
      </c>
      <c r="CK654" s="18">
        <f t="shared" ca="1" si="1703"/>
        <v>0</v>
      </c>
      <c r="CL654" s="18">
        <f t="shared" ca="1" si="1703"/>
        <v>0</v>
      </c>
      <c r="CM654" s="18">
        <f t="shared" ca="1" si="1703"/>
        <v>0</v>
      </c>
      <c r="CN654" s="18">
        <f t="shared" ca="1" si="1703"/>
        <v>0</v>
      </c>
      <c r="CO654" s="18">
        <f t="shared" ca="1" si="1703"/>
        <v>0</v>
      </c>
      <c r="CP654" s="18">
        <f t="shared" ca="1" si="1703"/>
        <v>0</v>
      </c>
      <c r="CQ654" s="18">
        <f t="shared" ca="1" si="1703"/>
        <v>0</v>
      </c>
      <c r="CR654" s="18">
        <f t="shared" ca="1" si="1703"/>
        <v>0</v>
      </c>
      <c r="CS654" s="18">
        <f t="shared" ca="1" si="1703"/>
        <v>0</v>
      </c>
      <c r="CT654" s="18">
        <f t="shared" ca="1" si="1703"/>
        <v>0</v>
      </c>
      <c r="CU654" s="18">
        <f t="shared" ca="1" si="1703"/>
        <v>0</v>
      </c>
      <c r="CV654" s="18">
        <f t="shared" ca="1" si="1703"/>
        <v>0</v>
      </c>
      <c r="CW654" s="18">
        <f t="shared" ca="1" si="1703"/>
        <v>0</v>
      </c>
      <c r="CX654" s="18">
        <f t="shared" ca="1" si="1703"/>
        <v>0</v>
      </c>
      <c r="CY654" s="18">
        <f t="shared" ca="1" si="1703"/>
        <v>0</v>
      </c>
      <c r="CZ654" s="18">
        <f t="shared" ca="1" si="1703"/>
        <v>0</v>
      </c>
      <c r="DA654" s="18">
        <f t="shared" ca="1" si="1703"/>
        <v>0</v>
      </c>
      <c r="DB654" s="18">
        <f t="shared" ref="DB654:EG654" ca="1" si="1704">DB1154</f>
        <v>0</v>
      </c>
      <c r="DC654" s="18">
        <f t="shared" ca="1" si="1704"/>
        <v>0</v>
      </c>
      <c r="DD654" s="18">
        <f t="shared" ca="1" si="1704"/>
        <v>0</v>
      </c>
      <c r="DE654" s="18">
        <f t="shared" ca="1" si="1704"/>
        <v>0</v>
      </c>
      <c r="DF654" s="18">
        <f t="shared" ca="1" si="1704"/>
        <v>0</v>
      </c>
      <c r="DG654" s="18">
        <f t="shared" ca="1" si="1704"/>
        <v>0</v>
      </c>
      <c r="DH654" s="18">
        <f t="shared" ca="1" si="1704"/>
        <v>0</v>
      </c>
      <c r="DI654" s="18">
        <f t="shared" ca="1" si="1704"/>
        <v>0</v>
      </c>
      <c r="DJ654" s="18">
        <f t="shared" ca="1" si="1704"/>
        <v>0</v>
      </c>
      <c r="DK654" s="18">
        <f t="shared" ca="1" si="1704"/>
        <v>0</v>
      </c>
      <c r="DL654" s="18">
        <f t="shared" ca="1" si="1704"/>
        <v>0</v>
      </c>
      <c r="DM654" s="18">
        <f t="shared" ca="1" si="1704"/>
        <v>0</v>
      </c>
      <c r="DN654" s="18">
        <f t="shared" ca="1" si="1704"/>
        <v>0</v>
      </c>
      <c r="DO654" s="18">
        <f t="shared" ca="1" si="1704"/>
        <v>0</v>
      </c>
      <c r="DP654" s="18">
        <f t="shared" ca="1" si="1704"/>
        <v>0</v>
      </c>
      <c r="DQ654" s="18">
        <f t="shared" ca="1" si="1704"/>
        <v>0</v>
      </c>
      <c r="DR654" s="18">
        <f t="shared" ca="1" si="1704"/>
        <v>0</v>
      </c>
      <c r="DS654" s="18">
        <f t="shared" ca="1" si="1704"/>
        <v>0</v>
      </c>
      <c r="DT654" s="18">
        <f t="shared" ca="1" si="1704"/>
        <v>0</v>
      </c>
      <c r="DU654" s="18">
        <f t="shared" ca="1" si="1704"/>
        <v>0</v>
      </c>
      <c r="DV654" s="18">
        <f t="shared" ca="1" si="1704"/>
        <v>0</v>
      </c>
      <c r="DW654" s="18">
        <f t="shared" ca="1" si="1704"/>
        <v>0</v>
      </c>
      <c r="DX654" s="18">
        <f t="shared" ca="1" si="1704"/>
        <v>0</v>
      </c>
      <c r="DY654" s="18">
        <f t="shared" ca="1" si="1704"/>
        <v>0</v>
      </c>
      <c r="DZ654" s="18">
        <f t="shared" ca="1" si="1704"/>
        <v>0</v>
      </c>
      <c r="EA654" s="18">
        <f t="shared" ca="1" si="1704"/>
        <v>0</v>
      </c>
      <c r="EB654" s="18">
        <f t="shared" ca="1" si="1704"/>
        <v>0</v>
      </c>
      <c r="EC654" s="18">
        <f t="shared" ca="1" si="1704"/>
        <v>0</v>
      </c>
      <c r="ED654" s="18">
        <f t="shared" ca="1" si="1704"/>
        <v>0</v>
      </c>
      <c r="EE654" s="18">
        <f t="shared" ca="1" si="1704"/>
        <v>0</v>
      </c>
      <c r="EF654" s="18">
        <f t="shared" ca="1" si="1704"/>
        <v>0</v>
      </c>
      <c r="EG654" s="18">
        <f t="shared" ca="1" si="1704"/>
        <v>0</v>
      </c>
      <c r="EH654" s="18">
        <f t="shared" ref="EH654:FM654" ca="1" si="1705">EH1154</f>
        <v>0</v>
      </c>
      <c r="EI654" s="18">
        <f t="shared" ca="1" si="1705"/>
        <v>0</v>
      </c>
      <c r="EJ654" s="18">
        <f t="shared" ca="1" si="1705"/>
        <v>0</v>
      </c>
      <c r="EK654" s="18">
        <f t="shared" ca="1" si="1705"/>
        <v>0</v>
      </c>
      <c r="EL654" s="18">
        <f t="shared" ca="1" si="1705"/>
        <v>0</v>
      </c>
      <c r="EM654" s="18">
        <f t="shared" ca="1" si="1705"/>
        <v>0</v>
      </c>
      <c r="EN654" s="18">
        <f t="shared" ca="1" si="1705"/>
        <v>0</v>
      </c>
      <c r="EO654" s="18">
        <f t="shared" ca="1" si="1705"/>
        <v>0</v>
      </c>
      <c r="EP654" s="18">
        <f t="shared" ca="1" si="1705"/>
        <v>0</v>
      </c>
      <c r="EQ654" s="18">
        <f t="shared" ca="1" si="1705"/>
        <v>0</v>
      </c>
      <c r="ER654" s="18">
        <f t="shared" ca="1" si="1705"/>
        <v>0</v>
      </c>
      <c r="ES654" s="18">
        <f t="shared" ca="1" si="1705"/>
        <v>0</v>
      </c>
      <c r="ET654" s="18">
        <f t="shared" ca="1" si="1705"/>
        <v>0</v>
      </c>
      <c r="EU654" s="18">
        <f t="shared" ca="1" si="1705"/>
        <v>0</v>
      </c>
      <c r="EV654" s="18">
        <f t="shared" ca="1" si="1705"/>
        <v>0</v>
      </c>
      <c r="EW654" s="18">
        <f t="shared" ca="1" si="1705"/>
        <v>0</v>
      </c>
      <c r="EX654" s="18">
        <f t="shared" ca="1" si="1705"/>
        <v>0</v>
      </c>
      <c r="EY654" s="18">
        <f t="shared" ca="1" si="1705"/>
        <v>0</v>
      </c>
      <c r="EZ654" s="18">
        <f t="shared" ca="1" si="1705"/>
        <v>0</v>
      </c>
      <c r="FA654" s="18">
        <f t="shared" ca="1" si="1705"/>
        <v>0</v>
      </c>
      <c r="FB654" s="18">
        <f t="shared" ca="1" si="1705"/>
        <v>0</v>
      </c>
      <c r="FC654" s="18">
        <f t="shared" ca="1" si="1705"/>
        <v>0</v>
      </c>
      <c r="FD654" s="18">
        <f t="shared" ca="1" si="1705"/>
        <v>0</v>
      </c>
      <c r="FE654" s="18">
        <f t="shared" ca="1" si="1705"/>
        <v>0</v>
      </c>
      <c r="FF654" s="18">
        <f t="shared" ca="1" si="1705"/>
        <v>0</v>
      </c>
      <c r="FG654" s="18">
        <f t="shared" ca="1" si="1705"/>
        <v>0</v>
      </c>
      <c r="FH654" s="18">
        <f t="shared" ca="1" si="1705"/>
        <v>0</v>
      </c>
      <c r="FI654" s="18">
        <f t="shared" ca="1" si="1705"/>
        <v>0</v>
      </c>
      <c r="FJ654" s="18">
        <f t="shared" ca="1" si="1705"/>
        <v>0</v>
      </c>
      <c r="FK654" s="18">
        <f t="shared" ca="1" si="1705"/>
        <v>0</v>
      </c>
      <c r="FL654" s="18">
        <f t="shared" ca="1" si="1705"/>
        <v>0</v>
      </c>
      <c r="FM654" s="18">
        <f t="shared" ca="1" si="1705"/>
        <v>0</v>
      </c>
      <c r="FN654" s="18">
        <f ca="1">FN1154</f>
        <v>0</v>
      </c>
      <c r="FO654" s="18">
        <f ca="1">FO1154</f>
        <v>0</v>
      </c>
      <c r="FP654" s="18">
        <f ca="1">FP1154</f>
        <v>0</v>
      </c>
      <c r="FQ654" s="18">
        <f ca="1">FQ1154</f>
        <v>0</v>
      </c>
      <c r="FR654" s="18">
        <f ca="1">FR1154</f>
        <v>0</v>
      </c>
    </row>
    <row r="655" spans="2:174">
      <c r="B655" s="157"/>
      <c r="C655" s="159" t="s">
        <v>454</v>
      </c>
      <c r="D655" s="144" t="s">
        <v>974</v>
      </c>
      <c r="E655" s="162"/>
      <c r="J655" s="98">
        <f t="shared" ref="J655:AO655" ca="1" si="1706">SUM(J652:J654)</f>
        <v>0</v>
      </c>
      <c r="K655" s="98">
        <f t="shared" ca="1" si="1706"/>
        <v>0</v>
      </c>
      <c r="L655" s="98">
        <f t="shared" ca="1" si="1706"/>
        <v>0</v>
      </c>
      <c r="M655" s="98">
        <f t="shared" ca="1" si="1706"/>
        <v>0</v>
      </c>
      <c r="N655" s="98">
        <f t="shared" ca="1" si="1706"/>
        <v>0</v>
      </c>
      <c r="O655" s="98">
        <f t="shared" ca="1" si="1706"/>
        <v>0</v>
      </c>
      <c r="P655" s="98">
        <f t="shared" ca="1" si="1706"/>
        <v>0</v>
      </c>
      <c r="Q655" s="98">
        <f t="shared" ca="1" si="1706"/>
        <v>0</v>
      </c>
      <c r="R655" s="98">
        <f t="shared" ca="1" si="1706"/>
        <v>0</v>
      </c>
      <c r="S655" s="98">
        <f t="shared" ca="1" si="1706"/>
        <v>0</v>
      </c>
      <c r="T655" s="98">
        <f t="shared" ca="1" si="1706"/>
        <v>0</v>
      </c>
      <c r="U655" s="98">
        <f t="shared" ca="1" si="1706"/>
        <v>0</v>
      </c>
      <c r="V655" s="98">
        <f t="shared" ca="1" si="1706"/>
        <v>0</v>
      </c>
      <c r="W655" s="98">
        <f t="shared" ca="1" si="1706"/>
        <v>0</v>
      </c>
      <c r="X655" s="98">
        <f t="shared" ca="1" si="1706"/>
        <v>0</v>
      </c>
      <c r="Y655" s="98">
        <f t="shared" ca="1" si="1706"/>
        <v>0</v>
      </c>
      <c r="Z655" s="98">
        <f t="shared" ca="1" si="1706"/>
        <v>0</v>
      </c>
      <c r="AA655" s="98">
        <f t="shared" ca="1" si="1706"/>
        <v>0</v>
      </c>
      <c r="AB655" s="98">
        <f t="shared" ca="1" si="1706"/>
        <v>721.01206999583769</v>
      </c>
      <c r="AC655" s="98">
        <f t="shared" ca="1" si="1706"/>
        <v>2151.7329438457118</v>
      </c>
      <c r="AD655" s="98">
        <f t="shared" ca="1" si="1706"/>
        <v>1496.4702077361521</v>
      </c>
      <c r="AE655" s="98">
        <f t="shared" ca="1" si="1706"/>
        <v>639.97569083588769</v>
      </c>
      <c r="AF655" s="98">
        <f t="shared" ca="1" si="1706"/>
        <v>161723.29586340184</v>
      </c>
      <c r="AG655" s="98">
        <f t="shared" ca="1" si="1706"/>
        <v>2043.6459835403466</v>
      </c>
      <c r="AH655" s="98">
        <f t="shared" ca="1" si="1706"/>
        <v>1860.1346685197695</v>
      </c>
      <c r="AI655" s="98">
        <f t="shared" ca="1" si="1706"/>
        <v>993.04766341274831</v>
      </c>
      <c r="AJ655" s="98">
        <f t="shared" ca="1" si="1706"/>
        <v>668.72139014743243</v>
      </c>
      <c r="AK655" s="98">
        <f t="shared" ca="1" si="1706"/>
        <v>2088.8580653090612</v>
      </c>
      <c r="AL655" s="98">
        <f t="shared" ca="1" si="1706"/>
        <v>1928.2111446957533</v>
      </c>
      <c r="AM655" s="98">
        <f t="shared" ca="1" si="1706"/>
        <v>1040.0018718202164</v>
      </c>
      <c r="AN655" s="98">
        <f t="shared" ca="1" si="1706"/>
        <v>659.3543335661916</v>
      </c>
      <c r="AO655" s="98">
        <f t="shared" ca="1" si="1706"/>
        <v>2080.8813983383643</v>
      </c>
      <c r="AP655" s="98">
        <f t="shared" ref="AP655:BU655" ca="1" si="1707">SUM(AP652:AP654)</f>
        <v>1928.7445556520197</v>
      </c>
      <c r="AQ655" s="98">
        <f t="shared" ca="1" si="1707"/>
        <v>1030.9314331887363</v>
      </c>
      <c r="AR655" s="98">
        <f t="shared" ca="1" si="1707"/>
        <v>650.20770165811234</v>
      </c>
      <c r="AS655" s="98">
        <f t="shared" ca="1" si="1707"/>
        <v>2072.9514330969532</v>
      </c>
      <c r="AT655" s="98">
        <f t="shared" ca="1" si="1707"/>
        <v>1885.6863869960634</v>
      </c>
      <c r="AU655" s="98">
        <f t="shared" ca="1" si="1707"/>
        <v>992.67214760559136</v>
      </c>
      <c r="AV655" s="98">
        <f t="shared" ca="1" si="1707"/>
        <v>618.9276598840903</v>
      </c>
      <c r="AW655" s="98">
        <f t="shared" ca="1" si="1707"/>
        <v>2045.9863913229301</v>
      </c>
      <c r="AX655" s="98">
        <f t="shared" ca="1" si="1707"/>
        <v>1879.3125343401498</v>
      </c>
      <c r="AY655" s="98">
        <f t="shared" ca="1" si="1707"/>
        <v>987.83778505485543</v>
      </c>
      <c r="AZ655" s="98">
        <f t="shared" ca="1" si="1707"/>
        <v>606.68909336888555</v>
      </c>
      <c r="BA655" s="98">
        <f t="shared" ca="1" si="1707"/>
        <v>2035.2211581410593</v>
      </c>
      <c r="BB655" s="98">
        <f t="shared" ca="1" si="1707"/>
        <v>1869.0333748519333</v>
      </c>
      <c r="BC655" s="98">
        <f t="shared" ca="1" si="1707"/>
        <v>977.56757242777167</v>
      </c>
      <c r="BD655" s="98">
        <f t="shared" ca="1" si="1707"/>
        <v>596.33116093626813</v>
      </c>
      <c r="BE655" s="98">
        <f t="shared" ca="1" si="1707"/>
        <v>2026.239892375108</v>
      </c>
      <c r="BF655" s="98">
        <f t="shared" ca="1" si="1707"/>
        <v>1856.2400180288232</v>
      </c>
      <c r="BG655" s="98">
        <f t="shared" ca="1" si="1707"/>
        <v>967.06114491026483</v>
      </c>
      <c r="BH655" s="98">
        <f t="shared" ca="1" si="1707"/>
        <v>586.08071246044005</v>
      </c>
      <c r="BI655" s="98">
        <f t="shared" ca="1" si="1707"/>
        <v>2017.3527772326142</v>
      </c>
      <c r="BJ655" s="98">
        <f t="shared" ca="1" si="1707"/>
        <v>1941.378636575535</v>
      </c>
      <c r="BK655" s="98">
        <f t="shared" ca="1" si="1707"/>
        <v>1071.2343971850628</v>
      </c>
      <c r="BL655" s="98">
        <f t="shared" ca="1" si="1707"/>
        <v>691.07931874427754</v>
      </c>
      <c r="BM655" s="98">
        <f t="shared" ca="1" si="1707"/>
        <v>2123.6563835164507</v>
      </c>
      <c r="BN655" s="98">
        <f t="shared" ca="1" si="1707"/>
        <v>2286.5395027557806</v>
      </c>
      <c r="BO655" s="98">
        <f t="shared" ca="1" si="1707"/>
        <v>1461.6517286560256</v>
      </c>
      <c r="BP655" s="98">
        <f t="shared" ca="1" si="1707"/>
        <v>1015.6137344626659</v>
      </c>
      <c r="BQ655" s="98">
        <f t="shared" ca="1" si="1707"/>
        <v>2560.2104564757992</v>
      </c>
      <c r="BR655" s="98">
        <f t="shared" ca="1" si="1707"/>
        <v>2664.4931497226971</v>
      </c>
      <c r="BS655" s="98">
        <f t="shared" ca="1" si="1707"/>
        <v>1509.4701777940909</v>
      </c>
      <c r="BT655" s="98">
        <f t="shared" ca="1" si="1707"/>
        <v>1051.4360233064626</v>
      </c>
      <c r="BU655" s="98">
        <f t="shared" ca="1" si="1707"/>
        <v>2615.1818133496272</v>
      </c>
      <c r="BV655" s="98">
        <f t="shared" ref="BV655:DA655" ca="1" si="1708">SUM(BV652:BV654)</f>
        <v>2774.0069365839718</v>
      </c>
      <c r="BW655" s="98">
        <f t="shared" ca="1" si="1708"/>
        <v>1559.8328493560439</v>
      </c>
      <c r="BX655" s="98">
        <f t="shared" ca="1" si="1708"/>
        <v>1089.0795252697308</v>
      </c>
      <c r="BY655" s="98">
        <f t="shared" ca="1" si="1708"/>
        <v>2670.8720177072519</v>
      </c>
      <c r="BZ655" s="98">
        <f t="shared" ca="1" si="1708"/>
        <v>2880.4133316109073</v>
      </c>
      <c r="CA655" s="98">
        <f t="shared" ca="1" si="1708"/>
        <v>1608.5967925735004</v>
      </c>
      <c r="CB655" s="98">
        <f t="shared" ca="1" si="1708"/>
        <v>1129.5848867364002</v>
      </c>
      <c r="CC655" s="98">
        <f t="shared" ca="1" si="1708"/>
        <v>2728.6598170009038</v>
      </c>
      <c r="CD655" s="98">
        <f t="shared" ca="1" si="1708"/>
        <v>2913.9234704862265</v>
      </c>
      <c r="CE655" s="98">
        <f t="shared" ca="1" si="1708"/>
        <v>1650.0907127307064</v>
      </c>
      <c r="CF655" s="98">
        <f t="shared" ca="1" si="1708"/>
        <v>1167.709940096478</v>
      </c>
      <c r="CG655" s="98">
        <f t="shared" ca="1" si="1708"/>
        <v>2530.1889345477157</v>
      </c>
      <c r="CH655" s="98">
        <f t="shared" ca="1" si="1708"/>
        <v>8736.5444097608033</v>
      </c>
      <c r="CI655" s="98">
        <f t="shared" ca="1" si="1708"/>
        <v>5011.3259652742809</v>
      </c>
      <c r="CJ655" s="98">
        <f t="shared" ca="1" si="1708"/>
        <v>3583.2750232588214</v>
      </c>
      <c r="CK655" s="98">
        <f t="shared" ca="1" si="1708"/>
        <v>9055.5743079500353</v>
      </c>
      <c r="CL655" s="98">
        <f t="shared" ca="1" si="1708"/>
        <v>8522.7092870877386</v>
      </c>
      <c r="CM655" s="98">
        <f t="shared" ca="1" si="1708"/>
        <v>5207.8512977500386</v>
      </c>
      <c r="CN655" s="98">
        <f t="shared" ca="1" si="1708"/>
        <v>3667.7705916460454</v>
      </c>
      <c r="CO655" s="98">
        <f t="shared" ca="1" si="1708"/>
        <v>9281.361077013702</v>
      </c>
      <c r="CP655" s="98">
        <f t="shared" ca="1" si="1708"/>
        <v>8562.7044923085086</v>
      </c>
      <c r="CQ655" s="98">
        <f t="shared" ca="1" si="1708"/>
        <v>5213.8097146159489</v>
      </c>
      <c r="CR655" s="98">
        <f t="shared" ca="1" si="1708"/>
        <v>3729.8102019654593</v>
      </c>
      <c r="CS655" s="98">
        <f t="shared" ca="1" si="1708"/>
        <v>9463.7676268853811</v>
      </c>
      <c r="CT655" s="98">
        <f t="shared" ca="1" si="1708"/>
        <v>9120.3857176799611</v>
      </c>
      <c r="CU655" s="98">
        <f t="shared" ca="1" si="1708"/>
        <v>5580.4829871141956</v>
      </c>
      <c r="CV655" s="98">
        <f t="shared" ca="1" si="1708"/>
        <v>3995.4435207692763</v>
      </c>
      <c r="CW655" s="98">
        <f t="shared" ca="1" si="1708"/>
        <v>10055.983466004589</v>
      </c>
      <c r="CX655" s="98">
        <f t="shared" ca="1" si="1708"/>
        <v>9046.8888662050158</v>
      </c>
      <c r="CY655" s="98">
        <f t="shared" ca="1" si="1708"/>
        <v>8320.231858413099</v>
      </c>
      <c r="CZ655" s="98">
        <f t="shared" ca="1" si="1708"/>
        <v>6377.5140702167555</v>
      </c>
      <c r="DA655" s="98">
        <f t="shared" ca="1" si="1708"/>
        <v>15807.476106185684</v>
      </c>
      <c r="DB655" s="98">
        <f t="shared" ref="DB655:EG655" ca="1" si="1709">SUM(DB652:DB654)</f>
        <v>14982.476600824972</v>
      </c>
      <c r="DC655" s="98">
        <f t="shared" ca="1" si="1709"/>
        <v>9217.6500490768722</v>
      </c>
      <c r="DD655" s="98">
        <f t="shared" ca="1" si="1709"/>
        <v>6642.6641197254212</v>
      </c>
      <c r="DE655" s="98">
        <f t="shared" ca="1" si="1709"/>
        <v>16528.970101891027</v>
      </c>
      <c r="DF655" s="98">
        <f t="shared" ca="1" si="1709"/>
        <v>15090.876094518955</v>
      </c>
      <c r="DG655" s="98">
        <f t="shared" ca="1" si="1709"/>
        <v>9264.335553281775</v>
      </c>
      <c r="DH655" s="98">
        <f t="shared" ca="1" si="1709"/>
        <v>6686.3605647533786</v>
      </c>
      <c r="DI655" s="98">
        <f t="shared" ca="1" si="1709"/>
        <v>16687.900070466774</v>
      </c>
      <c r="DJ655" s="98">
        <f t="shared" ca="1" si="1709"/>
        <v>15254.784007475033</v>
      </c>
      <c r="DK655" s="98">
        <f t="shared" ca="1" si="1709"/>
        <v>9354.3788223538941</v>
      </c>
      <c r="DL655" s="98">
        <f t="shared" ca="1" si="1709"/>
        <v>6718.2084039393403</v>
      </c>
      <c r="DM655" s="98">
        <f t="shared" ca="1" si="1709"/>
        <v>16833.859125695006</v>
      </c>
      <c r="DN655" s="98">
        <f t="shared" ca="1" si="1709"/>
        <v>15281.452031042252</v>
      </c>
      <c r="DO655" s="98">
        <f t="shared" ca="1" si="1709"/>
        <v>9345.2048170936614</v>
      </c>
      <c r="DP655" s="98">
        <f t="shared" ca="1" si="1709"/>
        <v>6693.2643384453622</v>
      </c>
      <c r="DQ655" s="98">
        <f t="shared" ca="1" si="1709"/>
        <v>16874.371029663056</v>
      </c>
      <c r="DR655" s="98">
        <f t="shared" ca="1" si="1709"/>
        <v>15512.25818580576</v>
      </c>
      <c r="DS655" s="98">
        <f t="shared" ca="1" si="1709"/>
        <v>9477.2543993066083</v>
      </c>
      <c r="DT655" s="98">
        <f t="shared" ca="1" si="1709"/>
        <v>6780.9343599219046</v>
      </c>
      <c r="DU655" s="98">
        <f t="shared" ca="1" si="1709"/>
        <v>17130.173446391829</v>
      </c>
      <c r="DV655" s="98">
        <f t="shared" ca="1" si="1709"/>
        <v>15658.626755089232</v>
      </c>
      <c r="DW655" s="98">
        <f t="shared" ca="1" si="1709"/>
        <v>9487.4757477247076</v>
      </c>
      <c r="DX655" s="98">
        <f t="shared" ca="1" si="1709"/>
        <v>6754.2420209934371</v>
      </c>
      <c r="DY655" s="98">
        <f t="shared" ca="1" si="1709"/>
        <v>17344.327256239114</v>
      </c>
      <c r="DZ655" s="98">
        <f t="shared" ca="1" si="1709"/>
        <v>16171.163766872627</v>
      </c>
      <c r="EA655" s="98">
        <f t="shared" ca="1" si="1709"/>
        <v>9811.8102360956855</v>
      </c>
      <c r="EB655" s="98">
        <f t="shared" ca="1" si="1709"/>
        <v>6856.2704409559174</v>
      </c>
      <c r="EC655" s="98">
        <f t="shared" ca="1" si="1709"/>
        <v>17647.487279406872</v>
      </c>
      <c r="ED655" s="98">
        <f t="shared" ca="1" si="1709"/>
        <v>16475.470978132453</v>
      </c>
      <c r="EE655" s="98">
        <f t="shared" ca="1" si="1709"/>
        <v>9991.2435674352782</v>
      </c>
      <c r="EF655" s="98">
        <f t="shared" ca="1" si="1709"/>
        <v>7092.9138480493639</v>
      </c>
      <c r="EG655" s="98">
        <f t="shared" ca="1" si="1709"/>
        <v>18208.620273764976</v>
      </c>
      <c r="EH655" s="98">
        <f t="shared" ref="EH655:FM655" ca="1" si="1710">SUM(EH652:EH654)</f>
        <v>16776.640825433584</v>
      </c>
      <c r="EI655" s="98">
        <f t="shared" ca="1" si="1710"/>
        <v>10167.634410755956</v>
      </c>
      <c r="EJ655" s="98">
        <f t="shared" ca="1" si="1710"/>
        <v>7213.3880194627354</v>
      </c>
      <c r="EK655" s="98">
        <f t="shared" ca="1" si="1710"/>
        <v>18542.668024264218</v>
      </c>
      <c r="EL655" s="98">
        <f t="shared" ca="1" si="1710"/>
        <v>16992.37304965084</v>
      </c>
      <c r="EM655" s="98">
        <f t="shared" ca="1" si="1710"/>
        <v>10283.696796005755</v>
      </c>
      <c r="EN655" s="98">
        <f t="shared" ca="1" si="1710"/>
        <v>7311.9187260615354</v>
      </c>
      <c r="EO655" s="98">
        <f t="shared" ca="1" si="1710"/>
        <v>18826.024062741493</v>
      </c>
      <c r="EP655" s="98">
        <f t="shared" ca="1" si="1710"/>
        <v>17314.140446401765</v>
      </c>
      <c r="EQ655" s="98">
        <f t="shared" ca="1" si="1710"/>
        <v>10383.923489371378</v>
      </c>
      <c r="ER655" s="98">
        <f t="shared" ca="1" si="1710"/>
        <v>7284.233522148259</v>
      </c>
      <c r="ES655" s="98">
        <f t="shared" ca="1" si="1710"/>
        <v>19157.655899562025</v>
      </c>
      <c r="ET655" s="98">
        <f t="shared" ca="1" si="1710"/>
        <v>17669.914653469052</v>
      </c>
      <c r="EU655" s="98">
        <f t="shared" ca="1" si="1710"/>
        <v>10593.621126052549</v>
      </c>
      <c r="EV655" s="98">
        <f t="shared" ca="1" si="1710"/>
        <v>7428.5661819164616</v>
      </c>
      <c r="EW655" s="98">
        <f t="shared" ca="1" si="1710"/>
        <v>19553.114107197707</v>
      </c>
      <c r="EX655" s="98">
        <f t="shared" ca="1" si="1710"/>
        <v>18428.681837844979</v>
      </c>
      <c r="EY655" s="98">
        <f t="shared" ca="1" si="1710"/>
        <v>11079.45834240429</v>
      </c>
      <c r="EZ655" s="98">
        <f t="shared" ca="1" si="1710"/>
        <v>7792.4809255274567</v>
      </c>
      <c r="FA655" s="98">
        <f t="shared" ca="1" si="1710"/>
        <v>20384.111576740132</v>
      </c>
      <c r="FB655" s="98">
        <f t="shared" ca="1" si="1710"/>
        <v>18709.184376419584</v>
      </c>
      <c r="FC655" s="98">
        <f t="shared" ca="1" si="1710"/>
        <v>11236.436717055531</v>
      </c>
      <c r="FD655" s="98">
        <f t="shared" ca="1" si="1710"/>
        <v>7923.7999864457288</v>
      </c>
      <c r="FE655" s="98">
        <f t="shared" ca="1" si="1710"/>
        <v>20748.341337859718</v>
      </c>
      <c r="FF655" s="98">
        <f t="shared" ca="1" si="1710"/>
        <v>19287.926952301081</v>
      </c>
      <c r="FG655" s="98">
        <f t="shared" ca="1" si="1710"/>
        <v>11596.152234551682</v>
      </c>
      <c r="FH655" s="98">
        <f t="shared" ca="1" si="1710"/>
        <v>8155.9950862124342</v>
      </c>
      <c r="FI655" s="98">
        <f t="shared" ca="1" si="1710"/>
        <v>21335.388629891946</v>
      </c>
      <c r="FJ655" s="98">
        <f t="shared" ca="1" si="1710"/>
        <v>19846.533897357524</v>
      </c>
      <c r="FK655" s="98">
        <f t="shared" ca="1" si="1710"/>
        <v>11941.939730723545</v>
      </c>
      <c r="FL655" s="98">
        <f t="shared" ca="1" si="1710"/>
        <v>0</v>
      </c>
      <c r="FM655" s="98">
        <f t="shared" ca="1" si="1710"/>
        <v>0</v>
      </c>
      <c r="FN655" s="98">
        <f ca="1">SUM(FN652:FN654)</f>
        <v>0</v>
      </c>
      <c r="FO655" s="98">
        <f ca="1">SUM(FO652:FO654)</f>
        <v>0</v>
      </c>
      <c r="FP655" s="98">
        <f ca="1">SUM(FP652:FP654)</f>
        <v>0</v>
      </c>
      <c r="FQ655" s="98">
        <f ca="1">SUM(FQ652:FQ654)</f>
        <v>0</v>
      </c>
      <c r="FR655" s="98">
        <f ca="1">SUM(FR652:FR654)</f>
        <v>0</v>
      </c>
    </row>
    <row r="656" spans="2:174">
      <c r="B656" s="157"/>
      <c r="C656" s="210" t="s">
        <v>130</v>
      </c>
      <c r="D656" s="144" t="s">
        <v>974</v>
      </c>
      <c r="E656" s="161"/>
      <c r="I656" s="167">
        <f ca="1">SUM(J656:FR656)</f>
        <v>-934777.42168680474</v>
      </c>
      <c r="J656" s="18">
        <f t="shared" ref="J656:AO656" ca="1" si="1711">-J1193</f>
        <v>0</v>
      </c>
      <c r="K656" s="18">
        <f ca="1">-K1193</f>
        <v>0</v>
      </c>
      <c r="L656" s="18">
        <f t="shared" ca="1" si="1711"/>
        <v>0</v>
      </c>
      <c r="M656" s="18">
        <f t="shared" ca="1" si="1711"/>
        <v>0</v>
      </c>
      <c r="N656" s="18">
        <f t="shared" ca="1" si="1711"/>
        <v>0</v>
      </c>
      <c r="O656" s="18">
        <f t="shared" ca="1" si="1711"/>
        <v>0</v>
      </c>
      <c r="P656" s="18">
        <f t="shared" ca="1" si="1711"/>
        <v>0</v>
      </c>
      <c r="Q656" s="18">
        <f t="shared" ca="1" si="1711"/>
        <v>0</v>
      </c>
      <c r="R656" s="18">
        <f t="shared" ca="1" si="1711"/>
        <v>0</v>
      </c>
      <c r="S656" s="18">
        <f t="shared" ca="1" si="1711"/>
        <v>0</v>
      </c>
      <c r="T656" s="18">
        <f t="shared" ca="1" si="1711"/>
        <v>0</v>
      </c>
      <c r="U656" s="18">
        <f t="shared" ca="1" si="1711"/>
        <v>0</v>
      </c>
      <c r="V656" s="18">
        <f t="shared" ca="1" si="1711"/>
        <v>0</v>
      </c>
      <c r="W656" s="18">
        <f t="shared" ca="1" si="1711"/>
        <v>0</v>
      </c>
      <c r="X656" s="18">
        <f t="shared" ca="1" si="1711"/>
        <v>0</v>
      </c>
      <c r="Y656" s="18">
        <f t="shared" ca="1" si="1711"/>
        <v>0</v>
      </c>
      <c r="Z656" s="202" t="s">
        <v>1221</v>
      </c>
      <c r="AA656" s="18">
        <f t="shared" ca="1" si="1711"/>
        <v>0</v>
      </c>
      <c r="AB656" s="18">
        <f t="shared" ca="1" si="1711"/>
        <v>0</v>
      </c>
      <c r="AC656" s="18">
        <f t="shared" ca="1" si="1711"/>
        <v>0</v>
      </c>
      <c r="AD656" s="18">
        <f t="shared" ca="1" si="1711"/>
        <v>0</v>
      </c>
      <c r="AE656" s="18">
        <f t="shared" ca="1" si="1711"/>
        <v>0</v>
      </c>
      <c r="AF656" s="18">
        <f t="shared" ca="1" si="1711"/>
        <v>0</v>
      </c>
      <c r="AG656" s="18">
        <f t="shared" ca="1" si="1711"/>
        <v>0</v>
      </c>
      <c r="AH656" s="18">
        <f t="shared" ca="1" si="1711"/>
        <v>0</v>
      </c>
      <c r="AI656" s="18">
        <f t="shared" ca="1" si="1711"/>
        <v>0</v>
      </c>
      <c r="AJ656" s="18">
        <f t="shared" ca="1" si="1711"/>
        <v>0</v>
      </c>
      <c r="AK656" s="18">
        <f t="shared" ca="1" si="1711"/>
        <v>0</v>
      </c>
      <c r="AL656" s="18">
        <f t="shared" ca="1" si="1711"/>
        <v>0</v>
      </c>
      <c r="AM656" s="18">
        <f t="shared" ca="1" si="1711"/>
        <v>0</v>
      </c>
      <c r="AN656" s="18">
        <f t="shared" ca="1" si="1711"/>
        <v>0</v>
      </c>
      <c r="AO656" s="18">
        <f t="shared" ca="1" si="1711"/>
        <v>0</v>
      </c>
      <c r="AP656" s="18">
        <f t="shared" ref="AP656:BU656" ca="1" si="1712">-AP1193</f>
        <v>0</v>
      </c>
      <c r="AQ656" s="18">
        <f t="shared" ca="1" si="1712"/>
        <v>0</v>
      </c>
      <c r="AR656" s="18">
        <f t="shared" ca="1" si="1712"/>
        <v>0</v>
      </c>
      <c r="AS656" s="18">
        <f t="shared" ca="1" si="1712"/>
        <v>0</v>
      </c>
      <c r="AT656" s="18">
        <f t="shared" ca="1" si="1712"/>
        <v>0</v>
      </c>
      <c r="AU656" s="18">
        <f t="shared" ca="1" si="1712"/>
        <v>0</v>
      </c>
      <c r="AV656" s="18">
        <f t="shared" ca="1" si="1712"/>
        <v>0</v>
      </c>
      <c r="AW656" s="18">
        <f t="shared" ca="1" si="1712"/>
        <v>0</v>
      </c>
      <c r="AX656" s="18">
        <f t="shared" ca="1" si="1712"/>
        <v>0</v>
      </c>
      <c r="AY656" s="18">
        <f t="shared" ca="1" si="1712"/>
        <v>0</v>
      </c>
      <c r="AZ656" s="18">
        <f t="shared" ca="1" si="1712"/>
        <v>0</v>
      </c>
      <c r="BA656" s="18">
        <f t="shared" ca="1" si="1712"/>
        <v>0</v>
      </c>
      <c r="BB656" s="18">
        <f t="shared" ca="1" si="1712"/>
        <v>0</v>
      </c>
      <c r="BC656" s="18">
        <f t="shared" ca="1" si="1712"/>
        <v>0</v>
      </c>
      <c r="BD656" s="18">
        <f t="shared" ca="1" si="1712"/>
        <v>0</v>
      </c>
      <c r="BE656" s="18">
        <f t="shared" ca="1" si="1712"/>
        <v>0</v>
      </c>
      <c r="BF656" s="18">
        <f t="shared" ca="1" si="1712"/>
        <v>0</v>
      </c>
      <c r="BG656" s="18">
        <f t="shared" ca="1" si="1712"/>
        <v>0</v>
      </c>
      <c r="BH656" s="18">
        <f t="shared" ca="1" si="1712"/>
        <v>0</v>
      </c>
      <c r="BI656" s="18">
        <f t="shared" ca="1" si="1712"/>
        <v>0</v>
      </c>
      <c r="BJ656" s="18">
        <f t="shared" ca="1" si="1712"/>
        <v>0</v>
      </c>
      <c r="BK656" s="18">
        <f t="shared" ca="1" si="1712"/>
        <v>0</v>
      </c>
      <c r="BL656" s="18">
        <f t="shared" ca="1" si="1712"/>
        <v>0</v>
      </c>
      <c r="BM656" s="18">
        <f t="shared" ca="1" si="1712"/>
        <v>0</v>
      </c>
      <c r="BN656" s="18">
        <f t="shared" ca="1" si="1712"/>
        <v>0</v>
      </c>
      <c r="BO656" s="18">
        <f t="shared" ca="1" si="1712"/>
        <v>0</v>
      </c>
      <c r="BP656" s="18">
        <f t="shared" ca="1" si="1712"/>
        <v>0</v>
      </c>
      <c r="BQ656" s="18">
        <f t="shared" ca="1" si="1712"/>
        <v>0</v>
      </c>
      <c r="BR656" s="18">
        <f t="shared" ca="1" si="1712"/>
        <v>0</v>
      </c>
      <c r="BS656" s="18">
        <f t="shared" ca="1" si="1712"/>
        <v>0</v>
      </c>
      <c r="BT656" s="18">
        <f t="shared" ca="1" si="1712"/>
        <v>0</v>
      </c>
      <c r="BU656" s="18">
        <f t="shared" ca="1" si="1712"/>
        <v>0</v>
      </c>
      <c r="BV656" s="18">
        <f t="shared" ref="BV656:DA656" ca="1" si="1713">-BV1193</f>
        <v>0</v>
      </c>
      <c r="BW656" s="18">
        <f t="shared" ca="1" si="1713"/>
        <v>0</v>
      </c>
      <c r="BX656" s="18">
        <f t="shared" ca="1" si="1713"/>
        <v>0</v>
      </c>
      <c r="BY656" s="18">
        <f t="shared" ca="1" si="1713"/>
        <v>0</v>
      </c>
      <c r="BZ656" s="18">
        <f t="shared" ca="1" si="1713"/>
        <v>0</v>
      </c>
      <c r="CA656" s="18">
        <f t="shared" ca="1" si="1713"/>
        <v>0</v>
      </c>
      <c r="CB656" s="18">
        <f t="shared" ca="1" si="1713"/>
        <v>0</v>
      </c>
      <c r="CC656" s="18">
        <f t="shared" ca="1" si="1713"/>
        <v>0</v>
      </c>
      <c r="CD656" s="18">
        <f t="shared" ca="1" si="1713"/>
        <v>0</v>
      </c>
      <c r="CE656" s="18">
        <f t="shared" ca="1" si="1713"/>
        <v>0</v>
      </c>
      <c r="CF656" s="18">
        <f t="shared" ca="1" si="1713"/>
        <v>0</v>
      </c>
      <c r="CG656" s="18">
        <f t="shared" ca="1" si="1713"/>
        <v>0</v>
      </c>
      <c r="CH656" s="18">
        <f t="shared" ca="1" si="1713"/>
        <v>0</v>
      </c>
      <c r="CI656" s="18">
        <f t="shared" ca="1" si="1713"/>
        <v>0</v>
      </c>
      <c r="CJ656" s="18">
        <f t="shared" ca="1" si="1713"/>
        <v>0</v>
      </c>
      <c r="CK656" s="18">
        <f t="shared" ca="1" si="1713"/>
        <v>0</v>
      </c>
      <c r="CL656" s="18">
        <f t="shared" ca="1" si="1713"/>
        <v>-5522.96682776737</v>
      </c>
      <c r="CM656" s="18">
        <f t="shared" ca="1" si="1713"/>
        <v>-5207.8512977500386</v>
      </c>
      <c r="CN656" s="18">
        <f t="shared" ca="1" si="1713"/>
        <v>-3667.7705916460454</v>
      </c>
      <c r="CO656" s="18">
        <f t="shared" ca="1" si="1713"/>
        <v>-9281.361077013702</v>
      </c>
      <c r="CP656" s="18">
        <f t="shared" ca="1" si="1713"/>
        <v>-8562.7044923085086</v>
      </c>
      <c r="CQ656" s="18">
        <f t="shared" ca="1" si="1713"/>
        <v>-5213.8097146159489</v>
      </c>
      <c r="CR656" s="18">
        <f t="shared" ca="1" si="1713"/>
        <v>-3729.8102019654593</v>
      </c>
      <c r="CS656" s="18">
        <f t="shared" ca="1" si="1713"/>
        <v>-9463.7676268853811</v>
      </c>
      <c r="CT656" s="18">
        <f t="shared" ca="1" si="1713"/>
        <v>-9120.3857176799611</v>
      </c>
      <c r="CU656" s="18">
        <f t="shared" ca="1" si="1713"/>
        <v>-5580.4829871141956</v>
      </c>
      <c r="CV656" s="18">
        <f t="shared" ca="1" si="1713"/>
        <v>-3995.4435207692763</v>
      </c>
      <c r="CW656" s="18">
        <f t="shared" ca="1" si="1713"/>
        <v>-10055.983466004589</v>
      </c>
      <c r="CX656" s="18">
        <f t="shared" ca="1" si="1713"/>
        <v>-9046.8888662050158</v>
      </c>
      <c r="CY656" s="18">
        <f t="shared" ca="1" si="1713"/>
        <v>-8320.231858413099</v>
      </c>
      <c r="CZ656" s="18">
        <f t="shared" ca="1" si="1713"/>
        <v>-6377.5140702167555</v>
      </c>
      <c r="DA656" s="18">
        <f t="shared" ca="1" si="1713"/>
        <v>-15807.476106185684</v>
      </c>
      <c r="DB656" s="18">
        <f t="shared" ref="DB656:EG656" ca="1" si="1714">-DB1193</f>
        <v>-14982.476600824972</v>
      </c>
      <c r="DC656" s="18">
        <f t="shared" ca="1" si="1714"/>
        <v>-9217.6500490768722</v>
      </c>
      <c r="DD656" s="18">
        <f t="shared" ca="1" si="1714"/>
        <v>-6642.6641197254212</v>
      </c>
      <c r="DE656" s="18">
        <f t="shared" ca="1" si="1714"/>
        <v>-16528.970101891027</v>
      </c>
      <c r="DF656" s="18">
        <f t="shared" ca="1" si="1714"/>
        <v>-15090.876094518955</v>
      </c>
      <c r="DG656" s="18">
        <f t="shared" ca="1" si="1714"/>
        <v>-9264.335553281775</v>
      </c>
      <c r="DH656" s="18">
        <f t="shared" ca="1" si="1714"/>
        <v>-6686.3605647533786</v>
      </c>
      <c r="DI656" s="18">
        <f t="shared" ca="1" si="1714"/>
        <v>-16687.900070466774</v>
      </c>
      <c r="DJ656" s="18">
        <f t="shared" ca="1" si="1714"/>
        <v>-15254.784007475033</v>
      </c>
      <c r="DK656" s="18">
        <f t="shared" ca="1" si="1714"/>
        <v>-9354.3788223538941</v>
      </c>
      <c r="DL656" s="18">
        <f t="shared" ca="1" si="1714"/>
        <v>-6718.2084039393403</v>
      </c>
      <c r="DM656" s="18">
        <f t="shared" ca="1" si="1714"/>
        <v>-16833.859125695006</v>
      </c>
      <c r="DN656" s="18">
        <f t="shared" ca="1" si="1714"/>
        <v>-15281.452031042252</v>
      </c>
      <c r="DO656" s="18">
        <f t="shared" ca="1" si="1714"/>
        <v>-9345.2048170936614</v>
      </c>
      <c r="DP656" s="18">
        <f t="shared" ca="1" si="1714"/>
        <v>-6693.2643384453622</v>
      </c>
      <c r="DQ656" s="18">
        <f t="shared" ca="1" si="1714"/>
        <v>-16874.371029663056</v>
      </c>
      <c r="DR656" s="18">
        <f t="shared" ca="1" si="1714"/>
        <v>-15512.25818580576</v>
      </c>
      <c r="DS656" s="18">
        <f t="shared" ca="1" si="1714"/>
        <v>-9477.2543993066083</v>
      </c>
      <c r="DT656" s="18">
        <f t="shared" ca="1" si="1714"/>
        <v>-6780.9343599219046</v>
      </c>
      <c r="DU656" s="18">
        <f t="shared" ca="1" si="1714"/>
        <v>-17130.173446391829</v>
      </c>
      <c r="DV656" s="18">
        <f t="shared" ca="1" si="1714"/>
        <v>-15658.626755089232</v>
      </c>
      <c r="DW656" s="18">
        <f t="shared" ca="1" si="1714"/>
        <v>-9487.4757477247076</v>
      </c>
      <c r="DX656" s="18">
        <f t="shared" ca="1" si="1714"/>
        <v>-6754.2420209934371</v>
      </c>
      <c r="DY656" s="18">
        <f t="shared" ca="1" si="1714"/>
        <v>-17344.327256239114</v>
      </c>
      <c r="DZ656" s="18">
        <f t="shared" ca="1" si="1714"/>
        <v>-16171.163766872627</v>
      </c>
      <c r="EA656" s="18">
        <f t="shared" ca="1" si="1714"/>
        <v>-9811.8102360956855</v>
      </c>
      <c r="EB656" s="18">
        <f t="shared" ca="1" si="1714"/>
        <v>-6856.2704409559174</v>
      </c>
      <c r="EC656" s="18">
        <f t="shared" ca="1" si="1714"/>
        <v>-17647.487279406872</v>
      </c>
      <c r="ED656" s="18">
        <f t="shared" ca="1" si="1714"/>
        <v>-16475.470978132453</v>
      </c>
      <c r="EE656" s="18">
        <f t="shared" ca="1" si="1714"/>
        <v>-9991.2435674352782</v>
      </c>
      <c r="EF656" s="18">
        <f t="shared" ca="1" si="1714"/>
        <v>-7092.9138480493639</v>
      </c>
      <c r="EG656" s="18">
        <f t="shared" ca="1" si="1714"/>
        <v>-18208.620273764976</v>
      </c>
      <c r="EH656" s="18">
        <f t="shared" ref="EH656:FM656" ca="1" si="1715">-EH1193</f>
        <v>-16776.640825433584</v>
      </c>
      <c r="EI656" s="18">
        <f t="shared" ca="1" si="1715"/>
        <v>-10167.634410755956</v>
      </c>
      <c r="EJ656" s="18">
        <f t="shared" ca="1" si="1715"/>
        <v>-7213.3880194627354</v>
      </c>
      <c r="EK656" s="18">
        <f t="shared" ca="1" si="1715"/>
        <v>-18542.668024264218</v>
      </c>
      <c r="EL656" s="18">
        <f t="shared" ca="1" si="1715"/>
        <v>-16992.37304965084</v>
      </c>
      <c r="EM656" s="18">
        <f t="shared" ca="1" si="1715"/>
        <v>-10283.696796005755</v>
      </c>
      <c r="EN656" s="18">
        <f t="shared" ca="1" si="1715"/>
        <v>-7311.9187260615354</v>
      </c>
      <c r="EO656" s="18">
        <f t="shared" ca="1" si="1715"/>
        <v>-18826.024062741493</v>
      </c>
      <c r="EP656" s="18">
        <f t="shared" ca="1" si="1715"/>
        <v>-17314.140446401765</v>
      </c>
      <c r="EQ656" s="18">
        <f t="shared" ca="1" si="1715"/>
        <v>-10383.923489371378</v>
      </c>
      <c r="ER656" s="18">
        <f t="shared" ca="1" si="1715"/>
        <v>-7284.233522148259</v>
      </c>
      <c r="ES656" s="18">
        <f t="shared" ca="1" si="1715"/>
        <v>-19157.655899562025</v>
      </c>
      <c r="ET656" s="18">
        <f t="shared" ca="1" si="1715"/>
        <v>-17669.914653469052</v>
      </c>
      <c r="EU656" s="18">
        <f t="shared" ca="1" si="1715"/>
        <v>-10593.621126052549</v>
      </c>
      <c r="EV656" s="18">
        <f t="shared" ca="1" si="1715"/>
        <v>-7428.5661819164616</v>
      </c>
      <c r="EW656" s="18">
        <f t="shared" ca="1" si="1715"/>
        <v>-19553.114107197707</v>
      </c>
      <c r="EX656" s="18">
        <f t="shared" ca="1" si="1715"/>
        <v>-18428.681837844979</v>
      </c>
      <c r="EY656" s="18">
        <f t="shared" ca="1" si="1715"/>
        <v>-11079.45834240429</v>
      </c>
      <c r="EZ656" s="18">
        <f t="shared" ca="1" si="1715"/>
        <v>-7792.4809255274567</v>
      </c>
      <c r="FA656" s="18">
        <f t="shared" ca="1" si="1715"/>
        <v>-20384.111576740132</v>
      </c>
      <c r="FB656" s="18">
        <f t="shared" ca="1" si="1715"/>
        <v>-18709.184376419584</v>
      </c>
      <c r="FC656" s="18">
        <f t="shared" ca="1" si="1715"/>
        <v>-11236.436717055531</v>
      </c>
      <c r="FD656" s="18">
        <f t="shared" ca="1" si="1715"/>
        <v>-7923.7999864457288</v>
      </c>
      <c r="FE656" s="18">
        <f t="shared" ca="1" si="1715"/>
        <v>-20748.341337859718</v>
      </c>
      <c r="FF656" s="18">
        <f t="shared" ca="1" si="1715"/>
        <v>-19287.926952301081</v>
      </c>
      <c r="FG656" s="18">
        <f t="shared" ca="1" si="1715"/>
        <v>-11596.152234551682</v>
      </c>
      <c r="FH656" s="18">
        <f t="shared" ca="1" si="1715"/>
        <v>-8155.9950862124342</v>
      </c>
      <c r="FI656" s="18">
        <f t="shared" ca="1" si="1715"/>
        <v>-21335.388629891946</v>
      </c>
      <c r="FJ656" s="18">
        <f t="shared" ca="1" si="1715"/>
        <v>-19846.533897357524</v>
      </c>
      <c r="FK656" s="18">
        <f t="shared" ca="1" si="1715"/>
        <v>-11941.939730723545</v>
      </c>
      <c r="FL656" s="18">
        <f t="shared" ca="1" si="1715"/>
        <v>0</v>
      </c>
      <c r="FM656" s="18">
        <f t="shared" ca="1" si="1715"/>
        <v>0</v>
      </c>
      <c r="FN656" s="18">
        <f ca="1">-FN1193</f>
        <v>0</v>
      </c>
      <c r="FO656" s="18">
        <f ca="1">-FO1193</f>
        <v>0</v>
      </c>
      <c r="FP656" s="18">
        <f ca="1">-FP1193</f>
        <v>0</v>
      </c>
      <c r="FQ656" s="18">
        <f ca="1">-FQ1193</f>
        <v>0</v>
      </c>
      <c r="FR656" s="18">
        <f ca="1">-FR1193</f>
        <v>0</v>
      </c>
    </row>
    <row r="657" spans="2:174">
      <c r="B657" s="157"/>
      <c r="C657" s="210" t="s">
        <v>372</v>
      </c>
      <c r="D657" s="144" t="s">
        <v>974</v>
      </c>
      <c r="E657" s="161"/>
      <c r="I657" s="167">
        <f ca="1">SUM(J657:FR657)</f>
        <v>0</v>
      </c>
      <c r="J657" s="18">
        <f t="shared" ref="J657:AO657" ca="1" si="1716">J1184</f>
        <v>0</v>
      </c>
      <c r="K657" s="18">
        <f t="shared" ca="1" si="1716"/>
        <v>0</v>
      </c>
      <c r="L657" s="18">
        <f t="shared" ca="1" si="1716"/>
        <v>0</v>
      </c>
      <c r="M657" s="18">
        <f t="shared" ca="1" si="1716"/>
        <v>0</v>
      </c>
      <c r="N657" s="18">
        <f t="shared" ca="1" si="1716"/>
        <v>0</v>
      </c>
      <c r="O657" s="18">
        <f t="shared" ca="1" si="1716"/>
        <v>0</v>
      </c>
      <c r="P657" s="18">
        <f t="shared" ca="1" si="1716"/>
        <v>0</v>
      </c>
      <c r="Q657" s="18">
        <f t="shared" ca="1" si="1716"/>
        <v>0</v>
      </c>
      <c r="R657" s="18">
        <f t="shared" ca="1" si="1716"/>
        <v>0</v>
      </c>
      <c r="S657" s="18">
        <f t="shared" ca="1" si="1716"/>
        <v>0</v>
      </c>
      <c r="T657" s="18">
        <f t="shared" ca="1" si="1716"/>
        <v>0</v>
      </c>
      <c r="U657" s="18">
        <f t="shared" ca="1" si="1716"/>
        <v>0</v>
      </c>
      <c r="V657" s="18">
        <f t="shared" ca="1" si="1716"/>
        <v>0</v>
      </c>
      <c r="W657" s="18">
        <f t="shared" ca="1" si="1716"/>
        <v>0</v>
      </c>
      <c r="X657" s="18">
        <f t="shared" ca="1" si="1716"/>
        <v>0</v>
      </c>
      <c r="Y657" s="18">
        <f t="shared" ca="1" si="1716"/>
        <v>0</v>
      </c>
      <c r="Z657" s="18">
        <f t="shared" ca="1" si="1716"/>
        <v>0</v>
      </c>
      <c r="AA657" s="18">
        <f t="shared" ca="1" si="1716"/>
        <v>0</v>
      </c>
      <c r="AB657" s="18">
        <f t="shared" ca="1" si="1716"/>
        <v>0</v>
      </c>
      <c r="AC657" s="18">
        <f t="shared" ca="1" si="1716"/>
        <v>0</v>
      </c>
      <c r="AD657" s="18">
        <f t="shared" ca="1" si="1716"/>
        <v>0</v>
      </c>
      <c r="AE657" s="18">
        <f t="shared" ca="1" si="1716"/>
        <v>0</v>
      </c>
      <c r="AF657" s="18">
        <f t="shared" ca="1" si="1716"/>
        <v>0</v>
      </c>
      <c r="AG657" s="18">
        <f t="shared" ca="1" si="1716"/>
        <v>0</v>
      </c>
      <c r="AH657" s="18">
        <f t="shared" ca="1" si="1716"/>
        <v>0</v>
      </c>
      <c r="AI657" s="18">
        <f t="shared" ca="1" si="1716"/>
        <v>0</v>
      </c>
      <c r="AJ657" s="18">
        <f t="shared" ca="1" si="1716"/>
        <v>0</v>
      </c>
      <c r="AK657" s="18">
        <f t="shared" ca="1" si="1716"/>
        <v>0</v>
      </c>
      <c r="AL657" s="18">
        <f t="shared" ca="1" si="1716"/>
        <v>0</v>
      </c>
      <c r="AM657" s="18">
        <f t="shared" ca="1" si="1716"/>
        <v>0</v>
      </c>
      <c r="AN657" s="18">
        <f t="shared" ca="1" si="1716"/>
        <v>0</v>
      </c>
      <c r="AO657" s="18">
        <f t="shared" ca="1" si="1716"/>
        <v>0</v>
      </c>
      <c r="AP657" s="18">
        <f t="shared" ref="AP657:BU657" ca="1" si="1717">AP1184</f>
        <v>0</v>
      </c>
      <c r="AQ657" s="18">
        <f t="shared" ca="1" si="1717"/>
        <v>0</v>
      </c>
      <c r="AR657" s="18">
        <f t="shared" ca="1" si="1717"/>
        <v>0</v>
      </c>
      <c r="AS657" s="18">
        <f t="shared" ca="1" si="1717"/>
        <v>0</v>
      </c>
      <c r="AT657" s="18">
        <f t="shared" ca="1" si="1717"/>
        <v>0</v>
      </c>
      <c r="AU657" s="18">
        <f t="shared" ca="1" si="1717"/>
        <v>0</v>
      </c>
      <c r="AV657" s="18">
        <f t="shared" ca="1" si="1717"/>
        <v>0</v>
      </c>
      <c r="AW657" s="18">
        <f t="shared" ca="1" si="1717"/>
        <v>0</v>
      </c>
      <c r="AX657" s="18">
        <f t="shared" ca="1" si="1717"/>
        <v>0</v>
      </c>
      <c r="AY657" s="18">
        <f t="shared" ca="1" si="1717"/>
        <v>0</v>
      </c>
      <c r="AZ657" s="18">
        <f t="shared" ca="1" si="1717"/>
        <v>0</v>
      </c>
      <c r="BA657" s="18">
        <f t="shared" ca="1" si="1717"/>
        <v>0</v>
      </c>
      <c r="BB657" s="18">
        <f t="shared" ca="1" si="1717"/>
        <v>0</v>
      </c>
      <c r="BC657" s="18">
        <f t="shared" ca="1" si="1717"/>
        <v>0</v>
      </c>
      <c r="BD657" s="18">
        <f t="shared" ca="1" si="1717"/>
        <v>0</v>
      </c>
      <c r="BE657" s="18">
        <f t="shared" ca="1" si="1717"/>
        <v>0</v>
      </c>
      <c r="BF657" s="18">
        <f t="shared" ca="1" si="1717"/>
        <v>0</v>
      </c>
      <c r="BG657" s="18">
        <f t="shared" ca="1" si="1717"/>
        <v>0</v>
      </c>
      <c r="BH657" s="18">
        <f t="shared" ca="1" si="1717"/>
        <v>0</v>
      </c>
      <c r="BI657" s="18">
        <f t="shared" ca="1" si="1717"/>
        <v>0</v>
      </c>
      <c r="BJ657" s="18">
        <f t="shared" ca="1" si="1717"/>
        <v>0</v>
      </c>
      <c r="BK657" s="18">
        <f t="shared" ca="1" si="1717"/>
        <v>0</v>
      </c>
      <c r="BL657" s="18">
        <f t="shared" ca="1" si="1717"/>
        <v>0</v>
      </c>
      <c r="BM657" s="18">
        <f t="shared" ca="1" si="1717"/>
        <v>0</v>
      </c>
      <c r="BN657" s="18">
        <f t="shared" ca="1" si="1717"/>
        <v>0</v>
      </c>
      <c r="BO657" s="18">
        <f t="shared" ca="1" si="1717"/>
        <v>0</v>
      </c>
      <c r="BP657" s="18">
        <f t="shared" ca="1" si="1717"/>
        <v>0</v>
      </c>
      <c r="BQ657" s="18">
        <f t="shared" ca="1" si="1717"/>
        <v>0</v>
      </c>
      <c r="BR657" s="18">
        <f t="shared" ca="1" si="1717"/>
        <v>0</v>
      </c>
      <c r="BS657" s="18">
        <f t="shared" ca="1" si="1717"/>
        <v>0</v>
      </c>
      <c r="BT657" s="18">
        <f t="shared" ca="1" si="1717"/>
        <v>0</v>
      </c>
      <c r="BU657" s="18">
        <f t="shared" ca="1" si="1717"/>
        <v>0</v>
      </c>
      <c r="BV657" s="18">
        <f t="shared" ref="BV657:DA657" ca="1" si="1718">BV1184</f>
        <v>0</v>
      </c>
      <c r="BW657" s="18">
        <f t="shared" ca="1" si="1718"/>
        <v>0</v>
      </c>
      <c r="BX657" s="18">
        <f t="shared" ca="1" si="1718"/>
        <v>0</v>
      </c>
      <c r="BY657" s="18">
        <f t="shared" ca="1" si="1718"/>
        <v>0</v>
      </c>
      <c r="BZ657" s="18">
        <f t="shared" ca="1" si="1718"/>
        <v>0</v>
      </c>
      <c r="CA657" s="18">
        <f t="shared" ca="1" si="1718"/>
        <v>0</v>
      </c>
      <c r="CB657" s="18">
        <f t="shared" ca="1" si="1718"/>
        <v>0</v>
      </c>
      <c r="CC657" s="18">
        <f t="shared" ca="1" si="1718"/>
        <v>0</v>
      </c>
      <c r="CD657" s="18">
        <f t="shared" ca="1" si="1718"/>
        <v>0</v>
      </c>
      <c r="CE657" s="18">
        <f t="shared" ca="1" si="1718"/>
        <v>0</v>
      </c>
      <c r="CF657" s="18">
        <f t="shared" ca="1" si="1718"/>
        <v>0</v>
      </c>
      <c r="CG657" s="18">
        <f t="shared" ca="1" si="1718"/>
        <v>0</v>
      </c>
      <c r="CH657" s="18">
        <f t="shared" ca="1" si="1718"/>
        <v>0</v>
      </c>
      <c r="CI657" s="18">
        <f t="shared" ca="1" si="1718"/>
        <v>0</v>
      </c>
      <c r="CJ657" s="18">
        <f t="shared" ca="1" si="1718"/>
        <v>0</v>
      </c>
      <c r="CK657" s="18">
        <f t="shared" ca="1" si="1718"/>
        <v>0</v>
      </c>
      <c r="CL657" s="18">
        <f t="shared" ca="1" si="1718"/>
        <v>0</v>
      </c>
      <c r="CM657" s="18">
        <f t="shared" ca="1" si="1718"/>
        <v>0</v>
      </c>
      <c r="CN657" s="18">
        <f t="shared" ca="1" si="1718"/>
        <v>0</v>
      </c>
      <c r="CO657" s="18">
        <f t="shared" ca="1" si="1718"/>
        <v>0</v>
      </c>
      <c r="CP657" s="18">
        <f t="shared" ca="1" si="1718"/>
        <v>0</v>
      </c>
      <c r="CQ657" s="18">
        <f t="shared" ca="1" si="1718"/>
        <v>0</v>
      </c>
      <c r="CR657" s="18">
        <f t="shared" ca="1" si="1718"/>
        <v>0</v>
      </c>
      <c r="CS657" s="18">
        <f t="shared" ca="1" si="1718"/>
        <v>0</v>
      </c>
      <c r="CT657" s="18">
        <f t="shared" ca="1" si="1718"/>
        <v>0</v>
      </c>
      <c r="CU657" s="18">
        <f t="shared" ca="1" si="1718"/>
        <v>0</v>
      </c>
      <c r="CV657" s="18">
        <f t="shared" ca="1" si="1718"/>
        <v>0</v>
      </c>
      <c r="CW657" s="18">
        <f t="shared" ca="1" si="1718"/>
        <v>0</v>
      </c>
      <c r="CX657" s="18">
        <f t="shared" ca="1" si="1718"/>
        <v>0</v>
      </c>
      <c r="CY657" s="18">
        <f t="shared" ca="1" si="1718"/>
        <v>0</v>
      </c>
      <c r="CZ657" s="18">
        <f t="shared" ca="1" si="1718"/>
        <v>0</v>
      </c>
      <c r="DA657" s="18">
        <f t="shared" ca="1" si="1718"/>
        <v>0</v>
      </c>
      <c r="DB657" s="18">
        <f t="shared" ref="DB657:EG657" ca="1" si="1719">DB1184</f>
        <v>0</v>
      </c>
      <c r="DC657" s="18">
        <f t="shared" ca="1" si="1719"/>
        <v>0</v>
      </c>
      <c r="DD657" s="18">
        <f t="shared" ca="1" si="1719"/>
        <v>0</v>
      </c>
      <c r="DE657" s="18">
        <f t="shared" ca="1" si="1719"/>
        <v>0</v>
      </c>
      <c r="DF657" s="18">
        <f t="shared" ca="1" si="1719"/>
        <v>0</v>
      </c>
      <c r="DG657" s="18">
        <f t="shared" ca="1" si="1719"/>
        <v>0</v>
      </c>
      <c r="DH657" s="18">
        <f t="shared" ca="1" si="1719"/>
        <v>0</v>
      </c>
      <c r="DI657" s="18">
        <f t="shared" ca="1" si="1719"/>
        <v>0</v>
      </c>
      <c r="DJ657" s="18">
        <f t="shared" ca="1" si="1719"/>
        <v>0</v>
      </c>
      <c r="DK657" s="18">
        <f t="shared" ca="1" si="1719"/>
        <v>0</v>
      </c>
      <c r="DL657" s="18">
        <f t="shared" ca="1" si="1719"/>
        <v>0</v>
      </c>
      <c r="DM657" s="18">
        <f t="shared" ca="1" si="1719"/>
        <v>0</v>
      </c>
      <c r="DN657" s="18">
        <f t="shared" ca="1" si="1719"/>
        <v>0</v>
      </c>
      <c r="DO657" s="18">
        <f t="shared" ca="1" si="1719"/>
        <v>0</v>
      </c>
      <c r="DP657" s="18">
        <f t="shared" ca="1" si="1719"/>
        <v>0</v>
      </c>
      <c r="DQ657" s="18">
        <f t="shared" ca="1" si="1719"/>
        <v>0</v>
      </c>
      <c r="DR657" s="18">
        <f t="shared" ca="1" si="1719"/>
        <v>0</v>
      </c>
      <c r="DS657" s="18">
        <f t="shared" ca="1" si="1719"/>
        <v>0</v>
      </c>
      <c r="DT657" s="18">
        <f t="shared" ca="1" si="1719"/>
        <v>0</v>
      </c>
      <c r="DU657" s="18">
        <f t="shared" ca="1" si="1719"/>
        <v>0</v>
      </c>
      <c r="DV657" s="18">
        <f t="shared" ca="1" si="1719"/>
        <v>0</v>
      </c>
      <c r="DW657" s="18">
        <f t="shared" ca="1" si="1719"/>
        <v>0</v>
      </c>
      <c r="DX657" s="18">
        <f t="shared" ca="1" si="1719"/>
        <v>0</v>
      </c>
      <c r="DY657" s="18">
        <f t="shared" ca="1" si="1719"/>
        <v>0</v>
      </c>
      <c r="DZ657" s="18">
        <f t="shared" ca="1" si="1719"/>
        <v>0</v>
      </c>
      <c r="EA657" s="18">
        <f t="shared" ca="1" si="1719"/>
        <v>0</v>
      </c>
      <c r="EB657" s="18">
        <f t="shared" ca="1" si="1719"/>
        <v>0</v>
      </c>
      <c r="EC657" s="18">
        <f t="shared" ca="1" si="1719"/>
        <v>0</v>
      </c>
      <c r="ED657" s="18">
        <f t="shared" ca="1" si="1719"/>
        <v>0</v>
      </c>
      <c r="EE657" s="18">
        <f t="shared" ca="1" si="1719"/>
        <v>0</v>
      </c>
      <c r="EF657" s="18">
        <f t="shared" ca="1" si="1719"/>
        <v>0</v>
      </c>
      <c r="EG657" s="18">
        <f t="shared" ca="1" si="1719"/>
        <v>0</v>
      </c>
      <c r="EH657" s="18">
        <f t="shared" ref="EH657:FM657" ca="1" si="1720">EH1184</f>
        <v>0</v>
      </c>
      <c r="EI657" s="18">
        <f t="shared" ca="1" si="1720"/>
        <v>0</v>
      </c>
      <c r="EJ657" s="18">
        <f t="shared" ca="1" si="1720"/>
        <v>0</v>
      </c>
      <c r="EK657" s="18">
        <f t="shared" ca="1" si="1720"/>
        <v>0</v>
      </c>
      <c r="EL657" s="18">
        <f t="shared" ca="1" si="1720"/>
        <v>0</v>
      </c>
      <c r="EM657" s="18">
        <f t="shared" ca="1" si="1720"/>
        <v>0</v>
      </c>
      <c r="EN657" s="18">
        <f t="shared" ca="1" si="1720"/>
        <v>0</v>
      </c>
      <c r="EO657" s="18">
        <f t="shared" ca="1" si="1720"/>
        <v>0</v>
      </c>
      <c r="EP657" s="18">
        <f t="shared" ca="1" si="1720"/>
        <v>0</v>
      </c>
      <c r="EQ657" s="18">
        <f t="shared" ca="1" si="1720"/>
        <v>0</v>
      </c>
      <c r="ER657" s="18">
        <f t="shared" ca="1" si="1720"/>
        <v>0</v>
      </c>
      <c r="ES657" s="18">
        <f t="shared" ca="1" si="1720"/>
        <v>0</v>
      </c>
      <c r="ET657" s="18">
        <f t="shared" ca="1" si="1720"/>
        <v>0</v>
      </c>
      <c r="EU657" s="18">
        <f t="shared" ca="1" si="1720"/>
        <v>0</v>
      </c>
      <c r="EV657" s="18">
        <f t="shared" ca="1" si="1720"/>
        <v>0</v>
      </c>
      <c r="EW657" s="18">
        <f t="shared" ca="1" si="1720"/>
        <v>0</v>
      </c>
      <c r="EX657" s="18">
        <f t="shared" ca="1" si="1720"/>
        <v>0</v>
      </c>
      <c r="EY657" s="18">
        <f t="shared" ca="1" si="1720"/>
        <v>0</v>
      </c>
      <c r="EZ657" s="18">
        <f t="shared" ca="1" si="1720"/>
        <v>0</v>
      </c>
      <c r="FA657" s="18">
        <f t="shared" ca="1" si="1720"/>
        <v>0</v>
      </c>
      <c r="FB657" s="18">
        <f t="shared" ca="1" si="1720"/>
        <v>0</v>
      </c>
      <c r="FC657" s="18">
        <f t="shared" ca="1" si="1720"/>
        <v>0</v>
      </c>
      <c r="FD657" s="18">
        <f t="shared" ca="1" si="1720"/>
        <v>0</v>
      </c>
      <c r="FE657" s="18">
        <f t="shared" ca="1" si="1720"/>
        <v>0</v>
      </c>
      <c r="FF657" s="18">
        <f t="shared" ca="1" si="1720"/>
        <v>0</v>
      </c>
      <c r="FG657" s="18">
        <f t="shared" ca="1" si="1720"/>
        <v>0</v>
      </c>
      <c r="FH657" s="18">
        <f t="shared" ca="1" si="1720"/>
        <v>0</v>
      </c>
      <c r="FI657" s="18">
        <f t="shared" ca="1" si="1720"/>
        <v>0</v>
      </c>
      <c r="FJ657" s="18">
        <f t="shared" ca="1" si="1720"/>
        <v>0</v>
      </c>
      <c r="FK657" s="18">
        <f t="shared" ca="1" si="1720"/>
        <v>0</v>
      </c>
      <c r="FL657" s="18">
        <f t="shared" ca="1" si="1720"/>
        <v>0</v>
      </c>
      <c r="FM657" s="18">
        <f t="shared" ca="1" si="1720"/>
        <v>0</v>
      </c>
      <c r="FN657" s="18">
        <f t="shared" ref="FN657:FR658" ca="1" si="1721">FN1184</f>
        <v>0</v>
      </c>
      <c r="FO657" s="18">
        <f t="shared" ca="1" si="1721"/>
        <v>0</v>
      </c>
      <c r="FP657" s="18">
        <f t="shared" ca="1" si="1721"/>
        <v>0</v>
      </c>
      <c r="FQ657" s="18">
        <f t="shared" ca="1" si="1721"/>
        <v>0</v>
      </c>
      <c r="FR657" s="18">
        <f t="shared" ca="1" si="1721"/>
        <v>0</v>
      </c>
    </row>
    <row r="658" spans="2:174">
      <c r="B658" s="157"/>
      <c r="C658" s="210" t="s">
        <v>373</v>
      </c>
      <c r="D658" s="144" t="s">
        <v>974</v>
      </c>
      <c r="E658" s="161"/>
      <c r="I658" s="167">
        <f ca="1">SUM(J658:FR658)</f>
        <v>-282807.78493150655</v>
      </c>
      <c r="J658" s="18">
        <f t="shared" ref="J658:AO658" ca="1" si="1722">J1185</f>
        <v>0</v>
      </c>
      <c r="K658" s="18">
        <f t="shared" ca="1" si="1722"/>
        <v>0</v>
      </c>
      <c r="L658" s="18">
        <f t="shared" ca="1" si="1722"/>
        <v>0</v>
      </c>
      <c r="M658" s="18">
        <f t="shared" ca="1" si="1722"/>
        <v>0</v>
      </c>
      <c r="N658" s="18">
        <f t="shared" ca="1" si="1722"/>
        <v>0</v>
      </c>
      <c r="O658" s="18">
        <f t="shared" ca="1" si="1722"/>
        <v>0</v>
      </c>
      <c r="P658" s="18">
        <f t="shared" ca="1" si="1722"/>
        <v>0</v>
      </c>
      <c r="Q658" s="18">
        <f t="shared" ca="1" si="1722"/>
        <v>0</v>
      </c>
      <c r="R658" s="18">
        <f t="shared" ca="1" si="1722"/>
        <v>0</v>
      </c>
      <c r="S658" s="18">
        <f t="shared" ca="1" si="1722"/>
        <v>0</v>
      </c>
      <c r="T658" s="18">
        <f t="shared" ca="1" si="1722"/>
        <v>0</v>
      </c>
      <c r="U658" s="18">
        <f t="shared" ca="1" si="1722"/>
        <v>0</v>
      </c>
      <c r="V658" s="18">
        <f t="shared" ca="1" si="1722"/>
        <v>0</v>
      </c>
      <c r="W658" s="18">
        <f t="shared" ca="1" si="1722"/>
        <v>0</v>
      </c>
      <c r="X658" s="18">
        <f t="shared" ca="1" si="1722"/>
        <v>0</v>
      </c>
      <c r="Y658" s="18">
        <f t="shared" ca="1" si="1722"/>
        <v>0</v>
      </c>
      <c r="Z658" s="18">
        <f t="shared" ca="1" si="1722"/>
        <v>0</v>
      </c>
      <c r="AA658" s="18">
        <f t="shared" ca="1" si="1722"/>
        <v>0</v>
      </c>
      <c r="AB658" s="18">
        <f t="shared" ca="1" si="1722"/>
        <v>-721.01206999583769</v>
      </c>
      <c r="AC658" s="18">
        <f t="shared" ca="1" si="1722"/>
        <v>-2151.7329438457118</v>
      </c>
      <c r="AD658" s="18">
        <f t="shared" ca="1" si="1722"/>
        <v>-1496.4702077361521</v>
      </c>
      <c r="AE658" s="18">
        <f t="shared" ca="1" si="1722"/>
        <v>-639.97569083588769</v>
      </c>
      <c r="AF658" s="18">
        <f t="shared" ca="1" si="1722"/>
        <v>-161723.29586340184</v>
      </c>
      <c r="AG658" s="18">
        <f t="shared" ca="1" si="1722"/>
        <v>-2043.6459835403466</v>
      </c>
      <c r="AH658" s="18">
        <f t="shared" ca="1" si="1722"/>
        <v>-1860.1346685197695</v>
      </c>
      <c r="AI658" s="18">
        <f t="shared" ca="1" si="1722"/>
        <v>-993.04766341274831</v>
      </c>
      <c r="AJ658" s="18">
        <f t="shared" ca="1" si="1722"/>
        <v>-668.72139014743243</v>
      </c>
      <c r="AK658" s="18">
        <f t="shared" ca="1" si="1722"/>
        <v>-2088.8580653090612</v>
      </c>
      <c r="AL658" s="18">
        <f t="shared" ca="1" si="1722"/>
        <v>-1928.2111446957533</v>
      </c>
      <c r="AM658" s="18">
        <f t="shared" ca="1" si="1722"/>
        <v>-1040.0018718202164</v>
      </c>
      <c r="AN658" s="18">
        <f t="shared" ca="1" si="1722"/>
        <v>-659.3543335661916</v>
      </c>
      <c r="AO658" s="18">
        <f t="shared" ca="1" si="1722"/>
        <v>-2080.8813983383643</v>
      </c>
      <c r="AP658" s="18">
        <f t="shared" ref="AP658:BU658" ca="1" si="1723">AP1185</f>
        <v>-1928.7445556520197</v>
      </c>
      <c r="AQ658" s="18">
        <f t="shared" ca="1" si="1723"/>
        <v>-1030.9314331887363</v>
      </c>
      <c r="AR658" s="18">
        <f t="shared" ca="1" si="1723"/>
        <v>-650.20770165811234</v>
      </c>
      <c r="AS658" s="18">
        <f t="shared" ca="1" si="1723"/>
        <v>-2072.9514330969532</v>
      </c>
      <c r="AT658" s="18">
        <f t="shared" ca="1" si="1723"/>
        <v>-1885.6863869960634</v>
      </c>
      <c r="AU658" s="18">
        <f t="shared" ca="1" si="1723"/>
        <v>-992.67214760559136</v>
      </c>
      <c r="AV658" s="18">
        <f t="shared" ca="1" si="1723"/>
        <v>-618.9276598840903</v>
      </c>
      <c r="AW658" s="18">
        <f t="shared" ca="1" si="1723"/>
        <v>-2045.9863913229301</v>
      </c>
      <c r="AX658" s="18">
        <f t="shared" ca="1" si="1723"/>
        <v>-1879.3125343401498</v>
      </c>
      <c r="AY658" s="18">
        <f t="shared" ca="1" si="1723"/>
        <v>-987.83778505485543</v>
      </c>
      <c r="AZ658" s="18">
        <f t="shared" ca="1" si="1723"/>
        <v>-606.68909336888555</v>
      </c>
      <c r="BA658" s="18">
        <f t="shared" ca="1" si="1723"/>
        <v>-2035.2211581410593</v>
      </c>
      <c r="BB658" s="18">
        <f t="shared" ca="1" si="1723"/>
        <v>-1869.0333748519333</v>
      </c>
      <c r="BC658" s="18">
        <f t="shared" ca="1" si="1723"/>
        <v>-977.56757242777167</v>
      </c>
      <c r="BD658" s="18">
        <f t="shared" ca="1" si="1723"/>
        <v>-596.33116093626813</v>
      </c>
      <c r="BE658" s="18">
        <f t="shared" ca="1" si="1723"/>
        <v>-2026.239892375108</v>
      </c>
      <c r="BF658" s="18">
        <f t="shared" ca="1" si="1723"/>
        <v>-1856.2400180288232</v>
      </c>
      <c r="BG658" s="18">
        <f t="shared" ca="1" si="1723"/>
        <v>-967.06114491026483</v>
      </c>
      <c r="BH658" s="18">
        <f t="shared" ca="1" si="1723"/>
        <v>-586.08071246044005</v>
      </c>
      <c r="BI658" s="18">
        <f t="shared" ca="1" si="1723"/>
        <v>-2017.3527772326142</v>
      </c>
      <c r="BJ658" s="18">
        <f t="shared" ca="1" si="1723"/>
        <v>-1941.378636575535</v>
      </c>
      <c r="BK658" s="18">
        <f t="shared" ca="1" si="1723"/>
        <v>-1071.2343971850628</v>
      </c>
      <c r="BL658" s="18">
        <f t="shared" ca="1" si="1723"/>
        <v>-691.07931874427754</v>
      </c>
      <c r="BM658" s="18">
        <f t="shared" ca="1" si="1723"/>
        <v>-2123.6563835164507</v>
      </c>
      <c r="BN658" s="18">
        <f t="shared" ca="1" si="1723"/>
        <v>-2286.5395027557806</v>
      </c>
      <c r="BO658" s="18">
        <f t="shared" ca="1" si="1723"/>
        <v>-1461.6517286560256</v>
      </c>
      <c r="BP658" s="18">
        <f t="shared" ca="1" si="1723"/>
        <v>-1015.6137344626659</v>
      </c>
      <c r="BQ658" s="18">
        <f t="shared" ca="1" si="1723"/>
        <v>-2560.2104564757992</v>
      </c>
      <c r="BR658" s="18">
        <f t="shared" ca="1" si="1723"/>
        <v>-2664.4931497226971</v>
      </c>
      <c r="BS658" s="18">
        <f t="shared" ca="1" si="1723"/>
        <v>-1509.4701777940909</v>
      </c>
      <c r="BT658" s="18">
        <f t="shared" ca="1" si="1723"/>
        <v>-1051.4360233064626</v>
      </c>
      <c r="BU658" s="18">
        <f t="shared" ca="1" si="1723"/>
        <v>-2615.1818133496272</v>
      </c>
      <c r="BV658" s="18">
        <f t="shared" ref="BV658:DA658" ca="1" si="1724">BV1185</f>
        <v>-2774.0069365839718</v>
      </c>
      <c r="BW658" s="18">
        <f t="shared" ca="1" si="1724"/>
        <v>-1559.8328493560439</v>
      </c>
      <c r="BX658" s="18">
        <f t="shared" ca="1" si="1724"/>
        <v>-1089.0795252697308</v>
      </c>
      <c r="BY658" s="18">
        <f t="shared" ca="1" si="1724"/>
        <v>-2670.8720177072519</v>
      </c>
      <c r="BZ658" s="18">
        <f t="shared" ca="1" si="1724"/>
        <v>-2880.4133316109073</v>
      </c>
      <c r="CA658" s="18">
        <f t="shared" ca="1" si="1724"/>
        <v>-1608.5967925735004</v>
      </c>
      <c r="CB658" s="18">
        <f t="shared" ca="1" si="1724"/>
        <v>-1129.5848867364002</v>
      </c>
      <c r="CC658" s="18">
        <f t="shared" ca="1" si="1724"/>
        <v>-2728.6598170009038</v>
      </c>
      <c r="CD658" s="18">
        <f t="shared" ca="1" si="1724"/>
        <v>-2913.9234704862265</v>
      </c>
      <c r="CE658" s="18">
        <f t="shared" ca="1" si="1724"/>
        <v>-1650.0907127307064</v>
      </c>
      <c r="CF658" s="18">
        <f t="shared" ca="1" si="1724"/>
        <v>-1167.709940096478</v>
      </c>
      <c r="CG658" s="18">
        <f t="shared" ca="1" si="1724"/>
        <v>-2530.1889345477157</v>
      </c>
      <c r="CH658" s="18">
        <f t="shared" ca="1" si="1724"/>
        <v>-8736.5444097608033</v>
      </c>
      <c r="CI658" s="18">
        <f t="shared" ca="1" si="1724"/>
        <v>-5011.3259652742809</v>
      </c>
      <c r="CJ658" s="18">
        <f t="shared" ca="1" si="1724"/>
        <v>-3583.2750232588214</v>
      </c>
      <c r="CK658" s="18">
        <f t="shared" ca="1" si="1724"/>
        <v>-9055.5743079500353</v>
      </c>
      <c r="CL658" s="18">
        <f t="shared" ca="1" si="1724"/>
        <v>-2999.7424593203687</v>
      </c>
      <c r="CM658" s="18">
        <f t="shared" ca="1" si="1724"/>
        <v>0</v>
      </c>
      <c r="CN658" s="18">
        <f t="shared" ca="1" si="1724"/>
        <v>0</v>
      </c>
      <c r="CO658" s="18">
        <f t="shared" ca="1" si="1724"/>
        <v>0</v>
      </c>
      <c r="CP658" s="18">
        <f t="shared" ca="1" si="1724"/>
        <v>0</v>
      </c>
      <c r="CQ658" s="18">
        <f t="shared" ca="1" si="1724"/>
        <v>0</v>
      </c>
      <c r="CR658" s="18">
        <f t="shared" ca="1" si="1724"/>
        <v>0</v>
      </c>
      <c r="CS658" s="18">
        <f t="shared" ca="1" si="1724"/>
        <v>0</v>
      </c>
      <c r="CT658" s="18">
        <f t="shared" ca="1" si="1724"/>
        <v>0</v>
      </c>
      <c r="CU658" s="18">
        <f t="shared" ca="1" si="1724"/>
        <v>0</v>
      </c>
      <c r="CV658" s="18">
        <f t="shared" ca="1" si="1724"/>
        <v>0</v>
      </c>
      <c r="CW658" s="18">
        <f t="shared" ca="1" si="1724"/>
        <v>0</v>
      </c>
      <c r="CX658" s="18">
        <f t="shared" ca="1" si="1724"/>
        <v>0</v>
      </c>
      <c r="CY658" s="18">
        <f t="shared" ca="1" si="1724"/>
        <v>0</v>
      </c>
      <c r="CZ658" s="18">
        <f t="shared" ca="1" si="1724"/>
        <v>0</v>
      </c>
      <c r="DA658" s="18">
        <f t="shared" ca="1" si="1724"/>
        <v>0</v>
      </c>
      <c r="DB658" s="18">
        <f t="shared" ref="DB658:EG658" ca="1" si="1725">DB1185</f>
        <v>0</v>
      </c>
      <c r="DC658" s="18">
        <f t="shared" ca="1" si="1725"/>
        <v>0</v>
      </c>
      <c r="DD658" s="18">
        <f t="shared" ca="1" si="1725"/>
        <v>0</v>
      </c>
      <c r="DE658" s="18">
        <f t="shared" ca="1" si="1725"/>
        <v>0</v>
      </c>
      <c r="DF658" s="18">
        <f t="shared" ca="1" si="1725"/>
        <v>0</v>
      </c>
      <c r="DG658" s="18">
        <f t="shared" ca="1" si="1725"/>
        <v>0</v>
      </c>
      <c r="DH658" s="18">
        <f t="shared" ca="1" si="1725"/>
        <v>0</v>
      </c>
      <c r="DI658" s="18">
        <f t="shared" ca="1" si="1725"/>
        <v>0</v>
      </c>
      <c r="DJ658" s="18">
        <f t="shared" ca="1" si="1725"/>
        <v>0</v>
      </c>
      <c r="DK658" s="18">
        <f t="shared" ca="1" si="1725"/>
        <v>0</v>
      </c>
      <c r="DL658" s="18">
        <f t="shared" ca="1" si="1725"/>
        <v>0</v>
      </c>
      <c r="DM658" s="18">
        <f t="shared" ca="1" si="1725"/>
        <v>0</v>
      </c>
      <c r="DN658" s="18">
        <f t="shared" ca="1" si="1725"/>
        <v>0</v>
      </c>
      <c r="DO658" s="18">
        <f t="shared" ca="1" si="1725"/>
        <v>0</v>
      </c>
      <c r="DP658" s="18">
        <f t="shared" ca="1" si="1725"/>
        <v>0</v>
      </c>
      <c r="DQ658" s="18">
        <f t="shared" ca="1" si="1725"/>
        <v>0</v>
      </c>
      <c r="DR658" s="18">
        <f t="shared" ca="1" si="1725"/>
        <v>0</v>
      </c>
      <c r="DS658" s="18">
        <f t="shared" ca="1" si="1725"/>
        <v>0</v>
      </c>
      <c r="DT658" s="18">
        <f t="shared" ca="1" si="1725"/>
        <v>0</v>
      </c>
      <c r="DU658" s="18">
        <f t="shared" ca="1" si="1725"/>
        <v>0</v>
      </c>
      <c r="DV658" s="18">
        <f t="shared" ca="1" si="1725"/>
        <v>0</v>
      </c>
      <c r="DW658" s="18">
        <f t="shared" ca="1" si="1725"/>
        <v>0</v>
      </c>
      <c r="DX658" s="18">
        <f t="shared" ca="1" si="1725"/>
        <v>0</v>
      </c>
      <c r="DY658" s="18">
        <f t="shared" ca="1" si="1725"/>
        <v>0</v>
      </c>
      <c r="DZ658" s="18">
        <f t="shared" ca="1" si="1725"/>
        <v>0</v>
      </c>
      <c r="EA658" s="18">
        <f t="shared" ca="1" si="1725"/>
        <v>0</v>
      </c>
      <c r="EB658" s="18">
        <f t="shared" ca="1" si="1725"/>
        <v>0</v>
      </c>
      <c r="EC658" s="18">
        <f t="shared" ca="1" si="1725"/>
        <v>0</v>
      </c>
      <c r="ED658" s="18">
        <f t="shared" ca="1" si="1725"/>
        <v>0</v>
      </c>
      <c r="EE658" s="18">
        <f t="shared" ca="1" si="1725"/>
        <v>0</v>
      </c>
      <c r="EF658" s="18">
        <f t="shared" ca="1" si="1725"/>
        <v>0</v>
      </c>
      <c r="EG658" s="18">
        <f t="shared" ca="1" si="1725"/>
        <v>0</v>
      </c>
      <c r="EH658" s="18">
        <f t="shared" ref="EH658:FM658" ca="1" si="1726">EH1185</f>
        <v>0</v>
      </c>
      <c r="EI658" s="18">
        <f t="shared" ca="1" si="1726"/>
        <v>0</v>
      </c>
      <c r="EJ658" s="18">
        <f t="shared" ca="1" si="1726"/>
        <v>0</v>
      </c>
      <c r="EK658" s="18">
        <f t="shared" ca="1" si="1726"/>
        <v>0</v>
      </c>
      <c r="EL658" s="18">
        <f t="shared" ca="1" si="1726"/>
        <v>0</v>
      </c>
      <c r="EM658" s="18">
        <f t="shared" ca="1" si="1726"/>
        <v>0</v>
      </c>
      <c r="EN658" s="18">
        <f t="shared" ca="1" si="1726"/>
        <v>0</v>
      </c>
      <c r="EO658" s="18">
        <f t="shared" ca="1" si="1726"/>
        <v>0</v>
      </c>
      <c r="EP658" s="18">
        <f t="shared" ca="1" si="1726"/>
        <v>0</v>
      </c>
      <c r="EQ658" s="18">
        <f t="shared" ca="1" si="1726"/>
        <v>0</v>
      </c>
      <c r="ER658" s="18">
        <f t="shared" ca="1" si="1726"/>
        <v>0</v>
      </c>
      <c r="ES658" s="18">
        <f t="shared" ca="1" si="1726"/>
        <v>0</v>
      </c>
      <c r="ET658" s="18">
        <f t="shared" ca="1" si="1726"/>
        <v>0</v>
      </c>
      <c r="EU658" s="18">
        <f t="shared" ca="1" si="1726"/>
        <v>0</v>
      </c>
      <c r="EV658" s="18">
        <f t="shared" ca="1" si="1726"/>
        <v>0</v>
      </c>
      <c r="EW658" s="18">
        <f t="shared" ca="1" si="1726"/>
        <v>0</v>
      </c>
      <c r="EX658" s="18">
        <f t="shared" ca="1" si="1726"/>
        <v>0</v>
      </c>
      <c r="EY658" s="18">
        <f t="shared" ca="1" si="1726"/>
        <v>0</v>
      </c>
      <c r="EZ658" s="18">
        <f t="shared" ca="1" si="1726"/>
        <v>0</v>
      </c>
      <c r="FA658" s="18">
        <f t="shared" ca="1" si="1726"/>
        <v>0</v>
      </c>
      <c r="FB658" s="18">
        <f t="shared" ca="1" si="1726"/>
        <v>0</v>
      </c>
      <c r="FC658" s="18">
        <f t="shared" ca="1" si="1726"/>
        <v>0</v>
      </c>
      <c r="FD658" s="18">
        <f t="shared" ca="1" si="1726"/>
        <v>0</v>
      </c>
      <c r="FE658" s="18">
        <f t="shared" ca="1" si="1726"/>
        <v>0</v>
      </c>
      <c r="FF658" s="18">
        <f t="shared" ca="1" si="1726"/>
        <v>0</v>
      </c>
      <c r="FG658" s="18">
        <f t="shared" ca="1" si="1726"/>
        <v>0</v>
      </c>
      <c r="FH658" s="18">
        <f t="shared" ca="1" si="1726"/>
        <v>0</v>
      </c>
      <c r="FI658" s="18">
        <f t="shared" ca="1" si="1726"/>
        <v>0</v>
      </c>
      <c r="FJ658" s="18">
        <f t="shared" ca="1" si="1726"/>
        <v>0</v>
      </c>
      <c r="FK658" s="18">
        <f t="shared" ca="1" si="1726"/>
        <v>0</v>
      </c>
      <c r="FL658" s="18">
        <f t="shared" ca="1" si="1726"/>
        <v>0</v>
      </c>
      <c r="FM658" s="18">
        <f t="shared" ca="1" si="1726"/>
        <v>0</v>
      </c>
      <c r="FN658" s="18">
        <f t="shared" ca="1" si="1721"/>
        <v>0</v>
      </c>
      <c r="FO658" s="18">
        <f t="shared" ca="1" si="1721"/>
        <v>0</v>
      </c>
      <c r="FP658" s="18">
        <f t="shared" ca="1" si="1721"/>
        <v>0</v>
      </c>
      <c r="FQ658" s="18">
        <f t="shared" ca="1" si="1721"/>
        <v>0</v>
      </c>
      <c r="FR658" s="18">
        <f t="shared" ca="1" si="1721"/>
        <v>0</v>
      </c>
    </row>
    <row r="659" spans="2:174">
      <c r="B659" s="157"/>
      <c r="C659" s="159" t="s">
        <v>374</v>
      </c>
      <c r="D659" s="144" t="s">
        <v>974</v>
      </c>
      <c r="E659" s="162"/>
      <c r="I659" s="96"/>
      <c r="J659" s="171">
        <f t="shared" ref="J659:AO659" ca="1" si="1727">SUM(J655:J658)</f>
        <v>0</v>
      </c>
      <c r="K659" s="171">
        <f t="shared" ca="1" si="1727"/>
        <v>0</v>
      </c>
      <c r="L659" s="171">
        <f t="shared" ca="1" si="1727"/>
        <v>0</v>
      </c>
      <c r="M659" s="171">
        <f t="shared" ca="1" si="1727"/>
        <v>0</v>
      </c>
      <c r="N659" s="171">
        <f t="shared" ca="1" si="1727"/>
        <v>0</v>
      </c>
      <c r="O659" s="171">
        <f t="shared" ca="1" si="1727"/>
        <v>0</v>
      </c>
      <c r="P659" s="171">
        <f t="shared" ca="1" si="1727"/>
        <v>0</v>
      </c>
      <c r="Q659" s="171">
        <f t="shared" ca="1" si="1727"/>
        <v>0</v>
      </c>
      <c r="R659" s="171">
        <f t="shared" ca="1" si="1727"/>
        <v>0</v>
      </c>
      <c r="S659" s="171">
        <f t="shared" ca="1" si="1727"/>
        <v>0</v>
      </c>
      <c r="T659" s="171">
        <f t="shared" ca="1" si="1727"/>
        <v>0</v>
      </c>
      <c r="U659" s="171">
        <f t="shared" ca="1" si="1727"/>
        <v>0</v>
      </c>
      <c r="V659" s="171">
        <f t="shared" ca="1" si="1727"/>
        <v>0</v>
      </c>
      <c r="W659" s="171">
        <f t="shared" ca="1" si="1727"/>
        <v>0</v>
      </c>
      <c r="X659" s="171">
        <f t="shared" ca="1" si="1727"/>
        <v>0</v>
      </c>
      <c r="Y659" s="171">
        <f t="shared" ca="1" si="1727"/>
        <v>0</v>
      </c>
      <c r="Z659" s="171">
        <f t="shared" ca="1" si="1727"/>
        <v>0</v>
      </c>
      <c r="AA659" s="171">
        <f t="shared" ca="1" si="1727"/>
        <v>0</v>
      </c>
      <c r="AB659" s="171">
        <f t="shared" ca="1" si="1727"/>
        <v>0</v>
      </c>
      <c r="AC659" s="171">
        <f t="shared" ca="1" si="1727"/>
        <v>0</v>
      </c>
      <c r="AD659" s="171">
        <f t="shared" ca="1" si="1727"/>
        <v>0</v>
      </c>
      <c r="AE659" s="171">
        <f t="shared" ca="1" si="1727"/>
        <v>0</v>
      </c>
      <c r="AF659" s="171">
        <f t="shared" ca="1" si="1727"/>
        <v>0</v>
      </c>
      <c r="AG659" s="171">
        <f t="shared" ca="1" si="1727"/>
        <v>0</v>
      </c>
      <c r="AH659" s="171">
        <f t="shared" ca="1" si="1727"/>
        <v>0</v>
      </c>
      <c r="AI659" s="171">
        <f t="shared" ca="1" si="1727"/>
        <v>0</v>
      </c>
      <c r="AJ659" s="171">
        <f t="shared" ca="1" si="1727"/>
        <v>0</v>
      </c>
      <c r="AK659" s="171">
        <f t="shared" ca="1" si="1727"/>
        <v>0</v>
      </c>
      <c r="AL659" s="171">
        <f t="shared" ca="1" si="1727"/>
        <v>0</v>
      </c>
      <c r="AM659" s="171">
        <f t="shared" ca="1" si="1727"/>
        <v>0</v>
      </c>
      <c r="AN659" s="171">
        <f t="shared" ca="1" si="1727"/>
        <v>0</v>
      </c>
      <c r="AO659" s="171">
        <f t="shared" ca="1" si="1727"/>
        <v>0</v>
      </c>
      <c r="AP659" s="171">
        <f t="shared" ref="AP659:BU659" ca="1" si="1728">SUM(AP655:AP658)</f>
        <v>0</v>
      </c>
      <c r="AQ659" s="171">
        <f t="shared" ca="1" si="1728"/>
        <v>0</v>
      </c>
      <c r="AR659" s="171">
        <f t="shared" ca="1" si="1728"/>
        <v>0</v>
      </c>
      <c r="AS659" s="171">
        <f t="shared" ca="1" si="1728"/>
        <v>0</v>
      </c>
      <c r="AT659" s="171">
        <f t="shared" ca="1" si="1728"/>
        <v>0</v>
      </c>
      <c r="AU659" s="171">
        <f t="shared" ca="1" si="1728"/>
        <v>0</v>
      </c>
      <c r="AV659" s="171">
        <f t="shared" ca="1" si="1728"/>
        <v>0</v>
      </c>
      <c r="AW659" s="171">
        <f t="shared" ca="1" si="1728"/>
        <v>0</v>
      </c>
      <c r="AX659" s="171">
        <f t="shared" ca="1" si="1728"/>
        <v>0</v>
      </c>
      <c r="AY659" s="171">
        <f t="shared" ca="1" si="1728"/>
        <v>0</v>
      </c>
      <c r="AZ659" s="171">
        <f t="shared" ca="1" si="1728"/>
        <v>0</v>
      </c>
      <c r="BA659" s="171">
        <f t="shared" ca="1" si="1728"/>
        <v>0</v>
      </c>
      <c r="BB659" s="171">
        <f t="shared" ca="1" si="1728"/>
        <v>0</v>
      </c>
      <c r="BC659" s="171">
        <f t="shared" ca="1" si="1728"/>
        <v>0</v>
      </c>
      <c r="BD659" s="171">
        <f t="shared" ca="1" si="1728"/>
        <v>0</v>
      </c>
      <c r="BE659" s="171">
        <f t="shared" ca="1" si="1728"/>
        <v>0</v>
      </c>
      <c r="BF659" s="171">
        <f t="shared" ca="1" si="1728"/>
        <v>0</v>
      </c>
      <c r="BG659" s="171">
        <f t="shared" ca="1" si="1728"/>
        <v>0</v>
      </c>
      <c r="BH659" s="171">
        <f t="shared" ca="1" si="1728"/>
        <v>0</v>
      </c>
      <c r="BI659" s="171">
        <f t="shared" ca="1" si="1728"/>
        <v>0</v>
      </c>
      <c r="BJ659" s="171">
        <f t="shared" ca="1" si="1728"/>
        <v>0</v>
      </c>
      <c r="BK659" s="171">
        <f t="shared" ca="1" si="1728"/>
        <v>0</v>
      </c>
      <c r="BL659" s="171">
        <f t="shared" ca="1" si="1728"/>
        <v>0</v>
      </c>
      <c r="BM659" s="171">
        <f t="shared" ca="1" si="1728"/>
        <v>0</v>
      </c>
      <c r="BN659" s="171">
        <f t="shared" ca="1" si="1728"/>
        <v>0</v>
      </c>
      <c r="BO659" s="171">
        <f t="shared" ca="1" si="1728"/>
        <v>0</v>
      </c>
      <c r="BP659" s="171">
        <f t="shared" ca="1" si="1728"/>
        <v>0</v>
      </c>
      <c r="BQ659" s="171">
        <f t="shared" ca="1" si="1728"/>
        <v>0</v>
      </c>
      <c r="BR659" s="171">
        <f t="shared" ca="1" si="1728"/>
        <v>0</v>
      </c>
      <c r="BS659" s="171">
        <f t="shared" ca="1" si="1728"/>
        <v>0</v>
      </c>
      <c r="BT659" s="171">
        <f t="shared" ca="1" si="1728"/>
        <v>0</v>
      </c>
      <c r="BU659" s="171">
        <f t="shared" ca="1" si="1728"/>
        <v>0</v>
      </c>
      <c r="BV659" s="171">
        <f t="shared" ref="BV659:DA659" ca="1" si="1729">SUM(BV655:BV658)</f>
        <v>0</v>
      </c>
      <c r="BW659" s="171">
        <f t="shared" ca="1" si="1729"/>
        <v>0</v>
      </c>
      <c r="BX659" s="171">
        <f t="shared" ca="1" si="1729"/>
        <v>0</v>
      </c>
      <c r="BY659" s="171">
        <f t="shared" ca="1" si="1729"/>
        <v>0</v>
      </c>
      <c r="BZ659" s="171">
        <f t="shared" ca="1" si="1729"/>
        <v>0</v>
      </c>
      <c r="CA659" s="171">
        <f t="shared" ca="1" si="1729"/>
        <v>0</v>
      </c>
      <c r="CB659" s="171">
        <f t="shared" ca="1" si="1729"/>
        <v>0</v>
      </c>
      <c r="CC659" s="171">
        <f t="shared" ca="1" si="1729"/>
        <v>0</v>
      </c>
      <c r="CD659" s="171">
        <f t="shared" ca="1" si="1729"/>
        <v>0</v>
      </c>
      <c r="CE659" s="171">
        <f t="shared" ca="1" si="1729"/>
        <v>0</v>
      </c>
      <c r="CF659" s="171">
        <f t="shared" ca="1" si="1729"/>
        <v>0</v>
      </c>
      <c r="CG659" s="171">
        <f t="shared" ca="1" si="1729"/>
        <v>0</v>
      </c>
      <c r="CH659" s="171">
        <f t="shared" ca="1" si="1729"/>
        <v>0</v>
      </c>
      <c r="CI659" s="171">
        <f t="shared" ca="1" si="1729"/>
        <v>0</v>
      </c>
      <c r="CJ659" s="171">
        <f t="shared" ca="1" si="1729"/>
        <v>0</v>
      </c>
      <c r="CK659" s="171">
        <f t="shared" ca="1" si="1729"/>
        <v>0</v>
      </c>
      <c r="CL659" s="171">
        <f t="shared" ca="1" si="1729"/>
        <v>0</v>
      </c>
      <c r="CM659" s="171">
        <f t="shared" ca="1" si="1729"/>
        <v>0</v>
      </c>
      <c r="CN659" s="171">
        <f t="shared" ca="1" si="1729"/>
        <v>0</v>
      </c>
      <c r="CO659" s="171">
        <f t="shared" ca="1" si="1729"/>
        <v>0</v>
      </c>
      <c r="CP659" s="171">
        <f t="shared" ca="1" si="1729"/>
        <v>0</v>
      </c>
      <c r="CQ659" s="171">
        <f t="shared" ca="1" si="1729"/>
        <v>0</v>
      </c>
      <c r="CR659" s="171">
        <f t="shared" ca="1" si="1729"/>
        <v>0</v>
      </c>
      <c r="CS659" s="171">
        <f t="shared" ca="1" si="1729"/>
        <v>0</v>
      </c>
      <c r="CT659" s="171">
        <f t="shared" ca="1" si="1729"/>
        <v>0</v>
      </c>
      <c r="CU659" s="171">
        <f t="shared" ca="1" si="1729"/>
        <v>0</v>
      </c>
      <c r="CV659" s="171">
        <f t="shared" ca="1" si="1729"/>
        <v>0</v>
      </c>
      <c r="CW659" s="171">
        <f t="shared" ca="1" si="1729"/>
        <v>0</v>
      </c>
      <c r="CX659" s="171">
        <f t="shared" ca="1" si="1729"/>
        <v>0</v>
      </c>
      <c r="CY659" s="171">
        <f t="shared" ca="1" si="1729"/>
        <v>0</v>
      </c>
      <c r="CZ659" s="171">
        <f t="shared" ca="1" si="1729"/>
        <v>0</v>
      </c>
      <c r="DA659" s="171">
        <f t="shared" ca="1" si="1729"/>
        <v>0</v>
      </c>
      <c r="DB659" s="171">
        <f t="shared" ref="DB659:EG659" ca="1" si="1730">SUM(DB655:DB658)</f>
        <v>0</v>
      </c>
      <c r="DC659" s="171">
        <f t="shared" ca="1" si="1730"/>
        <v>0</v>
      </c>
      <c r="DD659" s="171">
        <f t="shared" ca="1" si="1730"/>
        <v>0</v>
      </c>
      <c r="DE659" s="171">
        <f t="shared" ca="1" si="1730"/>
        <v>0</v>
      </c>
      <c r="DF659" s="171">
        <f t="shared" ca="1" si="1730"/>
        <v>0</v>
      </c>
      <c r="DG659" s="171">
        <f t="shared" ca="1" si="1730"/>
        <v>0</v>
      </c>
      <c r="DH659" s="171">
        <f t="shared" ca="1" si="1730"/>
        <v>0</v>
      </c>
      <c r="DI659" s="171">
        <f t="shared" ca="1" si="1730"/>
        <v>0</v>
      </c>
      <c r="DJ659" s="171">
        <f t="shared" ca="1" si="1730"/>
        <v>0</v>
      </c>
      <c r="DK659" s="171">
        <f t="shared" ca="1" si="1730"/>
        <v>0</v>
      </c>
      <c r="DL659" s="171">
        <f t="shared" ca="1" si="1730"/>
        <v>0</v>
      </c>
      <c r="DM659" s="171">
        <f t="shared" ca="1" si="1730"/>
        <v>0</v>
      </c>
      <c r="DN659" s="171">
        <f t="shared" ca="1" si="1730"/>
        <v>0</v>
      </c>
      <c r="DO659" s="171">
        <f t="shared" ca="1" si="1730"/>
        <v>0</v>
      </c>
      <c r="DP659" s="171">
        <f t="shared" ca="1" si="1730"/>
        <v>0</v>
      </c>
      <c r="DQ659" s="171">
        <f t="shared" ca="1" si="1730"/>
        <v>0</v>
      </c>
      <c r="DR659" s="171">
        <f t="shared" ca="1" si="1730"/>
        <v>0</v>
      </c>
      <c r="DS659" s="171">
        <f t="shared" ca="1" si="1730"/>
        <v>0</v>
      </c>
      <c r="DT659" s="171">
        <f t="shared" ca="1" si="1730"/>
        <v>0</v>
      </c>
      <c r="DU659" s="171">
        <f t="shared" ca="1" si="1730"/>
        <v>0</v>
      </c>
      <c r="DV659" s="171">
        <f t="shared" ca="1" si="1730"/>
        <v>0</v>
      </c>
      <c r="DW659" s="171">
        <f t="shared" ca="1" si="1730"/>
        <v>0</v>
      </c>
      <c r="DX659" s="171">
        <f t="shared" ca="1" si="1730"/>
        <v>0</v>
      </c>
      <c r="DY659" s="171">
        <f t="shared" ca="1" si="1730"/>
        <v>0</v>
      </c>
      <c r="DZ659" s="171">
        <f t="shared" ca="1" si="1730"/>
        <v>0</v>
      </c>
      <c r="EA659" s="171">
        <f t="shared" ca="1" si="1730"/>
        <v>0</v>
      </c>
      <c r="EB659" s="171">
        <f t="shared" ca="1" si="1730"/>
        <v>0</v>
      </c>
      <c r="EC659" s="171">
        <f t="shared" ca="1" si="1730"/>
        <v>0</v>
      </c>
      <c r="ED659" s="171">
        <f t="shared" ca="1" si="1730"/>
        <v>0</v>
      </c>
      <c r="EE659" s="171">
        <f t="shared" ca="1" si="1730"/>
        <v>0</v>
      </c>
      <c r="EF659" s="171">
        <f t="shared" ca="1" si="1730"/>
        <v>0</v>
      </c>
      <c r="EG659" s="171">
        <f t="shared" ca="1" si="1730"/>
        <v>0</v>
      </c>
      <c r="EH659" s="171">
        <f t="shared" ref="EH659:FM659" ca="1" si="1731">SUM(EH655:EH658)</f>
        <v>0</v>
      </c>
      <c r="EI659" s="171">
        <f t="shared" ca="1" si="1731"/>
        <v>0</v>
      </c>
      <c r="EJ659" s="171">
        <f t="shared" ca="1" si="1731"/>
        <v>0</v>
      </c>
      <c r="EK659" s="171">
        <f t="shared" ca="1" si="1731"/>
        <v>0</v>
      </c>
      <c r="EL659" s="171">
        <f t="shared" ca="1" si="1731"/>
        <v>0</v>
      </c>
      <c r="EM659" s="171">
        <f t="shared" ca="1" si="1731"/>
        <v>0</v>
      </c>
      <c r="EN659" s="171">
        <f t="shared" ca="1" si="1731"/>
        <v>0</v>
      </c>
      <c r="EO659" s="171">
        <f t="shared" ca="1" si="1731"/>
        <v>0</v>
      </c>
      <c r="EP659" s="171">
        <f t="shared" ca="1" si="1731"/>
        <v>0</v>
      </c>
      <c r="EQ659" s="171">
        <f t="shared" ca="1" si="1731"/>
        <v>0</v>
      </c>
      <c r="ER659" s="171">
        <f t="shared" ca="1" si="1731"/>
        <v>0</v>
      </c>
      <c r="ES659" s="171">
        <f t="shared" ca="1" si="1731"/>
        <v>0</v>
      </c>
      <c r="ET659" s="171">
        <f t="shared" ca="1" si="1731"/>
        <v>0</v>
      </c>
      <c r="EU659" s="171">
        <f t="shared" ca="1" si="1731"/>
        <v>0</v>
      </c>
      <c r="EV659" s="171">
        <f t="shared" ca="1" si="1731"/>
        <v>0</v>
      </c>
      <c r="EW659" s="171">
        <f t="shared" ca="1" si="1731"/>
        <v>0</v>
      </c>
      <c r="EX659" s="171">
        <f t="shared" ca="1" si="1731"/>
        <v>0</v>
      </c>
      <c r="EY659" s="171">
        <f t="shared" ca="1" si="1731"/>
        <v>0</v>
      </c>
      <c r="EZ659" s="171">
        <f t="shared" ca="1" si="1731"/>
        <v>0</v>
      </c>
      <c r="FA659" s="171">
        <f t="shared" ca="1" si="1731"/>
        <v>0</v>
      </c>
      <c r="FB659" s="171">
        <f t="shared" ca="1" si="1731"/>
        <v>0</v>
      </c>
      <c r="FC659" s="171">
        <f t="shared" ca="1" si="1731"/>
        <v>0</v>
      </c>
      <c r="FD659" s="171">
        <f t="shared" ca="1" si="1731"/>
        <v>0</v>
      </c>
      <c r="FE659" s="171">
        <f t="shared" ca="1" si="1731"/>
        <v>0</v>
      </c>
      <c r="FF659" s="171">
        <f t="shared" ca="1" si="1731"/>
        <v>0</v>
      </c>
      <c r="FG659" s="171">
        <f t="shared" ca="1" si="1731"/>
        <v>0</v>
      </c>
      <c r="FH659" s="171">
        <f t="shared" ca="1" si="1731"/>
        <v>0</v>
      </c>
      <c r="FI659" s="171">
        <f t="shared" ca="1" si="1731"/>
        <v>0</v>
      </c>
      <c r="FJ659" s="171">
        <f t="shared" ca="1" si="1731"/>
        <v>0</v>
      </c>
      <c r="FK659" s="171">
        <f t="shared" ca="1" si="1731"/>
        <v>0</v>
      </c>
      <c r="FL659" s="171">
        <f t="shared" ca="1" si="1731"/>
        <v>0</v>
      </c>
      <c r="FM659" s="171">
        <f t="shared" ca="1" si="1731"/>
        <v>0</v>
      </c>
      <c r="FN659" s="171">
        <f ca="1">SUM(FN655:FN658)</f>
        <v>0</v>
      </c>
      <c r="FO659" s="171">
        <f ca="1">SUM(FO655:FO658)</f>
        <v>0</v>
      </c>
      <c r="FP659" s="171">
        <f ca="1">SUM(FP655:FP658)</f>
        <v>0</v>
      </c>
      <c r="FQ659" s="171">
        <f ca="1">SUM(FQ655:FQ658)</f>
        <v>0</v>
      </c>
      <c r="FR659" s="171">
        <f ca="1">SUM(FR655:FR658)</f>
        <v>0</v>
      </c>
    </row>
    <row r="660" spans="2:174">
      <c r="B660" s="157"/>
      <c r="C660" s="157"/>
      <c r="E660" s="161"/>
      <c r="F660" s="99" t="s">
        <v>381</v>
      </c>
    </row>
    <row r="661" spans="2:174">
      <c r="B661" s="157"/>
      <c r="C661" s="157" t="s">
        <v>380</v>
      </c>
      <c r="D661" s="144" t="s">
        <v>381</v>
      </c>
      <c r="E661" s="161"/>
      <c r="F661" s="185">
        <f ca="1">I661</f>
        <v>0</v>
      </c>
      <c r="I661" s="167">
        <f ca="1">SUM(J661:FR661)</f>
        <v>0</v>
      </c>
      <c r="J661" s="18">
        <f t="shared" ref="J661:AO661" ca="1" si="1732">ROUND(J659-J141,BS_Rounding_Tolerance)</f>
        <v>0</v>
      </c>
      <c r="K661" s="18">
        <f t="shared" ca="1" si="1732"/>
        <v>0</v>
      </c>
      <c r="L661" s="18">
        <f t="shared" ca="1" si="1732"/>
        <v>0</v>
      </c>
      <c r="M661" s="18">
        <f t="shared" ca="1" si="1732"/>
        <v>0</v>
      </c>
      <c r="N661" s="18">
        <f t="shared" ca="1" si="1732"/>
        <v>0</v>
      </c>
      <c r="O661" s="18">
        <f t="shared" ca="1" si="1732"/>
        <v>0</v>
      </c>
      <c r="P661" s="18">
        <f t="shared" ca="1" si="1732"/>
        <v>0</v>
      </c>
      <c r="Q661" s="18">
        <f t="shared" ca="1" si="1732"/>
        <v>0</v>
      </c>
      <c r="R661" s="18">
        <f t="shared" ca="1" si="1732"/>
        <v>0</v>
      </c>
      <c r="S661" s="18">
        <f t="shared" ca="1" si="1732"/>
        <v>0</v>
      </c>
      <c r="T661" s="18">
        <f t="shared" ca="1" si="1732"/>
        <v>0</v>
      </c>
      <c r="U661" s="18">
        <f t="shared" ca="1" si="1732"/>
        <v>0</v>
      </c>
      <c r="V661" s="18">
        <f t="shared" ca="1" si="1732"/>
        <v>0</v>
      </c>
      <c r="W661" s="18">
        <f t="shared" ca="1" si="1732"/>
        <v>0</v>
      </c>
      <c r="X661" s="18">
        <f t="shared" ca="1" si="1732"/>
        <v>0</v>
      </c>
      <c r="Y661" s="18">
        <f t="shared" ca="1" si="1732"/>
        <v>0</v>
      </c>
      <c r="Z661" s="18">
        <f t="shared" ca="1" si="1732"/>
        <v>0</v>
      </c>
      <c r="AA661" s="18">
        <f t="shared" ca="1" si="1732"/>
        <v>0</v>
      </c>
      <c r="AB661" s="18">
        <f t="shared" ca="1" si="1732"/>
        <v>0</v>
      </c>
      <c r="AC661" s="18">
        <f t="shared" ca="1" si="1732"/>
        <v>0</v>
      </c>
      <c r="AD661" s="18">
        <f t="shared" ca="1" si="1732"/>
        <v>0</v>
      </c>
      <c r="AE661" s="18">
        <f t="shared" ca="1" si="1732"/>
        <v>0</v>
      </c>
      <c r="AF661" s="18">
        <f t="shared" ca="1" si="1732"/>
        <v>0</v>
      </c>
      <c r="AG661" s="18">
        <f t="shared" ca="1" si="1732"/>
        <v>0</v>
      </c>
      <c r="AH661" s="18">
        <f t="shared" ca="1" si="1732"/>
        <v>0</v>
      </c>
      <c r="AI661" s="18">
        <f t="shared" ca="1" si="1732"/>
        <v>0</v>
      </c>
      <c r="AJ661" s="18">
        <f t="shared" ca="1" si="1732"/>
        <v>0</v>
      </c>
      <c r="AK661" s="18">
        <f t="shared" ca="1" si="1732"/>
        <v>0</v>
      </c>
      <c r="AL661" s="18">
        <f t="shared" ca="1" si="1732"/>
        <v>0</v>
      </c>
      <c r="AM661" s="18">
        <f t="shared" ca="1" si="1732"/>
        <v>0</v>
      </c>
      <c r="AN661" s="18">
        <f t="shared" ca="1" si="1732"/>
        <v>0</v>
      </c>
      <c r="AO661" s="18">
        <f t="shared" ca="1" si="1732"/>
        <v>0</v>
      </c>
      <c r="AP661" s="18">
        <f t="shared" ref="AP661:BU661" ca="1" si="1733">ROUND(AP659-AP141,BS_Rounding_Tolerance)</f>
        <v>0</v>
      </c>
      <c r="AQ661" s="18">
        <f t="shared" ca="1" si="1733"/>
        <v>0</v>
      </c>
      <c r="AR661" s="18">
        <f t="shared" ca="1" si="1733"/>
        <v>0</v>
      </c>
      <c r="AS661" s="18">
        <f t="shared" ca="1" si="1733"/>
        <v>0</v>
      </c>
      <c r="AT661" s="18">
        <f t="shared" ca="1" si="1733"/>
        <v>0</v>
      </c>
      <c r="AU661" s="18">
        <f t="shared" ca="1" si="1733"/>
        <v>0</v>
      </c>
      <c r="AV661" s="18">
        <f t="shared" ca="1" si="1733"/>
        <v>0</v>
      </c>
      <c r="AW661" s="18">
        <f t="shared" ca="1" si="1733"/>
        <v>0</v>
      </c>
      <c r="AX661" s="18">
        <f t="shared" ca="1" si="1733"/>
        <v>0</v>
      </c>
      <c r="AY661" s="18">
        <f t="shared" ca="1" si="1733"/>
        <v>0</v>
      </c>
      <c r="AZ661" s="18">
        <f t="shared" ca="1" si="1733"/>
        <v>0</v>
      </c>
      <c r="BA661" s="18">
        <f t="shared" ca="1" si="1733"/>
        <v>0</v>
      </c>
      <c r="BB661" s="18">
        <f t="shared" ca="1" si="1733"/>
        <v>0</v>
      </c>
      <c r="BC661" s="18">
        <f t="shared" ca="1" si="1733"/>
        <v>0</v>
      </c>
      <c r="BD661" s="18">
        <f t="shared" ca="1" si="1733"/>
        <v>0</v>
      </c>
      <c r="BE661" s="18">
        <f t="shared" ca="1" si="1733"/>
        <v>0</v>
      </c>
      <c r="BF661" s="18">
        <f t="shared" ca="1" si="1733"/>
        <v>0</v>
      </c>
      <c r="BG661" s="18">
        <f t="shared" ca="1" si="1733"/>
        <v>0</v>
      </c>
      <c r="BH661" s="18">
        <f t="shared" ca="1" si="1733"/>
        <v>0</v>
      </c>
      <c r="BI661" s="18">
        <f t="shared" ca="1" si="1733"/>
        <v>0</v>
      </c>
      <c r="BJ661" s="18">
        <f t="shared" ca="1" si="1733"/>
        <v>0</v>
      </c>
      <c r="BK661" s="18">
        <f t="shared" ca="1" si="1733"/>
        <v>0</v>
      </c>
      <c r="BL661" s="18">
        <f t="shared" ca="1" si="1733"/>
        <v>0</v>
      </c>
      <c r="BM661" s="18">
        <f t="shared" ca="1" si="1733"/>
        <v>0</v>
      </c>
      <c r="BN661" s="18">
        <f t="shared" ca="1" si="1733"/>
        <v>0</v>
      </c>
      <c r="BO661" s="18">
        <f t="shared" ca="1" si="1733"/>
        <v>0</v>
      </c>
      <c r="BP661" s="18">
        <f t="shared" ca="1" si="1733"/>
        <v>0</v>
      </c>
      <c r="BQ661" s="18">
        <f t="shared" ca="1" si="1733"/>
        <v>0</v>
      </c>
      <c r="BR661" s="18">
        <f t="shared" ca="1" si="1733"/>
        <v>0</v>
      </c>
      <c r="BS661" s="18">
        <f t="shared" ca="1" si="1733"/>
        <v>0</v>
      </c>
      <c r="BT661" s="18">
        <f t="shared" ca="1" si="1733"/>
        <v>0</v>
      </c>
      <c r="BU661" s="18">
        <f t="shared" ca="1" si="1733"/>
        <v>0</v>
      </c>
      <c r="BV661" s="18">
        <f t="shared" ref="BV661:DA661" ca="1" si="1734">ROUND(BV659-BV141,BS_Rounding_Tolerance)</f>
        <v>0</v>
      </c>
      <c r="BW661" s="18">
        <f t="shared" ca="1" si="1734"/>
        <v>0</v>
      </c>
      <c r="BX661" s="18">
        <f t="shared" ca="1" si="1734"/>
        <v>0</v>
      </c>
      <c r="BY661" s="18">
        <f t="shared" ca="1" si="1734"/>
        <v>0</v>
      </c>
      <c r="BZ661" s="18">
        <f t="shared" ca="1" si="1734"/>
        <v>0</v>
      </c>
      <c r="CA661" s="18">
        <f t="shared" ca="1" si="1734"/>
        <v>0</v>
      </c>
      <c r="CB661" s="18">
        <f t="shared" ca="1" si="1734"/>
        <v>0</v>
      </c>
      <c r="CC661" s="18">
        <f t="shared" ca="1" si="1734"/>
        <v>0</v>
      </c>
      <c r="CD661" s="18">
        <f t="shared" ca="1" si="1734"/>
        <v>0</v>
      </c>
      <c r="CE661" s="18">
        <f t="shared" ca="1" si="1734"/>
        <v>0</v>
      </c>
      <c r="CF661" s="18">
        <f t="shared" ca="1" si="1734"/>
        <v>0</v>
      </c>
      <c r="CG661" s="18">
        <f t="shared" ca="1" si="1734"/>
        <v>0</v>
      </c>
      <c r="CH661" s="18">
        <f t="shared" ca="1" si="1734"/>
        <v>0</v>
      </c>
      <c r="CI661" s="18">
        <f t="shared" ca="1" si="1734"/>
        <v>0</v>
      </c>
      <c r="CJ661" s="18">
        <f t="shared" ca="1" si="1734"/>
        <v>0</v>
      </c>
      <c r="CK661" s="18">
        <f t="shared" ca="1" si="1734"/>
        <v>0</v>
      </c>
      <c r="CL661" s="18">
        <f t="shared" ca="1" si="1734"/>
        <v>0</v>
      </c>
      <c r="CM661" s="18">
        <f t="shared" ca="1" si="1734"/>
        <v>0</v>
      </c>
      <c r="CN661" s="18">
        <f t="shared" ca="1" si="1734"/>
        <v>0</v>
      </c>
      <c r="CO661" s="18">
        <f t="shared" ca="1" si="1734"/>
        <v>0</v>
      </c>
      <c r="CP661" s="18">
        <f t="shared" ca="1" si="1734"/>
        <v>0</v>
      </c>
      <c r="CQ661" s="18">
        <f t="shared" ca="1" si="1734"/>
        <v>0</v>
      </c>
      <c r="CR661" s="18">
        <f t="shared" ca="1" si="1734"/>
        <v>0</v>
      </c>
      <c r="CS661" s="18">
        <f t="shared" ca="1" si="1734"/>
        <v>0</v>
      </c>
      <c r="CT661" s="18">
        <f t="shared" ca="1" si="1734"/>
        <v>0</v>
      </c>
      <c r="CU661" s="18">
        <f t="shared" ca="1" si="1734"/>
        <v>0</v>
      </c>
      <c r="CV661" s="18">
        <f t="shared" ca="1" si="1734"/>
        <v>0</v>
      </c>
      <c r="CW661" s="18">
        <f t="shared" ca="1" si="1734"/>
        <v>0</v>
      </c>
      <c r="CX661" s="18">
        <f t="shared" ca="1" si="1734"/>
        <v>0</v>
      </c>
      <c r="CY661" s="18">
        <f t="shared" ca="1" si="1734"/>
        <v>0</v>
      </c>
      <c r="CZ661" s="18">
        <f t="shared" ca="1" si="1734"/>
        <v>0</v>
      </c>
      <c r="DA661" s="18">
        <f t="shared" ca="1" si="1734"/>
        <v>0</v>
      </c>
      <c r="DB661" s="18">
        <f t="shared" ref="DB661:EG661" ca="1" si="1735">ROUND(DB659-DB141,BS_Rounding_Tolerance)</f>
        <v>0</v>
      </c>
      <c r="DC661" s="18">
        <f t="shared" ca="1" si="1735"/>
        <v>0</v>
      </c>
      <c r="DD661" s="18">
        <f t="shared" ca="1" si="1735"/>
        <v>0</v>
      </c>
      <c r="DE661" s="18">
        <f t="shared" ca="1" si="1735"/>
        <v>0</v>
      </c>
      <c r="DF661" s="18">
        <f t="shared" ca="1" si="1735"/>
        <v>0</v>
      </c>
      <c r="DG661" s="18">
        <f t="shared" ca="1" si="1735"/>
        <v>0</v>
      </c>
      <c r="DH661" s="18">
        <f t="shared" ca="1" si="1735"/>
        <v>0</v>
      </c>
      <c r="DI661" s="18">
        <f t="shared" ca="1" si="1735"/>
        <v>0</v>
      </c>
      <c r="DJ661" s="18">
        <f t="shared" ca="1" si="1735"/>
        <v>0</v>
      </c>
      <c r="DK661" s="18">
        <f t="shared" ca="1" si="1735"/>
        <v>0</v>
      </c>
      <c r="DL661" s="18">
        <f t="shared" ca="1" si="1735"/>
        <v>0</v>
      </c>
      <c r="DM661" s="18">
        <f t="shared" ca="1" si="1735"/>
        <v>0</v>
      </c>
      <c r="DN661" s="18">
        <f t="shared" ca="1" si="1735"/>
        <v>0</v>
      </c>
      <c r="DO661" s="18">
        <f t="shared" ca="1" si="1735"/>
        <v>0</v>
      </c>
      <c r="DP661" s="18">
        <f t="shared" ca="1" si="1735"/>
        <v>0</v>
      </c>
      <c r="DQ661" s="18">
        <f t="shared" ca="1" si="1735"/>
        <v>0</v>
      </c>
      <c r="DR661" s="18">
        <f t="shared" ca="1" si="1735"/>
        <v>0</v>
      </c>
      <c r="DS661" s="18">
        <f t="shared" ca="1" si="1735"/>
        <v>0</v>
      </c>
      <c r="DT661" s="18">
        <f t="shared" ca="1" si="1735"/>
        <v>0</v>
      </c>
      <c r="DU661" s="18">
        <f t="shared" ca="1" si="1735"/>
        <v>0</v>
      </c>
      <c r="DV661" s="18">
        <f t="shared" ca="1" si="1735"/>
        <v>0</v>
      </c>
      <c r="DW661" s="18">
        <f t="shared" ca="1" si="1735"/>
        <v>0</v>
      </c>
      <c r="DX661" s="18">
        <f t="shared" ca="1" si="1735"/>
        <v>0</v>
      </c>
      <c r="DY661" s="18">
        <f t="shared" ca="1" si="1735"/>
        <v>0</v>
      </c>
      <c r="DZ661" s="18">
        <f t="shared" ca="1" si="1735"/>
        <v>0</v>
      </c>
      <c r="EA661" s="18">
        <f t="shared" ca="1" si="1735"/>
        <v>0</v>
      </c>
      <c r="EB661" s="18">
        <f t="shared" ca="1" si="1735"/>
        <v>0</v>
      </c>
      <c r="EC661" s="18">
        <f t="shared" ca="1" si="1735"/>
        <v>0</v>
      </c>
      <c r="ED661" s="18">
        <f t="shared" ca="1" si="1735"/>
        <v>0</v>
      </c>
      <c r="EE661" s="18">
        <f t="shared" ca="1" si="1735"/>
        <v>0</v>
      </c>
      <c r="EF661" s="18">
        <f t="shared" ca="1" si="1735"/>
        <v>0</v>
      </c>
      <c r="EG661" s="18">
        <f t="shared" ca="1" si="1735"/>
        <v>0</v>
      </c>
      <c r="EH661" s="18">
        <f t="shared" ref="EH661:FR661" ca="1" si="1736">ROUND(EH659-EH141,BS_Rounding_Tolerance)</f>
        <v>0</v>
      </c>
      <c r="EI661" s="18">
        <f t="shared" ca="1" si="1736"/>
        <v>0</v>
      </c>
      <c r="EJ661" s="18">
        <f t="shared" ca="1" si="1736"/>
        <v>0</v>
      </c>
      <c r="EK661" s="18">
        <f t="shared" ca="1" si="1736"/>
        <v>0</v>
      </c>
      <c r="EL661" s="18">
        <f t="shared" ca="1" si="1736"/>
        <v>0</v>
      </c>
      <c r="EM661" s="18">
        <f t="shared" ca="1" si="1736"/>
        <v>0</v>
      </c>
      <c r="EN661" s="18">
        <f t="shared" ca="1" si="1736"/>
        <v>0</v>
      </c>
      <c r="EO661" s="18">
        <f t="shared" ca="1" si="1736"/>
        <v>0</v>
      </c>
      <c r="EP661" s="18">
        <f t="shared" ca="1" si="1736"/>
        <v>0</v>
      </c>
      <c r="EQ661" s="18">
        <f t="shared" ca="1" si="1736"/>
        <v>0</v>
      </c>
      <c r="ER661" s="18">
        <f t="shared" ca="1" si="1736"/>
        <v>0</v>
      </c>
      <c r="ES661" s="18">
        <f t="shared" ca="1" si="1736"/>
        <v>0</v>
      </c>
      <c r="ET661" s="18">
        <f t="shared" ca="1" si="1736"/>
        <v>0</v>
      </c>
      <c r="EU661" s="18">
        <f t="shared" ca="1" si="1736"/>
        <v>0</v>
      </c>
      <c r="EV661" s="18">
        <f t="shared" ca="1" si="1736"/>
        <v>0</v>
      </c>
      <c r="EW661" s="18">
        <f t="shared" ca="1" si="1736"/>
        <v>0</v>
      </c>
      <c r="EX661" s="18">
        <f t="shared" ca="1" si="1736"/>
        <v>0</v>
      </c>
      <c r="EY661" s="18">
        <f t="shared" ca="1" si="1736"/>
        <v>0</v>
      </c>
      <c r="EZ661" s="18">
        <f t="shared" ca="1" si="1736"/>
        <v>0</v>
      </c>
      <c r="FA661" s="18">
        <f t="shared" ca="1" si="1736"/>
        <v>0</v>
      </c>
      <c r="FB661" s="18">
        <f t="shared" ca="1" si="1736"/>
        <v>0</v>
      </c>
      <c r="FC661" s="18">
        <f t="shared" ca="1" si="1736"/>
        <v>0</v>
      </c>
      <c r="FD661" s="18">
        <f t="shared" ca="1" si="1736"/>
        <v>0</v>
      </c>
      <c r="FE661" s="18">
        <f t="shared" ca="1" si="1736"/>
        <v>0</v>
      </c>
      <c r="FF661" s="18">
        <f t="shared" ca="1" si="1736"/>
        <v>0</v>
      </c>
      <c r="FG661" s="18">
        <f t="shared" ca="1" si="1736"/>
        <v>0</v>
      </c>
      <c r="FH661" s="18">
        <f t="shared" ca="1" si="1736"/>
        <v>0</v>
      </c>
      <c r="FI661" s="18">
        <f t="shared" ca="1" si="1736"/>
        <v>0</v>
      </c>
      <c r="FJ661" s="18">
        <f t="shared" ca="1" si="1736"/>
        <v>0</v>
      </c>
      <c r="FK661" s="18">
        <f t="shared" ca="1" si="1736"/>
        <v>0</v>
      </c>
      <c r="FL661" s="18">
        <f t="shared" ca="1" si="1736"/>
        <v>0</v>
      </c>
      <c r="FM661" s="18">
        <f t="shared" ca="1" si="1736"/>
        <v>0</v>
      </c>
      <c r="FN661" s="18">
        <f t="shared" ca="1" si="1736"/>
        <v>0</v>
      </c>
      <c r="FO661" s="18">
        <f t="shared" ca="1" si="1736"/>
        <v>0</v>
      </c>
      <c r="FP661" s="18">
        <f t="shared" ca="1" si="1736"/>
        <v>0</v>
      </c>
      <c r="FQ661" s="18">
        <f t="shared" ca="1" si="1736"/>
        <v>0</v>
      </c>
      <c r="FR661" s="18">
        <f t="shared" ca="1" si="1736"/>
        <v>0</v>
      </c>
    </row>
    <row r="662" spans="2:174">
      <c r="B662" s="157"/>
      <c r="C662" s="157"/>
      <c r="E662" s="161"/>
    </row>
    <row r="663" spans="2:174">
      <c r="B663" s="30" t="s">
        <v>148</v>
      </c>
      <c r="D663"/>
    </row>
    <row r="664" spans="2:174">
      <c r="B664" s="157"/>
      <c r="C664" s="157"/>
      <c r="E664" s="161"/>
    </row>
    <row r="665" spans="2:174">
      <c r="B665" s="157"/>
      <c r="C665" s="158" t="s">
        <v>149</v>
      </c>
      <c r="E665" s="161"/>
    </row>
    <row r="666" spans="2:174">
      <c r="B666" s="157"/>
      <c r="C666" s="157"/>
      <c r="E666" s="161"/>
    </row>
    <row r="667" spans="2:174">
      <c r="B667" s="157"/>
      <c r="C667" s="159" t="s">
        <v>543</v>
      </c>
      <c r="D667" s="163"/>
      <c r="E667" s="161"/>
    </row>
    <row r="668" spans="2:174">
      <c r="B668" s="157"/>
      <c r="C668" s="157" t="s">
        <v>53</v>
      </c>
      <c r="D668" s="144" t="s">
        <v>974</v>
      </c>
      <c r="E668" s="161"/>
      <c r="I668" s="167">
        <f>SUM(J668:FR668)</f>
        <v>535499.99999999988</v>
      </c>
      <c r="J668" s="18">
        <f t="shared" ref="J668:AO668" si="1737">J284</f>
        <v>0</v>
      </c>
      <c r="K668" s="18">
        <f t="shared" si="1737"/>
        <v>0</v>
      </c>
      <c r="L668" s="18">
        <f t="shared" si="1737"/>
        <v>0</v>
      </c>
      <c r="M668" s="18">
        <f t="shared" si="1737"/>
        <v>0</v>
      </c>
      <c r="N668" s="18">
        <f t="shared" si="1737"/>
        <v>0</v>
      </c>
      <c r="O668" s="18">
        <f t="shared" si="1737"/>
        <v>0</v>
      </c>
      <c r="P668" s="18">
        <f t="shared" si="1737"/>
        <v>0</v>
      </c>
      <c r="Q668" s="18">
        <f t="shared" si="1737"/>
        <v>0</v>
      </c>
      <c r="R668" s="18">
        <f t="shared" si="1737"/>
        <v>0</v>
      </c>
      <c r="S668" s="18">
        <f t="shared" si="1737"/>
        <v>0</v>
      </c>
      <c r="T668" s="18">
        <f t="shared" si="1737"/>
        <v>0</v>
      </c>
      <c r="U668" s="18">
        <f t="shared" si="1737"/>
        <v>0</v>
      </c>
      <c r="V668" s="18">
        <f t="shared" si="1737"/>
        <v>0</v>
      </c>
      <c r="W668" s="18">
        <f t="shared" si="1737"/>
        <v>140249.99999999994</v>
      </c>
      <c r="X668" s="18">
        <f t="shared" si="1737"/>
        <v>0</v>
      </c>
      <c r="Y668" s="18">
        <f t="shared" si="1737"/>
        <v>0</v>
      </c>
      <c r="Z668" s="18">
        <f t="shared" si="1737"/>
        <v>0</v>
      </c>
      <c r="AA668" s="18">
        <f t="shared" si="1737"/>
        <v>395249.99999999994</v>
      </c>
      <c r="AB668" s="18">
        <f t="shared" si="1737"/>
        <v>0</v>
      </c>
      <c r="AC668" s="18">
        <f t="shared" si="1737"/>
        <v>0</v>
      </c>
      <c r="AD668" s="18">
        <f t="shared" si="1737"/>
        <v>0</v>
      </c>
      <c r="AE668" s="18">
        <f t="shared" si="1737"/>
        <v>0</v>
      </c>
      <c r="AF668" s="18">
        <f t="shared" si="1737"/>
        <v>0</v>
      </c>
      <c r="AG668" s="18">
        <f t="shared" si="1737"/>
        <v>0</v>
      </c>
      <c r="AH668" s="18">
        <f t="shared" si="1737"/>
        <v>0</v>
      </c>
      <c r="AI668" s="18">
        <f t="shared" si="1737"/>
        <v>0</v>
      </c>
      <c r="AJ668" s="18">
        <f t="shared" si="1737"/>
        <v>0</v>
      </c>
      <c r="AK668" s="18">
        <f t="shared" si="1737"/>
        <v>0</v>
      </c>
      <c r="AL668" s="18">
        <f t="shared" si="1737"/>
        <v>0</v>
      </c>
      <c r="AM668" s="18">
        <f t="shared" si="1737"/>
        <v>0</v>
      </c>
      <c r="AN668" s="18">
        <f t="shared" si="1737"/>
        <v>0</v>
      </c>
      <c r="AO668" s="18">
        <f t="shared" si="1737"/>
        <v>0</v>
      </c>
      <c r="AP668" s="18">
        <f t="shared" ref="AP668:BU668" si="1738">AP284</f>
        <v>0</v>
      </c>
      <c r="AQ668" s="18">
        <f t="shared" si="1738"/>
        <v>0</v>
      </c>
      <c r="AR668" s="18">
        <f t="shared" si="1738"/>
        <v>0</v>
      </c>
      <c r="AS668" s="18">
        <f t="shared" si="1738"/>
        <v>0</v>
      </c>
      <c r="AT668" s="18">
        <f t="shared" si="1738"/>
        <v>0</v>
      </c>
      <c r="AU668" s="18">
        <f t="shared" si="1738"/>
        <v>0</v>
      </c>
      <c r="AV668" s="18">
        <f t="shared" si="1738"/>
        <v>0</v>
      </c>
      <c r="AW668" s="18">
        <f t="shared" si="1738"/>
        <v>0</v>
      </c>
      <c r="AX668" s="18">
        <f t="shared" si="1738"/>
        <v>0</v>
      </c>
      <c r="AY668" s="18">
        <f t="shared" si="1738"/>
        <v>0</v>
      </c>
      <c r="AZ668" s="18">
        <f t="shared" si="1738"/>
        <v>0</v>
      </c>
      <c r="BA668" s="18">
        <f t="shared" si="1738"/>
        <v>0</v>
      </c>
      <c r="BB668" s="18">
        <f t="shared" si="1738"/>
        <v>0</v>
      </c>
      <c r="BC668" s="18">
        <f t="shared" si="1738"/>
        <v>0</v>
      </c>
      <c r="BD668" s="18">
        <f t="shared" si="1738"/>
        <v>0</v>
      </c>
      <c r="BE668" s="18">
        <f t="shared" si="1738"/>
        <v>0</v>
      </c>
      <c r="BF668" s="18">
        <f t="shared" si="1738"/>
        <v>0</v>
      </c>
      <c r="BG668" s="18">
        <f t="shared" si="1738"/>
        <v>0</v>
      </c>
      <c r="BH668" s="18">
        <f t="shared" si="1738"/>
        <v>0</v>
      </c>
      <c r="BI668" s="18">
        <f t="shared" si="1738"/>
        <v>0</v>
      </c>
      <c r="BJ668" s="18">
        <f t="shared" si="1738"/>
        <v>0</v>
      </c>
      <c r="BK668" s="18">
        <f t="shared" si="1738"/>
        <v>0</v>
      </c>
      <c r="BL668" s="18">
        <f t="shared" si="1738"/>
        <v>0</v>
      </c>
      <c r="BM668" s="18">
        <f t="shared" si="1738"/>
        <v>0</v>
      </c>
      <c r="BN668" s="18">
        <f t="shared" si="1738"/>
        <v>0</v>
      </c>
      <c r="BO668" s="18">
        <f t="shared" si="1738"/>
        <v>0</v>
      </c>
      <c r="BP668" s="18">
        <f t="shared" si="1738"/>
        <v>0</v>
      </c>
      <c r="BQ668" s="18">
        <f t="shared" si="1738"/>
        <v>0</v>
      </c>
      <c r="BR668" s="18">
        <f t="shared" si="1738"/>
        <v>0</v>
      </c>
      <c r="BS668" s="18">
        <f t="shared" si="1738"/>
        <v>0</v>
      </c>
      <c r="BT668" s="18">
        <f t="shared" si="1738"/>
        <v>0</v>
      </c>
      <c r="BU668" s="18">
        <f t="shared" si="1738"/>
        <v>0</v>
      </c>
      <c r="BV668" s="18">
        <f t="shared" ref="BV668:DA668" si="1739">BV284</f>
        <v>0</v>
      </c>
      <c r="BW668" s="18">
        <f t="shared" si="1739"/>
        <v>0</v>
      </c>
      <c r="BX668" s="18">
        <f t="shared" si="1739"/>
        <v>0</v>
      </c>
      <c r="BY668" s="18">
        <f t="shared" si="1739"/>
        <v>0</v>
      </c>
      <c r="BZ668" s="18">
        <f t="shared" si="1739"/>
        <v>0</v>
      </c>
      <c r="CA668" s="18">
        <f t="shared" si="1739"/>
        <v>0</v>
      </c>
      <c r="CB668" s="18">
        <f t="shared" si="1739"/>
        <v>0</v>
      </c>
      <c r="CC668" s="18">
        <f t="shared" si="1739"/>
        <v>0</v>
      </c>
      <c r="CD668" s="18">
        <f t="shared" si="1739"/>
        <v>0</v>
      </c>
      <c r="CE668" s="18">
        <f t="shared" si="1739"/>
        <v>0</v>
      </c>
      <c r="CF668" s="18">
        <f t="shared" si="1739"/>
        <v>0</v>
      </c>
      <c r="CG668" s="18">
        <f t="shared" si="1739"/>
        <v>0</v>
      </c>
      <c r="CH668" s="18">
        <f t="shared" si="1739"/>
        <v>0</v>
      </c>
      <c r="CI668" s="18">
        <f t="shared" si="1739"/>
        <v>0</v>
      </c>
      <c r="CJ668" s="18">
        <f t="shared" si="1739"/>
        <v>0</v>
      </c>
      <c r="CK668" s="18">
        <f t="shared" si="1739"/>
        <v>0</v>
      </c>
      <c r="CL668" s="18">
        <f t="shared" si="1739"/>
        <v>0</v>
      </c>
      <c r="CM668" s="18">
        <f t="shared" si="1739"/>
        <v>0</v>
      </c>
      <c r="CN668" s="18">
        <f t="shared" si="1739"/>
        <v>0</v>
      </c>
      <c r="CO668" s="18">
        <f t="shared" si="1739"/>
        <v>0</v>
      </c>
      <c r="CP668" s="18">
        <f t="shared" si="1739"/>
        <v>0</v>
      </c>
      <c r="CQ668" s="18">
        <f t="shared" si="1739"/>
        <v>0</v>
      </c>
      <c r="CR668" s="18">
        <f t="shared" si="1739"/>
        <v>0</v>
      </c>
      <c r="CS668" s="18">
        <f t="shared" si="1739"/>
        <v>0</v>
      </c>
      <c r="CT668" s="18">
        <f t="shared" si="1739"/>
        <v>0</v>
      </c>
      <c r="CU668" s="18">
        <f t="shared" si="1739"/>
        <v>0</v>
      </c>
      <c r="CV668" s="18">
        <f t="shared" si="1739"/>
        <v>0</v>
      </c>
      <c r="CW668" s="18">
        <f t="shared" si="1739"/>
        <v>0</v>
      </c>
      <c r="CX668" s="18">
        <f t="shared" si="1739"/>
        <v>0</v>
      </c>
      <c r="CY668" s="18">
        <f t="shared" si="1739"/>
        <v>0</v>
      </c>
      <c r="CZ668" s="18">
        <f t="shared" si="1739"/>
        <v>0</v>
      </c>
      <c r="DA668" s="18">
        <f t="shared" si="1739"/>
        <v>0</v>
      </c>
      <c r="DB668" s="18">
        <f t="shared" ref="DB668:EG668" si="1740">DB284</f>
        <v>0</v>
      </c>
      <c r="DC668" s="18">
        <f t="shared" si="1740"/>
        <v>0</v>
      </c>
      <c r="DD668" s="18">
        <f t="shared" si="1740"/>
        <v>0</v>
      </c>
      <c r="DE668" s="18">
        <f t="shared" si="1740"/>
        <v>0</v>
      </c>
      <c r="DF668" s="18">
        <f t="shared" si="1740"/>
        <v>0</v>
      </c>
      <c r="DG668" s="18">
        <f t="shared" si="1740"/>
        <v>0</v>
      </c>
      <c r="DH668" s="18">
        <f t="shared" si="1740"/>
        <v>0</v>
      </c>
      <c r="DI668" s="18">
        <f t="shared" si="1740"/>
        <v>0</v>
      </c>
      <c r="DJ668" s="18">
        <f t="shared" si="1740"/>
        <v>0</v>
      </c>
      <c r="DK668" s="18">
        <f t="shared" si="1740"/>
        <v>0</v>
      </c>
      <c r="DL668" s="18">
        <f t="shared" si="1740"/>
        <v>0</v>
      </c>
      <c r="DM668" s="18">
        <f t="shared" si="1740"/>
        <v>0</v>
      </c>
      <c r="DN668" s="18">
        <f t="shared" si="1740"/>
        <v>0</v>
      </c>
      <c r="DO668" s="18">
        <f t="shared" si="1740"/>
        <v>0</v>
      </c>
      <c r="DP668" s="18">
        <f t="shared" si="1740"/>
        <v>0</v>
      </c>
      <c r="DQ668" s="18">
        <f t="shared" si="1740"/>
        <v>0</v>
      </c>
      <c r="DR668" s="18">
        <f t="shared" si="1740"/>
        <v>0</v>
      </c>
      <c r="DS668" s="18">
        <f t="shared" si="1740"/>
        <v>0</v>
      </c>
      <c r="DT668" s="18">
        <f t="shared" si="1740"/>
        <v>0</v>
      </c>
      <c r="DU668" s="18">
        <f t="shared" si="1740"/>
        <v>0</v>
      </c>
      <c r="DV668" s="18">
        <f t="shared" si="1740"/>
        <v>0</v>
      </c>
      <c r="DW668" s="18">
        <f t="shared" si="1740"/>
        <v>0</v>
      </c>
      <c r="DX668" s="18">
        <f t="shared" si="1740"/>
        <v>0</v>
      </c>
      <c r="DY668" s="18">
        <f t="shared" si="1740"/>
        <v>0</v>
      </c>
      <c r="DZ668" s="18">
        <f t="shared" si="1740"/>
        <v>0</v>
      </c>
      <c r="EA668" s="18">
        <f t="shared" si="1740"/>
        <v>0</v>
      </c>
      <c r="EB668" s="18">
        <f t="shared" si="1740"/>
        <v>0</v>
      </c>
      <c r="EC668" s="18">
        <f t="shared" si="1740"/>
        <v>0</v>
      </c>
      <c r="ED668" s="18">
        <f t="shared" si="1740"/>
        <v>0</v>
      </c>
      <c r="EE668" s="18">
        <f t="shared" si="1740"/>
        <v>0</v>
      </c>
      <c r="EF668" s="18">
        <f t="shared" si="1740"/>
        <v>0</v>
      </c>
      <c r="EG668" s="18">
        <f t="shared" si="1740"/>
        <v>0</v>
      </c>
      <c r="EH668" s="18">
        <f t="shared" ref="EH668:FR668" si="1741">EH284</f>
        <v>0</v>
      </c>
      <c r="EI668" s="18">
        <f t="shared" si="1741"/>
        <v>0</v>
      </c>
      <c r="EJ668" s="18">
        <f t="shared" si="1741"/>
        <v>0</v>
      </c>
      <c r="EK668" s="18">
        <f t="shared" si="1741"/>
        <v>0</v>
      </c>
      <c r="EL668" s="18">
        <f t="shared" si="1741"/>
        <v>0</v>
      </c>
      <c r="EM668" s="18">
        <f t="shared" si="1741"/>
        <v>0</v>
      </c>
      <c r="EN668" s="18">
        <f t="shared" si="1741"/>
        <v>0</v>
      </c>
      <c r="EO668" s="18">
        <f t="shared" si="1741"/>
        <v>0</v>
      </c>
      <c r="EP668" s="18">
        <f t="shared" si="1741"/>
        <v>0</v>
      </c>
      <c r="EQ668" s="18">
        <f t="shared" si="1741"/>
        <v>0</v>
      </c>
      <c r="ER668" s="18">
        <f t="shared" si="1741"/>
        <v>0</v>
      </c>
      <c r="ES668" s="18">
        <f t="shared" si="1741"/>
        <v>0</v>
      </c>
      <c r="ET668" s="18">
        <f t="shared" si="1741"/>
        <v>0</v>
      </c>
      <c r="EU668" s="18">
        <f t="shared" si="1741"/>
        <v>0</v>
      </c>
      <c r="EV668" s="18">
        <f t="shared" si="1741"/>
        <v>0</v>
      </c>
      <c r="EW668" s="18">
        <f t="shared" si="1741"/>
        <v>0</v>
      </c>
      <c r="EX668" s="18">
        <f t="shared" si="1741"/>
        <v>0</v>
      </c>
      <c r="EY668" s="18">
        <f t="shared" si="1741"/>
        <v>0</v>
      </c>
      <c r="EZ668" s="18">
        <f t="shared" si="1741"/>
        <v>0</v>
      </c>
      <c r="FA668" s="18">
        <f t="shared" si="1741"/>
        <v>0</v>
      </c>
      <c r="FB668" s="18">
        <f t="shared" si="1741"/>
        <v>0</v>
      </c>
      <c r="FC668" s="18">
        <f t="shared" si="1741"/>
        <v>0</v>
      </c>
      <c r="FD668" s="18">
        <f t="shared" si="1741"/>
        <v>0</v>
      </c>
      <c r="FE668" s="18">
        <f t="shared" si="1741"/>
        <v>0</v>
      </c>
      <c r="FF668" s="18">
        <f t="shared" si="1741"/>
        <v>0</v>
      </c>
      <c r="FG668" s="18">
        <f t="shared" si="1741"/>
        <v>0</v>
      </c>
      <c r="FH668" s="18">
        <f t="shared" si="1741"/>
        <v>0</v>
      </c>
      <c r="FI668" s="18">
        <f t="shared" si="1741"/>
        <v>0</v>
      </c>
      <c r="FJ668" s="18">
        <f t="shared" si="1741"/>
        <v>0</v>
      </c>
      <c r="FK668" s="18">
        <f t="shared" si="1741"/>
        <v>0</v>
      </c>
      <c r="FL668" s="18">
        <f t="shared" si="1741"/>
        <v>0</v>
      </c>
      <c r="FM668" s="18">
        <f t="shared" si="1741"/>
        <v>0</v>
      </c>
      <c r="FN668" s="18">
        <f t="shared" si="1741"/>
        <v>0</v>
      </c>
      <c r="FO668" s="18">
        <f t="shared" si="1741"/>
        <v>0</v>
      </c>
      <c r="FP668" s="18">
        <f t="shared" si="1741"/>
        <v>0</v>
      </c>
      <c r="FQ668" s="18">
        <f t="shared" si="1741"/>
        <v>0</v>
      </c>
      <c r="FR668" s="18">
        <f t="shared" si="1741"/>
        <v>0</v>
      </c>
    </row>
    <row r="669" spans="2:174">
      <c r="B669" s="157"/>
      <c r="C669" s="157" t="s">
        <v>405</v>
      </c>
      <c r="D669" s="144" t="s">
        <v>974</v>
      </c>
      <c r="E669" s="161"/>
      <c r="I669" s="167">
        <f>SUM(J669:FR669)</f>
        <v>0</v>
      </c>
      <c r="J669" s="172"/>
      <c r="K669" s="172"/>
      <c r="L669" s="172"/>
      <c r="M669" s="172"/>
      <c r="N669" s="172"/>
      <c r="O669" s="172"/>
      <c r="P669" s="172"/>
      <c r="Q669" s="172"/>
      <c r="R669" s="172"/>
      <c r="S669" s="172"/>
      <c r="T669" s="172"/>
      <c r="U669" s="172"/>
      <c r="V669" s="172"/>
      <c r="W669" s="172"/>
      <c r="X669" s="172"/>
      <c r="Y669" s="172"/>
      <c r="Z669" s="172"/>
      <c r="AA669" s="172"/>
      <c r="AB669" s="172"/>
      <c r="AC669" s="172"/>
      <c r="AD669" s="172"/>
      <c r="AE669" s="172"/>
      <c r="AF669" s="172"/>
      <c r="AG669" s="172"/>
      <c r="AH669" s="172"/>
      <c r="AI669" s="172"/>
      <c r="AJ669" s="172"/>
      <c r="AK669" s="172"/>
      <c r="AL669" s="172"/>
      <c r="AM669" s="172"/>
      <c r="AN669" s="172"/>
      <c r="AO669" s="172"/>
      <c r="AP669" s="172"/>
      <c r="AQ669" s="172"/>
      <c r="AR669" s="172"/>
      <c r="AS669" s="172"/>
      <c r="AT669" s="172"/>
      <c r="AU669" s="172"/>
      <c r="AV669" s="172"/>
      <c r="AW669" s="172"/>
      <c r="AX669" s="172"/>
      <c r="AY669" s="172"/>
      <c r="AZ669" s="172"/>
      <c r="BA669" s="172"/>
      <c r="BB669" s="172"/>
      <c r="BC669" s="172"/>
      <c r="BD669" s="172"/>
      <c r="BE669" s="172"/>
      <c r="BF669" s="172"/>
      <c r="BG669" s="172"/>
      <c r="BH669" s="172"/>
      <c r="BI669" s="172"/>
      <c r="BJ669" s="172"/>
      <c r="BK669" s="172"/>
      <c r="BL669" s="172"/>
      <c r="BM669" s="172"/>
      <c r="BN669" s="172"/>
      <c r="BO669" s="172"/>
      <c r="BP669" s="172"/>
      <c r="BQ669" s="172"/>
      <c r="BR669" s="172"/>
      <c r="BS669" s="172"/>
      <c r="BT669" s="172"/>
      <c r="BU669" s="172"/>
      <c r="BV669" s="172"/>
      <c r="BW669" s="172"/>
      <c r="BX669" s="172"/>
      <c r="BY669" s="172"/>
      <c r="BZ669" s="172"/>
      <c r="CA669" s="172"/>
      <c r="CB669" s="172"/>
      <c r="CC669" s="172"/>
      <c r="CD669" s="172"/>
      <c r="CE669" s="172"/>
      <c r="CF669" s="172"/>
      <c r="CG669" s="172"/>
      <c r="CH669" s="172"/>
      <c r="CI669" s="172"/>
      <c r="CJ669" s="172"/>
      <c r="CK669" s="172"/>
      <c r="CL669" s="172"/>
      <c r="CM669" s="172"/>
      <c r="CN669" s="172"/>
      <c r="CO669" s="172"/>
      <c r="CP669" s="172"/>
      <c r="CQ669" s="172"/>
      <c r="CR669" s="172"/>
      <c r="CS669" s="172"/>
      <c r="CT669" s="172"/>
      <c r="CU669" s="172"/>
      <c r="CV669" s="172"/>
      <c r="CW669" s="172"/>
      <c r="CX669" s="172"/>
      <c r="CY669" s="172"/>
      <c r="CZ669" s="172"/>
      <c r="DA669" s="172"/>
      <c r="DB669" s="172"/>
      <c r="DC669" s="172"/>
      <c r="DD669" s="172"/>
      <c r="DE669" s="172"/>
      <c r="DF669" s="172"/>
      <c r="DG669" s="172"/>
      <c r="DH669" s="172"/>
      <c r="DI669" s="172"/>
      <c r="DJ669" s="172"/>
      <c r="DK669" s="172"/>
      <c r="DL669" s="172"/>
      <c r="DM669" s="172"/>
      <c r="DN669" s="172"/>
      <c r="DO669" s="172"/>
      <c r="DP669" s="172"/>
      <c r="DQ669" s="172"/>
      <c r="DR669" s="172"/>
      <c r="DS669" s="172"/>
      <c r="DT669" s="172"/>
      <c r="DU669" s="172"/>
      <c r="DV669" s="172"/>
      <c r="DW669" s="172"/>
      <c r="DX669" s="172"/>
      <c r="DY669" s="172"/>
      <c r="DZ669" s="172"/>
      <c r="EA669" s="172"/>
      <c r="EB669" s="172"/>
      <c r="EC669" s="172"/>
      <c r="ED669" s="172"/>
      <c r="EE669" s="172"/>
      <c r="EF669" s="172"/>
      <c r="EG669" s="172"/>
      <c r="EH669" s="172"/>
      <c r="EI669" s="172"/>
      <c r="EJ669" s="172"/>
      <c r="EK669" s="172"/>
      <c r="EL669" s="172"/>
      <c r="EM669" s="172"/>
      <c r="EN669" s="172"/>
      <c r="EO669" s="172"/>
      <c r="EP669" s="172"/>
      <c r="EQ669" s="172"/>
      <c r="ER669" s="172"/>
      <c r="ES669" s="172"/>
      <c r="ET669" s="172"/>
      <c r="EU669" s="172"/>
      <c r="EV669" s="172"/>
      <c r="EW669" s="172"/>
      <c r="EX669" s="172"/>
      <c r="EY669" s="172"/>
      <c r="EZ669" s="172"/>
      <c r="FA669" s="172"/>
      <c r="FB669" s="172"/>
      <c r="FC669" s="172"/>
      <c r="FD669" s="172"/>
      <c r="FE669" s="172"/>
      <c r="FF669" s="172"/>
      <c r="FG669" s="172"/>
      <c r="FH669" s="172"/>
      <c r="FI669" s="172"/>
      <c r="FJ669" s="172"/>
      <c r="FK669" s="172"/>
      <c r="FL669" s="172"/>
      <c r="FM669" s="172"/>
      <c r="FN669" s="172"/>
      <c r="FO669" s="172"/>
      <c r="FP669" s="172"/>
      <c r="FQ669" s="172"/>
      <c r="FR669" s="172"/>
    </row>
    <row r="670" spans="2:174">
      <c r="B670" s="157"/>
      <c r="C670" s="157" t="s">
        <v>406</v>
      </c>
      <c r="D670" s="144" t="s">
        <v>974</v>
      </c>
      <c r="E670" s="161"/>
      <c r="I670" s="167">
        <f>SUM(J670:FR670)</f>
        <v>0</v>
      </c>
      <c r="J670" s="172"/>
      <c r="K670" s="172"/>
      <c r="L670" s="172"/>
      <c r="M670" s="172"/>
      <c r="N670" s="172"/>
      <c r="O670" s="172"/>
      <c r="P670" s="172"/>
      <c r="Q670" s="172"/>
      <c r="R670" s="172"/>
      <c r="S670" s="172"/>
      <c r="T670" s="172"/>
      <c r="U670" s="172"/>
      <c r="V670" s="172"/>
      <c r="W670" s="172"/>
      <c r="X670" s="172"/>
      <c r="Y670" s="172"/>
      <c r="Z670" s="172"/>
      <c r="AA670" s="172"/>
      <c r="AB670" s="172"/>
      <c r="AC670" s="172"/>
      <c r="AD670" s="172"/>
      <c r="AE670" s="172"/>
      <c r="AF670" s="172"/>
      <c r="AG670" s="172"/>
      <c r="AH670" s="172"/>
      <c r="AI670" s="172"/>
      <c r="AJ670" s="172"/>
      <c r="AK670" s="172"/>
      <c r="AL670" s="172"/>
      <c r="AM670" s="172"/>
      <c r="AN670" s="172"/>
      <c r="AO670" s="172"/>
      <c r="AP670" s="172"/>
      <c r="AQ670" s="172"/>
      <c r="AR670" s="172"/>
      <c r="AS670" s="172"/>
      <c r="AT670" s="172"/>
      <c r="AU670" s="172"/>
      <c r="AV670" s="172"/>
      <c r="AW670" s="172"/>
      <c r="AX670" s="172"/>
      <c r="AY670" s="172"/>
      <c r="AZ670" s="172"/>
      <c r="BA670" s="172"/>
      <c r="BB670" s="172"/>
      <c r="BC670" s="172"/>
      <c r="BD670" s="172"/>
      <c r="BE670" s="172"/>
      <c r="BF670" s="172"/>
      <c r="BG670" s="172"/>
      <c r="BH670" s="172"/>
      <c r="BI670" s="172"/>
      <c r="BJ670" s="172"/>
      <c r="BK670" s="172"/>
      <c r="BL670" s="172"/>
      <c r="BM670" s="172"/>
      <c r="BN670" s="172"/>
      <c r="BO670" s="172"/>
      <c r="BP670" s="172"/>
      <c r="BQ670" s="172"/>
      <c r="BR670" s="172"/>
      <c r="BS670" s="172"/>
      <c r="BT670" s="172"/>
      <c r="BU670" s="172"/>
      <c r="BV670" s="172"/>
      <c r="BW670" s="172"/>
      <c r="BX670" s="172"/>
      <c r="BY670" s="172"/>
      <c r="BZ670" s="172"/>
      <c r="CA670" s="172"/>
      <c r="CB670" s="172"/>
      <c r="CC670" s="172"/>
      <c r="CD670" s="172"/>
      <c r="CE670" s="172"/>
      <c r="CF670" s="172"/>
      <c r="CG670" s="172"/>
      <c r="CH670" s="172"/>
      <c r="CI670" s="172"/>
      <c r="CJ670" s="172"/>
      <c r="CK670" s="172"/>
      <c r="CL670" s="172"/>
      <c r="CM670" s="172"/>
      <c r="CN670" s="172"/>
      <c r="CO670" s="172"/>
      <c r="CP670" s="172"/>
      <c r="CQ670" s="172"/>
      <c r="CR670" s="172"/>
      <c r="CS670" s="172"/>
      <c r="CT670" s="172"/>
      <c r="CU670" s="172"/>
      <c r="CV670" s="172"/>
      <c r="CW670" s="172"/>
      <c r="CX670" s="172"/>
      <c r="CY670" s="172"/>
      <c r="CZ670" s="172"/>
      <c r="DA670" s="172"/>
      <c r="DB670" s="172"/>
      <c r="DC670" s="172"/>
      <c r="DD670" s="172"/>
      <c r="DE670" s="172"/>
      <c r="DF670" s="172"/>
      <c r="DG670" s="172"/>
      <c r="DH670" s="172"/>
      <c r="DI670" s="172"/>
      <c r="DJ670" s="172"/>
      <c r="DK670" s="172"/>
      <c r="DL670" s="172"/>
      <c r="DM670" s="172"/>
      <c r="DN670" s="172"/>
      <c r="DO670" s="172"/>
      <c r="DP670" s="172"/>
      <c r="DQ670" s="172"/>
      <c r="DR670" s="172"/>
      <c r="DS670" s="172"/>
      <c r="DT670" s="172"/>
      <c r="DU670" s="172"/>
      <c r="DV670" s="172"/>
      <c r="DW670" s="172"/>
      <c r="DX670" s="172"/>
      <c r="DY670" s="172"/>
      <c r="DZ670" s="172"/>
      <c r="EA670" s="172"/>
      <c r="EB670" s="172"/>
      <c r="EC670" s="172"/>
      <c r="ED670" s="172"/>
      <c r="EE670" s="172"/>
      <c r="EF670" s="172"/>
      <c r="EG670" s="172"/>
      <c r="EH670" s="172"/>
      <c r="EI670" s="172"/>
      <c r="EJ670" s="172"/>
      <c r="EK670" s="172"/>
      <c r="EL670" s="172"/>
      <c r="EM670" s="172"/>
      <c r="EN670" s="172"/>
      <c r="EO670" s="172"/>
      <c r="EP670" s="172"/>
      <c r="EQ670" s="172"/>
      <c r="ER670" s="172"/>
      <c r="ES670" s="172"/>
      <c r="ET670" s="172"/>
      <c r="EU670" s="172"/>
      <c r="EV670" s="172"/>
      <c r="EW670" s="172"/>
      <c r="EX670" s="172"/>
      <c r="EY670" s="172"/>
      <c r="EZ670" s="172"/>
      <c r="FA670" s="172"/>
      <c r="FB670" s="172"/>
      <c r="FC670" s="172"/>
      <c r="FD670" s="172"/>
      <c r="FE670" s="172"/>
      <c r="FF670" s="172"/>
      <c r="FG670" s="172"/>
      <c r="FH670" s="172"/>
      <c r="FI670" s="172"/>
      <c r="FJ670" s="172"/>
      <c r="FK670" s="172"/>
      <c r="FL670" s="172"/>
      <c r="FM670" s="172"/>
      <c r="FN670" s="172"/>
      <c r="FO670" s="172"/>
      <c r="FP670" s="172"/>
      <c r="FQ670" s="172"/>
      <c r="FR670" s="172"/>
    </row>
    <row r="671" spans="2:174">
      <c r="B671" s="157"/>
      <c r="C671" s="157" t="s">
        <v>544</v>
      </c>
      <c r="D671" s="144" t="s">
        <v>974</v>
      </c>
      <c r="E671" s="162"/>
      <c r="I671" s="167">
        <f>SUM(J671:FR671)</f>
        <v>535499.99999999988</v>
      </c>
      <c r="J671" s="98">
        <f t="shared" ref="J671:AO671" si="1742">SUM(J668:J670)</f>
        <v>0</v>
      </c>
      <c r="K671" s="98">
        <f t="shared" si="1742"/>
        <v>0</v>
      </c>
      <c r="L671" s="98">
        <f t="shared" si="1742"/>
        <v>0</v>
      </c>
      <c r="M671" s="98">
        <f t="shared" si="1742"/>
        <v>0</v>
      </c>
      <c r="N671" s="98">
        <f t="shared" si="1742"/>
        <v>0</v>
      </c>
      <c r="O671" s="98">
        <f t="shared" si="1742"/>
        <v>0</v>
      </c>
      <c r="P671" s="98">
        <f t="shared" si="1742"/>
        <v>0</v>
      </c>
      <c r="Q671" s="98">
        <f t="shared" si="1742"/>
        <v>0</v>
      </c>
      <c r="R671" s="98">
        <f t="shared" si="1742"/>
        <v>0</v>
      </c>
      <c r="S671" s="98">
        <f t="shared" si="1742"/>
        <v>0</v>
      </c>
      <c r="T671" s="98">
        <f t="shared" si="1742"/>
        <v>0</v>
      </c>
      <c r="U671" s="98">
        <f t="shared" si="1742"/>
        <v>0</v>
      </c>
      <c r="V671" s="98">
        <f t="shared" si="1742"/>
        <v>0</v>
      </c>
      <c r="W671" s="98">
        <f t="shared" si="1742"/>
        <v>140249.99999999994</v>
      </c>
      <c r="X671" s="98">
        <f t="shared" si="1742"/>
        <v>0</v>
      </c>
      <c r="Y671" s="98">
        <f t="shared" si="1742"/>
        <v>0</v>
      </c>
      <c r="Z671" s="98">
        <f t="shared" si="1742"/>
        <v>0</v>
      </c>
      <c r="AA671" s="98">
        <f t="shared" si="1742"/>
        <v>395249.99999999994</v>
      </c>
      <c r="AB671" s="98">
        <f t="shared" si="1742"/>
        <v>0</v>
      </c>
      <c r="AC671" s="98">
        <f t="shared" si="1742"/>
        <v>0</v>
      </c>
      <c r="AD671" s="98">
        <f t="shared" si="1742"/>
        <v>0</v>
      </c>
      <c r="AE671" s="98">
        <f t="shared" si="1742"/>
        <v>0</v>
      </c>
      <c r="AF671" s="98">
        <f t="shared" si="1742"/>
        <v>0</v>
      </c>
      <c r="AG671" s="98">
        <f t="shared" si="1742"/>
        <v>0</v>
      </c>
      <c r="AH671" s="98">
        <f t="shared" si="1742"/>
        <v>0</v>
      </c>
      <c r="AI671" s="98">
        <f t="shared" si="1742"/>
        <v>0</v>
      </c>
      <c r="AJ671" s="98">
        <f t="shared" si="1742"/>
        <v>0</v>
      </c>
      <c r="AK671" s="98">
        <f t="shared" si="1742"/>
        <v>0</v>
      </c>
      <c r="AL671" s="98">
        <f t="shared" si="1742"/>
        <v>0</v>
      </c>
      <c r="AM671" s="98">
        <f t="shared" si="1742"/>
        <v>0</v>
      </c>
      <c r="AN671" s="98">
        <f t="shared" si="1742"/>
        <v>0</v>
      </c>
      <c r="AO671" s="98">
        <f t="shared" si="1742"/>
        <v>0</v>
      </c>
      <c r="AP671" s="98">
        <f t="shared" ref="AP671:BU671" si="1743">SUM(AP668:AP670)</f>
        <v>0</v>
      </c>
      <c r="AQ671" s="98">
        <f t="shared" si="1743"/>
        <v>0</v>
      </c>
      <c r="AR671" s="98">
        <f t="shared" si="1743"/>
        <v>0</v>
      </c>
      <c r="AS671" s="98">
        <f t="shared" si="1743"/>
        <v>0</v>
      </c>
      <c r="AT671" s="98">
        <f t="shared" si="1743"/>
        <v>0</v>
      </c>
      <c r="AU671" s="98">
        <f t="shared" si="1743"/>
        <v>0</v>
      </c>
      <c r="AV671" s="98">
        <f t="shared" si="1743"/>
        <v>0</v>
      </c>
      <c r="AW671" s="98">
        <f t="shared" si="1743"/>
        <v>0</v>
      </c>
      <c r="AX671" s="98">
        <f t="shared" si="1743"/>
        <v>0</v>
      </c>
      <c r="AY671" s="98">
        <f t="shared" si="1743"/>
        <v>0</v>
      </c>
      <c r="AZ671" s="98">
        <f t="shared" si="1743"/>
        <v>0</v>
      </c>
      <c r="BA671" s="98">
        <f t="shared" si="1743"/>
        <v>0</v>
      </c>
      <c r="BB671" s="98">
        <f t="shared" si="1743"/>
        <v>0</v>
      </c>
      <c r="BC671" s="98">
        <f t="shared" si="1743"/>
        <v>0</v>
      </c>
      <c r="BD671" s="98">
        <f t="shared" si="1743"/>
        <v>0</v>
      </c>
      <c r="BE671" s="98">
        <f t="shared" si="1743"/>
        <v>0</v>
      </c>
      <c r="BF671" s="98">
        <f t="shared" si="1743"/>
        <v>0</v>
      </c>
      <c r="BG671" s="98">
        <f t="shared" si="1743"/>
        <v>0</v>
      </c>
      <c r="BH671" s="98">
        <f t="shared" si="1743"/>
        <v>0</v>
      </c>
      <c r="BI671" s="98">
        <f t="shared" si="1743"/>
        <v>0</v>
      </c>
      <c r="BJ671" s="98">
        <f t="shared" si="1743"/>
        <v>0</v>
      </c>
      <c r="BK671" s="98">
        <f t="shared" si="1743"/>
        <v>0</v>
      </c>
      <c r="BL671" s="98">
        <f t="shared" si="1743"/>
        <v>0</v>
      </c>
      <c r="BM671" s="98">
        <f t="shared" si="1743"/>
        <v>0</v>
      </c>
      <c r="BN671" s="98">
        <f t="shared" si="1743"/>
        <v>0</v>
      </c>
      <c r="BO671" s="98">
        <f t="shared" si="1743"/>
        <v>0</v>
      </c>
      <c r="BP671" s="98">
        <f t="shared" si="1743"/>
        <v>0</v>
      </c>
      <c r="BQ671" s="98">
        <f t="shared" si="1743"/>
        <v>0</v>
      </c>
      <c r="BR671" s="98">
        <f t="shared" si="1743"/>
        <v>0</v>
      </c>
      <c r="BS671" s="98">
        <f t="shared" si="1743"/>
        <v>0</v>
      </c>
      <c r="BT671" s="98">
        <f t="shared" si="1743"/>
        <v>0</v>
      </c>
      <c r="BU671" s="98">
        <f t="shared" si="1743"/>
        <v>0</v>
      </c>
      <c r="BV671" s="98">
        <f t="shared" ref="BV671:DA671" si="1744">SUM(BV668:BV670)</f>
        <v>0</v>
      </c>
      <c r="BW671" s="98">
        <f t="shared" si="1744"/>
        <v>0</v>
      </c>
      <c r="BX671" s="98">
        <f t="shared" si="1744"/>
        <v>0</v>
      </c>
      <c r="BY671" s="98">
        <f t="shared" si="1744"/>
        <v>0</v>
      </c>
      <c r="BZ671" s="98">
        <f t="shared" si="1744"/>
        <v>0</v>
      </c>
      <c r="CA671" s="98">
        <f t="shared" si="1744"/>
        <v>0</v>
      </c>
      <c r="CB671" s="98">
        <f t="shared" si="1744"/>
        <v>0</v>
      </c>
      <c r="CC671" s="98">
        <f t="shared" si="1744"/>
        <v>0</v>
      </c>
      <c r="CD671" s="98">
        <f t="shared" si="1744"/>
        <v>0</v>
      </c>
      <c r="CE671" s="98">
        <f t="shared" si="1744"/>
        <v>0</v>
      </c>
      <c r="CF671" s="98">
        <f t="shared" si="1744"/>
        <v>0</v>
      </c>
      <c r="CG671" s="98">
        <f t="shared" si="1744"/>
        <v>0</v>
      </c>
      <c r="CH671" s="98">
        <f t="shared" si="1744"/>
        <v>0</v>
      </c>
      <c r="CI671" s="98">
        <f t="shared" si="1744"/>
        <v>0</v>
      </c>
      <c r="CJ671" s="98">
        <f t="shared" si="1744"/>
        <v>0</v>
      </c>
      <c r="CK671" s="98">
        <f t="shared" si="1744"/>
        <v>0</v>
      </c>
      <c r="CL671" s="98">
        <f t="shared" si="1744"/>
        <v>0</v>
      </c>
      <c r="CM671" s="98">
        <f t="shared" si="1744"/>
        <v>0</v>
      </c>
      <c r="CN671" s="98">
        <f t="shared" si="1744"/>
        <v>0</v>
      </c>
      <c r="CO671" s="98">
        <f t="shared" si="1744"/>
        <v>0</v>
      </c>
      <c r="CP671" s="98">
        <f t="shared" si="1744"/>
        <v>0</v>
      </c>
      <c r="CQ671" s="98">
        <f t="shared" si="1744"/>
        <v>0</v>
      </c>
      <c r="CR671" s="98">
        <f t="shared" si="1744"/>
        <v>0</v>
      </c>
      <c r="CS671" s="98">
        <f t="shared" si="1744"/>
        <v>0</v>
      </c>
      <c r="CT671" s="98">
        <f t="shared" si="1744"/>
        <v>0</v>
      </c>
      <c r="CU671" s="98">
        <f t="shared" si="1744"/>
        <v>0</v>
      </c>
      <c r="CV671" s="98">
        <f t="shared" si="1744"/>
        <v>0</v>
      </c>
      <c r="CW671" s="98">
        <f t="shared" si="1744"/>
        <v>0</v>
      </c>
      <c r="CX671" s="98">
        <f t="shared" si="1744"/>
        <v>0</v>
      </c>
      <c r="CY671" s="98">
        <f t="shared" si="1744"/>
        <v>0</v>
      </c>
      <c r="CZ671" s="98">
        <f t="shared" si="1744"/>
        <v>0</v>
      </c>
      <c r="DA671" s="98">
        <f t="shared" si="1744"/>
        <v>0</v>
      </c>
      <c r="DB671" s="98">
        <f t="shared" ref="DB671:EG671" si="1745">SUM(DB668:DB670)</f>
        <v>0</v>
      </c>
      <c r="DC671" s="98">
        <f t="shared" si="1745"/>
        <v>0</v>
      </c>
      <c r="DD671" s="98">
        <f t="shared" si="1745"/>
        <v>0</v>
      </c>
      <c r="DE671" s="98">
        <f t="shared" si="1745"/>
        <v>0</v>
      </c>
      <c r="DF671" s="98">
        <f t="shared" si="1745"/>
        <v>0</v>
      </c>
      <c r="DG671" s="98">
        <f t="shared" si="1745"/>
        <v>0</v>
      </c>
      <c r="DH671" s="98">
        <f t="shared" si="1745"/>
        <v>0</v>
      </c>
      <c r="DI671" s="98">
        <f t="shared" si="1745"/>
        <v>0</v>
      </c>
      <c r="DJ671" s="98">
        <f t="shared" si="1745"/>
        <v>0</v>
      </c>
      <c r="DK671" s="98">
        <f t="shared" si="1745"/>
        <v>0</v>
      </c>
      <c r="DL671" s="98">
        <f t="shared" si="1745"/>
        <v>0</v>
      </c>
      <c r="DM671" s="98">
        <f t="shared" si="1745"/>
        <v>0</v>
      </c>
      <c r="DN671" s="98">
        <f t="shared" si="1745"/>
        <v>0</v>
      </c>
      <c r="DO671" s="98">
        <f t="shared" si="1745"/>
        <v>0</v>
      </c>
      <c r="DP671" s="98">
        <f t="shared" si="1745"/>
        <v>0</v>
      </c>
      <c r="DQ671" s="98">
        <f t="shared" si="1745"/>
        <v>0</v>
      </c>
      <c r="DR671" s="98">
        <f t="shared" si="1745"/>
        <v>0</v>
      </c>
      <c r="DS671" s="98">
        <f t="shared" si="1745"/>
        <v>0</v>
      </c>
      <c r="DT671" s="98">
        <f t="shared" si="1745"/>
        <v>0</v>
      </c>
      <c r="DU671" s="98">
        <f t="shared" si="1745"/>
        <v>0</v>
      </c>
      <c r="DV671" s="98">
        <f t="shared" si="1745"/>
        <v>0</v>
      </c>
      <c r="DW671" s="98">
        <f t="shared" si="1745"/>
        <v>0</v>
      </c>
      <c r="DX671" s="98">
        <f t="shared" si="1745"/>
        <v>0</v>
      </c>
      <c r="DY671" s="98">
        <f t="shared" si="1745"/>
        <v>0</v>
      </c>
      <c r="DZ671" s="98">
        <f t="shared" si="1745"/>
        <v>0</v>
      </c>
      <c r="EA671" s="98">
        <f t="shared" si="1745"/>
        <v>0</v>
      </c>
      <c r="EB671" s="98">
        <f t="shared" si="1745"/>
        <v>0</v>
      </c>
      <c r="EC671" s="98">
        <f t="shared" si="1745"/>
        <v>0</v>
      </c>
      <c r="ED671" s="98">
        <f t="shared" si="1745"/>
        <v>0</v>
      </c>
      <c r="EE671" s="98">
        <f t="shared" si="1745"/>
        <v>0</v>
      </c>
      <c r="EF671" s="98">
        <f t="shared" si="1745"/>
        <v>0</v>
      </c>
      <c r="EG671" s="98">
        <f t="shared" si="1745"/>
        <v>0</v>
      </c>
      <c r="EH671" s="98">
        <f t="shared" ref="EH671:FM671" si="1746">SUM(EH668:EH670)</f>
        <v>0</v>
      </c>
      <c r="EI671" s="98">
        <f t="shared" si="1746"/>
        <v>0</v>
      </c>
      <c r="EJ671" s="98">
        <f t="shared" si="1746"/>
        <v>0</v>
      </c>
      <c r="EK671" s="98">
        <f t="shared" si="1746"/>
        <v>0</v>
      </c>
      <c r="EL671" s="98">
        <f t="shared" si="1746"/>
        <v>0</v>
      </c>
      <c r="EM671" s="98">
        <f t="shared" si="1746"/>
        <v>0</v>
      </c>
      <c r="EN671" s="98">
        <f t="shared" si="1746"/>
        <v>0</v>
      </c>
      <c r="EO671" s="98">
        <f t="shared" si="1746"/>
        <v>0</v>
      </c>
      <c r="EP671" s="98">
        <f t="shared" si="1746"/>
        <v>0</v>
      </c>
      <c r="EQ671" s="98">
        <f t="shared" si="1746"/>
        <v>0</v>
      </c>
      <c r="ER671" s="98">
        <f t="shared" si="1746"/>
        <v>0</v>
      </c>
      <c r="ES671" s="98">
        <f t="shared" si="1746"/>
        <v>0</v>
      </c>
      <c r="ET671" s="98">
        <f t="shared" si="1746"/>
        <v>0</v>
      </c>
      <c r="EU671" s="98">
        <f t="shared" si="1746"/>
        <v>0</v>
      </c>
      <c r="EV671" s="98">
        <f t="shared" si="1746"/>
        <v>0</v>
      </c>
      <c r="EW671" s="98">
        <f t="shared" si="1746"/>
        <v>0</v>
      </c>
      <c r="EX671" s="98">
        <f t="shared" si="1746"/>
        <v>0</v>
      </c>
      <c r="EY671" s="98">
        <f t="shared" si="1746"/>
        <v>0</v>
      </c>
      <c r="EZ671" s="98">
        <f t="shared" si="1746"/>
        <v>0</v>
      </c>
      <c r="FA671" s="98">
        <f t="shared" si="1746"/>
        <v>0</v>
      </c>
      <c r="FB671" s="98">
        <f t="shared" si="1746"/>
        <v>0</v>
      </c>
      <c r="FC671" s="98">
        <f t="shared" si="1746"/>
        <v>0</v>
      </c>
      <c r="FD671" s="98">
        <f t="shared" si="1746"/>
        <v>0</v>
      </c>
      <c r="FE671" s="98">
        <f t="shared" si="1746"/>
        <v>0</v>
      </c>
      <c r="FF671" s="98">
        <f t="shared" si="1746"/>
        <v>0</v>
      </c>
      <c r="FG671" s="98">
        <f t="shared" si="1746"/>
        <v>0</v>
      </c>
      <c r="FH671" s="98">
        <f t="shared" si="1746"/>
        <v>0</v>
      </c>
      <c r="FI671" s="98">
        <f t="shared" si="1746"/>
        <v>0</v>
      </c>
      <c r="FJ671" s="98">
        <f t="shared" si="1746"/>
        <v>0</v>
      </c>
      <c r="FK671" s="98">
        <f t="shared" si="1746"/>
        <v>0</v>
      </c>
      <c r="FL671" s="98">
        <f t="shared" si="1746"/>
        <v>0</v>
      </c>
      <c r="FM671" s="98">
        <f t="shared" si="1746"/>
        <v>0</v>
      </c>
      <c r="FN671" s="98">
        <f>SUM(FN668:FN670)</f>
        <v>0</v>
      </c>
      <c r="FO671" s="98">
        <f>SUM(FO668:FO670)</f>
        <v>0</v>
      </c>
      <c r="FP671" s="98">
        <f>SUM(FP668:FP670)</f>
        <v>0</v>
      </c>
      <c r="FQ671" s="98">
        <f>SUM(FQ668:FQ670)</f>
        <v>0</v>
      </c>
      <c r="FR671" s="98">
        <f>SUM(FR668:FR670)</f>
        <v>0</v>
      </c>
    </row>
    <row r="672" spans="2:174">
      <c r="B672" s="157"/>
      <c r="C672" s="157"/>
      <c r="E672" s="161"/>
    </row>
    <row r="673" spans="2:175">
      <c r="B673" s="157"/>
      <c r="C673" s="159" t="s">
        <v>382</v>
      </c>
      <c r="D673" s="163"/>
      <c r="E673" s="161"/>
    </row>
    <row r="674" spans="2:175">
      <c r="B674" s="157"/>
      <c r="C674" s="157" t="s">
        <v>591</v>
      </c>
      <c r="D674" s="144" t="s">
        <v>974</v>
      </c>
      <c r="E674" s="161"/>
      <c r="I674" s="167">
        <f t="shared" ref="I674:I680" si="1747">SUM(J674:FR674)</f>
        <v>0</v>
      </c>
      <c r="J674" s="18">
        <f t="shared" ref="J674:AO674" si="1748">(J$15&gt;0) * SUM(J947, J998, J832)</f>
        <v>0</v>
      </c>
      <c r="K674" s="18">
        <f t="shared" si="1748"/>
        <v>0</v>
      </c>
      <c r="L674" s="18">
        <f t="shared" si="1748"/>
        <v>0</v>
      </c>
      <c r="M674" s="18">
        <f t="shared" si="1748"/>
        <v>0</v>
      </c>
      <c r="N674" s="18">
        <f t="shared" si="1748"/>
        <v>0</v>
      </c>
      <c r="O674" s="18">
        <f t="shared" si="1748"/>
        <v>0</v>
      </c>
      <c r="P674" s="18">
        <f t="shared" si="1748"/>
        <v>0</v>
      </c>
      <c r="Q674" s="18">
        <f t="shared" si="1748"/>
        <v>0</v>
      </c>
      <c r="R674" s="18">
        <f t="shared" si="1748"/>
        <v>0</v>
      </c>
      <c r="S674" s="18">
        <f t="shared" si="1748"/>
        <v>0</v>
      </c>
      <c r="T674" s="18">
        <f t="shared" si="1748"/>
        <v>0</v>
      </c>
      <c r="U674" s="18">
        <f t="shared" si="1748"/>
        <v>0</v>
      </c>
      <c r="V674" s="18">
        <f t="shared" si="1748"/>
        <v>0</v>
      </c>
      <c r="W674" s="18">
        <f t="shared" si="1748"/>
        <v>0</v>
      </c>
      <c r="X674" s="18">
        <f t="shared" si="1748"/>
        <v>0</v>
      </c>
      <c r="Y674" s="18">
        <f t="shared" si="1748"/>
        <v>0</v>
      </c>
      <c r="Z674" s="18">
        <f t="shared" si="1748"/>
        <v>0</v>
      </c>
      <c r="AA674" s="18">
        <f t="shared" si="1748"/>
        <v>0</v>
      </c>
      <c r="AB674" s="18">
        <f t="shared" si="1748"/>
        <v>0</v>
      </c>
      <c r="AC674" s="18">
        <f t="shared" si="1748"/>
        <v>0</v>
      </c>
      <c r="AD674" s="18">
        <f t="shared" si="1748"/>
        <v>0</v>
      </c>
      <c r="AE674" s="18">
        <f t="shared" si="1748"/>
        <v>0</v>
      </c>
      <c r="AF674" s="18">
        <f t="shared" si="1748"/>
        <v>0</v>
      </c>
      <c r="AG674" s="18">
        <f t="shared" si="1748"/>
        <v>0</v>
      </c>
      <c r="AH674" s="18">
        <f t="shared" si="1748"/>
        <v>0</v>
      </c>
      <c r="AI674" s="18">
        <f t="shared" si="1748"/>
        <v>0</v>
      </c>
      <c r="AJ674" s="18">
        <f t="shared" si="1748"/>
        <v>0</v>
      </c>
      <c r="AK674" s="18">
        <f t="shared" si="1748"/>
        <v>0</v>
      </c>
      <c r="AL674" s="18">
        <f t="shared" si="1748"/>
        <v>0</v>
      </c>
      <c r="AM674" s="18">
        <f t="shared" si="1748"/>
        <v>0</v>
      </c>
      <c r="AN674" s="18">
        <f t="shared" si="1748"/>
        <v>0</v>
      </c>
      <c r="AO674" s="18">
        <f t="shared" si="1748"/>
        <v>0</v>
      </c>
      <c r="AP674" s="18">
        <f t="shared" ref="AP674:BU674" si="1749">(AP$15&gt;0) * SUM(AP947, AP998, AP832)</f>
        <v>0</v>
      </c>
      <c r="AQ674" s="18">
        <f t="shared" si="1749"/>
        <v>0</v>
      </c>
      <c r="AR674" s="18">
        <f t="shared" si="1749"/>
        <v>0</v>
      </c>
      <c r="AS674" s="18">
        <f t="shared" si="1749"/>
        <v>0</v>
      </c>
      <c r="AT674" s="18">
        <f t="shared" si="1749"/>
        <v>0</v>
      </c>
      <c r="AU674" s="18">
        <f t="shared" si="1749"/>
        <v>0</v>
      </c>
      <c r="AV674" s="18">
        <f t="shared" si="1749"/>
        <v>0</v>
      </c>
      <c r="AW674" s="18">
        <f t="shared" si="1749"/>
        <v>0</v>
      </c>
      <c r="AX674" s="18">
        <f t="shared" si="1749"/>
        <v>0</v>
      </c>
      <c r="AY674" s="18">
        <f t="shared" si="1749"/>
        <v>0</v>
      </c>
      <c r="AZ674" s="18">
        <f t="shared" si="1749"/>
        <v>0</v>
      </c>
      <c r="BA674" s="18">
        <f t="shared" si="1749"/>
        <v>0</v>
      </c>
      <c r="BB674" s="18">
        <f t="shared" si="1749"/>
        <v>0</v>
      </c>
      <c r="BC674" s="18">
        <f t="shared" si="1749"/>
        <v>0</v>
      </c>
      <c r="BD674" s="18">
        <f t="shared" si="1749"/>
        <v>0</v>
      </c>
      <c r="BE674" s="18">
        <f t="shared" si="1749"/>
        <v>0</v>
      </c>
      <c r="BF674" s="18">
        <f t="shared" si="1749"/>
        <v>0</v>
      </c>
      <c r="BG674" s="18">
        <f t="shared" si="1749"/>
        <v>0</v>
      </c>
      <c r="BH674" s="18">
        <f t="shared" si="1749"/>
        <v>0</v>
      </c>
      <c r="BI674" s="18">
        <f t="shared" si="1749"/>
        <v>0</v>
      </c>
      <c r="BJ674" s="18">
        <f t="shared" si="1749"/>
        <v>0</v>
      </c>
      <c r="BK674" s="18">
        <f t="shared" si="1749"/>
        <v>0</v>
      </c>
      <c r="BL674" s="18">
        <f t="shared" si="1749"/>
        <v>0</v>
      </c>
      <c r="BM674" s="18">
        <f t="shared" si="1749"/>
        <v>0</v>
      </c>
      <c r="BN674" s="18">
        <f t="shared" si="1749"/>
        <v>0</v>
      </c>
      <c r="BO674" s="18">
        <f t="shared" si="1749"/>
        <v>0</v>
      </c>
      <c r="BP674" s="18">
        <f t="shared" si="1749"/>
        <v>0</v>
      </c>
      <c r="BQ674" s="18">
        <f t="shared" si="1749"/>
        <v>0</v>
      </c>
      <c r="BR674" s="18">
        <f t="shared" si="1749"/>
        <v>0</v>
      </c>
      <c r="BS674" s="18">
        <f t="shared" si="1749"/>
        <v>0</v>
      </c>
      <c r="BT674" s="18">
        <f t="shared" si="1749"/>
        <v>0</v>
      </c>
      <c r="BU674" s="18">
        <f t="shared" si="1749"/>
        <v>0</v>
      </c>
      <c r="BV674" s="18">
        <f t="shared" ref="BV674:DA674" si="1750">(BV$15&gt;0) * SUM(BV947, BV998, BV832)</f>
        <v>0</v>
      </c>
      <c r="BW674" s="18">
        <f t="shared" si="1750"/>
        <v>0</v>
      </c>
      <c r="BX674" s="18">
        <f t="shared" si="1750"/>
        <v>0</v>
      </c>
      <c r="BY674" s="18">
        <f t="shared" si="1750"/>
        <v>0</v>
      </c>
      <c r="BZ674" s="18">
        <f t="shared" si="1750"/>
        <v>0</v>
      </c>
      <c r="CA674" s="18">
        <f t="shared" si="1750"/>
        <v>0</v>
      </c>
      <c r="CB674" s="18">
        <f t="shared" si="1750"/>
        <v>0</v>
      </c>
      <c r="CC674" s="18">
        <f t="shared" si="1750"/>
        <v>0</v>
      </c>
      <c r="CD674" s="18">
        <f t="shared" si="1750"/>
        <v>0</v>
      </c>
      <c r="CE674" s="18">
        <f t="shared" si="1750"/>
        <v>0</v>
      </c>
      <c r="CF674" s="18">
        <f t="shared" si="1750"/>
        <v>0</v>
      </c>
      <c r="CG674" s="18">
        <f t="shared" si="1750"/>
        <v>0</v>
      </c>
      <c r="CH674" s="18">
        <f t="shared" si="1750"/>
        <v>0</v>
      </c>
      <c r="CI674" s="18">
        <f t="shared" si="1750"/>
        <v>0</v>
      </c>
      <c r="CJ674" s="18">
        <f t="shared" si="1750"/>
        <v>0</v>
      </c>
      <c r="CK674" s="18">
        <f t="shared" si="1750"/>
        <v>0</v>
      </c>
      <c r="CL674" s="18">
        <f t="shared" si="1750"/>
        <v>0</v>
      </c>
      <c r="CM674" s="18">
        <f t="shared" si="1750"/>
        <v>0</v>
      </c>
      <c r="CN674" s="18">
        <f t="shared" si="1750"/>
        <v>0</v>
      </c>
      <c r="CO674" s="18">
        <f t="shared" si="1750"/>
        <v>0</v>
      </c>
      <c r="CP674" s="18">
        <f t="shared" si="1750"/>
        <v>0</v>
      </c>
      <c r="CQ674" s="18">
        <f t="shared" si="1750"/>
        <v>0</v>
      </c>
      <c r="CR674" s="18">
        <f t="shared" si="1750"/>
        <v>0</v>
      </c>
      <c r="CS674" s="18">
        <f t="shared" si="1750"/>
        <v>0</v>
      </c>
      <c r="CT674" s="18">
        <f t="shared" si="1750"/>
        <v>0</v>
      </c>
      <c r="CU674" s="18">
        <f t="shared" si="1750"/>
        <v>0</v>
      </c>
      <c r="CV674" s="18">
        <f t="shared" si="1750"/>
        <v>0</v>
      </c>
      <c r="CW674" s="18">
        <f t="shared" si="1750"/>
        <v>0</v>
      </c>
      <c r="CX674" s="18">
        <f t="shared" si="1750"/>
        <v>0</v>
      </c>
      <c r="CY674" s="18">
        <f t="shared" si="1750"/>
        <v>0</v>
      </c>
      <c r="CZ674" s="18">
        <f t="shared" si="1750"/>
        <v>0</v>
      </c>
      <c r="DA674" s="18">
        <f t="shared" si="1750"/>
        <v>0</v>
      </c>
      <c r="DB674" s="18">
        <f t="shared" ref="DB674:EG674" si="1751">(DB$15&gt;0) * SUM(DB947, DB998, DB832)</f>
        <v>0</v>
      </c>
      <c r="DC674" s="18">
        <f t="shared" si="1751"/>
        <v>0</v>
      </c>
      <c r="DD674" s="18">
        <f t="shared" si="1751"/>
        <v>0</v>
      </c>
      <c r="DE674" s="18">
        <f t="shared" si="1751"/>
        <v>0</v>
      </c>
      <c r="DF674" s="18">
        <f t="shared" si="1751"/>
        <v>0</v>
      </c>
      <c r="DG674" s="18">
        <f t="shared" si="1751"/>
        <v>0</v>
      </c>
      <c r="DH674" s="18">
        <f t="shared" si="1751"/>
        <v>0</v>
      </c>
      <c r="DI674" s="18">
        <f t="shared" si="1751"/>
        <v>0</v>
      </c>
      <c r="DJ674" s="18">
        <f t="shared" si="1751"/>
        <v>0</v>
      </c>
      <c r="DK674" s="18">
        <f t="shared" si="1751"/>
        <v>0</v>
      </c>
      <c r="DL674" s="18">
        <f t="shared" si="1751"/>
        <v>0</v>
      </c>
      <c r="DM674" s="18">
        <f t="shared" si="1751"/>
        <v>0</v>
      </c>
      <c r="DN674" s="18">
        <f t="shared" si="1751"/>
        <v>0</v>
      </c>
      <c r="DO674" s="18">
        <f t="shared" si="1751"/>
        <v>0</v>
      </c>
      <c r="DP674" s="18">
        <f t="shared" si="1751"/>
        <v>0</v>
      </c>
      <c r="DQ674" s="18">
        <f t="shared" si="1751"/>
        <v>0</v>
      </c>
      <c r="DR674" s="18">
        <f t="shared" si="1751"/>
        <v>0</v>
      </c>
      <c r="DS674" s="18">
        <f t="shared" si="1751"/>
        <v>0</v>
      </c>
      <c r="DT674" s="18">
        <f t="shared" si="1751"/>
        <v>0</v>
      </c>
      <c r="DU674" s="18">
        <f t="shared" si="1751"/>
        <v>0</v>
      </c>
      <c r="DV674" s="18">
        <f t="shared" si="1751"/>
        <v>0</v>
      </c>
      <c r="DW674" s="18">
        <f t="shared" si="1751"/>
        <v>0</v>
      </c>
      <c r="DX674" s="18">
        <f t="shared" si="1751"/>
        <v>0</v>
      </c>
      <c r="DY674" s="18">
        <f t="shared" si="1751"/>
        <v>0</v>
      </c>
      <c r="DZ674" s="18">
        <f t="shared" si="1751"/>
        <v>0</v>
      </c>
      <c r="EA674" s="18">
        <f t="shared" si="1751"/>
        <v>0</v>
      </c>
      <c r="EB674" s="18">
        <f t="shared" si="1751"/>
        <v>0</v>
      </c>
      <c r="EC674" s="18">
        <f t="shared" si="1751"/>
        <v>0</v>
      </c>
      <c r="ED674" s="18">
        <f t="shared" si="1751"/>
        <v>0</v>
      </c>
      <c r="EE674" s="18">
        <f t="shared" si="1751"/>
        <v>0</v>
      </c>
      <c r="EF674" s="18">
        <f t="shared" si="1751"/>
        <v>0</v>
      </c>
      <c r="EG674" s="18">
        <f t="shared" si="1751"/>
        <v>0</v>
      </c>
      <c r="EH674" s="18">
        <f t="shared" ref="EH674:FR674" si="1752">(EH$15&gt;0) * SUM(EH947, EH998, EH832)</f>
        <v>0</v>
      </c>
      <c r="EI674" s="18">
        <f t="shared" si="1752"/>
        <v>0</v>
      </c>
      <c r="EJ674" s="18">
        <f t="shared" si="1752"/>
        <v>0</v>
      </c>
      <c r="EK674" s="18">
        <f t="shared" si="1752"/>
        <v>0</v>
      </c>
      <c r="EL674" s="18">
        <f t="shared" si="1752"/>
        <v>0</v>
      </c>
      <c r="EM674" s="18">
        <f t="shared" si="1752"/>
        <v>0</v>
      </c>
      <c r="EN674" s="18">
        <f t="shared" si="1752"/>
        <v>0</v>
      </c>
      <c r="EO674" s="18">
        <f t="shared" si="1752"/>
        <v>0</v>
      </c>
      <c r="EP674" s="18">
        <f t="shared" si="1752"/>
        <v>0</v>
      </c>
      <c r="EQ674" s="18">
        <f t="shared" si="1752"/>
        <v>0</v>
      </c>
      <c r="ER674" s="18">
        <f t="shared" si="1752"/>
        <v>0</v>
      </c>
      <c r="ES674" s="18">
        <f t="shared" si="1752"/>
        <v>0</v>
      </c>
      <c r="ET674" s="18">
        <f t="shared" si="1752"/>
        <v>0</v>
      </c>
      <c r="EU674" s="18">
        <f t="shared" si="1752"/>
        <v>0</v>
      </c>
      <c r="EV674" s="18">
        <f t="shared" si="1752"/>
        <v>0</v>
      </c>
      <c r="EW674" s="18">
        <f t="shared" si="1752"/>
        <v>0</v>
      </c>
      <c r="EX674" s="18">
        <f t="shared" si="1752"/>
        <v>0</v>
      </c>
      <c r="EY674" s="18">
        <f t="shared" si="1752"/>
        <v>0</v>
      </c>
      <c r="EZ674" s="18">
        <f t="shared" si="1752"/>
        <v>0</v>
      </c>
      <c r="FA674" s="18">
        <f t="shared" si="1752"/>
        <v>0</v>
      </c>
      <c r="FB674" s="18">
        <f t="shared" si="1752"/>
        <v>0</v>
      </c>
      <c r="FC674" s="18">
        <f t="shared" si="1752"/>
        <v>0</v>
      </c>
      <c r="FD674" s="18">
        <f t="shared" si="1752"/>
        <v>0</v>
      </c>
      <c r="FE674" s="18">
        <f t="shared" si="1752"/>
        <v>0</v>
      </c>
      <c r="FF674" s="18">
        <f t="shared" si="1752"/>
        <v>0</v>
      </c>
      <c r="FG674" s="18">
        <f t="shared" si="1752"/>
        <v>0</v>
      </c>
      <c r="FH674" s="18">
        <f t="shared" si="1752"/>
        <v>0</v>
      </c>
      <c r="FI674" s="18">
        <f t="shared" si="1752"/>
        <v>0</v>
      </c>
      <c r="FJ674" s="18">
        <f t="shared" si="1752"/>
        <v>0</v>
      </c>
      <c r="FK674" s="18">
        <f t="shared" si="1752"/>
        <v>0</v>
      </c>
      <c r="FL674" s="18">
        <f t="shared" si="1752"/>
        <v>0</v>
      </c>
      <c r="FM674" s="18">
        <f t="shared" si="1752"/>
        <v>0</v>
      </c>
      <c r="FN674" s="18">
        <f t="shared" si="1752"/>
        <v>0</v>
      </c>
      <c r="FO674" s="18">
        <f t="shared" si="1752"/>
        <v>0</v>
      </c>
      <c r="FP674" s="18">
        <f t="shared" si="1752"/>
        <v>0</v>
      </c>
      <c r="FQ674" s="18">
        <f t="shared" si="1752"/>
        <v>0</v>
      </c>
      <c r="FR674" s="18">
        <f t="shared" si="1752"/>
        <v>0</v>
      </c>
    </row>
    <row r="675" spans="2:175">
      <c r="B675" s="157"/>
      <c r="C675" s="157" t="s">
        <v>582</v>
      </c>
      <c r="D675" s="144" t="s">
        <v>974</v>
      </c>
      <c r="E675" s="161"/>
      <c r="I675" s="167">
        <f t="shared" si="1747"/>
        <v>0</v>
      </c>
      <c r="J675" s="18">
        <f t="shared" ref="J675:AO675" si="1753">(J$15&gt;0) * SUM(J948, J835)</f>
        <v>0</v>
      </c>
      <c r="K675" s="18">
        <f t="shared" si="1753"/>
        <v>0</v>
      </c>
      <c r="L675" s="18">
        <f t="shared" si="1753"/>
        <v>0</v>
      </c>
      <c r="M675" s="18">
        <f t="shared" si="1753"/>
        <v>0</v>
      </c>
      <c r="N675" s="18">
        <f t="shared" si="1753"/>
        <v>0</v>
      </c>
      <c r="O675" s="18">
        <f t="shared" si="1753"/>
        <v>0</v>
      </c>
      <c r="P675" s="18">
        <f t="shared" si="1753"/>
        <v>0</v>
      </c>
      <c r="Q675" s="18">
        <f t="shared" si="1753"/>
        <v>0</v>
      </c>
      <c r="R675" s="18">
        <f t="shared" si="1753"/>
        <v>0</v>
      </c>
      <c r="S675" s="18">
        <f t="shared" si="1753"/>
        <v>0</v>
      </c>
      <c r="T675" s="18">
        <f t="shared" si="1753"/>
        <v>0</v>
      </c>
      <c r="U675" s="18">
        <f t="shared" si="1753"/>
        <v>0</v>
      </c>
      <c r="V675" s="18">
        <f t="shared" si="1753"/>
        <v>0</v>
      </c>
      <c r="W675" s="18">
        <f t="shared" si="1753"/>
        <v>0</v>
      </c>
      <c r="X675" s="18">
        <f t="shared" si="1753"/>
        <v>0</v>
      </c>
      <c r="Y675" s="18">
        <f t="shared" si="1753"/>
        <v>0</v>
      </c>
      <c r="Z675" s="18">
        <f t="shared" si="1753"/>
        <v>0</v>
      </c>
      <c r="AA675" s="18">
        <f t="shared" si="1753"/>
        <v>0</v>
      </c>
      <c r="AB675" s="18">
        <f t="shared" si="1753"/>
        <v>0</v>
      </c>
      <c r="AC675" s="18">
        <f t="shared" si="1753"/>
        <v>0</v>
      </c>
      <c r="AD675" s="18">
        <f t="shared" si="1753"/>
        <v>0</v>
      </c>
      <c r="AE675" s="18">
        <f t="shared" si="1753"/>
        <v>0</v>
      </c>
      <c r="AF675" s="18">
        <f t="shared" si="1753"/>
        <v>0</v>
      </c>
      <c r="AG675" s="18">
        <f t="shared" si="1753"/>
        <v>0</v>
      </c>
      <c r="AH675" s="18">
        <f t="shared" si="1753"/>
        <v>0</v>
      </c>
      <c r="AI675" s="18">
        <f t="shared" si="1753"/>
        <v>0</v>
      </c>
      <c r="AJ675" s="18">
        <f t="shared" si="1753"/>
        <v>0</v>
      </c>
      <c r="AK675" s="18">
        <f t="shared" si="1753"/>
        <v>0</v>
      </c>
      <c r="AL675" s="18">
        <f t="shared" si="1753"/>
        <v>0</v>
      </c>
      <c r="AM675" s="18">
        <f t="shared" si="1753"/>
        <v>0</v>
      </c>
      <c r="AN675" s="18">
        <f t="shared" si="1753"/>
        <v>0</v>
      </c>
      <c r="AO675" s="18">
        <f t="shared" si="1753"/>
        <v>0</v>
      </c>
      <c r="AP675" s="18">
        <f t="shared" ref="AP675:BU675" si="1754">(AP$15&gt;0) * SUM(AP948, AP835)</f>
        <v>0</v>
      </c>
      <c r="AQ675" s="18">
        <f t="shared" si="1754"/>
        <v>0</v>
      </c>
      <c r="AR675" s="18">
        <f t="shared" si="1754"/>
        <v>0</v>
      </c>
      <c r="AS675" s="18">
        <f t="shared" si="1754"/>
        <v>0</v>
      </c>
      <c r="AT675" s="18">
        <f t="shared" si="1754"/>
        <v>0</v>
      </c>
      <c r="AU675" s="18">
        <f t="shared" si="1754"/>
        <v>0</v>
      </c>
      <c r="AV675" s="18">
        <f t="shared" si="1754"/>
        <v>0</v>
      </c>
      <c r="AW675" s="18">
        <f t="shared" si="1754"/>
        <v>0</v>
      </c>
      <c r="AX675" s="18">
        <f t="shared" si="1754"/>
        <v>0</v>
      </c>
      <c r="AY675" s="18">
        <f t="shared" si="1754"/>
        <v>0</v>
      </c>
      <c r="AZ675" s="18">
        <f t="shared" si="1754"/>
        <v>0</v>
      </c>
      <c r="BA675" s="18">
        <f t="shared" si="1754"/>
        <v>0</v>
      </c>
      <c r="BB675" s="18">
        <f t="shared" si="1754"/>
        <v>0</v>
      </c>
      <c r="BC675" s="18">
        <f t="shared" si="1754"/>
        <v>0</v>
      </c>
      <c r="BD675" s="18">
        <f t="shared" si="1754"/>
        <v>0</v>
      </c>
      <c r="BE675" s="18">
        <f t="shared" si="1754"/>
        <v>0</v>
      </c>
      <c r="BF675" s="18">
        <f t="shared" si="1754"/>
        <v>0</v>
      </c>
      <c r="BG675" s="18">
        <f t="shared" si="1754"/>
        <v>0</v>
      </c>
      <c r="BH675" s="18">
        <f t="shared" si="1754"/>
        <v>0</v>
      </c>
      <c r="BI675" s="18">
        <f t="shared" si="1754"/>
        <v>0</v>
      </c>
      <c r="BJ675" s="18">
        <f t="shared" si="1754"/>
        <v>0</v>
      </c>
      <c r="BK675" s="18">
        <f t="shared" si="1754"/>
        <v>0</v>
      </c>
      <c r="BL675" s="18">
        <f t="shared" si="1754"/>
        <v>0</v>
      </c>
      <c r="BM675" s="18">
        <f t="shared" si="1754"/>
        <v>0</v>
      </c>
      <c r="BN675" s="18">
        <f t="shared" si="1754"/>
        <v>0</v>
      </c>
      <c r="BO675" s="18">
        <f t="shared" si="1754"/>
        <v>0</v>
      </c>
      <c r="BP675" s="18">
        <f t="shared" si="1754"/>
        <v>0</v>
      </c>
      <c r="BQ675" s="18">
        <f t="shared" si="1754"/>
        <v>0</v>
      </c>
      <c r="BR675" s="18">
        <f t="shared" si="1754"/>
        <v>0</v>
      </c>
      <c r="BS675" s="18">
        <f t="shared" si="1754"/>
        <v>0</v>
      </c>
      <c r="BT675" s="18">
        <f t="shared" si="1754"/>
        <v>0</v>
      </c>
      <c r="BU675" s="18">
        <f t="shared" si="1754"/>
        <v>0</v>
      </c>
      <c r="BV675" s="18">
        <f t="shared" ref="BV675:DA675" si="1755">(BV$15&gt;0) * SUM(BV948, BV835)</f>
        <v>0</v>
      </c>
      <c r="BW675" s="18">
        <f t="shared" si="1755"/>
        <v>0</v>
      </c>
      <c r="BX675" s="18">
        <f t="shared" si="1755"/>
        <v>0</v>
      </c>
      <c r="BY675" s="18">
        <f t="shared" si="1755"/>
        <v>0</v>
      </c>
      <c r="BZ675" s="18">
        <f t="shared" si="1755"/>
        <v>0</v>
      </c>
      <c r="CA675" s="18">
        <f t="shared" si="1755"/>
        <v>0</v>
      </c>
      <c r="CB675" s="18">
        <f t="shared" si="1755"/>
        <v>0</v>
      </c>
      <c r="CC675" s="18">
        <f t="shared" si="1755"/>
        <v>0</v>
      </c>
      <c r="CD675" s="18">
        <f t="shared" si="1755"/>
        <v>0</v>
      </c>
      <c r="CE675" s="18">
        <f t="shared" si="1755"/>
        <v>0</v>
      </c>
      <c r="CF675" s="18">
        <f t="shared" si="1755"/>
        <v>0</v>
      </c>
      <c r="CG675" s="18">
        <f t="shared" si="1755"/>
        <v>0</v>
      </c>
      <c r="CH675" s="18">
        <f t="shared" si="1755"/>
        <v>0</v>
      </c>
      <c r="CI675" s="18">
        <f t="shared" si="1755"/>
        <v>0</v>
      </c>
      <c r="CJ675" s="18">
        <f t="shared" si="1755"/>
        <v>0</v>
      </c>
      <c r="CK675" s="18">
        <f t="shared" si="1755"/>
        <v>0</v>
      </c>
      <c r="CL675" s="18">
        <f t="shared" si="1755"/>
        <v>0</v>
      </c>
      <c r="CM675" s="18">
        <f t="shared" si="1755"/>
        <v>0</v>
      </c>
      <c r="CN675" s="18">
        <f t="shared" si="1755"/>
        <v>0</v>
      </c>
      <c r="CO675" s="18">
        <f t="shared" si="1755"/>
        <v>0</v>
      </c>
      <c r="CP675" s="18">
        <f t="shared" si="1755"/>
        <v>0</v>
      </c>
      <c r="CQ675" s="18">
        <f t="shared" si="1755"/>
        <v>0</v>
      </c>
      <c r="CR675" s="18">
        <f t="shared" si="1755"/>
        <v>0</v>
      </c>
      <c r="CS675" s="18">
        <f t="shared" si="1755"/>
        <v>0</v>
      </c>
      <c r="CT675" s="18">
        <f t="shared" si="1755"/>
        <v>0</v>
      </c>
      <c r="CU675" s="18">
        <f t="shared" si="1755"/>
        <v>0</v>
      </c>
      <c r="CV675" s="18">
        <f t="shared" si="1755"/>
        <v>0</v>
      </c>
      <c r="CW675" s="18">
        <f t="shared" si="1755"/>
        <v>0</v>
      </c>
      <c r="CX675" s="18">
        <f t="shared" si="1755"/>
        <v>0</v>
      </c>
      <c r="CY675" s="18">
        <f t="shared" si="1755"/>
        <v>0</v>
      </c>
      <c r="CZ675" s="18">
        <f t="shared" si="1755"/>
        <v>0</v>
      </c>
      <c r="DA675" s="18">
        <f t="shared" si="1755"/>
        <v>0</v>
      </c>
      <c r="DB675" s="18">
        <f t="shared" ref="DB675:EG675" si="1756">(DB$15&gt;0) * SUM(DB948, DB835)</f>
        <v>0</v>
      </c>
      <c r="DC675" s="18">
        <f t="shared" si="1756"/>
        <v>0</v>
      </c>
      <c r="DD675" s="18">
        <f t="shared" si="1756"/>
        <v>0</v>
      </c>
      <c r="DE675" s="18">
        <f t="shared" si="1756"/>
        <v>0</v>
      </c>
      <c r="DF675" s="18">
        <f t="shared" si="1756"/>
        <v>0</v>
      </c>
      <c r="DG675" s="18">
        <f t="shared" si="1756"/>
        <v>0</v>
      </c>
      <c r="DH675" s="18">
        <f t="shared" si="1756"/>
        <v>0</v>
      </c>
      <c r="DI675" s="18">
        <f t="shared" si="1756"/>
        <v>0</v>
      </c>
      <c r="DJ675" s="18">
        <f t="shared" si="1756"/>
        <v>0</v>
      </c>
      <c r="DK675" s="18">
        <f t="shared" si="1756"/>
        <v>0</v>
      </c>
      <c r="DL675" s="18">
        <f t="shared" si="1756"/>
        <v>0</v>
      </c>
      <c r="DM675" s="18">
        <f t="shared" si="1756"/>
        <v>0</v>
      </c>
      <c r="DN675" s="18">
        <f t="shared" si="1756"/>
        <v>0</v>
      </c>
      <c r="DO675" s="18">
        <f t="shared" si="1756"/>
        <v>0</v>
      </c>
      <c r="DP675" s="18">
        <f t="shared" si="1756"/>
        <v>0</v>
      </c>
      <c r="DQ675" s="18">
        <f t="shared" si="1756"/>
        <v>0</v>
      </c>
      <c r="DR675" s="18">
        <f t="shared" si="1756"/>
        <v>0</v>
      </c>
      <c r="DS675" s="18">
        <f t="shared" si="1756"/>
        <v>0</v>
      </c>
      <c r="DT675" s="18">
        <f t="shared" si="1756"/>
        <v>0</v>
      </c>
      <c r="DU675" s="18">
        <f t="shared" si="1756"/>
        <v>0</v>
      </c>
      <c r="DV675" s="18">
        <f t="shared" si="1756"/>
        <v>0</v>
      </c>
      <c r="DW675" s="18">
        <f t="shared" si="1756"/>
        <v>0</v>
      </c>
      <c r="DX675" s="18">
        <f t="shared" si="1756"/>
        <v>0</v>
      </c>
      <c r="DY675" s="18">
        <f t="shared" si="1756"/>
        <v>0</v>
      </c>
      <c r="DZ675" s="18">
        <f t="shared" si="1756"/>
        <v>0</v>
      </c>
      <c r="EA675" s="18">
        <f t="shared" si="1756"/>
        <v>0</v>
      </c>
      <c r="EB675" s="18">
        <f t="shared" si="1756"/>
        <v>0</v>
      </c>
      <c r="EC675" s="18">
        <f t="shared" si="1756"/>
        <v>0</v>
      </c>
      <c r="ED675" s="18">
        <f t="shared" si="1756"/>
        <v>0</v>
      </c>
      <c r="EE675" s="18">
        <f t="shared" si="1756"/>
        <v>0</v>
      </c>
      <c r="EF675" s="18">
        <f t="shared" si="1756"/>
        <v>0</v>
      </c>
      <c r="EG675" s="18">
        <f t="shared" si="1756"/>
        <v>0</v>
      </c>
      <c r="EH675" s="18">
        <f t="shared" ref="EH675:FR675" si="1757">(EH$15&gt;0) * SUM(EH948, EH835)</f>
        <v>0</v>
      </c>
      <c r="EI675" s="18">
        <f t="shared" si="1757"/>
        <v>0</v>
      </c>
      <c r="EJ675" s="18">
        <f t="shared" si="1757"/>
        <v>0</v>
      </c>
      <c r="EK675" s="18">
        <f t="shared" si="1757"/>
        <v>0</v>
      </c>
      <c r="EL675" s="18">
        <f t="shared" si="1757"/>
        <v>0</v>
      </c>
      <c r="EM675" s="18">
        <f t="shared" si="1757"/>
        <v>0</v>
      </c>
      <c r="EN675" s="18">
        <f t="shared" si="1757"/>
        <v>0</v>
      </c>
      <c r="EO675" s="18">
        <f t="shared" si="1757"/>
        <v>0</v>
      </c>
      <c r="EP675" s="18">
        <f t="shared" si="1757"/>
        <v>0</v>
      </c>
      <c r="EQ675" s="18">
        <f t="shared" si="1757"/>
        <v>0</v>
      </c>
      <c r="ER675" s="18">
        <f t="shared" si="1757"/>
        <v>0</v>
      </c>
      <c r="ES675" s="18">
        <f t="shared" si="1757"/>
        <v>0</v>
      </c>
      <c r="ET675" s="18">
        <f t="shared" si="1757"/>
        <v>0</v>
      </c>
      <c r="EU675" s="18">
        <f t="shared" si="1757"/>
        <v>0</v>
      </c>
      <c r="EV675" s="18">
        <f t="shared" si="1757"/>
        <v>0</v>
      </c>
      <c r="EW675" s="18">
        <f t="shared" si="1757"/>
        <v>0</v>
      </c>
      <c r="EX675" s="18">
        <f t="shared" si="1757"/>
        <v>0</v>
      </c>
      <c r="EY675" s="18">
        <f t="shared" si="1757"/>
        <v>0</v>
      </c>
      <c r="EZ675" s="18">
        <f t="shared" si="1757"/>
        <v>0</v>
      </c>
      <c r="FA675" s="18">
        <f t="shared" si="1757"/>
        <v>0</v>
      </c>
      <c r="FB675" s="18">
        <f t="shared" si="1757"/>
        <v>0</v>
      </c>
      <c r="FC675" s="18">
        <f t="shared" si="1757"/>
        <v>0</v>
      </c>
      <c r="FD675" s="18">
        <f t="shared" si="1757"/>
        <v>0</v>
      </c>
      <c r="FE675" s="18">
        <f t="shared" si="1757"/>
        <v>0</v>
      </c>
      <c r="FF675" s="18">
        <f t="shared" si="1757"/>
        <v>0</v>
      </c>
      <c r="FG675" s="18">
        <f t="shared" si="1757"/>
        <v>0</v>
      </c>
      <c r="FH675" s="18">
        <f t="shared" si="1757"/>
        <v>0</v>
      </c>
      <c r="FI675" s="18">
        <f t="shared" si="1757"/>
        <v>0</v>
      </c>
      <c r="FJ675" s="18">
        <f t="shared" si="1757"/>
        <v>0</v>
      </c>
      <c r="FK675" s="18">
        <f t="shared" si="1757"/>
        <v>0</v>
      </c>
      <c r="FL675" s="18">
        <f t="shared" si="1757"/>
        <v>0</v>
      </c>
      <c r="FM675" s="18">
        <f t="shared" si="1757"/>
        <v>0</v>
      </c>
      <c r="FN675" s="18">
        <f t="shared" si="1757"/>
        <v>0</v>
      </c>
      <c r="FO675" s="18">
        <f t="shared" si="1757"/>
        <v>0</v>
      </c>
      <c r="FP675" s="18">
        <f t="shared" si="1757"/>
        <v>0</v>
      </c>
      <c r="FQ675" s="18">
        <f t="shared" si="1757"/>
        <v>0</v>
      </c>
      <c r="FR675" s="18">
        <f t="shared" si="1757"/>
        <v>0</v>
      </c>
    </row>
    <row r="676" spans="2:175">
      <c r="B676" s="157"/>
      <c r="C676" s="157" t="s">
        <v>583</v>
      </c>
      <c r="D676" s="144" t="s">
        <v>974</v>
      </c>
      <c r="E676" s="161"/>
      <c r="I676" s="167">
        <f t="shared" si="1747"/>
        <v>2307.7849315068493</v>
      </c>
      <c r="J676" s="18">
        <f>J829</f>
        <v>0</v>
      </c>
      <c r="K676" s="18">
        <f t="shared" ref="K676:BV676" si="1758">K829</f>
        <v>0</v>
      </c>
      <c r="L676" s="18">
        <f t="shared" si="1758"/>
        <v>0</v>
      </c>
      <c r="M676" s="18">
        <f t="shared" si="1758"/>
        <v>0</v>
      </c>
      <c r="N676" s="18">
        <f t="shared" si="1758"/>
        <v>0</v>
      </c>
      <c r="O676" s="18">
        <f t="shared" si="1758"/>
        <v>0</v>
      </c>
      <c r="P676" s="18">
        <f t="shared" si="1758"/>
        <v>0</v>
      </c>
      <c r="Q676" s="18">
        <f t="shared" si="1758"/>
        <v>0</v>
      </c>
      <c r="R676" s="18">
        <f t="shared" si="1758"/>
        <v>0</v>
      </c>
      <c r="S676" s="18">
        <f t="shared" si="1758"/>
        <v>0</v>
      </c>
      <c r="T676" s="18">
        <f t="shared" si="1758"/>
        <v>0</v>
      </c>
      <c r="U676" s="18">
        <f t="shared" si="1758"/>
        <v>0</v>
      </c>
      <c r="V676" s="18">
        <f t="shared" si="1758"/>
        <v>0</v>
      </c>
      <c r="W676" s="18">
        <f t="shared" si="1758"/>
        <v>0</v>
      </c>
      <c r="X676" s="18">
        <f t="shared" si="1758"/>
        <v>0</v>
      </c>
      <c r="Y676" s="18">
        <f t="shared" si="1758"/>
        <v>0</v>
      </c>
      <c r="Z676" s="18">
        <f t="shared" si="1758"/>
        <v>0</v>
      </c>
      <c r="AA676" s="18">
        <f t="shared" si="1758"/>
        <v>2307.7849315068493</v>
      </c>
      <c r="AB676" s="18">
        <f t="shared" si="1758"/>
        <v>0</v>
      </c>
      <c r="AC676" s="18">
        <f t="shared" si="1758"/>
        <v>0</v>
      </c>
      <c r="AD676" s="18">
        <f t="shared" si="1758"/>
        <v>0</v>
      </c>
      <c r="AE676" s="18">
        <f t="shared" si="1758"/>
        <v>0</v>
      </c>
      <c r="AF676" s="18">
        <f t="shared" si="1758"/>
        <v>0</v>
      </c>
      <c r="AG676" s="18">
        <f t="shared" si="1758"/>
        <v>0</v>
      </c>
      <c r="AH676" s="18">
        <f t="shared" si="1758"/>
        <v>0</v>
      </c>
      <c r="AI676" s="18">
        <f t="shared" si="1758"/>
        <v>0</v>
      </c>
      <c r="AJ676" s="18">
        <f t="shared" si="1758"/>
        <v>0</v>
      </c>
      <c r="AK676" s="18">
        <f t="shared" si="1758"/>
        <v>0</v>
      </c>
      <c r="AL676" s="18">
        <f t="shared" si="1758"/>
        <v>0</v>
      </c>
      <c r="AM676" s="18">
        <f t="shared" si="1758"/>
        <v>0</v>
      </c>
      <c r="AN676" s="18">
        <f t="shared" si="1758"/>
        <v>0</v>
      </c>
      <c r="AO676" s="18">
        <f t="shared" si="1758"/>
        <v>0</v>
      </c>
      <c r="AP676" s="18">
        <f t="shared" si="1758"/>
        <v>0</v>
      </c>
      <c r="AQ676" s="18">
        <f t="shared" si="1758"/>
        <v>0</v>
      </c>
      <c r="AR676" s="18">
        <f t="shared" si="1758"/>
        <v>0</v>
      </c>
      <c r="AS676" s="18">
        <f t="shared" si="1758"/>
        <v>0</v>
      </c>
      <c r="AT676" s="18">
        <f t="shared" si="1758"/>
        <v>0</v>
      </c>
      <c r="AU676" s="18">
        <f t="shared" si="1758"/>
        <v>0</v>
      </c>
      <c r="AV676" s="18">
        <f t="shared" si="1758"/>
        <v>0</v>
      </c>
      <c r="AW676" s="18">
        <f t="shared" si="1758"/>
        <v>0</v>
      </c>
      <c r="AX676" s="18">
        <f t="shared" si="1758"/>
        <v>0</v>
      </c>
      <c r="AY676" s="18">
        <f t="shared" si="1758"/>
        <v>0</v>
      </c>
      <c r="AZ676" s="18">
        <f t="shared" si="1758"/>
        <v>0</v>
      </c>
      <c r="BA676" s="18">
        <f t="shared" si="1758"/>
        <v>0</v>
      </c>
      <c r="BB676" s="18">
        <f t="shared" si="1758"/>
        <v>0</v>
      </c>
      <c r="BC676" s="18">
        <f t="shared" si="1758"/>
        <v>0</v>
      </c>
      <c r="BD676" s="18">
        <f t="shared" si="1758"/>
        <v>0</v>
      </c>
      <c r="BE676" s="18">
        <f t="shared" si="1758"/>
        <v>0</v>
      </c>
      <c r="BF676" s="18">
        <f t="shared" si="1758"/>
        <v>0</v>
      </c>
      <c r="BG676" s="18">
        <f t="shared" si="1758"/>
        <v>0</v>
      </c>
      <c r="BH676" s="18">
        <f t="shared" si="1758"/>
        <v>0</v>
      </c>
      <c r="BI676" s="18">
        <f t="shared" si="1758"/>
        <v>0</v>
      </c>
      <c r="BJ676" s="18">
        <f t="shared" si="1758"/>
        <v>0</v>
      </c>
      <c r="BK676" s="18">
        <f t="shared" si="1758"/>
        <v>0</v>
      </c>
      <c r="BL676" s="18">
        <f t="shared" si="1758"/>
        <v>0</v>
      </c>
      <c r="BM676" s="18">
        <f t="shared" si="1758"/>
        <v>0</v>
      </c>
      <c r="BN676" s="18">
        <f t="shared" si="1758"/>
        <v>0</v>
      </c>
      <c r="BO676" s="18">
        <f t="shared" si="1758"/>
        <v>0</v>
      </c>
      <c r="BP676" s="18">
        <f t="shared" si="1758"/>
        <v>0</v>
      </c>
      <c r="BQ676" s="18">
        <f t="shared" si="1758"/>
        <v>0</v>
      </c>
      <c r="BR676" s="18">
        <f t="shared" si="1758"/>
        <v>0</v>
      </c>
      <c r="BS676" s="18">
        <f t="shared" si="1758"/>
        <v>0</v>
      </c>
      <c r="BT676" s="18">
        <f t="shared" si="1758"/>
        <v>0</v>
      </c>
      <c r="BU676" s="18">
        <f t="shared" si="1758"/>
        <v>0</v>
      </c>
      <c r="BV676" s="18">
        <f t="shared" si="1758"/>
        <v>0</v>
      </c>
      <c r="BW676" s="18">
        <f t="shared" ref="BW676:EH676" si="1759">BW829</f>
        <v>0</v>
      </c>
      <c r="BX676" s="18">
        <f t="shared" si="1759"/>
        <v>0</v>
      </c>
      <c r="BY676" s="18">
        <f t="shared" si="1759"/>
        <v>0</v>
      </c>
      <c r="BZ676" s="18">
        <f t="shared" si="1759"/>
        <v>0</v>
      </c>
      <c r="CA676" s="18">
        <f t="shared" si="1759"/>
        <v>0</v>
      </c>
      <c r="CB676" s="18">
        <f t="shared" si="1759"/>
        <v>0</v>
      </c>
      <c r="CC676" s="18">
        <f t="shared" si="1759"/>
        <v>0</v>
      </c>
      <c r="CD676" s="18">
        <f t="shared" si="1759"/>
        <v>0</v>
      </c>
      <c r="CE676" s="18">
        <f t="shared" si="1759"/>
        <v>0</v>
      </c>
      <c r="CF676" s="18">
        <f t="shared" si="1759"/>
        <v>0</v>
      </c>
      <c r="CG676" s="18">
        <f t="shared" si="1759"/>
        <v>0</v>
      </c>
      <c r="CH676" s="18">
        <f t="shared" si="1759"/>
        <v>0</v>
      </c>
      <c r="CI676" s="18">
        <f t="shared" si="1759"/>
        <v>0</v>
      </c>
      <c r="CJ676" s="18">
        <f t="shared" si="1759"/>
        <v>0</v>
      </c>
      <c r="CK676" s="18">
        <f t="shared" si="1759"/>
        <v>0</v>
      </c>
      <c r="CL676" s="18">
        <f t="shared" si="1759"/>
        <v>0</v>
      </c>
      <c r="CM676" s="18">
        <f t="shared" si="1759"/>
        <v>0</v>
      </c>
      <c r="CN676" s="18">
        <f t="shared" si="1759"/>
        <v>0</v>
      </c>
      <c r="CO676" s="18">
        <f t="shared" si="1759"/>
        <v>0</v>
      </c>
      <c r="CP676" s="18">
        <f t="shared" si="1759"/>
        <v>0</v>
      </c>
      <c r="CQ676" s="18">
        <f t="shared" si="1759"/>
        <v>0</v>
      </c>
      <c r="CR676" s="18">
        <f t="shared" si="1759"/>
        <v>0</v>
      </c>
      <c r="CS676" s="18">
        <f t="shared" si="1759"/>
        <v>0</v>
      </c>
      <c r="CT676" s="18">
        <f t="shared" si="1759"/>
        <v>0</v>
      </c>
      <c r="CU676" s="18">
        <f t="shared" si="1759"/>
        <v>0</v>
      </c>
      <c r="CV676" s="18">
        <f t="shared" si="1759"/>
        <v>0</v>
      </c>
      <c r="CW676" s="18">
        <f t="shared" si="1759"/>
        <v>0</v>
      </c>
      <c r="CX676" s="18">
        <f t="shared" si="1759"/>
        <v>0</v>
      </c>
      <c r="CY676" s="18">
        <f t="shared" si="1759"/>
        <v>0</v>
      </c>
      <c r="CZ676" s="18">
        <f t="shared" si="1759"/>
        <v>0</v>
      </c>
      <c r="DA676" s="18">
        <f t="shared" si="1759"/>
        <v>0</v>
      </c>
      <c r="DB676" s="18">
        <f t="shared" si="1759"/>
        <v>0</v>
      </c>
      <c r="DC676" s="18">
        <f t="shared" si="1759"/>
        <v>0</v>
      </c>
      <c r="DD676" s="18">
        <f t="shared" si="1759"/>
        <v>0</v>
      </c>
      <c r="DE676" s="18">
        <f t="shared" si="1759"/>
        <v>0</v>
      </c>
      <c r="DF676" s="18">
        <f t="shared" si="1759"/>
        <v>0</v>
      </c>
      <c r="DG676" s="18">
        <f t="shared" si="1759"/>
        <v>0</v>
      </c>
      <c r="DH676" s="18">
        <f t="shared" si="1759"/>
        <v>0</v>
      </c>
      <c r="DI676" s="18">
        <f t="shared" si="1759"/>
        <v>0</v>
      </c>
      <c r="DJ676" s="18">
        <f t="shared" si="1759"/>
        <v>0</v>
      </c>
      <c r="DK676" s="18">
        <f t="shared" si="1759"/>
        <v>0</v>
      </c>
      <c r="DL676" s="18">
        <f t="shared" si="1759"/>
        <v>0</v>
      </c>
      <c r="DM676" s="18">
        <f t="shared" si="1759"/>
        <v>0</v>
      </c>
      <c r="DN676" s="18">
        <f t="shared" si="1759"/>
        <v>0</v>
      </c>
      <c r="DO676" s="18">
        <f t="shared" si="1759"/>
        <v>0</v>
      </c>
      <c r="DP676" s="18">
        <f t="shared" si="1759"/>
        <v>0</v>
      </c>
      <c r="DQ676" s="18">
        <f t="shared" si="1759"/>
        <v>0</v>
      </c>
      <c r="DR676" s="18">
        <f t="shared" si="1759"/>
        <v>0</v>
      </c>
      <c r="DS676" s="18">
        <f t="shared" si="1759"/>
        <v>0</v>
      </c>
      <c r="DT676" s="18">
        <f t="shared" si="1759"/>
        <v>0</v>
      </c>
      <c r="DU676" s="18">
        <f t="shared" si="1759"/>
        <v>0</v>
      </c>
      <c r="DV676" s="18">
        <f t="shared" si="1759"/>
        <v>0</v>
      </c>
      <c r="DW676" s="18">
        <f t="shared" si="1759"/>
        <v>0</v>
      </c>
      <c r="DX676" s="18">
        <f t="shared" si="1759"/>
        <v>0</v>
      </c>
      <c r="DY676" s="18">
        <f t="shared" si="1759"/>
        <v>0</v>
      </c>
      <c r="DZ676" s="18">
        <f t="shared" si="1759"/>
        <v>0</v>
      </c>
      <c r="EA676" s="18">
        <f t="shared" si="1759"/>
        <v>0</v>
      </c>
      <c r="EB676" s="18">
        <f t="shared" si="1759"/>
        <v>0</v>
      </c>
      <c r="EC676" s="18">
        <f t="shared" si="1759"/>
        <v>0</v>
      </c>
      <c r="ED676" s="18">
        <f t="shared" si="1759"/>
        <v>0</v>
      </c>
      <c r="EE676" s="18">
        <f t="shared" si="1759"/>
        <v>0</v>
      </c>
      <c r="EF676" s="18">
        <f t="shared" si="1759"/>
        <v>0</v>
      </c>
      <c r="EG676" s="18">
        <f t="shared" si="1759"/>
        <v>0</v>
      </c>
      <c r="EH676" s="18">
        <f t="shared" si="1759"/>
        <v>0</v>
      </c>
      <c r="EI676" s="18">
        <f t="shared" ref="EI676:FR676" si="1760">EI829</f>
        <v>0</v>
      </c>
      <c r="EJ676" s="18">
        <f t="shared" si="1760"/>
        <v>0</v>
      </c>
      <c r="EK676" s="18">
        <f t="shared" si="1760"/>
        <v>0</v>
      </c>
      <c r="EL676" s="18">
        <f t="shared" si="1760"/>
        <v>0</v>
      </c>
      <c r="EM676" s="18">
        <f t="shared" si="1760"/>
        <v>0</v>
      </c>
      <c r="EN676" s="18">
        <f t="shared" si="1760"/>
        <v>0</v>
      </c>
      <c r="EO676" s="18">
        <f t="shared" si="1760"/>
        <v>0</v>
      </c>
      <c r="EP676" s="18">
        <f t="shared" si="1760"/>
        <v>0</v>
      </c>
      <c r="EQ676" s="18">
        <f t="shared" si="1760"/>
        <v>0</v>
      </c>
      <c r="ER676" s="18">
        <f t="shared" si="1760"/>
        <v>0</v>
      </c>
      <c r="ES676" s="18">
        <f t="shared" si="1760"/>
        <v>0</v>
      </c>
      <c r="ET676" s="18">
        <f t="shared" si="1760"/>
        <v>0</v>
      </c>
      <c r="EU676" s="18">
        <f t="shared" si="1760"/>
        <v>0</v>
      </c>
      <c r="EV676" s="18">
        <f t="shared" si="1760"/>
        <v>0</v>
      </c>
      <c r="EW676" s="18">
        <f t="shared" si="1760"/>
        <v>0</v>
      </c>
      <c r="EX676" s="18">
        <f t="shared" si="1760"/>
        <v>0</v>
      </c>
      <c r="EY676" s="18">
        <f t="shared" si="1760"/>
        <v>0</v>
      </c>
      <c r="EZ676" s="18">
        <f t="shared" si="1760"/>
        <v>0</v>
      </c>
      <c r="FA676" s="18">
        <f t="shared" si="1760"/>
        <v>0</v>
      </c>
      <c r="FB676" s="18">
        <f t="shared" si="1760"/>
        <v>0</v>
      </c>
      <c r="FC676" s="18">
        <f t="shared" si="1760"/>
        <v>0</v>
      </c>
      <c r="FD676" s="18">
        <f t="shared" si="1760"/>
        <v>0</v>
      </c>
      <c r="FE676" s="18">
        <f t="shared" si="1760"/>
        <v>0</v>
      </c>
      <c r="FF676" s="18">
        <f t="shared" si="1760"/>
        <v>0</v>
      </c>
      <c r="FG676" s="18">
        <f t="shared" si="1760"/>
        <v>0</v>
      </c>
      <c r="FH676" s="18">
        <f t="shared" si="1760"/>
        <v>0</v>
      </c>
      <c r="FI676" s="18">
        <f t="shared" si="1760"/>
        <v>0</v>
      </c>
      <c r="FJ676" s="18">
        <f t="shared" si="1760"/>
        <v>0</v>
      </c>
      <c r="FK676" s="18">
        <f t="shared" si="1760"/>
        <v>0</v>
      </c>
      <c r="FL676" s="18">
        <f t="shared" si="1760"/>
        <v>0</v>
      </c>
      <c r="FM676" s="18">
        <f t="shared" si="1760"/>
        <v>0</v>
      </c>
      <c r="FN676" s="18">
        <f t="shared" si="1760"/>
        <v>0</v>
      </c>
      <c r="FO676" s="18">
        <f t="shared" si="1760"/>
        <v>0</v>
      </c>
      <c r="FP676" s="18">
        <f t="shared" si="1760"/>
        <v>0</v>
      </c>
      <c r="FQ676" s="18">
        <f t="shared" si="1760"/>
        <v>0</v>
      </c>
      <c r="FR676" s="18">
        <f t="shared" si="1760"/>
        <v>0</v>
      </c>
    </row>
    <row r="677" spans="2:175">
      <c r="B677" s="157"/>
      <c r="C677" s="157" t="s">
        <v>1156</v>
      </c>
      <c r="D677" s="144" t="s">
        <v>974</v>
      </c>
      <c r="E677" s="161"/>
      <c r="I677" s="167">
        <f t="shared" si="1747"/>
        <v>0</v>
      </c>
      <c r="J677" s="18">
        <f t="shared" ref="J677:AO677" si="1761">(J$15&gt;0) * J839</f>
        <v>0</v>
      </c>
      <c r="K677" s="18">
        <f t="shared" si="1761"/>
        <v>0</v>
      </c>
      <c r="L677" s="18">
        <f t="shared" si="1761"/>
        <v>0</v>
      </c>
      <c r="M677" s="18">
        <f t="shared" si="1761"/>
        <v>0</v>
      </c>
      <c r="N677" s="18">
        <f t="shared" si="1761"/>
        <v>0</v>
      </c>
      <c r="O677" s="18">
        <f t="shared" si="1761"/>
        <v>0</v>
      </c>
      <c r="P677" s="18">
        <f t="shared" si="1761"/>
        <v>0</v>
      </c>
      <c r="Q677" s="18">
        <f t="shared" si="1761"/>
        <v>0</v>
      </c>
      <c r="R677" s="18">
        <f t="shared" si="1761"/>
        <v>0</v>
      </c>
      <c r="S677" s="18">
        <f t="shared" si="1761"/>
        <v>0</v>
      </c>
      <c r="T677" s="18">
        <f t="shared" si="1761"/>
        <v>0</v>
      </c>
      <c r="U677" s="18">
        <f t="shared" si="1761"/>
        <v>0</v>
      </c>
      <c r="V677" s="18">
        <f t="shared" si="1761"/>
        <v>0</v>
      </c>
      <c r="W677" s="18">
        <f t="shared" si="1761"/>
        <v>0</v>
      </c>
      <c r="X677" s="18">
        <f t="shared" si="1761"/>
        <v>0</v>
      </c>
      <c r="Y677" s="18">
        <f t="shared" si="1761"/>
        <v>0</v>
      </c>
      <c r="Z677" s="18">
        <f t="shared" si="1761"/>
        <v>0</v>
      </c>
      <c r="AA677" s="18">
        <f t="shared" si="1761"/>
        <v>0</v>
      </c>
      <c r="AB677" s="18">
        <f t="shared" si="1761"/>
        <v>0</v>
      </c>
      <c r="AC677" s="18">
        <f t="shared" si="1761"/>
        <v>0</v>
      </c>
      <c r="AD677" s="18">
        <f t="shared" si="1761"/>
        <v>0</v>
      </c>
      <c r="AE677" s="18">
        <f t="shared" si="1761"/>
        <v>0</v>
      </c>
      <c r="AF677" s="18">
        <f t="shared" si="1761"/>
        <v>0</v>
      </c>
      <c r="AG677" s="18">
        <f t="shared" si="1761"/>
        <v>0</v>
      </c>
      <c r="AH677" s="18">
        <f t="shared" si="1761"/>
        <v>0</v>
      </c>
      <c r="AI677" s="18">
        <f t="shared" si="1761"/>
        <v>0</v>
      </c>
      <c r="AJ677" s="18">
        <f t="shared" si="1761"/>
        <v>0</v>
      </c>
      <c r="AK677" s="18">
        <f t="shared" si="1761"/>
        <v>0</v>
      </c>
      <c r="AL677" s="18">
        <f t="shared" si="1761"/>
        <v>0</v>
      </c>
      <c r="AM677" s="18">
        <f t="shared" si="1761"/>
        <v>0</v>
      </c>
      <c r="AN677" s="18">
        <f t="shared" si="1761"/>
        <v>0</v>
      </c>
      <c r="AO677" s="18">
        <f t="shared" si="1761"/>
        <v>0</v>
      </c>
      <c r="AP677" s="18">
        <f t="shared" ref="AP677:BU677" si="1762">(AP$15&gt;0) * AP839</f>
        <v>0</v>
      </c>
      <c r="AQ677" s="18">
        <f t="shared" si="1762"/>
        <v>0</v>
      </c>
      <c r="AR677" s="18">
        <f t="shared" si="1762"/>
        <v>0</v>
      </c>
      <c r="AS677" s="18">
        <f t="shared" si="1762"/>
        <v>0</v>
      </c>
      <c r="AT677" s="18">
        <f t="shared" si="1762"/>
        <v>0</v>
      </c>
      <c r="AU677" s="18">
        <f t="shared" si="1762"/>
        <v>0</v>
      </c>
      <c r="AV677" s="18">
        <f t="shared" si="1762"/>
        <v>0</v>
      </c>
      <c r="AW677" s="18">
        <f t="shared" si="1762"/>
        <v>0</v>
      </c>
      <c r="AX677" s="18">
        <f t="shared" si="1762"/>
        <v>0</v>
      </c>
      <c r="AY677" s="18">
        <f t="shared" si="1762"/>
        <v>0</v>
      </c>
      <c r="AZ677" s="18">
        <f t="shared" si="1762"/>
        <v>0</v>
      </c>
      <c r="BA677" s="18">
        <f t="shared" si="1762"/>
        <v>0</v>
      </c>
      <c r="BB677" s="18">
        <f t="shared" si="1762"/>
        <v>0</v>
      </c>
      <c r="BC677" s="18">
        <f t="shared" si="1762"/>
        <v>0</v>
      </c>
      <c r="BD677" s="18">
        <f t="shared" si="1762"/>
        <v>0</v>
      </c>
      <c r="BE677" s="18">
        <f t="shared" si="1762"/>
        <v>0</v>
      </c>
      <c r="BF677" s="18">
        <f t="shared" si="1762"/>
        <v>0</v>
      </c>
      <c r="BG677" s="18">
        <f t="shared" si="1762"/>
        <v>0</v>
      </c>
      <c r="BH677" s="18">
        <f t="shared" si="1762"/>
        <v>0</v>
      </c>
      <c r="BI677" s="18">
        <f t="shared" si="1762"/>
        <v>0</v>
      </c>
      <c r="BJ677" s="18">
        <f t="shared" si="1762"/>
        <v>0</v>
      </c>
      <c r="BK677" s="18">
        <f t="shared" si="1762"/>
        <v>0</v>
      </c>
      <c r="BL677" s="18">
        <f t="shared" si="1762"/>
        <v>0</v>
      </c>
      <c r="BM677" s="18">
        <f t="shared" si="1762"/>
        <v>0</v>
      </c>
      <c r="BN677" s="18">
        <f t="shared" si="1762"/>
        <v>0</v>
      </c>
      <c r="BO677" s="18">
        <f t="shared" si="1762"/>
        <v>0</v>
      </c>
      <c r="BP677" s="18">
        <f t="shared" si="1762"/>
        <v>0</v>
      </c>
      <c r="BQ677" s="18">
        <f t="shared" si="1762"/>
        <v>0</v>
      </c>
      <c r="BR677" s="18">
        <f t="shared" si="1762"/>
        <v>0</v>
      </c>
      <c r="BS677" s="18">
        <f t="shared" si="1762"/>
        <v>0</v>
      </c>
      <c r="BT677" s="18">
        <f t="shared" si="1762"/>
        <v>0</v>
      </c>
      <c r="BU677" s="18">
        <f t="shared" si="1762"/>
        <v>0</v>
      </c>
      <c r="BV677" s="18">
        <f t="shared" ref="BV677:DA677" si="1763">(BV$15&gt;0) * BV839</f>
        <v>0</v>
      </c>
      <c r="BW677" s="18">
        <f t="shared" si="1763"/>
        <v>0</v>
      </c>
      <c r="BX677" s="18">
        <f t="shared" si="1763"/>
        <v>0</v>
      </c>
      <c r="BY677" s="18">
        <f t="shared" si="1763"/>
        <v>0</v>
      </c>
      <c r="BZ677" s="18">
        <f t="shared" si="1763"/>
        <v>0</v>
      </c>
      <c r="CA677" s="18">
        <f t="shared" si="1763"/>
        <v>0</v>
      </c>
      <c r="CB677" s="18">
        <f t="shared" si="1763"/>
        <v>0</v>
      </c>
      <c r="CC677" s="18">
        <f t="shared" si="1763"/>
        <v>0</v>
      </c>
      <c r="CD677" s="18">
        <f t="shared" si="1763"/>
        <v>0</v>
      </c>
      <c r="CE677" s="18">
        <f t="shared" si="1763"/>
        <v>0</v>
      </c>
      <c r="CF677" s="18">
        <f t="shared" si="1763"/>
        <v>0</v>
      </c>
      <c r="CG677" s="18">
        <f t="shared" si="1763"/>
        <v>0</v>
      </c>
      <c r="CH677" s="18">
        <f t="shared" si="1763"/>
        <v>0</v>
      </c>
      <c r="CI677" s="18">
        <f t="shared" si="1763"/>
        <v>0</v>
      </c>
      <c r="CJ677" s="18">
        <f t="shared" si="1763"/>
        <v>0</v>
      </c>
      <c r="CK677" s="18">
        <f t="shared" si="1763"/>
        <v>0</v>
      </c>
      <c r="CL677" s="18">
        <f t="shared" si="1763"/>
        <v>0</v>
      </c>
      <c r="CM677" s="18">
        <f t="shared" si="1763"/>
        <v>0</v>
      </c>
      <c r="CN677" s="18">
        <f t="shared" si="1763"/>
        <v>0</v>
      </c>
      <c r="CO677" s="18">
        <f t="shared" si="1763"/>
        <v>0</v>
      </c>
      <c r="CP677" s="18">
        <f t="shared" si="1763"/>
        <v>0</v>
      </c>
      <c r="CQ677" s="18">
        <f t="shared" si="1763"/>
        <v>0</v>
      </c>
      <c r="CR677" s="18">
        <f t="shared" si="1763"/>
        <v>0</v>
      </c>
      <c r="CS677" s="18">
        <f t="shared" si="1763"/>
        <v>0</v>
      </c>
      <c r="CT677" s="18">
        <f t="shared" si="1763"/>
        <v>0</v>
      </c>
      <c r="CU677" s="18">
        <f t="shared" si="1763"/>
        <v>0</v>
      </c>
      <c r="CV677" s="18">
        <f t="shared" si="1763"/>
        <v>0</v>
      </c>
      <c r="CW677" s="18">
        <f t="shared" si="1763"/>
        <v>0</v>
      </c>
      <c r="CX677" s="18">
        <f t="shared" si="1763"/>
        <v>0</v>
      </c>
      <c r="CY677" s="18">
        <f t="shared" si="1763"/>
        <v>0</v>
      </c>
      <c r="CZ677" s="18">
        <f t="shared" si="1763"/>
        <v>0</v>
      </c>
      <c r="DA677" s="18">
        <f t="shared" si="1763"/>
        <v>0</v>
      </c>
      <c r="DB677" s="18">
        <f t="shared" ref="DB677:EG677" si="1764">(DB$15&gt;0) * DB839</f>
        <v>0</v>
      </c>
      <c r="DC677" s="18">
        <f t="shared" si="1764"/>
        <v>0</v>
      </c>
      <c r="DD677" s="18">
        <f t="shared" si="1764"/>
        <v>0</v>
      </c>
      <c r="DE677" s="18">
        <f t="shared" si="1764"/>
        <v>0</v>
      </c>
      <c r="DF677" s="18">
        <f t="shared" si="1764"/>
        <v>0</v>
      </c>
      <c r="DG677" s="18">
        <f t="shared" si="1764"/>
        <v>0</v>
      </c>
      <c r="DH677" s="18">
        <f t="shared" si="1764"/>
        <v>0</v>
      </c>
      <c r="DI677" s="18">
        <f t="shared" si="1764"/>
        <v>0</v>
      </c>
      <c r="DJ677" s="18">
        <f t="shared" si="1764"/>
        <v>0</v>
      </c>
      <c r="DK677" s="18">
        <f t="shared" si="1764"/>
        <v>0</v>
      </c>
      <c r="DL677" s="18">
        <f t="shared" si="1764"/>
        <v>0</v>
      </c>
      <c r="DM677" s="18">
        <f t="shared" si="1764"/>
        <v>0</v>
      </c>
      <c r="DN677" s="18">
        <f t="shared" si="1764"/>
        <v>0</v>
      </c>
      <c r="DO677" s="18">
        <f t="shared" si="1764"/>
        <v>0</v>
      </c>
      <c r="DP677" s="18">
        <f t="shared" si="1764"/>
        <v>0</v>
      </c>
      <c r="DQ677" s="18">
        <f t="shared" si="1764"/>
        <v>0</v>
      </c>
      <c r="DR677" s="18">
        <f t="shared" si="1764"/>
        <v>0</v>
      </c>
      <c r="DS677" s="18">
        <f t="shared" si="1764"/>
        <v>0</v>
      </c>
      <c r="DT677" s="18">
        <f t="shared" si="1764"/>
        <v>0</v>
      </c>
      <c r="DU677" s="18">
        <f t="shared" si="1764"/>
        <v>0</v>
      </c>
      <c r="DV677" s="18">
        <f t="shared" si="1764"/>
        <v>0</v>
      </c>
      <c r="DW677" s="18">
        <f t="shared" si="1764"/>
        <v>0</v>
      </c>
      <c r="DX677" s="18">
        <f t="shared" si="1764"/>
        <v>0</v>
      </c>
      <c r="DY677" s="18">
        <f t="shared" si="1764"/>
        <v>0</v>
      </c>
      <c r="DZ677" s="18">
        <f t="shared" si="1764"/>
        <v>0</v>
      </c>
      <c r="EA677" s="18">
        <f t="shared" si="1764"/>
        <v>0</v>
      </c>
      <c r="EB677" s="18">
        <f t="shared" si="1764"/>
        <v>0</v>
      </c>
      <c r="EC677" s="18">
        <f t="shared" si="1764"/>
        <v>0</v>
      </c>
      <c r="ED677" s="18">
        <f t="shared" si="1764"/>
        <v>0</v>
      </c>
      <c r="EE677" s="18">
        <f t="shared" si="1764"/>
        <v>0</v>
      </c>
      <c r="EF677" s="18">
        <f t="shared" si="1764"/>
        <v>0</v>
      </c>
      <c r="EG677" s="18">
        <f t="shared" si="1764"/>
        <v>0</v>
      </c>
      <c r="EH677" s="18">
        <f t="shared" ref="EH677:FR677" si="1765">(EH$15&gt;0) * EH839</f>
        <v>0</v>
      </c>
      <c r="EI677" s="18">
        <f t="shared" si="1765"/>
        <v>0</v>
      </c>
      <c r="EJ677" s="18">
        <f t="shared" si="1765"/>
        <v>0</v>
      </c>
      <c r="EK677" s="18">
        <f t="shared" si="1765"/>
        <v>0</v>
      </c>
      <c r="EL677" s="18">
        <f t="shared" si="1765"/>
        <v>0</v>
      </c>
      <c r="EM677" s="18">
        <f t="shared" si="1765"/>
        <v>0</v>
      </c>
      <c r="EN677" s="18">
        <f t="shared" si="1765"/>
        <v>0</v>
      </c>
      <c r="EO677" s="18">
        <f t="shared" si="1765"/>
        <v>0</v>
      </c>
      <c r="EP677" s="18">
        <f t="shared" si="1765"/>
        <v>0</v>
      </c>
      <c r="EQ677" s="18">
        <f t="shared" si="1765"/>
        <v>0</v>
      </c>
      <c r="ER677" s="18">
        <f t="shared" si="1765"/>
        <v>0</v>
      </c>
      <c r="ES677" s="18">
        <f t="shared" si="1765"/>
        <v>0</v>
      </c>
      <c r="ET677" s="18">
        <f t="shared" si="1765"/>
        <v>0</v>
      </c>
      <c r="EU677" s="18">
        <f t="shared" si="1765"/>
        <v>0</v>
      </c>
      <c r="EV677" s="18">
        <f t="shared" si="1765"/>
        <v>0</v>
      </c>
      <c r="EW677" s="18">
        <f t="shared" si="1765"/>
        <v>0</v>
      </c>
      <c r="EX677" s="18">
        <f t="shared" si="1765"/>
        <v>0</v>
      </c>
      <c r="EY677" s="18">
        <f t="shared" si="1765"/>
        <v>0</v>
      </c>
      <c r="EZ677" s="18">
        <f t="shared" si="1765"/>
        <v>0</v>
      </c>
      <c r="FA677" s="18">
        <f t="shared" si="1765"/>
        <v>0</v>
      </c>
      <c r="FB677" s="18">
        <f t="shared" si="1765"/>
        <v>0</v>
      </c>
      <c r="FC677" s="18">
        <f t="shared" si="1765"/>
        <v>0</v>
      </c>
      <c r="FD677" s="18">
        <f t="shared" si="1765"/>
        <v>0</v>
      </c>
      <c r="FE677" s="18">
        <f t="shared" si="1765"/>
        <v>0</v>
      </c>
      <c r="FF677" s="18">
        <f t="shared" si="1765"/>
        <v>0</v>
      </c>
      <c r="FG677" s="18">
        <f t="shared" si="1765"/>
        <v>0</v>
      </c>
      <c r="FH677" s="18">
        <f t="shared" si="1765"/>
        <v>0</v>
      </c>
      <c r="FI677" s="18">
        <f t="shared" si="1765"/>
        <v>0</v>
      </c>
      <c r="FJ677" s="18">
        <f t="shared" si="1765"/>
        <v>0</v>
      </c>
      <c r="FK677" s="18">
        <f t="shared" si="1765"/>
        <v>0</v>
      </c>
      <c r="FL677" s="18">
        <f t="shared" si="1765"/>
        <v>0</v>
      </c>
      <c r="FM677" s="18">
        <f t="shared" si="1765"/>
        <v>0</v>
      </c>
      <c r="FN677" s="18">
        <f t="shared" si="1765"/>
        <v>0</v>
      </c>
      <c r="FO677" s="18">
        <f t="shared" si="1765"/>
        <v>0</v>
      </c>
      <c r="FP677" s="18">
        <f t="shared" si="1765"/>
        <v>0</v>
      </c>
      <c r="FQ677" s="18">
        <f t="shared" si="1765"/>
        <v>0</v>
      </c>
      <c r="FR677" s="18">
        <f t="shared" si="1765"/>
        <v>0</v>
      </c>
    </row>
    <row r="678" spans="2:175">
      <c r="B678" s="157"/>
      <c r="C678" s="157" t="s">
        <v>1157</v>
      </c>
      <c r="D678" s="144" t="s">
        <v>974</v>
      </c>
      <c r="E678" s="161"/>
      <c r="I678" s="167">
        <f t="shared" ref="I678" si="1766">SUM(J678:FR678)</f>
        <v>0</v>
      </c>
      <c r="J678" s="18">
        <f>(J$15&gt;0) * J841</f>
        <v>0</v>
      </c>
      <c r="K678" s="18">
        <f t="shared" ref="K678:BV678" si="1767">(K$15&gt;0) * K841</f>
        <v>0</v>
      </c>
      <c r="L678" s="18">
        <f t="shared" si="1767"/>
        <v>0</v>
      </c>
      <c r="M678" s="18">
        <f t="shared" si="1767"/>
        <v>0</v>
      </c>
      <c r="N678" s="18">
        <f t="shared" si="1767"/>
        <v>0</v>
      </c>
      <c r="O678" s="18">
        <f t="shared" si="1767"/>
        <v>0</v>
      </c>
      <c r="P678" s="18">
        <f t="shared" si="1767"/>
        <v>0</v>
      </c>
      <c r="Q678" s="18">
        <f t="shared" si="1767"/>
        <v>0</v>
      </c>
      <c r="R678" s="18">
        <f t="shared" si="1767"/>
        <v>0</v>
      </c>
      <c r="S678" s="18">
        <f t="shared" si="1767"/>
        <v>0</v>
      </c>
      <c r="T678" s="18">
        <f t="shared" si="1767"/>
        <v>0</v>
      </c>
      <c r="U678" s="18">
        <f t="shared" si="1767"/>
        <v>0</v>
      </c>
      <c r="V678" s="18">
        <f t="shared" si="1767"/>
        <v>0</v>
      </c>
      <c r="W678" s="18">
        <f t="shared" si="1767"/>
        <v>0</v>
      </c>
      <c r="X678" s="18">
        <f t="shared" si="1767"/>
        <v>0</v>
      </c>
      <c r="Y678" s="18">
        <f t="shared" si="1767"/>
        <v>0</v>
      </c>
      <c r="Z678" s="18">
        <f t="shared" si="1767"/>
        <v>0</v>
      </c>
      <c r="AA678" s="18">
        <f t="shared" si="1767"/>
        <v>0</v>
      </c>
      <c r="AB678" s="18">
        <f t="shared" si="1767"/>
        <v>0</v>
      </c>
      <c r="AC678" s="18">
        <f t="shared" si="1767"/>
        <v>0</v>
      </c>
      <c r="AD678" s="18">
        <f t="shared" si="1767"/>
        <v>0</v>
      </c>
      <c r="AE678" s="18">
        <f t="shared" si="1767"/>
        <v>0</v>
      </c>
      <c r="AF678" s="18">
        <f t="shared" si="1767"/>
        <v>0</v>
      </c>
      <c r="AG678" s="18">
        <f t="shared" si="1767"/>
        <v>0</v>
      </c>
      <c r="AH678" s="18">
        <f t="shared" si="1767"/>
        <v>0</v>
      </c>
      <c r="AI678" s="18">
        <f t="shared" si="1767"/>
        <v>0</v>
      </c>
      <c r="AJ678" s="18">
        <f t="shared" si="1767"/>
        <v>0</v>
      </c>
      <c r="AK678" s="18">
        <f t="shared" si="1767"/>
        <v>0</v>
      </c>
      <c r="AL678" s="18">
        <f t="shared" si="1767"/>
        <v>0</v>
      </c>
      <c r="AM678" s="18">
        <f t="shared" si="1767"/>
        <v>0</v>
      </c>
      <c r="AN678" s="18">
        <f t="shared" si="1767"/>
        <v>0</v>
      </c>
      <c r="AO678" s="18">
        <f t="shared" si="1767"/>
        <v>0</v>
      </c>
      <c r="AP678" s="18">
        <f t="shared" si="1767"/>
        <v>0</v>
      </c>
      <c r="AQ678" s="18">
        <f t="shared" si="1767"/>
        <v>0</v>
      </c>
      <c r="AR678" s="18">
        <f t="shared" si="1767"/>
        <v>0</v>
      </c>
      <c r="AS678" s="18">
        <f t="shared" si="1767"/>
        <v>0</v>
      </c>
      <c r="AT678" s="18">
        <f t="shared" si="1767"/>
        <v>0</v>
      </c>
      <c r="AU678" s="18">
        <f t="shared" si="1767"/>
        <v>0</v>
      </c>
      <c r="AV678" s="18">
        <f t="shared" si="1767"/>
        <v>0</v>
      </c>
      <c r="AW678" s="18">
        <f t="shared" si="1767"/>
        <v>0</v>
      </c>
      <c r="AX678" s="18">
        <f t="shared" si="1767"/>
        <v>0</v>
      </c>
      <c r="AY678" s="18">
        <f t="shared" si="1767"/>
        <v>0</v>
      </c>
      <c r="AZ678" s="18">
        <f t="shared" si="1767"/>
        <v>0</v>
      </c>
      <c r="BA678" s="18">
        <f t="shared" si="1767"/>
        <v>0</v>
      </c>
      <c r="BB678" s="18">
        <f t="shared" si="1767"/>
        <v>0</v>
      </c>
      <c r="BC678" s="18">
        <f t="shared" si="1767"/>
        <v>0</v>
      </c>
      <c r="BD678" s="18">
        <f t="shared" si="1767"/>
        <v>0</v>
      </c>
      <c r="BE678" s="18">
        <f t="shared" si="1767"/>
        <v>0</v>
      </c>
      <c r="BF678" s="18">
        <f t="shared" si="1767"/>
        <v>0</v>
      </c>
      <c r="BG678" s="18">
        <f t="shared" si="1767"/>
        <v>0</v>
      </c>
      <c r="BH678" s="18">
        <f t="shared" si="1767"/>
        <v>0</v>
      </c>
      <c r="BI678" s="18">
        <f t="shared" si="1767"/>
        <v>0</v>
      </c>
      <c r="BJ678" s="18">
        <f t="shared" si="1767"/>
        <v>0</v>
      </c>
      <c r="BK678" s="18">
        <f t="shared" si="1767"/>
        <v>0</v>
      </c>
      <c r="BL678" s="18">
        <f t="shared" si="1767"/>
        <v>0</v>
      </c>
      <c r="BM678" s="18">
        <f t="shared" si="1767"/>
        <v>0</v>
      </c>
      <c r="BN678" s="18">
        <f t="shared" si="1767"/>
        <v>0</v>
      </c>
      <c r="BO678" s="18">
        <f t="shared" si="1767"/>
        <v>0</v>
      </c>
      <c r="BP678" s="18">
        <f t="shared" si="1767"/>
        <v>0</v>
      </c>
      <c r="BQ678" s="18">
        <f t="shared" si="1767"/>
        <v>0</v>
      </c>
      <c r="BR678" s="18">
        <f t="shared" si="1767"/>
        <v>0</v>
      </c>
      <c r="BS678" s="18">
        <f t="shared" si="1767"/>
        <v>0</v>
      </c>
      <c r="BT678" s="18">
        <f t="shared" si="1767"/>
        <v>0</v>
      </c>
      <c r="BU678" s="18">
        <f t="shared" si="1767"/>
        <v>0</v>
      </c>
      <c r="BV678" s="18">
        <f t="shared" si="1767"/>
        <v>0</v>
      </c>
      <c r="BW678" s="18">
        <f t="shared" ref="BW678:EH678" si="1768">(BW$15&gt;0) * BW841</f>
        <v>0</v>
      </c>
      <c r="BX678" s="18">
        <f t="shared" si="1768"/>
        <v>0</v>
      </c>
      <c r="BY678" s="18">
        <f t="shared" si="1768"/>
        <v>0</v>
      </c>
      <c r="BZ678" s="18">
        <f t="shared" si="1768"/>
        <v>0</v>
      </c>
      <c r="CA678" s="18">
        <f t="shared" si="1768"/>
        <v>0</v>
      </c>
      <c r="CB678" s="18">
        <f t="shared" si="1768"/>
        <v>0</v>
      </c>
      <c r="CC678" s="18">
        <f t="shared" si="1768"/>
        <v>0</v>
      </c>
      <c r="CD678" s="18">
        <f t="shared" si="1768"/>
        <v>0</v>
      </c>
      <c r="CE678" s="18">
        <f t="shared" si="1768"/>
        <v>0</v>
      </c>
      <c r="CF678" s="18">
        <f t="shared" si="1768"/>
        <v>0</v>
      </c>
      <c r="CG678" s="18">
        <f t="shared" si="1768"/>
        <v>0</v>
      </c>
      <c r="CH678" s="18">
        <f t="shared" si="1768"/>
        <v>0</v>
      </c>
      <c r="CI678" s="18">
        <f t="shared" si="1768"/>
        <v>0</v>
      </c>
      <c r="CJ678" s="18">
        <f t="shared" si="1768"/>
        <v>0</v>
      </c>
      <c r="CK678" s="18">
        <f t="shared" si="1768"/>
        <v>0</v>
      </c>
      <c r="CL678" s="18">
        <f t="shared" si="1768"/>
        <v>0</v>
      </c>
      <c r="CM678" s="18">
        <f t="shared" si="1768"/>
        <v>0</v>
      </c>
      <c r="CN678" s="18">
        <f t="shared" si="1768"/>
        <v>0</v>
      </c>
      <c r="CO678" s="18">
        <f t="shared" si="1768"/>
        <v>0</v>
      </c>
      <c r="CP678" s="18">
        <f t="shared" si="1768"/>
        <v>0</v>
      </c>
      <c r="CQ678" s="18">
        <f t="shared" si="1768"/>
        <v>0</v>
      </c>
      <c r="CR678" s="18">
        <f t="shared" si="1768"/>
        <v>0</v>
      </c>
      <c r="CS678" s="18">
        <f t="shared" si="1768"/>
        <v>0</v>
      </c>
      <c r="CT678" s="18">
        <f t="shared" si="1768"/>
        <v>0</v>
      </c>
      <c r="CU678" s="18">
        <f t="shared" si="1768"/>
        <v>0</v>
      </c>
      <c r="CV678" s="18">
        <f t="shared" si="1768"/>
        <v>0</v>
      </c>
      <c r="CW678" s="18">
        <f t="shared" si="1768"/>
        <v>0</v>
      </c>
      <c r="CX678" s="18">
        <f t="shared" si="1768"/>
        <v>0</v>
      </c>
      <c r="CY678" s="18">
        <f t="shared" si="1768"/>
        <v>0</v>
      </c>
      <c r="CZ678" s="18">
        <f t="shared" si="1768"/>
        <v>0</v>
      </c>
      <c r="DA678" s="18">
        <f t="shared" si="1768"/>
        <v>0</v>
      </c>
      <c r="DB678" s="18">
        <f t="shared" si="1768"/>
        <v>0</v>
      </c>
      <c r="DC678" s="18">
        <f t="shared" si="1768"/>
        <v>0</v>
      </c>
      <c r="DD678" s="18">
        <f t="shared" si="1768"/>
        <v>0</v>
      </c>
      <c r="DE678" s="18">
        <f t="shared" si="1768"/>
        <v>0</v>
      </c>
      <c r="DF678" s="18">
        <f t="shared" si="1768"/>
        <v>0</v>
      </c>
      <c r="DG678" s="18">
        <f t="shared" si="1768"/>
        <v>0</v>
      </c>
      <c r="DH678" s="18">
        <f t="shared" si="1768"/>
        <v>0</v>
      </c>
      <c r="DI678" s="18">
        <f t="shared" si="1768"/>
        <v>0</v>
      </c>
      <c r="DJ678" s="18">
        <f t="shared" si="1768"/>
        <v>0</v>
      </c>
      <c r="DK678" s="18">
        <f t="shared" si="1768"/>
        <v>0</v>
      </c>
      <c r="DL678" s="18">
        <f t="shared" si="1768"/>
        <v>0</v>
      </c>
      <c r="DM678" s="18">
        <f t="shared" si="1768"/>
        <v>0</v>
      </c>
      <c r="DN678" s="18">
        <f t="shared" si="1768"/>
        <v>0</v>
      </c>
      <c r="DO678" s="18">
        <f t="shared" si="1768"/>
        <v>0</v>
      </c>
      <c r="DP678" s="18">
        <f t="shared" si="1768"/>
        <v>0</v>
      </c>
      <c r="DQ678" s="18">
        <f t="shared" si="1768"/>
        <v>0</v>
      </c>
      <c r="DR678" s="18">
        <f t="shared" si="1768"/>
        <v>0</v>
      </c>
      <c r="DS678" s="18">
        <f t="shared" si="1768"/>
        <v>0</v>
      </c>
      <c r="DT678" s="18">
        <f t="shared" si="1768"/>
        <v>0</v>
      </c>
      <c r="DU678" s="18">
        <f t="shared" si="1768"/>
        <v>0</v>
      </c>
      <c r="DV678" s="18">
        <f t="shared" si="1768"/>
        <v>0</v>
      </c>
      <c r="DW678" s="18">
        <f t="shared" si="1768"/>
        <v>0</v>
      </c>
      <c r="DX678" s="18">
        <f t="shared" si="1768"/>
        <v>0</v>
      </c>
      <c r="DY678" s="18">
        <f t="shared" si="1768"/>
        <v>0</v>
      </c>
      <c r="DZ678" s="18">
        <f t="shared" si="1768"/>
        <v>0</v>
      </c>
      <c r="EA678" s="18">
        <f t="shared" si="1768"/>
        <v>0</v>
      </c>
      <c r="EB678" s="18">
        <f t="shared" si="1768"/>
        <v>0</v>
      </c>
      <c r="EC678" s="18">
        <f t="shared" si="1768"/>
        <v>0</v>
      </c>
      <c r="ED678" s="18">
        <f t="shared" si="1768"/>
        <v>0</v>
      </c>
      <c r="EE678" s="18">
        <f t="shared" si="1768"/>
        <v>0</v>
      </c>
      <c r="EF678" s="18">
        <f t="shared" si="1768"/>
        <v>0</v>
      </c>
      <c r="EG678" s="18">
        <f t="shared" si="1768"/>
        <v>0</v>
      </c>
      <c r="EH678" s="18">
        <f t="shared" si="1768"/>
        <v>0</v>
      </c>
      <c r="EI678" s="18">
        <f t="shared" ref="EI678:FR678" si="1769">(EI$15&gt;0) * EI841</f>
        <v>0</v>
      </c>
      <c r="EJ678" s="18">
        <f t="shared" si="1769"/>
        <v>0</v>
      </c>
      <c r="EK678" s="18">
        <f t="shared" si="1769"/>
        <v>0</v>
      </c>
      <c r="EL678" s="18">
        <f t="shared" si="1769"/>
        <v>0</v>
      </c>
      <c r="EM678" s="18">
        <f t="shared" si="1769"/>
        <v>0</v>
      </c>
      <c r="EN678" s="18">
        <f t="shared" si="1769"/>
        <v>0</v>
      </c>
      <c r="EO678" s="18">
        <f t="shared" si="1769"/>
        <v>0</v>
      </c>
      <c r="EP678" s="18">
        <f t="shared" si="1769"/>
        <v>0</v>
      </c>
      <c r="EQ678" s="18">
        <f t="shared" si="1769"/>
        <v>0</v>
      </c>
      <c r="ER678" s="18">
        <f t="shared" si="1769"/>
        <v>0</v>
      </c>
      <c r="ES678" s="18">
        <f t="shared" si="1769"/>
        <v>0</v>
      </c>
      <c r="ET678" s="18">
        <f t="shared" si="1769"/>
        <v>0</v>
      </c>
      <c r="EU678" s="18">
        <f t="shared" si="1769"/>
        <v>0</v>
      </c>
      <c r="EV678" s="18">
        <f t="shared" si="1769"/>
        <v>0</v>
      </c>
      <c r="EW678" s="18">
        <f t="shared" si="1769"/>
        <v>0</v>
      </c>
      <c r="EX678" s="18">
        <f t="shared" si="1769"/>
        <v>0</v>
      </c>
      <c r="EY678" s="18">
        <f t="shared" si="1769"/>
        <v>0</v>
      </c>
      <c r="EZ678" s="18">
        <f t="shared" si="1769"/>
        <v>0</v>
      </c>
      <c r="FA678" s="18">
        <f t="shared" si="1769"/>
        <v>0</v>
      </c>
      <c r="FB678" s="18">
        <f t="shared" si="1769"/>
        <v>0</v>
      </c>
      <c r="FC678" s="18">
        <f t="shared" si="1769"/>
        <v>0</v>
      </c>
      <c r="FD678" s="18">
        <f t="shared" si="1769"/>
        <v>0</v>
      </c>
      <c r="FE678" s="18">
        <f t="shared" si="1769"/>
        <v>0</v>
      </c>
      <c r="FF678" s="18">
        <f t="shared" si="1769"/>
        <v>0</v>
      </c>
      <c r="FG678" s="18">
        <f t="shared" si="1769"/>
        <v>0</v>
      </c>
      <c r="FH678" s="18">
        <f t="shared" si="1769"/>
        <v>0</v>
      </c>
      <c r="FI678" s="18">
        <f t="shared" si="1769"/>
        <v>0</v>
      </c>
      <c r="FJ678" s="18">
        <f t="shared" si="1769"/>
        <v>0</v>
      </c>
      <c r="FK678" s="18">
        <f t="shared" si="1769"/>
        <v>0</v>
      </c>
      <c r="FL678" s="18">
        <f t="shared" si="1769"/>
        <v>0</v>
      </c>
      <c r="FM678" s="18">
        <f t="shared" si="1769"/>
        <v>0</v>
      </c>
      <c r="FN678" s="18">
        <f t="shared" si="1769"/>
        <v>0</v>
      </c>
      <c r="FO678" s="18">
        <f t="shared" si="1769"/>
        <v>0</v>
      </c>
      <c r="FP678" s="18">
        <f t="shared" si="1769"/>
        <v>0</v>
      </c>
      <c r="FQ678" s="18">
        <f t="shared" si="1769"/>
        <v>0</v>
      </c>
      <c r="FR678" s="18">
        <f t="shared" si="1769"/>
        <v>0</v>
      </c>
    </row>
    <row r="679" spans="2:175">
      <c r="B679" s="157"/>
      <c r="C679" s="157" t="s">
        <v>584</v>
      </c>
      <c r="D679" s="144" t="s">
        <v>974</v>
      </c>
      <c r="E679" s="161"/>
      <c r="I679" s="167">
        <f t="shared" ca="1" si="1747"/>
        <v>0</v>
      </c>
      <c r="J679" s="18">
        <f t="shared" ref="J679:AO679" ca="1" si="1770">(J$15&gt;0) * J971</f>
        <v>0</v>
      </c>
      <c r="K679" s="18">
        <f t="shared" ca="1" si="1770"/>
        <v>0</v>
      </c>
      <c r="L679" s="18">
        <f t="shared" ca="1" si="1770"/>
        <v>0</v>
      </c>
      <c r="M679" s="18">
        <f t="shared" ca="1" si="1770"/>
        <v>0</v>
      </c>
      <c r="N679" s="18">
        <f t="shared" ca="1" si="1770"/>
        <v>0</v>
      </c>
      <c r="O679" s="18">
        <f t="shared" ca="1" si="1770"/>
        <v>0</v>
      </c>
      <c r="P679" s="18">
        <f t="shared" ca="1" si="1770"/>
        <v>0</v>
      </c>
      <c r="Q679" s="18">
        <f t="shared" ca="1" si="1770"/>
        <v>0</v>
      </c>
      <c r="R679" s="18">
        <f t="shared" ca="1" si="1770"/>
        <v>0</v>
      </c>
      <c r="S679" s="18">
        <f t="shared" ca="1" si="1770"/>
        <v>0</v>
      </c>
      <c r="T679" s="18">
        <f t="shared" ca="1" si="1770"/>
        <v>0</v>
      </c>
      <c r="U679" s="18">
        <f t="shared" ca="1" si="1770"/>
        <v>0</v>
      </c>
      <c r="V679" s="18">
        <f t="shared" ca="1" si="1770"/>
        <v>0</v>
      </c>
      <c r="W679" s="18">
        <f t="shared" ca="1" si="1770"/>
        <v>0</v>
      </c>
      <c r="X679" s="18">
        <f t="shared" ca="1" si="1770"/>
        <v>0</v>
      </c>
      <c r="Y679" s="18">
        <f t="shared" ca="1" si="1770"/>
        <v>0</v>
      </c>
      <c r="Z679" s="18">
        <f t="shared" ca="1" si="1770"/>
        <v>0</v>
      </c>
      <c r="AA679" s="18">
        <f t="shared" ca="1" si="1770"/>
        <v>0</v>
      </c>
      <c r="AB679" s="18">
        <f t="shared" ca="1" si="1770"/>
        <v>0</v>
      </c>
      <c r="AC679" s="18">
        <f t="shared" ca="1" si="1770"/>
        <v>0</v>
      </c>
      <c r="AD679" s="18">
        <f t="shared" ca="1" si="1770"/>
        <v>0</v>
      </c>
      <c r="AE679" s="18">
        <f t="shared" ca="1" si="1770"/>
        <v>0</v>
      </c>
      <c r="AF679" s="18">
        <f t="shared" ca="1" si="1770"/>
        <v>0</v>
      </c>
      <c r="AG679" s="18">
        <f t="shared" ca="1" si="1770"/>
        <v>0</v>
      </c>
      <c r="AH679" s="18">
        <f t="shared" ca="1" si="1770"/>
        <v>0</v>
      </c>
      <c r="AI679" s="18">
        <f t="shared" ca="1" si="1770"/>
        <v>0</v>
      </c>
      <c r="AJ679" s="18">
        <f t="shared" ca="1" si="1770"/>
        <v>0</v>
      </c>
      <c r="AK679" s="18">
        <f t="shared" ca="1" si="1770"/>
        <v>0</v>
      </c>
      <c r="AL679" s="18">
        <f t="shared" ca="1" si="1770"/>
        <v>0</v>
      </c>
      <c r="AM679" s="18">
        <f t="shared" ca="1" si="1770"/>
        <v>0</v>
      </c>
      <c r="AN679" s="18">
        <f t="shared" ca="1" si="1770"/>
        <v>0</v>
      </c>
      <c r="AO679" s="18">
        <f t="shared" ca="1" si="1770"/>
        <v>0</v>
      </c>
      <c r="AP679" s="18">
        <f t="shared" ref="AP679:BU679" ca="1" si="1771">(AP$15&gt;0) * AP971</f>
        <v>0</v>
      </c>
      <c r="AQ679" s="18">
        <f t="shared" ca="1" si="1771"/>
        <v>0</v>
      </c>
      <c r="AR679" s="18">
        <f t="shared" ca="1" si="1771"/>
        <v>0</v>
      </c>
      <c r="AS679" s="18">
        <f t="shared" ca="1" si="1771"/>
        <v>0</v>
      </c>
      <c r="AT679" s="18">
        <f t="shared" ca="1" si="1771"/>
        <v>0</v>
      </c>
      <c r="AU679" s="18">
        <f t="shared" ca="1" si="1771"/>
        <v>0</v>
      </c>
      <c r="AV679" s="18">
        <f t="shared" ca="1" si="1771"/>
        <v>0</v>
      </c>
      <c r="AW679" s="18">
        <f t="shared" ca="1" si="1771"/>
        <v>0</v>
      </c>
      <c r="AX679" s="18">
        <f t="shared" ca="1" si="1771"/>
        <v>0</v>
      </c>
      <c r="AY679" s="18">
        <f t="shared" ca="1" si="1771"/>
        <v>0</v>
      </c>
      <c r="AZ679" s="18">
        <f t="shared" ca="1" si="1771"/>
        <v>0</v>
      </c>
      <c r="BA679" s="18">
        <f t="shared" ca="1" si="1771"/>
        <v>0</v>
      </c>
      <c r="BB679" s="18">
        <f t="shared" ca="1" si="1771"/>
        <v>0</v>
      </c>
      <c r="BC679" s="18">
        <f t="shared" ca="1" si="1771"/>
        <v>0</v>
      </c>
      <c r="BD679" s="18">
        <f t="shared" ca="1" si="1771"/>
        <v>0</v>
      </c>
      <c r="BE679" s="18">
        <f t="shared" ca="1" si="1771"/>
        <v>0</v>
      </c>
      <c r="BF679" s="18">
        <f t="shared" ca="1" si="1771"/>
        <v>0</v>
      </c>
      <c r="BG679" s="18">
        <f t="shared" ca="1" si="1771"/>
        <v>0</v>
      </c>
      <c r="BH679" s="18">
        <f t="shared" ca="1" si="1771"/>
        <v>0</v>
      </c>
      <c r="BI679" s="18">
        <f t="shared" ca="1" si="1771"/>
        <v>0</v>
      </c>
      <c r="BJ679" s="18">
        <f t="shared" ca="1" si="1771"/>
        <v>0</v>
      </c>
      <c r="BK679" s="18">
        <f t="shared" ca="1" si="1771"/>
        <v>0</v>
      </c>
      <c r="BL679" s="18">
        <f t="shared" ca="1" si="1771"/>
        <v>0</v>
      </c>
      <c r="BM679" s="18">
        <f t="shared" ca="1" si="1771"/>
        <v>0</v>
      </c>
      <c r="BN679" s="18">
        <f t="shared" ca="1" si="1771"/>
        <v>0</v>
      </c>
      <c r="BO679" s="18">
        <f t="shared" ca="1" si="1771"/>
        <v>0</v>
      </c>
      <c r="BP679" s="18">
        <f t="shared" ca="1" si="1771"/>
        <v>0</v>
      </c>
      <c r="BQ679" s="18">
        <f t="shared" ca="1" si="1771"/>
        <v>0</v>
      </c>
      <c r="BR679" s="18">
        <f t="shared" ca="1" si="1771"/>
        <v>0</v>
      </c>
      <c r="BS679" s="18">
        <f t="shared" ca="1" si="1771"/>
        <v>0</v>
      </c>
      <c r="BT679" s="18">
        <f t="shared" ca="1" si="1771"/>
        <v>0</v>
      </c>
      <c r="BU679" s="18">
        <f t="shared" ca="1" si="1771"/>
        <v>0</v>
      </c>
      <c r="BV679" s="18">
        <f t="shared" ref="BV679:DA679" ca="1" si="1772">(BV$15&gt;0) * BV971</f>
        <v>0</v>
      </c>
      <c r="BW679" s="18">
        <f t="shared" ca="1" si="1772"/>
        <v>0</v>
      </c>
      <c r="BX679" s="18">
        <f t="shared" ca="1" si="1772"/>
        <v>0</v>
      </c>
      <c r="BY679" s="18">
        <f t="shared" ca="1" si="1772"/>
        <v>0</v>
      </c>
      <c r="BZ679" s="18">
        <f t="shared" ca="1" si="1772"/>
        <v>0</v>
      </c>
      <c r="CA679" s="18">
        <f t="shared" ca="1" si="1772"/>
        <v>0</v>
      </c>
      <c r="CB679" s="18">
        <f t="shared" ca="1" si="1772"/>
        <v>0</v>
      </c>
      <c r="CC679" s="18">
        <f t="shared" ca="1" si="1772"/>
        <v>0</v>
      </c>
      <c r="CD679" s="18">
        <f t="shared" ca="1" si="1772"/>
        <v>0</v>
      </c>
      <c r="CE679" s="18">
        <f t="shared" ca="1" si="1772"/>
        <v>0</v>
      </c>
      <c r="CF679" s="18">
        <f t="shared" ca="1" si="1772"/>
        <v>0</v>
      </c>
      <c r="CG679" s="18">
        <f t="shared" ca="1" si="1772"/>
        <v>0</v>
      </c>
      <c r="CH679" s="18">
        <f t="shared" ca="1" si="1772"/>
        <v>0</v>
      </c>
      <c r="CI679" s="18">
        <f t="shared" ca="1" si="1772"/>
        <v>0</v>
      </c>
      <c r="CJ679" s="18">
        <f t="shared" ca="1" si="1772"/>
        <v>0</v>
      </c>
      <c r="CK679" s="18">
        <f t="shared" ca="1" si="1772"/>
        <v>0</v>
      </c>
      <c r="CL679" s="18">
        <f t="shared" ca="1" si="1772"/>
        <v>0</v>
      </c>
      <c r="CM679" s="18">
        <f t="shared" ca="1" si="1772"/>
        <v>0</v>
      </c>
      <c r="CN679" s="18">
        <f t="shared" ca="1" si="1772"/>
        <v>0</v>
      </c>
      <c r="CO679" s="18">
        <f t="shared" ca="1" si="1772"/>
        <v>0</v>
      </c>
      <c r="CP679" s="18">
        <f t="shared" ca="1" si="1772"/>
        <v>0</v>
      </c>
      <c r="CQ679" s="18">
        <f t="shared" ca="1" si="1772"/>
        <v>0</v>
      </c>
      <c r="CR679" s="18">
        <f t="shared" ca="1" si="1772"/>
        <v>0</v>
      </c>
      <c r="CS679" s="18">
        <f t="shared" ca="1" si="1772"/>
        <v>0</v>
      </c>
      <c r="CT679" s="18">
        <f t="shared" ca="1" si="1772"/>
        <v>0</v>
      </c>
      <c r="CU679" s="18">
        <f t="shared" ca="1" si="1772"/>
        <v>0</v>
      </c>
      <c r="CV679" s="18">
        <f t="shared" ca="1" si="1772"/>
        <v>0</v>
      </c>
      <c r="CW679" s="18">
        <f t="shared" ca="1" si="1772"/>
        <v>0</v>
      </c>
      <c r="CX679" s="18">
        <f t="shared" ca="1" si="1772"/>
        <v>0</v>
      </c>
      <c r="CY679" s="18">
        <f t="shared" ca="1" si="1772"/>
        <v>0</v>
      </c>
      <c r="CZ679" s="18">
        <f t="shared" ca="1" si="1772"/>
        <v>0</v>
      </c>
      <c r="DA679" s="18">
        <f t="shared" ca="1" si="1772"/>
        <v>0</v>
      </c>
      <c r="DB679" s="18">
        <f t="shared" ref="DB679:EG679" ca="1" si="1773">(DB$15&gt;0) * DB971</f>
        <v>0</v>
      </c>
      <c r="DC679" s="18">
        <f t="shared" ca="1" si="1773"/>
        <v>0</v>
      </c>
      <c r="DD679" s="18">
        <f t="shared" ca="1" si="1773"/>
        <v>0</v>
      </c>
      <c r="DE679" s="18">
        <f t="shared" ca="1" si="1773"/>
        <v>0</v>
      </c>
      <c r="DF679" s="18">
        <f t="shared" ca="1" si="1773"/>
        <v>0</v>
      </c>
      <c r="DG679" s="18">
        <f t="shared" ca="1" si="1773"/>
        <v>0</v>
      </c>
      <c r="DH679" s="18">
        <f t="shared" ca="1" si="1773"/>
        <v>0</v>
      </c>
      <c r="DI679" s="18">
        <f t="shared" ca="1" si="1773"/>
        <v>0</v>
      </c>
      <c r="DJ679" s="18">
        <f t="shared" ca="1" si="1773"/>
        <v>0</v>
      </c>
      <c r="DK679" s="18">
        <f t="shared" ca="1" si="1773"/>
        <v>0</v>
      </c>
      <c r="DL679" s="18">
        <f t="shared" ca="1" si="1773"/>
        <v>0</v>
      </c>
      <c r="DM679" s="18">
        <f t="shared" ca="1" si="1773"/>
        <v>0</v>
      </c>
      <c r="DN679" s="18">
        <f t="shared" ca="1" si="1773"/>
        <v>0</v>
      </c>
      <c r="DO679" s="18">
        <f t="shared" ca="1" si="1773"/>
        <v>0</v>
      </c>
      <c r="DP679" s="18">
        <f t="shared" ca="1" si="1773"/>
        <v>0</v>
      </c>
      <c r="DQ679" s="18">
        <f t="shared" ca="1" si="1773"/>
        <v>0</v>
      </c>
      <c r="DR679" s="18">
        <f t="shared" ca="1" si="1773"/>
        <v>0</v>
      </c>
      <c r="DS679" s="18">
        <f t="shared" ca="1" si="1773"/>
        <v>0</v>
      </c>
      <c r="DT679" s="18">
        <f t="shared" ca="1" si="1773"/>
        <v>0</v>
      </c>
      <c r="DU679" s="18">
        <f t="shared" ca="1" si="1773"/>
        <v>0</v>
      </c>
      <c r="DV679" s="18">
        <f t="shared" ca="1" si="1773"/>
        <v>0</v>
      </c>
      <c r="DW679" s="18">
        <f t="shared" ca="1" si="1773"/>
        <v>0</v>
      </c>
      <c r="DX679" s="18">
        <f t="shared" ca="1" si="1773"/>
        <v>0</v>
      </c>
      <c r="DY679" s="18">
        <f t="shared" ca="1" si="1773"/>
        <v>0</v>
      </c>
      <c r="DZ679" s="18">
        <f t="shared" ca="1" si="1773"/>
        <v>0</v>
      </c>
      <c r="EA679" s="18">
        <f t="shared" ca="1" si="1773"/>
        <v>0</v>
      </c>
      <c r="EB679" s="18">
        <f t="shared" ca="1" si="1773"/>
        <v>0</v>
      </c>
      <c r="EC679" s="18">
        <f t="shared" ca="1" si="1773"/>
        <v>0</v>
      </c>
      <c r="ED679" s="18">
        <f t="shared" ca="1" si="1773"/>
        <v>0</v>
      </c>
      <c r="EE679" s="18">
        <f t="shared" ca="1" si="1773"/>
        <v>0</v>
      </c>
      <c r="EF679" s="18">
        <f t="shared" ca="1" si="1773"/>
        <v>0</v>
      </c>
      <c r="EG679" s="18">
        <f t="shared" ca="1" si="1773"/>
        <v>0</v>
      </c>
      <c r="EH679" s="18">
        <f t="shared" ref="EH679:FR679" ca="1" si="1774">(EH$15&gt;0) * EH971</f>
        <v>0</v>
      </c>
      <c r="EI679" s="18">
        <f t="shared" ca="1" si="1774"/>
        <v>0</v>
      </c>
      <c r="EJ679" s="18">
        <f t="shared" ca="1" si="1774"/>
        <v>0</v>
      </c>
      <c r="EK679" s="18">
        <f t="shared" ca="1" si="1774"/>
        <v>0</v>
      </c>
      <c r="EL679" s="18">
        <f t="shared" ca="1" si="1774"/>
        <v>0</v>
      </c>
      <c r="EM679" s="18">
        <f t="shared" ca="1" si="1774"/>
        <v>0</v>
      </c>
      <c r="EN679" s="18">
        <f t="shared" ca="1" si="1774"/>
        <v>0</v>
      </c>
      <c r="EO679" s="18">
        <f t="shared" ca="1" si="1774"/>
        <v>0</v>
      </c>
      <c r="EP679" s="18">
        <f t="shared" ca="1" si="1774"/>
        <v>0</v>
      </c>
      <c r="EQ679" s="18">
        <f t="shared" ca="1" si="1774"/>
        <v>0</v>
      </c>
      <c r="ER679" s="18">
        <f t="shared" ca="1" si="1774"/>
        <v>0</v>
      </c>
      <c r="ES679" s="18">
        <f t="shared" ca="1" si="1774"/>
        <v>0</v>
      </c>
      <c r="ET679" s="18">
        <f t="shared" ca="1" si="1774"/>
        <v>0</v>
      </c>
      <c r="EU679" s="18">
        <f t="shared" ca="1" si="1774"/>
        <v>0</v>
      </c>
      <c r="EV679" s="18">
        <f t="shared" ca="1" si="1774"/>
        <v>0</v>
      </c>
      <c r="EW679" s="18">
        <f t="shared" ca="1" si="1774"/>
        <v>0</v>
      </c>
      <c r="EX679" s="18">
        <f t="shared" ca="1" si="1774"/>
        <v>0</v>
      </c>
      <c r="EY679" s="18">
        <f t="shared" ca="1" si="1774"/>
        <v>0</v>
      </c>
      <c r="EZ679" s="18">
        <f t="shared" ca="1" si="1774"/>
        <v>0</v>
      </c>
      <c r="FA679" s="18">
        <f t="shared" ca="1" si="1774"/>
        <v>0</v>
      </c>
      <c r="FB679" s="18">
        <f t="shared" ca="1" si="1774"/>
        <v>0</v>
      </c>
      <c r="FC679" s="18">
        <f t="shared" ca="1" si="1774"/>
        <v>0</v>
      </c>
      <c r="FD679" s="18">
        <f t="shared" ca="1" si="1774"/>
        <v>0</v>
      </c>
      <c r="FE679" s="18">
        <f t="shared" ca="1" si="1774"/>
        <v>0</v>
      </c>
      <c r="FF679" s="18">
        <f t="shared" ca="1" si="1774"/>
        <v>0</v>
      </c>
      <c r="FG679" s="18">
        <f t="shared" ca="1" si="1774"/>
        <v>0</v>
      </c>
      <c r="FH679" s="18">
        <f t="shared" ca="1" si="1774"/>
        <v>0</v>
      </c>
      <c r="FI679" s="18">
        <f t="shared" ca="1" si="1774"/>
        <v>0</v>
      </c>
      <c r="FJ679" s="18">
        <f t="shared" ca="1" si="1774"/>
        <v>0</v>
      </c>
      <c r="FK679" s="18">
        <f t="shared" ca="1" si="1774"/>
        <v>0</v>
      </c>
      <c r="FL679" s="18">
        <f t="shared" ca="1" si="1774"/>
        <v>0</v>
      </c>
      <c r="FM679" s="18">
        <f t="shared" ca="1" si="1774"/>
        <v>0</v>
      </c>
      <c r="FN679" s="18">
        <f t="shared" ca="1" si="1774"/>
        <v>0</v>
      </c>
      <c r="FO679" s="18">
        <f t="shared" ca="1" si="1774"/>
        <v>0</v>
      </c>
      <c r="FP679" s="18">
        <f t="shared" ca="1" si="1774"/>
        <v>0</v>
      </c>
      <c r="FQ679" s="18">
        <f t="shared" ca="1" si="1774"/>
        <v>0</v>
      </c>
      <c r="FR679" s="18">
        <f t="shared" ca="1" si="1774"/>
        <v>0</v>
      </c>
    </row>
    <row r="680" spans="2:175">
      <c r="B680" s="157"/>
      <c r="C680" s="157" t="s">
        <v>857</v>
      </c>
      <c r="D680" s="144" t="s">
        <v>974</v>
      </c>
      <c r="E680" s="161"/>
      <c r="I680" s="167">
        <f t="shared" si="1747"/>
        <v>0</v>
      </c>
      <c r="J680" s="18">
        <f>(J$15&gt;0) * SUM(J807,J810)</f>
        <v>0</v>
      </c>
      <c r="K680" s="18">
        <f t="shared" ref="K680:BV680" si="1775">(K$15&gt;0) * SUM(K807,K810)</f>
        <v>0</v>
      </c>
      <c r="L680" s="18">
        <f t="shared" si="1775"/>
        <v>0</v>
      </c>
      <c r="M680" s="18">
        <f t="shared" si="1775"/>
        <v>0</v>
      </c>
      <c r="N680" s="18">
        <f t="shared" si="1775"/>
        <v>0</v>
      </c>
      <c r="O680" s="18">
        <f t="shared" si="1775"/>
        <v>0</v>
      </c>
      <c r="P680" s="18">
        <f t="shared" si="1775"/>
        <v>0</v>
      </c>
      <c r="Q680" s="18">
        <f t="shared" si="1775"/>
        <v>0</v>
      </c>
      <c r="R680" s="18">
        <f t="shared" si="1775"/>
        <v>0</v>
      </c>
      <c r="S680" s="18">
        <f t="shared" si="1775"/>
        <v>0</v>
      </c>
      <c r="T680" s="18">
        <f t="shared" si="1775"/>
        <v>0</v>
      </c>
      <c r="U680" s="18">
        <f t="shared" si="1775"/>
        <v>0</v>
      </c>
      <c r="V680" s="18">
        <f t="shared" si="1775"/>
        <v>0</v>
      </c>
      <c r="W680" s="18">
        <f t="shared" si="1775"/>
        <v>0</v>
      </c>
      <c r="X680" s="18">
        <f t="shared" si="1775"/>
        <v>0</v>
      </c>
      <c r="Y680" s="18">
        <f t="shared" si="1775"/>
        <v>0</v>
      </c>
      <c r="Z680" s="18">
        <f t="shared" si="1775"/>
        <v>0</v>
      </c>
      <c r="AA680" s="18">
        <f t="shared" si="1775"/>
        <v>0</v>
      </c>
      <c r="AB680" s="18">
        <f t="shared" si="1775"/>
        <v>0</v>
      </c>
      <c r="AC680" s="18">
        <f t="shared" si="1775"/>
        <v>0</v>
      </c>
      <c r="AD680" s="18">
        <f t="shared" si="1775"/>
        <v>0</v>
      </c>
      <c r="AE680" s="18">
        <f t="shared" si="1775"/>
        <v>0</v>
      </c>
      <c r="AF680" s="18">
        <f t="shared" si="1775"/>
        <v>0</v>
      </c>
      <c r="AG680" s="18">
        <f t="shared" si="1775"/>
        <v>0</v>
      </c>
      <c r="AH680" s="18">
        <f t="shared" si="1775"/>
        <v>0</v>
      </c>
      <c r="AI680" s="18">
        <f t="shared" si="1775"/>
        <v>0</v>
      </c>
      <c r="AJ680" s="18">
        <f t="shared" si="1775"/>
        <v>0</v>
      </c>
      <c r="AK680" s="18">
        <f t="shared" si="1775"/>
        <v>0</v>
      </c>
      <c r="AL680" s="18">
        <f t="shared" si="1775"/>
        <v>0</v>
      </c>
      <c r="AM680" s="18">
        <f t="shared" si="1775"/>
        <v>0</v>
      </c>
      <c r="AN680" s="18">
        <f t="shared" si="1775"/>
        <v>0</v>
      </c>
      <c r="AO680" s="18">
        <f t="shared" si="1775"/>
        <v>0</v>
      </c>
      <c r="AP680" s="18">
        <f t="shared" si="1775"/>
        <v>0</v>
      </c>
      <c r="AQ680" s="18">
        <f t="shared" si="1775"/>
        <v>0</v>
      </c>
      <c r="AR680" s="18">
        <f t="shared" si="1775"/>
        <v>0</v>
      </c>
      <c r="AS680" s="18">
        <f t="shared" si="1775"/>
        <v>0</v>
      </c>
      <c r="AT680" s="18">
        <f t="shared" si="1775"/>
        <v>0</v>
      </c>
      <c r="AU680" s="18">
        <f t="shared" si="1775"/>
        <v>0</v>
      </c>
      <c r="AV680" s="18">
        <f t="shared" si="1775"/>
        <v>0</v>
      </c>
      <c r="AW680" s="18">
        <f t="shared" si="1775"/>
        <v>0</v>
      </c>
      <c r="AX680" s="18">
        <f t="shared" si="1775"/>
        <v>0</v>
      </c>
      <c r="AY680" s="18">
        <f t="shared" si="1775"/>
        <v>0</v>
      </c>
      <c r="AZ680" s="18">
        <f t="shared" si="1775"/>
        <v>0</v>
      </c>
      <c r="BA680" s="18">
        <f t="shared" si="1775"/>
        <v>0</v>
      </c>
      <c r="BB680" s="18">
        <f t="shared" si="1775"/>
        <v>0</v>
      </c>
      <c r="BC680" s="18">
        <f t="shared" si="1775"/>
        <v>0</v>
      </c>
      <c r="BD680" s="18">
        <f t="shared" si="1775"/>
        <v>0</v>
      </c>
      <c r="BE680" s="18">
        <f t="shared" si="1775"/>
        <v>0</v>
      </c>
      <c r="BF680" s="18">
        <f t="shared" si="1775"/>
        <v>0</v>
      </c>
      <c r="BG680" s="18">
        <f t="shared" si="1775"/>
        <v>0</v>
      </c>
      <c r="BH680" s="18">
        <f t="shared" si="1775"/>
        <v>0</v>
      </c>
      <c r="BI680" s="18">
        <f t="shared" si="1775"/>
        <v>0</v>
      </c>
      <c r="BJ680" s="18">
        <f t="shared" si="1775"/>
        <v>0</v>
      </c>
      <c r="BK680" s="18">
        <f t="shared" si="1775"/>
        <v>0</v>
      </c>
      <c r="BL680" s="18">
        <f t="shared" si="1775"/>
        <v>0</v>
      </c>
      <c r="BM680" s="18">
        <f t="shared" si="1775"/>
        <v>0</v>
      </c>
      <c r="BN680" s="18">
        <f t="shared" si="1775"/>
        <v>0</v>
      </c>
      <c r="BO680" s="18">
        <f t="shared" si="1775"/>
        <v>0</v>
      </c>
      <c r="BP680" s="18">
        <f t="shared" si="1775"/>
        <v>0</v>
      </c>
      <c r="BQ680" s="18">
        <f t="shared" si="1775"/>
        <v>0</v>
      </c>
      <c r="BR680" s="18">
        <f t="shared" si="1775"/>
        <v>0</v>
      </c>
      <c r="BS680" s="18">
        <f t="shared" si="1775"/>
        <v>0</v>
      </c>
      <c r="BT680" s="18">
        <f t="shared" si="1775"/>
        <v>0</v>
      </c>
      <c r="BU680" s="18">
        <f t="shared" si="1775"/>
        <v>0</v>
      </c>
      <c r="BV680" s="18">
        <f t="shared" si="1775"/>
        <v>0</v>
      </c>
      <c r="BW680" s="18">
        <f t="shared" ref="BW680:EH680" si="1776">(BW$15&gt;0) * SUM(BW807,BW810)</f>
        <v>0</v>
      </c>
      <c r="BX680" s="18">
        <f t="shared" si="1776"/>
        <v>0</v>
      </c>
      <c r="BY680" s="18">
        <f t="shared" si="1776"/>
        <v>0</v>
      </c>
      <c r="BZ680" s="18">
        <f t="shared" si="1776"/>
        <v>0</v>
      </c>
      <c r="CA680" s="18">
        <f t="shared" si="1776"/>
        <v>0</v>
      </c>
      <c r="CB680" s="18">
        <f t="shared" si="1776"/>
        <v>0</v>
      </c>
      <c r="CC680" s="18">
        <f t="shared" si="1776"/>
        <v>0</v>
      </c>
      <c r="CD680" s="18">
        <f t="shared" si="1776"/>
        <v>0</v>
      </c>
      <c r="CE680" s="18">
        <f t="shared" si="1776"/>
        <v>0</v>
      </c>
      <c r="CF680" s="18">
        <f t="shared" si="1776"/>
        <v>0</v>
      </c>
      <c r="CG680" s="18">
        <f t="shared" si="1776"/>
        <v>0</v>
      </c>
      <c r="CH680" s="18">
        <f t="shared" si="1776"/>
        <v>0</v>
      </c>
      <c r="CI680" s="18">
        <f t="shared" si="1776"/>
        <v>0</v>
      </c>
      <c r="CJ680" s="18">
        <f t="shared" si="1776"/>
        <v>0</v>
      </c>
      <c r="CK680" s="18">
        <f t="shared" si="1776"/>
        <v>0</v>
      </c>
      <c r="CL680" s="18">
        <f t="shared" si="1776"/>
        <v>0</v>
      </c>
      <c r="CM680" s="18">
        <f t="shared" si="1776"/>
        <v>0</v>
      </c>
      <c r="CN680" s="18">
        <f t="shared" si="1776"/>
        <v>0</v>
      </c>
      <c r="CO680" s="18">
        <f t="shared" si="1776"/>
        <v>0</v>
      </c>
      <c r="CP680" s="18">
        <f t="shared" si="1776"/>
        <v>0</v>
      </c>
      <c r="CQ680" s="18">
        <f t="shared" si="1776"/>
        <v>0</v>
      </c>
      <c r="CR680" s="18">
        <f t="shared" si="1776"/>
        <v>0</v>
      </c>
      <c r="CS680" s="18">
        <f t="shared" si="1776"/>
        <v>0</v>
      </c>
      <c r="CT680" s="18">
        <f t="shared" si="1776"/>
        <v>0</v>
      </c>
      <c r="CU680" s="18">
        <f t="shared" si="1776"/>
        <v>0</v>
      </c>
      <c r="CV680" s="18">
        <f t="shared" si="1776"/>
        <v>0</v>
      </c>
      <c r="CW680" s="18">
        <f t="shared" si="1776"/>
        <v>0</v>
      </c>
      <c r="CX680" s="18">
        <f t="shared" si="1776"/>
        <v>0</v>
      </c>
      <c r="CY680" s="18">
        <f t="shared" si="1776"/>
        <v>0</v>
      </c>
      <c r="CZ680" s="18">
        <f t="shared" si="1776"/>
        <v>0</v>
      </c>
      <c r="DA680" s="18">
        <f t="shared" si="1776"/>
        <v>0</v>
      </c>
      <c r="DB680" s="18">
        <f t="shared" si="1776"/>
        <v>0</v>
      </c>
      <c r="DC680" s="18">
        <f t="shared" si="1776"/>
        <v>0</v>
      </c>
      <c r="DD680" s="18">
        <f t="shared" si="1776"/>
        <v>0</v>
      </c>
      <c r="DE680" s="18">
        <f t="shared" si="1776"/>
        <v>0</v>
      </c>
      <c r="DF680" s="18">
        <f t="shared" si="1776"/>
        <v>0</v>
      </c>
      <c r="DG680" s="18">
        <f t="shared" si="1776"/>
        <v>0</v>
      </c>
      <c r="DH680" s="18">
        <f t="shared" si="1776"/>
        <v>0</v>
      </c>
      <c r="DI680" s="18">
        <f t="shared" si="1776"/>
        <v>0</v>
      </c>
      <c r="DJ680" s="18">
        <f t="shared" si="1776"/>
        <v>0</v>
      </c>
      <c r="DK680" s="18">
        <f t="shared" si="1776"/>
        <v>0</v>
      </c>
      <c r="DL680" s="18">
        <f t="shared" si="1776"/>
        <v>0</v>
      </c>
      <c r="DM680" s="18">
        <f t="shared" si="1776"/>
        <v>0</v>
      </c>
      <c r="DN680" s="18">
        <f t="shared" si="1776"/>
        <v>0</v>
      </c>
      <c r="DO680" s="18">
        <f t="shared" si="1776"/>
        <v>0</v>
      </c>
      <c r="DP680" s="18">
        <f t="shared" si="1776"/>
        <v>0</v>
      </c>
      <c r="DQ680" s="18">
        <f t="shared" si="1776"/>
        <v>0</v>
      </c>
      <c r="DR680" s="18">
        <f t="shared" si="1776"/>
        <v>0</v>
      </c>
      <c r="DS680" s="18">
        <f t="shared" si="1776"/>
        <v>0</v>
      </c>
      <c r="DT680" s="18">
        <f t="shared" si="1776"/>
        <v>0</v>
      </c>
      <c r="DU680" s="18">
        <f t="shared" si="1776"/>
        <v>0</v>
      </c>
      <c r="DV680" s="18">
        <f t="shared" si="1776"/>
        <v>0</v>
      </c>
      <c r="DW680" s="18">
        <f t="shared" si="1776"/>
        <v>0</v>
      </c>
      <c r="DX680" s="18">
        <f t="shared" si="1776"/>
        <v>0</v>
      </c>
      <c r="DY680" s="18">
        <f t="shared" si="1776"/>
        <v>0</v>
      </c>
      <c r="DZ680" s="18">
        <f t="shared" si="1776"/>
        <v>0</v>
      </c>
      <c r="EA680" s="18">
        <f t="shared" si="1776"/>
        <v>0</v>
      </c>
      <c r="EB680" s="18">
        <f t="shared" si="1776"/>
        <v>0</v>
      </c>
      <c r="EC680" s="18">
        <f t="shared" si="1776"/>
        <v>0</v>
      </c>
      <c r="ED680" s="18">
        <f t="shared" si="1776"/>
        <v>0</v>
      </c>
      <c r="EE680" s="18">
        <f t="shared" si="1776"/>
        <v>0</v>
      </c>
      <c r="EF680" s="18">
        <f t="shared" si="1776"/>
        <v>0</v>
      </c>
      <c r="EG680" s="18">
        <f t="shared" si="1776"/>
        <v>0</v>
      </c>
      <c r="EH680" s="18">
        <f t="shared" si="1776"/>
        <v>0</v>
      </c>
      <c r="EI680" s="18">
        <f t="shared" ref="EI680:FR680" si="1777">(EI$15&gt;0) * SUM(EI807,EI810)</f>
        <v>0</v>
      </c>
      <c r="EJ680" s="18">
        <f t="shared" si="1777"/>
        <v>0</v>
      </c>
      <c r="EK680" s="18">
        <f t="shared" si="1777"/>
        <v>0</v>
      </c>
      <c r="EL680" s="18">
        <f t="shared" si="1777"/>
        <v>0</v>
      </c>
      <c r="EM680" s="18">
        <f t="shared" si="1777"/>
        <v>0</v>
      </c>
      <c r="EN680" s="18">
        <f t="shared" si="1777"/>
        <v>0</v>
      </c>
      <c r="EO680" s="18">
        <f t="shared" si="1777"/>
        <v>0</v>
      </c>
      <c r="EP680" s="18">
        <f t="shared" si="1777"/>
        <v>0</v>
      </c>
      <c r="EQ680" s="18">
        <f t="shared" si="1777"/>
        <v>0</v>
      </c>
      <c r="ER680" s="18">
        <f t="shared" si="1777"/>
        <v>0</v>
      </c>
      <c r="ES680" s="18">
        <f t="shared" si="1777"/>
        <v>0</v>
      </c>
      <c r="ET680" s="18">
        <f t="shared" si="1777"/>
        <v>0</v>
      </c>
      <c r="EU680" s="18">
        <f t="shared" si="1777"/>
        <v>0</v>
      </c>
      <c r="EV680" s="18">
        <f t="shared" si="1777"/>
        <v>0</v>
      </c>
      <c r="EW680" s="18">
        <f t="shared" si="1777"/>
        <v>0</v>
      </c>
      <c r="EX680" s="18">
        <f t="shared" si="1777"/>
        <v>0</v>
      </c>
      <c r="EY680" s="18">
        <f t="shared" si="1777"/>
        <v>0</v>
      </c>
      <c r="EZ680" s="18">
        <f t="shared" si="1777"/>
        <v>0</v>
      </c>
      <c r="FA680" s="18">
        <f t="shared" si="1777"/>
        <v>0</v>
      </c>
      <c r="FB680" s="18">
        <f t="shared" si="1777"/>
        <v>0</v>
      </c>
      <c r="FC680" s="18">
        <f t="shared" si="1777"/>
        <v>0</v>
      </c>
      <c r="FD680" s="18">
        <f t="shared" si="1777"/>
        <v>0</v>
      </c>
      <c r="FE680" s="18">
        <f t="shared" si="1777"/>
        <v>0</v>
      </c>
      <c r="FF680" s="18">
        <f t="shared" si="1777"/>
        <v>0</v>
      </c>
      <c r="FG680" s="18">
        <f t="shared" si="1777"/>
        <v>0</v>
      </c>
      <c r="FH680" s="18">
        <f t="shared" si="1777"/>
        <v>0</v>
      </c>
      <c r="FI680" s="18">
        <f t="shared" si="1777"/>
        <v>0</v>
      </c>
      <c r="FJ680" s="18">
        <f t="shared" si="1777"/>
        <v>0</v>
      </c>
      <c r="FK680" s="18">
        <f t="shared" si="1777"/>
        <v>0</v>
      </c>
      <c r="FL680" s="18">
        <f t="shared" si="1777"/>
        <v>0</v>
      </c>
      <c r="FM680" s="18">
        <f t="shared" si="1777"/>
        <v>0</v>
      </c>
      <c r="FN680" s="18">
        <f t="shared" si="1777"/>
        <v>0</v>
      </c>
      <c r="FO680" s="18">
        <f t="shared" si="1777"/>
        <v>0</v>
      </c>
      <c r="FP680" s="18">
        <f t="shared" si="1777"/>
        <v>0</v>
      </c>
      <c r="FQ680" s="18">
        <f t="shared" si="1777"/>
        <v>0</v>
      </c>
      <c r="FR680" s="18">
        <f t="shared" si="1777"/>
        <v>0</v>
      </c>
    </row>
    <row r="681" spans="2:175">
      <c r="B681" s="157"/>
      <c r="C681" s="157" t="s">
        <v>775</v>
      </c>
      <c r="D681" s="144" t="s">
        <v>974</v>
      </c>
      <c r="E681" s="161"/>
      <c r="I681" s="167">
        <f ca="1">SUM(J681:FR681)</f>
        <v>0</v>
      </c>
      <c r="J681" s="18">
        <f ca="1">(J$15&gt;0) * J785</f>
        <v>0</v>
      </c>
      <c r="K681" s="18">
        <f t="shared" ref="K681:BV681" ca="1" si="1778">(K$15&gt;0) * K785</f>
        <v>0</v>
      </c>
      <c r="L681" s="18">
        <f t="shared" ca="1" si="1778"/>
        <v>0</v>
      </c>
      <c r="M681" s="18">
        <f t="shared" ca="1" si="1778"/>
        <v>0</v>
      </c>
      <c r="N681" s="18">
        <f t="shared" ca="1" si="1778"/>
        <v>0</v>
      </c>
      <c r="O681" s="18">
        <f t="shared" ca="1" si="1778"/>
        <v>0</v>
      </c>
      <c r="P681" s="18">
        <f t="shared" ca="1" si="1778"/>
        <v>0</v>
      </c>
      <c r="Q681" s="18">
        <f t="shared" ca="1" si="1778"/>
        <v>0</v>
      </c>
      <c r="R681" s="18">
        <f t="shared" ca="1" si="1778"/>
        <v>0</v>
      </c>
      <c r="S681" s="18">
        <f t="shared" ca="1" si="1778"/>
        <v>0</v>
      </c>
      <c r="T681" s="18">
        <f t="shared" ca="1" si="1778"/>
        <v>0</v>
      </c>
      <c r="U681" s="18">
        <f t="shared" ca="1" si="1778"/>
        <v>0</v>
      </c>
      <c r="V681" s="18">
        <f t="shared" ca="1" si="1778"/>
        <v>0</v>
      </c>
      <c r="W681" s="18">
        <f t="shared" ca="1" si="1778"/>
        <v>0</v>
      </c>
      <c r="X681" s="18">
        <f t="shared" ca="1" si="1778"/>
        <v>0</v>
      </c>
      <c r="Y681" s="18">
        <f t="shared" ca="1" si="1778"/>
        <v>0</v>
      </c>
      <c r="Z681" s="18">
        <f t="shared" ca="1" si="1778"/>
        <v>0</v>
      </c>
      <c r="AA681" s="18">
        <f t="shared" ca="1" si="1778"/>
        <v>0</v>
      </c>
      <c r="AB681" s="18">
        <f t="shared" ca="1" si="1778"/>
        <v>0</v>
      </c>
      <c r="AC681" s="18">
        <f t="shared" ca="1" si="1778"/>
        <v>0</v>
      </c>
      <c r="AD681" s="18">
        <f t="shared" ca="1" si="1778"/>
        <v>0</v>
      </c>
      <c r="AE681" s="18">
        <f t="shared" ca="1" si="1778"/>
        <v>0</v>
      </c>
      <c r="AF681" s="18">
        <f t="shared" ca="1" si="1778"/>
        <v>0</v>
      </c>
      <c r="AG681" s="18">
        <f t="shared" ca="1" si="1778"/>
        <v>0</v>
      </c>
      <c r="AH681" s="18">
        <f t="shared" ca="1" si="1778"/>
        <v>0</v>
      </c>
      <c r="AI681" s="18">
        <f t="shared" ca="1" si="1778"/>
        <v>0</v>
      </c>
      <c r="AJ681" s="18">
        <f t="shared" ca="1" si="1778"/>
        <v>0</v>
      </c>
      <c r="AK681" s="18">
        <f t="shared" ca="1" si="1778"/>
        <v>0</v>
      </c>
      <c r="AL681" s="18">
        <f t="shared" ca="1" si="1778"/>
        <v>0</v>
      </c>
      <c r="AM681" s="18">
        <f t="shared" ca="1" si="1778"/>
        <v>0</v>
      </c>
      <c r="AN681" s="18">
        <f t="shared" ca="1" si="1778"/>
        <v>0</v>
      </c>
      <c r="AO681" s="18">
        <f t="shared" ca="1" si="1778"/>
        <v>0</v>
      </c>
      <c r="AP681" s="18">
        <f t="shared" ca="1" si="1778"/>
        <v>0</v>
      </c>
      <c r="AQ681" s="18">
        <f t="shared" ca="1" si="1778"/>
        <v>0</v>
      </c>
      <c r="AR681" s="18">
        <f t="shared" ca="1" si="1778"/>
        <v>0</v>
      </c>
      <c r="AS681" s="18">
        <f t="shared" ca="1" si="1778"/>
        <v>0</v>
      </c>
      <c r="AT681" s="18">
        <f t="shared" ca="1" si="1778"/>
        <v>0</v>
      </c>
      <c r="AU681" s="18">
        <f t="shared" ca="1" si="1778"/>
        <v>0</v>
      </c>
      <c r="AV681" s="18">
        <f t="shared" ca="1" si="1778"/>
        <v>0</v>
      </c>
      <c r="AW681" s="18">
        <f t="shared" ca="1" si="1778"/>
        <v>0</v>
      </c>
      <c r="AX681" s="18">
        <f t="shared" ca="1" si="1778"/>
        <v>0</v>
      </c>
      <c r="AY681" s="18">
        <f t="shared" ca="1" si="1778"/>
        <v>0</v>
      </c>
      <c r="AZ681" s="18">
        <f t="shared" ca="1" si="1778"/>
        <v>0</v>
      </c>
      <c r="BA681" s="18">
        <f t="shared" ca="1" si="1778"/>
        <v>0</v>
      </c>
      <c r="BB681" s="18">
        <f t="shared" ca="1" si="1778"/>
        <v>0</v>
      </c>
      <c r="BC681" s="18">
        <f t="shared" ca="1" si="1778"/>
        <v>0</v>
      </c>
      <c r="BD681" s="18">
        <f t="shared" ca="1" si="1778"/>
        <v>0</v>
      </c>
      <c r="BE681" s="18">
        <f t="shared" ca="1" si="1778"/>
        <v>0</v>
      </c>
      <c r="BF681" s="18">
        <f t="shared" ca="1" si="1778"/>
        <v>0</v>
      </c>
      <c r="BG681" s="18">
        <f t="shared" ca="1" si="1778"/>
        <v>0</v>
      </c>
      <c r="BH681" s="18">
        <f t="shared" ca="1" si="1778"/>
        <v>0</v>
      </c>
      <c r="BI681" s="18">
        <f t="shared" ca="1" si="1778"/>
        <v>0</v>
      </c>
      <c r="BJ681" s="18">
        <f t="shared" ca="1" si="1778"/>
        <v>0</v>
      </c>
      <c r="BK681" s="18">
        <f t="shared" ca="1" si="1778"/>
        <v>0</v>
      </c>
      <c r="BL681" s="18">
        <f t="shared" ca="1" si="1778"/>
        <v>0</v>
      </c>
      <c r="BM681" s="18">
        <f t="shared" ca="1" si="1778"/>
        <v>0</v>
      </c>
      <c r="BN681" s="18">
        <f t="shared" ca="1" si="1778"/>
        <v>0</v>
      </c>
      <c r="BO681" s="18">
        <f t="shared" ca="1" si="1778"/>
        <v>0</v>
      </c>
      <c r="BP681" s="18">
        <f t="shared" ca="1" si="1778"/>
        <v>0</v>
      </c>
      <c r="BQ681" s="18">
        <f t="shared" ca="1" si="1778"/>
        <v>0</v>
      </c>
      <c r="BR681" s="18">
        <f t="shared" ca="1" si="1778"/>
        <v>0</v>
      </c>
      <c r="BS681" s="18">
        <f t="shared" ca="1" si="1778"/>
        <v>0</v>
      </c>
      <c r="BT681" s="18">
        <f t="shared" ca="1" si="1778"/>
        <v>0</v>
      </c>
      <c r="BU681" s="18">
        <f t="shared" ca="1" si="1778"/>
        <v>0</v>
      </c>
      <c r="BV681" s="18">
        <f t="shared" ca="1" si="1778"/>
        <v>0</v>
      </c>
      <c r="BW681" s="18">
        <f t="shared" ref="BW681:EH681" ca="1" si="1779">(BW$15&gt;0) * BW785</f>
        <v>0</v>
      </c>
      <c r="BX681" s="18">
        <f t="shared" ca="1" si="1779"/>
        <v>0</v>
      </c>
      <c r="BY681" s="18">
        <f t="shared" ca="1" si="1779"/>
        <v>0</v>
      </c>
      <c r="BZ681" s="18">
        <f t="shared" ca="1" si="1779"/>
        <v>0</v>
      </c>
      <c r="CA681" s="18">
        <f t="shared" ca="1" si="1779"/>
        <v>0</v>
      </c>
      <c r="CB681" s="18">
        <f t="shared" ca="1" si="1779"/>
        <v>0</v>
      </c>
      <c r="CC681" s="18">
        <f t="shared" ca="1" si="1779"/>
        <v>0</v>
      </c>
      <c r="CD681" s="18">
        <f t="shared" ca="1" si="1779"/>
        <v>0</v>
      </c>
      <c r="CE681" s="18">
        <f t="shared" ca="1" si="1779"/>
        <v>0</v>
      </c>
      <c r="CF681" s="18">
        <f t="shared" ca="1" si="1779"/>
        <v>0</v>
      </c>
      <c r="CG681" s="18">
        <f t="shared" ca="1" si="1779"/>
        <v>0</v>
      </c>
      <c r="CH681" s="18">
        <f t="shared" ca="1" si="1779"/>
        <v>0</v>
      </c>
      <c r="CI681" s="18">
        <f t="shared" ca="1" si="1779"/>
        <v>0</v>
      </c>
      <c r="CJ681" s="18">
        <f t="shared" ca="1" si="1779"/>
        <v>0</v>
      </c>
      <c r="CK681" s="18">
        <f t="shared" ca="1" si="1779"/>
        <v>0</v>
      </c>
      <c r="CL681" s="18">
        <f t="shared" ca="1" si="1779"/>
        <v>0</v>
      </c>
      <c r="CM681" s="18">
        <f t="shared" ca="1" si="1779"/>
        <v>0</v>
      </c>
      <c r="CN681" s="18">
        <f t="shared" ca="1" si="1779"/>
        <v>0</v>
      </c>
      <c r="CO681" s="18">
        <f t="shared" ca="1" si="1779"/>
        <v>0</v>
      </c>
      <c r="CP681" s="18">
        <f t="shared" ca="1" si="1779"/>
        <v>0</v>
      </c>
      <c r="CQ681" s="18">
        <f t="shared" ca="1" si="1779"/>
        <v>0</v>
      </c>
      <c r="CR681" s="18">
        <f t="shared" ca="1" si="1779"/>
        <v>0</v>
      </c>
      <c r="CS681" s="18">
        <f t="shared" ca="1" si="1779"/>
        <v>0</v>
      </c>
      <c r="CT681" s="18">
        <f t="shared" ca="1" si="1779"/>
        <v>0</v>
      </c>
      <c r="CU681" s="18">
        <f t="shared" ca="1" si="1779"/>
        <v>0</v>
      </c>
      <c r="CV681" s="18">
        <f t="shared" ca="1" si="1779"/>
        <v>0</v>
      </c>
      <c r="CW681" s="18">
        <f t="shared" ca="1" si="1779"/>
        <v>0</v>
      </c>
      <c r="CX681" s="18">
        <f t="shared" ca="1" si="1779"/>
        <v>0</v>
      </c>
      <c r="CY681" s="18">
        <f t="shared" ca="1" si="1779"/>
        <v>0</v>
      </c>
      <c r="CZ681" s="18">
        <f t="shared" ca="1" si="1779"/>
        <v>0</v>
      </c>
      <c r="DA681" s="18">
        <f t="shared" ca="1" si="1779"/>
        <v>0</v>
      </c>
      <c r="DB681" s="18">
        <f t="shared" ca="1" si="1779"/>
        <v>0</v>
      </c>
      <c r="DC681" s="18">
        <f t="shared" ca="1" si="1779"/>
        <v>0</v>
      </c>
      <c r="DD681" s="18">
        <f t="shared" ca="1" si="1779"/>
        <v>0</v>
      </c>
      <c r="DE681" s="18">
        <f t="shared" ca="1" si="1779"/>
        <v>0</v>
      </c>
      <c r="DF681" s="18">
        <f t="shared" ca="1" si="1779"/>
        <v>0</v>
      </c>
      <c r="DG681" s="18">
        <f t="shared" ca="1" si="1779"/>
        <v>0</v>
      </c>
      <c r="DH681" s="18">
        <f t="shared" ca="1" si="1779"/>
        <v>0</v>
      </c>
      <c r="DI681" s="18">
        <f t="shared" ca="1" si="1779"/>
        <v>0</v>
      </c>
      <c r="DJ681" s="18">
        <f t="shared" ca="1" si="1779"/>
        <v>0</v>
      </c>
      <c r="DK681" s="18">
        <f t="shared" ca="1" si="1779"/>
        <v>0</v>
      </c>
      <c r="DL681" s="18">
        <f t="shared" ca="1" si="1779"/>
        <v>0</v>
      </c>
      <c r="DM681" s="18">
        <f t="shared" ca="1" si="1779"/>
        <v>0</v>
      </c>
      <c r="DN681" s="18">
        <f t="shared" ca="1" si="1779"/>
        <v>0</v>
      </c>
      <c r="DO681" s="18">
        <f t="shared" ca="1" si="1779"/>
        <v>0</v>
      </c>
      <c r="DP681" s="18">
        <f t="shared" ca="1" si="1779"/>
        <v>0</v>
      </c>
      <c r="DQ681" s="18">
        <f t="shared" ca="1" si="1779"/>
        <v>0</v>
      </c>
      <c r="DR681" s="18">
        <f t="shared" ca="1" si="1779"/>
        <v>0</v>
      </c>
      <c r="DS681" s="18">
        <f t="shared" ca="1" si="1779"/>
        <v>0</v>
      </c>
      <c r="DT681" s="18">
        <f t="shared" ca="1" si="1779"/>
        <v>0</v>
      </c>
      <c r="DU681" s="18">
        <f t="shared" ca="1" si="1779"/>
        <v>0</v>
      </c>
      <c r="DV681" s="18">
        <f t="shared" ca="1" si="1779"/>
        <v>0</v>
      </c>
      <c r="DW681" s="18">
        <f t="shared" ca="1" si="1779"/>
        <v>0</v>
      </c>
      <c r="DX681" s="18">
        <f t="shared" ca="1" si="1779"/>
        <v>0</v>
      </c>
      <c r="DY681" s="18">
        <f t="shared" ca="1" si="1779"/>
        <v>0</v>
      </c>
      <c r="DZ681" s="18">
        <f t="shared" ca="1" si="1779"/>
        <v>0</v>
      </c>
      <c r="EA681" s="18">
        <f t="shared" ca="1" si="1779"/>
        <v>0</v>
      </c>
      <c r="EB681" s="18">
        <f t="shared" ca="1" si="1779"/>
        <v>0</v>
      </c>
      <c r="EC681" s="18">
        <f t="shared" ca="1" si="1779"/>
        <v>0</v>
      </c>
      <c r="ED681" s="18">
        <f t="shared" ca="1" si="1779"/>
        <v>0</v>
      </c>
      <c r="EE681" s="18">
        <f t="shared" ca="1" si="1779"/>
        <v>0</v>
      </c>
      <c r="EF681" s="18">
        <f t="shared" ca="1" si="1779"/>
        <v>0</v>
      </c>
      <c r="EG681" s="18">
        <f t="shared" ca="1" si="1779"/>
        <v>0</v>
      </c>
      <c r="EH681" s="18">
        <f t="shared" ca="1" si="1779"/>
        <v>0</v>
      </c>
      <c r="EI681" s="18">
        <f t="shared" ref="EI681:FR681" ca="1" si="1780">(EI$15&gt;0) * EI785</f>
        <v>0</v>
      </c>
      <c r="EJ681" s="18">
        <f t="shared" ca="1" si="1780"/>
        <v>0</v>
      </c>
      <c r="EK681" s="18">
        <f t="shared" ca="1" si="1780"/>
        <v>0</v>
      </c>
      <c r="EL681" s="18">
        <f t="shared" ca="1" si="1780"/>
        <v>0</v>
      </c>
      <c r="EM681" s="18">
        <f t="shared" ca="1" si="1780"/>
        <v>0</v>
      </c>
      <c r="EN681" s="18">
        <f t="shared" ca="1" si="1780"/>
        <v>0</v>
      </c>
      <c r="EO681" s="18">
        <f t="shared" ca="1" si="1780"/>
        <v>0</v>
      </c>
      <c r="EP681" s="18">
        <f t="shared" ca="1" si="1780"/>
        <v>0</v>
      </c>
      <c r="EQ681" s="18">
        <f t="shared" ca="1" si="1780"/>
        <v>0</v>
      </c>
      <c r="ER681" s="18">
        <f t="shared" ca="1" si="1780"/>
        <v>0</v>
      </c>
      <c r="ES681" s="18">
        <f t="shared" ca="1" si="1780"/>
        <v>0</v>
      </c>
      <c r="ET681" s="18">
        <f t="shared" ca="1" si="1780"/>
        <v>0</v>
      </c>
      <c r="EU681" s="18">
        <f t="shared" ca="1" si="1780"/>
        <v>0</v>
      </c>
      <c r="EV681" s="18">
        <f t="shared" ca="1" si="1780"/>
        <v>0</v>
      </c>
      <c r="EW681" s="18">
        <f t="shared" ca="1" si="1780"/>
        <v>0</v>
      </c>
      <c r="EX681" s="18">
        <f t="shared" ca="1" si="1780"/>
        <v>0</v>
      </c>
      <c r="EY681" s="18">
        <f t="shared" ca="1" si="1780"/>
        <v>0</v>
      </c>
      <c r="EZ681" s="18">
        <f t="shared" ca="1" si="1780"/>
        <v>0</v>
      </c>
      <c r="FA681" s="18">
        <f t="shared" ca="1" si="1780"/>
        <v>0</v>
      </c>
      <c r="FB681" s="18">
        <f t="shared" ca="1" si="1780"/>
        <v>0</v>
      </c>
      <c r="FC681" s="18">
        <f t="shared" ca="1" si="1780"/>
        <v>0</v>
      </c>
      <c r="FD681" s="18">
        <f t="shared" ca="1" si="1780"/>
        <v>0</v>
      </c>
      <c r="FE681" s="18">
        <f t="shared" ca="1" si="1780"/>
        <v>0</v>
      </c>
      <c r="FF681" s="18">
        <f t="shared" ca="1" si="1780"/>
        <v>0</v>
      </c>
      <c r="FG681" s="18">
        <f t="shared" ca="1" si="1780"/>
        <v>0</v>
      </c>
      <c r="FH681" s="18">
        <f t="shared" ca="1" si="1780"/>
        <v>0</v>
      </c>
      <c r="FI681" s="18">
        <f t="shared" ca="1" si="1780"/>
        <v>0</v>
      </c>
      <c r="FJ681" s="18">
        <f t="shared" ca="1" si="1780"/>
        <v>0</v>
      </c>
      <c r="FK681" s="18">
        <f t="shared" ca="1" si="1780"/>
        <v>0</v>
      </c>
      <c r="FL681" s="18">
        <f t="shared" ca="1" si="1780"/>
        <v>0</v>
      </c>
      <c r="FM681" s="18">
        <f t="shared" ca="1" si="1780"/>
        <v>0</v>
      </c>
      <c r="FN681" s="18">
        <f t="shared" ca="1" si="1780"/>
        <v>0</v>
      </c>
      <c r="FO681" s="18">
        <f t="shared" ca="1" si="1780"/>
        <v>0</v>
      </c>
      <c r="FP681" s="18">
        <f t="shared" ca="1" si="1780"/>
        <v>0</v>
      </c>
      <c r="FQ681" s="18">
        <f t="shared" ca="1" si="1780"/>
        <v>0</v>
      </c>
      <c r="FR681" s="18">
        <f t="shared" ca="1" si="1780"/>
        <v>0</v>
      </c>
    </row>
    <row r="682" spans="2:175">
      <c r="B682" s="157"/>
      <c r="C682" s="157" t="s">
        <v>875</v>
      </c>
      <c r="D682" s="144" t="s">
        <v>974</v>
      </c>
      <c r="E682" s="161"/>
      <c r="I682" s="167">
        <f ca="1">SUM(J682:FR682)</f>
        <v>0</v>
      </c>
      <c r="J682" s="18">
        <f t="shared" ref="J682:AO682" ca="1" si="1781">(J$15&gt;0) * J$788</f>
        <v>0</v>
      </c>
      <c r="K682" s="18">
        <f t="shared" ca="1" si="1781"/>
        <v>0</v>
      </c>
      <c r="L682" s="18">
        <f t="shared" ca="1" si="1781"/>
        <v>0</v>
      </c>
      <c r="M682" s="18">
        <f t="shared" ca="1" si="1781"/>
        <v>0</v>
      </c>
      <c r="N682" s="18">
        <f t="shared" ca="1" si="1781"/>
        <v>0</v>
      </c>
      <c r="O682" s="18">
        <f t="shared" ca="1" si="1781"/>
        <v>0</v>
      </c>
      <c r="P682" s="18">
        <f t="shared" ca="1" si="1781"/>
        <v>0</v>
      </c>
      <c r="Q682" s="18">
        <f t="shared" ca="1" si="1781"/>
        <v>0</v>
      </c>
      <c r="R682" s="18">
        <f t="shared" ca="1" si="1781"/>
        <v>0</v>
      </c>
      <c r="S682" s="18">
        <f t="shared" ca="1" si="1781"/>
        <v>0</v>
      </c>
      <c r="T682" s="18">
        <f t="shared" ca="1" si="1781"/>
        <v>0</v>
      </c>
      <c r="U682" s="18">
        <f t="shared" ca="1" si="1781"/>
        <v>0</v>
      </c>
      <c r="V682" s="18">
        <f t="shared" ca="1" si="1781"/>
        <v>0</v>
      </c>
      <c r="W682" s="18">
        <f t="shared" ca="1" si="1781"/>
        <v>0</v>
      </c>
      <c r="X682" s="18">
        <f t="shared" ca="1" si="1781"/>
        <v>0</v>
      </c>
      <c r="Y682" s="18">
        <f t="shared" ca="1" si="1781"/>
        <v>0</v>
      </c>
      <c r="Z682" s="18">
        <f t="shared" ca="1" si="1781"/>
        <v>0</v>
      </c>
      <c r="AA682" s="18">
        <f t="shared" ca="1" si="1781"/>
        <v>0</v>
      </c>
      <c r="AB682" s="18">
        <f t="shared" ca="1" si="1781"/>
        <v>0</v>
      </c>
      <c r="AC682" s="18">
        <f t="shared" ca="1" si="1781"/>
        <v>0</v>
      </c>
      <c r="AD682" s="18">
        <f t="shared" ca="1" si="1781"/>
        <v>0</v>
      </c>
      <c r="AE682" s="18">
        <f t="shared" ca="1" si="1781"/>
        <v>0</v>
      </c>
      <c r="AF682" s="18">
        <f t="shared" ca="1" si="1781"/>
        <v>0</v>
      </c>
      <c r="AG682" s="18">
        <f t="shared" ca="1" si="1781"/>
        <v>0</v>
      </c>
      <c r="AH682" s="18">
        <f t="shared" ca="1" si="1781"/>
        <v>0</v>
      </c>
      <c r="AI682" s="18">
        <f t="shared" ca="1" si="1781"/>
        <v>0</v>
      </c>
      <c r="AJ682" s="18">
        <f t="shared" ca="1" si="1781"/>
        <v>0</v>
      </c>
      <c r="AK682" s="18">
        <f t="shared" ca="1" si="1781"/>
        <v>0</v>
      </c>
      <c r="AL682" s="18">
        <f t="shared" ca="1" si="1781"/>
        <v>0</v>
      </c>
      <c r="AM682" s="18">
        <f t="shared" ca="1" si="1781"/>
        <v>0</v>
      </c>
      <c r="AN682" s="18">
        <f t="shared" ca="1" si="1781"/>
        <v>0</v>
      </c>
      <c r="AO682" s="18">
        <f t="shared" ca="1" si="1781"/>
        <v>0</v>
      </c>
      <c r="AP682" s="18">
        <f t="shared" ref="AP682:BU682" ca="1" si="1782">(AP$15&gt;0) * AP$788</f>
        <v>0</v>
      </c>
      <c r="AQ682" s="18">
        <f t="shared" ca="1" si="1782"/>
        <v>0</v>
      </c>
      <c r="AR682" s="18">
        <f t="shared" ca="1" si="1782"/>
        <v>0</v>
      </c>
      <c r="AS682" s="18">
        <f t="shared" ca="1" si="1782"/>
        <v>0</v>
      </c>
      <c r="AT682" s="18">
        <f t="shared" ca="1" si="1782"/>
        <v>0</v>
      </c>
      <c r="AU682" s="18">
        <f t="shared" ca="1" si="1782"/>
        <v>0</v>
      </c>
      <c r="AV682" s="18">
        <f t="shared" ca="1" si="1782"/>
        <v>0</v>
      </c>
      <c r="AW682" s="18">
        <f t="shared" ca="1" si="1782"/>
        <v>0</v>
      </c>
      <c r="AX682" s="18">
        <f t="shared" ca="1" si="1782"/>
        <v>0</v>
      </c>
      <c r="AY682" s="18">
        <f t="shared" ca="1" si="1782"/>
        <v>0</v>
      </c>
      <c r="AZ682" s="18">
        <f t="shared" ca="1" si="1782"/>
        <v>0</v>
      </c>
      <c r="BA682" s="18">
        <f t="shared" ca="1" si="1782"/>
        <v>0</v>
      </c>
      <c r="BB682" s="18">
        <f t="shared" ca="1" si="1782"/>
        <v>0</v>
      </c>
      <c r="BC682" s="18">
        <f t="shared" ca="1" si="1782"/>
        <v>0</v>
      </c>
      <c r="BD682" s="18">
        <f t="shared" ca="1" si="1782"/>
        <v>0</v>
      </c>
      <c r="BE682" s="18">
        <f t="shared" ca="1" si="1782"/>
        <v>0</v>
      </c>
      <c r="BF682" s="18">
        <f t="shared" ca="1" si="1782"/>
        <v>0</v>
      </c>
      <c r="BG682" s="18">
        <f t="shared" ca="1" si="1782"/>
        <v>0</v>
      </c>
      <c r="BH682" s="18">
        <f t="shared" ca="1" si="1782"/>
        <v>0</v>
      </c>
      <c r="BI682" s="18">
        <f t="shared" ca="1" si="1782"/>
        <v>0</v>
      </c>
      <c r="BJ682" s="18">
        <f t="shared" ca="1" si="1782"/>
        <v>0</v>
      </c>
      <c r="BK682" s="18">
        <f t="shared" ca="1" si="1782"/>
        <v>0</v>
      </c>
      <c r="BL682" s="18">
        <f t="shared" ca="1" si="1782"/>
        <v>0</v>
      </c>
      <c r="BM682" s="18">
        <f t="shared" ca="1" si="1782"/>
        <v>0</v>
      </c>
      <c r="BN682" s="18">
        <f t="shared" ca="1" si="1782"/>
        <v>0</v>
      </c>
      <c r="BO682" s="18">
        <f t="shared" ca="1" si="1782"/>
        <v>0</v>
      </c>
      <c r="BP682" s="18">
        <f t="shared" ca="1" si="1782"/>
        <v>0</v>
      </c>
      <c r="BQ682" s="18">
        <f t="shared" ca="1" si="1782"/>
        <v>0</v>
      </c>
      <c r="BR682" s="18">
        <f t="shared" ca="1" si="1782"/>
        <v>0</v>
      </c>
      <c r="BS682" s="18">
        <f t="shared" ca="1" si="1782"/>
        <v>0</v>
      </c>
      <c r="BT682" s="18">
        <f t="shared" ca="1" si="1782"/>
        <v>0</v>
      </c>
      <c r="BU682" s="18">
        <f t="shared" ca="1" si="1782"/>
        <v>0</v>
      </c>
      <c r="BV682" s="18">
        <f t="shared" ref="BV682:DA682" ca="1" si="1783">(BV$15&gt;0) * BV$788</f>
        <v>0</v>
      </c>
      <c r="BW682" s="18">
        <f t="shared" ca="1" si="1783"/>
        <v>0</v>
      </c>
      <c r="BX682" s="18">
        <f t="shared" ca="1" si="1783"/>
        <v>0</v>
      </c>
      <c r="BY682" s="18">
        <f t="shared" ca="1" si="1783"/>
        <v>0</v>
      </c>
      <c r="BZ682" s="18">
        <f t="shared" ca="1" si="1783"/>
        <v>0</v>
      </c>
      <c r="CA682" s="18">
        <f t="shared" ca="1" si="1783"/>
        <v>0</v>
      </c>
      <c r="CB682" s="18">
        <f t="shared" ca="1" si="1783"/>
        <v>0</v>
      </c>
      <c r="CC682" s="18">
        <f t="shared" ca="1" si="1783"/>
        <v>0</v>
      </c>
      <c r="CD682" s="18">
        <f t="shared" ca="1" si="1783"/>
        <v>0</v>
      </c>
      <c r="CE682" s="18">
        <f t="shared" ca="1" si="1783"/>
        <v>0</v>
      </c>
      <c r="CF682" s="18">
        <f t="shared" ca="1" si="1783"/>
        <v>0</v>
      </c>
      <c r="CG682" s="18">
        <f t="shared" ca="1" si="1783"/>
        <v>0</v>
      </c>
      <c r="CH682" s="18">
        <f t="shared" ca="1" si="1783"/>
        <v>0</v>
      </c>
      <c r="CI682" s="18">
        <f t="shared" ca="1" si="1783"/>
        <v>0</v>
      </c>
      <c r="CJ682" s="18">
        <f t="shared" ca="1" si="1783"/>
        <v>0</v>
      </c>
      <c r="CK682" s="18">
        <f t="shared" ca="1" si="1783"/>
        <v>0</v>
      </c>
      <c r="CL682" s="18">
        <f t="shared" ca="1" si="1783"/>
        <v>0</v>
      </c>
      <c r="CM682" s="18">
        <f t="shared" ca="1" si="1783"/>
        <v>0</v>
      </c>
      <c r="CN682" s="18">
        <f t="shared" ca="1" si="1783"/>
        <v>0</v>
      </c>
      <c r="CO682" s="18">
        <f t="shared" ca="1" si="1783"/>
        <v>0</v>
      </c>
      <c r="CP682" s="18">
        <f t="shared" ca="1" si="1783"/>
        <v>0</v>
      </c>
      <c r="CQ682" s="18">
        <f t="shared" ca="1" si="1783"/>
        <v>0</v>
      </c>
      <c r="CR682" s="18">
        <f t="shared" ca="1" si="1783"/>
        <v>0</v>
      </c>
      <c r="CS682" s="18">
        <f t="shared" ca="1" si="1783"/>
        <v>0</v>
      </c>
      <c r="CT682" s="18">
        <f t="shared" ca="1" si="1783"/>
        <v>0</v>
      </c>
      <c r="CU682" s="18">
        <f t="shared" ca="1" si="1783"/>
        <v>0</v>
      </c>
      <c r="CV682" s="18">
        <f t="shared" ca="1" si="1783"/>
        <v>0</v>
      </c>
      <c r="CW682" s="18">
        <f t="shared" ca="1" si="1783"/>
        <v>0</v>
      </c>
      <c r="CX682" s="18">
        <f t="shared" ca="1" si="1783"/>
        <v>0</v>
      </c>
      <c r="CY682" s="18">
        <f t="shared" ca="1" si="1783"/>
        <v>0</v>
      </c>
      <c r="CZ682" s="18">
        <f t="shared" ca="1" si="1783"/>
        <v>0</v>
      </c>
      <c r="DA682" s="18">
        <f t="shared" ca="1" si="1783"/>
        <v>0</v>
      </c>
      <c r="DB682" s="18">
        <f t="shared" ref="DB682:EG682" ca="1" si="1784">(DB$15&gt;0) * DB$788</f>
        <v>0</v>
      </c>
      <c r="DC682" s="18">
        <f t="shared" ca="1" si="1784"/>
        <v>0</v>
      </c>
      <c r="DD682" s="18">
        <f t="shared" ca="1" si="1784"/>
        <v>0</v>
      </c>
      <c r="DE682" s="18">
        <f t="shared" ca="1" si="1784"/>
        <v>0</v>
      </c>
      <c r="DF682" s="18">
        <f t="shared" ca="1" si="1784"/>
        <v>0</v>
      </c>
      <c r="DG682" s="18">
        <f t="shared" ca="1" si="1784"/>
        <v>0</v>
      </c>
      <c r="DH682" s="18">
        <f t="shared" ca="1" si="1784"/>
        <v>0</v>
      </c>
      <c r="DI682" s="18">
        <f t="shared" ca="1" si="1784"/>
        <v>0</v>
      </c>
      <c r="DJ682" s="18">
        <f t="shared" ca="1" si="1784"/>
        <v>0</v>
      </c>
      <c r="DK682" s="18">
        <f t="shared" ca="1" si="1784"/>
        <v>0</v>
      </c>
      <c r="DL682" s="18">
        <f t="shared" ca="1" si="1784"/>
        <v>0</v>
      </c>
      <c r="DM682" s="18">
        <f t="shared" ca="1" si="1784"/>
        <v>0</v>
      </c>
      <c r="DN682" s="18">
        <f t="shared" ca="1" si="1784"/>
        <v>0</v>
      </c>
      <c r="DO682" s="18">
        <f t="shared" ca="1" si="1784"/>
        <v>0</v>
      </c>
      <c r="DP682" s="18">
        <f t="shared" ca="1" si="1784"/>
        <v>0</v>
      </c>
      <c r="DQ682" s="18">
        <f t="shared" ca="1" si="1784"/>
        <v>0</v>
      </c>
      <c r="DR682" s="18">
        <f t="shared" ca="1" si="1784"/>
        <v>0</v>
      </c>
      <c r="DS682" s="18">
        <f t="shared" ca="1" si="1784"/>
        <v>0</v>
      </c>
      <c r="DT682" s="18">
        <f t="shared" ca="1" si="1784"/>
        <v>0</v>
      </c>
      <c r="DU682" s="18">
        <f t="shared" ca="1" si="1784"/>
        <v>0</v>
      </c>
      <c r="DV682" s="18">
        <f t="shared" ca="1" si="1784"/>
        <v>0</v>
      </c>
      <c r="DW682" s="18">
        <f t="shared" ca="1" si="1784"/>
        <v>0</v>
      </c>
      <c r="DX682" s="18">
        <f t="shared" ca="1" si="1784"/>
        <v>0</v>
      </c>
      <c r="DY682" s="18">
        <f t="shared" ca="1" si="1784"/>
        <v>0</v>
      </c>
      <c r="DZ682" s="18">
        <f t="shared" ca="1" si="1784"/>
        <v>0</v>
      </c>
      <c r="EA682" s="18">
        <f t="shared" ca="1" si="1784"/>
        <v>0</v>
      </c>
      <c r="EB682" s="18">
        <f t="shared" ca="1" si="1784"/>
        <v>0</v>
      </c>
      <c r="EC682" s="18">
        <f t="shared" ca="1" si="1784"/>
        <v>0</v>
      </c>
      <c r="ED682" s="18">
        <f t="shared" ca="1" si="1784"/>
        <v>0</v>
      </c>
      <c r="EE682" s="18">
        <f t="shared" ca="1" si="1784"/>
        <v>0</v>
      </c>
      <c r="EF682" s="18">
        <f t="shared" ca="1" si="1784"/>
        <v>0</v>
      </c>
      <c r="EG682" s="18">
        <f t="shared" ca="1" si="1784"/>
        <v>0</v>
      </c>
      <c r="EH682" s="18">
        <f t="shared" ref="EH682:FR682" ca="1" si="1785">(EH$15&gt;0) * EH$788</f>
        <v>0</v>
      </c>
      <c r="EI682" s="18">
        <f t="shared" ca="1" si="1785"/>
        <v>0</v>
      </c>
      <c r="EJ682" s="18">
        <f t="shared" ca="1" si="1785"/>
        <v>0</v>
      </c>
      <c r="EK682" s="18">
        <f t="shared" ca="1" si="1785"/>
        <v>0</v>
      </c>
      <c r="EL682" s="18">
        <f t="shared" ca="1" si="1785"/>
        <v>0</v>
      </c>
      <c r="EM682" s="18">
        <f t="shared" ca="1" si="1785"/>
        <v>0</v>
      </c>
      <c r="EN682" s="18">
        <f t="shared" ca="1" si="1785"/>
        <v>0</v>
      </c>
      <c r="EO682" s="18">
        <f t="shared" ca="1" si="1785"/>
        <v>0</v>
      </c>
      <c r="EP682" s="18">
        <f t="shared" ca="1" si="1785"/>
        <v>0</v>
      </c>
      <c r="EQ682" s="18">
        <f t="shared" ca="1" si="1785"/>
        <v>0</v>
      </c>
      <c r="ER682" s="18">
        <f t="shared" ca="1" si="1785"/>
        <v>0</v>
      </c>
      <c r="ES682" s="18">
        <f t="shared" ca="1" si="1785"/>
        <v>0</v>
      </c>
      <c r="ET682" s="18">
        <f t="shared" ca="1" si="1785"/>
        <v>0</v>
      </c>
      <c r="EU682" s="18">
        <f t="shared" ca="1" si="1785"/>
        <v>0</v>
      </c>
      <c r="EV682" s="18">
        <f t="shared" ca="1" si="1785"/>
        <v>0</v>
      </c>
      <c r="EW682" s="18">
        <f t="shared" ca="1" si="1785"/>
        <v>0</v>
      </c>
      <c r="EX682" s="18">
        <f t="shared" ca="1" si="1785"/>
        <v>0</v>
      </c>
      <c r="EY682" s="18">
        <f t="shared" ca="1" si="1785"/>
        <v>0</v>
      </c>
      <c r="EZ682" s="18">
        <f t="shared" ca="1" si="1785"/>
        <v>0</v>
      </c>
      <c r="FA682" s="18">
        <f t="shared" ca="1" si="1785"/>
        <v>0</v>
      </c>
      <c r="FB682" s="18">
        <f t="shared" ca="1" si="1785"/>
        <v>0</v>
      </c>
      <c r="FC682" s="18">
        <f t="shared" ca="1" si="1785"/>
        <v>0</v>
      </c>
      <c r="FD682" s="18">
        <f t="shared" ca="1" si="1785"/>
        <v>0</v>
      </c>
      <c r="FE682" s="18">
        <f t="shared" ca="1" si="1785"/>
        <v>0</v>
      </c>
      <c r="FF682" s="18">
        <f t="shared" ca="1" si="1785"/>
        <v>0</v>
      </c>
      <c r="FG682" s="18">
        <f t="shared" ca="1" si="1785"/>
        <v>0</v>
      </c>
      <c r="FH682" s="18">
        <f t="shared" ca="1" si="1785"/>
        <v>0</v>
      </c>
      <c r="FI682" s="18">
        <f t="shared" ca="1" si="1785"/>
        <v>0</v>
      </c>
      <c r="FJ682" s="18">
        <f t="shared" ca="1" si="1785"/>
        <v>0</v>
      </c>
      <c r="FK682" s="18">
        <f t="shared" ca="1" si="1785"/>
        <v>0</v>
      </c>
      <c r="FL682" s="18">
        <f t="shared" ca="1" si="1785"/>
        <v>0</v>
      </c>
      <c r="FM682" s="18">
        <f t="shared" ca="1" si="1785"/>
        <v>0</v>
      </c>
      <c r="FN682" s="18">
        <f t="shared" ca="1" si="1785"/>
        <v>0</v>
      </c>
      <c r="FO682" s="18">
        <f t="shared" ca="1" si="1785"/>
        <v>0</v>
      </c>
      <c r="FP682" s="18">
        <f t="shared" ca="1" si="1785"/>
        <v>0</v>
      </c>
      <c r="FQ682" s="18">
        <f t="shared" ca="1" si="1785"/>
        <v>0</v>
      </c>
      <c r="FR682" s="18">
        <f t="shared" ca="1" si="1785"/>
        <v>0</v>
      </c>
    </row>
    <row r="683" spans="2:175">
      <c r="B683" s="157"/>
      <c r="C683" s="157" t="s">
        <v>876</v>
      </c>
      <c r="D683" s="144" t="s">
        <v>974</v>
      </c>
      <c r="E683" s="161"/>
      <c r="I683" s="167">
        <f ca="1">SUM(J683:FR683)</f>
        <v>0</v>
      </c>
      <c r="J683" s="18">
        <f t="shared" ref="J683:AO683" ca="1" si="1786">(J$15&gt;0) * J$791</f>
        <v>0</v>
      </c>
      <c r="K683" s="18">
        <f t="shared" ca="1" si="1786"/>
        <v>0</v>
      </c>
      <c r="L683" s="18">
        <f t="shared" ca="1" si="1786"/>
        <v>0</v>
      </c>
      <c r="M683" s="18">
        <f t="shared" ca="1" si="1786"/>
        <v>0</v>
      </c>
      <c r="N683" s="18">
        <f t="shared" ca="1" si="1786"/>
        <v>0</v>
      </c>
      <c r="O683" s="18">
        <f t="shared" ca="1" si="1786"/>
        <v>0</v>
      </c>
      <c r="P683" s="18">
        <f t="shared" ca="1" si="1786"/>
        <v>0</v>
      </c>
      <c r="Q683" s="18">
        <f t="shared" ca="1" si="1786"/>
        <v>0</v>
      </c>
      <c r="R683" s="18">
        <f t="shared" ca="1" si="1786"/>
        <v>0</v>
      </c>
      <c r="S683" s="18">
        <f t="shared" ca="1" si="1786"/>
        <v>0</v>
      </c>
      <c r="T683" s="18">
        <f t="shared" ca="1" si="1786"/>
        <v>0</v>
      </c>
      <c r="U683" s="18">
        <f t="shared" ca="1" si="1786"/>
        <v>0</v>
      </c>
      <c r="V683" s="18">
        <f t="shared" ca="1" si="1786"/>
        <v>0</v>
      </c>
      <c r="W683" s="18">
        <f t="shared" ca="1" si="1786"/>
        <v>0</v>
      </c>
      <c r="X683" s="18">
        <f t="shared" ca="1" si="1786"/>
        <v>0</v>
      </c>
      <c r="Y683" s="18">
        <f t="shared" ca="1" si="1786"/>
        <v>0</v>
      </c>
      <c r="Z683" s="18">
        <f t="shared" ca="1" si="1786"/>
        <v>0</v>
      </c>
      <c r="AA683" s="18">
        <f t="shared" ca="1" si="1786"/>
        <v>0</v>
      </c>
      <c r="AB683" s="18">
        <f t="shared" ca="1" si="1786"/>
        <v>0</v>
      </c>
      <c r="AC683" s="18">
        <f t="shared" ca="1" si="1786"/>
        <v>0</v>
      </c>
      <c r="AD683" s="18">
        <f t="shared" ca="1" si="1786"/>
        <v>0</v>
      </c>
      <c r="AE683" s="18">
        <f t="shared" ca="1" si="1786"/>
        <v>0</v>
      </c>
      <c r="AF683" s="18">
        <f t="shared" ca="1" si="1786"/>
        <v>0</v>
      </c>
      <c r="AG683" s="18">
        <f t="shared" ca="1" si="1786"/>
        <v>0</v>
      </c>
      <c r="AH683" s="18">
        <f t="shared" ca="1" si="1786"/>
        <v>0</v>
      </c>
      <c r="AI683" s="18">
        <f t="shared" ca="1" si="1786"/>
        <v>0</v>
      </c>
      <c r="AJ683" s="18">
        <f t="shared" ca="1" si="1786"/>
        <v>0</v>
      </c>
      <c r="AK683" s="18">
        <f t="shared" ca="1" si="1786"/>
        <v>0</v>
      </c>
      <c r="AL683" s="18">
        <f t="shared" ca="1" si="1786"/>
        <v>0</v>
      </c>
      <c r="AM683" s="18">
        <f t="shared" ca="1" si="1786"/>
        <v>0</v>
      </c>
      <c r="AN683" s="18">
        <f t="shared" ca="1" si="1786"/>
        <v>0</v>
      </c>
      <c r="AO683" s="18">
        <f t="shared" ca="1" si="1786"/>
        <v>0</v>
      </c>
      <c r="AP683" s="18">
        <f t="shared" ref="AP683:BU683" ca="1" si="1787">(AP$15&gt;0) * AP$791</f>
        <v>0</v>
      </c>
      <c r="AQ683" s="18">
        <f t="shared" ca="1" si="1787"/>
        <v>0</v>
      </c>
      <c r="AR683" s="18">
        <f t="shared" ca="1" si="1787"/>
        <v>0</v>
      </c>
      <c r="AS683" s="18">
        <f t="shared" ca="1" si="1787"/>
        <v>0</v>
      </c>
      <c r="AT683" s="18">
        <f t="shared" ca="1" si="1787"/>
        <v>0</v>
      </c>
      <c r="AU683" s="18">
        <f t="shared" ca="1" si="1787"/>
        <v>0</v>
      </c>
      <c r="AV683" s="18">
        <f t="shared" ca="1" si="1787"/>
        <v>0</v>
      </c>
      <c r="AW683" s="18">
        <f t="shared" ca="1" si="1787"/>
        <v>0</v>
      </c>
      <c r="AX683" s="18">
        <f t="shared" ca="1" si="1787"/>
        <v>0</v>
      </c>
      <c r="AY683" s="18">
        <f t="shared" ca="1" si="1787"/>
        <v>0</v>
      </c>
      <c r="AZ683" s="18">
        <f t="shared" ca="1" si="1787"/>
        <v>0</v>
      </c>
      <c r="BA683" s="18">
        <f t="shared" ca="1" si="1787"/>
        <v>0</v>
      </c>
      <c r="BB683" s="18">
        <f t="shared" ca="1" si="1787"/>
        <v>0</v>
      </c>
      <c r="BC683" s="18">
        <f t="shared" ca="1" si="1787"/>
        <v>0</v>
      </c>
      <c r="BD683" s="18">
        <f t="shared" ca="1" si="1787"/>
        <v>0</v>
      </c>
      <c r="BE683" s="18">
        <f t="shared" ca="1" si="1787"/>
        <v>0</v>
      </c>
      <c r="BF683" s="18">
        <f t="shared" ca="1" si="1787"/>
        <v>0</v>
      </c>
      <c r="BG683" s="18">
        <f t="shared" ca="1" si="1787"/>
        <v>0</v>
      </c>
      <c r="BH683" s="18">
        <f t="shared" ca="1" si="1787"/>
        <v>0</v>
      </c>
      <c r="BI683" s="18">
        <f t="shared" ca="1" si="1787"/>
        <v>0</v>
      </c>
      <c r="BJ683" s="18">
        <f t="shared" ca="1" si="1787"/>
        <v>0</v>
      </c>
      <c r="BK683" s="18">
        <f t="shared" ca="1" si="1787"/>
        <v>0</v>
      </c>
      <c r="BL683" s="18">
        <f t="shared" ca="1" si="1787"/>
        <v>0</v>
      </c>
      <c r="BM683" s="18">
        <f t="shared" ca="1" si="1787"/>
        <v>0</v>
      </c>
      <c r="BN683" s="18">
        <f t="shared" ca="1" si="1787"/>
        <v>0</v>
      </c>
      <c r="BO683" s="18">
        <f t="shared" ca="1" si="1787"/>
        <v>0</v>
      </c>
      <c r="BP683" s="18">
        <f t="shared" ca="1" si="1787"/>
        <v>0</v>
      </c>
      <c r="BQ683" s="18">
        <f t="shared" ca="1" si="1787"/>
        <v>0</v>
      </c>
      <c r="BR683" s="18">
        <f t="shared" ca="1" si="1787"/>
        <v>0</v>
      </c>
      <c r="BS683" s="18">
        <f t="shared" ca="1" si="1787"/>
        <v>0</v>
      </c>
      <c r="BT683" s="18">
        <f t="shared" ca="1" si="1787"/>
        <v>0</v>
      </c>
      <c r="BU683" s="18">
        <f t="shared" ca="1" si="1787"/>
        <v>0</v>
      </c>
      <c r="BV683" s="18">
        <f t="shared" ref="BV683:DA683" ca="1" si="1788">(BV$15&gt;0) * BV$791</f>
        <v>0</v>
      </c>
      <c r="BW683" s="18">
        <f t="shared" ca="1" si="1788"/>
        <v>0</v>
      </c>
      <c r="BX683" s="18">
        <f t="shared" ca="1" si="1788"/>
        <v>0</v>
      </c>
      <c r="BY683" s="18">
        <f t="shared" ca="1" si="1788"/>
        <v>0</v>
      </c>
      <c r="BZ683" s="18">
        <f t="shared" ca="1" si="1788"/>
        <v>0</v>
      </c>
      <c r="CA683" s="18">
        <f t="shared" ca="1" si="1788"/>
        <v>0</v>
      </c>
      <c r="CB683" s="18">
        <f t="shared" ca="1" si="1788"/>
        <v>0</v>
      </c>
      <c r="CC683" s="18">
        <f t="shared" ca="1" si="1788"/>
        <v>0</v>
      </c>
      <c r="CD683" s="18">
        <f t="shared" ca="1" si="1788"/>
        <v>0</v>
      </c>
      <c r="CE683" s="18">
        <f t="shared" ca="1" si="1788"/>
        <v>0</v>
      </c>
      <c r="CF683" s="18">
        <f t="shared" ca="1" si="1788"/>
        <v>0</v>
      </c>
      <c r="CG683" s="18">
        <f t="shared" ca="1" si="1788"/>
        <v>0</v>
      </c>
      <c r="CH683" s="18">
        <f t="shared" ca="1" si="1788"/>
        <v>0</v>
      </c>
      <c r="CI683" s="18">
        <f t="shared" ca="1" si="1788"/>
        <v>0</v>
      </c>
      <c r="CJ683" s="18">
        <f t="shared" ca="1" si="1788"/>
        <v>0</v>
      </c>
      <c r="CK683" s="18">
        <f t="shared" ca="1" si="1788"/>
        <v>0</v>
      </c>
      <c r="CL683" s="18">
        <f t="shared" ca="1" si="1788"/>
        <v>0</v>
      </c>
      <c r="CM683" s="18">
        <f t="shared" ca="1" si="1788"/>
        <v>0</v>
      </c>
      <c r="CN683" s="18">
        <f t="shared" ca="1" si="1788"/>
        <v>0</v>
      </c>
      <c r="CO683" s="18">
        <f t="shared" ca="1" si="1788"/>
        <v>0</v>
      </c>
      <c r="CP683" s="18">
        <f t="shared" ca="1" si="1788"/>
        <v>0</v>
      </c>
      <c r="CQ683" s="18">
        <f t="shared" ca="1" si="1788"/>
        <v>0</v>
      </c>
      <c r="CR683" s="18">
        <f t="shared" ca="1" si="1788"/>
        <v>0</v>
      </c>
      <c r="CS683" s="18">
        <f t="shared" ca="1" si="1788"/>
        <v>0</v>
      </c>
      <c r="CT683" s="18">
        <f t="shared" ca="1" si="1788"/>
        <v>0</v>
      </c>
      <c r="CU683" s="18">
        <f t="shared" ca="1" si="1788"/>
        <v>0</v>
      </c>
      <c r="CV683" s="18">
        <f t="shared" ca="1" si="1788"/>
        <v>0</v>
      </c>
      <c r="CW683" s="18">
        <f t="shared" ca="1" si="1788"/>
        <v>0</v>
      </c>
      <c r="CX683" s="18">
        <f t="shared" ca="1" si="1788"/>
        <v>0</v>
      </c>
      <c r="CY683" s="18">
        <f t="shared" ca="1" si="1788"/>
        <v>0</v>
      </c>
      <c r="CZ683" s="18">
        <f t="shared" ca="1" si="1788"/>
        <v>0</v>
      </c>
      <c r="DA683" s="18">
        <f t="shared" ca="1" si="1788"/>
        <v>0</v>
      </c>
      <c r="DB683" s="18">
        <f t="shared" ref="DB683:EG683" ca="1" si="1789">(DB$15&gt;0) * DB$791</f>
        <v>0</v>
      </c>
      <c r="DC683" s="18">
        <f t="shared" ca="1" si="1789"/>
        <v>0</v>
      </c>
      <c r="DD683" s="18">
        <f t="shared" ca="1" si="1789"/>
        <v>0</v>
      </c>
      <c r="DE683" s="18">
        <f t="shared" ca="1" si="1789"/>
        <v>0</v>
      </c>
      <c r="DF683" s="18">
        <f t="shared" ca="1" si="1789"/>
        <v>0</v>
      </c>
      <c r="DG683" s="18">
        <f t="shared" ca="1" si="1789"/>
        <v>0</v>
      </c>
      <c r="DH683" s="18">
        <f t="shared" ca="1" si="1789"/>
        <v>0</v>
      </c>
      <c r="DI683" s="18">
        <f t="shared" ca="1" si="1789"/>
        <v>0</v>
      </c>
      <c r="DJ683" s="18">
        <f t="shared" ca="1" si="1789"/>
        <v>0</v>
      </c>
      <c r="DK683" s="18">
        <f t="shared" ca="1" si="1789"/>
        <v>0</v>
      </c>
      <c r="DL683" s="18">
        <f t="shared" ca="1" si="1789"/>
        <v>0</v>
      </c>
      <c r="DM683" s="18">
        <f t="shared" ca="1" si="1789"/>
        <v>0</v>
      </c>
      <c r="DN683" s="18">
        <f t="shared" ca="1" si="1789"/>
        <v>0</v>
      </c>
      <c r="DO683" s="18">
        <f t="shared" ca="1" si="1789"/>
        <v>0</v>
      </c>
      <c r="DP683" s="18">
        <f t="shared" ca="1" si="1789"/>
        <v>0</v>
      </c>
      <c r="DQ683" s="18">
        <f t="shared" ca="1" si="1789"/>
        <v>0</v>
      </c>
      <c r="DR683" s="18">
        <f t="shared" ca="1" si="1789"/>
        <v>0</v>
      </c>
      <c r="DS683" s="18">
        <f t="shared" ca="1" si="1789"/>
        <v>0</v>
      </c>
      <c r="DT683" s="18">
        <f t="shared" ca="1" si="1789"/>
        <v>0</v>
      </c>
      <c r="DU683" s="18">
        <f t="shared" ca="1" si="1789"/>
        <v>0</v>
      </c>
      <c r="DV683" s="18">
        <f t="shared" ca="1" si="1789"/>
        <v>0</v>
      </c>
      <c r="DW683" s="18">
        <f t="shared" ca="1" si="1789"/>
        <v>0</v>
      </c>
      <c r="DX683" s="18">
        <f t="shared" ca="1" si="1789"/>
        <v>0</v>
      </c>
      <c r="DY683" s="18">
        <f t="shared" ca="1" si="1789"/>
        <v>0</v>
      </c>
      <c r="DZ683" s="18">
        <f t="shared" ca="1" si="1789"/>
        <v>0</v>
      </c>
      <c r="EA683" s="18">
        <f t="shared" ca="1" si="1789"/>
        <v>0</v>
      </c>
      <c r="EB683" s="18">
        <f t="shared" ca="1" si="1789"/>
        <v>0</v>
      </c>
      <c r="EC683" s="18">
        <f t="shared" ca="1" si="1789"/>
        <v>0</v>
      </c>
      <c r="ED683" s="18">
        <f t="shared" ca="1" si="1789"/>
        <v>0</v>
      </c>
      <c r="EE683" s="18">
        <f t="shared" ca="1" si="1789"/>
        <v>0</v>
      </c>
      <c r="EF683" s="18">
        <f t="shared" ca="1" si="1789"/>
        <v>0</v>
      </c>
      <c r="EG683" s="18">
        <f t="shared" ca="1" si="1789"/>
        <v>0</v>
      </c>
      <c r="EH683" s="18">
        <f t="shared" ref="EH683:FR683" ca="1" si="1790">(EH$15&gt;0) * EH$791</f>
        <v>0</v>
      </c>
      <c r="EI683" s="18">
        <f t="shared" ca="1" si="1790"/>
        <v>0</v>
      </c>
      <c r="EJ683" s="18">
        <f t="shared" ca="1" si="1790"/>
        <v>0</v>
      </c>
      <c r="EK683" s="18">
        <f t="shared" ca="1" si="1790"/>
        <v>0</v>
      </c>
      <c r="EL683" s="18">
        <f t="shared" ca="1" si="1790"/>
        <v>0</v>
      </c>
      <c r="EM683" s="18">
        <f t="shared" ca="1" si="1790"/>
        <v>0</v>
      </c>
      <c r="EN683" s="18">
        <f t="shared" ca="1" si="1790"/>
        <v>0</v>
      </c>
      <c r="EO683" s="18">
        <f t="shared" ca="1" si="1790"/>
        <v>0</v>
      </c>
      <c r="EP683" s="18">
        <f t="shared" ca="1" si="1790"/>
        <v>0</v>
      </c>
      <c r="EQ683" s="18">
        <f t="shared" ca="1" si="1790"/>
        <v>0</v>
      </c>
      <c r="ER683" s="18">
        <f t="shared" ca="1" si="1790"/>
        <v>0</v>
      </c>
      <c r="ES683" s="18">
        <f t="shared" ca="1" si="1790"/>
        <v>0</v>
      </c>
      <c r="ET683" s="18">
        <f t="shared" ca="1" si="1790"/>
        <v>0</v>
      </c>
      <c r="EU683" s="18">
        <f t="shared" ca="1" si="1790"/>
        <v>0</v>
      </c>
      <c r="EV683" s="18">
        <f t="shared" ca="1" si="1790"/>
        <v>0</v>
      </c>
      <c r="EW683" s="18">
        <f t="shared" ca="1" si="1790"/>
        <v>0</v>
      </c>
      <c r="EX683" s="18">
        <f t="shared" ca="1" si="1790"/>
        <v>0</v>
      </c>
      <c r="EY683" s="18">
        <f t="shared" ca="1" si="1790"/>
        <v>0</v>
      </c>
      <c r="EZ683" s="18">
        <f t="shared" ca="1" si="1790"/>
        <v>0</v>
      </c>
      <c r="FA683" s="18">
        <f t="shared" ca="1" si="1790"/>
        <v>0</v>
      </c>
      <c r="FB683" s="18">
        <f t="shared" ca="1" si="1790"/>
        <v>0</v>
      </c>
      <c r="FC683" s="18">
        <f t="shared" ca="1" si="1790"/>
        <v>0</v>
      </c>
      <c r="FD683" s="18">
        <f t="shared" ca="1" si="1790"/>
        <v>0</v>
      </c>
      <c r="FE683" s="18">
        <f t="shared" ca="1" si="1790"/>
        <v>0</v>
      </c>
      <c r="FF683" s="18">
        <f t="shared" ca="1" si="1790"/>
        <v>0</v>
      </c>
      <c r="FG683" s="18">
        <f t="shared" ca="1" si="1790"/>
        <v>0</v>
      </c>
      <c r="FH683" s="18">
        <f t="shared" ca="1" si="1790"/>
        <v>0</v>
      </c>
      <c r="FI683" s="18">
        <f t="shared" ca="1" si="1790"/>
        <v>0</v>
      </c>
      <c r="FJ683" s="18">
        <f t="shared" ca="1" si="1790"/>
        <v>0</v>
      </c>
      <c r="FK683" s="18">
        <f t="shared" ca="1" si="1790"/>
        <v>0</v>
      </c>
      <c r="FL683" s="18">
        <f t="shared" ca="1" si="1790"/>
        <v>0</v>
      </c>
      <c r="FM683" s="18">
        <f t="shared" ca="1" si="1790"/>
        <v>0</v>
      </c>
      <c r="FN683" s="18">
        <f t="shared" ca="1" si="1790"/>
        <v>0</v>
      </c>
      <c r="FO683" s="18">
        <f t="shared" ca="1" si="1790"/>
        <v>0</v>
      </c>
      <c r="FP683" s="18">
        <f t="shared" ca="1" si="1790"/>
        <v>0</v>
      </c>
      <c r="FQ683" s="18">
        <f t="shared" ca="1" si="1790"/>
        <v>0</v>
      </c>
      <c r="FR683" s="18">
        <f t="shared" ca="1" si="1790"/>
        <v>0</v>
      </c>
    </row>
    <row r="684" spans="2:175">
      <c r="B684" s="157"/>
      <c r="C684" s="157" t="s">
        <v>877</v>
      </c>
      <c r="D684" s="144" t="s">
        <v>974</v>
      </c>
      <c r="E684" s="161"/>
      <c r="I684" s="167">
        <f ca="1">SUM(J684:FR684)</f>
        <v>0</v>
      </c>
      <c r="J684" s="18">
        <f t="shared" ref="J684:AO684" si="1791">(J$15&gt;0) * J$782</f>
        <v>0</v>
      </c>
      <c r="K684" s="18">
        <f t="shared" si="1791"/>
        <v>0</v>
      </c>
      <c r="L684" s="18">
        <f t="shared" si="1791"/>
        <v>0</v>
      </c>
      <c r="M684" s="18">
        <f t="shared" si="1791"/>
        <v>0</v>
      </c>
      <c r="N684" s="18">
        <f t="shared" ca="1" si="1791"/>
        <v>0</v>
      </c>
      <c r="O684" s="18">
        <f t="shared" ca="1" si="1791"/>
        <v>0</v>
      </c>
      <c r="P684" s="18">
        <f t="shared" ca="1" si="1791"/>
        <v>0</v>
      </c>
      <c r="Q684" s="18">
        <f t="shared" ca="1" si="1791"/>
        <v>0</v>
      </c>
      <c r="R684" s="18">
        <f t="shared" ca="1" si="1791"/>
        <v>0</v>
      </c>
      <c r="S684" s="18">
        <f t="shared" ca="1" si="1791"/>
        <v>0</v>
      </c>
      <c r="T684" s="18">
        <f t="shared" ca="1" si="1791"/>
        <v>0</v>
      </c>
      <c r="U684" s="18">
        <f t="shared" ca="1" si="1791"/>
        <v>0</v>
      </c>
      <c r="V684" s="18">
        <f t="shared" ca="1" si="1791"/>
        <v>0</v>
      </c>
      <c r="W684" s="18">
        <f t="shared" ca="1" si="1791"/>
        <v>0</v>
      </c>
      <c r="X684" s="18">
        <f t="shared" ca="1" si="1791"/>
        <v>0</v>
      </c>
      <c r="Y684" s="18">
        <f t="shared" ca="1" si="1791"/>
        <v>0</v>
      </c>
      <c r="Z684" s="18">
        <f t="shared" ca="1" si="1791"/>
        <v>0</v>
      </c>
      <c r="AA684" s="18">
        <f t="shared" ca="1" si="1791"/>
        <v>0</v>
      </c>
      <c r="AB684" s="18">
        <f t="shared" ca="1" si="1791"/>
        <v>0</v>
      </c>
      <c r="AC684" s="18">
        <f t="shared" ca="1" si="1791"/>
        <v>0</v>
      </c>
      <c r="AD684" s="18">
        <f t="shared" ca="1" si="1791"/>
        <v>0</v>
      </c>
      <c r="AE684" s="18">
        <f t="shared" ca="1" si="1791"/>
        <v>0</v>
      </c>
      <c r="AF684" s="18">
        <f t="shared" ca="1" si="1791"/>
        <v>0</v>
      </c>
      <c r="AG684" s="18">
        <f t="shared" ca="1" si="1791"/>
        <v>0</v>
      </c>
      <c r="AH684" s="18">
        <f t="shared" ca="1" si="1791"/>
        <v>0</v>
      </c>
      <c r="AI684" s="18">
        <f t="shared" ca="1" si="1791"/>
        <v>0</v>
      </c>
      <c r="AJ684" s="18">
        <f t="shared" ca="1" si="1791"/>
        <v>0</v>
      </c>
      <c r="AK684" s="18">
        <f t="shared" ca="1" si="1791"/>
        <v>0</v>
      </c>
      <c r="AL684" s="18">
        <f t="shared" ca="1" si="1791"/>
        <v>0</v>
      </c>
      <c r="AM684" s="18">
        <f t="shared" ca="1" si="1791"/>
        <v>0</v>
      </c>
      <c r="AN684" s="18">
        <f t="shared" ca="1" si="1791"/>
        <v>0</v>
      </c>
      <c r="AO684" s="18">
        <f t="shared" ca="1" si="1791"/>
        <v>0</v>
      </c>
      <c r="AP684" s="18">
        <f t="shared" ref="AP684:BU684" ca="1" si="1792">(AP$15&gt;0) * AP$782</f>
        <v>0</v>
      </c>
      <c r="AQ684" s="18">
        <f t="shared" ca="1" si="1792"/>
        <v>0</v>
      </c>
      <c r="AR684" s="18">
        <f t="shared" ca="1" si="1792"/>
        <v>0</v>
      </c>
      <c r="AS684" s="18">
        <f t="shared" ca="1" si="1792"/>
        <v>0</v>
      </c>
      <c r="AT684" s="18">
        <f t="shared" ca="1" si="1792"/>
        <v>0</v>
      </c>
      <c r="AU684" s="18">
        <f t="shared" ca="1" si="1792"/>
        <v>0</v>
      </c>
      <c r="AV684" s="18">
        <f t="shared" ca="1" si="1792"/>
        <v>0</v>
      </c>
      <c r="AW684" s="18">
        <f t="shared" ca="1" si="1792"/>
        <v>0</v>
      </c>
      <c r="AX684" s="18">
        <f t="shared" ca="1" si="1792"/>
        <v>0</v>
      </c>
      <c r="AY684" s="18">
        <f t="shared" ca="1" si="1792"/>
        <v>0</v>
      </c>
      <c r="AZ684" s="18">
        <f t="shared" ca="1" si="1792"/>
        <v>0</v>
      </c>
      <c r="BA684" s="18">
        <f t="shared" ca="1" si="1792"/>
        <v>0</v>
      </c>
      <c r="BB684" s="18">
        <f t="shared" ca="1" si="1792"/>
        <v>0</v>
      </c>
      <c r="BC684" s="18">
        <f t="shared" ca="1" si="1792"/>
        <v>0</v>
      </c>
      <c r="BD684" s="18">
        <f t="shared" ca="1" si="1792"/>
        <v>0</v>
      </c>
      <c r="BE684" s="18">
        <f t="shared" ca="1" si="1792"/>
        <v>0</v>
      </c>
      <c r="BF684" s="18">
        <f t="shared" ca="1" si="1792"/>
        <v>0</v>
      </c>
      <c r="BG684" s="18">
        <f t="shared" ca="1" si="1792"/>
        <v>0</v>
      </c>
      <c r="BH684" s="18">
        <f t="shared" ca="1" si="1792"/>
        <v>0</v>
      </c>
      <c r="BI684" s="18">
        <f t="shared" ca="1" si="1792"/>
        <v>0</v>
      </c>
      <c r="BJ684" s="18">
        <f t="shared" ca="1" si="1792"/>
        <v>0</v>
      </c>
      <c r="BK684" s="18">
        <f t="shared" ca="1" si="1792"/>
        <v>0</v>
      </c>
      <c r="BL684" s="18">
        <f t="shared" ca="1" si="1792"/>
        <v>0</v>
      </c>
      <c r="BM684" s="18">
        <f t="shared" ca="1" si="1792"/>
        <v>0</v>
      </c>
      <c r="BN684" s="18">
        <f t="shared" ca="1" si="1792"/>
        <v>0</v>
      </c>
      <c r="BO684" s="18">
        <f t="shared" ca="1" si="1792"/>
        <v>0</v>
      </c>
      <c r="BP684" s="18">
        <f t="shared" ca="1" si="1792"/>
        <v>0</v>
      </c>
      <c r="BQ684" s="18">
        <f t="shared" ca="1" si="1792"/>
        <v>0</v>
      </c>
      <c r="BR684" s="18">
        <f t="shared" ca="1" si="1792"/>
        <v>0</v>
      </c>
      <c r="BS684" s="18">
        <f t="shared" ca="1" si="1792"/>
        <v>0</v>
      </c>
      <c r="BT684" s="18">
        <f t="shared" ca="1" si="1792"/>
        <v>0</v>
      </c>
      <c r="BU684" s="18">
        <f t="shared" ca="1" si="1792"/>
        <v>0</v>
      </c>
      <c r="BV684" s="18">
        <f t="shared" ref="BV684:DA684" ca="1" si="1793">(BV$15&gt;0) * BV$782</f>
        <v>0</v>
      </c>
      <c r="BW684" s="18">
        <f t="shared" ca="1" si="1793"/>
        <v>0</v>
      </c>
      <c r="BX684" s="18">
        <f t="shared" ca="1" si="1793"/>
        <v>0</v>
      </c>
      <c r="BY684" s="18">
        <f t="shared" ca="1" si="1793"/>
        <v>0</v>
      </c>
      <c r="BZ684" s="18">
        <f t="shared" ca="1" si="1793"/>
        <v>0</v>
      </c>
      <c r="CA684" s="18">
        <f t="shared" ca="1" si="1793"/>
        <v>0</v>
      </c>
      <c r="CB684" s="18">
        <f t="shared" ca="1" si="1793"/>
        <v>0</v>
      </c>
      <c r="CC684" s="18">
        <f t="shared" ca="1" si="1793"/>
        <v>0</v>
      </c>
      <c r="CD684" s="18">
        <f t="shared" ca="1" si="1793"/>
        <v>0</v>
      </c>
      <c r="CE684" s="18">
        <f t="shared" ca="1" si="1793"/>
        <v>0</v>
      </c>
      <c r="CF684" s="18">
        <f t="shared" ca="1" si="1793"/>
        <v>0</v>
      </c>
      <c r="CG684" s="18">
        <f t="shared" ca="1" si="1793"/>
        <v>0</v>
      </c>
      <c r="CH684" s="18">
        <f t="shared" ca="1" si="1793"/>
        <v>0</v>
      </c>
      <c r="CI684" s="18">
        <f t="shared" ca="1" si="1793"/>
        <v>0</v>
      </c>
      <c r="CJ684" s="18">
        <f t="shared" ca="1" si="1793"/>
        <v>0</v>
      </c>
      <c r="CK684" s="18">
        <f t="shared" ca="1" si="1793"/>
        <v>0</v>
      </c>
      <c r="CL684" s="18">
        <f t="shared" ca="1" si="1793"/>
        <v>0</v>
      </c>
      <c r="CM684" s="18">
        <f t="shared" ca="1" si="1793"/>
        <v>0</v>
      </c>
      <c r="CN684" s="18">
        <f t="shared" ca="1" si="1793"/>
        <v>0</v>
      </c>
      <c r="CO684" s="18">
        <f t="shared" ca="1" si="1793"/>
        <v>0</v>
      </c>
      <c r="CP684" s="18">
        <f t="shared" ca="1" si="1793"/>
        <v>0</v>
      </c>
      <c r="CQ684" s="18">
        <f t="shared" ca="1" si="1793"/>
        <v>0</v>
      </c>
      <c r="CR684" s="18">
        <f t="shared" ca="1" si="1793"/>
        <v>0</v>
      </c>
      <c r="CS684" s="18">
        <f t="shared" ca="1" si="1793"/>
        <v>0</v>
      </c>
      <c r="CT684" s="18">
        <f t="shared" ca="1" si="1793"/>
        <v>0</v>
      </c>
      <c r="CU684" s="18">
        <f t="shared" ca="1" si="1793"/>
        <v>0</v>
      </c>
      <c r="CV684" s="18">
        <f t="shared" ca="1" si="1793"/>
        <v>0</v>
      </c>
      <c r="CW684" s="18">
        <f t="shared" ca="1" si="1793"/>
        <v>0</v>
      </c>
      <c r="CX684" s="18">
        <f t="shared" ca="1" si="1793"/>
        <v>0</v>
      </c>
      <c r="CY684" s="18">
        <f t="shared" ca="1" si="1793"/>
        <v>0</v>
      </c>
      <c r="CZ684" s="18">
        <f t="shared" ca="1" si="1793"/>
        <v>0</v>
      </c>
      <c r="DA684" s="18">
        <f t="shared" ca="1" si="1793"/>
        <v>0</v>
      </c>
      <c r="DB684" s="18">
        <f t="shared" ref="DB684:EG684" ca="1" si="1794">(DB$15&gt;0) * DB$782</f>
        <v>0</v>
      </c>
      <c r="DC684" s="18">
        <f t="shared" ca="1" si="1794"/>
        <v>0</v>
      </c>
      <c r="DD684" s="18">
        <f t="shared" ca="1" si="1794"/>
        <v>0</v>
      </c>
      <c r="DE684" s="18">
        <f t="shared" ca="1" si="1794"/>
        <v>0</v>
      </c>
      <c r="DF684" s="18">
        <f t="shared" ca="1" si="1794"/>
        <v>0</v>
      </c>
      <c r="DG684" s="18">
        <f t="shared" ca="1" si="1794"/>
        <v>0</v>
      </c>
      <c r="DH684" s="18">
        <f t="shared" ca="1" si="1794"/>
        <v>0</v>
      </c>
      <c r="DI684" s="18">
        <f t="shared" ca="1" si="1794"/>
        <v>0</v>
      </c>
      <c r="DJ684" s="18">
        <f t="shared" ca="1" si="1794"/>
        <v>0</v>
      </c>
      <c r="DK684" s="18">
        <f t="shared" ca="1" si="1794"/>
        <v>0</v>
      </c>
      <c r="DL684" s="18">
        <f t="shared" ca="1" si="1794"/>
        <v>0</v>
      </c>
      <c r="DM684" s="18">
        <f t="shared" ca="1" si="1794"/>
        <v>0</v>
      </c>
      <c r="DN684" s="18">
        <f t="shared" ca="1" si="1794"/>
        <v>0</v>
      </c>
      <c r="DO684" s="18">
        <f t="shared" ca="1" si="1794"/>
        <v>0</v>
      </c>
      <c r="DP684" s="18">
        <f t="shared" ca="1" si="1794"/>
        <v>0</v>
      </c>
      <c r="DQ684" s="18">
        <f t="shared" ca="1" si="1794"/>
        <v>0</v>
      </c>
      <c r="DR684" s="18">
        <f t="shared" ca="1" si="1794"/>
        <v>0</v>
      </c>
      <c r="DS684" s="18">
        <f t="shared" ca="1" si="1794"/>
        <v>0</v>
      </c>
      <c r="DT684" s="18">
        <f t="shared" ca="1" si="1794"/>
        <v>0</v>
      </c>
      <c r="DU684" s="18">
        <f t="shared" ca="1" si="1794"/>
        <v>0</v>
      </c>
      <c r="DV684" s="18">
        <f t="shared" ca="1" si="1794"/>
        <v>0</v>
      </c>
      <c r="DW684" s="18">
        <f t="shared" ca="1" si="1794"/>
        <v>0</v>
      </c>
      <c r="DX684" s="18">
        <f t="shared" ca="1" si="1794"/>
        <v>0</v>
      </c>
      <c r="DY684" s="18">
        <f t="shared" ca="1" si="1794"/>
        <v>0</v>
      </c>
      <c r="DZ684" s="18">
        <f t="shared" ca="1" si="1794"/>
        <v>0</v>
      </c>
      <c r="EA684" s="18">
        <f t="shared" ca="1" si="1794"/>
        <v>0</v>
      </c>
      <c r="EB684" s="18">
        <f t="shared" ca="1" si="1794"/>
        <v>0</v>
      </c>
      <c r="EC684" s="18">
        <f t="shared" ca="1" si="1794"/>
        <v>0</v>
      </c>
      <c r="ED684" s="18">
        <f t="shared" ca="1" si="1794"/>
        <v>0</v>
      </c>
      <c r="EE684" s="18">
        <f t="shared" ca="1" si="1794"/>
        <v>0</v>
      </c>
      <c r="EF684" s="18">
        <f t="shared" ca="1" si="1794"/>
        <v>0</v>
      </c>
      <c r="EG684" s="18">
        <f t="shared" ca="1" si="1794"/>
        <v>0</v>
      </c>
      <c r="EH684" s="18">
        <f t="shared" ref="EH684:FR684" ca="1" si="1795">(EH$15&gt;0) * EH$782</f>
        <v>0</v>
      </c>
      <c r="EI684" s="18">
        <f t="shared" ca="1" si="1795"/>
        <v>0</v>
      </c>
      <c r="EJ684" s="18">
        <f t="shared" ca="1" si="1795"/>
        <v>0</v>
      </c>
      <c r="EK684" s="18">
        <f t="shared" ca="1" si="1795"/>
        <v>0</v>
      </c>
      <c r="EL684" s="18">
        <f t="shared" ca="1" si="1795"/>
        <v>0</v>
      </c>
      <c r="EM684" s="18">
        <f t="shared" ca="1" si="1795"/>
        <v>0</v>
      </c>
      <c r="EN684" s="18">
        <f t="shared" ca="1" si="1795"/>
        <v>0</v>
      </c>
      <c r="EO684" s="18">
        <f t="shared" ca="1" si="1795"/>
        <v>0</v>
      </c>
      <c r="EP684" s="18">
        <f t="shared" ca="1" si="1795"/>
        <v>0</v>
      </c>
      <c r="EQ684" s="18">
        <f t="shared" ca="1" si="1795"/>
        <v>0</v>
      </c>
      <c r="ER684" s="18">
        <f t="shared" ca="1" si="1795"/>
        <v>0</v>
      </c>
      <c r="ES684" s="18">
        <f t="shared" ca="1" si="1795"/>
        <v>0</v>
      </c>
      <c r="ET684" s="18">
        <f t="shared" ca="1" si="1795"/>
        <v>0</v>
      </c>
      <c r="EU684" s="18">
        <f t="shared" ca="1" si="1795"/>
        <v>0</v>
      </c>
      <c r="EV684" s="18">
        <f t="shared" ca="1" si="1795"/>
        <v>0</v>
      </c>
      <c r="EW684" s="18">
        <f t="shared" ca="1" si="1795"/>
        <v>0</v>
      </c>
      <c r="EX684" s="18">
        <f t="shared" ca="1" si="1795"/>
        <v>0</v>
      </c>
      <c r="EY684" s="18">
        <f t="shared" ca="1" si="1795"/>
        <v>0</v>
      </c>
      <c r="EZ684" s="18">
        <f t="shared" ca="1" si="1795"/>
        <v>0</v>
      </c>
      <c r="FA684" s="18">
        <f t="shared" ca="1" si="1795"/>
        <v>0</v>
      </c>
      <c r="FB684" s="18">
        <f t="shared" ca="1" si="1795"/>
        <v>0</v>
      </c>
      <c r="FC684" s="18">
        <f t="shared" ca="1" si="1795"/>
        <v>0</v>
      </c>
      <c r="FD684" s="18">
        <f t="shared" ca="1" si="1795"/>
        <v>0</v>
      </c>
      <c r="FE684" s="18">
        <f t="shared" ca="1" si="1795"/>
        <v>0</v>
      </c>
      <c r="FF684" s="18">
        <f t="shared" ca="1" si="1795"/>
        <v>0</v>
      </c>
      <c r="FG684" s="18">
        <f t="shared" ca="1" si="1795"/>
        <v>0</v>
      </c>
      <c r="FH684" s="18">
        <f t="shared" ca="1" si="1795"/>
        <v>0</v>
      </c>
      <c r="FI684" s="18">
        <f t="shared" ca="1" si="1795"/>
        <v>0</v>
      </c>
      <c r="FJ684" s="18">
        <f t="shared" ca="1" si="1795"/>
        <v>0</v>
      </c>
      <c r="FK684" s="18">
        <f t="shared" ca="1" si="1795"/>
        <v>0</v>
      </c>
      <c r="FL684" s="18">
        <f t="shared" ca="1" si="1795"/>
        <v>0</v>
      </c>
      <c r="FM684" s="18">
        <f t="shared" ca="1" si="1795"/>
        <v>0</v>
      </c>
      <c r="FN684" s="18">
        <f t="shared" ca="1" si="1795"/>
        <v>0</v>
      </c>
      <c r="FO684" s="18">
        <f t="shared" ca="1" si="1795"/>
        <v>0</v>
      </c>
      <c r="FP684" s="18">
        <f t="shared" ca="1" si="1795"/>
        <v>0</v>
      </c>
      <c r="FQ684" s="18">
        <f t="shared" ca="1" si="1795"/>
        <v>0</v>
      </c>
      <c r="FR684" s="18">
        <f t="shared" ca="1" si="1795"/>
        <v>0</v>
      </c>
      <c r="FS684" s="18"/>
    </row>
    <row r="685" spans="2:175">
      <c r="B685" s="157"/>
      <c r="C685" s="157" t="s">
        <v>383</v>
      </c>
      <c r="D685" s="144" t="s">
        <v>974</v>
      </c>
      <c r="E685" s="162"/>
      <c r="I685" s="168">
        <f ca="1">SUM(J685:FR685)</f>
        <v>2307.7849315068493</v>
      </c>
      <c r="J685" s="98">
        <f t="shared" ref="J685:AO685" ca="1" si="1796">SUM(J674:J684)</f>
        <v>0</v>
      </c>
      <c r="K685" s="98">
        <f t="shared" ca="1" si="1796"/>
        <v>0</v>
      </c>
      <c r="L685" s="98">
        <f t="shared" ca="1" si="1796"/>
        <v>0</v>
      </c>
      <c r="M685" s="98">
        <f t="shared" ca="1" si="1796"/>
        <v>0</v>
      </c>
      <c r="N685" s="98">
        <f t="shared" ca="1" si="1796"/>
        <v>0</v>
      </c>
      <c r="O685" s="98">
        <f t="shared" ca="1" si="1796"/>
        <v>0</v>
      </c>
      <c r="P685" s="98">
        <f t="shared" ca="1" si="1796"/>
        <v>0</v>
      </c>
      <c r="Q685" s="98">
        <f t="shared" ca="1" si="1796"/>
        <v>0</v>
      </c>
      <c r="R685" s="98">
        <f t="shared" ca="1" si="1796"/>
        <v>0</v>
      </c>
      <c r="S685" s="98">
        <f t="shared" ca="1" si="1796"/>
        <v>0</v>
      </c>
      <c r="T685" s="98">
        <f t="shared" ca="1" si="1796"/>
        <v>0</v>
      </c>
      <c r="U685" s="98">
        <f t="shared" ca="1" si="1796"/>
        <v>0</v>
      </c>
      <c r="V685" s="98">
        <f t="shared" ca="1" si="1796"/>
        <v>0</v>
      </c>
      <c r="W685" s="98">
        <f t="shared" ca="1" si="1796"/>
        <v>0</v>
      </c>
      <c r="X685" s="98">
        <f t="shared" ca="1" si="1796"/>
        <v>0</v>
      </c>
      <c r="Y685" s="98">
        <f t="shared" ca="1" si="1796"/>
        <v>0</v>
      </c>
      <c r="Z685" s="98">
        <f t="shared" ca="1" si="1796"/>
        <v>0</v>
      </c>
      <c r="AA685" s="98">
        <f t="shared" ca="1" si="1796"/>
        <v>2307.7849315068493</v>
      </c>
      <c r="AB685" s="98">
        <f t="shared" ca="1" si="1796"/>
        <v>0</v>
      </c>
      <c r="AC685" s="98">
        <f t="shared" ca="1" si="1796"/>
        <v>0</v>
      </c>
      <c r="AD685" s="98">
        <f t="shared" ca="1" si="1796"/>
        <v>0</v>
      </c>
      <c r="AE685" s="98">
        <f t="shared" ca="1" si="1796"/>
        <v>0</v>
      </c>
      <c r="AF685" s="98">
        <f t="shared" ca="1" si="1796"/>
        <v>0</v>
      </c>
      <c r="AG685" s="98">
        <f t="shared" ca="1" si="1796"/>
        <v>0</v>
      </c>
      <c r="AH685" s="98">
        <f t="shared" ca="1" si="1796"/>
        <v>0</v>
      </c>
      <c r="AI685" s="98">
        <f t="shared" ca="1" si="1796"/>
        <v>0</v>
      </c>
      <c r="AJ685" s="98">
        <f t="shared" ca="1" si="1796"/>
        <v>0</v>
      </c>
      <c r="AK685" s="98">
        <f t="shared" ca="1" si="1796"/>
        <v>0</v>
      </c>
      <c r="AL685" s="98">
        <f t="shared" ca="1" si="1796"/>
        <v>0</v>
      </c>
      <c r="AM685" s="98">
        <f t="shared" ca="1" si="1796"/>
        <v>0</v>
      </c>
      <c r="AN685" s="98">
        <f t="shared" ca="1" si="1796"/>
        <v>0</v>
      </c>
      <c r="AO685" s="98">
        <f t="shared" ca="1" si="1796"/>
        <v>0</v>
      </c>
      <c r="AP685" s="98">
        <f t="shared" ref="AP685:BU685" ca="1" si="1797">SUM(AP674:AP684)</f>
        <v>0</v>
      </c>
      <c r="AQ685" s="98">
        <f t="shared" ca="1" si="1797"/>
        <v>0</v>
      </c>
      <c r="AR685" s="98">
        <f t="shared" ca="1" si="1797"/>
        <v>0</v>
      </c>
      <c r="AS685" s="98">
        <f t="shared" ca="1" si="1797"/>
        <v>0</v>
      </c>
      <c r="AT685" s="98">
        <f t="shared" ca="1" si="1797"/>
        <v>0</v>
      </c>
      <c r="AU685" s="98">
        <f t="shared" ca="1" si="1797"/>
        <v>0</v>
      </c>
      <c r="AV685" s="98">
        <f t="shared" ca="1" si="1797"/>
        <v>0</v>
      </c>
      <c r="AW685" s="98">
        <f t="shared" ca="1" si="1797"/>
        <v>0</v>
      </c>
      <c r="AX685" s="98">
        <f t="shared" ca="1" si="1797"/>
        <v>0</v>
      </c>
      <c r="AY685" s="98">
        <f t="shared" ca="1" si="1797"/>
        <v>0</v>
      </c>
      <c r="AZ685" s="98">
        <f t="shared" ca="1" si="1797"/>
        <v>0</v>
      </c>
      <c r="BA685" s="98">
        <f t="shared" ca="1" si="1797"/>
        <v>0</v>
      </c>
      <c r="BB685" s="98">
        <f t="shared" ca="1" si="1797"/>
        <v>0</v>
      </c>
      <c r="BC685" s="98">
        <f t="shared" ca="1" si="1797"/>
        <v>0</v>
      </c>
      <c r="BD685" s="98">
        <f t="shared" ca="1" si="1797"/>
        <v>0</v>
      </c>
      <c r="BE685" s="98">
        <f t="shared" ca="1" si="1797"/>
        <v>0</v>
      </c>
      <c r="BF685" s="98">
        <f t="shared" ca="1" si="1797"/>
        <v>0</v>
      </c>
      <c r="BG685" s="98">
        <f t="shared" ca="1" si="1797"/>
        <v>0</v>
      </c>
      <c r="BH685" s="98">
        <f t="shared" ca="1" si="1797"/>
        <v>0</v>
      </c>
      <c r="BI685" s="98">
        <f t="shared" ca="1" si="1797"/>
        <v>0</v>
      </c>
      <c r="BJ685" s="98">
        <f t="shared" ca="1" si="1797"/>
        <v>0</v>
      </c>
      <c r="BK685" s="98">
        <f t="shared" ca="1" si="1797"/>
        <v>0</v>
      </c>
      <c r="BL685" s="98">
        <f t="shared" ca="1" si="1797"/>
        <v>0</v>
      </c>
      <c r="BM685" s="98">
        <f t="shared" ca="1" si="1797"/>
        <v>0</v>
      </c>
      <c r="BN685" s="98">
        <f t="shared" ca="1" si="1797"/>
        <v>0</v>
      </c>
      <c r="BO685" s="98">
        <f t="shared" ca="1" si="1797"/>
        <v>0</v>
      </c>
      <c r="BP685" s="98">
        <f t="shared" ca="1" si="1797"/>
        <v>0</v>
      </c>
      <c r="BQ685" s="98">
        <f t="shared" ca="1" si="1797"/>
        <v>0</v>
      </c>
      <c r="BR685" s="98">
        <f t="shared" ca="1" si="1797"/>
        <v>0</v>
      </c>
      <c r="BS685" s="98">
        <f t="shared" ca="1" si="1797"/>
        <v>0</v>
      </c>
      <c r="BT685" s="98">
        <f t="shared" ca="1" si="1797"/>
        <v>0</v>
      </c>
      <c r="BU685" s="98">
        <f t="shared" ca="1" si="1797"/>
        <v>0</v>
      </c>
      <c r="BV685" s="98">
        <f t="shared" ref="BV685:DA685" ca="1" si="1798">SUM(BV674:BV684)</f>
        <v>0</v>
      </c>
      <c r="BW685" s="98">
        <f t="shared" ca="1" si="1798"/>
        <v>0</v>
      </c>
      <c r="BX685" s="98">
        <f t="shared" ca="1" si="1798"/>
        <v>0</v>
      </c>
      <c r="BY685" s="98">
        <f t="shared" ca="1" si="1798"/>
        <v>0</v>
      </c>
      <c r="BZ685" s="98">
        <f t="shared" ca="1" si="1798"/>
        <v>0</v>
      </c>
      <c r="CA685" s="98">
        <f t="shared" ca="1" si="1798"/>
        <v>0</v>
      </c>
      <c r="CB685" s="98">
        <f t="shared" ca="1" si="1798"/>
        <v>0</v>
      </c>
      <c r="CC685" s="98">
        <f t="shared" ca="1" si="1798"/>
        <v>0</v>
      </c>
      <c r="CD685" s="98">
        <f t="shared" ca="1" si="1798"/>
        <v>0</v>
      </c>
      <c r="CE685" s="98">
        <f t="shared" ca="1" si="1798"/>
        <v>0</v>
      </c>
      <c r="CF685" s="98">
        <f t="shared" ca="1" si="1798"/>
        <v>0</v>
      </c>
      <c r="CG685" s="98">
        <f t="shared" ca="1" si="1798"/>
        <v>0</v>
      </c>
      <c r="CH685" s="98">
        <f t="shared" ca="1" si="1798"/>
        <v>0</v>
      </c>
      <c r="CI685" s="98">
        <f t="shared" ca="1" si="1798"/>
        <v>0</v>
      </c>
      <c r="CJ685" s="98">
        <f t="shared" ca="1" si="1798"/>
        <v>0</v>
      </c>
      <c r="CK685" s="98">
        <f t="shared" ca="1" si="1798"/>
        <v>0</v>
      </c>
      <c r="CL685" s="98">
        <f t="shared" ca="1" si="1798"/>
        <v>0</v>
      </c>
      <c r="CM685" s="98">
        <f t="shared" ca="1" si="1798"/>
        <v>0</v>
      </c>
      <c r="CN685" s="98">
        <f t="shared" ca="1" si="1798"/>
        <v>0</v>
      </c>
      <c r="CO685" s="98">
        <f t="shared" ca="1" si="1798"/>
        <v>0</v>
      </c>
      <c r="CP685" s="98">
        <f t="shared" ca="1" si="1798"/>
        <v>0</v>
      </c>
      <c r="CQ685" s="98">
        <f t="shared" ca="1" si="1798"/>
        <v>0</v>
      </c>
      <c r="CR685" s="98">
        <f t="shared" ca="1" si="1798"/>
        <v>0</v>
      </c>
      <c r="CS685" s="98">
        <f t="shared" ca="1" si="1798"/>
        <v>0</v>
      </c>
      <c r="CT685" s="98">
        <f t="shared" ca="1" si="1798"/>
        <v>0</v>
      </c>
      <c r="CU685" s="98">
        <f t="shared" ca="1" si="1798"/>
        <v>0</v>
      </c>
      <c r="CV685" s="98">
        <f t="shared" ca="1" si="1798"/>
        <v>0</v>
      </c>
      <c r="CW685" s="98">
        <f t="shared" ca="1" si="1798"/>
        <v>0</v>
      </c>
      <c r="CX685" s="98">
        <f t="shared" ca="1" si="1798"/>
        <v>0</v>
      </c>
      <c r="CY685" s="98">
        <f t="shared" ca="1" si="1798"/>
        <v>0</v>
      </c>
      <c r="CZ685" s="98">
        <f t="shared" ca="1" si="1798"/>
        <v>0</v>
      </c>
      <c r="DA685" s="98">
        <f t="shared" ca="1" si="1798"/>
        <v>0</v>
      </c>
      <c r="DB685" s="98">
        <f t="shared" ref="DB685:EG685" ca="1" si="1799">SUM(DB674:DB684)</f>
        <v>0</v>
      </c>
      <c r="DC685" s="98">
        <f t="shared" ca="1" si="1799"/>
        <v>0</v>
      </c>
      <c r="DD685" s="98">
        <f t="shared" ca="1" si="1799"/>
        <v>0</v>
      </c>
      <c r="DE685" s="98">
        <f t="shared" ca="1" si="1799"/>
        <v>0</v>
      </c>
      <c r="DF685" s="98">
        <f t="shared" ca="1" si="1799"/>
        <v>0</v>
      </c>
      <c r="DG685" s="98">
        <f t="shared" ca="1" si="1799"/>
        <v>0</v>
      </c>
      <c r="DH685" s="98">
        <f t="shared" ca="1" si="1799"/>
        <v>0</v>
      </c>
      <c r="DI685" s="98">
        <f t="shared" ca="1" si="1799"/>
        <v>0</v>
      </c>
      <c r="DJ685" s="98">
        <f t="shared" ca="1" si="1799"/>
        <v>0</v>
      </c>
      <c r="DK685" s="98">
        <f t="shared" ca="1" si="1799"/>
        <v>0</v>
      </c>
      <c r="DL685" s="98">
        <f t="shared" ca="1" si="1799"/>
        <v>0</v>
      </c>
      <c r="DM685" s="98">
        <f t="shared" ca="1" si="1799"/>
        <v>0</v>
      </c>
      <c r="DN685" s="98">
        <f t="shared" ca="1" si="1799"/>
        <v>0</v>
      </c>
      <c r="DO685" s="98">
        <f t="shared" ca="1" si="1799"/>
        <v>0</v>
      </c>
      <c r="DP685" s="98">
        <f t="shared" ca="1" si="1799"/>
        <v>0</v>
      </c>
      <c r="DQ685" s="98">
        <f t="shared" ca="1" si="1799"/>
        <v>0</v>
      </c>
      <c r="DR685" s="98">
        <f t="shared" ca="1" si="1799"/>
        <v>0</v>
      </c>
      <c r="DS685" s="98">
        <f t="shared" ca="1" si="1799"/>
        <v>0</v>
      </c>
      <c r="DT685" s="98">
        <f t="shared" ca="1" si="1799"/>
        <v>0</v>
      </c>
      <c r="DU685" s="98">
        <f t="shared" ca="1" si="1799"/>
        <v>0</v>
      </c>
      <c r="DV685" s="98">
        <f t="shared" ca="1" si="1799"/>
        <v>0</v>
      </c>
      <c r="DW685" s="98">
        <f t="shared" ca="1" si="1799"/>
        <v>0</v>
      </c>
      <c r="DX685" s="98">
        <f t="shared" ca="1" si="1799"/>
        <v>0</v>
      </c>
      <c r="DY685" s="98">
        <f t="shared" ca="1" si="1799"/>
        <v>0</v>
      </c>
      <c r="DZ685" s="98">
        <f t="shared" ca="1" si="1799"/>
        <v>0</v>
      </c>
      <c r="EA685" s="98">
        <f t="shared" ca="1" si="1799"/>
        <v>0</v>
      </c>
      <c r="EB685" s="98">
        <f t="shared" ca="1" si="1799"/>
        <v>0</v>
      </c>
      <c r="EC685" s="98">
        <f t="shared" ca="1" si="1799"/>
        <v>0</v>
      </c>
      <c r="ED685" s="98">
        <f t="shared" ca="1" si="1799"/>
        <v>0</v>
      </c>
      <c r="EE685" s="98">
        <f t="shared" ca="1" si="1799"/>
        <v>0</v>
      </c>
      <c r="EF685" s="98">
        <f t="shared" ca="1" si="1799"/>
        <v>0</v>
      </c>
      <c r="EG685" s="98">
        <f t="shared" ca="1" si="1799"/>
        <v>0</v>
      </c>
      <c r="EH685" s="98">
        <f t="shared" ref="EH685:FM685" ca="1" si="1800">SUM(EH674:EH684)</f>
        <v>0</v>
      </c>
      <c r="EI685" s="98">
        <f t="shared" ca="1" si="1800"/>
        <v>0</v>
      </c>
      <c r="EJ685" s="98">
        <f t="shared" ca="1" si="1800"/>
        <v>0</v>
      </c>
      <c r="EK685" s="98">
        <f t="shared" ca="1" si="1800"/>
        <v>0</v>
      </c>
      <c r="EL685" s="98">
        <f t="shared" ca="1" si="1800"/>
        <v>0</v>
      </c>
      <c r="EM685" s="98">
        <f t="shared" ca="1" si="1800"/>
        <v>0</v>
      </c>
      <c r="EN685" s="98">
        <f t="shared" ca="1" si="1800"/>
        <v>0</v>
      </c>
      <c r="EO685" s="98">
        <f t="shared" ca="1" si="1800"/>
        <v>0</v>
      </c>
      <c r="EP685" s="98">
        <f t="shared" ca="1" si="1800"/>
        <v>0</v>
      </c>
      <c r="EQ685" s="98">
        <f t="shared" ca="1" si="1800"/>
        <v>0</v>
      </c>
      <c r="ER685" s="98">
        <f t="shared" ca="1" si="1800"/>
        <v>0</v>
      </c>
      <c r="ES685" s="98">
        <f t="shared" ca="1" si="1800"/>
        <v>0</v>
      </c>
      <c r="ET685" s="98">
        <f t="shared" ca="1" si="1800"/>
        <v>0</v>
      </c>
      <c r="EU685" s="98">
        <f t="shared" ca="1" si="1800"/>
        <v>0</v>
      </c>
      <c r="EV685" s="98">
        <f t="shared" ca="1" si="1800"/>
        <v>0</v>
      </c>
      <c r="EW685" s="98">
        <f t="shared" ca="1" si="1800"/>
        <v>0</v>
      </c>
      <c r="EX685" s="98">
        <f t="shared" ca="1" si="1800"/>
        <v>0</v>
      </c>
      <c r="EY685" s="98">
        <f t="shared" ca="1" si="1800"/>
        <v>0</v>
      </c>
      <c r="EZ685" s="98">
        <f t="shared" ca="1" si="1800"/>
        <v>0</v>
      </c>
      <c r="FA685" s="98">
        <f t="shared" ca="1" si="1800"/>
        <v>0</v>
      </c>
      <c r="FB685" s="98">
        <f t="shared" ca="1" si="1800"/>
        <v>0</v>
      </c>
      <c r="FC685" s="98">
        <f t="shared" ca="1" si="1800"/>
        <v>0</v>
      </c>
      <c r="FD685" s="98">
        <f t="shared" ca="1" si="1800"/>
        <v>0</v>
      </c>
      <c r="FE685" s="98">
        <f t="shared" ca="1" si="1800"/>
        <v>0</v>
      </c>
      <c r="FF685" s="98">
        <f t="shared" ca="1" si="1800"/>
        <v>0</v>
      </c>
      <c r="FG685" s="98">
        <f t="shared" ca="1" si="1800"/>
        <v>0</v>
      </c>
      <c r="FH685" s="98">
        <f t="shared" ca="1" si="1800"/>
        <v>0</v>
      </c>
      <c r="FI685" s="98">
        <f t="shared" ca="1" si="1800"/>
        <v>0</v>
      </c>
      <c r="FJ685" s="98">
        <f t="shared" ca="1" si="1800"/>
        <v>0</v>
      </c>
      <c r="FK685" s="98">
        <f t="shared" ca="1" si="1800"/>
        <v>0</v>
      </c>
      <c r="FL685" s="98">
        <f t="shared" ca="1" si="1800"/>
        <v>0</v>
      </c>
      <c r="FM685" s="98">
        <f t="shared" ca="1" si="1800"/>
        <v>0</v>
      </c>
      <c r="FN685" s="98">
        <f ca="1">SUM(FN674:FN684)</f>
        <v>0</v>
      </c>
      <c r="FO685" s="98">
        <f ca="1">SUM(FO674:FO684)</f>
        <v>0</v>
      </c>
      <c r="FP685" s="98">
        <f ca="1">SUM(FP674:FP684)</f>
        <v>0</v>
      </c>
      <c r="FQ685" s="98">
        <f ca="1">SUM(FQ674:FQ684)</f>
        <v>0</v>
      </c>
      <c r="FR685" s="98">
        <f ca="1">SUM(FR674:FR684)</f>
        <v>0</v>
      </c>
    </row>
    <row r="686" spans="2:175">
      <c r="B686" s="157"/>
      <c r="C686" s="157"/>
      <c r="E686" s="161"/>
    </row>
    <row r="687" spans="2:175" ht="13.8" thickBot="1">
      <c r="B687" s="157"/>
      <c r="C687" s="159" t="s">
        <v>170</v>
      </c>
      <c r="D687" s="144" t="s">
        <v>974</v>
      </c>
      <c r="E687" s="161"/>
      <c r="I687" s="168">
        <f ca="1">SUM(J687:FR687)</f>
        <v>537807.78493150673</v>
      </c>
      <c r="J687" s="141">
        <f t="shared" ref="J687:AO687" ca="1" si="1801">J685+J671</f>
        <v>0</v>
      </c>
      <c r="K687" s="141">
        <f t="shared" ca="1" si="1801"/>
        <v>0</v>
      </c>
      <c r="L687" s="141">
        <f t="shared" ca="1" si="1801"/>
        <v>0</v>
      </c>
      <c r="M687" s="141">
        <f t="shared" ca="1" si="1801"/>
        <v>0</v>
      </c>
      <c r="N687" s="141">
        <f t="shared" ca="1" si="1801"/>
        <v>0</v>
      </c>
      <c r="O687" s="141">
        <f t="shared" ca="1" si="1801"/>
        <v>0</v>
      </c>
      <c r="P687" s="141">
        <f t="shared" ca="1" si="1801"/>
        <v>0</v>
      </c>
      <c r="Q687" s="141">
        <f t="shared" ca="1" si="1801"/>
        <v>0</v>
      </c>
      <c r="R687" s="141">
        <f t="shared" ca="1" si="1801"/>
        <v>0</v>
      </c>
      <c r="S687" s="141">
        <f t="shared" ca="1" si="1801"/>
        <v>0</v>
      </c>
      <c r="T687" s="141">
        <f t="shared" ca="1" si="1801"/>
        <v>0</v>
      </c>
      <c r="U687" s="141">
        <f t="shared" ca="1" si="1801"/>
        <v>0</v>
      </c>
      <c r="V687" s="141">
        <f t="shared" ca="1" si="1801"/>
        <v>0</v>
      </c>
      <c r="W687" s="141">
        <f t="shared" ca="1" si="1801"/>
        <v>140249.99999999994</v>
      </c>
      <c r="X687" s="141">
        <f t="shared" ca="1" si="1801"/>
        <v>0</v>
      </c>
      <c r="Y687" s="141">
        <f t="shared" ca="1" si="1801"/>
        <v>0</v>
      </c>
      <c r="Z687" s="141">
        <f t="shared" ca="1" si="1801"/>
        <v>0</v>
      </c>
      <c r="AA687" s="141">
        <f t="shared" ca="1" si="1801"/>
        <v>397557.78493150679</v>
      </c>
      <c r="AB687" s="141">
        <f t="shared" ca="1" si="1801"/>
        <v>0</v>
      </c>
      <c r="AC687" s="141">
        <f t="shared" ca="1" si="1801"/>
        <v>0</v>
      </c>
      <c r="AD687" s="141">
        <f t="shared" ca="1" si="1801"/>
        <v>0</v>
      </c>
      <c r="AE687" s="141">
        <f t="shared" ca="1" si="1801"/>
        <v>0</v>
      </c>
      <c r="AF687" s="141">
        <f t="shared" ca="1" si="1801"/>
        <v>0</v>
      </c>
      <c r="AG687" s="141">
        <f t="shared" ca="1" si="1801"/>
        <v>0</v>
      </c>
      <c r="AH687" s="141">
        <f t="shared" ca="1" si="1801"/>
        <v>0</v>
      </c>
      <c r="AI687" s="141">
        <f t="shared" ca="1" si="1801"/>
        <v>0</v>
      </c>
      <c r="AJ687" s="141">
        <f t="shared" ca="1" si="1801"/>
        <v>0</v>
      </c>
      <c r="AK687" s="141">
        <f t="shared" ca="1" si="1801"/>
        <v>0</v>
      </c>
      <c r="AL687" s="141">
        <f t="shared" ca="1" si="1801"/>
        <v>0</v>
      </c>
      <c r="AM687" s="141">
        <f t="shared" ca="1" si="1801"/>
        <v>0</v>
      </c>
      <c r="AN687" s="141">
        <f t="shared" ca="1" si="1801"/>
        <v>0</v>
      </c>
      <c r="AO687" s="141">
        <f t="shared" ca="1" si="1801"/>
        <v>0</v>
      </c>
      <c r="AP687" s="141">
        <f t="shared" ref="AP687:BU687" ca="1" si="1802">AP685+AP671</f>
        <v>0</v>
      </c>
      <c r="AQ687" s="141">
        <f t="shared" ca="1" si="1802"/>
        <v>0</v>
      </c>
      <c r="AR687" s="141">
        <f t="shared" ca="1" si="1802"/>
        <v>0</v>
      </c>
      <c r="AS687" s="141">
        <f t="shared" ca="1" si="1802"/>
        <v>0</v>
      </c>
      <c r="AT687" s="141">
        <f t="shared" ca="1" si="1802"/>
        <v>0</v>
      </c>
      <c r="AU687" s="141">
        <f t="shared" ca="1" si="1802"/>
        <v>0</v>
      </c>
      <c r="AV687" s="141">
        <f t="shared" ca="1" si="1802"/>
        <v>0</v>
      </c>
      <c r="AW687" s="141">
        <f t="shared" ca="1" si="1802"/>
        <v>0</v>
      </c>
      <c r="AX687" s="141">
        <f t="shared" ca="1" si="1802"/>
        <v>0</v>
      </c>
      <c r="AY687" s="141">
        <f t="shared" ca="1" si="1802"/>
        <v>0</v>
      </c>
      <c r="AZ687" s="141">
        <f t="shared" ca="1" si="1802"/>
        <v>0</v>
      </c>
      <c r="BA687" s="141">
        <f t="shared" ca="1" si="1802"/>
        <v>0</v>
      </c>
      <c r="BB687" s="141">
        <f t="shared" ca="1" si="1802"/>
        <v>0</v>
      </c>
      <c r="BC687" s="141">
        <f t="shared" ca="1" si="1802"/>
        <v>0</v>
      </c>
      <c r="BD687" s="141">
        <f t="shared" ca="1" si="1802"/>
        <v>0</v>
      </c>
      <c r="BE687" s="141">
        <f t="shared" ca="1" si="1802"/>
        <v>0</v>
      </c>
      <c r="BF687" s="141">
        <f t="shared" ca="1" si="1802"/>
        <v>0</v>
      </c>
      <c r="BG687" s="141">
        <f t="shared" ca="1" si="1802"/>
        <v>0</v>
      </c>
      <c r="BH687" s="141">
        <f t="shared" ca="1" si="1802"/>
        <v>0</v>
      </c>
      <c r="BI687" s="141">
        <f t="shared" ca="1" si="1802"/>
        <v>0</v>
      </c>
      <c r="BJ687" s="141">
        <f t="shared" ca="1" si="1802"/>
        <v>0</v>
      </c>
      <c r="BK687" s="141">
        <f t="shared" ca="1" si="1802"/>
        <v>0</v>
      </c>
      <c r="BL687" s="141">
        <f t="shared" ca="1" si="1802"/>
        <v>0</v>
      </c>
      <c r="BM687" s="141">
        <f t="shared" ca="1" si="1802"/>
        <v>0</v>
      </c>
      <c r="BN687" s="141">
        <f t="shared" ca="1" si="1802"/>
        <v>0</v>
      </c>
      <c r="BO687" s="141">
        <f t="shared" ca="1" si="1802"/>
        <v>0</v>
      </c>
      <c r="BP687" s="141">
        <f t="shared" ca="1" si="1802"/>
        <v>0</v>
      </c>
      <c r="BQ687" s="141">
        <f t="shared" ca="1" si="1802"/>
        <v>0</v>
      </c>
      <c r="BR687" s="141">
        <f t="shared" ca="1" si="1802"/>
        <v>0</v>
      </c>
      <c r="BS687" s="141">
        <f t="shared" ca="1" si="1802"/>
        <v>0</v>
      </c>
      <c r="BT687" s="141">
        <f t="shared" ca="1" si="1802"/>
        <v>0</v>
      </c>
      <c r="BU687" s="141">
        <f t="shared" ca="1" si="1802"/>
        <v>0</v>
      </c>
      <c r="BV687" s="141">
        <f t="shared" ref="BV687:DA687" ca="1" si="1803">BV685+BV671</f>
        <v>0</v>
      </c>
      <c r="BW687" s="141">
        <f t="shared" ca="1" si="1803"/>
        <v>0</v>
      </c>
      <c r="BX687" s="141">
        <f t="shared" ca="1" si="1803"/>
        <v>0</v>
      </c>
      <c r="BY687" s="141">
        <f t="shared" ca="1" si="1803"/>
        <v>0</v>
      </c>
      <c r="BZ687" s="141">
        <f t="shared" ca="1" si="1803"/>
        <v>0</v>
      </c>
      <c r="CA687" s="141">
        <f t="shared" ca="1" si="1803"/>
        <v>0</v>
      </c>
      <c r="CB687" s="141">
        <f t="shared" ca="1" si="1803"/>
        <v>0</v>
      </c>
      <c r="CC687" s="141">
        <f t="shared" ca="1" si="1803"/>
        <v>0</v>
      </c>
      <c r="CD687" s="141">
        <f t="shared" ca="1" si="1803"/>
        <v>0</v>
      </c>
      <c r="CE687" s="141">
        <f t="shared" ca="1" si="1803"/>
        <v>0</v>
      </c>
      <c r="CF687" s="141">
        <f t="shared" ca="1" si="1803"/>
        <v>0</v>
      </c>
      <c r="CG687" s="141">
        <f t="shared" ca="1" si="1803"/>
        <v>0</v>
      </c>
      <c r="CH687" s="141">
        <f t="shared" ca="1" si="1803"/>
        <v>0</v>
      </c>
      <c r="CI687" s="141">
        <f t="shared" ca="1" si="1803"/>
        <v>0</v>
      </c>
      <c r="CJ687" s="141">
        <f t="shared" ca="1" si="1803"/>
        <v>0</v>
      </c>
      <c r="CK687" s="141">
        <f t="shared" ca="1" si="1803"/>
        <v>0</v>
      </c>
      <c r="CL687" s="141">
        <f t="shared" ca="1" si="1803"/>
        <v>0</v>
      </c>
      <c r="CM687" s="141">
        <f t="shared" ca="1" si="1803"/>
        <v>0</v>
      </c>
      <c r="CN687" s="141">
        <f t="shared" ca="1" si="1803"/>
        <v>0</v>
      </c>
      <c r="CO687" s="141">
        <f t="shared" ca="1" si="1803"/>
        <v>0</v>
      </c>
      <c r="CP687" s="141">
        <f t="shared" ca="1" si="1803"/>
        <v>0</v>
      </c>
      <c r="CQ687" s="141">
        <f t="shared" ca="1" si="1803"/>
        <v>0</v>
      </c>
      <c r="CR687" s="141">
        <f t="shared" ca="1" si="1803"/>
        <v>0</v>
      </c>
      <c r="CS687" s="141">
        <f t="shared" ca="1" si="1803"/>
        <v>0</v>
      </c>
      <c r="CT687" s="141">
        <f t="shared" ca="1" si="1803"/>
        <v>0</v>
      </c>
      <c r="CU687" s="141">
        <f t="shared" ca="1" si="1803"/>
        <v>0</v>
      </c>
      <c r="CV687" s="141">
        <f t="shared" ca="1" si="1803"/>
        <v>0</v>
      </c>
      <c r="CW687" s="141">
        <f t="shared" ca="1" si="1803"/>
        <v>0</v>
      </c>
      <c r="CX687" s="141">
        <f t="shared" ca="1" si="1803"/>
        <v>0</v>
      </c>
      <c r="CY687" s="141">
        <f t="shared" ca="1" si="1803"/>
        <v>0</v>
      </c>
      <c r="CZ687" s="141">
        <f t="shared" ca="1" si="1803"/>
        <v>0</v>
      </c>
      <c r="DA687" s="141">
        <f t="shared" ca="1" si="1803"/>
        <v>0</v>
      </c>
      <c r="DB687" s="141">
        <f t="shared" ref="DB687:EG687" ca="1" si="1804">DB685+DB671</f>
        <v>0</v>
      </c>
      <c r="DC687" s="141">
        <f t="shared" ca="1" si="1804"/>
        <v>0</v>
      </c>
      <c r="DD687" s="141">
        <f t="shared" ca="1" si="1804"/>
        <v>0</v>
      </c>
      <c r="DE687" s="141">
        <f t="shared" ca="1" si="1804"/>
        <v>0</v>
      </c>
      <c r="DF687" s="141">
        <f t="shared" ca="1" si="1804"/>
        <v>0</v>
      </c>
      <c r="DG687" s="141">
        <f t="shared" ca="1" si="1804"/>
        <v>0</v>
      </c>
      <c r="DH687" s="141">
        <f t="shared" ca="1" si="1804"/>
        <v>0</v>
      </c>
      <c r="DI687" s="141">
        <f t="shared" ca="1" si="1804"/>
        <v>0</v>
      </c>
      <c r="DJ687" s="141">
        <f t="shared" ca="1" si="1804"/>
        <v>0</v>
      </c>
      <c r="DK687" s="141">
        <f t="shared" ca="1" si="1804"/>
        <v>0</v>
      </c>
      <c r="DL687" s="141">
        <f t="shared" ca="1" si="1804"/>
        <v>0</v>
      </c>
      <c r="DM687" s="141">
        <f t="shared" ca="1" si="1804"/>
        <v>0</v>
      </c>
      <c r="DN687" s="141">
        <f t="shared" ca="1" si="1804"/>
        <v>0</v>
      </c>
      <c r="DO687" s="141">
        <f t="shared" ca="1" si="1804"/>
        <v>0</v>
      </c>
      <c r="DP687" s="141">
        <f t="shared" ca="1" si="1804"/>
        <v>0</v>
      </c>
      <c r="DQ687" s="141">
        <f t="shared" ca="1" si="1804"/>
        <v>0</v>
      </c>
      <c r="DR687" s="141">
        <f t="shared" ca="1" si="1804"/>
        <v>0</v>
      </c>
      <c r="DS687" s="141">
        <f t="shared" ca="1" si="1804"/>
        <v>0</v>
      </c>
      <c r="DT687" s="141">
        <f t="shared" ca="1" si="1804"/>
        <v>0</v>
      </c>
      <c r="DU687" s="141">
        <f t="shared" ca="1" si="1804"/>
        <v>0</v>
      </c>
      <c r="DV687" s="141">
        <f t="shared" ca="1" si="1804"/>
        <v>0</v>
      </c>
      <c r="DW687" s="141">
        <f t="shared" ca="1" si="1804"/>
        <v>0</v>
      </c>
      <c r="DX687" s="141">
        <f t="shared" ca="1" si="1804"/>
        <v>0</v>
      </c>
      <c r="DY687" s="141">
        <f t="shared" ca="1" si="1804"/>
        <v>0</v>
      </c>
      <c r="DZ687" s="141">
        <f t="shared" ca="1" si="1804"/>
        <v>0</v>
      </c>
      <c r="EA687" s="141">
        <f t="shared" ca="1" si="1804"/>
        <v>0</v>
      </c>
      <c r="EB687" s="141">
        <f t="shared" ca="1" si="1804"/>
        <v>0</v>
      </c>
      <c r="EC687" s="141">
        <f t="shared" ca="1" si="1804"/>
        <v>0</v>
      </c>
      <c r="ED687" s="141">
        <f t="shared" ca="1" si="1804"/>
        <v>0</v>
      </c>
      <c r="EE687" s="141">
        <f t="shared" ca="1" si="1804"/>
        <v>0</v>
      </c>
      <c r="EF687" s="141">
        <f t="shared" ca="1" si="1804"/>
        <v>0</v>
      </c>
      <c r="EG687" s="141">
        <f t="shared" ca="1" si="1804"/>
        <v>0</v>
      </c>
      <c r="EH687" s="141">
        <f t="shared" ref="EH687:FR687" ca="1" si="1805">EH685+EH671</f>
        <v>0</v>
      </c>
      <c r="EI687" s="141">
        <f t="shared" ca="1" si="1805"/>
        <v>0</v>
      </c>
      <c r="EJ687" s="141">
        <f t="shared" ca="1" si="1805"/>
        <v>0</v>
      </c>
      <c r="EK687" s="141">
        <f t="shared" ca="1" si="1805"/>
        <v>0</v>
      </c>
      <c r="EL687" s="141">
        <f t="shared" ca="1" si="1805"/>
        <v>0</v>
      </c>
      <c r="EM687" s="141">
        <f t="shared" ca="1" si="1805"/>
        <v>0</v>
      </c>
      <c r="EN687" s="141">
        <f t="shared" ca="1" si="1805"/>
        <v>0</v>
      </c>
      <c r="EO687" s="141">
        <f t="shared" ca="1" si="1805"/>
        <v>0</v>
      </c>
      <c r="EP687" s="141">
        <f t="shared" ca="1" si="1805"/>
        <v>0</v>
      </c>
      <c r="EQ687" s="141">
        <f t="shared" ca="1" si="1805"/>
        <v>0</v>
      </c>
      <c r="ER687" s="141">
        <f t="shared" ca="1" si="1805"/>
        <v>0</v>
      </c>
      <c r="ES687" s="141">
        <f t="shared" ca="1" si="1805"/>
        <v>0</v>
      </c>
      <c r="ET687" s="141">
        <f t="shared" ca="1" si="1805"/>
        <v>0</v>
      </c>
      <c r="EU687" s="141">
        <f t="shared" ca="1" si="1805"/>
        <v>0</v>
      </c>
      <c r="EV687" s="141">
        <f t="shared" ca="1" si="1805"/>
        <v>0</v>
      </c>
      <c r="EW687" s="141">
        <f t="shared" ca="1" si="1805"/>
        <v>0</v>
      </c>
      <c r="EX687" s="141">
        <f t="shared" ca="1" si="1805"/>
        <v>0</v>
      </c>
      <c r="EY687" s="141">
        <f t="shared" ca="1" si="1805"/>
        <v>0</v>
      </c>
      <c r="EZ687" s="141">
        <f t="shared" ca="1" si="1805"/>
        <v>0</v>
      </c>
      <c r="FA687" s="141">
        <f t="shared" ca="1" si="1805"/>
        <v>0</v>
      </c>
      <c r="FB687" s="141">
        <f t="shared" ca="1" si="1805"/>
        <v>0</v>
      </c>
      <c r="FC687" s="141">
        <f t="shared" ca="1" si="1805"/>
        <v>0</v>
      </c>
      <c r="FD687" s="141">
        <f t="shared" ca="1" si="1805"/>
        <v>0</v>
      </c>
      <c r="FE687" s="141">
        <f t="shared" ca="1" si="1805"/>
        <v>0</v>
      </c>
      <c r="FF687" s="141">
        <f t="shared" ca="1" si="1805"/>
        <v>0</v>
      </c>
      <c r="FG687" s="141">
        <f t="shared" ca="1" si="1805"/>
        <v>0</v>
      </c>
      <c r="FH687" s="141">
        <f t="shared" ca="1" si="1805"/>
        <v>0</v>
      </c>
      <c r="FI687" s="141">
        <f t="shared" ca="1" si="1805"/>
        <v>0</v>
      </c>
      <c r="FJ687" s="141">
        <f t="shared" ca="1" si="1805"/>
        <v>0</v>
      </c>
      <c r="FK687" s="141">
        <f t="shared" ca="1" si="1805"/>
        <v>0</v>
      </c>
      <c r="FL687" s="141">
        <f t="shared" ca="1" si="1805"/>
        <v>0</v>
      </c>
      <c r="FM687" s="141">
        <f t="shared" ca="1" si="1805"/>
        <v>0</v>
      </c>
      <c r="FN687" s="141">
        <f t="shared" ca="1" si="1805"/>
        <v>0</v>
      </c>
      <c r="FO687" s="141">
        <f t="shared" ca="1" si="1805"/>
        <v>0</v>
      </c>
      <c r="FP687" s="141">
        <f t="shared" ca="1" si="1805"/>
        <v>0</v>
      </c>
      <c r="FQ687" s="141">
        <f t="shared" ca="1" si="1805"/>
        <v>0</v>
      </c>
      <c r="FR687" s="141">
        <f t="shared" ca="1" si="1805"/>
        <v>0</v>
      </c>
    </row>
    <row r="688" spans="2:175" ht="13.8" thickTop="1">
      <c r="B688" s="157"/>
      <c r="C688" s="157"/>
      <c r="E688" s="161"/>
    </row>
    <row r="689" spans="2:174">
      <c r="B689" s="157"/>
      <c r="C689" s="158" t="s">
        <v>147</v>
      </c>
      <c r="E689" s="161"/>
    </row>
    <row r="690" spans="2:174">
      <c r="B690" s="157"/>
      <c r="C690" s="157"/>
      <c r="E690" s="161"/>
    </row>
    <row r="691" spans="2:174">
      <c r="B691" s="157"/>
      <c r="C691" s="157" t="s">
        <v>384</v>
      </c>
      <c r="D691" s="144" t="s">
        <v>974</v>
      </c>
      <c r="E691" s="161"/>
      <c r="I691" s="168">
        <f t="shared" ref="I691:I697" ca="1" si="1806">SUM(J691:FR691)</f>
        <v>0</v>
      </c>
      <c r="J691" s="18">
        <f t="shared" ref="J691:AO691" si="1807">J622</f>
        <v>0</v>
      </c>
      <c r="K691" s="18">
        <f t="shared" ca="1" si="1807"/>
        <v>0</v>
      </c>
      <c r="L691" s="18">
        <f t="shared" ca="1" si="1807"/>
        <v>0</v>
      </c>
      <c r="M691" s="18">
        <f t="shared" ca="1" si="1807"/>
        <v>0</v>
      </c>
      <c r="N691" s="18">
        <f t="shared" ca="1" si="1807"/>
        <v>0</v>
      </c>
      <c r="O691" s="18">
        <f t="shared" ca="1" si="1807"/>
        <v>0</v>
      </c>
      <c r="P691" s="18">
        <f t="shared" ca="1" si="1807"/>
        <v>0</v>
      </c>
      <c r="Q691" s="18">
        <f t="shared" ca="1" si="1807"/>
        <v>0</v>
      </c>
      <c r="R691" s="18">
        <f t="shared" ca="1" si="1807"/>
        <v>0</v>
      </c>
      <c r="S691" s="18">
        <f t="shared" ca="1" si="1807"/>
        <v>0</v>
      </c>
      <c r="T691" s="18">
        <f t="shared" ca="1" si="1807"/>
        <v>0</v>
      </c>
      <c r="U691" s="18">
        <f t="shared" ca="1" si="1807"/>
        <v>0</v>
      </c>
      <c r="V691" s="18">
        <f t="shared" ca="1" si="1807"/>
        <v>0</v>
      </c>
      <c r="W691" s="18">
        <f t="shared" ca="1" si="1807"/>
        <v>0</v>
      </c>
      <c r="X691" s="18">
        <f t="shared" ca="1" si="1807"/>
        <v>0</v>
      </c>
      <c r="Y691" s="18">
        <f t="shared" ca="1" si="1807"/>
        <v>0</v>
      </c>
      <c r="Z691" s="18">
        <f t="shared" ca="1" si="1807"/>
        <v>0</v>
      </c>
      <c r="AA691" s="18">
        <f t="shared" ca="1" si="1807"/>
        <v>0</v>
      </c>
      <c r="AB691" s="18">
        <f t="shared" ca="1" si="1807"/>
        <v>0</v>
      </c>
      <c r="AC691" s="18">
        <f t="shared" ca="1" si="1807"/>
        <v>0</v>
      </c>
      <c r="AD691" s="18">
        <f t="shared" ca="1" si="1807"/>
        <v>0</v>
      </c>
      <c r="AE691" s="18">
        <f t="shared" ca="1" si="1807"/>
        <v>0</v>
      </c>
      <c r="AF691" s="18">
        <f t="shared" ca="1" si="1807"/>
        <v>0</v>
      </c>
      <c r="AG691" s="18">
        <f t="shared" ca="1" si="1807"/>
        <v>0</v>
      </c>
      <c r="AH691" s="18">
        <f t="shared" ca="1" si="1807"/>
        <v>0</v>
      </c>
      <c r="AI691" s="18">
        <f t="shared" ca="1" si="1807"/>
        <v>0</v>
      </c>
      <c r="AJ691" s="18">
        <f t="shared" ca="1" si="1807"/>
        <v>0</v>
      </c>
      <c r="AK691" s="18">
        <f t="shared" ca="1" si="1807"/>
        <v>0</v>
      </c>
      <c r="AL691" s="18">
        <f t="shared" ca="1" si="1807"/>
        <v>0</v>
      </c>
      <c r="AM691" s="18">
        <f t="shared" ca="1" si="1807"/>
        <v>0</v>
      </c>
      <c r="AN691" s="18">
        <f t="shared" ca="1" si="1807"/>
        <v>0</v>
      </c>
      <c r="AO691" s="18">
        <f t="shared" ca="1" si="1807"/>
        <v>0</v>
      </c>
      <c r="AP691" s="18">
        <f t="shared" ref="AP691:BU691" ca="1" si="1808">AP622</f>
        <v>0</v>
      </c>
      <c r="AQ691" s="18">
        <f t="shared" ca="1" si="1808"/>
        <v>0</v>
      </c>
      <c r="AR691" s="18">
        <f t="shared" ca="1" si="1808"/>
        <v>0</v>
      </c>
      <c r="AS691" s="18">
        <f t="shared" ca="1" si="1808"/>
        <v>0</v>
      </c>
      <c r="AT691" s="18">
        <f t="shared" ca="1" si="1808"/>
        <v>0</v>
      </c>
      <c r="AU691" s="18">
        <f t="shared" ca="1" si="1808"/>
        <v>0</v>
      </c>
      <c r="AV691" s="18">
        <f t="shared" ca="1" si="1808"/>
        <v>0</v>
      </c>
      <c r="AW691" s="18">
        <f t="shared" ca="1" si="1808"/>
        <v>0</v>
      </c>
      <c r="AX691" s="18">
        <f t="shared" ca="1" si="1808"/>
        <v>0</v>
      </c>
      <c r="AY691" s="18">
        <f t="shared" ca="1" si="1808"/>
        <v>0</v>
      </c>
      <c r="AZ691" s="18">
        <f t="shared" ca="1" si="1808"/>
        <v>0</v>
      </c>
      <c r="BA691" s="18">
        <f t="shared" ca="1" si="1808"/>
        <v>0</v>
      </c>
      <c r="BB691" s="18">
        <f t="shared" ca="1" si="1808"/>
        <v>0</v>
      </c>
      <c r="BC691" s="18">
        <f t="shared" ca="1" si="1808"/>
        <v>0</v>
      </c>
      <c r="BD691" s="18">
        <f t="shared" ca="1" si="1808"/>
        <v>0</v>
      </c>
      <c r="BE691" s="18">
        <f t="shared" ca="1" si="1808"/>
        <v>0</v>
      </c>
      <c r="BF691" s="18">
        <f t="shared" ca="1" si="1808"/>
        <v>0</v>
      </c>
      <c r="BG691" s="18">
        <f t="shared" ca="1" si="1808"/>
        <v>0</v>
      </c>
      <c r="BH691" s="18">
        <f t="shared" ca="1" si="1808"/>
        <v>0</v>
      </c>
      <c r="BI691" s="18">
        <f t="shared" ca="1" si="1808"/>
        <v>0</v>
      </c>
      <c r="BJ691" s="18">
        <f t="shared" ca="1" si="1808"/>
        <v>0</v>
      </c>
      <c r="BK691" s="18">
        <f t="shared" ca="1" si="1808"/>
        <v>0</v>
      </c>
      <c r="BL691" s="18">
        <f t="shared" ca="1" si="1808"/>
        <v>0</v>
      </c>
      <c r="BM691" s="18">
        <f t="shared" ca="1" si="1808"/>
        <v>0</v>
      </c>
      <c r="BN691" s="18">
        <f t="shared" ca="1" si="1808"/>
        <v>0</v>
      </c>
      <c r="BO691" s="18">
        <f t="shared" ca="1" si="1808"/>
        <v>0</v>
      </c>
      <c r="BP691" s="18">
        <f t="shared" ca="1" si="1808"/>
        <v>0</v>
      </c>
      <c r="BQ691" s="18">
        <f t="shared" ca="1" si="1808"/>
        <v>0</v>
      </c>
      <c r="BR691" s="18">
        <f t="shared" ca="1" si="1808"/>
        <v>0</v>
      </c>
      <c r="BS691" s="18">
        <f t="shared" ca="1" si="1808"/>
        <v>0</v>
      </c>
      <c r="BT691" s="18">
        <f t="shared" ca="1" si="1808"/>
        <v>0</v>
      </c>
      <c r="BU691" s="18">
        <f t="shared" ca="1" si="1808"/>
        <v>0</v>
      </c>
      <c r="BV691" s="18">
        <f t="shared" ref="BV691:DA691" ca="1" si="1809">BV622</f>
        <v>0</v>
      </c>
      <c r="BW691" s="18">
        <f t="shared" ca="1" si="1809"/>
        <v>0</v>
      </c>
      <c r="BX691" s="18">
        <f t="shared" ca="1" si="1809"/>
        <v>0</v>
      </c>
      <c r="BY691" s="18">
        <f t="shared" ca="1" si="1809"/>
        <v>0</v>
      </c>
      <c r="BZ691" s="18">
        <f t="shared" ca="1" si="1809"/>
        <v>0</v>
      </c>
      <c r="CA691" s="18">
        <f t="shared" ca="1" si="1809"/>
        <v>0</v>
      </c>
      <c r="CB691" s="18">
        <f t="shared" ca="1" si="1809"/>
        <v>0</v>
      </c>
      <c r="CC691" s="18">
        <f t="shared" ca="1" si="1809"/>
        <v>0</v>
      </c>
      <c r="CD691" s="18">
        <f t="shared" ca="1" si="1809"/>
        <v>0</v>
      </c>
      <c r="CE691" s="18">
        <f t="shared" ca="1" si="1809"/>
        <v>0</v>
      </c>
      <c r="CF691" s="18">
        <f t="shared" ca="1" si="1809"/>
        <v>0</v>
      </c>
      <c r="CG691" s="18">
        <f t="shared" ca="1" si="1809"/>
        <v>0</v>
      </c>
      <c r="CH691" s="18">
        <f t="shared" ca="1" si="1809"/>
        <v>0</v>
      </c>
      <c r="CI691" s="18">
        <f t="shared" ca="1" si="1809"/>
        <v>0</v>
      </c>
      <c r="CJ691" s="18">
        <f t="shared" ca="1" si="1809"/>
        <v>0</v>
      </c>
      <c r="CK691" s="18">
        <f t="shared" ca="1" si="1809"/>
        <v>0</v>
      </c>
      <c r="CL691" s="18">
        <f t="shared" ca="1" si="1809"/>
        <v>0</v>
      </c>
      <c r="CM691" s="18">
        <f t="shared" ca="1" si="1809"/>
        <v>0</v>
      </c>
      <c r="CN691" s="18">
        <f t="shared" ca="1" si="1809"/>
        <v>0</v>
      </c>
      <c r="CO691" s="18">
        <f t="shared" ca="1" si="1809"/>
        <v>0</v>
      </c>
      <c r="CP691" s="18">
        <f t="shared" ca="1" si="1809"/>
        <v>0</v>
      </c>
      <c r="CQ691" s="18">
        <f t="shared" ca="1" si="1809"/>
        <v>0</v>
      </c>
      <c r="CR691" s="18">
        <f t="shared" ca="1" si="1809"/>
        <v>0</v>
      </c>
      <c r="CS691" s="18">
        <f t="shared" ca="1" si="1809"/>
        <v>0</v>
      </c>
      <c r="CT691" s="18">
        <f t="shared" ca="1" si="1809"/>
        <v>0</v>
      </c>
      <c r="CU691" s="18">
        <f t="shared" ca="1" si="1809"/>
        <v>0</v>
      </c>
      <c r="CV691" s="18">
        <f t="shared" ca="1" si="1809"/>
        <v>0</v>
      </c>
      <c r="CW691" s="18">
        <f t="shared" ca="1" si="1809"/>
        <v>0</v>
      </c>
      <c r="CX691" s="18">
        <f t="shared" ca="1" si="1809"/>
        <v>0</v>
      </c>
      <c r="CY691" s="18">
        <f t="shared" ca="1" si="1809"/>
        <v>0</v>
      </c>
      <c r="CZ691" s="18">
        <f t="shared" ca="1" si="1809"/>
        <v>0</v>
      </c>
      <c r="DA691" s="18">
        <f t="shared" ca="1" si="1809"/>
        <v>0</v>
      </c>
      <c r="DB691" s="18">
        <f t="shared" ref="DB691:EG691" ca="1" si="1810">DB622</f>
        <v>0</v>
      </c>
      <c r="DC691" s="18">
        <f t="shared" ca="1" si="1810"/>
        <v>0</v>
      </c>
      <c r="DD691" s="18">
        <f t="shared" ca="1" si="1810"/>
        <v>0</v>
      </c>
      <c r="DE691" s="18">
        <f t="shared" ca="1" si="1810"/>
        <v>0</v>
      </c>
      <c r="DF691" s="18">
        <f t="shared" ca="1" si="1810"/>
        <v>0</v>
      </c>
      <c r="DG691" s="18">
        <f t="shared" ca="1" si="1810"/>
        <v>0</v>
      </c>
      <c r="DH691" s="18">
        <f t="shared" ca="1" si="1810"/>
        <v>0</v>
      </c>
      <c r="DI691" s="18">
        <f t="shared" ca="1" si="1810"/>
        <v>0</v>
      </c>
      <c r="DJ691" s="18">
        <f t="shared" ca="1" si="1810"/>
        <v>0</v>
      </c>
      <c r="DK691" s="18">
        <f t="shared" ca="1" si="1810"/>
        <v>0</v>
      </c>
      <c r="DL691" s="18">
        <f t="shared" ca="1" si="1810"/>
        <v>0</v>
      </c>
      <c r="DM691" s="18">
        <f t="shared" ca="1" si="1810"/>
        <v>0</v>
      </c>
      <c r="DN691" s="18">
        <f t="shared" ca="1" si="1810"/>
        <v>0</v>
      </c>
      <c r="DO691" s="18">
        <f t="shared" ca="1" si="1810"/>
        <v>0</v>
      </c>
      <c r="DP691" s="18">
        <f t="shared" ca="1" si="1810"/>
        <v>0</v>
      </c>
      <c r="DQ691" s="18">
        <f t="shared" ca="1" si="1810"/>
        <v>0</v>
      </c>
      <c r="DR691" s="18">
        <f t="shared" ca="1" si="1810"/>
        <v>0</v>
      </c>
      <c r="DS691" s="18">
        <f t="shared" ca="1" si="1810"/>
        <v>0</v>
      </c>
      <c r="DT691" s="18">
        <f t="shared" ca="1" si="1810"/>
        <v>0</v>
      </c>
      <c r="DU691" s="18">
        <f t="shared" ca="1" si="1810"/>
        <v>0</v>
      </c>
      <c r="DV691" s="18">
        <f t="shared" ca="1" si="1810"/>
        <v>0</v>
      </c>
      <c r="DW691" s="18">
        <f t="shared" ca="1" si="1810"/>
        <v>0</v>
      </c>
      <c r="DX691" s="18">
        <f t="shared" ca="1" si="1810"/>
        <v>0</v>
      </c>
      <c r="DY691" s="18">
        <f t="shared" ca="1" si="1810"/>
        <v>0</v>
      </c>
      <c r="DZ691" s="18">
        <f t="shared" ca="1" si="1810"/>
        <v>0</v>
      </c>
      <c r="EA691" s="18">
        <f t="shared" ca="1" si="1810"/>
        <v>0</v>
      </c>
      <c r="EB691" s="18">
        <f t="shared" ca="1" si="1810"/>
        <v>0</v>
      </c>
      <c r="EC691" s="18">
        <f t="shared" ca="1" si="1810"/>
        <v>0</v>
      </c>
      <c r="ED691" s="18">
        <f t="shared" ca="1" si="1810"/>
        <v>0</v>
      </c>
      <c r="EE691" s="18">
        <f t="shared" ca="1" si="1810"/>
        <v>0</v>
      </c>
      <c r="EF691" s="18">
        <f t="shared" ca="1" si="1810"/>
        <v>0</v>
      </c>
      <c r="EG691" s="18">
        <f t="shared" ca="1" si="1810"/>
        <v>0</v>
      </c>
      <c r="EH691" s="18">
        <f t="shared" ref="EH691:FR691" ca="1" si="1811">EH622</f>
        <v>0</v>
      </c>
      <c r="EI691" s="18">
        <f t="shared" ca="1" si="1811"/>
        <v>0</v>
      </c>
      <c r="EJ691" s="18">
        <f t="shared" ca="1" si="1811"/>
        <v>0</v>
      </c>
      <c r="EK691" s="18">
        <f t="shared" ca="1" si="1811"/>
        <v>0</v>
      </c>
      <c r="EL691" s="18">
        <f t="shared" ca="1" si="1811"/>
        <v>0</v>
      </c>
      <c r="EM691" s="18">
        <f t="shared" ca="1" si="1811"/>
        <v>0</v>
      </c>
      <c r="EN691" s="18">
        <f t="shared" ca="1" si="1811"/>
        <v>0</v>
      </c>
      <c r="EO691" s="18">
        <f t="shared" ca="1" si="1811"/>
        <v>0</v>
      </c>
      <c r="EP691" s="18">
        <f t="shared" ca="1" si="1811"/>
        <v>0</v>
      </c>
      <c r="EQ691" s="18">
        <f t="shared" ca="1" si="1811"/>
        <v>0</v>
      </c>
      <c r="ER691" s="18">
        <f t="shared" ca="1" si="1811"/>
        <v>0</v>
      </c>
      <c r="ES691" s="18">
        <f t="shared" ca="1" si="1811"/>
        <v>0</v>
      </c>
      <c r="ET691" s="18">
        <f t="shared" ca="1" si="1811"/>
        <v>0</v>
      </c>
      <c r="EU691" s="18">
        <f t="shared" ca="1" si="1811"/>
        <v>0</v>
      </c>
      <c r="EV691" s="18">
        <f t="shared" ca="1" si="1811"/>
        <v>0</v>
      </c>
      <c r="EW691" s="18">
        <f t="shared" ca="1" si="1811"/>
        <v>0</v>
      </c>
      <c r="EX691" s="18">
        <f t="shared" ca="1" si="1811"/>
        <v>0</v>
      </c>
      <c r="EY691" s="18">
        <f t="shared" ca="1" si="1811"/>
        <v>0</v>
      </c>
      <c r="EZ691" s="18">
        <f t="shared" ca="1" si="1811"/>
        <v>0</v>
      </c>
      <c r="FA691" s="18">
        <f t="shared" ca="1" si="1811"/>
        <v>0</v>
      </c>
      <c r="FB691" s="18">
        <f t="shared" ca="1" si="1811"/>
        <v>0</v>
      </c>
      <c r="FC691" s="18">
        <f t="shared" ca="1" si="1811"/>
        <v>0</v>
      </c>
      <c r="FD691" s="18">
        <f t="shared" ca="1" si="1811"/>
        <v>0</v>
      </c>
      <c r="FE691" s="18">
        <f t="shared" ca="1" si="1811"/>
        <v>0</v>
      </c>
      <c r="FF691" s="18">
        <f t="shared" ca="1" si="1811"/>
        <v>0</v>
      </c>
      <c r="FG691" s="18">
        <f t="shared" ca="1" si="1811"/>
        <v>0</v>
      </c>
      <c r="FH691" s="18">
        <f t="shared" ca="1" si="1811"/>
        <v>0</v>
      </c>
      <c r="FI691" s="18">
        <f t="shared" ca="1" si="1811"/>
        <v>0</v>
      </c>
      <c r="FJ691" s="18">
        <f t="shared" ca="1" si="1811"/>
        <v>0</v>
      </c>
      <c r="FK691" s="18">
        <f t="shared" ca="1" si="1811"/>
        <v>0</v>
      </c>
      <c r="FL691" s="18">
        <f t="shared" ca="1" si="1811"/>
        <v>0</v>
      </c>
      <c r="FM691" s="18">
        <f t="shared" ca="1" si="1811"/>
        <v>0</v>
      </c>
      <c r="FN691" s="18">
        <f t="shared" ca="1" si="1811"/>
        <v>0</v>
      </c>
      <c r="FO691" s="18">
        <f t="shared" ca="1" si="1811"/>
        <v>0</v>
      </c>
      <c r="FP691" s="18">
        <f t="shared" ca="1" si="1811"/>
        <v>0</v>
      </c>
      <c r="FQ691" s="18">
        <f t="shared" ca="1" si="1811"/>
        <v>0</v>
      </c>
      <c r="FR691" s="18">
        <f t="shared" ca="1" si="1811"/>
        <v>0</v>
      </c>
    </row>
    <row r="692" spans="2:174">
      <c r="B692" s="157"/>
      <c r="C692" s="157" t="s">
        <v>407</v>
      </c>
      <c r="D692" s="144" t="s">
        <v>974</v>
      </c>
      <c r="E692" s="161"/>
      <c r="I692" s="168">
        <f t="shared" si="1806"/>
        <v>0</v>
      </c>
      <c r="J692" s="172"/>
      <c r="K692" s="172"/>
      <c r="L692" s="172"/>
      <c r="M692" s="172"/>
      <c r="N692" s="172"/>
      <c r="O692" s="172"/>
      <c r="P692" s="172"/>
      <c r="Q692" s="172"/>
      <c r="R692" s="172"/>
      <c r="S692" s="172"/>
      <c r="T692" s="172"/>
      <c r="U692" s="172"/>
      <c r="V692" s="172"/>
      <c r="W692" s="172"/>
      <c r="X692" s="172"/>
      <c r="Y692" s="172"/>
      <c r="Z692" s="172"/>
      <c r="AA692" s="172"/>
      <c r="AB692" s="172"/>
      <c r="AC692" s="172"/>
      <c r="AD692" s="172"/>
      <c r="AE692" s="172"/>
      <c r="AF692" s="172"/>
      <c r="AG692" s="172"/>
      <c r="AH692" s="172"/>
      <c r="AI692" s="172"/>
      <c r="AJ692" s="172"/>
      <c r="AK692" s="172"/>
      <c r="AL692" s="172"/>
      <c r="AM692" s="172"/>
      <c r="AN692" s="172"/>
      <c r="AO692" s="172"/>
      <c r="AP692" s="172"/>
      <c r="AQ692" s="172"/>
      <c r="AR692" s="172"/>
      <c r="AS692" s="172"/>
      <c r="AT692" s="172"/>
      <c r="AU692" s="172"/>
      <c r="AV692" s="172"/>
      <c r="AW692" s="172"/>
      <c r="AX692" s="172"/>
      <c r="AY692" s="172"/>
      <c r="AZ692" s="172"/>
      <c r="BA692" s="172"/>
      <c r="BB692" s="172"/>
      <c r="BC692" s="172"/>
      <c r="BD692" s="172"/>
      <c r="BE692" s="172"/>
      <c r="BF692" s="172"/>
      <c r="BG692" s="172"/>
      <c r="BH692" s="172"/>
      <c r="BI692" s="172"/>
      <c r="BJ692" s="172"/>
      <c r="BK692" s="172"/>
      <c r="BL692" s="172"/>
      <c r="BM692" s="172"/>
      <c r="BN692" s="172"/>
      <c r="BO692" s="172"/>
      <c r="BP692" s="172"/>
      <c r="BQ692" s="172"/>
      <c r="BR692" s="172"/>
      <c r="BS692" s="172"/>
      <c r="BT692" s="172"/>
      <c r="BU692" s="172"/>
      <c r="BV692" s="172"/>
      <c r="BW692" s="172"/>
      <c r="BX692" s="172"/>
      <c r="BY692" s="172"/>
      <c r="BZ692" s="172"/>
      <c r="CA692" s="172"/>
      <c r="CB692" s="172"/>
      <c r="CC692" s="172"/>
      <c r="CD692" s="172"/>
      <c r="CE692" s="172"/>
      <c r="CF692" s="172"/>
      <c r="CG692" s="172"/>
      <c r="CH692" s="172"/>
      <c r="CI692" s="172"/>
      <c r="CJ692" s="172"/>
      <c r="CK692" s="172"/>
      <c r="CL692" s="172"/>
      <c r="CM692" s="172"/>
      <c r="CN692" s="172"/>
      <c r="CO692" s="172"/>
      <c r="CP692" s="172"/>
      <c r="CQ692" s="172"/>
      <c r="CR692" s="172"/>
      <c r="CS692" s="172"/>
      <c r="CT692" s="172"/>
      <c r="CU692" s="172"/>
      <c r="CV692" s="172"/>
      <c r="CW692" s="172"/>
      <c r="CX692" s="172"/>
      <c r="CY692" s="172"/>
      <c r="CZ692" s="172"/>
      <c r="DA692" s="172"/>
      <c r="DB692" s="172"/>
      <c r="DC692" s="172"/>
      <c r="DD692" s="172"/>
      <c r="DE692" s="172"/>
      <c r="DF692" s="172"/>
      <c r="DG692" s="172"/>
      <c r="DH692" s="172"/>
      <c r="DI692" s="172"/>
      <c r="DJ692" s="172"/>
      <c r="DK692" s="172"/>
      <c r="DL692" s="172"/>
      <c r="DM692" s="172"/>
      <c r="DN692" s="172"/>
      <c r="DO692" s="172"/>
      <c r="DP692" s="172"/>
      <c r="DQ692" s="172"/>
      <c r="DR692" s="172"/>
      <c r="DS692" s="172"/>
      <c r="DT692" s="172"/>
      <c r="DU692" s="172"/>
      <c r="DV692" s="172"/>
      <c r="DW692" s="172"/>
      <c r="DX692" s="172"/>
      <c r="DY692" s="172"/>
      <c r="DZ692" s="172"/>
      <c r="EA692" s="172"/>
      <c r="EB692" s="172"/>
      <c r="EC692" s="172"/>
      <c r="ED692" s="172"/>
      <c r="EE692" s="172"/>
      <c r="EF692" s="172"/>
      <c r="EG692" s="172"/>
      <c r="EH692" s="172"/>
      <c r="EI692" s="172"/>
      <c r="EJ692" s="172"/>
      <c r="EK692" s="172"/>
      <c r="EL692" s="172"/>
      <c r="EM692" s="172"/>
      <c r="EN692" s="172"/>
      <c r="EO692" s="172"/>
      <c r="EP692" s="172"/>
      <c r="EQ692" s="172"/>
      <c r="ER692" s="172"/>
      <c r="ES692" s="172"/>
      <c r="ET692" s="172"/>
      <c r="EU692" s="172"/>
      <c r="EV692" s="172"/>
      <c r="EW692" s="172"/>
      <c r="EX692" s="172"/>
      <c r="EY692" s="172"/>
      <c r="EZ692" s="172"/>
      <c r="FA692" s="172"/>
      <c r="FB692" s="172"/>
      <c r="FC692" s="172"/>
      <c r="FD692" s="172"/>
      <c r="FE692" s="172"/>
      <c r="FF692" s="172"/>
      <c r="FG692" s="172"/>
      <c r="FH692" s="172"/>
      <c r="FI692" s="172"/>
      <c r="FJ692" s="172"/>
      <c r="FK692" s="172"/>
      <c r="FL692" s="172"/>
      <c r="FM692" s="172"/>
      <c r="FN692" s="172"/>
      <c r="FO692" s="172"/>
      <c r="FP692" s="172"/>
      <c r="FQ692" s="172"/>
      <c r="FR692" s="172"/>
    </row>
    <row r="693" spans="2:174">
      <c r="B693" s="157"/>
      <c r="C693" s="157" t="s">
        <v>408</v>
      </c>
      <c r="D693" s="144" t="s">
        <v>974</v>
      </c>
      <c r="E693" s="161"/>
      <c r="I693" s="168">
        <f t="shared" si="1806"/>
        <v>0</v>
      </c>
      <c r="J693" s="172"/>
      <c r="K693" s="172"/>
      <c r="L693" s="172"/>
      <c r="M693" s="172"/>
      <c r="N693" s="172"/>
      <c r="O693" s="172"/>
      <c r="P693" s="172"/>
      <c r="Q693" s="172"/>
      <c r="R693" s="172"/>
      <c r="S693" s="172"/>
      <c r="T693" s="172"/>
      <c r="U693" s="172"/>
      <c r="V693" s="172"/>
      <c r="W693" s="172"/>
      <c r="X693" s="172"/>
      <c r="Y693" s="172"/>
      <c r="Z693" s="172"/>
      <c r="AA693" s="172"/>
      <c r="AB693" s="172"/>
      <c r="AC693" s="172"/>
      <c r="AD693" s="172"/>
      <c r="AE693" s="172"/>
      <c r="AF693" s="172"/>
      <c r="AG693" s="172"/>
      <c r="AH693" s="172"/>
      <c r="AI693" s="172"/>
      <c r="AJ693" s="172"/>
      <c r="AK693" s="172"/>
      <c r="AL693" s="172"/>
      <c r="AM693" s="172"/>
      <c r="AN693" s="172"/>
      <c r="AO693" s="172"/>
      <c r="AP693" s="172"/>
      <c r="AQ693" s="172"/>
      <c r="AR693" s="172"/>
      <c r="AS693" s="172"/>
      <c r="AT693" s="172"/>
      <c r="AU693" s="172"/>
      <c r="AV693" s="172"/>
      <c r="AW693" s="172"/>
      <c r="AX693" s="172"/>
      <c r="AY693" s="172"/>
      <c r="AZ693" s="172"/>
      <c r="BA693" s="172"/>
      <c r="BB693" s="172"/>
      <c r="BC693" s="172"/>
      <c r="BD693" s="172"/>
      <c r="BE693" s="172"/>
      <c r="BF693" s="172"/>
      <c r="BG693" s="172"/>
      <c r="BH693" s="172"/>
      <c r="BI693" s="172"/>
      <c r="BJ693" s="172"/>
      <c r="BK693" s="172"/>
      <c r="BL693" s="172"/>
      <c r="BM693" s="172"/>
      <c r="BN693" s="172"/>
      <c r="BO693" s="172"/>
      <c r="BP693" s="172"/>
      <c r="BQ693" s="172"/>
      <c r="BR693" s="172"/>
      <c r="BS693" s="172"/>
      <c r="BT693" s="172"/>
      <c r="BU693" s="172"/>
      <c r="BV693" s="172"/>
      <c r="BW693" s="172"/>
      <c r="BX693" s="172"/>
      <c r="BY693" s="172"/>
      <c r="BZ693" s="172"/>
      <c r="CA693" s="172"/>
      <c r="CB693" s="172"/>
      <c r="CC693" s="172"/>
      <c r="CD693" s="172"/>
      <c r="CE693" s="172"/>
      <c r="CF693" s="172"/>
      <c r="CG693" s="172"/>
      <c r="CH693" s="172"/>
      <c r="CI693" s="172"/>
      <c r="CJ693" s="172"/>
      <c r="CK693" s="172"/>
      <c r="CL693" s="172"/>
      <c r="CM693" s="172"/>
      <c r="CN693" s="172"/>
      <c r="CO693" s="172"/>
      <c r="CP693" s="172"/>
      <c r="CQ693" s="172"/>
      <c r="CR693" s="172"/>
      <c r="CS693" s="172"/>
      <c r="CT693" s="172"/>
      <c r="CU693" s="172"/>
      <c r="CV693" s="172"/>
      <c r="CW693" s="172"/>
      <c r="CX693" s="172"/>
      <c r="CY693" s="172"/>
      <c r="CZ693" s="172"/>
      <c r="DA693" s="172"/>
      <c r="DB693" s="172"/>
      <c r="DC693" s="172"/>
      <c r="DD693" s="172"/>
      <c r="DE693" s="172"/>
      <c r="DF693" s="172"/>
      <c r="DG693" s="172"/>
      <c r="DH693" s="172"/>
      <c r="DI693" s="172"/>
      <c r="DJ693" s="172"/>
      <c r="DK693" s="172"/>
      <c r="DL693" s="172"/>
      <c r="DM693" s="172"/>
      <c r="DN693" s="172"/>
      <c r="DO693" s="172"/>
      <c r="DP693" s="172"/>
      <c r="DQ693" s="172"/>
      <c r="DR693" s="172"/>
      <c r="DS693" s="172"/>
      <c r="DT693" s="172"/>
      <c r="DU693" s="172"/>
      <c r="DV693" s="172"/>
      <c r="DW693" s="172"/>
      <c r="DX693" s="172"/>
      <c r="DY693" s="172"/>
      <c r="DZ693" s="172"/>
      <c r="EA693" s="172"/>
      <c r="EB693" s="172"/>
      <c r="EC693" s="172"/>
      <c r="ED693" s="172"/>
      <c r="EE693" s="172"/>
      <c r="EF693" s="172"/>
      <c r="EG693" s="172"/>
      <c r="EH693" s="172"/>
      <c r="EI693" s="172"/>
      <c r="EJ693" s="172"/>
      <c r="EK693" s="172"/>
      <c r="EL693" s="172"/>
      <c r="EM693" s="172"/>
      <c r="EN693" s="172"/>
      <c r="EO693" s="172"/>
      <c r="EP693" s="172"/>
      <c r="EQ693" s="172"/>
      <c r="ER693" s="172"/>
      <c r="ES693" s="172"/>
      <c r="ET693" s="172"/>
      <c r="EU693" s="172"/>
      <c r="EV693" s="172"/>
      <c r="EW693" s="172"/>
      <c r="EX693" s="172"/>
      <c r="EY693" s="172"/>
      <c r="EZ693" s="172"/>
      <c r="FA693" s="172"/>
      <c r="FB693" s="172"/>
      <c r="FC693" s="172"/>
      <c r="FD693" s="172"/>
      <c r="FE693" s="172"/>
      <c r="FF693" s="172"/>
      <c r="FG693" s="172"/>
      <c r="FH693" s="172"/>
      <c r="FI693" s="172"/>
      <c r="FJ693" s="172"/>
      <c r="FK693" s="172"/>
      <c r="FL693" s="172"/>
      <c r="FM693" s="172"/>
      <c r="FN693" s="172"/>
      <c r="FO693" s="172"/>
      <c r="FP693" s="172"/>
      <c r="FQ693" s="172"/>
      <c r="FR693" s="172"/>
    </row>
    <row r="694" spans="2:174">
      <c r="B694" s="157"/>
      <c r="C694" s="157" t="s">
        <v>628</v>
      </c>
      <c r="D694" s="144" t="s">
        <v>974</v>
      </c>
      <c r="E694" s="161"/>
      <c r="I694" s="168">
        <f t="shared" si="1806"/>
        <v>255000</v>
      </c>
      <c r="J694" s="176">
        <f>J755</f>
        <v>0</v>
      </c>
      <c r="K694" s="176">
        <f t="shared" ref="K694:BV694" si="1812">K755</f>
        <v>0</v>
      </c>
      <c r="L694" s="176">
        <f t="shared" si="1812"/>
        <v>0</v>
      </c>
      <c r="M694" s="176">
        <f t="shared" si="1812"/>
        <v>0</v>
      </c>
      <c r="N694" s="176">
        <f t="shared" si="1812"/>
        <v>0</v>
      </c>
      <c r="O694" s="176">
        <f t="shared" si="1812"/>
        <v>0</v>
      </c>
      <c r="P694" s="176">
        <f t="shared" si="1812"/>
        <v>0</v>
      </c>
      <c r="Q694" s="176">
        <f t="shared" si="1812"/>
        <v>0</v>
      </c>
      <c r="R694" s="176">
        <f t="shared" si="1812"/>
        <v>0</v>
      </c>
      <c r="S694" s="176">
        <f t="shared" si="1812"/>
        <v>0</v>
      </c>
      <c r="T694" s="176">
        <f t="shared" si="1812"/>
        <v>0</v>
      </c>
      <c r="U694" s="176">
        <f t="shared" si="1812"/>
        <v>0</v>
      </c>
      <c r="V694" s="176">
        <f t="shared" si="1812"/>
        <v>0</v>
      </c>
      <c r="W694" s="176">
        <f t="shared" si="1812"/>
        <v>0</v>
      </c>
      <c r="X694" s="176">
        <f t="shared" si="1812"/>
        <v>0</v>
      </c>
      <c r="Y694" s="176">
        <f t="shared" si="1812"/>
        <v>0</v>
      </c>
      <c r="Z694" s="176">
        <f t="shared" si="1812"/>
        <v>0</v>
      </c>
      <c r="AA694" s="176">
        <f t="shared" si="1812"/>
        <v>255000</v>
      </c>
      <c r="AB694" s="176">
        <f t="shared" si="1812"/>
        <v>0</v>
      </c>
      <c r="AC694" s="176">
        <f t="shared" si="1812"/>
        <v>0</v>
      </c>
      <c r="AD694" s="176">
        <f t="shared" si="1812"/>
        <v>0</v>
      </c>
      <c r="AE694" s="176">
        <f t="shared" si="1812"/>
        <v>0</v>
      </c>
      <c r="AF694" s="176">
        <f t="shared" si="1812"/>
        <v>0</v>
      </c>
      <c r="AG694" s="176">
        <f t="shared" si="1812"/>
        <v>0</v>
      </c>
      <c r="AH694" s="176">
        <f t="shared" si="1812"/>
        <v>0</v>
      </c>
      <c r="AI694" s="176">
        <f t="shared" si="1812"/>
        <v>0</v>
      </c>
      <c r="AJ694" s="176">
        <f t="shared" si="1812"/>
        <v>0</v>
      </c>
      <c r="AK694" s="176">
        <f t="shared" si="1812"/>
        <v>0</v>
      </c>
      <c r="AL694" s="176">
        <f t="shared" si="1812"/>
        <v>0</v>
      </c>
      <c r="AM694" s="176">
        <f t="shared" si="1812"/>
        <v>0</v>
      </c>
      <c r="AN694" s="176">
        <f t="shared" si="1812"/>
        <v>0</v>
      </c>
      <c r="AO694" s="176">
        <f t="shared" si="1812"/>
        <v>0</v>
      </c>
      <c r="AP694" s="176">
        <f t="shared" si="1812"/>
        <v>0</v>
      </c>
      <c r="AQ694" s="176">
        <f t="shared" si="1812"/>
        <v>0</v>
      </c>
      <c r="AR694" s="176">
        <f t="shared" si="1812"/>
        <v>0</v>
      </c>
      <c r="AS694" s="176">
        <f t="shared" si="1812"/>
        <v>0</v>
      </c>
      <c r="AT694" s="176">
        <f t="shared" si="1812"/>
        <v>0</v>
      </c>
      <c r="AU694" s="176">
        <f t="shared" si="1812"/>
        <v>0</v>
      </c>
      <c r="AV694" s="176">
        <f t="shared" si="1812"/>
        <v>0</v>
      </c>
      <c r="AW694" s="176">
        <f t="shared" si="1812"/>
        <v>0</v>
      </c>
      <c r="AX694" s="176">
        <f t="shared" si="1812"/>
        <v>0</v>
      </c>
      <c r="AY694" s="176">
        <f t="shared" si="1812"/>
        <v>0</v>
      </c>
      <c r="AZ694" s="176">
        <f t="shared" si="1812"/>
        <v>0</v>
      </c>
      <c r="BA694" s="176">
        <f t="shared" si="1812"/>
        <v>0</v>
      </c>
      <c r="BB694" s="176">
        <f t="shared" si="1812"/>
        <v>0</v>
      </c>
      <c r="BC694" s="176">
        <f t="shared" si="1812"/>
        <v>0</v>
      </c>
      <c r="BD694" s="176">
        <f t="shared" si="1812"/>
        <v>0</v>
      </c>
      <c r="BE694" s="176">
        <f t="shared" si="1812"/>
        <v>0</v>
      </c>
      <c r="BF694" s="176">
        <f t="shared" si="1812"/>
        <v>0</v>
      </c>
      <c r="BG694" s="176">
        <f t="shared" si="1812"/>
        <v>0</v>
      </c>
      <c r="BH694" s="176">
        <f t="shared" si="1812"/>
        <v>0</v>
      </c>
      <c r="BI694" s="176">
        <f t="shared" si="1812"/>
        <v>0</v>
      </c>
      <c r="BJ694" s="176">
        <f t="shared" si="1812"/>
        <v>0</v>
      </c>
      <c r="BK694" s="176">
        <f t="shared" si="1812"/>
        <v>0</v>
      </c>
      <c r="BL694" s="176">
        <f t="shared" si="1812"/>
        <v>0</v>
      </c>
      <c r="BM694" s="176">
        <f t="shared" si="1812"/>
        <v>0</v>
      </c>
      <c r="BN694" s="176">
        <f t="shared" si="1812"/>
        <v>0</v>
      </c>
      <c r="BO694" s="176">
        <f t="shared" si="1812"/>
        <v>0</v>
      </c>
      <c r="BP694" s="176">
        <f t="shared" si="1812"/>
        <v>0</v>
      </c>
      <c r="BQ694" s="176">
        <f t="shared" si="1812"/>
        <v>0</v>
      </c>
      <c r="BR694" s="176">
        <f t="shared" si="1812"/>
        <v>0</v>
      </c>
      <c r="BS694" s="176">
        <f t="shared" si="1812"/>
        <v>0</v>
      </c>
      <c r="BT694" s="176">
        <f t="shared" si="1812"/>
        <v>0</v>
      </c>
      <c r="BU694" s="176">
        <f t="shared" si="1812"/>
        <v>0</v>
      </c>
      <c r="BV694" s="176">
        <f t="shared" si="1812"/>
        <v>0</v>
      </c>
      <c r="BW694" s="176">
        <f t="shared" ref="BW694:EH694" si="1813">BW755</f>
        <v>0</v>
      </c>
      <c r="BX694" s="176">
        <f t="shared" si="1813"/>
        <v>0</v>
      </c>
      <c r="BY694" s="176">
        <f t="shared" si="1813"/>
        <v>0</v>
      </c>
      <c r="BZ694" s="176">
        <f t="shared" si="1813"/>
        <v>0</v>
      </c>
      <c r="CA694" s="176">
        <f t="shared" si="1813"/>
        <v>0</v>
      </c>
      <c r="CB694" s="176">
        <f t="shared" si="1813"/>
        <v>0</v>
      </c>
      <c r="CC694" s="176">
        <f t="shared" si="1813"/>
        <v>0</v>
      </c>
      <c r="CD694" s="176">
        <f t="shared" si="1813"/>
        <v>0</v>
      </c>
      <c r="CE694" s="176">
        <f t="shared" si="1813"/>
        <v>0</v>
      </c>
      <c r="CF694" s="176">
        <f t="shared" si="1813"/>
        <v>0</v>
      </c>
      <c r="CG694" s="176">
        <f t="shared" si="1813"/>
        <v>0</v>
      </c>
      <c r="CH694" s="176">
        <f t="shared" si="1813"/>
        <v>0</v>
      </c>
      <c r="CI694" s="176">
        <f t="shared" si="1813"/>
        <v>0</v>
      </c>
      <c r="CJ694" s="176">
        <f t="shared" si="1813"/>
        <v>0</v>
      </c>
      <c r="CK694" s="176">
        <f t="shared" si="1813"/>
        <v>0</v>
      </c>
      <c r="CL694" s="176">
        <f t="shared" si="1813"/>
        <v>0</v>
      </c>
      <c r="CM694" s="176">
        <f t="shared" si="1813"/>
        <v>0</v>
      </c>
      <c r="CN694" s="176">
        <f t="shared" si="1813"/>
        <v>0</v>
      </c>
      <c r="CO694" s="176">
        <f t="shared" si="1813"/>
        <v>0</v>
      </c>
      <c r="CP694" s="176">
        <f t="shared" si="1813"/>
        <v>0</v>
      </c>
      <c r="CQ694" s="176">
        <f t="shared" si="1813"/>
        <v>0</v>
      </c>
      <c r="CR694" s="176">
        <f t="shared" si="1813"/>
        <v>0</v>
      </c>
      <c r="CS694" s="176">
        <f t="shared" si="1813"/>
        <v>0</v>
      </c>
      <c r="CT694" s="176">
        <f t="shared" si="1813"/>
        <v>0</v>
      </c>
      <c r="CU694" s="176">
        <f t="shared" si="1813"/>
        <v>0</v>
      </c>
      <c r="CV694" s="176">
        <f t="shared" si="1813"/>
        <v>0</v>
      </c>
      <c r="CW694" s="176">
        <f t="shared" si="1813"/>
        <v>0</v>
      </c>
      <c r="CX694" s="176">
        <f t="shared" si="1813"/>
        <v>0</v>
      </c>
      <c r="CY694" s="176">
        <f t="shared" si="1813"/>
        <v>0</v>
      </c>
      <c r="CZ694" s="176">
        <f t="shared" si="1813"/>
        <v>0</v>
      </c>
      <c r="DA694" s="176">
        <f t="shared" si="1813"/>
        <v>0</v>
      </c>
      <c r="DB694" s="176">
        <f t="shared" si="1813"/>
        <v>0</v>
      </c>
      <c r="DC694" s="176">
        <f t="shared" si="1813"/>
        <v>0</v>
      </c>
      <c r="DD694" s="176">
        <f t="shared" si="1813"/>
        <v>0</v>
      </c>
      <c r="DE694" s="176">
        <f t="shared" si="1813"/>
        <v>0</v>
      </c>
      <c r="DF694" s="176">
        <f t="shared" si="1813"/>
        <v>0</v>
      </c>
      <c r="DG694" s="176">
        <f t="shared" si="1813"/>
        <v>0</v>
      </c>
      <c r="DH694" s="176">
        <f t="shared" si="1813"/>
        <v>0</v>
      </c>
      <c r="DI694" s="176">
        <f t="shared" si="1813"/>
        <v>0</v>
      </c>
      <c r="DJ694" s="176">
        <f t="shared" si="1813"/>
        <v>0</v>
      </c>
      <c r="DK694" s="176">
        <f t="shared" si="1813"/>
        <v>0</v>
      </c>
      <c r="DL694" s="176">
        <f t="shared" si="1813"/>
        <v>0</v>
      </c>
      <c r="DM694" s="176">
        <f t="shared" si="1813"/>
        <v>0</v>
      </c>
      <c r="DN694" s="176">
        <f t="shared" si="1813"/>
        <v>0</v>
      </c>
      <c r="DO694" s="176">
        <f t="shared" si="1813"/>
        <v>0</v>
      </c>
      <c r="DP694" s="176">
        <f t="shared" si="1813"/>
        <v>0</v>
      </c>
      <c r="DQ694" s="176">
        <f t="shared" si="1813"/>
        <v>0</v>
      </c>
      <c r="DR694" s="176">
        <f t="shared" si="1813"/>
        <v>0</v>
      </c>
      <c r="DS694" s="176">
        <f t="shared" si="1813"/>
        <v>0</v>
      </c>
      <c r="DT694" s="176">
        <f t="shared" si="1813"/>
        <v>0</v>
      </c>
      <c r="DU694" s="176">
        <f t="shared" si="1813"/>
        <v>0</v>
      </c>
      <c r="DV694" s="176">
        <f t="shared" si="1813"/>
        <v>0</v>
      </c>
      <c r="DW694" s="176">
        <f t="shared" si="1813"/>
        <v>0</v>
      </c>
      <c r="DX694" s="176">
        <f t="shared" si="1813"/>
        <v>0</v>
      </c>
      <c r="DY694" s="176">
        <f t="shared" si="1813"/>
        <v>0</v>
      </c>
      <c r="DZ694" s="176">
        <f t="shared" si="1813"/>
        <v>0</v>
      </c>
      <c r="EA694" s="176">
        <f t="shared" si="1813"/>
        <v>0</v>
      </c>
      <c r="EB694" s="176">
        <f t="shared" si="1813"/>
        <v>0</v>
      </c>
      <c r="EC694" s="176">
        <f t="shared" si="1813"/>
        <v>0</v>
      </c>
      <c r="ED694" s="176">
        <f t="shared" si="1813"/>
        <v>0</v>
      </c>
      <c r="EE694" s="176">
        <f t="shared" si="1813"/>
        <v>0</v>
      </c>
      <c r="EF694" s="176">
        <f t="shared" si="1813"/>
        <v>0</v>
      </c>
      <c r="EG694" s="176">
        <f t="shared" si="1813"/>
        <v>0</v>
      </c>
      <c r="EH694" s="176">
        <f t="shared" si="1813"/>
        <v>0</v>
      </c>
      <c r="EI694" s="176">
        <f t="shared" ref="EI694:FR694" si="1814">EI755</f>
        <v>0</v>
      </c>
      <c r="EJ694" s="176">
        <f t="shared" si="1814"/>
        <v>0</v>
      </c>
      <c r="EK694" s="176">
        <f t="shared" si="1814"/>
        <v>0</v>
      </c>
      <c r="EL694" s="176">
        <f t="shared" si="1814"/>
        <v>0</v>
      </c>
      <c r="EM694" s="176">
        <f t="shared" si="1814"/>
        <v>0</v>
      </c>
      <c r="EN694" s="176">
        <f t="shared" si="1814"/>
        <v>0</v>
      </c>
      <c r="EO694" s="176">
        <f t="shared" si="1814"/>
        <v>0</v>
      </c>
      <c r="EP694" s="176">
        <f t="shared" si="1814"/>
        <v>0</v>
      </c>
      <c r="EQ694" s="176">
        <f t="shared" si="1814"/>
        <v>0</v>
      </c>
      <c r="ER694" s="176">
        <f t="shared" si="1814"/>
        <v>0</v>
      </c>
      <c r="ES694" s="176">
        <f t="shared" si="1814"/>
        <v>0</v>
      </c>
      <c r="ET694" s="176">
        <f t="shared" si="1814"/>
        <v>0</v>
      </c>
      <c r="EU694" s="176">
        <f t="shared" si="1814"/>
        <v>0</v>
      </c>
      <c r="EV694" s="176">
        <f t="shared" si="1814"/>
        <v>0</v>
      </c>
      <c r="EW694" s="176">
        <f t="shared" si="1814"/>
        <v>0</v>
      </c>
      <c r="EX694" s="176">
        <f t="shared" si="1814"/>
        <v>0</v>
      </c>
      <c r="EY694" s="176">
        <f t="shared" si="1814"/>
        <v>0</v>
      </c>
      <c r="EZ694" s="176">
        <f t="shared" si="1814"/>
        <v>0</v>
      </c>
      <c r="FA694" s="176">
        <f t="shared" si="1814"/>
        <v>0</v>
      </c>
      <c r="FB694" s="176">
        <f t="shared" si="1814"/>
        <v>0</v>
      </c>
      <c r="FC694" s="176">
        <f t="shared" si="1814"/>
        <v>0</v>
      </c>
      <c r="FD694" s="176">
        <f t="shared" si="1814"/>
        <v>0</v>
      </c>
      <c r="FE694" s="176">
        <f t="shared" si="1814"/>
        <v>0</v>
      </c>
      <c r="FF694" s="176">
        <f t="shared" si="1814"/>
        <v>0</v>
      </c>
      <c r="FG694" s="176">
        <f t="shared" si="1814"/>
        <v>0</v>
      </c>
      <c r="FH694" s="176">
        <f t="shared" si="1814"/>
        <v>0</v>
      </c>
      <c r="FI694" s="176">
        <f t="shared" si="1814"/>
        <v>0</v>
      </c>
      <c r="FJ694" s="176">
        <f t="shared" si="1814"/>
        <v>0</v>
      </c>
      <c r="FK694" s="176">
        <f t="shared" si="1814"/>
        <v>0</v>
      </c>
      <c r="FL694" s="176">
        <f t="shared" si="1814"/>
        <v>0</v>
      </c>
      <c r="FM694" s="176">
        <f t="shared" si="1814"/>
        <v>0</v>
      </c>
      <c r="FN694" s="176">
        <f t="shared" si="1814"/>
        <v>0</v>
      </c>
      <c r="FO694" s="176">
        <f t="shared" si="1814"/>
        <v>0</v>
      </c>
      <c r="FP694" s="176">
        <f t="shared" si="1814"/>
        <v>0</v>
      </c>
      <c r="FQ694" s="176">
        <f t="shared" si="1814"/>
        <v>0</v>
      </c>
      <c r="FR694" s="176">
        <f t="shared" si="1814"/>
        <v>0</v>
      </c>
    </row>
    <row r="695" spans="2:174">
      <c r="B695" s="157"/>
      <c r="C695" s="157" t="s">
        <v>409</v>
      </c>
      <c r="D695" s="144" t="s">
        <v>974</v>
      </c>
      <c r="E695" s="161"/>
      <c r="I695" s="272">
        <f t="shared" ca="1" si="1806"/>
        <v>0</v>
      </c>
      <c r="J695" s="176">
        <f t="shared" ref="J695:AO695" ca="1" si="1815">J754</f>
        <v>0</v>
      </c>
      <c r="K695" s="176">
        <f t="shared" ca="1" si="1815"/>
        <v>0</v>
      </c>
      <c r="L695" s="176">
        <f t="shared" ca="1" si="1815"/>
        <v>0</v>
      </c>
      <c r="M695" s="176">
        <f t="shared" ca="1" si="1815"/>
        <v>0</v>
      </c>
      <c r="N695" s="176">
        <f t="shared" ca="1" si="1815"/>
        <v>0</v>
      </c>
      <c r="O695" s="176">
        <f t="shared" ca="1" si="1815"/>
        <v>0</v>
      </c>
      <c r="P695" s="176">
        <f t="shared" ca="1" si="1815"/>
        <v>0</v>
      </c>
      <c r="Q695" s="176">
        <f t="shared" ca="1" si="1815"/>
        <v>0</v>
      </c>
      <c r="R695" s="176">
        <f t="shared" ca="1" si="1815"/>
        <v>0</v>
      </c>
      <c r="S695" s="176">
        <f t="shared" ca="1" si="1815"/>
        <v>0</v>
      </c>
      <c r="T695" s="176">
        <f t="shared" ca="1" si="1815"/>
        <v>0</v>
      </c>
      <c r="U695" s="176">
        <f t="shared" ca="1" si="1815"/>
        <v>0</v>
      </c>
      <c r="V695" s="176">
        <f t="shared" ca="1" si="1815"/>
        <v>0</v>
      </c>
      <c r="W695" s="176">
        <f t="shared" ca="1" si="1815"/>
        <v>0</v>
      </c>
      <c r="X695" s="176">
        <f t="shared" ca="1" si="1815"/>
        <v>0</v>
      </c>
      <c r="Y695" s="176">
        <f t="shared" ca="1" si="1815"/>
        <v>0</v>
      </c>
      <c r="Z695" s="176">
        <f t="shared" ca="1" si="1815"/>
        <v>0</v>
      </c>
      <c r="AA695" s="176">
        <f t="shared" ca="1" si="1815"/>
        <v>0</v>
      </c>
      <c r="AB695" s="176">
        <f t="shared" ca="1" si="1815"/>
        <v>0</v>
      </c>
      <c r="AC695" s="176">
        <f t="shared" ca="1" si="1815"/>
        <v>0</v>
      </c>
      <c r="AD695" s="176">
        <f t="shared" ca="1" si="1815"/>
        <v>0</v>
      </c>
      <c r="AE695" s="176">
        <f t="shared" ca="1" si="1815"/>
        <v>0</v>
      </c>
      <c r="AF695" s="176">
        <f t="shared" ca="1" si="1815"/>
        <v>0</v>
      </c>
      <c r="AG695" s="176">
        <f t="shared" ca="1" si="1815"/>
        <v>0</v>
      </c>
      <c r="AH695" s="176">
        <f t="shared" ca="1" si="1815"/>
        <v>0</v>
      </c>
      <c r="AI695" s="176">
        <f t="shared" ca="1" si="1815"/>
        <v>0</v>
      </c>
      <c r="AJ695" s="176">
        <f t="shared" ca="1" si="1815"/>
        <v>0</v>
      </c>
      <c r="AK695" s="176">
        <f t="shared" ca="1" si="1815"/>
        <v>0</v>
      </c>
      <c r="AL695" s="176">
        <f t="shared" ca="1" si="1815"/>
        <v>0</v>
      </c>
      <c r="AM695" s="176">
        <f t="shared" ca="1" si="1815"/>
        <v>0</v>
      </c>
      <c r="AN695" s="176">
        <f t="shared" ca="1" si="1815"/>
        <v>0</v>
      </c>
      <c r="AO695" s="176">
        <f t="shared" ca="1" si="1815"/>
        <v>0</v>
      </c>
      <c r="AP695" s="176">
        <f t="shared" ref="AP695:BU695" ca="1" si="1816">AP754</f>
        <v>0</v>
      </c>
      <c r="AQ695" s="176">
        <f t="shared" ca="1" si="1816"/>
        <v>0</v>
      </c>
      <c r="AR695" s="176">
        <f t="shared" ca="1" si="1816"/>
        <v>0</v>
      </c>
      <c r="AS695" s="176">
        <f t="shared" ca="1" si="1816"/>
        <v>0</v>
      </c>
      <c r="AT695" s="176">
        <f t="shared" ca="1" si="1816"/>
        <v>0</v>
      </c>
      <c r="AU695" s="176">
        <f t="shared" ca="1" si="1816"/>
        <v>0</v>
      </c>
      <c r="AV695" s="176">
        <f t="shared" ca="1" si="1816"/>
        <v>0</v>
      </c>
      <c r="AW695" s="176">
        <f t="shared" ca="1" si="1816"/>
        <v>0</v>
      </c>
      <c r="AX695" s="176">
        <f t="shared" ca="1" si="1816"/>
        <v>0</v>
      </c>
      <c r="AY695" s="176">
        <f t="shared" ca="1" si="1816"/>
        <v>0</v>
      </c>
      <c r="AZ695" s="176">
        <f t="shared" ca="1" si="1816"/>
        <v>0</v>
      </c>
      <c r="BA695" s="176">
        <f t="shared" ca="1" si="1816"/>
        <v>0</v>
      </c>
      <c r="BB695" s="176">
        <f t="shared" ca="1" si="1816"/>
        <v>0</v>
      </c>
      <c r="BC695" s="176">
        <f t="shared" ca="1" si="1816"/>
        <v>0</v>
      </c>
      <c r="BD695" s="176">
        <f t="shared" ca="1" si="1816"/>
        <v>0</v>
      </c>
      <c r="BE695" s="176">
        <f t="shared" ca="1" si="1816"/>
        <v>0</v>
      </c>
      <c r="BF695" s="176">
        <f t="shared" ca="1" si="1816"/>
        <v>0</v>
      </c>
      <c r="BG695" s="176">
        <f t="shared" ca="1" si="1816"/>
        <v>0</v>
      </c>
      <c r="BH695" s="176">
        <f t="shared" ca="1" si="1816"/>
        <v>0</v>
      </c>
      <c r="BI695" s="176">
        <f t="shared" ca="1" si="1816"/>
        <v>0</v>
      </c>
      <c r="BJ695" s="176">
        <f t="shared" ca="1" si="1816"/>
        <v>0</v>
      </c>
      <c r="BK695" s="176">
        <f t="shared" ca="1" si="1816"/>
        <v>0</v>
      </c>
      <c r="BL695" s="176">
        <f t="shared" ca="1" si="1816"/>
        <v>0</v>
      </c>
      <c r="BM695" s="176">
        <f t="shared" ca="1" si="1816"/>
        <v>0</v>
      </c>
      <c r="BN695" s="176">
        <f t="shared" ca="1" si="1816"/>
        <v>0</v>
      </c>
      <c r="BO695" s="176">
        <f t="shared" ca="1" si="1816"/>
        <v>0</v>
      </c>
      <c r="BP695" s="176">
        <f t="shared" ca="1" si="1816"/>
        <v>0</v>
      </c>
      <c r="BQ695" s="176">
        <f t="shared" ca="1" si="1816"/>
        <v>0</v>
      </c>
      <c r="BR695" s="176">
        <f t="shared" ca="1" si="1816"/>
        <v>0</v>
      </c>
      <c r="BS695" s="176">
        <f t="shared" ca="1" si="1816"/>
        <v>0</v>
      </c>
      <c r="BT695" s="176">
        <f t="shared" ca="1" si="1816"/>
        <v>0</v>
      </c>
      <c r="BU695" s="176">
        <f t="shared" ca="1" si="1816"/>
        <v>0</v>
      </c>
      <c r="BV695" s="176">
        <f t="shared" ref="BV695:DA695" ca="1" si="1817">BV754</f>
        <v>0</v>
      </c>
      <c r="BW695" s="176">
        <f t="shared" ca="1" si="1817"/>
        <v>0</v>
      </c>
      <c r="BX695" s="176">
        <f t="shared" ca="1" si="1817"/>
        <v>0</v>
      </c>
      <c r="BY695" s="176">
        <f t="shared" ca="1" si="1817"/>
        <v>0</v>
      </c>
      <c r="BZ695" s="176">
        <f t="shared" ca="1" si="1817"/>
        <v>0</v>
      </c>
      <c r="CA695" s="176">
        <f t="shared" ca="1" si="1817"/>
        <v>0</v>
      </c>
      <c r="CB695" s="176">
        <f t="shared" ca="1" si="1817"/>
        <v>0</v>
      </c>
      <c r="CC695" s="176">
        <f t="shared" ca="1" si="1817"/>
        <v>0</v>
      </c>
      <c r="CD695" s="176">
        <f t="shared" ca="1" si="1817"/>
        <v>0</v>
      </c>
      <c r="CE695" s="176">
        <f t="shared" ca="1" si="1817"/>
        <v>0</v>
      </c>
      <c r="CF695" s="176">
        <f t="shared" ca="1" si="1817"/>
        <v>0</v>
      </c>
      <c r="CG695" s="176">
        <f t="shared" ca="1" si="1817"/>
        <v>0</v>
      </c>
      <c r="CH695" s="176">
        <f t="shared" ca="1" si="1817"/>
        <v>0</v>
      </c>
      <c r="CI695" s="176">
        <f t="shared" ca="1" si="1817"/>
        <v>0</v>
      </c>
      <c r="CJ695" s="176">
        <f t="shared" ca="1" si="1817"/>
        <v>0</v>
      </c>
      <c r="CK695" s="176">
        <f t="shared" ca="1" si="1817"/>
        <v>0</v>
      </c>
      <c r="CL695" s="176">
        <f t="shared" ca="1" si="1817"/>
        <v>0</v>
      </c>
      <c r="CM695" s="176">
        <f t="shared" ca="1" si="1817"/>
        <v>0</v>
      </c>
      <c r="CN695" s="176">
        <f t="shared" ca="1" si="1817"/>
        <v>0</v>
      </c>
      <c r="CO695" s="176">
        <f t="shared" ca="1" si="1817"/>
        <v>0</v>
      </c>
      <c r="CP695" s="176">
        <f t="shared" ca="1" si="1817"/>
        <v>0</v>
      </c>
      <c r="CQ695" s="176">
        <f t="shared" ca="1" si="1817"/>
        <v>0</v>
      </c>
      <c r="CR695" s="176">
        <f t="shared" ca="1" si="1817"/>
        <v>0</v>
      </c>
      <c r="CS695" s="176">
        <f t="shared" ca="1" si="1817"/>
        <v>0</v>
      </c>
      <c r="CT695" s="176">
        <f t="shared" ca="1" si="1817"/>
        <v>0</v>
      </c>
      <c r="CU695" s="176">
        <f t="shared" ca="1" si="1817"/>
        <v>0</v>
      </c>
      <c r="CV695" s="176">
        <f t="shared" ca="1" si="1817"/>
        <v>0</v>
      </c>
      <c r="CW695" s="176">
        <f t="shared" ca="1" si="1817"/>
        <v>0</v>
      </c>
      <c r="CX695" s="176">
        <f t="shared" ca="1" si="1817"/>
        <v>0</v>
      </c>
      <c r="CY695" s="176">
        <f t="shared" ca="1" si="1817"/>
        <v>0</v>
      </c>
      <c r="CZ695" s="176">
        <f t="shared" ca="1" si="1817"/>
        <v>0</v>
      </c>
      <c r="DA695" s="176">
        <f t="shared" ca="1" si="1817"/>
        <v>0</v>
      </c>
      <c r="DB695" s="176">
        <f t="shared" ref="DB695:EG695" ca="1" si="1818">DB754</f>
        <v>0</v>
      </c>
      <c r="DC695" s="176">
        <f t="shared" ca="1" si="1818"/>
        <v>0</v>
      </c>
      <c r="DD695" s="176">
        <f t="shared" ca="1" si="1818"/>
        <v>0</v>
      </c>
      <c r="DE695" s="176">
        <f t="shared" ca="1" si="1818"/>
        <v>0</v>
      </c>
      <c r="DF695" s="176">
        <f t="shared" ca="1" si="1818"/>
        <v>0</v>
      </c>
      <c r="DG695" s="176">
        <f t="shared" ca="1" si="1818"/>
        <v>0</v>
      </c>
      <c r="DH695" s="176">
        <f t="shared" ca="1" si="1818"/>
        <v>0</v>
      </c>
      <c r="DI695" s="176">
        <f t="shared" ca="1" si="1818"/>
        <v>0</v>
      </c>
      <c r="DJ695" s="176">
        <f t="shared" ca="1" si="1818"/>
        <v>0</v>
      </c>
      <c r="DK695" s="176">
        <f t="shared" ca="1" si="1818"/>
        <v>0</v>
      </c>
      <c r="DL695" s="176">
        <f t="shared" ca="1" si="1818"/>
        <v>0</v>
      </c>
      <c r="DM695" s="176">
        <f t="shared" ca="1" si="1818"/>
        <v>0</v>
      </c>
      <c r="DN695" s="176">
        <f t="shared" ca="1" si="1818"/>
        <v>0</v>
      </c>
      <c r="DO695" s="176">
        <f t="shared" ca="1" si="1818"/>
        <v>0</v>
      </c>
      <c r="DP695" s="176">
        <f t="shared" ca="1" si="1818"/>
        <v>0</v>
      </c>
      <c r="DQ695" s="176">
        <f t="shared" ca="1" si="1818"/>
        <v>0</v>
      </c>
      <c r="DR695" s="176">
        <f t="shared" ca="1" si="1818"/>
        <v>0</v>
      </c>
      <c r="DS695" s="176">
        <f t="shared" ca="1" si="1818"/>
        <v>0</v>
      </c>
      <c r="DT695" s="176">
        <f t="shared" ca="1" si="1818"/>
        <v>0</v>
      </c>
      <c r="DU695" s="176">
        <f t="shared" ca="1" si="1818"/>
        <v>0</v>
      </c>
      <c r="DV695" s="176">
        <f t="shared" ca="1" si="1818"/>
        <v>0</v>
      </c>
      <c r="DW695" s="176">
        <f t="shared" ca="1" si="1818"/>
        <v>0</v>
      </c>
      <c r="DX695" s="176">
        <f t="shared" ca="1" si="1818"/>
        <v>0</v>
      </c>
      <c r="DY695" s="176">
        <f t="shared" ca="1" si="1818"/>
        <v>0</v>
      </c>
      <c r="DZ695" s="176">
        <f t="shared" ca="1" si="1818"/>
        <v>0</v>
      </c>
      <c r="EA695" s="176">
        <f t="shared" ca="1" si="1818"/>
        <v>0</v>
      </c>
      <c r="EB695" s="176">
        <f t="shared" ca="1" si="1818"/>
        <v>0</v>
      </c>
      <c r="EC695" s="176">
        <f t="shared" ca="1" si="1818"/>
        <v>0</v>
      </c>
      <c r="ED695" s="176">
        <f t="shared" ca="1" si="1818"/>
        <v>0</v>
      </c>
      <c r="EE695" s="176">
        <f t="shared" ca="1" si="1818"/>
        <v>0</v>
      </c>
      <c r="EF695" s="176">
        <f t="shared" ca="1" si="1818"/>
        <v>0</v>
      </c>
      <c r="EG695" s="176">
        <f t="shared" ca="1" si="1818"/>
        <v>0</v>
      </c>
      <c r="EH695" s="176">
        <f t="shared" ref="EH695:FM695" ca="1" si="1819">EH754</f>
        <v>0</v>
      </c>
      <c r="EI695" s="176">
        <f t="shared" ca="1" si="1819"/>
        <v>0</v>
      </c>
      <c r="EJ695" s="176">
        <f t="shared" ca="1" si="1819"/>
        <v>0</v>
      </c>
      <c r="EK695" s="176">
        <f t="shared" ca="1" si="1819"/>
        <v>0</v>
      </c>
      <c r="EL695" s="176">
        <f t="shared" ca="1" si="1819"/>
        <v>0</v>
      </c>
      <c r="EM695" s="176">
        <f t="shared" ca="1" si="1819"/>
        <v>0</v>
      </c>
      <c r="EN695" s="176">
        <f t="shared" ca="1" si="1819"/>
        <v>0</v>
      </c>
      <c r="EO695" s="176">
        <f t="shared" ca="1" si="1819"/>
        <v>0</v>
      </c>
      <c r="EP695" s="176">
        <f t="shared" ca="1" si="1819"/>
        <v>0</v>
      </c>
      <c r="EQ695" s="176">
        <f t="shared" ca="1" si="1819"/>
        <v>0</v>
      </c>
      <c r="ER695" s="176">
        <f t="shared" ca="1" si="1819"/>
        <v>0</v>
      </c>
      <c r="ES695" s="176">
        <f t="shared" ca="1" si="1819"/>
        <v>0</v>
      </c>
      <c r="ET695" s="176">
        <f t="shared" ca="1" si="1819"/>
        <v>0</v>
      </c>
      <c r="EU695" s="176">
        <f t="shared" ca="1" si="1819"/>
        <v>0</v>
      </c>
      <c r="EV695" s="176">
        <f t="shared" ca="1" si="1819"/>
        <v>0</v>
      </c>
      <c r="EW695" s="176">
        <f t="shared" ca="1" si="1819"/>
        <v>0</v>
      </c>
      <c r="EX695" s="176">
        <f t="shared" ca="1" si="1819"/>
        <v>0</v>
      </c>
      <c r="EY695" s="176">
        <f t="shared" ca="1" si="1819"/>
        <v>0</v>
      </c>
      <c r="EZ695" s="176">
        <f t="shared" ca="1" si="1819"/>
        <v>0</v>
      </c>
      <c r="FA695" s="176">
        <f t="shared" ca="1" si="1819"/>
        <v>0</v>
      </c>
      <c r="FB695" s="176">
        <f t="shared" ca="1" si="1819"/>
        <v>0</v>
      </c>
      <c r="FC695" s="176">
        <f t="shared" ca="1" si="1819"/>
        <v>0</v>
      </c>
      <c r="FD695" s="176">
        <f t="shared" ca="1" si="1819"/>
        <v>0</v>
      </c>
      <c r="FE695" s="176">
        <f t="shared" ca="1" si="1819"/>
        <v>0</v>
      </c>
      <c r="FF695" s="176">
        <f t="shared" ca="1" si="1819"/>
        <v>0</v>
      </c>
      <c r="FG695" s="176">
        <f t="shared" ca="1" si="1819"/>
        <v>0</v>
      </c>
      <c r="FH695" s="176">
        <f t="shared" ca="1" si="1819"/>
        <v>0</v>
      </c>
      <c r="FI695" s="176">
        <f t="shared" ca="1" si="1819"/>
        <v>0</v>
      </c>
      <c r="FJ695" s="176">
        <f t="shared" ca="1" si="1819"/>
        <v>0</v>
      </c>
      <c r="FK695" s="176">
        <f t="shared" ca="1" si="1819"/>
        <v>0</v>
      </c>
      <c r="FL695" s="176">
        <f t="shared" ca="1" si="1819"/>
        <v>0</v>
      </c>
      <c r="FM695" s="176">
        <f t="shared" ca="1" si="1819"/>
        <v>0</v>
      </c>
      <c r="FN695" s="176">
        <f ca="1">FN754</f>
        <v>0</v>
      </c>
      <c r="FO695" s="176">
        <f ca="1">FO754</f>
        <v>0</v>
      </c>
      <c r="FP695" s="176">
        <f ca="1">FP754</f>
        <v>0</v>
      </c>
      <c r="FQ695" s="176">
        <f ca="1">FQ754</f>
        <v>0</v>
      </c>
      <c r="FR695" s="176">
        <f ca="1">FR754</f>
        <v>0</v>
      </c>
    </row>
    <row r="696" spans="2:174">
      <c r="B696" s="157"/>
      <c r="C696" s="157" t="s">
        <v>108</v>
      </c>
      <c r="D696" s="144" t="s">
        <v>974</v>
      </c>
      <c r="E696" s="161"/>
      <c r="I696" s="168">
        <f t="shared" ca="1" si="1806"/>
        <v>282807.78493150673</v>
      </c>
      <c r="J696" s="176">
        <f t="shared" ref="J696:AO696" ca="1" si="1820">J753</f>
        <v>0</v>
      </c>
      <c r="K696" s="176">
        <f t="shared" ca="1" si="1820"/>
        <v>0</v>
      </c>
      <c r="L696" s="176">
        <f t="shared" ca="1" si="1820"/>
        <v>0</v>
      </c>
      <c r="M696" s="176">
        <f t="shared" ca="1" si="1820"/>
        <v>0</v>
      </c>
      <c r="N696" s="176">
        <f t="shared" ca="1" si="1820"/>
        <v>0</v>
      </c>
      <c r="O696" s="176">
        <f t="shared" ca="1" si="1820"/>
        <v>0</v>
      </c>
      <c r="P696" s="176">
        <f t="shared" ca="1" si="1820"/>
        <v>0</v>
      </c>
      <c r="Q696" s="176">
        <f t="shared" ca="1" si="1820"/>
        <v>0</v>
      </c>
      <c r="R696" s="176">
        <f t="shared" ca="1" si="1820"/>
        <v>0</v>
      </c>
      <c r="S696" s="176">
        <f t="shared" ca="1" si="1820"/>
        <v>0</v>
      </c>
      <c r="T696" s="176">
        <f t="shared" ca="1" si="1820"/>
        <v>0</v>
      </c>
      <c r="U696" s="176">
        <f t="shared" ca="1" si="1820"/>
        <v>0</v>
      </c>
      <c r="V696" s="176">
        <f t="shared" ca="1" si="1820"/>
        <v>0</v>
      </c>
      <c r="W696" s="176">
        <f t="shared" ca="1" si="1820"/>
        <v>140249.99999999994</v>
      </c>
      <c r="X696" s="176">
        <f t="shared" ca="1" si="1820"/>
        <v>0</v>
      </c>
      <c r="Y696" s="176">
        <f t="shared" ca="1" si="1820"/>
        <v>0</v>
      </c>
      <c r="Z696" s="176">
        <f t="shared" ca="1" si="1820"/>
        <v>0</v>
      </c>
      <c r="AA696" s="176">
        <f t="shared" ca="1" si="1820"/>
        <v>142557.78493150679</v>
      </c>
      <c r="AB696" s="176">
        <f t="shared" ca="1" si="1820"/>
        <v>0</v>
      </c>
      <c r="AC696" s="176">
        <f t="shared" ca="1" si="1820"/>
        <v>0</v>
      </c>
      <c r="AD696" s="176">
        <f t="shared" ca="1" si="1820"/>
        <v>0</v>
      </c>
      <c r="AE696" s="176">
        <f t="shared" ca="1" si="1820"/>
        <v>0</v>
      </c>
      <c r="AF696" s="176">
        <f t="shared" ca="1" si="1820"/>
        <v>0</v>
      </c>
      <c r="AG696" s="176">
        <f t="shared" ca="1" si="1820"/>
        <v>0</v>
      </c>
      <c r="AH696" s="176">
        <f t="shared" ca="1" si="1820"/>
        <v>0</v>
      </c>
      <c r="AI696" s="176">
        <f t="shared" ca="1" si="1820"/>
        <v>0</v>
      </c>
      <c r="AJ696" s="176">
        <f t="shared" ca="1" si="1820"/>
        <v>0</v>
      </c>
      <c r="AK696" s="176">
        <f t="shared" ca="1" si="1820"/>
        <v>0</v>
      </c>
      <c r="AL696" s="176">
        <f t="shared" ca="1" si="1820"/>
        <v>0</v>
      </c>
      <c r="AM696" s="176">
        <f t="shared" ca="1" si="1820"/>
        <v>0</v>
      </c>
      <c r="AN696" s="176">
        <f t="shared" ca="1" si="1820"/>
        <v>0</v>
      </c>
      <c r="AO696" s="176">
        <f t="shared" ca="1" si="1820"/>
        <v>0</v>
      </c>
      <c r="AP696" s="176">
        <f t="shared" ref="AP696:BU696" ca="1" si="1821">AP753</f>
        <v>0</v>
      </c>
      <c r="AQ696" s="176">
        <f t="shared" ca="1" si="1821"/>
        <v>0</v>
      </c>
      <c r="AR696" s="176">
        <f t="shared" ca="1" si="1821"/>
        <v>0</v>
      </c>
      <c r="AS696" s="176">
        <f t="shared" ca="1" si="1821"/>
        <v>0</v>
      </c>
      <c r="AT696" s="176">
        <f t="shared" ca="1" si="1821"/>
        <v>0</v>
      </c>
      <c r="AU696" s="176">
        <f t="shared" ca="1" si="1821"/>
        <v>0</v>
      </c>
      <c r="AV696" s="176">
        <f t="shared" ca="1" si="1821"/>
        <v>0</v>
      </c>
      <c r="AW696" s="176">
        <f t="shared" ca="1" si="1821"/>
        <v>0</v>
      </c>
      <c r="AX696" s="176">
        <f t="shared" ca="1" si="1821"/>
        <v>0</v>
      </c>
      <c r="AY696" s="176">
        <f t="shared" ca="1" si="1821"/>
        <v>0</v>
      </c>
      <c r="AZ696" s="176">
        <f t="shared" ca="1" si="1821"/>
        <v>0</v>
      </c>
      <c r="BA696" s="176">
        <f t="shared" ca="1" si="1821"/>
        <v>0</v>
      </c>
      <c r="BB696" s="176">
        <f t="shared" ca="1" si="1821"/>
        <v>0</v>
      </c>
      <c r="BC696" s="176">
        <f t="shared" ca="1" si="1821"/>
        <v>0</v>
      </c>
      <c r="BD696" s="176">
        <f t="shared" ca="1" si="1821"/>
        <v>0</v>
      </c>
      <c r="BE696" s="176">
        <f t="shared" ca="1" si="1821"/>
        <v>0</v>
      </c>
      <c r="BF696" s="176">
        <f t="shared" ca="1" si="1821"/>
        <v>0</v>
      </c>
      <c r="BG696" s="176">
        <f t="shared" ca="1" si="1821"/>
        <v>0</v>
      </c>
      <c r="BH696" s="176">
        <f t="shared" ca="1" si="1821"/>
        <v>0</v>
      </c>
      <c r="BI696" s="176">
        <f t="shared" ca="1" si="1821"/>
        <v>0</v>
      </c>
      <c r="BJ696" s="176">
        <f t="shared" ca="1" si="1821"/>
        <v>0</v>
      </c>
      <c r="BK696" s="176">
        <f t="shared" ca="1" si="1821"/>
        <v>0</v>
      </c>
      <c r="BL696" s="176">
        <f t="shared" ca="1" si="1821"/>
        <v>0</v>
      </c>
      <c r="BM696" s="176">
        <f t="shared" ca="1" si="1821"/>
        <v>0</v>
      </c>
      <c r="BN696" s="176">
        <f t="shared" ca="1" si="1821"/>
        <v>0</v>
      </c>
      <c r="BO696" s="176">
        <f t="shared" ca="1" si="1821"/>
        <v>0</v>
      </c>
      <c r="BP696" s="176">
        <f t="shared" ca="1" si="1821"/>
        <v>0</v>
      </c>
      <c r="BQ696" s="176">
        <f t="shared" ca="1" si="1821"/>
        <v>0</v>
      </c>
      <c r="BR696" s="176">
        <f t="shared" ca="1" si="1821"/>
        <v>0</v>
      </c>
      <c r="BS696" s="176">
        <f t="shared" ca="1" si="1821"/>
        <v>0</v>
      </c>
      <c r="BT696" s="176">
        <f t="shared" ca="1" si="1821"/>
        <v>0</v>
      </c>
      <c r="BU696" s="176">
        <f t="shared" ca="1" si="1821"/>
        <v>0</v>
      </c>
      <c r="BV696" s="176">
        <f t="shared" ref="BV696:DA696" ca="1" si="1822">BV753</f>
        <v>0</v>
      </c>
      <c r="BW696" s="176">
        <f t="shared" ca="1" si="1822"/>
        <v>0</v>
      </c>
      <c r="BX696" s="176">
        <f t="shared" ca="1" si="1822"/>
        <v>0</v>
      </c>
      <c r="BY696" s="176">
        <f t="shared" ca="1" si="1822"/>
        <v>0</v>
      </c>
      <c r="BZ696" s="176">
        <f t="shared" ca="1" si="1822"/>
        <v>0</v>
      </c>
      <c r="CA696" s="176">
        <f t="shared" ca="1" si="1822"/>
        <v>0</v>
      </c>
      <c r="CB696" s="176">
        <f t="shared" ca="1" si="1822"/>
        <v>0</v>
      </c>
      <c r="CC696" s="176">
        <f t="shared" ca="1" si="1822"/>
        <v>0</v>
      </c>
      <c r="CD696" s="176">
        <f t="shared" ca="1" si="1822"/>
        <v>0</v>
      </c>
      <c r="CE696" s="176">
        <f t="shared" ca="1" si="1822"/>
        <v>0</v>
      </c>
      <c r="CF696" s="176">
        <f t="shared" ca="1" si="1822"/>
        <v>0</v>
      </c>
      <c r="CG696" s="176">
        <f t="shared" ca="1" si="1822"/>
        <v>0</v>
      </c>
      <c r="CH696" s="176">
        <f t="shared" ca="1" si="1822"/>
        <v>0</v>
      </c>
      <c r="CI696" s="176">
        <f t="shared" ca="1" si="1822"/>
        <v>0</v>
      </c>
      <c r="CJ696" s="176">
        <f t="shared" ca="1" si="1822"/>
        <v>0</v>
      </c>
      <c r="CK696" s="176">
        <f t="shared" ca="1" si="1822"/>
        <v>0</v>
      </c>
      <c r="CL696" s="176">
        <f t="shared" ca="1" si="1822"/>
        <v>0</v>
      </c>
      <c r="CM696" s="176">
        <f t="shared" ca="1" si="1822"/>
        <v>0</v>
      </c>
      <c r="CN696" s="176">
        <f t="shared" ca="1" si="1822"/>
        <v>0</v>
      </c>
      <c r="CO696" s="176">
        <f t="shared" ca="1" si="1822"/>
        <v>0</v>
      </c>
      <c r="CP696" s="176">
        <f t="shared" ca="1" si="1822"/>
        <v>0</v>
      </c>
      <c r="CQ696" s="176">
        <f t="shared" ca="1" si="1822"/>
        <v>0</v>
      </c>
      <c r="CR696" s="176">
        <f t="shared" ca="1" si="1822"/>
        <v>0</v>
      </c>
      <c r="CS696" s="176">
        <f t="shared" ca="1" si="1822"/>
        <v>0</v>
      </c>
      <c r="CT696" s="176">
        <f t="shared" ca="1" si="1822"/>
        <v>0</v>
      </c>
      <c r="CU696" s="176">
        <f t="shared" ca="1" si="1822"/>
        <v>0</v>
      </c>
      <c r="CV696" s="176">
        <f t="shared" ca="1" si="1822"/>
        <v>0</v>
      </c>
      <c r="CW696" s="176">
        <f t="shared" ca="1" si="1822"/>
        <v>0</v>
      </c>
      <c r="CX696" s="176">
        <f t="shared" ca="1" si="1822"/>
        <v>0</v>
      </c>
      <c r="CY696" s="176">
        <f t="shared" ca="1" si="1822"/>
        <v>0</v>
      </c>
      <c r="CZ696" s="176">
        <f t="shared" ca="1" si="1822"/>
        <v>0</v>
      </c>
      <c r="DA696" s="176">
        <f t="shared" ca="1" si="1822"/>
        <v>0</v>
      </c>
      <c r="DB696" s="176">
        <f t="shared" ref="DB696:EG696" ca="1" si="1823">DB753</f>
        <v>0</v>
      </c>
      <c r="DC696" s="176">
        <f t="shared" ca="1" si="1823"/>
        <v>0</v>
      </c>
      <c r="DD696" s="176">
        <f t="shared" ca="1" si="1823"/>
        <v>0</v>
      </c>
      <c r="DE696" s="176">
        <f t="shared" ca="1" si="1823"/>
        <v>0</v>
      </c>
      <c r="DF696" s="176">
        <f t="shared" ca="1" si="1823"/>
        <v>0</v>
      </c>
      <c r="DG696" s="176">
        <f t="shared" ca="1" si="1823"/>
        <v>0</v>
      </c>
      <c r="DH696" s="176">
        <f t="shared" ca="1" si="1823"/>
        <v>0</v>
      </c>
      <c r="DI696" s="176">
        <f t="shared" ca="1" si="1823"/>
        <v>0</v>
      </c>
      <c r="DJ696" s="176">
        <f t="shared" ca="1" si="1823"/>
        <v>0</v>
      </c>
      <c r="DK696" s="176">
        <f t="shared" ca="1" si="1823"/>
        <v>0</v>
      </c>
      <c r="DL696" s="176">
        <f t="shared" ca="1" si="1823"/>
        <v>0</v>
      </c>
      <c r="DM696" s="176">
        <f t="shared" ca="1" si="1823"/>
        <v>0</v>
      </c>
      <c r="DN696" s="176">
        <f t="shared" ca="1" si="1823"/>
        <v>0</v>
      </c>
      <c r="DO696" s="176">
        <f t="shared" ca="1" si="1823"/>
        <v>0</v>
      </c>
      <c r="DP696" s="176">
        <f t="shared" ca="1" si="1823"/>
        <v>0</v>
      </c>
      <c r="DQ696" s="176">
        <f t="shared" ca="1" si="1823"/>
        <v>0</v>
      </c>
      <c r="DR696" s="176">
        <f t="shared" ca="1" si="1823"/>
        <v>0</v>
      </c>
      <c r="DS696" s="176">
        <f t="shared" ca="1" si="1823"/>
        <v>0</v>
      </c>
      <c r="DT696" s="176">
        <f t="shared" ca="1" si="1823"/>
        <v>0</v>
      </c>
      <c r="DU696" s="176">
        <f t="shared" ca="1" si="1823"/>
        <v>0</v>
      </c>
      <c r="DV696" s="176">
        <f t="shared" ca="1" si="1823"/>
        <v>0</v>
      </c>
      <c r="DW696" s="176">
        <f t="shared" ca="1" si="1823"/>
        <v>0</v>
      </c>
      <c r="DX696" s="176">
        <f t="shared" ca="1" si="1823"/>
        <v>0</v>
      </c>
      <c r="DY696" s="176">
        <f t="shared" ca="1" si="1823"/>
        <v>0</v>
      </c>
      <c r="DZ696" s="176">
        <f t="shared" ca="1" si="1823"/>
        <v>0</v>
      </c>
      <c r="EA696" s="176">
        <f t="shared" ca="1" si="1823"/>
        <v>0</v>
      </c>
      <c r="EB696" s="176">
        <f t="shared" ca="1" si="1823"/>
        <v>0</v>
      </c>
      <c r="EC696" s="176">
        <f t="shared" ca="1" si="1823"/>
        <v>0</v>
      </c>
      <c r="ED696" s="176">
        <f t="shared" ca="1" si="1823"/>
        <v>0</v>
      </c>
      <c r="EE696" s="176">
        <f t="shared" ca="1" si="1823"/>
        <v>0</v>
      </c>
      <c r="EF696" s="176">
        <f t="shared" ca="1" si="1823"/>
        <v>0</v>
      </c>
      <c r="EG696" s="176">
        <f t="shared" ca="1" si="1823"/>
        <v>0</v>
      </c>
      <c r="EH696" s="176">
        <f t="shared" ref="EH696:FM696" ca="1" si="1824">EH753</f>
        <v>0</v>
      </c>
      <c r="EI696" s="176">
        <f t="shared" ca="1" si="1824"/>
        <v>0</v>
      </c>
      <c r="EJ696" s="176">
        <f t="shared" ca="1" si="1824"/>
        <v>0</v>
      </c>
      <c r="EK696" s="176">
        <f t="shared" ca="1" si="1824"/>
        <v>0</v>
      </c>
      <c r="EL696" s="176">
        <f t="shared" ca="1" si="1824"/>
        <v>0</v>
      </c>
      <c r="EM696" s="176">
        <f t="shared" ca="1" si="1824"/>
        <v>0</v>
      </c>
      <c r="EN696" s="176">
        <f t="shared" ca="1" si="1824"/>
        <v>0</v>
      </c>
      <c r="EO696" s="176">
        <f t="shared" ca="1" si="1824"/>
        <v>0</v>
      </c>
      <c r="EP696" s="176">
        <f t="shared" ca="1" si="1824"/>
        <v>0</v>
      </c>
      <c r="EQ696" s="176">
        <f t="shared" ca="1" si="1824"/>
        <v>0</v>
      </c>
      <c r="ER696" s="176">
        <f t="shared" ca="1" si="1824"/>
        <v>0</v>
      </c>
      <c r="ES696" s="176">
        <f t="shared" ca="1" si="1824"/>
        <v>0</v>
      </c>
      <c r="ET696" s="176">
        <f t="shared" ca="1" si="1824"/>
        <v>0</v>
      </c>
      <c r="EU696" s="176">
        <f t="shared" ca="1" si="1824"/>
        <v>0</v>
      </c>
      <c r="EV696" s="176">
        <f t="shared" ca="1" si="1824"/>
        <v>0</v>
      </c>
      <c r="EW696" s="176">
        <f t="shared" ca="1" si="1824"/>
        <v>0</v>
      </c>
      <c r="EX696" s="176">
        <f t="shared" ca="1" si="1824"/>
        <v>0</v>
      </c>
      <c r="EY696" s="176">
        <f t="shared" ca="1" si="1824"/>
        <v>0</v>
      </c>
      <c r="EZ696" s="176">
        <f t="shared" ca="1" si="1824"/>
        <v>0</v>
      </c>
      <c r="FA696" s="176">
        <f t="shared" ca="1" si="1824"/>
        <v>0</v>
      </c>
      <c r="FB696" s="176">
        <f t="shared" ca="1" si="1824"/>
        <v>0</v>
      </c>
      <c r="FC696" s="176">
        <f t="shared" ca="1" si="1824"/>
        <v>0</v>
      </c>
      <c r="FD696" s="176">
        <f t="shared" ca="1" si="1824"/>
        <v>0</v>
      </c>
      <c r="FE696" s="176">
        <f t="shared" ca="1" si="1824"/>
        <v>0</v>
      </c>
      <c r="FF696" s="176">
        <f t="shared" ca="1" si="1824"/>
        <v>0</v>
      </c>
      <c r="FG696" s="176">
        <f t="shared" ca="1" si="1824"/>
        <v>0</v>
      </c>
      <c r="FH696" s="176">
        <f t="shared" ca="1" si="1824"/>
        <v>0</v>
      </c>
      <c r="FI696" s="176">
        <f t="shared" ca="1" si="1824"/>
        <v>0</v>
      </c>
      <c r="FJ696" s="176">
        <f t="shared" ca="1" si="1824"/>
        <v>0</v>
      </c>
      <c r="FK696" s="176">
        <f t="shared" ca="1" si="1824"/>
        <v>0</v>
      </c>
      <c r="FL696" s="176">
        <f t="shared" ca="1" si="1824"/>
        <v>0</v>
      </c>
      <c r="FM696" s="176">
        <f t="shared" ca="1" si="1824"/>
        <v>0</v>
      </c>
      <c r="FN696" s="176">
        <f ca="1">FN753</f>
        <v>0</v>
      </c>
      <c r="FO696" s="176">
        <f ca="1">FO753</f>
        <v>0</v>
      </c>
      <c r="FP696" s="176">
        <f ca="1">FP753</f>
        <v>0</v>
      </c>
      <c r="FQ696" s="176">
        <f ca="1">FQ753</f>
        <v>0</v>
      </c>
      <c r="FR696" s="176">
        <f ca="1">FR753</f>
        <v>0</v>
      </c>
    </row>
    <row r="697" spans="2:174" ht="13.8" thickBot="1">
      <c r="B697" s="157"/>
      <c r="C697" s="159" t="s">
        <v>150</v>
      </c>
      <c r="D697" s="144" t="s">
        <v>974</v>
      </c>
      <c r="E697" s="162"/>
      <c r="I697" s="168">
        <f t="shared" ca="1" si="1806"/>
        <v>537807.78493150673</v>
      </c>
      <c r="J697" s="141">
        <f t="shared" ref="J697:AO697" ca="1" si="1825">SUM(J691:J696)</f>
        <v>0</v>
      </c>
      <c r="K697" s="141">
        <f t="shared" ca="1" si="1825"/>
        <v>0</v>
      </c>
      <c r="L697" s="141">
        <f t="shared" ca="1" si="1825"/>
        <v>0</v>
      </c>
      <c r="M697" s="141">
        <f t="shared" ca="1" si="1825"/>
        <v>0</v>
      </c>
      <c r="N697" s="141">
        <f t="shared" ca="1" si="1825"/>
        <v>0</v>
      </c>
      <c r="O697" s="141">
        <f t="shared" ca="1" si="1825"/>
        <v>0</v>
      </c>
      <c r="P697" s="141">
        <f t="shared" ca="1" si="1825"/>
        <v>0</v>
      </c>
      <c r="Q697" s="141">
        <f t="shared" ca="1" si="1825"/>
        <v>0</v>
      </c>
      <c r="R697" s="141">
        <f t="shared" ca="1" si="1825"/>
        <v>0</v>
      </c>
      <c r="S697" s="141">
        <f t="shared" ca="1" si="1825"/>
        <v>0</v>
      </c>
      <c r="T697" s="141">
        <f t="shared" ca="1" si="1825"/>
        <v>0</v>
      </c>
      <c r="U697" s="141">
        <f t="shared" ca="1" si="1825"/>
        <v>0</v>
      </c>
      <c r="V697" s="141">
        <f t="shared" ca="1" si="1825"/>
        <v>0</v>
      </c>
      <c r="W697" s="141">
        <f t="shared" ca="1" si="1825"/>
        <v>140249.99999999994</v>
      </c>
      <c r="X697" s="141">
        <f t="shared" ca="1" si="1825"/>
        <v>0</v>
      </c>
      <c r="Y697" s="141">
        <f t="shared" ca="1" si="1825"/>
        <v>0</v>
      </c>
      <c r="Z697" s="141">
        <f t="shared" ca="1" si="1825"/>
        <v>0</v>
      </c>
      <c r="AA697" s="141">
        <f t="shared" ca="1" si="1825"/>
        <v>397557.78493150679</v>
      </c>
      <c r="AB697" s="141">
        <f t="shared" ca="1" si="1825"/>
        <v>0</v>
      </c>
      <c r="AC697" s="141">
        <f t="shared" ca="1" si="1825"/>
        <v>0</v>
      </c>
      <c r="AD697" s="141">
        <f t="shared" ca="1" si="1825"/>
        <v>0</v>
      </c>
      <c r="AE697" s="141">
        <f t="shared" ca="1" si="1825"/>
        <v>0</v>
      </c>
      <c r="AF697" s="141">
        <f t="shared" ca="1" si="1825"/>
        <v>0</v>
      </c>
      <c r="AG697" s="141">
        <f t="shared" ca="1" si="1825"/>
        <v>0</v>
      </c>
      <c r="AH697" s="141">
        <f t="shared" ca="1" si="1825"/>
        <v>0</v>
      </c>
      <c r="AI697" s="141">
        <f t="shared" ca="1" si="1825"/>
        <v>0</v>
      </c>
      <c r="AJ697" s="141">
        <f t="shared" ca="1" si="1825"/>
        <v>0</v>
      </c>
      <c r="AK697" s="141">
        <f t="shared" ca="1" si="1825"/>
        <v>0</v>
      </c>
      <c r="AL697" s="141">
        <f t="shared" ca="1" si="1825"/>
        <v>0</v>
      </c>
      <c r="AM697" s="141">
        <f t="shared" ca="1" si="1825"/>
        <v>0</v>
      </c>
      <c r="AN697" s="141">
        <f t="shared" ca="1" si="1825"/>
        <v>0</v>
      </c>
      <c r="AO697" s="141">
        <f t="shared" ca="1" si="1825"/>
        <v>0</v>
      </c>
      <c r="AP697" s="141">
        <f t="shared" ref="AP697:BU697" ca="1" si="1826">SUM(AP691:AP696)</f>
        <v>0</v>
      </c>
      <c r="AQ697" s="141">
        <f t="shared" ca="1" si="1826"/>
        <v>0</v>
      </c>
      <c r="AR697" s="141">
        <f t="shared" ca="1" si="1826"/>
        <v>0</v>
      </c>
      <c r="AS697" s="141">
        <f t="shared" ca="1" si="1826"/>
        <v>0</v>
      </c>
      <c r="AT697" s="141">
        <f t="shared" ca="1" si="1826"/>
        <v>0</v>
      </c>
      <c r="AU697" s="141">
        <f t="shared" ca="1" si="1826"/>
        <v>0</v>
      </c>
      <c r="AV697" s="141">
        <f t="shared" ca="1" si="1826"/>
        <v>0</v>
      </c>
      <c r="AW697" s="141">
        <f t="shared" ca="1" si="1826"/>
        <v>0</v>
      </c>
      <c r="AX697" s="141">
        <f t="shared" ca="1" si="1826"/>
        <v>0</v>
      </c>
      <c r="AY697" s="141">
        <f t="shared" ca="1" si="1826"/>
        <v>0</v>
      </c>
      <c r="AZ697" s="141">
        <f t="shared" ca="1" si="1826"/>
        <v>0</v>
      </c>
      <c r="BA697" s="141">
        <f t="shared" ca="1" si="1826"/>
        <v>0</v>
      </c>
      <c r="BB697" s="141">
        <f t="shared" ca="1" si="1826"/>
        <v>0</v>
      </c>
      <c r="BC697" s="141">
        <f t="shared" ca="1" si="1826"/>
        <v>0</v>
      </c>
      <c r="BD697" s="141">
        <f t="shared" ca="1" si="1826"/>
        <v>0</v>
      </c>
      <c r="BE697" s="141">
        <f t="shared" ca="1" si="1826"/>
        <v>0</v>
      </c>
      <c r="BF697" s="141">
        <f t="shared" ca="1" si="1826"/>
        <v>0</v>
      </c>
      <c r="BG697" s="141">
        <f t="shared" ca="1" si="1826"/>
        <v>0</v>
      </c>
      <c r="BH697" s="141">
        <f t="shared" ca="1" si="1826"/>
        <v>0</v>
      </c>
      <c r="BI697" s="141">
        <f t="shared" ca="1" si="1826"/>
        <v>0</v>
      </c>
      <c r="BJ697" s="141">
        <f t="shared" ca="1" si="1826"/>
        <v>0</v>
      </c>
      <c r="BK697" s="141">
        <f t="shared" ca="1" si="1826"/>
        <v>0</v>
      </c>
      <c r="BL697" s="141">
        <f t="shared" ca="1" si="1826"/>
        <v>0</v>
      </c>
      <c r="BM697" s="141">
        <f t="shared" ca="1" si="1826"/>
        <v>0</v>
      </c>
      <c r="BN697" s="141">
        <f t="shared" ca="1" si="1826"/>
        <v>0</v>
      </c>
      <c r="BO697" s="141">
        <f t="shared" ca="1" si="1826"/>
        <v>0</v>
      </c>
      <c r="BP697" s="141">
        <f t="shared" ca="1" si="1826"/>
        <v>0</v>
      </c>
      <c r="BQ697" s="141">
        <f t="shared" ca="1" si="1826"/>
        <v>0</v>
      </c>
      <c r="BR697" s="141">
        <f t="shared" ca="1" si="1826"/>
        <v>0</v>
      </c>
      <c r="BS697" s="141">
        <f t="shared" ca="1" si="1826"/>
        <v>0</v>
      </c>
      <c r="BT697" s="141">
        <f t="shared" ca="1" si="1826"/>
        <v>0</v>
      </c>
      <c r="BU697" s="141">
        <f t="shared" ca="1" si="1826"/>
        <v>0</v>
      </c>
      <c r="BV697" s="141">
        <f t="shared" ref="BV697:DA697" ca="1" si="1827">SUM(BV691:BV696)</f>
        <v>0</v>
      </c>
      <c r="BW697" s="141">
        <f t="shared" ca="1" si="1827"/>
        <v>0</v>
      </c>
      <c r="BX697" s="141">
        <f t="shared" ca="1" si="1827"/>
        <v>0</v>
      </c>
      <c r="BY697" s="141">
        <f t="shared" ca="1" si="1827"/>
        <v>0</v>
      </c>
      <c r="BZ697" s="141">
        <f t="shared" ca="1" si="1827"/>
        <v>0</v>
      </c>
      <c r="CA697" s="141">
        <f t="shared" ca="1" si="1827"/>
        <v>0</v>
      </c>
      <c r="CB697" s="141">
        <f t="shared" ca="1" si="1827"/>
        <v>0</v>
      </c>
      <c r="CC697" s="141">
        <f t="shared" ca="1" si="1827"/>
        <v>0</v>
      </c>
      <c r="CD697" s="141">
        <f t="shared" ca="1" si="1827"/>
        <v>0</v>
      </c>
      <c r="CE697" s="141">
        <f t="shared" ca="1" si="1827"/>
        <v>0</v>
      </c>
      <c r="CF697" s="141">
        <f t="shared" ca="1" si="1827"/>
        <v>0</v>
      </c>
      <c r="CG697" s="141">
        <f t="shared" ca="1" si="1827"/>
        <v>0</v>
      </c>
      <c r="CH697" s="141">
        <f t="shared" ca="1" si="1827"/>
        <v>0</v>
      </c>
      <c r="CI697" s="141">
        <f t="shared" ca="1" si="1827"/>
        <v>0</v>
      </c>
      <c r="CJ697" s="141">
        <f t="shared" ca="1" si="1827"/>
        <v>0</v>
      </c>
      <c r="CK697" s="141">
        <f t="shared" ca="1" si="1827"/>
        <v>0</v>
      </c>
      <c r="CL697" s="141">
        <f t="shared" ca="1" si="1827"/>
        <v>0</v>
      </c>
      <c r="CM697" s="141">
        <f t="shared" ca="1" si="1827"/>
        <v>0</v>
      </c>
      <c r="CN697" s="141">
        <f t="shared" ca="1" si="1827"/>
        <v>0</v>
      </c>
      <c r="CO697" s="141">
        <f t="shared" ca="1" si="1827"/>
        <v>0</v>
      </c>
      <c r="CP697" s="141">
        <f t="shared" ca="1" si="1827"/>
        <v>0</v>
      </c>
      <c r="CQ697" s="141">
        <f t="shared" ca="1" si="1827"/>
        <v>0</v>
      </c>
      <c r="CR697" s="141">
        <f t="shared" ca="1" si="1827"/>
        <v>0</v>
      </c>
      <c r="CS697" s="141">
        <f t="shared" ca="1" si="1827"/>
        <v>0</v>
      </c>
      <c r="CT697" s="141">
        <f t="shared" ca="1" si="1827"/>
        <v>0</v>
      </c>
      <c r="CU697" s="141">
        <f t="shared" ca="1" si="1827"/>
        <v>0</v>
      </c>
      <c r="CV697" s="141">
        <f t="shared" ca="1" si="1827"/>
        <v>0</v>
      </c>
      <c r="CW697" s="141">
        <f t="shared" ca="1" si="1827"/>
        <v>0</v>
      </c>
      <c r="CX697" s="141">
        <f t="shared" ca="1" si="1827"/>
        <v>0</v>
      </c>
      <c r="CY697" s="141">
        <f t="shared" ca="1" si="1827"/>
        <v>0</v>
      </c>
      <c r="CZ697" s="141">
        <f t="shared" ca="1" si="1827"/>
        <v>0</v>
      </c>
      <c r="DA697" s="141">
        <f t="shared" ca="1" si="1827"/>
        <v>0</v>
      </c>
      <c r="DB697" s="141">
        <f t="shared" ref="DB697:EG697" ca="1" si="1828">SUM(DB691:DB696)</f>
        <v>0</v>
      </c>
      <c r="DC697" s="141">
        <f t="shared" ca="1" si="1828"/>
        <v>0</v>
      </c>
      <c r="DD697" s="141">
        <f t="shared" ca="1" si="1828"/>
        <v>0</v>
      </c>
      <c r="DE697" s="141">
        <f t="shared" ca="1" si="1828"/>
        <v>0</v>
      </c>
      <c r="DF697" s="141">
        <f t="shared" ca="1" si="1828"/>
        <v>0</v>
      </c>
      <c r="DG697" s="141">
        <f t="shared" ca="1" si="1828"/>
        <v>0</v>
      </c>
      <c r="DH697" s="141">
        <f t="shared" ca="1" si="1828"/>
        <v>0</v>
      </c>
      <c r="DI697" s="141">
        <f t="shared" ca="1" si="1828"/>
        <v>0</v>
      </c>
      <c r="DJ697" s="141">
        <f t="shared" ca="1" si="1828"/>
        <v>0</v>
      </c>
      <c r="DK697" s="141">
        <f t="shared" ca="1" si="1828"/>
        <v>0</v>
      </c>
      <c r="DL697" s="141">
        <f t="shared" ca="1" si="1828"/>
        <v>0</v>
      </c>
      <c r="DM697" s="141">
        <f t="shared" ca="1" si="1828"/>
        <v>0</v>
      </c>
      <c r="DN697" s="141">
        <f t="shared" ca="1" si="1828"/>
        <v>0</v>
      </c>
      <c r="DO697" s="141">
        <f t="shared" ca="1" si="1828"/>
        <v>0</v>
      </c>
      <c r="DP697" s="141">
        <f t="shared" ca="1" si="1828"/>
        <v>0</v>
      </c>
      <c r="DQ697" s="141">
        <f t="shared" ca="1" si="1828"/>
        <v>0</v>
      </c>
      <c r="DR697" s="141">
        <f t="shared" ca="1" si="1828"/>
        <v>0</v>
      </c>
      <c r="DS697" s="141">
        <f t="shared" ca="1" si="1828"/>
        <v>0</v>
      </c>
      <c r="DT697" s="141">
        <f t="shared" ca="1" si="1828"/>
        <v>0</v>
      </c>
      <c r="DU697" s="141">
        <f t="shared" ca="1" si="1828"/>
        <v>0</v>
      </c>
      <c r="DV697" s="141">
        <f t="shared" ca="1" si="1828"/>
        <v>0</v>
      </c>
      <c r="DW697" s="141">
        <f t="shared" ca="1" si="1828"/>
        <v>0</v>
      </c>
      <c r="DX697" s="141">
        <f t="shared" ca="1" si="1828"/>
        <v>0</v>
      </c>
      <c r="DY697" s="141">
        <f t="shared" ca="1" si="1828"/>
        <v>0</v>
      </c>
      <c r="DZ697" s="141">
        <f t="shared" ca="1" si="1828"/>
        <v>0</v>
      </c>
      <c r="EA697" s="141">
        <f t="shared" ca="1" si="1828"/>
        <v>0</v>
      </c>
      <c r="EB697" s="141">
        <f t="shared" ca="1" si="1828"/>
        <v>0</v>
      </c>
      <c r="EC697" s="141">
        <f t="shared" ca="1" si="1828"/>
        <v>0</v>
      </c>
      <c r="ED697" s="141">
        <f t="shared" ca="1" si="1828"/>
        <v>0</v>
      </c>
      <c r="EE697" s="141">
        <f t="shared" ca="1" si="1828"/>
        <v>0</v>
      </c>
      <c r="EF697" s="141">
        <f t="shared" ca="1" si="1828"/>
        <v>0</v>
      </c>
      <c r="EG697" s="141">
        <f t="shared" ca="1" si="1828"/>
        <v>0</v>
      </c>
      <c r="EH697" s="141">
        <f t="shared" ref="EH697:FM697" ca="1" si="1829">SUM(EH691:EH696)</f>
        <v>0</v>
      </c>
      <c r="EI697" s="141">
        <f t="shared" ca="1" si="1829"/>
        <v>0</v>
      </c>
      <c r="EJ697" s="141">
        <f t="shared" ca="1" si="1829"/>
        <v>0</v>
      </c>
      <c r="EK697" s="141">
        <f t="shared" ca="1" si="1829"/>
        <v>0</v>
      </c>
      <c r="EL697" s="141">
        <f t="shared" ca="1" si="1829"/>
        <v>0</v>
      </c>
      <c r="EM697" s="141">
        <f t="shared" ca="1" si="1829"/>
        <v>0</v>
      </c>
      <c r="EN697" s="141">
        <f t="shared" ca="1" si="1829"/>
        <v>0</v>
      </c>
      <c r="EO697" s="141">
        <f t="shared" ca="1" si="1829"/>
        <v>0</v>
      </c>
      <c r="EP697" s="141">
        <f t="shared" ca="1" si="1829"/>
        <v>0</v>
      </c>
      <c r="EQ697" s="141">
        <f t="shared" ca="1" si="1829"/>
        <v>0</v>
      </c>
      <c r="ER697" s="141">
        <f t="shared" ca="1" si="1829"/>
        <v>0</v>
      </c>
      <c r="ES697" s="141">
        <f t="shared" ca="1" si="1829"/>
        <v>0</v>
      </c>
      <c r="ET697" s="141">
        <f t="shared" ca="1" si="1829"/>
        <v>0</v>
      </c>
      <c r="EU697" s="141">
        <f t="shared" ca="1" si="1829"/>
        <v>0</v>
      </c>
      <c r="EV697" s="141">
        <f t="shared" ca="1" si="1829"/>
        <v>0</v>
      </c>
      <c r="EW697" s="141">
        <f t="shared" ca="1" si="1829"/>
        <v>0</v>
      </c>
      <c r="EX697" s="141">
        <f t="shared" ca="1" si="1829"/>
        <v>0</v>
      </c>
      <c r="EY697" s="141">
        <f t="shared" ca="1" si="1829"/>
        <v>0</v>
      </c>
      <c r="EZ697" s="141">
        <f t="shared" ca="1" si="1829"/>
        <v>0</v>
      </c>
      <c r="FA697" s="141">
        <f t="shared" ca="1" si="1829"/>
        <v>0</v>
      </c>
      <c r="FB697" s="141">
        <f t="shared" ca="1" si="1829"/>
        <v>0</v>
      </c>
      <c r="FC697" s="141">
        <f t="shared" ca="1" si="1829"/>
        <v>0</v>
      </c>
      <c r="FD697" s="141">
        <f t="shared" ca="1" si="1829"/>
        <v>0</v>
      </c>
      <c r="FE697" s="141">
        <f t="shared" ca="1" si="1829"/>
        <v>0</v>
      </c>
      <c r="FF697" s="141">
        <f t="shared" ca="1" si="1829"/>
        <v>0</v>
      </c>
      <c r="FG697" s="141">
        <f t="shared" ca="1" si="1829"/>
        <v>0</v>
      </c>
      <c r="FH697" s="141">
        <f t="shared" ca="1" si="1829"/>
        <v>0</v>
      </c>
      <c r="FI697" s="141">
        <f t="shared" ca="1" si="1829"/>
        <v>0</v>
      </c>
      <c r="FJ697" s="141">
        <f t="shared" ca="1" si="1829"/>
        <v>0</v>
      </c>
      <c r="FK697" s="141">
        <f t="shared" ca="1" si="1829"/>
        <v>0</v>
      </c>
      <c r="FL697" s="141">
        <f t="shared" ca="1" si="1829"/>
        <v>0</v>
      </c>
      <c r="FM697" s="141">
        <f t="shared" ca="1" si="1829"/>
        <v>0</v>
      </c>
      <c r="FN697" s="141">
        <f ca="1">SUM(FN691:FN696)</f>
        <v>0</v>
      </c>
      <c r="FO697" s="141">
        <f ca="1">SUM(FO691:FO696)</f>
        <v>0</v>
      </c>
      <c r="FP697" s="141">
        <f ca="1">SUM(FP691:FP696)</f>
        <v>0</v>
      </c>
      <c r="FQ697" s="141">
        <f ca="1">SUM(FQ691:FQ696)</f>
        <v>0</v>
      </c>
      <c r="FR697" s="141">
        <f ca="1">SUM(FR691:FR696)</f>
        <v>0</v>
      </c>
    </row>
    <row r="698" spans="2:174" ht="13.8" thickTop="1">
      <c r="B698" s="157"/>
      <c r="C698" s="157"/>
      <c r="E698" s="161"/>
    </row>
    <row r="699" spans="2:174">
      <c r="B699" s="157"/>
      <c r="C699" s="159" t="s">
        <v>381</v>
      </c>
      <c r="D699" s="144" t="s">
        <v>381</v>
      </c>
      <c r="F699" s="185">
        <f ca="1">SUM(J699:FR699)</f>
        <v>0</v>
      </c>
      <c r="J699" s="18">
        <f t="shared" ref="J699:AO699" ca="1" si="1830">IF(ROUND(ABS(J687-J697),BS_Rounding_Tolerance)=0,0,1)</f>
        <v>0</v>
      </c>
      <c r="K699" s="18">
        <f t="shared" ca="1" si="1830"/>
        <v>0</v>
      </c>
      <c r="L699" s="18">
        <f t="shared" ca="1" si="1830"/>
        <v>0</v>
      </c>
      <c r="M699" s="18">
        <f t="shared" ca="1" si="1830"/>
        <v>0</v>
      </c>
      <c r="N699" s="18">
        <f t="shared" ca="1" si="1830"/>
        <v>0</v>
      </c>
      <c r="O699" s="18">
        <f t="shared" ca="1" si="1830"/>
        <v>0</v>
      </c>
      <c r="P699" s="18">
        <f t="shared" ca="1" si="1830"/>
        <v>0</v>
      </c>
      <c r="Q699" s="18">
        <f t="shared" ca="1" si="1830"/>
        <v>0</v>
      </c>
      <c r="R699" s="18">
        <f t="shared" ca="1" si="1830"/>
        <v>0</v>
      </c>
      <c r="S699" s="18">
        <f t="shared" ca="1" si="1830"/>
        <v>0</v>
      </c>
      <c r="T699" s="18">
        <f t="shared" ca="1" si="1830"/>
        <v>0</v>
      </c>
      <c r="U699" s="18">
        <f t="shared" ca="1" si="1830"/>
        <v>0</v>
      </c>
      <c r="V699" s="18">
        <f t="shared" ca="1" si="1830"/>
        <v>0</v>
      </c>
      <c r="W699" s="18">
        <f t="shared" ca="1" si="1830"/>
        <v>0</v>
      </c>
      <c r="X699" s="18">
        <f t="shared" ca="1" si="1830"/>
        <v>0</v>
      </c>
      <c r="Y699" s="18">
        <f t="shared" ca="1" si="1830"/>
        <v>0</v>
      </c>
      <c r="Z699" s="18">
        <f t="shared" ca="1" si="1830"/>
        <v>0</v>
      </c>
      <c r="AA699" s="18">
        <f t="shared" ca="1" si="1830"/>
        <v>0</v>
      </c>
      <c r="AB699" s="18">
        <f t="shared" ca="1" si="1830"/>
        <v>0</v>
      </c>
      <c r="AC699" s="18">
        <f t="shared" ca="1" si="1830"/>
        <v>0</v>
      </c>
      <c r="AD699" s="18">
        <f t="shared" ca="1" si="1830"/>
        <v>0</v>
      </c>
      <c r="AE699" s="18">
        <f t="shared" ca="1" si="1830"/>
        <v>0</v>
      </c>
      <c r="AF699" s="18">
        <f t="shared" ca="1" si="1830"/>
        <v>0</v>
      </c>
      <c r="AG699" s="18">
        <f t="shared" ca="1" si="1830"/>
        <v>0</v>
      </c>
      <c r="AH699" s="18">
        <f t="shared" ca="1" si="1830"/>
        <v>0</v>
      </c>
      <c r="AI699" s="18">
        <f t="shared" ca="1" si="1830"/>
        <v>0</v>
      </c>
      <c r="AJ699" s="18">
        <f t="shared" ca="1" si="1830"/>
        <v>0</v>
      </c>
      <c r="AK699" s="18">
        <f t="shared" ca="1" si="1830"/>
        <v>0</v>
      </c>
      <c r="AL699" s="18">
        <f t="shared" ca="1" si="1830"/>
        <v>0</v>
      </c>
      <c r="AM699" s="18">
        <f t="shared" ca="1" si="1830"/>
        <v>0</v>
      </c>
      <c r="AN699" s="18">
        <f t="shared" ca="1" si="1830"/>
        <v>0</v>
      </c>
      <c r="AO699" s="18">
        <f t="shared" ca="1" si="1830"/>
        <v>0</v>
      </c>
      <c r="AP699" s="18">
        <f t="shared" ref="AP699:BU699" ca="1" si="1831">IF(ROUND(ABS(AP687-AP697),BS_Rounding_Tolerance)=0,0,1)</f>
        <v>0</v>
      </c>
      <c r="AQ699" s="18">
        <f t="shared" ca="1" si="1831"/>
        <v>0</v>
      </c>
      <c r="AR699" s="18">
        <f t="shared" ca="1" si="1831"/>
        <v>0</v>
      </c>
      <c r="AS699" s="18">
        <f t="shared" ca="1" si="1831"/>
        <v>0</v>
      </c>
      <c r="AT699" s="18">
        <f t="shared" ca="1" si="1831"/>
        <v>0</v>
      </c>
      <c r="AU699" s="18">
        <f t="shared" ca="1" si="1831"/>
        <v>0</v>
      </c>
      <c r="AV699" s="18">
        <f t="shared" ca="1" si="1831"/>
        <v>0</v>
      </c>
      <c r="AW699" s="18">
        <f t="shared" ca="1" si="1831"/>
        <v>0</v>
      </c>
      <c r="AX699" s="18">
        <f t="shared" ca="1" si="1831"/>
        <v>0</v>
      </c>
      <c r="AY699" s="18">
        <f t="shared" ca="1" si="1831"/>
        <v>0</v>
      </c>
      <c r="AZ699" s="18">
        <f t="shared" ca="1" si="1831"/>
        <v>0</v>
      </c>
      <c r="BA699" s="18">
        <f t="shared" ca="1" si="1831"/>
        <v>0</v>
      </c>
      <c r="BB699" s="18">
        <f t="shared" ca="1" si="1831"/>
        <v>0</v>
      </c>
      <c r="BC699" s="18">
        <f t="shared" ca="1" si="1831"/>
        <v>0</v>
      </c>
      <c r="BD699" s="18">
        <f t="shared" ca="1" si="1831"/>
        <v>0</v>
      </c>
      <c r="BE699" s="18">
        <f t="shared" ca="1" si="1831"/>
        <v>0</v>
      </c>
      <c r="BF699" s="18">
        <f t="shared" ca="1" si="1831"/>
        <v>0</v>
      </c>
      <c r="BG699" s="18">
        <f t="shared" ca="1" si="1831"/>
        <v>0</v>
      </c>
      <c r="BH699" s="18">
        <f t="shared" ca="1" si="1831"/>
        <v>0</v>
      </c>
      <c r="BI699" s="18">
        <f t="shared" ca="1" si="1831"/>
        <v>0</v>
      </c>
      <c r="BJ699" s="18">
        <f t="shared" ca="1" si="1831"/>
        <v>0</v>
      </c>
      <c r="BK699" s="18">
        <f t="shared" ca="1" si="1831"/>
        <v>0</v>
      </c>
      <c r="BL699" s="18">
        <f t="shared" ca="1" si="1831"/>
        <v>0</v>
      </c>
      <c r="BM699" s="18">
        <f t="shared" ca="1" si="1831"/>
        <v>0</v>
      </c>
      <c r="BN699" s="18">
        <f t="shared" ca="1" si="1831"/>
        <v>0</v>
      </c>
      <c r="BO699" s="18">
        <f t="shared" ca="1" si="1831"/>
        <v>0</v>
      </c>
      <c r="BP699" s="18">
        <f t="shared" ca="1" si="1831"/>
        <v>0</v>
      </c>
      <c r="BQ699" s="18">
        <f t="shared" ca="1" si="1831"/>
        <v>0</v>
      </c>
      <c r="BR699" s="18">
        <f t="shared" ca="1" si="1831"/>
        <v>0</v>
      </c>
      <c r="BS699" s="18">
        <f t="shared" ca="1" si="1831"/>
        <v>0</v>
      </c>
      <c r="BT699" s="18">
        <f t="shared" ca="1" si="1831"/>
        <v>0</v>
      </c>
      <c r="BU699" s="18">
        <f t="shared" ca="1" si="1831"/>
        <v>0</v>
      </c>
      <c r="BV699" s="18">
        <f t="shared" ref="BV699:DA699" ca="1" si="1832">IF(ROUND(ABS(BV687-BV697),BS_Rounding_Tolerance)=0,0,1)</f>
        <v>0</v>
      </c>
      <c r="BW699" s="18">
        <f t="shared" ca="1" si="1832"/>
        <v>0</v>
      </c>
      <c r="BX699" s="18">
        <f t="shared" ca="1" si="1832"/>
        <v>0</v>
      </c>
      <c r="BY699" s="18">
        <f t="shared" ca="1" si="1832"/>
        <v>0</v>
      </c>
      <c r="BZ699" s="18">
        <f t="shared" ca="1" si="1832"/>
        <v>0</v>
      </c>
      <c r="CA699" s="18">
        <f t="shared" ca="1" si="1832"/>
        <v>0</v>
      </c>
      <c r="CB699" s="18">
        <f t="shared" ca="1" si="1832"/>
        <v>0</v>
      </c>
      <c r="CC699" s="18">
        <f t="shared" ca="1" si="1832"/>
        <v>0</v>
      </c>
      <c r="CD699" s="18">
        <f t="shared" ca="1" si="1832"/>
        <v>0</v>
      </c>
      <c r="CE699" s="18">
        <f t="shared" ca="1" si="1832"/>
        <v>0</v>
      </c>
      <c r="CF699" s="18">
        <f ca="1">IF(ROUND(ABS(CF687-CF697),BS_Rounding_Tolerance)=0,0,1)</f>
        <v>0</v>
      </c>
      <c r="CG699" s="18">
        <f t="shared" ca="1" si="1832"/>
        <v>0</v>
      </c>
      <c r="CH699" s="18">
        <f t="shared" ca="1" si="1832"/>
        <v>0</v>
      </c>
      <c r="CI699" s="18">
        <f t="shared" ca="1" si="1832"/>
        <v>0</v>
      </c>
      <c r="CJ699" s="18">
        <f t="shared" ca="1" si="1832"/>
        <v>0</v>
      </c>
      <c r="CK699" s="18">
        <f t="shared" ca="1" si="1832"/>
        <v>0</v>
      </c>
      <c r="CL699" s="18">
        <f t="shared" ca="1" si="1832"/>
        <v>0</v>
      </c>
      <c r="CM699" s="18">
        <f t="shared" ca="1" si="1832"/>
        <v>0</v>
      </c>
      <c r="CN699" s="18">
        <f t="shared" ca="1" si="1832"/>
        <v>0</v>
      </c>
      <c r="CO699" s="18">
        <f t="shared" ca="1" si="1832"/>
        <v>0</v>
      </c>
      <c r="CP699" s="18">
        <f t="shared" ca="1" si="1832"/>
        <v>0</v>
      </c>
      <c r="CQ699" s="18">
        <f t="shared" ca="1" si="1832"/>
        <v>0</v>
      </c>
      <c r="CR699" s="18">
        <f t="shared" ca="1" si="1832"/>
        <v>0</v>
      </c>
      <c r="CS699" s="18">
        <f t="shared" ca="1" si="1832"/>
        <v>0</v>
      </c>
      <c r="CT699" s="18">
        <f t="shared" ca="1" si="1832"/>
        <v>0</v>
      </c>
      <c r="CU699" s="18">
        <f t="shared" ca="1" si="1832"/>
        <v>0</v>
      </c>
      <c r="CV699" s="18">
        <f t="shared" ca="1" si="1832"/>
        <v>0</v>
      </c>
      <c r="CW699" s="18">
        <f t="shared" ca="1" si="1832"/>
        <v>0</v>
      </c>
      <c r="CX699" s="18">
        <f t="shared" ca="1" si="1832"/>
        <v>0</v>
      </c>
      <c r="CY699" s="18">
        <f t="shared" ca="1" si="1832"/>
        <v>0</v>
      </c>
      <c r="CZ699" s="18">
        <f t="shared" ca="1" si="1832"/>
        <v>0</v>
      </c>
      <c r="DA699" s="18">
        <f t="shared" ca="1" si="1832"/>
        <v>0</v>
      </c>
      <c r="DB699" s="18">
        <f t="shared" ref="DB699:EG699" ca="1" si="1833">IF(ROUND(ABS(DB687-DB697),BS_Rounding_Tolerance)=0,0,1)</f>
        <v>0</v>
      </c>
      <c r="DC699" s="18">
        <f t="shared" ca="1" si="1833"/>
        <v>0</v>
      </c>
      <c r="DD699" s="18">
        <f t="shared" ca="1" si="1833"/>
        <v>0</v>
      </c>
      <c r="DE699" s="18">
        <f t="shared" ca="1" si="1833"/>
        <v>0</v>
      </c>
      <c r="DF699" s="18">
        <f t="shared" ca="1" si="1833"/>
        <v>0</v>
      </c>
      <c r="DG699" s="18">
        <f t="shared" ca="1" si="1833"/>
        <v>0</v>
      </c>
      <c r="DH699" s="18">
        <f t="shared" ca="1" si="1833"/>
        <v>0</v>
      </c>
      <c r="DI699" s="18">
        <f t="shared" ca="1" si="1833"/>
        <v>0</v>
      </c>
      <c r="DJ699" s="18">
        <f t="shared" ca="1" si="1833"/>
        <v>0</v>
      </c>
      <c r="DK699" s="18">
        <f t="shared" ca="1" si="1833"/>
        <v>0</v>
      </c>
      <c r="DL699" s="18">
        <f t="shared" ca="1" si="1833"/>
        <v>0</v>
      </c>
      <c r="DM699" s="18">
        <f t="shared" ca="1" si="1833"/>
        <v>0</v>
      </c>
      <c r="DN699" s="18">
        <f t="shared" ca="1" si="1833"/>
        <v>0</v>
      </c>
      <c r="DO699" s="18">
        <f t="shared" ca="1" si="1833"/>
        <v>0</v>
      </c>
      <c r="DP699" s="18">
        <f t="shared" ca="1" si="1833"/>
        <v>0</v>
      </c>
      <c r="DQ699" s="18">
        <f t="shared" ca="1" si="1833"/>
        <v>0</v>
      </c>
      <c r="DR699" s="18">
        <f t="shared" ca="1" si="1833"/>
        <v>0</v>
      </c>
      <c r="DS699" s="18">
        <f t="shared" ca="1" si="1833"/>
        <v>0</v>
      </c>
      <c r="DT699" s="18">
        <f t="shared" ca="1" si="1833"/>
        <v>0</v>
      </c>
      <c r="DU699" s="18">
        <f t="shared" ca="1" si="1833"/>
        <v>0</v>
      </c>
      <c r="DV699" s="18">
        <f t="shared" ca="1" si="1833"/>
        <v>0</v>
      </c>
      <c r="DW699" s="18">
        <f t="shared" ca="1" si="1833"/>
        <v>0</v>
      </c>
      <c r="DX699" s="18">
        <f t="shared" ca="1" si="1833"/>
        <v>0</v>
      </c>
      <c r="DY699" s="18">
        <f t="shared" ca="1" si="1833"/>
        <v>0</v>
      </c>
      <c r="DZ699" s="18">
        <f t="shared" ca="1" si="1833"/>
        <v>0</v>
      </c>
      <c r="EA699" s="18">
        <f t="shared" ca="1" si="1833"/>
        <v>0</v>
      </c>
      <c r="EB699" s="18">
        <f t="shared" ca="1" si="1833"/>
        <v>0</v>
      </c>
      <c r="EC699" s="18">
        <f t="shared" ca="1" si="1833"/>
        <v>0</v>
      </c>
      <c r="ED699" s="18">
        <f t="shared" ca="1" si="1833"/>
        <v>0</v>
      </c>
      <c r="EE699" s="18">
        <f t="shared" ca="1" si="1833"/>
        <v>0</v>
      </c>
      <c r="EF699" s="18">
        <f t="shared" ca="1" si="1833"/>
        <v>0</v>
      </c>
      <c r="EG699" s="18">
        <f t="shared" ca="1" si="1833"/>
        <v>0</v>
      </c>
      <c r="EH699" s="18">
        <f t="shared" ref="EH699:FR699" ca="1" si="1834">IF(ROUND(ABS(EH687-EH697),BS_Rounding_Tolerance)=0,0,1)</f>
        <v>0</v>
      </c>
      <c r="EI699" s="18">
        <f t="shared" ca="1" si="1834"/>
        <v>0</v>
      </c>
      <c r="EJ699" s="18">
        <f t="shared" ca="1" si="1834"/>
        <v>0</v>
      </c>
      <c r="EK699" s="18">
        <f t="shared" ca="1" si="1834"/>
        <v>0</v>
      </c>
      <c r="EL699" s="18">
        <f t="shared" ca="1" si="1834"/>
        <v>0</v>
      </c>
      <c r="EM699" s="18">
        <f t="shared" ca="1" si="1834"/>
        <v>0</v>
      </c>
      <c r="EN699" s="18">
        <f t="shared" ca="1" si="1834"/>
        <v>0</v>
      </c>
      <c r="EO699" s="18">
        <f t="shared" ca="1" si="1834"/>
        <v>0</v>
      </c>
      <c r="EP699" s="18">
        <f t="shared" ca="1" si="1834"/>
        <v>0</v>
      </c>
      <c r="EQ699" s="18">
        <f t="shared" ca="1" si="1834"/>
        <v>0</v>
      </c>
      <c r="ER699" s="18">
        <f t="shared" ca="1" si="1834"/>
        <v>0</v>
      </c>
      <c r="ES699" s="18">
        <f t="shared" ca="1" si="1834"/>
        <v>0</v>
      </c>
      <c r="ET699" s="18">
        <f t="shared" ca="1" si="1834"/>
        <v>0</v>
      </c>
      <c r="EU699" s="18">
        <f t="shared" ca="1" si="1834"/>
        <v>0</v>
      </c>
      <c r="EV699" s="18">
        <f t="shared" ca="1" si="1834"/>
        <v>0</v>
      </c>
      <c r="EW699" s="18">
        <f t="shared" ca="1" si="1834"/>
        <v>0</v>
      </c>
      <c r="EX699" s="18">
        <f t="shared" ca="1" si="1834"/>
        <v>0</v>
      </c>
      <c r="EY699" s="18">
        <f t="shared" ca="1" si="1834"/>
        <v>0</v>
      </c>
      <c r="EZ699" s="18">
        <f t="shared" ca="1" si="1834"/>
        <v>0</v>
      </c>
      <c r="FA699" s="18">
        <f t="shared" ca="1" si="1834"/>
        <v>0</v>
      </c>
      <c r="FB699" s="18">
        <f t="shared" ca="1" si="1834"/>
        <v>0</v>
      </c>
      <c r="FC699" s="18">
        <f t="shared" ca="1" si="1834"/>
        <v>0</v>
      </c>
      <c r="FD699" s="18">
        <f t="shared" ca="1" si="1834"/>
        <v>0</v>
      </c>
      <c r="FE699" s="18">
        <f t="shared" ca="1" si="1834"/>
        <v>0</v>
      </c>
      <c r="FF699" s="18">
        <f t="shared" ca="1" si="1834"/>
        <v>0</v>
      </c>
      <c r="FG699" s="18">
        <f t="shared" ca="1" si="1834"/>
        <v>0</v>
      </c>
      <c r="FH699" s="18">
        <f t="shared" ca="1" si="1834"/>
        <v>0</v>
      </c>
      <c r="FI699" s="18">
        <f t="shared" ca="1" si="1834"/>
        <v>0</v>
      </c>
      <c r="FJ699" s="18">
        <f t="shared" ca="1" si="1834"/>
        <v>0</v>
      </c>
      <c r="FK699" s="18">
        <f t="shared" ca="1" si="1834"/>
        <v>0</v>
      </c>
      <c r="FL699" s="18">
        <f t="shared" ca="1" si="1834"/>
        <v>0</v>
      </c>
      <c r="FM699" s="18">
        <f t="shared" ca="1" si="1834"/>
        <v>0</v>
      </c>
      <c r="FN699" s="18">
        <f t="shared" ca="1" si="1834"/>
        <v>0</v>
      </c>
      <c r="FO699" s="18">
        <f t="shared" ca="1" si="1834"/>
        <v>0</v>
      </c>
      <c r="FP699" s="18">
        <f t="shared" ca="1" si="1834"/>
        <v>0</v>
      </c>
      <c r="FQ699" s="18">
        <f t="shared" ca="1" si="1834"/>
        <v>0</v>
      </c>
      <c r="FR699" s="18">
        <f t="shared" ca="1" si="1834"/>
        <v>0</v>
      </c>
    </row>
    <row r="700" spans="2:174">
      <c r="B700" s="157"/>
      <c r="C700" s="157"/>
      <c r="E700" s="161"/>
      <c r="T700" s="18">
        <f ca="1">T687 - T697</f>
        <v>0</v>
      </c>
      <c r="U700" s="18">
        <f t="shared" ref="U700:AD700" ca="1" si="1835">U687 - U697</f>
        <v>0</v>
      </c>
      <c r="V700" s="18">
        <f t="shared" ca="1" si="1835"/>
        <v>0</v>
      </c>
      <c r="W700" s="18">
        <f t="shared" ca="1" si="1835"/>
        <v>0</v>
      </c>
      <c r="X700" s="18">
        <f t="shared" ca="1" si="1835"/>
        <v>0</v>
      </c>
      <c r="Y700" s="18">
        <f t="shared" ca="1" si="1835"/>
        <v>0</v>
      </c>
      <c r="Z700" s="18">
        <f t="shared" ca="1" si="1835"/>
        <v>0</v>
      </c>
      <c r="AA700" s="202" t="s">
        <v>1222</v>
      </c>
      <c r="AB700" s="18">
        <f t="shared" ca="1" si="1835"/>
        <v>0</v>
      </c>
      <c r="AC700" s="18">
        <f t="shared" ca="1" si="1835"/>
        <v>0</v>
      </c>
      <c r="AD700" s="18">
        <f t="shared" ca="1" si="1835"/>
        <v>0</v>
      </c>
    </row>
    <row r="701" spans="2:174">
      <c r="B701" s="157"/>
      <c r="C701" s="157"/>
      <c r="E701" s="161"/>
    </row>
    <row r="702" spans="2:174">
      <c r="B702" s="30" t="s">
        <v>385</v>
      </c>
      <c r="D702"/>
    </row>
    <row r="703" spans="2:174">
      <c r="B703" s="157"/>
      <c r="C703" s="157"/>
      <c r="E703" s="161"/>
    </row>
    <row r="704" spans="2:174">
      <c r="B704" s="157"/>
      <c r="C704" s="159" t="s">
        <v>386</v>
      </c>
      <c r="E704" s="161"/>
    </row>
    <row r="705" spans="2:174">
      <c r="B705" s="157"/>
      <c r="C705" s="157" t="s">
        <v>53</v>
      </c>
      <c r="D705" s="144" t="s">
        <v>974</v>
      </c>
      <c r="E705" s="403"/>
      <c r="I705" s="167">
        <f t="shared" ref="I705:I720" si="1836">SUM(J705:FR705)</f>
        <v>535499.99999999988</v>
      </c>
      <c r="J705" s="18">
        <f t="shared" ref="J705:AO705" si="1837">J284</f>
        <v>0</v>
      </c>
      <c r="K705" s="18">
        <f t="shared" si="1837"/>
        <v>0</v>
      </c>
      <c r="L705" s="18">
        <f t="shared" si="1837"/>
        <v>0</v>
      </c>
      <c r="M705" s="18">
        <f t="shared" si="1837"/>
        <v>0</v>
      </c>
      <c r="N705" s="18">
        <f t="shared" si="1837"/>
        <v>0</v>
      </c>
      <c r="O705" s="18">
        <f t="shared" si="1837"/>
        <v>0</v>
      </c>
      <c r="P705" s="18">
        <f t="shared" si="1837"/>
        <v>0</v>
      </c>
      <c r="Q705" s="18">
        <f t="shared" si="1837"/>
        <v>0</v>
      </c>
      <c r="R705" s="18">
        <f t="shared" si="1837"/>
        <v>0</v>
      </c>
      <c r="S705" s="18">
        <f t="shared" si="1837"/>
        <v>0</v>
      </c>
      <c r="T705" s="18">
        <f t="shared" si="1837"/>
        <v>0</v>
      </c>
      <c r="U705" s="18">
        <f t="shared" si="1837"/>
        <v>0</v>
      </c>
      <c r="V705" s="18">
        <f t="shared" si="1837"/>
        <v>0</v>
      </c>
      <c r="W705" s="18">
        <f t="shared" si="1837"/>
        <v>140249.99999999994</v>
      </c>
      <c r="X705" s="18">
        <f t="shared" si="1837"/>
        <v>0</v>
      </c>
      <c r="Y705" s="18">
        <f t="shared" si="1837"/>
        <v>0</v>
      </c>
      <c r="Z705" s="18">
        <f t="shared" si="1837"/>
        <v>0</v>
      </c>
      <c r="AA705" s="18">
        <f t="shared" si="1837"/>
        <v>395249.99999999994</v>
      </c>
      <c r="AB705" s="18">
        <f t="shared" si="1837"/>
        <v>0</v>
      </c>
      <c r="AC705" s="18">
        <f t="shared" si="1837"/>
        <v>0</v>
      </c>
      <c r="AD705" s="18">
        <f t="shared" si="1837"/>
        <v>0</v>
      </c>
      <c r="AE705" s="18">
        <f t="shared" si="1837"/>
        <v>0</v>
      </c>
      <c r="AF705" s="18">
        <f t="shared" si="1837"/>
        <v>0</v>
      </c>
      <c r="AG705" s="18">
        <f t="shared" si="1837"/>
        <v>0</v>
      </c>
      <c r="AH705" s="18">
        <f t="shared" si="1837"/>
        <v>0</v>
      </c>
      <c r="AI705" s="18">
        <f t="shared" si="1837"/>
        <v>0</v>
      </c>
      <c r="AJ705" s="18">
        <f t="shared" si="1837"/>
        <v>0</v>
      </c>
      <c r="AK705" s="18">
        <f t="shared" si="1837"/>
        <v>0</v>
      </c>
      <c r="AL705" s="18">
        <f t="shared" si="1837"/>
        <v>0</v>
      </c>
      <c r="AM705" s="18">
        <f t="shared" si="1837"/>
        <v>0</v>
      </c>
      <c r="AN705" s="18">
        <f t="shared" si="1837"/>
        <v>0</v>
      </c>
      <c r="AO705" s="18">
        <f t="shared" si="1837"/>
        <v>0</v>
      </c>
      <c r="AP705" s="18">
        <f t="shared" ref="AP705:BU705" si="1838">AP284</f>
        <v>0</v>
      </c>
      <c r="AQ705" s="18">
        <f t="shared" si="1838"/>
        <v>0</v>
      </c>
      <c r="AR705" s="18">
        <f t="shared" si="1838"/>
        <v>0</v>
      </c>
      <c r="AS705" s="18">
        <f t="shared" si="1838"/>
        <v>0</v>
      </c>
      <c r="AT705" s="18">
        <f t="shared" si="1838"/>
        <v>0</v>
      </c>
      <c r="AU705" s="18">
        <f t="shared" si="1838"/>
        <v>0</v>
      </c>
      <c r="AV705" s="18">
        <f t="shared" si="1838"/>
        <v>0</v>
      </c>
      <c r="AW705" s="18">
        <f t="shared" si="1838"/>
        <v>0</v>
      </c>
      <c r="AX705" s="18">
        <f t="shared" si="1838"/>
        <v>0</v>
      </c>
      <c r="AY705" s="18">
        <f t="shared" si="1838"/>
        <v>0</v>
      </c>
      <c r="AZ705" s="18">
        <f t="shared" si="1838"/>
        <v>0</v>
      </c>
      <c r="BA705" s="18">
        <f t="shared" si="1838"/>
        <v>0</v>
      </c>
      <c r="BB705" s="18">
        <f t="shared" si="1838"/>
        <v>0</v>
      </c>
      <c r="BC705" s="18">
        <f t="shared" si="1838"/>
        <v>0</v>
      </c>
      <c r="BD705" s="18">
        <f t="shared" si="1838"/>
        <v>0</v>
      </c>
      <c r="BE705" s="18">
        <f t="shared" si="1838"/>
        <v>0</v>
      </c>
      <c r="BF705" s="18">
        <f t="shared" si="1838"/>
        <v>0</v>
      </c>
      <c r="BG705" s="18">
        <f t="shared" si="1838"/>
        <v>0</v>
      </c>
      <c r="BH705" s="18">
        <f t="shared" si="1838"/>
        <v>0</v>
      </c>
      <c r="BI705" s="18">
        <f t="shared" si="1838"/>
        <v>0</v>
      </c>
      <c r="BJ705" s="18">
        <f t="shared" si="1838"/>
        <v>0</v>
      </c>
      <c r="BK705" s="18">
        <f t="shared" si="1838"/>
        <v>0</v>
      </c>
      <c r="BL705" s="18">
        <f t="shared" si="1838"/>
        <v>0</v>
      </c>
      <c r="BM705" s="18">
        <f t="shared" si="1838"/>
        <v>0</v>
      </c>
      <c r="BN705" s="18">
        <f t="shared" si="1838"/>
        <v>0</v>
      </c>
      <c r="BO705" s="18">
        <f t="shared" si="1838"/>
        <v>0</v>
      </c>
      <c r="BP705" s="18">
        <f t="shared" si="1838"/>
        <v>0</v>
      </c>
      <c r="BQ705" s="18">
        <f t="shared" si="1838"/>
        <v>0</v>
      </c>
      <c r="BR705" s="18">
        <f t="shared" si="1838"/>
        <v>0</v>
      </c>
      <c r="BS705" s="18">
        <f t="shared" si="1838"/>
        <v>0</v>
      </c>
      <c r="BT705" s="18">
        <f t="shared" si="1838"/>
        <v>0</v>
      </c>
      <c r="BU705" s="18">
        <f t="shared" si="1838"/>
        <v>0</v>
      </c>
      <c r="BV705" s="18">
        <f t="shared" ref="BV705:DA705" si="1839">BV284</f>
        <v>0</v>
      </c>
      <c r="BW705" s="18">
        <f t="shared" si="1839"/>
        <v>0</v>
      </c>
      <c r="BX705" s="18">
        <f t="shared" si="1839"/>
        <v>0</v>
      </c>
      <c r="BY705" s="18">
        <f t="shared" si="1839"/>
        <v>0</v>
      </c>
      <c r="BZ705" s="18">
        <f t="shared" si="1839"/>
        <v>0</v>
      </c>
      <c r="CA705" s="18">
        <f t="shared" si="1839"/>
        <v>0</v>
      </c>
      <c r="CB705" s="18">
        <f t="shared" si="1839"/>
        <v>0</v>
      </c>
      <c r="CC705" s="18">
        <f t="shared" si="1839"/>
        <v>0</v>
      </c>
      <c r="CD705" s="18">
        <f t="shared" si="1839"/>
        <v>0</v>
      </c>
      <c r="CE705" s="18">
        <f t="shared" si="1839"/>
        <v>0</v>
      </c>
      <c r="CF705" s="18">
        <f t="shared" si="1839"/>
        <v>0</v>
      </c>
      <c r="CG705" s="18">
        <f t="shared" si="1839"/>
        <v>0</v>
      </c>
      <c r="CH705" s="18">
        <f t="shared" si="1839"/>
        <v>0</v>
      </c>
      <c r="CI705" s="18">
        <f t="shared" si="1839"/>
        <v>0</v>
      </c>
      <c r="CJ705" s="18">
        <f t="shared" si="1839"/>
        <v>0</v>
      </c>
      <c r="CK705" s="18">
        <f t="shared" si="1839"/>
        <v>0</v>
      </c>
      <c r="CL705" s="18">
        <f t="shared" si="1839"/>
        <v>0</v>
      </c>
      <c r="CM705" s="18">
        <f t="shared" si="1839"/>
        <v>0</v>
      </c>
      <c r="CN705" s="18">
        <f t="shared" si="1839"/>
        <v>0</v>
      </c>
      <c r="CO705" s="18">
        <f t="shared" si="1839"/>
        <v>0</v>
      </c>
      <c r="CP705" s="18">
        <f t="shared" si="1839"/>
        <v>0</v>
      </c>
      <c r="CQ705" s="18">
        <f t="shared" si="1839"/>
        <v>0</v>
      </c>
      <c r="CR705" s="18">
        <f t="shared" si="1839"/>
        <v>0</v>
      </c>
      <c r="CS705" s="18">
        <f t="shared" si="1839"/>
        <v>0</v>
      </c>
      <c r="CT705" s="18">
        <f t="shared" si="1839"/>
        <v>0</v>
      </c>
      <c r="CU705" s="18">
        <f t="shared" si="1839"/>
        <v>0</v>
      </c>
      <c r="CV705" s="18">
        <f t="shared" si="1839"/>
        <v>0</v>
      </c>
      <c r="CW705" s="18">
        <f t="shared" si="1839"/>
        <v>0</v>
      </c>
      <c r="CX705" s="18">
        <f t="shared" si="1839"/>
        <v>0</v>
      </c>
      <c r="CY705" s="18">
        <f t="shared" si="1839"/>
        <v>0</v>
      </c>
      <c r="CZ705" s="18">
        <f t="shared" si="1839"/>
        <v>0</v>
      </c>
      <c r="DA705" s="18">
        <f t="shared" si="1839"/>
        <v>0</v>
      </c>
      <c r="DB705" s="18">
        <f t="shared" ref="DB705:EG705" si="1840">DB284</f>
        <v>0</v>
      </c>
      <c r="DC705" s="18">
        <f t="shared" si="1840"/>
        <v>0</v>
      </c>
      <c r="DD705" s="18">
        <f t="shared" si="1840"/>
        <v>0</v>
      </c>
      <c r="DE705" s="18">
        <f t="shared" si="1840"/>
        <v>0</v>
      </c>
      <c r="DF705" s="18">
        <f t="shared" si="1840"/>
        <v>0</v>
      </c>
      <c r="DG705" s="18">
        <f t="shared" si="1840"/>
        <v>0</v>
      </c>
      <c r="DH705" s="18">
        <f t="shared" si="1840"/>
        <v>0</v>
      </c>
      <c r="DI705" s="18">
        <f t="shared" si="1840"/>
        <v>0</v>
      </c>
      <c r="DJ705" s="18">
        <f t="shared" si="1840"/>
        <v>0</v>
      </c>
      <c r="DK705" s="18">
        <f t="shared" si="1840"/>
        <v>0</v>
      </c>
      <c r="DL705" s="18">
        <f t="shared" si="1840"/>
        <v>0</v>
      </c>
      <c r="DM705" s="18">
        <f t="shared" si="1840"/>
        <v>0</v>
      </c>
      <c r="DN705" s="18">
        <f t="shared" si="1840"/>
        <v>0</v>
      </c>
      <c r="DO705" s="18">
        <f t="shared" si="1840"/>
        <v>0</v>
      </c>
      <c r="DP705" s="18">
        <f t="shared" si="1840"/>
        <v>0</v>
      </c>
      <c r="DQ705" s="18">
        <f t="shared" si="1840"/>
        <v>0</v>
      </c>
      <c r="DR705" s="18">
        <f t="shared" si="1840"/>
        <v>0</v>
      </c>
      <c r="DS705" s="18">
        <f t="shared" si="1840"/>
        <v>0</v>
      </c>
      <c r="DT705" s="18">
        <f t="shared" si="1840"/>
        <v>0</v>
      </c>
      <c r="DU705" s="18">
        <f t="shared" si="1840"/>
        <v>0</v>
      </c>
      <c r="DV705" s="18">
        <f t="shared" si="1840"/>
        <v>0</v>
      </c>
      <c r="DW705" s="18">
        <f t="shared" si="1840"/>
        <v>0</v>
      </c>
      <c r="DX705" s="18">
        <f t="shared" si="1840"/>
        <v>0</v>
      </c>
      <c r="DY705" s="18">
        <f t="shared" si="1840"/>
        <v>0</v>
      </c>
      <c r="DZ705" s="18">
        <f t="shared" si="1840"/>
        <v>0</v>
      </c>
      <c r="EA705" s="18">
        <f t="shared" si="1840"/>
        <v>0</v>
      </c>
      <c r="EB705" s="18">
        <f t="shared" si="1840"/>
        <v>0</v>
      </c>
      <c r="EC705" s="18">
        <f t="shared" si="1840"/>
        <v>0</v>
      </c>
      <c r="ED705" s="18">
        <f t="shared" si="1840"/>
        <v>0</v>
      </c>
      <c r="EE705" s="18">
        <f t="shared" si="1840"/>
        <v>0</v>
      </c>
      <c r="EF705" s="18">
        <f t="shared" si="1840"/>
        <v>0</v>
      </c>
      <c r="EG705" s="18">
        <f t="shared" si="1840"/>
        <v>0</v>
      </c>
      <c r="EH705" s="18">
        <f t="shared" ref="EH705:FR705" si="1841">EH284</f>
        <v>0</v>
      </c>
      <c r="EI705" s="18">
        <f t="shared" si="1841"/>
        <v>0</v>
      </c>
      <c r="EJ705" s="18">
        <f t="shared" si="1841"/>
        <v>0</v>
      </c>
      <c r="EK705" s="18">
        <f t="shared" si="1841"/>
        <v>0</v>
      </c>
      <c r="EL705" s="18">
        <f t="shared" si="1841"/>
        <v>0</v>
      </c>
      <c r="EM705" s="18">
        <f t="shared" si="1841"/>
        <v>0</v>
      </c>
      <c r="EN705" s="18">
        <f t="shared" si="1841"/>
        <v>0</v>
      </c>
      <c r="EO705" s="18">
        <f t="shared" si="1841"/>
        <v>0</v>
      </c>
      <c r="EP705" s="18">
        <f t="shared" si="1841"/>
        <v>0</v>
      </c>
      <c r="EQ705" s="18">
        <f t="shared" si="1841"/>
        <v>0</v>
      </c>
      <c r="ER705" s="18">
        <f t="shared" si="1841"/>
        <v>0</v>
      </c>
      <c r="ES705" s="18">
        <f t="shared" si="1841"/>
        <v>0</v>
      </c>
      <c r="ET705" s="18">
        <f t="shared" si="1841"/>
        <v>0</v>
      </c>
      <c r="EU705" s="18">
        <f t="shared" si="1841"/>
        <v>0</v>
      </c>
      <c r="EV705" s="18">
        <f t="shared" si="1841"/>
        <v>0</v>
      </c>
      <c r="EW705" s="18">
        <f t="shared" si="1841"/>
        <v>0</v>
      </c>
      <c r="EX705" s="18">
        <f t="shared" si="1841"/>
        <v>0</v>
      </c>
      <c r="EY705" s="18">
        <f t="shared" si="1841"/>
        <v>0</v>
      </c>
      <c r="EZ705" s="18">
        <f t="shared" si="1841"/>
        <v>0</v>
      </c>
      <c r="FA705" s="18">
        <f t="shared" si="1841"/>
        <v>0</v>
      </c>
      <c r="FB705" s="18">
        <f t="shared" si="1841"/>
        <v>0</v>
      </c>
      <c r="FC705" s="18">
        <f t="shared" si="1841"/>
        <v>0</v>
      </c>
      <c r="FD705" s="18">
        <f t="shared" si="1841"/>
        <v>0</v>
      </c>
      <c r="FE705" s="18">
        <f t="shared" si="1841"/>
        <v>0</v>
      </c>
      <c r="FF705" s="18">
        <f t="shared" si="1841"/>
        <v>0</v>
      </c>
      <c r="FG705" s="18">
        <f t="shared" si="1841"/>
        <v>0</v>
      </c>
      <c r="FH705" s="18">
        <f t="shared" si="1841"/>
        <v>0</v>
      </c>
      <c r="FI705" s="18">
        <f t="shared" si="1841"/>
        <v>0</v>
      </c>
      <c r="FJ705" s="18">
        <f t="shared" si="1841"/>
        <v>0</v>
      </c>
      <c r="FK705" s="18">
        <f t="shared" si="1841"/>
        <v>0</v>
      </c>
      <c r="FL705" s="18">
        <f t="shared" si="1841"/>
        <v>0</v>
      </c>
      <c r="FM705" s="18">
        <f t="shared" si="1841"/>
        <v>0</v>
      </c>
      <c r="FN705" s="18">
        <f t="shared" si="1841"/>
        <v>0</v>
      </c>
      <c r="FO705" s="18">
        <f t="shared" si="1841"/>
        <v>0</v>
      </c>
      <c r="FP705" s="18">
        <f t="shared" si="1841"/>
        <v>0</v>
      </c>
      <c r="FQ705" s="18">
        <f t="shared" si="1841"/>
        <v>0</v>
      </c>
      <c r="FR705" s="18">
        <f t="shared" si="1841"/>
        <v>0</v>
      </c>
    </row>
    <row r="706" spans="2:174">
      <c r="B706" s="157"/>
      <c r="C706" s="157" t="s">
        <v>630</v>
      </c>
      <c r="D706" s="144" t="s">
        <v>974</v>
      </c>
      <c r="E706" s="161"/>
      <c r="I706" s="312">
        <f t="shared" si="1836"/>
        <v>2307.7849315068493</v>
      </c>
      <c r="J706" s="18">
        <f>J829</f>
        <v>0</v>
      </c>
      <c r="K706" s="18">
        <f t="shared" ref="K706:BV706" si="1842">K829</f>
        <v>0</v>
      </c>
      <c r="L706" s="18">
        <f t="shared" si="1842"/>
        <v>0</v>
      </c>
      <c r="M706" s="18">
        <f t="shared" si="1842"/>
        <v>0</v>
      </c>
      <c r="N706" s="18">
        <f t="shared" si="1842"/>
        <v>0</v>
      </c>
      <c r="O706" s="18">
        <f t="shared" si="1842"/>
        <v>0</v>
      </c>
      <c r="P706" s="18">
        <f t="shared" si="1842"/>
        <v>0</v>
      </c>
      <c r="Q706" s="18">
        <f t="shared" si="1842"/>
        <v>0</v>
      </c>
      <c r="R706" s="18">
        <f t="shared" si="1842"/>
        <v>0</v>
      </c>
      <c r="S706" s="18">
        <f t="shared" si="1842"/>
        <v>0</v>
      </c>
      <c r="T706" s="18">
        <f t="shared" si="1842"/>
        <v>0</v>
      </c>
      <c r="U706" s="18">
        <f t="shared" si="1842"/>
        <v>0</v>
      </c>
      <c r="V706" s="18">
        <f t="shared" si="1842"/>
        <v>0</v>
      </c>
      <c r="W706" s="18">
        <f t="shared" si="1842"/>
        <v>0</v>
      </c>
      <c r="X706" s="18">
        <f t="shared" si="1842"/>
        <v>0</v>
      </c>
      <c r="Y706" s="18">
        <f t="shared" si="1842"/>
        <v>0</v>
      </c>
      <c r="Z706" s="18">
        <f t="shared" si="1842"/>
        <v>0</v>
      </c>
      <c r="AA706" s="18">
        <f t="shared" si="1842"/>
        <v>2307.7849315068493</v>
      </c>
      <c r="AB706" s="18">
        <f t="shared" si="1842"/>
        <v>0</v>
      </c>
      <c r="AC706" s="18">
        <f t="shared" si="1842"/>
        <v>0</v>
      </c>
      <c r="AD706" s="18">
        <f t="shared" si="1842"/>
        <v>0</v>
      </c>
      <c r="AE706" s="18">
        <f t="shared" si="1842"/>
        <v>0</v>
      </c>
      <c r="AF706" s="18">
        <f t="shared" si="1842"/>
        <v>0</v>
      </c>
      <c r="AG706" s="18">
        <f t="shared" si="1842"/>
        <v>0</v>
      </c>
      <c r="AH706" s="18">
        <f t="shared" si="1842"/>
        <v>0</v>
      </c>
      <c r="AI706" s="18">
        <f t="shared" si="1842"/>
        <v>0</v>
      </c>
      <c r="AJ706" s="18">
        <f t="shared" si="1842"/>
        <v>0</v>
      </c>
      <c r="AK706" s="18">
        <f t="shared" si="1842"/>
        <v>0</v>
      </c>
      <c r="AL706" s="18">
        <f t="shared" si="1842"/>
        <v>0</v>
      </c>
      <c r="AM706" s="18">
        <f t="shared" si="1842"/>
        <v>0</v>
      </c>
      <c r="AN706" s="18">
        <f t="shared" si="1842"/>
        <v>0</v>
      </c>
      <c r="AO706" s="18">
        <f t="shared" si="1842"/>
        <v>0</v>
      </c>
      <c r="AP706" s="18">
        <f t="shared" si="1842"/>
        <v>0</v>
      </c>
      <c r="AQ706" s="18">
        <f t="shared" si="1842"/>
        <v>0</v>
      </c>
      <c r="AR706" s="18">
        <f t="shared" si="1842"/>
        <v>0</v>
      </c>
      <c r="AS706" s="18">
        <f t="shared" si="1842"/>
        <v>0</v>
      </c>
      <c r="AT706" s="18">
        <f t="shared" si="1842"/>
        <v>0</v>
      </c>
      <c r="AU706" s="18">
        <f t="shared" si="1842"/>
        <v>0</v>
      </c>
      <c r="AV706" s="18">
        <f t="shared" si="1842"/>
        <v>0</v>
      </c>
      <c r="AW706" s="18">
        <f t="shared" si="1842"/>
        <v>0</v>
      </c>
      <c r="AX706" s="18">
        <f t="shared" si="1842"/>
        <v>0</v>
      </c>
      <c r="AY706" s="18">
        <f t="shared" si="1842"/>
        <v>0</v>
      </c>
      <c r="AZ706" s="18">
        <f t="shared" si="1842"/>
        <v>0</v>
      </c>
      <c r="BA706" s="18">
        <f t="shared" si="1842"/>
        <v>0</v>
      </c>
      <c r="BB706" s="18">
        <f t="shared" si="1842"/>
        <v>0</v>
      </c>
      <c r="BC706" s="18">
        <f t="shared" si="1842"/>
        <v>0</v>
      </c>
      <c r="BD706" s="18">
        <f t="shared" si="1842"/>
        <v>0</v>
      </c>
      <c r="BE706" s="18">
        <f t="shared" si="1842"/>
        <v>0</v>
      </c>
      <c r="BF706" s="18">
        <f t="shared" si="1842"/>
        <v>0</v>
      </c>
      <c r="BG706" s="18">
        <f t="shared" si="1842"/>
        <v>0</v>
      </c>
      <c r="BH706" s="18">
        <f t="shared" si="1842"/>
        <v>0</v>
      </c>
      <c r="BI706" s="18">
        <f t="shared" si="1842"/>
        <v>0</v>
      </c>
      <c r="BJ706" s="18">
        <f t="shared" si="1842"/>
        <v>0</v>
      </c>
      <c r="BK706" s="18">
        <f t="shared" si="1842"/>
        <v>0</v>
      </c>
      <c r="BL706" s="18">
        <f t="shared" si="1842"/>
        <v>0</v>
      </c>
      <c r="BM706" s="18">
        <f t="shared" si="1842"/>
        <v>0</v>
      </c>
      <c r="BN706" s="18">
        <f t="shared" si="1842"/>
        <v>0</v>
      </c>
      <c r="BO706" s="18">
        <f t="shared" si="1842"/>
        <v>0</v>
      </c>
      <c r="BP706" s="18">
        <f t="shared" si="1842"/>
        <v>0</v>
      </c>
      <c r="BQ706" s="18">
        <f t="shared" si="1842"/>
        <v>0</v>
      </c>
      <c r="BR706" s="18">
        <f t="shared" si="1842"/>
        <v>0</v>
      </c>
      <c r="BS706" s="18">
        <f t="shared" si="1842"/>
        <v>0</v>
      </c>
      <c r="BT706" s="18">
        <f t="shared" si="1842"/>
        <v>0</v>
      </c>
      <c r="BU706" s="18">
        <f t="shared" si="1842"/>
        <v>0</v>
      </c>
      <c r="BV706" s="18">
        <f t="shared" si="1842"/>
        <v>0</v>
      </c>
      <c r="BW706" s="18">
        <f t="shared" ref="BW706:EH706" si="1843">BW829</f>
        <v>0</v>
      </c>
      <c r="BX706" s="18">
        <f t="shared" si="1843"/>
        <v>0</v>
      </c>
      <c r="BY706" s="18">
        <f t="shared" si="1843"/>
        <v>0</v>
      </c>
      <c r="BZ706" s="18">
        <f t="shared" si="1843"/>
        <v>0</v>
      </c>
      <c r="CA706" s="18">
        <f t="shared" si="1843"/>
        <v>0</v>
      </c>
      <c r="CB706" s="18">
        <f t="shared" si="1843"/>
        <v>0</v>
      </c>
      <c r="CC706" s="18">
        <f t="shared" si="1843"/>
        <v>0</v>
      </c>
      <c r="CD706" s="18">
        <f t="shared" si="1843"/>
        <v>0</v>
      </c>
      <c r="CE706" s="18">
        <f t="shared" si="1843"/>
        <v>0</v>
      </c>
      <c r="CF706" s="18">
        <f t="shared" si="1843"/>
        <v>0</v>
      </c>
      <c r="CG706" s="18">
        <f t="shared" si="1843"/>
        <v>0</v>
      </c>
      <c r="CH706" s="18">
        <f t="shared" si="1843"/>
        <v>0</v>
      </c>
      <c r="CI706" s="18">
        <f t="shared" si="1843"/>
        <v>0</v>
      </c>
      <c r="CJ706" s="18">
        <f t="shared" si="1843"/>
        <v>0</v>
      </c>
      <c r="CK706" s="18">
        <f t="shared" si="1843"/>
        <v>0</v>
      </c>
      <c r="CL706" s="18">
        <f t="shared" si="1843"/>
        <v>0</v>
      </c>
      <c r="CM706" s="18">
        <f t="shared" si="1843"/>
        <v>0</v>
      </c>
      <c r="CN706" s="18">
        <f t="shared" si="1843"/>
        <v>0</v>
      </c>
      <c r="CO706" s="18">
        <f t="shared" si="1843"/>
        <v>0</v>
      </c>
      <c r="CP706" s="18">
        <f t="shared" si="1843"/>
        <v>0</v>
      </c>
      <c r="CQ706" s="18">
        <f t="shared" si="1843"/>
        <v>0</v>
      </c>
      <c r="CR706" s="18">
        <f t="shared" si="1843"/>
        <v>0</v>
      </c>
      <c r="CS706" s="18">
        <f t="shared" si="1843"/>
        <v>0</v>
      </c>
      <c r="CT706" s="18">
        <f t="shared" si="1843"/>
        <v>0</v>
      </c>
      <c r="CU706" s="18">
        <f t="shared" si="1843"/>
        <v>0</v>
      </c>
      <c r="CV706" s="18">
        <f t="shared" si="1843"/>
        <v>0</v>
      </c>
      <c r="CW706" s="18">
        <f t="shared" si="1843"/>
        <v>0</v>
      </c>
      <c r="CX706" s="18">
        <f t="shared" si="1843"/>
        <v>0</v>
      </c>
      <c r="CY706" s="18">
        <f t="shared" si="1843"/>
        <v>0</v>
      </c>
      <c r="CZ706" s="18">
        <f t="shared" si="1843"/>
        <v>0</v>
      </c>
      <c r="DA706" s="18">
        <f t="shared" si="1843"/>
        <v>0</v>
      </c>
      <c r="DB706" s="18">
        <f t="shared" si="1843"/>
        <v>0</v>
      </c>
      <c r="DC706" s="18">
        <f t="shared" si="1843"/>
        <v>0</v>
      </c>
      <c r="DD706" s="18">
        <f t="shared" si="1843"/>
        <v>0</v>
      </c>
      <c r="DE706" s="18">
        <f t="shared" si="1843"/>
        <v>0</v>
      </c>
      <c r="DF706" s="18">
        <f t="shared" si="1843"/>
        <v>0</v>
      </c>
      <c r="DG706" s="18">
        <f t="shared" si="1843"/>
        <v>0</v>
      </c>
      <c r="DH706" s="18">
        <f t="shared" si="1843"/>
        <v>0</v>
      </c>
      <c r="DI706" s="18">
        <f t="shared" si="1843"/>
        <v>0</v>
      </c>
      <c r="DJ706" s="18">
        <f t="shared" si="1843"/>
        <v>0</v>
      </c>
      <c r="DK706" s="18">
        <f t="shared" si="1843"/>
        <v>0</v>
      </c>
      <c r="DL706" s="18">
        <f t="shared" si="1843"/>
        <v>0</v>
      </c>
      <c r="DM706" s="18">
        <f t="shared" si="1843"/>
        <v>0</v>
      </c>
      <c r="DN706" s="18">
        <f t="shared" si="1843"/>
        <v>0</v>
      </c>
      <c r="DO706" s="18">
        <f t="shared" si="1843"/>
        <v>0</v>
      </c>
      <c r="DP706" s="18">
        <f t="shared" si="1843"/>
        <v>0</v>
      </c>
      <c r="DQ706" s="18">
        <f t="shared" si="1843"/>
        <v>0</v>
      </c>
      <c r="DR706" s="18">
        <f t="shared" si="1843"/>
        <v>0</v>
      </c>
      <c r="DS706" s="18">
        <f t="shared" si="1843"/>
        <v>0</v>
      </c>
      <c r="DT706" s="18">
        <f t="shared" si="1843"/>
        <v>0</v>
      </c>
      <c r="DU706" s="18">
        <f t="shared" si="1843"/>
        <v>0</v>
      </c>
      <c r="DV706" s="18">
        <f t="shared" si="1843"/>
        <v>0</v>
      </c>
      <c r="DW706" s="18">
        <f t="shared" si="1843"/>
        <v>0</v>
      </c>
      <c r="DX706" s="18">
        <f t="shared" si="1843"/>
        <v>0</v>
      </c>
      <c r="DY706" s="18">
        <f t="shared" si="1843"/>
        <v>0</v>
      </c>
      <c r="DZ706" s="18">
        <f t="shared" si="1843"/>
        <v>0</v>
      </c>
      <c r="EA706" s="18">
        <f t="shared" si="1843"/>
        <v>0</v>
      </c>
      <c r="EB706" s="18">
        <f t="shared" si="1843"/>
        <v>0</v>
      </c>
      <c r="EC706" s="18">
        <f t="shared" si="1843"/>
        <v>0</v>
      </c>
      <c r="ED706" s="18">
        <f t="shared" si="1843"/>
        <v>0</v>
      </c>
      <c r="EE706" s="18">
        <f t="shared" si="1843"/>
        <v>0</v>
      </c>
      <c r="EF706" s="18">
        <f t="shared" si="1843"/>
        <v>0</v>
      </c>
      <c r="EG706" s="18">
        <f t="shared" si="1843"/>
        <v>0</v>
      </c>
      <c r="EH706" s="18">
        <f t="shared" si="1843"/>
        <v>0</v>
      </c>
      <c r="EI706" s="18">
        <f t="shared" ref="EI706:FR706" si="1844">EI829</f>
        <v>0</v>
      </c>
      <c r="EJ706" s="18">
        <f t="shared" si="1844"/>
        <v>0</v>
      </c>
      <c r="EK706" s="18">
        <f t="shared" si="1844"/>
        <v>0</v>
      </c>
      <c r="EL706" s="18">
        <f t="shared" si="1844"/>
        <v>0</v>
      </c>
      <c r="EM706" s="18">
        <f t="shared" si="1844"/>
        <v>0</v>
      </c>
      <c r="EN706" s="18">
        <f t="shared" si="1844"/>
        <v>0</v>
      </c>
      <c r="EO706" s="18">
        <f t="shared" si="1844"/>
        <v>0</v>
      </c>
      <c r="EP706" s="18">
        <f t="shared" si="1844"/>
        <v>0</v>
      </c>
      <c r="EQ706" s="18">
        <f t="shared" si="1844"/>
        <v>0</v>
      </c>
      <c r="ER706" s="18">
        <f t="shared" si="1844"/>
        <v>0</v>
      </c>
      <c r="ES706" s="18">
        <f t="shared" si="1844"/>
        <v>0</v>
      </c>
      <c r="ET706" s="18">
        <f t="shared" si="1844"/>
        <v>0</v>
      </c>
      <c r="EU706" s="18">
        <f t="shared" si="1844"/>
        <v>0</v>
      </c>
      <c r="EV706" s="18">
        <f t="shared" si="1844"/>
        <v>0</v>
      </c>
      <c r="EW706" s="18">
        <f t="shared" si="1844"/>
        <v>0</v>
      </c>
      <c r="EX706" s="18">
        <f t="shared" si="1844"/>
        <v>0</v>
      </c>
      <c r="EY706" s="18">
        <f t="shared" si="1844"/>
        <v>0</v>
      </c>
      <c r="EZ706" s="18">
        <f t="shared" si="1844"/>
        <v>0</v>
      </c>
      <c r="FA706" s="18">
        <f t="shared" si="1844"/>
        <v>0</v>
      </c>
      <c r="FB706" s="18">
        <f t="shared" si="1844"/>
        <v>0</v>
      </c>
      <c r="FC706" s="18">
        <f t="shared" si="1844"/>
        <v>0</v>
      </c>
      <c r="FD706" s="18">
        <f t="shared" si="1844"/>
        <v>0</v>
      </c>
      <c r="FE706" s="18">
        <f t="shared" si="1844"/>
        <v>0</v>
      </c>
      <c r="FF706" s="18">
        <f t="shared" si="1844"/>
        <v>0</v>
      </c>
      <c r="FG706" s="18">
        <f t="shared" si="1844"/>
        <v>0</v>
      </c>
      <c r="FH706" s="18">
        <f t="shared" si="1844"/>
        <v>0</v>
      </c>
      <c r="FI706" s="18">
        <f t="shared" si="1844"/>
        <v>0</v>
      </c>
      <c r="FJ706" s="18">
        <f t="shared" si="1844"/>
        <v>0</v>
      </c>
      <c r="FK706" s="18">
        <f t="shared" si="1844"/>
        <v>0</v>
      </c>
      <c r="FL706" s="18">
        <f t="shared" si="1844"/>
        <v>0</v>
      </c>
      <c r="FM706" s="18">
        <f t="shared" si="1844"/>
        <v>0</v>
      </c>
      <c r="FN706" s="18">
        <f t="shared" si="1844"/>
        <v>0</v>
      </c>
      <c r="FO706" s="18">
        <f t="shared" si="1844"/>
        <v>0</v>
      </c>
      <c r="FP706" s="18">
        <f t="shared" si="1844"/>
        <v>0</v>
      </c>
      <c r="FQ706" s="18">
        <f t="shared" si="1844"/>
        <v>0</v>
      </c>
      <c r="FR706" s="18">
        <f t="shared" si="1844"/>
        <v>0</v>
      </c>
    </row>
    <row r="707" spans="2:174">
      <c r="B707" s="157"/>
      <c r="C707" s="157" t="s">
        <v>631</v>
      </c>
      <c r="D707" s="144" t="s">
        <v>974</v>
      </c>
      <c r="E707" s="161"/>
      <c r="I707" s="167">
        <f t="shared" si="1836"/>
        <v>0</v>
      </c>
      <c r="J707" s="18">
        <f t="shared" ref="J707:AO707" si="1845">(J$15&gt;0) * SUM(J832, J947, J998)</f>
        <v>0</v>
      </c>
      <c r="K707" s="18">
        <f t="shared" si="1845"/>
        <v>0</v>
      </c>
      <c r="L707" s="18">
        <f t="shared" si="1845"/>
        <v>0</v>
      </c>
      <c r="M707" s="18">
        <f t="shared" si="1845"/>
        <v>0</v>
      </c>
      <c r="N707" s="18">
        <f t="shared" si="1845"/>
        <v>0</v>
      </c>
      <c r="O707" s="18">
        <f t="shared" si="1845"/>
        <v>0</v>
      </c>
      <c r="P707" s="18">
        <f t="shared" si="1845"/>
        <v>0</v>
      </c>
      <c r="Q707" s="18">
        <f t="shared" si="1845"/>
        <v>0</v>
      </c>
      <c r="R707" s="18">
        <f t="shared" si="1845"/>
        <v>0</v>
      </c>
      <c r="S707" s="18">
        <f t="shared" si="1845"/>
        <v>0</v>
      </c>
      <c r="T707" s="18">
        <f t="shared" si="1845"/>
        <v>0</v>
      </c>
      <c r="U707" s="18">
        <f t="shared" si="1845"/>
        <v>0</v>
      </c>
      <c r="V707" s="18">
        <f t="shared" si="1845"/>
        <v>0</v>
      </c>
      <c r="W707" s="18">
        <f t="shared" si="1845"/>
        <v>0</v>
      </c>
      <c r="X707" s="18">
        <f t="shared" si="1845"/>
        <v>0</v>
      </c>
      <c r="Y707" s="18">
        <f t="shared" si="1845"/>
        <v>0</v>
      </c>
      <c r="Z707" s="18">
        <f t="shared" si="1845"/>
        <v>0</v>
      </c>
      <c r="AA707" s="18">
        <f t="shared" si="1845"/>
        <v>0</v>
      </c>
      <c r="AB707" s="18">
        <f t="shared" si="1845"/>
        <v>0</v>
      </c>
      <c r="AC707" s="18">
        <f t="shared" si="1845"/>
        <v>0</v>
      </c>
      <c r="AD707" s="18">
        <f t="shared" si="1845"/>
        <v>0</v>
      </c>
      <c r="AE707" s="18">
        <f t="shared" si="1845"/>
        <v>0</v>
      </c>
      <c r="AF707" s="18">
        <f t="shared" si="1845"/>
        <v>0</v>
      </c>
      <c r="AG707" s="18">
        <f t="shared" si="1845"/>
        <v>0</v>
      </c>
      <c r="AH707" s="18">
        <f t="shared" si="1845"/>
        <v>0</v>
      </c>
      <c r="AI707" s="18">
        <f t="shared" si="1845"/>
        <v>0</v>
      </c>
      <c r="AJ707" s="18">
        <f t="shared" si="1845"/>
        <v>0</v>
      </c>
      <c r="AK707" s="18">
        <f t="shared" si="1845"/>
        <v>0</v>
      </c>
      <c r="AL707" s="18">
        <f t="shared" si="1845"/>
        <v>0</v>
      </c>
      <c r="AM707" s="18">
        <f t="shared" si="1845"/>
        <v>0</v>
      </c>
      <c r="AN707" s="18">
        <f t="shared" si="1845"/>
        <v>0</v>
      </c>
      <c r="AO707" s="18">
        <f t="shared" si="1845"/>
        <v>0</v>
      </c>
      <c r="AP707" s="18">
        <f t="shared" ref="AP707:BU707" si="1846">(AP$15&gt;0) * SUM(AP832, AP947, AP998)</f>
        <v>0</v>
      </c>
      <c r="AQ707" s="18">
        <f t="shared" si="1846"/>
        <v>0</v>
      </c>
      <c r="AR707" s="18">
        <f t="shared" si="1846"/>
        <v>0</v>
      </c>
      <c r="AS707" s="18">
        <f t="shared" si="1846"/>
        <v>0</v>
      </c>
      <c r="AT707" s="18">
        <f t="shared" si="1846"/>
        <v>0</v>
      </c>
      <c r="AU707" s="18">
        <f t="shared" si="1846"/>
        <v>0</v>
      </c>
      <c r="AV707" s="18">
        <f t="shared" si="1846"/>
        <v>0</v>
      </c>
      <c r="AW707" s="18">
        <f t="shared" si="1846"/>
        <v>0</v>
      </c>
      <c r="AX707" s="18">
        <f t="shared" si="1846"/>
        <v>0</v>
      </c>
      <c r="AY707" s="18">
        <f t="shared" si="1846"/>
        <v>0</v>
      </c>
      <c r="AZ707" s="18">
        <f t="shared" si="1846"/>
        <v>0</v>
      </c>
      <c r="BA707" s="18">
        <f t="shared" si="1846"/>
        <v>0</v>
      </c>
      <c r="BB707" s="18">
        <f t="shared" si="1846"/>
        <v>0</v>
      </c>
      <c r="BC707" s="18">
        <f t="shared" si="1846"/>
        <v>0</v>
      </c>
      <c r="BD707" s="18">
        <f t="shared" si="1846"/>
        <v>0</v>
      </c>
      <c r="BE707" s="18">
        <f t="shared" si="1846"/>
        <v>0</v>
      </c>
      <c r="BF707" s="18">
        <f t="shared" si="1846"/>
        <v>0</v>
      </c>
      <c r="BG707" s="18">
        <f t="shared" si="1846"/>
        <v>0</v>
      </c>
      <c r="BH707" s="18">
        <f t="shared" si="1846"/>
        <v>0</v>
      </c>
      <c r="BI707" s="18">
        <f t="shared" si="1846"/>
        <v>0</v>
      </c>
      <c r="BJ707" s="18">
        <f t="shared" si="1846"/>
        <v>0</v>
      </c>
      <c r="BK707" s="18">
        <f t="shared" si="1846"/>
        <v>0</v>
      </c>
      <c r="BL707" s="18">
        <f t="shared" si="1846"/>
        <v>0</v>
      </c>
      <c r="BM707" s="18">
        <f t="shared" si="1846"/>
        <v>0</v>
      </c>
      <c r="BN707" s="18">
        <f t="shared" si="1846"/>
        <v>0</v>
      </c>
      <c r="BO707" s="18">
        <f t="shared" si="1846"/>
        <v>0</v>
      </c>
      <c r="BP707" s="18">
        <f t="shared" si="1846"/>
        <v>0</v>
      </c>
      <c r="BQ707" s="18">
        <f t="shared" si="1846"/>
        <v>0</v>
      </c>
      <c r="BR707" s="18">
        <f t="shared" si="1846"/>
        <v>0</v>
      </c>
      <c r="BS707" s="18">
        <f t="shared" si="1846"/>
        <v>0</v>
      </c>
      <c r="BT707" s="18">
        <f t="shared" si="1846"/>
        <v>0</v>
      </c>
      <c r="BU707" s="18">
        <f t="shared" si="1846"/>
        <v>0</v>
      </c>
      <c r="BV707" s="18">
        <f t="shared" ref="BV707:DA707" si="1847">(BV$15&gt;0) * SUM(BV832, BV947, BV998)</f>
        <v>0</v>
      </c>
      <c r="BW707" s="18">
        <f t="shared" si="1847"/>
        <v>0</v>
      </c>
      <c r="BX707" s="18">
        <f t="shared" si="1847"/>
        <v>0</v>
      </c>
      <c r="BY707" s="18">
        <f t="shared" si="1847"/>
        <v>0</v>
      </c>
      <c r="BZ707" s="18">
        <f t="shared" si="1847"/>
        <v>0</v>
      </c>
      <c r="CA707" s="18">
        <f t="shared" si="1847"/>
        <v>0</v>
      </c>
      <c r="CB707" s="18">
        <f t="shared" si="1847"/>
        <v>0</v>
      </c>
      <c r="CC707" s="18">
        <f t="shared" si="1847"/>
        <v>0</v>
      </c>
      <c r="CD707" s="18">
        <f t="shared" si="1847"/>
        <v>0</v>
      </c>
      <c r="CE707" s="18">
        <f t="shared" si="1847"/>
        <v>0</v>
      </c>
      <c r="CF707" s="18">
        <f t="shared" si="1847"/>
        <v>0</v>
      </c>
      <c r="CG707" s="18">
        <f t="shared" si="1847"/>
        <v>0</v>
      </c>
      <c r="CH707" s="18">
        <f t="shared" si="1847"/>
        <v>0</v>
      </c>
      <c r="CI707" s="18">
        <f t="shared" si="1847"/>
        <v>0</v>
      </c>
      <c r="CJ707" s="18">
        <f t="shared" si="1847"/>
        <v>0</v>
      </c>
      <c r="CK707" s="18">
        <f t="shared" si="1847"/>
        <v>0</v>
      </c>
      <c r="CL707" s="18">
        <f t="shared" si="1847"/>
        <v>0</v>
      </c>
      <c r="CM707" s="18">
        <f t="shared" si="1847"/>
        <v>0</v>
      </c>
      <c r="CN707" s="18">
        <f t="shared" si="1847"/>
        <v>0</v>
      </c>
      <c r="CO707" s="18">
        <f t="shared" si="1847"/>
        <v>0</v>
      </c>
      <c r="CP707" s="18">
        <f t="shared" si="1847"/>
        <v>0</v>
      </c>
      <c r="CQ707" s="18">
        <f t="shared" si="1847"/>
        <v>0</v>
      </c>
      <c r="CR707" s="18">
        <f t="shared" si="1847"/>
        <v>0</v>
      </c>
      <c r="CS707" s="18">
        <f t="shared" si="1847"/>
        <v>0</v>
      </c>
      <c r="CT707" s="18">
        <f t="shared" si="1847"/>
        <v>0</v>
      </c>
      <c r="CU707" s="18">
        <f t="shared" si="1847"/>
        <v>0</v>
      </c>
      <c r="CV707" s="18">
        <f t="shared" si="1847"/>
        <v>0</v>
      </c>
      <c r="CW707" s="18">
        <f t="shared" si="1847"/>
        <v>0</v>
      </c>
      <c r="CX707" s="18">
        <f t="shared" si="1847"/>
        <v>0</v>
      </c>
      <c r="CY707" s="18">
        <f t="shared" si="1847"/>
        <v>0</v>
      </c>
      <c r="CZ707" s="18">
        <f t="shared" si="1847"/>
        <v>0</v>
      </c>
      <c r="DA707" s="18">
        <f t="shared" si="1847"/>
        <v>0</v>
      </c>
      <c r="DB707" s="18">
        <f t="shared" ref="DB707:EG707" si="1848">(DB$15&gt;0) * SUM(DB832, DB947, DB998)</f>
        <v>0</v>
      </c>
      <c r="DC707" s="18">
        <f t="shared" si="1848"/>
        <v>0</v>
      </c>
      <c r="DD707" s="18">
        <f t="shared" si="1848"/>
        <v>0</v>
      </c>
      <c r="DE707" s="18">
        <f t="shared" si="1848"/>
        <v>0</v>
      </c>
      <c r="DF707" s="18">
        <f t="shared" si="1848"/>
        <v>0</v>
      </c>
      <c r="DG707" s="18">
        <f t="shared" si="1848"/>
        <v>0</v>
      </c>
      <c r="DH707" s="18">
        <f t="shared" si="1848"/>
        <v>0</v>
      </c>
      <c r="DI707" s="18">
        <f t="shared" si="1848"/>
        <v>0</v>
      </c>
      <c r="DJ707" s="18">
        <f t="shared" si="1848"/>
        <v>0</v>
      </c>
      <c r="DK707" s="18">
        <f t="shared" si="1848"/>
        <v>0</v>
      </c>
      <c r="DL707" s="18">
        <f t="shared" si="1848"/>
        <v>0</v>
      </c>
      <c r="DM707" s="18">
        <f t="shared" si="1848"/>
        <v>0</v>
      </c>
      <c r="DN707" s="18">
        <f t="shared" si="1848"/>
        <v>0</v>
      </c>
      <c r="DO707" s="18">
        <f t="shared" si="1848"/>
        <v>0</v>
      </c>
      <c r="DP707" s="18">
        <f t="shared" si="1848"/>
        <v>0</v>
      </c>
      <c r="DQ707" s="18">
        <f t="shared" si="1848"/>
        <v>0</v>
      </c>
      <c r="DR707" s="18">
        <f t="shared" si="1848"/>
        <v>0</v>
      </c>
      <c r="DS707" s="18">
        <f t="shared" si="1848"/>
        <v>0</v>
      </c>
      <c r="DT707" s="18">
        <f t="shared" si="1848"/>
        <v>0</v>
      </c>
      <c r="DU707" s="18">
        <f t="shared" si="1848"/>
        <v>0</v>
      </c>
      <c r="DV707" s="18">
        <f t="shared" si="1848"/>
        <v>0</v>
      </c>
      <c r="DW707" s="18">
        <f t="shared" si="1848"/>
        <v>0</v>
      </c>
      <c r="DX707" s="18">
        <f t="shared" si="1848"/>
        <v>0</v>
      </c>
      <c r="DY707" s="18">
        <f t="shared" si="1848"/>
        <v>0</v>
      </c>
      <c r="DZ707" s="18">
        <f t="shared" si="1848"/>
        <v>0</v>
      </c>
      <c r="EA707" s="18">
        <f t="shared" si="1848"/>
        <v>0</v>
      </c>
      <c r="EB707" s="18">
        <f t="shared" si="1848"/>
        <v>0</v>
      </c>
      <c r="EC707" s="18">
        <f t="shared" si="1848"/>
        <v>0</v>
      </c>
      <c r="ED707" s="18">
        <f t="shared" si="1848"/>
        <v>0</v>
      </c>
      <c r="EE707" s="18">
        <f t="shared" si="1848"/>
        <v>0</v>
      </c>
      <c r="EF707" s="18">
        <f t="shared" si="1848"/>
        <v>0</v>
      </c>
      <c r="EG707" s="18">
        <f t="shared" si="1848"/>
        <v>0</v>
      </c>
      <c r="EH707" s="18">
        <f t="shared" ref="EH707:FR707" si="1849">(EH$15&gt;0) * SUM(EH832, EH947, EH998)</f>
        <v>0</v>
      </c>
      <c r="EI707" s="18">
        <f t="shared" si="1849"/>
        <v>0</v>
      </c>
      <c r="EJ707" s="18">
        <f t="shared" si="1849"/>
        <v>0</v>
      </c>
      <c r="EK707" s="18">
        <f t="shared" si="1849"/>
        <v>0</v>
      </c>
      <c r="EL707" s="18">
        <f t="shared" si="1849"/>
        <v>0</v>
      </c>
      <c r="EM707" s="18">
        <f t="shared" si="1849"/>
        <v>0</v>
      </c>
      <c r="EN707" s="18">
        <f t="shared" si="1849"/>
        <v>0</v>
      </c>
      <c r="EO707" s="18">
        <f t="shared" si="1849"/>
        <v>0</v>
      </c>
      <c r="EP707" s="18">
        <f t="shared" si="1849"/>
        <v>0</v>
      </c>
      <c r="EQ707" s="18">
        <f t="shared" si="1849"/>
        <v>0</v>
      </c>
      <c r="ER707" s="18">
        <f t="shared" si="1849"/>
        <v>0</v>
      </c>
      <c r="ES707" s="18">
        <f t="shared" si="1849"/>
        <v>0</v>
      </c>
      <c r="ET707" s="18">
        <f t="shared" si="1849"/>
        <v>0</v>
      </c>
      <c r="EU707" s="18">
        <f t="shared" si="1849"/>
        <v>0</v>
      </c>
      <c r="EV707" s="18">
        <f t="shared" si="1849"/>
        <v>0</v>
      </c>
      <c r="EW707" s="18">
        <f t="shared" si="1849"/>
        <v>0</v>
      </c>
      <c r="EX707" s="18">
        <f t="shared" si="1849"/>
        <v>0</v>
      </c>
      <c r="EY707" s="18">
        <f t="shared" si="1849"/>
        <v>0</v>
      </c>
      <c r="EZ707" s="18">
        <f t="shared" si="1849"/>
        <v>0</v>
      </c>
      <c r="FA707" s="18">
        <f t="shared" si="1849"/>
        <v>0</v>
      </c>
      <c r="FB707" s="18">
        <f t="shared" si="1849"/>
        <v>0</v>
      </c>
      <c r="FC707" s="18">
        <f t="shared" si="1849"/>
        <v>0</v>
      </c>
      <c r="FD707" s="18">
        <f t="shared" si="1849"/>
        <v>0</v>
      </c>
      <c r="FE707" s="18">
        <f t="shared" si="1849"/>
        <v>0</v>
      </c>
      <c r="FF707" s="18">
        <f t="shared" si="1849"/>
        <v>0</v>
      </c>
      <c r="FG707" s="18">
        <f t="shared" si="1849"/>
        <v>0</v>
      </c>
      <c r="FH707" s="18">
        <f t="shared" si="1849"/>
        <v>0</v>
      </c>
      <c r="FI707" s="18">
        <f t="shared" si="1849"/>
        <v>0</v>
      </c>
      <c r="FJ707" s="18">
        <f t="shared" si="1849"/>
        <v>0</v>
      </c>
      <c r="FK707" s="18">
        <f t="shared" si="1849"/>
        <v>0</v>
      </c>
      <c r="FL707" s="18">
        <f t="shared" si="1849"/>
        <v>0</v>
      </c>
      <c r="FM707" s="18">
        <f t="shared" si="1849"/>
        <v>0</v>
      </c>
      <c r="FN707" s="18">
        <f t="shared" si="1849"/>
        <v>0</v>
      </c>
      <c r="FO707" s="18">
        <f t="shared" si="1849"/>
        <v>0</v>
      </c>
      <c r="FP707" s="18">
        <f t="shared" si="1849"/>
        <v>0</v>
      </c>
      <c r="FQ707" s="18">
        <f t="shared" si="1849"/>
        <v>0</v>
      </c>
      <c r="FR707" s="18">
        <f t="shared" si="1849"/>
        <v>0</v>
      </c>
    </row>
    <row r="708" spans="2:174">
      <c r="B708" s="157"/>
      <c r="C708" s="157" t="s">
        <v>632</v>
      </c>
      <c r="D708" s="144" t="s">
        <v>974</v>
      </c>
      <c r="E708" s="161"/>
      <c r="I708" s="167">
        <f t="shared" si="1836"/>
        <v>0</v>
      </c>
      <c r="J708" s="18">
        <f t="shared" ref="J708:AO708" si="1850">(J$15&gt;0) * SUM(J835, J948)</f>
        <v>0</v>
      </c>
      <c r="K708" s="18">
        <f t="shared" si="1850"/>
        <v>0</v>
      </c>
      <c r="L708" s="18">
        <f t="shared" si="1850"/>
        <v>0</v>
      </c>
      <c r="M708" s="18">
        <f t="shared" si="1850"/>
        <v>0</v>
      </c>
      <c r="N708" s="18">
        <f t="shared" si="1850"/>
        <v>0</v>
      </c>
      <c r="O708" s="18">
        <f t="shared" si="1850"/>
        <v>0</v>
      </c>
      <c r="P708" s="18">
        <f t="shared" si="1850"/>
        <v>0</v>
      </c>
      <c r="Q708" s="18">
        <f t="shared" si="1850"/>
        <v>0</v>
      </c>
      <c r="R708" s="18">
        <f t="shared" si="1850"/>
        <v>0</v>
      </c>
      <c r="S708" s="18">
        <f t="shared" si="1850"/>
        <v>0</v>
      </c>
      <c r="T708" s="18">
        <f t="shared" si="1850"/>
        <v>0</v>
      </c>
      <c r="U708" s="18">
        <f t="shared" si="1850"/>
        <v>0</v>
      </c>
      <c r="V708" s="18">
        <f t="shared" si="1850"/>
        <v>0</v>
      </c>
      <c r="W708" s="18">
        <f t="shared" si="1850"/>
        <v>0</v>
      </c>
      <c r="X708" s="18">
        <f t="shared" si="1850"/>
        <v>0</v>
      </c>
      <c r="Y708" s="18">
        <f t="shared" si="1850"/>
        <v>0</v>
      </c>
      <c r="Z708" s="18">
        <f t="shared" si="1850"/>
        <v>0</v>
      </c>
      <c r="AA708" s="18">
        <f t="shared" si="1850"/>
        <v>0</v>
      </c>
      <c r="AB708" s="18">
        <f t="shared" si="1850"/>
        <v>0</v>
      </c>
      <c r="AC708" s="18">
        <f t="shared" si="1850"/>
        <v>0</v>
      </c>
      <c r="AD708" s="18">
        <f t="shared" si="1850"/>
        <v>0</v>
      </c>
      <c r="AE708" s="18">
        <f t="shared" si="1850"/>
        <v>0</v>
      </c>
      <c r="AF708" s="18">
        <f t="shared" si="1850"/>
        <v>0</v>
      </c>
      <c r="AG708" s="18">
        <f t="shared" si="1850"/>
        <v>0</v>
      </c>
      <c r="AH708" s="18">
        <f t="shared" si="1850"/>
        <v>0</v>
      </c>
      <c r="AI708" s="18">
        <f t="shared" si="1850"/>
        <v>0</v>
      </c>
      <c r="AJ708" s="18">
        <f t="shared" si="1850"/>
        <v>0</v>
      </c>
      <c r="AK708" s="18">
        <f t="shared" si="1850"/>
        <v>0</v>
      </c>
      <c r="AL708" s="18">
        <f t="shared" si="1850"/>
        <v>0</v>
      </c>
      <c r="AM708" s="18">
        <f t="shared" si="1850"/>
        <v>0</v>
      </c>
      <c r="AN708" s="18">
        <f t="shared" si="1850"/>
        <v>0</v>
      </c>
      <c r="AO708" s="18">
        <f t="shared" si="1850"/>
        <v>0</v>
      </c>
      <c r="AP708" s="18">
        <f t="shared" ref="AP708:BU708" si="1851">(AP$15&gt;0) * SUM(AP835, AP948)</f>
        <v>0</v>
      </c>
      <c r="AQ708" s="18">
        <f t="shared" si="1851"/>
        <v>0</v>
      </c>
      <c r="AR708" s="18">
        <f t="shared" si="1851"/>
        <v>0</v>
      </c>
      <c r="AS708" s="18">
        <f t="shared" si="1851"/>
        <v>0</v>
      </c>
      <c r="AT708" s="18">
        <f t="shared" si="1851"/>
        <v>0</v>
      </c>
      <c r="AU708" s="18">
        <f t="shared" si="1851"/>
        <v>0</v>
      </c>
      <c r="AV708" s="18">
        <f t="shared" si="1851"/>
        <v>0</v>
      </c>
      <c r="AW708" s="18">
        <f t="shared" si="1851"/>
        <v>0</v>
      </c>
      <c r="AX708" s="18">
        <f t="shared" si="1851"/>
        <v>0</v>
      </c>
      <c r="AY708" s="18">
        <f t="shared" si="1851"/>
        <v>0</v>
      </c>
      <c r="AZ708" s="18">
        <f t="shared" si="1851"/>
        <v>0</v>
      </c>
      <c r="BA708" s="18">
        <f t="shared" si="1851"/>
        <v>0</v>
      </c>
      <c r="BB708" s="18">
        <f t="shared" si="1851"/>
        <v>0</v>
      </c>
      <c r="BC708" s="18">
        <f t="shared" si="1851"/>
        <v>0</v>
      </c>
      <c r="BD708" s="18">
        <f t="shared" si="1851"/>
        <v>0</v>
      </c>
      <c r="BE708" s="18">
        <f t="shared" si="1851"/>
        <v>0</v>
      </c>
      <c r="BF708" s="18">
        <f t="shared" si="1851"/>
        <v>0</v>
      </c>
      <c r="BG708" s="18">
        <f t="shared" si="1851"/>
        <v>0</v>
      </c>
      <c r="BH708" s="18">
        <f t="shared" si="1851"/>
        <v>0</v>
      </c>
      <c r="BI708" s="18">
        <f t="shared" si="1851"/>
        <v>0</v>
      </c>
      <c r="BJ708" s="18">
        <f t="shared" si="1851"/>
        <v>0</v>
      </c>
      <c r="BK708" s="18">
        <f t="shared" si="1851"/>
        <v>0</v>
      </c>
      <c r="BL708" s="18">
        <f t="shared" si="1851"/>
        <v>0</v>
      </c>
      <c r="BM708" s="18">
        <f t="shared" si="1851"/>
        <v>0</v>
      </c>
      <c r="BN708" s="18">
        <f t="shared" si="1851"/>
        <v>0</v>
      </c>
      <c r="BO708" s="18">
        <f t="shared" si="1851"/>
        <v>0</v>
      </c>
      <c r="BP708" s="18">
        <f t="shared" si="1851"/>
        <v>0</v>
      </c>
      <c r="BQ708" s="18">
        <f t="shared" si="1851"/>
        <v>0</v>
      </c>
      <c r="BR708" s="18">
        <f t="shared" si="1851"/>
        <v>0</v>
      </c>
      <c r="BS708" s="18">
        <f t="shared" si="1851"/>
        <v>0</v>
      </c>
      <c r="BT708" s="18">
        <f t="shared" si="1851"/>
        <v>0</v>
      </c>
      <c r="BU708" s="18">
        <f t="shared" si="1851"/>
        <v>0</v>
      </c>
      <c r="BV708" s="18">
        <f t="shared" ref="BV708:DA708" si="1852">(BV$15&gt;0) * SUM(BV835, BV948)</f>
        <v>0</v>
      </c>
      <c r="BW708" s="18">
        <f t="shared" si="1852"/>
        <v>0</v>
      </c>
      <c r="BX708" s="18">
        <f t="shared" si="1852"/>
        <v>0</v>
      </c>
      <c r="BY708" s="18">
        <f t="shared" si="1852"/>
        <v>0</v>
      </c>
      <c r="BZ708" s="18">
        <f t="shared" si="1852"/>
        <v>0</v>
      </c>
      <c r="CA708" s="18">
        <f t="shared" si="1852"/>
        <v>0</v>
      </c>
      <c r="CB708" s="18">
        <f t="shared" si="1852"/>
        <v>0</v>
      </c>
      <c r="CC708" s="18">
        <f t="shared" si="1852"/>
        <v>0</v>
      </c>
      <c r="CD708" s="18">
        <f t="shared" si="1852"/>
        <v>0</v>
      </c>
      <c r="CE708" s="18">
        <f t="shared" si="1852"/>
        <v>0</v>
      </c>
      <c r="CF708" s="18">
        <f t="shared" si="1852"/>
        <v>0</v>
      </c>
      <c r="CG708" s="18">
        <f t="shared" si="1852"/>
        <v>0</v>
      </c>
      <c r="CH708" s="18">
        <f t="shared" si="1852"/>
        <v>0</v>
      </c>
      <c r="CI708" s="18">
        <f t="shared" si="1852"/>
        <v>0</v>
      </c>
      <c r="CJ708" s="18">
        <f t="shared" si="1852"/>
        <v>0</v>
      </c>
      <c r="CK708" s="18">
        <f t="shared" si="1852"/>
        <v>0</v>
      </c>
      <c r="CL708" s="18">
        <f t="shared" si="1852"/>
        <v>0</v>
      </c>
      <c r="CM708" s="18">
        <f t="shared" si="1852"/>
        <v>0</v>
      </c>
      <c r="CN708" s="18">
        <f t="shared" si="1852"/>
        <v>0</v>
      </c>
      <c r="CO708" s="18">
        <f t="shared" si="1852"/>
        <v>0</v>
      </c>
      <c r="CP708" s="18">
        <f t="shared" si="1852"/>
        <v>0</v>
      </c>
      <c r="CQ708" s="18">
        <f t="shared" si="1852"/>
        <v>0</v>
      </c>
      <c r="CR708" s="18">
        <f t="shared" si="1852"/>
        <v>0</v>
      </c>
      <c r="CS708" s="18">
        <f t="shared" si="1852"/>
        <v>0</v>
      </c>
      <c r="CT708" s="18">
        <f t="shared" si="1852"/>
        <v>0</v>
      </c>
      <c r="CU708" s="18">
        <f t="shared" si="1852"/>
        <v>0</v>
      </c>
      <c r="CV708" s="18">
        <f t="shared" si="1852"/>
        <v>0</v>
      </c>
      <c r="CW708" s="18">
        <f t="shared" si="1852"/>
        <v>0</v>
      </c>
      <c r="CX708" s="18">
        <f t="shared" si="1852"/>
        <v>0</v>
      </c>
      <c r="CY708" s="18">
        <f t="shared" si="1852"/>
        <v>0</v>
      </c>
      <c r="CZ708" s="18">
        <f t="shared" si="1852"/>
        <v>0</v>
      </c>
      <c r="DA708" s="18">
        <f t="shared" si="1852"/>
        <v>0</v>
      </c>
      <c r="DB708" s="18">
        <f t="shared" ref="DB708:EG708" si="1853">(DB$15&gt;0) * SUM(DB835, DB948)</f>
        <v>0</v>
      </c>
      <c r="DC708" s="18">
        <f t="shared" si="1853"/>
        <v>0</v>
      </c>
      <c r="DD708" s="18">
        <f t="shared" si="1853"/>
        <v>0</v>
      </c>
      <c r="DE708" s="18">
        <f t="shared" si="1853"/>
        <v>0</v>
      </c>
      <c r="DF708" s="18">
        <f t="shared" si="1853"/>
        <v>0</v>
      </c>
      <c r="DG708" s="18">
        <f t="shared" si="1853"/>
        <v>0</v>
      </c>
      <c r="DH708" s="18">
        <f t="shared" si="1853"/>
        <v>0</v>
      </c>
      <c r="DI708" s="18">
        <f t="shared" si="1853"/>
        <v>0</v>
      </c>
      <c r="DJ708" s="18">
        <f t="shared" si="1853"/>
        <v>0</v>
      </c>
      <c r="DK708" s="18">
        <f t="shared" si="1853"/>
        <v>0</v>
      </c>
      <c r="DL708" s="18">
        <f t="shared" si="1853"/>
        <v>0</v>
      </c>
      <c r="DM708" s="18">
        <f t="shared" si="1853"/>
        <v>0</v>
      </c>
      <c r="DN708" s="18">
        <f t="shared" si="1853"/>
        <v>0</v>
      </c>
      <c r="DO708" s="18">
        <f t="shared" si="1853"/>
        <v>0</v>
      </c>
      <c r="DP708" s="18">
        <f t="shared" si="1853"/>
        <v>0</v>
      </c>
      <c r="DQ708" s="18">
        <f t="shared" si="1853"/>
        <v>0</v>
      </c>
      <c r="DR708" s="18">
        <f t="shared" si="1853"/>
        <v>0</v>
      </c>
      <c r="DS708" s="18">
        <f t="shared" si="1853"/>
        <v>0</v>
      </c>
      <c r="DT708" s="18">
        <f t="shared" si="1853"/>
        <v>0</v>
      </c>
      <c r="DU708" s="18">
        <f t="shared" si="1853"/>
        <v>0</v>
      </c>
      <c r="DV708" s="18">
        <f t="shared" si="1853"/>
        <v>0</v>
      </c>
      <c r="DW708" s="18">
        <f t="shared" si="1853"/>
        <v>0</v>
      </c>
      <c r="DX708" s="18">
        <f t="shared" si="1853"/>
        <v>0</v>
      </c>
      <c r="DY708" s="18">
        <f t="shared" si="1853"/>
        <v>0</v>
      </c>
      <c r="DZ708" s="18">
        <f t="shared" si="1853"/>
        <v>0</v>
      </c>
      <c r="EA708" s="18">
        <f t="shared" si="1853"/>
        <v>0</v>
      </c>
      <c r="EB708" s="18">
        <f t="shared" si="1853"/>
        <v>0</v>
      </c>
      <c r="EC708" s="18">
        <f t="shared" si="1853"/>
        <v>0</v>
      </c>
      <c r="ED708" s="18">
        <f t="shared" si="1853"/>
        <v>0</v>
      </c>
      <c r="EE708" s="18">
        <f t="shared" si="1853"/>
        <v>0</v>
      </c>
      <c r="EF708" s="18">
        <f t="shared" si="1853"/>
        <v>0</v>
      </c>
      <c r="EG708" s="18">
        <f t="shared" si="1853"/>
        <v>0</v>
      </c>
      <c r="EH708" s="18">
        <f t="shared" ref="EH708:FR708" si="1854">(EH$15&gt;0) * SUM(EH835, EH948)</f>
        <v>0</v>
      </c>
      <c r="EI708" s="18">
        <f t="shared" si="1854"/>
        <v>0</v>
      </c>
      <c r="EJ708" s="18">
        <f t="shared" si="1854"/>
        <v>0</v>
      </c>
      <c r="EK708" s="18">
        <f t="shared" si="1854"/>
        <v>0</v>
      </c>
      <c r="EL708" s="18">
        <f t="shared" si="1854"/>
        <v>0</v>
      </c>
      <c r="EM708" s="18">
        <f t="shared" si="1854"/>
        <v>0</v>
      </c>
      <c r="EN708" s="18">
        <f t="shared" si="1854"/>
        <v>0</v>
      </c>
      <c r="EO708" s="18">
        <f t="shared" si="1854"/>
        <v>0</v>
      </c>
      <c r="EP708" s="18">
        <f t="shared" si="1854"/>
        <v>0</v>
      </c>
      <c r="EQ708" s="18">
        <f t="shared" si="1854"/>
        <v>0</v>
      </c>
      <c r="ER708" s="18">
        <f t="shared" si="1854"/>
        <v>0</v>
      </c>
      <c r="ES708" s="18">
        <f t="shared" si="1854"/>
        <v>0</v>
      </c>
      <c r="ET708" s="18">
        <f t="shared" si="1854"/>
        <v>0</v>
      </c>
      <c r="EU708" s="18">
        <f t="shared" si="1854"/>
        <v>0</v>
      </c>
      <c r="EV708" s="18">
        <f t="shared" si="1854"/>
        <v>0</v>
      </c>
      <c r="EW708" s="18">
        <f t="shared" si="1854"/>
        <v>0</v>
      </c>
      <c r="EX708" s="18">
        <f t="shared" si="1854"/>
        <v>0</v>
      </c>
      <c r="EY708" s="18">
        <f t="shared" si="1854"/>
        <v>0</v>
      </c>
      <c r="EZ708" s="18">
        <f t="shared" si="1854"/>
        <v>0</v>
      </c>
      <c r="FA708" s="18">
        <f t="shared" si="1854"/>
        <v>0</v>
      </c>
      <c r="FB708" s="18">
        <f t="shared" si="1854"/>
        <v>0</v>
      </c>
      <c r="FC708" s="18">
        <f t="shared" si="1854"/>
        <v>0</v>
      </c>
      <c r="FD708" s="18">
        <f t="shared" si="1854"/>
        <v>0</v>
      </c>
      <c r="FE708" s="18">
        <f t="shared" si="1854"/>
        <v>0</v>
      </c>
      <c r="FF708" s="18">
        <f t="shared" si="1854"/>
        <v>0</v>
      </c>
      <c r="FG708" s="18">
        <f t="shared" si="1854"/>
        <v>0</v>
      </c>
      <c r="FH708" s="18">
        <f t="shared" si="1854"/>
        <v>0</v>
      </c>
      <c r="FI708" s="18">
        <f t="shared" si="1854"/>
        <v>0</v>
      </c>
      <c r="FJ708" s="18">
        <f t="shared" si="1854"/>
        <v>0</v>
      </c>
      <c r="FK708" s="18">
        <f t="shared" si="1854"/>
        <v>0</v>
      </c>
      <c r="FL708" s="18">
        <f t="shared" si="1854"/>
        <v>0</v>
      </c>
      <c r="FM708" s="18">
        <f t="shared" si="1854"/>
        <v>0</v>
      </c>
      <c r="FN708" s="18">
        <f t="shared" si="1854"/>
        <v>0</v>
      </c>
      <c r="FO708" s="18">
        <f t="shared" si="1854"/>
        <v>0</v>
      </c>
      <c r="FP708" s="18">
        <f t="shared" si="1854"/>
        <v>0</v>
      </c>
      <c r="FQ708" s="18">
        <f t="shared" si="1854"/>
        <v>0</v>
      </c>
      <c r="FR708" s="18">
        <f t="shared" si="1854"/>
        <v>0</v>
      </c>
    </row>
    <row r="709" spans="2:174">
      <c r="B709" s="157"/>
      <c r="C709" s="157" t="s">
        <v>846</v>
      </c>
      <c r="D709" s="144" t="s">
        <v>974</v>
      </c>
      <c r="E709" s="161"/>
      <c r="I709" s="167">
        <f t="shared" si="1836"/>
        <v>0</v>
      </c>
      <c r="J709" s="18">
        <f t="shared" ref="J709:AO709" si="1855">(J$15&gt;0) * J839</f>
        <v>0</v>
      </c>
      <c r="K709" s="18">
        <f t="shared" si="1855"/>
        <v>0</v>
      </c>
      <c r="L709" s="18">
        <f t="shared" si="1855"/>
        <v>0</v>
      </c>
      <c r="M709" s="18">
        <f t="shared" si="1855"/>
        <v>0</v>
      </c>
      <c r="N709" s="18">
        <f t="shared" si="1855"/>
        <v>0</v>
      </c>
      <c r="O709" s="18">
        <f t="shared" si="1855"/>
        <v>0</v>
      </c>
      <c r="P709" s="18">
        <f t="shared" si="1855"/>
        <v>0</v>
      </c>
      <c r="Q709" s="18">
        <f t="shared" si="1855"/>
        <v>0</v>
      </c>
      <c r="R709" s="18">
        <f t="shared" si="1855"/>
        <v>0</v>
      </c>
      <c r="S709" s="18">
        <f t="shared" si="1855"/>
        <v>0</v>
      </c>
      <c r="T709" s="18">
        <f t="shared" si="1855"/>
        <v>0</v>
      </c>
      <c r="U709" s="18">
        <f t="shared" si="1855"/>
        <v>0</v>
      </c>
      <c r="V709" s="18">
        <f t="shared" si="1855"/>
        <v>0</v>
      </c>
      <c r="W709" s="18">
        <f t="shared" si="1855"/>
        <v>0</v>
      </c>
      <c r="X709" s="18">
        <f t="shared" si="1855"/>
        <v>0</v>
      </c>
      <c r="Y709" s="18">
        <f t="shared" si="1855"/>
        <v>0</v>
      </c>
      <c r="Z709" s="18">
        <f t="shared" si="1855"/>
        <v>0</v>
      </c>
      <c r="AA709" s="18">
        <f t="shared" si="1855"/>
        <v>0</v>
      </c>
      <c r="AB709" s="18">
        <f t="shared" si="1855"/>
        <v>0</v>
      </c>
      <c r="AC709" s="18">
        <f t="shared" si="1855"/>
        <v>0</v>
      </c>
      <c r="AD709" s="18">
        <f t="shared" si="1855"/>
        <v>0</v>
      </c>
      <c r="AE709" s="18">
        <f t="shared" si="1855"/>
        <v>0</v>
      </c>
      <c r="AF709" s="18">
        <f t="shared" si="1855"/>
        <v>0</v>
      </c>
      <c r="AG709" s="18">
        <f t="shared" si="1855"/>
        <v>0</v>
      </c>
      <c r="AH709" s="18">
        <f t="shared" si="1855"/>
        <v>0</v>
      </c>
      <c r="AI709" s="18">
        <f t="shared" si="1855"/>
        <v>0</v>
      </c>
      <c r="AJ709" s="18">
        <f t="shared" si="1855"/>
        <v>0</v>
      </c>
      <c r="AK709" s="18">
        <f t="shared" si="1855"/>
        <v>0</v>
      </c>
      <c r="AL709" s="18">
        <f t="shared" si="1855"/>
        <v>0</v>
      </c>
      <c r="AM709" s="18">
        <f t="shared" si="1855"/>
        <v>0</v>
      </c>
      <c r="AN709" s="18">
        <f t="shared" si="1855"/>
        <v>0</v>
      </c>
      <c r="AO709" s="18">
        <f t="shared" si="1855"/>
        <v>0</v>
      </c>
      <c r="AP709" s="18">
        <f t="shared" ref="AP709:BU709" si="1856">(AP$15&gt;0) * AP839</f>
        <v>0</v>
      </c>
      <c r="AQ709" s="18">
        <f t="shared" si="1856"/>
        <v>0</v>
      </c>
      <c r="AR709" s="18">
        <f t="shared" si="1856"/>
        <v>0</v>
      </c>
      <c r="AS709" s="18">
        <f t="shared" si="1856"/>
        <v>0</v>
      </c>
      <c r="AT709" s="18">
        <f t="shared" si="1856"/>
        <v>0</v>
      </c>
      <c r="AU709" s="18">
        <f t="shared" si="1856"/>
        <v>0</v>
      </c>
      <c r="AV709" s="18">
        <f t="shared" si="1856"/>
        <v>0</v>
      </c>
      <c r="AW709" s="18">
        <f t="shared" si="1856"/>
        <v>0</v>
      </c>
      <c r="AX709" s="18">
        <f t="shared" si="1856"/>
        <v>0</v>
      </c>
      <c r="AY709" s="18">
        <f t="shared" si="1856"/>
        <v>0</v>
      </c>
      <c r="AZ709" s="18">
        <f t="shared" si="1856"/>
        <v>0</v>
      </c>
      <c r="BA709" s="18">
        <f t="shared" si="1856"/>
        <v>0</v>
      </c>
      <c r="BB709" s="18">
        <f t="shared" si="1856"/>
        <v>0</v>
      </c>
      <c r="BC709" s="18">
        <f t="shared" si="1856"/>
        <v>0</v>
      </c>
      <c r="BD709" s="18">
        <f t="shared" si="1856"/>
        <v>0</v>
      </c>
      <c r="BE709" s="18">
        <f t="shared" si="1856"/>
        <v>0</v>
      </c>
      <c r="BF709" s="18">
        <f t="shared" si="1856"/>
        <v>0</v>
      </c>
      <c r="BG709" s="18">
        <f t="shared" si="1856"/>
        <v>0</v>
      </c>
      <c r="BH709" s="18">
        <f t="shared" si="1856"/>
        <v>0</v>
      </c>
      <c r="BI709" s="18">
        <f t="shared" si="1856"/>
        <v>0</v>
      </c>
      <c r="BJ709" s="18">
        <f t="shared" si="1856"/>
        <v>0</v>
      </c>
      <c r="BK709" s="18">
        <f t="shared" si="1856"/>
        <v>0</v>
      </c>
      <c r="BL709" s="18">
        <f t="shared" si="1856"/>
        <v>0</v>
      </c>
      <c r="BM709" s="18">
        <f t="shared" si="1856"/>
        <v>0</v>
      </c>
      <c r="BN709" s="18">
        <f t="shared" si="1856"/>
        <v>0</v>
      </c>
      <c r="BO709" s="18">
        <f t="shared" si="1856"/>
        <v>0</v>
      </c>
      <c r="BP709" s="18">
        <f t="shared" si="1856"/>
        <v>0</v>
      </c>
      <c r="BQ709" s="18">
        <f t="shared" si="1856"/>
        <v>0</v>
      </c>
      <c r="BR709" s="18">
        <f t="shared" si="1856"/>
        <v>0</v>
      </c>
      <c r="BS709" s="18">
        <f t="shared" si="1856"/>
        <v>0</v>
      </c>
      <c r="BT709" s="18">
        <f t="shared" si="1856"/>
        <v>0</v>
      </c>
      <c r="BU709" s="18">
        <f t="shared" si="1856"/>
        <v>0</v>
      </c>
      <c r="BV709" s="18">
        <f t="shared" ref="BV709:DA709" si="1857">(BV$15&gt;0) * BV839</f>
        <v>0</v>
      </c>
      <c r="BW709" s="18">
        <f t="shared" si="1857"/>
        <v>0</v>
      </c>
      <c r="BX709" s="18">
        <f t="shared" si="1857"/>
        <v>0</v>
      </c>
      <c r="BY709" s="18">
        <f t="shared" si="1857"/>
        <v>0</v>
      </c>
      <c r="BZ709" s="18">
        <f t="shared" si="1857"/>
        <v>0</v>
      </c>
      <c r="CA709" s="18">
        <f t="shared" si="1857"/>
        <v>0</v>
      </c>
      <c r="CB709" s="18">
        <f t="shared" si="1857"/>
        <v>0</v>
      </c>
      <c r="CC709" s="18">
        <f t="shared" si="1857"/>
        <v>0</v>
      </c>
      <c r="CD709" s="18">
        <f t="shared" si="1857"/>
        <v>0</v>
      </c>
      <c r="CE709" s="18">
        <f t="shared" si="1857"/>
        <v>0</v>
      </c>
      <c r="CF709" s="18">
        <f t="shared" si="1857"/>
        <v>0</v>
      </c>
      <c r="CG709" s="18">
        <f t="shared" si="1857"/>
        <v>0</v>
      </c>
      <c r="CH709" s="18">
        <f t="shared" si="1857"/>
        <v>0</v>
      </c>
      <c r="CI709" s="18">
        <f t="shared" si="1857"/>
        <v>0</v>
      </c>
      <c r="CJ709" s="18">
        <f t="shared" si="1857"/>
        <v>0</v>
      </c>
      <c r="CK709" s="18">
        <f t="shared" si="1857"/>
        <v>0</v>
      </c>
      <c r="CL709" s="18">
        <f t="shared" si="1857"/>
        <v>0</v>
      </c>
      <c r="CM709" s="18">
        <f t="shared" si="1857"/>
        <v>0</v>
      </c>
      <c r="CN709" s="18">
        <f t="shared" si="1857"/>
        <v>0</v>
      </c>
      <c r="CO709" s="18">
        <f t="shared" si="1857"/>
        <v>0</v>
      </c>
      <c r="CP709" s="18">
        <f t="shared" si="1857"/>
        <v>0</v>
      </c>
      <c r="CQ709" s="18">
        <f t="shared" si="1857"/>
        <v>0</v>
      </c>
      <c r="CR709" s="18">
        <f t="shared" si="1857"/>
        <v>0</v>
      </c>
      <c r="CS709" s="18">
        <f t="shared" si="1857"/>
        <v>0</v>
      </c>
      <c r="CT709" s="18">
        <f t="shared" si="1857"/>
        <v>0</v>
      </c>
      <c r="CU709" s="18">
        <f t="shared" si="1857"/>
        <v>0</v>
      </c>
      <c r="CV709" s="18">
        <f t="shared" si="1857"/>
        <v>0</v>
      </c>
      <c r="CW709" s="18">
        <f t="shared" si="1857"/>
        <v>0</v>
      </c>
      <c r="CX709" s="18">
        <f t="shared" si="1857"/>
        <v>0</v>
      </c>
      <c r="CY709" s="18">
        <f t="shared" si="1857"/>
        <v>0</v>
      </c>
      <c r="CZ709" s="18">
        <f t="shared" si="1857"/>
        <v>0</v>
      </c>
      <c r="DA709" s="18">
        <f t="shared" si="1857"/>
        <v>0</v>
      </c>
      <c r="DB709" s="18">
        <f t="shared" ref="DB709:EG709" si="1858">(DB$15&gt;0) * DB839</f>
        <v>0</v>
      </c>
      <c r="DC709" s="18">
        <f t="shared" si="1858"/>
        <v>0</v>
      </c>
      <c r="DD709" s="18">
        <f t="shared" si="1858"/>
        <v>0</v>
      </c>
      <c r="DE709" s="18">
        <f t="shared" si="1858"/>
        <v>0</v>
      </c>
      <c r="DF709" s="18">
        <f t="shared" si="1858"/>
        <v>0</v>
      </c>
      <c r="DG709" s="18">
        <f t="shared" si="1858"/>
        <v>0</v>
      </c>
      <c r="DH709" s="18">
        <f t="shared" si="1858"/>
        <v>0</v>
      </c>
      <c r="DI709" s="18">
        <f t="shared" si="1858"/>
        <v>0</v>
      </c>
      <c r="DJ709" s="18">
        <f t="shared" si="1858"/>
        <v>0</v>
      </c>
      <c r="DK709" s="18">
        <f t="shared" si="1858"/>
        <v>0</v>
      </c>
      <c r="DL709" s="18">
        <f t="shared" si="1858"/>
        <v>0</v>
      </c>
      <c r="DM709" s="18">
        <f t="shared" si="1858"/>
        <v>0</v>
      </c>
      <c r="DN709" s="18">
        <f t="shared" si="1858"/>
        <v>0</v>
      </c>
      <c r="DO709" s="18">
        <f t="shared" si="1858"/>
        <v>0</v>
      </c>
      <c r="DP709" s="18">
        <f t="shared" si="1858"/>
        <v>0</v>
      </c>
      <c r="DQ709" s="18">
        <f t="shared" si="1858"/>
        <v>0</v>
      </c>
      <c r="DR709" s="18">
        <f t="shared" si="1858"/>
        <v>0</v>
      </c>
      <c r="DS709" s="18">
        <f t="shared" si="1858"/>
        <v>0</v>
      </c>
      <c r="DT709" s="18">
        <f t="shared" si="1858"/>
        <v>0</v>
      </c>
      <c r="DU709" s="18">
        <f t="shared" si="1858"/>
        <v>0</v>
      </c>
      <c r="DV709" s="18">
        <f t="shared" si="1858"/>
        <v>0</v>
      </c>
      <c r="DW709" s="18">
        <f t="shared" si="1858"/>
        <v>0</v>
      </c>
      <c r="DX709" s="18">
        <f t="shared" si="1858"/>
        <v>0</v>
      </c>
      <c r="DY709" s="18">
        <f t="shared" si="1858"/>
        <v>0</v>
      </c>
      <c r="DZ709" s="18">
        <f t="shared" si="1858"/>
        <v>0</v>
      </c>
      <c r="EA709" s="18">
        <f t="shared" si="1858"/>
        <v>0</v>
      </c>
      <c r="EB709" s="18">
        <f t="shared" si="1858"/>
        <v>0</v>
      </c>
      <c r="EC709" s="18">
        <f t="shared" si="1858"/>
        <v>0</v>
      </c>
      <c r="ED709" s="18">
        <f t="shared" si="1858"/>
        <v>0</v>
      </c>
      <c r="EE709" s="18">
        <f t="shared" si="1858"/>
        <v>0</v>
      </c>
      <c r="EF709" s="18">
        <f t="shared" si="1858"/>
        <v>0</v>
      </c>
      <c r="EG709" s="18">
        <f t="shared" si="1858"/>
        <v>0</v>
      </c>
      <c r="EH709" s="18">
        <f t="shared" ref="EH709:FR709" si="1859">(EH$15&gt;0) * EH839</f>
        <v>0</v>
      </c>
      <c r="EI709" s="18">
        <f t="shared" si="1859"/>
        <v>0</v>
      </c>
      <c r="EJ709" s="18">
        <f t="shared" si="1859"/>
        <v>0</v>
      </c>
      <c r="EK709" s="18">
        <f t="shared" si="1859"/>
        <v>0</v>
      </c>
      <c r="EL709" s="18">
        <f t="shared" si="1859"/>
        <v>0</v>
      </c>
      <c r="EM709" s="18">
        <f t="shared" si="1859"/>
        <v>0</v>
      </c>
      <c r="EN709" s="18">
        <f t="shared" si="1859"/>
        <v>0</v>
      </c>
      <c r="EO709" s="18">
        <f t="shared" si="1859"/>
        <v>0</v>
      </c>
      <c r="EP709" s="18">
        <f t="shared" si="1859"/>
        <v>0</v>
      </c>
      <c r="EQ709" s="18">
        <f t="shared" si="1859"/>
        <v>0</v>
      </c>
      <c r="ER709" s="18">
        <f t="shared" si="1859"/>
        <v>0</v>
      </c>
      <c r="ES709" s="18">
        <f t="shared" si="1859"/>
        <v>0</v>
      </c>
      <c r="ET709" s="18">
        <f t="shared" si="1859"/>
        <v>0</v>
      </c>
      <c r="EU709" s="18">
        <f t="shared" si="1859"/>
        <v>0</v>
      </c>
      <c r="EV709" s="18">
        <f t="shared" si="1859"/>
        <v>0</v>
      </c>
      <c r="EW709" s="18">
        <f t="shared" si="1859"/>
        <v>0</v>
      </c>
      <c r="EX709" s="18">
        <f t="shared" si="1859"/>
        <v>0</v>
      </c>
      <c r="EY709" s="18">
        <f t="shared" si="1859"/>
        <v>0</v>
      </c>
      <c r="EZ709" s="18">
        <f t="shared" si="1859"/>
        <v>0</v>
      </c>
      <c r="FA709" s="18">
        <f t="shared" si="1859"/>
        <v>0</v>
      </c>
      <c r="FB709" s="18">
        <f t="shared" si="1859"/>
        <v>0</v>
      </c>
      <c r="FC709" s="18">
        <f t="shared" si="1859"/>
        <v>0</v>
      </c>
      <c r="FD709" s="18">
        <f t="shared" si="1859"/>
        <v>0</v>
      </c>
      <c r="FE709" s="18">
        <f t="shared" si="1859"/>
        <v>0</v>
      </c>
      <c r="FF709" s="18">
        <f t="shared" si="1859"/>
        <v>0</v>
      </c>
      <c r="FG709" s="18">
        <f t="shared" si="1859"/>
        <v>0</v>
      </c>
      <c r="FH709" s="18">
        <f t="shared" si="1859"/>
        <v>0</v>
      </c>
      <c r="FI709" s="18">
        <f t="shared" si="1859"/>
        <v>0</v>
      </c>
      <c r="FJ709" s="18">
        <f t="shared" si="1859"/>
        <v>0</v>
      </c>
      <c r="FK709" s="18">
        <f t="shared" si="1859"/>
        <v>0</v>
      </c>
      <c r="FL709" s="18">
        <f t="shared" si="1859"/>
        <v>0</v>
      </c>
      <c r="FM709" s="18">
        <f t="shared" si="1859"/>
        <v>0</v>
      </c>
      <c r="FN709" s="18">
        <f t="shared" si="1859"/>
        <v>0</v>
      </c>
      <c r="FO709" s="18">
        <f t="shared" si="1859"/>
        <v>0</v>
      </c>
      <c r="FP709" s="18">
        <f t="shared" si="1859"/>
        <v>0</v>
      </c>
      <c r="FQ709" s="18">
        <f t="shared" si="1859"/>
        <v>0</v>
      </c>
      <c r="FR709" s="18">
        <f t="shared" si="1859"/>
        <v>0</v>
      </c>
    </row>
    <row r="710" spans="2:174">
      <c r="B710" s="157"/>
      <c r="C710" s="157" t="s">
        <v>1158</v>
      </c>
      <c r="D710" s="144" t="s">
        <v>974</v>
      </c>
      <c r="E710" s="161"/>
      <c r="I710" s="167">
        <f t="shared" ref="I710" si="1860">SUM(J710:FR710)</f>
        <v>0</v>
      </c>
      <c r="J710" s="18">
        <f>(J$15&gt;0) * J841</f>
        <v>0</v>
      </c>
      <c r="K710" s="18">
        <f t="shared" ref="K710:BV710" si="1861">(K$15&gt;0) * K841</f>
        <v>0</v>
      </c>
      <c r="L710" s="18">
        <f t="shared" si="1861"/>
        <v>0</v>
      </c>
      <c r="M710" s="18">
        <f t="shared" si="1861"/>
        <v>0</v>
      </c>
      <c r="N710" s="18">
        <f t="shared" si="1861"/>
        <v>0</v>
      </c>
      <c r="O710" s="18">
        <f t="shared" si="1861"/>
        <v>0</v>
      </c>
      <c r="P710" s="18">
        <f t="shared" si="1861"/>
        <v>0</v>
      </c>
      <c r="Q710" s="18">
        <f t="shared" si="1861"/>
        <v>0</v>
      </c>
      <c r="R710" s="18">
        <f t="shared" si="1861"/>
        <v>0</v>
      </c>
      <c r="S710" s="18">
        <f t="shared" si="1861"/>
        <v>0</v>
      </c>
      <c r="T710" s="18">
        <f t="shared" si="1861"/>
        <v>0</v>
      </c>
      <c r="U710" s="18">
        <f t="shared" si="1861"/>
        <v>0</v>
      </c>
      <c r="V710" s="18">
        <f t="shared" si="1861"/>
        <v>0</v>
      </c>
      <c r="W710" s="18">
        <f t="shared" si="1861"/>
        <v>0</v>
      </c>
      <c r="X710" s="18">
        <f t="shared" si="1861"/>
        <v>0</v>
      </c>
      <c r="Y710" s="18">
        <f t="shared" si="1861"/>
        <v>0</v>
      </c>
      <c r="Z710" s="18">
        <f t="shared" si="1861"/>
        <v>0</v>
      </c>
      <c r="AA710" s="18">
        <f t="shared" si="1861"/>
        <v>0</v>
      </c>
      <c r="AB710" s="18">
        <f t="shared" si="1861"/>
        <v>0</v>
      </c>
      <c r="AC710" s="18">
        <f t="shared" si="1861"/>
        <v>0</v>
      </c>
      <c r="AD710" s="18">
        <f t="shared" si="1861"/>
        <v>0</v>
      </c>
      <c r="AE710" s="18">
        <f t="shared" si="1861"/>
        <v>0</v>
      </c>
      <c r="AF710" s="18">
        <f t="shared" si="1861"/>
        <v>0</v>
      </c>
      <c r="AG710" s="18">
        <f t="shared" si="1861"/>
        <v>0</v>
      </c>
      <c r="AH710" s="18">
        <f t="shared" si="1861"/>
        <v>0</v>
      </c>
      <c r="AI710" s="18">
        <f t="shared" si="1861"/>
        <v>0</v>
      </c>
      <c r="AJ710" s="18">
        <f t="shared" si="1861"/>
        <v>0</v>
      </c>
      <c r="AK710" s="18">
        <f t="shared" si="1861"/>
        <v>0</v>
      </c>
      <c r="AL710" s="18">
        <f t="shared" si="1861"/>
        <v>0</v>
      </c>
      <c r="AM710" s="18">
        <f t="shared" si="1861"/>
        <v>0</v>
      </c>
      <c r="AN710" s="18">
        <f t="shared" si="1861"/>
        <v>0</v>
      </c>
      <c r="AO710" s="18">
        <f t="shared" si="1861"/>
        <v>0</v>
      </c>
      <c r="AP710" s="18">
        <f t="shared" si="1861"/>
        <v>0</v>
      </c>
      <c r="AQ710" s="18">
        <f t="shared" si="1861"/>
        <v>0</v>
      </c>
      <c r="AR710" s="18">
        <f t="shared" si="1861"/>
        <v>0</v>
      </c>
      <c r="AS710" s="18">
        <f t="shared" si="1861"/>
        <v>0</v>
      </c>
      <c r="AT710" s="18">
        <f t="shared" si="1861"/>
        <v>0</v>
      </c>
      <c r="AU710" s="18">
        <f t="shared" si="1861"/>
        <v>0</v>
      </c>
      <c r="AV710" s="18">
        <f t="shared" si="1861"/>
        <v>0</v>
      </c>
      <c r="AW710" s="18">
        <f t="shared" si="1861"/>
        <v>0</v>
      </c>
      <c r="AX710" s="18">
        <f t="shared" si="1861"/>
        <v>0</v>
      </c>
      <c r="AY710" s="18">
        <f t="shared" si="1861"/>
        <v>0</v>
      </c>
      <c r="AZ710" s="18">
        <f t="shared" si="1861"/>
        <v>0</v>
      </c>
      <c r="BA710" s="18">
        <f t="shared" si="1861"/>
        <v>0</v>
      </c>
      <c r="BB710" s="18">
        <f t="shared" si="1861"/>
        <v>0</v>
      </c>
      <c r="BC710" s="18">
        <f t="shared" si="1861"/>
        <v>0</v>
      </c>
      <c r="BD710" s="18">
        <f t="shared" si="1861"/>
        <v>0</v>
      </c>
      <c r="BE710" s="18">
        <f t="shared" si="1861"/>
        <v>0</v>
      </c>
      <c r="BF710" s="18">
        <f t="shared" si="1861"/>
        <v>0</v>
      </c>
      <c r="BG710" s="18">
        <f t="shared" si="1861"/>
        <v>0</v>
      </c>
      <c r="BH710" s="18">
        <f t="shared" si="1861"/>
        <v>0</v>
      </c>
      <c r="BI710" s="18">
        <f t="shared" si="1861"/>
        <v>0</v>
      </c>
      <c r="BJ710" s="18">
        <f t="shared" si="1861"/>
        <v>0</v>
      </c>
      <c r="BK710" s="18">
        <f t="shared" si="1861"/>
        <v>0</v>
      </c>
      <c r="BL710" s="18">
        <f t="shared" si="1861"/>
        <v>0</v>
      </c>
      <c r="BM710" s="18">
        <f t="shared" si="1861"/>
        <v>0</v>
      </c>
      <c r="BN710" s="18">
        <f t="shared" si="1861"/>
        <v>0</v>
      </c>
      <c r="BO710" s="18">
        <f t="shared" si="1861"/>
        <v>0</v>
      </c>
      <c r="BP710" s="18">
        <f t="shared" si="1861"/>
        <v>0</v>
      </c>
      <c r="BQ710" s="18">
        <f t="shared" si="1861"/>
        <v>0</v>
      </c>
      <c r="BR710" s="18">
        <f t="shared" si="1861"/>
        <v>0</v>
      </c>
      <c r="BS710" s="18">
        <f t="shared" si="1861"/>
        <v>0</v>
      </c>
      <c r="BT710" s="18">
        <f t="shared" si="1861"/>
        <v>0</v>
      </c>
      <c r="BU710" s="18">
        <f t="shared" si="1861"/>
        <v>0</v>
      </c>
      <c r="BV710" s="18">
        <f t="shared" si="1861"/>
        <v>0</v>
      </c>
      <c r="BW710" s="18">
        <f t="shared" ref="BW710:EH710" si="1862">(BW$15&gt;0) * BW841</f>
        <v>0</v>
      </c>
      <c r="BX710" s="18">
        <f t="shared" si="1862"/>
        <v>0</v>
      </c>
      <c r="BY710" s="18">
        <f t="shared" si="1862"/>
        <v>0</v>
      </c>
      <c r="BZ710" s="18">
        <f t="shared" si="1862"/>
        <v>0</v>
      </c>
      <c r="CA710" s="18">
        <f t="shared" si="1862"/>
        <v>0</v>
      </c>
      <c r="CB710" s="18">
        <f t="shared" si="1862"/>
        <v>0</v>
      </c>
      <c r="CC710" s="18">
        <f t="shared" si="1862"/>
        <v>0</v>
      </c>
      <c r="CD710" s="18">
        <f t="shared" si="1862"/>
        <v>0</v>
      </c>
      <c r="CE710" s="18">
        <f t="shared" si="1862"/>
        <v>0</v>
      </c>
      <c r="CF710" s="18">
        <f t="shared" si="1862"/>
        <v>0</v>
      </c>
      <c r="CG710" s="18">
        <f t="shared" si="1862"/>
        <v>0</v>
      </c>
      <c r="CH710" s="18">
        <f t="shared" si="1862"/>
        <v>0</v>
      </c>
      <c r="CI710" s="18">
        <f t="shared" si="1862"/>
        <v>0</v>
      </c>
      <c r="CJ710" s="18">
        <f t="shared" si="1862"/>
        <v>0</v>
      </c>
      <c r="CK710" s="18">
        <f t="shared" si="1862"/>
        <v>0</v>
      </c>
      <c r="CL710" s="18">
        <f t="shared" si="1862"/>
        <v>0</v>
      </c>
      <c r="CM710" s="18">
        <f t="shared" si="1862"/>
        <v>0</v>
      </c>
      <c r="CN710" s="18">
        <f t="shared" si="1862"/>
        <v>0</v>
      </c>
      <c r="CO710" s="18">
        <f t="shared" si="1862"/>
        <v>0</v>
      </c>
      <c r="CP710" s="18">
        <f t="shared" si="1862"/>
        <v>0</v>
      </c>
      <c r="CQ710" s="18">
        <f t="shared" si="1862"/>
        <v>0</v>
      </c>
      <c r="CR710" s="18">
        <f t="shared" si="1862"/>
        <v>0</v>
      </c>
      <c r="CS710" s="18">
        <f t="shared" si="1862"/>
        <v>0</v>
      </c>
      <c r="CT710" s="18">
        <f t="shared" si="1862"/>
        <v>0</v>
      </c>
      <c r="CU710" s="18">
        <f t="shared" si="1862"/>
        <v>0</v>
      </c>
      <c r="CV710" s="18">
        <f t="shared" si="1862"/>
        <v>0</v>
      </c>
      <c r="CW710" s="18">
        <f t="shared" si="1862"/>
        <v>0</v>
      </c>
      <c r="CX710" s="18">
        <f t="shared" si="1862"/>
        <v>0</v>
      </c>
      <c r="CY710" s="18">
        <f t="shared" si="1862"/>
        <v>0</v>
      </c>
      <c r="CZ710" s="18">
        <f t="shared" si="1862"/>
        <v>0</v>
      </c>
      <c r="DA710" s="18">
        <f t="shared" si="1862"/>
        <v>0</v>
      </c>
      <c r="DB710" s="18">
        <f t="shared" si="1862"/>
        <v>0</v>
      </c>
      <c r="DC710" s="18">
        <f t="shared" si="1862"/>
        <v>0</v>
      </c>
      <c r="DD710" s="18">
        <f t="shared" si="1862"/>
        <v>0</v>
      </c>
      <c r="DE710" s="18">
        <f t="shared" si="1862"/>
        <v>0</v>
      </c>
      <c r="DF710" s="18">
        <f t="shared" si="1862"/>
        <v>0</v>
      </c>
      <c r="DG710" s="18">
        <f t="shared" si="1862"/>
        <v>0</v>
      </c>
      <c r="DH710" s="18">
        <f t="shared" si="1862"/>
        <v>0</v>
      </c>
      <c r="DI710" s="18">
        <f t="shared" si="1862"/>
        <v>0</v>
      </c>
      <c r="DJ710" s="18">
        <f t="shared" si="1862"/>
        <v>0</v>
      </c>
      <c r="DK710" s="18">
        <f t="shared" si="1862"/>
        <v>0</v>
      </c>
      <c r="DL710" s="18">
        <f t="shared" si="1862"/>
        <v>0</v>
      </c>
      <c r="DM710" s="18">
        <f t="shared" si="1862"/>
        <v>0</v>
      </c>
      <c r="DN710" s="18">
        <f t="shared" si="1862"/>
        <v>0</v>
      </c>
      <c r="DO710" s="18">
        <f t="shared" si="1862"/>
        <v>0</v>
      </c>
      <c r="DP710" s="18">
        <f t="shared" si="1862"/>
        <v>0</v>
      </c>
      <c r="DQ710" s="18">
        <f t="shared" si="1862"/>
        <v>0</v>
      </c>
      <c r="DR710" s="18">
        <f t="shared" si="1862"/>
        <v>0</v>
      </c>
      <c r="DS710" s="18">
        <f t="shared" si="1862"/>
        <v>0</v>
      </c>
      <c r="DT710" s="18">
        <f t="shared" si="1862"/>
        <v>0</v>
      </c>
      <c r="DU710" s="18">
        <f t="shared" si="1862"/>
        <v>0</v>
      </c>
      <c r="DV710" s="18">
        <f t="shared" si="1862"/>
        <v>0</v>
      </c>
      <c r="DW710" s="18">
        <f t="shared" si="1862"/>
        <v>0</v>
      </c>
      <c r="DX710" s="18">
        <f t="shared" si="1862"/>
        <v>0</v>
      </c>
      <c r="DY710" s="18">
        <f t="shared" si="1862"/>
        <v>0</v>
      </c>
      <c r="DZ710" s="18">
        <f t="shared" si="1862"/>
        <v>0</v>
      </c>
      <c r="EA710" s="18">
        <f t="shared" si="1862"/>
        <v>0</v>
      </c>
      <c r="EB710" s="18">
        <f t="shared" si="1862"/>
        <v>0</v>
      </c>
      <c r="EC710" s="18">
        <f t="shared" si="1862"/>
        <v>0</v>
      </c>
      <c r="ED710" s="18">
        <f t="shared" si="1862"/>
        <v>0</v>
      </c>
      <c r="EE710" s="18">
        <f t="shared" si="1862"/>
        <v>0</v>
      </c>
      <c r="EF710" s="18">
        <f t="shared" si="1862"/>
        <v>0</v>
      </c>
      <c r="EG710" s="18">
        <f t="shared" si="1862"/>
        <v>0</v>
      </c>
      <c r="EH710" s="18">
        <f t="shared" si="1862"/>
        <v>0</v>
      </c>
      <c r="EI710" s="18">
        <f t="shared" ref="EI710:FR710" si="1863">(EI$15&gt;0) * EI841</f>
        <v>0</v>
      </c>
      <c r="EJ710" s="18">
        <f t="shared" si="1863"/>
        <v>0</v>
      </c>
      <c r="EK710" s="18">
        <f t="shared" si="1863"/>
        <v>0</v>
      </c>
      <c r="EL710" s="18">
        <f t="shared" si="1863"/>
        <v>0</v>
      </c>
      <c r="EM710" s="18">
        <f t="shared" si="1863"/>
        <v>0</v>
      </c>
      <c r="EN710" s="18">
        <f t="shared" si="1863"/>
        <v>0</v>
      </c>
      <c r="EO710" s="18">
        <f t="shared" si="1863"/>
        <v>0</v>
      </c>
      <c r="EP710" s="18">
        <f t="shared" si="1863"/>
        <v>0</v>
      </c>
      <c r="EQ710" s="18">
        <f t="shared" si="1863"/>
        <v>0</v>
      </c>
      <c r="ER710" s="18">
        <f t="shared" si="1863"/>
        <v>0</v>
      </c>
      <c r="ES710" s="18">
        <f t="shared" si="1863"/>
        <v>0</v>
      </c>
      <c r="ET710" s="18">
        <f t="shared" si="1863"/>
        <v>0</v>
      </c>
      <c r="EU710" s="18">
        <f t="shared" si="1863"/>
        <v>0</v>
      </c>
      <c r="EV710" s="18">
        <f t="shared" si="1863"/>
        <v>0</v>
      </c>
      <c r="EW710" s="18">
        <f t="shared" si="1863"/>
        <v>0</v>
      </c>
      <c r="EX710" s="18">
        <f t="shared" si="1863"/>
        <v>0</v>
      </c>
      <c r="EY710" s="18">
        <f t="shared" si="1863"/>
        <v>0</v>
      </c>
      <c r="EZ710" s="18">
        <f t="shared" si="1863"/>
        <v>0</v>
      </c>
      <c r="FA710" s="18">
        <f t="shared" si="1863"/>
        <v>0</v>
      </c>
      <c r="FB710" s="18">
        <f t="shared" si="1863"/>
        <v>0</v>
      </c>
      <c r="FC710" s="18">
        <f t="shared" si="1863"/>
        <v>0</v>
      </c>
      <c r="FD710" s="18">
        <f t="shared" si="1863"/>
        <v>0</v>
      </c>
      <c r="FE710" s="18">
        <f t="shared" si="1863"/>
        <v>0</v>
      </c>
      <c r="FF710" s="18">
        <f t="shared" si="1863"/>
        <v>0</v>
      </c>
      <c r="FG710" s="18">
        <f t="shared" si="1863"/>
        <v>0</v>
      </c>
      <c r="FH710" s="18">
        <f t="shared" si="1863"/>
        <v>0</v>
      </c>
      <c r="FI710" s="18">
        <f t="shared" si="1863"/>
        <v>0</v>
      </c>
      <c r="FJ710" s="18">
        <f t="shared" si="1863"/>
        <v>0</v>
      </c>
      <c r="FK710" s="18">
        <f t="shared" si="1863"/>
        <v>0</v>
      </c>
      <c r="FL710" s="18">
        <f t="shared" si="1863"/>
        <v>0</v>
      </c>
      <c r="FM710" s="18">
        <f t="shared" si="1863"/>
        <v>0</v>
      </c>
      <c r="FN710" s="18">
        <f t="shared" si="1863"/>
        <v>0</v>
      </c>
      <c r="FO710" s="18">
        <f t="shared" si="1863"/>
        <v>0</v>
      </c>
      <c r="FP710" s="18">
        <f t="shared" si="1863"/>
        <v>0</v>
      </c>
      <c r="FQ710" s="18">
        <f t="shared" si="1863"/>
        <v>0</v>
      </c>
      <c r="FR710" s="18">
        <f t="shared" si="1863"/>
        <v>0</v>
      </c>
    </row>
    <row r="711" spans="2:174">
      <c r="B711" s="157"/>
      <c r="C711" s="157" t="s">
        <v>857</v>
      </c>
      <c r="D711" s="144" t="s">
        <v>974</v>
      </c>
      <c r="E711" s="161"/>
      <c r="I711" s="167">
        <f t="shared" si="1836"/>
        <v>0</v>
      </c>
      <c r="J711" s="18">
        <f>(J$15&gt;0) * SUM(J807,J810)</f>
        <v>0</v>
      </c>
      <c r="K711" s="18">
        <f t="shared" ref="K711:BV711" si="1864">(K$15&gt;0) * SUM(K807,K810)</f>
        <v>0</v>
      </c>
      <c r="L711" s="18">
        <f t="shared" si="1864"/>
        <v>0</v>
      </c>
      <c r="M711" s="18">
        <f t="shared" si="1864"/>
        <v>0</v>
      </c>
      <c r="N711" s="18">
        <f t="shared" si="1864"/>
        <v>0</v>
      </c>
      <c r="O711" s="18">
        <f t="shared" si="1864"/>
        <v>0</v>
      </c>
      <c r="P711" s="18">
        <f t="shared" si="1864"/>
        <v>0</v>
      </c>
      <c r="Q711" s="18">
        <f t="shared" si="1864"/>
        <v>0</v>
      </c>
      <c r="R711" s="18">
        <f t="shared" si="1864"/>
        <v>0</v>
      </c>
      <c r="S711" s="18">
        <f t="shared" si="1864"/>
        <v>0</v>
      </c>
      <c r="T711" s="18">
        <f t="shared" si="1864"/>
        <v>0</v>
      </c>
      <c r="U711" s="18">
        <f t="shared" si="1864"/>
        <v>0</v>
      </c>
      <c r="V711" s="18">
        <f t="shared" si="1864"/>
        <v>0</v>
      </c>
      <c r="W711" s="18">
        <f t="shared" si="1864"/>
        <v>0</v>
      </c>
      <c r="X711" s="18">
        <f t="shared" si="1864"/>
        <v>0</v>
      </c>
      <c r="Y711" s="18">
        <f t="shared" si="1864"/>
        <v>0</v>
      </c>
      <c r="Z711" s="18">
        <f t="shared" si="1864"/>
        <v>0</v>
      </c>
      <c r="AA711" s="18">
        <f t="shared" si="1864"/>
        <v>0</v>
      </c>
      <c r="AB711" s="18">
        <f t="shared" si="1864"/>
        <v>0</v>
      </c>
      <c r="AC711" s="18">
        <f t="shared" si="1864"/>
        <v>0</v>
      </c>
      <c r="AD711" s="18">
        <f t="shared" si="1864"/>
        <v>0</v>
      </c>
      <c r="AE711" s="18">
        <f t="shared" si="1864"/>
        <v>0</v>
      </c>
      <c r="AF711" s="18">
        <f t="shared" si="1864"/>
        <v>0</v>
      </c>
      <c r="AG711" s="18">
        <f t="shared" si="1864"/>
        <v>0</v>
      </c>
      <c r="AH711" s="18">
        <f t="shared" si="1864"/>
        <v>0</v>
      </c>
      <c r="AI711" s="18">
        <f t="shared" si="1864"/>
        <v>0</v>
      </c>
      <c r="AJ711" s="18">
        <f t="shared" si="1864"/>
        <v>0</v>
      </c>
      <c r="AK711" s="18">
        <f t="shared" si="1864"/>
        <v>0</v>
      </c>
      <c r="AL711" s="18">
        <f t="shared" si="1864"/>
        <v>0</v>
      </c>
      <c r="AM711" s="18">
        <f t="shared" si="1864"/>
        <v>0</v>
      </c>
      <c r="AN711" s="18">
        <f t="shared" si="1864"/>
        <v>0</v>
      </c>
      <c r="AO711" s="18">
        <f t="shared" si="1864"/>
        <v>0</v>
      </c>
      <c r="AP711" s="18">
        <f t="shared" si="1864"/>
        <v>0</v>
      </c>
      <c r="AQ711" s="18">
        <f t="shared" si="1864"/>
        <v>0</v>
      </c>
      <c r="AR711" s="18">
        <f t="shared" si="1864"/>
        <v>0</v>
      </c>
      <c r="AS711" s="18">
        <f t="shared" si="1864"/>
        <v>0</v>
      </c>
      <c r="AT711" s="18">
        <f t="shared" si="1864"/>
        <v>0</v>
      </c>
      <c r="AU711" s="18">
        <f t="shared" si="1864"/>
        <v>0</v>
      </c>
      <c r="AV711" s="18">
        <f t="shared" si="1864"/>
        <v>0</v>
      </c>
      <c r="AW711" s="18">
        <f t="shared" si="1864"/>
        <v>0</v>
      </c>
      <c r="AX711" s="18">
        <f t="shared" si="1864"/>
        <v>0</v>
      </c>
      <c r="AY711" s="18">
        <f t="shared" si="1864"/>
        <v>0</v>
      </c>
      <c r="AZ711" s="18">
        <f t="shared" si="1864"/>
        <v>0</v>
      </c>
      <c r="BA711" s="18">
        <f t="shared" si="1864"/>
        <v>0</v>
      </c>
      <c r="BB711" s="18">
        <f t="shared" si="1864"/>
        <v>0</v>
      </c>
      <c r="BC711" s="18">
        <f t="shared" si="1864"/>
        <v>0</v>
      </c>
      <c r="BD711" s="18">
        <f t="shared" si="1864"/>
        <v>0</v>
      </c>
      <c r="BE711" s="18">
        <f t="shared" si="1864"/>
        <v>0</v>
      </c>
      <c r="BF711" s="18">
        <f t="shared" si="1864"/>
        <v>0</v>
      </c>
      <c r="BG711" s="18">
        <f t="shared" si="1864"/>
        <v>0</v>
      </c>
      <c r="BH711" s="18">
        <f t="shared" si="1864"/>
        <v>0</v>
      </c>
      <c r="BI711" s="18">
        <f t="shared" si="1864"/>
        <v>0</v>
      </c>
      <c r="BJ711" s="18">
        <f t="shared" si="1864"/>
        <v>0</v>
      </c>
      <c r="BK711" s="18">
        <f t="shared" si="1864"/>
        <v>0</v>
      </c>
      <c r="BL711" s="18">
        <f t="shared" si="1864"/>
        <v>0</v>
      </c>
      <c r="BM711" s="18">
        <f t="shared" si="1864"/>
        <v>0</v>
      </c>
      <c r="BN711" s="18">
        <f t="shared" si="1864"/>
        <v>0</v>
      </c>
      <c r="BO711" s="18">
        <f t="shared" si="1864"/>
        <v>0</v>
      </c>
      <c r="BP711" s="18">
        <f t="shared" si="1864"/>
        <v>0</v>
      </c>
      <c r="BQ711" s="18">
        <f t="shared" si="1864"/>
        <v>0</v>
      </c>
      <c r="BR711" s="18">
        <f t="shared" si="1864"/>
        <v>0</v>
      </c>
      <c r="BS711" s="18">
        <f t="shared" si="1864"/>
        <v>0</v>
      </c>
      <c r="BT711" s="18">
        <f t="shared" si="1864"/>
        <v>0</v>
      </c>
      <c r="BU711" s="18">
        <f t="shared" si="1864"/>
        <v>0</v>
      </c>
      <c r="BV711" s="18">
        <f t="shared" si="1864"/>
        <v>0</v>
      </c>
      <c r="BW711" s="18">
        <f t="shared" ref="BW711:EH711" si="1865">(BW$15&gt;0) * SUM(BW807,BW810)</f>
        <v>0</v>
      </c>
      <c r="BX711" s="18">
        <f t="shared" si="1865"/>
        <v>0</v>
      </c>
      <c r="BY711" s="18">
        <f t="shared" si="1865"/>
        <v>0</v>
      </c>
      <c r="BZ711" s="18">
        <f t="shared" si="1865"/>
        <v>0</v>
      </c>
      <c r="CA711" s="18">
        <f t="shared" si="1865"/>
        <v>0</v>
      </c>
      <c r="CB711" s="18">
        <f t="shared" si="1865"/>
        <v>0</v>
      </c>
      <c r="CC711" s="18">
        <f t="shared" si="1865"/>
        <v>0</v>
      </c>
      <c r="CD711" s="18">
        <f t="shared" si="1865"/>
        <v>0</v>
      </c>
      <c r="CE711" s="18">
        <f t="shared" si="1865"/>
        <v>0</v>
      </c>
      <c r="CF711" s="18">
        <f t="shared" si="1865"/>
        <v>0</v>
      </c>
      <c r="CG711" s="18">
        <f t="shared" si="1865"/>
        <v>0</v>
      </c>
      <c r="CH711" s="18">
        <f t="shared" si="1865"/>
        <v>0</v>
      </c>
      <c r="CI711" s="18">
        <f t="shared" si="1865"/>
        <v>0</v>
      </c>
      <c r="CJ711" s="18">
        <f t="shared" si="1865"/>
        <v>0</v>
      </c>
      <c r="CK711" s="18">
        <f t="shared" si="1865"/>
        <v>0</v>
      </c>
      <c r="CL711" s="18">
        <f t="shared" si="1865"/>
        <v>0</v>
      </c>
      <c r="CM711" s="18">
        <f t="shared" si="1865"/>
        <v>0</v>
      </c>
      <c r="CN711" s="18">
        <f t="shared" si="1865"/>
        <v>0</v>
      </c>
      <c r="CO711" s="18">
        <f t="shared" si="1865"/>
        <v>0</v>
      </c>
      <c r="CP711" s="18">
        <f t="shared" si="1865"/>
        <v>0</v>
      </c>
      <c r="CQ711" s="18">
        <f t="shared" si="1865"/>
        <v>0</v>
      </c>
      <c r="CR711" s="18">
        <f t="shared" si="1865"/>
        <v>0</v>
      </c>
      <c r="CS711" s="18">
        <f t="shared" si="1865"/>
        <v>0</v>
      </c>
      <c r="CT711" s="18">
        <f t="shared" si="1865"/>
        <v>0</v>
      </c>
      <c r="CU711" s="18">
        <f t="shared" si="1865"/>
        <v>0</v>
      </c>
      <c r="CV711" s="18">
        <f t="shared" si="1865"/>
        <v>0</v>
      </c>
      <c r="CW711" s="18">
        <f t="shared" si="1865"/>
        <v>0</v>
      </c>
      <c r="CX711" s="18">
        <f t="shared" si="1865"/>
        <v>0</v>
      </c>
      <c r="CY711" s="18">
        <f t="shared" si="1865"/>
        <v>0</v>
      </c>
      <c r="CZ711" s="18">
        <f t="shared" si="1865"/>
        <v>0</v>
      </c>
      <c r="DA711" s="18">
        <f t="shared" si="1865"/>
        <v>0</v>
      </c>
      <c r="DB711" s="18">
        <f t="shared" si="1865"/>
        <v>0</v>
      </c>
      <c r="DC711" s="18">
        <f t="shared" si="1865"/>
        <v>0</v>
      </c>
      <c r="DD711" s="18">
        <f t="shared" si="1865"/>
        <v>0</v>
      </c>
      <c r="DE711" s="18">
        <f t="shared" si="1865"/>
        <v>0</v>
      </c>
      <c r="DF711" s="18">
        <f t="shared" si="1865"/>
        <v>0</v>
      </c>
      <c r="DG711" s="18">
        <f t="shared" si="1865"/>
        <v>0</v>
      </c>
      <c r="DH711" s="18">
        <f t="shared" si="1865"/>
        <v>0</v>
      </c>
      <c r="DI711" s="18">
        <f t="shared" si="1865"/>
        <v>0</v>
      </c>
      <c r="DJ711" s="18">
        <f t="shared" si="1865"/>
        <v>0</v>
      </c>
      <c r="DK711" s="18">
        <f t="shared" si="1865"/>
        <v>0</v>
      </c>
      <c r="DL711" s="18">
        <f t="shared" si="1865"/>
        <v>0</v>
      </c>
      <c r="DM711" s="18">
        <f t="shared" si="1865"/>
        <v>0</v>
      </c>
      <c r="DN711" s="18">
        <f t="shared" si="1865"/>
        <v>0</v>
      </c>
      <c r="DO711" s="18">
        <f t="shared" si="1865"/>
        <v>0</v>
      </c>
      <c r="DP711" s="18">
        <f t="shared" si="1865"/>
        <v>0</v>
      </c>
      <c r="DQ711" s="18">
        <f t="shared" si="1865"/>
        <v>0</v>
      </c>
      <c r="DR711" s="18">
        <f t="shared" si="1865"/>
        <v>0</v>
      </c>
      <c r="DS711" s="18">
        <f t="shared" si="1865"/>
        <v>0</v>
      </c>
      <c r="DT711" s="18">
        <f t="shared" si="1865"/>
        <v>0</v>
      </c>
      <c r="DU711" s="18">
        <f t="shared" si="1865"/>
        <v>0</v>
      </c>
      <c r="DV711" s="18">
        <f t="shared" si="1865"/>
        <v>0</v>
      </c>
      <c r="DW711" s="18">
        <f t="shared" si="1865"/>
        <v>0</v>
      </c>
      <c r="DX711" s="18">
        <f t="shared" si="1865"/>
        <v>0</v>
      </c>
      <c r="DY711" s="18">
        <f t="shared" si="1865"/>
        <v>0</v>
      </c>
      <c r="DZ711" s="18">
        <f t="shared" si="1865"/>
        <v>0</v>
      </c>
      <c r="EA711" s="18">
        <f t="shared" si="1865"/>
        <v>0</v>
      </c>
      <c r="EB711" s="18">
        <f t="shared" si="1865"/>
        <v>0</v>
      </c>
      <c r="EC711" s="18">
        <f t="shared" si="1865"/>
        <v>0</v>
      </c>
      <c r="ED711" s="18">
        <f t="shared" si="1865"/>
        <v>0</v>
      </c>
      <c r="EE711" s="18">
        <f t="shared" si="1865"/>
        <v>0</v>
      </c>
      <c r="EF711" s="18">
        <f t="shared" si="1865"/>
        <v>0</v>
      </c>
      <c r="EG711" s="18">
        <f t="shared" si="1865"/>
        <v>0</v>
      </c>
      <c r="EH711" s="18">
        <f t="shared" si="1865"/>
        <v>0</v>
      </c>
      <c r="EI711" s="18">
        <f t="shared" ref="EI711:FR711" si="1866">(EI$15&gt;0) * SUM(EI807,EI810)</f>
        <v>0</v>
      </c>
      <c r="EJ711" s="18">
        <f t="shared" si="1866"/>
        <v>0</v>
      </c>
      <c r="EK711" s="18">
        <f t="shared" si="1866"/>
        <v>0</v>
      </c>
      <c r="EL711" s="18">
        <f t="shared" si="1866"/>
        <v>0</v>
      </c>
      <c r="EM711" s="18">
        <f t="shared" si="1866"/>
        <v>0</v>
      </c>
      <c r="EN711" s="18">
        <f t="shared" si="1866"/>
        <v>0</v>
      </c>
      <c r="EO711" s="18">
        <f t="shared" si="1866"/>
        <v>0</v>
      </c>
      <c r="EP711" s="18">
        <f t="shared" si="1866"/>
        <v>0</v>
      </c>
      <c r="EQ711" s="18">
        <f t="shared" si="1866"/>
        <v>0</v>
      </c>
      <c r="ER711" s="18">
        <f t="shared" si="1866"/>
        <v>0</v>
      </c>
      <c r="ES711" s="18">
        <f t="shared" si="1866"/>
        <v>0</v>
      </c>
      <c r="ET711" s="18">
        <f t="shared" si="1866"/>
        <v>0</v>
      </c>
      <c r="EU711" s="18">
        <f t="shared" si="1866"/>
        <v>0</v>
      </c>
      <c r="EV711" s="18">
        <f t="shared" si="1866"/>
        <v>0</v>
      </c>
      <c r="EW711" s="18">
        <f t="shared" si="1866"/>
        <v>0</v>
      </c>
      <c r="EX711" s="18">
        <f t="shared" si="1866"/>
        <v>0</v>
      </c>
      <c r="EY711" s="18">
        <f t="shared" si="1866"/>
        <v>0</v>
      </c>
      <c r="EZ711" s="18">
        <f t="shared" si="1866"/>
        <v>0</v>
      </c>
      <c r="FA711" s="18">
        <f t="shared" si="1866"/>
        <v>0</v>
      </c>
      <c r="FB711" s="18">
        <f t="shared" si="1866"/>
        <v>0</v>
      </c>
      <c r="FC711" s="18">
        <f t="shared" si="1866"/>
        <v>0</v>
      </c>
      <c r="FD711" s="18">
        <f t="shared" si="1866"/>
        <v>0</v>
      </c>
      <c r="FE711" s="18">
        <f t="shared" si="1866"/>
        <v>0</v>
      </c>
      <c r="FF711" s="18">
        <f t="shared" si="1866"/>
        <v>0</v>
      </c>
      <c r="FG711" s="18">
        <f t="shared" si="1866"/>
        <v>0</v>
      </c>
      <c r="FH711" s="18">
        <f t="shared" si="1866"/>
        <v>0</v>
      </c>
      <c r="FI711" s="18">
        <f t="shared" si="1866"/>
        <v>0</v>
      </c>
      <c r="FJ711" s="18">
        <f t="shared" si="1866"/>
        <v>0</v>
      </c>
      <c r="FK711" s="18">
        <f t="shared" si="1866"/>
        <v>0</v>
      </c>
      <c r="FL711" s="18">
        <f t="shared" si="1866"/>
        <v>0</v>
      </c>
      <c r="FM711" s="18">
        <f t="shared" si="1866"/>
        <v>0</v>
      </c>
      <c r="FN711" s="18">
        <f t="shared" si="1866"/>
        <v>0</v>
      </c>
      <c r="FO711" s="18">
        <f t="shared" si="1866"/>
        <v>0</v>
      </c>
      <c r="FP711" s="18">
        <f t="shared" si="1866"/>
        <v>0</v>
      </c>
      <c r="FQ711" s="18">
        <f t="shared" si="1866"/>
        <v>0</v>
      </c>
      <c r="FR711" s="18">
        <f t="shared" si="1866"/>
        <v>0</v>
      </c>
    </row>
    <row r="712" spans="2:174">
      <c r="B712" s="157"/>
      <c r="C712" s="157" t="s">
        <v>585</v>
      </c>
      <c r="D712" s="144" t="s">
        <v>974</v>
      </c>
      <c r="E712" s="161"/>
      <c r="I712" s="167">
        <f t="shared" ca="1" si="1836"/>
        <v>0</v>
      </c>
      <c r="J712" s="18">
        <f t="shared" ref="J712:AO712" ca="1" si="1867">(J$15&gt;0) * J971</f>
        <v>0</v>
      </c>
      <c r="K712" s="18">
        <f t="shared" ca="1" si="1867"/>
        <v>0</v>
      </c>
      <c r="L712" s="18">
        <f t="shared" ca="1" si="1867"/>
        <v>0</v>
      </c>
      <c r="M712" s="18">
        <f t="shared" ca="1" si="1867"/>
        <v>0</v>
      </c>
      <c r="N712" s="18">
        <f t="shared" ca="1" si="1867"/>
        <v>0</v>
      </c>
      <c r="O712" s="18">
        <f t="shared" ca="1" si="1867"/>
        <v>0</v>
      </c>
      <c r="P712" s="18">
        <f t="shared" ca="1" si="1867"/>
        <v>0</v>
      </c>
      <c r="Q712" s="18">
        <f t="shared" ca="1" si="1867"/>
        <v>0</v>
      </c>
      <c r="R712" s="18">
        <f t="shared" ca="1" si="1867"/>
        <v>0</v>
      </c>
      <c r="S712" s="18">
        <f t="shared" ca="1" si="1867"/>
        <v>0</v>
      </c>
      <c r="T712" s="18">
        <f t="shared" ca="1" si="1867"/>
        <v>0</v>
      </c>
      <c r="U712" s="18">
        <f t="shared" ca="1" si="1867"/>
        <v>0</v>
      </c>
      <c r="V712" s="18">
        <f t="shared" ca="1" si="1867"/>
        <v>0</v>
      </c>
      <c r="W712" s="18">
        <f t="shared" ca="1" si="1867"/>
        <v>0</v>
      </c>
      <c r="X712" s="18">
        <f t="shared" ca="1" si="1867"/>
        <v>0</v>
      </c>
      <c r="Y712" s="18">
        <f t="shared" ca="1" si="1867"/>
        <v>0</v>
      </c>
      <c r="Z712" s="18">
        <f t="shared" ca="1" si="1867"/>
        <v>0</v>
      </c>
      <c r="AA712" s="18">
        <f t="shared" ca="1" si="1867"/>
        <v>0</v>
      </c>
      <c r="AB712" s="18">
        <f t="shared" ca="1" si="1867"/>
        <v>0</v>
      </c>
      <c r="AC712" s="18">
        <f t="shared" ca="1" si="1867"/>
        <v>0</v>
      </c>
      <c r="AD712" s="18">
        <f t="shared" ca="1" si="1867"/>
        <v>0</v>
      </c>
      <c r="AE712" s="18">
        <f t="shared" ca="1" si="1867"/>
        <v>0</v>
      </c>
      <c r="AF712" s="18">
        <f t="shared" ca="1" si="1867"/>
        <v>0</v>
      </c>
      <c r="AG712" s="18">
        <f t="shared" ca="1" si="1867"/>
        <v>0</v>
      </c>
      <c r="AH712" s="18">
        <f t="shared" ca="1" si="1867"/>
        <v>0</v>
      </c>
      <c r="AI712" s="18">
        <f t="shared" ca="1" si="1867"/>
        <v>0</v>
      </c>
      <c r="AJ712" s="18">
        <f t="shared" ca="1" si="1867"/>
        <v>0</v>
      </c>
      <c r="AK712" s="18">
        <f t="shared" ca="1" si="1867"/>
        <v>0</v>
      </c>
      <c r="AL712" s="18">
        <f t="shared" ca="1" si="1867"/>
        <v>0</v>
      </c>
      <c r="AM712" s="18">
        <f t="shared" ca="1" si="1867"/>
        <v>0</v>
      </c>
      <c r="AN712" s="18">
        <f t="shared" ca="1" si="1867"/>
        <v>0</v>
      </c>
      <c r="AO712" s="18">
        <f t="shared" ca="1" si="1867"/>
        <v>0</v>
      </c>
      <c r="AP712" s="18">
        <f t="shared" ref="AP712:BU712" ca="1" si="1868">(AP$15&gt;0) * AP971</f>
        <v>0</v>
      </c>
      <c r="AQ712" s="18">
        <f t="shared" ca="1" si="1868"/>
        <v>0</v>
      </c>
      <c r="AR712" s="18">
        <f t="shared" ca="1" si="1868"/>
        <v>0</v>
      </c>
      <c r="AS712" s="18">
        <f t="shared" ca="1" si="1868"/>
        <v>0</v>
      </c>
      <c r="AT712" s="18">
        <f t="shared" ca="1" si="1868"/>
        <v>0</v>
      </c>
      <c r="AU712" s="18">
        <f t="shared" ca="1" si="1868"/>
        <v>0</v>
      </c>
      <c r="AV712" s="18">
        <f t="shared" ca="1" si="1868"/>
        <v>0</v>
      </c>
      <c r="AW712" s="18">
        <f t="shared" ca="1" si="1868"/>
        <v>0</v>
      </c>
      <c r="AX712" s="18">
        <f t="shared" ca="1" si="1868"/>
        <v>0</v>
      </c>
      <c r="AY712" s="18">
        <f t="shared" ca="1" si="1868"/>
        <v>0</v>
      </c>
      <c r="AZ712" s="18">
        <f t="shared" ca="1" si="1868"/>
        <v>0</v>
      </c>
      <c r="BA712" s="18">
        <f t="shared" ca="1" si="1868"/>
        <v>0</v>
      </c>
      <c r="BB712" s="18">
        <f t="shared" ca="1" si="1868"/>
        <v>0</v>
      </c>
      <c r="BC712" s="18">
        <f t="shared" ca="1" si="1868"/>
        <v>0</v>
      </c>
      <c r="BD712" s="18">
        <f t="shared" ca="1" si="1868"/>
        <v>0</v>
      </c>
      <c r="BE712" s="18">
        <f t="shared" ca="1" si="1868"/>
        <v>0</v>
      </c>
      <c r="BF712" s="18">
        <f t="shared" ca="1" si="1868"/>
        <v>0</v>
      </c>
      <c r="BG712" s="18">
        <f t="shared" ca="1" si="1868"/>
        <v>0</v>
      </c>
      <c r="BH712" s="18">
        <f t="shared" ca="1" si="1868"/>
        <v>0</v>
      </c>
      <c r="BI712" s="18">
        <f t="shared" ca="1" si="1868"/>
        <v>0</v>
      </c>
      <c r="BJ712" s="18">
        <f t="shared" ca="1" si="1868"/>
        <v>0</v>
      </c>
      <c r="BK712" s="18">
        <f t="shared" ca="1" si="1868"/>
        <v>0</v>
      </c>
      <c r="BL712" s="18">
        <f t="shared" ca="1" si="1868"/>
        <v>0</v>
      </c>
      <c r="BM712" s="18">
        <f t="shared" ca="1" si="1868"/>
        <v>0</v>
      </c>
      <c r="BN712" s="18">
        <f t="shared" ca="1" si="1868"/>
        <v>0</v>
      </c>
      <c r="BO712" s="18">
        <f t="shared" ca="1" si="1868"/>
        <v>0</v>
      </c>
      <c r="BP712" s="18">
        <f t="shared" ca="1" si="1868"/>
        <v>0</v>
      </c>
      <c r="BQ712" s="18">
        <f t="shared" ca="1" si="1868"/>
        <v>0</v>
      </c>
      <c r="BR712" s="18">
        <f t="shared" ca="1" si="1868"/>
        <v>0</v>
      </c>
      <c r="BS712" s="18">
        <f t="shared" ca="1" si="1868"/>
        <v>0</v>
      </c>
      <c r="BT712" s="18">
        <f t="shared" ca="1" si="1868"/>
        <v>0</v>
      </c>
      <c r="BU712" s="18">
        <f t="shared" ca="1" si="1868"/>
        <v>0</v>
      </c>
      <c r="BV712" s="18">
        <f t="shared" ref="BV712:DA712" ca="1" si="1869">(BV$15&gt;0) * BV971</f>
        <v>0</v>
      </c>
      <c r="BW712" s="18">
        <f t="shared" ca="1" si="1869"/>
        <v>0</v>
      </c>
      <c r="BX712" s="18">
        <f t="shared" ca="1" si="1869"/>
        <v>0</v>
      </c>
      <c r="BY712" s="18">
        <f t="shared" ca="1" si="1869"/>
        <v>0</v>
      </c>
      <c r="BZ712" s="18">
        <f t="shared" ca="1" si="1869"/>
        <v>0</v>
      </c>
      <c r="CA712" s="18">
        <f t="shared" ca="1" si="1869"/>
        <v>0</v>
      </c>
      <c r="CB712" s="18">
        <f t="shared" ca="1" si="1869"/>
        <v>0</v>
      </c>
      <c r="CC712" s="18">
        <f t="shared" ca="1" si="1869"/>
        <v>0</v>
      </c>
      <c r="CD712" s="18">
        <f t="shared" ca="1" si="1869"/>
        <v>0</v>
      </c>
      <c r="CE712" s="18">
        <f t="shared" ca="1" si="1869"/>
        <v>0</v>
      </c>
      <c r="CF712" s="18">
        <f t="shared" ca="1" si="1869"/>
        <v>0</v>
      </c>
      <c r="CG712" s="18">
        <f t="shared" ca="1" si="1869"/>
        <v>0</v>
      </c>
      <c r="CH712" s="18">
        <f t="shared" ca="1" si="1869"/>
        <v>0</v>
      </c>
      <c r="CI712" s="18">
        <f t="shared" ca="1" si="1869"/>
        <v>0</v>
      </c>
      <c r="CJ712" s="18">
        <f t="shared" ca="1" si="1869"/>
        <v>0</v>
      </c>
      <c r="CK712" s="18">
        <f t="shared" ca="1" si="1869"/>
        <v>0</v>
      </c>
      <c r="CL712" s="18">
        <f t="shared" ca="1" si="1869"/>
        <v>0</v>
      </c>
      <c r="CM712" s="18">
        <f t="shared" ca="1" si="1869"/>
        <v>0</v>
      </c>
      <c r="CN712" s="18">
        <f t="shared" ca="1" si="1869"/>
        <v>0</v>
      </c>
      <c r="CO712" s="18">
        <f t="shared" ca="1" si="1869"/>
        <v>0</v>
      </c>
      <c r="CP712" s="18">
        <f t="shared" ca="1" si="1869"/>
        <v>0</v>
      </c>
      <c r="CQ712" s="18">
        <f t="shared" ca="1" si="1869"/>
        <v>0</v>
      </c>
      <c r="CR712" s="18">
        <f t="shared" ca="1" si="1869"/>
        <v>0</v>
      </c>
      <c r="CS712" s="18">
        <f t="shared" ca="1" si="1869"/>
        <v>0</v>
      </c>
      <c r="CT712" s="18">
        <f t="shared" ca="1" si="1869"/>
        <v>0</v>
      </c>
      <c r="CU712" s="18">
        <f t="shared" ca="1" si="1869"/>
        <v>0</v>
      </c>
      <c r="CV712" s="18">
        <f t="shared" ca="1" si="1869"/>
        <v>0</v>
      </c>
      <c r="CW712" s="18">
        <f t="shared" ca="1" si="1869"/>
        <v>0</v>
      </c>
      <c r="CX712" s="18">
        <f t="shared" ca="1" si="1869"/>
        <v>0</v>
      </c>
      <c r="CY712" s="18">
        <f t="shared" ca="1" si="1869"/>
        <v>0</v>
      </c>
      <c r="CZ712" s="18">
        <f t="shared" ca="1" si="1869"/>
        <v>0</v>
      </c>
      <c r="DA712" s="18">
        <f t="shared" ca="1" si="1869"/>
        <v>0</v>
      </c>
      <c r="DB712" s="18">
        <f t="shared" ref="DB712:EG712" ca="1" si="1870">(DB$15&gt;0) * DB971</f>
        <v>0</v>
      </c>
      <c r="DC712" s="18">
        <f t="shared" ca="1" si="1870"/>
        <v>0</v>
      </c>
      <c r="DD712" s="18">
        <f t="shared" ca="1" si="1870"/>
        <v>0</v>
      </c>
      <c r="DE712" s="18">
        <f t="shared" ca="1" si="1870"/>
        <v>0</v>
      </c>
      <c r="DF712" s="18">
        <f t="shared" ca="1" si="1870"/>
        <v>0</v>
      </c>
      <c r="DG712" s="18">
        <f t="shared" ca="1" si="1870"/>
        <v>0</v>
      </c>
      <c r="DH712" s="18">
        <f t="shared" ca="1" si="1870"/>
        <v>0</v>
      </c>
      <c r="DI712" s="18">
        <f t="shared" ca="1" si="1870"/>
        <v>0</v>
      </c>
      <c r="DJ712" s="18">
        <f t="shared" ca="1" si="1870"/>
        <v>0</v>
      </c>
      <c r="DK712" s="18">
        <f t="shared" ca="1" si="1870"/>
        <v>0</v>
      </c>
      <c r="DL712" s="18">
        <f t="shared" ca="1" si="1870"/>
        <v>0</v>
      </c>
      <c r="DM712" s="18">
        <f t="shared" ca="1" si="1870"/>
        <v>0</v>
      </c>
      <c r="DN712" s="18">
        <f t="shared" ca="1" si="1870"/>
        <v>0</v>
      </c>
      <c r="DO712" s="18">
        <f t="shared" ca="1" si="1870"/>
        <v>0</v>
      </c>
      <c r="DP712" s="18">
        <f t="shared" ca="1" si="1870"/>
        <v>0</v>
      </c>
      <c r="DQ712" s="18">
        <f t="shared" ca="1" si="1870"/>
        <v>0</v>
      </c>
      <c r="DR712" s="18">
        <f t="shared" ca="1" si="1870"/>
        <v>0</v>
      </c>
      <c r="DS712" s="18">
        <f t="shared" ca="1" si="1870"/>
        <v>0</v>
      </c>
      <c r="DT712" s="18">
        <f t="shared" ca="1" si="1870"/>
        <v>0</v>
      </c>
      <c r="DU712" s="18">
        <f t="shared" ca="1" si="1870"/>
        <v>0</v>
      </c>
      <c r="DV712" s="18">
        <f t="shared" ca="1" si="1870"/>
        <v>0</v>
      </c>
      <c r="DW712" s="18">
        <f t="shared" ca="1" si="1870"/>
        <v>0</v>
      </c>
      <c r="DX712" s="18">
        <f t="shared" ca="1" si="1870"/>
        <v>0</v>
      </c>
      <c r="DY712" s="18">
        <f t="shared" ca="1" si="1870"/>
        <v>0</v>
      </c>
      <c r="DZ712" s="18">
        <f t="shared" ca="1" si="1870"/>
        <v>0</v>
      </c>
      <c r="EA712" s="18">
        <f t="shared" ca="1" si="1870"/>
        <v>0</v>
      </c>
      <c r="EB712" s="18">
        <f t="shared" ca="1" si="1870"/>
        <v>0</v>
      </c>
      <c r="EC712" s="18">
        <f t="shared" ca="1" si="1870"/>
        <v>0</v>
      </c>
      <c r="ED712" s="18">
        <f t="shared" ca="1" si="1870"/>
        <v>0</v>
      </c>
      <c r="EE712" s="18">
        <f t="shared" ca="1" si="1870"/>
        <v>0</v>
      </c>
      <c r="EF712" s="18">
        <f t="shared" ca="1" si="1870"/>
        <v>0</v>
      </c>
      <c r="EG712" s="18">
        <f t="shared" ca="1" si="1870"/>
        <v>0</v>
      </c>
      <c r="EH712" s="18">
        <f t="shared" ref="EH712:FR712" ca="1" si="1871">(EH$15&gt;0) * EH971</f>
        <v>0</v>
      </c>
      <c r="EI712" s="18">
        <f t="shared" ca="1" si="1871"/>
        <v>0</v>
      </c>
      <c r="EJ712" s="18">
        <f t="shared" ca="1" si="1871"/>
        <v>0</v>
      </c>
      <c r="EK712" s="18">
        <f t="shared" ca="1" si="1871"/>
        <v>0</v>
      </c>
      <c r="EL712" s="18">
        <f t="shared" ca="1" si="1871"/>
        <v>0</v>
      </c>
      <c r="EM712" s="18">
        <f t="shared" ca="1" si="1871"/>
        <v>0</v>
      </c>
      <c r="EN712" s="18">
        <f t="shared" ca="1" si="1871"/>
        <v>0</v>
      </c>
      <c r="EO712" s="18">
        <f t="shared" ca="1" si="1871"/>
        <v>0</v>
      </c>
      <c r="EP712" s="18">
        <f t="shared" ca="1" si="1871"/>
        <v>0</v>
      </c>
      <c r="EQ712" s="18">
        <f t="shared" ca="1" si="1871"/>
        <v>0</v>
      </c>
      <c r="ER712" s="18">
        <f t="shared" ca="1" si="1871"/>
        <v>0</v>
      </c>
      <c r="ES712" s="18">
        <f t="shared" ca="1" si="1871"/>
        <v>0</v>
      </c>
      <c r="ET712" s="18">
        <f t="shared" ca="1" si="1871"/>
        <v>0</v>
      </c>
      <c r="EU712" s="18">
        <f t="shared" ca="1" si="1871"/>
        <v>0</v>
      </c>
      <c r="EV712" s="18">
        <f t="shared" ca="1" si="1871"/>
        <v>0</v>
      </c>
      <c r="EW712" s="18">
        <f t="shared" ca="1" si="1871"/>
        <v>0</v>
      </c>
      <c r="EX712" s="18">
        <f t="shared" ca="1" si="1871"/>
        <v>0</v>
      </c>
      <c r="EY712" s="18">
        <f t="shared" ca="1" si="1871"/>
        <v>0</v>
      </c>
      <c r="EZ712" s="18">
        <f t="shared" ca="1" si="1871"/>
        <v>0</v>
      </c>
      <c r="FA712" s="18">
        <f t="shared" ca="1" si="1871"/>
        <v>0</v>
      </c>
      <c r="FB712" s="18">
        <f t="shared" ca="1" si="1871"/>
        <v>0</v>
      </c>
      <c r="FC712" s="18">
        <f t="shared" ca="1" si="1871"/>
        <v>0</v>
      </c>
      <c r="FD712" s="18">
        <f t="shared" ca="1" si="1871"/>
        <v>0</v>
      </c>
      <c r="FE712" s="18">
        <f t="shared" ca="1" si="1871"/>
        <v>0</v>
      </c>
      <c r="FF712" s="18">
        <f t="shared" ca="1" si="1871"/>
        <v>0</v>
      </c>
      <c r="FG712" s="18">
        <f t="shared" ca="1" si="1871"/>
        <v>0</v>
      </c>
      <c r="FH712" s="18">
        <f t="shared" ca="1" si="1871"/>
        <v>0</v>
      </c>
      <c r="FI712" s="18">
        <f t="shared" ca="1" si="1871"/>
        <v>0</v>
      </c>
      <c r="FJ712" s="18">
        <f t="shared" ca="1" si="1871"/>
        <v>0</v>
      </c>
      <c r="FK712" s="18">
        <f t="shared" ca="1" si="1871"/>
        <v>0</v>
      </c>
      <c r="FL712" s="18">
        <f t="shared" ca="1" si="1871"/>
        <v>0</v>
      </c>
      <c r="FM712" s="18">
        <f t="shared" ca="1" si="1871"/>
        <v>0</v>
      </c>
      <c r="FN712" s="18">
        <f t="shared" ca="1" si="1871"/>
        <v>0</v>
      </c>
      <c r="FO712" s="18">
        <f t="shared" ca="1" si="1871"/>
        <v>0</v>
      </c>
      <c r="FP712" s="18">
        <f t="shared" ca="1" si="1871"/>
        <v>0</v>
      </c>
      <c r="FQ712" s="18">
        <f t="shared" ca="1" si="1871"/>
        <v>0</v>
      </c>
      <c r="FR712" s="18">
        <f t="shared" ca="1" si="1871"/>
        <v>0</v>
      </c>
    </row>
    <row r="713" spans="2:174">
      <c r="B713" s="157"/>
      <c r="C713" s="157" t="s">
        <v>858</v>
      </c>
      <c r="D713" s="144" t="s">
        <v>974</v>
      </c>
      <c r="E713" s="161"/>
      <c r="I713" s="167">
        <f t="shared" ca="1" si="1836"/>
        <v>0</v>
      </c>
      <c r="J713" s="18">
        <f>(J$15&gt;0) * J782</f>
        <v>0</v>
      </c>
      <c r="K713" s="18">
        <f t="shared" ref="K713:BV713" si="1872">(K$15&gt;0) * K782</f>
        <v>0</v>
      </c>
      <c r="L713" s="18">
        <f t="shared" si="1872"/>
        <v>0</v>
      </c>
      <c r="M713" s="18">
        <f t="shared" si="1872"/>
        <v>0</v>
      </c>
      <c r="N713" s="18">
        <f t="shared" ca="1" si="1872"/>
        <v>0</v>
      </c>
      <c r="O713" s="18">
        <f t="shared" ca="1" si="1872"/>
        <v>0</v>
      </c>
      <c r="P713" s="18">
        <f t="shared" ca="1" si="1872"/>
        <v>0</v>
      </c>
      <c r="Q713" s="18">
        <f t="shared" ca="1" si="1872"/>
        <v>0</v>
      </c>
      <c r="R713" s="18">
        <f t="shared" ca="1" si="1872"/>
        <v>0</v>
      </c>
      <c r="S713" s="18">
        <f t="shared" ca="1" si="1872"/>
        <v>0</v>
      </c>
      <c r="T713" s="18">
        <f t="shared" ca="1" si="1872"/>
        <v>0</v>
      </c>
      <c r="U713" s="18">
        <f t="shared" ca="1" si="1872"/>
        <v>0</v>
      </c>
      <c r="V713" s="18">
        <f t="shared" ca="1" si="1872"/>
        <v>0</v>
      </c>
      <c r="W713" s="18">
        <f t="shared" ca="1" si="1872"/>
        <v>0</v>
      </c>
      <c r="X713" s="18">
        <f t="shared" ca="1" si="1872"/>
        <v>0</v>
      </c>
      <c r="Y713" s="18">
        <f t="shared" ca="1" si="1872"/>
        <v>0</v>
      </c>
      <c r="Z713" s="18">
        <f t="shared" ca="1" si="1872"/>
        <v>0</v>
      </c>
      <c r="AA713" s="18">
        <f t="shared" ca="1" si="1872"/>
        <v>0</v>
      </c>
      <c r="AB713" s="18">
        <f t="shared" ca="1" si="1872"/>
        <v>0</v>
      </c>
      <c r="AC713" s="18">
        <f t="shared" ca="1" si="1872"/>
        <v>0</v>
      </c>
      <c r="AD713" s="18">
        <f t="shared" ca="1" si="1872"/>
        <v>0</v>
      </c>
      <c r="AE713" s="18">
        <f t="shared" ca="1" si="1872"/>
        <v>0</v>
      </c>
      <c r="AF713" s="18">
        <f t="shared" ca="1" si="1872"/>
        <v>0</v>
      </c>
      <c r="AG713" s="18">
        <f t="shared" ca="1" si="1872"/>
        <v>0</v>
      </c>
      <c r="AH713" s="18">
        <f t="shared" ca="1" si="1872"/>
        <v>0</v>
      </c>
      <c r="AI713" s="18">
        <f t="shared" ca="1" si="1872"/>
        <v>0</v>
      </c>
      <c r="AJ713" s="18">
        <f t="shared" ca="1" si="1872"/>
        <v>0</v>
      </c>
      <c r="AK713" s="18">
        <f t="shared" ca="1" si="1872"/>
        <v>0</v>
      </c>
      <c r="AL713" s="18">
        <f t="shared" ca="1" si="1872"/>
        <v>0</v>
      </c>
      <c r="AM713" s="18">
        <f t="shared" ca="1" si="1872"/>
        <v>0</v>
      </c>
      <c r="AN713" s="18">
        <f t="shared" ca="1" si="1872"/>
        <v>0</v>
      </c>
      <c r="AO713" s="18">
        <f t="shared" ca="1" si="1872"/>
        <v>0</v>
      </c>
      <c r="AP713" s="18">
        <f t="shared" ca="1" si="1872"/>
        <v>0</v>
      </c>
      <c r="AQ713" s="18">
        <f t="shared" ca="1" si="1872"/>
        <v>0</v>
      </c>
      <c r="AR713" s="18">
        <f t="shared" ca="1" si="1872"/>
        <v>0</v>
      </c>
      <c r="AS713" s="18">
        <f t="shared" ca="1" si="1872"/>
        <v>0</v>
      </c>
      <c r="AT713" s="18">
        <f t="shared" ca="1" si="1872"/>
        <v>0</v>
      </c>
      <c r="AU713" s="18">
        <f t="shared" ca="1" si="1872"/>
        <v>0</v>
      </c>
      <c r="AV713" s="18">
        <f t="shared" ca="1" si="1872"/>
        <v>0</v>
      </c>
      <c r="AW713" s="18">
        <f t="shared" ca="1" si="1872"/>
        <v>0</v>
      </c>
      <c r="AX713" s="18">
        <f t="shared" ca="1" si="1872"/>
        <v>0</v>
      </c>
      <c r="AY713" s="18">
        <f t="shared" ca="1" si="1872"/>
        <v>0</v>
      </c>
      <c r="AZ713" s="18">
        <f t="shared" ca="1" si="1872"/>
        <v>0</v>
      </c>
      <c r="BA713" s="18">
        <f t="shared" ca="1" si="1872"/>
        <v>0</v>
      </c>
      <c r="BB713" s="18">
        <f t="shared" ca="1" si="1872"/>
        <v>0</v>
      </c>
      <c r="BC713" s="18">
        <f t="shared" ca="1" si="1872"/>
        <v>0</v>
      </c>
      <c r="BD713" s="18">
        <f t="shared" ca="1" si="1872"/>
        <v>0</v>
      </c>
      <c r="BE713" s="18">
        <f t="shared" ca="1" si="1872"/>
        <v>0</v>
      </c>
      <c r="BF713" s="18">
        <f t="shared" ca="1" si="1872"/>
        <v>0</v>
      </c>
      <c r="BG713" s="18">
        <f t="shared" ca="1" si="1872"/>
        <v>0</v>
      </c>
      <c r="BH713" s="18">
        <f t="shared" ca="1" si="1872"/>
        <v>0</v>
      </c>
      <c r="BI713" s="18">
        <f t="shared" ca="1" si="1872"/>
        <v>0</v>
      </c>
      <c r="BJ713" s="18">
        <f t="shared" ca="1" si="1872"/>
        <v>0</v>
      </c>
      <c r="BK713" s="18">
        <f t="shared" ca="1" si="1872"/>
        <v>0</v>
      </c>
      <c r="BL713" s="18">
        <f t="shared" ca="1" si="1872"/>
        <v>0</v>
      </c>
      <c r="BM713" s="18">
        <f t="shared" ca="1" si="1872"/>
        <v>0</v>
      </c>
      <c r="BN713" s="18">
        <f t="shared" ca="1" si="1872"/>
        <v>0</v>
      </c>
      <c r="BO713" s="18">
        <f t="shared" ca="1" si="1872"/>
        <v>0</v>
      </c>
      <c r="BP713" s="18">
        <f t="shared" ca="1" si="1872"/>
        <v>0</v>
      </c>
      <c r="BQ713" s="18">
        <f t="shared" ca="1" si="1872"/>
        <v>0</v>
      </c>
      <c r="BR713" s="18">
        <f t="shared" ca="1" si="1872"/>
        <v>0</v>
      </c>
      <c r="BS713" s="18">
        <f t="shared" ca="1" si="1872"/>
        <v>0</v>
      </c>
      <c r="BT713" s="18">
        <f t="shared" ca="1" si="1872"/>
        <v>0</v>
      </c>
      <c r="BU713" s="18">
        <f t="shared" ca="1" si="1872"/>
        <v>0</v>
      </c>
      <c r="BV713" s="18">
        <f t="shared" ca="1" si="1872"/>
        <v>0</v>
      </c>
      <c r="BW713" s="18">
        <f t="shared" ref="BW713:EH713" ca="1" si="1873">(BW$15&gt;0) * BW782</f>
        <v>0</v>
      </c>
      <c r="BX713" s="18">
        <f t="shared" ca="1" si="1873"/>
        <v>0</v>
      </c>
      <c r="BY713" s="18">
        <f t="shared" ca="1" si="1873"/>
        <v>0</v>
      </c>
      <c r="BZ713" s="18">
        <f t="shared" ca="1" si="1873"/>
        <v>0</v>
      </c>
      <c r="CA713" s="18">
        <f t="shared" ca="1" si="1873"/>
        <v>0</v>
      </c>
      <c r="CB713" s="18">
        <f t="shared" ca="1" si="1873"/>
        <v>0</v>
      </c>
      <c r="CC713" s="18">
        <f t="shared" ca="1" si="1873"/>
        <v>0</v>
      </c>
      <c r="CD713" s="18">
        <f t="shared" ca="1" si="1873"/>
        <v>0</v>
      </c>
      <c r="CE713" s="18">
        <f t="shared" ca="1" si="1873"/>
        <v>0</v>
      </c>
      <c r="CF713" s="18">
        <f t="shared" ca="1" si="1873"/>
        <v>0</v>
      </c>
      <c r="CG713" s="18">
        <f t="shared" ca="1" si="1873"/>
        <v>0</v>
      </c>
      <c r="CH713" s="18">
        <f t="shared" ca="1" si="1873"/>
        <v>0</v>
      </c>
      <c r="CI713" s="18">
        <f t="shared" ca="1" si="1873"/>
        <v>0</v>
      </c>
      <c r="CJ713" s="18">
        <f t="shared" ca="1" si="1873"/>
        <v>0</v>
      </c>
      <c r="CK713" s="18">
        <f t="shared" ca="1" si="1873"/>
        <v>0</v>
      </c>
      <c r="CL713" s="18">
        <f t="shared" ca="1" si="1873"/>
        <v>0</v>
      </c>
      <c r="CM713" s="18">
        <f t="shared" ca="1" si="1873"/>
        <v>0</v>
      </c>
      <c r="CN713" s="18">
        <f t="shared" ca="1" si="1873"/>
        <v>0</v>
      </c>
      <c r="CO713" s="18">
        <f t="shared" ca="1" si="1873"/>
        <v>0</v>
      </c>
      <c r="CP713" s="18">
        <f t="shared" ca="1" si="1873"/>
        <v>0</v>
      </c>
      <c r="CQ713" s="18">
        <f t="shared" ca="1" si="1873"/>
        <v>0</v>
      </c>
      <c r="CR713" s="18">
        <f t="shared" ca="1" si="1873"/>
        <v>0</v>
      </c>
      <c r="CS713" s="18">
        <f t="shared" ca="1" si="1873"/>
        <v>0</v>
      </c>
      <c r="CT713" s="18">
        <f t="shared" ca="1" si="1873"/>
        <v>0</v>
      </c>
      <c r="CU713" s="18">
        <f t="shared" ca="1" si="1873"/>
        <v>0</v>
      </c>
      <c r="CV713" s="18">
        <f t="shared" ca="1" si="1873"/>
        <v>0</v>
      </c>
      <c r="CW713" s="18">
        <f t="shared" ca="1" si="1873"/>
        <v>0</v>
      </c>
      <c r="CX713" s="18">
        <f t="shared" ca="1" si="1873"/>
        <v>0</v>
      </c>
      <c r="CY713" s="18">
        <f t="shared" ca="1" si="1873"/>
        <v>0</v>
      </c>
      <c r="CZ713" s="18">
        <f t="shared" ca="1" si="1873"/>
        <v>0</v>
      </c>
      <c r="DA713" s="18">
        <f t="shared" ca="1" si="1873"/>
        <v>0</v>
      </c>
      <c r="DB713" s="18">
        <f t="shared" ca="1" si="1873"/>
        <v>0</v>
      </c>
      <c r="DC713" s="18">
        <f t="shared" ca="1" si="1873"/>
        <v>0</v>
      </c>
      <c r="DD713" s="18">
        <f t="shared" ca="1" si="1873"/>
        <v>0</v>
      </c>
      <c r="DE713" s="18">
        <f t="shared" ca="1" si="1873"/>
        <v>0</v>
      </c>
      <c r="DF713" s="18">
        <f t="shared" ca="1" si="1873"/>
        <v>0</v>
      </c>
      <c r="DG713" s="18">
        <f t="shared" ca="1" si="1873"/>
        <v>0</v>
      </c>
      <c r="DH713" s="18">
        <f t="shared" ca="1" si="1873"/>
        <v>0</v>
      </c>
      <c r="DI713" s="18">
        <f t="shared" ca="1" si="1873"/>
        <v>0</v>
      </c>
      <c r="DJ713" s="18">
        <f t="shared" ca="1" si="1873"/>
        <v>0</v>
      </c>
      <c r="DK713" s="18">
        <f t="shared" ca="1" si="1873"/>
        <v>0</v>
      </c>
      <c r="DL713" s="18">
        <f t="shared" ca="1" si="1873"/>
        <v>0</v>
      </c>
      <c r="DM713" s="18">
        <f t="shared" ca="1" si="1873"/>
        <v>0</v>
      </c>
      <c r="DN713" s="18">
        <f t="shared" ca="1" si="1873"/>
        <v>0</v>
      </c>
      <c r="DO713" s="18">
        <f t="shared" ca="1" si="1873"/>
        <v>0</v>
      </c>
      <c r="DP713" s="18">
        <f t="shared" ca="1" si="1873"/>
        <v>0</v>
      </c>
      <c r="DQ713" s="18">
        <f t="shared" ca="1" si="1873"/>
        <v>0</v>
      </c>
      <c r="DR713" s="18">
        <f t="shared" ca="1" si="1873"/>
        <v>0</v>
      </c>
      <c r="DS713" s="18">
        <f t="shared" ca="1" si="1873"/>
        <v>0</v>
      </c>
      <c r="DT713" s="18">
        <f t="shared" ca="1" si="1873"/>
        <v>0</v>
      </c>
      <c r="DU713" s="18">
        <f t="shared" ca="1" si="1873"/>
        <v>0</v>
      </c>
      <c r="DV713" s="18">
        <f t="shared" ca="1" si="1873"/>
        <v>0</v>
      </c>
      <c r="DW713" s="18">
        <f t="shared" ca="1" si="1873"/>
        <v>0</v>
      </c>
      <c r="DX713" s="18">
        <f t="shared" ca="1" si="1873"/>
        <v>0</v>
      </c>
      <c r="DY713" s="18">
        <f t="shared" ca="1" si="1873"/>
        <v>0</v>
      </c>
      <c r="DZ713" s="18">
        <f t="shared" ca="1" si="1873"/>
        <v>0</v>
      </c>
      <c r="EA713" s="18">
        <f t="shared" ca="1" si="1873"/>
        <v>0</v>
      </c>
      <c r="EB713" s="18">
        <f t="shared" ca="1" si="1873"/>
        <v>0</v>
      </c>
      <c r="EC713" s="18">
        <f t="shared" ca="1" si="1873"/>
        <v>0</v>
      </c>
      <c r="ED713" s="18">
        <f t="shared" ca="1" si="1873"/>
        <v>0</v>
      </c>
      <c r="EE713" s="18">
        <f t="shared" ca="1" si="1873"/>
        <v>0</v>
      </c>
      <c r="EF713" s="18">
        <f t="shared" ca="1" si="1873"/>
        <v>0</v>
      </c>
      <c r="EG713" s="18">
        <f t="shared" ca="1" si="1873"/>
        <v>0</v>
      </c>
      <c r="EH713" s="18">
        <f t="shared" ca="1" si="1873"/>
        <v>0</v>
      </c>
      <c r="EI713" s="18">
        <f t="shared" ref="EI713:FR713" ca="1" si="1874">(EI$15&gt;0) * EI782</f>
        <v>0</v>
      </c>
      <c r="EJ713" s="18">
        <f t="shared" ca="1" si="1874"/>
        <v>0</v>
      </c>
      <c r="EK713" s="18">
        <f t="shared" ca="1" si="1874"/>
        <v>0</v>
      </c>
      <c r="EL713" s="18">
        <f t="shared" ca="1" si="1874"/>
        <v>0</v>
      </c>
      <c r="EM713" s="18">
        <f t="shared" ca="1" si="1874"/>
        <v>0</v>
      </c>
      <c r="EN713" s="18">
        <f t="shared" ca="1" si="1874"/>
        <v>0</v>
      </c>
      <c r="EO713" s="18">
        <f t="shared" ca="1" si="1874"/>
        <v>0</v>
      </c>
      <c r="EP713" s="18">
        <f t="shared" ca="1" si="1874"/>
        <v>0</v>
      </c>
      <c r="EQ713" s="18">
        <f t="shared" ca="1" si="1874"/>
        <v>0</v>
      </c>
      <c r="ER713" s="18">
        <f t="shared" ca="1" si="1874"/>
        <v>0</v>
      </c>
      <c r="ES713" s="18">
        <f t="shared" ca="1" si="1874"/>
        <v>0</v>
      </c>
      <c r="ET713" s="18">
        <f t="shared" ca="1" si="1874"/>
        <v>0</v>
      </c>
      <c r="EU713" s="18">
        <f t="shared" ca="1" si="1874"/>
        <v>0</v>
      </c>
      <c r="EV713" s="18">
        <f t="shared" ca="1" si="1874"/>
        <v>0</v>
      </c>
      <c r="EW713" s="18">
        <f t="shared" ca="1" si="1874"/>
        <v>0</v>
      </c>
      <c r="EX713" s="18">
        <f t="shared" ca="1" si="1874"/>
        <v>0</v>
      </c>
      <c r="EY713" s="18">
        <f t="shared" ca="1" si="1874"/>
        <v>0</v>
      </c>
      <c r="EZ713" s="18">
        <f t="shared" ca="1" si="1874"/>
        <v>0</v>
      </c>
      <c r="FA713" s="18">
        <f t="shared" ca="1" si="1874"/>
        <v>0</v>
      </c>
      <c r="FB713" s="18">
        <f t="shared" ca="1" si="1874"/>
        <v>0</v>
      </c>
      <c r="FC713" s="18">
        <f t="shared" ca="1" si="1874"/>
        <v>0</v>
      </c>
      <c r="FD713" s="18">
        <f t="shared" ca="1" si="1874"/>
        <v>0</v>
      </c>
      <c r="FE713" s="18">
        <f t="shared" ca="1" si="1874"/>
        <v>0</v>
      </c>
      <c r="FF713" s="18">
        <f t="shared" ca="1" si="1874"/>
        <v>0</v>
      </c>
      <c r="FG713" s="18">
        <f t="shared" ca="1" si="1874"/>
        <v>0</v>
      </c>
      <c r="FH713" s="18">
        <f t="shared" ca="1" si="1874"/>
        <v>0</v>
      </c>
      <c r="FI713" s="18">
        <f t="shared" ca="1" si="1874"/>
        <v>0</v>
      </c>
      <c r="FJ713" s="18">
        <f t="shared" ca="1" si="1874"/>
        <v>0</v>
      </c>
      <c r="FK713" s="18">
        <f t="shared" ca="1" si="1874"/>
        <v>0</v>
      </c>
      <c r="FL713" s="18">
        <f t="shared" ca="1" si="1874"/>
        <v>0</v>
      </c>
      <c r="FM713" s="18">
        <f t="shared" ca="1" si="1874"/>
        <v>0</v>
      </c>
      <c r="FN713" s="18">
        <f t="shared" ca="1" si="1874"/>
        <v>0</v>
      </c>
      <c r="FO713" s="18">
        <f t="shared" ca="1" si="1874"/>
        <v>0</v>
      </c>
      <c r="FP713" s="18">
        <f t="shared" ca="1" si="1874"/>
        <v>0</v>
      </c>
      <c r="FQ713" s="18">
        <f t="shared" ca="1" si="1874"/>
        <v>0</v>
      </c>
      <c r="FR713" s="18">
        <f t="shared" ca="1" si="1874"/>
        <v>0</v>
      </c>
    </row>
    <row r="714" spans="2:174">
      <c r="B714" s="157"/>
      <c r="C714" s="157" t="s">
        <v>867</v>
      </c>
      <c r="D714" s="144" t="s">
        <v>974</v>
      </c>
      <c r="E714" s="161"/>
      <c r="I714" s="167">
        <f t="shared" ca="1" si="1836"/>
        <v>0</v>
      </c>
      <c r="J714" s="18">
        <f ca="1">(J$15&gt;0) * J785</f>
        <v>0</v>
      </c>
      <c r="K714" s="18">
        <f t="shared" ref="K714:BV714" ca="1" si="1875">(K$15&gt;0) * K785</f>
        <v>0</v>
      </c>
      <c r="L714" s="18">
        <f t="shared" ca="1" si="1875"/>
        <v>0</v>
      </c>
      <c r="M714" s="18">
        <f t="shared" ca="1" si="1875"/>
        <v>0</v>
      </c>
      <c r="N714" s="18">
        <f t="shared" ca="1" si="1875"/>
        <v>0</v>
      </c>
      <c r="O714" s="18">
        <f t="shared" ca="1" si="1875"/>
        <v>0</v>
      </c>
      <c r="P714" s="18">
        <f t="shared" ca="1" si="1875"/>
        <v>0</v>
      </c>
      <c r="Q714" s="18">
        <f t="shared" ca="1" si="1875"/>
        <v>0</v>
      </c>
      <c r="R714" s="18">
        <f t="shared" ca="1" si="1875"/>
        <v>0</v>
      </c>
      <c r="S714" s="18">
        <f t="shared" ca="1" si="1875"/>
        <v>0</v>
      </c>
      <c r="T714" s="18">
        <f t="shared" ca="1" si="1875"/>
        <v>0</v>
      </c>
      <c r="U714" s="18">
        <f t="shared" ca="1" si="1875"/>
        <v>0</v>
      </c>
      <c r="V714" s="18">
        <f t="shared" ca="1" si="1875"/>
        <v>0</v>
      </c>
      <c r="W714" s="18">
        <f t="shared" ca="1" si="1875"/>
        <v>0</v>
      </c>
      <c r="X714" s="18">
        <f t="shared" ca="1" si="1875"/>
        <v>0</v>
      </c>
      <c r="Y714" s="18">
        <f t="shared" ca="1" si="1875"/>
        <v>0</v>
      </c>
      <c r="Z714" s="18">
        <f t="shared" ca="1" si="1875"/>
        <v>0</v>
      </c>
      <c r="AA714" s="18">
        <f t="shared" ca="1" si="1875"/>
        <v>0</v>
      </c>
      <c r="AB714" s="18">
        <f t="shared" ca="1" si="1875"/>
        <v>0</v>
      </c>
      <c r="AC714" s="18">
        <f t="shared" ca="1" si="1875"/>
        <v>0</v>
      </c>
      <c r="AD714" s="18">
        <f t="shared" ca="1" si="1875"/>
        <v>0</v>
      </c>
      <c r="AE714" s="18">
        <f t="shared" ca="1" si="1875"/>
        <v>0</v>
      </c>
      <c r="AF714" s="18">
        <f t="shared" ca="1" si="1875"/>
        <v>0</v>
      </c>
      <c r="AG714" s="18">
        <f t="shared" ca="1" si="1875"/>
        <v>0</v>
      </c>
      <c r="AH714" s="18">
        <f t="shared" ca="1" si="1875"/>
        <v>0</v>
      </c>
      <c r="AI714" s="18">
        <f t="shared" ca="1" si="1875"/>
        <v>0</v>
      </c>
      <c r="AJ714" s="18">
        <f t="shared" ca="1" si="1875"/>
        <v>0</v>
      </c>
      <c r="AK714" s="18">
        <f t="shared" ca="1" si="1875"/>
        <v>0</v>
      </c>
      <c r="AL714" s="18">
        <f t="shared" ca="1" si="1875"/>
        <v>0</v>
      </c>
      <c r="AM714" s="18">
        <f t="shared" ca="1" si="1875"/>
        <v>0</v>
      </c>
      <c r="AN714" s="18">
        <f t="shared" ca="1" si="1875"/>
        <v>0</v>
      </c>
      <c r="AO714" s="18">
        <f t="shared" ca="1" si="1875"/>
        <v>0</v>
      </c>
      <c r="AP714" s="18">
        <f t="shared" ca="1" si="1875"/>
        <v>0</v>
      </c>
      <c r="AQ714" s="18">
        <f t="shared" ca="1" si="1875"/>
        <v>0</v>
      </c>
      <c r="AR714" s="18">
        <f t="shared" ca="1" si="1875"/>
        <v>0</v>
      </c>
      <c r="AS714" s="18">
        <f t="shared" ca="1" si="1875"/>
        <v>0</v>
      </c>
      <c r="AT714" s="18">
        <f t="shared" ca="1" si="1875"/>
        <v>0</v>
      </c>
      <c r="AU714" s="18">
        <f t="shared" ca="1" si="1875"/>
        <v>0</v>
      </c>
      <c r="AV714" s="18">
        <f t="shared" ca="1" si="1875"/>
        <v>0</v>
      </c>
      <c r="AW714" s="18">
        <f t="shared" ca="1" si="1875"/>
        <v>0</v>
      </c>
      <c r="AX714" s="18">
        <f t="shared" ca="1" si="1875"/>
        <v>0</v>
      </c>
      <c r="AY714" s="18">
        <f t="shared" ca="1" si="1875"/>
        <v>0</v>
      </c>
      <c r="AZ714" s="18">
        <f t="shared" ca="1" si="1875"/>
        <v>0</v>
      </c>
      <c r="BA714" s="18">
        <f t="shared" ca="1" si="1875"/>
        <v>0</v>
      </c>
      <c r="BB714" s="18">
        <f t="shared" ca="1" si="1875"/>
        <v>0</v>
      </c>
      <c r="BC714" s="18">
        <f t="shared" ca="1" si="1875"/>
        <v>0</v>
      </c>
      <c r="BD714" s="18">
        <f t="shared" ca="1" si="1875"/>
        <v>0</v>
      </c>
      <c r="BE714" s="18">
        <f t="shared" ca="1" si="1875"/>
        <v>0</v>
      </c>
      <c r="BF714" s="18">
        <f t="shared" ca="1" si="1875"/>
        <v>0</v>
      </c>
      <c r="BG714" s="18">
        <f t="shared" ca="1" si="1875"/>
        <v>0</v>
      </c>
      <c r="BH714" s="18">
        <f t="shared" ca="1" si="1875"/>
        <v>0</v>
      </c>
      <c r="BI714" s="18">
        <f t="shared" ca="1" si="1875"/>
        <v>0</v>
      </c>
      <c r="BJ714" s="18">
        <f t="shared" ca="1" si="1875"/>
        <v>0</v>
      </c>
      <c r="BK714" s="18">
        <f t="shared" ca="1" si="1875"/>
        <v>0</v>
      </c>
      <c r="BL714" s="18">
        <f t="shared" ca="1" si="1875"/>
        <v>0</v>
      </c>
      <c r="BM714" s="18">
        <f t="shared" ca="1" si="1875"/>
        <v>0</v>
      </c>
      <c r="BN714" s="18">
        <f t="shared" ca="1" si="1875"/>
        <v>0</v>
      </c>
      <c r="BO714" s="18">
        <f t="shared" ca="1" si="1875"/>
        <v>0</v>
      </c>
      <c r="BP714" s="18">
        <f t="shared" ca="1" si="1875"/>
        <v>0</v>
      </c>
      <c r="BQ714" s="18">
        <f t="shared" ca="1" si="1875"/>
        <v>0</v>
      </c>
      <c r="BR714" s="18">
        <f t="shared" ca="1" si="1875"/>
        <v>0</v>
      </c>
      <c r="BS714" s="18">
        <f t="shared" ca="1" si="1875"/>
        <v>0</v>
      </c>
      <c r="BT714" s="18">
        <f t="shared" ca="1" si="1875"/>
        <v>0</v>
      </c>
      <c r="BU714" s="18">
        <f t="shared" ca="1" si="1875"/>
        <v>0</v>
      </c>
      <c r="BV714" s="18">
        <f t="shared" ca="1" si="1875"/>
        <v>0</v>
      </c>
      <c r="BW714" s="18">
        <f t="shared" ref="BW714:EH714" ca="1" si="1876">(BW$15&gt;0) * BW785</f>
        <v>0</v>
      </c>
      <c r="BX714" s="18">
        <f t="shared" ca="1" si="1876"/>
        <v>0</v>
      </c>
      <c r="BY714" s="18">
        <f t="shared" ca="1" si="1876"/>
        <v>0</v>
      </c>
      <c r="BZ714" s="18">
        <f t="shared" ca="1" si="1876"/>
        <v>0</v>
      </c>
      <c r="CA714" s="18">
        <f t="shared" ca="1" si="1876"/>
        <v>0</v>
      </c>
      <c r="CB714" s="18">
        <f t="shared" ca="1" si="1876"/>
        <v>0</v>
      </c>
      <c r="CC714" s="18">
        <f t="shared" ca="1" si="1876"/>
        <v>0</v>
      </c>
      <c r="CD714" s="18">
        <f t="shared" ca="1" si="1876"/>
        <v>0</v>
      </c>
      <c r="CE714" s="18">
        <f t="shared" ca="1" si="1876"/>
        <v>0</v>
      </c>
      <c r="CF714" s="18">
        <f t="shared" ca="1" si="1876"/>
        <v>0</v>
      </c>
      <c r="CG714" s="18">
        <f t="shared" ca="1" si="1876"/>
        <v>0</v>
      </c>
      <c r="CH714" s="18">
        <f t="shared" ca="1" si="1876"/>
        <v>0</v>
      </c>
      <c r="CI714" s="18">
        <f t="shared" ca="1" si="1876"/>
        <v>0</v>
      </c>
      <c r="CJ714" s="18">
        <f t="shared" ca="1" si="1876"/>
        <v>0</v>
      </c>
      <c r="CK714" s="18">
        <f t="shared" ca="1" si="1876"/>
        <v>0</v>
      </c>
      <c r="CL714" s="18">
        <f t="shared" ca="1" si="1876"/>
        <v>0</v>
      </c>
      <c r="CM714" s="18">
        <f t="shared" ca="1" si="1876"/>
        <v>0</v>
      </c>
      <c r="CN714" s="18">
        <f t="shared" ca="1" si="1876"/>
        <v>0</v>
      </c>
      <c r="CO714" s="18">
        <f t="shared" ca="1" si="1876"/>
        <v>0</v>
      </c>
      <c r="CP714" s="18">
        <f t="shared" ca="1" si="1876"/>
        <v>0</v>
      </c>
      <c r="CQ714" s="18">
        <f t="shared" ca="1" si="1876"/>
        <v>0</v>
      </c>
      <c r="CR714" s="18">
        <f t="shared" ca="1" si="1876"/>
        <v>0</v>
      </c>
      <c r="CS714" s="18">
        <f t="shared" ca="1" si="1876"/>
        <v>0</v>
      </c>
      <c r="CT714" s="18">
        <f t="shared" ca="1" si="1876"/>
        <v>0</v>
      </c>
      <c r="CU714" s="18">
        <f t="shared" ca="1" si="1876"/>
        <v>0</v>
      </c>
      <c r="CV714" s="18">
        <f t="shared" ca="1" si="1876"/>
        <v>0</v>
      </c>
      <c r="CW714" s="18">
        <f t="shared" ca="1" si="1876"/>
        <v>0</v>
      </c>
      <c r="CX714" s="18">
        <f t="shared" ca="1" si="1876"/>
        <v>0</v>
      </c>
      <c r="CY714" s="18">
        <f t="shared" ca="1" si="1876"/>
        <v>0</v>
      </c>
      <c r="CZ714" s="18">
        <f t="shared" ca="1" si="1876"/>
        <v>0</v>
      </c>
      <c r="DA714" s="18">
        <f t="shared" ca="1" si="1876"/>
        <v>0</v>
      </c>
      <c r="DB714" s="18">
        <f t="shared" ca="1" si="1876"/>
        <v>0</v>
      </c>
      <c r="DC714" s="18">
        <f t="shared" ca="1" si="1876"/>
        <v>0</v>
      </c>
      <c r="DD714" s="18">
        <f t="shared" ca="1" si="1876"/>
        <v>0</v>
      </c>
      <c r="DE714" s="18">
        <f t="shared" ca="1" si="1876"/>
        <v>0</v>
      </c>
      <c r="DF714" s="18">
        <f t="shared" ca="1" si="1876"/>
        <v>0</v>
      </c>
      <c r="DG714" s="18">
        <f t="shared" ca="1" si="1876"/>
        <v>0</v>
      </c>
      <c r="DH714" s="18">
        <f t="shared" ca="1" si="1876"/>
        <v>0</v>
      </c>
      <c r="DI714" s="18">
        <f t="shared" ca="1" si="1876"/>
        <v>0</v>
      </c>
      <c r="DJ714" s="18">
        <f t="shared" ca="1" si="1876"/>
        <v>0</v>
      </c>
      <c r="DK714" s="18">
        <f t="shared" ca="1" si="1876"/>
        <v>0</v>
      </c>
      <c r="DL714" s="18">
        <f t="shared" ca="1" si="1876"/>
        <v>0</v>
      </c>
      <c r="DM714" s="18">
        <f t="shared" ca="1" si="1876"/>
        <v>0</v>
      </c>
      <c r="DN714" s="18">
        <f t="shared" ca="1" si="1876"/>
        <v>0</v>
      </c>
      <c r="DO714" s="18">
        <f t="shared" ca="1" si="1876"/>
        <v>0</v>
      </c>
      <c r="DP714" s="18">
        <f t="shared" ca="1" si="1876"/>
        <v>0</v>
      </c>
      <c r="DQ714" s="18">
        <f t="shared" ca="1" si="1876"/>
        <v>0</v>
      </c>
      <c r="DR714" s="18">
        <f t="shared" ca="1" si="1876"/>
        <v>0</v>
      </c>
      <c r="DS714" s="18">
        <f t="shared" ca="1" si="1876"/>
        <v>0</v>
      </c>
      <c r="DT714" s="18">
        <f t="shared" ca="1" si="1876"/>
        <v>0</v>
      </c>
      <c r="DU714" s="18">
        <f t="shared" ca="1" si="1876"/>
        <v>0</v>
      </c>
      <c r="DV714" s="18">
        <f t="shared" ca="1" si="1876"/>
        <v>0</v>
      </c>
      <c r="DW714" s="18">
        <f t="shared" ca="1" si="1876"/>
        <v>0</v>
      </c>
      <c r="DX714" s="18">
        <f t="shared" ca="1" si="1876"/>
        <v>0</v>
      </c>
      <c r="DY714" s="18">
        <f t="shared" ca="1" si="1876"/>
        <v>0</v>
      </c>
      <c r="DZ714" s="18">
        <f t="shared" ca="1" si="1876"/>
        <v>0</v>
      </c>
      <c r="EA714" s="18">
        <f t="shared" ca="1" si="1876"/>
        <v>0</v>
      </c>
      <c r="EB714" s="18">
        <f t="shared" ca="1" si="1876"/>
        <v>0</v>
      </c>
      <c r="EC714" s="18">
        <f t="shared" ca="1" si="1876"/>
        <v>0</v>
      </c>
      <c r="ED714" s="18">
        <f t="shared" ca="1" si="1876"/>
        <v>0</v>
      </c>
      <c r="EE714" s="18">
        <f t="shared" ca="1" si="1876"/>
        <v>0</v>
      </c>
      <c r="EF714" s="18">
        <f t="shared" ca="1" si="1876"/>
        <v>0</v>
      </c>
      <c r="EG714" s="18">
        <f t="shared" ca="1" si="1876"/>
        <v>0</v>
      </c>
      <c r="EH714" s="18">
        <f t="shared" ca="1" si="1876"/>
        <v>0</v>
      </c>
      <c r="EI714" s="18">
        <f t="shared" ref="EI714:FR714" ca="1" si="1877">(EI$15&gt;0) * EI785</f>
        <v>0</v>
      </c>
      <c r="EJ714" s="18">
        <f t="shared" ca="1" si="1877"/>
        <v>0</v>
      </c>
      <c r="EK714" s="18">
        <f t="shared" ca="1" si="1877"/>
        <v>0</v>
      </c>
      <c r="EL714" s="18">
        <f t="shared" ca="1" si="1877"/>
        <v>0</v>
      </c>
      <c r="EM714" s="18">
        <f t="shared" ca="1" si="1877"/>
        <v>0</v>
      </c>
      <c r="EN714" s="18">
        <f t="shared" ca="1" si="1877"/>
        <v>0</v>
      </c>
      <c r="EO714" s="18">
        <f t="shared" ca="1" si="1877"/>
        <v>0</v>
      </c>
      <c r="EP714" s="18">
        <f t="shared" ca="1" si="1877"/>
        <v>0</v>
      </c>
      <c r="EQ714" s="18">
        <f t="shared" ca="1" si="1877"/>
        <v>0</v>
      </c>
      <c r="ER714" s="18">
        <f t="shared" ca="1" si="1877"/>
        <v>0</v>
      </c>
      <c r="ES714" s="18">
        <f t="shared" ca="1" si="1877"/>
        <v>0</v>
      </c>
      <c r="ET714" s="18">
        <f t="shared" ca="1" si="1877"/>
        <v>0</v>
      </c>
      <c r="EU714" s="18">
        <f t="shared" ca="1" si="1877"/>
        <v>0</v>
      </c>
      <c r="EV714" s="18">
        <f t="shared" ca="1" si="1877"/>
        <v>0</v>
      </c>
      <c r="EW714" s="18">
        <f t="shared" ca="1" si="1877"/>
        <v>0</v>
      </c>
      <c r="EX714" s="18">
        <f t="shared" ca="1" si="1877"/>
        <v>0</v>
      </c>
      <c r="EY714" s="18">
        <f t="shared" ca="1" si="1877"/>
        <v>0</v>
      </c>
      <c r="EZ714" s="18">
        <f t="shared" ca="1" si="1877"/>
        <v>0</v>
      </c>
      <c r="FA714" s="18">
        <f t="shared" ca="1" si="1877"/>
        <v>0</v>
      </c>
      <c r="FB714" s="18">
        <f t="shared" ca="1" si="1877"/>
        <v>0</v>
      </c>
      <c r="FC714" s="18">
        <f t="shared" ca="1" si="1877"/>
        <v>0</v>
      </c>
      <c r="FD714" s="18">
        <f t="shared" ca="1" si="1877"/>
        <v>0</v>
      </c>
      <c r="FE714" s="18">
        <f t="shared" ca="1" si="1877"/>
        <v>0</v>
      </c>
      <c r="FF714" s="18">
        <f t="shared" ca="1" si="1877"/>
        <v>0</v>
      </c>
      <c r="FG714" s="18">
        <f t="shared" ca="1" si="1877"/>
        <v>0</v>
      </c>
      <c r="FH714" s="18">
        <f t="shared" ca="1" si="1877"/>
        <v>0</v>
      </c>
      <c r="FI714" s="18">
        <f t="shared" ca="1" si="1877"/>
        <v>0</v>
      </c>
      <c r="FJ714" s="18">
        <f t="shared" ca="1" si="1877"/>
        <v>0</v>
      </c>
      <c r="FK714" s="18">
        <f t="shared" ca="1" si="1877"/>
        <v>0</v>
      </c>
      <c r="FL714" s="18">
        <f t="shared" ca="1" si="1877"/>
        <v>0</v>
      </c>
      <c r="FM714" s="18">
        <f t="shared" ca="1" si="1877"/>
        <v>0</v>
      </c>
      <c r="FN714" s="18">
        <f t="shared" ca="1" si="1877"/>
        <v>0</v>
      </c>
      <c r="FO714" s="18">
        <f t="shared" ca="1" si="1877"/>
        <v>0</v>
      </c>
      <c r="FP714" s="18">
        <f t="shared" ca="1" si="1877"/>
        <v>0</v>
      </c>
      <c r="FQ714" s="18">
        <f t="shared" ca="1" si="1877"/>
        <v>0</v>
      </c>
      <c r="FR714" s="18">
        <f t="shared" ca="1" si="1877"/>
        <v>0</v>
      </c>
    </row>
    <row r="715" spans="2:174">
      <c r="B715" s="157"/>
      <c r="C715" s="157" t="s">
        <v>868</v>
      </c>
      <c r="D715" s="144" t="s">
        <v>974</v>
      </c>
      <c r="E715" s="161"/>
      <c r="I715" s="167">
        <f t="shared" ca="1" si="1836"/>
        <v>0</v>
      </c>
      <c r="J715" s="18">
        <f ca="1">(J$15&gt;0) * J788</f>
        <v>0</v>
      </c>
      <c r="K715" s="18">
        <f t="shared" ref="K715:BV715" ca="1" si="1878">(K$15&gt;0) * K788</f>
        <v>0</v>
      </c>
      <c r="L715" s="18">
        <f t="shared" ca="1" si="1878"/>
        <v>0</v>
      </c>
      <c r="M715" s="18">
        <f t="shared" ca="1" si="1878"/>
        <v>0</v>
      </c>
      <c r="N715" s="18">
        <f t="shared" ca="1" si="1878"/>
        <v>0</v>
      </c>
      <c r="O715" s="18">
        <f t="shared" ca="1" si="1878"/>
        <v>0</v>
      </c>
      <c r="P715" s="18">
        <f t="shared" ca="1" si="1878"/>
        <v>0</v>
      </c>
      <c r="Q715" s="18">
        <f t="shared" ca="1" si="1878"/>
        <v>0</v>
      </c>
      <c r="R715" s="18">
        <f t="shared" ca="1" si="1878"/>
        <v>0</v>
      </c>
      <c r="S715" s="18">
        <f t="shared" ca="1" si="1878"/>
        <v>0</v>
      </c>
      <c r="T715" s="18">
        <f t="shared" ca="1" si="1878"/>
        <v>0</v>
      </c>
      <c r="U715" s="18">
        <f t="shared" ca="1" si="1878"/>
        <v>0</v>
      </c>
      <c r="V715" s="18">
        <f t="shared" ca="1" si="1878"/>
        <v>0</v>
      </c>
      <c r="W715" s="18">
        <f t="shared" ca="1" si="1878"/>
        <v>0</v>
      </c>
      <c r="X715" s="18">
        <f t="shared" ca="1" si="1878"/>
        <v>0</v>
      </c>
      <c r="Y715" s="18">
        <f t="shared" ca="1" si="1878"/>
        <v>0</v>
      </c>
      <c r="Z715" s="18">
        <f t="shared" ca="1" si="1878"/>
        <v>0</v>
      </c>
      <c r="AA715" s="18">
        <f t="shared" ca="1" si="1878"/>
        <v>0</v>
      </c>
      <c r="AB715" s="18">
        <f t="shared" ca="1" si="1878"/>
        <v>0</v>
      </c>
      <c r="AC715" s="18">
        <f t="shared" ca="1" si="1878"/>
        <v>0</v>
      </c>
      <c r="AD715" s="18">
        <f t="shared" ca="1" si="1878"/>
        <v>0</v>
      </c>
      <c r="AE715" s="18">
        <f t="shared" ca="1" si="1878"/>
        <v>0</v>
      </c>
      <c r="AF715" s="18">
        <f t="shared" ca="1" si="1878"/>
        <v>0</v>
      </c>
      <c r="AG715" s="18">
        <f t="shared" ca="1" si="1878"/>
        <v>0</v>
      </c>
      <c r="AH715" s="18">
        <f t="shared" ca="1" si="1878"/>
        <v>0</v>
      </c>
      <c r="AI715" s="18">
        <f t="shared" ca="1" si="1878"/>
        <v>0</v>
      </c>
      <c r="AJ715" s="18">
        <f t="shared" ca="1" si="1878"/>
        <v>0</v>
      </c>
      <c r="AK715" s="18">
        <f t="shared" ca="1" si="1878"/>
        <v>0</v>
      </c>
      <c r="AL715" s="18">
        <f t="shared" ca="1" si="1878"/>
        <v>0</v>
      </c>
      <c r="AM715" s="18">
        <f t="shared" ca="1" si="1878"/>
        <v>0</v>
      </c>
      <c r="AN715" s="18">
        <f t="shared" ca="1" si="1878"/>
        <v>0</v>
      </c>
      <c r="AO715" s="18">
        <f t="shared" ca="1" si="1878"/>
        <v>0</v>
      </c>
      <c r="AP715" s="18">
        <f t="shared" ca="1" si="1878"/>
        <v>0</v>
      </c>
      <c r="AQ715" s="18">
        <f t="shared" ca="1" si="1878"/>
        <v>0</v>
      </c>
      <c r="AR715" s="18">
        <f t="shared" ca="1" si="1878"/>
        <v>0</v>
      </c>
      <c r="AS715" s="18">
        <f t="shared" ca="1" si="1878"/>
        <v>0</v>
      </c>
      <c r="AT715" s="18">
        <f t="shared" ca="1" si="1878"/>
        <v>0</v>
      </c>
      <c r="AU715" s="18">
        <f t="shared" ca="1" si="1878"/>
        <v>0</v>
      </c>
      <c r="AV715" s="18">
        <f t="shared" ca="1" si="1878"/>
        <v>0</v>
      </c>
      <c r="AW715" s="18">
        <f t="shared" ca="1" si="1878"/>
        <v>0</v>
      </c>
      <c r="AX715" s="18">
        <f t="shared" ca="1" si="1878"/>
        <v>0</v>
      </c>
      <c r="AY715" s="18">
        <f t="shared" ca="1" si="1878"/>
        <v>0</v>
      </c>
      <c r="AZ715" s="18">
        <f t="shared" ca="1" si="1878"/>
        <v>0</v>
      </c>
      <c r="BA715" s="18">
        <f t="shared" ca="1" si="1878"/>
        <v>0</v>
      </c>
      <c r="BB715" s="18">
        <f t="shared" ca="1" si="1878"/>
        <v>0</v>
      </c>
      <c r="BC715" s="18">
        <f t="shared" ca="1" si="1878"/>
        <v>0</v>
      </c>
      <c r="BD715" s="18">
        <f t="shared" ca="1" si="1878"/>
        <v>0</v>
      </c>
      <c r="BE715" s="18">
        <f t="shared" ca="1" si="1878"/>
        <v>0</v>
      </c>
      <c r="BF715" s="18">
        <f t="shared" ca="1" si="1878"/>
        <v>0</v>
      </c>
      <c r="BG715" s="18">
        <f t="shared" ca="1" si="1878"/>
        <v>0</v>
      </c>
      <c r="BH715" s="18">
        <f t="shared" ca="1" si="1878"/>
        <v>0</v>
      </c>
      <c r="BI715" s="18">
        <f t="shared" ca="1" si="1878"/>
        <v>0</v>
      </c>
      <c r="BJ715" s="18">
        <f t="shared" ca="1" si="1878"/>
        <v>0</v>
      </c>
      <c r="BK715" s="18">
        <f t="shared" ca="1" si="1878"/>
        <v>0</v>
      </c>
      <c r="BL715" s="18">
        <f t="shared" ca="1" si="1878"/>
        <v>0</v>
      </c>
      <c r="BM715" s="18">
        <f t="shared" ca="1" si="1878"/>
        <v>0</v>
      </c>
      <c r="BN715" s="18">
        <f t="shared" ca="1" si="1878"/>
        <v>0</v>
      </c>
      <c r="BO715" s="18">
        <f t="shared" ca="1" si="1878"/>
        <v>0</v>
      </c>
      <c r="BP715" s="18">
        <f t="shared" ca="1" si="1878"/>
        <v>0</v>
      </c>
      <c r="BQ715" s="18">
        <f t="shared" ca="1" si="1878"/>
        <v>0</v>
      </c>
      <c r="BR715" s="18">
        <f t="shared" ca="1" si="1878"/>
        <v>0</v>
      </c>
      <c r="BS715" s="18">
        <f t="shared" ca="1" si="1878"/>
        <v>0</v>
      </c>
      <c r="BT715" s="18">
        <f t="shared" ca="1" si="1878"/>
        <v>0</v>
      </c>
      <c r="BU715" s="18">
        <f t="shared" ca="1" si="1878"/>
        <v>0</v>
      </c>
      <c r="BV715" s="18">
        <f t="shared" ca="1" si="1878"/>
        <v>0</v>
      </c>
      <c r="BW715" s="18">
        <f t="shared" ref="BW715:EH715" ca="1" si="1879">(BW$15&gt;0) * BW788</f>
        <v>0</v>
      </c>
      <c r="BX715" s="18">
        <f t="shared" ca="1" si="1879"/>
        <v>0</v>
      </c>
      <c r="BY715" s="18">
        <f t="shared" ca="1" si="1879"/>
        <v>0</v>
      </c>
      <c r="BZ715" s="18">
        <f t="shared" ca="1" si="1879"/>
        <v>0</v>
      </c>
      <c r="CA715" s="18">
        <f t="shared" ca="1" si="1879"/>
        <v>0</v>
      </c>
      <c r="CB715" s="18">
        <f t="shared" ca="1" si="1879"/>
        <v>0</v>
      </c>
      <c r="CC715" s="18">
        <f t="shared" ca="1" si="1879"/>
        <v>0</v>
      </c>
      <c r="CD715" s="18">
        <f t="shared" ca="1" si="1879"/>
        <v>0</v>
      </c>
      <c r="CE715" s="18">
        <f t="shared" ca="1" si="1879"/>
        <v>0</v>
      </c>
      <c r="CF715" s="18">
        <f t="shared" ca="1" si="1879"/>
        <v>0</v>
      </c>
      <c r="CG715" s="18">
        <f t="shared" ca="1" si="1879"/>
        <v>0</v>
      </c>
      <c r="CH715" s="18">
        <f t="shared" ca="1" si="1879"/>
        <v>0</v>
      </c>
      <c r="CI715" s="18">
        <f t="shared" ca="1" si="1879"/>
        <v>0</v>
      </c>
      <c r="CJ715" s="18">
        <f t="shared" ca="1" si="1879"/>
        <v>0</v>
      </c>
      <c r="CK715" s="18">
        <f t="shared" ca="1" si="1879"/>
        <v>0</v>
      </c>
      <c r="CL715" s="18">
        <f t="shared" ca="1" si="1879"/>
        <v>0</v>
      </c>
      <c r="CM715" s="18">
        <f t="shared" ca="1" si="1879"/>
        <v>0</v>
      </c>
      <c r="CN715" s="18">
        <f t="shared" ca="1" si="1879"/>
        <v>0</v>
      </c>
      <c r="CO715" s="18">
        <f t="shared" ca="1" si="1879"/>
        <v>0</v>
      </c>
      <c r="CP715" s="18">
        <f t="shared" ca="1" si="1879"/>
        <v>0</v>
      </c>
      <c r="CQ715" s="18">
        <f t="shared" ca="1" si="1879"/>
        <v>0</v>
      </c>
      <c r="CR715" s="18">
        <f t="shared" ca="1" si="1879"/>
        <v>0</v>
      </c>
      <c r="CS715" s="18">
        <f t="shared" ca="1" si="1879"/>
        <v>0</v>
      </c>
      <c r="CT715" s="18">
        <f t="shared" ca="1" si="1879"/>
        <v>0</v>
      </c>
      <c r="CU715" s="18">
        <f t="shared" ca="1" si="1879"/>
        <v>0</v>
      </c>
      <c r="CV715" s="18">
        <f t="shared" ca="1" si="1879"/>
        <v>0</v>
      </c>
      <c r="CW715" s="18">
        <f t="shared" ca="1" si="1879"/>
        <v>0</v>
      </c>
      <c r="CX715" s="18">
        <f t="shared" ca="1" si="1879"/>
        <v>0</v>
      </c>
      <c r="CY715" s="18">
        <f t="shared" ca="1" si="1879"/>
        <v>0</v>
      </c>
      <c r="CZ715" s="18">
        <f t="shared" ca="1" si="1879"/>
        <v>0</v>
      </c>
      <c r="DA715" s="18">
        <f t="shared" ca="1" si="1879"/>
        <v>0</v>
      </c>
      <c r="DB715" s="18">
        <f t="shared" ca="1" si="1879"/>
        <v>0</v>
      </c>
      <c r="DC715" s="18">
        <f t="shared" ca="1" si="1879"/>
        <v>0</v>
      </c>
      <c r="DD715" s="18">
        <f t="shared" ca="1" si="1879"/>
        <v>0</v>
      </c>
      <c r="DE715" s="18">
        <f t="shared" ca="1" si="1879"/>
        <v>0</v>
      </c>
      <c r="DF715" s="18">
        <f t="shared" ca="1" si="1879"/>
        <v>0</v>
      </c>
      <c r="DG715" s="18">
        <f t="shared" ca="1" si="1879"/>
        <v>0</v>
      </c>
      <c r="DH715" s="18">
        <f t="shared" ca="1" si="1879"/>
        <v>0</v>
      </c>
      <c r="DI715" s="18">
        <f t="shared" ca="1" si="1879"/>
        <v>0</v>
      </c>
      <c r="DJ715" s="18">
        <f t="shared" ca="1" si="1879"/>
        <v>0</v>
      </c>
      <c r="DK715" s="18">
        <f t="shared" ca="1" si="1879"/>
        <v>0</v>
      </c>
      <c r="DL715" s="18">
        <f t="shared" ca="1" si="1879"/>
        <v>0</v>
      </c>
      <c r="DM715" s="18">
        <f t="shared" ca="1" si="1879"/>
        <v>0</v>
      </c>
      <c r="DN715" s="18">
        <f t="shared" ca="1" si="1879"/>
        <v>0</v>
      </c>
      <c r="DO715" s="18">
        <f t="shared" ca="1" si="1879"/>
        <v>0</v>
      </c>
      <c r="DP715" s="18">
        <f t="shared" ca="1" si="1879"/>
        <v>0</v>
      </c>
      <c r="DQ715" s="18">
        <f t="shared" ca="1" si="1879"/>
        <v>0</v>
      </c>
      <c r="DR715" s="18">
        <f t="shared" ca="1" si="1879"/>
        <v>0</v>
      </c>
      <c r="DS715" s="18">
        <f t="shared" ca="1" si="1879"/>
        <v>0</v>
      </c>
      <c r="DT715" s="18">
        <f t="shared" ca="1" si="1879"/>
        <v>0</v>
      </c>
      <c r="DU715" s="18">
        <f t="shared" ca="1" si="1879"/>
        <v>0</v>
      </c>
      <c r="DV715" s="18">
        <f t="shared" ca="1" si="1879"/>
        <v>0</v>
      </c>
      <c r="DW715" s="18">
        <f t="shared" ca="1" si="1879"/>
        <v>0</v>
      </c>
      <c r="DX715" s="18">
        <f t="shared" ca="1" si="1879"/>
        <v>0</v>
      </c>
      <c r="DY715" s="18">
        <f t="shared" ca="1" si="1879"/>
        <v>0</v>
      </c>
      <c r="DZ715" s="18">
        <f t="shared" ca="1" si="1879"/>
        <v>0</v>
      </c>
      <c r="EA715" s="18">
        <f t="shared" ca="1" si="1879"/>
        <v>0</v>
      </c>
      <c r="EB715" s="18">
        <f t="shared" ca="1" si="1879"/>
        <v>0</v>
      </c>
      <c r="EC715" s="18">
        <f t="shared" ca="1" si="1879"/>
        <v>0</v>
      </c>
      <c r="ED715" s="18">
        <f t="shared" ca="1" si="1879"/>
        <v>0</v>
      </c>
      <c r="EE715" s="18">
        <f t="shared" ca="1" si="1879"/>
        <v>0</v>
      </c>
      <c r="EF715" s="18">
        <f t="shared" ca="1" si="1879"/>
        <v>0</v>
      </c>
      <c r="EG715" s="18">
        <f t="shared" ca="1" si="1879"/>
        <v>0</v>
      </c>
      <c r="EH715" s="18">
        <f t="shared" ca="1" si="1879"/>
        <v>0</v>
      </c>
      <c r="EI715" s="18">
        <f t="shared" ref="EI715:FR715" ca="1" si="1880">(EI$15&gt;0) * EI788</f>
        <v>0</v>
      </c>
      <c r="EJ715" s="18">
        <f t="shared" ca="1" si="1880"/>
        <v>0</v>
      </c>
      <c r="EK715" s="18">
        <f t="shared" ca="1" si="1880"/>
        <v>0</v>
      </c>
      <c r="EL715" s="18">
        <f t="shared" ca="1" si="1880"/>
        <v>0</v>
      </c>
      <c r="EM715" s="18">
        <f t="shared" ca="1" si="1880"/>
        <v>0</v>
      </c>
      <c r="EN715" s="18">
        <f t="shared" ca="1" si="1880"/>
        <v>0</v>
      </c>
      <c r="EO715" s="18">
        <f t="shared" ca="1" si="1880"/>
        <v>0</v>
      </c>
      <c r="EP715" s="18">
        <f t="shared" ca="1" si="1880"/>
        <v>0</v>
      </c>
      <c r="EQ715" s="18">
        <f t="shared" ca="1" si="1880"/>
        <v>0</v>
      </c>
      <c r="ER715" s="18">
        <f t="shared" ca="1" si="1880"/>
        <v>0</v>
      </c>
      <c r="ES715" s="18">
        <f t="shared" ca="1" si="1880"/>
        <v>0</v>
      </c>
      <c r="ET715" s="18">
        <f t="shared" ca="1" si="1880"/>
        <v>0</v>
      </c>
      <c r="EU715" s="18">
        <f t="shared" ca="1" si="1880"/>
        <v>0</v>
      </c>
      <c r="EV715" s="18">
        <f t="shared" ca="1" si="1880"/>
        <v>0</v>
      </c>
      <c r="EW715" s="18">
        <f t="shared" ca="1" si="1880"/>
        <v>0</v>
      </c>
      <c r="EX715" s="18">
        <f t="shared" ca="1" si="1880"/>
        <v>0</v>
      </c>
      <c r="EY715" s="18">
        <f t="shared" ca="1" si="1880"/>
        <v>0</v>
      </c>
      <c r="EZ715" s="18">
        <f t="shared" ca="1" si="1880"/>
        <v>0</v>
      </c>
      <c r="FA715" s="18">
        <f t="shared" ca="1" si="1880"/>
        <v>0</v>
      </c>
      <c r="FB715" s="18">
        <f t="shared" ca="1" si="1880"/>
        <v>0</v>
      </c>
      <c r="FC715" s="18">
        <f t="shared" ca="1" si="1880"/>
        <v>0</v>
      </c>
      <c r="FD715" s="18">
        <f t="shared" ca="1" si="1880"/>
        <v>0</v>
      </c>
      <c r="FE715" s="18">
        <f t="shared" ca="1" si="1880"/>
        <v>0</v>
      </c>
      <c r="FF715" s="18">
        <f t="shared" ca="1" si="1880"/>
        <v>0</v>
      </c>
      <c r="FG715" s="18">
        <f t="shared" ca="1" si="1880"/>
        <v>0</v>
      </c>
      <c r="FH715" s="18">
        <f t="shared" ca="1" si="1880"/>
        <v>0</v>
      </c>
      <c r="FI715" s="18">
        <f t="shared" ca="1" si="1880"/>
        <v>0</v>
      </c>
      <c r="FJ715" s="18">
        <f t="shared" ca="1" si="1880"/>
        <v>0</v>
      </c>
      <c r="FK715" s="18">
        <f t="shared" ca="1" si="1880"/>
        <v>0</v>
      </c>
      <c r="FL715" s="18">
        <f t="shared" ca="1" si="1880"/>
        <v>0</v>
      </c>
      <c r="FM715" s="18">
        <f t="shared" ca="1" si="1880"/>
        <v>0</v>
      </c>
      <c r="FN715" s="18">
        <f t="shared" ca="1" si="1880"/>
        <v>0</v>
      </c>
      <c r="FO715" s="18">
        <f t="shared" ca="1" si="1880"/>
        <v>0</v>
      </c>
      <c r="FP715" s="18">
        <f t="shared" ca="1" si="1880"/>
        <v>0</v>
      </c>
      <c r="FQ715" s="18">
        <f t="shared" ca="1" si="1880"/>
        <v>0</v>
      </c>
      <c r="FR715" s="18">
        <f t="shared" ca="1" si="1880"/>
        <v>0</v>
      </c>
    </row>
    <row r="716" spans="2:174">
      <c r="B716" s="157"/>
      <c r="C716" s="157" t="s">
        <v>869</v>
      </c>
      <c r="D716" s="144" t="s">
        <v>974</v>
      </c>
      <c r="E716" s="161"/>
      <c r="I716" s="167">
        <f t="shared" ca="1" si="1836"/>
        <v>0</v>
      </c>
      <c r="J716" s="18">
        <f ca="1">(J$15&gt;0) * J791</f>
        <v>0</v>
      </c>
      <c r="K716" s="18">
        <f t="shared" ref="K716:BV716" ca="1" si="1881">(K$15&gt;0) * K791</f>
        <v>0</v>
      </c>
      <c r="L716" s="18">
        <f t="shared" ca="1" si="1881"/>
        <v>0</v>
      </c>
      <c r="M716" s="18">
        <f t="shared" ca="1" si="1881"/>
        <v>0</v>
      </c>
      <c r="N716" s="18">
        <f t="shared" ca="1" si="1881"/>
        <v>0</v>
      </c>
      <c r="O716" s="18">
        <f t="shared" ca="1" si="1881"/>
        <v>0</v>
      </c>
      <c r="P716" s="18">
        <f t="shared" ca="1" si="1881"/>
        <v>0</v>
      </c>
      <c r="Q716" s="18">
        <f t="shared" ca="1" si="1881"/>
        <v>0</v>
      </c>
      <c r="R716" s="18">
        <f t="shared" ca="1" si="1881"/>
        <v>0</v>
      </c>
      <c r="S716" s="18">
        <f t="shared" ca="1" si="1881"/>
        <v>0</v>
      </c>
      <c r="T716" s="18">
        <f t="shared" ca="1" si="1881"/>
        <v>0</v>
      </c>
      <c r="U716" s="18">
        <f t="shared" ca="1" si="1881"/>
        <v>0</v>
      </c>
      <c r="V716" s="18">
        <f t="shared" ca="1" si="1881"/>
        <v>0</v>
      </c>
      <c r="W716" s="18">
        <f t="shared" ca="1" si="1881"/>
        <v>0</v>
      </c>
      <c r="X716" s="18">
        <f t="shared" ca="1" si="1881"/>
        <v>0</v>
      </c>
      <c r="Y716" s="18">
        <f t="shared" ca="1" si="1881"/>
        <v>0</v>
      </c>
      <c r="Z716" s="18">
        <f t="shared" ca="1" si="1881"/>
        <v>0</v>
      </c>
      <c r="AA716" s="18">
        <f t="shared" ca="1" si="1881"/>
        <v>0</v>
      </c>
      <c r="AB716" s="18">
        <f t="shared" ca="1" si="1881"/>
        <v>0</v>
      </c>
      <c r="AC716" s="18">
        <f t="shared" ca="1" si="1881"/>
        <v>0</v>
      </c>
      <c r="AD716" s="18">
        <f t="shared" ca="1" si="1881"/>
        <v>0</v>
      </c>
      <c r="AE716" s="18">
        <f t="shared" ca="1" si="1881"/>
        <v>0</v>
      </c>
      <c r="AF716" s="18">
        <f t="shared" ca="1" si="1881"/>
        <v>0</v>
      </c>
      <c r="AG716" s="18">
        <f t="shared" ca="1" si="1881"/>
        <v>0</v>
      </c>
      <c r="AH716" s="18">
        <f t="shared" ca="1" si="1881"/>
        <v>0</v>
      </c>
      <c r="AI716" s="18">
        <f t="shared" ca="1" si="1881"/>
        <v>0</v>
      </c>
      <c r="AJ716" s="18">
        <f t="shared" ca="1" si="1881"/>
        <v>0</v>
      </c>
      <c r="AK716" s="18">
        <f t="shared" ca="1" si="1881"/>
        <v>0</v>
      </c>
      <c r="AL716" s="18">
        <f t="shared" ca="1" si="1881"/>
        <v>0</v>
      </c>
      <c r="AM716" s="18">
        <f t="shared" ca="1" si="1881"/>
        <v>0</v>
      </c>
      <c r="AN716" s="18">
        <f t="shared" ca="1" si="1881"/>
        <v>0</v>
      </c>
      <c r="AO716" s="18">
        <f t="shared" ca="1" si="1881"/>
        <v>0</v>
      </c>
      <c r="AP716" s="18">
        <f t="shared" ca="1" si="1881"/>
        <v>0</v>
      </c>
      <c r="AQ716" s="18">
        <f t="shared" ca="1" si="1881"/>
        <v>0</v>
      </c>
      <c r="AR716" s="18">
        <f t="shared" ca="1" si="1881"/>
        <v>0</v>
      </c>
      <c r="AS716" s="18">
        <f t="shared" ca="1" si="1881"/>
        <v>0</v>
      </c>
      <c r="AT716" s="18">
        <f t="shared" ca="1" si="1881"/>
        <v>0</v>
      </c>
      <c r="AU716" s="18">
        <f t="shared" ca="1" si="1881"/>
        <v>0</v>
      </c>
      <c r="AV716" s="18">
        <f t="shared" ca="1" si="1881"/>
        <v>0</v>
      </c>
      <c r="AW716" s="18">
        <f t="shared" ca="1" si="1881"/>
        <v>0</v>
      </c>
      <c r="AX716" s="18">
        <f t="shared" ca="1" si="1881"/>
        <v>0</v>
      </c>
      <c r="AY716" s="18">
        <f t="shared" ca="1" si="1881"/>
        <v>0</v>
      </c>
      <c r="AZ716" s="18">
        <f t="shared" ca="1" si="1881"/>
        <v>0</v>
      </c>
      <c r="BA716" s="18">
        <f t="shared" ca="1" si="1881"/>
        <v>0</v>
      </c>
      <c r="BB716" s="18">
        <f t="shared" ca="1" si="1881"/>
        <v>0</v>
      </c>
      <c r="BC716" s="18">
        <f t="shared" ca="1" si="1881"/>
        <v>0</v>
      </c>
      <c r="BD716" s="18">
        <f t="shared" ca="1" si="1881"/>
        <v>0</v>
      </c>
      <c r="BE716" s="18">
        <f t="shared" ca="1" si="1881"/>
        <v>0</v>
      </c>
      <c r="BF716" s="18">
        <f t="shared" ca="1" si="1881"/>
        <v>0</v>
      </c>
      <c r="BG716" s="18">
        <f t="shared" ca="1" si="1881"/>
        <v>0</v>
      </c>
      <c r="BH716" s="18">
        <f t="shared" ca="1" si="1881"/>
        <v>0</v>
      </c>
      <c r="BI716" s="18">
        <f t="shared" ca="1" si="1881"/>
        <v>0</v>
      </c>
      <c r="BJ716" s="18">
        <f t="shared" ca="1" si="1881"/>
        <v>0</v>
      </c>
      <c r="BK716" s="18">
        <f t="shared" ca="1" si="1881"/>
        <v>0</v>
      </c>
      <c r="BL716" s="18">
        <f t="shared" ca="1" si="1881"/>
        <v>0</v>
      </c>
      <c r="BM716" s="18">
        <f t="shared" ca="1" si="1881"/>
        <v>0</v>
      </c>
      <c r="BN716" s="18">
        <f t="shared" ca="1" si="1881"/>
        <v>0</v>
      </c>
      <c r="BO716" s="18">
        <f t="shared" ca="1" si="1881"/>
        <v>0</v>
      </c>
      <c r="BP716" s="18">
        <f t="shared" ca="1" si="1881"/>
        <v>0</v>
      </c>
      <c r="BQ716" s="18">
        <f t="shared" ca="1" si="1881"/>
        <v>0</v>
      </c>
      <c r="BR716" s="18">
        <f t="shared" ca="1" si="1881"/>
        <v>0</v>
      </c>
      <c r="BS716" s="18">
        <f t="shared" ca="1" si="1881"/>
        <v>0</v>
      </c>
      <c r="BT716" s="18">
        <f t="shared" ca="1" si="1881"/>
        <v>0</v>
      </c>
      <c r="BU716" s="18">
        <f t="shared" ca="1" si="1881"/>
        <v>0</v>
      </c>
      <c r="BV716" s="18">
        <f t="shared" ca="1" si="1881"/>
        <v>0</v>
      </c>
      <c r="BW716" s="18">
        <f t="shared" ref="BW716:EH716" ca="1" si="1882">(BW$15&gt;0) * BW791</f>
        <v>0</v>
      </c>
      <c r="BX716" s="18">
        <f t="shared" ca="1" si="1882"/>
        <v>0</v>
      </c>
      <c r="BY716" s="18">
        <f t="shared" ca="1" si="1882"/>
        <v>0</v>
      </c>
      <c r="BZ716" s="18">
        <f t="shared" ca="1" si="1882"/>
        <v>0</v>
      </c>
      <c r="CA716" s="18">
        <f t="shared" ca="1" si="1882"/>
        <v>0</v>
      </c>
      <c r="CB716" s="18">
        <f t="shared" ca="1" si="1882"/>
        <v>0</v>
      </c>
      <c r="CC716" s="18">
        <f t="shared" ca="1" si="1882"/>
        <v>0</v>
      </c>
      <c r="CD716" s="18">
        <f t="shared" ca="1" si="1882"/>
        <v>0</v>
      </c>
      <c r="CE716" s="18">
        <f t="shared" ca="1" si="1882"/>
        <v>0</v>
      </c>
      <c r="CF716" s="18">
        <f t="shared" ca="1" si="1882"/>
        <v>0</v>
      </c>
      <c r="CG716" s="18">
        <f t="shared" ca="1" si="1882"/>
        <v>0</v>
      </c>
      <c r="CH716" s="18">
        <f t="shared" ca="1" si="1882"/>
        <v>0</v>
      </c>
      <c r="CI716" s="18">
        <f t="shared" ca="1" si="1882"/>
        <v>0</v>
      </c>
      <c r="CJ716" s="18">
        <f t="shared" ca="1" si="1882"/>
        <v>0</v>
      </c>
      <c r="CK716" s="18">
        <f t="shared" ca="1" si="1882"/>
        <v>0</v>
      </c>
      <c r="CL716" s="18">
        <f t="shared" ca="1" si="1882"/>
        <v>0</v>
      </c>
      <c r="CM716" s="18">
        <f t="shared" ca="1" si="1882"/>
        <v>0</v>
      </c>
      <c r="CN716" s="18">
        <f t="shared" ca="1" si="1882"/>
        <v>0</v>
      </c>
      <c r="CO716" s="18">
        <f t="shared" ca="1" si="1882"/>
        <v>0</v>
      </c>
      <c r="CP716" s="18">
        <f t="shared" ca="1" si="1882"/>
        <v>0</v>
      </c>
      <c r="CQ716" s="18">
        <f t="shared" ca="1" si="1882"/>
        <v>0</v>
      </c>
      <c r="CR716" s="18">
        <f t="shared" ca="1" si="1882"/>
        <v>0</v>
      </c>
      <c r="CS716" s="18">
        <f t="shared" ca="1" si="1882"/>
        <v>0</v>
      </c>
      <c r="CT716" s="18">
        <f t="shared" ca="1" si="1882"/>
        <v>0</v>
      </c>
      <c r="CU716" s="18">
        <f t="shared" ca="1" si="1882"/>
        <v>0</v>
      </c>
      <c r="CV716" s="18">
        <f t="shared" ca="1" si="1882"/>
        <v>0</v>
      </c>
      <c r="CW716" s="18">
        <f t="shared" ca="1" si="1882"/>
        <v>0</v>
      </c>
      <c r="CX716" s="18">
        <f t="shared" ca="1" si="1882"/>
        <v>0</v>
      </c>
      <c r="CY716" s="18">
        <f t="shared" ca="1" si="1882"/>
        <v>0</v>
      </c>
      <c r="CZ716" s="18">
        <f t="shared" ca="1" si="1882"/>
        <v>0</v>
      </c>
      <c r="DA716" s="18">
        <f t="shared" ca="1" si="1882"/>
        <v>0</v>
      </c>
      <c r="DB716" s="18">
        <f t="shared" ca="1" si="1882"/>
        <v>0</v>
      </c>
      <c r="DC716" s="18">
        <f t="shared" ca="1" si="1882"/>
        <v>0</v>
      </c>
      <c r="DD716" s="18">
        <f t="shared" ca="1" si="1882"/>
        <v>0</v>
      </c>
      <c r="DE716" s="18">
        <f t="shared" ca="1" si="1882"/>
        <v>0</v>
      </c>
      <c r="DF716" s="18">
        <f t="shared" ca="1" si="1882"/>
        <v>0</v>
      </c>
      <c r="DG716" s="18">
        <f t="shared" ca="1" si="1882"/>
        <v>0</v>
      </c>
      <c r="DH716" s="18">
        <f t="shared" ca="1" si="1882"/>
        <v>0</v>
      </c>
      <c r="DI716" s="18">
        <f t="shared" ca="1" si="1882"/>
        <v>0</v>
      </c>
      <c r="DJ716" s="18">
        <f t="shared" ca="1" si="1882"/>
        <v>0</v>
      </c>
      <c r="DK716" s="18">
        <f t="shared" ca="1" si="1882"/>
        <v>0</v>
      </c>
      <c r="DL716" s="18">
        <f t="shared" ca="1" si="1882"/>
        <v>0</v>
      </c>
      <c r="DM716" s="18">
        <f t="shared" ca="1" si="1882"/>
        <v>0</v>
      </c>
      <c r="DN716" s="18">
        <f t="shared" ca="1" si="1882"/>
        <v>0</v>
      </c>
      <c r="DO716" s="18">
        <f t="shared" ca="1" si="1882"/>
        <v>0</v>
      </c>
      <c r="DP716" s="18">
        <f t="shared" ca="1" si="1882"/>
        <v>0</v>
      </c>
      <c r="DQ716" s="18">
        <f t="shared" ca="1" si="1882"/>
        <v>0</v>
      </c>
      <c r="DR716" s="18">
        <f t="shared" ca="1" si="1882"/>
        <v>0</v>
      </c>
      <c r="DS716" s="18">
        <f t="shared" ca="1" si="1882"/>
        <v>0</v>
      </c>
      <c r="DT716" s="18">
        <f t="shared" ca="1" si="1882"/>
        <v>0</v>
      </c>
      <c r="DU716" s="18">
        <f t="shared" ca="1" si="1882"/>
        <v>0</v>
      </c>
      <c r="DV716" s="18">
        <f t="shared" ca="1" si="1882"/>
        <v>0</v>
      </c>
      <c r="DW716" s="18">
        <f t="shared" ca="1" si="1882"/>
        <v>0</v>
      </c>
      <c r="DX716" s="18">
        <f t="shared" ca="1" si="1882"/>
        <v>0</v>
      </c>
      <c r="DY716" s="18">
        <f t="shared" ca="1" si="1882"/>
        <v>0</v>
      </c>
      <c r="DZ716" s="18">
        <f t="shared" ca="1" si="1882"/>
        <v>0</v>
      </c>
      <c r="EA716" s="18">
        <f t="shared" ca="1" si="1882"/>
        <v>0</v>
      </c>
      <c r="EB716" s="18">
        <f t="shared" ca="1" si="1882"/>
        <v>0</v>
      </c>
      <c r="EC716" s="18">
        <f t="shared" ca="1" si="1882"/>
        <v>0</v>
      </c>
      <c r="ED716" s="18">
        <f t="shared" ca="1" si="1882"/>
        <v>0</v>
      </c>
      <c r="EE716" s="18">
        <f t="shared" ca="1" si="1882"/>
        <v>0</v>
      </c>
      <c r="EF716" s="18">
        <f t="shared" ca="1" si="1882"/>
        <v>0</v>
      </c>
      <c r="EG716" s="18">
        <f t="shared" ca="1" si="1882"/>
        <v>0</v>
      </c>
      <c r="EH716" s="18">
        <f t="shared" ca="1" si="1882"/>
        <v>0</v>
      </c>
      <c r="EI716" s="18">
        <f t="shared" ref="EI716:FR716" ca="1" si="1883">(EI$15&gt;0) * EI791</f>
        <v>0</v>
      </c>
      <c r="EJ716" s="18">
        <f t="shared" ca="1" si="1883"/>
        <v>0</v>
      </c>
      <c r="EK716" s="18">
        <f t="shared" ca="1" si="1883"/>
        <v>0</v>
      </c>
      <c r="EL716" s="18">
        <f t="shared" ca="1" si="1883"/>
        <v>0</v>
      </c>
      <c r="EM716" s="18">
        <f t="shared" ca="1" si="1883"/>
        <v>0</v>
      </c>
      <c r="EN716" s="18">
        <f t="shared" ca="1" si="1883"/>
        <v>0</v>
      </c>
      <c r="EO716" s="18">
        <f t="shared" ca="1" si="1883"/>
        <v>0</v>
      </c>
      <c r="EP716" s="18">
        <f t="shared" ca="1" si="1883"/>
        <v>0</v>
      </c>
      <c r="EQ716" s="18">
        <f t="shared" ca="1" si="1883"/>
        <v>0</v>
      </c>
      <c r="ER716" s="18">
        <f t="shared" ca="1" si="1883"/>
        <v>0</v>
      </c>
      <c r="ES716" s="18">
        <f t="shared" ca="1" si="1883"/>
        <v>0</v>
      </c>
      <c r="ET716" s="18">
        <f t="shared" ca="1" si="1883"/>
        <v>0</v>
      </c>
      <c r="EU716" s="18">
        <f t="shared" ca="1" si="1883"/>
        <v>0</v>
      </c>
      <c r="EV716" s="18">
        <f t="shared" ca="1" si="1883"/>
        <v>0</v>
      </c>
      <c r="EW716" s="18">
        <f t="shared" ca="1" si="1883"/>
        <v>0</v>
      </c>
      <c r="EX716" s="18">
        <f t="shared" ca="1" si="1883"/>
        <v>0</v>
      </c>
      <c r="EY716" s="18">
        <f t="shared" ca="1" si="1883"/>
        <v>0</v>
      </c>
      <c r="EZ716" s="18">
        <f t="shared" ca="1" si="1883"/>
        <v>0</v>
      </c>
      <c r="FA716" s="18">
        <f t="shared" ca="1" si="1883"/>
        <v>0</v>
      </c>
      <c r="FB716" s="18">
        <f t="shared" ca="1" si="1883"/>
        <v>0</v>
      </c>
      <c r="FC716" s="18">
        <f t="shared" ca="1" si="1883"/>
        <v>0</v>
      </c>
      <c r="FD716" s="18">
        <f t="shared" ca="1" si="1883"/>
        <v>0</v>
      </c>
      <c r="FE716" s="18">
        <f t="shared" ca="1" si="1883"/>
        <v>0</v>
      </c>
      <c r="FF716" s="18">
        <f t="shared" ca="1" si="1883"/>
        <v>0</v>
      </c>
      <c r="FG716" s="18">
        <f t="shared" ca="1" si="1883"/>
        <v>0</v>
      </c>
      <c r="FH716" s="18">
        <f t="shared" ca="1" si="1883"/>
        <v>0</v>
      </c>
      <c r="FI716" s="18">
        <f t="shared" ca="1" si="1883"/>
        <v>0</v>
      </c>
      <c r="FJ716" s="18">
        <f t="shared" ca="1" si="1883"/>
        <v>0</v>
      </c>
      <c r="FK716" s="18">
        <f t="shared" ca="1" si="1883"/>
        <v>0</v>
      </c>
      <c r="FL716" s="18">
        <f t="shared" ca="1" si="1883"/>
        <v>0</v>
      </c>
      <c r="FM716" s="18">
        <f t="shared" ca="1" si="1883"/>
        <v>0</v>
      </c>
      <c r="FN716" s="18">
        <f t="shared" ca="1" si="1883"/>
        <v>0</v>
      </c>
      <c r="FO716" s="18">
        <f t="shared" ca="1" si="1883"/>
        <v>0</v>
      </c>
      <c r="FP716" s="18">
        <f t="shared" ca="1" si="1883"/>
        <v>0</v>
      </c>
      <c r="FQ716" s="18">
        <f t="shared" ca="1" si="1883"/>
        <v>0</v>
      </c>
      <c r="FR716" s="18">
        <f t="shared" ca="1" si="1883"/>
        <v>0</v>
      </c>
    </row>
    <row r="717" spans="2:174">
      <c r="B717" s="157"/>
      <c r="C717" s="157" t="s">
        <v>704</v>
      </c>
      <c r="D717" s="144" t="s">
        <v>974</v>
      </c>
      <c r="E717" s="161"/>
      <c r="I717" s="312">
        <f t="shared" si="1836"/>
        <v>0</v>
      </c>
      <c r="J717" s="172"/>
      <c r="K717" s="172"/>
      <c r="L717" s="172"/>
      <c r="M717" s="172"/>
      <c r="N717" s="172"/>
      <c r="O717" s="172"/>
      <c r="P717" s="172"/>
      <c r="Q717" s="172"/>
      <c r="R717" s="172"/>
      <c r="S717" s="172"/>
      <c r="T717" s="172"/>
      <c r="U717" s="172"/>
      <c r="V717" s="172"/>
      <c r="W717" s="172"/>
      <c r="X717" s="172"/>
      <c r="Y717" s="172"/>
      <c r="Z717" s="172"/>
      <c r="AA717" s="172"/>
      <c r="AB717" s="172"/>
      <c r="AC717" s="172"/>
      <c r="AD717" s="172"/>
      <c r="AE717" s="172"/>
      <c r="AF717" s="172"/>
      <c r="AG717" s="172"/>
      <c r="AH717" s="172"/>
      <c r="AI717" s="172"/>
      <c r="AJ717" s="172"/>
      <c r="AK717" s="172"/>
      <c r="AL717" s="172"/>
      <c r="AM717" s="172"/>
      <c r="AN717" s="172"/>
      <c r="AO717" s="172"/>
      <c r="AP717" s="172"/>
      <c r="AQ717" s="172"/>
      <c r="AR717" s="172"/>
      <c r="AS717" s="172"/>
      <c r="AT717" s="172"/>
      <c r="AU717" s="172"/>
      <c r="AV717" s="172"/>
      <c r="AW717" s="172"/>
      <c r="AX717" s="172"/>
      <c r="AY717" s="172"/>
      <c r="AZ717" s="172"/>
      <c r="BA717" s="172"/>
      <c r="BB717" s="172"/>
      <c r="BC717" s="172"/>
      <c r="BD717" s="172"/>
      <c r="BE717" s="172"/>
      <c r="BF717" s="172"/>
      <c r="BG717" s="172"/>
      <c r="BH717" s="172"/>
      <c r="BI717" s="172"/>
      <c r="BJ717" s="172"/>
      <c r="BK717" s="172"/>
      <c r="BL717" s="172"/>
      <c r="BM717" s="172"/>
      <c r="BN717" s="172"/>
      <c r="BO717" s="172"/>
      <c r="BP717" s="172"/>
      <c r="BQ717" s="172"/>
      <c r="BR717" s="172"/>
      <c r="BS717" s="172"/>
      <c r="BT717" s="172"/>
      <c r="BU717" s="172"/>
      <c r="BV717" s="172"/>
      <c r="BW717" s="172"/>
      <c r="BX717" s="172"/>
      <c r="BY717" s="172"/>
      <c r="BZ717" s="172"/>
      <c r="CA717" s="172"/>
      <c r="CB717" s="172"/>
      <c r="CC717" s="172"/>
      <c r="CD717" s="172"/>
      <c r="CE717" s="172"/>
      <c r="CF717" s="172"/>
      <c r="CG717" s="172"/>
      <c r="CH717" s="172"/>
      <c r="CI717" s="172"/>
      <c r="CJ717" s="172"/>
      <c r="CK717" s="172"/>
      <c r="CL717" s="172"/>
      <c r="CM717" s="172"/>
      <c r="CN717" s="172"/>
      <c r="CO717" s="172"/>
      <c r="CP717" s="172"/>
      <c r="CQ717" s="172"/>
      <c r="CR717" s="172"/>
      <c r="CS717" s="172"/>
      <c r="CT717" s="172"/>
      <c r="CU717" s="172"/>
      <c r="CV717" s="172"/>
      <c r="CW717" s="172"/>
      <c r="CX717" s="172"/>
      <c r="CY717" s="172"/>
      <c r="CZ717" s="172"/>
      <c r="DA717" s="172"/>
      <c r="DB717" s="172"/>
      <c r="DC717" s="172"/>
      <c r="DD717" s="172"/>
      <c r="DE717" s="172"/>
      <c r="DF717" s="172"/>
      <c r="DG717" s="172"/>
      <c r="DH717" s="172"/>
      <c r="DI717" s="172"/>
      <c r="DJ717" s="172"/>
      <c r="DK717" s="172"/>
      <c r="DL717" s="172"/>
      <c r="DM717" s="172"/>
      <c r="DN717" s="172"/>
      <c r="DO717" s="172"/>
      <c r="DP717" s="172"/>
      <c r="DQ717" s="172"/>
      <c r="DR717" s="172"/>
      <c r="DS717" s="172"/>
      <c r="DT717" s="172"/>
      <c r="DU717" s="172"/>
      <c r="DV717" s="172"/>
      <c r="DW717" s="172"/>
      <c r="DX717" s="172"/>
      <c r="DY717" s="172"/>
      <c r="DZ717" s="172"/>
      <c r="EA717" s="172"/>
      <c r="EB717" s="172"/>
      <c r="EC717" s="172"/>
      <c r="ED717" s="172"/>
      <c r="EE717" s="172"/>
      <c r="EF717" s="172"/>
      <c r="EG717" s="172"/>
      <c r="EH717" s="172"/>
      <c r="EI717" s="172"/>
      <c r="EJ717" s="172"/>
      <c r="EK717" s="172"/>
      <c r="EL717" s="172"/>
      <c r="EM717" s="172"/>
      <c r="EN717" s="172"/>
      <c r="EO717" s="172"/>
      <c r="EP717" s="172"/>
      <c r="EQ717" s="172"/>
      <c r="ER717" s="172"/>
      <c r="ES717" s="172"/>
      <c r="ET717" s="172"/>
      <c r="EU717" s="172"/>
      <c r="EV717" s="172"/>
      <c r="EW717" s="172"/>
      <c r="EX717" s="172"/>
      <c r="EY717" s="172"/>
      <c r="EZ717" s="172"/>
      <c r="FA717" s="172"/>
      <c r="FB717" s="172"/>
      <c r="FC717" s="172"/>
      <c r="FD717" s="172"/>
      <c r="FE717" s="172"/>
      <c r="FF717" s="172"/>
      <c r="FG717" s="172"/>
      <c r="FH717" s="172"/>
      <c r="FI717" s="172"/>
      <c r="FJ717" s="172"/>
      <c r="FK717" s="172"/>
      <c r="FL717" s="172"/>
      <c r="FM717" s="172"/>
      <c r="FN717" s="172"/>
      <c r="FO717" s="172"/>
      <c r="FP717" s="172"/>
      <c r="FQ717" s="172"/>
      <c r="FR717" s="172"/>
    </row>
    <row r="718" spans="2:174">
      <c r="B718" s="157"/>
      <c r="C718" s="157" t="s">
        <v>387</v>
      </c>
      <c r="D718" s="144" t="s">
        <v>974</v>
      </c>
      <c r="E718" s="165">
        <f ca="1">I718</f>
        <v>537807.78493150673</v>
      </c>
      <c r="I718" s="167">
        <f t="shared" ca="1" si="1836"/>
        <v>537807.78493150673</v>
      </c>
      <c r="J718" s="338">
        <f t="shared" ref="J718:AO718" ca="1" si="1884">SUM(J705:J717)</f>
        <v>0</v>
      </c>
      <c r="K718" s="171">
        <f t="shared" ca="1" si="1884"/>
        <v>0</v>
      </c>
      <c r="L718" s="171">
        <f t="shared" ca="1" si="1884"/>
        <v>0</v>
      </c>
      <c r="M718" s="171">
        <f t="shared" ca="1" si="1884"/>
        <v>0</v>
      </c>
      <c r="N718" s="171">
        <f t="shared" ca="1" si="1884"/>
        <v>0</v>
      </c>
      <c r="O718" s="171">
        <f t="shared" ca="1" si="1884"/>
        <v>0</v>
      </c>
      <c r="P718" s="171">
        <f t="shared" ca="1" si="1884"/>
        <v>0</v>
      </c>
      <c r="Q718" s="171">
        <f t="shared" ca="1" si="1884"/>
        <v>0</v>
      </c>
      <c r="R718" s="171">
        <f t="shared" ca="1" si="1884"/>
        <v>0</v>
      </c>
      <c r="S718" s="171">
        <f t="shared" ca="1" si="1884"/>
        <v>0</v>
      </c>
      <c r="T718" s="171">
        <f t="shared" ca="1" si="1884"/>
        <v>0</v>
      </c>
      <c r="U718" s="171">
        <f t="shared" ca="1" si="1884"/>
        <v>0</v>
      </c>
      <c r="V718" s="171">
        <f t="shared" ca="1" si="1884"/>
        <v>0</v>
      </c>
      <c r="W718" s="171">
        <f t="shared" ca="1" si="1884"/>
        <v>140249.99999999994</v>
      </c>
      <c r="X718" s="171">
        <f t="shared" ca="1" si="1884"/>
        <v>0</v>
      </c>
      <c r="Y718" s="171">
        <f t="shared" ca="1" si="1884"/>
        <v>0</v>
      </c>
      <c r="Z718" s="171">
        <f t="shared" ca="1" si="1884"/>
        <v>0</v>
      </c>
      <c r="AA718" s="171">
        <f t="shared" ca="1" si="1884"/>
        <v>397557.78493150679</v>
      </c>
      <c r="AB718" s="171">
        <f t="shared" ca="1" si="1884"/>
        <v>0</v>
      </c>
      <c r="AC718" s="171">
        <f t="shared" ca="1" si="1884"/>
        <v>0</v>
      </c>
      <c r="AD718" s="171">
        <f t="shared" ca="1" si="1884"/>
        <v>0</v>
      </c>
      <c r="AE718" s="171">
        <f t="shared" ca="1" si="1884"/>
        <v>0</v>
      </c>
      <c r="AF718" s="171">
        <f t="shared" ca="1" si="1884"/>
        <v>0</v>
      </c>
      <c r="AG718" s="171">
        <f t="shared" ca="1" si="1884"/>
        <v>0</v>
      </c>
      <c r="AH718" s="171">
        <f t="shared" ca="1" si="1884"/>
        <v>0</v>
      </c>
      <c r="AI718" s="171">
        <f t="shared" ca="1" si="1884"/>
        <v>0</v>
      </c>
      <c r="AJ718" s="171">
        <f t="shared" ca="1" si="1884"/>
        <v>0</v>
      </c>
      <c r="AK718" s="171">
        <f t="shared" ca="1" si="1884"/>
        <v>0</v>
      </c>
      <c r="AL718" s="171">
        <f t="shared" ca="1" si="1884"/>
        <v>0</v>
      </c>
      <c r="AM718" s="171">
        <f t="shared" ca="1" si="1884"/>
        <v>0</v>
      </c>
      <c r="AN718" s="171">
        <f t="shared" ca="1" si="1884"/>
        <v>0</v>
      </c>
      <c r="AO718" s="171">
        <f t="shared" ca="1" si="1884"/>
        <v>0</v>
      </c>
      <c r="AP718" s="171">
        <f t="shared" ref="AP718:BU718" ca="1" si="1885">SUM(AP705:AP717)</f>
        <v>0</v>
      </c>
      <c r="AQ718" s="171">
        <f t="shared" ca="1" si="1885"/>
        <v>0</v>
      </c>
      <c r="AR718" s="171">
        <f t="shared" ca="1" si="1885"/>
        <v>0</v>
      </c>
      <c r="AS718" s="171">
        <f t="shared" ca="1" si="1885"/>
        <v>0</v>
      </c>
      <c r="AT718" s="171">
        <f t="shared" ca="1" si="1885"/>
        <v>0</v>
      </c>
      <c r="AU718" s="171">
        <f t="shared" ca="1" si="1885"/>
        <v>0</v>
      </c>
      <c r="AV718" s="171">
        <f t="shared" ca="1" si="1885"/>
        <v>0</v>
      </c>
      <c r="AW718" s="171">
        <f t="shared" ca="1" si="1885"/>
        <v>0</v>
      </c>
      <c r="AX718" s="171">
        <f t="shared" ca="1" si="1885"/>
        <v>0</v>
      </c>
      <c r="AY718" s="171">
        <f t="shared" ca="1" si="1885"/>
        <v>0</v>
      </c>
      <c r="AZ718" s="171">
        <f t="shared" ca="1" si="1885"/>
        <v>0</v>
      </c>
      <c r="BA718" s="171">
        <f t="shared" ca="1" si="1885"/>
        <v>0</v>
      </c>
      <c r="BB718" s="171">
        <f t="shared" ca="1" si="1885"/>
        <v>0</v>
      </c>
      <c r="BC718" s="171">
        <f t="shared" ca="1" si="1885"/>
        <v>0</v>
      </c>
      <c r="BD718" s="171">
        <f t="shared" ca="1" si="1885"/>
        <v>0</v>
      </c>
      <c r="BE718" s="171">
        <f t="shared" ca="1" si="1885"/>
        <v>0</v>
      </c>
      <c r="BF718" s="171">
        <f t="shared" ca="1" si="1885"/>
        <v>0</v>
      </c>
      <c r="BG718" s="171">
        <f t="shared" ca="1" si="1885"/>
        <v>0</v>
      </c>
      <c r="BH718" s="171">
        <f t="shared" ca="1" si="1885"/>
        <v>0</v>
      </c>
      <c r="BI718" s="171">
        <f t="shared" ca="1" si="1885"/>
        <v>0</v>
      </c>
      <c r="BJ718" s="171">
        <f t="shared" ca="1" si="1885"/>
        <v>0</v>
      </c>
      <c r="BK718" s="171">
        <f t="shared" ca="1" si="1885"/>
        <v>0</v>
      </c>
      <c r="BL718" s="171">
        <f t="shared" ca="1" si="1885"/>
        <v>0</v>
      </c>
      <c r="BM718" s="171">
        <f t="shared" ca="1" si="1885"/>
        <v>0</v>
      </c>
      <c r="BN718" s="171">
        <f t="shared" ca="1" si="1885"/>
        <v>0</v>
      </c>
      <c r="BO718" s="171">
        <f t="shared" ca="1" si="1885"/>
        <v>0</v>
      </c>
      <c r="BP718" s="171">
        <f t="shared" ca="1" si="1885"/>
        <v>0</v>
      </c>
      <c r="BQ718" s="171">
        <f t="shared" ca="1" si="1885"/>
        <v>0</v>
      </c>
      <c r="BR718" s="171">
        <f t="shared" ca="1" si="1885"/>
        <v>0</v>
      </c>
      <c r="BS718" s="171">
        <f t="shared" ca="1" si="1885"/>
        <v>0</v>
      </c>
      <c r="BT718" s="171">
        <f t="shared" ca="1" si="1885"/>
        <v>0</v>
      </c>
      <c r="BU718" s="171">
        <f t="shared" ca="1" si="1885"/>
        <v>0</v>
      </c>
      <c r="BV718" s="171">
        <f t="shared" ref="BV718:DA718" ca="1" si="1886">SUM(BV705:BV717)</f>
        <v>0</v>
      </c>
      <c r="BW718" s="171">
        <f t="shared" ca="1" si="1886"/>
        <v>0</v>
      </c>
      <c r="BX718" s="171">
        <f t="shared" ca="1" si="1886"/>
        <v>0</v>
      </c>
      <c r="BY718" s="171">
        <f t="shared" ca="1" si="1886"/>
        <v>0</v>
      </c>
      <c r="BZ718" s="171">
        <f t="shared" ca="1" si="1886"/>
        <v>0</v>
      </c>
      <c r="CA718" s="171">
        <f t="shared" ca="1" si="1886"/>
        <v>0</v>
      </c>
      <c r="CB718" s="171">
        <f t="shared" ca="1" si="1886"/>
        <v>0</v>
      </c>
      <c r="CC718" s="171">
        <f t="shared" ca="1" si="1886"/>
        <v>0</v>
      </c>
      <c r="CD718" s="171">
        <f t="shared" ca="1" si="1886"/>
        <v>0</v>
      </c>
      <c r="CE718" s="171">
        <f t="shared" ca="1" si="1886"/>
        <v>0</v>
      </c>
      <c r="CF718" s="171">
        <f t="shared" ca="1" si="1886"/>
        <v>0</v>
      </c>
      <c r="CG718" s="171">
        <f t="shared" ca="1" si="1886"/>
        <v>0</v>
      </c>
      <c r="CH718" s="171">
        <f t="shared" ca="1" si="1886"/>
        <v>0</v>
      </c>
      <c r="CI718" s="171">
        <f t="shared" ca="1" si="1886"/>
        <v>0</v>
      </c>
      <c r="CJ718" s="171">
        <f t="shared" ca="1" si="1886"/>
        <v>0</v>
      </c>
      <c r="CK718" s="171">
        <f t="shared" ca="1" si="1886"/>
        <v>0</v>
      </c>
      <c r="CL718" s="171">
        <f t="shared" ca="1" si="1886"/>
        <v>0</v>
      </c>
      <c r="CM718" s="171">
        <f t="shared" ca="1" si="1886"/>
        <v>0</v>
      </c>
      <c r="CN718" s="171">
        <f t="shared" ca="1" si="1886"/>
        <v>0</v>
      </c>
      <c r="CO718" s="171">
        <f t="shared" ca="1" si="1886"/>
        <v>0</v>
      </c>
      <c r="CP718" s="171">
        <f t="shared" ca="1" si="1886"/>
        <v>0</v>
      </c>
      <c r="CQ718" s="171">
        <f t="shared" ca="1" si="1886"/>
        <v>0</v>
      </c>
      <c r="CR718" s="171">
        <f t="shared" ca="1" si="1886"/>
        <v>0</v>
      </c>
      <c r="CS718" s="171">
        <f t="shared" ca="1" si="1886"/>
        <v>0</v>
      </c>
      <c r="CT718" s="171">
        <f t="shared" ca="1" si="1886"/>
        <v>0</v>
      </c>
      <c r="CU718" s="171">
        <f t="shared" ca="1" si="1886"/>
        <v>0</v>
      </c>
      <c r="CV718" s="171">
        <f t="shared" ca="1" si="1886"/>
        <v>0</v>
      </c>
      <c r="CW718" s="171">
        <f t="shared" ca="1" si="1886"/>
        <v>0</v>
      </c>
      <c r="CX718" s="171">
        <f t="shared" ca="1" si="1886"/>
        <v>0</v>
      </c>
      <c r="CY718" s="171">
        <f t="shared" ca="1" si="1886"/>
        <v>0</v>
      </c>
      <c r="CZ718" s="171">
        <f t="shared" ca="1" si="1886"/>
        <v>0</v>
      </c>
      <c r="DA718" s="171">
        <f t="shared" ca="1" si="1886"/>
        <v>0</v>
      </c>
      <c r="DB718" s="171">
        <f t="shared" ref="DB718:EG718" ca="1" si="1887">SUM(DB705:DB717)</f>
        <v>0</v>
      </c>
      <c r="DC718" s="171">
        <f t="shared" ca="1" si="1887"/>
        <v>0</v>
      </c>
      <c r="DD718" s="171">
        <f t="shared" ca="1" si="1887"/>
        <v>0</v>
      </c>
      <c r="DE718" s="171">
        <f t="shared" ca="1" si="1887"/>
        <v>0</v>
      </c>
      <c r="DF718" s="171">
        <f t="shared" ca="1" si="1887"/>
        <v>0</v>
      </c>
      <c r="DG718" s="171">
        <f t="shared" ca="1" si="1887"/>
        <v>0</v>
      </c>
      <c r="DH718" s="171">
        <f t="shared" ca="1" si="1887"/>
        <v>0</v>
      </c>
      <c r="DI718" s="171">
        <f t="shared" ca="1" si="1887"/>
        <v>0</v>
      </c>
      <c r="DJ718" s="171">
        <f t="shared" ca="1" si="1887"/>
        <v>0</v>
      </c>
      <c r="DK718" s="171">
        <f t="shared" ca="1" si="1887"/>
        <v>0</v>
      </c>
      <c r="DL718" s="171">
        <f t="shared" ca="1" si="1887"/>
        <v>0</v>
      </c>
      <c r="DM718" s="171">
        <f t="shared" ca="1" si="1887"/>
        <v>0</v>
      </c>
      <c r="DN718" s="171">
        <f t="shared" ca="1" si="1887"/>
        <v>0</v>
      </c>
      <c r="DO718" s="171">
        <f t="shared" ca="1" si="1887"/>
        <v>0</v>
      </c>
      <c r="DP718" s="171">
        <f t="shared" ca="1" si="1887"/>
        <v>0</v>
      </c>
      <c r="DQ718" s="171">
        <f t="shared" ca="1" si="1887"/>
        <v>0</v>
      </c>
      <c r="DR718" s="171">
        <f t="shared" ca="1" si="1887"/>
        <v>0</v>
      </c>
      <c r="DS718" s="171">
        <f t="shared" ca="1" si="1887"/>
        <v>0</v>
      </c>
      <c r="DT718" s="171">
        <f t="shared" ca="1" si="1887"/>
        <v>0</v>
      </c>
      <c r="DU718" s="171">
        <f t="shared" ca="1" si="1887"/>
        <v>0</v>
      </c>
      <c r="DV718" s="171">
        <f t="shared" ca="1" si="1887"/>
        <v>0</v>
      </c>
      <c r="DW718" s="171">
        <f t="shared" ca="1" si="1887"/>
        <v>0</v>
      </c>
      <c r="DX718" s="171">
        <f t="shared" ca="1" si="1887"/>
        <v>0</v>
      </c>
      <c r="DY718" s="171">
        <f t="shared" ca="1" si="1887"/>
        <v>0</v>
      </c>
      <c r="DZ718" s="171">
        <f t="shared" ca="1" si="1887"/>
        <v>0</v>
      </c>
      <c r="EA718" s="171">
        <f t="shared" ca="1" si="1887"/>
        <v>0</v>
      </c>
      <c r="EB718" s="171">
        <f t="shared" ca="1" si="1887"/>
        <v>0</v>
      </c>
      <c r="EC718" s="171">
        <f t="shared" ca="1" si="1887"/>
        <v>0</v>
      </c>
      <c r="ED718" s="171">
        <f t="shared" ca="1" si="1887"/>
        <v>0</v>
      </c>
      <c r="EE718" s="171">
        <f t="shared" ca="1" si="1887"/>
        <v>0</v>
      </c>
      <c r="EF718" s="171">
        <f t="shared" ca="1" si="1887"/>
        <v>0</v>
      </c>
      <c r="EG718" s="171">
        <f t="shared" ca="1" si="1887"/>
        <v>0</v>
      </c>
      <c r="EH718" s="171">
        <f t="shared" ref="EH718:FM718" ca="1" si="1888">SUM(EH705:EH717)</f>
        <v>0</v>
      </c>
      <c r="EI718" s="171">
        <f t="shared" ca="1" si="1888"/>
        <v>0</v>
      </c>
      <c r="EJ718" s="171">
        <f t="shared" ca="1" si="1888"/>
        <v>0</v>
      </c>
      <c r="EK718" s="171">
        <f t="shared" ca="1" si="1888"/>
        <v>0</v>
      </c>
      <c r="EL718" s="171">
        <f t="shared" ca="1" si="1888"/>
        <v>0</v>
      </c>
      <c r="EM718" s="171">
        <f t="shared" ca="1" si="1888"/>
        <v>0</v>
      </c>
      <c r="EN718" s="171">
        <f t="shared" ca="1" si="1888"/>
        <v>0</v>
      </c>
      <c r="EO718" s="171">
        <f t="shared" ca="1" si="1888"/>
        <v>0</v>
      </c>
      <c r="EP718" s="171">
        <f t="shared" ca="1" si="1888"/>
        <v>0</v>
      </c>
      <c r="EQ718" s="171">
        <f t="shared" ca="1" si="1888"/>
        <v>0</v>
      </c>
      <c r="ER718" s="171">
        <f t="shared" ca="1" si="1888"/>
        <v>0</v>
      </c>
      <c r="ES718" s="171">
        <f t="shared" ca="1" si="1888"/>
        <v>0</v>
      </c>
      <c r="ET718" s="171">
        <f t="shared" ca="1" si="1888"/>
        <v>0</v>
      </c>
      <c r="EU718" s="171">
        <f t="shared" ca="1" si="1888"/>
        <v>0</v>
      </c>
      <c r="EV718" s="171">
        <f t="shared" ca="1" si="1888"/>
        <v>0</v>
      </c>
      <c r="EW718" s="171">
        <f t="shared" ca="1" si="1888"/>
        <v>0</v>
      </c>
      <c r="EX718" s="171">
        <f t="shared" ca="1" si="1888"/>
        <v>0</v>
      </c>
      <c r="EY718" s="171">
        <f t="shared" ca="1" si="1888"/>
        <v>0</v>
      </c>
      <c r="EZ718" s="171">
        <f t="shared" ca="1" si="1888"/>
        <v>0</v>
      </c>
      <c r="FA718" s="171">
        <f t="shared" ca="1" si="1888"/>
        <v>0</v>
      </c>
      <c r="FB718" s="171">
        <f t="shared" ca="1" si="1888"/>
        <v>0</v>
      </c>
      <c r="FC718" s="171">
        <f t="shared" ca="1" si="1888"/>
        <v>0</v>
      </c>
      <c r="FD718" s="171">
        <f t="shared" ca="1" si="1888"/>
        <v>0</v>
      </c>
      <c r="FE718" s="171">
        <f t="shared" ca="1" si="1888"/>
        <v>0</v>
      </c>
      <c r="FF718" s="171">
        <f t="shared" ca="1" si="1888"/>
        <v>0</v>
      </c>
      <c r="FG718" s="171">
        <f t="shared" ca="1" si="1888"/>
        <v>0</v>
      </c>
      <c r="FH718" s="171">
        <f t="shared" ca="1" si="1888"/>
        <v>0</v>
      </c>
      <c r="FI718" s="171">
        <f t="shared" ca="1" si="1888"/>
        <v>0</v>
      </c>
      <c r="FJ718" s="171">
        <f t="shared" ca="1" si="1888"/>
        <v>0</v>
      </c>
      <c r="FK718" s="171">
        <f t="shared" ca="1" si="1888"/>
        <v>0</v>
      </c>
      <c r="FL718" s="171">
        <f t="shared" ca="1" si="1888"/>
        <v>0</v>
      </c>
      <c r="FM718" s="171">
        <f t="shared" ca="1" si="1888"/>
        <v>0</v>
      </c>
      <c r="FN718" s="171">
        <f ca="1">SUM(FN705:FN717)</f>
        <v>0</v>
      </c>
      <c r="FO718" s="171">
        <f ca="1">SUM(FO705:FO717)</f>
        <v>0</v>
      </c>
      <c r="FP718" s="171">
        <f ca="1">SUM(FP705:FP717)</f>
        <v>0</v>
      </c>
      <c r="FQ718" s="171">
        <f ca="1">SUM(FQ705:FQ717)</f>
        <v>0</v>
      </c>
      <c r="FR718" s="171">
        <f ca="1">SUM(FR705:FR717)</f>
        <v>0</v>
      </c>
    </row>
    <row r="719" spans="2:174">
      <c r="B719" s="157"/>
      <c r="C719" s="13" t="s">
        <v>388</v>
      </c>
      <c r="D719" s="77" t="s">
        <v>974</v>
      </c>
      <c r="E719" s="179">
        <f>I719</f>
        <v>537807.78493150673</v>
      </c>
      <c r="F719" s="13"/>
      <c r="G719" s="13"/>
      <c r="H719" s="13"/>
      <c r="I719" s="170">
        <f t="shared" si="1836"/>
        <v>537807.78493150673</v>
      </c>
      <c r="J719" s="19">
        <v>0</v>
      </c>
      <c r="K719" s="19">
        <v>0</v>
      </c>
      <c r="L719" s="19">
        <v>0</v>
      </c>
      <c r="M719" s="19">
        <v>0</v>
      </c>
      <c r="N719" s="19">
        <v>0</v>
      </c>
      <c r="O719" s="19">
        <v>0</v>
      </c>
      <c r="P719" s="19">
        <v>0</v>
      </c>
      <c r="Q719" s="19">
        <v>0</v>
      </c>
      <c r="R719" s="19">
        <v>0</v>
      </c>
      <c r="S719" s="19">
        <v>0</v>
      </c>
      <c r="T719" s="19">
        <v>0</v>
      </c>
      <c r="U719" s="19">
        <v>0</v>
      </c>
      <c r="V719" s="19">
        <v>0</v>
      </c>
      <c r="W719" s="19">
        <v>140249.99999999994</v>
      </c>
      <c r="X719" s="19">
        <v>0</v>
      </c>
      <c r="Y719" s="19">
        <v>0</v>
      </c>
      <c r="Z719" s="19">
        <v>0</v>
      </c>
      <c r="AA719" s="19">
        <v>397557.78493150679</v>
      </c>
      <c r="AB719" s="19">
        <v>0</v>
      </c>
      <c r="AC719" s="19">
        <v>0</v>
      </c>
      <c r="AD719" s="19">
        <v>0</v>
      </c>
      <c r="AE719" s="19">
        <v>0</v>
      </c>
      <c r="AF719" s="19">
        <v>0</v>
      </c>
      <c r="AG719" s="19">
        <v>0</v>
      </c>
      <c r="AH719" s="19">
        <v>0</v>
      </c>
      <c r="AI719" s="19">
        <v>0</v>
      </c>
      <c r="AJ719" s="19">
        <v>0</v>
      </c>
      <c r="AK719" s="19">
        <v>0</v>
      </c>
      <c r="AL719" s="19">
        <v>0</v>
      </c>
      <c r="AM719" s="19">
        <v>0</v>
      </c>
      <c r="AN719" s="19">
        <v>0</v>
      </c>
      <c r="AO719" s="19">
        <v>0</v>
      </c>
      <c r="AP719" s="19">
        <v>0</v>
      </c>
      <c r="AQ719" s="19">
        <v>0</v>
      </c>
      <c r="AR719" s="19">
        <v>0</v>
      </c>
      <c r="AS719" s="19">
        <v>0</v>
      </c>
      <c r="AT719" s="19">
        <v>0</v>
      </c>
      <c r="AU719" s="19">
        <v>0</v>
      </c>
      <c r="AV719" s="19">
        <v>0</v>
      </c>
      <c r="AW719" s="19">
        <v>0</v>
      </c>
      <c r="AX719" s="19">
        <v>0</v>
      </c>
      <c r="AY719" s="19">
        <v>0</v>
      </c>
      <c r="AZ719" s="19">
        <v>0</v>
      </c>
      <c r="BA719" s="19">
        <v>0</v>
      </c>
      <c r="BB719" s="19">
        <v>0</v>
      </c>
      <c r="BC719" s="19">
        <v>0</v>
      </c>
      <c r="BD719" s="19">
        <v>0</v>
      </c>
      <c r="BE719" s="19">
        <v>0</v>
      </c>
      <c r="BF719" s="19">
        <v>0</v>
      </c>
      <c r="BG719" s="19">
        <v>0</v>
      </c>
      <c r="BH719" s="19">
        <v>0</v>
      </c>
      <c r="BI719" s="19">
        <v>0</v>
      </c>
      <c r="BJ719" s="19">
        <v>0</v>
      </c>
      <c r="BK719" s="19">
        <v>0</v>
      </c>
      <c r="BL719" s="19">
        <v>0</v>
      </c>
      <c r="BM719" s="19">
        <v>0</v>
      </c>
      <c r="BN719" s="19">
        <v>0</v>
      </c>
      <c r="BO719" s="19">
        <v>0</v>
      </c>
      <c r="BP719" s="19">
        <v>0</v>
      </c>
      <c r="BQ719" s="19">
        <v>0</v>
      </c>
      <c r="BR719" s="19">
        <v>0</v>
      </c>
      <c r="BS719" s="19">
        <v>0</v>
      </c>
      <c r="BT719" s="19">
        <v>0</v>
      </c>
      <c r="BU719" s="19">
        <v>0</v>
      </c>
      <c r="BV719" s="19">
        <v>0</v>
      </c>
      <c r="BW719" s="19">
        <v>0</v>
      </c>
      <c r="BX719" s="19">
        <v>0</v>
      </c>
      <c r="BY719" s="19">
        <v>0</v>
      </c>
      <c r="BZ719" s="19">
        <v>0</v>
      </c>
      <c r="CA719" s="19">
        <v>0</v>
      </c>
      <c r="CB719" s="19">
        <v>0</v>
      </c>
      <c r="CC719" s="19">
        <v>0</v>
      </c>
      <c r="CD719" s="19">
        <v>0</v>
      </c>
      <c r="CE719" s="19">
        <v>0</v>
      </c>
      <c r="CF719" s="19">
        <v>0</v>
      </c>
      <c r="CG719" s="19">
        <v>0</v>
      </c>
      <c r="CH719" s="19">
        <v>0</v>
      </c>
      <c r="CI719" s="19">
        <v>0</v>
      </c>
      <c r="CJ719" s="19">
        <v>0</v>
      </c>
      <c r="CK719" s="19">
        <v>0</v>
      </c>
      <c r="CL719" s="19">
        <v>0</v>
      </c>
      <c r="CM719" s="19">
        <v>0</v>
      </c>
      <c r="CN719" s="19">
        <v>0</v>
      </c>
      <c r="CO719" s="19">
        <v>0</v>
      </c>
      <c r="CP719" s="19">
        <v>0</v>
      </c>
      <c r="CQ719" s="19">
        <v>0</v>
      </c>
      <c r="CR719" s="19">
        <v>0</v>
      </c>
      <c r="CS719" s="19">
        <v>0</v>
      </c>
      <c r="CT719" s="19">
        <v>0</v>
      </c>
      <c r="CU719" s="19">
        <v>0</v>
      </c>
      <c r="CV719" s="19">
        <v>0</v>
      </c>
      <c r="CW719" s="19">
        <v>0</v>
      </c>
      <c r="CX719" s="19">
        <v>0</v>
      </c>
      <c r="CY719" s="19">
        <v>0</v>
      </c>
      <c r="CZ719" s="19">
        <v>0</v>
      </c>
      <c r="DA719" s="19">
        <v>0</v>
      </c>
      <c r="DB719" s="19">
        <v>0</v>
      </c>
      <c r="DC719" s="19">
        <v>0</v>
      </c>
      <c r="DD719" s="19">
        <v>0</v>
      </c>
      <c r="DE719" s="19">
        <v>0</v>
      </c>
      <c r="DF719" s="19">
        <v>0</v>
      </c>
      <c r="DG719" s="19">
        <v>0</v>
      </c>
      <c r="DH719" s="19">
        <v>0</v>
      </c>
      <c r="DI719" s="19">
        <v>0</v>
      </c>
      <c r="DJ719" s="19">
        <v>0</v>
      </c>
      <c r="DK719" s="19">
        <v>0</v>
      </c>
      <c r="DL719" s="19">
        <v>0</v>
      </c>
      <c r="DM719" s="19">
        <v>0</v>
      </c>
      <c r="DN719" s="19">
        <v>0</v>
      </c>
      <c r="DO719" s="19">
        <v>0</v>
      </c>
      <c r="DP719" s="19">
        <v>0</v>
      </c>
      <c r="DQ719" s="19">
        <v>0</v>
      </c>
      <c r="DR719" s="19">
        <v>0</v>
      </c>
      <c r="DS719" s="19">
        <v>0</v>
      </c>
      <c r="DT719" s="19">
        <v>0</v>
      </c>
      <c r="DU719" s="19">
        <v>0</v>
      </c>
      <c r="DV719" s="19">
        <v>0</v>
      </c>
      <c r="DW719" s="19">
        <v>0</v>
      </c>
      <c r="DX719" s="19">
        <v>0</v>
      </c>
      <c r="DY719" s="19">
        <v>0</v>
      </c>
      <c r="DZ719" s="19">
        <v>0</v>
      </c>
      <c r="EA719" s="19">
        <v>0</v>
      </c>
      <c r="EB719" s="19">
        <v>0</v>
      </c>
      <c r="EC719" s="19">
        <v>0</v>
      </c>
      <c r="ED719" s="19">
        <v>0</v>
      </c>
      <c r="EE719" s="19">
        <v>0</v>
      </c>
      <c r="EF719" s="19">
        <v>0</v>
      </c>
      <c r="EG719" s="19">
        <v>0</v>
      </c>
      <c r="EH719" s="19">
        <v>0</v>
      </c>
      <c r="EI719" s="19">
        <v>0</v>
      </c>
      <c r="EJ719" s="19">
        <v>0</v>
      </c>
      <c r="EK719" s="19">
        <v>0</v>
      </c>
      <c r="EL719" s="19">
        <v>0</v>
      </c>
      <c r="EM719" s="19">
        <v>0</v>
      </c>
      <c r="EN719" s="19">
        <v>0</v>
      </c>
      <c r="EO719" s="19">
        <v>0</v>
      </c>
      <c r="EP719" s="19">
        <v>0</v>
      </c>
      <c r="EQ719" s="19">
        <v>0</v>
      </c>
      <c r="ER719" s="19">
        <v>0</v>
      </c>
      <c r="ES719" s="19">
        <v>0</v>
      </c>
      <c r="ET719" s="19">
        <v>0</v>
      </c>
      <c r="EU719" s="19">
        <v>0</v>
      </c>
      <c r="EV719" s="19">
        <v>0</v>
      </c>
      <c r="EW719" s="19">
        <v>0</v>
      </c>
      <c r="EX719" s="19">
        <v>0</v>
      </c>
      <c r="EY719" s="19">
        <v>0</v>
      </c>
      <c r="EZ719" s="19">
        <v>0</v>
      </c>
      <c r="FA719" s="19">
        <v>0</v>
      </c>
      <c r="FB719" s="19">
        <v>0</v>
      </c>
      <c r="FC719" s="19">
        <v>0</v>
      </c>
      <c r="FD719" s="19">
        <v>0</v>
      </c>
      <c r="FE719" s="19">
        <v>0</v>
      </c>
      <c r="FF719" s="19">
        <v>0</v>
      </c>
      <c r="FG719" s="19">
        <v>0</v>
      </c>
      <c r="FH719" s="19">
        <v>0</v>
      </c>
      <c r="FI719" s="19">
        <v>0</v>
      </c>
      <c r="FJ719" s="19">
        <v>0</v>
      </c>
      <c r="FK719" s="19">
        <v>0</v>
      </c>
      <c r="FL719" s="19">
        <v>0</v>
      </c>
      <c r="FM719" s="19">
        <v>0</v>
      </c>
      <c r="FN719" s="19">
        <v>0</v>
      </c>
      <c r="FO719" s="19">
        <v>0</v>
      </c>
      <c r="FP719" s="19">
        <v>0</v>
      </c>
      <c r="FQ719" s="19">
        <v>0</v>
      </c>
      <c r="FR719" s="19">
        <v>0</v>
      </c>
    </row>
    <row r="720" spans="2:174">
      <c r="B720" s="157"/>
      <c r="C720" s="157" t="s">
        <v>389</v>
      </c>
      <c r="D720" s="144" t="s">
        <v>974</v>
      </c>
      <c r="E720" s="178">
        <f ca="1">ROUNDDOWN(SUM($J$720:$FR$720),Rounding_Tolerance)</f>
        <v>0</v>
      </c>
      <c r="F720" s="185">
        <f ca="1">M1_Funding_Requirements_Delta</f>
        <v>0</v>
      </c>
      <c r="I720" s="170">
        <f t="shared" ca="1" si="1836"/>
        <v>0</v>
      </c>
      <c r="J720" s="225">
        <f t="shared" ref="J720:AO720" ca="1" si="1889">ABS(J718-J719)</f>
        <v>0</v>
      </c>
      <c r="K720" s="225">
        <f t="shared" ca="1" si="1889"/>
        <v>0</v>
      </c>
      <c r="L720" s="225">
        <f t="shared" ca="1" si="1889"/>
        <v>0</v>
      </c>
      <c r="M720" s="225">
        <f t="shared" ca="1" si="1889"/>
        <v>0</v>
      </c>
      <c r="N720" s="225">
        <f t="shared" ca="1" si="1889"/>
        <v>0</v>
      </c>
      <c r="O720" s="225">
        <f t="shared" ca="1" si="1889"/>
        <v>0</v>
      </c>
      <c r="P720" s="225">
        <f t="shared" ca="1" si="1889"/>
        <v>0</v>
      </c>
      <c r="Q720" s="225">
        <f t="shared" ca="1" si="1889"/>
        <v>0</v>
      </c>
      <c r="R720" s="229">
        <f t="shared" ca="1" si="1889"/>
        <v>0</v>
      </c>
      <c r="S720" s="225">
        <f t="shared" ca="1" si="1889"/>
        <v>0</v>
      </c>
      <c r="T720" s="225">
        <f t="shared" ca="1" si="1889"/>
        <v>0</v>
      </c>
      <c r="U720" s="225">
        <f t="shared" ca="1" si="1889"/>
        <v>0</v>
      </c>
      <c r="V720" s="225">
        <f t="shared" ca="1" si="1889"/>
        <v>0</v>
      </c>
      <c r="W720" s="225">
        <f t="shared" ca="1" si="1889"/>
        <v>0</v>
      </c>
      <c r="X720" s="225">
        <f t="shared" ca="1" si="1889"/>
        <v>0</v>
      </c>
      <c r="Y720" s="225">
        <f t="shared" ca="1" si="1889"/>
        <v>0</v>
      </c>
      <c r="Z720" s="225">
        <f t="shared" ca="1" si="1889"/>
        <v>0</v>
      </c>
      <c r="AA720" s="225">
        <f t="shared" ca="1" si="1889"/>
        <v>0</v>
      </c>
      <c r="AB720" s="225">
        <f t="shared" ca="1" si="1889"/>
        <v>0</v>
      </c>
      <c r="AC720" s="225">
        <f t="shared" ca="1" si="1889"/>
        <v>0</v>
      </c>
      <c r="AD720" s="225">
        <f t="shared" ca="1" si="1889"/>
        <v>0</v>
      </c>
      <c r="AE720" s="225">
        <f t="shared" ca="1" si="1889"/>
        <v>0</v>
      </c>
      <c r="AF720" s="225">
        <f t="shared" ca="1" si="1889"/>
        <v>0</v>
      </c>
      <c r="AG720" s="225">
        <f t="shared" ca="1" si="1889"/>
        <v>0</v>
      </c>
      <c r="AH720" s="225">
        <f t="shared" ca="1" si="1889"/>
        <v>0</v>
      </c>
      <c r="AI720" s="225">
        <f t="shared" ca="1" si="1889"/>
        <v>0</v>
      </c>
      <c r="AJ720" s="225">
        <f t="shared" ca="1" si="1889"/>
        <v>0</v>
      </c>
      <c r="AK720" s="225">
        <f t="shared" ca="1" si="1889"/>
        <v>0</v>
      </c>
      <c r="AL720" s="225">
        <f t="shared" ca="1" si="1889"/>
        <v>0</v>
      </c>
      <c r="AM720" s="225">
        <f t="shared" ca="1" si="1889"/>
        <v>0</v>
      </c>
      <c r="AN720" s="225">
        <f t="shared" ca="1" si="1889"/>
        <v>0</v>
      </c>
      <c r="AO720" s="225">
        <f t="shared" ca="1" si="1889"/>
        <v>0</v>
      </c>
      <c r="AP720" s="225">
        <f t="shared" ref="AP720:BU720" ca="1" si="1890">ABS(AP718-AP719)</f>
        <v>0</v>
      </c>
      <c r="AQ720" s="225">
        <f t="shared" ca="1" si="1890"/>
        <v>0</v>
      </c>
      <c r="AR720" s="225">
        <f t="shared" ca="1" si="1890"/>
        <v>0</v>
      </c>
      <c r="AS720" s="225">
        <f t="shared" ca="1" si="1890"/>
        <v>0</v>
      </c>
      <c r="AT720" s="225">
        <f t="shared" ca="1" si="1890"/>
        <v>0</v>
      </c>
      <c r="AU720" s="225">
        <f t="shared" ca="1" si="1890"/>
        <v>0</v>
      </c>
      <c r="AV720" s="225">
        <f t="shared" ca="1" si="1890"/>
        <v>0</v>
      </c>
      <c r="AW720" s="225">
        <f t="shared" ca="1" si="1890"/>
        <v>0</v>
      </c>
      <c r="AX720" s="225">
        <f t="shared" ca="1" si="1890"/>
        <v>0</v>
      </c>
      <c r="AY720" s="225">
        <f t="shared" ca="1" si="1890"/>
        <v>0</v>
      </c>
      <c r="AZ720" s="225">
        <f t="shared" ca="1" si="1890"/>
        <v>0</v>
      </c>
      <c r="BA720" s="225">
        <f t="shared" ca="1" si="1890"/>
        <v>0</v>
      </c>
      <c r="BB720" s="225">
        <f t="shared" ca="1" si="1890"/>
        <v>0</v>
      </c>
      <c r="BC720" s="225">
        <f t="shared" ca="1" si="1890"/>
        <v>0</v>
      </c>
      <c r="BD720" s="225">
        <f t="shared" ca="1" si="1890"/>
        <v>0</v>
      </c>
      <c r="BE720" s="225">
        <f t="shared" ca="1" si="1890"/>
        <v>0</v>
      </c>
      <c r="BF720" s="225">
        <f t="shared" ca="1" si="1890"/>
        <v>0</v>
      </c>
      <c r="BG720" s="225">
        <f t="shared" ca="1" si="1890"/>
        <v>0</v>
      </c>
      <c r="BH720" s="225">
        <f t="shared" ca="1" si="1890"/>
        <v>0</v>
      </c>
      <c r="BI720" s="225">
        <f t="shared" ca="1" si="1890"/>
        <v>0</v>
      </c>
      <c r="BJ720" s="225">
        <f t="shared" ca="1" si="1890"/>
        <v>0</v>
      </c>
      <c r="BK720" s="225">
        <f t="shared" ca="1" si="1890"/>
        <v>0</v>
      </c>
      <c r="BL720" s="225">
        <f t="shared" ca="1" si="1890"/>
        <v>0</v>
      </c>
      <c r="BM720" s="225">
        <f t="shared" ca="1" si="1890"/>
        <v>0</v>
      </c>
      <c r="BN720" s="225">
        <f t="shared" ca="1" si="1890"/>
        <v>0</v>
      </c>
      <c r="BO720" s="225">
        <f t="shared" ca="1" si="1890"/>
        <v>0</v>
      </c>
      <c r="BP720" s="225">
        <f t="shared" ca="1" si="1890"/>
        <v>0</v>
      </c>
      <c r="BQ720" s="225">
        <f t="shared" ca="1" si="1890"/>
        <v>0</v>
      </c>
      <c r="BR720" s="225">
        <f t="shared" ca="1" si="1890"/>
        <v>0</v>
      </c>
      <c r="BS720" s="225">
        <f t="shared" ca="1" si="1890"/>
        <v>0</v>
      </c>
      <c r="BT720" s="225">
        <f t="shared" ca="1" si="1890"/>
        <v>0</v>
      </c>
      <c r="BU720" s="225">
        <f t="shared" ca="1" si="1890"/>
        <v>0</v>
      </c>
      <c r="BV720" s="225">
        <f t="shared" ref="BV720:DA720" ca="1" si="1891">ABS(BV718-BV719)</f>
        <v>0</v>
      </c>
      <c r="BW720" s="225">
        <f t="shared" ca="1" si="1891"/>
        <v>0</v>
      </c>
      <c r="BX720" s="225">
        <f t="shared" ca="1" si="1891"/>
        <v>0</v>
      </c>
      <c r="BY720" s="225">
        <f t="shared" ca="1" si="1891"/>
        <v>0</v>
      </c>
      <c r="BZ720" s="225">
        <f t="shared" ca="1" si="1891"/>
        <v>0</v>
      </c>
      <c r="CA720" s="225">
        <f t="shared" ca="1" si="1891"/>
        <v>0</v>
      </c>
      <c r="CB720" s="225">
        <f t="shared" ca="1" si="1891"/>
        <v>0</v>
      </c>
      <c r="CC720" s="225">
        <f t="shared" ca="1" si="1891"/>
        <v>0</v>
      </c>
      <c r="CD720" s="225">
        <f t="shared" ca="1" si="1891"/>
        <v>0</v>
      </c>
      <c r="CE720" s="225">
        <f t="shared" ca="1" si="1891"/>
        <v>0</v>
      </c>
      <c r="CF720" s="225">
        <f t="shared" ca="1" si="1891"/>
        <v>0</v>
      </c>
      <c r="CG720" s="225">
        <f t="shared" ca="1" si="1891"/>
        <v>0</v>
      </c>
      <c r="CH720" s="225">
        <f t="shared" ca="1" si="1891"/>
        <v>0</v>
      </c>
      <c r="CI720" s="225">
        <f t="shared" ca="1" si="1891"/>
        <v>0</v>
      </c>
      <c r="CJ720" s="225">
        <f t="shared" ca="1" si="1891"/>
        <v>0</v>
      </c>
      <c r="CK720" s="225">
        <f t="shared" ca="1" si="1891"/>
        <v>0</v>
      </c>
      <c r="CL720" s="225">
        <f t="shared" ca="1" si="1891"/>
        <v>0</v>
      </c>
      <c r="CM720" s="225">
        <f t="shared" ca="1" si="1891"/>
        <v>0</v>
      </c>
      <c r="CN720" s="225">
        <f t="shared" ca="1" si="1891"/>
        <v>0</v>
      </c>
      <c r="CO720" s="225">
        <f t="shared" ca="1" si="1891"/>
        <v>0</v>
      </c>
      <c r="CP720" s="225">
        <f t="shared" ca="1" si="1891"/>
        <v>0</v>
      </c>
      <c r="CQ720" s="225">
        <f t="shared" ca="1" si="1891"/>
        <v>0</v>
      </c>
      <c r="CR720" s="225">
        <f t="shared" ca="1" si="1891"/>
        <v>0</v>
      </c>
      <c r="CS720" s="225">
        <f t="shared" ca="1" si="1891"/>
        <v>0</v>
      </c>
      <c r="CT720" s="225">
        <f t="shared" ca="1" si="1891"/>
        <v>0</v>
      </c>
      <c r="CU720" s="225">
        <f t="shared" ca="1" si="1891"/>
        <v>0</v>
      </c>
      <c r="CV720" s="225">
        <f t="shared" ca="1" si="1891"/>
        <v>0</v>
      </c>
      <c r="CW720" s="225">
        <f t="shared" ca="1" si="1891"/>
        <v>0</v>
      </c>
      <c r="CX720" s="225">
        <f t="shared" ca="1" si="1891"/>
        <v>0</v>
      </c>
      <c r="CY720" s="225">
        <f t="shared" ca="1" si="1891"/>
        <v>0</v>
      </c>
      <c r="CZ720" s="225">
        <f t="shared" ca="1" si="1891"/>
        <v>0</v>
      </c>
      <c r="DA720" s="225">
        <f t="shared" ca="1" si="1891"/>
        <v>0</v>
      </c>
      <c r="DB720" s="225">
        <f t="shared" ref="DB720:EG720" ca="1" si="1892">ABS(DB718-DB719)</f>
        <v>0</v>
      </c>
      <c r="DC720" s="225">
        <f t="shared" ca="1" si="1892"/>
        <v>0</v>
      </c>
      <c r="DD720" s="225">
        <f t="shared" ca="1" si="1892"/>
        <v>0</v>
      </c>
      <c r="DE720" s="225">
        <f t="shared" ca="1" si="1892"/>
        <v>0</v>
      </c>
      <c r="DF720" s="225">
        <f t="shared" ca="1" si="1892"/>
        <v>0</v>
      </c>
      <c r="DG720" s="225">
        <f t="shared" ca="1" si="1892"/>
        <v>0</v>
      </c>
      <c r="DH720" s="225">
        <f t="shared" ca="1" si="1892"/>
        <v>0</v>
      </c>
      <c r="DI720" s="225">
        <f t="shared" ca="1" si="1892"/>
        <v>0</v>
      </c>
      <c r="DJ720" s="225">
        <f t="shared" ca="1" si="1892"/>
        <v>0</v>
      </c>
      <c r="DK720" s="225">
        <f t="shared" ca="1" si="1892"/>
        <v>0</v>
      </c>
      <c r="DL720" s="225">
        <f t="shared" ca="1" si="1892"/>
        <v>0</v>
      </c>
      <c r="DM720" s="225">
        <f t="shared" ca="1" si="1892"/>
        <v>0</v>
      </c>
      <c r="DN720" s="225">
        <f t="shared" ca="1" si="1892"/>
        <v>0</v>
      </c>
      <c r="DO720" s="225">
        <f t="shared" ca="1" si="1892"/>
        <v>0</v>
      </c>
      <c r="DP720" s="225">
        <f t="shared" ca="1" si="1892"/>
        <v>0</v>
      </c>
      <c r="DQ720" s="225">
        <f t="shared" ca="1" si="1892"/>
        <v>0</v>
      </c>
      <c r="DR720" s="225">
        <f t="shared" ca="1" si="1892"/>
        <v>0</v>
      </c>
      <c r="DS720" s="225">
        <f t="shared" ca="1" si="1892"/>
        <v>0</v>
      </c>
      <c r="DT720" s="225">
        <f t="shared" ca="1" si="1892"/>
        <v>0</v>
      </c>
      <c r="DU720" s="225">
        <f t="shared" ca="1" si="1892"/>
        <v>0</v>
      </c>
      <c r="DV720" s="225">
        <f t="shared" ca="1" si="1892"/>
        <v>0</v>
      </c>
      <c r="DW720" s="225">
        <f t="shared" ca="1" si="1892"/>
        <v>0</v>
      </c>
      <c r="DX720" s="225">
        <f t="shared" ca="1" si="1892"/>
        <v>0</v>
      </c>
      <c r="DY720" s="225">
        <f t="shared" ca="1" si="1892"/>
        <v>0</v>
      </c>
      <c r="DZ720" s="225">
        <f t="shared" ca="1" si="1892"/>
        <v>0</v>
      </c>
      <c r="EA720" s="225">
        <f t="shared" ca="1" si="1892"/>
        <v>0</v>
      </c>
      <c r="EB720" s="225">
        <f t="shared" ca="1" si="1892"/>
        <v>0</v>
      </c>
      <c r="EC720" s="225">
        <f t="shared" ca="1" si="1892"/>
        <v>0</v>
      </c>
      <c r="ED720" s="225">
        <f t="shared" ca="1" si="1892"/>
        <v>0</v>
      </c>
      <c r="EE720" s="225">
        <f t="shared" ca="1" si="1892"/>
        <v>0</v>
      </c>
      <c r="EF720" s="225">
        <f t="shared" ca="1" si="1892"/>
        <v>0</v>
      </c>
      <c r="EG720" s="225">
        <f t="shared" ca="1" si="1892"/>
        <v>0</v>
      </c>
      <c r="EH720" s="225">
        <f t="shared" ref="EH720:FM720" ca="1" si="1893">ABS(EH718-EH719)</f>
        <v>0</v>
      </c>
      <c r="EI720" s="225">
        <f t="shared" ca="1" si="1893"/>
        <v>0</v>
      </c>
      <c r="EJ720" s="225">
        <f t="shared" ca="1" si="1893"/>
        <v>0</v>
      </c>
      <c r="EK720" s="225">
        <f t="shared" ca="1" si="1893"/>
        <v>0</v>
      </c>
      <c r="EL720" s="225">
        <f t="shared" ca="1" si="1893"/>
        <v>0</v>
      </c>
      <c r="EM720" s="225">
        <f t="shared" ca="1" si="1893"/>
        <v>0</v>
      </c>
      <c r="EN720" s="225">
        <f t="shared" ca="1" si="1893"/>
        <v>0</v>
      </c>
      <c r="EO720" s="225">
        <f t="shared" ca="1" si="1893"/>
        <v>0</v>
      </c>
      <c r="EP720" s="225">
        <f t="shared" ca="1" si="1893"/>
        <v>0</v>
      </c>
      <c r="EQ720" s="225">
        <f t="shared" ca="1" si="1893"/>
        <v>0</v>
      </c>
      <c r="ER720" s="225">
        <f t="shared" ca="1" si="1893"/>
        <v>0</v>
      </c>
      <c r="ES720" s="225">
        <f t="shared" ca="1" si="1893"/>
        <v>0</v>
      </c>
      <c r="ET720" s="225">
        <f t="shared" ca="1" si="1893"/>
        <v>0</v>
      </c>
      <c r="EU720" s="225">
        <f t="shared" ca="1" si="1893"/>
        <v>0</v>
      </c>
      <c r="EV720" s="225">
        <f t="shared" ca="1" si="1893"/>
        <v>0</v>
      </c>
      <c r="EW720" s="225">
        <f t="shared" ca="1" si="1893"/>
        <v>0</v>
      </c>
      <c r="EX720" s="225">
        <f t="shared" ca="1" si="1893"/>
        <v>0</v>
      </c>
      <c r="EY720" s="225">
        <f t="shared" ca="1" si="1893"/>
        <v>0</v>
      </c>
      <c r="EZ720" s="225">
        <f t="shared" ca="1" si="1893"/>
        <v>0</v>
      </c>
      <c r="FA720" s="225">
        <f t="shared" ca="1" si="1893"/>
        <v>0</v>
      </c>
      <c r="FB720" s="225">
        <f t="shared" ca="1" si="1893"/>
        <v>0</v>
      </c>
      <c r="FC720" s="225">
        <f t="shared" ca="1" si="1893"/>
        <v>0</v>
      </c>
      <c r="FD720" s="225">
        <f t="shared" ca="1" si="1893"/>
        <v>0</v>
      </c>
      <c r="FE720" s="225">
        <f t="shared" ca="1" si="1893"/>
        <v>0</v>
      </c>
      <c r="FF720" s="225">
        <f t="shared" ca="1" si="1893"/>
        <v>0</v>
      </c>
      <c r="FG720" s="225">
        <f t="shared" ca="1" si="1893"/>
        <v>0</v>
      </c>
      <c r="FH720" s="225">
        <f t="shared" ca="1" si="1893"/>
        <v>0</v>
      </c>
      <c r="FI720" s="225">
        <f t="shared" ca="1" si="1893"/>
        <v>0</v>
      </c>
      <c r="FJ720" s="225">
        <f t="shared" ca="1" si="1893"/>
        <v>0</v>
      </c>
      <c r="FK720" s="225">
        <f t="shared" ca="1" si="1893"/>
        <v>0</v>
      </c>
      <c r="FL720" s="225">
        <f t="shared" ca="1" si="1893"/>
        <v>0</v>
      </c>
      <c r="FM720" s="225">
        <f t="shared" ca="1" si="1893"/>
        <v>0</v>
      </c>
      <c r="FN720" s="225">
        <f ca="1">ABS(FN718-FN719)</f>
        <v>0</v>
      </c>
      <c r="FO720" s="225">
        <f ca="1">ABS(FO718-FO719)</f>
        <v>0</v>
      </c>
      <c r="FP720" s="225">
        <f ca="1">ABS(FP718-FP719)</f>
        <v>0</v>
      </c>
      <c r="FQ720" s="225">
        <f ca="1">ABS(FQ718-FQ719)</f>
        <v>0</v>
      </c>
      <c r="FR720" s="225">
        <f ca="1">ABS(FR718-FR719)</f>
        <v>0</v>
      </c>
    </row>
    <row r="721" spans="2:174">
      <c r="B721" s="157"/>
      <c r="C721" s="157"/>
      <c r="E721" s="161"/>
    </row>
    <row r="722" spans="2:174">
      <c r="B722" s="157"/>
      <c r="C722" s="200" t="s">
        <v>618</v>
      </c>
      <c r="E722" s="161"/>
    </row>
    <row r="723" spans="2:174">
      <c r="B723" s="157"/>
      <c r="C723" s="157" t="s">
        <v>626</v>
      </c>
      <c r="D723" s="144" t="s">
        <v>974</v>
      </c>
      <c r="E723" s="165">
        <f>E816</f>
        <v>255000</v>
      </c>
    </row>
    <row r="724" spans="2:174">
      <c r="B724" s="157"/>
      <c r="C724" s="157"/>
      <c r="E724" s="161"/>
    </row>
    <row r="725" spans="2:174">
      <c r="B725" s="157"/>
      <c r="C725" s="157" t="s">
        <v>390</v>
      </c>
      <c r="D725" s="144" t="s">
        <v>974</v>
      </c>
      <c r="E725" s="165">
        <f>E719 - E723</f>
        <v>282807.78493150673</v>
      </c>
    </row>
    <row r="726" spans="2:174">
      <c r="B726" s="157"/>
      <c r="C726" s="157"/>
      <c r="E726" s="161"/>
    </row>
    <row r="727" spans="2:174">
      <c r="B727" s="157"/>
      <c r="C727" s="159" t="s">
        <v>301</v>
      </c>
      <c r="E727" s="161"/>
    </row>
    <row r="728" spans="2:174">
      <c r="B728" s="157"/>
      <c r="C728" s="157" t="s">
        <v>391</v>
      </c>
      <c r="D728" s="144" t="s">
        <v>974</v>
      </c>
      <c r="E728" s="161"/>
      <c r="I728" s="172"/>
      <c r="J728" s="18">
        <f t="shared" ref="J728:AO728" si="1894">I728+J$719</f>
        <v>0</v>
      </c>
      <c r="K728" s="18">
        <f t="shared" si="1894"/>
        <v>0</v>
      </c>
      <c r="L728" s="18">
        <f t="shared" si="1894"/>
        <v>0</v>
      </c>
      <c r="M728" s="18">
        <f t="shared" si="1894"/>
        <v>0</v>
      </c>
      <c r="N728" s="18">
        <f t="shared" si="1894"/>
        <v>0</v>
      </c>
      <c r="O728" s="18">
        <f t="shared" si="1894"/>
        <v>0</v>
      </c>
      <c r="P728" s="18">
        <f t="shared" si="1894"/>
        <v>0</v>
      </c>
      <c r="Q728" s="18">
        <f t="shared" si="1894"/>
        <v>0</v>
      </c>
      <c r="R728" s="18">
        <f t="shared" si="1894"/>
        <v>0</v>
      </c>
      <c r="S728" s="18">
        <f t="shared" si="1894"/>
        <v>0</v>
      </c>
      <c r="T728" s="18">
        <f t="shared" si="1894"/>
        <v>0</v>
      </c>
      <c r="U728" s="18">
        <f t="shared" si="1894"/>
        <v>0</v>
      </c>
      <c r="V728" s="18">
        <f t="shared" si="1894"/>
        <v>0</v>
      </c>
      <c r="W728" s="18">
        <f t="shared" si="1894"/>
        <v>140249.99999999994</v>
      </c>
      <c r="X728" s="18">
        <f t="shared" si="1894"/>
        <v>140249.99999999994</v>
      </c>
      <c r="Y728" s="18">
        <f t="shared" si="1894"/>
        <v>140249.99999999994</v>
      </c>
      <c r="Z728" s="18">
        <f t="shared" si="1894"/>
        <v>140249.99999999994</v>
      </c>
      <c r="AA728" s="18">
        <f t="shared" si="1894"/>
        <v>537807.78493150673</v>
      </c>
      <c r="AB728" s="18">
        <f t="shared" si="1894"/>
        <v>537807.78493150673</v>
      </c>
      <c r="AC728" s="18">
        <f t="shared" si="1894"/>
        <v>537807.78493150673</v>
      </c>
      <c r="AD728" s="18">
        <f t="shared" si="1894"/>
        <v>537807.78493150673</v>
      </c>
      <c r="AE728" s="18">
        <f t="shared" si="1894"/>
        <v>537807.78493150673</v>
      </c>
      <c r="AF728" s="18">
        <f t="shared" si="1894"/>
        <v>537807.78493150673</v>
      </c>
      <c r="AG728" s="18">
        <f t="shared" si="1894"/>
        <v>537807.78493150673</v>
      </c>
      <c r="AH728" s="18">
        <f t="shared" si="1894"/>
        <v>537807.78493150673</v>
      </c>
      <c r="AI728" s="18">
        <f t="shared" si="1894"/>
        <v>537807.78493150673</v>
      </c>
      <c r="AJ728" s="18">
        <f t="shared" si="1894"/>
        <v>537807.78493150673</v>
      </c>
      <c r="AK728" s="18">
        <f t="shared" si="1894"/>
        <v>537807.78493150673</v>
      </c>
      <c r="AL728" s="18">
        <f t="shared" si="1894"/>
        <v>537807.78493150673</v>
      </c>
      <c r="AM728" s="18">
        <f t="shared" si="1894"/>
        <v>537807.78493150673</v>
      </c>
      <c r="AN728" s="18">
        <f t="shared" si="1894"/>
        <v>537807.78493150673</v>
      </c>
      <c r="AO728" s="18">
        <f t="shared" si="1894"/>
        <v>537807.78493150673</v>
      </c>
      <c r="AP728" s="18">
        <f t="shared" ref="AP728:BU728" si="1895">AO728+AP$719</f>
        <v>537807.78493150673</v>
      </c>
      <c r="AQ728" s="18">
        <f t="shared" si="1895"/>
        <v>537807.78493150673</v>
      </c>
      <c r="AR728" s="18">
        <f t="shared" si="1895"/>
        <v>537807.78493150673</v>
      </c>
      <c r="AS728" s="18">
        <f t="shared" si="1895"/>
        <v>537807.78493150673</v>
      </c>
      <c r="AT728" s="18">
        <f t="shared" si="1895"/>
        <v>537807.78493150673</v>
      </c>
      <c r="AU728" s="18">
        <f t="shared" si="1895"/>
        <v>537807.78493150673</v>
      </c>
      <c r="AV728" s="18">
        <f t="shared" si="1895"/>
        <v>537807.78493150673</v>
      </c>
      <c r="AW728" s="18">
        <f t="shared" si="1895"/>
        <v>537807.78493150673</v>
      </c>
      <c r="AX728" s="18">
        <f t="shared" si="1895"/>
        <v>537807.78493150673</v>
      </c>
      <c r="AY728" s="18">
        <f t="shared" si="1895"/>
        <v>537807.78493150673</v>
      </c>
      <c r="AZ728" s="18">
        <f t="shared" si="1895"/>
        <v>537807.78493150673</v>
      </c>
      <c r="BA728" s="18">
        <f t="shared" si="1895"/>
        <v>537807.78493150673</v>
      </c>
      <c r="BB728" s="18">
        <f t="shared" si="1895"/>
        <v>537807.78493150673</v>
      </c>
      <c r="BC728" s="18">
        <f t="shared" si="1895"/>
        <v>537807.78493150673</v>
      </c>
      <c r="BD728" s="18">
        <f t="shared" si="1895"/>
        <v>537807.78493150673</v>
      </c>
      <c r="BE728" s="18">
        <f t="shared" si="1895"/>
        <v>537807.78493150673</v>
      </c>
      <c r="BF728" s="18">
        <f t="shared" si="1895"/>
        <v>537807.78493150673</v>
      </c>
      <c r="BG728" s="18">
        <f t="shared" si="1895"/>
        <v>537807.78493150673</v>
      </c>
      <c r="BH728" s="18">
        <f t="shared" si="1895"/>
        <v>537807.78493150673</v>
      </c>
      <c r="BI728" s="18">
        <f t="shared" si="1895"/>
        <v>537807.78493150673</v>
      </c>
      <c r="BJ728" s="18">
        <f t="shared" si="1895"/>
        <v>537807.78493150673</v>
      </c>
      <c r="BK728" s="18">
        <f t="shared" si="1895"/>
        <v>537807.78493150673</v>
      </c>
      <c r="BL728" s="18">
        <f t="shared" si="1895"/>
        <v>537807.78493150673</v>
      </c>
      <c r="BM728" s="18">
        <f t="shared" si="1895"/>
        <v>537807.78493150673</v>
      </c>
      <c r="BN728" s="18">
        <f t="shared" si="1895"/>
        <v>537807.78493150673</v>
      </c>
      <c r="BO728" s="18">
        <f t="shared" si="1895"/>
        <v>537807.78493150673</v>
      </c>
      <c r="BP728" s="18">
        <f t="shared" si="1895"/>
        <v>537807.78493150673</v>
      </c>
      <c r="BQ728" s="18">
        <f t="shared" si="1895"/>
        <v>537807.78493150673</v>
      </c>
      <c r="BR728" s="18">
        <f t="shared" si="1895"/>
        <v>537807.78493150673</v>
      </c>
      <c r="BS728" s="18">
        <f t="shared" si="1895"/>
        <v>537807.78493150673</v>
      </c>
      <c r="BT728" s="18">
        <f t="shared" si="1895"/>
        <v>537807.78493150673</v>
      </c>
      <c r="BU728" s="18">
        <f t="shared" si="1895"/>
        <v>537807.78493150673</v>
      </c>
      <c r="BV728" s="18">
        <f t="shared" ref="BV728:DA728" si="1896">BU728+BV$719</f>
        <v>537807.78493150673</v>
      </c>
      <c r="BW728" s="18">
        <f t="shared" si="1896"/>
        <v>537807.78493150673</v>
      </c>
      <c r="BX728" s="18">
        <f t="shared" si="1896"/>
        <v>537807.78493150673</v>
      </c>
      <c r="BY728" s="18">
        <f t="shared" si="1896"/>
        <v>537807.78493150673</v>
      </c>
      <c r="BZ728" s="18">
        <f t="shared" si="1896"/>
        <v>537807.78493150673</v>
      </c>
      <c r="CA728" s="18">
        <f t="shared" si="1896"/>
        <v>537807.78493150673</v>
      </c>
      <c r="CB728" s="18">
        <f t="shared" si="1896"/>
        <v>537807.78493150673</v>
      </c>
      <c r="CC728" s="18">
        <f t="shared" si="1896"/>
        <v>537807.78493150673</v>
      </c>
      <c r="CD728" s="18">
        <f t="shared" si="1896"/>
        <v>537807.78493150673</v>
      </c>
      <c r="CE728" s="18">
        <f t="shared" si="1896"/>
        <v>537807.78493150673</v>
      </c>
      <c r="CF728" s="18">
        <f t="shared" si="1896"/>
        <v>537807.78493150673</v>
      </c>
      <c r="CG728" s="18">
        <f t="shared" si="1896"/>
        <v>537807.78493150673</v>
      </c>
      <c r="CH728" s="18">
        <f t="shared" si="1896"/>
        <v>537807.78493150673</v>
      </c>
      <c r="CI728" s="18">
        <f t="shared" si="1896"/>
        <v>537807.78493150673</v>
      </c>
      <c r="CJ728" s="18">
        <f t="shared" si="1896"/>
        <v>537807.78493150673</v>
      </c>
      <c r="CK728" s="18">
        <f t="shared" si="1896"/>
        <v>537807.78493150673</v>
      </c>
      <c r="CL728" s="18">
        <f t="shared" si="1896"/>
        <v>537807.78493150673</v>
      </c>
      <c r="CM728" s="18">
        <f t="shared" si="1896"/>
        <v>537807.78493150673</v>
      </c>
      <c r="CN728" s="18">
        <f t="shared" si="1896"/>
        <v>537807.78493150673</v>
      </c>
      <c r="CO728" s="18">
        <f t="shared" si="1896"/>
        <v>537807.78493150673</v>
      </c>
      <c r="CP728" s="18">
        <f t="shared" si="1896"/>
        <v>537807.78493150673</v>
      </c>
      <c r="CQ728" s="18">
        <f t="shared" si="1896"/>
        <v>537807.78493150673</v>
      </c>
      <c r="CR728" s="18">
        <f t="shared" si="1896"/>
        <v>537807.78493150673</v>
      </c>
      <c r="CS728" s="18">
        <f t="shared" si="1896"/>
        <v>537807.78493150673</v>
      </c>
      <c r="CT728" s="18">
        <f t="shared" si="1896"/>
        <v>537807.78493150673</v>
      </c>
      <c r="CU728" s="18">
        <f t="shared" si="1896"/>
        <v>537807.78493150673</v>
      </c>
      <c r="CV728" s="18">
        <f t="shared" si="1896"/>
        <v>537807.78493150673</v>
      </c>
      <c r="CW728" s="18">
        <f t="shared" si="1896"/>
        <v>537807.78493150673</v>
      </c>
      <c r="CX728" s="18">
        <f t="shared" si="1896"/>
        <v>537807.78493150673</v>
      </c>
      <c r="CY728" s="18">
        <f t="shared" si="1896"/>
        <v>537807.78493150673</v>
      </c>
      <c r="CZ728" s="18">
        <f t="shared" si="1896"/>
        <v>537807.78493150673</v>
      </c>
      <c r="DA728" s="18">
        <f t="shared" si="1896"/>
        <v>537807.78493150673</v>
      </c>
      <c r="DB728" s="18">
        <f t="shared" ref="DB728:EG728" si="1897">DA728+DB$719</f>
        <v>537807.78493150673</v>
      </c>
      <c r="DC728" s="18">
        <f t="shared" si="1897"/>
        <v>537807.78493150673</v>
      </c>
      <c r="DD728" s="18">
        <f t="shared" si="1897"/>
        <v>537807.78493150673</v>
      </c>
      <c r="DE728" s="18">
        <f t="shared" si="1897"/>
        <v>537807.78493150673</v>
      </c>
      <c r="DF728" s="18">
        <f t="shared" si="1897"/>
        <v>537807.78493150673</v>
      </c>
      <c r="DG728" s="18">
        <f t="shared" si="1897"/>
        <v>537807.78493150673</v>
      </c>
      <c r="DH728" s="18">
        <f t="shared" si="1897"/>
        <v>537807.78493150673</v>
      </c>
      <c r="DI728" s="18">
        <f t="shared" si="1897"/>
        <v>537807.78493150673</v>
      </c>
      <c r="DJ728" s="18">
        <f t="shared" si="1897"/>
        <v>537807.78493150673</v>
      </c>
      <c r="DK728" s="18">
        <f t="shared" si="1897"/>
        <v>537807.78493150673</v>
      </c>
      <c r="DL728" s="18">
        <f t="shared" si="1897"/>
        <v>537807.78493150673</v>
      </c>
      <c r="DM728" s="18">
        <f t="shared" si="1897"/>
        <v>537807.78493150673</v>
      </c>
      <c r="DN728" s="18">
        <f t="shared" si="1897"/>
        <v>537807.78493150673</v>
      </c>
      <c r="DO728" s="18">
        <f t="shared" si="1897"/>
        <v>537807.78493150673</v>
      </c>
      <c r="DP728" s="18">
        <f t="shared" si="1897"/>
        <v>537807.78493150673</v>
      </c>
      <c r="DQ728" s="18">
        <f t="shared" si="1897"/>
        <v>537807.78493150673</v>
      </c>
      <c r="DR728" s="18">
        <f t="shared" si="1897"/>
        <v>537807.78493150673</v>
      </c>
      <c r="DS728" s="18">
        <f t="shared" si="1897"/>
        <v>537807.78493150673</v>
      </c>
      <c r="DT728" s="18">
        <f t="shared" si="1897"/>
        <v>537807.78493150673</v>
      </c>
      <c r="DU728" s="18">
        <f t="shared" si="1897"/>
        <v>537807.78493150673</v>
      </c>
      <c r="DV728" s="18">
        <f t="shared" si="1897"/>
        <v>537807.78493150673</v>
      </c>
      <c r="DW728" s="18">
        <f t="shared" si="1897"/>
        <v>537807.78493150673</v>
      </c>
      <c r="DX728" s="18">
        <f t="shared" si="1897"/>
        <v>537807.78493150673</v>
      </c>
      <c r="DY728" s="18">
        <f t="shared" si="1897"/>
        <v>537807.78493150673</v>
      </c>
      <c r="DZ728" s="18">
        <f t="shared" si="1897"/>
        <v>537807.78493150673</v>
      </c>
      <c r="EA728" s="18">
        <f t="shared" si="1897"/>
        <v>537807.78493150673</v>
      </c>
      <c r="EB728" s="18">
        <f t="shared" si="1897"/>
        <v>537807.78493150673</v>
      </c>
      <c r="EC728" s="18">
        <f t="shared" si="1897"/>
        <v>537807.78493150673</v>
      </c>
      <c r="ED728" s="18">
        <f t="shared" si="1897"/>
        <v>537807.78493150673</v>
      </c>
      <c r="EE728" s="18">
        <f t="shared" si="1897"/>
        <v>537807.78493150673</v>
      </c>
      <c r="EF728" s="18">
        <f t="shared" si="1897"/>
        <v>537807.78493150673</v>
      </c>
      <c r="EG728" s="18">
        <f t="shared" si="1897"/>
        <v>537807.78493150673</v>
      </c>
      <c r="EH728" s="18">
        <f t="shared" ref="EH728:FM728" si="1898">EG728+EH$719</f>
        <v>537807.78493150673</v>
      </c>
      <c r="EI728" s="18">
        <f t="shared" si="1898"/>
        <v>537807.78493150673</v>
      </c>
      <c r="EJ728" s="18">
        <f t="shared" si="1898"/>
        <v>537807.78493150673</v>
      </c>
      <c r="EK728" s="18">
        <f t="shared" si="1898"/>
        <v>537807.78493150673</v>
      </c>
      <c r="EL728" s="18">
        <f t="shared" si="1898"/>
        <v>537807.78493150673</v>
      </c>
      <c r="EM728" s="18">
        <f t="shared" si="1898"/>
        <v>537807.78493150673</v>
      </c>
      <c r="EN728" s="18">
        <f t="shared" si="1898"/>
        <v>537807.78493150673</v>
      </c>
      <c r="EO728" s="18">
        <f t="shared" si="1898"/>
        <v>537807.78493150673</v>
      </c>
      <c r="EP728" s="18">
        <f t="shared" si="1898"/>
        <v>537807.78493150673</v>
      </c>
      <c r="EQ728" s="18">
        <f t="shared" si="1898"/>
        <v>537807.78493150673</v>
      </c>
      <c r="ER728" s="18">
        <f t="shared" si="1898"/>
        <v>537807.78493150673</v>
      </c>
      <c r="ES728" s="18">
        <f t="shared" si="1898"/>
        <v>537807.78493150673</v>
      </c>
      <c r="ET728" s="18">
        <f t="shared" si="1898"/>
        <v>537807.78493150673</v>
      </c>
      <c r="EU728" s="18">
        <f t="shared" si="1898"/>
        <v>537807.78493150673</v>
      </c>
      <c r="EV728" s="18">
        <f t="shared" si="1898"/>
        <v>537807.78493150673</v>
      </c>
      <c r="EW728" s="18">
        <f t="shared" si="1898"/>
        <v>537807.78493150673</v>
      </c>
      <c r="EX728" s="18">
        <f t="shared" si="1898"/>
        <v>537807.78493150673</v>
      </c>
      <c r="EY728" s="18">
        <f t="shared" si="1898"/>
        <v>537807.78493150673</v>
      </c>
      <c r="EZ728" s="18">
        <f t="shared" si="1898"/>
        <v>537807.78493150673</v>
      </c>
      <c r="FA728" s="18">
        <f t="shared" si="1898"/>
        <v>537807.78493150673</v>
      </c>
      <c r="FB728" s="18">
        <f t="shared" si="1898"/>
        <v>537807.78493150673</v>
      </c>
      <c r="FC728" s="18">
        <f t="shared" si="1898"/>
        <v>537807.78493150673</v>
      </c>
      <c r="FD728" s="18">
        <f t="shared" si="1898"/>
        <v>537807.78493150673</v>
      </c>
      <c r="FE728" s="18">
        <f t="shared" si="1898"/>
        <v>537807.78493150673</v>
      </c>
      <c r="FF728" s="18">
        <f t="shared" si="1898"/>
        <v>537807.78493150673</v>
      </c>
      <c r="FG728" s="18">
        <f t="shared" si="1898"/>
        <v>537807.78493150673</v>
      </c>
      <c r="FH728" s="18">
        <f t="shared" si="1898"/>
        <v>537807.78493150673</v>
      </c>
      <c r="FI728" s="18">
        <f t="shared" si="1898"/>
        <v>537807.78493150673</v>
      </c>
      <c r="FJ728" s="18">
        <f t="shared" si="1898"/>
        <v>537807.78493150673</v>
      </c>
      <c r="FK728" s="18">
        <f t="shared" si="1898"/>
        <v>537807.78493150673</v>
      </c>
      <c r="FL728" s="18">
        <f t="shared" si="1898"/>
        <v>537807.78493150673</v>
      </c>
      <c r="FM728" s="18">
        <f t="shared" si="1898"/>
        <v>537807.78493150673</v>
      </c>
      <c r="FN728" s="18">
        <f>FM728+FN$719</f>
        <v>537807.78493150673</v>
      </c>
      <c r="FO728" s="18">
        <f>FN728+FO$719</f>
        <v>537807.78493150673</v>
      </c>
      <c r="FP728" s="18">
        <f>FO728+FP$719</f>
        <v>537807.78493150673</v>
      </c>
      <c r="FQ728" s="18">
        <f>FP728+FQ$719</f>
        <v>537807.78493150673</v>
      </c>
      <c r="FR728" s="18">
        <f>FQ728+FR$719</f>
        <v>537807.78493150673</v>
      </c>
    </row>
    <row r="729" spans="2:174">
      <c r="B729" s="157"/>
      <c r="C729" s="157" t="s">
        <v>392</v>
      </c>
      <c r="D729" s="144" t="s">
        <v>974</v>
      </c>
      <c r="E729" s="161"/>
      <c r="J729" s="18">
        <f t="shared" ref="J729:AO729" si="1899">$E725-J728</f>
        <v>282807.78493150673</v>
      </c>
      <c r="K729" s="18">
        <f t="shared" si="1899"/>
        <v>282807.78493150673</v>
      </c>
      <c r="L729" s="18">
        <f t="shared" si="1899"/>
        <v>282807.78493150673</v>
      </c>
      <c r="M729" s="18">
        <f t="shared" si="1899"/>
        <v>282807.78493150673</v>
      </c>
      <c r="N729" s="18">
        <f t="shared" si="1899"/>
        <v>282807.78493150673</v>
      </c>
      <c r="O729" s="18">
        <f t="shared" si="1899"/>
        <v>282807.78493150673</v>
      </c>
      <c r="P729" s="18">
        <f t="shared" si="1899"/>
        <v>282807.78493150673</v>
      </c>
      <c r="Q729" s="18">
        <f t="shared" si="1899"/>
        <v>282807.78493150673</v>
      </c>
      <c r="R729" s="18">
        <f t="shared" si="1899"/>
        <v>282807.78493150673</v>
      </c>
      <c r="S729" s="18">
        <f t="shared" si="1899"/>
        <v>282807.78493150673</v>
      </c>
      <c r="T729" s="18">
        <f t="shared" si="1899"/>
        <v>282807.78493150673</v>
      </c>
      <c r="U729" s="18">
        <f t="shared" si="1899"/>
        <v>282807.78493150673</v>
      </c>
      <c r="V729" s="18">
        <f t="shared" si="1899"/>
        <v>282807.78493150673</v>
      </c>
      <c r="W729" s="18">
        <f t="shared" si="1899"/>
        <v>142557.78493150679</v>
      </c>
      <c r="X729" s="18">
        <f t="shared" si="1899"/>
        <v>142557.78493150679</v>
      </c>
      <c r="Y729" s="18">
        <f t="shared" si="1899"/>
        <v>142557.78493150679</v>
      </c>
      <c r="Z729" s="18">
        <f t="shared" si="1899"/>
        <v>142557.78493150679</v>
      </c>
      <c r="AA729" s="18">
        <f t="shared" si="1899"/>
        <v>-255000</v>
      </c>
      <c r="AB729" s="18">
        <f t="shared" si="1899"/>
        <v>-255000</v>
      </c>
      <c r="AC729" s="18">
        <f t="shared" si="1899"/>
        <v>-255000</v>
      </c>
      <c r="AD729" s="18">
        <f t="shared" si="1899"/>
        <v>-255000</v>
      </c>
      <c r="AE729" s="18">
        <f t="shared" si="1899"/>
        <v>-255000</v>
      </c>
      <c r="AF729" s="18">
        <f t="shared" si="1899"/>
        <v>-255000</v>
      </c>
      <c r="AG729" s="18">
        <f t="shared" si="1899"/>
        <v>-255000</v>
      </c>
      <c r="AH729" s="18">
        <f t="shared" si="1899"/>
        <v>-255000</v>
      </c>
      <c r="AI729" s="18">
        <f t="shared" si="1899"/>
        <v>-255000</v>
      </c>
      <c r="AJ729" s="18">
        <f t="shared" si="1899"/>
        <v>-255000</v>
      </c>
      <c r="AK729" s="18">
        <f t="shared" si="1899"/>
        <v>-255000</v>
      </c>
      <c r="AL729" s="18">
        <f t="shared" si="1899"/>
        <v>-255000</v>
      </c>
      <c r="AM729" s="18">
        <f t="shared" si="1899"/>
        <v>-255000</v>
      </c>
      <c r="AN729" s="18">
        <f t="shared" si="1899"/>
        <v>-255000</v>
      </c>
      <c r="AO729" s="18">
        <f t="shared" si="1899"/>
        <v>-255000</v>
      </c>
      <c r="AP729" s="18">
        <f t="shared" ref="AP729:BU729" si="1900">$E725-AP728</f>
        <v>-255000</v>
      </c>
      <c r="AQ729" s="18">
        <f t="shared" si="1900"/>
        <v>-255000</v>
      </c>
      <c r="AR729" s="18">
        <f t="shared" si="1900"/>
        <v>-255000</v>
      </c>
      <c r="AS729" s="18">
        <f t="shared" si="1900"/>
        <v>-255000</v>
      </c>
      <c r="AT729" s="18">
        <f t="shared" si="1900"/>
        <v>-255000</v>
      </c>
      <c r="AU729" s="18">
        <f t="shared" si="1900"/>
        <v>-255000</v>
      </c>
      <c r="AV729" s="18">
        <f t="shared" si="1900"/>
        <v>-255000</v>
      </c>
      <c r="AW729" s="18">
        <f t="shared" si="1900"/>
        <v>-255000</v>
      </c>
      <c r="AX729" s="18">
        <f t="shared" si="1900"/>
        <v>-255000</v>
      </c>
      <c r="AY729" s="18">
        <f t="shared" si="1900"/>
        <v>-255000</v>
      </c>
      <c r="AZ729" s="18">
        <f t="shared" si="1900"/>
        <v>-255000</v>
      </c>
      <c r="BA729" s="18">
        <f t="shared" si="1900"/>
        <v>-255000</v>
      </c>
      <c r="BB729" s="18">
        <f t="shared" si="1900"/>
        <v>-255000</v>
      </c>
      <c r="BC729" s="18">
        <f t="shared" si="1900"/>
        <v>-255000</v>
      </c>
      <c r="BD729" s="18">
        <f t="shared" si="1900"/>
        <v>-255000</v>
      </c>
      <c r="BE729" s="18">
        <f t="shared" si="1900"/>
        <v>-255000</v>
      </c>
      <c r="BF729" s="18">
        <f t="shared" si="1900"/>
        <v>-255000</v>
      </c>
      <c r="BG729" s="18">
        <f t="shared" si="1900"/>
        <v>-255000</v>
      </c>
      <c r="BH729" s="18">
        <f t="shared" si="1900"/>
        <v>-255000</v>
      </c>
      <c r="BI729" s="18">
        <f t="shared" si="1900"/>
        <v>-255000</v>
      </c>
      <c r="BJ729" s="18">
        <f t="shared" si="1900"/>
        <v>-255000</v>
      </c>
      <c r="BK729" s="18">
        <f t="shared" si="1900"/>
        <v>-255000</v>
      </c>
      <c r="BL729" s="18">
        <f t="shared" si="1900"/>
        <v>-255000</v>
      </c>
      <c r="BM729" s="18">
        <f t="shared" si="1900"/>
        <v>-255000</v>
      </c>
      <c r="BN729" s="18">
        <f t="shared" si="1900"/>
        <v>-255000</v>
      </c>
      <c r="BO729" s="18">
        <f t="shared" si="1900"/>
        <v>-255000</v>
      </c>
      <c r="BP729" s="18">
        <f t="shared" si="1900"/>
        <v>-255000</v>
      </c>
      <c r="BQ729" s="18">
        <f t="shared" si="1900"/>
        <v>-255000</v>
      </c>
      <c r="BR729" s="18">
        <f t="shared" si="1900"/>
        <v>-255000</v>
      </c>
      <c r="BS729" s="18">
        <f t="shared" si="1900"/>
        <v>-255000</v>
      </c>
      <c r="BT729" s="18">
        <f t="shared" si="1900"/>
        <v>-255000</v>
      </c>
      <c r="BU729" s="18">
        <f t="shared" si="1900"/>
        <v>-255000</v>
      </c>
      <c r="BV729" s="18">
        <f t="shared" ref="BV729:DA729" si="1901">$E725-BV728</f>
        <v>-255000</v>
      </c>
      <c r="BW729" s="18">
        <f t="shared" si="1901"/>
        <v>-255000</v>
      </c>
      <c r="BX729" s="18">
        <f t="shared" si="1901"/>
        <v>-255000</v>
      </c>
      <c r="BY729" s="18">
        <f t="shared" si="1901"/>
        <v>-255000</v>
      </c>
      <c r="BZ729" s="18">
        <f t="shared" si="1901"/>
        <v>-255000</v>
      </c>
      <c r="CA729" s="18">
        <f t="shared" si="1901"/>
        <v>-255000</v>
      </c>
      <c r="CB729" s="18">
        <f t="shared" si="1901"/>
        <v>-255000</v>
      </c>
      <c r="CC729" s="18">
        <f t="shared" si="1901"/>
        <v>-255000</v>
      </c>
      <c r="CD729" s="18">
        <f t="shared" si="1901"/>
        <v>-255000</v>
      </c>
      <c r="CE729" s="18">
        <f t="shared" si="1901"/>
        <v>-255000</v>
      </c>
      <c r="CF729" s="18">
        <f t="shared" si="1901"/>
        <v>-255000</v>
      </c>
      <c r="CG729" s="18">
        <f t="shared" si="1901"/>
        <v>-255000</v>
      </c>
      <c r="CH729" s="18">
        <f t="shared" si="1901"/>
        <v>-255000</v>
      </c>
      <c r="CI729" s="18">
        <f t="shared" si="1901"/>
        <v>-255000</v>
      </c>
      <c r="CJ729" s="18">
        <f t="shared" si="1901"/>
        <v>-255000</v>
      </c>
      <c r="CK729" s="18">
        <f t="shared" si="1901"/>
        <v>-255000</v>
      </c>
      <c r="CL729" s="18">
        <f t="shared" si="1901"/>
        <v>-255000</v>
      </c>
      <c r="CM729" s="18">
        <f t="shared" si="1901"/>
        <v>-255000</v>
      </c>
      <c r="CN729" s="18">
        <f t="shared" si="1901"/>
        <v>-255000</v>
      </c>
      <c r="CO729" s="18">
        <f t="shared" si="1901"/>
        <v>-255000</v>
      </c>
      <c r="CP729" s="18">
        <f t="shared" si="1901"/>
        <v>-255000</v>
      </c>
      <c r="CQ729" s="18">
        <f t="shared" si="1901"/>
        <v>-255000</v>
      </c>
      <c r="CR729" s="18">
        <f t="shared" si="1901"/>
        <v>-255000</v>
      </c>
      <c r="CS729" s="18">
        <f t="shared" si="1901"/>
        <v>-255000</v>
      </c>
      <c r="CT729" s="18">
        <f t="shared" si="1901"/>
        <v>-255000</v>
      </c>
      <c r="CU729" s="18">
        <f t="shared" si="1901"/>
        <v>-255000</v>
      </c>
      <c r="CV729" s="18">
        <f t="shared" si="1901"/>
        <v>-255000</v>
      </c>
      <c r="CW729" s="18">
        <f t="shared" si="1901"/>
        <v>-255000</v>
      </c>
      <c r="CX729" s="18">
        <f t="shared" si="1901"/>
        <v>-255000</v>
      </c>
      <c r="CY729" s="18">
        <f t="shared" si="1901"/>
        <v>-255000</v>
      </c>
      <c r="CZ729" s="18">
        <f t="shared" si="1901"/>
        <v>-255000</v>
      </c>
      <c r="DA729" s="18">
        <f t="shared" si="1901"/>
        <v>-255000</v>
      </c>
      <c r="DB729" s="18">
        <f t="shared" ref="DB729:EG729" si="1902">$E725-DB728</f>
        <v>-255000</v>
      </c>
      <c r="DC729" s="18">
        <f t="shared" si="1902"/>
        <v>-255000</v>
      </c>
      <c r="DD729" s="18">
        <f t="shared" si="1902"/>
        <v>-255000</v>
      </c>
      <c r="DE729" s="18">
        <f t="shared" si="1902"/>
        <v>-255000</v>
      </c>
      <c r="DF729" s="18">
        <f t="shared" si="1902"/>
        <v>-255000</v>
      </c>
      <c r="DG729" s="18">
        <f t="shared" si="1902"/>
        <v>-255000</v>
      </c>
      <c r="DH729" s="18">
        <f t="shared" si="1902"/>
        <v>-255000</v>
      </c>
      <c r="DI729" s="18">
        <f t="shared" si="1902"/>
        <v>-255000</v>
      </c>
      <c r="DJ729" s="18">
        <f t="shared" si="1902"/>
        <v>-255000</v>
      </c>
      <c r="DK729" s="18">
        <f t="shared" si="1902"/>
        <v>-255000</v>
      </c>
      <c r="DL729" s="18">
        <f t="shared" si="1902"/>
        <v>-255000</v>
      </c>
      <c r="DM729" s="18">
        <f t="shared" si="1902"/>
        <v>-255000</v>
      </c>
      <c r="DN729" s="18">
        <f t="shared" si="1902"/>
        <v>-255000</v>
      </c>
      <c r="DO729" s="18">
        <f t="shared" si="1902"/>
        <v>-255000</v>
      </c>
      <c r="DP729" s="18">
        <f t="shared" si="1902"/>
        <v>-255000</v>
      </c>
      <c r="DQ729" s="18">
        <f t="shared" si="1902"/>
        <v>-255000</v>
      </c>
      <c r="DR729" s="18">
        <f t="shared" si="1902"/>
        <v>-255000</v>
      </c>
      <c r="DS729" s="18">
        <f t="shared" si="1902"/>
        <v>-255000</v>
      </c>
      <c r="DT729" s="18">
        <f t="shared" si="1902"/>
        <v>-255000</v>
      </c>
      <c r="DU729" s="18">
        <f t="shared" si="1902"/>
        <v>-255000</v>
      </c>
      <c r="DV729" s="18">
        <f t="shared" si="1902"/>
        <v>-255000</v>
      </c>
      <c r="DW729" s="18">
        <f t="shared" si="1902"/>
        <v>-255000</v>
      </c>
      <c r="DX729" s="18">
        <f t="shared" si="1902"/>
        <v>-255000</v>
      </c>
      <c r="DY729" s="18">
        <f t="shared" si="1902"/>
        <v>-255000</v>
      </c>
      <c r="DZ729" s="18">
        <f t="shared" si="1902"/>
        <v>-255000</v>
      </c>
      <c r="EA729" s="18">
        <f t="shared" si="1902"/>
        <v>-255000</v>
      </c>
      <c r="EB729" s="18">
        <f t="shared" si="1902"/>
        <v>-255000</v>
      </c>
      <c r="EC729" s="18">
        <f t="shared" si="1902"/>
        <v>-255000</v>
      </c>
      <c r="ED729" s="18">
        <f t="shared" si="1902"/>
        <v>-255000</v>
      </c>
      <c r="EE729" s="18">
        <f t="shared" si="1902"/>
        <v>-255000</v>
      </c>
      <c r="EF729" s="18">
        <f t="shared" si="1902"/>
        <v>-255000</v>
      </c>
      <c r="EG729" s="18">
        <f t="shared" si="1902"/>
        <v>-255000</v>
      </c>
      <c r="EH729" s="18">
        <f t="shared" ref="EH729:FM729" si="1903">$E725-EH728</f>
        <v>-255000</v>
      </c>
      <c r="EI729" s="18">
        <f t="shared" si="1903"/>
        <v>-255000</v>
      </c>
      <c r="EJ729" s="18">
        <f t="shared" si="1903"/>
        <v>-255000</v>
      </c>
      <c r="EK729" s="18">
        <f t="shared" si="1903"/>
        <v>-255000</v>
      </c>
      <c r="EL729" s="18">
        <f t="shared" si="1903"/>
        <v>-255000</v>
      </c>
      <c r="EM729" s="18">
        <f t="shared" si="1903"/>
        <v>-255000</v>
      </c>
      <c r="EN729" s="18">
        <f t="shared" si="1903"/>
        <v>-255000</v>
      </c>
      <c r="EO729" s="18">
        <f t="shared" si="1903"/>
        <v>-255000</v>
      </c>
      <c r="EP729" s="18">
        <f t="shared" si="1903"/>
        <v>-255000</v>
      </c>
      <c r="EQ729" s="18">
        <f t="shared" si="1903"/>
        <v>-255000</v>
      </c>
      <c r="ER729" s="18">
        <f t="shared" si="1903"/>
        <v>-255000</v>
      </c>
      <c r="ES729" s="18">
        <f t="shared" si="1903"/>
        <v>-255000</v>
      </c>
      <c r="ET729" s="18">
        <f t="shared" si="1903"/>
        <v>-255000</v>
      </c>
      <c r="EU729" s="18">
        <f t="shared" si="1903"/>
        <v>-255000</v>
      </c>
      <c r="EV729" s="18">
        <f t="shared" si="1903"/>
        <v>-255000</v>
      </c>
      <c r="EW729" s="18">
        <f t="shared" si="1903"/>
        <v>-255000</v>
      </c>
      <c r="EX729" s="18">
        <f t="shared" si="1903"/>
        <v>-255000</v>
      </c>
      <c r="EY729" s="18">
        <f t="shared" si="1903"/>
        <v>-255000</v>
      </c>
      <c r="EZ729" s="18">
        <f t="shared" si="1903"/>
        <v>-255000</v>
      </c>
      <c r="FA729" s="18">
        <f t="shared" si="1903"/>
        <v>-255000</v>
      </c>
      <c r="FB729" s="18">
        <f t="shared" si="1903"/>
        <v>-255000</v>
      </c>
      <c r="FC729" s="18">
        <f t="shared" si="1903"/>
        <v>-255000</v>
      </c>
      <c r="FD729" s="18">
        <f t="shared" si="1903"/>
        <v>-255000</v>
      </c>
      <c r="FE729" s="18">
        <f t="shared" si="1903"/>
        <v>-255000</v>
      </c>
      <c r="FF729" s="18">
        <f t="shared" si="1903"/>
        <v>-255000</v>
      </c>
      <c r="FG729" s="18">
        <f t="shared" si="1903"/>
        <v>-255000</v>
      </c>
      <c r="FH729" s="18">
        <f t="shared" si="1903"/>
        <v>-255000</v>
      </c>
      <c r="FI729" s="18">
        <f t="shared" si="1903"/>
        <v>-255000</v>
      </c>
      <c r="FJ729" s="18">
        <f t="shared" si="1903"/>
        <v>-255000</v>
      </c>
      <c r="FK729" s="18">
        <f t="shared" si="1903"/>
        <v>-255000</v>
      </c>
      <c r="FL729" s="18">
        <f t="shared" si="1903"/>
        <v>-255000</v>
      </c>
      <c r="FM729" s="18">
        <f t="shared" si="1903"/>
        <v>-255000</v>
      </c>
      <c r="FN729" s="18">
        <f>$E725-FN728</f>
        <v>-255000</v>
      </c>
      <c r="FO729" s="18">
        <f>$E725-FO728</f>
        <v>-255000</v>
      </c>
      <c r="FP729" s="18">
        <f>$E725-FP728</f>
        <v>-255000</v>
      </c>
      <c r="FQ729" s="18">
        <f>$E725-FQ728</f>
        <v>-255000</v>
      </c>
      <c r="FR729" s="18">
        <f>$E725-FR728</f>
        <v>-255000</v>
      </c>
    </row>
    <row r="730" spans="2:174">
      <c r="B730" s="157"/>
      <c r="C730" s="157"/>
      <c r="E730" s="161"/>
    </row>
    <row r="731" spans="2:174">
      <c r="B731" s="157"/>
      <c r="C731" s="157" t="s">
        <v>122</v>
      </c>
      <c r="D731" s="144" t="s">
        <v>974</v>
      </c>
      <c r="E731" s="161"/>
      <c r="I731" s="172"/>
      <c r="J731" s="164">
        <f>IF(SUM(I731:$I$731)=$E$725,0,IF(J729&gt;0,J719,J719+J729))</f>
        <v>0</v>
      </c>
      <c r="K731" s="164">
        <f>IF(SUM($I731:J$731)=$E$725,0,IF(K729&gt;0,K719,K719+K729))</f>
        <v>0</v>
      </c>
      <c r="L731" s="164">
        <f>IF(SUM($I731:K$731)=$E$725,0,IF(L729&gt;0,L719,L719+L729))</f>
        <v>0</v>
      </c>
      <c r="M731" s="164">
        <f>IF(SUM($I731:L$731)=$E$725,0,IF(M729&gt;0,M719,M719+M729))</f>
        <v>0</v>
      </c>
      <c r="N731" s="164">
        <f>IF(SUM($I731:M$731)=$E$725,0,IF(N729&gt;0,N719,N719+N729))</f>
        <v>0</v>
      </c>
      <c r="O731" s="164">
        <f>IF(SUM($I731:N$731)=$E$725,0,IF(O729&gt;0,O719,O719+O729))</f>
        <v>0</v>
      </c>
      <c r="P731" s="164">
        <f>IF(SUM($I731:O$731)=$E$725,0,IF(P729&gt;0,P719,P719+P729))</f>
        <v>0</v>
      </c>
      <c r="Q731" s="164">
        <f>IF(SUM($I731:P$731)=$E$725,0,IF(Q729&gt;0,Q719,Q719+Q729))</f>
        <v>0</v>
      </c>
      <c r="R731" s="164">
        <f>IF(SUM($I731:Q$731)=$E$725,0,IF(R729&gt;0,R719,R719+R729))</f>
        <v>0</v>
      </c>
      <c r="S731" s="164">
        <f>IF(SUM($I731:R$731)=$E$725,0,IF(S729&gt;0,S719,S719+S729))</f>
        <v>0</v>
      </c>
      <c r="T731" s="164">
        <f>IF(SUM($I731:S$731)=$E$725,0,IF(T729&gt;0,T719,T719+T729))</f>
        <v>0</v>
      </c>
      <c r="U731" s="164">
        <f>IF(SUM($I731:T$731)=$E$725,0,IF(U729&gt;0,U719,U719+U729))</f>
        <v>0</v>
      </c>
      <c r="V731" s="164">
        <f>IF(SUM($I731:U$731)=$E$725,0,IF(V729&gt;0,V719,V719+V729))</f>
        <v>0</v>
      </c>
      <c r="W731" s="164">
        <f>IF(SUM($I731:V$731)=$E$725,0,IF(W729&gt;0,W719,W719+W729))</f>
        <v>140249.99999999994</v>
      </c>
      <c r="X731" s="164">
        <f>IF(SUM($I731:W$731)=$E$725,0,IF(X729&gt;0,X719,X719+X729))</f>
        <v>0</v>
      </c>
      <c r="Y731" s="164">
        <f>IF(SUM($I731:X$731)=$E$725,0,IF(Y729&gt;0,Y719,Y719+Y729))</f>
        <v>0</v>
      </c>
      <c r="Z731" s="164">
        <f>IF(SUM($I731:Y$731)=$E$725,0,IF(Z729&gt;0,Z719,Z719+Z729))</f>
        <v>0</v>
      </c>
      <c r="AA731" s="164">
        <f>IF(SUM($I731:Z$731)=$E$725,0,IF(AA729&gt;0,AA719,AA719+AA729))</f>
        <v>142557.78493150679</v>
      </c>
      <c r="AB731" s="164">
        <f>IF(SUM($I731:AA$731)=$E$725,0,IF(AB729&gt;0,AB719,AB719+AB729))</f>
        <v>0</v>
      </c>
      <c r="AC731" s="164">
        <f>IF(SUM($I731:AB$731)=$E$725,0,IF(AC729&gt;0,AC719,AC719+AC729))</f>
        <v>0</v>
      </c>
      <c r="AD731" s="164">
        <f>IF(SUM($I731:AC$731)=$E$725,0,IF(AD729&gt;0,AD719,AD719+AD729))</f>
        <v>0</v>
      </c>
      <c r="AE731" s="164">
        <f>IF(SUM($I731:AD$731)=$E$725,0,IF(AE729&gt;0,AE719,AE719+AE729))</f>
        <v>0</v>
      </c>
      <c r="AF731" s="164">
        <f>IF(SUM($I731:AE$731)=$E$725,0,IF(AF729&gt;0,AF719,AF719+AF729))</f>
        <v>0</v>
      </c>
      <c r="AG731" s="164">
        <f>IF(SUM($I731:AF$731)=$E$725,0,IF(AG729&gt;0,AG719,AG719+AG729))</f>
        <v>0</v>
      </c>
      <c r="AH731" s="164">
        <f>IF(SUM($I731:AG$731)=$E$725,0,IF(AH729&gt;0,AH719,AH719+AH729))</f>
        <v>0</v>
      </c>
      <c r="AI731" s="164">
        <f>IF(SUM($I731:AH$731)=$E$725,0,IF(AI729&gt;0,AI719,AI719+AI729))</f>
        <v>0</v>
      </c>
      <c r="AJ731" s="164">
        <f>IF(SUM($I731:AI$731)=$E$725,0,IF(AJ729&gt;0,AJ719,AJ719+AJ729))</f>
        <v>0</v>
      </c>
      <c r="AK731" s="164">
        <f>IF(SUM($I731:AJ$731)=$E$725,0,IF(AK729&gt;0,AK719,AK719+AK729))</f>
        <v>0</v>
      </c>
      <c r="AL731" s="164">
        <f>IF(SUM($I731:AK$731)=$E$725,0,IF(AL729&gt;0,AL719,AL719+AL729))</f>
        <v>0</v>
      </c>
      <c r="AM731" s="164">
        <f>IF(SUM($I731:AL$731)=$E$725,0,IF(AM729&gt;0,AM719,AM719+AM729))</f>
        <v>0</v>
      </c>
      <c r="AN731" s="164">
        <f>IF(SUM($I731:AM$731)=$E$725,0,IF(AN729&gt;0,AN719,AN719+AN729))</f>
        <v>0</v>
      </c>
      <c r="AO731" s="164">
        <f>IF(SUM($I731:AN$731)=$E$725,0,IF(AO729&gt;0,AO719,AO719+AO729))</f>
        <v>0</v>
      </c>
      <c r="AP731" s="164">
        <f>IF(SUM($I731:AO$731)=$E$725,0,IF(AP729&gt;0,AP719,AP719+AP729))</f>
        <v>0</v>
      </c>
      <c r="AQ731" s="164">
        <f>IF(SUM($I731:AP$731)=$E$725,0,IF(AQ729&gt;0,AQ719,AQ719+AQ729))</f>
        <v>0</v>
      </c>
      <c r="AR731" s="164">
        <f>IF(SUM($I731:AQ$731)=$E$725,0,IF(AR729&gt;0,AR719,AR719+AR729))</f>
        <v>0</v>
      </c>
      <c r="AS731" s="164">
        <f>IF(SUM($I731:AR$731)=$E$725,0,IF(AS729&gt;0,AS719,AS719+AS729))</f>
        <v>0</v>
      </c>
      <c r="AT731" s="164">
        <f>IF(SUM($I731:AS$731)=$E$725,0,IF(AT729&gt;0,AT719,AT719+AT729))</f>
        <v>0</v>
      </c>
      <c r="AU731" s="164">
        <f>IF(SUM($I731:AT$731)=$E$725,0,IF(AU729&gt;0,AU719,AU719+AU729))</f>
        <v>0</v>
      </c>
      <c r="AV731" s="164">
        <f>IF(SUM($I731:AU$731)=$E$725,0,IF(AV729&gt;0,AV719,AV719+AV729))</f>
        <v>0</v>
      </c>
      <c r="AW731" s="164">
        <f>IF(SUM($I731:AV$731)=$E$725,0,IF(AW729&gt;0,AW719,AW719+AW729))</f>
        <v>0</v>
      </c>
      <c r="AX731" s="164">
        <f>IF(SUM($I731:AW$731)=$E$725,0,IF(AX729&gt;0,AX719,AX719+AX729))</f>
        <v>0</v>
      </c>
      <c r="AY731" s="164">
        <f>IF(SUM($I731:AX$731)=$E$725,0,IF(AY729&gt;0,AY719,AY719+AY729))</f>
        <v>0</v>
      </c>
      <c r="AZ731" s="164">
        <f>IF(SUM($I731:AY$731)=$E$725,0,IF(AZ729&gt;0,AZ719,AZ719+AZ729))</f>
        <v>0</v>
      </c>
      <c r="BA731" s="164">
        <f>IF(SUM($I731:AZ$731)=$E$725,0,IF(BA729&gt;0,BA719,BA719+BA729))</f>
        <v>0</v>
      </c>
      <c r="BB731" s="164">
        <f>IF(SUM($I731:BA$731)=$E$725,0,IF(BB729&gt;0,BB719,BB719+BB729))</f>
        <v>0</v>
      </c>
      <c r="BC731" s="164">
        <f>IF(SUM($I731:BB$731)=$E$725,0,IF(BC729&gt;0,BC719,BC719+BC729))</f>
        <v>0</v>
      </c>
      <c r="BD731" s="164">
        <f>IF(SUM($I731:BC$731)=$E$725,0,IF(BD729&gt;0,BD719,BD719+BD729))</f>
        <v>0</v>
      </c>
      <c r="BE731" s="164">
        <f>IF(SUM($I731:BD$731)=$E$725,0,IF(BE729&gt;0,BE719,BE719+BE729))</f>
        <v>0</v>
      </c>
      <c r="BF731" s="164">
        <f>IF(SUM($I731:BE$731)=$E$725,0,IF(BF729&gt;0,BF719,BF719+BF729))</f>
        <v>0</v>
      </c>
      <c r="BG731" s="164">
        <f>IF(SUM($I731:BF$731)=$E$725,0,IF(BG729&gt;0,BG719,BG719+BG729))</f>
        <v>0</v>
      </c>
      <c r="BH731" s="164">
        <f>IF(SUM($I731:BG$731)=$E$725,0,IF(BH729&gt;0,BH719,BH719+BH729))</f>
        <v>0</v>
      </c>
      <c r="BI731" s="164">
        <f>IF(SUM($I731:BH$731)=$E$725,0,IF(BI729&gt;0,BI719,BI719+BI729))</f>
        <v>0</v>
      </c>
      <c r="BJ731" s="164">
        <f>IF(SUM($I731:BI$731)=$E$725,0,IF(BJ729&gt;0,BJ719,BJ719+BJ729))</f>
        <v>0</v>
      </c>
      <c r="BK731" s="164">
        <f>IF(SUM($I731:BJ$731)=$E$725,0,IF(BK729&gt;0,BK719,BK719+BK729))</f>
        <v>0</v>
      </c>
      <c r="BL731" s="164">
        <f>IF(SUM($I731:BK$731)=$E$725,0,IF(BL729&gt;0,BL719,BL719+BL729))</f>
        <v>0</v>
      </c>
      <c r="BM731" s="164">
        <f>IF(SUM($I731:BL$731)=$E$725,0,IF(BM729&gt;0,BM719,BM719+BM729))</f>
        <v>0</v>
      </c>
      <c r="BN731" s="164">
        <f>IF(SUM($I731:BM$731)=$E$725,0,IF(BN729&gt;0,BN719,BN719+BN729))</f>
        <v>0</v>
      </c>
      <c r="BO731" s="164">
        <f>IF(SUM($I731:BN$731)=$E$725,0,IF(BO729&gt;0,BO719,BO719+BO729))</f>
        <v>0</v>
      </c>
      <c r="BP731" s="164">
        <f>IF(SUM($I731:BO$731)=$E$725,0,IF(BP729&gt;0,BP719,BP719+BP729))</f>
        <v>0</v>
      </c>
      <c r="BQ731" s="164">
        <f>IF(SUM($I731:BP$731)=$E$725,0,IF(BQ729&gt;0,BQ719,BQ719+BQ729))</f>
        <v>0</v>
      </c>
      <c r="BR731" s="164">
        <f>IF(SUM($I731:BQ$731)=$E$725,0,IF(BR729&gt;0,BR719,BR719+BR729))</f>
        <v>0</v>
      </c>
      <c r="BS731" s="164">
        <f>IF(SUM($I731:BR$731)=$E$725,0,IF(BS729&gt;0,BS719,BS719+BS729))</f>
        <v>0</v>
      </c>
      <c r="BT731" s="164">
        <f>IF(SUM($I731:BS$731)=$E$725,0,IF(BT729&gt;0,BT719,BT719+BT729))</f>
        <v>0</v>
      </c>
      <c r="BU731" s="164">
        <f>IF(SUM($I731:BT$731)=$E$725,0,IF(BU729&gt;0,BU719,BU719+BU729))</f>
        <v>0</v>
      </c>
      <c r="BV731" s="164">
        <f>IF(SUM($I731:BU$731)=$E$725,0,IF(BV729&gt;0,BV719,BV719+BV729))</f>
        <v>0</v>
      </c>
      <c r="BW731" s="164">
        <f>IF(SUM($I731:BV$731)=$E$725,0,IF(BW729&gt;0,BW719,BW719+BW729))</f>
        <v>0</v>
      </c>
      <c r="BX731" s="164">
        <f>IF(SUM($I731:BW$731)=$E$725,0,IF(BX729&gt;0,BX719,BX719+BX729))</f>
        <v>0</v>
      </c>
      <c r="BY731" s="164">
        <f>IF(SUM($I731:BX$731)=$E$725,0,IF(BY729&gt;0,BY719,BY719+BY729))</f>
        <v>0</v>
      </c>
      <c r="BZ731" s="164">
        <f>IF(SUM($I731:BY$731)=$E$725,0,IF(BZ729&gt;0,BZ719,BZ719+BZ729))</f>
        <v>0</v>
      </c>
      <c r="CA731" s="164">
        <f>IF(SUM($I731:BZ$731)=$E$725,0,IF(CA729&gt;0,CA719,CA719+CA729))</f>
        <v>0</v>
      </c>
      <c r="CB731" s="164">
        <f>IF(SUM($I731:CA$731)=$E$725,0,IF(CB729&gt;0,CB719,CB719+CB729))</f>
        <v>0</v>
      </c>
      <c r="CC731" s="164">
        <f>IF(SUM($I731:CB$731)=$E$725,0,IF(CC729&gt;0,CC719,CC719+CC729))</f>
        <v>0</v>
      </c>
      <c r="CD731" s="164">
        <f>IF(SUM($I731:CC$731)=$E$725,0,IF(CD729&gt;0,CD719,CD719+CD729))</f>
        <v>0</v>
      </c>
      <c r="CE731" s="164">
        <f>IF(SUM($I731:CD$731)=$E$725,0,IF(CE729&gt;0,CE719,CE719+CE729))</f>
        <v>0</v>
      </c>
      <c r="CF731" s="164">
        <f>IF(SUM($I731:CE$731)=$E$725,0,IF(CF729&gt;0,CF719,CF719+CF729))</f>
        <v>0</v>
      </c>
      <c r="CG731" s="164">
        <f>IF(SUM($I731:CF$731)=$E$725,0,IF(CG729&gt;0,CG719,CG719+CG729))</f>
        <v>0</v>
      </c>
      <c r="CH731" s="164">
        <f>IF(SUM($I731:CG$731)=$E$725,0,IF(CH729&gt;0,CH719,CH719+CH729))</f>
        <v>0</v>
      </c>
      <c r="CI731" s="164">
        <f>IF(SUM($I731:CH$731)=$E$725,0,IF(CI729&gt;0,CI719,CI719+CI729))</f>
        <v>0</v>
      </c>
      <c r="CJ731" s="164">
        <f>IF(SUM($I731:CI$731)=$E$725,0,IF(CJ729&gt;0,CJ719,CJ719+CJ729))</f>
        <v>0</v>
      </c>
      <c r="CK731" s="164">
        <f>IF(SUM($I731:CJ$731)=$E$725,0,IF(CK729&gt;0,CK719,CK719+CK729))</f>
        <v>0</v>
      </c>
      <c r="CL731" s="164">
        <f>IF(SUM($I731:CK$731)=$E$725,0,IF(CL729&gt;0,CL719,CL719+CL729))</f>
        <v>0</v>
      </c>
      <c r="CM731" s="164">
        <f>IF(SUM($I731:CL$731)=$E$725,0,IF(CM729&gt;0,CM719,CM719+CM729))</f>
        <v>0</v>
      </c>
      <c r="CN731" s="164">
        <f>IF(SUM($I731:CM$731)=$E$725,0,IF(CN729&gt;0,CN719,CN719+CN729))</f>
        <v>0</v>
      </c>
      <c r="CO731" s="164">
        <f>IF(SUM($I731:CN$731)=$E$725,0,IF(CO729&gt;0,CO719,CO719+CO729))</f>
        <v>0</v>
      </c>
      <c r="CP731" s="164">
        <f>IF(SUM($I731:CO$731)=$E$725,0,IF(CP729&gt;0,CP719,CP719+CP729))</f>
        <v>0</v>
      </c>
      <c r="CQ731" s="164">
        <f>IF(SUM($I731:CP$731)=$E$725,0,IF(CQ729&gt;0,CQ719,CQ719+CQ729))</f>
        <v>0</v>
      </c>
      <c r="CR731" s="164">
        <f>IF(SUM($I731:CQ$731)=$E$725,0,IF(CR729&gt;0,CR719,CR719+CR729))</f>
        <v>0</v>
      </c>
      <c r="CS731" s="164">
        <f>IF(SUM($I731:CR$731)=$E$725,0,IF(CS729&gt;0,CS719,CS719+CS729))</f>
        <v>0</v>
      </c>
      <c r="CT731" s="164">
        <f>IF(SUM($I731:CS$731)=$E$725,0,IF(CT729&gt;0,CT719,CT719+CT729))</f>
        <v>0</v>
      </c>
      <c r="CU731" s="164">
        <f>IF(SUM($I731:CT$731)=$E$725,0,IF(CU729&gt;0,CU719,CU719+CU729))</f>
        <v>0</v>
      </c>
      <c r="CV731" s="164">
        <f>IF(SUM($I731:CU$731)=$E$725,0,IF(CV729&gt;0,CV719,CV719+CV729))</f>
        <v>0</v>
      </c>
      <c r="CW731" s="164">
        <f>IF(SUM($I731:CV$731)=$E$725,0,IF(CW729&gt;0,CW719,CW719+CW729))</f>
        <v>0</v>
      </c>
      <c r="CX731" s="164">
        <f>IF(SUM($I731:CW$731)=$E$725,0,IF(CX729&gt;0,CX719,CX719+CX729))</f>
        <v>0</v>
      </c>
      <c r="CY731" s="164">
        <f>IF(SUM($I731:CX$731)=$E$725,0,IF(CY729&gt;0,CY719,CY719+CY729))</f>
        <v>0</v>
      </c>
      <c r="CZ731" s="164">
        <f>IF(SUM($I731:CY$731)=$E$725,0,IF(CZ729&gt;0,CZ719,CZ719+CZ729))</f>
        <v>0</v>
      </c>
      <c r="DA731" s="164">
        <f>IF(SUM($I731:CZ$731)=$E$725,0,IF(DA729&gt;0,DA719,DA719+DA729))</f>
        <v>0</v>
      </c>
      <c r="DB731" s="164">
        <f>IF(SUM($I731:DA$731)=$E$725,0,IF(DB729&gt;0,DB719,DB719+DB729))</f>
        <v>0</v>
      </c>
      <c r="DC731" s="164">
        <f>IF(SUM($I731:DB$731)=$E$725,0,IF(DC729&gt;0,DC719,DC719+DC729))</f>
        <v>0</v>
      </c>
      <c r="DD731" s="164">
        <f>IF(SUM($I731:DC$731)=$E$725,0,IF(DD729&gt;0,DD719,DD719+DD729))</f>
        <v>0</v>
      </c>
      <c r="DE731" s="164">
        <f>IF(SUM($I731:DD$731)=$E$725,0,IF(DE729&gt;0,DE719,DE719+DE729))</f>
        <v>0</v>
      </c>
      <c r="DF731" s="164">
        <f>IF(SUM($I731:DE$731)=$E$725,0,IF(DF729&gt;0,DF719,DF719+DF729))</f>
        <v>0</v>
      </c>
      <c r="DG731" s="164">
        <f>IF(SUM($I731:DF$731)=$E$725,0,IF(DG729&gt;0,DG719,DG719+DG729))</f>
        <v>0</v>
      </c>
      <c r="DH731" s="164">
        <f>IF(SUM($I731:DG$731)=$E$725,0,IF(DH729&gt;0,DH719,DH719+DH729))</f>
        <v>0</v>
      </c>
      <c r="DI731" s="164">
        <f>IF(SUM($I731:DH$731)=$E$725,0,IF(DI729&gt;0,DI719,DI719+DI729))</f>
        <v>0</v>
      </c>
      <c r="DJ731" s="164">
        <f>IF(SUM($I731:DI$731)=$E$725,0,IF(DJ729&gt;0,DJ719,DJ719+DJ729))</f>
        <v>0</v>
      </c>
      <c r="DK731" s="164">
        <f>IF(SUM($I731:DJ$731)=$E$725,0,IF(DK729&gt;0,DK719,DK719+DK729))</f>
        <v>0</v>
      </c>
      <c r="DL731" s="164">
        <f>IF(SUM($I731:DK$731)=$E$725,0,IF(DL729&gt;0,DL719,DL719+DL729))</f>
        <v>0</v>
      </c>
      <c r="DM731" s="164">
        <f>IF(SUM($I731:DL$731)=$E$725,0,IF(DM729&gt;0,DM719,DM719+DM729))</f>
        <v>0</v>
      </c>
      <c r="DN731" s="164">
        <f>IF(SUM($I731:DM$731)=$E$725,0,IF(DN729&gt;0,DN719,DN719+DN729))</f>
        <v>0</v>
      </c>
      <c r="DO731" s="164">
        <f>IF(SUM($I731:DN$731)=$E$725,0,IF(DO729&gt;0,DO719,DO719+DO729))</f>
        <v>0</v>
      </c>
      <c r="DP731" s="164">
        <f>IF(SUM($I731:DO$731)=$E$725,0,IF(DP729&gt;0,DP719,DP719+DP729))</f>
        <v>0</v>
      </c>
      <c r="DQ731" s="164">
        <f>IF(SUM($I731:DP$731)=$E$725,0,IF(DQ729&gt;0,DQ719,DQ719+DQ729))</f>
        <v>0</v>
      </c>
      <c r="DR731" s="164">
        <f>IF(SUM($I731:DQ$731)=$E$725,0,IF(DR729&gt;0,DR719,DR719+DR729))</f>
        <v>0</v>
      </c>
      <c r="DS731" s="164">
        <f>IF(SUM($I731:DR$731)=$E$725,0,IF(DS729&gt;0,DS719,DS719+DS729))</f>
        <v>0</v>
      </c>
      <c r="DT731" s="164">
        <f>IF(SUM($I731:DS$731)=$E$725,0,IF(DT729&gt;0,DT719,DT719+DT729))</f>
        <v>0</v>
      </c>
      <c r="DU731" s="164">
        <f>IF(SUM($I731:DT$731)=$E$725,0,IF(DU729&gt;0,DU719,DU719+DU729))</f>
        <v>0</v>
      </c>
      <c r="DV731" s="164">
        <f>IF(SUM($I731:DU$731)=$E$725,0,IF(DV729&gt;0,DV719,DV719+DV729))</f>
        <v>0</v>
      </c>
      <c r="DW731" s="164">
        <f>IF(SUM($I731:DV$731)=$E$725,0,IF(DW729&gt;0,DW719,DW719+DW729))</f>
        <v>0</v>
      </c>
      <c r="DX731" s="164">
        <f>IF(SUM($I731:DW$731)=$E$725,0,IF(DX729&gt;0,DX719,DX719+DX729))</f>
        <v>0</v>
      </c>
      <c r="DY731" s="164">
        <f>IF(SUM($I731:DX$731)=$E$725,0,IF(DY729&gt;0,DY719,DY719+DY729))</f>
        <v>0</v>
      </c>
      <c r="DZ731" s="164">
        <f>IF(SUM($I731:DY$731)=$E$725,0,IF(DZ729&gt;0,DZ719,DZ719+DZ729))</f>
        <v>0</v>
      </c>
      <c r="EA731" s="164">
        <f>IF(SUM($I731:DZ$731)=$E$725,0,IF(EA729&gt;0,EA719,EA719+EA729))</f>
        <v>0</v>
      </c>
      <c r="EB731" s="164">
        <f>IF(SUM($I731:EA$731)=$E$725,0,IF(EB729&gt;0,EB719,EB719+EB729))</f>
        <v>0</v>
      </c>
      <c r="EC731" s="164">
        <f>IF(SUM($I731:EB$731)=$E$725,0,IF(EC729&gt;0,EC719,EC719+EC729))</f>
        <v>0</v>
      </c>
      <c r="ED731" s="164">
        <f>IF(SUM($I731:EC$731)=$E$725,0,IF(ED729&gt;0,ED719,ED719+ED729))</f>
        <v>0</v>
      </c>
      <c r="EE731" s="164">
        <f>IF(SUM($I731:ED$731)=$E$725,0,IF(EE729&gt;0,EE719,EE719+EE729))</f>
        <v>0</v>
      </c>
      <c r="EF731" s="164">
        <f>IF(SUM($I731:EE$731)=$E$725,0,IF(EF729&gt;0,EF719,EF719+EF729))</f>
        <v>0</v>
      </c>
      <c r="EG731" s="164">
        <f>IF(SUM($I731:EF$731)=$E$725,0,IF(EG729&gt;0,EG719,EG719+EG729))</f>
        <v>0</v>
      </c>
      <c r="EH731" s="164">
        <f>IF(SUM($I731:EG$731)=$E$725,0,IF(EH729&gt;0,EH719,EH719+EH729))</f>
        <v>0</v>
      </c>
      <c r="EI731" s="164">
        <f>IF(SUM($I731:EH$731)=$E$725,0,IF(EI729&gt;0,EI719,EI719+EI729))</f>
        <v>0</v>
      </c>
      <c r="EJ731" s="164">
        <f>IF(SUM($I731:EI$731)=$E$725,0,IF(EJ729&gt;0,EJ719,EJ719+EJ729))</f>
        <v>0</v>
      </c>
      <c r="EK731" s="164">
        <f>IF(SUM($I731:EJ$731)=$E$725,0,IF(EK729&gt;0,EK719,EK719+EK729))</f>
        <v>0</v>
      </c>
      <c r="EL731" s="164">
        <f>IF(SUM($I731:EK$731)=$E$725,0,IF(EL729&gt;0,EL719,EL719+EL729))</f>
        <v>0</v>
      </c>
      <c r="EM731" s="164">
        <f>IF(SUM($I731:EL$731)=$E$725,0,IF(EM729&gt;0,EM719,EM719+EM729))</f>
        <v>0</v>
      </c>
      <c r="EN731" s="164">
        <f>IF(SUM($I731:EM$731)=$E$725,0,IF(EN729&gt;0,EN719,EN719+EN729))</f>
        <v>0</v>
      </c>
      <c r="EO731" s="164">
        <f>IF(SUM($I731:EN$731)=$E$725,0,IF(EO729&gt;0,EO719,EO719+EO729))</f>
        <v>0</v>
      </c>
      <c r="EP731" s="164">
        <f>IF(SUM($I731:EO$731)=$E$725,0,IF(EP729&gt;0,EP719,EP719+EP729))</f>
        <v>0</v>
      </c>
      <c r="EQ731" s="164">
        <f>IF(SUM($I731:EP$731)=$E$725,0,IF(EQ729&gt;0,EQ719,EQ719+EQ729))</f>
        <v>0</v>
      </c>
      <c r="ER731" s="164">
        <f>IF(SUM($I731:EQ$731)=$E$725,0,IF(ER729&gt;0,ER719,ER719+ER729))</f>
        <v>0</v>
      </c>
      <c r="ES731" s="164">
        <f>IF(SUM($I731:ER$731)=$E$725,0,IF(ES729&gt;0,ES719,ES719+ES729))</f>
        <v>0</v>
      </c>
      <c r="ET731" s="164">
        <f>IF(SUM($I731:ES$731)=$E$725,0,IF(ET729&gt;0,ET719,ET719+ET729))</f>
        <v>0</v>
      </c>
      <c r="EU731" s="164">
        <f>IF(SUM($I731:ET$731)=$E$725,0,IF(EU729&gt;0,EU719,EU719+EU729))</f>
        <v>0</v>
      </c>
      <c r="EV731" s="164">
        <f>IF(SUM($I731:EU$731)=$E$725,0,IF(EV729&gt;0,EV719,EV719+EV729))</f>
        <v>0</v>
      </c>
      <c r="EW731" s="164">
        <f>IF(SUM($I731:EV$731)=$E$725,0,IF(EW729&gt;0,EW719,EW719+EW729))</f>
        <v>0</v>
      </c>
      <c r="EX731" s="164">
        <f>IF(SUM($I731:EW$731)=$E$725,0,IF(EX729&gt;0,EX719,EX719+EX729))</f>
        <v>0</v>
      </c>
      <c r="EY731" s="164">
        <f>IF(SUM($I731:EX$731)=$E$725,0,IF(EY729&gt;0,EY719,EY719+EY729))</f>
        <v>0</v>
      </c>
      <c r="EZ731" s="164">
        <f>IF(SUM($I731:EY$731)=$E$725,0,IF(EZ729&gt;0,EZ719,EZ719+EZ729))</f>
        <v>0</v>
      </c>
      <c r="FA731" s="164">
        <f>IF(SUM($I731:EZ$731)=$E$725,0,IF(FA729&gt;0,FA719,FA719+FA729))</f>
        <v>0</v>
      </c>
      <c r="FB731" s="164">
        <f>IF(SUM($I731:FA$731)=$E$725,0,IF(FB729&gt;0,FB719,FB719+FB729))</f>
        <v>0</v>
      </c>
      <c r="FC731" s="164">
        <f>IF(SUM($I731:FB$731)=$E$725,0,IF(FC729&gt;0,FC719,FC719+FC729))</f>
        <v>0</v>
      </c>
      <c r="FD731" s="164">
        <f>IF(SUM($I731:FC$731)=$E$725,0,IF(FD729&gt;0,FD719,FD719+FD729))</f>
        <v>0</v>
      </c>
      <c r="FE731" s="164">
        <f>IF(SUM($I731:FD$731)=$E$725,0,IF(FE729&gt;0,FE719,FE719+FE729))</f>
        <v>0</v>
      </c>
      <c r="FF731" s="164">
        <f>IF(SUM($I731:FE$731)=$E$725,0,IF(FF729&gt;0,FF719,FF719+FF729))</f>
        <v>0</v>
      </c>
      <c r="FG731" s="164">
        <f>IF(SUM($I731:FF$731)=$E$725,0,IF(FG729&gt;0,FG719,FG719+FG729))</f>
        <v>0</v>
      </c>
      <c r="FH731" s="164">
        <f>IF(SUM($I731:FG$731)=$E$725,0,IF(FH729&gt;0,FH719,FH719+FH729))</f>
        <v>0</v>
      </c>
      <c r="FI731" s="164">
        <f>IF(SUM($I731:FH$731)=$E$725,0,IF(FI729&gt;0,FI719,FI719+FI729))</f>
        <v>0</v>
      </c>
      <c r="FJ731" s="164">
        <f>IF(SUM($I731:FI$731)=$E$725,0,IF(FJ729&gt;0,FJ719,FJ719+FJ729))</f>
        <v>0</v>
      </c>
      <c r="FK731" s="164">
        <f>IF(SUM($I731:FJ$731)=$E$725,0,IF(FK729&gt;0,FK719,FK719+FK729))</f>
        <v>0</v>
      </c>
      <c r="FL731" s="164">
        <f>IF(SUM($I731:FK$731)=$E$725,0,IF(FL729&gt;0,FL719,FL719+FL729))</f>
        <v>0</v>
      </c>
      <c r="FM731" s="164">
        <f>IF(SUM($I731:FL$731)=$E$725,0,IF(FM729&gt;0,FM719,FM719+FM729))</f>
        <v>0</v>
      </c>
      <c r="FN731" s="164">
        <f>IF(SUM($I731:FM$731)=$E$725,0,IF(FN729&gt;0,FN719,FN719+FN729))</f>
        <v>0</v>
      </c>
      <c r="FO731" s="164">
        <f>IF(SUM($I731:FN$731)=$E$725,0,IF(FO729&gt;0,FO719,FO719+FO729))</f>
        <v>0</v>
      </c>
      <c r="FP731" s="164">
        <f>IF(SUM($I731:FO$731)=$E$725,0,IF(FP729&gt;0,FP719,FP719+FP729))</f>
        <v>0</v>
      </c>
      <c r="FQ731" s="164">
        <f>IF(SUM($I731:FP$731)=$E$725,0,IF(FQ729&gt;0,FQ719,FQ719+FQ729))</f>
        <v>0</v>
      </c>
      <c r="FR731" s="164">
        <f>IF(SUM($I731:FQ$731)=$E$725,0,IF(FR729&gt;0,FR719,FR719+FR729))</f>
        <v>0</v>
      </c>
    </row>
    <row r="732" spans="2:174">
      <c r="B732" s="157"/>
      <c r="C732" s="157" t="s">
        <v>393</v>
      </c>
      <c r="D732" s="144" t="s">
        <v>974</v>
      </c>
      <c r="E732" s="161"/>
      <c r="I732" s="167">
        <f>SUM(J732:FR732)</f>
        <v>255000</v>
      </c>
      <c r="J732" s="164">
        <f t="shared" ref="J732:AO732" si="1904">J719-J731</f>
        <v>0</v>
      </c>
      <c r="K732" s="164">
        <f t="shared" si="1904"/>
        <v>0</v>
      </c>
      <c r="L732" s="164">
        <f t="shared" si="1904"/>
        <v>0</v>
      </c>
      <c r="M732" s="164">
        <f t="shared" si="1904"/>
        <v>0</v>
      </c>
      <c r="N732" s="164">
        <f t="shared" si="1904"/>
        <v>0</v>
      </c>
      <c r="O732" s="164">
        <f t="shared" si="1904"/>
        <v>0</v>
      </c>
      <c r="P732" s="164">
        <f t="shared" si="1904"/>
        <v>0</v>
      </c>
      <c r="Q732" s="164">
        <f t="shared" si="1904"/>
        <v>0</v>
      </c>
      <c r="R732" s="164">
        <f t="shared" si="1904"/>
        <v>0</v>
      </c>
      <c r="S732" s="164">
        <f t="shared" si="1904"/>
        <v>0</v>
      </c>
      <c r="T732" s="164">
        <f t="shared" si="1904"/>
        <v>0</v>
      </c>
      <c r="U732" s="164">
        <f t="shared" si="1904"/>
        <v>0</v>
      </c>
      <c r="V732" s="164">
        <f t="shared" si="1904"/>
        <v>0</v>
      </c>
      <c r="W732" s="164">
        <f t="shared" si="1904"/>
        <v>0</v>
      </c>
      <c r="X732" s="164">
        <f t="shared" si="1904"/>
        <v>0</v>
      </c>
      <c r="Y732" s="164">
        <f t="shared" si="1904"/>
        <v>0</v>
      </c>
      <c r="Z732" s="164">
        <f t="shared" si="1904"/>
        <v>0</v>
      </c>
      <c r="AA732" s="164">
        <f t="shared" si="1904"/>
        <v>255000</v>
      </c>
      <c r="AB732" s="164">
        <f t="shared" si="1904"/>
        <v>0</v>
      </c>
      <c r="AC732" s="164">
        <f t="shared" si="1904"/>
        <v>0</v>
      </c>
      <c r="AD732" s="164">
        <f t="shared" si="1904"/>
        <v>0</v>
      </c>
      <c r="AE732" s="164">
        <f t="shared" si="1904"/>
        <v>0</v>
      </c>
      <c r="AF732" s="164">
        <f t="shared" si="1904"/>
        <v>0</v>
      </c>
      <c r="AG732" s="164">
        <f t="shared" si="1904"/>
        <v>0</v>
      </c>
      <c r="AH732" s="164">
        <f t="shared" si="1904"/>
        <v>0</v>
      </c>
      <c r="AI732" s="164">
        <f t="shared" si="1904"/>
        <v>0</v>
      </c>
      <c r="AJ732" s="164">
        <f t="shared" si="1904"/>
        <v>0</v>
      </c>
      <c r="AK732" s="164">
        <f t="shared" si="1904"/>
        <v>0</v>
      </c>
      <c r="AL732" s="164">
        <f t="shared" si="1904"/>
        <v>0</v>
      </c>
      <c r="AM732" s="164">
        <f t="shared" si="1904"/>
        <v>0</v>
      </c>
      <c r="AN732" s="164">
        <f t="shared" si="1904"/>
        <v>0</v>
      </c>
      <c r="AO732" s="164">
        <f t="shared" si="1904"/>
        <v>0</v>
      </c>
      <c r="AP732" s="164">
        <f t="shared" ref="AP732:BU732" si="1905">AP719-AP731</f>
        <v>0</v>
      </c>
      <c r="AQ732" s="164">
        <f t="shared" si="1905"/>
        <v>0</v>
      </c>
      <c r="AR732" s="164">
        <f t="shared" si="1905"/>
        <v>0</v>
      </c>
      <c r="AS732" s="164">
        <f t="shared" si="1905"/>
        <v>0</v>
      </c>
      <c r="AT732" s="164">
        <f t="shared" si="1905"/>
        <v>0</v>
      </c>
      <c r="AU732" s="164">
        <f t="shared" si="1905"/>
        <v>0</v>
      </c>
      <c r="AV732" s="164">
        <f t="shared" si="1905"/>
        <v>0</v>
      </c>
      <c r="AW732" s="164">
        <f t="shared" si="1905"/>
        <v>0</v>
      </c>
      <c r="AX732" s="164">
        <f t="shared" si="1905"/>
        <v>0</v>
      </c>
      <c r="AY732" s="164">
        <f t="shared" si="1905"/>
        <v>0</v>
      </c>
      <c r="AZ732" s="164">
        <f t="shared" si="1905"/>
        <v>0</v>
      </c>
      <c r="BA732" s="164">
        <f t="shared" si="1905"/>
        <v>0</v>
      </c>
      <c r="BB732" s="164">
        <f t="shared" si="1905"/>
        <v>0</v>
      </c>
      <c r="BC732" s="164">
        <f t="shared" si="1905"/>
        <v>0</v>
      </c>
      <c r="BD732" s="164">
        <f t="shared" si="1905"/>
        <v>0</v>
      </c>
      <c r="BE732" s="164">
        <f t="shared" si="1905"/>
        <v>0</v>
      </c>
      <c r="BF732" s="164">
        <f t="shared" si="1905"/>
        <v>0</v>
      </c>
      <c r="BG732" s="164">
        <f t="shared" si="1905"/>
        <v>0</v>
      </c>
      <c r="BH732" s="164">
        <f t="shared" si="1905"/>
        <v>0</v>
      </c>
      <c r="BI732" s="164">
        <f t="shared" si="1905"/>
        <v>0</v>
      </c>
      <c r="BJ732" s="164">
        <f t="shared" si="1905"/>
        <v>0</v>
      </c>
      <c r="BK732" s="164">
        <f t="shared" si="1905"/>
        <v>0</v>
      </c>
      <c r="BL732" s="164">
        <f t="shared" si="1905"/>
        <v>0</v>
      </c>
      <c r="BM732" s="164">
        <f t="shared" si="1905"/>
        <v>0</v>
      </c>
      <c r="BN732" s="164">
        <f t="shared" si="1905"/>
        <v>0</v>
      </c>
      <c r="BO732" s="164">
        <f t="shared" si="1905"/>
        <v>0</v>
      </c>
      <c r="BP732" s="164">
        <f t="shared" si="1905"/>
        <v>0</v>
      </c>
      <c r="BQ732" s="164">
        <f t="shared" si="1905"/>
        <v>0</v>
      </c>
      <c r="BR732" s="164">
        <f t="shared" si="1905"/>
        <v>0</v>
      </c>
      <c r="BS732" s="164">
        <f t="shared" si="1905"/>
        <v>0</v>
      </c>
      <c r="BT732" s="164">
        <f t="shared" si="1905"/>
        <v>0</v>
      </c>
      <c r="BU732" s="164">
        <f t="shared" si="1905"/>
        <v>0</v>
      </c>
      <c r="BV732" s="164">
        <f t="shared" ref="BV732:DA732" si="1906">BV719-BV731</f>
        <v>0</v>
      </c>
      <c r="BW732" s="164">
        <f t="shared" si="1906"/>
        <v>0</v>
      </c>
      <c r="BX732" s="164">
        <f t="shared" si="1906"/>
        <v>0</v>
      </c>
      <c r="BY732" s="164">
        <f t="shared" si="1906"/>
        <v>0</v>
      </c>
      <c r="BZ732" s="164">
        <f t="shared" si="1906"/>
        <v>0</v>
      </c>
      <c r="CA732" s="164">
        <f t="shared" si="1906"/>
        <v>0</v>
      </c>
      <c r="CB732" s="164">
        <f t="shared" si="1906"/>
        <v>0</v>
      </c>
      <c r="CC732" s="164">
        <f t="shared" si="1906"/>
        <v>0</v>
      </c>
      <c r="CD732" s="164">
        <f t="shared" si="1906"/>
        <v>0</v>
      </c>
      <c r="CE732" s="164">
        <f t="shared" si="1906"/>
        <v>0</v>
      </c>
      <c r="CF732" s="164">
        <f t="shared" si="1906"/>
        <v>0</v>
      </c>
      <c r="CG732" s="164">
        <f t="shared" si="1906"/>
        <v>0</v>
      </c>
      <c r="CH732" s="164">
        <f t="shared" si="1906"/>
        <v>0</v>
      </c>
      <c r="CI732" s="164">
        <f t="shared" si="1906"/>
        <v>0</v>
      </c>
      <c r="CJ732" s="164">
        <f t="shared" si="1906"/>
        <v>0</v>
      </c>
      <c r="CK732" s="164">
        <f t="shared" si="1906"/>
        <v>0</v>
      </c>
      <c r="CL732" s="164">
        <f t="shared" si="1906"/>
        <v>0</v>
      </c>
      <c r="CM732" s="164">
        <f t="shared" si="1906"/>
        <v>0</v>
      </c>
      <c r="CN732" s="164">
        <f t="shared" si="1906"/>
        <v>0</v>
      </c>
      <c r="CO732" s="164">
        <f t="shared" si="1906"/>
        <v>0</v>
      </c>
      <c r="CP732" s="164">
        <f t="shared" si="1906"/>
        <v>0</v>
      </c>
      <c r="CQ732" s="164">
        <f t="shared" si="1906"/>
        <v>0</v>
      </c>
      <c r="CR732" s="164">
        <f t="shared" si="1906"/>
        <v>0</v>
      </c>
      <c r="CS732" s="164">
        <f t="shared" si="1906"/>
        <v>0</v>
      </c>
      <c r="CT732" s="164">
        <f t="shared" si="1906"/>
        <v>0</v>
      </c>
      <c r="CU732" s="164">
        <f t="shared" si="1906"/>
        <v>0</v>
      </c>
      <c r="CV732" s="164">
        <f t="shared" si="1906"/>
        <v>0</v>
      </c>
      <c r="CW732" s="164">
        <f t="shared" si="1906"/>
        <v>0</v>
      </c>
      <c r="CX732" s="164">
        <f t="shared" si="1906"/>
        <v>0</v>
      </c>
      <c r="CY732" s="164">
        <f t="shared" si="1906"/>
        <v>0</v>
      </c>
      <c r="CZ732" s="164">
        <f t="shared" si="1906"/>
        <v>0</v>
      </c>
      <c r="DA732" s="164">
        <f t="shared" si="1906"/>
        <v>0</v>
      </c>
      <c r="DB732" s="164">
        <f t="shared" ref="DB732:EG732" si="1907">DB719-DB731</f>
        <v>0</v>
      </c>
      <c r="DC732" s="164">
        <f t="shared" si="1907"/>
        <v>0</v>
      </c>
      <c r="DD732" s="164">
        <f t="shared" si="1907"/>
        <v>0</v>
      </c>
      <c r="DE732" s="164">
        <f t="shared" si="1907"/>
        <v>0</v>
      </c>
      <c r="DF732" s="164">
        <f t="shared" si="1907"/>
        <v>0</v>
      </c>
      <c r="DG732" s="164">
        <f t="shared" si="1907"/>
        <v>0</v>
      </c>
      <c r="DH732" s="164">
        <f t="shared" si="1907"/>
        <v>0</v>
      </c>
      <c r="DI732" s="164">
        <f t="shared" si="1907"/>
        <v>0</v>
      </c>
      <c r="DJ732" s="164">
        <f t="shared" si="1907"/>
        <v>0</v>
      </c>
      <c r="DK732" s="164">
        <f t="shared" si="1907"/>
        <v>0</v>
      </c>
      <c r="DL732" s="164">
        <f t="shared" si="1907"/>
        <v>0</v>
      </c>
      <c r="DM732" s="164">
        <f t="shared" si="1907"/>
        <v>0</v>
      </c>
      <c r="DN732" s="164">
        <f t="shared" si="1907"/>
        <v>0</v>
      </c>
      <c r="DO732" s="164">
        <f t="shared" si="1907"/>
        <v>0</v>
      </c>
      <c r="DP732" s="164">
        <f t="shared" si="1907"/>
        <v>0</v>
      </c>
      <c r="DQ732" s="164">
        <f t="shared" si="1907"/>
        <v>0</v>
      </c>
      <c r="DR732" s="164">
        <f t="shared" si="1907"/>
        <v>0</v>
      </c>
      <c r="DS732" s="164">
        <f t="shared" si="1907"/>
        <v>0</v>
      </c>
      <c r="DT732" s="164">
        <f t="shared" si="1907"/>
        <v>0</v>
      </c>
      <c r="DU732" s="164">
        <f t="shared" si="1907"/>
        <v>0</v>
      </c>
      <c r="DV732" s="164">
        <f t="shared" si="1907"/>
        <v>0</v>
      </c>
      <c r="DW732" s="164">
        <f t="shared" si="1907"/>
        <v>0</v>
      </c>
      <c r="DX732" s="164">
        <f t="shared" si="1907"/>
        <v>0</v>
      </c>
      <c r="DY732" s="164">
        <f t="shared" si="1907"/>
        <v>0</v>
      </c>
      <c r="DZ732" s="164">
        <f t="shared" si="1907"/>
        <v>0</v>
      </c>
      <c r="EA732" s="164">
        <f t="shared" si="1907"/>
        <v>0</v>
      </c>
      <c r="EB732" s="164">
        <f t="shared" si="1907"/>
        <v>0</v>
      </c>
      <c r="EC732" s="164">
        <f t="shared" si="1907"/>
        <v>0</v>
      </c>
      <c r="ED732" s="164">
        <f t="shared" si="1907"/>
        <v>0</v>
      </c>
      <c r="EE732" s="164">
        <f t="shared" si="1907"/>
        <v>0</v>
      </c>
      <c r="EF732" s="164">
        <f t="shared" si="1907"/>
        <v>0</v>
      </c>
      <c r="EG732" s="164">
        <f t="shared" si="1907"/>
        <v>0</v>
      </c>
      <c r="EH732" s="164">
        <f t="shared" ref="EH732:FM732" si="1908">EH719-EH731</f>
        <v>0</v>
      </c>
      <c r="EI732" s="164">
        <f t="shared" si="1908"/>
        <v>0</v>
      </c>
      <c r="EJ732" s="164">
        <f t="shared" si="1908"/>
        <v>0</v>
      </c>
      <c r="EK732" s="164">
        <f t="shared" si="1908"/>
        <v>0</v>
      </c>
      <c r="EL732" s="164">
        <f t="shared" si="1908"/>
        <v>0</v>
      </c>
      <c r="EM732" s="164">
        <f t="shared" si="1908"/>
        <v>0</v>
      </c>
      <c r="EN732" s="164">
        <f t="shared" si="1908"/>
        <v>0</v>
      </c>
      <c r="EO732" s="164">
        <f t="shared" si="1908"/>
        <v>0</v>
      </c>
      <c r="EP732" s="164">
        <f t="shared" si="1908"/>
        <v>0</v>
      </c>
      <c r="EQ732" s="164">
        <f t="shared" si="1908"/>
        <v>0</v>
      </c>
      <c r="ER732" s="164">
        <f t="shared" si="1908"/>
        <v>0</v>
      </c>
      <c r="ES732" s="164">
        <f t="shared" si="1908"/>
        <v>0</v>
      </c>
      <c r="ET732" s="164">
        <f t="shared" si="1908"/>
        <v>0</v>
      </c>
      <c r="EU732" s="164">
        <f t="shared" si="1908"/>
        <v>0</v>
      </c>
      <c r="EV732" s="164">
        <f t="shared" si="1908"/>
        <v>0</v>
      </c>
      <c r="EW732" s="164">
        <f t="shared" si="1908"/>
        <v>0</v>
      </c>
      <c r="EX732" s="164">
        <f t="shared" si="1908"/>
        <v>0</v>
      </c>
      <c r="EY732" s="164">
        <f t="shared" si="1908"/>
        <v>0</v>
      </c>
      <c r="EZ732" s="164">
        <f t="shared" si="1908"/>
        <v>0</v>
      </c>
      <c r="FA732" s="164">
        <f t="shared" si="1908"/>
        <v>0</v>
      </c>
      <c r="FB732" s="164">
        <f t="shared" si="1908"/>
        <v>0</v>
      </c>
      <c r="FC732" s="164">
        <f t="shared" si="1908"/>
        <v>0</v>
      </c>
      <c r="FD732" s="164">
        <f t="shared" si="1908"/>
        <v>0</v>
      </c>
      <c r="FE732" s="164">
        <f t="shared" si="1908"/>
        <v>0</v>
      </c>
      <c r="FF732" s="164">
        <f t="shared" si="1908"/>
        <v>0</v>
      </c>
      <c r="FG732" s="164">
        <f t="shared" si="1908"/>
        <v>0</v>
      </c>
      <c r="FH732" s="164">
        <f t="shared" si="1908"/>
        <v>0</v>
      </c>
      <c r="FI732" s="164">
        <f t="shared" si="1908"/>
        <v>0</v>
      </c>
      <c r="FJ732" s="164">
        <f t="shared" si="1908"/>
        <v>0</v>
      </c>
      <c r="FK732" s="164">
        <f t="shared" si="1908"/>
        <v>0</v>
      </c>
      <c r="FL732" s="164">
        <f t="shared" si="1908"/>
        <v>0</v>
      </c>
      <c r="FM732" s="164">
        <f t="shared" si="1908"/>
        <v>0</v>
      </c>
      <c r="FN732" s="164">
        <f>FN719-FN731</f>
        <v>0</v>
      </c>
      <c r="FO732" s="164">
        <f>FO719-FO731</f>
        <v>0</v>
      </c>
      <c r="FP732" s="164">
        <f>FP719-FP731</f>
        <v>0</v>
      </c>
      <c r="FQ732" s="164">
        <f>FQ719-FQ731</f>
        <v>0</v>
      </c>
      <c r="FR732" s="164">
        <f>FR719-FR731</f>
        <v>0</v>
      </c>
    </row>
    <row r="733" spans="2:174">
      <c r="B733" s="157"/>
      <c r="C733" s="157"/>
      <c r="E733" s="161"/>
    </row>
    <row r="734" spans="2:174">
      <c r="B734" s="157"/>
      <c r="C734" s="159" t="s">
        <v>410</v>
      </c>
      <c r="E734" s="161"/>
    </row>
    <row r="735" spans="2:174">
      <c r="B735" s="157"/>
      <c r="C735" s="157" t="s">
        <v>394</v>
      </c>
      <c r="D735" s="144" t="s">
        <v>974</v>
      </c>
      <c r="E735" s="173">
        <f>IF(E719=0,0,E725/E719)</f>
        <v>0.52585290294286857</v>
      </c>
    </row>
    <row r="736" spans="2:174">
      <c r="B736" s="157"/>
      <c r="C736" s="157" t="s">
        <v>395</v>
      </c>
      <c r="D736" s="144" t="s">
        <v>974</v>
      </c>
      <c r="E736" s="173">
        <f>IF(E719=0,0,E723/E719)</f>
        <v>0.47414709705713143</v>
      </c>
    </row>
    <row r="737" spans="2:174">
      <c r="B737" s="157"/>
      <c r="C737" s="157"/>
      <c r="E737" s="161"/>
    </row>
    <row r="738" spans="2:174">
      <c r="B738" s="157"/>
      <c r="C738" s="157" t="s">
        <v>122</v>
      </c>
      <c r="D738" s="144" t="s">
        <v>974</v>
      </c>
      <c r="E738" s="161"/>
      <c r="I738" s="167">
        <f>SUM(J738:FR738)</f>
        <v>282807.78493150673</v>
      </c>
      <c r="J738" s="164">
        <f t="shared" ref="J738:AO738" si="1909">$E735*J$719</f>
        <v>0</v>
      </c>
      <c r="K738" s="164">
        <f t="shared" si="1909"/>
        <v>0</v>
      </c>
      <c r="L738" s="164">
        <f t="shared" si="1909"/>
        <v>0</v>
      </c>
      <c r="M738" s="164">
        <f t="shared" si="1909"/>
        <v>0</v>
      </c>
      <c r="N738" s="164">
        <f t="shared" si="1909"/>
        <v>0</v>
      </c>
      <c r="O738" s="164">
        <f t="shared" si="1909"/>
        <v>0</v>
      </c>
      <c r="P738" s="164">
        <f t="shared" si="1909"/>
        <v>0</v>
      </c>
      <c r="Q738" s="164">
        <f t="shared" si="1909"/>
        <v>0</v>
      </c>
      <c r="R738" s="164">
        <f t="shared" si="1909"/>
        <v>0</v>
      </c>
      <c r="S738" s="164">
        <f t="shared" si="1909"/>
        <v>0</v>
      </c>
      <c r="T738" s="164">
        <f t="shared" si="1909"/>
        <v>0</v>
      </c>
      <c r="U738" s="164">
        <f t="shared" si="1909"/>
        <v>0</v>
      </c>
      <c r="V738" s="164">
        <f t="shared" si="1909"/>
        <v>0</v>
      </c>
      <c r="W738" s="164">
        <f t="shared" si="1909"/>
        <v>73750.869637737283</v>
      </c>
      <c r="X738" s="164">
        <f t="shared" si="1909"/>
        <v>0</v>
      </c>
      <c r="Y738" s="164">
        <f t="shared" si="1909"/>
        <v>0</v>
      </c>
      <c r="Z738" s="164">
        <f t="shared" si="1909"/>
        <v>0</v>
      </c>
      <c r="AA738" s="164">
        <f t="shared" si="1909"/>
        <v>209056.91529376945</v>
      </c>
      <c r="AB738" s="164">
        <f t="shared" si="1909"/>
        <v>0</v>
      </c>
      <c r="AC738" s="164">
        <f t="shared" si="1909"/>
        <v>0</v>
      </c>
      <c r="AD738" s="164">
        <f t="shared" si="1909"/>
        <v>0</v>
      </c>
      <c r="AE738" s="164">
        <f t="shared" si="1909"/>
        <v>0</v>
      </c>
      <c r="AF738" s="164">
        <f t="shared" si="1909"/>
        <v>0</v>
      </c>
      <c r="AG738" s="164">
        <f t="shared" si="1909"/>
        <v>0</v>
      </c>
      <c r="AH738" s="164">
        <f t="shared" si="1909"/>
        <v>0</v>
      </c>
      <c r="AI738" s="164">
        <f t="shared" si="1909"/>
        <v>0</v>
      </c>
      <c r="AJ738" s="164">
        <f t="shared" si="1909"/>
        <v>0</v>
      </c>
      <c r="AK738" s="164">
        <f t="shared" si="1909"/>
        <v>0</v>
      </c>
      <c r="AL738" s="164">
        <f t="shared" si="1909"/>
        <v>0</v>
      </c>
      <c r="AM738" s="164">
        <f t="shared" si="1909"/>
        <v>0</v>
      </c>
      <c r="AN738" s="164">
        <f t="shared" si="1909"/>
        <v>0</v>
      </c>
      <c r="AO738" s="164">
        <f t="shared" si="1909"/>
        <v>0</v>
      </c>
      <c r="AP738" s="164">
        <f t="shared" ref="AP738:BU738" si="1910">$E735*AP$719</f>
        <v>0</v>
      </c>
      <c r="AQ738" s="164">
        <f t="shared" si="1910"/>
        <v>0</v>
      </c>
      <c r="AR738" s="164">
        <f t="shared" si="1910"/>
        <v>0</v>
      </c>
      <c r="AS738" s="164">
        <f t="shared" si="1910"/>
        <v>0</v>
      </c>
      <c r="AT738" s="164">
        <f t="shared" si="1910"/>
        <v>0</v>
      </c>
      <c r="AU738" s="164">
        <f t="shared" si="1910"/>
        <v>0</v>
      </c>
      <c r="AV738" s="164">
        <f t="shared" si="1910"/>
        <v>0</v>
      </c>
      <c r="AW738" s="164">
        <f t="shared" si="1910"/>
        <v>0</v>
      </c>
      <c r="AX738" s="164">
        <f t="shared" si="1910"/>
        <v>0</v>
      </c>
      <c r="AY738" s="164">
        <f t="shared" si="1910"/>
        <v>0</v>
      </c>
      <c r="AZ738" s="164">
        <f t="shared" si="1910"/>
        <v>0</v>
      </c>
      <c r="BA738" s="164">
        <f t="shared" si="1910"/>
        <v>0</v>
      </c>
      <c r="BB738" s="164">
        <f t="shared" si="1910"/>
        <v>0</v>
      </c>
      <c r="BC738" s="164">
        <f t="shared" si="1910"/>
        <v>0</v>
      </c>
      <c r="BD738" s="164">
        <f t="shared" si="1910"/>
        <v>0</v>
      </c>
      <c r="BE738" s="164">
        <f t="shared" si="1910"/>
        <v>0</v>
      </c>
      <c r="BF738" s="164">
        <f t="shared" si="1910"/>
        <v>0</v>
      </c>
      <c r="BG738" s="164">
        <f t="shared" si="1910"/>
        <v>0</v>
      </c>
      <c r="BH738" s="164">
        <f t="shared" si="1910"/>
        <v>0</v>
      </c>
      <c r="BI738" s="164">
        <f t="shared" si="1910"/>
        <v>0</v>
      </c>
      <c r="BJ738" s="164">
        <f t="shared" si="1910"/>
        <v>0</v>
      </c>
      <c r="BK738" s="164">
        <f t="shared" si="1910"/>
        <v>0</v>
      </c>
      <c r="BL738" s="164">
        <f t="shared" si="1910"/>
        <v>0</v>
      </c>
      <c r="BM738" s="164">
        <f t="shared" si="1910"/>
        <v>0</v>
      </c>
      <c r="BN738" s="164">
        <f t="shared" si="1910"/>
        <v>0</v>
      </c>
      <c r="BO738" s="164">
        <f t="shared" si="1910"/>
        <v>0</v>
      </c>
      <c r="BP738" s="164">
        <f t="shared" si="1910"/>
        <v>0</v>
      </c>
      <c r="BQ738" s="164">
        <f t="shared" si="1910"/>
        <v>0</v>
      </c>
      <c r="BR738" s="164">
        <f t="shared" si="1910"/>
        <v>0</v>
      </c>
      <c r="BS738" s="164">
        <f t="shared" si="1910"/>
        <v>0</v>
      </c>
      <c r="BT738" s="164">
        <f t="shared" si="1910"/>
        <v>0</v>
      </c>
      <c r="BU738" s="164">
        <f t="shared" si="1910"/>
        <v>0</v>
      </c>
      <c r="BV738" s="164">
        <f t="shared" ref="BV738:DA738" si="1911">$E735*BV$719</f>
        <v>0</v>
      </c>
      <c r="BW738" s="164">
        <f t="shared" si="1911"/>
        <v>0</v>
      </c>
      <c r="BX738" s="164">
        <f t="shared" si="1911"/>
        <v>0</v>
      </c>
      <c r="BY738" s="164">
        <f t="shared" si="1911"/>
        <v>0</v>
      </c>
      <c r="BZ738" s="164">
        <f t="shared" si="1911"/>
        <v>0</v>
      </c>
      <c r="CA738" s="164">
        <f t="shared" si="1911"/>
        <v>0</v>
      </c>
      <c r="CB738" s="164">
        <f t="shared" si="1911"/>
        <v>0</v>
      </c>
      <c r="CC738" s="164">
        <f t="shared" si="1911"/>
        <v>0</v>
      </c>
      <c r="CD738" s="164">
        <f t="shared" si="1911"/>
        <v>0</v>
      </c>
      <c r="CE738" s="164">
        <f t="shared" si="1911"/>
        <v>0</v>
      </c>
      <c r="CF738" s="164">
        <f t="shared" si="1911"/>
        <v>0</v>
      </c>
      <c r="CG738" s="164">
        <f t="shared" si="1911"/>
        <v>0</v>
      </c>
      <c r="CH738" s="164">
        <f t="shared" si="1911"/>
        <v>0</v>
      </c>
      <c r="CI738" s="164">
        <f t="shared" si="1911"/>
        <v>0</v>
      </c>
      <c r="CJ738" s="164">
        <f t="shared" si="1911"/>
        <v>0</v>
      </c>
      <c r="CK738" s="164">
        <f t="shared" si="1911"/>
        <v>0</v>
      </c>
      <c r="CL738" s="164">
        <f t="shared" si="1911"/>
        <v>0</v>
      </c>
      <c r="CM738" s="164">
        <f t="shared" si="1911"/>
        <v>0</v>
      </c>
      <c r="CN738" s="164">
        <f t="shared" si="1911"/>
        <v>0</v>
      </c>
      <c r="CO738" s="164">
        <f t="shared" si="1911"/>
        <v>0</v>
      </c>
      <c r="CP738" s="164">
        <f t="shared" si="1911"/>
        <v>0</v>
      </c>
      <c r="CQ738" s="164">
        <f t="shared" si="1911"/>
        <v>0</v>
      </c>
      <c r="CR738" s="164">
        <f t="shared" si="1911"/>
        <v>0</v>
      </c>
      <c r="CS738" s="164">
        <f t="shared" si="1911"/>
        <v>0</v>
      </c>
      <c r="CT738" s="164">
        <f t="shared" si="1911"/>
        <v>0</v>
      </c>
      <c r="CU738" s="164">
        <f t="shared" si="1911"/>
        <v>0</v>
      </c>
      <c r="CV738" s="164">
        <f t="shared" si="1911"/>
        <v>0</v>
      </c>
      <c r="CW738" s="164">
        <f t="shared" si="1911"/>
        <v>0</v>
      </c>
      <c r="CX738" s="164">
        <f t="shared" si="1911"/>
        <v>0</v>
      </c>
      <c r="CY738" s="164">
        <f t="shared" si="1911"/>
        <v>0</v>
      </c>
      <c r="CZ738" s="164">
        <f t="shared" si="1911"/>
        <v>0</v>
      </c>
      <c r="DA738" s="164">
        <f t="shared" si="1911"/>
        <v>0</v>
      </c>
      <c r="DB738" s="164">
        <f t="shared" ref="DB738:EG738" si="1912">$E735*DB$719</f>
        <v>0</v>
      </c>
      <c r="DC738" s="164">
        <f t="shared" si="1912"/>
        <v>0</v>
      </c>
      <c r="DD738" s="164">
        <f t="shared" si="1912"/>
        <v>0</v>
      </c>
      <c r="DE738" s="164">
        <f t="shared" si="1912"/>
        <v>0</v>
      </c>
      <c r="DF738" s="164">
        <f t="shared" si="1912"/>
        <v>0</v>
      </c>
      <c r="DG738" s="164">
        <f t="shared" si="1912"/>
        <v>0</v>
      </c>
      <c r="DH738" s="164">
        <f t="shared" si="1912"/>
        <v>0</v>
      </c>
      <c r="DI738" s="164">
        <f t="shared" si="1912"/>
        <v>0</v>
      </c>
      <c r="DJ738" s="164">
        <f t="shared" si="1912"/>
        <v>0</v>
      </c>
      <c r="DK738" s="164">
        <f t="shared" si="1912"/>
        <v>0</v>
      </c>
      <c r="DL738" s="164">
        <f t="shared" si="1912"/>
        <v>0</v>
      </c>
      <c r="DM738" s="164">
        <f t="shared" si="1912"/>
        <v>0</v>
      </c>
      <c r="DN738" s="164">
        <f t="shared" si="1912"/>
        <v>0</v>
      </c>
      <c r="DO738" s="164">
        <f t="shared" si="1912"/>
        <v>0</v>
      </c>
      <c r="DP738" s="164">
        <f t="shared" si="1912"/>
        <v>0</v>
      </c>
      <c r="DQ738" s="164">
        <f t="shared" si="1912"/>
        <v>0</v>
      </c>
      <c r="DR738" s="164">
        <f t="shared" si="1912"/>
        <v>0</v>
      </c>
      <c r="DS738" s="164">
        <f t="shared" si="1912"/>
        <v>0</v>
      </c>
      <c r="DT738" s="164">
        <f t="shared" si="1912"/>
        <v>0</v>
      </c>
      <c r="DU738" s="164">
        <f t="shared" si="1912"/>
        <v>0</v>
      </c>
      <c r="DV738" s="164">
        <f t="shared" si="1912"/>
        <v>0</v>
      </c>
      <c r="DW738" s="164">
        <f t="shared" si="1912"/>
        <v>0</v>
      </c>
      <c r="DX738" s="164">
        <f t="shared" si="1912"/>
        <v>0</v>
      </c>
      <c r="DY738" s="164">
        <f t="shared" si="1912"/>
        <v>0</v>
      </c>
      <c r="DZ738" s="164">
        <f t="shared" si="1912"/>
        <v>0</v>
      </c>
      <c r="EA738" s="164">
        <f t="shared" si="1912"/>
        <v>0</v>
      </c>
      <c r="EB738" s="164">
        <f t="shared" si="1912"/>
        <v>0</v>
      </c>
      <c r="EC738" s="164">
        <f t="shared" si="1912"/>
        <v>0</v>
      </c>
      <c r="ED738" s="164">
        <f t="shared" si="1912"/>
        <v>0</v>
      </c>
      <c r="EE738" s="164">
        <f t="shared" si="1912"/>
        <v>0</v>
      </c>
      <c r="EF738" s="164">
        <f t="shared" si="1912"/>
        <v>0</v>
      </c>
      <c r="EG738" s="164">
        <f t="shared" si="1912"/>
        <v>0</v>
      </c>
      <c r="EH738" s="164">
        <f t="shared" ref="EH738:FM738" si="1913">$E735*EH$719</f>
        <v>0</v>
      </c>
      <c r="EI738" s="164">
        <f t="shared" si="1913"/>
        <v>0</v>
      </c>
      <c r="EJ738" s="164">
        <f t="shared" si="1913"/>
        <v>0</v>
      </c>
      <c r="EK738" s="164">
        <f t="shared" si="1913"/>
        <v>0</v>
      </c>
      <c r="EL738" s="164">
        <f t="shared" si="1913"/>
        <v>0</v>
      </c>
      <c r="EM738" s="164">
        <f t="shared" si="1913"/>
        <v>0</v>
      </c>
      <c r="EN738" s="164">
        <f t="shared" si="1913"/>
        <v>0</v>
      </c>
      <c r="EO738" s="164">
        <f t="shared" si="1913"/>
        <v>0</v>
      </c>
      <c r="EP738" s="164">
        <f t="shared" si="1913"/>
        <v>0</v>
      </c>
      <c r="EQ738" s="164">
        <f t="shared" si="1913"/>
        <v>0</v>
      </c>
      <c r="ER738" s="164">
        <f t="shared" si="1913"/>
        <v>0</v>
      </c>
      <c r="ES738" s="164">
        <f t="shared" si="1913"/>
        <v>0</v>
      </c>
      <c r="ET738" s="164">
        <f t="shared" si="1913"/>
        <v>0</v>
      </c>
      <c r="EU738" s="164">
        <f t="shared" si="1913"/>
        <v>0</v>
      </c>
      <c r="EV738" s="164">
        <f t="shared" si="1913"/>
        <v>0</v>
      </c>
      <c r="EW738" s="164">
        <f t="shared" si="1913"/>
        <v>0</v>
      </c>
      <c r="EX738" s="164">
        <f t="shared" si="1913"/>
        <v>0</v>
      </c>
      <c r="EY738" s="164">
        <f t="shared" si="1913"/>
        <v>0</v>
      </c>
      <c r="EZ738" s="164">
        <f t="shared" si="1913"/>
        <v>0</v>
      </c>
      <c r="FA738" s="164">
        <f t="shared" si="1913"/>
        <v>0</v>
      </c>
      <c r="FB738" s="164">
        <f t="shared" si="1913"/>
        <v>0</v>
      </c>
      <c r="FC738" s="164">
        <f t="shared" si="1913"/>
        <v>0</v>
      </c>
      <c r="FD738" s="164">
        <f t="shared" si="1913"/>
        <v>0</v>
      </c>
      <c r="FE738" s="164">
        <f t="shared" si="1913"/>
        <v>0</v>
      </c>
      <c r="FF738" s="164">
        <f t="shared" si="1913"/>
        <v>0</v>
      </c>
      <c r="FG738" s="164">
        <f t="shared" si="1913"/>
        <v>0</v>
      </c>
      <c r="FH738" s="164">
        <f t="shared" si="1913"/>
        <v>0</v>
      </c>
      <c r="FI738" s="164">
        <f t="shared" si="1913"/>
        <v>0</v>
      </c>
      <c r="FJ738" s="164">
        <f t="shared" si="1913"/>
        <v>0</v>
      </c>
      <c r="FK738" s="164">
        <f t="shared" si="1913"/>
        <v>0</v>
      </c>
      <c r="FL738" s="164">
        <f t="shared" si="1913"/>
        <v>0</v>
      </c>
      <c r="FM738" s="164">
        <f t="shared" si="1913"/>
        <v>0</v>
      </c>
      <c r="FN738" s="164">
        <f t="shared" ref="FN738:FR739" si="1914">$E735*FN$719</f>
        <v>0</v>
      </c>
      <c r="FO738" s="164">
        <f t="shared" si="1914"/>
        <v>0</v>
      </c>
      <c r="FP738" s="164">
        <f t="shared" si="1914"/>
        <v>0</v>
      </c>
      <c r="FQ738" s="164">
        <f t="shared" si="1914"/>
        <v>0</v>
      </c>
      <c r="FR738" s="164">
        <f t="shared" si="1914"/>
        <v>0</v>
      </c>
    </row>
    <row r="739" spans="2:174">
      <c r="B739" s="157"/>
      <c r="C739" s="157" t="s">
        <v>393</v>
      </c>
      <c r="D739" s="144" t="s">
        <v>974</v>
      </c>
      <c r="E739" s="161"/>
      <c r="I739" s="167">
        <f>SUM(J739:FR739)</f>
        <v>255000</v>
      </c>
      <c r="J739" s="164">
        <f t="shared" ref="J739:AO739" si="1915">$E736*J$719</f>
        <v>0</v>
      </c>
      <c r="K739" s="164">
        <f t="shared" si="1915"/>
        <v>0</v>
      </c>
      <c r="L739" s="164">
        <f t="shared" si="1915"/>
        <v>0</v>
      </c>
      <c r="M739" s="164">
        <f>$E736*M$719</f>
        <v>0</v>
      </c>
      <c r="N739" s="164">
        <f t="shared" si="1915"/>
        <v>0</v>
      </c>
      <c r="O739" s="164">
        <f t="shared" si="1915"/>
        <v>0</v>
      </c>
      <c r="P739" s="164">
        <f t="shared" si="1915"/>
        <v>0</v>
      </c>
      <c r="Q739" s="164">
        <f t="shared" si="1915"/>
        <v>0</v>
      </c>
      <c r="R739" s="164">
        <f t="shared" si="1915"/>
        <v>0</v>
      </c>
      <c r="S739" s="164">
        <f t="shared" si="1915"/>
        <v>0</v>
      </c>
      <c r="T739" s="164">
        <f t="shared" si="1915"/>
        <v>0</v>
      </c>
      <c r="U739" s="164">
        <f t="shared" si="1915"/>
        <v>0</v>
      </c>
      <c r="V739" s="164">
        <f t="shared" si="1915"/>
        <v>0</v>
      </c>
      <c r="W739" s="164">
        <f t="shared" si="1915"/>
        <v>66499.130362262658</v>
      </c>
      <c r="X739" s="164">
        <f t="shared" si="1915"/>
        <v>0</v>
      </c>
      <c r="Y739" s="164">
        <f t="shared" si="1915"/>
        <v>0</v>
      </c>
      <c r="Z739" s="164">
        <f t="shared" si="1915"/>
        <v>0</v>
      </c>
      <c r="AA739" s="164">
        <f t="shared" si="1915"/>
        <v>188500.86963773734</v>
      </c>
      <c r="AB739" s="164">
        <f t="shared" si="1915"/>
        <v>0</v>
      </c>
      <c r="AC739" s="164">
        <f t="shared" si="1915"/>
        <v>0</v>
      </c>
      <c r="AD739" s="164">
        <f t="shared" si="1915"/>
        <v>0</v>
      </c>
      <c r="AE739" s="164">
        <f t="shared" si="1915"/>
        <v>0</v>
      </c>
      <c r="AF739" s="164">
        <f t="shared" si="1915"/>
        <v>0</v>
      </c>
      <c r="AG739" s="164">
        <f t="shared" si="1915"/>
        <v>0</v>
      </c>
      <c r="AH739" s="164">
        <f t="shared" si="1915"/>
        <v>0</v>
      </c>
      <c r="AI739" s="164">
        <f t="shared" si="1915"/>
        <v>0</v>
      </c>
      <c r="AJ739" s="164">
        <f t="shared" si="1915"/>
        <v>0</v>
      </c>
      <c r="AK739" s="164">
        <f t="shared" si="1915"/>
        <v>0</v>
      </c>
      <c r="AL739" s="164">
        <f t="shared" si="1915"/>
        <v>0</v>
      </c>
      <c r="AM739" s="164">
        <f t="shared" si="1915"/>
        <v>0</v>
      </c>
      <c r="AN739" s="164">
        <f t="shared" si="1915"/>
        <v>0</v>
      </c>
      <c r="AO739" s="164">
        <f t="shared" si="1915"/>
        <v>0</v>
      </c>
      <c r="AP739" s="164">
        <f t="shared" ref="AP739:BU739" si="1916">$E736*AP$719</f>
        <v>0</v>
      </c>
      <c r="AQ739" s="164">
        <f t="shared" si="1916"/>
        <v>0</v>
      </c>
      <c r="AR739" s="164">
        <f t="shared" si="1916"/>
        <v>0</v>
      </c>
      <c r="AS739" s="164">
        <f t="shared" si="1916"/>
        <v>0</v>
      </c>
      <c r="AT739" s="164">
        <f t="shared" si="1916"/>
        <v>0</v>
      </c>
      <c r="AU739" s="164">
        <f t="shared" si="1916"/>
        <v>0</v>
      </c>
      <c r="AV739" s="164">
        <f t="shared" si="1916"/>
        <v>0</v>
      </c>
      <c r="AW739" s="164">
        <f t="shared" si="1916"/>
        <v>0</v>
      </c>
      <c r="AX739" s="164">
        <f t="shared" si="1916"/>
        <v>0</v>
      </c>
      <c r="AY739" s="164">
        <f t="shared" si="1916"/>
        <v>0</v>
      </c>
      <c r="AZ739" s="164">
        <f t="shared" si="1916"/>
        <v>0</v>
      </c>
      <c r="BA739" s="164">
        <f t="shared" si="1916"/>
        <v>0</v>
      </c>
      <c r="BB739" s="164">
        <f t="shared" si="1916"/>
        <v>0</v>
      </c>
      <c r="BC739" s="164">
        <f t="shared" si="1916"/>
        <v>0</v>
      </c>
      <c r="BD739" s="164">
        <f t="shared" si="1916"/>
        <v>0</v>
      </c>
      <c r="BE739" s="164">
        <f t="shared" si="1916"/>
        <v>0</v>
      </c>
      <c r="BF739" s="164">
        <f t="shared" si="1916"/>
        <v>0</v>
      </c>
      <c r="BG739" s="164">
        <f t="shared" si="1916"/>
        <v>0</v>
      </c>
      <c r="BH739" s="164">
        <f t="shared" si="1916"/>
        <v>0</v>
      </c>
      <c r="BI739" s="164">
        <f t="shared" si="1916"/>
        <v>0</v>
      </c>
      <c r="BJ739" s="164">
        <f t="shared" si="1916"/>
        <v>0</v>
      </c>
      <c r="BK739" s="164">
        <f t="shared" si="1916"/>
        <v>0</v>
      </c>
      <c r="BL739" s="164">
        <f t="shared" si="1916"/>
        <v>0</v>
      </c>
      <c r="BM739" s="164">
        <f t="shared" si="1916"/>
        <v>0</v>
      </c>
      <c r="BN739" s="164">
        <f t="shared" si="1916"/>
        <v>0</v>
      </c>
      <c r="BO739" s="164">
        <f t="shared" si="1916"/>
        <v>0</v>
      </c>
      <c r="BP739" s="164">
        <f t="shared" si="1916"/>
        <v>0</v>
      </c>
      <c r="BQ739" s="164">
        <f t="shared" si="1916"/>
        <v>0</v>
      </c>
      <c r="BR739" s="164">
        <f t="shared" si="1916"/>
        <v>0</v>
      </c>
      <c r="BS739" s="164">
        <f t="shared" si="1916"/>
        <v>0</v>
      </c>
      <c r="BT739" s="164">
        <f t="shared" si="1916"/>
        <v>0</v>
      </c>
      <c r="BU739" s="164">
        <f t="shared" si="1916"/>
        <v>0</v>
      </c>
      <c r="BV739" s="164">
        <f t="shared" ref="BV739:DA739" si="1917">$E736*BV$719</f>
        <v>0</v>
      </c>
      <c r="BW739" s="164">
        <f t="shared" si="1917"/>
        <v>0</v>
      </c>
      <c r="BX739" s="164">
        <f t="shared" si="1917"/>
        <v>0</v>
      </c>
      <c r="BY739" s="164">
        <f t="shared" si="1917"/>
        <v>0</v>
      </c>
      <c r="BZ739" s="164">
        <f t="shared" si="1917"/>
        <v>0</v>
      </c>
      <c r="CA739" s="164">
        <f t="shared" si="1917"/>
        <v>0</v>
      </c>
      <c r="CB739" s="164">
        <f t="shared" si="1917"/>
        <v>0</v>
      </c>
      <c r="CC739" s="164">
        <f t="shared" si="1917"/>
        <v>0</v>
      </c>
      <c r="CD739" s="164">
        <f t="shared" si="1917"/>
        <v>0</v>
      </c>
      <c r="CE739" s="164">
        <f t="shared" si="1917"/>
        <v>0</v>
      </c>
      <c r="CF739" s="164">
        <f t="shared" si="1917"/>
        <v>0</v>
      </c>
      <c r="CG739" s="164">
        <f t="shared" si="1917"/>
        <v>0</v>
      </c>
      <c r="CH739" s="164">
        <f t="shared" si="1917"/>
        <v>0</v>
      </c>
      <c r="CI739" s="164">
        <f t="shared" si="1917"/>
        <v>0</v>
      </c>
      <c r="CJ739" s="164">
        <f t="shared" si="1917"/>
        <v>0</v>
      </c>
      <c r="CK739" s="164">
        <f t="shared" si="1917"/>
        <v>0</v>
      </c>
      <c r="CL739" s="164">
        <f t="shared" si="1917"/>
        <v>0</v>
      </c>
      <c r="CM739" s="164">
        <f t="shared" si="1917"/>
        <v>0</v>
      </c>
      <c r="CN739" s="164">
        <f t="shared" si="1917"/>
        <v>0</v>
      </c>
      <c r="CO739" s="164">
        <f t="shared" si="1917"/>
        <v>0</v>
      </c>
      <c r="CP739" s="164">
        <f t="shared" si="1917"/>
        <v>0</v>
      </c>
      <c r="CQ739" s="164">
        <f t="shared" si="1917"/>
        <v>0</v>
      </c>
      <c r="CR739" s="164">
        <f t="shared" si="1917"/>
        <v>0</v>
      </c>
      <c r="CS739" s="164">
        <f t="shared" si="1917"/>
        <v>0</v>
      </c>
      <c r="CT739" s="164">
        <f t="shared" si="1917"/>
        <v>0</v>
      </c>
      <c r="CU739" s="164">
        <f t="shared" si="1917"/>
        <v>0</v>
      </c>
      <c r="CV739" s="164">
        <f t="shared" si="1917"/>
        <v>0</v>
      </c>
      <c r="CW739" s="164">
        <f t="shared" si="1917"/>
        <v>0</v>
      </c>
      <c r="CX739" s="164">
        <f t="shared" si="1917"/>
        <v>0</v>
      </c>
      <c r="CY739" s="164">
        <f t="shared" si="1917"/>
        <v>0</v>
      </c>
      <c r="CZ739" s="164">
        <f t="shared" si="1917"/>
        <v>0</v>
      </c>
      <c r="DA739" s="164">
        <f t="shared" si="1917"/>
        <v>0</v>
      </c>
      <c r="DB739" s="164">
        <f t="shared" ref="DB739:EG739" si="1918">$E736*DB$719</f>
        <v>0</v>
      </c>
      <c r="DC739" s="164">
        <f t="shared" si="1918"/>
        <v>0</v>
      </c>
      <c r="DD739" s="164">
        <f t="shared" si="1918"/>
        <v>0</v>
      </c>
      <c r="DE739" s="164">
        <f t="shared" si="1918"/>
        <v>0</v>
      </c>
      <c r="DF739" s="164">
        <f t="shared" si="1918"/>
        <v>0</v>
      </c>
      <c r="DG739" s="164">
        <f t="shared" si="1918"/>
        <v>0</v>
      </c>
      <c r="DH739" s="164">
        <f t="shared" si="1918"/>
        <v>0</v>
      </c>
      <c r="DI739" s="164">
        <f t="shared" si="1918"/>
        <v>0</v>
      </c>
      <c r="DJ739" s="164">
        <f t="shared" si="1918"/>
        <v>0</v>
      </c>
      <c r="DK739" s="164">
        <f t="shared" si="1918"/>
        <v>0</v>
      </c>
      <c r="DL739" s="164">
        <f t="shared" si="1918"/>
        <v>0</v>
      </c>
      <c r="DM739" s="164">
        <f t="shared" si="1918"/>
        <v>0</v>
      </c>
      <c r="DN739" s="164">
        <f t="shared" si="1918"/>
        <v>0</v>
      </c>
      <c r="DO739" s="164">
        <f t="shared" si="1918"/>
        <v>0</v>
      </c>
      <c r="DP739" s="164">
        <f t="shared" si="1918"/>
        <v>0</v>
      </c>
      <c r="DQ739" s="164">
        <f t="shared" si="1918"/>
        <v>0</v>
      </c>
      <c r="DR739" s="164">
        <f t="shared" si="1918"/>
        <v>0</v>
      </c>
      <c r="DS739" s="164">
        <f t="shared" si="1918"/>
        <v>0</v>
      </c>
      <c r="DT739" s="164">
        <f t="shared" si="1918"/>
        <v>0</v>
      </c>
      <c r="DU739" s="164">
        <f t="shared" si="1918"/>
        <v>0</v>
      </c>
      <c r="DV739" s="164">
        <f t="shared" si="1918"/>
        <v>0</v>
      </c>
      <c r="DW739" s="164">
        <f t="shared" si="1918"/>
        <v>0</v>
      </c>
      <c r="DX739" s="164">
        <f t="shared" si="1918"/>
        <v>0</v>
      </c>
      <c r="DY739" s="164">
        <f t="shared" si="1918"/>
        <v>0</v>
      </c>
      <c r="DZ739" s="164">
        <f t="shared" si="1918"/>
        <v>0</v>
      </c>
      <c r="EA739" s="164">
        <f t="shared" si="1918"/>
        <v>0</v>
      </c>
      <c r="EB739" s="164">
        <f t="shared" si="1918"/>
        <v>0</v>
      </c>
      <c r="EC739" s="164">
        <f t="shared" si="1918"/>
        <v>0</v>
      </c>
      <c r="ED739" s="164">
        <f t="shared" si="1918"/>
        <v>0</v>
      </c>
      <c r="EE739" s="164">
        <f t="shared" si="1918"/>
        <v>0</v>
      </c>
      <c r="EF739" s="164">
        <f t="shared" si="1918"/>
        <v>0</v>
      </c>
      <c r="EG739" s="164">
        <f t="shared" si="1918"/>
        <v>0</v>
      </c>
      <c r="EH739" s="164">
        <f t="shared" ref="EH739:FM739" si="1919">$E736*EH$719</f>
        <v>0</v>
      </c>
      <c r="EI739" s="164">
        <f t="shared" si="1919"/>
        <v>0</v>
      </c>
      <c r="EJ739" s="164">
        <f t="shared" si="1919"/>
        <v>0</v>
      </c>
      <c r="EK739" s="164">
        <f t="shared" si="1919"/>
        <v>0</v>
      </c>
      <c r="EL739" s="164">
        <f t="shared" si="1919"/>
        <v>0</v>
      </c>
      <c r="EM739" s="164">
        <f t="shared" si="1919"/>
        <v>0</v>
      </c>
      <c r="EN739" s="164">
        <f t="shared" si="1919"/>
        <v>0</v>
      </c>
      <c r="EO739" s="164">
        <f t="shared" si="1919"/>
        <v>0</v>
      </c>
      <c r="EP739" s="164">
        <f t="shared" si="1919"/>
        <v>0</v>
      </c>
      <c r="EQ739" s="164">
        <f t="shared" si="1919"/>
        <v>0</v>
      </c>
      <c r="ER739" s="164">
        <f t="shared" si="1919"/>
        <v>0</v>
      </c>
      <c r="ES739" s="164">
        <f t="shared" si="1919"/>
        <v>0</v>
      </c>
      <c r="ET739" s="164">
        <f t="shared" si="1919"/>
        <v>0</v>
      </c>
      <c r="EU739" s="164">
        <f t="shared" si="1919"/>
        <v>0</v>
      </c>
      <c r="EV739" s="164">
        <f t="shared" si="1919"/>
        <v>0</v>
      </c>
      <c r="EW739" s="164">
        <f t="shared" si="1919"/>
        <v>0</v>
      </c>
      <c r="EX739" s="164">
        <f t="shared" si="1919"/>
        <v>0</v>
      </c>
      <c r="EY739" s="164">
        <f t="shared" si="1919"/>
        <v>0</v>
      </c>
      <c r="EZ739" s="164">
        <f t="shared" si="1919"/>
        <v>0</v>
      </c>
      <c r="FA739" s="164">
        <f t="shared" si="1919"/>
        <v>0</v>
      </c>
      <c r="FB739" s="164">
        <f t="shared" si="1919"/>
        <v>0</v>
      </c>
      <c r="FC739" s="164">
        <f t="shared" si="1919"/>
        <v>0</v>
      </c>
      <c r="FD739" s="164">
        <f t="shared" si="1919"/>
        <v>0</v>
      </c>
      <c r="FE739" s="164">
        <f t="shared" si="1919"/>
        <v>0</v>
      </c>
      <c r="FF739" s="164">
        <f t="shared" si="1919"/>
        <v>0</v>
      </c>
      <c r="FG739" s="164">
        <f t="shared" si="1919"/>
        <v>0</v>
      </c>
      <c r="FH739" s="164">
        <f t="shared" si="1919"/>
        <v>0</v>
      </c>
      <c r="FI739" s="164">
        <f t="shared" si="1919"/>
        <v>0</v>
      </c>
      <c r="FJ739" s="164">
        <f t="shared" si="1919"/>
        <v>0</v>
      </c>
      <c r="FK739" s="164">
        <f t="shared" si="1919"/>
        <v>0</v>
      </c>
      <c r="FL739" s="164">
        <f t="shared" si="1919"/>
        <v>0</v>
      </c>
      <c r="FM739" s="164">
        <f t="shared" si="1919"/>
        <v>0</v>
      </c>
      <c r="FN739" s="164">
        <f t="shared" si="1914"/>
        <v>0</v>
      </c>
      <c r="FO739" s="164">
        <f t="shared" si="1914"/>
        <v>0</v>
      </c>
      <c r="FP739" s="164">
        <f t="shared" si="1914"/>
        <v>0</v>
      </c>
      <c r="FQ739" s="164">
        <f t="shared" si="1914"/>
        <v>0</v>
      </c>
      <c r="FR739" s="164">
        <f t="shared" si="1914"/>
        <v>0</v>
      </c>
    </row>
    <row r="740" spans="2:174">
      <c r="B740" s="157"/>
      <c r="C740" s="157"/>
      <c r="E740" s="161"/>
    </row>
    <row r="741" spans="2:174">
      <c r="B741" s="157"/>
      <c r="C741" s="159" t="s">
        <v>396</v>
      </c>
      <c r="E741" s="161"/>
    </row>
    <row r="742" spans="2:174">
      <c r="B742" s="157"/>
      <c r="C742" s="157" t="s">
        <v>391</v>
      </c>
      <c r="D742" s="144" t="s">
        <v>974</v>
      </c>
      <c r="E742" s="161"/>
      <c r="I742" s="172"/>
      <c r="J742" s="18">
        <f t="shared" ref="J742:AO742" si="1920">I742+J$719</f>
        <v>0</v>
      </c>
      <c r="K742" s="18">
        <f t="shared" si="1920"/>
        <v>0</v>
      </c>
      <c r="L742" s="18">
        <f t="shared" si="1920"/>
        <v>0</v>
      </c>
      <c r="M742" s="18">
        <f t="shared" si="1920"/>
        <v>0</v>
      </c>
      <c r="N742" s="18">
        <f t="shared" si="1920"/>
        <v>0</v>
      </c>
      <c r="O742" s="18">
        <f t="shared" si="1920"/>
        <v>0</v>
      </c>
      <c r="P742" s="18">
        <f t="shared" si="1920"/>
        <v>0</v>
      </c>
      <c r="Q742" s="18">
        <f t="shared" si="1920"/>
        <v>0</v>
      </c>
      <c r="R742" s="18">
        <f t="shared" si="1920"/>
        <v>0</v>
      </c>
      <c r="S742" s="18">
        <f t="shared" si="1920"/>
        <v>0</v>
      </c>
      <c r="T742" s="18">
        <f t="shared" si="1920"/>
        <v>0</v>
      </c>
      <c r="U742" s="18">
        <f t="shared" si="1920"/>
        <v>0</v>
      </c>
      <c r="V742" s="18">
        <f t="shared" si="1920"/>
        <v>0</v>
      </c>
      <c r="W742" s="18">
        <f t="shared" si="1920"/>
        <v>140249.99999999994</v>
      </c>
      <c r="X742" s="18">
        <f t="shared" si="1920"/>
        <v>140249.99999999994</v>
      </c>
      <c r="Y742" s="18">
        <f t="shared" si="1920"/>
        <v>140249.99999999994</v>
      </c>
      <c r="Z742" s="18">
        <f t="shared" si="1920"/>
        <v>140249.99999999994</v>
      </c>
      <c r="AA742" s="18">
        <f t="shared" si="1920"/>
        <v>537807.78493150673</v>
      </c>
      <c r="AB742" s="18">
        <f t="shared" si="1920"/>
        <v>537807.78493150673</v>
      </c>
      <c r="AC742" s="18">
        <f t="shared" si="1920"/>
        <v>537807.78493150673</v>
      </c>
      <c r="AD742" s="18">
        <f t="shared" si="1920"/>
        <v>537807.78493150673</v>
      </c>
      <c r="AE742" s="18">
        <f t="shared" si="1920"/>
        <v>537807.78493150673</v>
      </c>
      <c r="AF742" s="18">
        <f t="shared" si="1920"/>
        <v>537807.78493150673</v>
      </c>
      <c r="AG742" s="18">
        <f t="shared" si="1920"/>
        <v>537807.78493150673</v>
      </c>
      <c r="AH742" s="18">
        <f t="shared" si="1920"/>
        <v>537807.78493150673</v>
      </c>
      <c r="AI742" s="18">
        <f t="shared" si="1920"/>
        <v>537807.78493150673</v>
      </c>
      <c r="AJ742" s="18">
        <f t="shared" si="1920"/>
        <v>537807.78493150673</v>
      </c>
      <c r="AK742" s="18">
        <f t="shared" si="1920"/>
        <v>537807.78493150673</v>
      </c>
      <c r="AL742" s="18">
        <f t="shared" si="1920"/>
        <v>537807.78493150673</v>
      </c>
      <c r="AM742" s="18">
        <f t="shared" si="1920"/>
        <v>537807.78493150673</v>
      </c>
      <c r="AN742" s="18">
        <f t="shared" si="1920"/>
        <v>537807.78493150673</v>
      </c>
      <c r="AO742" s="18">
        <f t="shared" si="1920"/>
        <v>537807.78493150673</v>
      </c>
      <c r="AP742" s="18">
        <f t="shared" ref="AP742:BU742" si="1921">AO742+AP$719</f>
        <v>537807.78493150673</v>
      </c>
      <c r="AQ742" s="18">
        <f t="shared" si="1921"/>
        <v>537807.78493150673</v>
      </c>
      <c r="AR742" s="18">
        <f t="shared" si="1921"/>
        <v>537807.78493150673</v>
      </c>
      <c r="AS742" s="18">
        <f t="shared" si="1921"/>
        <v>537807.78493150673</v>
      </c>
      <c r="AT742" s="18">
        <f t="shared" si="1921"/>
        <v>537807.78493150673</v>
      </c>
      <c r="AU742" s="18">
        <f t="shared" si="1921"/>
        <v>537807.78493150673</v>
      </c>
      <c r="AV742" s="18">
        <f t="shared" si="1921"/>
        <v>537807.78493150673</v>
      </c>
      <c r="AW742" s="18">
        <f t="shared" si="1921"/>
        <v>537807.78493150673</v>
      </c>
      <c r="AX742" s="18">
        <f t="shared" si="1921"/>
        <v>537807.78493150673</v>
      </c>
      <c r="AY742" s="18">
        <f t="shared" si="1921"/>
        <v>537807.78493150673</v>
      </c>
      <c r="AZ742" s="18">
        <f t="shared" si="1921"/>
        <v>537807.78493150673</v>
      </c>
      <c r="BA742" s="18">
        <f t="shared" si="1921"/>
        <v>537807.78493150673</v>
      </c>
      <c r="BB742" s="18">
        <f t="shared" si="1921"/>
        <v>537807.78493150673</v>
      </c>
      <c r="BC742" s="18">
        <f t="shared" si="1921"/>
        <v>537807.78493150673</v>
      </c>
      <c r="BD742" s="18">
        <f t="shared" si="1921"/>
        <v>537807.78493150673</v>
      </c>
      <c r="BE742" s="18">
        <f t="shared" si="1921"/>
        <v>537807.78493150673</v>
      </c>
      <c r="BF742" s="18">
        <f t="shared" si="1921"/>
        <v>537807.78493150673</v>
      </c>
      <c r="BG742" s="18">
        <f t="shared" si="1921"/>
        <v>537807.78493150673</v>
      </c>
      <c r="BH742" s="18">
        <f t="shared" si="1921"/>
        <v>537807.78493150673</v>
      </c>
      <c r="BI742" s="18">
        <f t="shared" si="1921"/>
        <v>537807.78493150673</v>
      </c>
      <c r="BJ742" s="18">
        <f t="shared" si="1921"/>
        <v>537807.78493150673</v>
      </c>
      <c r="BK742" s="18">
        <f t="shared" si="1921"/>
        <v>537807.78493150673</v>
      </c>
      <c r="BL742" s="18">
        <f t="shared" si="1921"/>
        <v>537807.78493150673</v>
      </c>
      <c r="BM742" s="18">
        <f t="shared" si="1921"/>
        <v>537807.78493150673</v>
      </c>
      <c r="BN742" s="18">
        <f t="shared" si="1921"/>
        <v>537807.78493150673</v>
      </c>
      <c r="BO742" s="18">
        <f t="shared" si="1921"/>
        <v>537807.78493150673</v>
      </c>
      <c r="BP742" s="18">
        <f t="shared" si="1921"/>
        <v>537807.78493150673</v>
      </c>
      <c r="BQ742" s="18">
        <f t="shared" si="1921"/>
        <v>537807.78493150673</v>
      </c>
      <c r="BR742" s="18">
        <f t="shared" si="1921"/>
        <v>537807.78493150673</v>
      </c>
      <c r="BS742" s="18">
        <f t="shared" si="1921"/>
        <v>537807.78493150673</v>
      </c>
      <c r="BT742" s="18">
        <f t="shared" si="1921"/>
        <v>537807.78493150673</v>
      </c>
      <c r="BU742" s="18">
        <f t="shared" si="1921"/>
        <v>537807.78493150673</v>
      </c>
      <c r="BV742" s="18">
        <f t="shared" ref="BV742:DA742" si="1922">BU742+BV$719</f>
        <v>537807.78493150673</v>
      </c>
      <c r="BW742" s="18">
        <f t="shared" si="1922"/>
        <v>537807.78493150673</v>
      </c>
      <c r="BX742" s="18">
        <f t="shared" si="1922"/>
        <v>537807.78493150673</v>
      </c>
      <c r="BY742" s="18">
        <f t="shared" si="1922"/>
        <v>537807.78493150673</v>
      </c>
      <c r="BZ742" s="18">
        <f t="shared" si="1922"/>
        <v>537807.78493150673</v>
      </c>
      <c r="CA742" s="18">
        <f t="shared" si="1922"/>
        <v>537807.78493150673</v>
      </c>
      <c r="CB742" s="18">
        <f t="shared" si="1922"/>
        <v>537807.78493150673</v>
      </c>
      <c r="CC742" s="18">
        <f t="shared" si="1922"/>
        <v>537807.78493150673</v>
      </c>
      <c r="CD742" s="18">
        <f t="shared" si="1922"/>
        <v>537807.78493150673</v>
      </c>
      <c r="CE742" s="18">
        <f t="shared" si="1922"/>
        <v>537807.78493150673</v>
      </c>
      <c r="CF742" s="18">
        <f t="shared" si="1922"/>
        <v>537807.78493150673</v>
      </c>
      <c r="CG742" s="18">
        <f t="shared" si="1922"/>
        <v>537807.78493150673</v>
      </c>
      <c r="CH742" s="18">
        <f t="shared" si="1922"/>
        <v>537807.78493150673</v>
      </c>
      <c r="CI742" s="18">
        <f t="shared" si="1922"/>
        <v>537807.78493150673</v>
      </c>
      <c r="CJ742" s="18">
        <f t="shared" si="1922"/>
        <v>537807.78493150673</v>
      </c>
      <c r="CK742" s="18">
        <f t="shared" si="1922"/>
        <v>537807.78493150673</v>
      </c>
      <c r="CL742" s="18">
        <f t="shared" si="1922"/>
        <v>537807.78493150673</v>
      </c>
      <c r="CM742" s="18">
        <f t="shared" si="1922"/>
        <v>537807.78493150673</v>
      </c>
      <c r="CN742" s="18">
        <f t="shared" si="1922"/>
        <v>537807.78493150673</v>
      </c>
      <c r="CO742" s="18">
        <f t="shared" si="1922"/>
        <v>537807.78493150673</v>
      </c>
      <c r="CP742" s="18">
        <f t="shared" si="1922"/>
        <v>537807.78493150673</v>
      </c>
      <c r="CQ742" s="18">
        <f t="shared" si="1922"/>
        <v>537807.78493150673</v>
      </c>
      <c r="CR742" s="18">
        <f t="shared" si="1922"/>
        <v>537807.78493150673</v>
      </c>
      <c r="CS742" s="18">
        <f t="shared" si="1922"/>
        <v>537807.78493150673</v>
      </c>
      <c r="CT742" s="18">
        <f t="shared" si="1922"/>
        <v>537807.78493150673</v>
      </c>
      <c r="CU742" s="18">
        <f t="shared" si="1922"/>
        <v>537807.78493150673</v>
      </c>
      <c r="CV742" s="18">
        <f t="shared" si="1922"/>
        <v>537807.78493150673</v>
      </c>
      <c r="CW742" s="18">
        <f t="shared" si="1922"/>
        <v>537807.78493150673</v>
      </c>
      <c r="CX742" s="18">
        <f t="shared" si="1922"/>
        <v>537807.78493150673</v>
      </c>
      <c r="CY742" s="18">
        <f t="shared" si="1922"/>
        <v>537807.78493150673</v>
      </c>
      <c r="CZ742" s="18">
        <f t="shared" si="1922"/>
        <v>537807.78493150673</v>
      </c>
      <c r="DA742" s="18">
        <f t="shared" si="1922"/>
        <v>537807.78493150673</v>
      </c>
      <c r="DB742" s="18">
        <f t="shared" ref="DB742:EG742" si="1923">DA742+DB$719</f>
        <v>537807.78493150673</v>
      </c>
      <c r="DC742" s="18">
        <f t="shared" si="1923"/>
        <v>537807.78493150673</v>
      </c>
      <c r="DD742" s="18">
        <f t="shared" si="1923"/>
        <v>537807.78493150673</v>
      </c>
      <c r="DE742" s="18">
        <f t="shared" si="1923"/>
        <v>537807.78493150673</v>
      </c>
      <c r="DF742" s="18">
        <f t="shared" si="1923"/>
        <v>537807.78493150673</v>
      </c>
      <c r="DG742" s="18">
        <f t="shared" si="1923"/>
        <v>537807.78493150673</v>
      </c>
      <c r="DH742" s="18">
        <f t="shared" si="1923"/>
        <v>537807.78493150673</v>
      </c>
      <c r="DI742" s="18">
        <f t="shared" si="1923"/>
        <v>537807.78493150673</v>
      </c>
      <c r="DJ742" s="18">
        <f t="shared" si="1923"/>
        <v>537807.78493150673</v>
      </c>
      <c r="DK742" s="18">
        <f t="shared" si="1923"/>
        <v>537807.78493150673</v>
      </c>
      <c r="DL742" s="18">
        <f t="shared" si="1923"/>
        <v>537807.78493150673</v>
      </c>
      <c r="DM742" s="18">
        <f t="shared" si="1923"/>
        <v>537807.78493150673</v>
      </c>
      <c r="DN742" s="18">
        <f t="shared" si="1923"/>
        <v>537807.78493150673</v>
      </c>
      <c r="DO742" s="18">
        <f t="shared" si="1923"/>
        <v>537807.78493150673</v>
      </c>
      <c r="DP742" s="18">
        <f t="shared" si="1923"/>
        <v>537807.78493150673</v>
      </c>
      <c r="DQ742" s="18">
        <f t="shared" si="1923"/>
        <v>537807.78493150673</v>
      </c>
      <c r="DR742" s="18">
        <f t="shared" si="1923"/>
        <v>537807.78493150673</v>
      </c>
      <c r="DS742" s="18">
        <f t="shared" si="1923"/>
        <v>537807.78493150673</v>
      </c>
      <c r="DT742" s="18">
        <f t="shared" si="1923"/>
        <v>537807.78493150673</v>
      </c>
      <c r="DU742" s="18">
        <f t="shared" si="1923"/>
        <v>537807.78493150673</v>
      </c>
      <c r="DV742" s="18">
        <f t="shared" si="1923"/>
        <v>537807.78493150673</v>
      </c>
      <c r="DW742" s="18">
        <f t="shared" si="1923"/>
        <v>537807.78493150673</v>
      </c>
      <c r="DX742" s="18">
        <f t="shared" si="1923"/>
        <v>537807.78493150673</v>
      </c>
      <c r="DY742" s="18">
        <f t="shared" si="1923"/>
        <v>537807.78493150673</v>
      </c>
      <c r="DZ742" s="18">
        <f t="shared" si="1923"/>
        <v>537807.78493150673</v>
      </c>
      <c r="EA742" s="18">
        <f t="shared" si="1923"/>
        <v>537807.78493150673</v>
      </c>
      <c r="EB742" s="18">
        <f t="shared" si="1923"/>
        <v>537807.78493150673</v>
      </c>
      <c r="EC742" s="18">
        <f t="shared" si="1923"/>
        <v>537807.78493150673</v>
      </c>
      <c r="ED742" s="18">
        <f t="shared" si="1923"/>
        <v>537807.78493150673</v>
      </c>
      <c r="EE742" s="18">
        <f t="shared" si="1923"/>
        <v>537807.78493150673</v>
      </c>
      <c r="EF742" s="18">
        <f t="shared" si="1923"/>
        <v>537807.78493150673</v>
      </c>
      <c r="EG742" s="18">
        <f t="shared" si="1923"/>
        <v>537807.78493150673</v>
      </c>
      <c r="EH742" s="18">
        <f t="shared" ref="EH742:FM742" si="1924">EG742+EH$719</f>
        <v>537807.78493150673</v>
      </c>
      <c r="EI742" s="18">
        <f t="shared" si="1924"/>
        <v>537807.78493150673</v>
      </c>
      <c r="EJ742" s="18">
        <f t="shared" si="1924"/>
        <v>537807.78493150673</v>
      </c>
      <c r="EK742" s="18">
        <f t="shared" si="1924"/>
        <v>537807.78493150673</v>
      </c>
      <c r="EL742" s="18">
        <f t="shared" si="1924"/>
        <v>537807.78493150673</v>
      </c>
      <c r="EM742" s="18">
        <f t="shared" si="1924"/>
        <v>537807.78493150673</v>
      </c>
      <c r="EN742" s="18">
        <f t="shared" si="1924"/>
        <v>537807.78493150673</v>
      </c>
      <c r="EO742" s="18">
        <f t="shared" si="1924"/>
        <v>537807.78493150673</v>
      </c>
      <c r="EP742" s="18">
        <f t="shared" si="1924"/>
        <v>537807.78493150673</v>
      </c>
      <c r="EQ742" s="18">
        <f t="shared" si="1924"/>
        <v>537807.78493150673</v>
      </c>
      <c r="ER742" s="18">
        <f t="shared" si="1924"/>
        <v>537807.78493150673</v>
      </c>
      <c r="ES742" s="18">
        <f t="shared" si="1924"/>
        <v>537807.78493150673</v>
      </c>
      <c r="ET742" s="18">
        <f t="shared" si="1924"/>
        <v>537807.78493150673</v>
      </c>
      <c r="EU742" s="18">
        <f t="shared" si="1924"/>
        <v>537807.78493150673</v>
      </c>
      <c r="EV742" s="18">
        <f t="shared" si="1924"/>
        <v>537807.78493150673</v>
      </c>
      <c r="EW742" s="18">
        <f t="shared" si="1924"/>
        <v>537807.78493150673</v>
      </c>
      <c r="EX742" s="18">
        <f t="shared" si="1924"/>
        <v>537807.78493150673</v>
      </c>
      <c r="EY742" s="18">
        <f t="shared" si="1924"/>
        <v>537807.78493150673</v>
      </c>
      <c r="EZ742" s="18">
        <f t="shared" si="1924"/>
        <v>537807.78493150673</v>
      </c>
      <c r="FA742" s="18">
        <f t="shared" si="1924"/>
        <v>537807.78493150673</v>
      </c>
      <c r="FB742" s="18">
        <f t="shared" si="1924"/>
        <v>537807.78493150673</v>
      </c>
      <c r="FC742" s="18">
        <f t="shared" si="1924"/>
        <v>537807.78493150673</v>
      </c>
      <c r="FD742" s="18">
        <f t="shared" si="1924"/>
        <v>537807.78493150673</v>
      </c>
      <c r="FE742" s="18">
        <f t="shared" si="1924"/>
        <v>537807.78493150673</v>
      </c>
      <c r="FF742" s="18">
        <f t="shared" si="1924"/>
        <v>537807.78493150673</v>
      </c>
      <c r="FG742" s="18">
        <f t="shared" si="1924"/>
        <v>537807.78493150673</v>
      </c>
      <c r="FH742" s="18">
        <f t="shared" si="1924"/>
        <v>537807.78493150673</v>
      </c>
      <c r="FI742" s="18">
        <f t="shared" si="1924"/>
        <v>537807.78493150673</v>
      </c>
      <c r="FJ742" s="18">
        <f t="shared" si="1924"/>
        <v>537807.78493150673</v>
      </c>
      <c r="FK742" s="18">
        <f t="shared" si="1924"/>
        <v>537807.78493150673</v>
      </c>
      <c r="FL742" s="18">
        <f t="shared" si="1924"/>
        <v>537807.78493150673</v>
      </c>
      <c r="FM742" s="18">
        <f t="shared" si="1924"/>
        <v>537807.78493150673</v>
      </c>
      <c r="FN742" s="18">
        <f>FM742+FN$719</f>
        <v>537807.78493150673</v>
      </c>
      <c r="FO742" s="18">
        <f>FN742+FO$719</f>
        <v>537807.78493150673</v>
      </c>
      <c r="FP742" s="18">
        <f>FO742+FP$719</f>
        <v>537807.78493150673</v>
      </c>
      <c r="FQ742" s="18">
        <f>FP742+FQ$719</f>
        <v>537807.78493150673</v>
      </c>
      <c r="FR742" s="18">
        <f>FQ742+FR$719</f>
        <v>537807.78493150673</v>
      </c>
    </row>
    <row r="743" spans="2:174">
      <c r="B743" s="157"/>
      <c r="C743" s="157" t="s">
        <v>397</v>
      </c>
      <c r="D743" s="144" t="s">
        <v>974</v>
      </c>
      <c r="E743" s="161"/>
      <c r="J743" s="18">
        <f xml:space="preserve"> $E$723 - J742</f>
        <v>255000</v>
      </c>
      <c r="K743" s="18">
        <f t="shared" ref="K743:BV743" si="1925" xml:space="preserve"> $E$723 - K742</f>
        <v>255000</v>
      </c>
      <c r="L743" s="18">
        <f t="shared" si="1925"/>
        <v>255000</v>
      </c>
      <c r="M743" s="18">
        <f t="shared" si="1925"/>
        <v>255000</v>
      </c>
      <c r="N743" s="18">
        <f t="shared" si="1925"/>
        <v>255000</v>
      </c>
      <c r="O743" s="18">
        <f t="shared" si="1925"/>
        <v>255000</v>
      </c>
      <c r="P743" s="18">
        <f t="shared" si="1925"/>
        <v>255000</v>
      </c>
      <c r="Q743" s="18">
        <f t="shared" si="1925"/>
        <v>255000</v>
      </c>
      <c r="R743" s="18">
        <f t="shared" si="1925"/>
        <v>255000</v>
      </c>
      <c r="S743" s="18">
        <f t="shared" si="1925"/>
        <v>255000</v>
      </c>
      <c r="T743" s="18">
        <f t="shared" si="1925"/>
        <v>255000</v>
      </c>
      <c r="U743" s="18">
        <f t="shared" si="1925"/>
        <v>255000</v>
      </c>
      <c r="V743" s="18">
        <f t="shared" si="1925"/>
        <v>255000</v>
      </c>
      <c r="W743" s="18">
        <f t="shared" si="1925"/>
        <v>114750.00000000006</v>
      </c>
      <c r="X743" s="18">
        <f t="shared" si="1925"/>
        <v>114750.00000000006</v>
      </c>
      <c r="Y743" s="18">
        <f t="shared" si="1925"/>
        <v>114750.00000000006</v>
      </c>
      <c r="Z743" s="18">
        <f t="shared" si="1925"/>
        <v>114750.00000000006</v>
      </c>
      <c r="AA743" s="18">
        <f t="shared" si="1925"/>
        <v>-282807.78493150673</v>
      </c>
      <c r="AB743" s="18">
        <f t="shared" si="1925"/>
        <v>-282807.78493150673</v>
      </c>
      <c r="AC743" s="18">
        <f t="shared" si="1925"/>
        <v>-282807.78493150673</v>
      </c>
      <c r="AD743" s="18">
        <f t="shared" si="1925"/>
        <v>-282807.78493150673</v>
      </c>
      <c r="AE743" s="18">
        <f t="shared" si="1925"/>
        <v>-282807.78493150673</v>
      </c>
      <c r="AF743" s="18">
        <f t="shared" si="1925"/>
        <v>-282807.78493150673</v>
      </c>
      <c r="AG743" s="18">
        <f t="shared" si="1925"/>
        <v>-282807.78493150673</v>
      </c>
      <c r="AH743" s="18">
        <f t="shared" si="1925"/>
        <v>-282807.78493150673</v>
      </c>
      <c r="AI743" s="18">
        <f t="shared" si="1925"/>
        <v>-282807.78493150673</v>
      </c>
      <c r="AJ743" s="18">
        <f t="shared" si="1925"/>
        <v>-282807.78493150673</v>
      </c>
      <c r="AK743" s="18">
        <f t="shared" si="1925"/>
        <v>-282807.78493150673</v>
      </c>
      <c r="AL743" s="18">
        <f t="shared" si="1925"/>
        <v>-282807.78493150673</v>
      </c>
      <c r="AM743" s="18">
        <f t="shared" si="1925"/>
        <v>-282807.78493150673</v>
      </c>
      <c r="AN743" s="18">
        <f t="shared" si="1925"/>
        <v>-282807.78493150673</v>
      </c>
      <c r="AO743" s="18">
        <f t="shared" si="1925"/>
        <v>-282807.78493150673</v>
      </c>
      <c r="AP743" s="18">
        <f t="shared" si="1925"/>
        <v>-282807.78493150673</v>
      </c>
      <c r="AQ743" s="18">
        <f t="shared" si="1925"/>
        <v>-282807.78493150673</v>
      </c>
      <c r="AR743" s="18">
        <f t="shared" si="1925"/>
        <v>-282807.78493150673</v>
      </c>
      <c r="AS743" s="18">
        <f t="shared" si="1925"/>
        <v>-282807.78493150673</v>
      </c>
      <c r="AT743" s="18">
        <f t="shared" si="1925"/>
        <v>-282807.78493150673</v>
      </c>
      <c r="AU743" s="18">
        <f t="shared" si="1925"/>
        <v>-282807.78493150673</v>
      </c>
      <c r="AV743" s="18">
        <f t="shared" si="1925"/>
        <v>-282807.78493150673</v>
      </c>
      <c r="AW743" s="18">
        <f t="shared" si="1925"/>
        <v>-282807.78493150673</v>
      </c>
      <c r="AX743" s="18">
        <f t="shared" si="1925"/>
        <v>-282807.78493150673</v>
      </c>
      <c r="AY743" s="18">
        <f t="shared" si="1925"/>
        <v>-282807.78493150673</v>
      </c>
      <c r="AZ743" s="18">
        <f t="shared" si="1925"/>
        <v>-282807.78493150673</v>
      </c>
      <c r="BA743" s="18">
        <f t="shared" si="1925"/>
        <v>-282807.78493150673</v>
      </c>
      <c r="BB743" s="18">
        <f t="shared" si="1925"/>
        <v>-282807.78493150673</v>
      </c>
      <c r="BC743" s="18">
        <f t="shared" si="1925"/>
        <v>-282807.78493150673</v>
      </c>
      <c r="BD743" s="18">
        <f t="shared" si="1925"/>
        <v>-282807.78493150673</v>
      </c>
      <c r="BE743" s="18">
        <f t="shared" si="1925"/>
        <v>-282807.78493150673</v>
      </c>
      <c r="BF743" s="18">
        <f t="shared" si="1925"/>
        <v>-282807.78493150673</v>
      </c>
      <c r="BG743" s="18">
        <f t="shared" si="1925"/>
        <v>-282807.78493150673</v>
      </c>
      <c r="BH743" s="18">
        <f t="shared" si="1925"/>
        <v>-282807.78493150673</v>
      </c>
      <c r="BI743" s="18">
        <f t="shared" si="1925"/>
        <v>-282807.78493150673</v>
      </c>
      <c r="BJ743" s="18">
        <f t="shared" si="1925"/>
        <v>-282807.78493150673</v>
      </c>
      <c r="BK743" s="18">
        <f t="shared" si="1925"/>
        <v>-282807.78493150673</v>
      </c>
      <c r="BL743" s="18">
        <f t="shared" si="1925"/>
        <v>-282807.78493150673</v>
      </c>
      <c r="BM743" s="18">
        <f t="shared" si="1925"/>
        <v>-282807.78493150673</v>
      </c>
      <c r="BN743" s="18">
        <f t="shared" si="1925"/>
        <v>-282807.78493150673</v>
      </c>
      <c r="BO743" s="18">
        <f t="shared" si="1925"/>
        <v>-282807.78493150673</v>
      </c>
      <c r="BP743" s="18">
        <f t="shared" si="1925"/>
        <v>-282807.78493150673</v>
      </c>
      <c r="BQ743" s="18">
        <f t="shared" si="1925"/>
        <v>-282807.78493150673</v>
      </c>
      <c r="BR743" s="18">
        <f t="shared" si="1925"/>
        <v>-282807.78493150673</v>
      </c>
      <c r="BS743" s="18">
        <f t="shared" si="1925"/>
        <v>-282807.78493150673</v>
      </c>
      <c r="BT743" s="18">
        <f t="shared" si="1925"/>
        <v>-282807.78493150673</v>
      </c>
      <c r="BU743" s="18">
        <f t="shared" si="1925"/>
        <v>-282807.78493150673</v>
      </c>
      <c r="BV743" s="18">
        <f t="shared" si="1925"/>
        <v>-282807.78493150673</v>
      </c>
      <c r="BW743" s="18">
        <f t="shared" ref="BW743:EH743" si="1926" xml:space="preserve"> $E$723 - BW742</f>
        <v>-282807.78493150673</v>
      </c>
      <c r="BX743" s="18">
        <f t="shared" si="1926"/>
        <v>-282807.78493150673</v>
      </c>
      <c r="BY743" s="18">
        <f t="shared" si="1926"/>
        <v>-282807.78493150673</v>
      </c>
      <c r="BZ743" s="18">
        <f t="shared" si="1926"/>
        <v>-282807.78493150673</v>
      </c>
      <c r="CA743" s="18">
        <f t="shared" si="1926"/>
        <v>-282807.78493150673</v>
      </c>
      <c r="CB743" s="18">
        <f t="shared" si="1926"/>
        <v>-282807.78493150673</v>
      </c>
      <c r="CC743" s="18">
        <f t="shared" si="1926"/>
        <v>-282807.78493150673</v>
      </c>
      <c r="CD743" s="18">
        <f t="shared" si="1926"/>
        <v>-282807.78493150673</v>
      </c>
      <c r="CE743" s="18">
        <f t="shared" si="1926"/>
        <v>-282807.78493150673</v>
      </c>
      <c r="CF743" s="18">
        <f t="shared" si="1926"/>
        <v>-282807.78493150673</v>
      </c>
      <c r="CG743" s="18">
        <f t="shared" si="1926"/>
        <v>-282807.78493150673</v>
      </c>
      <c r="CH743" s="18">
        <f t="shared" si="1926"/>
        <v>-282807.78493150673</v>
      </c>
      <c r="CI743" s="18">
        <f t="shared" si="1926"/>
        <v>-282807.78493150673</v>
      </c>
      <c r="CJ743" s="18">
        <f t="shared" si="1926"/>
        <v>-282807.78493150673</v>
      </c>
      <c r="CK743" s="18">
        <f t="shared" si="1926"/>
        <v>-282807.78493150673</v>
      </c>
      <c r="CL743" s="18">
        <f t="shared" si="1926"/>
        <v>-282807.78493150673</v>
      </c>
      <c r="CM743" s="18">
        <f t="shared" si="1926"/>
        <v>-282807.78493150673</v>
      </c>
      <c r="CN743" s="18">
        <f t="shared" si="1926"/>
        <v>-282807.78493150673</v>
      </c>
      <c r="CO743" s="18">
        <f t="shared" si="1926"/>
        <v>-282807.78493150673</v>
      </c>
      <c r="CP743" s="18">
        <f t="shared" si="1926"/>
        <v>-282807.78493150673</v>
      </c>
      <c r="CQ743" s="18">
        <f t="shared" si="1926"/>
        <v>-282807.78493150673</v>
      </c>
      <c r="CR743" s="18">
        <f t="shared" si="1926"/>
        <v>-282807.78493150673</v>
      </c>
      <c r="CS743" s="18">
        <f t="shared" si="1926"/>
        <v>-282807.78493150673</v>
      </c>
      <c r="CT743" s="18">
        <f t="shared" si="1926"/>
        <v>-282807.78493150673</v>
      </c>
      <c r="CU743" s="18">
        <f t="shared" si="1926"/>
        <v>-282807.78493150673</v>
      </c>
      <c r="CV743" s="18">
        <f t="shared" si="1926"/>
        <v>-282807.78493150673</v>
      </c>
      <c r="CW743" s="18">
        <f t="shared" si="1926"/>
        <v>-282807.78493150673</v>
      </c>
      <c r="CX743" s="18">
        <f t="shared" si="1926"/>
        <v>-282807.78493150673</v>
      </c>
      <c r="CY743" s="18">
        <f t="shared" si="1926"/>
        <v>-282807.78493150673</v>
      </c>
      <c r="CZ743" s="18">
        <f t="shared" si="1926"/>
        <v>-282807.78493150673</v>
      </c>
      <c r="DA743" s="18">
        <f t="shared" si="1926"/>
        <v>-282807.78493150673</v>
      </c>
      <c r="DB743" s="18">
        <f t="shared" si="1926"/>
        <v>-282807.78493150673</v>
      </c>
      <c r="DC743" s="18">
        <f t="shared" si="1926"/>
        <v>-282807.78493150673</v>
      </c>
      <c r="DD743" s="18">
        <f t="shared" si="1926"/>
        <v>-282807.78493150673</v>
      </c>
      <c r="DE743" s="18">
        <f t="shared" si="1926"/>
        <v>-282807.78493150673</v>
      </c>
      <c r="DF743" s="18">
        <f t="shared" si="1926"/>
        <v>-282807.78493150673</v>
      </c>
      <c r="DG743" s="18">
        <f t="shared" si="1926"/>
        <v>-282807.78493150673</v>
      </c>
      <c r="DH743" s="18">
        <f t="shared" si="1926"/>
        <v>-282807.78493150673</v>
      </c>
      <c r="DI743" s="18">
        <f t="shared" si="1926"/>
        <v>-282807.78493150673</v>
      </c>
      <c r="DJ743" s="18">
        <f t="shared" si="1926"/>
        <v>-282807.78493150673</v>
      </c>
      <c r="DK743" s="18">
        <f t="shared" si="1926"/>
        <v>-282807.78493150673</v>
      </c>
      <c r="DL743" s="18">
        <f t="shared" si="1926"/>
        <v>-282807.78493150673</v>
      </c>
      <c r="DM743" s="18">
        <f t="shared" si="1926"/>
        <v>-282807.78493150673</v>
      </c>
      <c r="DN743" s="18">
        <f t="shared" si="1926"/>
        <v>-282807.78493150673</v>
      </c>
      <c r="DO743" s="18">
        <f t="shared" si="1926"/>
        <v>-282807.78493150673</v>
      </c>
      <c r="DP743" s="18">
        <f t="shared" si="1926"/>
        <v>-282807.78493150673</v>
      </c>
      <c r="DQ743" s="18">
        <f t="shared" si="1926"/>
        <v>-282807.78493150673</v>
      </c>
      <c r="DR743" s="18">
        <f t="shared" si="1926"/>
        <v>-282807.78493150673</v>
      </c>
      <c r="DS743" s="18">
        <f t="shared" si="1926"/>
        <v>-282807.78493150673</v>
      </c>
      <c r="DT743" s="18">
        <f t="shared" si="1926"/>
        <v>-282807.78493150673</v>
      </c>
      <c r="DU743" s="18">
        <f t="shared" si="1926"/>
        <v>-282807.78493150673</v>
      </c>
      <c r="DV743" s="18">
        <f t="shared" si="1926"/>
        <v>-282807.78493150673</v>
      </c>
      <c r="DW743" s="18">
        <f t="shared" si="1926"/>
        <v>-282807.78493150673</v>
      </c>
      <c r="DX743" s="18">
        <f t="shared" si="1926"/>
        <v>-282807.78493150673</v>
      </c>
      <c r="DY743" s="18">
        <f t="shared" si="1926"/>
        <v>-282807.78493150673</v>
      </c>
      <c r="DZ743" s="18">
        <f t="shared" si="1926"/>
        <v>-282807.78493150673</v>
      </c>
      <c r="EA743" s="18">
        <f t="shared" si="1926"/>
        <v>-282807.78493150673</v>
      </c>
      <c r="EB743" s="18">
        <f t="shared" si="1926"/>
        <v>-282807.78493150673</v>
      </c>
      <c r="EC743" s="18">
        <f t="shared" si="1926"/>
        <v>-282807.78493150673</v>
      </c>
      <c r="ED743" s="18">
        <f t="shared" si="1926"/>
        <v>-282807.78493150673</v>
      </c>
      <c r="EE743" s="18">
        <f t="shared" si="1926"/>
        <v>-282807.78493150673</v>
      </c>
      <c r="EF743" s="18">
        <f t="shared" si="1926"/>
        <v>-282807.78493150673</v>
      </c>
      <c r="EG743" s="18">
        <f t="shared" si="1926"/>
        <v>-282807.78493150673</v>
      </c>
      <c r="EH743" s="18">
        <f t="shared" si="1926"/>
        <v>-282807.78493150673</v>
      </c>
      <c r="EI743" s="18">
        <f t="shared" ref="EI743:FR743" si="1927" xml:space="preserve"> $E$723 - EI742</f>
        <v>-282807.78493150673</v>
      </c>
      <c r="EJ743" s="18">
        <f t="shared" si="1927"/>
        <v>-282807.78493150673</v>
      </c>
      <c r="EK743" s="18">
        <f t="shared" si="1927"/>
        <v>-282807.78493150673</v>
      </c>
      <c r="EL743" s="18">
        <f t="shared" si="1927"/>
        <v>-282807.78493150673</v>
      </c>
      <c r="EM743" s="18">
        <f t="shared" si="1927"/>
        <v>-282807.78493150673</v>
      </c>
      <c r="EN743" s="18">
        <f t="shared" si="1927"/>
        <v>-282807.78493150673</v>
      </c>
      <c r="EO743" s="18">
        <f t="shared" si="1927"/>
        <v>-282807.78493150673</v>
      </c>
      <c r="EP743" s="18">
        <f t="shared" si="1927"/>
        <v>-282807.78493150673</v>
      </c>
      <c r="EQ743" s="18">
        <f t="shared" si="1927"/>
        <v>-282807.78493150673</v>
      </c>
      <c r="ER743" s="18">
        <f t="shared" si="1927"/>
        <v>-282807.78493150673</v>
      </c>
      <c r="ES743" s="18">
        <f t="shared" si="1927"/>
        <v>-282807.78493150673</v>
      </c>
      <c r="ET743" s="18">
        <f t="shared" si="1927"/>
        <v>-282807.78493150673</v>
      </c>
      <c r="EU743" s="18">
        <f t="shared" si="1927"/>
        <v>-282807.78493150673</v>
      </c>
      <c r="EV743" s="18">
        <f t="shared" si="1927"/>
        <v>-282807.78493150673</v>
      </c>
      <c r="EW743" s="18">
        <f t="shared" si="1927"/>
        <v>-282807.78493150673</v>
      </c>
      <c r="EX743" s="18">
        <f t="shared" si="1927"/>
        <v>-282807.78493150673</v>
      </c>
      <c r="EY743" s="18">
        <f t="shared" si="1927"/>
        <v>-282807.78493150673</v>
      </c>
      <c r="EZ743" s="18">
        <f t="shared" si="1927"/>
        <v>-282807.78493150673</v>
      </c>
      <c r="FA743" s="18">
        <f t="shared" si="1927"/>
        <v>-282807.78493150673</v>
      </c>
      <c r="FB743" s="18">
        <f t="shared" si="1927"/>
        <v>-282807.78493150673</v>
      </c>
      <c r="FC743" s="18">
        <f t="shared" si="1927"/>
        <v>-282807.78493150673</v>
      </c>
      <c r="FD743" s="18">
        <f t="shared" si="1927"/>
        <v>-282807.78493150673</v>
      </c>
      <c r="FE743" s="18">
        <f t="shared" si="1927"/>
        <v>-282807.78493150673</v>
      </c>
      <c r="FF743" s="18">
        <f t="shared" si="1927"/>
        <v>-282807.78493150673</v>
      </c>
      <c r="FG743" s="18">
        <f t="shared" si="1927"/>
        <v>-282807.78493150673</v>
      </c>
      <c r="FH743" s="18">
        <f t="shared" si="1927"/>
        <v>-282807.78493150673</v>
      </c>
      <c r="FI743" s="18">
        <f t="shared" si="1927"/>
        <v>-282807.78493150673</v>
      </c>
      <c r="FJ743" s="18">
        <f t="shared" si="1927"/>
        <v>-282807.78493150673</v>
      </c>
      <c r="FK743" s="18">
        <f t="shared" si="1927"/>
        <v>-282807.78493150673</v>
      </c>
      <c r="FL743" s="18">
        <f t="shared" si="1927"/>
        <v>-282807.78493150673</v>
      </c>
      <c r="FM743" s="18">
        <f t="shared" si="1927"/>
        <v>-282807.78493150673</v>
      </c>
      <c r="FN743" s="18">
        <f t="shared" si="1927"/>
        <v>-282807.78493150673</v>
      </c>
      <c r="FO743" s="18">
        <f t="shared" si="1927"/>
        <v>-282807.78493150673</v>
      </c>
      <c r="FP743" s="18">
        <f t="shared" si="1927"/>
        <v>-282807.78493150673</v>
      </c>
      <c r="FQ743" s="18">
        <f t="shared" si="1927"/>
        <v>-282807.78493150673</v>
      </c>
      <c r="FR743" s="18">
        <f t="shared" si="1927"/>
        <v>-282807.78493150673</v>
      </c>
    </row>
    <row r="744" spans="2:174">
      <c r="B744" s="157"/>
      <c r="C744" s="157"/>
      <c r="E744" s="161"/>
    </row>
    <row r="745" spans="2:174">
      <c r="B745" s="157"/>
      <c r="C745" s="157" t="s">
        <v>122</v>
      </c>
      <c r="D745" s="144" t="s">
        <v>974</v>
      </c>
      <c r="E745" s="161"/>
      <c r="I745" s="167">
        <f>SUM(J745:FR745)</f>
        <v>282807.78493150673</v>
      </c>
      <c r="J745" s="164">
        <f t="shared" ref="J745:AO745" si="1928">J719-J746</f>
        <v>0</v>
      </c>
      <c r="K745" s="164">
        <f t="shared" si="1928"/>
        <v>0</v>
      </c>
      <c r="L745" s="164">
        <f t="shared" si="1928"/>
        <v>0</v>
      </c>
      <c r="M745" s="164">
        <f t="shared" si="1928"/>
        <v>0</v>
      </c>
      <c r="N745" s="164">
        <f t="shared" si="1928"/>
        <v>0</v>
      </c>
      <c r="O745" s="164">
        <f t="shared" si="1928"/>
        <v>0</v>
      </c>
      <c r="P745" s="164">
        <f t="shared" si="1928"/>
        <v>0</v>
      </c>
      <c r="Q745" s="164">
        <f t="shared" si="1928"/>
        <v>0</v>
      </c>
      <c r="R745" s="164">
        <f t="shared" si="1928"/>
        <v>0</v>
      </c>
      <c r="S745" s="164">
        <f t="shared" si="1928"/>
        <v>0</v>
      </c>
      <c r="T745" s="164">
        <f t="shared" si="1928"/>
        <v>0</v>
      </c>
      <c r="U745" s="164">
        <f t="shared" si="1928"/>
        <v>0</v>
      </c>
      <c r="V745" s="164">
        <f t="shared" si="1928"/>
        <v>0</v>
      </c>
      <c r="W745" s="164">
        <f t="shared" si="1928"/>
        <v>0</v>
      </c>
      <c r="X745" s="164">
        <f t="shared" si="1928"/>
        <v>0</v>
      </c>
      <c r="Y745" s="164">
        <f t="shared" si="1928"/>
        <v>0</v>
      </c>
      <c r="Z745" s="164">
        <f t="shared" si="1928"/>
        <v>0</v>
      </c>
      <c r="AA745" s="164">
        <f t="shared" si="1928"/>
        <v>282807.78493150673</v>
      </c>
      <c r="AB745" s="164">
        <f t="shared" si="1928"/>
        <v>0</v>
      </c>
      <c r="AC745" s="164">
        <f t="shared" si="1928"/>
        <v>0</v>
      </c>
      <c r="AD745" s="164">
        <f t="shared" si="1928"/>
        <v>0</v>
      </c>
      <c r="AE745" s="164">
        <f t="shared" si="1928"/>
        <v>0</v>
      </c>
      <c r="AF745" s="164">
        <f t="shared" si="1928"/>
        <v>0</v>
      </c>
      <c r="AG745" s="164">
        <f t="shared" si="1928"/>
        <v>0</v>
      </c>
      <c r="AH745" s="164">
        <f t="shared" si="1928"/>
        <v>0</v>
      </c>
      <c r="AI745" s="164">
        <f t="shared" si="1928"/>
        <v>0</v>
      </c>
      <c r="AJ745" s="164">
        <f t="shared" si="1928"/>
        <v>0</v>
      </c>
      <c r="AK745" s="164">
        <f t="shared" si="1928"/>
        <v>0</v>
      </c>
      <c r="AL745" s="164">
        <f t="shared" si="1928"/>
        <v>0</v>
      </c>
      <c r="AM745" s="164">
        <f t="shared" si="1928"/>
        <v>0</v>
      </c>
      <c r="AN745" s="164">
        <f t="shared" si="1928"/>
        <v>0</v>
      </c>
      <c r="AO745" s="164">
        <f t="shared" si="1928"/>
        <v>0</v>
      </c>
      <c r="AP745" s="164">
        <f t="shared" ref="AP745:BU745" si="1929">AP719-AP746</f>
        <v>0</v>
      </c>
      <c r="AQ745" s="164">
        <f t="shared" si="1929"/>
        <v>0</v>
      </c>
      <c r="AR745" s="164">
        <f t="shared" si="1929"/>
        <v>0</v>
      </c>
      <c r="AS745" s="164">
        <f t="shared" si="1929"/>
        <v>0</v>
      </c>
      <c r="AT745" s="164">
        <f t="shared" si="1929"/>
        <v>0</v>
      </c>
      <c r="AU745" s="164">
        <f t="shared" si="1929"/>
        <v>0</v>
      </c>
      <c r="AV745" s="164">
        <f t="shared" si="1929"/>
        <v>0</v>
      </c>
      <c r="AW745" s="164">
        <f t="shared" si="1929"/>
        <v>0</v>
      </c>
      <c r="AX745" s="164">
        <f t="shared" si="1929"/>
        <v>0</v>
      </c>
      <c r="AY745" s="164">
        <f t="shared" si="1929"/>
        <v>0</v>
      </c>
      <c r="AZ745" s="164">
        <f t="shared" si="1929"/>
        <v>0</v>
      </c>
      <c r="BA745" s="164">
        <f t="shared" si="1929"/>
        <v>0</v>
      </c>
      <c r="BB745" s="164">
        <f t="shared" si="1929"/>
        <v>0</v>
      </c>
      <c r="BC745" s="164">
        <f t="shared" si="1929"/>
        <v>0</v>
      </c>
      <c r="BD745" s="164">
        <f t="shared" si="1929"/>
        <v>0</v>
      </c>
      <c r="BE745" s="164">
        <f t="shared" si="1929"/>
        <v>0</v>
      </c>
      <c r="BF745" s="164">
        <f t="shared" si="1929"/>
        <v>0</v>
      </c>
      <c r="BG745" s="164">
        <f t="shared" si="1929"/>
        <v>0</v>
      </c>
      <c r="BH745" s="164">
        <f t="shared" si="1929"/>
        <v>0</v>
      </c>
      <c r="BI745" s="164">
        <f t="shared" si="1929"/>
        <v>0</v>
      </c>
      <c r="BJ745" s="164">
        <f t="shared" si="1929"/>
        <v>0</v>
      </c>
      <c r="BK745" s="164">
        <f t="shared" si="1929"/>
        <v>0</v>
      </c>
      <c r="BL745" s="164">
        <f t="shared" si="1929"/>
        <v>0</v>
      </c>
      <c r="BM745" s="164">
        <f t="shared" si="1929"/>
        <v>0</v>
      </c>
      <c r="BN745" s="164">
        <f t="shared" si="1929"/>
        <v>0</v>
      </c>
      <c r="BO745" s="164">
        <f t="shared" si="1929"/>
        <v>0</v>
      </c>
      <c r="BP745" s="164">
        <f t="shared" si="1929"/>
        <v>0</v>
      </c>
      <c r="BQ745" s="164">
        <f t="shared" si="1929"/>
        <v>0</v>
      </c>
      <c r="BR745" s="164">
        <f t="shared" si="1929"/>
        <v>0</v>
      </c>
      <c r="BS745" s="164">
        <f t="shared" si="1929"/>
        <v>0</v>
      </c>
      <c r="BT745" s="164">
        <f t="shared" si="1929"/>
        <v>0</v>
      </c>
      <c r="BU745" s="164">
        <f t="shared" si="1929"/>
        <v>0</v>
      </c>
      <c r="BV745" s="164">
        <f t="shared" ref="BV745:DA745" si="1930">BV719-BV746</f>
        <v>0</v>
      </c>
      <c r="BW745" s="164">
        <f t="shared" si="1930"/>
        <v>0</v>
      </c>
      <c r="BX745" s="164">
        <f t="shared" si="1930"/>
        <v>0</v>
      </c>
      <c r="BY745" s="164">
        <f t="shared" si="1930"/>
        <v>0</v>
      </c>
      <c r="BZ745" s="164">
        <f t="shared" si="1930"/>
        <v>0</v>
      </c>
      <c r="CA745" s="164">
        <f t="shared" si="1930"/>
        <v>0</v>
      </c>
      <c r="CB745" s="164">
        <f t="shared" si="1930"/>
        <v>0</v>
      </c>
      <c r="CC745" s="164">
        <f t="shared" si="1930"/>
        <v>0</v>
      </c>
      <c r="CD745" s="164">
        <f t="shared" si="1930"/>
        <v>0</v>
      </c>
      <c r="CE745" s="164">
        <f t="shared" si="1930"/>
        <v>0</v>
      </c>
      <c r="CF745" s="164">
        <f t="shared" si="1930"/>
        <v>0</v>
      </c>
      <c r="CG745" s="164">
        <f t="shared" si="1930"/>
        <v>0</v>
      </c>
      <c r="CH745" s="164">
        <f t="shared" si="1930"/>
        <v>0</v>
      </c>
      <c r="CI745" s="164">
        <f t="shared" si="1930"/>
        <v>0</v>
      </c>
      <c r="CJ745" s="164">
        <f t="shared" si="1930"/>
        <v>0</v>
      </c>
      <c r="CK745" s="164">
        <f t="shared" si="1930"/>
        <v>0</v>
      </c>
      <c r="CL745" s="164">
        <f t="shared" si="1930"/>
        <v>0</v>
      </c>
      <c r="CM745" s="164">
        <f t="shared" si="1930"/>
        <v>0</v>
      </c>
      <c r="CN745" s="164">
        <f t="shared" si="1930"/>
        <v>0</v>
      </c>
      <c r="CO745" s="164">
        <f t="shared" si="1930"/>
        <v>0</v>
      </c>
      <c r="CP745" s="164">
        <f t="shared" si="1930"/>
        <v>0</v>
      </c>
      <c r="CQ745" s="164">
        <f t="shared" si="1930"/>
        <v>0</v>
      </c>
      <c r="CR745" s="164">
        <f t="shared" si="1930"/>
        <v>0</v>
      </c>
      <c r="CS745" s="164">
        <f t="shared" si="1930"/>
        <v>0</v>
      </c>
      <c r="CT745" s="164">
        <f t="shared" si="1930"/>
        <v>0</v>
      </c>
      <c r="CU745" s="164">
        <f t="shared" si="1930"/>
        <v>0</v>
      </c>
      <c r="CV745" s="164">
        <f t="shared" si="1930"/>
        <v>0</v>
      </c>
      <c r="CW745" s="164">
        <f t="shared" si="1930"/>
        <v>0</v>
      </c>
      <c r="CX745" s="164">
        <f t="shared" si="1930"/>
        <v>0</v>
      </c>
      <c r="CY745" s="164">
        <f t="shared" si="1930"/>
        <v>0</v>
      </c>
      <c r="CZ745" s="164">
        <f t="shared" si="1930"/>
        <v>0</v>
      </c>
      <c r="DA745" s="164">
        <f t="shared" si="1930"/>
        <v>0</v>
      </c>
      <c r="DB745" s="164">
        <f t="shared" ref="DB745:EG745" si="1931">DB719-DB746</f>
        <v>0</v>
      </c>
      <c r="DC745" s="164">
        <f t="shared" si="1931"/>
        <v>0</v>
      </c>
      <c r="DD745" s="164">
        <f t="shared" si="1931"/>
        <v>0</v>
      </c>
      <c r="DE745" s="164">
        <f t="shared" si="1931"/>
        <v>0</v>
      </c>
      <c r="DF745" s="164">
        <f t="shared" si="1931"/>
        <v>0</v>
      </c>
      <c r="DG745" s="164">
        <f t="shared" si="1931"/>
        <v>0</v>
      </c>
      <c r="DH745" s="164">
        <f t="shared" si="1931"/>
        <v>0</v>
      </c>
      <c r="DI745" s="164">
        <f t="shared" si="1931"/>
        <v>0</v>
      </c>
      <c r="DJ745" s="164">
        <f t="shared" si="1931"/>
        <v>0</v>
      </c>
      <c r="DK745" s="164">
        <f t="shared" si="1931"/>
        <v>0</v>
      </c>
      <c r="DL745" s="164">
        <f t="shared" si="1931"/>
        <v>0</v>
      </c>
      <c r="DM745" s="164">
        <f t="shared" si="1931"/>
        <v>0</v>
      </c>
      <c r="DN745" s="164">
        <f t="shared" si="1931"/>
        <v>0</v>
      </c>
      <c r="DO745" s="164">
        <f t="shared" si="1931"/>
        <v>0</v>
      </c>
      <c r="DP745" s="164">
        <f t="shared" si="1931"/>
        <v>0</v>
      </c>
      <c r="DQ745" s="164">
        <f t="shared" si="1931"/>
        <v>0</v>
      </c>
      <c r="DR745" s="164">
        <f t="shared" si="1931"/>
        <v>0</v>
      </c>
      <c r="DS745" s="164">
        <f t="shared" si="1931"/>
        <v>0</v>
      </c>
      <c r="DT745" s="164">
        <f t="shared" si="1931"/>
        <v>0</v>
      </c>
      <c r="DU745" s="164">
        <f t="shared" si="1931"/>
        <v>0</v>
      </c>
      <c r="DV745" s="164">
        <f t="shared" si="1931"/>
        <v>0</v>
      </c>
      <c r="DW745" s="164">
        <f t="shared" si="1931"/>
        <v>0</v>
      </c>
      <c r="DX745" s="164">
        <f t="shared" si="1931"/>
        <v>0</v>
      </c>
      <c r="DY745" s="164">
        <f t="shared" si="1931"/>
        <v>0</v>
      </c>
      <c r="DZ745" s="164">
        <f t="shared" si="1931"/>
        <v>0</v>
      </c>
      <c r="EA745" s="164">
        <f t="shared" si="1931"/>
        <v>0</v>
      </c>
      <c r="EB745" s="164">
        <f t="shared" si="1931"/>
        <v>0</v>
      </c>
      <c r="EC745" s="164">
        <f t="shared" si="1931"/>
        <v>0</v>
      </c>
      <c r="ED745" s="164">
        <f t="shared" si="1931"/>
        <v>0</v>
      </c>
      <c r="EE745" s="164">
        <f t="shared" si="1931"/>
        <v>0</v>
      </c>
      <c r="EF745" s="164">
        <f t="shared" si="1931"/>
        <v>0</v>
      </c>
      <c r="EG745" s="164">
        <f t="shared" si="1931"/>
        <v>0</v>
      </c>
      <c r="EH745" s="164">
        <f t="shared" ref="EH745:FM745" si="1932">EH719-EH746</f>
        <v>0</v>
      </c>
      <c r="EI745" s="164">
        <f t="shared" si="1932"/>
        <v>0</v>
      </c>
      <c r="EJ745" s="164">
        <f t="shared" si="1932"/>
        <v>0</v>
      </c>
      <c r="EK745" s="164">
        <f t="shared" si="1932"/>
        <v>0</v>
      </c>
      <c r="EL745" s="164">
        <f t="shared" si="1932"/>
        <v>0</v>
      </c>
      <c r="EM745" s="164">
        <f t="shared" si="1932"/>
        <v>0</v>
      </c>
      <c r="EN745" s="164">
        <f t="shared" si="1932"/>
        <v>0</v>
      </c>
      <c r="EO745" s="164">
        <f t="shared" si="1932"/>
        <v>0</v>
      </c>
      <c r="EP745" s="164">
        <f t="shared" si="1932"/>
        <v>0</v>
      </c>
      <c r="EQ745" s="164">
        <f t="shared" si="1932"/>
        <v>0</v>
      </c>
      <c r="ER745" s="164">
        <f t="shared" si="1932"/>
        <v>0</v>
      </c>
      <c r="ES745" s="164">
        <f t="shared" si="1932"/>
        <v>0</v>
      </c>
      <c r="ET745" s="164">
        <f t="shared" si="1932"/>
        <v>0</v>
      </c>
      <c r="EU745" s="164">
        <f t="shared" si="1932"/>
        <v>0</v>
      </c>
      <c r="EV745" s="164">
        <f t="shared" si="1932"/>
        <v>0</v>
      </c>
      <c r="EW745" s="164">
        <f t="shared" si="1932"/>
        <v>0</v>
      </c>
      <c r="EX745" s="164">
        <f t="shared" si="1932"/>
        <v>0</v>
      </c>
      <c r="EY745" s="164">
        <f t="shared" si="1932"/>
        <v>0</v>
      </c>
      <c r="EZ745" s="164">
        <f t="shared" si="1932"/>
        <v>0</v>
      </c>
      <c r="FA745" s="164">
        <f t="shared" si="1932"/>
        <v>0</v>
      </c>
      <c r="FB745" s="164">
        <f t="shared" si="1932"/>
        <v>0</v>
      </c>
      <c r="FC745" s="164">
        <f t="shared" si="1932"/>
        <v>0</v>
      </c>
      <c r="FD745" s="164">
        <f t="shared" si="1932"/>
        <v>0</v>
      </c>
      <c r="FE745" s="164">
        <f t="shared" si="1932"/>
        <v>0</v>
      </c>
      <c r="FF745" s="164">
        <f t="shared" si="1932"/>
        <v>0</v>
      </c>
      <c r="FG745" s="164">
        <f t="shared" si="1932"/>
        <v>0</v>
      </c>
      <c r="FH745" s="164">
        <f t="shared" si="1932"/>
        <v>0</v>
      </c>
      <c r="FI745" s="164">
        <f t="shared" si="1932"/>
        <v>0</v>
      </c>
      <c r="FJ745" s="164">
        <f t="shared" si="1932"/>
        <v>0</v>
      </c>
      <c r="FK745" s="164">
        <f t="shared" si="1932"/>
        <v>0</v>
      </c>
      <c r="FL745" s="164">
        <f t="shared" si="1932"/>
        <v>0</v>
      </c>
      <c r="FM745" s="164">
        <f t="shared" si="1932"/>
        <v>0</v>
      </c>
      <c r="FN745" s="164">
        <f>FN719-FN746</f>
        <v>0</v>
      </c>
      <c r="FO745" s="164">
        <f>FO719-FO746</f>
        <v>0</v>
      </c>
      <c r="FP745" s="164">
        <f>FP719-FP746</f>
        <v>0</v>
      </c>
      <c r="FQ745" s="164">
        <f>FQ719-FQ746</f>
        <v>0</v>
      </c>
      <c r="FR745" s="164">
        <f>FR719-FR746</f>
        <v>0</v>
      </c>
    </row>
    <row r="746" spans="2:174">
      <c r="B746" s="157"/>
      <c r="C746" s="157" t="s">
        <v>393</v>
      </c>
      <c r="D746" s="144" t="s">
        <v>974</v>
      </c>
      <c r="E746" s="161"/>
      <c r="H746" s="167">
        <f>SUM(J746:FR746)</f>
        <v>255000</v>
      </c>
      <c r="I746" s="172"/>
      <c r="J746" s="18">
        <f>IF(SUM(I$746:$I746)=$E$723,0,IF(J743&gt;0,J719,J719+J743))</f>
        <v>0</v>
      </c>
      <c r="K746" s="18">
        <f>IF(SUM($I$746:J746)=$E$723,0,IF(K743&gt;0,K719,K719+K743))</f>
        <v>0</v>
      </c>
      <c r="L746" s="18">
        <f>IF(SUM($I$746:K746)=$E$723,0,IF(L743&gt;0,L719,L719+L743))</f>
        <v>0</v>
      </c>
      <c r="M746" s="18">
        <f>IF(SUM($I$746:L746)=$E$723,0,IF(M743&gt;0,M719,M719+M743))</f>
        <v>0</v>
      </c>
      <c r="N746" s="18">
        <f>IF(SUM($I$746:M746)=$E$723,0,IF(N743&gt;0,N719,N719+N743))</f>
        <v>0</v>
      </c>
      <c r="O746" s="18">
        <f>IF(SUM($I$746:N746)=$E$723,0,IF(O743&gt;0,O719,O719+O743))</f>
        <v>0</v>
      </c>
      <c r="P746" s="18">
        <f>IF(SUM($I$746:O746)=$E$723,0,IF(P743&gt;0,P719,P719+P743))</f>
        <v>0</v>
      </c>
      <c r="Q746" s="18">
        <f>IF(SUM($I$746:P746)=$E$723,0,IF(Q743&gt;0,Q719,Q719+Q743))</f>
        <v>0</v>
      </c>
      <c r="R746" s="18">
        <f>IF(SUM($I$746:Q746)=$E$723,0,IF(R743&gt;0,R719,R719+R743))</f>
        <v>0</v>
      </c>
      <c r="S746" s="18">
        <f>IF(SUM($I$746:R746)=$E$723,0,IF(S743&gt;0,S719,S719+S743))</f>
        <v>0</v>
      </c>
      <c r="T746" s="18">
        <f>IF(SUM($I$746:S746)=$E$723,0,IF(T743&gt;0,T719,T719+T743))</f>
        <v>0</v>
      </c>
      <c r="U746" s="18">
        <f>IF(SUM($I$746:T746)=$E$723,0,IF(U743&gt;0,U719,U719+U743))</f>
        <v>0</v>
      </c>
      <c r="V746" s="18">
        <f>IF(SUM($I$746:U746)=$E$723,0,IF(V743&gt;0,V719,V719+V743))</f>
        <v>0</v>
      </c>
      <c r="W746" s="18">
        <f>IF(SUM($I$746:V746)=$E$723,0,IF(W743&gt;0,W719,W719+W743))</f>
        <v>140249.99999999994</v>
      </c>
      <c r="X746" s="18">
        <f>IF(SUM($I$746:W746)=$E$723,0,IF(X743&gt;0,X719,X719+X743))</f>
        <v>0</v>
      </c>
      <c r="Y746" s="18">
        <f>IF(SUM($I$746:X746)=$E$723,0,IF(Y743&gt;0,Y719,Y719+Y743))</f>
        <v>0</v>
      </c>
      <c r="Z746" s="18">
        <f>IF(SUM($I$746:Y746)=$E$723,0,IF(Z743&gt;0,Z719,Z719+Z743))</f>
        <v>0</v>
      </c>
      <c r="AA746" s="18">
        <f>IF(SUM($I$746:Z746)=$E$723,0,IF(AA743&gt;0,AA719,AA719+AA743))</f>
        <v>114750.00000000006</v>
      </c>
      <c r="AB746" s="18">
        <f>IF(SUM($I$746:AA746)=$E$723,0,IF(AB743&gt;0,AB719,AB719+AB743))</f>
        <v>0</v>
      </c>
      <c r="AC746" s="18">
        <f>IF(SUM($I$746:AB746)=$E$723,0,IF(AC743&gt;0,AC719,AC719+AC743))</f>
        <v>0</v>
      </c>
      <c r="AD746" s="18">
        <f>IF(SUM($I$746:AC746)=$E$723,0,IF(AD743&gt;0,AD719,AD719+AD743))</f>
        <v>0</v>
      </c>
      <c r="AE746" s="18">
        <f>IF(SUM($I$746:AD746)=$E$723,0,IF(AE743&gt;0,AE719,AE719+AE743))</f>
        <v>0</v>
      </c>
      <c r="AF746" s="18">
        <f>IF(SUM($I$746:AE746)=$E$723,0,IF(AF743&gt;0,AF719,AF719+AF743))</f>
        <v>0</v>
      </c>
      <c r="AG746" s="18">
        <f>IF(SUM($I$746:AF746)=$E$723,0,IF(AG743&gt;0,AG719,AG719+AG743))</f>
        <v>0</v>
      </c>
      <c r="AH746" s="18">
        <f>IF(SUM($I$746:AG746)=$E$723,0,IF(AH743&gt;0,AH719,AH719+AH743))</f>
        <v>0</v>
      </c>
      <c r="AI746" s="18">
        <f>IF(SUM($I$746:AH746)=$E$723,0,IF(AI743&gt;0,AI719,AI719+AI743))</f>
        <v>0</v>
      </c>
      <c r="AJ746" s="18">
        <f>IF(SUM($I$746:AI746)=$E$723,0,IF(AJ743&gt;0,AJ719,AJ719+AJ743))</f>
        <v>0</v>
      </c>
      <c r="AK746" s="18">
        <f>IF(SUM($I$746:AJ746)=$E$723,0,IF(AK743&gt;0,AK719,AK719+AK743))</f>
        <v>0</v>
      </c>
      <c r="AL746" s="18">
        <f>IF(SUM($I$746:AK746)=$E$723,0,IF(AL743&gt;0,AL719,AL719+AL743))</f>
        <v>0</v>
      </c>
      <c r="AM746" s="18">
        <f>IF(SUM($I$746:AL746)=$E$723,0,IF(AM743&gt;0,AM719,AM719+AM743))</f>
        <v>0</v>
      </c>
      <c r="AN746" s="18">
        <f>IF(SUM($I$746:AM746)=$E$723,0,IF(AN743&gt;0,AN719,AN719+AN743))</f>
        <v>0</v>
      </c>
      <c r="AO746" s="18">
        <f>IF(SUM($I$746:AN746)=$E$723,0,IF(AO743&gt;0,AO719,AO719+AO743))</f>
        <v>0</v>
      </c>
      <c r="AP746" s="18">
        <f>IF(SUM($I$746:AO746)=$E$723,0,IF(AP743&gt;0,AP719,AP719+AP743))</f>
        <v>0</v>
      </c>
      <c r="AQ746" s="18">
        <f>IF(SUM($I$746:AP746)=$E$723,0,IF(AQ743&gt;0,AQ719,AQ719+AQ743))</f>
        <v>0</v>
      </c>
      <c r="AR746" s="18">
        <f>IF(SUM($I$746:AQ746)=$E$723,0,IF(AR743&gt;0,AR719,AR719+AR743))</f>
        <v>0</v>
      </c>
      <c r="AS746" s="18">
        <f>IF(SUM($I$746:AR746)=$E$723,0,IF(AS743&gt;0,AS719,AS719+AS743))</f>
        <v>0</v>
      </c>
      <c r="AT746" s="18">
        <f>IF(SUM($I$746:AS746)=$E$723,0,IF(AT743&gt;0,AT719,AT719+AT743))</f>
        <v>0</v>
      </c>
      <c r="AU746" s="18">
        <f>IF(SUM($I$746:AT746)=$E$723,0,IF(AU743&gt;0,AU719,AU719+AU743))</f>
        <v>0</v>
      </c>
      <c r="AV746" s="18">
        <f>IF(SUM($I$746:AU746)=$E$723,0,IF(AV743&gt;0,AV719,AV719+AV743))</f>
        <v>0</v>
      </c>
      <c r="AW746" s="18">
        <f>IF(SUM($I$746:AV746)=$E$723,0,IF(AW743&gt;0,AW719,AW719+AW743))</f>
        <v>0</v>
      </c>
      <c r="AX746" s="18">
        <f>IF(SUM($I$746:AW746)=$E$723,0,IF(AX743&gt;0,AX719,AX719+AX743))</f>
        <v>0</v>
      </c>
      <c r="AY746" s="18">
        <f>IF(SUM($I$746:AX746)=$E$723,0,IF(AY743&gt;0,AY719,AY719+AY743))</f>
        <v>0</v>
      </c>
      <c r="AZ746" s="18">
        <f>IF(SUM($I$746:AY746)=$E$723,0,IF(AZ743&gt;0,AZ719,AZ719+AZ743))</f>
        <v>0</v>
      </c>
      <c r="BA746" s="18">
        <f>IF(SUM($I$746:AZ746)=$E$723,0,IF(BA743&gt;0,BA719,BA719+BA743))</f>
        <v>0</v>
      </c>
      <c r="BB746" s="18">
        <f>IF(SUM($I$746:BA746)=$E$723,0,IF(BB743&gt;0,BB719,BB719+BB743))</f>
        <v>0</v>
      </c>
      <c r="BC746" s="18">
        <f>IF(SUM($I$746:BB746)=$E$723,0,IF(BC743&gt;0,BC719,BC719+BC743))</f>
        <v>0</v>
      </c>
      <c r="BD746" s="18">
        <f>IF(SUM($I$746:BC746)=$E$723,0,IF(BD743&gt;0,BD719,BD719+BD743))</f>
        <v>0</v>
      </c>
      <c r="BE746" s="18">
        <f>IF(SUM($I$746:BD746)=$E$723,0,IF(BE743&gt;0,BE719,BE719+BE743))</f>
        <v>0</v>
      </c>
      <c r="BF746" s="18">
        <f>IF(SUM($I$746:BE746)=$E$723,0,IF(BF743&gt;0,BF719,BF719+BF743))</f>
        <v>0</v>
      </c>
      <c r="BG746" s="18">
        <f>IF(SUM($I$746:BF746)=$E$723,0,IF(BG743&gt;0,BG719,BG719+BG743))</f>
        <v>0</v>
      </c>
      <c r="BH746" s="18">
        <f>IF(SUM($I$746:BG746)=$E$723,0,IF(BH743&gt;0,BH719,BH719+BH743))</f>
        <v>0</v>
      </c>
      <c r="BI746" s="18">
        <f>IF(SUM($I$746:BH746)=$E$723,0,IF(BI743&gt;0,BI719,BI719+BI743))</f>
        <v>0</v>
      </c>
      <c r="BJ746" s="18">
        <f>IF(SUM($I$746:BI746)=$E$723,0,IF(BJ743&gt;0,BJ719,BJ719+BJ743))</f>
        <v>0</v>
      </c>
      <c r="BK746" s="18">
        <f>IF(SUM($I$746:BJ746)=$E$723,0,IF(BK743&gt;0,BK719,BK719+BK743))</f>
        <v>0</v>
      </c>
      <c r="BL746" s="18">
        <f>IF(SUM($I$746:BK746)=$E$723,0,IF(BL743&gt;0,BL719,BL719+BL743))</f>
        <v>0</v>
      </c>
      <c r="BM746" s="18">
        <f>IF(SUM($I$746:BL746)=$E$723,0,IF(BM743&gt;0,BM719,BM719+BM743))</f>
        <v>0</v>
      </c>
      <c r="BN746" s="18">
        <f>IF(SUM($I$746:BM746)=$E$723,0,IF(BN743&gt;0,BN719,BN719+BN743))</f>
        <v>0</v>
      </c>
      <c r="BO746" s="18">
        <f>IF(SUM($I$746:BN746)=$E$723,0,IF(BO743&gt;0,BO719,BO719+BO743))</f>
        <v>0</v>
      </c>
      <c r="BP746" s="18">
        <f>IF(SUM($I$746:BO746)=$E$723,0,IF(BP743&gt;0,BP719,BP719+BP743))</f>
        <v>0</v>
      </c>
      <c r="BQ746" s="18">
        <f>IF(SUM($I$746:BP746)=$E$723,0,IF(BQ743&gt;0,BQ719,BQ719+BQ743))</f>
        <v>0</v>
      </c>
      <c r="BR746" s="18">
        <f>IF(SUM($I$746:BQ746)=$E$723,0,IF(BR743&gt;0,BR719,BR719+BR743))</f>
        <v>0</v>
      </c>
      <c r="BS746" s="18">
        <f>IF(SUM($I$746:BR746)=$E$723,0,IF(BS743&gt;0,BS719,BS719+BS743))</f>
        <v>0</v>
      </c>
      <c r="BT746" s="18">
        <f>IF(SUM($I$746:BS746)=$E$723,0,IF(BT743&gt;0,BT719,BT719+BT743))</f>
        <v>0</v>
      </c>
      <c r="BU746" s="18">
        <f>IF(SUM($I$746:BT746)=$E$723,0,IF(BU743&gt;0,BU719,BU719+BU743))</f>
        <v>0</v>
      </c>
      <c r="BV746" s="18">
        <f>IF(SUM($I$746:BU746)=$E$723,0,IF(BV743&gt;0,BV719,BV719+BV743))</f>
        <v>0</v>
      </c>
      <c r="BW746" s="18">
        <f>IF(SUM($I$746:BV746)=$E$723,0,IF(BW743&gt;0,BW719,BW719+BW743))</f>
        <v>0</v>
      </c>
      <c r="BX746" s="18">
        <f>IF(SUM($I$746:BW746)=$E$723,0,IF(BX743&gt;0,BX719,BX719+BX743))</f>
        <v>0</v>
      </c>
      <c r="BY746" s="18">
        <f>IF(SUM($I$746:BX746)=$E$723,0,IF(BY743&gt;0,BY719,BY719+BY743))</f>
        <v>0</v>
      </c>
      <c r="BZ746" s="18">
        <f>IF(SUM($I$746:BY746)=$E$723,0,IF(BZ743&gt;0,BZ719,BZ719+BZ743))</f>
        <v>0</v>
      </c>
      <c r="CA746" s="18">
        <f>IF(SUM($I$746:BZ746)=$E$723,0,IF(CA743&gt;0,CA719,CA719+CA743))</f>
        <v>0</v>
      </c>
      <c r="CB746" s="18">
        <f>IF(SUM($I$746:CA746)=$E$723,0,IF(CB743&gt;0,CB719,CB719+CB743))</f>
        <v>0</v>
      </c>
      <c r="CC746" s="18">
        <f>IF(SUM($I$746:CB746)=$E$723,0,IF(CC743&gt;0,CC719,CC719+CC743))</f>
        <v>0</v>
      </c>
      <c r="CD746" s="18">
        <f>IF(SUM($I$746:CC746)=$E$723,0,IF(CD743&gt;0,CD719,CD719+CD743))</f>
        <v>0</v>
      </c>
      <c r="CE746" s="18">
        <f>IF(SUM($I$746:CD746)=$E$723,0,IF(CE743&gt;0,CE719,CE719+CE743))</f>
        <v>0</v>
      </c>
      <c r="CF746" s="18">
        <f>IF(SUM($I$746:CE746)=$E$723,0,IF(CF743&gt;0,CF719,CF719+CF743))</f>
        <v>0</v>
      </c>
      <c r="CG746" s="18">
        <f>IF(SUM($I$746:CF746)=$E$723,0,IF(CG743&gt;0,CG719,CG719+CG743))</f>
        <v>0</v>
      </c>
      <c r="CH746" s="18">
        <f>IF(SUM($I$746:CG746)=$E$723,0,IF(CH743&gt;0,CH719,CH719+CH743))</f>
        <v>0</v>
      </c>
      <c r="CI746" s="18">
        <f>IF(SUM($I$746:CH746)=$E$723,0,IF(CI743&gt;0,CI719,CI719+CI743))</f>
        <v>0</v>
      </c>
      <c r="CJ746" s="18">
        <f>IF(SUM($I$746:CI746)=$E$723,0,IF(CJ743&gt;0,CJ719,CJ719+CJ743))</f>
        <v>0</v>
      </c>
      <c r="CK746" s="18">
        <f>IF(SUM($I$746:CJ746)=$E$723,0,IF(CK743&gt;0,CK719,CK719+CK743))</f>
        <v>0</v>
      </c>
      <c r="CL746" s="18">
        <f>IF(SUM($I$746:CK746)=$E$723,0,IF(CL743&gt;0,CL719,CL719+CL743))</f>
        <v>0</v>
      </c>
      <c r="CM746" s="18">
        <f>IF(SUM($I$746:CL746)=$E$723,0,IF(CM743&gt;0,CM719,CM719+CM743))</f>
        <v>0</v>
      </c>
      <c r="CN746" s="18">
        <f>IF(SUM($I$746:CM746)=$E$723,0,IF(CN743&gt;0,CN719,CN719+CN743))</f>
        <v>0</v>
      </c>
      <c r="CO746" s="18">
        <f>IF(SUM($I$746:CN746)=$E$723,0,IF(CO743&gt;0,CO719,CO719+CO743))</f>
        <v>0</v>
      </c>
      <c r="CP746" s="18">
        <f>IF(SUM($I$746:CO746)=$E$723,0,IF(CP743&gt;0,CP719,CP719+CP743))</f>
        <v>0</v>
      </c>
      <c r="CQ746" s="18">
        <f>IF(SUM($I$746:CP746)=$E$723,0,IF(CQ743&gt;0,CQ719,CQ719+CQ743))</f>
        <v>0</v>
      </c>
      <c r="CR746" s="18">
        <f>IF(SUM($I$746:CQ746)=$E$723,0,IF(CR743&gt;0,CR719,CR719+CR743))</f>
        <v>0</v>
      </c>
      <c r="CS746" s="18">
        <f>IF(SUM($I$746:CR746)=$E$723,0,IF(CS743&gt;0,CS719,CS719+CS743))</f>
        <v>0</v>
      </c>
      <c r="CT746" s="18">
        <f>IF(SUM($I$746:CS746)=$E$723,0,IF(CT743&gt;0,CT719,CT719+CT743))</f>
        <v>0</v>
      </c>
      <c r="CU746" s="18">
        <f>IF(SUM($I$746:CT746)=$E$723,0,IF(CU743&gt;0,CU719,CU719+CU743))</f>
        <v>0</v>
      </c>
      <c r="CV746" s="18">
        <f>IF(SUM($I$746:CU746)=$E$723,0,IF(CV743&gt;0,CV719,CV719+CV743))</f>
        <v>0</v>
      </c>
      <c r="CW746" s="18">
        <f>IF(SUM($I$746:CV746)=$E$723,0,IF(CW743&gt;0,CW719,CW719+CW743))</f>
        <v>0</v>
      </c>
      <c r="CX746" s="18">
        <f>IF(SUM($I$746:CW746)=$E$723,0,IF(CX743&gt;0,CX719,CX719+CX743))</f>
        <v>0</v>
      </c>
      <c r="CY746" s="18">
        <f>IF(SUM($I$746:CX746)=$E$723,0,IF(CY743&gt;0,CY719,CY719+CY743))</f>
        <v>0</v>
      </c>
      <c r="CZ746" s="18">
        <f>IF(SUM($I$746:CY746)=$E$723,0,IF(CZ743&gt;0,CZ719,CZ719+CZ743))</f>
        <v>0</v>
      </c>
      <c r="DA746" s="18">
        <f>IF(SUM($I$746:CZ746)=$E$723,0,IF(DA743&gt;0,DA719,DA719+DA743))</f>
        <v>0</v>
      </c>
      <c r="DB746" s="18">
        <f>IF(SUM($I$746:DA746)=$E$723,0,IF(DB743&gt;0,DB719,DB719+DB743))</f>
        <v>0</v>
      </c>
      <c r="DC746" s="18">
        <f>IF(SUM($I$746:DB746)=$E$723,0,IF(DC743&gt;0,DC719,DC719+DC743))</f>
        <v>0</v>
      </c>
      <c r="DD746" s="18">
        <f>IF(SUM($I$746:DC746)=$E$723,0,IF(DD743&gt;0,DD719,DD719+DD743))</f>
        <v>0</v>
      </c>
      <c r="DE746" s="18">
        <f>IF(SUM($I$746:DD746)=$E$723,0,IF(DE743&gt;0,DE719,DE719+DE743))</f>
        <v>0</v>
      </c>
      <c r="DF746" s="18">
        <f>IF(SUM($I$746:DE746)=$E$723,0,IF(DF743&gt;0,DF719,DF719+DF743))</f>
        <v>0</v>
      </c>
      <c r="DG746" s="18">
        <f>IF(SUM($I$746:DF746)=$E$723,0,IF(DG743&gt;0,DG719,DG719+DG743))</f>
        <v>0</v>
      </c>
      <c r="DH746" s="18">
        <f>IF(SUM($I$746:DG746)=$E$723,0,IF(DH743&gt;0,DH719,DH719+DH743))</f>
        <v>0</v>
      </c>
      <c r="DI746" s="18">
        <f>IF(SUM($I$746:DH746)=$E$723,0,IF(DI743&gt;0,DI719,DI719+DI743))</f>
        <v>0</v>
      </c>
      <c r="DJ746" s="18">
        <f>IF(SUM($I$746:DI746)=$E$723,0,IF(DJ743&gt;0,DJ719,DJ719+DJ743))</f>
        <v>0</v>
      </c>
      <c r="DK746" s="18">
        <f>IF(SUM($I$746:DJ746)=$E$723,0,IF(DK743&gt;0,DK719,DK719+DK743))</f>
        <v>0</v>
      </c>
      <c r="DL746" s="18">
        <f>IF(SUM($I$746:DK746)=$E$723,0,IF(DL743&gt;0,DL719,DL719+DL743))</f>
        <v>0</v>
      </c>
      <c r="DM746" s="18">
        <f>IF(SUM($I$746:DL746)=$E$723,0,IF(DM743&gt;0,DM719,DM719+DM743))</f>
        <v>0</v>
      </c>
      <c r="DN746" s="18">
        <f>IF(SUM($I$746:DM746)=$E$723,0,IF(DN743&gt;0,DN719,DN719+DN743))</f>
        <v>0</v>
      </c>
      <c r="DO746" s="18">
        <f>IF(SUM($I$746:DN746)=$E$723,0,IF(DO743&gt;0,DO719,DO719+DO743))</f>
        <v>0</v>
      </c>
      <c r="DP746" s="18">
        <f>IF(SUM($I$746:DO746)=$E$723,0,IF(DP743&gt;0,DP719,DP719+DP743))</f>
        <v>0</v>
      </c>
      <c r="DQ746" s="18">
        <f>IF(SUM($I$746:DP746)=$E$723,0,IF(DQ743&gt;0,DQ719,DQ719+DQ743))</f>
        <v>0</v>
      </c>
      <c r="DR746" s="18">
        <f>IF(SUM($I$746:DQ746)=$E$723,0,IF(DR743&gt;0,DR719,DR719+DR743))</f>
        <v>0</v>
      </c>
      <c r="DS746" s="18">
        <f>IF(SUM($I$746:DR746)=$E$723,0,IF(DS743&gt;0,DS719,DS719+DS743))</f>
        <v>0</v>
      </c>
      <c r="DT746" s="18">
        <f>IF(SUM($I$746:DS746)=$E$723,0,IF(DT743&gt;0,DT719,DT719+DT743))</f>
        <v>0</v>
      </c>
      <c r="DU746" s="18">
        <f>IF(SUM($I$746:DT746)=$E$723,0,IF(DU743&gt;0,DU719,DU719+DU743))</f>
        <v>0</v>
      </c>
      <c r="DV746" s="18">
        <f>IF(SUM($I$746:DU746)=$E$723,0,IF(DV743&gt;0,DV719,DV719+DV743))</f>
        <v>0</v>
      </c>
      <c r="DW746" s="18">
        <f>IF(SUM($I$746:DV746)=$E$723,0,IF(DW743&gt;0,DW719,DW719+DW743))</f>
        <v>0</v>
      </c>
      <c r="DX746" s="18">
        <f>IF(SUM($I$746:DW746)=$E$723,0,IF(DX743&gt;0,DX719,DX719+DX743))</f>
        <v>0</v>
      </c>
      <c r="DY746" s="18">
        <f>IF(SUM($I$746:DX746)=$E$723,0,IF(DY743&gt;0,DY719,DY719+DY743))</f>
        <v>0</v>
      </c>
      <c r="DZ746" s="18">
        <f>IF(SUM($I$746:DY746)=$E$723,0,IF(DZ743&gt;0,DZ719,DZ719+DZ743))</f>
        <v>0</v>
      </c>
      <c r="EA746" s="18">
        <f>IF(SUM($I$746:DZ746)=$E$723,0,IF(EA743&gt;0,EA719,EA719+EA743))</f>
        <v>0</v>
      </c>
      <c r="EB746" s="18">
        <f>IF(SUM($I$746:EA746)=$E$723,0,IF(EB743&gt;0,EB719,EB719+EB743))</f>
        <v>0</v>
      </c>
      <c r="EC746" s="18">
        <f>IF(SUM($I$746:EB746)=$E$723,0,IF(EC743&gt;0,EC719,EC719+EC743))</f>
        <v>0</v>
      </c>
      <c r="ED746" s="18">
        <f>IF(SUM($I$746:EC746)=$E$723,0,IF(ED743&gt;0,ED719,ED719+ED743))</f>
        <v>0</v>
      </c>
      <c r="EE746" s="18">
        <f>IF(SUM($I$746:ED746)=$E$723,0,IF(EE743&gt;0,EE719,EE719+EE743))</f>
        <v>0</v>
      </c>
      <c r="EF746" s="18">
        <f>IF(SUM($I$746:EE746)=$E$723,0,IF(EF743&gt;0,EF719,EF719+EF743))</f>
        <v>0</v>
      </c>
      <c r="EG746" s="18">
        <f>IF(SUM($I$746:EF746)=$E$723,0,IF(EG743&gt;0,EG719,EG719+EG743))</f>
        <v>0</v>
      </c>
      <c r="EH746" s="18">
        <f>IF(SUM($I$746:EG746)=$E$723,0,IF(EH743&gt;0,EH719,EH719+EH743))</f>
        <v>0</v>
      </c>
      <c r="EI746" s="18">
        <f>IF(SUM($I$746:EH746)=$E$723,0,IF(EI743&gt;0,EI719,EI719+EI743))</f>
        <v>0</v>
      </c>
      <c r="EJ746" s="18">
        <f>IF(SUM($I$746:EI746)=$E$723,0,IF(EJ743&gt;0,EJ719,EJ719+EJ743))</f>
        <v>0</v>
      </c>
      <c r="EK746" s="18">
        <f>IF(SUM($I$746:EJ746)=$E$723,0,IF(EK743&gt;0,EK719,EK719+EK743))</f>
        <v>0</v>
      </c>
      <c r="EL746" s="18">
        <f>IF(SUM($I$746:EK746)=$E$723,0,IF(EL743&gt;0,EL719,EL719+EL743))</f>
        <v>0</v>
      </c>
      <c r="EM746" s="18">
        <f>IF(SUM($I$746:EL746)=$E$723,0,IF(EM743&gt;0,EM719,EM719+EM743))</f>
        <v>0</v>
      </c>
      <c r="EN746" s="18">
        <f>IF(SUM($I$746:EM746)=$E$723,0,IF(EN743&gt;0,EN719,EN719+EN743))</f>
        <v>0</v>
      </c>
      <c r="EO746" s="18">
        <f>IF(SUM($I$746:EN746)=$E$723,0,IF(EO743&gt;0,EO719,EO719+EO743))</f>
        <v>0</v>
      </c>
      <c r="EP746" s="18">
        <f>IF(SUM($I$746:EO746)=$E$723,0,IF(EP743&gt;0,EP719,EP719+EP743))</f>
        <v>0</v>
      </c>
      <c r="EQ746" s="18">
        <f>IF(SUM($I$746:EP746)=$E$723,0,IF(EQ743&gt;0,EQ719,EQ719+EQ743))</f>
        <v>0</v>
      </c>
      <c r="ER746" s="18">
        <f>IF(SUM($I$746:EQ746)=$E$723,0,IF(ER743&gt;0,ER719,ER719+ER743))</f>
        <v>0</v>
      </c>
      <c r="ES746" s="18">
        <f>IF(SUM($I$746:ER746)=$E$723,0,IF(ES743&gt;0,ES719,ES719+ES743))</f>
        <v>0</v>
      </c>
      <c r="ET746" s="18">
        <f>IF(SUM($I$746:ES746)=$E$723,0,IF(ET743&gt;0,ET719,ET719+ET743))</f>
        <v>0</v>
      </c>
      <c r="EU746" s="18">
        <f>IF(SUM($I$746:ET746)=$E$723,0,IF(EU743&gt;0,EU719,EU719+EU743))</f>
        <v>0</v>
      </c>
      <c r="EV746" s="18">
        <f>IF(SUM($I$746:EU746)=$E$723,0,IF(EV743&gt;0,EV719,EV719+EV743))</f>
        <v>0</v>
      </c>
      <c r="EW746" s="18">
        <f>IF(SUM($I$746:EV746)=$E$723,0,IF(EW743&gt;0,EW719,EW719+EW743))</f>
        <v>0</v>
      </c>
      <c r="EX746" s="18">
        <f>IF(SUM($I$746:EW746)=$E$723,0,IF(EX743&gt;0,EX719,EX719+EX743))</f>
        <v>0</v>
      </c>
      <c r="EY746" s="18">
        <f>IF(SUM($I$746:EX746)=$E$723,0,IF(EY743&gt;0,EY719,EY719+EY743))</f>
        <v>0</v>
      </c>
      <c r="EZ746" s="18">
        <f>IF(SUM($I$746:EY746)=$E$723,0,IF(EZ743&gt;0,EZ719,EZ719+EZ743))</f>
        <v>0</v>
      </c>
      <c r="FA746" s="18">
        <f>IF(SUM($I$746:EZ746)=$E$723,0,IF(FA743&gt;0,FA719,FA719+FA743))</f>
        <v>0</v>
      </c>
      <c r="FB746" s="18">
        <f>IF(SUM($I$746:FA746)=$E$723,0,IF(FB743&gt;0,FB719,FB719+FB743))</f>
        <v>0</v>
      </c>
      <c r="FC746" s="18">
        <f>IF(SUM($I$746:FB746)=$E$723,0,IF(FC743&gt;0,FC719,FC719+FC743))</f>
        <v>0</v>
      </c>
      <c r="FD746" s="18">
        <f>IF(SUM($I$746:FC746)=$E$723,0,IF(FD743&gt;0,FD719,FD719+FD743))</f>
        <v>0</v>
      </c>
      <c r="FE746" s="18">
        <f>IF(SUM($I$746:FD746)=$E$723,0,IF(FE743&gt;0,FE719,FE719+FE743))</f>
        <v>0</v>
      </c>
      <c r="FF746" s="18">
        <f>IF(SUM($I$746:FE746)=$E$723,0,IF(FF743&gt;0,FF719,FF719+FF743))</f>
        <v>0</v>
      </c>
      <c r="FG746" s="18">
        <f>IF(SUM($I$746:FF746)=$E$723,0,IF(FG743&gt;0,FG719,FG719+FG743))</f>
        <v>0</v>
      </c>
      <c r="FH746" s="18">
        <f>IF(SUM($I$746:FG746)=$E$723,0,IF(FH743&gt;0,FH719,FH719+FH743))</f>
        <v>0</v>
      </c>
      <c r="FI746" s="18">
        <f>IF(SUM($I$746:FH746)=$E$723,0,IF(FI743&gt;0,FI719,FI719+FI743))</f>
        <v>0</v>
      </c>
      <c r="FJ746" s="18">
        <f>IF(SUM($I$746:FI746)=$E$723,0,IF(FJ743&gt;0,FJ719,FJ719+FJ743))</f>
        <v>0</v>
      </c>
      <c r="FK746" s="18">
        <f>IF(SUM($I$746:FJ746)=$E$723,0,IF(FK743&gt;0,FK719,FK719+FK743))</f>
        <v>0</v>
      </c>
      <c r="FL746" s="18">
        <f>IF(SUM($I$746:FK746)=$E$723,0,IF(FL743&gt;0,FL719,FL719+FL743))</f>
        <v>0</v>
      </c>
      <c r="FM746" s="18">
        <f>IF(SUM($I$746:FL746)=$E$723,0,IF(FM743&gt;0,FM719,FM719+FM743))</f>
        <v>0</v>
      </c>
      <c r="FN746" s="18">
        <f>IF(SUM($I$746:FM746)=$E$723,0,IF(FN743&gt;0,FN719,FN719+FN743))</f>
        <v>0</v>
      </c>
      <c r="FO746" s="18">
        <f>IF(SUM($I$746:FN746)=$E$723,0,IF(FO743&gt;0,FO719,FO719+FO743))</f>
        <v>0</v>
      </c>
      <c r="FP746" s="18">
        <f>IF(SUM($I$746:FO746)=$E$723,0,IF(FP743&gt;0,FP719,FP719+FP743))</f>
        <v>0</v>
      </c>
      <c r="FQ746" s="18">
        <f>IF(SUM($I$746:FP746)=$E$723,0,IF(FQ743&gt;0,FQ719,FQ719+FQ743))</f>
        <v>0</v>
      </c>
      <c r="FR746" s="18">
        <f>IF(SUM($I$746:FQ746)=$E$723,0,IF(FR743&gt;0,FR719,FR719+FR743))</f>
        <v>0</v>
      </c>
    </row>
    <row r="747" spans="2:174">
      <c r="B747" s="157"/>
      <c r="C747" s="157"/>
      <c r="E747" s="161"/>
      <c r="J747" s="164"/>
    </row>
    <row r="748" spans="2:174">
      <c r="B748" s="157"/>
      <c r="C748" s="159" t="s">
        <v>398</v>
      </c>
      <c r="E748" s="161"/>
    </row>
    <row r="749" spans="2:174">
      <c r="B749" s="157"/>
      <c r="C749" s="157" t="s">
        <v>298</v>
      </c>
      <c r="D749" s="144" t="s">
        <v>299</v>
      </c>
      <c r="E749" s="143" t="str">
        <f>INDEX(Assumptions!$G480:$G480,MATCH($A$1,Model_Number,0))</f>
        <v>Equity first</v>
      </c>
    </row>
    <row r="750" spans="2:174">
      <c r="B750" s="157"/>
      <c r="C750" s="157" t="s">
        <v>399</v>
      </c>
      <c r="D750" s="144" t="s">
        <v>411</v>
      </c>
      <c r="E750" s="174">
        <f>IF(E749=0,0,MATCH(E749,FundingMechanism,0))</f>
        <v>1</v>
      </c>
    </row>
    <row r="751" spans="2:174">
      <c r="B751" s="157"/>
      <c r="C751" s="157" t="s">
        <v>412</v>
      </c>
      <c r="D751" s="144" t="s">
        <v>15</v>
      </c>
      <c r="E751" s="175">
        <f>INDEX(Assumptions!$G474:$G474,MATCH($A$1,Model_Number,0))</f>
        <v>0</v>
      </c>
    </row>
    <row r="752" spans="2:174">
      <c r="B752" s="157"/>
      <c r="C752" s="157"/>
      <c r="E752" s="161"/>
    </row>
    <row r="753" spans="2:174">
      <c r="B753" s="157"/>
      <c r="C753" s="157" t="s">
        <v>122</v>
      </c>
      <c r="D753" s="144" t="s">
        <v>974</v>
      </c>
      <c r="E753" s="161"/>
      <c r="I753" s="167">
        <f ca="1">SUM(J753:FR753)</f>
        <v>282807.78493150673</v>
      </c>
      <c r="J753" s="164">
        <f t="shared" ref="J753:AO753" ca="1" si="1933">IF($E$750=0,0,(CHOOSE($E$750,J731,J738,J745)+J720)*(1-$E$751))</f>
        <v>0</v>
      </c>
      <c r="K753" s="164">
        <f t="shared" ca="1" si="1933"/>
        <v>0</v>
      </c>
      <c r="L753" s="164">
        <f t="shared" ca="1" si="1933"/>
        <v>0</v>
      </c>
      <c r="M753" s="164">
        <f t="shared" ca="1" si="1933"/>
        <v>0</v>
      </c>
      <c r="N753" s="164">
        <f t="shared" ca="1" si="1933"/>
        <v>0</v>
      </c>
      <c r="O753" s="164">
        <f t="shared" ca="1" si="1933"/>
        <v>0</v>
      </c>
      <c r="P753" s="164">
        <f t="shared" ca="1" si="1933"/>
        <v>0</v>
      </c>
      <c r="Q753" s="164">
        <f t="shared" ca="1" si="1933"/>
        <v>0</v>
      </c>
      <c r="R753" s="164">
        <f t="shared" ca="1" si="1933"/>
        <v>0</v>
      </c>
      <c r="S753" s="164">
        <f t="shared" ca="1" si="1933"/>
        <v>0</v>
      </c>
      <c r="T753" s="164">
        <f ca="1">IF($E$750=0,0,(CHOOSE($E$750,T731,T738,T745)+T720)*(1-$E$751))</f>
        <v>0</v>
      </c>
      <c r="U753" s="164">
        <f t="shared" ca="1" si="1933"/>
        <v>0</v>
      </c>
      <c r="V753" s="164">
        <f ca="1">IF($E$750=0,0,(CHOOSE($E$750,V731,V738,V745)+V720)*(1-$E$751))</f>
        <v>0</v>
      </c>
      <c r="W753" s="164">
        <f t="shared" ca="1" si="1933"/>
        <v>140249.99999999994</v>
      </c>
      <c r="X753" s="164">
        <f t="shared" ca="1" si="1933"/>
        <v>0</v>
      </c>
      <c r="Y753" s="164">
        <f t="shared" ca="1" si="1933"/>
        <v>0</v>
      </c>
      <c r="Z753" s="164">
        <f t="shared" ca="1" si="1933"/>
        <v>0</v>
      </c>
      <c r="AA753" s="164">
        <f t="shared" ca="1" si="1933"/>
        <v>142557.78493150679</v>
      </c>
      <c r="AB753" s="164">
        <f t="shared" ca="1" si="1933"/>
        <v>0</v>
      </c>
      <c r="AC753" s="164">
        <f t="shared" ca="1" si="1933"/>
        <v>0</v>
      </c>
      <c r="AD753" s="164">
        <f t="shared" ca="1" si="1933"/>
        <v>0</v>
      </c>
      <c r="AE753" s="164">
        <f t="shared" ca="1" si="1933"/>
        <v>0</v>
      </c>
      <c r="AF753" s="164">
        <f t="shared" ca="1" si="1933"/>
        <v>0</v>
      </c>
      <c r="AG753" s="164">
        <f t="shared" ca="1" si="1933"/>
        <v>0</v>
      </c>
      <c r="AH753" s="164">
        <f t="shared" ca="1" si="1933"/>
        <v>0</v>
      </c>
      <c r="AI753" s="164">
        <f t="shared" ca="1" si="1933"/>
        <v>0</v>
      </c>
      <c r="AJ753" s="164">
        <f t="shared" ca="1" si="1933"/>
        <v>0</v>
      </c>
      <c r="AK753" s="164">
        <f t="shared" ca="1" si="1933"/>
        <v>0</v>
      </c>
      <c r="AL753" s="164">
        <f t="shared" ca="1" si="1933"/>
        <v>0</v>
      </c>
      <c r="AM753" s="164">
        <f t="shared" ca="1" si="1933"/>
        <v>0</v>
      </c>
      <c r="AN753" s="164">
        <f t="shared" ca="1" si="1933"/>
        <v>0</v>
      </c>
      <c r="AO753" s="164">
        <f t="shared" ca="1" si="1933"/>
        <v>0</v>
      </c>
      <c r="AP753" s="164">
        <f t="shared" ref="AP753:BU753" ca="1" si="1934">IF($E$750=0,0,(CHOOSE($E$750,AP731,AP738,AP745)+AP720)*(1-$E$751))</f>
        <v>0</v>
      </c>
      <c r="AQ753" s="164">
        <f t="shared" ca="1" si="1934"/>
        <v>0</v>
      </c>
      <c r="AR753" s="164">
        <f t="shared" ca="1" si="1934"/>
        <v>0</v>
      </c>
      <c r="AS753" s="164">
        <f t="shared" ca="1" si="1934"/>
        <v>0</v>
      </c>
      <c r="AT753" s="164">
        <f t="shared" ca="1" si="1934"/>
        <v>0</v>
      </c>
      <c r="AU753" s="164">
        <f t="shared" ca="1" si="1934"/>
        <v>0</v>
      </c>
      <c r="AV753" s="164">
        <f t="shared" ca="1" si="1934"/>
        <v>0</v>
      </c>
      <c r="AW753" s="164">
        <f t="shared" ca="1" si="1934"/>
        <v>0</v>
      </c>
      <c r="AX753" s="164">
        <f t="shared" ca="1" si="1934"/>
        <v>0</v>
      </c>
      <c r="AY753" s="164">
        <f t="shared" ca="1" si="1934"/>
        <v>0</v>
      </c>
      <c r="AZ753" s="164">
        <f t="shared" ca="1" si="1934"/>
        <v>0</v>
      </c>
      <c r="BA753" s="164">
        <f t="shared" ca="1" si="1934"/>
        <v>0</v>
      </c>
      <c r="BB753" s="164">
        <f t="shared" ca="1" si="1934"/>
        <v>0</v>
      </c>
      <c r="BC753" s="164">
        <f t="shared" ca="1" si="1934"/>
        <v>0</v>
      </c>
      <c r="BD753" s="164">
        <f t="shared" ca="1" si="1934"/>
        <v>0</v>
      </c>
      <c r="BE753" s="164">
        <f t="shared" ca="1" si="1934"/>
        <v>0</v>
      </c>
      <c r="BF753" s="164">
        <f t="shared" ca="1" si="1934"/>
        <v>0</v>
      </c>
      <c r="BG753" s="164">
        <f t="shared" ca="1" si="1934"/>
        <v>0</v>
      </c>
      <c r="BH753" s="164">
        <f t="shared" ca="1" si="1934"/>
        <v>0</v>
      </c>
      <c r="BI753" s="164">
        <f t="shared" ca="1" si="1934"/>
        <v>0</v>
      </c>
      <c r="BJ753" s="164">
        <f t="shared" ca="1" si="1934"/>
        <v>0</v>
      </c>
      <c r="BK753" s="164">
        <f t="shared" ca="1" si="1934"/>
        <v>0</v>
      </c>
      <c r="BL753" s="164">
        <f t="shared" ca="1" si="1934"/>
        <v>0</v>
      </c>
      <c r="BM753" s="164">
        <f t="shared" ca="1" si="1934"/>
        <v>0</v>
      </c>
      <c r="BN753" s="164">
        <f t="shared" ca="1" si="1934"/>
        <v>0</v>
      </c>
      <c r="BO753" s="164">
        <f t="shared" ca="1" si="1934"/>
        <v>0</v>
      </c>
      <c r="BP753" s="164">
        <f t="shared" ca="1" si="1934"/>
        <v>0</v>
      </c>
      <c r="BQ753" s="164">
        <f t="shared" ca="1" si="1934"/>
        <v>0</v>
      </c>
      <c r="BR753" s="164">
        <f t="shared" ca="1" si="1934"/>
        <v>0</v>
      </c>
      <c r="BS753" s="164">
        <f t="shared" ca="1" si="1934"/>
        <v>0</v>
      </c>
      <c r="BT753" s="164">
        <f t="shared" ca="1" si="1934"/>
        <v>0</v>
      </c>
      <c r="BU753" s="164">
        <f t="shared" ca="1" si="1934"/>
        <v>0</v>
      </c>
      <c r="BV753" s="164">
        <f t="shared" ref="BV753:DA753" ca="1" si="1935">IF($E$750=0,0,(CHOOSE($E$750,BV731,BV738,BV745)+BV720)*(1-$E$751))</f>
        <v>0</v>
      </c>
      <c r="BW753" s="164">
        <f t="shared" ca="1" si="1935"/>
        <v>0</v>
      </c>
      <c r="BX753" s="164">
        <f t="shared" ca="1" si="1935"/>
        <v>0</v>
      </c>
      <c r="BY753" s="164">
        <f t="shared" ca="1" si="1935"/>
        <v>0</v>
      </c>
      <c r="BZ753" s="164">
        <f t="shared" ca="1" si="1935"/>
        <v>0</v>
      </c>
      <c r="CA753" s="164">
        <f t="shared" ca="1" si="1935"/>
        <v>0</v>
      </c>
      <c r="CB753" s="164">
        <f t="shared" ca="1" si="1935"/>
        <v>0</v>
      </c>
      <c r="CC753" s="164">
        <f t="shared" ca="1" si="1935"/>
        <v>0</v>
      </c>
      <c r="CD753" s="164">
        <f t="shared" ca="1" si="1935"/>
        <v>0</v>
      </c>
      <c r="CE753" s="164">
        <f t="shared" ca="1" si="1935"/>
        <v>0</v>
      </c>
      <c r="CF753" s="164">
        <f t="shared" ca="1" si="1935"/>
        <v>0</v>
      </c>
      <c r="CG753" s="164">
        <f t="shared" ca="1" si="1935"/>
        <v>0</v>
      </c>
      <c r="CH753" s="164">
        <f t="shared" ca="1" si="1935"/>
        <v>0</v>
      </c>
      <c r="CI753" s="164">
        <f t="shared" ca="1" si="1935"/>
        <v>0</v>
      </c>
      <c r="CJ753" s="164">
        <f t="shared" ca="1" si="1935"/>
        <v>0</v>
      </c>
      <c r="CK753" s="164">
        <f t="shared" ca="1" si="1935"/>
        <v>0</v>
      </c>
      <c r="CL753" s="164">
        <f t="shared" ca="1" si="1935"/>
        <v>0</v>
      </c>
      <c r="CM753" s="164">
        <f t="shared" ca="1" si="1935"/>
        <v>0</v>
      </c>
      <c r="CN753" s="164">
        <f t="shared" ca="1" si="1935"/>
        <v>0</v>
      </c>
      <c r="CO753" s="164">
        <f t="shared" ca="1" si="1935"/>
        <v>0</v>
      </c>
      <c r="CP753" s="164">
        <f t="shared" ca="1" si="1935"/>
        <v>0</v>
      </c>
      <c r="CQ753" s="164">
        <f t="shared" ca="1" si="1935"/>
        <v>0</v>
      </c>
      <c r="CR753" s="164">
        <f t="shared" ca="1" si="1935"/>
        <v>0</v>
      </c>
      <c r="CS753" s="164">
        <f t="shared" ca="1" si="1935"/>
        <v>0</v>
      </c>
      <c r="CT753" s="164">
        <f t="shared" ca="1" si="1935"/>
        <v>0</v>
      </c>
      <c r="CU753" s="164">
        <f t="shared" ca="1" si="1935"/>
        <v>0</v>
      </c>
      <c r="CV753" s="164">
        <f t="shared" ca="1" si="1935"/>
        <v>0</v>
      </c>
      <c r="CW753" s="164">
        <f t="shared" ca="1" si="1935"/>
        <v>0</v>
      </c>
      <c r="CX753" s="164">
        <f t="shared" ca="1" si="1935"/>
        <v>0</v>
      </c>
      <c r="CY753" s="164">
        <f t="shared" ca="1" si="1935"/>
        <v>0</v>
      </c>
      <c r="CZ753" s="164">
        <f t="shared" ca="1" si="1935"/>
        <v>0</v>
      </c>
      <c r="DA753" s="164">
        <f t="shared" ca="1" si="1935"/>
        <v>0</v>
      </c>
      <c r="DB753" s="164">
        <f t="shared" ref="DB753:EG753" ca="1" si="1936">IF($E$750=0,0,(CHOOSE($E$750,DB731,DB738,DB745)+DB720)*(1-$E$751))</f>
        <v>0</v>
      </c>
      <c r="DC753" s="164">
        <f t="shared" ca="1" si="1936"/>
        <v>0</v>
      </c>
      <c r="DD753" s="164">
        <f t="shared" ca="1" si="1936"/>
        <v>0</v>
      </c>
      <c r="DE753" s="164">
        <f t="shared" ca="1" si="1936"/>
        <v>0</v>
      </c>
      <c r="DF753" s="164">
        <f t="shared" ca="1" si="1936"/>
        <v>0</v>
      </c>
      <c r="DG753" s="164">
        <f t="shared" ca="1" si="1936"/>
        <v>0</v>
      </c>
      <c r="DH753" s="164">
        <f t="shared" ca="1" si="1936"/>
        <v>0</v>
      </c>
      <c r="DI753" s="164">
        <f t="shared" ca="1" si="1936"/>
        <v>0</v>
      </c>
      <c r="DJ753" s="164">
        <f t="shared" ca="1" si="1936"/>
        <v>0</v>
      </c>
      <c r="DK753" s="164">
        <f t="shared" ca="1" si="1936"/>
        <v>0</v>
      </c>
      <c r="DL753" s="164">
        <f t="shared" ca="1" si="1936"/>
        <v>0</v>
      </c>
      <c r="DM753" s="164">
        <f t="shared" ca="1" si="1936"/>
        <v>0</v>
      </c>
      <c r="DN753" s="164">
        <f t="shared" ca="1" si="1936"/>
        <v>0</v>
      </c>
      <c r="DO753" s="164">
        <f t="shared" ca="1" si="1936"/>
        <v>0</v>
      </c>
      <c r="DP753" s="164">
        <f t="shared" ca="1" si="1936"/>
        <v>0</v>
      </c>
      <c r="DQ753" s="164">
        <f t="shared" ca="1" si="1936"/>
        <v>0</v>
      </c>
      <c r="DR753" s="164">
        <f t="shared" ca="1" si="1936"/>
        <v>0</v>
      </c>
      <c r="DS753" s="164">
        <f t="shared" ca="1" si="1936"/>
        <v>0</v>
      </c>
      <c r="DT753" s="164">
        <f t="shared" ca="1" si="1936"/>
        <v>0</v>
      </c>
      <c r="DU753" s="164">
        <f t="shared" ca="1" si="1936"/>
        <v>0</v>
      </c>
      <c r="DV753" s="164">
        <f t="shared" ca="1" si="1936"/>
        <v>0</v>
      </c>
      <c r="DW753" s="164">
        <f t="shared" ca="1" si="1936"/>
        <v>0</v>
      </c>
      <c r="DX753" s="164">
        <f t="shared" ca="1" si="1936"/>
        <v>0</v>
      </c>
      <c r="DY753" s="164">
        <f t="shared" ca="1" si="1936"/>
        <v>0</v>
      </c>
      <c r="DZ753" s="164">
        <f t="shared" ca="1" si="1936"/>
        <v>0</v>
      </c>
      <c r="EA753" s="164">
        <f t="shared" ca="1" si="1936"/>
        <v>0</v>
      </c>
      <c r="EB753" s="164">
        <f t="shared" ca="1" si="1936"/>
        <v>0</v>
      </c>
      <c r="EC753" s="164">
        <f t="shared" ca="1" si="1936"/>
        <v>0</v>
      </c>
      <c r="ED753" s="164">
        <f t="shared" ca="1" si="1936"/>
        <v>0</v>
      </c>
      <c r="EE753" s="164">
        <f t="shared" ca="1" si="1936"/>
        <v>0</v>
      </c>
      <c r="EF753" s="164">
        <f t="shared" ca="1" si="1936"/>
        <v>0</v>
      </c>
      <c r="EG753" s="164">
        <f t="shared" ca="1" si="1936"/>
        <v>0</v>
      </c>
      <c r="EH753" s="164">
        <f t="shared" ref="EH753:FR753" ca="1" si="1937">IF($E$750=0,0,(CHOOSE($E$750,EH731,EH738,EH745)+EH720)*(1-$E$751))</f>
        <v>0</v>
      </c>
      <c r="EI753" s="164">
        <f t="shared" ca="1" si="1937"/>
        <v>0</v>
      </c>
      <c r="EJ753" s="164">
        <f t="shared" ca="1" si="1937"/>
        <v>0</v>
      </c>
      <c r="EK753" s="164">
        <f t="shared" ca="1" si="1937"/>
        <v>0</v>
      </c>
      <c r="EL753" s="164">
        <f t="shared" ca="1" si="1937"/>
        <v>0</v>
      </c>
      <c r="EM753" s="164">
        <f t="shared" ca="1" si="1937"/>
        <v>0</v>
      </c>
      <c r="EN753" s="164">
        <f t="shared" ca="1" si="1937"/>
        <v>0</v>
      </c>
      <c r="EO753" s="164">
        <f t="shared" ca="1" si="1937"/>
        <v>0</v>
      </c>
      <c r="EP753" s="164">
        <f t="shared" ca="1" si="1937"/>
        <v>0</v>
      </c>
      <c r="EQ753" s="164">
        <f t="shared" ca="1" si="1937"/>
        <v>0</v>
      </c>
      <c r="ER753" s="164">
        <f t="shared" ca="1" si="1937"/>
        <v>0</v>
      </c>
      <c r="ES753" s="164">
        <f t="shared" ca="1" si="1937"/>
        <v>0</v>
      </c>
      <c r="ET753" s="164">
        <f t="shared" ca="1" si="1937"/>
        <v>0</v>
      </c>
      <c r="EU753" s="164">
        <f t="shared" ca="1" si="1937"/>
        <v>0</v>
      </c>
      <c r="EV753" s="164">
        <f t="shared" ca="1" si="1937"/>
        <v>0</v>
      </c>
      <c r="EW753" s="164">
        <f t="shared" ca="1" si="1937"/>
        <v>0</v>
      </c>
      <c r="EX753" s="164">
        <f t="shared" ca="1" si="1937"/>
        <v>0</v>
      </c>
      <c r="EY753" s="164">
        <f t="shared" ca="1" si="1937"/>
        <v>0</v>
      </c>
      <c r="EZ753" s="164">
        <f t="shared" ca="1" si="1937"/>
        <v>0</v>
      </c>
      <c r="FA753" s="164">
        <f t="shared" ca="1" si="1937"/>
        <v>0</v>
      </c>
      <c r="FB753" s="164">
        <f t="shared" ca="1" si="1937"/>
        <v>0</v>
      </c>
      <c r="FC753" s="164">
        <f t="shared" ca="1" si="1937"/>
        <v>0</v>
      </c>
      <c r="FD753" s="164">
        <f t="shared" ca="1" si="1937"/>
        <v>0</v>
      </c>
      <c r="FE753" s="164">
        <f t="shared" ca="1" si="1937"/>
        <v>0</v>
      </c>
      <c r="FF753" s="164">
        <f t="shared" ca="1" si="1937"/>
        <v>0</v>
      </c>
      <c r="FG753" s="164">
        <f t="shared" ca="1" si="1937"/>
        <v>0</v>
      </c>
      <c r="FH753" s="164">
        <f t="shared" ca="1" si="1937"/>
        <v>0</v>
      </c>
      <c r="FI753" s="164">
        <f t="shared" ca="1" si="1937"/>
        <v>0</v>
      </c>
      <c r="FJ753" s="164">
        <f t="shared" ca="1" si="1937"/>
        <v>0</v>
      </c>
      <c r="FK753" s="164">
        <f t="shared" ca="1" si="1937"/>
        <v>0</v>
      </c>
      <c r="FL753" s="164">
        <f t="shared" ca="1" si="1937"/>
        <v>0</v>
      </c>
      <c r="FM753" s="164">
        <f t="shared" ca="1" si="1937"/>
        <v>0</v>
      </c>
      <c r="FN753" s="164">
        <f t="shared" ca="1" si="1937"/>
        <v>0</v>
      </c>
      <c r="FO753" s="164">
        <f t="shared" ca="1" si="1937"/>
        <v>0</v>
      </c>
      <c r="FP753" s="164">
        <f t="shared" ca="1" si="1937"/>
        <v>0</v>
      </c>
      <c r="FQ753" s="164">
        <f t="shared" ca="1" si="1937"/>
        <v>0</v>
      </c>
      <c r="FR753" s="164">
        <f t="shared" ca="1" si="1937"/>
        <v>0</v>
      </c>
    </row>
    <row r="754" spans="2:174">
      <c r="B754" s="157"/>
      <c r="C754" s="157" t="s">
        <v>400</v>
      </c>
      <c r="D754" s="144" t="s">
        <v>974</v>
      </c>
      <c r="E754" s="142" t="s">
        <v>527</v>
      </c>
      <c r="H754" s="185">
        <f ca="1">ROUNDDOWN(SUM(I753:I754),BS_Rounding_Tolerance)-ROUNDDOWN(E725,BS_Rounding_Tolerance)</f>
        <v>0</v>
      </c>
      <c r="I754" s="167">
        <f ca="1">SUM(J754:FR754)</f>
        <v>0</v>
      </c>
      <c r="J754" s="164">
        <f ca="1">IF($E$750=0,0,(CHOOSE($E$750,J731,J738,J745)+J720)*($E$751))</f>
        <v>0</v>
      </c>
      <c r="K754" s="164">
        <f t="shared" ref="K754:AO754" ca="1" si="1938">IF($E$750=0,0,(CHOOSE($E$750,K731,K738,K745)+K720)*($E$751))</f>
        <v>0</v>
      </c>
      <c r="L754" s="164">
        <f t="shared" ca="1" si="1938"/>
        <v>0</v>
      </c>
      <c r="M754" s="164">
        <f t="shared" ca="1" si="1938"/>
        <v>0</v>
      </c>
      <c r="N754" s="164">
        <f t="shared" ca="1" si="1938"/>
        <v>0</v>
      </c>
      <c r="O754" s="164">
        <f t="shared" ca="1" si="1938"/>
        <v>0</v>
      </c>
      <c r="P754" s="164">
        <f t="shared" ca="1" si="1938"/>
        <v>0</v>
      </c>
      <c r="Q754" s="164">
        <f t="shared" ca="1" si="1938"/>
        <v>0</v>
      </c>
      <c r="R754" s="164">
        <f t="shared" ca="1" si="1938"/>
        <v>0</v>
      </c>
      <c r="S754" s="164">
        <f t="shared" ca="1" si="1938"/>
        <v>0</v>
      </c>
      <c r="T754" s="164">
        <f t="shared" ca="1" si="1938"/>
        <v>0</v>
      </c>
      <c r="U754" s="164">
        <f t="shared" ca="1" si="1938"/>
        <v>0</v>
      </c>
      <c r="V754" s="164">
        <f t="shared" ca="1" si="1938"/>
        <v>0</v>
      </c>
      <c r="W754" s="164">
        <f t="shared" ca="1" si="1938"/>
        <v>0</v>
      </c>
      <c r="X754" s="164">
        <f t="shared" ca="1" si="1938"/>
        <v>0</v>
      </c>
      <c r="Y754" s="164">
        <f t="shared" ca="1" si="1938"/>
        <v>0</v>
      </c>
      <c r="Z754" s="164">
        <f t="shared" ca="1" si="1938"/>
        <v>0</v>
      </c>
      <c r="AA754" s="164">
        <f t="shared" ca="1" si="1938"/>
        <v>0</v>
      </c>
      <c r="AB754" s="164">
        <f t="shared" ca="1" si="1938"/>
        <v>0</v>
      </c>
      <c r="AC754" s="164">
        <f t="shared" ca="1" si="1938"/>
        <v>0</v>
      </c>
      <c r="AD754" s="164">
        <f t="shared" ca="1" si="1938"/>
        <v>0</v>
      </c>
      <c r="AE754" s="164">
        <f t="shared" ca="1" si="1938"/>
        <v>0</v>
      </c>
      <c r="AF754" s="164">
        <f t="shared" ca="1" si="1938"/>
        <v>0</v>
      </c>
      <c r="AG754" s="164">
        <f t="shared" ca="1" si="1938"/>
        <v>0</v>
      </c>
      <c r="AH754" s="164">
        <f t="shared" ca="1" si="1938"/>
        <v>0</v>
      </c>
      <c r="AI754" s="164">
        <f t="shared" ca="1" si="1938"/>
        <v>0</v>
      </c>
      <c r="AJ754" s="164">
        <f t="shared" ca="1" si="1938"/>
        <v>0</v>
      </c>
      <c r="AK754" s="164">
        <f t="shared" ca="1" si="1938"/>
        <v>0</v>
      </c>
      <c r="AL754" s="164">
        <f t="shared" ca="1" si="1938"/>
        <v>0</v>
      </c>
      <c r="AM754" s="164">
        <f t="shared" ca="1" si="1938"/>
        <v>0</v>
      </c>
      <c r="AN754" s="164">
        <f t="shared" ca="1" si="1938"/>
        <v>0</v>
      </c>
      <c r="AO754" s="164">
        <f t="shared" ca="1" si="1938"/>
        <v>0</v>
      </c>
      <c r="AP754" s="164">
        <f t="shared" ref="AP754:BU754" ca="1" si="1939">IF($E$750=0,0,(CHOOSE($E$750,AP731,AP738,AP745)+AP720)*($E$751))</f>
        <v>0</v>
      </c>
      <c r="AQ754" s="164">
        <f t="shared" ca="1" si="1939"/>
        <v>0</v>
      </c>
      <c r="AR754" s="164">
        <f t="shared" ca="1" si="1939"/>
        <v>0</v>
      </c>
      <c r="AS754" s="164">
        <f t="shared" ca="1" si="1939"/>
        <v>0</v>
      </c>
      <c r="AT754" s="164">
        <f t="shared" ca="1" si="1939"/>
        <v>0</v>
      </c>
      <c r="AU754" s="164">
        <f t="shared" ca="1" si="1939"/>
        <v>0</v>
      </c>
      <c r="AV754" s="164">
        <f t="shared" ca="1" si="1939"/>
        <v>0</v>
      </c>
      <c r="AW754" s="164">
        <f t="shared" ca="1" si="1939"/>
        <v>0</v>
      </c>
      <c r="AX754" s="164">
        <f t="shared" ca="1" si="1939"/>
        <v>0</v>
      </c>
      <c r="AY754" s="164">
        <f t="shared" ca="1" si="1939"/>
        <v>0</v>
      </c>
      <c r="AZ754" s="164">
        <f t="shared" ca="1" si="1939"/>
        <v>0</v>
      </c>
      <c r="BA754" s="164">
        <f t="shared" ca="1" si="1939"/>
        <v>0</v>
      </c>
      <c r="BB754" s="164">
        <f t="shared" ca="1" si="1939"/>
        <v>0</v>
      </c>
      <c r="BC754" s="164">
        <f t="shared" ca="1" si="1939"/>
        <v>0</v>
      </c>
      <c r="BD754" s="164">
        <f t="shared" ca="1" si="1939"/>
        <v>0</v>
      </c>
      <c r="BE754" s="164">
        <f t="shared" ca="1" si="1939"/>
        <v>0</v>
      </c>
      <c r="BF754" s="164">
        <f t="shared" ca="1" si="1939"/>
        <v>0</v>
      </c>
      <c r="BG754" s="164">
        <f t="shared" ca="1" si="1939"/>
        <v>0</v>
      </c>
      <c r="BH754" s="164">
        <f t="shared" ca="1" si="1939"/>
        <v>0</v>
      </c>
      <c r="BI754" s="164">
        <f t="shared" ca="1" si="1939"/>
        <v>0</v>
      </c>
      <c r="BJ754" s="164">
        <f t="shared" ca="1" si="1939"/>
        <v>0</v>
      </c>
      <c r="BK754" s="164">
        <f t="shared" ca="1" si="1939"/>
        <v>0</v>
      </c>
      <c r="BL754" s="164">
        <f t="shared" ca="1" si="1939"/>
        <v>0</v>
      </c>
      <c r="BM754" s="164">
        <f t="shared" ca="1" si="1939"/>
        <v>0</v>
      </c>
      <c r="BN754" s="164">
        <f t="shared" ca="1" si="1939"/>
        <v>0</v>
      </c>
      <c r="BO754" s="164">
        <f t="shared" ca="1" si="1939"/>
        <v>0</v>
      </c>
      <c r="BP754" s="164">
        <f t="shared" ca="1" si="1939"/>
        <v>0</v>
      </c>
      <c r="BQ754" s="164">
        <f t="shared" ca="1" si="1939"/>
        <v>0</v>
      </c>
      <c r="BR754" s="164">
        <f t="shared" ca="1" si="1939"/>
        <v>0</v>
      </c>
      <c r="BS754" s="164">
        <f t="shared" ca="1" si="1939"/>
        <v>0</v>
      </c>
      <c r="BT754" s="164">
        <f t="shared" ca="1" si="1939"/>
        <v>0</v>
      </c>
      <c r="BU754" s="164">
        <f t="shared" ca="1" si="1939"/>
        <v>0</v>
      </c>
      <c r="BV754" s="164">
        <f t="shared" ref="BV754:DA754" ca="1" si="1940">IF($E$750=0,0,(CHOOSE($E$750,BV731,BV738,BV745)+BV720)*($E$751))</f>
        <v>0</v>
      </c>
      <c r="BW754" s="164">
        <f t="shared" ca="1" si="1940"/>
        <v>0</v>
      </c>
      <c r="BX754" s="164">
        <f t="shared" ca="1" si="1940"/>
        <v>0</v>
      </c>
      <c r="BY754" s="164">
        <f t="shared" ca="1" si="1940"/>
        <v>0</v>
      </c>
      <c r="BZ754" s="164">
        <f t="shared" ca="1" si="1940"/>
        <v>0</v>
      </c>
      <c r="CA754" s="164">
        <f t="shared" ca="1" si="1940"/>
        <v>0</v>
      </c>
      <c r="CB754" s="164">
        <f t="shared" ca="1" si="1940"/>
        <v>0</v>
      </c>
      <c r="CC754" s="164">
        <f t="shared" ca="1" si="1940"/>
        <v>0</v>
      </c>
      <c r="CD754" s="164">
        <f t="shared" ca="1" si="1940"/>
        <v>0</v>
      </c>
      <c r="CE754" s="164">
        <f t="shared" ca="1" si="1940"/>
        <v>0</v>
      </c>
      <c r="CF754" s="164">
        <f t="shared" ca="1" si="1940"/>
        <v>0</v>
      </c>
      <c r="CG754" s="164">
        <f t="shared" ca="1" si="1940"/>
        <v>0</v>
      </c>
      <c r="CH754" s="164">
        <f t="shared" ca="1" si="1940"/>
        <v>0</v>
      </c>
      <c r="CI754" s="164">
        <f t="shared" ca="1" si="1940"/>
        <v>0</v>
      </c>
      <c r="CJ754" s="164">
        <f t="shared" ca="1" si="1940"/>
        <v>0</v>
      </c>
      <c r="CK754" s="164">
        <f t="shared" ca="1" si="1940"/>
        <v>0</v>
      </c>
      <c r="CL754" s="164">
        <f t="shared" ca="1" si="1940"/>
        <v>0</v>
      </c>
      <c r="CM754" s="164">
        <f t="shared" ca="1" si="1940"/>
        <v>0</v>
      </c>
      <c r="CN754" s="164">
        <f t="shared" ca="1" si="1940"/>
        <v>0</v>
      </c>
      <c r="CO754" s="164">
        <f t="shared" ca="1" si="1940"/>
        <v>0</v>
      </c>
      <c r="CP754" s="164">
        <f t="shared" ca="1" si="1940"/>
        <v>0</v>
      </c>
      <c r="CQ754" s="164">
        <f t="shared" ca="1" si="1940"/>
        <v>0</v>
      </c>
      <c r="CR754" s="164">
        <f t="shared" ca="1" si="1940"/>
        <v>0</v>
      </c>
      <c r="CS754" s="164">
        <f t="shared" ca="1" si="1940"/>
        <v>0</v>
      </c>
      <c r="CT754" s="164">
        <f t="shared" ca="1" si="1940"/>
        <v>0</v>
      </c>
      <c r="CU754" s="164">
        <f t="shared" ca="1" si="1940"/>
        <v>0</v>
      </c>
      <c r="CV754" s="164">
        <f t="shared" ca="1" si="1940"/>
        <v>0</v>
      </c>
      <c r="CW754" s="164">
        <f t="shared" ca="1" si="1940"/>
        <v>0</v>
      </c>
      <c r="CX754" s="164">
        <f t="shared" ca="1" si="1940"/>
        <v>0</v>
      </c>
      <c r="CY754" s="164">
        <f t="shared" ca="1" si="1940"/>
        <v>0</v>
      </c>
      <c r="CZ754" s="164">
        <f t="shared" ca="1" si="1940"/>
        <v>0</v>
      </c>
      <c r="DA754" s="164">
        <f t="shared" ca="1" si="1940"/>
        <v>0</v>
      </c>
      <c r="DB754" s="164">
        <f t="shared" ref="DB754:EG754" ca="1" si="1941">IF($E$750=0,0,(CHOOSE($E$750,DB731,DB738,DB745)+DB720)*($E$751))</f>
        <v>0</v>
      </c>
      <c r="DC754" s="164">
        <f t="shared" ca="1" si="1941"/>
        <v>0</v>
      </c>
      <c r="DD754" s="164">
        <f t="shared" ca="1" si="1941"/>
        <v>0</v>
      </c>
      <c r="DE754" s="164">
        <f t="shared" ca="1" si="1941"/>
        <v>0</v>
      </c>
      <c r="DF754" s="164">
        <f t="shared" ca="1" si="1941"/>
        <v>0</v>
      </c>
      <c r="DG754" s="164">
        <f t="shared" ca="1" si="1941"/>
        <v>0</v>
      </c>
      <c r="DH754" s="164">
        <f t="shared" ca="1" si="1941"/>
        <v>0</v>
      </c>
      <c r="DI754" s="164">
        <f t="shared" ca="1" si="1941"/>
        <v>0</v>
      </c>
      <c r="DJ754" s="164">
        <f t="shared" ca="1" si="1941"/>
        <v>0</v>
      </c>
      <c r="DK754" s="164">
        <f t="shared" ca="1" si="1941"/>
        <v>0</v>
      </c>
      <c r="DL754" s="164">
        <f t="shared" ca="1" si="1941"/>
        <v>0</v>
      </c>
      <c r="DM754" s="164">
        <f t="shared" ca="1" si="1941"/>
        <v>0</v>
      </c>
      <c r="DN754" s="164">
        <f t="shared" ca="1" si="1941"/>
        <v>0</v>
      </c>
      <c r="DO754" s="164">
        <f t="shared" ca="1" si="1941"/>
        <v>0</v>
      </c>
      <c r="DP754" s="164">
        <f t="shared" ca="1" si="1941"/>
        <v>0</v>
      </c>
      <c r="DQ754" s="164">
        <f t="shared" ca="1" si="1941"/>
        <v>0</v>
      </c>
      <c r="DR754" s="164">
        <f t="shared" ca="1" si="1941"/>
        <v>0</v>
      </c>
      <c r="DS754" s="164">
        <f t="shared" ca="1" si="1941"/>
        <v>0</v>
      </c>
      <c r="DT754" s="164">
        <f t="shared" ca="1" si="1941"/>
        <v>0</v>
      </c>
      <c r="DU754" s="164">
        <f t="shared" ca="1" si="1941"/>
        <v>0</v>
      </c>
      <c r="DV754" s="164">
        <f t="shared" ca="1" si="1941"/>
        <v>0</v>
      </c>
      <c r="DW754" s="164">
        <f t="shared" ca="1" si="1941"/>
        <v>0</v>
      </c>
      <c r="DX754" s="164">
        <f t="shared" ca="1" si="1941"/>
        <v>0</v>
      </c>
      <c r="DY754" s="164">
        <f t="shared" ca="1" si="1941"/>
        <v>0</v>
      </c>
      <c r="DZ754" s="164">
        <f t="shared" ca="1" si="1941"/>
        <v>0</v>
      </c>
      <c r="EA754" s="164">
        <f t="shared" ca="1" si="1941"/>
        <v>0</v>
      </c>
      <c r="EB754" s="164">
        <f t="shared" ca="1" si="1941"/>
        <v>0</v>
      </c>
      <c r="EC754" s="164">
        <f t="shared" ca="1" si="1941"/>
        <v>0</v>
      </c>
      <c r="ED754" s="164">
        <f t="shared" ca="1" si="1941"/>
        <v>0</v>
      </c>
      <c r="EE754" s="164">
        <f t="shared" ca="1" si="1941"/>
        <v>0</v>
      </c>
      <c r="EF754" s="164">
        <f t="shared" ca="1" si="1941"/>
        <v>0</v>
      </c>
      <c r="EG754" s="164">
        <f t="shared" ca="1" si="1941"/>
        <v>0</v>
      </c>
      <c r="EH754" s="164">
        <f t="shared" ref="EH754:FR754" ca="1" si="1942">IF($E$750=0,0,(CHOOSE($E$750,EH731,EH738,EH745)+EH720)*($E$751))</f>
        <v>0</v>
      </c>
      <c r="EI754" s="164">
        <f t="shared" ca="1" si="1942"/>
        <v>0</v>
      </c>
      <c r="EJ754" s="164">
        <f t="shared" ca="1" si="1942"/>
        <v>0</v>
      </c>
      <c r="EK754" s="164">
        <f t="shared" ca="1" si="1942"/>
        <v>0</v>
      </c>
      <c r="EL754" s="164">
        <f t="shared" ca="1" si="1942"/>
        <v>0</v>
      </c>
      <c r="EM754" s="164">
        <f t="shared" ca="1" si="1942"/>
        <v>0</v>
      </c>
      <c r="EN754" s="164">
        <f t="shared" ca="1" si="1942"/>
        <v>0</v>
      </c>
      <c r="EO754" s="164">
        <f t="shared" ca="1" si="1942"/>
        <v>0</v>
      </c>
      <c r="EP754" s="164">
        <f t="shared" ca="1" si="1942"/>
        <v>0</v>
      </c>
      <c r="EQ754" s="164">
        <f t="shared" ca="1" si="1942"/>
        <v>0</v>
      </c>
      <c r="ER754" s="164">
        <f t="shared" ca="1" si="1942"/>
        <v>0</v>
      </c>
      <c r="ES754" s="164">
        <f t="shared" ca="1" si="1942"/>
        <v>0</v>
      </c>
      <c r="ET754" s="164">
        <f t="shared" ca="1" si="1942"/>
        <v>0</v>
      </c>
      <c r="EU754" s="164">
        <f t="shared" ca="1" si="1942"/>
        <v>0</v>
      </c>
      <c r="EV754" s="164">
        <f t="shared" ca="1" si="1942"/>
        <v>0</v>
      </c>
      <c r="EW754" s="164">
        <f t="shared" ca="1" si="1942"/>
        <v>0</v>
      </c>
      <c r="EX754" s="164">
        <f t="shared" ca="1" si="1942"/>
        <v>0</v>
      </c>
      <c r="EY754" s="164">
        <f t="shared" ca="1" si="1942"/>
        <v>0</v>
      </c>
      <c r="EZ754" s="164">
        <f t="shared" ca="1" si="1942"/>
        <v>0</v>
      </c>
      <c r="FA754" s="164">
        <f t="shared" ca="1" si="1942"/>
        <v>0</v>
      </c>
      <c r="FB754" s="164">
        <f t="shared" ca="1" si="1942"/>
        <v>0</v>
      </c>
      <c r="FC754" s="164">
        <f t="shared" ca="1" si="1942"/>
        <v>0</v>
      </c>
      <c r="FD754" s="164">
        <f t="shared" ca="1" si="1942"/>
        <v>0</v>
      </c>
      <c r="FE754" s="164">
        <f t="shared" ca="1" si="1942"/>
        <v>0</v>
      </c>
      <c r="FF754" s="164">
        <f t="shared" ca="1" si="1942"/>
        <v>0</v>
      </c>
      <c r="FG754" s="164">
        <f t="shared" ca="1" si="1942"/>
        <v>0</v>
      </c>
      <c r="FH754" s="164">
        <f t="shared" ca="1" si="1942"/>
        <v>0</v>
      </c>
      <c r="FI754" s="164">
        <f t="shared" ca="1" si="1942"/>
        <v>0</v>
      </c>
      <c r="FJ754" s="164">
        <f t="shared" ca="1" si="1942"/>
        <v>0</v>
      </c>
      <c r="FK754" s="164">
        <f t="shared" ca="1" si="1942"/>
        <v>0</v>
      </c>
      <c r="FL754" s="164">
        <f t="shared" ca="1" si="1942"/>
        <v>0</v>
      </c>
      <c r="FM754" s="164">
        <f t="shared" ca="1" si="1942"/>
        <v>0</v>
      </c>
      <c r="FN754" s="164">
        <f t="shared" ca="1" si="1942"/>
        <v>0</v>
      </c>
      <c r="FO754" s="164">
        <f t="shared" ca="1" si="1942"/>
        <v>0</v>
      </c>
      <c r="FP754" s="164">
        <f t="shared" ca="1" si="1942"/>
        <v>0</v>
      </c>
      <c r="FQ754" s="164">
        <f t="shared" ca="1" si="1942"/>
        <v>0</v>
      </c>
      <c r="FR754" s="164">
        <f t="shared" ca="1" si="1942"/>
        <v>0</v>
      </c>
    </row>
    <row r="755" spans="2:174">
      <c r="B755" s="157"/>
      <c r="C755" s="157" t="s">
        <v>627</v>
      </c>
      <c r="D755" s="144" t="s">
        <v>974</v>
      </c>
      <c r="E755" s="151">
        <f>INDEX(Assumptions!$G520:$G520,MATCH($A$1,Model_Number,0))</f>
        <v>1</v>
      </c>
      <c r="H755" s="185">
        <f>I755-E723</f>
        <v>0</v>
      </c>
      <c r="I755" s="167">
        <f>SUM(J755:FR755)</f>
        <v>255000</v>
      </c>
      <c r="J755" s="164">
        <f>IF($E$750=0,0,CHOOSE($E$750,J732,J739,J746))*$E755</f>
        <v>0</v>
      </c>
      <c r="K755" s="164">
        <f t="shared" ref="K755:BV755" si="1943">IF($E$750=0,0,CHOOSE($E$750,K732,K739,K746))*$E755</f>
        <v>0</v>
      </c>
      <c r="L755" s="164">
        <f>IF($E$750=0,0,CHOOSE($E$750,L732,L739,L746))*$E755</f>
        <v>0</v>
      </c>
      <c r="M755" s="164">
        <f t="shared" si="1943"/>
        <v>0</v>
      </c>
      <c r="N755" s="164">
        <f t="shared" si="1943"/>
        <v>0</v>
      </c>
      <c r="O755" s="164">
        <f t="shared" si="1943"/>
        <v>0</v>
      </c>
      <c r="P755" s="164">
        <f t="shared" si="1943"/>
        <v>0</v>
      </c>
      <c r="Q755" s="164">
        <f t="shared" si="1943"/>
        <v>0</v>
      </c>
      <c r="R755" s="164">
        <f t="shared" si="1943"/>
        <v>0</v>
      </c>
      <c r="S755" s="164">
        <f t="shared" si="1943"/>
        <v>0</v>
      </c>
      <c r="T755" s="164">
        <f t="shared" si="1943"/>
        <v>0</v>
      </c>
      <c r="U755" s="164">
        <f t="shared" si="1943"/>
        <v>0</v>
      </c>
      <c r="V755" s="164">
        <f t="shared" si="1943"/>
        <v>0</v>
      </c>
      <c r="W755" s="164">
        <f t="shared" si="1943"/>
        <v>0</v>
      </c>
      <c r="X755" s="164">
        <f t="shared" si="1943"/>
        <v>0</v>
      </c>
      <c r="Y755" s="164">
        <f t="shared" si="1943"/>
        <v>0</v>
      </c>
      <c r="Z755" s="164">
        <f t="shared" si="1943"/>
        <v>0</v>
      </c>
      <c r="AA755" s="164">
        <f t="shared" si="1943"/>
        <v>255000</v>
      </c>
      <c r="AB755" s="164">
        <f t="shared" si="1943"/>
        <v>0</v>
      </c>
      <c r="AC755" s="164">
        <f t="shared" si="1943"/>
        <v>0</v>
      </c>
      <c r="AD755" s="164">
        <f t="shared" si="1943"/>
        <v>0</v>
      </c>
      <c r="AE755" s="164">
        <f t="shared" si="1943"/>
        <v>0</v>
      </c>
      <c r="AF755" s="164">
        <f t="shared" si="1943"/>
        <v>0</v>
      </c>
      <c r="AG755" s="164">
        <f t="shared" si="1943"/>
        <v>0</v>
      </c>
      <c r="AH755" s="164">
        <f t="shared" si="1943"/>
        <v>0</v>
      </c>
      <c r="AI755" s="164">
        <f t="shared" si="1943"/>
        <v>0</v>
      </c>
      <c r="AJ755" s="164">
        <f t="shared" si="1943"/>
        <v>0</v>
      </c>
      <c r="AK755" s="164">
        <f t="shared" si="1943"/>
        <v>0</v>
      </c>
      <c r="AL755" s="164">
        <f t="shared" si="1943"/>
        <v>0</v>
      </c>
      <c r="AM755" s="164">
        <f t="shared" si="1943"/>
        <v>0</v>
      </c>
      <c r="AN755" s="164">
        <f t="shared" si="1943"/>
        <v>0</v>
      </c>
      <c r="AO755" s="164">
        <f t="shared" si="1943"/>
        <v>0</v>
      </c>
      <c r="AP755" s="164">
        <f t="shared" si="1943"/>
        <v>0</v>
      </c>
      <c r="AQ755" s="164">
        <f t="shared" si="1943"/>
        <v>0</v>
      </c>
      <c r="AR755" s="164">
        <f t="shared" si="1943"/>
        <v>0</v>
      </c>
      <c r="AS755" s="164">
        <f t="shared" si="1943"/>
        <v>0</v>
      </c>
      <c r="AT755" s="164">
        <f t="shared" si="1943"/>
        <v>0</v>
      </c>
      <c r="AU755" s="164">
        <f t="shared" si="1943"/>
        <v>0</v>
      </c>
      <c r="AV755" s="164">
        <f t="shared" si="1943"/>
        <v>0</v>
      </c>
      <c r="AW755" s="164">
        <f t="shared" si="1943"/>
        <v>0</v>
      </c>
      <c r="AX755" s="164">
        <f t="shared" si="1943"/>
        <v>0</v>
      </c>
      <c r="AY755" s="164">
        <f t="shared" si="1943"/>
        <v>0</v>
      </c>
      <c r="AZ755" s="164">
        <f t="shared" si="1943"/>
        <v>0</v>
      </c>
      <c r="BA755" s="164">
        <f t="shared" si="1943"/>
        <v>0</v>
      </c>
      <c r="BB755" s="164">
        <f t="shared" si="1943"/>
        <v>0</v>
      </c>
      <c r="BC755" s="164">
        <f t="shared" si="1943"/>
        <v>0</v>
      </c>
      <c r="BD755" s="164">
        <f t="shared" si="1943"/>
        <v>0</v>
      </c>
      <c r="BE755" s="164">
        <f t="shared" si="1943"/>
        <v>0</v>
      </c>
      <c r="BF755" s="164">
        <f t="shared" si="1943"/>
        <v>0</v>
      </c>
      <c r="BG755" s="164">
        <f t="shared" si="1943"/>
        <v>0</v>
      </c>
      <c r="BH755" s="164">
        <f t="shared" si="1943"/>
        <v>0</v>
      </c>
      <c r="BI755" s="164">
        <f t="shared" si="1943"/>
        <v>0</v>
      </c>
      <c r="BJ755" s="164">
        <f t="shared" si="1943"/>
        <v>0</v>
      </c>
      <c r="BK755" s="164">
        <f t="shared" si="1943"/>
        <v>0</v>
      </c>
      <c r="BL755" s="164">
        <f t="shared" si="1943"/>
        <v>0</v>
      </c>
      <c r="BM755" s="164">
        <f t="shared" si="1943"/>
        <v>0</v>
      </c>
      <c r="BN755" s="164">
        <f t="shared" si="1943"/>
        <v>0</v>
      </c>
      <c r="BO755" s="164">
        <f t="shared" si="1943"/>
        <v>0</v>
      </c>
      <c r="BP755" s="164">
        <f t="shared" si="1943"/>
        <v>0</v>
      </c>
      <c r="BQ755" s="164">
        <f t="shared" si="1943"/>
        <v>0</v>
      </c>
      <c r="BR755" s="164">
        <f t="shared" si="1943"/>
        <v>0</v>
      </c>
      <c r="BS755" s="164">
        <f t="shared" si="1943"/>
        <v>0</v>
      </c>
      <c r="BT755" s="164">
        <f t="shared" si="1943"/>
        <v>0</v>
      </c>
      <c r="BU755" s="164">
        <f t="shared" si="1943"/>
        <v>0</v>
      </c>
      <c r="BV755" s="164">
        <f t="shared" si="1943"/>
        <v>0</v>
      </c>
      <c r="BW755" s="164">
        <f t="shared" ref="BW755:EH755" si="1944">IF($E$750=0,0,CHOOSE($E$750,BW732,BW739,BW746))*$E755</f>
        <v>0</v>
      </c>
      <c r="BX755" s="164">
        <f t="shared" si="1944"/>
        <v>0</v>
      </c>
      <c r="BY755" s="164">
        <f t="shared" si="1944"/>
        <v>0</v>
      </c>
      <c r="BZ755" s="164">
        <f t="shared" si="1944"/>
        <v>0</v>
      </c>
      <c r="CA755" s="164">
        <f t="shared" si="1944"/>
        <v>0</v>
      </c>
      <c r="CB755" s="164">
        <f t="shared" si="1944"/>
        <v>0</v>
      </c>
      <c r="CC755" s="164">
        <f t="shared" si="1944"/>
        <v>0</v>
      </c>
      <c r="CD755" s="164">
        <f t="shared" si="1944"/>
        <v>0</v>
      </c>
      <c r="CE755" s="164">
        <f t="shared" si="1944"/>
        <v>0</v>
      </c>
      <c r="CF755" s="164">
        <f t="shared" si="1944"/>
        <v>0</v>
      </c>
      <c r="CG755" s="164">
        <f t="shared" si="1944"/>
        <v>0</v>
      </c>
      <c r="CH755" s="164">
        <f t="shared" si="1944"/>
        <v>0</v>
      </c>
      <c r="CI755" s="164">
        <f t="shared" si="1944"/>
        <v>0</v>
      </c>
      <c r="CJ755" s="164">
        <f t="shared" si="1944"/>
        <v>0</v>
      </c>
      <c r="CK755" s="164">
        <f t="shared" si="1944"/>
        <v>0</v>
      </c>
      <c r="CL755" s="164">
        <f t="shared" si="1944"/>
        <v>0</v>
      </c>
      <c r="CM755" s="164">
        <f t="shared" si="1944"/>
        <v>0</v>
      </c>
      <c r="CN755" s="164">
        <f t="shared" si="1944"/>
        <v>0</v>
      </c>
      <c r="CO755" s="164">
        <f t="shared" si="1944"/>
        <v>0</v>
      </c>
      <c r="CP755" s="164">
        <f t="shared" si="1944"/>
        <v>0</v>
      </c>
      <c r="CQ755" s="164">
        <f t="shared" si="1944"/>
        <v>0</v>
      </c>
      <c r="CR755" s="164">
        <f t="shared" si="1944"/>
        <v>0</v>
      </c>
      <c r="CS755" s="164">
        <f t="shared" si="1944"/>
        <v>0</v>
      </c>
      <c r="CT755" s="164">
        <f t="shared" si="1944"/>
        <v>0</v>
      </c>
      <c r="CU755" s="164">
        <f t="shared" si="1944"/>
        <v>0</v>
      </c>
      <c r="CV755" s="164">
        <f t="shared" si="1944"/>
        <v>0</v>
      </c>
      <c r="CW755" s="164">
        <f t="shared" si="1944"/>
        <v>0</v>
      </c>
      <c r="CX755" s="164">
        <f t="shared" si="1944"/>
        <v>0</v>
      </c>
      <c r="CY755" s="164">
        <f t="shared" si="1944"/>
        <v>0</v>
      </c>
      <c r="CZ755" s="164">
        <f t="shared" si="1944"/>
        <v>0</v>
      </c>
      <c r="DA755" s="164">
        <f t="shared" si="1944"/>
        <v>0</v>
      </c>
      <c r="DB755" s="164">
        <f t="shared" si="1944"/>
        <v>0</v>
      </c>
      <c r="DC755" s="164">
        <f t="shared" si="1944"/>
        <v>0</v>
      </c>
      <c r="DD755" s="164">
        <f t="shared" si="1944"/>
        <v>0</v>
      </c>
      <c r="DE755" s="164">
        <f t="shared" si="1944"/>
        <v>0</v>
      </c>
      <c r="DF755" s="164">
        <f t="shared" si="1944"/>
        <v>0</v>
      </c>
      <c r="DG755" s="164">
        <f t="shared" si="1944"/>
        <v>0</v>
      </c>
      <c r="DH755" s="164">
        <f t="shared" si="1944"/>
        <v>0</v>
      </c>
      <c r="DI755" s="164">
        <f t="shared" si="1944"/>
        <v>0</v>
      </c>
      <c r="DJ755" s="164">
        <f t="shared" si="1944"/>
        <v>0</v>
      </c>
      <c r="DK755" s="164">
        <f t="shared" si="1944"/>
        <v>0</v>
      </c>
      <c r="DL755" s="164">
        <f t="shared" si="1944"/>
        <v>0</v>
      </c>
      <c r="DM755" s="164">
        <f t="shared" si="1944"/>
        <v>0</v>
      </c>
      <c r="DN755" s="164">
        <f t="shared" si="1944"/>
        <v>0</v>
      </c>
      <c r="DO755" s="164">
        <f t="shared" si="1944"/>
        <v>0</v>
      </c>
      <c r="DP755" s="164">
        <f t="shared" si="1944"/>
        <v>0</v>
      </c>
      <c r="DQ755" s="164">
        <f t="shared" si="1944"/>
        <v>0</v>
      </c>
      <c r="DR755" s="164">
        <f t="shared" si="1944"/>
        <v>0</v>
      </c>
      <c r="DS755" s="164">
        <f t="shared" si="1944"/>
        <v>0</v>
      </c>
      <c r="DT755" s="164">
        <f t="shared" si="1944"/>
        <v>0</v>
      </c>
      <c r="DU755" s="164">
        <f t="shared" si="1944"/>
        <v>0</v>
      </c>
      <c r="DV755" s="164">
        <f t="shared" si="1944"/>
        <v>0</v>
      </c>
      <c r="DW755" s="164">
        <f t="shared" si="1944"/>
        <v>0</v>
      </c>
      <c r="DX755" s="164">
        <f t="shared" si="1944"/>
        <v>0</v>
      </c>
      <c r="DY755" s="164">
        <f t="shared" si="1944"/>
        <v>0</v>
      </c>
      <c r="DZ755" s="164">
        <f t="shared" si="1944"/>
        <v>0</v>
      </c>
      <c r="EA755" s="164">
        <f t="shared" si="1944"/>
        <v>0</v>
      </c>
      <c r="EB755" s="164">
        <f t="shared" si="1944"/>
        <v>0</v>
      </c>
      <c r="EC755" s="164">
        <f t="shared" si="1944"/>
        <v>0</v>
      </c>
      <c r="ED755" s="164">
        <f t="shared" si="1944"/>
        <v>0</v>
      </c>
      <c r="EE755" s="164">
        <f t="shared" si="1944"/>
        <v>0</v>
      </c>
      <c r="EF755" s="164">
        <f t="shared" si="1944"/>
        <v>0</v>
      </c>
      <c r="EG755" s="164">
        <f t="shared" si="1944"/>
        <v>0</v>
      </c>
      <c r="EH755" s="164">
        <f t="shared" si="1944"/>
        <v>0</v>
      </c>
      <c r="EI755" s="164">
        <f t="shared" ref="EI755:FR755" si="1945">IF($E$750=0,0,CHOOSE($E$750,EI732,EI739,EI746))*$E755</f>
        <v>0</v>
      </c>
      <c r="EJ755" s="164">
        <f t="shared" si="1945"/>
        <v>0</v>
      </c>
      <c r="EK755" s="164">
        <f t="shared" si="1945"/>
        <v>0</v>
      </c>
      <c r="EL755" s="164">
        <f t="shared" si="1945"/>
        <v>0</v>
      </c>
      <c r="EM755" s="164">
        <f t="shared" si="1945"/>
        <v>0</v>
      </c>
      <c r="EN755" s="164">
        <f t="shared" si="1945"/>
        <v>0</v>
      </c>
      <c r="EO755" s="164">
        <f t="shared" si="1945"/>
        <v>0</v>
      </c>
      <c r="EP755" s="164">
        <f t="shared" si="1945"/>
        <v>0</v>
      </c>
      <c r="EQ755" s="164">
        <f t="shared" si="1945"/>
        <v>0</v>
      </c>
      <c r="ER755" s="164">
        <f t="shared" si="1945"/>
        <v>0</v>
      </c>
      <c r="ES755" s="164">
        <f t="shared" si="1945"/>
        <v>0</v>
      </c>
      <c r="ET755" s="164">
        <f t="shared" si="1945"/>
        <v>0</v>
      </c>
      <c r="EU755" s="164">
        <f t="shared" si="1945"/>
        <v>0</v>
      </c>
      <c r="EV755" s="164">
        <f t="shared" si="1945"/>
        <v>0</v>
      </c>
      <c r="EW755" s="164">
        <f t="shared" si="1945"/>
        <v>0</v>
      </c>
      <c r="EX755" s="164">
        <f t="shared" si="1945"/>
        <v>0</v>
      </c>
      <c r="EY755" s="164">
        <f t="shared" si="1945"/>
        <v>0</v>
      </c>
      <c r="EZ755" s="164">
        <f t="shared" si="1945"/>
        <v>0</v>
      </c>
      <c r="FA755" s="164">
        <f t="shared" si="1945"/>
        <v>0</v>
      </c>
      <c r="FB755" s="164">
        <f t="shared" si="1945"/>
        <v>0</v>
      </c>
      <c r="FC755" s="164">
        <f t="shared" si="1945"/>
        <v>0</v>
      </c>
      <c r="FD755" s="164">
        <f t="shared" si="1945"/>
        <v>0</v>
      </c>
      <c r="FE755" s="164">
        <f t="shared" si="1945"/>
        <v>0</v>
      </c>
      <c r="FF755" s="164">
        <f t="shared" si="1945"/>
        <v>0</v>
      </c>
      <c r="FG755" s="164">
        <f t="shared" si="1945"/>
        <v>0</v>
      </c>
      <c r="FH755" s="164">
        <f t="shared" si="1945"/>
        <v>0</v>
      </c>
      <c r="FI755" s="164">
        <f t="shared" si="1945"/>
        <v>0</v>
      </c>
      <c r="FJ755" s="164">
        <f t="shared" si="1945"/>
        <v>0</v>
      </c>
      <c r="FK755" s="164">
        <f t="shared" si="1945"/>
        <v>0</v>
      </c>
      <c r="FL755" s="164">
        <f t="shared" si="1945"/>
        <v>0</v>
      </c>
      <c r="FM755" s="164">
        <f t="shared" si="1945"/>
        <v>0</v>
      </c>
      <c r="FN755" s="164">
        <f t="shared" si="1945"/>
        <v>0</v>
      </c>
      <c r="FO755" s="164">
        <f t="shared" si="1945"/>
        <v>0</v>
      </c>
      <c r="FP755" s="164">
        <f t="shared" si="1945"/>
        <v>0</v>
      </c>
      <c r="FQ755" s="164">
        <f t="shared" si="1945"/>
        <v>0</v>
      </c>
      <c r="FR755" s="164">
        <f t="shared" si="1945"/>
        <v>0</v>
      </c>
    </row>
    <row r="756" spans="2:174">
      <c r="D756"/>
      <c r="H756" s="185">
        <f ca="1">ROUNDDOWN(I756,BS_Rounding_Tolerance)-ROUNDDOWN(E719+M1_Funding_Requirements_Delta,BS_Rounding_Tolerance)</f>
        <v>0</v>
      </c>
      <c r="I756" s="153">
        <f ca="1">SUM(I753:I755)</f>
        <v>537807.78493150673</v>
      </c>
    </row>
    <row r="757" spans="2:174">
      <c r="D757"/>
      <c r="H757" s="8"/>
      <c r="I757" s="18"/>
    </row>
    <row r="758" spans="2:174" ht="13.8" thickBot="1">
      <c r="C758" s="157" t="s">
        <v>600</v>
      </c>
      <c r="D758" s="144" t="s">
        <v>974</v>
      </c>
      <c r="H758" s="8"/>
      <c r="I758" s="167">
        <f ca="1">SUM(J758:FR758)</f>
        <v>282807.78493150673</v>
      </c>
      <c r="J758" s="216">
        <f t="shared" ref="J758:AO758" ca="1" si="1946">SUM(J753:J754)</f>
        <v>0</v>
      </c>
      <c r="K758" s="217">
        <f t="shared" ca="1" si="1946"/>
        <v>0</v>
      </c>
      <c r="L758" s="217">
        <f t="shared" ca="1" si="1946"/>
        <v>0</v>
      </c>
      <c r="M758" s="217">
        <f t="shared" ca="1" si="1946"/>
        <v>0</v>
      </c>
      <c r="N758" s="217">
        <f t="shared" ca="1" si="1946"/>
        <v>0</v>
      </c>
      <c r="O758" s="217">
        <f t="shared" ca="1" si="1946"/>
        <v>0</v>
      </c>
      <c r="P758" s="217">
        <f t="shared" ca="1" si="1946"/>
        <v>0</v>
      </c>
      <c r="Q758" s="217">
        <f t="shared" ca="1" si="1946"/>
        <v>0</v>
      </c>
      <c r="R758" s="217">
        <f t="shared" ca="1" si="1946"/>
        <v>0</v>
      </c>
      <c r="S758" s="217">
        <f t="shared" ca="1" si="1946"/>
        <v>0</v>
      </c>
      <c r="T758" s="217">
        <f t="shared" ca="1" si="1946"/>
        <v>0</v>
      </c>
      <c r="U758" s="217">
        <f t="shared" ca="1" si="1946"/>
        <v>0</v>
      </c>
      <c r="V758" s="217">
        <f t="shared" ca="1" si="1946"/>
        <v>0</v>
      </c>
      <c r="W758" s="217">
        <f t="shared" ca="1" si="1946"/>
        <v>140249.99999999994</v>
      </c>
      <c r="X758" s="217">
        <f t="shared" ca="1" si="1946"/>
        <v>0</v>
      </c>
      <c r="Y758" s="217">
        <f t="shared" ca="1" si="1946"/>
        <v>0</v>
      </c>
      <c r="Z758" s="217">
        <f t="shared" ca="1" si="1946"/>
        <v>0</v>
      </c>
      <c r="AA758" s="217">
        <f t="shared" ca="1" si="1946"/>
        <v>142557.78493150679</v>
      </c>
      <c r="AB758" s="217">
        <f t="shared" ca="1" si="1946"/>
        <v>0</v>
      </c>
      <c r="AC758" s="217">
        <f t="shared" ca="1" si="1946"/>
        <v>0</v>
      </c>
      <c r="AD758" s="217">
        <f t="shared" ca="1" si="1946"/>
        <v>0</v>
      </c>
      <c r="AE758" s="217">
        <f t="shared" ca="1" si="1946"/>
        <v>0</v>
      </c>
      <c r="AF758" s="217">
        <f t="shared" ca="1" si="1946"/>
        <v>0</v>
      </c>
      <c r="AG758" s="217">
        <f t="shared" ca="1" si="1946"/>
        <v>0</v>
      </c>
      <c r="AH758" s="217">
        <f t="shared" ca="1" si="1946"/>
        <v>0</v>
      </c>
      <c r="AI758" s="217">
        <f t="shared" ca="1" si="1946"/>
        <v>0</v>
      </c>
      <c r="AJ758" s="217">
        <f t="shared" ca="1" si="1946"/>
        <v>0</v>
      </c>
      <c r="AK758" s="217">
        <f t="shared" ca="1" si="1946"/>
        <v>0</v>
      </c>
      <c r="AL758" s="217">
        <f t="shared" ca="1" si="1946"/>
        <v>0</v>
      </c>
      <c r="AM758" s="217">
        <f t="shared" ca="1" si="1946"/>
        <v>0</v>
      </c>
      <c r="AN758" s="217">
        <f t="shared" ca="1" si="1946"/>
        <v>0</v>
      </c>
      <c r="AO758" s="217">
        <f t="shared" ca="1" si="1946"/>
        <v>0</v>
      </c>
      <c r="AP758" s="217">
        <f t="shared" ref="AP758:BU758" ca="1" si="1947">SUM(AP753:AP754)</f>
        <v>0</v>
      </c>
      <c r="AQ758" s="217">
        <f t="shared" ca="1" si="1947"/>
        <v>0</v>
      </c>
      <c r="AR758" s="217">
        <f t="shared" ca="1" si="1947"/>
        <v>0</v>
      </c>
      <c r="AS758" s="217">
        <f t="shared" ca="1" si="1947"/>
        <v>0</v>
      </c>
      <c r="AT758" s="217">
        <f t="shared" ca="1" si="1947"/>
        <v>0</v>
      </c>
      <c r="AU758" s="217">
        <f t="shared" ca="1" si="1947"/>
        <v>0</v>
      </c>
      <c r="AV758" s="217">
        <f t="shared" ca="1" si="1947"/>
        <v>0</v>
      </c>
      <c r="AW758" s="217">
        <f t="shared" ca="1" si="1947"/>
        <v>0</v>
      </c>
      <c r="AX758" s="217">
        <f t="shared" ca="1" si="1947"/>
        <v>0</v>
      </c>
      <c r="AY758" s="217">
        <f t="shared" ca="1" si="1947"/>
        <v>0</v>
      </c>
      <c r="AZ758" s="217">
        <f t="shared" ca="1" si="1947"/>
        <v>0</v>
      </c>
      <c r="BA758" s="217">
        <f t="shared" ca="1" si="1947"/>
        <v>0</v>
      </c>
      <c r="BB758" s="217">
        <f t="shared" ca="1" si="1947"/>
        <v>0</v>
      </c>
      <c r="BC758" s="217">
        <f t="shared" ca="1" si="1947"/>
        <v>0</v>
      </c>
      <c r="BD758" s="217">
        <f t="shared" ca="1" si="1947"/>
        <v>0</v>
      </c>
      <c r="BE758" s="217">
        <f t="shared" ca="1" si="1947"/>
        <v>0</v>
      </c>
      <c r="BF758" s="217">
        <f t="shared" ca="1" si="1947"/>
        <v>0</v>
      </c>
      <c r="BG758" s="217">
        <f t="shared" ca="1" si="1947"/>
        <v>0</v>
      </c>
      <c r="BH758" s="217">
        <f t="shared" ca="1" si="1947"/>
        <v>0</v>
      </c>
      <c r="BI758" s="217">
        <f t="shared" ca="1" si="1947"/>
        <v>0</v>
      </c>
      <c r="BJ758" s="217">
        <f t="shared" ca="1" si="1947"/>
        <v>0</v>
      </c>
      <c r="BK758" s="217">
        <f t="shared" ca="1" si="1947"/>
        <v>0</v>
      </c>
      <c r="BL758" s="217">
        <f t="shared" ca="1" si="1947"/>
        <v>0</v>
      </c>
      <c r="BM758" s="217">
        <f t="shared" ca="1" si="1947"/>
        <v>0</v>
      </c>
      <c r="BN758" s="217">
        <f t="shared" ca="1" si="1947"/>
        <v>0</v>
      </c>
      <c r="BO758" s="217">
        <f t="shared" ca="1" si="1947"/>
        <v>0</v>
      </c>
      <c r="BP758" s="217">
        <f t="shared" ca="1" si="1947"/>
        <v>0</v>
      </c>
      <c r="BQ758" s="217">
        <f t="shared" ca="1" si="1947"/>
        <v>0</v>
      </c>
      <c r="BR758" s="217">
        <f t="shared" ca="1" si="1947"/>
        <v>0</v>
      </c>
      <c r="BS758" s="217">
        <f t="shared" ca="1" si="1947"/>
        <v>0</v>
      </c>
      <c r="BT758" s="217">
        <f t="shared" ca="1" si="1947"/>
        <v>0</v>
      </c>
      <c r="BU758" s="217">
        <f t="shared" ca="1" si="1947"/>
        <v>0</v>
      </c>
      <c r="BV758" s="217">
        <f t="shared" ref="BV758:DA758" ca="1" si="1948">SUM(BV753:BV754)</f>
        <v>0</v>
      </c>
      <c r="BW758" s="217">
        <f t="shared" ca="1" si="1948"/>
        <v>0</v>
      </c>
      <c r="BX758" s="217">
        <f t="shared" ca="1" si="1948"/>
        <v>0</v>
      </c>
      <c r="BY758" s="217">
        <f t="shared" ca="1" si="1948"/>
        <v>0</v>
      </c>
      <c r="BZ758" s="217">
        <f t="shared" ca="1" si="1948"/>
        <v>0</v>
      </c>
      <c r="CA758" s="217">
        <f t="shared" ca="1" si="1948"/>
        <v>0</v>
      </c>
      <c r="CB758" s="217">
        <f t="shared" ca="1" si="1948"/>
        <v>0</v>
      </c>
      <c r="CC758" s="217">
        <f t="shared" ca="1" si="1948"/>
        <v>0</v>
      </c>
      <c r="CD758" s="217">
        <f t="shared" ca="1" si="1948"/>
        <v>0</v>
      </c>
      <c r="CE758" s="217">
        <f t="shared" ca="1" si="1948"/>
        <v>0</v>
      </c>
      <c r="CF758" s="217">
        <f t="shared" ca="1" si="1948"/>
        <v>0</v>
      </c>
      <c r="CG758" s="217">
        <f t="shared" ca="1" si="1948"/>
        <v>0</v>
      </c>
      <c r="CH758" s="217">
        <f t="shared" ca="1" si="1948"/>
        <v>0</v>
      </c>
      <c r="CI758" s="217">
        <f t="shared" ca="1" si="1948"/>
        <v>0</v>
      </c>
      <c r="CJ758" s="217">
        <f t="shared" ca="1" si="1948"/>
        <v>0</v>
      </c>
      <c r="CK758" s="217">
        <f t="shared" ca="1" si="1948"/>
        <v>0</v>
      </c>
      <c r="CL758" s="217">
        <f t="shared" ca="1" si="1948"/>
        <v>0</v>
      </c>
      <c r="CM758" s="217">
        <f t="shared" ca="1" si="1948"/>
        <v>0</v>
      </c>
      <c r="CN758" s="217">
        <f t="shared" ca="1" si="1948"/>
        <v>0</v>
      </c>
      <c r="CO758" s="217">
        <f t="shared" ca="1" si="1948"/>
        <v>0</v>
      </c>
      <c r="CP758" s="217">
        <f t="shared" ca="1" si="1948"/>
        <v>0</v>
      </c>
      <c r="CQ758" s="217">
        <f t="shared" ca="1" si="1948"/>
        <v>0</v>
      </c>
      <c r="CR758" s="217">
        <f t="shared" ca="1" si="1948"/>
        <v>0</v>
      </c>
      <c r="CS758" s="217">
        <f t="shared" ca="1" si="1948"/>
        <v>0</v>
      </c>
      <c r="CT758" s="217">
        <f t="shared" ca="1" si="1948"/>
        <v>0</v>
      </c>
      <c r="CU758" s="217">
        <f t="shared" ca="1" si="1948"/>
        <v>0</v>
      </c>
      <c r="CV758" s="217">
        <f t="shared" ca="1" si="1948"/>
        <v>0</v>
      </c>
      <c r="CW758" s="217">
        <f t="shared" ca="1" si="1948"/>
        <v>0</v>
      </c>
      <c r="CX758" s="217">
        <f t="shared" ca="1" si="1948"/>
        <v>0</v>
      </c>
      <c r="CY758" s="217">
        <f t="shared" ca="1" si="1948"/>
        <v>0</v>
      </c>
      <c r="CZ758" s="217">
        <f t="shared" ca="1" si="1948"/>
        <v>0</v>
      </c>
      <c r="DA758" s="217">
        <f t="shared" ca="1" si="1948"/>
        <v>0</v>
      </c>
      <c r="DB758" s="217">
        <f t="shared" ref="DB758:EG758" ca="1" si="1949">SUM(DB753:DB754)</f>
        <v>0</v>
      </c>
      <c r="DC758" s="217">
        <f t="shared" ca="1" si="1949"/>
        <v>0</v>
      </c>
      <c r="DD758" s="217">
        <f t="shared" ca="1" si="1949"/>
        <v>0</v>
      </c>
      <c r="DE758" s="217">
        <f t="shared" ca="1" si="1949"/>
        <v>0</v>
      </c>
      <c r="DF758" s="217">
        <f t="shared" ca="1" si="1949"/>
        <v>0</v>
      </c>
      <c r="DG758" s="217">
        <f t="shared" ca="1" si="1949"/>
        <v>0</v>
      </c>
      <c r="DH758" s="217">
        <f t="shared" ca="1" si="1949"/>
        <v>0</v>
      </c>
      <c r="DI758" s="217">
        <f t="shared" ca="1" si="1949"/>
        <v>0</v>
      </c>
      <c r="DJ758" s="217">
        <f t="shared" ca="1" si="1949"/>
        <v>0</v>
      </c>
      <c r="DK758" s="217">
        <f t="shared" ca="1" si="1949"/>
        <v>0</v>
      </c>
      <c r="DL758" s="217">
        <f t="shared" ca="1" si="1949"/>
        <v>0</v>
      </c>
      <c r="DM758" s="217">
        <f t="shared" ca="1" si="1949"/>
        <v>0</v>
      </c>
      <c r="DN758" s="217">
        <f t="shared" ca="1" si="1949"/>
        <v>0</v>
      </c>
      <c r="DO758" s="217">
        <f t="shared" ca="1" si="1949"/>
        <v>0</v>
      </c>
      <c r="DP758" s="217">
        <f t="shared" ca="1" si="1949"/>
        <v>0</v>
      </c>
      <c r="DQ758" s="217">
        <f t="shared" ca="1" si="1949"/>
        <v>0</v>
      </c>
      <c r="DR758" s="217">
        <f t="shared" ca="1" si="1949"/>
        <v>0</v>
      </c>
      <c r="DS758" s="217">
        <f t="shared" ca="1" si="1949"/>
        <v>0</v>
      </c>
      <c r="DT758" s="217">
        <f t="shared" ca="1" si="1949"/>
        <v>0</v>
      </c>
      <c r="DU758" s="217">
        <f t="shared" ca="1" si="1949"/>
        <v>0</v>
      </c>
      <c r="DV758" s="217">
        <f t="shared" ca="1" si="1949"/>
        <v>0</v>
      </c>
      <c r="DW758" s="217">
        <f t="shared" ca="1" si="1949"/>
        <v>0</v>
      </c>
      <c r="DX758" s="217">
        <f t="shared" ca="1" si="1949"/>
        <v>0</v>
      </c>
      <c r="DY758" s="217">
        <f t="shared" ca="1" si="1949"/>
        <v>0</v>
      </c>
      <c r="DZ758" s="217">
        <f t="shared" ca="1" si="1949"/>
        <v>0</v>
      </c>
      <c r="EA758" s="217">
        <f t="shared" ca="1" si="1949"/>
        <v>0</v>
      </c>
      <c r="EB758" s="217">
        <f t="shared" ca="1" si="1949"/>
        <v>0</v>
      </c>
      <c r="EC758" s="217">
        <f t="shared" ca="1" si="1949"/>
        <v>0</v>
      </c>
      <c r="ED758" s="217">
        <f t="shared" ca="1" si="1949"/>
        <v>0</v>
      </c>
      <c r="EE758" s="217">
        <f t="shared" ca="1" si="1949"/>
        <v>0</v>
      </c>
      <c r="EF758" s="217">
        <f t="shared" ca="1" si="1949"/>
        <v>0</v>
      </c>
      <c r="EG758" s="217">
        <f t="shared" ca="1" si="1949"/>
        <v>0</v>
      </c>
      <c r="EH758" s="217">
        <f t="shared" ref="EH758:FR758" ca="1" si="1950">SUM(EH753:EH754)</f>
        <v>0</v>
      </c>
      <c r="EI758" s="217">
        <f t="shared" ca="1" si="1950"/>
        <v>0</v>
      </c>
      <c r="EJ758" s="217">
        <f t="shared" ca="1" si="1950"/>
        <v>0</v>
      </c>
      <c r="EK758" s="217">
        <f t="shared" ca="1" si="1950"/>
        <v>0</v>
      </c>
      <c r="EL758" s="217">
        <f t="shared" ca="1" si="1950"/>
        <v>0</v>
      </c>
      <c r="EM758" s="217">
        <f t="shared" ca="1" si="1950"/>
        <v>0</v>
      </c>
      <c r="EN758" s="217">
        <f t="shared" ca="1" si="1950"/>
        <v>0</v>
      </c>
      <c r="EO758" s="217">
        <f t="shared" ca="1" si="1950"/>
        <v>0</v>
      </c>
      <c r="EP758" s="217">
        <f t="shared" ca="1" si="1950"/>
        <v>0</v>
      </c>
      <c r="EQ758" s="217">
        <f t="shared" ca="1" si="1950"/>
        <v>0</v>
      </c>
      <c r="ER758" s="217">
        <f t="shared" ca="1" si="1950"/>
        <v>0</v>
      </c>
      <c r="ES758" s="217">
        <f t="shared" ca="1" si="1950"/>
        <v>0</v>
      </c>
      <c r="ET758" s="217">
        <f t="shared" ca="1" si="1950"/>
        <v>0</v>
      </c>
      <c r="EU758" s="217">
        <f t="shared" ca="1" si="1950"/>
        <v>0</v>
      </c>
      <c r="EV758" s="217">
        <f t="shared" ca="1" si="1950"/>
        <v>0</v>
      </c>
      <c r="EW758" s="217">
        <f t="shared" ca="1" si="1950"/>
        <v>0</v>
      </c>
      <c r="EX758" s="217">
        <f t="shared" ca="1" si="1950"/>
        <v>0</v>
      </c>
      <c r="EY758" s="217">
        <f t="shared" ca="1" si="1950"/>
        <v>0</v>
      </c>
      <c r="EZ758" s="217">
        <f t="shared" ca="1" si="1950"/>
        <v>0</v>
      </c>
      <c r="FA758" s="217">
        <f t="shared" ca="1" si="1950"/>
        <v>0</v>
      </c>
      <c r="FB758" s="217">
        <f t="shared" ca="1" si="1950"/>
        <v>0</v>
      </c>
      <c r="FC758" s="217">
        <f t="shared" ca="1" si="1950"/>
        <v>0</v>
      </c>
      <c r="FD758" s="217">
        <f t="shared" ca="1" si="1950"/>
        <v>0</v>
      </c>
      <c r="FE758" s="217">
        <f t="shared" ca="1" si="1950"/>
        <v>0</v>
      </c>
      <c r="FF758" s="217">
        <f t="shared" ca="1" si="1950"/>
        <v>0</v>
      </c>
      <c r="FG758" s="217">
        <f t="shared" ca="1" si="1950"/>
        <v>0</v>
      </c>
      <c r="FH758" s="217">
        <f t="shared" ca="1" si="1950"/>
        <v>0</v>
      </c>
      <c r="FI758" s="217">
        <f t="shared" ca="1" si="1950"/>
        <v>0</v>
      </c>
      <c r="FJ758" s="217">
        <f t="shared" ca="1" si="1950"/>
        <v>0</v>
      </c>
      <c r="FK758" s="217">
        <f t="shared" ca="1" si="1950"/>
        <v>0</v>
      </c>
      <c r="FL758" s="217">
        <f t="shared" ca="1" si="1950"/>
        <v>0</v>
      </c>
      <c r="FM758" s="217">
        <f t="shared" ca="1" si="1950"/>
        <v>0</v>
      </c>
      <c r="FN758" s="217">
        <f t="shared" ca="1" si="1950"/>
        <v>0</v>
      </c>
      <c r="FO758" s="217">
        <f t="shared" ca="1" si="1950"/>
        <v>0</v>
      </c>
      <c r="FP758" s="217">
        <f t="shared" ca="1" si="1950"/>
        <v>0</v>
      </c>
      <c r="FQ758" s="217">
        <f t="shared" ca="1" si="1950"/>
        <v>0</v>
      </c>
      <c r="FR758" s="217">
        <f t="shared" ca="1" si="1950"/>
        <v>0</v>
      </c>
    </row>
    <row r="759" spans="2:174" ht="13.8" thickTop="1">
      <c r="D759"/>
      <c r="H759" s="8"/>
      <c r="I759" s="18"/>
    </row>
    <row r="760" spans="2:174">
      <c r="B760" s="5" t="s">
        <v>770</v>
      </c>
      <c r="C760" s="4"/>
      <c r="D760" s="7"/>
      <c r="E760" s="4"/>
      <c r="F760" s="4"/>
      <c r="G760" s="7"/>
      <c r="H760" s="7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</row>
    <row r="761" spans="2:174">
      <c r="D761"/>
      <c r="H761" s="8"/>
      <c r="I761" s="18"/>
    </row>
    <row r="762" spans="2:174">
      <c r="C762" t="s">
        <v>773</v>
      </c>
      <c r="D762" s="144" t="s">
        <v>15</v>
      </c>
      <c r="E762" s="175">
        <f>INDEX(Assumptions!$G487:$G487,MATCH($A$1,Model_Number,0))</f>
        <v>0</v>
      </c>
      <c r="H762" s="8"/>
      <c r="I762" s="18"/>
    </row>
    <row r="763" spans="2:174">
      <c r="H763" s="8"/>
      <c r="I763" s="18"/>
    </row>
    <row r="764" spans="2:174">
      <c r="H764" s="8"/>
      <c r="I764" s="18"/>
    </row>
    <row r="765" spans="2:174">
      <c r="B765" s="30" t="s">
        <v>839</v>
      </c>
      <c r="C765" s="30"/>
      <c r="H765" s="8"/>
      <c r="I765" s="18"/>
    </row>
    <row r="766" spans="2:174">
      <c r="C766" t="s">
        <v>817</v>
      </c>
      <c r="D766" s="144" t="s">
        <v>979</v>
      </c>
      <c r="H766" s="8"/>
      <c r="I766" s="168">
        <f>SUM(J766:FR766)</f>
        <v>535499.99999999988</v>
      </c>
      <c r="J766" s="164">
        <f t="shared" ref="J766:AO766" si="1951">J705</f>
        <v>0</v>
      </c>
      <c r="K766" s="164">
        <f t="shared" si="1951"/>
        <v>0</v>
      </c>
      <c r="L766" s="164">
        <f t="shared" si="1951"/>
        <v>0</v>
      </c>
      <c r="M766" s="164">
        <f t="shared" si="1951"/>
        <v>0</v>
      </c>
      <c r="N766" s="164">
        <f t="shared" si="1951"/>
        <v>0</v>
      </c>
      <c r="O766" s="164">
        <f t="shared" si="1951"/>
        <v>0</v>
      </c>
      <c r="P766" s="164">
        <f t="shared" si="1951"/>
        <v>0</v>
      </c>
      <c r="Q766" s="164">
        <f t="shared" si="1951"/>
        <v>0</v>
      </c>
      <c r="R766" s="164">
        <f t="shared" si="1951"/>
        <v>0</v>
      </c>
      <c r="S766" s="164">
        <f t="shared" si="1951"/>
        <v>0</v>
      </c>
      <c r="T766" s="164">
        <f t="shared" si="1951"/>
        <v>0</v>
      </c>
      <c r="U766" s="164">
        <f t="shared" si="1951"/>
        <v>0</v>
      </c>
      <c r="V766" s="164">
        <f t="shared" si="1951"/>
        <v>0</v>
      </c>
      <c r="W766" s="164">
        <f t="shared" si="1951"/>
        <v>140249.99999999994</v>
      </c>
      <c r="X766" s="164">
        <f t="shared" si="1951"/>
        <v>0</v>
      </c>
      <c r="Y766" s="164">
        <f t="shared" si="1951"/>
        <v>0</v>
      </c>
      <c r="Z766" s="164">
        <f t="shared" si="1951"/>
        <v>0</v>
      </c>
      <c r="AA766" s="164">
        <f t="shared" si="1951"/>
        <v>395249.99999999994</v>
      </c>
      <c r="AB766" s="164">
        <f t="shared" si="1951"/>
        <v>0</v>
      </c>
      <c r="AC766" s="164">
        <f t="shared" si="1951"/>
        <v>0</v>
      </c>
      <c r="AD766" s="164">
        <f t="shared" si="1951"/>
        <v>0</v>
      </c>
      <c r="AE766" s="164">
        <f t="shared" si="1951"/>
        <v>0</v>
      </c>
      <c r="AF766" s="164">
        <f t="shared" si="1951"/>
        <v>0</v>
      </c>
      <c r="AG766" s="164">
        <f t="shared" si="1951"/>
        <v>0</v>
      </c>
      <c r="AH766" s="164">
        <f t="shared" si="1951"/>
        <v>0</v>
      </c>
      <c r="AI766" s="164">
        <f t="shared" si="1951"/>
        <v>0</v>
      </c>
      <c r="AJ766" s="164">
        <f t="shared" si="1951"/>
        <v>0</v>
      </c>
      <c r="AK766" s="164">
        <f t="shared" si="1951"/>
        <v>0</v>
      </c>
      <c r="AL766" s="164">
        <f t="shared" si="1951"/>
        <v>0</v>
      </c>
      <c r="AM766" s="164">
        <f t="shared" si="1951"/>
        <v>0</v>
      </c>
      <c r="AN766" s="164">
        <f t="shared" si="1951"/>
        <v>0</v>
      </c>
      <c r="AO766" s="164">
        <f t="shared" si="1951"/>
        <v>0</v>
      </c>
      <c r="AP766" s="164">
        <f t="shared" ref="AP766:BU766" si="1952">AP705</f>
        <v>0</v>
      </c>
      <c r="AQ766" s="164">
        <f t="shared" si="1952"/>
        <v>0</v>
      </c>
      <c r="AR766" s="164">
        <f t="shared" si="1952"/>
        <v>0</v>
      </c>
      <c r="AS766" s="164">
        <f t="shared" si="1952"/>
        <v>0</v>
      </c>
      <c r="AT766" s="164">
        <f t="shared" si="1952"/>
        <v>0</v>
      </c>
      <c r="AU766" s="164">
        <f t="shared" si="1952"/>
        <v>0</v>
      </c>
      <c r="AV766" s="164">
        <f t="shared" si="1952"/>
        <v>0</v>
      </c>
      <c r="AW766" s="164">
        <f t="shared" si="1952"/>
        <v>0</v>
      </c>
      <c r="AX766" s="164">
        <f t="shared" si="1952"/>
        <v>0</v>
      </c>
      <c r="AY766" s="164">
        <f t="shared" si="1952"/>
        <v>0</v>
      </c>
      <c r="AZ766" s="164">
        <f t="shared" si="1952"/>
        <v>0</v>
      </c>
      <c r="BA766" s="164">
        <f t="shared" si="1952"/>
        <v>0</v>
      </c>
      <c r="BB766" s="164">
        <f t="shared" si="1952"/>
        <v>0</v>
      </c>
      <c r="BC766" s="164">
        <f t="shared" si="1952"/>
        <v>0</v>
      </c>
      <c r="BD766" s="164">
        <f t="shared" si="1952"/>
        <v>0</v>
      </c>
      <c r="BE766" s="164">
        <f t="shared" si="1952"/>
        <v>0</v>
      </c>
      <c r="BF766" s="164">
        <f t="shared" si="1952"/>
        <v>0</v>
      </c>
      <c r="BG766" s="164">
        <f t="shared" si="1952"/>
        <v>0</v>
      </c>
      <c r="BH766" s="164">
        <f t="shared" si="1952"/>
        <v>0</v>
      </c>
      <c r="BI766" s="164">
        <f t="shared" si="1952"/>
        <v>0</v>
      </c>
      <c r="BJ766" s="164">
        <f t="shared" si="1952"/>
        <v>0</v>
      </c>
      <c r="BK766" s="164">
        <f t="shared" si="1952"/>
        <v>0</v>
      </c>
      <c r="BL766" s="164">
        <f t="shared" si="1952"/>
        <v>0</v>
      </c>
      <c r="BM766" s="164">
        <f t="shared" si="1952"/>
        <v>0</v>
      </c>
      <c r="BN766" s="164">
        <f t="shared" si="1952"/>
        <v>0</v>
      </c>
      <c r="BO766" s="164">
        <f t="shared" si="1952"/>
        <v>0</v>
      </c>
      <c r="BP766" s="164">
        <f t="shared" si="1952"/>
        <v>0</v>
      </c>
      <c r="BQ766" s="164">
        <f t="shared" si="1952"/>
        <v>0</v>
      </c>
      <c r="BR766" s="164">
        <f t="shared" si="1952"/>
        <v>0</v>
      </c>
      <c r="BS766" s="164">
        <f t="shared" si="1952"/>
        <v>0</v>
      </c>
      <c r="BT766" s="164">
        <f t="shared" si="1952"/>
        <v>0</v>
      </c>
      <c r="BU766" s="164">
        <f t="shared" si="1952"/>
        <v>0</v>
      </c>
      <c r="BV766" s="164">
        <f t="shared" ref="BV766:DA766" si="1953">BV705</f>
        <v>0</v>
      </c>
      <c r="BW766" s="164">
        <f t="shared" si="1953"/>
        <v>0</v>
      </c>
      <c r="BX766" s="164">
        <f t="shared" si="1953"/>
        <v>0</v>
      </c>
      <c r="BY766" s="164">
        <f t="shared" si="1953"/>
        <v>0</v>
      </c>
      <c r="BZ766" s="164">
        <f t="shared" si="1953"/>
        <v>0</v>
      </c>
      <c r="CA766" s="164">
        <f t="shared" si="1953"/>
        <v>0</v>
      </c>
      <c r="CB766" s="164">
        <f t="shared" si="1953"/>
        <v>0</v>
      </c>
      <c r="CC766" s="164">
        <f t="shared" si="1953"/>
        <v>0</v>
      </c>
      <c r="CD766" s="164">
        <f t="shared" si="1953"/>
        <v>0</v>
      </c>
      <c r="CE766" s="164">
        <f t="shared" si="1953"/>
        <v>0</v>
      </c>
      <c r="CF766" s="164">
        <f t="shared" si="1953"/>
        <v>0</v>
      </c>
      <c r="CG766" s="164">
        <f t="shared" si="1953"/>
        <v>0</v>
      </c>
      <c r="CH766" s="164">
        <f t="shared" si="1953"/>
        <v>0</v>
      </c>
      <c r="CI766" s="164">
        <f t="shared" si="1953"/>
        <v>0</v>
      </c>
      <c r="CJ766" s="164">
        <f t="shared" si="1953"/>
        <v>0</v>
      </c>
      <c r="CK766" s="164">
        <f t="shared" si="1953"/>
        <v>0</v>
      </c>
      <c r="CL766" s="164">
        <f t="shared" si="1953"/>
        <v>0</v>
      </c>
      <c r="CM766" s="164">
        <f t="shared" si="1953"/>
        <v>0</v>
      </c>
      <c r="CN766" s="164">
        <f t="shared" si="1953"/>
        <v>0</v>
      </c>
      <c r="CO766" s="164">
        <f t="shared" si="1953"/>
        <v>0</v>
      </c>
      <c r="CP766" s="164">
        <f t="shared" si="1953"/>
        <v>0</v>
      </c>
      <c r="CQ766" s="164">
        <f t="shared" si="1953"/>
        <v>0</v>
      </c>
      <c r="CR766" s="164">
        <f t="shared" si="1953"/>
        <v>0</v>
      </c>
      <c r="CS766" s="164">
        <f t="shared" si="1953"/>
        <v>0</v>
      </c>
      <c r="CT766" s="164">
        <f t="shared" si="1953"/>
        <v>0</v>
      </c>
      <c r="CU766" s="164">
        <f t="shared" si="1953"/>
        <v>0</v>
      </c>
      <c r="CV766" s="164">
        <f t="shared" si="1953"/>
        <v>0</v>
      </c>
      <c r="CW766" s="164">
        <f t="shared" si="1953"/>
        <v>0</v>
      </c>
      <c r="CX766" s="164">
        <f t="shared" si="1953"/>
        <v>0</v>
      </c>
      <c r="CY766" s="164">
        <f t="shared" si="1953"/>
        <v>0</v>
      </c>
      <c r="CZ766" s="164">
        <f t="shared" si="1953"/>
        <v>0</v>
      </c>
      <c r="DA766" s="164">
        <f t="shared" si="1953"/>
        <v>0</v>
      </c>
      <c r="DB766" s="164">
        <f t="shared" ref="DB766:EG766" si="1954">DB705</f>
        <v>0</v>
      </c>
      <c r="DC766" s="164">
        <f t="shared" si="1954"/>
        <v>0</v>
      </c>
      <c r="DD766" s="164">
        <f t="shared" si="1954"/>
        <v>0</v>
      </c>
      <c r="DE766" s="164">
        <f t="shared" si="1954"/>
        <v>0</v>
      </c>
      <c r="DF766" s="164">
        <f t="shared" si="1954"/>
        <v>0</v>
      </c>
      <c r="DG766" s="164">
        <f t="shared" si="1954"/>
        <v>0</v>
      </c>
      <c r="DH766" s="164">
        <f t="shared" si="1954"/>
        <v>0</v>
      </c>
      <c r="DI766" s="164">
        <f t="shared" si="1954"/>
        <v>0</v>
      </c>
      <c r="DJ766" s="164">
        <f t="shared" si="1954"/>
        <v>0</v>
      </c>
      <c r="DK766" s="164">
        <f t="shared" si="1954"/>
        <v>0</v>
      </c>
      <c r="DL766" s="164">
        <f t="shared" si="1954"/>
        <v>0</v>
      </c>
      <c r="DM766" s="164">
        <f t="shared" si="1954"/>
        <v>0</v>
      </c>
      <c r="DN766" s="164">
        <f t="shared" si="1954"/>
        <v>0</v>
      </c>
      <c r="DO766" s="164">
        <f t="shared" si="1954"/>
        <v>0</v>
      </c>
      <c r="DP766" s="164">
        <f t="shared" si="1954"/>
        <v>0</v>
      </c>
      <c r="DQ766" s="164">
        <f t="shared" si="1954"/>
        <v>0</v>
      </c>
      <c r="DR766" s="164">
        <f t="shared" si="1954"/>
        <v>0</v>
      </c>
      <c r="DS766" s="164">
        <f t="shared" si="1954"/>
        <v>0</v>
      </c>
      <c r="DT766" s="164">
        <f t="shared" si="1954"/>
        <v>0</v>
      </c>
      <c r="DU766" s="164">
        <f t="shared" si="1954"/>
        <v>0</v>
      </c>
      <c r="DV766" s="164">
        <f t="shared" si="1954"/>
        <v>0</v>
      </c>
      <c r="DW766" s="164">
        <f t="shared" si="1954"/>
        <v>0</v>
      </c>
      <c r="DX766" s="164">
        <f t="shared" si="1954"/>
        <v>0</v>
      </c>
      <c r="DY766" s="164">
        <f t="shared" si="1954"/>
        <v>0</v>
      </c>
      <c r="DZ766" s="164">
        <f t="shared" si="1954"/>
        <v>0</v>
      </c>
      <c r="EA766" s="164">
        <f t="shared" si="1954"/>
        <v>0</v>
      </c>
      <c r="EB766" s="164">
        <f t="shared" si="1954"/>
        <v>0</v>
      </c>
      <c r="EC766" s="164">
        <f t="shared" si="1954"/>
        <v>0</v>
      </c>
      <c r="ED766" s="164">
        <f t="shared" si="1954"/>
        <v>0</v>
      </c>
      <c r="EE766" s="164">
        <f t="shared" si="1954"/>
        <v>0</v>
      </c>
      <c r="EF766" s="164">
        <f t="shared" si="1954"/>
        <v>0</v>
      </c>
      <c r="EG766" s="164">
        <f t="shared" si="1954"/>
        <v>0</v>
      </c>
      <c r="EH766" s="164">
        <f t="shared" ref="EH766:FR766" si="1955">EH705</f>
        <v>0</v>
      </c>
      <c r="EI766" s="164">
        <f t="shared" si="1955"/>
        <v>0</v>
      </c>
      <c r="EJ766" s="164">
        <f t="shared" si="1955"/>
        <v>0</v>
      </c>
      <c r="EK766" s="164">
        <f t="shared" si="1955"/>
        <v>0</v>
      </c>
      <c r="EL766" s="164">
        <f t="shared" si="1955"/>
        <v>0</v>
      </c>
      <c r="EM766" s="164">
        <f t="shared" si="1955"/>
        <v>0</v>
      </c>
      <c r="EN766" s="164">
        <f t="shared" si="1955"/>
        <v>0</v>
      </c>
      <c r="EO766" s="164">
        <f t="shared" si="1955"/>
        <v>0</v>
      </c>
      <c r="EP766" s="164">
        <f t="shared" si="1955"/>
        <v>0</v>
      </c>
      <c r="EQ766" s="164">
        <f t="shared" si="1955"/>
        <v>0</v>
      </c>
      <c r="ER766" s="164">
        <f t="shared" si="1955"/>
        <v>0</v>
      </c>
      <c r="ES766" s="164">
        <f t="shared" si="1955"/>
        <v>0</v>
      </c>
      <c r="ET766" s="164">
        <f t="shared" si="1955"/>
        <v>0</v>
      </c>
      <c r="EU766" s="164">
        <f t="shared" si="1955"/>
        <v>0</v>
      </c>
      <c r="EV766" s="164">
        <f t="shared" si="1955"/>
        <v>0</v>
      </c>
      <c r="EW766" s="164">
        <f t="shared" si="1955"/>
        <v>0</v>
      </c>
      <c r="EX766" s="164">
        <f t="shared" si="1955"/>
        <v>0</v>
      </c>
      <c r="EY766" s="164">
        <f t="shared" si="1955"/>
        <v>0</v>
      </c>
      <c r="EZ766" s="164">
        <f t="shared" si="1955"/>
        <v>0</v>
      </c>
      <c r="FA766" s="164">
        <f t="shared" si="1955"/>
        <v>0</v>
      </c>
      <c r="FB766" s="164">
        <f t="shared" si="1955"/>
        <v>0</v>
      </c>
      <c r="FC766" s="164">
        <f t="shared" si="1955"/>
        <v>0</v>
      </c>
      <c r="FD766" s="164">
        <f t="shared" si="1955"/>
        <v>0</v>
      </c>
      <c r="FE766" s="164">
        <f t="shared" si="1955"/>
        <v>0</v>
      </c>
      <c r="FF766" s="164">
        <f t="shared" si="1955"/>
        <v>0</v>
      </c>
      <c r="FG766" s="164">
        <f t="shared" si="1955"/>
        <v>0</v>
      </c>
      <c r="FH766" s="164">
        <f t="shared" si="1955"/>
        <v>0</v>
      </c>
      <c r="FI766" s="164">
        <f t="shared" si="1955"/>
        <v>0</v>
      </c>
      <c r="FJ766" s="164">
        <f t="shared" si="1955"/>
        <v>0</v>
      </c>
      <c r="FK766" s="164">
        <f t="shared" si="1955"/>
        <v>0</v>
      </c>
      <c r="FL766" s="164">
        <f t="shared" si="1955"/>
        <v>0</v>
      </c>
      <c r="FM766" s="164">
        <f t="shared" si="1955"/>
        <v>0</v>
      </c>
      <c r="FN766" s="164">
        <f t="shared" si="1955"/>
        <v>0</v>
      </c>
      <c r="FO766" s="164">
        <f t="shared" si="1955"/>
        <v>0</v>
      </c>
      <c r="FP766" s="164">
        <f t="shared" si="1955"/>
        <v>0</v>
      </c>
      <c r="FQ766" s="164">
        <f t="shared" si="1955"/>
        <v>0</v>
      </c>
      <c r="FR766" s="164">
        <f t="shared" si="1955"/>
        <v>0</v>
      </c>
    </row>
    <row r="767" spans="2:174">
      <c r="C767" t="s">
        <v>818</v>
      </c>
      <c r="D767" s="144" t="s">
        <v>979</v>
      </c>
      <c r="H767" s="8"/>
      <c r="I767" s="168">
        <f t="shared" ref="I767:I776" si="1956">SUM(J767:FR767)</f>
        <v>0</v>
      </c>
      <c r="J767" s="164">
        <f t="shared" ref="J767:AO767" si="1957">-1 * J15 * J589</f>
        <v>0</v>
      </c>
      <c r="K767" s="164">
        <f t="shared" si="1957"/>
        <v>0</v>
      </c>
      <c r="L767" s="164">
        <f t="shared" si="1957"/>
        <v>0</v>
      </c>
      <c r="M767" s="164">
        <f t="shared" si="1957"/>
        <v>0</v>
      </c>
      <c r="N767" s="164">
        <f t="shared" si="1957"/>
        <v>0</v>
      </c>
      <c r="O767" s="164">
        <f t="shared" si="1957"/>
        <v>0</v>
      </c>
      <c r="P767" s="164">
        <f t="shared" si="1957"/>
        <v>0</v>
      </c>
      <c r="Q767" s="164">
        <f t="shared" si="1957"/>
        <v>0</v>
      </c>
      <c r="R767" s="164">
        <f t="shared" si="1957"/>
        <v>0</v>
      </c>
      <c r="S767" s="164">
        <f t="shared" si="1957"/>
        <v>0</v>
      </c>
      <c r="T767" s="164">
        <f t="shared" si="1957"/>
        <v>0</v>
      </c>
      <c r="U767" s="164">
        <f t="shared" si="1957"/>
        <v>0</v>
      </c>
      <c r="V767" s="164">
        <f t="shared" si="1957"/>
        <v>0</v>
      </c>
      <c r="W767" s="164">
        <f t="shared" si="1957"/>
        <v>0</v>
      </c>
      <c r="X767" s="164">
        <f t="shared" si="1957"/>
        <v>0</v>
      </c>
      <c r="Y767" s="164">
        <f t="shared" si="1957"/>
        <v>0</v>
      </c>
      <c r="Z767" s="164">
        <f t="shared" si="1957"/>
        <v>0</v>
      </c>
      <c r="AA767" s="164">
        <f t="shared" si="1957"/>
        <v>0</v>
      </c>
      <c r="AB767" s="164">
        <f t="shared" si="1957"/>
        <v>0</v>
      </c>
      <c r="AC767" s="164">
        <f t="shared" si="1957"/>
        <v>0</v>
      </c>
      <c r="AD767" s="164">
        <f t="shared" si="1957"/>
        <v>0</v>
      </c>
      <c r="AE767" s="164">
        <f t="shared" si="1957"/>
        <v>0</v>
      </c>
      <c r="AF767" s="164">
        <f t="shared" si="1957"/>
        <v>0</v>
      </c>
      <c r="AG767" s="164">
        <f t="shared" si="1957"/>
        <v>0</v>
      </c>
      <c r="AH767" s="164">
        <f t="shared" si="1957"/>
        <v>0</v>
      </c>
      <c r="AI767" s="164">
        <f t="shared" si="1957"/>
        <v>0</v>
      </c>
      <c r="AJ767" s="164">
        <f t="shared" si="1957"/>
        <v>0</v>
      </c>
      <c r="AK767" s="164">
        <f t="shared" si="1957"/>
        <v>0</v>
      </c>
      <c r="AL767" s="164">
        <f t="shared" si="1957"/>
        <v>0</v>
      </c>
      <c r="AM767" s="164">
        <f t="shared" si="1957"/>
        <v>0</v>
      </c>
      <c r="AN767" s="164">
        <f t="shared" si="1957"/>
        <v>0</v>
      </c>
      <c r="AO767" s="164">
        <f t="shared" si="1957"/>
        <v>0</v>
      </c>
      <c r="AP767" s="164">
        <f t="shared" ref="AP767:BU767" si="1958">-1 * AP15 * AP589</f>
        <v>0</v>
      </c>
      <c r="AQ767" s="164">
        <f t="shared" si="1958"/>
        <v>0</v>
      </c>
      <c r="AR767" s="164">
        <f t="shared" si="1958"/>
        <v>0</v>
      </c>
      <c r="AS767" s="164">
        <f t="shared" si="1958"/>
        <v>0</v>
      </c>
      <c r="AT767" s="164">
        <f t="shared" si="1958"/>
        <v>0</v>
      </c>
      <c r="AU767" s="164">
        <f t="shared" si="1958"/>
        <v>0</v>
      </c>
      <c r="AV767" s="164">
        <f t="shared" si="1958"/>
        <v>0</v>
      </c>
      <c r="AW767" s="164">
        <f t="shared" si="1958"/>
        <v>0</v>
      </c>
      <c r="AX767" s="164">
        <f t="shared" si="1958"/>
        <v>0</v>
      </c>
      <c r="AY767" s="164">
        <f t="shared" si="1958"/>
        <v>0</v>
      </c>
      <c r="AZ767" s="164">
        <f t="shared" si="1958"/>
        <v>0</v>
      </c>
      <c r="BA767" s="164">
        <f t="shared" si="1958"/>
        <v>0</v>
      </c>
      <c r="BB767" s="164">
        <f t="shared" si="1958"/>
        <v>0</v>
      </c>
      <c r="BC767" s="164">
        <f t="shared" si="1958"/>
        <v>0</v>
      </c>
      <c r="BD767" s="164">
        <f t="shared" si="1958"/>
        <v>0</v>
      </c>
      <c r="BE767" s="164">
        <f t="shared" si="1958"/>
        <v>0</v>
      </c>
      <c r="BF767" s="164">
        <f t="shared" si="1958"/>
        <v>0</v>
      </c>
      <c r="BG767" s="164">
        <f t="shared" si="1958"/>
        <v>0</v>
      </c>
      <c r="BH767" s="164">
        <f t="shared" si="1958"/>
        <v>0</v>
      </c>
      <c r="BI767" s="164">
        <f t="shared" si="1958"/>
        <v>0</v>
      </c>
      <c r="BJ767" s="164">
        <f t="shared" si="1958"/>
        <v>0</v>
      </c>
      <c r="BK767" s="164">
        <f t="shared" si="1958"/>
        <v>0</v>
      </c>
      <c r="BL767" s="164">
        <f t="shared" si="1958"/>
        <v>0</v>
      </c>
      <c r="BM767" s="164">
        <f t="shared" si="1958"/>
        <v>0</v>
      </c>
      <c r="BN767" s="164">
        <f t="shared" si="1958"/>
        <v>0</v>
      </c>
      <c r="BO767" s="164">
        <f t="shared" si="1958"/>
        <v>0</v>
      </c>
      <c r="BP767" s="164">
        <f t="shared" si="1958"/>
        <v>0</v>
      </c>
      <c r="BQ767" s="164">
        <f t="shared" si="1958"/>
        <v>0</v>
      </c>
      <c r="BR767" s="164">
        <f t="shared" si="1958"/>
        <v>0</v>
      </c>
      <c r="BS767" s="164">
        <f t="shared" si="1958"/>
        <v>0</v>
      </c>
      <c r="BT767" s="164">
        <f t="shared" si="1958"/>
        <v>0</v>
      </c>
      <c r="BU767" s="164">
        <f t="shared" si="1958"/>
        <v>0</v>
      </c>
      <c r="BV767" s="164">
        <f t="shared" ref="BV767:DA767" si="1959">-1 * BV15 * BV589</f>
        <v>0</v>
      </c>
      <c r="BW767" s="164">
        <f t="shared" si="1959"/>
        <v>0</v>
      </c>
      <c r="BX767" s="164">
        <f t="shared" si="1959"/>
        <v>0</v>
      </c>
      <c r="BY767" s="164">
        <f t="shared" si="1959"/>
        <v>0</v>
      </c>
      <c r="BZ767" s="164">
        <f t="shared" si="1959"/>
        <v>0</v>
      </c>
      <c r="CA767" s="164">
        <f t="shared" si="1959"/>
        <v>0</v>
      </c>
      <c r="CB767" s="164">
        <f t="shared" si="1959"/>
        <v>0</v>
      </c>
      <c r="CC767" s="164">
        <f t="shared" si="1959"/>
        <v>0</v>
      </c>
      <c r="CD767" s="164">
        <f t="shared" si="1959"/>
        <v>0</v>
      </c>
      <c r="CE767" s="164">
        <f t="shared" si="1959"/>
        <v>0</v>
      </c>
      <c r="CF767" s="164">
        <f t="shared" si="1959"/>
        <v>0</v>
      </c>
      <c r="CG767" s="164">
        <f t="shared" si="1959"/>
        <v>0</v>
      </c>
      <c r="CH767" s="164">
        <f t="shared" si="1959"/>
        <v>0</v>
      </c>
      <c r="CI767" s="164">
        <f t="shared" si="1959"/>
        <v>0</v>
      </c>
      <c r="CJ767" s="164">
        <f t="shared" si="1959"/>
        <v>0</v>
      </c>
      <c r="CK767" s="164">
        <f t="shared" si="1959"/>
        <v>0</v>
      </c>
      <c r="CL767" s="164">
        <f t="shared" si="1959"/>
        <v>0</v>
      </c>
      <c r="CM767" s="164">
        <f t="shared" si="1959"/>
        <v>0</v>
      </c>
      <c r="CN767" s="164">
        <f t="shared" si="1959"/>
        <v>0</v>
      </c>
      <c r="CO767" s="164">
        <f t="shared" si="1959"/>
        <v>0</v>
      </c>
      <c r="CP767" s="164">
        <f t="shared" si="1959"/>
        <v>0</v>
      </c>
      <c r="CQ767" s="164">
        <f t="shared" si="1959"/>
        <v>0</v>
      </c>
      <c r="CR767" s="164">
        <f t="shared" si="1959"/>
        <v>0</v>
      </c>
      <c r="CS767" s="164">
        <f t="shared" si="1959"/>
        <v>0</v>
      </c>
      <c r="CT767" s="164">
        <f t="shared" si="1959"/>
        <v>0</v>
      </c>
      <c r="CU767" s="164">
        <f t="shared" si="1959"/>
        <v>0</v>
      </c>
      <c r="CV767" s="164">
        <f t="shared" si="1959"/>
        <v>0</v>
      </c>
      <c r="CW767" s="164">
        <f t="shared" si="1959"/>
        <v>0</v>
      </c>
      <c r="CX767" s="164">
        <f t="shared" si="1959"/>
        <v>0</v>
      </c>
      <c r="CY767" s="164">
        <f t="shared" si="1959"/>
        <v>0</v>
      </c>
      <c r="CZ767" s="164">
        <f t="shared" si="1959"/>
        <v>0</v>
      </c>
      <c r="DA767" s="164">
        <f t="shared" si="1959"/>
        <v>0</v>
      </c>
      <c r="DB767" s="164">
        <f t="shared" ref="DB767:EG767" si="1960">-1 * DB15 * DB589</f>
        <v>0</v>
      </c>
      <c r="DC767" s="164">
        <f t="shared" si="1960"/>
        <v>0</v>
      </c>
      <c r="DD767" s="164">
        <f t="shared" si="1960"/>
        <v>0</v>
      </c>
      <c r="DE767" s="164">
        <f t="shared" si="1960"/>
        <v>0</v>
      </c>
      <c r="DF767" s="164">
        <f t="shared" si="1960"/>
        <v>0</v>
      </c>
      <c r="DG767" s="164">
        <f t="shared" si="1960"/>
        <v>0</v>
      </c>
      <c r="DH767" s="164">
        <f t="shared" si="1960"/>
        <v>0</v>
      </c>
      <c r="DI767" s="164">
        <f t="shared" si="1960"/>
        <v>0</v>
      </c>
      <c r="DJ767" s="164">
        <f t="shared" si="1960"/>
        <v>0</v>
      </c>
      <c r="DK767" s="164">
        <f t="shared" si="1960"/>
        <v>0</v>
      </c>
      <c r="DL767" s="164">
        <f t="shared" si="1960"/>
        <v>0</v>
      </c>
      <c r="DM767" s="164">
        <f t="shared" si="1960"/>
        <v>0</v>
      </c>
      <c r="DN767" s="164">
        <f t="shared" si="1960"/>
        <v>0</v>
      </c>
      <c r="DO767" s="164">
        <f t="shared" si="1960"/>
        <v>0</v>
      </c>
      <c r="DP767" s="164">
        <f t="shared" si="1960"/>
        <v>0</v>
      </c>
      <c r="DQ767" s="164">
        <f t="shared" si="1960"/>
        <v>0</v>
      </c>
      <c r="DR767" s="164">
        <f t="shared" si="1960"/>
        <v>0</v>
      </c>
      <c r="DS767" s="164">
        <f t="shared" si="1960"/>
        <v>0</v>
      </c>
      <c r="DT767" s="164">
        <f t="shared" si="1960"/>
        <v>0</v>
      </c>
      <c r="DU767" s="164">
        <f t="shared" si="1960"/>
        <v>0</v>
      </c>
      <c r="DV767" s="164">
        <f t="shared" si="1960"/>
        <v>0</v>
      </c>
      <c r="DW767" s="164">
        <f t="shared" si="1960"/>
        <v>0</v>
      </c>
      <c r="DX767" s="164">
        <f t="shared" si="1960"/>
        <v>0</v>
      </c>
      <c r="DY767" s="164">
        <f t="shared" si="1960"/>
        <v>0</v>
      </c>
      <c r="DZ767" s="164">
        <f t="shared" si="1960"/>
        <v>0</v>
      </c>
      <c r="EA767" s="164">
        <f t="shared" si="1960"/>
        <v>0</v>
      </c>
      <c r="EB767" s="164">
        <f t="shared" si="1960"/>
        <v>0</v>
      </c>
      <c r="EC767" s="164">
        <f t="shared" si="1960"/>
        <v>0</v>
      </c>
      <c r="ED767" s="164">
        <f t="shared" si="1960"/>
        <v>0</v>
      </c>
      <c r="EE767" s="164">
        <f t="shared" si="1960"/>
        <v>0</v>
      </c>
      <c r="EF767" s="164">
        <f t="shared" si="1960"/>
        <v>0</v>
      </c>
      <c r="EG767" s="164">
        <f t="shared" si="1960"/>
        <v>0</v>
      </c>
      <c r="EH767" s="164">
        <f t="shared" ref="EH767:FR767" si="1961">-1 * EH15 * EH589</f>
        <v>0</v>
      </c>
      <c r="EI767" s="164">
        <f t="shared" si="1961"/>
        <v>0</v>
      </c>
      <c r="EJ767" s="164">
        <f t="shared" si="1961"/>
        <v>0</v>
      </c>
      <c r="EK767" s="164">
        <f t="shared" si="1961"/>
        <v>0</v>
      </c>
      <c r="EL767" s="164">
        <f t="shared" si="1961"/>
        <v>0</v>
      </c>
      <c r="EM767" s="164">
        <f t="shared" si="1961"/>
        <v>0</v>
      </c>
      <c r="EN767" s="164">
        <f t="shared" si="1961"/>
        <v>0</v>
      </c>
      <c r="EO767" s="164">
        <f t="shared" si="1961"/>
        <v>0</v>
      </c>
      <c r="EP767" s="164">
        <f t="shared" si="1961"/>
        <v>0</v>
      </c>
      <c r="EQ767" s="164">
        <f t="shared" si="1961"/>
        <v>0</v>
      </c>
      <c r="ER767" s="164">
        <f t="shared" si="1961"/>
        <v>0</v>
      </c>
      <c r="ES767" s="164">
        <f t="shared" si="1961"/>
        <v>0</v>
      </c>
      <c r="ET767" s="164">
        <f t="shared" si="1961"/>
        <v>0</v>
      </c>
      <c r="EU767" s="164">
        <f t="shared" si="1961"/>
        <v>0</v>
      </c>
      <c r="EV767" s="164">
        <f t="shared" si="1961"/>
        <v>0</v>
      </c>
      <c r="EW767" s="164">
        <f t="shared" si="1961"/>
        <v>0</v>
      </c>
      <c r="EX767" s="164">
        <f t="shared" si="1961"/>
        <v>0</v>
      </c>
      <c r="EY767" s="164">
        <f t="shared" si="1961"/>
        <v>0</v>
      </c>
      <c r="EZ767" s="164">
        <f t="shared" si="1961"/>
        <v>0</v>
      </c>
      <c r="FA767" s="164">
        <f t="shared" si="1961"/>
        <v>0</v>
      </c>
      <c r="FB767" s="164">
        <f t="shared" si="1961"/>
        <v>0</v>
      </c>
      <c r="FC767" s="164">
        <f t="shared" si="1961"/>
        <v>0</v>
      </c>
      <c r="FD767" s="164">
        <f t="shared" si="1961"/>
        <v>0</v>
      </c>
      <c r="FE767" s="164">
        <f t="shared" si="1961"/>
        <v>0</v>
      </c>
      <c r="FF767" s="164">
        <f t="shared" si="1961"/>
        <v>0</v>
      </c>
      <c r="FG767" s="164">
        <f t="shared" si="1961"/>
        <v>0</v>
      </c>
      <c r="FH767" s="164">
        <f t="shared" si="1961"/>
        <v>0</v>
      </c>
      <c r="FI767" s="164">
        <f t="shared" si="1961"/>
        <v>0</v>
      </c>
      <c r="FJ767" s="164">
        <f t="shared" si="1961"/>
        <v>0</v>
      </c>
      <c r="FK767" s="164">
        <f t="shared" si="1961"/>
        <v>0</v>
      </c>
      <c r="FL767" s="164">
        <f t="shared" si="1961"/>
        <v>0</v>
      </c>
      <c r="FM767" s="164">
        <f t="shared" si="1961"/>
        <v>0</v>
      </c>
      <c r="FN767" s="164">
        <f t="shared" si="1961"/>
        <v>0</v>
      </c>
      <c r="FO767" s="164">
        <f t="shared" si="1961"/>
        <v>0</v>
      </c>
      <c r="FP767" s="164">
        <f t="shared" si="1961"/>
        <v>0</v>
      </c>
      <c r="FQ767" s="164">
        <f t="shared" si="1961"/>
        <v>0</v>
      </c>
      <c r="FR767" s="164">
        <f t="shared" si="1961"/>
        <v>0</v>
      </c>
    </row>
    <row r="768" spans="2:174">
      <c r="C768" t="s">
        <v>820</v>
      </c>
      <c r="D768" s="144" t="s">
        <v>979</v>
      </c>
      <c r="H768" s="8"/>
      <c r="I768" s="187">
        <f t="shared" si="1956"/>
        <v>0</v>
      </c>
      <c r="J768" s="18">
        <f t="shared" ref="J768:AO768" si="1962">SUM(J707,J711)</f>
        <v>0</v>
      </c>
      <c r="K768" s="18">
        <f t="shared" si="1962"/>
        <v>0</v>
      </c>
      <c r="L768" s="18">
        <f t="shared" si="1962"/>
        <v>0</v>
      </c>
      <c r="M768" s="18">
        <f t="shared" si="1962"/>
        <v>0</v>
      </c>
      <c r="N768" s="18">
        <f t="shared" si="1962"/>
        <v>0</v>
      </c>
      <c r="O768" s="18">
        <f t="shared" si="1962"/>
        <v>0</v>
      </c>
      <c r="P768" s="18">
        <f t="shared" si="1962"/>
        <v>0</v>
      </c>
      <c r="Q768" s="18">
        <f t="shared" si="1962"/>
        <v>0</v>
      </c>
      <c r="R768" s="18">
        <f t="shared" si="1962"/>
        <v>0</v>
      </c>
      <c r="S768" s="18">
        <f t="shared" si="1962"/>
        <v>0</v>
      </c>
      <c r="T768" s="18">
        <f t="shared" si="1962"/>
        <v>0</v>
      </c>
      <c r="U768" s="18">
        <f t="shared" si="1962"/>
        <v>0</v>
      </c>
      <c r="V768" s="18">
        <f t="shared" si="1962"/>
        <v>0</v>
      </c>
      <c r="W768" s="18">
        <f t="shared" si="1962"/>
        <v>0</v>
      </c>
      <c r="X768" s="18">
        <f t="shared" si="1962"/>
        <v>0</v>
      </c>
      <c r="Y768" s="18">
        <f t="shared" si="1962"/>
        <v>0</v>
      </c>
      <c r="Z768" s="18">
        <f t="shared" si="1962"/>
        <v>0</v>
      </c>
      <c r="AA768" s="18">
        <f t="shared" si="1962"/>
        <v>0</v>
      </c>
      <c r="AB768" s="18">
        <f t="shared" si="1962"/>
        <v>0</v>
      </c>
      <c r="AC768" s="18">
        <f t="shared" si="1962"/>
        <v>0</v>
      </c>
      <c r="AD768" s="18">
        <f t="shared" si="1962"/>
        <v>0</v>
      </c>
      <c r="AE768" s="18">
        <f t="shared" si="1962"/>
        <v>0</v>
      </c>
      <c r="AF768" s="18">
        <f t="shared" si="1962"/>
        <v>0</v>
      </c>
      <c r="AG768" s="18">
        <f t="shared" si="1962"/>
        <v>0</v>
      </c>
      <c r="AH768" s="18">
        <f t="shared" si="1962"/>
        <v>0</v>
      </c>
      <c r="AI768" s="18">
        <f t="shared" si="1962"/>
        <v>0</v>
      </c>
      <c r="AJ768" s="18">
        <f t="shared" si="1962"/>
        <v>0</v>
      </c>
      <c r="AK768" s="18">
        <f t="shared" si="1962"/>
        <v>0</v>
      </c>
      <c r="AL768" s="18">
        <f t="shared" si="1962"/>
        <v>0</v>
      </c>
      <c r="AM768" s="18">
        <f t="shared" si="1962"/>
        <v>0</v>
      </c>
      <c r="AN768" s="18">
        <f t="shared" si="1962"/>
        <v>0</v>
      </c>
      <c r="AO768" s="18">
        <f t="shared" si="1962"/>
        <v>0</v>
      </c>
      <c r="AP768" s="18">
        <f t="shared" ref="AP768:BU768" si="1963">SUM(AP707,AP711)</f>
        <v>0</v>
      </c>
      <c r="AQ768" s="18">
        <f t="shared" si="1963"/>
        <v>0</v>
      </c>
      <c r="AR768" s="18">
        <f t="shared" si="1963"/>
        <v>0</v>
      </c>
      <c r="AS768" s="18">
        <f t="shared" si="1963"/>
        <v>0</v>
      </c>
      <c r="AT768" s="18">
        <f t="shared" si="1963"/>
        <v>0</v>
      </c>
      <c r="AU768" s="18">
        <f t="shared" si="1963"/>
        <v>0</v>
      </c>
      <c r="AV768" s="18">
        <f t="shared" si="1963"/>
        <v>0</v>
      </c>
      <c r="AW768" s="18">
        <f t="shared" si="1963"/>
        <v>0</v>
      </c>
      <c r="AX768" s="18">
        <f t="shared" si="1963"/>
        <v>0</v>
      </c>
      <c r="AY768" s="18">
        <f t="shared" si="1963"/>
        <v>0</v>
      </c>
      <c r="AZ768" s="18">
        <f t="shared" si="1963"/>
        <v>0</v>
      </c>
      <c r="BA768" s="18">
        <f t="shared" si="1963"/>
        <v>0</v>
      </c>
      <c r="BB768" s="18">
        <f t="shared" si="1963"/>
        <v>0</v>
      </c>
      <c r="BC768" s="18">
        <f t="shared" si="1963"/>
        <v>0</v>
      </c>
      <c r="BD768" s="18">
        <f t="shared" si="1963"/>
        <v>0</v>
      </c>
      <c r="BE768" s="18">
        <f t="shared" si="1963"/>
        <v>0</v>
      </c>
      <c r="BF768" s="18">
        <f t="shared" si="1963"/>
        <v>0</v>
      </c>
      <c r="BG768" s="18">
        <f t="shared" si="1963"/>
        <v>0</v>
      </c>
      <c r="BH768" s="18">
        <f t="shared" si="1963"/>
        <v>0</v>
      </c>
      <c r="BI768" s="18">
        <f t="shared" si="1963"/>
        <v>0</v>
      </c>
      <c r="BJ768" s="18">
        <f t="shared" si="1963"/>
        <v>0</v>
      </c>
      <c r="BK768" s="18">
        <f t="shared" si="1963"/>
        <v>0</v>
      </c>
      <c r="BL768" s="18">
        <f t="shared" si="1963"/>
        <v>0</v>
      </c>
      <c r="BM768" s="18">
        <f t="shared" si="1963"/>
        <v>0</v>
      </c>
      <c r="BN768" s="18">
        <f t="shared" si="1963"/>
        <v>0</v>
      </c>
      <c r="BO768" s="18">
        <f t="shared" si="1963"/>
        <v>0</v>
      </c>
      <c r="BP768" s="18">
        <f t="shared" si="1963"/>
        <v>0</v>
      </c>
      <c r="BQ768" s="18">
        <f t="shared" si="1963"/>
        <v>0</v>
      </c>
      <c r="BR768" s="18">
        <f t="shared" si="1963"/>
        <v>0</v>
      </c>
      <c r="BS768" s="18">
        <f t="shared" si="1963"/>
        <v>0</v>
      </c>
      <c r="BT768" s="18">
        <f t="shared" si="1963"/>
        <v>0</v>
      </c>
      <c r="BU768" s="18">
        <f t="shared" si="1963"/>
        <v>0</v>
      </c>
      <c r="BV768" s="18">
        <f t="shared" ref="BV768:DA768" si="1964">SUM(BV707,BV711)</f>
        <v>0</v>
      </c>
      <c r="BW768" s="18">
        <f t="shared" si="1964"/>
        <v>0</v>
      </c>
      <c r="BX768" s="18">
        <f t="shared" si="1964"/>
        <v>0</v>
      </c>
      <c r="BY768" s="18">
        <f t="shared" si="1964"/>
        <v>0</v>
      </c>
      <c r="BZ768" s="18">
        <f t="shared" si="1964"/>
        <v>0</v>
      </c>
      <c r="CA768" s="18">
        <f t="shared" si="1964"/>
        <v>0</v>
      </c>
      <c r="CB768" s="18">
        <f t="shared" si="1964"/>
        <v>0</v>
      </c>
      <c r="CC768" s="18">
        <f t="shared" si="1964"/>
        <v>0</v>
      </c>
      <c r="CD768" s="18">
        <f t="shared" si="1964"/>
        <v>0</v>
      </c>
      <c r="CE768" s="18">
        <f t="shared" si="1964"/>
        <v>0</v>
      </c>
      <c r="CF768" s="18">
        <f t="shared" si="1964"/>
        <v>0</v>
      </c>
      <c r="CG768" s="18">
        <f t="shared" si="1964"/>
        <v>0</v>
      </c>
      <c r="CH768" s="18">
        <f t="shared" si="1964"/>
        <v>0</v>
      </c>
      <c r="CI768" s="18">
        <f t="shared" si="1964"/>
        <v>0</v>
      </c>
      <c r="CJ768" s="18">
        <f t="shared" si="1964"/>
        <v>0</v>
      </c>
      <c r="CK768" s="18">
        <f t="shared" si="1964"/>
        <v>0</v>
      </c>
      <c r="CL768" s="18">
        <f t="shared" si="1964"/>
        <v>0</v>
      </c>
      <c r="CM768" s="18">
        <f t="shared" si="1964"/>
        <v>0</v>
      </c>
      <c r="CN768" s="18">
        <f t="shared" si="1964"/>
        <v>0</v>
      </c>
      <c r="CO768" s="18">
        <f t="shared" si="1964"/>
        <v>0</v>
      </c>
      <c r="CP768" s="18">
        <f t="shared" si="1964"/>
        <v>0</v>
      </c>
      <c r="CQ768" s="18">
        <f t="shared" si="1964"/>
        <v>0</v>
      </c>
      <c r="CR768" s="18">
        <f t="shared" si="1964"/>
        <v>0</v>
      </c>
      <c r="CS768" s="18">
        <f t="shared" si="1964"/>
        <v>0</v>
      </c>
      <c r="CT768" s="18">
        <f t="shared" si="1964"/>
        <v>0</v>
      </c>
      <c r="CU768" s="18">
        <f t="shared" si="1964"/>
        <v>0</v>
      </c>
      <c r="CV768" s="18">
        <f t="shared" si="1964"/>
        <v>0</v>
      </c>
      <c r="CW768" s="18">
        <f t="shared" si="1964"/>
        <v>0</v>
      </c>
      <c r="CX768" s="18">
        <f t="shared" si="1964"/>
        <v>0</v>
      </c>
      <c r="CY768" s="18">
        <f t="shared" si="1964"/>
        <v>0</v>
      </c>
      <c r="CZ768" s="18">
        <f t="shared" si="1964"/>
        <v>0</v>
      </c>
      <c r="DA768" s="18">
        <f t="shared" si="1964"/>
        <v>0</v>
      </c>
      <c r="DB768" s="18">
        <f t="shared" ref="DB768:EG768" si="1965">SUM(DB707,DB711)</f>
        <v>0</v>
      </c>
      <c r="DC768" s="18">
        <f t="shared" si="1965"/>
        <v>0</v>
      </c>
      <c r="DD768" s="18">
        <f t="shared" si="1965"/>
        <v>0</v>
      </c>
      <c r="DE768" s="18">
        <f t="shared" si="1965"/>
        <v>0</v>
      </c>
      <c r="DF768" s="18">
        <f t="shared" si="1965"/>
        <v>0</v>
      </c>
      <c r="DG768" s="18">
        <f t="shared" si="1965"/>
        <v>0</v>
      </c>
      <c r="DH768" s="18">
        <f t="shared" si="1965"/>
        <v>0</v>
      </c>
      <c r="DI768" s="18">
        <f t="shared" si="1965"/>
        <v>0</v>
      </c>
      <c r="DJ768" s="18">
        <f t="shared" si="1965"/>
        <v>0</v>
      </c>
      <c r="DK768" s="18">
        <f t="shared" si="1965"/>
        <v>0</v>
      </c>
      <c r="DL768" s="18">
        <f t="shared" si="1965"/>
        <v>0</v>
      </c>
      <c r="DM768" s="18">
        <f t="shared" si="1965"/>
        <v>0</v>
      </c>
      <c r="DN768" s="18">
        <f t="shared" si="1965"/>
        <v>0</v>
      </c>
      <c r="DO768" s="18">
        <f t="shared" si="1965"/>
        <v>0</v>
      </c>
      <c r="DP768" s="18">
        <f t="shared" si="1965"/>
        <v>0</v>
      </c>
      <c r="DQ768" s="18">
        <f t="shared" si="1965"/>
        <v>0</v>
      </c>
      <c r="DR768" s="18">
        <f t="shared" si="1965"/>
        <v>0</v>
      </c>
      <c r="DS768" s="18">
        <f t="shared" si="1965"/>
        <v>0</v>
      </c>
      <c r="DT768" s="18">
        <f t="shared" si="1965"/>
        <v>0</v>
      </c>
      <c r="DU768" s="18">
        <f t="shared" si="1965"/>
        <v>0</v>
      </c>
      <c r="DV768" s="18">
        <f t="shared" si="1965"/>
        <v>0</v>
      </c>
      <c r="DW768" s="18">
        <f t="shared" si="1965"/>
        <v>0</v>
      </c>
      <c r="DX768" s="18">
        <f t="shared" si="1965"/>
        <v>0</v>
      </c>
      <c r="DY768" s="18">
        <f t="shared" si="1965"/>
        <v>0</v>
      </c>
      <c r="DZ768" s="18">
        <f t="shared" si="1965"/>
        <v>0</v>
      </c>
      <c r="EA768" s="18">
        <f t="shared" si="1965"/>
        <v>0</v>
      </c>
      <c r="EB768" s="18">
        <f t="shared" si="1965"/>
        <v>0</v>
      </c>
      <c r="EC768" s="18">
        <f t="shared" si="1965"/>
        <v>0</v>
      </c>
      <c r="ED768" s="18">
        <f t="shared" si="1965"/>
        <v>0</v>
      </c>
      <c r="EE768" s="18">
        <f t="shared" si="1965"/>
        <v>0</v>
      </c>
      <c r="EF768" s="18">
        <f t="shared" si="1965"/>
        <v>0</v>
      </c>
      <c r="EG768" s="18">
        <f t="shared" si="1965"/>
        <v>0</v>
      </c>
      <c r="EH768" s="18">
        <f t="shared" ref="EH768:FR768" si="1966">SUM(EH707,EH711)</f>
        <v>0</v>
      </c>
      <c r="EI768" s="18">
        <f t="shared" si="1966"/>
        <v>0</v>
      </c>
      <c r="EJ768" s="18">
        <f t="shared" si="1966"/>
        <v>0</v>
      </c>
      <c r="EK768" s="18">
        <f t="shared" si="1966"/>
        <v>0</v>
      </c>
      <c r="EL768" s="18">
        <f t="shared" si="1966"/>
        <v>0</v>
      </c>
      <c r="EM768" s="18">
        <f t="shared" si="1966"/>
        <v>0</v>
      </c>
      <c r="EN768" s="18">
        <f t="shared" si="1966"/>
        <v>0</v>
      </c>
      <c r="EO768" s="18">
        <f t="shared" si="1966"/>
        <v>0</v>
      </c>
      <c r="EP768" s="18">
        <f t="shared" si="1966"/>
        <v>0</v>
      </c>
      <c r="EQ768" s="18">
        <f t="shared" si="1966"/>
        <v>0</v>
      </c>
      <c r="ER768" s="18">
        <f t="shared" si="1966"/>
        <v>0</v>
      </c>
      <c r="ES768" s="18">
        <f t="shared" si="1966"/>
        <v>0</v>
      </c>
      <c r="ET768" s="18">
        <f t="shared" si="1966"/>
        <v>0</v>
      </c>
      <c r="EU768" s="18">
        <f t="shared" si="1966"/>
        <v>0</v>
      </c>
      <c r="EV768" s="18">
        <f t="shared" si="1966"/>
        <v>0</v>
      </c>
      <c r="EW768" s="18">
        <f t="shared" si="1966"/>
        <v>0</v>
      </c>
      <c r="EX768" s="18">
        <f t="shared" si="1966"/>
        <v>0</v>
      </c>
      <c r="EY768" s="18">
        <f t="shared" si="1966"/>
        <v>0</v>
      </c>
      <c r="EZ768" s="18">
        <f t="shared" si="1966"/>
        <v>0</v>
      </c>
      <c r="FA768" s="18">
        <f t="shared" si="1966"/>
        <v>0</v>
      </c>
      <c r="FB768" s="18">
        <f t="shared" si="1966"/>
        <v>0</v>
      </c>
      <c r="FC768" s="18">
        <f t="shared" si="1966"/>
        <v>0</v>
      </c>
      <c r="FD768" s="18">
        <f t="shared" si="1966"/>
        <v>0</v>
      </c>
      <c r="FE768" s="18">
        <f t="shared" si="1966"/>
        <v>0</v>
      </c>
      <c r="FF768" s="18">
        <f t="shared" si="1966"/>
        <v>0</v>
      </c>
      <c r="FG768" s="18">
        <f t="shared" si="1966"/>
        <v>0</v>
      </c>
      <c r="FH768" s="18">
        <f t="shared" si="1966"/>
        <v>0</v>
      </c>
      <c r="FI768" s="18">
        <f t="shared" si="1966"/>
        <v>0</v>
      </c>
      <c r="FJ768" s="18">
        <f t="shared" si="1966"/>
        <v>0</v>
      </c>
      <c r="FK768" s="18">
        <f t="shared" si="1966"/>
        <v>0</v>
      </c>
      <c r="FL768" s="18">
        <f t="shared" si="1966"/>
        <v>0</v>
      </c>
      <c r="FM768" s="18">
        <f t="shared" si="1966"/>
        <v>0</v>
      </c>
      <c r="FN768" s="18">
        <f t="shared" si="1966"/>
        <v>0</v>
      </c>
      <c r="FO768" s="18">
        <f t="shared" si="1966"/>
        <v>0</v>
      </c>
      <c r="FP768" s="18">
        <f t="shared" si="1966"/>
        <v>0</v>
      </c>
      <c r="FQ768" s="18">
        <f t="shared" si="1966"/>
        <v>0</v>
      </c>
      <c r="FR768" s="18">
        <f t="shared" si="1966"/>
        <v>0</v>
      </c>
    </row>
    <row r="769" spans="2:174">
      <c r="C769" s="97" t="s">
        <v>819</v>
      </c>
      <c r="D769" s="145" t="s">
        <v>979</v>
      </c>
      <c r="E769" s="97"/>
      <c r="F769" s="97"/>
      <c r="G769" s="97"/>
      <c r="H769" s="213"/>
      <c r="I769" s="168">
        <f t="shared" si="1956"/>
        <v>535499.99999999988</v>
      </c>
      <c r="J769" s="311">
        <f t="shared" ref="J769:AO769" si="1967">SUM(J766:J768)</f>
        <v>0</v>
      </c>
      <c r="K769" s="311">
        <f t="shared" si="1967"/>
        <v>0</v>
      </c>
      <c r="L769" s="311">
        <f t="shared" si="1967"/>
        <v>0</v>
      </c>
      <c r="M769" s="311">
        <f t="shared" si="1967"/>
        <v>0</v>
      </c>
      <c r="N769" s="311">
        <f t="shared" si="1967"/>
        <v>0</v>
      </c>
      <c r="O769" s="311">
        <f t="shared" si="1967"/>
        <v>0</v>
      </c>
      <c r="P769" s="311">
        <f t="shared" si="1967"/>
        <v>0</v>
      </c>
      <c r="Q769" s="311">
        <f t="shared" si="1967"/>
        <v>0</v>
      </c>
      <c r="R769" s="311">
        <f t="shared" si="1967"/>
        <v>0</v>
      </c>
      <c r="S769" s="311">
        <f t="shared" si="1967"/>
        <v>0</v>
      </c>
      <c r="T769" s="311">
        <f t="shared" si="1967"/>
        <v>0</v>
      </c>
      <c r="U769" s="311">
        <f t="shared" si="1967"/>
        <v>0</v>
      </c>
      <c r="V769" s="311">
        <f t="shared" si="1967"/>
        <v>0</v>
      </c>
      <c r="W769" s="311">
        <f t="shared" si="1967"/>
        <v>140249.99999999994</v>
      </c>
      <c r="X769" s="311">
        <f t="shared" si="1967"/>
        <v>0</v>
      </c>
      <c r="Y769" s="311">
        <f t="shared" si="1967"/>
        <v>0</v>
      </c>
      <c r="Z769" s="311">
        <f t="shared" si="1967"/>
        <v>0</v>
      </c>
      <c r="AA769" s="311">
        <f t="shared" si="1967"/>
        <v>395249.99999999994</v>
      </c>
      <c r="AB769" s="311">
        <f t="shared" si="1967"/>
        <v>0</v>
      </c>
      <c r="AC769" s="311">
        <f t="shared" si="1967"/>
        <v>0</v>
      </c>
      <c r="AD769" s="311">
        <f t="shared" si="1967"/>
        <v>0</v>
      </c>
      <c r="AE769" s="311">
        <f t="shared" si="1967"/>
        <v>0</v>
      </c>
      <c r="AF769" s="311">
        <f t="shared" si="1967"/>
        <v>0</v>
      </c>
      <c r="AG769" s="311">
        <f t="shared" si="1967"/>
        <v>0</v>
      </c>
      <c r="AH769" s="311">
        <f t="shared" si="1967"/>
        <v>0</v>
      </c>
      <c r="AI769" s="311">
        <f t="shared" si="1967"/>
        <v>0</v>
      </c>
      <c r="AJ769" s="311">
        <f t="shared" si="1967"/>
        <v>0</v>
      </c>
      <c r="AK769" s="311">
        <f t="shared" si="1967"/>
        <v>0</v>
      </c>
      <c r="AL769" s="311">
        <f t="shared" si="1967"/>
        <v>0</v>
      </c>
      <c r="AM769" s="311">
        <f t="shared" si="1967"/>
        <v>0</v>
      </c>
      <c r="AN769" s="311">
        <f t="shared" si="1967"/>
        <v>0</v>
      </c>
      <c r="AO769" s="311">
        <f t="shared" si="1967"/>
        <v>0</v>
      </c>
      <c r="AP769" s="311">
        <f t="shared" ref="AP769:BU769" si="1968">SUM(AP766:AP768)</f>
        <v>0</v>
      </c>
      <c r="AQ769" s="311">
        <f t="shared" si="1968"/>
        <v>0</v>
      </c>
      <c r="AR769" s="311">
        <f t="shared" si="1968"/>
        <v>0</v>
      </c>
      <c r="AS769" s="311">
        <f t="shared" si="1968"/>
        <v>0</v>
      </c>
      <c r="AT769" s="311">
        <f t="shared" si="1968"/>
        <v>0</v>
      </c>
      <c r="AU769" s="311">
        <f t="shared" si="1968"/>
        <v>0</v>
      </c>
      <c r="AV769" s="311">
        <f t="shared" si="1968"/>
        <v>0</v>
      </c>
      <c r="AW769" s="311">
        <f t="shared" si="1968"/>
        <v>0</v>
      </c>
      <c r="AX769" s="311">
        <f t="shared" si="1968"/>
        <v>0</v>
      </c>
      <c r="AY769" s="311">
        <f t="shared" si="1968"/>
        <v>0</v>
      </c>
      <c r="AZ769" s="311">
        <f t="shared" si="1968"/>
        <v>0</v>
      </c>
      <c r="BA769" s="311">
        <f t="shared" si="1968"/>
        <v>0</v>
      </c>
      <c r="BB769" s="311">
        <f t="shared" si="1968"/>
        <v>0</v>
      </c>
      <c r="BC769" s="311">
        <f t="shared" si="1968"/>
        <v>0</v>
      </c>
      <c r="BD769" s="311">
        <f t="shared" si="1968"/>
        <v>0</v>
      </c>
      <c r="BE769" s="311">
        <f t="shared" si="1968"/>
        <v>0</v>
      </c>
      <c r="BF769" s="311">
        <f t="shared" si="1968"/>
        <v>0</v>
      </c>
      <c r="BG769" s="311">
        <f t="shared" si="1968"/>
        <v>0</v>
      </c>
      <c r="BH769" s="311">
        <f t="shared" si="1968"/>
        <v>0</v>
      </c>
      <c r="BI769" s="311">
        <f t="shared" si="1968"/>
        <v>0</v>
      </c>
      <c r="BJ769" s="311">
        <f t="shared" si="1968"/>
        <v>0</v>
      </c>
      <c r="BK769" s="311">
        <f t="shared" si="1968"/>
        <v>0</v>
      </c>
      <c r="BL769" s="311">
        <f t="shared" si="1968"/>
        <v>0</v>
      </c>
      <c r="BM769" s="311">
        <f t="shared" si="1968"/>
        <v>0</v>
      </c>
      <c r="BN769" s="311">
        <f t="shared" si="1968"/>
        <v>0</v>
      </c>
      <c r="BO769" s="311">
        <f t="shared" si="1968"/>
        <v>0</v>
      </c>
      <c r="BP769" s="311">
        <f t="shared" si="1968"/>
        <v>0</v>
      </c>
      <c r="BQ769" s="311">
        <f t="shared" si="1968"/>
        <v>0</v>
      </c>
      <c r="BR769" s="311">
        <f t="shared" si="1968"/>
        <v>0</v>
      </c>
      <c r="BS769" s="311">
        <f t="shared" si="1968"/>
        <v>0</v>
      </c>
      <c r="BT769" s="311">
        <f t="shared" si="1968"/>
        <v>0</v>
      </c>
      <c r="BU769" s="311">
        <f t="shared" si="1968"/>
        <v>0</v>
      </c>
      <c r="BV769" s="311">
        <f t="shared" ref="BV769:DA769" si="1969">SUM(BV766:BV768)</f>
        <v>0</v>
      </c>
      <c r="BW769" s="311">
        <f t="shared" si="1969"/>
        <v>0</v>
      </c>
      <c r="BX769" s="311">
        <f t="shared" si="1969"/>
        <v>0</v>
      </c>
      <c r="BY769" s="311">
        <f t="shared" si="1969"/>
        <v>0</v>
      </c>
      <c r="BZ769" s="311">
        <f t="shared" si="1969"/>
        <v>0</v>
      </c>
      <c r="CA769" s="311">
        <f t="shared" si="1969"/>
        <v>0</v>
      </c>
      <c r="CB769" s="311">
        <f t="shared" si="1969"/>
        <v>0</v>
      </c>
      <c r="CC769" s="311">
        <f t="shared" si="1969"/>
        <v>0</v>
      </c>
      <c r="CD769" s="311">
        <f t="shared" si="1969"/>
        <v>0</v>
      </c>
      <c r="CE769" s="311">
        <f t="shared" si="1969"/>
        <v>0</v>
      </c>
      <c r="CF769" s="311">
        <f t="shared" si="1969"/>
        <v>0</v>
      </c>
      <c r="CG769" s="311">
        <f t="shared" si="1969"/>
        <v>0</v>
      </c>
      <c r="CH769" s="311">
        <f t="shared" si="1969"/>
        <v>0</v>
      </c>
      <c r="CI769" s="311">
        <f t="shared" si="1969"/>
        <v>0</v>
      </c>
      <c r="CJ769" s="311">
        <f t="shared" si="1969"/>
        <v>0</v>
      </c>
      <c r="CK769" s="311">
        <f t="shared" si="1969"/>
        <v>0</v>
      </c>
      <c r="CL769" s="311">
        <f t="shared" si="1969"/>
        <v>0</v>
      </c>
      <c r="CM769" s="311">
        <f t="shared" si="1969"/>
        <v>0</v>
      </c>
      <c r="CN769" s="311">
        <f t="shared" si="1969"/>
        <v>0</v>
      </c>
      <c r="CO769" s="311">
        <f t="shared" si="1969"/>
        <v>0</v>
      </c>
      <c r="CP769" s="311">
        <f t="shared" si="1969"/>
        <v>0</v>
      </c>
      <c r="CQ769" s="311">
        <f t="shared" si="1969"/>
        <v>0</v>
      </c>
      <c r="CR769" s="311">
        <f t="shared" si="1969"/>
        <v>0</v>
      </c>
      <c r="CS769" s="311">
        <f t="shared" si="1969"/>
        <v>0</v>
      </c>
      <c r="CT769" s="311">
        <f t="shared" si="1969"/>
        <v>0</v>
      </c>
      <c r="CU769" s="311">
        <f t="shared" si="1969"/>
        <v>0</v>
      </c>
      <c r="CV769" s="311">
        <f t="shared" si="1969"/>
        <v>0</v>
      </c>
      <c r="CW769" s="311">
        <f t="shared" si="1969"/>
        <v>0</v>
      </c>
      <c r="CX769" s="311">
        <f t="shared" si="1969"/>
        <v>0</v>
      </c>
      <c r="CY769" s="311">
        <f t="shared" si="1969"/>
        <v>0</v>
      </c>
      <c r="CZ769" s="311">
        <f t="shared" si="1969"/>
        <v>0</v>
      </c>
      <c r="DA769" s="311">
        <f t="shared" si="1969"/>
        <v>0</v>
      </c>
      <c r="DB769" s="311">
        <f t="shared" ref="DB769:EG769" si="1970">SUM(DB766:DB768)</f>
        <v>0</v>
      </c>
      <c r="DC769" s="311">
        <f t="shared" si="1970"/>
        <v>0</v>
      </c>
      <c r="DD769" s="311">
        <f t="shared" si="1970"/>
        <v>0</v>
      </c>
      <c r="DE769" s="311">
        <f t="shared" si="1970"/>
        <v>0</v>
      </c>
      <c r="DF769" s="311">
        <f t="shared" si="1970"/>
        <v>0</v>
      </c>
      <c r="DG769" s="311">
        <f t="shared" si="1970"/>
        <v>0</v>
      </c>
      <c r="DH769" s="311">
        <f t="shared" si="1970"/>
        <v>0</v>
      </c>
      <c r="DI769" s="311">
        <f t="shared" si="1970"/>
        <v>0</v>
      </c>
      <c r="DJ769" s="311">
        <f t="shared" si="1970"/>
        <v>0</v>
      </c>
      <c r="DK769" s="311">
        <f t="shared" si="1970"/>
        <v>0</v>
      </c>
      <c r="DL769" s="311">
        <f t="shared" si="1970"/>
        <v>0</v>
      </c>
      <c r="DM769" s="311">
        <f t="shared" si="1970"/>
        <v>0</v>
      </c>
      <c r="DN769" s="311">
        <f t="shared" si="1970"/>
        <v>0</v>
      </c>
      <c r="DO769" s="311">
        <f t="shared" si="1970"/>
        <v>0</v>
      </c>
      <c r="DP769" s="311">
        <f t="shared" si="1970"/>
        <v>0</v>
      </c>
      <c r="DQ769" s="311">
        <f t="shared" si="1970"/>
        <v>0</v>
      </c>
      <c r="DR769" s="311">
        <f t="shared" si="1970"/>
        <v>0</v>
      </c>
      <c r="DS769" s="311">
        <f t="shared" si="1970"/>
        <v>0</v>
      </c>
      <c r="DT769" s="311">
        <f t="shared" si="1970"/>
        <v>0</v>
      </c>
      <c r="DU769" s="311">
        <f t="shared" si="1970"/>
        <v>0</v>
      </c>
      <c r="DV769" s="311">
        <f t="shared" si="1970"/>
        <v>0</v>
      </c>
      <c r="DW769" s="311">
        <f t="shared" si="1970"/>
        <v>0</v>
      </c>
      <c r="DX769" s="311">
        <f t="shared" si="1970"/>
        <v>0</v>
      </c>
      <c r="DY769" s="311">
        <f t="shared" si="1970"/>
        <v>0</v>
      </c>
      <c r="DZ769" s="311">
        <f t="shared" si="1970"/>
        <v>0</v>
      </c>
      <c r="EA769" s="311">
        <f t="shared" si="1970"/>
        <v>0</v>
      </c>
      <c r="EB769" s="311">
        <f t="shared" si="1970"/>
        <v>0</v>
      </c>
      <c r="EC769" s="311">
        <f t="shared" si="1970"/>
        <v>0</v>
      </c>
      <c r="ED769" s="311">
        <f t="shared" si="1970"/>
        <v>0</v>
      </c>
      <c r="EE769" s="311">
        <f t="shared" si="1970"/>
        <v>0</v>
      </c>
      <c r="EF769" s="311">
        <f t="shared" si="1970"/>
        <v>0</v>
      </c>
      <c r="EG769" s="311">
        <f t="shared" si="1970"/>
        <v>0</v>
      </c>
      <c r="EH769" s="311">
        <f t="shared" ref="EH769:FM769" si="1971">SUM(EH766:EH768)</f>
        <v>0</v>
      </c>
      <c r="EI769" s="311">
        <f t="shared" si="1971"/>
        <v>0</v>
      </c>
      <c r="EJ769" s="311">
        <f t="shared" si="1971"/>
        <v>0</v>
      </c>
      <c r="EK769" s="311">
        <f t="shared" si="1971"/>
        <v>0</v>
      </c>
      <c r="EL769" s="311">
        <f t="shared" si="1971"/>
        <v>0</v>
      </c>
      <c r="EM769" s="311">
        <f t="shared" si="1971"/>
        <v>0</v>
      </c>
      <c r="EN769" s="311">
        <f t="shared" si="1971"/>
        <v>0</v>
      </c>
      <c r="EO769" s="311">
        <f t="shared" si="1971"/>
        <v>0</v>
      </c>
      <c r="EP769" s="311">
        <f t="shared" si="1971"/>
        <v>0</v>
      </c>
      <c r="EQ769" s="311">
        <f t="shared" si="1971"/>
        <v>0</v>
      </c>
      <c r="ER769" s="311">
        <f t="shared" si="1971"/>
        <v>0</v>
      </c>
      <c r="ES769" s="311">
        <f t="shared" si="1971"/>
        <v>0</v>
      </c>
      <c r="ET769" s="311">
        <f t="shared" si="1971"/>
        <v>0</v>
      </c>
      <c r="EU769" s="311">
        <f t="shared" si="1971"/>
        <v>0</v>
      </c>
      <c r="EV769" s="311">
        <f t="shared" si="1971"/>
        <v>0</v>
      </c>
      <c r="EW769" s="311">
        <f t="shared" si="1971"/>
        <v>0</v>
      </c>
      <c r="EX769" s="311">
        <f t="shared" si="1971"/>
        <v>0</v>
      </c>
      <c r="EY769" s="311">
        <f t="shared" si="1971"/>
        <v>0</v>
      </c>
      <c r="EZ769" s="311">
        <f t="shared" si="1971"/>
        <v>0</v>
      </c>
      <c r="FA769" s="311">
        <f t="shared" si="1971"/>
        <v>0</v>
      </c>
      <c r="FB769" s="311">
        <f t="shared" si="1971"/>
        <v>0</v>
      </c>
      <c r="FC769" s="311">
        <f t="shared" si="1971"/>
        <v>0</v>
      </c>
      <c r="FD769" s="311">
        <f t="shared" si="1971"/>
        <v>0</v>
      </c>
      <c r="FE769" s="311">
        <f t="shared" si="1971"/>
        <v>0</v>
      </c>
      <c r="FF769" s="311">
        <f t="shared" si="1971"/>
        <v>0</v>
      </c>
      <c r="FG769" s="311">
        <f t="shared" si="1971"/>
        <v>0</v>
      </c>
      <c r="FH769" s="311">
        <f t="shared" si="1971"/>
        <v>0</v>
      </c>
      <c r="FI769" s="311">
        <f t="shared" si="1971"/>
        <v>0</v>
      </c>
      <c r="FJ769" s="311">
        <f t="shared" si="1971"/>
        <v>0</v>
      </c>
      <c r="FK769" s="311">
        <f t="shared" si="1971"/>
        <v>0</v>
      </c>
      <c r="FL769" s="311">
        <f t="shared" si="1971"/>
        <v>0</v>
      </c>
      <c r="FM769" s="311">
        <f t="shared" si="1971"/>
        <v>0</v>
      </c>
      <c r="FN769" s="311">
        <f>SUM(FN766:FN768)</f>
        <v>0</v>
      </c>
      <c r="FO769" s="311">
        <f>SUM(FO766:FO768)</f>
        <v>0</v>
      </c>
      <c r="FP769" s="311">
        <f>SUM(FP766:FP768)</f>
        <v>0</v>
      </c>
      <c r="FQ769" s="311">
        <f>SUM(FQ766:FQ768)</f>
        <v>0</v>
      </c>
      <c r="FR769" s="311">
        <f>SUM(FR766:FR768)</f>
        <v>0</v>
      </c>
    </row>
    <row r="770" spans="2:174">
      <c r="H770" s="8"/>
      <c r="I770" s="8"/>
      <c r="J770" s="176"/>
      <c r="K770" s="176"/>
      <c r="L770" s="176"/>
      <c r="M770" s="176"/>
      <c r="N770" s="176"/>
      <c r="O770" s="176"/>
      <c r="P770" s="176"/>
      <c r="Q770" s="176"/>
      <c r="R770" s="176"/>
      <c r="S770" s="176"/>
      <c r="T770" s="176"/>
      <c r="U770" s="176"/>
      <c r="V770" s="176"/>
      <c r="W770" s="176"/>
      <c r="X770" s="176"/>
      <c r="Y770" s="176"/>
      <c r="Z770" s="176"/>
      <c r="AA770" s="176"/>
      <c r="AB770" s="176"/>
      <c r="AC770" s="176"/>
      <c r="AD770" s="176"/>
      <c r="AE770" s="176"/>
      <c r="AF770" s="176"/>
      <c r="AG770" s="176"/>
      <c r="AH770" s="176"/>
      <c r="AI770" s="176"/>
      <c r="AJ770" s="176"/>
      <c r="AK770" s="176"/>
      <c r="AL770" s="176"/>
      <c r="AM770" s="176"/>
      <c r="AN770" s="176"/>
      <c r="AO770" s="176"/>
      <c r="AP770" s="176"/>
      <c r="AQ770" s="176"/>
      <c r="AR770" s="176"/>
      <c r="AS770" s="176"/>
      <c r="AT770" s="176"/>
      <c r="AU770" s="176"/>
      <c r="AV770" s="176"/>
      <c r="AW770" s="176"/>
      <c r="AX770" s="176"/>
      <c r="AY770" s="176"/>
      <c r="AZ770" s="176"/>
      <c r="BA770" s="176"/>
      <c r="BB770" s="176"/>
      <c r="BC770" s="176"/>
      <c r="BD770" s="176"/>
      <c r="BE770" s="176"/>
      <c r="BF770" s="176"/>
      <c r="BG770" s="176"/>
      <c r="BH770" s="176"/>
      <c r="BI770" s="176"/>
      <c r="BJ770" s="176"/>
      <c r="BK770" s="176"/>
      <c r="BL770" s="176"/>
      <c r="BM770" s="176"/>
      <c r="BN770" s="176"/>
      <c r="BO770" s="176"/>
      <c r="BP770" s="176"/>
      <c r="BQ770" s="176"/>
      <c r="BR770" s="176"/>
      <c r="BS770" s="176"/>
      <c r="BT770" s="176"/>
      <c r="BU770" s="176"/>
      <c r="BV770" s="176"/>
      <c r="BW770" s="176"/>
      <c r="BX770" s="176"/>
      <c r="BY770" s="176"/>
      <c r="BZ770" s="176"/>
      <c r="CA770" s="176"/>
      <c r="CB770" s="176"/>
      <c r="CC770" s="176"/>
      <c r="CD770" s="176"/>
      <c r="CE770" s="176"/>
      <c r="CF770" s="176"/>
      <c r="CG770" s="176"/>
      <c r="CH770" s="176"/>
      <c r="CI770" s="176"/>
      <c r="CJ770" s="176"/>
      <c r="CK770" s="176"/>
      <c r="CL770" s="176"/>
      <c r="CM770" s="176"/>
      <c r="CN770" s="176"/>
      <c r="CO770" s="176"/>
      <c r="CP770" s="176"/>
      <c r="CQ770" s="176"/>
      <c r="CR770" s="176"/>
      <c r="CS770" s="176"/>
      <c r="CT770" s="176"/>
      <c r="CU770" s="176"/>
      <c r="CV770" s="176"/>
      <c r="CW770" s="176"/>
      <c r="CX770" s="176"/>
      <c r="CY770" s="176"/>
      <c r="CZ770" s="176"/>
      <c r="DA770" s="176"/>
      <c r="DB770" s="176"/>
      <c r="DC770" s="176"/>
      <c r="DD770" s="176"/>
      <c r="DE770" s="176"/>
      <c r="DF770" s="176"/>
      <c r="DG770" s="176"/>
      <c r="DH770" s="176"/>
      <c r="DI770" s="176"/>
      <c r="DJ770" s="176"/>
      <c r="DK770" s="176"/>
      <c r="DL770" s="176"/>
      <c r="DM770" s="176"/>
      <c r="DN770" s="176"/>
      <c r="DO770" s="176"/>
      <c r="DP770" s="176"/>
      <c r="DQ770" s="176"/>
      <c r="DR770" s="176"/>
      <c r="DS770" s="176"/>
      <c r="DT770" s="176"/>
      <c r="DU770" s="176"/>
      <c r="DV770" s="176"/>
      <c r="DW770" s="176"/>
      <c r="DX770" s="176"/>
      <c r="DY770" s="176"/>
      <c r="DZ770" s="176"/>
      <c r="EA770" s="176"/>
      <c r="EB770" s="176"/>
      <c r="EC770" s="176"/>
      <c r="ED770" s="176"/>
      <c r="EE770" s="176"/>
      <c r="EF770" s="176"/>
      <c r="EG770" s="176"/>
      <c r="EH770" s="176"/>
      <c r="EI770" s="176"/>
      <c r="EJ770" s="176"/>
      <c r="EK770" s="176"/>
      <c r="EL770" s="176"/>
      <c r="EM770" s="176"/>
      <c r="EN770" s="176"/>
      <c r="EO770" s="176"/>
      <c r="EP770" s="176"/>
      <c r="EQ770" s="176"/>
      <c r="ER770" s="176"/>
      <c r="ES770" s="176"/>
      <c r="ET770" s="176"/>
      <c r="EU770" s="176"/>
      <c r="EV770" s="176"/>
      <c r="EW770" s="176"/>
      <c r="EX770" s="176"/>
      <c r="EY770" s="176"/>
      <c r="EZ770" s="176"/>
      <c r="FA770" s="176"/>
      <c r="FB770" s="176"/>
      <c r="FC770" s="176"/>
      <c r="FD770" s="176"/>
      <c r="FE770" s="176"/>
      <c r="FF770" s="176"/>
      <c r="FG770" s="176"/>
      <c r="FH770" s="176"/>
      <c r="FI770" s="176"/>
      <c r="FJ770" s="176"/>
      <c r="FK770" s="176"/>
      <c r="FL770" s="176"/>
      <c r="FM770" s="176"/>
      <c r="FN770" s="176"/>
      <c r="FO770" s="176"/>
      <c r="FP770" s="176"/>
      <c r="FQ770" s="176"/>
      <c r="FR770" s="176"/>
    </row>
    <row r="771" spans="2:174">
      <c r="C771" t="s">
        <v>816</v>
      </c>
      <c r="D771" s="144" t="s">
        <v>979</v>
      </c>
      <c r="H771" s="8"/>
      <c r="I771" s="168">
        <f>SUM(J771:FR771)</f>
        <v>0</v>
      </c>
      <c r="J771" s="164">
        <f>$E$762 * J769</f>
        <v>0</v>
      </c>
      <c r="K771" s="164">
        <f t="shared" ref="K771:BV771" si="1972">$E$762 * K769</f>
        <v>0</v>
      </c>
      <c r="L771" s="164">
        <f t="shared" si="1972"/>
        <v>0</v>
      </c>
      <c r="M771" s="164">
        <f t="shared" si="1972"/>
        <v>0</v>
      </c>
      <c r="N771" s="164">
        <f t="shared" si="1972"/>
        <v>0</v>
      </c>
      <c r="O771" s="164">
        <f t="shared" si="1972"/>
        <v>0</v>
      </c>
      <c r="P771" s="164">
        <f t="shared" si="1972"/>
        <v>0</v>
      </c>
      <c r="Q771" s="164">
        <f t="shared" si="1972"/>
        <v>0</v>
      </c>
      <c r="R771" s="164">
        <f t="shared" si="1972"/>
        <v>0</v>
      </c>
      <c r="S771" s="164">
        <f t="shared" si="1972"/>
        <v>0</v>
      </c>
      <c r="T771" s="164">
        <f t="shared" si="1972"/>
        <v>0</v>
      </c>
      <c r="U771" s="164">
        <f t="shared" si="1972"/>
        <v>0</v>
      </c>
      <c r="V771" s="164">
        <f t="shared" si="1972"/>
        <v>0</v>
      </c>
      <c r="W771" s="164">
        <f t="shared" si="1972"/>
        <v>0</v>
      </c>
      <c r="X771" s="164">
        <f t="shared" si="1972"/>
        <v>0</v>
      </c>
      <c r="Y771" s="164">
        <f t="shared" si="1972"/>
        <v>0</v>
      </c>
      <c r="Z771" s="164">
        <f t="shared" si="1972"/>
        <v>0</v>
      </c>
      <c r="AA771" s="164">
        <f t="shared" si="1972"/>
        <v>0</v>
      </c>
      <c r="AB771" s="164">
        <f t="shared" si="1972"/>
        <v>0</v>
      </c>
      <c r="AC771" s="164">
        <f t="shared" si="1972"/>
        <v>0</v>
      </c>
      <c r="AD771" s="164">
        <f t="shared" si="1972"/>
        <v>0</v>
      </c>
      <c r="AE771" s="164">
        <f t="shared" si="1972"/>
        <v>0</v>
      </c>
      <c r="AF771" s="164">
        <f t="shared" si="1972"/>
        <v>0</v>
      </c>
      <c r="AG771" s="164">
        <f t="shared" si="1972"/>
        <v>0</v>
      </c>
      <c r="AH771" s="164">
        <f t="shared" si="1972"/>
        <v>0</v>
      </c>
      <c r="AI771" s="164">
        <f t="shared" si="1972"/>
        <v>0</v>
      </c>
      <c r="AJ771" s="164">
        <f t="shared" si="1972"/>
        <v>0</v>
      </c>
      <c r="AK771" s="164">
        <f t="shared" si="1972"/>
        <v>0</v>
      </c>
      <c r="AL771" s="164">
        <f t="shared" si="1972"/>
        <v>0</v>
      </c>
      <c r="AM771" s="164">
        <f t="shared" si="1972"/>
        <v>0</v>
      </c>
      <c r="AN771" s="164">
        <f t="shared" si="1972"/>
        <v>0</v>
      </c>
      <c r="AO771" s="164">
        <f t="shared" si="1972"/>
        <v>0</v>
      </c>
      <c r="AP771" s="164">
        <f t="shared" si="1972"/>
        <v>0</v>
      </c>
      <c r="AQ771" s="164">
        <f t="shared" si="1972"/>
        <v>0</v>
      </c>
      <c r="AR771" s="164">
        <f t="shared" si="1972"/>
        <v>0</v>
      </c>
      <c r="AS771" s="164">
        <f t="shared" si="1972"/>
        <v>0</v>
      </c>
      <c r="AT771" s="164">
        <f t="shared" si="1972"/>
        <v>0</v>
      </c>
      <c r="AU771" s="164">
        <f t="shared" si="1972"/>
        <v>0</v>
      </c>
      <c r="AV771" s="164">
        <f t="shared" si="1972"/>
        <v>0</v>
      </c>
      <c r="AW771" s="164">
        <f t="shared" si="1972"/>
        <v>0</v>
      </c>
      <c r="AX771" s="164">
        <f t="shared" si="1972"/>
        <v>0</v>
      </c>
      <c r="AY771" s="164">
        <f t="shared" si="1972"/>
        <v>0</v>
      </c>
      <c r="AZ771" s="164">
        <f t="shared" si="1972"/>
        <v>0</v>
      </c>
      <c r="BA771" s="164">
        <f t="shared" si="1972"/>
        <v>0</v>
      </c>
      <c r="BB771" s="164">
        <f t="shared" si="1972"/>
        <v>0</v>
      </c>
      <c r="BC771" s="164">
        <f t="shared" si="1972"/>
        <v>0</v>
      </c>
      <c r="BD771" s="164">
        <f t="shared" si="1972"/>
        <v>0</v>
      </c>
      <c r="BE771" s="164">
        <f t="shared" si="1972"/>
        <v>0</v>
      </c>
      <c r="BF771" s="164">
        <f t="shared" si="1972"/>
        <v>0</v>
      </c>
      <c r="BG771" s="164">
        <f t="shared" si="1972"/>
        <v>0</v>
      </c>
      <c r="BH771" s="164">
        <f t="shared" si="1972"/>
        <v>0</v>
      </c>
      <c r="BI771" s="164">
        <f t="shared" si="1972"/>
        <v>0</v>
      </c>
      <c r="BJ771" s="164">
        <f t="shared" si="1972"/>
        <v>0</v>
      </c>
      <c r="BK771" s="164">
        <f t="shared" si="1972"/>
        <v>0</v>
      </c>
      <c r="BL771" s="164">
        <f t="shared" si="1972"/>
        <v>0</v>
      </c>
      <c r="BM771" s="164">
        <f t="shared" si="1972"/>
        <v>0</v>
      </c>
      <c r="BN771" s="164">
        <f t="shared" si="1972"/>
        <v>0</v>
      </c>
      <c r="BO771" s="164">
        <f t="shared" si="1972"/>
        <v>0</v>
      </c>
      <c r="BP771" s="164">
        <f t="shared" si="1972"/>
        <v>0</v>
      </c>
      <c r="BQ771" s="164">
        <f t="shared" si="1972"/>
        <v>0</v>
      </c>
      <c r="BR771" s="164">
        <f t="shared" si="1972"/>
        <v>0</v>
      </c>
      <c r="BS771" s="164">
        <f t="shared" si="1972"/>
        <v>0</v>
      </c>
      <c r="BT771" s="164">
        <f t="shared" si="1972"/>
        <v>0</v>
      </c>
      <c r="BU771" s="164">
        <f t="shared" si="1972"/>
        <v>0</v>
      </c>
      <c r="BV771" s="164">
        <f t="shared" si="1972"/>
        <v>0</v>
      </c>
      <c r="BW771" s="164">
        <f t="shared" ref="BW771:EH771" si="1973">$E$762 * BW769</f>
        <v>0</v>
      </c>
      <c r="BX771" s="164">
        <f t="shared" si="1973"/>
        <v>0</v>
      </c>
      <c r="BY771" s="164">
        <f t="shared" si="1973"/>
        <v>0</v>
      </c>
      <c r="BZ771" s="164">
        <f t="shared" si="1973"/>
        <v>0</v>
      </c>
      <c r="CA771" s="164">
        <f t="shared" si="1973"/>
        <v>0</v>
      </c>
      <c r="CB771" s="164">
        <f t="shared" si="1973"/>
        <v>0</v>
      </c>
      <c r="CC771" s="164">
        <f t="shared" si="1973"/>
        <v>0</v>
      </c>
      <c r="CD771" s="164">
        <f t="shared" si="1973"/>
        <v>0</v>
      </c>
      <c r="CE771" s="164">
        <f t="shared" si="1973"/>
        <v>0</v>
      </c>
      <c r="CF771" s="164">
        <f t="shared" si="1973"/>
        <v>0</v>
      </c>
      <c r="CG771" s="164">
        <f t="shared" si="1973"/>
        <v>0</v>
      </c>
      <c r="CH771" s="164">
        <f t="shared" si="1973"/>
        <v>0</v>
      </c>
      <c r="CI771" s="164">
        <f t="shared" si="1973"/>
        <v>0</v>
      </c>
      <c r="CJ771" s="164">
        <f t="shared" si="1973"/>
        <v>0</v>
      </c>
      <c r="CK771" s="164">
        <f t="shared" si="1973"/>
        <v>0</v>
      </c>
      <c r="CL771" s="164">
        <f t="shared" si="1973"/>
        <v>0</v>
      </c>
      <c r="CM771" s="164">
        <f t="shared" si="1973"/>
        <v>0</v>
      </c>
      <c r="CN771" s="164">
        <f t="shared" si="1973"/>
        <v>0</v>
      </c>
      <c r="CO771" s="164">
        <f t="shared" si="1973"/>
        <v>0</v>
      </c>
      <c r="CP771" s="164">
        <f t="shared" si="1973"/>
        <v>0</v>
      </c>
      <c r="CQ771" s="164">
        <f t="shared" si="1973"/>
        <v>0</v>
      </c>
      <c r="CR771" s="164">
        <f t="shared" si="1973"/>
        <v>0</v>
      </c>
      <c r="CS771" s="164">
        <f t="shared" si="1973"/>
        <v>0</v>
      </c>
      <c r="CT771" s="164">
        <f t="shared" si="1973"/>
        <v>0</v>
      </c>
      <c r="CU771" s="164">
        <f t="shared" si="1973"/>
        <v>0</v>
      </c>
      <c r="CV771" s="164">
        <f t="shared" si="1973"/>
        <v>0</v>
      </c>
      <c r="CW771" s="164">
        <f t="shared" si="1973"/>
        <v>0</v>
      </c>
      <c r="CX771" s="164">
        <f t="shared" si="1973"/>
        <v>0</v>
      </c>
      <c r="CY771" s="164">
        <f t="shared" si="1973"/>
        <v>0</v>
      </c>
      <c r="CZ771" s="164">
        <f t="shared" si="1973"/>
        <v>0</v>
      </c>
      <c r="DA771" s="164">
        <f t="shared" si="1973"/>
        <v>0</v>
      </c>
      <c r="DB771" s="164">
        <f t="shared" si="1973"/>
        <v>0</v>
      </c>
      <c r="DC771" s="164">
        <f t="shared" si="1973"/>
        <v>0</v>
      </c>
      <c r="DD771" s="164">
        <f t="shared" si="1973"/>
        <v>0</v>
      </c>
      <c r="DE771" s="164">
        <f t="shared" si="1973"/>
        <v>0</v>
      </c>
      <c r="DF771" s="164">
        <f t="shared" si="1973"/>
        <v>0</v>
      </c>
      <c r="DG771" s="164">
        <f t="shared" si="1973"/>
        <v>0</v>
      </c>
      <c r="DH771" s="164">
        <f t="shared" si="1973"/>
        <v>0</v>
      </c>
      <c r="DI771" s="164">
        <f t="shared" si="1973"/>
        <v>0</v>
      </c>
      <c r="DJ771" s="164">
        <f t="shared" si="1973"/>
        <v>0</v>
      </c>
      <c r="DK771" s="164">
        <f t="shared" si="1973"/>
        <v>0</v>
      </c>
      <c r="DL771" s="164">
        <f t="shared" si="1973"/>
        <v>0</v>
      </c>
      <c r="DM771" s="164">
        <f t="shared" si="1973"/>
        <v>0</v>
      </c>
      <c r="DN771" s="164">
        <f t="shared" si="1973"/>
        <v>0</v>
      </c>
      <c r="DO771" s="164">
        <f t="shared" si="1973"/>
        <v>0</v>
      </c>
      <c r="DP771" s="164">
        <f t="shared" si="1973"/>
        <v>0</v>
      </c>
      <c r="DQ771" s="164">
        <f t="shared" si="1973"/>
        <v>0</v>
      </c>
      <c r="DR771" s="164">
        <f t="shared" si="1973"/>
        <v>0</v>
      </c>
      <c r="DS771" s="164">
        <f t="shared" si="1973"/>
        <v>0</v>
      </c>
      <c r="DT771" s="164">
        <f t="shared" si="1973"/>
        <v>0</v>
      </c>
      <c r="DU771" s="164">
        <f t="shared" si="1973"/>
        <v>0</v>
      </c>
      <c r="DV771" s="164">
        <f t="shared" si="1973"/>
        <v>0</v>
      </c>
      <c r="DW771" s="164">
        <f t="shared" si="1973"/>
        <v>0</v>
      </c>
      <c r="DX771" s="164">
        <f t="shared" si="1973"/>
        <v>0</v>
      </c>
      <c r="DY771" s="164">
        <f t="shared" si="1973"/>
        <v>0</v>
      </c>
      <c r="DZ771" s="164">
        <f t="shared" si="1973"/>
        <v>0</v>
      </c>
      <c r="EA771" s="164">
        <f t="shared" si="1973"/>
        <v>0</v>
      </c>
      <c r="EB771" s="164">
        <f t="shared" si="1973"/>
        <v>0</v>
      </c>
      <c r="EC771" s="164">
        <f t="shared" si="1973"/>
        <v>0</v>
      </c>
      <c r="ED771" s="164">
        <f t="shared" si="1973"/>
        <v>0</v>
      </c>
      <c r="EE771" s="164">
        <f t="shared" si="1973"/>
        <v>0</v>
      </c>
      <c r="EF771" s="164">
        <f t="shared" si="1973"/>
        <v>0</v>
      </c>
      <c r="EG771" s="164">
        <f t="shared" si="1973"/>
        <v>0</v>
      </c>
      <c r="EH771" s="164">
        <f t="shared" si="1973"/>
        <v>0</v>
      </c>
      <c r="EI771" s="164">
        <f t="shared" ref="EI771:FR771" si="1974">$E$762 * EI769</f>
        <v>0</v>
      </c>
      <c r="EJ771" s="164">
        <f t="shared" si="1974"/>
        <v>0</v>
      </c>
      <c r="EK771" s="164">
        <f t="shared" si="1974"/>
        <v>0</v>
      </c>
      <c r="EL771" s="164">
        <f t="shared" si="1974"/>
        <v>0</v>
      </c>
      <c r="EM771" s="164">
        <f t="shared" si="1974"/>
        <v>0</v>
      </c>
      <c r="EN771" s="164">
        <f t="shared" si="1974"/>
        <v>0</v>
      </c>
      <c r="EO771" s="164">
        <f t="shared" si="1974"/>
        <v>0</v>
      </c>
      <c r="EP771" s="164">
        <f t="shared" si="1974"/>
        <v>0</v>
      </c>
      <c r="EQ771" s="164">
        <f t="shared" si="1974"/>
        <v>0</v>
      </c>
      <c r="ER771" s="164">
        <f t="shared" si="1974"/>
        <v>0</v>
      </c>
      <c r="ES771" s="164">
        <f t="shared" si="1974"/>
        <v>0</v>
      </c>
      <c r="ET771" s="164">
        <f t="shared" si="1974"/>
        <v>0</v>
      </c>
      <c r="EU771" s="164">
        <f t="shared" si="1974"/>
        <v>0</v>
      </c>
      <c r="EV771" s="164">
        <f t="shared" si="1974"/>
        <v>0</v>
      </c>
      <c r="EW771" s="164">
        <f t="shared" si="1974"/>
        <v>0</v>
      </c>
      <c r="EX771" s="164">
        <f t="shared" si="1974"/>
        <v>0</v>
      </c>
      <c r="EY771" s="164">
        <f t="shared" si="1974"/>
        <v>0</v>
      </c>
      <c r="EZ771" s="164">
        <f t="shared" si="1974"/>
        <v>0</v>
      </c>
      <c r="FA771" s="164">
        <f t="shared" si="1974"/>
        <v>0</v>
      </c>
      <c r="FB771" s="164">
        <f t="shared" si="1974"/>
        <v>0</v>
      </c>
      <c r="FC771" s="164">
        <f t="shared" si="1974"/>
        <v>0</v>
      </c>
      <c r="FD771" s="164">
        <f t="shared" si="1974"/>
        <v>0</v>
      </c>
      <c r="FE771" s="164">
        <f t="shared" si="1974"/>
        <v>0</v>
      </c>
      <c r="FF771" s="164">
        <f t="shared" si="1974"/>
        <v>0</v>
      </c>
      <c r="FG771" s="164">
        <f t="shared" si="1974"/>
        <v>0</v>
      </c>
      <c r="FH771" s="164">
        <f t="shared" si="1974"/>
        <v>0</v>
      </c>
      <c r="FI771" s="164">
        <f t="shared" si="1974"/>
        <v>0</v>
      </c>
      <c r="FJ771" s="164">
        <f t="shared" si="1974"/>
        <v>0</v>
      </c>
      <c r="FK771" s="164">
        <f t="shared" si="1974"/>
        <v>0</v>
      </c>
      <c r="FL771" s="164">
        <f t="shared" si="1974"/>
        <v>0</v>
      </c>
      <c r="FM771" s="164">
        <f t="shared" si="1974"/>
        <v>0</v>
      </c>
      <c r="FN771" s="164">
        <f t="shared" si="1974"/>
        <v>0</v>
      </c>
      <c r="FO771" s="164">
        <f t="shared" si="1974"/>
        <v>0</v>
      </c>
      <c r="FP771" s="164">
        <f t="shared" si="1974"/>
        <v>0</v>
      </c>
      <c r="FQ771" s="164">
        <f t="shared" si="1974"/>
        <v>0</v>
      </c>
      <c r="FR771" s="164">
        <f t="shared" si="1974"/>
        <v>0</v>
      </c>
    </row>
    <row r="772" spans="2:174">
      <c r="C772" t="s">
        <v>837</v>
      </c>
      <c r="D772" s="144" t="s">
        <v>979</v>
      </c>
      <c r="E772" s="39" t="s">
        <v>838</v>
      </c>
      <c r="F772" s="151">
        <f>INDEX(Assumptions!$G$488:$G$488,MATCH($A$1,Model_Number,0))</f>
        <v>0</v>
      </c>
      <c r="H772" s="8"/>
      <c r="I772" s="168">
        <f t="shared" ca="1" si="1956"/>
        <v>0</v>
      </c>
      <c r="J772" s="172"/>
      <c r="K772" s="172"/>
      <c r="L772" s="172"/>
      <c r="M772" s="172"/>
      <c r="N772" s="164">
        <f ca="1">-1 * OFFSET(N771,,-1 * $F772)</f>
        <v>0</v>
      </c>
      <c r="O772" s="164">
        <f t="shared" ref="O772:BZ772" ca="1" si="1975">-1 * OFFSET(O771,,-1 * $F772)</f>
        <v>0</v>
      </c>
      <c r="P772" s="164">
        <f t="shared" ca="1" si="1975"/>
        <v>0</v>
      </c>
      <c r="Q772" s="164">
        <f t="shared" ca="1" si="1975"/>
        <v>0</v>
      </c>
      <c r="R772" s="164">
        <f t="shared" ca="1" si="1975"/>
        <v>0</v>
      </c>
      <c r="S772" s="164">
        <f t="shared" ca="1" si="1975"/>
        <v>0</v>
      </c>
      <c r="T772" s="164">
        <f t="shared" ca="1" si="1975"/>
        <v>0</v>
      </c>
      <c r="U772" s="164">
        <f t="shared" ca="1" si="1975"/>
        <v>0</v>
      </c>
      <c r="V772" s="164">
        <f t="shared" ca="1" si="1975"/>
        <v>0</v>
      </c>
      <c r="W772" s="164">
        <f t="shared" ca="1" si="1975"/>
        <v>0</v>
      </c>
      <c r="X772" s="164">
        <f t="shared" ca="1" si="1975"/>
        <v>0</v>
      </c>
      <c r="Y772" s="164">
        <f t="shared" ca="1" si="1975"/>
        <v>0</v>
      </c>
      <c r="Z772" s="164">
        <f t="shared" ca="1" si="1975"/>
        <v>0</v>
      </c>
      <c r="AA772" s="164">
        <f t="shared" ca="1" si="1975"/>
        <v>0</v>
      </c>
      <c r="AB772" s="164">
        <f t="shared" ca="1" si="1975"/>
        <v>0</v>
      </c>
      <c r="AC772" s="164">
        <f t="shared" ca="1" si="1975"/>
        <v>0</v>
      </c>
      <c r="AD772" s="164">
        <f t="shared" ca="1" si="1975"/>
        <v>0</v>
      </c>
      <c r="AE772" s="164">
        <f t="shared" ca="1" si="1975"/>
        <v>0</v>
      </c>
      <c r="AF772" s="164">
        <f t="shared" ca="1" si="1975"/>
        <v>0</v>
      </c>
      <c r="AG772" s="164">
        <f t="shared" ca="1" si="1975"/>
        <v>0</v>
      </c>
      <c r="AH772" s="164">
        <f t="shared" ca="1" si="1975"/>
        <v>0</v>
      </c>
      <c r="AI772" s="164">
        <f t="shared" ca="1" si="1975"/>
        <v>0</v>
      </c>
      <c r="AJ772" s="164">
        <f t="shared" ca="1" si="1975"/>
        <v>0</v>
      </c>
      <c r="AK772" s="164">
        <f t="shared" ca="1" si="1975"/>
        <v>0</v>
      </c>
      <c r="AL772" s="164">
        <f t="shared" ca="1" si="1975"/>
        <v>0</v>
      </c>
      <c r="AM772" s="164">
        <f t="shared" ca="1" si="1975"/>
        <v>0</v>
      </c>
      <c r="AN772" s="164">
        <f t="shared" ca="1" si="1975"/>
        <v>0</v>
      </c>
      <c r="AO772" s="164">
        <f t="shared" ca="1" si="1975"/>
        <v>0</v>
      </c>
      <c r="AP772" s="164">
        <f t="shared" ca="1" si="1975"/>
        <v>0</v>
      </c>
      <c r="AQ772" s="164">
        <f t="shared" ca="1" si="1975"/>
        <v>0</v>
      </c>
      <c r="AR772" s="164">
        <f t="shared" ca="1" si="1975"/>
        <v>0</v>
      </c>
      <c r="AS772" s="164">
        <f t="shared" ca="1" si="1975"/>
        <v>0</v>
      </c>
      <c r="AT772" s="164">
        <f t="shared" ca="1" si="1975"/>
        <v>0</v>
      </c>
      <c r="AU772" s="164">
        <f t="shared" ca="1" si="1975"/>
        <v>0</v>
      </c>
      <c r="AV772" s="164">
        <f t="shared" ca="1" si="1975"/>
        <v>0</v>
      </c>
      <c r="AW772" s="164">
        <f t="shared" ca="1" si="1975"/>
        <v>0</v>
      </c>
      <c r="AX772" s="164">
        <f t="shared" ca="1" si="1975"/>
        <v>0</v>
      </c>
      <c r="AY772" s="164">
        <f t="shared" ca="1" si="1975"/>
        <v>0</v>
      </c>
      <c r="AZ772" s="164">
        <f t="shared" ca="1" si="1975"/>
        <v>0</v>
      </c>
      <c r="BA772" s="164">
        <f t="shared" ca="1" si="1975"/>
        <v>0</v>
      </c>
      <c r="BB772" s="164">
        <f t="shared" ca="1" si="1975"/>
        <v>0</v>
      </c>
      <c r="BC772" s="164">
        <f t="shared" ca="1" si="1975"/>
        <v>0</v>
      </c>
      <c r="BD772" s="164">
        <f t="shared" ca="1" si="1975"/>
        <v>0</v>
      </c>
      <c r="BE772" s="164">
        <f t="shared" ca="1" si="1975"/>
        <v>0</v>
      </c>
      <c r="BF772" s="164">
        <f t="shared" ca="1" si="1975"/>
        <v>0</v>
      </c>
      <c r="BG772" s="164">
        <f t="shared" ca="1" si="1975"/>
        <v>0</v>
      </c>
      <c r="BH772" s="164">
        <f t="shared" ca="1" si="1975"/>
        <v>0</v>
      </c>
      <c r="BI772" s="164">
        <f t="shared" ca="1" si="1975"/>
        <v>0</v>
      </c>
      <c r="BJ772" s="164">
        <f t="shared" ca="1" si="1975"/>
        <v>0</v>
      </c>
      <c r="BK772" s="164">
        <f t="shared" ca="1" si="1975"/>
        <v>0</v>
      </c>
      <c r="BL772" s="164">
        <f t="shared" ca="1" si="1975"/>
        <v>0</v>
      </c>
      <c r="BM772" s="164">
        <f t="shared" ca="1" si="1975"/>
        <v>0</v>
      </c>
      <c r="BN772" s="164">
        <f t="shared" ca="1" si="1975"/>
        <v>0</v>
      </c>
      <c r="BO772" s="164">
        <f t="shared" ca="1" si="1975"/>
        <v>0</v>
      </c>
      <c r="BP772" s="164">
        <f t="shared" ca="1" si="1975"/>
        <v>0</v>
      </c>
      <c r="BQ772" s="164">
        <f t="shared" ca="1" si="1975"/>
        <v>0</v>
      </c>
      <c r="BR772" s="164">
        <f t="shared" ca="1" si="1975"/>
        <v>0</v>
      </c>
      <c r="BS772" s="164">
        <f t="shared" ca="1" si="1975"/>
        <v>0</v>
      </c>
      <c r="BT772" s="164">
        <f t="shared" ca="1" si="1975"/>
        <v>0</v>
      </c>
      <c r="BU772" s="164">
        <f t="shared" ca="1" si="1975"/>
        <v>0</v>
      </c>
      <c r="BV772" s="164">
        <f t="shared" ca="1" si="1975"/>
        <v>0</v>
      </c>
      <c r="BW772" s="164">
        <f t="shared" ca="1" si="1975"/>
        <v>0</v>
      </c>
      <c r="BX772" s="164">
        <f t="shared" ca="1" si="1975"/>
        <v>0</v>
      </c>
      <c r="BY772" s="164">
        <f t="shared" ca="1" si="1975"/>
        <v>0</v>
      </c>
      <c r="BZ772" s="164">
        <f t="shared" ca="1" si="1975"/>
        <v>0</v>
      </c>
      <c r="CA772" s="164">
        <f t="shared" ref="CA772:EL772" ca="1" si="1976">-1 * OFFSET(CA771,,-1 * $F772)</f>
        <v>0</v>
      </c>
      <c r="CB772" s="164">
        <f t="shared" ca="1" si="1976"/>
        <v>0</v>
      </c>
      <c r="CC772" s="164">
        <f t="shared" ca="1" si="1976"/>
        <v>0</v>
      </c>
      <c r="CD772" s="164">
        <f t="shared" ca="1" si="1976"/>
        <v>0</v>
      </c>
      <c r="CE772" s="164">
        <f t="shared" ca="1" si="1976"/>
        <v>0</v>
      </c>
      <c r="CF772" s="164">
        <f t="shared" ca="1" si="1976"/>
        <v>0</v>
      </c>
      <c r="CG772" s="164">
        <f t="shared" ca="1" si="1976"/>
        <v>0</v>
      </c>
      <c r="CH772" s="164">
        <f t="shared" ca="1" si="1976"/>
        <v>0</v>
      </c>
      <c r="CI772" s="164">
        <f t="shared" ca="1" si="1976"/>
        <v>0</v>
      </c>
      <c r="CJ772" s="164">
        <f t="shared" ca="1" si="1976"/>
        <v>0</v>
      </c>
      <c r="CK772" s="164">
        <f t="shared" ca="1" si="1976"/>
        <v>0</v>
      </c>
      <c r="CL772" s="164">
        <f t="shared" ca="1" si="1976"/>
        <v>0</v>
      </c>
      <c r="CM772" s="164">
        <f t="shared" ca="1" si="1976"/>
        <v>0</v>
      </c>
      <c r="CN772" s="164">
        <f t="shared" ca="1" si="1976"/>
        <v>0</v>
      </c>
      <c r="CO772" s="164">
        <f t="shared" ca="1" si="1976"/>
        <v>0</v>
      </c>
      <c r="CP772" s="164">
        <f t="shared" ca="1" si="1976"/>
        <v>0</v>
      </c>
      <c r="CQ772" s="164">
        <f t="shared" ca="1" si="1976"/>
        <v>0</v>
      </c>
      <c r="CR772" s="164">
        <f t="shared" ca="1" si="1976"/>
        <v>0</v>
      </c>
      <c r="CS772" s="164">
        <f t="shared" ca="1" si="1976"/>
        <v>0</v>
      </c>
      <c r="CT772" s="164">
        <f t="shared" ca="1" si="1976"/>
        <v>0</v>
      </c>
      <c r="CU772" s="164">
        <f t="shared" ca="1" si="1976"/>
        <v>0</v>
      </c>
      <c r="CV772" s="164">
        <f t="shared" ca="1" si="1976"/>
        <v>0</v>
      </c>
      <c r="CW772" s="164">
        <f t="shared" ca="1" si="1976"/>
        <v>0</v>
      </c>
      <c r="CX772" s="164">
        <f t="shared" ca="1" si="1976"/>
        <v>0</v>
      </c>
      <c r="CY772" s="164">
        <f t="shared" ca="1" si="1976"/>
        <v>0</v>
      </c>
      <c r="CZ772" s="164">
        <f t="shared" ca="1" si="1976"/>
        <v>0</v>
      </c>
      <c r="DA772" s="164">
        <f t="shared" ca="1" si="1976"/>
        <v>0</v>
      </c>
      <c r="DB772" s="164">
        <f t="shared" ca="1" si="1976"/>
        <v>0</v>
      </c>
      <c r="DC772" s="164">
        <f t="shared" ca="1" si="1976"/>
        <v>0</v>
      </c>
      <c r="DD772" s="164">
        <f t="shared" ca="1" si="1976"/>
        <v>0</v>
      </c>
      <c r="DE772" s="164">
        <f t="shared" ca="1" si="1976"/>
        <v>0</v>
      </c>
      <c r="DF772" s="164">
        <f t="shared" ca="1" si="1976"/>
        <v>0</v>
      </c>
      <c r="DG772" s="164">
        <f t="shared" ca="1" si="1976"/>
        <v>0</v>
      </c>
      <c r="DH772" s="164">
        <f t="shared" ca="1" si="1976"/>
        <v>0</v>
      </c>
      <c r="DI772" s="164">
        <f t="shared" ca="1" si="1976"/>
        <v>0</v>
      </c>
      <c r="DJ772" s="164">
        <f t="shared" ca="1" si="1976"/>
        <v>0</v>
      </c>
      <c r="DK772" s="164">
        <f t="shared" ca="1" si="1976"/>
        <v>0</v>
      </c>
      <c r="DL772" s="164">
        <f t="shared" ca="1" si="1976"/>
        <v>0</v>
      </c>
      <c r="DM772" s="164">
        <f t="shared" ca="1" si="1976"/>
        <v>0</v>
      </c>
      <c r="DN772" s="164">
        <f t="shared" ca="1" si="1976"/>
        <v>0</v>
      </c>
      <c r="DO772" s="164">
        <f t="shared" ca="1" si="1976"/>
        <v>0</v>
      </c>
      <c r="DP772" s="164">
        <f t="shared" ca="1" si="1976"/>
        <v>0</v>
      </c>
      <c r="DQ772" s="164">
        <f t="shared" ca="1" si="1976"/>
        <v>0</v>
      </c>
      <c r="DR772" s="164">
        <f t="shared" ca="1" si="1976"/>
        <v>0</v>
      </c>
      <c r="DS772" s="164">
        <f t="shared" ca="1" si="1976"/>
        <v>0</v>
      </c>
      <c r="DT772" s="164">
        <f t="shared" ca="1" si="1976"/>
        <v>0</v>
      </c>
      <c r="DU772" s="164">
        <f t="shared" ca="1" si="1976"/>
        <v>0</v>
      </c>
      <c r="DV772" s="164">
        <f t="shared" ca="1" si="1976"/>
        <v>0</v>
      </c>
      <c r="DW772" s="164">
        <f t="shared" ca="1" si="1976"/>
        <v>0</v>
      </c>
      <c r="DX772" s="164">
        <f t="shared" ca="1" si="1976"/>
        <v>0</v>
      </c>
      <c r="DY772" s="164">
        <f t="shared" ca="1" si="1976"/>
        <v>0</v>
      </c>
      <c r="DZ772" s="164">
        <f t="shared" ca="1" si="1976"/>
        <v>0</v>
      </c>
      <c r="EA772" s="164">
        <f t="shared" ca="1" si="1976"/>
        <v>0</v>
      </c>
      <c r="EB772" s="164">
        <f t="shared" ca="1" si="1976"/>
        <v>0</v>
      </c>
      <c r="EC772" s="164">
        <f t="shared" ca="1" si="1976"/>
        <v>0</v>
      </c>
      <c r="ED772" s="164">
        <f t="shared" ca="1" si="1976"/>
        <v>0</v>
      </c>
      <c r="EE772" s="164">
        <f t="shared" ca="1" si="1976"/>
        <v>0</v>
      </c>
      <c r="EF772" s="164">
        <f t="shared" ca="1" si="1976"/>
        <v>0</v>
      </c>
      <c r="EG772" s="164">
        <f t="shared" ca="1" si="1976"/>
        <v>0</v>
      </c>
      <c r="EH772" s="164">
        <f t="shared" ca="1" si="1976"/>
        <v>0</v>
      </c>
      <c r="EI772" s="164">
        <f t="shared" ca="1" si="1976"/>
        <v>0</v>
      </c>
      <c r="EJ772" s="164">
        <f t="shared" ca="1" si="1976"/>
        <v>0</v>
      </c>
      <c r="EK772" s="164">
        <f t="shared" ca="1" si="1976"/>
        <v>0</v>
      </c>
      <c r="EL772" s="164">
        <f t="shared" ca="1" si="1976"/>
        <v>0</v>
      </c>
      <c r="EM772" s="164">
        <f t="shared" ref="EM772:FR772" ca="1" si="1977">-1 * OFFSET(EM771,,-1 * $F772)</f>
        <v>0</v>
      </c>
      <c r="EN772" s="164">
        <f t="shared" ca="1" si="1977"/>
        <v>0</v>
      </c>
      <c r="EO772" s="164">
        <f t="shared" ca="1" si="1977"/>
        <v>0</v>
      </c>
      <c r="EP772" s="164">
        <f t="shared" ca="1" si="1977"/>
        <v>0</v>
      </c>
      <c r="EQ772" s="164">
        <f t="shared" ca="1" si="1977"/>
        <v>0</v>
      </c>
      <c r="ER772" s="164">
        <f t="shared" ca="1" si="1977"/>
        <v>0</v>
      </c>
      <c r="ES772" s="164">
        <f t="shared" ca="1" si="1977"/>
        <v>0</v>
      </c>
      <c r="ET772" s="164">
        <f t="shared" ca="1" si="1977"/>
        <v>0</v>
      </c>
      <c r="EU772" s="164">
        <f t="shared" ca="1" si="1977"/>
        <v>0</v>
      </c>
      <c r="EV772" s="164">
        <f t="shared" ca="1" si="1977"/>
        <v>0</v>
      </c>
      <c r="EW772" s="164">
        <f t="shared" ca="1" si="1977"/>
        <v>0</v>
      </c>
      <c r="EX772" s="164">
        <f t="shared" ca="1" si="1977"/>
        <v>0</v>
      </c>
      <c r="EY772" s="164">
        <f t="shared" ca="1" si="1977"/>
        <v>0</v>
      </c>
      <c r="EZ772" s="164">
        <f t="shared" ca="1" si="1977"/>
        <v>0</v>
      </c>
      <c r="FA772" s="164">
        <f t="shared" ca="1" si="1977"/>
        <v>0</v>
      </c>
      <c r="FB772" s="164">
        <f t="shared" ca="1" si="1977"/>
        <v>0</v>
      </c>
      <c r="FC772" s="164">
        <f t="shared" ca="1" si="1977"/>
        <v>0</v>
      </c>
      <c r="FD772" s="164">
        <f t="shared" ca="1" si="1977"/>
        <v>0</v>
      </c>
      <c r="FE772" s="164">
        <f t="shared" ca="1" si="1977"/>
        <v>0</v>
      </c>
      <c r="FF772" s="164">
        <f t="shared" ca="1" si="1977"/>
        <v>0</v>
      </c>
      <c r="FG772" s="164">
        <f t="shared" ca="1" si="1977"/>
        <v>0</v>
      </c>
      <c r="FH772" s="164">
        <f t="shared" ca="1" si="1977"/>
        <v>0</v>
      </c>
      <c r="FI772" s="164">
        <f t="shared" ca="1" si="1977"/>
        <v>0</v>
      </c>
      <c r="FJ772" s="164">
        <f t="shared" ca="1" si="1977"/>
        <v>0</v>
      </c>
      <c r="FK772" s="164">
        <f t="shared" ca="1" si="1977"/>
        <v>0</v>
      </c>
      <c r="FL772" s="164">
        <f t="shared" ca="1" si="1977"/>
        <v>0</v>
      </c>
      <c r="FM772" s="164">
        <f t="shared" ca="1" si="1977"/>
        <v>0</v>
      </c>
      <c r="FN772" s="164">
        <f t="shared" ca="1" si="1977"/>
        <v>0</v>
      </c>
      <c r="FO772" s="164">
        <f t="shared" ca="1" si="1977"/>
        <v>0</v>
      </c>
      <c r="FP772" s="164">
        <f t="shared" ca="1" si="1977"/>
        <v>0</v>
      </c>
      <c r="FQ772" s="164">
        <f t="shared" ca="1" si="1977"/>
        <v>0</v>
      </c>
      <c r="FR772" s="164">
        <f t="shared" ca="1" si="1977"/>
        <v>0</v>
      </c>
    </row>
    <row r="773" spans="2:174">
      <c r="H773" s="8"/>
      <c r="I773" s="18"/>
    </row>
    <row r="774" spans="2:174">
      <c r="B774" s="30" t="s">
        <v>464</v>
      </c>
      <c r="H774" s="8"/>
      <c r="I774" s="18"/>
    </row>
    <row r="775" spans="2:174">
      <c r="C775" t="s">
        <v>114</v>
      </c>
      <c r="D775" s="144" t="s">
        <v>979</v>
      </c>
      <c r="H775" s="8"/>
      <c r="I775" s="18"/>
      <c r="J775" s="18">
        <f>I777</f>
        <v>0</v>
      </c>
      <c r="K775" s="18">
        <f t="shared" ref="K775:BV775" si="1978">J777</f>
        <v>0</v>
      </c>
      <c r="L775" s="18">
        <f t="shared" si="1978"/>
        <v>0</v>
      </c>
      <c r="M775" s="18">
        <f t="shared" si="1978"/>
        <v>0</v>
      </c>
      <c r="N775" s="18">
        <f t="shared" si="1978"/>
        <v>0</v>
      </c>
      <c r="O775" s="18">
        <f t="shared" ca="1" si="1978"/>
        <v>0</v>
      </c>
      <c r="P775" s="18">
        <f t="shared" ca="1" si="1978"/>
        <v>0</v>
      </c>
      <c r="Q775" s="18">
        <f t="shared" ca="1" si="1978"/>
        <v>0</v>
      </c>
      <c r="R775" s="18">
        <f t="shared" ca="1" si="1978"/>
        <v>0</v>
      </c>
      <c r="S775" s="18">
        <f t="shared" ca="1" si="1978"/>
        <v>0</v>
      </c>
      <c r="T775" s="18">
        <f t="shared" ca="1" si="1978"/>
        <v>0</v>
      </c>
      <c r="U775" s="18">
        <f t="shared" ca="1" si="1978"/>
        <v>0</v>
      </c>
      <c r="V775" s="18">
        <f t="shared" ca="1" si="1978"/>
        <v>0</v>
      </c>
      <c r="W775" s="18">
        <f t="shared" ca="1" si="1978"/>
        <v>0</v>
      </c>
      <c r="X775" s="18">
        <f t="shared" ca="1" si="1978"/>
        <v>0</v>
      </c>
      <c r="Y775" s="18">
        <f t="shared" ca="1" si="1978"/>
        <v>0</v>
      </c>
      <c r="Z775" s="18">
        <f t="shared" ca="1" si="1978"/>
        <v>0</v>
      </c>
      <c r="AA775" s="18">
        <f t="shared" ca="1" si="1978"/>
        <v>0</v>
      </c>
      <c r="AB775" s="18">
        <f t="shared" ca="1" si="1978"/>
        <v>0</v>
      </c>
      <c r="AC775" s="18">
        <f t="shared" ca="1" si="1978"/>
        <v>0</v>
      </c>
      <c r="AD775" s="18">
        <f t="shared" ca="1" si="1978"/>
        <v>0</v>
      </c>
      <c r="AE775" s="18">
        <f t="shared" ca="1" si="1978"/>
        <v>0</v>
      </c>
      <c r="AF775" s="18">
        <f t="shared" ca="1" si="1978"/>
        <v>0</v>
      </c>
      <c r="AG775" s="18">
        <f t="shared" ca="1" si="1978"/>
        <v>0</v>
      </c>
      <c r="AH775" s="18">
        <f t="shared" ca="1" si="1978"/>
        <v>0</v>
      </c>
      <c r="AI775" s="18">
        <f t="shared" ca="1" si="1978"/>
        <v>0</v>
      </c>
      <c r="AJ775" s="18">
        <f t="shared" ca="1" si="1978"/>
        <v>0</v>
      </c>
      <c r="AK775" s="18">
        <f t="shared" ca="1" si="1978"/>
        <v>0</v>
      </c>
      <c r="AL775" s="18">
        <f t="shared" ca="1" si="1978"/>
        <v>0</v>
      </c>
      <c r="AM775" s="18">
        <f t="shared" ca="1" si="1978"/>
        <v>0</v>
      </c>
      <c r="AN775" s="18">
        <f t="shared" ca="1" si="1978"/>
        <v>0</v>
      </c>
      <c r="AO775" s="18">
        <f t="shared" ca="1" si="1978"/>
        <v>0</v>
      </c>
      <c r="AP775" s="18">
        <f t="shared" ca="1" si="1978"/>
        <v>0</v>
      </c>
      <c r="AQ775" s="18">
        <f t="shared" ca="1" si="1978"/>
        <v>0</v>
      </c>
      <c r="AR775" s="18">
        <f t="shared" ca="1" si="1978"/>
        <v>0</v>
      </c>
      <c r="AS775" s="18">
        <f t="shared" ca="1" si="1978"/>
        <v>0</v>
      </c>
      <c r="AT775" s="18">
        <f t="shared" ca="1" si="1978"/>
        <v>0</v>
      </c>
      <c r="AU775" s="18">
        <f t="shared" ca="1" si="1978"/>
        <v>0</v>
      </c>
      <c r="AV775" s="18">
        <f t="shared" ca="1" si="1978"/>
        <v>0</v>
      </c>
      <c r="AW775" s="18">
        <f t="shared" ca="1" si="1978"/>
        <v>0</v>
      </c>
      <c r="AX775" s="18">
        <f t="shared" ca="1" si="1978"/>
        <v>0</v>
      </c>
      <c r="AY775" s="18">
        <f t="shared" ca="1" si="1978"/>
        <v>0</v>
      </c>
      <c r="AZ775" s="18">
        <f t="shared" ca="1" si="1978"/>
        <v>0</v>
      </c>
      <c r="BA775" s="18">
        <f t="shared" ca="1" si="1978"/>
        <v>0</v>
      </c>
      <c r="BB775" s="18">
        <f t="shared" ca="1" si="1978"/>
        <v>0</v>
      </c>
      <c r="BC775" s="18">
        <f t="shared" ca="1" si="1978"/>
        <v>0</v>
      </c>
      <c r="BD775" s="18">
        <f t="shared" ca="1" si="1978"/>
        <v>0</v>
      </c>
      <c r="BE775" s="18">
        <f t="shared" ca="1" si="1978"/>
        <v>0</v>
      </c>
      <c r="BF775" s="18">
        <f t="shared" ca="1" si="1978"/>
        <v>0</v>
      </c>
      <c r="BG775" s="18">
        <f t="shared" ca="1" si="1978"/>
        <v>0</v>
      </c>
      <c r="BH775" s="18">
        <f t="shared" ca="1" si="1978"/>
        <v>0</v>
      </c>
      <c r="BI775" s="18">
        <f t="shared" ca="1" si="1978"/>
        <v>0</v>
      </c>
      <c r="BJ775" s="18">
        <f t="shared" ca="1" si="1978"/>
        <v>0</v>
      </c>
      <c r="BK775" s="18">
        <f t="shared" ca="1" si="1978"/>
        <v>0</v>
      </c>
      <c r="BL775" s="18">
        <f t="shared" ca="1" si="1978"/>
        <v>0</v>
      </c>
      <c r="BM775" s="18">
        <f t="shared" ca="1" si="1978"/>
        <v>0</v>
      </c>
      <c r="BN775" s="18">
        <f t="shared" ca="1" si="1978"/>
        <v>0</v>
      </c>
      <c r="BO775" s="18">
        <f t="shared" ca="1" si="1978"/>
        <v>0</v>
      </c>
      <c r="BP775" s="18">
        <f t="shared" ca="1" si="1978"/>
        <v>0</v>
      </c>
      <c r="BQ775" s="18">
        <f t="shared" ca="1" si="1978"/>
        <v>0</v>
      </c>
      <c r="BR775" s="18">
        <f t="shared" ca="1" si="1978"/>
        <v>0</v>
      </c>
      <c r="BS775" s="18">
        <f t="shared" ca="1" si="1978"/>
        <v>0</v>
      </c>
      <c r="BT775" s="18">
        <f t="shared" ca="1" si="1978"/>
        <v>0</v>
      </c>
      <c r="BU775" s="18">
        <f t="shared" ca="1" si="1978"/>
        <v>0</v>
      </c>
      <c r="BV775" s="18">
        <f t="shared" ca="1" si="1978"/>
        <v>0</v>
      </c>
      <c r="BW775" s="18">
        <f t="shared" ref="BW775:EH775" ca="1" si="1979">BV777</f>
        <v>0</v>
      </c>
      <c r="BX775" s="18">
        <f t="shared" ca="1" si="1979"/>
        <v>0</v>
      </c>
      <c r="BY775" s="18">
        <f t="shared" ca="1" si="1979"/>
        <v>0</v>
      </c>
      <c r="BZ775" s="18">
        <f t="shared" ca="1" si="1979"/>
        <v>0</v>
      </c>
      <c r="CA775" s="18">
        <f t="shared" ca="1" si="1979"/>
        <v>0</v>
      </c>
      <c r="CB775" s="18">
        <f t="shared" ca="1" si="1979"/>
        <v>0</v>
      </c>
      <c r="CC775" s="18">
        <f t="shared" ca="1" si="1979"/>
        <v>0</v>
      </c>
      <c r="CD775" s="18">
        <f t="shared" ca="1" si="1979"/>
        <v>0</v>
      </c>
      <c r="CE775" s="18">
        <f t="shared" ca="1" si="1979"/>
        <v>0</v>
      </c>
      <c r="CF775" s="18">
        <f t="shared" ca="1" si="1979"/>
        <v>0</v>
      </c>
      <c r="CG775" s="18">
        <f t="shared" ca="1" si="1979"/>
        <v>0</v>
      </c>
      <c r="CH775" s="18">
        <f t="shared" ca="1" si="1979"/>
        <v>0</v>
      </c>
      <c r="CI775" s="18">
        <f t="shared" ca="1" si="1979"/>
        <v>0</v>
      </c>
      <c r="CJ775" s="18">
        <f t="shared" ca="1" si="1979"/>
        <v>0</v>
      </c>
      <c r="CK775" s="18">
        <f t="shared" ca="1" si="1979"/>
        <v>0</v>
      </c>
      <c r="CL775" s="18">
        <f t="shared" ca="1" si="1979"/>
        <v>0</v>
      </c>
      <c r="CM775" s="18">
        <f t="shared" ca="1" si="1979"/>
        <v>0</v>
      </c>
      <c r="CN775" s="18">
        <f t="shared" ca="1" si="1979"/>
        <v>0</v>
      </c>
      <c r="CO775" s="18">
        <f t="shared" ca="1" si="1979"/>
        <v>0</v>
      </c>
      <c r="CP775" s="18">
        <f t="shared" ca="1" si="1979"/>
        <v>0</v>
      </c>
      <c r="CQ775" s="18">
        <f t="shared" ca="1" si="1979"/>
        <v>0</v>
      </c>
      <c r="CR775" s="18">
        <f t="shared" ca="1" si="1979"/>
        <v>0</v>
      </c>
      <c r="CS775" s="18">
        <f t="shared" ca="1" si="1979"/>
        <v>0</v>
      </c>
      <c r="CT775" s="18">
        <f t="shared" ca="1" si="1979"/>
        <v>0</v>
      </c>
      <c r="CU775" s="18">
        <f t="shared" ca="1" si="1979"/>
        <v>0</v>
      </c>
      <c r="CV775" s="18">
        <f t="shared" ca="1" si="1979"/>
        <v>0</v>
      </c>
      <c r="CW775" s="18">
        <f t="shared" ca="1" si="1979"/>
        <v>0</v>
      </c>
      <c r="CX775" s="18">
        <f t="shared" ca="1" si="1979"/>
        <v>0</v>
      </c>
      <c r="CY775" s="18">
        <f t="shared" ca="1" si="1979"/>
        <v>0</v>
      </c>
      <c r="CZ775" s="18">
        <f t="shared" ca="1" si="1979"/>
        <v>0</v>
      </c>
      <c r="DA775" s="18">
        <f t="shared" ca="1" si="1979"/>
        <v>0</v>
      </c>
      <c r="DB775" s="18">
        <f t="shared" ca="1" si="1979"/>
        <v>0</v>
      </c>
      <c r="DC775" s="18">
        <f t="shared" ca="1" si="1979"/>
        <v>0</v>
      </c>
      <c r="DD775" s="18">
        <f t="shared" ca="1" si="1979"/>
        <v>0</v>
      </c>
      <c r="DE775" s="18">
        <f t="shared" ca="1" si="1979"/>
        <v>0</v>
      </c>
      <c r="DF775" s="18">
        <f t="shared" ca="1" si="1979"/>
        <v>0</v>
      </c>
      <c r="DG775" s="18">
        <f t="shared" ca="1" si="1979"/>
        <v>0</v>
      </c>
      <c r="DH775" s="18">
        <f t="shared" ca="1" si="1979"/>
        <v>0</v>
      </c>
      <c r="DI775" s="18">
        <f t="shared" ca="1" si="1979"/>
        <v>0</v>
      </c>
      <c r="DJ775" s="18">
        <f t="shared" ca="1" si="1979"/>
        <v>0</v>
      </c>
      <c r="DK775" s="18">
        <f t="shared" ca="1" si="1979"/>
        <v>0</v>
      </c>
      <c r="DL775" s="18">
        <f t="shared" ca="1" si="1979"/>
        <v>0</v>
      </c>
      <c r="DM775" s="18">
        <f t="shared" ca="1" si="1979"/>
        <v>0</v>
      </c>
      <c r="DN775" s="18">
        <f t="shared" ca="1" si="1979"/>
        <v>0</v>
      </c>
      <c r="DO775" s="18">
        <f t="shared" ca="1" si="1979"/>
        <v>0</v>
      </c>
      <c r="DP775" s="18">
        <f t="shared" ca="1" si="1979"/>
        <v>0</v>
      </c>
      <c r="DQ775" s="18">
        <f t="shared" ca="1" si="1979"/>
        <v>0</v>
      </c>
      <c r="DR775" s="18">
        <f t="shared" ca="1" si="1979"/>
        <v>0</v>
      </c>
      <c r="DS775" s="18">
        <f t="shared" ca="1" si="1979"/>
        <v>0</v>
      </c>
      <c r="DT775" s="18">
        <f t="shared" ca="1" si="1979"/>
        <v>0</v>
      </c>
      <c r="DU775" s="18">
        <f t="shared" ca="1" si="1979"/>
        <v>0</v>
      </c>
      <c r="DV775" s="18">
        <f t="shared" ca="1" si="1979"/>
        <v>0</v>
      </c>
      <c r="DW775" s="18">
        <f t="shared" ca="1" si="1979"/>
        <v>0</v>
      </c>
      <c r="DX775" s="18">
        <f t="shared" ca="1" si="1979"/>
        <v>0</v>
      </c>
      <c r="DY775" s="18">
        <f t="shared" ca="1" si="1979"/>
        <v>0</v>
      </c>
      <c r="DZ775" s="18">
        <f t="shared" ca="1" si="1979"/>
        <v>0</v>
      </c>
      <c r="EA775" s="18">
        <f t="shared" ca="1" si="1979"/>
        <v>0</v>
      </c>
      <c r="EB775" s="18">
        <f t="shared" ca="1" si="1979"/>
        <v>0</v>
      </c>
      <c r="EC775" s="18">
        <f t="shared" ca="1" si="1979"/>
        <v>0</v>
      </c>
      <c r="ED775" s="18">
        <f t="shared" ca="1" si="1979"/>
        <v>0</v>
      </c>
      <c r="EE775" s="18">
        <f t="shared" ca="1" si="1979"/>
        <v>0</v>
      </c>
      <c r="EF775" s="18">
        <f t="shared" ca="1" si="1979"/>
        <v>0</v>
      </c>
      <c r="EG775" s="18">
        <f t="shared" ca="1" si="1979"/>
        <v>0</v>
      </c>
      <c r="EH775" s="18">
        <f t="shared" ca="1" si="1979"/>
        <v>0</v>
      </c>
      <c r="EI775" s="18">
        <f t="shared" ref="EI775:FR775" ca="1" si="1980">EH777</f>
        <v>0</v>
      </c>
      <c r="EJ775" s="18">
        <f t="shared" ca="1" si="1980"/>
        <v>0</v>
      </c>
      <c r="EK775" s="18">
        <f t="shared" ca="1" si="1980"/>
        <v>0</v>
      </c>
      <c r="EL775" s="18">
        <f t="shared" ca="1" si="1980"/>
        <v>0</v>
      </c>
      <c r="EM775" s="18">
        <f t="shared" ca="1" si="1980"/>
        <v>0</v>
      </c>
      <c r="EN775" s="18">
        <f t="shared" ca="1" si="1980"/>
        <v>0</v>
      </c>
      <c r="EO775" s="18">
        <f t="shared" ca="1" si="1980"/>
        <v>0</v>
      </c>
      <c r="EP775" s="18">
        <f t="shared" ca="1" si="1980"/>
        <v>0</v>
      </c>
      <c r="EQ775" s="18">
        <f t="shared" ca="1" si="1980"/>
        <v>0</v>
      </c>
      <c r="ER775" s="18">
        <f t="shared" ca="1" si="1980"/>
        <v>0</v>
      </c>
      <c r="ES775" s="18">
        <f t="shared" ca="1" si="1980"/>
        <v>0</v>
      </c>
      <c r="ET775" s="18">
        <f t="shared" ca="1" si="1980"/>
        <v>0</v>
      </c>
      <c r="EU775" s="18">
        <f t="shared" ca="1" si="1980"/>
        <v>0</v>
      </c>
      <c r="EV775" s="18">
        <f t="shared" ca="1" si="1980"/>
        <v>0</v>
      </c>
      <c r="EW775" s="18">
        <f t="shared" ca="1" si="1980"/>
        <v>0</v>
      </c>
      <c r="EX775" s="18">
        <f t="shared" ca="1" si="1980"/>
        <v>0</v>
      </c>
      <c r="EY775" s="18">
        <f t="shared" ca="1" si="1980"/>
        <v>0</v>
      </c>
      <c r="EZ775" s="18">
        <f t="shared" ca="1" si="1980"/>
        <v>0</v>
      </c>
      <c r="FA775" s="18">
        <f t="shared" ca="1" si="1980"/>
        <v>0</v>
      </c>
      <c r="FB775" s="18">
        <f t="shared" ca="1" si="1980"/>
        <v>0</v>
      </c>
      <c r="FC775" s="18">
        <f t="shared" ca="1" si="1980"/>
        <v>0</v>
      </c>
      <c r="FD775" s="18">
        <f t="shared" ca="1" si="1980"/>
        <v>0</v>
      </c>
      <c r="FE775" s="18">
        <f t="shared" ca="1" si="1980"/>
        <v>0</v>
      </c>
      <c r="FF775" s="18">
        <f t="shared" ca="1" si="1980"/>
        <v>0</v>
      </c>
      <c r="FG775" s="18">
        <f t="shared" ca="1" si="1980"/>
        <v>0</v>
      </c>
      <c r="FH775" s="18">
        <f t="shared" ca="1" si="1980"/>
        <v>0</v>
      </c>
      <c r="FI775" s="18">
        <f t="shared" ca="1" si="1980"/>
        <v>0</v>
      </c>
      <c r="FJ775" s="18">
        <f t="shared" ca="1" si="1980"/>
        <v>0</v>
      </c>
      <c r="FK775" s="18">
        <f t="shared" ca="1" si="1980"/>
        <v>0</v>
      </c>
      <c r="FL775" s="18">
        <f t="shared" ca="1" si="1980"/>
        <v>0</v>
      </c>
      <c r="FM775" s="18">
        <f t="shared" ca="1" si="1980"/>
        <v>0</v>
      </c>
      <c r="FN775" s="18">
        <f t="shared" ca="1" si="1980"/>
        <v>0</v>
      </c>
      <c r="FO775" s="18">
        <f t="shared" ca="1" si="1980"/>
        <v>0</v>
      </c>
      <c r="FP775" s="18">
        <f t="shared" ca="1" si="1980"/>
        <v>0</v>
      </c>
      <c r="FQ775" s="18">
        <f t="shared" ca="1" si="1980"/>
        <v>0</v>
      </c>
      <c r="FR775" s="18">
        <f t="shared" ca="1" si="1980"/>
        <v>0</v>
      </c>
    </row>
    <row r="776" spans="2:174">
      <c r="C776" t="s">
        <v>840</v>
      </c>
      <c r="D776" s="144" t="s">
        <v>979</v>
      </c>
      <c r="F776" t="s">
        <v>841</v>
      </c>
      <c r="H776" s="8"/>
      <c r="I776" s="187">
        <f t="shared" ca="1" si="1956"/>
        <v>0</v>
      </c>
      <c r="J776" s="176">
        <f>SUM(J771:J772)</f>
        <v>0</v>
      </c>
      <c r="K776" s="176">
        <f t="shared" ref="K776:BV776" si="1981">SUM(K771:K772)</f>
        <v>0</v>
      </c>
      <c r="L776" s="176">
        <f t="shared" si="1981"/>
        <v>0</v>
      </c>
      <c r="M776" s="176">
        <f t="shared" si="1981"/>
        <v>0</v>
      </c>
      <c r="N776" s="176">
        <f t="shared" ca="1" si="1981"/>
        <v>0</v>
      </c>
      <c r="O776" s="176">
        <f t="shared" ca="1" si="1981"/>
        <v>0</v>
      </c>
      <c r="P776" s="176">
        <f t="shared" ca="1" si="1981"/>
        <v>0</v>
      </c>
      <c r="Q776" s="176">
        <f t="shared" ca="1" si="1981"/>
        <v>0</v>
      </c>
      <c r="R776" s="176">
        <f t="shared" ca="1" si="1981"/>
        <v>0</v>
      </c>
      <c r="S776" s="176">
        <f t="shared" ca="1" si="1981"/>
        <v>0</v>
      </c>
      <c r="T776" s="176">
        <f t="shared" ca="1" si="1981"/>
        <v>0</v>
      </c>
      <c r="U776" s="176">
        <f t="shared" ca="1" si="1981"/>
        <v>0</v>
      </c>
      <c r="V776" s="176">
        <f t="shared" ca="1" si="1981"/>
        <v>0</v>
      </c>
      <c r="W776" s="176">
        <f t="shared" ca="1" si="1981"/>
        <v>0</v>
      </c>
      <c r="X776" s="176">
        <f t="shared" ca="1" si="1981"/>
        <v>0</v>
      </c>
      <c r="Y776" s="176">
        <f t="shared" ca="1" si="1981"/>
        <v>0</v>
      </c>
      <c r="Z776" s="176">
        <f t="shared" ca="1" si="1981"/>
        <v>0</v>
      </c>
      <c r="AA776" s="176">
        <f t="shared" ca="1" si="1981"/>
        <v>0</v>
      </c>
      <c r="AB776" s="176">
        <f t="shared" ca="1" si="1981"/>
        <v>0</v>
      </c>
      <c r="AC776" s="176">
        <f t="shared" ca="1" si="1981"/>
        <v>0</v>
      </c>
      <c r="AD776" s="176">
        <f t="shared" ca="1" si="1981"/>
        <v>0</v>
      </c>
      <c r="AE776" s="176">
        <f t="shared" ca="1" si="1981"/>
        <v>0</v>
      </c>
      <c r="AF776" s="176">
        <f t="shared" ca="1" si="1981"/>
        <v>0</v>
      </c>
      <c r="AG776" s="176">
        <f t="shared" ca="1" si="1981"/>
        <v>0</v>
      </c>
      <c r="AH776" s="176">
        <f t="shared" ca="1" si="1981"/>
        <v>0</v>
      </c>
      <c r="AI776" s="176">
        <f t="shared" ca="1" si="1981"/>
        <v>0</v>
      </c>
      <c r="AJ776" s="176">
        <f t="shared" ca="1" si="1981"/>
        <v>0</v>
      </c>
      <c r="AK776" s="176">
        <f t="shared" ca="1" si="1981"/>
        <v>0</v>
      </c>
      <c r="AL776" s="176">
        <f t="shared" ca="1" si="1981"/>
        <v>0</v>
      </c>
      <c r="AM776" s="176">
        <f t="shared" ca="1" si="1981"/>
        <v>0</v>
      </c>
      <c r="AN776" s="176">
        <f t="shared" ca="1" si="1981"/>
        <v>0</v>
      </c>
      <c r="AO776" s="176">
        <f t="shared" ca="1" si="1981"/>
        <v>0</v>
      </c>
      <c r="AP776" s="176">
        <f t="shared" ca="1" si="1981"/>
        <v>0</v>
      </c>
      <c r="AQ776" s="176">
        <f t="shared" ca="1" si="1981"/>
        <v>0</v>
      </c>
      <c r="AR776" s="176">
        <f t="shared" ca="1" si="1981"/>
        <v>0</v>
      </c>
      <c r="AS776" s="176">
        <f t="shared" ca="1" si="1981"/>
        <v>0</v>
      </c>
      <c r="AT776" s="176">
        <f t="shared" ca="1" si="1981"/>
        <v>0</v>
      </c>
      <c r="AU776" s="176">
        <f t="shared" ca="1" si="1981"/>
        <v>0</v>
      </c>
      <c r="AV776" s="176">
        <f t="shared" ca="1" si="1981"/>
        <v>0</v>
      </c>
      <c r="AW776" s="176">
        <f t="shared" ca="1" si="1981"/>
        <v>0</v>
      </c>
      <c r="AX776" s="176">
        <f t="shared" ca="1" si="1981"/>
        <v>0</v>
      </c>
      <c r="AY776" s="176">
        <f t="shared" ca="1" si="1981"/>
        <v>0</v>
      </c>
      <c r="AZ776" s="176">
        <f t="shared" ca="1" si="1981"/>
        <v>0</v>
      </c>
      <c r="BA776" s="176">
        <f t="shared" ca="1" si="1981"/>
        <v>0</v>
      </c>
      <c r="BB776" s="176">
        <f t="shared" ca="1" si="1981"/>
        <v>0</v>
      </c>
      <c r="BC776" s="176">
        <f t="shared" ca="1" si="1981"/>
        <v>0</v>
      </c>
      <c r="BD776" s="176">
        <f t="shared" ca="1" si="1981"/>
        <v>0</v>
      </c>
      <c r="BE776" s="176">
        <f t="shared" ca="1" si="1981"/>
        <v>0</v>
      </c>
      <c r="BF776" s="176">
        <f t="shared" ca="1" si="1981"/>
        <v>0</v>
      </c>
      <c r="BG776" s="176">
        <f t="shared" ca="1" si="1981"/>
        <v>0</v>
      </c>
      <c r="BH776" s="176">
        <f t="shared" ca="1" si="1981"/>
        <v>0</v>
      </c>
      <c r="BI776" s="176">
        <f t="shared" ca="1" si="1981"/>
        <v>0</v>
      </c>
      <c r="BJ776" s="176">
        <f t="shared" ca="1" si="1981"/>
        <v>0</v>
      </c>
      <c r="BK776" s="176">
        <f t="shared" ca="1" si="1981"/>
        <v>0</v>
      </c>
      <c r="BL776" s="176">
        <f t="shared" ca="1" si="1981"/>
        <v>0</v>
      </c>
      <c r="BM776" s="176">
        <f t="shared" ca="1" si="1981"/>
        <v>0</v>
      </c>
      <c r="BN776" s="176">
        <f t="shared" ca="1" si="1981"/>
        <v>0</v>
      </c>
      <c r="BO776" s="176">
        <f t="shared" ca="1" si="1981"/>
        <v>0</v>
      </c>
      <c r="BP776" s="176">
        <f t="shared" ca="1" si="1981"/>
        <v>0</v>
      </c>
      <c r="BQ776" s="176">
        <f t="shared" ca="1" si="1981"/>
        <v>0</v>
      </c>
      <c r="BR776" s="176">
        <f t="shared" ca="1" si="1981"/>
        <v>0</v>
      </c>
      <c r="BS776" s="176">
        <f t="shared" ca="1" si="1981"/>
        <v>0</v>
      </c>
      <c r="BT776" s="176">
        <f t="shared" ca="1" si="1981"/>
        <v>0</v>
      </c>
      <c r="BU776" s="176">
        <f t="shared" ca="1" si="1981"/>
        <v>0</v>
      </c>
      <c r="BV776" s="176">
        <f t="shared" ca="1" si="1981"/>
        <v>0</v>
      </c>
      <c r="BW776" s="176">
        <f t="shared" ref="BW776:EH776" ca="1" si="1982">SUM(BW771:BW772)</f>
        <v>0</v>
      </c>
      <c r="BX776" s="176">
        <f t="shared" ca="1" si="1982"/>
        <v>0</v>
      </c>
      <c r="BY776" s="176">
        <f t="shared" ca="1" si="1982"/>
        <v>0</v>
      </c>
      <c r="BZ776" s="176">
        <f t="shared" ca="1" si="1982"/>
        <v>0</v>
      </c>
      <c r="CA776" s="176">
        <f t="shared" ca="1" si="1982"/>
        <v>0</v>
      </c>
      <c r="CB776" s="176">
        <f t="shared" ca="1" si="1982"/>
        <v>0</v>
      </c>
      <c r="CC776" s="176">
        <f t="shared" ca="1" si="1982"/>
        <v>0</v>
      </c>
      <c r="CD776" s="176">
        <f t="shared" ca="1" si="1982"/>
        <v>0</v>
      </c>
      <c r="CE776" s="176">
        <f t="shared" ca="1" si="1982"/>
        <v>0</v>
      </c>
      <c r="CF776" s="176">
        <f t="shared" ca="1" si="1982"/>
        <v>0</v>
      </c>
      <c r="CG776" s="176">
        <f t="shared" ca="1" si="1982"/>
        <v>0</v>
      </c>
      <c r="CH776" s="176">
        <f t="shared" ca="1" si="1982"/>
        <v>0</v>
      </c>
      <c r="CI776" s="176">
        <f t="shared" ca="1" si="1982"/>
        <v>0</v>
      </c>
      <c r="CJ776" s="176">
        <f t="shared" ca="1" si="1982"/>
        <v>0</v>
      </c>
      <c r="CK776" s="176">
        <f t="shared" ca="1" si="1982"/>
        <v>0</v>
      </c>
      <c r="CL776" s="176">
        <f t="shared" ca="1" si="1982"/>
        <v>0</v>
      </c>
      <c r="CM776" s="176">
        <f t="shared" ca="1" si="1982"/>
        <v>0</v>
      </c>
      <c r="CN776" s="176">
        <f t="shared" ca="1" si="1982"/>
        <v>0</v>
      </c>
      <c r="CO776" s="176">
        <f t="shared" ca="1" si="1982"/>
        <v>0</v>
      </c>
      <c r="CP776" s="176">
        <f t="shared" ca="1" si="1982"/>
        <v>0</v>
      </c>
      <c r="CQ776" s="176">
        <f t="shared" ca="1" si="1982"/>
        <v>0</v>
      </c>
      <c r="CR776" s="176">
        <f t="shared" ca="1" si="1982"/>
        <v>0</v>
      </c>
      <c r="CS776" s="176">
        <f t="shared" ca="1" si="1982"/>
        <v>0</v>
      </c>
      <c r="CT776" s="176">
        <f t="shared" ca="1" si="1982"/>
        <v>0</v>
      </c>
      <c r="CU776" s="176">
        <f t="shared" ca="1" si="1982"/>
        <v>0</v>
      </c>
      <c r="CV776" s="176">
        <f t="shared" ca="1" si="1982"/>
        <v>0</v>
      </c>
      <c r="CW776" s="176">
        <f t="shared" ca="1" si="1982"/>
        <v>0</v>
      </c>
      <c r="CX776" s="176">
        <f t="shared" ca="1" si="1982"/>
        <v>0</v>
      </c>
      <c r="CY776" s="176">
        <f t="shared" ca="1" si="1982"/>
        <v>0</v>
      </c>
      <c r="CZ776" s="176">
        <f t="shared" ca="1" si="1982"/>
        <v>0</v>
      </c>
      <c r="DA776" s="176">
        <f t="shared" ca="1" si="1982"/>
        <v>0</v>
      </c>
      <c r="DB776" s="176">
        <f t="shared" ca="1" si="1982"/>
        <v>0</v>
      </c>
      <c r="DC776" s="176">
        <f t="shared" ca="1" si="1982"/>
        <v>0</v>
      </c>
      <c r="DD776" s="176">
        <f t="shared" ca="1" si="1982"/>
        <v>0</v>
      </c>
      <c r="DE776" s="176">
        <f t="shared" ca="1" si="1982"/>
        <v>0</v>
      </c>
      <c r="DF776" s="176">
        <f t="shared" ca="1" si="1982"/>
        <v>0</v>
      </c>
      <c r="DG776" s="176">
        <f t="shared" ca="1" si="1982"/>
        <v>0</v>
      </c>
      <c r="DH776" s="176">
        <f t="shared" ca="1" si="1982"/>
        <v>0</v>
      </c>
      <c r="DI776" s="176">
        <f t="shared" ca="1" si="1982"/>
        <v>0</v>
      </c>
      <c r="DJ776" s="176">
        <f t="shared" ca="1" si="1982"/>
        <v>0</v>
      </c>
      <c r="DK776" s="176">
        <f t="shared" ca="1" si="1982"/>
        <v>0</v>
      </c>
      <c r="DL776" s="176">
        <f t="shared" ca="1" si="1982"/>
        <v>0</v>
      </c>
      <c r="DM776" s="176">
        <f t="shared" ca="1" si="1982"/>
        <v>0</v>
      </c>
      <c r="DN776" s="176">
        <f t="shared" ca="1" si="1982"/>
        <v>0</v>
      </c>
      <c r="DO776" s="176">
        <f t="shared" ca="1" si="1982"/>
        <v>0</v>
      </c>
      <c r="DP776" s="176">
        <f t="shared" ca="1" si="1982"/>
        <v>0</v>
      </c>
      <c r="DQ776" s="176">
        <f t="shared" ca="1" si="1982"/>
        <v>0</v>
      </c>
      <c r="DR776" s="176">
        <f t="shared" ca="1" si="1982"/>
        <v>0</v>
      </c>
      <c r="DS776" s="176">
        <f t="shared" ca="1" si="1982"/>
        <v>0</v>
      </c>
      <c r="DT776" s="176">
        <f t="shared" ca="1" si="1982"/>
        <v>0</v>
      </c>
      <c r="DU776" s="176">
        <f t="shared" ca="1" si="1982"/>
        <v>0</v>
      </c>
      <c r="DV776" s="176">
        <f t="shared" ca="1" si="1982"/>
        <v>0</v>
      </c>
      <c r="DW776" s="176">
        <f t="shared" ca="1" si="1982"/>
        <v>0</v>
      </c>
      <c r="DX776" s="176">
        <f t="shared" ca="1" si="1982"/>
        <v>0</v>
      </c>
      <c r="DY776" s="176">
        <f t="shared" ca="1" si="1982"/>
        <v>0</v>
      </c>
      <c r="DZ776" s="176">
        <f t="shared" ca="1" si="1982"/>
        <v>0</v>
      </c>
      <c r="EA776" s="176">
        <f t="shared" ca="1" si="1982"/>
        <v>0</v>
      </c>
      <c r="EB776" s="176">
        <f t="shared" ca="1" si="1982"/>
        <v>0</v>
      </c>
      <c r="EC776" s="176">
        <f t="shared" ca="1" si="1982"/>
        <v>0</v>
      </c>
      <c r="ED776" s="176">
        <f t="shared" ca="1" si="1982"/>
        <v>0</v>
      </c>
      <c r="EE776" s="176">
        <f t="shared" ca="1" si="1982"/>
        <v>0</v>
      </c>
      <c r="EF776" s="176">
        <f t="shared" ca="1" si="1982"/>
        <v>0</v>
      </c>
      <c r="EG776" s="176">
        <f t="shared" ca="1" si="1982"/>
        <v>0</v>
      </c>
      <c r="EH776" s="176">
        <f t="shared" ca="1" si="1982"/>
        <v>0</v>
      </c>
      <c r="EI776" s="176">
        <f t="shared" ref="EI776:FR776" ca="1" si="1983">SUM(EI771:EI772)</f>
        <v>0</v>
      </c>
      <c r="EJ776" s="176">
        <f t="shared" ca="1" si="1983"/>
        <v>0</v>
      </c>
      <c r="EK776" s="176">
        <f t="shared" ca="1" si="1983"/>
        <v>0</v>
      </c>
      <c r="EL776" s="176">
        <f t="shared" ca="1" si="1983"/>
        <v>0</v>
      </c>
      <c r="EM776" s="176">
        <f t="shared" ca="1" si="1983"/>
        <v>0</v>
      </c>
      <c r="EN776" s="176">
        <f t="shared" ca="1" si="1983"/>
        <v>0</v>
      </c>
      <c r="EO776" s="176">
        <f t="shared" ca="1" si="1983"/>
        <v>0</v>
      </c>
      <c r="EP776" s="176">
        <f t="shared" ca="1" si="1983"/>
        <v>0</v>
      </c>
      <c r="EQ776" s="176">
        <f t="shared" ca="1" si="1983"/>
        <v>0</v>
      </c>
      <c r="ER776" s="176">
        <f t="shared" ca="1" si="1983"/>
        <v>0</v>
      </c>
      <c r="ES776" s="176">
        <f t="shared" ca="1" si="1983"/>
        <v>0</v>
      </c>
      <c r="ET776" s="176">
        <f t="shared" ca="1" si="1983"/>
        <v>0</v>
      </c>
      <c r="EU776" s="176">
        <f t="shared" ca="1" si="1983"/>
        <v>0</v>
      </c>
      <c r="EV776" s="176">
        <f t="shared" ca="1" si="1983"/>
        <v>0</v>
      </c>
      <c r="EW776" s="176">
        <f t="shared" ca="1" si="1983"/>
        <v>0</v>
      </c>
      <c r="EX776" s="176">
        <f t="shared" ca="1" si="1983"/>
        <v>0</v>
      </c>
      <c r="EY776" s="176">
        <f t="shared" ca="1" si="1983"/>
        <v>0</v>
      </c>
      <c r="EZ776" s="176">
        <f t="shared" ca="1" si="1983"/>
        <v>0</v>
      </c>
      <c r="FA776" s="176">
        <f t="shared" ca="1" si="1983"/>
        <v>0</v>
      </c>
      <c r="FB776" s="176">
        <f t="shared" ca="1" si="1983"/>
        <v>0</v>
      </c>
      <c r="FC776" s="176">
        <f t="shared" ca="1" si="1983"/>
        <v>0</v>
      </c>
      <c r="FD776" s="176">
        <f t="shared" ca="1" si="1983"/>
        <v>0</v>
      </c>
      <c r="FE776" s="176">
        <f t="shared" ca="1" si="1983"/>
        <v>0</v>
      </c>
      <c r="FF776" s="176">
        <f t="shared" ca="1" si="1983"/>
        <v>0</v>
      </c>
      <c r="FG776" s="176">
        <f t="shared" ca="1" si="1983"/>
        <v>0</v>
      </c>
      <c r="FH776" s="176">
        <f t="shared" ca="1" si="1983"/>
        <v>0</v>
      </c>
      <c r="FI776" s="176">
        <f t="shared" ca="1" si="1983"/>
        <v>0</v>
      </c>
      <c r="FJ776" s="176">
        <f t="shared" ca="1" si="1983"/>
        <v>0</v>
      </c>
      <c r="FK776" s="176">
        <f t="shared" ca="1" si="1983"/>
        <v>0</v>
      </c>
      <c r="FL776" s="176">
        <f t="shared" ca="1" si="1983"/>
        <v>0</v>
      </c>
      <c r="FM776" s="176">
        <f t="shared" ca="1" si="1983"/>
        <v>0</v>
      </c>
      <c r="FN776" s="176">
        <f t="shared" ca="1" si="1983"/>
        <v>0</v>
      </c>
      <c r="FO776" s="176">
        <f t="shared" ca="1" si="1983"/>
        <v>0</v>
      </c>
      <c r="FP776" s="176">
        <f t="shared" ca="1" si="1983"/>
        <v>0</v>
      </c>
      <c r="FQ776" s="176">
        <f t="shared" ca="1" si="1983"/>
        <v>0</v>
      </c>
      <c r="FR776" s="176">
        <f t="shared" ca="1" si="1983"/>
        <v>0</v>
      </c>
    </row>
    <row r="777" spans="2:174">
      <c r="C777" s="97" t="s">
        <v>117</v>
      </c>
      <c r="D777" s="145" t="s">
        <v>979</v>
      </c>
      <c r="E777" s="97"/>
      <c r="F777" s="313">
        <f ca="1">MAX(J777:FR777)</f>
        <v>0</v>
      </c>
      <c r="G777" s="97"/>
      <c r="H777" s="213"/>
      <c r="I777" s="180"/>
      <c r="J777" s="311">
        <f>ROUND(SUM(J775:J776), 4)</f>
        <v>0</v>
      </c>
      <c r="K777" s="311">
        <f t="shared" ref="K777:BV777" si="1984">ROUND(SUM(K775:K776), 4)</f>
        <v>0</v>
      </c>
      <c r="L777" s="311">
        <f t="shared" si="1984"/>
        <v>0</v>
      </c>
      <c r="M777" s="311">
        <f t="shared" si="1984"/>
        <v>0</v>
      </c>
      <c r="N777" s="311">
        <f t="shared" ca="1" si="1984"/>
        <v>0</v>
      </c>
      <c r="O777" s="311">
        <f t="shared" ca="1" si="1984"/>
        <v>0</v>
      </c>
      <c r="P777" s="311">
        <f t="shared" ca="1" si="1984"/>
        <v>0</v>
      </c>
      <c r="Q777" s="311">
        <f t="shared" ca="1" si="1984"/>
        <v>0</v>
      </c>
      <c r="R777" s="311">
        <f t="shared" ca="1" si="1984"/>
        <v>0</v>
      </c>
      <c r="S777" s="311">
        <f t="shared" ca="1" si="1984"/>
        <v>0</v>
      </c>
      <c r="T777" s="311">
        <f t="shared" ca="1" si="1984"/>
        <v>0</v>
      </c>
      <c r="U777" s="311">
        <f t="shared" ca="1" si="1984"/>
        <v>0</v>
      </c>
      <c r="V777" s="311">
        <f t="shared" ca="1" si="1984"/>
        <v>0</v>
      </c>
      <c r="W777" s="311">
        <f t="shared" ca="1" si="1984"/>
        <v>0</v>
      </c>
      <c r="X777" s="311">
        <f t="shared" ca="1" si="1984"/>
        <v>0</v>
      </c>
      <c r="Y777" s="311">
        <f t="shared" ca="1" si="1984"/>
        <v>0</v>
      </c>
      <c r="Z777" s="311">
        <f t="shared" ca="1" si="1984"/>
        <v>0</v>
      </c>
      <c r="AA777" s="311">
        <f t="shared" ca="1" si="1984"/>
        <v>0</v>
      </c>
      <c r="AB777" s="311">
        <f t="shared" ca="1" si="1984"/>
        <v>0</v>
      </c>
      <c r="AC777" s="311">
        <f t="shared" ca="1" si="1984"/>
        <v>0</v>
      </c>
      <c r="AD777" s="311">
        <f t="shared" ca="1" si="1984"/>
        <v>0</v>
      </c>
      <c r="AE777" s="311">
        <f t="shared" ca="1" si="1984"/>
        <v>0</v>
      </c>
      <c r="AF777" s="311">
        <f t="shared" ca="1" si="1984"/>
        <v>0</v>
      </c>
      <c r="AG777" s="311">
        <f t="shared" ca="1" si="1984"/>
        <v>0</v>
      </c>
      <c r="AH777" s="311">
        <f t="shared" ca="1" si="1984"/>
        <v>0</v>
      </c>
      <c r="AI777" s="311">
        <f t="shared" ca="1" si="1984"/>
        <v>0</v>
      </c>
      <c r="AJ777" s="311">
        <f t="shared" ca="1" si="1984"/>
        <v>0</v>
      </c>
      <c r="AK777" s="311">
        <f t="shared" ca="1" si="1984"/>
        <v>0</v>
      </c>
      <c r="AL777" s="311">
        <f t="shared" ca="1" si="1984"/>
        <v>0</v>
      </c>
      <c r="AM777" s="311">
        <f t="shared" ca="1" si="1984"/>
        <v>0</v>
      </c>
      <c r="AN777" s="311">
        <f t="shared" ca="1" si="1984"/>
        <v>0</v>
      </c>
      <c r="AO777" s="311">
        <f t="shared" ca="1" si="1984"/>
        <v>0</v>
      </c>
      <c r="AP777" s="311">
        <f t="shared" ca="1" si="1984"/>
        <v>0</v>
      </c>
      <c r="AQ777" s="311">
        <f t="shared" ca="1" si="1984"/>
        <v>0</v>
      </c>
      <c r="AR777" s="311">
        <f t="shared" ca="1" si="1984"/>
        <v>0</v>
      </c>
      <c r="AS777" s="311">
        <f t="shared" ca="1" si="1984"/>
        <v>0</v>
      </c>
      <c r="AT777" s="311">
        <f t="shared" ca="1" si="1984"/>
        <v>0</v>
      </c>
      <c r="AU777" s="311">
        <f t="shared" ca="1" si="1984"/>
        <v>0</v>
      </c>
      <c r="AV777" s="311">
        <f t="shared" ca="1" si="1984"/>
        <v>0</v>
      </c>
      <c r="AW777" s="311">
        <f t="shared" ca="1" si="1984"/>
        <v>0</v>
      </c>
      <c r="AX777" s="311">
        <f t="shared" ca="1" si="1984"/>
        <v>0</v>
      </c>
      <c r="AY777" s="311">
        <f t="shared" ca="1" si="1984"/>
        <v>0</v>
      </c>
      <c r="AZ777" s="311">
        <f t="shared" ca="1" si="1984"/>
        <v>0</v>
      </c>
      <c r="BA777" s="311">
        <f t="shared" ca="1" si="1984"/>
        <v>0</v>
      </c>
      <c r="BB777" s="311">
        <f t="shared" ca="1" si="1984"/>
        <v>0</v>
      </c>
      <c r="BC777" s="311">
        <f t="shared" ca="1" si="1984"/>
        <v>0</v>
      </c>
      <c r="BD777" s="311">
        <f t="shared" ca="1" si="1984"/>
        <v>0</v>
      </c>
      <c r="BE777" s="311">
        <f t="shared" ca="1" si="1984"/>
        <v>0</v>
      </c>
      <c r="BF777" s="311">
        <f t="shared" ca="1" si="1984"/>
        <v>0</v>
      </c>
      <c r="BG777" s="311">
        <f t="shared" ca="1" si="1984"/>
        <v>0</v>
      </c>
      <c r="BH777" s="311">
        <f t="shared" ca="1" si="1984"/>
        <v>0</v>
      </c>
      <c r="BI777" s="311">
        <f t="shared" ca="1" si="1984"/>
        <v>0</v>
      </c>
      <c r="BJ777" s="311">
        <f t="shared" ca="1" si="1984"/>
        <v>0</v>
      </c>
      <c r="BK777" s="311">
        <f t="shared" ca="1" si="1984"/>
        <v>0</v>
      </c>
      <c r="BL777" s="311">
        <f t="shared" ca="1" si="1984"/>
        <v>0</v>
      </c>
      <c r="BM777" s="311">
        <f t="shared" ca="1" si="1984"/>
        <v>0</v>
      </c>
      <c r="BN777" s="311">
        <f t="shared" ca="1" si="1984"/>
        <v>0</v>
      </c>
      <c r="BO777" s="311">
        <f t="shared" ca="1" si="1984"/>
        <v>0</v>
      </c>
      <c r="BP777" s="311">
        <f t="shared" ca="1" si="1984"/>
        <v>0</v>
      </c>
      <c r="BQ777" s="311">
        <f t="shared" ca="1" si="1984"/>
        <v>0</v>
      </c>
      <c r="BR777" s="311">
        <f t="shared" ca="1" si="1984"/>
        <v>0</v>
      </c>
      <c r="BS777" s="311">
        <f t="shared" ca="1" si="1984"/>
        <v>0</v>
      </c>
      <c r="BT777" s="311">
        <f t="shared" ca="1" si="1984"/>
        <v>0</v>
      </c>
      <c r="BU777" s="311">
        <f t="shared" ca="1" si="1984"/>
        <v>0</v>
      </c>
      <c r="BV777" s="311">
        <f t="shared" ca="1" si="1984"/>
        <v>0</v>
      </c>
      <c r="BW777" s="311">
        <f t="shared" ref="BW777:EH777" ca="1" si="1985">ROUND(SUM(BW775:BW776), 4)</f>
        <v>0</v>
      </c>
      <c r="BX777" s="311">
        <f t="shared" ca="1" si="1985"/>
        <v>0</v>
      </c>
      <c r="BY777" s="311">
        <f t="shared" ca="1" si="1985"/>
        <v>0</v>
      </c>
      <c r="BZ777" s="311">
        <f t="shared" ca="1" si="1985"/>
        <v>0</v>
      </c>
      <c r="CA777" s="311">
        <f t="shared" ca="1" si="1985"/>
        <v>0</v>
      </c>
      <c r="CB777" s="311">
        <f t="shared" ca="1" si="1985"/>
        <v>0</v>
      </c>
      <c r="CC777" s="311">
        <f t="shared" ca="1" si="1985"/>
        <v>0</v>
      </c>
      <c r="CD777" s="311">
        <f t="shared" ca="1" si="1985"/>
        <v>0</v>
      </c>
      <c r="CE777" s="311">
        <f t="shared" ca="1" si="1985"/>
        <v>0</v>
      </c>
      <c r="CF777" s="311">
        <f t="shared" ca="1" si="1985"/>
        <v>0</v>
      </c>
      <c r="CG777" s="311">
        <f t="shared" ca="1" si="1985"/>
        <v>0</v>
      </c>
      <c r="CH777" s="311">
        <f t="shared" ca="1" si="1985"/>
        <v>0</v>
      </c>
      <c r="CI777" s="311">
        <f t="shared" ca="1" si="1985"/>
        <v>0</v>
      </c>
      <c r="CJ777" s="311">
        <f t="shared" ca="1" si="1985"/>
        <v>0</v>
      </c>
      <c r="CK777" s="311">
        <f t="shared" ca="1" si="1985"/>
        <v>0</v>
      </c>
      <c r="CL777" s="311">
        <f t="shared" ca="1" si="1985"/>
        <v>0</v>
      </c>
      <c r="CM777" s="311">
        <f t="shared" ca="1" si="1985"/>
        <v>0</v>
      </c>
      <c r="CN777" s="311">
        <f t="shared" ca="1" si="1985"/>
        <v>0</v>
      </c>
      <c r="CO777" s="311">
        <f t="shared" ca="1" si="1985"/>
        <v>0</v>
      </c>
      <c r="CP777" s="311">
        <f t="shared" ca="1" si="1985"/>
        <v>0</v>
      </c>
      <c r="CQ777" s="311">
        <f t="shared" ca="1" si="1985"/>
        <v>0</v>
      </c>
      <c r="CR777" s="311">
        <f t="shared" ca="1" si="1985"/>
        <v>0</v>
      </c>
      <c r="CS777" s="311">
        <f t="shared" ca="1" si="1985"/>
        <v>0</v>
      </c>
      <c r="CT777" s="311">
        <f t="shared" ca="1" si="1985"/>
        <v>0</v>
      </c>
      <c r="CU777" s="311">
        <f t="shared" ca="1" si="1985"/>
        <v>0</v>
      </c>
      <c r="CV777" s="311">
        <f t="shared" ca="1" si="1985"/>
        <v>0</v>
      </c>
      <c r="CW777" s="311">
        <f t="shared" ca="1" si="1985"/>
        <v>0</v>
      </c>
      <c r="CX777" s="311">
        <f t="shared" ca="1" si="1985"/>
        <v>0</v>
      </c>
      <c r="CY777" s="311">
        <f t="shared" ca="1" si="1985"/>
        <v>0</v>
      </c>
      <c r="CZ777" s="311">
        <f t="shared" ca="1" si="1985"/>
        <v>0</v>
      </c>
      <c r="DA777" s="311">
        <f t="shared" ca="1" si="1985"/>
        <v>0</v>
      </c>
      <c r="DB777" s="311">
        <f t="shared" ca="1" si="1985"/>
        <v>0</v>
      </c>
      <c r="DC777" s="311">
        <f t="shared" ca="1" si="1985"/>
        <v>0</v>
      </c>
      <c r="DD777" s="311">
        <f t="shared" ca="1" si="1985"/>
        <v>0</v>
      </c>
      <c r="DE777" s="311">
        <f t="shared" ca="1" si="1985"/>
        <v>0</v>
      </c>
      <c r="DF777" s="311">
        <f t="shared" ca="1" si="1985"/>
        <v>0</v>
      </c>
      <c r="DG777" s="311">
        <f t="shared" ca="1" si="1985"/>
        <v>0</v>
      </c>
      <c r="DH777" s="311">
        <f t="shared" ca="1" si="1985"/>
        <v>0</v>
      </c>
      <c r="DI777" s="311">
        <f t="shared" ca="1" si="1985"/>
        <v>0</v>
      </c>
      <c r="DJ777" s="311">
        <f t="shared" ca="1" si="1985"/>
        <v>0</v>
      </c>
      <c r="DK777" s="311">
        <f t="shared" ca="1" si="1985"/>
        <v>0</v>
      </c>
      <c r="DL777" s="311">
        <f t="shared" ca="1" si="1985"/>
        <v>0</v>
      </c>
      <c r="DM777" s="311">
        <f t="shared" ca="1" si="1985"/>
        <v>0</v>
      </c>
      <c r="DN777" s="311">
        <f t="shared" ca="1" si="1985"/>
        <v>0</v>
      </c>
      <c r="DO777" s="311">
        <f t="shared" ca="1" si="1985"/>
        <v>0</v>
      </c>
      <c r="DP777" s="311">
        <f t="shared" ca="1" si="1985"/>
        <v>0</v>
      </c>
      <c r="DQ777" s="311">
        <f t="shared" ca="1" si="1985"/>
        <v>0</v>
      </c>
      <c r="DR777" s="311">
        <f t="shared" ca="1" si="1985"/>
        <v>0</v>
      </c>
      <c r="DS777" s="311">
        <f t="shared" ca="1" si="1985"/>
        <v>0</v>
      </c>
      <c r="DT777" s="311">
        <f t="shared" ca="1" si="1985"/>
        <v>0</v>
      </c>
      <c r="DU777" s="311">
        <f t="shared" ca="1" si="1985"/>
        <v>0</v>
      </c>
      <c r="DV777" s="311">
        <f t="shared" ca="1" si="1985"/>
        <v>0</v>
      </c>
      <c r="DW777" s="311">
        <f t="shared" ca="1" si="1985"/>
        <v>0</v>
      </c>
      <c r="DX777" s="311">
        <f t="shared" ca="1" si="1985"/>
        <v>0</v>
      </c>
      <c r="DY777" s="311">
        <f t="shared" ca="1" si="1985"/>
        <v>0</v>
      </c>
      <c r="DZ777" s="311">
        <f t="shared" ca="1" si="1985"/>
        <v>0</v>
      </c>
      <c r="EA777" s="311">
        <f t="shared" ca="1" si="1985"/>
        <v>0</v>
      </c>
      <c r="EB777" s="311">
        <f t="shared" ca="1" si="1985"/>
        <v>0</v>
      </c>
      <c r="EC777" s="311">
        <f t="shared" ca="1" si="1985"/>
        <v>0</v>
      </c>
      <c r="ED777" s="311">
        <f t="shared" ca="1" si="1985"/>
        <v>0</v>
      </c>
      <c r="EE777" s="311">
        <f t="shared" ca="1" si="1985"/>
        <v>0</v>
      </c>
      <c r="EF777" s="311">
        <f t="shared" ca="1" si="1985"/>
        <v>0</v>
      </c>
      <c r="EG777" s="311">
        <f t="shared" ca="1" si="1985"/>
        <v>0</v>
      </c>
      <c r="EH777" s="311">
        <f t="shared" ca="1" si="1985"/>
        <v>0</v>
      </c>
      <c r="EI777" s="311">
        <f t="shared" ref="EI777:FR777" ca="1" si="1986">ROUND(SUM(EI775:EI776), 4)</f>
        <v>0</v>
      </c>
      <c r="EJ777" s="311">
        <f t="shared" ca="1" si="1986"/>
        <v>0</v>
      </c>
      <c r="EK777" s="311">
        <f t="shared" ca="1" si="1986"/>
        <v>0</v>
      </c>
      <c r="EL777" s="311">
        <f t="shared" ca="1" si="1986"/>
        <v>0</v>
      </c>
      <c r="EM777" s="311">
        <f t="shared" ca="1" si="1986"/>
        <v>0</v>
      </c>
      <c r="EN777" s="311">
        <f t="shared" ca="1" si="1986"/>
        <v>0</v>
      </c>
      <c r="EO777" s="311">
        <f t="shared" ca="1" si="1986"/>
        <v>0</v>
      </c>
      <c r="EP777" s="311">
        <f t="shared" ca="1" si="1986"/>
        <v>0</v>
      </c>
      <c r="EQ777" s="311">
        <f t="shared" ca="1" si="1986"/>
        <v>0</v>
      </c>
      <c r="ER777" s="311">
        <f t="shared" ca="1" si="1986"/>
        <v>0</v>
      </c>
      <c r="ES777" s="311">
        <f t="shared" ca="1" si="1986"/>
        <v>0</v>
      </c>
      <c r="ET777" s="311">
        <f t="shared" ca="1" si="1986"/>
        <v>0</v>
      </c>
      <c r="EU777" s="311">
        <f t="shared" ca="1" si="1986"/>
        <v>0</v>
      </c>
      <c r="EV777" s="311">
        <f t="shared" ca="1" si="1986"/>
        <v>0</v>
      </c>
      <c r="EW777" s="311">
        <f t="shared" ca="1" si="1986"/>
        <v>0</v>
      </c>
      <c r="EX777" s="311">
        <f t="shared" ca="1" si="1986"/>
        <v>0</v>
      </c>
      <c r="EY777" s="311">
        <f t="shared" ca="1" si="1986"/>
        <v>0</v>
      </c>
      <c r="EZ777" s="311">
        <f t="shared" ca="1" si="1986"/>
        <v>0</v>
      </c>
      <c r="FA777" s="311">
        <f t="shared" ca="1" si="1986"/>
        <v>0</v>
      </c>
      <c r="FB777" s="311">
        <f t="shared" ca="1" si="1986"/>
        <v>0</v>
      </c>
      <c r="FC777" s="311">
        <f t="shared" ca="1" si="1986"/>
        <v>0</v>
      </c>
      <c r="FD777" s="311">
        <f t="shared" ca="1" si="1986"/>
        <v>0</v>
      </c>
      <c r="FE777" s="311">
        <f t="shared" ca="1" si="1986"/>
        <v>0</v>
      </c>
      <c r="FF777" s="311">
        <f t="shared" ca="1" si="1986"/>
        <v>0</v>
      </c>
      <c r="FG777" s="311">
        <f t="shared" ca="1" si="1986"/>
        <v>0</v>
      </c>
      <c r="FH777" s="311">
        <f t="shared" ca="1" si="1986"/>
        <v>0</v>
      </c>
      <c r="FI777" s="311">
        <f t="shared" ca="1" si="1986"/>
        <v>0</v>
      </c>
      <c r="FJ777" s="311">
        <f t="shared" ca="1" si="1986"/>
        <v>0</v>
      </c>
      <c r="FK777" s="311">
        <f t="shared" ca="1" si="1986"/>
        <v>0</v>
      </c>
      <c r="FL777" s="311">
        <f t="shared" ca="1" si="1986"/>
        <v>0</v>
      </c>
      <c r="FM777" s="311">
        <f t="shared" ca="1" si="1986"/>
        <v>0</v>
      </c>
      <c r="FN777" s="311">
        <f t="shared" ca="1" si="1986"/>
        <v>0</v>
      </c>
      <c r="FO777" s="311">
        <f t="shared" ca="1" si="1986"/>
        <v>0</v>
      </c>
      <c r="FP777" s="311">
        <f t="shared" ca="1" si="1986"/>
        <v>0</v>
      </c>
      <c r="FQ777" s="311">
        <f t="shared" ca="1" si="1986"/>
        <v>0</v>
      </c>
      <c r="FR777" s="311">
        <f t="shared" ca="1" si="1986"/>
        <v>0</v>
      </c>
    </row>
    <row r="778" spans="2:174">
      <c r="H778" s="8"/>
      <c r="I778" s="18"/>
      <c r="T778" s="398"/>
      <c r="U778" s="398"/>
      <c r="V778" s="398"/>
      <c r="W778" s="398"/>
      <c r="X778" s="398"/>
      <c r="Y778" s="398"/>
      <c r="Z778" s="398"/>
      <c r="AA778" s="398"/>
    </row>
    <row r="779" spans="2:174">
      <c r="C779" t="s">
        <v>620</v>
      </c>
      <c r="D779" s="144" t="s">
        <v>15</v>
      </c>
      <c r="E779" s="265" t="str">
        <f>'Time-based'!$D$265</f>
        <v>WIBOR 6M + IRS</v>
      </c>
      <c r="H779" s="8"/>
      <c r="I779" s="18"/>
      <c r="J779" s="196">
        <f>+IFERROR(INDEX('Time-based'!$H$265:$QV$265,MATCH(J$5,'Time-based'!$H$261:$QV$261,0)),0)*J9</f>
        <v>0</v>
      </c>
      <c r="K779" s="196">
        <f>+IFERROR(INDEX('Time-based'!$H$265:$QV$265,MATCH(K$5,'Time-based'!$H$261:$QV$261,0)),0)*K9</f>
        <v>0</v>
      </c>
      <c r="L779" s="196">
        <f>+IFERROR(INDEX('Time-based'!$H$265:$QV$265,MATCH(L$5,'Time-based'!$H$261:$QV$261,0)),0)*L9</f>
        <v>0</v>
      </c>
      <c r="M779" s="196">
        <f>+IFERROR(INDEX('Time-based'!$H$265:$QV$265,MATCH(M$5,'Time-based'!$H$261:$QV$261,0)),0)*M9</f>
        <v>0</v>
      </c>
      <c r="N779" s="196">
        <f>+IFERROR(INDEX('Time-based'!$H$265:$QV$265,MATCH(N$5,'Time-based'!$H$261:$QV$261,0)),0)*N9</f>
        <v>0</v>
      </c>
      <c r="O779" s="196">
        <f>+IFERROR(INDEX('Time-based'!$H$265:$QV$265,MATCH(O$5,'Time-based'!$H$261:$QV$261,0)),0)*O9</f>
        <v>0</v>
      </c>
      <c r="P779" s="196">
        <f>+IFERROR(INDEX('Time-based'!$H$265:$QV$265,MATCH(P$5,'Time-based'!$H$261:$QV$261,0)),0)*P9</f>
        <v>0</v>
      </c>
      <c r="Q779" s="196">
        <f>+IFERROR(INDEX('Time-based'!$H$265:$QV$265,MATCH(Q$5,'Time-based'!$H$261:$QV$261,0)),0)*Q9</f>
        <v>0</v>
      </c>
      <c r="R779" s="196">
        <f>+IFERROR(INDEX('Time-based'!$H$265:$QV$265,MATCH(R$5,'Time-based'!$H$261:$QV$261,0)),0)*R9</f>
        <v>1.4284931506849315E-2</v>
      </c>
      <c r="S779" s="196">
        <f>+IFERROR(INDEX('Time-based'!$H$265:$QV$265,MATCH(S$5,'Time-based'!$H$261:$QV$261,0)),0)*S9</f>
        <v>1.260703196347032E-2</v>
      </c>
      <c r="T779" s="196">
        <f>+IFERROR(INDEX('Time-based'!$H$265:$QV$265,MATCH(T$5,'Time-based'!$H$261:$QV$261,0)),0)*T9</f>
        <v>1.1787762557077627E-2</v>
      </c>
      <c r="U779" s="196">
        <f>+IFERROR(INDEX('Time-based'!$H$265:$QV$265,MATCH(U$5,'Time-based'!$H$261:$QV$261,0)),0)*U9</f>
        <v>1.0292237442922375E-2</v>
      </c>
      <c r="V779" s="196">
        <f>+IFERROR(INDEX('Time-based'!$H$265:$QV$265,MATCH(V$5,'Time-based'!$H$261:$QV$261,0)),0)*V9</f>
        <v>9.3328767123287675E-3</v>
      </c>
      <c r="W779" s="196">
        <f>+IFERROR(INDEX('Time-based'!$H$265:$QV$265,MATCH(W$5,'Time-based'!$H$261:$QV$261,0)),0)*W9</f>
        <v>9.4365753424657545E-3</v>
      </c>
      <c r="X779" s="196">
        <f>+IFERROR(INDEX('Time-based'!$H$265:$QV$265,MATCH(X$5,'Time-based'!$H$261:$QV$261,0)),0)*X9</f>
        <v>9.5402739726027416E-3</v>
      </c>
      <c r="Y779" s="196">
        <f>+IFERROR(INDEX('Time-based'!$H$265:$QV$265,MATCH(Y$5,'Time-based'!$H$261:$QV$261,0)),0)*Y9</f>
        <v>9.5402739726027416E-3</v>
      </c>
      <c r="Z779" s="196">
        <f>+IFERROR(INDEX('Time-based'!$H$265:$QV$265,MATCH(Z$5,'Time-based'!$H$261:$QV$261,0)),0)*Z9</f>
        <v>8.9506849315068478E-3</v>
      </c>
      <c r="AA779" s="196">
        <f>+IFERROR(INDEX('Time-based'!$H$265:$QV$265,MATCH(AA$5,'Time-based'!$H$261:$QV$261,0)),0)*AA9</f>
        <v>9.050136986301369E-3</v>
      </c>
      <c r="AB779" s="196">
        <f>+IFERROR(INDEX('Time-based'!$H$265:$QV$265,MATCH(AB$5,'Time-based'!$H$261:$QV$261,0)),0)*AB9</f>
        <v>9.1495890410958902E-3</v>
      </c>
      <c r="AC779" s="196">
        <f>+IFERROR(INDEX('Time-based'!$H$265:$QV$265,MATCH(AC$5,'Time-based'!$H$261:$QV$261,0)),0)*AC9</f>
        <v>1.000027397260274E-2</v>
      </c>
      <c r="AD779" s="196">
        <f>+IFERROR(INDEX('Time-based'!$H$265:$QV$265,MATCH(AD$5,'Time-based'!$H$261:$QV$261,0)),0)*AD9</f>
        <v>9.5537568306010932E-3</v>
      </c>
      <c r="AE779" s="196">
        <f>+IFERROR(INDEX('Time-based'!$H$265:$QV$265,MATCH(AE$5,'Time-based'!$H$261:$QV$261,0)),0)*AE9</f>
        <v>9.5537568306010932E-3</v>
      </c>
      <c r="AF779" s="196">
        <f>+IFERROR(INDEX('Time-based'!$H$265:$QV$265,MATCH(AF$5,'Time-based'!$H$261:$QV$261,0)),0)*AF9</f>
        <v>9.6587431693989072E-3</v>
      </c>
      <c r="AG779" s="196">
        <f>+IFERROR(INDEX('Time-based'!$H$265:$QV$265,MATCH(AG$5,'Time-based'!$H$261:$QV$261,0)),0)*AG9</f>
        <v>9.6587431693989072E-3</v>
      </c>
      <c r="AH779" s="196">
        <f>+IFERROR(INDEX('Time-based'!$H$265:$QV$265,MATCH(AH$5,'Time-based'!$H$261:$QV$261,0)),0)*AH9</f>
        <v>9.1664383561643834E-3</v>
      </c>
      <c r="AI779" s="196">
        <f>+IFERROR(INDEX('Time-based'!$H$265:$QV$265,MATCH(AI$5,'Time-based'!$H$261:$QV$261,0)),0)*AI9</f>
        <v>9.2682876712328766E-3</v>
      </c>
      <c r="AJ779" s="196">
        <f>+IFERROR(INDEX('Time-based'!$H$265:$QV$265,MATCH(AJ$5,'Time-based'!$H$261:$QV$261,0)),0)*AJ9</f>
        <v>9.3701369863013698E-3</v>
      </c>
      <c r="AK779" s="196">
        <f>+IFERROR(INDEX('Time-based'!$H$265:$QV$265,MATCH(AK$5,'Time-based'!$H$261:$QV$261,0)),0)*AK9</f>
        <v>9.3701369863013698E-3</v>
      </c>
      <c r="AL779" s="196">
        <f>+IFERROR(INDEX('Time-based'!$H$265:$QV$265,MATCH(AL$5,'Time-based'!$H$261:$QV$261,0)),0)*AL9</f>
        <v>9.1664383561643834E-3</v>
      </c>
      <c r="AM779" s="196">
        <f>+IFERROR(INDEX('Time-based'!$H$265:$QV$265,MATCH(AM$5,'Time-based'!$H$261:$QV$261,0)),0)*AM9</f>
        <v>9.2682876712328766E-3</v>
      </c>
      <c r="AN779" s="196">
        <f>+IFERROR(INDEX('Time-based'!$H$265:$QV$265,MATCH(AN$5,'Time-based'!$H$261:$QV$261,0)),0)*AN9</f>
        <v>9.3701369863013698E-3</v>
      </c>
      <c r="AO779" s="196">
        <f>+IFERROR(INDEX('Time-based'!$H$265:$QV$265,MATCH(AO$5,'Time-based'!$H$261:$QV$261,0)),0)*AO9</f>
        <v>9.3701369863013698E-3</v>
      </c>
      <c r="AP779" s="196">
        <f>+IFERROR(INDEX('Time-based'!$H$265:$QV$265,MATCH(AP$5,'Time-based'!$H$261:$QV$261,0)),0)*AP9</f>
        <v>7.7178082191780824E-3</v>
      </c>
      <c r="AQ779" s="196">
        <f>+IFERROR(INDEX('Time-based'!$H$265:$QV$265,MATCH(AQ$5,'Time-based'!$H$261:$QV$261,0)),0)*AQ9</f>
        <v>7.8035616438356173E-3</v>
      </c>
      <c r="AR779" s="196">
        <f>+IFERROR(INDEX('Time-based'!$H$265:$QV$265,MATCH(AR$5,'Time-based'!$H$261:$QV$261,0)),0)*AR9</f>
        <v>7.8893150684931513E-3</v>
      </c>
      <c r="AS779" s="196">
        <f>+IFERROR(INDEX('Time-based'!$H$265:$QV$265,MATCH(AS$5,'Time-based'!$H$261:$QV$261,0)),0)*AS9</f>
        <v>7.8893150684931513E-3</v>
      </c>
      <c r="AT779" s="196">
        <f>+IFERROR(INDEX('Time-based'!$H$265:$QV$265,MATCH(AT$5,'Time-based'!$H$261:$QV$261,0)),0)*AT9</f>
        <v>7.7822404371584702E-3</v>
      </c>
      <c r="AU779" s="196">
        <f>+IFERROR(INDEX('Time-based'!$H$265:$QV$265,MATCH(AU$5,'Time-based'!$H$261:$QV$261,0)),0)*AU9</f>
        <v>7.7822404371584702E-3</v>
      </c>
      <c r="AV779" s="196">
        <f>+IFERROR(INDEX('Time-based'!$H$265:$QV$265,MATCH(AV$5,'Time-based'!$H$261:$QV$261,0)),0)*AV9</f>
        <v>7.8677595628415305E-3</v>
      </c>
      <c r="AW779" s="196">
        <f>+IFERROR(INDEX('Time-based'!$H$265:$QV$265,MATCH(AW$5,'Time-based'!$H$261:$QV$261,0)),0)*AW9</f>
        <v>7.8677595628415305E-3</v>
      </c>
      <c r="AX779" s="196">
        <f>+IFERROR(INDEX('Time-based'!$H$265:$QV$265,MATCH(AX$5,'Time-based'!$H$261:$QV$261,0)),0)*AX9</f>
        <v>7.7178082191780824E-3</v>
      </c>
      <c r="AY779" s="196">
        <f>+IFERROR(INDEX('Time-based'!$H$265:$QV$265,MATCH(AY$5,'Time-based'!$H$261:$QV$261,0)),0)*AY9</f>
        <v>7.8035616438356173E-3</v>
      </c>
      <c r="AZ779" s="196">
        <f>+IFERROR(INDEX('Time-based'!$H$265:$QV$265,MATCH(AZ$5,'Time-based'!$H$261:$QV$261,0)),0)*AZ9</f>
        <v>7.8893150684931513E-3</v>
      </c>
      <c r="BA779" s="196">
        <f>+IFERROR(INDEX('Time-based'!$H$265:$QV$265,MATCH(BA$5,'Time-based'!$H$261:$QV$261,0)),0)*BA9</f>
        <v>7.8893150684931513E-3</v>
      </c>
      <c r="BB779" s="196">
        <f>+IFERROR(INDEX('Time-based'!$H$265:$QV$265,MATCH(BB$5,'Time-based'!$H$261:$QV$261,0)),0)*BB9</f>
        <v>7.7178082191780824E-3</v>
      </c>
      <c r="BC779" s="196">
        <f>+IFERROR(INDEX('Time-based'!$H$265:$QV$265,MATCH(BC$5,'Time-based'!$H$261:$QV$261,0)),0)*BC9</f>
        <v>7.8035616438356173E-3</v>
      </c>
      <c r="BD779" s="196">
        <f>+IFERROR(INDEX('Time-based'!$H$265:$QV$265,MATCH(BD$5,'Time-based'!$H$261:$QV$261,0)),0)*BD9</f>
        <v>7.8893150684931513E-3</v>
      </c>
      <c r="BE779" s="196">
        <f>+IFERROR(INDEX('Time-based'!$H$265:$QV$265,MATCH(BE$5,'Time-based'!$H$261:$QV$261,0)),0)*BE9</f>
        <v>7.8893150684931513E-3</v>
      </c>
      <c r="BF779" s="196">
        <f>+IFERROR(INDEX('Time-based'!$H$265:$QV$265,MATCH(BF$5,'Time-based'!$H$261:$QV$261,0)),0)*BF9</f>
        <v>7.7178082191780824E-3</v>
      </c>
      <c r="BG779" s="196">
        <f>+IFERROR(INDEX('Time-based'!$H$265:$QV$265,MATCH(BG$5,'Time-based'!$H$261:$QV$261,0)),0)*BG9</f>
        <v>7.8035616438356173E-3</v>
      </c>
      <c r="BH779" s="196">
        <f>+IFERROR(INDEX('Time-based'!$H$265:$QV$265,MATCH(BH$5,'Time-based'!$H$261:$QV$261,0)),0)*BH9</f>
        <v>7.8893150684931513E-3</v>
      </c>
      <c r="BI779" s="196">
        <f>+IFERROR(INDEX('Time-based'!$H$265:$QV$265,MATCH(BI$5,'Time-based'!$H$261:$QV$261,0)),0)*BI9</f>
        <v>7.8893150684931513E-3</v>
      </c>
      <c r="BJ779" s="196">
        <f>+IFERROR(INDEX('Time-based'!$H$265:$QV$265,MATCH(BJ$5,'Time-based'!$H$261:$QV$261,0)),0)*BJ9</f>
        <v>7.7822404371584702E-3</v>
      </c>
      <c r="BK779" s="196">
        <f>+IFERROR(INDEX('Time-based'!$H$265:$QV$265,MATCH(BK$5,'Time-based'!$H$261:$QV$261,0)),0)*BK9</f>
        <v>7.7822404371584702E-3</v>
      </c>
      <c r="BL779" s="196">
        <f>+IFERROR(INDEX('Time-based'!$H$265:$QV$265,MATCH(BL$5,'Time-based'!$H$261:$QV$261,0)),0)*BL9</f>
        <v>7.8677595628415305E-3</v>
      </c>
      <c r="BM779" s="196">
        <f>+IFERROR(INDEX('Time-based'!$H$265:$QV$265,MATCH(BM$5,'Time-based'!$H$261:$QV$261,0)),0)*BM9</f>
        <v>7.8677595628415305E-3</v>
      </c>
      <c r="BN779" s="196">
        <f>+IFERROR(INDEX('Time-based'!$H$265:$QV$265,MATCH(BN$5,'Time-based'!$H$261:$QV$261,0)),0)*BN9</f>
        <v>7.7178082191780824E-3</v>
      </c>
      <c r="BO779" s="196">
        <f>+IFERROR(INDEX('Time-based'!$H$265:$QV$265,MATCH(BO$5,'Time-based'!$H$261:$QV$261,0)),0)*BO9</f>
        <v>7.8035616438356173E-3</v>
      </c>
      <c r="BP779" s="196">
        <f>+IFERROR(INDEX('Time-based'!$H$265:$QV$265,MATCH(BP$5,'Time-based'!$H$261:$QV$261,0)),0)*BP9</f>
        <v>7.8893150684931513E-3</v>
      </c>
      <c r="BQ779" s="196">
        <f>+IFERROR(INDEX('Time-based'!$H$265:$QV$265,MATCH(BQ$5,'Time-based'!$H$261:$QV$261,0)),0)*BQ9</f>
        <v>7.8893150684931513E-3</v>
      </c>
      <c r="BR779" s="196">
        <f>+IFERROR(INDEX('Time-based'!$H$265:$QV$265,MATCH(BR$5,'Time-based'!$H$261:$QV$261,0)),0)*BR9</f>
        <v>7.7178082191780824E-3</v>
      </c>
      <c r="BS779" s="196">
        <f>+IFERROR(INDEX('Time-based'!$H$265:$QV$265,MATCH(BS$5,'Time-based'!$H$261:$QV$261,0)),0)*BS9</f>
        <v>7.8035616438356173E-3</v>
      </c>
      <c r="BT779" s="196">
        <f>+IFERROR(INDEX('Time-based'!$H$265:$QV$265,MATCH(BT$5,'Time-based'!$H$261:$QV$261,0)),0)*BT9</f>
        <v>7.8893150684931513E-3</v>
      </c>
      <c r="BU779" s="196">
        <f>+IFERROR(INDEX('Time-based'!$H$265:$QV$265,MATCH(BU$5,'Time-based'!$H$261:$QV$261,0)),0)*BU9</f>
        <v>7.8893150684931513E-3</v>
      </c>
      <c r="BV779" s="196">
        <f>+IFERROR(INDEX('Time-based'!$H$265:$QV$265,MATCH(BV$5,'Time-based'!$H$261:$QV$261,0)),0)*BV9</f>
        <v>7.7178082191780824E-3</v>
      </c>
      <c r="BW779" s="196">
        <f>+IFERROR(INDEX('Time-based'!$H$265:$QV$265,MATCH(BW$5,'Time-based'!$H$261:$QV$261,0)),0)*BW9</f>
        <v>7.8035616438356173E-3</v>
      </c>
      <c r="BX779" s="196">
        <f>+IFERROR(INDEX('Time-based'!$H$265:$QV$265,MATCH(BX$5,'Time-based'!$H$261:$QV$261,0)),0)*BX9</f>
        <v>7.8893150684931513E-3</v>
      </c>
      <c r="BY779" s="196">
        <f>+IFERROR(INDEX('Time-based'!$H$265:$QV$265,MATCH(BY$5,'Time-based'!$H$261:$QV$261,0)),0)*BY9</f>
        <v>7.8893150684931513E-3</v>
      </c>
      <c r="BZ779" s="196">
        <f>+IFERROR(INDEX('Time-based'!$H$265:$QV$265,MATCH(BZ$5,'Time-based'!$H$261:$QV$261,0)),0)*BZ9</f>
        <v>7.7822404371584702E-3</v>
      </c>
      <c r="CA779" s="196">
        <f>+IFERROR(INDEX('Time-based'!$H$265:$QV$265,MATCH(CA$5,'Time-based'!$H$261:$QV$261,0)),0)*CA9</f>
        <v>7.7822404371584702E-3</v>
      </c>
      <c r="CB779" s="196">
        <f>+IFERROR(INDEX('Time-based'!$H$265:$QV$265,MATCH(CB$5,'Time-based'!$H$261:$QV$261,0)),0)*CB9</f>
        <v>7.8677595628415305E-3</v>
      </c>
      <c r="CC779" s="196">
        <f>+IFERROR(INDEX('Time-based'!$H$265:$QV$265,MATCH(CC$5,'Time-based'!$H$261:$QV$261,0)),0)*CC9</f>
        <v>7.8677595628415305E-3</v>
      </c>
      <c r="CD779" s="196">
        <f>+IFERROR(INDEX('Time-based'!$H$265:$QV$265,MATCH(CD$5,'Time-based'!$H$261:$QV$261,0)),0)*CD9</f>
        <v>7.7178082191780824E-3</v>
      </c>
      <c r="CE779" s="196">
        <f>+IFERROR(INDEX('Time-based'!$H$265:$QV$265,MATCH(CE$5,'Time-based'!$H$261:$QV$261,0)),0)*CE9</f>
        <v>7.8035616438356173E-3</v>
      </c>
      <c r="CF779" s="196">
        <f>+IFERROR(INDEX('Time-based'!$H$265:$QV$265,MATCH(CF$5,'Time-based'!$H$261:$QV$261,0)),0)*CF9</f>
        <v>7.8893150684931513E-3</v>
      </c>
      <c r="CG779" s="196">
        <f>+IFERROR(INDEX('Time-based'!$H$265:$QV$265,MATCH(CG$5,'Time-based'!$H$261:$QV$261,0)),0)*CG9</f>
        <v>7.8893150684931513E-3</v>
      </c>
      <c r="CH779" s="196">
        <f>+IFERROR(INDEX('Time-based'!$H$265:$QV$265,MATCH(CH$5,'Time-based'!$H$261:$QV$261,0)),0)*CH9</f>
        <v>7.7178082191780824E-3</v>
      </c>
      <c r="CI779" s="196">
        <f>+IFERROR(INDEX('Time-based'!$H$265:$QV$265,MATCH(CI$5,'Time-based'!$H$261:$QV$261,0)),0)*CI9</f>
        <v>7.8035616438356173E-3</v>
      </c>
      <c r="CJ779" s="196">
        <f>+IFERROR(INDEX('Time-based'!$H$265:$QV$265,MATCH(CJ$5,'Time-based'!$H$261:$QV$261,0)),0)*CJ9</f>
        <v>7.8893150684931513E-3</v>
      </c>
      <c r="CK779" s="196">
        <f>+IFERROR(INDEX('Time-based'!$H$265:$QV$265,MATCH(CK$5,'Time-based'!$H$261:$QV$261,0)),0)*CK9</f>
        <v>7.8893150684931513E-3</v>
      </c>
      <c r="CL779" s="196">
        <f>+IFERROR(INDEX('Time-based'!$H$265:$QV$265,MATCH(CL$5,'Time-based'!$H$261:$QV$261,0)),0)*CL9</f>
        <v>7.7178082191780824E-3</v>
      </c>
      <c r="CM779" s="196">
        <f>+IFERROR(INDEX('Time-based'!$H$265:$QV$265,MATCH(CM$5,'Time-based'!$H$261:$QV$261,0)),0)*CM9</f>
        <v>7.8035616438356173E-3</v>
      </c>
      <c r="CN779" s="196">
        <f>+IFERROR(INDEX('Time-based'!$H$265:$QV$265,MATCH(CN$5,'Time-based'!$H$261:$QV$261,0)),0)*CN9</f>
        <v>7.8893150684931513E-3</v>
      </c>
      <c r="CO779" s="196">
        <f>+IFERROR(INDEX('Time-based'!$H$265:$QV$265,MATCH(CO$5,'Time-based'!$H$261:$QV$261,0)),0)*CO9</f>
        <v>7.8893150684931513E-3</v>
      </c>
      <c r="CP779" s="196">
        <f>+IFERROR(INDEX('Time-based'!$H$265:$QV$265,MATCH(CP$5,'Time-based'!$H$261:$QV$261,0)),0)*CP9</f>
        <v>7.7822404371584702E-3</v>
      </c>
      <c r="CQ779" s="196">
        <f>+IFERROR(INDEX('Time-based'!$H$265:$QV$265,MATCH(CQ$5,'Time-based'!$H$261:$QV$261,0)),0)*CQ9</f>
        <v>7.7822404371584702E-3</v>
      </c>
      <c r="CR779" s="196">
        <f>+IFERROR(INDEX('Time-based'!$H$265:$QV$265,MATCH(CR$5,'Time-based'!$H$261:$QV$261,0)),0)*CR9</f>
        <v>7.8677595628415305E-3</v>
      </c>
      <c r="CS779" s="196">
        <f>+IFERROR(INDEX('Time-based'!$H$265:$QV$265,MATCH(CS$5,'Time-based'!$H$261:$QV$261,0)),0)*CS9</f>
        <v>7.8677595628415305E-3</v>
      </c>
      <c r="CT779" s="196">
        <f>+IFERROR(INDEX('Time-based'!$H$265:$QV$265,MATCH(CT$5,'Time-based'!$H$261:$QV$261,0)),0)*CT9</f>
        <v>7.7178082191780824E-3</v>
      </c>
      <c r="CU779" s="196">
        <f>+IFERROR(INDEX('Time-based'!$H$265:$QV$265,MATCH(CU$5,'Time-based'!$H$261:$QV$261,0)),0)*CU9</f>
        <v>7.8035616438356173E-3</v>
      </c>
      <c r="CV779" s="196">
        <f>+IFERROR(INDEX('Time-based'!$H$265:$QV$265,MATCH(CV$5,'Time-based'!$H$261:$QV$261,0)),0)*CV9</f>
        <v>7.8893150684931513E-3</v>
      </c>
      <c r="CW779" s="196">
        <f>+IFERROR(INDEX('Time-based'!$H$265:$QV$265,MATCH(CW$5,'Time-based'!$H$261:$QV$261,0)),0)*CW9</f>
        <v>7.8893150684931513E-3</v>
      </c>
      <c r="CX779" s="196">
        <f>+IFERROR(INDEX('Time-based'!$H$265:$QV$265,MATCH(CX$5,'Time-based'!$H$261:$QV$261,0)),0)*CX9</f>
        <v>7.7178082191780824E-3</v>
      </c>
      <c r="CY779" s="196">
        <f>+IFERROR(INDEX('Time-based'!$H$265:$QV$265,MATCH(CY$5,'Time-based'!$H$261:$QV$261,0)),0)*CY9</f>
        <v>7.8035616438356173E-3</v>
      </c>
      <c r="CZ779" s="196">
        <f>+IFERROR(INDEX('Time-based'!$H$265:$QV$265,MATCH(CZ$5,'Time-based'!$H$261:$QV$261,0)),0)*CZ9</f>
        <v>7.8893150684931513E-3</v>
      </c>
      <c r="DA779" s="196">
        <f>+IFERROR(INDEX('Time-based'!$H$265:$QV$265,MATCH(DA$5,'Time-based'!$H$261:$QV$261,0)),0)*DA9</f>
        <v>7.8893150684931513E-3</v>
      </c>
      <c r="DB779" s="196">
        <f>+IFERROR(INDEX('Time-based'!$H$265:$QV$265,MATCH(DB$5,'Time-based'!$H$261:$QV$261,0)),0)*DB9</f>
        <v>7.7178082191780824E-3</v>
      </c>
      <c r="DC779" s="196">
        <f>+IFERROR(INDEX('Time-based'!$H$265:$QV$265,MATCH(DC$5,'Time-based'!$H$261:$QV$261,0)),0)*DC9</f>
        <v>7.8035616438356173E-3</v>
      </c>
      <c r="DD779" s="196">
        <f>+IFERROR(INDEX('Time-based'!$H$265:$QV$265,MATCH(DD$5,'Time-based'!$H$261:$QV$261,0)),0)*DD9</f>
        <v>7.8893150684931513E-3</v>
      </c>
      <c r="DE779" s="196">
        <f>+IFERROR(INDEX('Time-based'!$H$265:$QV$265,MATCH(DE$5,'Time-based'!$H$261:$QV$261,0)),0)*DE9</f>
        <v>7.8893150684931513E-3</v>
      </c>
      <c r="DF779" s="196">
        <f>+IFERROR(INDEX('Time-based'!$H$265:$QV$265,MATCH(DF$5,'Time-based'!$H$261:$QV$261,0)),0)*DF9</f>
        <v>7.7822404371584702E-3</v>
      </c>
      <c r="DG779" s="196">
        <f>+IFERROR(INDEX('Time-based'!$H$265:$QV$265,MATCH(DG$5,'Time-based'!$H$261:$QV$261,0)),0)*DG9</f>
        <v>7.7822404371584702E-3</v>
      </c>
      <c r="DH779" s="196">
        <f>+IFERROR(INDEX('Time-based'!$H$265:$QV$265,MATCH(DH$5,'Time-based'!$H$261:$QV$261,0)),0)*DH9</f>
        <v>7.8677595628415305E-3</v>
      </c>
      <c r="DI779" s="196">
        <f>+IFERROR(INDEX('Time-based'!$H$265:$QV$265,MATCH(DI$5,'Time-based'!$H$261:$QV$261,0)),0)*DI9</f>
        <v>7.8677595628415305E-3</v>
      </c>
      <c r="DJ779" s="196">
        <f>+IFERROR(INDEX('Time-based'!$H$265:$QV$265,MATCH(DJ$5,'Time-based'!$H$261:$QV$261,0)),0)*DJ9</f>
        <v>7.7178082191780824E-3</v>
      </c>
      <c r="DK779" s="196">
        <f>+IFERROR(INDEX('Time-based'!$H$265:$QV$265,MATCH(DK$5,'Time-based'!$H$261:$QV$261,0)),0)*DK9</f>
        <v>7.8035616438356173E-3</v>
      </c>
      <c r="DL779" s="196">
        <f>+IFERROR(INDEX('Time-based'!$H$265:$QV$265,MATCH(DL$5,'Time-based'!$H$261:$QV$261,0)),0)*DL9</f>
        <v>7.8893150684931513E-3</v>
      </c>
      <c r="DM779" s="196">
        <f>+IFERROR(INDEX('Time-based'!$H$265:$QV$265,MATCH(DM$5,'Time-based'!$H$261:$QV$261,0)),0)*DM9</f>
        <v>7.8893150684931513E-3</v>
      </c>
      <c r="DN779" s="196">
        <f>+IFERROR(INDEX('Time-based'!$H$265:$QV$265,MATCH(DN$5,'Time-based'!$H$261:$QV$261,0)),0)*DN9</f>
        <v>7.7178082191780824E-3</v>
      </c>
      <c r="DO779" s="196">
        <f>+IFERROR(INDEX('Time-based'!$H$265:$QV$265,MATCH(DO$5,'Time-based'!$H$261:$QV$261,0)),0)*DO9</f>
        <v>7.8035616438356173E-3</v>
      </c>
      <c r="DP779" s="196">
        <f>+IFERROR(INDEX('Time-based'!$H$265:$QV$265,MATCH(DP$5,'Time-based'!$H$261:$QV$261,0)),0)*DP9</f>
        <v>7.8893150684931513E-3</v>
      </c>
      <c r="DQ779" s="196">
        <f>+IFERROR(INDEX('Time-based'!$H$265:$QV$265,MATCH(DQ$5,'Time-based'!$H$261:$QV$261,0)),0)*DQ9</f>
        <v>7.8893150684931513E-3</v>
      </c>
      <c r="DR779" s="196">
        <f>+IFERROR(INDEX('Time-based'!$H$265:$QV$265,MATCH(DR$5,'Time-based'!$H$261:$QV$261,0)),0)*DR9</f>
        <v>7.7178082191780824E-3</v>
      </c>
      <c r="DS779" s="196">
        <f>+IFERROR(INDEX('Time-based'!$H$265:$QV$265,MATCH(DS$5,'Time-based'!$H$261:$QV$261,0)),0)*DS9</f>
        <v>7.8035616438356173E-3</v>
      </c>
      <c r="DT779" s="196">
        <f>+IFERROR(INDEX('Time-based'!$H$265:$QV$265,MATCH(DT$5,'Time-based'!$H$261:$QV$261,0)),0)*DT9</f>
        <v>7.8893150684931513E-3</v>
      </c>
      <c r="DU779" s="196">
        <f>+IFERROR(INDEX('Time-based'!$H$265:$QV$265,MATCH(DU$5,'Time-based'!$H$261:$QV$261,0)),0)*DU9</f>
        <v>7.8893150684931513E-3</v>
      </c>
      <c r="DV779" s="196">
        <f>+IFERROR(INDEX('Time-based'!$H$265:$QV$265,MATCH(DV$5,'Time-based'!$H$261:$QV$261,0)),0)*DV9</f>
        <v>7.7822404371584702E-3</v>
      </c>
      <c r="DW779" s="196">
        <f>+IFERROR(INDEX('Time-based'!$H$265:$QV$265,MATCH(DW$5,'Time-based'!$H$261:$QV$261,0)),0)*DW9</f>
        <v>7.7822404371584702E-3</v>
      </c>
      <c r="DX779" s="196">
        <f>+IFERROR(INDEX('Time-based'!$H$265:$QV$265,MATCH(DX$5,'Time-based'!$H$261:$QV$261,0)),0)*DX9</f>
        <v>7.8677595628415305E-3</v>
      </c>
      <c r="DY779" s="196">
        <f>+IFERROR(INDEX('Time-based'!$H$265:$QV$265,MATCH(DY$5,'Time-based'!$H$261:$QV$261,0)),0)*DY9</f>
        <v>7.8677595628415305E-3</v>
      </c>
      <c r="DZ779" s="196">
        <f>+IFERROR(INDEX('Time-based'!$H$265:$QV$265,MATCH(DZ$5,'Time-based'!$H$261:$QV$261,0)),0)*DZ9</f>
        <v>7.7178082191780824E-3</v>
      </c>
      <c r="EA779" s="196">
        <f>+IFERROR(INDEX('Time-based'!$H$265:$QV$265,MATCH(EA$5,'Time-based'!$H$261:$QV$261,0)),0)*EA9</f>
        <v>7.8035616438356173E-3</v>
      </c>
      <c r="EB779" s="196">
        <f>+IFERROR(INDEX('Time-based'!$H$265:$QV$265,MATCH(EB$5,'Time-based'!$H$261:$QV$261,0)),0)*EB9</f>
        <v>7.8893150684931513E-3</v>
      </c>
      <c r="EC779" s="196">
        <f>+IFERROR(INDEX('Time-based'!$H$265:$QV$265,MATCH(EC$5,'Time-based'!$H$261:$QV$261,0)),0)*EC9</f>
        <v>7.8893150684931513E-3</v>
      </c>
      <c r="ED779" s="196">
        <f>+IFERROR(INDEX('Time-based'!$H$265:$QV$265,MATCH(ED$5,'Time-based'!$H$261:$QV$261,0)),0)*ED9</f>
        <v>7.7178082191780824E-3</v>
      </c>
      <c r="EE779" s="196">
        <f>+IFERROR(INDEX('Time-based'!$H$265:$QV$265,MATCH(EE$5,'Time-based'!$H$261:$QV$261,0)),0)*EE9</f>
        <v>7.8035616438356173E-3</v>
      </c>
      <c r="EF779" s="196">
        <f>+IFERROR(INDEX('Time-based'!$H$265:$QV$265,MATCH(EF$5,'Time-based'!$H$261:$QV$261,0)),0)*EF9</f>
        <v>7.8893150684931513E-3</v>
      </c>
      <c r="EG779" s="196">
        <f>+IFERROR(INDEX('Time-based'!$H$265:$QV$265,MATCH(EG$5,'Time-based'!$H$261:$QV$261,0)),0)*EG9</f>
        <v>7.8893150684931513E-3</v>
      </c>
      <c r="EH779" s="196">
        <f>+IFERROR(INDEX('Time-based'!$H$265:$QV$265,MATCH(EH$5,'Time-based'!$H$261:$QV$261,0)),0)*EH9</f>
        <v>7.7178082191780824E-3</v>
      </c>
      <c r="EI779" s="196">
        <f>+IFERROR(INDEX('Time-based'!$H$265:$QV$265,MATCH(EI$5,'Time-based'!$H$261:$QV$261,0)),0)*EI9</f>
        <v>7.8035616438356173E-3</v>
      </c>
      <c r="EJ779" s="196">
        <f>+IFERROR(INDEX('Time-based'!$H$265:$QV$265,MATCH(EJ$5,'Time-based'!$H$261:$QV$261,0)),0)*EJ9</f>
        <v>7.8893150684931513E-3</v>
      </c>
      <c r="EK779" s="196">
        <f>+IFERROR(INDEX('Time-based'!$H$265:$QV$265,MATCH(EK$5,'Time-based'!$H$261:$QV$261,0)),0)*EK9</f>
        <v>7.8893150684931513E-3</v>
      </c>
      <c r="EL779" s="196">
        <f>+IFERROR(INDEX('Time-based'!$H$265:$QV$265,MATCH(EL$5,'Time-based'!$H$261:$QV$261,0)),0)*EL9</f>
        <v>7.7822404371584702E-3</v>
      </c>
      <c r="EM779" s="196">
        <f>+IFERROR(INDEX('Time-based'!$H$265:$QV$265,MATCH(EM$5,'Time-based'!$H$261:$QV$261,0)),0)*EM9</f>
        <v>7.7822404371584702E-3</v>
      </c>
      <c r="EN779" s="196">
        <f>+IFERROR(INDEX('Time-based'!$H$265:$QV$265,MATCH(EN$5,'Time-based'!$H$261:$QV$261,0)),0)*EN9</f>
        <v>7.8677595628415305E-3</v>
      </c>
      <c r="EO779" s="196">
        <f>+IFERROR(INDEX('Time-based'!$H$265:$QV$265,MATCH(EO$5,'Time-based'!$H$261:$QV$261,0)),0)*EO9</f>
        <v>7.8677595628415305E-3</v>
      </c>
      <c r="EP779" s="196">
        <f>+IFERROR(INDEX('Time-based'!$H$265:$QV$265,MATCH(EP$5,'Time-based'!$H$261:$QV$261,0)),0)*EP9</f>
        <v>7.7178082191780824E-3</v>
      </c>
      <c r="EQ779" s="196">
        <f>+IFERROR(INDEX('Time-based'!$H$265:$QV$265,MATCH(EQ$5,'Time-based'!$H$261:$QV$261,0)),0)*EQ9</f>
        <v>7.8035616438356173E-3</v>
      </c>
      <c r="ER779" s="196">
        <f>+IFERROR(INDEX('Time-based'!$H$265:$QV$265,MATCH(ER$5,'Time-based'!$H$261:$QV$261,0)),0)*ER9</f>
        <v>7.8893150684931513E-3</v>
      </c>
      <c r="ES779" s="196">
        <f>+IFERROR(INDEX('Time-based'!$H$265:$QV$265,MATCH(ES$5,'Time-based'!$H$261:$QV$261,0)),0)*ES9</f>
        <v>7.8893150684931513E-3</v>
      </c>
      <c r="ET779" s="196">
        <f>+IFERROR(INDEX('Time-based'!$H$265:$QV$265,MATCH(ET$5,'Time-based'!$H$261:$QV$261,0)),0)*ET9</f>
        <v>7.7178082191780824E-3</v>
      </c>
      <c r="EU779" s="196">
        <f>+IFERROR(INDEX('Time-based'!$H$265:$QV$265,MATCH(EU$5,'Time-based'!$H$261:$QV$261,0)),0)*EU9</f>
        <v>7.8035616438356173E-3</v>
      </c>
      <c r="EV779" s="196">
        <f>+IFERROR(INDEX('Time-based'!$H$265:$QV$265,MATCH(EV$5,'Time-based'!$H$261:$QV$261,0)),0)*EV9</f>
        <v>7.8893150684931513E-3</v>
      </c>
      <c r="EW779" s="196">
        <f>+IFERROR(INDEX('Time-based'!$H$265:$QV$265,MATCH(EW$5,'Time-based'!$H$261:$QV$261,0)),0)*EW9</f>
        <v>7.8893150684931513E-3</v>
      </c>
      <c r="EX779" s="196">
        <f>+IFERROR(INDEX('Time-based'!$H$265:$QV$265,MATCH(EX$5,'Time-based'!$H$261:$QV$261,0)),0)*EX9</f>
        <v>7.7178082191780824E-3</v>
      </c>
      <c r="EY779" s="196">
        <f>+IFERROR(INDEX('Time-based'!$H$265:$QV$265,MATCH(EY$5,'Time-based'!$H$261:$QV$261,0)),0)*EY9</f>
        <v>7.8035616438356173E-3</v>
      </c>
      <c r="EZ779" s="196">
        <f>+IFERROR(INDEX('Time-based'!$H$265:$QV$265,MATCH(EZ$5,'Time-based'!$H$261:$QV$261,0)),0)*EZ9</f>
        <v>7.8893150684931513E-3</v>
      </c>
      <c r="FA779" s="196">
        <f>+IFERROR(INDEX('Time-based'!$H$265:$QV$265,MATCH(FA$5,'Time-based'!$H$261:$QV$261,0)),0)*FA9</f>
        <v>7.8893150684931513E-3</v>
      </c>
      <c r="FB779" s="196">
        <f>+IFERROR(INDEX('Time-based'!$H$265:$QV$265,MATCH(FB$5,'Time-based'!$H$261:$QV$261,0)),0)*FB9</f>
        <v>7.7822404371584702E-3</v>
      </c>
      <c r="FC779" s="196">
        <f>+IFERROR(INDEX('Time-based'!$H$265:$QV$265,MATCH(FC$5,'Time-based'!$H$261:$QV$261,0)),0)*FC9</f>
        <v>7.7822404371584702E-3</v>
      </c>
      <c r="FD779" s="196">
        <f>+IFERROR(INDEX('Time-based'!$H$265:$QV$265,MATCH(FD$5,'Time-based'!$H$261:$QV$261,0)),0)*FD9</f>
        <v>7.8677595628415305E-3</v>
      </c>
      <c r="FE779" s="196">
        <f>+IFERROR(INDEX('Time-based'!$H$265:$QV$265,MATCH(FE$5,'Time-based'!$H$261:$QV$261,0)),0)*FE9</f>
        <v>7.8677595628415305E-3</v>
      </c>
      <c r="FF779" s="196">
        <f>+IFERROR(INDEX('Time-based'!$H$265:$QV$265,MATCH(FF$5,'Time-based'!$H$261:$QV$261,0)),0)*FF9</f>
        <v>0</v>
      </c>
      <c r="FG779" s="196">
        <f>+IFERROR(INDEX('Time-based'!$H$265:$QV$265,MATCH(FG$5,'Time-based'!$H$261:$QV$261,0)),0)*FG9</f>
        <v>0</v>
      </c>
      <c r="FH779" s="196">
        <f>+IFERROR(INDEX('Time-based'!$H$265:$QV$265,MATCH(FH$5,'Time-based'!$H$261:$QV$261,0)),0)*FH9</f>
        <v>0</v>
      </c>
      <c r="FI779" s="196">
        <f>+IFERROR(INDEX('Time-based'!$H$265:$QV$265,MATCH(FI$5,'Time-based'!$H$261:$QV$261,0)),0)*FI9</f>
        <v>0</v>
      </c>
      <c r="FJ779" s="196">
        <f>+IFERROR(INDEX('Time-based'!$H$265:$QV$265,MATCH(FJ$5,'Time-based'!$H$261:$QV$261,0)),0)*FJ9</f>
        <v>0</v>
      </c>
      <c r="FK779" s="196">
        <f>+IFERROR(INDEX('Time-based'!$H$265:$QV$265,MATCH(FK$5,'Time-based'!$H$261:$QV$261,0)),0)*FK9</f>
        <v>0</v>
      </c>
      <c r="FL779" s="196">
        <f>+IFERROR(INDEX('Time-based'!$H$265:$QV$265,MATCH(FL$5,'Time-based'!$H$261:$QV$261,0)),0)*FL9</f>
        <v>0</v>
      </c>
      <c r="FM779" s="196">
        <f>+IFERROR(INDEX('Time-based'!$H$265:$QV$265,MATCH(FM$5,'Time-based'!$H$261:$QV$261,0)),0)*FM9</f>
        <v>0</v>
      </c>
      <c r="FN779" s="196">
        <f>+IFERROR(INDEX('Time-based'!$H$265:$QV$265,MATCH(FN$5,'Time-based'!$H$261:$QV$261,0)),0)*FN9</f>
        <v>0</v>
      </c>
      <c r="FO779" s="196">
        <f>+IFERROR(INDEX('Time-based'!$H$265:$QV$265,MATCH(FO$5,'Time-based'!$H$261:$QV$261,0)),0)*FO9</f>
        <v>0</v>
      </c>
      <c r="FP779" s="196">
        <f>+IFERROR(INDEX('Time-based'!$H$265:$QV$265,MATCH(FP$5,'Time-based'!$H$261:$QV$261,0)),0)*FP9</f>
        <v>0</v>
      </c>
      <c r="FQ779" s="196">
        <f>+IFERROR(INDEX('Time-based'!$H$265:$QV$265,MATCH(FQ$5,'Time-based'!$H$261:$QV$261,0)),0)*FQ9</f>
        <v>0</v>
      </c>
      <c r="FR779" s="196">
        <f>+IFERROR(INDEX('Time-based'!$H$265:$QV$265,MATCH(FR$5,'Time-based'!$H$261:$QV$261,0)),0)*FR9</f>
        <v>0</v>
      </c>
    </row>
    <row r="780" spans="2:174">
      <c r="C780" t="s">
        <v>847</v>
      </c>
      <c r="D780" s="144" t="s">
        <v>15</v>
      </c>
      <c r="E780" s="316">
        <f>INDEX(Assumptions!$G490:$G490,MATCH($A$1,Model_Number,0))</f>
        <v>0</v>
      </c>
      <c r="H780" s="8"/>
      <c r="I780" s="18"/>
      <c r="J780" s="196">
        <f t="shared" ref="J780:AO780" si="1987">$E780 * J9</f>
        <v>0</v>
      </c>
      <c r="K780" s="196">
        <f t="shared" si="1987"/>
        <v>0</v>
      </c>
      <c r="L780" s="196">
        <f t="shared" si="1987"/>
        <v>0</v>
      </c>
      <c r="M780" s="196">
        <f t="shared" si="1987"/>
        <v>0</v>
      </c>
      <c r="N780" s="196">
        <f t="shared" si="1987"/>
        <v>0</v>
      </c>
      <c r="O780" s="196">
        <f t="shared" si="1987"/>
        <v>0</v>
      </c>
      <c r="P780" s="196">
        <f t="shared" si="1987"/>
        <v>0</v>
      </c>
      <c r="Q780" s="196">
        <f t="shared" si="1987"/>
        <v>0</v>
      </c>
      <c r="R780" s="196">
        <f t="shared" si="1987"/>
        <v>0</v>
      </c>
      <c r="S780" s="196">
        <f t="shared" si="1987"/>
        <v>0</v>
      </c>
      <c r="T780" s="196">
        <f t="shared" si="1987"/>
        <v>0</v>
      </c>
      <c r="U780" s="196">
        <f t="shared" si="1987"/>
        <v>0</v>
      </c>
      <c r="V780" s="196">
        <f t="shared" si="1987"/>
        <v>0</v>
      </c>
      <c r="W780" s="196">
        <f t="shared" si="1987"/>
        <v>0</v>
      </c>
      <c r="X780" s="196">
        <f t="shared" si="1987"/>
        <v>0</v>
      </c>
      <c r="Y780" s="196">
        <f t="shared" si="1987"/>
        <v>0</v>
      </c>
      <c r="Z780" s="196">
        <f t="shared" si="1987"/>
        <v>0</v>
      </c>
      <c r="AA780" s="196">
        <f t="shared" si="1987"/>
        <v>0</v>
      </c>
      <c r="AB780" s="196">
        <f t="shared" si="1987"/>
        <v>0</v>
      </c>
      <c r="AC780" s="196">
        <f t="shared" si="1987"/>
        <v>0</v>
      </c>
      <c r="AD780" s="196">
        <f t="shared" si="1987"/>
        <v>0</v>
      </c>
      <c r="AE780" s="196">
        <f t="shared" si="1987"/>
        <v>0</v>
      </c>
      <c r="AF780" s="196">
        <f t="shared" si="1987"/>
        <v>0</v>
      </c>
      <c r="AG780" s="196">
        <f t="shared" si="1987"/>
        <v>0</v>
      </c>
      <c r="AH780" s="196">
        <f t="shared" si="1987"/>
        <v>0</v>
      </c>
      <c r="AI780" s="196">
        <f t="shared" si="1987"/>
        <v>0</v>
      </c>
      <c r="AJ780" s="196">
        <f t="shared" si="1987"/>
        <v>0</v>
      </c>
      <c r="AK780" s="196">
        <f t="shared" si="1987"/>
        <v>0</v>
      </c>
      <c r="AL780" s="196">
        <f t="shared" si="1987"/>
        <v>0</v>
      </c>
      <c r="AM780" s="196">
        <f t="shared" si="1987"/>
        <v>0</v>
      </c>
      <c r="AN780" s="196">
        <f t="shared" si="1987"/>
        <v>0</v>
      </c>
      <c r="AO780" s="196">
        <f t="shared" si="1987"/>
        <v>0</v>
      </c>
      <c r="AP780" s="196">
        <f t="shared" ref="AP780:BU780" si="1988">$E780 * AP9</f>
        <v>0</v>
      </c>
      <c r="AQ780" s="196">
        <f t="shared" si="1988"/>
        <v>0</v>
      </c>
      <c r="AR780" s="196">
        <f t="shared" si="1988"/>
        <v>0</v>
      </c>
      <c r="AS780" s="196">
        <f t="shared" si="1988"/>
        <v>0</v>
      </c>
      <c r="AT780" s="196">
        <f t="shared" si="1988"/>
        <v>0</v>
      </c>
      <c r="AU780" s="196">
        <f t="shared" si="1988"/>
        <v>0</v>
      </c>
      <c r="AV780" s="196">
        <f t="shared" si="1988"/>
        <v>0</v>
      </c>
      <c r="AW780" s="196">
        <f t="shared" si="1988"/>
        <v>0</v>
      </c>
      <c r="AX780" s="196">
        <f t="shared" si="1988"/>
        <v>0</v>
      </c>
      <c r="AY780" s="196">
        <f t="shared" si="1988"/>
        <v>0</v>
      </c>
      <c r="AZ780" s="196">
        <f t="shared" si="1988"/>
        <v>0</v>
      </c>
      <c r="BA780" s="196">
        <f t="shared" si="1988"/>
        <v>0</v>
      </c>
      <c r="BB780" s="196">
        <f t="shared" si="1988"/>
        <v>0</v>
      </c>
      <c r="BC780" s="196">
        <f t="shared" si="1988"/>
        <v>0</v>
      </c>
      <c r="BD780" s="196">
        <f t="shared" si="1988"/>
        <v>0</v>
      </c>
      <c r="BE780" s="196">
        <f t="shared" si="1988"/>
        <v>0</v>
      </c>
      <c r="BF780" s="196">
        <f t="shared" si="1988"/>
        <v>0</v>
      </c>
      <c r="BG780" s="196">
        <f t="shared" si="1988"/>
        <v>0</v>
      </c>
      <c r="BH780" s="196">
        <f t="shared" si="1988"/>
        <v>0</v>
      </c>
      <c r="BI780" s="196">
        <f t="shared" si="1988"/>
        <v>0</v>
      </c>
      <c r="BJ780" s="196">
        <f t="shared" si="1988"/>
        <v>0</v>
      </c>
      <c r="BK780" s="196">
        <f t="shared" si="1988"/>
        <v>0</v>
      </c>
      <c r="BL780" s="196">
        <f t="shared" si="1988"/>
        <v>0</v>
      </c>
      <c r="BM780" s="196">
        <f t="shared" si="1988"/>
        <v>0</v>
      </c>
      <c r="BN780" s="196">
        <f t="shared" si="1988"/>
        <v>0</v>
      </c>
      <c r="BO780" s="196">
        <f t="shared" si="1988"/>
        <v>0</v>
      </c>
      <c r="BP780" s="196">
        <f t="shared" si="1988"/>
        <v>0</v>
      </c>
      <c r="BQ780" s="196">
        <f t="shared" si="1988"/>
        <v>0</v>
      </c>
      <c r="BR780" s="196">
        <f t="shared" si="1988"/>
        <v>0</v>
      </c>
      <c r="BS780" s="196">
        <f t="shared" si="1988"/>
        <v>0</v>
      </c>
      <c r="BT780" s="196">
        <f t="shared" si="1988"/>
        <v>0</v>
      </c>
      <c r="BU780" s="196">
        <f t="shared" si="1988"/>
        <v>0</v>
      </c>
      <c r="BV780" s="196">
        <f t="shared" ref="BV780:DA780" si="1989">$E780 * BV9</f>
        <v>0</v>
      </c>
      <c r="BW780" s="196">
        <f t="shared" si="1989"/>
        <v>0</v>
      </c>
      <c r="BX780" s="196">
        <f t="shared" si="1989"/>
        <v>0</v>
      </c>
      <c r="BY780" s="196">
        <f t="shared" si="1989"/>
        <v>0</v>
      </c>
      <c r="BZ780" s="196">
        <f t="shared" si="1989"/>
        <v>0</v>
      </c>
      <c r="CA780" s="196">
        <f t="shared" si="1989"/>
        <v>0</v>
      </c>
      <c r="CB780" s="196">
        <f t="shared" si="1989"/>
        <v>0</v>
      </c>
      <c r="CC780" s="196">
        <f t="shared" si="1989"/>
        <v>0</v>
      </c>
      <c r="CD780" s="196">
        <f t="shared" si="1989"/>
        <v>0</v>
      </c>
      <c r="CE780" s="196">
        <f t="shared" si="1989"/>
        <v>0</v>
      </c>
      <c r="CF780" s="196">
        <f t="shared" si="1989"/>
        <v>0</v>
      </c>
      <c r="CG780" s="196">
        <f t="shared" si="1989"/>
        <v>0</v>
      </c>
      <c r="CH780" s="196">
        <f t="shared" si="1989"/>
        <v>0</v>
      </c>
      <c r="CI780" s="196">
        <f t="shared" si="1989"/>
        <v>0</v>
      </c>
      <c r="CJ780" s="196">
        <f t="shared" si="1989"/>
        <v>0</v>
      </c>
      <c r="CK780" s="196">
        <f t="shared" si="1989"/>
        <v>0</v>
      </c>
      <c r="CL780" s="196">
        <f t="shared" si="1989"/>
        <v>0</v>
      </c>
      <c r="CM780" s="196">
        <f t="shared" si="1989"/>
        <v>0</v>
      </c>
      <c r="CN780" s="196">
        <f t="shared" si="1989"/>
        <v>0</v>
      </c>
      <c r="CO780" s="196">
        <f t="shared" si="1989"/>
        <v>0</v>
      </c>
      <c r="CP780" s="196">
        <f t="shared" si="1989"/>
        <v>0</v>
      </c>
      <c r="CQ780" s="196">
        <f t="shared" si="1989"/>
        <v>0</v>
      </c>
      <c r="CR780" s="196">
        <f t="shared" si="1989"/>
        <v>0</v>
      </c>
      <c r="CS780" s="196">
        <f t="shared" si="1989"/>
        <v>0</v>
      </c>
      <c r="CT780" s="196">
        <f t="shared" si="1989"/>
        <v>0</v>
      </c>
      <c r="CU780" s="196">
        <f t="shared" si="1989"/>
        <v>0</v>
      </c>
      <c r="CV780" s="196">
        <f t="shared" si="1989"/>
        <v>0</v>
      </c>
      <c r="CW780" s="196">
        <f t="shared" si="1989"/>
        <v>0</v>
      </c>
      <c r="CX780" s="196">
        <f t="shared" si="1989"/>
        <v>0</v>
      </c>
      <c r="CY780" s="196">
        <f t="shared" si="1989"/>
        <v>0</v>
      </c>
      <c r="CZ780" s="196">
        <f t="shared" si="1989"/>
        <v>0</v>
      </c>
      <c r="DA780" s="196">
        <f t="shared" si="1989"/>
        <v>0</v>
      </c>
      <c r="DB780" s="196">
        <f t="shared" ref="DB780:EG780" si="1990">$E780 * DB9</f>
        <v>0</v>
      </c>
      <c r="DC780" s="196">
        <f t="shared" si="1990"/>
        <v>0</v>
      </c>
      <c r="DD780" s="196">
        <f t="shared" si="1990"/>
        <v>0</v>
      </c>
      <c r="DE780" s="196">
        <f t="shared" si="1990"/>
        <v>0</v>
      </c>
      <c r="DF780" s="196">
        <f t="shared" si="1990"/>
        <v>0</v>
      </c>
      <c r="DG780" s="196">
        <f t="shared" si="1990"/>
        <v>0</v>
      </c>
      <c r="DH780" s="196">
        <f t="shared" si="1990"/>
        <v>0</v>
      </c>
      <c r="DI780" s="196">
        <f t="shared" si="1990"/>
        <v>0</v>
      </c>
      <c r="DJ780" s="196">
        <f t="shared" si="1990"/>
        <v>0</v>
      </c>
      <c r="DK780" s="196">
        <f t="shared" si="1990"/>
        <v>0</v>
      </c>
      <c r="DL780" s="196">
        <f t="shared" si="1990"/>
        <v>0</v>
      </c>
      <c r="DM780" s="196">
        <f t="shared" si="1990"/>
        <v>0</v>
      </c>
      <c r="DN780" s="196">
        <f t="shared" si="1990"/>
        <v>0</v>
      </c>
      <c r="DO780" s="196">
        <f t="shared" si="1990"/>
        <v>0</v>
      </c>
      <c r="DP780" s="196">
        <f t="shared" si="1990"/>
        <v>0</v>
      </c>
      <c r="DQ780" s="196">
        <f t="shared" si="1990"/>
        <v>0</v>
      </c>
      <c r="DR780" s="196">
        <f t="shared" si="1990"/>
        <v>0</v>
      </c>
      <c r="DS780" s="196">
        <f t="shared" si="1990"/>
        <v>0</v>
      </c>
      <c r="DT780" s="196">
        <f t="shared" si="1990"/>
        <v>0</v>
      </c>
      <c r="DU780" s="196">
        <f t="shared" si="1990"/>
        <v>0</v>
      </c>
      <c r="DV780" s="196">
        <f t="shared" si="1990"/>
        <v>0</v>
      </c>
      <c r="DW780" s="196">
        <f t="shared" si="1990"/>
        <v>0</v>
      </c>
      <c r="DX780" s="196">
        <f t="shared" si="1990"/>
        <v>0</v>
      </c>
      <c r="DY780" s="196">
        <f t="shared" si="1990"/>
        <v>0</v>
      </c>
      <c r="DZ780" s="196">
        <f t="shared" si="1990"/>
        <v>0</v>
      </c>
      <c r="EA780" s="196">
        <f t="shared" si="1990"/>
        <v>0</v>
      </c>
      <c r="EB780" s="196">
        <f t="shared" si="1990"/>
        <v>0</v>
      </c>
      <c r="EC780" s="196">
        <f t="shared" si="1990"/>
        <v>0</v>
      </c>
      <c r="ED780" s="196">
        <f t="shared" si="1990"/>
        <v>0</v>
      </c>
      <c r="EE780" s="196">
        <f t="shared" si="1990"/>
        <v>0</v>
      </c>
      <c r="EF780" s="196">
        <f t="shared" si="1990"/>
        <v>0</v>
      </c>
      <c r="EG780" s="196">
        <f t="shared" si="1990"/>
        <v>0</v>
      </c>
      <c r="EH780" s="196">
        <f t="shared" ref="EH780:FR780" si="1991">$E780 * EH9</f>
        <v>0</v>
      </c>
      <c r="EI780" s="196">
        <f t="shared" si="1991"/>
        <v>0</v>
      </c>
      <c r="EJ780" s="196">
        <f t="shared" si="1991"/>
        <v>0</v>
      </c>
      <c r="EK780" s="196">
        <f t="shared" si="1991"/>
        <v>0</v>
      </c>
      <c r="EL780" s="196">
        <f t="shared" si="1991"/>
        <v>0</v>
      </c>
      <c r="EM780" s="196">
        <f t="shared" si="1991"/>
        <v>0</v>
      </c>
      <c r="EN780" s="196">
        <f t="shared" si="1991"/>
        <v>0</v>
      </c>
      <c r="EO780" s="196">
        <f t="shared" si="1991"/>
        <v>0</v>
      </c>
      <c r="EP780" s="196">
        <f t="shared" si="1991"/>
        <v>0</v>
      </c>
      <c r="EQ780" s="196">
        <f t="shared" si="1991"/>
        <v>0</v>
      </c>
      <c r="ER780" s="196">
        <f t="shared" si="1991"/>
        <v>0</v>
      </c>
      <c r="ES780" s="196">
        <f t="shared" si="1991"/>
        <v>0</v>
      </c>
      <c r="ET780" s="196">
        <f t="shared" si="1991"/>
        <v>0</v>
      </c>
      <c r="EU780" s="196">
        <f t="shared" si="1991"/>
        <v>0</v>
      </c>
      <c r="EV780" s="196">
        <f t="shared" si="1991"/>
        <v>0</v>
      </c>
      <c r="EW780" s="196">
        <f t="shared" si="1991"/>
        <v>0</v>
      </c>
      <c r="EX780" s="196">
        <f t="shared" si="1991"/>
        <v>0</v>
      </c>
      <c r="EY780" s="196">
        <f t="shared" si="1991"/>
        <v>0</v>
      </c>
      <c r="EZ780" s="196">
        <f t="shared" si="1991"/>
        <v>0</v>
      </c>
      <c r="FA780" s="196">
        <f t="shared" si="1991"/>
        <v>0</v>
      </c>
      <c r="FB780" s="196">
        <f t="shared" si="1991"/>
        <v>0</v>
      </c>
      <c r="FC780" s="196">
        <f t="shared" si="1991"/>
        <v>0</v>
      </c>
      <c r="FD780" s="196">
        <f t="shared" si="1991"/>
        <v>0</v>
      </c>
      <c r="FE780" s="196">
        <f t="shared" si="1991"/>
        <v>0</v>
      </c>
      <c r="FF780" s="196">
        <f t="shared" si="1991"/>
        <v>0</v>
      </c>
      <c r="FG780" s="196">
        <f t="shared" si="1991"/>
        <v>0</v>
      </c>
      <c r="FH780" s="196">
        <f t="shared" si="1991"/>
        <v>0</v>
      </c>
      <c r="FI780" s="196">
        <f t="shared" si="1991"/>
        <v>0</v>
      </c>
      <c r="FJ780" s="196">
        <f t="shared" si="1991"/>
        <v>0</v>
      </c>
      <c r="FK780" s="196">
        <f t="shared" si="1991"/>
        <v>0</v>
      </c>
      <c r="FL780" s="196">
        <f t="shared" si="1991"/>
        <v>0</v>
      </c>
      <c r="FM780" s="196">
        <f t="shared" si="1991"/>
        <v>0</v>
      </c>
      <c r="FN780" s="196">
        <f t="shared" si="1991"/>
        <v>0</v>
      </c>
      <c r="FO780" s="196">
        <f t="shared" si="1991"/>
        <v>0</v>
      </c>
      <c r="FP780" s="196">
        <f t="shared" si="1991"/>
        <v>0</v>
      </c>
      <c r="FQ780" s="196">
        <f t="shared" si="1991"/>
        <v>0</v>
      </c>
      <c r="FR780" s="196">
        <f t="shared" si="1991"/>
        <v>0</v>
      </c>
    </row>
    <row r="781" spans="2:174">
      <c r="C781" t="s">
        <v>623</v>
      </c>
      <c r="D781" s="144" t="s">
        <v>15</v>
      </c>
      <c r="H781" s="8"/>
      <c r="I781" s="18"/>
      <c r="J781" s="64">
        <f>SUM(J779:J780)</f>
        <v>0</v>
      </c>
      <c r="K781" s="64">
        <f t="shared" ref="K781:BV781" si="1992">SUM(K779:K780)</f>
        <v>0</v>
      </c>
      <c r="L781" s="64">
        <f t="shared" si="1992"/>
        <v>0</v>
      </c>
      <c r="M781" s="64">
        <f t="shared" si="1992"/>
        <v>0</v>
      </c>
      <c r="N781" s="64">
        <f t="shared" si="1992"/>
        <v>0</v>
      </c>
      <c r="O781" s="64">
        <f t="shared" si="1992"/>
        <v>0</v>
      </c>
      <c r="P781" s="64">
        <f t="shared" si="1992"/>
        <v>0</v>
      </c>
      <c r="Q781" s="64">
        <f t="shared" si="1992"/>
        <v>0</v>
      </c>
      <c r="R781" s="64">
        <f t="shared" si="1992"/>
        <v>1.4284931506849315E-2</v>
      </c>
      <c r="S781" s="64">
        <f t="shared" si="1992"/>
        <v>1.260703196347032E-2</v>
      </c>
      <c r="T781" s="64">
        <f t="shared" si="1992"/>
        <v>1.1787762557077627E-2</v>
      </c>
      <c r="U781" s="64">
        <f t="shared" si="1992"/>
        <v>1.0292237442922375E-2</v>
      </c>
      <c r="V781" s="64">
        <f t="shared" si="1992"/>
        <v>9.3328767123287675E-3</v>
      </c>
      <c r="W781" s="64">
        <f t="shared" si="1992"/>
        <v>9.4365753424657545E-3</v>
      </c>
      <c r="X781" s="64">
        <f t="shared" si="1992"/>
        <v>9.5402739726027416E-3</v>
      </c>
      <c r="Y781" s="64">
        <f t="shared" si="1992"/>
        <v>9.5402739726027416E-3</v>
      </c>
      <c r="Z781" s="64">
        <f t="shared" si="1992"/>
        <v>8.9506849315068478E-3</v>
      </c>
      <c r="AA781" s="64">
        <f t="shared" si="1992"/>
        <v>9.050136986301369E-3</v>
      </c>
      <c r="AB781" s="64">
        <f t="shared" si="1992"/>
        <v>9.1495890410958902E-3</v>
      </c>
      <c r="AC781" s="64">
        <f t="shared" si="1992"/>
        <v>1.000027397260274E-2</v>
      </c>
      <c r="AD781" s="64">
        <f t="shared" si="1992"/>
        <v>9.5537568306010932E-3</v>
      </c>
      <c r="AE781" s="64">
        <f t="shared" si="1992"/>
        <v>9.5537568306010932E-3</v>
      </c>
      <c r="AF781" s="64">
        <f t="shared" si="1992"/>
        <v>9.6587431693989072E-3</v>
      </c>
      <c r="AG781" s="64">
        <f t="shared" si="1992"/>
        <v>9.6587431693989072E-3</v>
      </c>
      <c r="AH781" s="64">
        <f t="shared" si="1992"/>
        <v>9.1664383561643834E-3</v>
      </c>
      <c r="AI781" s="64">
        <f t="shared" si="1992"/>
        <v>9.2682876712328766E-3</v>
      </c>
      <c r="AJ781" s="64">
        <f t="shared" si="1992"/>
        <v>9.3701369863013698E-3</v>
      </c>
      <c r="AK781" s="64">
        <f t="shared" si="1992"/>
        <v>9.3701369863013698E-3</v>
      </c>
      <c r="AL781" s="64">
        <f t="shared" si="1992"/>
        <v>9.1664383561643834E-3</v>
      </c>
      <c r="AM781" s="64">
        <f t="shared" si="1992"/>
        <v>9.2682876712328766E-3</v>
      </c>
      <c r="AN781" s="64">
        <f t="shared" si="1992"/>
        <v>9.3701369863013698E-3</v>
      </c>
      <c r="AO781" s="64">
        <f t="shared" si="1992"/>
        <v>9.3701369863013698E-3</v>
      </c>
      <c r="AP781" s="64">
        <f t="shared" si="1992"/>
        <v>7.7178082191780824E-3</v>
      </c>
      <c r="AQ781" s="64">
        <f t="shared" si="1992"/>
        <v>7.8035616438356173E-3</v>
      </c>
      <c r="AR781" s="64">
        <f t="shared" si="1992"/>
        <v>7.8893150684931513E-3</v>
      </c>
      <c r="AS781" s="64">
        <f t="shared" si="1992"/>
        <v>7.8893150684931513E-3</v>
      </c>
      <c r="AT781" s="64">
        <f t="shared" si="1992"/>
        <v>7.7822404371584702E-3</v>
      </c>
      <c r="AU781" s="64">
        <f t="shared" si="1992"/>
        <v>7.7822404371584702E-3</v>
      </c>
      <c r="AV781" s="64">
        <f t="shared" si="1992"/>
        <v>7.8677595628415305E-3</v>
      </c>
      <c r="AW781" s="64">
        <f t="shared" si="1992"/>
        <v>7.8677595628415305E-3</v>
      </c>
      <c r="AX781" s="64">
        <f t="shared" si="1992"/>
        <v>7.7178082191780824E-3</v>
      </c>
      <c r="AY781" s="64">
        <f t="shared" si="1992"/>
        <v>7.8035616438356173E-3</v>
      </c>
      <c r="AZ781" s="64">
        <f t="shared" si="1992"/>
        <v>7.8893150684931513E-3</v>
      </c>
      <c r="BA781" s="64">
        <f t="shared" si="1992"/>
        <v>7.8893150684931513E-3</v>
      </c>
      <c r="BB781" s="64">
        <f t="shared" si="1992"/>
        <v>7.7178082191780824E-3</v>
      </c>
      <c r="BC781" s="64">
        <f t="shared" si="1992"/>
        <v>7.8035616438356173E-3</v>
      </c>
      <c r="BD781" s="64">
        <f t="shared" si="1992"/>
        <v>7.8893150684931513E-3</v>
      </c>
      <c r="BE781" s="64">
        <f t="shared" si="1992"/>
        <v>7.8893150684931513E-3</v>
      </c>
      <c r="BF781" s="64">
        <f t="shared" si="1992"/>
        <v>7.7178082191780824E-3</v>
      </c>
      <c r="BG781" s="64">
        <f t="shared" si="1992"/>
        <v>7.8035616438356173E-3</v>
      </c>
      <c r="BH781" s="64">
        <f t="shared" si="1992"/>
        <v>7.8893150684931513E-3</v>
      </c>
      <c r="BI781" s="64">
        <f t="shared" si="1992"/>
        <v>7.8893150684931513E-3</v>
      </c>
      <c r="BJ781" s="64">
        <f t="shared" si="1992"/>
        <v>7.7822404371584702E-3</v>
      </c>
      <c r="BK781" s="64">
        <f t="shared" si="1992"/>
        <v>7.7822404371584702E-3</v>
      </c>
      <c r="BL781" s="64">
        <f t="shared" si="1992"/>
        <v>7.8677595628415305E-3</v>
      </c>
      <c r="BM781" s="64">
        <f t="shared" si="1992"/>
        <v>7.8677595628415305E-3</v>
      </c>
      <c r="BN781" s="64">
        <f t="shared" si="1992"/>
        <v>7.7178082191780824E-3</v>
      </c>
      <c r="BO781" s="64">
        <f t="shared" si="1992"/>
        <v>7.8035616438356173E-3</v>
      </c>
      <c r="BP781" s="64">
        <f t="shared" si="1992"/>
        <v>7.8893150684931513E-3</v>
      </c>
      <c r="BQ781" s="64">
        <f t="shared" si="1992"/>
        <v>7.8893150684931513E-3</v>
      </c>
      <c r="BR781" s="64">
        <f t="shared" si="1992"/>
        <v>7.7178082191780824E-3</v>
      </c>
      <c r="BS781" s="64">
        <f t="shared" si="1992"/>
        <v>7.8035616438356173E-3</v>
      </c>
      <c r="BT781" s="64">
        <f t="shared" si="1992"/>
        <v>7.8893150684931513E-3</v>
      </c>
      <c r="BU781" s="64">
        <f t="shared" si="1992"/>
        <v>7.8893150684931513E-3</v>
      </c>
      <c r="BV781" s="64">
        <f t="shared" si="1992"/>
        <v>7.7178082191780824E-3</v>
      </c>
      <c r="BW781" s="64">
        <f t="shared" ref="BW781:EH781" si="1993">SUM(BW779:BW780)</f>
        <v>7.8035616438356173E-3</v>
      </c>
      <c r="BX781" s="64">
        <f t="shared" si="1993"/>
        <v>7.8893150684931513E-3</v>
      </c>
      <c r="BY781" s="64">
        <f t="shared" si="1993"/>
        <v>7.8893150684931513E-3</v>
      </c>
      <c r="BZ781" s="64">
        <f t="shared" si="1993"/>
        <v>7.7822404371584702E-3</v>
      </c>
      <c r="CA781" s="64">
        <f t="shared" si="1993"/>
        <v>7.7822404371584702E-3</v>
      </c>
      <c r="CB781" s="64">
        <f t="shared" si="1993"/>
        <v>7.8677595628415305E-3</v>
      </c>
      <c r="CC781" s="64">
        <f t="shared" si="1993"/>
        <v>7.8677595628415305E-3</v>
      </c>
      <c r="CD781" s="64">
        <f t="shared" si="1993"/>
        <v>7.7178082191780824E-3</v>
      </c>
      <c r="CE781" s="64">
        <f t="shared" si="1993"/>
        <v>7.8035616438356173E-3</v>
      </c>
      <c r="CF781" s="64">
        <f t="shared" si="1993"/>
        <v>7.8893150684931513E-3</v>
      </c>
      <c r="CG781" s="64">
        <f t="shared" si="1993"/>
        <v>7.8893150684931513E-3</v>
      </c>
      <c r="CH781" s="64">
        <f t="shared" si="1993"/>
        <v>7.7178082191780824E-3</v>
      </c>
      <c r="CI781" s="64">
        <f t="shared" si="1993"/>
        <v>7.8035616438356173E-3</v>
      </c>
      <c r="CJ781" s="64">
        <f t="shared" si="1993"/>
        <v>7.8893150684931513E-3</v>
      </c>
      <c r="CK781" s="64">
        <f t="shared" si="1993"/>
        <v>7.8893150684931513E-3</v>
      </c>
      <c r="CL781" s="64">
        <f t="shared" si="1993"/>
        <v>7.7178082191780824E-3</v>
      </c>
      <c r="CM781" s="64">
        <f t="shared" si="1993"/>
        <v>7.8035616438356173E-3</v>
      </c>
      <c r="CN781" s="64">
        <f t="shared" si="1993"/>
        <v>7.8893150684931513E-3</v>
      </c>
      <c r="CO781" s="64">
        <f t="shared" si="1993"/>
        <v>7.8893150684931513E-3</v>
      </c>
      <c r="CP781" s="64">
        <f t="shared" si="1993"/>
        <v>7.7822404371584702E-3</v>
      </c>
      <c r="CQ781" s="64">
        <f t="shared" si="1993"/>
        <v>7.7822404371584702E-3</v>
      </c>
      <c r="CR781" s="64">
        <f t="shared" si="1993"/>
        <v>7.8677595628415305E-3</v>
      </c>
      <c r="CS781" s="64">
        <f t="shared" si="1993"/>
        <v>7.8677595628415305E-3</v>
      </c>
      <c r="CT781" s="64">
        <f t="shared" si="1993"/>
        <v>7.7178082191780824E-3</v>
      </c>
      <c r="CU781" s="64">
        <f t="shared" si="1993"/>
        <v>7.8035616438356173E-3</v>
      </c>
      <c r="CV781" s="64">
        <f t="shared" si="1993"/>
        <v>7.8893150684931513E-3</v>
      </c>
      <c r="CW781" s="64">
        <f t="shared" si="1993"/>
        <v>7.8893150684931513E-3</v>
      </c>
      <c r="CX781" s="64">
        <f t="shared" si="1993"/>
        <v>7.7178082191780824E-3</v>
      </c>
      <c r="CY781" s="64">
        <f t="shared" si="1993"/>
        <v>7.8035616438356173E-3</v>
      </c>
      <c r="CZ781" s="64">
        <f t="shared" si="1993"/>
        <v>7.8893150684931513E-3</v>
      </c>
      <c r="DA781" s="64">
        <f t="shared" si="1993"/>
        <v>7.8893150684931513E-3</v>
      </c>
      <c r="DB781" s="64">
        <f t="shared" si="1993"/>
        <v>7.7178082191780824E-3</v>
      </c>
      <c r="DC781" s="64">
        <f t="shared" si="1993"/>
        <v>7.8035616438356173E-3</v>
      </c>
      <c r="DD781" s="64">
        <f t="shared" si="1993"/>
        <v>7.8893150684931513E-3</v>
      </c>
      <c r="DE781" s="64">
        <f t="shared" si="1993"/>
        <v>7.8893150684931513E-3</v>
      </c>
      <c r="DF781" s="64">
        <f t="shared" si="1993"/>
        <v>7.7822404371584702E-3</v>
      </c>
      <c r="DG781" s="64">
        <f t="shared" si="1993"/>
        <v>7.7822404371584702E-3</v>
      </c>
      <c r="DH781" s="64">
        <f t="shared" si="1993"/>
        <v>7.8677595628415305E-3</v>
      </c>
      <c r="DI781" s="64">
        <f t="shared" si="1993"/>
        <v>7.8677595628415305E-3</v>
      </c>
      <c r="DJ781" s="64">
        <f t="shared" si="1993"/>
        <v>7.7178082191780824E-3</v>
      </c>
      <c r="DK781" s="64">
        <f t="shared" si="1993"/>
        <v>7.8035616438356173E-3</v>
      </c>
      <c r="DL781" s="64">
        <f t="shared" si="1993"/>
        <v>7.8893150684931513E-3</v>
      </c>
      <c r="DM781" s="64">
        <f t="shared" si="1993"/>
        <v>7.8893150684931513E-3</v>
      </c>
      <c r="DN781" s="64">
        <f t="shared" si="1993"/>
        <v>7.7178082191780824E-3</v>
      </c>
      <c r="DO781" s="64">
        <f t="shared" si="1993"/>
        <v>7.8035616438356173E-3</v>
      </c>
      <c r="DP781" s="64">
        <f t="shared" si="1993"/>
        <v>7.8893150684931513E-3</v>
      </c>
      <c r="DQ781" s="64">
        <f t="shared" si="1993"/>
        <v>7.8893150684931513E-3</v>
      </c>
      <c r="DR781" s="64">
        <f t="shared" si="1993"/>
        <v>7.7178082191780824E-3</v>
      </c>
      <c r="DS781" s="64">
        <f t="shared" si="1993"/>
        <v>7.8035616438356173E-3</v>
      </c>
      <c r="DT781" s="64">
        <f t="shared" si="1993"/>
        <v>7.8893150684931513E-3</v>
      </c>
      <c r="DU781" s="64">
        <f t="shared" si="1993"/>
        <v>7.8893150684931513E-3</v>
      </c>
      <c r="DV781" s="64">
        <f t="shared" si="1993"/>
        <v>7.7822404371584702E-3</v>
      </c>
      <c r="DW781" s="64">
        <f t="shared" si="1993"/>
        <v>7.7822404371584702E-3</v>
      </c>
      <c r="DX781" s="64">
        <f t="shared" si="1993"/>
        <v>7.8677595628415305E-3</v>
      </c>
      <c r="DY781" s="64">
        <f t="shared" si="1993"/>
        <v>7.8677595628415305E-3</v>
      </c>
      <c r="DZ781" s="64">
        <f t="shared" si="1993"/>
        <v>7.7178082191780824E-3</v>
      </c>
      <c r="EA781" s="64">
        <f t="shared" si="1993"/>
        <v>7.8035616438356173E-3</v>
      </c>
      <c r="EB781" s="64">
        <f t="shared" si="1993"/>
        <v>7.8893150684931513E-3</v>
      </c>
      <c r="EC781" s="64">
        <f t="shared" si="1993"/>
        <v>7.8893150684931513E-3</v>
      </c>
      <c r="ED781" s="64">
        <f t="shared" si="1993"/>
        <v>7.7178082191780824E-3</v>
      </c>
      <c r="EE781" s="64">
        <f t="shared" si="1993"/>
        <v>7.8035616438356173E-3</v>
      </c>
      <c r="EF781" s="64">
        <f t="shared" si="1993"/>
        <v>7.8893150684931513E-3</v>
      </c>
      <c r="EG781" s="64">
        <f t="shared" si="1993"/>
        <v>7.8893150684931513E-3</v>
      </c>
      <c r="EH781" s="64">
        <f t="shared" si="1993"/>
        <v>7.7178082191780824E-3</v>
      </c>
      <c r="EI781" s="64">
        <f t="shared" ref="EI781:FR781" si="1994">SUM(EI779:EI780)</f>
        <v>7.8035616438356173E-3</v>
      </c>
      <c r="EJ781" s="64">
        <f t="shared" si="1994"/>
        <v>7.8893150684931513E-3</v>
      </c>
      <c r="EK781" s="64">
        <f t="shared" si="1994"/>
        <v>7.8893150684931513E-3</v>
      </c>
      <c r="EL781" s="64">
        <f t="shared" si="1994"/>
        <v>7.7822404371584702E-3</v>
      </c>
      <c r="EM781" s="64">
        <f t="shared" si="1994"/>
        <v>7.7822404371584702E-3</v>
      </c>
      <c r="EN781" s="64">
        <f t="shared" si="1994"/>
        <v>7.8677595628415305E-3</v>
      </c>
      <c r="EO781" s="64">
        <f t="shared" si="1994"/>
        <v>7.8677595628415305E-3</v>
      </c>
      <c r="EP781" s="64">
        <f t="shared" si="1994"/>
        <v>7.7178082191780824E-3</v>
      </c>
      <c r="EQ781" s="64">
        <f t="shared" si="1994"/>
        <v>7.8035616438356173E-3</v>
      </c>
      <c r="ER781" s="64">
        <f t="shared" si="1994"/>
        <v>7.8893150684931513E-3</v>
      </c>
      <c r="ES781" s="64">
        <f t="shared" si="1994"/>
        <v>7.8893150684931513E-3</v>
      </c>
      <c r="ET781" s="64">
        <f t="shared" si="1994"/>
        <v>7.7178082191780824E-3</v>
      </c>
      <c r="EU781" s="64">
        <f t="shared" si="1994"/>
        <v>7.8035616438356173E-3</v>
      </c>
      <c r="EV781" s="64">
        <f t="shared" si="1994"/>
        <v>7.8893150684931513E-3</v>
      </c>
      <c r="EW781" s="64">
        <f t="shared" si="1994"/>
        <v>7.8893150684931513E-3</v>
      </c>
      <c r="EX781" s="64">
        <f t="shared" si="1994"/>
        <v>7.7178082191780824E-3</v>
      </c>
      <c r="EY781" s="64">
        <f t="shared" si="1994"/>
        <v>7.8035616438356173E-3</v>
      </c>
      <c r="EZ781" s="64">
        <f t="shared" si="1994"/>
        <v>7.8893150684931513E-3</v>
      </c>
      <c r="FA781" s="64">
        <f t="shared" si="1994"/>
        <v>7.8893150684931513E-3</v>
      </c>
      <c r="FB781" s="64">
        <f t="shared" si="1994"/>
        <v>7.7822404371584702E-3</v>
      </c>
      <c r="FC781" s="64">
        <f t="shared" si="1994"/>
        <v>7.7822404371584702E-3</v>
      </c>
      <c r="FD781" s="64">
        <f t="shared" si="1994"/>
        <v>7.8677595628415305E-3</v>
      </c>
      <c r="FE781" s="64">
        <f t="shared" si="1994"/>
        <v>7.8677595628415305E-3</v>
      </c>
      <c r="FF781" s="64">
        <f t="shared" si="1994"/>
        <v>0</v>
      </c>
      <c r="FG781" s="64">
        <f t="shared" si="1994"/>
        <v>0</v>
      </c>
      <c r="FH781" s="64">
        <f t="shared" si="1994"/>
        <v>0</v>
      </c>
      <c r="FI781" s="64">
        <f t="shared" si="1994"/>
        <v>0</v>
      </c>
      <c r="FJ781" s="64">
        <f t="shared" si="1994"/>
        <v>0</v>
      </c>
      <c r="FK781" s="64">
        <f t="shared" si="1994"/>
        <v>0</v>
      </c>
      <c r="FL781" s="64">
        <f t="shared" si="1994"/>
        <v>0</v>
      </c>
      <c r="FM781" s="64">
        <f t="shared" si="1994"/>
        <v>0</v>
      </c>
      <c r="FN781" s="64">
        <f t="shared" si="1994"/>
        <v>0</v>
      </c>
      <c r="FO781" s="64">
        <f t="shared" si="1994"/>
        <v>0</v>
      </c>
      <c r="FP781" s="64">
        <f t="shared" si="1994"/>
        <v>0</v>
      </c>
      <c r="FQ781" s="64">
        <f t="shared" si="1994"/>
        <v>0</v>
      </c>
      <c r="FR781" s="64">
        <f t="shared" si="1994"/>
        <v>0</v>
      </c>
    </row>
    <row r="782" spans="2:174">
      <c r="C782" s="97" t="s">
        <v>848</v>
      </c>
      <c r="D782" s="145" t="s">
        <v>979</v>
      </c>
      <c r="E782" s="97"/>
      <c r="F782" s="97"/>
      <c r="G782" s="97"/>
      <c r="H782" s="213"/>
      <c r="I782" s="98"/>
      <c r="J782" s="98">
        <f>J781 * SUM(J775:J776)</f>
        <v>0</v>
      </c>
      <c r="K782" s="98">
        <f t="shared" ref="K782:BV782" si="1995">K781 * SUM(K775:K776)</f>
        <v>0</v>
      </c>
      <c r="L782" s="98">
        <f t="shared" si="1995"/>
        <v>0</v>
      </c>
      <c r="M782" s="98">
        <f t="shared" si="1995"/>
        <v>0</v>
      </c>
      <c r="N782" s="98">
        <f t="shared" ca="1" si="1995"/>
        <v>0</v>
      </c>
      <c r="O782" s="98">
        <f t="shared" ca="1" si="1995"/>
        <v>0</v>
      </c>
      <c r="P782" s="98">
        <f t="shared" ca="1" si="1995"/>
        <v>0</v>
      </c>
      <c r="Q782" s="98">
        <f t="shared" ca="1" si="1995"/>
        <v>0</v>
      </c>
      <c r="R782" s="98">
        <f t="shared" ca="1" si="1995"/>
        <v>0</v>
      </c>
      <c r="S782" s="98">
        <f t="shared" ca="1" si="1995"/>
        <v>0</v>
      </c>
      <c r="T782" s="98">
        <f t="shared" ca="1" si="1995"/>
        <v>0</v>
      </c>
      <c r="U782" s="98">
        <f t="shared" ca="1" si="1995"/>
        <v>0</v>
      </c>
      <c r="V782" s="98">
        <f t="shared" ca="1" si="1995"/>
        <v>0</v>
      </c>
      <c r="W782" s="98">
        <f t="shared" ca="1" si="1995"/>
        <v>0</v>
      </c>
      <c r="X782" s="98">
        <f t="shared" ca="1" si="1995"/>
        <v>0</v>
      </c>
      <c r="Y782" s="98">
        <f t="shared" ca="1" si="1995"/>
        <v>0</v>
      </c>
      <c r="Z782" s="98">
        <f t="shared" ca="1" si="1995"/>
        <v>0</v>
      </c>
      <c r="AA782" s="98">
        <f t="shared" ca="1" si="1995"/>
        <v>0</v>
      </c>
      <c r="AB782" s="98">
        <f t="shared" ca="1" si="1995"/>
        <v>0</v>
      </c>
      <c r="AC782" s="98">
        <f t="shared" ca="1" si="1995"/>
        <v>0</v>
      </c>
      <c r="AD782" s="98">
        <f t="shared" ca="1" si="1995"/>
        <v>0</v>
      </c>
      <c r="AE782" s="98">
        <f t="shared" ca="1" si="1995"/>
        <v>0</v>
      </c>
      <c r="AF782" s="98">
        <f t="shared" ca="1" si="1995"/>
        <v>0</v>
      </c>
      <c r="AG782" s="98">
        <f t="shared" ca="1" si="1995"/>
        <v>0</v>
      </c>
      <c r="AH782" s="98">
        <f t="shared" ca="1" si="1995"/>
        <v>0</v>
      </c>
      <c r="AI782" s="98">
        <f t="shared" ca="1" si="1995"/>
        <v>0</v>
      </c>
      <c r="AJ782" s="98">
        <f t="shared" ca="1" si="1995"/>
        <v>0</v>
      </c>
      <c r="AK782" s="98">
        <f t="shared" ca="1" si="1995"/>
        <v>0</v>
      </c>
      <c r="AL782" s="98">
        <f t="shared" ca="1" si="1995"/>
        <v>0</v>
      </c>
      <c r="AM782" s="98">
        <f t="shared" ca="1" si="1995"/>
        <v>0</v>
      </c>
      <c r="AN782" s="98">
        <f t="shared" ca="1" si="1995"/>
        <v>0</v>
      </c>
      <c r="AO782" s="98">
        <f t="shared" ca="1" si="1995"/>
        <v>0</v>
      </c>
      <c r="AP782" s="98">
        <f t="shared" ca="1" si="1995"/>
        <v>0</v>
      </c>
      <c r="AQ782" s="98">
        <f t="shared" ca="1" si="1995"/>
        <v>0</v>
      </c>
      <c r="AR782" s="98">
        <f t="shared" ca="1" si="1995"/>
        <v>0</v>
      </c>
      <c r="AS782" s="98">
        <f t="shared" ca="1" si="1995"/>
        <v>0</v>
      </c>
      <c r="AT782" s="98">
        <f t="shared" ca="1" si="1995"/>
        <v>0</v>
      </c>
      <c r="AU782" s="98">
        <f t="shared" ca="1" si="1995"/>
        <v>0</v>
      </c>
      <c r="AV782" s="98">
        <f t="shared" ca="1" si="1995"/>
        <v>0</v>
      </c>
      <c r="AW782" s="98">
        <f t="shared" ca="1" si="1995"/>
        <v>0</v>
      </c>
      <c r="AX782" s="98">
        <f t="shared" ca="1" si="1995"/>
        <v>0</v>
      </c>
      <c r="AY782" s="98">
        <f t="shared" ca="1" si="1995"/>
        <v>0</v>
      </c>
      <c r="AZ782" s="98">
        <f t="shared" ca="1" si="1995"/>
        <v>0</v>
      </c>
      <c r="BA782" s="98">
        <f t="shared" ca="1" si="1995"/>
        <v>0</v>
      </c>
      <c r="BB782" s="98">
        <f t="shared" ca="1" si="1995"/>
        <v>0</v>
      </c>
      <c r="BC782" s="98">
        <f t="shared" ca="1" si="1995"/>
        <v>0</v>
      </c>
      <c r="BD782" s="98">
        <f t="shared" ca="1" si="1995"/>
        <v>0</v>
      </c>
      <c r="BE782" s="98">
        <f t="shared" ca="1" si="1995"/>
        <v>0</v>
      </c>
      <c r="BF782" s="98">
        <f t="shared" ca="1" si="1995"/>
        <v>0</v>
      </c>
      <c r="BG782" s="98">
        <f t="shared" ca="1" si="1995"/>
        <v>0</v>
      </c>
      <c r="BH782" s="98">
        <f t="shared" ca="1" si="1995"/>
        <v>0</v>
      </c>
      <c r="BI782" s="98">
        <f t="shared" ca="1" si="1995"/>
        <v>0</v>
      </c>
      <c r="BJ782" s="98">
        <f t="shared" ca="1" si="1995"/>
        <v>0</v>
      </c>
      <c r="BK782" s="98">
        <f t="shared" ca="1" si="1995"/>
        <v>0</v>
      </c>
      <c r="BL782" s="98">
        <f t="shared" ca="1" si="1995"/>
        <v>0</v>
      </c>
      <c r="BM782" s="98">
        <f t="shared" ca="1" si="1995"/>
        <v>0</v>
      </c>
      <c r="BN782" s="98">
        <f t="shared" ca="1" si="1995"/>
        <v>0</v>
      </c>
      <c r="BO782" s="98">
        <f t="shared" ca="1" si="1995"/>
        <v>0</v>
      </c>
      <c r="BP782" s="98">
        <f t="shared" ca="1" si="1995"/>
        <v>0</v>
      </c>
      <c r="BQ782" s="98">
        <f t="shared" ca="1" si="1995"/>
        <v>0</v>
      </c>
      <c r="BR782" s="98">
        <f t="shared" ca="1" si="1995"/>
        <v>0</v>
      </c>
      <c r="BS782" s="98">
        <f t="shared" ca="1" si="1995"/>
        <v>0</v>
      </c>
      <c r="BT782" s="98">
        <f t="shared" ca="1" si="1995"/>
        <v>0</v>
      </c>
      <c r="BU782" s="98">
        <f t="shared" ca="1" si="1995"/>
        <v>0</v>
      </c>
      <c r="BV782" s="98">
        <f t="shared" ca="1" si="1995"/>
        <v>0</v>
      </c>
      <c r="BW782" s="98">
        <f t="shared" ref="BW782:EH782" ca="1" si="1996">BW781 * SUM(BW775:BW776)</f>
        <v>0</v>
      </c>
      <c r="BX782" s="98">
        <f t="shared" ca="1" si="1996"/>
        <v>0</v>
      </c>
      <c r="BY782" s="98">
        <f t="shared" ca="1" si="1996"/>
        <v>0</v>
      </c>
      <c r="BZ782" s="98">
        <f t="shared" ca="1" si="1996"/>
        <v>0</v>
      </c>
      <c r="CA782" s="98">
        <f t="shared" ca="1" si="1996"/>
        <v>0</v>
      </c>
      <c r="CB782" s="98">
        <f t="shared" ca="1" si="1996"/>
        <v>0</v>
      </c>
      <c r="CC782" s="98">
        <f t="shared" ca="1" si="1996"/>
        <v>0</v>
      </c>
      <c r="CD782" s="98">
        <f t="shared" ca="1" si="1996"/>
        <v>0</v>
      </c>
      <c r="CE782" s="98">
        <f t="shared" ca="1" si="1996"/>
        <v>0</v>
      </c>
      <c r="CF782" s="98">
        <f t="shared" ca="1" si="1996"/>
        <v>0</v>
      </c>
      <c r="CG782" s="98">
        <f t="shared" ca="1" si="1996"/>
        <v>0</v>
      </c>
      <c r="CH782" s="98">
        <f t="shared" ca="1" si="1996"/>
        <v>0</v>
      </c>
      <c r="CI782" s="98">
        <f t="shared" ca="1" si="1996"/>
        <v>0</v>
      </c>
      <c r="CJ782" s="98">
        <f t="shared" ca="1" si="1996"/>
        <v>0</v>
      </c>
      <c r="CK782" s="98">
        <f t="shared" ca="1" si="1996"/>
        <v>0</v>
      </c>
      <c r="CL782" s="98">
        <f t="shared" ca="1" si="1996"/>
        <v>0</v>
      </c>
      <c r="CM782" s="98">
        <f t="shared" ca="1" si="1996"/>
        <v>0</v>
      </c>
      <c r="CN782" s="98">
        <f t="shared" ca="1" si="1996"/>
        <v>0</v>
      </c>
      <c r="CO782" s="98">
        <f t="shared" ca="1" si="1996"/>
        <v>0</v>
      </c>
      <c r="CP782" s="98">
        <f t="shared" ca="1" si="1996"/>
        <v>0</v>
      </c>
      <c r="CQ782" s="98">
        <f t="shared" ca="1" si="1996"/>
        <v>0</v>
      </c>
      <c r="CR782" s="98">
        <f t="shared" ca="1" si="1996"/>
        <v>0</v>
      </c>
      <c r="CS782" s="98">
        <f t="shared" ca="1" si="1996"/>
        <v>0</v>
      </c>
      <c r="CT782" s="98">
        <f t="shared" ca="1" si="1996"/>
        <v>0</v>
      </c>
      <c r="CU782" s="98">
        <f t="shared" ca="1" si="1996"/>
        <v>0</v>
      </c>
      <c r="CV782" s="98">
        <f t="shared" ca="1" si="1996"/>
        <v>0</v>
      </c>
      <c r="CW782" s="98">
        <f t="shared" ca="1" si="1996"/>
        <v>0</v>
      </c>
      <c r="CX782" s="98">
        <f t="shared" ca="1" si="1996"/>
        <v>0</v>
      </c>
      <c r="CY782" s="98">
        <f t="shared" ca="1" si="1996"/>
        <v>0</v>
      </c>
      <c r="CZ782" s="98">
        <f t="shared" ca="1" si="1996"/>
        <v>0</v>
      </c>
      <c r="DA782" s="98">
        <f t="shared" ca="1" si="1996"/>
        <v>0</v>
      </c>
      <c r="DB782" s="98">
        <f t="shared" ca="1" si="1996"/>
        <v>0</v>
      </c>
      <c r="DC782" s="98">
        <f t="shared" ca="1" si="1996"/>
        <v>0</v>
      </c>
      <c r="DD782" s="98">
        <f t="shared" ca="1" si="1996"/>
        <v>0</v>
      </c>
      <c r="DE782" s="98">
        <f t="shared" ca="1" si="1996"/>
        <v>0</v>
      </c>
      <c r="DF782" s="98">
        <f t="shared" ca="1" si="1996"/>
        <v>0</v>
      </c>
      <c r="DG782" s="98">
        <f t="shared" ca="1" si="1996"/>
        <v>0</v>
      </c>
      <c r="DH782" s="98">
        <f t="shared" ca="1" si="1996"/>
        <v>0</v>
      </c>
      <c r="DI782" s="98">
        <f t="shared" ca="1" si="1996"/>
        <v>0</v>
      </c>
      <c r="DJ782" s="98">
        <f t="shared" ca="1" si="1996"/>
        <v>0</v>
      </c>
      <c r="DK782" s="98">
        <f t="shared" ca="1" si="1996"/>
        <v>0</v>
      </c>
      <c r="DL782" s="98">
        <f t="shared" ca="1" si="1996"/>
        <v>0</v>
      </c>
      <c r="DM782" s="98">
        <f t="shared" ca="1" si="1996"/>
        <v>0</v>
      </c>
      <c r="DN782" s="98">
        <f t="shared" ca="1" si="1996"/>
        <v>0</v>
      </c>
      <c r="DO782" s="98">
        <f t="shared" ca="1" si="1996"/>
        <v>0</v>
      </c>
      <c r="DP782" s="98">
        <f t="shared" ca="1" si="1996"/>
        <v>0</v>
      </c>
      <c r="DQ782" s="98">
        <f t="shared" ca="1" si="1996"/>
        <v>0</v>
      </c>
      <c r="DR782" s="98">
        <f t="shared" ca="1" si="1996"/>
        <v>0</v>
      </c>
      <c r="DS782" s="98">
        <f t="shared" ca="1" si="1996"/>
        <v>0</v>
      </c>
      <c r="DT782" s="98">
        <f t="shared" ca="1" si="1996"/>
        <v>0</v>
      </c>
      <c r="DU782" s="98">
        <f t="shared" ca="1" si="1996"/>
        <v>0</v>
      </c>
      <c r="DV782" s="98">
        <f t="shared" ca="1" si="1996"/>
        <v>0</v>
      </c>
      <c r="DW782" s="98">
        <f t="shared" ca="1" si="1996"/>
        <v>0</v>
      </c>
      <c r="DX782" s="98">
        <f t="shared" ca="1" si="1996"/>
        <v>0</v>
      </c>
      <c r="DY782" s="98">
        <f t="shared" ca="1" si="1996"/>
        <v>0</v>
      </c>
      <c r="DZ782" s="98">
        <f t="shared" ca="1" si="1996"/>
        <v>0</v>
      </c>
      <c r="EA782" s="98">
        <f t="shared" ca="1" si="1996"/>
        <v>0</v>
      </c>
      <c r="EB782" s="98">
        <f t="shared" ca="1" si="1996"/>
        <v>0</v>
      </c>
      <c r="EC782" s="98">
        <f t="shared" ca="1" si="1996"/>
        <v>0</v>
      </c>
      <c r="ED782" s="98">
        <f t="shared" ca="1" si="1996"/>
        <v>0</v>
      </c>
      <c r="EE782" s="98">
        <f t="shared" ca="1" si="1996"/>
        <v>0</v>
      </c>
      <c r="EF782" s="98">
        <f t="shared" ca="1" si="1996"/>
        <v>0</v>
      </c>
      <c r="EG782" s="98">
        <f t="shared" ca="1" si="1996"/>
        <v>0</v>
      </c>
      <c r="EH782" s="98">
        <f t="shared" ca="1" si="1996"/>
        <v>0</v>
      </c>
      <c r="EI782" s="98">
        <f t="shared" ref="EI782:FR782" ca="1" si="1997">EI781 * SUM(EI775:EI776)</f>
        <v>0</v>
      </c>
      <c r="EJ782" s="98">
        <f t="shared" ca="1" si="1997"/>
        <v>0</v>
      </c>
      <c r="EK782" s="98">
        <f t="shared" ca="1" si="1997"/>
        <v>0</v>
      </c>
      <c r="EL782" s="98">
        <f t="shared" ca="1" si="1997"/>
        <v>0</v>
      </c>
      <c r="EM782" s="98">
        <f t="shared" ca="1" si="1997"/>
        <v>0</v>
      </c>
      <c r="EN782" s="98">
        <f t="shared" ca="1" si="1997"/>
        <v>0</v>
      </c>
      <c r="EO782" s="98">
        <f t="shared" ca="1" si="1997"/>
        <v>0</v>
      </c>
      <c r="EP782" s="98">
        <f t="shared" ca="1" si="1997"/>
        <v>0</v>
      </c>
      <c r="EQ782" s="98">
        <f t="shared" ca="1" si="1997"/>
        <v>0</v>
      </c>
      <c r="ER782" s="98">
        <f t="shared" ca="1" si="1997"/>
        <v>0</v>
      </c>
      <c r="ES782" s="98">
        <f t="shared" ca="1" si="1997"/>
        <v>0</v>
      </c>
      <c r="ET782" s="98">
        <f t="shared" ca="1" si="1997"/>
        <v>0</v>
      </c>
      <c r="EU782" s="98">
        <f t="shared" ca="1" si="1997"/>
        <v>0</v>
      </c>
      <c r="EV782" s="98">
        <f t="shared" ca="1" si="1997"/>
        <v>0</v>
      </c>
      <c r="EW782" s="98">
        <f t="shared" ca="1" si="1997"/>
        <v>0</v>
      </c>
      <c r="EX782" s="98">
        <f t="shared" ca="1" si="1997"/>
        <v>0</v>
      </c>
      <c r="EY782" s="98">
        <f t="shared" ca="1" si="1997"/>
        <v>0</v>
      </c>
      <c r="EZ782" s="98">
        <f t="shared" ca="1" si="1997"/>
        <v>0</v>
      </c>
      <c r="FA782" s="98">
        <f t="shared" ca="1" si="1997"/>
        <v>0</v>
      </c>
      <c r="FB782" s="98">
        <f t="shared" ca="1" si="1997"/>
        <v>0</v>
      </c>
      <c r="FC782" s="98">
        <f t="shared" ca="1" si="1997"/>
        <v>0</v>
      </c>
      <c r="FD782" s="98">
        <f t="shared" ca="1" si="1997"/>
        <v>0</v>
      </c>
      <c r="FE782" s="98">
        <f t="shared" ca="1" si="1997"/>
        <v>0</v>
      </c>
      <c r="FF782" s="98">
        <f t="shared" ca="1" si="1997"/>
        <v>0</v>
      </c>
      <c r="FG782" s="98">
        <f t="shared" ca="1" si="1997"/>
        <v>0</v>
      </c>
      <c r="FH782" s="98">
        <f t="shared" ca="1" si="1997"/>
        <v>0</v>
      </c>
      <c r="FI782" s="98">
        <f t="shared" ca="1" si="1997"/>
        <v>0</v>
      </c>
      <c r="FJ782" s="98">
        <f t="shared" ca="1" si="1997"/>
        <v>0</v>
      </c>
      <c r="FK782" s="98">
        <f t="shared" ca="1" si="1997"/>
        <v>0</v>
      </c>
      <c r="FL782" s="98">
        <f t="shared" ca="1" si="1997"/>
        <v>0</v>
      </c>
      <c r="FM782" s="98">
        <f t="shared" ca="1" si="1997"/>
        <v>0</v>
      </c>
      <c r="FN782" s="98">
        <f t="shared" ca="1" si="1997"/>
        <v>0</v>
      </c>
      <c r="FO782" s="98">
        <f t="shared" ca="1" si="1997"/>
        <v>0</v>
      </c>
      <c r="FP782" s="98">
        <f t="shared" ca="1" si="1997"/>
        <v>0</v>
      </c>
      <c r="FQ782" s="98">
        <f t="shared" ca="1" si="1997"/>
        <v>0</v>
      </c>
      <c r="FR782" s="98">
        <f t="shared" ca="1" si="1997"/>
        <v>0</v>
      </c>
    </row>
    <row r="783" spans="2:174">
      <c r="H783" s="8"/>
      <c r="I783" s="18"/>
    </row>
    <row r="784" spans="2:174">
      <c r="B784" s="30" t="s">
        <v>842</v>
      </c>
      <c r="H784" s="8"/>
      <c r="I784" s="18"/>
    </row>
    <row r="785" spans="2:174">
      <c r="C785" t="s">
        <v>242</v>
      </c>
      <c r="D785" s="144" t="s">
        <v>15</v>
      </c>
      <c r="E785" s="316">
        <f>INDEX(Assumptions!$G491:$G491,MATCH($A$1,Model_Number,0))</f>
        <v>0</v>
      </c>
      <c r="H785" s="8"/>
      <c r="I785" s="168">
        <f ca="1">SUM(J785:FR785)</f>
        <v>0</v>
      </c>
      <c r="J785" s="18">
        <f ca="1">AND(J777&gt;0,J775=0) * $E785 * $F777</f>
        <v>0</v>
      </c>
      <c r="K785" s="18">
        <f t="shared" ref="K785:BV785" ca="1" si="1998">AND(K777&gt;0,K775=0) * $E785 * $F777</f>
        <v>0</v>
      </c>
      <c r="L785" s="18">
        <f t="shared" ca="1" si="1998"/>
        <v>0</v>
      </c>
      <c r="M785" s="18">
        <f t="shared" ca="1" si="1998"/>
        <v>0</v>
      </c>
      <c r="N785" s="18">
        <f t="shared" ca="1" si="1998"/>
        <v>0</v>
      </c>
      <c r="O785" s="18">
        <f t="shared" ca="1" si="1998"/>
        <v>0</v>
      </c>
      <c r="P785" s="18">
        <f t="shared" ca="1" si="1998"/>
        <v>0</v>
      </c>
      <c r="Q785" s="18">
        <f t="shared" ca="1" si="1998"/>
        <v>0</v>
      </c>
      <c r="R785" s="18">
        <f t="shared" ca="1" si="1998"/>
        <v>0</v>
      </c>
      <c r="S785" s="18">
        <f t="shared" ca="1" si="1998"/>
        <v>0</v>
      </c>
      <c r="T785" s="18">
        <f t="shared" ca="1" si="1998"/>
        <v>0</v>
      </c>
      <c r="U785" s="18">
        <f t="shared" ca="1" si="1998"/>
        <v>0</v>
      </c>
      <c r="V785" s="18">
        <f t="shared" ca="1" si="1998"/>
        <v>0</v>
      </c>
      <c r="W785" s="18">
        <f t="shared" ca="1" si="1998"/>
        <v>0</v>
      </c>
      <c r="X785" s="18">
        <f t="shared" ca="1" si="1998"/>
        <v>0</v>
      </c>
      <c r="Y785" s="18">
        <f t="shared" ca="1" si="1998"/>
        <v>0</v>
      </c>
      <c r="Z785" s="18">
        <f t="shared" ca="1" si="1998"/>
        <v>0</v>
      </c>
      <c r="AA785" s="18">
        <f t="shared" ca="1" si="1998"/>
        <v>0</v>
      </c>
      <c r="AB785" s="18">
        <f t="shared" ca="1" si="1998"/>
        <v>0</v>
      </c>
      <c r="AC785" s="18">
        <f t="shared" ca="1" si="1998"/>
        <v>0</v>
      </c>
      <c r="AD785" s="18">
        <f t="shared" ca="1" si="1998"/>
        <v>0</v>
      </c>
      <c r="AE785" s="18">
        <f t="shared" ca="1" si="1998"/>
        <v>0</v>
      </c>
      <c r="AF785" s="18">
        <f t="shared" ca="1" si="1998"/>
        <v>0</v>
      </c>
      <c r="AG785" s="18">
        <f t="shared" ca="1" si="1998"/>
        <v>0</v>
      </c>
      <c r="AH785" s="18">
        <f t="shared" ca="1" si="1998"/>
        <v>0</v>
      </c>
      <c r="AI785" s="18">
        <f t="shared" ca="1" si="1998"/>
        <v>0</v>
      </c>
      <c r="AJ785" s="18">
        <f t="shared" ca="1" si="1998"/>
        <v>0</v>
      </c>
      <c r="AK785" s="18">
        <f t="shared" ca="1" si="1998"/>
        <v>0</v>
      </c>
      <c r="AL785" s="18">
        <f t="shared" ca="1" si="1998"/>
        <v>0</v>
      </c>
      <c r="AM785" s="18">
        <f t="shared" ca="1" si="1998"/>
        <v>0</v>
      </c>
      <c r="AN785" s="18">
        <f t="shared" ca="1" si="1998"/>
        <v>0</v>
      </c>
      <c r="AO785" s="18">
        <f t="shared" ca="1" si="1998"/>
        <v>0</v>
      </c>
      <c r="AP785" s="18">
        <f t="shared" ca="1" si="1998"/>
        <v>0</v>
      </c>
      <c r="AQ785" s="18">
        <f t="shared" ca="1" si="1998"/>
        <v>0</v>
      </c>
      <c r="AR785" s="18">
        <f t="shared" ca="1" si="1998"/>
        <v>0</v>
      </c>
      <c r="AS785" s="18">
        <f t="shared" ca="1" si="1998"/>
        <v>0</v>
      </c>
      <c r="AT785" s="18">
        <f t="shared" ca="1" si="1998"/>
        <v>0</v>
      </c>
      <c r="AU785" s="18">
        <f t="shared" ca="1" si="1998"/>
        <v>0</v>
      </c>
      <c r="AV785" s="18">
        <f t="shared" ca="1" si="1998"/>
        <v>0</v>
      </c>
      <c r="AW785" s="18">
        <f t="shared" ca="1" si="1998"/>
        <v>0</v>
      </c>
      <c r="AX785" s="18">
        <f t="shared" ca="1" si="1998"/>
        <v>0</v>
      </c>
      <c r="AY785" s="18">
        <f t="shared" ca="1" si="1998"/>
        <v>0</v>
      </c>
      <c r="AZ785" s="18">
        <f t="shared" ca="1" si="1998"/>
        <v>0</v>
      </c>
      <c r="BA785" s="18">
        <f t="shared" ca="1" si="1998"/>
        <v>0</v>
      </c>
      <c r="BB785" s="18">
        <f t="shared" ca="1" si="1998"/>
        <v>0</v>
      </c>
      <c r="BC785" s="18">
        <f t="shared" ca="1" si="1998"/>
        <v>0</v>
      </c>
      <c r="BD785" s="18">
        <f t="shared" ca="1" si="1998"/>
        <v>0</v>
      </c>
      <c r="BE785" s="18">
        <f t="shared" ca="1" si="1998"/>
        <v>0</v>
      </c>
      <c r="BF785" s="18">
        <f t="shared" ca="1" si="1998"/>
        <v>0</v>
      </c>
      <c r="BG785" s="18">
        <f t="shared" ca="1" si="1998"/>
        <v>0</v>
      </c>
      <c r="BH785" s="18">
        <f t="shared" ca="1" si="1998"/>
        <v>0</v>
      </c>
      <c r="BI785" s="18">
        <f t="shared" ca="1" si="1998"/>
        <v>0</v>
      </c>
      <c r="BJ785" s="18">
        <f t="shared" ca="1" si="1998"/>
        <v>0</v>
      </c>
      <c r="BK785" s="18">
        <f t="shared" ca="1" si="1998"/>
        <v>0</v>
      </c>
      <c r="BL785" s="18">
        <f t="shared" ca="1" si="1998"/>
        <v>0</v>
      </c>
      <c r="BM785" s="18">
        <f t="shared" ca="1" si="1998"/>
        <v>0</v>
      </c>
      <c r="BN785" s="18">
        <f t="shared" ca="1" si="1998"/>
        <v>0</v>
      </c>
      <c r="BO785" s="18">
        <f t="shared" ca="1" si="1998"/>
        <v>0</v>
      </c>
      <c r="BP785" s="18">
        <f t="shared" ca="1" si="1998"/>
        <v>0</v>
      </c>
      <c r="BQ785" s="18">
        <f t="shared" ca="1" si="1998"/>
        <v>0</v>
      </c>
      <c r="BR785" s="18">
        <f t="shared" ca="1" si="1998"/>
        <v>0</v>
      </c>
      <c r="BS785" s="18">
        <f t="shared" ca="1" si="1998"/>
        <v>0</v>
      </c>
      <c r="BT785" s="18">
        <f t="shared" ca="1" si="1998"/>
        <v>0</v>
      </c>
      <c r="BU785" s="18">
        <f t="shared" ca="1" si="1998"/>
        <v>0</v>
      </c>
      <c r="BV785" s="18">
        <f t="shared" ca="1" si="1998"/>
        <v>0</v>
      </c>
      <c r="BW785" s="18">
        <f t="shared" ref="BW785:EH785" ca="1" si="1999">AND(BW777&gt;0,BW775=0) * $E785 * $F777</f>
        <v>0</v>
      </c>
      <c r="BX785" s="18">
        <f t="shared" ca="1" si="1999"/>
        <v>0</v>
      </c>
      <c r="BY785" s="18">
        <f t="shared" ca="1" si="1999"/>
        <v>0</v>
      </c>
      <c r="BZ785" s="18">
        <f t="shared" ca="1" si="1999"/>
        <v>0</v>
      </c>
      <c r="CA785" s="18">
        <f t="shared" ca="1" si="1999"/>
        <v>0</v>
      </c>
      <c r="CB785" s="18">
        <f t="shared" ca="1" si="1999"/>
        <v>0</v>
      </c>
      <c r="CC785" s="18">
        <f t="shared" ca="1" si="1999"/>
        <v>0</v>
      </c>
      <c r="CD785" s="18">
        <f t="shared" ca="1" si="1999"/>
        <v>0</v>
      </c>
      <c r="CE785" s="18">
        <f t="shared" ca="1" si="1999"/>
        <v>0</v>
      </c>
      <c r="CF785" s="18">
        <f t="shared" ca="1" si="1999"/>
        <v>0</v>
      </c>
      <c r="CG785" s="18">
        <f t="shared" ca="1" si="1999"/>
        <v>0</v>
      </c>
      <c r="CH785" s="18">
        <f t="shared" ca="1" si="1999"/>
        <v>0</v>
      </c>
      <c r="CI785" s="18">
        <f t="shared" ca="1" si="1999"/>
        <v>0</v>
      </c>
      <c r="CJ785" s="18">
        <f t="shared" ca="1" si="1999"/>
        <v>0</v>
      </c>
      <c r="CK785" s="18">
        <f t="shared" ca="1" si="1999"/>
        <v>0</v>
      </c>
      <c r="CL785" s="18">
        <f t="shared" ca="1" si="1999"/>
        <v>0</v>
      </c>
      <c r="CM785" s="18">
        <f t="shared" ca="1" si="1999"/>
        <v>0</v>
      </c>
      <c r="CN785" s="18">
        <f t="shared" ca="1" si="1999"/>
        <v>0</v>
      </c>
      <c r="CO785" s="18">
        <f t="shared" ca="1" si="1999"/>
        <v>0</v>
      </c>
      <c r="CP785" s="18">
        <f t="shared" ca="1" si="1999"/>
        <v>0</v>
      </c>
      <c r="CQ785" s="18">
        <f t="shared" ca="1" si="1999"/>
        <v>0</v>
      </c>
      <c r="CR785" s="18">
        <f t="shared" ca="1" si="1999"/>
        <v>0</v>
      </c>
      <c r="CS785" s="18">
        <f t="shared" ca="1" si="1999"/>
        <v>0</v>
      </c>
      <c r="CT785" s="18">
        <f t="shared" ca="1" si="1999"/>
        <v>0</v>
      </c>
      <c r="CU785" s="18">
        <f t="shared" ca="1" si="1999"/>
        <v>0</v>
      </c>
      <c r="CV785" s="18">
        <f t="shared" ca="1" si="1999"/>
        <v>0</v>
      </c>
      <c r="CW785" s="18">
        <f t="shared" ca="1" si="1999"/>
        <v>0</v>
      </c>
      <c r="CX785" s="18">
        <f t="shared" ca="1" si="1999"/>
        <v>0</v>
      </c>
      <c r="CY785" s="18">
        <f t="shared" ca="1" si="1999"/>
        <v>0</v>
      </c>
      <c r="CZ785" s="18">
        <f t="shared" ca="1" si="1999"/>
        <v>0</v>
      </c>
      <c r="DA785" s="18">
        <f t="shared" ca="1" si="1999"/>
        <v>0</v>
      </c>
      <c r="DB785" s="18">
        <f t="shared" ca="1" si="1999"/>
        <v>0</v>
      </c>
      <c r="DC785" s="18">
        <f t="shared" ca="1" si="1999"/>
        <v>0</v>
      </c>
      <c r="DD785" s="18">
        <f t="shared" ca="1" si="1999"/>
        <v>0</v>
      </c>
      <c r="DE785" s="18">
        <f t="shared" ca="1" si="1999"/>
        <v>0</v>
      </c>
      <c r="DF785" s="18">
        <f t="shared" ca="1" si="1999"/>
        <v>0</v>
      </c>
      <c r="DG785" s="18">
        <f t="shared" ca="1" si="1999"/>
        <v>0</v>
      </c>
      <c r="DH785" s="18">
        <f t="shared" ca="1" si="1999"/>
        <v>0</v>
      </c>
      <c r="DI785" s="18">
        <f t="shared" ca="1" si="1999"/>
        <v>0</v>
      </c>
      <c r="DJ785" s="18">
        <f t="shared" ca="1" si="1999"/>
        <v>0</v>
      </c>
      <c r="DK785" s="18">
        <f t="shared" ca="1" si="1999"/>
        <v>0</v>
      </c>
      <c r="DL785" s="18">
        <f t="shared" ca="1" si="1999"/>
        <v>0</v>
      </c>
      <c r="DM785" s="18">
        <f t="shared" ca="1" si="1999"/>
        <v>0</v>
      </c>
      <c r="DN785" s="18">
        <f t="shared" ca="1" si="1999"/>
        <v>0</v>
      </c>
      <c r="DO785" s="18">
        <f t="shared" ca="1" si="1999"/>
        <v>0</v>
      </c>
      <c r="DP785" s="18">
        <f t="shared" ca="1" si="1999"/>
        <v>0</v>
      </c>
      <c r="DQ785" s="18">
        <f t="shared" ca="1" si="1999"/>
        <v>0</v>
      </c>
      <c r="DR785" s="18">
        <f t="shared" ca="1" si="1999"/>
        <v>0</v>
      </c>
      <c r="DS785" s="18">
        <f t="shared" ca="1" si="1999"/>
        <v>0</v>
      </c>
      <c r="DT785" s="18">
        <f t="shared" ca="1" si="1999"/>
        <v>0</v>
      </c>
      <c r="DU785" s="18">
        <f t="shared" ca="1" si="1999"/>
        <v>0</v>
      </c>
      <c r="DV785" s="18">
        <f t="shared" ca="1" si="1999"/>
        <v>0</v>
      </c>
      <c r="DW785" s="18">
        <f t="shared" ca="1" si="1999"/>
        <v>0</v>
      </c>
      <c r="DX785" s="18">
        <f t="shared" ca="1" si="1999"/>
        <v>0</v>
      </c>
      <c r="DY785" s="18">
        <f t="shared" ca="1" si="1999"/>
        <v>0</v>
      </c>
      <c r="DZ785" s="18">
        <f t="shared" ca="1" si="1999"/>
        <v>0</v>
      </c>
      <c r="EA785" s="18">
        <f t="shared" ca="1" si="1999"/>
        <v>0</v>
      </c>
      <c r="EB785" s="18">
        <f t="shared" ca="1" si="1999"/>
        <v>0</v>
      </c>
      <c r="EC785" s="18">
        <f t="shared" ca="1" si="1999"/>
        <v>0</v>
      </c>
      <c r="ED785" s="18">
        <f t="shared" ca="1" si="1999"/>
        <v>0</v>
      </c>
      <c r="EE785" s="18">
        <f t="shared" ca="1" si="1999"/>
        <v>0</v>
      </c>
      <c r="EF785" s="18">
        <f t="shared" ca="1" si="1999"/>
        <v>0</v>
      </c>
      <c r="EG785" s="18">
        <f t="shared" ca="1" si="1999"/>
        <v>0</v>
      </c>
      <c r="EH785" s="18">
        <f t="shared" ca="1" si="1999"/>
        <v>0</v>
      </c>
      <c r="EI785" s="18">
        <f t="shared" ref="EI785:FR785" ca="1" si="2000">AND(EI777&gt;0,EI775=0) * $E785 * $F777</f>
        <v>0</v>
      </c>
      <c r="EJ785" s="18">
        <f t="shared" ca="1" si="2000"/>
        <v>0</v>
      </c>
      <c r="EK785" s="18">
        <f t="shared" ca="1" si="2000"/>
        <v>0</v>
      </c>
      <c r="EL785" s="18">
        <f t="shared" ca="1" si="2000"/>
        <v>0</v>
      </c>
      <c r="EM785" s="18">
        <f t="shared" ca="1" si="2000"/>
        <v>0</v>
      </c>
      <c r="EN785" s="18">
        <f t="shared" ca="1" si="2000"/>
        <v>0</v>
      </c>
      <c r="EO785" s="18">
        <f t="shared" ca="1" si="2000"/>
        <v>0</v>
      </c>
      <c r="EP785" s="18">
        <f t="shared" ca="1" si="2000"/>
        <v>0</v>
      </c>
      <c r="EQ785" s="18">
        <f t="shared" ca="1" si="2000"/>
        <v>0</v>
      </c>
      <c r="ER785" s="18">
        <f t="shared" ca="1" si="2000"/>
        <v>0</v>
      </c>
      <c r="ES785" s="18">
        <f t="shared" ca="1" si="2000"/>
        <v>0</v>
      </c>
      <c r="ET785" s="18">
        <f t="shared" ca="1" si="2000"/>
        <v>0</v>
      </c>
      <c r="EU785" s="18">
        <f t="shared" ca="1" si="2000"/>
        <v>0</v>
      </c>
      <c r="EV785" s="18">
        <f t="shared" ca="1" si="2000"/>
        <v>0</v>
      </c>
      <c r="EW785" s="18">
        <f t="shared" ca="1" si="2000"/>
        <v>0</v>
      </c>
      <c r="EX785" s="18">
        <f t="shared" ca="1" si="2000"/>
        <v>0</v>
      </c>
      <c r="EY785" s="18">
        <f t="shared" ca="1" si="2000"/>
        <v>0</v>
      </c>
      <c r="EZ785" s="18">
        <f t="shared" ca="1" si="2000"/>
        <v>0</v>
      </c>
      <c r="FA785" s="18">
        <f t="shared" ca="1" si="2000"/>
        <v>0</v>
      </c>
      <c r="FB785" s="18">
        <f t="shared" ca="1" si="2000"/>
        <v>0</v>
      </c>
      <c r="FC785" s="18">
        <f t="shared" ca="1" si="2000"/>
        <v>0</v>
      </c>
      <c r="FD785" s="18">
        <f t="shared" ca="1" si="2000"/>
        <v>0</v>
      </c>
      <c r="FE785" s="18">
        <f t="shared" ca="1" si="2000"/>
        <v>0</v>
      </c>
      <c r="FF785" s="18">
        <f t="shared" ca="1" si="2000"/>
        <v>0</v>
      </c>
      <c r="FG785" s="18">
        <f t="shared" ca="1" si="2000"/>
        <v>0</v>
      </c>
      <c r="FH785" s="18">
        <f t="shared" ca="1" si="2000"/>
        <v>0</v>
      </c>
      <c r="FI785" s="18">
        <f t="shared" ca="1" si="2000"/>
        <v>0</v>
      </c>
      <c r="FJ785" s="18">
        <f t="shared" ca="1" si="2000"/>
        <v>0</v>
      </c>
      <c r="FK785" s="18">
        <f t="shared" ca="1" si="2000"/>
        <v>0</v>
      </c>
      <c r="FL785" s="18">
        <f t="shared" ca="1" si="2000"/>
        <v>0</v>
      </c>
      <c r="FM785" s="18">
        <f t="shared" ca="1" si="2000"/>
        <v>0</v>
      </c>
      <c r="FN785" s="18">
        <f t="shared" ca="1" si="2000"/>
        <v>0</v>
      </c>
      <c r="FO785" s="18">
        <f t="shared" ca="1" si="2000"/>
        <v>0</v>
      </c>
      <c r="FP785" s="18">
        <f t="shared" ca="1" si="2000"/>
        <v>0</v>
      </c>
      <c r="FQ785" s="18">
        <f t="shared" ca="1" si="2000"/>
        <v>0</v>
      </c>
      <c r="FR785" s="18">
        <f t="shared" ca="1" si="2000"/>
        <v>0</v>
      </c>
    </row>
    <row r="786" spans="2:174">
      <c r="H786" s="8"/>
      <c r="I786" s="18"/>
    </row>
    <row r="787" spans="2:174">
      <c r="C787" t="s">
        <v>849</v>
      </c>
      <c r="D787" s="144" t="s">
        <v>979</v>
      </c>
      <c r="H787" s="8"/>
      <c r="I787" s="18"/>
      <c r="J787" s="176">
        <f ca="1">$F777 - SUM(J775:J776)</f>
        <v>0</v>
      </c>
      <c r="K787" s="176">
        <f t="shared" ref="K787:BV787" ca="1" si="2001">$F777 - SUM(K775:K776)</f>
        <v>0</v>
      </c>
      <c r="L787" s="176">
        <f t="shared" ca="1" si="2001"/>
        <v>0</v>
      </c>
      <c r="M787" s="176">
        <f t="shared" ca="1" si="2001"/>
        <v>0</v>
      </c>
      <c r="N787" s="176">
        <f t="shared" ca="1" si="2001"/>
        <v>0</v>
      </c>
      <c r="O787" s="176">
        <f t="shared" ca="1" si="2001"/>
        <v>0</v>
      </c>
      <c r="P787" s="176">
        <f t="shared" ca="1" si="2001"/>
        <v>0</v>
      </c>
      <c r="Q787" s="176">
        <f t="shared" ca="1" si="2001"/>
        <v>0</v>
      </c>
      <c r="R787" s="176">
        <f t="shared" ca="1" si="2001"/>
        <v>0</v>
      </c>
      <c r="S787" s="176">
        <f t="shared" ca="1" si="2001"/>
        <v>0</v>
      </c>
      <c r="T787" s="176">
        <f t="shared" ca="1" si="2001"/>
        <v>0</v>
      </c>
      <c r="U787" s="176">
        <f t="shared" ca="1" si="2001"/>
        <v>0</v>
      </c>
      <c r="V787" s="176">
        <f t="shared" ca="1" si="2001"/>
        <v>0</v>
      </c>
      <c r="W787" s="176">
        <f t="shared" ca="1" si="2001"/>
        <v>0</v>
      </c>
      <c r="X787" s="176">
        <f t="shared" ca="1" si="2001"/>
        <v>0</v>
      </c>
      <c r="Y787" s="176">
        <f t="shared" ca="1" si="2001"/>
        <v>0</v>
      </c>
      <c r="Z787" s="176">
        <f t="shared" ca="1" si="2001"/>
        <v>0</v>
      </c>
      <c r="AA787" s="176">
        <f t="shared" ca="1" si="2001"/>
        <v>0</v>
      </c>
      <c r="AB787" s="176">
        <f t="shared" ca="1" si="2001"/>
        <v>0</v>
      </c>
      <c r="AC787" s="176">
        <f t="shared" ca="1" si="2001"/>
        <v>0</v>
      </c>
      <c r="AD787" s="176">
        <f t="shared" ca="1" si="2001"/>
        <v>0</v>
      </c>
      <c r="AE787" s="176">
        <f t="shared" ca="1" si="2001"/>
        <v>0</v>
      </c>
      <c r="AF787" s="176">
        <f t="shared" ca="1" si="2001"/>
        <v>0</v>
      </c>
      <c r="AG787" s="176">
        <f t="shared" ca="1" si="2001"/>
        <v>0</v>
      </c>
      <c r="AH787" s="176">
        <f t="shared" ca="1" si="2001"/>
        <v>0</v>
      </c>
      <c r="AI787" s="176">
        <f t="shared" ca="1" si="2001"/>
        <v>0</v>
      </c>
      <c r="AJ787" s="176">
        <f t="shared" ca="1" si="2001"/>
        <v>0</v>
      </c>
      <c r="AK787" s="176">
        <f t="shared" ca="1" si="2001"/>
        <v>0</v>
      </c>
      <c r="AL787" s="176">
        <f t="shared" ca="1" si="2001"/>
        <v>0</v>
      </c>
      <c r="AM787" s="176">
        <f t="shared" ca="1" si="2001"/>
        <v>0</v>
      </c>
      <c r="AN787" s="176">
        <f t="shared" ca="1" si="2001"/>
        <v>0</v>
      </c>
      <c r="AO787" s="176">
        <f t="shared" ca="1" si="2001"/>
        <v>0</v>
      </c>
      <c r="AP787" s="176">
        <f t="shared" ca="1" si="2001"/>
        <v>0</v>
      </c>
      <c r="AQ787" s="176">
        <f t="shared" ca="1" si="2001"/>
        <v>0</v>
      </c>
      <c r="AR787" s="176">
        <f t="shared" ca="1" si="2001"/>
        <v>0</v>
      </c>
      <c r="AS787" s="176">
        <f t="shared" ca="1" si="2001"/>
        <v>0</v>
      </c>
      <c r="AT787" s="176">
        <f t="shared" ca="1" si="2001"/>
        <v>0</v>
      </c>
      <c r="AU787" s="176">
        <f t="shared" ca="1" si="2001"/>
        <v>0</v>
      </c>
      <c r="AV787" s="176">
        <f t="shared" ca="1" si="2001"/>
        <v>0</v>
      </c>
      <c r="AW787" s="176">
        <f t="shared" ca="1" si="2001"/>
        <v>0</v>
      </c>
      <c r="AX787" s="176">
        <f t="shared" ca="1" si="2001"/>
        <v>0</v>
      </c>
      <c r="AY787" s="176">
        <f t="shared" ca="1" si="2001"/>
        <v>0</v>
      </c>
      <c r="AZ787" s="176">
        <f t="shared" ca="1" si="2001"/>
        <v>0</v>
      </c>
      <c r="BA787" s="176">
        <f t="shared" ca="1" si="2001"/>
        <v>0</v>
      </c>
      <c r="BB787" s="176">
        <f t="shared" ca="1" si="2001"/>
        <v>0</v>
      </c>
      <c r="BC787" s="176">
        <f t="shared" ca="1" si="2001"/>
        <v>0</v>
      </c>
      <c r="BD787" s="176">
        <f t="shared" ca="1" si="2001"/>
        <v>0</v>
      </c>
      <c r="BE787" s="176">
        <f t="shared" ca="1" si="2001"/>
        <v>0</v>
      </c>
      <c r="BF787" s="176">
        <f t="shared" ca="1" si="2001"/>
        <v>0</v>
      </c>
      <c r="BG787" s="176">
        <f t="shared" ca="1" si="2001"/>
        <v>0</v>
      </c>
      <c r="BH787" s="176">
        <f t="shared" ca="1" si="2001"/>
        <v>0</v>
      </c>
      <c r="BI787" s="176">
        <f t="shared" ca="1" si="2001"/>
        <v>0</v>
      </c>
      <c r="BJ787" s="176">
        <f t="shared" ca="1" si="2001"/>
        <v>0</v>
      </c>
      <c r="BK787" s="176">
        <f t="shared" ca="1" si="2001"/>
        <v>0</v>
      </c>
      <c r="BL787" s="176">
        <f t="shared" ca="1" si="2001"/>
        <v>0</v>
      </c>
      <c r="BM787" s="176">
        <f t="shared" ca="1" si="2001"/>
        <v>0</v>
      </c>
      <c r="BN787" s="176">
        <f t="shared" ca="1" si="2001"/>
        <v>0</v>
      </c>
      <c r="BO787" s="176">
        <f t="shared" ca="1" si="2001"/>
        <v>0</v>
      </c>
      <c r="BP787" s="176">
        <f t="shared" ca="1" si="2001"/>
        <v>0</v>
      </c>
      <c r="BQ787" s="176">
        <f t="shared" ca="1" si="2001"/>
        <v>0</v>
      </c>
      <c r="BR787" s="176">
        <f t="shared" ca="1" si="2001"/>
        <v>0</v>
      </c>
      <c r="BS787" s="176">
        <f t="shared" ca="1" si="2001"/>
        <v>0</v>
      </c>
      <c r="BT787" s="176">
        <f t="shared" ca="1" si="2001"/>
        <v>0</v>
      </c>
      <c r="BU787" s="176">
        <f t="shared" ca="1" si="2001"/>
        <v>0</v>
      </c>
      <c r="BV787" s="176">
        <f t="shared" ca="1" si="2001"/>
        <v>0</v>
      </c>
      <c r="BW787" s="176">
        <f t="shared" ref="BW787:EH787" ca="1" si="2002">$F777 - SUM(BW775:BW776)</f>
        <v>0</v>
      </c>
      <c r="BX787" s="176">
        <f t="shared" ca="1" si="2002"/>
        <v>0</v>
      </c>
      <c r="BY787" s="176">
        <f t="shared" ca="1" si="2002"/>
        <v>0</v>
      </c>
      <c r="BZ787" s="176">
        <f t="shared" ca="1" si="2002"/>
        <v>0</v>
      </c>
      <c r="CA787" s="176">
        <f t="shared" ca="1" si="2002"/>
        <v>0</v>
      </c>
      <c r="CB787" s="176">
        <f t="shared" ca="1" si="2002"/>
        <v>0</v>
      </c>
      <c r="CC787" s="176">
        <f t="shared" ca="1" si="2002"/>
        <v>0</v>
      </c>
      <c r="CD787" s="176">
        <f t="shared" ca="1" si="2002"/>
        <v>0</v>
      </c>
      <c r="CE787" s="176">
        <f t="shared" ca="1" si="2002"/>
        <v>0</v>
      </c>
      <c r="CF787" s="176">
        <f t="shared" ca="1" si="2002"/>
        <v>0</v>
      </c>
      <c r="CG787" s="176">
        <f t="shared" ca="1" si="2002"/>
        <v>0</v>
      </c>
      <c r="CH787" s="176">
        <f t="shared" ca="1" si="2002"/>
        <v>0</v>
      </c>
      <c r="CI787" s="176">
        <f t="shared" ca="1" si="2002"/>
        <v>0</v>
      </c>
      <c r="CJ787" s="176">
        <f t="shared" ca="1" si="2002"/>
        <v>0</v>
      </c>
      <c r="CK787" s="176">
        <f t="shared" ca="1" si="2002"/>
        <v>0</v>
      </c>
      <c r="CL787" s="176">
        <f t="shared" ca="1" si="2002"/>
        <v>0</v>
      </c>
      <c r="CM787" s="176">
        <f t="shared" ca="1" si="2002"/>
        <v>0</v>
      </c>
      <c r="CN787" s="176">
        <f t="shared" ca="1" si="2002"/>
        <v>0</v>
      </c>
      <c r="CO787" s="176">
        <f t="shared" ca="1" si="2002"/>
        <v>0</v>
      </c>
      <c r="CP787" s="176">
        <f t="shared" ca="1" si="2002"/>
        <v>0</v>
      </c>
      <c r="CQ787" s="176">
        <f t="shared" ca="1" si="2002"/>
        <v>0</v>
      </c>
      <c r="CR787" s="176">
        <f t="shared" ca="1" si="2002"/>
        <v>0</v>
      </c>
      <c r="CS787" s="176">
        <f t="shared" ca="1" si="2002"/>
        <v>0</v>
      </c>
      <c r="CT787" s="176">
        <f t="shared" ca="1" si="2002"/>
        <v>0</v>
      </c>
      <c r="CU787" s="176">
        <f t="shared" ca="1" si="2002"/>
        <v>0</v>
      </c>
      <c r="CV787" s="176">
        <f t="shared" ca="1" si="2002"/>
        <v>0</v>
      </c>
      <c r="CW787" s="176">
        <f t="shared" ca="1" si="2002"/>
        <v>0</v>
      </c>
      <c r="CX787" s="176">
        <f t="shared" ca="1" si="2002"/>
        <v>0</v>
      </c>
      <c r="CY787" s="176">
        <f t="shared" ca="1" si="2002"/>
        <v>0</v>
      </c>
      <c r="CZ787" s="176">
        <f t="shared" ca="1" si="2002"/>
        <v>0</v>
      </c>
      <c r="DA787" s="176">
        <f t="shared" ca="1" si="2002"/>
        <v>0</v>
      </c>
      <c r="DB787" s="176">
        <f t="shared" ca="1" si="2002"/>
        <v>0</v>
      </c>
      <c r="DC787" s="176">
        <f t="shared" ca="1" si="2002"/>
        <v>0</v>
      </c>
      <c r="DD787" s="176">
        <f t="shared" ca="1" si="2002"/>
        <v>0</v>
      </c>
      <c r="DE787" s="176">
        <f t="shared" ca="1" si="2002"/>
        <v>0</v>
      </c>
      <c r="DF787" s="176">
        <f t="shared" ca="1" si="2002"/>
        <v>0</v>
      </c>
      <c r="DG787" s="176">
        <f t="shared" ca="1" si="2002"/>
        <v>0</v>
      </c>
      <c r="DH787" s="176">
        <f t="shared" ca="1" si="2002"/>
        <v>0</v>
      </c>
      <c r="DI787" s="176">
        <f t="shared" ca="1" si="2002"/>
        <v>0</v>
      </c>
      <c r="DJ787" s="176">
        <f t="shared" ca="1" si="2002"/>
        <v>0</v>
      </c>
      <c r="DK787" s="176">
        <f t="shared" ca="1" si="2002"/>
        <v>0</v>
      </c>
      <c r="DL787" s="176">
        <f t="shared" ca="1" si="2002"/>
        <v>0</v>
      </c>
      <c r="DM787" s="176">
        <f t="shared" ca="1" si="2002"/>
        <v>0</v>
      </c>
      <c r="DN787" s="176">
        <f t="shared" ca="1" si="2002"/>
        <v>0</v>
      </c>
      <c r="DO787" s="176">
        <f t="shared" ca="1" si="2002"/>
        <v>0</v>
      </c>
      <c r="DP787" s="176">
        <f t="shared" ca="1" si="2002"/>
        <v>0</v>
      </c>
      <c r="DQ787" s="176">
        <f t="shared" ca="1" si="2002"/>
        <v>0</v>
      </c>
      <c r="DR787" s="176">
        <f t="shared" ca="1" si="2002"/>
        <v>0</v>
      </c>
      <c r="DS787" s="176">
        <f t="shared" ca="1" si="2002"/>
        <v>0</v>
      </c>
      <c r="DT787" s="176">
        <f t="shared" ca="1" si="2002"/>
        <v>0</v>
      </c>
      <c r="DU787" s="176">
        <f t="shared" ca="1" si="2002"/>
        <v>0</v>
      </c>
      <c r="DV787" s="176">
        <f t="shared" ca="1" si="2002"/>
        <v>0</v>
      </c>
      <c r="DW787" s="176">
        <f t="shared" ca="1" si="2002"/>
        <v>0</v>
      </c>
      <c r="DX787" s="176">
        <f t="shared" ca="1" si="2002"/>
        <v>0</v>
      </c>
      <c r="DY787" s="176">
        <f t="shared" ca="1" si="2002"/>
        <v>0</v>
      </c>
      <c r="DZ787" s="176">
        <f t="shared" ca="1" si="2002"/>
        <v>0</v>
      </c>
      <c r="EA787" s="176">
        <f t="shared" ca="1" si="2002"/>
        <v>0</v>
      </c>
      <c r="EB787" s="176">
        <f t="shared" ca="1" si="2002"/>
        <v>0</v>
      </c>
      <c r="EC787" s="176">
        <f t="shared" ca="1" si="2002"/>
        <v>0</v>
      </c>
      <c r="ED787" s="176">
        <f t="shared" ca="1" si="2002"/>
        <v>0</v>
      </c>
      <c r="EE787" s="176">
        <f t="shared" ca="1" si="2002"/>
        <v>0</v>
      </c>
      <c r="EF787" s="176">
        <f t="shared" ca="1" si="2002"/>
        <v>0</v>
      </c>
      <c r="EG787" s="176">
        <f t="shared" ca="1" si="2002"/>
        <v>0</v>
      </c>
      <c r="EH787" s="176">
        <f t="shared" ca="1" si="2002"/>
        <v>0</v>
      </c>
      <c r="EI787" s="176">
        <f t="shared" ref="EI787:FR787" ca="1" si="2003">$F777 - SUM(EI775:EI776)</f>
        <v>0</v>
      </c>
      <c r="EJ787" s="176">
        <f t="shared" ca="1" si="2003"/>
        <v>0</v>
      </c>
      <c r="EK787" s="176">
        <f t="shared" ca="1" si="2003"/>
        <v>0</v>
      </c>
      <c r="EL787" s="176">
        <f t="shared" ca="1" si="2003"/>
        <v>0</v>
      </c>
      <c r="EM787" s="176">
        <f t="shared" ca="1" si="2003"/>
        <v>0</v>
      </c>
      <c r="EN787" s="176">
        <f t="shared" ca="1" si="2003"/>
        <v>0</v>
      </c>
      <c r="EO787" s="176">
        <f t="shared" ca="1" si="2003"/>
        <v>0</v>
      </c>
      <c r="EP787" s="176">
        <f t="shared" ca="1" si="2003"/>
        <v>0</v>
      </c>
      <c r="EQ787" s="176">
        <f t="shared" ca="1" si="2003"/>
        <v>0</v>
      </c>
      <c r="ER787" s="176">
        <f t="shared" ca="1" si="2003"/>
        <v>0</v>
      </c>
      <c r="ES787" s="176">
        <f t="shared" ca="1" si="2003"/>
        <v>0</v>
      </c>
      <c r="ET787" s="176">
        <f t="shared" ca="1" si="2003"/>
        <v>0</v>
      </c>
      <c r="EU787" s="176">
        <f t="shared" ca="1" si="2003"/>
        <v>0</v>
      </c>
      <c r="EV787" s="176">
        <f t="shared" ca="1" si="2003"/>
        <v>0</v>
      </c>
      <c r="EW787" s="176">
        <f t="shared" ca="1" si="2003"/>
        <v>0</v>
      </c>
      <c r="EX787" s="176">
        <f t="shared" ca="1" si="2003"/>
        <v>0</v>
      </c>
      <c r="EY787" s="176">
        <f t="shared" ca="1" si="2003"/>
        <v>0</v>
      </c>
      <c r="EZ787" s="176">
        <f t="shared" ca="1" si="2003"/>
        <v>0</v>
      </c>
      <c r="FA787" s="176">
        <f t="shared" ca="1" si="2003"/>
        <v>0</v>
      </c>
      <c r="FB787" s="176">
        <f t="shared" ca="1" si="2003"/>
        <v>0</v>
      </c>
      <c r="FC787" s="176">
        <f t="shared" ca="1" si="2003"/>
        <v>0</v>
      </c>
      <c r="FD787" s="176">
        <f t="shared" ca="1" si="2003"/>
        <v>0</v>
      </c>
      <c r="FE787" s="176">
        <f t="shared" ca="1" si="2003"/>
        <v>0</v>
      </c>
      <c r="FF787" s="176">
        <f t="shared" ca="1" si="2003"/>
        <v>0</v>
      </c>
      <c r="FG787" s="176">
        <f t="shared" ca="1" si="2003"/>
        <v>0</v>
      </c>
      <c r="FH787" s="176">
        <f t="shared" ca="1" si="2003"/>
        <v>0</v>
      </c>
      <c r="FI787" s="176">
        <f t="shared" ca="1" si="2003"/>
        <v>0</v>
      </c>
      <c r="FJ787" s="176">
        <f t="shared" ca="1" si="2003"/>
        <v>0</v>
      </c>
      <c r="FK787" s="176">
        <f t="shared" ca="1" si="2003"/>
        <v>0</v>
      </c>
      <c r="FL787" s="176">
        <f t="shared" ca="1" si="2003"/>
        <v>0</v>
      </c>
      <c r="FM787" s="176">
        <f t="shared" ca="1" si="2003"/>
        <v>0</v>
      </c>
      <c r="FN787" s="176">
        <f t="shared" ca="1" si="2003"/>
        <v>0</v>
      </c>
      <c r="FO787" s="176">
        <f t="shared" ca="1" si="2003"/>
        <v>0</v>
      </c>
      <c r="FP787" s="176">
        <f t="shared" ca="1" si="2003"/>
        <v>0</v>
      </c>
      <c r="FQ787" s="176">
        <f t="shared" ca="1" si="2003"/>
        <v>0</v>
      </c>
      <c r="FR787" s="176">
        <f t="shared" ca="1" si="2003"/>
        <v>0</v>
      </c>
    </row>
    <row r="788" spans="2:174">
      <c r="C788" t="s">
        <v>570</v>
      </c>
      <c r="D788" s="144" t="s">
        <v>15</v>
      </c>
      <c r="E788" s="316">
        <f>INDEX(Assumptions!$G492:$G492,MATCH($A$1,Model_Number,0))</f>
        <v>0</v>
      </c>
      <c r="H788" s="8"/>
      <c r="I788" s="168">
        <f ca="1">SUM(J788:FR788)</f>
        <v>0</v>
      </c>
      <c r="J788" s="18">
        <f t="shared" ref="J788:AO788" ca="1" si="2004">$E788 * $E780 * J9 * J787 * (J776 &lt;&gt;0)</f>
        <v>0</v>
      </c>
      <c r="K788" s="18">
        <f t="shared" ca="1" si="2004"/>
        <v>0</v>
      </c>
      <c r="L788" s="18">
        <f t="shared" ca="1" si="2004"/>
        <v>0</v>
      </c>
      <c r="M788" s="18">
        <f t="shared" ca="1" si="2004"/>
        <v>0</v>
      </c>
      <c r="N788" s="18">
        <f t="shared" ca="1" si="2004"/>
        <v>0</v>
      </c>
      <c r="O788" s="18">
        <f t="shared" ca="1" si="2004"/>
        <v>0</v>
      </c>
      <c r="P788" s="18">
        <f t="shared" ca="1" si="2004"/>
        <v>0</v>
      </c>
      <c r="Q788" s="18">
        <f t="shared" ca="1" si="2004"/>
        <v>0</v>
      </c>
      <c r="R788" s="18">
        <f t="shared" ca="1" si="2004"/>
        <v>0</v>
      </c>
      <c r="S788" s="18">
        <f t="shared" ca="1" si="2004"/>
        <v>0</v>
      </c>
      <c r="T788" s="18">
        <f t="shared" ca="1" si="2004"/>
        <v>0</v>
      </c>
      <c r="U788" s="18">
        <f t="shared" ca="1" si="2004"/>
        <v>0</v>
      </c>
      <c r="V788" s="18">
        <f t="shared" ca="1" si="2004"/>
        <v>0</v>
      </c>
      <c r="W788" s="18">
        <f t="shared" ca="1" si="2004"/>
        <v>0</v>
      </c>
      <c r="X788" s="18">
        <f t="shared" ca="1" si="2004"/>
        <v>0</v>
      </c>
      <c r="Y788" s="18">
        <f t="shared" ca="1" si="2004"/>
        <v>0</v>
      </c>
      <c r="Z788" s="18">
        <f t="shared" ca="1" si="2004"/>
        <v>0</v>
      </c>
      <c r="AA788" s="18">
        <f t="shared" ca="1" si="2004"/>
        <v>0</v>
      </c>
      <c r="AB788" s="18">
        <f t="shared" ca="1" si="2004"/>
        <v>0</v>
      </c>
      <c r="AC788" s="18">
        <f t="shared" ca="1" si="2004"/>
        <v>0</v>
      </c>
      <c r="AD788" s="18">
        <f t="shared" ca="1" si="2004"/>
        <v>0</v>
      </c>
      <c r="AE788" s="18">
        <f t="shared" ca="1" si="2004"/>
        <v>0</v>
      </c>
      <c r="AF788" s="18">
        <f t="shared" ca="1" si="2004"/>
        <v>0</v>
      </c>
      <c r="AG788" s="18">
        <f t="shared" ca="1" si="2004"/>
        <v>0</v>
      </c>
      <c r="AH788" s="18">
        <f t="shared" ca="1" si="2004"/>
        <v>0</v>
      </c>
      <c r="AI788" s="18">
        <f t="shared" ca="1" si="2004"/>
        <v>0</v>
      </c>
      <c r="AJ788" s="18">
        <f t="shared" ca="1" si="2004"/>
        <v>0</v>
      </c>
      <c r="AK788" s="18">
        <f t="shared" ca="1" si="2004"/>
        <v>0</v>
      </c>
      <c r="AL788" s="18">
        <f t="shared" ca="1" si="2004"/>
        <v>0</v>
      </c>
      <c r="AM788" s="18">
        <f t="shared" ca="1" si="2004"/>
        <v>0</v>
      </c>
      <c r="AN788" s="18">
        <f t="shared" ca="1" si="2004"/>
        <v>0</v>
      </c>
      <c r="AO788" s="18">
        <f t="shared" ca="1" si="2004"/>
        <v>0</v>
      </c>
      <c r="AP788" s="18">
        <f t="shared" ref="AP788:BU788" ca="1" si="2005">$E788 * $E780 * AP9 * AP787 * (AP776 &lt;&gt;0)</f>
        <v>0</v>
      </c>
      <c r="AQ788" s="18">
        <f t="shared" ca="1" si="2005"/>
        <v>0</v>
      </c>
      <c r="AR788" s="18">
        <f t="shared" ca="1" si="2005"/>
        <v>0</v>
      </c>
      <c r="AS788" s="18">
        <f t="shared" ca="1" si="2005"/>
        <v>0</v>
      </c>
      <c r="AT788" s="18">
        <f t="shared" ca="1" si="2005"/>
        <v>0</v>
      </c>
      <c r="AU788" s="18">
        <f t="shared" ca="1" si="2005"/>
        <v>0</v>
      </c>
      <c r="AV788" s="18">
        <f t="shared" ca="1" si="2005"/>
        <v>0</v>
      </c>
      <c r="AW788" s="18">
        <f t="shared" ca="1" si="2005"/>
        <v>0</v>
      </c>
      <c r="AX788" s="18">
        <f t="shared" ca="1" si="2005"/>
        <v>0</v>
      </c>
      <c r="AY788" s="18">
        <f t="shared" ca="1" si="2005"/>
        <v>0</v>
      </c>
      <c r="AZ788" s="18">
        <f t="shared" ca="1" si="2005"/>
        <v>0</v>
      </c>
      <c r="BA788" s="18">
        <f t="shared" ca="1" si="2005"/>
        <v>0</v>
      </c>
      <c r="BB788" s="18">
        <f t="shared" ca="1" si="2005"/>
        <v>0</v>
      </c>
      <c r="BC788" s="18">
        <f t="shared" ca="1" si="2005"/>
        <v>0</v>
      </c>
      <c r="BD788" s="18">
        <f t="shared" ca="1" si="2005"/>
        <v>0</v>
      </c>
      <c r="BE788" s="18">
        <f t="shared" ca="1" si="2005"/>
        <v>0</v>
      </c>
      <c r="BF788" s="18">
        <f t="shared" ca="1" si="2005"/>
        <v>0</v>
      </c>
      <c r="BG788" s="18">
        <f t="shared" ca="1" si="2005"/>
        <v>0</v>
      </c>
      <c r="BH788" s="18">
        <f t="shared" ca="1" si="2005"/>
        <v>0</v>
      </c>
      <c r="BI788" s="18">
        <f t="shared" ca="1" si="2005"/>
        <v>0</v>
      </c>
      <c r="BJ788" s="18">
        <f t="shared" ca="1" si="2005"/>
        <v>0</v>
      </c>
      <c r="BK788" s="18">
        <f t="shared" ca="1" si="2005"/>
        <v>0</v>
      </c>
      <c r="BL788" s="18">
        <f t="shared" ca="1" si="2005"/>
        <v>0</v>
      </c>
      <c r="BM788" s="18">
        <f t="shared" ca="1" si="2005"/>
        <v>0</v>
      </c>
      <c r="BN788" s="18">
        <f t="shared" ca="1" si="2005"/>
        <v>0</v>
      </c>
      <c r="BO788" s="18">
        <f t="shared" ca="1" si="2005"/>
        <v>0</v>
      </c>
      <c r="BP788" s="18">
        <f t="shared" ca="1" si="2005"/>
        <v>0</v>
      </c>
      <c r="BQ788" s="18">
        <f t="shared" ca="1" si="2005"/>
        <v>0</v>
      </c>
      <c r="BR788" s="18">
        <f t="shared" ca="1" si="2005"/>
        <v>0</v>
      </c>
      <c r="BS788" s="18">
        <f t="shared" ca="1" si="2005"/>
        <v>0</v>
      </c>
      <c r="BT788" s="18">
        <f t="shared" ca="1" si="2005"/>
        <v>0</v>
      </c>
      <c r="BU788" s="18">
        <f t="shared" ca="1" si="2005"/>
        <v>0</v>
      </c>
      <c r="BV788" s="18">
        <f t="shared" ref="BV788:DA788" ca="1" si="2006">$E788 * $E780 * BV9 * BV787 * (BV776 &lt;&gt;0)</f>
        <v>0</v>
      </c>
      <c r="BW788" s="18">
        <f t="shared" ca="1" si="2006"/>
        <v>0</v>
      </c>
      <c r="BX788" s="18">
        <f t="shared" ca="1" si="2006"/>
        <v>0</v>
      </c>
      <c r="BY788" s="18">
        <f t="shared" ca="1" si="2006"/>
        <v>0</v>
      </c>
      <c r="BZ788" s="18">
        <f t="shared" ca="1" si="2006"/>
        <v>0</v>
      </c>
      <c r="CA788" s="18">
        <f t="shared" ca="1" si="2006"/>
        <v>0</v>
      </c>
      <c r="CB788" s="18">
        <f t="shared" ca="1" si="2006"/>
        <v>0</v>
      </c>
      <c r="CC788" s="18">
        <f t="shared" ca="1" si="2006"/>
        <v>0</v>
      </c>
      <c r="CD788" s="18">
        <f t="shared" ca="1" si="2006"/>
        <v>0</v>
      </c>
      <c r="CE788" s="18">
        <f t="shared" ca="1" si="2006"/>
        <v>0</v>
      </c>
      <c r="CF788" s="18">
        <f t="shared" ca="1" si="2006"/>
        <v>0</v>
      </c>
      <c r="CG788" s="18">
        <f t="shared" ca="1" si="2006"/>
        <v>0</v>
      </c>
      <c r="CH788" s="18">
        <f t="shared" ca="1" si="2006"/>
        <v>0</v>
      </c>
      <c r="CI788" s="18">
        <f t="shared" ca="1" si="2006"/>
        <v>0</v>
      </c>
      <c r="CJ788" s="18">
        <f t="shared" ca="1" si="2006"/>
        <v>0</v>
      </c>
      <c r="CK788" s="18">
        <f t="shared" ca="1" si="2006"/>
        <v>0</v>
      </c>
      <c r="CL788" s="18">
        <f t="shared" ca="1" si="2006"/>
        <v>0</v>
      </c>
      <c r="CM788" s="18">
        <f t="shared" ca="1" si="2006"/>
        <v>0</v>
      </c>
      <c r="CN788" s="18">
        <f t="shared" ca="1" si="2006"/>
        <v>0</v>
      </c>
      <c r="CO788" s="18">
        <f t="shared" ca="1" si="2006"/>
        <v>0</v>
      </c>
      <c r="CP788" s="18">
        <f t="shared" ca="1" si="2006"/>
        <v>0</v>
      </c>
      <c r="CQ788" s="18">
        <f t="shared" ca="1" si="2006"/>
        <v>0</v>
      </c>
      <c r="CR788" s="18">
        <f t="shared" ca="1" si="2006"/>
        <v>0</v>
      </c>
      <c r="CS788" s="18">
        <f t="shared" ca="1" si="2006"/>
        <v>0</v>
      </c>
      <c r="CT788" s="18">
        <f t="shared" ca="1" si="2006"/>
        <v>0</v>
      </c>
      <c r="CU788" s="18">
        <f t="shared" ca="1" si="2006"/>
        <v>0</v>
      </c>
      <c r="CV788" s="18">
        <f t="shared" ca="1" si="2006"/>
        <v>0</v>
      </c>
      <c r="CW788" s="18">
        <f t="shared" ca="1" si="2006"/>
        <v>0</v>
      </c>
      <c r="CX788" s="18">
        <f t="shared" ca="1" si="2006"/>
        <v>0</v>
      </c>
      <c r="CY788" s="18">
        <f t="shared" ca="1" si="2006"/>
        <v>0</v>
      </c>
      <c r="CZ788" s="18">
        <f t="shared" ca="1" si="2006"/>
        <v>0</v>
      </c>
      <c r="DA788" s="18">
        <f t="shared" ca="1" si="2006"/>
        <v>0</v>
      </c>
      <c r="DB788" s="18">
        <f t="shared" ref="DB788:EG788" ca="1" si="2007">$E788 * $E780 * DB9 * DB787 * (DB776 &lt;&gt;0)</f>
        <v>0</v>
      </c>
      <c r="DC788" s="18">
        <f t="shared" ca="1" si="2007"/>
        <v>0</v>
      </c>
      <c r="DD788" s="18">
        <f t="shared" ca="1" si="2007"/>
        <v>0</v>
      </c>
      <c r="DE788" s="18">
        <f t="shared" ca="1" si="2007"/>
        <v>0</v>
      </c>
      <c r="DF788" s="18">
        <f t="shared" ca="1" si="2007"/>
        <v>0</v>
      </c>
      <c r="DG788" s="18">
        <f t="shared" ca="1" si="2007"/>
        <v>0</v>
      </c>
      <c r="DH788" s="18">
        <f t="shared" ca="1" si="2007"/>
        <v>0</v>
      </c>
      <c r="DI788" s="18">
        <f t="shared" ca="1" si="2007"/>
        <v>0</v>
      </c>
      <c r="DJ788" s="18">
        <f t="shared" ca="1" si="2007"/>
        <v>0</v>
      </c>
      <c r="DK788" s="18">
        <f t="shared" ca="1" si="2007"/>
        <v>0</v>
      </c>
      <c r="DL788" s="18">
        <f t="shared" ca="1" si="2007"/>
        <v>0</v>
      </c>
      <c r="DM788" s="18">
        <f t="shared" ca="1" si="2007"/>
        <v>0</v>
      </c>
      <c r="DN788" s="18">
        <f t="shared" ca="1" si="2007"/>
        <v>0</v>
      </c>
      <c r="DO788" s="18">
        <f t="shared" ca="1" si="2007"/>
        <v>0</v>
      </c>
      <c r="DP788" s="18">
        <f t="shared" ca="1" si="2007"/>
        <v>0</v>
      </c>
      <c r="DQ788" s="18">
        <f t="shared" ca="1" si="2007"/>
        <v>0</v>
      </c>
      <c r="DR788" s="18">
        <f t="shared" ca="1" si="2007"/>
        <v>0</v>
      </c>
      <c r="DS788" s="18">
        <f t="shared" ca="1" si="2007"/>
        <v>0</v>
      </c>
      <c r="DT788" s="18">
        <f t="shared" ca="1" si="2007"/>
        <v>0</v>
      </c>
      <c r="DU788" s="18">
        <f t="shared" ca="1" si="2007"/>
        <v>0</v>
      </c>
      <c r="DV788" s="18">
        <f t="shared" ca="1" si="2007"/>
        <v>0</v>
      </c>
      <c r="DW788" s="18">
        <f t="shared" ca="1" si="2007"/>
        <v>0</v>
      </c>
      <c r="DX788" s="18">
        <f t="shared" ca="1" si="2007"/>
        <v>0</v>
      </c>
      <c r="DY788" s="18">
        <f t="shared" ca="1" si="2007"/>
        <v>0</v>
      </c>
      <c r="DZ788" s="18">
        <f t="shared" ca="1" si="2007"/>
        <v>0</v>
      </c>
      <c r="EA788" s="18">
        <f t="shared" ca="1" si="2007"/>
        <v>0</v>
      </c>
      <c r="EB788" s="18">
        <f t="shared" ca="1" si="2007"/>
        <v>0</v>
      </c>
      <c r="EC788" s="18">
        <f t="shared" ca="1" si="2007"/>
        <v>0</v>
      </c>
      <c r="ED788" s="18">
        <f t="shared" ca="1" si="2007"/>
        <v>0</v>
      </c>
      <c r="EE788" s="18">
        <f t="shared" ca="1" si="2007"/>
        <v>0</v>
      </c>
      <c r="EF788" s="18">
        <f t="shared" ca="1" si="2007"/>
        <v>0</v>
      </c>
      <c r="EG788" s="18">
        <f t="shared" ca="1" si="2007"/>
        <v>0</v>
      </c>
      <c r="EH788" s="18">
        <f t="shared" ref="EH788:FM788" ca="1" si="2008">$E788 * $E780 * EH9 * EH787 * (EH776 &lt;&gt;0)</f>
        <v>0</v>
      </c>
      <c r="EI788" s="18">
        <f t="shared" ca="1" si="2008"/>
        <v>0</v>
      </c>
      <c r="EJ788" s="18">
        <f t="shared" ca="1" si="2008"/>
        <v>0</v>
      </c>
      <c r="EK788" s="18">
        <f t="shared" ca="1" si="2008"/>
        <v>0</v>
      </c>
      <c r="EL788" s="18">
        <f t="shared" ca="1" si="2008"/>
        <v>0</v>
      </c>
      <c r="EM788" s="18">
        <f t="shared" ca="1" si="2008"/>
        <v>0</v>
      </c>
      <c r="EN788" s="18">
        <f t="shared" ca="1" si="2008"/>
        <v>0</v>
      </c>
      <c r="EO788" s="18">
        <f t="shared" ca="1" si="2008"/>
        <v>0</v>
      </c>
      <c r="EP788" s="18">
        <f t="shared" ca="1" si="2008"/>
        <v>0</v>
      </c>
      <c r="EQ788" s="18">
        <f t="shared" ca="1" si="2008"/>
        <v>0</v>
      </c>
      <c r="ER788" s="18">
        <f t="shared" ca="1" si="2008"/>
        <v>0</v>
      </c>
      <c r="ES788" s="18">
        <f t="shared" ca="1" si="2008"/>
        <v>0</v>
      </c>
      <c r="ET788" s="18">
        <f t="shared" ca="1" si="2008"/>
        <v>0</v>
      </c>
      <c r="EU788" s="18">
        <f t="shared" ca="1" si="2008"/>
        <v>0</v>
      </c>
      <c r="EV788" s="18">
        <f t="shared" ca="1" si="2008"/>
        <v>0</v>
      </c>
      <c r="EW788" s="18">
        <f t="shared" ca="1" si="2008"/>
        <v>0</v>
      </c>
      <c r="EX788" s="18">
        <f t="shared" ca="1" si="2008"/>
        <v>0</v>
      </c>
      <c r="EY788" s="18">
        <f t="shared" ca="1" si="2008"/>
        <v>0</v>
      </c>
      <c r="EZ788" s="18">
        <f t="shared" ca="1" si="2008"/>
        <v>0</v>
      </c>
      <c r="FA788" s="18">
        <f t="shared" ca="1" si="2008"/>
        <v>0</v>
      </c>
      <c r="FB788" s="18">
        <f t="shared" ca="1" si="2008"/>
        <v>0</v>
      </c>
      <c r="FC788" s="18">
        <f t="shared" ca="1" si="2008"/>
        <v>0</v>
      </c>
      <c r="FD788" s="18">
        <f t="shared" ca="1" si="2008"/>
        <v>0</v>
      </c>
      <c r="FE788" s="18">
        <f t="shared" ca="1" si="2008"/>
        <v>0</v>
      </c>
      <c r="FF788" s="18">
        <f t="shared" ca="1" si="2008"/>
        <v>0</v>
      </c>
      <c r="FG788" s="18">
        <f t="shared" ca="1" si="2008"/>
        <v>0</v>
      </c>
      <c r="FH788" s="18">
        <f t="shared" ca="1" si="2008"/>
        <v>0</v>
      </c>
      <c r="FI788" s="18">
        <f t="shared" ca="1" si="2008"/>
        <v>0</v>
      </c>
      <c r="FJ788" s="18">
        <f t="shared" ca="1" si="2008"/>
        <v>0</v>
      </c>
      <c r="FK788" s="18">
        <f t="shared" ca="1" si="2008"/>
        <v>0</v>
      </c>
      <c r="FL788" s="18">
        <f t="shared" ca="1" si="2008"/>
        <v>0</v>
      </c>
      <c r="FM788" s="18">
        <f t="shared" ca="1" si="2008"/>
        <v>0</v>
      </c>
      <c r="FN788" s="18">
        <f t="shared" ref="FN788:FR788" ca="1" si="2009">$E788 * $E780 * FN9 * FN787 * (FN776 &lt;&gt;0)</f>
        <v>0</v>
      </c>
      <c r="FO788" s="18">
        <f t="shared" ca="1" si="2009"/>
        <v>0</v>
      </c>
      <c r="FP788" s="18">
        <f t="shared" ca="1" si="2009"/>
        <v>0</v>
      </c>
      <c r="FQ788" s="18">
        <f t="shared" ca="1" si="2009"/>
        <v>0</v>
      </c>
      <c r="FR788" s="18">
        <f t="shared" ca="1" si="2009"/>
        <v>0</v>
      </c>
    </row>
    <row r="789" spans="2:174">
      <c r="H789" s="8"/>
      <c r="I789" s="18"/>
    </row>
    <row r="790" spans="2:174">
      <c r="C790" t="s">
        <v>845</v>
      </c>
      <c r="D790" s="144" t="s">
        <v>15</v>
      </c>
      <c r="E790" s="316">
        <f>INDEX(Assumptions!$G493:$G493,MATCH($A$1,Model_Number,0))</f>
        <v>0</v>
      </c>
      <c r="H790" s="8"/>
      <c r="I790" s="18"/>
      <c r="J790" s="196">
        <f t="shared" ref="J790:AO790" si="2010">$E790 * J9</f>
        <v>0</v>
      </c>
      <c r="K790" s="196">
        <f t="shared" si="2010"/>
        <v>0</v>
      </c>
      <c r="L790" s="196">
        <f t="shared" si="2010"/>
        <v>0</v>
      </c>
      <c r="M790" s="196">
        <f t="shared" si="2010"/>
        <v>0</v>
      </c>
      <c r="N790" s="196">
        <f t="shared" si="2010"/>
        <v>0</v>
      </c>
      <c r="O790" s="196">
        <f t="shared" si="2010"/>
        <v>0</v>
      </c>
      <c r="P790" s="196">
        <f t="shared" si="2010"/>
        <v>0</v>
      </c>
      <c r="Q790" s="196">
        <f t="shared" si="2010"/>
        <v>0</v>
      </c>
      <c r="R790" s="196">
        <f t="shared" si="2010"/>
        <v>0</v>
      </c>
      <c r="S790" s="196">
        <f t="shared" si="2010"/>
        <v>0</v>
      </c>
      <c r="T790" s="196">
        <f t="shared" si="2010"/>
        <v>0</v>
      </c>
      <c r="U790" s="196">
        <f t="shared" si="2010"/>
        <v>0</v>
      </c>
      <c r="V790" s="196">
        <f t="shared" si="2010"/>
        <v>0</v>
      </c>
      <c r="W790" s="196">
        <f t="shared" si="2010"/>
        <v>0</v>
      </c>
      <c r="X790" s="196">
        <f t="shared" si="2010"/>
        <v>0</v>
      </c>
      <c r="Y790" s="196">
        <f t="shared" si="2010"/>
        <v>0</v>
      </c>
      <c r="Z790" s="196">
        <f t="shared" si="2010"/>
        <v>0</v>
      </c>
      <c r="AA790" s="196">
        <f t="shared" si="2010"/>
        <v>0</v>
      </c>
      <c r="AB790" s="196">
        <f t="shared" si="2010"/>
        <v>0</v>
      </c>
      <c r="AC790" s="196">
        <f t="shared" si="2010"/>
        <v>0</v>
      </c>
      <c r="AD790" s="196">
        <f t="shared" si="2010"/>
        <v>0</v>
      </c>
      <c r="AE790" s="196">
        <f t="shared" si="2010"/>
        <v>0</v>
      </c>
      <c r="AF790" s="196">
        <f t="shared" si="2010"/>
        <v>0</v>
      </c>
      <c r="AG790" s="196">
        <f t="shared" si="2010"/>
        <v>0</v>
      </c>
      <c r="AH790" s="196">
        <f t="shared" si="2010"/>
        <v>0</v>
      </c>
      <c r="AI790" s="196">
        <f t="shared" si="2010"/>
        <v>0</v>
      </c>
      <c r="AJ790" s="196">
        <f t="shared" si="2010"/>
        <v>0</v>
      </c>
      <c r="AK790" s="196">
        <f t="shared" si="2010"/>
        <v>0</v>
      </c>
      <c r="AL790" s="196">
        <f t="shared" si="2010"/>
        <v>0</v>
      </c>
      <c r="AM790" s="196">
        <f t="shared" si="2010"/>
        <v>0</v>
      </c>
      <c r="AN790" s="196">
        <f t="shared" si="2010"/>
        <v>0</v>
      </c>
      <c r="AO790" s="196">
        <f t="shared" si="2010"/>
        <v>0</v>
      </c>
      <c r="AP790" s="196">
        <f t="shared" ref="AP790:BU790" si="2011">$E790 * AP9</f>
        <v>0</v>
      </c>
      <c r="AQ790" s="196">
        <f t="shared" si="2011"/>
        <v>0</v>
      </c>
      <c r="AR790" s="196">
        <f t="shared" si="2011"/>
        <v>0</v>
      </c>
      <c r="AS790" s="196">
        <f t="shared" si="2011"/>
        <v>0</v>
      </c>
      <c r="AT790" s="196">
        <f t="shared" si="2011"/>
        <v>0</v>
      </c>
      <c r="AU790" s="196">
        <f t="shared" si="2011"/>
        <v>0</v>
      </c>
      <c r="AV790" s="196">
        <f t="shared" si="2011"/>
        <v>0</v>
      </c>
      <c r="AW790" s="196">
        <f t="shared" si="2011"/>
        <v>0</v>
      </c>
      <c r="AX790" s="196">
        <f t="shared" si="2011"/>
        <v>0</v>
      </c>
      <c r="AY790" s="196">
        <f t="shared" si="2011"/>
        <v>0</v>
      </c>
      <c r="AZ790" s="196">
        <f t="shared" si="2011"/>
        <v>0</v>
      </c>
      <c r="BA790" s="196">
        <f t="shared" si="2011"/>
        <v>0</v>
      </c>
      <c r="BB790" s="196">
        <f t="shared" si="2011"/>
        <v>0</v>
      </c>
      <c r="BC790" s="196">
        <f t="shared" si="2011"/>
        <v>0</v>
      </c>
      <c r="BD790" s="196">
        <f t="shared" si="2011"/>
        <v>0</v>
      </c>
      <c r="BE790" s="196">
        <f t="shared" si="2011"/>
        <v>0</v>
      </c>
      <c r="BF790" s="196">
        <f t="shared" si="2011"/>
        <v>0</v>
      </c>
      <c r="BG790" s="196">
        <f t="shared" si="2011"/>
        <v>0</v>
      </c>
      <c r="BH790" s="196">
        <f t="shared" si="2011"/>
        <v>0</v>
      </c>
      <c r="BI790" s="196">
        <f t="shared" si="2011"/>
        <v>0</v>
      </c>
      <c r="BJ790" s="196">
        <f t="shared" si="2011"/>
        <v>0</v>
      </c>
      <c r="BK790" s="196">
        <f t="shared" si="2011"/>
        <v>0</v>
      </c>
      <c r="BL790" s="196">
        <f t="shared" si="2011"/>
        <v>0</v>
      </c>
      <c r="BM790" s="196">
        <f t="shared" si="2011"/>
        <v>0</v>
      </c>
      <c r="BN790" s="196">
        <f t="shared" si="2011"/>
        <v>0</v>
      </c>
      <c r="BO790" s="196">
        <f t="shared" si="2011"/>
        <v>0</v>
      </c>
      <c r="BP790" s="196">
        <f t="shared" si="2011"/>
        <v>0</v>
      </c>
      <c r="BQ790" s="196">
        <f t="shared" si="2011"/>
        <v>0</v>
      </c>
      <c r="BR790" s="196">
        <f t="shared" si="2011"/>
        <v>0</v>
      </c>
      <c r="BS790" s="196">
        <f t="shared" si="2011"/>
        <v>0</v>
      </c>
      <c r="BT790" s="196">
        <f t="shared" si="2011"/>
        <v>0</v>
      </c>
      <c r="BU790" s="196">
        <f t="shared" si="2011"/>
        <v>0</v>
      </c>
      <c r="BV790" s="196">
        <f t="shared" ref="BV790:DA790" si="2012">$E790 * BV9</f>
        <v>0</v>
      </c>
      <c r="BW790" s="196">
        <f t="shared" si="2012"/>
        <v>0</v>
      </c>
      <c r="BX790" s="196">
        <f t="shared" si="2012"/>
        <v>0</v>
      </c>
      <c r="BY790" s="196">
        <f t="shared" si="2012"/>
        <v>0</v>
      </c>
      <c r="BZ790" s="196">
        <f t="shared" si="2012"/>
        <v>0</v>
      </c>
      <c r="CA790" s="196">
        <f t="shared" si="2012"/>
        <v>0</v>
      </c>
      <c r="CB790" s="196">
        <f t="shared" si="2012"/>
        <v>0</v>
      </c>
      <c r="CC790" s="196">
        <f t="shared" si="2012"/>
        <v>0</v>
      </c>
      <c r="CD790" s="196">
        <f t="shared" si="2012"/>
        <v>0</v>
      </c>
      <c r="CE790" s="196">
        <f t="shared" si="2012"/>
        <v>0</v>
      </c>
      <c r="CF790" s="196">
        <f t="shared" si="2012"/>
        <v>0</v>
      </c>
      <c r="CG790" s="196">
        <f t="shared" si="2012"/>
        <v>0</v>
      </c>
      <c r="CH790" s="196">
        <f t="shared" si="2012"/>
        <v>0</v>
      </c>
      <c r="CI790" s="196">
        <f t="shared" si="2012"/>
        <v>0</v>
      </c>
      <c r="CJ790" s="196">
        <f t="shared" si="2012"/>
        <v>0</v>
      </c>
      <c r="CK790" s="196">
        <f t="shared" si="2012"/>
        <v>0</v>
      </c>
      <c r="CL790" s="196">
        <f t="shared" si="2012"/>
        <v>0</v>
      </c>
      <c r="CM790" s="196">
        <f t="shared" si="2012"/>
        <v>0</v>
      </c>
      <c r="CN790" s="196">
        <f t="shared" si="2012"/>
        <v>0</v>
      </c>
      <c r="CO790" s="196">
        <f t="shared" si="2012"/>
        <v>0</v>
      </c>
      <c r="CP790" s="196">
        <f t="shared" si="2012"/>
        <v>0</v>
      </c>
      <c r="CQ790" s="196">
        <f t="shared" si="2012"/>
        <v>0</v>
      </c>
      <c r="CR790" s="196">
        <f t="shared" si="2012"/>
        <v>0</v>
      </c>
      <c r="CS790" s="196">
        <f t="shared" si="2012"/>
        <v>0</v>
      </c>
      <c r="CT790" s="196">
        <f t="shared" si="2012"/>
        <v>0</v>
      </c>
      <c r="CU790" s="196">
        <f t="shared" si="2012"/>
        <v>0</v>
      </c>
      <c r="CV790" s="196">
        <f t="shared" si="2012"/>
        <v>0</v>
      </c>
      <c r="CW790" s="196">
        <f t="shared" si="2012"/>
        <v>0</v>
      </c>
      <c r="CX790" s="196">
        <f t="shared" si="2012"/>
        <v>0</v>
      </c>
      <c r="CY790" s="196">
        <f t="shared" si="2012"/>
        <v>0</v>
      </c>
      <c r="CZ790" s="196">
        <f t="shared" si="2012"/>
        <v>0</v>
      </c>
      <c r="DA790" s="196">
        <f t="shared" si="2012"/>
        <v>0</v>
      </c>
      <c r="DB790" s="196">
        <f t="shared" ref="DB790:EG790" si="2013">$E790 * DB9</f>
        <v>0</v>
      </c>
      <c r="DC790" s="196">
        <f t="shared" si="2013"/>
        <v>0</v>
      </c>
      <c r="DD790" s="196">
        <f t="shared" si="2013"/>
        <v>0</v>
      </c>
      <c r="DE790" s="196">
        <f t="shared" si="2013"/>
        <v>0</v>
      </c>
      <c r="DF790" s="196">
        <f t="shared" si="2013"/>
        <v>0</v>
      </c>
      <c r="DG790" s="196">
        <f t="shared" si="2013"/>
        <v>0</v>
      </c>
      <c r="DH790" s="196">
        <f t="shared" si="2013"/>
        <v>0</v>
      </c>
      <c r="DI790" s="196">
        <f t="shared" si="2013"/>
        <v>0</v>
      </c>
      <c r="DJ790" s="196">
        <f t="shared" si="2013"/>
        <v>0</v>
      </c>
      <c r="DK790" s="196">
        <f t="shared" si="2013"/>
        <v>0</v>
      </c>
      <c r="DL790" s="196">
        <f t="shared" si="2013"/>
        <v>0</v>
      </c>
      <c r="DM790" s="196">
        <f t="shared" si="2013"/>
        <v>0</v>
      </c>
      <c r="DN790" s="196">
        <f t="shared" si="2013"/>
        <v>0</v>
      </c>
      <c r="DO790" s="196">
        <f t="shared" si="2013"/>
        <v>0</v>
      </c>
      <c r="DP790" s="196">
        <f t="shared" si="2013"/>
        <v>0</v>
      </c>
      <c r="DQ790" s="196">
        <f t="shared" si="2013"/>
        <v>0</v>
      </c>
      <c r="DR790" s="196">
        <f t="shared" si="2013"/>
        <v>0</v>
      </c>
      <c r="DS790" s="196">
        <f t="shared" si="2013"/>
        <v>0</v>
      </c>
      <c r="DT790" s="196">
        <f t="shared" si="2013"/>
        <v>0</v>
      </c>
      <c r="DU790" s="196">
        <f t="shared" si="2013"/>
        <v>0</v>
      </c>
      <c r="DV790" s="196">
        <f t="shared" si="2013"/>
        <v>0</v>
      </c>
      <c r="DW790" s="196">
        <f t="shared" si="2013"/>
        <v>0</v>
      </c>
      <c r="DX790" s="196">
        <f t="shared" si="2013"/>
        <v>0</v>
      </c>
      <c r="DY790" s="196">
        <f t="shared" si="2013"/>
        <v>0</v>
      </c>
      <c r="DZ790" s="196">
        <f t="shared" si="2013"/>
        <v>0</v>
      </c>
      <c r="EA790" s="196">
        <f t="shared" si="2013"/>
        <v>0</v>
      </c>
      <c r="EB790" s="196">
        <f t="shared" si="2013"/>
        <v>0</v>
      </c>
      <c r="EC790" s="196">
        <f t="shared" si="2013"/>
        <v>0</v>
      </c>
      <c r="ED790" s="196">
        <f t="shared" si="2013"/>
        <v>0</v>
      </c>
      <c r="EE790" s="196">
        <f t="shared" si="2013"/>
        <v>0</v>
      </c>
      <c r="EF790" s="196">
        <f t="shared" si="2013"/>
        <v>0</v>
      </c>
      <c r="EG790" s="196">
        <f t="shared" si="2013"/>
        <v>0</v>
      </c>
      <c r="EH790" s="196">
        <f t="shared" ref="EH790:FR790" si="2014">$E790 * EH9</f>
        <v>0</v>
      </c>
      <c r="EI790" s="196">
        <f t="shared" si="2014"/>
        <v>0</v>
      </c>
      <c r="EJ790" s="196">
        <f t="shared" si="2014"/>
        <v>0</v>
      </c>
      <c r="EK790" s="196">
        <f t="shared" si="2014"/>
        <v>0</v>
      </c>
      <c r="EL790" s="196">
        <f t="shared" si="2014"/>
        <v>0</v>
      </c>
      <c r="EM790" s="196">
        <f t="shared" si="2014"/>
        <v>0</v>
      </c>
      <c r="EN790" s="196">
        <f t="shared" si="2014"/>
        <v>0</v>
      </c>
      <c r="EO790" s="196">
        <f t="shared" si="2014"/>
        <v>0</v>
      </c>
      <c r="EP790" s="196">
        <f t="shared" si="2014"/>
        <v>0</v>
      </c>
      <c r="EQ790" s="196">
        <f t="shared" si="2014"/>
        <v>0</v>
      </c>
      <c r="ER790" s="196">
        <f t="shared" si="2014"/>
        <v>0</v>
      </c>
      <c r="ES790" s="196">
        <f t="shared" si="2014"/>
        <v>0</v>
      </c>
      <c r="ET790" s="196">
        <f t="shared" si="2014"/>
        <v>0</v>
      </c>
      <c r="EU790" s="196">
        <f t="shared" si="2014"/>
        <v>0</v>
      </c>
      <c r="EV790" s="196">
        <f t="shared" si="2014"/>
        <v>0</v>
      </c>
      <c r="EW790" s="196">
        <f t="shared" si="2014"/>
        <v>0</v>
      </c>
      <c r="EX790" s="196">
        <f t="shared" si="2014"/>
        <v>0</v>
      </c>
      <c r="EY790" s="196">
        <f t="shared" si="2014"/>
        <v>0</v>
      </c>
      <c r="EZ790" s="196">
        <f t="shared" si="2014"/>
        <v>0</v>
      </c>
      <c r="FA790" s="196">
        <f t="shared" si="2014"/>
        <v>0</v>
      </c>
      <c r="FB790" s="196">
        <f t="shared" si="2014"/>
        <v>0</v>
      </c>
      <c r="FC790" s="196">
        <f t="shared" si="2014"/>
        <v>0</v>
      </c>
      <c r="FD790" s="196">
        <f t="shared" si="2014"/>
        <v>0</v>
      </c>
      <c r="FE790" s="196">
        <f t="shared" si="2014"/>
        <v>0</v>
      </c>
      <c r="FF790" s="196">
        <f t="shared" si="2014"/>
        <v>0</v>
      </c>
      <c r="FG790" s="196">
        <f t="shared" si="2014"/>
        <v>0</v>
      </c>
      <c r="FH790" s="196">
        <f t="shared" si="2014"/>
        <v>0</v>
      </c>
      <c r="FI790" s="196">
        <f t="shared" si="2014"/>
        <v>0</v>
      </c>
      <c r="FJ790" s="196">
        <f t="shared" si="2014"/>
        <v>0</v>
      </c>
      <c r="FK790" s="196">
        <f t="shared" si="2014"/>
        <v>0</v>
      </c>
      <c r="FL790" s="196">
        <f t="shared" si="2014"/>
        <v>0</v>
      </c>
      <c r="FM790" s="196">
        <f t="shared" si="2014"/>
        <v>0</v>
      </c>
      <c r="FN790" s="196">
        <f t="shared" si="2014"/>
        <v>0</v>
      </c>
      <c r="FO790" s="196">
        <f t="shared" si="2014"/>
        <v>0</v>
      </c>
      <c r="FP790" s="196">
        <f t="shared" si="2014"/>
        <v>0</v>
      </c>
      <c r="FQ790" s="196">
        <f t="shared" si="2014"/>
        <v>0</v>
      </c>
      <c r="FR790" s="196">
        <f t="shared" si="2014"/>
        <v>0</v>
      </c>
    </row>
    <row r="791" spans="2:174">
      <c r="C791" t="s">
        <v>843</v>
      </c>
      <c r="D791" s="144" t="s">
        <v>979</v>
      </c>
      <c r="H791" s="8"/>
      <c r="I791" s="168">
        <f ca="1">SUM(J791:FR791)</f>
        <v>0</v>
      </c>
      <c r="J791" s="18">
        <f ca="1">J790 * $F777 * (J776 &lt;&gt;0)</f>
        <v>0</v>
      </c>
      <c r="K791" s="18">
        <f t="shared" ref="K791:BV791" ca="1" si="2015">K790 * $F777 * (K776 &lt;&gt;0)</f>
        <v>0</v>
      </c>
      <c r="L791" s="18">
        <f t="shared" ca="1" si="2015"/>
        <v>0</v>
      </c>
      <c r="M791" s="18">
        <f t="shared" ca="1" si="2015"/>
        <v>0</v>
      </c>
      <c r="N791" s="18">
        <f t="shared" ca="1" si="2015"/>
        <v>0</v>
      </c>
      <c r="O791" s="18">
        <f t="shared" ca="1" si="2015"/>
        <v>0</v>
      </c>
      <c r="P791" s="18">
        <f t="shared" ca="1" si="2015"/>
        <v>0</v>
      </c>
      <c r="Q791" s="18">
        <f t="shared" ca="1" si="2015"/>
        <v>0</v>
      </c>
      <c r="R791" s="18">
        <f t="shared" ca="1" si="2015"/>
        <v>0</v>
      </c>
      <c r="S791" s="18">
        <f t="shared" ca="1" si="2015"/>
        <v>0</v>
      </c>
      <c r="T791" s="18">
        <f t="shared" ca="1" si="2015"/>
        <v>0</v>
      </c>
      <c r="U791" s="18">
        <f t="shared" ca="1" si="2015"/>
        <v>0</v>
      </c>
      <c r="V791" s="18">
        <f t="shared" ca="1" si="2015"/>
        <v>0</v>
      </c>
      <c r="W791" s="18">
        <f t="shared" ca="1" si="2015"/>
        <v>0</v>
      </c>
      <c r="X791" s="18">
        <f t="shared" ca="1" si="2015"/>
        <v>0</v>
      </c>
      <c r="Y791" s="18">
        <f t="shared" ca="1" si="2015"/>
        <v>0</v>
      </c>
      <c r="Z791" s="18">
        <f t="shared" ca="1" si="2015"/>
        <v>0</v>
      </c>
      <c r="AA791" s="18">
        <f t="shared" ca="1" si="2015"/>
        <v>0</v>
      </c>
      <c r="AB791" s="18">
        <f t="shared" ca="1" si="2015"/>
        <v>0</v>
      </c>
      <c r="AC791" s="18">
        <f t="shared" ca="1" si="2015"/>
        <v>0</v>
      </c>
      <c r="AD791" s="18">
        <f t="shared" ca="1" si="2015"/>
        <v>0</v>
      </c>
      <c r="AE791" s="18">
        <f t="shared" ca="1" si="2015"/>
        <v>0</v>
      </c>
      <c r="AF791" s="18">
        <f t="shared" ca="1" si="2015"/>
        <v>0</v>
      </c>
      <c r="AG791" s="18">
        <f t="shared" ca="1" si="2015"/>
        <v>0</v>
      </c>
      <c r="AH791" s="18">
        <f t="shared" ca="1" si="2015"/>
        <v>0</v>
      </c>
      <c r="AI791" s="18">
        <f t="shared" ca="1" si="2015"/>
        <v>0</v>
      </c>
      <c r="AJ791" s="18">
        <f t="shared" ca="1" si="2015"/>
        <v>0</v>
      </c>
      <c r="AK791" s="18">
        <f t="shared" ca="1" si="2015"/>
        <v>0</v>
      </c>
      <c r="AL791" s="18">
        <f t="shared" ca="1" si="2015"/>
        <v>0</v>
      </c>
      <c r="AM791" s="18">
        <f t="shared" ca="1" si="2015"/>
        <v>0</v>
      </c>
      <c r="AN791" s="18">
        <f t="shared" ca="1" si="2015"/>
        <v>0</v>
      </c>
      <c r="AO791" s="18">
        <f t="shared" ca="1" si="2015"/>
        <v>0</v>
      </c>
      <c r="AP791" s="18">
        <f t="shared" ca="1" si="2015"/>
        <v>0</v>
      </c>
      <c r="AQ791" s="18">
        <f t="shared" ca="1" si="2015"/>
        <v>0</v>
      </c>
      <c r="AR791" s="18">
        <f t="shared" ca="1" si="2015"/>
        <v>0</v>
      </c>
      <c r="AS791" s="18">
        <f t="shared" ca="1" si="2015"/>
        <v>0</v>
      </c>
      <c r="AT791" s="18">
        <f t="shared" ca="1" si="2015"/>
        <v>0</v>
      </c>
      <c r="AU791" s="18">
        <f t="shared" ca="1" si="2015"/>
        <v>0</v>
      </c>
      <c r="AV791" s="18">
        <f t="shared" ca="1" si="2015"/>
        <v>0</v>
      </c>
      <c r="AW791" s="18">
        <f t="shared" ca="1" si="2015"/>
        <v>0</v>
      </c>
      <c r="AX791" s="18">
        <f t="shared" ca="1" si="2015"/>
        <v>0</v>
      </c>
      <c r="AY791" s="18">
        <f t="shared" ca="1" si="2015"/>
        <v>0</v>
      </c>
      <c r="AZ791" s="18">
        <f t="shared" ca="1" si="2015"/>
        <v>0</v>
      </c>
      <c r="BA791" s="18">
        <f t="shared" ca="1" si="2015"/>
        <v>0</v>
      </c>
      <c r="BB791" s="18">
        <f t="shared" ca="1" si="2015"/>
        <v>0</v>
      </c>
      <c r="BC791" s="18">
        <f t="shared" ca="1" si="2015"/>
        <v>0</v>
      </c>
      <c r="BD791" s="18">
        <f t="shared" ca="1" si="2015"/>
        <v>0</v>
      </c>
      <c r="BE791" s="18">
        <f t="shared" ca="1" si="2015"/>
        <v>0</v>
      </c>
      <c r="BF791" s="18">
        <f t="shared" ca="1" si="2015"/>
        <v>0</v>
      </c>
      <c r="BG791" s="18">
        <f t="shared" ca="1" si="2015"/>
        <v>0</v>
      </c>
      <c r="BH791" s="18">
        <f t="shared" ca="1" si="2015"/>
        <v>0</v>
      </c>
      <c r="BI791" s="18">
        <f t="shared" ca="1" si="2015"/>
        <v>0</v>
      </c>
      <c r="BJ791" s="18">
        <f t="shared" ca="1" si="2015"/>
        <v>0</v>
      </c>
      <c r="BK791" s="18">
        <f t="shared" ca="1" si="2015"/>
        <v>0</v>
      </c>
      <c r="BL791" s="18">
        <f t="shared" ca="1" si="2015"/>
        <v>0</v>
      </c>
      <c r="BM791" s="18">
        <f t="shared" ca="1" si="2015"/>
        <v>0</v>
      </c>
      <c r="BN791" s="18">
        <f t="shared" ca="1" si="2015"/>
        <v>0</v>
      </c>
      <c r="BO791" s="18">
        <f t="shared" ca="1" si="2015"/>
        <v>0</v>
      </c>
      <c r="BP791" s="18">
        <f t="shared" ca="1" si="2015"/>
        <v>0</v>
      </c>
      <c r="BQ791" s="18">
        <f t="shared" ca="1" si="2015"/>
        <v>0</v>
      </c>
      <c r="BR791" s="18">
        <f t="shared" ca="1" si="2015"/>
        <v>0</v>
      </c>
      <c r="BS791" s="18">
        <f t="shared" ca="1" si="2015"/>
        <v>0</v>
      </c>
      <c r="BT791" s="18">
        <f t="shared" ca="1" si="2015"/>
        <v>0</v>
      </c>
      <c r="BU791" s="18">
        <f t="shared" ca="1" si="2015"/>
        <v>0</v>
      </c>
      <c r="BV791" s="18">
        <f t="shared" ca="1" si="2015"/>
        <v>0</v>
      </c>
      <c r="BW791" s="18">
        <f t="shared" ref="BW791:EH791" ca="1" si="2016">BW790 * $F777 * (BW776 &lt;&gt;0)</f>
        <v>0</v>
      </c>
      <c r="BX791" s="18">
        <f t="shared" ca="1" si="2016"/>
        <v>0</v>
      </c>
      <c r="BY791" s="18">
        <f t="shared" ca="1" si="2016"/>
        <v>0</v>
      </c>
      <c r="BZ791" s="18">
        <f t="shared" ca="1" si="2016"/>
        <v>0</v>
      </c>
      <c r="CA791" s="18">
        <f t="shared" ca="1" si="2016"/>
        <v>0</v>
      </c>
      <c r="CB791" s="18">
        <f t="shared" ca="1" si="2016"/>
        <v>0</v>
      </c>
      <c r="CC791" s="18">
        <f t="shared" ca="1" si="2016"/>
        <v>0</v>
      </c>
      <c r="CD791" s="18">
        <f t="shared" ca="1" si="2016"/>
        <v>0</v>
      </c>
      <c r="CE791" s="18">
        <f t="shared" ca="1" si="2016"/>
        <v>0</v>
      </c>
      <c r="CF791" s="18">
        <f t="shared" ca="1" si="2016"/>
        <v>0</v>
      </c>
      <c r="CG791" s="18">
        <f t="shared" ca="1" si="2016"/>
        <v>0</v>
      </c>
      <c r="CH791" s="18">
        <f t="shared" ca="1" si="2016"/>
        <v>0</v>
      </c>
      <c r="CI791" s="18">
        <f t="shared" ca="1" si="2016"/>
        <v>0</v>
      </c>
      <c r="CJ791" s="18">
        <f t="shared" ca="1" si="2016"/>
        <v>0</v>
      </c>
      <c r="CK791" s="18">
        <f t="shared" ca="1" si="2016"/>
        <v>0</v>
      </c>
      <c r="CL791" s="18">
        <f t="shared" ca="1" si="2016"/>
        <v>0</v>
      </c>
      <c r="CM791" s="18">
        <f t="shared" ca="1" si="2016"/>
        <v>0</v>
      </c>
      <c r="CN791" s="18">
        <f t="shared" ca="1" si="2016"/>
        <v>0</v>
      </c>
      <c r="CO791" s="18">
        <f t="shared" ca="1" si="2016"/>
        <v>0</v>
      </c>
      <c r="CP791" s="18">
        <f t="shared" ca="1" si="2016"/>
        <v>0</v>
      </c>
      <c r="CQ791" s="18">
        <f t="shared" ca="1" si="2016"/>
        <v>0</v>
      </c>
      <c r="CR791" s="18">
        <f t="shared" ca="1" si="2016"/>
        <v>0</v>
      </c>
      <c r="CS791" s="18">
        <f t="shared" ca="1" si="2016"/>
        <v>0</v>
      </c>
      <c r="CT791" s="18">
        <f t="shared" ca="1" si="2016"/>
        <v>0</v>
      </c>
      <c r="CU791" s="18">
        <f t="shared" ca="1" si="2016"/>
        <v>0</v>
      </c>
      <c r="CV791" s="18">
        <f t="shared" ca="1" si="2016"/>
        <v>0</v>
      </c>
      <c r="CW791" s="18">
        <f t="shared" ca="1" si="2016"/>
        <v>0</v>
      </c>
      <c r="CX791" s="18">
        <f t="shared" ca="1" si="2016"/>
        <v>0</v>
      </c>
      <c r="CY791" s="18">
        <f t="shared" ca="1" si="2016"/>
        <v>0</v>
      </c>
      <c r="CZ791" s="18">
        <f t="shared" ca="1" si="2016"/>
        <v>0</v>
      </c>
      <c r="DA791" s="18">
        <f t="shared" ca="1" si="2016"/>
        <v>0</v>
      </c>
      <c r="DB791" s="18">
        <f t="shared" ca="1" si="2016"/>
        <v>0</v>
      </c>
      <c r="DC791" s="18">
        <f t="shared" ca="1" si="2016"/>
        <v>0</v>
      </c>
      <c r="DD791" s="18">
        <f t="shared" ca="1" si="2016"/>
        <v>0</v>
      </c>
      <c r="DE791" s="18">
        <f t="shared" ca="1" si="2016"/>
        <v>0</v>
      </c>
      <c r="DF791" s="18">
        <f t="shared" ca="1" si="2016"/>
        <v>0</v>
      </c>
      <c r="DG791" s="18">
        <f t="shared" ca="1" si="2016"/>
        <v>0</v>
      </c>
      <c r="DH791" s="18">
        <f t="shared" ca="1" si="2016"/>
        <v>0</v>
      </c>
      <c r="DI791" s="18">
        <f t="shared" ca="1" si="2016"/>
        <v>0</v>
      </c>
      <c r="DJ791" s="18">
        <f t="shared" ca="1" si="2016"/>
        <v>0</v>
      </c>
      <c r="DK791" s="18">
        <f t="shared" ca="1" si="2016"/>
        <v>0</v>
      </c>
      <c r="DL791" s="18">
        <f t="shared" ca="1" si="2016"/>
        <v>0</v>
      </c>
      <c r="DM791" s="18">
        <f t="shared" ca="1" si="2016"/>
        <v>0</v>
      </c>
      <c r="DN791" s="18">
        <f t="shared" ca="1" si="2016"/>
        <v>0</v>
      </c>
      <c r="DO791" s="18">
        <f t="shared" ca="1" si="2016"/>
        <v>0</v>
      </c>
      <c r="DP791" s="18">
        <f t="shared" ca="1" si="2016"/>
        <v>0</v>
      </c>
      <c r="DQ791" s="18">
        <f t="shared" ca="1" si="2016"/>
        <v>0</v>
      </c>
      <c r="DR791" s="18">
        <f t="shared" ca="1" si="2016"/>
        <v>0</v>
      </c>
      <c r="DS791" s="18">
        <f t="shared" ca="1" si="2016"/>
        <v>0</v>
      </c>
      <c r="DT791" s="18">
        <f t="shared" ca="1" si="2016"/>
        <v>0</v>
      </c>
      <c r="DU791" s="18">
        <f t="shared" ca="1" si="2016"/>
        <v>0</v>
      </c>
      <c r="DV791" s="18">
        <f t="shared" ca="1" si="2016"/>
        <v>0</v>
      </c>
      <c r="DW791" s="18">
        <f t="shared" ca="1" si="2016"/>
        <v>0</v>
      </c>
      <c r="DX791" s="18">
        <f t="shared" ca="1" si="2016"/>
        <v>0</v>
      </c>
      <c r="DY791" s="18">
        <f t="shared" ca="1" si="2016"/>
        <v>0</v>
      </c>
      <c r="DZ791" s="18">
        <f t="shared" ca="1" si="2016"/>
        <v>0</v>
      </c>
      <c r="EA791" s="18">
        <f t="shared" ca="1" si="2016"/>
        <v>0</v>
      </c>
      <c r="EB791" s="18">
        <f t="shared" ca="1" si="2016"/>
        <v>0</v>
      </c>
      <c r="EC791" s="18">
        <f t="shared" ca="1" si="2016"/>
        <v>0</v>
      </c>
      <c r="ED791" s="18">
        <f t="shared" ca="1" si="2016"/>
        <v>0</v>
      </c>
      <c r="EE791" s="18">
        <f t="shared" ca="1" si="2016"/>
        <v>0</v>
      </c>
      <c r="EF791" s="18">
        <f t="shared" ca="1" si="2016"/>
        <v>0</v>
      </c>
      <c r="EG791" s="18">
        <f t="shared" ca="1" si="2016"/>
        <v>0</v>
      </c>
      <c r="EH791" s="18">
        <f t="shared" ca="1" si="2016"/>
        <v>0</v>
      </c>
      <c r="EI791" s="18">
        <f t="shared" ref="EI791:FR791" ca="1" si="2017">EI790 * $F777 * (EI776 &lt;&gt;0)</f>
        <v>0</v>
      </c>
      <c r="EJ791" s="18">
        <f t="shared" ca="1" si="2017"/>
        <v>0</v>
      </c>
      <c r="EK791" s="18">
        <f t="shared" ca="1" si="2017"/>
        <v>0</v>
      </c>
      <c r="EL791" s="18">
        <f t="shared" ca="1" si="2017"/>
        <v>0</v>
      </c>
      <c r="EM791" s="18">
        <f t="shared" ca="1" si="2017"/>
        <v>0</v>
      </c>
      <c r="EN791" s="18">
        <f t="shared" ca="1" si="2017"/>
        <v>0</v>
      </c>
      <c r="EO791" s="18">
        <f t="shared" ca="1" si="2017"/>
        <v>0</v>
      </c>
      <c r="EP791" s="18">
        <f t="shared" ca="1" si="2017"/>
        <v>0</v>
      </c>
      <c r="EQ791" s="18">
        <f t="shared" ca="1" si="2017"/>
        <v>0</v>
      </c>
      <c r="ER791" s="18">
        <f t="shared" ca="1" si="2017"/>
        <v>0</v>
      </c>
      <c r="ES791" s="18">
        <f t="shared" ca="1" si="2017"/>
        <v>0</v>
      </c>
      <c r="ET791" s="18">
        <f t="shared" ca="1" si="2017"/>
        <v>0</v>
      </c>
      <c r="EU791" s="18">
        <f t="shared" ca="1" si="2017"/>
        <v>0</v>
      </c>
      <c r="EV791" s="18">
        <f t="shared" ca="1" si="2017"/>
        <v>0</v>
      </c>
      <c r="EW791" s="18">
        <f t="shared" ca="1" si="2017"/>
        <v>0</v>
      </c>
      <c r="EX791" s="18">
        <f t="shared" ca="1" si="2017"/>
        <v>0</v>
      </c>
      <c r="EY791" s="18">
        <f t="shared" ca="1" si="2017"/>
        <v>0</v>
      </c>
      <c r="EZ791" s="18">
        <f t="shared" ca="1" si="2017"/>
        <v>0</v>
      </c>
      <c r="FA791" s="18">
        <f t="shared" ca="1" si="2017"/>
        <v>0</v>
      </c>
      <c r="FB791" s="18">
        <f t="shared" ca="1" si="2017"/>
        <v>0</v>
      </c>
      <c r="FC791" s="18">
        <f t="shared" ca="1" si="2017"/>
        <v>0</v>
      </c>
      <c r="FD791" s="18">
        <f t="shared" ca="1" si="2017"/>
        <v>0</v>
      </c>
      <c r="FE791" s="18">
        <f t="shared" ca="1" si="2017"/>
        <v>0</v>
      </c>
      <c r="FF791" s="18">
        <f t="shared" ca="1" si="2017"/>
        <v>0</v>
      </c>
      <c r="FG791" s="18">
        <f t="shared" ca="1" si="2017"/>
        <v>0</v>
      </c>
      <c r="FH791" s="18">
        <f t="shared" ca="1" si="2017"/>
        <v>0</v>
      </c>
      <c r="FI791" s="18">
        <f t="shared" ca="1" si="2017"/>
        <v>0</v>
      </c>
      <c r="FJ791" s="18">
        <f t="shared" ca="1" si="2017"/>
        <v>0</v>
      </c>
      <c r="FK791" s="18">
        <f t="shared" ca="1" si="2017"/>
        <v>0</v>
      </c>
      <c r="FL791" s="18">
        <f t="shared" ca="1" si="2017"/>
        <v>0</v>
      </c>
      <c r="FM791" s="18">
        <f t="shared" ca="1" si="2017"/>
        <v>0</v>
      </c>
      <c r="FN791" s="18">
        <f t="shared" ca="1" si="2017"/>
        <v>0</v>
      </c>
      <c r="FO791" s="18">
        <f t="shared" ca="1" si="2017"/>
        <v>0</v>
      </c>
      <c r="FP791" s="18">
        <f t="shared" ca="1" si="2017"/>
        <v>0</v>
      </c>
      <c r="FQ791" s="18">
        <f t="shared" ca="1" si="2017"/>
        <v>0</v>
      </c>
      <c r="FR791" s="18">
        <f t="shared" ca="1" si="2017"/>
        <v>0</v>
      </c>
    </row>
    <row r="792" spans="2:174">
      <c r="H792" s="8"/>
      <c r="I792" s="18"/>
    </row>
    <row r="793" spans="2:174">
      <c r="B793" s="5" t="s">
        <v>850</v>
      </c>
      <c r="C793" s="4"/>
      <c r="D793" s="7"/>
      <c r="E793" s="4"/>
      <c r="F793" s="4"/>
      <c r="G793" s="7"/>
      <c r="H793" s="7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4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</row>
    <row r="794" spans="2:174">
      <c r="H794" s="8"/>
      <c r="I794" s="18"/>
    </row>
    <row r="795" spans="2:174">
      <c r="B795" s="30" t="s">
        <v>296</v>
      </c>
      <c r="E795" s="142" t="s">
        <v>318</v>
      </c>
      <c r="F795" s="142" t="s">
        <v>319</v>
      </c>
      <c r="H795" s="142" t="s">
        <v>852</v>
      </c>
      <c r="I795" s="18"/>
    </row>
    <row r="796" spans="2:174">
      <c r="C796" t="s">
        <v>202</v>
      </c>
      <c r="D796" s="144" t="s">
        <v>15</v>
      </c>
      <c r="E796" s="134">
        <f>INDEX(Assumptions!$G497:$G497,MATCH($A$1,Model_Number,0))</f>
        <v>46569</v>
      </c>
      <c r="F796" s="134">
        <f>INDEX(Assumptions!$G498:$G498,MATCH($A$1,Model_Number,0))</f>
        <v>46599</v>
      </c>
      <c r="H796" s="151">
        <f>INDEX(Assumptions!$G$509:$G$509,MATCH($A$1,Model_Number,0))</f>
        <v>48873.120000000003</v>
      </c>
      <c r="I796" s="18"/>
      <c r="J796" s="27">
        <f>MAX(0,(MIN($F796,J$5)-MAX($E796,J$4)+1)/J$8)+((($E796-$F796+1)/J$8)*($E796&gt;J$4)*($F796&lt;J$5))</f>
        <v>0</v>
      </c>
      <c r="K796" s="27">
        <f t="shared" ref="K796:BV799" si="2018">MAX(0,(MIN($F796,K$5)-MAX($E796,K$4)+1)/K$8)+((($E796-$F796+1)/K$8)*($E796&gt;K$4)*($F796&lt;K$5))</f>
        <v>0</v>
      </c>
      <c r="L796" s="27">
        <f t="shared" si="2018"/>
        <v>0</v>
      </c>
      <c r="M796" s="27">
        <f t="shared" si="2018"/>
        <v>0</v>
      </c>
      <c r="N796" s="27">
        <f t="shared" si="2018"/>
        <v>0</v>
      </c>
      <c r="O796" s="27">
        <f t="shared" si="2018"/>
        <v>0</v>
      </c>
      <c r="P796" s="27">
        <f t="shared" si="2018"/>
        <v>0</v>
      </c>
      <c r="Q796" s="27">
        <f t="shared" si="2018"/>
        <v>0</v>
      </c>
      <c r="R796" s="27">
        <f t="shared" si="2018"/>
        <v>0</v>
      </c>
      <c r="S796" s="27">
        <f t="shared" si="2018"/>
        <v>0</v>
      </c>
      <c r="T796" s="27">
        <f t="shared" si="2018"/>
        <v>0</v>
      </c>
      <c r="U796" s="27">
        <f t="shared" si="2018"/>
        <v>0</v>
      </c>
      <c r="V796" s="27">
        <f t="shared" si="2018"/>
        <v>0</v>
      </c>
      <c r="W796" s="27">
        <f t="shared" si="2018"/>
        <v>0</v>
      </c>
      <c r="X796" s="27">
        <f t="shared" si="2018"/>
        <v>0</v>
      </c>
      <c r="Y796" s="27">
        <f t="shared" si="2018"/>
        <v>0</v>
      </c>
      <c r="Z796" s="27">
        <f t="shared" si="2018"/>
        <v>0</v>
      </c>
      <c r="AA796" s="27">
        <f t="shared" si="2018"/>
        <v>0</v>
      </c>
      <c r="AB796" s="27">
        <f t="shared" si="2018"/>
        <v>0.33695652173913043</v>
      </c>
      <c r="AC796" s="27">
        <f t="shared" si="2018"/>
        <v>0</v>
      </c>
      <c r="AD796" s="27">
        <f t="shared" si="2018"/>
        <v>0</v>
      </c>
      <c r="AE796" s="27">
        <f t="shared" si="2018"/>
        <v>0</v>
      </c>
      <c r="AF796" s="27">
        <f t="shared" si="2018"/>
        <v>0</v>
      </c>
      <c r="AG796" s="27">
        <f t="shared" si="2018"/>
        <v>0</v>
      </c>
      <c r="AH796" s="27">
        <f t="shared" si="2018"/>
        <v>0</v>
      </c>
      <c r="AI796" s="27">
        <f t="shared" si="2018"/>
        <v>0</v>
      </c>
      <c r="AJ796" s="27">
        <f t="shared" si="2018"/>
        <v>0</v>
      </c>
      <c r="AK796" s="27">
        <f t="shared" si="2018"/>
        <v>0</v>
      </c>
      <c r="AL796" s="27">
        <f t="shared" si="2018"/>
        <v>0</v>
      </c>
      <c r="AM796" s="27">
        <f t="shared" si="2018"/>
        <v>0</v>
      </c>
      <c r="AN796" s="27">
        <f t="shared" si="2018"/>
        <v>0</v>
      </c>
      <c r="AO796" s="27">
        <f t="shared" si="2018"/>
        <v>0</v>
      </c>
      <c r="AP796" s="27">
        <f t="shared" si="2018"/>
        <v>0</v>
      </c>
      <c r="AQ796" s="27">
        <f t="shared" si="2018"/>
        <v>0</v>
      </c>
      <c r="AR796" s="27">
        <f t="shared" si="2018"/>
        <v>0</v>
      </c>
      <c r="AS796" s="27">
        <f t="shared" si="2018"/>
        <v>0</v>
      </c>
      <c r="AT796" s="27">
        <f t="shared" si="2018"/>
        <v>0</v>
      </c>
      <c r="AU796" s="27">
        <f t="shared" si="2018"/>
        <v>0</v>
      </c>
      <c r="AV796" s="27">
        <f t="shared" si="2018"/>
        <v>0</v>
      </c>
      <c r="AW796" s="27">
        <f t="shared" si="2018"/>
        <v>0</v>
      </c>
      <c r="AX796" s="27">
        <f t="shared" si="2018"/>
        <v>0</v>
      </c>
      <c r="AY796" s="27">
        <f t="shared" si="2018"/>
        <v>0</v>
      </c>
      <c r="AZ796" s="27">
        <f t="shared" si="2018"/>
        <v>0</v>
      </c>
      <c r="BA796" s="27">
        <f t="shared" si="2018"/>
        <v>0</v>
      </c>
      <c r="BB796" s="27">
        <f t="shared" si="2018"/>
        <v>0</v>
      </c>
      <c r="BC796" s="27">
        <f t="shared" si="2018"/>
        <v>0</v>
      </c>
      <c r="BD796" s="27">
        <f t="shared" si="2018"/>
        <v>0</v>
      </c>
      <c r="BE796" s="27">
        <f t="shared" si="2018"/>
        <v>0</v>
      </c>
      <c r="BF796" s="27">
        <f t="shared" si="2018"/>
        <v>0</v>
      </c>
      <c r="BG796" s="27">
        <f t="shared" si="2018"/>
        <v>0</v>
      </c>
      <c r="BH796" s="27">
        <f t="shared" si="2018"/>
        <v>0</v>
      </c>
      <c r="BI796" s="27">
        <f t="shared" si="2018"/>
        <v>0</v>
      </c>
      <c r="BJ796" s="27">
        <f t="shared" si="2018"/>
        <v>0</v>
      </c>
      <c r="BK796" s="27">
        <f t="shared" si="2018"/>
        <v>0</v>
      </c>
      <c r="BL796" s="27">
        <f t="shared" si="2018"/>
        <v>0</v>
      </c>
      <c r="BM796" s="27">
        <f t="shared" si="2018"/>
        <v>0</v>
      </c>
      <c r="BN796" s="27">
        <f t="shared" si="2018"/>
        <v>0</v>
      </c>
      <c r="BO796" s="27">
        <f t="shared" si="2018"/>
        <v>0</v>
      </c>
      <c r="BP796" s="27">
        <f t="shared" si="2018"/>
        <v>0</v>
      </c>
      <c r="BQ796" s="27">
        <f t="shared" si="2018"/>
        <v>0</v>
      </c>
      <c r="BR796" s="27">
        <f t="shared" si="2018"/>
        <v>0</v>
      </c>
      <c r="BS796" s="27">
        <f t="shared" si="2018"/>
        <v>0</v>
      </c>
      <c r="BT796" s="27">
        <f t="shared" si="2018"/>
        <v>0</v>
      </c>
      <c r="BU796" s="27">
        <f t="shared" si="2018"/>
        <v>0</v>
      </c>
      <c r="BV796" s="27">
        <f t="shared" si="2018"/>
        <v>0</v>
      </c>
      <c r="BW796" s="27">
        <f t="shared" ref="BW796:EH799" si="2019">MAX(0,(MIN($F796,BW$5)-MAX($E796,BW$4)+1)/BW$8)+((($E796-$F796+1)/BW$8)*($E796&gt;BW$4)*($F796&lt;BW$5))</f>
        <v>0</v>
      </c>
      <c r="BX796" s="27">
        <f t="shared" si="2019"/>
        <v>0</v>
      </c>
      <c r="BY796" s="27">
        <f t="shared" si="2019"/>
        <v>0</v>
      </c>
      <c r="BZ796" s="27">
        <f t="shared" si="2019"/>
        <v>0</v>
      </c>
      <c r="CA796" s="27">
        <f t="shared" si="2019"/>
        <v>0</v>
      </c>
      <c r="CB796" s="27">
        <f t="shared" si="2019"/>
        <v>0</v>
      </c>
      <c r="CC796" s="27">
        <f t="shared" si="2019"/>
        <v>0</v>
      </c>
      <c r="CD796" s="27">
        <f t="shared" si="2019"/>
        <v>0</v>
      </c>
      <c r="CE796" s="27">
        <f t="shared" si="2019"/>
        <v>0</v>
      </c>
      <c r="CF796" s="27">
        <f t="shared" si="2019"/>
        <v>0</v>
      </c>
      <c r="CG796" s="27">
        <f t="shared" si="2019"/>
        <v>0</v>
      </c>
      <c r="CH796" s="27">
        <f t="shared" si="2019"/>
        <v>0</v>
      </c>
      <c r="CI796" s="27">
        <f t="shared" si="2019"/>
        <v>0</v>
      </c>
      <c r="CJ796" s="27">
        <f t="shared" si="2019"/>
        <v>0</v>
      </c>
      <c r="CK796" s="27">
        <f t="shared" si="2019"/>
        <v>0</v>
      </c>
      <c r="CL796" s="27">
        <f t="shared" si="2019"/>
        <v>0</v>
      </c>
      <c r="CM796" s="27">
        <f t="shared" si="2019"/>
        <v>0</v>
      </c>
      <c r="CN796" s="27">
        <f t="shared" si="2019"/>
        <v>0</v>
      </c>
      <c r="CO796" s="27">
        <f t="shared" si="2019"/>
        <v>0</v>
      </c>
      <c r="CP796" s="27">
        <f t="shared" si="2019"/>
        <v>0</v>
      </c>
      <c r="CQ796" s="27">
        <f t="shared" si="2019"/>
        <v>0</v>
      </c>
      <c r="CR796" s="27">
        <f t="shared" si="2019"/>
        <v>0</v>
      </c>
      <c r="CS796" s="27">
        <f t="shared" si="2019"/>
        <v>0</v>
      </c>
      <c r="CT796" s="27">
        <f t="shared" si="2019"/>
        <v>0</v>
      </c>
      <c r="CU796" s="27">
        <f t="shared" si="2019"/>
        <v>0</v>
      </c>
      <c r="CV796" s="27">
        <f t="shared" si="2019"/>
        <v>0</v>
      </c>
      <c r="CW796" s="27">
        <f t="shared" si="2019"/>
        <v>0</v>
      </c>
      <c r="CX796" s="27">
        <f t="shared" si="2019"/>
        <v>0</v>
      </c>
      <c r="CY796" s="27">
        <f t="shared" si="2019"/>
        <v>0</v>
      </c>
      <c r="CZ796" s="27">
        <f t="shared" si="2019"/>
        <v>0</v>
      </c>
      <c r="DA796" s="27">
        <f t="shared" si="2019"/>
        <v>0</v>
      </c>
      <c r="DB796" s="27">
        <f t="shared" si="2019"/>
        <v>0</v>
      </c>
      <c r="DC796" s="27">
        <f t="shared" si="2019"/>
        <v>0</v>
      </c>
      <c r="DD796" s="27">
        <f t="shared" si="2019"/>
        <v>0</v>
      </c>
      <c r="DE796" s="27">
        <f t="shared" si="2019"/>
        <v>0</v>
      </c>
      <c r="DF796" s="27">
        <f t="shared" si="2019"/>
        <v>0</v>
      </c>
      <c r="DG796" s="27">
        <f t="shared" si="2019"/>
        <v>0</v>
      </c>
      <c r="DH796" s="27">
        <f t="shared" si="2019"/>
        <v>0</v>
      </c>
      <c r="DI796" s="27">
        <f t="shared" si="2019"/>
        <v>0</v>
      </c>
      <c r="DJ796" s="27">
        <f t="shared" si="2019"/>
        <v>0</v>
      </c>
      <c r="DK796" s="27">
        <f t="shared" si="2019"/>
        <v>0</v>
      </c>
      <c r="DL796" s="27">
        <f t="shared" si="2019"/>
        <v>0</v>
      </c>
      <c r="DM796" s="27">
        <f t="shared" si="2019"/>
        <v>0</v>
      </c>
      <c r="DN796" s="27">
        <f t="shared" si="2019"/>
        <v>0</v>
      </c>
      <c r="DO796" s="27">
        <f t="shared" si="2019"/>
        <v>0</v>
      </c>
      <c r="DP796" s="27">
        <f t="shared" si="2019"/>
        <v>0</v>
      </c>
      <c r="DQ796" s="27">
        <f t="shared" si="2019"/>
        <v>0</v>
      </c>
      <c r="DR796" s="27">
        <f t="shared" si="2019"/>
        <v>0</v>
      </c>
      <c r="DS796" s="27">
        <f t="shared" si="2019"/>
        <v>0</v>
      </c>
      <c r="DT796" s="27">
        <f t="shared" si="2019"/>
        <v>0</v>
      </c>
      <c r="DU796" s="27">
        <f t="shared" si="2019"/>
        <v>0</v>
      </c>
      <c r="DV796" s="27">
        <f t="shared" si="2019"/>
        <v>0</v>
      </c>
      <c r="DW796" s="27">
        <f t="shared" si="2019"/>
        <v>0</v>
      </c>
      <c r="DX796" s="27">
        <f t="shared" si="2019"/>
        <v>0</v>
      </c>
      <c r="DY796" s="27">
        <f t="shared" si="2019"/>
        <v>0</v>
      </c>
      <c r="DZ796" s="27">
        <f t="shared" si="2019"/>
        <v>0</v>
      </c>
      <c r="EA796" s="27">
        <f t="shared" si="2019"/>
        <v>0</v>
      </c>
      <c r="EB796" s="27">
        <f t="shared" si="2019"/>
        <v>0</v>
      </c>
      <c r="EC796" s="27">
        <f t="shared" si="2019"/>
        <v>0</v>
      </c>
      <c r="ED796" s="27">
        <f t="shared" si="2019"/>
        <v>0</v>
      </c>
      <c r="EE796" s="27">
        <f t="shared" si="2019"/>
        <v>0</v>
      </c>
      <c r="EF796" s="27">
        <f t="shared" si="2019"/>
        <v>0</v>
      </c>
      <c r="EG796" s="27">
        <f t="shared" si="2019"/>
        <v>0</v>
      </c>
      <c r="EH796" s="27">
        <f t="shared" si="2019"/>
        <v>0</v>
      </c>
      <c r="EI796" s="27">
        <f t="shared" ref="EI796:FR799" si="2020">MAX(0,(MIN($F796,EI$5)-MAX($E796,EI$4)+1)/EI$8)+((($E796-$F796+1)/EI$8)*($E796&gt;EI$4)*($F796&lt;EI$5))</f>
        <v>0</v>
      </c>
      <c r="EJ796" s="27">
        <f t="shared" si="2020"/>
        <v>0</v>
      </c>
      <c r="EK796" s="27">
        <f t="shared" si="2020"/>
        <v>0</v>
      </c>
      <c r="EL796" s="27">
        <f t="shared" si="2020"/>
        <v>0</v>
      </c>
      <c r="EM796" s="27">
        <f t="shared" si="2020"/>
        <v>0</v>
      </c>
      <c r="EN796" s="27">
        <f t="shared" si="2020"/>
        <v>0</v>
      </c>
      <c r="EO796" s="27">
        <f t="shared" si="2020"/>
        <v>0</v>
      </c>
      <c r="EP796" s="27">
        <f t="shared" si="2020"/>
        <v>0</v>
      </c>
      <c r="EQ796" s="27">
        <f t="shared" si="2020"/>
        <v>0</v>
      </c>
      <c r="ER796" s="27">
        <f t="shared" si="2020"/>
        <v>0</v>
      </c>
      <c r="ES796" s="27">
        <f t="shared" si="2020"/>
        <v>0</v>
      </c>
      <c r="ET796" s="27">
        <f t="shared" si="2020"/>
        <v>0</v>
      </c>
      <c r="EU796" s="27">
        <f t="shared" si="2020"/>
        <v>0</v>
      </c>
      <c r="EV796" s="27">
        <f t="shared" si="2020"/>
        <v>0</v>
      </c>
      <c r="EW796" s="27">
        <f t="shared" si="2020"/>
        <v>0</v>
      </c>
      <c r="EX796" s="27">
        <f t="shared" si="2020"/>
        <v>0</v>
      </c>
      <c r="EY796" s="27">
        <f t="shared" si="2020"/>
        <v>0</v>
      </c>
      <c r="EZ796" s="27">
        <f t="shared" si="2020"/>
        <v>0</v>
      </c>
      <c r="FA796" s="27">
        <f t="shared" si="2020"/>
        <v>0</v>
      </c>
      <c r="FB796" s="27">
        <f t="shared" si="2020"/>
        <v>0</v>
      </c>
      <c r="FC796" s="27">
        <f t="shared" si="2020"/>
        <v>0</v>
      </c>
      <c r="FD796" s="27">
        <f t="shared" si="2020"/>
        <v>0</v>
      </c>
      <c r="FE796" s="27">
        <f t="shared" si="2020"/>
        <v>0</v>
      </c>
      <c r="FF796" s="27">
        <f t="shared" si="2020"/>
        <v>0</v>
      </c>
      <c r="FG796" s="27">
        <f t="shared" si="2020"/>
        <v>0</v>
      </c>
      <c r="FH796" s="27">
        <f t="shared" si="2020"/>
        <v>0</v>
      </c>
      <c r="FI796" s="27">
        <f t="shared" si="2020"/>
        <v>0</v>
      </c>
      <c r="FJ796" s="27">
        <f t="shared" si="2020"/>
        <v>0</v>
      </c>
      <c r="FK796" s="27">
        <f t="shared" si="2020"/>
        <v>0</v>
      </c>
      <c r="FL796" s="27">
        <f t="shared" si="2020"/>
        <v>0</v>
      </c>
      <c r="FM796" s="27">
        <f t="shared" si="2020"/>
        <v>0</v>
      </c>
      <c r="FN796" s="27">
        <f t="shared" si="2020"/>
        <v>0</v>
      </c>
      <c r="FO796" s="27">
        <f t="shared" si="2020"/>
        <v>0</v>
      </c>
      <c r="FP796" s="27">
        <f t="shared" si="2020"/>
        <v>0</v>
      </c>
      <c r="FQ796" s="27">
        <f t="shared" si="2020"/>
        <v>0</v>
      </c>
      <c r="FR796" s="27">
        <f t="shared" si="2020"/>
        <v>0</v>
      </c>
    </row>
    <row r="797" spans="2:174">
      <c r="C797" t="s">
        <v>203</v>
      </c>
      <c r="D797" s="144" t="s">
        <v>15</v>
      </c>
      <c r="E797" s="134">
        <f>INDEX(Assumptions!$G500:$G500,MATCH($A$1,Model_Number,0))</f>
        <v>46600</v>
      </c>
      <c r="F797" s="134">
        <f>INDEX(Assumptions!$G501:$G501,MATCH($A$1,Model_Number,0))</f>
        <v>47208</v>
      </c>
      <c r="H797" s="151">
        <f>INDEX(Assumptions!$G$510:$G$510,MATCH($A$1,Model_Number,0))</f>
        <v>48873.120000000003</v>
      </c>
      <c r="I797" s="18"/>
      <c r="J797" s="27">
        <f>MAX(0,(MIN($F797,J$5)-MAX($E797,J$4)+1)/J$8)+((($E797-$F797+1)/J$8)*($E797&gt;J$4)*($F797&lt;J$5))</f>
        <v>0</v>
      </c>
      <c r="K797" s="27">
        <f t="shared" si="2018"/>
        <v>0</v>
      </c>
      <c r="L797" s="27">
        <f t="shared" si="2018"/>
        <v>0</v>
      </c>
      <c r="M797" s="27">
        <f t="shared" si="2018"/>
        <v>0</v>
      </c>
      <c r="N797" s="27">
        <f t="shared" si="2018"/>
        <v>0</v>
      </c>
      <c r="O797" s="27">
        <f t="shared" si="2018"/>
        <v>0</v>
      </c>
      <c r="P797" s="27">
        <f t="shared" si="2018"/>
        <v>0</v>
      </c>
      <c r="Q797" s="27">
        <f t="shared" si="2018"/>
        <v>0</v>
      </c>
      <c r="R797" s="27">
        <f t="shared" si="2018"/>
        <v>0</v>
      </c>
      <c r="S797" s="27">
        <f t="shared" si="2018"/>
        <v>0</v>
      </c>
      <c r="T797" s="27">
        <f t="shared" si="2018"/>
        <v>0</v>
      </c>
      <c r="U797" s="27">
        <f t="shared" si="2018"/>
        <v>0</v>
      </c>
      <c r="V797" s="27">
        <f t="shared" si="2018"/>
        <v>0</v>
      </c>
      <c r="W797" s="27">
        <f t="shared" si="2018"/>
        <v>0</v>
      </c>
      <c r="X797" s="27">
        <f t="shared" si="2018"/>
        <v>0</v>
      </c>
      <c r="Y797" s="27">
        <f t="shared" si="2018"/>
        <v>0</v>
      </c>
      <c r="Z797" s="27">
        <f t="shared" si="2018"/>
        <v>0</v>
      </c>
      <c r="AA797" s="27">
        <f t="shared" si="2018"/>
        <v>0</v>
      </c>
      <c r="AB797" s="27">
        <f t="shared" si="2018"/>
        <v>0.66304347826086951</v>
      </c>
      <c r="AC797" s="27">
        <f t="shared" si="2018"/>
        <v>1</v>
      </c>
      <c r="AD797" s="27">
        <f t="shared" si="2018"/>
        <v>1</v>
      </c>
      <c r="AE797" s="27">
        <f t="shared" si="2018"/>
        <v>1</v>
      </c>
      <c r="AF797" s="27">
        <f t="shared" si="2018"/>
        <v>1</v>
      </c>
      <c r="AG797" s="27">
        <f t="shared" si="2018"/>
        <v>1</v>
      </c>
      <c r="AH797" s="27">
        <f t="shared" si="2018"/>
        <v>1</v>
      </c>
      <c r="AI797" s="27">
        <f t="shared" si="2018"/>
        <v>0</v>
      </c>
      <c r="AJ797" s="27">
        <f t="shared" si="2018"/>
        <v>0</v>
      </c>
      <c r="AK797" s="27">
        <f t="shared" si="2018"/>
        <v>0</v>
      </c>
      <c r="AL797" s="27">
        <f t="shared" si="2018"/>
        <v>0</v>
      </c>
      <c r="AM797" s="27">
        <f t="shared" si="2018"/>
        <v>0</v>
      </c>
      <c r="AN797" s="27">
        <f t="shared" si="2018"/>
        <v>0</v>
      </c>
      <c r="AO797" s="27">
        <f t="shared" si="2018"/>
        <v>0</v>
      </c>
      <c r="AP797" s="27">
        <f t="shared" si="2018"/>
        <v>0</v>
      </c>
      <c r="AQ797" s="27">
        <f t="shared" si="2018"/>
        <v>0</v>
      </c>
      <c r="AR797" s="27">
        <f t="shared" si="2018"/>
        <v>0</v>
      </c>
      <c r="AS797" s="27">
        <f t="shared" si="2018"/>
        <v>0</v>
      </c>
      <c r="AT797" s="27">
        <f t="shared" si="2018"/>
        <v>0</v>
      </c>
      <c r="AU797" s="27">
        <f t="shared" si="2018"/>
        <v>0</v>
      </c>
      <c r="AV797" s="27">
        <f t="shared" si="2018"/>
        <v>0</v>
      </c>
      <c r="AW797" s="27">
        <f t="shared" si="2018"/>
        <v>0</v>
      </c>
      <c r="AX797" s="27">
        <f t="shared" si="2018"/>
        <v>0</v>
      </c>
      <c r="AY797" s="27">
        <f t="shared" si="2018"/>
        <v>0</v>
      </c>
      <c r="AZ797" s="27">
        <f t="shared" si="2018"/>
        <v>0</v>
      </c>
      <c r="BA797" s="27">
        <f t="shared" si="2018"/>
        <v>0</v>
      </c>
      <c r="BB797" s="27">
        <f t="shared" si="2018"/>
        <v>0</v>
      </c>
      <c r="BC797" s="27">
        <f t="shared" si="2018"/>
        <v>0</v>
      </c>
      <c r="BD797" s="27">
        <f t="shared" si="2018"/>
        <v>0</v>
      </c>
      <c r="BE797" s="27">
        <f t="shared" si="2018"/>
        <v>0</v>
      </c>
      <c r="BF797" s="27">
        <f t="shared" si="2018"/>
        <v>0</v>
      </c>
      <c r="BG797" s="27">
        <f t="shared" si="2018"/>
        <v>0</v>
      </c>
      <c r="BH797" s="27">
        <f t="shared" si="2018"/>
        <v>0</v>
      </c>
      <c r="BI797" s="27">
        <f t="shared" si="2018"/>
        <v>0</v>
      </c>
      <c r="BJ797" s="27">
        <f t="shared" si="2018"/>
        <v>0</v>
      </c>
      <c r="BK797" s="27">
        <f t="shared" si="2018"/>
        <v>0</v>
      </c>
      <c r="BL797" s="27">
        <f t="shared" si="2018"/>
        <v>0</v>
      </c>
      <c r="BM797" s="27">
        <f t="shared" si="2018"/>
        <v>0</v>
      </c>
      <c r="BN797" s="27">
        <f t="shared" si="2018"/>
        <v>0</v>
      </c>
      <c r="BO797" s="27">
        <f t="shared" si="2018"/>
        <v>0</v>
      </c>
      <c r="BP797" s="27">
        <f t="shared" si="2018"/>
        <v>0</v>
      </c>
      <c r="BQ797" s="27">
        <f t="shared" si="2018"/>
        <v>0</v>
      </c>
      <c r="BR797" s="27">
        <f t="shared" si="2018"/>
        <v>0</v>
      </c>
      <c r="BS797" s="27">
        <f t="shared" si="2018"/>
        <v>0</v>
      </c>
      <c r="BT797" s="27">
        <f t="shared" si="2018"/>
        <v>0</v>
      </c>
      <c r="BU797" s="27">
        <f t="shared" si="2018"/>
        <v>0</v>
      </c>
      <c r="BV797" s="27">
        <f t="shared" ref="BV797" si="2021">MAX(0,(MIN($F797,BV$5)-MAX($E797,BV$4)+1)/BV$8)+((($E797-$F797+1)/BV$8)*($E797&gt;BV$4)*($F797&lt;BV$5))</f>
        <v>0</v>
      </c>
      <c r="BW797" s="27">
        <f t="shared" si="2019"/>
        <v>0</v>
      </c>
      <c r="BX797" s="27">
        <f t="shared" si="2019"/>
        <v>0</v>
      </c>
      <c r="BY797" s="27">
        <f t="shared" si="2019"/>
        <v>0</v>
      </c>
      <c r="BZ797" s="27">
        <f t="shared" si="2019"/>
        <v>0</v>
      </c>
      <c r="CA797" s="27">
        <f t="shared" si="2019"/>
        <v>0</v>
      </c>
      <c r="CB797" s="27">
        <f t="shared" si="2019"/>
        <v>0</v>
      </c>
      <c r="CC797" s="27">
        <f t="shared" si="2019"/>
        <v>0</v>
      </c>
      <c r="CD797" s="27">
        <f t="shared" si="2019"/>
        <v>0</v>
      </c>
      <c r="CE797" s="27">
        <f t="shared" si="2019"/>
        <v>0</v>
      </c>
      <c r="CF797" s="27">
        <f t="shared" si="2019"/>
        <v>0</v>
      </c>
      <c r="CG797" s="27">
        <f t="shared" si="2019"/>
        <v>0</v>
      </c>
      <c r="CH797" s="27">
        <f t="shared" si="2019"/>
        <v>0</v>
      </c>
      <c r="CI797" s="27">
        <f t="shared" si="2019"/>
        <v>0</v>
      </c>
      <c r="CJ797" s="27">
        <f t="shared" si="2019"/>
        <v>0</v>
      </c>
      <c r="CK797" s="27">
        <f t="shared" si="2019"/>
        <v>0</v>
      </c>
      <c r="CL797" s="27">
        <f t="shared" si="2019"/>
        <v>0</v>
      </c>
      <c r="CM797" s="27">
        <f t="shared" si="2019"/>
        <v>0</v>
      </c>
      <c r="CN797" s="27">
        <f t="shared" si="2019"/>
        <v>0</v>
      </c>
      <c r="CO797" s="27">
        <f t="shared" si="2019"/>
        <v>0</v>
      </c>
      <c r="CP797" s="27">
        <f t="shared" si="2019"/>
        <v>0</v>
      </c>
      <c r="CQ797" s="27">
        <f t="shared" si="2019"/>
        <v>0</v>
      </c>
      <c r="CR797" s="27">
        <f t="shared" si="2019"/>
        <v>0</v>
      </c>
      <c r="CS797" s="27">
        <f t="shared" si="2019"/>
        <v>0</v>
      </c>
      <c r="CT797" s="27">
        <f t="shared" si="2019"/>
        <v>0</v>
      </c>
      <c r="CU797" s="27">
        <f t="shared" si="2019"/>
        <v>0</v>
      </c>
      <c r="CV797" s="27">
        <f t="shared" si="2019"/>
        <v>0</v>
      </c>
      <c r="CW797" s="27">
        <f t="shared" si="2019"/>
        <v>0</v>
      </c>
      <c r="CX797" s="27">
        <f t="shared" si="2019"/>
        <v>0</v>
      </c>
      <c r="CY797" s="27">
        <f t="shared" si="2019"/>
        <v>0</v>
      </c>
      <c r="CZ797" s="27">
        <f t="shared" si="2019"/>
        <v>0</v>
      </c>
      <c r="DA797" s="27">
        <f t="shared" si="2019"/>
        <v>0</v>
      </c>
      <c r="DB797" s="27">
        <f t="shared" si="2019"/>
        <v>0</v>
      </c>
      <c r="DC797" s="27">
        <f t="shared" si="2019"/>
        <v>0</v>
      </c>
      <c r="DD797" s="27">
        <f t="shared" si="2019"/>
        <v>0</v>
      </c>
      <c r="DE797" s="27">
        <f t="shared" si="2019"/>
        <v>0</v>
      </c>
      <c r="DF797" s="27">
        <f t="shared" si="2019"/>
        <v>0</v>
      </c>
      <c r="DG797" s="27">
        <f t="shared" si="2019"/>
        <v>0</v>
      </c>
      <c r="DH797" s="27">
        <f t="shared" si="2019"/>
        <v>0</v>
      </c>
      <c r="DI797" s="27">
        <f t="shared" si="2019"/>
        <v>0</v>
      </c>
      <c r="DJ797" s="27">
        <f t="shared" si="2019"/>
        <v>0</v>
      </c>
      <c r="DK797" s="27">
        <f t="shared" si="2019"/>
        <v>0</v>
      </c>
      <c r="DL797" s="27">
        <f t="shared" si="2019"/>
        <v>0</v>
      </c>
      <c r="DM797" s="27">
        <f t="shared" si="2019"/>
        <v>0</v>
      </c>
      <c r="DN797" s="27">
        <f t="shared" si="2019"/>
        <v>0</v>
      </c>
      <c r="DO797" s="27">
        <f t="shared" si="2019"/>
        <v>0</v>
      </c>
      <c r="DP797" s="27">
        <f t="shared" si="2019"/>
        <v>0</v>
      </c>
      <c r="DQ797" s="27">
        <f t="shared" si="2019"/>
        <v>0</v>
      </c>
      <c r="DR797" s="27">
        <f t="shared" si="2019"/>
        <v>0</v>
      </c>
      <c r="DS797" s="27">
        <f t="shared" si="2019"/>
        <v>0</v>
      </c>
      <c r="DT797" s="27">
        <f t="shared" si="2019"/>
        <v>0</v>
      </c>
      <c r="DU797" s="27">
        <f t="shared" si="2019"/>
        <v>0</v>
      </c>
      <c r="DV797" s="27">
        <f t="shared" si="2019"/>
        <v>0</v>
      </c>
      <c r="DW797" s="27">
        <f t="shared" si="2019"/>
        <v>0</v>
      </c>
      <c r="DX797" s="27">
        <f t="shared" si="2019"/>
        <v>0</v>
      </c>
      <c r="DY797" s="27">
        <f t="shared" si="2019"/>
        <v>0</v>
      </c>
      <c r="DZ797" s="27">
        <f t="shared" si="2019"/>
        <v>0</v>
      </c>
      <c r="EA797" s="27">
        <f t="shared" si="2019"/>
        <v>0</v>
      </c>
      <c r="EB797" s="27">
        <f t="shared" si="2019"/>
        <v>0</v>
      </c>
      <c r="EC797" s="27">
        <f t="shared" si="2019"/>
        <v>0</v>
      </c>
      <c r="ED797" s="27">
        <f t="shared" si="2019"/>
        <v>0</v>
      </c>
      <c r="EE797" s="27">
        <f t="shared" si="2019"/>
        <v>0</v>
      </c>
      <c r="EF797" s="27">
        <f t="shared" si="2019"/>
        <v>0</v>
      </c>
      <c r="EG797" s="27">
        <f t="shared" si="2019"/>
        <v>0</v>
      </c>
      <c r="EH797" s="27">
        <f t="shared" ref="EH797" si="2022">MAX(0,(MIN($F797,EH$5)-MAX($E797,EH$4)+1)/EH$8)+((($E797-$F797+1)/EH$8)*($E797&gt;EH$4)*($F797&lt;EH$5))</f>
        <v>0</v>
      </c>
      <c r="EI797" s="27">
        <f t="shared" si="2020"/>
        <v>0</v>
      </c>
      <c r="EJ797" s="27">
        <f t="shared" si="2020"/>
        <v>0</v>
      </c>
      <c r="EK797" s="27">
        <f t="shared" si="2020"/>
        <v>0</v>
      </c>
      <c r="EL797" s="27">
        <f t="shared" si="2020"/>
        <v>0</v>
      </c>
      <c r="EM797" s="27">
        <f t="shared" si="2020"/>
        <v>0</v>
      </c>
      <c r="EN797" s="27">
        <f t="shared" si="2020"/>
        <v>0</v>
      </c>
      <c r="EO797" s="27">
        <f t="shared" si="2020"/>
        <v>0</v>
      </c>
      <c r="EP797" s="27">
        <f t="shared" si="2020"/>
        <v>0</v>
      </c>
      <c r="EQ797" s="27">
        <f t="shared" si="2020"/>
        <v>0</v>
      </c>
      <c r="ER797" s="27">
        <f t="shared" si="2020"/>
        <v>0</v>
      </c>
      <c r="ES797" s="27">
        <f t="shared" si="2020"/>
        <v>0</v>
      </c>
      <c r="ET797" s="27">
        <f t="shared" si="2020"/>
        <v>0</v>
      </c>
      <c r="EU797" s="27">
        <f t="shared" si="2020"/>
        <v>0</v>
      </c>
      <c r="EV797" s="27">
        <f t="shared" si="2020"/>
        <v>0</v>
      </c>
      <c r="EW797" s="27">
        <f t="shared" si="2020"/>
        <v>0</v>
      </c>
      <c r="EX797" s="27">
        <f t="shared" si="2020"/>
        <v>0</v>
      </c>
      <c r="EY797" s="27">
        <f t="shared" si="2020"/>
        <v>0</v>
      </c>
      <c r="EZ797" s="27">
        <f t="shared" si="2020"/>
        <v>0</v>
      </c>
      <c r="FA797" s="27">
        <f t="shared" si="2020"/>
        <v>0</v>
      </c>
      <c r="FB797" s="27">
        <f t="shared" si="2020"/>
        <v>0</v>
      </c>
      <c r="FC797" s="27">
        <f t="shared" si="2020"/>
        <v>0</v>
      </c>
      <c r="FD797" s="27">
        <f t="shared" si="2020"/>
        <v>0</v>
      </c>
      <c r="FE797" s="27">
        <f t="shared" si="2020"/>
        <v>0</v>
      </c>
      <c r="FF797" s="27">
        <f t="shared" si="2020"/>
        <v>0</v>
      </c>
      <c r="FG797" s="27">
        <f t="shared" si="2020"/>
        <v>0</v>
      </c>
      <c r="FH797" s="27">
        <f t="shared" si="2020"/>
        <v>0</v>
      </c>
      <c r="FI797" s="27">
        <f t="shared" si="2020"/>
        <v>0</v>
      </c>
      <c r="FJ797" s="27">
        <f t="shared" si="2020"/>
        <v>0</v>
      </c>
      <c r="FK797" s="27">
        <f t="shared" si="2020"/>
        <v>0</v>
      </c>
      <c r="FL797" s="27">
        <f t="shared" si="2020"/>
        <v>0</v>
      </c>
      <c r="FM797" s="27">
        <f t="shared" si="2020"/>
        <v>0</v>
      </c>
      <c r="FN797" s="27">
        <f t="shared" si="2020"/>
        <v>0</v>
      </c>
      <c r="FO797" s="27">
        <f t="shared" si="2020"/>
        <v>0</v>
      </c>
      <c r="FP797" s="27">
        <f t="shared" si="2020"/>
        <v>0</v>
      </c>
      <c r="FQ797" s="27">
        <f t="shared" si="2020"/>
        <v>0</v>
      </c>
      <c r="FR797" s="27">
        <f t="shared" si="2020"/>
        <v>0</v>
      </c>
    </row>
    <row r="798" spans="2:174">
      <c r="C798" t="s">
        <v>851</v>
      </c>
      <c r="D798" s="144" t="s">
        <v>15</v>
      </c>
      <c r="E798" s="134">
        <f>INDEX(Assumptions!$G503:$G503,MATCH($A$1,Model_Number,0))</f>
        <v>47209</v>
      </c>
      <c r="F798" s="134">
        <f>INDEX(Assumptions!$G504:$G504,MATCH($A$1,Model_Number,0))</f>
        <v>49674</v>
      </c>
      <c r="H798" s="151">
        <f>INDEX(Assumptions!$G$511:$G$511,MATCH($A$1,Model_Number,0))</f>
        <v>48873.120000000003</v>
      </c>
      <c r="I798" s="18"/>
      <c r="J798" s="27">
        <f>MAX(0,(MIN($F798,J$5)-MAX($E798,J$4)+1)/J$8)+((($E798-$F798+1)/J$8)*($E798&gt;J$4)*($F798&lt;J$5))</f>
        <v>0</v>
      </c>
      <c r="K798" s="27">
        <f t="shared" si="2018"/>
        <v>0</v>
      </c>
      <c r="L798" s="27">
        <f t="shared" si="2018"/>
        <v>0</v>
      </c>
      <c r="M798" s="27">
        <f t="shared" si="2018"/>
        <v>0</v>
      </c>
      <c r="N798" s="27">
        <f t="shared" si="2018"/>
        <v>0</v>
      </c>
      <c r="O798" s="27">
        <f t="shared" si="2018"/>
        <v>0</v>
      </c>
      <c r="P798" s="27">
        <f t="shared" si="2018"/>
        <v>0</v>
      </c>
      <c r="Q798" s="27">
        <f t="shared" si="2018"/>
        <v>0</v>
      </c>
      <c r="R798" s="27">
        <f t="shared" si="2018"/>
        <v>0</v>
      </c>
      <c r="S798" s="27">
        <f t="shared" si="2018"/>
        <v>0</v>
      </c>
      <c r="T798" s="27">
        <f t="shared" si="2018"/>
        <v>0</v>
      </c>
      <c r="U798" s="27">
        <f t="shared" si="2018"/>
        <v>0</v>
      </c>
      <c r="V798" s="27">
        <f t="shared" si="2018"/>
        <v>0</v>
      </c>
      <c r="W798" s="27">
        <f t="shared" si="2018"/>
        <v>0</v>
      </c>
      <c r="X798" s="27">
        <f t="shared" si="2018"/>
        <v>0</v>
      </c>
      <c r="Y798" s="27">
        <f t="shared" si="2018"/>
        <v>0</v>
      </c>
      <c r="Z798" s="27">
        <f t="shared" si="2018"/>
        <v>0</v>
      </c>
      <c r="AA798" s="27">
        <f t="shared" si="2018"/>
        <v>0</v>
      </c>
      <c r="AB798" s="27">
        <f t="shared" si="2018"/>
        <v>0</v>
      </c>
      <c r="AC798" s="27">
        <f t="shared" si="2018"/>
        <v>0</v>
      </c>
      <c r="AD798" s="27">
        <f t="shared" si="2018"/>
        <v>0</v>
      </c>
      <c r="AE798" s="27">
        <f t="shared" si="2018"/>
        <v>0</v>
      </c>
      <c r="AF798" s="27">
        <f t="shared" si="2018"/>
        <v>0</v>
      </c>
      <c r="AG798" s="27">
        <f t="shared" si="2018"/>
        <v>0</v>
      </c>
      <c r="AH798" s="27">
        <f t="shared" si="2018"/>
        <v>0</v>
      </c>
      <c r="AI798" s="27">
        <f t="shared" si="2018"/>
        <v>1</v>
      </c>
      <c r="AJ798" s="27">
        <f t="shared" si="2018"/>
        <v>1</v>
      </c>
      <c r="AK798" s="27">
        <f t="shared" si="2018"/>
        <v>1</v>
      </c>
      <c r="AL798" s="27">
        <f t="shared" si="2018"/>
        <v>1</v>
      </c>
      <c r="AM798" s="27">
        <f t="shared" si="2018"/>
        <v>1</v>
      </c>
      <c r="AN798" s="27">
        <f t="shared" si="2018"/>
        <v>1</v>
      </c>
      <c r="AO798" s="27">
        <f t="shared" si="2018"/>
        <v>1</v>
      </c>
      <c r="AP798" s="27">
        <f t="shared" si="2018"/>
        <v>1</v>
      </c>
      <c r="AQ798" s="27">
        <f t="shared" si="2018"/>
        <v>1</v>
      </c>
      <c r="AR798" s="27">
        <f t="shared" si="2018"/>
        <v>1</v>
      </c>
      <c r="AS798" s="27">
        <f t="shared" si="2018"/>
        <v>1</v>
      </c>
      <c r="AT798" s="27">
        <f t="shared" si="2018"/>
        <v>1</v>
      </c>
      <c r="AU798" s="27">
        <f t="shared" si="2018"/>
        <v>1</v>
      </c>
      <c r="AV798" s="27">
        <f t="shared" si="2018"/>
        <v>1</v>
      </c>
      <c r="AW798" s="27">
        <f t="shared" si="2018"/>
        <v>1</v>
      </c>
      <c r="AX798" s="27">
        <f t="shared" si="2018"/>
        <v>1</v>
      </c>
      <c r="AY798" s="27">
        <f t="shared" si="2018"/>
        <v>1</v>
      </c>
      <c r="AZ798" s="27">
        <f t="shared" si="2018"/>
        <v>1</v>
      </c>
      <c r="BA798" s="27">
        <f t="shared" si="2018"/>
        <v>1</v>
      </c>
      <c r="BB798" s="27">
        <f t="shared" si="2018"/>
        <v>1</v>
      </c>
      <c r="BC798" s="27">
        <f t="shared" si="2018"/>
        <v>1</v>
      </c>
      <c r="BD798" s="27">
        <f t="shared" si="2018"/>
        <v>1</v>
      </c>
      <c r="BE798" s="27">
        <f t="shared" si="2018"/>
        <v>1</v>
      </c>
      <c r="BF798" s="27">
        <f t="shared" si="2018"/>
        <v>1</v>
      </c>
      <c r="BG798" s="27">
        <f t="shared" si="2018"/>
        <v>1</v>
      </c>
      <c r="BH798" s="27">
        <f t="shared" si="2018"/>
        <v>1</v>
      </c>
      <c r="BI798" s="27">
        <f t="shared" si="2018"/>
        <v>1</v>
      </c>
      <c r="BJ798" s="27">
        <f t="shared" si="2018"/>
        <v>0</v>
      </c>
      <c r="BK798" s="27">
        <f t="shared" si="2018"/>
        <v>0</v>
      </c>
      <c r="BL798" s="27">
        <f t="shared" si="2018"/>
        <v>0</v>
      </c>
      <c r="BM798" s="27">
        <f t="shared" si="2018"/>
        <v>0</v>
      </c>
      <c r="BN798" s="27">
        <f t="shared" si="2018"/>
        <v>0</v>
      </c>
      <c r="BO798" s="27">
        <f t="shared" si="2018"/>
        <v>0</v>
      </c>
      <c r="BP798" s="27">
        <f t="shared" si="2018"/>
        <v>0</v>
      </c>
      <c r="BQ798" s="27">
        <f t="shared" si="2018"/>
        <v>0</v>
      </c>
      <c r="BR798" s="27">
        <f t="shared" si="2018"/>
        <v>0</v>
      </c>
      <c r="BS798" s="27">
        <f t="shared" si="2018"/>
        <v>0</v>
      </c>
      <c r="BT798" s="27">
        <f t="shared" si="2018"/>
        <v>0</v>
      </c>
      <c r="BU798" s="27">
        <f t="shared" si="2018"/>
        <v>0</v>
      </c>
      <c r="BV798" s="27">
        <f t="shared" si="2018"/>
        <v>0</v>
      </c>
      <c r="BW798" s="27">
        <f t="shared" si="2019"/>
        <v>0</v>
      </c>
      <c r="BX798" s="27">
        <f t="shared" si="2019"/>
        <v>0</v>
      </c>
      <c r="BY798" s="27">
        <f t="shared" si="2019"/>
        <v>0</v>
      </c>
      <c r="BZ798" s="27">
        <f t="shared" si="2019"/>
        <v>0</v>
      </c>
      <c r="CA798" s="27">
        <f t="shared" si="2019"/>
        <v>0</v>
      </c>
      <c r="CB798" s="27">
        <f t="shared" si="2019"/>
        <v>0</v>
      </c>
      <c r="CC798" s="27">
        <f t="shared" si="2019"/>
        <v>0</v>
      </c>
      <c r="CD798" s="27">
        <f t="shared" si="2019"/>
        <v>0</v>
      </c>
      <c r="CE798" s="27">
        <f t="shared" si="2019"/>
        <v>0</v>
      </c>
      <c r="CF798" s="27">
        <f t="shared" si="2019"/>
        <v>0</v>
      </c>
      <c r="CG798" s="27">
        <f t="shared" si="2019"/>
        <v>0</v>
      </c>
      <c r="CH798" s="27">
        <f t="shared" si="2019"/>
        <v>0</v>
      </c>
      <c r="CI798" s="27">
        <f t="shared" si="2019"/>
        <v>0</v>
      </c>
      <c r="CJ798" s="27">
        <f t="shared" si="2019"/>
        <v>0</v>
      </c>
      <c r="CK798" s="27">
        <f t="shared" si="2019"/>
        <v>0</v>
      </c>
      <c r="CL798" s="27">
        <f t="shared" si="2019"/>
        <v>0</v>
      </c>
      <c r="CM798" s="27">
        <f t="shared" si="2019"/>
        <v>0</v>
      </c>
      <c r="CN798" s="27">
        <f t="shared" si="2019"/>
        <v>0</v>
      </c>
      <c r="CO798" s="27">
        <f t="shared" si="2019"/>
        <v>0</v>
      </c>
      <c r="CP798" s="27">
        <f t="shared" si="2019"/>
        <v>0</v>
      </c>
      <c r="CQ798" s="27">
        <f t="shared" si="2019"/>
        <v>0</v>
      </c>
      <c r="CR798" s="27">
        <f t="shared" si="2019"/>
        <v>0</v>
      </c>
      <c r="CS798" s="27">
        <f t="shared" si="2019"/>
        <v>0</v>
      </c>
      <c r="CT798" s="27">
        <f t="shared" si="2019"/>
        <v>0</v>
      </c>
      <c r="CU798" s="27">
        <f t="shared" si="2019"/>
        <v>0</v>
      </c>
      <c r="CV798" s="27">
        <f t="shared" si="2019"/>
        <v>0</v>
      </c>
      <c r="CW798" s="27">
        <f t="shared" si="2019"/>
        <v>0</v>
      </c>
      <c r="CX798" s="27">
        <f t="shared" si="2019"/>
        <v>0</v>
      </c>
      <c r="CY798" s="27">
        <f t="shared" si="2019"/>
        <v>0</v>
      </c>
      <c r="CZ798" s="27">
        <f t="shared" si="2019"/>
        <v>0</v>
      </c>
      <c r="DA798" s="27">
        <f t="shared" si="2019"/>
        <v>0</v>
      </c>
      <c r="DB798" s="27">
        <f t="shared" si="2019"/>
        <v>0</v>
      </c>
      <c r="DC798" s="27">
        <f t="shared" si="2019"/>
        <v>0</v>
      </c>
      <c r="DD798" s="27">
        <f t="shared" si="2019"/>
        <v>0</v>
      </c>
      <c r="DE798" s="27">
        <f t="shared" si="2019"/>
        <v>0</v>
      </c>
      <c r="DF798" s="27">
        <f t="shared" si="2019"/>
        <v>0</v>
      </c>
      <c r="DG798" s="27">
        <f t="shared" si="2019"/>
        <v>0</v>
      </c>
      <c r="DH798" s="27">
        <f t="shared" si="2019"/>
        <v>0</v>
      </c>
      <c r="DI798" s="27">
        <f t="shared" si="2019"/>
        <v>0</v>
      </c>
      <c r="DJ798" s="27">
        <f t="shared" si="2019"/>
        <v>0</v>
      </c>
      <c r="DK798" s="27">
        <f t="shared" si="2019"/>
        <v>0</v>
      </c>
      <c r="DL798" s="27">
        <f t="shared" si="2019"/>
        <v>0</v>
      </c>
      <c r="DM798" s="27">
        <f t="shared" si="2019"/>
        <v>0</v>
      </c>
      <c r="DN798" s="27">
        <f t="shared" si="2019"/>
        <v>0</v>
      </c>
      <c r="DO798" s="27">
        <f t="shared" si="2019"/>
        <v>0</v>
      </c>
      <c r="DP798" s="27">
        <f t="shared" si="2019"/>
        <v>0</v>
      </c>
      <c r="DQ798" s="27">
        <f t="shared" si="2019"/>
        <v>0</v>
      </c>
      <c r="DR798" s="27">
        <f t="shared" si="2019"/>
        <v>0</v>
      </c>
      <c r="DS798" s="27">
        <f t="shared" si="2019"/>
        <v>0</v>
      </c>
      <c r="DT798" s="27">
        <f t="shared" si="2019"/>
        <v>0</v>
      </c>
      <c r="DU798" s="27">
        <f t="shared" si="2019"/>
        <v>0</v>
      </c>
      <c r="DV798" s="27">
        <f t="shared" si="2019"/>
        <v>0</v>
      </c>
      <c r="DW798" s="27">
        <f t="shared" si="2019"/>
        <v>0</v>
      </c>
      <c r="DX798" s="27">
        <f t="shared" si="2019"/>
        <v>0</v>
      </c>
      <c r="DY798" s="27">
        <f t="shared" si="2019"/>
        <v>0</v>
      </c>
      <c r="DZ798" s="27">
        <f t="shared" si="2019"/>
        <v>0</v>
      </c>
      <c r="EA798" s="27">
        <f t="shared" si="2019"/>
        <v>0</v>
      </c>
      <c r="EB798" s="27">
        <f t="shared" si="2019"/>
        <v>0</v>
      </c>
      <c r="EC798" s="27">
        <f t="shared" si="2019"/>
        <v>0</v>
      </c>
      <c r="ED798" s="27">
        <f t="shared" si="2019"/>
        <v>0</v>
      </c>
      <c r="EE798" s="27">
        <f t="shared" si="2019"/>
        <v>0</v>
      </c>
      <c r="EF798" s="27">
        <f t="shared" si="2019"/>
        <v>0</v>
      </c>
      <c r="EG798" s="27">
        <f t="shared" si="2019"/>
        <v>0</v>
      </c>
      <c r="EH798" s="27">
        <f t="shared" si="2019"/>
        <v>0</v>
      </c>
      <c r="EI798" s="27">
        <f t="shared" si="2020"/>
        <v>0</v>
      </c>
      <c r="EJ798" s="27">
        <f t="shared" si="2020"/>
        <v>0</v>
      </c>
      <c r="EK798" s="27">
        <f t="shared" si="2020"/>
        <v>0</v>
      </c>
      <c r="EL798" s="27">
        <f t="shared" si="2020"/>
        <v>0</v>
      </c>
      <c r="EM798" s="27">
        <f t="shared" si="2020"/>
        <v>0</v>
      </c>
      <c r="EN798" s="27">
        <f t="shared" si="2020"/>
        <v>0</v>
      </c>
      <c r="EO798" s="27">
        <f t="shared" si="2020"/>
        <v>0</v>
      </c>
      <c r="EP798" s="27">
        <f t="shared" si="2020"/>
        <v>0</v>
      </c>
      <c r="EQ798" s="27">
        <f t="shared" si="2020"/>
        <v>0</v>
      </c>
      <c r="ER798" s="27">
        <f t="shared" si="2020"/>
        <v>0</v>
      </c>
      <c r="ES798" s="27">
        <f t="shared" si="2020"/>
        <v>0</v>
      </c>
      <c r="ET798" s="27">
        <f t="shared" si="2020"/>
        <v>0</v>
      </c>
      <c r="EU798" s="27">
        <f t="shared" si="2020"/>
        <v>0</v>
      </c>
      <c r="EV798" s="27">
        <f t="shared" si="2020"/>
        <v>0</v>
      </c>
      <c r="EW798" s="27">
        <f t="shared" si="2020"/>
        <v>0</v>
      </c>
      <c r="EX798" s="27">
        <f t="shared" si="2020"/>
        <v>0</v>
      </c>
      <c r="EY798" s="27">
        <f t="shared" si="2020"/>
        <v>0</v>
      </c>
      <c r="EZ798" s="27">
        <f t="shared" si="2020"/>
        <v>0</v>
      </c>
      <c r="FA798" s="27">
        <f t="shared" si="2020"/>
        <v>0</v>
      </c>
      <c r="FB798" s="27">
        <f t="shared" si="2020"/>
        <v>0</v>
      </c>
      <c r="FC798" s="27">
        <f t="shared" si="2020"/>
        <v>0</v>
      </c>
      <c r="FD798" s="27">
        <f t="shared" si="2020"/>
        <v>0</v>
      </c>
      <c r="FE798" s="27">
        <f t="shared" si="2020"/>
        <v>0</v>
      </c>
      <c r="FF798" s="27">
        <f t="shared" si="2020"/>
        <v>0</v>
      </c>
      <c r="FG798" s="27">
        <f t="shared" si="2020"/>
        <v>0</v>
      </c>
      <c r="FH798" s="27">
        <f t="shared" si="2020"/>
        <v>0</v>
      </c>
      <c r="FI798" s="27">
        <f t="shared" si="2020"/>
        <v>0</v>
      </c>
      <c r="FJ798" s="27">
        <f t="shared" si="2020"/>
        <v>0</v>
      </c>
      <c r="FK798" s="27">
        <f t="shared" si="2020"/>
        <v>0</v>
      </c>
      <c r="FL798" s="27">
        <f t="shared" si="2020"/>
        <v>0</v>
      </c>
      <c r="FM798" s="27">
        <f t="shared" si="2020"/>
        <v>0</v>
      </c>
      <c r="FN798" s="27">
        <f t="shared" si="2020"/>
        <v>0</v>
      </c>
      <c r="FO798" s="27">
        <f t="shared" si="2020"/>
        <v>0</v>
      </c>
      <c r="FP798" s="27">
        <f t="shared" si="2020"/>
        <v>0</v>
      </c>
      <c r="FQ798" s="27">
        <f t="shared" si="2020"/>
        <v>0</v>
      </c>
      <c r="FR798" s="27">
        <f t="shared" si="2020"/>
        <v>0</v>
      </c>
    </row>
    <row r="799" spans="2:174">
      <c r="C799" t="s">
        <v>1161</v>
      </c>
      <c r="D799" s="144" t="s">
        <v>15</v>
      </c>
      <c r="E799" s="134">
        <f>INDEX(Assumptions!$G506:$G506,MATCH($A$1,Model_Number,0))</f>
        <v>49675</v>
      </c>
      <c r="F799" s="134">
        <f>INDEX(Assumptions!$G507:$G507,MATCH($A$1,Model_Number,0))</f>
        <v>50130</v>
      </c>
      <c r="H799" s="151">
        <f>INDEX(Assumptions!$G$512:$G$512,MATCH($A$1,Model_Number,0))</f>
        <v>24436.560000000001</v>
      </c>
      <c r="I799" s="18"/>
      <c r="J799" s="27">
        <f>MAX(0,(MIN($F799,J$5)-MAX($E799,J$4)+1)/J$8)+((($E799-$F799+1)/J$8)*($E799&gt;J$4)*($F799&lt;J$5))</f>
        <v>0</v>
      </c>
      <c r="K799" s="27">
        <f t="shared" si="2018"/>
        <v>0</v>
      </c>
      <c r="L799" s="27">
        <f t="shared" si="2018"/>
        <v>0</v>
      </c>
      <c r="M799" s="27">
        <f t="shared" si="2018"/>
        <v>0</v>
      </c>
      <c r="N799" s="27">
        <f t="shared" si="2018"/>
        <v>0</v>
      </c>
      <c r="O799" s="27">
        <f t="shared" si="2018"/>
        <v>0</v>
      </c>
      <c r="P799" s="27">
        <f t="shared" si="2018"/>
        <v>0</v>
      </c>
      <c r="Q799" s="27">
        <f t="shared" si="2018"/>
        <v>0</v>
      </c>
      <c r="R799" s="27">
        <f t="shared" si="2018"/>
        <v>0</v>
      </c>
      <c r="S799" s="27">
        <f t="shared" si="2018"/>
        <v>0</v>
      </c>
      <c r="T799" s="27">
        <f t="shared" si="2018"/>
        <v>0</v>
      </c>
      <c r="U799" s="27">
        <f t="shared" si="2018"/>
        <v>0</v>
      </c>
      <c r="V799" s="27">
        <f t="shared" si="2018"/>
        <v>0</v>
      </c>
      <c r="W799" s="27">
        <f t="shared" si="2018"/>
        <v>0</v>
      </c>
      <c r="X799" s="27">
        <f t="shared" si="2018"/>
        <v>0</v>
      </c>
      <c r="Y799" s="27">
        <f t="shared" si="2018"/>
        <v>0</v>
      </c>
      <c r="Z799" s="27">
        <f t="shared" si="2018"/>
        <v>0</v>
      </c>
      <c r="AA799" s="27">
        <f t="shared" si="2018"/>
        <v>0</v>
      </c>
      <c r="AB799" s="27">
        <f t="shared" si="2018"/>
        <v>0</v>
      </c>
      <c r="AC799" s="27">
        <f t="shared" si="2018"/>
        <v>0</v>
      </c>
      <c r="AD799" s="27">
        <f t="shared" si="2018"/>
        <v>0</v>
      </c>
      <c r="AE799" s="27">
        <f t="shared" si="2018"/>
        <v>0</v>
      </c>
      <c r="AF799" s="27">
        <f t="shared" si="2018"/>
        <v>0</v>
      </c>
      <c r="AG799" s="27">
        <f t="shared" si="2018"/>
        <v>0</v>
      </c>
      <c r="AH799" s="27">
        <f t="shared" si="2018"/>
        <v>0</v>
      </c>
      <c r="AI799" s="27">
        <f t="shared" si="2018"/>
        <v>0</v>
      </c>
      <c r="AJ799" s="27">
        <f t="shared" si="2018"/>
        <v>0</v>
      </c>
      <c r="AK799" s="27">
        <f t="shared" si="2018"/>
        <v>0</v>
      </c>
      <c r="AL799" s="27">
        <f t="shared" si="2018"/>
        <v>0</v>
      </c>
      <c r="AM799" s="27">
        <f t="shared" si="2018"/>
        <v>0</v>
      </c>
      <c r="AN799" s="27">
        <f t="shared" si="2018"/>
        <v>0</v>
      </c>
      <c r="AO799" s="27">
        <f t="shared" si="2018"/>
        <v>0</v>
      </c>
      <c r="AP799" s="27">
        <f t="shared" si="2018"/>
        <v>0</v>
      </c>
      <c r="AQ799" s="27">
        <f t="shared" si="2018"/>
        <v>0</v>
      </c>
      <c r="AR799" s="27">
        <f t="shared" si="2018"/>
        <v>0</v>
      </c>
      <c r="AS799" s="27">
        <f t="shared" si="2018"/>
        <v>0</v>
      </c>
      <c r="AT799" s="27">
        <f t="shared" si="2018"/>
        <v>0</v>
      </c>
      <c r="AU799" s="27">
        <f t="shared" si="2018"/>
        <v>0</v>
      </c>
      <c r="AV799" s="27">
        <f t="shared" si="2018"/>
        <v>0</v>
      </c>
      <c r="AW799" s="27">
        <f t="shared" si="2018"/>
        <v>0</v>
      </c>
      <c r="AX799" s="27">
        <f t="shared" si="2018"/>
        <v>0</v>
      </c>
      <c r="AY799" s="27">
        <f t="shared" si="2018"/>
        <v>0</v>
      </c>
      <c r="AZ799" s="27">
        <f t="shared" si="2018"/>
        <v>0</v>
      </c>
      <c r="BA799" s="27">
        <f t="shared" si="2018"/>
        <v>0</v>
      </c>
      <c r="BB799" s="27">
        <f t="shared" si="2018"/>
        <v>0</v>
      </c>
      <c r="BC799" s="27">
        <f t="shared" si="2018"/>
        <v>0</v>
      </c>
      <c r="BD799" s="27">
        <f t="shared" si="2018"/>
        <v>0</v>
      </c>
      <c r="BE799" s="27">
        <f t="shared" si="2018"/>
        <v>0</v>
      </c>
      <c r="BF799" s="27">
        <f t="shared" si="2018"/>
        <v>0</v>
      </c>
      <c r="BG799" s="27">
        <f t="shared" si="2018"/>
        <v>0</v>
      </c>
      <c r="BH799" s="27">
        <f t="shared" si="2018"/>
        <v>0</v>
      </c>
      <c r="BI799" s="27">
        <f t="shared" si="2018"/>
        <v>0</v>
      </c>
      <c r="BJ799" s="27">
        <f t="shared" si="2018"/>
        <v>1</v>
      </c>
      <c r="BK799" s="27">
        <f t="shared" si="2018"/>
        <v>1</v>
      </c>
      <c r="BL799" s="27">
        <f t="shared" si="2018"/>
        <v>1</v>
      </c>
      <c r="BM799" s="27">
        <f t="shared" si="2018"/>
        <v>1</v>
      </c>
      <c r="BN799" s="27">
        <f t="shared" si="2018"/>
        <v>1</v>
      </c>
      <c r="BO799" s="27">
        <f t="shared" si="2018"/>
        <v>0</v>
      </c>
      <c r="BP799" s="27">
        <f t="shared" si="2018"/>
        <v>0</v>
      </c>
      <c r="BQ799" s="27">
        <f t="shared" si="2018"/>
        <v>0</v>
      </c>
      <c r="BR799" s="27">
        <f t="shared" si="2018"/>
        <v>0</v>
      </c>
      <c r="BS799" s="27">
        <f t="shared" si="2018"/>
        <v>0</v>
      </c>
      <c r="BT799" s="27">
        <f t="shared" si="2018"/>
        <v>0</v>
      </c>
      <c r="BU799" s="27">
        <f t="shared" si="2018"/>
        <v>0</v>
      </c>
      <c r="BV799" s="27">
        <f t="shared" si="2018"/>
        <v>0</v>
      </c>
      <c r="BW799" s="27">
        <f t="shared" si="2019"/>
        <v>0</v>
      </c>
      <c r="BX799" s="27">
        <f t="shared" si="2019"/>
        <v>0</v>
      </c>
      <c r="BY799" s="27">
        <f t="shared" si="2019"/>
        <v>0</v>
      </c>
      <c r="BZ799" s="27">
        <f t="shared" si="2019"/>
        <v>0</v>
      </c>
      <c r="CA799" s="27">
        <f t="shared" si="2019"/>
        <v>0</v>
      </c>
      <c r="CB799" s="27">
        <f t="shared" si="2019"/>
        <v>0</v>
      </c>
      <c r="CC799" s="27">
        <f t="shared" si="2019"/>
        <v>0</v>
      </c>
      <c r="CD799" s="27">
        <f t="shared" si="2019"/>
        <v>0</v>
      </c>
      <c r="CE799" s="27">
        <f t="shared" si="2019"/>
        <v>0</v>
      </c>
      <c r="CF799" s="27">
        <f t="shared" si="2019"/>
        <v>0</v>
      </c>
      <c r="CG799" s="27">
        <f t="shared" si="2019"/>
        <v>0</v>
      </c>
      <c r="CH799" s="27">
        <f t="shared" si="2019"/>
        <v>0</v>
      </c>
      <c r="CI799" s="27">
        <f t="shared" si="2019"/>
        <v>0</v>
      </c>
      <c r="CJ799" s="27">
        <f t="shared" si="2019"/>
        <v>0</v>
      </c>
      <c r="CK799" s="27">
        <f t="shared" si="2019"/>
        <v>0</v>
      </c>
      <c r="CL799" s="27">
        <f t="shared" si="2019"/>
        <v>0</v>
      </c>
      <c r="CM799" s="27">
        <f t="shared" si="2019"/>
        <v>0</v>
      </c>
      <c r="CN799" s="27">
        <f t="shared" si="2019"/>
        <v>0</v>
      </c>
      <c r="CO799" s="27">
        <f t="shared" si="2019"/>
        <v>0</v>
      </c>
      <c r="CP799" s="27">
        <f t="shared" si="2019"/>
        <v>0</v>
      </c>
      <c r="CQ799" s="27">
        <f t="shared" si="2019"/>
        <v>0</v>
      </c>
      <c r="CR799" s="27">
        <f t="shared" si="2019"/>
        <v>0</v>
      </c>
      <c r="CS799" s="27">
        <f t="shared" si="2019"/>
        <v>0</v>
      </c>
      <c r="CT799" s="27">
        <f t="shared" si="2019"/>
        <v>0</v>
      </c>
      <c r="CU799" s="27">
        <f t="shared" si="2019"/>
        <v>0</v>
      </c>
      <c r="CV799" s="27">
        <f t="shared" si="2019"/>
        <v>0</v>
      </c>
      <c r="CW799" s="27">
        <f t="shared" si="2019"/>
        <v>0</v>
      </c>
      <c r="CX799" s="27">
        <f t="shared" si="2019"/>
        <v>0</v>
      </c>
      <c r="CY799" s="27">
        <f t="shared" si="2019"/>
        <v>0</v>
      </c>
      <c r="CZ799" s="27">
        <f t="shared" si="2019"/>
        <v>0</v>
      </c>
      <c r="DA799" s="27">
        <f t="shared" si="2019"/>
        <v>0</v>
      </c>
      <c r="DB799" s="27">
        <f t="shared" si="2019"/>
        <v>0</v>
      </c>
      <c r="DC799" s="27">
        <f t="shared" si="2019"/>
        <v>0</v>
      </c>
      <c r="DD799" s="27">
        <f t="shared" si="2019"/>
        <v>0</v>
      </c>
      <c r="DE799" s="27">
        <f t="shared" si="2019"/>
        <v>0</v>
      </c>
      <c r="DF799" s="27">
        <f t="shared" si="2019"/>
        <v>0</v>
      </c>
      <c r="DG799" s="27">
        <f t="shared" si="2019"/>
        <v>0</v>
      </c>
      <c r="DH799" s="27">
        <f t="shared" si="2019"/>
        <v>0</v>
      </c>
      <c r="DI799" s="27">
        <f t="shared" si="2019"/>
        <v>0</v>
      </c>
      <c r="DJ799" s="27">
        <f t="shared" si="2019"/>
        <v>0</v>
      </c>
      <c r="DK799" s="27">
        <f t="shared" si="2019"/>
        <v>0</v>
      </c>
      <c r="DL799" s="27">
        <f t="shared" si="2019"/>
        <v>0</v>
      </c>
      <c r="DM799" s="27">
        <f t="shared" si="2019"/>
        <v>0</v>
      </c>
      <c r="DN799" s="27">
        <f t="shared" si="2019"/>
        <v>0</v>
      </c>
      <c r="DO799" s="27">
        <f t="shared" si="2019"/>
        <v>0</v>
      </c>
      <c r="DP799" s="27">
        <f t="shared" si="2019"/>
        <v>0</v>
      </c>
      <c r="DQ799" s="27">
        <f t="shared" si="2019"/>
        <v>0</v>
      </c>
      <c r="DR799" s="27">
        <f t="shared" si="2019"/>
        <v>0</v>
      </c>
      <c r="DS799" s="27">
        <f t="shared" si="2019"/>
        <v>0</v>
      </c>
      <c r="DT799" s="27">
        <f t="shared" si="2019"/>
        <v>0</v>
      </c>
      <c r="DU799" s="27">
        <f t="shared" si="2019"/>
        <v>0</v>
      </c>
      <c r="DV799" s="27">
        <f t="shared" si="2019"/>
        <v>0</v>
      </c>
      <c r="DW799" s="27">
        <f t="shared" si="2019"/>
        <v>0</v>
      </c>
      <c r="DX799" s="27">
        <f t="shared" si="2019"/>
        <v>0</v>
      </c>
      <c r="DY799" s="27">
        <f t="shared" si="2019"/>
        <v>0</v>
      </c>
      <c r="DZ799" s="27">
        <f t="shared" si="2019"/>
        <v>0</v>
      </c>
      <c r="EA799" s="27">
        <f t="shared" si="2019"/>
        <v>0</v>
      </c>
      <c r="EB799" s="27">
        <f t="shared" si="2019"/>
        <v>0</v>
      </c>
      <c r="EC799" s="27">
        <f t="shared" si="2019"/>
        <v>0</v>
      </c>
      <c r="ED799" s="27">
        <f t="shared" si="2019"/>
        <v>0</v>
      </c>
      <c r="EE799" s="27">
        <f t="shared" si="2019"/>
        <v>0</v>
      </c>
      <c r="EF799" s="27">
        <f t="shared" si="2019"/>
        <v>0</v>
      </c>
      <c r="EG799" s="27">
        <f t="shared" si="2019"/>
        <v>0</v>
      </c>
      <c r="EH799" s="27">
        <f t="shared" si="2019"/>
        <v>0</v>
      </c>
      <c r="EI799" s="27">
        <f t="shared" si="2020"/>
        <v>0</v>
      </c>
      <c r="EJ799" s="27">
        <f t="shared" si="2020"/>
        <v>0</v>
      </c>
      <c r="EK799" s="27">
        <f t="shared" si="2020"/>
        <v>0</v>
      </c>
      <c r="EL799" s="27">
        <f t="shared" si="2020"/>
        <v>0</v>
      </c>
      <c r="EM799" s="27">
        <f t="shared" si="2020"/>
        <v>0</v>
      </c>
      <c r="EN799" s="27">
        <f t="shared" si="2020"/>
        <v>0</v>
      </c>
      <c r="EO799" s="27">
        <f t="shared" si="2020"/>
        <v>0</v>
      </c>
      <c r="EP799" s="27">
        <f t="shared" si="2020"/>
        <v>0</v>
      </c>
      <c r="EQ799" s="27">
        <f t="shared" si="2020"/>
        <v>0</v>
      </c>
      <c r="ER799" s="27">
        <f t="shared" si="2020"/>
        <v>0</v>
      </c>
      <c r="ES799" s="27">
        <f t="shared" si="2020"/>
        <v>0</v>
      </c>
      <c r="ET799" s="27">
        <f t="shared" si="2020"/>
        <v>0</v>
      </c>
      <c r="EU799" s="27">
        <f t="shared" si="2020"/>
        <v>0</v>
      </c>
      <c r="EV799" s="27">
        <f t="shared" si="2020"/>
        <v>0</v>
      </c>
      <c r="EW799" s="27">
        <f t="shared" si="2020"/>
        <v>0</v>
      </c>
      <c r="EX799" s="27">
        <f t="shared" si="2020"/>
        <v>0</v>
      </c>
      <c r="EY799" s="27">
        <f t="shared" si="2020"/>
        <v>0</v>
      </c>
      <c r="EZ799" s="27">
        <f t="shared" si="2020"/>
        <v>0</v>
      </c>
      <c r="FA799" s="27">
        <f t="shared" si="2020"/>
        <v>0</v>
      </c>
      <c r="FB799" s="27">
        <f t="shared" si="2020"/>
        <v>0</v>
      </c>
      <c r="FC799" s="27">
        <f t="shared" si="2020"/>
        <v>0</v>
      </c>
      <c r="FD799" s="27">
        <f t="shared" si="2020"/>
        <v>0</v>
      </c>
      <c r="FE799" s="27">
        <f t="shared" si="2020"/>
        <v>0</v>
      </c>
      <c r="FF799" s="27">
        <f t="shared" si="2020"/>
        <v>0</v>
      </c>
      <c r="FG799" s="27">
        <f t="shared" si="2020"/>
        <v>0</v>
      </c>
      <c r="FH799" s="27">
        <f t="shared" si="2020"/>
        <v>0</v>
      </c>
      <c r="FI799" s="27">
        <f t="shared" si="2020"/>
        <v>0</v>
      </c>
      <c r="FJ799" s="27">
        <f t="shared" si="2020"/>
        <v>0</v>
      </c>
      <c r="FK799" s="27">
        <f t="shared" si="2020"/>
        <v>0</v>
      </c>
      <c r="FL799" s="27">
        <f t="shared" si="2020"/>
        <v>0</v>
      </c>
      <c r="FM799" s="27">
        <f t="shared" si="2020"/>
        <v>0</v>
      </c>
      <c r="FN799" s="27">
        <f t="shared" si="2020"/>
        <v>0</v>
      </c>
      <c r="FO799" s="27">
        <f t="shared" si="2020"/>
        <v>0</v>
      </c>
      <c r="FP799" s="27">
        <f t="shared" si="2020"/>
        <v>0</v>
      </c>
      <c r="FQ799" s="27">
        <f t="shared" si="2020"/>
        <v>0</v>
      </c>
      <c r="FR799" s="27">
        <f t="shared" si="2020"/>
        <v>0</v>
      </c>
    </row>
    <row r="800" spans="2:174">
      <c r="F800" s="318" t="s">
        <v>856</v>
      </c>
      <c r="H800" s="8"/>
      <c r="I800" s="18"/>
    </row>
    <row r="801" spans="2:174">
      <c r="C801" t="s">
        <v>853</v>
      </c>
      <c r="D801" s="144" t="s">
        <v>979</v>
      </c>
      <c r="F801" s="153">
        <f>MAX(J801:FR801)</f>
        <v>48873.120000000003</v>
      </c>
      <c r="H801" s="8"/>
      <c r="I801" s="172"/>
      <c r="J801" s="18">
        <f>SUMPRODUCT($H796:$H799, J796:J799)</f>
        <v>0</v>
      </c>
      <c r="K801" s="18">
        <f t="shared" ref="K801:BV801" si="2023">SUMPRODUCT($H796:$H799, K796:K799)</f>
        <v>0</v>
      </c>
      <c r="L801" s="18">
        <f t="shared" si="2023"/>
        <v>0</v>
      </c>
      <c r="M801" s="18">
        <f t="shared" si="2023"/>
        <v>0</v>
      </c>
      <c r="N801" s="18">
        <f t="shared" si="2023"/>
        <v>0</v>
      </c>
      <c r="O801" s="18">
        <f t="shared" si="2023"/>
        <v>0</v>
      </c>
      <c r="P801" s="18">
        <f t="shared" si="2023"/>
        <v>0</v>
      </c>
      <c r="Q801" s="18">
        <f t="shared" si="2023"/>
        <v>0</v>
      </c>
      <c r="R801" s="18">
        <f t="shared" si="2023"/>
        <v>0</v>
      </c>
      <c r="S801" s="18">
        <f t="shared" si="2023"/>
        <v>0</v>
      </c>
      <c r="T801" s="18">
        <f t="shared" si="2023"/>
        <v>0</v>
      </c>
      <c r="U801" s="18">
        <f t="shared" si="2023"/>
        <v>0</v>
      </c>
      <c r="V801" s="18">
        <f t="shared" si="2023"/>
        <v>0</v>
      </c>
      <c r="W801" s="18">
        <f t="shared" si="2023"/>
        <v>0</v>
      </c>
      <c r="X801" s="18">
        <f t="shared" si="2023"/>
        <v>0</v>
      </c>
      <c r="Y801" s="18">
        <f t="shared" si="2023"/>
        <v>0</v>
      </c>
      <c r="Z801" s="18">
        <f t="shared" si="2023"/>
        <v>0</v>
      </c>
      <c r="AA801" s="18">
        <f t="shared" si="2023"/>
        <v>0</v>
      </c>
      <c r="AB801" s="18">
        <f t="shared" si="2023"/>
        <v>48873.119999999995</v>
      </c>
      <c r="AC801" s="18">
        <f t="shared" si="2023"/>
        <v>48873.120000000003</v>
      </c>
      <c r="AD801" s="18">
        <f t="shared" si="2023"/>
        <v>48873.120000000003</v>
      </c>
      <c r="AE801" s="18">
        <f t="shared" si="2023"/>
        <v>48873.120000000003</v>
      </c>
      <c r="AF801" s="18">
        <f t="shared" si="2023"/>
        <v>48873.120000000003</v>
      </c>
      <c r="AG801" s="18">
        <f t="shared" si="2023"/>
        <v>48873.120000000003</v>
      </c>
      <c r="AH801" s="18">
        <f t="shared" si="2023"/>
        <v>48873.120000000003</v>
      </c>
      <c r="AI801" s="18">
        <f t="shared" si="2023"/>
        <v>48873.120000000003</v>
      </c>
      <c r="AJ801" s="18">
        <f t="shared" si="2023"/>
        <v>48873.120000000003</v>
      </c>
      <c r="AK801" s="18">
        <f t="shared" si="2023"/>
        <v>48873.120000000003</v>
      </c>
      <c r="AL801" s="18">
        <f t="shared" si="2023"/>
        <v>48873.120000000003</v>
      </c>
      <c r="AM801" s="18">
        <f t="shared" si="2023"/>
        <v>48873.120000000003</v>
      </c>
      <c r="AN801" s="18">
        <f t="shared" si="2023"/>
        <v>48873.120000000003</v>
      </c>
      <c r="AO801" s="18">
        <f t="shared" si="2023"/>
        <v>48873.120000000003</v>
      </c>
      <c r="AP801" s="18">
        <f t="shared" si="2023"/>
        <v>48873.120000000003</v>
      </c>
      <c r="AQ801" s="18">
        <f t="shared" si="2023"/>
        <v>48873.120000000003</v>
      </c>
      <c r="AR801" s="18">
        <f t="shared" si="2023"/>
        <v>48873.120000000003</v>
      </c>
      <c r="AS801" s="18">
        <f t="shared" si="2023"/>
        <v>48873.120000000003</v>
      </c>
      <c r="AT801" s="18">
        <f t="shared" si="2023"/>
        <v>48873.120000000003</v>
      </c>
      <c r="AU801" s="18">
        <f t="shared" si="2023"/>
        <v>48873.120000000003</v>
      </c>
      <c r="AV801" s="18">
        <f t="shared" si="2023"/>
        <v>48873.120000000003</v>
      </c>
      <c r="AW801" s="18">
        <f t="shared" si="2023"/>
        <v>48873.120000000003</v>
      </c>
      <c r="AX801" s="18">
        <f t="shared" si="2023"/>
        <v>48873.120000000003</v>
      </c>
      <c r="AY801" s="18">
        <f t="shared" si="2023"/>
        <v>48873.120000000003</v>
      </c>
      <c r="AZ801" s="18">
        <f t="shared" si="2023"/>
        <v>48873.120000000003</v>
      </c>
      <c r="BA801" s="18">
        <f t="shared" si="2023"/>
        <v>48873.120000000003</v>
      </c>
      <c r="BB801" s="18">
        <f t="shared" si="2023"/>
        <v>48873.120000000003</v>
      </c>
      <c r="BC801" s="18">
        <f t="shared" si="2023"/>
        <v>48873.120000000003</v>
      </c>
      <c r="BD801" s="18">
        <f t="shared" si="2023"/>
        <v>48873.120000000003</v>
      </c>
      <c r="BE801" s="18">
        <f t="shared" si="2023"/>
        <v>48873.120000000003</v>
      </c>
      <c r="BF801" s="18">
        <f t="shared" si="2023"/>
        <v>48873.120000000003</v>
      </c>
      <c r="BG801" s="18">
        <f t="shared" si="2023"/>
        <v>48873.120000000003</v>
      </c>
      <c r="BH801" s="18">
        <f t="shared" si="2023"/>
        <v>48873.120000000003</v>
      </c>
      <c r="BI801" s="18">
        <f t="shared" si="2023"/>
        <v>48873.120000000003</v>
      </c>
      <c r="BJ801" s="18">
        <f t="shared" si="2023"/>
        <v>24436.560000000001</v>
      </c>
      <c r="BK801" s="18">
        <f t="shared" si="2023"/>
        <v>24436.560000000001</v>
      </c>
      <c r="BL801" s="18">
        <f t="shared" si="2023"/>
        <v>24436.560000000001</v>
      </c>
      <c r="BM801" s="18">
        <f t="shared" si="2023"/>
        <v>24436.560000000001</v>
      </c>
      <c r="BN801" s="18">
        <f t="shared" si="2023"/>
        <v>24436.560000000001</v>
      </c>
      <c r="BO801" s="18">
        <f t="shared" si="2023"/>
        <v>0</v>
      </c>
      <c r="BP801" s="18">
        <f t="shared" si="2023"/>
        <v>0</v>
      </c>
      <c r="BQ801" s="18">
        <f t="shared" si="2023"/>
        <v>0</v>
      </c>
      <c r="BR801" s="18">
        <f t="shared" si="2023"/>
        <v>0</v>
      </c>
      <c r="BS801" s="18">
        <f t="shared" si="2023"/>
        <v>0</v>
      </c>
      <c r="BT801" s="18">
        <f t="shared" si="2023"/>
        <v>0</v>
      </c>
      <c r="BU801" s="18">
        <f t="shared" si="2023"/>
        <v>0</v>
      </c>
      <c r="BV801" s="18">
        <f t="shared" si="2023"/>
        <v>0</v>
      </c>
      <c r="BW801" s="18">
        <f t="shared" ref="BW801:EH801" si="2024">SUMPRODUCT($H796:$H799, BW796:BW799)</f>
        <v>0</v>
      </c>
      <c r="BX801" s="18">
        <f t="shared" si="2024"/>
        <v>0</v>
      </c>
      <c r="BY801" s="18">
        <f t="shared" si="2024"/>
        <v>0</v>
      </c>
      <c r="BZ801" s="18">
        <f t="shared" si="2024"/>
        <v>0</v>
      </c>
      <c r="CA801" s="18">
        <f t="shared" si="2024"/>
        <v>0</v>
      </c>
      <c r="CB801" s="18">
        <f t="shared" si="2024"/>
        <v>0</v>
      </c>
      <c r="CC801" s="18">
        <f t="shared" si="2024"/>
        <v>0</v>
      </c>
      <c r="CD801" s="18">
        <f t="shared" si="2024"/>
        <v>0</v>
      </c>
      <c r="CE801" s="18">
        <f t="shared" si="2024"/>
        <v>0</v>
      </c>
      <c r="CF801" s="18">
        <f t="shared" si="2024"/>
        <v>0</v>
      </c>
      <c r="CG801" s="18">
        <f t="shared" si="2024"/>
        <v>0</v>
      </c>
      <c r="CH801" s="18">
        <f t="shared" si="2024"/>
        <v>0</v>
      </c>
      <c r="CI801" s="18">
        <f t="shared" si="2024"/>
        <v>0</v>
      </c>
      <c r="CJ801" s="18">
        <f t="shared" si="2024"/>
        <v>0</v>
      </c>
      <c r="CK801" s="18">
        <f t="shared" si="2024"/>
        <v>0</v>
      </c>
      <c r="CL801" s="18">
        <f t="shared" si="2024"/>
        <v>0</v>
      </c>
      <c r="CM801" s="18">
        <f t="shared" si="2024"/>
        <v>0</v>
      </c>
      <c r="CN801" s="18">
        <f t="shared" si="2024"/>
        <v>0</v>
      </c>
      <c r="CO801" s="18">
        <f t="shared" si="2024"/>
        <v>0</v>
      </c>
      <c r="CP801" s="18">
        <f t="shared" si="2024"/>
        <v>0</v>
      </c>
      <c r="CQ801" s="18">
        <f t="shared" si="2024"/>
        <v>0</v>
      </c>
      <c r="CR801" s="18">
        <f t="shared" si="2024"/>
        <v>0</v>
      </c>
      <c r="CS801" s="18">
        <f t="shared" si="2024"/>
        <v>0</v>
      </c>
      <c r="CT801" s="18">
        <f t="shared" si="2024"/>
        <v>0</v>
      </c>
      <c r="CU801" s="18">
        <f t="shared" si="2024"/>
        <v>0</v>
      </c>
      <c r="CV801" s="18">
        <f t="shared" si="2024"/>
        <v>0</v>
      </c>
      <c r="CW801" s="18">
        <f t="shared" si="2024"/>
        <v>0</v>
      </c>
      <c r="CX801" s="18">
        <f t="shared" si="2024"/>
        <v>0</v>
      </c>
      <c r="CY801" s="18">
        <f t="shared" si="2024"/>
        <v>0</v>
      </c>
      <c r="CZ801" s="18">
        <f t="shared" si="2024"/>
        <v>0</v>
      </c>
      <c r="DA801" s="18">
        <f t="shared" si="2024"/>
        <v>0</v>
      </c>
      <c r="DB801" s="18">
        <f t="shared" si="2024"/>
        <v>0</v>
      </c>
      <c r="DC801" s="18">
        <f t="shared" si="2024"/>
        <v>0</v>
      </c>
      <c r="DD801" s="18">
        <f t="shared" si="2024"/>
        <v>0</v>
      </c>
      <c r="DE801" s="18">
        <f t="shared" si="2024"/>
        <v>0</v>
      </c>
      <c r="DF801" s="18">
        <f t="shared" si="2024"/>
        <v>0</v>
      </c>
      <c r="DG801" s="18">
        <f t="shared" si="2024"/>
        <v>0</v>
      </c>
      <c r="DH801" s="18">
        <f t="shared" si="2024"/>
        <v>0</v>
      </c>
      <c r="DI801" s="18">
        <f t="shared" si="2024"/>
        <v>0</v>
      </c>
      <c r="DJ801" s="18">
        <f t="shared" si="2024"/>
        <v>0</v>
      </c>
      <c r="DK801" s="18">
        <f t="shared" si="2024"/>
        <v>0</v>
      </c>
      <c r="DL801" s="18">
        <f t="shared" si="2024"/>
        <v>0</v>
      </c>
      <c r="DM801" s="18">
        <f t="shared" si="2024"/>
        <v>0</v>
      </c>
      <c r="DN801" s="18">
        <f t="shared" si="2024"/>
        <v>0</v>
      </c>
      <c r="DO801" s="18">
        <f t="shared" si="2024"/>
        <v>0</v>
      </c>
      <c r="DP801" s="18">
        <f t="shared" si="2024"/>
        <v>0</v>
      </c>
      <c r="DQ801" s="18">
        <f t="shared" si="2024"/>
        <v>0</v>
      </c>
      <c r="DR801" s="18">
        <f t="shared" si="2024"/>
        <v>0</v>
      </c>
      <c r="DS801" s="18">
        <f t="shared" si="2024"/>
        <v>0</v>
      </c>
      <c r="DT801" s="18">
        <f t="shared" si="2024"/>
        <v>0</v>
      </c>
      <c r="DU801" s="18">
        <f t="shared" si="2024"/>
        <v>0</v>
      </c>
      <c r="DV801" s="18">
        <f t="shared" si="2024"/>
        <v>0</v>
      </c>
      <c r="DW801" s="18">
        <f t="shared" si="2024"/>
        <v>0</v>
      </c>
      <c r="DX801" s="18">
        <f t="shared" si="2024"/>
        <v>0</v>
      </c>
      <c r="DY801" s="18">
        <f t="shared" si="2024"/>
        <v>0</v>
      </c>
      <c r="DZ801" s="18">
        <f t="shared" si="2024"/>
        <v>0</v>
      </c>
      <c r="EA801" s="18">
        <f t="shared" si="2024"/>
        <v>0</v>
      </c>
      <c r="EB801" s="18">
        <f t="shared" si="2024"/>
        <v>0</v>
      </c>
      <c r="EC801" s="18">
        <f t="shared" si="2024"/>
        <v>0</v>
      </c>
      <c r="ED801" s="18">
        <f t="shared" si="2024"/>
        <v>0</v>
      </c>
      <c r="EE801" s="18">
        <f t="shared" si="2024"/>
        <v>0</v>
      </c>
      <c r="EF801" s="18">
        <f t="shared" si="2024"/>
        <v>0</v>
      </c>
      <c r="EG801" s="18">
        <f t="shared" si="2024"/>
        <v>0</v>
      </c>
      <c r="EH801" s="18">
        <f t="shared" si="2024"/>
        <v>0</v>
      </c>
      <c r="EI801" s="18">
        <f t="shared" ref="EI801:FR801" si="2025">SUMPRODUCT($H796:$H799, EI796:EI799)</f>
        <v>0</v>
      </c>
      <c r="EJ801" s="18">
        <f t="shared" si="2025"/>
        <v>0</v>
      </c>
      <c r="EK801" s="18">
        <f t="shared" si="2025"/>
        <v>0</v>
      </c>
      <c r="EL801" s="18">
        <f t="shared" si="2025"/>
        <v>0</v>
      </c>
      <c r="EM801" s="18">
        <f t="shared" si="2025"/>
        <v>0</v>
      </c>
      <c r="EN801" s="18">
        <f t="shared" si="2025"/>
        <v>0</v>
      </c>
      <c r="EO801" s="18">
        <f t="shared" si="2025"/>
        <v>0</v>
      </c>
      <c r="EP801" s="18">
        <f t="shared" si="2025"/>
        <v>0</v>
      </c>
      <c r="EQ801" s="18">
        <f t="shared" si="2025"/>
        <v>0</v>
      </c>
      <c r="ER801" s="18">
        <f t="shared" si="2025"/>
        <v>0</v>
      </c>
      <c r="ES801" s="18">
        <f t="shared" si="2025"/>
        <v>0</v>
      </c>
      <c r="ET801" s="18">
        <f t="shared" si="2025"/>
        <v>0</v>
      </c>
      <c r="EU801" s="18">
        <f t="shared" si="2025"/>
        <v>0</v>
      </c>
      <c r="EV801" s="18">
        <f t="shared" si="2025"/>
        <v>0</v>
      </c>
      <c r="EW801" s="18">
        <f t="shared" si="2025"/>
        <v>0</v>
      </c>
      <c r="EX801" s="18">
        <f t="shared" si="2025"/>
        <v>0</v>
      </c>
      <c r="EY801" s="18">
        <f t="shared" si="2025"/>
        <v>0</v>
      </c>
      <c r="EZ801" s="18">
        <f t="shared" si="2025"/>
        <v>0</v>
      </c>
      <c r="FA801" s="18">
        <f t="shared" si="2025"/>
        <v>0</v>
      </c>
      <c r="FB801" s="18">
        <f t="shared" si="2025"/>
        <v>0</v>
      </c>
      <c r="FC801" s="18">
        <f t="shared" si="2025"/>
        <v>0</v>
      </c>
      <c r="FD801" s="18">
        <f t="shared" si="2025"/>
        <v>0</v>
      </c>
      <c r="FE801" s="18">
        <f t="shared" si="2025"/>
        <v>0</v>
      </c>
      <c r="FF801" s="18">
        <f t="shared" si="2025"/>
        <v>0</v>
      </c>
      <c r="FG801" s="18">
        <f t="shared" si="2025"/>
        <v>0</v>
      </c>
      <c r="FH801" s="18">
        <f t="shared" si="2025"/>
        <v>0</v>
      </c>
      <c r="FI801" s="18">
        <f t="shared" si="2025"/>
        <v>0</v>
      </c>
      <c r="FJ801" s="18">
        <f t="shared" si="2025"/>
        <v>0</v>
      </c>
      <c r="FK801" s="18">
        <f t="shared" si="2025"/>
        <v>0</v>
      </c>
      <c r="FL801" s="18">
        <f t="shared" si="2025"/>
        <v>0</v>
      </c>
      <c r="FM801" s="18">
        <f t="shared" si="2025"/>
        <v>0</v>
      </c>
      <c r="FN801" s="18">
        <f t="shared" si="2025"/>
        <v>0</v>
      </c>
      <c r="FO801" s="18">
        <f t="shared" si="2025"/>
        <v>0</v>
      </c>
      <c r="FP801" s="18">
        <f t="shared" si="2025"/>
        <v>0</v>
      </c>
      <c r="FQ801" s="18">
        <f t="shared" si="2025"/>
        <v>0</v>
      </c>
      <c r="FR801" s="18">
        <f t="shared" si="2025"/>
        <v>0</v>
      </c>
    </row>
    <row r="802" spans="2:174">
      <c r="H802" s="8"/>
      <c r="I802" s="18"/>
    </row>
    <row r="803" spans="2:174">
      <c r="C803" t="s">
        <v>114</v>
      </c>
      <c r="D803" s="144" t="s">
        <v>979</v>
      </c>
      <c r="H803" s="8"/>
      <c r="I803" s="18"/>
      <c r="J803" s="18">
        <f>I805</f>
        <v>0</v>
      </c>
      <c r="K803" s="18">
        <f t="shared" ref="K803:BV803" si="2026">J805</f>
        <v>0</v>
      </c>
      <c r="L803" s="18">
        <f t="shared" si="2026"/>
        <v>0</v>
      </c>
      <c r="M803" s="18">
        <f t="shared" si="2026"/>
        <v>0</v>
      </c>
      <c r="N803" s="18">
        <f t="shared" si="2026"/>
        <v>0</v>
      </c>
      <c r="O803" s="18">
        <f t="shared" si="2026"/>
        <v>0</v>
      </c>
      <c r="P803" s="18">
        <f t="shared" si="2026"/>
        <v>0</v>
      </c>
      <c r="Q803" s="18">
        <f t="shared" si="2026"/>
        <v>0</v>
      </c>
      <c r="R803" s="18">
        <f t="shared" si="2026"/>
        <v>0</v>
      </c>
      <c r="S803" s="18">
        <f t="shared" si="2026"/>
        <v>0</v>
      </c>
      <c r="T803" s="18">
        <f t="shared" si="2026"/>
        <v>0</v>
      </c>
      <c r="U803" s="18">
        <f t="shared" si="2026"/>
        <v>0</v>
      </c>
      <c r="V803" s="18">
        <f t="shared" si="2026"/>
        <v>0</v>
      </c>
      <c r="W803" s="18">
        <f t="shared" si="2026"/>
        <v>0</v>
      </c>
      <c r="X803" s="18">
        <f t="shared" si="2026"/>
        <v>0</v>
      </c>
      <c r="Y803" s="18">
        <f t="shared" si="2026"/>
        <v>0</v>
      </c>
      <c r="Z803" s="18">
        <f t="shared" si="2026"/>
        <v>0</v>
      </c>
      <c r="AA803" s="18">
        <f t="shared" si="2026"/>
        <v>0</v>
      </c>
      <c r="AB803" s="18">
        <f t="shared" si="2026"/>
        <v>0</v>
      </c>
      <c r="AC803" s="18">
        <f t="shared" si="2026"/>
        <v>48873.119999999995</v>
      </c>
      <c r="AD803" s="18">
        <f t="shared" si="2026"/>
        <v>48873.119999999995</v>
      </c>
      <c r="AE803" s="18">
        <f t="shared" si="2026"/>
        <v>48873.119999999995</v>
      </c>
      <c r="AF803" s="18">
        <f t="shared" si="2026"/>
        <v>48873.119999999995</v>
      </c>
      <c r="AG803" s="18">
        <f t="shared" si="2026"/>
        <v>48873.119999999995</v>
      </c>
      <c r="AH803" s="18">
        <f t="shared" si="2026"/>
        <v>48873.119999999995</v>
      </c>
      <c r="AI803" s="18">
        <f t="shared" si="2026"/>
        <v>48873.119999999995</v>
      </c>
      <c r="AJ803" s="18">
        <f t="shared" si="2026"/>
        <v>48873.119999999995</v>
      </c>
      <c r="AK803" s="18">
        <f t="shared" si="2026"/>
        <v>48873.119999999995</v>
      </c>
      <c r="AL803" s="18">
        <f t="shared" si="2026"/>
        <v>48873.119999999995</v>
      </c>
      <c r="AM803" s="18">
        <f t="shared" si="2026"/>
        <v>48873.119999999995</v>
      </c>
      <c r="AN803" s="18">
        <f t="shared" si="2026"/>
        <v>48873.119999999995</v>
      </c>
      <c r="AO803" s="18">
        <f t="shared" si="2026"/>
        <v>48873.119999999995</v>
      </c>
      <c r="AP803" s="18">
        <f t="shared" si="2026"/>
        <v>48873.119999999995</v>
      </c>
      <c r="AQ803" s="18">
        <f t="shared" si="2026"/>
        <v>48873.119999999995</v>
      </c>
      <c r="AR803" s="18">
        <f t="shared" si="2026"/>
        <v>48873.119999999995</v>
      </c>
      <c r="AS803" s="18">
        <f t="shared" si="2026"/>
        <v>48873.119999999995</v>
      </c>
      <c r="AT803" s="18">
        <f t="shared" si="2026"/>
        <v>48873.119999999995</v>
      </c>
      <c r="AU803" s="18">
        <f t="shared" si="2026"/>
        <v>48873.119999999995</v>
      </c>
      <c r="AV803" s="18">
        <f t="shared" si="2026"/>
        <v>48873.119999999995</v>
      </c>
      <c r="AW803" s="18">
        <f t="shared" si="2026"/>
        <v>48873.119999999995</v>
      </c>
      <c r="AX803" s="18">
        <f t="shared" si="2026"/>
        <v>48873.119999999995</v>
      </c>
      <c r="AY803" s="18">
        <f t="shared" si="2026"/>
        <v>48873.119999999995</v>
      </c>
      <c r="AZ803" s="18">
        <f t="shared" si="2026"/>
        <v>48873.119999999995</v>
      </c>
      <c r="BA803" s="18">
        <f t="shared" si="2026"/>
        <v>48873.119999999995</v>
      </c>
      <c r="BB803" s="18">
        <f t="shared" si="2026"/>
        <v>48873.119999999995</v>
      </c>
      <c r="BC803" s="18">
        <f t="shared" si="2026"/>
        <v>48873.119999999995</v>
      </c>
      <c r="BD803" s="18">
        <f t="shared" si="2026"/>
        <v>48873.119999999995</v>
      </c>
      <c r="BE803" s="18">
        <f t="shared" si="2026"/>
        <v>48873.119999999995</v>
      </c>
      <c r="BF803" s="18">
        <f t="shared" si="2026"/>
        <v>48873.119999999995</v>
      </c>
      <c r="BG803" s="18">
        <f t="shared" si="2026"/>
        <v>48873.119999999995</v>
      </c>
      <c r="BH803" s="18">
        <f t="shared" si="2026"/>
        <v>48873.119999999995</v>
      </c>
      <c r="BI803" s="18">
        <f t="shared" si="2026"/>
        <v>48873.119999999995</v>
      </c>
      <c r="BJ803" s="18">
        <f t="shared" si="2026"/>
        <v>48873.119999999995</v>
      </c>
      <c r="BK803" s="18">
        <f t="shared" si="2026"/>
        <v>24436.559999999994</v>
      </c>
      <c r="BL803" s="18">
        <f t="shared" si="2026"/>
        <v>24436.559999999994</v>
      </c>
      <c r="BM803" s="18">
        <f t="shared" si="2026"/>
        <v>24436.559999999994</v>
      </c>
      <c r="BN803" s="18">
        <f t="shared" si="2026"/>
        <v>24436.559999999994</v>
      </c>
      <c r="BO803" s="18">
        <f t="shared" si="2026"/>
        <v>24436.559999999994</v>
      </c>
      <c r="BP803" s="18">
        <f t="shared" si="2026"/>
        <v>0</v>
      </c>
      <c r="BQ803" s="18">
        <f t="shared" si="2026"/>
        <v>0</v>
      </c>
      <c r="BR803" s="18">
        <f t="shared" si="2026"/>
        <v>0</v>
      </c>
      <c r="BS803" s="18">
        <f t="shared" si="2026"/>
        <v>0</v>
      </c>
      <c r="BT803" s="18">
        <f t="shared" si="2026"/>
        <v>0</v>
      </c>
      <c r="BU803" s="18">
        <f t="shared" si="2026"/>
        <v>0</v>
      </c>
      <c r="BV803" s="18">
        <f t="shared" si="2026"/>
        <v>0</v>
      </c>
      <c r="BW803" s="18">
        <f t="shared" ref="BW803:EH803" si="2027">BV805</f>
        <v>0</v>
      </c>
      <c r="BX803" s="18">
        <f t="shared" si="2027"/>
        <v>0</v>
      </c>
      <c r="BY803" s="18">
        <f t="shared" si="2027"/>
        <v>0</v>
      </c>
      <c r="BZ803" s="18">
        <f t="shared" si="2027"/>
        <v>0</v>
      </c>
      <c r="CA803" s="18">
        <f t="shared" si="2027"/>
        <v>0</v>
      </c>
      <c r="CB803" s="18">
        <f t="shared" si="2027"/>
        <v>0</v>
      </c>
      <c r="CC803" s="18">
        <f t="shared" si="2027"/>
        <v>0</v>
      </c>
      <c r="CD803" s="18">
        <f t="shared" si="2027"/>
        <v>0</v>
      </c>
      <c r="CE803" s="18">
        <f t="shared" si="2027"/>
        <v>0</v>
      </c>
      <c r="CF803" s="18">
        <f t="shared" si="2027"/>
        <v>0</v>
      </c>
      <c r="CG803" s="18">
        <f t="shared" si="2027"/>
        <v>0</v>
      </c>
      <c r="CH803" s="18">
        <f t="shared" si="2027"/>
        <v>0</v>
      </c>
      <c r="CI803" s="18">
        <f t="shared" si="2027"/>
        <v>0</v>
      </c>
      <c r="CJ803" s="18">
        <f t="shared" si="2027"/>
        <v>0</v>
      </c>
      <c r="CK803" s="18">
        <f t="shared" si="2027"/>
        <v>0</v>
      </c>
      <c r="CL803" s="18">
        <f t="shared" si="2027"/>
        <v>0</v>
      </c>
      <c r="CM803" s="18">
        <f t="shared" si="2027"/>
        <v>0</v>
      </c>
      <c r="CN803" s="18">
        <f t="shared" si="2027"/>
        <v>0</v>
      </c>
      <c r="CO803" s="18">
        <f t="shared" si="2027"/>
        <v>0</v>
      </c>
      <c r="CP803" s="18">
        <f t="shared" si="2027"/>
        <v>0</v>
      </c>
      <c r="CQ803" s="18">
        <f t="shared" si="2027"/>
        <v>0</v>
      </c>
      <c r="CR803" s="18">
        <f t="shared" si="2027"/>
        <v>0</v>
      </c>
      <c r="CS803" s="18">
        <f t="shared" si="2027"/>
        <v>0</v>
      </c>
      <c r="CT803" s="18">
        <f t="shared" si="2027"/>
        <v>0</v>
      </c>
      <c r="CU803" s="18">
        <f t="shared" si="2027"/>
        <v>0</v>
      </c>
      <c r="CV803" s="18">
        <f t="shared" si="2027"/>
        <v>0</v>
      </c>
      <c r="CW803" s="18">
        <f t="shared" si="2027"/>
        <v>0</v>
      </c>
      <c r="CX803" s="18">
        <f t="shared" si="2027"/>
        <v>0</v>
      </c>
      <c r="CY803" s="18">
        <f t="shared" si="2027"/>
        <v>0</v>
      </c>
      <c r="CZ803" s="18">
        <f t="shared" si="2027"/>
        <v>0</v>
      </c>
      <c r="DA803" s="18">
        <f t="shared" si="2027"/>
        <v>0</v>
      </c>
      <c r="DB803" s="18">
        <f t="shared" si="2027"/>
        <v>0</v>
      </c>
      <c r="DC803" s="18">
        <f t="shared" si="2027"/>
        <v>0</v>
      </c>
      <c r="DD803" s="18">
        <f t="shared" si="2027"/>
        <v>0</v>
      </c>
      <c r="DE803" s="18">
        <f t="shared" si="2027"/>
        <v>0</v>
      </c>
      <c r="DF803" s="18">
        <f t="shared" si="2027"/>
        <v>0</v>
      </c>
      <c r="DG803" s="18">
        <f t="shared" si="2027"/>
        <v>0</v>
      </c>
      <c r="DH803" s="18">
        <f t="shared" si="2027"/>
        <v>0</v>
      </c>
      <c r="DI803" s="18">
        <f t="shared" si="2027"/>
        <v>0</v>
      </c>
      <c r="DJ803" s="18">
        <f t="shared" si="2027"/>
        <v>0</v>
      </c>
      <c r="DK803" s="18">
        <f t="shared" si="2027"/>
        <v>0</v>
      </c>
      <c r="DL803" s="18">
        <f t="shared" si="2027"/>
        <v>0</v>
      </c>
      <c r="DM803" s="18">
        <f t="shared" si="2027"/>
        <v>0</v>
      </c>
      <c r="DN803" s="18">
        <f t="shared" si="2027"/>
        <v>0</v>
      </c>
      <c r="DO803" s="18">
        <f t="shared" si="2027"/>
        <v>0</v>
      </c>
      <c r="DP803" s="18">
        <f t="shared" si="2027"/>
        <v>0</v>
      </c>
      <c r="DQ803" s="18">
        <f t="shared" si="2027"/>
        <v>0</v>
      </c>
      <c r="DR803" s="18">
        <f t="shared" si="2027"/>
        <v>0</v>
      </c>
      <c r="DS803" s="18">
        <f t="shared" si="2027"/>
        <v>0</v>
      </c>
      <c r="DT803" s="18">
        <f t="shared" si="2027"/>
        <v>0</v>
      </c>
      <c r="DU803" s="18">
        <f t="shared" si="2027"/>
        <v>0</v>
      </c>
      <c r="DV803" s="18">
        <f t="shared" si="2027"/>
        <v>0</v>
      </c>
      <c r="DW803" s="18">
        <f t="shared" si="2027"/>
        <v>0</v>
      </c>
      <c r="DX803" s="18">
        <f t="shared" si="2027"/>
        <v>0</v>
      </c>
      <c r="DY803" s="18">
        <f t="shared" si="2027"/>
        <v>0</v>
      </c>
      <c r="DZ803" s="18">
        <f t="shared" si="2027"/>
        <v>0</v>
      </c>
      <c r="EA803" s="18">
        <f t="shared" si="2027"/>
        <v>0</v>
      </c>
      <c r="EB803" s="18">
        <f t="shared" si="2027"/>
        <v>0</v>
      </c>
      <c r="EC803" s="18">
        <f t="shared" si="2027"/>
        <v>0</v>
      </c>
      <c r="ED803" s="18">
        <f t="shared" si="2027"/>
        <v>0</v>
      </c>
      <c r="EE803" s="18">
        <f t="shared" si="2027"/>
        <v>0</v>
      </c>
      <c r="EF803" s="18">
        <f t="shared" si="2027"/>
        <v>0</v>
      </c>
      <c r="EG803" s="18">
        <f t="shared" si="2027"/>
        <v>0</v>
      </c>
      <c r="EH803" s="18">
        <f t="shared" si="2027"/>
        <v>0</v>
      </c>
      <c r="EI803" s="18">
        <f t="shared" ref="EI803:FR803" si="2028">EH805</f>
        <v>0</v>
      </c>
      <c r="EJ803" s="18">
        <f t="shared" si="2028"/>
        <v>0</v>
      </c>
      <c r="EK803" s="18">
        <f t="shared" si="2028"/>
        <v>0</v>
      </c>
      <c r="EL803" s="18">
        <f t="shared" si="2028"/>
        <v>0</v>
      </c>
      <c r="EM803" s="18">
        <f t="shared" si="2028"/>
        <v>0</v>
      </c>
      <c r="EN803" s="18">
        <f t="shared" si="2028"/>
        <v>0</v>
      </c>
      <c r="EO803" s="18">
        <f t="shared" si="2028"/>
        <v>0</v>
      </c>
      <c r="EP803" s="18">
        <f t="shared" si="2028"/>
        <v>0</v>
      </c>
      <c r="EQ803" s="18">
        <f t="shared" si="2028"/>
        <v>0</v>
      </c>
      <c r="ER803" s="18">
        <f t="shared" si="2028"/>
        <v>0</v>
      </c>
      <c r="ES803" s="18">
        <f t="shared" si="2028"/>
        <v>0</v>
      </c>
      <c r="ET803" s="18">
        <f t="shared" si="2028"/>
        <v>0</v>
      </c>
      <c r="EU803" s="18">
        <f t="shared" si="2028"/>
        <v>0</v>
      </c>
      <c r="EV803" s="18">
        <f t="shared" si="2028"/>
        <v>0</v>
      </c>
      <c r="EW803" s="18">
        <f t="shared" si="2028"/>
        <v>0</v>
      </c>
      <c r="EX803" s="18">
        <f t="shared" si="2028"/>
        <v>0</v>
      </c>
      <c r="EY803" s="18">
        <f t="shared" si="2028"/>
        <v>0</v>
      </c>
      <c r="EZ803" s="18">
        <f t="shared" si="2028"/>
        <v>0</v>
      </c>
      <c r="FA803" s="18">
        <f t="shared" si="2028"/>
        <v>0</v>
      </c>
      <c r="FB803" s="18">
        <f t="shared" si="2028"/>
        <v>0</v>
      </c>
      <c r="FC803" s="18">
        <f t="shared" si="2028"/>
        <v>0</v>
      </c>
      <c r="FD803" s="18">
        <f t="shared" si="2028"/>
        <v>0</v>
      </c>
      <c r="FE803" s="18">
        <f t="shared" si="2028"/>
        <v>0</v>
      </c>
      <c r="FF803" s="18">
        <f t="shared" si="2028"/>
        <v>0</v>
      </c>
      <c r="FG803" s="18">
        <f t="shared" si="2028"/>
        <v>0</v>
      </c>
      <c r="FH803" s="18">
        <f t="shared" si="2028"/>
        <v>0</v>
      </c>
      <c r="FI803" s="18">
        <f t="shared" si="2028"/>
        <v>0</v>
      </c>
      <c r="FJ803" s="18">
        <f t="shared" si="2028"/>
        <v>0</v>
      </c>
      <c r="FK803" s="18">
        <f t="shared" si="2028"/>
        <v>0</v>
      </c>
      <c r="FL803" s="18">
        <f t="shared" si="2028"/>
        <v>0</v>
      </c>
      <c r="FM803" s="18">
        <f t="shared" si="2028"/>
        <v>0</v>
      </c>
      <c r="FN803" s="18">
        <f t="shared" si="2028"/>
        <v>0</v>
      </c>
      <c r="FO803" s="18">
        <f t="shared" si="2028"/>
        <v>0</v>
      </c>
      <c r="FP803" s="18">
        <f t="shared" si="2028"/>
        <v>0</v>
      </c>
      <c r="FQ803" s="18">
        <f t="shared" si="2028"/>
        <v>0</v>
      </c>
      <c r="FR803" s="18">
        <f t="shared" si="2028"/>
        <v>0</v>
      </c>
    </row>
    <row r="804" spans="2:174">
      <c r="C804" s="97" t="s">
        <v>854</v>
      </c>
      <c r="D804" s="144" t="s">
        <v>979</v>
      </c>
      <c r="H804" s="8"/>
      <c r="I804" s="18"/>
      <c r="J804" s="18">
        <f>J801 - I801</f>
        <v>0</v>
      </c>
      <c r="K804" s="18">
        <f t="shared" ref="K804:BV804" si="2029">K801 - J801</f>
        <v>0</v>
      </c>
      <c r="L804" s="18">
        <f t="shared" si="2029"/>
        <v>0</v>
      </c>
      <c r="M804" s="18">
        <f t="shared" si="2029"/>
        <v>0</v>
      </c>
      <c r="N804" s="18">
        <f t="shared" si="2029"/>
        <v>0</v>
      </c>
      <c r="O804" s="18">
        <f t="shared" si="2029"/>
        <v>0</v>
      </c>
      <c r="P804" s="18">
        <f t="shared" si="2029"/>
        <v>0</v>
      </c>
      <c r="Q804" s="18">
        <f t="shared" si="2029"/>
        <v>0</v>
      </c>
      <c r="R804" s="18">
        <f t="shared" si="2029"/>
        <v>0</v>
      </c>
      <c r="S804" s="18">
        <f t="shared" si="2029"/>
        <v>0</v>
      </c>
      <c r="T804" s="18">
        <f t="shared" si="2029"/>
        <v>0</v>
      </c>
      <c r="U804" s="18">
        <f t="shared" si="2029"/>
        <v>0</v>
      </c>
      <c r="V804" s="18">
        <f t="shared" si="2029"/>
        <v>0</v>
      </c>
      <c r="W804" s="18">
        <f t="shared" si="2029"/>
        <v>0</v>
      </c>
      <c r="X804" s="18">
        <f t="shared" si="2029"/>
        <v>0</v>
      </c>
      <c r="Y804" s="18">
        <f t="shared" si="2029"/>
        <v>0</v>
      </c>
      <c r="Z804" s="18">
        <f t="shared" si="2029"/>
        <v>0</v>
      </c>
      <c r="AA804" s="18">
        <f t="shared" si="2029"/>
        <v>0</v>
      </c>
      <c r="AB804" s="18">
        <f t="shared" si="2029"/>
        <v>48873.119999999995</v>
      </c>
      <c r="AC804" s="18">
        <f t="shared" si="2029"/>
        <v>0</v>
      </c>
      <c r="AD804" s="18">
        <f t="shared" si="2029"/>
        <v>0</v>
      </c>
      <c r="AE804" s="18">
        <f t="shared" si="2029"/>
        <v>0</v>
      </c>
      <c r="AF804" s="18">
        <f t="shared" si="2029"/>
        <v>0</v>
      </c>
      <c r="AG804" s="18">
        <f t="shared" si="2029"/>
        <v>0</v>
      </c>
      <c r="AH804" s="18">
        <f t="shared" si="2029"/>
        <v>0</v>
      </c>
      <c r="AI804" s="18">
        <f t="shared" si="2029"/>
        <v>0</v>
      </c>
      <c r="AJ804" s="18">
        <f t="shared" si="2029"/>
        <v>0</v>
      </c>
      <c r="AK804" s="18">
        <f t="shared" si="2029"/>
        <v>0</v>
      </c>
      <c r="AL804" s="18">
        <f t="shared" si="2029"/>
        <v>0</v>
      </c>
      <c r="AM804" s="18">
        <f t="shared" si="2029"/>
        <v>0</v>
      </c>
      <c r="AN804" s="18">
        <f t="shared" si="2029"/>
        <v>0</v>
      </c>
      <c r="AO804" s="18">
        <f t="shared" si="2029"/>
        <v>0</v>
      </c>
      <c r="AP804" s="18">
        <f t="shared" si="2029"/>
        <v>0</v>
      </c>
      <c r="AQ804" s="18">
        <f t="shared" si="2029"/>
        <v>0</v>
      </c>
      <c r="AR804" s="18">
        <f t="shared" si="2029"/>
        <v>0</v>
      </c>
      <c r="AS804" s="18">
        <f t="shared" si="2029"/>
        <v>0</v>
      </c>
      <c r="AT804" s="18">
        <f t="shared" si="2029"/>
        <v>0</v>
      </c>
      <c r="AU804" s="18">
        <f t="shared" si="2029"/>
        <v>0</v>
      </c>
      <c r="AV804" s="18">
        <f t="shared" si="2029"/>
        <v>0</v>
      </c>
      <c r="AW804" s="18">
        <f t="shared" si="2029"/>
        <v>0</v>
      </c>
      <c r="AX804" s="18">
        <f t="shared" si="2029"/>
        <v>0</v>
      </c>
      <c r="AY804" s="18">
        <f t="shared" si="2029"/>
        <v>0</v>
      </c>
      <c r="AZ804" s="18">
        <f t="shared" si="2029"/>
        <v>0</v>
      </c>
      <c r="BA804" s="18">
        <f t="shared" si="2029"/>
        <v>0</v>
      </c>
      <c r="BB804" s="18">
        <f t="shared" si="2029"/>
        <v>0</v>
      </c>
      <c r="BC804" s="18">
        <f t="shared" si="2029"/>
        <v>0</v>
      </c>
      <c r="BD804" s="18">
        <f t="shared" si="2029"/>
        <v>0</v>
      </c>
      <c r="BE804" s="18">
        <f t="shared" si="2029"/>
        <v>0</v>
      </c>
      <c r="BF804" s="18">
        <f t="shared" si="2029"/>
        <v>0</v>
      </c>
      <c r="BG804" s="18">
        <f t="shared" si="2029"/>
        <v>0</v>
      </c>
      <c r="BH804" s="18">
        <f t="shared" si="2029"/>
        <v>0</v>
      </c>
      <c r="BI804" s="18">
        <f t="shared" si="2029"/>
        <v>0</v>
      </c>
      <c r="BJ804" s="18">
        <f t="shared" si="2029"/>
        <v>-24436.560000000001</v>
      </c>
      <c r="BK804" s="18">
        <f t="shared" si="2029"/>
        <v>0</v>
      </c>
      <c r="BL804" s="18">
        <f t="shared" si="2029"/>
        <v>0</v>
      </c>
      <c r="BM804" s="18">
        <f t="shared" si="2029"/>
        <v>0</v>
      </c>
      <c r="BN804" s="18">
        <f t="shared" si="2029"/>
        <v>0</v>
      </c>
      <c r="BO804" s="18">
        <f t="shared" si="2029"/>
        <v>-24436.560000000001</v>
      </c>
      <c r="BP804" s="18">
        <f t="shared" si="2029"/>
        <v>0</v>
      </c>
      <c r="BQ804" s="18">
        <f t="shared" si="2029"/>
        <v>0</v>
      </c>
      <c r="BR804" s="18">
        <f t="shared" si="2029"/>
        <v>0</v>
      </c>
      <c r="BS804" s="18">
        <f t="shared" si="2029"/>
        <v>0</v>
      </c>
      <c r="BT804" s="18">
        <f t="shared" si="2029"/>
        <v>0</v>
      </c>
      <c r="BU804" s="18">
        <f t="shared" si="2029"/>
        <v>0</v>
      </c>
      <c r="BV804" s="18">
        <f t="shared" si="2029"/>
        <v>0</v>
      </c>
      <c r="BW804" s="18">
        <f t="shared" ref="BW804:EH804" si="2030">BW801 - BV801</f>
        <v>0</v>
      </c>
      <c r="BX804" s="18">
        <f t="shared" si="2030"/>
        <v>0</v>
      </c>
      <c r="BY804" s="18">
        <f t="shared" si="2030"/>
        <v>0</v>
      </c>
      <c r="BZ804" s="18">
        <f t="shared" si="2030"/>
        <v>0</v>
      </c>
      <c r="CA804" s="18">
        <f t="shared" si="2030"/>
        <v>0</v>
      </c>
      <c r="CB804" s="18">
        <f t="shared" si="2030"/>
        <v>0</v>
      </c>
      <c r="CC804" s="18">
        <f t="shared" si="2030"/>
        <v>0</v>
      </c>
      <c r="CD804" s="18">
        <f t="shared" si="2030"/>
        <v>0</v>
      </c>
      <c r="CE804" s="18">
        <f t="shared" si="2030"/>
        <v>0</v>
      </c>
      <c r="CF804" s="18">
        <f t="shared" si="2030"/>
        <v>0</v>
      </c>
      <c r="CG804" s="18">
        <f t="shared" si="2030"/>
        <v>0</v>
      </c>
      <c r="CH804" s="18">
        <f t="shared" si="2030"/>
        <v>0</v>
      </c>
      <c r="CI804" s="18">
        <f t="shared" si="2030"/>
        <v>0</v>
      </c>
      <c r="CJ804" s="18">
        <f t="shared" si="2030"/>
        <v>0</v>
      </c>
      <c r="CK804" s="18">
        <f t="shared" si="2030"/>
        <v>0</v>
      </c>
      <c r="CL804" s="18">
        <f t="shared" si="2030"/>
        <v>0</v>
      </c>
      <c r="CM804" s="18">
        <f t="shared" si="2030"/>
        <v>0</v>
      </c>
      <c r="CN804" s="18">
        <f t="shared" si="2030"/>
        <v>0</v>
      </c>
      <c r="CO804" s="18">
        <f t="shared" si="2030"/>
        <v>0</v>
      </c>
      <c r="CP804" s="18">
        <f t="shared" si="2030"/>
        <v>0</v>
      </c>
      <c r="CQ804" s="18">
        <f t="shared" si="2030"/>
        <v>0</v>
      </c>
      <c r="CR804" s="18">
        <f t="shared" si="2030"/>
        <v>0</v>
      </c>
      <c r="CS804" s="18">
        <f t="shared" si="2030"/>
        <v>0</v>
      </c>
      <c r="CT804" s="18">
        <f t="shared" si="2030"/>
        <v>0</v>
      </c>
      <c r="CU804" s="18">
        <f t="shared" si="2030"/>
        <v>0</v>
      </c>
      <c r="CV804" s="18">
        <f t="shared" si="2030"/>
        <v>0</v>
      </c>
      <c r="CW804" s="18">
        <f t="shared" si="2030"/>
        <v>0</v>
      </c>
      <c r="CX804" s="18">
        <f t="shared" si="2030"/>
        <v>0</v>
      </c>
      <c r="CY804" s="18">
        <f t="shared" si="2030"/>
        <v>0</v>
      </c>
      <c r="CZ804" s="18">
        <f t="shared" si="2030"/>
        <v>0</v>
      </c>
      <c r="DA804" s="18">
        <f t="shared" si="2030"/>
        <v>0</v>
      </c>
      <c r="DB804" s="18">
        <f t="shared" si="2030"/>
        <v>0</v>
      </c>
      <c r="DC804" s="18">
        <f t="shared" si="2030"/>
        <v>0</v>
      </c>
      <c r="DD804" s="18">
        <f t="shared" si="2030"/>
        <v>0</v>
      </c>
      <c r="DE804" s="18">
        <f t="shared" si="2030"/>
        <v>0</v>
      </c>
      <c r="DF804" s="18">
        <f t="shared" si="2030"/>
        <v>0</v>
      </c>
      <c r="DG804" s="18">
        <f t="shared" si="2030"/>
        <v>0</v>
      </c>
      <c r="DH804" s="18">
        <f t="shared" si="2030"/>
        <v>0</v>
      </c>
      <c r="DI804" s="18">
        <f t="shared" si="2030"/>
        <v>0</v>
      </c>
      <c r="DJ804" s="18">
        <f t="shared" si="2030"/>
        <v>0</v>
      </c>
      <c r="DK804" s="18">
        <f t="shared" si="2030"/>
        <v>0</v>
      </c>
      <c r="DL804" s="18">
        <f t="shared" si="2030"/>
        <v>0</v>
      </c>
      <c r="DM804" s="18">
        <f t="shared" si="2030"/>
        <v>0</v>
      </c>
      <c r="DN804" s="18">
        <f t="shared" si="2030"/>
        <v>0</v>
      </c>
      <c r="DO804" s="18">
        <f t="shared" si="2030"/>
        <v>0</v>
      </c>
      <c r="DP804" s="18">
        <f t="shared" si="2030"/>
        <v>0</v>
      </c>
      <c r="DQ804" s="18">
        <f t="shared" si="2030"/>
        <v>0</v>
      </c>
      <c r="DR804" s="18">
        <f t="shared" si="2030"/>
        <v>0</v>
      </c>
      <c r="DS804" s="18">
        <f t="shared" si="2030"/>
        <v>0</v>
      </c>
      <c r="DT804" s="18">
        <f t="shared" si="2030"/>
        <v>0</v>
      </c>
      <c r="DU804" s="18">
        <f t="shared" si="2030"/>
        <v>0</v>
      </c>
      <c r="DV804" s="18">
        <f t="shared" si="2030"/>
        <v>0</v>
      </c>
      <c r="DW804" s="18">
        <f t="shared" si="2030"/>
        <v>0</v>
      </c>
      <c r="DX804" s="18">
        <f t="shared" si="2030"/>
        <v>0</v>
      </c>
      <c r="DY804" s="18">
        <f t="shared" si="2030"/>
        <v>0</v>
      </c>
      <c r="DZ804" s="18">
        <f t="shared" si="2030"/>
        <v>0</v>
      </c>
      <c r="EA804" s="18">
        <f t="shared" si="2030"/>
        <v>0</v>
      </c>
      <c r="EB804" s="18">
        <f t="shared" si="2030"/>
        <v>0</v>
      </c>
      <c r="EC804" s="18">
        <f t="shared" si="2030"/>
        <v>0</v>
      </c>
      <c r="ED804" s="18">
        <f t="shared" si="2030"/>
        <v>0</v>
      </c>
      <c r="EE804" s="18">
        <f t="shared" si="2030"/>
        <v>0</v>
      </c>
      <c r="EF804" s="18">
        <f t="shared" si="2030"/>
        <v>0</v>
      </c>
      <c r="EG804" s="18">
        <f t="shared" si="2030"/>
        <v>0</v>
      </c>
      <c r="EH804" s="18">
        <f t="shared" si="2030"/>
        <v>0</v>
      </c>
      <c r="EI804" s="18">
        <f t="shared" ref="EI804:FR804" si="2031">EI801 - EH801</f>
        <v>0</v>
      </c>
      <c r="EJ804" s="18">
        <f t="shared" si="2031"/>
        <v>0</v>
      </c>
      <c r="EK804" s="18">
        <f t="shared" si="2031"/>
        <v>0</v>
      </c>
      <c r="EL804" s="18">
        <f t="shared" si="2031"/>
        <v>0</v>
      </c>
      <c r="EM804" s="18">
        <f t="shared" si="2031"/>
        <v>0</v>
      </c>
      <c r="EN804" s="18">
        <f t="shared" si="2031"/>
        <v>0</v>
      </c>
      <c r="EO804" s="18">
        <f t="shared" si="2031"/>
        <v>0</v>
      </c>
      <c r="EP804" s="18">
        <f t="shared" si="2031"/>
        <v>0</v>
      </c>
      <c r="EQ804" s="18">
        <f t="shared" si="2031"/>
        <v>0</v>
      </c>
      <c r="ER804" s="18">
        <f t="shared" si="2031"/>
        <v>0</v>
      </c>
      <c r="ES804" s="18">
        <f t="shared" si="2031"/>
        <v>0</v>
      </c>
      <c r="ET804" s="18">
        <f t="shared" si="2031"/>
        <v>0</v>
      </c>
      <c r="EU804" s="18">
        <f t="shared" si="2031"/>
        <v>0</v>
      </c>
      <c r="EV804" s="18">
        <f t="shared" si="2031"/>
        <v>0</v>
      </c>
      <c r="EW804" s="18">
        <f t="shared" si="2031"/>
        <v>0</v>
      </c>
      <c r="EX804" s="18">
        <f t="shared" si="2031"/>
        <v>0</v>
      </c>
      <c r="EY804" s="18">
        <f t="shared" si="2031"/>
        <v>0</v>
      </c>
      <c r="EZ804" s="18">
        <f t="shared" si="2031"/>
        <v>0</v>
      </c>
      <c r="FA804" s="18">
        <f t="shared" si="2031"/>
        <v>0</v>
      </c>
      <c r="FB804" s="18">
        <f t="shared" si="2031"/>
        <v>0</v>
      </c>
      <c r="FC804" s="18">
        <f t="shared" si="2031"/>
        <v>0</v>
      </c>
      <c r="FD804" s="18">
        <f t="shared" si="2031"/>
        <v>0</v>
      </c>
      <c r="FE804" s="18">
        <f t="shared" si="2031"/>
        <v>0</v>
      </c>
      <c r="FF804" s="18">
        <f t="shared" si="2031"/>
        <v>0</v>
      </c>
      <c r="FG804" s="18">
        <f t="shared" si="2031"/>
        <v>0</v>
      </c>
      <c r="FH804" s="18">
        <f t="shared" si="2031"/>
        <v>0</v>
      </c>
      <c r="FI804" s="18">
        <f t="shared" si="2031"/>
        <v>0</v>
      </c>
      <c r="FJ804" s="18">
        <f t="shared" si="2031"/>
        <v>0</v>
      </c>
      <c r="FK804" s="18">
        <f t="shared" si="2031"/>
        <v>0</v>
      </c>
      <c r="FL804" s="18">
        <f t="shared" si="2031"/>
        <v>0</v>
      </c>
      <c r="FM804" s="18">
        <f t="shared" si="2031"/>
        <v>0</v>
      </c>
      <c r="FN804" s="18">
        <f t="shared" si="2031"/>
        <v>0</v>
      </c>
      <c r="FO804" s="18">
        <f t="shared" si="2031"/>
        <v>0</v>
      </c>
      <c r="FP804" s="18">
        <f t="shared" si="2031"/>
        <v>0</v>
      </c>
      <c r="FQ804" s="18">
        <f t="shared" si="2031"/>
        <v>0</v>
      </c>
      <c r="FR804" s="18">
        <f t="shared" si="2031"/>
        <v>0</v>
      </c>
    </row>
    <row r="805" spans="2:174">
      <c r="C805" s="97" t="s">
        <v>117</v>
      </c>
      <c r="D805" s="144" t="s">
        <v>979</v>
      </c>
      <c r="H805" s="8"/>
      <c r="I805" s="180"/>
      <c r="J805" s="18">
        <f>SUM(J803:J804)</f>
        <v>0</v>
      </c>
      <c r="K805" s="18">
        <f t="shared" ref="K805:BV805" si="2032">SUM(K803:K804)</f>
        <v>0</v>
      </c>
      <c r="L805" s="18">
        <f t="shared" si="2032"/>
        <v>0</v>
      </c>
      <c r="M805" s="18">
        <f t="shared" si="2032"/>
        <v>0</v>
      </c>
      <c r="N805" s="18">
        <f t="shared" si="2032"/>
        <v>0</v>
      </c>
      <c r="O805" s="18">
        <f t="shared" si="2032"/>
        <v>0</v>
      </c>
      <c r="P805" s="18">
        <f t="shared" si="2032"/>
        <v>0</v>
      </c>
      <c r="Q805" s="18">
        <f t="shared" si="2032"/>
        <v>0</v>
      </c>
      <c r="R805" s="18">
        <f t="shared" si="2032"/>
        <v>0</v>
      </c>
      <c r="S805" s="18">
        <f t="shared" si="2032"/>
        <v>0</v>
      </c>
      <c r="T805" s="18">
        <f t="shared" si="2032"/>
        <v>0</v>
      </c>
      <c r="U805" s="18">
        <f t="shared" si="2032"/>
        <v>0</v>
      </c>
      <c r="V805" s="18">
        <f t="shared" si="2032"/>
        <v>0</v>
      </c>
      <c r="W805" s="18">
        <f t="shared" si="2032"/>
        <v>0</v>
      </c>
      <c r="X805" s="18">
        <f t="shared" si="2032"/>
        <v>0</v>
      </c>
      <c r="Y805" s="18">
        <f t="shared" si="2032"/>
        <v>0</v>
      </c>
      <c r="Z805" s="18">
        <f t="shared" si="2032"/>
        <v>0</v>
      </c>
      <c r="AA805" s="18">
        <f t="shared" si="2032"/>
        <v>0</v>
      </c>
      <c r="AB805" s="18">
        <f t="shared" si="2032"/>
        <v>48873.119999999995</v>
      </c>
      <c r="AC805" s="18">
        <f t="shared" si="2032"/>
        <v>48873.119999999995</v>
      </c>
      <c r="AD805" s="18">
        <f t="shared" si="2032"/>
        <v>48873.119999999995</v>
      </c>
      <c r="AE805" s="18">
        <f t="shared" si="2032"/>
        <v>48873.119999999995</v>
      </c>
      <c r="AF805" s="18">
        <f t="shared" si="2032"/>
        <v>48873.119999999995</v>
      </c>
      <c r="AG805" s="18">
        <f t="shared" si="2032"/>
        <v>48873.119999999995</v>
      </c>
      <c r="AH805" s="18">
        <f t="shared" si="2032"/>
        <v>48873.119999999995</v>
      </c>
      <c r="AI805" s="18">
        <f t="shared" si="2032"/>
        <v>48873.119999999995</v>
      </c>
      <c r="AJ805" s="18">
        <f t="shared" si="2032"/>
        <v>48873.119999999995</v>
      </c>
      <c r="AK805" s="18">
        <f t="shared" si="2032"/>
        <v>48873.119999999995</v>
      </c>
      <c r="AL805" s="18">
        <f t="shared" si="2032"/>
        <v>48873.119999999995</v>
      </c>
      <c r="AM805" s="18">
        <f t="shared" si="2032"/>
        <v>48873.119999999995</v>
      </c>
      <c r="AN805" s="18">
        <f t="shared" si="2032"/>
        <v>48873.119999999995</v>
      </c>
      <c r="AO805" s="18">
        <f t="shared" si="2032"/>
        <v>48873.119999999995</v>
      </c>
      <c r="AP805" s="18">
        <f t="shared" si="2032"/>
        <v>48873.119999999995</v>
      </c>
      <c r="AQ805" s="18">
        <f t="shared" si="2032"/>
        <v>48873.119999999995</v>
      </c>
      <c r="AR805" s="18">
        <f t="shared" si="2032"/>
        <v>48873.119999999995</v>
      </c>
      <c r="AS805" s="18">
        <f t="shared" si="2032"/>
        <v>48873.119999999995</v>
      </c>
      <c r="AT805" s="18">
        <f t="shared" si="2032"/>
        <v>48873.119999999995</v>
      </c>
      <c r="AU805" s="18">
        <f t="shared" si="2032"/>
        <v>48873.119999999995</v>
      </c>
      <c r="AV805" s="18">
        <f t="shared" si="2032"/>
        <v>48873.119999999995</v>
      </c>
      <c r="AW805" s="18">
        <f t="shared" si="2032"/>
        <v>48873.119999999995</v>
      </c>
      <c r="AX805" s="18">
        <f t="shared" si="2032"/>
        <v>48873.119999999995</v>
      </c>
      <c r="AY805" s="18">
        <f t="shared" si="2032"/>
        <v>48873.119999999995</v>
      </c>
      <c r="AZ805" s="18">
        <f t="shared" si="2032"/>
        <v>48873.119999999995</v>
      </c>
      <c r="BA805" s="18">
        <f t="shared" si="2032"/>
        <v>48873.119999999995</v>
      </c>
      <c r="BB805" s="18">
        <f t="shared" si="2032"/>
        <v>48873.119999999995</v>
      </c>
      <c r="BC805" s="18">
        <f t="shared" si="2032"/>
        <v>48873.119999999995</v>
      </c>
      <c r="BD805" s="18">
        <f t="shared" si="2032"/>
        <v>48873.119999999995</v>
      </c>
      <c r="BE805" s="18">
        <f t="shared" si="2032"/>
        <v>48873.119999999995</v>
      </c>
      <c r="BF805" s="18">
        <f t="shared" si="2032"/>
        <v>48873.119999999995</v>
      </c>
      <c r="BG805" s="18">
        <f t="shared" si="2032"/>
        <v>48873.119999999995</v>
      </c>
      <c r="BH805" s="18">
        <f t="shared" si="2032"/>
        <v>48873.119999999995</v>
      </c>
      <c r="BI805" s="18">
        <f t="shared" si="2032"/>
        <v>48873.119999999995</v>
      </c>
      <c r="BJ805" s="18">
        <f t="shared" si="2032"/>
        <v>24436.559999999994</v>
      </c>
      <c r="BK805" s="18">
        <f t="shared" si="2032"/>
        <v>24436.559999999994</v>
      </c>
      <c r="BL805" s="18">
        <f t="shared" si="2032"/>
        <v>24436.559999999994</v>
      </c>
      <c r="BM805" s="18">
        <f t="shared" si="2032"/>
        <v>24436.559999999994</v>
      </c>
      <c r="BN805" s="18">
        <f t="shared" si="2032"/>
        <v>24436.559999999994</v>
      </c>
      <c r="BO805" s="18">
        <f t="shared" si="2032"/>
        <v>0</v>
      </c>
      <c r="BP805" s="18">
        <f t="shared" si="2032"/>
        <v>0</v>
      </c>
      <c r="BQ805" s="18">
        <f t="shared" si="2032"/>
        <v>0</v>
      </c>
      <c r="BR805" s="18">
        <f t="shared" si="2032"/>
        <v>0</v>
      </c>
      <c r="BS805" s="18">
        <f t="shared" si="2032"/>
        <v>0</v>
      </c>
      <c r="BT805" s="18">
        <f t="shared" si="2032"/>
        <v>0</v>
      </c>
      <c r="BU805" s="18">
        <f t="shared" si="2032"/>
        <v>0</v>
      </c>
      <c r="BV805" s="18">
        <f t="shared" si="2032"/>
        <v>0</v>
      </c>
      <c r="BW805" s="18">
        <f t="shared" ref="BW805:EH805" si="2033">SUM(BW803:BW804)</f>
        <v>0</v>
      </c>
      <c r="BX805" s="18">
        <f t="shared" si="2033"/>
        <v>0</v>
      </c>
      <c r="BY805" s="18">
        <f t="shared" si="2033"/>
        <v>0</v>
      </c>
      <c r="BZ805" s="18">
        <f t="shared" si="2033"/>
        <v>0</v>
      </c>
      <c r="CA805" s="18">
        <f t="shared" si="2033"/>
        <v>0</v>
      </c>
      <c r="CB805" s="18">
        <f t="shared" si="2033"/>
        <v>0</v>
      </c>
      <c r="CC805" s="18">
        <f t="shared" si="2033"/>
        <v>0</v>
      </c>
      <c r="CD805" s="18">
        <f t="shared" si="2033"/>
        <v>0</v>
      </c>
      <c r="CE805" s="18">
        <f t="shared" si="2033"/>
        <v>0</v>
      </c>
      <c r="CF805" s="18">
        <f t="shared" si="2033"/>
        <v>0</v>
      </c>
      <c r="CG805" s="18">
        <f t="shared" si="2033"/>
        <v>0</v>
      </c>
      <c r="CH805" s="18">
        <f t="shared" si="2033"/>
        <v>0</v>
      </c>
      <c r="CI805" s="18">
        <f t="shared" si="2033"/>
        <v>0</v>
      </c>
      <c r="CJ805" s="18">
        <f t="shared" si="2033"/>
        <v>0</v>
      </c>
      <c r="CK805" s="18">
        <f t="shared" si="2033"/>
        <v>0</v>
      </c>
      <c r="CL805" s="18">
        <f t="shared" si="2033"/>
        <v>0</v>
      </c>
      <c r="CM805" s="18">
        <f t="shared" si="2033"/>
        <v>0</v>
      </c>
      <c r="CN805" s="18">
        <f t="shared" si="2033"/>
        <v>0</v>
      </c>
      <c r="CO805" s="18">
        <f t="shared" si="2033"/>
        <v>0</v>
      </c>
      <c r="CP805" s="18">
        <f t="shared" si="2033"/>
        <v>0</v>
      </c>
      <c r="CQ805" s="18">
        <f t="shared" si="2033"/>
        <v>0</v>
      </c>
      <c r="CR805" s="18">
        <f t="shared" si="2033"/>
        <v>0</v>
      </c>
      <c r="CS805" s="18">
        <f t="shared" si="2033"/>
        <v>0</v>
      </c>
      <c r="CT805" s="18">
        <f t="shared" si="2033"/>
        <v>0</v>
      </c>
      <c r="CU805" s="18">
        <f t="shared" si="2033"/>
        <v>0</v>
      </c>
      <c r="CV805" s="18">
        <f t="shared" si="2033"/>
        <v>0</v>
      </c>
      <c r="CW805" s="18">
        <f t="shared" si="2033"/>
        <v>0</v>
      </c>
      <c r="CX805" s="18">
        <f t="shared" si="2033"/>
        <v>0</v>
      </c>
      <c r="CY805" s="18">
        <f t="shared" si="2033"/>
        <v>0</v>
      </c>
      <c r="CZ805" s="18">
        <f t="shared" si="2033"/>
        <v>0</v>
      </c>
      <c r="DA805" s="18">
        <f t="shared" si="2033"/>
        <v>0</v>
      </c>
      <c r="DB805" s="18">
        <f t="shared" si="2033"/>
        <v>0</v>
      </c>
      <c r="DC805" s="18">
        <f t="shared" si="2033"/>
        <v>0</v>
      </c>
      <c r="DD805" s="18">
        <f t="shared" si="2033"/>
        <v>0</v>
      </c>
      <c r="DE805" s="18">
        <f t="shared" si="2033"/>
        <v>0</v>
      </c>
      <c r="DF805" s="18">
        <f t="shared" si="2033"/>
        <v>0</v>
      </c>
      <c r="DG805" s="18">
        <f t="shared" si="2033"/>
        <v>0</v>
      </c>
      <c r="DH805" s="18">
        <f t="shared" si="2033"/>
        <v>0</v>
      </c>
      <c r="DI805" s="18">
        <f t="shared" si="2033"/>
        <v>0</v>
      </c>
      <c r="DJ805" s="18">
        <f t="shared" si="2033"/>
        <v>0</v>
      </c>
      <c r="DK805" s="18">
        <f t="shared" si="2033"/>
        <v>0</v>
      </c>
      <c r="DL805" s="18">
        <f t="shared" si="2033"/>
        <v>0</v>
      </c>
      <c r="DM805" s="18">
        <f t="shared" si="2033"/>
        <v>0</v>
      </c>
      <c r="DN805" s="18">
        <f t="shared" si="2033"/>
        <v>0</v>
      </c>
      <c r="DO805" s="18">
        <f t="shared" si="2033"/>
        <v>0</v>
      </c>
      <c r="DP805" s="18">
        <f t="shared" si="2033"/>
        <v>0</v>
      </c>
      <c r="DQ805" s="18">
        <f t="shared" si="2033"/>
        <v>0</v>
      </c>
      <c r="DR805" s="18">
        <f t="shared" si="2033"/>
        <v>0</v>
      </c>
      <c r="DS805" s="18">
        <f t="shared" si="2033"/>
        <v>0</v>
      </c>
      <c r="DT805" s="18">
        <f t="shared" si="2033"/>
        <v>0</v>
      </c>
      <c r="DU805" s="18">
        <f t="shared" si="2033"/>
        <v>0</v>
      </c>
      <c r="DV805" s="18">
        <f t="shared" si="2033"/>
        <v>0</v>
      </c>
      <c r="DW805" s="18">
        <f t="shared" si="2033"/>
        <v>0</v>
      </c>
      <c r="DX805" s="18">
        <f t="shared" si="2033"/>
        <v>0</v>
      </c>
      <c r="DY805" s="18">
        <f t="shared" si="2033"/>
        <v>0</v>
      </c>
      <c r="DZ805" s="18">
        <f t="shared" si="2033"/>
        <v>0</v>
      </c>
      <c r="EA805" s="18">
        <f t="shared" si="2033"/>
        <v>0</v>
      </c>
      <c r="EB805" s="18">
        <f t="shared" si="2033"/>
        <v>0</v>
      </c>
      <c r="EC805" s="18">
        <f t="shared" si="2033"/>
        <v>0</v>
      </c>
      <c r="ED805" s="18">
        <f t="shared" si="2033"/>
        <v>0</v>
      </c>
      <c r="EE805" s="18">
        <f t="shared" si="2033"/>
        <v>0</v>
      </c>
      <c r="EF805" s="18">
        <f t="shared" si="2033"/>
        <v>0</v>
      </c>
      <c r="EG805" s="18">
        <f t="shared" si="2033"/>
        <v>0</v>
      </c>
      <c r="EH805" s="18">
        <f t="shared" si="2033"/>
        <v>0</v>
      </c>
      <c r="EI805" s="18">
        <f t="shared" ref="EI805:FR805" si="2034">SUM(EI803:EI804)</f>
        <v>0</v>
      </c>
      <c r="EJ805" s="18">
        <f t="shared" si="2034"/>
        <v>0</v>
      </c>
      <c r="EK805" s="18">
        <f t="shared" si="2034"/>
        <v>0</v>
      </c>
      <c r="EL805" s="18">
        <f t="shared" si="2034"/>
        <v>0</v>
      </c>
      <c r="EM805" s="18">
        <f t="shared" si="2034"/>
        <v>0</v>
      </c>
      <c r="EN805" s="18">
        <f t="shared" si="2034"/>
        <v>0</v>
      </c>
      <c r="EO805" s="18">
        <f t="shared" si="2034"/>
        <v>0</v>
      </c>
      <c r="EP805" s="18">
        <f t="shared" si="2034"/>
        <v>0</v>
      </c>
      <c r="EQ805" s="18">
        <f t="shared" si="2034"/>
        <v>0</v>
      </c>
      <c r="ER805" s="18">
        <f t="shared" si="2034"/>
        <v>0</v>
      </c>
      <c r="ES805" s="18">
        <f t="shared" si="2034"/>
        <v>0</v>
      </c>
      <c r="ET805" s="18">
        <f t="shared" si="2034"/>
        <v>0</v>
      </c>
      <c r="EU805" s="18">
        <f t="shared" si="2034"/>
        <v>0</v>
      </c>
      <c r="EV805" s="18">
        <f t="shared" si="2034"/>
        <v>0</v>
      </c>
      <c r="EW805" s="18">
        <f t="shared" si="2034"/>
        <v>0</v>
      </c>
      <c r="EX805" s="18">
        <f t="shared" si="2034"/>
        <v>0</v>
      </c>
      <c r="EY805" s="18">
        <f t="shared" si="2034"/>
        <v>0</v>
      </c>
      <c r="EZ805" s="18">
        <f t="shared" si="2034"/>
        <v>0</v>
      </c>
      <c r="FA805" s="18">
        <f t="shared" si="2034"/>
        <v>0</v>
      </c>
      <c r="FB805" s="18">
        <f t="shared" si="2034"/>
        <v>0</v>
      </c>
      <c r="FC805" s="18">
        <f t="shared" si="2034"/>
        <v>0</v>
      </c>
      <c r="FD805" s="18">
        <f t="shared" si="2034"/>
        <v>0</v>
      </c>
      <c r="FE805" s="18">
        <f t="shared" si="2034"/>
        <v>0</v>
      </c>
      <c r="FF805" s="18">
        <f t="shared" si="2034"/>
        <v>0</v>
      </c>
      <c r="FG805" s="18">
        <f t="shared" si="2034"/>
        <v>0</v>
      </c>
      <c r="FH805" s="18">
        <f t="shared" si="2034"/>
        <v>0</v>
      </c>
      <c r="FI805" s="18">
        <f t="shared" si="2034"/>
        <v>0</v>
      </c>
      <c r="FJ805" s="18">
        <f t="shared" si="2034"/>
        <v>0</v>
      </c>
      <c r="FK805" s="18">
        <f t="shared" si="2034"/>
        <v>0</v>
      </c>
      <c r="FL805" s="18">
        <f t="shared" si="2034"/>
        <v>0</v>
      </c>
      <c r="FM805" s="18">
        <f t="shared" si="2034"/>
        <v>0</v>
      </c>
      <c r="FN805" s="18">
        <f t="shared" si="2034"/>
        <v>0</v>
      </c>
      <c r="FO805" s="18">
        <f t="shared" si="2034"/>
        <v>0</v>
      </c>
      <c r="FP805" s="18">
        <f t="shared" si="2034"/>
        <v>0</v>
      </c>
      <c r="FQ805" s="18">
        <f t="shared" si="2034"/>
        <v>0</v>
      </c>
      <c r="FR805" s="18">
        <f t="shared" si="2034"/>
        <v>0</v>
      </c>
    </row>
    <row r="806" spans="2:174">
      <c r="H806" s="8"/>
      <c r="I806" s="18"/>
    </row>
    <row r="807" spans="2:174">
      <c r="C807" t="s">
        <v>855</v>
      </c>
      <c r="D807" s="144" t="s">
        <v>979</v>
      </c>
      <c r="E807" s="152">
        <f>INDEX(Assumptions!$G$514:$G$514,MATCH($A$1,Model_Number,0))</f>
        <v>0</v>
      </c>
      <c r="H807" s="8"/>
      <c r="I807" s="272">
        <f>SUM(J807:FR807)</f>
        <v>0</v>
      </c>
      <c r="J807" s="18">
        <f>((J796 - I796) = 1) * $E807 * $F801</f>
        <v>0</v>
      </c>
      <c r="K807" s="18">
        <f t="shared" ref="K807:BV807" si="2035">((K796 - J796) = 1) * $E807 * $F801</f>
        <v>0</v>
      </c>
      <c r="L807" s="18">
        <f t="shared" si="2035"/>
        <v>0</v>
      </c>
      <c r="M807" s="18">
        <f t="shared" si="2035"/>
        <v>0</v>
      </c>
      <c r="N807" s="18">
        <f t="shared" si="2035"/>
        <v>0</v>
      </c>
      <c r="O807" s="18">
        <f t="shared" si="2035"/>
        <v>0</v>
      </c>
      <c r="P807" s="18">
        <f t="shared" si="2035"/>
        <v>0</v>
      </c>
      <c r="Q807" s="18">
        <f t="shared" si="2035"/>
        <v>0</v>
      </c>
      <c r="R807" s="18">
        <f t="shared" si="2035"/>
        <v>0</v>
      </c>
      <c r="S807" s="18">
        <f t="shared" si="2035"/>
        <v>0</v>
      </c>
      <c r="T807" s="18">
        <f t="shared" si="2035"/>
        <v>0</v>
      </c>
      <c r="U807" s="18">
        <f t="shared" si="2035"/>
        <v>0</v>
      </c>
      <c r="V807" s="18">
        <f t="shared" si="2035"/>
        <v>0</v>
      </c>
      <c r="W807" s="18">
        <f t="shared" si="2035"/>
        <v>0</v>
      </c>
      <c r="X807" s="18">
        <f t="shared" si="2035"/>
        <v>0</v>
      </c>
      <c r="Y807" s="18">
        <f t="shared" si="2035"/>
        <v>0</v>
      </c>
      <c r="Z807" s="18">
        <f t="shared" si="2035"/>
        <v>0</v>
      </c>
      <c r="AA807" s="18">
        <f t="shared" si="2035"/>
        <v>0</v>
      </c>
      <c r="AB807" s="18">
        <f t="shared" si="2035"/>
        <v>0</v>
      </c>
      <c r="AC807" s="18">
        <f t="shared" si="2035"/>
        <v>0</v>
      </c>
      <c r="AD807" s="18">
        <f t="shared" si="2035"/>
        <v>0</v>
      </c>
      <c r="AE807" s="18">
        <f t="shared" si="2035"/>
        <v>0</v>
      </c>
      <c r="AF807" s="18">
        <f t="shared" si="2035"/>
        <v>0</v>
      </c>
      <c r="AG807" s="18">
        <f t="shared" si="2035"/>
        <v>0</v>
      </c>
      <c r="AH807" s="18">
        <f t="shared" si="2035"/>
        <v>0</v>
      </c>
      <c r="AI807" s="18">
        <f t="shared" si="2035"/>
        <v>0</v>
      </c>
      <c r="AJ807" s="18">
        <f t="shared" si="2035"/>
        <v>0</v>
      </c>
      <c r="AK807" s="18">
        <f t="shared" si="2035"/>
        <v>0</v>
      </c>
      <c r="AL807" s="18">
        <f t="shared" si="2035"/>
        <v>0</v>
      </c>
      <c r="AM807" s="18">
        <f t="shared" si="2035"/>
        <v>0</v>
      </c>
      <c r="AN807" s="18">
        <f t="shared" si="2035"/>
        <v>0</v>
      </c>
      <c r="AO807" s="18">
        <f t="shared" si="2035"/>
        <v>0</v>
      </c>
      <c r="AP807" s="18">
        <f t="shared" si="2035"/>
        <v>0</v>
      </c>
      <c r="AQ807" s="18">
        <f t="shared" si="2035"/>
        <v>0</v>
      </c>
      <c r="AR807" s="18">
        <f t="shared" si="2035"/>
        <v>0</v>
      </c>
      <c r="AS807" s="18">
        <f t="shared" si="2035"/>
        <v>0</v>
      </c>
      <c r="AT807" s="18">
        <f t="shared" si="2035"/>
        <v>0</v>
      </c>
      <c r="AU807" s="18">
        <f t="shared" si="2035"/>
        <v>0</v>
      </c>
      <c r="AV807" s="18">
        <f t="shared" si="2035"/>
        <v>0</v>
      </c>
      <c r="AW807" s="18">
        <f t="shared" si="2035"/>
        <v>0</v>
      </c>
      <c r="AX807" s="18">
        <f t="shared" si="2035"/>
        <v>0</v>
      </c>
      <c r="AY807" s="18">
        <f t="shared" si="2035"/>
        <v>0</v>
      </c>
      <c r="AZ807" s="18">
        <f t="shared" si="2035"/>
        <v>0</v>
      </c>
      <c r="BA807" s="18">
        <f t="shared" si="2035"/>
        <v>0</v>
      </c>
      <c r="BB807" s="18">
        <f t="shared" si="2035"/>
        <v>0</v>
      </c>
      <c r="BC807" s="18">
        <f t="shared" si="2035"/>
        <v>0</v>
      </c>
      <c r="BD807" s="18">
        <f t="shared" si="2035"/>
        <v>0</v>
      </c>
      <c r="BE807" s="18">
        <f t="shared" si="2035"/>
        <v>0</v>
      </c>
      <c r="BF807" s="18">
        <f t="shared" si="2035"/>
        <v>0</v>
      </c>
      <c r="BG807" s="18">
        <f t="shared" si="2035"/>
        <v>0</v>
      </c>
      <c r="BH807" s="18">
        <f t="shared" si="2035"/>
        <v>0</v>
      </c>
      <c r="BI807" s="18">
        <f t="shared" si="2035"/>
        <v>0</v>
      </c>
      <c r="BJ807" s="18">
        <f t="shared" si="2035"/>
        <v>0</v>
      </c>
      <c r="BK807" s="18">
        <f t="shared" si="2035"/>
        <v>0</v>
      </c>
      <c r="BL807" s="18">
        <f t="shared" si="2035"/>
        <v>0</v>
      </c>
      <c r="BM807" s="18">
        <f t="shared" si="2035"/>
        <v>0</v>
      </c>
      <c r="BN807" s="18">
        <f t="shared" si="2035"/>
        <v>0</v>
      </c>
      <c r="BO807" s="18">
        <f t="shared" si="2035"/>
        <v>0</v>
      </c>
      <c r="BP807" s="18">
        <f t="shared" si="2035"/>
        <v>0</v>
      </c>
      <c r="BQ807" s="18">
        <f t="shared" si="2035"/>
        <v>0</v>
      </c>
      <c r="BR807" s="18">
        <f t="shared" si="2035"/>
        <v>0</v>
      </c>
      <c r="BS807" s="18">
        <f t="shared" si="2035"/>
        <v>0</v>
      </c>
      <c r="BT807" s="18">
        <f t="shared" si="2035"/>
        <v>0</v>
      </c>
      <c r="BU807" s="18">
        <f t="shared" si="2035"/>
        <v>0</v>
      </c>
      <c r="BV807" s="18">
        <f t="shared" si="2035"/>
        <v>0</v>
      </c>
      <c r="BW807" s="18">
        <f t="shared" ref="BW807:EH807" si="2036">((BW796 - BV796) = 1) * $E807 * $F801</f>
        <v>0</v>
      </c>
      <c r="BX807" s="18">
        <f t="shared" si="2036"/>
        <v>0</v>
      </c>
      <c r="BY807" s="18">
        <f t="shared" si="2036"/>
        <v>0</v>
      </c>
      <c r="BZ807" s="18">
        <f t="shared" si="2036"/>
        <v>0</v>
      </c>
      <c r="CA807" s="18">
        <f t="shared" si="2036"/>
        <v>0</v>
      </c>
      <c r="CB807" s="18">
        <f t="shared" si="2036"/>
        <v>0</v>
      </c>
      <c r="CC807" s="18">
        <f t="shared" si="2036"/>
        <v>0</v>
      </c>
      <c r="CD807" s="18">
        <f t="shared" si="2036"/>
        <v>0</v>
      </c>
      <c r="CE807" s="18">
        <f t="shared" si="2036"/>
        <v>0</v>
      </c>
      <c r="CF807" s="18">
        <f t="shared" si="2036"/>
        <v>0</v>
      </c>
      <c r="CG807" s="18">
        <f t="shared" si="2036"/>
        <v>0</v>
      </c>
      <c r="CH807" s="18">
        <f t="shared" si="2036"/>
        <v>0</v>
      </c>
      <c r="CI807" s="18">
        <f t="shared" si="2036"/>
        <v>0</v>
      </c>
      <c r="CJ807" s="18">
        <f t="shared" si="2036"/>
        <v>0</v>
      </c>
      <c r="CK807" s="18">
        <f t="shared" si="2036"/>
        <v>0</v>
      </c>
      <c r="CL807" s="18">
        <f t="shared" si="2036"/>
        <v>0</v>
      </c>
      <c r="CM807" s="18">
        <f t="shared" si="2036"/>
        <v>0</v>
      </c>
      <c r="CN807" s="18">
        <f t="shared" si="2036"/>
        <v>0</v>
      </c>
      <c r="CO807" s="18">
        <f t="shared" si="2036"/>
        <v>0</v>
      </c>
      <c r="CP807" s="18">
        <f t="shared" si="2036"/>
        <v>0</v>
      </c>
      <c r="CQ807" s="18">
        <f t="shared" si="2036"/>
        <v>0</v>
      </c>
      <c r="CR807" s="18">
        <f t="shared" si="2036"/>
        <v>0</v>
      </c>
      <c r="CS807" s="18">
        <f t="shared" si="2036"/>
        <v>0</v>
      </c>
      <c r="CT807" s="18">
        <f t="shared" si="2036"/>
        <v>0</v>
      </c>
      <c r="CU807" s="18">
        <f t="shared" si="2036"/>
        <v>0</v>
      </c>
      <c r="CV807" s="18">
        <f t="shared" si="2036"/>
        <v>0</v>
      </c>
      <c r="CW807" s="18">
        <f t="shared" si="2036"/>
        <v>0</v>
      </c>
      <c r="CX807" s="18">
        <f t="shared" si="2036"/>
        <v>0</v>
      </c>
      <c r="CY807" s="18">
        <f t="shared" si="2036"/>
        <v>0</v>
      </c>
      <c r="CZ807" s="18">
        <f t="shared" si="2036"/>
        <v>0</v>
      </c>
      <c r="DA807" s="18">
        <f t="shared" si="2036"/>
        <v>0</v>
      </c>
      <c r="DB807" s="18">
        <f t="shared" si="2036"/>
        <v>0</v>
      </c>
      <c r="DC807" s="18">
        <f t="shared" si="2036"/>
        <v>0</v>
      </c>
      <c r="DD807" s="18">
        <f t="shared" si="2036"/>
        <v>0</v>
      </c>
      <c r="DE807" s="18">
        <f t="shared" si="2036"/>
        <v>0</v>
      </c>
      <c r="DF807" s="18">
        <f t="shared" si="2036"/>
        <v>0</v>
      </c>
      <c r="DG807" s="18">
        <f t="shared" si="2036"/>
        <v>0</v>
      </c>
      <c r="DH807" s="18">
        <f t="shared" si="2036"/>
        <v>0</v>
      </c>
      <c r="DI807" s="18">
        <f t="shared" si="2036"/>
        <v>0</v>
      </c>
      <c r="DJ807" s="18">
        <f t="shared" si="2036"/>
        <v>0</v>
      </c>
      <c r="DK807" s="18">
        <f t="shared" si="2036"/>
        <v>0</v>
      </c>
      <c r="DL807" s="18">
        <f t="shared" si="2036"/>
        <v>0</v>
      </c>
      <c r="DM807" s="18">
        <f t="shared" si="2036"/>
        <v>0</v>
      </c>
      <c r="DN807" s="18">
        <f t="shared" si="2036"/>
        <v>0</v>
      </c>
      <c r="DO807" s="18">
        <f t="shared" si="2036"/>
        <v>0</v>
      </c>
      <c r="DP807" s="18">
        <f t="shared" si="2036"/>
        <v>0</v>
      </c>
      <c r="DQ807" s="18">
        <f t="shared" si="2036"/>
        <v>0</v>
      </c>
      <c r="DR807" s="18">
        <f t="shared" si="2036"/>
        <v>0</v>
      </c>
      <c r="DS807" s="18">
        <f t="shared" si="2036"/>
        <v>0</v>
      </c>
      <c r="DT807" s="18">
        <f t="shared" si="2036"/>
        <v>0</v>
      </c>
      <c r="DU807" s="18">
        <f t="shared" si="2036"/>
        <v>0</v>
      </c>
      <c r="DV807" s="18">
        <f t="shared" si="2036"/>
        <v>0</v>
      </c>
      <c r="DW807" s="18">
        <f t="shared" si="2036"/>
        <v>0</v>
      </c>
      <c r="DX807" s="18">
        <f t="shared" si="2036"/>
        <v>0</v>
      </c>
      <c r="DY807" s="18">
        <f t="shared" si="2036"/>
        <v>0</v>
      </c>
      <c r="DZ807" s="18">
        <f t="shared" si="2036"/>
        <v>0</v>
      </c>
      <c r="EA807" s="18">
        <f t="shared" si="2036"/>
        <v>0</v>
      </c>
      <c r="EB807" s="18">
        <f t="shared" si="2036"/>
        <v>0</v>
      </c>
      <c r="EC807" s="18">
        <f t="shared" si="2036"/>
        <v>0</v>
      </c>
      <c r="ED807" s="18">
        <f t="shared" si="2036"/>
        <v>0</v>
      </c>
      <c r="EE807" s="18">
        <f t="shared" si="2036"/>
        <v>0</v>
      </c>
      <c r="EF807" s="18">
        <f t="shared" si="2036"/>
        <v>0</v>
      </c>
      <c r="EG807" s="18">
        <f t="shared" si="2036"/>
        <v>0</v>
      </c>
      <c r="EH807" s="18">
        <f t="shared" si="2036"/>
        <v>0</v>
      </c>
      <c r="EI807" s="18">
        <f t="shared" ref="EI807:FR807" si="2037">((EI796 - EH796) = 1) * $E807 * $F801</f>
        <v>0</v>
      </c>
      <c r="EJ807" s="18">
        <f t="shared" si="2037"/>
        <v>0</v>
      </c>
      <c r="EK807" s="18">
        <f t="shared" si="2037"/>
        <v>0</v>
      </c>
      <c r="EL807" s="18">
        <f t="shared" si="2037"/>
        <v>0</v>
      </c>
      <c r="EM807" s="18">
        <f t="shared" si="2037"/>
        <v>0</v>
      </c>
      <c r="EN807" s="18">
        <f t="shared" si="2037"/>
        <v>0</v>
      </c>
      <c r="EO807" s="18">
        <f t="shared" si="2037"/>
        <v>0</v>
      </c>
      <c r="EP807" s="18">
        <f t="shared" si="2037"/>
        <v>0</v>
      </c>
      <c r="EQ807" s="18">
        <f t="shared" si="2037"/>
        <v>0</v>
      </c>
      <c r="ER807" s="18">
        <f t="shared" si="2037"/>
        <v>0</v>
      </c>
      <c r="ES807" s="18">
        <f t="shared" si="2037"/>
        <v>0</v>
      </c>
      <c r="ET807" s="18">
        <f t="shared" si="2037"/>
        <v>0</v>
      </c>
      <c r="EU807" s="18">
        <f t="shared" si="2037"/>
        <v>0</v>
      </c>
      <c r="EV807" s="18">
        <f t="shared" si="2037"/>
        <v>0</v>
      </c>
      <c r="EW807" s="18">
        <f t="shared" si="2037"/>
        <v>0</v>
      </c>
      <c r="EX807" s="18">
        <f t="shared" si="2037"/>
        <v>0</v>
      </c>
      <c r="EY807" s="18">
        <f t="shared" si="2037"/>
        <v>0</v>
      </c>
      <c r="EZ807" s="18">
        <f t="shared" si="2037"/>
        <v>0</v>
      </c>
      <c r="FA807" s="18">
        <f t="shared" si="2037"/>
        <v>0</v>
      </c>
      <c r="FB807" s="18">
        <f t="shared" si="2037"/>
        <v>0</v>
      </c>
      <c r="FC807" s="18">
        <f t="shared" si="2037"/>
        <v>0</v>
      </c>
      <c r="FD807" s="18">
        <f t="shared" si="2037"/>
        <v>0</v>
      </c>
      <c r="FE807" s="18">
        <f t="shared" si="2037"/>
        <v>0</v>
      </c>
      <c r="FF807" s="18">
        <f t="shared" si="2037"/>
        <v>0</v>
      </c>
      <c r="FG807" s="18">
        <f t="shared" si="2037"/>
        <v>0</v>
      </c>
      <c r="FH807" s="18">
        <f t="shared" si="2037"/>
        <v>0</v>
      </c>
      <c r="FI807" s="18">
        <f t="shared" si="2037"/>
        <v>0</v>
      </c>
      <c r="FJ807" s="18">
        <f t="shared" si="2037"/>
        <v>0</v>
      </c>
      <c r="FK807" s="18">
        <f t="shared" si="2037"/>
        <v>0</v>
      </c>
      <c r="FL807" s="18">
        <f t="shared" si="2037"/>
        <v>0</v>
      </c>
      <c r="FM807" s="18">
        <f t="shared" si="2037"/>
        <v>0</v>
      </c>
      <c r="FN807" s="18">
        <f t="shared" si="2037"/>
        <v>0</v>
      </c>
      <c r="FO807" s="18">
        <f t="shared" si="2037"/>
        <v>0</v>
      </c>
      <c r="FP807" s="18">
        <f t="shared" si="2037"/>
        <v>0</v>
      </c>
      <c r="FQ807" s="18">
        <f t="shared" si="2037"/>
        <v>0</v>
      </c>
      <c r="FR807" s="18">
        <f t="shared" si="2037"/>
        <v>0</v>
      </c>
    </row>
    <row r="808" spans="2:174">
      <c r="H808" s="8"/>
      <c r="I808" s="18"/>
    </row>
    <row r="809" spans="2:174">
      <c r="C809" t="s">
        <v>815</v>
      </c>
      <c r="D809" s="144" t="s">
        <v>15</v>
      </c>
      <c r="E809" s="295">
        <f>INDEX(Assumptions!$G$515:$G$515,MATCH($A$1,Model_Number,0))</f>
        <v>1.8499999999999999E-2</v>
      </c>
      <c r="H809" s="8"/>
      <c r="I809" s="18"/>
      <c r="J809" s="223">
        <f t="shared" ref="J809:AO809" si="2038">$E809 * J9</f>
        <v>4.5616438356164378E-3</v>
      </c>
      <c r="K809" s="223">
        <f t="shared" si="2038"/>
        <v>4.6123287671232874E-3</v>
      </c>
      <c r="L809" s="223">
        <f t="shared" si="2038"/>
        <v>4.663013698630137E-3</v>
      </c>
      <c r="M809" s="223">
        <f t="shared" si="2038"/>
        <v>4.663013698630137E-3</v>
      </c>
      <c r="N809" s="223">
        <f t="shared" si="2038"/>
        <v>4.5997267759562838E-3</v>
      </c>
      <c r="O809" s="223">
        <f t="shared" si="2038"/>
        <v>4.5997267759562838E-3</v>
      </c>
      <c r="P809" s="223">
        <f t="shared" si="2038"/>
        <v>4.6502732240437158E-3</v>
      </c>
      <c r="Q809" s="223">
        <f t="shared" si="2038"/>
        <v>4.6502732240437158E-3</v>
      </c>
      <c r="R809" s="223">
        <f t="shared" si="2038"/>
        <v>4.5616438356164378E-3</v>
      </c>
      <c r="S809" s="223">
        <f t="shared" si="2038"/>
        <v>4.6123287671232874E-3</v>
      </c>
      <c r="T809" s="223">
        <f t="shared" si="2038"/>
        <v>4.663013698630137E-3</v>
      </c>
      <c r="U809" s="223">
        <f t="shared" si="2038"/>
        <v>4.663013698630137E-3</v>
      </c>
      <c r="V809" s="223">
        <f t="shared" si="2038"/>
        <v>4.5616438356164378E-3</v>
      </c>
      <c r="W809" s="223">
        <f t="shared" si="2038"/>
        <v>4.6123287671232874E-3</v>
      </c>
      <c r="X809" s="223">
        <f t="shared" si="2038"/>
        <v>4.663013698630137E-3</v>
      </c>
      <c r="Y809" s="223">
        <f t="shared" si="2038"/>
        <v>4.663013698630137E-3</v>
      </c>
      <c r="Z809" s="223">
        <f t="shared" si="2038"/>
        <v>4.5616438356164378E-3</v>
      </c>
      <c r="AA809" s="223">
        <f t="shared" si="2038"/>
        <v>4.6123287671232874E-3</v>
      </c>
      <c r="AB809" s="223">
        <f t="shared" si="2038"/>
        <v>4.663013698630137E-3</v>
      </c>
      <c r="AC809" s="223">
        <f t="shared" si="2038"/>
        <v>4.663013698630137E-3</v>
      </c>
      <c r="AD809" s="223">
        <f t="shared" si="2038"/>
        <v>4.5997267759562838E-3</v>
      </c>
      <c r="AE809" s="223">
        <f t="shared" si="2038"/>
        <v>4.5997267759562838E-3</v>
      </c>
      <c r="AF809" s="223">
        <f t="shared" si="2038"/>
        <v>4.6502732240437158E-3</v>
      </c>
      <c r="AG809" s="223">
        <f t="shared" si="2038"/>
        <v>4.6502732240437158E-3</v>
      </c>
      <c r="AH809" s="223">
        <f t="shared" si="2038"/>
        <v>4.5616438356164378E-3</v>
      </c>
      <c r="AI809" s="223">
        <f t="shared" si="2038"/>
        <v>4.6123287671232874E-3</v>
      </c>
      <c r="AJ809" s="223">
        <f t="shared" si="2038"/>
        <v>4.663013698630137E-3</v>
      </c>
      <c r="AK809" s="223">
        <f t="shared" si="2038"/>
        <v>4.663013698630137E-3</v>
      </c>
      <c r="AL809" s="223">
        <f t="shared" si="2038"/>
        <v>4.5616438356164378E-3</v>
      </c>
      <c r="AM809" s="223">
        <f t="shared" si="2038"/>
        <v>4.6123287671232874E-3</v>
      </c>
      <c r="AN809" s="223">
        <f t="shared" si="2038"/>
        <v>4.663013698630137E-3</v>
      </c>
      <c r="AO809" s="223">
        <f t="shared" si="2038"/>
        <v>4.663013698630137E-3</v>
      </c>
      <c r="AP809" s="223">
        <f t="shared" ref="AP809:BU809" si="2039">$E809 * AP9</f>
        <v>4.5616438356164378E-3</v>
      </c>
      <c r="AQ809" s="223">
        <f t="shared" si="2039"/>
        <v>4.6123287671232874E-3</v>
      </c>
      <c r="AR809" s="223">
        <f t="shared" si="2039"/>
        <v>4.663013698630137E-3</v>
      </c>
      <c r="AS809" s="223">
        <f t="shared" si="2039"/>
        <v>4.663013698630137E-3</v>
      </c>
      <c r="AT809" s="223">
        <f t="shared" si="2039"/>
        <v>4.5997267759562838E-3</v>
      </c>
      <c r="AU809" s="223">
        <f t="shared" si="2039"/>
        <v>4.5997267759562838E-3</v>
      </c>
      <c r="AV809" s="223">
        <f t="shared" si="2039"/>
        <v>4.6502732240437158E-3</v>
      </c>
      <c r="AW809" s="223">
        <f t="shared" si="2039"/>
        <v>4.6502732240437158E-3</v>
      </c>
      <c r="AX809" s="223">
        <f t="shared" si="2039"/>
        <v>4.5616438356164378E-3</v>
      </c>
      <c r="AY809" s="223">
        <f t="shared" si="2039"/>
        <v>4.6123287671232874E-3</v>
      </c>
      <c r="AZ809" s="223">
        <f t="shared" si="2039"/>
        <v>4.663013698630137E-3</v>
      </c>
      <c r="BA809" s="223">
        <f t="shared" si="2039"/>
        <v>4.663013698630137E-3</v>
      </c>
      <c r="BB809" s="223">
        <f t="shared" si="2039"/>
        <v>4.5616438356164378E-3</v>
      </c>
      <c r="BC809" s="223">
        <f t="shared" si="2039"/>
        <v>4.6123287671232874E-3</v>
      </c>
      <c r="BD809" s="223">
        <f t="shared" si="2039"/>
        <v>4.663013698630137E-3</v>
      </c>
      <c r="BE809" s="223">
        <f t="shared" si="2039"/>
        <v>4.663013698630137E-3</v>
      </c>
      <c r="BF809" s="223">
        <f t="shared" si="2039"/>
        <v>4.5616438356164378E-3</v>
      </c>
      <c r="BG809" s="223">
        <f t="shared" si="2039"/>
        <v>4.6123287671232874E-3</v>
      </c>
      <c r="BH809" s="223">
        <f t="shared" si="2039"/>
        <v>4.663013698630137E-3</v>
      </c>
      <c r="BI809" s="223">
        <f t="shared" si="2039"/>
        <v>4.663013698630137E-3</v>
      </c>
      <c r="BJ809" s="223">
        <f t="shared" si="2039"/>
        <v>4.5997267759562838E-3</v>
      </c>
      <c r="BK809" s="223">
        <f t="shared" si="2039"/>
        <v>4.5997267759562838E-3</v>
      </c>
      <c r="BL809" s="223">
        <f t="shared" si="2039"/>
        <v>4.6502732240437158E-3</v>
      </c>
      <c r="BM809" s="223">
        <f t="shared" si="2039"/>
        <v>4.6502732240437158E-3</v>
      </c>
      <c r="BN809" s="223">
        <f t="shared" si="2039"/>
        <v>4.5616438356164378E-3</v>
      </c>
      <c r="BO809" s="223">
        <f t="shared" si="2039"/>
        <v>4.6123287671232874E-3</v>
      </c>
      <c r="BP809" s="223">
        <f t="shared" si="2039"/>
        <v>4.663013698630137E-3</v>
      </c>
      <c r="BQ809" s="223">
        <f t="shared" si="2039"/>
        <v>4.663013698630137E-3</v>
      </c>
      <c r="BR809" s="223">
        <f t="shared" si="2039"/>
        <v>4.5616438356164378E-3</v>
      </c>
      <c r="BS809" s="223">
        <f t="shared" si="2039"/>
        <v>4.6123287671232874E-3</v>
      </c>
      <c r="BT809" s="223">
        <f t="shared" si="2039"/>
        <v>4.663013698630137E-3</v>
      </c>
      <c r="BU809" s="223">
        <f t="shared" si="2039"/>
        <v>4.663013698630137E-3</v>
      </c>
      <c r="BV809" s="223">
        <f t="shared" ref="BV809:DA809" si="2040">$E809 * BV9</f>
        <v>4.5616438356164378E-3</v>
      </c>
      <c r="BW809" s="223">
        <f t="shared" si="2040"/>
        <v>4.6123287671232874E-3</v>
      </c>
      <c r="BX809" s="223">
        <f t="shared" si="2040"/>
        <v>4.663013698630137E-3</v>
      </c>
      <c r="BY809" s="223">
        <f t="shared" si="2040"/>
        <v>4.663013698630137E-3</v>
      </c>
      <c r="BZ809" s="223">
        <f t="shared" si="2040"/>
        <v>4.5997267759562838E-3</v>
      </c>
      <c r="CA809" s="223">
        <f t="shared" si="2040"/>
        <v>4.5997267759562838E-3</v>
      </c>
      <c r="CB809" s="223">
        <f t="shared" si="2040"/>
        <v>4.6502732240437158E-3</v>
      </c>
      <c r="CC809" s="223">
        <f t="shared" si="2040"/>
        <v>4.6502732240437158E-3</v>
      </c>
      <c r="CD809" s="223">
        <f t="shared" si="2040"/>
        <v>4.5616438356164378E-3</v>
      </c>
      <c r="CE809" s="223">
        <f t="shared" si="2040"/>
        <v>4.6123287671232874E-3</v>
      </c>
      <c r="CF809" s="223">
        <f t="shared" si="2040"/>
        <v>4.663013698630137E-3</v>
      </c>
      <c r="CG809" s="223">
        <f t="shared" si="2040"/>
        <v>4.663013698630137E-3</v>
      </c>
      <c r="CH809" s="223">
        <f t="shared" si="2040"/>
        <v>4.5616438356164378E-3</v>
      </c>
      <c r="CI809" s="223">
        <f t="shared" si="2040"/>
        <v>4.6123287671232874E-3</v>
      </c>
      <c r="CJ809" s="223">
        <f t="shared" si="2040"/>
        <v>4.663013698630137E-3</v>
      </c>
      <c r="CK809" s="223">
        <f t="shared" si="2040"/>
        <v>4.663013698630137E-3</v>
      </c>
      <c r="CL809" s="223">
        <f t="shared" si="2040"/>
        <v>4.5616438356164378E-3</v>
      </c>
      <c r="CM809" s="223">
        <f t="shared" si="2040"/>
        <v>4.6123287671232874E-3</v>
      </c>
      <c r="CN809" s="223">
        <f t="shared" si="2040"/>
        <v>4.663013698630137E-3</v>
      </c>
      <c r="CO809" s="223">
        <f t="shared" si="2040"/>
        <v>4.663013698630137E-3</v>
      </c>
      <c r="CP809" s="223">
        <f t="shared" si="2040"/>
        <v>4.5997267759562838E-3</v>
      </c>
      <c r="CQ809" s="223">
        <f t="shared" si="2040"/>
        <v>4.5997267759562838E-3</v>
      </c>
      <c r="CR809" s="223">
        <f t="shared" si="2040"/>
        <v>4.6502732240437158E-3</v>
      </c>
      <c r="CS809" s="223">
        <f t="shared" si="2040"/>
        <v>4.6502732240437158E-3</v>
      </c>
      <c r="CT809" s="223">
        <f t="shared" si="2040"/>
        <v>4.5616438356164378E-3</v>
      </c>
      <c r="CU809" s="223">
        <f t="shared" si="2040"/>
        <v>4.6123287671232874E-3</v>
      </c>
      <c r="CV809" s="223">
        <f t="shared" si="2040"/>
        <v>4.663013698630137E-3</v>
      </c>
      <c r="CW809" s="223">
        <f t="shared" si="2040"/>
        <v>4.663013698630137E-3</v>
      </c>
      <c r="CX809" s="223">
        <f t="shared" si="2040"/>
        <v>4.5616438356164378E-3</v>
      </c>
      <c r="CY809" s="223">
        <f t="shared" si="2040"/>
        <v>4.6123287671232874E-3</v>
      </c>
      <c r="CZ809" s="223">
        <f t="shared" si="2040"/>
        <v>4.663013698630137E-3</v>
      </c>
      <c r="DA809" s="223">
        <f t="shared" si="2040"/>
        <v>4.663013698630137E-3</v>
      </c>
      <c r="DB809" s="223">
        <f t="shared" ref="DB809:EG809" si="2041">$E809 * DB9</f>
        <v>4.5616438356164378E-3</v>
      </c>
      <c r="DC809" s="223">
        <f t="shared" si="2041"/>
        <v>4.6123287671232874E-3</v>
      </c>
      <c r="DD809" s="223">
        <f t="shared" si="2041"/>
        <v>4.663013698630137E-3</v>
      </c>
      <c r="DE809" s="223">
        <f t="shared" si="2041"/>
        <v>4.663013698630137E-3</v>
      </c>
      <c r="DF809" s="223">
        <f t="shared" si="2041"/>
        <v>4.5997267759562838E-3</v>
      </c>
      <c r="DG809" s="223">
        <f t="shared" si="2041"/>
        <v>4.5997267759562838E-3</v>
      </c>
      <c r="DH809" s="223">
        <f t="shared" si="2041"/>
        <v>4.6502732240437158E-3</v>
      </c>
      <c r="DI809" s="223">
        <f t="shared" si="2041"/>
        <v>4.6502732240437158E-3</v>
      </c>
      <c r="DJ809" s="223">
        <f t="shared" si="2041"/>
        <v>4.5616438356164378E-3</v>
      </c>
      <c r="DK809" s="223">
        <f t="shared" si="2041"/>
        <v>4.6123287671232874E-3</v>
      </c>
      <c r="DL809" s="223">
        <f t="shared" si="2041"/>
        <v>4.663013698630137E-3</v>
      </c>
      <c r="DM809" s="223">
        <f t="shared" si="2041"/>
        <v>4.663013698630137E-3</v>
      </c>
      <c r="DN809" s="223">
        <f t="shared" si="2041"/>
        <v>4.5616438356164378E-3</v>
      </c>
      <c r="DO809" s="223">
        <f t="shared" si="2041"/>
        <v>4.6123287671232874E-3</v>
      </c>
      <c r="DP809" s="223">
        <f t="shared" si="2041"/>
        <v>4.663013698630137E-3</v>
      </c>
      <c r="DQ809" s="223">
        <f t="shared" si="2041"/>
        <v>4.663013698630137E-3</v>
      </c>
      <c r="DR809" s="223">
        <f t="shared" si="2041"/>
        <v>4.5616438356164378E-3</v>
      </c>
      <c r="DS809" s="223">
        <f t="shared" si="2041"/>
        <v>4.6123287671232874E-3</v>
      </c>
      <c r="DT809" s="223">
        <f t="shared" si="2041"/>
        <v>4.663013698630137E-3</v>
      </c>
      <c r="DU809" s="223">
        <f t="shared" si="2041"/>
        <v>4.663013698630137E-3</v>
      </c>
      <c r="DV809" s="223">
        <f t="shared" si="2041"/>
        <v>4.5997267759562838E-3</v>
      </c>
      <c r="DW809" s="223">
        <f t="shared" si="2041"/>
        <v>4.5997267759562838E-3</v>
      </c>
      <c r="DX809" s="223">
        <f t="shared" si="2041"/>
        <v>4.6502732240437158E-3</v>
      </c>
      <c r="DY809" s="223">
        <f t="shared" si="2041"/>
        <v>4.6502732240437158E-3</v>
      </c>
      <c r="DZ809" s="223">
        <f t="shared" si="2041"/>
        <v>4.5616438356164378E-3</v>
      </c>
      <c r="EA809" s="223">
        <f t="shared" si="2041"/>
        <v>4.6123287671232874E-3</v>
      </c>
      <c r="EB809" s="223">
        <f t="shared" si="2041"/>
        <v>4.663013698630137E-3</v>
      </c>
      <c r="EC809" s="223">
        <f t="shared" si="2041"/>
        <v>4.663013698630137E-3</v>
      </c>
      <c r="ED809" s="223">
        <f t="shared" si="2041"/>
        <v>4.5616438356164378E-3</v>
      </c>
      <c r="EE809" s="223">
        <f t="shared" si="2041"/>
        <v>4.6123287671232874E-3</v>
      </c>
      <c r="EF809" s="223">
        <f t="shared" si="2041"/>
        <v>4.663013698630137E-3</v>
      </c>
      <c r="EG809" s="223">
        <f t="shared" si="2041"/>
        <v>4.663013698630137E-3</v>
      </c>
      <c r="EH809" s="223">
        <f t="shared" ref="EH809:FR809" si="2042">$E809 * EH9</f>
        <v>4.5616438356164378E-3</v>
      </c>
      <c r="EI809" s="223">
        <f t="shared" si="2042"/>
        <v>4.6123287671232874E-3</v>
      </c>
      <c r="EJ809" s="223">
        <f t="shared" si="2042"/>
        <v>4.663013698630137E-3</v>
      </c>
      <c r="EK809" s="223">
        <f t="shared" si="2042"/>
        <v>4.663013698630137E-3</v>
      </c>
      <c r="EL809" s="223">
        <f t="shared" si="2042"/>
        <v>4.5997267759562838E-3</v>
      </c>
      <c r="EM809" s="223">
        <f t="shared" si="2042"/>
        <v>4.5997267759562838E-3</v>
      </c>
      <c r="EN809" s="223">
        <f t="shared" si="2042"/>
        <v>4.6502732240437158E-3</v>
      </c>
      <c r="EO809" s="223">
        <f t="shared" si="2042"/>
        <v>4.6502732240437158E-3</v>
      </c>
      <c r="EP809" s="223">
        <f t="shared" si="2042"/>
        <v>4.5616438356164378E-3</v>
      </c>
      <c r="EQ809" s="223">
        <f t="shared" si="2042"/>
        <v>4.6123287671232874E-3</v>
      </c>
      <c r="ER809" s="223">
        <f t="shared" si="2042"/>
        <v>4.663013698630137E-3</v>
      </c>
      <c r="ES809" s="223">
        <f t="shared" si="2042"/>
        <v>4.663013698630137E-3</v>
      </c>
      <c r="ET809" s="223">
        <f t="shared" si="2042"/>
        <v>4.5616438356164378E-3</v>
      </c>
      <c r="EU809" s="223">
        <f t="shared" si="2042"/>
        <v>4.6123287671232874E-3</v>
      </c>
      <c r="EV809" s="223">
        <f t="shared" si="2042"/>
        <v>4.663013698630137E-3</v>
      </c>
      <c r="EW809" s="223">
        <f t="shared" si="2042"/>
        <v>4.663013698630137E-3</v>
      </c>
      <c r="EX809" s="223">
        <f t="shared" si="2042"/>
        <v>4.5616438356164378E-3</v>
      </c>
      <c r="EY809" s="223">
        <f t="shared" si="2042"/>
        <v>4.6123287671232874E-3</v>
      </c>
      <c r="EZ809" s="223">
        <f t="shared" si="2042"/>
        <v>4.663013698630137E-3</v>
      </c>
      <c r="FA809" s="223">
        <f t="shared" si="2042"/>
        <v>4.663013698630137E-3</v>
      </c>
      <c r="FB809" s="223">
        <f t="shared" si="2042"/>
        <v>4.5997267759562838E-3</v>
      </c>
      <c r="FC809" s="223">
        <f t="shared" si="2042"/>
        <v>4.5997267759562838E-3</v>
      </c>
      <c r="FD809" s="223">
        <f t="shared" si="2042"/>
        <v>4.6502732240437158E-3</v>
      </c>
      <c r="FE809" s="223">
        <f t="shared" si="2042"/>
        <v>4.6502732240437158E-3</v>
      </c>
      <c r="FF809" s="223">
        <f t="shared" si="2042"/>
        <v>4.5616438356164378E-3</v>
      </c>
      <c r="FG809" s="223">
        <f t="shared" si="2042"/>
        <v>4.6123287671232874E-3</v>
      </c>
      <c r="FH809" s="223">
        <f t="shared" si="2042"/>
        <v>4.663013698630137E-3</v>
      </c>
      <c r="FI809" s="223">
        <f t="shared" si="2042"/>
        <v>4.663013698630137E-3</v>
      </c>
      <c r="FJ809" s="223">
        <f t="shared" si="2042"/>
        <v>4.5616438356164378E-3</v>
      </c>
      <c r="FK809" s="223">
        <f t="shared" si="2042"/>
        <v>4.6123287671232874E-3</v>
      </c>
      <c r="FL809" s="223">
        <f t="shared" si="2042"/>
        <v>4.663013698630137E-3</v>
      </c>
      <c r="FM809" s="223">
        <f t="shared" si="2042"/>
        <v>4.663013698630137E-3</v>
      </c>
      <c r="FN809" s="223">
        <f t="shared" si="2042"/>
        <v>4.5616438356164378E-3</v>
      </c>
      <c r="FO809" s="223">
        <f t="shared" si="2042"/>
        <v>4.6123287671232874E-3</v>
      </c>
      <c r="FP809" s="223">
        <f t="shared" si="2042"/>
        <v>4.663013698630137E-3</v>
      </c>
      <c r="FQ809" s="223">
        <f t="shared" si="2042"/>
        <v>4.663013698630137E-3</v>
      </c>
      <c r="FR809" s="223">
        <f t="shared" si="2042"/>
        <v>4.5997267759562838E-3</v>
      </c>
    </row>
    <row r="810" spans="2:174">
      <c r="C810" s="97" t="s">
        <v>763</v>
      </c>
      <c r="D810" s="145"/>
      <c r="E810" s="97"/>
      <c r="F810" s="97"/>
      <c r="G810" s="97"/>
      <c r="H810" s="213"/>
      <c r="I810" s="98"/>
      <c r="J810" s="98">
        <f>J809 * SUM(J803:J804)</f>
        <v>0</v>
      </c>
      <c r="K810" s="98">
        <f t="shared" ref="K810:BV810" si="2043">K809 * SUM(K803:K804)</f>
        <v>0</v>
      </c>
      <c r="L810" s="98">
        <f t="shared" si="2043"/>
        <v>0</v>
      </c>
      <c r="M810" s="98">
        <f t="shared" si="2043"/>
        <v>0</v>
      </c>
      <c r="N810" s="98">
        <f t="shared" si="2043"/>
        <v>0</v>
      </c>
      <c r="O810" s="98">
        <f t="shared" si="2043"/>
        <v>0</v>
      </c>
      <c r="P810" s="98">
        <f t="shared" si="2043"/>
        <v>0</v>
      </c>
      <c r="Q810" s="98">
        <f t="shared" si="2043"/>
        <v>0</v>
      </c>
      <c r="R810" s="98">
        <f t="shared" si="2043"/>
        <v>0</v>
      </c>
      <c r="S810" s="98">
        <f t="shared" si="2043"/>
        <v>0</v>
      </c>
      <c r="T810" s="98">
        <f t="shared" si="2043"/>
        <v>0</v>
      </c>
      <c r="U810" s="98">
        <f t="shared" si="2043"/>
        <v>0</v>
      </c>
      <c r="V810" s="98">
        <f t="shared" si="2043"/>
        <v>0</v>
      </c>
      <c r="W810" s="98">
        <f t="shared" si="2043"/>
        <v>0</v>
      </c>
      <c r="X810" s="98">
        <f t="shared" si="2043"/>
        <v>0</v>
      </c>
      <c r="Y810" s="98">
        <f t="shared" si="2043"/>
        <v>0</v>
      </c>
      <c r="Z810" s="98">
        <f t="shared" si="2043"/>
        <v>0</v>
      </c>
      <c r="AA810" s="98">
        <f t="shared" si="2043"/>
        <v>0</v>
      </c>
      <c r="AB810" s="98">
        <f t="shared" si="2043"/>
        <v>227.8960280547945</v>
      </c>
      <c r="AC810" s="98">
        <f t="shared" si="2043"/>
        <v>227.8960280547945</v>
      </c>
      <c r="AD810" s="98">
        <f t="shared" si="2043"/>
        <v>224.80299868852455</v>
      </c>
      <c r="AE810" s="98">
        <f t="shared" si="2043"/>
        <v>224.80299868852455</v>
      </c>
      <c r="AF810" s="98">
        <f t="shared" si="2043"/>
        <v>227.27336131147538</v>
      </c>
      <c r="AG810" s="98">
        <f t="shared" si="2043"/>
        <v>227.27336131147538</v>
      </c>
      <c r="AH810" s="98">
        <f t="shared" si="2043"/>
        <v>222.94176657534243</v>
      </c>
      <c r="AI810" s="98">
        <f t="shared" si="2043"/>
        <v>225.41889731506845</v>
      </c>
      <c r="AJ810" s="98">
        <f t="shared" si="2043"/>
        <v>227.8960280547945</v>
      </c>
      <c r="AK810" s="98">
        <f t="shared" si="2043"/>
        <v>227.8960280547945</v>
      </c>
      <c r="AL810" s="98">
        <f t="shared" si="2043"/>
        <v>222.94176657534243</v>
      </c>
      <c r="AM810" s="98">
        <f t="shared" si="2043"/>
        <v>225.41889731506845</v>
      </c>
      <c r="AN810" s="98">
        <f t="shared" si="2043"/>
        <v>227.8960280547945</v>
      </c>
      <c r="AO810" s="98">
        <f t="shared" si="2043"/>
        <v>227.8960280547945</v>
      </c>
      <c r="AP810" s="98">
        <f t="shared" si="2043"/>
        <v>222.94176657534243</v>
      </c>
      <c r="AQ810" s="98">
        <f t="shared" si="2043"/>
        <v>225.41889731506845</v>
      </c>
      <c r="AR810" s="98">
        <f t="shared" si="2043"/>
        <v>227.8960280547945</v>
      </c>
      <c r="AS810" s="98">
        <f t="shared" si="2043"/>
        <v>227.8960280547945</v>
      </c>
      <c r="AT810" s="98">
        <f t="shared" si="2043"/>
        <v>224.80299868852455</v>
      </c>
      <c r="AU810" s="98">
        <f t="shared" si="2043"/>
        <v>224.80299868852455</v>
      </c>
      <c r="AV810" s="98">
        <f t="shared" si="2043"/>
        <v>227.27336131147538</v>
      </c>
      <c r="AW810" s="98">
        <f t="shared" si="2043"/>
        <v>227.27336131147538</v>
      </c>
      <c r="AX810" s="98">
        <f t="shared" si="2043"/>
        <v>222.94176657534243</v>
      </c>
      <c r="AY810" s="98">
        <f t="shared" si="2043"/>
        <v>225.41889731506845</v>
      </c>
      <c r="AZ810" s="98">
        <f t="shared" si="2043"/>
        <v>227.8960280547945</v>
      </c>
      <c r="BA810" s="98">
        <f t="shared" si="2043"/>
        <v>227.8960280547945</v>
      </c>
      <c r="BB810" s="98">
        <f t="shared" si="2043"/>
        <v>222.94176657534243</v>
      </c>
      <c r="BC810" s="98">
        <f t="shared" si="2043"/>
        <v>225.41889731506845</v>
      </c>
      <c r="BD810" s="98">
        <f t="shared" si="2043"/>
        <v>227.8960280547945</v>
      </c>
      <c r="BE810" s="98">
        <f t="shared" si="2043"/>
        <v>227.8960280547945</v>
      </c>
      <c r="BF810" s="98">
        <f t="shared" si="2043"/>
        <v>222.94176657534243</v>
      </c>
      <c r="BG810" s="98">
        <f t="shared" si="2043"/>
        <v>225.41889731506845</v>
      </c>
      <c r="BH810" s="98">
        <f t="shared" si="2043"/>
        <v>227.8960280547945</v>
      </c>
      <c r="BI810" s="98">
        <f t="shared" si="2043"/>
        <v>227.8960280547945</v>
      </c>
      <c r="BJ810" s="98">
        <f t="shared" si="2043"/>
        <v>112.40149934426226</v>
      </c>
      <c r="BK810" s="98">
        <f t="shared" si="2043"/>
        <v>112.40149934426226</v>
      </c>
      <c r="BL810" s="98">
        <f t="shared" si="2043"/>
        <v>113.63668065573768</v>
      </c>
      <c r="BM810" s="98">
        <f t="shared" si="2043"/>
        <v>113.63668065573768</v>
      </c>
      <c r="BN810" s="98">
        <f t="shared" si="2043"/>
        <v>111.47088328767119</v>
      </c>
      <c r="BO810" s="98">
        <f t="shared" si="2043"/>
        <v>0</v>
      </c>
      <c r="BP810" s="98">
        <f t="shared" si="2043"/>
        <v>0</v>
      </c>
      <c r="BQ810" s="98">
        <f t="shared" si="2043"/>
        <v>0</v>
      </c>
      <c r="BR810" s="98">
        <f t="shared" si="2043"/>
        <v>0</v>
      </c>
      <c r="BS810" s="98">
        <f t="shared" si="2043"/>
        <v>0</v>
      </c>
      <c r="BT810" s="98">
        <f t="shared" si="2043"/>
        <v>0</v>
      </c>
      <c r="BU810" s="98">
        <f t="shared" si="2043"/>
        <v>0</v>
      </c>
      <c r="BV810" s="98">
        <f t="shared" si="2043"/>
        <v>0</v>
      </c>
      <c r="BW810" s="98">
        <f t="shared" ref="BW810:EH810" si="2044">BW809 * SUM(BW803:BW804)</f>
        <v>0</v>
      </c>
      <c r="BX810" s="98">
        <f t="shared" si="2044"/>
        <v>0</v>
      </c>
      <c r="BY810" s="98">
        <f t="shared" si="2044"/>
        <v>0</v>
      </c>
      <c r="BZ810" s="98">
        <f t="shared" si="2044"/>
        <v>0</v>
      </c>
      <c r="CA810" s="98">
        <f t="shared" si="2044"/>
        <v>0</v>
      </c>
      <c r="CB810" s="98">
        <f t="shared" si="2044"/>
        <v>0</v>
      </c>
      <c r="CC810" s="98">
        <f t="shared" si="2044"/>
        <v>0</v>
      </c>
      <c r="CD810" s="98">
        <f t="shared" si="2044"/>
        <v>0</v>
      </c>
      <c r="CE810" s="98">
        <f t="shared" si="2044"/>
        <v>0</v>
      </c>
      <c r="CF810" s="98">
        <f t="shared" si="2044"/>
        <v>0</v>
      </c>
      <c r="CG810" s="98">
        <f t="shared" si="2044"/>
        <v>0</v>
      </c>
      <c r="CH810" s="98">
        <f t="shared" si="2044"/>
        <v>0</v>
      </c>
      <c r="CI810" s="98">
        <f t="shared" si="2044"/>
        <v>0</v>
      </c>
      <c r="CJ810" s="98">
        <f t="shared" si="2044"/>
        <v>0</v>
      </c>
      <c r="CK810" s="98">
        <f t="shared" si="2044"/>
        <v>0</v>
      </c>
      <c r="CL810" s="98">
        <f t="shared" si="2044"/>
        <v>0</v>
      </c>
      <c r="CM810" s="98">
        <f t="shared" si="2044"/>
        <v>0</v>
      </c>
      <c r="CN810" s="98">
        <f t="shared" si="2044"/>
        <v>0</v>
      </c>
      <c r="CO810" s="98">
        <f t="shared" si="2044"/>
        <v>0</v>
      </c>
      <c r="CP810" s="98">
        <f t="shared" si="2044"/>
        <v>0</v>
      </c>
      <c r="CQ810" s="98">
        <f t="shared" si="2044"/>
        <v>0</v>
      </c>
      <c r="CR810" s="98">
        <f t="shared" si="2044"/>
        <v>0</v>
      </c>
      <c r="CS810" s="98">
        <f t="shared" si="2044"/>
        <v>0</v>
      </c>
      <c r="CT810" s="98">
        <f t="shared" si="2044"/>
        <v>0</v>
      </c>
      <c r="CU810" s="98">
        <f t="shared" si="2044"/>
        <v>0</v>
      </c>
      <c r="CV810" s="98">
        <f t="shared" si="2044"/>
        <v>0</v>
      </c>
      <c r="CW810" s="98">
        <f t="shared" si="2044"/>
        <v>0</v>
      </c>
      <c r="CX810" s="98">
        <f t="shared" si="2044"/>
        <v>0</v>
      </c>
      <c r="CY810" s="98">
        <f t="shared" si="2044"/>
        <v>0</v>
      </c>
      <c r="CZ810" s="98">
        <f t="shared" si="2044"/>
        <v>0</v>
      </c>
      <c r="DA810" s="98">
        <f t="shared" si="2044"/>
        <v>0</v>
      </c>
      <c r="DB810" s="98">
        <f t="shared" si="2044"/>
        <v>0</v>
      </c>
      <c r="DC810" s="98">
        <f t="shared" si="2044"/>
        <v>0</v>
      </c>
      <c r="DD810" s="98">
        <f t="shared" si="2044"/>
        <v>0</v>
      </c>
      <c r="DE810" s="98">
        <f t="shared" si="2044"/>
        <v>0</v>
      </c>
      <c r="DF810" s="98">
        <f t="shared" si="2044"/>
        <v>0</v>
      </c>
      <c r="DG810" s="98">
        <f t="shared" si="2044"/>
        <v>0</v>
      </c>
      <c r="DH810" s="98">
        <f t="shared" si="2044"/>
        <v>0</v>
      </c>
      <c r="DI810" s="98">
        <f t="shared" si="2044"/>
        <v>0</v>
      </c>
      <c r="DJ810" s="98">
        <f t="shared" si="2044"/>
        <v>0</v>
      </c>
      <c r="DK810" s="98">
        <f t="shared" si="2044"/>
        <v>0</v>
      </c>
      <c r="DL810" s="98">
        <f t="shared" si="2044"/>
        <v>0</v>
      </c>
      <c r="DM810" s="98">
        <f t="shared" si="2044"/>
        <v>0</v>
      </c>
      <c r="DN810" s="98">
        <f t="shared" si="2044"/>
        <v>0</v>
      </c>
      <c r="DO810" s="98">
        <f t="shared" si="2044"/>
        <v>0</v>
      </c>
      <c r="DP810" s="98">
        <f t="shared" si="2044"/>
        <v>0</v>
      </c>
      <c r="DQ810" s="98">
        <f t="shared" si="2044"/>
        <v>0</v>
      </c>
      <c r="DR810" s="98">
        <f t="shared" si="2044"/>
        <v>0</v>
      </c>
      <c r="DS810" s="98">
        <f t="shared" si="2044"/>
        <v>0</v>
      </c>
      <c r="DT810" s="98">
        <f t="shared" si="2044"/>
        <v>0</v>
      </c>
      <c r="DU810" s="98">
        <f t="shared" si="2044"/>
        <v>0</v>
      </c>
      <c r="DV810" s="98">
        <f t="shared" si="2044"/>
        <v>0</v>
      </c>
      <c r="DW810" s="98">
        <f t="shared" si="2044"/>
        <v>0</v>
      </c>
      <c r="DX810" s="98">
        <f t="shared" si="2044"/>
        <v>0</v>
      </c>
      <c r="DY810" s="98">
        <f t="shared" si="2044"/>
        <v>0</v>
      </c>
      <c r="DZ810" s="98">
        <f t="shared" si="2044"/>
        <v>0</v>
      </c>
      <c r="EA810" s="98">
        <f t="shared" si="2044"/>
        <v>0</v>
      </c>
      <c r="EB810" s="98">
        <f t="shared" si="2044"/>
        <v>0</v>
      </c>
      <c r="EC810" s="98">
        <f t="shared" si="2044"/>
        <v>0</v>
      </c>
      <c r="ED810" s="98">
        <f t="shared" si="2044"/>
        <v>0</v>
      </c>
      <c r="EE810" s="98">
        <f t="shared" si="2044"/>
        <v>0</v>
      </c>
      <c r="EF810" s="98">
        <f t="shared" si="2044"/>
        <v>0</v>
      </c>
      <c r="EG810" s="98">
        <f t="shared" si="2044"/>
        <v>0</v>
      </c>
      <c r="EH810" s="98">
        <f t="shared" si="2044"/>
        <v>0</v>
      </c>
      <c r="EI810" s="98">
        <f t="shared" ref="EI810:FR810" si="2045">EI809 * SUM(EI803:EI804)</f>
        <v>0</v>
      </c>
      <c r="EJ810" s="98">
        <f t="shared" si="2045"/>
        <v>0</v>
      </c>
      <c r="EK810" s="98">
        <f t="shared" si="2045"/>
        <v>0</v>
      </c>
      <c r="EL810" s="98">
        <f t="shared" si="2045"/>
        <v>0</v>
      </c>
      <c r="EM810" s="98">
        <f t="shared" si="2045"/>
        <v>0</v>
      </c>
      <c r="EN810" s="98">
        <f t="shared" si="2045"/>
        <v>0</v>
      </c>
      <c r="EO810" s="98">
        <f t="shared" si="2045"/>
        <v>0</v>
      </c>
      <c r="EP810" s="98">
        <f t="shared" si="2045"/>
        <v>0</v>
      </c>
      <c r="EQ810" s="98">
        <f t="shared" si="2045"/>
        <v>0</v>
      </c>
      <c r="ER810" s="98">
        <f t="shared" si="2045"/>
        <v>0</v>
      </c>
      <c r="ES810" s="98">
        <f t="shared" si="2045"/>
        <v>0</v>
      </c>
      <c r="ET810" s="98">
        <f t="shared" si="2045"/>
        <v>0</v>
      </c>
      <c r="EU810" s="98">
        <f t="shared" si="2045"/>
        <v>0</v>
      </c>
      <c r="EV810" s="98">
        <f t="shared" si="2045"/>
        <v>0</v>
      </c>
      <c r="EW810" s="98">
        <f t="shared" si="2045"/>
        <v>0</v>
      </c>
      <c r="EX810" s="98">
        <f t="shared" si="2045"/>
        <v>0</v>
      </c>
      <c r="EY810" s="98">
        <f t="shared" si="2045"/>
        <v>0</v>
      </c>
      <c r="EZ810" s="98">
        <f t="shared" si="2045"/>
        <v>0</v>
      </c>
      <c r="FA810" s="98">
        <f t="shared" si="2045"/>
        <v>0</v>
      </c>
      <c r="FB810" s="98">
        <f t="shared" si="2045"/>
        <v>0</v>
      </c>
      <c r="FC810" s="98">
        <f t="shared" si="2045"/>
        <v>0</v>
      </c>
      <c r="FD810" s="98">
        <f t="shared" si="2045"/>
        <v>0</v>
      </c>
      <c r="FE810" s="98">
        <f t="shared" si="2045"/>
        <v>0</v>
      </c>
      <c r="FF810" s="98">
        <f t="shared" si="2045"/>
        <v>0</v>
      </c>
      <c r="FG810" s="98">
        <f t="shared" si="2045"/>
        <v>0</v>
      </c>
      <c r="FH810" s="98">
        <f t="shared" si="2045"/>
        <v>0</v>
      </c>
      <c r="FI810" s="98">
        <f t="shared" si="2045"/>
        <v>0</v>
      </c>
      <c r="FJ810" s="98">
        <f t="shared" si="2045"/>
        <v>0</v>
      </c>
      <c r="FK810" s="98">
        <f t="shared" si="2045"/>
        <v>0</v>
      </c>
      <c r="FL810" s="98">
        <f t="shared" si="2045"/>
        <v>0</v>
      </c>
      <c r="FM810" s="98">
        <f t="shared" si="2045"/>
        <v>0</v>
      </c>
      <c r="FN810" s="98">
        <f t="shared" si="2045"/>
        <v>0</v>
      </c>
      <c r="FO810" s="98">
        <f t="shared" si="2045"/>
        <v>0</v>
      </c>
      <c r="FP810" s="98">
        <f t="shared" si="2045"/>
        <v>0</v>
      </c>
      <c r="FQ810" s="98">
        <f t="shared" si="2045"/>
        <v>0</v>
      </c>
      <c r="FR810" s="98">
        <f t="shared" si="2045"/>
        <v>0</v>
      </c>
    </row>
    <row r="811" spans="2:174">
      <c r="H811" s="8"/>
      <c r="I811" s="18"/>
    </row>
    <row r="812" spans="2:174">
      <c r="B812" s="5" t="s">
        <v>618</v>
      </c>
      <c r="C812" s="4"/>
      <c r="D812" s="7"/>
      <c r="E812" s="4"/>
      <c r="F812" s="4"/>
      <c r="G812" s="7"/>
      <c r="H812" s="7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4"/>
      <c r="AG812" s="4"/>
      <c r="AH812" s="4"/>
      <c r="AI812" s="4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</row>
    <row r="813" spans="2:174">
      <c r="H813" s="8"/>
      <c r="I813" s="18"/>
    </row>
    <row r="814" spans="2:174">
      <c r="B814" s="30" t="s">
        <v>289</v>
      </c>
      <c r="H814" s="8"/>
      <c r="I814" s="18"/>
    </row>
    <row r="815" spans="2:174">
      <c r="H815" s="8"/>
      <c r="I815" s="18"/>
    </row>
    <row r="816" spans="2:174">
      <c r="C816" t="s">
        <v>619</v>
      </c>
      <c r="D816" s="144" t="s">
        <v>974</v>
      </c>
      <c r="E816" s="151">
        <f>INDEX(Assumptions!$G$522:$G$522,MATCH($A$1,Model_Number,0))</f>
        <v>255000</v>
      </c>
      <c r="H816" s="8"/>
      <c r="I816" s="18"/>
    </row>
    <row r="817" spans="2:174">
      <c r="H817" s="8"/>
      <c r="I817" s="18"/>
    </row>
    <row r="818" spans="2:174">
      <c r="C818" t="s">
        <v>114</v>
      </c>
      <c r="D818" s="144" t="s">
        <v>974</v>
      </c>
      <c r="H818" s="8"/>
      <c r="I818" s="18"/>
      <c r="J818" s="18">
        <f>I821</f>
        <v>0</v>
      </c>
      <c r="K818" s="18">
        <f t="shared" ref="K818:BV818" si="2046">J821</f>
        <v>0</v>
      </c>
      <c r="L818" s="18">
        <f t="shared" si="2046"/>
        <v>0</v>
      </c>
      <c r="M818" s="18">
        <f t="shared" si="2046"/>
        <v>0</v>
      </c>
      <c r="N818" s="18">
        <f t="shared" si="2046"/>
        <v>0</v>
      </c>
      <c r="O818" s="18">
        <f t="shared" si="2046"/>
        <v>0</v>
      </c>
      <c r="P818" s="18">
        <f t="shared" si="2046"/>
        <v>0</v>
      </c>
      <c r="Q818" s="18">
        <f t="shared" si="2046"/>
        <v>0</v>
      </c>
      <c r="R818" s="18">
        <f t="shared" si="2046"/>
        <v>0</v>
      </c>
      <c r="S818" s="18">
        <f t="shared" si="2046"/>
        <v>0</v>
      </c>
      <c r="T818" s="18">
        <f t="shared" si="2046"/>
        <v>0</v>
      </c>
      <c r="U818" s="18">
        <f t="shared" si="2046"/>
        <v>0</v>
      </c>
      <c r="V818" s="18">
        <f t="shared" si="2046"/>
        <v>0</v>
      </c>
      <c r="W818" s="18">
        <f t="shared" si="2046"/>
        <v>0</v>
      </c>
      <c r="X818" s="18">
        <f t="shared" si="2046"/>
        <v>0</v>
      </c>
      <c r="Y818" s="18">
        <f t="shared" si="2046"/>
        <v>0</v>
      </c>
      <c r="Z818" s="18">
        <f t="shared" si="2046"/>
        <v>0</v>
      </c>
      <c r="AA818" s="18">
        <f t="shared" si="2046"/>
        <v>0</v>
      </c>
      <c r="AB818" s="18">
        <f t="shared" si="2046"/>
        <v>255000</v>
      </c>
      <c r="AC818" s="18">
        <f t="shared" si="2046"/>
        <v>0</v>
      </c>
      <c r="AD818" s="18">
        <f t="shared" si="2046"/>
        <v>0</v>
      </c>
      <c r="AE818" s="18">
        <f t="shared" si="2046"/>
        <v>0</v>
      </c>
      <c r="AF818" s="18">
        <f t="shared" si="2046"/>
        <v>0</v>
      </c>
      <c r="AG818" s="18">
        <f t="shared" si="2046"/>
        <v>0</v>
      </c>
      <c r="AH818" s="18">
        <f t="shared" si="2046"/>
        <v>0</v>
      </c>
      <c r="AI818" s="18">
        <f t="shared" si="2046"/>
        <v>0</v>
      </c>
      <c r="AJ818" s="18">
        <f t="shared" si="2046"/>
        <v>0</v>
      </c>
      <c r="AK818" s="18">
        <f t="shared" si="2046"/>
        <v>0</v>
      </c>
      <c r="AL818" s="18">
        <f t="shared" si="2046"/>
        <v>0</v>
      </c>
      <c r="AM818" s="18">
        <f t="shared" si="2046"/>
        <v>0</v>
      </c>
      <c r="AN818" s="18">
        <f t="shared" si="2046"/>
        <v>0</v>
      </c>
      <c r="AO818" s="18">
        <f t="shared" si="2046"/>
        <v>0</v>
      </c>
      <c r="AP818" s="18">
        <f t="shared" si="2046"/>
        <v>0</v>
      </c>
      <c r="AQ818" s="18">
        <f t="shared" si="2046"/>
        <v>0</v>
      </c>
      <c r="AR818" s="18">
        <f t="shared" si="2046"/>
        <v>0</v>
      </c>
      <c r="AS818" s="18">
        <f t="shared" si="2046"/>
        <v>0</v>
      </c>
      <c r="AT818" s="18">
        <f t="shared" si="2046"/>
        <v>0</v>
      </c>
      <c r="AU818" s="18">
        <f t="shared" si="2046"/>
        <v>0</v>
      </c>
      <c r="AV818" s="18">
        <f t="shared" si="2046"/>
        <v>0</v>
      </c>
      <c r="AW818" s="18">
        <f t="shared" si="2046"/>
        <v>0</v>
      </c>
      <c r="AX818" s="18">
        <f t="shared" si="2046"/>
        <v>0</v>
      </c>
      <c r="AY818" s="18">
        <f t="shared" si="2046"/>
        <v>0</v>
      </c>
      <c r="AZ818" s="18">
        <f t="shared" si="2046"/>
        <v>0</v>
      </c>
      <c r="BA818" s="18">
        <f t="shared" si="2046"/>
        <v>0</v>
      </c>
      <c r="BB818" s="18">
        <f t="shared" si="2046"/>
        <v>0</v>
      </c>
      <c r="BC818" s="18">
        <f t="shared" si="2046"/>
        <v>0</v>
      </c>
      <c r="BD818" s="18">
        <f t="shared" si="2046"/>
        <v>0</v>
      </c>
      <c r="BE818" s="18">
        <f t="shared" si="2046"/>
        <v>0</v>
      </c>
      <c r="BF818" s="18">
        <f t="shared" si="2046"/>
        <v>0</v>
      </c>
      <c r="BG818" s="18">
        <f t="shared" si="2046"/>
        <v>0</v>
      </c>
      <c r="BH818" s="18">
        <f t="shared" si="2046"/>
        <v>0</v>
      </c>
      <c r="BI818" s="18">
        <f t="shared" si="2046"/>
        <v>0</v>
      </c>
      <c r="BJ818" s="18">
        <f t="shared" si="2046"/>
        <v>0</v>
      </c>
      <c r="BK818" s="18">
        <f t="shared" si="2046"/>
        <v>0</v>
      </c>
      <c r="BL818" s="18">
        <f t="shared" si="2046"/>
        <v>0</v>
      </c>
      <c r="BM818" s="18">
        <f t="shared" si="2046"/>
        <v>0</v>
      </c>
      <c r="BN818" s="18">
        <f t="shared" si="2046"/>
        <v>0</v>
      </c>
      <c r="BO818" s="18">
        <f t="shared" si="2046"/>
        <v>0</v>
      </c>
      <c r="BP818" s="18">
        <f t="shared" si="2046"/>
        <v>0</v>
      </c>
      <c r="BQ818" s="18">
        <f t="shared" si="2046"/>
        <v>0</v>
      </c>
      <c r="BR818" s="18">
        <f t="shared" si="2046"/>
        <v>0</v>
      </c>
      <c r="BS818" s="18">
        <f t="shared" si="2046"/>
        <v>0</v>
      </c>
      <c r="BT818" s="18">
        <f t="shared" si="2046"/>
        <v>0</v>
      </c>
      <c r="BU818" s="18">
        <f t="shared" si="2046"/>
        <v>0</v>
      </c>
      <c r="BV818" s="18">
        <f t="shared" si="2046"/>
        <v>0</v>
      </c>
      <c r="BW818" s="18">
        <f t="shared" ref="BW818:EH818" si="2047">BV821</f>
        <v>0</v>
      </c>
      <c r="BX818" s="18">
        <f t="shared" si="2047"/>
        <v>0</v>
      </c>
      <c r="BY818" s="18">
        <f t="shared" si="2047"/>
        <v>0</v>
      </c>
      <c r="BZ818" s="18">
        <f t="shared" si="2047"/>
        <v>0</v>
      </c>
      <c r="CA818" s="18">
        <f t="shared" si="2047"/>
        <v>0</v>
      </c>
      <c r="CB818" s="18">
        <f t="shared" si="2047"/>
        <v>0</v>
      </c>
      <c r="CC818" s="18">
        <f t="shared" si="2047"/>
        <v>0</v>
      </c>
      <c r="CD818" s="18">
        <f t="shared" si="2047"/>
        <v>0</v>
      </c>
      <c r="CE818" s="18">
        <f t="shared" si="2047"/>
        <v>0</v>
      </c>
      <c r="CF818" s="18">
        <f t="shared" si="2047"/>
        <v>0</v>
      </c>
      <c r="CG818" s="18">
        <f t="shared" si="2047"/>
        <v>0</v>
      </c>
      <c r="CH818" s="18">
        <f t="shared" si="2047"/>
        <v>0</v>
      </c>
      <c r="CI818" s="18">
        <f t="shared" si="2047"/>
        <v>0</v>
      </c>
      <c r="CJ818" s="18">
        <f t="shared" si="2047"/>
        <v>0</v>
      </c>
      <c r="CK818" s="18">
        <f t="shared" si="2047"/>
        <v>0</v>
      </c>
      <c r="CL818" s="18">
        <f t="shared" si="2047"/>
        <v>0</v>
      </c>
      <c r="CM818" s="18">
        <f t="shared" si="2047"/>
        <v>0</v>
      </c>
      <c r="CN818" s="18">
        <f t="shared" si="2047"/>
        <v>0</v>
      </c>
      <c r="CO818" s="18">
        <f t="shared" si="2047"/>
        <v>0</v>
      </c>
      <c r="CP818" s="18">
        <f t="shared" si="2047"/>
        <v>0</v>
      </c>
      <c r="CQ818" s="18">
        <f t="shared" si="2047"/>
        <v>0</v>
      </c>
      <c r="CR818" s="18">
        <f t="shared" si="2047"/>
        <v>0</v>
      </c>
      <c r="CS818" s="18">
        <f t="shared" si="2047"/>
        <v>0</v>
      </c>
      <c r="CT818" s="18">
        <f t="shared" si="2047"/>
        <v>0</v>
      </c>
      <c r="CU818" s="18">
        <f t="shared" si="2047"/>
        <v>0</v>
      </c>
      <c r="CV818" s="18">
        <f t="shared" si="2047"/>
        <v>0</v>
      </c>
      <c r="CW818" s="18">
        <f t="shared" si="2047"/>
        <v>0</v>
      </c>
      <c r="CX818" s="18">
        <f t="shared" si="2047"/>
        <v>0</v>
      </c>
      <c r="CY818" s="18">
        <f t="shared" si="2047"/>
        <v>0</v>
      </c>
      <c r="CZ818" s="18">
        <f t="shared" si="2047"/>
        <v>0</v>
      </c>
      <c r="DA818" s="18">
        <f t="shared" si="2047"/>
        <v>0</v>
      </c>
      <c r="DB818" s="18">
        <f t="shared" si="2047"/>
        <v>0</v>
      </c>
      <c r="DC818" s="18">
        <f t="shared" si="2047"/>
        <v>0</v>
      </c>
      <c r="DD818" s="18">
        <f t="shared" si="2047"/>
        <v>0</v>
      </c>
      <c r="DE818" s="18">
        <f t="shared" si="2047"/>
        <v>0</v>
      </c>
      <c r="DF818" s="18">
        <f t="shared" si="2047"/>
        <v>0</v>
      </c>
      <c r="DG818" s="18">
        <f t="shared" si="2047"/>
        <v>0</v>
      </c>
      <c r="DH818" s="18">
        <f t="shared" si="2047"/>
        <v>0</v>
      </c>
      <c r="DI818" s="18">
        <f t="shared" si="2047"/>
        <v>0</v>
      </c>
      <c r="DJ818" s="18">
        <f t="shared" si="2047"/>
        <v>0</v>
      </c>
      <c r="DK818" s="18">
        <f t="shared" si="2047"/>
        <v>0</v>
      </c>
      <c r="DL818" s="18">
        <f t="shared" si="2047"/>
        <v>0</v>
      </c>
      <c r="DM818" s="18">
        <f t="shared" si="2047"/>
        <v>0</v>
      </c>
      <c r="DN818" s="18">
        <f t="shared" si="2047"/>
        <v>0</v>
      </c>
      <c r="DO818" s="18">
        <f t="shared" si="2047"/>
        <v>0</v>
      </c>
      <c r="DP818" s="18">
        <f t="shared" si="2047"/>
        <v>0</v>
      </c>
      <c r="DQ818" s="18">
        <f t="shared" si="2047"/>
        <v>0</v>
      </c>
      <c r="DR818" s="18">
        <f t="shared" si="2047"/>
        <v>0</v>
      </c>
      <c r="DS818" s="18">
        <f t="shared" si="2047"/>
        <v>0</v>
      </c>
      <c r="DT818" s="18">
        <f t="shared" si="2047"/>
        <v>0</v>
      </c>
      <c r="DU818" s="18">
        <f t="shared" si="2047"/>
        <v>0</v>
      </c>
      <c r="DV818" s="18">
        <f t="shared" si="2047"/>
        <v>0</v>
      </c>
      <c r="DW818" s="18">
        <f t="shared" si="2047"/>
        <v>0</v>
      </c>
      <c r="DX818" s="18">
        <f t="shared" si="2047"/>
        <v>0</v>
      </c>
      <c r="DY818" s="18">
        <f t="shared" si="2047"/>
        <v>0</v>
      </c>
      <c r="DZ818" s="18">
        <f t="shared" si="2047"/>
        <v>0</v>
      </c>
      <c r="EA818" s="18">
        <f t="shared" si="2047"/>
        <v>0</v>
      </c>
      <c r="EB818" s="18">
        <f t="shared" si="2047"/>
        <v>0</v>
      </c>
      <c r="EC818" s="18">
        <f t="shared" si="2047"/>
        <v>0</v>
      </c>
      <c r="ED818" s="18">
        <f t="shared" si="2047"/>
        <v>0</v>
      </c>
      <c r="EE818" s="18">
        <f t="shared" si="2047"/>
        <v>0</v>
      </c>
      <c r="EF818" s="18">
        <f t="shared" si="2047"/>
        <v>0</v>
      </c>
      <c r="EG818" s="18">
        <f t="shared" si="2047"/>
        <v>0</v>
      </c>
      <c r="EH818" s="18">
        <f t="shared" si="2047"/>
        <v>0</v>
      </c>
      <c r="EI818" s="18">
        <f t="shared" ref="EI818:FR818" si="2048">EH821</f>
        <v>0</v>
      </c>
      <c r="EJ818" s="18">
        <f t="shared" si="2048"/>
        <v>0</v>
      </c>
      <c r="EK818" s="18">
        <f t="shared" si="2048"/>
        <v>0</v>
      </c>
      <c r="EL818" s="18">
        <f t="shared" si="2048"/>
        <v>0</v>
      </c>
      <c r="EM818" s="18">
        <f t="shared" si="2048"/>
        <v>0</v>
      </c>
      <c r="EN818" s="18">
        <f t="shared" si="2048"/>
        <v>0</v>
      </c>
      <c r="EO818" s="18">
        <f t="shared" si="2048"/>
        <v>0</v>
      </c>
      <c r="EP818" s="18">
        <f t="shared" si="2048"/>
        <v>0</v>
      </c>
      <c r="EQ818" s="18">
        <f t="shared" si="2048"/>
        <v>0</v>
      </c>
      <c r="ER818" s="18">
        <f t="shared" si="2048"/>
        <v>0</v>
      </c>
      <c r="ES818" s="18">
        <f t="shared" si="2048"/>
        <v>0</v>
      </c>
      <c r="ET818" s="18">
        <f t="shared" si="2048"/>
        <v>0</v>
      </c>
      <c r="EU818" s="18">
        <f t="shared" si="2048"/>
        <v>0</v>
      </c>
      <c r="EV818" s="18">
        <f t="shared" si="2048"/>
        <v>0</v>
      </c>
      <c r="EW818" s="18">
        <f t="shared" si="2048"/>
        <v>0</v>
      </c>
      <c r="EX818" s="18">
        <f t="shared" si="2048"/>
        <v>0</v>
      </c>
      <c r="EY818" s="18">
        <f t="shared" si="2048"/>
        <v>0</v>
      </c>
      <c r="EZ818" s="18">
        <f t="shared" si="2048"/>
        <v>0</v>
      </c>
      <c r="FA818" s="18">
        <f t="shared" si="2048"/>
        <v>0</v>
      </c>
      <c r="FB818" s="18">
        <f t="shared" si="2048"/>
        <v>0</v>
      </c>
      <c r="FC818" s="18">
        <f t="shared" si="2048"/>
        <v>0</v>
      </c>
      <c r="FD818" s="18">
        <f t="shared" si="2048"/>
        <v>0</v>
      </c>
      <c r="FE818" s="18">
        <f t="shared" si="2048"/>
        <v>0</v>
      </c>
      <c r="FF818" s="18">
        <f t="shared" si="2048"/>
        <v>0</v>
      </c>
      <c r="FG818" s="18">
        <f t="shared" si="2048"/>
        <v>0</v>
      </c>
      <c r="FH818" s="18">
        <f t="shared" si="2048"/>
        <v>0</v>
      </c>
      <c r="FI818" s="18">
        <f t="shared" si="2048"/>
        <v>0</v>
      </c>
      <c r="FJ818" s="18">
        <f t="shared" si="2048"/>
        <v>0</v>
      </c>
      <c r="FK818" s="18">
        <f t="shared" si="2048"/>
        <v>0</v>
      </c>
      <c r="FL818" s="18">
        <f t="shared" si="2048"/>
        <v>0</v>
      </c>
      <c r="FM818" s="18">
        <f t="shared" si="2048"/>
        <v>0</v>
      </c>
      <c r="FN818" s="18">
        <f t="shared" si="2048"/>
        <v>0</v>
      </c>
      <c r="FO818" s="18">
        <f t="shared" si="2048"/>
        <v>0</v>
      </c>
      <c r="FP818" s="18">
        <f t="shared" si="2048"/>
        <v>0</v>
      </c>
      <c r="FQ818" s="18">
        <f t="shared" si="2048"/>
        <v>0</v>
      </c>
      <c r="FR818" s="18">
        <f t="shared" si="2048"/>
        <v>0</v>
      </c>
    </row>
    <row r="819" spans="2:174">
      <c r="C819" s="97" t="s">
        <v>115</v>
      </c>
      <c r="D819" s="145" t="s">
        <v>974</v>
      </c>
      <c r="E819" s="97"/>
      <c r="F819" s="97"/>
      <c r="G819" s="97"/>
      <c r="H819" s="213"/>
      <c r="I819" s="272">
        <f>SUM(J819:FR819)</f>
        <v>255000</v>
      </c>
      <c r="J819" s="311">
        <f t="shared" ref="J819:AO819" si="2049">J694</f>
        <v>0</v>
      </c>
      <c r="K819" s="311">
        <f t="shared" si="2049"/>
        <v>0</v>
      </c>
      <c r="L819" s="311">
        <f t="shared" si="2049"/>
        <v>0</v>
      </c>
      <c r="M819" s="311">
        <f t="shared" si="2049"/>
        <v>0</v>
      </c>
      <c r="N819" s="311">
        <f t="shared" si="2049"/>
        <v>0</v>
      </c>
      <c r="O819" s="311">
        <f t="shared" si="2049"/>
        <v>0</v>
      </c>
      <c r="P819" s="311">
        <f t="shared" si="2049"/>
        <v>0</v>
      </c>
      <c r="Q819" s="311">
        <f t="shared" si="2049"/>
        <v>0</v>
      </c>
      <c r="R819" s="311">
        <f t="shared" si="2049"/>
        <v>0</v>
      </c>
      <c r="S819" s="311">
        <f t="shared" si="2049"/>
        <v>0</v>
      </c>
      <c r="T819" s="311">
        <f t="shared" si="2049"/>
        <v>0</v>
      </c>
      <c r="U819" s="311">
        <f t="shared" si="2049"/>
        <v>0</v>
      </c>
      <c r="V819" s="311">
        <f t="shared" si="2049"/>
        <v>0</v>
      </c>
      <c r="W819" s="311">
        <f t="shared" si="2049"/>
        <v>0</v>
      </c>
      <c r="X819" s="311">
        <f t="shared" si="2049"/>
        <v>0</v>
      </c>
      <c r="Y819" s="311">
        <f t="shared" si="2049"/>
        <v>0</v>
      </c>
      <c r="Z819" s="311">
        <f t="shared" si="2049"/>
        <v>0</v>
      </c>
      <c r="AA819" s="311">
        <f t="shared" si="2049"/>
        <v>255000</v>
      </c>
      <c r="AB819" s="311">
        <f t="shared" si="2049"/>
        <v>0</v>
      </c>
      <c r="AC819" s="311">
        <f t="shared" si="2049"/>
        <v>0</v>
      </c>
      <c r="AD819" s="311">
        <f t="shared" si="2049"/>
        <v>0</v>
      </c>
      <c r="AE819" s="311">
        <f t="shared" si="2049"/>
        <v>0</v>
      </c>
      <c r="AF819" s="311">
        <f t="shared" si="2049"/>
        <v>0</v>
      </c>
      <c r="AG819" s="311">
        <f t="shared" si="2049"/>
        <v>0</v>
      </c>
      <c r="AH819" s="311">
        <f t="shared" si="2049"/>
        <v>0</v>
      </c>
      <c r="AI819" s="311">
        <f t="shared" si="2049"/>
        <v>0</v>
      </c>
      <c r="AJ819" s="311">
        <f t="shared" si="2049"/>
        <v>0</v>
      </c>
      <c r="AK819" s="311">
        <f t="shared" si="2049"/>
        <v>0</v>
      </c>
      <c r="AL819" s="311">
        <f t="shared" si="2049"/>
        <v>0</v>
      </c>
      <c r="AM819" s="311">
        <f t="shared" si="2049"/>
        <v>0</v>
      </c>
      <c r="AN819" s="311">
        <f t="shared" si="2049"/>
        <v>0</v>
      </c>
      <c r="AO819" s="311">
        <f t="shared" si="2049"/>
        <v>0</v>
      </c>
      <c r="AP819" s="311">
        <f t="shared" ref="AP819:BU819" si="2050">AP694</f>
        <v>0</v>
      </c>
      <c r="AQ819" s="311">
        <f t="shared" si="2050"/>
        <v>0</v>
      </c>
      <c r="AR819" s="311">
        <f t="shared" si="2050"/>
        <v>0</v>
      </c>
      <c r="AS819" s="311">
        <f t="shared" si="2050"/>
        <v>0</v>
      </c>
      <c r="AT819" s="311">
        <f t="shared" si="2050"/>
        <v>0</v>
      </c>
      <c r="AU819" s="311">
        <f t="shared" si="2050"/>
        <v>0</v>
      </c>
      <c r="AV819" s="311">
        <f t="shared" si="2050"/>
        <v>0</v>
      </c>
      <c r="AW819" s="311">
        <f t="shared" si="2050"/>
        <v>0</v>
      </c>
      <c r="AX819" s="311">
        <f t="shared" si="2050"/>
        <v>0</v>
      </c>
      <c r="AY819" s="311">
        <f t="shared" si="2050"/>
        <v>0</v>
      </c>
      <c r="AZ819" s="311">
        <f t="shared" si="2050"/>
        <v>0</v>
      </c>
      <c r="BA819" s="311">
        <f t="shared" si="2050"/>
        <v>0</v>
      </c>
      <c r="BB819" s="311">
        <f t="shared" si="2050"/>
        <v>0</v>
      </c>
      <c r="BC819" s="311">
        <f t="shared" si="2050"/>
        <v>0</v>
      </c>
      <c r="BD819" s="311">
        <f t="shared" si="2050"/>
        <v>0</v>
      </c>
      <c r="BE819" s="311">
        <f t="shared" si="2050"/>
        <v>0</v>
      </c>
      <c r="BF819" s="311">
        <f t="shared" si="2050"/>
        <v>0</v>
      </c>
      <c r="BG819" s="311">
        <f t="shared" si="2050"/>
        <v>0</v>
      </c>
      <c r="BH819" s="311">
        <f t="shared" si="2050"/>
        <v>0</v>
      </c>
      <c r="BI819" s="311">
        <f t="shared" si="2050"/>
        <v>0</v>
      </c>
      <c r="BJ819" s="311">
        <f t="shared" si="2050"/>
        <v>0</v>
      </c>
      <c r="BK819" s="311">
        <f t="shared" si="2050"/>
        <v>0</v>
      </c>
      <c r="BL819" s="311">
        <f t="shared" si="2050"/>
        <v>0</v>
      </c>
      <c r="BM819" s="311">
        <f t="shared" si="2050"/>
        <v>0</v>
      </c>
      <c r="BN819" s="311">
        <f t="shared" si="2050"/>
        <v>0</v>
      </c>
      <c r="BO819" s="311">
        <f t="shared" si="2050"/>
        <v>0</v>
      </c>
      <c r="BP819" s="311">
        <f t="shared" si="2050"/>
        <v>0</v>
      </c>
      <c r="BQ819" s="311">
        <f t="shared" si="2050"/>
        <v>0</v>
      </c>
      <c r="BR819" s="311">
        <f t="shared" si="2050"/>
        <v>0</v>
      </c>
      <c r="BS819" s="311">
        <f t="shared" si="2050"/>
        <v>0</v>
      </c>
      <c r="BT819" s="311">
        <f t="shared" si="2050"/>
        <v>0</v>
      </c>
      <c r="BU819" s="311">
        <f t="shared" si="2050"/>
        <v>0</v>
      </c>
      <c r="BV819" s="311">
        <f t="shared" ref="BV819:DA819" si="2051">BV694</f>
        <v>0</v>
      </c>
      <c r="BW819" s="311">
        <f t="shared" si="2051"/>
        <v>0</v>
      </c>
      <c r="BX819" s="311">
        <f t="shared" si="2051"/>
        <v>0</v>
      </c>
      <c r="BY819" s="311">
        <f t="shared" si="2051"/>
        <v>0</v>
      </c>
      <c r="BZ819" s="311">
        <f t="shared" si="2051"/>
        <v>0</v>
      </c>
      <c r="CA819" s="311">
        <f t="shared" si="2051"/>
        <v>0</v>
      </c>
      <c r="CB819" s="311">
        <f t="shared" si="2051"/>
        <v>0</v>
      </c>
      <c r="CC819" s="311">
        <f t="shared" si="2051"/>
        <v>0</v>
      </c>
      <c r="CD819" s="311">
        <f t="shared" si="2051"/>
        <v>0</v>
      </c>
      <c r="CE819" s="311">
        <f t="shared" si="2051"/>
        <v>0</v>
      </c>
      <c r="CF819" s="311">
        <f t="shared" si="2051"/>
        <v>0</v>
      </c>
      <c r="CG819" s="311">
        <f t="shared" si="2051"/>
        <v>0</v>
      </c>
      <c r="CH819" s="311">
        <f t="shared" si="2051"/>
        <v>0</v>
      </c>
      <c r="CI819" s="311">
        <f t="shared" si="2051"/>
        <v>0</v>
      </c>
      <c r="CJ819" s="311">
        <f t="shared" si="2051"/>
        <v>0</v>
      </c>
      <c r="CK819" s="311">
        <f t="shared" si="2051"/>
        <v>0</v>
      </c>
      <c r="CL819" s="311">
        <f t="shared" si="2051"/>
        <v>0</v>
      </c>
      <c r="CM819" s="311">
        <f t="shared" si="2051"/>
        <v>0</v>
      </c>
      <c r="CN819" s="311">
        <f t="shared" si="2051"/>
        <v>0</v>
      </c>
      <c r="CO819" s="311">
        <f t="shared" si="2051"/>
        <v>0</v>
      </c>
      <c r="CP819" s="311">
        <f t="shared" si="2051"/>
        <v>0</v>
      </c>
      <c r="CQ819" s="311">
        <f t="shared" si="2051"/>
        <v>0</v>
      </c>
      <c r="CR819" s="311">
        <f t="shared" si="2051"/>
        <v>0</v>
      </c>
      <c r="CS819" s="311">
        <f t="shared" si="2051"/>
        <v>0</v>
      </c>
      <c r="CT819" s="311">
        <f t="shared" si="2051"/>
        <v>0</v>
      </c>
      <c r="CU819" s="311">
        <f t="shared" si="2051"/>
        <v>0</v>
      </c>
      <c r="CV819" s="311">
        <f t="shared" si="2051"/>
        <v>0</v>
      </c>
      <c r="CW819" s="311">
        <f t="shared" si="2051"/>
        <v>0</v>
      </c>
      <c r="CX819" s="311">
        <f t="shared" si="2051"/>
        <v>0</v>
      </c>
      <c r="CY819" s="311">
        <f t="shared" si="2051"/>
        <v>0</v>
      </c>
      <c r="CZ819" s="311">
        <f t="shared" si="2051"/>
        <v>0</v>
      </c>
      <c r="DA819" s="311">
        <f t="shared" si="2051"/>
        <v>0</v>
      </c>
      <c r="DB819" s="311">
        <f t="shared" ref="DB819:EG819" si="2052">DB694</f>
        <v>0</v>
      </c>
      <c r="DC819" s="311">
        <f t="shared" si="2052"/>
        <v>0</v>
      </c>
      <c r="DD819" s="311">
        <f t="shared" si="2052"/>
        <v>0</v>
      </c>
      <c r="DE819" s="311">
        <f t="shared" si="2052"/>
        <v>0</v>
      </c>
      <c r="DF819" s="311">
        <f t="shared" si="2052"/>
        <v>0</v>
      </c>
      <c r="DG819" s="311">
        <f t="shared" si="2052"/>
        <v>0</v>
      </c>
      <c r="DH819" s="311">
        <f t="shared" si="2052"/>
        <v>0</v>
      </c>
      <c r="DI819" s="311">
        <f t="shared" si="2052"/>
        <v>0</v>
      </c>
      <c r="DJ819" s="311">
        <f t="shared" si="2052"/>
        <v>0</v>
      </c>
      <c r="DK819" s="311">
        <f t="shared" si="2052"/>
        <v>0</v>
      </c>
      <c r="DL819" s="311">
        <f t="shared" si="2052"/>
        <v>0</v>
      </c>
      <c r="DM819" s="311">
        <f t="shared" si="2052"/>
        <v>0</v>
      </c>
      <c r="DN819" s="311">
        <f t="shared" si="2052"/>
        <v>0</v>
      </c>
      <c r="DO819" s="311">
        <f t="shared" si="2052"/>
        <v>0</v>
      </c>
      <c r="DP819" s="311">
        <f t="shared" si="2052"/>
        <v>0</v>
      </c>
      <c r="DQ819" s="311">
        <f t="shared" si="2052"/>
        <v>0</v>
      </c>
      <c r="DR819" s="311">
        <f t="shared" si="2052"/>
        <v>0</v>
      </c>
      <c r="DS819" s="311">
        <f t="shared" si="2052"/>
        <v>0</v>
      </c>
      <c r="DT819" s="311">
        <f t="shared" si="2052"/>
        <v>0</v>
      </c>
      <c r="DU819" s="311">
        <f t="shared" si="2052"/>
        <v>0</v>
      </c>
      <c r="DV819" s="311">
        <f t="shared" si="2052"/>
        <v>0</v>
      </c>
      <c r="DW819" s="311">
        <f t="shared" si="2052"/>
        <v>0</v>
      </c>
      <c r="DX819" s="311">
        <f t="shared" si="2052"/>
        <v>0</v>
      </c>
      <c r="DY819" s="311">
        <f t="shared" si="2052"/>
        <v>0</v>
      </c>
      <c r="DZ819" s="311">
        <f t="shared" si="2052"/>
        <v>0</v>
      </c>
      <c r="EA819" s="311">
        <f t="shared" si="2052"/>
        <v>0</v>
      </c>
      <c r="EB819" s="311">
        <f t="shared" si="2052"/>
        <v>0</v>
      </c>
      <c r="EC819" s="311">
        <f t="shared" si="2052"/>
        <v>0</v>
      </c>
      <c r="ED819" s="311">
        <f t="shared" si="2052"/>
        <v>0</v>
      </c>
      <c r="EE819" s="311">
        <f t="shared" si="2052"/>
        <v>0</v>
      </c>
      <c r="EF819" s="311">
        <f t="shared" si="2052"/>
        <v>0</v>
      </c>
      <c r="EG819" s="311">
        <f t="shared" si="2052"/>
        <v>0</v>
      </c>
      <c r="EH819" s="311">
        <f t="shared" ref="EH819:FR819" si="2053">EH694</f>
        <v>0</v>
      </c>
      <c r="EI819" s="311">
        <f t="shared" si="2053"/>
        <v>0</v>
      </c>
      <c r="EJ819" s="311">
        <f t="shared" si="2053"/>
        <v>0</v>
      </c>
      <c r="EK819" s="311">
        <f t="shared" si="2053"/>
        <v>0</v>
      </c>
      <c r="EL819" s="311">
        <f t="shared" si="2053"/>
        <v>0</v>
      </c>
      <c r="EM819" s="311">
        <f t="shared" si="2053"/>
        <v>0</v>
      </c>
      <c r="EN819" s="311">
        <f t="shared" si="2053"/>
        <v>0</v>
      </c>
      <c r="EO819" s="311">
        <f t="shared" si="2053"/>
        <v>0</v>
      </c>
      <c r="EP819" s="311">
        <f t="shared" si="2053"/>
        <v>0</v>
      </c>
      <c r="EQ819" s="311">
        <f t="shared" si="2053"/>
        <v>0</v>
      </c>
      <c r="ER819" s="311">
        <f t="shared" si="2053"/>
        <v>0</v>
      </c>
      <c r="ES819" s="311">
        <f t="shared" si="2053"/>
        <v>0</v>
      </c>
      <c r="ET819" s="311">
        <f t="shared" si="2053"/>
        <v>0</v>
      </c>
      <c r="EU819" s="311">
        <f t="shared" si="2053"/>
        <v>0</v>
      </c>
      <c r="EV819" s="311">
        <f t="shared" si="2053"/>
        <v>0</v>
      </c>
      <c r="EW819" s="311">
        <f t="shared" si="2053"/>
        <v>0</v>
      </c>
      <c r="EX819" s="311">
        <f t="shared" si="2053"/>
        <v>0</v>
      </c>
      <c r="EY819" s="311">
        <f t="shared" si="2053"/>
        <v>0</v>
      </c>
      <c r="EZ819" s="311">
        <f t="shared" si="2053"/>
        <v>0</v>
      </c>
      <c r="FA819" s="311">
        <f t="shared" si="2053"/>
        <v>0</v>
      </c>
      <c r="FB819" s="311">
        <f t="shared" si="2053"/>
        <v>0</v>
      </c>
      <c r="FC819" s="311">
        <f t="shared" si="2053"/>
        <v>0</v>
      </c>
      <c r="FD819" s="311">
        <f t="shared" si="2053"/>
        <v>0</v>
      </c>
      <c r="FE819" s="311">
        <f t="shared" si="2053"/>
        <v>0</v>
      </c>
      <c r="FF819" s="311">
        <f t="shared" si="2053"/>
        <v>0</v>
      </c>
      <c r="FG819" s="311">
        <f t="shared" si="2053"/>
        <v>0</v>
      </c>
      <c r="FH819" s="311">
        <f t="shared" si="2053"/>
        <v>0</v>
      </c>
      <c r="FI819" s="311">
        <f t="shared" si="2053"/>
        <v>0</v>
      </c>
      <c r="FJ819" s="311">
        <f t="shared" si="2053"/>
        <v>0</v>
      </c>
      <c r="FK819" s="311">
        <f t="shared" si="2053"/>
        <v>0</v>
      </c>
      <c r="FL819" s="311">
        <f t="shared" si="2053"/>
        <v>0</v>
      </c>
      <c r="FM819" s="311">
        <f t="shared" si="2053"/>
        <v>0</v>
      </c>
      <c r="FN819" s="311">
        <f t="shared" si="2053"/>
        <v>0</v>
      </c>
      <c r="FO819" s="311">
        <f t="shared" si="2053"/>
        <v>0</v>
      </c>
      <c r="FP819" s="311">
        <f t="shared" si="2053"/>
        <v>0</v>
      </c>
      <c r="FQ819" s="311">
        <f t="shared" si="2053"/>
        <v>0</v>
      </c>
      <c r="FR819" s="311">
        <f t="shared" si="2053"/>
        <v>0</v>
      </c>
    </row>
    <row r="820" spans="2:174">
      <c r="C820" t="s">
        <v>116</v>
      </c>
      <c r="D820" s="144" t="s">
        <v>974</v>
      </c>
      <c r="H820" s="8"/>
      <c r="I820" s="18"/>
      <c r="J820" s="18">
        <f t="shared" ref="J820:AO820" si="2054">-1 * J849 * SUM(J818:J819)</f>
        <v>0</v>
      </c>
      <c r="K820" s="18">
        <f t="shared" si="2054"/>
        <v>0</v>
      </c>
      <c r="L820" s="18">
        <f t="shared" si="2054"/>
        <v>0</v>
      </c>
      <c r="M820" s="18">
        <f t="shared" si="2054"/>
        <v>0</v>
      </c>
      <c r="N820" s="18">
        <f t="shared" si="2054"/>
        <v>0</v>
      </c>
      <c r="O820" s="18">
        <f t="shared" si="2054"/>
        <v>0</v>
      </c>
      <c r="P820" s="18">
        <f t="shared" si="2054"/>
        <v>0</v>
      </c>
      <c r="Q820" s="18">
        <f t="shared" si="2054"/>
        <v>0</v>
      </c>
      <c r="R820" s="18">
        <f t="shared" si="2054"/>
        <v>0</v>
      </c>
      <c r="S820" s="18">
        <f t="shared" si="2054"/>
        <v>0</v>
      </c>
      <c r="T820" s="18">
        <f t="shared" si="2054"/>
        <v>0</v>
      </c>
      <c r="U820" s="18">
        <f t="shared" si="2054"/>
        <v>0</v>
      </c>
      <c r="V820" s="18">
        <f t="shared" si="2054"/>
        <v>0</v>
      </c>
      <c r="W820" s="18">
        <f t="shared" si="2054"/>
        <v>0</v>
      </c>
      <c r="X820" s="18">
        <f t="shared" si="2054"/>
        <v>0</v>
      </c>
      <c r="Y820" s="18">
        <f t="shared" si="2054"/>
        <v>0</v>
      </c>
      <c r="Z820" s="18">
        <f t="shared" si="2054"/>
        <v>0</v>
      </c>
      <c r="AA820" s="18">
        <f t="shared" si="2054"/>
        <v>0</v>
      </c>
      <c r="AB820" s="18">
        <f t="shared" si="2054"/>
        <v>-255000</v>
      </c>
      <c r="AC820" s="18">
        <f t="shared" si="2054"/>
        <v>0</v>
      </c>
      <c r="AD820" s="18">
        <f t="shared" si="2054"/>
        <v>0</v>
      </c>
      <c r="AE820" s="18">
        <f t="shared" si="2054"/>
        <v>0</v>
      </c>
      <c r="AF820" s="18">
        <f t="shared" si="2054"/>
        <v>0</v>
      </c>
      <c r="AG820" s="18">
        <f t="shared" si="2054"/>
        <v>0</v>
      </c>
      <c r="AH820" s="18">
        <f t="shared" si="2054"/>
        <v>0</v>
      </c>
      <c r="AI820" s="18">
        <f t="shared" si="2054"/>
        <v>0</v>
      </c>
      <c r="AJ820" s="18">
        <f t="shared" si="2054"/>
        <v>0</v>
      </c>
      <c r="AK820" s="18">
        <f t="shared" si="2054"/>
        <v>0</v>
      </c>
      <c r="AL820" s="18">
        <f t="shared" si="2054"/>
        <v>0</v>
      </c>
      <c r="AM820" s="18">
        <f t="shared" si="2054"/>
        <v>0</v>
      </c>
      <c r="AN820" s="18">
        <f t="shared" si="2054"/>
        <v>0</v>
      </c>
      <c r="AO820" s="18">
        <f t="shared" si="2054"/>
        <v>0</v>
      </c>
      <c r="AP820" s="18">
        <f t="shared" ref="AP820:BU820" si="2055">-1 * AP849 * SUM(AP818:AP819)</f>
        <v>0</v>
      </c>
      <c r="AQ820" s="18">
        <f t="shared" si="2055"/>
        <v>0</v>
      </c>
      <c r="AR820" s="18">
        <f t="shared" si="2055"/>
        <v>0</v>
      </c>
      <c r="AS820" s="18">
        <f t="shared" si="2055"/>
        <v>0</v>
      </c>
      <c r="AT820" s="18">
        <f t="shared" si="2055"/>
        <v>0</v>
      </c>
      <c r="AU820" s="18">
        <f t="shared" si="2055"/>
        <v>0</v>
      </c>
      <c r="AV820" s="18">
        <f t="shared" si="2055"/>
        <v>0</v>
      </c>
      <c r="AW820" s="18">
        <f t="shared" si="2055"/>
        <v>0</v>
      </c>
      <c r="AX820" s="18">
        <f t="shared" si="2055"/>
        <v>0</v>
      </c>
      <c r="AY820" s="18">
        <f t="shared" si="2055"/>
        <v>0</v>
      </c>
      <c r="AZ820" s="18">
        <f t="shared" si="2055"/>
        <v>0</v>
      </c>
      <c r="BA820" s="18">
        <f t="shared" si="2055"/>
        <v>0</v>
      </c>
      <c r="BB820" s="18">
        <f t="shared" si="2055"/>
        <v>0</v>
      </c>
      <c r="BC820" s="18">
        <f t="shared" si="2055"/>
        <v>0</v>
      </c>
      <c r="BD820" s="18">
        <f t="shared" si="2055"/>
        <v>0</v>
      </c>
      <c r="BE820" s="18">
        <f t="shared" si="2055"/>
        <v>0</v>
      </c>
      <c r="BF820" s="18">
        <f t="shared" si="2055"/>
        <v>0</v>
      </c>
      <c r="BG820" s="18">
        <f t="shared" si="2055"/>
        <v>0</v>
      </c>
      <c r="BH820" s="18">
        <f t="shared" si="2055"/>
        <v>0</v>
      </c>
      <c r="BI820" s="18">
        <f t="shared" si="2055"/>
        <v>0</v>
      </c>
      <c r="BJ820" s="18">
        <f t="shared" si="2055"/>
        <v>0</v>
      </c>
      <c r="BK820" s="18">
        <f t="shared" si="2055"/>
        <v>0</v>
      </c>
      <c r="BL820" s="18">
        <f t="shared" si="2055"/>
        <v>0</v>
      </c>
      <c r="BM820" s="18">
        <f t="shared" si="2055"/>
        <v>0</v>
      </c>
      <c r="BN820" s="18">
        <f t="shared" si="2055"/>
        <v>0</v>
      </c>
      <c r="BO820" s="18">
        <f t="shared" si="2055"/>
        <v>0</v>
      </c>
      <c r="BP820" s="18">
        <f t="shared" si="2055"/>
        <v>0</v>
      </c>
      <c r="BQ820" s="18">
        <f t="shared" si="2055"/>
        <v>0</v>
      </c>
      <c r="BR820" s="18">
        <f t="shared" si="2055"/>
        <v>0</v>
      </c>
      <c r="BS820" s="18">
        <f t="shared" si="2055"/>
        <v>0</v>
      </c>
      <c r="BT820" s="18">
        <f t="shared" si="2055"/>
        <v>0</v>
      </c>
      <c r="BU820" s="18">
        <f t="shared" si="2055"/>
        <v>0</v>
      </c>
      <c r="BV820" s="18">
        <f t="shared" ref="BV820:DA820" si="2056">-1 * BV849 * SUM(BV818:BV819)</f>
        <v>0</v>
      </c>
      <c r="BW820" s="18">
        <f t="shared" si="2056"/>
        <v>0</v>
      </c>
      <c r="BX820" s="18">
        <f t="shared" si="2056"/>
        <v>0</v>
      </c>
      <c r="BY820" s="18">
        <f t="shared" si="2056"/>
        <v>0</v>
      </c>
      <c r="BZ820" s="18">
        <f t="shared" si="2056"/>
        <v>0</v>
      </c>
      <c r="CA820" s="18">
        <f t="shared" si="2056"/>
        <v>0</v>
      </c>
      <c r="CB820" s="18">
        <f t="shared" si="2056"/>
        <v>0</v>
      </c>
      <c r="CC820" s="18">
        <f t="shared" si="2056"/>
        <v>0</v>
      </c>
      <c r="CD820" s="18">
        <f t="shared" si="2056"/>
        <v>0</v>
      </c>
      <c r="CE820" s="18">
        <f t="shared" si="2056"/>
        <v>0</v>
      </c>
      <c r="CF820" s="18">
        <f t="shared" si="2056"/>
        <v>0</v>
      </c>
      <c r="CG820" s="18">
        <f t="shared" si="2056"/>
        <v>0</v>
      </c>
      <c r="CH820" s="18">
        <f t="shared" si="2056"/>
        <v>0</v>
      </c>
      <c r="CI820" s="18">
        <f t="shared" si="2056"/>
        <v>0</v>
      </c>
      <c r="CJ820" s="18">
        <f t="shared" si="2056"/>
        <v>0</v>
      </c>
      <c r="CK820" s="18">
        <f t="shared" si="2056"/>
        <v>0</v>
      </c>
      <c r="CL820" s="18">
        <f t="shared" si="2056"/>
        <v>0</v>
      </c>
      <c r="CM820" s="18">
        <f t="shared" si="2056"/>
        <v>0</v>
      </c>
      <c r="CN820" s="18">
        <f t="shared" si="2056"/>
        <v>0</v>
      </c>
      <c r="CO820" s="18">
        <f t="shared" si="2056"/>
        <v>0</v>
      </c>
      <c r="CP820" s="18">
        <f t="shared" si="2056"/>
        <v>0</v>
      </c>
      <c r="CQ820" s="18">
        <f t="shared" si="2056"/>
        <v>0</v>
      </c>
      <c r="CR820" s="18">
        <f t="shared" si="2056"/>
        <v>0</v>
      </c>
      <c r="CS820" s="18">
        <f t="shared" si="2056"/>
        <v>0</v>
      </c>
      <c r="CT820" s="18">
        <f t="shared" si="2056"/>
        <v>0</v>
      </c>
      <c r="CU820" s="18">
        <f t="shared" si="2056"/>
        <v>0</v>
      </c>
      <c r="CV820" s="18">
        <f t="shared" si="2056"/>
        <v>0</v>
      </c>
      <c r="CW820" s="18">
        <f t="shared" si="2056"/>
        <v>0</v>
      </c>
      <c r="CX820" s="18">
        <f t="shared" si="2056"/>
        <v>0</v>
      </c>
      <c r="CY820" s="18">
        <f t="shared" si="2056"/>
        <v>0</v>
      </c>
      <c r="CZ820" s="18">
        <f t="shared" si="2056"/>
        <v>0</v>
      </c>
      <c r="DA820" s="18">
        <f t="shared" si="2056"/>
        <v>0</v>
      </c>
      <c r="DB820" s="18">
        <f t="shared" ref="DB820:EG820" si="2057">-1 * DB849 * SUM(DB818:DB819)</f>
        <v>0</v>
      </c>
      <c r="DC820" s="18">
        <f t="shared" si="2057"/>
        <v>0</v>
      </c>
      <c r="DD820" s="18">
        <f t="shared" si="2057"/>
        <v>0</v>
      </c>
      <c r="DE820" s="18">
        <f t="shared" si="2057"/>
        <v>0</v>
      </c>
      <c r="DF820" s="18">
        <f t="shared" si="2057"/>
        <v>0</v>
      </c>
      <c r="DG820" s="18">
        <f t="shared" si="2057"/>
        <v>0</v>
      </c>
      <c r="DH820" s="18">
        <f t="shared" si="2057"/>
        <v>0</v>
      </c>
      <c r="DI820" s="18">
        <f t="shared" si="2057"/>
        <v>0</v>
      </c>
      <c r="DJ820" s="18">
        <f t="shared" si="2057"/>
        <v>0</v>
      </c>
      <c r="DK820" s="18">
        <f t="shared" si="2057"/>
        <v>0</v>
      </c>
      <c r="DL820" s="18">
        <f t="shared" si="2057"/>
        <v>0</v>
      </c>
      <c r="DM820" s="18">
        <f t="shared" si="2057"/>
        <v>0</v>
      </c>
      <c r="DN820" s="18">
        <f t="shared" si="2057"/>
        <v>0</v>
      </c>
      <c r="DO820" s="18">
        <f t="shared" si="2057"/>
        <v>0</v>
      </c>
      <c r="DP820" s="18">
        <f t="shared" si="2057"/>
        <v>0</v>
      </c>
      <c r="DQ820" s="18">
        <f t="shared" si="2057"/>
        <v>0</v>
      </c>
      <c r="DR820" s="18">
        <f t="shared" si="2057"/>
        <v>0</v>
      </c>
      <c r="DS820" s="18">
        <f t="shared" si="2057"/>
        <v>0</v>
      </c>
      <c r="DT820" s="18">
        <f t="shared" si="2057"/>
        <v>0</v>
      </c>
      <c r="DU820" s="18">
        <f t="shared" si="2057"/>
        <v>0</v>
      </c>
      <c r="DV820" s="18">
        <f t="shared" si="2057"/>
        <v>0</v>
      </c>
      <c r="DW820" s="18">
        <f t="shared" si="2057"/>
        <v>0</v>
      </c>
      <c r="DX820" s="18">
        <f t="shared" si="2057"/>
        <v>0</v>
      </c>
      <c r="DY820" s="18">
        <f t="shared" si="2057"/>
        <v>0</v>
      </c>
      <c r="DZ820" s="18">
        <f t="shared" si="2057"/>
        <v>0</v>
      </c>
      <c r="EA820" s="18">
        <f t="shared" si="2057"/>
        <v>0</v>
      </c>
      <c r="EB820" s="18">
        <f t="shared" si="2057"/>
        <v>0</v>
      </c>
      <c r="EC820" s="18">
        <f t="shared" si="2057"/>
        <v>0</v>
      </c>
      <c r="ED820" s="18">
        <f t="shared" si="2057"/>
        <v>0</v>
      </c>
      <c r="EE820" s="18">
        <f t="shared" si="2057"/>
        <v>0</v>
      </c>
      <c r="EF820" s="18">
        <f t="shared" si="2057"/>
        <v>0</v>
      </c>
      <c r="EG820" s="18">
        <f t="shared" si="2057"/>
        <v>0</v>
      </c>
      <c r="EH820" s="18">
        <f t="shared" ref="EH820:FM820" si="2058">-1 * EH849 * SUM(EH818:EH819)</f>
        <v>0</v>
      </c>
      <c r="EI820" s="18">
        <f t="shared" si="2058"/>
        <v>0</v>
      </c>
      <c r="EJ820" s="18">
        <f t="shared" si="2058"/>
        <v>0</v>
      </c>
      <c r="EK820" s="18">
        <f t="shared" si="2058"/>
        <v>0</v>
      </c>
      <c r="EL820" s="18">
        <f t="shared" si="2058"/>
        <v>0</v>
      </c>
      <c r="EM820" s="18">
        <f t="shared" si="2058"/>
        <v>0</v>
      </c>
      <c r="EN820" s="18">
        <f t="shared" si="2058"/>
        <v>0</v>
      </c>
      <c r="EO820" s="18">
        <f t="shared" si="2058"/>
        <v>0</v>
      </c>
      <c r="EP820" s="18">
        <f t="shared" si="2058"/>
        <v>0</v>
      </c>
      <c r="EQ820" s="18">
        <f t="shared" si="2058"/>
        <v>0</v>
      </c>
      <c r="ER820" s="18">
        <f t="shared" si="2058"/>
        <v>0</v>
      </c>
      <c r="ES820" s="18">
        <f t="shared" si="2058"/>
        <v>0</v>
      </c>
      <c r="ET820" s="18">
        <f t="shared" si="2058"/>
        <v>0</v>
      </c>
      <c r="EU820" s="18">
        <f t="shared" si="2058"/>
        <v>0</v>
      </c>
      <c r="EV820" s="18">
        <f t="shared" si="2058"/>
        <v>0</v>
      </c>
      <c r="EW820" s="18">
        <f t="shared" si="2058"/>
        <v>0</v>
      </c>
      <c r="EX820" s="18">
        <f t="shared" si="2058"/>
        <v>0</v>
      </c>
      <c r="EY820" s="18">
        <f t="shared" si="2058"/>
        <v>0</v>
      </c>
      <c r="EZ820" s="18">
        <f t="shared" si="2058"/>
        <v>0</v>
      </c>
      <c r="FA820" s="18">
        <f t="shared" si="2058"/>
        <v>0</v>
      </c>
      <c r="FB820" s="18">
        <f t="shared" si="2058"/>
        <v>0</v>
      </c>
      <c r="FC820" s="18">
        <f t="shared" si="2058"/>
        <v>0</v>
      </c>
      <c r="FD820" s="18">
        <f t="shared" si="2058"/>
        <v>0</v>
      </c>
      <c r="FE820" s="18">
        <f t="shared" si="2058"/>
        <v>0</v>
      </c>
      <c r="FF820" s="18">
        <f t="shared" si="2058"/>
        <v>0</v>
      </c>
      <c r="FG820" s="18">
        <f t="shared" si="2058"/>
        <v>0</v>
      </c>
      <c r="FH820" s="18">
        <f t="shared" si="2058"/>
        <v>0</v>
      </c>
      <c r="FI820" s="18">
        <f t="shared" si="2058"/>
        <v>0</v>
      </c>
      <c r="FJ820" s="18">
        <f t="shared" si="2058"/>
        <v>0</v>
      </c>
      <c r="FK820" s="18">
        <f t="shared" si="2058"/>
        <v>0</v>
      </c>
      <c r="FL820" s="18">
        <f t="shared" si="2058"/>
        <v>0</v>
      </c>
      <c r="FM820" s="18">
        <f t="shared" si="2058"/>
        <v>0</v>
      </c>
      <c r="FN820" s="18">
        <f>-1 * FN849 * SUM(FN818:FN819)</f>
        <v>0</v>
      </c>
      <c r="FO820" s="18">
        <f>-1 * FO849 * SUM(FO818:FO819)</f>
        <v>0</v>
      </c>
      <c r="FP820" s="18">
        <f>-1 * FP849 * SUM(FP818:FP819)</f>
        <v>0</v>
      </c>
      <c r="FQ820" s="18">
        <f>-1 * FQ849 * SUM(FQ818:FQ819)</f>
        <v>0</v>
      </c>
      <c r="FR820" s="18">
        <f>-1 * FR849 * SUM(FR818:FR819)</f>
        <v>0</v>
      </c>
    </row>
    <row r="821" spans="2:174">
      <c r="C821" s="97" t="s">
        <v>117</v>
      </c>
      <c r="D821" s="145" t="s">
        <v>974</v>
      </c>
      <c r="E821" s="97"/>
      <c r="F821" s="97"/>
      <c r="G821" s="97"/>
      <c r="H821" s="213"/>
      <c r="I821" s="180"/>
      <c r="J821" s="98">
        <f t="shared" ref="J821:AO821" si="2059">SUM(J818:J820)</f>
        <v>0</v>
      </c>
      <c r="K821" s="98">
        <f t="shared" si="2059"/>
        <v>0</v>
      </c>
      <c r="L821" s="98">
        <f t="shared" si="2059"/>
        <v>0</v>
      </c>
      <c r="M821" s="98">
        <f t="shared" si="2059"/>
        <v>0</v>
      </c>
      <c r="N821" s="98">
        <f t="shared" si="2059"/>
        <v>0</v>
      </c>
      <c r="O821" s="98">
        <f t="shared" si="2059"/>
        <v>0</v>
      </c>
      <c r="P821" s="98">
        <f t="shared" si="2059"/>
        <v>0</v>
      </c>
      <c r="Q821" s="98">
        <f t="shared" si="2059"/>
        <v>0</v>
      </c>
      <c r="R821" s="98">
        <f t="shared" si="2059"/>
        <v>0</v>
      </c>
      <c r="S821" s="98">
        <f t="shared" si="2059"/>
        <v>0</v>
      </c>
      <c r="T821" s="98">
        <f t="shared" si="2059"/>
        <v>0</v>
      </c>
      <c r="U821" s="98">
        <f t="shared" si="2059"/>
        <v>0</v>
      </c>
      <c r="V821" s="98">
        <f t="shared" si="2059"/>
        <v>0</v>
      </c>
      <c r="W821" s="98">
        <f t="shared" si="2059"/>
        <v>0</v>
      </c>
      <c r="X821" s="98">
        <f t="shared" si="2059"/>
        <v>0</v>
      </c>
      <c r="Y821" s="98">
        <f t="shared" si="2059"/>
        <v>0</v>
      </c>
      <c r="Z821" s="98">
        <f t="shared" si="2059"/>
        <v>0</v>
      </c>
      <c r="AA821" s="98">
        <f t="shared" si="2059"/>
        <v>255000</v>
      </c>
      <c r="AB821" s="98">
        <f t="shared" si="2059"/>
        <v>0</v>
      </c>
      <c r="AC821" s="98">
        <f t="shared" si="2059"/>
        <v>0</v>
      </c>
      <c r="AD821" s="98">
        <f t="shared" si="2059"/>
        <v>0</v>
      </c>
      <c r="AE821" s="98">
        <f t="shared" si="2059"/>
        <v>0</v>
      </c>
      <c r="AF821" s="98">
        <f t="shared" si="2059"/>
        <v>0</v>
      </c>
      <c r="AG821" s="98">
        <f t="shared" si="2059"/>
        <v>0</v>
      </c>
      <c r="AH821" s="98">
        <f t="shared" si="2059"/>
        <v>0</v>
      </c>
      <c r="AI821" s="98">
        <f t="shared" si="2059"/>
        <v>0</v>
      </c>
      <c r="AJ821" s="98">
        <f t="shared" si="2059"/>
        <v>0</v>
      </c>
      <c r="AK821" s="98">
        <f t="shared" si="2059"/>
        <v>0</v>
      </c>
      <c r="AL821" s="98">
        <f t="shared" si="2059"/>
        <v>0</v>
      </c>
      <c r="AM821" s="98">
        <f t="shared" si="2059"/>
        <v>0</v>
      </c>
      <c r="AN821" s="98">
        <f t="shared" si="2059"/>
        <v>0</v>
      </c>
      <c r="AO821" s="98">
        <f t="shared" si="2059"/>
        <v>0</v>
      </c>
      <c r="AP821" s="98">
        <f t="shared" ref="AP821:BU821" si="2060">SUM(AP818:AP820)</f>
        <v>0</v>
      </c>
      <c r="AQ821" s="98">
        <f t="shared" si="2060"/>
        <v>0</v>
      </c>
      <c r="AR821" s="98">
        <f t="shared" si="2060"/>
        <v>0</v>
      </c>
      <c r="AS821" s="98">
        <f t="shared" si="2060"/>
        <v>0</v>
      </c>
      <c r="AT821" s="98">
        <f t="shared" si="2060"/>
        <v>0</v>
      </c>
      <c r="AU821" s="98">
        <f t="shared" si="2060"/>
        <v>0</v>
      </c>
      <c r="AV821" s="98">
        <f t="shared" si="2060"/>
        <v>0</v>
      </c>
      <c r="AW821" s="98">
        <f t="shared" si="2060"/>
        <v>0</v>
      </c>
      <c r="AX821" s="98">
        <f t="shared" si="2060"/>
        <v>0</v>
      </c>
      <c r="AY821" s="98">
        <f t="shared" si="2060"/>
        <v>0</v>
      </c>
      <c r="AZ821" s="98">
        <f t="shared" si="2060"/>
        <v>0</v>
      </c>
      <c r="BA821" s="98">
        <f t="shared" si="2060"/>
        <v>0</v>
      </c>
      <c r="BB821" s="98">
        <f t="shared" si="2060"/>
        <v>0</v>
      </c>
      <c r="BC821" s="98">
        <f t="shared" si="2060"/>
        <v>0</v>
      </c>
      <c r="BD821" s="98">
        <f t="shared" si="2060"/>
        <v>0</v>
      </c>
      <c r="BE821" s="98">
        <f t="shared" si="2060"/>
        <v>0</v>
      </c>
      <c r="BF821" s="98">
        <f t="shared" si="2060"/>
        <v>0</v>
      </c>
      <c r="BG821" s="98">
        <f t="shared" si="2060"/>
        <v>0</v>
      </c>
      <c r="BH821" s="98">
        <f t="shared" si="2060"/>
        <v>0</v>
      </c>
      <c r="BI821" s="98">
        <f t="shared" si="2060"/>
        <v>0</v>
      </c>
      <c r="BJ821" s="98">
        <f t="shared" si="2060"/>
        <v>0</v>
      </c>
      <c r="BK821" s="98">
        <f t="shared" si="2060"/>
        <v>0</v>
      </c>
      <c r="BL821" s="98">
        <f t="shared" si="2060"/>
        <v>0</v>
      </c>
      <c r="BM821" s="98">
        <f t="shared" si="2060"/>
        <v>0</v>
      </c>
      <c r="BN821" s="98">
        <f t="shared" si="2060"/>
        <v>0</v>
      </c>
      <c r="BO821" s="98">
        <f t="shared" si="2060"/>
        <v>0</v>
      </c>
      <c r="BP821" s="98">
        <f t="shared" si="2060"/>
        <v>0</v>
      </c>
      <c r="BQ821" s="98">
        <f t="shared" si="2060"/>
        <v>0</v>
      </c>
      <c r="BR821" s="98">
        <f t="shared" si="2060"/>
        <v>0</v>
      </c>
      <c r="BS821" s="98">
        <f t="shared" si="2060"/>
        <v>0</v>
      </c>
      <c r="BT821" s="98">
        <f t="shared" si="2060"/>
        <v>0</v>
      </c>
      <c r="BU821" s="98">
        <f t="shared" si="2060"/>
        <v>0</v>
      </c>
      <c r="BV821" s="98">
        <f t="shared" ref="BV821:DA821" si="2061">SUM(BV818:BV820)</f>
        <v>0</v>
      </c>
      <c r="BW821" s="98">
        <f t="shared" si="2061"/>
        <v>0</v>
      </c>
      <c r="BX821" s="98">
        <f t="shared" si="2061"/>
        <v>0</v>
      </c>
      <c r="BY821" s="98">
        <f t="shared" si="2061"/>
        <v>0</v>
      </c>
      <c r="BZ821" s="98">
        <f t="shared" si="2061"/>
        <v>0</v>
      </c>
      <c r="CA821" s="98">
        <f t="shared" si="2061"/>
        <v>0</v>
      </c>
      <c r="CB821" s="98">
        <f t="shared" si="2061"/>
        <v>0</v>
      </c>
      <c r="CC821" s="98">
        <f t="shared" si="2061"/>
        <v>0</v>
      </c>
      <c r="CD821" s="98">
        <f t="shared" si="2061"/>
        <v>0</v>
      </c>
      <c r="CE821" s="98">
        <f t="shared" si="2061"/>
        <v>0</v>
      </c>
      <c r="CF821" s="98">
        <f t="shared" si="2061"/>
        <v>0</v>
      </c>
      <c r="CG821" s="98">
        <f t="shared" si="2061"/>
        <v>0</v>
      </c>
      <c r="CH821" s="98">
        <f t="shared" si="2061"/>
        <v>0</v>
      </c>
      <c r="CI821" s="98">
        <f t="shared" si="2061"/>
        <v>0</v>
      </c>
      <c r="CJ821" s="98">
        <f t="shared" si="2061"/>
        <v>0</v>
      </c>
      <c r="CK821" s="98">
        <f t="shared" si="2061"/>
        <v>0</v>
      </c>
      <c r="CL821" s="98">
        <f t="shared" si="2061"/>
        <v>0</v>
      </c>
      <c r="CM821" s="98">
        <f t="shared" si="2061"/>
        <v>0</v>
      </c>
      <c r="CN821" s="98">
        <f t="shared" si="2061"/>
        <v>0</v>
      </c>
      <c r="CO821" s="98">
        <f t="shared" si="2061"/>
        <v>0</v>
      </c>
      <c r="CP821" s="98">
        <f t="shared" si="2061"/>
        <v>0</v>
      </c>
      <c r="CQ821" s="98">
        <f t="shared" si="2061"/>
        <v>0</v>
      </c>
      <c r="CR821" s="98">
        <f t="shared" si="2061"/>
        <v>0</v>
      </c>
      <c r="CS821" s="98">
        <f t="shared" si="2061"/>
        <v>0</v>
      </c>
      <c r="CT821" s="98">
        <f t="shared" si="2061"/>
        <v>0</v>
      </c>
      <c r="CU821" s="98">
        <f t="shared" si="2061"/>
        <v>0</v>
      </c>
      <c r="CV821" s="98">
        <f t="shared" si="2061"/>
        <v>0</v>
      </c>
      <c r="CW821" s="98">
        <f t="shared" si="2061"/>
        <v>0</v>
      </c>
      <c r="CX821" s="98">
        <f t="shared" si="2061"/>
        <v>0</v>
      </c>
      <c r="CY821" s="98">
        <f t="shared" si="2061"/>
        <v>0</v>
      </c>
      <c r="CZ821" s="98">
        <f t="shared" si="2061"/>
        <v>0</v>
      </c>
      <c r="DA821" s="98">
        <f t="shared" si="2061"/>
        <v>0</v>
      </c>
      <c r="DB821" s="98">
        <f t="shared" ref="DB821:EG821" si="2062">SUM(DB818:DB820)</f>
        <v>0</v>
      </c>
      <c r="DC821" s="98">
        <f t="shared" si="2062"/>
        <v>0</v>
      </c>
      <c r="DD821" s="98">
        <f t="shared" si="2062"/>
        <v>0</v>
      </c>
      <c r="DE821" s="98">
        <f t="shared" si="2062"/>
        <v>0</v>
      </c>
      <c r="DF821" s="98">
        <f t="shared" si="2062"/>
        <v>0</v>
      </c>
      <c r="DG821" s="98">
        <f t="shared" si="2062"/>
        <v>0</v>
      </c>
      <c r="DH821" s="98">
        <f t="shared" si="2062"/>
        <v>0</v>
      </c>
      <c r="DI821" s="98">
        <f t="shared" si="2062"/>
        <v>0</v>
      </c>
      <c r="DJ821" s="98">
        <f t="shared" si="2062"/>
        <v>0</v>
      </c>
      <c r="DK821" s="98">
        <f t="shared" si="2062"/>
        <v>0</v>
      </c>
      <c r="DL821" s="98">
        <f t="shared" si="2062"/>
        <v>0</v>
      </c>
      <c r="DM821" s="98">
        <f t="shared" si="2062"/>
        <v>0</v>
      </c>
      <c r="DN821" s="98">
        <f t="shared" si="2062"/>
        <v>0</v>
      </c>
      <c r="DO821" s="98">
        <f t="shared" si="2062"/>
        <v>0</v>
      </c>
      <c r="DP821" s="98">
        <f t="shared" si="2062"/>
        <v>0</v>
      </c>
      <c r="DQ821" s="98">
        <f t="shared" si="2062"/>
        <v>0</v>
      </c>
      <c r="DR821" s="98">
        <f t="shared" si="2062"/>
        <v>0</v>
      </c>
      <c r="DS821" s="98">
        <f t="shared" si="2062"/>
        <v>0</v>
      </c>
      <c r="DT821" s="98">
        <f t="shared" si="2062"/>
        <v>0</v>
      </c>
      <c r="DU821" s="98">
        <f t="shared" si="2062"/>
        <v>0</v>
      </c>
      <c r="DV821" s="98">
        <f t="shared" si="2062"/>
        <v>0</v>
      </c>
      <c r="DW821" s="98">
        <f t="shared" si="2062"/>
        <v>0</v>
      </c>
      <c r="DX821" s="98">
        <f t="shared" si="2062"/>
        <v>0</v>
      </c>
      <c r="DY821" s="98">
        <f t="shared" si="2062"/>
        <v>0</v>
      </c>
      <c r="DZ821" s="98">
        <f t="shared" si="2062"/>
        <v>0</v>
      </c>
      <c r="EA821" s="98">
        <f t="shared" si="2062"/>
        <v>0</v>
      </c>
      <c r="EB821" s="98">
        <f t="shared" si="2062"/>
        <v>0</v>
      </c>
      <c r="EC821" s="98">
        <f t="shared" si="2062"/>
        <v>0</v>
      </c>
      <c r="ED821" s="98">
        <f t="shared" si="2062"/>
        <v>0</v>
      </c>
      <c r="EE821" s="98">
        <f t="shared" si="2062"/>
        <v>0</v>
      </c>
      <c r="EF821" s="98">
        <f t="shared" si="2062"/>
        <v>0</v>
      </c>
      <c r="EG821" s="98">
        <f t="shared" si="2062"/>
        <v>0</v>
      </c>
      <c r="EH821" s="98">
        <f t="shared" ref="EH821:FM821" si="2063">SUM(EH818:EH820)</f>
        <v>0</v>
      </c>
      <c r="EI821" s="98">
        <f t="shared" si="2063"/>
        <v>0</v>
      </c>
      <c r="EJ821" s="98">
        <f t="shared" si="2063"/>
        <v>0</v>
      </c>
      <c r="EK821" s="98">
        <f t="shared" si="2063"/>
        <v>0</v>
      </c>
      <c r="EL821" s="98">
        <f t="shared" si="2063"/>
        <v>0</v>
      </c>
      <c r="EM821" s="98">
        <f t="shared" si="2063"/>
        <v>0</v>
      </c>
      <c r="EN821" s="98">
        <f t="shared" si="2063"/>
        <v>0</v>
      </c>
      <c r="EO821" s="98">
        <f t="shared" si="2063"/>
        <v>0</v>
      </c>
      <c r="EP821" s="98">
        <f t="shared" si="2063"/>
        <v>0</v>
      </c>
      <c r="EQ821" s="98">
        <f t="shared" si="2063"/>
        <v>0</v>
      </c>
      <c r="ER821" s="98">
        <f t="shared" si="2063"/>
        <v>0</v>
      </c>
      <c r="ES821" s="98">
        <f t="shared" si="2063"/>
        <v>0</v>
      </c>
      <c r="ET821" s="98">
        <f t="shared" si="2063"/>
        <v>0</v>
      </c>
      <c r="EU821" s="98">
        <f t="shared" si="2063"/>
        <v>0</v>
      </c>
      <c r="EV821" s="98">
        <f t="shared" si="2063"/>
        <v>0</v>
      </c>
      <c r="EW821" s="98">
        <f t="shared" si="2063"/>
        <v>0</v>
      </c>
      <c r="EX821" s="98">
        <f t="shared" si="2063"/>
        <v>0</v>
      </c>
      <c r="EY821" s="98">
        <f t="shared" si="2063"/>
        <v>0</v>
      </c>
      <c r="EZ821" s="98">
        <f t="shared" si="2063"/>
        <v>0</v>
      </c>
      <c r="FA821" s="98">
        <f t="shared" si="2063"/>
        <v>0</v>
      </c>
      <c r="FB821" s="98">
        <f t="shared" si="2063"/>
        <v>0</v>
      </c>
      <c r="FC821" s="98">
        <f t="shared" si="2063"/>
        <v>0</v>
      </c>
      <c r="FD821" s="98">
        <f t="shared" si="2063"/>
        <v>0</v>
      </c>
      <c r="FE821" s="98">
        <f t="shared" si="2063"/>
        <v>0</v>
      </c>
      <c r="FF821" s="98">
        <f t="shared" si="2063"/>
        <v>0</v>
      </c>
      <c r="FG821" s="98">
        <f t="shared" si="2063"/>
        <v>0</v>
      </c>
      <c r="FH821" s="98">
        <f t="shared" si="2063"/>
        <v>0</v>
      </c>
      <c r="FI821" s="98">
        <f t="shared" si="2063"/>
        <v>0</v>
      </c>
      <c r="FJ821" s="98">
        <f t="shared" si="2063"/>
        <v>0</v>
      </c>
      <c r="FK821" s="98">
        <f t="shared" si="2063"/>
        <v>0</v>
      </c>
      <c r="FL821" s="98">
        <f t="shared" si="2063"/>
        <v>0</v>
      </c>
      <c r="FM821" s="98">
        <f t="shared" si="2063"/>
        <v>0</v>
      </c>
      <c r="FN821" s="98">
        <f>SUM(FN818:FN820)</f>
        <v>0</v>
      </c>
      <c r="FO821" s="98">
        <f>SUM(FO818:FO820)</f>
        <v>0</v>
      </c>
      <c r="FP821" s="98">
        <f>SUM(FP818:FP820)</f>
        <v>0</v>
      </c>
      <c r="FQ821" s="98">
        <f>SUM(FQ818:FQ820)</f>
        <v>0</v>
      </c>
      <c r="FR821" s="98">
        <f>SUM(FR818:FR820)</f>
        <v>0</v>
      </c>
    </row>
    <row r="822" spans="2:174">
      <c r="H822" s="8"/>
      <c r="I822" s="18"/>
    </row>
    <row r="823" spans="2:174">
      <c r="C823" t="s">
        <v>620</v>
      </c>
      <c r="D823" s="144" t="s">
        <v>15</v>
      </c>
      <c r="E823" s="265" t="str">
        <f>'Time-based'!$D$265</f>
        <v>WIBOR 6M + IRS</v>
      </c>
      <c r="H823" s="8"/>
      <c r="I823" s="18"/>
      <c r="J823" s="196">
        <f>+IFERROR(INDEX('Time-based'!$H$265:$QV$265,MATCH(J$5,'Time-based'!$H$261:$QV$261,0)),0)*J9</f>
        <v>0</v>
      </c>
      <c r="K823" s="196">
        <f>+IFERROR(INDEX('Time-based'!$H$265:$QV$265,MATCH(K$5,'Time-based'!$H$261:$QV$261,0)),0)*K9</f>
        <v>0</v>
      </c>
      <c r="L823" s="196">
        <f>+IFERROR(INDEX('Time-based'!$H$265:$QV$265,MATCH(L$5,'Time-based'!$H$261:$QV$261,0)),0)*L9</f>
        <v>0</v>
      </c>
      <c r="M823" s="196">
        <f>+IFERROR(INDEX('Time-based'!$H$265:$QV$265,MATCH(M$5,'Time-based'!$H$261:$QV$261,0)),0)*M9</f>
        <v>0</v>
      </c>
      <c r="N823" s="196">
        <f>+IFERROR(INDEX('Time-based'!$H$265:$QV$265,MATCH(N$5,'Time-based'!$H$261:$QV$261,0)),0)*N9</f>
        <v>0</v>
      </c>
      <c r="O823" s="196">
        <f>+IFERROR(INDEX('Time-based'!$H$265:$QV$265,MATCH(O$5,'Time-based'!$H$261:$QV$261,0)),0)*O9</f>
        <v>0</v>
      </c>
      <c r="P823" s="196">
        <f>+IFERROR(INDEX('Time-based'!$H$265:$QV$265,MATCH(P$5,'Time-based'!$H$261:$QV$261,0)),0)*P9</f>
        <v>0</v>
      </c>
      <c r="Q823" s="196">
        <f>+IFERROR(INDEX('Time-based'!$H$265:$QV$265,MATCH(Q$5,'Time-based'!$H$261:$QV$261,0)),0)*Q9</f>
        <v>0</v>
      </c>
      <c r="R823" s="196">
        <f>+IFERROR(INDEX('Time-based'!$H$265:$QV$265,MATCH(R$5,'Time-based'!$H$261:$QV$261,0)),0)*R9</f>
        <v>1.4284931506849315E-2</v>
      </c>
      <c r="S823" s="196">
        <f>+IFERROR(INDEX('Time-based'!$H$265:$QV$265,MATCH(S$5,'Time-based'!$H$261:$QV$261,0)),0)*S9</f>
        <v>1.260703196347032E-2</v>
      </c>
      <c r="T823" s="196">
        <f>+IFERROR(INDEX('Time-based'!$H$265:$QV$265,MATCH(T$5,'Time-based'!$H$261:$QV$261,0)),0)*T9</f>
        <v>1.1787762557077627E-2</v>
      </c>
      <c r="U823" s="196">
        <f>+IFERROR(INDEX('Time-based'!$H$265:$QV$265,MATCH(U$5,'Time-based'!$H$261:$QV$261,0)),0)*U9</f>
        <v>1.0292237442922375E-2</v>
      </c>
      <c r="V823" s="196">
        <f>+IFERROR(INDEX('Time-based'!$H$265:$QV$265,MATCH(V$5,'Time-based'!$H$261:$QV$261,0)),0)*V9</f>
        <v>9.3328767123287675E-3</v>
      </c>
      <c r="W823" s="196">
        <f>+IFERROR(INDEX('Time-based'!$H$265:$QV$265,MATCH(W$5,'Time-based'!$H$261:$QV$261,0)),0)*W9</f>
        <v>9.4365753424657545E-3</v>
      </c>
      <c r="X823" s="196">
        <f>+IFERROR(INDEX('Time-based'!$H$265:$QV$265,MATCH(X$5,'Time-based'!$H$261:$QV$261,0)),0)*X9</f>
        <v>9.5402739726027416E-3</v>
      </c>
      <c r="Y823" s="196">
        <f>+IFERROR(INDEX('Time-based'!$H$265:$QV$265,MATCH(Y$5,'Time-based'!$H$261:$QV$261,0)),0)*Y9</f>
        <v>9.5402739726027416E-3</v>
      </c>
      <c r="Z823" s="196">
        <f>+IFERROR(INDEX('Time-based'!$H$265:$QV$265,MATCH(Z$5,'Time-based'!$H$261:$QV$261,0)),0)*Z9</f>
        <v>8.9506849315068478E-3</v>
      </c>
      <c r="AA823" s="196">
        <f>+IFERROR(INDEX('Time-based'!$H$265:$QV$265,MATCH(AA$5,'Time-based'!$H$261:$QV$261,0)),0)*AA9</f>
        <v>9.050136986301369E-3</v>
      </c>
      <c r="AB823" s="196">
        <f>+IFERROR(INDEX('Time-based'!$H$265:$QV$265,MATCH(AB$5,'Time-based'!$H$261:$QV$261,0)),0)*AB9</f>
        <v>9.1495890410958902E-3</v>
      </c>
      <c r="AC823" s="196">
        <f>+IFERROR(INDEX('Time-based'!$H$265:$QV$265,MATCH(AC$5,'Time-based'!$H$261:$QV$261,0)),0)*AC9</f>
        <v>1.000027397260274E-2</v>
      </c>
      <c r="AD823" s="196">
        <f>+IFERROR(INDEX('Time-based'!$H$265:$QV$265,MATCH(AD$5,'Time-based'!$H$261:$QV$261,0)),0)*AD9</f>
        <v>9.5537568306010932E-3</v>
      </c>
      <c r="AE823" s="196">
        <f>+IFERROR(INDEX('Time-based'!$H$265:$QV$265,MATCH(AE$5,'Time-based'!$H$261:$QV$261,0)),0)*AE9</f>
        <v>9.5537568306010932E-3</v>
      </c>
      <c r="AF823" s="196">
        <f>+IFERROR(INDEX('Time-based'!$H$265:$QV$265,MATCH(AF$5,'Time-based'!$H$261:$QV$261,0)),0)*AF9</f>
        <v>9.6587431693989072E-3</v>
      </c>
      <c r="AG823" s="196">
        <f>+IFERROR(INDEX('Time-based'!$H$265:$QV$265,MATCH(AG$5,'Time-based'!$H$261:$QV$261,0)),0)*AG9</f>
        <v>9.6587431693989072E-3</v>
      </c>
      <c r="AH823" s="196">
        <f>+IFERROR(INDEX('Time-based'!$H$265:$QV$265,MATCH(AH$5,'Time-based'!$H$261:$QV$261,0)),0)*AH9</f>
        <v>9.1664383561643834E-3</v>
      </c>
      <c r="AI823" s="196">
        <f>+IFERROR(INDEX('Time-based'!$H$265:$QV$265,MATCH(AI$5,'Time-based'!$H$261:$QV$261,0)),0)*AI9</f>
        <v>9.2682876712328766E-3</v>
      </c>
      <c r="AJ823" s="196">
        <f>+IFERROR(INDEX('Time-based'!$H$265:$QV$265,MATCH(AJ$5,'Time-based'!$H$261:$QV$261,0)),0)*AJ9</f>
        <v>9.3701369863013698E-3</v>
      </c>
      <c r="AK823" s="196">
        <f>+IFERROR(INDEX('Time-based'!$H$265:$QV$265,MATCH(AK$5,'Time-based'!$H$261:$QV$261,0)),0)*AK9</f>
        <v>9.3701369863013698E-3</v>
      </c>
      <c r="AL823" s="196">
        <f>+IFERROR(INDEX('Time-based'!$H$265:$QV$265,MATCH(AL$5,'Time-based'!$H$261:$QV$261,0)),0)*AL9</f>
        <v>9.1664383561643834E-3</v>
      </c>
      <c r="AM823" s="196">
        <f>+IFERROR(INDEX('Time-based'!$H$265:$QV$265,MATCH(AM$5,'Time-based'!$H$261:$QV$261,0)),0)*AM9</f>
        <v>9.2682876712328766E-3</v>
      </c>
      <c r="AN823" s="196">
        <f>+IFERROR(INDEX('Time-based'!$H$265:$QV$265,MATCH(AN$5,'Time-based'!$H$261:$QV$261,0)),0)*AN9</f>
        <v>9.3701369863013698E-3</v>
      </c>
      <c r="AO823" s="196">
        <f>+IFERROR(INDEX('Time-based'!$H$265:$QV$265,MATCH(AO$5,'Time-based'!$H$261:$QV$261,0)),0)*AO9</f>
        <v>9.3701369863013698E-3</v>
      </c>
      <c r="AP823" s="196">
        <f>+IFERROR(INDEX('Time-based'!$H$265:$QV$265,MATCH(AP$5,'Time-based'!$H$261:$QV$261,0)),0)*AP9</f>
        <v>7.7178082191780824E-3</v>
      </c>
      <c r="AQ823" s="196">
        <f>+IFERROR(INDEX('Time-based'!$H$265:$QV$265,MATCH(AQ$5,'Time-based'!$H$261:$QV$261,0)),0)*AQ9</f>
        <v>7.8035616438356173E-3</v>
      </c>
      <c r="AR823" s="196">
        <f>+IFERROR(INDEX('Time-based'!$H$265:$QV$265,MATCH(AR$5,'Time-based'!$H$261:$QV$261,0)),0)*AR9</f>
        <v>7.8893150684931513E-3</v>
      </c>
      <c r="AS823" s="196">
        <f>+IFERROR(INDEX('Time-based'!$H$265:$QV$265,MATCH(AS$5,'Time-based'!$H$261:$QV$261,0)),0)*AS9</f>
        <v>7.8893150684931513E-3</v>
      </c>
      <c r="AT823" s="196">
        <f>+IFERROR(INDEX('Time-based'!$H$265:$QV$265,MATCH(AT$5,'Time-based'!$H$261:$QV$261,0)),0)*AT9</f>
        <v>7.7822404371584702E-3</v>
      </c>
      <c r="AU823" s="196">
        <f>+IFERROR(INDEX('Time-based'!$H$265:$QV$265,MATCH(AU$5,'Time-based'!$H$261:$QV$261,0)),0)*AU9</f>
        <v>7.7822404371584702E-3</v>
      </c>
      <c r="AV823" s="196">
        <f>+IFERROR(INDEX('Time-based'!$H$265:$QV$265,MATCH(AV$5,'Time-based'!$H$261:$QV$261,0)),0)*AV9</f>
        <v>7.8677595628415305E-3</v>
      </c>
      <c r="AW823" s="196">
        <f>+IFERROR(INDEX('Time-based'!$H$265:$QV$265,MATCH(AW$5,'Time-based'!$H$261:$QV$261,0)),0)*AW9</f>
        <v>7.8677595628415305E-3</v>
      </c>
      <c r="AX823" s="196">
        <f>+IFERROR(INDEX('Time-based'!$H$265:$QV$265,MATCH(AX$5,'Time-based'!$H$261:$QV$261,0)),0)*AX9</f>
        <v>7.7178082191780824E-3</v>
      </c>
      <c r="AY823" s="196">
        <f>+IFERROR(INDEX('Time-based'!$H$265:$QV$265,MATCH(AY$5,'Time-based'!$H$261:$QV$261,0)),0)*AY9</f>
        <v>7.8035616438356173E-3</v>
      </c>
      <c r="AZ823" s="196">
        <f>+IFERROR(INDEX('Time-based'!$H$265:$QV$265,MATCH(AZ$5,'Time-based'!$H$261:$QV$261,0)),0)*AZ9</f>
        <v>7.8893150684931513E-3</v>
      </c>
      <c r="BA823" s="196">
        <f>+IFERROR(INDEX('Time-based'!$H$265:$QV$265,MATCH(BA$5,'Time-based'!$H$261:$QV$261,0)),0)*BA9</f>
        <v>7.8893150684931513E-3</v>
      </c>
      <c r="BB823" s="196">
        <f>+IFERROR(INDEX('Time-based'!$H$265:$QV$265,MATCH(BB$5,'Time-based'!$H$261:$QV$261,0)),0)*BB9</f>
        <v>7.7178082191780824E-3</v>
      </c>
      <c r="BC823" s="196">
        <f>+IFERROR(INDEX('Time-based'!$H$265:$QV$265,MATCH(BC$5,'Time-based'!$H$261:$QV$261,0)),0)*BC9</f>
        <v>7.8035616438356173E-3</v>
      </c>
      <c r="BD823" s="196">
        <f>+IFERROR(INDEX('Time-based'!$H$265:$QV$265,MATCH(BD$5,'Time-based'!$H$261:$QV$261,0)),0)*BD9</f>
        <v>7.8893150684931513E-3</v>
      </c>
      <c r="BE823" s="196">
        <f>+IFERROR(INDEX('Time-based'!$H$265:$QV$265,MATCH(BE$5,'Time-based'!$H$261:$QV$261,0)),0)*BE9</f>
        <v>7.8893150684931513E-3</v>
      </c>
      <c r="BF823" s="196">
        <f>+IFERROR(INDEX('Time-based'!$H$265:$QV$265,MATCH(BF$5,'Time-based'!$H$261:$QV$261,0)),0)*BF9</f>
        <v>7.7178082191780824E-3</v>
      </c>
      <c r="BG823" s="196">
        <f>+IFERROR(INDEX('Time-based'!$H$265:$QV$265,MATCH(BG$5,'Time-based'!$H$261:$QV$261,0)),0)*BG9</f>
        <v>7.8035616438356173E-3</v>
      </c>
      <c r="BH823" s="196">
        <f>+IFERROR(INDEX('Time-based'!$H$265:$QV$265,MATCH(BH$5,'Time-based'!$H$261:$QV$261,0)),0)*BH9</f>
        <v>7.8893150684931513E-3</v>
      </c>
      <c r="BI823" s="196">
        <f>+IFERROR(INDEX('Time-based'!$H$265:$QV$265,MATCH(BI$5,'Time-based'!$H$261:$QV$261,0)),0)*BI9</f>
        <v>7.8893150684931513E-3</v>
      </c>
      <c r="BJ823" s="196">
        <f>+IFERROR(INDEX('Time-based'!$H$265:$QV$265,MATCH(BJ$5,'Time-based'!$H$261:$QV$261,0)),0)*BJ9</f>
        <v>7.7822404371584702E-3</v>
      </c>
      <c r="BK823" s="196">
        <f>+IFERROR(INDEX('Time-based'!$H$265:$QV$265,MATCH(BK$5,'Time-based'!$H$261:$QV$261,0)),0)*BK9</f>
        <v>7.7822404371584702E-3</v>
      </c>
      <c r="BL823" s="196">
        <f>+IFERROR(INDEX('Time-based'!$H$265:$QV$265,MATCH(BL$5,'Time-based'!$H$261:$QV$261,0)),0)*BL9</f>
        <v>7.8677595628415305E-3</v>
      </c>
      <c r="BM823" s="196">
        <f>+IFERROR(INDEX('Time-based'!$H$265:$QV$265,MATCH(BM$5,'Time-based'!$H$261:$QV$261,0)),0)*BM9</f>
        <v>7.8677595628415305E-3</v>
      </c>
      <c r="BN823" s="196">
        <f>+IFERROR(INDEX('Time-based'!$H$265:$QV$265,MATCH(BN$5,'Time-based'!$H$261:$QV$261,0)),0)*BN9</f>
        <v>7.7178082191780824E-3</v>
      </c>
      <c r="BO823" s="196">
        <f>+IFERROR(INDEX('Time-based'!$H$265:$QV$265,MATCH(BO$5,'Time-based'!$H$261:$QV$261,0)),0)*BO9</f>
        <v>7.8035616438356173E-3</v>
      </c>
      <c r="BP823" s="196">
        <f>+IFERROR(INDEX('Time-based'!$H$265:$QV$265,MATCH(BP$5,'Time-based'!$H$261:$QV$261,0)),0)*BP9</f>
        <v>7.8893150684931513E-3</v>
      </c>
      <c r="BQ823" s="196">
        <f>+IFERROR(INDEX('Time-based'!$H$265:$QV$265,MATCH(BQ$5,'Time-based'!$H$261:$QV$261,0)),0)*BQ9</f>
        <v>7.8893150684931513E-3</v>
      </c>
      <c r="BR823" s="196">
        <f>+IFERROR(INDEX('Time-based'!$H$265:$QV$265,MATCH(BR$5,'Time-based'!$H$261:$QV$261,0)),0)*BR9</f>
        <v>7.7178082191780824E-3</v>
      </c>
      <c r="BS823" s="196">
        <f>+IFERROR(INDEX('Time-based'!$H$265:$QV$265,MATCH(BS$5,'Time-based'!$H$261:$QV$261,0)),0)*BS9</f>
        <v>7.8035616438356173E-3</v>
      </c>
      <c r="BT823" s="196">
        <f>+IFERROR(INDEX('Time-based'!$H$265:$QV$265,MATCH(BT$5,'Time-based'!$H$261:$QV$261,0)),0)*BT9</f>
        <v>7.8893150684931513E-3</v>
      </c>
      <c r="BU823" s="196">
        <f>+IFERROR(INDEX('Time-based'!$H$265:$QV$265,MATCH(BU$5,'Time-based'!$H$261:$QV$261,0)),0)*BU9</f>
        <v>7.8893150684931513E-3</v>
      </c>
      <c r="BV823" s="196">
        <f>+IFERROR(INDEX('Time-based'!$H$265:$QV$265,MATCH(BV$5,'Time-based'!$H$261:$QV$261,0)),0)*BV9</f>
        <v>7.7178082191780824E-3</v>
      </c>
      <c r="BW823" s="196">
        <f>+IFERROR(INDEX('Time-based'!$H$265:$QV$265,MATCH(BW$5,'Time-based'!$H$261:$QV$261,0)),0)*BW9</f>
        <v>7.8035616438356173E-3</v>
      </c>
      <c r="BX823" s="196">
        <f>+IFERROR(INDEX('Time-based'!$H$265:$QV$265,MATCH(BX$5,'Time-based'!$H$261:$QV$261,0)),0)*BX9</f>
        <v>7.8893150684931513E-3</v>
      </c>
      <c r="BY823" s="196">
        <f>+IFERROR(INDEX('Time-based'!$H$265:$QV$265,MATCH(BY$5,'Time-based'!$H$261:$QV$261,0)),0)*BY9</f>
        <v>7.8893150684931513E-3</v>
      </c>
      <c r="BZ823" s="196">
        <f>+IFERROR(INDEX('Time-based'!$H$265:$QV$265,MATCH(BZ$5,'Time-based'!$H$261:$QV$261,0)),0)*BZ9</f>
        <v>7.7822404371584702E-3</v>
      </c>
      <c r="CA823" s="196">
        <f>+IFERROR(INDEX('Time-based'!$H$265:$QV$265,MATCH(CA$5,'Time-based'!$H$261:$QV$261,0)),0)*CA9</f>
        <v>7.7822404371584702E-3</v>
      </c>
      <c r="CB823" s="196">
        <f>+IFERROR(INDEX('Time-based'!$H$265:$QV$265,MATCH(CB$5,'Time-based'!$H$261:$QV$261,0)),0)*CB9</f>
        <v>7.8677595628415305E-3</v>
      </c>
      <c r="CC823" s="196">
        <f>+IFERROR(INDEX('Time-based'!$H$265:$QV$265,MATCH(CC$5,'Time-based'!$H$261:$QV$261,0)),0)*CC9</f>
        <v>7.8677595628415305E-3</v>
      </c>
      <c r="CD823" s="196">
        <f>+IFERROR(INDEX('Time-based'!$H$265:$QV$265,MATCH(CD$5,'Time-based'!$H$261:$QV$261,0)),0)*CD9</f>
        <v>7.7178082191780824E-3</v>
      </c>
      <c r="CE823" s="196">
        <f>+IFERROR(INDEX('Time-based'!$H$265:$QV$265,MATCH(CE$5,'Time-based'!$H$261:$QV$261,0)),0)*CE9</f>
        <v>7.8035616438356173E-3</v>
      </c>
      <c r="CF823" s="196">
        <f>+IFERROR(INDEX('Time-based'!$H$265:$QV$265,MATCH(CF$5,'Time-based'!$H$261:$QV$261,0)),0)*CF9</f>
        <v>7.8893150684931513E-3</v>
      </c>
      <c r="CG823" s="196">
        <f>+IFERROR(INDEX('Time-based'!$H$265:$QV$265,MATCH(CG$5,'Time-based'!$H$261:$QV$261,0)),0)*CG9</f>
        <v>7.8893150684931513E-3</v>
      </c>
      <c r="CH823" s="196">
        <f>+IFERROR(INDEX('Time-based'!$H$265:$QV$265,MATCH(CH$5,'Time-based'!$H$261:$QV$261,0)),0)*CH9</f>
        <v>7.7178082191780824E-3</v>
      </c>
      <c r="CI823" s="196">
        <f>+IFERROR(INDEX('Time-based'!$H$265:$QV$265,MATCH(CI$5,'Time-based'!$H$261:$QV$261,0)),0)*CI9</f>
        <v>7.8035616438356173E-3</v>
      </c>
      <c r="CJ823" s="196">
        <f>+IFERROR(INDEX('Time-based'!$H$265:$QV$265,MATCH(CJ$5,'Time-based'!$H$261:$QV$261,0)),0)*CJ9</f>
        <v>7.8893150684931513E-3</v>
      </c>
      <c r="CK823" s="196">
        <f>+IFERROR(INDEX('Time-based'!$H$265:$QV$265,MATCH(CK$5,'Time-based'!$H$261:$QV$261,0)),0)*CK9</f>
        <v>7.8893150684931513E-3</v>
      </c>
      <c r="CL823" s="196">
        <f>+IFERROR(INDEX('Time-based'!$H$265:$QV$265,MATCH(CL$5,'Time-based'!$H$261:$QV$261,0)),0)*CL9</f>
        <v>7.7178082191780824E-3</v>
      </c>
      <c r="CM823" s="196">
        <f>+IFERROR(INDEX('Time-based'!$H$265:$QV$265,MATCH(CM$5,'Time-based'!$H$261:$QV$261,0)),0)*CM9</f>
        <v>7.8035616438356173E-3</v>
      </c>
      <c r="CN823" s="196">
        <f>+IFERROR(INDEX('Time-based'!$H$265:$QV$265,MATCH(CN$5,'Time-based'!$H$261:$QV$261,0)),0)*CN9</f>
        <v>7.8893150684931513E-3</v>
      </c>
      <c r="CO823" s="196">
        <f>+IFERROR(INDEX('Time-based'!$H$265:$QV$265,MATCH(CO$5,'Time-based'!$H$261:$QV$261,0)),0)*CO9</f>
        <v>7.8893150684931513E-3</v>
      </c>
      <c r="CP823" s="196">
        <f>+IFERROR(INDEX('Time-based'!$H$265:$QV$265,MATCH(CP$5,'Time-based'!$H$261:$QV$261,0)),0)*CP9</f>
        <v>7.7822404371584702E-3</v>
      </c>
      <c r="CQ823" s="196">
        <f>+IFERROR(INDEX('Time-based'!$H$265:$QV$265,MATCH(CQ$5,'Time-based'!$H$261:$QV$261,0)),0)*CQ9</f>
        <v>7.7822404371584702E-3</v>
      </c>
      <c r="CR823" s="196">
        <f>+IFERROR(INDEX('Time-based'!$H$265:$QV$265,MATCH(CR$5,'Time-based'!$H$261:$QV$261,0)),0)*CR9</f>
        <v>7.8677595628415305E-3</v>
      </c>
      <c r="CS823" s="196">
        <f>+IFERROR(INDEX('Time-based'!$H$265:$QV$265,MATCH(CS$5,'Time-based'!$H$261:$QV$261,0)),0)*CS9</f>
        <v>7.8677595628415305E-3</v>
      </c>
      <c r="CT823" s="196">
        <f>+IFERROR(INDEX('Time-based'!$H$265:$QV$265,MATCH(CT$5,'Time-based'!$H$261:$QV$261,0)),0)*CT9</f>
        <v>7.7178082191780824E-3</v>
      </c>
      <c r="CU823" s="196">
        <f>+IFERROR(INDEX('Time-based'!$H$265:$QV$265,MATCH(CU$5,'Time-based'!$H$261:$QV$261,0)),0)*CU9</f>
        <v>7.8035616438356173E-3</v>
      </c>
      <c r="CV823" s="196">
        <f>+IFERROR(INDEX('Time-based'!$H$265:$QV$265,MATCH(CV$5,'Time-based'!$H$261:$QV$261,0)),0)*CV9</f>
        <v>7.8893150684931513E-3</v>
      </c>
      <c r="CW823" s="196">
        <f>+IFERROR(INDEX('Time-based'!$H$265:$QV$265,MATCH(CW$5,'Time-based'!$H$261:$QV$261,0)),0)*CW9</f>
        <v>7.8893150684931513E-3</v>
      </c>
      <c r="CX823" s="196">
        <f>+IFERROR(INDEX('Time-based'!$H$265:$QV$265,MATCH(CX$5,'Time-based'!$H$261:$QV$261,0)),0)*CX9</f>
        <v>7.7178082191780824E-3</v>
      </c>
      <c r="CY823" s="196">
        <f>+IFERROR(INDEX('Time-based'!$H$265:$QV$265,MATCH(CY$5,'Time-based'!$H$261:$QV$261,0)),0)*CY9</f>
        <v>7.8035616438356173E-3</v>
      </c>
      <c r="CZ823" s="196">
        <f>+IFERROR(INDEX('Time-based'!$H$265:$QV$265,MATCH(CZ$5,'Time-based'!$H$261:$QV$261,0)),0)*CZ9</f>
        <v>7.8893150684931513E-3</v>
      </c>
      <c r="DA823" s="196">
        <f>+IFERROR(INDEX('Time-based'!$H$265:$QV$265,MATCH(DA$5,'Time-based'!$H$261:$QV$261,0)),0)*DA9</f>
        <v>7.8893150684931513E-3</v>
      </c>
      <c r="DB823" s="196">
        <f>+IFERROR(INDEX('Time-based'!$H$265:$QV$265,MATCH(DB$5,'Time-based'!$H$261:$QV$261,0)),0)*DB9</f>
        <v>7.7178082191780824E-3</v>
      </c>
      <c r="DC823" s="196">
        <f>+IFERROR(INDEX('Time-based'!$H$265:$QV$265,MATCH(DC$5,'Time-based'!$H$261:$QV$261,0)),0)*DC9</f>
        <v>7.8035616438356173E-3</v>
      </c>
      <c r="DD823" s="196">
        <f>+IFERROR(INDEX('Time-based'!$H$265:$QV$265,MATCH(DD$5,'Time-based'!$H$261:$QV$261,0)),0)*DD9</f>
        <v>7.8893150684931513E-3</v>
      </c>
      <c r="DE823" s="196">
        <f>+IFERROR(INDEX('Time-based'!$H$265:$QV$265,MATCH(DE$5,'Time-based'!$H$261:$QV$261,0)),0)*DE9</f>
        <v>7.8893150684931513E-3</v>
      </c>
      <c r="DF823" s="196">
        <f>+IFERROR(INDEX('Time-based'!$H$265:$QV$265,MATCH(DF$5,'Time-based'!$H$261:$QV$261,0)),0)*DF9</f>
        <v>7.7822404371584702E-3</v>
      </c>
      <c r="DG823" s="196">
        <f>+IFERROR(INDEX('Time-based'!$H$265:$QV$265,MATCH(DG$5,'Time-based'!$H$261:$QV$261,0)),0)*DG9</f>
        <v>7.7822404371584702E-3</v>
      </c>
      <c r="DH823" s="196">
        <f>+IFERROR(INDEX('Time-based'!$H$265:$QV$265,MATCH(DH$5,'Time-based'!$H$261:$QV$261,0)),0)*DH9</f>
        <v>7.8677595628415305E-3</v>
      </c>
      <c r="DI823" s="196">
        <f>+IFERROR(INDEX('Time-based'!$H$265:$QV$265,MATCH(DI$5,'Time-based'!$H$261:$QV$261,0)),0)*DI9</f>
        <v>7.8677595628415305E-3</v>
      </c>
      <c r="DJ823" s="196">
        <f>+IFERROR(INDEX('Time-based'!$H$265:$QV$265,MATCH(DJ$5,'Time-based'!$H$261:$QV$261,0)),0)*DJ9</f>
        <v>7.7178082191780824E-3</v>
      </c>
      <c r="DK823" s="196">
        <f>+IFERROR(INDEX('Time-based'!$H$265:$QV$265,MATCH(DK$5,'Time-based'!$H$261:$QV$261,0)),0)*DK9</f>
        <v>7.8035616438356173E-3</v>
      </c>
      <c r="DL823" s="196">
        <f>+IFERROR(INDEX('Time-based'!$H$265:$QV$265,MATCH(DL$5,'Time-based'!$H$261:$QV$261,0)),0)*DL9</f>
        <v>7.8893150684931513E-3</v>
      </c>
      <c r="DM823" s="196">
        <f>+IFERROR(INDEX('Time-based'!$H$265:$QV$265,MATCH(DM$5,'Time-based'!$H$261:$QV$261,0)),0)*DM9</f>
        <v>7.8893150684931513E-3</v>
      </c>
      <c r="DN823" s="196">
        <f>+IFERROR(INDEX('Time-based'!$H$265:$QV$265,MATCH(DN$5,'Time-based'!$H$261:$QV$261,0)),0)*DN9</f>
        <v>7.7178082191780824E-3</v>
      </c>
      <c r="DO823" s="196">
        <f>+IFERROR(INDEX('Time-based'!$H$265:$QV$265,MATCH(DO$5,'Time-based'!$H$261:$QV$261,0)),0)*DO9</f>
        <v>7.8035616438356173E-3</v>
      </c>
      <c r="DP823" s="196">
        <f>+IFERROR(INDEX('Time-based'!$H$265:$QV$265,MATCH(DP$5,'Time-based'!$H$261:$QV$261,0)),0)*DP9</f>
        <v>7.8893150684931513E-3</v>
      </c>
      <c r="DQ823" s="196">
        <f>+IFERROR(INDEX('Time-based'!$H$265:$QV$265,MATCH(DQ$5,'Time-based'!$H$261:$QV$261,0)),0)*DQ9</f>
        <v>7.8893150684931513E-3</v>
      </c>
      <c r="DR823" s="196">
        <f>+IFERROR(INDEX('Time-based'!$H$265:$QV$265,MATCH(DR$5,'Time-based'!$H$261:$QV$261,0)),0)*DR9</f>
        <v>7.7178082191780824E-3</v>
      </c>
      <c r="DS823" s="196">
        <f>+IFERROR(INDEX('Time-based'!$H$265:$QV$265,MATCH(DS$5,'Time-based'!$H$261:$QV$261,0)),0)*DS9</f>
        <v>7.8035616438356173E-3</v>
      </c>
      <c r="DT823" s="196">
        <f>+IFERROR(INDEX('Time-based'!$H$265:$QV$265,MATCH(DT$5,'Time-based'!$H$261:$QV$261,0)),0)*DT9</f>
        <v>7.8893150684931513E-3</v>
      </c>
      <c r="DU823" s="196">
        <f>+IFERROR(INDEX('Time-based'!$H$265:$QV$265,MATCH(DU$5,'Time-based'!$H$261:$QV$261,0)),0)*DU9</f>
        <v>7.8893150684931513E-3</v>
      </c>
      <c r="DV823" s="196">
        <f>+IFERROR(INDEX('Time-based'!$H$265:$QV$265,MATCH(DV$5,'Time-based'!$H$261:$QV$261,0)),0)*DV9</f>
        <v>7.7822404371584702E-3</v>
      </c>
      <c r="DW823" s="196">
        <f>+IFERROR(INDEX('Time-based'!$H$265:$QV$265,MATCH(DW$5,'Time-based'!$H$261:$QV$261,0)),0)*DW9</f>
        <v>7.7822404371584702E-3</v>
      </c>
      <c r="DX823" s="196">
        <f>+IFERROR(INDEX('Time-based'!$H$265:$QV$265,MATCH(DX$5,'Time-based'!$H$261:$QV$261,0)),0)*DX9</f>
        <v>7.8677595628415305E-3</v>
      </c>
      <c r="DY823" s="196">
        <f>+IFERROR(INDEX('Time-based'!$H$265:$QV$265,MATCH(DY$5,'Time-based'!$H$261:$QV$261,0)),0)*DY9</f>
        <v>7.8677595628415305E-3</v>
      </c>
      <c r="DZ823" s="196">
        <f>+IFERROR(INDEX('Time-based'!$H$265:$QV$265,MATCH(DZ$5,'Time-based'!$H$261:$QV$261,0)),0)*DZ9</f>
        <v>7.7178082191780824E-3</v>
      </c>
      <c r="EA823" s="196">
        <f>+IFERROR(INDEX('Time-based'!$H$265:$QV$265,MATCH(EA$5,'Time-based'!$H$261:$QV$261,0)),0)*EA9</f>
        <v>7.8035616438356173E-3</v>
      </c>
      <c r="EB823" s="196">
        <f>+IFERROR(INDEX('Time-based'!$H$265:$QV$265,MATCH(EB$5,'Time-based'!$H$261:$QV$261,0)),0)*EB9</f>
        <v>7.8893150684931513E-3</v>
      </c>
      <c r="EC823" s="196">
        <f>+IFERROR(INDEX('Time-based'!$H$265:$QV$265,MATCH(EC$5,'Time-based'!$H$261:$QV$261,0)),0)*EC9</f>
        <v>7.8893150684931513E-3</v>
      </c>
      <c r="ED823" s="196">
        <f>+IFERROR(INDEX('Time-based'!$H$265:$QV$265,MATCH(ED$5,'Time-based'!$H$261:$QV$261,0)),0)*ED9</f>
        <v>7.7178082191780824E-3</v>
      </c>
      <c r="EE823" s="196">
        <f>+IFERROR(INDEX('Time-based'!$H$265:$QV$265,MATCH(EE$5,'Time-based'!$H$261:$QV$261,0)),0)*EE9</f>
        <v>7.8035616438356173E-3</v>
      </c>
      <c r="EF823" s="196">
        <f>+IFERROR(INDEX('Time-based'!$H$265:$QV$265,MATCH(EF$5,'Time-based'!$H$261:$QV$261,0)),0)*EF9</f>
        <v>7.8893150684931513E-3</v>
      </c>
      <c r="EG823" s="196">
        <f>+IFERROR(INDEX('Time-based'!$H$265:$QV$265,MATCH(EG$5,'Time-based'!$H$261:$QV$261,0)),0)*EG9</f>
        <v>7.8893150684931513E-3</v>
      </c>
      <c r="EH823" s="196">
        <f>+IFERROR(INDEX('Time-based'!$H$265:$QV$265,MATCH(EH$5,'Time-based'!$H$261:$QV$261,0)),0)*EH9</f>
        <v>7.7178082191780824E-3</v>
      </c>
      <c r="EI823" s="196">
        <f>+IFERROR(INDEX('Time-based'!$H$265:$QV$265,MATCH(EI$5,'Time-based'!$H$261:$QV$261,0)),0)*EI9</f>
        <v>7.8035616438356173E-3</v>
      </c>
      <c r="EJ823" s="196">
        <f>+IFERROR(INDEX('Time-based'!$H$265:$QV$265,MATCH(EJ$5,'Time-based'!$H$261:$QV$261,0)),0)*EJ9</f>
        <v>7.8893150684931513E-3</v>
      </c>
      <c r="EK823" s="196">
        <f>+IFERROR(INDEX('Time-based'!$H$265:$QV$265,MATCH(EK$5,'Time-based'!$H$261:$QV$261,0)),0)*EK9</f>
        <v>7.8893150684931513E-3</v>
      </c>
      <c r="EL823" s="196">
        <f>+IFERROR(INDEX('Time-based'!$H$265:$QV$265,MATCH(EL$5,'Time-based'!$H$261:$QV$261,0)),0)*EL9</f>
        <v>7.7822404371584702E-3</v>
      </c>
      <c r="EM823" s="196">
        <f>+IFERROR(INDEX('Time-based'!$H$265:$QV$265,MATCH(EM$5,'Time-based'!$H$261:$QV$261,0)),0)*EM9</f>
        <v>7.7822404371584702E-3</v>
      </c>
      <c r="EN823" s="196">
        <f>+IFERROR(INDEX('Time-based'!$H$265:$QV$265,MATCH(EN$5,'Time-based'!$H$261:$QV$261,0)),0)*EN9</f>
        <v>7.8677595628415305E-3</v>
      </c>
      <c r="EO823" s="196">
        <f>+IFERROR(INDEX('Time-based'!$H$265:$QV$265,MATCH(EO$5,'Time-based'!$H$261:$QV$261,0)),0)*EO9</f>
        <v>7.8677595628415305E-3</v>
      </c>
      <c r="EP823" s="196">
        <f>+IFERROR(INDEX('Time-based'!$H$265:$QV$265,MATCH(EP$5,'Time-based'!$H$261:$QV$261,0)),0)*EP9</f>
        <v>7.7178082191780824E-3</v>
      </c>
      <c r="EQ823" s="196">
        <f>+IFERROR(INDEX('Time-based'!$H$265:$QV$265,MATCH(EQ$5,'Time-based'!$H$261:$QV$261,0)),0)*EQ9</f>
        <v>7.8035616438356173E-3</v>
      </c>
      <c r="ER823" s="196">
        <f>+IFERROR(INDEX('Time-based'!$H$265:$QV$265,MATCH(ER$5,'Time-based'!$H$261:$QV$261,0)),0)*ER9</f>
        <v>7.8893150684931513E-3</v>
      </c>
      <c r="ES823" s="196">
        <f>+IFERROR(INDEX('Time-based'!$H$265:$QV$265,MATCH(ES$5,'Time-based'!$H$261:$QV$261,0)),0)*ES9</f>
        <v>7.8893150684931513E-3</v>
      </c>
      <c r="ET823" s="196">
        <f>+IFERROR(INDEX('Time-based'!$H$265:$QV$265,MATCH(ET$5,'Time-based'!$H$261:$QV$261,0)),0)*ET9</f>
        <v>7.7178082191780824E-3</v>
      </c>
      <c r="EU823" s="196">
        <f>+IFERROR(INDEX('Time-based'!$H$265:$QV$265,MATCH(EU$5,'Time-based'!$H$261:$QV$261,0)),0)*EU9</f>
        <v>7.8035616438356173E-3</v>
      </c>
      <c r="EV823" s="196">
        <f>+IFERROR(INDEX('Time-based'!$H$265:$QV$265,MATCH(EV$5,'Time-based'!$H$261:$QV$261,0)),0)*EV9</f>
        <v>7.8893150684931513E-3</v>
      </c>
      <c r="EW823" s="196">
        <f>+IFERROR(INDEX('Time-based'!$H$265:$QV$265,MATCH(EW$5,'Time-based'!$H$261:$QV$261,0)),0)*EW9</f>
        <v>7.8893150684931513E-3</v>
      </c>
      <c r="EX823" s="196">
        <f>+IFERROR(INDEX('Time-based'!$H$265:$QV$265,MATCH(EX$5,'Time-based'!$H$261:$QV$261,0)),0)*EX9</f>
        <v>7.7178082191780824E-3</v>
      </c>
      <c r="EY823" s="196">
        <f>+IFERROR(INDEX('Time-based'!$H$265:$QV$265,MATCH(EY$5,'Time-based'!$H$261:$QV$261,0)),0)*EY9</f>
        <v>7.8035616438356173E-3</v>
      </c>
      <c r="EZ823" s="196">
        <f>+IFERROR(INDEX('Time-based'!$H$265:$QV$265,MATCH(EZ$5,'Time-based'!$H$261:$QV$261,0)),0)*EZ9</f>
        <v>7.8893150684931513E-3</v>
      </c>
      <c r="FA823" s="196">
        <f>+IFERROR(INDEX('Time-based'!$H$265:$QV$265,MATCH(FA$5,'Time-based'!$H$261:$QV$261,0)),0)*FA9</f>
        <v>7.8893150684931513E-3</v>
      </c>
      <c r="FB823" s="196">
        <f>+IFERROR(INDEX('Time-based'!$H$265:$QV$265,MATCH(FB$5,'Time-based'!$H$261:$QV$261,0)),0)*FB9</f>
        <v>7.7822404371584702E-3</v>
      </c>
      <c r="FC823" s="196">
        <f>+IFERROR(INDEX('Time-based'!$H$265:$QV$265,MATCH(FC$5,'Time-based'!$H$261:$QV$261,0)),0)*FC9</f>
        <v>7.7822404371584702E-3</v>
      </c>
      <c r="FD823" s="196">
        <f>+IFERROR(INDEX('Time-based'!$H$265:$QV$265,MATCH(FD$5,'Time-based'!$H$261:$QV$261,0)),0)*FD9</f>
        <v>7.8677595628415305E-3</v>
      </c>
      <c r="FE823" s="196">
        <f>+IFERROR(INDEX('Time-based'!$H$265:$QV$265,MATCH(FE$5,'Time-based'!$H$261:$QV$261,0)),0)*FE9</f>
        <v>7.8677595628415305E-3</v>
      </c>
      <c r="FF823" s="196">
        <f>+IFERROR(INDEX('Time-based'!$H$265:$QV$265,MATCH(FF$5,'Time-based'!$H$261:$QV$261,0)),0)*FF9</f>
        <v>0</v>
      </c>
      <c r="FG823" s="196">
        <f>+IFERROR(INDEX('Time-based'!$H$265:$QV$265,MATCH(FG$5,'Time-based'!$H$261:$QV$261,0)),0)*FG9</f>
        <v>0</v>
      </c>
      <c r="FH823" s="196">
        <f>+IFERROR(INDEX('Time-based'!$H$265:$QV$265,MATCH(FH$5,'Time-based'!$H$261:$QV$261,0)),0)*FH9</f>
        <v>0</v>
      </c>
      <c r="FI823" s="196">
        <f>+IFERROR(INDEX('Time-based'!$H$265:$QV$265,MATCH(FI$5,'Time-based'!$H$261:$QV$261,0)),0)*FI9</f>
        <v>0</v>
      </c>
      <c r="FJ823" s="196">
        <f>+IFERROR(INDEX('Time-based'!$H$265:$QV$265,MATCH(FJ$5,'Time-based'!$H$261:$QV$261,0)),0)*FJ9</f>
        <v>0</v>
      </c>
      <c r="FK823" s="196">
        <f>+IFERROR(INDEX('Time-based'!$H$265:$QV$265,MATCH(FK$5,'Time-based'!$H$261:$QV$261,0)),0)*FK9</f>
        <v>0</v>
      </c>
      <c r="FL823" s="196">
        <f>+IFERROR(INDEX('Time-based'!$H$265:$QV$265,MATCH(FL$5,'Time-based'!$H$261:$QV$261,0)),0)*FL9</f>
        <v>0</v>
      </c>
      <c r="FM823" s="196">
        <f>+IFERROR(INDEX('Time-based'!$H$265:$QV$265,MATCH(FM$5,'Time-based'!$H$261:$QV$261,0)),0)*FM9</f>
        <v>0</v>
      </c>
      <c r="FN823" s="196">
        <f>+IFERROR(INDEX('Time-based'!$H$265:$QV$265,MATCH(FN$5,'Time-based'!$H$261:$QV$261,0)),0)*FN9</f>
        <v>0</v>
      </c>
      <c r="FO823" s="196">
        <f>+IFERROR(INDEX('Time-based'!$H$265:$QV$265,MATCH(FO$5,'Time-based'!$H$261:$QV$261,0)),0)*FO9</f>
        <v>0</v>
      </c>
      <c r="FP823" s="196">
        <f>+IFERROR(INDEX('Time-based'!$H$265:$QV$265,MATCH(FP$5,'Time-based'!$H$261:$QV$261,0)),0)*FP9</f>
        <v>0</v>
      </c>
      <c r="FQ823" s="196">
        <f>+IFERROR(INDEX('Time-based'!$H$265:$QV$265,MATCH(FQ$5,'Time-based'!$H$261:$QV$261,0)),0)*FQ9</f>
        <v>0</v>
      </c>
      <c r="FR823" s="196">
        <f>+IFERROR(INDEX('Time-based'!$H$265:$QV$265,MATCH(FR$5,'Time-based'!$H$261:$QV$261,0)),0)*FR9</f>
        <v>0</v>
      </c>
    </row>
    <row r="824" spans="2:174">
      <c r="H824" s="8"/>
      <c r="I824" s="18"/>
    </row>
    <row r="825" spans="2:174">
      <c r="C825" t="s">
        <v>621</v>
      </c>
      <c r="D825" s="144" t="s">
        <v>15</v>
      </c>
      <c r="E825" s="152">
        <f>INDEX(Assumptions!$G$523:$G$523,MATCH($A$1,Model_Number,0))</f>
        <v>0</v>
      </c>
      <c r="H825" s="8"/>
      <c r="I825" s="18"/>
      <c r="J825" s="223">
        <f>$E$825</f>
        <v>0</v>
      </c>
      <c r="K825" s="223">
        <f t="shared" ref="K825:BV825" si="2064">$E$825</f>
        <v>0</v>
      </c>
      <c r="L825" s="223">
        <f t="shared" si="2064"/>
        <v>0</v>
      </c>
      <c r="M825" s="223">
        <f t="shared" si="2064"/>
        <v>0</v>
      </c>
      <c r="N825" s="223">
        <f t="shared" si="2064"/>
        <v>0</v>
      </c>
      <c r="O825" s="223">
        <f t="shared" si="2064"/>
        <v>0</v>
      </c>
      <c r="P825" s="223">
        <f t="shared" si="2064"/>
        <v>0</v>
      </c>
      <c r="Q825" s="223">
        <f t="shared" si="2064"/>
        <v>0</v>
      </c>
      <c r="R825" s="223">
        <f t="shared" si="2064"/>
        <v>0</v>
      </c>
      <c r="S825" s="223">
        <f t="shared" si="2064"/>
        <v>0</v>
      </c>
      <c r="T825" s="223">
        <f t="shared" si="2064"/>
        <v>0</v>
      </c>
      <c r="U825" s="223">
        <f t="shared" si="2064"/>
        <v>0</v>
      </c>
      <c r="V825" s="223">
        <f t="shared" si="2064"/>
        <v>0</v>
      </c>
      <c r="W825" s="223">
        <f t="shared" si="2064"/>
        <v>0</v>
      </c>
      <c r="X825" s="223">
        <f t="shared" si="2064"/>
        <v>0</v>
      </c>
      <c r="Y825" s="223">
        <f t="shared" si="2064"/>
        <v>0</v>
      </c>
      <c r="Z825" s="223">
        <f t="shared" si="2064"/>
        <v>0</v>
      </c>
      <c r="AA825" s="223">
        <f t="shared" si="2064"/>
        <v>0</v>
      </c>
      <c r="AB825" s="223">
        <f t="shared" si="2064"/>
        <v>0</v>
      </c>
      <c r="AC825" s="223">
        <f t="shared" si="2064"/>
        <v>0</v>
      </c>
      <c r="AD825" s="223">
        <f t="shared" si="2064"/>
        <v>0</v>
      </c>
      <c r="AE825" s="223">
        <f t="shared" si="2064"/>
        <v>0</v>
      </c>
      <c r="AF825" s="223">
        <f t="shared" si="2064"/>
        <v>0</v>
      </c>
      <c r="AG825" s="223">
        <f t="shared" si="2064"/>
        <v>0</v>
      </c>
      <c r="AH825" s="223">
        <f t="shared" si="2064"/>
        <v>0</v>
      </c>
      <c r="AI825" s="223">
        <f t="shared" si="2064"/>
        <v>0</v>
      </c>
      <c r="AJ825" s="223">
        <f t="shared" si="2064"/>
        <v>0</v>
      </c>
      <c r="AK825" s="223">
        <f t="shared" si="2064"/>
        <v>0</v>
      </c>
      <c r="AL825" s="223">
        <f t="shared" si="2064"/>
        <v>0</v>
      </c>
      <c r="AM825" s="223">
        <f t="shared" si="2064"/>
        <v>0</v>
      </c>
      <c r="AN825" s="223">
        <f t="shared" si="2064"/>
        <v>0</v>
      </c>
      <c r="AO825" s="223">
        <f t="shared" si="2064"/>
        <v>0</v>
      </c>
      <c r="AP825" s="223">
        <f t="shared" si="2064"/>
        <v>0</v>
      </c>
      <c r="AQ825" s="223">
        <f t="shared" si="2064"/>
        <v>0</v>
      </c>
      <c r="AR825" s="223">
        <f t="shared" si="2064"/>
        <v>0</v>
      </c>
      <c r="AS825" s="223">
        <f t="shared" si="2064"/>
        <v>0</v>
      </c>
      <c r="AT825" s="223">
        <f t="shared" si="2064"/>
        <v>0</v>
      </c>
      <c r="AU825" s="223">
        <f t="shared" si="2064"/>
        <v>0</v>
      </c>
      <c r="AV825" s="223">
        <f t="shared" si="2064"/>
        <v>0</v>
      </c>
      <c r="AW825" s="223">
        <f t="shared" si="2064"/>
        <v>0</v>
      </c>
      <c r="AX825" s="223">
        <f t="shared" si="2064"/>
        <v>0</v>
      </c>
      <c r="AY825" s="223">
        <f t="shared" si="2064"/>
        <v>0</v>
      </c>
      <c r="AZ825" s="223">
        <f t="shared" si="2064"/>
        <v>0</v>
      </c>
      <c r="BA825" s="223">
        <f t="shared" si="2064"/>
        <v>0</v>
      </c>
      <c r="BB825" s="223">
        <f t="shared" si="2064"/>
        <v>0</v>
      </c>
      <c r="BC825" s="223">
        <f t="shared" si="2064"/>
        <v>0</v>
      </c>
      <c r="BD825" s="223">
        <f t="shared" si="2064"/>
        <v>0</v>
      </c>
      <c r="BE825" s="223">
        <f t="shared" si="2064"/>
        <v>0</v>
      </c>
      <c r="BF825" s="223">
        <f t="shared" si="2064"/>
        <v>0</v>
      </c>
      <c r="BG825" s="223">
        <f t="shared" si="2064"/>
        <v>0</v>
      </c>
      <c r="BH825" s="223">
        <f t="shared" si="2064"/>
        <v>0</v>
      </c>
      <c r="BI825" s="223">
        <f t="shared" si="2064"/>
        <v>0</v>
      </c>
      <c r="BJ825" s="223">
        <f t="shared" si="2064"/>
        <v>0</v>
      </c>
      <c r="BK825" s="223">
        <f t="shared" si="2064"/>
        <v>0</v>
      </c>
      <c r="BL825" s="223">
        <f t="shared" si="2064"/>
        <v>0</v>
      </c>
      <c r="BM825" s="223">
        <f t="shared" si="2064"/>
        <v>0</v>
      </c>
      <c r="BN825" s="223">
        <f t="shared" si="2064"/>
        <v>0</v>
      </c>
      <c r="BO825" s="223">
        <f t="shared" si="2064"/>
        <v>0</v>
      </c>
      <c r="BP825" s="223">
        <f t="shared" si="2064"/>
        <v>0</v>
      </c>
      <c r="BQ825" s="223">
        <f t="shared" si="2064"/>
        <v>0</v>
      </c>
      <c r="BR825" s="223">
        <f t="shared" si="2064"/>
        <v>0</v>
      </c>
      <c r="BS825" s="223">
        <f t="shared" si="2064"/>
        <v>0</v>
      </c>
      <c r="BT825" s="223">
        <f t="shared" si="2064"/>
        <v>0</v>
      </c>
      <c r="BU825" s="223">
        <f t="shared" si="2064"/>
        <v>0</v>
      </c>
      <c r="BV825" s="223">
        <f t="shared" si="2064"/>
        <v>0</v>
      </c>
      <c r="BW825" s="223">
        <f t="shared" ref="BW825:EH825" si="2065">$E$825</f>
        <v>0</v>
      </c>
      <c r="BX825" s="223">
        <f t="shared" si="2065"/>
        <v>0</v>
      </c>
      <c r="BY825" s="223">
        <f t="shared" si="2065"/>
        <v>0</v>
      </c>
      <c r="BZ825" s="223">
        <f t="shared" si="2065"/>
        <v>0</v>
      </c>
      <c r="CA825" s="223">
        <f t="shared" si="2065"/>
        <v>0</v>
      </c>
      <c r="CB825" s="223">
        <f t="shared" si="2065"/>
        <v>0</v>
      </c>
      <c r="CC825" s="223">
        <f t="shared" si="2065"/>
        <v>0</v>
      </c>
      <c r="CD825" s="223">
        <f t="shared" si="2065"/>
        <v>0</v>
      </c>
      <c r="CE825" s="223">
        <f t="shared" si="2065"/>
        <v>0</v>
      </c>
      <c r="CF825" s="223">
        <f t="shared" si="2065"/>
        <v>0</v>
      </c>
      <c r="CG825" s="223">
        <f t="shared" si="2065"/>
        <v>0</v>
      </c>
      <c r="CH825" s="223">
        <f t="shared" si="2065"/>
        <v>0</v>
      </c>
      <c r="CI825" s="223">
        <f t="shared" si="2065"/>
        <v>0</v>
      </c>
      <c r="CJ825" s="223">
        <f t="shared" si="2065"/>
        <v>0</v>
      </c>
      <c r="CK825" s="223">
        <f t="shared" si="2065"/>
        <v>0</v>
      </c>
      <c r="CL825" s="223">
        <f t="shared" si="2065"/>
        <v>0</v>
      </c>
      <c r="CM825" s="223">
        <f t="shared" si="2065"/>
        <v>0</v>
      </c>
      <c r="CN825" s="223">
        <f t="shared" si="2065"/>
        <v>0</v>
      </c>
      <c r="CO825" s="223">
        <f t="shared" si="2065"/>
        <v>0</v>
      </c>
      <c r="CP825" s="223">
        <f t="shared" si="2065"/>
        <v>0</v>
      </c>
      <c r="CQ825" s="223">
        <f t="shared" si="2065"/>
        <v>0</v>
      </c>
      <c r="CR825" s="223">
        <f t="shared" si="2065"/>
        <v>0</v>
      </c>
      <c r="CS825" s="223">
        <f t="shared" si="2065"/>
        <v>0</v>
      </c>
      <c r="CT825" s="223">
        <f t="shared" si="2065"/>
        <v>0</v>
      </c>
      <c r="CU825" s="223">
        <f t="shared" si="2065"/>
        <v>0</v>
      </c>
      <c r="CV825" s="223">
        <f t="shared" si="2065"/>
        <v>0</v>
      </c>
      <c r="CW825" s="223">
        <f t="shared" si="2065"/>
        <v>0</v>
      </c>
      <c r="CX825" s="223">
        <f t="shared" si="2065"/>
        <v>0</v>
      </c>
      <c r="CY825" s="223">
        <f t="shared" si="2065"/>
        <v>0</v>
      </c>
      <c r="CZ825" s="223">
        <f t="shared" si="2065"/>
        <v>0</v>
      </c>
      <c r="DA825" s="223">
        <f t="shared" si="2065"/>
        <v>0</v>
      </c>
      <c r="DB825" s="223">
        <f t="shared" si="2065"/>
        <v>0</v>
      </c>
      <c r="DC825" s="223">
        <f t="shared" si="2065"/>
        <v>0</v>
      </c>
      <c r="DD825" s="223">
        <f t="shared" si="2065"/>
        <v>0</v>
      </c>
      <c r="DE825" s="223">
        <f t="shared" si="2065"/>
        <v>0</v>
      </c>
      <c r="DF825" s="223">
        <f t="shared" si="2065"/>
        <v>0</v>
      </c>
      <c r="DG825" s="223">
        <f t="shared" si="2065"/>
        <v>0</v>
      </c>
      <c r="DH825" s="223">
        <f t="shared" si="2065"/>
        <v>0</v>
      </c>
      <c r="DI825" s="223">
        <f t="shared" si="2065"/>
        <v>0</v>
      </c>
      <c r="DJ825" s="223">
        <f t="shared" si="2065"/>
        <v>0</v>
      </c>
      <c r="DK825" s="223">
        <f t="shared" si="2065"/>
        <v>0</v>
      </c>
      <c r="DL825" s="223">
        <f t="shared" si="2065"/>
        <v>0</v>
      </c>
      <c r="DM825" s="223">
        <f t="shared" si="2065"/>
        <v>0</v>
      </c>
      <c r="DN825" s="223">
        <f t="shared" si="2065"/>
        <v>0</v>
      </c>
      <c r="DO825" s="223">
        <f t="shared" si="2065"/>
        <v>0</v>
      </c>
      <c r="DP825" s="223">
        <f t="shared" si="2065"/>
        <v>0</v>
      </c>
      <c r="DQ825" s="223">
        <f t="shared" si="2065"/>
        <v>0</v>
      </c>
      <c r="DR825" s="223">
        <f t="shared" si="2065"/>
        <v>0</v>
      </c>
      <c r="DS825" s="223">
        <f t="shared" si="2065"/>
        <v>0</v>
      </c>
      <c r="DT825" s="223">
        <f t="shared" si="2065"/>
        <v>0</v>
      </c>
      <c r="DU825" s="223">
        <f t="shared" si="2065"/>
        <v>0</v>
      </c>
      <c r="DV825" s="223">
        <f t="shared" si="2065"/>
        <v>0</v>
      </c>
      <c r="DW825" s="223">
        <f t="shared" si="2065"/>
        <v>0</v>
      </c>
      <c r="DX825" s="223">
        <f t="shared" si="2065"/>
        <v>0</v>
      </c>
      <c r="DY825" s="223">
        <f t="shared" si="2065"/>
        <v>0</v>
      </c>
      <c r="DZ825" s="223">
        <f t="shared" si="2065"/>
        <v>0</v>
      </c>
      <c r="EA825" s="223">
        <f t="shared" si="2065"/>
        <v>0</v>
      </c>
      <c r="EB825" s="223">
        <f t="shared" si="2065"/>
        <v>0</v>
      </c>
      <c r="EC825" s="223">
        <f t="shared" si="2065"/>
        <v>0</v>
      </c>
      <c r="ED825" s="223">
        <f t="shared" si="2065"/>
        <v>0</v>
      </c>
      <c r="EE825" s="223">
        <f t="shared" si="2065"/>
        <v>0</v>
      </c>
      <c r="EF825" s="223">
        <f t="shared" si="2065"/>
        <v>0</v>
      </c>
      <c r="EG825" s="223">
        <f t="shared" si="2065"/>
        <v>0</v>
      </c>
      <c r="EH825" s="223">
        <f t="shared" si="2065"/>
        <v>0</v>
      </c>
      <c r="EI825" s="223">
        <f t="shared" ref="EI825:FR825" si="2066">$E$825</f>
        <v>0</v>
      </c>
      <c r="EJ825" s="223">
        <f t="shared" si="2066"/>
        <v>0</v>
      </c>
      <c r="EK825" s="223">
        <f t="shared" si="2066"/>
        <v>0</v>
      </c>
      <c r="EL825" s="223">
        <f t="shared" si="2066"/>
        <v>0</v>
      </c>
      <c r="EM825" s="223">
        <f t="shared" si="2066"/>
        <v>0</v>
      </c>
      <c r="EN825" s="223">
        <f t="shared" si="2066"/>
        <v>0</v>
      </c>
      <c r="EO825" s="223">
        <f t="shared" si="2066"/>
        <v>0</v>
      </c>
      <c r="EP825" s="223">
        <f t="shared" si="2066"/>
        <v>0</v>
      </c>
      <c r="EQ825" s="223">
        <f t="shared" si="2066"/>
        <v>0</v>
      </c>
      <c r="ER825" s="223">
        <f t="shared" si="2066"/>
        <v>0</v>
      </c>
      <c r="ES825" s="223">
        <f t="shared" si="2066"/>
        <v>0</v>
      </c>
      <c r="ET825" s="223">
        <f t="shared" si="2066"/>
        <v>0</v>
      </c>
      <c r="EU825" s="223">
        <f t="shared" si="2066"/>
        <v>0</v>
      </c>
      <c r="EV825" s="223">
        <f t="shared" si="2066"/>
        <v>0</v>
      </c>
      <c r="EW825" s="223">
        <f t="shared" si="2066"/>
        <v>0</v>
      </c>
      <c r="EX825" s="223">
        <f t="shared" si="2066"/>
        <v>0</v>
      </c>
      <c r="EY825" s="223">
        <f t="shared" si="2066"/>
        <v>0</v>
      </c>
      <c r="EZ825" s="223">
        <f t="shared" si="2066"/>
        <v>0</v>
      </c>
      <c r="FA825" s="223">
        <f t="shared" si="2066"/>
        <v>0</v>
      </c>
      <c r="FB825" s="223">
        <f t="shared" si="2066"/>
        <v>0</v>
      </c>
      <c r="FC825" s="223">
        <f t="shared" si="2066"/>
        <v>0</v>
      </c>
      <c r="FD825" s="223">
        <f t="shared" si="2066"/>
        <v>0</v>
      </c>
      <c r="FE825" s="223">
        <f t="shared" si="2066"/>
        <v>0</v>
      </c>
      <c r="FF825" s="223">
        <f t="shared" si="2066"/>
        <v>0</v>
      </c>
      <c r="FG825" s="223">
        <f t="shared" si="2066"/>
        <v>0</v>
      </c>
      <c r="FH825" s="223">
        <f t="shared" si="2066"/>
        <v>0</v>
      </c>
      <c r="FI825" s="223">
        <f t="shared" si="2066"/>
        <v>0</v>
      </c>
      <c r="FJ825" s="223">
        <f t="shared" si="2066"/>
        <v>0</v>
      </c>
      <c r="FK825" s="223">
        <f t="shared" si="2066"/>
        <v>0</v>
      </c>
      <c r="FL825" s="223">
        <f t="shared" si="2066"/>
        <v>0</v>
      </c>
      <c r="FM825" s="223">
        <f t="shared" si="2066"/>
        <v>0</v>
      </c>
      <c r="FN825" s="223">
        <f t="shared" si="2066"/>
        <v>0</v>
      </c>
      <c r="FO825" s="223">
        <f t="shared" si="2066"/>
        <v>0</v>
      </c>
      <c r="FP825" s="223">
        <f t="shared" si="2066"/>
        <v>0</v>
      </c>
      <c r="FQ825" s="223">
        <f t="shared" si="2066"/>
        <v>0</v>
      </c>
      <c r="FR825" s="223">
        <f t="shared" si="2066"/>
        <v>0</v>
      </c>
    </row>
    <row r="826" spans="2:174">
      <c r="C826" t="s">
        <v>622</v>
      </c>
      <c r="D826" s="144" t="s">
        <v>15</v>
      </c>
      <c r="H826" s="8"/>
      <c r="I826" s="18"/>
      <c r="J826" s="224">
        <f t="shared" ref="J826:AO826" si="2067">J825*J9</f>
        <v>0</v>
      </c>
      <c r="K826" s="299">
        <f t="shared" si="2067"/>
        <v>0</v>
      </c>
      <c r="L826" s="224">
        <f t="shared" si="2067"/>
        <v>0</v>
      </c>
      <c r="M826" s="224">
        <f t="shared" si="2067"/>
        <v>0</v>
      </c>
      <c r="N826" s="224">
        <f t="shared" si="2067"/>
        <v>0</v>
      </c>
      <c r="O826" s="224">
        <f t="shared" si="2067"/>
        <v>0</v>
      </c>
      <c r="P826" s="224">
        <f t="shared" si="2067"/>
        <v>0</v>
      </c>
      <c r="Q826" s="224">
        <f t="shared" si="2067"/>
        <v>0</v>
      </c>
      <c r="R826" s="224">
        <f t="shared" si="2067"/>
        <v>0</v>
      </c>
      <c r="S826" s="224">
        <f t="shared" si="2067"/>
        <v>0</v>
      </c>
      <c r="T826" s="224">
        <f t="shared" si="2067"/>
        <v>0</v>
      </c>
      <c r="U826" s="224">
        <f t="shared" si="2067"/>
        <v>0</v>
      </c>
      <c r="V826" s="224">
        <f t="shared" si="2067"/>
        <v>0</v>
      </c>
      <c r="W826" s="224">
        <f t="shared" si="2067"/>
        <v>0</v>
      </c>
      <c r="X826" s="224">
        <f t="shared" si="2067"/>
        <v>0</v>
      </c>
      <c r="Y826" s="224">
        <f t="shared" si="2067"/>
        <v>0</v>
      </c>
      <c r="Z826" s="224">
        <f t="shared" si="2067"/>
        <v>0</v>
      </c>
      <c r="AA826" s="224">
        <f t="shared" si="2067"/>
        <v>0</v>
      </c>
      <c r="AB826" s="224">
        <f t="shared" si="2067"/>
        <v>0</v>
      </c>
      <c r="AC826" s="224">
        <f t="shared" si="2067"/>
        <v>0</v>
      </c>
      <c r="AD826" s="224">
        <f t="shared" si="2067"/>
        <v>0</v>
      </c>
      <c r="AE826" s="224">
        <f t="shared" si="2067"/>
        <v>0</v>
      </c>
      <c r="AF826" s="224">
        <f t="shared" si="2067"/>
        <v>0</v>
      </c>
      <c r="AG826" s="224">
        <f t="shared" si="2067"/>
        <v>0</v>
      </c>
      <c r="AH826" s="224">
        <f t="shared" si="2067"/>
        <v>0</v>
      </c>
      <c r="AI826" s="224">
        <f t="shared" si="2067"/>
        <v>0</v>
      </c>
      <c r="AJ826" s="224">
        <f t="shared" si="2067"/>
        <v>0</v>
      </c>
      <c r="AK826" s="224">
        <f t="shared" si="2067"/>
        <v>0</v>
      </c>
      <c r="AL826" s="224">
        <f t="shared" si="2067"/>
        <v>0</v>
      </c>
      <c r="AM826" s="224">
        <f t="shared" si="2067"/>
        <v>0</v>
      </c>
      <c r="AN826" s="224">
        <f t="shared" si="2067"/>
        <v>0</v>
      </c>
      <c r="AO826" s="224">
        <f t="shared" si="2067"/>
        <v>0</v>
      </c>
      <c r="AP826" s="224">
        <f t="shared" ref="AP826:BU826" si="2068">AP825*AP9</f>
        <v>0</v>
      </c>
      <c r="AQ826" s="224">
        <f t="shared" si="2068"/>
        <v>0</v>
      </c>
      <c r="AR826" s="224">
        <f t="shared" si="2068"/>
        <v>0</v>
      </c>
      <c r="AS826" s="224">
        <f t="shared" si="2068"/>
        <v>0</v>
      </c>
      <c r="AT826" s="224">
        <f t="shared" si="2068"/>
        <v>0</v>
      </c>
      <c r="AU826" s="224">
        <f t="shared" si="2068"/>
        <v>0</v>
      </c>
      <c r="AV826" s="224">
        <f t="shared" si="2068"/>
        <v>0</v>
      </c>
      <c r="AW826" s="224">
        <f t="shared" si="2068"/>
        <v>0</v>
      </c>
      <c r="AX826" s="224">
        <f t="shared" si="2068"/>
        <v>0</v>
      </c>
      <c r="AY826" s="224">
        <f t="shared" si="2068"/>
        <v>0</v>
      </c>
      <c r="AZ826" s="224">
        <f t="shared" si="2068"/>
        <v>0</v>
      </c>
      <c r="BA826" s="224">
        <f t="shared" si="2068"/>
        <v>0</v>
      </c>
      <c r="BB826" s="224">
        <f t="shared" si="2068"/>
        <v>0</v>
      </c>
      <c r="BC826" s="224">
        <f t="shared" si="2068"/>
        <v>0</v>
      </c>
      <c r="BD826" s="224">
        <f t="shared" si="2068"/>
        <v>0</v>
      </c>
      <c r="BE826" s="224">
        <f t="shared" si="2068"/>
        <v>0</v>
      </c>
      <c r="BF826" s="224">
        <f t="shared" si="2068"/>
        <v>0</v>
      </c>
      <c r="BG826" s="224">
        <f t="shared" si="2068"/>
        <v>0</v>
      </c>
      <c r="BH826" s="224">
        <f t="shared" si="2068"/>
        <v>0</v>
      </c>
      <c r="BI826" s="224">
        <f t="shared" si="2068"/>
        <v>0</v>
      </c>
      <c r="BJ826" s="224">
        <f t="shared" si="2068"/>
        <v>0</v>
      </c>
      <c r="BK826" s="224">
        <f t="shared" si="2068"/>
        <v>0</v>
      </c>
      <c r="BL826" s="224">
        <f t="shared" si="2068"/>
        <v>0</v>
      </c>
      <c r="BM826" s="224">
        <f t="shared" si="2068"/>
        <v>0</v>
      </c>
      <c r="BN826" s="224">
        <f t="shared" si="2068"/>
        <v>0</v>
      </c>
      <c r="BO826" s="224">
        <f t="shared" si="2068"/>
        <v>0</v>
      </c>
      <c r="BP826" s="224">
        <f t="shared" si="2068"/>
        <v>0</v>
      </c>
      <c r="BQ826" s="224">
        <f t="shared" si="2068"/>
        <v>0</v>
      </c>
      <c r="BR826" s="224">
        <f t="shared" si="2068"/>
        <v>0</v>
      </c>
      <c r="BS826" s="224">
        <f t="shared" si="2068"/>
        <v>0</v>
      </c>
      <c r="BT826" s="224">
        <f t="shared" si="2068"/>
        <v>0</v>
      </c>
      <c r="BU826" s="224">
        <f t="shared" si="2068"/>
        <v>0</v>
      </c>
      <c r="BV826" s="224">
        <f t="shared" ref="BV826:DA826" si="2069">BV825*BV9</f>
        <v>0</v>
      </c>
      <c r="BW826" s="224">
        <f t="shared" si="2069"/>
        <v>0</v>
      </c>
      <c r="BX826" s="224">
        <f t="shared" si="2069"/>
        <v>0</v>
      </c>
      <c r="BY826" s="224">
        <f t="shared" si="2069"/>
        <v>0</v>
      </c>
      <c r="BZ826" s="224">
        <f t="shared" si="2069"/>
        <v>0</v>
      </c>
      <c r="CA826" s="224">
        <f t="shared" si="2069"/>
        <v>0</v>
      </c>
      <c r="CB826" s="224">
        <f t="shared" si="2069"/>
        <v>0</v>
      </c>
      <c r="CC826" s="224">
        <f t="shared" si="2069"/>
        <v>0</v>
      </c>
      <c r="CD826" s="224">
        <f t="shared" si="2069"/>
        <v>0</v>
      </c>
      <c r="CE826" s="224">
        <f t="shared" si="2069"/>
        <v>0</v>
      </c>
      <c r="CF826" s="224">
        <f t="shared" si="2069"/>
        <v>0</v>
      </c>
      <c r="CG826" s="224">
        <f t="shared" si="2069"/>
        <v>0</v>
      </c>
      <c r="CH826" s="224">
        <f t="shared" si="2069"/>
        <v>0</v>
      </c>
      <c r="CI826" s="224">
        <f t="shared" si="2069"/>
        <v>0</v>
      </c>
      <c r="CJ826" s="224">
        <f t="shared" si="2069"/>
        <v>0</v>
      </c>
      <c r="CK826" s="224">
        <f t="shared" si="2069"/>
        <v>0</v>
      </c>
      <c r="CL826" s="224">
        <f t="shared" si="2069"/>
        <v>0</v>
      </c>
      <c r="CM826" s="224">
        <f t="shared" si="2069"/>
        <v>0</v>
      </c>
      <c r="CN826" s="224">
        <f t="shared" si="2069"/>
        <v>0</v>
      </c>
      <c r="CO826" s="224">
        <f t="shared" si="2069"/>
        <v>0</v>
      </c>
      <c r="CP826" s="224">
        <f t="shared" si="2069"/>
        <v>0</v>
      </c>
      <c r="CQ826" s="224">
        <f t="shared" si="2069"/>
        <v>0</v>
      </c>
      <c r="CR826" s="224">
        <f t="shared" si="2069"/>
        <v>0</v>
      </c>
      <c r="CS826" s="224">
        <f t="shared" si="2069"/>
        <v>0</v>
      </c>
      <c r="CT826" s="224">
        <f t="shared" si="2069"/>
        <v>0</v>
      </c>
      <c r="CU826" s="224">
        <f t="shared" si="2069"/>
        <v>0</v>
      </c>
      <c r="CV826" s="224">
        <f t="shared" si="2069"/>
        <v>0</v>
      </c>
      <c r="CW826" s="224">
        <f t="shared" si="2069"/>
        <v>0</v>
      </c>
      <c r="CX826" s="224">
        <f t="shared" si="2069"/>
        <v>0</v>
      </c>
      <c r="CY826" s="224">
        <f t="shared" si="2069"/>
        <v>0</v>
      </c>
      <c r="CZ826" s="224">
        <f t="shared" si="2069"/>
        <v>0</v>
      </c>
      <c r="DA826" s="224">
        <f t="shared" si="2069"/>
        <v>0</v>
      </c>
      <c r="DB826" s="224">
        <f t="shared" ref="DB826:EG826" si="2070">DB825*DB9</f>
        <v>0</v>
      </c>
      <c r="DC826" s="224">
        <f t="shared" si="2070"/>
        <v>0</v>
      </c>
      <c r="DD826" s="224">
        <f t="shared" si="2070"/>
        <v>0</v>
      </c>
      <c r="DE826" s="224">
        <f t="shared" si="2070"/>
        <v>0</v>
      </c>
      <c r="DF826" s="224">
        <f t="shared" si="2070"/>
        <v>0</v>
      </c>
      <c r="DG826" s="224">
        <f t="shared" si="2070"/>
        <v>0</v>
      </c>
      <c r="DH826" s="224">
        <f t="shared" si="2070"/>
        <v>0</v>
      </c>
      <c r="DI826" s="224">
        <f t="shared" si="2070"/>
        <v>0</v>
      </c>
      <c r="DJ826" s="224">
        <f t="shared" si="2070"/>
        <v>0</v>
      </c>
      <c r="DK826" s="224">
        <f t="shared" si="2070"/>
        <v>0</v>
      </c>
      <c r="DL826" s="224">
        <f t="shared" si="2070"/>
        <v>0</v>
      </c>
      <c r="DM826" s="224">
        <f t="shared" si="2070"/>
        <v>0</v>
      </c>
      <c r="DN826" s="224">
        <f t="shared" si="2070"/>
        <v>0</v>
      </c>
      <c r="DO826" s="224">
        <f t="shared" si="2070"/>
        <v>0</v>
      </c>
      <c r="DP826" s="224">
        <f t="shared" si="2070"/>
        <v>0</v>
      </c>
      <c r="DQ826" s="224">
        <f t="shared" si="2070"/>
        <v>0</v>
      </c>
      <c r="DR826" s="224">
        <f t="shared" si="2070"/>
        <v>0</v>
      </c>
      <c r="DS826" s="224">
        <f t="shared" si="2070"/>
        <v>0</v>
      </c>
      <c r="DT826" s="224">
        <f t="shared" si="2070"/>
        <v>0</v>
      </c>
      <c r="DU826" s="224">
        <f t="shared" si="2070"/>
        <v>0</v>
      </c>
      <c r="DV826" s="224">
        <f t="shared" si="2070"/>
        <v>0</v>
      </c>
      <c r="DW826" s="224">
        <f t="shared" si="2070"/>
        <v>0</v>
      </c>
      <c r="DX826" s="224">
        <f t="shared" si="2070"/>
        <v>0</v>
      </c>
      <c r="DY826" s="224">
        <f t="shared" si="2070"/>
        <v>0</v>
      </c>
      <c r="DZ826" s="224">
        <f t="shared" si="2070"/>
        <v>0</v>
      </c>
      <c r="EA826" s="224">
        <f t="shared" si="2070"/>
        <v>0</v>
      </c>
      <c r="EB826" s="224">
        <f t="shared" si="2070"/>
        <v>0</v>
      </c>
      <c r="EC826" s="224">
        <f t="shared" si="2070"/>
        <v>0</v>
      </c>
      <c r="ED826" s="224">
        <f t="shared" si="2070"/>
        <v>0</v>
      </c>
      <c r="EE826" s="224">
        <f t="shared" si="2070"/>
        <v>0</v>
      </c>
      <c r="EF826" s="224">
        <f t="shared" si="2070"/>
        <v>0</v>
      </c>
      <c r="EG826" s="224">
        <f t="shared" si="2070"/>
        <v>0</v>
      </c>
      <c r="EH826" s="224">
        <f t="shared" ref="EH826:FM826" si="2071">EH825*EH9</f>
        <v>0</v>
      </c>
      <c r="EI826" s="224">
        <f t="shared" si="2071"/>
        <v>0</v>
      </c>
      <c r="EJ826" s="224">
        <f t="shared" si="2071"/>
        <v>0</v>
      </c>
      <c r="EK826" s="224">
        <f t="shared" si="2071"/>
        <v>0</v>
      </c>
      <c r="EL826" s="224">
        <f t="shared" si="2071"/>
        <v>0</v>
      </c>
      <c r="EM826" s="224">
        <f t="shared" si="2071"/>
        <v>0</v>
      </c>
      <c r="EN826" s="224">
        <f t="shared" si="2071"/>
        <v>0</v>
      </c>
      <c r="EO826" s="224">
        <f t="shared" si="2071"/>
        <v>0</v>
      </c>
      <c r="EP826" s="224">
        <f t="shared" si="2071"/>
        <v>0</v>
      </c>
      <c r="EQ826" s="224">
        <f t="shared" si="2071"/>
        <v>0</v>
      </c>
      <c r="ER826" s="224">
        <f t="shared" si="2071"/>
        <v>0</v>
      </c>
      <c r="ES826" s="224">
        <f t="shared" si="2071"/>
        <v>0</v>
      </c>
      <c r="ET826" s="224">
        <f t="shared" si="2071"/>
        <v>0</v>
      </c>
      <c r="EU826" s="224">
        <f t="shared" si="2071"/>
        <v>0</v>
      </c>
      <c r="EV826" s="224">
        <f t="shared" si="2071"/>
        <v>0</v>
      </c>
      <c r="EW826" s="224">
        <f t="shared" si="2071"/>
        <v>0</v>
      </c>
      <c r="EX826" s="224">
        <f t="shared" si="2071"/>
        <v>0</v>
      </c>
      <c r="EY826" s="224">
        <f t="shared" si="2071"/>
        <v>0</v>
      </c>
      <c r="EZ826" s="224">
        <f t="shared" si="2071"/>
        <v>0</v>
      </c>
      <c r="FA826" s="224">
        <f t="shared" si="2071"/>
        <v>0</v>
      </c>
      <c r="FB826" s="224">
        <f t="shared" si="2071"/>
        <v>0</v>
      </c>
      <c r="FC826" s="224">
        <f t="shared" si="2071"/>
        <v>0</v>
      </c>
      <c r="FD826" s="224">
        <f t="shared" si="2071"/>
        <v>0</v>
      </c>
      <c r="FE826" s="224">
        <f t="shared" si="2071"/>
        <v>0</v>
      </c>
      <c r="FF826" s="224">
        <f t="shared" si="2071"/>
        <v>0</v>
      </c>
      <c r="FG826" s="224">
        <f t="shared" si="2071"/>
        <v>0</v>
      </c>
      <c r="FH826" s="224">
        <f t="shared" si="2071"/>
        <v>0</v>
      </c>
      <c r="FI826" s="224">
        <f t="shared" si="2071"/>
        <v>0</v>
      </c>
      <c r="FJ826" s="224">
        <f t="shared" si="2071"/>
        <v>0</v>
      </c>
      <c r="FK826" s="224">
        <f t="shared" si="2071"/>
        <v>0</v>
      </c>
      <c r="FL826" s="224">
        <f t="shared" si="2071"/>
        <v>0</v>
      </c>
      <c r="FM826" s="224">
        <f t="shared" si="2071"/>
        <v>0</v>
      </c>
      <c r="FN826" s="224">
        <f t="shared" ref="FN826:FR826" si="2072">FN825*FN9</f>
        <v>0</v>
      </c>
      <c r="FO826" s="224">
        <f t="shared" si="2072"/>
        <v>0</v>
      </c>
      <c r="FP826" s="224">
        <f t="shared" si="2072"/>
        <v>0</v>
      </c>
      <c r="FQ826" s="224">
        <f t="shared" si="2072"/>
        <v>0</v>
      </c>
      <c r="FR826" s="224">
        <f t="shared" si="2072"/>
        <v>0</v>
      </c>
    </row>
    <row r="827" spans="2:174">
      <c r="H827" s="8"/>
      <c r="I827" s="18"/>
      <c r="V827" s="399"/>
      <c r="W827" s="399"/>
      <c r="X827" s="399"/>
      <c r="Y827" s="399"/>
      <c r="Z827" s="399"/>
    </row>
    <row r="828" spans="2:174">
      <c r="C828" t="s">
        <v>623</v>
      </c>
      <c r="D828" s="144" t="s">
        <v>15</v>
      </c>
      <c r="H828" s="8"/>
      <c r="I828" s="18"/>
      <c r="J828" s="315">
        <f t="shared" ref="J828:AO828" si="2073">J15 * SUM(J823,J826)</f>
        <v>0</v>
      </c>
      <c r="K828" s="315">
        <f t="shared" si="2073"/>
        <v>0</v>
      </c>
      <c r="L828" s="315">
        <f t="shared" si="2073"/>
        <v>0</v>
      </c>
      <c r="M828" s="315">
        <f t="shared" si="2073"/>
        <v>0</v>
      </c>
      <c r="N828" s="315">
        <f t="shared" si="2073"/>
        <v>0</v>
      </c>
      <c r="O828" s="315">
        <f t="shared" si="2073"/>
        <v>0</v>
      </c>
      <c r="P828" s="315">
        <f t="shared" si="2073"/>
        <v>0</v>
      </c>
      <c r="Q828" s="315">
        <f t="shared" si="2073"/>
        <v>0</v>
      </c>
      <c r="R828" s="315">
        <f t="shared" si="2073"/>
        <v>0</v>
      </c>
      <c r="S828" s="315">
        <f t="shared" si="2073"/>
        <v>0</v>
      </c>
      <c r="T828" s="315">
        <f t="shared" si="2073"/>
        <v>0</v>
      </c>
      <c r="U828" s="315">
        <f t="shared" si="2073"/>
        <v>0</v>
      </c>
      <c r="V828" s="315">
        <f t="shared" si="2073"/>
        <v>0</v>
      </c>
      <c r="W828" s="315">
        <f t="shared" si="2073"/>
        <v>1.0369863013698633E-4</v>
      </c>
      <c r="X828" s="315">
        <f t="shared" si="2073"/>
        <v>9.5402739726027416E-3</v>
      </c>
      <c r="Y828" s="315">
        <f t="shared" si="2073"/>
        <v>9.5402739726027416E-3</v>
      </c>
      <c r="Z828" s="315">
        <f t="shared" si="2073"/>
        <v>8.9506849315068478E-3</v>
      </c>
      <c r="AA828" s="315">
        <f t="shared" si="2073"/>
        <v>9.050136986301369E-3</v>
      </c>
      <c r="AB828" s="404">
        <f t="shared" si="2073"/>
        <v>0</v>
      </c>
      <c r="AC828" s="315">
        <f t="shared" si="2073"/>
        <v>0</v>
      </c>
      <c r="AD828" s="315">
        <f t="shared" si="2073"/>
        <v>0</v>
      </c>
      <c r="AE828" s="315">
        <f t="shared" si="2073"/>
        <v>0</v>
      </c>
      <c r="AF828" s="315">
        <f t="shared" si="2073"/>
        <v>0</v>
      </c>
      <c r="AG828" s="315">
        <f t="shared" si="2073"/>
        <v>0</v>
      </c>
      <c r="AH828" s="315">
        <f t="shared" si="2073"/>
        <v>0</v>
      </c>
      <c r="AI828" s="315">
        <f t="shared" si="2073"/>
        <v>0</v>
      </c>
      <c r="AJ828" s="315">
        <f t="shared" si="2073"/>
        <v>0</v>
      </c>
      <c r="AK828" s="315">
        <f t="shared" si="2073"/>
        <v>0</v>
      </c>
      <c r="AL828" s="315">
        <f t="shared" si="2073"/>
        <v>0</v>
      </c>
      <c r="AM828" s="315">
        <f t="shared" si="2073"/>
        <v>0</v>
      </c>
      <c r="AN828" s="315">
        <f t="shared" si="2073"/>
        <v>0</v>
      </c>
      <c r="AO828" s="315">
        <f t="shared" si="2073"/>
        <v>0</v>
      </c>
      <c r="AP828" s="315">
        <f t="shared" ref="AP828:BU828" si="2074">AP15 * SUM(AP823,AP826)</f>
        <v>0</v>
      </c>
      <c r="AQ828" s="315">
        <f t="shared" si="2074"/>
        <v>0</v>
      </c>
      <c r="AR828" s="315">
        <f t="shared" si="2074"/>
        <v>0</v>
      </c>
      <c r="AS828" s="315">
        <f t="shared" si="2074"/>
        <v>0</v>
      </c>
      <c r="AT828" s="315">
        <f t="shared" si="2074"/>
        <v>0</v>
      </c>
      <c r="AU828" s="315">
        <f t="shared" si="2074"/>
        <v>0</v>
      </c>
      <c r="AV828" s="315">
        <f t="shared" si="2074"/>
        <v>0</v>
      </c>
      <c r="AW828" s="315">
        <f t="shared" si="2074"/>
        <v>0</v>
      </c>
      <c r="AX828" s="315">
        <f t="shared" si="2074"/>
        <v>0</v>
      </c>
      <c r="AY828" s="315">
        <f t="shared" si="2074"/>
        <v>0</v>
      </c>
      <c r="AZ828" s="315">
        <f t="shared" si="2074"/>
        <v>0</v>
      </c>
      <c r="BA828" s="315">
        <f t="shared" si="2074"/>
        <v>0</v>
      </c>
      <c r="BB828" s="315">
        <f t="shared" si="2074"/>
        <v>0</v>
      </c>
      <c r="BC828" s="315">
        <f t="shared" si="2074"/>
        <v>0</v>
      </c>
      <c r="BD828" s="315">
        <f t="shared" si="2074"/>
        <v>0</v>
      </c>
      <c r="BE828" s="315">
        <f t="shared" si="2074"/>
        <v>0</v>
      </c>
      <c r="BF828" s="315">
        <f t="shared" si="2074"/>
        <v>0</v>
      </c>
      <c r="BG828" s="315">
        <f t="shared" si="2074"/>
        <v>0</v>
      </c>
      <c r="BH828" s="315">
        <f t="shared" si="2074"/>
        <v>0</v>
      </c>
      <c r="BI828" s="315">
        <f t="shared" si="2074"/>
        <v>0</v>
      </c>
      <c r="BJ828" s="315">
        <f t="shared" si="2074"/>
        <v>0</v>
      </c>
      <c r="BK828" s="315">
        <f t="shared" si="2074"/>
        <v>0</v>
      </c>
      <c r="BL828" s="315">
        <f t="shared" si="2074"/>
        <v>0</v>
      </c>
      <c r="BM828" s="315">
        <f t="shared" si="2074"/>
        <v>0</v>
      </c>
      <c r="BN828" s="315">
        <f t="shared" si="2074"/>
        <v>0</v>
      </c>
      <c r="BO828" s="315">
        <f t="shared" si="2074"/>
        <v>0</v>
      </c>
      <c r="BP828" s="315">
        <f t="shared" si="2074"/>
        <v>0</v>
      </c>
      <c r="BQ828" s="315">
        <f t="shared" si="2074"/>
        <v>0</v>
      </c>
      <c r="BR828" s="315">
        <f t="shared" si="2074"/>
        <v>0</v>
      </c>
      <c r="BS828" s="315">
        <f t="shared" si="2074"/>
        <v>0</v>
      </c>
      <c r="BT828" s="315">
        <f t="shared" si="2074"/>
        <v>0</v>
      </c>
      <c r="BU828" s="315">
        <f t="shared" si="2074"/>
        <v>0</v>
      </c>
      <c r="BV828" s="315">
        <f t="shared" ref="BV828:DA828" si="2075">BV15 * SUM(BV823,BV826)</f>
        <v>0</v>
      </c>
      <c r="BW828" s="315">
        <f t="shared" si="2075"/>
        <v>0</v>
      </c>
      <c r="BX828" s="315">
        <f t="shared" si="2075"/>
        <v>0</v>
      </c>
      <c r="BY828" s="315">
        <f t="shared" si="2075"/>
        <v>0</v>
      </c>
      <c r="BZ828" s="315">
        <f t="shared" si="2075"/>
        <v>0</v>
      </c>
      <c r="CA828" s="315">
        <f t="shared" si="2075"/>
        <v>0</v>
      </c>
      <c r="CB828" s="315">
        <f t="shared" si="2075"/>
        <v>0</v>
      </c>
      <c r="CC828" s="315">
        <f t="shared" si="2075"/>
        <v>0</v>
      </c>
      <c r="CD828" s="315">
        <f t="shared" si="2075"/>
        <v>0</v>
      </c>
      <c r="CE828" s="315">
        <f t="shared" si="2075"/>
        <v>0</v>
      </c>
      <c r="CF828" s="315">
        <f t="shared" si="2075"/>
        <v>0</v>
      </c>
      <c r="CG828" s="315">
        <f t="shared" si="2075"/>
        <v>0</v>
      </c>
      <c r="CH828" s="315">
        <f t="shared" si="2075"/>
        <v>0</v>
      </c>
      <c r="CI828" s="315">
        <f t="shared" si="2075"/>
        <v>0</v>
      </c>
      <c r="CJ828" s="315">
        <f t="shared" si="2075"/>
        <v>0</v>
      </c>
      <c r="CK828" s="315">
        <f t="shared" si="2075"/>
        <v>0</v>
      </c>
      <c r="CL828" s="315">
        <f t="shared" si="2075"/>
        <v>0</v>
      </c>
      <c r="CM828" s="315">
        <f t="shared" si="2075"/>
        <v>0</v>
      </c>
      <c r="CN828" s="315">
        <f t="shared" si="2075"/>
        <v>0</v>
      </c>
      <c r="CO828" s="315">
        <f t="shared" si="2075"/>
        <v>0</v>
      </c>
      <c r="CP828" s="315">
        <f t="shared" si="2075"/>
        <v>0</v>
      </c>
      <c r="CQ828" s="315">
        <f t="shared" si="2075"/>
        <v>0</v>
      </c>
      <c r="CR828" s="315">
        <f t="shared" si="2075"/>
        <v>0</v>
      </c>
      <c r="CS828" s="315">
        <f t="shared" si="2075"/>
        <v>0</v>
      </c>
      <c r="CT828" s="315">
        <f t="shared" si="2075"/>
        <v>0</v>
      </c>
      <c r="CU828" s="315">
        <f t="shared" si="2075"/>
        <v>0</v>
      </c>
      <c r="CV828" s="315">
        <f t="shared" si="2075"/>
        <v>0</v>
      </c>
      <c r="CW828" s="315">
        <f t="shared" si="2075"/>
        <v>0</v>
      </c>
      <c r="CX828" s="315">
        <f t="shared" si="2075"/>
        <v>0</v>
      </c>
      <c r="CY828" s="315">
        <f t="shared" si="2075"/>
        <v>0</v>
      </c>
      <c r="CZ828" s="315">
        <f t="shared" si="2075"/>
        <v>0</v>
      </c>
      <c r="DA828" s="315">
        <f t="shared" si="2075"/>
        <v>0</v>
      </c>
      <c r="DB828" s="315">
        <f t="shared" ref="DB828:EG828" si="2076">DB15 * SUM(DB823,DB826)</f>
        <v>0</v>
      </c>
      <c r="DC828" s="315">
        <f t="shared" si="2076"/>
        <v>0</v>
      </c>
      <c r="DD828" s="315">
        <f t="shared" si="2076"/>
        <v>0</v>
      </c>
      <c r="DE828" s="315">
        <f t="shared" si="2076"/>
        <v>0</v>
      </c>
      <c r="DF828" s="315">
        <f t="shared" si="2076"/>
        <v>0</v>
      </c>
      <c r="DG828" s="315">
        <f t="shared" si="2076"/>
        <v>0</v>
      </c>
      <c r="DH828" s="315">
        <f t="shared" si="2076"/>
        <v>0</v>
      </c>
      <c r="DI828" s="315">
        <f t="shared" si="2076"/>
        <v>0</v>
      </c>
      <c r="DJ828" s="315">
        <f t="shared" si="2076"/>
        <v>0</v>
      </c>
      <c r="DK828" s="315">
        <f t="shared" si="2076"/>
        <v>0</v>
      </c>
      <c r="DL828" s="315">
        <f t="shared" si="2076"/>
        <v>0</v>
      </c>
      <c r="DM828" s="315">
        <f t="shared" si="2076"/>
        <v>0</v>
      </c>
      <c r="DN828" s="315">
        <f t="shared" si="2076"/>
        <v>0</v>
      </c>
      <c r="DO828" s="315">
        <f t="shared" si="2076"/>
        <v>0</v>
      </c>
      <c r="DP828" s="315">
        <f t="shared" si="2076"/>
        <v>0</v>
      </c>
      <c r="DQ828" s="315">
        <f t="shared" si="2076"/>
        <v>0</v>
      </c>
      <c r="DR828" s="315">
        <f t="shared" si="2076"/>
        <v>0</v>
      </c>
      <c r="DS828" s="315">
        <f t="shared" si="2076"/>
        <v>0</v>
      </c>
      <c r="DT828" s="315">
        <f t="shared" si="2076"/>
        <v>0</v>
      </c>
      <c r="DU828" s="315">
        <f t="shared" si="2076"/>
        <v>0</v>
      </c>
      <c r="DV828" s="315">
        <f t="shared" si="2076"/>
        <v>0</v>
      </c>
      <c r="DW828" s="315">
        <f t="shared" si="2076"/>
        <v>0</v>
      </c>
      <c r="DX828" s="315">
        <f t="shared" si="2076"/>
        <v>0</v>
      </c>
      <c r="DY828" s="315">
        <f t="shared" si="2076"/>
        <v>0</v>
      </c>
      <c r="DZ828" s="315">
        <f t="shared" si="2076"/>
        <v>0</v>
      </c>
      <c r="EA828" s="315">
        <f t="shared" si="2076"/>
        <v>0</v>
      </c>
      <c r="EB828" s="315">
        <f t="shared" si="2076"/>
        <v>0</v>
      </c>
      <c r="EC828" s="315">
        <f t="shared" si="2076"/>
        <v>0</v>
      </c>
      <c r="ED828" s="315">
        <f t="shared" si="2076"/>
        <v>0</v>
      </c>
      <c r="EE828" s="315">
        <f t="shared" si="2076"/>
        <v>0</v>
      </c>
      <c r="EF828" s="315">
        <f t="shared" si="2076"/>
        <v>0</v>
      </c>
      <c r="EG828" s="315">
        <f t="shared" si="2076"/>
        <v>0</v>
      </c>
      <c r="EH828" s="315">
        <f t="shared" ref="EH828:FR828" si="2077">EH15 * SUM(EH823,EH826)</f>
        <v>0</v>
      </c>
      <c r="EI828" s="315">
        <f t="shared" si="2077"/>
        <v>0</v>
      </c>
      <c r="EJ828" s="315">
        <f t="shared" si="2077"/>
        <v>0</v>
      </c>
      <c r="EK828" s="315">
        <f t="shared" si="2077"/>
        <v>0</v>
      </c>
      <c r="EL828" s="315">
        <f t="shared" si="2077"/>
        <v>0</v>
      </c>
      <c r="EM828" s="315">
        <f t="shared" si="2077"/>
        <v>0</v>
      </c>
      <c r="EN828" s="315">
        <f t="shared" si="2077"/>
        <v>0</v>
      </c>
      <c r="EO828" s="315">
        <f t="shared" si="2077"/>
        <v>0</v>
      </c>
      <c r="EP828" s="315">
        <f t="shared" si="2077"/>
        <v>0</v>
      </c>
      <c r="EQ828" s="315">
        <f t="shared" si="2077"/>
        <v>0</v>
      </c>
      <c r="ER828" s="315">
        <f t="shared" si="2077"/>
        <v>0</v>
      </c>
      <c r="ES828" s="315">
        <f t="shared" si="2077"/>
        <v>0</v>
      </c>
      <c r="ET828" s="315">
        <f t="shared" si="2077"/>
        <v>0</v>
      </c>
      <c r="EU828" s="315">
        <f t="shared" si="2077"/>
        <v>0</v>
      </c>
      <c r="EV828" s="315">
        <f t="shared" si="2077"/>
        <v>0</v>
      </c>
      <c r="EW828" s="315">
        <f t="shared" si="2077"/>
        <v>0</v>
      </c>
      <c r="EX828" s="315">
        <f t="shared" si="2077"/>
        <v>0</v>
      </c>
      <c r="EY828" s="315">
        <f t="shared" si="2077"/>
        <v>0</v>
      </c>
      <c r="EZ828" s="315">
        <f t="shared" si="2077"/>
        <v>0</v>
      </c>
      <c r="FA828" s="315">
        <f t="shared" si="2077"/>
        <v>0</v>
      </c>
      <c r="FB828" s="315">
        <f t="shared" si="2077"/>
        <v>0</v>
      </c>
      <c r="FC828" s="315">
        <f t="shared" si="2077"/>
        <v>0</v>
      </c>
      <c r="FD828" s="315">
        <f t="shared" si="2077"/>
        <v>0</v>
      </c>
      <c r="FE828" s="315">
        <f t="shared" si="2077"/>
        <v>0</v>
      </c>
      <c r="FF828" s="315">
        <f t="shared" si="2077"/>
        <v>0</v>
      </c>
      <c r="FG828" s="315">
        <f t="shared" si="2077"/>
        <v>0</v>
      </c>
      <c r="FH828" s="315">
        <f t="shared" si="2077"/>
        <v>0</v>
      </c>
      <c r="FI828" s="315">
        <f t="shared" si="2077"/>
        <v>0</v>
      </c>
      <c r="FJ828" s="315">
        <f t="shared" si="2077"/>
        <v>0</v>
      </c>
      <c r="FK828" s="315">
        <f t="shared" si="2077"/>
        <v>0</v>
      </c>
      <c r="FL828" s="315">
        <f t="shared" si="2077"/>
        <v>0</v>
      </c>
      <c r="FM828" s="315">
        <f t="shared" si="2077"/>
        <v>0</v>
      </c>
      <c r="FN828" s="315">
        <f t="shared" si="2077"/>
        <v>0</v>
      </c>
      <c r="FO828" s="315">
        <f t="shared" si="2077"/>
        <v>0</v>
      </c>
      <c r="FP828" s="315">
        <f t="shared" si="2077"/>
        <v>0</v>
      </c>
      <c r="FQ828" s="315">
        <f t="shared" si="2077"/>
        <v>0</v>
      </c>
      <c r="FR828" s="315">
        <f t="shared" si="2077"/>
        <v>0</v>
      </c>
    </row>
    <row r="829" spans="2:174">
      <c r="C829" s="97" t="s">
        <v>624</v>
      </c>
      <c r="D829" s="145" t="s">
        <v>974</v>
      </c>
      <c r="E829" s="97"/>
      <c r="F829" s="97"/>
      <c r="G829" s="97"/>
      <c r="H829" s="213"/>
      <c r="I829" s="98"/>
      <c r="J829" s="98">
        <f t="shared" ref="J829:AO829" si="2078">SUM(J818:J819)*J828</f>
        <v>0</v>
      </c>
      <c r="K829" s="98">
        <f t="shared" si="2078"/>
        <v>0</v>
      </c>
      <c r="L829" s="98">
        <f t="shared" si="2078"/>
        <v>0</v>
      </c>
      <c r="M829" s="98">
        <f t="shared" si="2078"/>
        <v>0</v>
      </c>
      <c r="N829" s="98">
        <f t="shared" si="2078"/>
        <v>0</v>
      </c>
      <c r="O829" s="98">
        <f t="shared" si="2078"/>
        <v>0</v>
      </c>
      <c r="P829" s="98">
        <f t="shared" si="2078"/>
        <v>0</v>
      </c>
      <c r="Q829" s="98">
        <f t="shared" si="2078"/>
        <v>0</v>
      </c>
      <c r="R829" s="98">
        <f t="shared" si="2078"/>
        <v>0</v>
      </c>
      <c r="S829" s="98">
        <f t="shared" si="2078"/>
        <v>0</v>
      </c>
      <c r="T829" s="98">
        <f t="shared" si="2078"/>
        <v>0</v>
      </c>
      <c r="U829" s="98">
        <f t="shared" si="2078"/>
        <v>0</v>
      </c>
      <c r="V829" s="98">
        <f t="shared" si="2078"/>
        <v>0</v>
      </c>
      <c r="W829" s="98">
        <f t="shared" si="2078"/>
        <v>0</v>
      </c>
      <c r="X829" s="98">
        <f t="shared" si="2078"/>
        <v>0</v>
      </c>
      <c r="Y829" s="98">
        <f t="shared" si="2078"/>
        <v>0</v>
      </c>
      <c r="Z829" s="98">
        <f t="shared" si="2078"/>
        <v>0</v>
      </c>
      <c r="AA829" s="98">
        <f t="shared" si="2078"/>
        <v>2307.7849315068493</v>
      </c>
      <c r="AB829" s="98">
        <f t="shared" si="2078"/>
        <v>0</v>
      </c>
      <c r="AC829" s="98">
        <f t="shared" si="2078"/>
        <v>0</v>
      </c>
      <c r="AD829" s="98">
        <f t="shared" si="2078"/>
        <v>0</v>
      </c>
      <c r="AE829" s="98">
        <f t="shared" si="2078"/>
        <v>0</v>
      </c>
      <c r="AF829" s="98">
        <f t="shared" si="2078"/>
        <v>0</v>
      </c>
      <c r="AG829" s="98">
        <f t="shared" si="2078"/>
        <v>0</v>
      </c>
      <c r="AH829" s="98">
        <f t="shared" si="2078"/>
        <v>0</v>
      </c>
      <c r="AI829" s="98">
        <f t="shared" si="2078"/>
        <v>0</v>
      </c>
      <c r="AJ829" s="98">
        <f t="shared" si="2078"/>
        <v>0</v>
      </c>
      <c r="AK829" s="98">
        <f t="shared" si="2078"/>
        <v>0</v>
      </c>
      <c r="AL829" s="98">
        <f t="shared" si="2078"/>
        <v>0</v>
      </c>
      <c r="AM829" s="98">
        <f t="shared" si="2078"/>
        <v>0</v>
      </c>
      <c r="AN829" s="98">
        <f t="shared" si="2078"/>
        <v>0</v>
      </c>
      <c r="AO829" s="98">
        <f t="shared" si="2078"/>
        <v>0</v>
      </c>
      <c r="AP829" s="98">
        <f t="shared" ref="AP829:BU829" si="2079">SUM(AP818:AP819)*AP828</f>
        <v>0</v>
      </c>
      <c r="AQ829" s="98">
        <f t="shared" si="2079"/>
        <v>0</v>
      </c>
      <c r="AR829" s="98">
        <f t="shared" si="2079"/>
        <v>0</v>
      </c>
      <c r="AS829" s="98">
        <f t="shared" si="2079"/>
        <v>0</v>
      </c>
      <c r="AT829" s="98">
        <f t="shared" si="2079"/>
        <v>0</v>
      </c>
      <c r="AU829" s="98">
        <f t="shared" si="2079"/>
        <v>0</v>
      </c>
      <c r="AV829" s="98">
        <f t="shared" si="2079"/>
        <v>0</v>
      </c>
      <c r="AW829" s="98">
        <f t="shared" si="2079"/>
        <v>0</v>
      </c>
      <c r="AX829" s="98">
        <f t="shared" si="2079"/>
        <v>0</v>
      </c>
      <c r="AY829" s="98">
        <f t="shared" si="2079"/>
        <v>0</v>
      </c>
      <c r="AZ829" s="98">
        <f t="shared" si="2079"/>
        <v>0</v>
      </c>
      <c r="BA829" s="98">
        <f t="shared" si="2079"/>
        <v>0</v>
      </c>
      <c r="BB829" s="98">
        <f t="shared" si="2079"/>
        <v>0</v>
      </c>
      <c r="BC829" s="98">
        <f t="shared" si="2079"/>
        <v>0</v>
      </c>
      <c r="BD829" s="98">
        <f t="shared" si="2079"/>
        <v>0</v>
      </c>
      <c r="BE829" s="98">
        <f t="shared" si="2079"/>
        <v>0</v>
      </c>
      <c r="BF829" s="98">
        <f t="shared" si="2079"/>
        <v>0</v>
      </c>
      <c r="BG829" s="98">
        <f t="shared" si="2079"/>
        <v>0</v>
      </c>
      <c r="BH829" s="98">
        <f t="shared" si="2079"/>
        <v>0</v>
      </c>
      <c r="BI829" s="98">
        <f t="shared" si="2079"/>
        <v>0</v>
      </c>
      <c r="BJ829" s="98">
        <f t="shared" si="2079"/>
        <v>0</v>
      </c>
      <c r="BK829" s="98">
        <f t="shared" si="2079"/>
        <v>0</v>
      </c>
      <c r="BL829" s="98">
        <f t="shared" si="2079"/>
        <v>0</v>
      </c>
      <c r="BM829" s="98">
        <f t="shared" si="2079"/>
        <v>0</v>
      </c>
      <c r="BN829" s="98">
        <f t="shared" si="2079"/>
        <v>0</v>
      </c>
      <c r="BO829" s="98">
        <f t="shared" si="2079"/>
        <v>0</v>
      </c>
      <c r="BP829" s="98">
        <f t="shared" si="2079"/>
        <v>0</v>
      </c>
      <c r="BQ829" s="98">
        <f t="shared" si="2079"/>
        <v>0</v>
      </c>
      <c r="BR829" s="98">
        <f t="shared" si="2079"/>
        <v>0</v>
      </c>
      <c r="BS829" s="98">
        <f t="shared" si="2079"/>
        <v>0</v>
      </c>
      <c r="BT829" s="98">
        <f t="shared" si="2079"/>
        <v>0</v>
      </c>
      <c r="BU829" s="98">
        <f t="shared" si="2079"/>
        <v>0</v>
      </c>
      <c r="BV829" s="98">
        <f t="shared" ref="BV829:DA829" si="2080">SUM(BV818:BV819)*BV828</f>
        <v>0</v>
      </c>
      <c r="BW829" s="98">
        <f t="shared" si="2080"/>
        <v>0</v>
      </c>
      <c r="BX829" s="98">
        <f t="shared" si="2080"/>
        <v>0</v>
      </c>
      <c r="BY829" s="98">
        <f t="shared" si="2080"/>
        <v>0</v>
      </c>
      <c r="BZ829" s="98">
        <f t="shared" si="2080"/>
        <v>0</v>
      </c>
      <c r="CA829" s="98">
        <f t="shared" si="2080"/>
        <v>0</v>
      </c>
      <c r="CB829" s="98">
        <f t="shared" si="2080"/>
        <v>0</v>
      </c>
      <c r="CC829" s="98">
        <f t="shared" si="2080"/>
        <v>0</v>
      </c>
      <c r="CD829" s="98">
        <f t="shared" si="2080"/>
        <v>0</v>
      </c>
      <c r="CE829" s="98">
        <f t="shared" si="2080"/>
        <v>0</v>
      </c>
      <c r="CF829" s="98">
        <f t="shared" si="2080"/>
        <v>0</v>
      </c>
      <c r="CG829" s="98">
        <f t="shared" si="2080"/>
        <v>0</v>
      </c>
      <c r="CH829" s="98">
        <f t="shared" si="2080"/>
        <v>0</v>
      </c>
      <c r="CI829" s="98">
        <f t="shared" si="2080"/>
        <v>0</v>
      </c>
      <c r="CJ829" s="98">
        <f t="shared" si="2080"/>
        <v>0</v>
      </c>
      <c r="CK829" s="98">
        <f t="shared" si="2080"/>
        <v>0</v>
      </c>
      <c r="CL829" s="98">
        <f t="shared" si="2080"/>
        <v>0</v>
      </c>
      <c r="CM829" s="98">
        <f t="shared" si="2080"/>
        <v>0</v>
      </c>
      <c r="CN829" s="98">
        <f t="shared" si="2080"/>
        <v>0</v>
      </c>
      <c r="CO829" s="98">
        <f t="shared" si="2080"/>
        <v>0</v>
      </c>
      <c r="CP829" s="98">
        <f t="shared" si="2080"/>
        <v>0</v>
      </c>
      <c r="CQ829" s="98">
        <f t="shared" si="2080"/>
        <v>0</v>
      </c>
      <c r="CR829" s="98">
        <f t="shared" si="2080"/>
        <v>0</v>
      </c>
      <c r="CS829" s="98">
        <f t="shared" si="2080"/>
        <v>0</v>
      </c>
      <c r="CT829" s="98">
        <f t="shared" si="2080"/>
        <v>0</v>
      </c>
      <c r="CU829" s="98">
        <f t="shared" si="2080"/>
        <v>0</v>
      </c>
      <c r="CV829" s="98">
        <f t="shared" si="2080"/>
        <v>0</v>
      </c>
      <c r="CW829" s="98">
        <f t="shared" si="2080"/>
        <v>0</v>
      </c>
      <c r="CX829" s="98">
        <f t="shared" si="2080"/>
        <v>0</v>
      </c>
      <c r="CY829" s="98">
        <f t="shared" si="2080"/>
        <v>0</v>
      </c>
      <c r="CZ829" s="98">
        <f t="shared" si="2080"/>
        <v>0</v>
      </c>
      <c r="DA829" s="98">
        <f t="shared" si="2080"/>
        <v>0</v>
      </c>
      <c r="DB829" s="98">
        <f t="shared" ref="DB829:EG829" si="2081">SUM(DB818:DB819)*DB828</f>
        <v>0</v>
      </c>
      <c r="DC829" s="98">
        <f t="shared" si="2081"/>
        <v>0</v>
      </c>
      <c r="DD829" s="98">
        <f t="shared" si="2081"/>
        <v>0</v>
      </c>
      <c r="DE829" s="98">
        <f t="shared" si="2081"/>
        <v>0</v>
      </c>
      <c r="DF829" s="98">
        <f t="shared" si="2081"/>
        <v>0</v>
      </c>
      <c r="DG829" s="98">
        <f t="shared" si="2081"/>
        <v>0</v>
      </c>
      <c r="DH829" s="98">
        <f t="shared" si="2081"/>
        <v>0</v>
      </c>
      <c r="DI829" s="98">
        <f t="shared" si="2081"/>
        <v>0</v>
      </c>
      <c r="DJ829" s="98">
        <f t="shared" si="2081"/>
        <v>0</v>
      </c>
      <c r="DK829" s="98">
        <f t="shared" si="2081"/>
        <v>0</v>
      </c>
      <c r="DL829" s="98">
        <f t="shared" si="2081"/>
        <v>0</v>
      </c>
      <c r="DM829" s="98">
        <f t="shared" si="2081"/>
        <v>0</v>
      </c>
      <c r="DN829" s="98">
        <f t="shared" si="2081"/>
        <v>0</v>
      </c>
      <c r="DO829" s="98">
        <f t="shared" si="2081"/>
        <v>0</v>
      </c>
      <c r="DP829" s="98">
        <f t="shared" si="2081"/>
        <v>0</v>
      </c>
      <c r="DQ829" s="98">
        <f t="shared" si="2081"/>
        <v>0</v>
      </c>
      <c r="DR829" s="98">
        <f t="shared" si="2081"/>
        <v>0</v>
      </c>
      <c r="DS829" s="98">
        <f t="shared" si="2081"/>
        <v>0</v>
      </c>
      <c r="DT829" s="98">
        <f t="shared" si="2081"/>
        <v>0</v>
      </c>
      <c r="DU829" s="98">
        <f t="shared" si="2081"/>
        <v>0</v>
      </c>
      <c r="DV829" s="98">
        <f t="shared" si="2081"/>
        <v>0</v>
      </c>
      <c r="DW829" s="98">
        <f t="shared" si="2081"/>
        <v>0</v>
      </c>
      <c r="DX829" s="98">
        <f t="shared" si="2081"/>
        <v>0</v>
      </c>
      <c r="DY829" s="98">
        <f t="shared" si="2081"/>
        <v>0</v>
      </c>
      <c r="DZ829" s="98">
        <f t="shared" si="2081"/>
        <v>0</v>
      </c>
      <c r="EA829" s="98">
        <f t="shared" si="2081"/>
        <v>0</v>
      </c>
      <c r="EB829" s="98">
        <f t="shared" si="2081"/>
        <v>0</v>
      </c>
      <c r="EC829" s="98">
        <f t="shared" si="2081"/>
        <v>0</v>
      </c>
      <c r="ED829" s="98">
        <f t="shared" si="2081"/>
        <v>0</v>
      </c>
      <c r="EE829" s="98">
        <f t="shared" si="2081"/>
        <v>0</v>
      </c>
      <c r="EF829" s="98">
        <f t="shared" si="2081"/>
        <v>0</v>
      </c>
      <c r="EG829" s="98">
        <f t="shared" si="2081"/>
        <v>0</v>
      </c>
      <c r="EH829" s="98">
        <f t="shared" ref="EH829:FM829" si="2082">SUM(EH818:EH819)*EH828</f>
        <v>0</v>
      </c>
      <c r="EI829" s="98">
        <f t="shared" si="2082"/>
        <v>0</v>
      </c>
      <c r="EJ829" s="98">
        <f t="shared" si="2082"/>
        <v>0</v>
      </c>
      <c r="EK829" s="98">
        <f t="shared" si="2082"/>
        <v>0</v>
      </c>
      <c r="EL829" s="98">
        <f t="shared" si="2082"/>
        <v>0</v>
      </c>
      <c r="EM829" s="98">
        <f t="shared" si="2082"/>
        <v>0</v>
      </c>
      <c r="EN829" s="98">
        <f t="shared" si="2082"/>
        <v>0</v>
      </c>
      <c r="EO829" s="98">
        <f t="shared" si="2082"/>
        <v>0</v>
      </c>
      <c r="EP829" s="98">
        <f t="shared" si="2082"/>
        <v>0</v>
      </c>
      <c r="EQ829" s="98">
        <f t="shared" si="2082"/>
        <v>0</v>
      </c>
      <c r="ER829" s="98">
        <f t="shared" si="2082"/>
        <v>0</v>
      </c>
      <c r="ES829" s="98">
        <f t="shared" si="2082"/>
        <v>0</v>
      </c>
      <c r="ET829" s="98">
        <f t="shared" si="2082"/>
        <v>0</v>
      </c>
      <c r="EU829" s="98">
        <f t="shared" si="2082"/>
        <v>0</v>
      </c>
      <c r="EV829" s="98">
        <f t="shared" si="2082"/>
        <v>0</v>
      </c>
      <c r="EW829" s="98">
        <f t="shared" si="2082"/>
        <v>0</v>
      </c>
      <c r="EX829" s="98">
        <f t="shared" si="2082"/>
        <v>0</v>
      </c>
      <c r="EY829" s="98">
        <f t="shared" si="2082"/>
        <v>0</v>
      </c>
      <c r="EZ829" s="98">
        <f t="shared" si="2082"/>
        <v>0</v>
      </c>
      <c r="FA829" s="98">
        <f t="shared" si="2082"/>
        <v>0</v>
      </c>
      <c r="FB829" s="98">
        <f t="shared" si="2082"/>
        <v>0</v>
      </c>
      <c r="FC829" s="98">
        <f t="shared" si="2082"/>
        <v>0</v>
      </c>
      <c r="FD829" s="98">
        <f t="shared" si="2082"/>
        <v>0</v>
      </c>
      <c r="FE829" s="98">
        <f t="shared" si="2082"/>
        <v>0</v>
      </c>
      <c r="FF829" s="98">
        <f t="shared" si="2082"/>
        <v>0</v>
      </c>
      <c r="FG829" s="98">
        <f t="shared" si="2082"/>
        <v>0</v>
      </c>
      <c r="FH829" s="98">
        <f t="shared" si="2082"/>
        <v>0</v>
      </c>
      <c r="FI829" s="98">
        <f t="shared" si="2082"/>
        <v>0</v>
      </c>
      <c r="FJ829" s="98">
        <f t="shared" si="2082"/>
        <v>0</v>
      </c>
      <c r="FK829" s="98">
        <f t="shared" si="2082"/>
        <v>0</v>
      </c>
      <c r="FL829" s="98">
        <f t="shared" si="2082"/>
        <v>0</v>
      </c>
      <c r="FM829" s="98">
        <f t="shared" si="2082"/>
        <v>0</v>
      </c>
      <c r="FN829" s="98">
        <f>SUM(FN818:FN819)*FN828</f>
        <v>0</v>
      </c>
      <c r="FO829" s="98">
        <f>SUM(FO818:FO819)*FO828</f>
        <v>0</v>
      </c>
      <c r="FP829" s="98">
        <f>SUM(FP818:FP819)*FP828</f>
        <v>0</v>
      </c>
      <c r="FQ829" s="98">
        <f>SUM(FQ818:FQ819)*FQ828</f>
        <v>0</v>
      </c>
      <c r="FR829" s="98">
        <f>SUM(FR818:FR819)*FR828</f>
        <v>0</v>
      </c>
    </row>
    <row r="830" spans="2:174">
      <c r="H830" s="8"/>
      <c r="I830" s="18"/>
    </row>
    <row r="831" spans="2:174">
      <c r="B831" s="30" t="s">
        <v>842</v>
      </c>
      <c r="H831" s="8"/>
      <c r="I831" s="18"/>
    </row>
    <row r="832" spans="2:174">
      <c r="C832" t="s">
        <v>242</v>
      </c>
      <c r="D832" s="144" t="s">
        <v>974</v>
      </c>
      <c r="E832" s="152">
        <f>INDEX(Assumptions!$G$525:$G$525,MATCH($A$1,Model_Number,0))</f>
        <v>0</v>
      </c>
      <c r="H832" s="8"/>
      <c r="I832" s="18"/>
      <c r="J832" s="18">
        <f t="shared" ref="J832:AO832" si="2083">AND(J821&gt;0,J818=0) * $E$832*$E$816</f>
        <v>0</v>
      </c>
      <c r="K832" s="18">
        <f t="shared" si="2083"/>
        <v>0</v>
      </c>
      <c r="L832" s="18">
        <f t="shared" si="2083"/>
        <v>0</v>
      </c>
      <c r="M832" s="18">
        <f t="shared" si="2083"/>
        <v>0</v>
      </c>
      <c r="N832" s="18">
        <f t="shared" si="2083"/>
        <v>0</v>
      </c>
      <c r="O832" s="18">
        <f t="shared" si="2083"/>
        <v>0</v>
      </c>
      <c r="P832" s="18">
        <f t="shared" si="2083"/>
        <v>0</v>
      </c>
      <c r="Q832" s="18">
        <f t="shared" si="2083"/>
        <v>0</v>
      </c>
      <c r="R832" s="18">
        <f t="shared" si="2083"/>
        <v>0</v>
      </c>
      <c r="S832" s="18">
        <f t="shared" si="2083"/>
        <v>0</v>
      </c>
      <c r="T832" s="18">
        <f t="shared" si="2083"/>
        <v>0</v>
      </c>
      <c r="U832" s="18">
        <f t="shared" si="2083"/>
        <v>0</v>
      </c>
      <c r="V832" s="18">
        <f t="shared" si="2083"/>
        <v>0</v>
      </c>
      <c r="W832" s="18">
        <f t="shared" si="2083"/>
        <v>0</v>
      </c>
      <c r="X832" s="18">
        <f t="shared" si="2083"/>
        <v>0</v>
      </c>
      <c r="Y832" s="18">
        <f t="shared" si="2083"/>
        <v>0</v>
      </c>
      <c r="Z832" s="18">
        <f t="shared" si="2083"/>
        <v>0</v>
      </c>
      <c r="AA832" s="18">
        <f t="shared" si="2083"/>
        <v>0</v>
      </c>
      <c r="AB832" s="18">
        <f t="shared" si="2083"/>
        <v>0</v>
      </c>
      <c r="AC832" s="18">
        <f t="shared" si="2083"/>
        <v>0</v>
      </c>
      <c r="AD832" s="18">
        <f t="shared" si="2083"/>
        <v>0</v>
      </c>
      <c r="AE832" s="18">
        <f t="shared" si="2083"/>
        <v>0</v>
      </c>
      <c r="AF832" s="18">
        <f t="shared" si="2083"/>
        <v>0</v>
      </c>
      <c r="AG832" s="18">
        <f t="shared" si="2083"/>
        <v>0</v>
      </c>
      <c r="AH832" s="18">
        <f t="shared" si="2083"/>
        <v>0</v>
      </c>
      <c r="AI832" s="18">
        <f t="shared" si="2083"/>
        <v>0</v>
      </c>
      <c r="AJ832" s="18">
        <f t="shared" si="2083"/>
        <v>0</v>
      </c>
      <c r="AK832" s="18">
        <f t="shared" si="2083"/>
        <v>0</v>
      </c>
      <c r="AL832" s="18">
        <f t="shared" si="2083"/>
        <v>0</v>
      </c>
      <c r="AM832" s="18">
        <f t="shared" si="2083"/>
        <v>0</v>
      </c>
      <c r="AN832" s="18">
        <f t="shared" si="2083"/>
        <v>0</v>
      </c>
      <c r="AO832" s="18">
        <f t="shared" si="2083"/>
        <v>0</v>
      </c>
      <c r="AP832" s="18">
        <f t="shared" ref="AP832:BU832" si="2084">AND(AP821&gt;0,AP818=0) * $E$832*$E$816</f>
        <v>0</v>
      </c>
      <c r="AQ832" s="18">
        <f t="shared" si="2084"/>
        <v>0</v>
      </c>
      <c r="AR832" s="18">
        <f t="shared" si="2084"/>
        <v>0</v>
      </c>
      <c r="AS832" s="18">
        <f t="shared" si="2084"/>
        <v>0</v>
      </c>
      <c r="AT832" s="18">
        <f t="shared" si="2084"/>
        <v>0</v>
      </c>
      <c r="AU832" s="18">
        <f t="shared" si="2084"/>
        <v>0</v>
      </c>
      <c r="AV832" s="18">
        <f t="shared" si="2084"/>
        <v>0</v>
      </c>
      <c r="AW832" s="18">
        <f t="shared" si="2084"/>
        <v>0</v>
      </c>
      <c r="AX832" s="18">
        <f t="shared" si="2084"/>
        <v>0</v>
      </c>
      <c r="AY832" s="18">
        <f t="shared" si="2084"/>
        <v>0</v>
      </c>
      <c r="AZ832" s="18">
        <f t="shared" si="2084"/>
        <v>0</v>
      </c>
      <c r="BA832" s="18">
        <f t="shared" si="2084"/>
        <v>0</v>
      </c>
      <c r="BB832" s="18">
        <f t="shared" si="2084"/>
        <v>0</v>
      </c>
      <c r="BC832" s="18">
        <f t="shared" si="2084"/>
        <v>0</v>
      </c>
      <c r="BD832" s="18">
        <f t="shared" si="2084"/>
        <v>0</v>
      </c>
      <c r="BE832" s="18">
        <f t="shared" si="2084"/>
        <v>0</v>
      </c>
      <c r="BF832" s="18">
        <f t="shared" si="2084"/>
        <v>0</v>
      </c>
      <c r="BG832" s="18">
        <f t="shared" si="2084"/>
        <v>0</v>
      </c>
      <c r="BH832" s="18">
        <f t="shared" si="2084"/>
        <v>0</v>
      </c>
      <c r="BI832" s="18">
        <f t="shared" si="2084"/>
        <v>0</v>
      </c>
      <c r="BJ832" s="18">
        <f t="shared" si="2084"/>
        <v>0</v>
      </c>
      <c r="BK832" s="18">
        <f t="shared" si="2084"/>
        <v>0</v>
      </c>
      <c r="BL832" s="18">
        <f t="shared" si="2084"/>
        <v>0</v>
      </c>
      <c r="BM832" s="18">
        <f t="shared" si="2084"/>
        <v>0</v>
      </c>
      <c r="BN832" s="18">
        <f t="shared" si="2084"/>
        <v>0</v>
      </c>
      <c r="BO832" s="18">
        <f t="shared" si="2084"/>
        <v>0</v>
      </c>
      <c r="BP832" s="18">
        <f t="shared" si="2084"/>
        <v>0</v>
      </c>
      <c r="BQ832" s="18">
        <f t="shared" si="2084"/>
        <v>0</v>
      </c>
      <c r="BR832" s="18">
        <f t="shared" si="2084"/>
        <v>0</v>
      </c>
      <c r="BS832" s="18">
        <f t="shared" si="2084"/>
        <v>0</v>
      </c>
      <c r="BT832" s="18">
        <f t="shared" si="2084"/>
        <v>0</v>
      </c>
      <c r="BU832" s="18">
        <f t="shared" si="2084"/>
        <v>0</v>
      </c>
      <c r="BV832" s="18">
        <f t="shared" ref="BV832:DA832" si="2085">AND(BV821&gt;0,BV818=0) * $E$832*$E$816</f>
        <v>0</v>
      </c>
      <c r="BW832" s="18">
        <f t="shared" si="2085"/>
        <v>0</v>
      </c>
      <c r="BX832" s="18">
        <f t="shared" si="2085"/>
        <v>0</v>
      </c>
      <c r="BY832" s="18">
        <f t="shared" si="2085"/>
        <v>0</v>
      </c>
      <c r="BZ832" s="18">
        <f t="shared" si="2085"/>
        <v>0</v>
      </c>
      <c r="CA832" s="18">
        <f t="shared" si="2085"/>
        <v>0</v>
      </c>
      <c r="CB832" s="18">
        <f t="shared" si="2085"/>
        <v>0</v>
      </c>
      <c r="CC832" s="18">
        <f t="shared" si="2085"/>
        <v>0</v>
      </c>
      <c r="CD832" s="18">
        <f t="shared" si="2085"/>
        <v>0</v>
      </c>
      <c r="CE832" s="18">
        <f t="shared" si="2085"/>
        <v>0</v>
      </c>
      <c r="CF832" s="18">
        <f t="shared" si="2085"/>
        <v>0</v>
      </c>
      <c r="CG832" s="18">
        <f t="shared" si="2085"/>
        <v>0</v>
      </c>
      <c r="CH832" s="18">
        <f t="shared" si="2085"/>
        <v>0</v>
      </c>
      <c r="CI832" s="18">
        <f t="shared" si="2085"/>
        <v>0</v>
      </c>
      <c r="CJ832" s="18">
        <f t="shared" si="2085"/>
        <v>0</v>
      </c>
      <c r="CK832" s="18">
        <f t="shared" si="2085"/>
        <v>0</v>
      </c>
      <c r="CL832" s="18">
        <f t="shared" si="2085"/>
        <v>0</v>
      </c>
      <c r="CM832" s="18">
        <f t="shared" si="2085"/>
        <v>0</v>
      </c>
      <c r="CN832" s="18">
        <f t="shared" si="2085"/>
        <v>0</v>
      </c>
      <c r="CO832" s="18">
        <f t="shared" si="2085"/>
        <v>0</v>
      </c>
      <c r="CP832" s="18">
        <f t="shared" si="2085"/>
        <v>0</v>
      </c>
      <c r="CQ832" s="18">
        <f t="shared" si="2085"/>
        <v>0</v>
      </c>
      <c r="CR832" s="18">
        <f t="shared" si="2085"/>
        <v>0</v>
      </c>
      <c r="CS832" s="18">
        <f t="shared" si="2085"/>
        <v>0</v>
      </c>
      <c r="CT832" s="18">
        <f t="shared" si="2085"/>
        <v>0</v>
      </c>
      <c r="CU832" s="18">
        <f t="shared" si="2085"/>
        <v>0</v>
      </c>
      <c r="CV832" s="18">
        <f t="shared" si="2085"/>
        <v>0</v>
      </c>
      <c r="CW832" s="18">
        <f t="shared" si="2085"/>
        <v>0</v>
      </c>
      <c r="CX832" s="18">
        <f t="shared" si="2085"/>
        <v>0</v>
      </c>
      <c r="CY832" s="18">
        <f t="shared" si="2085"/>
        <v>0</v>
      </c>
      <c r="CZ832" s="18">
        <f t="shared" si="2085"/>
        <v>0</v>
      </c>
      <c r="DA832" s="18">
        <f t="shared" si="2085"/>
        <v>0</v>
      </c>
      <c r="DB832" s="18">
        <f t="shared" ref="DB832:EG832" si="2086">AND(DB821&gt;0,DB818=0) * $E$832*$E$816</f>
        <v>0</v>
      </c>
      <c r="DC832" s="18">
        <f t="shared" si="2086"/>
        <v>0</v>
      </c>
      <c r="DD832" s="18">
        <f t="shared" si="2086"/>
        <v>0</v>
      </c>
      <c r="DE832" s="18">
        <f t="shared" si="2086"/>
        <v>0</v>
      </c>
      <c r="DF832" s="18">
        <f t="shared" si="2086"/>
        <v>0</v>
      </c>
      <c r="DG832" s="18">
        <f t="shared" si="2086"/>
        <v>0</v>
      </c>
      <c r="DH832" s="18">
        <f t="shared" si="2086"/>
        <v>0</v>
      </c>
      <c r="DI832" s="18">
        <f t="shared" si="2086"/>
        <v>0</v>
      </c>
      <c r="DJ832" s="18">
        <f t="shared" si="2086"/>
        <v>0</v>
      </c>
      <c r="DK832" s="18">
        <f t="shared" si="2086"/>
        <v>0</v>
      </c>
      <c r="DL832" s="18">
        <f t="shared" si="2086"/>
        <v>0</v>
      </c>
      <c r="DM832" s="18">
        <f t="shared" si="2086"/>
        <v>0</v>
      </c>
      <c r="DN832" s="18">
        <f t="shared" si="2086"/>
        <v>0</v>
      </c>
      <c r="DO832" s="18">
        <f t="shared" si="2086"/>
        <v>0</v>
      </c>
      <c r="DP832" s="18">
        <f t="shared" si="2086"/>
        <v>0</v>
      </c>
      <c r="DQ832" s="18">
        <f t="shared" si="2086"/>
        <v>0</v>
      </c>
      <c r="DR832" s="18">
        <f t="shared" si="2086"/>
        <v>0</v>
      </c>
      <c r="DS832" s="18">
        <f t="shared" si="2086"/>
        <v>0</v>
      </c>
      <c r="DT832" s="18">
        <f t="shared" si="2086"/>
        <v>0</v>
      </c>
      <c r="DU832" s="18">
        <f t="shared" si="2086"/>
        <v>0</v>
      </c>
      <c r="DV832" s="18">
        <f t="shared" si="2086"/>
        <v>0</v>
      </c>
      <c r="DW832" s="18">
        <f t="shared" si="2086"/>
        <v>0</v>
      </c>
      <c r="DX832" s="18">
        <f t="shared" si="2086"/>
        <v>0</v>
      </c>
      <c r="DY832" s="18">
        <f t="shared" si="2086"/>
        <v>0</v>
      </c>
      <c r="DZ832" s="18">
        <f t="shared" si="2086"/>
        <v>0</v>
      </c>
      <c r="EA832" s="18">
        <f t="shared" si="2086"/>
        <v>0</v>
      </c>
      <c r="EB832" s="18">
        <f t="shared" si="2086"/>
        <v>0</v>
      </c>
      <c r="EC832" s="18">
        <f t="shared" si="2086"/>
        <v>0</v>
      </c>
      <c r="ED832" s="18">
        <f t="shared" si="2086"/>
        <v>0</v>
      </c>
      <c r="EE832" s="18">
        <f t="shared" si="2086"/>
        <v>0</v>
      </c>
      <c r="EF832" s="18">
        <f t="shared" si="2086"/>
        <v>0</v>
      </c>
      <c r="EG832" s="18">
        <f t="shared" si="2086"/>
        <v>0</v>
      </c>
      <c r="EH832" s="18">
        <f t="shared" ref="EH832:FR832" si="2087">AND(EH821&gt;0,EH818=0) * $E$832*$E$816</f>
        <v>0</v>
      </c>
      <c r="EI832" s="18">
        <f t="shared" si="2087"/>
        <v>0</v>
      </c>
      <c r="EJ832" s="18">
        <f t="shared" si="2087"/>
        <v>0</v>
      </c>
      <c r="EK832" s="18">
        <f t="shared" si="2087"/>
        <v>0</v>
      </c>
      <c r="EL832" s="18">
        <f t="shared" si="2087"/>
        <v>0</v>
      </c>
      <c r="EM832" s="18">
        <f t="shared" si="2087"/>
        <v>0</v>
      </c>
      <c r="EN832" s="18">
        <f t="shared" si="2087"/>
        <v>0</v>
      </c>
      <c r="EO832" s="18">
        <f t="shared" si="2087"/>
        <v>0</v>
      </c>
      <c r="EP832" s="18">
        <f t="shared" si="2087"/>
        <v>0</v>
      </c>
      <c r="EQ832" s="18">
        <f t="shared" si="2087"/>
        <v>0</v>
      </c>
      <c r="ER832" s="18">
        <f t="shared" si="2087"/>
        <v>0</v>
      </c>
      <c r="ES832" s="18">
        <f t="shared" si="2087"/>
        <v>0</v>
      </c>
      <c r="ET832" s="18">
        <f t="shared" si="2087"/>
        <v>0</v>
      </c>
      <c r="EU832" s="18">
        <f t="shared" si="2087"/>
        <v>0</v>
      </c>
      <c r="EV832" s="18">
        <f t="shared" si="2087"/>
        <v>0</v>
      </c>
      <c r="EW832" s="18">
        <f t="shared" si="2087"/>
        <v>0</v>
      </c>
      <c r="EX832" s="18">
        <f t="shared" si="2087"/>
        <v>0</v>
      </c>
      <c r="EY832" s="18">
        <f t="shared" si="2087"/>
        <v>0</v>
      </c>
      <c r="EZ832" s="18">
        <f t="shared" si="2087"/>
        <v>0</v>
      </c>
      <c r="FA832" s="18">
        <f t="shared" si="2087"/>
        <v>0</v>
      </c>
      <c r="FB832" s="18">
        <f t="shared" si="2087"/>
        <v>0</v>
      </c>
      <c r="FC832" s="18">
        <f t="shared" si="2087"/>
        <v>0</v>
      </c>
      <c r="FD832" s="18">
        <f t="shared" si="2087"/>
        <v>0</v>
      </c>
      <c r="FE832" s="18">
        <f t="shared" si="2087"/>
        <v>0</v>
      </c>
      <c r="FF832" s="18">
        <f t="shared" si="2087"/>
        <v>0</v>
      </c>
      <c r="FG832" s="18">
        <f t="shared" si="2087"/>
        <v>0</v>
      </c>
      <c r="FH832" s="18">
        <f t="shared" si="2087"/>
        <v>0</v>
      </c>
      <c r="FI832" s="18">
        <f t="shared" si="2087"/>
        <v>0</v>
      </c>
      <c r="FJ832" s="18">
        <f t="shared" si="2087"/>
        <v>0</v>
      </c>
      <c r="FK832" s="18">
        <f t="shared" si="2087"/>
        <v>0</v>
      </c>
      <c r="FL832" s="18">
        <f t="shared" si="2087"/>
        <v>0</v>
      </c>
      <c r="FM832" s="18">
        <f t="shared" si="2087"/>
        <v>0</v>
      </c>
      <c r="FN832" s="18">
        <f t="shared" si="2087"/>
        <v>0</v>
      </c>
      <c r="FO832" s="18">
        <f t="shared" si="2087"/>
        <v>0</v>
      </c>
      <c r="FP832" s="18">
        <f t="shared" si="2087"/>
        <v>0</v>
      </c>
      <c r="FQ832" s="18">
        <f t="shared" si="2087"/>
        <v>0</v>
      </c>
      <c r="FR832" s="18">
        <f t="shared" si="2087"/>
        <v>0</v>
      </c>
    </row>
    <row r="833" spans="2:174">
      <c r="H833" s="8"/>
      <c r="I833" s="18"/>
    </row>
    <row r="834" spans="2:174">
      <c r="C834" t="s">
        <v>629</v>
      </c>
      <c r="D834" s="144" t="s">
        <v>974</v>
      </c>
      <c r="H834" s="8"/>
      <c r="I834" s="18"/>
      <c r="J834" s="201">
        <f>$E$816-SUM($J$819:J819)</f>
        <v>255000</v>
      </c>
      <c r="K834" s="201">
        <f>$E$816-SUM($J$819:K819)</f>
        <v>255000</v>
      </c>
      <c r="L834" s="201">
        <f>$E$816-SUM($J$819:L819)</f>
        <v>255000</v>
      </c>
      <c r="M834" s="201">
        <f>$E$816-SUM($J$819:M819)</f>
        <v>255000</v>
      </c>
      <c r="N834" s="201">
        <f>$E$816-SUM($J$819:N819)</f>
        <v>255000</v>
      </c>
      <c r="O834" s="201">
        <f>$E$816-SUM($J$819:O819)</f>
        <v>255000</v>
      </c>
      <c r="P834" s="201">
        <f>$E$816-SUM($J$819:P819)</f>
        <v>255000</v>
      </c>
      <c r="Q834" s="201">
        <f>$E$816-SUM($J$819:Q819)</f>
        <v>255000</v>
      </c>
      <c r="R834" s="201">
        <f>$E$816-SUM($J$819:R819)</f>
        <v>255000</v>
      </c>
      <c r="S834" s="201">
        <f>$E$816-SUM($J$819:S819)</f>
        <v>255000</v>
      </c>
      <c r="T834" s="201">
        <f>$E$816-SUM($J$819:T819)</f>
        <v>255000</v>
      </c>
      <c r="U834" s="201">
        <f>$E$816-SUM($J$819:U819)</f>
        <v>255000</v>
      </c>
      <c r="V834" s="201">
        <f>$E$816-SUM($J$819:V819)</f>
        <v>255000</v>
      </c>
      <c r="W834" s="201">
        <f>$E$816-SUM($J$819:W819)</f>
        <v>255000</v>
      </c>
      <c r="X834" s="201">
        <f>$E$816-SUM($J$819:X819)</f>
        <v>255000</v>
      </c>
      <c r="Y834" s="201">
        <f>$E$816-SUM($J$819:Y819)</f>
        <v>255000</v>
      </c>
      <c r="Z834" s="201">
        <f>$E$816-SUM($J$819:Z819)</f>
        <v>255000</v>
      </c>
      <c r="AA834" s="201">
        <f>$E$816-SUM($J$819:AA819)</f>
        <v>0</v>
      </c>
      <c r="AB834" s="201">
        <f>$E$816-SUM($J$819:AB819)</f>
        <v>0</v>
      </c>
      <c r="AC834" s="201">
        <f>$E$816-SUM($J$819:AC819)</f>
        <v>0</v>
      </c>
      <c r="AD834" s="201">
        <f>$E$816-SUM($J$819:AD819)</f>
        <v>0</v>
      </c>
      <c r="AE834" s="201">
        <f>$E$816-SUM($J$819:AE819)</f>
        <v>0</v>
      </c>
      <c r="AF834" s="201">
        <f>$E$816-SUM($J$819:AF819)</f>
        <v>0</v>
      </c>
      <c r="AG834" s="201">
        <f>$E$816-SUM($J$819:AG819)</f>
        <v>0</v>
      </c>
      <c r="AH834" s="201">
        <f>$E$816-SUM($J$819:AH819)</f>
        <v>0</v>
      </c>
      <c r="AI834" s="201">
        <f>$E$816-SUM($J$819:AI819)</f>
        <v>0</v>
      </c>
      <c r="AJ834" s="201">
        <f>$E$816-SUM($J$819:AJ819)</f>
        <v>0</v>
      </c>
      <c r="AK834" s="201">
        <f>$E$816-SUM($J$819:AK819)</f>
        <v>0</v>
      </c>
      <c r="AL834" s="201">
        <f>$E$816-SUM($J$819:AL819)</f>
        <v>0</v>
      </c>
      <c r="AM834" s="201">
        <f>$E$816-SUM($J$819:AM819)</f>
        <v>0</v>
      </c>
      <c r="AN834" s="201">
        <f>$E$816-SUM($J$819:AN819)</f>
        <v>0</v>
      </c>
      <c r="AO834" s="201">
        <f>$E$816-SUM($J$819:AO819)</f>
        <v>0</v>
      </c>
      <c r="AP834" s="201">
        <f>$E$816-SUM($J$819:AP819)</f>
        <v>0</v>
      </c>
      <c r="AQ834" s="201">
        <f>$E$816-SUM($J$819:AQ819)</f>
        <v>0</v>
      </c>
      <c r="AR834" s="201">
        <f>$E$816-SUM($J$819:AR819)</f>
        <v>0</v>
      </c>
      <c r="AS834" s="201">
        <f>$E$816-SUM($J$819:AS819)</f>
        <v>0</v>
      </c>
      <c r="AT834" s="201">
        <f>$E$816-SUM($J$819:AT819)</f>
        <v>0</v>
      </c>
      <c r="AU834" s="201">
        <f>$E$816-SUM($J$819:AU819)</f>
        <v>0</v>
      </c>
      <c r="AV834" s="201">
        <f>$E$816-SUM($J$819:AV819)</f>
        <v>0</v>
      </c>
      <c r="AW834" s="201">
        <f>$E$816-SUM($J$819:AW819)</f>
        <v>0</v>
      </c>
      <c r="AX834" s="201">
        <f>$E$816-SUM($J$819:AX819)</f>
        <v>0</v>
      </c>
      <c r="AY834" s="201">
        <f>$E$816-SUM($J$819:AY819)</f>
        <v>0</v>
      </c>
      <c r="AZ834" s="201">
        <f>$E$816-SUM($J$819:AZ819)</f>
        <v>0</v>
      </c>
      <c r="BA834" s="201">
        <f>$E$816-SUM($J$819:BA819)</f>
        <v>0</v>
      </c>
      <c r="BB834" s="201">
        <f>$E$816-SUM($J$819:BB819)</f>
        <v>0</v>
      </c>
      <c r="BC834" s="201">
        <f>$E$816-SUM($J$819:BC819)</f>
        <v>0</v>
      </c>
      <c r="BD834" s="201">
        <f>$E$816-SUM($J$819:BD819)</f>
        <v>0</v>
      </c>
      <c r="BE834" s="201">
        <f>$E$816-SUM($J$819:BE819)</f>
        <v>0</v>
      </c>
      <c r="BF834" s="201">
        <f>$E$816-SUM($J$819:BF819)</f>
        <v>0</v>
      </c>
      <c r="BG834" s="201">
        <f>$E$816-SUM($J$819:BG819)</f>
        <v>0</v>
      </c>
      <c r="BH834" s="201">
        <f>$E$816-SUM($J$819:BH819)</f>
        <v>0</v>
      </c>
      <c r="BI834" s="201">
        <f>$E$816-SUM($J$819:BI819)</f>
        <v>0</v>
      </c>
      <c r="BJ834" s="201">
        <f>$E$816-SUM($J$819:BJ819)</f>
        <v>0</v>
      </c>
      <c r="BK834" s="201">
        <f>$E$816-SUM($J$819:BK819)</f>
        <v>0</v>
      </c>
      <c r="BL834" s="201">
        <f>$E$816-SUM($J$819:BL819)</f>
        <v>0</v>
      </c>
      <c r="BM834" s="201">
        <f>$E$816-SUM($J$819:BM819)</f>
        <v>0</v>
      </c>
      <c r="BN834" s="201">
        <f>$E$816-SUM($J$819:BN819)</f>
        <v>0</v>
      </c>
      <c r="BO834" s="201">
        <f>$E$816-SUM($J$819:BO819)</f>
        <v>0</v>
      </c>
      <c r="BP834" s="201">
        <f>$E$816-SUM($J$819:BP819)</f>
        <v>0</v>
      </c>
      <c r="BQ834" s="201">
        <f>$E$816-SUM($J$819:BQ819)</f>
        <v>0</v>
      </c>
      <c r="BR834" s="201">
        <f>$E$816-SUM($J$819:BR819)</f>
        <v>0</v>
      </c>
      <c r="BS834" s="201">
        <f>$E$816-SUM($J$819:BS819)</f>
        <v>0</v>
      </c>
      <c r="BT834" s="201">
        <f>$E$816-SUM($J$819:BT819)</f>
        <v>0</v>
      </c>
      <c r="BU834" s="201">
        <f>$E$816-SUM($J$819:BU819)</f>
        <v>0</v>
      </c>
      <c r="BV834" s="201">
        <f>$E$816-SUM($J$819:BV819)</f>
        <v>0</v>
      </c>
      <c r="BW834" s="201">
        <f>$E$816-SUM($J$819:BW819)</f>
        <v>0</v>
      </c>
      <c r="BX834" s="201">
        <f>$E$816-SUM($J$819:BX819)</f>
        <v>0</v>
      </c>
      <c r="BY834" s="201">
        <f>$E$816-SUM($J$819:BY819)</f>
        <v>0</v>
      </c>
      <c r="BZ834" s="201">
        <f>$E$816-SUM($J$819:BZ819)</f>
        <v>0</v>
      </c>
      <c r="CA834" s="201">
        <f>$E$816-SUM($J$819:CA819)</f>
        <v>0</v>
      </c>
      <c r="CB834" s="201">
        <f>$E$816-SUM($J$819:CB819)</f>
        <v>0</v>
      </c>
      <c r="CC834" s="201">
        <f>$E$816-SUM($J$819:CC819)</f>
        <v>0</v>
      </c>
      <c r="CD834" s="201">
        <f>$E$816-SUM($J$819:CD819)</f>
        <v>0</v>
      </c>
      <c r="CE834" s="201">
        <f>$E$816-SUM($J$819:CE819)</f>
        <v>0</v>
      </c>
      <c r="CF834" s="201">
        <f>$E$816-SUM($J$819:CF819)</f>
        <v>0</v>
      </c>
      <c r="CG834" s="201">
        <f>$E$816-SUM($J$819:CG819)</f>
        <v>0</v>
      </c>
      <c r="CH834" s="201">
        <f>$E$816-SUM($J$819:CH819)</f>
        <v>0</v>
      </c>
      <c r="CI834" s="201">
        <f>$E$816-SUM($J$819:CI819)</f>
        <v>0</v>
      </c>
      <c r="CJ834" s="201">
        <f>$E$816-SUM($J$819:CJ819)</f>
        <v>0</v>
      </c>
      <c r="CK834" s="201">
        <f>$E$816-SUM($J$819:CK819)</f>
        <v>0</v>
      </c>
      <c r="CL834" s="201">
        <f>$E$816-SUM($J$819:CL819)</f>
        <v>0</v>
      </c>
      <c r="CM834" s="201">
        <f>$E$816-SUM($J$819:CM819)</f>
        <v>0</v>
      </c>
      <c r="CN834" s="201">
        <f>$E$816-SUM($J$819:CN819)</f>
        <v>0</v>
      </c>
      <c r="CO834" s="201">
        <f>$E$816-SUM($J$819:CO819)</f>
        <v>0</v>
      </c>
      <c r="CP834" s="201">
        <f>$E$816-SUM($J$819:CP819)</f>
        <v>0</v>
      </c>
      <c r="CQ834" s="201">
        <f>$E$816-SUM($J$819:CQ819)</f>
        <v>0</v>
      </c>
      <c r="CR834" s="201">
        <f>$E$816-SUM($J$819:CR819)</f>
        <v>0</v>
      </c>
      <c r="CS834" s="201">
        <f>$E$816-SUM($J$819:CS819)</f>
        <v>0</v>
      </c>
      <c r="CT834" s="201">
        <f>$E$816-SUM($J$819:CT819)</f>
        <v>0</v>
      </c>
      <c r="CU834" s="201">
        <f>$E$816-SUM($J$819:CU819)</f>
        <v>0</v>
      </c>
      <c r="CV834" s="201">
        <f>$E$816-SUM($J$819:CV819)</f>
        <v>0</v>
      </c>
      <c r="CW834" s="201">
        <f>$E$816-SUM($J$819:CW819)</f>
        <v>0</v>
      </c>
      <c r="CX834" s="201">
        <f>$E$816-SUM($J$819:CX819)</f>
        <v>0</v>
      </c>
      <c r="CY834" s="201">
        <f>$E$816-SUM($J$819:CY819)</f>
        <v>0</v>
      </c>
      <c r="CZ834" s="201">
        <f>$E$816-SUM($J$819:CZ819)</f>
        <v>0</v>
      </c>
      <c r="DA834" s="201">
        <f>$E$816-SUM($J$819:DA819)</f>
        <v>0</v>
      </c>
      <c r="DB834" s="201">
        <f>$E$816-SUM($J$819:DB819)</f>
        <v>0</v>
      </c>
      <c r="DC834" s="201">
        <f>$E$816-SUM($J$819:DC819)</f>
        <v>0</v>
      </c>
      <c r="DD834" s="201">
        <f>$E$816-SUM($J$819:DD819)</f>
        <v>0</v>
      </c>
      <c r="DE834" s="201">
        <f>$E$816-SUM($J$819:DE819)</f>
        <v>0</v>
      </c>
      <c r="DF834" s="201">
        <f>$E$816-SUM($J$819:DF819)</f>
        <v>0</v>
      </c>
      <c r="DG834" s="201">
        <f>$E$816-SUM($J$819:DG819)</f>
        <v>0</v>
      </c>
      <c r="DH834" s="201">
        <f>$E$816-SUM($J$819:DH819)</f>
        <v>0</v>
      </c>
      <c r="DI834" s="201">
        <f>$E$816-SUM($J$819:DI819)</f>
        <v>0</v>
      </c>
      <c r="DJ834" s="201">
        <f>$E$816-SUM($J$819:DJ819)</f>
        <v>0</v>
      </c>
      <c r="DK834" s="201">
        <f>$E$816-SUM($J$819:DK819)</f>
        <v>0</v>
      </c>
      <c r="DL834" s="201">
        <f>$E$816-SUM($J$819:DL819)</f>
        <v>0</v>
      </c>
      <c r="DM834" s="201">
        <f>$E$816-SUM($J$819:DM819)</f>
        <v>0</v>
      </c>
      <c r="DN834" s="201">
        <f>$E$816-SUM($J$819:DN819)</f>
        <v>0</v>
      </c>
      <c r="DO834" s="201">
        <f>$E$816-SUM($J$819:DO819)</f>
        <v>0</v>
      </c>
      <c r="DP834" s="201">
        <f>$E$816-SUM($J$819:DP819)</f>
        <v>0</v>
      </c>
      <c r="DQ834" s="201">
        <f>$E$816-SUM($J$819:DQ819)</f>
        <v>0</v>
      </c>
      <c r="DR834" s="201">
        <f>$E$816-SUM($J$819:DR819)</f>
        <v>0</v>
      </c>
      <c r="DS834" s="201">
        <f>$E$816-SUM($J$819:DS819)</f>
        <v>0</v>
      </c>
      <c r="DT834" s="201">
        <f>$E$816-SUM($J$819:DT819)</f>
        <v>0</v>
      </c>
      <c r="DU834" s="201">
        <f>$E$816-SUM($J$819:DU819)</f>
        <v>0</v>
      </c>
      <c r="DV834" s="201">
        <f>$E$816-SUM($J$819:DV819)</f>
        <v>0</v>
      </c>
      <c r="DW834" s="201">
        <f>$E$816-SUM($J$819:DW819)</f>
        <v>0</v>
      </c>
      <c r="DX834" s="201">
        <f>$E$816-SUM($J$819:DX819)</f>
        <v>0</v>
      </c>
      <c r="DY834" s="201">
        <f>$E$816-SUM($J$819:DY819)</f>
        <v>0</v>
      </c>
      <c r="DZ834" s="201">
        <f>$E$816-SUM($J$819:DZ819)</f>
        <v>0</v>
      </c>
      <c r="EA834" s="201">
        <f>$E$816-SUM($J$819:EA819)</f>
        <v>0</v>
      </c>
      <c r="EB834" s="201">
        <f>$E$816-SUM($J$819:EB819)</f>
        <v>0</v>
      </c>
      <c r="EC834" s="201">
        <f>$E$816-SUM($J$819:EC819)</f>
        <v>0</v>
      </c>
      <c r="ED834" s="201">
        <f>$E$816-SUM($J$819:ED819)</f>
        <v>0</v>
      </c>
      <c r="EE834" s="201">
        <f>$E$816-SUM($J$819:EE819)</f>
        <v>0</v>
      </c>
      <c r="EF834" s="201">
        <f>$E$816-SUM($J$819:EF819)</f>
        <v>0</v>
      </c>
      <c r="EG834" s="201">
        <f>$E$816-SUM($J$819:EG819)</f>
        <v>0</v>
      </c>
      <c r="EH834" s="201">
        <f>$E$816-SUM($J$819:EH819)</f>
        <v>0</v>
      </c>
      <c r="EI834" s="201">
        <f>$E$816-SUM($J$819:EI819)</f>
        <v>0</v>
      </c>
      <c r="EJ834" s="201">
        <f>$E$816-SUM($J$819:EJ819)</f>
        <v>0</v>
      </c>
      <c r="EK834" s="201">
        <f>$E$816-SUM($J$819:EK819)</f>
        <v>0</v>
      </c>
      <c r="EL834" s="201">
        <f>$E$816-SUM($J$819:EL819)</f>
        <v>0</v>
      </c>
      <c r="EM834" s="201">
        <f>$E$816-SUM($J$819:EM819)</f>
        <v>0</v>
      </c>
      <c r="EN834" s="201">
        <f>$E$816-SUM($J$819:EN819)</f>
        <v>0</v>
      </c>
      <c r="EO834" s="201">
        <f>$E$816-SUM($J$819:EO819)</f>
        <v>0</v>
      </c>
      <c r="EP834" s="201">
        <f>$E$816-SUM($J$819:EP819)</f>
        <v>0</v>
      </c>
      <c r="EQ834" s="201">
        <f>$E$816-SUM($J$819:EQ819)</f>
        <v>0</v>
      </c>
      <c r="ER834" s="201">
        <f>$E$816-SUM($J$819:ER819)</f>
        <v>0</v>
      </c>
      <c r="ES834" s="201">
        <f>$E$816-SUM($J$819:ES819)</f>
        <v>0</v>
      </c>
      <c r="ET834" s="201">
        <f>$E$816-SUM($J$819:ET819)</f>
        <v>0</v>
      </c>
      <c r="EU834" s="201">
        <f>$E$816-SUM($J$819:EU819)</f>
        <v>0</v>
      </c>
      <c r="EV834" s="201">
        <f>$E$816-SUM($J$819:EV819)</f>
        <v>0</v>
      </c>
      <c r="EW834" s="201">
        <f>$E$816-SUM($J$819:EW819)</f>
        <v>0</v>
      </c>
      <c r="EX834" s="201">
        <f>$E$816-SUM($J$819:EX819)</f>
        <v>0</v>
      </c>
      <c r="EY834" s="201">
        <f>$E$816-SUM($J$819:EY819)</f>
        <v>0</v>
      </c>
      <c r="EZ834" s="201">
        <f>$E$816-SUM($J$819:EZ819)</f>
        <v>0</v>
      </c>
      <c r="FA834" s="201">
        <f>$E$816-SUM($J$819:FA819)</f>
        <v>0</v>
      </c>
      <c r="FB834" s="201">
        <f>$E$816-SUM($J$819:FB819)</f>
        <v>0</v>
      </c>
      <c r="FC834" s="201">
        <f>$E$816-SUM($J$819:FC819)</f>
        <v>0</v>
      </c>
      <c r="FD834" s="201">
        <f>$E$816-SUM($J$819:FD819)</f>
        <v>0</v>
      </c>
      <c r="FE834" s="201">
        <f>$E$816-SUM($J$819:FE819)</f>
        <v>0</v>
      </c>
      <c r="FF834" s="201">
        <f>$E$816-SUM($J$819:FF819)</f>
        <v>0</v>
      </c>
      <c r="FG834" s="201">
        <f>$E$816-SUM($J$819:FG819)</f>
        <v>0</v>
      </c>
      <c r="FH834" s="201">
        <f>$E$816-SUM($J$819:FH819)</f>
        <v>0</v>
      </c>
      <c r="FI834" s="201">
        <f>$E$816-SUM($J$819:FI819)</f>
        <v>0</v>
      </c>
      <c r="FJ834" s="201">
        <f>$E$816-SUM($J$819:FJ819)</f>
        <v>0</v>
      </c>
      <c r="FK834" s="201">
        <f>$E$816-SUM($J$819:FK819)</f>
        <v>0</v>
      </c>
      <c r="FL834" s="201">
        <f>$E$816-SUM($J$819:FL819)</f>
        <v>0</v>
      </c>
      <c r="FM834" s="201">
        <f>$E$816-SUM($J$819:FM819)</f>
        <v>0</v>
      </c>
      <c r="FN834" s="201">
        <f>$E$816-SUM($J$819:FN819)</f>
        <v>0</v>
      </c>
      <c r="FO834" s="201">
        <f>$E$816-SUM($J$819:FO819)</f>
        <v>0</v>
      </c>
      <c r="FP834" s="201">
        <f>$E$816-SUM($J$819:FP819)</f>
        <v>0</v>
      </c>
      <c r="FQ834" s="201">
        <f>$E$816-SUM($J$819:FQ819)</f>
        <v>0</v>
      </c>
      <c r="FR834" s="201">
        <f>$E$816-SUM($J$819:FR819)</f>
        <v>0</v>
      </c>
    </row>
    <row r="835" spans="2:174">
      <c r="C835" t="s">
        <v>570</v>
      </c>
      <c r="D835" s="144" t="s">
        <v>974</v>
      </c>
      <c r="E835" s="152">
        <f>INDEX(Assumptions!$G$526:$G$526,MATCH($A$1,Model_Number,0))</f>
        <v>0</v>
      </c>
      <c r="H835" s="8"/>
      <c r="I835" s="272">
        <f>SUM(J835:FR835)</f>
        <v>0</v>
      </c>
      <c r="J835" s="201">
        <f t="shared" ref="J835:AO835" si="2088">J15 * $E$835 * J$826 * J$834</f>
        <v>0</v>
      </c>
      <c r="K835" s="201">
        <f t="shared" si="2088"/>
        <v>0</v>
      </c>
      <c r="L835" s="201">
        <f t="shared" si="2088"/>
        <v>0</v>
      </c>
      <c r="M835" s="201">
        <f t="shared" si="2088"/>
        <v>0</v>
      </c>
      <c r="N835" s="201">
        <f t="shared" si="2088"/>
        <v>0</v>
      </c>
      <c r="O835" s="201">
        <f t="shared" si="2088"/>
        <v>0</v>
      </c>
      <c r="P835" s="201">
        <f t="shared" si="2088"/>
        <v>0</v>
      </c>
      <c r="Q835" s="201">
        <f t="shared" si="2088"/>
        <v>0</v>
      </c>
      <c r="R835" s="201">
        <f t="shared" si="2088"/>
        <v>0</v>
      </c>
      <c r="S835" s="201">
        <f t="shared" si="2088"/>
        <v>0</v>
      </c>
      <c r="T835" s="201">
        <f t="shared" si="2088"/>
        <v>0</v>
      </c>
      <c r="U835" s="201">
        <f t="shared" si="2088"/>
        <v>0</v>
      </c>
      <c r="V835" s="201">
        <f t="shared" si="2088"/>
        <v>0</v>
      </c>
      <c r="W835" s="201">
        <f t="shared" si="2088"/>
        <v>0</v>
      </c>
      <c r="X835" s="201">
        <f t="shared" si="2088"/>
        <v>0</v>
      </c>
      <c r="Y835" s="201">
        <f t="shared" si="2088"/>
        <v>0</v>
      </c>
      <c r="Z835" s="201">
        <f t="shared" si="2088"/>
        <v>0</v>
      </c>
      <c r="AA835" s="201">
        <f t="shared" si="2088"/>
        <v>0</v>
      </c>
      <c r="AB835" s="201">
        <f t="shared" si="2088"/>
        <v>0</v>
      </c>
      <c r="AC835" s="201">
        <f t="shared" si="2088"/>
        <v>0</v>
      </c>
      <c r="AD835" s="201">
        <f t="shared" si="2088"/>
        <v>0</v>
      </c>
      <c r="AE835" s="201">
        <f t="shared" si="2088"/>
        <v>0</v>
      </c>
      <c r="AF835" s="201">
        <f t="shared" si="2088"/>
        <v>0</v>
      </c>
      <c r="AG835" s="201">
        <f t="shared" si="2088"/>
        <v>0</v>
      </c>
      <c r="AH835" s="201">
        <f t="shared" si="2088"/>
        <v>0</v>
      </c>
      <c r="AI835" s="201">
        <f t="shared" si="2088"/>
        <v>0</v>
      </c>
      <c r="AJ835" s="201">
        <f t="shared" si="2088"/>
        <v>0</v>
      </c>
      <c r="AK835" s="201">
        <f t="shared" si="2088"/>
        <v>0</v>
      </c>
      <c r="AL835" s="201">
        <f t="shared" si="2088"/>
        <v>0</v>
      </c>
      <c r="AM835" s="201">
        <f t="shared" si="2088"/>
        <v>0</v>
      </c>
      <c r="AN835" s="201">
        <f t="shared" si="2088"/>
        <v>0</v>
      </c>
      <c r="AO835" s="201">
        <f t="shared" si="2088"/>
        <v>0</v>
      </c>
      <c r="AP835" s="201">
        <f t="shared" ref="AP835:BU835" si="2089">AP15 * $E$835 * AP$826 * AP$834</f>
        <v>0</v>
      </c>
      <c r="AQ835" s="201">
        <f t="shared" si="2089"/>
        <v>0</v>
      </c>
      <c r="AR835" s="201">
        <f t="shared" si="2089"/>
        <v>0</v>
      </c>
      <c r="AS835" s="201">
        <f t="shared" si="2089"/>
        <v>0</v>
      </c>
      <c r="AT835" s="201">
        <f t="shared" si="2089"/>
        <v>0</v>
      </c>
      <c r="AU835" s="201">
        <f t="shared" si="2089"/>
        <v>0</v>
      </c>
      <c r="AV835" s="201">
        <f t="shared" si="2089"/>
        <v>0</v>
      </c>
      <c r="AW835" s="201">
        <f t="shared" si="2089"/>
        <v>0</v>
      </c>
      <c r="AX835" s="201">
        <f t="shared" si="2089"/>
        <v>0</v>
      </c>
      <c r="AY835" s="201">
        <f t="shared" si="2089"/>
        <v>0</v>
      </c>
      <c r="AZ835" s="201">
        <f t="shared" si="2089"/>
        <v>0</v>
      </c>
      <c r="BA835" s="201">
        <f t="shared" si="2089"/>
        <v>0</v>
      </c>
      <c r="BB835" s="201">
        <f t="shared" si="2089"/>
        <v>0</v>
      </c>
      <c r="BC835" s="201">
        <f t="shared" si="2089"/>
        <v>0</v>
      </c>
      <c r="BD835" s="201">
        <f t="shared" si="2089"/>
        <v>0</v>
      </c>
      <c r="BE835" s="201">
        <f t="shared" si="2089"/>
        <v>0</v>
      </c>
      <c r="BF835" s="201">
        <f t="shared" si="2089"/>
        <v>0</v>
      </c>
      <c r="BG835" s="201">
        <f t="shared" si="2089"/>
        <v>0</v>
      </c>
      <c r="BH835" s="201">
        <f t="shared" si="2089"/>
        <v>0</v>
      </c>
      <c r="BI835" s="201">
        <f t="shared" si="2089"/>
        <v>0</v>
      </c>
      <c r="BJ835" s="201">
        <f t="shared" si="2089"/>
        <v>0</v>
      </c>
      <c r="BK835" s="201">
        <f t="shared" si="2089"/>
        <v>0</v>
      </c>
      <c r="BL835" s="201">
        <f t="shared" si="2089"/>
        <v>0</v>
      </c>
      <c r="BM835" s="201">
        <f t="shared" si="2089"/>
        <v>0</v>
      </c>
      <c r="BN835" s="201">
        <f t="shared" si="2089"/>
        <v>0</v>
      </c>
      <c r="BO835" s="201">
        <f t="shared" si="2089"/>
        <v>0</v>
      </c>
      <c r="BP835" s="201">
        <f t="shared" si="2089"/>
        <v>0</v>
      </c>
      <c r="BQ835" s="201">
        <f t="shared" si="2089"/>
        <v>0</v>
      </c>
      <c r="BR835" s="201">
        <f t="shared" si="2089"/>
        <v>0</v>
      </c>
      <c r="BS835" s="201">
        <f t="shared" si="2089"/>
        <v>0</v>
      </c>
      <c r="BT835" s="201">
        <f t="shared" si="2089"/>
        <v>0</v>
      </c>
      <c r="BU835" s="201">
        <f t="shared" si="2089"/>
        <v>0</v>
      </c>
      <c r="BV835" s="201">
        <f t="shared" ref="BV835:DA835" si="2090">BV15 * $E$835 * BV$826 * BV$834</f>
        <v>0</v>
      </c>
      <c r="BW835" s="201">
        <f t="shared" si="2090"/>
        <v>0</v>
      </c>
      <c r="BX835" s="201">
        <f t="shared" si="2090"/>
        <v>0</v>
      </c>
      <c r="BY835" s="201">
        <f t="shared" si="2090"/>
        <v>0</v>
      </c>
      <c r="BZ835" s="201">
        <f t="shared" si="2090"/>
        <v>0</v>
      </c>
      <c r="CA835" s="201">
        <f t="shared" si="2090"/>
        <v>0</v>
      </c>
      <c r="CB835" s="201">
        <f t="shared" si="2090"/>
        <v>0</v>
      </c>
      <c r="CC835" s="201">
        <f t="shared" si="2090"/>
        <v>0</v>
      </c>
      <c r="CD835" s="201">
        <f t="shared" si="2090"/>
        <v>0</v>
      </c>
      <c r="CE835" s="201">
        <f t="shared" si="2090"/>
        <v>0</v>
      </c>
      <c r="CF835" s="201">
        <f t="shared" si="2090"/>
        <v>0</v>
      </c>
      <c r="CG835" s="201">
        <f t="shared" si="2090"/>
        <v>0</v>
      </c>
      <c r="CH835" s="201">
        <f t="shared" si="2090"/>
        <v>0</v>
      </c>
      <c r="CI835" s="201">
        <f t="shared" si="2090"/>
        <v>0</v>
      </c>
      <c r="CJ835" s="201">
        <f t="shared" si="2090"/>
        <v>0</v>
      </c>
      <c r="CK835" s="201">
        <f t="shared" si="2090"/>
        <v>0</v>
      </c>
      <c r="CL835" s="201">
        <f t="shared" si="2090"/>
        <v>0</v>
      </c>
      <c r="CM835" s="201">
        <f t="shared" si="2090"/>
        <v>0</v>
      </c>
      <c r="CN835" s="201">
        <f t="shared" si="2090"/>
        <v>0</v>
      </c>
      <c r="CO835" s="201">
        <f t="shared" si="2090"/>
        <v>0</v>
      </c>
      <c r="CP835" s="201">
        <f t="shared" si="2090"/>
        <v>0</v>
      </c>
      <c r="CQ835" s="201">
        <f t="shared" si="2090"/>
        <v>0</v>
      </c>
      <c r="CR835" s="201">
        <f t="shared" si="2090"/>
        <v>0</v>
      </c>
      <c r="CS835" s="201">
        <f t="shared" si="2090"/>
        <v>0</v>
      </c>
      <c r="CT835" s="201">
        <f t="shared" si="2090"/>
        <v>0</v>
      </c>
      <c r="CU835" s="201">
        <f t="shared" si="2090"/>
        <v>0</v>
      </c>
      <c r="CV835" s="201">
        <f t="shared" si="2090"/>
        <v>0</v>
      </c>
      <c r="CW835" s="201">
        <f t="shared" si="2090"/>
        <v>0</v>
      </c>
      <c r="CX835" s="201">
        <f t="shared" si="2090"/>
        <v>0</v>
      </c>
      <c r="CY835" s="201">
        <f t="shared" si="2090"/>
        <v>0</v>
      </c>
      <c r="CZ835" s="201">
        <f t="shared" si="2090"/>
        <v>0</v>
      </c>
      <c r="DA835" s="201">
        <f t="shared" si="2090"/>
        <v>0</v>
      </c>
      <c r="DB835" s="201">
        <f t="shared" ref="DB835:EG835" si="2091">DB15 * $E$835 * DB$826 * DB$834</f>
        <v>0</v>
      </c>
      <c r="DC835" s="201">
        <f t="shared" si="2091"/>
        <v>0</v>
      </c>
      <c r="DD835" s="201">
        <f t="shared" si="2091"/>
        <v>0</v>
      </c>
      <c r="DE835" s="201">
        <f t="shared" si="2091"/>
        <v>0</v>
      </c>
      <c r="DF835" s="201">
        <f t="shared" si="2091"/>
        <v>0</v>
      </c>
      <c r="DG835" s="201">
        <f t="shared" si="2091"/>
        <v>0</v>
      </c>
      <c r="DH835" s="201">
        <f t="shared" si="2091"/>
        <v>0</v>
      </c>
      <c r="DI835" s="201">
        <f t="shared" si="2091"/>
        <v>0</v>
      </c>
      <c r="DJ835" s="201">
        <f t="shared" si="2091"/>
        <v>0</v>
      </c>
      <c r="DK835" s="201">
        <f t="shared" si="2091"/>
        <v>0</v>
      </c>
      <c r="DL835" s="201">
        <f t="shared" si="2091"/>
        <v>0</v>
      </c>
      <c r="DM835" s="201">
        <f t="shared" si="2091"/>
        <v>0</v>
      </c>
      <c r="DN835" s="201">
        <f t="shared" si="2091"/>
        <v>0</v>
      </c>
      <c r="DO835" s="201">
        <f t="shared" si="2091"/>
        <v>0</v>
      </c>
      <c r="DP835" s="201">
        <f t="shared" si="2091"/>
        <v>0</v>
      </c>
      <c r="DQ835" s="201">
        <f t="shared" si="2091"/>
        <v>0</v>
      </c>
      <c r="DR835" s="201">
        <f t="shared" si="2091"/>
        <v>0</v>
      </c>
      <c r="DS835" s="201">
        <f t="shared" si="2091"/>
        <v>0</v>
      </c>
      <c r="DT835" s="201">
        <f t="shared" si="2091"/>
        <v>0</v>
      </c>
      <c r="DU835" s="201">
        <f t="shared" si="2091"/>
        <v>0</v>
      </c>
      <c r="DV835" s="201">
        <f t="shared" si="2091"/>
        <v>0</v>
      </c>
      <c r="DW835" s="201">
        <f t="shared" si="2091"/>
        <v>0</v>
      </c>
      <c r="DX835" s="201">
        <f t="shared" si="2091"/>
        <v>0</v>
      </c>
      <c r="DY835" s="201">
        <f t="shared" si="2091"/>
        <v>0</v>
      </c>
      <c r="DZ835" s="201">
        <f t="shared" si="2091"/>
        <v>0</v>
      </c>
      <c r="EA835" s="201">
        <f t="shared" si="2091"/>
        <v>0</v>
      </c>
      <c r="EB835" s="201">
        <f t="shared" si="2091"/>
        <v>0</v>
      </c>
      <c r="EC835" s="201">
        <f t="shared" si="2091"/>
        <v>0</v>
      </c>
      <c r="ED835" s="201">
        <f t="shared" si="2091"/>
        <v>0</v>
      </c>
      <c r="EE835" s="201">
        <f t="shared" si="2091"/>
        <v>0</v>
      </c>
      <c r="EF835" s="201">
        <f t="shared" si="2091"/>
        <v>0</v>
      </c>
      <c r="EG835" s="201">
        <f t="shared" si="2091"/>
        <v>0</v>
      </c>
      <c r="EH835" s="201">
        <f t="shared" ref="EH835:FR835" si="2092">EH15 * $E$835 * EH$826 * EH$834</f>
        <v>0</v>
      </c>
      <c r="EI835" s="201">
        <f t="shared" si="2092"/>
        <v>0</v>
      </c>
      <c r="EJ835" s="201">
        <f t="shared" si="2092"/>
        <v>0</v>
      </c>
      <c r="EK835" s="201">
        <f t="shared" si="2092"/>
        <v>0</v>
      </c>
      <c r="EL835" s="201">
        <f t="shared" si="2092"/>
        <v>0</v>
      </c>
      <c r="EM835" s="201">
        <f t="shared" si="2092"/>
        <v>0</v>
      </c>
      <c r="EN835" s="201">
        <f t="shared" si="2092"/>
        <v>0</v>
      </c>
      <c r="EO835" s="201">
        <f t="shared" si="2092"/>
        <v>0</v>
      </c>
      <c r="EP835" s="201">
        <f t="shared" si="2092"/>
        <v>0</v>
      </c>
      <c r="EQ835" s="201">
        <f t="shared" si="2092"/>
        <v>0</v>
      </c>
      <c r="ER835" s="201">
        <f t="shared" si="2092"/>
        <v>0</v>
      </c>
      <c r="ES835" s="201">
        <f t="shared" si="2092"/>
        <v>0</v>
      </c>
      <c r="ET835" s="201">
        <f t="shared" si="2092"/>
        <v>0</v>
      </c>
      <c r="EU835" s="201">
        <f t="shared" si="2092"/>
        <v>0</v>
      </c>
      <c r="EV835" s="201">
        <f t="shared" si="2092"/>
        <v>0</v>
      </c>
      <c r="EW835" s="201">
        <f t="shared" si="2092"/>
        <v>0</v>
      </c>
      <c r="EX835" s="201">
        <f t="shared" si="2092"/>
        <v>0</v>
      </c>
      <c r="EY835" s="201">
        <f t="shared" si="2092"/>
        <v>0</v>
      </c>
      <c r="EZ835" s="201">
        <f t="shared" si="2092"/>
        <v>0</v>
      </c>
      <c r="FA835" s="201">
        <f t="shared" si="2092"/>
        <v>0</v>
      </c>
      <c r="FB835" s="201">
        <f t="shared" si="2092"/>
        <v>0</v>
      </c>
      <c r="FC835" s="201">
        <f t="shared" si="2092"/>
        <v>0</v>
      </c>
      <c r="FD835" s="201">
        <f t="shared" si="2092"/>
        <v>0</v>
      </c>
      <c r="FE835" s="201">
        <f t="shared" si="2092"/>
        <v>0</v>
      </c>
      <c r="FF835" s="201">
        <f t="shared" si="2092"/>
        <v>0</v>
      </c>
      <c r="FG835" s="201">
        <f t="shared" si="2092"/>
        <v>0</v>
      </c>
      <c r="FH835" s="201">
        <f t="shared" si="2092"/>
        <v>0</v>
      </c>
      <c r="FI835" s="201">
        <f t="shared" si="2092"/>
        <v>0</v>
      </c>
      <c r="FJ835" s="201">
        <f t="shared" si="2092"/>
        <v>0</v>
      </c>
      <c r="FK835" s="201">
        <f t="shared" si="2092"/>
        <v>0</v>
      </c>
      <c r="FL835" s="201">
        <f t="shared" si="2092"/>
        <v>0</v>
      </c>
      <c r="FM835" s="201">
        <f t="shared" si="2092"/>
        <v>0</v>
      </c>
      <c r="FN835" s="201">
        <f t="shared" si="2092"/>
        <v>0</v>
      </c>
      <c r="FO835" s="201">
        <f t="shared" si="2092"/>
        <v>0</v>
      </c>
      <c r="FP835" s="201">
        <f t="shared" si="2092"/>
        <v>0</v>
      </c>
      <c r="FQ835" s="201">
        <f t="shared" si="2092"/>
        <v>0</v>
      </c>
      <c r="FR835" s="201">
        <f t="shared" si="2092"/>
        <v>0</v>
      </c>
    </row>
    <row r="836" spans="2:174">
      <c r="H836" s="8"/>
      <c r="I836" s="18"/>
    </row>
    <row r="837" spans="2:174">
      <c r="C837" t="s">
        <v>844</v>
      </c>
      <c r="D837" s="144" t="s">
        <v>15</v>
      </c>
      <c r="E837" s="152">
        <f>INDEX(Assumptions!$G$524:$G$524,MATCH($A$1,Model_Number,0))</f>
        <v>0</v>
      </c>
      <c r="J837" s="224">
        <f>$E837</f>
        <v>0</v>
      </c>
      <c r="K837" s="224">
        <f t="shared" ref="K837:BV837" si="2093">$E837</f>
        <v>0</v>
      </c>
      <c r="L837" s="224">
        <f t="shared" si="2093"/>
        <v>0</v>
      </c>
      <c r="M837" s="224">
        <f t="shared" si="2093"/>
        <v>0</v>
      </c>
      <c r="N837" s="224">
        <f t="shared" si="2093"/>
        <v>0</v>
      </c>
      <c r="O837" s="224">
        <f t="shared" si="2093"/>
        <v>0</v>
      </c>
      <c r="P837" s="224">
        <f t="shared" si="2093"/>
        <v>0</v>
      </c>
      <c r="Q837" s="224">
        <f t="shared" si="2093"/>
        <v>0</v>
      </c>
      <c r="R837" s="224">
        <f t="shared" si="2093"/>
        <v>0</v>
      </c>
      <c r="S837" s="224">
        <f t="shared" si="2093"/>
        <v>0</v>
      </c>
      <c r="T837" s="224">
        <f t="shared" si="2093"/>
        <v>0</v>
      </c>
      <c r="U837" s="224">
        <f t="shared" si="2093"/>
        <v>0</v>
      </c>
      <c r="V837" s="224">
        <f t="shared" si="2093"/>
        <v>0</v>
      </c>
      <c r="W837" s="224">
        <f t="shared" si="2093"/>
        <v>0</v>
      </c>
      <c r="X837" s="224">
        <f t="shared" si="2093"/>
        <v>0</v>
      </c>
      <c r="Y837" s="224">
        <f t="shared" si="2093"/>
        <v>0</v>
      </c>
      <c r="Z837" s="224">
        <f t="shared" si="2093"/>
        <v>0</v>
      </c>
      <c r="AA837" s="224">
        <f t="shared" si="2093"/>
        <v>0</v>
      </c>
      <c r="AB837" s="224">
        <f t="shared" si="2093"/>
        <v>0</v>
      </c>
      <c r="AC837" s="224">
        <f t="shared" si="2093"/>
        <v>0</v>
      </c>
      <c r="AD837" s="224">
        <f t="shared" si="2093"/>
        <v>0</v>
      </c>
      <c r="AE837" s="224">
        <f t="shared" si="2093"/>
        <v>0</v>
      </c>
      <c r="AF837" s="224">
        <f t="shared" si="2093"/>
        <v>0</v>
      </c>
      <c r="AG837" s="224">
        <f t="shared" si="2093"/>
        <v>0</v>
      </c>
      <c r="AH837" s="224">
        <f t="shared" si="2093"/>
        <v>0</v>
      </c>
      <c r="AI837" s="224">
        <f t="shared" si="2093"/>
        <v>0</v>
      </c>
      <c r="AJ837" s="224">
        <f t="shared" si="2093"/>
        <v>0</v>
      </c>
      <c r="AK837" s="224">
        <f t="shared" si="2093"/>
        <v>0</v>
      </c>
      <c r="AL837" s="224">
        <f t="shared" si="2093"/>
        <v>0</v>
      </c>
      <c r="AM837" s="224">
        <f t="shared" si="2093"/>
        <v>0</v>
      </c>
      <c r="AN837" s="224">
        <f t="shared" si="2093"/>
        <v>0</v>
      </c>
      <c r="AO837" s="224">
        <f t="shared" si="2093"/>
        <v>0</v>
      </c>
      <c r="AP837" s="224">
        <f t="shared" si="2093"/>
        <v>0</v>
      </c>
      <c r="AQ837" s="224">
        <f t="shared" si="2093"/>
        <v>0</v>
      </c>
      <c r="AR837" s="224">
        <f t="shared" si="2093"/>
        <v>0</v>
      </c>
      <c r="AS837" s="224">
        <f t="shared" si="2093"/>
        <v>0</v>
      </c>
      <c r="AT837" s="224">
        <f t="shared" si="2093"/>
        <v>0</v>
      </c>
      <c r="AU837" s="224">
        <f t="shared" si="2093"/>
        <v>0</v>
      </c>
      <c r="AV837" s="224">
        <f t="shared" si="2093"/>
        <v>0</v>
      </c>
      <c r="AW837" s="224">
        <f t="shared" si="2093"/>
        <v>0</v>
      </c>
      <c r="AX837" s="224">
        <f t="shared" si="2093"/>
        <v>0</v>
      </c>
      <c r="AY837" s="224">
        <f t="shared" si="2093"/>
        <v>0</v>
      </c>
      <c r="AZ837" s="224">
        <f t="shared" si="2093"/>
        <v>0</v>
      </c>
      <c r="BA837" s="224">
        <f t="shared" si="2093"/>
        <v>0</v>
      </c>
      <c r="BB837" s="224">
        <f t="shared" si="2093"/>
        <v>0</v>
      </c>
      <c r="BC837" s="224">
        <f t="shared" si="2093"/>
        <v>0</v>
      </c>
      <c r="BD837" s="224">
        <f t="shared" si="2093"/>
        <v>0</v>
      </c>
      <c r="BE837" s="224">
        <f t="shared" si="2093"/>
        <v>0</v>
      </c>
      <c r="BF837" s="224">
        <f t="shared" si="2093"/>
        <v>0</v>
      </c>
      <c r="BG837" s="224">
        <f t="shared" si="2093"/>
        <v>0</v>
      </c>
      <c r="BH837" s="224">
        <f t="shared" si="2093"/>
        <v>0</v>
      </c>
      <c r="BI837" s="224">
        <f t="shared" si="2093"/>
        <v>0</v>
      </c>
      <c r="BJ837" s="224">
        <f t="shared" si="2093"/>
        <v>0</v>
      </c>
      <c r="BK837" s="224">
        <f t="shared" si="2093"/>
        <v>0</v>
      </c>
      <c r="BL837" s="224">
        <f t="shared" si="2093"/>
        <v>0</v>
      </c>
      <c r="BM837" s="224">
        <f t="shared" si="2093"/>
        <v>0</v>
      </c>
      <c r="BN837" s="224">
        <f t="shared" si="2093"/>
        <v>0</v>
      </c>
      <c r="BO837" s="224">
        <f t="shared" si="2093"/>
        <v>0</v>
      </c>
      <c r="BP837" s="224">
        <f t="shared" si="2093"/>
        <v>0</v>
      </c>
      <c r="BQ837" s="224">
        <f t="shared" si="2093"/>
        <v>0</v>
      </c>
      <c r="BR837" s="224">
        <f t="shared" si="2093"/>
        <v>0</v>
      </c>
      <c r="BS837" s="224">
        <f t="shared" si="2093"/>
        <v>0</v>
      </c>
      <c r="BT837" s="224">
        <f t="shared" si="2093"/>
        <v>0</v>
      </c>
      <c r="BU837" s="224">
        <f t="shared" si="2093"/>
        <v>0</v>
      </c>
      <c r="BV837" s="224">
        <f t="shared" si="2093"/>
        <v>0</v>
      </c>
      <c r="BW837" s="224">
        <f t="shared" ref="BW837:EH837" si="2094">$E837</f>
        <v>0</v>
      </c>
      <c r="BX837" s="224">
        <f t="shared" si="2094"/>
        <v>0</v>
      </c>
      <c r="BY837" s="224">
        <f t="shared" si="2094"/>
        <v>0</v>
      </c>
      <c r="BZ837" s="224">
        <f t="shared" si="2094"/>
        <v>0</v>
      </c>
      <c r="CA837" s="224">
        <f t="shared" si="2094"/>
        <v>0</v>
      </c>
      <c r="CB837" s="224">
        <f t="shared" si="2094"/>
        <v>0</v>
      </c>
      <c r="CC837" s="224">
        <f t="shared" si="2094"/>
        <v>0</v>
      </c>
      <c r="CD837" s="224">
        <f t="shared" si="2094"/>
        <v>0</v>
      </c>
      <c r="CE837" s="224">
        <f t="shared" si="2094"/>
        <v>0</v>
      </c>
      <c r="CF837" s="224">
        <f t="shared" si="2094"/>
        <v>0</v>
      </c>
      <c r="CG837" s="224">
        <f t="shared" si="2094"/>
        <v>0</v>
      </c>
      <c r="CH837" s="224">
        <f t="shared" si="2094"/>
        <v>0</v>
      </c>
      <c r="CI837" s="224">
        <f t="shared" si="2094"/>
        <v>0</v>
      </c>
      <c r="CJ837" s="224">
        <f t="shared" si="2094"/>
        <v>0</v>
      </c>
      <c r="CK837" s="224">
        <f t="shared" si="2094"/>
        <v>0</v>
      </c>
      <c r="CL837" s="224">
        <f t="shared" si="2094"/>
        <v>0</v>
      </c>
      <c r="CM837" s="224">
        <f t="shared" si="2094"/>
        <v>0</v>
      </c>
      <c r="CN837" s="224">
        <f t="shared" si="2094"/>
        <v>0</v>
      </c>
      <c r="CO837" s="224">
        <f t="shared" si="2094"/>
        <v>0</v>
      </c>
      <c r="CP837" s="224">
        <f t="shared" si="2094"/>
        <v>0</v>
      </c>
      <c r="CQ837" s="224">
        <f t="shared" si="2094"/>
        <v>0</v>
      </c>
      <c r="CR837" s="224">
        <f t="shared" si="2094"/>
        <v>0</v>
      </c>
      <c r="CS837" s="224">
        <f t="shared" si="2094"/>
        <v>0</v>
      </c>
      <c r="CT837" s="224">
        <f t="shared" si="2094"/>
        <v>0</v>
      </c>
      <c r="CU837" s="224">
        <f t="shared" si="2094"/>
        <v>0</v>
      </c>
      <c r="CV837" s="224">
        <f t="shared" si="2094"/>
        <v>0</v>
      </c>
      <c r="CW837" s="224">
        <f t="shared" si="2094"/>
        <v>0</v>
      </c>
      <c r="CX837" s="224">
        <f t="shared" si="2094"/>
        <v>0</v>
      </c>
      <c r="CY837" s="224">
        <f t="shared" si="2094"/>
        <v>0</v>
      </c>
      <c r="CZ837" s="224">
        <f t="shared" si="2094"/>
        <v>0</v>
      </c>
      <c r="DA837" s="224">
        <f t="shared" si="2094"/>
        <v>0</v>
      </c>
      <c r="DB837" s="224">
        <f t="shared" si="2094"/>
        <v>0</v>
      </c>
      <c r="DC837" s="224">
        <f t="shared" si="2094"/>
        <v>0</v>
      </c>
      <c r="DD837" s="224">
        <f t="shared" si="2094"/>
        <v>0</v>
      </c>
      <c r="DE837" s="224">
        <f t="shared" si="2094"/>
        <v>0</v>
      </c>
      <c r="DF837" s="224">
        <f t="shared" si="2094"/>
        <v>0</v>
      </c>
      <c r="DG837" s="224">
        <f t="shared" si="2094"/>
        <v>0</v>
      </c>
      <c r="DH837" s="224">
        <f t="shared" si="2094"/>
        <v>0</v>
      </c>
      <c r="DI837" s="224">
        <f t="shared" si="2094"/>
        <v>0</v>
      </c>
      <c r="DJ837" s="224">
        <f t="shared" si="2094"/>
        <v>0</v>
      </c>
      <c r="DK837" s="224">
        <f t="shared" si="2094"/>
        <v>0</v>
      </c>
      <c r="DL837" s="224">
        <f t="shared" si="2094"/>
        <v>0</v>
      </c>
      <c r="DM837" s="224">
        <f t="shared" si="2094"/>
        <v>0</v>
      </c>
      <c r="DN837" s="224">
        <f t="shared" si="2094"/>
        <v>0</v>
      </c>
      <c r="DO837" s="224">
        <f t="shared" si="2094"/>
        <v>0</v>
      </c>
      <c r="DP837" s="224">
        <f t="shared" si="2094"/>
        <v>0</v>
      </c>
      <c r="DQ837" s="224">
        <f t="shared" si="2094"/>
        <v>0</v>
      </c>
      <c r="DR837" s="224">
        <f t="shared" si="2094"/>
        <v>0</v>
      </c>
      <c r="DS837" s="224">
        <f t="shared" si="2094"/>
        <v>0</v>
      </c>
      <c r="DT837" s="224">
        <f t="shared" si="2094"/>
        <v>0</v>
      </c>
      <c r="DU837" s="224">
        <f t="shared" si="2094"/>
        <v>0</v>
      </c>
      <c r="DV837" s="224">
        <f t="shared" si="2094"/>
        <v>0</v>
      </c>
      <c r="DW837" s="224">
        <f t="shared" si="2094"/>
        <v>0</v>
      </c>
      <c r="DX837" s="224">
        <f t="shared" si="2094"/>
        <v>0</v>
      </c>
      <c r="DY837" s="224">
        <f t="shared" si="2094"/>
        <v>0</v>
      </c>
      <c r="DZ837" s="224">
        <f t="shared" si="2094"/>
        <v>0</v>
      </c>
      <c r="EA837" s="224">
        <f t="shared" si="2094"/>
        <v>0</v>
      </c>
      <c r="EB837" s="224">
        <f t="shared" si="2094"/>
        <v>0</v>
      </c>
      <c r="EC837" s="224">
        <f t="shared" si="2094"/>
        <v>0</v>
      </c>
      <c r="ED837" s="224">
        <f t="shared" si="2094"/>
        <v>0</v>
      </c>
      <c r="EE837" s="224">
        <f t="shared" si="2094"/>
        <v>0</v>
      </c>
      <c r="EF837" s="224">
        <f t="shared" si="2094"/>
        <v>0</v>
      </c>
      <c r="EG837" s="224">
        <f t="shared" si="2094"/>
        <v>0</v>
      </c>
      <c r="EH837" s="224">
        <f t="shared" si="2094"/>
        <v>0</v>
      </c>
      <c r="EI837" s="224">
        <f t="shared" ref="EI837:FR837" si="2095">$E837</f>
        <v>0</v>
      </c>
      <c r="EJ837" s="224">
        <f t="shared" si="2095"/>
        <v>0</v>
      </c>
      <c r="EK837" s="224">
        <f t="shared" si="2095"/>
        <v>0</v>
      </c>
      <c r="EL837" s="224">
        <f t="shared" si="2095"/>
        <v>0</v>
      </c>
      <c r="EM837" s="224">
        <f t="shared" si="2095"/>
        <v>0</v>
      </c>
      <c r="EN837" s="224">
        <f t="shared" si="2095"/>
        <v>0</v>
      </c>
      <c r="EO837" s="224">
        <f t="shared" si="2095"/>
        <v>0</v>
      </c>
      <c r="EP837" s="224">
        <f t="shared" si="2095"/>
        <v>0</v>
      </c>
      <c r="EQ837" s="224">
        <f t="shared" si="2095"/>
        <v>0</v>
      </c>
      <c r="ER837" s="224">
        <f t="shared" si="2095"/>
        <v>0</v>
      </c>
      <c r="ES837" s="224">
        <f t="shared" si="2095"/>
        <v>0</v>
      </c>
      <c r="ET837" s="224">
        <f t="shared" si="2095"/>
        <v>0</v>
      </c>
      <c r="EU837" s="224">
        <f t="shared" si="2095"/>
        <v>0</v>
      </c>
      <c r="EV837" s="224">
        <f t="shared" si="2095"/>
        <v>0</v>
      </c>
      <c r="EW837" s="224">
        <f t="shared" si="2095"/>
        <v>0</v>
      </c>
      <c r="EX837" s="224">
        <f t="shared" si="2095"/>
        <v>0</v>
      </c>
      <c r="EY837" s="224">
        <f t="shared" si="2095"/>
        <v>0</v>
      </c>
      <c r="EZ837" s="224">
        <f t="shared" si="2095"/>
        <v>0</v>
      </c>
      <c r="FA837" s="224">
        <f t="shared" si="2095"/>
        <v>0</v>
      </c>
      <c r="FB837" s="224">
        <f t="shared" si="2095"/>
        <v>0</v>
      </c>
      <c r="FC837" s="224">
        <f t="shared" si="2095"/>
        <v>0</v>
      </c>
      <c r="FD837" s="224">
        <f t="shared" si="2095"/>
        <v>0</v>
      </c>
      <c r="FE837" s="224">
        <f t="shared" si="2095"/>
        <v>0</v>
      </c>
      <c r="FF837" s="224">
        <f t="shared" si="2095"/>
        <v>0</v>
      </c>
      <c r="FG837" s="224">
        <f t="shared" si="2095"/>
        <v>0</v>
      </c>
      <c r="FH837" s="224">
        <f t="shared" si="2095"/>
        <v>0</v>
      </c>
      <c r="FI837" s="224">
        <f t="shared" si="2095"/>
        <v>0</v>
      </c>
      <c r="FJ837" s="224">
        <f t="shared" si="2095"/>
        <v>0</v>
      </c>
      <c r="FK837" s="224">
        <f t="shared" si="2095"/>
        <v>0</v>
      </c>
      <c r="FL837" s="224">
        <f t="shared" si="2095"/>
        <v>0</v>
      </c>
      <c r="FM837" s="224">
        <f t="shared" si="2095"/>
        <v>0</v>
      </c>
      <c r="FN837" s="224">
        <f t="shared" si="2095"/>
        <v>0</v>
      </c>
      <c r="FO837" s="224">
        <f t="shared" si="2095"/>
        <v>0</v>
      </c>
      <c r="FP837" s="224">
        <f t="shared" si="2095"/>
        <v>0</v>
      </c>
      <c r="FQ837" s="224">
        <f t="shared" si="2095"/>
        <v>0</v>
      </c>
      <c r="FR837" s="224">
        <f t="shared" si="2095"/>
        <v>0</v>
      </c>
    </row>
    <row r="838" spans="2:174">
      <c r="C838" t="s">
        <v>845</v>
      </c>
      <c r="D838" s="144" t="s">
        <v>15</v>
      </c>
      <c r="H838" s="8"/>
      <c r="I838" s="18"/>
      <c r="J838" s="224">
        <f t="shared" ref="J838:AO838" si="2096">J837 * J9</f>
        <v>0</v>
      </c>
      <c r="K838" s="224">
        <f t="shared" si="2096"/>
        <v>0</v>
      </c>
      <c r="L838" s="224">
        <f t="shared" si="2096"/>
        <v>0</v>
      </c>
      <c r="M838" s="224">
        <f t="shared" si="2096"/>
        <v>0</v>
      </c>
      <c r="N838" s="224">
        <f t="shared" si="2096"/>
        <v>0</v>
      </c>
      <c r="O838" s="224">
        <f t="shared" si="2096"/>
        <v>0</v>
      </c>
      <c r="P838" s="224">
        <f t="shared" si="2096"/>
        <v>0</v>
      </c>
      <c r="Q838" s="224">
        <f t="shared" si="2096"/>
        <v>0</v>
      </c>
      <c r="R838" s="224">
        <f t="shared" si="2096"/>
        <v>0</v>
      </c>
      <c r="S838" s="224">
        <f t="shared" si="2096"/>
        <v>0</v>
      </c>
      <c r="T838" s="224">
        <f t="shared" si="2096"/>
        <v>0</v>
      </c>
      <c r="U838" s="224">
        <f t="shared" si="2096"/>
        <v>0</v>
      </c>
      <c r="V838" s="224">
        <f t="shared" si="2096"/>
        <v>0</v>
      </c>
      <c r="W838" s="224">
        <f t="shared" si="2096"/>
        <v>0</v>
      </c>
      <c r="X838" s="224">
        <f t="shared" si="2096"/>
        <v>0</v>
      </c>
      <c r="Y838" s="224">
        <f t="shared" si="2096"/>
        <v>0</v>
      </c>
      <c r="Z838" s="224">
        <f t="shared" si="2096"/>
        <v>0</v>
      </c>
      <c r="AA838" s="224">
        <f t="shared" si="2096"/>
        <v>0</v>
      </c>
      <c r="AB838" s="224">
        <f t="shared" si="2096"/>
        <v>0</v>
      </c>
      <c r="AC838" s="224">
        <f t="shared" si="2096"/>
        <v>0</v>
      </c>
      <c r="AD838" s="224">
        <f t="shared" si="2096"/>
        <v>0</v>
      </c>
      <c r="AE838" s="224">
        <f t="shared" si="2096"/>
        <v>0</v>
      </c>
      <c r="AF838" s="224">
        <f t="shared" si="2096"/>
        <v>0</v>
      </c>
      <c r="AG838" s="224">
        <f t="shared" si="2096"/>
        <v>0</v>
      </c>
      <c r="AH838" s="224">
        <f t="shared" si="2096"/>
        <v>0</v>
      </c>
      <c r="AI838" s="224">
        <f t="shared" si="2096"/>
        <v>0</v>
      </c>
      <c r="AJ838" s="224">
        <f t="shared" si="2096"/>
        <v>0</v>
      </c>
      <c r="AK838" s="224">
        <f t="shared" si="2096"/>
        <v>0</v>
      </c>
      <c r="AL838" s="224">
        <f t="shared" si="2096"/>
        <v>0</v>
      </c>
      <c r="AM838" s="224">
        <f t="shared" si="2096"/>
        <v>0</v>
      </c>
      <c r="AN838" s="224">
        <f t="shared" si="2096"/>
        <v>0</v>
      </c>
      <c r="AO838" s="224">
        <f t="shared" si="2096"/>
        <v>0</v>
      </c>
      <c r="AP838" s="224">
        <f t="shared" ref="AP838:BU838" si="2097">AP837 * AP9</f>
        <v>0</v>
      </c>
      <c r="AQ838" s="224">
        <f t="shared" si="2097"/>
        <v>0</v>
      </c>
      <c r="AR838" s="224">
        <f t="shared" si="2097"/>
        <v>0</v>
      </c>
      <c r="AS838" s="224">
        <f t="shared" si="2097"/>
        <v>0</v>
      </c>
      <c r="AT838" s="224">
        <f t="shared" si="2097"/>
        <v>0</v>
      </c>
      <c r="AU838" s="224">
        <f t="shared" si="2097"/>
        <v>0</v>
      </c>
      <c r="AV838" s="224">
        <f t="shared" si="2097"/>
        <v>0</v>
      </c>
      <c r="AW838" s="224">
        <f t="shared" si="2097"/>
        <v>0</v>
      </c>
      <c r="AX838" s="224">
        <f t="shared" si="2097"/>
        <v>0</v>
      </c>
      <c r="AY838" s="224">
        <f t="shared" si="2097"/>
        <v>0</v>
      </c>
      <c r="AZ838" s="224">
        <f t="shared" si="2097"/>
        <v>0</v>
      </c>
      <c r="BA838" s="224">
        <f t="shared" si="2097"/>
        <v>0</v>
      </c>
      <c r="BB838" s="224">
        <f t="shared" si="2097"/>
        <v>0</v>
      </c>
      <c r="BC838" s="224">
        <f t="shared" si="2097"/>
        <v>0</v>
      </c>
      <c r="BD838" s="224">
        <f t="shared" si="2097"/>
        <v>0</v>
      </c>
      <c r="BE838" s="224">
        <f t="shared" si="2097"/>
        <v>0</v>
      </c>
      <c r="BF838" s="224">
        <f t="shared" si="2097"/>
        <v>0</v>
      </c>
      <c r="BG838" s="224">
        <f t="shared" si="2097"/>
        <v>0</v>
      </c>
      <c r="BH838" s="224">
        <f t="shared" si="2097"/>
        <v>0</v>
      </c>
      <c r="BI838" s="224">
        <f t="shared" si="2097"/>
        <v>0</v>
      </c>
      <c r="BJ838" s="224">
        <f t="shared" si="2097"/>
        <v>0</v>
      </c>
      <c r="BK838" s="224">
        <f t="shared" si="2097"/>
        <v>0</v>
      </c>
      <c r="BL838" s="224">
        <f t="shared" si="2097"/>
        <v>0</v>
      </c>
      <c r="BM838" s="224">
        <f t="shared" si="2097"/>
        <v>0</v>
      </c>
      <c r="BN838" s="224">
        <f t="shared" si="2097"/>
        <v>0</v>
      </c>
      <c r="BO838" s="224">
        <f t="shared" si="2097"/>
        <v>0</v>
      </c>
      <c r="BP838" s="224">
        <f t="shared" si="2097"/>
        <v>0</v>
      </c>
      <c r="BQ838" s="224">
        <f t="shared" si="2097"/>
        <v>0</v>
      </c>
      <c r="BR838" s="224">
        <f t="shared" si="2097"/>
        <v>0</v>
      </c>
      <c r="BS838" s="224">
        <f t="shared" si="2097"/>
        <v>0</v>
      </c>
      <c r="BT838" s="224">
        <f t="shared" si="2097"/>
        <v>0</v>
      </c>
      <c r="BU838" s="224">
        <f t="shared" si="2097"/>
        <v>0</v>
      </c>
      <c r="BV838" s="224">
        <f t="shared" ref="BV838:DA838" si="2098">BV837 * BV9</f>
        <v>0</v>
      </c>
      <c r="BW838" s="224">
        <f t="shared" si="2098"/>
        <v>0</v>
      </c>
      <c r="BX838" s="224">
        <f t="shared" si="2098"/>
        <v>0</v>
      </c>
      <c r="BY838" s="224">
        <f t="shared" si="2098"/>
        <v>0</v>
      </c>
      <c r="BZ838" s="224">
        <f t="shared" si="2098"/>
        <v>0</v>
      </c>
      <c r="CA838" s="224">
        <f t="shared" si="2098"/>
        <v>0</v>
      </c>
      <c r="CB838" s="224">
        <f t="shared" si="2098"/>
        <v>0</v>
      </c>
      <c r="CC838" s="224">
        <f t="shared" si="2098"/>
        <v>0</v>
      </c>
      <c r="CD838" s="224">
        <f t="shared" si="2098"/>
        <v>0</v>
      </c>
      <c r="CE838" s="224">
        <f t="shared" si="2098"/>
        <v>0</v>
      </c>
      <c r="CF838" s="224">
        <f t="shared" si="2098"/>
        <v>0</v>
      </c>
      <c r="CG838" s="224">
        <f t="shared" si="2098"/>
        <v>0</v>
      </c>
      <c r="CH838" s="224">
        <f t="shared" si="2098"/>
        <v>0</v>
      </c>
      <c r="CI838" s="224">
        <f t="shared" si="2098"/>
        <v>0</v>
      </c>
      <c r="CJ838" s="224">
        <f t="shared" si="2098"/>
        <v>0</v>
      </c>
      <c r="CK838" s="224">
        <f t="shared" si="2098"/>
        <v>0</v>
      </c>
      <c r="CL838" s="224">
        <f t="shared" si="2098"/>
        <v>0</v>
      </c>
      <c r="CM838" s="224">
        <f t="shared" si="2098"/>
        <v>0</v>
      </c>
      <c r="CN838" s="224">
        <f t="shared" si="2098"/>
        <v>0</v>
      </c>
      <c r="CO838" s="224">
        <f t="shared" si="2098"/>
        <v>0</v>
      </c>
      <c r="CP838" s="224">
        <f t="shared" si="2098"/>
        <v>0</v>
      </c>
      <c r="CQ838" s="224">
        <f t="shared" si="2098"/>
        <v>0</v>
      </c>
      <c r="CR838" s="224">
        <f t="shared" si="2098"/>
        <v>0</v>
      </c>
      <c r="CS838" s="224">
        <f t="shared" si="2098"/>
        <v>0</v>
      </c>
      <c r="CT838" s="224">
        <f t="shared" si="2098"/>
        <v>0</v>
      </c>
      <c r="CU838" s="224">
        <f t="shared" si="2098"/>
        <v>0</v>
      </c>
      <c r="CV838" s="224">
        <f t="shared" si="2098"/>
        <v>0</v>
      </c>
      <c r="CW838" s="224">
        <f t="shared" si="2098"/>
        <v>0</v>
      </c>
      <c r="CX838" s="224">
        <f t="shared" si="2098"/>
        <v>0</v>
      </c>
      <c r="CY838" s="224">
        <f t="shared" si="2098"/>
        <v>0</v>
      </c>
      <c r="CZ838" s="224">
        <f t="shared" si="2098"/>
        <v>0</v>
      </c>
      <c r="DA838" s="224">
        <f t="shared" si="2098"/>
        <v>0</v>
      </c>
      <c r="DB838" s="224">
        <f t="shared" ref="DB838:EG838" si="2099">DB837 * DB9</f>
        <v>0</v>
      </c>
      <c r="DC838" s="224">
        <f t="shared" si="2099"/>
        <v>0</v>
      </c>
      <c r="DD838" s="224">
        <f t="shared" si="2099"/>
        <v>0</v>
      </c>
      <c r="DE838" s="224">
        <f t="shared" si="2099"/>
        <v>0</v>
      </c>
      <c r="DF838" s="224">
        <f t="shared" si="2099"/>
        <v>0</v>
      </c>
      <c r="DG838" s="224">
        <f t="shared" si="2099"/>
        <v>0</v>
      </c>
      <c r="DH838" s="224">
        <f t="shared" si="2099"/>
        <v>0</v>
      </c>
      <c r="DI838" s="224">
        <f t="shared" si="2099"/>
        <v>0</v>
      </c>
      <c r="DJ838" s="224">
        <f t="shared" si="2099"/>
        <v>0</v>
      </c>
      <c r="DK838" s="224">
        <f t="shared" si="2099"/>
        <v>0</v>
      </c>
      <c r="DL838" s="224">
        <f t="shared" si="2099"/>
        <v>0</v>
      </c>
      <c r="DM838" s="224">
        <f t="shared" si="2099"/>
        <v>0</v>
      </c>
      <c r="DN838" s="224">
        <f t="shared" si="2099"/>
        <v>0</v>
      </c>
      <c r="DO838" s="224">
        <f t="shared" si="2099"/>
        <v>0</v>
      </c>
      <c r="DP838" s="224">
        <f t="shared" si="2099"/>
        <v>0</v>
      </c>
      <c r="DQ838" s="224">
        <f t="shared" si="2099"/>
        <v>0</v>
      </c>
      <c r="DR838" s="224">
        <f t="shared" si="2099"/>
        <v>0</v>
      </c>
      <c r="DS838" s="224">
        <f t="shared" si="2099"/>
        <v>0</v>
      </c>
      <c r="DT838" s="224">
        <f t="shared" si="2099"/>
        <v>0</v>
      </c>
      <c r="DU838" s="224">
        <f t="shared" si="2099"/>
        <v>0</v>
      </c>
      <c r="DV838" s="224">
        <f t="shared" si="2099"/>
        <v>0</v>
      </c>
      <c r="DW838" s="224">
        <f t="shared" si="2099"/>
        <v>0</v>
      </c>
      <c r="DX838" s="224">
        <f t="shared" si="2099"/>
        <v>0</v>
      </c>
      <c r="DY838" s="224">
        <f t="shared" si="2099"/>
        <v>0</v>
      </c>
      <c r="DZ838" s="224">
        <f t="shared" si="2099"/>
        <v>0</v>
      </c>
      <c r="EA838" s="224">
        <f t="shared" si="2099"/>
        <v>0</v>
      </c>
      <c r="EB838" s="224">
        <f t="shared" si="2099"/>
        <v>0</v>
      </c>
      <c r="EC838" s="224">
        <f t="shared" si="2099"/>
        <v>0</v>
      </c>
      <c r="ED838" s="224">
        <f t="shared" si="2099"/>
        <v>0</v>
      </c>
      <c r="EE838" s="224">
        <f t="shared" si="2099"/>
        <v>0</v>
      </c>
      <c r="EF838" s="224">
        <f t="shared" si="2099"/>
        <v>0</v>
      </c>
      <c r="EG838" s="224">
        <f t="shared" si="2099"/>
        <v>0</v>
      </c>
      <c r="EH838" s="224">
        <f t="shared" ref="EH838:FM838" si="2100">EH837 * EH9</f>
        <v>0</v>
      </c>
      <c r="EI838" s="224">
        <f t="shared" si="2100"/>
        <v>0</v>
      </c>
      <c r="EJ838" s="224">
        <f t="shared" si="2100"/>
        <v>0</v>
      </c>
      <c r="EK838" s="224">
        <f t="shared" si="2100"/>
        <v>0</v>
      </c>
      <c r="EL838" s="224">
        <f t="shared" si="2100"/>
        <v>0</v>
      </c>
      <c r="EM838" s="224">
        <f t="shared" si="2100"/>
        <v>0</v>
      </c>
      <c r="EN838" s="224">
        <f t="shared" si="2100"/>
        <v>0</v>
      </c>
      <c r="EO838" s="224">
        <f t="shared" si="2100"/>
        <v>0</v>
      </c>
      <c r="EP838" s="224">
        <f t="shared" si="2100"/>
        <v>0</v>
      </c>
      <c r="EQ838" s="224">
        <f t="shared" si="2100"/>
        <v>0</v>
      </c>
      <c r="ER838" s="224">
        <f t="shared" si="2100"/>
        <v>0</v>
      </c>
      <c r="ES838" s="224">
        <f t="shared" si="2100"/>
        <v>0</v>
      </c>
      <c r="ET838" s="224">
        <f t="shared" si="2100"/>
        <v>0</v>
      </c>
      <c r="EU838" s="224">
        <f t="shared" si="2100"/>
        <v>0</v>
      </c>
      <c r="EV838" s="224">
        <f t="shared" si="2100"/>
        <v>0</v>
      </c>
      <c r="EW838" s="224">
        <f t="shared" si="2100"/>
        <v>0</v>
      </c>
      <c r="EX838" s="224">
        <f t="shared" si="2100"/>
        <v>0</v>
      </c>
      <c r="EY838" s="224">
        <f t="shared" si="2100"/>
        <v>0</v>
      </c>
      <c r="EZ838" s="224">
        <f t="shared" si="2100"/>
        <v>0</v>
      </c>
      <c r="FA838" s="224">
        <f t="shared" si="2100"/>
        <v>0</v>
      </c>
      <c r="FB838" s="224">
        <f t="shared" si="2100"/>
        <v>0</v>
      </c>
      <c r="FC838" s="224">
        <f t="shared" si="2100"/>
        <v>0</v>
      </c>
      <c r="FD838" s="224">
        <f t="shared" si="2100"/>
        <v>0</v>
      </c>
      <c r="FE838" s="224">
        <f t="shared" si="2100"/>
        <v>0</v>
      </c>
      <c r="FF838" s="224">
        <f t="shared" si="2100"/>
        <v>0</v>
      </c>
      <c r="FG838" s="224">
        <f t="shared" si="2100"/>
        <v>0</v>
      </c>
      <c r="FH838" s="224">
        <f t="shared" si="2100"/>
        <v>0</v>
      </c>
      <c r="FI838" s="224">
        <f t="shared" si="2100"/>
        <v>0</v>
      </c>
      <c r="FJ838" s="224">
        <f t="shared" si="2100"/>
        <v>0</v>
      </c>
      <c r="FK838" s="224">
        <f t="shared" si="2100"/>
        <v>0</v>
      </c>
      <c r="FL838" s="224">
        <f t="shared" si="2100"/>
        <v>0</v>
      </c>
      <c r="FM838" s="224">
        <f t="shared" si="2100"/>
        <v>0</v>
      </c>
      <c r="FN838" s="224">
        <f t="shared" ref="FN838:FR838" si="2101">FN837 * FN9</f>
        <v>0</v>
      </c>
      <c r="FO838" s="224">
        <f t="shared" si="2101"/>
        <v>0</v>
      </c>
      <c r="FP838" s="224">
        <f t="shared" si="2101"/>
        <v>0</v>
      </c>
      <c r="FQ838" s="224">
        <f t="shared" si="2101"/>
        <v>0</v>
      </c>
      <c r="FR838" s="224">
        <f t="shared" si="2101"/>
        <v>0</v>
      </c>
    </row>
    <row r="839" spans="2:174">
      <c r="C839" s="97" t="s">
        <v>843</v>
      </c>
      <c r="D839" s="145" t="s">
        <v>974</v>
      </c>
      <c r="E839" s="97"/>
      <c r="F839" s="97"/>
      <c r="G839" s="97"/>
      <c r="H839" s="213"/>
      <c r="I839" s="272">
        <f>SUM(J839:FR839)</f>
        <v>0</v>
      </c>
      <c r="J839" s="314">
        <f t="shared" ref="J839:AO839" si="2102">J15 * J838 * $E816</f>
        <v>0</v>
      </c>
      <c r="K839" s="314">
        <f t="shared" si="2102"/>
        <v>0</v>
      </c>
      <c r="L839" s="314">
        <f t="shared" si="2102"/>
        <v>0</v>
      </c>
      <c r="M839" s="314">
        <f t="shared" si="2102"/>
        <v>0</v>
      </c>
      <c r="N839" s="314">
        <f t="shared" si="2102"/>
        <v>0</v>
      </c>
      <c r="O839" s="314">
        <f t="shared" si="2102"/>
        <v>0</v>
      </c>
      <c r="P839" s="314">
        <f t="shared" si="2102"/>
        <v>0</v>
      </c>
      <c r="Q839" s="314">
        <f t="shared" si="2102"/>
        <v>0</v>
      </c>
      <c r="R839" s="314">
        <f t="shared" si="2102"/>
        <v>0</v>
      </c>
      <c r="S839" s="314">
        <f t="shared" si="2102"/>
        <v>0</v>
      </c>
      <c r="T839" s="314">
        <f t="shared" si="2102"/>
        <v>0</v>
      </c>
      <c r="U839" s="314">
        <f t="shared" si="2102"/>
        <v>0</v>
      </c>
      <c r="V839" s="314">
        <f t="shared" si="2102"/>
        <v>0</v>
      </c>
      <c r="W839" s="314">
        <f t="shared" si="2102"/>
        <v>0</v>
      </c>
      <c r="X839" s="314">
        <f t="shared" si="2102"/>
        <v>0</v>
      </c>
      <c r="Y839" s="314">
        <f t="shared" si="2102"/>
        <v>0</v>
      </c>
      <c r="Z839" s="314">
        <f t="shared" si="2102"/>
        <v>0</v>
      </c>
      <c r="AA839" s="314">
        <f t="shared" si="2102"/>
        <v>0</v>
      </c>
      <c r="AB839" s="314">
        <f t="shared" si="2102"/>
        <v>0</v>
      </c>
      <c r="AC839" s="314">
        <f t="shared" si="2102"/>
        <v>0</v>
      </c>
      <c r="AD839" s="314">
        <f t="shared" si="2102"/>
        <v>0</v>
      </c>
      <c r="AE839" s="314">
        <f t="shared" si="2102"/>
        <v>0</v>
      </c>
      <c r="AF839" s="314">
        <f t="shared" si="2102"/>
        <v>0</v>
      </c>
      <c r="AG839" s="314">
        <f t="shared" si="2102"/>
        <v>0</v>
      </c>
      <c r="AH839" s="314">
        <f t="shared" si="2102"/>
        <v>0</v>
      </c>
      <c r="AI839" s="314">
        <f t="shared" si="2102"/>
        <v>0</v>
      </c>
      <c r="AJ839" s="314">
        <f t="shared" si="2102"/>
        <v>0</v>
      </c>
      <c r="AK839" s="314">
        <f t="shared" si="2102"/>
        <v>0</v>
      </c>
      <c r="AL839" s="314">
        <f t="shared" si="2102"/>
        <v>0</v>
      </c>
      <c r="AM839" s="314">
        <f t="shared" si="2102"/>
        <v>0</v>
      </c>
      <c r="AN839" s="314">
        <f t="shared" si="2102"/>
        <v>0</v>
      </c>
      <c r="AO839" s="314">
        <f t="shared" si="2102"/>
        <v>0</v>
      </c>
      <c r="AP839" s="314">
        <f t="shared" ref="AP839:BU839" si="2103">AP15 * AP838 * $E816</f>
        <v>0</v>
      </c>
      <c r="AQ839" s="314">
        <f t="shared" si="2103"/>
        <v>0</v>
      </c>
      <c r="AR839" s="314">
        <f t="shared" si="2103"/>
        <v>0</v>
      </c>
      <c r="AS839" s="314">
        <f t="shared" si="2103"/>
        <v>0</v>
      </c>
      <c r="AT839" s="314">
        <f t="shared" si="2103"/>
        <v>0</v>
      </c>
      <c r="AU839" s="314">
        <f t="shared" si="2103"/>
        <v>0</v>
      </c>
      <c r="AV839" s="314">
        <f t="shared" si="2103"/>
        <v>0</v>
      </c>
      <c r="AW839" s="314">
        <f t="shared" si="2103"/>
        <v>0</v>
      </c>
      <c r="AX839" s="314">
        <f t="shared" si="2103"/>
        <v>0</v>
      </c>
      <c r="AY839" s="314">
        <f t="shared" si="2103"/>
        <v>0</v>
      </c>
      <c r="AZ839" s="314">
        <f t="shared" si="2103"/>
        <v>0</v>
      </c>
      <c r="BA839" s="314">
        <f t="shared" si="2103"/>
        <v>0</v>
      </c>
      <c r="BB839" s="314">
        <f t="shared" si="2103"/>
        <v>0</v>
      </c>
      <c r="BC839" s="314">
        <f t="shared" si="2103"/>
        <v>0</v>
      </c>
      <c r="BD839" s="314">
        <f t="shared" si="2103"/>
        <v>0</v>
      </c>
      <c r="BE839" s="314">
        <f t="shared" si="2103"/>
        <v>0</v>
      </c>
      <c r="BF839" s="314">
        <f t="shared" si="2103"/>
        <v>0</v>
      </c>
      <c r="BG839" s="314">
        <f t="shared" si="2103"/>
        <v>0</v>
      </c>
      <c r="BH839" s="314">
        <f t="shared" si="2103"/>
        <v>0</v>
      </c>
      <c r="BI839" s="314">
        <f t="shared" si="2103"/>
        <v>0</v>
      </c>
      <c r="BJ839" s="314">
        <f t="shared" si="2103"/>
        <v>0</v>
      </c>
      <c r="BK839" s="314">
        <f t="shared" si="2103"/>
        <v>0</v>
      </c>
      <c r="BL839" s="314">
        <f t="shared" si="2103"/>
        <v>0</v>
      </c>
      <c r="BM839" s="314">
        <f t="shared" si="2103"/>
        <v>0</v>
      </c>
      <c r="BN839" s="314">
        <f t="shared" si="2103"/>
        <v>0</v>
      </c>
      <c r="BO839" s="314">
        <f t="shared" si="2103"/>
        <v>0</v>
      </c>
      <c r="BP839" s="314">
        <f t="shared" si="2103"/>
        <v>0</v>
      </c>
      <c r="BQ839" s="314">
        <f t="shared" si="2103"/>
        <v>0</v>
      </c>
      <c r="BR839" s="314">
        <f t="shared" si="2103"/>
        <v>0</v>
      </c>
      <c r="BS839" s="314">
        <f t="shared" si="2103"/>
        <v>0</v>
      </c>
      <c r="BT839" s="314">
        <f t="shared" si="2103"/>
        <v>0</v>
      </c>
      <c r="BU839" s="314">
        <f t="shared" si="2103"/>
        <v>0</v>
      </c>
      <c r="BV839" s="314">
        <f t="shared" ref="BV839:DA839" si="2104">BV15 * BV838 * $E816</f>
        <v>0</v>
      </c>
      <c r="BW839" s="314">
        <f t="shared" si="2104"/>
        <v>0</v>
      </c>
      <c r="BX839" s="314">
        <f t="shared" si="2104"/>
        <v>0</v>
      </c>
      <c r="BY839" s="314">
        <f t="shared" si="2104"/>
        <v>0</v>
      </c>
      <c r="BZ839" s="314">
        <f t="shared" si="2104"/>
        <v>0</v>
      </c>
      <c r="CA839" s="314">
        <f t="shared" si="2104"/>
        <v>0</v>
      </c>
      <c r="CB839" s="314">
        <f t="shared" si="2104"/>
        <v>0</v>
      </c>
      <c r="CC839" s="314">
        <f t="shared" si="2104"/>
        <v>0</v>
      </c>
      <c r="CD839" s="314">
        <f t="shared" si="2104"/>
        <v>0</v>
      </c>
      <c r="CE839" s="314">
        <f t="shared" si="2104"/>
        <v>0</v>
      </c>
      <c r="CF839" s="314">
        <f t="shared" si="2104"/>
        <v>0</v>
      </c>
      <c r="CG839" s="314">
        <f t="shared" si="2104"/>
        <v>0</v>
      </c>
      <c r="CH839" s="314">
        <f t="shared" si="2104"/>
        <v>0</v>
      </c>
      <c r="CI839" s="314">
        <f t="shared" si="2104"/>
        <v>0</v>
      </c>
      <c r="CJ839" s="314">
        <f t="shared" si="2104"/>
        <v>0</v>
      </c>
      <c r="CK839" s="314">
        <f t="shared" si="2104"/>
        <v>0</v>
      </c>
      <c r="CL839" s="314">
        <f t="shared" si="2104"/>
        <v>0</v>
      </c>
      <c r="CM839" s="314">
        <f t="shared" si="2104"/>
        <v>0</v>
      </c>
      <c r="CN839" s="314">
        <f t="shared" si="2104"/>
        <v>0</v>
      </c>
      <c r="CO839" s="314">
        <f t="shared" si="2104"/>
        <v>0</v>
      </c>
      <c r="CP839" s="314">
        <f t="shared" si="2104"/>
        <v>0</v>
      </c>
      <c r="CQ839" s="314">
        <f t="shared" si="2104"/>
        <v>0</v>
      </c>
      <c r="CR839" s="314">
        <f t="shared" si="2104"/>
        <v>0</v>
      </c>
      <c r="CS839" s="314">
        <f t="shared" si="2104"/>
        <v>0</v>
      </c>
      <c r="CT839" s="314">
        <f t="shared" si="2104"/>
        <v>0</v>
      </c>
      <c r="CU839" s="314">
        <f t="shared" si="2104"/>
        <v>0</v>
      </c>
      <c r="CV839" s="314">
        <f t="shared" si="2104"/>
        <v>0</v>
      </c>
      <c r="CW839" s="314">
        <f t="shared" si="2104"/>
        <v>0</v>
      </c>
      <c r="CX839" s="314">
        <f t="shared" si="2104"/>
        <v>0</v>
      </c>
      <c r="CY839" s="314">
        <f t="shared" si="2104"/>
        <v>0</v>
      </c>
      <c r="CZ839" s="314">
        <f t="shared" si="2104"/>
        <v>0</v>
      </c>
      <c r="DA839" s="314">
        <f t="shared" si="2104"/>
        <v>0</v>
      </c>
      <c r="DB839" s="314">
        <f t="shared" ref="DB839:EG839" si="2105">DB15 * DB838 * $E816</f>
        <v>0</v>
      </c>
      <c r="DC839" s="314">
        <f t="shared" si="2105"/>
        <v>0</v>
      </c>
      <c r="DD839" s="314">
        <f t="shared" si="2105"/>
        <v>0</v>
      </c>
      <c r="DE839" s="314">
        <f t="shared" si="2105"/>
        <v>0</v>
      </c>
      <c r="DF839" s="314">
        <f t="shared" si="2105"/>
        <v>0</v>
      </c>
      <c r="DG839" s="314">
        <f t="shared" si="2105"/>
        <v>0</v>
      </c>
      <c r="DH839" s="314">
        <f t="shared" si="2105"/>
        <v>0</v>
      </c>
      <c r="DI839" s="314">
        <f t="shared" si="2105"/>
        <v>0</v>
      </c>
      <c r="DJ839" s="314">
        <f t="shared" si="2105"/>
        <v>0</v>
      </c>
      <c r="DK839" s="314">
        <f t="shared" si="2105"/>
        <v>0</v>
      </c>
      <c r="DL839" s="314">
        <f t="shared" si="2105"/>
        <v>0</v>
      </c>
      <c r="DM839" s="314">
        <f t="shared" si="2105"/>
        <v>0</v>
      </c>
      <c r="DN839" s="314">
        <f t="shared" si="2105"/>
        <v>0</v>
      </c>
      <c r="DO839" s="314">
        <f t="shared" si="2105"/>
        <v>0</v>
      </c>
      <c r="DP839" s="314">
        <f t="shared" si="2105"/>
        <v>0</v>
      </c>
      <c r="DQ839" s="314">
        <f t="shared" si="2105"/>
        <v>0</v>
      </c>
      <c r="DR839" s="314">
        <f t="shared" si="2105"/>
        <v>0</v>
      </c>
      <c r="DS839" s="314">
        <f t="shared" si="2105"/>
        <v>0</v>
      </c>
      <c r="DT839" s="314">
        <f t="shared" si="2105"/>
        <v>0</v>
      </c>
      <c r="DU839" s="314">
        <f t="shared" si="2105"/>
        <v>0</v>
      </c>
      <c r="DV839" s="314">
        <f t="shared" si="2105"/>
        <v>0</v>
      </c>
      <c r="DW839" s="314">
        <f t="shared" si="2105"/>
        <v>0</v>
      </c>
      <c r="DX839" s="314">
        <f t="shared" si="2105"/>
        <v>0</v>
      </c>
      <c r="DY839" s="314">
        <f t="shared" si="2105"/>
        <v>0</v>
      </c>
      <c r="DZ839" s="314">
        <f t="shared" si="2105"/>
        <v>0</v>
      </c>
      <c r="EA839" s="314">
        <f t="shared" si="2105"/>
        <v>0</v>
      </c>
      <c r="EB839" s="314">
        <f t="shared" si="2105"/>
        <v>0</v>
      </c>
      <c r="EC839" s="314">
        <f t="shared" si="2105"/>
        <v>0</v>
      </c>
      <c r="ED839" s="314">
        <f t="shared" si="2105"/>
        <v>0</v>
      </c>
      <c r="EE839" s="314">
        <f t="shared" si="2105"/>
        <v>0</v>
      </c>
      <c r="EF839" s="314">
        <f t="shared" si="2105"/>
        <v>0</v>
      </c>
      <c r="EG839" s="314">
        <f t="shared" si="2105"/>
        <v>0</v>
      </c>
      <c r="EH839" s="314">
        <f t="shared" ref="EH839:FM839" si="2106">EH15 * EH838 * $E816</f>
        <v>0</v>
      </c>
      <c r="EI839" s="314">
        <f t="shared" si="2106"/>
        <v>0</v>
      </c>
      <c r="EJ839" s="314">
        <f t="shared" si="2106"/>
        <v>0</v>
      </c>
      <c r="EK839" s="314">
        <f t="shared" si="2106"/>
        <v>0</v>
      </c>
      <c r="EL839" s="314">
        <f t="shared" si="2106"/>
        <v>0</v>
      </c>
      <c r="EM839" s="314">
        <f t="shared" si="2106"/>
        <v>0</v>
      </c>
      <c r="EN839" s="314">
        <f t="shared" si="2106"/>
        <v>0</v>
      </c>
      <c r="EO839" s="314">
        <f t="shared" si="2106"/>
        <v>0</v>
      </c>
      <c r="EP839" s="314">
        <f t="shared" si="2106"/>
        <v>0</v>
      </c>
      <c r="EQ839" s="314">
        <f t="shared" si="2106"/>
        <v>0</v>
      </c>
      <c r="ER839" s="314">
        <f t="shared" si="2106"/>
        <v>0</v>
      </c>
      <c r="ES839" s="314">
        <f t="shared" si="2106"/>
        <v>0</v>
      </c>
      <c r="ET839" s="314">
        <f t="shared" si="2106"/>
        <v>0</v>
      </c>
      <c r="EU839" s="314">
        <f t="shared" si="2106"/>
        <v>0</v>
      </c>
      <c r="EV839" s="314">
        <f t="shared" si="2106"/>
        <v>0</v>
      </c>
      <c r="EW839" s="314">
        <f t="shared" si="2106"/>
        <v>0</v>
      </c>
      <c r="EX839" s="314">
        <f t="shared" si="2106"/>
        <v>0</v>
      </c>
      <c r="EY839" s="314">
        <f t="shared" si="2106"/>
        <v>0</v>
      </c>
      <c r="EZ839" s="314">
        <f t="shared" si="2106"/>
        <v>0</v>
      </c>
      <c r="FA839" s="314">
        <f t="shared" si="2106"/>
        <v>0</v>
      </c>
      <c r="FB839" s="314">
        <f t="shared" si="2106"/>
        <v>0</v>
      </c>
      <c r="FC839" s="314">
        <f t="shared" si="2106"/>
        <v>0</v>
      </c>
      <c r="FD839" s="314">
        <f t="shared" si="2106"/>
        <v>0</v>
      </c>
      <c r="FE839" s="314">
        <f t="shared" si="2106"/>
        <v>0</v>
      </c>
      <c r="FF839" s="314">
        <f t="shared" si="2106"/>
        <v>0</v>
      </c>
      <c r="FG839" s="314">
        <f t="shared" si="2106"/>
        <v>0</v>
      </c>
      <c r="FH839" s="314">
        <f t="shared" si="2106"/>
        <v>0</v>
      </c>
      <c r="FI839" s="314">
        <f t="shared" si="2106"/>
        <v>0</v>
      </c>
      <c r="FJ839" s="314">
        <f t="shared" si="2106"/>
        <v>0</v>
      </c>
      <c r="FK839" s="314">
        <f t="shared" si="2106"/>
        <v>0</v>
      </c>
      <c r="FL839" s="314">
        <f t="shared" si="2106"/>
        <v>0</v>
      </c>
      <c r="FM839" s="314">
        <f t="shared" si="2106"/>
        <v>0</v>
      </c>
      <c r="FN839" s="314">
        <f t="shared" ref="FN839:FR839" si="2107">FN15 * FN838 * $E816</f>
        <v>0</v>
      </c>
      <c r="FO839" s="314">
        <f t="shared" si="2107"/>
        <v>0</v>
      </c>
      <c r="FP839" s="314">
        <f t="shared" si="2107"/>
        <v>0</v>
      </c>
      <c r="FQ839" s="314">
        <f t="shared" si="2107"/>
        <v>0</v>
      </c>
      <c r="FR839" s="314">
        <f t="shared" si="2107"/>
        <v>0</v>
      </c>
    </row>
    <row r="840" spans="2:174">
      <c r="H840" s="8"/>
      <c r="I840" s="18"/>
    </row>
    <row r="841" spans="2:174">
      <c r="C841" t="s">
        <v>1153</v>
      </c>
      <c r="D841" s="144" t="s">
        <v>974</v>
      </c>
      <c r="E841">
        <f>INDEX(Assumptions!$G$527:$G$527,MATCH($A$1,Model_Number,0))</f>
        <v>0</v>
      </c>
      <c r="H841" s="8"/>
      <c r="I841" s="18">
        <f>SUM(J841:FR841)</f>
        <v>0</v>
      </c>
      <c r="J841" s="201">
        <f t="shared" ref="J841:AO841" si="2108" xml:space="preserve"> J9 * J15 * $E841 / Thousand</f>
        <v>0</v>
      </c>
      <c r="K841" s="201">
        <f t="shared" si="2108"/>
        <v>0</v>
      </c>
      <c r="L841" s="201">
        <f t="shared" si="2108"/>
        <v>0</v>
      </c>
      <c r="M841" s="201">
        <f t="shared" si="2108"/>
        <v>0</v>
      </c>
      <c r="N841" s="201">
        <f t="shared" si="2108"/>
        <v>0</v>
      </c>
      <c r="O841" s="201">
        <f t="shared" si="2108"/>
        <v>0</v>
      </c>
      <c r="P841" s="201">
        <f t="shared" si="2108"/>
        <v>0</v>
      </c>
      <c r="Q841" s="201">
        <f t="shared" si="2108"/>
        <v>0</v>
      </c>
      <c r="R841" s="201">
        <f t="shared" si="2108"/>
        <v>0</v>
      </c>
      <c r="S841" s="201">
        <f t="shared" si="2108"/>
        <v>0</v>
      </c>
      <c r="T841" s="201">
        <f t="shared" si="2108"/>
        <v>0</v>
      </c>
      <c r="U841" s="201">
        <f t="shared" si="2108"/>
        <v>0</v>
      </c>
      <c r="V841" s="201">
        <f t="shared" si="2108"/>
        <v>0</v>
      </c>
      <c r="W841" s="201">
        <f t="shared" si="2108"/>
        <v>0</v>
      </c>
      <c r="X841" s="201">
        <f t="shared" si="2108"/>
        <v>0</v>
      </c>
      <c r="Y841" s="201">
        <f t="shared" si="2108"/>
        <v>0</v>
      </c>
      <c r="Z841" s="201">
        <f t="shared" si="2108"/>
        <v>0</v>
      </c>
      <c r="AA841" s="201">
        <f t="shared" si="2108"/>
        <v>0</v>
      </c>
      <c r="AB841" s="201">
        <f t="shared" si="2108"/>
        <v>0</v>
      </c>
      <c r="AC841" s="201">
        <f t="shared" si="2108"/>
        <v>0</v>
      </c>
      <c r="AD841" s="201">
        <f t="shared" si="2108"/>
        <v>0</v>
      </c>
      <c r="AE841" s="201">
        <f t="shared" si="2108"/>
        <v>0</v>
      </c>
      <c r="AF841" s="201">
        <f t="shared" si="2108"/>
        <v>0</v>
      </c>
      <c r="AG841" s="201">
        <f t="shared" si="2108"/>
        <v>0</v>
      </c>
      <c r="AH841" s="201">
        <f t="shared" si="2108"/>
        <v>0</v>
      </c>
      <c r="AI841" s="201">
        <f t="shared" si="2108"/>
        <v>0</v>
      </c>
      <c r="AJ841" s="201">
        <f t="shared" si="2108"/>
        <v>0</v>
      </c>
      <c r="AK841" s="201">
        <f t="shared" si="2108"/>
        <v>0</v>
      </c>
      <c r="AL841" s="201">
        <f t="shared" si="2108"/>
        <v>0</v>
      </c>
      <c r="AM841" s="201">
        <f t="shared" si="2108"/>
        <v>0</v>
      </c>
      <c r="AN841" s="201">
        <f t="shared" si="2108"/>
        <v>0</v>
      </c>
      <c r="AO841" s="201">
        <f t="shared" si="2108"/>
        <v>0</v>
      </c>
      <c r="AP841" s="201">
        <f t="shared" ref="AP841:BU841" si="2109" xml:space="preserve"> AP9 * AP15 * $E841 / Thousand</f>
        <v>0</v>
      </c>
      <c r="AQ841" s="201">
        <f t="shared" si="2109"/>
        <v>0</v>
      </c>
      <c r="AR841" s="201">
        <f t="shared" si="2109"/>
        <v>0</v>
      </c>
      <c r="AS841" s="201">
        <f t="shared" si="2109"/>
        <v>0</v>
      </c>
      <c r="AT841" s="201">
        <f t="shared" si="2109"/>
        <v>0</v>
      </c>
      <c r="AU841" s="201">
        <f t="shared" si="2109"/>
        <v>0</v>
      </c>
      <c r="AV841" s="201">
        <f t="shared" si="2109"/>
        <v>0</v>
      </c>
      <c r="AW841" s="201">
        <f t="shared" si="2109"/>
        <v>0</v>
      </c>
      <c r="AX841" s="201">
        <f t="shared" si="2109"/>
        <v>0</v>
      </c>
      <c r="AY841" s="201">
        <f t="shared" si="2109"/>
        <v>0</v>
      </c>
      <c r="AZ841" s="201">
        <f t="shared" si="2109"/>
        <v>0</v>
      </c>
      <c r="BA841" s="201">
        <f t="shared" si="2109"/>
        <v>0</v>
      </c>
      <c r="BB841" s="201">
        <f t="shared" si="2109"/>
        <v>0</v>
      </c>
      <c r="BC841" s="201">
        <f t="shared" si="2109"/>
        <v>0</v>
      </c>
      <c r="BD841" s="201">
        <f t="shared" si="2109"/>
        <v>0</v>
      </c>
      <c r="BE841" s="201">
        <f t="shared" si="2109"/>
        <v>0</v>
      </c>
      <c r="BF841" s="201">
        <f t="shared" si="2109"/>
        <v>0</v>
      </c>
      <c r="BG841" s="201">
        <f t="shared" si="2109"/>
        <v>0</v>
      </c>
      <c r="BH841" s="201">
        <f t="shared" si="2109"/>
        <v>0</v>
      </c>
      <c r="BI841" s="201">
        <f t="shared" si="2109"/>
        <v>0</v>
      </c>
      <c r="BJ841" s="201">
        <f t="shared" si="2109"/>
        <v>0</v>
      </c>
      <c r="BK841" s="201">
        <f t="shared" si="2109"/>
        <v>0</v>
      </c>
      <c r="BL841" s="201">
        <f t="shared" si="2109"/>
        <v>0</v>
      </c>
      <c r="BM841" s="201">
        <f t="shared" si="2109"/>
        <v>0</v>
      </c>
      <c r="BN841" s="201">
        <f t="shared" si="2109"/>
        <v>0</v>
      </c>
      <c r="BO841" s="201">
        <f t="shared" si="2109"/>
        <v>0</v>
      </c>
      <c r="BP841" s="201">
        <f t="shared" si="2109"/>
        <v>0</v>
      </c>
      <c r="BQ841" s="201">
        <f t="shared" si="2109"/>
        <v>0</v>
      </c>
      <c r="BR841" s="201">
        <f t="shared" si="2109"/>
        <v>0</v>
      </c>
      <c r="BS841" s="201">
        <f t="shared" si="2109"/>
        <v>0</v>
      </c>
      <c r="BT841" s="201">
        <f t="shared" si="2109"/>
        <v>0</v>
      </c>
      <c r="BU841" s="201">
        <f t="shared" si="2109"/>
        <v>0</v>
      </c>
      <c r="BV841" s="201">
        <f t="shared" ref="BV841:DA841" si="2110" xml:space="preserve"> BV9 * BV15 * $E841 / Thousand</f>
        <v>0</v>
      </c>
      <c r="BW841" s="201">
        <f t="shared" si="2110"/>
        <v>0</v>
      </c>
      <c r="BX841" s="201">
        <f t="shared" si="2110"/>
        <v>0</v>
      </c>
      <c r="BY841" s="201">
        <f t="shared" si="2110"/>
        <v>0</v>
      </c>
      <c r="BZ841" s="201">
        <f t="shared" si="2110"/>
        <v>0</v>
      </c>
      <c r="CA841" s="201">
        <f t="shared" si="2110"/>
        <v>0</v>
      </c>
      <c r="CB841" s="201">
        <f t="shared" si="2110"/>
        <v>0</v>
      </c>
      <c r="CC841" s="201">
        <f t="shared" si="2110"/>
        <v>0</v>
      </c>
      <c r="CD841" s="201">
        <f t="shared" si="2110"/>
        <v>0</v>
      </c>
      <c r="CE841" s="201">
        <f t="shared" si="2110"/>
        <v>0</v>
      </c>
      <c r="CF841" s="201">
        <f t="shared" si="2110"/>
        <v>0</v>
      </c>
      <c r="CG841" s="201">
        <f t="shared" si="2110"/>
        <v>0</v>
      </c>
      <c r="CH841" s="201">
        <f t="shared" si="2110"/>
        <v>0</v>
      </c>
      <c r="CI841" s="201">
        <f t="shared" si="2110"/>
        <v>0</v>
      </c>
      <c r="CJ841" s="201">
        <f t="shared" si="2110"/>
        <v>0</v>
      </c>
      <c r="CK841" s="201">
        <f t="shared" si="2110"/>
        <v>0</v>
      </c>
      <c r="CL841" s="201">
        <f t="shared" si="2110"/>
        <v>0</v>
      </c>
      <c r="CM841" s="201">
        <f t="shared" si="2110"/>
        <v>0</v>
      </c>
      <c r="CN841" s="201">
        <f t="shared" si="2110"/>
        <v>0</v>
      </c>
      <c r="CO841" s="201">
        <f t="shared" si="2110"/>
        <v>0</v>
      </c>
      <c r="CP841" s="201">
        <f t="shared" si="2110"/>
        <v>0</v>
      </c>
      <c r="CQ841" s="201">
        <f t="shared" si="2110"/>
        <v>0</v>
      </c>
      <c r="CR841" s="201">
        <f t="shared" si="2110"/>
        <v>0</v>
      </c>
      <c r="CS841" s="201">
        <f t="shared" si="2110"/>
        <v>0</v>
      </c>
      <c r="CT841" s="201">
        <f t="shared" si="2110"/>
        <v>0</v>
      </c>
      <c r="CU841" s="201">
        <f t="shared" si="2110"/>
        <v>0</v>
      </c>
      <c r="CV841" s="201">
        <f t="shared" si="2110"/>
        <v>0</v>
      </c>
      <c r="CW841" s="201">
        <f t="shared" si="2110"/>
        <v>0</v>
      </c>
      <c r="CX841" s="201">
        <f t="shared" si="2110"/>
        <v>0</v>
      </c>
      <c r="CY841" s="201">
        <f t="shared" si="2110"/>
        <v>0</v>
      </c>
      <c r="CZ841" s="201">
        <f t="shared" si="2110"/>
        <v>0</v>
      </c>
      <c r="DA841" s="201">
        <f t="shared" si="2110"/>
        <v>0</v>
      </c>
      <c r="DB841" s="201">
        <f t="shared" ref="DB841:EG841" si="2111" xml:space="preserve"> DB9 * DB15 * $E841 / Thousand</f>
        <v>0</v>
      </c>
      <c r="DC841" s="201">
        <f t="shared" si="2111"/>
        <v>0</v>
      </c>
      <c r="DD841" s="201">
        <f t="shared" si="2111"/>
        <v>0</v>
      </c>
      <c r="DE841" s="201">
        <f t="shared" si="2111"/>
        <v>0</v>
      </c>
      <c r="DF841" s="201">
        <f t="shared" si="2111"/>
        <v>0</v>
      </c>
      <c r="DG841" s="201">
        <f t="shared" si="2111"/>
        <v>0</v>
      </c>
      <c r="DH841" s="201">
        <f t="shared" si="2111"/>
        <v>0</v>
      </c>
      <c r="DI841" s="201">
        <f t="shared" si="2111"/>
        <v>0</v>
      </c>
      <c r="DJ841" s="201">
        <f t="shared" si="2111"/>
        <v>0</v>
      </c>
      <c r="DK841" s="201">
        <f t="shared" si="2111"/>
        <v>0</v>
      </c>
      <c r="DL841" s="201">
        <f t="shared" si="2111"/>
        <v>0</v>
      </c>
      <c r="DM841" s="201">
        <f t="shared" si="2111"/>
        <v>0</v>
      </c>
      <c r="DN841" s="201">
        <f t="shared" si="2111"/>
        <v>0</v>
      </c>
      <c r="DO841" s="201">
        <f t="shared" si="2111"/>
        <v>0</v>
      </c>
      <c r="DP841" s="201">
        <f t="shared" si="2111"/>
        <v>0</v>
      </c>
      <c r="DQ841" s="201">
        <f t="shared" si="2111"/>
        <v>0</v>
      </c>
      <c r="DR841" s="201">
        <f t="shared" si="2111"/>
        <v>0</v>
      </c>
      <c r="DS841" s="201">
        <f t="shared" si="2111"/>
        <v>0</v>
      </c>
      <c r="DT841" s="201">
        <f t="shared" si="2111"/>
        <v>0</v>
      </c>
      <c r="DU841" s="201">
        <f t="shared" si="2111"/>
        <v>0</v>
      </c>
      <c r="DV841" s="201">
        <f t="shared" si="2111"/>
        <v>0</v>
      </c>
      <c r="DW841" s="201">
        <f t="shared" si="2111"/>
        <v>0</v>
      </c>
      <c r="DX841" s="201">
        <f t="shared" si="2111"/>
        <v>0</v>
      </c>
      <c r="DY841" s="201">
        <f t="shared" si="2111"/>
        <v>0</v>
      </c>
      <c r="DZ841" s="201">
        <f t="shared" si="2111"/>
        <v>0</v>
      </c>
      <c r="EA841" s="201">
        <f t="shared" si="2111"/>
        <v>0</v>
      </c>
      <c r="EB841" s="201">
        <f t="shared" si="2111"/>
        <v>0</v>
      </c>
      <c r="EC841" s="201">
        <f t="shared" si="2111"/>
        <v>0</v>
      </c>
      <c r="ED841" s="201">
        <f t="shared" si="2111"/>
        <v>0</v>
      </c>
      <c r="EE841" s="201">
        <f t="shared" si="2111"/>
        <v>0</v>
      </c>
      <c r="EF841" s="201">
        <f t="shared" si="2111"/>
        <v>0</v>
      </c>
      <c r="EG841" s="201">
        <f t="shared" si="2111"/>
        <v>0</v>
      </c>
      <c r="EH841" s="201">
        <f t="shared" ref="EH841:FR841" si="2112" xml:space="preserve"> EH9 * EH15 * $E841 / Thousand</f>
        <v>0</v>
      </c>
      <c r="EI841" s="201">
        <f t="shared" si="2112"/>
        <v>0</v>
      </c>
      <c r="EJ841" s="201">
        <f t="shared" si="2112"/>
        <v>0</v>
      </c>
      <c r="EK841" s="201">
        <f t="shared" si="2112"/>
        <v>0</v>
      </c>
      <c r="EL841" s="201">
        <f t="shared" si="2112"/>
        <v>0</v>
      </c>
      <c r="EM841" s="201">
        <f t="shared" si="2112"/>
        <v>0</v>
      </c>
      <c r="EN841" s="201">
        <f t="shared" si="2112"/>
        <v>0</v>
      </c>
      <c r="EO841" s="201">
        <f t="shared" si="2112"/>
        <v>0</v>
      </c>
      <c r="EP841" s="201">
        <f t="shared" si="2112"/>
        <v>0</v>
      </c>
      <c r="EQ841" s="201">
        <f t="shared" si="2112"/>
        <v>0</v>
      </c>
      <c r="ER841" s="201">
        <f t="shared" si="2112"/>
        <v>0</v>
      </c>
      <c r="ES841" s="201">
        <f t="shared" si="2112"/>
        <v>0</v>
      </c>
      <c r="ET841" s="201">
        <f t="shared" si="2112"/>
        <v>0</v>
      </c>
      <c r="EU841" s="201">
        <f t="shared" si="2112"/>
        <v>0</v>
      </c>
      <c r="EV841" s="201">
        <f t="shared" si="2112"/>
        <v>0</v>
      </c>
      <c r="EW841" s="201">
        <f t="shared" si="2112"/>
        <v>0</v>
      </c>
      <c r="EX841" s="201">
        <f t="shared" si="2112"/>
        <v>0</v>
      </c>
      <c r="EY841" s="201">
        <f t="shared" si="2112"/>
        <v>0</v>
      </c>
      <c r="EZ841" s="201">
        <f t="shared" si="2112"/>
        <v>0</v>
      </c>
      <c r="FA841" s="201">
        <f t="shared" si="2112"/>
        <v>0</v>
      </c>
      <c r="FB841" s="201">
        <f t="shared" si="2112"/>
        <v>0</v>
      </c>
      <c r="FC841" s="201">
        <f t="shared" si="2112"/>
        <v>0</v>
      </c>
      <c r="FD841" s="201">
        <f t="shared" si="2112"/>
        <v>0</v>
      </c>
      <c r="FE841" s="201">
        <f t="shared" si="2112"/>
        <v>0</v>
      </c>
      <c r="FF841" s="201">
        <f t="shared" si="2112"/>
        <v>0</v>
      </c>
      <c r="FG841" s="201">
        <f t="shared" si="2112"/>
        <v>0</v>
      </c>
      <c r="FH841" s="201">
        <f t="shared" si="2112"/>
        <v>0</v>
      </c>
      <c r="FI841" s="201">
        <f t="shared" si="2112"/>
        <v>0</v>
      </c>
      <c r="FJ841" s="201">
        <f t="shared" si="2112"/>
        <v>0</v>
      </c>
      <c r="FK841" s="201">
        <f t="shared" si="2112"/>
        <v>0</v>
      </c>
      <c r="FL841" s="201">
        <f t="shared" si="2112"/>
        <v>0</v>
      </c>
      <c r="FM841" s="201">
        <f t="shared" si="2112"/>
        <v>0</v>
      </c>
      <c r="FN841" s="201">
        <f t="shared" si="2112"/>
        <v>0</v>
      </c>
      <c r="FO841" s="201">
        <f t="shared" si="2112"/>
        <v>0</v>
      </c>
      <c r="FP841" s="201">
        <f t="shared" si="2112"/>
        <v>0</v>
      </c>
      <c r="FQ841" s="201">
        <f t="shared" si="2112"/>
        <v>0</v>
      </c>
      <c r="FR841" s="201">
        <f t="shared" si="2112"/>
        <v>0</v>
      </c>
    </row>
    <row r="842" spans="2:174">
      <c r="H842" s="8"/>
      <c r="I842" s="18"/>
    </row>
    <row r="843" spans="2:174">
      <c r="B843" s="5" t="s">
        <v>625</v>
      </c>
      <c r="C843" s="4"/>
      <c r="D843" s="7"/>
      <c r="E843" s="7"/>
      <c r="F843" s="4"/>
      <c r="G843" s="7"/>
      <c r="H843" s="7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  <c r="ED843" s="4"/>
      <c r="EE843" s="4"/>
      <c r="EF843" s="4"/>
      <c r="EG843" s="4"/>
      <c r="EH843" s="4"/>
      <c r="EI843" s="4"/>
      <c r="EJ843" s="4"/>
      <c r="EK843" s="4"/>
      <c r="EL843" s="4"/>
      <c r="EM843" s="4"/>
      <c r="EN843" s="4"/>
      <c r="EO843" s="4"/>
      <c r="EP843" s="4"/>
      <c r="EQ843" s="4"/>
      <c r="ER843" s="4"/>
      <c r="ES843" s="4"/>
      <c r="ET843" s="4"/>
      <c r="EU843" s="4"/>
      <c r="EV843" s="4"/>
      <c r="EW843" s="4"/>
      <c r="EX843" s="4"/>
      <c r="EY843" s="4"/>
      <c r="EZ843" s="4"/>
      <c r="FA843" s="4"/>
      <c r="FB843" s="4"/>
      <c r="FC843" s="4"/>
      <c r="FD843" s="4"/>
      <c r="FE843" s="4"/>
      <c r="FF843" s="4"/>
      <c r="FG843" s="4"/>
      <c r="FH843" s="4"/>
      <c r="FI843" s="4"/>
      <c r="FJ843" s="4"/>
      <c r="FK843" s="4"/>
      <c r="FL843" s="4"/>
      <c r="FM843" s="4"/>
      <c r="FN843" s="4"/>
      <c r="FO843" s="4"/>
      <c r="FP843" s="4"/>
      <c r="FQ843" s="4"/>
      <c r="FR843" s="4"/>
    </row>
    <row r="844" spans="2:174">
      <c r="D844"/>
    </row>
    <row r="845" spans="2:174">
      <c r="C845" s="157" t="s">
        <v>238</v>
      </c>
      <c r="D845" s="144" t="s">
        <v>282</v>
      </c>
      <c r="J845" s="27">
        <f>J$15</f>
        <v>0</v>
      </c>
      <c r="K845" s="27">
        <f t="shared" ref="K845:BV845" si="2113">K$15</f>
        <v>0</v>
      </c>
      <c r="L845" s="27">
        <f t="shared" si="2113"/>
        <v>0</v>
      </c>
      <c r="M845" s="27">
        <f t="shared" si="2113"/>
        <v>0</v>
      </c>
      <c r="N845" s="27">
        <f t="shared" si="2113"/>
        <v>0</v>
      </c>
      <c r="O845" s="27">
        <f t="shared" si="2113"/>
        <v>0</v>
      </c>
      <c r="P845" s="27">
        <f t="shared" si="2113"/>
        <v>0</v>
      </c>
      <c r="Q845" s="27">
        <f t="shared" si="2113"/>
        <v>0</v>
      </c>
      <c r="R845" s="27">
        <f t="shared" si="2113"/>
        <v>0</v>
      </c>
      <c r="S845" s="27">
        <f t="shared" si="2113"/>
        <v>0</v>
      </c>
      <c r="T845" s="27">
        <f t="shared" si="2113"/>
        <v>0</v>
      </c>
      <c r="U845" s="27">
        <f t="shared" si="2113"/>
        <v>0</v>
      </c>
      <c r="V845" s="27">
        <f t="shared" si="2113"/>
        <v>0</v>
      </c>
      <c r="W845" s="27">
        <f t="shared" si="2113"/>
        <v>1.098901098901099E-2</v>
      </c>
      <c r="X845" s="27">
        <f t="shared" si="2113"/>
        <v>1</v>
      </c>
      <c r="Y845" s="27">
        <f t="shared" si="2113"/>
        <v>1</v>
      </c>
      <c r="Z845" s="27">
        <f t="shared" si="2113"/>
        <v>1</v>
      </c>
      <c r="AA845" s="27">
        <f t="shared" si="2113"/>
        <v>1</v>
      </c>
      <c r="AB845" s="27">
        <f t="shared" si="2113"/>
        <v>0</v>
      </c>
      <c r="AC845" s="27">
        <f t="shared" si="2113"/>
        <v>0</v>
      </c>
      <c r="AD845" s="27">
        <f t="shared" si="2113"/>
        <v>0</v>
      </c>
      <c r="AE845" s="27">
        <f t="shared" si="2113"/>
        <v>0</v>
      </c>
      <c r="AF845" s="27">
        <f t="shared" si="2113"/>
        <v>0</v>
      </c>
      <c r="AG845" s="27">
        <f t="shared" si="2113"/>
        <v>0</v>
      </c>
      <c r="AH845" s="27">
        <f t="shared" si="2113"/>
        <v>0</v>
      </c>
      <c r="AI845" s="27">
        <f t="shared" si="2113"/>
        <v>0</v>
      </c>
      <c r="AJ845" s="27">
        <f t="shared" si="2113"/>
        <v>0</v>
      </c>
      <c r="AK845" s="27">
        <f t="shared" si="2113"/>
        <v>0</v>
      </c>
      <c r="AL845" s="27">
        <f t="shared" si="2113"/>
        <v>0</v>
      </c>
      <c r="AM845" s="27">
        <f t="shared" si="2113"/>
        <v>0</v>
      </c>
      <c r="AN845" s="27">
        <f t="shared" si="2113"/>
        <v>0</v>
      </c>
      <c r="AO845" s="27">
        <f t="shared" si="2113"/>
        <v>0</v>
      </c>
      <c r="AP845" s="27">
        <f t="shared" si="2113"/>
        <v>0</v>
      </c>
      <c r="AQ845" s="27">
        <f t="shared" si="2113"/>
        <v>0</v>
      </c>
      <c r="AR845" s="27">
        <f t="shared" si="2113"/>
        <v>0</v>
      </c>
      <c r="AS845" s="27">
        <f t="shared" si="2113"/>
        <v>0</v>
      </c>
      <c r="AT845" s="27">
        <f t="shared" si="2113"/>
        <v>0</v>
      </c>
      <c r="AU845" s="27">
        <f t="shared" si="2113"/>
        <v>0</v>
      </c>
      <c r="AV845" s="27">
        <f t="shared" si="2113"/>
        <v>0</v>
      </c>
      <c r="AW845" s="27">
        <f t="shared" si="2113"/>
        <v>0</v>
      </c>
      <c r="AX845" s="27">
        <f t="shared" si="2113"/>
        <v>0</v>
      </c>
      <c r="AY845" s="27">
        <f t="shared" si="2113"/>
        <v>0</v>
      </c>
      <c r="AZ845" s="27">
        <f t="shared" si="2113"/>
        <v>0</v>
      </c>
      <c r="BA845" s="27">
        <f t="shared" si="2113"/>
        <v>0</v>
      </c>
      <c r="BB845" s="27">
        <f t="shared" si="2113"/>
        <v>0</v>
      </c>
      <c r="BC845" s="27">
        <f t="shared" si="2113"/>
        <v>0</v>
      </c>
      <c r="BD845" s="27">
        <f t="shared" si="2113"/>
        <v>0</v>
      </c>
      <c r="BE845" s="27">
        <f t="shared" si="2113"/>
        <v>0</v>
      </c>
      <c r="BF845" s="27">
        <f t="shared" si="2113"/>
        <v>0</v>
      </c>
      <c r="BG845" s="27">
        <f t="shared" si="2113"/>
        <v>0</v>
      </c>
      <c r="BH845" s="27">
        <f t="shared" si="2113"/>
        <v>0</v>
      </c>
      <c r="BI845" s="27">
        <f t="shared" si="2113"/>
        <v>0</v>
      </c>
      <c r="BJ845" s="27">
        <f t="shared" si="2113"/>
        <v>0</v>
      </c>
      <c r="BK845" s="27">
        <f t="shared" si="2113"/>
        <v>0</v>
      </c>
      <c r="BL845" s="27">
        <f t="shared" si="2113"/>
        <v>0</v>
      </c>
      <c r="BM845" s="27">
        <f t="shared" si="2113"/>
        <v>0</v>
      </c>
      <c r="BN845" s="27">
        <f t="shared" si="2113"/>
        <v>0</v>
      </c>
      <c r="BO845" s="27">
        <f t="shared" si="2113"/>
        <v>0</v>
      </c>
      <c r="BP845" s="27">
        <f t="shared" si="2113"/>
        <v>0</v>
      </c>
      <c r="BQ845" s="27">
        <f t="shared" si="2113"/>
        <v>0</v>
      </c>
      <c r="BR845" s="27">
        <f t="shared" si="2113"/>
        <v>0</v>
      </c>
      <c r="BS845" s="27">
        <f t="shared" si="2113"/>
        <v>0</v>
      </c>
      <c r="BT845" s="27">
        <f t="shared" si="2113"/>
        <v>0</v>
      </c>
      <c r="BU845" s="27">
        <f t="shared" si="2113"/>
        <v>0</v>
      </c>
      <c r="BV845" s="27">
        <f t="shared" si="2113"/>
        <v>0</v>
      </c>
      <c r="BW845" s="27">
        <f t="shared" ref="BW845:EH845" si="2114">BW$15</f>
        <v>0</v>
      </c>
      <c r="BX845" s="27">
        <f t="shared" si="2114"/>
        <v>0</v>
      </c>
      <c r="BY845" s="27">
        <f t="shared" si="2114"/>
        <v>0</v>
      </c>
      <c r="BZ845" s="27">
        <f t="shared" si="2114"/>
        <v>0</v>
      </c>
      <c r="CA845" s="27">
        <f t="shared" si="2114"/>
        <v>0</v>
      </c>
      <c r="CB845" s="27">
        <f t="shared" si="2114"/>
        <v>0</v>
      </c>
      <c r="CC845" s="27">
        <f t="shared" si="2114"/>
        <v>0</v>
      </c>
      <c r="CD845" s="27">
        <f t="shared" si="2114"/>
        <v>0</v>
      </c>
      <c r="CE845" s="27">
        <f t="shared" si="2114"/>
        <v>0</v>
      </c>
      <c r="CF845" s="27">
        <f t="shared" si="2114"/>
        <v>0</v>
      </c>
      <c r="CG845" s="27">
        <f t="shared" si="2114"/>
        <v>0</v>
      </c>
      <c r="CH845" s="27">
        <f t="shared" si="2114"/>
        <v>0</v>
      </c>
      <c r="CI845" s="27">
        <f t="shared" si="2114"/>
        <v>0</v>
      </c>
      <c r="CJ845" s="27">
        <f t="shared" si="2114"/>
        <v>0</v>
      </c>
      <c r="CK845" s="27">
        <f t="shared" si="2114"/>
        <v>0</v>
      </c>
      <c r="CL845" s="27">
        <f t="shared" si="2114"/>
        <v>0</v>
      </c>
      <c r="CM845" s="27">
        <f t="shared" si="2114"/>
        <v>0</v>
      </c>
      <c r="CN845" s="27">
        <f t="shared" si="2114"/>
        <v>0</v>
      </c>
      <c r="CO845" s="27">
        <f t="shared" si="2114"/>
        <v>0</v>
      </c>
      <c r="CP845" s="27">
        <f t="shared" si="2114"/>
        <v>0</v>
      </c>
      <c r="CQ845" s="27">
        <f t="shared" si="2114"/>
        <v>0</v>
      </c>
      <c r="CR845" s="27">
        <f t="shared" si="2114"/>
        <v>0</v>
      </c>
      <c r="CS845" s="27">
        <f t="shared" si="2114"/>
        <v>0</v>
      </c>
      <c r="CT845" s="27">
        <f t="shared" si="2114"/>
        <v>0</v>
      </c>
      <c r="CU845" s="27">
        <f t="shared" si="2114"/>
        <v>0</v>
      </c>
      <c r="CV845" s="27">
        <f t="shared" si="2114"/>
        <v>0</v>
      </c>
      <c r="CW845" s="27">
        <f t="shared" si="2114"/>
        <v>0</v>
      </c>
      <c r="CX845" s="27">
        <f t="shared" si="2114"/>
        <v>0</v>
      </c>
      <c r="CY845" s="27">
        <f t="shared" si="2114"/>
        <v>0</v>
      </c>
      <c r="CZ845" s="27">
        <f t="shared" si="2114"/>
        <v>0</v>
      </c>
      <c r="DA845" s="27">
        <f t="shared" si="2114"/>
        <v>0</v>
      </c>
      <c r="DB845" s="27">
        <f t="shared" si="2114"/>
        <v>0</v>
      </c>
      <c r="DC845" s="27">
        <f t="shared" si="2114"/>
        <v>0</v>
      </c>
      <c r="DD845" s="27">
        <f t="shared" si="2114"/>
        <v>0</v>
      </c>
      <c r="DE845" s="27">
        <f t="shared" si="2114"/>
        <v>0</v>
      </c>
      <c r="DF845" s="27">
        <f t="shared" si="2114"/>
        <v>0</v>
      </c>
      <c r="DG845" s="27">
        <f t="shared" si="2114"/>
        <v>0</v>
      </c>
      <c r="DH845" s="27">
        <f t="shared" si="2114"/>
        <v>0</v>
      </c>
      <c r="DI845" s="27">
        <f t="shared" si="2114"/>
        <v>0</v>
      </c>
      <c r="DJ845" s="27">
        <f t="shared" si="2114"/>
        <v>0</v>
      </c>
      <c r="DK845" s="27">
        <f t="shared" si="2114"/>
        <v>0</v>
      </c>
      <c r="DL845" s="27">
        <f t="shared" si="2114"/>
        <v>0</v>
      </c>
      <c r="DM845" s="27">
        <f t="shared" si="2114"/>
        <v>0</v>
      </c>
      <c r="DN845" s="27">
        <f t="shared" si="2114"/>
        <v>0</v>
      </c>
      <c r="DO845" s="27">
        <f t="shared" si="2114"/>
        <v>0</v>
      </c>
      <c r="DP845" s="27">
        <f t="shared" si="2114"/>
        <v>0</v>
      </c>
      <c r="DQ845" s="27">
        <f t="shared" si="2114"/>
        <v>0</v>
      </c>
      <c r="DR845" s="27">
        <f t="shared" si="2114"/>
        <v>0</v>
      </c>
      <c r="DS845" s="27">
        <f t="shared" si="2114"/>
        <v>0</v>
      </c>
      <c r="DT845" s="27">
        <f t="shared" si="2114"/>
        <v>0</v>
      </c>
      <c r="DU845" s="27">
        <f t="shared" si="2114"/>
        <v>0</v>
      </c>
      <c r="DV845" s="27">
        <f t="shared" si="2114"/>
        <v>0</v>
      </c>
      <c r="DW845" s="27">
        <f t="shared" si="2114"/>
        <v>0</v>
      </c>
      <c r="DX845" s="27">
        <f t="shared" si="2114"/>
        <v>0</v>
      </c>
      <c r="DY845" s="27">
        <f t="shared" si="2114"/>
        <v>0</v>
      </c>
      <c r="DZ845" s="27">
        <f t="shared" si="2114"/>
        <v>0</v>
      </c>
      <c r="EA845" s="27">
        <f t="shared" si="2114"/>
        <v>0</v>
      </c>
      <c r="EB845" s="27">
        <f t="shared" si="2114"/>
        <v>0</v>
      </c>
      <c r="EC845" s="27">
        <f t="shared" si="2114"/>
        <v>0</v>
      </c>
      <c r="ED845" s="27">
        <f t="shared" si="2114"/>
        <v>0</v>
      </c>
      <c r="EE845" s="27">
        <f t="shared" si="2114"/>
        <v>0</v>
      </c>
      <c r="EF845" s="27">
        <f t="shared" si="2114"/>
        <v>0</v>
      </c>
      <c r="EG845" s="27">
        <f t="shared" si="2114"/>
        <v>0</v>
      </c>
      <c r="EH845" s="27">
        <f t="shared" si="2114"/>
        <v>0</v>
      </c>
      <c r="EI845" s="27">
        <f t="shared" ref="EI845:FR845" si="2115">EI$15</f>
        <v>0</v>
      </c>
      <c r="EJ845" s="27">
        <f t="shared" si="2115"/>
        <v>0</v>
      </c>
      <c r="EK845" s="27">
        <f t="shared" si="2115"/>
        <v>0</v>
      </c>
      <c r="EL845" s="27">
        <f t="shared" si="2115"/>
        <v>0</v>
      </c>
      <c r="EM845" s="27">
        <f t="shared" si="2115"/>
        <v>0</v>
      </c>
      <c r="EN845" s="27">
        <f t="shared" si="2115"/>
        <v>0</v>
      </c>
      <c r="EO845" s="27">
        <f t="shared" si="2115"/>
        <v>0</v>
      </c>
      <c r="EP845" s="27">
        <f t="shared" si="2115"/>
        <v>0</v>
      </c>
      <c r="EQ845" s="27">
        <f t="shared" si="2115"/>
        <v>0</v>
      </c>
      <c r="ER845" s="27">
        <f t="shared" si="2115"/>
        <v>0</v>
      </c>
      <c r="ES845" s="27">
        <f t="shared" si="2115"/>
        <v>0</v>
      </c>
      <c r="ET845" s="27">
        <f t="shared" si="2115"/>
        <v>0</v>
      </c>
      <c r="EU845" s="27">
        <f t="shared" si="2115"/>
        <v>0</v>
      </c>
      <c r="EV845" s="27">
        <f t="shared" si="2115"/>
        <v>0</v>
      </c>
      <c r="EW845" s="27">
        <f t="shared" si="2115"/>
        <v>0</v>
      </c>
      <c r="EX845" s="27">
        <f t="shared" si="2115"/>
        <v>0</v>
      </c>
      <c r="EY845" s="27">
        <f t="shared" si="2115"/>
        <v>0</v>
      </c>
      <c r="EZ845" s="27">
        <f t="shared" si="2115"/>
        <v>0</v>
      </c>
      <c r="FA845" s="27">
        <f t="shared" si="2115"/>
        <v>0</v>
      </c>
      <c r="FB845" s="27">
        <f t="shared" si="2115"/>
        <v>0</v>
      </c>
      <c r="FC845" s="27">
        <f t="shared" si="2115"/>
        <v>0</v>
      </c>
      <c r="FD845" s="27">
        <f t="shared" si="2115"/>
        <v>0</v>
      </c>
      <c r="FE845" s="27">
        <f t="shared" si="2115"/>
        <v>0</v>
      </c>
      <c r="FF845" s="27">
        <f t="shared" si="2115"/>
        <v>0</v>
      </c>
      <c r="FG845" s="27">
        <f t="shared" si="2115"/>
        <v>0</v>
      </c>
      <c r="FH845" s="27">
        <f t="shared" si="2115"/>
        <v>0</v>
      </c>
      <c r="FI845" s="27">
        <f t="shared" si="2115"/>
        <v>0</v>
      </c>
      <c r="FJ845" s="27">
        <f t="shared" si="2115"/>
        <v>0</v>
      </c>
      <c r="FK845" s="27">
        <f t="shared" si="2115"/>
        <v>0</v>
      </c>
      <c r="FL845" s="27">
        <f t="shared" si="2115"/>
        <v>0</v>
      </c>
      <c r="FM845" s="27">
        <f t="shared" si="2115"/>
        <v>0</v>
      </c>
      <c r="FN845" s="27">
        <f t="shared" si="2115"/>
        <v>0</v>
      </c>
      <c r="FO845" s="27">
        <f t="shared" si="2115"/>
        <v>0</v>
      </c>
      <c r="FP845" s="27">
        <f t="shared" si="2115"/>
        <v>0</v>
      </c>
      <c r="FQ845" s="27">
        <f t="shared" si="2115"/>
        <v>0</v>
      </c>
      <c r="FR845" s="27">
        <f t="shared" si="2115"/>
        <v>0</v>
      </c>
    </row>
    <row r="846" spans="2:174">
      <c r="C846" s="157" t="s">
        <v>520</v>
      </c>
      <c r="D846" s="144" t="s">
        <v>282</v>
      </c>
      <c r="E846" s="134">
        <f>INDEX(Assumptions!$G21:$G21,MATCH($A$1,Model_Number,0))</f>
        <v>46568</v>
      </c>
      <c r="J846" s="164">
        <f t="shared" ref="J846:AO846" si="2116">AND($E846&gt;=J4,$E846&lt;=J5)*1</f>
        <v>0</v>
      </c>
      <c r="K846" s="164">
        <f t="shared" si="2116"/>
        <v>0</v>
      </c>
      <c r="L846" s="164">
        <f t="shared" si="2116"/>
        <v>0</v>
      </c>
      <c r="M846" s="164">
        <f t="shared" si="2116"/>
        <v>0</v>
      </c>
      <c r="N846" s="164">
        <f t="shared" si="2116"/>
        <v>0</v>
      </c>
      <c r="O846" s="164">
        <f t="shared" si="2116"/>
        <v>0</v>
      </c>
      <c r="P846" s="164">
        <f t="shared" si="2116"/>
        <v>0</v>
      </c>
      <c r="Q846" s="164">
        <f t="shared" si="2116"/>
        <v>0</v>
      </c>
      <c r="R846" s="164">
        <f t="shared" si="2116"/>
        <v>0</v>
      </c>
      <c r="S846" s="164">
        <f t="shared" si="2116"/>
        <v>0</v>
      </c>
      <c r="T846" s="164">
        <f t="shared" si="2116"/>
        <v>0</v>
      </c>
      <c r="U846" s="164">
        <f t="shared" si="2116"/>
        <v>0</v>
      </c>
      <c r="V846" s="164">
        <f t="shared" si="2116"/>
        <v>0</v>
      </c>
      <c r="W846" s="164">
        <f t="shared" si="2116"/>
        <v>0</v>
      </c>
      <c r="X846" s="164">
        <f t="shared" si="2116"/>
        <v>0</v>
      </c>
      <c r="Y846" s="164">
        <f t="shared" si="2116"/>
        <v>0</v>
      </c>
      <c r="Z846" s="164">
        <f t="shared" si="2116"/>
        <v>0</v>
      </c>
      <c r="AA846" s="164">
        <f t="shared" si="2116"/>
        <v>1</v>
      </c>
      <c r="AB846" s="164">
        <f t="shared" si="2116"/>
        <v>0</v>
      </c>
      <c r="AC846" s="164">
        <f t="shared" si="2116"/>
        <v>0</v>
      </c>
      <c r="AD846" s="164">
        <f t="shared" si="2116"/>
        <v>0</v>
      </c>
      <c r="AE846" s="164">
        <f t="shared" si="2116"/>
        <v>0</v>
      </c>
      <c r="AF846" s="164">
        <f t="shared" si="2116"/>
        <v>0</v>
      </c>
      <c r="AG846" s="164">
        <f t="shared" si="2116"/>
        <v>0</v>
      </c>
      <c r="AH846" s="164">
        <f t="shared" si="2116"/>
        <v>0</v>
      </c>
      <c r="AI846" s="164">
        <f t="shared" si="2116"/>
        <v>0</v>
      </c>
      <c r="AJ846" s="164">
        <f t="shared" si="2116"/>
        <v>0</v>
      </c>
      <c r="AK846" s="164">
        <f t="shared" si="2116"/>
        <v>0</v>
      </c>
      <c r="AL846" s="164">
        <f t="shared" si="2116"/>
        <v>0</v>
      </c>
      <c r="AM846" s="164">
        <f t="shared" si="2116"/>
        <v>0</v>
      </c>
      <c r="AN846" s="164">
        <f t="shared" si="2116"/>
        <v>0</v>
      </c>
      <c r="AO846" s="164">
        <f t="shared" si="2116"/>
        <v>0</v>
      </c>
      <c r="AP846" s="164">
        <f t="shared" ref="AP846:BU846" si="2117">AND($E846&gt;=AP4,$E846&lt;=AP5)*1</f>
        <v>0</v>
      </c>
      <c r="AQ846" s="164">
        <f t="shared" si="2117"/>
        <v>0</v>
      </c>
      <c r="AR846" s="164">
        <f t="shared" si="2117"/>
        <v>0</v>
      </c>
      <c r="AS846" s="164">
        <f t="shared" si="2117"/>
        <v>0</v>
      </c>
      <c r="AT846" s="164">
        <f t="shared" si="2117"/>
        <v>0</v>
      </c>
      <c r="AU846" s="164">
        <f t="shared" si="2117"/>
        <v>0</v>
      </c>
      <c r="AV846" s="164">
        <f t="shared" si="2117"/>
        <v>0</v>
      </c>
      <c r="AW846" s="164">
        <f t="shared" si="2117"/>
        <v>0</v>
      </c>
      <c r="AX846" s="164">
        <f t="shared" si="2117"/>
        <v>0</v>
      </c>
      <c r="AY846" s="164">
        <f t="shared" si="2117"/>
        <v>0</v>
      </c>
      <c r="AZ846" s="164">
        <f t="shared" si="2117"/>
        <v>0</v>
      </c>
      <c r="BA846" s="164">
        <f t="shared" si="2117"/>
        <v>0</v>
      </c>
      <c r="BB846" s="164">
        <f t="shared" si="2117"/>
        <v>0</v>
      </c>
      <c r="BC846" s="164">
        <f t="shared" si="2117"/>
        <v>0</v>
      </c>
      <c r="BD846" s="164">
        <f t="shared" si="2117"/>
        <v>0</v>
      </c>
      <c r="BE846" s="164">
        <f t="shared" si="2117"/>
        <v>0</v>
      </c>
      <c r="BF846" s="164">
        <f t="shared" si="2117"/>
        <v>0</v>
      </c>
      <c r="BG846" s="164">
        <f t="shared" si="2117"/>
        <v>0</v>
      </c>
      <c r="BH846" s="164">
        <f t="shared" si="2117"/>
        <v>0</v>
      </c>
      <c r="BI846" s="164">
        <f t="shared" si="2117"/>
        <v>0</v>
      </c>
      <c r="BJ846" s="164">
        <f t="shared" si="2117"/>
        <v>0</v>
      </c>
      <c r="BK846" s="164">
        <f t="shared" si="2117"/>
        <v>0</v>
      </c>
      <c r="BL846" s="164">
        <f t="shared" si="2117"/>
        <v>0</v>
      </c>
      <c r="BM846" s="164">
        <f t="shared" si="2117"/>
        <v>0</v>
      </c>
      <c r="BN846" s="164">
        <f t="shared" si="2117"/>
        <v>0</v>
      </c>
      <c r="BO846" s="164">
        <f t="shared" si="2117"/>
        <v>0</v>
      </c>
      <c r="BP846" s="164">
        <f t="shared" si="2117"/>
        <v>0</v>
      </c>
      <c r="BQ846" s="164">
        <f t="shared" si="2117"/>
        <v>0</v>
      </c>
      <c r="BR846" s="164">
        <f t="shared" si="2117"/>
        <v>0</v>
      </c>
      <c r="BS846" s="164">
        <f t="shared" si="2117"/>
        <v>0</v>
      </c>
      <c r="BT846" s="164">
        <f t="shared" si="2117"/>
        <v>0</v>
      </c>
      <c r="BU846" s="164">
        <f t="shared" si="2117"/>
        <v>0</v>
      </c>
      <c r="BV846" s="164">
        <f t="shared" ref="BV846:DA846" si="2118">AND($E846&gt;=BV4,$E846&lt;=BV5)*1</f>
        <v>0</v>
      </c>
      <c r="BW846" s="164">
        <f t="shared" si="2118"/>
        <v>0</v>
      </c>
      <c r="BX846" s="164">
        <f t="shared" si="2118"/>
        <v>0</v>
      </c>
      <c r="BY846" s="164">
        <f t="shared" si="2118"/>
        <v>0</v>
      </c>
      <c r="BZ846" s="164">
        <f t="shared" si="2118"/>
        <v>0</v>
      </c>
      <c r="CA846" s="164">
        <f t="shared" si="2118"/>
        <v>0</v>
      </c>
      <c r="CB846" s="164">
        <f t="shared" si="2118"/>
        <v>0</v>
      </c>
      <c r="CC846" s="164">
        <f t="shared" si="2118"/>
        <v>0</v>
      </c>
      <c r="CD846" s="164">
        <f t="shared" si="2118"/>
        <v>0</v>
      </c>
      <c r="CE846" s="164">
        <f t="shared" si="2118"/>
        <v>0</v>
      </c>
      <c r="CF846" s="164">
        <f t="shared" si="2118"/>
        <v>0</v>
      </c>
      <c r="CG846" s="164">
        <f t="shared" si="2118"/>
        <v>0</v>
      </c>
      <c r="CH846" s="164">
        <f t="shared" si="2118"/>
        <v>0</v>
      </c>
      <c r="CI846" s="164">
        <f t="shared" si="2118"/>
        <v>0</v>
      </c>
      <c r="CJ846" s="164">
        <f t="shared" si="2118"/>
        <v>0</v>
      </c>
      <c r="CK846" s="164">
        <f t="shared" si="2118"/>
        <v>0</v>
      </c>
      <c r="CL846" s="164">
        <f t="shared" si="2118"/>
        <v>0</v>
      </c>
      <c r="CM846" s="164">
        <f t="shared" si="2118"/>
        <v>0</v>
      </c>
      <c r="CN846" s="164">
        <f t="shared" si="2118"/>
        <v>0</v>
      </c>
      <c r="CO846" s="164">
        <f t="shared" si="2118"/>
        <v>0</v>
      </c>
      <c r="CP846" s="164">
        <f t="shared" si="2118"/>
        <v>0</v>
      </c>
      <c r="CQ846" s="164">
        <f t="shared" si="2118"/>
        <v>0</v>
      </c>
      <c r="CR846" s="164">
        <f t="shared" si="2118"/>
        <v>0</v>
      </c>
      <c r="CS846" s="164">
        <f t="shared" si="2118"/>
        <v>0</v>
      </c>
      <c r="CT846" s="164">
        <f t="shared" si="2118"/>
        <v>0</v>
      </c>
      <c r="CU846" s="164">
        <f t="shared" si="2118"/>
        <v>0</v>
      </c>
      <c r="CV846" s="164">
        <f t="shared" si="2118"/>
        <v>0</v>
      </c>
      <c r="CW846" s="164">
        <f t="shared" si="2118"/>
        <v>0</v>
      </c>
      <c r="CX846" s="164">
        <f t="shared" si="2118"/>
        <v>0</v>
      </c>
      <c r="CY846" s="164">
        <f t="shared" si="2118"/>
        <v>0</v>
      </c>
      <c r="CZ846" s="164">
        <f t="shared" si="2118"/>
        <v>0</v>
      </c>
      <c r="DA846" s="164">
        <f t="shared" si="2118"/>
        <v>0</v>
      </c>
      <c r="DB846" s="164">
        <f t="shared" ref="DB846:EG846" si="2119">AND($E846&gt;=DB4,$E846&lt;=DB5)*1</f>
        <v>0</v>
      </c>
      <c r="DC846" s="164">
        <f t="shared" si="2119"/>
        <v>0</v>
      </c>
      <c r="DD846" s="164">
        <f t="shared" si="2119"/>
        <v>0</v>
      </c>
      <c r="DE846" s="164">
        <f t="shared" si="2119"/>
        <v>0</v>
      </c>
      <c r="DF846" s="164">
        <f t="shared" si="2119"/>
        <v>0</v>
      </c>
      <c r="DG846" s="164">
        <f t="shared" si="2119"/>
        <v>0</v>
      </c>
      <c r="DH846" s="164">
        <f t="shared" si="2119"/>
        <v>0</v>
      </c>
      <c r="DI846" s="164">
        <f t="shared" si="2119"/>
        <v>0</v>
      </c>
      <c r="DJ846" s="164">
        <f t="shared" si="2119"/>
        <v>0</v>
      </c>
      <c r="DK846" s="164">
        <f t="shared" si="2119"/>
        <v>0</v>
      </c>
      <c r="DL846" s="164">
        <f t="shared" si="2119"/>
        <v>0</v>
      </c>
      <c r="DM846" s="164">
        <f t="shared" si="2119"/>
        <v>0</v>
      </c>
      <c r="DN846" s="164">
        <f t="shared" si="2119"/>
        <v>0</v>
      </c>
      <c r="DO846" s="164">
        <f t="shared" si="2119"/>
        <v>0</v>
      </c>
      <c r="DP846" s="164">
        <f t="shared" si="2119"/>
        <v>0</v>
      </c>
      <c r="DQ846" s="164">
        <f t="shared" si="2119"/>
        <v>0</v>
      </c>
      <c r="DR846" s="164">
        <f t="shared" si="2119"/>
        <v>0</v>
      </c>
      <c r="DS846" s="164">
        <f t="shared" si="2119"/>
        <v>0</v>
      </c>
      <c r="DT846" s="164">
        <f t="shared" si="2119"/>
        <v>0</v>
      </c>
      <c r="DU846" s="164">
        <f t="shared" si="2119"/>
        <v>0</v>
      </c>
      <c r="DV846" s="164">
        <f t="shared" si="2119"/>
        <v>0</v>
      </c>
      <c r="DW846" s="164">
        <f t="shared" si="2119"/>
        <v>0</v>
      </c>
      <c r="DX846" s="164">
        <f t="shared" si="2119"/>
        <v>0</v>
      </c>
      <c r="DY846" s="164">
        <f t="shared" si="2119"/>
        <v>0</v>
      </c>
      <c r="DZ846" s="164">
        <f t="shared" si="2119"/>
        <v>0</v>
      </c>
      <c r="EA846" s="164">
        <f t="shared" si="2119"/>
        <v>0</v>
      </c>
      <c r="EB846" s="164">
        <f t="shared" si="2119"/>
        <v>0</v>
      </c>
      <c r="EC846" s="164">
        <f t="shared" si="2119"/>
        <v>0</v>
      </c>
      <c r="ED846" s="164">
        <f t="shared" si="2119"/>
        <v>0</v>
      </c>
      <c r="EE846" s="164">
        <f t="shared" si="2119"/>
        <v>0</v>
      </c>
      <c r="EF846" s="164">
        <f t="shared" si="2119"/>
        <v>0</v>
      </c>
      <c r="EG846" s="164">
        <f t="shared" si="2119"/>
        <v>0</v>
      </c>
      <c r="EH846" s="164">
        <f t="shared" ref="EH846:FR846" si="2120">AND($E846&gt;=EH4,$E846&lt;=EH5)*1</f>
        <v>0</v>
      </c>
      <c r="EI846" s="164">
        <f t="shared" si="2120"/>
        <v>0</v>
      </c>
      <c r="EJ846" s="164">
        <f t="shared" si="2120"/>
        <v>0</v>
      </c>
      <c r="EK846" s="164">
        <f t="shared" si="2120"/>
        <v>0</v>
      </c>
      <c r="EL846" s="164">
        <f t="shared" si="2120"/>
        <v>0</v>
      </c>
      <c r="EM846" s="164">
        <f t="shared" si="2120"/>
        <v>0</v>
      </c>
      <c r="EN846" s="164">
        <f t="shared" si="2120"/>
        <v>0</v>
      </c>
      <c r="EO846" s="164">
        <f t="shared" si="2120"/>
        <v>0</v>
      </c>
      <c r="EP846" s="164">
        <f t="shared" si="2120"/>
        <v>0</v>
      </c>
      <c r="EQ846" s="164">
        <f t="shared" si="2120"/>
        <v>0</v>
      </c>
      <c r="ER846" s="164">
        <f t="shared" si="2120"/>
        <v>0</v>
      </c>
      <c r="ES846" s="164">
        <f t="shared" si="2120"/>
        <v>0</v>
      </c>
      <c r="ET846" s="164">
        <f t="shared" si="2120"/>
        <v>0</v>
      </c>
      <c r="EU846" s="164">
        <f t="shared" si="2120"/>
        <v>0</v>
      </c>
      <c r="EV846" s="164">
        <f t="shared" si="2120"/>
        <v>0</v>
      </c>
      <c r="EW846" s="164">
        <f t="shared" si="2120"/>
        <v>0</v>
      </c>
      <c r="EX846" s="164">
        <f t="shared" si="2120"/>
        <v>0</v>
      </c>
      <c r="EY846" s="164">
        <f t="shared" si="2120"/>
        <v>0</v>
      </c>
      <c r="EZ846" s="164">
        <f t="shared" si="2120"/>
        <v>0</v>
      </c>
      <c r="FA846" s="164">
        <f t="shared" si="2120"/>
        <v>0</v>
      </c>
      <c r="FB846" s="164">
        <f t="shared" si="2120"/>
        <v>0</v>
      </c>
      <c r="FC846" s="164">
        <f t="shared" si="2120"/>
        <v>0</v>
      </c>
      <c r="FD846" s="164">
        <f t="shared" si="2120"/>
        <v>0</v>
      </c>
      <c r="FE846" s="164">
        <f t="shared" si="2120"/>
        <v>0</v>
      </c>
      <c r="FF846" s="164">
        <f t="shared" si="2120"/>
        <v>0</v>
      </c>
      <c r="FG846" s="164">
        <f t="shared" si="2120"/>
        <v>0</v>
      </c>
      <c r="FH846" s="164">
        <f t="shared" si="2120"/>
        <v>0</v>
      </c>
      <c r="FI846" s="164">
        <f t="shared" si="2120"/>
        <v>0</v>
      </c>
      <c r="FJ846" s="164">
        <f t="shared" si="2120"/>
        <v>0</v>
      </c>
      <c r="FK846" s="164">
        <f t="shared" si="2120"/>
        <v>0</v>
      </c>
      <c r="FL846" s="164">
        <f t="shared" si="2120"/>
        <v>0</v>
      </c>
      <c r="FM846" s="164">
        <f t="shared" si="2120"/>
        <v>0</v>
      </c>
      <c r="FN846" s="164">
        <f t="shared" si="2120"/>
        <v>0</v>
      </c>
      <c r="FO846" s="164">
        <f t="shared" si="2120"/>
        <v>0</v>
      </c>
      <c r="FP846" s="164">
        <f t="shared" si="2120"/>
        <v>0</v>
      </c>
      <c r="FQ846" s="164">
        <f t="shared" si="2120"/>
        <v>0</v>
      </c>
      <c r="FR846" s="164">
        <f t="shared" si="2120"/>
        <v>0</v>
      </c>
    </row>
    <row r="847" spans="2:174">
      <c r="C847" s="157"/>
      <c r="E847" s="142" t="s">
        <v>413</v>
      </c>
      <c r="F847" s="142" t="s">
        <v>146</v>
      </c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  <c r="AA847" s="27"/>
      <c r="AB847" s="27"/>
      <c r="AC847" s="27"/>
      <c r="AD847" s="27"/>
      <c r="AE847" s="27"/>
      <c r="AF847" s="27"/>
      <c r="AG847" s="27"/>
      <c r="AH847" s="27"/>
      <c r="AI847" s="27"/>
      <c r="AJ847" s="27"/>
      <c r="AK847" s="27"/>
      <c r="AL847" s="27"/>
      <c r="AM847" s="27"/>
      <c r="AN847" s="27"/>
      <c r="AO847" s="27"/>
      <c r="AP847" s="27"/>
      <c r="AQ847" s="27"/>
      <c r="AR847" s="27"/>
      <c r="AS847" s="27"/>
      <c r="AT847" s="27"/>
      <c r="AU847" s="27"/>
      <c r="AV847" s="27"/>
      <c r="AW847" s="27"/>
      <c r="AX847" s="27"/>
      <c r="AY847" s="27"/>
      <c r="AZ847" s="27"/>
      <c r="BA847" s="27"/>
      <c r="BB847" s="27"/>
      <c r="BC847" s="27"/>
      <c r="BD847" s="27"/>
      <c r="BE847" s="27"/>
      <c r="BF847" s="27"/>
      <c r="BG847" s="27"/>
      <c r="BH847" s="27"/>
      <c r="BI847" s="27"/>
      <c r="BJ847" s="27"/>
      <c r="BK847" s="27"/>
      <c r="BL847" s="27"/>
      <c r="BM847" s="27"/>
      <c r="BN847" s="27"/>
      <c r="BO847" s="27"/>
      <c r="BP847" s="27"/>
      <c r="BQ847" s="27"/>
      <c r="BR847" s="27"/>
      <c r="BS847" s="27"/>
      <c r="BT847" s="27"/>
      <c r="BU847" s="27"/>
      <c r="BV847" s="27"/>
      <c r="BW847" s="27"/>
      <c r="BX847" s="27"/>
      <c r="BY847" s="27"/>
      <c r="BZ847" s="27"/>
      <c r="CA847" s="27"/>
      <c r="CB847" s="27"/>
      <c r="CC847" s="27"/>
      <c r="CD847" s="27"/>
      <c r="CE847" s="27"/>
      <c r="CF847" s="27"/>
      <c r="CG847" s="27"/>
      <c r="CH847" s="27"/>
      <c r="CI847" s="27"/>
      <c r="CJ847" s="27"/>
      <c r="CK847" s="27"/>
      <c r="CL847" s="27"/>
      <c r="CM847" s="27"/>
      <c r="CN847" s="27"/>
      <c r="CO847" s="27"/>
      <c r="CP847" s="27"/>
      <c r="CQ847" s="27"/>
      <c r="CR847" s="27"/>
      <c r="CS847" s="27"/>
      <c r="CT847" s="27"/>
      <c r="CU847" s="27"/>
      <c r="CV847" s="27"/>
      <c r="CW847" s="27"/>
      <c r="CX847" s="27"/>
      <c r="CY847" s="27"/>
      <c r="CZ847" s="27"/>
      <c r="DA847" s="27"/>
      <c r="DB847" s="27"/>
      <c r="DC847" s="27"/>
      <c r="DD847" s="27"/>
      <c r="DE847" s="27"/>
      <c r="DF847" s="27"/>
      <c r="DG847" s="27"/>
      <c r="DH847" s="27"/>
      <c r="DI847" s="27"/>
      <c r="DJ847" s="27"/>
      <c r="DK847" s="27"/>
      <c r="DL847" s="27"/>
      <c r="DM847" s="27"/>
      <c r="DN847" s="27"/>
      <c r="DO847" s="27"/>
      <c r="DP847" s="27"/>
      <c r="DQ847" s="27"/>
      <c r="DR847" s="27"/>
      <c r="DS847" s="27"/>
      <c r="DT847" s="27"/>
      <c r="DU847" s="27"/>
      <c r="DV847" s="27"/>
      <c r="DW847" s="27"/>
      <c r="DX847" s="27"/>
      <c r="DY847" s="27"/>
      <c r="DZ847" s="27"/>
      <c r="EA847" s="27"/>
      <c r="EB847" s="27"/>
      <c r="EC847" s="27"/>
      <c r="ED847" s="27"/>
      <c r="EE847" s="27"/>
      <c r="EF847" s="27"/>
      <c r="EG847" s="27"/>
      <c r="EH847" s="27"/>
      <c r="EI847" s="27"/>
      <c r="EJ847" s="27"/>
      <c r="EK847" s="27"/>
      <c r="EL847" s="27"/>
      <c r="EM847" s="27"/>
      <c r="EN847" s="27"/>
      <c r="EO847" s="27"/>
      <c r="EP847" s="27"/>
      <c r="EQ847" s="27"/>
      <c r="ER847" s="27"/>
      <c r="ES847" s="27"/>
      <c r="ET847" s="27"/>
      <c r="EU847" s="27"/>
      <c r="EV847" s="27"/>
      <c r="EW847" s="27"/>
      <c r="EX847" s="27"/>
      <c r="EY847" s="27"/>
      <c r="EZ847" s="27"/>
      <c r="FA847" s="27"/>
      <c r="FB847" s="27"/>
      <c r="FC847" s="27"/>
      <c r="FD847" s="27"/>
      <c r="FE847" s="27"/>
      <c r="FF847" s="27"/>
      <c r="FG847" s="27"/>
      <c r="FH847" s="27"/>
      <c r="FI847" s="27"/>
      <c r="FJ847" s="27"/>
      <c r="FK847" s="27"/>
      <c r="FL847" s="27"/>
      <c r="FM847" s="27"/>
      <c r="FN847" s="27"/>
      <c r="FO847" s="27"/>
      <c r="FP847" s="27"/>
      <c r="FQ847" s="27"/>
      <c r="FR847" s="27"/>
    </row>
    <row r="848" spans="2:174">
      <c r="C848" t="s">
        <v>481</v>
      </c>
      <c r="D848" s="144" t="s">
        <v>15</v>
      </c>
      <c r="E848" s="134">
        <f>INDEX(Assumptions!$G539:$G539,MATCH($A$1,Model_Number,0))</f>
        <v>46569</v>
      </c>
      <c r="F848" s="134">
        <f>INDEX(Assumptions!$G541:$G541,MATCH($A$1,Model_Number,0))</f>
        <v>53143</v>
      </c>
      <c r="J848" s="27">
        <f>MAX(0,(MIN($F848,J$5)-MAX($E848,J$4)+1)/J$8)+((($E848-$F848+1)/J$8)*($E848&gt;J$4)*($F848&lt;J$5))</f>
        <v>0</v>
      </c>
      <c r="K848" s="27">
        <f t="shared" ref="K848:BV848" si="2121">MAX(0,(MIN($F848,K$5)-MAX($E848,K$4)+1)/K$8)+((($E848-$F848+1)/K$8)*($E848&gt;K$4)*($F848&lt;K$5))</f>
        <v>0</v>
      </c>
      <c r="L848" s="27">
        <f>MAX(0,(MIN($F848,L$5)-MAX($E848,L$4)+1)/L$8)+((($E848-$F848+1)/L$8)*($E848&gt;L$4)*($F848&lt;L$5))</f>
        <v>0</v>
      </c>
      <c r="M848" s="27">
        <f t="shared" si="2121"/>
        <v>0</v>
      </c>
      <c r="N848" s="27">
        <f t="shared" si="2121"/>
        <v>0</v>
      </c>
      <c r="O848" s="27">
        <f t="shared" si="2121"/>
        <v>0</v>
      </c>
      <c r="P848" s="27">
        <f t="shared" si="2121"/>
        <v>0</v>
      </c>
      <c r="Q848" s="27">
        <f t="shared" si="2121"/>
        <v>0</v>
      </c>
      <c r="R848" s="27">
        <f t="shared" si="2121"/>
        <v>0</v>
      </c>
      <c r="S848" s="27">
        <f t="shared" si="2121"/>
        <v>0</v>
      </c>
      <c r="T848" s="27">
        <f t="shared" si="2121"/>
        <v>0</v>
      </c>
      <c r="U848" s="27">
        <f t="shared" si="2121"/>
        <v>0</v>
      </c>
      <c r="V848" s="27">
        <f t="shared" si="2121"/>
        <v>0</v>
      </c>
      <c r="W848" s="27">
        <f t="shared" si="2121"/>
        <v>0</v>
      </c>
      <c r="X848" s="27">
        <f t="shared" si="2121"/>
        <v>0</v>
      </c>
      <c r="Y848" s="27">
        <f t="shared" si="2121"/>
        <v>0</v>
      </c>
      <c r="Z848" s="27">
        <f t="shared" si="2121"/>
        <v>0</v>
      </c>
      <c r="AA848" s="27">
        <f t="shared" si="2121"/>
        <v>0</v>
      </c>
      <c r="AB848" s="27">
        <f t="shared" si="2121"/>
        <v>1</v>
      </c>
      <c r="AC848" s="27">
        <f t="shared" si="2121"/>
        <v>1</v>
      </c>
      <c r="AD848" s="27">
        <f t="shared" si="2121"/>
        <v>1</v>
      </c>
      <c r="AE848" s="27">
        <f t="shared" si="2121"/>
        <v>1</v>
      </c>
      <c r="AF848" s="27">
        <f t="shared" si="2121"/>
        <v>1</v>
      </c>
      <c r="AG848" s="27">
        <f t="shared" si="2121"/>
        <v>1</v>
      </c>
      <c r="AH848" s="27">
        <f t="shared" si="2121"/>
        <v>1</v>
      </c>
      <c r="AI848" s="27">
        <f t="shared" si="2121"/>
        <v>1</v>
      </c>
      <c r="AJ848" s="27">
        <f t="shared" si="2121"/>
        <v>1</v>
      </c>
      <c r="AK848" s="27">
        <f t="shared" si="2121"/>
        <v>1</v>
      </c>
      <c r="AL848" s="27">
        <f t="shared" si="2121"/>
        <v>1</v>
      </c>
      <c r="AM848" s="27">
        <f t="shared" si="2121"/>
        <v>1</v>
      </c>
      <c r="AN848" s="27">
        <f t="shared" si="2121"/>
        <v>1</v>
      </c>
      <c r="AO848" s="27">
        <f t="shared" si="2121"/>
        <v>1</v>
      </c>
      <c r="AP848" s="27">
        <f t="shared" si="2121"/>
        <v>1</v>
      </c>
      <c r="AQ848" s="27">
        <f t="shared" si="2121"/>
        <v>1</v>
      </c>
      <c r="AR848" s="27">
        <f t="shared" si="2121"/>
        <v>1</v>
      </c>
      <c r="AS848" s="27">
        <f t="shared" si="2121"/>
        <v>1</v>
      </c>
      <c r="AT848" s="27">
        <f t="shared" si="2121"/>
        <v>1</v>
      </c>
      <c r="AU848" s="27">
        <f t="shared" si="2121"/>
        <v>1</v>
      </c>
      <c r="AV848" s="27">
        <f t="shared" si="2121"/>
        <v>1</v>
      </c>
      <c r="AW848" s="27">
        <f t="shared" si="2121"/>
        <v>1</v>
      </c>
      <c r="AX848" s="27">
        <f t="shared" si="2121"/>
        <v>1</v>
      </c>
      <c r="AY848" s="27">
        <f t="shared" si="2121"/>
        <v>1</v>
      </c>
      <c r="AZ848" s="27">
        <f t="shared" si="2121"/>
        <v>1</v>
      </c>
      <c r="BA848" s="27">
        <f t="shared" si="2121"/>
        <v>1</v>
      </c>
      <c r="BB848" s="27">
        <f t="shared" si="2121"/>
        <v>1</v>
      </c>
      <c r="BC848" s="27">
        <f t="shared" si="2121"/>
        <v>1</v>
      </c>
      <c r="BD848" s="27">
        <f t="shared" si="2121"/>
        <v>1</v>
      </c>
      <c r="BE848" s="27">
        <f t="shared" si="2121"/>
        <v>1</v>
      </c>
      <c r="BF848" s="27">
        <f t="shared" si="2121"/>
        <v>1</v>
      </c>
      <c r="BG848" s="27">
        <f t="shared" si="2121"/>
        <v>1</v>
      </c>
      <c r="BH848" s="27">
        <f t="shared" si="2121"/>
        <v>1</v>
      </c>
      <c r="BI848" s="27">
        <f t="shared" si="2121"/>
        <v>1</v>
      </c>
      <c r="BJ848" s="27">
        <f t="shared" si="2121"/>
        <v>1</v>
      </c>
      <c r="BK848" s="27">
        <f t="shared" si="2121"/>
        <v>1</v>
      </c>
      <c r="BL848" s="27">
        <f t="shared" si="2121"/>
        <v>1</v>
      </c>
      <c r="BM848" s="27">
        <f t="shared" si="2121"/>
        <v>1</v>
      </c>
      <c r="BN848" s="27">
        <f t="shared" si="2121"/>
        <v>1</v>
      </c>
      <c r="BO848" s="27">
        <f t="shared" si="2121"/>
        <v>1</v>
      </c>
      <c r="BP848" s="27">
        <f t="shared" si="2121"/>
        <v>1</v>
      </c>
      <c r="BQ848" s="27">
        <f t="shared" si="2121"/>
        <v>1</v>
      </c>
      <c r="BR848" s="27">
        <f t="shared" si="2121"/>
        <v>1</v>
      </c>
      <c r="BS848" s="27">
        <f t="shared" si="2121"/>
        <v>1</v>
      </c>
      <c r="BT848" s="27">
        <f t="shared" si="2121"/>
        <v>1</v>
      </c>
      <c r="BU848" s="27">
        <f t="shared" si="2121"/>
        <v>1</v>
      </c>
      <c r="BV848" s="27">
        <f t="shared" si="2121"/>
        <v>1</v>
      </c>
      <c r="BW848" s="27">
        <f t="shared" ref="BW848:EH848" si="2122">MAX(0,(MIN($F848,BW$5)-MAX($E848,BW$4)+1)/BW$8)+((($E848-$F848+1)/BW$8)*($E848&gt;BW$4)*($F848&lt;BW$5))</f>
        <v>1</v>
      </c>
      <c r="BX848" s="27">
        <f t="shared" si="2122"/>
        <v>1</v>
      </c>
      <c r="BY848" s="27">
        <f t="shared" si="2122"/>
        <v>1</v>
      </c>
      <c r="BZ848" s="27">
        <f t="shared" si="2122"/>
        <v>1</v>
      </c>
      <c r="CA848" s="27">
        <f t="shared" si="2122"/>
        <v>1</v>
      </c>
      <c r="CB848" s="27">
        <f t="shared" si="2122"/>
        <v>1</v>
      </c>
      <c r="CC848" s="27">
        <f t="shared" si="2122"/>
        <v>1</v>
      </c>
      <c r="CD848" s="27">
        <f t="shared" si="2122"/>
        <v>1</v>
      </c>
      <c r="CE848" s="27">
        <f t="shared" si="2122"/>
        <v>1</v>
      </c>
      <c r="CF848" s="27">
        <f t="shared" si="2122"/>
        <v>1</v>
      </c>
      <c r="CG848" s="27">
        <f t="shared" si="2122"/>
        <v>1</v>
      </c>
      <c r="CH848" s="27">
        <f t="shared" si="2122"/>
        <v>1</v>
      </c>
      <c r="CI848" s="27">
        <f t="shared" si="2122"/>
        <v>1</v>
      </c>
      <c r="CJ848" s="27">
        <f t="shared" si="2122"/>
        <v>1</v>
      </c>
      <c r="CK848" s="27">
        <f t="shared" si="2122"/>
        <v>1</v>
      </c>
      <c r="CL848" s="27">
        <f t="shared" si="2122"/>
        <v>1</v>
      </c>
      <c r="CM848" s="27">
        <f t="shared" si="2122"/>
        <v>1</v>
      </c>
      <c r="CN848" s="27">
        <f t="shared" si="2122"/>
        <v>1</v>
      </c>
      <c r="CO848" s="27">
        <f t="shared" si="2122"/>
        <v>1</v>
      </c>
      <c r="CP848" s="27">
        <f t="shared" si="2122"/>
        <v>1</v>
      </c>
      <c r="CQ848" s="27">
        <f t="shared" si="2122"/>
        <v>1</v>
      </c>
      <c r="CR848" s="27">
        <f t="shared" si="2122"/>
        <v>1</v>
      </c>
      <c r="CS848" s="27">
        <f t="shared" si="2122"/>
        <v>1</v>
      </c>
      <c r="CT848" s="27">
        <f t="shared" si="2122"/>
        <v>1</v>
      </c>
      <c r="CU848" s="27">
        <f t="shared" si="2122"/>
        <v>1</v>
      </c>
      <c r="CV848" s="27">
        <f t="shared" si="2122"/>
        <v>0</v>
      </c>
      <c r="CW848" s="27">
        <f t="shared" si="2122"/>
        <v>0</v>
      </c>
      <c r="CX848" s="27">
        <f t="shared" si="2122"/>
        <v>0</v>
      </c>
      <c r="CY848" s="27">
        <f t="shared" si="2122"/>
        <v>0</v>
      </c>
      <c r="CZ848" s="27">
        <f t="shared" si="2122"/>
        <v>0</v>
      </c>
      <c r="DA848" s="27">
        <f t="shared" si="2122"/>
        <v>0</v>
      </c>
      <c r="DB848" s="27">
        <f t="shared" si="2122"/>
        <v>0</v>
      </c>
      <c r="DC848" s="27">
        <f t="shared" si="2122"/>
        <v>0</v>
      </c>
      <c r="DD848" s="27">
        <f t="shared" si="2122"/>
        <v>0</v>
      </c>
      <c r="DE848" s="27">
        <f t="shared" si="2122"/>
        <v>0</v>
      </c>
      <c r="DF848" s="27">
        <f t="shared" si="2122"/>
        <v>0</v>
      </c>
      <c r="DG848" s="27">
        <f t="shared" si="2122"/>
        <v>0</v>
      </c>
      <c r="DH848" s="27">
        <f t="shared" si="2122"/>
        <v>0</v>
      </c>
      <c r="DI848" s="27">
        <f t="shared" si="2122"/>
        <v>0</v>
      </c>
      <c r="DJ848" s="27">
        <f t="shared" si="2122"/>
        <v>0</v>
      </c>
      <c r="DK848" s="27">
        <f t="shared" si="2122"/>
        <v>0</v>
      </c>
      <c r="DL848" s="27">
        <f t="shared" si="2122"/>
        <v>0</v>
      </c>
      <c r="DM848" s="27">
        <f t="shared" si="2122"/>
        <v>0</v>
      </c>
      <c r="DN848" s="27">
        <f t="shared" si="2122"/>
        <v>0</v>
      </c>
      <c r="DO848" s="27">
        <f t="shared" si="2122"/>
        <v>0</v>
      </c>
      <c r="DP848" s="27">
        <f t="shared" si="2122"/>
        <v>0</v>
      </c>
      <c r="DQ848" s="27">
        <f t="shared" si="2122"/>
        <v>0</v>
      </c>
      <c r="DR848" s="27">
        <f t="shared" si="2122"/>
        <v>0</v>
      </c>
      <c r="DS848" s="27">
        <f t="shared" si="2122"/>
        <v>0</v>
      </c>
      <c r="DT848" s="27">
        <f t="shared" si="2122"/>
        <v>0</v>
      </c>
      <c r="DU848" s="27">
        <f t="shared" si="2122"/>
        <v>0</v>
      </c>
      <c r="DV848" s="27">
        <f t="shared" si="2122"/>
        <v>0</v>
      </c>
      <c r="DW848" s="27">
        <f t="shared" si="2122"/>
        <v>0</v>
      </c>
      <c r="DX848" s="27">
        <f t="shared" si="2122"/>
        <v>0</v>
      </c>
      <c r="DY848" s="27">
        <f t="shared" si="2122"/>
        <v>0</v>
      </c>
      <c r="DZ848" s="27">
        <f t="shared" si="2122"/>
        <v>0</v>
      </c>
      <c r="EA848" s="27">
        <f t="shared" si="2122"/>
        <v>0</v>
      </c>
      <c r="EB848" s="27">
        <f t="shared" si="2122"/>
        <v>0</v>
      </c>
      <c r="EC848" s="27">
        <f t="shared" si="2122"/>
        <v>0</v>
      </c>
      <c r="ED848" s="27">
        <f t="shared" si="2122"/>
        <v>0</v>
      </c>
      <c r="EE848" s="27">
        <f t="shared" si="2122"/>
        <v>0</v>
      </c>
      <c r="EF848" s="27">
        <f t="shared" si="2122"/>
        <v>0</v>
      </c>
      <c r="EG848" s="27">
        <f t="shared" si="2122"/>
        <v>0</v>
      </c>
      <c r="EH848" s="27">
        <f t="shared" si="2122"/>
        <v>0</v>
      </c>
      <c r="EI848" s="27">
        <f t="shared" ref="EI848:FR848" si="2123">MAX(0,(MIN($F848,EI$5)-MAX($E848,EI$4)+1)/EI$8)+((($E848-$F848+1)/EI$8)*($E848&gt;EI$4)*($F848&lt;EI$5))</f>
        <v>0</v>
      </c>
      <c r="EJ848" s="27">
        <f t="shared" si="2123"/>
        <v>0</v>
      </c>
      <c r="EK848" s="27">
        <f t="shared" si="2123"/>
        <v>0</v>
      </c>
      <c r="EL848" s="27">
        <f t="shared" si="2123"/>
        <v>0</v>
      </c>
      <c r="EM848" s="27">
        <f t="shared" si="2123"/>
        <v>0</v>
      </c>
      <c r="EN848" s="27">
        <f t="shared" si="2123"/>
        <v>0</v>
      </c>
      <c r="EO848" s="27">
        <f t="shared" si="2123"/>
        <v>0</v>
      </c>
      <c r="EP848" s="27">
        <f t="shared" si="2123"/>
        <v>0</v>
      </c>
      <c r="EQ848" s="27">
        <f t="shared" si="2123"/>
        <v>0</v>
      </c>
      <c r="ER848" s="27">
        <f t="shared" si="2123"/>
        <v>0</v>
      </c>
      <c r="ES848" s="27">
        <f t="shared" si="2123"/>
        <v>0</v>
      </c>
      <c r="ET848" s="27">
        <f t="shared" si="2123"/>
        <v>0</v>
      </c>
      <c r="EU848" s="27">
        <f t="shared" si="2123"/>
        <v>0</v>
      </c>
      <c r="EV848" s="27">
        <f t="shared" si="2123"/>
        <v>0</v>
      </c>
      <c r="EW848" s="27">
        <f t="shared" si="2123"/>
        <v>0</v>
      </c>
      <c r="EX848" s="27">
        <f t="shared" si="2123"/>
        <v>0</v>
      </c>
      <c r="EY848" s="27">
        <f t="shared" si="2123"/>
        <v>0</v>
      </c>
      <c r="EZ848" s="27">
        <f t="shared" si="2123"/>
        <v>0</v>
      </c>
      <c r="FA848" s="27">
        <f t="shared" si="2123"/>
        <v>0</v>
      </c>
      <c r="FB848" s="27">
        <f t="shared" si="2123"/>
        <v>0</v>
      </c>
      <c r="FC848" s="27">
        <f t="shared" si="2123"/>
        <v>0</v>
      </c>
      <c r="FD848" s="27">
        <f t="shared" si="2123"/>
        <v>0</v>
      </c>
      <c r="FE848" s="27">
        <f t="shared" si="2123"/>
        <v>0</v>
      </c>
      <c r="FF848" s="27">
        <f t="shared" si="2123"/>
        <v>0</v>
      </c>
      <c r="FG848" s="27">
        <f t="shared" si="2123"/>
        <v>0</v>
      </c>
      <c r="FH848" s="27">
        <f t="shared" si="2123"/>
        <v>0</v>
      </c>
      <c r="FI848" s="27">
        <f t="shared" si="2123"/>
        <v>0</v>
      </c>
      <c r="FJ848" s="27">
        <f t="shared" si="2123"/>
        <v>0</v>
      </c>
      <c r="FK848" s="27">
        <f t="shared" si="2123"/>
        <v>0</v>
      </c>
      <c r="FL848" s="27">
        <f t="shared" si="2123"/>
        <v>0</v>
      </c>
      <c r="FM848" s="27">
        <f t="shared" si="2123"/>
        <v>0</v>
      </c>
      <c r="FN848" s="27">
        <f t="shared" si="2123"/>
        <v>0</v>
      </c>
      <c r="FO848" s="27">
        <f t="shared" si="2123"/>
        <v>0</v>
      </c>
      <c r="FP848" s="27">
        <f t="shared" si="2123"/>
        <v>0</v>
      </c>
      <c r="FQ848" s="27">
        <f t="shared" si="2123"/>
        <v>0</v>
      </c>
      <c r="FR848" s="27">
        <f t="shared" si="2123"/>
        <v>0</v>
      </c>
    </row>
    <row r="849" spans="3:174">
      <c r="C849" t="s">
        <v>482</v>
      </c>
      <c r="D849" s="144" t="s">
        <v>86</v>
      </c>
      <c r="J849" s="164">
        <f t="shared" ref="J849:AO849" si="2124">AND($E850&gt;=J4,$E850&lt;=J5)*1</f>
        <v>0</v>
      </c>
      <c r="K849" s="164">
        <f t="shared" si="2124"/>
        <v>0</v>
      </c>
      <c r="L849" s="164">
        <f t="shared" si="2124"/>
        <v>0</v>
      </c>
      <c r="M849" s="164">
        <f t="shared" si="2124"/>
        <v>0</v>
      </c>
      <c r="N849" s="164">
        <f t="shared" si="2124"/>
        <v>0</v>
      </c>
      <c r="O849" s="164">
        <f t="shared" si="2124"/>
        <v>0</v>
      </c>
      <c r="P849" s="164">
        <f t="shared" si="2124"/>
        <v>0</v>
      </c>
      <c r="Q849" s="164">
        <f t="shared" si="2124"/>
        <v>0</v>
      </c>
      <c r="R849" s="164">
        <f t="shared" si="2124"/>
        <v>0</v>
      </c>
      <c r="S849" s="164">
        <f t="shared" si="2124"/>
        <v>0</v>
      </c>
      <c r="T849" s="164">
        <f t="shared" si="2124"/>
        <v>0</v>
      </c>
      <c r="U849" s="164">
        <f t="shared" si="2124"/>
        <v>0</v>
      </c>
      <c r="V849" s="164">
        <f t="shared" si="2124"/>
        <v>0</v>
      </c>
      <c r="W849" s="164">
        <f t="shared" si="2124"/>
        <v>0</v>
      </c>
      <c r="X849" s="164">
        <f t="shared" si="2124"/>
        <v>0</v>
      </c>
      <c r="Y849" s="164">
        <f t="shared" si="2124"/>
        <v>0</v>
      </c>
      <c r="Z849" s="164">
        <f t="shared" si="2124"/>
        <v>0</v>
      </c>
      <c r="AA849" s="164">
        <f t="shared" si="2124"/>
        <v>0</v>
      </c>
      <c r="AB849" s="164">
        <f t="shared" si="2124"/>
        <v>1</v>
      </c>
      <c r="AC849" s="164">
        <f t="shared" si="2124"/>
        <v>0</v>
      </c>
      <c r="AD849" s="164">
        <f t="shared" si="2124"/>
        <v>0</v>
      </c>
      <c r="AE849" s="164">
        <f t="shared" si="2124"/>
        <v>0</v>
      </c>
      <c r="AF849" s="164">
        <f t="shared" si="2124"/>
        <v>0</v>
      </c>
      <c r="AG849" s="164">
        <f t="shared" si="2124"/>
        <v>0</v>
      </c>
      <c r="AH849" s="164">
        <f t="shared" si="2124"/>
        <v>0</v>
      </c>
      <c r="AI849" s="164">
        <f t="shared" si="2124"/>
        <v>0</v>
      </c>
      <c r="AJ849" s="164">
        <f t="shared" si="2124"/>
        <v>0</v>
      </c>
      <c r="AK849" s="164">
        <f t="shared" si="2124"/>
        <v>0</v>
      </c>
      <c r="AL849" s="164">
        <f t="shared" si="2124"/>
        <v>0</v>
      </c>
      <c r="AM849" s="164">
        <f t="shared" si="2124"/>
        <v>0</v>
      </c>
      <c r="AN849" s="164">
        <f t="shared" si="2124"/>
        <v>0</v>
      </c>
      <c r="AO849" s="164">
        <f t="shared" si="2124"/>
        <v>0</v>
      </c>
      <c r="AP849" s="164">
        <f t="shared" ref="AP849:BU849" si="2125">AND($E850&gt;=AP4,$E850&lt;=AP5)*1</f>
        <v>0</v>
      </c>
      <c r="AQ849" s="164">
        <f t="shared" si="2125"/>
        <v>0</v>
      </c>
      <c r="AR849" s="164">
        <f t="shared" si="2125"/>
        <v>0</v>
      </c>
      <c r="AS849" s="164">
        <f t="shared" si="2125"/>
        <v>0</v>
      </c>
      <c r="AT849" s="164">
        <f t="shared" si="2125"/>
        <v>0</v>
      </c>
      <c r="AU849" s="164">
        <f t="shared" si="2125"/>
        <v>0</v>
      </c>
      <c r="AV849" s="164">
        <f t="shared" si="2125"/>
        <v>0</v>
      </c>
      <c r="AW849" s="164">
        <f t="shared" si="2125"/>
        <v>0</v>
      </c>
      <c r="AX849" s="164">
        <f t="shared" si="2125"/>
        <v>0</v>
      </c>
      <c r="AY849" s="164">
        <f t="shared" si="2125"/>
        <v>0</v>
      </c>
      <c r="AZ849" s="164">
        <f t="shared" si="2125"/>
        <v>0</v>
      </c>
      <c r="BA849" s="164">
        <f t="shared" si="2125"/>
        <v>0</v>
      </c>
      <c r="BB849" s="164">
        <f t="shared" si="2125"/>
        <v>0</v>
      </c>
      <c r="BC849" s="164">
        <f t="shared" si="2125"/>
        <v>0</v>
      </c>
      <c r="BD849" s="164">
        <f t="shared" si="2125"/>
        <v>0</v>
      </c>
      <c r="BE849" s="164">
        <f t="shared" si="2125"/>
        <v>0</v>
      </c>
      <c r="BF849" s="164">
        <f t="shared" si="2125"/>
        <v>0</v>
      </c>
      <c r="BG849" s="164">
        <f t="shared" si="2125"/>
        <v>0</v>
      </c>
      <c r="BH849" s="164">
        <f t="shared" si="2125"/>
        <v>0</v>
      </c>
      <c r="BI849" s="164">
        <f t="shared" si="2125"/>
        <v>0</v>
      </c>
      <c r="BJ849" s="164">
        <f t="shared" si="2125"/>
        <v>0</v>
      </c>
      <c r="BK849" s="164">
        <f t="shared" si="2125"/>
        <v>0</v>
      </c>
      <c r="BL849" s="164">
        <f t="shared" si="2125"/>
        <v>0</v>
      </c>
      <c r="BM849" s="164">
        <f t="shared" si="2125"/>
        <v>0</v>
      </c>
      <c r="BN849" s="164">
        <f t="shared" si="2125"/>
        <v>0</v>
      </c>
      <c r="BO849" s="164">
        <f t="shared" si="2125"/>
        <v>0</v>
      </c>
      <c r="BP849" s="164">
        <f t="shared" si="2125"/>
        <v>0</v>
      </c>
      <c r="BQ849" s="164">
        <f t="shared" si="2125"/>
        <v>0</v>
      </c>
      <c r="BR849" s="164">
        <f t="shared" si="2125"/>
        <v>0</v>
      </c>
      <c r="BS849" s="164">
        <f t="shared" si="2125"/>
        <v>0</v>
      </c>
      <c r="BT849" s="164">
        <f t="shared" si="2125"/>
        <v>0</v>
      </c>
      <c r="BU849" s="164">
        <f t="shared" si="2125"/>
        <v>0</v>
      </c>
      <c r="BV849" s="164">
        <f t="shared" ref="BV849:DA849" si="2126">AND($E850&gt;=BV4,$E850&lt;=BV5)*1</f>
        <v>0</v>
      </c>
      <c r="BW849" s="164">
        <f t="shared" si="2126"/>
        <v>0</v>
      </c>
      <c r="BX849" s="164">
        <f t="shared" si="2126"/>
        <v>0</v>
      </c>
      <c r="BY849" s="164">
        <f t="shared" si="2126"/>
        <v>0</v>
      </c>
      <c r="BZ849" s="164">
        <f t="shared" si="2126"/>
        <v>0</v>
      </c>
      <c r="CA849" s="164">
        <f t="shared" si="2126"/>
        <v>0</v>
      </c>
      <c r="CB849" s="164">
        <f t="shared" si="2126"/>
        <v>0</v>
      </c>
      <c r="CC849" s="164">
        <f t="shared" si="2126"/>
        <v>0</v>
      </c>
      <c r="CD849" s="164">
        <f t="shared" si="2126"/>
        <v>0</v>
      </c>
      <c r="CE849" s="164">
        <f t="shared" si="2126"/>
        <v>0</v>
      </c>
      <c r="CF849" s="164">
        <f t="shared" si="2126"/>
        <v>0</v>
      </c>
      <c r="CG849" s="164">
        <f t="shared" si="2126"/>
        <v>0</v>
      </c>
      <c r="CH849" s="164">
        <f t="shared" si="2126"/>
        <v>0</v>
      </c>
      <c r="CI849" s="164">
        <f t="shared" si="2126"/>
        <v>0</v>
      </c>
      <c r="CJ849" s="164">
        <f t="shared" si="2126"/>
        <v>0</v>
      </c>
      <c r="CK849" s="164">
        <f t="shared" si="2126"/>
        <v>0</v>
      </c>
      <c r="CL849" s="164">
        <f t="shared" si="2126"/>
        <v>0</v>
      </c>
      <c r="CM849" s="164">
        <f t="shared" si="2126"/>
        <v>0</v>
      </c>
      <c r="CN849" s="164">
        <f t="shared" si="2126"/>
        <v>0</v>
      </c>
      <c r="CO849" s="164">
        <f t="shared" si="2126"/>
        <v>0</v>
      </c>
      <c r="CP849" s="164">
        <f t="shared" si="2126"/>
        <v>0</v>
      </c>
      <c r="CQ849" s="164">
        <f t="shared" si="2126"/>
        <v>0</v>
      </c>
      <c r="CR849" s="164">
        <f t="shared" si="2126"/>
        <v>0</v>
      </c>
      <c r="CS849" s="164">
        <f t="shared" si="2126"/>
        <v>0</v>
      </c>
      <c r="CT849" s="164">
        <f t="shared" si="2126"/>
        <v>0</v>
      </c>
      <c r="CU849" s="164">
        <f t="shared" si="2126"/>
        <v>0</v>
      </c>
      <c r="CV849" s="164">
        <f t="shared" si="2126"/>
        <v>0</v>
      </c>
      <c r="CW849" s="164">
        <f t="shared" si="2126"/>
        <v>0</v>
      </c>
      <c r="CX849" s="164">
        <f t="shared" si="2126"/>
        <v>0</v>
      </c>
      <c r="CY849" s="164">
        <f t="shared" si="2126"/>
        <v>0</v>
      </c>
      <c r="CZ849" s="164">
        <f t="shared" si="2126"/>
        <v>0</v>
      </c>
      <c r="DA849" s="164">
        <f t="shared" si="2126"/>
        <v>0</v>
      </c>
      <c r="DB849" s="164">
        <f t="shared" ref="DB849:EG849" si="2127">AND($E850&gt;=DB4,$E850&lt;=DB5)*1</f>
        <v>0</v>
      </c>
      <c r="DC849" s="164">
        <f t="shared" si="2127"/>
        <v>0</v>
      </c>
      <c r="DD849" s="164">
        <f t="shared" si="2127"/>
        <v>0</v>
      </c>
      <c r="DE849" s="164">
        <f t="shared" si="2127"/>
        <v>0</v>
      </c>
      <c r="DF849" s="164">
        <f t="shared" si="2127"/>
        <v>0</v>
      </c>
      <c r="DG849" s="164">
        <f t="shared" si="2127"/>
        <v>0</v>
      </c>
      <c r="DH849" s="164">
        <f t="shared" si="2127"/>
        <v>0</v>
      </c>
      <c r="DI849" s="164">
        <f t="shared" si="2127"/>
        <v>0</v>
      </c>
      <c r="DJ849" s="164">
        <f t="shared" si="2127"/>
        <v>0</v>
      </c>
      <c r="DK849" s="164">
        <f t="shared" si="2127"/>
        <v>0</v>
      </c>
      <c r="DL849" s="164">
        <f t="shared" si="2127"/>
        <v>0</v>
      </c>
      <c r="DM849" s="164">
        <f t="shared" si="2127"/>
        <v>0</v>
      </c>
      <c r="DN849" s="164">
        <f t="shared" si="2127"/>
        <v>0</v>
      </c>
      <c r="DO849" s="164">
        <f t="shared" si="2127"/>
        <v>0</v>
      </c>
      <c r="DP849" s="164">
        <f t="shared" si="2127"/>
        <v>0</v>
      </c>
      <c r="DQ849" s="164">
        <f t="shared" si="2127"/>
        <v>0</v>
      </c>
      <c r="DR849" s="164">
        <f t="shared" si="2127"/>
        <v>0</v>
      </c>
      <c r="DS849" s="164">
        <f t="shared" si="2127"/>
        <v>0</v>
      </c>
      <c r="DT849" s="164">
        <f t="shared" si="2127"/>
        <v>0</v>
      </c>
      <c r="DU849" s="164">
        <f t="shared" si="2127"/>
        <v>0</v>
      </c>
      <c r="DV849" s="164">
        <f t="shared" si="2127"/>
        <v>0</v>
      </c>
      <c r="DW849" s="164">
        <f t="shared" si="2127"/>
        <v>0</v>
      </c>
      <c r="DX849" s="164">
        <f t="shared" si="2127"/>
        <v>0</v>
      </c>
      <c r="DY849" s="164">
        <f t="shared" si="2127"/>
        <v>0</v>
      </c>
      <c r="DZ849" s="164">
        <f t="shared" si="2127"/>
        <v>0</v>
      </c>
      <c r="EA849" s="164">
        <f t="shared" si="2127"/>
        <v>0</v>
      </c>
      <c r="EB849" s="164">
        <f t="shared" si="2127"/>
        <v>0</v>
      </c>
      <c r="EC849" s="164">
        <f t="shared" si="2127"/>
        <v>0</v>
      </c>
      <c r="ED849" s="164">
        <f t="shared" si="2127"/>
        <v>0</v>
      </c>
      <c r="EE849" s="164">
        <f t="shared" si="2127"/>
        <v>0</v>
      </c>
      <c r="EF849" s="164">
        <f t="shared" si="2127"/>
        <v>0</v>
      </c>
      <c r="EG849" s="164">
        <f t="shared" si="2127"/>
        <v>0</v>
      </c>
      <c r="EH849" s="164">
        <f t="shared" ref="EH849:FM849" si="2128">AND($E850&gt;=EH4,$E850&lt;=EH5)*1</f>
        <v>0</v>
      </c>
      <c r="EI849" s="164">
        <f t="shared" si="2128"/>
        <v>0</v>
      </c>
      <c r="EJ849" s="164">
        <f t="shared" si="2128"/>
        <v>0</v>
      </c>
      <c r="EK849" s="164">
        <f t="shared" si="2128"/>
        <v>0</v>
      </c>
      <c r="EL849" s="164">
        <f t="shared" si="2128"/>
        <v>0</v>
      </c>
      <c r="EM849" s="164">
        <f t="shared" si="2128"/>
        <v>0</v>
      </c>
      <c r="EN849" s="164">
        <f t="shared" si="2128"/>
        <v>0</v>
      </c>
      <c r="EO849" s="164">
        <f t="shared" si="2128"/>
        <v>0</v>
      </c>
      <c r="EP849" s="164">
        <f t="shared" si="2128"/>
        <v>0</v>
      </c>
      <c r="EQ849" s="164">
        <f t="shared" si="2128"/>
        <v>0</v>
      </c>
      <c r="ER849" s="164">
        <f t="shared" si="2128"/>
        <v>0</v>
      </c>
      <c r="ES849" s="164">
        <f t="shared" si="2128"/>
        <v>0</v>
      </c>
      <c r="ET849" s="164">
        <f t="shared" si="2128"/>
        <v>0</v>
      </c>
      <c r="EU849" s="164">
        <f t="shared" si="2128"/>
        <v>0</v>
      </c>
      <c r="EV849" s="164">
        <f t="shared" si="2128"/>
        <v>0</v>
      </c>
      <c r="EW849" s="164">
        <f t="shared" si="2128"/>
        <v>0</v>
      </c>
      <c r="EX849" s="164">
        <f t="shared" si="2128"/>
        <v>0</v>
      </c>
      <c r="EY849" s="164">
        <f t="shared" si="2128"/>
        <v>0</v>
      </c>
      <c r="EZ849" s="164">
        <f t="shared" si="2128"/>
        <v>0</v>
      </c>
      <c r="FA849" s="164">
        <f t="shared" si="2128"/>
        <v>0</v>
      </c>
      <c r="FB849" s="164">
        <f t="shared" si="2128"/>
        <v>0</v>
      </c>
      <c r="FC849" s="164">
        <f t="shared" si="2128"/>
        <v>0</v>
      </c>
      <c r="FD849" s="164">
        <f t="shared" si="2128"/>
        <v>0</v>
      </c>
      <c r="FE849" s="164">
        <f t="shared" si="2128"/>
        <v>0</v>
      </c>
      <c r="FF849" s="164">
        <f t="shared" si="2128"/>
        <v>0</v>
      </c>
      <c r="FG849" s="164">
        <f t="shared" si="2128"/>
        <v>0</v>
      </c>
      <c r="FH849" s="164">
        <f t="shared" si="2128"/>
        <v>0</v>
      </c>
      <c r="FI849" s="164">
        <f t="shared" si="2128"/>
        <v>0</v>
      </c>
      <c r="FJ849" s="164">
        <f t="shared" si="2128"/>
        <v>0</v>
      </c>
      <c r="FK849" s="164">
        <f t="shared" si="2128"/>
        <v>0</v>
      </c>
      <c r="FL849" s="164">
        <f t="shared" si="2128"/>
        <v>0</v>
      </c>
      <c r="FM849" s="164">
        <f t="shared" si="2128"/>
        <v>0</v>
      </c>
      <c r="FN849" s="164">
        <f t="shared" ref="FN849:FR849" si="2129">AND($E850&gt;=FN4,$E850&lt;=FN5)*1</f>
        <v>0</v>
      </c>
      <c r="FO849" s="164">
        <f t="shared" si="2129"/>
        <v>0</v>
      </c>
      <c r="FP849" s="164">
        <f t="shared" si="2129"/>
        <v>0</v>
      </c>
      <c r="FQ849" s="164">
        <f t="shared" si="2129"/>
        <v>0</v>
      </c>
      <c r="FR849" s="164">
        <f t="shared" si="2129"/>
        <v>0</v>
      </c>
    </row>
    <row r="850" spans="3:174">
      <c r="C850" t="s">
        <v>483</v>
      </c>
      <c r="D850" s="144" t="s">
        <v>15</v>
      </c>
      <c r="E850" s="134">
        <f>INDEX(Assumptions!$G543:$G543,MATCH($A$1,Model_Number,0))</f>
        <v>46569</v>
      </c>
      <c r="F850" s="134">
        <f>INDEX(Assumptions!$G541:$G541,MATCH($A$1,Model_Number,0))</f>
        <v>53143</v>
      </c>
      <c r="J850" s="27">
        <f t="shared" ref="J850:BV850" si="2130">MAX(0,(MIN($F850,J$5)-MAX($E850,J$4)+1)/J$8)+((($E850-$F850+1)/J$8)*($E850&gt;J$4)*($F850&lt;J$5))</f>
        <v>0</v>
      </c>
      <c r="K850" s="27">
        <f t="shared" si="2130"/>
        <v>0</v>
      </c>
      <c r="L850" s="27">
        <f t="shared" si="2130"/>
        <v>0</v>
      </c>
      <c r="M850" s="27">
        <f t="shared" si="2130"/>
        <v>0</v>
      </c>
      <c r="N850" s="27">
        <f t="shared" si="2130"/>
        <v>0</v>
      </c>
      <c r="O850" s="27">
        <f t="shared" si="2130"/>
        <v>0</v>
      </c>
      <c r="P850" s="27">
        <f t="shared" si="2130"/>
        <v>0</v>
      </c>
      <c r="Q850" s="27">
        <f t="shared" si="2130"/>
        <v>0</v>
      </c>
      <c r="R850" s="27">
        <f t="shared" si="2130"/>
        <v>0</v>
      </c>
      <c r="S850" s="27">
        <f t="shared" si="2130"/>
        <v>0</v>
      </c>
      <c r="T850" s="27">
        <f t="shared" si="2130"/>
        <v>0</v>
      </c>
      <c r="U850" s="27">
        <f t="shared" si="2130"/>
        <v>0</v>
      </c>
      <c r="V850" s="27">
        <f t="shared" si="2130"/>
        <v>0</v>
      </c>
      <c r="W850" s="27">
        <f t="shared" si="2130"/>
        <v>0</v>
      </c>
      <c r="X850" s="27">
        <f t="shared" si="2130"/>
        <v>0</v>
      </c>
      <c r="Y850" s="27">
        <f t="shared" si="2130"/>
        <v>0</v>
      </c>
      <c r="Z850" s="27">
        <f t="shared" si="2130"/>
        <v>0</v>
      </c>
      <c r="AA850" s="27">
        <f t="shared" si="2130"/>
        <v>0</v>
      </c>
      <c r="AB850" s="27">
        <f t="shared" si="2130"/>
        <v>1</v>
      </c>
      <c r="AC850" s="27">
        <f t="shared" si="2130"/>
        <v>1</v>
      </c>
      <c r="AD850" s="27">
        <f t="shared" si="2130"/>
        <v>1</v>
      </c>
      <c r="AE850" s="27">
        <f t="shared" si="2130"/>
        <v>1</v>
      </c>
      <c r="AF850" s="27">
        <f t="shared" si="2130"/>
        <v>1</v>
      </c>
      <c r="AG850" s="27">
        <f t="shared" si="2130"/>
        <v>1</v>
      </c>
      <c r="AH850" s="27">
        <f t="shared" si="2130"/>
        <v>1</v>
      </c>
      <c r="AI850" s="27">
        <f t="shared" si="2130"/>
        <v>1</v>
      </c>
      <c r="AJ850" s="27">
        <f t="shared" si="2130"/>
        <v>1</v>
      </c>
      <c r="AK850" s="27">
        <f t="shared" si="2130"/>
        <v>1</v>
      </c>
      <c r="AL850" s="27">
        <f t="shared" si="2130"/>
        <v>1</v>
      </c>
      <c r="AM850" s="27">
        <f t="shared" si="2130"/>
        <v>1</v>
      </c>
      <c r="AN850" s="27">
        <f t="shared" si="2130"/>
        <v>1</v>
      </c>
      <c r="AO850" s="27">
        <f t="shared" si="2130"/>
        <v>1</v>
      </c>
      <c r="AP850" s="27">
        <f t="shared" si="2130"/>
        <v>1</v>
      </c>
      <c r="AQ850" s="27">
        <f t="shared" si="2130"/>
        <v>1</v>
      </c>
      <c r="AR850" s="27">
        <f t="shared" si="2130"/>
        <v>1</v>
      </c>
      <c r="AS850" s="27">
        <f t="shared" si="2130"/>
        <v>1</v>
      </c>
      <c r="AT850" s="27">
        <f t="shared" si="2130"/>
        <v>1</v>
      </c>
      <c r="AU850" s="27">
        <f t="shared" si="2130"/>
        <v>1</v>
      </c>
      <c r="AV850" s="27">
        <f t="shared" si="2130"/>
        <v>1</v>
      </c>
      <c r="AW850" s="27">
        <f t="shared" si="2130"/>
        <v>1</v>
      </c>
      <c r="AX850" s="27">
        <f t="shared" si="2130"/>
        <v>1</v>
      </c>
      <c r="AY850" s="27">
        <f t="shared" si="2130"/>
        <v>1</v>
      </c>
      <c r="AZ850" s="27">
        <f t="shared" si="2130"/>
        <v>1</v>
      </c>
      <c r="BA850" s="27">
        <f t="shared" si="2130"/>
        <v>1</v>
      </c>
      <c r="BB850" s="27">
        <f t="shared" si="2130"/>
        <v>1</v>
      </c>
      <c r="BC850" s="27">
        <f t="shared" si="2130"/>
        <v>1</v>
      </c>
      <c r="BD850" s="27">
        <f t="shared" si="2130"/>
        <v>1</v>
      </c>
      <c r="BE850" s="27">
        <f t="shared" si="2130"/>
        <v>1</v>
      </c>
      <c r="BF850" s="27">
        <f t="shared" si="2130"/>
        <v>1</v>
      </c>
      <c r="BG850" s="27">
        <f t="shared" si="2130"/>
        <v>1</v>
      </c>
      <c r="BH850" s="27">
        <f t="shared" si="2130"/>
        <v>1</v>
      </c>
      <c r="BI850" s="27">
        <f t="shared" si="2130"/>
        <v>1</v>
      </c>
      <c r="BJ850" s="27">
        <f t="shared" si="2130"/>
        <v>1</v>
      </c>
      <c r="BK850" s="27">
        <f t="shared" si="2130"/>
        <v>1</v>
      </c>
      <c r="BL850" s="27">
        <f t="shared" si="2130"/>
        <v>1</v>
      </c>
      <c r="BM850" s="27">
        <f t="shared" si="2130"/>
        <v>1</v>
      </c>
      <c r="BN850" s="27">
        <f t="shared" si="2130"/>
        <v>1</v>
      </c>
      <c r="BO850" s="27">
        <f t="shared" si="2130"/>
        <v>1</v>
      </c>
      <c r="BP850" s="27">
        <f t="shared" si="2130"/>
        <v>1</v>
      </c>
      <c r="BQ850" s="27">
        <f t="shared" si="2130"/>
        <v>1</v>
      </c>
      <c r="BR850" s="27">
        <f t="shared" si="2130"/>
        <v>1</v>
      </c>
      <c r="BS850" s="27">
        <f t="shared" si="2130"/>
        <v>1</v>
      </c>
      <c r="BT850" s="27">
        <f t="shared" si="2130"/>
        <v>1</v>
      </c>
      <c r="BU850" s="27">
        <f t="shared" si="2130"/>
        <v>1</v>
      </c>
      <c r="BV850" s="27">
        <f t="shared" si="2130"/>
        <v>1</v>
      </c>
      <c r="BW850" s="27">
        <f t="shared" ref="BW850:EH850" si="2131">MAX(0,(MIN($F850,BW$5)-MAX($E850,BW$4)+1)/BW$8)+((($E850-$F850+1)/BW$8)*($E850&gt;BW$4)*($F850&lt;BW$5))</f>
        <v>1</v>
      </c>
      <c r="BX850" s="27">
        <f t="shared" si="2131"/>
        <v>1</v>
      </c>
      <c r="BY850" s="27">
        <f t="shared" si="2131"/>
        <v>1</v>
      </c>
      <c r="BZ850" s="27">
        <f t="shared" si="2131"/>
        <v>1</v>
      </c>
      <c r="CA850" s="27">
        <f t="shared" si="2131"/>
        <v>1</v>
      </c>
      <c r="CB850" s="27">
        <f t="shared" si="2131"/>
        <v>1</v>
      </c>
      <c r="CC850" s="27">
        <f t="shared" si="2131"/>
        <v>1</v>
      </c>
      <c r="CD850" s="27">
        <f t="shared" si="2131"/>
        <v>1</v>
      </c>
      <c r="CE850" s="27">
        <f t="shared" si="2131"/>
        <v>1</v>
      </c>
      <c r="CF850" s="27">
        <f t="shared" si="2131"/>
        <v>1</v>
      </c>
      <c r="CG850" s="27">
        <f t="shared" si="2131"/>
        <v>1</v>
      </c>
      <c r="CH850" s="27">
        <f t="shared" si="2131"/>
        <v>1</v>
      </c>
      <c r="CI850" s="27">
        <f t="shared" si="2131"/>
        <v>1</v>
      </c>
      <c r="CJ850" s="27">
        <f t="shared" si="2131"/>
        <v>1</v>
      </c>
      <c r="CK850" s="27">
        <f t="shared" si="2131"/>
        <v>1</v>
      </c>
      <c r="CL850" s="27">
        <f t="shared" si="2131"/>
        <v>1</v>
      </c>
      <c r="CM850" s="27">
        <f t="shared" si="2131"/>
        <v>1</v>
      </c>
      <c r="CN850" s="27">
        <f t="shared" si="2131"/>
        <v>1</v>
      </c>
      <c r="CO850" s="27">
        <f t="shared" si="2131"/>
        <v>1</v>
      </c>
      <c r="CP850" s="27">
        <f t="shared" si="2131"/>
        <v>1</v>
      </c>
      <c r="CQ850" s="27">
        <f t="shared" si="2131"/>
        <v>1</v>
      </c>
      <c r="CR850" s="27">
        <f t="shared" si="2131"/>
        <v>1</v>
      </c>
      <c r="CS850" s="27">
        <f t="shared" si="2131"/>
        <v>1</v>
      </c>
      <c r="CT850" s="27">
        <f t="shared" si="2131"/>
        <v>1</v>
      </c>
      <c r="CU850" s="27">
        <f t="shared" si="2131"/>
        <v>1</v>
      </c>
      <c r="CV850" s="27">
        <f t="shared" si="2131"/>
        <v>0</v>
      </c>
      <c r="CW850" s="27">
        <f t="shared" si="2131"/>
        <v>0</v>
      </c>
      <c r="CX850" s="27">
        <f t="shared" si="2131"/>
        <v>0</v>
      </c>
      <c r="CY850" s="27">
        <f t="shared" si="2131"/>
        <v>0</v>
      </c>
      <c r="CZ850" s="27">
        <f t="shared" si="2131"/>
        <v>0</v>
      </c>
      <c r="DA850" s="27">
        <f t="shared" si="2131"/>
        <v>0</v>
      </c>
      <c r="DB850" s="27">
        <f t="shared" si="2131"/>
        <v>0</v>
      </c>
      <c r="DC850" s="27">
        <f t="shared" si="2131"/>
        <v>0</v>
      </c>
      <c r="DD850" s="27">
        <f t="shared" si="2131"/>
        <v>0</v>
      </c>
      <c r="DE850" s="27">
        <f t="shared" si="2131"/>
        <v>0</v>
      </c>
      <c r="DF850" s="27">
        <f t="shared" si="2131"/>
        <v>0</v>
      </c>
      <c r="DG850" s="27">
        <f t="shared" si="2131"/>
        <v>0</v>
      </c>
      <c r="DH850" s="27">
        <f t="shared" si="2131"/>
        <v>0</v>
      </c>
      <c r="DI850" s="27">
        <f t="shared" si="2131"/>
        <v>0</v>
      </c>
      <c r="DJ850" s="27">
        <f t="shared" si="2131"/>
        <v>0</v>
      </c>
      <c r="DK850" s="27">
        <f t="shared" si="2131"/>
        <v>0</v>
      </c>
      <c r="DL850" s="27">
        <f t="shared" si="2131"/>
        <v>0</v>
      </c>
      <c r="DM850" s="27">
        <f t="shared" si="2131"/>
        <v>0</v>
      </c>
      <c r="DN850" s="27">
        <f t="shared" si="2131"/>
        <v>0</v>
      </c>
      <c r="DO850" s="27">
        <f t="shared" si="2131"/>
        <v>0</v>
      </c>
      <c r="DP850" s="27">
        <f t="shared" si="2131"/>
        <v>0</v>
      </c>
      <c r="DQ850" s="27">
        <f t="shared" si="2131"/>
        <v>0</v>
      </c>
      <c r="DR850" s="27">
        <f t="shared" si="2131"/>
        <v>0</v>
      </c>
      <c r="DS850" s="27">
        <f t="shared" si="2131"/>
        <v>0</v>
      </c>
      <c r="DT850" s="27">
        <f t="shared" si="2131"/>
        <v>0</v>
      </c>
      <c r="DU850" s="27">
        <f t="shared" si="2131"/>
        <v>0</v>
      </c>
      <c r="DV850" s="27">
        <f t="shared" si="2131"/>
        <v>0</v>
      </c>
      <c r="DW850" s="27">
        <f t="shared" si="2131"/>
        <v>0</v>
      </c>
      <c r="DX850" s="27">
        <f t="shared" si="2131"/>
        <v>0</v>
      </c>
      <c r="DY850" s="27">
        <f t="shared" si="2131"/>
        <v>0</v>
      </c>
      <c r="DZ850" s="27">
        <f t="shared" si="2131"/>
        <v>0</v>
      </c>
      <c r="EA850" s="27">
        <f t="shared" si="2131"/>
        <v>0</v>
      </c>
      <c r="EB850" s="27">
        <f t="shared" si="2131"/>
        <v>0</v>
      </c>
      <c r="EC850" s="27">
        <f t="shared" si="2131"/>
        <v>0</v>
      </c>
      <c r="ED850" s="27">
        <f t="shared" si="2131"/>
        <v>0</v>
      </c>
      <c r="EE850" s="27">
        <f t="shared" si="2131"/>
        <v>0</v>
      </c>
      <c r="EF850" s="27">
        <f t="shared" si="2131"/>
        <v>0</v>
      </c>
      <c r="EG850" s="27">
        <f t="shared" si="2131"/>
        <v>0</v>
      </c>
      <c r="EH850" s="27">
        <f t="shared" si="2131"/>
        <v>0</v>
      </c>
      <c r="EI850" s="27">
        <f t="shared" ref="EI850:FR850" si="2132">MAX(0,(MIN($F850,EI$5)-MAX($E850,EI$4)+1)/EI$8)+((($E850-$F850+1)/EI$8)*($E850&gt;EI$4)*($F850&lt;EI$5))</f>
        <v>0</v>
      </c>
      <c r="EJ850" s="27">
        <f t="shared" si="2132"/>
        <v>0</v>
      </c>
      <c r="EK850" s="27">
        <f t="shared" si="2132"/>
        <v>0</v>
      </c>
      <c r="EL850" s="27">
        <f t="shared" si="2132"/>
        <v>0</v>
      </c>
      <c r="EM850" s="27">
        <f t="shared" si="2132"/>
        <v>0</v>
      </c>
      <c r="EN850" s="27">
        <f t="shared" si="2132"/>
        <v>0</v>
      </c>
      <c r="EO850" s="27">
        <f t="shared" si="2132"/>
        <v>0</v>
      </c>
      <c r="EP850" s="27">
        <f t="shared" si="2132"/>
        <v>0</v>
      </c>
      <c r="EQ850" s="27">
        <f t="shared" si="2132"/>
        <v>0</v>
      </c>
      <c r="ER850" s="27">
        <f t="shared" si="2132"/>
        <v>0</v>
      </c>
      <c r="ES850" s="27">
        <f t="shared" si="2132"/>
        <v>0</v>
      </c>
      <c r="ET850" s="27">
        <f t="shared" si="2132"/>
        <v>0</v>
      </c>
      <c r="EU850" s="27">
        <f t="shared" si="2132"/>
        <v>0</v>
      </c>
      <c r="EV850" s="27">
        <f t="shared" si="2132"/>
        <v>0</v>
      </c>
      <c r="EW850" s="27">
        <f t="shared" si="2132"/>
        <v>0</v>
      </c>
      <c r="EX850" s="27">
        <f t="shared" si="2132"/>
        <v>0</v>
      </c>
      <c r="EY850" s="27">
        <f t="shared" si="2132"/>
        <v>0</v>
      </c>
      <c r="EZ850" s="27">
        <f t="shared" si="2132"/>
        <v>0</v>
      </c>
      <c r="FA850" s="27">
        <f t="shared" si="2132"/>
        <v>0</v>
      </c>
      <c r="FB850" s="27">
        <f t="shared" si="2132"/>
        <v>0</v>
      </c>
      <c r="FC850" s="27">
        <f t="shared" si="2132"/>
        <v>0</v>
      </c>
      <c r="FD850" s="27">
        <f t="shared" si="2132"/>
        <v>0</v>
      </c>
      <c r="FE850" s="27">
        <f t="shared" si="2132"/>
        <v>0</v>
      </c>
      <c r="FF850" s="27">
        <f t="shared" si="2132"/>
        <v>0</v>
      </c>
      <c r="FG850" s="27">
        <f t="shared" si="2132"/>
        <v>0</v>
      </c>
      <c r="FH850" s="27">
        <f t="shared" si="2132"/>
        <v>0</v>
      </c>
      <c r="FI850" s="27">
        <f t="shared" si="2132"/>
        <v>0</v>
      </c>
      <c r="FJ850" s="27">
        <f t="shared" si="2132"/>
        <v>0</v>
      </c>
      <c r="FK850" s="27">
        <f t="shared" si="2132"/>
        <v>0</v>
      </c>
      <c r="FL850" s="27">
        <f t="shared" si="2132"/>
        <v>0</v>
      </c>
      <c r="FM850" s="27">
        <f t="shared" si="2132"/>
        <v>0</v>
      </c>
      <c r="FN850" s="27">
        <f t="shared" si="2132"/>
        <v>0</v>
      </c>
      <c r="FO850" s="27">
        <f t="shared" si="2132"/>
        <v>0</v>
      </c>
      <c r="FP850" s="27">
        <f t="shared" si="2132"/>
        <v>0</v>
      </c>
      <c r="FQ850" s="27">
        <f t="shared" si="2132"/>
        <v>0</v>
      </c>
      <c r="FR850" s="27">
        <f t="shared" si="2132"/>
        <v>0</v>
      </c>
    </row>
    <row r="851" spans="3:174"/>
    <row r="852" spans="3:174">
      <c r="C852" t="s">
        <v>105</v>
      </c>
      <c r="D852" s="144" t="s">
        <v>974</v>
      </c>
      <c r="H852" s="234"/>
      <c r="I852" s="168">
        <f>SUM(J852:FR852)</f>
        <v>1712185.7725703905</v>
      </c>
      <c r="J852" s="109">
        <f t="shared" ref="J852:AO852" si="2133">J88</f>
        <v>0</v>
      </c>
      <c r="K852" s="109">
        <f t="shared" si="2133"/>
        <v>0</v>
      </c>
      <c r="L852" s="109">
        <f t="shared" si="2133"/>
        <v>0</v>
      </c>
      <c r="M852" s="109">
        <f t="shared" si="2133"/>
        <v>0</v>
      </c>
      <c r="N852" s="109">
        <f t="shared" si="2133"/>
        <v>0</v>
      </c>
      <c r="O852" s="109">
        <f t="shared" si="2133"/>
        <v>0</v>
      </c>
      <c r="P852" s="109">
        <f t="shared" si="2133"/>
        <v>0</v>
      </c>
      <c r="Q852" s="109">
        <f t="shared" si="2133"/>
        <v>0</v>
      </c>
      <c r="R852" s="109">
        <f t="shared" si="2133"/>
        <v>0</v>
      </c>
      <c r="S852" s="109">
        <f t="shared" si="2133"/>
        <v>0</v>
      </c>
      <c r="T852" s="109">
        <f t="shared" si="2133"/>
        <v>0</v>
      </c>
      <c r="U852" s="109">
        <f t="shared" si="2133"/>
        <v>0</v>
      </c>
      <c r="V852" s="109">
        <f t="shared" si="2133"/>
        <v>0</v>
      </c>
      <c r="W852" s="109">
        <f t="shared" si="2133"/>
        <v>0</v>
      </c>
      <c r="X852" s="109">
        <f t="shared" si="2133"/>
        <v>0</v>
      </c>
      <c r="Y852" s="109">
        <f t="shared" si="2133"/>
        <v>0</v>
      </c>
      <c r="Z852" s="109">
        <f t="shared" si="2133"/>
        <v>0</v>
      </c>
      <c r="AA852" s="109">
        <f t="shared" si="2133"/>
        <v>0</v>
      </c>
      <c r="AB852" s="109">
        <f t="shared" si="2133"/>
        <v>6620.9693207349819</v>
      </c>
      <c r="AC852" s="109">
        <f t="shared" si="2133"/>
        <v>14612.322733931125</v>
      </c>
      <c r="AD852" s="109">
        <f t="shared" si="2133"/>
        <v>13926.571799260706</v>
      </c>
      <c r="AE852" s="109">
        <f t="shared" si="2133"/>
        <v>8711.9030773556369</v>
      </c>
      <c r="AF852" s="109">
        <f t="shared" si="2133"/>
        <v>6525.667503307187</v>
      </c>
      <c r="AG852" s="109">
        <f t="shared" si="2133"/>
        <v>14826.791520281235</v>
      </c>
      <c r="AH852" s="109">
        <f t="shared" si="2133"/>
        <v>13676.838996560838</v>
      </c>
      <c r="AI852" s="109">
        <f t="shared" si="2133"/>
        <v>8502.2728657569514</v>
      </c>
      <c r="AJ852" s="109">
        <f t="shared" si="2133"/>
        <v>6584.2711260033066</v>
      </c>
      <c r="AK852" s="109">
        <f t="shared" si="2133"/>
        <v>15105.091176973066</v>
      </c>
      <c r="AL852" s="109">
        <f t="shared" si="2133"/>
        <v>14085.297853616743</v>
      </c>
      <c r="AM852" s="109">
        <f t="shared" si="2133"/>
        <v>8783.9981162017648</v>
      </c>
      <c r="AN852" s="109">
        <f t="shared" si="2133"/>
        <v>6528.0687865158616</v>
      </c>
      <c r="AO852" s="109">
        <f t="shared" si="2133"/>
        <v>15057.231175148903</v>
      </c>
      <c r="AP852" s="109">
        <f t="shared" ref="AP852:BU852" si="2134">AP88</f>
        <v>14088.498319354338</v>
      </c>
      <c r="AQ852" s="109">
        <f t="shared" si="2134"/>
        <v>8729.5754844128842</v>
      </c>
      <c r="AR852" s="109">
        <f t="shared" si="2134"/>
        <v>6473.188995067384</v>
      </c>
      <c r="AS852" s="109">
        <f t="shared" si="2134"/>
        <v>15009.651383700426</v>
      </c>
      <c r="AT852" s="109">
        <f t="shared" si="2134"/>
        <v>13851.154423417282</v>
      </c>
      <c r="AU852" s="109">
        <f t="shared" si="2134"/>
        <v>8493.06898707445</v>
      </c>
      <c r="AV852" s="109">
        <f t="shared" si="2134"/>
        <v>6278.481578343697</v>
      </c>
      <c r="AW852" s="109">
        <f t="shared" si="2134"/>
        <v>14840.833966976739</v>
      </c>
      <c r="AX852" s="109">
        <f t="shared" si="2134"/>
        <v>13791.906191483113</v>
      </c>
      <c r="AY852" s="109">
        <f t="shared" si="2134"/>
        <v>8471.0135956095946</v>
      </c>
      <c r="AZ852" s="109">
        <f t="shared" si="2134"/>
        <v>6212.0773453320253</v>
      </c>
      <c r="BA852" s="109">
        <f t="shared" si="2134"/>
        <v>14783.269733965068</v>
      </c>
      <c r="BB852" s="109">
        <f t="shared" si="2134"/>
        <v>13730.231234553818</v>
      </c>
      <c r="BC852" s="109">
        <f t="shared" si="2134"/>
        <v>8409.3923198470929</v>
      </c>
      <c r="BD852" s="109">
        <f t="shared" si="2134"/>
        <v>6149.929750736319</v>
      </c>
      <c r="BE852" s="109">
        <f t="shared" si="2134"/>
        <v>14729.382139369362</v>
      </c>
      <c r="BF852" s="109">
        <f t="shared" si="2134"/>
        <v>13653.42109361515</v>
      </c>
      <c r="BG852" s="109">
        <f t="shared" si="2134"/>
        <v>8346.3537547420547</v>
      </c>
      <c r="BH852" s="109">
        <f t="shared" si="2134"/>
        <v>6088.42705988135</v>
      </c>
      <c r="BI852" s="109">
        <f t="shared" si="2134"/>
        <v>14676.059448514394</v>
      </c>
      <c r="BJ852" s="109">
        <f t="shared" si="2134"/>
        <v>13510.898924828536</v>
      </c>
      <c r="BK852" s="109">
        <f t="shared" si="2134"/>
        <v>8290.0334884857039</v>
      </c>
      <c r="BL852" s="109">
        <f t="shared" si="2134"/>
        <v>6029.571447570388</v>
      </c>
      <c r="BM852" s="109">
        <f t="shared" si="2134"/>
        <v>14625.033836203431</v>
      </c>
      <c r="BN852" s="109">
        <f t="shared" si="2134"/>
        <v>15566.442702250875</v>
      </c>
      <c r="BO852" s="109">
        <f t="shared" si="2134"/>
        <v>9961.383873326211</v>
      </c>
      <c r="BP852" s="109">
        <f t="shared" si="2134"/>
        <v>7298.2490235659398</v>
      </c>
      <c r="BQ852" s="109">
        <f t="shared" si="2134"/>
        <v>16565.779355644732</v>
      </c>
      <c r="BR852" s="109">
        <f t="shared" si="2134"/>
        <v>17165.389284326335</v>
      </c>
      <c r="BS852" s="109">
        <f t="shared" si="2134"/>
        <v>10248.294568154595</v>
      </c>
      <c r="BT852" s="109">
        <f t="shared" si="2134"/>
        <v>7513.1827566287229</v>
      </c>
      <c r="BU852" s="109">
        <f t="shared" si="2134"/>
        <v>16895.607496887718</v>
      </c>
      <c r="BV852" s="109">
        <f t="shared" ref="BV852:DA852" si="2135">BV88</f>
        <v>17822.472005494004</v>
      </c>
      <c r="BW852" s="109">
        <f t="shared" si="2135"/>
        <v>10550.470597526324</v>
      </c>
      <c r="BX852" s="109">
        <f t="shared" si="2135"/>
        <v>7739.0437684083299</v>
      </c>
      <c r="BY852" s="109">
        <f t="shared" si="2135"/>
        <v>17229.748723033466</v>
      </c>
      <c r="BZ852" s="109">
        <f t="shared" si="2135"/>
        <v>18470.748098975226</v>
      </c>
      <c r="CA852" s="109">
        <f t="shared" si="2135"/>
        <v>10839.798864750746</v>
      </c>
      <c r="CB852" s="109">
        <f t="shared" si="2135"/>
        <v>7978.7847715887001</v>
      </c>
      <c r="CC852" s="109">
        <f t="shared" si="2135"/>
        <v>17573.184353175719</v>
      </c>
      <c r="CD852" s="109">
        <f t="shared" si="2135"/>
        <v>18661.821208907524</v>
      </c>
      <c r="CE852" s="109">
        <f t="shared" si="2135"/>
        <v>11092.017777774307</v>
      </c>
      <c r="CF852" s="109">
        <f t="shared" si="2135"/>
        <v>8210.8262573688116</v>
      </c>
      <c r="CG852" s="109">
        <f t="shared" si="2135"/>
        <v>16385.650224076253</v>
      </c>
      <c r="CH852" s="109">
        <f t="shared" si="2135"/>
        <v>14102.009345623586</v>
      </c>
      <c r="CI852" s="109">
        <f t="shared" si="2135"/>
        <v>8104.2964833796359</v>
      </c>
      <c r="CJ852" s="109">
        <f t="shared" si="2135"/>
        <v>5886.2784183111153</v>
      </c>
      <c r="CK852" s="109">
        <f t="shared" si="2135"/>
        <v>14398.743972275228</v>
      </c>
      <c r="CL852" s="109">
        <f t="shared" si="2135"/>
        <v>13563.05380591171</v>
      </c>
      <c r="CM852" s="109">
        <f t="shared" si="2135"/>
        <v>8410.0025561197035</v>
      </c>
      <c r="CN852" s="109">
        <f t="shared" si="2135"/>
        <v>6017.7159691356865</v>
      </c>
      <c r="CO852" s="109">
        <f t="shared" si="2135"/>
        <v>14749.967835263153</v>
      </c>
      <c r="CP852" s="109">
        <f t="shared" si="2135"/>
        <v>13627.819090449098</v>
      </c>
      <c r="CQ852" s="109">
        <f t="shared" si="2135"/>
        <v>8418.4272140384492</v>
      </c>
      <c r="CR852" s="109">
        <f t="shared" si="2135"/>
        <v>6113.368764471903</v>
      </c>
      <c r="CS852" s="109">
        <f t="shared" si="2135"/>
        <v>15032.858092125116</v>
      </c>
      <c r="CT852" s="109">
        <f t="shared" si="2135"/>
        <v>14492.772697944054</v>
      </c>
      <c r="CU852" s="109">
        <f t="shared" si="2135"/>
        <v>8989.6518506861703</v>
      </c>
      <c r="CV852" s="109">
        <f t="shared" si="2135"/>
        <v>6527.4294144384894</v>
      </c>
      <c r="CW852" s="109">
        <f t="shared" si="2135"/>
        <v>15954.935995915645</v>
      </c>
      <c r="CX852" s="109">
        <f t="shared" si="2135"/>
        <v>14378.444262316361</v>
      </c>
      <c r="CY852" s="109">
        <f t="shared" si="2135"/>
        <v>8832.3870947214782</v>
      </c>
      <c r="CZ852" s="109">
        <f t="shared" si="2135"/>
        <v>6377.5140702167555</v>
      </c>
      <c r="DA852" s="109">
        <f t="shared" si="2135"/>
        <v>15807.476106185684</v>
      </c>
      <c r="DB852" s="109">
        <f t="shared" ref="DB852:EG852" si="2136">DB88</f>
        <v>14982.476600824972</v>
      </c>
      <c r="DC852" s="109">
        <f t="shared" si="2136"/>
        <v>9217.6500490768722</v>
      </c>
      <c r="DD852" s="109">
        <f t="shared" si="2136"/>
        <v>6642.6641197254212</v>
      </c>
      <c r="DE852" s="109">
        <f t="shared" si="2136"/>
        <v>16528.970101891027</v>
      </c>
      <c r="DF852" s="109">
        <f t="shared" si="2136"/>
        <v>15090.876094518955</v>
      </c>
      <c r="DG852" s="109">
        <f t="shared" si="2136"/>
        <v>9264.335553281775</v>
      </c>
      <c r="DH852" s="109">
        <f t="shared" si="2136"/>
        <v>6686.3605647533786</v>
      </c>
      <c r="DI852" s="109">
        <f t="shared" si="2136"/>
        <v>16687.900070466774</v>
      </c>
      <c r="DJ852" s="109">
        <f t="shared" si="2136"/>
        <v>15254.784007475033</v>
      </c>
      <c r="DK852" s="109">
        <f t="shared" si="2136"/>
        <v>9354.3788223538941</v>
      </c>
      <c r="DL852" s="109">
        <f t="shared" si="2136"/>
        <v>6718.2084039393403</v>
      </c>
      <c r="DM852" s="109">
        <f t="shared" si="2136"/>
        <v>16833.859125695006</v>
      </c>
      <c r="DN852" s="109">
        <f t="shared" si="2136"/>
        <v>15281.452031042252</v>
      </c>
      <c r="DO852" s="109">
        <f t="shared" si="2136"/>
        <v>9345.2048170936614</v>
      </c>
      <c r="DP852" s="109">
        <f t="shared" si="2136"/>
        <v>6693.2643384453622</v>
      </c>
      <c r="DQ852" s="109">
        <f t="shared" si="2136"/>
        <v>16874.371029663056</v>
      </c>
      <c r="DR852" s="109">
        <f t="shared" si="2136"/>
        <v>15512.25818580576</v>
      </c>
      <c r="DS852" s="109">
        <f t="shared" si="2136"/>
        <v>9477.2543993066083</v>
      </c>
      <c r="DT852" s="109">
        <f t="shared" si="2136"/>
        <v>6780.9343599219046</v>
      </c>
      <c r="DU852" s="109">
        <f t="shared" si="2136"/>
        <v>17130.173446391829</v>
      </c>
      <c r="DV852" s="109">
        <f t="shared" si="2136"/>
        <v>15658.626755089232</v>
      </c>
      <c r="DW852" s="109">
        <f t="shared" si="2136"/>
        <v>9487.4757477247076</v>
      </c>
      <c r="DX852" s="109">
        <f t="shared" si="2136"/>
        <v>6754.2420209934371</v>
      </c>
      <c r="DY852" s="109">
        <f t="shared" si="2136"/>
        <v>17344.327256239114</v>
      </c>
      <c r="DZ852" s="109">
        <f t="shared" si="2136"/>
        <v>16171.163766872627</v>
      </c>
      <c r="EA852" s="109">
        <f t="shared" si="2136"/>
        <v>9811.8102360956855</v>
      </c>
      <c r="EB852" s="109">
        <f t="shared" si="2136"/>
        <v>6856.2704409559174</v>
      </c>
      <c r="EC852" s="109">
        <f t="shared" si="2136"/>
        <v>17647.487279406872</v>
      </c>
      <c r="ED852" s="109">
        <f t="shared" si="2136"/>
        <v>16475.470978132453</v>
      </c>
      <c r="EE852" s="109">
        <f t="shared" si="2136"/>
        <v>9991.2435674352782</v>
      </c>
      <c r="EF852" s="109">
        <f t="shared" si="2136"/>
        <v>7092.9138480493639</v>
      </c>
      <c r="EG852" s="109">
        <f t="shared" si="2136"/>
        <v>18208.620273764976</v>
      </c>
      <c r="EH852" s="109">
        <f t="shared" ref="EH852:FR852" si="2137">EH88</f>
        <v>16776.640825433584</v>
      </c>
      <c r="EI852" s="109">
        <f t="shared" si="2137"/>
        <v>10167.634410755956</v>
      </c>
      <c r="EJ852" s="109">
        <f t="shared" si="2137"/>
        <v>7213.3880194627354</v>
      </c>
      <c r="EK852" s="109">
        <f t="shared" si="2137"/>
        <v>18542.668024264218</v>
      </c>
      <c r="EL852" s="109">
        <f t="shared" si="2137"/>
        <v>16992.37304965084</v>
      </c>
      <c r="EM852" s="109">
        <f t="shared" si="2137"/>
        <v>10283.696796005755</v>
      </c>
      <c r="EN852" s="109">
        <f t="shared" si="2137"/>
        <v>7311.9187260615354</v>
      </c>
      <c r="EO852" s="109">
        <f t="shared" si="2137"/>
        <v>18826.024062741493</v>
      </c>
      <c r="EP852" s="109">
        <f t="shared" si="2137"/>
        <v>17314.140446401765</v>
      </c>
      <c r="EQ852" s="109">
        <f t="shared" si="2137"/>
        <v>10383.923489371378</v>
      </c>
      <c r="ER852" s="109">
        <f t="shared" si="2137"/>
        <v>7284.233522148259</v>
      </c>
      <c r="ES852" s="109">
        <f t="shared" si="2137"/>
        <v>19157.655899562025</v>
      </c>
      <c r="ET852" s="109">
        <f t="shared" si="2137"/>
        <v>17669.914653469052</v>
      </c>
      <c r="EU852" s="109">
        <f t="shared" si="2137"/>
        <v>10593.621126052549</v>
      </c>
      <c r="EV852" s="109">
        <f t="shared" si="2137"/>
        <v>7428.5661819164616</v>
      </c>
      <c r="EW852" s="109">
        <f t="shared" si="2137"/>
        <v>19553.114107197707</v>
      </c>
      <c r="EX852" s="109">
        <f t="shared" si="2137"/>
        <v>18428.681837844979</v>
      </c>
      <c r="EY852" s="109">
        <f t="shared" si="2137"/>
        <v>11079.45834240429</v>
      </c>
      <c r="EZ852" s="109">
        <f t="shared" si="2137"/>
        <v>7792.4809255274567</v>
      </c>
      <c r="FA852" s="109">
        <f t="shared" si="2137"/>
        <v>20384.111576740132</v>
      </c>
      <c r="FB852" s="109">
        <f t="shared" si="2137"/>
        <v>18709.184376419584</v>
      </c>
      <c r="FC852" s="109">
        <f t="shared" si="2137"/>
        <v>11236.436717055531</v>
      </c>
      <c r="FD852" s="109">
        <f t="shared" si="2137"/>
        <v>7923.7999864457288</v>
      </c>
      <c r="FE852" s="109">
        <f t="shared" si="2137"/>
        <v>20748.341337859718</v>
      </c>
      <c r="FF852" s="109">
        <f t="shared" si="2137"/>
        <v>19287.926952301081</v>
      </c>
      <c r="FG852" s="109">
        <f t="shared" si="2137"/>
        <v>11596.152234551682</v>
      </c>
      <c r="FH852" s="109">
        <f t="shared" si="2137"/>
        <v>8155.9950862124342</v>
      </c>
      <c r="FI852" s="109">
        <f t="shared" si="2137"/>
        <v>21335.388629891946</v>
      </c>
      <c r="FJ852" s="109">
        <f t="shared" si="2137"/>
        <v>19846.533897357524</v>
      </c>
      <c r="FK852" s="109">
        <f t="shared" si="2137"/>
        <v>11941.939730723545</v>
      </c>
      <c r="FL852" s="109">
        <f t="shared" si="2137"/>
        <v>0</v>
      </c>
      <c r="FM852" s="109">
        <f t="shared" si="2137"/>
        <v>0</v>
      </c>
      <c r="FN852" s="109">
        <f t="shared" si="2137"/>
        <v>0</v>
      </c>
      <c r="FO852" s="109">
        <f t="shared" si="2137"/>
        <v>0</v>
      </c>
      <c r="FP852" s="109">
        <f t="shared" si="2137"/>
        <v>0</v>
      </c>
      <c r="FQ852" s="109">
        <f t="shared" si="2137"/>
        <v>0</v>
      </c>
      <c r="FR852" s="109">
        <f t="shared" si="2137"/>
        <v>0</v>
      </c>
    </row>
    <row r="853" spans="3:174">
      <c r="C853" s="117" t="s">
        <v>484</v>
      </c>
      <c r="D853" s="144" t="s">
        <v>974</v>
      </c>
      <c r="I853" s="168">
        <f>SUM(J853:FR853)</f>
        <v>676856.18248759524</v>
      </c>
      <c r="J853" s="18">
        <f t="shared" ref="J853:AO853" si="2138">J$852*J$396</f>
        <v>0</v>
      </c>
      <c r="K853" s="18">
        <f t="shared" si="2138"/>
        <v>0</v>
      </c>
      <c r="L853" s="18">
        <f t="shared" si="2138"/>
        <v>0</v>
      </c>
      <c r="M853" s="18">
        <f t="shared" si="2138"/>
        <v>0</v>
      </c>
      <c r="N853" s="18">
        <f t="shared" si="2138"/>
        <v>0</v>
      </c>
      <c r="O853" s="18">
        <f t="shared" si="2138"/>
        <v>0</v>
      </c>
      <c r="P853" s="18">
        <f t="shared" si="2138"/>
        <v>0</v>
      </c>
      <c r="Q853" s="18">
        <f t="shared" si="2138"/>
        <v>0</v>
      </c>
      <c r="R853" s="18">
        <f t="shared" si="2138"/>
        <v>0</v>
      </c>
      <c r="S853" s="18">
        <f t="shared" si="2138"/>
        <v>0</v>
      </c>
      <c r="T853" s="18">
        <f t="shared" si="2138"/>
        <v>0</v>
      </c>
      <c r="U853" s="18">
        <f t="shared" si="2138"/>
        <v>0</v>
      </c>
      <c r="V853" s="18">
        <f t="shared" si="2138"/>
        <v>0</v>
      </c>
      <c r="W853" s="18">
        <f t="shared" si="2138"/>
        <v>0</v>
      </c>
      <c r="X853" s="18">
        <f t="shared" si="2138"/>
        <v>0</v>
      </c>
      <c r="Y853" s="18">
        <f t="shared" si="2138"/>
        <v>0</v>
      </c>
      <c r="Z853" s="18">
        <f t="shared" si="2138"/>
        <v>0</v>
      </c>
      <c r="AA853" s="18">
        <f t="shared" si="2138"/>
        <v>0</v>
      </c>
      <c r="AB853" s="18">
        <f t="shared" si="2138"/>
        <v>6620.9693207349819</v>
      </c>
      <c r="AC853" s="18">
        <f t="shared" si="2138"/>
        <v>14612.322733931125</v>
      </c>
      <c r="AD853" s="18">
        <f t="shared" si="2138"/>
        <v>13926.571799260706</v>
      </c>
      <c r="AE853" s="18">
        <f t="shared" si="2138"/>
        <v>8711.9030773556369</v>
      </c>
      <c r="AF853" s="18">
        <f t="shared" si="2138"/>
        <v>6525.667503307187</v>
      </c>
      <c r="AG853" s="18">
        <f t="shared" si="2138"/>
        <v>14826.791520281235</v>
      </c>
      <c r="AH853" s="18">
        <f t="shared" si="2138"/>
        <v>13676.838996560838</v>
      </c>
      <c r="AI853" s="18">
        <f t="shared" si="2138"/>
        <v>8502.2728657569514</v>
      </c>
      <c r="AJ853" s="18">
        <f t="shared" si="2138"/>
        <v>6584.2711260033066</v>
      </c>
      <c r="AK853" s="18">
        <f t="shared" si="2138"/>
        <v>15105.091176973066</v>
      </c>
      <c r="AL853" s="18">
        <f t="shared" si="2138"/>
        <v>14085.297853616743</v>
      </c>
      <c r="AM853" s="18">
        <f t="shared" si="2138"/>
        <v>8783.9981162017648</v>
      </c>
      <c r="AN853" s="18">
        <f t="shared" si="2138"/>
        <v>6528.0687865158616</v>
      </c>
      <c r="AO853" s="18">
        <f t="shared" si="2138"/>
        <v>15057.231175148903</v>
      </c>
      <c r="AP853" s="18">
        <f t="shared" ref="AP853:BU853" si="2139">AP$852*AP$396</f>
        <v>14088.498319354338</v>
      </c>
      <c r="AQ853" s="18">
        <f t="shared" si="2139"/>
        <v>8729.5754844128842</v>
      </c>
      <c r="AR853" s="18">
        <f t="shared" si="2139"/>
        <v>6473.188995067384</v>
      </c>
      <c r="AS853" s="18">
        <f t="shared" si="2139"/>
        <v>15009.651383700426</v>
      </c>
      <c r="AT853" s="18">
        <f t="shared" si="2139"/>
        <v>13851.154423417282</v>
      </c>
      <c r="AU853" s="18">
        <f t="shared" si="2139"/>
        <v>8493.06898707445</v>
      </c>
      <c r="AV853" s="18">
        <f t="shared" si="2139"/>
        <v>6278.481578343697</v>
      </c>
      <c r="AW853" s="18">
        <f t="shared" si="2139"/>
        <v>14840.833966976739</v>
      </c>
      <c r="AX853" s="18">
        <f t="shared" si="2139"/>
        <v>13791.906191483113</v>
      </c>
      <c r="AY853" s="18">
        <f t="shared" si="2139"/>
        <v>8471.0135956095946</v>
      </c>
      <c r="AZ853" s="18">
        <f t="shared" si="2139"/>
        <v>6212.0773453320253</v>
      </c>
      <c r="BA853" s="18">
        <f t="shared" si="2139"/>
        <v>14783.269733965068</v>
      </c>
      <c r="BB853" s="18">
        <f t="shared" si="2139"/>
        <v>13730.231234553818</v>
      </c>
      <c r="BC853" s="18">
        <f t="shared" si="2139"/>
        <v>8409.3923198470929</v>
      </c>
      <c r="BD853" s="18">
        <f t="shared" si="2139"/>
        <v>6149.929750736319</v>
      </c>
      <c r="BE853" s="18">
        <f t="shared" si="2139"/>
        <v>14729.382139369362</v>
      </c>
      <c r="BF853" s="18">
        <f t="shared" si="2139"/>
        <v>13653.42109361515</v>
      </c>
      <c r="BG853" s="18">
        <f t="shared" si="2139"/>
        <v>8346.3537547420547</v>
      </c>
      <c r="BH853" s="18">
        <f t="shared" si="2139"/>
        <v>6088.42705988135</v>
      </c>
      <c r="BI853" s="18">
        <f t="shared" si="2139"/>
        <v>14676.059448514394</v>
      </c>
      <c r="BJ853" s="18">
        <f t="shared" si="2139"/>
        <v>13510.898924828536</v>
      </c>
      <c r="BK853" s="18">
        <f t="shared" si="2139"/>
        <v>8290.0334884857039</v>
      </c>
      <c r="BL853" s="18">
        <f t="shared" si="2139"/>
        <v>6029.571447570388</v>
      </c>
      <c r="BM853" s="18">
        <f t="shared" si="2139"/>
        <v>14625.033836203431</v>
      </c>
      <c r="BN853" s="18">
        <f t="shared" si="2139"/>
        <v>15566.442702250875</v>
      </c>
      <c r="BO853" s="18">
        <f t="shared" si="2139"/>
        <v>9961.383873326211</v>
      </c>
      <c r="BP853" s="18">
        <f t="shared" si="2139"/>
        <v>7298.2490235659398</v>
      </c>
      <c r="BQ853" s="18">
        <f t="shared" si="2139"/>
        <v>16565.779355644732</v>
      </c>
      <c r="BR853" s="18">
        <f t="shared" si="2139"/>
        <v>17165.389284326335</v>
      </c>
      <c r="BS853" s="18">
        <f t="shared" si="2139"/>
        <v>10248.294568154595</v>
      </c>
      <c r="BT853" s="18">
        <f t="shared" si="2139"/>
        <v>7513.1827566287229</v>
      </c>
      <c r="BU853" s="18">
        <f t="shared" si="2139"/>
        <v>16895.607496887718</v>
      </c>
      <c r="BV853" s="18">
        <f t="shared" ref="BV853:DA853" si="2140">BV$852*BV$396</f>
        <v>17822.472005494004</v>
      </c>
      <c r="BW853" s="18">
        <f t="shared" si="2140"/>
        <v>10550.470597526324</v>
      </c>
      <c r="BX853" s="18">
        <f t="shared" si="2140"/>
        <v>7739.0437684083299</v>
      </c>
      <c r="BY853" s="18">
        <f t="shared" si="2140"/>
        <v>17229.748723033466</v>
      </c>
      <c r="BZ853" s="18">
        <f t="shared" si="2140"/>
        <v>18470.748098975226</v>
      </c>
      <c r="CA853" s="18">
        <f t="shared" si="2140"/>
        <v>10839.798864750746</v>
      </c>
      <c r="CB853" s="18">
        <f t="shared" si="2140"/>
        <v>7978.7847715887001</v>
      </c>
      <c r="CC853" s="18">
        <f t="shared" si="2140"/>
        <v>17573.184353175719</v>
      </c>
      <c r="CD853" s="18">
        <f t="shared" si="2140"/>
        <v>18661.821208907524</v>
      </c>
      <c r="CE853" s="18">
        <f t="shared" si="2140"/>
        <v>11092.017777774307</v>
      </c>
      <c r="CF853" s="18">
        <f t="shared" si="2140"/>
        <v>8210.8262573688116</v>
      </c>
      <c r="CG853" s="18">
        <f t="shared" si="2140"/>
        <v>16385.650224076253</v>
      </c>
      <c r="CH853" s="18">
        <f t="shared" si="2140"/>
        <v>278.53622099759701</v>
      </c>
      <c r="CI853" s="18">
        <f t="shared" si="2140"/>
        <v>0</v>
      </c>
      <c r="CJ853" s="18">
        <f t="shared" si="2140"/>
        <v>0</v>
      </c>
      <c r="CK853" s="18">
        <f t="shared" si="2140"/>
        <v>0</v>
      </c>
      <c r="CL853" s="18">
        <f t="shared" si="2140"/>
        <v>0</v>
      </c>
      <c r="CM853" s="18">
        <f t="shared" si="2140"/>
        <v>0</v>
      </c>
      <c r="CN853" s="18">
        <f t="shared" si="2140"/>
        <v>0</v>
      </c>
      <c r="CO853" s="18">
        <f t="shared" si="2140"/>
        <v>0</v>
      </c>
      <c r="CP853" s="18">
        <f t="shared" si="2140"/>
        <v>0</v>
      </c>
      <c r="CQ853" s="18">
        <f t="shared" si="2140"/>
        <v>0</v>
      </c>
      <c r="CR853" s="18">
        <f t="shared" si="2140"/>
        <v>0</v>
      </c>
      <c r="CS853" s="18">
        <f t="shared" si="2140"/>
        <v>0</v>
      </c>
      <c r="CT853" s="18">
        <f t="shared" si="2140"/>
        <v>0</v>
      </c>
      <c r="CU853" s="18">
        <f t="shared" si="2140"/>
        <v>0</v>
      </c>
      <c r="CV853" s="18">
        <f t="shared" si="2140"/>
        <v>0</v>
      </c>
      <c r="CW853" s="18">
        <f t="shared" si="2140"/>
        <v>0</v>
      </c>
      <c r="CX853" s="18">
        <f t="shared" si="2140"/>
        <v>0</v>
      </c>
      <c r="CY853" s="18">
        <f t="shared" si="2140"/>
        <v>0</v>
      </c>
      <c r="CZ853" s="18">
        <f t="shared" si="2140"/>
        <v>0</v>
      </c>
      <c r="DA853" s="18">
        <f t="shared" si="2140"/>
        <v>0</v>
      </c>
      <c r="DB853" s="18">
        <f t="shared" ref="DB853:EG853" si="2141">DB$852*DB$396</f>
        <v>0</v>
      </c>
      <c r="DC853" s="18">
        <f t="shared" si="2141"/>
        <v>0</v>
      </c>
      <c r="DD853" s="18">
        <f t="shared" si="2141"/>
        <v>0</v>
      </c>
      <c r="DE853" s="18">
        <f t="shared" si="2141"/>
        <v>0</v>
      </c>
      <c r="DF853" s="18">
        <f t="shared" si="2141"/>
        <v>0</v>
      </c>
      <c r="DG853" s="18">
        <f t="shared" si="2141"/>
        <v>0</v>
      </c>
      <c r="DH853" s="18">
        <f t="shared" si="2141"/>
        <v>0</v>
      </c>
      <c r="DI853" s="18">
        <f t="shared" si="2141"/>
        <v>0</v>
      </c>
      <c r="DJ853" s="18">
        <f t="shared" si="2141"/>
        <v>0</v>
      </c>
      <c r="DK853" s="18">
        <f t="shared" si="2141"/>
        <v>0</v>
      </c>
      <c r="DL853" s="18">
        <f t="shared" si="2141"/>
        <v>0</v>
      </c>
      <c r="DM853" s="18">
        <f t="shared" si="2141"/>
        <v>0</v>
      </c>
      <c r="DN853" s="18">
        <f t="shared" si="2141"/>
        <v>0</v>
      </c>
      <c r="DO853" s="18">
        <f t="shared" si="2141"/>
        <v>0</v>
      </c>
      <c r="DP853" s="18">
        <f t="shared" si="2141"/>
        <v>0</v>
      </c>
      <c r="DQ853" s="18">
        <f t="shared" si="2141"/>
        <v>0</v>
      </c>
      <c r="DR853" s="18">
        <f t="shared" si="2141"/>
        <v>0</v>
      </c>
      <c r="DS853" s="18">
        <f t="shared" si="2141"/>
        <v>0</v>
      </c>
      <c r="DT853" s="18">
        <f t="shared" si="2141"/>
        <v>0</v>
      </c>
      <c r="DU853" s="18">
        <f t="shared" si="2141"/>
        <v>0</v>
      </c>
      <c r="DV853" s="18">
        <f t="shared" si="2141"/>
        <v>0</v>
      </c>
      <c r="DW853" s="18">
        <f t="shared" si="2141"/>
        <v>0</v>
      </c>
      <c r="DX853" s="18">
        <f t="shared" si="2141"/>
        <v>0</v>
      </c>
      <c r="DY853" s="18">
        <f t="shared" si="2141"/>
        <v>0</v>
      </c>
      <c r="DZ853" s="18">
        <f t="shared" si="2141"/>
        <v>0</v>
      </c>
      <c r="EA853" s="18">
        <f t="shared" si="2141"/>
        <v>0</v>
      </c>
      <c r="EB853" s="18">
        <f t="shared" si="2141"/>
        <v>0</v>
      </c>
      <c r="EC853" s="18">
        <f t="shared" si="2141"/>
        <v>0</v>
      </c>
      <c r="ED853" s="18">
        <f t="shared" si="2141"/>
        <v>0</v>
      </c>
      <c r="EE853" s="18">
        <f t="shared" si="2141"/>
        <v>0</v>
      </c>
      <c r="EF853" s="18">
        <f t="shared" si="2141"/>
        <v>0</v>
      </c>
      <c r="EG853" s="18">
        <f t="shared" si="2141"/>
        <v>0</v>
      </c>
      <c r="EH853" s="18">
        <f t="shared" ref="EH853:FR853" si="2142">EH$852*EH$396</f>
        <v>0</v>
      </c>
      <c r="EI853" s="18">
        <f t="shared" si="2142"/>
        <v>0</v>
      </c>
      <c r="EJ853" s="18">
        <f t="shared" si="2142"/>
        <v>0</v>
      </c>
      <c r="EK853" s="18">
        <f t="shared" si="2142"/>
        <v>0</v>
      </c>
      <c r="EL853" s="18">
        <f t="shared" si="2142"/>
        <v>0</v>
      </c>
      <c r="EM853" s="18">
        <f t="shared" si="2142"/>
        <v>0</v>
      </c>
      <c r="EN853" s="18">
        <f t="shared" si="2142"/>
        <v>0</v>
      </c>
      <c r="EO853" s="18">
        <f t="shared" si="2142"/>
        <v>0</v>
      </c>
      <c r="EP853" s="18">
        <f t="shared" si="2142"/>
        <v>0</v>
      </c>
      <c r="EQ853" s="18">
        <f t="shared" si="2142"/>
        <v>0</v>
      </c>
      <c r="ER853" s="18">
        <f t="shared" si="2142"/>
        <v>0</v>
      </c>
      <c r="ES853" s="18">
        <f t="shared" si="2142"/>
        <v>0</v>
      </c>
      <c r="ET853" s="18">
        <f t="shared" si="2142"/>
        <v>0</v>
      </c>
      <c r="EU853" s="18">
        <f t="shared" si="2142"/>
        <v>0</v>
      </c>
      <c r="EV853" s="18">
        <f t="shared" si="2142"/>
        <v>0</v>
      </c>
      <c r="EW853" s="18">
        <f t="shared" si="2142"/>
        <v>0</v>
      </c>
      <c r="EX853" s="18">
        <f t="shared" si="2142"/>
        <v>0</v>
      </c>
      <c r="EY853" s="18">
        <f t="shared" si="2142"/>
        <v>0</v>
      </c>
      <c r="EZ853" s="18">
        <f t="shared" si="2142"/>
        <v>0</v>
      </c>
      <c r="FA853" s="18">
        <f t="shared" si="2142"/>
        <v>0</v>
      </c>
      <c r="FB853" s="18">
        <f t="shared" si="2142"/>
        <v>0</v>
      </c>
      <c r="FC853" s="18">
        <f t="shared" si="2142"/>
        <v>0</v>
      </c>
      <c r="FD853" s="18">
        <f t="shared" si="2142"/>
        <v>0</v>
      </c>
      <c r="FE853" s="18">
        <f t="shared" si="2142"/>
        <v>0</v>
      </c>
      <c r="FF853" s="18">
        <f t="shared" si="2142"/>
        <v>0</v>
      </c>
      <c r="FG853" s="18">
        <f t="shared" si="2142"/>
        <v>0</v>
      </c>
      <c r="FH853" s="18">
        <f t="shared" si="2142"/>
        <v>0</v>
      </c>
      <c r="FI853" s="18">
        <f t="shared" si="2142"/>
        <v>0</v>
      </c>
      <c r="FJ853" s="18">
        <f t="shared" si="2142"/>
        <v>0</v>
      </c>
      <c r="FK853" s="18">
        <f t="shared" si="2142"/>
        <v>0</v>
      </c>
      <c r="FL853" s="18">
        <f t="shared" si="2142"/>
        <v>0</v>
      </c>
      <c r="FM853" s="18">
        <f t="shared" si="2142"/>
        <v>0</v>
      </c>
      <c r="FN853" s="18">
        <f t="shared" si="2142"/>
        <v>0</v>
      </c>
      <c r="FO853" s="18">
        <f t="shared" si="2142"/>
        <v>0</v>
      </c>
      <c r="FP853" s="18">
        <f t="shared" si="2142"/>
        <v>0</v>
      </c>
      <c r="FQ853" s="18">
        <f t="shared" si="2142"/>
        <v>0</v>
      </c>
      <c r="FR853" s="18">
        <f t="shared" si="2142"/>
        <v>0</v>
      </c>
    </row>
    <row r="854" spans="3:174">
      <c r="C854" s="117" t="s">
        <v>485</v>
      </c>
      <c r="D854" s="144" t="s">
        <v>974</v>
      </c>
      <c r="I854" s="167">
        <f>SUM(J854:FR854)</f>
        <v>1035329.590082795</v>
      </c>
      <c r="J854" s="18">
        <f t="shared" ref="J854:AO854" si="2143">J$852*(1-J$396)</f>
        <v>0</v>
      </c>
      <c r="K854" s="18">
        <f t="shared" si="2143"/>
        <v>0</v>
      </c>
      <c r="L854" s="18">
        <f t="shared" si="2143"/>
        <v>0</v>
      </c>
      <c r="M854" s="18">
        <f t="shared" si="2143"/>
        <v>0</v>
      </c>
      <c r="N854" s="18">
        <f t="shared" si="2143"/>
        <v>0</v>
      </c>
      <c r="O854" s="18">
        <f t="shared" si="2143"/>
        <v>0</v>
      </c>
      <c r="P854" s="18">
        <f t="shared" si="2143"/>
        <v>0</v>
      </c>
      <c r="Q854" s="18">
        <f t="shared" si="2143"/>
        <v>0</v>
      </c>
      <c r="R854" s="18">
        <f t="shared" si="2143"/>
        <v>0</v>
      </c>
      <c r="S854" s="18">
        <f t="shared" si="2143"/>
        <v>0</v>
      </c>
      <c r="T854" s="18">
        <f t="shared" si="2143"/>
        <v>0</v>
      </c>
      <c r="U854" s="18">
        <f t="shared" si="2143"/>
        <v>0</v>
      </c>
      <c r="V854" s="18">
        <f t="shared" si="2143"/>
        <v>0</v>
      </c>
      <c r="W854" s="18">
        <f t="shared" si="2143"/>
        <v>0</v>
      </c>
      <c r="X854" s="18">
        <f t="shared" si="2143"/>
        <v>0</v>
      </c>
      <c r="Y854" s="18">
        <f t="shared" si="2143"/>
        <v>0</v>
      </c>
      <c r="Z854" s="18">
        <f t="shared" si="2143"/>
        <v>0</v>
      </c>
      <c r="AA854" s="18">
        <f t="shared" si="2143"/>
        <v>0</v>
      </c>
      <c r="AB854" s="18">
        <f t="shared" si="2143"/>
        <v>0</v>
      </c>
      <c r="AC854" s="18">
        <f t="shared" si="2143"/>
        <v>0</v>
      </c>
      <c r="AD854" s="18">
        <f t="shared" si="2143"/>
        <v>0</v>
      </c>
      <c r="AE854" s="18">
        <f t="shared" si="2143"/>
        <v>0</v>
      </c>
      <c r="AF854" s="18">
        <f t="shared" si="2143"/>
        <v>0</v>
      </c>
      <c r="AG854" s="18">
        <f t="shared" si="2143"/>
        <v>0</v>
      </c>
      <c r="AH854" s="18">
        <f t="shared" si="2143"/>
        <v>0</v>
      </c>
      <c r="AI854" s="18">
        <f t="shared" si="2143"/>
        <v>0</v>
      </c>
      <c r="AJ854" s="18">
        <f t="shared" si="2143"/>
        <v>0</v>
      </c>
      <c r="AK854" s="18">
        <f t="shared" si="2143"/>
        <v>0</v>
      </c>
      <c r="AL854" s="18">
        <f t="shared" si="2143"/>
        <v>0</v>
      </c>
      <c r="AM854" s="18">
        <f t="shared" si="2143"/>
        <v>0</v>
      </c>
      <c r="AN854" s="18">
        <f t="shared" si="2143"/>
        <v>0</v>
      </c>
      <c r="AO854" s="18">
        <f t="shared" si="2143"/>
        <v>0</v>
      </c>
      <c r="AP854" s="18">
        <f t="shared" ref="AP854:BU854" si="2144">AP$852*(1-AP$396)</f>
        <v>0</v>
      </c>
      <c r="AQ854" s="18">
        <f t="shared" si="2144"/>
        <v>0</v>
      </c>
      <c r="AR854" s="18">
        <f t="shared" si="2144"/>
        <v>0</v>
      </c>
      <c r="AS854" s="18">
        <f t="shared" si="2144"/>
        <v>0</v>
      </c>
      <c r="AT854" s="18">
        <f t="shared" si="2144"/>
        <v>0</v>
      </c>
      <c r="AU854" s="18">
        <f t="shared" si="2144"/>
        <v>0</v>
      </c>
      <c r="AV854" s="18">
        <f t="shared" si="2144"/>
        <v>0</v>
      </c>
      <c r="AW854" s="18">
        <f t="shared" si="2144"/>
        <v>0</v>
      </c>
      <c r="AX854" s="18">
        <f t="shared" si="2144"/>
        <v>0</v>
      </c>
      <c r="AY854" s="18">
        <f t="shared" si="2144"/>
        <v>0</v>
      </c>
      <c r="AZ854" s="18">
        <f t="shared" si="2144"/>
        <v>0</v>
      </c>
      <c r="BA854" s="18">
        <f t="shared" si="2144"/>
        <v>0</v>
      </c>
      <c r="BB854" s="18">
        <f t="shared" si="2144"/>
        <v>0</v>
      </c>
      <c r="BC854" s="18">
        <f t="shared" si="2144"/>
        <v>0</v>
      </c>
      <c r="BD854" s="18">
        <f t="shared" si="2144"/>
        <v>0</v>
      </c>
      <c r="BE854" s="18">
        <f t="shared" si="2144"/>
        <v>0</v>
      </c>
      <c r="BF854" s="18">
        <f t="shared" si="2144"/>
        <v>0</v>
      </c>
      <c r="BG854" s="18">
        <f t="shared" si="2144"/>
        <v>0</v>
      </c>
      <c r="BH854" s="18">
        <f t="shared" si="2144"/>
        <v>0</v>
      </c>
      <c r="BI854" s="18">
        <f t="shared" si="2144"/>
        <v>0</v>
      </c>
      <c r="BJ854" s="18">
        <f t="shared" si="2144"/>
        <v>0</v>
      </c>
      <c r="BK854" s="18">
        <f t="shared" si="2144"/>
        <v>0</v>
      </c>
      <c r="BL854" s="18">
        <f t="shared" si="2144"/>
        <v>0</v>
      </c>
      <c r="BM854" s="18">
        <f t="shared" si="2144"/>
        <v>0</v>
      </c>
      <c r="BN854" s="18">
        <f t="shared" si="2144"/>
        <v>0</v>
      </c>
      <c r="BO854" s="18">
        <f t="shared" si="2144"/>
        <v>0</v>
      </c>
      <c r="BP854" s="18">
        <f t="shared" si="2144"/>
        <v>0</v>
      </c>
      <c r="BQ854" s="18">
        <f t="shared" si="2144"/>
        <v>0</v>
      </c>
      <c r="BR854" s="18">
        <f t="shared" si="2144"/>
        <v>0</v>
      </c>
      <c r="BS854" s="18">
        <f t="shared" si="2144"/>
        <v>0</v>
      </c>
      <c r="BT854" s="18">
        <f t="shared" si="2144"/>
        <v>0</v>
      </c>
      <c r="BU854" s="18">
        <f t="shared" si="2144"/>
        <v>0</v>
      </c>
      <c r="BV854" s="18">
        <f t="shared" ref="BV854:DA854" si="2145">BV$852*(1-BV$396)</f>
        <v>0</v>
      </c>
      <c r="BW854" s="18">
        <f t="shared" si="2145"/>
        <v>0</v>
      </c>
      <c r="BX854" s="18">
        <f t="shared" si="2145"/>
        <v>0</v>
      </c>
      <c r="BY854" s="18">
        <f t="shared" si="2145"/>
        <v>0</v>
      </c>
      <c r="BZ854" s="18">
        <f t="shared" si="2145"/>
        <v>0</v>
      </c>
      <c r="CA854" s="18">
        <f t="shared" si="2145"/>
        <v>0</v>
      </c>
      <c r="CB854" s="18">
        <f t="shared" si="2145"/>
        <v>0</v>
      </c>
      <c r="CC854" s="18">
        <f t="shared" si="2145"/>
        <v>0</v>
      </c>
      <c r="CD854" s="18">
        <f t="shared" si="2145"/>
        <v>0</v>
      </c>
      <c r="CE854" s="18">
        <f t="shared" si="2145"/>
        <v>0</v>
      </c>
      <c r="CF854" s="18">
        <f t="shared" si="2145"/>
        <v>0</v>
      </c>
      <c r="CG854" s="18">
        <f t="shared" si="2145"/>
        <v>0</v>
      </c>
      <c r="CH854" s="18">
        <f t="shared" si="2145"/>
        <v>13823.473124625989</v>
      </c>
      <c r="CI854" s="18">
        <f t="shared" si="2145"/>
        <v>8104.2964833796359</v>
      </c>
      <c r="CJ854" s="18">
        <f t="shared" si="2145"/>
        <v>5886.2784183111153</v>
      </c>
      <c r="CK854" s="18">
        <f t="shared" si="2145"/>
        <v>14398.743972275228</v>
      </c>
      <c r="CL854" s="18">
        <f t="shared" si="2145"/>
        <v>13563.05380591171</v>
      </c>
      <c r="CM854" s="18">
        <f t="shared" si="2145"/>
        <v>8410.0025561197035</v>
      </c>
      <c r="CN854" s="18">
        <f t="shared" si="2145"/>
        <v>6017.7159691356865</v>
      </c>
      <c r="CO854" s="18">
        <f t="shared" si="2145"/>
        <v>14749.967835263153</v>
      </c>
      <c r="CP854" s="18">
        <f t="shared" si="2145"/>
        <v>13627.819090449098</v>
      </c>
      <c r="CQ854" s="18">
        <f t="shared" si="2145"/>
        <v>8418.4272140384492</v>
      </c>
      <c r="CR854" s="18">
        <f t="shared" si="2145"/>
        <v>6113.368764471903</v>
      </c>
      <c r="CS854" s="18">
        <f t="shared" si="2145"/>
        <v>15032.858092125116</v>
      </c>
      <c r="CT854" s="18">
        <f t="shared" si="2145"/>
        <v>14492.772697944054</v>
      </c>
      <c r="CU854" s="18">
        <f t="shared" si="2145"/>
        <v>8989.6518506861703</v>
      </c>
      <c r="CV854" s="18">
        <f t="shared" si="2145"/>
        <v>6527.4294144384894</v>
      </c>
      <c r="CW854" s="18">
        <f t="shared" si="2145"/>
        <v>15954.935995915645</v>
      </c>
      <c r="CX854" s="18">
        <f t="shared" si="2145"/>
        <v>14378.444262316361</v>
      </c>
      <c r="CY854" s="18">
        <f t="shared" si="2145"/>
        <v>8832.3870947214782</v>
      </c>
      <c r="CZ854" s="18">
        <f t="shared" si="2145"/>
        <v>6377.5140702167555</v>
      </c>
      <c r="DA854" s="18">
        <f t="shared" si="2145"/>
        <v>15807.476106185684</v>
      </c>
      <c r="DB854" s="18">
        <f t="shared" ref="DB854:EG854" si="2146">DB$852*(1-DB$396)</f>
        <v>14982.476600824972</v>
      </c>
      <c r="DC854" s="18">
        <f t="shared" si="2146"/>
        <v>9217.6500490768722</v>
      </c>
      <c r="DD854" s="18">
        <f t="shared" si="2146"/>
        <v>6642.6641197254212</v>
      </c>
      <c r="DE854" s="18">
        <f t="shared" si="2146"/>
        <v>16528.970101891027</v>
      </c>
      <c r="DF854" s="18">
        <f t="shared" si="2146"/>
        <v>15090.876094518955</v>
      </c>
      <c r="DG854" s="18">
        <f t="shared" si="2146"/>
        <v>9264.335553281775</v>
      </c>
      <c r="DH854" s="18">
        <f t="shared" si="2146"/>
        <v>6686.3605647533786</v>
      </c>
      <c r="DI854" s="18">
        <f t="shared" si="2146"/>
        <v>16687.900070466774</v>
      </c>
      <c r="DJ854" s="18">
        <f t="shared" si="2146"/>
        <v>15254.784007475033</v>
      </c>
      <c r="DK854" s="18">
        <f t="shared" si="2146"/>
        <v>9354.3788223538941</v>
      </c>
      <c r="DL854" s="18">
        <f t="shared" si="2146"/>
        <v>6718.2084039393403</v>
      </c>
      <c r="DM854" s="18">
        <f t="shared" si="2146"/>
        <v>16833.859125695006</v>
      </c>
      <c r="DN854" s="18">
        <f t="shared" si="2146"/>
        <v>15281.452031042252</v>
      </c>
      <c r="DO854" s="18">
        <f t="shared" si="2146"/>
        <v>9345.2048170936614</v>
      </c>
      <c r="DP854" s="18">
        <f t="shared" si="2146"/>
        <v>6693.2643384453622</v>
      </c>
      <c r="DQ854" s="18">
        <f t="shared" si="2146"/>
        <v>16874.371029663056</v>
      </c>
      <c r="DR854" s="18">
        <f t="shared" si="2146"/>
        <v>15512.25818580576</v>
      </c>
      <c r="DS854" s="18">
        <f t="shared" si="2146"/>
        <v>9477.2543993066083</v>
      </c>
      <c r="DT854" s="18">
        <f t="shared" si="2146"/>
        <v>6780.9343599219046</v>
      </c>
      <c r="DU854" s="18">
        <f t="shared" si="2146"/>
        <v>17130.173446391829</v>
      </c>
      <c r="DV854" s="18">
        <f t="shared" si="2146"/>
        <v>15658.626755089232</v>
      </c>
      <c r="DW854" s="18">
        <f t="shared" si="2146"/>
        <v>9487.4757477247076</v>
      </c>
      <c r="DX854" s="18">
        <f t="shared" si="2146"/>
        <v>6754.2420209934371</v>
      </c>
      <c r="DY854" s="18">
        <f t="shared" si="2146"/>
        <v>17344.327256239114</v>
      </c>
      <c r="DZ854" s="18">
        <f t="shared" si="2146"/>
        <v>16171.163766872627</v>
      </c>
      <c r="EA854" s="18">
        <f t="shared" si="2146"/>
        <v>9811.8102360956855</v>
      </c>
      <c r="EB854" s="18">
        <f t="shared" si="2146"/>
        <v>6856.2704409559174</v>
      </c>
      <c r="EC854" s="18">
        <f t="shared" si="2146"/>
        <v>17647.487279406872</v>
      </c>
      <c r="ED854" s="18">
        <f t="shared" si="2146"/>
        <v>16475.470978132453</v>
      </c>
      <c r="EE854" s="18">
        <f t="shared" si="2146"/>
        <v>9991.2435674352782</v>
      </c>
      <c r="EF854" s="18">
        <f t="shared" si="2146"/>
        <v>7092.9138480493639</v>
      </c>
      <c r="EG854" s="18">
        <f t="shared" si="2146"/>
        <v>18208.620273764976</v>
      </c>
      <c r="EH854" s="18">
        <f t="shared" ref="EH854:FR854" si="2147">EH$852*(1-EH$396)</f>
        <v>16776.640825433584</v>
      </c>
      <c r="EI854" s="18">
        <f t="shared" si="2147"/>
        <v>10167.634410755956</v>
      </c>
      <c r="EJ854" s="18">
        <f t="shared" si="2147"/>
        <v>7213.3880194627354</v>
      </c>
      <c r="EK854" s="18">
        <f t="shared" si="2147"/>
        <v>18542.668024264218</v>
      </c>
      <c r="EL854" s="18">
        <f t="shared" si="2147"/>
        <v>16992.37304965084</v>
      </c>
      <c r="EM854" s="18">
        <f t="shared" si="2147"/>
        <v>10283.696796005755</v>
      </c>
      <c r="EN854" s="18">
        <f t="shared" si="2147"/>
        <v>7311.9187260615354</v>
      </c>
      <c r="EO854" s="18">
        <f t="shared" si="2147"/>
        <v>18826.024062741493</v>
      </c>
      <c r="EP854" s="18">
        <f t="shared" si="2147"/>
        <v>17314.140446401765</v>
      </c>
      <c r="EQ854" s="18">
        <f t="shared" si="2147"/>
        <v>10383.923489371378</v>
      </c>
      <c r="ER854" s="18">
        <f t="shared" si="2147"/>
        <v>7284.233522148259</v>
      </c>
      <c r="ES854" s="18">
        <f t="shared" si="2147"/>
        <v>19157.655899562025</v>
      </c>
      <c r="ET854" s="18">
        <f t="shared" si="2147"/>
        <v>17669.914653469052</v>
      </c>
      <c r="EU854" s="18">
        <f t="shared" si="2147"/>
        <v>10593.621126052549</v>
      </c>
      <c r="EV854" s="18">
        <f t="shared" si="2147"/>
        <v>7428.5661819164616</v>
      </c>
      <c r="EW854" s="18">
        <f t="shared" si="2147"/>
        <v>19553.114107197707</v>
      </c>
      <c r="EX854" s="18">
        <f t="shared" si="2147"/>
        <v>18428.681837844979</v>
      </c>
      <c r="EY854" s="18">
        <f t="shared" si="2147"/>
        <v>11079.45834240429</v>
      </c>
      <c r="EZ854" s="18">
        <f t="shared" si="2147"/>
        <v>7792.4809255274567</v>
      </c>
      <c r="FA854" s="18">
        <f t="shared" si="2147"/>
        <v>20384.111576740132</v>
      </c>
      <c r="FB854" s="18">
        <f t="shared" si="2147"/>
        <v>18709.184376419584</v>
      </c>
      <c r="FC854" s="18">
        <f t="shared" si="2147"/>
        <v>11236.436717055531</v>
      </c>
      <c r="FD854" s="18">
        <f t="shared" si="2147"/>
        <v>7923.7999864457288</v>
      </c>
      <c r="FE854" s="18">
        <f t="shared" si="2147"/>
        <v>20748.341337859718</v>
      </c>
      <c r="FF854" s="18">
        <f t="shared" si="2147"/>
        <v>19287.926952301081</v>
      </c>
      <c r="FG854" s="18">
        <f t="shared" si="2147"/>
        <v>11596.152234551682</v>
      </c>
      <c r="FH854" s="18">
        <f t="shared" si="2147"/>
        <v>8155.9950862124342</v>
      </c>
      <c r="FI854" s="18">
        <f t="shared" si="2147"/>
        <v>21335.388629891946</v>
      </c>
      <c r="FJ854" s="18">
        <f t="shared" si="2147"/>
        <v>19846.533897357524</v>
      </c>
      <c r="FK854" s="18">
        <f t="shared" si="2147"/>
        <v>11941.939730723545</v>
      </c>
      <c r="FL854" s="18">
        <f t="shared" si="2147"/>
        <v>0</v>
      </c>
      <c r="FM854" s="18">
        <f t="shared" si="2147"/>
        <v>0</v>
      </c>
      <c r="FN854" s="18">
        <f t="shared" si="2147"/>
        <v>0</v>
      </c>
      <c r="FO854" s="18">
        <f t="shared" si="2147"/>
        <v>0</v>
      </c>
      <c r="FP854" s="18">
        <f t="shared" si="2147"/>
        <v>0</v>
      </c>
      <c r="FQ854" s="18">
        <f t="shared" si="2147"/>
        <v>0</v>
      </c>
      <c r="FR854" s="18">
        <f t="shared" si="2147"/>
        <v>0</v>
      </c>
    </row>
    <row r="855" spans="3:174">
      <c r="C855" s="117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8"/>
      <c r="BC855" s="18"/>
      <c r="BD855" s="18"/>
      <c r="BE855" s="18"/>
      <c r="BF855" s="18"/>
      <c r="BG855" s="18"/>
      <c r="BH855" s="18"/>
      <c r="BI855" s="18"/>
      <c r="BJ855" s="18"/>
      <c r="BK855" s="18"/>
      <c r="BL855" s="18"/>
      <c r="BM855" s="18"/>
      <c r="BN855" s="18"/>
      <c r="BO855" s="18"/>
      <c r="BP855" s="18"/>
      <c r="BQ855" s="18"/>
      <c r="BR855" s="18"/>
      <c r="BS855" s="18"/>
      <c r="BT855" s="18"/>
      <c r="BU855" s="18"/>
      <c r="BV855" s="18"/>
      <c r="BW855" s="18"/>
      <c r="BX855" s="18"/>
      <c r="BY855" s="18"/>
      <c r="BZ855" s="18"/>
      <c r="CA855" s="18"/>
      <c r="CB855" s="18"/>
      <c r="CC855" s="18"/>
      <c r="CD855" s="18"/>
      <c r="CE855" s="18"/>
      <c r="CF855" s="18"/>
      <c r="CG855" s="18"/>
      <c r="CH855" s="18"/>
      <c r="CI855" s="18"/>
      <c r="CJ855" s="18"/>
      <c r="CK855" s="18"/>
      <c r="CL855" s="18"/>
      <c r="CM855" s="18"/>
      <c r="CN855" s="18"/>
      <c r="CO855" s="18"/>
      <c r="CP855" s="18"/>
      <c r="CQ855" s="18"/>
      <c r="CR855" s="18"/>
      <c r="CS855" s="18"/>
      <c r="CT855" s="18"/>
      <c r="CU855" s="18"/>
      <c r="CV855" s="18"/>
      <c r="CW855" s="18"/>
      <c r="CX855" s="18"/>
      <c r="CY855" s="18"/>
      <c r="CZ855" s="18"/>
      <c r="DA855" s="18"/>
      <c r="DB855" s="18"/>
      <c r="DC855" s="18"/>
      <c r="DD855" s="18"/>
      <c r="DE855" s="18"/>
      <c r="DF855" s="18"/>
      <c r="DG855" s="18"/>
      <c r="DH855" s="18"/>
      <c r="DI855" s="18"/>
      <c r="DJ855" s="18"/>
      <c r="DK855" s="18"/>
      <c r="DL855" s="18"/>
      <c r="DM855" s="18"/>
      <c r="DN855" s="18"/>
      <c r="DO855" s="18"/>
      <c r="DP855" s="18"/>
      <c r="DQ855" s="18"/>
      <c r="DR855" s="18"/>
      <c r="DS855" s="18"/>
      <c r="DT855" s="18"/>
      <c r="DU855" s="18"/>
      <c r="DV855" s="18"/>
      <c r="DW855" s="18"/>
      <c r="DX855" s="18"/>
      <c r="DY855" s="18"/>
      <c r="DZ855" s="18"/>
      <c r="EA855" s="18"/>
      <c r="EB855" s="18"/>
      <c r="EC855" s="18"/>
      <c r="ED855" s="18"/>
      <c r="EE855" s="18"/>
      <c r="EF855" s="18"/>
      <c r="EG855" s="18"/>
      <c r="EH855" s="18"/>
      <c r="EI855" s="18"/>
      <c r="EJ855" s="18"/>
      <c r="EK855" s="18"/>
      <c r="EL855" s="18"/>
      <c r="EM855" s="18"/>
      <c r="EN855" s="18"/>
      <c r="EO855" s="18"/>
      <c r="EP855" s="18"/>
      <c r="EQ855" s="18"/>
      <c r="ER855" s="18"/>
      <c r="ES855" s="18"/>
      <c r="ET855" s="18"/>
      <c r="EU855" s="18"/>
      <c r="EV855" s="18"/>
      <c r="EW855" s="18"/>
      <c r="EX855" s="18"/>
      <c r="EY855" s="18"/>
      <c r="EZ855" s="18"/>
      <c r="FA855" s="18"/>
      <c r="FB855" s="18"/>
      <c r="FC855" s="18"/>
      <c r="FD855" s="18"/>
      <c r="FE855" s="18"/>
      <c r="FF855" s="18"/>
      <c r="FG855" s="18"/>
      <c r="FH855" s="18"/>
      <c r="FI855" s="18"/>
      <c r="FJ855" s="18"/>
      <c r="FK855" s="18"/>
      <c r="FL855" s="18"/>
      <c r="FM855" s="18"/>
      <c r="FN855" s="18"/>
      <c r="FO855" s="18"/>
      <c r="FP855" s="18"/>
      <c r="FQ855" s="18"/>
      <c r="FR855" s="18"/>
    </row>
    <row r="856" spans="3:174" ht="13.2" customHeight="1">
      <c r="C856" s="495" t="s">
        <v>710</v>
      </c>
      <c r="D856" s="144" t="s">
        <v>282</v>
      </c>
      <c r="I856" s="312">
        <f>SUM(J856:FR856)</f>
        <v>59</v>
      </c>
      <c r="J856" s="18">
        <f t="shared" ref="J856:AO856" si="2148">J349</f>
        <v>0</v>
      </c>
      <c r="K856" s="18">
        <f t="shared" si="2148"/>
        <v>0</v>
      </c>
      <c r="L856" s="18">
        <f t="shared" si="2148"/>
        <v>0</v>
      </c>
      <c r="M856" s="18">
        <f t="shared" si="2148"/>
        <v>0</v>
      </c>
      <c r="N856" s="18">
        <f t="shared" si="2148"/>
        <v>0</v>
      </c>
      <c r="O856" s="18">
        <f t="shared" si="2148"/>
        <v>0</v>
      </c>
      <c r="P856" s="18">
        <f t="shared" si="2148"/>
        <v>0</v>
      </c>
      <c r="Q856" s="18">
        <f t="shared" si="2148"/>
        <v>0</v>
      </c>
      <c r="R856" s="18">
        <f t="shared" si="2148"/>
        <v>0</v>
      </c>
      <c r="S856" s="18">
        <f t="shared" si="2148"/>
        <v>0</v>
      </c>
      <c r="T856" s="18">
        <f t="shared" si="2148"/>
        <v>0</v>
      </c>
      <c r="U856" s="18">
        <f t="shared" si="2148"/>
        <v>0</v>
      </c>
      <c r="V856" s="18">
        <f t="shared" si="2148"/>
        <v>0</v>
      </c>
      <c r="W856" s="18">
        <f t="shared" si="2148"/>
        <v>0</v>
      </c>
      <c r="X856" s="18">
        <f t="shared" si="2148"/>
        <v>0</v>
      </c>
      <c r="Y856" s="18">
        <f t="shared" si="2148"/>
        <v>0</v>
      </c>
      <c r="Z856" s="18">
        <f t="shared" si="2148"/>
        <v>0</v>
      </c>
      <c r="AA856" s="18">
        <f t="shared" si="2148"/>
        <v>0</v>
      </c>
      <c r="AB856" s="18">
        <f t="shared" si="2148"/>
        <v>1</v>
      </c>
      <c r="AC856" s="18">
        <f t="shared" si="2148"/>
        <v>1</v>
      </c>
      <c r="AD856" s="18">
        <f t="shared" si="2148"/>
        <v>1</v>
      </c>
      <c r="AE856" s="18">
        <f t="shared" si="2148"/>
        <v>1</v>
      </c>
      <c r="AF856" s="18">
        <f t="shared" si="2148"/>
        <v>1</v>
      </c>
      <c r="AG856" s="18">
        <f t="shared" si="2148"/>
        <v>1</v>
      </c>
      <c r="AH856" s="18">
        <f t="shared" si="2148"/>
        <v>1</v>
      </c>
      <c r="AI856" s="18">
        <f t="shared" si="2148"/>
        <v>1</v>
      </c>
      <c r="AJ856" s="18">
        <f t="shared" si="2148"/>
        <v>1</v>
      </c>
      <c r="AK856" s="18">
        <f t="shared" si="2148"/>
        <v>1</v>
      </c>
      <c r="AL856" s="18">
        <f t="shared" si="2148"/>
        <v>1</v>
      </c>
      <c r="AM856" s="18">
        <f t="shared" si="2148"/>
        <v>1</v>
      </c>
      <c r="AN856" s="18">
        <f t="shared" si="2148"/>
        <v>1</v>
      </c>
      <c r="AO856" s="18">
        <f t="shared" si="2148"/>
        <v>1</v>
      </c>
      <c r="AP856" s="18">
        <f t="shared" ref="AP856:BU856" si="2149">AP349</f>
        <v>1</v>
      </c>
      <c r="AQ856" s="18">
        <f t="shared" si="2149"/>
        <v>1</v>
      </c>
      <c r="AR856" s="18">
        <f t="shared" si="2149"/>
        <v>1</v>
      </c>
      <c r="AS856" s="18">
        <f t="shared" si="2149"/>
        <v>1</v>
      </c>
      <c r="AT856" s="18">
        <f t="shared" si="2149"/>
        <v>1</v>
      </c>
      <c r="AU856" s="18">
        <f t="shared" si="2149"/>
        <v>1</v>
      </c>
      <c r="AV856" s="18">
        <f t="shared" si="2149"/>
        <v>1</v>
      </c>
      <c r="AW856" s="18">
        <f t="shared" si="2149"/>
        <v>1</v>
      </c>
      <c r="AX856" s="18">
        <f t="shared" si="2149"/>
        <v>1</v>
      </c>
      <c r="AY856" s="18">
        <f t="shared" si="2149"/>
        <v>1</v>
      </c>
      <c r="AZ856" s="18">
        <f t="shared" si="2149"/>
        <v>1</v>
      </c>
      <c r="BA856" s="18">
        <f t="shared" si="2149"/>
        <v>1</v>
      </c>
      <c r="BB856" s="18">
        <f t="shared" si="2149"/>
        <v>1</v>
      </c>
      <c r="BC856" s="18">
        <f t="shared" si="2149"/>
        <v>1</v>
      </c>
      <c r="BD856" s="18">
        <f t="shared" si="2149"/>
        <v>1</v>
      </c>
      <c r="BE856" s="18">
        <f t="shared" si="2149"/>
        <v>1</v>
      </c>
      <c r="BF856" s="18">
        <f t="shared" si="2149"/>
        <v>1</v>
      </c>
      <c r="BG856" s="18">
        <f t="shared" si="2149"/>
        <v>1</v>
      </c>
      <c r="BH856" s="18">
        <f t="shared" si="2149"/>
        <v>1</v>
      </c>
      <c r="BI856" s="18">
        <f t="shared" si="2149"/>
        <v>1</v>
      </c>
      <c r="BJ856" s="18">
        <f t="shared" si="2149"/>
        <v>1</v>
      </c>
      <c r="BK856" s="18">
        <f t="shared" si="2149"/>
        <v>1</v>
      </c>
      <c r="BL856" s="18">
        <f t="shared" si="2149"/>
        <v>1</v>
      </c>
      <c r="BM856" s="18">
        <f t="shared" si="2149"/>
        <v>1</v>
      </c>
      <c r="BN856" s="18">
        <f t="shared" si="2149"/>
        <v>1</v>
      </c>
      <c r="BO856" s="18">
        <f t="shared" si="2149"/>
        <v>1</v>
      </c>
      <c r="BP856" s="18">
        <f t="shared" si="2149"/>
        <v>1</v>
      </c>
      <c r="BQ856" s="18">
        <f t="shared" si="2149"/>
        <v>1</v>
      </c>
      <c r="BR856" s="18">
        <f t="shared" si="2149"/>
        <v>1</v>
      </c>
      <c r="BS856" s="18">
        <f t="shared" si="2149"/>
        <v>1</v>
      </c>
      <c r="BT856" s="18">
        <f t="shared" si="2149"/>
        <v>1</v>
      </c>
      <c r="BU856" s="18">
        <f t="shared" si="2149"/>
        <v>1</v>
      </c>
      <c r="BV856" s="18">
        <f t="shared" ref="BV856:DA856" si="2150">BV349</f>
        <v>1</v>
      </c>
      <c r="BW856" s="18">
        <f t="shared" si="2150"/>
        <v>1</v>
      </c>
      <c r="BX856" s="18">
        <f t="shared" si="2150"/>
        <v>1</v>
      </c>
      <c r="BY856" s="18">
        <f t="shared" si="2150"/>
        <v>1</v>
      </c>
      <c r="BZ856" s="18">
        <f t="shared" si="2150"/>
        <v>1</v>
      </c>
      <c r="CA856" s="18">
        <f t="shared" si="2150"/>
        <v>1</v>
      </c>
      <c r="CB856" s="18">
        <f t="shared" si="2150"/>
        <v>1</v>
      </c>
      <c r="CC856" s="18">
        <f t="shared" si="2150"/>
        <v>1</v>
      </c>
      <c r="CD856" s="18">
        <f t="shared" si="2150"/>
        <v>1</v>
      </c>
      <c r="CE856" s="18">
        <f t="shared" si="2150"/>
        <v>1</v>
      </c>
      <c r="CF856" s="18">
        <f t="shared" si="2150"/>
        <v>1</v>
      </c>
      <c r="CG856" s="18">
        <f t="shared" si="2150"/>
        <v>1</v>
      </c>
      <c r="CH856" s="18">
        <f t="shared" si="2150"/>
        <v>1</v>
      </c>
      <c r="CI856" s="18">
        <f t="shared" si="2150"/>
        <v>0</v>
      </c>
      <c r="CJ856" s="18">
        <f t="shared" si="2150"/>
        <v>0</v>
      </c>
      <c r="CK856" s="18">
        <f t="shared" si="2150"/>
        <v>0</v>
      </c>
      <c r="CL856" s="18">
        <f t="shared" si="2150"/>
        <v>0</v>
      </c>
      <c r="CM856" s="18">
        <f t="shared" si="2150"/>
        <v>0</v>
      </c>
      <c r="CN856" s="18">
        <f t="shared" si="2150"/>
        <v>0</v>
      </c>
      <c r="CO856" s="18">
        <f t="shared" si="2150"/>
        <v>0</v>
      </c>
      <c r="CP856" s="18">
        <f t="shared" si="2150"/>
        <v>0</v>
      </c>
      <c r="CQ856" s="18">
        <f t="shared" si="2150"/>
        <v>0</v>
      </c>
      <c r="CR856" s="18">
        <f t="shared" si="2150"/>
        <v>0</v>
      </c>
      <c r="CS856" s="18">
        <f t="shared" si="2150"/>
        <v>0</v>
      </c>
      <c r="CT856" s="18">
        <f t="shared" si="2150"/>
        <v>0</v>
      </c>
      <c r="CU856" s="18">
        <f t="shared" si="2150"/>
        <v>0</v>
      </c>
      <c r="CV856" s="18">
        <f t="shared" si="2150"/>
        <v>0</v>
      </c>
      <c r="CW856" s="18">
        <f t="shared" si="2150"/>
        <v>0</v>
      </c>
      <c r="CX856" s="18">
        <f t="shared" si="2150"/>
        <v>0</v>
      </c>
      <c r="CY856" s="18">
        <f t="shared" si="2150"/>
        <v>0</v>
      </c>
      <c r="CZ856" s="18">
        <f t="shared" si="2150"/>
        <v>0</v>
      </c>
      <c r="DA856" s="18">
        <f t="shared" si="2150"/>
        <v>0</v>
      </c>
      <c r="DB856" s="18">
        <f t="shared" ref="DB856:EG856" si="2151">DB349</f>
        <v>0</v>
      </c>
      <c r="DC856" s="18">
        <f t="shared" si="2151"/>
        <v>0</v>
      </c>
      <c r="DD856" s="18">
        <f t="shared" si="2151"/>
        <v>0</v>
      </c>
      <c r="DE856" s="18">
        <f t="shared" si="2151"/>
        <v>0</v>
      </c>
      <c r="DF856" s="18">
        <f t="shared" si="2151"/>
        <v>0</v>
      </c>
      <c r="DG856" s="18">
        <f t="shared" si="2151"/>
        <v>0</v>
      </c>
      <c r="DH856" s="18">
        <f t="shared" si="2151"/>
        <v>0</v>
      </c>
      <c r="DI856" s="18">
        <f t="shared" si="2151"/>
        <v>0</v>
      </c>
      <c r="DJ856" s="18">
        <f t="shared" si="2151"/>
        <v>0</v>
      </c>
      <c r="DK856" s="18">
        <f t="shared" si="2151"/>
        <v>0</v>
      </c>
      <c r="DL856" s="18">
        <f t="shared" si="2151"/>
        <v>0</v>
      </c>
      <c r="DM856" s="18">
        <f t="shared" si="2151"/>
        <v>0</v>
      </c>
      <c r="DN856" s="18">
        <f t="shared" si="2151"/>
        <v>0</v>
      </c>
      <c r="DO856" s="18">
        <f t="shared" si="2151"/>
        <v>0</v>
      </c>
      <c r="DP856" s="18">
        <f t="shared" si="2151"/>
        <v>0</v>
      </c>
      <c r="DQ856" s="18">
        <f t="shared" si="2151"/>
        <v>0</v>
      </c>
      <c r="DR856" s="18">
        <f t="shared" si="2151"/>
        <v>0</v>
      </c>
      <c r="DS856" s="18">
        <f t="shared" si="2151"/>
        <v>0</v>
      </c>
      <c r="DT856" s="18">
        <f t="shared" si="2151"/>
        <v>0</v>
      </c>
      <c r="DU856" s="18">
        <f t="shared" si="2151"/>
        <v>0</v>
      </c>
      <c r="DV856" s="18">
        <f t="shared" si="2151"/>
        <v>0</v>
      </c>
      <c r="DW856" s="18">
        <f t="shared" si="2151"/>
        <v>0</v>
      </c>
      <c r="DX856" s="18">
        <f t="shared" si="2151"/>
        <v>0</v>
      </c>
      <c r="DY856" s="18">
        <f t="shared" si="2151"/>
        <v>0</v>
      </c>
      <c r="DZ856" s="18">
        <f t="shared" si="2151"/>
        <v>0</v>
      </c>
      <c r="EA856" s="18">
        <f t="shared" si="2151"/>
        <v>0</v>
      </c>
      <c r="EB856" s="18">
        <f t="shared" si="2151"/>
        <v>0</v>
      </c>
      <c r="EC856" s="18">
        <f t="shared" si="2151"/>
        <v>0</v>
      </c>
      <c r="ED856" s="18">
        <f t="shared" si="2151"/>
        <v>0</v>
      </c>
      <c r="EE856" s="18">
        <f t="shared" si="2151"/>
        <v>0</v>
      </c>
      <c r="EF856" s="18">
        <f t="shared" si="2151"/>
        <v>0</v>
      </c>
      <c r="EG856" s="18">
        <f t="shared" si="2151"/>
        <v>0</v>
      </c>
      <c r="EH856" s="18">
        <f t="shared" ref="EH856:FR856" si="2152">EH349</f>
        <v>0</v>
      </c>
      <c r="EI856" s="18">
        <f t="shared" si="2152"/>
        <v>0</v>
      </c>
      <c r="EJ856" s="18">
        <f t="shared" si="2152"/>
        <v>0</v>
      </c>
      <c r="EK856" s="18">
        <f t="shared" si="2152"/>
        <v>0</v>
      </c>
      <c r="EL856" s="18">
        <f t="shared" si="2152"/>
        <v>0</v>
      </c>
      <c r="EM856" s="18">
        <f t="shared" si="2152"/>
        <v>0</v>
      </c>
      <c r="EN856" s="18">
        <f t="shared" si="2152"/>
        <v>0</v>
      </c>
      <c r="EO856" s="18">
        <f t="shared" si="2152"/>
        <v>0</v>
      </c>
      <c r="EP856" s="18">
        <f t="shared" si="2152"/>
        <v>0</v>
      </c>
      <c r="EQ856" s="18">
        <f t="shared" si="2152"/>
        <v>0</v>
      </c>
      <c r="ER856" s="18">
        <f t="shared" si="2152"/>
        <v>0</v>
      </c>
      <c r="ES856" s="18">
        <f t="shared" si="2152"/>
        <v>0</v>
      </c>
      <c r="ET856" s="18">
        <f t="shared" si="2152"/>
        <v>0</v>
      </c>
      <c r="EU856" s="18">
        <f t="shared" si="2152"/>
        <v>0</v>
      </c>
      <c r="EV856" s="18">
        <f t="shared" si="2152"/>
        <v>0</v>
      </c>
      <c r="EW856" s="18">
        <f t="shared" si="2152"/>
        <v>0</v>
      </c>
      <c r="EX856" s="18">
        <f t="shared" si="2152"/>
        <v>0</v>
      </c>
      <c r="EY856" s="18">
        <f t="shared" si="2152"/>
        <v>0</v>
      </c>
      <c r="EZ856" s="18">
        <f t="shared" si="2152"/>
        <v>0</v>
      </c>
      <c r="FA856" s="18">
        <f t="shared" si="2152"/>
        <v>0</v>
      </c>
      <c r="FB856" s="18">
        <f t="shared" si="2152"/>
        <v>0</v>
      </c>
      <c r="FC856" s="18">
        <f t="shared" si="2152"/>
        <v>0</v>
      </c>
      <c r="FD856" s="18">
        <f t="shared" si="2152"/>
        <v>0</v>
      </c>
      <c r="FE856" s="18">
        <f t="shared" si="2152"/>
        <v>0</v>
      </c>
      <c r="FF856" s="18">
        <f t="shared" si="2152"/>
        <v>0</v>
      </c>
      <c r="FG856" s="18">
        <f t="shared" si="2152"/>
        <v>0</v>
      </c>
      <c r="FH856" s="18">
        <f t="shared" si="2152"/>
        <v>0</v>
      </c>
      <c r="FI856" s="18">
        <f t="shared" si="2152"/>
        <v>0</v>
      </c>
      <c r="FJ856" s="18">
        <f t="shared" si="2152"/>
        <v>0</v>
      </c>
      <c r="FK856" s="18">
        <f t="shared" si="2152"/>
        <v>0</v>
      </c>
      <c r="FL856" s="18">
        <f t="shared" si="2152"/>
        <v>0</v>
      </c>
      <c r="FM856" s="18">
        <f t="shared" si="2152"/>
        <v>0</v>
      </c>
      <c r="FN856" s="18">
        <f t="shared" si="2152"/>
        <v>0</v>
      </c>
      <c r="FO856" s="18">
        <f t="shared" si="2152"/>
        <v>0</v>
      </c>
      <c r="FP856" s="18">
        <f t="shared" si="2152"/>
        <v>0</v>
      </c>
      <c r="FQ856" s="18">
        <f t="shared" si="2152"/>
        <v>0</v>
      </c>
      <c r="FR856" s="18">
        <f t="shared" si="2152"/>
        <v>0</v>
      </c>
    </row>
    <row r="857" spans="3:174">
      <c r="E857" s="142" t="s">
        <v>413</v>
      </c>
    </row>
    <row r="858" spans="3:174">
      <c r="C858" t="s">
        <v>487</v>
      </c>
      <c r="D858" s="144" t="s">
        <v>488</v>
      </c>
      <c r="E858" s="193">
        <f>INDEX(Assumptions!$G549:$G549,MATCH($A$1,Model_Number,0))</f>
        <v>1.2</v>
      </c>
      <c r="J858" s="81">
        <f>$E858*(J$848&gt;0)</f>
        <v>0</v>
      </c>
      <c r="K858" s="81">
        <f t="shared" ref="K858:BV858" si="2153">$E858*(K$848&gt;0)</f>
        <v>0</v>
      </c>
      <c r="L858" s="81">
        <f t="shared" si="2153"/>
        <v>0</v>
      </c>
      <c r="M858" s="81">
        <f t="shared" si="2153"/>
        <v>0</v>
      </c>
      <c r="N858" s="81">
        <f t="shared" si="2153"/>
        <v>0</v>
      </c>
      <c r="O858" s="81">
        <f t="shared" si="2153"/>
        <v>0</v>
      </c>
      <c r="P858" s="81">
        <f t="shared" si="2153"/>
        <v>0</v>
      </c>
      <c r="Q858" s="81">
        <f t="shared" si="2153"/>
        <v>0</v>
      </c>
      <c r="R858" s="81">
        <f t="shared" si="2153"/>
        <v>0</v>
      </c>
      <c r="S858" s="81">
        <f t="shared" si="2153"/>
        <v>0</v>
      </c>
      <c r="T858" s="81">
        <f t="shared" si="2153"/>
        <v>0</v>
      </c>
      <c r="U858" s="81">
        <f t="shared" si="2153"/>
        <v>0</v>
      </c>
      <c r="V858" s="81">
        <f t="shared" si="2153"/>
        <v>0</v>
      </c>
      <c r="W858" s="81">
        <f t="shared" si="2153"/>
        <v>0</v>
      </c>
      <c r="X858" s="81">
        <f t="shared" si="2153"/>
        <v>0</v>
      </c>
      <c r="Y858" s="81">
        <f t="shared" si="2153"/>
        <v>0</v>
      </c>
      <c r="Z858" s="81">
        <f t="shared" si="2153"/>
        <v>0</v>
      </c>
      <c r="AA858" s="81">
        <f t="shared" si="2153"/>
        <v>0</v>
      </c>
      <c r="AB858" s="81">
        <f t="shared" si="2153"/>
        <v>1.2</v>
      </c>
      <c r="AC858" s="81">
        <f t="shared" si="2153"/>
        <v>1.2</v>
      </c>
      <c r="AD858" s="81">
        <f t="shared" si="2153"/>
        <v>1.2</v>
      </c>
      <c r="AE858" s="81">
        <f t="shared" si="2153"/>
        <v>1.2</v>
      </c>
      <c r="AF858" s="81">
        <f t="shared" si="2153"/>
        <v>1.2</v>
      </c>
      <c r="AG858" s="81">
        <f t="shared" si="2153"/>
        <v>1.2</v>
      </c>
      <c r="AH858" s="81">
        <f t="shared" si="2153"/>
        <v>1.2</v>
      </c>
      <c r="AI858" s="81">
        <f t="shared" si="2153"/>
        <v>1.2</v>
      </c>
      <c r="AJ858" s="81">
        <f t="shared" si="2153"/>
        <v>1.2</v>
      </c>
      <c r="AK858" s="81">
        <f t="shared" si="2153"/>
        <v>1.2</v>
      </c>
      <c r="AL858" s="81">
        <f t="shared" si="2153"/>
        <v>1.2</v>
      </c>
      <c r="AM858" s="81">
        <f t="shared" si="2153"/>
        <v>1.2</v>
      </c>
      <c r="AN858" s="81">
        <f t="shared" si="2153"/>
        <v>1.2</v>
      </c>
      <c r="AO858" s="81">
        <f t="shared" si="2153"/>
        <v>1.2</v>
      </c>
      <c r="AP858" s="81">
        <f t="shared" si="2153"/>
        <v>1.2</v>
      </c>
      <c r="AQ858" s="81">
        <f t="shared" si="2153"/>
        <v>1.2</v>
      </c>
      <c r="AR858" s="81">
        <f t="shared" si="2153"/>
        <v>1.2</v>
      </c>
      <c r="AS858" s="81">
        <f t="shared" si="2153"/>
        <v>1.2</v>
      </c>
      <c r="AT858" s="81">
        <f t="shared" si="2153"/>
        <v>1.2</v>
      </c>
      <c r="AU858" s="81">
        <f t="shared" si="2153"/>
        <v>1.2</v>
      </c>
      <c r="AV858" s="81">
        <f t="shared" si="2153"/>
        <v>1.2</v>
      </c>
      <c r="AW858" s="81">
        <f t="shared" si="2153"/>
        <v>1.2</v>
      </c>
      <c r="AX858" s="81">
        <f t="shared" si="2153"/>
        <v>1.2</v>
      </c>
      <c r="AY858" s="81">
        <f t="shared" si="2153"/>
        <v>1.2</v>
      </c>
      <c r="AZ858" s="81">
        <f t="shared" si="2153"/>
        <v>1.2</v>
      </c>
      <c r="BA858" s="81">
        <f t="shared" si="2153"/>
        <v>1.2</v>
      </c>
      <c r="BB858" s="81">
        <f t="shared" si="2153"/>
        <v>1.2</v>
      </c>
      <c r="BC858" s="81">
        <f t="shared" si="2153"/>
        <v>1.2</v>
      </c>
      <c r="BD858" s="81">
        <f t="shared" si="2153"/>
        <v>1.2</v>
      </c>
      <c r="BE858" s="81">
        <f t="shared" si="2153"/>
        <v>1.2</v>
      </c>
      <c r="BF858" s="81">
        <f t="shared" si="2153"/>
        <v>1.2</v>
      </c>
      <c r="BG858" s="81">
        <f t="shared" si="2153"/>
        <v>1.2</v>
      </c>
      <c r="BH858" s="81">
        <f t="shared" si="2153"/>
        <v>1.2</v>
      </c>
      <c r="BI858" s="81">
        <f t="shared" si="2153"/>
        <v>1.2</v>
      </c>
      <c r="BJ858" s="81">
        <f t="shared" si="2153"/>
        <v>1.2</v>
      </c>
      <c r="BK858" s="81">
        <f t="shared" si="2153"/>
        <v>1.2</v>
      </c>
      <c r="BL858" s="81">
        <f t="shared" si="2153"/>
        <v>1.2</v>
      </c>
      <c r="BM858" s="81">
        <f t="shared" si="2153"/>
        <v>1.2</v>
      </c>
      <c r="BN858" s="81">
        <f t="shared" si="2153"/>
        <v>1.2</v>
      </c>
      <c r="BO858" s="81">
        <f t="shared" si="2153"/>
        <v>1.2</v>
      </c>
      <c r="BP858" s="81">
        <f t="shared" si="2153"/>
        <v>1.2</v>
      </c>
      <c r="BQ858" s="81">
        <f t="shared" si="2153"/>
        <v>1.2</v>
      </c>
      <c r="BR858" s="81">
        <f t="shared" si="2153"/>
        <v>1.2</v>
      </c>
      <c r="BS858" s="81">
        <f t="shared" si="2153"/>
        <v>1.2</v>
      </c>
      <c r="BT858" s="81">
        <f t="shared" si="2153"/>
        <v>1.2</v>
      </c>
      <c r="BU858" s="81">
        <f t="shared" si="2153"/>
        <v>1.2</v>
      </c>
      <c r="BV858" s="81">
        <f t="shared" si="2153"/>
        <v>1.2</v>
      </c>
      <c r="BW858" s="81">
        <f t="shared" ref="BW858:EH858" si="2154">$E858*(BW$848&gt;0)</f>
        <v>1.2</v>
      </c>
      <c r="BX858" s="81">
        <f t="shared" si="2154"/>
        <v>1.2</v>
      </c>
      <c r="BY858" s="81">
        <f t="shared" si="2154"/>
        <v>1.2</v>
      </c>
      <c r="BZ858" s="81">
        <f t="shared" si="2154"/>
        <v>1.2</v>
      </c>
      <c r="CA858" s="81">
        <f t="shared" si="2154"/>
        <v>1.2</v>
      </c>
      <c r="CB858" s="81">
        <f t="shared" si="2154"/>
        <v>1.2</v>
      </c>
      <c r="CC858" s="81">
        <f t="shared" si="2154"/>
        <v>1.2</v>
      </c>
      <c r="CD858" s="81">
        <f t="shared" si="2154"/>
        <v>1.2</v>
      </c>
      <c r="CE858" s="81">
        <f t="shared" si="2154"/>
        <v>1.2</v>
      </c>
      <c r="CF858" s="81">
        <f t="shared" si="2154"/>
        <v>1.2</v>
      </c>
      <c r="CG858" s="81">
        <f t="shared" si="2154"/>
        <v>1.2</v>
      </c>
      <c r="CH858" s="81">
        <f t="shared" si="2154"/>
        <v>1.2</v>
      </c>
      <c r="CI858" s="81">
        <f t="shared" si="2154"/>
        <v>1.2</v>
      </c>
      <c r="CJ858" s="81">
        <f t="shared" si="2154"/>
        <v>1.2</v>
      </c>
      <c r="CK858" s="81">
        <f t="shared" si="2154"/>
        <v>1.2</v>
      </c>
      <c r="CL858" s="81">
        <f t="shared" si="2154"/>
        <v>1.2</v>
      </c>
      <c r="CM858" s="81">
        <f t="shared" si="2154"/>
        <v>1.2</v>
      </c>
      <c r="CN858" s="81">
        <f t="shared" si="2154"/>
        <v>1.2</v>
      </c>
      <c r="CO858" s="81">
        <f t="shared" si="2154"/>
        <v>1.2</v>
      </c>
      <c r="CP858" s="81">
        <f t="shared" si="2154"/>
        <v>1.2</v>
      </c>
      <c r="CQ858" s="81">
        <f t="shared" si="2154"/>
        <v>1.2</v>
      </c>
      <c r="CR858" s="81">
        <f t="shared" si="2154"/>
        <v>1.2</v>
      </c>
      <c r="CS858" s="81">
        <f t="shared" si="2154"/>
        <v>1.2</v>
      </c>
      <c r="CT858" s="81">
        <f t="shared" si="2154"/>
        <v>1.2</v>
      </c>
      <c r="CU858" s="81">
        <f t="shared" si="2154"/>
        <v>1.2</v>
      </c>
      <c r="CV858" s="81">
        <f t="shared" si="2154"/>
        <v>0</v>
      </c>
      <c r="CW858" s="81">
        <f t="shared" si="2154"/>
        <v>0</v>
      </c>
      <c r="CX858" s="81">
        <f t="shared" si="2154"/>
        <v>0</v>
      </c>
      <c r="CY858" s="81">
        <f t="shared" si="2154"/>
        <v>0</v>
      </c>
      <c r="CZ858" s="81">
        <f t="shared" si="2154"/>
        <v>0</v>
      </c>
      <c r="DA858" s="81">
        <f t="shared" si="2154"/>
        <v>0</v>
      </c>
      <c r="DB858" s="81">
        <f t="shared" si="2154"/>
        <v>0</v>
      </c>
      <c r="DC858" s="81">
        <f t="shared" si="2154"/>
        <v>0</v>
      </c>
      <c r="DD858" s="81">
        <f t="shared" si="2154"/>
        <v>0</v>
      </c>
      <c r="DE858" s="81">
        <f t="shared" si="2154"/>
        <v>0</v>
      </c>
      <c r="DF858" s="81">
        <f t="shared" si="2154"/>
        <v>0</v>
      </c>
      <c r="DG858" s="81">
        <f t="shared" si="2154"/>
        <v>0</v>
      </c>
      <c r="DH858" s="81">
        <f t="shared" si="2154"/>
        <v>0</v>
      </c>
      <c r="DI858" s="81">
        <f t="shared" si="2154"/>
        <v>0</v>
      </c>
      <c r="DJ858" s="81">
        <f t="shared" si="2154"/>
        <v>0</v>
      </c>
      <c r="DK858" s="81">
        <f t="shared" si="2154"/>
        <v>0</v>
      </c>
      <c r="DL858" s="81">
        <f t="shared" si="2154"/>
        <v>0</v>
      </c>
      <c r="DM858" s="81">
        <f t="shared" si="2154"/>
        <v>0</v>
      </c>
      <c r="DN858" s="81">
        <f t="shared" si="2154"/>
        <v>0</v>
      </c>
      <c r="DO858" s="81">
        <f t="shared" si="2154"/>
        <v>0</v>
      </c>
      <c r="DP858" s="81">
        <f t="shared" si="2154"/>
        <v>0</v>
      </c>
      <c r="DQ858" s="81">
        <f t="shared" si="2154"/>
        <v>0</v>
      </c>
      <c r="DR858" s="81">
        <f t="shared" si="2154"/>
        <v>0</v>
      </c>
      <c r="DS858" s="81">
        <f t="shared" si="2154"/>
        <v>0</v>
      </c>
      <c r="DT858" s="81">
        <f t="shared" si="2154"/>
        <v>0</v>
      </c>
      <c r="DU858" s="81">
        <f t="shared" si="2154"/>
        <v>0</v>
      </c>
      <c r="DV858" s="81">
        <f t="shared" si="2154"/>
        <v>0</v>
      </c>
      <c r="DW858" s="81">
        <f t="shared" si="2154"/>
        <v>0</v>
      </c>
      <c r="DX858" s="81">
        <f t="shared" si="2154"/>
        <v>0</v>
      </c>
      <c r="DY858" s="81">
        <f t="shared" si="2154"/>
        <v>0</v>
      </c>
      <c r="DZ858" s="81">
        <f t="shared" si="2154"/>
        <v>0</v>
      </c>
      <c r="EA858" s="81">
        <f t="shared" si="2154"/>
        <v>0</v>
      </c>
      <c r="EB858" s="81">
        <f t="shared" si="2154"/>
        <v>0</v>
      </c>
      <c r="EC858" s="81">
        <f t="shared" si="2154"/>
        <v>0</v>
      </c>
      <c r="ED858" s="81">
        <f t="shared" si="2154"/>
        <v>0</v>
      </c>
      <c r="EE858" s="81">
        <f t="shared" si="2154"/>
        <v>0</v>
      </c>
      <c r="EF858" s="81">
        <f t="shared" si="2154"/>
        <v>0</v>
      </c>
      <c r="EG858" s="81">
        <f t="shared" si="2154"/>
        <v>0</v>
      </c>
      <c r="EH858" s="81">
        <f t="shared" si="2154"/>
        <v>0</v>
      </c>
      <c r="EI858" s="81">
        <f t="shared" ref="EI858:FR858" si="2155">$E858*(EI$848&gt;0)</f>
        <v>0</v>
      </c>
      <c r="EJ858" s="81">
        <f t="shared" si="2155"/>
        <v>0</v>
      </c>
      <c r="EK858" s="81">
        <f t="shared" si="2155"/>
        <v>0</v>
      </c>
      <c r="EL858" s="81">
        <f t="shared" si="2155"/>
        <v>0</v>
      </c>
      <c r="EM858" s="81">
        <f t="shared" si="2155"/>
        <v>0</v>
      </c>
      <c r="EN858" s="81">
        <f t="shared" si="2155"/>
        <v>0</v>
      </c>
      <c r="EO858" s="81">
        <f t="shared" si="2155"/>
        <v>0</v>
      </c>
      <c r="EP858" s="81">
        <f t="shared" si="2155"/>
        <v>0</v>
      </c>
      <c r="EQ858" s="81">
        <f t="shared" si="2155"/>
        <v>0</v>
      </c>
      <c r="ER858" s="81">
        <f t="shared" si="2155"/>
        <v>0</v>
      </c>
      <c r="ES858" s="81">
        <f t="shared" si="2155"/>
        <v>0</v>
      </c>
      <c r="ET858" s="81">
        <f t="shared" si="2155"/>
        <v>0</v>
      </c>
      <c r="EU858" s="81">
        <f t="shared" si="2155"/>
        <v>0</v>
      </c>
      <c r="EV858" s="81">
        <f t="shared" si="2155"/>
        <v>0</v>
      </c>
      <c r="EW858" s="81">
        <f t="shared" si="2155"/>
        <v>0</v>
      </c>
      <c r="EX858" s="81">
        <f t="shared" si="2155"/>
        <v>0</v>
      </c>
      <c r="EY858" s="81">
        <f t="shared" si="2155"/>
        <v>0</v>
      </c>
      <c r="EZ858" s="81">
        <f t="shared" si="2155"/>
        <v>0</v>
      </c>
      <c r="FA858" s="81">
        <f t="shared" si="2155"/>
        <v>0</v>
      </c>
      <c r="FB858" s="81">
        <f t="shared" si="2155"/>
        <v>0</v>
      </c>
      <c r="FC858" s="81">
        <f t="shared" si="2155"/>
        <v>0</v>
      </c>
      <c r="FD858" s="81">
        <f t="shared" si="2155"/>
        <v>0</v>
      </c>
      <c r="FE858" s="81">
        <f t="shared" si="2155"/>
        <v>0</v>
      </c>
      <c r="FF858" s="81">
        <f t="shared" si="2155"/>
        <v>0</v>
      </c>
      <c r="FG858" s="81">
        <f t="shared" si="2155"/>
        <v>0</v>
      </c>
      <c r="FH858" s="81">
        <f t="shared" si="2155"/>
        <v>0</v>
      </c>
      <c r="FI858" s="81">
        <f t="shared" si="2155"/>
        <v>0</v>
      </c>
      <c r="FJ858" s="81">
        <f t="shared" si="2155"/>
        <v>0</v>
      </c>
      <c r="FK858" s="81">
        <f t="shared" si="2155"/>
        <v>0</v>
      </c>
      <c r="FL858" s="81">
        <f t="shared" si="2155"/>
        <v>0</v>
      </c>
      <c r="FM858" s="81">
        <f t="shared" si="2155"/>
        <v>0</v>
      </c>
      <c r="FN858" s="81">
        <f t="shared" si="2155"/>
        <v>0</v>
      </c>
      <c r="FO858" s="81">
        <f t="shared" si="2155"/>
        <v>0</v>
      </c>
      <c r="FP858" s="81">
        <f t="shared" si="2155"/>
        <v>0</v>
      </c>
      <c r="FQ858" s="81">
        <f t="shared" si="2155"/>
        <v>0</v>
      </c>
      <c r="FR858" s="81">
        <f t="shared" si="2155"/>
        <v>0</v>
      </c>
    </row>
    <row r="859" spans="3:174">
      <c r="C859" t="s">
        <v>708</v>
      </c>
      <c r="D859" s="144" t="s">
        <v>488</v>
      </c>
      <c r="E859" s="193">
        <f>INDEX(Assumptions!$G550:$G550,MATCH($A$1,Model_Number,0))</f>
        <v>1.4</v>
      </c>
      <c r="J859" s="81">
        <f>$E859 * J856 * (J$848&gt;0)</f>
        <v>0</v>
      </c>
      <c r="K859" s="81">
        <f t="shared" ref="K859:BV859" si="2156">$E859 * K856 * (K$848&gt;0)</f>
        <v>0</v>
      </c>
      <c r="L859" s="81">
        <f t="shared" si="2156"/>
        <v>0</v>
      </c>
      <c r="M859" s="81">
        <f t="shared" si="2156"/>
        <v>0</v>
      </c>
      <c r="N859" s="81">
        <f t="shared" si="2156"/>
        <v>0</v>
      </c>
      <c r="O859" s="81">
        <f t="shared" si="2156"/>
        <v>0</v>
      </c>
      <c r="P859" s="81">
        <f t="shared" si="2156"/>
        <v>0</v>
      </c>
      <c r="Q859" s="81">
        <f t="shared" si="2156"/>
        <v>0</v>
      </c>
      <c r="R859" s="81">
        <f t="shared" si="2156"/>
        <v>0</v>
      </c>
      <c r="S859" s="81">
        <f t="shared" si="2156"/>
        <v>0</v>
      </c>
      <c r="T859" s="81">
        <f t="shared" si="2156"/>
        <v>0</v>
      </c>
      <c r="U859" s="81">
        <f t="shared" si="2156"/>
        <v>0</v>
      </c>
      <c r="V859" s="81">
        <f t="shared" si="2156"/>
        <v>0</v>
      </c>
      <c r="W859" s="81">
        <f t="shared" si="2156"/>
        <v>0</v>
      </c>
      <c r="X859" s="81">
        <f t="shared" si="2156"/>
        <v>0</v>
      </c>
      <c r="Y859" s="81">
        <f t="shared" si="2156"/>
        <v>0</v>
      </c>
      <c r="Z859" s="81">
        <f t="shared" si="2156"/>
        <v>0</v>
      </c>
      <c r="AA859" s="81">
        <f t="shared" si="2156"/>
        <v>0</v>
      </c>
      <c r="AB859" s="81">
        <f t="shared" si="2156"/>
        <v>1.4</v>
      </c>
      <c r="AC859" s="81">
        <f t="shared" si="2156"/>
        <v>1.4</v>
      </c>
      <c r="AD859" s="81">
        <f t="shared" si="2156"/>
        <v>1.4</v>
      </c>
      <c r="AE859" s="81">
        <f t="shared" si="2156"/>
        <v>1.4</v>
      </c>
      <c r="AF859" s="81">
        <f t="shared" si="2156"/>
        <v>1.4</v>
      </c>
      <c r="AG859" s="81">
        <f t="shared" si="2156"/>
        <v>1.4</v>
      </c>
      <c r="AH859" s="81">
        <f t="shared" si="2156"/>
        <v>1.4</v>
      </c>
      <c r="AI859" s="81">
        <f t="shared" si="2156"/>
        <v>1.4</v>
      </c>
      <c r="AJ859" s="81">
        <f t="shared" si="2156"/>
        <v>1.4</v>
      </c>
      <c r="AK859" s="81">
        <f t="shared" si="2156"/>
        <v>1.4</v>
      </c>
      <c r="AL859" s="81">
        <f t="shared" si="2156"/>
        <v>1.4</v>
      </c>
      <c r="AM859" s="81">
        <f t="shared" si="2156"/>
        <v>1.4</v>
      </c>
      <c r="AN859" s="81">
        <f t="shared" si="2156"/>
        <v>1.4</v>
      </c>
      <c r="AO859" s="81">
        <f t="shared" si="2156"/>
        <v>1.4</v>
      </c>
      <c r="AP859" s="81">
        <f t="shared" si="2156"/>
        <v>1.4</v>
      </c>
      <c r="AQ859" s="81">
        <f t="shared" si="2156"/>
        <v>1.4</v>
      </c>
      <c r="AR859" s="81">
        <f t="shared" si="2156"/>
        <v>1.4</v>
      </c>
      <c r="AS859" s="81">
        <f t="shared" si="2156"/>
        <v>1.4</v>
      </c>
      <c r="AT859" s="81">
        <f t="shared" si="2156"/>
        <v>1.4</v>
      </c>
      <c r="AU859" s="81">
        <f t="shared" si="2156"/>
        <v>1.4</v>
      </c>
      <c r="AV859" s="81">
        <f t="shared" si="2156"/>
        <v>1.4</v>
      </c>
      <c r="AW859" s="81">
        <f t="shared" si="2156"/>
        <v>1.4</v>
      </c>
      <c r="AX859" s="81">
        <f t="shared" si="2156"/>
        <v>1.4</v>
      </c>
      <c r="AY859" s="81">
        <f t="shared" si="2156"/>
        <v>1.4</v>
      </c>
      <c r="AZ859" s="81">
        <f t="shared" si="2156"/>
        <v>1.4</v>
      </c>
      <c r="BA859" s="81">
        <f t="shared" si="2156"/>
        <v>1.4</v>
      </c>
      <c r="BB859" s="81">
        <f t="shared" si="2156"/>
        <v>1.4</v>
      </c>
      <c r="BC859" s="81">
        <f t="shared" si="2156"/>
        <v>1.4</v>
      </c>
      <c r="BD859" s="81">
        <f t="shared" si="2156"/>
        <v>1.4</v>
      </c>
      <c r="BE859" s="81">
        <f t="shared" si="2156"/>
        <v>1.4</v>
      </c>
      <c r="BF859" s="81">
        <f t="shared" si="2156"/>
        <v>1.4</v>
      </c>
      <c r="BG859" s="81">
        <f t="shared" si="2156"/>
        <v>1.4</v>
      </c>
      <c r="BH859" s="81">
        <f t="shared" si="2156"/>
        <v>1.4</v>
      </c>
      <c r="BI859" s="81">
        <f t="shared" si="2156"/>
        <v>1.4</v>
      </c>
      <c r="BJ859" s="81">
        <f t="shared" si="2156"/>
        <v>1.4</v>
      </c>
      <c r="BK859" s="81">
        <f t="shared" si="2156"/>
        <v>1.4</v>
      </c>
      <c r="BL859" s="81">
        <f t="shared" si="2156"/>
        <v>1.4</v>
      </c>
      <c r="BM859" s="81">
        <f t="shared" si="2156"/>
        <v>1.4</v>
      </c>
      <c r="BN859" s="81">
        <f t="shared" si="2156"/>
        <v>1.4</v>
      </c>
      <c r="BO859" s="81">
        <f t="shared" si="2156"/>
        <v>1.4</v>
      </c>
      <c r="BP859" s="81">
        <f t="shared" si="2156"/>
        <v>1.4</v>
      </c>
      <c r="BQ859" s="81">
        <f t="shared" si="2156"/>
        <v>1.4</v>
      </c>
      <c r="BR859" s="81">
        <f t="shared" si="2156"/>
        <v>1.4</v>
      </c>
      <c r="BS859" s="81">
        <f t="shared" si="2156"/>
        <v>1.4</v>
      </c>
      <c r="BT859" s="81">
        <f t="shared" si="2156"/>
        <v>1.4</v>
      </c>
      <c r="BU859" s="81">
        <f t="shared" si="2156"/>
        <v>1.4</v>
      </c>
      <c r="BV859" s="81">
        <f t="shared" si="2156"/>
        <v>1.4</v>
      </c>
      <c r="BW859" s="81">
        <f t="shared" ref="BW859:EH859" si="2157">$E859 * BW856 * (BW$848&gt;0)</f>
        <v>1.4</v>
      </c>
      <c r="BX859" s="81">
        <f t="shared" si="2157"/>
        <v>1.4</v>
      </c>
      <c r="BY859" s="81">
        <f t="shared" si="2157"/>
        <v>1.4</v>
      </c>
      <c r="BZ859" s="81">
        <f t="shared" si="2157"/>
        <v>1.4</v>
      </c>
      <c r="CA859" s="81">
        <f t="shared" si="2157"/>
        <v>1.4</v>
      </c>
      <c r="CB859" s="81">
        <f t="shared" si="2157"/>
        <v>1.4</v>
      </c>
      <c r="CC859" s="81">
        <f t="shared" si="2157"/>
        <v>1.4</v>
      </c>
      <c r="CD859" s="81">
        <f t="shared" si="2157"/>
        <v>1.4</v>
      </c>
      <c r="CE859" s="81">
        <f t="shared" si="2157"/>
        <v>1.4</v>
      </c>
      <c r="CF859" s="81">
        <f t="shared" si="2157"/>
        <v>1.4</v>
      </c>
      <c r="CG859" s="81">
        <f t="shared" si="2157"/>
        <v>1.4</v>
      </c>
      <c r="CH859" s="81">
        <f t="shared" si="2157"/>
        <v>1.4</v>
      </c>
      <c r="CI859" s="81">
        <f t="shared" si="2157"/>
        <v>0</v>
      </c>
      <c r="CJ859" s="81">
        <f t="shared" si="2157"/>
        <v>0</v>
      </c>
      <c r="CK859" s="81">
        <f t="shared" si="2157"/>
        <v>0</v>
      </c>
      <c r="CL859" s="81">
        <f t="shared" si="2157"/>
        <v>0</v>
      </c>
      <c r="CM859" s="81">
        <f t="shared" si="2157"/>
        <v>0</v>
      </c>
      <c r="CN859" s="81">
        <f t="shared" si="2157"/>
        <v>0</v>
      </c>
      <c r="CO859" s="81">
        <f t="shared" si="2157"/>
        <v>0</v>
      </c>
      <c r="CP859" s="81">
        <f t="shared" si="2157"/>
        <v>0</v>
      </c>
      <c r="CQ859" s="81">
        <f t="shared" si="2157"/>
        <v>0</v>
      </c>
      <c r="CR859" s="81">
        <f t="shared" si="2157"/>
        <v>0</v>
      </c>
      <c r="CS859" s="81">
        <f t="shared" si="2157"/>
        <v>0</v>
      </c>
      <c r="CT859" s="81">
        <f t="shared" si="2157"/>
        <v>0</v>
      </c>
      <c r="CU859" s="81">
        <f t="shared" si="2157"/>
        <v>0</v>
      </c>
      <c r="CV859" s="81">
        <f t="shared" si="2157"/>
        <v>0</v>
      </c>
      <c r="CW859" s="81">
        <f t="shared" si="2157"/>
        <v>0</v>
      </c>
      <c r="CX859" s="81">
        <f t="shared" si="2157"/>
        <v>0</v>
      </c>
      <c r="CY859" s="81">
        <f t="shared" si="2157"/>
        <v>0</v>
      </c>
      <c r="CZ859" s="81">
        <f t="shared" si="2157"/>
        <v>0</v>
      </c>
      <c r="DA859" s="81">
        <f t="shared" si="2157"/>
        <v>0</v>
      </c>
      <c r="DB859" s="81">
        <f t="shared" si="2157"/>
        <v>0</v>
      </c>
      <c r="DC859" s="81">
        <f t="shared" si="2157"/>
        <v>0</v>
      </c>
      <c r="DD859" s="81">
        <f t="shared" si="2157"/>
        <v>0</v>
      </c>
      <c r="DE859" s="81">
        <f t="shared" si="2157"/>
        <v>0</v>
      </c>
      <c r="DF859" s="81">
        <f t="shared" si="2157"/>
        <v>0</v>
      </c>
      <c r="DG859" s="81">
        <f t="shared" si="2157"/>
        <v>0</v>
      </c>
      <c r="DH859" s="81">
        <f t="shared" si="2157"/>
        <v>0</v>
      </c>
      <c r="DI859" s="81">
        <f t="shared" si="2157"/>
        <v>0</v>
      </c>
      <c r="DJ859" s="81">
        <f t="shared" si="2157"/>
        <v>0</v>
      </c>
      <c r="DK859" s="81">
        <f t="shared" si="2157"/>
        <v>0</v>
      </c>
      <c r="DL859" s="81">
        <f t="shared" si="2157"/>
        <v>0</v>
      </c>
      <c r="DM859" s="81">
        <f t="shared" si="2157"/>
        <v>0</v>
      </c>
      <c r="DN859" s="81">
        <f t="shared" si="2157"/>
        <v>0</v>
      </c>
      <c r="DO859" s="81">
        <f t="shared" si="2157"/>
        <v>0</v>
      </c>
      <c r="DP859" s="81">
        <f t="shared" si="2157"/>
        <v>0</v>
      </c>
      <c r="DQ859" s="81">
        <f t="shared" si="2157"/>
        <v>0</v>
      </c>
      <c r="DR859" s="81">
        <f t="shared" si="2157"/>
        <v>0</v>
      </c>
      <c r="DS859" s="81">
        <f t="shared" si="2157"/>
        <v>0</v>
      </c>
      <c r="DT859" s="81">
        <f t="shared" si="2157"/>
        <v>0</v>
      </c>
      <c r="DU859" s="81">
        <f t="shared" si="2157"/>
        <v>0</v>
      </c>
      <c r="DV859" s="81">
        <f t="shared" si="2157"/>
        <v>0</v>
      </c>
      <c r="DW859" s="81">
        <f t="shared" si="2157"/>
        <v>0</v>
      </c>
      <c r="DX859" s="81">
        <f t="shared" si="2157"/>
        <v>0</v>
      </c>
      <c r="DY859" s="81">
        <f t="shared" si="2157"/>
        <v>0</v>
      </c>
      <c r="DZ859" s="81">
        <f t="shared" si="2157"/>
        <v>0</v>
      </c>
      <c r="EA859" s="81">
        <f t="shared" si="2157"/>
        <v>0</v>
      </c>
      <c r="EB859" s="81">
        <f t="shared" si="2157"/>
        <v>0</v>
      </c>
      <c r="EC859" s="81">
        <f t="shared" si="2157"/>
        <v>0</v>
      </c>
      <c r="ED859" s="81">
        <f t="shared" si="2157"/>
        <v>0</v>
      </c>
      <c r="EE859" s="81">
        <f t="shared" si="2157"/>
        <v>0</v>
      </c>
      <c r="EF859" s="81">
        <f t="shared" si="2157"/>
        <v>0</v>
      </c>
      <c r="EG859" s="81">
        <f t="shared" si="2157"/>
        <v>0</v>
      </c>
      <c r="EH859" s="81">
        <f t="shared" si="2157"/>
        <v>0</v>
      </c>
      <c r="EI859" s="81">
        <f t="shared" ref="EI859:FR859" si="2158">$E859 * EI856 * (EI$848&gt;0)</f>
        <v>0</v>
      </c>
      <c r="EJ859" s="81">
        <f t="shared" si="2158"/>
        <v>0</v>
      </c>
      <c r="EK859" s="81">
        <f t="shared" si="2158"/>
        <v>0</v>
      </c>
      <c r="EL859" s="81">
        <f t="shared" si="2158"/>
        <v>0</v>
      </c>
      <c r="EM859" s="81">
        <f t="shared" si="2158"/>
        <v>0</v>
      </c>
      <c r="EN859" s="81">
        <f t="shared" si="2158"/>
        <v>0</v>
      </c>
      <c r="EO859" s="81">
        <f t="shared" si="2158"/>
        <v>0</v>
      </c>
      <c r="EP859" s="81">
        <f t="shared" si="2158"/>
        <v>0</v>
      </c>
      <c r="EQ859" s="81">
        <f t="shared" si="2158"/>
        <v>0</v>
      </c>
      <c r="ER859" s="81">
        <f t="shared" si="2158"/>
        <v>0</v>
      </c>
      <c r="ES859" s="81">
        <f t="shared" si="2158"/>
        <v>0</v>
      </c>
      <c r="ET859" s="81">
        <f t="shared" si="2158"/>
        <v>0</v>
      </c>
      <c r="EU859" s="81">
        <f t="shared" si="2158"/>
        <v>0</v>
      </c>
      <c r="EV859" s="81">
        <f t="shared" si="2158"/>
        <v>0</v>
      </c>
      <c r="EW859" s="81">
        <f t="shared" si="2158"/>
        <v>0</v>
      </c>
      <c r="EX859" s="81">
        <f t="shared" si="2158"/>
        <v>0</v>
      </c>
      <c r="EY859" s="81">
        <f t="shared" si="2158"/>
        <v>0</v>
      </c>
      <c r="EZ859" s="81">
        <f t="shared" si="2158"/>
        <v>0</v>
      </c>
      <c r="FA859" s="81">
        <f t="shared" si="2158"/>
        <v>0</v>
      </c>
      <c r="FB859" s="81">
        <f t="shared" si="2158"/>
        <v>0</v>
      </c>
      <c r="FC859" s="81">
        <f t="shared" si="2158"/>
        <v>0</v>
      </c>
      <c r="FD859" s="81">
        <f t="shared" si="2158"/>
        <v>0</v>
      </c>
      <c r="FE859" s="81">
        <f t="shared" si="2158"/>
        <v>0</v>
      </c>
      <c r="FF859" s="81">
        <f t="shared" si="2158"/>
        <v>0</v>
      </c>
      <c r="FG859" s="81">
        <f t="shared" si="2158"/>
        <v>0</v>
      </c>
      <c r="FH859" s="81">
        <f t="shared" si="2158"/>
        <v>0</v>
      </c>
      <c r="FI859" s="81">
        <f t="shared" si="2158"/>
        <v>0</v>
      </c>
      <c r="FJ859" s="81">
        <f t="shared" si="2158"/>
        <v>0</v>
      </c>
      <c r="FK859" s="81">
        <f t="shared" si="2158"/>
        <v>0</v>
      </c>
      <c r="FL859" s="81">
        <f t="shared" si="2158"/>
        <v>0</v>
      </c>
      <c r="FM859" s="81">
        <f t="shared" si="2158"/>
        <v>0</v>
      </c>
      <c r="FN859" s="81">
        <f t="shared" si="2158"/>
        <v>0</v>
      </c>
      <c r="FO859" s="81">
        <f t="shared" si="2158"/>
        <v>0</v>
      </c>
      <c r="FP859" s="81">
        <f t="shared" si="2158"/>
        <v>0</v>
      </c>
      <c r="FQ859" s="81">
        <f t="shared" si="2158"/>
        <v>0</v>
      </c>
      <c r="FR859" s="81">
        <f t="shared" si="2158"/>
        <v>0</v>
      </c>
    </row>
    <row r="860" spans="3:174">
      <c r="C860" t="s">
        <v>709</v>
      </c>
      <c r="E860" s="193">
        <f>INDEX(Assumptions!$G551:$G551,MATCH($A$1,Model_Number,0))</f>
        <v>1.4</v>
      </c>
      <c r="J860" s="81">
        <f>$E860 * (1-J856) * (J$848&gt;0)</f>
        <v>0</v>
      </c>
      <c r="K860" s="81">
        <f t="shared" ref="K860:BV860" si="2159">$E860 * (1-K856) * (K$848&gt;0)</f>
        <v>0</v>
      </c>
      <c r="L860" s="81">
        <f t="shared" si="2159"/>
        <v>0</v>
      </c>
      <c r="M860" s="81">
        <f t="shared" si="2159"/>
        <v>0</v>
      </c>
      <c r="N860" s="81">
        <f t="shared" si="2159"/>
        <v>0</v>
      </c>
      <c r="O860" s="81">
        <f t="shared" si="2159"/>
        <v>0</v>
      </c>
      <c r="P860" s="81">
        <f t="shared" si="2159"/>
        <v>0</v>
      </c>
      <c r="Q860" s="81">
        <f t="shared" si="2159"/>
        <v>0</v>
      </c>
      <c r="R860" s="81">
        <f t="shared" si="2159"/>
        <v>0</v>
      </c>
      <c r="S860" s="81">
        <f t="shared" si="2159"/>
        <v>0</v>
      </c>
      <c r="T860" s="81">
        <f t="shared" si="2159"/>
        <v>0</v>
      </c>
      <c r="U860" s="81">
        <f t="shared" si="2159"/>
        <v>0</v>
      </c>
      <c r="V860" s="81">
        <f t="shared" si="2159"/>
        <v>0</v>
      </c>
      <c r="W860" s="81">
        <f t="shared" si="2159"/>
        <v>0</v>
      </c>
      <c r="X860" s="81">
        <f t="shared" si="2159"/>
        <v>0</v>
      </c>
      <c r="Y860" s="81">
        <f t="shared" si="2159"/>
        <v>0</v>
      </c>
      <c r="Z860" s="81">
        <f t="shared" si="2159"/>
        <v>0</v>
      </c>
      <c r="AA860" s="81">
        <f t="shared" si="2159"/>
        <v>0</v>
      </c>
      <c r="AB860" s="81">
        <f t="shared" si="2159"/>
        <v>0</v>
      </c>
      <c r="AC860" s="81">
        <f t="shared" si="2159"/>
        <v>0</v>
      </c>
      <c r="AD860" s="81">
        <f t="shared" si="2159"/>
        <v>0</v>
      </c>
      <c r="AE860" s="81">
        <f t="shared" si="2159"/>
        <v>0</v>
      </c>
      <c r="AF860" s="81">
        <f t="shared" si="2159"/>
        <v>0</v>
      </c>
      <c r="AG860" s="81">
        <f t="shared" si="2159"/>
        <v>0</v>
      </c>
      <c r="AH860" s="81">
        <f t="shared" si="2159"/>
        <v>0</v>
      </c>
      <c r="AI860" s="81">
        <f t="shared" si="2159"/>
        <v>0</v>
      </c>
      <c r="AJ860" s="81">
        <f t="shared" si="2159"/>
        <v>0</v>
      </c>
      <c r="AK860" s="81">
        <f t="shared" si="2159"/>
        <v>0</v>
      </c>
      <c r="AL860" s="81">
        <f t="shared" si="2159"/>
        <v>0</v>
      </c>
      <c r="AM860" s="81">
        <f t="shared" si="2159"/>
        <v>0</v>
      </c>
      <c r="AN860" s="81">
        <f t="shared" si="2159"/>
        <v>0</v>
      </c>
      <c r="AO860" s="81">
        <f t="shared" si="2159"/>
        <v>0</v>
      </c>
      <c r="AP860" s="81">
        <f t="shared" si="2159"/>
        <v>0</v>
      </c>
      <c r="AQ860" s="81">
        <f t="shared" si="2159"/>
        <v>0</v>
      </c>
      <c r="AR860" s="81">
        <f t="shared" si="2159"/>
        <v>0</v>
      </c>
      <c r="AS860" s="81">
        <f t="shared" si="2159"/>
        <v>0</v>
      </c>
      <c r="AT860" s="81">
        <f t="shared" si="2159"/>
        <v>0</v>
      </c>
      <c r="AU860" s="81">
        <f t="shared" si="2159"/>
        <v>0</v>
      </c>
      <c r="AV860" s="81">
        <f t="shared" si="2159"/>
        <v>0</v>
      </c>
      <c r="AW860" s="81">
        <f t="shared" si="2159"/>
        <v>0</v>
      </c>
      <c r="AX860" s="81">
        <f t="shared" si="2159"/>
        <v>0</v>
      </c>
      <c r="AY860" s="81">
        <f t="shared" si="2159"/>
        <v>0</v>
      </c>
      <c r="AZ860" s="81">
        <f t="shared" si="2159"/>
        <v>0</v>
      </c>
      <c r="BA860" s="81">
        <f t="shared" si="2159"/>
        <v>0</v>
      </c>
      <c r="BB860" s="81">
        <f t="shared" si="2159"/>
        <v>0</v>
      </c>
      <c r="BC860" s="81">
        <f t="shared" si="2159"/>
        <v>0</v>
      </c>
      <c r="BD860" s="81">
        <f t="shared" si="2159"/>
        <v>0</v>
      </c>
      <c r="BE860" s="81">
        <f t="shared" si="2159"/>
        <v>0</v>
      </c>
      <c r="BF860" s="81">
        <f t="shared" si="2159"/>
        <v>0</v>
      </c>
      <c r="BG860" s="81">
        <f t="shared" si="2159"/>
        <v>0</v>
      </c>
      <c r="BH860" s="81">
        <f t="shared" si="2159"/>
        <v>0</v>
      </c>
      <c r="BI860" s="81">
        <f t="shared" si="2159"/>
        <v>0</v>
      </c>
      <c r="BJ860" s="81">
        <f t="shared" si="2159"/>
        <v>0</v>
      </c>
      <c r="BK860" s="81">
        <f t="shared" si="2159"/>
        <v>0</v>
      </c>
      <c r="BL860" s="81">
        <f t="shared" si="2159"/>
        <v>0</v>
      </c>
      <c r="BM860" s="81">
        <f t="shared" si="2159"/>
        <v>0</v>
      </c>
      <c r="BN860" s="81">
        <f t="shared" si="2159"/>
        <v>0</v>
      </c>
      <c r="BO860" s="81">
        <f t="shared" si="2159"/>
        <v>0</v>
      </c>
      <c r="BP860" s="81">
        <f t="shared" si="2159"/>
        <v>0</v>
      </c>
      <c r="BQ860" s="81">
        <f t="shared" si="2159"/>
        <v>0</v>
      </c>
      <c r="BR860" s="81">
        <f t="shared" si="2159"/>
        <v>0</v>
      </c>
      <c r="BS860" s="81">
        <f t="shared" si="2159"/>
        <v>0</v>
      </c>
      <c r="BT860" s="81">
        <f t="shared" si="2159"/>
        <v>0</v>
      </c>
      <c r="BU860" s="81">
        <f t="shared" si="2159"/>
        <v>0</v>
      </c>
      <c r="BV860" s="81">
        <f t="shared" si="2159"/>
        <v>0</v>
      </c>
      <c r="BW860" s="81">
        <f t="shared" ref="BW860:EH860" si="2160">$E860 * (1-BW856) * (BW$848&gt;0)</f>
        <v>0</v>
      </c>
      <c r="BX860" s="81">
        <f t="shared" si="2160"/>
        <v>0</v>
      </c>
      <c r="BY860" s="81">
        <f t="shared" si="2160"/>
        <v>0</v>
      </c>
      <c r="BZ860" s="81">
        <f t="shared" si="2160"/>
        <v>0</v>
      </c>
      <c r="CA860" s="81">
        <f t="shared" si="2160"/>
        <v>0</v>
      </c>
      <c r="CB860" s="81">
        <f t="shared" si="2160"/>
        <v>0</v>
      </c>
      <c r="CC860" s="81">
        <f t="shared" si="2160"/>
        <v>0</v>
      </c>
      <c r="CD860" s="81">
        <f t="shared" si="2160"/>
        <v>0</v>
      </c>
      <c r="CE860" s="81">
        <f t="shared" si="2160"/>
        <v>0</v>
      </c>
      <c r="CF860" s="81">
        <f t="shared" si="2160"/>
        <v>0</v>
      </c>
      <c r="CG860" s="81">
        <f t="shared" si="2160"/>
        <v>0</v>
      </c>
      <c r="CH860" s="81">
        <f t="shared" si="2160"/>
        <v>0</v>
      </c>
      <c r="CI860" s="81">
        <f t="shared" si="2160"/>
        <v>1.4</v>
      </c>
      <c r="CJ860" s="81">
        <f t="shared" si="2160"/>
        <v>1.4</v>
      </c>
      <c r="CK860" s="81">
        <f t="shared" si="2160"/>
        <v>1.4</v>
      </c>
      <c r="CL860" s="81">
        <f t="shared" si="2160"/>
        <v>1.4</v>
      </c>
      <c r="CM860" s="81">
        <f t="shared" si="2160"/>
        <v>1.4</v>
      </c>
      <c r="CN860" s="81">
        <f t="shared" si="2160"/>
        <v>1.4</v>
      </c>
      <c r="CO860" s="81">
        <f t="shared" si="2160"/>
        <v>1.4</v>
      </c>
      <c r="CP860" s="81">
        <f t="shared" si="2160"/>
        <v>1.4</v>
      </c>
      <c r="CQ860" s="81">
        <f t="shared" si="2160"/>
        <v>1.4</v>
      </c>
      <c r="CR860" s="81">
        <f t="shared" si="2160"/>
        <v>1.4</v>
      </c>
      <c r="CS860" s="81">
        <f t="shared" si="2160"/>
        <v>1.4</v>
      </c>
      <c r="CT860" s="81">
        <f t="shared" si="2160"/>
        <v>1.4</v>
      </c>
      <c r="CU860" s="81">
        <f t="shared" si="2160"/>
        <v>1.4</v>
      </c>
      <c r="CV860" s="81">
        <f t="shared" si="2160"/>
        <v>0</v>
      </c>
      <c r="CW860" s="81">
        <f t="shared" si="2160"/>
        <v>0</v>
      </c>
      <c r="CX860" s="81">
        <f t="shared" si="2160"/>
        <v>0</v>
      </c>
      <c r="CY860" s="81">
        <f t="shared" si="2160"/>
        <v>0</v>
      </c>
      <c r="CZ860" s="81">
        <f t="shared" si="2160"/>
        <v>0</v>
      </c>
      <c r="DA860" s="81">
        <f t="shared" si="2160"/>
        <v>0</v>
      </c>
      <c r="DB860" s="81">
        <f t="shared" si="2160"/>
        <v>0</v>
      </c>
      <c r="DC860" s="81">
        <f t="shared" si="2160"/>
        <v>0</v>
      </c>
      <c r="DD860" s="81">
        <f t="shared" si="2160"/>
        <v>0</v>
      </c>
      <c r="DE860" s="81">
        <f t="shared" si="2160"/>
        <v>0</v>
      </c>
      <c r="DF860" s="81">
        <f t="shared" si="2160"/>
        <v>0</v>
      </c>
      <c r="DG860" s="81">
        <f t="shared" si="2160"/>
        <v>0</v>
      </c>
      <c r="DH860" s="81">
        <f t="shared" si="2160"/>
        <v>0</v>
      </c>
      <c r="DI860" s="81">
        <f t="shared" si="2160"/>
        <v>0</v>
      </c>
      <c r="DJ860" s="81">
        <f t="shared" si="2160"/>
        <v>0</v>
      </c>
      <c r="DK860" s="81">
        <f t="shared" si="2160"/>
        <v>0</v>
      </c>
      <c r="DL860" s="81">
        <f t="shared" si="2160"/>
        <v>0</v>
      </c>
      <c r="DM860" s="81">
        <f t="shared" si="2160"/>
        <v>0</v>
      </c>
      <c r="DN860" s="81">
        <f t="shared" si="2160"/>
        <v>0</v>
      </c>
      <c r="DO860" s="81">
        <f t="shared" si="2160"/>
        <v>0</v>
      </c>
      <c r="DP860" s="81">
        <f t="shared" si="2160"/>
        <v>0</v>
      </c>
      <c r="DQ860" s="81">
        <f t="shared" si="2160"/>
        <v>0</v>
      </c>
      <c r="DR860" s="81">
        <f t="shared" si="2160"/>
        <v>0</v>
      </c>
      <c r="DS860" s="81">
        <f t="shared" si="2160"/>
        <v>0</v>
      </c>
      <c r="DT860" s="81">
        <f t="shared" si="2160"/>
        <v>0</v>
      </c>
      <c r="DU860" s="81">
        <f t="shared" si="2160"/>
        <v>0</v>
      </c>
      <c r="DV860" s="81">
        <f t="shared" si="2160"/>
        <v>0</v>
      </c>
      <c r="DW860" s="81">
        <f t="shared" si="2160"/>
        <v>0</v>
      </c>
      <c r="DX860" s="81">
        <f t="shared" si="2160"/>
        <v>0</v>
      </c>
      <c r="DY860" s="81">
        <f t="shared" si="2160"/>
        <v>0</v>
      </c>
      <c r="DZ860" s="81">
        <f t="shared" si="2160"/>
        <v>0</v>
      </c>
      <c r="EA860" s="81">
        <f t="shared" si="2160"/>
        <v>0</v>
      </c>
      <c r="EB860" s="81">
        <f t="shared" si="2160"/>
        <v>0</v>
      </c>
      <c r="EC860" s="81">
        <f t="shared" si="2160"/>
        <v>0</v>
      </c>
      <c r="ED860" s="81">
        <f t="shared" si="2160"/>
        <v>0</v>
      </c>
      <c r="EE860" s="81">
        <f t="shared" si="2160"/>
        <v>0</v>
      </c>
      <c r="EF860" s="81">
        <f t="shared" si="2160"/>
        <v>0</v>
      </c>
      <c r="EG860" s="81">
        <f t="shared" si="2160"/>
        <v>0</v>
      </c>
      <c r="EH860" s="81">
        <f t="shared" si="2160"/>
        <v>0</v>
      </c>
      <c r="EI860" s="81">
        <f t="shared" ref="EI860:FR860" si="2161">$E860 * (1-EI856) * (EI$848&gt;0)</f>
        <v>0</v>
      </c>
      <c r="EJ860" s="81">
        <f t="shared" si="2161"/>
        <v>0</v>
      </c>
      <c r="EK860" s="81">
        <f t="shared" si="2161"/>
        <v>0</v>
      </c>
      <c r="EL860" s="81">
        <f t="shared" si="2161"/>
        <v>0</v>
      </c>
      <c r="EM860" s="81">
        <f t="shared" si="2161"/>
        <v>0</v>
      </c>
      <c r="EN860" s="81">
        <f t="shared" si="2161"/>
        <v>0</v>
      </c>
      <c r="EO860" s="81">
        <f t="shared" si="2161"/>
        <v>0</v>
      </c>
      <c r="EP860" s="81">
        <f t="shared" si="2161"/>
        <v>0</v>
      </c>
      <c r="EQ860" s="81">
        <f t="shared" si="2161"/>
        <v>0</v>
      </c>
      <c r="ER860" s="81">
        <f t="shared" si="2161"/>
        <v>0</v>
      </c>
      <c r="ES860" s="81">
        <f t="shared" si="2161"/>
        <v>0</v>
      </c>
      <c r="ET860" s="81">
        <f t="shared" si="2161"/>
        <v>0</v>
      </c>
      <c r="EU860" s="81">
        <f t="shared" si="2161"/>
        <v>0</v>
      </c>
      <c r="EV860" s="81">
        <f t="shared" si="2161"/>
        <v>0</v>
      </c>
      <c r="EW860" s="81">
        <f t="shared" si="2161"/>
        <v>0</v>
      </c>
      <c r="EX860" s="81">
        <f t="shared" si="2161"/>
        <v>0</v>
      </c>
      <c r="EY860" s="81">
        <f t="shared" si="2161"/>
        <v>0</v>
      </c>
      <c r="EZ860" s="81">
        <f t="shared" si="2161"/>
        <v>0</v>
      </c>
      <c r="FA860" s="81">
        <f t="shared" si="2161"/>
        <v>0</v>
      </c>
      <c r="FB860" s="81">
        <f t="shared" si="2161"/>
        <v>0</v>
      </c>
      <c r="FC860" s="81">
        <f t="shared" si="2161"/>
        <v>0</v>
      </c>
      <c r="FD860" s="81">
        <f t="shared" si="2161"/>
        <v>0</v>
      </c>
      <c r="FE860" s="81">
        <f t="shared" si="2161"/>
        <v>0</v>
      </c>
      <c r="FF860" s="81">
        <f t="shared" si="2161"/>
        <v>0</v>
      </c>
      <c r="FG860" s="81">
        <f t="shared" si="2161"/>
        <v>0</v>
      </c>
      <c r="FH860" s="81">
        <f t="shared" si="2161"/>
        <v>0</v>
      </c>
      <c r="FI860" s="81">
        <f t="shared" si="2161"/>
        <v>0</v>
      </c>
      <c r="FJ860" s="81">
        <f t="shared" si="2161"/>
        <v>0</v>
      </c>
      <c r="FK860" s="81">
        <f t="shared" si="2161"/>
        <v>0</v>
      </c>
      <c r="FL860" s="81">
        <f t="shared" si="2161"/>
        <v>0</v>
      </c>
      <c r="FM860" s="81">
        <f t="shared" si="2161"/>
        <v>0</v>
      </c>
      <c r="FN860" s="81">
        <f t="shared" si="2161"/>
        <v>0</v>
      </c>
      <c r="FO860" s="81">
        <f t="shared" si="2161"/>
        <v>0</v>
      </c>
      <c r="FP860" s="81">
        <f t="shared" si="2161"/>
        <v>0</v>
      </c>
      <c r="FQ860" s="81">
        <f t="shared" si="2161"/>
        <v>0</v>
      </c>
      <c r="FR860" s="81">
        <f t="shared" si="2161"/>
        <v>0</v>
      </c>
    </row>
    <row r="861" spans="3:174"/>
    <row r="862" spans="3:174">
      <c r="C862" t="s">
        <v>489</v>
      </c>
      <c r="D862" s="144" t="s">
        <v>974</v>
      </c>
      <c r="I862" s="168">
        <f>SUM(J862:FR862)</f>
        <v>564046.81873966265</v>
      </c>
      <c r="J862" s="18">
        <f t="shared" ref="J862:AO862" si="2162">IFERROR(J853/J858,0)</f>
        <v>0</v>
      </c>
      <c r="K862" s="18">
        <f t="shared" si="2162"/>
        <v>0</v>
      </c>
      <c r="L862" s="18">
        <f t="shared" si="2162"/>
        <v>0</v>
      </c>
      <c r="M862" s="18">
        <f t="shared" si="2162"/>
        <v>0</v>
      </c>
      <c r="N862" s="18">
        <f t="shared" si="2162"/>
        <v>0</v>
      </c>
      <c r="O862" s="18">
        <f t="shared" si="2162"/>
        <v>0</v>
      </c>
      <c r="P862" s="18">
        <f t="shared" si="2162"/>
        <v>0</v>
      </c>
      <c r="Q862" s="18">
        <f t="shared" si="2162"/>
        <v>0</v>
      </c>
      <c r="R862" s="18">
        <f t="shared" si="2162"/>
        <v>0</v>
      </c>
      <c r="S862" s="18">
        <f t="shared" si="2162"/>
        <v>0</v>
      </c>
      <c r="T862" s="18">
        <f t="shared" si="2162"/>
        <v>0</v>
      </c>
      <c r="U862" s="18">
        <f t="shared" si="2162"/>
        <v>0</v>
      </c>
      <c r="V862" s="18">
        <f t="shared" si="2162"/>
        <v>0</v>
      </c>
      <c r="W862" s="18">
        <f t="shared" si="2162"/>
        <v>0</v>
      </c>
      <c r="X862" s="18">
        <f t="shared" si="2162"/>
        <v>0</v>
      </c>
      <c r="Y862" s="18">
        <f t="shared" si="2162"/>
        <v>0</v>
      </c>
      <c r="Z862" s="18">
        <f t="shared" si="2162"/>
        <v>0</v>
      </c>
      <c r="AA862" s="18">
        <f t="shared" si="2162"/>
        <v>0</v>
      </c>
      <c r="AB862" s="18">
        <f t="shared" si="2162"/>
        <v>5517.4744339458184</v>
      </c>
      <c r="AC862" s="18">
        <f t="shared" si="2162"/>
        <v>12176.935611609271</v>
      </c>
      <c r="AD862" s="18">
        <f t="shared" si="2162"/>
        <v>11605.476499383922</v>
      </c>
      <c r="AE862" s="18">
        <f t="shared" si="2162"/>
        <v>7259.9192311296974</v>
      </c>
      <c r="AF862" s="18">
        <f t="shared" si="2162"/>
        <v>5438.0562527559896</v>
      </c>
      <c r="AG862" s="18">
        <f t="shared" si="2162"/>
        <v>12355.659600234363</v>
      </c>
      <c r="AH862" s="18">
        <f t="shared" si="2162"/>
        <v>11397.365830467366</v>
      </c>
      <c r="AI862" s="18">
        <f t="shared" si="2162"/>
        <v>7085.2273881307929</v>
      </c>
      <c r="AJ862" s="18">
        <f t="shared" si="2162"/>
        <v>5486.8926050027558</v>
      </c>
      <c r="AK862" s="18">
        <f t="shared" si="2162"/>
        <v>12587.575980810889</v>
      </c>
      <c r="AL862" s="18">
        <f t="shared" si="2162"/>
        <v>11737.748211347287</v>
      </c>
      <c r="AM862" s="18">
        <f t="shared" si="2162"/>
        <v>7319.9984301681379</v>
      </c>
      <c r="AN862" s="18">
        <f t="shared" si="2162"/>
        <v>5440.0573220965516</v>
      </c>
      <c r="AO862" s="18">
        <f t="shared" si="2162"/>
        <v>12547.692645957421</v>
      </c>
      <c r="AP862" s="18">
        <f t="shared" ref="AP862:BU862" si="2163">IFERROR(AP853/AP858,0)</f>
        <v>11740.415266128615</v>
      </c>
      <c r="AQ862" s="18">
        <f t="shared" si="2163"/>
        <v>7274.6462370107374</v>
      </c>
      <c r="AR862" s="18">
        <f t="shared" si="2163"/>
        <v>5394.3241625561532</v>
      </c>
      <c r="AS862" s="18">
        <f t="shared" si="2163"/>
        <v>12508.042819750355</v>
      </c>
      <c r="AT862" s="18">
        <f t="shared" si="2163"/>
        <v>11542.628686181068</v>
      </c>
      <c r="AU862" s="18">
        <f t="shared" si="2163"/>
        <v>7077.5574892287086</v>
      </c>
      <c r="AV862" s="18">
        <f t="shared" si="2163"/>
        <v>5232.0679819530815</v>
      </c>
      <c r="AW862" s="18">
        <f t="shared" si="2163"/>
        <v>12367.361639147282</v>
      </c>
      <c r="AX862" s="18">
        <f t="shared" si="2163"/>
        <v>11493.25515956926</v>
      </c>
      <c r="AY862" s="18">
        <f t="shared" si="2163"/>
        <v>7059.1779963413292</v>
      </c>
      <c r="AZ862" s="18">
        <f t="shared" si="2163"/>
        <v>5176.7311211100214</v>
      </c>
      <c r="BA862" s="18">
        <f t="shared" si="2163"/>
        <v>12319.39144497089</v>
      </c>
      <c r="BB862" s="18">
        <f t="shared" si="2163"/>
        <v>11441.859362128182</v>
      </c>
      <c r="BC862" s="18">
        <f t="shared" si="2163"/>
        <v>7007.8269332059108</v>
      </c>
      <c r="BD862" s="18">
        <f t="shared" si="2163"/>
        <v>5124.9414589469325</v>
      </c>
      <c r="BE862" s="18">
        <f t="shared" si="2163"/>
        <v>12274.485116141135</v>
      </c>
      <c r="BF862" s="18">
        <f t="shared" si="2163"/>
        <v>11377.850911345959</v>
      </c>
      <c r="BG862" s="18">
        <f t="shared" si="2163"/>
        <v>6955.2947956183789</v>
      </c>
      <c r="BH862" s="18">
        <f t="shared" si="2163"/>
        <v>5073.6892165677918</v>
      </c>
      <c r="BI862" s="18">
        <f t="shared" si="2163"/>
        <v>12230.049540428661</v>
      </c>
      <c r="BJ862" s="18">
        <f t="shared" si="2163"/>
        <v>11259.082437357114</v>
      </c>
      <c r="BK862" s="18">
        <f t="shared" si="2163"/>
        <v>6908.3612404047535</v>
      </c>
      <c r="BL862" s="18">
        <f t="shared" si="2163"/>
        <v>5024.6428729753234</v>
      </c>
      <c r="BM862" s="18">
        <f t="shared" si="2163"/>
        <v>12187.528196836192</v>
      </c>
      <c r="BN862" s="18">
        <f t="shared" si="2163"/>
        <v>12972.035585209063</v>
      </c>
      <c r="BO862" s="18">
        <f t="shared" si="2163"/>
        <v>8301.1532277718434</v>
      </c>
      <c r="BP862" s="18">
        <f t="shared" si="2163"/>
        <v>6081.8741863049499</v>
      </c>
      <c r="BQ862" s="18">
        <f t="shared" si="2163"/>
        <v>13804.816129703944</v>
      </c>
      <c r="BR862" s="18">
        <f t="shared" si="2163"/>
        <v>14304.491070271946</v>
      </c>
      <c r="BS862" s="18">
        <f t="shared" si="2163"/>
        <v>8540.2454734621624</v>
      </c>
      <c r="BT862" s="18">
        <f t="shared" si="2163"/>
        <v>6260.9856305239364</v>
      </c>
      <c r="BU862" s="18">
        <f t="shared" si="2163"/>
        <v>14079.672914073099</v>
      </c>
      <c r="BV862" s="18">
        <f t="shared" ref="BV862:DA862" si="2164">IFERROR(BV853/BV858,0)</f>
        <v>14852.060004578338</v>
      </c>
      <c r="BW862" s="18">
        <f t="shared" si="2164"/>
        <v>8792.0588312719374</v>
      </c>
      <c r="BX862" s="18">
        <f t="shared" si="2164"/>
        <v>6449.2031403402752</v>
      </c>
      <c r="BY862" s="18">
        <f t="shared" si="2164"/>
        <v>14358.123935861222</v>
      </c>
      <c r="BZ862" s="18">
        <f t="shared" si="2164"/>
        <v>15392.290082479356</v>
      </c>
      <c r="CA862" s="18">
        <f t="shared" si="2164"/>
        <v>9033.1657206256223</v>
      </c>
      <c r="CB862" s="18">
        <f t="shared" si="2164"/>
        <v>6648.9873096572501</v>
      </c>
      <c r="CC862" s="18">
        <f t="shared" si="2164"/>
        <v>14644.3202943131</v>
      </c>
      <c r="CD862" s="18">
        <f t="shared" si="2164"/>
        <v>15551.517674089604</v>
      </c>
      <c r="CE862" s="18">
        <f t="shared" si="2164"/>
        <v>9243.3481481452563</v>
      </c>
      <c r="CF862" s="18">
        <f t="shared" si="2164"/>
        <v>6842.3552144740097</v>
      </c>
      <c r="CG862" s="18">
        <f t="shared" si="2164"/>
        <v>13654.708520063545</v>
      </c>
      <c r="CH862" s="18">
        <f t="shared" si="2164"/>
        <v>232.11351749799752</v>
      </c>
      <c r="CI862" s="18">
        <f t="shared" si="2164"/>
        <v>0</v>
      </c>
      <c r="CJ862" s="18">
        <f t="shared" si="2164"/>
        <v>0</v>
      </c>
      <c r="CK862" s="18">
        <f t="shared" si="2164"/>
        <v>0</v>
      </c>
      <c r="CL862" s="18">
        <f t="shared" si="2164"/>
        <v>0</v>
      </c>
      <c r="CM862" s="18">
        <f t="shared" si="2164"/>
        <v>0</v>
      </c>
      <c r="CN862" s="18">
        <f t="shared" si="2164"/>
        <v>0</v>
      </c>
      <c r="CO862" s="18">
        <f t="shared" si="2164"/>
        <v>0</v>
      </c>
      <c r="CP862" s="18">
        <f t="shared" si="2164"/>
        <v>0</v>
      </c>
      <c r="CQ862" s="18">
        <f t="shared" si="2164"/>
        <v>0</v>
      </c>
      <c r="CR862" s="18">
        <f t="shared" si="2164"/>
        <v>0</v>
      </c>
      <c r="CS862" s="18">
        <f t="shared" si="2164"/>
        <v>0</v>
      </c>
      <c r="CT862" s="18">
        <f t="shared" si="2164"/>
        <v>0</v>
      </c>
      <c r="CU862" s="18">
        <f t="shared" si="2164"/>
        <v>0</v>
      </c>
      <c r="CV862" s="18">
        <f t="shared" si="2164"/>
        <v>0</v>
      </c>
      <c r="CW862" s="18">
        <f t="shared" si="2164"/>
        <v>0</v>
      </c>
      <c r="CX862" s="18">
        <f t="shared" si="2164"/>
        <v>0</v>
      </c>
      <c r="CY862" s="18">
        <f t="shared" si="2164"/>
        <v>0</v>
      </c>
      <c r="CZ862" s="18">
        <f t="shared" si="2164"/>
        <v>0</v>
      </c>
      <c r="DA862" s="18">
        <f t="shared" si="2164"/>
        <v>0</v>
      </c>
      <c r="DB862" s="18">
        <f t="shared" ref="DB862:EG862" si="2165">IFERROR(DB853/DB858,0)</f>
        <v>0</v>
      </c>
      <c r="DC862" s="18">
        <f t="shared" si="2165"/>
        <v>0</v>
      </c>
      <c r="DD862" s="18">
        <f t="shared" si="2165"/>
        <v>0</v>
      </c>
      <c r="DE862" s="18">
        <f t="shared" si="2165"/>
        <v>0</v>
      </c>
      <c r="DF862" s="18">
        <f t="shared" si="2165"/>
        <v>0</v>
      </c>
      <c r="DG862" s="18">
        <f t="shared" si="2165"/>
        <v>0</v>
      </c>
      <c r="DH862" s="18">
        <f t="shared" si="2165"/>
        <v>0</v>
      </c>
      <c r="DI862" s="18">
        <f t="shared" si="2165"/>
        <v>0</v>
      </c>
      <c r="DJ862" s="18">
        <f t="shared" si="2165"/>
        <v>0</v>
      </c>
      <c r="DK862" s="18">
        <f t="shared" si="2165"/>
        <v>0</v>
      </c>
      <c r="DL862" s="18">
        <f t="shared" si="2165"/>
        <v>0</v>
      </c>
      <c r="DM862" s="18">
        <f t="shared" si="2165"/>
        <v>0</v>
      </c>
      <c r="DN862" s="18">
        <f t="shared" si="2165"/>
        <v>0</v>
      </c>
      <c r="DO862" s="18">
        <f t="shared" si="2165"/>
        <v>0</v>
      </c>
      <c r="DP862" s="18">
        <f t="shared" si="2165"/>
        <v>0</v>
      </c>
      <c r="DQ862" s="18">
        <f t="shared" si="2165"/>
        <v>0</v>
      </c>
      <c r="DR862" s="18">
        <f t="shared" si="2165"/>
        <v>0</v>
      </c>
      <c r="DS862" s="18">
        <f t="shared" si="2165"/>
        <v>0</v>
      </c>
      <c r="DT862" s="18">
        <f t="shared" si="2165"/>
        <v>0</v>
      </c>
      <c r="DU862" s="18">
        <f t="shared" si="2165"/>
        <v>0</v>
      </c>
      <c r="DV862" s="18">
        <f t="shared" si="2165"/>
        <v>0</v>
      </c>
      <c r="DW862" s="18">
        <f t="shared" si="2165"/>
        <v>0</v>
      </c>
      <c r="DX862" s="18">
        <f t="shared" si="2165"/>
        <v>0</v>
      </c>
      <c r="DY862" s="18">
        <f t="shared" si="2165"/>
        <v>0</v>
      </c>
      <c r="DZ862" s="18">
        <f t="shared" si="2165"/>
        <v>0</v>
      </c>
      <c r="EA862" s="18">
        <f t="shared" si="2165"/>
        <v>0</v>
      </c>
      <c r="EB862" s="18">
        <f t="shared" si="2165"/>
        <v>0</v>
      </c>
      <c r="EC862" s="18">
        <f t="shared" si="2165"/>
        <v>0</v>
      </c>
      <c r="ED862" s="18">
        <f t="shared" si="2165"/>
        <v>0</v>
      </c>
      <c r="EE862" s="18">
        <f t="shared" si="2165"/>
        <v>0</v>
      </c>
      <c r="EF862" s="18">
        <f t="shared" si="2165"/>
        <v>0</v>
      </c>
      <c r="EG862" s="18">
        <f t="shared" si="2165"/>
        <v>0</v>
      </c>
      <c r="EH862" s="18">
        <f t="shared" ref="EH862:FM862" si="2166">IFERROR(EH853/EH858,0)</f>
        <v>0</v>
      </c>
      <c r="EI862" s="18">
        <f t="shared" si="2166"/>
        <v>0</v>
      </c>
      <c r="EJ862" s="18">
        <f t="shared" si="2166"/>
        <v>0</v>
      </c>
      <c r="EK862" s="18">
        <f t="shared" si="2166"/>
        <v>0</v>
      </c>
      <c r="EL862" s="18">
        <f t="shared" si="2166"/>
        <v>0</v>
      </c>
      <c r="EM862" s="18">
        <f t="shared" si="2166"/>
        <v>0</v>
      </c>
      <c r="EN862" s="18">
        <f t="shared" si="2166"/>
        <v>0</v>
      </c>
      <c r="EO862" s="18">
        <f t="shared" si="2166"/>
        <v>0</v>
      </c>
      <c r="EP862" s="18">
        <f t="shared" si="2166"/>
        <v>0</v>
      </c>
      <c r="EQ862" s="18">
        <f t="shared" si="2166"/>
        <v>0</v>
      </c>
      <c r="ER862" s="18">
        <f t="shared" si="2166"/>
        <v>0</v>
      </c>
      <c r="ES862" s="18">
        <f t="shared" si="2166"/>
        <v>0</v>
      </c>
      <c r="ET862" s="18">
        <f t="shared" si="2166"/>
        <v>0</v>
      </c>
      <c r="EU862" s="18">
        <f t="shared" si="2166"/>
        <v>0</v>
      </c>
      <c r="EV862" s="18">
        <f t="shared" si="2166"/>
        <v>0</v>
      </c>
      <c r="EW862" s="18">
        <f t="shared" si="2166"/>
        <v>0</v>
      </c>
      <c r="EX862" s="18">
        <f t="shared" si="2166"/>
        <v>0</v>
      </c>
      <c r="EY862" s="18">
        <f t="shared" si="2166"/>
        <v>0</v>
      </c>
      <c r="EZ862" s="18">
        <f t="shared" si="2166"/>
        <v>0</v>
      </c>
      <c r="FA862" s="18">
        <f t="shared" si="2166"/>
        <v>0</v>
      </c>
      <c r="FB862" s="18">
        <f t="shared" si="2166"/>
        <v>0</v>
      </c>
      <c r="FC862" s="18">
        <f t="shared" si="2166"/>
        <v>0</v>
      </c>
      <c r="FD862" s="18">
        <f t="shared" si="2166"/>
        <v>0</v>
      </c>
      <c r="FE862" s="18">
        <f t="shared" si="2166"/>
        <v>0</v>
      </c>
      <c r="FF862" s="18">
        <f t="shared" si="2166"/>
        <v>0</v>
      </c>
      <c r="FG862" s="18">
        <f t="shared" si="2166"/>
        <v>0</v>
      </c>
      <c r="FH862" s="18">
        <f t="shared" si="2166"/>
        <v>0</v>
      </c>
      <c r="FI862" s="18">
        <f t="shared" si="2166"/>
        <v>0</v>
      </c>
      <c r="FJ862" s="18">
        <f t="shared" si="2166"/>
        <v>0</v>
      </c>
      <c r="FK862" s="18">
        <f t="shared" si="2166"/>
        <v>0</v>
      </c>
      <c r="FL862" s="18">
        <f t="shared" si="2166"/>
        <v>0</v>
      </c>
      <c r="FM862" s="18">
        <f t="shared" si="2166"/>
        <v>0</v>
      </c>
      <c r="FN862" s="18">
        <f>IFERROR(FN853/FN858,0)</f>
        <v>0</v>
      </c>
      <c r="FO862" s="18">
        <f>IFERROR(FO853/FO858,0)</f>
        <v>0</v>
      </c>
      <c r="FP862" s="18">
        <f>IFERROR(FP853/FP858,0)</f>
        <v>0</v>
      </c>
      <c r="FQ862" s="18">
        <f>IFERROR(FQ853/FQ858,0)</f>
        <v>0</v>
      </c>
      <c r="FR862" s="18">
        <f>IFERROR(FR853/FR858,0)</f>
        <v>0</v>
      </c>
    </row>
    <row r="863" spans="3:174">
      <c r="C863" t="s">
        <v>490</v>
      </c>
      <c r="D863" s="144" t="s">
        <v>974</v>
      </c>
      <c r="I863" s="187">
        <f>SUM(J863:FR863)</f>
        <v>108306.02133909789</v>
      </c>
      <c r="J863" s="18">
        <f>IFERROR(J854/SUM(J859:J860),0)</f>
        <v>0</v>
      </c>
      <c r="K863" s="18">
        <f t="shared" ref="K863:BV863" si="2167">IFERROR(K854/SUM(K859:K860),0)</f>
        <v>0</v>
      </c>
      <c r="L863" s="18">
        <f t="shared" si="2167"/>
        <v>0</v>
      </c>
      <c r="M863" s="18">
        <f t="shared" si="2167"/>
        <v>0</v>
      </c>
      <c r="N863" s="18">
        <f t="shared" si="2167"/>
        <v>0</v>
      </c>
      <c r="O863" s="18">
        <f t="shared" si="2167"/>
        <v>0</v>
      </c>
      <c r="P863" s="18">
        <f t="shared" si="2167"/>
        <v>0</v>
      </c>
      <c r="Q863" s="18">
        <f t="shared" si="2167"/>
        <v>0</v>
      </c>
      <c r="R863" s="18">
        <f t="shared" si="2167"/>
        <v>0</v>
      </c>
      <c r="S863" s="18">
        <f t="shared" si="2167"/>
        <v>0</v>
      </c>
      <c r="T863" s="18">
        <f t="shared" si="2167"/>
        <v>0</v>
      </c>
      <c r="U863" s="18">
        <f t="shared" si="2167"/>
        <v>0</v>
      </c>
      <c r="V863" s="18">
        <f t="shared" si="2167"/>
        <v>0</v>
      </c>
      <c r="W863" s="18">
        <f t="shared" si="2167"/>
        <v>0</v>
      </c>
      <c r="X863" s="18">
        <f t="shared" si="2167"/>
        <v>0</v>
      </c>
      <c r="Y863" s="18">
        <f t="shared" si="2167"/>
        <v>0</v>
      </c>
      <c r="Z863" s="18">
        <f t="shared" si="2167"/>
        <v>0</v>
      </c>
      <c r="AA863" s="18">
        <f t="shared" si="2167"/>
        <v>0</v>
      </c>
      <c r="AB863" s="18">
        <f t="shared" si="2167"/>
        <v>0</v>
      </c>
      <c r="AC863" s="18">
        <f t="shared" si="2167"/>
        <v>0</v>
      </c>
      <c r="AD863" s="18">
        <f t="shared" si="2167"/>
        <v>0</v>
      </c>
      <c r="AE863" s="18">
        <f t="shared" si="2167"/>
        <v>0</v>
      </c>
      <c r="AF863" s="18">
        <f t="shared" si="2167"/>
        <v>0</v>
      </c>
      <c r="AG863" s="18">
        <f t="shared" si="2167"/>
        <v>0</v>
      </c>
      <c r="AH863" s="18">
        <f t="shared" si="2167"/>
        <v>0</v>
      </c>
      <c r="AI863" s="18">
        <f t="shared" si="2167"/>
        <v>0</v>
      </c>
      <c r="AJ863" s="18">
        <f t="shared" si="2167"/>
        <v>0</v>
      </c>
      <c r="AK863" s="18">
        <f t="shared" si="2167"/>
        <v>0</v>
      </c>
      <c r="AL863" s="18">
        <f t="shared" si="2167"/>
        <v>0</v>
      </c>
      <c r="AM863" s="18">
        <f t="shared" si="2167"/>
        <v>0</v>
      </c>
      <c r="AN863" s="18">
        <f t="shared" si="2167"/>
        <v>0</v>
      </c>
      <c r="AO863" s="18">
        <f t="shared" si="2167"/>
        <v>0</v>
      </c>
      <c r="AP863" s="18">
        <f t="shared" si="2167"/>
        <v>0</v>
      </c>
      <c r="AQ863" s="18">
        <f t="shared" si="2167"/>
        <v>0</v>
      </c>
      <c r="AR863" s="18">
        <f t="shared" si="2167"/>
        <v>0</v>
      </c>
      <c r="AS863" s="18">
        <f t="shared" si="2167"/>
        <v>0</v>
      </c>
      <c r="AT863" s="18">
        <f t="shared" si="2167"/>
        <v>0</v>
      </c>
      <c r="AU863" s="18">
        <f t="shared" si="2167"/>
        <v>0</v>
      </c>
      <c r="AV863" s="18">
        <f t="shared" si="2167"/>
        <v>0</v>
      </c>
      <c r="AW863" s="18">
        <f t="shared" si="2167"/>
        <v>0</v>
      </c>
      <c r="AX863" s="18">
        <f t="shared" si="2167"/>
        <v>0</v>
      </c>
      <c r="AY863" s="18">
        <f t="shared" si="2167"/>
        <v>0</v>
      </c>
      <c r="AZ863" s="18">
        <f t="shared" si="2167"/>
        <v>0</v>
      </c>
      <c r="BA863" s="18">
        <f t="shared" si="2167"/>
        <v>0</v>
      </c>
      <c r="BB863" s="18">
        <f t="shared" si="2167"/>
        <v>0</v>
      </c>
      <c r="BC863" s="18">
        <f t="shared" si="2167"/>
        <v>0</v>
      </c>
      <c r="BD863" s="18">
        <f t="shared" si="2167"/>
        <v>0</v>
      </c>
      <c r="BE863" s="18">
        <f t="shared" si="2167"/>
        <v>0</v>
      </c>
      <c r="BF863" s="18">
        <f t="shared" si="2167"/>
        <v>0</v>
      </c>
      <c r="BG863" s="18">
        <f t="shared" si="2167"/>
        <v>0</v>
      </c>
      <c r="BH863" s="18">
        <f t="shared" si="2167"/>
        <v>0</v>
      </c>
      <c r="BI863" s="18">
        <f t="shared" si="2167"/>
        <v>0</v>
      </c>
      <c r="BJ863" s="18">
        <f t="shared" si="2167"/>
        <v>0</v>
      </c>
      <c r="BK863" s="18">
        <f t="shared" si="2167"/>
        <v>0</v>
      </c>
      <c r="BL863" s="18">
        <f t="shared" si="2167"/>
        <v>0</v>
      </c>
      <c r="BM863" s="18">
        <f t="shared" si="2167"/>
        <v>0</v>
      </c>
      <c r="BN863" s="18">
        <f t="shared" si="2167"/>
        <v>0</v>
      </c>
      <c r="BO863" s="18">
        <f t="shared" si="2167"/>
        <v>0</v>
      </c>
      <c r="BP863" s="18">
        <f t="shared" si="2167"/>
        <v>0</v>
      </c>
      <c r="BQ863" s="18">
        <f t="shared" si="2167"/>
        <v>0</v>
      </c>
      <c r="BR863" s="18">
        <f t="shared" si="2167"/>
        <v>0</v>
      </c>
      <c r="BS863" s="18">
        <f t="shared" si="2167"/>
        <v>0</v>
      </c>
      <c r="BT863" s="18">
        <f t="shared" si="2167"/>
        <v>0</v>
      </c>
      <c r="BU863" s="18">
        <f t="shared" si="2167"/>
        <v>0</v>
      </c>
      <c r="BV863" s="18">
        <f t="shared" si="2167"/>
        <v>0</v>
      </c>
      <c r="BW863" s="18">
        <f t="shared" ref="BW863:EH863" si="2168">IFERROR(BW854/SUM(BW859:BW860),0)</f>
        <v>0</v>
      </c>
      <c r="BX863" s="18">
        <f t="shared" si="2168"/>
        <v>0</v>
      </c>
      <c r="BY863" s="18">
        <f t="shared" si="2168"/>
        <v>0</v>
      </c>
      <c r="BZ863" s="18">
        <f t="shared" si="2168"/>
        <v>0</v>
      </c>
      <c r="CA863" s="18">
        <f t="shared" si="2168"/>
        <v>0</v>
      </c>
      <c r="CB863" s="18">
        <f t="shared" si="2168"/>
        <v>0</v>
      </c>
      <c r="CC863" s="18">
        <f t="shared" si="2168"/>
        <v>0</v>
      </c>
      <c r="CD863" s="18">
        <f t="shared" si="2168"/>
        <v>0</v>
      </c>
      <c r="CE863" s="18">
        <f t="shared" si="2168"/>
        <v>0</v>
      </c>
      <c r="CF863" s="18">
        <f t="shared" si="2168"/>
        <v>0</v>
      </c>
      <c r="CG863" s="18">
        <f t="shared" si="2168"/>
        <v>0</v>
      </c>
      <c r="CH863" s="18">
        <f t="shared" si="2168"/>
        <v>9873.9093747328498</v>
      </c>
      <c r="CI863" s="18">
        <f t="shared" si="2168"/>
        <v>5788.7832024140262</v>
      </c>
      <c r="CJ863" s="18">
        <f t="shared" si="2168"/>
        <v>4204.4845845079399</v>
      </c>
      <c r="CK863" s="18">
        <f t="shared" si="2168"/>
        <v>10284.817123053735</v>
      </c>
      <c r="CL863" s="18">
        <f t="shared" si="2168"/>
        <v>9687.8955756512223</v>
      </c>
      <c r="CM863" s="18">
        <f t="shared" si="2168"/>
        <v>6007.1446829426459</v>
      </c>
      <c r="CN863" s="18">
        <f t="shared" si="2168"/>
        <v>4298.3685493826333</v>
      </c>
      <c r="CO863" s="18">
        <f t="shared" si="2168"/>
        <v>10535.691310902253</v>
      </c>
      <c r="CP863" s="18">
        <f t="shared" si="2168"/>
        <v>9734.1564931779285</v>
      </c>
      <c r="CQ863" s="18">
        <f t="shared" si="2168"/>
        <v>6013.1622957417494</v>
      </c>
      <c r="CR863" s="18">
        <f t="shared" si="2168"/>
        <v>4366.6919746227877</v>
      </c>
      <c r="CS863" s="18">
        <f t="shared" si="2168"/>
        <v>10737.75578008937</v>
      </c>
      <c r="CT863" s="18">
        <f t="shared" si="2168"/>
        <v>10351.980498531468</v>
      </c>
      <c r="CU863" s="18">
        <f t="shared" si="2168"/>
        <v>6421.1798933472646</v>
      </c>
      <c r="CV863" s="18">
        <f t="shared" si="2168"/>
        <v>0</v>
      </c>
      <c r="CW863" s="18">
        <f t="shared" si="2168"/>
        <v>0</v>
      </c>
      <c r="CX863" s="18">
        <f t="shared" si="2168"/>
        <v>0</v>
      </c>
      <c r="CY863" s="18">
        <f t="shared" si="2168"/>
        <v>0</v>
      </c>
      <c r="CZ863" s="18">
        <f t="shared" si="2168"/>
        <v>0</v>
      </c>
      <c r="DA863" s="18">
        <f t="shared" si="2168"/>
        <v>0</v>
      </c>
      <c r="DB863" s="18">
        <f t="shared" si="2168"/>
        <v>0</v>
      </c>
      <c r="DC863" s="18">
        <f t="shared" si="2168"/>
        <v>0</v>
      </c>
      <c r="DD863" s="18">
        <f t="shared" si="2168"/>
        <v>0</v>
      </c>
      <c r="DE863" s="18">
        <f t="shared" si="2168"/>
        <v>0</v>
      </c>
      <c r="DF863" s="18">
        <f t="shared" si="2168"/>
        <v>0</v>
      </c>
      <c r="DG863" s="18">
        <f t="shared" si="2168"/>
        <v>0</v>
      </c>
      <c r="DH863" s="18">
        <f t="shared" si="2168"/>
        <v>0</v>
      </c>
      <c r="DI863" s="18">
        <f t="shared" si="2168"/>
        <v>0</v>
      </c>
      <c r="DJ863" s="18">
        <f t="shared" si="2168"/>
        <v>0</v>
      </c>
      <c r="DK863" s="18">
        <f t="shared" si="2168"/>
        <v>0</v>
      </c>
      <c r="DL863" s="18">
        <f t="shared" si="2168"/>
        <v>0</v>
      </c>
      <c r="DM863" s="18">
        <f t="shared" si="2168"/>
        <v>0</v>
      </c>
      <c r="DN863" s="18">
        <f t="shared" si="2168"/>
        <v>0</v>
      </c>
      <c r="DO863" s="18">
        <f t="shared" si="2168"/>
        <v>0</v>
      </c>
      <c r="DP863" s="18">
        <f t="shared" si="2168"/>
        <v>0</v>
      </c>
      <c r="DQ863" s="18">
        <f t="shared" si="2168"/>
        <v>0</v>
      </c>
      <c r="DR863" s="18">
        <f t="shared" si="2168"/>
        <v>0</v>
      </c>
      <c r="DS863" s="18">
        <f t="shared" si="2168"/>
        <v>0</v>
      </c>
      <c r="DT863" s="18">
        <f t="shared" si="2168"/>
        <v>0</v>
      </c>
      <c r="DU863" s="18">
        <f t="shared" si="2168"/>
        <v>0</v>
      </c>
      <c r="DV863" s="18">
        <f t="shared" si="2168"/>
        <v>0</v>
      </c>
      <c r="DW863" s="18">
        <f t="shared" si="2168"/>
        <v>0</v>
      </c>
      <c r="DX863" s="18">
        <f t="shared" si="2168"/>
        <v>0</v>
      </c>
      <c r="DY863" s="18">
        <f t="shared" si="2168"/>
        <v>0</v>
      </c>
      <c r="DZ863" s="18">
        <f t="shared" si="2168"/>
        <v>0</v>
      </c>
      <c r="EA863" s="18">
        <f t="shared" si="2168"/>
        <v>0</v>
      </c>
      <c r="EB863" s="18">
        <f t="shared" si="2168"/>
        <v>0</v>
      </c>
      <c r="EC863" s="18">
        <f t="shared" si="2168"/>
        <v>0</v>
      </c>
      <c r="ED863" s="18">
        <f t="shared" si="2168"/>
        <v>0</v>
      </c>
      <c r="EE863" s="18">
        <f t="shared" si="2168"/>
        <v>0</v>
      </c>
      <c r="EF863" s="18">
        <f t="shared" si="2168"/>
        <v>0</v>
      </c>
      <c r="EG863" s="18">
        <f t="shared" si="2168"/>
        <v>0</v>
      </c>
      <c r="EH863" s="18">
        <f t="shared" si="2168"/>
        <v>0</v>
      </c>
      <c r="EI863" s="18">
        <f t="shared" ref="EI863:FR863" si="2169">IFERROR(EI854/SUM(EI859:EI860),0)</f>
        <v>0</v>
      </c>
      <c r="EJ863" s="18">
        <f t="shared" si="2169"/>
        <v>0</v>
      </c>
      <c r="EK863" s="18">
        <f t="shared" si="2169"/>
        <v>0</v>
      </c>
      <c r="EL863" s="18">
        <f t="shared" si="2169"/>
        <v>0</v>
      </c>
      <c r="EM863" s="18">
        <f t="shared" si="2169"/>
        <v>0</v>
      </c>
      <c r="EN863" s="18">
        <f t="shared" si="2169"/>
        <v>0</v>
      </c>
      <c r="EO863" s="18">
        <f t="shared" si="2169"/>
        <v>0</v>
      </c>
      <c r="EP863" s="18">
        <f t="shared" si="2169"/>
        <v>0</v>
      </c>
      <c r="EQ863" s="18">
        <f t="shared" si="2169"/>
        <v>0</v>
      </c>
      <c r="ER863" s="18">
        <f t="shared" si="2169"/>
        <v>0</v>
      </c>
      <c r="ES863" s="18">
        <f t="shared" si="2169"/>
        <v>0</v>
      </c>
      <c r="ET863" s="18">
        <f t="shared" si="2169"/>
        <v>0</v>
      </c>
      <c r="EU863" s="18">
        <f t="shared" si="2169"/>
        <v>0</v>
      </c>
      <c r="EV863" s="18">
        <f t="shared" si="2169"/>
        <v>0</v>
      </c>
      <c r="EW863" s="18">
        <f t="shared" si="2169"/>
        <v>0</v>
      </c>
      <c r="EX863" s="18">
        <f t="shared" si="2169"/>
        <v>0</v>
      </c>
      <c r="EY863" s="18">
        <f t="shared" si="2169"/>
        <v>0</v>
      </c>
      <c r="EZ863" s="18">
        <f t="shared" si="2169"/>
        <v>0</v>
      </c>
      <c r="FA863" s="18">
        <f t="shared" si="2169"/>
        <v>0</v>
      </c>
      <c r="FB863" s="18">
        <f t="shared" si="2169"/>
        <v>0</v>
      </c>
      <c r="FC863" s="18">
        <f t="shared" si="2169"/>
        <v>0</v>
      </c>
      <c r="FD863" s="18">
        <f t="shared" si="2169"/>
        <v>0</v>
      </c>
      <c r="FE863" s="18">
        <f t="shared" si="2169"/>
        <v>0</v>
      </c>
      <c r="FF863" s="18">
        <f t="shared" si="2169"/>
        <v>0</v>
      </c>
      <c r="FG863" s="18">
        <f t="shared" si="2169"/>
        <v>0</v>
      </c>
      <c r="FH863" s="18">
        <f t="shared" si="2169"/>
        <v>0</v>
      </c>
      <c r="FI863" s="18">
        <f t="shared" si="2169"/>
        <v>0</v>
      </c>
      <c r="FJ863" s="18">
        <f t="shared" si="2169"/>
        <v>0</v>
      </c>
      <c r="FK863" s="18">
        <f t="shared" si="2169"/>
        <v>0</v>
      </c>
      <c r="FL863" s="18">
        <f t="shared" si="2169"/>
        <v>0</v>
      </c>
      <c r="FM863" s="18">
        <f t="shared" si="2169"/>
        <v>0</v>
      </c>
      <c r="FN863" s="18">
        <f t="shared" si="2169"/>
        <v>0</v>
      </c>
      <c r="FO863" s="18">
        <f t="shared" si="2169"/>
        <v>0</v>
      </c>
      <c r="FP863" s="18">
        <f t="shared" si="2169"/>
        <v>0</v>
      </c>
      <c r="FQ863" s="18">
        <f t="shared" si="2169"/>
        <v>0</v>
      </c>
      <c r="FR863" s="18">
        <f t="shared" si="2169"/>
        <v>0</v>
      </c>
    </row>
    <row r="864" spans="3:174">
      <c r="C864" t="s">
        <v>491</v>
      </c>
      <c r="D864" s="144" t="s">
        <v>974</v>
      </c>
      <c r="H864" s="234"/>
      <c r="I864" s="168">
        <f>SUM(J864:FR864)</f>
        <v>672352.84007876075</v>
      </c>
      <c r="J864" s="98">
        <f t="shared" ref="J864:AO864" si="2170">SUM(J862:J863)</f>
        <v>0</v>
      </c>
      <c r="K864" s="98">
        <f t="shared" si="2170"/>
        <v>0</v>
      </c>
      <c r="L864" s="98">
        <f t="shared" si="2170"/>
        <v>0</v>
      </c>
      <c r="M864" s="98">
        <f t="shared" si="2170"/>
        <v>0</v>
      </c>
      <c r="N864" s="98">
        <f t="shared" si="2170"/>
        <v>0</v>
      </c>
      <c r="O864" s="98">
        <f t="shared" si="2170"/>
        <v>0</v>
      </c>
      <c r="P864" s="98">
        <f t="shared" si="2170"/>
        <v>0</v>
      </c>
      <c r="Q864" s="98">
        <f t="shared" si="2170"/>
        <v>0</v>
      </c>
      <c r="R864" s="98">
        <f t="shared" si="2170"/>
        <v>0</v>
      </c>
      <c r="S864" s="98">
        <f t="shared" si="2170"/>
        <v>0</v>
      </c>
      <c r="T864" s="98">
        <f t="shared" si="2170"/>
        <v>0</v>
      </c>
      <c r="U864" s="98">
        <f t="shared" si="2170"/>
        <v>0</v>
      </c>
      <c r="V864" s="98">
        <f t="shared" si="2170"/>
        <v>0</v>
      </c>
      <c r="W864" s="98">
        <f t="shared" si="2170"/>
        <v>0</v>
      </c>
      <c r="X864" s="98">
        <f t="shared" si="2170"/>
        <v>0</v>
      </c>
      <c r="Y864" s="98">
        <f t="shared" si="2170"/>
        <v>0</v>
      </c>
      <c r="Z864" s="98">
        <f t="shared" si="2170"/>
        <v>0</v>
      </c>
      <c r="AA864" s="98">
        <f t="shared" si="2170"/>
        <v>0</v>
      </c>
      <c r="AB864" s="98">
        <f t="shared" si="2170"/>
        <v>5517.4744339458184</v>
      </c>
      <c r="AC864" s="98">
        <f t="shared" si="2170"/>
        <v>12176.935611609271</v>
      </c>
      <c r="AD864" s="98">
        <f t="shared" si="2170"/>
        <v>11605.476499383922</v>
      </c>
      <c r="AE864" s="98">
        <f t="shared" si="2170"/>
        <v>7259.9192311296974</v>
      </c>
      <c r="AF864" s="98">
        <f t="shared" si="2170"/>
        <v>5438.0562527559896</v>
      </c>
      <c r="AG864" s="98">
        <f t="shared" si="2170"/>
        <v>12355.659600234363</v>
      </c>
      <c r="AH864" s="98">
        <f t="shared" si="2170"/>
        <v>11397.365830467366</v>
      </c>
      <c r="AI864" s="98">
        <f t="shared" si="2170"/>
        <v>7085.2273881307929</v>
      </c>
      <c r="AJ864" s="98">
        <f t="shared" si="2170"/>
        <v>5486.8926050027558</v>
      </c>
      <c r="AK864" s="98">
        <f t="shared" si="2170"/>
        <v>12587.575980810889</v>
      </c>
      <c r="AL864" s="98">
        <f t="shared" si="2170"/>
        <v>11737.748211347287</v>
      </c>
      <c r="AM864" s="98">
        <f t="shared" si="2170"/>
        <v>7319.9984301681379</v>
      </c>
      <c r="AN864" s="98">
        <f t="shared" si="2170"/>
        <v>5440.0573220965516</v>
      </c>
      <c r="AO864" s="98">
        <f t="shared" si="2170"/>
        <v>12547.692645957421</v>
      </c>
      <c r="AP864" s="98">
        <f t="shared" ref="AP864:BU864" si="2171">SUM(AP862:AP863)</f>
        <v>11740.415266128615</v>
      </c>
      <c r="AQ864" s="98">
        <f t="shared" si="2171"/>
        <v>7274.6462370107374</v>
      </c>
      <c r="AR864" s="98">
        <f t="shared" si="2171"/>
        <v>5394.3241625561532</v>
      </c>
      <c r="AS864" s="98">
        <f t="shared" si="2171"/>
        <v>12508.042819750355</v>
      </c>
      <c r="AT864" s="98">
        <f t="shared" si="2171"/>
        <v>11542.628686181068</v>
      </c>
      <c r="AU864" s="98">
        <f t="shared" si="2171"/>
        <v>7077.5574892287086</v>
      </c>
      <c r="AV864" s="98">
        <f t="shared" si="2171"/>
        <v>5232.0679819530815</v>
      </c>
      <c r="AW864" s="98">
        <f t="shared" si="2171"/>
        <v>12367.361639147282</v>
      </c>
      <c r="AX864" s="98">
        <f t="shared" si="2171"/>
        <v>11493.25515956926</v>
      </c>
      <c r="AY864" s="98">
        <f t="shared" si="2171"/>
        <v>7059.1779963413292</v>
      </c>
      <c r="AZ864" s="98">
        <f t="shared" si="2171"/>
        <v>5176.7311211100214</v>
      </c>
      <c r="BA864" s="98">
        <f t="shared" si="2171"/>
        <v>12319.39144497089</v>
      </c>
      <c r="BB864" s="98">
        <f t="shared" si="2171"/>
        <v>11441.859362128182</v>
      </c>
      <c r="BC864" s="98">
        <f t="shared" si="2171"/>
        <v>7007.8269332059108</v>
      </c>
      <c r="BD864" s="98">
        <f t="shared" si="2171"/>
        <v>5124.9414589469325</v>
      </c>
      <c r="BE864" s="98">
        <f t="shared" si="2171"/>
        <v>12274.485116141135</v>
      </c>
      <c r="BF864" s="98">
        <f t="shared" si="2171"/>
        <v>11377.850911345959</v>
      </c>
      <c r="BG864" s="98">
        <f t="shared" si="2171"/>
        <v>6955.2947956183789</v>
      </c>
      <c r="BH864" s="98">
        <f t="shared" si="2171"/>
        <v>5073.6892165677918</v>
      </c>
      <c r="BI864" s="98">
        <f t="shared" si="2171"/>
        <v>12230.049540428661</v>
      </c>
      <c r="BJ864" s="98">
        <f t="shared" si="2171"/>
        <v>11259.082437357114</v>
      </c>
      <c r="BK864" s="98">
        <f t="shared" si="2171"/>
        <v>6908.3612404047535</v>
      </c>
      <c r="BL864" s="98">
        <f t="shared" si="2171"/>
        <v>5024.6428729753234</v>
      </c>
      <c r="BM864" s="98">
        <f t="shared" si="2171"/>
        <v>12187.528196836192</v>
      </c>
      <c r="BN864" s="98">
        <f t="shared" si="2171"/>
        <v>12972.035585209063</v>
      </c>
      <c r="BO864" s="98">
        <f t="shared" si="2171"/>
        <v>8301.1532277718434</v>
      </c>
      <c r="BP864" s="98">
        <f t="shared" si="2171"/>
        <v>6081.8741863049499</v>
      </c>
      <c r="BQ864" s="98">
        <f t="shared" si="2171"/>
        <v>13804.816129703944</v>
      </c>
      <c r="BR864" s="98">
        <f t="shared" si="2171"/>
        <v>14304.491070271946</v>
      </c>
      <c r="BS864" s="98">
        <f t="shared" si="2171"/>
        <v>8540.2454734621624</v>
      </c>
      <c r="BT864" s="98">
        <f t="shared" si="2171"/>
        <v>6260.9856305239364</v>
      </c>
      <c r="BU864" s="98">
        <f t="shared" si="2171"/>
        <v>14079.672914073099</v>
      </c>
      <c r="BV864" s="98">
        <f t="shared" ref="BV864:DA864" si="2172">SUM(BV862:BV863)</f>
        <v>14852.060004578338</v>
      </c>
      <c r="BW864" s="98">
        <f t="shared" si="2172"/>
        <v>8792.0588312719374</v>
      </c>
      <c r="BX864" s="98">
        <f t="shared" si="2172"/>
        <v>6449.2031403402752</v>
      </c>
      <c r="BY864" s="98">
        <f t="shared" si="2172"/>
        <v>14358.123935861222</v>
      </c>
      <c r="BZ864" s="98">
        <f t="shared" si="2172"/>
        <v>15392.290082479356</v>
      </c>
      <c r="CA864" s="98">
        <f t="shared" si="2172"/>
        <v>9033.1657206256223</v>
      </c>
      <c r="CB864" s="98">
        <f t="shared" si="2172"/>
        <v>6648.9873096572501</v>
      </c>
      <c r="CC864" s="98">
        <f t="shared" si="2172"/>
        <v>14644.3202943131</v>
      </c>
      <c r="CD864" s="98">
        <f t="shared" si="2172"/>
        <v>15551.517674089604</v>
      </c>
      <c r="CE864" s="98">
        <f t="shared" si="2172"/>
        <v>9243.3481481452563</v>
      </c>
      <c r="CF864" s="98">
        <f t="shared" si="2172"/>
        <v>6842.3552144740097</v>
      </c>
      <c r="CG864" s="98">
        <f t="shared" si="2172"/>
        <v>13654.708520063545</v>
      </c>
      <c r="CH864" s="98">
        <f t="shared" si="2172"/>
        <v>10106.022892230847</v>
      </c>
      <c r="CI864" s="98">
        <f t="shared" si="2172"/>
        <v>5788.7832024140262</v>
      </c>
      <c r="CJ864" s="98">
        <f t="shared" si="2172"/>
        <v>4204.4845845079399</v>
      </c>
      <c r="CK864" s="98">
        <f t="shared" si="2172"/>
        <v>10284.817123053735</v>
      </c>
      <c r="CL864" s="98">
        <f t="shared" si="2172"/>
        <v>9687.8955756512223</v>
      </c>
      <c r="CM864" s="98">
        <f t="shared" si="2172"/>
        <v>6007.1446829426459</v>
      </c>
      <c r="CN864" s="98">
        <f t="shared" si="2172"/>
        <v>4298.3685493826333</v>
      </c>
      <c r="CO864" s="98">
        <f t="shared" si="2172"/>
        <v>10535.691310902253</v>
      </c>
      <c r="CP864" s="98">
        <f t="shared" si="2172"/>
        <v>9734.1564931779285</v>
      </c>
      <c r="CQ864" s="98">
        <f t="shared" si="2172"/>
        <v>6013.1622957417494</v>
      </c>
      <c r="CR864" s="98">
        <f t="shared" si="2172"/>
        <v>4366.6919746227877</v>
      </c>
      <c r="CS864" s="98">
        <f t="shared" si="2172"/>
        <v>10737.75578008937</v>
      </c>
      <c r="CT864" s="98">
        <f t="shared" si="2172"/>
        <v>10351.980498531468</v>
      </c>
      <c r="CU864" s="98">
        <f t="shared" si="2172"/>
        <v>6421.1798933472646</v>
      </c>
      <c r="CV864" s="98">
        <f t="shared" si="2172"/>
        <v>0</v>
      </c>
      <c r="CW864" s="98">
        <f t="shared" si="2172"/>
        <v>0</v>
      </c>
      <c r="CX864" s="98">
        <f t="shared" si="2172"/>
        <v>0</v>
      </c>
      <c r="CY864" s="98">
        <f t="shared" si="2172"/>
        <v>0</v>
      </c>
      <c r="CZ864" s="98">
        <f t="shared" si="2172"/>
        <v>0</v>
      </c>
      <c r="DA864" s="98">
        <f t="shared" si="2172"/>
        <v>0</v>
      </c>
      <c r="DB864" s="98">
        <f t="shared" ref="DB864:EG864" si="2173">SUM(DB862:DB863)</f>
        <v>0</v>
      </c>
      <c r="DC864" s="98">
        <f t="shared" si="2173"/>
        <v>0</v>
      </c>
      <c r="DD864" s="98">
        <f t="shared" si="2173"/>
        <v>0</v>
      </c>
      <c r="DE864" s="98">
        <f t="shared" si="2173"/>
        <v>0</v>
      </c>
      <c r="DF864" s="98">
        <f t="shared" si="2173"/>
        <v>0</v>
      </c>
      <c r="DG864" s="98">
        <f t="shared" si="2173"/>
        <v>0</v>
      </c>
      <c r="DH864" s="98">
        <f t="shared" si="2173"/>
        <v>0</v>
      </c>
      <c r="DI864" s="98">
        <f t="shared" si="2173"/>
        <v>0</v>
      </c>
      <c r="DJ864" s="98">
        <f t="shared" si="2173"/>
        <v>0</v>
      </c>
      <c r="DK864" s="98">
        <f t="shared" si="2173"/>
        <v>0</v>
      </c>
      <c r="DL864" s="98">
        <f t="shared" si="2173"/>
        <v>0</v>
      </c>
      <c r="DM864" s="98">
        <f t="shared" si="2173"/>
        <v>0</v>
      </c>
      <c r="DN864" s="98">
        <f t="shared" si="2173"/>
        <v>0</v>
      </c>
      <c r="DO864" s="98">
        <f t="shared" si="2173"/>
        <v>0</v>
      </c>
      <c r="DP864" s="98">
        <f t="shared" si="2173"/>
        <v>0</v>
      </c>
      <c r="DQ864" s="98">
        <f t="shared" si="2173"/>
        <v>0</v>
      </c>
      <c r="DR864" s="98">
        <f t="shared" si="2173"/>
        <v>0</v>
      </c>
      <c r="DS864" s="98">
        <f t="shared" si="2173"/>
        <v>0</v>
      </c>
      <c r="DT864" s="98">
        <f t="shared" si="2173"/>
        <v>0</v>
      </c>
      <c r="DU864" s="98">
        <f t="shared" si="2173"/>
        <v>0</v>
      </c>
      <c r="DV864" s="98">
        <f t="shared" si="2173"/>
        <v>0</v>
      </c>
      <c r="DW864" s="98">
        <f t="shared" si="2173"/>
        <v>0</v>
      </c>
      <c r="DX864" s="98">
        <f t="shared" si="2173"/>
        <v>0</v>
      </c>
      <c r="DY864" s="98">
        <f t="shared" si="2173"/>
        <v>0</v>
      </c>
      <c r="DZ864" s="98">
        <f t="shared" si="2173"/>
        <v>0</v>
      </c>
      <c r="EA864" s="98">
        <f t="shared" si="2173"/>
        <v>0</v>
      </c>
      <c r="EB864" s="98">
        <f t="shared" si="2173"/>
        <v>0</v>
      </c>
      <c r="EC864" s="98">
        <f t="shared" si="2173"/>
        <v>0</v>
      </c>
      <c r="ED864" s="98">
        <f t="shared" si="2173"/>
        <v>0</v>
      </c>
      <c r="EE864" s="98">
        <f t="shared" si="2173"/>
        <v>0</v>
      </c>
      <c r="EF864" s="98">
        <f t="shared" si="2173"/>
        <v>0</v>
      </c>
      <c r="EG864" s="98">
        <f t="shared" si="2173"/>
        <v>0</v>
      </c>
      <c r="EH864" s="98">
        <f t="shared" ref="EH864:FM864" si="2174">SUM(EH862:EH863)</f>
        <v>0</v>
      </c>
      <c r="EI864" s="98">
        <f t="shared" si="2174"/>
        <v>0</v>
      </c>
      <c r="EJ864" s="98">
        <f t="shared" si="2174"/>
        <v>0</v>
      </c>
      <c r="EK864" s="98">
        <f t="shared" si="2174"/>
        <v>0</v>
      </c>
      <c r="EL864" s="98">
        <f t="shared" si="2174"/>
        <v>0</v>
      </c>
      <c r="EM864" s="98">
        <f t="shared" si="2174"/>
        <v>0</v>
      </c>
      <c r="EN864" s="98">
        <f t="shared" si="2174"/>
        <v>0</v>
      </c>
      <c r="EO864" s="98">
        <f t="shared" si="2174"/>
        <v>0</v>
      </c>
      <c r="EP864" s="98">
        <f t="shared" si="2174"/>
        <v>0</v>
      </c>
      <c r="EQ864" s="98">
        <f t="shared" si="2174"/>
        <v>0</v>
      </c>
      <c r="ER864" s="98">
        <f t="shared" si="2174"/>
        <v>0</v>
      </c>
      <c r="ES864" s="98">
        <f t="shared" si="2174"/>
        <v>0</v>
      </c>
      <c r="ET864" s="98">
        <f t="shared" si="2174"/>
        <v>0</v>
      </c>
      <c r="EU864" s="98">
        <f t="shared" si="2174"/>
        <v>0</v>
      </c>
      <c r="EV864" s="98">
        <f t="shared" si="2174"/>
        <v>0</v>
      </c>
      <c r="EW864" s="98">
        <f t="shared" si="2174"/>
        <v>0</v>
      </c>
      <c r="EX864" s="98">
        <f t="shared" si="2174"/>
        <v>0</v>
      </c>
      <c r="EY864" s="98">
        <f t="shared" si="2174"/>
        <v>0</v>
      </c>
      <c r="EZ864" s="98">
        <f t="shared" si="2174"/>
        <v>0</v>
      </c>
      <c r="FA864" s="98">
        <f t="shared" si="2174"/>
        <v>0</v>
      </c>
      <c r="FB864" s="98">
        <f t="shared" si="2174"/>
        <v>0</v>
      </c>
      <c r="FC864" s="98">
        <f t="shared" si="2174"/>
        <v>0</v>
      </c>
      <c r="FD864" s="98">
        <f t="shared" si="2174"/>
        <v>0</v>
      </c>
      <c r="FE864" s="98">
        <f t="shared" si="2174"/>
        <v>0</v>
      </c>
      <c r="FF864" s="98">
        <f t="shared" si="2174"/>
        <v>0</v>
      </c>
      <c r="FG864" s="98">
        <f t="shared" si="2174"/>
        <v>0</v>
      </c>
      <c r="FH864" s="98">
        <f t="shared" si="2174"/>
        <v>0</v>
      </c>
      <c r="FI864" s="98">
        <f t="shared" si="2174"/>
        <v>0</v>
      </c>
      <c r="FJ864" s="98">
        <f t="shared" si="2174"/>
        <v>0</v>
      </c>
      <c r="FK864" s="98">
        <f t="shared" si="2174"/>
        <v>0</v>
      </c>
      <c r="FL864" s="98">
        <f t="shared" si="2174"/>
        <v>0</v>
      </c>
      <c r="FM864" s="98">
        <f t="shared" si="2174"/>
        <v>0</v>
      </c>
      <c r="FN864" s="98">
        <f>SUM(FN862:FN863)</f>
        <v>0</v>
      </c>
      <c r="FO864" s="98">
        <f>SUM(FO862:FO863)</f>
        <v>0</v>
      </c>
      <c r="FP864" s="98">
        <f>SUM(FP862:FP863)</f>
        <v>0</v>
      </c>
      <c r="FQ864" s="98">
        <f>SUM(FQ862:FQ863)</f>
        <v>0</v>
      </c>
      <c r="FR864" s="98">
        <f>SUM(FR862:FR863)</f>
        <v>0</v>
      </c>
    </row>
    <row r="865" spans="3:174">
      <c r="C865" s="13" t="s">
        <v>492</v>
      </c>
      <c r="D865" s="77" t="s">
        <v>974</v>
      </c>
      <c r="E865" s="34" t="s">
        <v>119</v>
      </c>
      <c r="F865" s="19"/>
      <c r="G865" s="19"/>
      <c r="H865" s="235"/>
      <c r="I865" s="168">
        <f>SUM(J865:FR865)</f>
        <v>586657.085902191</v>
      </c>
      <c r="J865" s="19">
        <v>0</v>
      </c>
      <c r="K865" s="19">
        <v>0</v>
      </c>
      <c r="L865" s="19">
        <v>0</v>
      </c>
      <c r="M865" s="19">
        <v>0</v>
      </c>
      <c r="N865" s="19">
        <v>0</v>
      </c>
      <c r="O865" s="19">
        <v>0</v>
      </c>
      <c r="P865" s="19">
        <v>0</v>
      </c>
      <c r="Q865" s="19">
        <v>0</v>
      </c>
      <c r="R865" s="19">
        <v>0</v>
      </c>
      <c r="S865" s="19">
        <v>0</v>
      </c>
      <c r="T865" s="19">
        <v>0</v>
      </c>
      <c r="U865" s="19">
        <v>0</v>
      </c>
      <c r="V865" s="19">
        <v>0</v>
      </c>
      <c r="W865" s="19">
        <v>0</v>
      </c>
      <c r="X865" s="19">
        <v>0</v>
      </c>
      <c r="Y865" s="19">
        <v>0</v>
      </c>
      <c r="Z865" s="19">
        <v>0</v>
      </c>
      <c r="AA865" s="19">
        <v>0</v>
      </c>
      <c r="AB865" s="19">
        <v>3500.8771357891301</v>
      </c>
      <c r="AC865" s="19">
        <v>5355.8807640425402</v>
      </c>
      <c r="AD865" s="19">
        <v>12085.765373883571</v>
      </c>
      <c r="AE865" s="19">
        <v>11981.137661290859</v>
      </c>
      <c r="AF865" s="19">
        <v>7640.6800401318051</v>
      </c>
      <c r="AG865" s="19">
        <v>5313.5982349544911</v>
      </c>
      <c r="AH865" s="19">
        <v>11446.498160408297</v>
      </c>
      <c r="AI865" s="19">
        <v>11979.756333718506</v>
      </c>
      <c r="AJ865" s="19">
        <v>7461.9443270941993</v>
      </c>
      <c r="AK865" s="19">
        <v>5158.6375219168831</v>
      </c>
      <c r="AL865" s="19">
        <v>11244.439673016435</v>
      </c>
      <c r="AM865" s="19">
        <v>11938.011593432921</v>
      </c>
      <c r="AN865" s="19">
        <v>7416.3119156699431</v>
      </c>
      <c r="AO865" s="19">
        <v>5119.0717771592936</v>
      </c>
      <c r="AP865" s="19">
        <v>11214.549270536187</v>
      </c>
      <c r="AQ865" s="19">
        <v>11891.807638857723</v>
      </c>
      <c r="AR865" s="19">
        <v>7369.6002253301776</v>
      </c>
      <c r="AS865" s="19">
        <v>5078.5767534861989</v>
      </c>
      <c r="AT865" s="19">
        <v>11337.517308534716</v>
      </c>
      <c r="AU865" s="19">
        <v>11544.940668782101</v>
      </c>
      <c r="AV865" s="19">
        <v>7172.4856447749644</v>
      </c>
      <c r="AW865" s="19">
        <v>4903.4812460146113</v>
      </c>
      <c r="AX865" s="19">
        <v>11105.573526177568</v>
      </c>
      <c r="AY865" s="19">
        <v>11677.542617254327</v>
      </c>
      <c r="AZ865" s="19">
        <v>7152.9806430498247</v>
      </c>
      <c r="BA865" s="19">
        <v>4890.7655045391757</v>
      </c>
      <c r="BB865" s="19">
        <v>11000.875924132448</v>
      </c>
      <c r="BC865" s="19">
        <v>11625.801208043042</v>
      </c>
      <c r="BD865" s="19">
        <v>7100.6692010600818</v>
      </c>
      <c r="BE865" s="19">
        <v>4845.3487778646713</v>
      </c>
      <c r="BF865" s="19">
        <v>10962.611435168907</v>
      </c>
      <c r="BG865" s="19">
        <v>11572.84782879872</v>
      </c>
      <c r="BH865" s="19">
        <v>7047.0850626860101</v>
      </c>
      <c r="BI865" s="19">
        <v>4744.9183277233051</v>
      </c>
      <c r="BJ865" s="19">
        <v>11038.475082161129</v>
      </c>
      <c r="BK865" s="19">
        <v>11371.213566561439</v>
      </c>
      <c r="BL865" s="19">
        <v>6996.8439732021761</v>
      </c>
      <c r="BM865" s="19">
        <v>4444.887700755291</v>
      </c>
      <c r="BN865" s="19">
        <v>10777.163890895681</v>
      </c>
      <c r="BO865" s="19">
        <v>11342.212755548686</v>
      </c>
      <c r="BP865" s="19">
        <v>5849.2718075296352</v>
      </c>
      <c r="BQ865" s="19">
        <v>3876.3281436768611</v>
      </c>
      <c r="BR865" s="19">
        <v>9360.7028756772852</v>
      </c>
      <c r="BS865" s="19">
        <v>10421.476553733104</v>
      </c>
      <c r="BT865" s="19">
        <v>6424.3241567082196</v>
      </c>
      <c r="BU865" s="19">
        <v>3783.9465132524456</v>
      </c>
      <c r="BV865" s="19">
        <v>9148.307281734862</v>
      </c>
      <c r="BW865" s="19">
        <v>10703.094832100272</v>
      </c>
      <c r="BX865" s="19">
        <v>6640.2303221009024</v>
      </c>
      <c r="BY865" s="19">
        <v>3849.9493713384632</v>
      </c>
      <c r="BZ865" s="19">
        <v>9612.3102994310593</v>
      </c>
      <c r="CA865" s="19">
        <v>10522.779610558004</v>
      </c>
      <c r="CB865" s="19">
        <v>6626.5205557011986</v>
      </c>
      <c r="CC865" s="19">
        <v>3827.2938844158048</v>
      </c>
      <c r="CD865" s="19">
        <v>9436.5424476604312</v>
      </c>
      <c r="CE865" s="19">
        <v>10882.616852002036</v>
      </c>
      <c r="CF865" s="19">
        <v>6749.1553572834518</v>
      </c>
      <c r="CG865" s="19">
        <v>3229.461511811643</v>
      </c>
      <c r="CH865" s="19">
        <v>8885.2714750910854</v>
      </c>
      <c r="CI865" s="19">
        <v>10195.886835413248</v>
      </c>
      <c r="CJ865" s="19">
        <v>5991.2087341299948</v>
      </c>
      <c r="CK865" s="19">
        <v>3080.7662054941261</v>
      </c>
      <c r="CL865" s="19">
        <v>8901.7453992198461</v>
      </c>
      <c r="CM865" s="19">
        <v>10478.04973948601</v>
      </c>
      <c r="CN865" s="19">
        <v>6159.8632462839651</v>
      </c>
      <c r="CO865" s="19">
        <v>3170.8004758400748</v>
      </c>
      <c r="CP865" s="19">
        <v>9229.6618397842667</v>
      </c>
      <c r="CQ865" s="19">
        <v>10878.848589117493</v>
      </c>
      <c r="CR865" s="19">
        <v>6516.289230277489</v>
      </c>
      <c r="CS865" s="19">
        <v>3382.3961100440206</v>
      </c>
      <c r="CT865" s="19">
        <v>9651.0283453496522</v>
      </c>
      <c r="CU865" s="19">
        <v>11337.571005495965</v>
      </c>
      <c r="CV865" s="19">
        <v>0</v>
      </c>
      <c r="CW865" s="19">
        <v>0</v>
      </c>
      <c r="CX865" s="19">
        <v>0</v>
      </c>
      <c r="CY865" s="19">
        <v>0</v>
      </c>
      <c r="CZ865" s="19">
        <v>0</v>
      </c>
      <c r="DA865" s="19">
        <v>0</v>
      </c>
      <c r="DB865" s="19">
        <v>0</v>
      </c>
      <c r="DC865" s="19">
        <v>0</v>
      </c>
      <c r="DD865" s="19">
        <v>0</v>
      </c>
      <c r="DE865" s="19">
        <v>0</v>
      </c>
      <c r="DF865" s="19">
        <v>0</v>
      </c>
      <c r="DG865" s="19">
        <v>0</v>
      </c>
      <c r="DH865" s="19">
        <v>0</v>
      </c>
      <c r="DI865" s="19">
        <v>0</v>
      </c>
      <c r="DJ865" s="19">
        <v>0</v>
      </c>
      <c r="DK865" s="19">
        <v>0</v>
      </c>
      <c r="DL865" s="19">
        <v>0</v>
      </c>
      <c r="DM865" s="19">
        <v>0</v>
      </c>
      <c r="DN865" s="19">
        <v>0</v>
      </c>
      <c r="DO865" s="19">
        <v>0</v>
      </c>
      <c r="DP865" s="19">
        <v>0</v>
      </c>
      <c r="DQ865" s="19">
        <v>0</v>
      </c>
      <c r="DR865" s="19">
        <v>0</v>
      </c>
      <c r="DS865" s="19">
        <v>0</v>
      </c>
      <c r="DT865" s="19">
        <v>0</v>
      </c>
      <c r="DU865" s="19">
        <v>0</v>
      </c>
      <c r="DV865" s="19">
        <v>0</v>
      </c>
      <c r="DW865" s="19">
        <v>0</v>
      </c>
      <c r="DX865" s="19">
        <v>0</v>
      </c>
      <c r="DY865" s="19">
        <v>0</v>
      </c>
      <c r="DZ865" s="19">
        <v>0</v>
      </c>
      <c r="EA865" s="19">
        <v>0</v>
      </c>
      <c r="EB865" s="19">
        <v>0</v>
      </c>
      <c r="EC865" s="19">
        <v>0</v>
      </c>
      <c r="ED865" s="19">
        <v>0</v>
      </c>
      <c r="EE865" s="19">
        <v>0</v>
      </c>
      <c r="EF865" s="19">
        <v>0</v>
      </c>
      <c r="EG865" s="19">
        <v>0</v>
      </c>
      <c r="EH865" s="19">
        <v>0</v>
      </c>
      <c r="EI865" s="19">
        <v>0</v>
      </c>
      <c r="EJ865" s="19">
        <v>0</v>
      </c>
      <c r="EK865" s="19">
        <v>0</v>
      </c>
      <c r="EL865" s="19">
        <v>0</v>
      </c>
      <c r="EM865" s="19">
        <v>0</v>
      </c>
      <c r="EN865" s="19">
        <v>0</v>
      </c>
      <c r="EO865" s="19">
        <v>0</v>
      </c>
      <c r="EP865" s="19">
        <v>0</v>
      </c>
      <c r="EQ865" s="19">
        <v>0</v>
      </c>
      <c r="ER865" s="19">
        <v>0</v>
      </c>
      <c r="ES865" s="19">
        <v>0</v>
      </c>
      <c r="ET865" s="19">
        <v>0</v>
      </c>
      <c r="EU865" s="19">
        <v>0</v>
      </c>
      <c r="EV865" s="19">
        <v>0</v>
      </c>
      <c r="EW865" s="19">
        <v>0</v>
      </c>
      <c r="EX865" s="19">
        <v>0</v>
      </c>
      <c r="EY865" s="19">
        <v>0</v>
      </c>
      <c r="EZ865" s="19">
        <v>0</v>
      </c>
      <c r="FA865" s="19">
        <v>0</v>
      </c>
      <c r="FB865" s="19">
        <v>0</v>
      </c>
      <c r="FC865" s="19">
        <v>0</v>
      </c>
      <c r="FD865" s="19">
        <v>0</v>
      </c>
      <c r="FE865" s="19">
        <v>0</v>
      </c>
      <c r="FF865" s="19">
        <v>0</v>
      </c>
      <c r="FG865" s="19">
        <v>0</v>
      </c>
      <c r="FH865" s="19">
        <v>0</v>
      </c>
      <c r="FI865" s="19">
        <v>0</v>
      </c>
      <c r="FJ865" s="19">
        <v>0</v>
      </c>
      <c r="FK865" s="19">
        <v>0</v>
      </c>
      <c r="FL865" s="19">
        <v>0</v>
      </c>
      <c r="FM865" s="19">
        <v>0</v>
      </c>
      <c r="FN865" s="19">
        <v>0</v>
      </c>
      <c r="FO865" s="19">
        <v>0</v>
      </c>
      <c r="FP865" s="19">
        <v>0</v>
      </c>
      <c r="FQ865" s="19">
        <v>0</v>
      </c>
      <c r="FR865" s="19">
        <v>0</v>
      </c>
    </row>
    <row r="866" spans="3:174">
      <c r="C866" t="s">
        <v>493</v>
      </c>
      <c r="E866" s="186">
        <f>ROUNDDOWN(I866,BS_Rounding_Tolerance)</f>
        <v>275508</v>
      </c>
      <c r="F866" s="185">
        <f>M1_PF_DebtService_Delta*$E$755*$E$907</f>
        <v>0</v>
      </c>
      <c r="I866" s="168">
        <f>SUM(J866:FR866)</f>
        <v>275508.0456302329</v>
      </c>
      <c r="J866" s="98">
        <f t="shared" ref="J866:AO866" si="2175">ABS(J864-J865)</f>
        <v>0</v>
      </c>
      <c r="K866" s="98">
        <f t="shared" si="2175"/>
        <v>0</v>
      </c>
      <c r="L866" s="98">
        <f t="shared" si="2175"/>
        <v>0</v>
      </c>
      <c r="M866" s="98">
        <f t="shared" si="2175"/>
        <v>0</v>
      </c>
      <c r="N866" s="98">
        <f t="shared" si="2175"/>
        <v>0</v>
      </c>
      <c r="O866" s="98">
        <f t="shared" si="2175"/>
        <v>0</v>
      </c>
      <c r="P866" s="98">
        <f t="shared" si="2175"/>
        <v>0</v>
      </c>
      <c r="Q866" s="98">
        <f t="shared" si="2175"/>
        <v>0</v>
      </c>
      <c r="R866" s="98">
        <f t="shared" si="2175"/>
        <v>0</v>
      </c>
      <c r="S866" s="98">
        <f t="shared" si="2175"/>
        <v>0</v>
      </c>
      <c r="T866" s="98">
        <f t="shared" si="2175"/>
        <v>0</v>
      </c>
      <c r="U866" s="98">
        <f t="shared" si="2175"/>
        <v>0</v>
      </c>
      <c r="V866" s="98">
        <f t="shared" si="2175"/>
        <v>0</v>
      </c>
      <c r="W866" s="98">
        <f t="shared" si="2175"/>
        <v>0</v>
      </c>
      <c r="X866" s="98">
        <f t="shared" si="2175"/>
        <v>0</v>
      </c>
      <c r="Y866" s="98">
        <f t="shared" si="2175"/>
        <v>0</v>
      </c>
      <c r="Z866" s="98">
        <f t="shared" si="2175"/>
        <v>0</v>
      </c>
      <c r="AA866" s="98">
        <f t="shared" si="2175"/>
        <v>0</v>
      </c>
      <c r="AB866" s="98">
        <f t="shared" si="2175"/>
        <v>2016.5972981566883</v>
      </c>
      <c r="AC866" s="98">
        <f t="shared" si="2175"/>
        <v>6821.054847566731</v>
      </c>
      <c r="AD866" s="98">
        <f t="shared" si="2175"/>
        <v>480.28887449964895</v>
      </c>
      <c r="AE866" s="98">
        <f t="shared" si="2175"/>
        <v>4721.2184301611615</v>
      </c>
      <c r="AF866" s="98">
        <f t="shared" si="2175"/>
        <v>2202.6237873758155</v>
      </c>
      <c r="AG866" s="98">
        <f t="shared" si="2175"/>
        <v>7042.061365279872</v>
      </c>
      <c r="AH866" s="98">
        <f t="shared" si="2175"/>
        <v>49.132329940930504</v>
      </c>
      <c r="AI866" s="98">
        <f t="shared" si="2175"/>
        <v>4894.5289455877128</v>
      </c>
      <c r="AJ866" s="98">
        <f t="shared" si="2175"/>
        <v>1975.0517220914435</v>
      </c>
      <c r="AK866" s="98">
        <f t="shared" si="2175"/>
        <v>7428.9384588940056</v>
      </c>
      <c r="AL866" s="98">
        <f t="shared" si="2175"/>
        <v>493.30853833085166</v>
      </c>
      <c r="AM866" s="98">
        <f t="shared" si="2175"/>
        <v>4618.0131632647826</v>
      </c>
      <c r="AN866" s="98">
        <f t="shared" si="2175"/>
        <v>1976.2545935733915</v>
      </c>
      <c r="AO866" s="98">
        <f t="shared" si="2175"/>
        <v>7428.620868798127</v>
      </c>
      <c r="AP866" s="98">
        <f t="shared" ref="AP866:BU866" si="2176">ABS(AP864-AP865)</f>
        <v>525.86599559242859</v>
      </c>
      <c r="AQ866" s="98">
        <f t="shared" si="2176"/>
        <v>4617.1614018469854</v>
      </c>
      <c r="AR866" s="98">
        <f t="shared" si="2176"/>
        <v>1975.2760627740245</v>
      </c>
      <c r="AS866" s="98">
        <f t="shared" si="2176"/>
        <v>7429.4660662641563</v>
      </c>
      <c r="AT866" s="98">
        <f t="shared" si="2176"/>
        <v>205.11137764635168</v>
      </c>
      <c r="AU866" s="98">
        <f t="shared" si="2176"/>
        <v>4467.3831795533924</v>
      </c>
      <c r="AV866" s="98">
        <f t="shared" si="2176"/>
        <v>1940.4176628218829</v>
      </c>
      <c r="AW866" s="98">
        <f t="shared" si="2176"/>
        <v>7463.8803931326711</v>
      </c>
      <c r="AX866" s="98">
        <f t="shared" si="2176"/>
        <v>387.68163339169223</v>
      </c>
      <c r="AY866" s="98">
        <f t="shared" si="2176"/>
        <v>4618.3646209129975</v>
      </c>
      <c r="AZ866" s="98">
        <f t="shared" si="2176"/>
        <v>1976.2495219398033</v>
      </c>
      <c r="BA866" s="98">
        <f t="shared" si="2176"/>
        <v>7428.6259404317143</v>
      </c>
      <c r="BB866" s="98">
        <f t="shared" si="2176"/>
        <v>440.98343799573377</v>
      </c>
      <c r="BC866" s="98">
        <f t="shared" si="2176"/>
        <v>4617.9742748371309</v>
      </c>
      <c r="BD866" s="98">
        <f t="shared" si="2176"/>
        <v>1975.7277421131494</v>
      </c>
      <c r="BE866" s="98">
        <f t="shared" si="2176"/>
        <v>7429.1363382764639</v>
      </c>
      <c r="BF866" s="98">
        <f t="shared" si="2176"/>
        <v>415.23947617705198</v>
      </c>
      <c r="BG866" s="98">
        <f t="shared" si="2176"/>
        <v>4617.5530331803411</v>
      </c>
      <c r="BH866" s="98">
        <f t="shared" si="2176"/>
        <v>1973.3958461182183</v>
      </c>
      <c r="BI866" s="98">
        <f t="shared" si="2176"/>
        <v>7485.1312127053561</v>
      </c>
      <c r="BJ866" s="98">
        <f t="shared" si="2176"/>
        <v>220.60735519598529</v>
      </c>
      <c r="BK866" s="98">
        <f t="shared" si="2176"/>
        <v>4462.8523261566852</v>
      </c>
      <c r="BL866" s="98">
        <f t="shared" si="2176"/>
        <v>1972.2011002268528</v>
      </c>
      <c r="BM866" s="98">
        <f t="shared" si="2176"/>
        <v>7742.6404960809014</v>
      </c>
      <c r="BN866" s="98">
        <f t="shared" si="2176"/>
        <v>2194.8716943133822</v>
      </c>
      <c r="BO866" s="98">
        <f t="shared" si="2176"/>
        <v>3041.0595277768425</v>
      </c>
      <c r="BP866" s="98">
        <f t="shared" si="2176"/>
        <v>232.60237877531472</v>
      </c>
      <c r="BQ866" s="98">
        <f t="shared" si="2176"/>
        <v>9928.487986027083</v>
      </c>
      <c r="BR866" s="98">
        <f t="shared" si="2176"/>
        <v>4943.788194594661</v>
      </c>
      <c r="BS866" s="98">
        <f t="shared" si="2176"/>
        <v>1881.2310802709417</v>
      </c>
      <c r="BT866" s="98">
        <f t="shared" si="2176"/>
        <v>163.33852618428318</v>
      </c>
      <c r="BU866" s="98">
        <f t="shared" si="2176"/>
        <v>10295.726400820653</v>
      </c>
      <c r="BV866" s="98">
        <f t="shared" ref="BV866:DA866" si="2177">ABS(BV864-BV865)</f>
        <v>5703.7527228434756</v>
      </c>
      <c r="BW866" s="98">
        <f t="shared" si="2177"/>
        <v>1911.0360008283351</v>
      </c>
      <c r="BX866" s="98">
        <f t="shared" si="2177"/>
        <v>191.02718176062717</v>
      </c>
      <c r="BY866" s="98">
        <f t="shared" si="2177"/>
        <v>10508.174564522758</v>
      </c>
      <c r="BZ866" s="98">
        <f t="shared" si="2177"/>
        <v>5779.9797830482967</v>
      </c>
      <c r="CA866" s="98">
        <f t="shared" si="2177"/>
        <v>1489.6138899323814</v>
      </c>
      <c r="CB866" s="98">
        <f t="shared" si="2177"/>
        <v>22.466753956051434</v>
      </c>
      <c r="CC866" s="98">
        <f t="shared" si="2177"/>
        <v>10817.026409897295</v>
      </c>
      <c r="CD866" s="98">
        <f t="shared" si="2177"/>
        <v>6114.9752264291728</v>
      </c>
      <c r="CE866" s="98">
        <f t="shared" si="2177"/>
        <v>1639.2687038567801</v>
      </c>
      <c r="CF866" s="98">
        <f t="shared" si="2177"/>
        <v>93.19985719055785</v>
      </c>
      <c r="CG866" s="98">
        <f t="shared" si="2177"/>
        <v>10425.247008251901</v>
      </c>
      <c r="CH866" s="98">
        <f t="shared" si="2177"/>
        <v>1220.7514171397615</v>
      </c>
      <c r="CI866" s="98">
        <f t="shared" si="2177"/>
        <v>4407.1036329992221</v>
      </c>
      <c r="CJ866" s="98">
        <f t="shared" si="2177"/>
        <v>1786.7241496220549</v>
      </c>
      <c r="CK866" s="98">
        <f t="shared" si="2177"/>
        <v>7204.0509175596089</v>
      </c>
      <c r="CL866" s="98">
        <f t="shared" si="2177"/>
        <v>786.15017643137617</v>
      </c>
      <c r="CM866" s="98">
        <f t="shared" si="2177"/>
        <v>4470.9050565433645</v>
      </c>
      <c r="CN866" s="98">
        <f t="shared" si="2177"/>
        <v>1861.4946969013317</v>
      </c>
      <c r="CO866" s="98">
        <f t="shared" si="2177"/>
        <v>7364.8908350621787</v>
      </c>
      <c r="CP866" s="98">
        <f t="shared" si="2177"/>
        <v>504.49465339366179</v>
      </c>
      <c r="CQ866" s="98">
        <f t="shared" si="2177"/>
        <v>4865.6862933757438</v>
      </c>
      <c r="CR866" s="98">
        <f t="shared" si="2177"/>
        <v>2149.5972556547013</v>
      </c>
      <c r="CS866" s="98">
        <f t="shared" si="2177"/>
        <v>7355.359670045349</v>
      </c>
      <c r="CT866" s="98">
        <f t="shared" si="2177"/>
        <v>700.95215318181545</v>
      </c>
      <c r="CU866" s="98">
        <f t="shared" si="2177"/>
        <v>4916.3911121487008</v>
      </c>
      <c r="CV866" s="98">
        <f t="shared" si="2177"/>
        <v>0</v>
      </c>
      <c r="CW866" s="98">
        <f t="shared" si="2177"/>
        <v>0</v>
      </c>
      <c r="CX866" s="98">
        <f t="shared" si="2177"/>
        <v>0</v>
      </c>
      <c r="CY866" s="98">
        <f t="shared" si="2177"/>
        <v>0</v>
      </c>
      <c r="CZ866" s="98">
        <f t="shared" si="2177"/>
        <v>0</v>
      </c>
      <c r="DA866" s="98">
        <f t="shared" si="2177"/>
        <v>0</v>
      </c>
      <c r="DB866" s="98">
        <f t="shared" ref="DB866:EG866" si="2178">ABS(DB864-DB865)</f>
        <v>0</v>
      </c>
      <c r="DC866" s="98">
        <f t="shared" si="2178"/>
        <v>0</v>
      </c>
      <c r="DD866" s="98">
        <f t="shared" si="2178"/>
        <v>0</v>
      </c>
      <c r="DE866" s="98">
        <f t="shared" si="2178"/>
        <v>0</v>
      </c>
      <c r="DF866" s="98">
        <f t="shared" si="2178"/>
        <v>0</v>
      </c>
      <c r="DG866" s="98">
        <f t="shared" si="2178"/>
        <v>0</v>
      </c>
      <c r="DH866" s="98">
        <f t="shared" si="2178"/>
        <v>0</v>
      </c>
      <c r="DI866" s="98">
        <f t="shared" si="2178"/>
        <v>0</v>
      </c>
      <c r="DJ866" s="98">
        <f t="shared" si="2178"/>
        <v>0</v>
      </c>
      <c r="DK866" s="98">
        <f t="shared" si="2178"/>
        <v>0</v>
      </c>
      <c r="DL866" s="98">
        <f t="shared" si="2178"/>
        <v>0</v>
      </c>
      <c r="DM866" s="98">
        <f t="shared" si="2178"/>
        <v>0</v>
      </c>
      <c r="DN866" s="98">
        <f t="shared" si="2178"/>
        <v>0</v>
      </c>
      <c r="DO866" s="98">
        <f t="shared" si="2178"/>
        <v>0</v>
      </c>
      <c r="DP866" s="98">
        <f t="shared" si="2178"/>
        <v>0</v>
      </c>
      <c r="DQ866" s="98">
        <f t="shared" si="2178"/>
        <v>0</v>
      </c>
      <c r="DR866" s="98">
        <f t="shared" si="2178"/>
        <v>0</v>
      </c>
      <c r="DS866" s="98">
        <f t="shared" si="2178"/>
        <v>0</v>
      </c>
      <c r="DT866" s="98">
        <f t="shared" si="2178"/>
        <v>0</v>
      </c>
      <c r="DU866" s="98">
        <f t="shared" si="2178"/>
        <v>0</v>
      </c>
      <c r="DV866" s="98">
        <f t="shared" si="2178"/>
        <v>0</v>
      </c>
      <c r="DW866" s="98">
        <f t="shared" si="2178"/>
        <v>0</v>
      </c>
      <c r="DX866" s="98">
        <f t="shared" si="2178"/>
        <v>0</v>
      </c>
      <c r="DY866" s="98">
        <f t="shared" si="2178"/>
        <v>0</v>
      </c>
      <c r="DZ866" s="98">
        <f t="shared" si="2178"/>
        <v>0</v>
      </c>
      <c r="EA866" s="98">
        <f t="shared" si="2178"/>
        <v>0</v>
      </c>
      <c r="EB866" s="98">
        <f t="shared" si="2178"/>
        <v>0</v>
      </c>
      <c r="EC866" s="98">
        <f t="shared" si="2178"/>
        <v>0</v>
      </c>
      <c r="ED866" s="98">
        <f t="shared" si="2178"/>
        <v>0</v>
      </c>
      <c r="EE866" s="98">
        <f t="shared" si="2178"/>
        <v>0</v>
      </c>
      <c r="EF866" s="98">
        <f t="shared" si="2178"/>
        <v>0</v>
      </c>
      <c r="EG866" s="98">
        <f t="shared" si="2178"/>
        <v>0</v>
      </c>
      <c r="EH866" s="98">
        <f t="shared" ref="EH866:FM866" si="2179">ABS(EH864-EH865)</f>
        <v>0</v>
      </c>
      <c r="EI866" s="98">
        <f t="shared" si="2179"/>
        <v>0</v>
      </c>
      <c r="EJ866" s="98">
        <f t="shared" si="2179"/>
        <v>0</v>
      </c>
      <c r="EK866" s="98">
        <f t="shared" si="2179"/>
        <v>0</v>
      </c>
      <c r="EL866" s="98">
        <f t="shared" si="2179"/>
        <v>0</v>
      </c>
      <c r="EM866" s="98">
        <f t="shared" si="2179"/>
        <v>0</v>
      </c>
      <c r="EN866" s="98">
        <f t="shared" si="2179"/>
        <v>0</v>
      </c>
      <c r="EO866" s="98">
        <f t="shared" si="2179"/>
        <v>0</v>
      </c>
      <c r="EP866" s="98">
        <f t="shared" si="2179"/>
        <v>0</v>
      </c>
      <c r="EQ866" s="98">
        <f t="shared" si="2179"/>
        <v>0</v>
      </c>
      <c r="ER866" s="98">
        <f t="shared" si="2179"/>
        <v>0</v>
      </c>
      <c r="ES866" s="98">
        <f t="shared" si="2179"/>
        <v>0</v>
      </c>
      <c r="ET866" s="98">
        <f t="shared" si="2179"/>
        <v>0</v>
      </c>
      <c r="EU866" s="98">
        <f t="shared" si="2179"/>
        <v>0</v>
      </c>
      <c r="EV866" s="98">
        <f t="shared" si="2179"/>
        <v>0</v>
      </c>
      <c r="EW866" s="98">
        <f t="shared" si="2179"/>
        <v>0</v>
      </c>
      <c r="EX866" s="98">
        <f t="shared" si="2179"/>
        <v>0</v>
      </c>
      <c r="EY866" s="98">
        <f t="shared" si="2179"/>
        <v>0</v>
      </c>
      <c r="EZ866" s="98">
        <f t="shared" si="2179"/>
        <v>0</v>
      </c>
      <c r="FA866" s="98">
        <f t="shared" si="2179"/>
        <v>0</v>
      </c>
      <c r="FB866" s="98">
        <f t="shared" si="2179"/>
        <v>0</v>
      </c>
      <c r="FC866" s="98">
        <f t="shared" si="2179"/>
        <v>0</v>
      </c>
      <c r="FD866" s="98">
        <f t="shared" si="2179"/>
        <v>0</v>
      </c>
      <c r="FE866" s="98">
        <f t="shared" si="2179"/>
        <v>0</v>
      </c>
      <c r="FF866" s="98">
        <f t="shared" si="2179"/>
        <v>0</v>
      </c>
      <c r="FG866" s="98">
        <f t="shared" si="2179"/>
        <v>0</v>
      </c>
      <c r="FH866" s="98">
        <f t="shared" si="2179"/>
        <v>0</v>
      </c>
      <c r="FI866" s="98">
        <f t="shared" si="2179"/>
        <v>0</v>
      </c>
      <c r="FJ866" s="98">
        <f t="shared" si="2179"/>
        <v>0</v>
      </c>
      <c r="FK866" s="98">
        <f t="shared" si="2179"/>
        <v>0</v>
      </c>
      <c r="FL866" s="98">
        <f t="shared" si="2179"/>
        <v>0</v>
      </c>
      <c r="FM866" s="98">
        <f t="shared" si="2179"/>
        <v>0</v>
      </c>
      <c r="FN866" s="98">
        <f>ABS(FN864-FN865)</f>
        <v>0</v>
      </c>
      <c r="FO866" s="98">
        <f>ABS(FO864-FO865)</f>
        <v>0</v>
      </c>
      <c r="FP866" s="98">
        <f>ABS(FP864-FP865)</f>
        <v>0</v>
      </c>
      <c r="FQ866" s="98">
        <f>ABS(FQ864-FQ865)</f>
        <v>0</v>
      </c>
      <c r="FR866" s="98">
        <f>ABS(FR864-FR865)</f>
        <v>0</v>
      </c>
    </row>
    <row r="867" spans="3:174"/>
    <row r="868" spans="3:174">
      <c r="C868" s="188" t="s">
        <v>494</v>
      </c>
    </row>
    <row r="869" spans="3:174">
      <c r="C869" s="30" t="s">
        <v>0</v>
      </c>
      <c r="E869" s="142" t="s">
        <v>316</v>
      </c>
      <c r="F869" s="142" t="s">
        <v>146</v>
      </c>
    </row>
    <row r="870" spans="3:174">
      <c r="C870" t="s">
        <v>14</v>
      </c>
      <c r="D870" s="144" t="s">
        <v>282</v>
      </c>
      <c r="E870" s="134">
        <f>INDEX(Assumptions!$G$19:$G$19,MATCH($A$1,Model_Number,0))</f>
        <v>46203</v>
      </c>
      <c r="F870" s="134">
        <f>INDEX(Assumptions!$G$21:$G$21,MATCH($A$1,Model_Number,0))</f>
        <v>46568</v>
      </c>
      <c r="J870" s="27">
        <f t="shared" ref="J870:AO870" si="2180">MAX(0,(MIN($F870,J$5)-MAX($E870,J$4)+1)/J$8)</f>
        <v>0</v>
      </c>
      <c r="K870" s="27">
        <f t="shared" si="2180"/>
        <v>0</v>
      </c>
      <c r="L870" s="27">
        <f t="shared" si="2180"/>
        <v>0</v>
      </c>
      <c r="M870" s="27">
        <f t="shared" si="2180"/>
        <v>0</v>
      </c>
      <c r="N870" s="27">
        <f t="shared" si="2180"/>
        <v>0</v>
      </c>
      <c r="O870" s="27">
        <f t="shared" si="2180"/>
        <v>0</v>
      </c>
      <c r="P870" s="27">
        <f t="shared" si="2180"/>
        <v>0</v>
      </c>
      <c r="Q870" s="27">
        <f t="shared" si="2180"/>
        <v>0</v>
      </c>
      <c r="R870" s="27">
        <f t="shared" si="2180"/>
        <v>0</v>
      </c>
      <c r="S870" s="27">
        <f t="shared" si="2180"/>
        <v>0</v>
      </c>
      <c r="T870" s="27">
        <f t="shared" si="2180"/>
        <v>0</v>
      </c>
      <c r="U870" s="27">
        <f t="shared" si="2180"/>
        <v>0</v>
      </c>
      <c r="V870" s="27">
        <f t="shared" si="2180"/>
        <v>0</v>
      </c>
      <c r="W870" s="27">
        <f t="shared" si="2180"/>
        <v>1.098901098901099E-2</v>
      </c>
      <c r="X870" s="27">
        <f t="shared" si="2180"/>
        <v>1</v>
      </c>
      <c r="Y870" s="27">
        <f t="shared" si="2180"/>
        <v>1</v>
      </c>
      <c r="Z870" s="27">
        <f t="shared" si="2180"/>
        <v>1</v>
      </c>
      <c r="AA870" s="27">
        <f t="shared" si="2180"/>
        <v>1</v>
      </c>
      <c r="AB870" s="27">
        <f t="shared" si="2180"/>
        <v>0</v>
      </c>
      <c r="AC870" s="27">
        <f t="shared" si="2180"/>
        <v>0</v>
      </c>
      <c r="AD870" s="27">
        <f t="shared" si="2180"/>
        <v>0</v>
      </c>
      <c r="AE870" s="27">
        <f t="shared" si="2180"/>
        <v>0</v>
      </c>
      <c r="AF870" s="27">
        <f t="shared" si="2180"/>
        <v>0</v>
      </c>
      <c r="AG870" s="27">
        <f t="shared" si="2180"/>
        <v>0</v>
      </c>
      <c r="AH870" s="27">
        <f t="shared" si="2180"/>
        <v>0</v>
      </c>
      <c r="AI870" s="27">
        <f t="shared" si="2180"/>
        <v>0</v>
      </c>
      <c r="AJ870" s="27">
        <f t="shared" si="2180"/>
        <v>0</v>
      </c>
      <c r="AK870" s="27">
        <f t="shared" si="2180"/>
        <v>0</v>
      </c>
      <c r="AL870" s="27">
        <f t="shared" si="2180"/>
        <v>0</v>
      </c>
      <c r="AM870" s="27">
        <f t="shared" si="2180"/>
        <v>0</v>
      </c>
      <c r="AN870" s="27">
        <f t="shared" si="2180"/>
        <v>0</v>
      </c>
      <c r="AO870" s="27">
        <f t="shared" si="2180"/>
        <v>0</v>
      </c>
      <c r="AP870" s="27">
        <f t="shared" ref="AP870:BV870" si="2181">MAX(0,(MIN($F870,AP$5)-MAX($E870,AP$4)+1)/AP$8)</f>
        <v>0</v>
      </c>
      <c r="AQ870" s="27">
        <f t="shared" si="2181"/>
        <v>0</v>
      </c>
      <c r="AR870" s="27">
        <f t="shared" si="2181"/>
        <v>0</v>
      </c>
      <c r="AS870" s="27">
        <f t="shared" si="2181"/>
        <v>0</v>
      </c>
      <c r="AT870" s="27">
        <f t="shared" si="2181"/>
        <v>0</v>
      </c>
      <c r="AU870" s="27">
        <f t="shared" si="2181"/>
        <v>0</v>
      </c>
      <c r="AV870" s="27">
        <f t="shared" si="2181"/>
        <v>0</v>
      </c>
      <c r="AW870" s="27">
        <f t="shared" si="2181"/>
        <v>0</v>
      </c>
      <c r="AX870" s="27">
        <f t="shared" si="2181"/>
        <v>0</v>
      </c>
      <c r="AY870" s="27">
        <f t="shared" si="2181"/>
        <v>0</v>
      </c>
      <c r="AZ870" s="27">
        <f t="shared" si="2181"/>
        <v>0</v>
      </c>
      <c r="BA870" s="27">
        <f t="shared" si="2181"/>
        <v>0</v>
      </c>
      <c r="BB870" s="27">
        <f t="shared" si="2181"/>
        <v>0</v>
      </c>
      <c r="BC870" s="27">
        <f t="shared" si="2181"/>
        <v>0</v>
      </c>
      <c r="BD870" s="27">
        <f t="shared" si="2181"/>
        <v>0</v>
      </c>
      <c r="BE870" s="27">
        <f t="shared" si="2181"/>
        <v>0</v>
      </c>
      <c r="BF870" s="27">
        <f t="shared" si="2181"/>
        <v>0</v>
      </c>
      <c r="BG870" s="27">
        <f t="shared" si="2181"/>
        <v>0</v>
      </c>
      <c r="BH870" s="27">
        <f t="shared" si="2181"/>
        <v>0</v>
      </c>
      <c r="BI870" s="27">
        <f t="shared" si="2181"/>
        <v>0</v>
      </c>
      <c r="BJ870" s="27">
        <f t="shared" si="2181"/>
        <v>0</v>
      </c>
      <c r="BK870" s="27">
        <f t="shared" si="2181"/>
        <v>0</v>
      </c>
      <c r="BL870" s="27">
        <f t="shared" si="2181"/>
        <v>0</v>
      </c>
      <c r="BM870" s="27">
        <f t="shared" si="2181"/>
        <v>0</v>
      </c>
      <c r="BN870" s="27">
        <f t="shared" si="2181"/>
        <v>0</v>
      </c>
      <c r="BO870" s="27">
        <f t="shared" si="2181"/>
        <v>0</v>
      </c>
      <c r="BP870" s="27">
        <f t="shared" si="2181"/>
        <v>0</v>
      </c>
      <c r="BQ870" s="27">
        <f t="shared" si="2181"/>
        <v>0</v>
      </c>
      <c r="BR870" s="27">
        <f t="shared" si="2181"/>
        <v>0</v>
      </c>
      <c r="BS870" s="27">
        <f t="shared" si="2181"/>
        <v>0</v>
      </c>
      <c r="BT870" s="27">
        <f t="shared" si="2181"/>
        <v>0</v>
      </c>
      <c r="BU870" s="27">
        <f t="shared" si="2181"/>
        <v>0</v>
      </c>
      <c r="BV870" s="27">
        <f t="shared" si="2181"/>
        <v>0</v>
      </c>
      <c r="BW870" s="27">
        <f t="shared" ref="BW870:EH875" si="2182">MAX(0,(MIN($F870,BW$5)-MAX($E870,BW$4)+1)/BW$8)</f>
        <v>0</v>
      </c>
      <c r="BX870" s="27">
        <f t="shared" si="2182"/>
        <v>0</v>
      </c>
      <c r="BY870" s="27">
        <f t="shared" si="2182"/>
        <v>0</v>
      </c>
      <c r="BZ870" s="27">
        <f t="shared" si="2182"/>
        <v>0</v>
      </c>
      <c r="CA870" s="27">
        <f t="shared" si="2182"/>
        <v>0</v>
      </c>
      <c r="CB870" s="27">
        <f t="shared" si="2182"/>
        <v>0</v>
      </c>
      <c r="CC870" s="27">
        <f t="shared" si="2182"/>
        <v>0</v>
      </c>
      <c r="CD870" s="27">
        <f t="shared" si="2182"/>
        <v>0</v>
      </c>
      <c r="CE870" s="27">
        <f t="shared" si="2182"/>
        <v>0</v>
      </c>
      <c r="CF870" s="27">
        <f t="shared" si="2182"/>
        <v>0</v>
      </c>
      <c r="CG870" s="27">
        <f t="shared" si="2182"/>
        <v>0</v>
      </c>
      <c r="CH870" s="27">
        <f t="shared" si="2182"/>
        <v>0</v>
      </c>
      <c r="CI870" s="27">
        <f t="shared" si="2182"/>
        <v>0</v>
      </c>
      <c r="CJ870" s="27">
        <f t="shared" si="2182"/>
        <v>0</v>
      </c>
      <c r="CK870" s="27">
        <f t="shared" si="2182"/>
        <v>0</v>
      </c>
      <c r="CL870" s="27">
        <f t="shared" si="2182"/>
        <v>0</v>
      </c>
      <c r="CM870" s="27">
        <f t="shared" si="2182"/>
        <v>0</v>
      </c>
      <c r="CN870" s="27">
        <f t="shared" si="2182"/>
        <v>0</v>
      </c>
      <c r="CO870" s="27">
        <f t="shared" si="2182"/>
        <v>0</v>
      </c>
      <c r="CP870" s="27">
        <f t="shared" si="2182"/>
        <v>0</v>
      </c>
      <c r="CQ870" s="27">
        <f t="shared" si="2182"/>
        <v>0</v>
      </c>
      <c r="CR870" s="27">
        <f t="shared" si="2182"/>
        <v>0</v>
      </c>
      <c r="CS870" s="27">
        <f t="shared" si="2182"/>
        <v>0</v>
      </c>
      <c r="CT870" s="27">
        <f t="shared" si="2182"/>
        <v>0</v>
      </c>
      <c r="CU870" s="27">
        <f t="shared" si="2182"/>
        <v>0</v>
      </c>
      <c r="CV870" s="27">
        <f t="shared" si="2182"/>
        <v>0</v>
      </c>
      <c r="CW870" s="27">
        <f t="shared" si="2182"/>
        <v>0</v>
      </c>
      <c r="CX870" s="27">
        <f t="shared" si="2182"/>
        <v>0</v>
      </c>
      <c r="CY870" s="27">
        <f t="shared" si="2182"/>
        <v>0</v>
      </c>
      <c r="CZ870" s="27">
        <f t="shared" si="2182"/>
        <v>0</v>
      </c>
      <c r="DA870" s="27">
        <f t="shared" si="2182"/>
        <v>0</v>
      </c>
      <c r="DB870" s="27">
        <f t="shared" si="2182"/>
        <v>0</v>
      </c>
      <c r="DC870" s="27">
        <f t="shared" si="2182"/>
        <v>0</v>
      </c>
      <c r="DD870" s="27">
        <f t="shared" si="2182"/>
        <v>0</v>
      </c>
      <c r="DE870" s="27">
        <f t="shared" si="2182"/>
        <v>0</v>
      </c>
      <c r="DF870" s="27">
        <f t="shared" si="2182"/>
        <v>0</v>
      </c>
      <c r="DG870" s="27">
        <f t="shared" si="2182"/>
        <v>0</v>
      </c>
      <c r="DH870" s="27">
        <f t="shared" si="2182"/>
        <v>0</v>
      </c>
      <c r="DI870" s="27">
        <f t="shared" si="2182"/>
        <v>0</v>
      </c>
      <c r="DJ870" s="27">
        <f t="shared" si="2182"/>
        <v>0</v>
      </c>
      <c r="DK870" s="27">
        <f t="shared" si="2182"/>
        <v>0</v>
      </c>
      <c r="DL870" s="27">
        <f t="shared" si="2182"/>
        <v>0</v>
      </c>
      <c r="DM870" s="27">
        <f t="shared" si="2182"/>
        <v>0</v>
      </c>
      <c r="DN870" s="27">
        <f t="shared" si="2182"/>
        <v>0</v>
      </c>
      <c r="DO870" s="27">
        <f t="shared" si="2182"/>
        <v>0</v>
      </c>
      <c r="DP870" s="27">
        <f t="shared" si="2182"/>
        <v>0</v>
      </c>
      <c r="DQ870" s="27">
        <f t="shared" si="2182"/>
        <v>0</v>
      </c>
      <c r="DR870" s="27">
        <f t="shared" si="2182"/>
        <v>0</v>
      </c>
      <c r="DS870" s="27">
        <f t="shared" si="2182"/>
        <v>0</v>
      </c>
      <c r="DT870" s="27">
        <f t="shared" si="2182"/>
        <v>0</v>
      </c>
      <c r="DU870" s="27">
        <f t="shared" si="2182"/>
        <v>0</v>
      </c>
      <c r="DV870" s="27">
        <f t="shared" si="2182"/>
        <v>0</v>
      </c>
      <c r="DW870" s="27">
        <f t="shared" si="2182"/>
        <v>0</v>
      </c>
      <c r="DX870" s="27">
        <f t="shared" si="2182"/>
        <v>0</v>
      </c>
      <c r="DY870" s="27">
        <f t="shared" si="2182"/>
        <v>0</v>
      </c>
      <c r="DZ870" s="27">
        <f t="shared" si="2182"/>
        <v>0</v>
      </c>
      <c r="EA870" s="27">
        <f t="shared" si="2182"/>
        <v>0</v>
      </c>
      <c r="EB870" s="27">
        <f t="shared" si="2182"/>
        <v>0</v>
      </c>
      <c r="EC870" s="27">
        <f t="shared" si="2182"/>
        <v>0</v>
      </c>
      <c r="ED870" s="27">
        <f t="shared" si="2182"/>
        <v>0</v>
      </c>
      <c r="EE870" s="27">
        <f t="shared" si="2182"/>
        <v>0</v>
      </c>
      <c r="EF870" s="27">
        <f t="shared" si="2182"/>
        <v>0</v>
      </c>
      <c r="EG870" s="27">
        <f t="shared" si="2182"/>
        <v>0</v>
      </c>
      <c r="EH870" s="27">
        <f t="shared" si="2182"/>
        <v>0</v>
      </c>
      <c r="EI870" s="27">
        <f t="shared" ref="EI870:FR874" si="2183">MAX(0,(MIN($F870,EI$5)-MAX($E870,EI$4)+1)/EI$8)</f>
        <v>0</v>
      </c>
      <c r="EJ870" s="27">
        <f t="shared" si="2183"/>
        <v>0</v>
      </c>
      <c r="EK870" s="27">
        <f t="shared" si="2183"/>
        <v>0</v>
      </c>
      <c r="EL870" s="27">
        <f t="shared" si="2183"/>
        <v>0</v>
      </c>
      <c r="EM870" s="27">
        <f t="shared" si="2183"/>
        <v>0</v>
      </c>
      <c r="EN870" s="27">
        <f t="shared" si="2183"/>
        <v>0</v>
      </c>
      <c r="EO870" s="27">
        <f t="shared" si="2183"/>
        <v>0</v>
      </c>
      <c r="EP870" s="27">
        <f t="shared" si="2183"/>
        <v>0</v>
      </c>
      <c r="EQ870" s="27">
        <f t="shared" si="2183"/>
        <v>0</v>
      </c>
      <c r="ER870" s="27">
        <f t="shared" si="2183"/>
        <v>0</v>
      </c>
      <c r="ES870" s="27">
        <f t="shared" si="2183"/>
        <v>0</v>
      </c>
      <c r="ET870" s="27">
        <f t="shared" si="2183"/>
        <v>0</v>
      </c>
      <c r="EU870" s="27">
        <f t="shared" si="2183"/>
        <v>0</v>
      </c>
      <c r="EV870" s="27">
        <f t="shared" si="2183"/>
        <v>0</v>
      </c>
      <c r="EW870" s="27">
        <f t="shared" si="2183"/>
        <v>0</v>
      </c>
      <c r="EX870" s="27">
        <f t="shared" si="2183"/>
        <v>0</v>
      </c>
      <c r="EY870" s="27">
        <f t="shared" si="2183"/>
        <v>0</v>
      </c>
      <c r="EZ870" s="27">
        <f t="shared" si="2183"/>
        <v>0</v>
      </c>
      <c r="FA870" s="27">
        <f t="shared" si="2183"/>
        <v>0</v>
      </c>
      <c r="FB870" s="27">
        <f t="shared" si="2183"/>
        <v>0</v>
      </c>
      <c r="FC870" s="27">
        <f t="shared" si="2183"/>
        <v>0</v>
      </c>
      <c r="FD870" s="27">
        <f t="shared" si="2183"/>
        <v>0</v>
      </c>
      <c r="FE870" s="27">
        <f t="shared" si="2183"/>
        <v>0</v>
      </c>
      <c r="FF870" s="27">
        <f t="shared" si="2183"/>
        <v>0</v>
      </c>
      <c r="FG870" s="27">
        <f t="shared" si="2183"/>
        <v>0</v>
      </c>
      <c r="FH870" s="27">
        <f t="shared" si="2183"/>
        <v>0</v>
      </c>
      <c r="FI870" s="27">
        <f t="shared" si="2183"/>
        <v>0</v>
      </c>
      <c r="FJ870" s="27">
        <f t="shared" si="2183"/>
        <v>0</v>
      </c>
      <c r="FK870" s="27">
        <f t="shared" si="2183"/>
        <v>0</v>
      </c>
      <c r="FL870" s="27">
        <f t="shared" si="2183"/>
        <v>0</v>
      </c>
      <c r="FM870" s="27">
        <f t="shared" si="2183"/>
        <v>0</v>
      </c>
      <c r="FN870" s="27">
        <f t="shared" si="2183"/>
        <v>0</v>
      </c>
      <c r="FO870" s="27">
        <f t="shared" si="2183"/>
        <v>0</v>
      </c>
      <c r="FP870" s="27">
        <f t="shared" si="2183"/>
        <v>0</v>
      </c>
      <c r="FQ870" s="27">
        <f t="shared" si="2183"/>
        <v>0</v>
      </c>
      <c r="FR870" s="27">
        <f t="shared" si="2183"/>
        <v>0</v>
      </c>
    </row>
    <row r="871" spans="3:174">
      <c r="E871" s="144"/>
      <c r="F871" s="144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  <c r="AA871" s="27"/>
      <c r="AB871" s="27"/>
      <c r="AC871" s="27"/>
      <c r="AD871" s="27"/>
      <c r="AE871" s="27"/>
      <c r="AF871" s="27"/>
      <c r="AG871" s="27"/>
      <c r="AH871" s="27"/>
      <c r="AI871" s="27"/>
      <c r="AJ871" s="27"/>
      <c r="AK871" s="27"/>
      <c r="AL871" s="27"/>
      <c r="AM871" s="27"/>
      <c r="AN871" s="27"/>
      <c r="AO871" s="27"/>
      <c r="AP871" s="27"/>
      <c r="AQ871" s="27"/>
      <c r="AR871" s="27"/>
      <c r="AS871" s="27"/>
      <c r="AT871" s="27"/>
      <c r="AU871" s="27"/>
      <c r="AV871" s="27"/>
      <c r="AW871" s="27"/>
      <c r="AX871" s="27"/>
      <c r="AY871" s="27"/>
      <c r="AZ871" s="27"/>
      <c r="BA871" s="27"/>
      <c r="BB871" s="27"/>
      <c r="BC871" s="27"/>
      <c r="BD871" s="27"/>
      <c r="BE871" s="27"/>
      <c r="BF871" s="27"/>
      <c r="BG871" s="27"/>
      <c r="BH871" s="27"/>
      <c r="BI871" s="27"/>
      <c r="BJ871" s="27"/>
      <c r="BK871" s="27"/>
      <c r="BL871" s="27"/>
      <c r="BM871" s="27"/>
      <c r="BN871" s="27"/>
      <c r="BO871" s="27"/>
      <c r="BP871" s="27"/>
      <c r="BQ871" s="27"/>
      <c r="BR871" s="27"/>
      <c r="BS871" s="27"/>
      <c r="BT871" s="27"/>
      <c r="BU871" s="27"/>
      <c r="BV871" s="27"/>
      <c r="BW871" s="27"/>
      <c r="BX871" s="27"/>
      <c r="BY871" s="27"/>
      <c r="BZ871" s="27"/>
      <c r="CA871" s="27"/>
      <c r="CB871" s="27"/>
      <c r="CC871" s="27"/>
      <c r="CD871" s="27"/>
      <c r="CE871" s="27"/>
      <c r="CF871" s="27"/>
      <c r="CG871" s="27"/>
      <c r="CH871" s="27"/>
      <c r="CI871" s="27"/>
      <c r="CJ871" s="27"/>
      <c r="CK871" s="27"/>
      <c r="CL871" s="27"/>
      <c r="CM871" s="27"/>
      <c r="CN871" s="27"/>
      <c r="CO871" s="27"/>
      <c r="CP871" s="27"/>
      <c r="CQ871" s="27"/>
      <c r="CR871" s="27"/>
      <c r="CS871" s="27"/>
      <c r="CT871" s="27"/>
      <c r="CU871" s="27"/>
      <c r="CV871" s="27"/>
      <c r="CW871" s="27"/>
      <c r="CX871" s="27"/>
      <c r="CY871" s="27"/>
      <c r="CZ871" s="27"/>
      <c r="DA871" s="27"/>
      <c r="DB871" s="27"/>
      <c r="DC871" s="27"/>
      <c r="DD871" s="27"/>
      <c r="DE871" s="27"/>
      <c r="DF871" s="27"/>
      <c r="DG871" s="27"/>
      <c r="DH871" s="27"/>
      <c r="DI871" s="27"/>
      <c r="DJ871" s="27"/>
      <c r="DK871" s="27"/>
      <c r="DL871" s="27"/>
      <c r="DM871" s="27"/>
      <c r="DN871" s="27"/>
      <c r="DO871" s="27"/>
      <c r="DP871" s="27"/>
      <c r="DQ871" s="27"/>
      <c r="DR871" s="27"/>
      <c r="DS871" s="27"/>
      <c r="DT871" s="27"/>
      <c r="DU871" s="27"/>
      <c r="DV871" s="27"/>
      <c r="DW871" s="27"/>
      <c r="DX871" s="27"/>
      <c r="DY871" s="27"/>
      <c r="DZ871" s="27"/>
      <c r="EA871" s="27"/>
      <c r="EB871" s="27"/>
      <c r="EC871" s="27"/>
      <c r="ED871" s="27"/>
      <c r="EE871" s="27"/>
      <c r="EF871" s="27"/>
      <c r="EG871" s="27"/>
      <c r="EH871" s="27"/>
      <c r="EI871" s="27"/>
      <c r="EJ871" s="27"/>
      <c r="EK871" s="27"/>
      <c r="EL871" s="27"/>
      <c r="EM871" s="27"/>
      <c r="EN871" s="27"/>
      <c r="EO871" s="27"/>
      <c r="EP871" s="27"/>
      <c r="EQ871" s="27"/>
      <c r="ER871" s="27"/>
      <c r="ES871" s="27"/>
      <c r="ET871" s="27"/>
      <c r="EU871" s="27"/>
      <c r="EV871" s="27"/>
      <c r="EW871" s="27"/>
      <c r="EX871" s="27"/>
      <c r="EY871" s="27"/>
      <c r="EZ871" s="27"/>
      <c r="FA871" s="27"/>
      <c r="FB871" s="27"/>
      <c r="FC871" s="27"/>
      <c r="FD871" s="27"/>
      <c r="FE871" s="27"/>
      <c r="FF871" s="27"/>
      <c r="FG871" s="27"/>
      <c r="FH871" s="27"/>
      <c r="FI871" s="27"/>
      <c r="FJ871" s="27"/>
      <c r="FK871" s="27"/>
      <c r="FL871" s="27"/>
      <c r="FM871" s="27"/>
      <c r="FN871" s="27"/>
      <c r="FO871" s="27"/>
      <c r="FP871" s="27"/>
      <c r="FQ871" s="27"/>
      <c r="FR871" s="27"/>
    </row>
    <row r="872" spans="3:174">
      <c r="C872" s="30" t="s">
        <v>16</v>
      </c>
      <c r="E872" s="144"/>
      <c r="F872" s="144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  <c r="AA872" s="27"/>
      <c r="AB872" s="27"/>
      <c r="AC872" s="27"/>
      <c r="AD872" s="27"/>
      <c r="AE872" s="27"/>
      <c r="AF872" s="27"/>
      <c r="AG872" s="27"/>
      <c r="AH872" s="27"/>
      <c r="AI872" s="27"/>
      <c r="AJ872" s="27"/>
      <c r="AK872" s="27"/>
      <c r="AL872" s="27"/>
      <c r="AM872" s="27"/>
      <c r="AN872" s="27"/>
      <c r="AO872" s="27"/>
      <c r="AP872" s="27"/>
      <c r="AQ872" s="27"/>
      <c r="AR872" s="27"/>
      <c r="AS872" s="27"/>
      <c r="AT872" s="27"/>
      <c r="AU872" s="27"/>
      <c r="AV872" s="27"/>
      <c r="AW872" s="27"/>
      <c r="AX872" s="27"/>
      <c r="AY872" s="27"/>
      <c r="AZ872" s="27"/>
      <c r="BA872" s="27"/>
      <c r="BB872" s="27"/>
      <c r="BC872" s="27"/>
      <c r="BD872" s="27"/>
      <c r="BE872" s="27"/>
      <c r="BF872" s="27"/>
      <c r="BG872" s="27"/>
      <c r="BH872" s="27"/>
      <c r="BI872" s="27"/>
      <c r="BJ872" s="27"/>
      <c r="BK872" s="27"/>
      <c r="BL872" s="27"/>
      <c r="BM872" s="27"/>
      <c r="BN872" s="27"/>
      <c r="BO872" s="27"/>
      <c r="BP872" s="27"/>
      <c r="BQ872" s="27"/>
      <c r="BR872" s="27"/>
      <c r="BS872" s="27"/>
      <c r="BT872" s="27"/>
      <c r="BU872" s="27"/>
      <c r="BV872" s="27"/>
      <c r="BW872" s="27"/>
      <c r="BX872" s="27"/>
      <c r="BY872" s="27"/>
      <c r="BZ872" s="27"/>
      <c r="CA872" s="27"/>
      <c r="CB872" s="27"/>
      <c r="CC872" s="27"/>
      <c r="CD872" s="27"/>
      <c r="CE872" s="27"/>
      <c r="CF872" s="27"/>
      <c r="CG872" s="27"/>
      <c r="CH872" s="27"/>
      <c r="CI872" s="27"/>
      <c r="CJ872" s="27"/>
      <c r="CK872" s="27"/>
      <c r="CL872" s="27"/>
      <c r="CM872" s="27"/>
      <c r="CN872" s="27"/>
      <c r="CO872" s="27"/>
      <c r="CP872" s="27"/>
      <c r="CQ872" s="27"/>
      <c r="CR872" s="27"/>
      <c r="CS872" s="27"/>
      <c r="CT872" s="27"/>
      <c r="CU872" s="27"/>
      <c r="CV872" s="27"/>
      <c r="CW872" s="27"/>
      <c r="CX872" s="27"/>
      <c r="CY872" s="27"/>
      <c r="CZ872" s="27"/>
      <c r="DA872" s="27"/>
      <c r="DB872" s="27"/>
      <c r="DC872" s="27"/>
      <c r="DD872" s="27"/>
      <c r="DE872" s="27"/>
      <c r="DF872" s="27"/>
      <c r="DG872" s="27"/>
      <c r="DH872" s="27"/>
      <c r="DI872" s="27"/>
      <c r="DJ872" s="27"/>
      <c r="DK872" s="27"/>
      <c r="DL872" s="27"/>
      <c r="DM872" s="27"/>
      <c r="DN872" s="27"/>
      <c r="DO872" s="27"/>
      <c r="DP872" s="27"/>
      <c r="DQ872" s="27"/>
      <c r="DR872" s="27"/>
      <c r="DS872" s="27"/>
      <c r="DT872" s="27"/>
      <c r="DU872" s="27"/>
      <c r="DV872" s="27"/>
      <c r="DW872" s="27"/>
      <c r="DX872" s="27"/>
      <c r="DY872" s="27"/>
      <c r="DZ872" s="27"/>
      <c r="EA872" s="27"/>
      <c r="EB872" s="27"/>
      <c r="EC872" s="27"/>
      <c r="ED872" s="27"/>
      <c r="EE872" s="27"/>
      <c r="EF872" s="27"/>
      <c r="EG872" s="27"/>
      <c r="EH872" s="27"/>
      <c r="EI872" s="27"/>
      <c r="EJ872" s="27"/>
      <c r="EK872" s="27"/>
      <c r="EL872" s="27"/>
      <c r="EM872" s="27"/>
      <c r="EN872" s="27"/>
      <c r="EO872" s="27"/>
      <c r="EP872" s="27"/>
      <c r="EQ872" s="27"/>
      <c r="ER872" s="27"/>
      <c r="ES872" s="27"/>
      <c r="ET872" s="27"/>
      <c r="EU872" s="27"/>
      <c r="EV872" s="27"/>
      <c r="EW872" s="27"/>
      <c r="EX872" s="27"/>
      <c r="EY872" s="27"/>
      <c r="EZ872" s="27"/>
      <c r="FA872" s="27"/>
      <c r="FB872" s="27"/>
      <c r="FC872" s="27"/>
      <c r="FD872" s="27"/>
      <c r="FE872" s="27"/>
      <c r="FF872" s="27"/>
      <c r="FG872" s="27"/>
      <c r="FH872" s="27"/>
      <c r="FI872" s="27"/>
      <c r="FJ872" s="27"/>
      <c r="FK872" s="27"/>
      <c r="FL872" s="27"/>
      <c r="FM872" s="27"/>
      <c r="FN872" s="27"/>
      <c r="FO872" s="27"/>
      <c r="FP872" s="27"/>
      <c r="FQ872" s="27"/>
      <c r="FR872" s="27"/>
    </row>
    <row r="873" spans="3:174">
      <c r="C873" t="s">
        <v>509</v>
      </c>
      <c r="D873" s="144" t="s">
        <v>282</v>
      </c>
      <c r="E873" s="134">
        <f>INDEX(Assumptions!$G561:$G561,MATCH($A$1,Model_Number,0))</f>
        <v>0</v>
      </c>
      <c r="F873" s="134">
        <f>INDEX(Assumptions!$G562:$G562,MATCH($A$1,Model_Number,0))</f>
        <v>72866</v>
      </c>
      <c r="J873" s="27">
        <f t="shared" ref="J873:AO873" si="2184">MAX(0,(MIN($F873,J$5)-MAX($E873,J$4)+1)/J$8)</f>
        <v>1</v>
      </c>
      <c r="K873" s="27">
        <f t="shared" si="2184"/>
        <v>1</v>
      </c>
      <c r="L873" s="27">
        <f t="shared" si="2184"/>
        <v>1</v>
      </c>
      <c r="M873" s="27">
        <f t="shared" si="2184"/>
        <v>1</v>
      </c>
      <c r="N873" s="27">
        <f t="shared" si="2184"/>
        <v>1</v>
      </c>
      <c r="O873" s="27">
        <f t="shared" si="2184"/>
        <v>1</v>
      </c>
      <c r="P873" s="27">
        <f t="shared" si="2184"/>
        <v>1</v>
      </c>
      <c r="Q873" s="27">
        <f t="shared" si="2184"/>
        <v>1</v>
      </c>
      <c r="R873" s="27">
        <f t="shared" si="2184"/>
        <v>1</v>
      </c>
      <c r="S873" s="27">
        <f t="shared" si="2184"/>
        <v>1</v>
      </c>
      <c r="T873" s="27">
        <f t="shared" si="2184"/>
        <v>1</v>
      </c>
      <c r="U873" s="27">
        <f t="shared" si="2184"/>
        <v>1</v>
      </c>
      <c r="V873" s="27">
        <f t="shared" si="2184"/>
        <v>1</v>
      </c>
      <c r="W873" s="27">
        <f t="shared" si="2184"/>
        <v>1</v>
      </c>
      <c r="X873" s="27">
        <f t="shared" si="2184"/>
        <v>1</v>
      </c>
      <c r="Y873" s="27">
        <f t="shared" si="2184"/>
        <v>1</v>
      </c>
      <c r="Z873" s="27">
        <f t="shared" si="2184"/>
        <v>1</v>
      </c>
      <c r="AA873" s="27">
        <f t="shared" si="2184"/>
        <v>1</v>
      </c>
      <c r="AB873" s="27">
        <f t="shared" si="2184"/>
        <v>1</v>
      </c>
      <c r="AC873" s="27">
        <f t="shared" si="2184"/>
        <v>1</v>
      </c>
      <c r="AD873" s="27">
        <f t="shared" si="2184"/>
        <v>1</v>
      </c>
      <c r="AE873" s="27">
        <f t="shared" si="2184"/>
        <v>1</v>
      </c>
      <c r="AF873" s="27">
        <f t="shared" si="2184"/>
        <v>1</v>
      </c>
      <c r="AG873" s="27">
        <f t="shared" si="2184"/>
        <v>1</v>
      </c>
      <c r="AH873" s="27">
        <f t="shared" si="2184"/>
        <v>1</v>
      </c>
      <c r="AI873" s="27">
        <f t="shared" si="2184"/>
        <v>1</v>
      </c>
      <c r="AJ873" s="27">
        <f t="shared" si="2184"/>
        <v>1</v>
      </c>
      <c r="AK873" s="27">
        <f t="shared" si="2184"/>
        <v>1</v>
      </c>
      <c r="AL873" s="27">
        <f t="shared" si="2184"/>
        <v>1</v>
      </c>
      <c r="AM873" s="27">
        <f t="shared" si="2184"/>
        <v>1</v>
      </c>
      <c r="AN873" s="27">
        <f t="shared" si="2184"/>
        <v>1</v>
      </c>
      <c r="AO873" s="27">
        <f t="shared" si="2184"/>
        <v>1</v>
      </c>
      <c r="AP873" s="27">
        <f t="shared" ref="AP873:BV873" si="2185">MAX(0,(MIN($F873,AP$5)-MAX($E873,AP$4)+1)/AP$8)</f>
        <v>1</v>
      </c>
      <c r="AQ873" s="27">
        <f t="shared" si="2185"/>
        <v>1</v>
      </c>
      <c r="AR873" s="27">
        <f t="shared" si="2185"/>
        <v>1</v>
      </c>
      <c r="AS873" s="27">
        <f t="shared" si="2185"/>
        <v>1</v>
      </c>
      <c r="AT873" s="27">
        <f t="shared" si="2185"/>
        <v>1</v>
      </c>
      <c r="AU873" s="27">
        <f t="shared" si="2185"/>
        <v>1</v>
      </c>
      <c r="AV873" s="27">
        <f t="shared" si="2185"/>
        <v>1</v>
      </c>
      <c r="AW873" s="27">
        <f t="shared" si="2185"/>
        <v>1</v>
      </c>
      <c r="AX873" s="27">
        <f t="shared" si="2185"/>
        <v>1</v>
      </c>
      <c r="AY873" s="27">
        <f t="shared" si="2185"/>
        <v>1</v>
      </c>
      <c r="AZ873" s="27">
        <f t="shared" si="2185"/>
        <v>1</v>
      </c>
      <c r="BA873" s="27">
        <f t="shared" si="2185"/>
        <v>1</v>
      </c>
      <c r="BB873" s="27">
        <f t="shared" si="2185"/>
        <v>1</v>
      </c>
      <c r="BC873" s="27">
        <f t="shared" si="2185"/>
        <v>1</v>
      </c>
      <c r="BD873" s="27">
        <f t="shared" si="2185"/>
        <v>1</v>
      </c>
      <c r="BE873" s="27">
        <f t="shared" si="2185"/>
        <v>1</v>
      </c>
      <c r="BF873" s="27">
        <f t="shared" si="2185"/>
        <v>1</v>
      </c>
      <c r="BG873" s="27">
        <f t="shared" si="2185"/>
        <v>1</v>
      </c>
      <c r="BH873" s="27">
        <f t="shared" si="2185"/>
        <v>1</v>
      </c>
      <c r="BI873" s="27">
        <f t="shared" si="2185"/>
        <v>1</v>
      </c>
      <c r="BJ873" s="27">
        <f t="shared" si="2185"/>
        <v>1</v>
      </c>
      <c r="BK873" s="27">
        <f t="shared" si="2185"/>
        <v>1</v>
      </c>
      <c r="BL873" s="27">
        <f t="shared" si="2185"/>
        <v>1</v>
      </c>
      <c r="BM873" s="27">
        <f t="shared" si="2185"/>
        <v>1</v>
      </c>
      <c r="BN873" s="27">
        <f t="shared" si="2185"/>
        <v>1</v>
      </c>
      <c r="BO873" s="27">
        <f t="shared" si="2185"/>
        <v>1</v>
      </c>
      <c r="BP873" s="27">
        <f t="shared" si="2185"/>
        <v>1</v>
      </c>
      <c r="BQ873" s="27">
        <f t="shared" si="2185"/>
        <v>1</v>
      </c>
      <c r="BR873" s="27">
        <f t="shared" si="2185"/>
        <v>1</v>
      </c>
      <c r="BS873" s="27">
        <f t="shared" si="2185"/>
        <v>1</v>
      </c>
      <c r="BT873" s="27">
        <f t="shared" si="2185"/>
        <v>1</v>
      </c>
      <c r="BU873" s="27">
        <f t="shared" si="2185"/>
        <v>1</v>
      </c>
      <c r="BV873" s="27">
        <f t="shared" si="2185"/>
        <v>1</v>
      </c>
      <c r="BW873" s="27">
        <f t="shared" si="2182"/>
        <v>1</v>
      </c>
      <c r="BX873" s="27">
        <f t="shared" si="2182"/>
        <v>1</v>
      </c>
      <c r="BY873" s="27">
        <f t="shared" si="2182"/>
        <v>1</v>
      </c>
      <c r="BZ873" s="27">
        <f t="shared" si="2182"/>
        <v>1</v>
      </c>
      <c r="CA873" s="27">
        <f t="shared" si="2182"/>
        <v>1</v>
      </c>
      <c r="CB873" s="27">
        <f t="shared" si="2182"/>
        <v>1</v>
      </c>
      <c r="CC873" s="27">
        <f t="shared" si="2182"/>
        <v>1</v>
      </c>
      <c r="CD873" s="27">
        <f t="shared" si="2182"/>
        <v>1</v>
      </c>
      <c r="CE873" s="27">
        <f t="shared" si="2182"/>
        <v>1</v>
      </c>
      <c r="CF873" s="27">
        <f t="shared" si="2182"/>
        <v>1</v>
      </c>
      <c r="CG873" s="27">
        <f t="shared" si="2182"/>
        <v>1</v>
      </c>
      <c r="CH873" s="27">
        <f t="shared" si="2182"/>
        <v>1</v>
      </c>
      <c r="CI873" s="27">
        <f t="shared" si="2182"/>
        <v>1</v>
      </c>
      <c r="CJ873" s="27">
        <f t="shared" si="2182"/>
        <v>1</v>
      </c>
      <c r="CK873" s="27">
        <f t="shared" si="2182"/>
        <v>1</v>
      </c>
      <c r="CL873" s="27">
        <f t="shared" si="2182"/>
        <v>1</v>
      </c>
      <c r="CM873" s="27">
        <f t="shared" si="2182"/>
        <v>1</v>
      </c>
      <c r="CN873" s="27">
        <f t="shared" si="2182"/>
        <v>1</v>
      </c>
      <c r="CO873" s="27">
        <f t="shared" si="2182"/>
        <v>1</v>
      </c>
      <c r="CP873" s="27">
        <f t="shared" si="2182"/>
        <v>1</v>
      </c>
      <c r="CQ873" s="27">
        <f t="shared" si="2182"/>
        <v>1</v>
      </c>
      <c r="CR873" s="27">
        <f t="shared" si="2182"/>
        <v>1</v>
      </c>
      <c r="CS873" s="27">
        <f t="shared" si="2182"/>
        <v>1</v>
      </c>
      <c r="CT873" s="27">
        <f t="shared" si="2182"/>
        <v>1</v>
      </c>
      <c r="CU873" s="27">
        <f t="shared" si="2182"/>
        <v>1</v>
      </c>
      <c r="CV873" s="27">
        <f t="shared" si="2182"/>
        <v>1</v>
      </c>
      <c r="CW873" s="27">
        <f t="shared" si="2182"/>
        <v>1</v>
      </c>
      <c r="CX873" s="27">
        <f t="shared" si="2182"/>
        <v>1</v>
      </c>
      <c r="CY873" s="27">
        <f t="shared" si="2182"/>
        <v>1</v>
      </c>
      <c r="CZ873" s="27">
        <f t="shared" si="2182"/>
        <v>1</v>
      </c>
      <c r="DA873" s="27">
        <f t="shared" si="2182"/>
        <v>1</v>
      </c>
      <c r="DB873" s="27">
        <f t="shared" si="2182"/>
        <v>1</v>
      </c>
      <c r="DC873" s="27">
        <f t="shared" si="2182"/>
        <v>1</v>
      </c>
      <c r="DD873" s="27">
        <f t="shared" si="2182"/>
        <v>1</v>
      </c>
      <c r="DE873" s="27">
        <f t="shared" si="2182"/>
        <v>1</v>
      </c>
      <c r="DF873" s="27">
        <f t="shared" si="2182"/>
        <v>1</v>
      </c>
      <c r="DG873" s="27">
        <f t="shared" si="2182"/>
        <v>1</v>
      </c>
      <c r="DH873" s="27">
        <f t="shared" si="2182"/>
        <v>1</v>
      </c>
      <c r="DI873" s="27">
        <f t="shared" si="2182"/>
        <v>1</v>
      </c>
      <c r="DJ873" s="27">
        <f t="shared" si="2182"/>
        <v>1</v>
      </c>
      <c r="DK873" s="27">
        <f t="shared" si="2182"/>
        <v>1</v>
      </c>
      <c r="DL873" s="27">
        <f t="shared" si="2182"/>
        <v>1</v>
      </c>
      <c r="DM873" s="27">
        <f t="shared" si="2182"/>
        <v>1</v>
      </c>
      <c r="DN873" s="27">
        <f t="shared" si="2182"/>
        <v>1</v>
      </c>
      <c r="DO873" s="27">
        <f t="shared" si="2182"/>
        <v>1</v>
      </c>
      <c r="DP873" s="27">
        <f t="shared" si="2182"/>
        <v>1</v>
      </c>
      <c r="DQ873" s="27">
        <f t="shared" si="2182"/>
        <v>1</v>
      </c>
      <c r="DR873" s="27">
        <f t="shared" si="2182"/>
        <v>1</v>
      </c>
      <c r="DS873" s="27">
        <f t="shared" si="2182"/>
        <v>1</v>
      </c>
      <c r="DT873" s="27">
        <f t="shared" si="2182"/>
        <v>1</v>
      </c>
      <c r="DU873" s="27">
        <f t="shared" si="2182"/>
        <v>1</v>
      </c>
      <c r="DV873" s="27">
        <f t="shared" si="2182"/>
        <v>1</v>
      </c>
      <c r="DW873" s="27">
        <f t="shared" si="2182"/>
        <v>1</v>
      </c>
      <c r="DX873" s="27">
        <f t="shared" si="2182"/>
        <v>1</v>
      </c>
      <c r="DY873" s="27">
        <f t="shared" si="2182"/>
        <v>1</v>
      </c>
      <c r="DZ873" s="27">
        <f t="shared" si="2182"/>
        <v>1</v>
      </c>
      <c r="EA873" s="27">
        <f t="shared" si="2182"/>
        <v>1</v>
      </c>
      <c r="EB873" s="27">
        <f t="shared" si="2182"/>
        <v>1</v>
      </c>
      <c r="EC873" s="27">
        <f t="shared" si="2182"/>
        <v>1</v>
      </c>
      <c r="ED873" s="27">
        <f t="shared" si="2182"/>
        <v>1</v>
      </c>
      <c r="EE873" s="27">
        <f t="shared" si="2182"/>
        <v>1</v>
      </c>
      <c r="EF873" s="27">
        <f t="shared" si="2182"/>
        <v>1</v>
      </c>
      <c r="EG873" s="27">
        <f t="shared" si="2182"/>
        <v>1</v>
      </c>
      <c r="EH873" s="27">
        <f t="shared" si="2182"/>
        <v>1</v>
      </c>
      <c r="EI873" s="27">
        <f t="shared" si="2183"/>
        <v>1</v>
      </c>
      <c r="EJ873" s="27">
        <f t="shared" si="2183"/>
        <v>1</v>
      </c>
      <c r="EK873" s="27">
        <f t="shared" si="2183"/>
        <v>1</v>
      </c>
      <c r="EL873" s="27">
        <f t="shared" si="2183"/>
        <v>1</v>
      </c>
      <c r="EM873" s="27">
        <f t="shared" si="2183"/>
        <v>1</v>
      </c>
      <c r="EN873" s="27">
        <f t="shared" si="2183"/>
        <v>1</v>
      </c>
      <c r="EO873" s="27">
        <f t="shared" si="2183"/>
        <v>1</v>
      </c>
      <c r="EP873" s="27">
        <f t="shared" si="2183"/>
        <v>1</v>
      </c>
      <c r="EQ873" s="27">
        <f t="shared" si="2183"/>
        <v>1</v>
      </c>
      <c r="ER873" s="27">
        <f t="shared" si="2183"/>
        <v>1</v>
      </c>
      <c r="ES873" s="27">
        <f t="shared" si="2183"/>
        <v>1</v>
      </c>
      <c r="ET873" s="27">
        <f t="shared" si="2183"/>
        <v>1</v>
      </c>
      <c r="EU873" s="27">
        <f t="shared" si="2183"/>
        <v>1</v>
      </c>
      <c r="EV873" s="27">
        <f t="shared" si="2183"/>
        <v>1</v>
      </c>
      <c r="EW873" s="27">
        <f t="shared" si="2183"/>
        <v>1</v>
      </c>
      <c r="EX873" s="27">
        <f t="shared" si="2183"/>
        <v>1</v>
      </c>
      <c r="EY873" s="27">
        <f t="shared" si="2183"/>
        <v>1</v>
      </c>
      <c r="EZ873" s="27">
        <f t="shared" si="2183"/>
        <v>1</v>
      </c>
      <c r="FA873" s="27">
        <f t="shared" si="2183"/>
        <v>1</v>
      </c>
      <c r="FB873" s="27">
        <f t="shared" si="2183"/>
        <v>1</v>
      </c>
      <c r="FC873" s="27">
        <f t="shared" si="2183"/>
        <v>1</v>
      </c>
      <c r="FD873" s="27">
        <f t="shared" si="2183"/>
        <v>1</v>
      </c>
      <c r="FE873" s="27">
        <f t="shared" si="2183"/>
        <v>1</v>
      </c>
      <c r="FF873" s="27">
        <f t="shared" si="2183"/>
        <v>1</v>
      </c>
      <c r="FG873" s="27">
        <f t="shared" si="2183"/>
        <v>1</v>
      </c>
      <c r="FH873" s="27">
        <f t="shared" si="2183"/>
        <v>1</v>
      </c>
      <c r="FI873" s="27">
        <f t="shared" si="2183"/>
        <v>1</v>
      </c>
      <c r="FJ873" s="27">
        <f t="shared" si="2183"/>
        <v>1</v>
      </c>
      <c r="FK873" s="27">
        <f t="shared" si="2183"/>
        <v>1</v>
      </c>
      <c r="FL873" s="27">
        <f t="shared" si="2183"/>
        <v>1</v>
      </c>
      <c r="FM873" s="27">
        <f t="shared" si="2183"/>
        <v>1</v>
      </c>
      <c r="FN873" s="27">
        <f t="shared" si="2183"/>
        <v>1</v>
      </c>
      <c r="FO873" s="27">
        <f t="shared" si="2183"/>
        <v>1</v>
      </c>
      <c r="FP873" s="27">
        <f t="shared" si="2183"/>
        <v>1</v>
      </c>
      <c r="FQ873" s="27">
        <f t="shared" si="2183"/>
        <v>1</v>
      </c>
      <c r="FR873" s="27">
        <f t="shared" si="2183"/>
        <v>1</v>
      </c>
    </row>
    <row r="874" spans="3:174">
      <c r="C874" t="s">
        <v>510</v>
      </c>
      <c r="D874" s="144" t="s">
        <v>282</v>
      </c>
      <c r="E874" s="134">
        <f>INDEX(Assumptions!$G563:$G563,MATCH($A$1,Model_Number,0))</f>
        <v>72867</v>
      </c>
      <c r="F874" s="134">
        <f>INDEX(Assumptions!$G564:$G564,MATCH($A$1,Model_Number,0))</f>
        <v>0</v>
      </c>
      <c r="J874" s="27">
        <f>MAX(0,(MIN($F874,J$5)-MAX($E874,J$4)+1)/J$8)</f>
        <v>0</v>
      </c>
      <c r="K874" s="27">
        <f t="shared" ref="K874:BV875" si="2186">MAX(0,(MIN($F874,K$5)-MAX($E874,K$4)+1)/K$8)</f>
        <v>0</v>
      </c>
      <c r="L874" s="27">
        <f t="shared" si="2186"/>
        <v>0</v>
      </c>
      <c r="M874" s="27">
        <f t="shared" si="2186"/>
        <v>0</v>
      </c>
      <c r="N874" s="27">
        <f t="shared" si="2186"/>
        <v>0</v>
      </c>
      <c r="O874" s="27">
        <f t="shared" si="2186"/>
        <v>0</v>
      </c>
      <c r="P874" s="27">
        <f t="shared" si="2186"/>
        <v>0</v>
      </c>
      <c r="Q874" s="27">
        <f t="shared" si="2186"/>
        <v>0</v>
      </c>
      <c r="R874" s="27">
        <f t="shared" si="2186"/>
        <v>0</v>
      </c>
      <c r="S874" s="27">
        <f t="shared" si="2186"/>
        <v>0</v>
      </c>
      <c r="T874" s="27">
        <f t="shared" si="2186"/>
        <v>0</v>
      </c>
      <c r="U874" s="27">
        <f t="shared" si="2186"/>
        <v>0</v>
      </c>
      <c r="V874" s="27">
        <f t="shared" si="2186"/>
        <v>0</v>
      </c>
      <c r="W874" s="27">
        <f t="shared" si="2186"/>
        <v>0</v>
      </c>
      <c r="X874" s="27">
        <f t="shared" si="2186"/>
        <v>0</v>
      </c>
      <c r="Y874" s="27">
        <f t="shared" si="2186"/>
        <v>0</v>
      </c>
      <c r="Z874" s="27">
        <f t="shared" si="2186"/>
        <v>0</v>
      </c>
      <c r="AA874" s="27">
        <f t="shared" si="2186"/>
        <v>0</v>
      </c>
      <c r="AB874" s="27">
        <f t="shared" si="2186"/>
        <v>0</v>
      </c>
      <c r="AC874" s="27">
        <f t="shared" si="2186"/>
        <v>0</v>
      </c>
      <c r="AD874" s="27">
        <f t="shared" si="2186"/>
        <v>0</v>
      </c>
      <c r="AE874" s="27">
        <f t="shared" si="2186"/>
        <v>0</v>
      </c>
      <c r="AF874" s="27">
        <f t="shared" si="2186"/>
        <v>0</v>
      </c>
      <c r="AG874" s="27">
        <f t="shared" si="2186"/>
        <v>0</v>
      </c>
      <c r="AH874" s="27">
        <f t="shared" si="2186"/>
        <v>0</v>
      </c>
      <c r="AI874" s="27">
        <f t="shared" si="2186"/>
        <v>0</v>
      </c>
      <c r="AJ874" s="27">
        <f t="shared" si="2186"/>
        <v>0</v>
      </c>
      <c r="AK874" s="27">
        <f t="shared" si="2186"/>
        <v>0</v>
      </c>
      <c r="AL874" s="27">
        <f t="shared" si="2186"/>
        <v>0</v>
      </c>
      <c r="AM874" s="27">
        <f t="shared" si="2186"/>
        <v>0</v>
      </c>
      <c r="AN874" s="27">
        <f t="shared" si="2186"/>
        <v>0</v>
      </c>
      <c r="AO874" s="27">
        <f t="shared" si="2186"/>
        <v>0</v>
      </c>
      <c r="AP874" s="27">
        <f t="shared" si="2186"/>
        <v>0</v>
      </c>
      <c r="AQ874" s="27">
        <f t="shared" si="2186"/>
        <v>0</v>
      </c>
      <c r="AR874" s="27">
        <f t="shared" si="2186"/>
        <v>0</v>
      </c>
      <c r="AS874" s="27">
        <f t="shared" si="2186"/>
        <v>0</v>
      </c>
      <c r="AT874" s="27">
        <f t="shared" si="2186"/>
        <v>0</v>
      </c>
      <c r="AU874" s="27">
        <f t="shared" si="2186"/>
        <v>0</v>
      </c>
      <c r="AV874" s="27">
        <f t="shared" si="2186"/>
        <v>0</v>
      </c>
      <c r="AW874" s="27">
        <f t="shared" si="2186"/>
        <v>0</v>
      </c>
      <c r="AX874" s="27">
        <f t="shared" si="2186"/>
        <v>0</v>
      </c>
      <c r="AY874" s="27">
        <f t="shared" si="2186"/>
        <v>0</v>
      </c>
      <c r="AZ874" s="27">
        <f t="shared" si="2186"/>
        <v>0</v>
      </c>
      <c r="BA874" s="27">
        <f t="shared" si="2186"/>
        <v>0</v>
      </c>
      <c r="BB874" s="27">
        <f t="shared" si="2186"/>
        <v>0</v>
      </c>
      <c r="BC874" s="27">
        <f t="shared" si="2186"/>
        <v>0</v>
      </c>
      <c r="BD874" s="27">
        <f t="shared" si="2186"/>
        <v>0</v>
      </c>
      <c r="BE874" s="27">
        <f t="shared" si="2186"/>
        <v>0</v>
      </c>
      <c r="BF874" s="27">
        <f t="shared" si="2186"/>
        <v>0</v>
      </c>
      <c r="BG874" s="27">
        <f t="shared" si="2186"/>
        <v>0</v>
      </c>
      <c r="BH874" s="27">
        <f t="shared" si="2186"/>
        <v>0</v>
      </c>
      <c r="BI874" s="27">
        <f t="shared" si="2186"/>
        <v>0</v>
      </c>
      <c r="BJ874" s="27">
        <f t="shared" si="2186"/>
        <v>0</v>
      </c>
      <c r="BK874" s="27">
        <f t="shared" si="2186"/>
        <v>0</v>
      </c>
      <c r="BL874" s="27">
        <f t="shared" si="2186"/>
        <v>0</v>
      </c>
      <c r="BM874" s="27">
        <f t="shared" si="2186"/>
        <v>0</v>
      </c>
      <c r="BN874" s="27">
        <f t="shared" si="2186"/>
        <v>0</v>
      </c>
      <c r="BO874" s="27">
        <f t="shared" si="2186"/>
        <v>0</v>
      </c>
      <c r="BP874" s="27">
        <f t="shared" si="2186"/>
        <v>0</v>
      </c>
      <c r="BQ874" s="27">
        <f t="shared" si="2186"/>
        <v>0</v>
      </c>
      <c r="BR874" s="27">
        <f t="shared" si="2186"/>
        <v>0</v>
      </c>
      <c r="BS874" s="27">
        <f t="shared" si="2186"/>
        <v>0</v>
      </c>
      <c r="BT874" s="27">
        <f t="shared" si="2186"/>
        <v>0</v>
      </c>
      <c r="BU874" s="27">
        <f t="shared" si="2186"/>
        <v>0</v>
      </c>
      <c r="BV874" s="27">
        <f t="shared" si="2186"/>
        <v>0</v>
      </c>
      <c r="BW874" s="27">
        <f t="shared" si="2182"/>
        <v>0</v>
      </c>
      <c r="BX874" s="27">
        <f t="shared" si="2182"/>
        <v>0</v>
      </c>
      <c r="BY874" s="27">
        <f t="shared" si="2182"/>
        <v>0</v>
      </c>
      <c r="BZ874" s="27">
        <f t="shared" si="2182"/>
        <v>0</v>
      </c>
      <c r="CA874" s="27">
        <f t="shared" si="2182"/>
        <v>0</v>
      </c>
      <c r="CB874" s="27">
        <f t="shared" si="2182"/>
        <v>0</v>
      </c>
      <c r="CC874" s="27">
        <f t="shared" si="2182"/>
        <v>0</v>
      </c>
      <c r="CD874" s="27">
        <f t="shared" si="2182"/>
        <v>0</v>
      </c>
      <c r="CE874" s="27">
        <f t="shared" si="2182"/>
        <v>0</v>
      </c>
      <c r="CF874" s="27">
        <f t="shared" si="2182"/>
        <v>0</v>
      </c>
      <c r="CG874" s="27">
        <f t="shared" si="2182"/>
        <v>0</v>
      </c>
      <c r="CH874" s="27">
        <f t="shared" si="2182"/>
        <v>0</v>
      </c>
      <c r="CI874" s="27">
        <f t="shared" si="2182"/>
        <v>0</v>
      </c>
      <c r="CJ874" s="27">
        <f t="shared" si="2182"/>
        <v>0</v>
      </c>
      <c r="CK874" s="27">
        <f t="shared" si="2182"/>
        <v>0</v>
      </c>
      <c r="CL874" s="27">
        <f t="shared" si="2182"/>
        <v>0</v>
      </c>
      <c r="CM874" s="27">
        <f t="shared" si="2182"/>
        <v>0</v>
      </c>
      <c r="CN874" s="27">
        <f t="shared" si="2182"/>
        <v>0</v>
      </c>
      <c r="CO874" s="27">
        <f t="shared" si="2182"/>
        <v>0</v>
      </c>
      <c r="CP874" s="27">
        <f t="shared" si="2182"/>
        <v>0</v>
      </c>
      <c r="CQ874" s="27">
        <f t="shared" si="2182"/>
        <v>0</v>
      </c>
      <c r="CR874" s="27">
        <f t="shared" si="2182"/>
        <v>0</v>
      </c>
      <c r="CS874" s="27">
        <f t="shared" si="2182"/>
        <v>0</v>
      </c>
      <c r="CT874" s="27">
        <f t="shared" si="2182"/>
        <v>0</v>
      </c>
      <c r="CU874" s="27">
        <f t="shared" si="2182"/>
        <v>0</v>
      </c>
      <c r="CV874" s="27">
        <f t="shared" si="2182"/>
        <v>0</v>
      </c>
      <c r="CW874" s="27">
        <f t="shared" si="2182"/>
        <v>0</v>
      </c>
      <c r="CX874" s="27">
        <f t="shared" si="2182"/>
        <v>0</v>
      </c>
      <c r="CY874" s="27">
        <f t="shared" si="2182"/>
        <v>0</v>
      </c>
      <c r="CZ874" s="27">
        <f t="shared" si="2182"/>
        <v>0</v>
      </c>
      <c r="DA874" s="27">
        <f t="shared" si="2182"/>
        <v>0</v>
      </c>
      <c r="DB874" s="27">
        <f t="shared" si="2182"/>
        <v>0</v>
      </c>
      <c r="DC874" s="27">
        <f t="shared" si="2182"/>
        <v>0</v>
      </c>
      <c r="DD874" s="27">
        <f t="shared" si="2182"/>
        <v>0</v>
      </c>
      <c r="DE874" s="27">
        <f t="shared" si="2182"/>
        <v>0</v>
      </c>
      <c r="DF874" s="27">
        <f t="shared" si="2182"/>
        <v>0</v>
      </c>
      <c r="DG874" s="27">
        <f t="shared" si="2182"/>
        <v>0</v>
      </c>
      <c r="DH874" s="27">
        <f t="shared" si="2182"/>
        <v>0</v>
      </c>
      <c r="DI874" s="27">
        <f t="shared" si="2182"/>
        <v>0</v>
      </c>
      <c r="DJ874" s="27">
        <f t="shared" si="2182"/>
        <v>0</v>
      </c>
      <c r="DK874" s="27">
        <f t="shared" si="2182"/>
        <v>0</v>
      </c>
      <c r="DL874" s="27">
        <f t="shared" si="2182"/>
        <v>0</v>
      </c>
      <c r="DM874" s="27">
        <f t="shared" si="2182"/>
        <v>0</v>
      </c>
      <c r="DN874" s="27">
        <f t="shared" si="2182"/>
        <v>0</v>
      </c>
      <c r="DO874" s="27">
        <f t="shared" si="2182"/>
        <v>0</v>
      </c>
      <c r="DP874" s="27">
        <f t="shared" si="2182"/>
        <v>0</v>
      </c>
      <c r="DQ874" s="27">
        <f t="shared" si="2182"/>
        <v>0</v>
      </c>
      <c r="DR874" s="27">
        <f t="shared" si="2182"/>
        <v>0</v>
      </c>
      <c r="DS874" s="27">
        <f t="shared" si="2182"/>
        <v>0</v>
      </c>
      <c r="DT874" s="27">
        <f t="shared" si="2182"/>
        <v>0</v>
      </c>
      <c r="DU874" s="27">
        <f t="shared" si="2182"/>
        <v>0</v>
      </c>
      <c r="DV874" s="27">
        <f t="shared" si="2182"/>
        <v>0</v>
      </c>
      <c r="DW874" s="27">
        <f t="shared" si="2182"/>
        <v>0</v>
      </c>
      <c r="DX874" s="27">
        <f t="shared" si="2182"/>
        <v>0</v>
      </c>
      <c r="DY874" s="27">
        <f t="shared" si="2182"/>
        <v>0</v>
      </c>
      <c r="DZ874" s="27">
        <f t="shared" si="2182"/>
        <v>0</v>
      </c>
      <c r="EA874" s="27">
        <f t="shared" si="2182"/>
        <v>0</v>
      </c>
      <c r="EB874" s="27">
        <f t="shared" si="2182"/>
        <v>0</v>
      </c>
      <c r="EC874" s="27">
        <f t="shared" si="2182"/>
        <v>0</v>
      </c>
      <c r="ED874" s="27">
        <f t="shared" si="2182"/>
        <v>0</v>
      </c>
      <c r="EE874" s="27">
        <f t="shared" si="2182"/>
        <v>0</v>
      </c>
      <c r="EF874" s="27">
        <f t="shared" si="2182"/>
        <v>0</v>
      </c>
      <c r="EG874" s="27">
        <f t="shared" si="2182"/>
        <v>0</v>
      </c>
      <c r="EH874" s="27">
        <f t="shared" si="2182"/>
        <v>0</v>
      </c>
      <c r="EI874" s="27">
        <f t="shared" si="2183"/>
        <v>0</v>
      </c>
      <c r="EJ874" s="27">
        <f t="shared" si="2183"/>
        <v>0</v>
      </c>
      <c r="EK874" s="27">
        <f t="shared" si="2183"/>
        <v>0</v>
      </c>
      <c r="EL874" s="27">
        <f t="shared" si="2183"/>
        <v>0</v>
      </c>
      <c r="EM874" s="27">
        <f t="shared" si="2183"/>
        <v>0</v>
      </c>
      <c r="EN874" s="27">
        <f t="shared" si="2183"/>
        <v>0</v>
      </c>
      <c r="EO874" s="27">
        <f t="shared" si="2183"/>
        <v>0</v>
      </c>
      <c r="EP874" s="27">
        <f t="shared" si="2183"/>
        <v>0</v>
      </c>
      <c r="EQ874" s="27">
        <f t="shared" si="2183"/>
        <v>0</v>
      </c>
      <c r="ER874" s="27">
        <f t="shared" si="2183"/>
        <v>0</v>
      </c>
      <c r="ES874" s="27">
        <f t="shared" si="2183"/>
        <v>0</v>
      </c>
      <c r="ET874" s="27">
        <f t="shared" si="2183"/>
        <v>0</v>
      </c>
      <c r="EU874" s="27">
        <f t="shared" si="2183"/>
        <v>0</v>
      </c>
      <c r="EV874" s="27">
        <f t="shared" si="2183"/>
        <v>0</v>
      </c>
      <c r="EW874" s="27">
        <f t="shared" si="2183"/>
        <v>0</v>
      </c>
      <c r="EX874" s="27">
        <f t="shared" si="2183"/>
        <v>0</v>
      </c>
      <c r="EY874" s="27">
        <f t="shared" si="2183"/>
        <v>0</v>
      </c>
      <c r="EZ874" s="27">
        <f t="shared" si="2183"/>
        <v>0</v>
      </c>
      <c r="FA874" s="27">
        <f t="shared" si="2183"/>
        <v>0</v>
      </c>
      <c r="FB874" s="27">
        <f t="shared" si="2183"/>
        <v>0</v>
      </c>
      <c r="FC874" s="27">
        <f t="shared" si="2183"/>
        <v>0</v>
      </c>
      <c r="FD874" s="27">
        <f t="shared" si="2183"/>
        <v>0</v>
      </c>
      <c r="FE874" s="27">
        <f t="shared" si="2183"/>
        <v>0</v>
      </c>
      <c r="FF874" s="27">
        <f t="shared" si="2183"/>
        <v>0</v>
      </c>
      <c r="FG874" s="27">
        <f t="shared" si="2183"/>
        <v>0</v>
      </c>
      <c r="FH874" s="27">
        <f t="shared" si="2183"/>
        <v>0</v>
      </c>
      <c r="FI874" s="27">
        <f t="shared" si="2183"/>
        <v>0</v>
      </c>
      <c r="FJ874" s="27">
        <f t="shared" si="2183"/>
        <v>0</v>
      </c>
      <c r="FK874" s="27">
        <f t="shared" si="2183"/>
        <v>0</v>
      </c>
      <c r="FL874" s="27">
        <f t="shared" si="2183"/>
        <v>0</v>
      </c>
      <c r="FM874" s="27">
        <f t="shared" si="2183"/>
        <v>0</v>
      </c>
      <c r="FN874" s="27">
        <f t="shared" si="2183"/>
        <v>0</v>
      </c>
      <c r="FO874" s="27">
        <f t="shared" si="2183"/>
        <v>0</v>
      </c>
      <c r="FP874" s="27">
        <f t="shared" si="2183"/>
        <v>0</v>
      </c>
      <c r="FQ874" s="27">
        <f t="shared" si="2183"/>
        <v>0</v>
      </c>
      <c r="FR874" s="27">
        <f t="shared" si="2183"/>
        <v>0</v>
      </c>
    </row>
    <row r="875" spans="3:174">
      <c r="C875" t="s">
        <v>511</v>
      </c>
      <c r="D875" s="144" t="s">
        <v>282</v>
      </c>
      <c r="E875" s="134">
        <f>INDEX(Assumptions!$G565:$G565,MATCH($A$1,Model_Number,0))</f>
        <v>1</v>
      </c>
      <c r="F875" s="134">
        <f>INDEX(Assumptions!$G566:$G566,MATCH($A$1,Model_Number,0))</f>
        <v>0</v>
      </c>
      <c r="J875" s="27">
        <f>MAX(0,(MIN($F875,J$5)-MAX($E875,J$4)+1)/J$8)</f>
        <v>0</v>
      </c>
      <c r="K875" s="27">
        <f t="shared" si="2186"/>
        <v>0</v>
      </c>
      <c r="L875" s="27">
        <f t="shared" si="2186"/>
        <v>0</v>
      </c>
      <c r="M875" s="27">
        <f t="shared" si="2186"/>
        <v>0</v>
      </c>
      <c r="N875" s="27">
        <f t="shared" si="2186"/>
        <v>0</v>
      </c>
      <c r="O875" s="27">
        <f t="shared" si="2186"/>
        <v>0</v>
      </c>
      <c r="P875" s="27">
        <f t="shared" si="2186"/>
        <v>0</v>
      </c>
      <c r="Q875" s="27">
        <f t="shared" si="2186"/>
        <v>0</v>
      </c>
      <c r="R875" s="27">
        <f t="shared" si="2186"/>
        <v>0</v>
      </c>
      <c r="S875" s="27">
        <f t="shared" si="2186"/>
        <v>0</v>
      </c>
      <c r="T875" s="27">
        <f t="shared" si="2186"/>
        <v>0</v>
      </c>
      <c r="U875" s="27">
        <f t="shared" si="2186"/>
        <v>0</v>
      </c>
      <c r="V875" s="27">
        <f t="shared" si="2186"/>
        <v>0</v>
      </c>
      <c r="W875" s="27">
        <f t="shared" si="2186"/>
        <v>0</v>
      </c>
      <c r="X875" s="27">
        <f t="shared" si="2186"/>
        <v>0</v>
      </c>
      <c r="Y875" s="27">
        <f t="shared" si="2186"/>
        <v>0</v>
      </c>
      <c r="Z875" s="27">
        <f t="shared" si="2186"/>
        <v>0</v>
      </c>
      <c r="AA875" s="27">
        <f t="shared" si="2186"/>
        <v>0</v>
      </c>
      <c r="AB875" s="27">
        <f t="shared" si="2186"/>
        <v>0</v>
      </c>
      <c r="AC875" s="27">
        <f t="shared" si="2186"/>
        <v>0</v>
      </c>
      <c r="AD875" s="27">
        <f t="shared" si="2186"/>
        <v>0</v>
      </c>
      <c r="AE875" s="27">
        <f t="shared" si="2186"/>
        <v>0</v>
      </c>
      <c r="AF875" s="27">
        <f t="shared" si="2186"/>
        <v>0</v>
      </c>
      <c r="AG875" s="27">
        <f t="shared" si="2186"/>
        <v>0</v>
      </c>
      <c r="AH875" s="27">
        <f t="shared" si="2186"/>
        <v>0</v>
      </c>
      <c r="AI875" s="27">
        <f t="shared" si="2186"/>
        <v>0</v>
      </c>
      <c r="AJ875" s="27">
        <f t="shared" si="2186"/>
        <v>0</v>
      </c>
      <c r="AK875" s="27">
        <f t="shared" si="2186"/>
        <v>0</v>
      </c>
      <c r="AL875" s="27">
        <f t="shared" si="2186"/>
        <v>0</v>
      </c>
      <c r="AM875" s="27">
        <f t="shared" si="2186"/>
        <v>0</v>
      </c>
      <c r="AN875" s="27">
        <f t="shared" si="2186"/>
        <v>0</v>
      </c>
      <c r="AO875" s="27">
        <f t="shared" si="2186"/>
        <v>0</v>
      </c>
      <c r="AP875" s="27">
        <f t="shared" si="2186"/>
        <v>0</v>
      </c>
      <c r="AQ875" s="27">
        <f t="shared" si="2186"/>
        <v>0</v>
      </c>
      <c r="AR875" s="27">
        <f t="shared" si="2186"/>
        <v>0</v>
      </c>
      <c r="AS875" s="27">
        <f t="shared" si="2186"/>
        <v>0</v>
      </c>
      <c r="AT875" s="27">
        <f t="shared" si="2186"/>
        <v>0</v>
      </c>
      <c r="AU875" s="27">
        <f t="shared" si="2186"/>
        <v>0</v>
      </c>
      <c r="AV875" s="27">
        <f t="shared" si="2186"/>
        <v>0</v>
      </c>
      <c r="AW875" s="27">
        <f t="shared" si="2186"/>
        <v>0</v>
      </c>
      <c r="AX875" s="27">
        <f t="shared" si="2186"/>
        <v>0</v>
      </c>
      <c r="AY875" s="27">
        <f t="shared" si="2186"/>
        <v>0</v>
      </c>
      <c r="AZ875" s="27">
        <f t="shared" si="2186"/>
        <v>0</v>
      </c>
      <c r="BA875" s="27">
        <f t="shared" si="2186"/>
        <v>0</v>
      </c>
      <c r="BB875" s="27">
        <f t="shared" si="2186"/>
        <v>0</v>
      </c>
      <c r="BC875" s="27">
        <f t="shared" si="2186"/>
        <v>0</v>
      </c>
      <c r="BD875" s="27">
        <f t="shared" si="2186"/>
        <v>0</v>
      </c>
      <c r="BE875" s="27">
        <f t="shared" si="2186"/>
        <v>0</v>
      </c>
      <c r="BF875" s="27">
        <f t="shared" si="2186"/>
        <v>0</v>
      </c>
      <c r="BG875" s="27">
        <f t="shared" si="2186"/>
        <v>0</v>
      </c>
      <c r="BH875" s="27">
        <f t="shared" si="2186"/>
        <v>0</v>
      </c>
      <c r="BI875" s="27">
        <f t="shared" si="2186"/>
        <v>0</v>
      </c>
      <c r="BJ875" s="27">
        <f t="shared" si="2186"/>
        <v>0</v>
      </c>
      <c r="BK875" s="27">
        <f t="shared" si="2186"/>
        <v>0</v>
      </c>
      <c r="BL875" s="27">
        <f t="shared" si="2186"/>
        <v>0</v>
      </c>
      <c r="BM875" s="27">
        <f t="shared" si="2186"/>
        <v>0</v>
      </c>
      <c r="BN875" s="27">
        <f t="shared" si="2186"/>
        <v>0</v>
      </c>
      <c r="BO875" s="27">
        <f t="shared" si="2186"/>
        <v>0</v>
      </c>
      <c r="BP875" s="27">
        <f t="shared" si="2186"/>
        <v>0</v>
      </c>
      <c r="BQ875" s="27">
        <f t="shared" si="2186"/>
        <v>0</v>
      </c>
      <c r="BR875" s="27">
        <f t="shared" si="2186"/>
        <v>0</v>
      </c>
      <c r="BS875" s="27">
        <f t="shared" si="2186"/>
        <v>0</v>
      </c>
      <c r="BT875" s="27">
        <f t="shared" si="2186"/>
        <v>0</v>
      </c>
      <c r="BU875" s="27">
        <f t="shared" si="2186"/>
        <v>0</v>
      </c>
      <c r="BV875" s="27">
        <f t="shared" si="2186"/>
        <v>0</v>
      </c>
      <c r="BW875" s="27">
        <f t="shared" si="2182"/>
        <v>0</v>
      </c>
      <c r="BX875" s="27">
        <f t="shared" si="2182"/>
        <v>0</v>
      </c>
      <c r="BY875" s="27">
        <f t="shared" si="2182"/>
        <v>0</v>
      </c>
      <c r="BZ875" s="27">
        <f t="shared" si="2182"/>
        <v>0</v>
      </c>
      <c r="CA875" s="27">
        <f t="shared" si="2182"/>
        <v>0</v>
      </c>
      <c r="CB875" s="27">
        <f t="shared" si="2182"/>
        <v>0</v>
      </c>
      <c r="CC875" s="27">
        <f t="shared" si="2182"/>
        <v>0</v>
      </c>
      <c r="CD875" s="27">
        <f t="shared" si="2182"/>
        <v>0</v>
      </c>
      <c r="CE875" s="27">
        <f t="shared" si="2182"/>
        <v>0</v>
      </c>
      <c r="CF875" s="27">
        <f t="shared" si="2182"/>
        <v>0</v>
      </c>
      <c r="CG875" s="27">
        <f t="shared" si="2182"/>
        <v>0</v>
      </c>
      <c r="CH875" s="27">
        <f t="shared" si="2182"/>
        <v>0</v>
      </c>
      <c r="CI875" s="27">
        <f t="shared" si="2182"/>
        <v>0</v>
      </c>
      <c r="CJ875" s="27">
        <f t="shared" si="2182"/>
        <v>0</v>
      </c>
      <c r="CK875" s="27">
        <f t="shared" si="2182"/>
        <v>0</v>
      </c>
      <c r="CL875" s="27">
        <f t="shared" si="2182"/>
        <v>0</v>
      </c>
      <c r="CM875" s="27">
        <f t="shared" si="2182"/>
        <v>0</v>
      </c>
      <c r="CN875" s="27">
        <f t="shared" si="2182"/>
        <v>0</v>
      </c>
      <c r="CO875" s="27">
        <f t="shared" si="2182"/>
        <v>0</v>
      </c>
      <c r="CP875" s="27">
        <f t="shared" si="2182"/>
        <v>0</v>
      </c>
      <c r="CQ875" s="27">
        <f t="shared" si="2182"/>
        <v>0</v>
      </c>
      <c r="CR875" s="27">
        <f t="shared" si="2182"/>
        <v>0</v>
      </c>
      <c r="CS875" s="27">
        <f t="shared" si="2182"/>
        <v>0</v>
      </c>
      <c r="CT875" s="27">
        <f t="shared" si="2182"/>
        <v>0</v>
      </c>
      <c r="CU875" s="27">
        <f t="shared" si="2182"/>
        <v>0</v>
      </c>
      <c r="CV875" s="27">
        <f t="shared" si="2182"/>
        <v>0</v>
      </c>
      <c r="CW875" s="27">
        <f t="shared" si="2182"/>
        <v>0</v>
      </c>
      <c r="CX875" s="27">
        <f t="shared" si="2182"/>
        <v>0</v>
      </c>
      <c r="CY875" s="27">
        <f t="shared" si="2182"/>
        <v>0</v>
      </c>
      <c r="CZ875" s="27">
        <f t="shared" si="2182"/>
        <v>0</v>
      </c>
      <c r="DA875" s="27">
        <f t="shared" si="2182"/>
        <v>0</v>
      </c>
      <c r="DB875" s="27">
        <f t="shared" si="2182"/>
        <v>0</v>
      </c>
      <c r="DC875" s="27">
        <f t="shared" si="2182"/>
        <v>0</v>
      </c>
      <c r="DD875" s="27">
        <f t="shared" si="2182"/>
        <v>0</v>
      </c>
      <c r="DE875" s="27">
        <f t="shared" si="2182"/>
        <v>0</v>
      </c>
      <c r="DF875" s="27">
        <f t="shared" si="2182"/>
        <v>0</v>
      </c>
      <c r="DG875" s="27">
        <f t="shared" si="2182"/>
        <v>0</v>
      </c>
      <c r="DH875" s="27">
        <f t="shared" si="2182"/>
        <v>0</v>
      </c>
      <c r="DI875" s="27">
        <f t="shared" si="2182"/>
        <v>0</v>
      </c>
      <c r="DJ875" s="27">
        <f t="shared" si="2182"/>
        <v>0</v>
      </c>
      <c r="DK875" s="27">
        <f t="shared" si="2182"/>
        <v>0</v>
      </c>
      <c r="DL875" s="27">
        <f t="shared" si="2182"/>
        <v>0</v>
      </c>
      <c r="DM875" s="27">
        <f t="shared" si="2182"/>
        <v>0</v>
      </c>
      <c r="DN875" s="27">
        <f t="shared" si="2182"/>
        <v>0</v>
      </c>
      <c r="DO875" s="27">
        <f t="shared" si="2182"/>
        <v>0</v>
      </c>
      <c r="DP875" s="27">
        <f t="shared" si="2182"/>
        <v>0</v>
      </c>
      <c r="DQ875" s="27">
        <f t="shared" si="2182"/>
        <v>0</v>
      </c>
      <c r="DR875" s="27">
        <f t="shared" si="2182"/>
        <v>0</v>
      </c>
      <c r="DS875" s="27">
        <f t="shared" si="2182"/>
        <v>0</v>
      </c>
      <c r="DT875" s="27">
        <f t="shared" si="2182"/>
        <v>0</v>
      </c>
      <c r="DU875" s="27">
        <f t="shared" si="2182"/>
        <v>0</v>
      </c>
      <c r="DV875" s="27">
        <f t="shared" si="2182"/>
        <v>0</v>
      </c>
      <c r="DW875" s="27">
        <f t="shared" si="2182"/>
        <v>0</v>
      </c>
      <c r="DX875" s="27">
        <f t="shared" si="2182"/>
        <v>0</v>
      </c>
      <c r="DY875" s="27">
        <f t="shared" si="2182"/>
        <v>0</v>
      </c>
      <c r="DZ875" s="27">
        <f t="shared" si="2182"/>
        <v>0</v>
      </c>
      <c r="EA875" s="27">
        <f t="shared" si="2182"/>
        <v>0</v>
      </c>
      <c r="EB875" s="27">
        <f t="shared" si="2182"/>
        <v>0</v>
      </c>
      <c r="EC875" s="27">
        <f t="shared" si="2182"/>
        <v>0</v>
      </c>
      <c r="ED875" s="27">
        <f t="shared" si="2182"/>
        <v>0</v>
      </c>
      <c r="EE875" s="27">
        <f t="shared" si="2182"/>
        <v>0</v>
      </c>
      <c r="EF875" s="27">
        <f t="shared" si="2182"/>
        <v>0</v>
      </c>
      <c r="EG875" s="27">
        <f t="shared" si="2182"/>
        <v>0</v>
      </c>
      <c r="EH875" s="27">
        <f t="shared" ref="EH875:FR875" si="2187">MAX(0,(MIN($F875,EH$5)-MAX($E875,EH$4)+1)/EH$8)</f>
        <v>0</v>
      </c>
      <c r="EI875" s="27">
        <f t="shared" si="2187"/>
        <v>0</v>
      </c>
      <c r="EJ875" s="27">
        <f t="shared" si="2187"/>
        <v>0</v>
      </c>
      <c r="EK875" s="27">
        <f t="shared" si="2187"/>
        <v>0</v>
      </c>
      <c r="EL875" s="27">
        <f t="shared" si="2187"/>
        <v>0</v>
      </c>
      <c r="EM875" s="27">
        <f t="shared" si="2187"/>
        <v>0</v>
      </c>
      <c r="EN875" s="27">
        <f t="shared" si="2187"/>
        <v>0</v>
      </c>
      <c r="EO875" s="27">
        <f t="shared" si="2187"/>
        <v>0</v>
      </c>
      <c r="EP875" s="27">
        <f t="shared" si="2187"/>
        <v>0</v>
      </c>
      <c r="EQ875" s="27">
        <f t="shared" si="2187"/>
        <v>0</v>
      </c>
      <c r="ER875" s="27">
        <f t="shared" si="2187"/>
        <v>0</v>
      </c>
      <c r="ES875" s="27">
        <f t="shared" si="2187"/>
        <v>0</v>
      </c>
      <c r="ET875" s="27">
        <f t="shared" si="2187"/>
        <v>0</v>
      </c>
      <c r="EU875" s="27">
        <f t="shared" si="2187"/>
        <v>0</v>
      </c>
      <c r="EV875" s="27">
        <f t="shared" si="2187"/>
        <v>0</v>
      </c>
      <c r="EW875" s="27">
        <f t="shared" si="2187"/>
        <v>0</v>
      </c>
      <c r="EX875" s="27">
        <f t="shared" si="2187"/>
        <v>0</v>
      </c>
      <c r="EY875" s="27">
        <f t="shared" si="2187"/>
        <v>0</v>
      </c>
      <c r="EZ875" s="27">
        <f t="shared" si="2187"/>
        <v>0</v>
      </c>
      <c r="FA875" s="27">
        <f t="shared" si="2187"/>
        <v>0</v>
      </c>
      <c r="FB875" s="27">
        <f t="shared" si="2187"/>
        <v>0</v>
      </c>
      <c r="FC875" s="27">
        <f t="shared" si="2187"/>
        <v>0</v>
      </c>
      <c r="FD875" s="27">
        <f t="shared" si="2187"/>
        <v>0</v>
      </c>
      <c r="FE875" s="27">
        <f t="shared" si="2187"/>
        <v>0</v>
      </c>
      <c r="FF875" s="27">
        <f t="shared" si="2187"/>
        <v>0</v>
      </c>
      <c r="FG875" s="27">
        <f t="shared" si="2187"/>
        <v>0</v>
      </c>
      <c r="FH875" s="27">
        <f t="shared" si="2187"/>
        <v>0</v>
      </c>
      <c r="FI875" s="27">
        <f t="shared" si="2187"/>
        <v>0</v>
      </c>
      <c r="FJ875" s="27">
        <f t="shared" si="2187"/>
        <v>0</v>
      </c>
      <c r="FK875" s="27">
        <f t="shared" si="2187"/>
        <v>0</v>
      </c>
      <c r="FL875" s="27">
        <f t="shared" si="2187"/>
        <v>0</v>
      </c>
      <c r="FM875" s="27">
        <f t="shared" si="2187"/>
        <v>0</v>
      </c>
      <c r="FN875" s="27">
        <f t="shared" si="2187"/>
        <v>0</v>
      </c>
      <c r="FO875" s="27">
        <f t="shared" si="2187"/>
        <v>0</v>
      </c>
      <c r="FP875" s="27">
        <f t="shared" si="2187"/>
        <v>0</v>
      </c>
      <c r="FQ875" s="27">
        <f t="shared" si="2187"/>
        <v>0</v>
      </c>
      <c r="FR875" s="27">
        <f t="shared" si="2187"/>
        <v>0</v>
      </c>
    </row>
    <row r="876" spans="3:174">
      <c r="C876" t="s">
        <v>512</v>
      </c>
      <c r="D876" s="144" t="s">
        <v>282</v>
      </c>
      <c r="J876" s="189">
        <f>SUM(J873:J875)</f>
        <v>1</v>
      </c>
      <c r="K876" s="189">
        <f t="shared" ref="K876:BV876" si="2188">SUM(K873:K875)</f>
        <v>1</v>
      </c>
      <c r="L876" s="189">
        <f t="shared" si="2188"/>
        <v>1</v>
      </c>
      <c r="M876" s="189">
        <f t="shared" si="2188"/>
        <v>1</v>
      </c>
      <c r="N876" s="189">
        <f t="shared" si="2188"/>
        <v>1</v>
      </c>
      <c r="O876" s="189">
        <f t="shared" si="2188"/>
        <v>1</v>
      </c>
      <c r="P876" s="189">
        <f t="shared" si="2188"/>
        <v>1</v>
      </c>
      <c r="Q876" s="189">
        <f t="shared" si="2188"/>
        <v>1</v>
      </c>
      <c r="R876" s="189">
        <f t="shared" si="2188"/>
        <v>1</v>
      </c>
      <c r="S876" s="189">
        <f t="shared" si="2188"/>
        <v>1</v>
      </c>
      <c r="T876" s="189">
        <f t="shared" si="2188"/>
        <v>1</v>
      </c>
      <c r="U876" s="189">
        <f t="shared" si="2188"/>
        <v>1</v>
      </c>
      <c r="V876" s="189">
        <f t="shared" si="2188"/>
        <v>1</v>
      </c>
      <c r="W876" s="189">
        <f t="shared" si="2188"/>
        <v>1</v>
      </c>
      <c r="X876" s="189">
        <f t="shared" si="2188"/>
        <v>1</v>
      </c>
      <c r="Y876" s="189">
        <f t="shared" si="2188"/>
        <v>1</v>
      </c>
      <c r="Z876" s="189">
        <f t="shared" si="2188"/>
        <v>1</v>
      </c>
      <c r="AA876" s="189">
        <f t="shared" si="2188"/>
        <v>1</v>
      </c>
      <c r="AB876" s="189">
        <f t="shared" si="2188"/>
        <v>1</v>
      </c>
      <c r="AC876" s="189">
        <f t="shared" si="2188"/>
        <v>1</v>
      </c>
      <c r="AD876" s="189">
        <f t="shared" si="2188"/>
        <v>1</v>
      </c>
      <c r="AE876" s="189">
        <f t="shared" si="2188"/>
        <v>1</v>
      </c>
      <c r="AF876" s="189">
        <f t="shared" si="2188"/>
        <v>1</v>
      </c>
      <c r="AG876" s="189">
        <f t="shared" si="2188"/>
        <v>1</v>
      </c>
      <c r="AH876" s="189">
        <f t="shared" si="2188"/>
        <v>1</v>
      </c>
      <c r="AI876" s="189">
        <f t="shared" si="2188"/>
        <v>1</v>
      </c>
      <c r="AJ876" s="189">
        <f t="shared" si="2188"/>
        <v>1</v>
      </c>
      <c r="AK876" s="189">
        <f t="shared" si="2188"/>
        <v>1</v>
      </c>
      <c r="AL876" s="189">
        <f t="shared" si="2188"/>
        <v>1</v>
      </c>
      <c r="AM876" s="189">
        <f t="shared" si="2188"/>
        <v>1</v>
      </c>
      <c r="AN876" s="189">
        <f t="shared" si="2188"/>
        <v>1</v>
      </c>
      <c r="AO876" s="189">
        <f t="shared" si="2188"/>
        <v>1</v>
      </c>
      <c r="AP876" s="189">
        <f t="shared" si="2188"/>
        <v>1</v>
      </c>
      <c r="AQ876" s="189">
        <f t="shared" si="2188"/>
        <v>1</v>
      </c>
      <c r="AR876" s="189">
        <f t="shared" si="2188"/>
        <v>1</v>
      </c>
      <c r="AS876" s="189">
        <f t="shared" si="2188"/>
        <v>1</v>
      </c>
      <c r="AT876" s="189">
        <f t="shared" si="2188"/>
        <v>1</v>
      </c>
      <c r="AU876" s="189">
        <f t="shared" si="2188"/>
        <v>1</v>
      </c>
      <c r="AV876" s="189">
        <f t="shared" si="2188"/>
        <v>1</v>
      </c>
      <c r="AW876" s="189">
        <f t="shared" si="2188"/>
        <v>1</v>
      </c>
      <c r="AX876" s="189">
        <f t="shared" si="2188"/>
        <v>1</v>
      </c>
      <c r="AY876" s="189">
        <f t="shared" si="2188"/>
        <v>1</v>
      </c>
      <c r="AZ876" s="189">
        <f t="shared" si="2188"/>
        <v>1</v>
      </c>
      <c r="BA876" s="189">
        <f t="shared" si="2188"/>
        <v>1</v>
      </c>
      <c r="BB876" s="189">
        <f t="shared" si="2188"/>
        <v>1</v>
      </c>
      <c r="BC876" s="189">
        <f t="shared" si="2188"/>
        <v>1</v>
      </c>
      <c r="BD876" s="189">
        <f t="shared" si="2188"/>
        <v>1</v>
      </c>
      <c r="BE876" s="189">
        <f t="shared" si="2188"/>
        <v>1</v>
      </c>
      <c r="BF876" s="189">
        <f t="shared" si="2188"/>
        <v>1</v>
      </c>
      <c r="BG876" s="189">
        <f t="shared" si="2188"/>
        <v>1</v>
      </c>
      <c r="BH876" s="189">
        <f t="shared" si="2188"/>
        <v>1</v>
      </c>
      <c r="BI876" s="189">
        <f t="shared" si="2188"/>
        <v>1</v>
      </c>
      <c r="BJ876" s="189">
        <f t="shared" si="2188"/>
        <v>1</v>
      </c>
      <c r="BK876" s="189">
        <f t="shared" si="2188"/>
        <v>1</v>
      </c>
      <c r="BL876" s="189">
        <f t="shared" si="2188"/>
        <v>1</v>
      </c>
      <c r="BM876" s="189">
        <f t="shared" si="2188"/>
        <v>1</v>
      </c>
      <c r="BN876" s="189">
        <f t="shared" si="2188"/>
        <v>1</v>
      </c>
      <c r="BO876" s="189">
        <f t="shared" si="2188"/>
        <v>1</v>
      </c>
      <c r="BP876" s="189">
        <f t="shared" si="2188"/>
        <v>1</v>
      </c>
      <c r="BQ876" s="189">
        <f t="shared" si="2188"/>
        <v>1</v>
      </c>
      <c r="BR876" s="189">
        <f t="shared" si="2188"/>
        <v>1</v>
      </c>
      <c r="BS876" s="189">
        <f t="shared" si="2188"/>
        <v>1</v>
      </c>
      <c r="BT876" s="189">
        <f t="shared" si="2188"/>
        <v>1</v>
      </c>
      <c r="BU876" s="189">
        <f t="shared" si="2188"/>
        <v>1</v>
      </c>
      <c r="BV876" s="189">
        <f t="shared" si="2188"/>
        <v>1</v>
      </c>
      <c r="BW876" s="189">
        <f t="shared" ref="BW876:EH876" si="2189">SUM(BW873:BW875)</f>
        <v>1</v>
      </c>
      <c r="BX876" s="189">
        <f t="shared" si="2189"/>
        <v>1</v>
      </c>
      <c r="BY876" s="189">
        <f t="shared" si="2189"/>
        <v>1</v>
      </c>
      <c r="BZ876" s="189">
        <f t="shared" si="2189"/>
        <v>1</v>
      </c>
      <c r="CA876" s="189">
        <f t="shared" si="2189"/>
        <v>1</v>
      </c>
      <c r="CB876" s="189">
        <f t="shared" si="2189"/>
        <v>1</v>
      </c>
      <c r="CC876" s="189">
        <f t="shared" si="2189"/>
        <v>1</v>
      </c>
      <c r="CD876" s="189">
        <f t="shared" si="2189"/>
        <v>1</v>
      </c>
      <c r="CE876" s="189">
        <f t="shared" si="2189"/>
        <v>1</v>
      </c>
      <c r="CF876" s="189">
        <f t="shared" si="2189"/>
        <v>1</v>
      </c>
      <c r="CG876" s="189">
        <f t="shared" si="2189"/>
        <v>1</v>
      </c>
      <c r="CH876" s="189">
        <f t="shared" si="2189"/>
        <v>1</v>
      </c>
      <c r="CI876" s="189">
        <f t="shared" si="2189"/>
        <v>1</v>
      </c>
      <c r="CJ876" s="189">
        <f t="shared" si="2189"/>
        <v>1</v>
      </c>
      <c r="CK876" s="189">
        <f t="shared" si="2189"/>
        <v>1</v>
      </c>
      <c r="CL876" s="189">
        <f t="shared" si="2189"/>
        <v>1</v>
      </c>
      <c r="CM876" s="189">
        <f t="shared" si="2189"/>
        <v>1</v>
      </c>
      <c r="CN876" s="189">
        <f t="shared" si="2189"/>
        <v>1</v>
      </c>
      <c r="CO876" s="189">
        <f t="shared" si="2189"/>
        <v>1</v>
      </c>
      <c r="CP876" s="189">
        <f t="shared" si="2189"/>
        <v>1</v>
      </c>
      <c r="CQ876" s="189">
        <f t="shared" si="2189"/>
        <v>1</v>
      </c>
      <c r="CR876" s="189">
        <f t="shared" si="2189"/>
        <v>1</v>
      </c>
      <c r="CS876" s="189">
        <f t="shared" si="2189"/>
        <v>1</v>
      </c>
      <c r="CT876" s="189">
        <f t="shared" si="2189"/>
        <v>1</v>
      </c>
      <c r="CU876" s="189">
        <f t="shared" si="2189"/>
        <v>1</v>
      </c>
      <c r="CV876" s="189">
        <f t="shared" si="2189"/>
        <v>1</v>
      </c>
      <c r="CW876" s="189">
        <f t="shared" si="2189"/>
        <v>1</v>
      </c>
      <c r="CX876" s="189">
        <f t="shared" si="2189"/>
        <v>1</v>
      </c>
      <c r="CY876" s="189">
        <f t="shared" si="2189"/>
        <v>1</v>
      </c>
      <c r="CZ876" s="189">
        <f t="shared" si="2189"/>
        <v>1</v>
      </c>
      <c r="DA876" s="189">
        <f t="shared" si="2189"/>
        <v>1</v>
      </c>
      <c r="DB876" s="189">
        <f t="shared" si="2189"/>
        <v>1</v>
      </c>
      <c r="DC876" s="189">
        <f t="shared" si="2189"/>
        <v>1</v>
      </c>
      <c r="DD876" s="189">
        <f t="shared" si="2189"/>
        <v>1</v>
      </c>
      <c r="DE876" s="189">
        <f t="shared" si="2189"/>
        <v>1</v>
      </c>
      <c r="DF876" s="189">
        <f t="shared" si="2189"/>
        <v>1</v>
      </c>
      <c r="DG876" s="189">
        <f t="shared" si="2189"/>
        <v>1</v>
      </c>
      <c r="DH876" s="189">
        <f t="shared" si="2189"/>
        <v>1</v>
      </c>
      <c r="DI876" s="189">
        <f t="shared" si="2189"/>
        <v>1</v>
      </c>
      <c r="DJ876" s="189">
        <f t="shared" si="2189"/>
        <v>1</v>
      </c>
      <c r="DK876" s="189">
        <f t="shared" si="2189"/>
        <v>1</v>
      </c>
      <c r="DL876" s="189">
        <f t="shared" si="2189"/>
        <v>1</v>
      </c>
      <c r="DM876" s="189">
        <f t="shared" si="2189"/>
        <v>1</v>
      </c>
      <c r="DN876" s="189">
        <f t="shared" si="2189"/>
        <v>1</v>
      </c>
      <c r="DO876" s="189">
        <f t="shared" si="2189"/>
        <v>1</v>
      </c>
      <c r="DP876" s="189">
        <f t="shared" si="2189"/>
        <v>1</v>
      </c>
      <c r="DQ876" s="189">
        <f t="shared" si="2189"/>
        <v>1</v>
      </c>
      <c r="DR876" s="189">
        <f t="shared" si="2189"/>
        <v>1</v>
      </c>
      <c r="DS876" s="189">
        <f t="shared" si="2189"/>
        <v>1</v>
      </c>
      <c r="DT876" s="189">
        <f t="shared" si="2189"/>
        <v>1</v>
      </c>
      <c r="DU876" s="189">
        <f t="shared" si="2189"/>
        <v>1</v>
      </c>
      <c r="DV876" s="189">
        <f t="shared" si="2189"/>
        <v>1</v>
      </c>
      <c r="DW876" s="189">
        <f t="shared" si="2189"/>
        <v>1</v>
      </c>
      <c r="DX876" s="189">
        <f t="shared" si="2189"/>
        <v>1</v>
      </c>
      <c r="DY876" s="189">
        <f t="shared" si="2189"/>
        <v>1</v>
      </c>
      <c r="DZ876" s="189">
        <f t="shared" si="2189"/>
        <v>1</v>
      </c>
      <c r="EA876" s="189">
        <f t="shared" si="2189"/>
        <v>1</v>
      </c>
      <c r="EB876" s="189">
        <f t="shared" si="2189"/>
        <v>1</v>
      </c>
      <c r="EC876" s="189">
        <f t="shared" si="2189"/>
        <v>1</v>
      </c>
      <c r="ED876" s="189">
        <f t="shared" si="2189"/>
        <v>1</v>
      </c>
      <c r="EE876" s="189">
        <f t="shared" si="2189"/>
        <v>1</v>
      </c>
      <c r="EF876" s="189">
        <f t="shared" si="2189"/>
        <v>1</v>
      </c>
      <c r="EG876" s="189">
        <f t="shared" si="2189"/>
        <v>1</v>
      </c>
      <c r="EH876" s="189">
        <f t="shared" si="2189"/>
        <v>1</v>
      </c>
      <c r="EI876" s="189">
        <f t="shared" ref="EI876:FR876" si="2190">SUM(EI873:EI875)</f>
        <v>1</v>
      </c>
      <c r="EJ876" s="189">
        <f t="shared" si="2190"/>
        <v>1</v>
      </c>
      <c r="EK876" s="189">
        <f t="shared" si="2190"/>
        <v>1</v>
      </c>
      <c r="EL876" s="189">
        <f t="shared" si="2190"/>
        <v>1</v>
      </c>
      <c r="EM876" s="189">
        <f t="shared" si="2190"/>
        <v>1</v>
      </c>
      <c r="EN876" s="189">
        <f t="shared" si="2190"/>
        <v>1</v>
      </c>
      <c r="EO876" s="189">
        <f t="shared" si="2190"/>
        <v>1</v>
      </c>
      <c r="EP876" s="189">
        <f t="shared" si="2190"/>
        <v>1</v>
      </c>
      <c r="EQ876" s="189">
        <f t="shared" si="2190"/>
        <v>1</v>
      </c>
      <c r="ER876" s="189">
        <f t="shared" si="2190"/>
        <v>1</v>
      </c>
      <c r="ES876" s="189">
        <f t="shared" si="2190"/>
        <v>1</v>
      </c>
      <c r="ET876" s="189">
        <f t="shared" si="2190"/>
        <v>1</v>
      </c>
      <c r="EU876" s="189">
        <f t="shared" si="2190"/>
        <v>1</v>
      </c>
      <c r="EV876" s="189">
        <f t="shared" si="2190"/>
        <v>1</v>
      </c>
      <c r="EW876" s="189">
        <f t="shared" si="2190"/>
        <v>1</v>
      </c>
      <c r="EX876" s="189">
        <f t="shared" si="2190"/>
        <v>1</v>
      </c>
      <c r="EY876" s="189">
        <f t="shared" si="2190"/>
        <v>1</v>
      </c>
      <c r="EZ876" s="189">
        <f t="shared" si="2190"/>
        <v>1</v>
      </c>
      <c r="FA876" s="189">
        <f t="shared" si="2190"/>
        <v>1</v>
      </c>
      <c r="FB876" s="189">
        <f t="shared" si="2190"/>
        <v>1</v>
      </c>
      <c r="FC876" s="189">
        <f t="shared" si="2190"/>
        <v>1</v>
      </c>
      <c r="FD876" s="189">
        <f t="shared" si="2190"/>
        <v>1</v>
      </c>
      <c r="FE876" s="189">
        <f t="shared" si="2190"/>
        <v>1</v>
      </c>
      <c r="FF876" s="189">
        <f t="shared" si="2190"/>
        <v>1</v>
      </c>
      <c r="FG876" s="189">
        <f t="shared" si="2190"/>
        <v>1</v>
      </c>
      <c r="FH876" s="189">
        <f t="shared" si="2190"/>
        <v>1</v>
      </c>
      <c r="FI876" s="189">
        <f t="shared" si="2190"/>
        <v>1</v>
      </c>
      <c r="FJ876" s="189">
        <f t="shared" si="2190"/>
        <v>1</v>
      </c>
      <c r="FK876" s="189">
        <f t="shared" si="2190"/>
        <v>1</v>
      </c>
      <c r="FL876" s="189">
        <f t="shared" si="2190"/>
        <v>1</v>
      </c>
      <c r="FM876" s="189">
        <f t="shared" si="2190"/>
        <v>1</v>
      </c>
      <c r="FN876" s="189">
        <f t="shared" si="2190"/>
        <v>1</v>
      </c>
      <c r="FO876" s="189">
        <f t="shared" si="2190"/>
        <v>1</v>
      </c>
      <c r="FP876" s="189">
        <f t="shared" si="2190"/>
        <v>1</v>
      </c>
      <c r="FQ876" s="189">
        <f t="shared" si="2190"/>
        <v>1</v>
      </c>
      <c r="FR876" s="189">
        <f t="shared" si="2190"/>
        <v>1</v>
      </c>
    </row>
    <row r="877" spans="3:174"/>
    <row r="878" spans="3:174">
      <c r="C878" s="30" t="s">
        <v>513</v>
      </c>
      <c r="E878" s="142" t="s">
        <v>508</v>
      </c>
    </row>
    <row r="879" spans="3:174">
      <c r="C879" t="s">
        <v>250</v>
      </c>
      <c r="D879" s="144" t="s">
        <v>15</v>
      </c>
      <c r="E879" s="192">
        <f>INDEX(Assumptions!$G556:$G556,MATCH($A$1,Model_Number,0))</f>
        <v>2.5000000000000001E-2</v>
      </c>
      <c r="J879" s="195">
        <f t="shared" ref="J879:AO879" si="2191">$E879*J870*J$9*(J$850&gt;0)*J$15</f>
        <v>0</v>
      </c>
      <c r="K879" s="195">
        <f t="shared" si="2191"/>
        <v>0</v>
      </c>
      <c r="L879" s="195">
        <f t="shared" si="2191"/>
        <v>0</v>
      </c>
      <c r="M879" s="195">
        <f t="shared" si="2191"/>
        <v>0</v>
      </c>
      <c r="N879" s="195">
        <f t="shared" si="2191"/>
        <v>0</v>
      </c>
      <c r="O879" s="195">
        <f t="shared" si="2191"/>
        <v>0</v>
      </c>
      <c r="P879" s="195">
        <f t="shared" si="2191"/>
        <v>0</v>
      </c>
      <c r="Q879" s="195">
        <f t="shared" si="2191"/>
        <v>0</v>
      </c>
      <c r="R879" s="195">
        <f t="shared" si="2191"/>
        <v>0</v>
      </c>
      <c r="S879" s="195">
        <f t="shared" si="2191"/>
        <v>0</v>
      </c>
      <c r="T879" s="195">
        <f t="shared" si="2191"/>
        <v>0</v>
      </c>
      <c r="U879" s="195">
        <f t="shared" si="2191"/>
        <v>0</v>
      </c>
      <c r="V879" s="195">
        <f t="shared" si="2191"/>
        <v>0</v>
      </c>
      <c r="W879" s="195">
        <f t="shared" si="2191"/>
        <v>0</v>
      </c>
      <c r="X879" s="195">
        <f t="shared" si="2191"/>
        <v>0</v>
      </c>
      <c r="Y879" s="195">
        <f t="shared" si="2191"/>
        <v>0</v>
      </c>
      <c r="Z879" s="195">
        <f t="shared" si="2191"/>
        <v>0</v>
      </c>
      <c r="AA879" s="195">
        <f t="shared" si="2191"/>
        <v>0</v>
      </c>
      <c r="AB879" s="195">
        <f t="shared" si="2191"/>
        <v>0</v>
      </c>
      <c r="AC879" s="195">
        <f t="shared" si="2191"/>
        <v>0</v>
      </c>
      <c r="AD879" s="195">
        <f t="shared" si="2191"/>
        <v>0</v>
      </c>
      <c r="AE879" s="195">
        <f t="shared" si="2191"/>
        <v>0</v>
      </c>
      <c r="AF879" s="195">
        <f t="shared" si="2191"/>
        <v>0</v>
      </c>
      <c r="AG879" s="195">
        <f t="shared" si="2191"/>
        <v>0</v>
      </c>
      <c r="AH879" s="195">
        <f t="shared" si="2191"/>
        <v>0</v>
      </c>
      <c r="AI879" s="195">
        <f t="shared" si="2191"/>
        <v>0</v>
      </c>
      <c r="AJ879" s="195">
        <f t="shared" si="2191"/>
        <v>0</v>
      </c>
      <c r="AK879" s="195">
        <f t="shared" si="2191"/>
        <v>0</v>
      </c>
      <c r="AL879" s="195">
        <f t="shared" si="2191"/>
        <v>0</v>
      </c>
      <c r="AM879" s="195">
        <f t="shared" si="2191"/>
        <v>0</v>
      </c>
      <c r="AN879" s="195">
        <f t="shared" si="2191"/>
        <v>0</v>
      </c>
      <c r="AO879" s="195">
        <f t="shared" si="2191"/>
        <v>0</v>
      </c>
      <c r="AP879" s="195">
        <f t="shared" ref="AP879:BU879" si="2192">$E879*AP870*AP$9*(AP$850&gt;0)*AP$15</f>
        <v>0</v>
      </c>
      <c r="AQ879" s="195">
        <f t="shared" si="2192"/>
        <v>0</v>
      </c>
      <c r="AR879" s="195">
        <f t="shared" si="2192"/>
        <v>0</v>
      </c>
      <c r="AS879" s="195">
        <f t="shared" si="2192"/>
        <v>0</v>
      </c>
      <c r="AT879" s="195">
        <f t="shared" si="2192"/>
        <v>0</v>
      </c>
      <c r="AU879" s="195">
        <f t="shared" si="2192"/>
        <v>0</v>
      </c>
      <c r="AV879" s="195">
        <f t="shared" si="2192"/>
        <v>0</v>
      </c>
      <c r="AW879" s="195">
        <f t="shared" si="2192"/>
        <v>0</v>
      </c>
      <c r="AX879" s="195">
        <f t="shared" si="2192"/>
        <v>0</v>
      </c>
      <c r="AY879" s="195">
        <f t="shared" si="2192"/>
        <v>0</v>
      </c>
      <c r="AZ879" s="195">
        <f t="shared" si="2192"/>
        <v>0</v>
      </c>
      <c r="BA879" s="195">
        <f t="shared" si="2192"/>
        <v>0</v>
      </c>
      <c r="BB879" s="195">
        <f t="shared" si="2192"/>
        <v>0</v>
      </c>
      <c r="BC879" s="195">
        <f t="shared" si="2192"/>
        <v>0</v>
      </c>
      <c r="BD879" s="195">
        <f t="shared" si="2192"/>
        <v>0</v>
      </c>
      <c r="BE879" s="195">
        <f t="shared" si="2192"/>
        <v>0</v>
      </c>
      <c r="BF879" s="195">
        <f t="shared" si="2192"/>
        <v>0</v>
      </c>
      <c r="BG879" s="195">
        <f t="shared" si="2192"/>
        <v>0</v>
      </c>
      <c r="BH879" s="195">
        <f t="shared" si="2192"/>
        <v>0</v>
      </c>
      <c r="BI879" s="195">
        <f t="shared" si="2192"/>
        <v>0</v>
      </c>
      <c r="BJ879" s="195">
        <f t="shared" si="2192"/>
        <v>0</v>
      </c>
      <c r="BK879" s="195">
        <f t="shared" si="2192"/>
        <v>0</v>
      </c>
      <c r="BL879" s="195">
        <f t="shared" si="2192"/>
        <v>0</v>
      </c>
      <c r="BM879" s="195">
        <f t="shared" si="2192"/>
        <v>0</v>
      </c>
      <c r="BN879" s="195">
        <f t="shared" si="2192"/>
        <v>0</v>
      </c>
      <c r="BO879" s="195">
        <f t="shared" si="2192"/>
        <v>0</v>
      </c>
      <c r="BP879" s="195">
        <f t="shared" si="2192"/>
        <v>0</v>
      </c>
      <c r="BQ879" s="195">
        <f t="shared" si="2192"/>
        <v>0</v>
      </c>
      <c r="BR879" s="195">
        <f t="shared" si="2192"/>
        <v>0</v>
      </c>
      <c r="BS879" s="195">
        <f t="shared" si="2192"/>
        <v>0</v>
      </c>
      <c r="BT879" s="195">
        <f t="shared" si="2192"/>
        <v>0</v>
      </c>
      <c r="BU879" s="195">
        <f t="shared" si="2192"/>
        <v>0</v>
      </c>
      <c r="BV879" s="195">
        <f t="shared" ref="BV879:DA879" si="2193">$E879*BV870*BV$9*(BV$850&gt;0)*BV$15</f>
        <v>0</v>
      </c>
      <c r="BW879" s="195">
        <f t="shared" si="2193"/>
        <v>0</v>
      </c>
      <c r="BX879" s="195">
        <f t="shared" si="2193"/>
        <v>0</v>
      </c>
      <c r="BY879" s="195">
        <f t="shared" si="2193"/>
        <v>0</v>
      </c>
      <c r="BZ879" s="195">
        <f t="shared" si="2193"/>
        <v>0</v>
      </c>
      <c r="CA879" s="195">
        <f t="shared" si="2193"/>
        <v>0</v>
      </c>
      <c r="CB879" s="195">
        <f t="shared" si="2193"/>
        <v>0</v>
      </c>
      <c r="CC879" s="195">
        <f t="shared" si="2193"/>
        <v>0</v>
      </c>
      <c r="CD879" s="195">
        <f t="shared" si="2193"/>
        <v>0</v>
      </c>
      <c r="CE879" s="195">
        <f t="shared" si="2193"/>
        <v>0</v>
      </c>
      <c r="CF879" s="195">
        <f t="shared" si="2193"/>
        <v>0</v>
      </c>
      <c r="CG879" s="195">
        <f t="shared" si="2193"/>
        <v>0</v>
      </c>
      <c r="CH879" s="195">
        <f t="shared" si="2193"/>
        <v>0</v>
      </c>
      <c r="CI879" s="195">
        <f t="shared" si="2193"/>
        <v>0</v>
      </c>
      <c r="CJ879" s="195">
        <f t="shared" si="2193"/>
        <v>0</v>
      </c>
      <c r="CK879" s="195">
        <f t="shared" si="2193"/>
        <v>0</v>
      </c>
      <c r="CL879" s="195">
        <f t="shared" si="2193"/>
        <v>0</v>
      </c>
      <c r="CM879" s="195">
        <f t="shared" si="2193"/>
        <v>0</v>
      </c>
      <c r="CN879" s="195">
        <f t="shared" si="2193"/>
        <v>0</v>
      </c>
      <c r="CO879" s="195">
        <f t="shared" si="2193"/>
        <v>0</v>
      </c>
      <c r="CP879" s="195">
        <f t="shared" si="2193"/>
        <v>0</v>
      </c>
      <c r="CQ879" s="195">
        <f t="shared" si="2193"/>
        <v>0</v>
      </c>
      <c r="CR879" s="195">
        <f t="shared" si="2193"/>
        <v>0</v>
      </c>
      <c r="CS879" s="195">
        <f t="shared" si="2193"/>
        <v>0</v>
      </c>
      <c r="CT879" s="195">
        <f t="shared" si="2193"/>
        <v>0</v>
      </c>
      <c r="CU879" s="195">
        <f t="shared" si="2193"/>
        <v>0</v>
      </c>
      <c r="CV879" s="195">
        <f t="shared" si="2193"/>
        <v>0</v>
      </c>
      <c r="CW879" s="195">
        <f t="shared" si="2193"/>
        <v>0</v>
      </c>
      <c r="CX879" s="195">
        <f t="shared" si="2193"/>
        <v>0</v>
      </c>
      <c r="CY879" s="195">
        <f t="shared" si="2193"/>
        <v>0</v>
      </c>
      <c r="CZ879" s="195">
        <f t="shared" si="2193"/>
        <v>0</v>
      </c>
      <c r="DA879" s="195">
        <f t="shared" si="2193"/>
        <v>0</v>
      </c>
      <c r="DB879" s="195">
        <f t="shared" ref="DB879:EG879" si="2194">$E879*DB870*DB$9*(DB$850&gt;0)*DB$15</f>
        <v>0</v>
      </c>
      <c r="DC879" s="195">
        <f t="shared" si="2194"/>
        <v>0</v>
      </c>
      <c r="DD879" s="195">
        <f t="shared" si="2194"/>
        <v>0</v>
      </c>
      <c r="DE879" s="195">
        <f t="shared" si="2194"/>
        <v>0</v>
      </c>
      <c r="DF879" s="195">
        <f t="shared" si="2194"/>
        <v>0</v>
      </c>
      <c r="DG879" s="195">
        <f t="shared" si="2194"/>
        <v>0</v>
      </c>
      <c r="DH879" s="195">
        <f t="shared" si="2194"/>
        <v>0</v>
      </c>
      <c r="DI879" s="195">
        <f t="shared" si="2194"/>
        <v>0</v>
      </c>
      <c r="DJ879" s="195">
        <f t="shared" si="2194"/>
        <v>0</v>
      </c>
      <c r="DK879" s="195">
        <f t="shared" si="2194"/>
        <v>0</v>
      </c>
      <c r="DL879" s="195">
        <f t="shared" si="2194"/>
        <v>0</v>
      </c>
      <c r="DM879" s="195">
        <f t="shared" si="2194"/>
        <v>0</v>
      </c>
      <c r="DN879" s="195">
        <f t="shared" si="2194"/>
        <v>0</v>
      </c>
      <c r="DO879" s="195">
        <f t="shared" si="2194"/>
        <v>0</v>
      </c>
      <c r="DP879" s="195">
        <f t="shared" si="2194"/>
        <v>0</v>
      </c>
      <c r="DQ879" s="195">
        <f t="shared" si="2194"/>
        <v>0</v>
      </c>
      <c r="DR879" s="195">
        <f t="shared" si="2194"/>
        <v>0</v>
      </c>
      <c r="DS879" s="195">
        <f t="shared" si="2194"/>
        <v>0</v>
      </c>
      <c r="DT879" s="195">
        <f t="shared" si="2194"/>
        <v>0</v>
      </c>
      <c r="DU879" s="195">
        <f t="shared" si="2194"/>
        <v>0</v>
      </c>
      <c r="DV879" s="195">
        <f t="shared" si="2194"/>
        <v>0</v>
      </c>
      <c r="DW879" s="195">
        <f t="shared" si="2194"/>
        <v>0</v>
      </c>
      <c r="DX879" s="195">
        <f t="shared" si="2194"/>
        <v>0</v>
      </c>
      <c r="DY879" s="195">
        <f t="shared" si="2194"/>
        <v>0</v>
      </c>
      <c r="DZ879" s="195">
        <f t="shared" si="2194"/>
        <v>0</v>
      </c>
      <c r="EA879" s="195">
        <f t="shared" si="2194"/>
        <v>0</v>
      </c>
      <c r="EB879" s="195">
        <f t="shared" si="2194"/>
        <v>0</v>
      </c>
      <c r="EC879" s="195">
        <f t="shared" si="2194"/>
        <v>0</v>
      </c>
      <c r="ED879" s="195">
        <f t="shared" si="2194"/>
        <v>0</v>
      </c>
      <c r="EE879" s="195">
        <f t="shared" si="2194"/>
        <v>0</v>
      </c>
      <c r="EF879" s="195">
        <f t="shared" si="2194"/>
        <v>0</v>
      </c>
      <c r="EG879" s="195">
        <f t="shared" si="2194"/>
        <v>0</v>
      </c>
      <c r="EH879" s="195">
        <f t="shared" ref="EH879:FR879" si="2195">$E879*EH870*EH$9*(EH$850&gt;0)*EH$15</f>
        <v>0</v>
      </c>
      <c r="EI879" s="195">
        <f t="shared" si="2195"/>
        <v>0</v>
      </c>
      <c r="EJ879" s="195">
        <f t="shared" si="2195"/>
        <v>0</v>
      </c>
      <c r="EK879" s="195">
        <f t="shared" si="2195"/>
        <v>0</v>
      </c>
      <c r="EL879" s="195">
        <f t="shared" si="2195"/>
        <v>0</v>
      </c>
      <c r="EM879" s="195">
        <f t="shared" si="2195"/>
        <v>0</v>
      </c>
      <c r="EN879" s="195">
        <f t="shared" si="2195"/>
        <v>0</v>
      </c>
      <c r="EO879" s="195">
        <f t="shared" si="2195"/>
        <v>0</v>
      </c>
      <c r="EP879" s="195">
        <f t="shared" si="2195"/>
        <v>0</v>
      </c>
      <c r="EQ879" s="195">
        <f t="shared" si="2195"/>
        <v>0</v>
      </c>
      <c r="ER879" s="195">
        <f t="shared" si="2195"/>
        <v>0</v>
      </c>
      <c r="ES879" s="195">
        <f t="shared" si="2195"/>
        <v>0</v>
      </c>
      <c r="ET879" s="195">
        <f t="shared" si="2195"/>
        <v>0</v>
      </c>
      <c r="EU879" s="195">
        <f t="shared" si="2195"/>
        <v>0</v>
      </c>
      <c r="EV879" s="195">
        <f t="shared" si="2195"/>
        <v>0</v>
      </c>
      <c r="EW879" s="195">
        <f t="shared" si="2195"/>
        <v>0</v>
      </c>
      <c r="EX879" s="195">
        <f t="shared" si="2195"/>
        <v>0</v>
      </c>
      <c r="EY879" s="195">
        <f t="shared" si="2195"/>
        <v>0</v>
      </c>
      <c r="EZ879" s="195">
        <f t="shared" si="2195"/>
        <v>0</v>
      </c>
      <c r="FA879" s="195">
        <f t="shared" si="2195"/>
        <v>0</v>
      </c>
      <c r="FB879" s="195">
        <f t="shared" si="2195"/>
        <v>0</v>
      </c>
      <c r="FC879" s="195">
        <f t="shared" si="2195"/>
        <v>0</v>
      </c>
      <c r="FD879" s="195">
        <f t="shared" si="2195"/>
        <v>0</v>
      </c>
      <c r="FE879" s="195">
        <f t="shared" si="2195"/>
        <v>0</v>
      </c>
      <c r="FF879" s="195">
        <f t="shared" si="2195"/>
        <v>0</v>
      </c>
      <c r="FG879" s="195">
        <f t="shared" si="2195"/>
        <v>0</v>
      </c>
      <c r="FH879" s="195">
        <f t="shared" si="2195"/>
        <v>0</v>
      </c>
      <c r="FI879" s="195">
        <f t="shared" si="2195"/>
        <v>0</v>
      </c>
      <c r="FJ879" s="195">
        <f t="shared" si="2195"/>
        <v>0</v>
      </c>
      <c r="FK879" s="195">
        <f t="shared" si="2195"/>
        <v>0</v>
      </c>
      <c r="FL879" s="195">
        <f t="shared" si="2195"/>
        <v>0</v>
      </c>
      <c r="FM879" s="195">
        <f t="shared" si="2195"/>
        <v>0</v>
      </c>
      <c r="FN879" s="195">
        <f t="shared" si="2195"/>
        <v>0</v>
      </c>
      <c r="FO879" s="195">
        <f t="shared" si="2195"/>
        <v>0</v>
      </c>
      <c r="FP879" s="195">
        <f t="shared" si="2195"/>
        <v>0</v>
      </c>
      <c r="FQ879" s="195">
        <f t="shared" si="2195"/>
        <v>0</v>
      </c>
      <c r="FR879" s="195">
        <f t="shared" si="2195"/>
        <v>0</v>
      </c>
    </row>
    <row r="880" spans="3:174">
      <c r="D880"/>
    </row>
    <row r="881" spans="3:174">
      <c r="C881" s="30" t="s">
        <v>514</v>
      </c>
      <c r="D881"/>
    </row>
    <row r="882" spans="3:174">
      <c r="C882" t="s">
        <v>495</v>
      </c>
      <c r="D882" s="144" t="s">
        <v>15</v>
      </c>
      <c r="E882" s="192">
        <f>INDEX(Assumptions!$G557:$G557,MATCH($A$1,Model_Number,0))</f>
        <v>2.5000000000000001E-2</v>
      </c>
      <c r="J882" s="190">
        <f t="shared" ref="J882:AO882" si="2196">$E882*J873*J$9*(J$848&gt;0)</f>
        <v>0</v>
      </c>
      <c r="K882" s="190">
        <f t="shared" si="2196"/>
        <v>0</v>
      </c>
      <c r="L882" s="190">
        <f t="shared" si="2196"/>
        <v>0</v>
      </c>
      <c r="M882" s="190">
        <f t="shared" si="2196"/>
        <v>0</v>
      </c>
      <c r="N882" s="190">
        <f t="shared" si="2196"/>
        <v>0</v>
      </c>
      <c r="O882" s="190">
        <f t="shared" si="2196"/>
        <v>0</v>
      </c>
      <c r="P882" s="190">
        <f t="shared" si="2196"/>
        <v>0</v>
      </c>
      <c r="Q882" s="190">
        <f t="shared" si="2196"/>
        <v>0</v>
      </c>
      <c r="R882" s="190">
        <f t="shared" si="2196"/>
        <v>0</v>
      </c>
      <c r="S882" s="190">
        <f t="shared" si="2196"/>
        <v>0</v>
      </c>
      <c r="T882" s="190">
        <f t="shared" si="2196"/>
        <v>0</v>
      </c>
      <c r="U882" s="190">
        <f t="shared" si="2196"/>
        <v>0</v>
      </c>
      <c r="V882" s="190">
        <f t="shared" si="2196"/>
        <v>0</v>
      </c>
      <c r="W882" s="190">
        <f t="shared" si="2196"/>
        <v>0</v>
      </c>
      <c r="X882" s="190">
        <f t="shared" si="2196"/>
        <v>0</v>
      </c>
      <c r="Y882" s="190">
        <f t="shared" si="2196"/>
        <v>0</v>
      </c>
      <c r="Z882" s="190">
        <f t="shared" si="2196"/>
        <v>0</v>
      </c>
      <c r="AA882" s="190">
        <f t="shared" si="2196"/>
        <v>0</v>
      </c>
      <c r="AB882" s="190">
        <f t="shared" si="2196"/>
        <v>6.3013698630136998E-3</v>
      </c>
      <c r="AC882" s="190">
        <f t="shared" si="2196"/>
        <v>6.3013698630136998E-3</v>
      </c>
      <c r="AD882" s="190">
        <f t="shared" si="2196"/>
        <v>6.2158469945355196E-3</v>
      </c>
      <c r="AE882" s="190">
        <f t="shared" si="2196"/>
        <v>6.2158469945355196E-3</v>
      </c>
      <c r="AF882" s="190">
        <f t="shared" si="2196"/>
        <v>6.2841530054644811E-3</v>
      </c>
      <c r="AG882" s="190">
        <f t="shared" si="2196"/>
        <v>6.2841530054644811E-3</v>
      </c>
      <c r="AH882" s="190">
        <f t="shared" si="2196"/>
        <v>6.1643835616438354E-3</v>
      </c>
      <c r="AI882" s="190">
        <f t="shared" si="2196"/>
        <v>6.2328767123287672E-3</v>
      </c>
      <c r="AJ882" s="190">
        <f t="shared" si="2196"/>
        <v>6.3013698630136998E-3</v>
      </c>
      <c r="AK882" s="190">
        <f t="shared" si="2196"/>
        <v>6.3013698630136998E-3</v>
      </c>
      <c r="AL882" s="190">
        <f t="shared" si="2196"/>
        <v>6.1643835616438354E-3</v>
      </c>
      <c r="AM882" s="190">
        <f t="shared" si="2196"/>
        <v>6.2328767123287672E-3</v>
      </c>
      <c r="AN882" s="190">
        <f t="shared" si="2196"/>
        <v>6.3013698630136998E-3</v>
      </c>
      <c r="AO882" s="190">
        <f t="shared" si="2196"/>
        <v>6.3013698630136998E-3</v>
      </c>
      <c r="AP882" s="190">
        <f t="shared" ref="AP882:BU882" si="2197">$E882*AP873*AP$9*(AP$848&gt;0)</f>
        <v>6.1643835616438354E-3</v>
      </c>
      <c r="AQ882" s="190">
        <f t="shared" si="2197"/>
        <v>6.2328767123287672E-3</v>
      </c>
      <c r="AR882" s="190">
        <f t="shared" si="2197"/>
        <v>6.3013698630136998E-3</v>
      </c>
      <c r="AS882" s="190">
        <f t="shared" si="2197"/>
        <v>6.3013698630136998E-3</v>
      </c>
      <c r="AT882" s="190">
        <f t="shared" si="2197"/>
        <v>6.2158469945355196E-3</v>
      </c>
      <c r="AU882" s="190">
        <f t="shared" si="2197"/>
        <v>6.2158469945355196E-3</v>
      </c>
      <c r="AV882" s="190">
        <f t="shared" si="2197"/>
        <v>6.2841530054644811E-3</v>
      </c>
      <c r="AW882" s="190">
        <f t="shared" si="2197"/>
        <v>6.2841530054644811E-3</v>
      </c>
      <c r="AX882" s="190">
        <f t="shared" si="2197"/>
        <v>6.1643835616438354E-3</v>
      </c>
      <c r="AY882" s="190">
        <f t="shared" si="2197"/>
        <v>6.2328767123287672E-3</v>
      </c>
      <c r="AZ882" s="190">
        <f t="shared" si="2197"/>
        <v>6.3013698630136998E-3</v>
      </c>
      <c r="BA882" s="190">
        <f t="shared" si="2197"/>
        <v>6.3013698630136998E-3</v>
      </c>
      <c r="BB882" s="190">
        <f t="shared" si="2197"/>
        <v>6.1643835616438354E-3</v>
      </c>
      <c r="BC882" s="190">
        <f t="shared" si="2197"/>
        <v>6.2328767123287672E-3</v>
      </c>
      <c r="BD882" s="190">
        <f t="shared" si="2197"/>
        <v>6.3013698630136998E-3</v>
      </c>
      <c r="BE882" s="190">
        <f t="shared" si="2197"/>
        <v>6.3013698630136998E-3</v>
      </c>
      <c r="BF882" s="190">
        <f t="shared" si="2197"/>
        <v>6.1643835616438354E-3</v>
      </c>
      <c r="BG882" s="190">
        <f t="shared" si="2197"/>
        <v>6.2328767123287672E-3</v>
      </c>
      <c r="BH882" s="190">
        <f t="shared" si="2197"/>
        <v>6.3013698630136998E-3</v>
      </c>
      <c r="BI882" s="190">
        <f t="shared" si="2197"/>
        <v>6.3013698630136998E-3</v>
      </c>
      <c r="BJ882" s="190">
        <f t="shared" si="2197"/>
        <v>6.2158469945355196E-3</v>
      </c>
      <c r="BK882" s="190">
        <f t="shared" si="2197"/>
        <v>6.2158469945355196E-3</v>
      </c>
      <c r="BL882" s="190">
        <f t="shared" si="2197"/>
        <v>6.2841530054644811E-3</v>
      </c>
      <c r="BM882" s="190">
        <f t="shared" si="2197"/>
        <v>6.2841530054644811E-3</v>
      </c>
      <c r="BN882" s="190">
        <f t="shared" si="2197"/>
        <v>6.1643835616438354E-3</v>
      </c>
      <c r="BO882" s="190">
        <f t="shared" si="2197"/>
        <v>6.2328767123287672E-3</v>
      </c>
      <c r="BP882" s="190">
        <f t="shared" si="2197"/>
        <v>6.3013698630136998E-3</v>
      </c>
      <c r="BQ882" s="190">
        <f t="shared" si="2197"/>
        <v>6.3013698630136998E-3</v>
      </c>
      <c r="BR882" s="190">
        <f t="shared" si="2197"/>
        <v>6.1643835616438354E-3</v>
      </c>
      <c r="BS882" s="190">
        <f t="shared" si="2197"/>
        <v>6.2328767123287672E-3</v>
      </c>
      <c r="BT882" s="190">
        <f t="shared" si="2197"/>
        <v>6.3013698630136998E-3</v>
      </c>
      <c r="BU882" s="190">
        <f t="shared" si="2197"/>
        <v>6.3013698630136998E-3</v>
      </c>
      <c r="BV882" s="190">
        <f t="shared" ref="BV882:DA882" si="2198">$E882*BV873*BV$9*(BV$848&gt;0)</f>
        <v>6.1643835616438354E-3</v>
      </c>
      <c r="BW882" s="190">
        <f t="shared" si="2198"/>
        <v>6.2328767123287672E-3</v>
      </c>
      <c r="BX882" s="190">
        <f t="shared" si="2198"/>
        <v>6.3013698630136998E-3</v>
      </c>
      <c r="BY882" s="190">
        <f t="shared" si="2198"/>
        <v>6.3013698630136998E-3</v>
      </c>
      <c r="BZ882" s="190">
        <f t="shared" si="2198"/>
        <v>6.2158469945355196E-3</v>
      </c>
      <c r="CA882" s="190">
        <f t="shared" si="2198"/>
        <v>6.2158469945355196E-3</v>
      </c>
      <c r="CB882" s="190">
        <f t="shared" si="2198"/>
        <v>6.2841530054644811E-3</v>
      </c>
      <c r="CC882" s="190">
        <f t="shared" si="2198"/>
        <v>6.2841530054644811E-3</v>
      </c>
      <c r="CD882" s="190">
        <f t="shared" si="2198"/>
        <v>6.1643835616438354E-3</v>
      </c>
      <c r="CE882" s="190">
        <f t="shared" si="2198"/>
        <v>6.2328767123287672E-3</v>
      </c>
      <c r="CF882" s="190">
        <f t="shared" si="2198"/>
        <v>6.3013698630136998E-3</v>
      </c>
      <c r="CG882" s="190">
        <f t="shared" si="2198"/>
        <v>6.3013698630136998E-3</v>
      </c>
      <c r="CH882" s="190">
        <f t="shared" si="2198"/>
        <v>6.1643835616438354E-3</v>
      </c>
      <c r="CI882" s="190">
        <f t="shared" si="2198"/>
        <v>6.2328767123287672E-3</v>
      </c>
      <c r="CJ882" s="190">
        <f t="shared" si="2198"/>
        <v>6.3013698630136998E-3</v>
      </c>
      <c r="CK882" s="190">
        <f t="shared" si="2198"/>
        <v>6.3013698630136998E-3</v>
      </c>
      <c r="CL882" s="190">
        <f t="shared" si="2198"/>
        <v>6.1643835616438354E-3</v>
      </c>
      <c r="CM882" s="190">
        <f t="shared" si="2198"/>
        <v>6.2328767123287672E-3</v>
      </c>
      <c r="CN882" s="190">
        <f t="shared" si="2198"/>
        <v>6.3013698630136998E-3</v>
      </c>
      <c r="CO882" s="190">
        <f t="shared" si="2198"/>
        <v>6.3013698630136998E-3</v>
      </c>
      <c r="CP882" s="190">
        <f t="shared" si="2198"/>
        <v>6.2158469945355196E-3</v>
      </c>
      <c r="CQ882" s="190">
        <f t="shared" si="2198"/>
        <v>6.2158469945355196E-3</v>
      </c>
      <c r="CR882" s="190">
        <f t="shared" si="2198"/>
        <v>6.2841530054644811E-3</v>
      </c>
      <c r="CS882" s="190">
        <f t="shared" si="2198"/>
        <v>6.2841530054644811E-3</v>
      </c>
      <c r="CT882" s="190">
        <f t="shared" si="2198"/>
        <v>6.1643835616438354E-3</v>
      </c>
      <c r="CU882" s="190">
        <f t="shared" si="2198"/>
        <v>6.2328767123287672E-3</v>
      </c>
      <c r="CV882" s="190">
        <f t="shared" si="2198"/>
        <v>0</v>
      </c>
      <c r="CW882" s="190">
        <f t="shared" si="2198"/>
        <v>0</v>
      </c>
      <c r="CX882" s="190">
        <f t="shared" si="2198"/>
        <v>0</v>
      </c>
      <c r="CY882" s="190">
        <f t="shared" si="2198"/>
        <v>0</v>
      </c>
      <c r="CZ882" s="190">
        <f t="shared" si="2198"/>
        <v>0</v>
      </c>
      <c r="DA882" s="190">
        <f t="shared" si="2198"/>
        <v>0</v>
      </c>
      <c r="DB882" s="190">
        <f t="shared" ref="DB882:EG882" si="2199">$E882*DB873*DB$9*(DB$848&gt;0)</f>
        <v>0</v>
      </c>
      <c r="DC882" s="190">
        <f t="shared" si="2199"/>
        <v>0</v>
      </c>
      <c r="DD882" s="190">
        <f t="shared" si="2199"/>
        <v>0</v>
      </c>
      <c r="DE882" s="190">
        <f t="shared" si="2199"/>
        <v>0</v>
      </c>
      <c r="DF882" s="190">
        <f t="shared" si="2199"/>
        <v>0</v>
      </c>
      <c r="DG882" s="190">
        <f t="shared" si="2199"/>
        <v>0</v>
      </c>
      <c r="DH882" s="190">
        <f t="shared" si="2199"/>
        <v>0</v>
      </c>
      <c r="DI882" s="190">
        <f t="shared" si="2199"/>
        <v>0</v>
      </c>
      <c r="DJ882" s="190">
        <f t="shared" si="2199"/>
        <v>0</v>
      </c>
      <c r="DK882" s="190">
        <f t="shared" si="2199"/>
        <v>0</v>
      </c>
      <c r="DL882" s="190">
        <f t="shared" si="2199"/>
        <v>0</v>
      </c>
      <c r="DM882" s="190">
        <f t="shared" si="2199"/>
        <v>0</v>
      </c>
      <c r="DN882" s="190">
        <f t="shared" si="2199"/>
        <v>0</v>
      </c>
      <c r="DO882" s="190">
        <f t="shared" si="2199"/>
        <v>0</v>
      </c>
      <c r="DP882" s="190">
        <f t="shared" si="2199"/>
        <v>0</v>
      </c>
      <c r="DQ882" s="190">
        <f t="shared" si="2199"/>
        <v>0</v>
      </c>
      <c r="DR882" s="190">
        <f t="shared" si="2199"/>
        <v>0</v>
      </c>
      <c r="DS882" s="190">
        <f t="shared" si="2199"/>
        <v>0</v>
      </c>
      <c r="DT882" s="190">
        <f t="shared" si="2199"/>
        <v>0</v>
      </c>
      <c r="DU882" s="190">
        <f t="shared" si="2199"/>
        <v>0</v>
      </c>
      <c r="DV882" s="190">
        <f t="shared" si="2199"/>
        <v>0</v>
      </c>
      <c r="DW882" s="190">
        <f t="shared" si="2199"/>
        <v>0</v>
      </c>
      <c r="DX882" s="190">
        <f t="shared" si="2199"/>
        <v>0</v>
      </c>
      <c r="DY882" s="190">
        <f t="shared" si="2199"/>
        <v>0</v>
      </c>
      <c r="DZ882" s="190">
        <f t="shared" si="2199"/>
        <v>0</v>
      </c>
      <c r="EA882" s="190">
        <f t="shared" si="2199"/>
        <v>0</v>
      </c>
      <c r="EB882" s="190">
        <f t="shared" si="2199"/>
        <v>0</v>
      </c>
      <c r="EC882" s="190">
        <f t="shared" si="2199"/>
        <v>0</v>
      </c>
      <c r="ED882" s="190">
        <f t="shared" si="2199"/>
        <v>0</v>
      </c>
      <c r="EE882" s="190">
        <f t="shared" si="2199"/>
        <v>0</v>
      </c>
      <c r="EF882" s="190">
        <f t="shared" si="2199"/>
        <v>0</v>
      </c>
      <c r="EG882" s="190">
        <f t="shared" si="2199"/>
        <v>0</v>
      </c>
      <c r="EH882" s="190">
        <f t="shared" ref="EH882:FR882" si="2200">$E882*EH873*EH$9*(EH$848&gt;0)</f>
        <v>0</v>
      </c>
      <c r="EI882" s="190">
        <f t="shared" si="2200"/>
        <v>0</v>
      </c>
      <c r="EJ882" s="190">
        <f t="shared" si="2200"/>
        <v>0</v>
      </c>
      <c r="EK882" s="190">
        <f t="shared" si="2200"/>
        <v>0</v>
      </c>
      <c r="EL882" s="190">
        <f t="shared" si="2200"/>
        <v>0</v>
      </c>
      <c r="EM882" s="190">
        <f t="shared" si="2200"/>
        <v>0</v>
      </c>
      <c r="EN882" s="190">
        <f t="shared" si="2200"/>
        <v>0</v>
      </c>
      <c r="EO882" s="190">
        <f t="shared" si="2200"/>
        <v>0</v>
      </c>
      <c r="EP882" s="190">
        <f t="shared" si="2200"/>
        <v>0</v>
      </c>
      <c r="EQ882" s="190">
        <f t="shared" si="2200"/>
        <v>0</v>
      </c>
      <c r="ER882" s="190">
        <f t="shared" si="2200"/>
        <v>0</v>
      </c>
      <c r="ES882" s="190">
        <f t="shared" si="2200"/>
        <v>0</v>
      </c>
      <c r="ET882" s="190">
        <f t="shared" si="2200"/>
        <v>0</v>
      </c>
      <c r="EU882" s="190">
        <f t="shared" si="2200"/>
        <v>0</v>
      </c>
      <c r="EV882" s="190">
        <f t="shared" si="2200"/>
        <v>0</v>
      </c>
      <c r="EW882" s="190">
        <f t="shared" si="2200"/>
        <v>0</v>
      </c>
      <c r="EX882" s="190">
        <f t="shared" si="2200"/>
        <v>0</v>
      </c>
      <c r="EY882" s="190">
        <f t="shared" si="2200"/>
        <v>0</v>
      </c>
      <c r="EZ882" s="190">
        <f t="shared" si="2200"/>
        <v>0</v>
      </c>
      <c r="FA882" s="190">
        <f t="shared" si="2200"/>
        <v>0</v>
      </c>
      <c r="FB882" s="190">
        <f t="shared" si="2200"/>
        <v>0</v>
      </c>
      <c r="FC882" s="190">
        <f t="shared" si="2200"/>
        <v>0</v>
      </c>
      <c r="FD882" s="190">
        <f t="shared" si="2200"/>
        <v>0</v>
      </c>
      <c r="FE882" s="190">
        <f t="shared" si="2200"/>
        <v>0</v>
      </c>
      <c r="FF882" s="190">
        <f t="shared" si="2200"/>
        <v>0</v>
      </c>
      <c r="FG882" s="190">
        <f t="shared" si="2200"/>
        <v>0</v>
      </c>
      <c r="FH882" s="190">
        <f t="shared" si="2200"/>
        <v>0</v>
      </c>
      <c r="FI882" s="190">
        <f t="shared" si="2200"/>
        <v>0</v>
      </c>
      <c r="FJ882" s="190">
        <f t="shared" si="2200"/>
        <v>0</v>
      </c>
      <c r="FK882" s="190">
        <f t="shared" si="2200"/>
        <v>0</v>
      </c>
      <c r="FL882" s="190">
        <f t="shared" si="2200"/>
        <v>0</v>
      </c>
      <c r="FM882" s="190">
        <f t="shared" si="2200"/>
        <v>0</v>
      </c>
      <c r="FN882" s="190">
        <f t="shared" si="2200"/>
        <v>0</v>
      </c>
      <c r="FO882" s="190">
        <f t="shared" si="2200"/>
        <v>0</v>
      </c>
      <c r="FP882" s="190">
        <f t="shared" si="2200"/>
        <v>0</v>
      </c>
      <c r="FQ882" s="190">
        <f t="shared" si="2200"/>
        <v>0</v>
      </c>
      <c r="FR882" s="190">
        <f t="shared" si="2200"/>
        <v>0</v>
      </c>
    </row>
    <row r="883" spans="3:174">
      <c r="C883" t="s">
        <v>496</v>
      </c>
      <c r="D883" s="144" t="s">
        <v>15</v>
      </c>
      <c r="E883" s="192">
        <f>INDEX(Assumptions!$G558:$G558,MATCH($A$1,Model_Number,0))</f>
        <v>0</v>
      </c>
      <c r="J883" s="190">
        <f t="shared" ref="J883:AO883" si="2201">$E883*J874*J$9*J$848</f>
        <v>0</v>
      </c>
      <c r="K883" s="190">
        <f t="shared" si="2201"/>
        <v>0</v>
      </c>
      <c r="L883" s="190">
        <f t="shared" si="2201"/>
        <v>0</v>
      </c>
      <c r="M883" s="190">
        <f t="shared" si="2201"/>
        <v>0</v>
      </c>
      <c r="N883" s="190">
        <f t="shared" si="2201"/>
        <v>0</v>
      </c>
      <c r="O883" s="190">
        <f t="shared" si="2201"/>
        <v>0</v>
      </c>
      <c r="P883" s="190">
        <f t="shared" si="2201"/>
        <v>0</v>
      </c>
      <c r="Q883" s="190">
        <f t="shared" si="2201"/>
        <v>0</v>
      </c>
      <c r="R883" s="190">
        <f t="shared" si="2201"/>
        <v>0</v>
      </c>
      <c r="S883" s="190">
        <f t="shared" si="2201"/>
        <v>0</v>
      </c>
      <c r="T883" s="190">
        <f t="shared" si="2201"/>
        <v>0</v>
      </c>
      <c r="U883" s="190">
        <f t="shared" si="2201"/>
        <v>0</v>
      </c>
      <c r="V883" s="190">
        <f t="shared" si="2201"/>
        <v>0</v>
      </c>
      <c r="W883" s="190">
        <f t="shared" si="2201"/>
        <v>0</v>
      </c>
      <c r="X883" s="190">
        <f t="shared" si="2201"/>
        <v>0</v>
      </c>
      <c r="Y883" s="190">
        <f t="shared" si="2201"/>
        <v>0</v>
      </c>
      <c r="Z883" s="190">
        <f t="shared" si="2201"/>
        <v>0</v>
      </c>
      <c r="AA883" s="190">
        <f t="shared" si="2201"/>
        <v>0</v>
      </c>
      <c r="AB883" s="190">
        <f t="shared" si="2201"/>
        <v>0</v>
      </c>
      <c r="AC883" s="190">
        <f t="shared" si="2201"/>
        <v>0</v>
      </c>
      <c r="AD883" s="190">
        <f t="shared" si="2201"/>
        <v>0</v>
      </c>
      <c r="AE883" s="190">
        <f t="shared" si="2201"/>
        <v>0</v>
      </c>
      <c r="AF883" s="190">
        <f t="shared" si="2201"/>
        <v>0</v>
      </c>
      <c r="AG883" s="190">
        <f t="shared" si="2201"/>
        <v>0</v>
      </c>
      <c r="AH883" s="190">
        <f t="shared" si="2201"/>
        <v>0</v>
      </c>
      <c r="AI883" s="190">
        <f t="shared" si="2201"/>
        <v>0</v>
      </c>
      <c r="AJ883" s="190">
        <f t="shared" si="2201"/>
        <v>0</v>
      </c>
      <c r="AK883" s="190">
        <f t="shared" si="2201"/>
        <v>0</v>
      </c>
      <c r="AL883" s="190">
        <f t="shared" si="2201"/>
        <v>0</v>
      </c>
      <c r="AM883" s="190">
        <f t="shared" si="2201"/>
        <v>0</v>
      </c>
      <c r="AN883" s="190">
        <f t="shared" si="2201"/>
        <v>0</v>
      </c>
      <c r="AO883" s="190">
        <f t="shared" si="2201"/>
        <v>0</v>
      </c>
      <c r="AP883" s="190">
        <f t="shared" ref="AP883:BU883" si="2202">$E883*AP874*AP$9*AP$848</f>
        <v>0</v>
      </c>
      <c r="AQ883" s="190">
        <f t="shared" si="2202"/>
        <v>0</v>
      </c>
      <c r="AR883" s="190">
        <f t="shared" si="2202"/>
        <v>0</v>
      </c>
      <c r="AS883" s="190">
        <f t="shared" si="2202"/>
        <v>0</v>
      </c>
      <c r="AT883" s="190">
        <f t="shared" si="2202"/>
        <v>0</v>
      </c>
      <c r="AU883" s="190">
        <f t="shared" si="2202"/>
        <v>0</v>
      </c>
      <c r="AV883" s="190">
        <f t="shared" si="2202"/>
        <v>0</v>
      </c>
      <c r="AW883" s="190">
        <f t="shared" si="2202"/>
        <v>0</v>
      </c>
      <c r="AX883" s="190">
        <f t="shared" si="2202"/>
        <v>0</v>
      </c>
      <c r="AY883" s="190">
        <f t="shared" si="2202"/>
        <v>0</v>
      </c>
      <c r="AZ883" s="190">
        <f t="shared" si="2202"/>
        <v>0</v>
      </c>
      <c r="BA883" s="190">
        <f t="shared" si="2202"/>
        <v>0</v>
      </c>
      <c r="BB883" s="190">
        <f t="shared" si="2202"/>
        <v>0</v>
      </c>
      <c r="BC883" s="190">
        <f t="shared" si="2202"/>
        <v>0</v>
      </c>
      <c r="BD883" s="190">
        <f t="shared" si="2202"/>
        <v>0</v>
      </c>
      <c r="BE883" s="190">
        <f t="shared" si="2202"/>
        <v>0</v>
      </c>
      <c r="BF883" s="190">
        <f t="shared" si="2202"/>
        <v>0</v>
      </c>
      <c r="BG883" s="190">
        <f t="shared" si="2202"/>
        <v>0</v>
      </c>
      <c r="BH883" s="190">
        <f t="shared" si="2202"/>
        <v>0</v>
      </c>
      <c r="BI883" s="190">
        <f t="shared" si="2202"/>
        <v>0</v>
      </c>
      <c r="BJ883" s="190">
        <f t="shared" si="2202"/>
        <v>0</v>
      </c>
      <c r="BK883" s="190">
        <f t="shared" si="2202"/>
        <v>0</v>
      </c>
      <c r="BL883" s="190">
        <f t="shared" si="2202"/>
        <v>0</v>
      </c>
      <c r="BM883" s="190">
        <f t="shared" si="2202"/>
        <v>0</v>
      </c>
      <c r="BN883" s="190">
        <f t="shared" si="2202"/>
        <v>0</v>
      </c>
      <c r="BO883" s="190">
        <f t="shared" si="2202"/>
        <v>0</v>
      </c>
      <c r="BP883" s="190">
        <f t="shared" si="2202"/>
        <v>0</v>
      </c>
      <c r="BQ883" s="190">
        <f t="shared" si="2202"/>
        <v>0</v>
      </c>
      <c r="BR883" s="190">
        <f t="shared" si="2202"/>
        <v>0</v>
      </c>
      <c r="BS883" s="190">
        <f t="shared" si="2202"/>
        <v>0</v>
      </c>
      <c r="BT883" s="190">
        <f t="shared" si="2202"/>
        <v>0</v>
      </c>
      <c r="BU883" s="190">
        <f t="shared" si="2202"/>
        <v>0</v>
      </c>
      <c r="BV883" s="190">
        <f t="shared" ref="BV883:DA883" si="2203">$E883*BV874*BV$9*BV$848</f>
        <v>0</v>
      </c>
      <c r="BW883" s="190">
        <f t="shared" si="2203"/>
        <v>0</v>
      </c>
      <c r="BX883" s="190">
        <f t="shared" si="2203"/>
        <v>0</v>
      </c>
      <c r="BY883" s="190">
        <f t="shared" si="2203"/>
        <v>0</v>
      </c>
      <c r="BZ883" s="190">
        <f t="shared" si="2203"/>
        <v>0</v>
      </c>
      <c r="CA883" s="190">
        <f t="shared" si="2203"/>
        <v>0</v>
      </c>
      <c r="CB883" s="190">
        <f t="shared" si="2203"/>
        <v>0</v>
      </c>
      <c r="CC883" s="190">
        <f t="shared" si="2203"/>
        <v>0</v>
      </c>
      <c r="CD883" s="190">
        <f t="shared" si="2203"/>
        <v>0</v>
      </c>
      <c r="CE883" s="190">
        <f t="shared" si="2203"/>
        <v>0</v>
      </c>
      <c r="CF883" s="190">
        <f t="shared" si="2203"/>
        <v>0</v>
      </c>
      <c r="CG883" s="190">
        <f t="shared" si="2203"/>
        <v>0</v>
      </c>
      <c r="CH883" s="190">
        <f t="shared" si="2203"/>
        <v>0</v>
      </c>
      <c r="CI883" s="190">
        <f t="shared" si="2203"/>
        <v>0</v>
      </c>
      <c r="CJ883" s="190">
        <f t="shared" si="2203"/>
        <v>0</v>
      </c>
      <c r="CK883" s="190">
        <f t="shared" si="2203"/>
        <v>0</v>
      </c>
      <c r="CL883" s="190">
        <f t="shared" si="2203"/>
        <v>0</v>
      </c>
      <c r="CM883" s="190">
        <f t="shared" si="2203"/>
        <v>0</v>
      </c>
      <c r="CN883" s="190">
        <f t="shared" si="2203"/>
        <v>0</v>
      </c>
      <c r="CO883" s="190">
        <f t="shared" si="2203"/>
        <v>0</v>
      </c>
      <c r="CP883" s="190">
        <f t="shared" si="2203"/>
        <v>0</v>
      </c>
      <c r="CQ883" s="190">
        <f t="shared" si="2203"/>
        <v>0</v>
      </c>
      <c r="CR883" s="190">
        <f t="shared" si="2203"/>
        <v>0</v>
      </c>
      <c r="CS883" s="190">
        <f t="shared" si="2203"/>
        <v>0</v>
      </c>
      <c r="CT883" s="190">
        <f t="shared" si="2203"/>
        <v>0</v>
      </c>
      <c r="CU883" s="190">
        <f t="shared" si="2203"/>
        <v>0</v>
      </c>
      <c r="CV883" s="190">
        <f t="shared" si="2203"/>
        <v>0</v>
      </c>
      <c r="CW883" s="190">
        <f t="shared" si="2203"/>
        <v>0</v>
      </c>
      <c r="CX883" s="190">
        <f t="shared" si="2203"/>
        <v>0</v>
      </c>
      <c r="CY883" s="190">
        <f t="shared" si="2203"/>
        <v>0</v>
      </c>
      <c r="CZ883" s="190">
        <f t="shared" si="2203"/>
        <v>0</v>
      </c>
      <c r="DA883" s="190">
        <f t="shared" si="2203"/>
        <v>0</v>
      </c>
      <c r="DB883" s="190">
        <f t="shared" ref="DB883:EG883" si="2204">$E883*DB874*DB$9*DB$848</f>
        <v>0</v>
      </c>
      <c r="DC883" s="190">
        <f t="shared" si="2204"/>
        <v>0</v>
      </c>
      <c r="DD883" s="190">
        <f t="shared" si="2204"/>
        <v>0</v>
      </c>
      <c r="DE883" s="190">
        <f t="shared" si="2204"/>
        <v>0</v>
      </c>
      <c r="DF883" s="190">
        <f t="shared" si="2204"/>
        <v>0</v>
      </c>
      <c r="DG883" s="190">
        <f t="shared" si="2204"/>
        <v>0</v>
      </c>
      <c r="DH883" s="190">
        <f t="shared" si="2204"/>
        <v>0</v>
      </c>
      <c r="DI883" s="190">
        <f t="shared" si="2204"/>
        <v>0</v>
      </c>
      <c r="DJ883" s="190">
        <f t="shared" si="2204"/>
        <v>0</v>
      </c>
      <c r="DK883" s="190">
        <f t="shared" si="2204"/>
        <v>0</v>
      </c>
      <c r="DL883" s="190">
        <f t="shared" si="2204"/>
        <v>0</v>
      </c>
      <c r="DM883" s="190">
        <f t="shared" si="2204"/>
        <v>0</v>
      </c>
      <c r="DN883" s="190">
        <f t="shared" si="2204"/>
        <v>0</v>
      </c>
      <c r="DO883" s="190">
        <f t="shared" si="2204"/>
        <v>0</v>
      </c>
      <c r="DP883" s="190">
        <f t="shared" si="2204"/>
        <v>0</v>
      </c>
      <c r="DQ883" s="190">
        <f t="shared" si="2204"/>
        <v>0</v>
      </c>
      <c r="DR883" s="190">
        <f t="shared" si="2204"/>
        <v>0</v>
      </c>
      <c r="DS883" s="190">
        <f t="shared" si="2204"/>
        <v>0</v>
      </c>
      <c r="DT883" s="190">
        <f t="shared" si="2204"/>
        <v>0</v>
      </c>
      <c r="DU883" s="190">
        <f t="shared" si="2204"/>
        <v>0</v>
      </c>
      <c r="DV883" s="190">
        <f t="shared" si="2204"/>
        <v>0</v>
      </c>
      <c r="DW883" s="190">
        <f t="shared" si="2204"/>
        <v>0</v>
      </c>
      <c r="DX883" s="190">
        <f t="shared" si="2204"/>
        <v>0</v>
      </c>
      <c r="DY883" s="190">
        <f t="shared" si="2204"/>
        <v>0</v>
      </c>
      <c r="DZ883" s="190">
        <f t="shared" si="2204"/>
        <v>0</v>
      </c>
      <c r="EA883" s="190">
        <f t="shared" si="2204"/>
        <v>0</v>
      </c>
      <c r="EB883" s="190">
        <f t="shared" si="2204"/>
        <v>0</v>
      </c>
      <c r="EC883" s="190">
        <f t="shared" si="2204"/>
        <v>0</v>
      </c>
      <c r="ED883" s="190">
        <f t="shared" si="2204"/>
        <v>0</v>
      </c>
      <c r="EE883" s="190">
        <f t="shared" si="2204"/>
        <v>0</v>
      </c>
      <c r="EF883" s="190">
        <f t="shared" si="2204"/>
        <v>0</v>
      </c>
      <c r="EG883" s="190">
        <f t="shared" si="2204"/>
        <v>0</v>
      </c>
      <c r="EH883" s="190">
        <f t="shared" ref="EH883:FR883" si="2205">$E883*EH874*EH$9*EH$848</f>
        <v>0</v>
      </c>
      <c r="EI883" s="190">
        <f t="shared" si="2205"/>
        <v>0</v>
      </c>
      <c r="EJ883" s="190">
        <f t="shared" si="2205"/>
        <v>0</v>
      </c>
      <c r="EK883" s="190">
        <f t="shared" si="2205"/>
        <v>0</v>
      </c>
      <c r="EL883" s="190">
        <f t="shared" si="2205"/>
        <v>0</v>
      </c>
      <c r="EM883" s="190">
        <f t="shared" si="2205"/>
        <v>0</v>
      </c>
      <c r="EN883" s="190">
        <f t="shared" si="2205"/>
        <v>0</v>
      </c>
      <c r="EO883" s="190">
        <f t="shared" si="2205"/>
        <v>0</v>
      </c>
      <c r="EP883" s="190">
        <f t="shared" si="2205"/>
        <v>0</v>
      </c>
      <c r="EQ883" s="190">
        <f t="shared" si="2205"/>
        <v>0</v>
      </c>
      <c r="ER883" s="190">
        <f t="shared" si="2205"/>
        <v>0</v>
      </c>
      <c r="ES883" s="190">
        <f t="shared" si="2205"/>
        <v>0</v>
      </c>
      <c r="ET883" s="190">
        <f t="shared" si="2205"/>
        <v>0</v>
      </c>
      <c r="EU883" s="190">
        <f t="shared" si="2205"/>
        <v>0</v>
      </c>
      <c r="EV883" s="190">
        <f t="shared" si="2205"/>
        <v>0</v>
      </c>
      <c r="EW883" s="190">
        <f t="shared" si="2205"/>
        <v>0</v>
      </c>
      <c r="EX883" s="190">
        <f t="shared" si="2205"/>
        <v>0</v>
      </c>
      <c r="EY883" s="190">
        <f t="shared" si="2205"/>
        <v>0</v>
      </c>
      <c r="EZ883" s="190">
        <f t="shared" si="2205"/>
        <v>0</v>
      </c>
      <c r="FA883" s="190">
        <f t="shared" si="2205"/>
        <v>0</v>
      </c>
      <c r="FB883" s="190">
        <f t="shared" si="2205"/>
        <v>0</v>
      </c>
      <c r="FC883" s="190">
        <f t="shared" si="2205"/>
        <v>0</v>
      </c>
      <c r="FD883" s="190">
        <f t="shared" si="2205"/>
        <v>0</v>
      </c>
      <c r="FE883" s="190">
        <f t="shared" si="2205"/>
        <v>0</v>
      </c>
      <c r="FF883" s="190">
        <f t="shared" si="2205"/>
        <v>0</v>
      </c>
      <c r="FG883" s="190">
        <f t="shared" si="2205"/>
        <v>0</v>
      </c>
      <c r="FH883" s="190">
        <f t="shared" si="2205"/>
        <v>0</v>
      </c>
      <c r="FI883" s="190">
        <f t="shared" si="2205"/>
        <v>0</v>
      </c>
      <c r="FJ883" s="190">
        <f t="shared" si="2205"/>
        <v>0</v>
      </c>
      <c r="FK883" s="190">
        <f t="shared" si="2205"/>
        <v>0</v>
      </c>
      <c r="FL883" s="190">
        <f t="shared" si="2205"/>
        <v>0</v>
      </c>
      <c r="FM883" s="190">
        <f t="shared" si="2205"/>
        <v>0</v>
      </c>
      <c r="FN883" s="190">
        <f t="shared" si="2205"/>
        <v>0</v>
      </c>
      <c r="FO883" s="190">
        <f t="shared" si="2205"/>
        <v>0</v>
      </c>
      <c r="FP883" s="190">
        <f t="shared" si="2205"/>
        <v>0</v>
      </c>
      <c r="FQ883" s="190">
        <f t="shared" si="2205"/>
        <v>0</v>
      </c>
      <c r="FR883" s="190">
        <f t="shared" si="2205"/>
        <v>0</v>
      </c>
    </row>
    <row r="884" spans="3:174">
      <c r="C884" t="s">
        <v>497</v>
      </c>
      <c r="D884" s="144" t="s">
        <v>15</v>
      </c>
      <c r="E884" s="265">
        <f>INDEX(Assumptions!$G559:$G559,MATCH($A$1,Model_Number,0))</f>
        <v>0</v>
      </c>
      <c r="J884" s="341">
        <f t="shared" ref="J884:AO884" si="2206">$E884*J875*J$9*J$848</f>
        <v>0</v>
      </c>
      <c r="K884" s="190">
        <f t="shared" si="2206"/>
        <v>0</v>
      </c>
      <c r="L884" s="190">
        <f t="shared" si="2206"/>
        <v>0</v>
      </c>
      <c r="M884" s="190">
        <f t="shared" si="2206"/>
        <v>0</v>
      </c>
      <c r="N884" s="190">
        <f t="shared" si="2206"/>
        <v>0</v>
      </c>
      <c r="O884" s="190">
        <f t="shared" si="2206"/>
        <v>0</v>
      </c>
      <c r="P884" s="190">
        <f t="shared" si="2206"/>
        <v>0</v>
      </c>
      <c r="Q884" s="190">
        <f t="shared" si="2206"/>
        <v>0</v>
      </c>
      <c r="R884" s="190">
        <f t="shared" si="2206"/>
        <v>0</v>
      </c>
      <c r="S884" s="190">
        <f t="shared" si="2206"/>
        <v>0</v>
      </c>
      <c r="T884" s="190">
        <f t="shared" si="2206"/>
        <v>0</v>
      </c>
      <c r="U884" s="190">
        <f t="shared" si="2206"/>
        <v>0</v>
      </c>
      <c r="V884" s="190">
        <f t="shared" si="2206"/>
        <v>0</v>
      </c>
      <c r="W884" s="190">
        <f t="shared" si="2206"/>
        <v>0</v>
      </c>
      <c r="X884" s="190">
        <f t="shared" si="2206"/>
        <v>0</v>
      </c>
      <c r="Y884" s="190">
        <f t="shared" si="2206"/>
        <v>0</v>
      </c>
      <c r="Z884" s="190">
        <f t="shared" si="2206"/>
        <v>0</v>
      </c>
      <c r="AA884" s="190">
        <f t="shared" si="2206"/>
        <v>0</v>
      </c>
      <c r="AB884" s="190">
        <f t="shared" si="2206"/>
        <v>0</v>
      </c>
      <c r="AC884" s="190">
        <f t="shared" si="2206"/>
        <v>0</v>
      </c>
      <c r="AD884" s="190">
        <f t="shared" si="2206"/>
        <v>0</v>
      </c>
      <c r="AE884" s="190">
        <f t="shared" si="2206"/>
        <v>0</v>
      </c>
      <c r="AF884" s="190">
        <f t="shared" si="2206"/>
        <v>0</v>
      </c>
      <c r="AG884" s="190">
        <f t="shared" si="2206"/>
        <v>0</v>
      </c>
      <c r="AH884" s="190">
        <f t="shared" si="2206"/>
        <v>0</v>
      </c>
      <c r="AI884" s="190">
        <f t="shared" si="2206"/>
        <v>0</v>
      </c>
      <c r="AJ884" s="190">
        <f t="shared" si="2206"/>
        <v>0</v>
      </c>
      <c r="AK884" s="190">
        <f t="shared" si="2206"/>
        <v>0</v>
      </c>
      <c r="AL884" s="190">
        <f t="shared" si="2206"/>
        <v>0</v>
      </c>
      <c r="AM884" s="190">
        <f t="shared" si="2206"/>
        <v>0</v>
      </c>
      <c r="AN884" s="190">
        <f t="shared" si="2206"/>
        <v>0</v>
      </c>
      <c r="AO884" s="190">
        <f t="shared" si="2206"/>
        <v>0</v>
      </c>
      <c r="AP884" s="190">
        <f t="shared" ref="AP884:BU884" si="2207">$E884*AP875*AP$9*AP$848</f>
        <v>0</v>
      </c>
      <c r="AQ884" s="190">
        <f t="shared" si="2207"/>
        <v>0</v>
      </c>
      <c r="AR884" s="190">
        <f t="shared" si="2207"/>
        <v>0</v>
      </c>
      <c r="AS884" s="190">
        <f t="shared" si="2207"/>
        <v>0</v>
      </c>
      <c r="AT884" s="190">
        <f t="shared" si="2207"/>
        <v>0</v>
      </c>
      <c r="AU884" s="190">
        <f t="shared" si="2207"/>
        <v>0</v>
      </c>
      <c r="AV884" s="190">
        <f t="shared" si="2207"/>
        <v>0</v>
      </c>
      <c r="AW884" s="190">
        <f t="shared" si="2207"/>
        <v>0</v>
      </c>
      <c r="AX884" s="190">
        <f t="shared" si="2207"/>
        <v>0</v>
      </c>
      <c r="AY884" s="190">
        <f t="shared" si="2207"/>
        <v>0</v>
      </c>
      <c r="AZ884" s="190">
        <f t="shared" si="2207"/>
        <v>0</v>
      </c>
      <c r="BA884" s="190">
        <f t="shared" si="2207"/>
        <v>0</v>
      </c>
      <c r="BB884" s="190">
        <f t="shared" si="2207"/>
        <v>0</v>
      </c>
      <c r="BC884" s="190">
        <f t="shared" si="2207"/>
        <v>0</v>
      </c>
      <c r="BD884" s="190">
        <f t="shared" si="2207"/>
        <v>0</v>
      </c>
      <c r="BE884" s="190">
        <f t="shared" si="2207"/>
        <v>0</v>
      </c>
      <c r="BF884" s="190">
        <f t="shared" si="2207"/>
        <v>0</v>
      </c>
      <c r="BG884" s="190">
        <f t="shared" si="2207"/>
        <v>0</v>
      </c>
      <c r="BH884" s="190">
        <f t="shared" si="2207"/>
        <v>0</v>
      </c>
      <c r="BI884" s="190">
        <f t="shared" si="2207"/>
        <v>0</v>
      </c>
      <c r="BJ884" s="190">
        <f t="shared" si="2207"/>
        <v>0</v>
      </c>
      <c r="BK884" s="190">
        <f t="shared" si="2207"/>
        <v>0</v>
      </c>
      <c r="BL884" s="190">
        <f t="shared" si="2207"/>
        <v>0</v>
      </c>
      <c r="BM884" s="190">
        <f t="shared" si="2207"/>
        <v>0</v>
      </c>
      <c r="BN884" s="190">
        <f t="shared" si="2207"/>
        <v>0</v>
      </c>
      <c r="BO884" s="190">
        <f t="shared" si="2207"/>
        <v>0</v>
      </c>
      <c r="BP884" s="190">
        <f t="shared" si="2207"/>
        <v>0</v>
      </c>
      <c r="BQ884" s="190">
        <f t="shared" si="2207"/>
        <v>0</v>
      </c>
      <c r="BR884" s="190">
        <f t="shared" si="2207"/>
        <v>0</v>
      </c>
      <c r="BS884" s="190">
        <f t="shared" si="2207"/>
        <v>0</v>
      </c>
      <c r="BT884" s="190">
        <f t="shared" si="2207"/>
        <v>0</v>
      </c>
      <c r="BU884" s="190">
        <f t="shared" si="2207"/>
        <v>0</v>
      </c>
      <c r="BV884" s="190">
        <f t="shared" ref="BV884:DA884" si="2208">$E884*BV875*BV$9*BV$848</f>
        <v>0</v>
      </c>
      <c r="BW884" s="190">
        <f t="shared" si="2208"/>
        <v>0</v>
      </c>
      <c r="BX884" s="190">
        <f t="shared" si="2208"/>
        <v>0</v>
      </c>
      <c r="BY884" s="190">
        <f t="shared" si="2208"/>
        <v>0</v>
      </c>
      <c r="BZ884" s="190">
        <f t="shared" si="2208"/>
        <v>0</v>
      </c>
      <c r="CA884" s="190">
        <f t="shared" si="2208"/>
        <v>0</v>
      </c>
      <c r="CB884" s="190">
        <f t="shared" si="2208"/>
        <v>0</v>
      </c>
      <c r="CC884" s="190">
        <f t="shared" si="2208"/>
        <v>0</v>
      </c>
      <c r="CD884" s="190">
        <f t="shared" si="2208"/>
        <v>0</v>
      </c>
      <c r="CE884" s="190">
        <f t="shared" si="2208"/>
        <v>0</v>
      </c>
      <c r="CF884" s="190">
        <f t="shared" si="2208"/>
        <v>0</v>
      </c>
      <c r="CG884" s="190">
        <f t="shared" si="2208"/>
        <v>0</v>
      </c>
      <c r="CH884" s="190">
        <f t="shared" si="2208"/>
        <v>0</v>
      </c>
      <c r="CI884" s="190">
        <f t="shared" si="2208"/>
        <v>0</v>
      </c>
      <c r="CJ884" s="190">
        <f t="shared" si="2208"/>
        <v>0</v>
      </c>
      <c r="CK884" s="190">
        <f t="shared" si="2208"/>
        <v>0</v>
      </c>
      <c r="CL884" s="190">
        <f t="shared" si="2208"/>
        <v>0</v>
      </c>
      <c r="CM884" s="190">
        <f t="shared" si="2208"/>
        <v>0</v>
      </c>
      <c r="CN884" s="190">
        <f t="shared" si="2208"/>
        <v>0</v>
      </c>
      <c r="CO884" s="190">
        <f t="shared" si="2208"/>
        <v>0</v>
      </c>
      <c r="CP884" s="190">
        <f t="shared" si="2208"/>
        <v>0</v>
      </c>
      <c r="CQ884" s="190">
        <f t="shared" si="2208"/>
        <v>0</v>
      </c>
      <c r="CR884" s="190">
        <f t="shared" si="2208"/>
        <v>0</v>
      </c>
      <c r="CS884" s="190">
        <f t="shared" si="2208"/>
        <v>0</v>
      </c>
      <c r="CT884" s="190">
        <f t="shared" si="2208"/>
        <v>0</v>
      </c>
      <c r="CU884" s="190">
        <f t="shared" si="2208"/>
        <v>0</v>
      </c>
      <c r="CV884" s="190">
        <f t="shared" si="2208"/>
        <v>0</v>
      </c>
      <c r="CW884" s="190">
        <f t="shared" si="2208"/>
        <v>0</v>
      </c>
      <c r="CX884" s="190">
        <f t="shared" si="2208"/>
        <v>0</v>
      </c>
      <c r="CY884" s="190">
        <f t="shared" si="2208"/>
        <v>0</v>
      </c>
      <c r="CZ884" s="190">
        <f t="shared" si="2208"/>
        <v>0</v>
      </c>
      <c r="DA884" s="190">
        <f t="shared" si="2208"/>
        <v>0</v>
      </c>
      <c r="DB884" s="190">
        <f t="shared" ref="DB884:EG884" si="2209">$E884*DB875*DB$9*DB$848</f>
        <v>0</v>
      </c>
      <c r="DC884" s="190">
        <f t="shared" si="2209"/>
        <v>0</v>
      </c>
      <c r="DD884" s="190">
        <f t="shared" si="2209"/>
        <v>0</v>
      </c>
      <c r="DE884" s="190">
        <f t="shared" si="2209"/>
        <v>0</v>
      </c>
      <c r="DF884" s="190">
        <f t="shared" si="2209"/>
        <v>0</v>
      </c>
      <c r="DG884" s="190">
        <f t="shared" si="2209"/>
        <v>0</v>
      </c>
      <c r="DH884" s="190">
        <f t="shared" si="2209"/>
        <v>0</v>
      </c>
      <c r="DI884" s="190">
        <f t="shared" si="2209"/>
        <v>0</v>
      </c>
      <c r="DJ884" s="190">
        <f t="shared" si="2209"/>
        <v>0</v>
      </c>
      <c r="DK884" s="190">
        <f t="shared" si="2209"/>
        <v>0</v>
      </c>
      <c r="DL884" s="190">
        <f t="shared" si="2209"/>
        <v>0</v>
      </c>
      <c r="DM884" s="190">
        <f t="shared" si="2209"/>
        <v>0</v>
      </c>
      <c r="DN884" s="190">
        <f t="shared" si="2209"/>
        <v>0</v>
      </c>
      <c r="DO884" s="190">
        <f t="shared" si="2209"/>
        <v>0</v>
      </c>
      <c r="DP884" s="190">
        <f t="shared" si="2209"/>
        <v>0</v>
      </c>
      <c r="DQ884" s="190">
        <f t="shared" si="2209"/>
        <v>0</v>
      </c>
      <c r="DR884" s="190">
        <f t="shared" si="2209"/>
        <v>0</v>
      </c>
      <c r="DS884" s="190">
        <f t="shared" si="2209"/>
        <v>0</v>
      </c>
      <c r="DT884" s="190">
        <f t="shared" si="2209"/>
        <v>0</v>
      </c>
      <c r="DU884" s="190">
        <f t="shared" si="2209"/>
        <v>0</v>
      </c>
      <c r="DV884" s="190">
        <f t="shared" si="2209"/>
        <v>0</v>
      </c>
      <c r="DW884" s="190">
        <f t="shared" si="2209"/>
        <v>0</v>
      </c>
      <c r="DX884" s="190">
        <f t="shared" si="2209"/>
        <v>0</v>
      </c>
      <c r="DY884" s="190">
        <f t="shared" si="2209"/>
        <v>0</v>
      </c>
      <c r="DZ884" s="190">
        <f t="shared" si="2209"/>
        <v>0</v>
      </c>
      <c r="EA884" s="190">
        <f t="shared" si="2209"/>
        <v>0</v>
      </c>
      <c r="EB884" s="190">
        <f t="shared" si="2209"/>
        <v>0</v>
      </c>
      <c r="EC884" s="190">
        <f t="shared" si="2209"/>
        <v>0</v>
      </c>
      <c r="ED884" s="190">
        <f t="shared" si="2209"/>
        <v>0</v>
      </c>
      <c r="EE884" s="190">
        <f t="shared" si="2209"/>
        <v>0</v>
      </c>
      <c r="EF884" s="190">
        <f t="shared" si="2209"/>
        <v>0</v>
      </c>
      <c r="EG884" s="190">
        <f t="shared" si="2209"/>
        <v>0</v>
      </c>
      <c r="EH884" s="190">
        <f t="shared" ref="EH884:FR884" si="2210">$E884*EH875*EH$9*EH$848</f>
        <v>0</v>
      </c>
      <c r="EI884" s="190">
        <f t="shared" si="2210"/>
        <v>0</v>
      </c>
      <c r="EJ884" s="190">
        <f t="shared" si="2210"/>
        <v>0</v>
      </c>
      <c r="EK884" s="190">
        <f t="shared" si="2210"/>
        <v>0</v>
      </c>
      <c r="EL884" s="190">
        <f t="shared" si="2210"/>
        <v>0</v>
      </c>
      <c r="EM884" s="190">
        <f t="shared" si="2210"/>
        <v>0</v>
      </c>
      <c r="EN884" s="190">
        <f t="shared" si="2210"/>
        <v>0</v>
      </c>
      <c r="EO884" s="190">
        <f t="shared" si="2210"/>
        <v>0</v>
      </c>
      <c r="EP884" s="190">
        <f t="shared" si="2210"/>
        <v>0</v>
      </c>
      <c r="EQ884" s="190">
        <f t="shared" si="2210"/>
        <v>0</v>
      </c>
      <c r="ER884" s="190">
        <f t="shared" si="2210"/>
        <v>0</v>
      </c>
      <c r="ES884" s="190">
        <f t="shared" si="2210"/>
        <v>0</v>
      </c>
      <c r="ET884" s="190">
        <f t="shared" si="2210"/>
        <v>0</v>
      </c>
      <c r="EU884" s="190">
        <f t="shared" si="2210"/>
        <v>0</v>
      </c>
      <c r="EV884" s="190">
        <f t="shared" si="2210"/>
        <v>0</v>
      </c>
      <c r="EW884" s="190">
        <f t="shared" si="2210"/>
        <v>0</v>
      </c>
      <c r="EX884" s="190">
        <f t="shared" si="2210"/>
        <v>0</v>
      </c>
      <c r="EY884" s="190">
        <f t="shared" si="2210"/>
        <v>0</v>
      </c>
      <c r="EZ884" s="190">
        <f t="shared" si="2210"/>
        <v>0</v>
      </c>
      <c r="FA884" s="190">
        <f t="shared" si="2210"/>
        <v>0</v>
      </c>
      <c r="FB884" s="190">
        <f t="shared" si="2210"/>
        <v>0</v>
      </c>
      <c r="FC884" s="190">
        <f t="shared" si="2210"/>
        <v>0</v>
      </c>
      <c r="FD884" s="190">
        <f t="shared" si="2210"/>
        <v>0</v>
      </c>
      <c r="FE884" s="190">
        <f t="shared" si="2210"/>
        <v>0</v>
      </c>
      <c r="FF884" s="190">
        <f t="shared" si="2210"/>
        <v>0</v>
      </c>
      <c r="FG884" s="190">
        <f t="shared" si="2210"/>
        <v>0</v>
      </c>
      <c r="FH884" s="190">
        <f t="shared" si="2210"/>
        <v>0</v>
      </c>
      <c r="FI884" s="190">
        <f t="shared" si="2210"/>
        <v>0</v>
      </c>
      <c r="FJ884" s="190">
        <f t="shared" si="2210"/>
        <v>0</v>
      </c>
      <c r="FK884" s="190">
        <f t="shared" si="2210"/>
        <v>0</v>
      </c>
      <c r="FL884" s="190">
        <f t="shared" si="2210"/>
        <v>0</v>
      </c>
      <c r="FM884" s="190">
        <f t="shared" si="2210"/>
        <v>0</v>
      </c>
      <c r="FN884" s="190">
        <f t="shared" si="2210"/>
        <v>0</v>
      </c>
      <c r="FO884" s="190">
        <f t="shared" si="2210"/>
        <v>0</v>
      </c>
      <c r="FP884" s="190">
        <f t="shared" si="2210"/>
        <v>0</v>
      </c>
      <c r="FQ884" s="190">
        <f t="shared" si="2210"/>
        <v>0</v>
      </c>
      <c r="FR884" s="190">
        <f t="shared" si="2210"/>
        <v>0</v>
      </c>
    </row>
    <row r="885" spans="3:174">
      <c r="C885" t="s">
        <v>515</v>
      </c>
      <c r="D885" s="144" t="s">
        <v>15</v>
      </c>
      <c r="J885" s="191">
        <f>SUM(J882:J884)</f>
        <v>0</v>
      </c>
      <c r="K885" s="191">
        <f>SUM(K882:K884)</f>
        <v>0</v>
      </c>
      <c r="L885" s="191">
        <f t="shared" ref="L885:BV885" si="2211">SUM(L882:L884)</f>
        <v>0</v>
      </c>
      <c r="M885" s="191">
        <f t="shared" si="2211"/>
        <v>0</v>
      </c>
      <c r="N885" s="191">
        <f t="shared" si="2211"/>
        <v>0</v>
      </c>
      <c r="O885" s="191">
        <f t="shared" si="2211"/>
        <v>0</v>
      </c>
      <c r="P885" s="191">
        <f t="shared" si="2211"/>
        <v>0</v>
      </c>
      <c r="Q885" s="191">
        <f t="shared" si="2211"/>
        <v>0</v>
      </c>
      <c r="R885" s="191">
        <f t="shared" si="2211"/>
        <v>0</v>
      </c>
      <c r="S885" s="191">
        <f t="shared" si="2211"/>
        <v>0</v>
      </c>
      <c r="T885" s="191">
        <f t="shared" si="2211"/>
        <v>0</v>
      </c>
      <c r="U885" s="191">
        <f t="shared" si="2211"/>
        <v>0</v>
      </c>
      <c r="V885" s="191">
        <f t="shared" si="2211"/>
        <v>0</v>
      </c>
      <c r="W885" s="191">
        <f t="shared" si="2211"/>
        <v>0</v>
      </c>
      <c r="X885" s="191">
        <f t="shared" si="2211"/>
        <v>0</v>
      </c>
      <c r="Y885" s="191">
        <f t="shared" si="2211"/>
        <v>0</v>
      </c>
      <c r="Z885" s="191">
        <f t="shared" si="2211"/>
        <v>0</v>
      </c>
      <c r="AA885" s="191">
        <f t="shared" si="2211"/>
        <v>0</v>
      </c>
      <c r="AB885" s="191">
        <f t="shared" si="2211"/>
        <v>6.3013698630136998E-3</v>
      </c>
      <c r="AC885" s="191">
        <f t="shared" si="2211"/>
        <v>6.3013698630136998E-3</v>
      </c>
      <c r="AD885" s="191">
        <f t="shared" si="2211"/>
        <v>6.2158469945355196E-3</v>
      </c>
      <c r="AE885" s="191">
        <f t="shared" si="2211"/>
        <v>6.2158469945355196E-3</v>
      </c>
      <c r="AF885" s="191">
        <f t="shared" si="2211"/>
        <v>6.2841530054644811E-3</v>
      </c>
      <c r="AG885" s="191">
        <f t="shared" si="2211"/>
        <v>6.2841530054644811E-3</v>
      </c>
      <c r="AH885" s="191">
        <f t="shared" si="2211"/>
        <v>6.1643835616438354E-3</v>
      </c>
      <c r="AI885" s="191">
        <f t="shared" si="2211"/>
        <v>6.2328767123287672E-3</v>
      </c>
      <c r="AJ885" s="191">
        <f t="shared" si="2211"/>
        <v>6.3013698630136998E-3</v>
      </c>
      <c r="AK885" s="191">
        <f t="shared" si="2211"/>
        <v>6.3013698630136998E-3</v>
      </c>
      <c r="AL885" s="191">
        <f t="shared" si="2211"/>
        <v>6.1643835616438354E-3</v>
      </c>
      <c r="AM885" s="191">
        <f t="shared" si="2211"/>
        <v>6.2328767123287672E-3</v>
      </c>
      <c r="AN885" s="191">
        <f t="shared" si="2211"/>
        <v>6.3013698630136998E-3</v>
      </c>
      <c r="AO885" s="191">
        <f t="shared" si="2211"/>
        <v>6.3013698630136998E-3</v>
      </c>
      <c r="AP885" s="191">
        <f t="shared" si="2211"/>
        <v>6.1643835616438354E-3</v>
      </c>
      <c r="AQ885" s="191">
        <f t="shared" si="2211"/>
        <v>6.2328767123287672E-3</v>
      </c>
      <c r="AR885" s="191">
        <f t="shared" si="2211"/>
        <v>6.3013698630136998E-3</v>
      </c>
      <c r="AS885" s="191">
        <f t="shared" si="2211"/>
        <v>6.3013698630136998E-3</v>
      </c>
      <c r="AT885" s="191">
        <f t="shared" si="2211"/>
        <v>6.2158469945355196E-3</v>
      </c>
      <c r="AU885" s="191">
        <f t="shared" si="2211"/>
        <v>6.2158469945355196E-3</v>
      </c>
      <c r="AV885" s="191">
        <f t="shared" si="2211"/>
        <v>6.2841530054644811E-3</v>
      </c>
      <c r="AW885" s="191">
        <f t="shared" si="2211"/>
        <v>6.2841530054644811E-3</v>
      </c>
      <c r="AX885" s="191">
        <f t="shared" si="2211"/>
        <v>6.1643835616438354E-3</v>
      </c>
      <c r="AY885" s="191">
        <f t="shared" si="2211"/>
        <v>6.2328767123287672E-3</v>
      </c>
      <c r="AZ885" s="191">
        <f t="shared" si="2211"/>
        <v>6.3013698630136998E-3</v>
      </c>
      <c r="BA885" s="191">
        <f t="shared" si="2211"/>
        <v>6.3013698630136998E-3</v>
      </c>
      <c r="BB885" s="191">
        <f t="shared" si="2211"/>
        <v>6.1643835616438354E-3</v>
      </c>
      <c r="BC885" s="191">
        <f t="shared" si="2211"/>
        <v>6.2328767123287672E-3</v>
      </c>
      <c r="BD885" s="191">
        <f t="shared" si="2211"/>
        <v>6.3013698630136998E-3</v>
      </c>
      <c r="BE885" s="191">
        <f t="shared" si="2211"/>
        <v>6.3013698630136998E-3</v>
      </c>
      <c r="BF885" s="191">
        <f t="shared" si="2211"/>
        <v>6.1643835616438354E-3</v>
      </c>
      <c r="BG885" s="191">
        <f t="shared" si="2211"/>
        <v>6.2328767123287672E-3</v>
      </c>
      <c r="BH885" s="191">
        <f t="shared" si="2211"/>
        <v>6.3013698630136998E-3</v>
      </c>
      <c r="BI885" s="191">
        <f t="shared" si="2211"/>
        <v>6.3013698630136998E-3</v>
      </c>
      <c r="BJ885" s="191">
        <f t="shared" si="2211"/>
        <v>6.2158469945355196E-3</v>
      </c>
      <c r="BK885" s="191">
        <f t="shared" si="2211"/>
        <v>6.2158469945355196E-3</v>
      </c>
      <c r="BL885" s="191">
        <f t="shared" si="2211"/>
        <v>6.2841530054644811E-3</v>
      </c>
      <c r="BM885" s="191">
        <f t="shared" si="2211"/>
        <v>6.2841530054644811E-3</v>
      </c>
      <c r="BN885" s="191">
        <f t="shared" si="2211"/>
        <v>6.1643835616438354E-3</v>
      </c>
      <c r="BO885" s="191">
        <f t="shared" si="2211"/>
        <v>6.2328767123287672E-3</v>
      </c>
      <c r="BP885" s="191">
        <f t="shared" si="2211"/>
        <v>6.3013698630136998E-3</v>
      </c>
      <c r="BQ885" s="191">
        <f t="shared" si="2211"/>
        <v>6.3013698630136998E-3</v>
      </c>
      <c r="BR885" s="191">
        <f t="shared" si="2211"/>
        <v>6.1643835616438354E-3</v>
      </c>
      <c r="BS885" s="191">
        <f t="shared" si="2211"/>
        <v>6.2328767123287672E-3</v>
      </c>
      <c r="BT885" s="191">
        <f t="shared" si="2211"/>
        <v>6.3013698630136998E-3</v>
      </c>
      <c r="BU885" s="191">
        <f t="shared" si="2211"/>
        <v>6.3013698630136998E-3</v>
      </c>
      <c r="BV885" s="191">
        <f t="shared" si="2211"/>
        <v>6.1643835616438354E-3</v>
      </c>
      <c r="BW885" s="191">
        <f t="shared" ref="BW885:EH885" si="2212">SUM(BW882:BW884)</f>
        <v>6.2328767123287672E-3</v>
      </c>
      <c r="BX885" s="191">
        <f t="shared" si="2212"/>
        <v>6.3013698630136998E-3</v>
      </c>
      <c r="BY885" s="191">
        <f t="shared" si="2212"/>
        <v>6.3013698630136998E-3</v>
      </c>
      <c r="BZ885" s="191">
        <f t="shared" si="2212"/>
        <v>6.2158469945355196E-3</v>
      </c>
      <c r="CA885" s="191">
        <f t="shared" si="2212"/>
        <v>6.2158469945355196E-3</v>
      </c>
      <c r="CB885" s="191">
        <f t="shared" si="2212"/>
        <v>6.2841530054644811E-3</v>
      </c>
      <c r="CC885" s="191">
        <f t="shared" si="2212"/>
        <v>6.2841530054644811E-3</v>
      </c>
      <c r="CD885" s="191">
        <f t="shared" si="2212"/>
        <v>6.1643835616438354E-3</v>
      </c>
      <c r="CE885" s="191">
        <f t="shared" si="2212"/>
        <v>6.2328767123287672E-3</v>
      </c>
      <c r="CF885" s="191">
        <f t="shared" si="2212"/>
        <v>6.3013698630136998E-3</v>
      </c>
      <c r="CG885" s="191">
        <f t="shared" si="2212"/>
        <v>6.3013698630136998E-3</v>
      </c>
      <c r="CH885" s="191">
        <f t="shared" si="2212"/>
        <v>6.1643835616438354E-3</v>
      </c>
      <c r="CI885" s="191">
        <f t="shared" si="2212"/>
        <v>6.2328767123287672E-3</v>
      </c>
      <c r="CJ885" s="191">
        <f t="shared" si="2212"/>
        <v>6.3013698630136998E-3</v>
      </c>
      <c r="CK885" s="191">
        <f t="shared" si="2212"/>
        <v>6.3013698630136998E-3</v>
      </c>
      <c r="CL885" s="191">
        <f t="shared" si="2212"/>
        <v>6.1643835616438354E-3</v>
      </c>
      <c r="CM885" s="191">
        <f t="shared" si="2212"/>
        <v>6.2328767123287672E-3</v>
      </c>
      <c r="CN885" s="191">
        <f t="shared" si="2212"/>
        <v>6.3013698630136998E-3</v>
      </c>
      <c r="CO885" s="191">
        <f t="shared" si="2212"/>
        <v>6.3013698630136998E-3</v>
      </c>
      <c r="CP885" s="191">
        <f t="shared" si="2212"/>
        <v>6.2158469945355196E-3</v>
      </c>
      <c r="CQ885" s="191">
        <f t="shared" si="2212"/>
        <v>6.2158469945355196E-3</v>
      </c>
      <c r="CR885" s="191">
        <f t="shared" si="2212"/>
        <v>6.2841530054644811E-3</v>
      </c>
      <c r="CS885" s="191">
        <f t="shared" si="2212"/>
        <v>6.2841530054644811E-3</v>
      </c>
      <c r="CT885" s="191">
        <f t="shared" si="2212"/>
        <v>6.1643835616438354E-3</v>
      </c>
      <c r="CU885" s="191">
        <f t="shared" si="2212"/>
        <v>6.2328767123287672E-3</v>
      </c>
      <c r="CV885" s="191">
        <f t="shared" si="2212"/>
        <v>0</v>
      </c>
      <c r="CW885" s="191">
        <f t="shared" si="2212"/>
        <v>0</v>
      </c>
      <c r="CX885" s="191">
        <f t="shared" si="2212"/>
        <v>0</v>
      </c>
      <c r="CY885" s="191">
        <f t="shared" si="2212"/>
        <v>0</v>
      </c>
      <c r="CZ885" s="191">
        <f t="shared" si="2212"/>
        <v>0</v>
      </c>
      <c r="DA885" s="191">
        <f t="shared" si="2212"/>
        <v>0</v>
      </c>
      <c r="DB885" s="191">
        <f t="shared" si="2212"/>
        <v>0</v>
      </c>
      <c r="DC885" s="191">
        <f t="shared" si="2212"/>
        <v>0</v>
      </c>
      <c r="DD885" s="191">
        <f t="shared" si="2212"/>
        <v>0</v>
      </c>
      <c r="DE885" s="191">
        <f t="shared" si="2212"/>
        <v>0</v>
      </c>
      <c r="DF885" s="191">
        <f t="shared" si="2212"/>
        <v>0</v>
      </c>
      <c r="DG885" s="191">
        <f t="shared" si="2212"/>
        <v>0</v>
      </c>
      <c r="DH885" s="191">
        <f t="shared" si="2212"/>
        <v>0</v>
      </c>
      <c r="DI885" s="191">
        <f t="shared" si="2212"/>
        <v>0</v>
      </c>
      <c r="DJ885" s="191">
        <f t="shared" si="2212"/>
        <v>0</v>
      </c>
      <c r="DK885" s="191">
        <f t="shared" si="2212"/>
        <v>0</v>
      </c>
      <c r="DL885" s="191">
        <f t="shared" si="2212"/>
        <v>0</v>
      </c>
      <c r="DM885" s="191">
        <f t="shared" si="2212"/>
        <v>0</v>
      </c>
      <c r="DN885" s="191">
        <f t="shared" si="2212"/>
        <v>0</v>
      </c>
      <c r="DO885" s="191">
        <f t="shared" si="2212"/>
        <v>0</v>
      </c>
      <c r="DP885" s="191">
        <f t="shared" si="2212"/>
        <v>0</v>
      </c>
      <c r="DQ885" s="191">
        <f t="shared" si="2212"/>
        <v>0</v>
      </c>
      <c r="DR885" s="191">
        <f t="shared" si="2212"/>
        <v>0</v>
      </c>
      <c r="DS885" s="191">
        <f t="shared" si="2212"/>
        <v>0</v>
      </c>
      <c r="DT885" s="191">
        <f t="shared" si="2212"/>
        <v>0</v>
      </c>
      <c r="DU885" s="191">
        <f t="shared" si="2212"/>
        <v>0</v>
      </c>
      <c r="DV885" s="191">
        <f t="shared" si="2212"/>
        <v>0</v>
      </c>
      <c r="DW885" s="191">
        <f t="shared" si="2212"/>
        <v>0</v>
      </c>
      <c r="DX885" s="191">
        <f t="shared" si="2212"/>
        <v>0</v>
      </c>
      <c r="DY885" s="191">
        <f t="shared" si="2212"/>
        <v>0</v>
      </c>
      <c r="DZ885" s="191">
        <f t="shared" si="2212"/>
        <v>0</v>
      </c>
      <c r="EA885" s="191">
        <f t="shared" si="2212"/>
        <v>0</v>
      </c>
      <c r="EB885" s="191">
        <f t="shared" si="2212"/>
        <v>0</v>
      </c>
      <c r="EC885" s="191">
        <f t="shared" si="2212"/>
        <v>0</v>
      </c>
      <c r="ED885" s="191">
        <f t="shared" si="2212"/>
        <v>0</v>
      </c>
      <c r="EE885" s="191">
        <f t="shared" si="2212"/>
        <v>0</v>
      </c>
      <c r="EF885" s="191">
        <f t="shared" si="2212"/>
        <v>0</v>
      </c>
      <c r="EG885" s="191">
        <f t="shared" si="2212"/>
        <v>0</v>
      </c>
      <c r="EH885" s="191">
        <f t="shared" si="2212"/>
        <v>0</v>
      </c>
      <c r="EI885" s="191">
        <f t="shared" ref="EI885:FR885" si="2213">SUM(EI882:EI884)</f>
        <v>0</v>
      </c>
      <c r="EJ885" s="191">
        <f t="shared" si="2213"/>
        <v>0</v>
      </c>
      <c r="EK885" s="191">
        <f t="shared" si="2213"/>
        <v>0</v>
      </c>
      <c r="EL885" s="191">
        <f t="shared" si="2213"/>
        <v>0</v>
      </c>
      <c r="EM885" s="191">
        <f t="shared" si="2213"/>
        <v>0</v>
      </c>
      <c r="EN885" s="191">
        <f t="shared" si="2213"/>
        <v>0</v>
      </c>
      <c r="EO885" s="191">
        <f t="shared" si="2213"/>
        <v>0</v>
      </c>
      <c r="EP885" s="191">
        <f t="shared" si="2213"/>
        <v>0</v>
      </c>
      <c r="EQ885" s="191">
        <f t="shared" si="2213"/>
        <v>0</v>
      </c>
      <c r="ER885" s="191">
        <f t="shared" si="2213"/>
        <v>0</v>
      </c>
      <c r="ES885" s="191">
        <f t="shared" si="2213"/>
        <v>0</v>
      </c>
      <c r="ET885" s="191">
        <f t="shared" si="2213"/>
        <v>0</v>
      </c>
      <c r="EU885" s="191">
        <f t="shared" si="2213"/>
        <v>0</v>
      </c>
      <c r="EV885" s="191">
        <f t="shared" si="2213"/>
        <v>0</v>
      </c>
      <c r="EW885" s="191">
        <f t="shared" si="2213"/>
        <v>0</v>
      </c>
      <c r="EX885" s="191">
        <f t="shared" si="2213"/>
        <v>0</v>
      </c>
      <c r="EY885" s="191">
        <f t="shared" si="2213"/>
        <v>0</v>
      </c>
      <c r="EZ885" s="191">
        <f t="shared" si="2213"/>
        <v>0</v>
      </c>
      <c r="FA885" s="191">
        <f t="shared" si="2213"/>
        <v>0</v>
      </c>
      <c r="FB885" s="191">
        <f t="shared" si="2213"/>
        <v>0</v>
      </c>
      <c r="FC885" s="191">
        <f t="shared" si="2213"/>
        <v>0</v>
      </c>
      <c r="FD885" s="191">
        <f t="shared" si="2213"/>
        <v>0</v>
      </c>
      <c r="FE885" s="191">
        <f t="shared" si="2213"/>
        <v>0</v>
      </c>
      <c r="FF885" s="191">
        <f t="shared" si="2213"/>
        <v>0</v>
      </c>
      <c r="FG885" s="191">
        <f t="shared" si="2213"/>
        <v>0</v>
      </c>
      <c r="FH885" s="191">
        <f t="shared" si="2213"/>
        <v>0</v>
      </c>
      <c r="FI885" s="191">
        <f t="shared" si="2213"/>
        <v>0</v>
      </c>
      <c r="FJ885" s="191">
        <f t="shared" si="2213"/>
        <v>0</v>
      </c>
      <c r="FK885" s="191">
        <f t="shared" si="2213"/>
        <v>0</v>
      </c>
      <c r="FL885" s="191">
        <f t="shared" si="2213"/>
        <v>0</v>
      </c>
      <c r="FM885" s="191">
        <f t="shared" si="2213"/>
        <v>0</v>
      </c>
      <c r="FN885" s="191">
        <f t="shared" si="2213"/>
        <v>0</v>
      </c>
      <c r="FO885" s="191">
        <f t="shared" si="2213"/>
        <v>0</v>
      </c>
      <c r="FP885" s="191">
        <f t="shared" si="2213"/>
        <v>0</v>
      </c>
      <c r="FQ885" s="191">
        <f t="shared" si="2213"/>
        <v>0</v>
      </c>
      <c r="FR885" s="191">
        <f t="shared" si="2213"/>
        <v>0</v>
      </c>
    </row>
    <row r="886" spans="3:174"/>
    <row r="887" spans="3:174">
      <c r="C887" s="30" t="s">
        <v>516</v>
      </c>
    </row>
    <row r="888" spans="3:174">
      <c r="C888" t="s">
        <v>517</v>
      </c>
      <c r="D888" s="144" t="s">
        <v>15</v>
      </c>
      <c r="E888" s="192" t="str">
        <f>'Time-based'!$D$265</f>
        <v>WIBOR 6M + IRS</v>
      </c>
      <c r="J888" s="196">
        <f>+IFERROR(INDEX('Time-based'!$H$265:$QV$265,MATCH(J$5,'Time-based'!$H$261:$QV$261,0)),0)*J9</f>
        <v>0</v>
      </c>
      <c r="K888" s="196">
        <f>+IFERROR(INDEX('Time-based'!$H$265:$QV$265,MATCH(K$5,'Time-based'!$H$261:$QV$261,0)),0)*K9</f>
        <v>0</v>
      </c>
      <c r="L888" s="196">
        <f>+IFERROR(INDEX('Time-based'!$H$265:$QV$265,MATCH(L$5,'Time-based'!$H$261:$QV$261,0)),0)*L9</f>
        <v>0</v>
      </c>
      <c r="M888" s="196">
        <f>+IFERROR(INDEX('Time-based'!$H$265:$QV$265,MATCH(M$5,'Time-based'!$H$261:$QV$261,0)),0)*M9</f>
        <v>0</v>
      </c>
      <c r="N888" s="196">
        <f>+IFERROR(INDEX('Time-based'!$H$265:$QV$265,MATCH(N$5,'Time-based'!$H$261:$QV$261,0)),0)*N9</f>
        <v>0</v>
      </c>
      <c r="O888" s="196">
        <f>+IFERROR(INDEX('Time-based'!$H$265:$QV$265,MATCH(O$5,'Time-based'!$H$261:$QV$261,0)),0)*O9</f>
        <v>0</v>
      </c>
      <c r="P888" s="196">
        <f>+IFERROR(INDEX('Time-based'!$H$265:$QV$265,MATCH(P$5,'Time-based'!$H$261:$QV$261,0)),0)*P9</f>
        <v>0</v>
      </c>
      <c r="Q888" s="196">
        <f>+IFERROR(INDEX('Time-based'!$H$265:$QV$265,MATCH(Q$5,'Time-based'!$H$261:$QV$261,0)),0)*Q9</f>
        <v>0</v>
      </c>
      <c r="R888" s="196">
        <f>+IFERROR(INDEX('Time-based'!$H$265:$QV$265,MATCH(R$5,'Time-based'!$H$261:$QV$261,0)),0)*R9</f>
        <v>1.4284931506849315E-2</v>
      </c>
      <c r="S888" s="196">
        <f>+IFERROR(INDEX('Time-based'!$H$265:$QV$265,MATCH(S$5,'Time-based'!$H$261:$QV$261,0)),0)*S9</f>
        <v>1.260703196347032E-2</v>
      </c>
      <c r="T888" s="196">
        <f>+IFERROR(INDEX('Time-based'!$H$265:$QV$265,MATCH(T$5,'Time-based'!$H$261:$QV$261,0)),0)*T9</f>
        <v>1.1787762557077627E-2</v>
      </c>
      <c r="U888" s="196">
        <f>+IFERROR(INDEX('Time-based'!$H$265:$QV$265,MATCH(U$5,'Time-based'!$H$261:$QV$261,0)),0)*U9</f>
        <v>1.0292237442922375E-2</v>
      </c>
      <c r="V888" s="196">
        <f>+IFERROR(INDEX('Time-based'!$H$265:$QV$265,MATCH(V$5,'Time-based'!$H$261:$QV$261,0)),0)*V9</f>
        <v>9.3328767123287675E-3</v>
      </c>
      <c r="W888" s="196">
        <f>+IFERROR(INDEX('Time-based'!$H$265:$QV$265,MATCH(W$5,'Time-based'!$H$261:$QV$261,0)),0)*W9</f>
        <v>9.4365753424657545E-3</v>
      </c>
      <c r="X888" s="196">
        <f>+IFERROR(INDEX('Time-based'!$H$265:$QV$265,MATCH(X$5,'Time-based'!$H$261:$QV$261,0)),0)*X9</f>
        <v>9.5402739726027416E-3</v>
      </c>
      <c r="Y888" s="196">
        <f>+IFERROR(INDEX('Time-based'!$H$265:$QV$265,MATCH(Y$5,'Time-based'!$H$261:$QV$261,0)),0)*Y9</f>
        <v>9.5402739726027416E-3</v>
      </c>
      <c r="Z888" s="196">
        <f>+IFERROR(INDEX('Time-based'!$H$265:$QV$265,MATCH(Z$5,'Time-based'!$H$261:$QV$261,0)),0)*Z9</f>
        <v>8.9506849315068478E-3</v>
      </c>
      <c r="AA888" s="196">
        <f>+IFERROR(INDEX('Time-based'!$H$265:$QV$265,MATCH(AA$5,'Time-based'!$H$261:$QV$261,0)),0)*AA9</f>
        <v>9.050136986301369E-3</v>
      </c>
      <c r="AB888" s="196">
        <f>+IFERROR(INDEX('Time-based'!$H$265:$QV$265,MATCH(AB$5,'Time-based'!$H$261:$QV$261,0)),0)*AB9</f>
        <v>9.1495890410958902E-3</v>
      </c>
      <c r="AC888" s="196">
        <f>+IFERROR(INDEX('Time-based'!$H$265:$QV$265,MATCH(AC$5,'Time-based'!$H$261:$QV$261,0)),0)*AC9</f>
        <v>1.000027397260274E-2</v>
      </c>
      <c r="AD888" s="196">
        <f>+IFERROR(INDEX('Time-based'!$H$265:$QV$265,MATCH(AD$5,'Time-based'!$H$261:$QV$261,0)),0)*AD9</f>
        <v>9.5537568306010932E-3</v>
      </c>
      <c r="AE888" s="196">
        <f>+IFERROR(INDEX('Time-based'!$H$265:$QV$265,MATCH(AE$5,'Time-based'!$H$261:$QV$261,0)),0)*AE9</f>
        <v>9.5537568306010932E-3</v>
      </c>
      <c r="AF888" s="196">
        <f>+IFERROR(INDEX('Time-based'!$H$265:$QV$265,MATCH(AF$5,'Time-based'!$H$261:$QV$261,0)),0)*AF9</f>
        <v>9.6587431693989072E-3</v>
      </c>
      <c r="AG888" s="196">
        <f>+IFERROR(INDEX('Time-based'!$H$265:$QV$265,MATCH(AG$5,'Time-based'!$H$261:$QV$261,0)),0)*AG9</f>
        <v>9.6587431693989072E-3</v>
      </c>
      <c r="AH888" s="196">
        <f>+IFERROR(INDEX('Time-based'!$H$265:$QV$265,MATCH(AH$5,'Time-based'!$H$261:$QV$261,0)),0)*AH9</f>
        <v>9.1664383561643834E-3</v>
      </c>
      <c r="AI888" s="196">
        <f>+IFERROR(INDEX('Time-based'!$H$265:$QV$265,MATCH(AI$5,'Time-based'!$H$261:$QV$261,0)),0)*AI9</f>
        <v>9.2682876712328766E-3</v>
      </c>
      <c r="AJ888" s="196">
        <f>+IFERROR(INDEX('Time-based'!$H$265:$QV$265,MATCH(AJ$5,'Time-based'!$H$261:$QV$261,0)),0)*AJ9</f>
        <v>9.3701369863013698E-3</v>
      </c>
      <c r="AK888" s="196">
        <f>+IFERROR(INDEX('Time-based'!$H$265:$QV$265,MATCH(AK$5,'Time-based'!$H$261:$QV$261,0)),0)*AK9</f>
        <v>9.3701369863013698E-3</v>
      </c>
      <c r="AL888" s="196">
        <f>+IFERROR(INDEX('Time-based'!$H$265:$QV$265,MATCH(AL$5,'Time-based'!$H$261:$QV$261,0)),0)*AL9</f>
        <v>9.1664383561643834E-3</v>
      </c>
      <c r="AM888" s="196">
        <f>+IFERROR(INDEX('Time-based'!$H$265:$QV$265,MATCH(AM$5,'Time-based'!$H$261:$QV$261,0)),0)*AM9</f>
        <v>9.2682876712328766E-3</v>
      </c>
      <c r="AN888" s="196">
        <f>+IFERROR(INDEX('Time-based'!$H$265:$QV$265,MATCH(AN$5,'Time-based'!$H$261:$QV$261,0)),0)*AN9</f>
        <v>9.3701369863013698E-3</v>
      </c>
      <c r="AO888" s="196">
        <f>+IFERROR(INDEX('Time-based'!$H$265:$QV$265,MATCH(AO$5,'Time-based'!$H$261:$QV$261,0)),0)*AO9</f>
        <v>9.3701369863013698E-3</v>
      </c>
      <c r="AP888" s="196">
        <f>+IFERROR(INDEX('Time-based'!$H$265:$QV$265,MATCH(AP$5,'Time-based'!$H$261:$QV$261,0)),0)*AP9</f>
        <v>7.7178082191780824E-3</v>
      </c>
      <c r="AQ888" s="196">
        <f>+IFERROR(INDEX('Time-based'!$H$265:$QV$265,MATCH(AQ$5,'Time-based'!$H$261:$QV$261,0)),0)*AQ9</f>
        <v>7.8035616438356173E-3</v>
      </c>
      <c r="AR888" s="196">
        <f>+IFERROR(INDEX('Time-based'!$H$265:$QV$265,MATCH(AR$5,'Time-based'!$H$261:$QV$261,0)),0)*AR9</f>
        <v>7.8893150684931513E-3</v>
      </c>
      <c r="AS888" s="196">
        <f>+IFERROR(INDEX('Time-based'!$H$265:$QV$265,MATCH(AS$5,'Time-based'!$H$261:$QV$261,0)),0)*AS9</f>
        <v>7.8893150684931513E-3</v>
      </c>
      <c r="AT888" s="196">
        <f>+IFERROR(INDEX('Time-based'!$H$265:$QV$265,MATCH(AT$5,'Time-based'!$H$261:$QV$261,0)),0)*AT9</f>
        <v>7.7822404371584702E-3</v>
      </c>
      <c r="AU888" s="196">
        <f>+IFERROR(INDEX('Time-based'!$H$265:$QV$265,MATCH(AU$5,'Time-based'!$H$261:$QV$261,0)),0)*AU9</f>
        <v>7.7822404371584702E-3</v>
      </c>
      <c r="AV888" s="196">
        <f>+IFERROR(INDEX('Time-based'!$H$265:$QV$265,MATCH(AV$5,'Time-based'!$H$261:$QV$261,0)),0)*AV9</f>
        <v>7.8677595628415305E-3</v>
      </c>
      <c r="AW888" s="196">
        <f>+IFERROR(INDEX('Time-based'!$H$265:$QV$265,MATCH(AW$5,'Time-based'!$H$261:$QV$261,0)),0)*AW9</f>
        <v>7.8677595628415305E-3</v>
      </c>
      <c r="AX888" s="196">
        <f>+IFERROR(INDEX('Time-based'!$H$265:$QV$265,MATCH(AX$5,'Time-based'!$H$261:$QV$261,0)),0)*AX9</f>
        <v>7.7178082191780824E-3</v>
      </c>
      <c r="AY888" s="196">
        <f>+IFERROR(INDEX('Time-based'!$H$265:$QV$265,MATCH(AY$5,'Time-based'!$H$261:$QV$261,0)),0)*AY9</f>
        <v>7.8035616438356173E-3</v>
      </c>
      <c r="AZ888" s="196">
        <f>+IFERROR(INDEX('Time-based'!$H$265:$QV$265,MATCH(AZ$5,'Time-based'!$H$261:$QV$261,0)),0)*AZ9</f>
        <v>7.8893150684931513E-3</v>
      </c>
      <c r="BA888" s="196">
        <f>+IFERROR(INDEX('Time-based'!$H$265:$QV$265,MATCH(BA$5,'Time-based'!$H$261:$QV$261,0)),0)*BA9</f>
        <v>7.8893150684931513E-3</v>
      </c>
      <c r="BB888" s="196">
        <f>+IFERROR(INDEX('Time-based'!$H$265:$QV$265,MATCH(BB$5,'Time-based'!$H$261:$QV$261,0)),0)*BB9</f>
        <v>7.7178082191780824E-3</v>
      </c>
      <c r="BC888" s="196">
        <f>+IFERROR(INDEX('Time-based'!$H$265:$QV$265,MATCH(BC$5,'Time-based'!$H$261:$QV$261,0)),0)*BC9</f>
        <v>7.8035616438356173E-3</v>
      </c>
      <c r="BD888" s="196">
        <f>+IFERROR(INDEX('Time-based'!$H$265:$QV$265,MATCH(BD$5,'Time-based'!$H$261:$QV$261,0)),0)*BD9</f>
        <v>7.8893150684931513E-3</v>
      </c>
      <c r="BE888" s="196">
        <f>+IFERROR(INDEX('Time-based'!$H$265:$QV$265,MATCH(BE$5,'Time-based'!$H$261:$QV$261,0)),0)*BE9</f>
        <v>7.8893150684931513E-3</v>
      </c>
      <c r="BF888" s="196">
        <f>+IFERROR(INDEX('Time-based'!$H$265:$QV$265,MATCH(BF$5,'Time-based'!$H$261:$QV$261,0)),0)*BF9</f>
        <v>7.7178082191780824E-3</v>
      </c>
      <c r="BG888" s="196">
        <f>+IFERROR(INDEX('Time-based'!$H$265:$QV$265,MATCH(BG$5,'Time-based'!$H$261:$QV$261,0)),0)*BG9</f>
        <v>7.8035616438356173E-3</v>
      </c>
      <c r="BH888" s="196">
        <f>+IFERROR(INDEX('Time-based'!$H$265:$QV$265,MATCH(BH$5,'Time-based'!$H$261:$QV$261,0)),0)*BH9</f>
        <v>7.8893150684931513E-3</v>
      </c>
      <c r="BI888" s="196">
        <f>+IFERROR(INDEX('Time-based'!$H$265:$QV$265,MATCH(BI$5,'Time-based'!$H$261:$QV$261,0)),0)*BI9</f>
        <v>7.8893150684931513E-3</v>
      </c>
      <c r="BJ888" s="196">
        <f>+IFERROR(INDEX('Time-based'!$H$265:$QV$265,MATCH(BJ$5,'Time-based'!$H$261:$QV$261,0)),0)*BJ9</f>
        <v>7.7822404371584702E-3</v>
      </c>
      <c r="BK888" s="196">
        <f>+IFERROR(INDEX('Time-based'!$H$265:$QV$265,MATCH(BK$5,'Time-based'!$H$261:$QV$261,0)),0)*BK9</f>
        <v>7.7822404371584702E-3</v>
      </c>
      <c r="BL888" s="196">
        <f>+IFERROR(INDEX('Time-based'!$H$265:$QV$265,MATCH(BL$5,'Time-based'!$H$261:$QV$261,0)),0)*BL9</f>
        <v>7.8677595628415305E-3</v>
      </c>
      <c r="BM888" s="196">
        <f>+IFERROR(INDEX('Time-based'!$H$265:$QV$265,MATCH(BM$5,'Time-based'!$H$261:$QV$261,0)),0)*BM9</f>
        <v>7.8677595628415305E-3</v>
      </c>
      <c r="BN888" s="196">
        <f>+IFERROR(INDEX('Time-based'!$H$265:$QV$265,MATCH(BN$5,'Time-based'!$H$261:$QV$261,0)),0)*BN9</f>
        <v>7.7178082191780824E-3</v>
      </c>
      <c r="BO888" s="196">
        <f>+IFERROR(INDEX('Time-based'!$H$265:$QV$265,MATCH(BO$5,'Time-based'!$H$261:$QV$261,0)),0)*BO9</f>
        <v>7.8035616438356173E-3</v>
      </c>
      <c r="BP888" s="196">
        <f>+IFERROR(INDEX('Time-based'!$H$265:$QV$265,MATCH(BP$5,'Time-based'!$H$261:$QV$261,0)),0)*BP9</f>
        <v>7.8893150684931513E-3</v>
      </c>
      <c r="BQ888" s="196">
        <f>+IFERROR(INDEX('Time-based'!$H$265:$QV$265,MATCH(BQ$5,'Time-based'!$H$261:$QV$261,0)),0)*BQ9</f>
        <v>7.8893150684931513E-3</v>
      </c>
      <c r="BR888" s="196">
        <f>+IFERROR(INDEX('Time-based'!$H$265:$QV$265,MATCH(BR$5,'Time-based'!$H$261:$QV$261,0)),0)*BR9</f>
        <v>7.7178082191780824E-3</v>
      </c>
      <c r="BS888" s="196">
        <f>+IFERROR(INDEX('Time-based'!$H$265:$QV$265,MATCH(BS$5,'Time-based'!$H$261:$QV$261,0)),0)*BS9</f>
        <v>7.8035616438356173E-3</v>
      </c>
      <c r="BT888" s="196">
        <f>+IFERROR(INDEX('Time-based'!$H$265:$QV$265,MATCH(BT$5,'Time-based'!$H$261:$QV$261,0)),0)*BT9</f>
        <v>7.8893150684931513E-3</v>
      </c>
      <c r="BU888" s="196">
        <f>+IFERROR(INDEX('Time-based'!$H$265:$QV$265,MATCH(BU$5,'Time-based'!$H$261:$QV$261,0)),0)*BU9</f>
        <v>7.8893150684931513E-3</v>
      </c>
      <c r="BV888" s="196">
        <f>+IFERROR(INDEX('Time-based'!$H$265:$QV$265,MATCH(BV$5,'Time-based'!$H$261:$QV$261,0)),0)*BV9</f>
        <v>7.7178082191780824E-3</v>
      </c>
      <c r="BW888" s="196">
        <f>+IFERROR(INDEX('Time-based'!$H$265:$QV$265,MATCH(BW$5,'Time-based'!$H$261:$QV$261,0)),0)*BW9</f>
        <v>7.8035616438356173E-3</v>
      </c>
      <c r="BX888" s="196">
        <f>+IFERROR(INDEX('Time-based'!$H$265:$QV$265,MATCH(BX$5,'Time-based'!$H$261:$QV$261,0)),0)*BX9</f>
        <v>7.8893150684931513E-3</v>
      </c>
      <c r="BY888" s="196">
        <f>+IFERROR(INDEX('Time-based'!$H$265:$QV$265,MATCH(BY$5,'Time-based'!$H$261:$QV$261,0)),0)*BY9</f>
        <v>7.8893150684931513E-3</v>
      </c>
      <c r="BZ888" s="196">
        <f>+IFERROR(INDEX('Time-based'!$H$265:$QV$265,MATCH(BZ$5,'Time-based'!$H$261:$QV$261,0)),0)*BZ9</f>
        <v>7.7822404371584702E-3</v>
      </c>
      <c r="CA888" s="196">
        <f>+IFERROR(INDEX('Time-based'!$H$265:$QV$265,MATCH(CA$5,'Time-based'!$H$261:$QV$261,0)),0)*CA9</f>
        <v>7.7822404371584702E-3</v>
      </c>
      <c r="CB888" s="196">
        <f>+IFERROR(INDEX('Time-based'!$H$265:$QV$265,MATCH(CB$5,'Time-based'!$H$261:$QV$261,0)),0)*CB9</f>
        <v>7.8677595628415305E-3</v>
      </c>
      <c r="CC888" s="196">
        <f>+IFERROR(INDEX('Time-based'!$H$265:$QV$265,MATCH(CC$5,'Time-based'!$H$261:$QV$261,0)),0)*CC9</f>
        <v>7.8677595628415305E-3</v>
      </c>
      <c r="CD888" s="196">
        <f>+IFERROR(INDEX('Time-based'!$H$265:$QV$265,MATCH(CD$5,'Time-based'!$H$261:$QV$261,0)),0)*CD9</f>
        <v>7.7178082191780824E-3</v>
      </c>
      <c r="CE888" s="196">
        <f>+IFERROR(INDEX('Time-based'!$H$265:$QV$265,MATCH(CE$5,'Time-based'!$H$261:$QV$261,0)),0)*CE9</f>
        <v>7.8035616438356173E-3</v>
      </c>
      <c r="CF888" s="196">
        <f>+IFERROR(INDEX('Time-based'!$H$265:$QV$265,MATCH(CF$5,'Time-based'!$H$261:$QV$261,0)),0)*CF9</f>
        <v>7.8893150684931513E-3</v>
      </c>
      <c r="CG888" s="196">
        <f>+IFERROR(INDEX('Time-based'!$H$265:$QV$265,MATCH(CG$5,'Time-based'!$H$261:$QV$261,0)),0)*CG9</f>
        <v>7.8893150684931513E-3</v>
      </c>
      <c r="CH888" s="196">
        <f>+IFERROR(INDEX('Time-based'!$H$265:$QV$265,MATCH(CH$5,'Time-based'!$H$261:$QV$261,0)),0)*CH9</f>
        <v>7.7178082191780824E-3</v>
      </c>
      <c r="CI888" s="196">
        <f>+IFERROR(INDEX('Time-based'!$H$265:$QV$265,MATCH(CI$5,'Time-based'!$H$261:$QV$261,0)),0)*CI9</f>
        <v>7.8035616438356173E-3</v>
      </c>
      <c r="CJ888" s="196">
        <f>+IFERROR(INDEX('Time-based'!$H$265:$QV$265,MATCH(CJ$5,'Time-based'!$H$261:$QV$261,0)),0)*CJ9</f>
        <v>7.8893150684931513E-3</v>
      </c>
      <c r="CK888" s="196">
        <f>+IFERROR(INDEX('Time-based'!$H$265:$QV$265,MATCH(CK$5,'Time-based'!$H$261:$QV$261,0)),0)*CK9</f>
        <v>7.8893150684931513E-3</v>
      </c>
      <c r="CL888" s="196">
        <f>+IFERROR(INDEX('Time-based'!$H$265:$QV$265,MATCH(CL$5,'Time-based'!$H$261:$QV$261,0)),0)*CL9</f>
        <v>7.7178082191780824E-3</v>
      </c>
      <c r="CM888" s="196">
        <f>+IFERROR(INDEX('Time-based'!$H$265:$QV$265,MATCH(CM$5,'Time-based'!$H$261:$QV$261,0)),0)*CM9</f>
        <v>7.8035616438356173E-3</v>
      </c>
      <c r="CN888" s="196">
        <f>+IFERROR(INDEX('Time-based'!$H$265:$QV$265,MATCH(CN$5,'Time-based'!$H$261:$QV$261,0)),0)*CN9</f>
        <v>7.8893150684931513E-3</v>
      </c>
      <c r="CO888" s="196">
        <f>+IFERROR(INDEX('Time-based'!$H$265:$QV$265,MATCH(CO$5,'Time-based'!$H$261:$QV$261,0)),0)*CO9</f>
        <v>7.8893150684931513E-3</v>
      </c>
      <c r="CP888" s="196">
        <f>+IFERROR(INDEX('Time-based'!$H$265:$QV$265,MATCH(CP$5,'Time-based'!$H$261:$QV$261,0)),0)*CP9</f>
        <v>7.7822404371584702E-3</v>
      </c>
      <c r="CQ888" s="196">
        <f>+IFERROR(INDEX('Time-based'!$H$265:$QV$265,MATCH(CQ$5,'Time-based'!$H$261:$QV$261,0)),0)*CQ9</f>
        <v>7.7822404371584702E-3</v>
      </c>
      <c r="CR888" s="196">
        <f>+IFERROR(INDEX('Time-based'!$H$265:$QV$265,MATCH(CR$5,'Time-based'!$H$261:$QV$261,0)),0)*CR9</f>
        <v>7.8677595628415305E-3</v>
      </c>
      <c r="CS888" s="196">
        <f>+IFERROR(INDEX('Time-based'!$H$265:$QV$265,MATCH(CS$5,'Time-based'!$H$261:$QV$261,0)),0)*CS9</f>
        <v>7.8677595628415305E-3</v>
      </c>
      <c r="CT888" s="196">
        <f>+IFERROR(INDEX('Time-based'!$H$265:$QV$265,MATCH(CT$5,'Time-based'!$H$261:$QV$261,0)),0)*CT9</f>
        <v>7.7178082191780824E-3</v>
      </c>
      <c r="CU888" s="196">
        <f>+IFERROR(INDEX('Time-based'!$H$265:$QV$265,MATCH(CU$5,'Time-based'!$H$261:$QV$261,0)),0)*CU9</f>
        <v>7.8035616438356173E-3</v>
      </c>
      <c r="CV888" s="196">
        <f>+IFERROR(INDEX('Time-based'!$H$265:$QV$265,MATCH(CV$5,'Time-based'!$H$261:$QV$261,0)),0)*CV9</f>
        <v>7.8893150684931513E-3</v>
      </c>
      <c r="CW888" s="196">
        <f>+IFERROR(INDEX('Time-based'!$H$265:$QV$265,MATCH(CW$5,'Time-based'!$H$261:$QV$261,0)),0)*CW9</f>
        <v>7.8893150684931513E-3</v>
      </c>
      <c r="CX888" s="196">
        <f>+IFERROR(INDEX('Time-based'!$H$265:$QV$265,MATCH(CX$5,'Time-based'!$H$261:$QV$261,0)),0)*CX9</f>
        <v>7.7178082191780824E-3</v>
      </c>
      <c r="CY888" s="196">
        <f>+IFERROR(INDEX('Time-based'!$H$265:$QV$265,MATCH(CY$5,'Time-based'!$H$261:$QV$261,0)),0)*CY9</f>
        <v>7.8035616438356173E-3</v>
      </c>
      <c r="CZ888" s="196">
        <f>+IFERROR(INDEX('Time-based'!$H$265:$QV$265,MATCH(CZ$5,'Time-based'!$H$261:$QV$261,0)),0)*CZ9</f>
        <v>7.8893150684931513E-3</v>
      </c>
      <c r="DA888" s="196">
        <f>+IFERROR(INDEX('Time-based'!$H$265:$QV$265,MATCH(DA$5,'Time-based'!$H$261:$QV$261,0)),0)*DA9</f>
        <v>7.8893150684931513E-3</v>
      </c>
      <c r="DB888" s="196">
        <f>+IFERROR(INDEX('Time-based'!$H$265:$QV$265,MATCH(DB$5,'Time-based'!$H$261:$QV$261,0)),0)*DB9</f>
        <v>7.7178082191780824E-3</v>
      </c>
      <c r="DC888" s="196">
        <f>+IFERROR(INDEX('Time-based'!$H$265:$QV$265,MATCH(DC$5,'Time-based'!$H$261:$QV$261,0)),0)*DC9</f>
        <v>7.8035616438356173E-3</v>
      </c>
      <c r="DD888" s="196">
        <f>+IFERROR(INDEX('Time-based'!$H$265:$QV$265,MATCH(DD$5,'Time-based'!$H$261:$QV$261,0)),0)*DD9</f>
        <v>7.8893150684931513E-3</v>
      </c>
      <c r="DE888" s="196">
        <f>+IFERROR(INDEX('Time-based'!$H$265:$QV$265,MATCH(DE$5,'Time-based'!$H$261:$QV$261,0)),0)*DE9</f>
        <v>7.8893150684931513E-3</v>
      </c>
      <c r="DF888" s="196">
        <f>+IFERROR(INDEX('Time-based'!$H$265:$QV$265,MATCH(DF$5,'Time-based'!$H$261:$QV$261,0)),0)*DF9</f>
        <v>7.7822404371584702E-3</v>
      </c>
      <c r="DG888" s="196">
        <f>+IFERROR(INDEX('Time-based'!$H$265:$QV$265,MATCH(DG$5,'Time-based'!$H$261:$QV$261,0)),0)*DG9</f>
        <v>7.7822404371584702E-3</v>
      </c>
      <c r="DH888" s="196">
        <f>+IFERROR(INDEX('Time-based'!$H$265:$QV$265,MATCH(DH$5,'Time-based'!$H$261:$QV$261,0)),0)*DH9</f>
        <v>7.8677595628415305E-3</v>
      </c>
      <c r="DI888" s="196">
        <f>+IFERROR(INDEX('Time-based'!$H$265:$QV$265,MATCH(DI$5,'Time-based'!$H$261:$QV$261,0)),0)*DI9</f>
        <v>7.8677595628415305E-3</v>
      </c>
      <c r="DJ888" s="196">
        <f>+IFERROR(INDEX('Time-based'!$H$265:$QV$265,MATCH(DJ$5,'Time-based'!$H$261:$QV$261,0)),0)*DJ9</f>
        <v>7.7178082191780824E-3</v>
      </c>
      <c r="DK888" s="196">
        <f>+IFERROR(INDEX('Time-based'!$H$265:$QV$265,MATCH(DK$5,'Time-based'!$H$261:$QV$261,0)),0)*DK9</f>
        <v>7.8035616438356173E-3</v>
      </c>
      <c r="DL888" s="196">
        <f>+IFERROR(INDEX('Time-based'!$H$265:$QV$265,MATCH(DL$5,'Time-based'!$H$261:$QV$261,0)),0)*DL9</f>
        <v>7.8893150684931513E-3</v>
      </c>
      <c r="DM888" s="196">
        <f>+IFERROR(INDEX('Time-based'!$H$265:$QV$265,MATCH(DM$5,'Time-based'!$H$261:$QV$261,0)),0)*DM9</f>
        <v>7.8893150684931513E-3</v>
      </c>
      <c r="DN888" s="196">
        <f>+IFERROR(INDEX('Time-based'!$H$265:$QV$265,MATCH(DN$5,'Time-based'!$H$261:$QV$261,0)),0)*DN9</f>
        <v>7.7178082191780824E-3</v>
      </c>
      <c r="DO888" s="196">
        <f>+IFERROR(INDEX('Time-based'!$H$265:$QV$265,MATCH(DO$5,'Time-based'!$H$261:$QV$261,0)),0)*DO9</f>
        <v>7.8035616438356173E-3</v>
      </c>
      <c r="DP888" s="196">
        <f>+IFERROR(INDEX('Time-based'!$H$265:$QV$265,MATCH(DP$5,'Time-based'!$H$261:$QV$261,0)),0)*DP9</f>
        <v>7.8893150684931513E-3</v>
      </c>
      <c r="DQ888" s="196">
        <f>+IFERROR(INDEX('Time-based'!$H$265:$QV$265,MATCH(DQ$5,'Time-based'!$H$261:$QV$261,0)),0)*DQ9</f>
        <v>7.8893150684931513E-3</v>
      </c>
      <c r="DR888" s="196">
        <f>+IFERROR(INDEX('Time-based'!$H$265:$QV$265,MATCH(DR$5,'Time-based'!$H$261:$QV$261,0)),0)*DR9</f>
        <v>7.7178082191780824E-3</v>
      </c>
      <c r="DS888" s="196">
        <f>+IFERROR(INDEX('Time-based'!$H$265:$QV$265,MATCH(DS$5,'Time-based'!$H$261:$QV$261,0)),0)*DS9</f>
        <v>7.8035616438356173E-3</v>
      </c>
      <c r="DT888" s="196">
        <f>+IFERROR(INDEX('Time-based'!$H$265:$QV$265,MATCH(DT$5,'Time-based'!$H$261:$QV$261,0)),0)*DT9</f>
        <v>7.8893150684931513E-3</v>
      </c>
      <c r="DU888" s="196">
        <f>+IFERROR(INDEX('Time-based'!$H$265:$QV$265,MATCH(DU$5,'Time-based'!$H$261:$QV$261,0)),0)*DU9</f>
        <v>7.8893150684931513E-3</v>
      </c>
      <c r="DV888" s="196">
        <f>+IFERROR(INDEX('Time-based'!$H$265:$QV$265,MATCH(DV$5,'Time-based'!$H$261:$QV$261,0)),0)*DV9</f>
        <v>7.7822404371584702E-3</v>
      </c>
      <c r="DW888" s="196">
        <f>+IFERROR(INDEX('Time-based'!$H$265:$QV$265,MATCH(DW$5,'Time-based'!$H$261:$QV$261,0)),0)*DW9</f>
        <v>7.7822404371584702E-3</v>
      </c>
      <c r="DX888" s="196">
        <f>+IFERROR(INDEX('Time-based'!$H$265:$QV$265,MATCH(DX$5,'Time-based'!$H$261:$QV$261,0)),0)*DX9</f>
        <v>7.8677595628415305E-3</v>
      </c>
      <c r="DY888" s="196">
        <f>+IFERROR(INDEX('Time-based'!$H$265:$QV$265,MATCH(DY$5,'Time-based'!$H$261:$QV$261,0)),0)*DY9</f>
        <v>7.8677595628415305E-3</v>
      </c>
      <c r="DZ888" s="196">
        <f>+IFERROR(INDEX('Time-based'!$H$265:$QV$265,MATCH(DZ$5,'Time-based'!$H$261:$QV$261,0)),0)*DZ9</f>
        <v>7.7178082191780824E-3</v>
      </c>
      <c r="EA888" s="196">
        <f>+IFERROR(INDEX('Time-based'!$H$265:$QV$265,MATCH(EA$5,'Time-based'!$H$261:$QV$261,0)),0)*EA9</f>
        <v>7.8035616438356173E-3</v>
      </c>
      <c r="EB888" s="196">
        <f>+IFERROR(INDEX('Time-based'!$H$265:$QV$265,MATCH(EB$5,'Time-based'!$H$261:$QV$261,0)),0)*EB9</f>
        <v>7.8893150684931513E-3</v>
      </c>
      <c r="EC888" s="196">
        <f>+IFERROR(INDEX('Time-based'!$H$265:$QV$265,MATCH(EC$5,'Time-based'!$H$261:$QV$261,0)),0)*EC9</f>
        <v>7.8893150684931513E-3</v>
      </c>
      <c r="ED888" s="196">
        <f>+IFERROR(INDEX('Time-based'!$H$265:$QV$265,MATCH(ED$5,'Time-based'!$H$261:$QV$261,0)),0)*ED9</f>
        <v>7.7178082191780824E-3</v>
      </c>
      <c r="EE888" s="196">
        <f>+IFERROR(INDEX('Time-based'!$H$265:$QV$265,MATCH(EE$5,'Time-based'!$H$261:$QV$261,0)),0)*EE9</f>
        <v>7.8035616438356173E-3</v>
      </c>
      <c r="EF888" s="196">
        <f>+IFERROR(INDEX('Time-based'!$H$265:$QV$265,MATCH(EF$5,'Time-based'!$H$261:$QV$261,0)),0)*EF9</f>
        <v>7.8893150684931513E-3</v>
      </c>
      <c r="EG888" s="196">
        <f>+IFERROR(INDEX('Time-based'!$H$265:$QV$265,MATCH(EG$5,'Time-based'!$H$261:$QV$261,0)),0)*EG9</f>
        <v>7.8893150684931513E-3</v>
      </c>
      <c r="EH888" s="196">
        <f>+IFERROR(INDEX('Time-based'!$H$265:$QV$265,MATCH(EH$5,'Time-based'!$H$261:$QV$261,0)),0)*EH9</f>
        <v>7.7178082191780824E-3</v>
      </c>
      <c r="EI888" s="196">
        <f>+IFERROR(INDEX('Time-based'!$H$265:$QV$265,MATCH(EI$5,'Time-based'!$H$261:$QV$261,0)),0)*EI9</f>
        <v>7.8035616438356173E-3</v>
      </c>
      <c r="EJ888" s="196">
        <f>+IFERROR(INDEX('Time-based'!$H$265:$QV$265,MATCH(EJ$5,'Time-based'!$H$261:$QV$261,0)),0)*EJ9</f>
        <v>7.8893150684931513E-3</v>
      </c>
      <c r="EK888" s="196">
        <f>+IFERROR(INDEX('Time-based'!$H$265:$QV$265,MATCH(EK$5,'Time-based'!$H$261:$QV$261,0)),0)*EK9</f>
        <v>7.8893150684931513E-3</v>
      </c>
      <c r="EL888" s="196">
        <f>+IFERROR(INDEX('Time-based'!$H$265:$QV$265,MATCH(EL$5,'Time-based'!$H$261:$QV$261,0)),0)*EL9</f>
        <v>7.7822404371584702E-3</v>
      </c>
      <c r="EM888" s="196">
        <f>+IFERROR(INDEX('Time-based'!$H$265:$QV$265,MATCH(EM$5,'Time-based'!$H$261:$QV$261,0)),0)*EM9</f>
        <v>7.7822404371584702E-3</v>
      </c>
      <c r="EN888" s="196">
        <f>+IFERROR(INDEX('Time-based'!$H$265:$QV$265,MATCH(EN$5,'Time-based'!$H$261:$QV$261,0)),0)*EN9</f>
        <v>7.8677595628415305E-3</v>
      </c>
      <c r="EO888" s="196">
        <f>+IFERROR(INDEX('Time-based'!$H$265:$QV$265,MATCH(EO$5,'Time-based'!$H$261:$QV$261,0)),0)*EO9</f>
        <v>7.8677595628415305E-3</v>
      </c>
      <c r="EP888" s="196">
        <f>+IFERROR(INDEX('Time-based'!$H$265:$QV$265,MATCH(EP$5,'Time-based'!$H$261:$QV$261,0)),0)*EP9</f>
        <v>7.7178082191780824E-3</v>
      </c>
      <c r="EQ888" s="196">
        <f>+IFERROR(INDEX('Time-based'!$H$265:$QV$265,MATCH(EQ$5,'Time-based'!$H$261:$QV$261,0)),0)*EQ9</f>
        <v>7.8035616438356173E-3</v>
      </c>
      <c r="ER888" s="196">
        <f>+IFERROR(INDEX('Time-based'!$H$265:$QV$265,MATCH(ER$5,'Time-based'!$H$261:$QV$261,0)),0)*ER9</f>
        <v>7.8893150684931513E-3</v>
      </c>
      <c r="ES888" s="196">
        <f>+IFERROR(INDEX('Time-based'!$H$265:$QV$265,MATCH(ES$5,'Time-based'!$H$261:$QV$261,0)),0)*ES9</f>
        <v>7.8893150684931513E-3</v>
      </c>
      <c r="ET888" s="196">
        <f>+IFERROR(INDEX('Time-based'!$H$265:$QV$265,MATCH(ET$5,'Time-based'!$H$261:$QV$261,0)),0)*ET9</f>
        <v>7.7178082191780824E-3</v>
      </c>
      <c r="EU888" s="196">
        <f>+IFERROR(INDEX('Time-based'!$H$265:$QV$265,MATCH(EU$5,'Time-based'!$H$261:$QV$261,0)),0)*EU9</f>
        <v>7.8035616438356173E-3</v>
      </c>
      <c r="EV888" s="196">
        <f>+IFERROR(INDEX('Time-based'!$H$265:$QV$265,MATCH(EV$5,'Time-based'!$H$261:$QV$261,0)),0)*EV9</f>
        <v>7.8893150684931513E-3</v>
      </c>
      <c r="EW888" s="196">
        <f>+IFERROR(INDEX('Time-based'!$H$265:$QV$265,MATCH(EW$5,'Time-based'!$H$261:$QV$261,0)),0)*EW9</f>
        <v>7.8893150684931513E-3</v>
      </c>
      <c r="EX888" s="196">
        <f>+IFERROR(INDEX('Time-based'!$H$265:$QV$265,MATCH(EX$5,'Time-based'!$H$261:$QV$261,0)),0)*EX9</f>
        <v>7.7178082191780824E-3</v>
      </c>
      <c r="EY888" s="196">
        <f>+IFERROR(INDEX('Time-based'!$H$265:$QV$265,MATCH(EY$5,'Time-based'!$H$261:$QV$261,0)),0)*EY9</f>
        <v>7.8035616438356173E-3</v>
      </c>
      <c r="EZ888" s="196">
        <f>+IFERROR(INDEX('Time-based'!$H$265:$QV$265,MATCH(EZ$5,'Time-based'!$H$261:$QV$261,0)),0)*EZ9</f>
        <v>7.8893150684931513E-3</v>
      </c>
      <c r="FA888" s="196">
        <f>+IFERROR(INDEX('Time-based'!$H$265:$QV$265,MATCH(FA$5,'Time-based'!$H$261:$QV$261,0)),0)*FA9</f>
        <v>7.8893150684931513E-3</v>
      </c>
      <c r="FB888" s="196">
        <f>+IFERROR(INDEX('Time-based'!$H$265:$QV$265,MATCH(FB$5,'Time-based'!$H$261:$QV$261,0)),0)*FB9</f>
        <v>7.7822404371584702E-3</v>
      </c>
      <c r="FC888" s="196">
        <f>+IFERROR(INDEX('Time-based'!$H$265:$QV$265,MATCH(FC$5,'Time-based'!$H$261:$QV$261,0)),0)*FC9</f>
        <v>7.7822404371584702E-3</v>
      </c>
      <c r="FD888" s="196">
        <f>+IFERROR(INDEX('Time-based'!$H$265:$QV$265,MATCH(FD$5,'Time-based'!$H$261:$QV$261,0)),0)*FD9</f>
        <v>7.8677595628415305E-3</v>
      </c>
      <c r="FE888" s="196">
        <f>+IFERROR(INDEX('Time-based'!$H$265:$QV$265,MATCH(FE$5,'Time-based'!$H$261:$QV$261,0)),0)*FE9</f>
        <v>7.8677595628415305E-3</v>
      </c>
      <c r="FF888" s="196">
        <f>+IFERROR(INDEX('Time-based'!$H$265:$QV$265,MATCH(FF$5,'Time-based'!$H$261:$QV$261,0)),0)*FF9</f>
        <v>0</v>
      </c>
      <c r="FG888" s="196">
        <f>+IFERROR(INDEX('Time-based'!$H$265:$QV$265,MATCH(FG$5,'Time-based'!$H$261:$QV$261,0)),0)*FG9</f>
        <v>0</v>
      </c>
      <c r="FH888" s="196">
        <f>+IFERROR(INDEX('Time-based'!$H$265:$QV$265,MATCH(FH$5,'Time-based'!$H$261:$QV$261,0)),0)*FH9</f>
        <v>0</v>
      </c>
      <c r="FI888" s="196">
        <f>+IFERROR(INDEX('Time-based'!$H$265:$QV$265,MATCH(FI$5,'Time-based'!$H$261:$QV$261,0)),0)*FI9</f>
        <v>0</v>
      </c>
      <c r="FJ888" s="196">
        <f>+IFERROR(INDEX('Time-based'!$H$265:$QV$265,MATCH(FJ$5,'Time-based'!$H$261:$QV$261,0)),0)*FJ9</f>
        <v>0</v>
      </c>
      <c r="FK888" s="196">
        <f>+IFERROR(INDEX('Time-based'!$H$265:$QV$265,MATCH(FK$5,'Time-based'!$H$261:$QV$261,0)),0)*FK9</f>
        <v>0</v>
      </c>
      <c r="FL888" s="196">
        <f>+IFERROR(INDEX('Time-based'!$H$265:$QV$265,MATCH(FL$5,'Time-based'!$H$261:$QV$261,0)),0)*FL9</f>
        <v>0</v>
      </c>
      <c r="FM888" s="196">
        <f>+IFERROR(INDEX('Time-based'!$H$265:$QV$265,MATCH(FM$5,'Time-based'!$H$261:$QV$261,0)),0)*FM9</f>
        <v>0</v>
      </c>
      <c r="FN888" s="196">
        <f>+IFERROR(INDEX('Time-based'!$H$265:$QV$265,MATCH(FN$5,'Time-based'!$H$261:$QV$261,0)),0)*FN9</f>
        <v>0</v>
      </c>
      <c r="FO888" s="196">
        <f>+IFERROR(INDEX('Time-based'!$H$265:$QV$265,MATCH(FO$5,'Time-based'!$H$261:$QV$261,0)),0)*FO9</f>
        <v>0</v>
      </c>
      <c r="FP888" s="196">
        <f>+IFERROR(INDEX('Time-based'!$H$265:$QV$265,MATCH(FP$5,'Time-based'!$H$261:$QV$261,0)),0)*FP9</f>
        <v>0</v>
      </c>
      <c r="FQ888" s="196">
        <f>+IFERROR(INDEX('Time-based'!$H$265:$QV$265,MATCH(FQ$5,'Time-based'!$H$261:$QV$261,0)),0)*FQ9</f>
        <v>0</v>
      </c>
      <c r="FR888" s="196">
        <f>+IFERROR(INDEX('Time-based'!$H$265:$QV$265,MATCH(FR$5,'Time-based'!$H$261:$QV$261,0)),0)*FR9</f>
        <v>0</v>
      </c>
    </row>
    <row r="889" spans="3:174"/>
    <row r="890" spans="3:174">
      <c r="C890" s="97" t="s">
        <v>518</v>
      </c>
      <c r="D890" s="145" t="s">
        <v>15</v>
      </c>
      <c r="J890" s="194">
        <f t="shared" ref="J890:AO890" si="2214">(J888+J885)*(J848&gt;0)</f>
        <v>0</v>
      </c>
      <c r="K890" s="194">
        <f t="shared" si="2214"/>
        <v>0</v>
      </c>
      <c r="L890" s="194">
        <f t="shared" si="2214"/>
        <v>0</v>
      </c>
      <c r="M890" s="194">
        <f t="shared" si="2214"/>
        <v>0</v>
      </c>
      <c r="N890" s="194">
        <f t="shared" si="2214"/>
        <v>0</v>
      </c>
      <c r="O890" s="194">
        <f t="shared" si="2214"/>
        <v>0</v>
      </c>
      <c r="P890" s="194">
        <f t="shared" si="2214"/>
        <v>0</v>
      </c>
      <c r="Q890" s="194">
        <f t="shared" si="2214"/>
        <v>0</v>
      </c>
      <c r="R890" s="194">
        <f t="shared" si="2214"/>
        <v>0</v>
      </c>
      <c r="S890" s="194">
        <f t="shared" si="2214"/>
        <v>0</v>
      </c>
      <c r="T890" s="194">
        <f t="shared" si="2214"/>
        <v>0</v>
      </c>
      <c r="U890" s="194">
        <f t="shared" si="2214"/>
        <v>0</v>
      </c>
      <c r="V890" s="194">
        <f t="shared" si="2214"/>
        <v>0</v>
      </c>
      <c r="W890" s="194">
        <f t="shared" si="2214"/>
        <v>0</v>
      </c>
      <c r="X890" s="194">
        <f t="shared" si="2214"/>
        <v>0</v>
      </c>
      <c r="Y890" s="194">
        <f t="shared" si="2214"/>
        <v>0</v>
      </c>
      <c r="Z890" s="194">
        <f t="shared" si="2214"/>
        <v>0</v>
      </c>
      <c r="AA890" s="194">
        <f t="shared" si="2214"/>
        <v>0</v>
      </c>
      <c r="AB890" s="194">
        <f t="shared" si="2214"/>
        <v>1.545095890410959E-2</v>
      </c>
      <c r="AC890" s="194">
        <f t="shared" si="2214"/>
        <v>1.6301643835616442E-2</v>
      </c>
      <c r="AD890" s="194">
        <f t="shared" si="2214"/>
        <v>1.5769603825136612E-2</v>
      </c>
      <c r="AE890" s="194">
        <f t="shared" si="2214"/>
        <v>1.5769603825136612E-2</v>
      </c>
      <c r="AF890" s="194">
        <f t="shared" si="2214"/>
        <v>1.5942896174863389E-2</v>
      </c>
      <c r="AG890" s="194">
        <f t="shared" si="2214"/>
        <v>1.5942896174863389E-2</v>
      </c>
      <c r="AH890" s="194">
        <f t="shared" si="2214"/>
        <v>1.533082191780822E-2</v>
      </c>
      <c r="AI890" s="194">
        <f t="shared" si="2214"/>
        <v>1.5501164383561644E-2</v>
      </c>
      <c r="AJ890" s="194">
        <f t="shared" si="2214"/>
        <v>1.5671506849315071E-2</v>
      </c>
      <c r="AK890" s="194">
        <f t="shared" si="2214"/>
        <v>1.5671506849315071E-2</v>
      </c>
      <c r="AL890" s="194">
        <f t="shared" si="2214"/>
        <v>1.533082191780822E-2</v>
      </c>
      <c r="AM890" s="194">
        <f t="shared" si="2214"/>
        <v>1.5501164383561644E-2</v>
      </c>
      <c r="AN890" s="194">
        <f t="shared" si="2214"/>
        <v>1.5671506849315071E-2</v>
      </c>
      <c r="AO890" s="194">
        <f t="shared" si="2214"/>
        <v>1.5671506849315071E-2</v>
      </c>
      <c r="AP890" s="194">
        <f t="shared" ref="AP890:BU890" si="2215">(AP888+AP885)*(AP848&gt;0)</f>
        <v>1.3882191780821918E-2</v>
      </c>
      <c r="AQ890" s="194">
        <f t="shared" si="2215"/>
        <v>1.4036438356164384E-2</v>
      </c>
      <c r="AR890" s="194">
        <f t="shared" si="2215"/>
        <v>1.4190684931506851E-2</v>
      </c>
      <c r="AS890" s="194">
        <f t="shared" si="2215"/>
        <v>1.4190684931506851E-2</v>
      </c>
      <c r="AT890" s="194">
        <f t="shared" si="2215"/>
        <v>1.3998087431693989E-2</v>
      </c>
      <c r="AU890" s="194">
        <f t="shared" si="2215"/>
        <v>1.3998087431693989E-2</v>
      </c>
      <c r="AV890" s="194">
        <f t="shared" si="2215"/>
        <v>1.4151912568306012E-2</v>
      </c>
      <c r="AW890" s="194">
        <f t="shared" si="2215"/>
        <v>1.4151912568306012E-2</v>
      </c>
      <c r="AX890" s="194">
        <f t="shared" si="2215"/>
        <v>1.3882191780821918E-2</v>
      </c>
      <c r="AY890" s="194">
        <f t="shared" si="2215"/>
        <v>1.4036438356164384E-2</v>
      </c>
      <c r="AZ890" s="194">
        <f t="shared" si="2215"/>
        <v>1.4190684931506851E-2</v>
      </c>
      <c r="BA890" s="194">
        <f t="shared" si="2215"/>
        <v>1.4190684931506851E-2</v>
      </c>
      <c r="BB890" s="194">
        <f t="shared" si="2215"/>
        <v>1.3882191780821918E-2</v>
      </c>
      <c r="BC890" s="194">
        <f t="shared" si="2215"/>
        <v>1.4036438356164384E-2</v>
      </c>
      <c r="BD890" s="194">
        <f t="shared" si="2215"/>
        <v>1.4190684931506851E-2</v>
      </c>
      <c r="BE890" s="194">
        <f t="shared" si="2215"/>
        <v>1.4190684931506851E-2</v>
      </c>
      <c r="BF890" s="194">
        <f t="shared" si="2215"/>
        <v>1.3882191780821918E-2</v>
      </c>
      <c r="BG890" s="194">
        <f t="shared" si="2215"/>
        <v>1.4036438356164384E-2</v>
      </c>
      <c r="BH890" s="194">
        <f t="shared" si="2215"/>
        <v>1.4190684931506851E-2</v>
      </c>
      <c r="BI890" s="194">
        <f t="shared" si="2215"/>
        <v>1.4190684931506851E-2</v>
      </c>
      <c r="BJ890" s="194">
        <f t="shared" si="2215"/>
        <v>1.3998087431693989E-2</v>
      </c>
      <c r="BK890" s="194">
        <f t="shared" si="2215"/>
        <v>1.3998087431693989E-2</v>
      </c>
      <c r="BL890" s="194">
        <f t="shared" si="2215"/>
        <v>1.4151912568306012E-2</v>
      </c>
      <c r="BM890" s="194">
        <f t="shared" si="2215"/>
        <v>1.4151912568306012E-2</v>
      </c>
      <c r="BN890" s="194">
        <f t="shared" si="2215"/>
        <v>1.3882191780821918E-2</v>
      </c>
      <c r="BO890" s="194">
        <f t="shared" si="2215"/>
        <v>1.4036438356164384E-2</v>
      </c>
      <c r="BP890" s="194">
        <f t="shared" si="2215"/>
        <v>1.4190684931506851E-2</v>
      </c>
      <c r="BQ890" s="194">
        <f t="shared" si="2215"/>
        <v>1.4190684931506851E-2</v>
      </c>
      <c r="BR890" s="194">
        <f t="shared" si="2215"/>
        <v>1.3882191780821918E-2</v>
      </c>
      <c r="BS890" s="194">
        <f t="shared" si="2215"/>
        <v>1.4036438356164384E-2</v>
      </c>
      <c r="BT890" s="194">
        <f t="shared" si="2215"/>
        <v>1.4190684931506851E-2</v>
      </c>
      <c r="BU890" s="194">
        <f t="shared" si="2215"/>
        <v>1.4190684931506851E-2</v>
      </c>
      <c r="BV890" s="194">
        <f t="shared" ref="BV890:DA890" si="2216">(BV888+BV885)*(BV848&gt;0)</f>
        <v>1.3882191780821918E-2</v>
      </c>
      <c r="BW890" s="194">
        <f t="shared" si="2216"/>
        <v>1.4036438356164384E-2</v>
      </c>
      <c r="BX890" s="194">
        <f t="shared" si="2216"/>
        <v>1.4190684931506851E-2</v>
      </c>
      <c r="BY890" s="194">
        <f t="shared" si="2216"/>
        <v>1.4190684931506851E-2</v>
      </c>
      <c r="BZ890" s="194">
        <f t="shared" si="2216"/>
        <v>1.3998087431693989E-2</v>
      </c>
      <c r="CA890" s="194">
        <f t="shared" si="2216"/>
        <v>1.3998087431693989E-2</v>
      </c>
      <c r="CB890" s="194">
        <f t="shared" si="2216"/>
        <v>1.4151912568306012E-2</v>
      </c>
      <c r="CC890" s="194">
        <f t="shared" si="2216"/>
        <v>1.4151912568306012E-2</v>
      </c>
      <c r="CD890" s="194">
        <f t="shared" si="2216"/>
        <v>1.3882191780821918E-2</v>
      </c>
      <c r="CE890" s="194">
        <f t="shared" si="2216"/>
        <v>1.4036438356164384E-2</v>
      </c>
      <c r="CF890" s="194">
        <f t="shared" si="2216"/>
        <v>1.4190684931506851E-2</v>
      </c>
      <c r="CG890" s="194">
        <f t="shared" si="2216"/>
        <v>1.4190684931506851E-2</v>
      </c>
      <c r="CH890" s="194">
        <f t="shared" si="2216"/>
        <v>1.3882191780821918E-2</v>
      </c>
      <c r="CI890" s="194">
        <f t="shared" si="2216"/>
        <v>1.4036438356164384E-2</v>
      </c>
      <c r="CJ890" s="194">
        <f t="shared" si="2216"/>
        <v>1.4190684931506851E-2</v>
      </c>
      <c r="CK890" s="194">
        <f t="shared" si="2216"/>
        <v>1.4190684931506851E-2</v>
      </c>
      <c r="CL890" s="194">
        <f t="shared" si="2216"/>
        <v>1.3882191780821918E-2</v>
      </c>
      <c r="CM890" s="194">
        <f t="shared" si="2216"/>
        <v>1.4036438356164384E-2</v>
      </c>
      <c r="CN890" s="194">
        <f t="shared" si="2216"/>
        <v>1.4190684931506851E-2</v>
      </c>
      <c r="CO890" s="194">
        <f t="shared" si="2216"/>
        <v>1.4190684931506851E-2</v>
      </c>
      <c r="CP890" s="194">
        <f t="shared" si="2216"/>
        <v>1.3998087431693989E-2</v>
      </c>
      <c r="CQ890" s="194">
        <f t="shared" si="2216"/>
        <v>1.3998087431693989E-2</v>
      </c>
      <c r="CR890" s="194">
        <f t="shared" si="2216"/>
        <v>1.4151912568306012E-2</v>
      </c>
      <c r="CS890" s="194">
        <f t="shared" si="2216"/>
        <v>1.4151912568306012E-2</v>
      </c>
      <c r="CT890" s="194">
        <f t="shared" si="2216"/>
        <v>1.3882191780821918E-2</v>
      </c>
      <c r="CU890" s="194">
        <f t="shared" si="2216"/>
        <v>1.4036438356164384E-2</v>
      </c>
      <c r="CV890" s="194">
        <f t="shared" si="2216"/>
        <v>0</v>
      </c>
      <c r="CW890" s="194">
        <f t="shared" si="2216"/>
        <v>0</v>
      </c>
      <c r="CX890" s="194">
        <f t="shared" si="2216"/>
        <v>0</v>
      </c>
      <c r="CY890" s="194">
        <f t="shared" si="2216"/>
        <v>0</v>
      </c>
      <c r="CZ890" s="194">
        <f t="shared" si="2216"/>
        <v>0</v>
      </c>
      <c r="DA890" s="194">
        <f t="shared" si="2216"/>
        <v>0</v>
      </c>
      <c r="DB890" s="194">
        <f t="shared" ref="DB890:EG890" si="2217">(DB888+DB885)*(DB848&gt;0)</f>
        <v>0</v>
      </c>
      <c r="DC890" s="194">
        <f t="shared" si="2217"/>
        <v>0</v>
      </c>
      <c r="DD890" s="194">
        <f t="shared" si="2217"/>
        <v>0</v>
      </c>
      <c r="DE890" s="194">
        <f t="shared" si="2217"/>
        <v>0</v>
      </c>
      <c r="DF890" s="194">
        <f t="shared" si="2217"/>
        <v>0</v>
      </c>
      <c r="DG890" s="194">
        <f t="shared" si="2217"/>
        <v>0</v>
      </c>
      <c r="DH890" s="194">
        <f t="shared" si="2217"/>
        <v>0</v>
      </c>
      <c r="DI890" s="194">
        <f t="shared" si="2217"/>
        <v>0</v>
      </c>
      <c r="DJ890" s="194">
        <f t="shared" si="2217"/>
        <v>0</v>
      </c>
      <c r="DK890" s="194">
        <f t="shared" si="2217"/>
        <v>0</v>
      </c>
      <c r="DL890" s="194">
        <f t="shared" si="2217"/>
        <v>0</v>
      </c>
      <c r="DM890" s="194">
        <f t="shared" si="2217"/>
        <v>0</v>
      </c>
      <c r="DN890" s="194">
        <f t="shared" si="2217"/>
        <v>0</v>
      </c>
      <c r="DO890" s="194">
        <f t="shared" si="2217"/>
        <v>0</v>
      </c>
      <c r="DP890" s="194">
        <f t="shared" si="2217"/>
        <v>0</v>
      </c>
      <c r="DQ890" s="194">
        <f t="shared" si="2217"/>
        <v>0</v>
      </c>
      <c r="DR890" s="194">
        <f t="shared" si="2217"/>
        <v>0</v>
      </c>
      <c r="DS890" s="194">
        <f t="shared" si="2217"/>
        <v>0</v>
      </c>
      <c r="DT890" s="194">
        <f t="shared" si="2217"/>
        <v>0</v>
      </c>
      <c r="DU890" s="194">
        <f t="shared" si="2217"/>
        <v>0</v>
      </c>
      <c r="DV890" s="194">
        <f t="shared" si="2217"/>
        <v>0</v>
      </c>
      <c r="DW890" s="194">
        <f t="shared" si="2217"/>
        <v>0</v>
      </c>
      <c r="DX890" s="194">
        <f t="shared" si="2217"/>
        <v>0</v>
      </c>
      <c r="DY890" s="194">
        <f t="shared" si="2217"/>
        <v>0</v>
      </c>
      <c r="DZ890" s="194">
        <f t="shared" si="2217"/>
        <v>0</v>
      </c>
      <c r="EA890" s="194">
        <f t="shared" si="2217"/>
        <v>0</v>
      </c>
      <c r="EB890" s="194">
        <f t="shared" si="2217"/>
        <v>0</v>
      </c>
      <c r="EC890" s="194">
        <f t="shared" si="2217"/>
        <v>0</v>
      </c>
      <c r="ED890" s="194">
        <f t="shared" si="2217"/>
        <v>0</v>
      </c>
      <c r="EE890" s="194">
        <f t="shared" si="2217"/>
        <v>0</v>
      </c>
      <c r="EF890" s="194">
        <f t="shared" si="2217"/>
        <v>0</v>
      </c>
      <c r="EG890" s="194">
        <f t="shared" si="2217"/>
        <v>0</v>
      </c>
      <c r="EH890" s="194">
        <f t="shared" ref="EH890:FR890" si="2218">(EH888+EH885)*(EH848&gt;0)</f>
        <v>0</v>
      </c>
      <c r="EI890" s="194">
        <f t="shared" si="2218"/>
        <v>0</v>
      </c>
      <c r="EJ890" s="194">
        <f t="shared" si="2218"/>
        <v>0</v>
      </c>
      <c r="EK890" s="194">
        <f t="shared" si="2218"/>
        <v>0</v>
      </c>
      <c r="EL890" s="194">
        <f t="shared" si="2218"/>
        <v>0</v>
      </c>
      <c r="EM890" s="194">
        <f t="shared" si="2218"/>
        <v>0</v>
      </c>
      <c r="EN890" s="194">
        <f t="shared" si="2218"/>
        <v>0</v>
      </c>
      <c r="EO890" s="194">
        <f t="shared" si="2218"/>
        <v>0</v>
      </c>
      <c r="EP890" s="194">
        <f t="shared" si="2218"/>
        <v>0</v>
      </c>
      <c r="EQ890" s="194">
        <f t="shared" si="2218"/>
        <v>0</v>
      </c>
      <c r="ER890" s="194">
        <f t="shared" si="2218"/>
        <v>0</v>
      </c>
      <c r="ES890" s="194">
        <f t="shared" si="2218"/>
        <v>0</v>
      </c>
      <c r="ET890" s="194">
        <f t="shared" si="2218"/>
        <v>0</v>
      </c>
      <c r="EU890" s="194">
        <f t="shared" si="2218"/>
        <v>0</v>
      </c>
      <c r="EV890" s="194">
        <f t="shared" si="2218"/>
        <v>0</v>
      </c>
      <c r="EW890" s="194">
        <f t="shared" si="2218"/>
        <v>0</v>
      </c>
      <c r="EX890" s="194">
        <f t="shared" si="2218"/>
        <v>0</v>
      </c>
      <c r="EY890" s="194">
        <f t="shared" si="2218"/>
        <v>0</v>
      </c>
      <c r="EZ890" s="194">
        <f t="shared" si="2218"/>
        <v>0</v>
      </c>
      <c r="FA890" s="194">
        <f t="shared" si="2218"/>
        <v>0</v>
      </c>
      <c r="FB890" s="194">
        <f t="shared" si="2218"/>
        <v>0</v>
      </c>
      <c r="FC890" s="194">
        <f t="shared" si="2218"/>
        <v>0</v>
      </c>
      <c r="FD890" s="194">
        <f t="shared" si="2218"/>
        <v>0</v>
      </c>
      <c r="FE890" s="194">
        <f t="shared" si="2218"/>
        <v>0</v>
      </c>
      <c r="FF890" s="194">
        <f t="shared" si="2218"/>
        <v>0</v>
      </c>
      <c r="FG890" s="194">
        <f t="shared" si="2218"/>
        <v>0</v>
      </c>
      <c r="FH890" s="194">
        <f t="shared" si="2218"/>
        <v>0</v>
      </c>
      <c r="FI890" s="194">
        <f t="shared" si="2218"/>
        <v>0</v>
      </c>
      <c r="FJ890" s="194">
        <f t="shared" si="2218"/>
        <v>0</v>
      </c>
      <c r="FK890" s="194">
        <f t="shared" si="2218"/>
        <v>0</v>
      </c>
      <c r="FL890" s="194">
        <f t="shared" si="2218"/>
        <v>0</v>
      </c>
      <c r="FM890" s="194">
        <f t="shared" si="2218"/>
        <v>0</v>
      </c>
      <c r="FN890" s="194">
        <f t="shared" si="2218"/>
        <v>0</v>
      </c>
      <c r="FO890" s="194">
        <f t="shared" si="2218"/>
        <v>0</v>
      </c>
      <c r="FP890" s="194">
        <f t="shared" si="2218"/>
        <v>0</v>
      </c>
      <c r="FQ890" s="194">
        <f t="shared" si="2218"/>
        <v>0</v>
      </c>
      <c r="FR890" s="194">
        <f t="shared" si="2218"/>
        <v>0</v>
      </c>
    </row>
    <row r="891" spans="3:174">
      <c r="C891" s="130" t="s">
        <v>519</v>
      </c>
      <c r="D891" s="155" t="s">
        <v>15</v>
      </c>
      <c r="J891" s="198">
        <f t="shared" ref="J891:AO891" si="2219">(J879+J888)*(J850&gt;0)*J845</f>
        <v>0</v>
      </c>
      <c r="K891" s="198">
        <f t="shared" si="2219"/>
        <v>0</v>
      </c>
      <c r="L891" s="198">
        <f t="shared" si="2219"/>
        <v>0</v>
      </c>
      <c r="M891" s="198">
        <f t="shared" si="2219"/>
        <v>0</v>
      </c>
      <c r="N891" s="198">
        <f t="shared" si="2219"/>
        <v>0</v>
      </c>
      <c r="O891" s="198">
        <f t="shared" si="2219"/>
        <v>0</v>
      </c>
      <c r="P891" s="198">
        <f t="shared" si="2219"/>
        <v>0</v>
      </c>
      <c r="Q891" s="198">
        <f t="shared" si="2219"/>
        <v>0</v>
      </c>
      <c r="R891" s="198">
        <f t="shared" si="2219"/>
        <v>0</v>
      </c>
      <c r="S891" s="198">
        <f t="shared" si="2219"/>
        <v>0</v>
      </c>
      <c r="T891" s="198">
        <f t="shared" si="2219"/>
        <v>0</v>
      </c>
      <c r="U891" s="198">
        <f t="shared" si="2219"/>
        <v>0</v>
      </c>
      <c r="V891" s="198">
        <f t="shared" si="2219"/>
        <v>0</v>
      </c>
      <c r="W891" s="198">
        <f t="shared" si="2219"/>
        <v>0</v>
      </c>
      <c r="X891" s="198">
        <f t="shared" si="2219"/>
        <v>0</v>
      </c>
      <c r="Y891" s="198">
        <f t="shared" si="2219"/>
        <v>0</v>
      </c>
      <c r="Z891" s="198">
        <f t="shared" si="2219"/>
        <v>0</v>
      </c>
      <c r="AA891" s="198">
        <f t="shared" si="2219"/>
        <v>0</v>
      </c>
      <c r="AB891" s="198">
        <f t="shared" si="2219"/>
        <v>0</v>
      </c>
      <c r="AC891" s="198">
        <f t="shared" si="2219"/>
        <v>0</v>
      </c>
      <c r="AD891" s="198">
        <f t="shared" si="2219"/>
        <v>0</v>
      </c>
      <c r="AE891" s="198">
        <f t="shared" si="2219"/>
        <v>0</v>
      </c>
      <c r="AF891" s="198">
        <f t="shared" si="2219"/>
        <v>0</v>
      </c>
      <c r="AG891" s="198">
        <f t="shared" si="2219"/>
        <v>0</v>
      </c>
      <c r="AH891" s="198">
        <f t="shared" si="2219"/>
        <v>0</v>
      </c>
      <c r="AI891" s="198">
        <f t="shared" si="2219"/>
        <v>0</v>
      </c>
      <c r="AJ891" s="198">
        <f t="shared" si="2219"/>
        <v>0</v>
      </c>
      <c r="AK891" s="198">
        <f t="shared" si="2219"/>
        <v>0</v>
      </c>
      <c r="AL891" s="198">
        <f t="shared" si="2219"/>
        <v>0</v>
      </c>
      <c r="AM891" s="198">
        <f t="shared" si="2219"/>
        <v>0</v>
      </c>
      <c r="AN891" s="198">
        <f t="shared" si="2219"/>
        <v>0</v>
      </c>
      <c r="AO891" s="198">
        <f t="shared" si="2219"/>
        <v>0</v>
      </c>
      <c r="AP891" s="198">
        <f t="shared" ref="AP891:BU891" si="2220">(AP879+AP888)*(AP850&gt;0)*AP845</f>
        <v>0</v>
      </c>
      <c r="AQ891" s="198">
        <f t="shared" si="2220"/>
        <v>0</v>
      </c>
      <c r="AR891" s="198">
        <f t="shared" si="2220"/>
        <v>0</v>
      </c>
      <c r="AS891" s="198">
        <f t="shared" si="2220"/>
        <v>0</v>
      </c>
      <c r="AT891" s="198">
        <f t="shared" si="2220"/>
        <v>0</v>
      </c>
      <c r="AU891" s="198">
        <f t="shared" si="2220"/>
        <v>0</v>
      </c>
      <c r="AV891" s="198">
        <f t="shared" si="2220"/>
        <v>0</v>
      </c>
      <c r="AW891" s="198">
        <f t="shared" si="2220"/>
        <v>0</v>
      </c>
      <c r="AX891" s="198">
        <f t="shared" si="2220"/>
        <v>0</v>
      </c>
      <c r="AY891" s="198">
        <f t="shared" si="2220"/>
        <v>0</v>
      </c>
      <c r="AZ891" s="198">
        <f t="shared" si="2220"/>
        <v>0</v>
      </c>
      <c r="BA891" s="198">
        <f t="shared" si="2220"/>
        <v>0</v>
      </c>
      <c r="BB891" s="198">
        <f t="shared" si="2220"/>
        <v>0</v>
      </c>
      <c r="BC891" s="198">
        <f t="shared" si="2220"/>
        <v>0</v>
      </c>
      <c r="BD891" s="198">
        <f t="shared" si="2220"/>
        <v>0</v>
      </c>
      <c r="BE891" s="198">
        <f t="shared" si="2220"/>
        <v>0</v>
      </c>
      <c r="BF891" s="198">
        <f t="shared" si="2220"/>
        <v>0</v>
      </c>
      <c r="BG891" s="198">
        <f t="shared" si="2220"/>
        <v>0</v>
      </c>
      <c r="BH891" s="198">
        <f t="shared" si="2220"/>
        <v>0</v>
      </c>
      <c r="BI891" s="198">
        <f t="shared" si="2220"/>
        <v>0</v>
      </c>
      <c r="BJ891" s="198">
        <f t="shared" si="2220"/>
        <v>0</v>
      </c>
      <c r="BK891" s="198">
        <f t="shared" si="2220"/>
        <v>0</v>
      </c>
      <c r="BL891" s="198">
        <f t="shared" si="2220"/>
        <v>0</v>
      </c>
      <c r="BM891" s="198">
        <f t="shared" si="2220"/>
        <v>0</v>
      </c>
      <c r="BN891" s="198">
        <f t="shared" si="2220"/>
        <v>0</v>
      </c>
      <c r="BO891" s="198">
        <f t="shared" si="2220"/>
        <v>0</v>
      </c>
      <c r="BP891" s="198">
        <f t="shared" si="2220"/>
        <v>0</v>
      </c>
      <c r="BQ891" s="198">
        <f t="shared" si="2220"/>
        <v>0</v>
      </c>
      <c r="BR891" s="198">
        <f t="shared" si="2220"/>
        <v>0</v>
      </c>
      <c r="BS891" s="198">
        <f t="shared" si="2220"/>
        <v>0</v>
      </c>
      <c r="BT891" s="198">
        <f t="shared" si="2220"/>
        <v>0</v>
      </c>
      <c r="BU891" s="198">
        <f t="shared" si="2220"/>
        <v>0</v>
      </c>
      <c r="BV891" s="198">
        <f t="shared" ref="BV891:DA891" si="2221">(BV879+BV888)*(BV850&gt;0)*BV845</f>
        <v>0</v>
      </c>
      <c r="BW891" s="198">
        <f t="shared" si="2221"/>
        <v>0</v>
      </c>
      <c r="BX891" s="198">
        <f t="shared" si="2221"/>
        <v>0</v>
      </c>
      <c r="BY891" s="198">
        <f t="shared" si="2221"/>
        <v>0</v>
      </c>
      <c r="BZ891" s="198">
        <f t="shared" si="2221"/>
        <v>0</v>
      </c>
      <c r="CA891" s="198">
        <f t="shared" si="2221"/>
        <v>0</v>
      </c>
      <c r="CB891" s="198">
        <f t="shared" si="2221"/>
        <v>0</v>
      </c>
      <c r="CC891" s="198">
        <f t="shared" si="2221"/>
        <v>0</v>
      </c>
      <c r="CD891" s="198">
        <f t="shared" si="2221"/>
        <v>0</v>
      </c>
      <c r="CE891" s="198">
        <f t="shared" si="2221"/>
        <v>0</v>
      </c>
      <c r="CF891" s="198">
        <f t="shared" si="2221"/>
        <v>0</v>
      </c>
      <c r="CG891" s="198">
        <f t="shared" si="2221"/>
        <v>0</v>
      </c>
      <c r="CH891" s="198">
        <f t="shared" si="2221"/>
        <v>0</v>
      </c>
      <c r="CI891" s="198">
        <f t="shared" si="2221"/>
        <v>0</v>
      </c>
      <c r="CJ891" s="198">
        <f t="shared" si="2221"/>
        <v>0</v>
      </c>
      <c r="CK891" s="198">
        <f t="shared" si="2221"/>
        <v>0</v>
      </c>
      <c r="CL891" s="198">
        <f t="shared" si="2221"/>
        <v>0</v>
      </c>
      <c r="CM891" s="198">
        <f t="shared" si="2221"/>
        <v>0</v>
      </c>
      <c r="CN891" s="198">
        <f t="shared" si="2221"/>
        <v>0</v>
      </c>
      <c r="CO891" s="198">
        <f t="shared" si="2221"/>
        <v>0</v>
      </c>
      <c r="CP891" s="198">
        <f t="shared" si="2221"/>
        <v>0</v>
      </c>
      <c r="CQ891" s="198">
        <f t="shared" si="2221"/>
        <v>0</v>
      </c>
      <c r="CR891" s="198">
        <f t="shared" si="2221"/>
        <v>0</v>
      </c>
      <c r="CS891" s="198">
        <f t="shared" si="2221"/>
        <v>0</v>
      </c>
      <c r="CT891" s="198">
        <f t="shared" si="2221"/>
        <v>0</v>
      </c>
      <c r="CU891" s="198">
        <f t="shared" si="2221"/>
        <v>0</v>
      </c>
      <c r="CV891" s="198">
        <f t="shared" si="2221"/>
        <v>0</v>
      </c>
      <c r="CW891" s="198">
        <f t="shared" si="2221"/>
        <v>0</v>
      </c>
      <c r="CX891" s="198">
        <f t="shared" si="2221"/>
        <v>0</v>
      </c>
      <c r="CY891" s="198">
        <f t="shared" si="2221"/>
        <v>0</v>
      </c>
      <c r="CZ891" s="198">
        <f t="shared" si="2221"/>
        <v>0</v>
      </c>
      <c r="DA891" s="198">
        <f t="shared" si="2221"/>
        <v>0</v>
      </c>
      <c r="DB891" s="198">
        <f t="shared" ref="DB891:EG891" si="2222">(DB879+DB888)*(DB850&gt;0)*DB845</f>
        <v>0</v>
      </c>
      <c r="DC891" s="198">
        <f t="shared" si="2222"/>
        <v>0</v>
      </c>
      <c r="DD891" s="198">
        <f t="shared" si="2222"/>
        <v>0</v>
      </c>
      <c r="DE891" s="198">
        <f t="shared" si="2222"/>
        <v>0</v>
      </c>
      <c r="DF891" s="198">
        <f t="shared" si="2222"/>
        <v>0</v>
      </c>
      <c r="DG891" s="198">
        <f t="shared" si="2222"/>
        <v>0</v>
      </c>
      <c r="DH891" s="198">
        <f t="shared" si="2222"/>
        <v>0</v>
      </c>
      <c r="DI891" s="198">
        <f t="shared" si="2222"/>
        <v>0</v>
      </c>
      <c r="DJ891" s="198">
        <f t="shared" si="2222"/>
        <v>0</v>
      </c>
      <c r="DK891" s="198">
        <f t="shared" si="2222"/>
        <v>0</v>
      </c>
      <c r="DL891" s="198">
        <f t="shared" si="2222"/>
        <v>0</v>
      </c>
      <c r="DM891" s="198">
        <f t="shared" si="2222"/>
        <v>0</v>
      </c>
      <c r="DN891" s="198">
        <f t="shared" si="2222"/>
        <v>0</v>
      </c>
      <c r="DO891" s="198">
        <f t="shared" si="2222"/>
        <v>0</v>
      </c>
      <c r="DP891" s="198">
        <f t="shared" si="2222"/>
        <v>0</v>
      </c>
      <c r="DQ891" s="198">
        <f t="shared" si="2222"/>
        <v>0</v>
      </c>
      <c r="DR891" s="198">
        <f t="shared" si="2222"/>
        <v>0</v>
      </c>
      <c r="DS891" s="198">
        <f t="shared" si="2222"/>
        <v>0</v>
      </c>
      <c r="DT891" s="198">
        <f t="shared" si="2222"/>
        <v>0</v>
      </c>
      <c r="DU891" s="198">
        <f t="shared" si="2222"/>
        <v>0</v>
      </c>
      <c r="DV891" s="198">
        <f t="shared" si="2222"/>
        <v>0</v>
      </c>
      <c r="DW891" s="198">
        <f t="shared" si="2222"/>
        <v>0</v>
      </c>
      <c r="DX891" s="198">
        <f t="shared" si="2222"/>
        <v>0</v>
      </c>
      <c r="DY891" s="198">
        <f t="shared" si="2222"/>
        <v>0</v>
      </c>
      <c r="DZ891" s="198">
        <f t="shared" si="2222"/>
        <v>0</v>
      </c>
      <c r="EA891" s="198">
        <f t="shared" si="2222"/>
        <v>0</v>
      </c>
      <c r="EB891" s="198">
        <f t="shared" si="2222"/>
        <v>0</v>
      </c>
      <c r="EC891" s="198">
        <f t="shared" si="2222"/>
        <v>0</v>
      </c>
      <c r="ED891" s="198">
        <f t="shared" si="2222"/>
        <v>0</v>
      </c>
      <c r="EE891" s="198">
        <f t="shared" si="2222"/>
        <v>0</v>
      </c>
      <c r="EF891" s="198">
        <f t="shared" si="2222"/>
        <v>0</v>
      </c>
      <c r="EG891" s="198">
        <f t="shared" si="2222"/>
        <v>0</v>
      </c>
      <c r="EH891" s="198">
        <f t="shared" ref="EH891:FR891" si="2223">(EH879+EH888)*(EH850&gt;0)*EH845</f>
        <v>0</v>
      </c>
      <c r="EI891" s="198">
        <f t="shared" si="2223"/>
        <v>0</v>
      </c>
      <c r="EJ891" s="198">
        <f t="shared" si="2223"/>
        <v>0</v>
      </c>
      <c r="EK891" s="198">
        <f t="shared" si="2223"/>
        <v>0</v>
      </c>
      <c r="EL891" s="198">
        <f t="shared" si="2223"/>
        <v>0</v>
      </c>
      <c r="EM891" s="198">
        <f t="shared" si="2223"/>
        <v>0</v>
      </c>
      <c r="EN891" s="198">
        <f t="shared" si="2223"/>
        <v>0</v>
      </c>
      <c r="EO891" s="198">
        <f t="shared" si="2223"/>
        <v>0</v>
      </c>
      <c r="EP891" s="198">
        <f t="shared" si="2223"/>
        <v>0</v>
      </c>
      <c r="EQ891" s="198">
        <f t="shared" si="2223"/>
        <v>0</v>
      </c>
      <c r="ER891" s="198">
        <f t="shared" si="2223"/>
        <v>0</v>
      </c>
      <c r="ES891" s="198">
        <f t="shared" si="2223"/>
        <v>0</v>
      </c>
      <c r="ET891" s="198">
        <f t="shared" si="2223"/>
        <v>0</v>
      </c>
      <c r="EU891" s="198">
        <f t="shared" si="2223"/>
        <v>0</v>
      </c>
      <c r="EV891" s="198">
        <f t="shared" si="2223"/>
        <v>0</v>
      </c>
      <c r="EW891" s="198">
        <f t="shared" si="2223"/>
        <v>0</v>
      </c>
      <c r="EX891" s="198">
        <f t="shared" si="2223"/>
        <v>0</v>
      </c>
      <c r="EY891" s="198">
        <f t="shared" si="2223"/>
        <v>0</v>
      </c>
      <c r="EZ891" s="198">
        <f t="shared" si="2223"/>
        <v>0</v>
      </c>
      <c r="FA891" s="198">
        <f t="shared" si="2223"/>
        <v>0</v>
      </c>
      <c r="FB891" s="198">
        <f t="shared" si="2223"/>
        <v>0</v>
      </c>
      <c r="FC891" s="198">
        <f t="shared" si="2223"/>
        <v>0</v>
      </c>
      <c r="FD891" s="198">
        <f t="shared" si="2223"/>
        <v>0</v>
      </c>
      <c r="FE891" s="198">
        <f t="shared" si="2223"/>
        <v>0</v>
      </c>
      <c r="FF891" s="198">
        <f t="shared" si="2223"/>
        <v>0</v>
      </c>
      <c r="FG891" s="198">
        <f t="shared" si="2223"/>
        <v>0</v>
      </c>
      <c r="FH891" s="198">
        <f t="shared" si="2223"/>
        <v>0</v>
      </c>
      <c r="FI891" s="198">
        <f t="shared" si="2223"/>
        <v>0</v>
      </c>
      <c r="FJ891" s="198">
        <f t="shared" si="2223"/>
        <v>0</v>
      </c>
      <c r="FK891" s="198">
        <f t="shared" si="2223"/>
        <v>0</v>
      </c>
      <c r="FL891" s="198">
        <f t="shared" si="2223"/>
        <v>0</v>
      </c>
      <c r="FM891" s="198">
        <f t="shared" si="2223"/>
        <v>0</v>
      </c>
      <c r="FN891" s="198">
        <f t="shared" si="2223"/>
        <v>0</v>
      </c>
      <c r="FO891" s="198">
        <f t="shared" si="2223"/>
        <v>0</v>
      </c>
      <c r="FP891" s="198">
        <f t="shared" si="2223"/>
        <v>0</v>
      </c>
      <c r="FQ891" s="198">
        <f t="shared" si="2223"/>
        <v>0</v>
      </c>
      <c r="FR891" s="198">
        <f t="shared" si="2223"/>
        <v>0</v>
      </c>
    </row>
    <row r="892" spans="3:174"/>
    <row r="893" spans="3:174">
      <c r="C893" t="s">
        <v>498</v>
      </c>
      <c r="D893" s="144" t="s">
        <v>158</v>
      </c>
      <c r="I893" s="172"/>
      <c r="J893" s="81">
        <f t="shared" ref="J893:AO893" si="2224">IF(J846=1,1,I893*(1+J890))</f>
        <v>0</v>
      </c>
      <c r="K893" s="81">
        <f t="shared" si="2224"/>
        <v>0</v>
      </c>
      <c r="L893" s="81">
        <f t="shared" si="2224"/>
        <v>0</v>
      </c>
      <c r="M893" s="81">
        <f t="shared" si="2224"/>
        <v>0</v>
      </c>
      <c r="N893" s="81">
        <f t="shared" si="2224"/>
        <v>0</v>
      </c>
      <c r="O893" s="81">
        <f t="shared" si="2224"/>
        <v>0</v>
      </c>
      <c r="P893" s="81">
        <f t="shared" si="2224"/>
        <v>0</v>
      </c>
      <c r="Q893" s="81">
        <f t="shared" si="2224"/>
        <v>0</v>
      </c>
      <c r="R893" s="81">
        <f t="shared" si="2224"/>
        <v>0</v>
      </c>
      <c r="S893" s="81">
        <f t="shared" si="2224"/>
        <v>0</v>
      </c>
      <c r="T893" s="81">
        <f t="shared" si="2224"/>
        <v>0</v>
      </c>
      <c r="U893" s="81">
        <f t="shared" si="2224"/>
        <v>0</v>
      </c>
      <c r="V893" s="81">
        <f t="shared" si="2224"/>
        <v>0</v>
      </c>
      <c r="W893" s="81">
        <f t="shared" si="2224"/>
        <v>0</v>
      </c>
      <c r="X893" s="81">
        <f t="shared" si="2224"/>
        <v>0</v>
      </c>
      <c r="Y893" s="81">
        <f t="shared" si="2224"/>
        <v>0</v>
      </c>
      <c r="Z893" s="81">
        <f t="shared" si="2224"/>
        <v>0</v>
      </c>
      <c r="AA893" s="81">
        <f t="shared" si="2224"/>
        <v>1</v>
      </c>
      <c r="AB893" s="81">
        <f t="shared" si="2224"/>
        <v>1.0154509589041096</v>
      </c>
      <c r="AC893" s="81">
        <f t="shared" si="2224"/>
        <v>1.0320044787686997</v>
      </c>
      <c r="AD893" s="81">
        <f t="shared" si="2224"/>
        <v>1.0482787805446487</v>
      </c>
      <c r="AE893" s="81">
        <f t="shared" si="2224"/>
        <v>1.0648097216121353</v>
      </c>
      <c r="AF893" s="81">
        <f t="shared" si="2224"/>
        <v>1.0817858724497826</v>
      </c>
      <c r="AG893" s="81">
        <f t="shared" si="2224"/>
        <v>1.0990326722976835</v>
      </c>
      <c r="AH893" s="81">
        <f t="shared" si="2224"/>
        <v>1.1158817464785322</v>
      </c>
      <c r="AI893" s="81">
        <f t="shared" si="2224"/>
        <v>1.1331792128633118</v>
      </c>
      <c r="AJ893" s="81">
        <f t="shared" si="2224"/>
        <v>1.1509378386592009</v>
      </c>
      <c r="AK893" s="81">
        <f t="shared" si="2224"/>
        <v>1.1689747688808845</v>
      </c>
      <c r="AL893" s="81">
        <f t="shared" si="2224"/>
        <v>1.1868961128890085</v>
      </c>
      <c r="AM893" s="81">
        <f t="shared" si="2224"/>
        <v>1.2052943846411115</v>
      </c>
      <c r="AN893" s="81">
        <f t="shared" si="2224"/>
        <v>1.2241831638454559</v>
      </c>
      <c r="AO893" s="81">
        <f t="shared" si="2224"/>
        <v>1.2433679586824762</v>
      </c>
      <c r="AP893" s="81">
        <f t="shared" ref="AP893:BU893" si="2225">IF(AP846=1,1,AO893*(1+AP890))</f>
        <v>1.2606286311390353</v>
      </c>
      <c r="AQ893" s="81">
        <f t="shared" si="2225"/>
        <v>1.2783233672100343</v>
      </c>
      <c r="AR893" s="81">
        <f t="shared" si="2225"/>
        <v>1.2964636513546948</v>
      </c>
      <c r="AS893" s="81">
        <f t="shared" si="2225"/>
        <v>1.3148613585562201</v>
      </c>
      <c r="AT893" s="81">
        <f t="shared" si="2225"/>
        <v>1.3332669028138462</v>
      </c>
      <c r="AU893" s="81">
        <f t="shared" si="2225"/>
        <v>1.3519300894892183</v>
      </c>
      <c r="AV893" s="81">
        <f t="shared" si="2225"/>
        <v>1.371062485914132</v>
      </c>
      <c r="AW893" s="81">
        <f t="shared" si="2225"/>
        <v>1.3904656423404731</v>
      </c>
      <c r="AX893" s="81">
        <f t="shared" si="2225"/>
        <v>1.4097683530520873</v>
      </c>
      <c r="AY893" s="81">
        <f t="shared" si="2225"/>
        <v>1.4295564796361744</v>
      </c>
      <c r="AZ893" s="81">
        <f t="shared" si="2225"/>
        <v>1.4498428652304853</v>
      </c>
      <c r="BA893" s="81">
        <f t="shared" si="2225"/>
        <v>1.4704171285311642</v>
      </c>
      <c r="BB893" s="81">
        <f t="shared" si="2225"/>
        <v>1.4908297411072393</v>
      </c>
      <c r="BC893" s="81">
        <f t="shared" si="2225"/>
        <v>1.5117556808678276</v>
      </c>
      <c r="BD893" s="81">
        <f t="shared" si="2225"/>
        <v>1.5332085294284385</v>
      </c>
      <c r="BE893" s="81">
        <f t="shared" si="2225"/>
        <v>1.5549658086038562</v>
      </c>
      <c r="BF893" s="81">
        <f t="shared" si="2225"/>
        <v>1.5765521421715156</v>
      </c>
      <c r="BG893" s="81">
        <f t="shared" si="2225"/>
        <v>1.598681319130385</v>
      </c>
      <c r="BH893" s="81">
        <f t="shared" si="2225"/>
        <v>1.62136770203605</v>
      </c>
      <c r="BI893" s="81">
        <f t="shared" si="2225"/>
        <v>1.6443760202537647</v>
      </c>
      <c r="BJ893" s="81">
        <f t="shared" si="2225"/>
        <v>1.667394139555858</v>
      </c>
      <c r="BK893" s="81">
        <f t="shared" si="2225"/>
        <v>1.6907344685044552</v>
      </c>
      <c r="BL893" s="81">
        <f t="shared" si="2225"/>
        <v>1.7146615948789516</v>
      </c>
      <c r="BM893" s="81">
        <f t="shared" si="2225"/>
        <v>1.7389273358539108</v>
      </c>
      <c r="BN893" s="81">
        <f t="shared" si="2225"/>
        <v>1.7630674586231483</v>
      </c>
      <c r="BO893" s="81">
        <f t="shared" si="2225"/>
        <v>1.7878146463238715</v>
      </c>
      <c r="BP893" s="81">
        <f t="shared" si="2225"/>
        <v>1.8131849606857868</v>
      </c>
      <c r="BQ893" s="81">
        <f t="shared" si="2225"/>
        <v>1.8389152971854252</v>
      </c>
      <c r="BR893" s="81">
        <f t="shared" si="2225"/>
        <v>1.8644434720096403</v>
      </c>
      <c r="BS893" s="81">
        <f t="shared" si="2225"/>
        <v>1.8906136178730568</v>
      </c>
      <c r="BT893" s="81">
        <f t="shared" si="2225"/>
        <v>1.9174427200515094</v>
      </c>
      <c r="BU893" s="81">
        <f t="shared" si="2225"/>
        <v>1.9446525455659718</v>
      </c>
      <c r="BV893" s="81">
        <f t="shared" ref="BV893:DA893" si="2226">IF(BV846=1,1,BU893*(1+BV890))</f>
        <v>1.9716485851505821</v>
      </c>
      <c r="BW893" s="81">
        <f t="shared" si="2226"/>
        <v>1.999323508976067</v>
      </c>
      <c r="BX893" s="81">
        <f t="shared" si="2226"/>
        <v>2.0276952789681011</v>
      </c>
      <c r="BY893" s="81">
        <f t="shared" si="2226"/>
        <v>2.0564696638090409</v>
      </c>
      <c r="BZ893" s="81">
        <f t="shared" si="2226"/>
        <v>2.0852563059636662</v>
      </c>
      <c r="CA893" s="81">
        <f t="shared" si="2226"/>
        <v>2.1144459060520369</v>
      </c>
      <c r="CB893" s="81">
        <f t="shared" si="2226"/>
        <v>2.1443693596448981</v>
      </c>
      <c r="CC893" s="81">
        <f t="shared" si="2226"/>
        <v>2.1747162873367469</v>
      </c>
      <c r="CD893" s="81">
        <f t="shared" si="2226"/>
        <v>2.2049061159064327</v>
      </c>
      <c r="CE893" s="81">
        <f t="shared" si="2226"/>
        <v>2.2358551446834833</v>
      </c>
      <c r="CF893" s="81">
        <f t="shared" si="2226"/>
        <v>2.2675834605941749</v>
      </c>
      <c r="CG893" s="81">
        <f t="shared" si="2226"/>
        <v>2.2997620230393627</v>
      </c>
      <c r="CH893" s="81">
        <f t="shared" si="2226"/>
        <v>2.3316877604934461</v>
      </c>
      <c r="CI893" s="81">
        <f t="shared" si="2226"/>
        <v>2.3644163520094352</v>
      </c>
      <c r="CJ893" s="81">
        <f t="shared" si="2226"/>
        <v>2.3979690395077036</v>
      </c>
      <c r="CK893" s="81">
        <f t="shared" si="2226"/>
        <v>2.4319978626228651</v>
      </c>
      <c r="CL893" s="81">
        <f t="shared" si="2226"/>
        <v>2.4657593233623447</v>
      </c>
      <c r="CM893" s="81">
        <f t="shared" si="2226"/>
        <v>2.5003698021058578</v>
      </c>
      <c r="CN893" s="81">
        <f t="shared" si="2226"/>
        <v>2.5358517621797958</v>
      </c>
      <c r="CO893" s="81">
        <f t="shared" si="2226"/>
        <v>2.5718372355698955</v>
      </c>
      <c r="CP893" s="81">
        <f t="shared" si="2226"/>
        <v>2.6078380380534893</v>
      </c>
      <c r="CQ893" s="81">
        <f t="shared" si="2226"/>
        <v>2.6443427829178594</v>
      </c>
      <c r="CR893" s="81">
        <f t="shared" si="2226"/>
        <v>2.6817652907823439</v>
      </c>
      <c r="CS893" s="81">
        <f t="shared" si="2226"/>
        <v>2.7197173987062135</v>
      </c>
      <c r="CT893" s="81">
        <f t="shared" si="2226"/>
        <v>2.7574730372246909</v>
      </c>
      <c r="CU893" s="81">
        <f t="shared" si="2226"/>
        <v>2.7961781375304806</v>
      </c>
      <c r="CV893" s="81">
        <f t="shared" si="2226"/>
        <v>2.7961781375304806</v>
      </c>
      <c r="CW893" s="81">
        <f t="shared" si="2226"/>
        <v>2.7961781375304806</v>
      </c>
      <c r="CX893" s="81">
        <f t="shared" si="2226"/>
        <v>2.7961781375304806</v>
      </c>
      <c r="CY893" s="81">
        <f t="shared" si="2226"/>
        <v>2.7961781375304806</v>
      </c>
      <c r="CZ893" s="81">
        <f t="shared" si="2226"/>
        <v>2.7961781375304806</v>
      </c>
      <c r="DA893" s="81">
        <f t="shared" si="2226"/>
        <v>2.7961781375304806</v>
      </c>
      <c r="DB893" s="81">
        <f t="shared" ref="DB893:EG893" si="2227">IF(DB846=1,1,DA893*(1+DB890))</f>
        <v>2.7961781375304806</v>
      </c>
      <c r="DC893" s="81">
        <f t="shared" si="2227"/>
        <v>2.7961781375304806</v>
      </c>
      <c r="DD893" s="81">
        <f t="shared" si="2227"/>
        <v>2.7961781375304806</v>
      </c>
      <c r="DE893" s="81">
        <f t="shared" si="2227"/>
        <v>2.7961781375304806</v>
      </c>
      <c r="DF893" s="81">
        <f t="shared" si="2227"/>
        <v>2.7961781375304806</v>
      </c>
      <c r="DG893" s="81">
        <f t="shared" si="2227"/>
        <v>2.7961781375304806</v>
      </c>
      <c r="DH893" s="81">
        <f t="shared" si="2227"/>
        <v>2.7961781375304806</v>
      </c>
      <c r="DI893" s="81">
        <f t="shared" si="2227"/>
        <v>2.7961781375304806</v>
      </c>
      <c r="DJ893" s="81">
        <f t="shared" si="2227"/>
        <v>2.7961781375304806</v>
      </c>
      <c r="DK893" s="81">
        <f t="shared" si="2227"/>
        <v>2.7961781375304806</v>
      </c>
      <c r="DL893" s="81">
        <f t="shared" si="2227"/>
        <v>2.7961781375304806</v>
      </c>
      <c r="DM893" s="81">
        <f t="shared" si="2227"/>
        <v>2.7961781375304806</v>
      </c>
      <c r="DN893" s="81">
        <f t="shared" si="2227"/>
        <v>2.7961781375304806</v>
      </c>
      <c r="DO893" s="81">
        <f t="shared" si="2227"/>
        <v>2.7961781375304806</v>
      </c>
      <c r="DP893" s="81">
        <f t="shared" si="2227"/>
        <v>2.7961781375304806</v>
      </c>
      <c r="DQ893" s="81">
        <f t="shared" si="2227"/>
        <v>2.7961781375304806</v>
      </c>
      <c r="DR893" s="81">
        <f t="shared" si="2227"/>
        <v>2.7961781375304806</v>
      </c>
      <c r="DS893" s="81">
        <f t="shared" si="2227"/>
        <v>2.7961781375304806</v>
      </c>
      <c r="DT893" s="81">
        <f t="shared" si="2227"/>
        <v>2.7961781375304806</v>
      </c>
      <c r="DU893" s="81">
        <f t="shared" si="2227"/>
        <v>2.7961781375304806</v>
      </c>
      <c r="DV893" s="81">
        <f t="shared" si="2227"/>
        <v>2.7961781375304806</v>
      </c>
      <c r="DW893" s="81">
        <f t="shared" si="2227"/>
        <v>2.7961781375304806</v>
      </c>
      <c r="DX893" s="81">
        <f t="shared" si="2227"/>
        <v>2.7961781375304806</v>
      </c>
      <c r="DY893" s="81">
        <f t="shared" si="2227"/>
        <v>2.7961781375304806</v>
      </c>
      <c r="DZ893" s="81">
        <f t="shared" si="2227"/>
        <v>2.7961781375304806</v>
      </c>
      <c r="EA893" s="81">
        <f t="shared" si="2227"/>
        <v>2.7961781375304806</v>
      </c>
      <c r="EB893" s="81">
        <f t="shared" si="2227"/>
        <v>2.7961781375304806</v>
      </c>
      <c r="EC893" s="81">
        <f t="shared" si="2227"/>
        <v>2.7961781375304806</v>
      </c>
      <c r="ED893" s="81">
        <f t="shared" si="2227"/>
        <v>2.7961781375304806</v>
      </c>
      <c r="EE893" s="81">
        <f t="shared" si="2227"/>
        <v>2.7961781375304806</v>
      </c>
      <c r="EF893" s="81">
        <f t="shared" si="2227"/>
        <v>2.7961781375304806</v>
      </c>
      <c r="EG893" s="81">
        <f t="shared" si="2227"/>
        <v>2.7961781375304806</v>
      </c>
      <c r="EH893" s="81">
        <f t="shared" ref="EH893:FR893" si="2228">IF(EH846=1,1,EG893*(1+EH890))</f>
        <v>2.7961781375304806</v>
      </c>
      <c r="EI893" s="81">
        <f t="shared" si="2228"/>
        <v>2.7961781375304806</v>
      </c>
      <c r="EJ893" s="81">
        <f t="shared" si="2228"/>
        <v>2.7961781375304806</v>
      </c>
      <c r="EK893" s="81">
        <f t="shared" si="2228"/>
        <v>2.7961781375304806</v>
      </c>
      <c r="EL893" s="81">
        <f t="shared" si="2228"/>
        <v>2.7961781375304806</v>
      </c>
      <c r="EM893" s="81">
        <f t="shared" si="2228"/>
        <v>2.7961781375304806</v>
      </c>
      <c r="EN893" s="81">
        <f t="shared" si="2228"/>
        <v>2.7961781375304806</v>
      </c>
      <c r="EO893" s="81">
        <f t="shared" si="2228"/>
        <v>2.7961781375304806</v>
      </c>
      <c r="EP893" s="81">
        <f t="shared" si="2228"/>
        <v>2.7961781375304806</v>
      </c>
      <c r="EQ893" s="81">
        <f t="shared" si="2228"/>
        <v>2.7961781375304806</v>
      </c>
      <c r="ER893" s="81">
        <f t="shared" si="2228"/>
        <v>2.7961781375304806</v>
      </c>
      <c r="ES893" s="81">
        <f t="shared" si="2228"/>
        <v>2.7961781375304806</v>
      </c>
      <c r="ET893" s="81">
        <f t="shared" si="2228"/>
        <v>2.7961781375304806</v>
      </c>
      <c r="EU893" s="81">
        <f t="shared" si="2228"/>
        <v>2.7961781375304806</v>
      </c>
      <c r="EV893" s="81">
        <f t="shared" si="2228"/>
        <v>2.7961781375304806</v>
      </c>
      <c r="EW893" s="81">
        <f t="shared" si="2228"/>
        <v>2.7961781375304806</v>
      </c>
      <c r="EX893" s="81">
        <f t="shared" si="2228"/>
        <v>2.7961781375304806</v>
      </c>
      <c r="EY893" s="81">
        <f t="shared" si="2228"/>
        <v>2.7961781375304806</v>
      </c>
      <c r="EZ893" s="81">
        <f t="shared" si="2228"/>
        <v>2.7961781375304806</v>
      </c>
      <c r="FA893" s="81">
        <f t="shared" si="2228"/>
        <v>2.7961781375304806</v>
      </c>
      <c r="FB893" s="81">
        <f t="shared" si="2228"/>
        <v>2.7961781375304806</v>
      </c>
      <c r="FC893" s="81">
        <f t="shared" si="2228"/>
        <v>2.7961781375304806</v>
      </c>
      <c r="FD893" s="81">
        <f t="shared" si="2228"/>
        <v>2.7961781375304806</v>
      </c>
      <c r="FE893" s="81">
        <f t="shared" si="2228"/>
        <v>2.7961781375304806</v>
      </c>
      <c r="FF893" s="81">
        <f t="shared" si="2228"/>
        <v>2.7961781375304806</v>
      </c>
      <c r="FG893" s="81">
        <f t="shared" si="2228"/>
        <v>2.7961781375304806</v>
      </c>
      <c r="FH893" s="81">
        <f t="shared" si="2228"/>
        <v>2.7961781375304806</v>
      </c>
      <c r="FI893" s="81">
        <f t="shared" si="2228"/>
        <v>2.7961781375304806</v>
      </c>
      <c r="FJ893" s="81">
        <f t="shared" si="2228"/>
        <v>2.7961781375304806</v>
      </c>
      <c r="FK893" s="81">
        <f t="shared" si="2228"/>
        <v>2.7961781375304806</v>
      </c>
      <c r="FL893" s="81">
        <f t="shared" si="2228"/>
        <v>2.7961781375304806</v>
      </c>
      <c r="FM893" s="81">
        <f t="shared" si="2228"/>
        <v>2.7961781375304806</v>
      </c>
      <c r="FN893" s="81">
        <f t="shared" si="2228"/>
        <v>2.7961781375304806</v>
      </c>
      <c r="FO893" s="81">
        <f t="shared" si="2228"/>
        <v>2.7961781375304806</v>
      </c>
      <c r="FP893" s="81">
        <f t="shared" si="2228"/>
        <v>2.7961781375304806</v>
      </c>
      <c r="FQ893" s="81">
        <f t="shared" si="2228"/>
        <v>2.7961781375304806</v>
      </c>
      <c r="FR893" s="81">
        <f t="shared" si="2228"/>
        <v>2.7961781375304806</v>
      </c>
    </row>
    <row r="894" spans="3:174">
      <c r="F894" s="39" t="s">
        <v>521</v>
      </c>
    </row>
    <row r="895" spans="3:174">
      <c r="C895" t="s">
        <v>499</v>
      </c>
      <c r="D895" s="144" t="s">
        <v>974</v>
      </c>
      <c r="F895" s="199">
        <f>I895</f>
        <v>365628.36895821063</v>
      </c>
      <c r="I895" s="272">
        <f>SUM(J895:FR895)</f>
        <v>365628.36895821063</v>
      </c>
      <c r="J895" s="18">
        <f t="shared" ref="J895:AO895" si="2229">IFERROR(J865/J893,0)</f>
        <v>0</v>
      </c>
      <c r="K895" s="18">
        <f t="shared" si="2229"/>
        <v>0</v>
      </c>
      <c r="L895" s="18">
        <f t="shared" si="2229"/>
        <v>0</v>
      </c>
      <c r="M895" s="18">
        <f t="shared" si="2229"/>
        <v>0</v>
      </c>
      <c r="N895" s="18">
        <f t="shared" si="2229"/>
        <v>0</v>
      </c>
      <c r="O895" s="18">
        <f t="shared" si="2229"/>
        <v>0</v>
      </c>
      <c r="P895" s="18">
        <f t="shared" si="2229"/>
        <v>0</v>
      </c>
      <c r="Q895" s="18">
        <f t="shared" si="2229"/>
        <v>0</v>
      </c>
      <c r="R895" s="18">
        <f t="shared" si="2229"/>
        <v>0</v>
      </c>
      <c r="S895" s="18">
        <f t="shared" si="2229"/>
        <v>0</v>
      </c>
      <c r="T895" s="18">
        <f t="shared" si="2229"/>
        <v>0</v>
      </c>
      <c r="U895" s="18">
        <f t="shared" si="2229"/>
        <v>0</v>
      </c>
      <c r="V895" s="18">
        <f t="shared" si="2229"/>
        <v>0</v>
      </c>
      <c r="W895" s="18">
        <f t="shared" si="2229"/>
        <v>0</v>
      </c>
      <c r="X895" s="18">
        <f t="shared" si="2229"/>
        <v>0</v>
      </c>
      <c r="Y895" s="18">
        <f t="shared" si="2229"/>
        <v>0</v>
      </c>
      <c r="Z895" s="18">
        <f t="shared" si="2229"/>
        <v>0</v>
      </c>
      <c r="AA895" s="18">
        <f t="shared" si="2229"/>
        <v>0</v>
      </c>
      <c r="AB895" s="18">
        <f t="shared" si="2229"/>
        <v>3447.6082819079029</v>
      </c>
      <c r="AC895" s="18">
        <f t="shared" si="2229"/>
        <v>5189.7844187970222</v>
      </c>
      <c r="AD895" s="18">
        <f t="shared" si="2229"/>
        <v>11529.151975779032</v>
      </c>
      <c r="AE895" s="18">
        <f t="shared" si="2229"/>
        <v>11251.9048409431</v>
      </c>
      <c r="AF895" s="18">
        <f t="shared" si="2229"/>
        <v>7063.0244253688861</v>
      </c>
      <c r="AG895" s="18">
        <f t="shared" si="2229"/>
        <v>4834.7955150829694</v>
      </c>
      <c r="AH895" s="18">
        <f t="shared" si="2229"/>
        <v>10257.805718689126</v>
      </c>
      <c r="AI895" s="18">
        <f t="shared" si="2229"/>
        <v>10571.810881924064</v>
      </c>
      <c r="AJ895" s="18">
        <f t="shared" si="2229"/>
        <v>6483.3599838780892</v>
      </c>
      <c r="AK895" s="18">
        <f t="shared" si="2229"/>
        <v>4412.9588244710312</v>
      </c>
      <c r="AL895" s="18">
        <f t="shared" si="2229"/>
        <v>9473.8196131138138</v>
      </c>
      <c r="AM895" s="18">
        <f t="shared" si="2229"/>
        <v>9904.643832707794</v>
      </c>
      <c r="AN895" s="18">
        <f t="shared" si="2229"/>
        <v>6058.1717954472688</v>
      </c>
      <c r="AO895" s="18">
        <f t="shared" si="2229"/>
        <v>4117.1012502072781</v>
      </c>
      <c r="AP895" s="18">
        <f t="shared" ref="AP895:BU895" si="2230">IFERROR(AP865/AP893,0)</f>
        <v>8895.9975947899347</v>
      </c>
      <c r="AQ895" s="18">
        <f t="shared" si="2230"/>
        <v>9302.6599872079514</v>
      </c>
      <c r="AR895" s="18">
        <f t="shared" si="2230"/>
        <v>5684.3863054930771</v>
      </c>
      <c r="AS895" s="18">
        <f t="shared" si="2230"/>
        <v>3862.4427742425378</v>
      </c>
      <c r="AT895" s="18">
        <f t="shared" si="2230"/>
        <v>8503.561653414632</v>
      </c>
      <c r="AU895" s="18">
        <f t="shared" si="2230"/>
        <v>8539.59887315177</v>
      </c>
      <c r="AV895" s="18">
        <f t="shared" si="2230"/>
        <v>5231.3338877424203</v>
      </c>
      <c r="AW895" s="18">
        <f t="shared" si="2230"/>
        <v>3526.5029905815768</v>
      </c>
      <c r="AX895" s="18">
        <f t="shared" si="2230"/>
        <v>7877.5874789177124</v>
      </c>
      <c r="AY895" s="18">
        <f t="shared" si="2230"/>
        <v>8168.6472578028461</v>
      </c>
      <c r="AZ895" s="18">
        <f t="shared" si="2230"/>
        <v>4933.6247496811984</v>
      </c>
      <c r="BA895" s="18">
        <f t="shared" si="2230"/>
        <v>3326.1075443433397</v>
      </c>
      <c r="BB895" s="18">
        <f t="shared" si="2230"/>
        <v>7379.0290204179164</v>
      </c>
      <c r="BC895" s="18">
        <f t="shared" si="2230"/>
        <v>7690.2646076839728</v>
      </c>
      <c r="BD895" s="18">
        <f t="shared" si="2230"/>
        <v>4631.2481732065007</v>
      </c>
      <c r="BE895" s="18">
        <f t="shared" si="2230"/>
        <v>3116.0484372419241</v>
      </c>
      <c r="BF895" s="18">
        <f t="shared" si="2230"/>
        <v>6953.5355932276334</v>
      </c>
      <c r="BG895" s="18">
        <f t="shared" si="2230"/>
        <v>7238.9960965415294</v>
      </c>
      <c r="BH895" s="18">
        <f t="shared" si="2230"/>
        <v>4346.3830282523559</v>
      </c>
      <c r="BI895" s="18">
        <f t="shared" si="2230"/>
        <v>2885.543372854012</v>
      </c>
      <c r="BJ895" s="18">
        <f t="shared" si="2230"/>
        <v>6620.195441673698</v>
      </c>
      <c r="BK895" s="18">
        <f t="shared" si="2230"/>
        <v>6725.6058111951097</v>
      </c>
      <c r="BL895" s="18">
        <f t="shared" si="2230"/>
        <v>4080.5975908593937</v>
      </c>
      <c r="BM895" s="18">
        <f t="shared" si="2230"/>
        <v>2556.108935151452</v>
      </c>
      <c r="BN895" s="18">
        <f t="shared" si="2230"/>
        <v>6112.7348464091165</v>
      </c>
      <c r="BO895" s="18">
        <f t="shared" si="2230"/>
        <v>6344.1771096744824</v>
      </c>
      <c r="BP895" s="18">
        <f t="shared" si="2230"/>
        <v>3225.9653230949539</v>
      </c>
      <c r="BQ895" s="18">
        <f t="shared" si="2230"/>
        <v>2107.9427364652543</v>
      </c>
      <c r="BR895" s="18">
        <f t="shared" si="2230"/>
        <v>5020.6418248699174</v>
      </c>
      <c r="BS895" s="18">
        <f t="shared" si="2230"/>
        <v>5512.2191309810205</v>
      </c>
      <c r="BT895" s="18">
        <f t="shared" si="2230"/>
        <v>3350.4647046435052</v>
      </c>
      <c r="BU895" s="18">
        <f t="shared" si="2230"/>
        <v>1945.8213869003348</v>
      </c>
      <c r="BV895" s="18">
        <f t="shared" ref="BV895:DA895" si="2231">IFERROR(BV865/BV893,0)</f>
        <v>4639.9279012675433</v>
      </c>
      <c r="BW895" s="18">
        <f t="shared" si="2231"/>
        <v>5353.3581654235395</v>
      </c>
      <c r="BX895" s="18">
        <f t="shared" si="2231"/>
        <v>3274.7673632105761</v>
      </c>
      <c r="BY895" s="18">
        <f t="shared" si="2231"/>
        <v>1872.115810455233</v>
      </c>
      <c r="BZ895" s="18">
        <f t="shared" si="2231"/>
        <v>4609.6541091570471</v>
      </c>
      <c r="CA895" s="18">
        <f t="shared" si="2231"/>
        <v>4976.6132963909631</v>
      </c>
      <c r="CB895" s="18">
        <f t="shared" si="2231"/>
        <v>3090.1955047513516</v>
      </c>
      <c r="CC895" s="18">
        <f t="shared" si="2231"/>
        <v>1759.9049157363313</v>
      </c>
      <c r="CD895" s="18">
        <f t="shared" si="2231"/>
        <v>4279.7933116445129</v>
      </c>
      <c r="CE895" s="18">
        <f t="shared" si="2231"/>
        <v>4867.317490526706</v>
      </c>
      <c r="CF895" s="18">
        <f t="shared" si="2231"/>
        <v>2976.3646959724124</v>
      </c>
      <c r="CG895" s="18">
        <f t="shared" si="2231"/>
        <v>1404.258996999868</v>
      </c>
      <c r="CH895" s="18">
        <f t="shared" si="2231"/>
        <v>3810.6609408159907</v>
      </c>
      <c r="CI895" s="18">
        <f t="shared" si="2231"/>
        <v>4312.2214185112189</v>
      </c>
      <c r="CJ895" s="18">
        <f t="shared" si="2231"/>
        <v>2498.4512457925534</v>
      </c>
      <c r="CK895" s="18">
        <f t="shared" si="2231"/>
        <v>1266.7635333246453</v>
      </c>
      <c r="CL895" s="18">
        <f t="shared" si="2231"/>
        <v>3610.1436644194855</v>
      </c>
      <c r="CM895" s="18">
        <f t="shared" si="2231"/>
        <v>4190.6000187097134</v>
      </c>
      <c r="CN895" s="18">
        <f t="shared" si="2231"/>
        <v>2429.1101467969884</v>
      </c>
      <c r="CO895" s="18">
        <f t="shared" si="2231"/>
        <v>1232.8931364653233</v>
      </c>
      <c r="CP895" s="18">
        <f t="shared" si="2231"/>
        <v>3539.2005581272056</v>
      </c>
      <c r="CQ895" s="18">
        <f t="shared" si="2231"/>
        <v>4114.0084634237146</v>
      </c>
      <c r="CR895" s="18">
        <f t="shared" si="2231"/>
        <v>2429.8506855447108</v>
      </c>
      <c r="CS895" s="18">
        <f t="shared" si="2231"/>
        <v>1243.6571945500837</v>
      </c>
      <c r="CT895" s="18">
        <f t="shared" si="2231"/>
        <v>3499.9538400067568</v>
      </c>
      <c r="CU895" s="18">
        <f t="shared" si="2231"/>
        <v>4054.6669231557057</v>
      </c>
      <c r="CV895" s="18">
        <f t="shared" si="2231"/>
        <v>0</v>
      </c>
      <c r="CW895" s="18">
        <f t="shared" si="2231"/>
        <v>0</v>
      </c>
      <c r="CX895" s="18">
        <f t="shared" si="2231"/>
        <v>0</v>
      </c>
      <c r="CY895" s="18">
        <f t="shared" si="2231"/>
        <v>0</v>
      </c>
      <c r="CZ895" s="18">
        <f t="shared" si="2231"/>
        <v>0</v>
      </c>
      <c r="DA895" s="18">
        <f t="shared" si="2231"/>
        <v>0</v>
      </c>
      <c r="DB895" s="18">
        <f t="shared" ref="DB895:EG895" si="2232">IFERROR(DB865/DB893,0)</f>
        <v>0</v>
      </c>
      <c r="DC895" s="18">
        <f t="shared" si="2232"/>
        <v>0</v>
      </c>
      <c r="DD895" s="18">
        <f t="shared" si="2232"/>
        <v>0</v>
      </c>
      <c r="DE895" s="18">
        <f t="shared" si="2232"/>
        <v>0</v>
      </c>
      <c r="DF895" s="18">
        <f t="shared" si="2232"/>
        <v>0</v>
      </c>
      <c r="DG895" s="18">
        <f t="shared" si="2232"/>
        <v>0</v>
      </c>
      <c r="DH895" s="18">
        <f t="shared" si="2232"/>
        <v>0</v>
      </c>
      <c r="DI895" s="18">
        <f t="shared" si="2232"/>
        <v>0</v>
      </c>
      <c r="DJ895" s="18">
        <f t="shared" si="2232"/>
        <v>0</v>
      </c>
      <c r="DK895" s="18">
        <f t="shared" si="2232"/>
        <v>0</v>
      </c>
      <c r="DL895" s="18">
        <f t="shared" si="2232"/>
        <v>0</v>
      </c>
      <c r="DM895" s="18">
        <f t="shared" si="2232"/>
        <v>0</v>
      </c>
      <c r="DN895" s="18">
        <f t="shared" si="2232"/>
        <v>0</v>
      </c>
      <c r="DO895" s="18">
        <f t="shared" si="2232"/>
        <v>0</v>
      </c>
      <c r="DP895" s="18">
        <f t="shared" si="2232"/>
        <v>0</v>
      </c>
      <c r="DQ895" s="18">
        <f t="shared" si="2232"/>
        <v>0</v>
      </c>
      <c r="DR895" s="18">
        <f t="shared" si="2232"/>
        <v>0</v>
      </c>
      <c r="DS895" s="18">
        <f t="shared" si="2232"/>
        <v>0</v>
      </c>
      <c r="DT895" s="18">
        <f t="shared" si="2232"/>
        <v>0</v>
      </c>
      <c r="DU895" s="18">
        <f t="shared" si="2232"/>
        <v>0</v>
      </c>
      <c r="DV895" s="18">
        <f t="shared" si="2232"/>
        <v>0</v>
      </c>
      <c r="DW895" s="18">
        <f t="shared" si="2232"/>
        <v>0</v>
      </c>
      <c r="DX895" s="18">
        <f t="shared" si="2232"/>
        <v>0</v>
      </c>
      <c r="DY895" s="18">
        <f t="shared" si="2232"/>
        <v>0</v>
      </c>
      <c r="DZ895" s="18">
        <f t="shared" si="2232"/>
        <v>0</v>
      </c>
      <c r="EA895" s="18">
        <f t="shared" si="2232"/>
        <v>0</v>
      </c>
      <c r="EB895" s="18">
        <f t="shared" si="2232"/>
        <v>0</v>
      </c>
      <c r="EC895" s="18">
        <f t="shared" si="2232"/>
        <v>0</v>
      </c>
      <c r="ED895" s="18">
        <f t="shared" si="2232"/>
        <v>0</v>
      </c>
      <c r="EE895" s="18">
        <f t="shared" si="2232"/>
        <v>0</v>
      </c>
      <c r="EF895" s="18">
        <f t="shared" si="2232"/>
        <v>0</v>
      </c>
      <c r="EG895" s="18">
        <f t="shared" si="2232"/>
        <v>0</v>
      </c>
      <c r="EH895" s="18">
        <f t="shared" ref="EH895:FR895" si="2233">IFERROR(EH865/EH893,0)</f>
        <v>0</v>
      </c>
      <c r="EI895" s="18">
        <f t="shared" si="2233"/>
        <v>0</v>
      </c>
      <c r="EJ895" s="18">
        <f t="shared" si="2233"/>
        <v>0</v>
      </c>
      <c r="EK895" s="18">
        <f t="shared" si="2233"/>
        <v>0</v>
      </c>
      <c r="EL895" s="18">
        <f t="shared" si="2233"/>
        <v>0</v>
      </c>
      <c r="EM895" s="18">
        <f t="shared" si="2233"/>
        <v>0</v>
      </c>
      <c r="EN895" s="18">
        <f t="shared" si="2233"/>
        <v>0</v>
      </c>
      <c r="EO895" s="18">
        <f t="shared" si="2233"/>
        <v>0</v>
      </c>
      <c r="EP895" s="18">
        <f t="shared" si="2233"/>
        <v>0</v>
      </c>
      <c r="EQ895" s="18">
        <f t="shared" si="2233"/>
        <v>0</v>
      </c>
      <c r="ER895" s="18">
        <f t="shared" si="2233"/>
        <v>0</v>
      </c>
      <c r="ES895" s="18">
        <f t="shared" si="2233"/>
        <v>0</v>
      </c>
      <c r="ET895" s="18">
        <f t="shared" si="2233"/>
        <v>0</v>
      </c>
      <c r="EU895" s="18">
        <f t="shared" si="2233"/>
        <v>0</v>
      </c>
      <c r="EV895" s="18">
        <f t="shared" si="2233"/>
        <v>0</v>
      </c>
      <c r="EW895" s="18">
        <f t="shared" si="2233"/>
        <v>0</v>
      </c>
      <c r="EX895" s="18">
        <f t="shared" si="2233"/>
        <v>0</v>
      </c>
      <c r="EY895" s="18">
        <f t="shared" si="2233"/>
        <v>0</v>
      </c>
      <c r="EZ895" s="18">
        <f t="shared" si="2233"/>
        <v>0</v>
      </c>
      <c r="FA895" s="18">
        <f t="shared" si="2233"/>
        <v>0</v>
      </c>
      <c r="FB895" s="18">
        <f t="shared" si="2233"/>
        <v>0</v>
      </c>
      <c r="FC895" s="18">
        <f t="shared" si="2233"/>
        <v>0</v>
      </c>
      <c r="FD895" s="18">
        <f t="shared" si="2233"/>
        <v>0</v>
      </c>
      <c r="FE895" s="18">
        <f t="shared" si="2233"/>
        <v>0</v>
      </c>
      <c r="FF895" s="18">
        <f t="shared" si="2233"/>
        <v>0</v>
      </c>
      <c r="FG895" s="18">
        <f t="shared" si="2233"/>
        <v>0</v>
      </c>
      <c r="FH895" s="18">
        <f t="shared" si="2233"/>
        <v>0</v>
      </c>
      <c r="FI895" s="18">
        <f t="shared" si="2233"/>
        <v>0</v>
      </c>
      <c r="FJ895" s="18">
        <f t="shared" si="2233"/>
        <v>0</v>
      </c>
      <c r="FK895" s="18">
        <f t="shared" si="2233"/>
        <v>0</v>
      </c>
      <c r="FL895" s="18">
        <f t="shared" si="2233"/>
        <v>0</v>
      </c>
      <c r="FM895" s="18">
        <f t="shared" si="2233"/>
        <v>0</v>
      </c>
      <c r="FN895" s="18">
        <f t="shared" si="2233"/>
        <v>0</v>
      </c>
      <c r="FO895" s="18">
        <f t="shared" si="2233"/>
        <v>0</v>
      </c>
      <c r="FP895" s="18">
        <f t="shared" si="2233"/>
        <v>0</v>
      </c>
      <c r="FQ895" s="18">
        <f t="shared" si="2233"/>
        <v>0</v>
      </c>
      <c r="FR895" s="18">
        <f t="shared" si="2233"/>
        <v>0</v>
      </c>
    </row>
    <row r="896" spans="3:174"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8"/>
      <c r="BC896" s="18"/>
      <c r="BD896" s="18"/>
      <c r="BE896" s="18"/>
      <c r="BF896" s="18"/>
      <c r="BG896" s="18"/>
      <c r="BH896" s="18"/>
      <c r="BI896" s="18"/>
      <c r="BJ896" s="18"/>
      <c r="BK896" s="18"/>
      <c r="BL896" s="18"/>
      <c r="BM896" s="18"/>
      <c r="BN896" s="18"/>
      <c r="BO896" s="18"/>
      <c r="BP896" s="18"/>
      <c r="BQ896" s="18"/>
      <c r="BR896" s="18"/>
      <c r="BS896" s="18"/>
      <c r="BT896" s="18"/>
      <c r="BU896" s="18"/>
      <c r="BV896" s="18"/>
      <c r="BW896" s="18"/>
      <c r="BX896" s="18"/>
      <c r="BY896" s="18"/>
      <c r="BZ896" s="18"/>
      <c r="CA896" s="18"/>
      <c r="CB896" s="18"/>
      <c r="CC896" s="18"/>
      <c r="CD896" s="18"/>
      <c r="CE896" s="18"/>
      <c r="CF896" s="18"/>
      <c r="CG896" s="18"/>
      <c r="CH896" s="18"/>
      <c r="CI896" s="18"/>
      <c r="CJ896" s="18"/>
      <c r="CK896" s="18"/>
      <c r="CL896" s="18"/>
      <c r="CM896" s="18"/>
      <c r="CN896" s="18"/>
      <c r="CO896" s="18"/>
      <c r="CP896" s="18"/>
      <c r="CQ896" s="18"/>
      <c r="CR896" s="18"/>
      <c r="CS896" s="18"/>
      <c r="CT896" s="18"/>
      <c r="CU896" s="18"/>
      <c r="CV896" s="18"/>
      <c r="CW896" s="18"/>
      <c r="CX896" s="18"/>
      <c r="CY896" s="18"/>
      <c r="CZ896" s="18"/>
      <c r="DA896" s="18"/>
      <c r="DB896" s="18"/>
      <c r="DC896" s="18"/>
      <c r="DD896" s="18"/>
      <c r="DE896" s="18"/>
      <c r="DF896" s="18"/>
      <c r="DG896" s="18"/>
      <c r="DH896" s="18"/>
      <c r="DI896" s="18"/>
      <c r="DJ896" s="18"/>
      <c r="DK896" s="18"/>
      <c r="DL896" s="18"/>
      <c r="DM896" s="18"/>
      <c r="DN896" s="18"/>
      <c r="DO896" s="18"/>
      <c r="DP896" s="18"/>
      <c r="DQ896" s="18"/>
      <c r="DR896" s="18"/>
      <c r="DS896" s="18"/>
      <c r="DT896" s="18"/>
      <c r="DU896" s="18"/>
      <c r="DV896" s="18"/>
      <c r="DW896" s="18"/>
      <c r="DX896" s="18"/>
      <c r="DY896" s="18"/>
      <c r="DZ896" s="18"/>
      <c r="EA896" s="18"/>
      <c r="EB896" s="18"/>
      <c r="EC896" s="18"/>
      <c r="ED896" s="18"/>
      <c r="EE896" s="18"/>
      <c r="EF896" s="18"/>
      <c r="EG896" s="18"/>
      <c r="EH896" s="18"/>
      <c r="EI896" s="18"/>
      <c r="EJ896" s="18"/>
      <c r="EK896" s="18"/>
      <c r="EL896" s="18"/>
      <c r="EM896" s="18"/>
      <c r="EN896" s="18"/>
      <c r="EO896" s="18"/>
      <c r="EP896" s="18"/>
      <c r="EQ896" s="18"/>
      <c r="ER896" s="18"/>
      <c r="ES896" s="18"/>
      <c r="ET896" s="18"/>
      <c r="EU896" s="18"/>
      <c r="EV896" s="18"/>
      <c r="EW896" s="18"/>
      <c r="EX896" s="18"/>
      <c r="EY896" s="18"/>
      <c r="EZ896" s="18"/>
      <c r="FA896" s="18"/>
      <c r="FB896" s="18"/>
      <c r="FC896" s="18"/>
      <c r="FD896" s="18"/>
      <c r="FE896" s="18"/>
      <c r="FF896" s="18"/>
      <c r="FG896" s="18"/>
      <c r="FH896" s="18"/>
      <c r="FI896" s="18"/>
      <c r="FJ896" s="18"/>
      <c r="FK896" s="18"/>
      <c r="FL896" s="18"/>
      <c r="FM896" s="18"/>
      <c r="FN896" s="18"/>
      <c r="FO896" s="18"/>
      <c r="FP896" s="18"/>
      <c r="FQ896" s="18"/>
      <c r="FR896" s="18"/>
    </row>
    <row r="897" spans="3:174">
      <c r="C897" s="30" t="s">
        <v>500</v>
      </c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8"/>
      <c r="BC897" s="18"/>
      <c r="BD897" s="18"/>
      <c r="BE897" s="18"/>
      <c r="BF897" s="18"/>
      <c r="BG897" s="18"/>
      <c r="BH897" s="18"/>
      <c r="BI897" s="18"/>
      <c r="BJ897" s="18"/>
      <c r="BK897" s="18"/>
      <c r="BL897" s="18"/>
      <c r="BM897" s="18"/>
      <c r="BN897" s="18"/>
      <c r="BO897" s="18"/>
      <c r="BP897" s="18"/>
      <c r="BQ897" s="18"/>
      <c r="BR897" s="18"/>
      <c r="BS897" s="18"/>
      <c r="BT897" s="18"/>
      <c r="BU897" s="18"/>
      <c r="BV897" s="18"/>
      <c r="BW897" s="18"/>
      <c r="BX897" s="18"/>
      <c r="BY897" s="18"/>
      <c r="BZ897" s="18"/>
      <c r="CA897" s="18"/>
      <c r="CB897" s="18"/>
      <c r="CC897" s="18"/>
      <c r="CD897" s="18"/>
      <c r="CE897" s="18"/>
      <c r="CF897" s="18"/>
      <c r="CG897" s="18"/>
      <c r="CH897" s="18"/>
      <c r="CI897" s="18"/>
      <c r="CJ897" s="18"/>
      <c r="CK897" s="18"/>
      <c r="CL897" s="18"/>
      <c r="CM897" s="18"/>
      <c r="CN897" s="18"/>
      <c r="CO897" s="18"/>
      <c r="CP897" s="18"/>
      <c r="CQ897" s="18"/>
      <c r="CR897" s="18"/>
      <c r="CS897" s="18"/>
      <c r="CT897" s="18"/>
      <c r="CU897" s="18"/>
      <c r="CV897" s="18"/>
      <c r="CW897" s="18"/>
      <c r="CX897" s="18"/>
      <c r="CY897" s="18"/>
      <c r="CZ897" s="18"/>
      <c r="DA897" s="18"/>
      <c r="DB897" s="18"/>
      <c r="DC897" s="18"/>
      <c r="DD897" s="18"/>
      <c r="DE897" s="18"/>
      <c r="DF897" s="18"/>
      <c r="DG897" s="18"/>
      <c r="DH897" s="18"/>
      <c r="DI897" s="18"/>
      <c r="DJ897" s="18"/>
      <c r="DK897" s="18"/>
      <c r="DL897" s="18"/>
      <c r="DM897" s="18"/>
      <c r="DN897" s="18"/>
      <c r="DO897" s="18"/>
      <c r="DP897" s="18"/>
      <c r="DQ897" s="18"/>
      <c r="DR897" s="18"/>
      <c r="DS897" s="18"/>
      <c r="DT897" s="18"/>
      <c r="DU897" s="18"/>
      <c r="DV897" s="18"/>
      <c r="DW897" s="18"/>
      <c r="DX897" s="18"/>
      <c r="DY897" s="18"/>
      <c r="DZ897" s="18"/>
      <c r="EA897" s="18"/>
      <c r="EB897" s="18"/>
      <c r="EC897" s="18"/>
      <c r="ED897" s="18"/>
      <c r="EE897" s="18"/>
      <c r="EF897" s="18"/>
      <c r="EG897" s="18"/>
      <c r="EH897" s="18"/>
      <c r="EI897" s="18"/>
      <c r="EJ897" s="18"/>
      <c r="EK897" s="18"/>
      <c r="EL897" s="18"/>
      <c r="EM897" s="18"/>
      <c r="EN897" s="18"/>
      <c r="EO897" s="18"/>
      <c r="EP897" s="18"/>
      <c r="EQ897" s="18"/>
      <c r="ER897" s="18"/>
      <c r="ES897" s="18"/>
      <c r="ET897" s="18"/>
      <c r="EU897" s="18"/>
      <c r="EV897" s="18"/>
      <c r="EW897" s="18"/>
      <c r="EX897" s="18"/>
      <c r="EY897" s="18"/>
      <c r="EZ897" s="18"/>
      <c r="FA897" s="18"/>
      <c r="FB897" s="18"/>
      <c r="FC897" s="18"/>
      <c r="FD897" s="18"/>
      <c r="FE897" s="18"/>
      <c r="FF897" s="18"/>
      <c r="FG897" s="18"/>
      <c r="FH897" s="18"/>
      <c r="FI897" s="18"/>
      <c r="FJ897" s="18"/>
      <c r="FK897" s="18"/>
      <c r="FL897" s="18"/>
      <c r="FM897" s="18"/>
      <c r="FN897" s="18"/>
      <c r="FO897" s="18"/>
      <c r="FP897" s="18"/>
      <c r="FQ897" s="18"/>
      <c r="FR897" s="18"/>
    </row>
    <row r="898" spans="3:174" ht="13.8" thickBot="1">
      <c r="C898" t="s">
        <v>501</v>
      </c>
      <c r="D898" s="144" t="s">
        <v>974</v>
      </c>
      <c r="J898" s="141">
        <f>J$890 * SUM(J904:J905)</f>
        <v>0</v>
      </c>
      <c r="K898" s="141">
        <f t="shared" ref="K898:BV898" ca="1" si="2234">K$890 * SUM(K904:K905)</f>
        <v>0</v>
      </c>
      <c r="L898" s="141">
        <f t="shared" ca="1" si="2234"/>
        <v>0</v>
      </c>
      <c r="M898" s="141">
        <f t="shared" ca="1" si="2234"/>
        <v>0</v>
      </c>
      <c r="N898" s="141">
        <f ca="1">N$890 * SUM(N904:N905)</f>
        <v>0</v>
      </c>
      <c r="O898" s="141">
        <f t="shared" ca="1" si="2234"/>
        <v>0</v>
      </c>
      <c r="P898" s="141">
        <f t="shared" ca="1" si="2234"/>
        <v>0</v>
      </c>
      <c r="Q898" s="141">
        <f t="shared" ca="1" si="2234"/>
        <v>0</v>
      </c>
      <c r="R898" s="141">
        <f t="shared" ca="1" si="2234"/>
        <v>0</v>
      </c>
      <c r="S898" s="141">
        <f t="shared" ca="1" si="2234"/>
        <v>0</v>
      </c>
      <c r="T898" s="141">
        <f t="shared" ca="1" si="2234"/>
        <v>0</v>
      </c>
      <c r="U898" s="141">
        <f t="shared" ca="1" si="2234"/>
        <v>0</v>
      </c>
      <c r="V898" s="141">
        <f t="shared" ca="1" si="2234"/>
        <v>0</v>
      </c>
      <c r="W898" s="141">
        <f t="shared" ca="1" si="2234"/>
        <v>0</v>
      </c>
      <c r="X898" s="141">
        <f t="shared" ca="1" si="2234"/>
        <v>0</v>
      </c>
      <c r="Y898" s="141">
        <f t="shared" ca="1" si="2234"/>
        <v>0</v>
      </c>
      <c r="Z898" s="141">
        <f t="shared" ca="1" si="2234"/>
        <v>0</v>
      </c>
      <c r="AA898" s="141">
        <f t="shared" ca="1" si="2234"/>
        <v>0</v>
      </c>
      <c r="AB898" s="141">
        <f t="shared" ca="1" si="2234"/>
        <v>3939.9945205479453</v>
      </c>
      <c r="AC898" s="141">
        <f t="shared" ca="1" si="2234"/>
        <v>4129.4939201609359</v>
      </c>
      <c r="AD898" s="141">
        <f t="shared" ca="1" si="2234"/>
        <v>3870.2523190036877</v>
      </c>
      <c r="AE898" s="141">
        <f t="shared" ca="1" si="2234"/>
        <v>3742.0846813915218</v>
      </c>
      <c r="AF898" s="141">
        <f t="shared" ca="1" si="2234"/>
        <v>3721.0689734097527</v>
      </c>
      <c r="AG898" s="141">
        <f t="shared" ca="1" si="2234"/>
        <v>0</v>
      </c>
      <c r="AH898" s="141">
        <f t="shared" ca="1" si="2234"/>
        <v>0</v>
      </c>
      <c r="AI898" s="141">
        <f t="shared" ca="1" si="2234"/>
        <v>0</v>
      </c>
      <c r="AJ898" s="141">
        <f t="shared" ca="1" si="2234"/>
        <v>0</v>
      </c>
      <c r="AK898" s="141">
        <f t="shared" ca="1" si="2234"/>
        <v>0</v>
      </c>
      <c r="AL898" s="141">
        <f t="shared" ca="1" si="2234"/>
        <v>0</v>
      </c>
      <c r="AM898" s="141">
        <f t="shared" ca="1" si="2234"/>
        <v>0</v>
      </c>
      <c r="AN898" s="141">
        <f t="shared" ca="1" si="2234"/>
        <v>0</v>
      </c>
      <c r="AO898" s="141">
        <f t="shared" ca="1" si="2234"/>
        <v>0</v>
      </c>
      <c r="AP898" s="141">
        <f t="shared" ca="1" si="2234"/>
        <v>0</v>
      </c>
      <c r="AQ898" s="141">
        <f t="shared" ca="1" si="2234"/>
        <v>0</v>
      </c>
      <c r="AR898" s="141">
        <f t="shared" ca="1" si="2234"/>
        <v>0</v>
      </c>
      <c r="AS898" s="141">
        <f t="shared" ca="1" si="2234"/>
        <v>0</v>
      </c>
      <c r="AT898" s="141">
        <f t="shared" ca="1" si="2234"/>
        <v>0</v>
      </c>
      <c r="AU898" s="141">
        <f t="shared" ca="1" si="2234"/>
        <v>0</v>
      </c>
      <c r="AV898" s="141">
        <f t="shared" ca="1" si="2234"/>
        <v>0</v>
      </c>
      <c r="AW898" s="141">
        <f t="shared" ca="1" si="2234"/>
        <v>0</v>
      </c>
      <c r="AX898" s="141">
        <f t="shared" ca="1" si="2234"/>
        <v>0</v>
      </c>
      <c r="AY898" s="141">
        <f t="shared" ca="1" si="2234"/>
        <v>0</v>
      </c>
      <c r="AZ898" s="141">
        <f t="shared" ca="1" si="2234"/>
        <v>0</v>
      </c>
      <c r="BA898" s="141">
        <f t="shared" ca="1" si="2234"/>
        <v>0</v>
      </c>
      <c r="BB898" s="141">
        <f t="shared" ca="1" si="2234"/>
        <v>0</v>
      </c>
      <c r="BC898" s="141">
        <f t="shared" ca="1" si="2234"/>
        <v>0</v>
      </c>
      <c r="BD898" s="141">
        <f t="shared" ca="1" si="2234"/>
        <v>0</v>
      </c>
      <c r="BE898" s="141">
        <f t="shared" ca="1" si="2234"/>
        <v>0</v>
      </c>
      <c r="BF898" s="141">
        <f t="shared" ca="1" si="2234"/>
        <v>0</v>
      </c>
      <c r="BG898" s="141">
        <f t="shared" ca="1" si="2234"/>
        <v>0</v>
      </c>
      <c r="BH898" s="141">
        <f t="shared" ca="1" si="2234"/>
        <v>0</v>
      </c>
      <c r="BI898" s="141">
        <f t="shared" ca="1" si="2234"/>
        <v>0</v>
      </c>
      <c r="BJ898" s="141">
        <f t="shared" ca="1" si="2234"/>
        <v>0</v>
      </c>
      <c r="BK898" s="141">
        <f t="shared" ca="1" si="2234"/>
        <v>0</v>
      </c>
      <c r="BL898" s="141">
        <f t="shared" ca="1" si="2234"/>
        <v>0</v>
      </c>
      <c r="BM898" s="141">
        <f t="shared" ca="1" si="2234"/>
        <v>0</v>
      </c>
      <c r="BN898" s="141">
        <f t="shared" ca="1" si="2234"/>
        <v>0</v>
      </c>
      <c r="BO898" s="141">
        <f t="shared" ca="1" si="2234"/>
        <v>0</v>
      </c>
      <c r="BP898" s="141">
        <f t="shared" ca="1" si="2234"/>
        <v>0</v>
      </c>
      <c r="BQ898" s="141">
        <f t="shared" ca="1" si="2234"/>
        <v>0</v>
      </c>
      <c r="BR898" s="141">
        <f t="shared" ca="1" si="2234"/>
        <v>0</v>
      </c>
      <c r="BS898" s="141">
        <f t="shared" ca="1" si="2234"/>
        <v>0</v>
      </c>
      <c r="BT898" s="141">
        <f t="shared" ca="1" si="2234"/>
        <v>0</v>
      </c>
      <c r="BU898" s="141">
        <f t="shared" ca="1" si="2234"/>
        <v>0</v>
      </c>
      <c r="BV898" s="141">
        <f t="shared" ca="1" si="2234"/>
        <v>0</v>
      </c>
      <c r="BW898" s="141">
        <f t="shared" ref="BW898:EH898" ca="1" si="2235">BW$890 * SUM(BW904:BW905)</f>
        <v>0</v>
      </c>
      <c r="BX898" s="141">
        <f t="shared" ca="1" si="2235"/>
        <v>0</v>
      </c>
      <c r="BY898" s="141">
        <f t="shared" ca="1" si="2235"/>
        <v>0</v>
      </c>
      <c r="BZ898" s="141">
        <f t="shared" ca="1" si="2235"/>
        <v>0</v>
      </c>
      <c r="CA898" s="141">
        <f t="shared" ca="1" si="2235"/>
        <v>0</v>
      </c>
      <c r="CB898" s="141">
        <f t="shared" ca="1" si="2235"/>
        <v>0</v>
      </c>
      <c r="CC898" s="141">
        <f t="shared" ca="1" si="2235"/>
        <v>0</v>
      </c>
      <c r="CD898" s="141">
        <f t="shared" ca="1" si="2235"/>
        <v>0</v>
      </c>
      <c r="CE898" s="141">
        <f t="shared" ca="1" si="2235"/>
        <v>0</v>
      </c>
      <c r="CF898" s="141">
        <f t="shared" ca="1" si="2235"/>
        <v>0</v>
      </c>
      <c r="CG898" s="141">
        <f t="shared" ca="1" si="2235"/>
        <v>0</v>
      </c>
      <c r="CH898" s="141">
        <f t="shared" ca="1" si="2235"/>
        <v>0</v>
      </c>
      <c r="CI898" s="141">
        <f t="shared" ca="1" si="2235"/>
        <v>0</v>
      </c>
      <c r="CJ898" s="141">
        <f t="shared" ca="1" si="2235"/>
        <v>0</v>
      </c>
      <c r="CK898" s="141">
        <f t="shared" ca="1" si="2235"/>
        <v>0</v>
      </c>
      <c r="CL898" s="141">
        <f t="shared" ca="1" si="2235"/>
        <v>0</v>
      </c>
      <c r="CM898" s="141">
        <f t="shared" ca="1" si="2235"/>
        <v>0</v>
      </c>
      <c r="CN898" s="141">
        <f t="shared" ca="1" si="2235"/>
        <v>0</v>
      </c>
      <c r="CO898" s="141">
        <f t="shared" ca="1" si="2235"/>
        <v>0</v>
      </c>
      <c r="CP898" s="141">
        <f t="shared" ca="1" si="2235"/>
        <v>0</v>
      </c>
      <c r="CQ898" s="141">
        <f t="shared" ca="1" si="2235"/>
        <v>0</v>
      </c>
      <c r="CR898" s="141">
        <f t="shared" ca="1" si="2235"/>
        <v>0</v>
      </c>
      <c r="CS898" s="141">
        <f t="shared" ca="1" si="2235"/>
        <v>0</v>
      </c>
      <c r="CT898" s="141">
        <f t="shared" ca="1" si="2235"/>
        <v>0</v>
      </c>
      <c r="CU898" s="141">
        <f t="shared" ca="1" si="2235"/>
        <v>0</v>
      </c>
      <c r="CV898" s="141">
        <f t="shared" ca="1" si="2235"/>
        <v>0</v>
      </c>
      <c r="CW898" s="141">
        <f t="shared" ca="1" si="2235"/>
        <v>0</v>
      </c>
      <c r="CX898" s="141">
        <f t="shared" ca="1" si="2235"/>
        <v>0</v>
      </c>
      <c r="CY898" s="141">
        <f t="shared" ca="1" si="2235"/>
        <v>0</v>
      </c>
      <c r="CZ898" s="141">
        <f t="shared" ca="1" si="2235"/>
        <v>0</v>
      </c>
      <c r="DA898" s="141">
        <f t="shared" ca="1" si="2235"/>
        <v>0</v>
      </c>
      <c r="DB898" s="141">
        <f t="shared" ca="1" si="2235"/>
        <v>0</v>
      </c>
      <c r="DC898" s="141">
        <f t="shared" ca="1" si="2235"/>
        <v>0</v>
      </c>
      <c r="DD898" s="141">
        <f t="shared" ca="1" si="2235"/>
        <v>0</v>
      </c>
      <c r="DE898" s="141">
        <f t="shared" ca="1" si="2235"/>
        <v>0</v>
      </c>
      <c r="DF898" s="141">
        <f t="shared" ca="1" si="2235"/>
        <v>0</v>
      </c>
      <c r="DG898" s="141">
        <f t="shared" ca="1" si="2235"/>
        <v>0</v>
      </c>
      <c r="DH898" s="141">
        <f t="shared" ca="1" si="2235"/>
        <v>0</v>
      </c>
      <c r="DI898" s="141">
        <f t="shared" ca="1" si="2235"/>
        <v>0</v>
      </c>
      <c r="DJ898" s="141">
        <f t="shared" ca="1" si="2235"/>
        <v>0</v>
      </c>
      <c r="DK898" s="141">
        <f t="shared" ca="1" si="2235"/>
        <v>0</v>
      </c>
      <c r="DL898" s="141">
        <f t="shared" ca="1" si="2235"/>
        <v>0</v>
      </c>
      <c r="DM898" s="141">
        <f t="shared" ca="1" si="2235"/>
        <v>0</v>
      </c>
      <c r="DN898" s="141">
        <f t="shared" ca="1" si="2235"/>
        <v>0</v>
      </c>
      <c r="DO898" s="141">
        <f t="shared" ca="1" si="2235"/>
        <v>0</v>
      </c>
      <c r="DP898" s="141">
        <f t="shared" ca="1" si="2235"/>
        <v>0</v>
      </c>
      <c r="DQ898" s="141">
        <f t="shared" ca="1" si="2235"/>
        <v>0</v>
      </c>
      <c r="DR898" s="141">
        <f t="shared" ca="1" si="2235"/>
        <v>0</v>
      </c>
      <c r="DS898" s="141">
        <f t="shared" ca="1" si="2235"/>
        <v>0</v>
      </c>
      <c r="DT898" s="141">
        <f t="shared" ca="1" si="2235"/>
        <v>0</v>
      </c>
      <c r="DU898" s="141">
        <f t="shared" ca="1" si="2235"/>
        <v>0</v>
      </c>
      <c r="DV898" s="141">
        <f t="shared" ca="1" si="2235"/>
        <v>0</v>
      </c>
      <c r="DW898" s="141">
        <f t="shared" ca="1" si="2235"/>
        <v>0</v>
      </c>
      <c r="DX898" s="141">
        <f t="shared" ca="1" si="2235"/>
        <v>0</v>
      </c>
      <c r="DY898" s="141">
        <f t="shared" ca="1" si="2235"/>
        <v>0</v>
      </c>
      <c r="DZ898" s="141">
        <f t="shared" ca="1" si="2235"/>
        <v>0</v>
      </c>
      <c r="EA898" s="141">
        <f t="shared" ca="1" si="2235"/>
        <v>0</v>
      </c>
      <c r="EB898" s="141">
        <f t="shared" ca="1" si="2235"/>
        <v>0</v>
      </c>
      <c r="EC898" s="141">
        <f t="shared" ca="1" si="2235"/>
        <v>0</v>
      </c>
      <c r="ED898" s="141">
        <f t="shared" ca="1" si="2235"/>
        <v>0</v>
      </c>
      <c r="EE898" s="141">
        <f t="shared" ca="1" si="2235"/>
        <v>0</v>
      </c>
      <c r="EF898" s="141">
        <f t="shared" ca="1" si="2235"/>
        <v>0</v>
      </c>
      <c r="EG898" s="141">
        <f t="shared" ca="1" si="2235"/>
        <v>0</v>
      </c>
      <c r="EH898" s="141">
        <f t="shared" ca="1" si="2235"/>
        <v>0</v>
      </c>
      <c r="EI898" s="141">
        <f t="shared" ref="EI898:FR898" ca="1" si="2236">EI$890 * SUM(EI904:EI905)</f>
        <v>0</v>
      </c>
      <c r="EJ898" s="141">
        <f t="shared" ca="1" si="2236"/>
        <v>0</v>
      </c>
      <c r="EK898" s="141">
        <f t="shared" ca="1" si="2236"/>
        <v>0</v>
      </c>
      <c r="EL898" s="141">
        <f t="shared" ca="1" si="2236"/>
        <v>0</v>
      </c>
      <c r="EM898" s="141">
        <f t="shared" ca="1" si="2236"/>
        <v>0</v>
      </c>
      <c r="EN898" s="141">
        <f t="shared" ca="1" si="2236"/>
        <v>0</v>
      </c>
      <c r="EO898" s="141">
        <f t="shared" ca="1" si="2236"/>
        <v>0</v>
      </c>
      <c r="EP898" s="141">
        <f t="shared" ca="1" si="2236"/>
        <v>0</v>
      </c>
      <c r="EQ898" s="141">
        <f t="shared" ca="1" si="2236"/>
        <v>0</v>
      </c>
      <c r="ER898" s="141">
        <f t="shared" ca="1" si="2236"/>
        <v>0</v>
      </c>
      <c r="ES898" s="141">
        <f t="shared" ca="1" si="2236"/>
        <v>0</v>
      </c>
      <c r="ET898" s="141">
        <f t="shared" ca="1" si="2236"/>
        <v>0</v>
      </c>
      <c r="EU898" s="141">
        <f t="shared" ca="1" si="2236"/>
        <v>0</v>
      </c>
      <c r="EV898" s="141">
        <f t="shared" ca="1" si="2236"/>
        <v>0</v>
      </c>
      <c r="EW898" s="141">
        <f t="shared" ca="1" si="2236"/>
        <v>0</v>
      </c>
      <c r="EX898" s="141">
        <f t="shared" ca="1" si="2236"/>
        <v>0</v>
      </c>
      <c r="EY898" s="141">
        <f t="shared" ca="1" si="2236"/>
        <v>0</v>
      </c>
      <c r="EZ898" s="141">
        <f t="shared" ca="1" si="2236"/>
        <v>0</v>
      </c>
      <c r="FA898" s="141">
        <f t="shared" ca="1" si="2236"/>
        <v>0</v>
      </c>
      <c r="FB898" s="141">
        <f t="shared" ca="1" si="2236"/>
        <v>0</v>
      </c>
      <c r="FC898" s="141">
        <f t="shared" ca="1" si="2236"/>
        <v>0</v>
      </c>
      <c r="FD898" s="141">
        <f t="shared" ca="1" si="2236"/>
        <v>0</v>
      </c>
      <c r="FE898" s="141">
        <f t="shared" ca="1" si="2236"/>
        <v>0</v>
      </c>
      <c r="FF898" s="141">
        <f t="shared" ca="1" si="2236"/>
        <v>0</v>
      </c>
      <c r="FG898" s="141">
        <f t="shared" ca="1" si="2236"/>
        <v>0</v>
      </c>
      <c r="FH898" s="141">
        <f t="shared" ca="1" si="2236"/>
        <v>0</v>
      </c>
      <c r="FI898" s="141">
        <f t="shared" ca="1" si="2236"/>
        <v>0</v>
      </c>
      <c r="FJ898" s="141">
        <f t="shared" ca="1" si="2236"/>
        <v>0</v>
      </c>
      <c r="FK898" s="141">
        <f t="shared" ca="1" si="2236"/>
        <v>0</v>
      </c>
      <c r="FL898" s="141">
        <f t="shared" ca="1" si="2236"/>
        <v>0</v>
      </c>
      <c r="FM898" s="141">
        <f t="shared" ca="1" si="2236"/>
        <v>0</v>
      </c>
      <c r="FN898" s="141">
        <f t="shared" ca="1" si="2236"/>
        <v>0</v>
      </c>
      <c r="FO898" s="141">
        <f t="shared" ca="1" si="2236"/>
        <v>0</v>
      </c>
      <c r="FP898" s="141">
        <f t="shared" ca="1" si="2236"/>
        <v>0</v>
      </c>
      <c r="FQ898" s="141">
        <f t="shared" ca="1" si="2236"/>
        <v>0</v>
      </c>
      <c r="FR898" s="141">
        <f t="shared" ca="1" si="2236"/>
        <v>0</v>
      </c>
    </row>
    <row r="899" spans="3:174" ht="13.8" thickTop="1"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8"/>
      <c r="BC899" s="18"/>
      <c r="BD899" s="18"/>
      <c r="BE899" s="18"/>
      <c r="BF899" s="18"/>
      <c r="BG899" s="18"/>
      <c r="BH899" s="18"/>
      <c r="BI899" s="18"/>
      <c r="BJ899" s="18"/>
      <c r="BK899" s="18"/>
      <c r="BL899" s="18"/>
      <c r="BM899" s="18"/>
      <c r="BN899" s="18"/>
      <c r="BO899" s="18"/>
      <c r="BP899" s="18"/>
      <c r="BQ899" s="18"/>
      <c r="BR899" s="18"/>
      <c r="BS899" s="18"/>
      <c r="BT899" s="18"/>
      <c r="BU899" s="18"/>
      <c r="BV899" s="18"/>
      <c r="BW899" s="18"/>
      <c r="BX899" s="18"/>
      <c r="BY899" s="18"/>
      <c r="BZ899" s="18"/>
      <c r="CA899" s="18"/>
      <c r="CB899" s="18"/>
      <c r="CC899" s="18"/>
      <c r="CD899" s="18"/>
      <c r="CE899" s="18"/>
      <c r="CF899" s="18"/>
      <c r="CG899" s="18"/>
      <c r="CH899" s="18"/>
      <c r="CI899" s="18"/>
      <c r="CJ899" s="18"/>
      <c r="CK899" s="18"/>
      <c r="CL899" s="18"/>
      <c r="CM899" s="18"/>
      <c r="CN899" s="18"/>
      <c r="CO899" s="18"/>
      <c r="CP899" s="18"/>
      <c r="CQ899" s="18"/>
      <c r="CR899" s="18"/>
      <c r="CS899" s="18"/>
      <c r="CT899" s="18"/>
      <c r="CU899" s="18"/>
      <c r="CV899" s="18"/>
      <c r="CW899" s="18"/>
      <c r="CX899" s="18"/>
      <c r="CY899" s="18"/>
      <c r="CZ899" s="18"/>
      <c r="DA899" s="18"/>
      <c r="DB899" s="18"/>
      <c r="DC899" s="18"/>
      <c r="DD899" s="18"/>
      <c r="DE899" s="18"/>
      <c r="DF899" s="18"/>
      <c r="DG899" s="18"/>
      <c r="DH899" s="18"/>
      <c r="DI899" s="18"/>
      <c r="DJ899" s="18"/>
      <c r="DK899" s="18"/>
      <c r="DL899" s="18"/>
      <c r="DM899" s="18"/>
      <c r="DN899" s="18"/>
      <c r="DO899" s="18"/>
      <c r="DP899" s="18"/>
      <c r="DQ899" s="18"/>
      <c r="DR899" s="18"/>
      <c r="DS899" s="18"/>
      <c r="DT899" s="18"/>
      <c r="DU899" s="18"/>
      <c r="DV899" s="18"/>
      <c r="DW899" s="18"/>
      <c r="DX899" s="18"/>
      <c r="DY899" s="18"/>
      <c r="DZ899" s="18"/>
      <c r="EA899" s="18"/>
      <c r="EB899" s="18"/>
      <c r="EC899" s="18"/>
      <c r="ED899" s="18"/>
      <c r="EE899" s="18"/>
      <c r="EF899" s="18"/>
      <c r="EG899" s="18"/>
      <c r="EH899" s="18"/>
      <c r="EI899" s="18"/>
      <c r="EJ899" s="18"/>
      <c r="EK899" s="18"/>
      <c r="EL899" s="18"/>
      <c r="EM899" s="18"/>
      <c r="EN899" s="18"/>
      <c r="EO899" s="18"/>
      <c r="EP899" s="18"/>
      <c r="EQ899" s="18"/>
      <c r="ER899" s="18"/>
      <c r="ES899" s="18"/>
      <c r="ET899" s="18"/>
      <c r="EU899" s="18"/>
      <c r="EV899" s="18"/>
      <c r="EW899" s="18"/>
      <c r="EX899" s="18"/>
      <c r="EY899" s="18"/>
      <c r="EZ899" s="18"/>
      <c r="FA899" s="18"/>
      <c r="FB899" s="18"/>
      <c r="FC899" s="18"/>
      <c r="FD899" s="18"/>
      <c r="FE899" s="18"/>
      <c r="FF899" s="18"/>
      <c r="FG899" s="18"/>
      <c r="FH899" s="18"/>
      <c r="FI899" s="18"/>
      <c r="FJ899" s="18"/>
      <c r="FK899" s="18"/>
      <c r="FL899" s="18"/>
      <c r="FM899" s="18"/>
      <c r="FN899" s="18"/>
      <c r="FO899" s="18"/>
      <c r="FP899" s="18"/>
      <c r="FQ899" s="18"/>
      <c r="FR899" s="18"/>
    </row>
    <row r="900" spans="3:174">
      <c r="C900" s="30" t="s">
        <v>528</v>
      </c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8"/>
      <c r="BC900" s="18"/>
      <c r="BD900" s="18"/>
      <c r="BE900" s="18"/>
      <c r="BF900" s="18"/>
      <c r="BG900" s="18"/>
      <c r="BH900" s="18"/>
      <c r="BI900" s="18"/>
      <c r="BJ900" s="18"/>
      <c r="BK900" s="18"/>
      <c r="BL900" s="18"/>
      <c r="BM900" s="18"/>
      <c r="BN900" s="18"/>
      <c r="BO900" s="18"/>
      <c r="BP900" s="18"/>
      <c r="BQ900" s="18"/>
      <c r="BR900" s="18"/>
      <c r="BS900" s="18"/>
      <c r="BT900" s="18"/>
      <c r="BU900" s="18"/>
      <c r="BV900" s="18"/>
      <c r="BW900" s="18"/>
      <c r="BX900" s="18"/>
      <c r="BY900" s="18"/>
      <c r="BZ900" s="18"/>
      <c r="CA900" s="18"/>
      <c r="CB900" s="18"/>
      <c r="CC900" s="18"/>
      <c r="CD900" s="18"/>
      <c r="CE900" s="18"/>
      <c r="CF900" s="18"/>
      <c r="CG900" s="18"/>
      <c r="CH900" s="18"/>
      <c r="CI900" s="18"/>
      <c r="CJ900" s="18"/>
      <c r="CK900" s="18"/>
      <c r="CL900" s="18"/>
      <c r="CM900" s="18"/>
      <c r="CN900" s="18"/>
      <c r="CO900" s="18"/>
      <c r="CP900" s="18"/>
      <c r="CQ900" s="18"/>
      <c r="CR900" s="18"/>
      <c r="CS900" s="18"/>
      <c r="CT900" s="18"/>
      <c r="CU900" s="18"/>
      <c r="CV900" s="18"/>
      <c r="CW900" s="18"/>
      <c r="CX900" s="18"/>
      <c r="CY900" s="18"/>
      <c r="CZ900" s="18"/>
      <c r="DA900" s="18"/>
      <c r="DB900" s="18"/>
      <c r="DC900" s="18"/>
      <c r="DD900" s="18"/>
      <c r="DE900" s="18"/>
      <c r="DF900" s="18"/>
      <c r="DG900" s="18"/>
      <c r="DH900" s="18"/>
      <c r="DI900" s="18"/>
      <c r="DJ900" s="18"/>
      <c r="DK900" s="18"/>
      <c r="DL900" s="18"/>
      <c r="DM900" s="18"/>
      <c r="DN900" s="18"/>
      <c r="DO900" s="18"/>
      <c r="DP900" s="18"/>
      <c r="DQ900" s="18"/>
      <c r="DR900" s="18"/>
      <c r="DS900" s="18"/>
      <c r="DT900" s="18"/>
      <c r="DU900" s="18"/>
      <c r="DV900" s="18"/>
      <c r="DW900" s="18"/>
      <c r="DX900" s="18"/>
      <c r="DY900" s="18"/>
      <c r="DZ900" s="18"/>
      <c r="EA900" s="18"/>
      <c r="EB900" s="18"/>
      <c r="EC900" s="18"/>
      <c r="ED900" s="18"/>
      <c r="EE900" s="18"/>
      <c r="EF900" s="18"/>
      <c r="EG900" s="18"/>
      <c r="EH900" s="18"/>
      <c r="EI900" s="18"/>
      <c r="EJ900" s="18"/>
      <c r="EK900" s="18"/>
      <c r="EL900" s="18"/>
      <c r="EM900" s="18"/>
      <c r="EN900" s="18"/>
      <c r="EO900" s="18"/>
      <c r="EP900" s="18"/>
      <c r="EQ900" s="18"/>
      <c r="ER900" s="18"/>
      <c r="ES900" s="18"/>
      <c r="ET900" s="18"/>
      <c r="EU900" s="18"/>
      <c r="EV900" s="18"/>
      <c r="EW900" s="18"/>
      <c r="EX900" s="18"/>
      <c r="EY900" s="18"/>
      <c r="EZ900" s="18"/>
      <c r="FA900" s="18"/>
      <c r="FB900" s="18"/>
      <c r="FC900" s="18"/>
      <c r="FD900" s="18"/>
      <c r="FE900" s="18"/>
      <c r="FF900" s="18"/>
      <c r="FG900" s="18"/>
      <c r="FH900" s="18"/>
      <c r="FI900" s="18"/>
      <c r="FJ900" s="18"/>
      <c r="FK900" s="18"/>
      <c r="FL900" s="18"/>
      <c r="FM900" s="18"/>
      <c r="FN900" s="18"/>
      <c r="FO900" s="18"/>
      <c r="FP900" s="18"/>
      <c r="FQ900" s="18"/>
      <c r="FR900" s="18"/>
    </row>
    <row r="901" spans="3:174" ht="13.8" thickBot="1">
      <c r="C901" t="s">
        <v>123</v>
      </c>
      <c r="D901" s="144" t="s">
        <v>974</v>
      </c>
      <c r="J901" s="141">
        <f>J$891*J904</f>
        <v>0</v>
      </c>
      <c r="K901" s="141">
        <f t="shared" ref="K901:BV901" ca="1" si="2237">K$891*K904</f>
        <v>0</v>
      </c>
      <c r="L901" s="141">
        <f t="shared" ca="1" si="2237"/>
        <v>0</v>
      </c>
      <c r="M901" s="141">
        <f t="shared" ca="1" si="2237"/>
        <v>0</v>
      </c>
      <c r="N901" s="141">
        <f t="shared" ca="1" si="2237"/>
        <v>0</v>
      </c>
      <c r="O901" s="141">
        <f t="shared" ca="1" si="2237"/>
        <v>0</v>
      </c>
      <c r="P901" s="141">
        <f t="shared" ca="1" si="2237"/>
        <v>0</v>
      </c>
      <c r="Q901" s="141">
        <f t="shared" ca="1" si="2237"/>
        <v>0</v>
      </c>
      <c r="R901" s="141">
        <f t="shared" ca="1" si="2237"/>
        <v>0</v>
      </c>
      <c r="S901" s="141">
        <f t="shared" ca="1" si="2237"/>
        <v>0</v>
      </c>
      <c r="T901" s="141">
        <f t="shared" ca="1" si="2237"/>
        <v>0</v>
      </c>
      <c r="U901" s="141">
        <f t="shared" ca="1" si="2237"/>
        <v>0</v>
      </c>
      <c r="V901" s="141">
        <f t="shared" ca="1" si="2237"/>
        <v>0</v>
      </c>
      <c r="W901" s="141">
        <f t="shared" ca="1" si="2237"/>
        <v>0</v>
      </c>
      <c r="X901" s="141">
        <f t="shared" ca="1" si="2237"/>
        <v>0</v>
      </c>
      <c r="Y901" s="141">
        <f t="shared" ca="1" si="2237"/>
        <v>0</v>
      </c>
      <c r="Z901" s="141">
        <f t="shared" ca="1" si="2237"/>
        <v>0</v>
      </c>
      <c r="AA901" s="141">
        <f t="shared" ca="1" si="2237"/>
        <v>0</v>
      </c>
      <c r="AB901" s="141">
        <f t="shared" ca="1" si="2237"/>
        <v>0</v>
      </c>
      <c r="AC901" s="141">
        <f t="shared" ca="1" si="2237"/>
        <v>0</v>
      </c>
      <c r="AD901" s="141">
        <f t="shared" ca="1" si="2237"/>
        <v>0</v>
      </c>
      <c r="AE901" s="141">
        <f t="shared" ca="1" si="2237"/>
        <v>0</v>
      </c>
      <c r="AF901" s="141">
        <f t="shared" ca="1" si="2237"/>
        <v>0</v>
      </c>
      <c r="AG901" s="141">
        <f t="shared" ca="1" si="2237"/>
        <v>0</v>
      </c>
      <c r="AH901" s="141">
        <f t="shared" ca="1" si="2237"/>
        <v>0</v>
      </c>
      <c r="AI901" s="141">
        <f t="shared" ca="1" si="2237"/>
        <v>0</v>
      </c>
      <c r="AJ901" s="141">
        <f t="shared" ca="1" si="2237"/>
        <v>0</v>
      </c>
      <c r="AK901" s="141">
        <f t="shared" ca="1" si="2237"/>
        <v>0</v>
      </c>
      <c r="AL901" s="141">
        <f t="shared" ca="1" si="2237"/>
        <v>0</v>
      </c>
      <c r="AM901" s="141">
        <f t="shared" ca="1" si="2237"/>
        <v>0</v>
      </c>
      <c r="AN901" s="141">
        <f t="shared" ca="1" si="2237"/>
        <v>0</v>
      </c>
      <c r="AO901" s="141">
        <f t="shared" ca="1" si="2237"/>
        <v>0</v>
      </c>
      <c r="AP901" s="141">
        <f t="shared" ca="1" si="2237"/>
        <v>0</v>
      </c>
      <c r="AQ901" s="141">
        <f t="shared" ca="1" si="2237"/>
        <v>0</v>
      </c>
      <c r="AR901" s="141">
        <f t="shared" ca="1" si="2237"/>
        <v>0</v>
      </c>
      <c r="AS901" s="141">
        <f t="shared" ca="1" si="2237"/>
        <v>0</v>
      </c>
      <c r="AT901" s="141">
        <f t="shared" ca="1" si="2237"/>
        <v>0</v>
      </c>
      <c r="AU901" s="141">
        <f t="shared" ca="1" si="2237"/>
        <v>0</v>
      </c>
      <c r="AV901" s="141">
        <f t="shared" ca="1" si="2237"/>
        <v>0</v>
      </c>
      <c r="AW901" s="141">
        <f t="shared" ca="1" si="2237"/>
        <v>0</v>
      </c>
      <c r="AX901" s="141">
        <f t="shared" ca="1" si="2237"/>
        <v>0</v>
      </c>
      <c r="AY901" s="141">
        <f t="shared" ca="1" si="2237"/>
        <v>0</v>
      </c>
      <c r="AZ901" s="141">
        <f t="shared" ca="1" si="2237"/>
        <v>0</v>
      </c>
      <c r="BA901" s="141">
        <f t="shared" ca="1" si="2237"/>
        <v>0</v>
      </c>
      <c r="BB901" s="141">
        <f t="shared" ca="1" si="2237"/>
        <v>0</v>
      </c>
      <c r="BC901" s="141">
        <f t="shared" ca="1" si="2237"/>
        <v>0</v>
      </c>
      <c r="BD901" s="141">
        <f t="shared" ca="1" si="2237"/>
        <v>0</v>
      </c>
      <c r="BE901" s="141">
        <f t="shared" ca="1" si="2237"/>
        <v>0</v>
      </c>
      <c r="BF901" s="141">
        <f t="shared" ca="1" si="2237"/>
        <v>0</v>
      </c>
      <c r="BG901" s="141">
        <f t="shared" ca="1" si="2237"/>
        <v>0</v>
      </c>
      <c r="BH901" s="141">
        <f t="shared" ca="1" si="2237"/>
        <v>0</v>
      </c>
      <c r="BI901" s="141">
        <f t="shared" ca="1" si="2237"/>
        <v>0</v>
      </c>
      <c r="BJ901" s="141">
        <f t="shared" ca="1" si="2237"/>
        <v>0</v>
      </c>
      <c r="BK901" s="141">
        <f t="shared" ca="1" si="2237"/>
        <v>0</v>
      </c>
      <c r="BL901" s="141">
        <f t="shared" ca="1" si="2237"/>
        <v>0</v>
      </c>
      <c r="BM901" s="141">
        <f t="shared" ca="1" si="2237"/>
        <v>0</v>
      </c>
      <c r="BN901" s="141">
        <f t="shared" ca="1" si="2237"/>
        <v>0</v>
      </c>
      <c r="BO901" s="141">
        <f t="shared" ca="1" si="2237"/>
        <v>0</v>
      </c>
      <c r="BP901" s="141">
        <f t="shared" ca="1" si="2237"/>
        <v>0</v>
      </c>
      <c r="BQ901" s="141">
        <f t="shared" ca="1" si="2237"/>
        <v>0</v>
      </c>
      <c r="BR901" s="141">
        <f t="shared" ca="1" si="2237"/>
        <v>0</v>
      </c>
      <c r="BS901" s="141">
        <f t="shared" ca="1" si="2237"/>
        <v>0</v>
      </c>
      <c r="BT901" s="141">
        <f t="shared" ca="1" si="2237"/>
        <v>0</v>
      </c>
      <c r="BU901" s="141">
        <f t="shared" ca="1" si="2237"/>
        <v>0</v>
      </c>
      <c r="BV901" s="141">
        <f t="shared" ca="1" si="2237"/>
        <v>0</v>
      </c>
      <c r="BW901" s="141">
        <f t="shared" ref="BW901:EH901" ca="1" si="2238">BW$891*BW904</f>
        <v>0</v>
      </c>
      <c r="BX901" s="141">
        <f t="shared" ca="1" si="2238"/>
        <v>0</v>
      </c>
      <c r="BY901" s="141">
        <f t="shared" ca="1" si="2238"/>
        <v>0</v>
      </c>
      <c r="BZ901" s="141">
        <f t="shared" ca="1" si="2238"/>
        <v>0</v>
      </c>
      <c r="CA901" s="141">
        <f t="shared" ca="1" si="2238"/>
        <v>0</v>
      </c>
      <c r="CB901" s="141">
        <f t="shared" ca="1" si="2238"/>
        <v>0</v>
      </c>
      <c r="CC901" s="141">
        <f t="shared" ca="1" si="2238"/>
        <v>0</v>
      </c>
      <c r="CD901" s="141">
        <f t="shared" ca="1" si="2238"/>
        <v>0</v>
      </c>
      <c r="CE901" s="141">
        <f t="shared" ca="1" si="2238"/>
        <v>0</v>
      </c>
      <c r="CF901" s="141">
        <f t="shared" ca="1" si="2238"/>
        <v>0</v>
      </c>
      <c r="CG901" s="141">
        <f t="shared" ca="1" si="2238"/>
        <v>0</v>
      </c>
      <c r="CH901" s="141">
        <f t="shared" ca="1" si="2238"/>
        <v>0</v>
      </c>
      <c r="CI901" s="141">
        <f t="shared" ca="1" si="2238"/>
        <v>0</v>
      </c>
      <c r="CJ901" s="141">
        <f t="shared" ca="1" si="2238"/>
        <v>0</v>
      </c>
      <c r="CK901" s="141">
        <f t="shared" ca="1" si="2238"/>
        <v>0</v>
      </c>
      <c r="CL901" s="141">
        <f t="shared" ca="1" si="2238"/>
        <v>0</v>
      </c>
      <c r="CM901" s="141">
        <f t="shared" ca="1" si="2238"/>
        <v>0</v>
      </c>
      <c r="CN901" s="141">
        <f t="shared" ca="1" si="2238"/>
        <v>0</v>
      </c>
      <c r="CO901" s="141">
        <f t="shared" ca="1" si="2238"/>
        <v>0</v>
      </c>
      <c r="CP901" s="141">
        <f t="shared" ca="1" si="2238"/>
        <v>0</v>
      </c>
      <c r="CQ901" s="141">
        <f t="shared" ca="1" si="2238"/>
        <v>0</v>
      </c>
      <c r="CR901" s="141">
        <f t="shared" ca="1" si="2238"/>
        <v>0</v>
      </c>
      <c r="CS901" s="141">
        <f t="shared" ca="1" si="2238"/>
        <v>0</v>
      </c>
      <c r="CT901" s="141">
        <f t="shared" ca="1" si="2238"/>
        <v>0</v>
      </c>
      <c r="CU901" s="141">
        <f t="shared" ca="1" si="2238"/>
        <v>0</v>
      </c>
      <c r="CV901" s="141">
        <f t="shared" ca="1" si="2238"/>
        <v>0</v>
      </c>
      <c r="CW901" s="141">
        <f t="shared" ca="1" si="2238"/>
        <v>0</v>
      </c>
      <c r="CX901" s="141">
        <f t="shared" ca="1" si="2238"/>
        <v>0</v>
      </c>
      <c r="CY901" s="141">
        <f t="shared" ca="1" si="2238"/>
        <v>0</v>
      </c>
      <c r="CZ901" s="141">
        <f t="shared" ca="1" si="2238"/>
        <v>0</v>
      </c>
      <c r="DA901" s="141">
        <f t="shared" ca="1" si="2238"/>
        <v>0</v>
      </c>
      <c r="DB901" s="141">
        <f t="shared" ca="1" si="2238"/>
        <v>0</v>
      </c>
      <c r="DC901" s="141">
        <f t="shared" ca="1" si="2238"/>
        <v>0</v>
      </c>
      <c r="DD901" s="141">
        <f t="shared" ca="1" si="2238"/>
        <v>0</v>
      </c>
      <c r="DE901" s="141">
        <f t="shared" ca="1" si="2238"/>
        <v>0</v>
      </c>
      <c r="DF901" s="141">
        <f t="shared" ca="1" si="2238"/>
        <v>0</v>
      </c>
      <c r="DG901" s="141">
        <f t="shared" ca="1" si="2238"/>
        <v>0</v>
      </c>
      <c r="DH901" s="141">
        <f t="shared" ca="1" si="2238"/>
        <v>0</v>
      </c>
      <c r="DI901" s="141">
        <f t="shared" ca="1" si="2238"/>
        <v>0</v>
      </c>
      <c r="DJ901" s="141">
        <f t="shared" ca="1" si="2238"/>
        <v>0</v>
      </c>
      <c r="DK901" s="141">
        <f t="shared" ca="1" si="2238"/>
        <v>0</v>
      </c>
      <c r="DL901" s="141">
        <f t="shared" ca="1" si="2238"/>
        <v>0</v>
      </c>
      <c r="DM901" s="141">
        <f t="shared" ca="1" si="2238"/>
        <v>0</v>
      </c>
      <c r="DN901" s="141">
        <f t="shared" ca="1" si="2238"/>
        <v>0</v>
      </c>
      <c r="DO901" s="141">
        <f t="shared" ca="1" si="2238"/>
        <v>0</v>
      </c>
      <c r="DP901" s="141">
        <f t="shared" ca="1" si="2238"/>
        <v>0</v>
      </c>
      <c r="DQ901" s="141">
        <f t="shared" ca="1" si="2238"/>
        <v>0</v>
      </c>
      <c r="DR901" s="141">
        <f t="shared" ca="1" si="2238"/>
        <v>0</v>
      </c>
      <c r="DS901" s="141">
        <f t="shared" ca="1" si="2238"/>
        <v>0</v>
      </c>
      <c r="DT901" s="141">
        <f t="shared" ca="1" si="2238"/>
        <v>0</v>
      </c>
      <c r="DU901" s="141">
        <f t="shared" ca="1" si="2238"/>
        <v>0</v>
      </c>
      <c r="DV901" s="141">
        <f t="shared" ca="1" si="2238"/>
        <v>0</v>
      </c>
      <c r="DW901" s="141">
        <f t="shared" ca="1" si="2238"/>
        <v>0</v>
      </c>
      <c r="DX901" s="141">
        <f t="shared" ca="1" si="2238"/>
        <v>0</v>
      </c>
      <c r="DY901" s="141">
        <f t="shared" ca="1" si="2238"/>
        <v>0</v>
      </c>
      <c r="DZ901" s="141">
        <f t="shared" ca="1" si="2238"/>
        <v>0</v>
      </c>
      <c r="EA901" s="141">
        <f t="shared" ca="1" si="2238"/>
        <v>0</v>
      </c>
      <c r="EB901" s="141">
        <f t="shared" ca="1" si="2238"/>
        <v>0</v>
      </c>
      <c r="EC901" s="141">
        <f t="shared" ca="1" si="2238"/>
        <v>0</v>
      </c>
      <c r="ED901" s="141">
        <f t="shared" ca="1" si="2238"/>
        <v>0</v>
      </c>
      <c r="EE901" s="141">
        <f t="shared" ca="1" si="2238"/>
        <v>0</v>
      </c>
      <c r="EF901" s="141">
        <f t="shared" ca="1" si="2238"/>
        <v>0</v>
      </c>
      <c r="EG901" s="141">
        <f t="shared" ca="1" si="2238"/>
        <v>0</v>
      </c>
      <c r="EH901" s="141">
        <f t="shared" ca="1" si="2238"/>
        <v>0</v>
      </c>
      <c r="EI901" s="141">
        <f t="shared" ref="EI901:FR901" ca="1" si="2239">EI$891*EI904</f>
        <v>0</v>
      </c>
      <c r="EJ901" s="141">
        <f t="shared" ca="1" si="2239"/>
        <v>0</v>
      </c>
      <c r="EK901" s="141">
        <f t="shared" ca="1" si="2239"/>
        <v>0</v>
      </c>
      <c r="EL901" s="141">
        <f t="shared" ca="1" si="2239"/>
        <v>0</v>
      </c>
      <c r="EM901" s="141">
        <f t="shared" ca="1" si="2239"/>
        <v>0</v>
      </c>
      <c r="EN901" s="141">
        <f t="shared" ca="1" si="2239"/>
        <v>0</v>
      </c>
      <c r="EO901" s="141">
        <f t="shared" ca="1" si="2239"/>
        <v>0</v>
      </c>
      <c r="EP901" s="141">
        <f t="shared" ca="1" si="2239"/>
        <v>0</v>
      </c>
      <c r="EQ901" s="141">
        <f t="shared" ca="1" si="2239"/>
        <v>0</v>
      </c>
      <c r="ER901" s="141">
        <f t="shared" ca="1" si="2239"/>
        <v>0</v>
      </c>
      <c r="ES901" s="141">
        <f t="shared" ca="1" si="2239"/>
        <v>0</v>
      </c>
      <c r="ET901" s="141">
        <f t="shared" ca="1" si="2239"/>
        <v>0</v>
      </c>
      <c r="EU901" s="141">
        <f t="shared" ca="1" si="2239"/>
        <v>0</v>
      </c>
      <c r="EV901" s="141">
        <f t="shared" ca="1" si="2239"/>
        <v>0</v>
      </c>
      <c r="EW901" s="141">
        <f t="shared" ca="1" si="2239"/>
        <v>0</v>
      </c>
      <c r="EX901" s="141">
        <f t="shared" ca="1" si="2239"/>
        <v>0</v>
      </c>
      <c r="EY901" s="141">
        <f t="shared" ca="1" si="2239"/>
        <v>0</v>
      </c>
      <c r="EZ901" s="141">
        <f t="shared" ca="1" si="2239"/>
        <v>0</v>
      </c>
      <c r="FA901" s="141">
        <f t="shared" ca="1" si="2239"/>
        <v>0</v>
      </c>
      <c r="FB901" s="141">
        <f t="shared" ca="1" si="2239"/>
        <v>0</v>
      </c>
      <c r="FC901" s="141">
        <f t="shared" ca="1" si="2239"/>
        <v>0</v>
      </c>
      <c r="FD901" s="141">
        <f t="shared" ca="1" si="2239"/>
        <v>0</v>
      </c>
      <c r="FE901" s="141">
        <f t="shared" ca="1" si="2239"/>
        <v>0</v>
      </c>
      <c r="FF901" s="141">
        <f t="shared" ca="1" si="2239"/>
        <v>0</v>
      </c>
      <c r="FG901" s="141">
        <f t="shared" ca="1" si="2239"/>
        <v>0</v>
      </c>
      <c r="FH901" s="141">
        <f t="shared" ca="1" si="2239"/>
        <v>0</v>
      </c>
      <c r="FI901" s="141">
        <f t="shared" ca="1" si="2239"/>
        <v>0</v>
      </c>
      <c r="FJ901" s="141">
        <f t="shared" ca="1" si="2239"/>
        <v>0</v>
      </c>
      <c r="FK901" s="141">
        <f t="shared" ca="1" si="2239"/>
        <v>0</v>
      </c>
      <c r="FL901" s="141">
        <f t="shared" ca="1" si="2239"/>
        <v>0</v>
      </c>
      <c r="FM901" s="141">
        <f t="shared" ca="1" si="2239"/>
        <v>0</v>
      </c>
      <c r="FN901" s="141">
        <f t="shared" ca="1" si="2239"/>
        <v>0</v>
      </c>
      <c r="FO901" s="141">
        <f t="shared" ca="1" si="2239"/>
        <v>0</v>
      </c>
      <c r="FP901" s="141">
        <f t="shared" ca="1" si="2239"/>
        <v>0</v>
      </c>
      <c r="FQ901" s="141">
        <f t="shared" ca="1" si="2239"/>
        <v>0</v>
      </c>
      <c r="FR901" s="141">
        <f t="shared" ca="1" si="2239"/>
        <v>0</v>
      </c>
    </row>
    <row r="902" spans="3:174" ht="13.8" thickTop="1"/>
    <row r="903" spans="3:174">
      <c r="C903" s="30" t="s">
        <v>426</v>
      </c>
    </row>
    <row r="904" spans="3:174">
      <c r="C904" t="s">
        <v>416</v>
      </c>
      <c r="D904" s="144" t="s">
        <v>974</v>
      </c>
      <c r="J904" s="18">
        <f>I910</f>
        <v>0</v>
      </c>
      <c r="K904" s="18">
        <f t="shared" ref="K904:BV904" ca="1" si="2240">J910</f>
        <v>0</v>
      </c>
      <c r="L904" s="18">
        <f t="shared" ca="1" si="2240"/>
        <v>0</v>
      </c>
      <c r="M904" s="18">
        <f t="shared" ca="1" si="2240"/>
        <v>0</v>
      </c>
      <c r="N904" s="18">
        <f t="shared" ca="1" si="2240"/>
        <v>0</v>
      </c>
      <c r="O904" s="18">
        <f t="shared" ca="1" si="2240"/>
        <v>0</v>
      </c>
      <c r="P904" s="18">
        <f t="shared" ca="1" si="2240"/>
        <v>0</v>
      </c>
      <c r="Q904" s="18">
        <f t="shared" ca="1" si="2240"/>
        <v>0</v>
      </c>
      <c r="R904" s="18">
        <f t="shared" ca="1" si="2240"/>
        <v>0</v>
      </c>
      <c r="S904" s="18">
        <f t="shared" ca="1" si="2240"/>
        <v>0</v>
      </c>
      <c r="T904" s="18">
        <f t="shared" ca="1" si="2240"/>
        <v>0</v>
      </c>
      <c r="U904" s="18">
        <f t="shared" ca="1" si="2240"/>
        <v>0</v>
      </c>
      <c r="V904" s="18">
        <f t="shared" ca="1" si="2240"/>
        <v>0</v>
      </c>
      <c r="W904" s="18">
        <f t="shared" ca="1" si="2240"/>
        <v>0</v>
      </c>
      <c r="X904" s="18">
        <f t="shared" ca="1" si="2240"/>
        <v>0</v>
      </c>
      <c r="Y904" s="18">
        <f t="shared" ca="1" si="2240"/>
        <v>0</v>
      </c>
      <c r="Z904" s="18">
        <f t="shared" ca="1" si="2240"/>
        <v>0</v>
      </c>
      <c r="AA904" s="18">
        <f t="shared" ca="1" si="2240"/>
        <v>0</v>
      </c>
      <c r="AB904" s="18">
        <f t="shared" ca="1" si="2240"/>
        <v>0</v>
      </c>
      <c r="AC904" s="18">
        <f t="shared" ca="1" si="2240"/>
        <v>253317.63850334304</v>
      </c>
      <c r="AD904" s="18">
        <f t="shared" ca="1" si="2240"/>
        <v>245424.82879845967</v>
      </c>
      <c r="AE904" s="18">
        <f t="shared" ca="1" si="2240"/>
        <v>237297.31722408088</v>
      </c>
      <c r="AF904" s="18">
        <f t="shared" ca="1" si="2240"/>
        <v>233399.81221709473</v>
      </c>
      <c r="AG904" s="18">
        <f t="shared" ca="1" si="2240"/>
        <v>0</v>
      </c>
      <c r="AH904" s="18">
        <f t="shared" ca="1" si="2240"/>
        <v>0</v>
      </c>
      <c r="AI904" s="18">
        <f t="shared" ca="1" si="2240"/>
        <v>0</v>
      </c>
      <c r="AJ904" s="18">
        <f t="shared" ca="1" si="2240"/>
        <v>0</v>
      </c>
      <c r="AK904" s="18">
        <f t="shared" ca="1" si="2240"/>
        <v>0</v>
      </c>
      <c r="AL904" s="18">
        <f t="shared" ca="1" si="2240"/>
        <v>0</v>
      </c>
      <c r="AM904" s="18">
        <f t="shared" ca="1" si="2240"/>
        <v>0</v>
      </c>
      <c r="AN904" s="18">
        <f t="shared" ca="1" si="2240"/>
        <v>0</v>
      </c>
      <c r="AO904" s="18">
        <f t="shared" ca="1" si="2240"/>
        <v>0</v>
      </c>
      <c r="AP904" s="18">
        <f t="shared" ca="1" si="2240"/>
        <v>0</v>
      </c>
      <c r="AQ904" s="18">
        <f t="shared" ca="1" si="2240"/>
        <v>0</v>
      </c>
      <c r="AR904" s="18">
        <f t="shared" ca="1" si="2240"/>
        <v>0</v>
      </c>
      <c r="AS904" s="18">
        <f t="shared" ca="1" si="2240"/>
        <v>0</v>
      </c>
      <c r="AT904" s="18">
        <f t="shared" ca="1" si="2240"/>
        <v>0</v>
      </c>
      <c r="AU904" s="18">
        <f t="shared" ca="1" si="2240"/>
        <v>0</v>
      </c>
      <c r="AV904" s="18">
        <f t="shared" ca="1" si="2240"/>
        <v>0</v>
      </c>
      <c r="AW904" s="18">
        <f t="shared" ca="1" si="2240"/>
        <v>0</v>
      </c>
      <c r="AX904" s="18">
        <f t="shared" ca="1" si="2240"/>
        <v>0</v>
      </c>
      <c r="AY904" s="18">
        <f t="shared" ca="1" si="2240"/>
        <v>0</v>
      </c>
      <c r="AZ904" s="18">
        <f t="shared" ca="1" si="2240"/>
        <v>0</v>
      </c>
      <c r="BA904" s="18">
        <f t="shared" ca="1" si="2240"/>
        <v>0</v>
      </c>
      <c r="BB904" s="18">
        <f t="shared" ca="1" si="2240"/>
        <v>0</v>
      </c>
      <c r="BC904" s="18">
        <f t="shared" ca="1" si="2240"/>
        <v>0</v>
      </c>
      <c r="BD904" s="18">
        <f t="shared" ca="1" si="2240"/>
        <v>0</v>
      </c>
      <c r="BE904" s="18">
        <f t="shared" ca="1" si="2240"/>
        <v>0</v>
      </c>
      <c r="BF904" s="18">
        <f t="shared" ca="1" si="2240"/>
        <v>0</v>
      </c>
      <c r="BG904" s="18">
        <f t="shared" ca="1" si="2240"/>
        <v>0</v>
      </c>
      <c r="BH904" s="18">
        <f t="shared" ca="1" si="2240"/>
        <v>0</v>
      </c>
      <c r="BI904" s="18">
        <f t="shared" ca="1" si="2240"/>
        <v>0</v>
      </c>
      <c r="BJ904" s="18">
        <f t="shared" ca="1" si="2240"/>
        <v>0</v>
      </c>
      <c r="BK904" s="18">
        <f t="shared" ca="1" si="2240"/>
        <v>0</v>
      </c>
      <c r="BL904" s="18">
        <f t="shared" ca="1" si="2240"/>
        <v>0</v>
      </c>
      <c r="BM904" s="18">
        <f t="shared" ca="1" si="2240"/>
        <v>0</v>
      </c>
      <c r="BN904" s="18">
        <f t="shared" ca="1" si="2240"/>
        <v>0</v>
      </c>
      <c r="BO904" s="18">
        <f t="shared" ca="1" si="2240"/>
        <v>0</v>
      </c>
      <c r="BP904" s="18">
        <f t="shared" ca="1" si="2240"/>
        <v>0</v>
      </c>
      <c r="BQ904" s="18">
        <f t="shared" ca="1" si="2240"/>
        <v>0</v>
      </c>
      <c r="BR904" s="18">
        <f t="shared" ca="1" si="2240"/>
        <v>0</v>
      </c>
      <c r="BS904" s="18">
        <f t="shared" ca="1" si="2240"/>
        <v>0</v>
      </c>
      <c r="BT904" s="18">
        <f t="shared" ca="1" si="2240"/>
        <v>0</v>
      </c>
      <c r="BU904" s="18">
        <f t="shared" ca="1" si="2240"/>
        <v>0</v>
      </c>
      <c r="BV904" s="18">
        <f t="shared" ca="1" si="2240"/>
        <v>0</v>
      </c>
      <c r="BW904" s="18">
        <f t="shared" ref="BW904:EH904" ca="1" si="2241">BV910</f>
        <v>0</v>
      </c>
      <c r="BX904" s="18">
        <f t="shared" ca="1" si="2241"/>
        <v>0</v>
      </c>
      <c r="BY904" s="18">
        <f t="shared" ca="1" si="2241"/>
        <v>0</v>
      </c>
      <c r="BZ904" s="18">
        <f t="shared" ca="1" si="2241"/>
        <v>0</v>
      </c>
      <c r="CA904" s="18">
        <f t="shared" ca="1" si="2241"/>
        <v>0</v>
      </c>
      <c r="CB904" s="18">
        <f t="shared" ca="1" si="2241"/>
        <v>0</v>
      </c>
      <c r="CC904" s="18">
        <f t="shared" ca="1" si="2241"/>
        <v>0</v>
      </c>
      <c r="CD904" s="18">
        <f t="shared" ca="1" si="2241"/>
        <v>0</v>
      </c>
      <c r="CE904" s="18">
        <f t="shared" ca="1" si="2241"/>
        <v>0</v>
      </c>
      <c r="CF904" s="18">
        <f t="shared" ca="1" si="2241"/>
        <v>0</v>
      </c>
      <c r="CG904" s="18">
        <f t="shared" ca="1" si="2241"/>
        <v>0</v>
      </c>
      <c r="CH904" s="18">
        <f t="shared" ca="1" si="2241"/>
        <v>0</v>
      </c>
      <c r="CI904" s="18">
        <f t="shared" ca="1" si="2241"/>
        <v>0</v>
      </c>
      <c r="CJ904" s="18">
        <f t="shared" ca="1" si="2241"/>
        <v>0</v>
      </c>
      <c r="CK904" s="18">
        <f t="shared" ca="1" si="2241"/>
        <v>0</v>
      </c>
      <c r="CL904" s="18">
        <f t="shared" ca="1" si="2241"/>
        <v>0</v>
      </c>
      <c r="CM904" s="18">
        <f t="shared" ca="1" si="2241"/>
        <v>0</v>
      </c>
      <c r="CN904" s="18">
        <f t="shared" ca="1" si="2241"/>
        <v>0</v>
      </c>
      <c r="CO904" s="18">
        <f t="shared" ca="1" si="2241"/>
        <v>0</v>
      </c>
      <c r="CP904" s="18">
        <f t="shared" ca="1" si="2241"/>
        <v>0</v>
      </c>
      <c r="CQ904" s="18">
        <f t="shared" ca="1" si="2241"/>
        <v>0</v>
      </c>
      <c r="CR904" s="18">
        <f t="shared" ca="1" si="2241"/>
        <v>0</v>
      </c>
      <c r="CS904" s="18">
        <f t="shared" ca="1" si="2241"/>
        <v>0</v>
      </c>
      <c r="CT904" s="18">
        <f t="shared" ca="1" si="2241"/>
        <v>0</v>
      </c>
      <c r="CU904" s="18">
        <f t="shared" ca="1" si="2241"/>
        <v>0</v>
      </c>
      <c r="CV904" s="18">
        <f t="shared" ca="1" si="2241"/>
        <v>0</v>
      </c>
      <c r="CW904" s="18">
        <f t="shared" ca="1" si="2241"/>
        <v>0</v>
      </c>
      <c r="CX904" s="18">
        <f t="shared" ca="1" si="2241"/>
        <v>0</v>
      </c>
      <c r="CY904" s="18">
        <f t="shared" ca="1" si="2241"/>
        <v>0</v>
      </c>
      <c r="CZ904" s="18">
        <f t="shared" ca="1" si="2241"/>
        <v>0</v>
      </c>
      <c r="DA904" s="18">
        <f t="shared" ca="1" si="2241"/>
        <v>0</v>
      </c>
      <c r="DB904" s="18">
        <f t="shared" ca="1" si="2241"/>
        <v>0</v>
      </c>
      <c r="DC904" s="18">
        <f t="shared" ca="1" si="2241"/>
        <v>0</v>
      </c>
      <c r="DD904" s="18">
        <f t="shared" ca="1" si="2241"/>
        <v>0</v>
      </c>
      <c r="DE904" s="18">
        <f t="shared" ca="1" si="2241"/>
        <v>0</v>
      </c>
      <c r="DF904" s="18">
        <f t="shared" ca="1" si="2241"/>
        <v>0</v>
      </c>
      <c r="DG904" s="18">
        <f t="shared" ca="1" si="2241"/>
        <v>0</v>
      </c>
      <c r="DH904" s="18">
        <f t="shared" ca="1" si="2241"/>
        <v>0</v>
      </c>
      <c r="DI904" s="18">
        <f t="shared" ca="1" si="2241"/>
        <v>0</v>
      </c>
      <c r="DJ904" s="18">
        <f t="shared" ca="1" si="2241"/>
        <v>0</v>
      </c>
      <c r="DK904" s="18">
        <f t="shared" ca="1" si="2241"/>
        <v>0</v>
      </c>
      <c r="DL904" s="18">
        <f t="shared" ca="1" si="2241"/>
        <v>0</v>
      </c>
      <c r="DM904" s="18">
        <f t="shared" ca="1" si="2241"/>
        <v>0</v>
      </c>
      <c r="DN904" s="18">
        <f t="shared" ca="1" si="2241"/>
        <v>0</v>
      </c>
      <c r="DO904" s="18">
        <f t="shared" ca="1" si="2241"/>
        <v>0</v>
      </c>
      <c r="DP904" s="18">
        <f t="shared" ca="1" si="2241"/>
        <v>0</v>
      </c>
      <c r="DQ904" s="18">
        <f t="shared" ca="1" si="2241"/>
        <v>0</v>
      </c>
      <c r="DR904" s="18">
        <f t="shared" ca="1" si="2241"/>
        <v>0</v>
      </c>
      <c r="DS904" s="18">
        <f t="shared" ca="1" si="2241"/>
        <v>0</v>
      </c>
      <c r="DT904" s="18">
        <f t="shared" ca="1" si="2241"/>
        <v>0</v>
      </c>
      <c r="DU904" s="18">
        <f t="shared" ca="1" si="2241"/>
        <v>0</v>
      </c>
      <c r="DV904" s="18">
        <f t="shared" ca="1" si="2241"/>
        <v>0</v>
      </c>
      <c r="DW904" s="18">
        <f t="shared" ca="1" si="2241"/>
        <v>0</v>
      </c>
      <c r="DX904" s="18">
        <f t="shared" ca="1" si="2241"/>
        <v>0</v>
      </c>
      <c r="DY904" s="18">
        <f t="shared" ca="1" si="2241"/>
        <v>0</v>
      </c>
      <c r="DZ904" s="18">
        <f t="shared" ca="1" si="2241"/>
        <v>0</v>
      </c>
      <c r="EA904" s="18">
        <f t="shared" ca="1" si="2241"/>
        <v>0</v>
      </c>
      <c r="EB904" s="18">
        <f t="shared" ca="1" si="2241"/>
        <v>0</v>
      </c>
      <c r="EC904" s="18">
        <f t="shared" ca="1" si="2241"/>
        <v>0</v>
      </c>
      <c r="ED904" s="18">
        <f t="shared" ca="1" si="2241"/>
        <v>0</v>
      </c>
      <c r="EE904" s="18">
        <f t="shared" ca="1" si="2241"/>
        <v>0</v>
      </c>
      <c r="EF904" s="18">
        <f t="shared" ca="1" si="2241"/>
        <v>0</v>
      </c>
      <c r="EG904" s="18">
        <f t="shared" ca="1" si="2241"/>
        <v>0</v>
      </c>
      <c r="EH904" s="18">
        <f t="shared" ca="1" si="2241"/>
        <v>0</v>
      </c>
      <c r="EI904" s="18">
        <f t="shared" ref="EI904:FR904" ca="1" si="2242">EH910</f>
        <v>0</v>
      </c>
      <c r="EJ904" s="18">
        <f t="shared" ca="1" si="2242"/>
        <v>0</v>
      </c>
      <c r="EK904" s="18">
        <f t="shared" ca="1" si="2242"/>
        <v>0</v>
      </c>
      <c r="EL904" s="18">
        <f t="shared" ca="1" si="2242"/>
        <v>0</v>
      </c>
      <c r="EM904" s="18">
        <f t="shared" ca="1" si="2242"/>
        <v>0</v>
      </c>
      <c r="EN904" s="18">
        <f t="shared" ca="1" si="2242"/>
        <v>0</v>
      </c>
      <c r="EO904" s="18">
        <f t="shared" ca="1" si="2242"/>
        <v>0</v>
      </c>
      <c r="EP904" s="18">
        <f t="shared" ca="1" si="2242"/>
        <v>0</v>
      </c>
      <c r="EQ904" s="18">
        <f t="shared" ca="1" si="2242"/>
        <v>0</v>
      </c>
      <c r="ER904" s="18">
        <f t="shared" ca="1" si="2242"/>
        <v>0</v>
      </c>
      <c r="ES904" s="18">
        <f t="shared" ca="1" si="2242"/>
        <v>0</v>
      </c>
      <c r="ET904" s="18">
        <f t="shared" ca="1" si="2242"/>
        <v>0</v>
      </c>
      <c r="EU904" s="18">
        <f t="shared" ca="1" si="2242"/>
        <v>0</v>
      </c>
      <c r="EV904" s="18">
        <f t="shared" ca="1" si="2242"/>
        <v>0</v>
      </c>
      <c r="EW904" s="18">
        <f t="shared" ca="1" si="2242"/>
        <v>0</v>
      </c>
      <c r="EX904" s="18">
        <f t="shared" ca="1" si="2242"/>
        <v>0</v>
      </c>
      <c r="EY904" s="18">
        <f t="shared" ca="1" si="2242"/>
        <v>0</v>
      </c>
      <c r="EZ904" s="18">
        <f t="shared" ca="1" si="2242"/>
        <v>0</v>
      </c>
      <c r="FA904" s="18">
        <f t="shared" ca="1" si="2242"/>
        <v>0</v>
      </c>
      <c r="FB904" s="18">
        <f t="shared" ca="1" si="2242"/>
        <v>0</v>
      </c>
      <c r="FC904" s="18">
        <f t="shared" ca="1" si="2242"/>
        <v>0</v>
      </c>
      <c r="FD904" s="18">
        <f t="shared" ca="1" si="2242"/>
        <v>0</v>
      </c>
      <c r="FE904" s="18">
        <f t="shared" ca="1" si="2242"/>
        <v>0</v>
      </c>
      <c r="FF904" s="18">
        <f t="shared" ca="1" si="2242"/>
        <v>0</v>
      </c>
      <c r="FG904" s="18">
        <f t="shared" ca="1" si="2242"/>
        <v>0</v>
      </c>
      <c r="FH904" s="18">
        <f t="shared" ca="1" si="2242"/>
        <v>0</v>
      </c>
      <c r="FI904" s="18">
        <f t="shared" ca="1" si="2242"/>
        <v>0</v>
      </c>
      <c r="FJ904" s="18">
        <f t="shared" ca="1" si="2242"/>
        <v>0</v>
      </c>
      <c r="FK904" s="18">
        <f t="shared" ca="1" si="2242"/>
        <v>0</v>
      </c>
      <c r="FL904" s="18">
        <f t="shared" ca="1" si="2242"/>
        <v>0</v>
      </c>
      <c r="FM904" s="18">
        <f t="shared" ca="1" si="2242"/>
        <v>0</v>
      </c>
      <c r="FN904" s="18">
        <f t="shared" ca="1" si="2242"/>
        <v>0</v>
      </c>
      <c r="FO904" s="18">
        <f t="shared" ca="1" si="2242"/>
        <v>0</v>
      </c>
      <c r="FP904" s="18">
        <f t="shared" ca="1" si="2242"/>
        <v>0</v>
      </c>
      <c r="FQ904" s="18">
        <f t="shared" ca="1" si="2242"/>
        <v>0</v>
      </c>
      <c r="FR904" s="18">
        <f t="shared" ca="1" si="2242"/>
        <v>0</v>
      </c>
    </row>
    <row r="905" spans="3:174">
      <c r="C905" t="s">
        <v>502</v>
      </c>
      <c r="D905" s="144" t="s">
        <v>974</v>
      </c>
      <c r="I905" s="168">
        <f>SUM(J905:FR905)</f>
        <v>255000</v>
      </c>
      <c r="J905" s="176">
        <f t="shared" ref="J905:AO905" si="2243">$E$925*J849</f>
        <v>0</v>
      </c>
      <c r="K905" s="176">
        <f t="shared" si="2243"/>
        <v>0</v>
      </c>
      <c r="L905" s="176">
        <f t="shared" si="2243"/>
        <v>0</v>
      </c>
      <c r="M905" s="176">
        <f t="shared" si="2243"/>
        <v>0</v>
      </c>
      <c r="N905" s="176">
        <f t="shared" si="2243"/>
        <v>0</v>
      </c>
      <c r="O905" s="176">
        <f t="shared" si="2243"/>
        <v>0</v>
      </c>
      <c r="P905" s="176">
        <f t="shared" si="2243"/>
        <v>0</v>
      </c>
      <c r="Q905" s="176">
        <f t="shared" si="2243"/>
        <v>0</v>
      </c>
      <c r="R905" s="176">
        <f t="shared" si="2243"/>
        <v>0</v>
      </c>
      <c r="S905" s="176">
        <f t="shared" si="2243"/>
        <v>0</v>
      </c>
      <c r="T905" s="176">
        <f t="shared" si="2243"/>
        <v>0</v>
      </c>
      <c r="U905" s="176">
        <f t="shared" si="2243"/>
        <v>0</v>
      </c>
      <c r="V905" s="176">
        <f t="shared" si="2243"/>
        <v>0</v>
      </c>
      <c r="W905" s="176">
        <f t="shared" si="2243"/>
        <v>0</v>
      </c>
      <c r="X905" s="176">
        <f t="shared" si="2243"/>
        <v>0</v>
      </c>
      <c r="Y905" s="176">
        <f t="shared" si="2243"/>
        <v>0</v>
      </c>
      <c r="Z905" s="176">
        <f t="shared" si="2243"/>
        <v>0</v>
      </c>
      <c r="AA905" s="176">
        <f t="shared" si="2243"/>
        <v>0</v>
      </c>
      <c r="AB905" s="176">
        <f t="shared" si="2243"/>
        <v>255000</v>
      </c>
      <c r="AC905" s="176">
        <f t="shared" si="2243"/>
        <v>0</v>
      </c>
      <c r="AD905" s="176">
        <f t="shared" si="2243"/>
        <v>0</v>
      </c>
      <c r="AE905" s="176">
        <f t="shared" si="2243"/>
        <v>0</v>
      </c>
      <c r="AF905" s="176">
        <f t="shared" si="2243"/>
        <v>0</v>
      </c>
      <c r="AG905" s="176">
        <f t="shared" si="2243"/>
        <v>0</v>
      </c>
      <c r="AH905" s="176">
        <f t="shared" si="2243"/>
        <v>0</v>
      </c>
      <c r="AI905" s="176">
        <f t="shared" si="2243"/>
        <v>0</v>
      </c>
      <c r="AJ905" s="176">
        <f t="shared" si="2243"/>
        <v>0</v>
      </c>
      <c r="AK905" s="176">
        <f t="shared" si="2243"/>
        <v>0</v>
      </c>
      <c r="AL905" s="176">
        <f t="shared" si="2243"/>
        <v>0</v>
      </c>
      <c r="AM905" s="176">
        <f t="shared" si="2243"/>
        <v>0</v>
      </c>
      <c r="AN905" s="176">
        <f t="shared" si="2243"/>
        <v>0</v>
      </c>
      <c r="AO905" s="176">
        <f t="shared" si="2243"/>
        <v>0</v>
      </c>
      <c r="AP905" s="176">
        <f t="shared" ref="AP905:BU905" si="2244">$E$925*AP849</f>
        <v>0</v>
      </c>
      <c r="AQ905" s="176">
        <f t="shared" si="2244"/>
        <v>0</v>
      </c>
      <c r="AR905" s="176">
        <f t="shared" si="2244"/>
        <v>0</v>
      </c>
      <c r="AS905" s="176">
        <f t="shared" si="2244"/>
        <v>0</v>
      </c>
      <c r="AT905" s="176">
        <f t="shared" si="2244"/>
        <v>0</v>
      </c>
      <c r="AU905" s="176">
        <f t="shared" si="2244"/>
        <v>0</v>
      </c>
      <c r="AV905" s="176">
        <f t="shared" si="2244"/>
        <v>0</v>
      </c>
      <c r="AW905" s="176">
        <f t="shared" si="2244"/>
        <v>0</v>
      </c>
      <c r="AX905" s="176">
        <f t="shared" si="2244"/>
        <v>0</v>
      </c>
      <c r="AY905" s="176">
        <f t="shared" si="2244"/>
        <v>0</v>
      </c>
      <c r="AZ905" s="176">
        <f t="shared" si="2244"/>
        <v>0</v>
      </c>
      <c r="BA905" s="176">
        <f t="shared" si="2244"/>
        <v>0</v>
      </c>
      <c r="BB905" s="176">
        <f t="shared" si="2244"/>
        <v>0</v>
      </c>
      <c r="BC905" s="176">
        <f t="shared" si="2244"/>
        <v>0</v>
      </c>
      <c r="BD905" s="176">
        <f t="shared" si="2244"/>
        <v>0</v>
      </c>
      <c r="BE905" s="176">
        <f t="shared" si="2244"/>
        <v>0</v>
      </c>
      <c r="BF905" s="176">
        <f t="shared" si="2244"/>
        <v>0</v>
      </c>
      <c r="BG905" s="176">
        <f t="shared" si="2244"/>
        <v>0</v>
      </c>
      <c r="BH905" s="176">
        <f t="shared" si="2244"/>
        <v>0</v>
      </c>
      <c r="BI905" s="176">
        <f t="shared" si="2244"/>
        <v>0</v>
      </c>
      <c r="BJ905" s="176">
        <f t="shared" si="2244"/>
        <v>0</v>
      </c>
      <c r="BK905" s="176">
        <f t="shared" si="2244"/>
        <v>0</v>
      </c>
      <c r="BL905" s="176">
        <f t="shared" si="2244"/>
        <v>0</v>
      </c>
      <c r="BM905" s="176">
        <f t="shared" si="2244"/>
        <v>0</v>
      </c>
      <c r="BN905" s="176">
        <f t="shared" si="2244"/>
        <v>0</v>
      </c>
      <c r="BO905" s="176">
        <f t="shared" si="2244"/>
        <v>0</v>
      </c>
      <c r="BP905" s="176">
        <f t="shared" si="2244"/>
        <v>0</v>
      </c>
      <c r="BQ905" s="176">
        <f t="shared" si="2244"/>
        <v>0</v>
      </c>
      <c r="BR905" s="176">
        <f t="shared" si="2244"/>
        <v>0</v>
      </c>
      <c r="BS905" s="176">
        <f t="shared" si="2244"/>
        <v>0</v>
      </c>
      <c r="BT905" s="176">
        <f t="shared" si="2244"/>
        <v>0</v>
      </c>
      <c r="BU905" s="176">
        <f t="shared" si="2244"/>
        <v>0</v>
      </c>
      <c r="BV905" s="176">
        <f t="shared" ref="BV905:DA905" si="2245">$E$925*BV849</f>
        <v>0</v>
      </c>
      <c r="BW905" s="176">
        <f t="shared" si="2245"/>
        <v>0</v>
      </c>
      <c r="BX905" s="176">
        <f t="shared" si="2245"/>
        <v>0</v>
      </c>
      <c r="BY905" s="176">
        <f t="shared" si="2245"/>
        <v>0</v>
      </c>
      <c r="BZ905" s="176">
        <f t="shared" si="2245"/>
        <v>0</v>
      </c>
      <c r="CA905" s="176">
        <f t="shared" si="2245"/>
        <v>0</v>
      </c>
      <c r="CB905" s="176">
        <f t="shared" si="2245"/>
        <v>0</v>
      </c>
      <c r="CC905" s="176">
        <f t="shared" si="2245"/>
        <v>0</v>
      </c>
      <c r="CD905" s="176">
        <f t="shared" si="2245"/>
        <v>0</v>
      </c>
      <c r="CE905" s="176">
        <f t="shared" si="2245"/>
        <v>0</v>
      </c>
      <c r="CF905" s="176">
        <f t="shared" si="2245"/>
        <v>0</v>
      </c>
      <c r="CG905" s="176">
        <f t="shared" si="2245"/>
        <v>0</v>
      </c>
      <c r="CH905" s="176">
        <f t="shared" si="2245"/>
        <v>0</v>
      </c>
      <c r="CI905" s="176">
        <f t="shared" si="2245"/>
        <v>0</v>
      </c>
      <c r="CJ905" s="176">
        <f t="shared" si="2245"/>
        <v>0</v>
      </c>
      <c r="CK905" s="176">
        <f t="shared" si="2245"/>
        <v>0</v>
      </c>
      <c r="CL905" s="176">
        <f t="shared" si="2245"/>
        <v>0</v>
      </c>
      <c r="CM905" s="176">
        <f t="shared" si="2245"/>
        <v>0</v>
      </c>
      <c r="CN905" s="176">
        <f t="shared" si="2245"/>
        <v>0</v>
      </c>
      <c r="CO905" s="176">
        <f t="shared" si="2245"/>
        <v>0</v>
      </c>
      <c r="CP905" s="176">
        <f t="shared" si="2245"/>
        <v>0</v>
      </c>
      <c r="CQ905" s="176">
        <f t="shared" si="2245"/>
        <v>0</v>
      </c>
      <c r="CR905" s="176">
        <f t="shared" si="2245"/>
        <v>0</v>
      </c>
      <c r="CS905" s="176">
        <f t="shared" si="2245"/>
        <v>0</v>
      </c>
      <c r="CT905" s="176">
        <f t="shared" si="2245"/>
        <v>0</v>
      </c>
      <c r="CU905" s="176">
        <f t="shared" si="2245"/>
        <v>0</v>
      </c>
      <c r="CV905" s="176">
        <f t="shared" si="2245"/>
        <v>0</v>
      </c>
      <c r="CW905" s="176">
        <f t="shared" si="2245"/>
        <v>0</v>
      </c>
      <c r="CX905" s="176">
        <f t="shared" si="2245"/>
        <v>0</v>
      </c>
      <c r="CY905" s="176">
        <f t="shared" si="2245"/>
        <v>0</v>
      </c>
      <c r="CZ905" s="176">
        <f t="shared" si="2245"/>
        <v>0</v>
      </c>
      <c r="DA905" s="176">
        <f t="shared" si="2245"/>
        <v>0</v>
      </c>
      <c r="DB905" s="176">
        <f t="shared" ref="DB905:EG905" si="2246">$E$925*DB849</f>
        <v>0</v>
      </c>
      <c r="DC905" s="176">
        <f t="shared" si="2246"/>
        <v>0</v>
      </c>
      <c r="DD905" s="176">
        <f t="shared" si="2246"/>
        <v>0</v>
      </c>
      <c r="DE905" s="176">
        <f t="shared" si="2246"/>
        <v>0</v>
      </c>
      <c r="DF905" s="176">
        <f t="shared" si="2246"/>
        <v>0</v>
      </c>
      <c r="DG905" s="176">
        <f t="shared" si="2246"/>
        <v>0</v>
      </c>
      <c r="DH905" s="176">
        <f t="shared" si="2246"/>
        <v>0</v>
      </c>
      <c r="DI905" s="176">
        <f t="shared" si="2246"/>
        <v>0</v>
      </c>
      <c r="DJ905" s="176">
        <f t="shared" si="2246"/>
        <v>0</v>
      </c>
      <c r="DK905" s="176">
        <f t="shared" si="2246"/>
        <v>0</v>
      </c>
      <c r="DL905" s="176">
        <f t="shared" si="2246"/>
        <v>0</v>
      </c>
      <c r="DM905" s="176">
        <f t="shared" si="2246"/>
        <v>0</v>
      </c>
      <c r="DN905" s="176">
        <f t="shared" si="2246"/>
        <v>0</v>
      </c>
      <c r="DO905" s="176">
        <f t="shared" si="2246"/>
        <v>0</v>
      </c>
      <c r="DP905" s="176">
        <f t="shared" si="2246"/>
        <v>0</v>
      </c>
      <c r="DQ905" s="176">
        <f t="shared" si="2246"/>
        <v>0</v>
      </c>
      <c r="DR905" s="176">
        <f t="shared" si="2246"/>
        <v>0</v>
      </c>
      <c r="DS905" s="176">
        <f t="shared" si="2246"/>
        <v>0</v>
      </c>
      <c r="DT905" s="176">
        <f t="shared" si="2246"/>
        <v>0</v>
      </c>
      <c r="DU905" s="176">
        <f t="shared" si="2246"/>
        <v>0</v>
      </c>
      <c r="DV905" s="176">
        <f t="shared" si="2246"/>
        <v>0</v>
      </c>
      <c r="DW905" s="176">
        <f t="shared" si="2246"/>
        <v>0</v>
      </c>
      <c r="DX905" s="176">
        <f t="shared" si="2246"/>
        <v>0</v>
      </c>
      <c r="DY905" s="176">
        <f t="shared" si="2246"/>
        <v>0</v>
      </c>
      <c r="DZ905" s="176">
        <f t="shared" si="2246"/>
        <v>0</v>
      </c>
      <c r="EA905" s="176">
        <f t="shared" si="2246"/>
        <v>0</v>
      </c>
      <c r="EB905" s="176">
        <f t="shared" si="2246"/>
        <v>0</v>
      </c>
      <c r="EC905" s="176">
        <f t="shared" si="2246"/>
        <v>0</v>
      </c>
      <c r="ED905" s="176">
        <f t="shared" si="2246"/>
        <v>0</v>
      </c>
      <c r="EE905" s="176">
        <f t="shared" si="2246"/>
        <v>0</v>
      </c>
      <c r="EF905" s="176">
        <f t="shared" si="2246"/>
        <v>0</v>
      </c>
      <c r="EG905" s="176">
        <f t="shared" si="2246"/>
        <v>0</v>
      </c>
      <c r="EH905" s="176">
        <f t="shared" ref="EH905:FR905" si="2247">$E$925*EH849</f>
        <v>0</v>
      </c>
      <c r="EI905" s="176">
        <f t="shared" si="2247"/>
        <v>0</v>
      </c>
      <c r="EJ905" s="176">
        <f t="shared" si="2247"/>
        <v>0</v>
      </c>
      <c r="EK905" s="176">
        <f t="shared" si="2247"/>
        <v>0</v>
      </c>
      <c r="EL905" s="176">
        <f t="shared" si="2247"/>
        <v>0</v>
      </c>
      <c r="EM905" s="176">
        <f t="shared" si="2247"/>
        <v>0</v>
      </c>
      <c r="EN905" s="176">
        <f t="shared" si="2247"/>
        <v>0</v>
      </c>
      <c r="EO905" s="176">
        <f t="shared" si="2247"/>
        <v>0</v>
      </c>
      <c r="EP905" s="176">
        <f t="shared" si="2247"/>
        <v>0</v>
      </c>
      <c r="EQ905" s="176">
        <f t="shared" si="2247"/>
        <v>0</v>
      </c>
      <c r="ER905" s="176">
        <f t="shared" si="2247"/>
        <v>0</v>
      </c>
      <c r="ES905" s="176">
        <f t="shared" si="2247"/>
        <v>0</v>
      </c>
      <c r="ET905" s="176">
        <f t="shared" si="2247"/>
        <v>0</v>
      </c>
      <c r="EU905" s="176">
        <f t="shared" si="2247"/>
        <v>0</v>
      </c>
      <c r="EV905" s="176">
        <f t="shared" si="2247"/>
        <v>0</v>
      </c>
      <c r="EW905" s="176">
        <f t="shared" si="2247"/>
        <v>0</v>
      </c>
      <c r="EX905" s="176">
        <f t="shared" si="2247"/>
        <v>0</v>
      </c>
      <c r="EY905" s="176">
        <f t="shared" si="2247"/>
        <v>0</v>
      </c>
      <c r="EZ905" s="176">
        <f t="shared" si="2247"/>
        <v>0</v>
      </c>
      <c r="FA905" s="176">
        <f t="shared" si="2247"/>
        <v>0</v>
      </c>
      <c r="FB905" s="176">
        <f t="shared" si="2247"/>
        <v>0</v>
      </c>
      <c r="FC905" s="176">
        <f t="shared" si="2247"/>
        <v>0</v>
      </c>
      <c r="FD905" s="176">
        <f t="shared" si="2247"/>
        <v>0</v>
      </c>
      <c r="FE905" s="176">
        <f t="shared" si="2247"/>
        <v>0</v>
      </c>
      <c r="FF905" s="176">
        <f t="shared" si="2247"/>
        <v>0</v>
      </c>
      <c r="FG905" s="176">
        <f t="shared" si="2247"/>
        <v>0</v>
      </c>
      <c r="FH905" s="176">
        <f t="shared" si="2247"/>
        <v>0</v>
      </c>
      <c r="FI905" s="176">
        <f t="shared" si="2247"/>
        <v>0</v>
      </c>
      <c r="FJ905" s="176">
        <f t="shared" si="2247"/>
        <v>0</v>
      </c>
      <c r="FK905" s="176">
        <f t="shared" si="2247"/>
        <v>0</v>
      </c>
      <c r="FL905" s="176">
        <f t="shared" si="2247"/>
        <v>0</v>
      </c>
      <c r="FM905" s="176">
        <f t="shared" si="2247"/>
        <v>0</v>
      </c>
      <c r="FN905" s="176">
        <f t="shared" si="2247"/>
        <v>0</v>
      </c>
      <c r="FO905" s="176">
        <f t="shared" si="2247"/>
        <v>0</v>
      </c>
      <c r="FP905" s="176">
        <f t="shared" si="2247"/>
        <v>0</v>
      </c>
      <c r="FQ905" s="176">
        <f t="shared" si="2247"/>
        <v>0</v>
      </c>
      <c r="FR905" s="176">
        <f t="shared" si="2247"/>
        <v>0</v>
      </c>
    </row>
    <row r="906" spans="3:174">
      <c r="C906" t="s">
        <v>503</v>
      </c>
      <c r="D906" s="144" t="s">
        <v>974</v>
      </c>
      <c r="E906" s="39" t="s">
        <v>539</v>
      </c>
      <c r="I906" s="168">
        <f>SUM(J906:FR906)</f>
        <v>0</v>
      </c>
      <c r="J906" s="172"/>
      <c r="K906" s="172"/>
      <c r="L906" s="172"/>
      <c r="M906" s="172"/>
      <c r="N906" s="172"/>
      <c r="O906" s="172"/>
      <c r="P906" s="172"/>
      <c r="Q906" s="172"/>
      <c r="R906" s="172"/>
      <c r="S906" s="172"/>
      <c r="T906" s="172"/>
      <c r="U906" s="172"/>
      <c r="V906" s="172"/>
      <c r="W906" s="172"/>
      <c r="X906" s="172"/>
      <c r="Y906" s="172"/>
      <c r="Z906" s="172"/>
      <c r="AA906" s="172"/>
      <c r="AB906" s="172"/>
      <c r="AC906" s="172"/>
      <c r="AD906" s="172"/>
      <c r="AE906" s="172"/>
      <c r="AF906" s="172"/>
      <c r="AG906" s="172"/>
      <c r="AH906" s="172"/>
      <c r="AI906" s="172"/>
      <c r="AJ906" s="172"/>
      <c r="AK906" s="172"/>
      <c r="AL906" s="172"/>
      <c r="AM906" s="172"/>
      <c r="AN906" s="172"/>
      <c r="AO906" s="172"/>
      <c r="AP906" s="172"/>
      <c r="AQ906" s="172"/>
      <c r="AR906" s="172"/>
      <c r="AS906" s="172"/>
      <c r="AT906" s="172"/>
      <c r="AU906" s="172"/>
      <c r="AV906" s="172"/>
      <c r="AW906" s="172"/>
      <c r="AX906" s="172"/>
      <c r="AY906" s="172"/>
      <c r="AZ906" s="172"/>
      <c r="BA906" s="172"/>
      <c r="BB906" s="172"/>
      <c r="BC906" s="172"/>
      <c r="BD906" s="172"/>
      <c r="BE906" s="172"/>
      <c r="BF906" s="172"/>
      <c r="BG906" s="172"/>
      <c r="BH906" s="172"/>
      <c r="BI906" s="172"/>
      <c r="BJ906" s="172"/>
      <c r="BK906" s="172"/>
      <c r="BL906" s="172"/>
      <c r="BM906" s="172"/>
      <c r="BN906" s="172"/>
      <c r="BO906" s="172"/>
      <c r="BP906" s="172"/>
      <c r="BQ906" s="172"/>
      <c r="BR906" s="172"/>
      <c r="BS906" s="172"/>
      <c r="BT906" s="172"/>
      <c r="BU906" s="172"/>
      <c r="BV906" s="172"/>
      <c r="BW906" s="172"/>
      <c r="BX906" s="172"/>
      <c r="BY906" s="172"/>
      <c r="BZ906" s="172"/>
      <c r="CA906" s="172"/>
      <c r="CB906" s="172"/>
      <c r="CC906" s="172"/>
      <c r="CD906" s="172"/>
      <c r="CE906" s="172"/>
      <c r="CF906" s="172"/>
      <c r="CG906" s="172"/>
      <c r="CH906" s="172"/>
      <c r="CI906" s="172"/>
      <c r="CJ906" s="172"/>
      <c r="CK906" s="172"/>
      <c r="CL906" s="172"/>
      <c r="CM906" s="172"/>
      <c r="CN906" s="172"/>
      <c r="CO906" s="172"/>
      <c r="CP906" s="172"/>
      <c r="CQ906" s="172"/>
      <c r="CR906" s="172"/>
      <c r="CS906" s="172"/>
      <c r="CT906" s="172"/>
      <c r="CU906" s="172"/>
      <c r="CV906" s="172"/>
      <c r="CW906" s="172"/>
      <c r="CX906" s="172"/>
      <c r="CY906" s="172"/>
      <c r="CZ906" s="172"/>
      <c r="DA906" s="172"/>
      <c r="DB906" s="172"/>
      <c r="DC906" s="172"/>
      <c r="DD906" s="172"/>
      <c r="DE906" s="172"/>
      <c r="DF906" s="172"/>
      <c r="DG906" s="172"/>
      <c r="DH906" s="172"/>
      <c r="DI906" s="172"/>
      <c r="DJ906" s="172"/>
      <c r="DK906" s="172"/>
      <c r="DL906" s="172"/>
      <c r="DM906" s="172"/>
      <c r="DN906" s="172"/>
      <c r="DO906" s="172"/>
      <c r="DP906" s="172"/>
      <c r="DQ906" s="172"/>
      <c r="DR906" s="172"/>
      <c r="DS906" s="172"/>
      <c r="DT906" s="172"/>
      <c r="DU906" s="172"/>
      <c r="DV906" s="172"/>
      <c r="DW906" s="172"/>
      <c r="DX906" s="172"/>
      <c r="DY906" s="172"/>
      <c r="DZ906" s="172"/>
      <c r="EA906" s="172"/>
      <c r="EB906" s="172"/>
      <c r="EC906" s="172"/>
      <c r="ED906" s="172"/>
      <c r="EE906" s="172"/>
      <c r="EF906" s="172"/>
      <c r="EG906" s="172"/>
      <c r="EH906" s="172"/>
      <c r="EI906" s="172"/>
      <c r="EJ906" s="172"/>
      <c r="EK906" s="172"/>
      <c r="EL906" s="172"/>
      <c r="EM906" s="172"/>
      <c r="EN906" s="172"/>
      <c r="EO906" s="172"/>
      <c r="EP906" s="172"/>
      <c r="EQ906" s="172"/>
      <c r="ER906" s="172"/>
      <c r="ES906" s="172"/>
      <c r="ET906" s="172"/>
      <c r="EU906" s="172"/>
      <c r="EV906" s="172"/>
      <c r="EW906" s="172"/>
      <c r="EX906" s="172"/>
      <c r="EY906" s="172"/>
      <c r="EZ906" s="172"/>
      <c r="FA906" s="172"/>
      <c r="FB906" s="172"/>
      <c r="FC906" s="172"/>
      <c r="FD906" s="172"/>
      <c r="FE906" s="172"/>
      <c r="FF906" s="172"/>
      <c r="FG906" s="172"/>
      <c r="FH906" s="172"/>
      <c r="FI906" s="172"/>
      <c r="FJ906" s="172"/>
      <c r="FK906" s="172"/>
      <c r="FL906" s="172"/>
      <c r="FM906" s="172"/>
      <c r="FN906" s="172"/>
      <c r="FO906" s="172"/>
      <c r="FP906" s="172"/>
      <c r="FQ906" s="172"/>
      <c r="FR906" s="172"/>
    </row>
    <row r="907" spans="3:174">
      <c r="C907" t="s">
        <v>504</v>
      </c>
      <c r="D907" s="144" t="s">
        <v>974</v>
      </c>
      <c r="E907" s="321" cm="1">
        <f t="array" ref="E907">INDEX(Assumptions!$G533:$H533, $A$1)</f>
        <v>0</v>
      </c>
      <c r="I907" s="272">
        <f ca="1">SUM(J907:FR907)</f>
        <v>-10243.70834021305</v>
      </c>
      <c r="J907" s="202">
        <f t="shared" ref="J907:AO907" si="2248">-MIN(IF($E$907=1,(J865-J898-J901)*J848,J925),J904)</f>
        <v>0</v>
      </c>
      <c r="K907" s="202">
        <f t="shared" ca="1" si="2248"/>
        <v>0</v>
      </c>
      <c r="L907" s="202">
        <f t="shared" ca="1" si="2248"/>
        <v>0</v>
      </c>
      <c r="M907" s="202">
        <f t="shared" ca="1" si="2248"/>
        <v>0</v>
      </c>
      <c r="N907" s="202">
        <f t="shared" ca="1" si="2248"/>
        <v>0</v>
      </c>
      <c r="O907" s="202">
        <f t="shared" ca="1" si="2248"/>
        <v>0</v>
      </c>
      <c r="P907" s="202">
        <f t="shared" ca="1" si="2248"/>
        <v>0</v>
      </c>
      <c r="Q907" s="202">
        <f t="shared" ca="1" si="2248"/>
        <v>0</v>
      </c>
      <c r="R907" s="202">
        <f t="shared" ca="1" si="2248"/>
        <v>0</v>
      </c>
      <c r="S907" s="202">
        <f t="shared" ca="1" si="2248"/>
        <v>0</v>
      </c>
      <c r="T907" s="202">
        <f t="shared" ca="1" si="2248"/>
        <v>0</v>
      </c>
      <c r="U907" s="202">
        <f t="shared" ca="1" si="2248"/>
        <v>0</v>
      </c>
      <c r="V907" s="202">
        <f t="shared" ca="1" si="2248"/>
        <v>0</v>
      </c>
      <c r="W907" s="202">
        <f t="shared" ca="1" si="2248"/>
        <v>0</v>
      </c>
      <c r="X907" s="202">
        <f t="shared" ca="1" si="2248"/>
        <v>0</v>
      </c>
      <c r="Y907" s="202">
        <f t="shared" ca="1" si="2248"/>
        <v>0</v>
      </c>
      <c r="Z907" s="202">
        <f t="shared" ca="1" si="2248"/>
        <v>0</v>
      </c>
      <c r="AA907" s="202">
        <f t="shared" ca="1" si="2248"/>
        <v>0</v>
      </c>
      <c r="AB907" s="202">
        <f t="shared" ca="1" si="2248"/>
        <v>0</v>
      </c>
      <c r="AC907" s="202">
        <f t="shared" ca="1" si="2248"/>
        <v>-2872.0995025767202</v>
      </c>
      <c r="AD907" s="202">
        <f t="shared" ca="1" si="2248"/>
        <v>-4635.7477563277671</v>
      </c>
      <c r="AE907" s="202">
        <f t="shared" ca="1" si="2248"/>
        <v>-2404.2283950357469</v>
      </c>
      <c r="AF907" s="202">
        <f t="shared" ca="1" si="2248"/>
        <v>-331.6326862728165</v>
      </c>
      <c r="AG907" s="202">
        <f t="shared" ca="1" si="2248"/>
        <v>0</v>
      </c>
      <c r="AH907" s="202">
        <f t="shared" ca="1" si="2248"/>
        <v>0</v>
      </c>
      <c r="AI907" s="202">
        <f t="shared" ca="1" si="2248"/>
        <v>0</v>
      </c>
      <c r="AJ907" s="202">
        <f t="shared" ca="1" si="2248"/>
        <v>0</v>
      </c>
      <c r="AK907" s="202">
        <f t="shared" ca="1" si="2248"/>
        <v>0</v>
      </c>
      <c r="AL907" s="202">
        <f t="shared" ca="1" si="2248"/>
        <v>0</v>
      </c>
      <c r="AM907" s="202">
        <f t="shared" ca="1" si="2248"/>
        <v>0</v>
      </c>
      <c r="AN907" s="202">
        <f t="shared" ca="1" si="2248"/>
        <v>0</v>
      </c>
      <c r="AO907" s="202">
        <f t="shared" ca="1" si="2248"/>
        <v>0</v>
      </c>
      <c r="AP907" s="202">
        <f t="shared" ref="AP907:BU907" ca="1" si="2249">-MIN(IF($E$907=1,(AP865-AP898-AP901)*AP848,AP925),AP904)</f>
        <v>0</v>
      </c>
      <c r="AQ907" s="202">
        <f t="shared" ca="1" si="2249"/>
        <v>0</v>
      </c>
      <c r="AR907" s="202">
        <f t="shared" ca="1" si="2249"/>
        <v>0</v>
      </c>
      <c r="AS907" s="202">
        <f t="shared" ca="1" si="2249"/>
        <v>0</v>
      </c>
      <c r="AT907" s="202">
        <f t="shared" ca="1" si="2249"/>
        <v>0</v>
      </c>
      <c r="AU907" s="202">
        <f t="shared" ca="1" si="2249"/>
        <v>0</v>
      </c>
      <c r="AV907" s="202">
        <f t="shared" ca="1" si="2249"/>
        <v>0</v>
      </c>
      <c r="AW907" s="202">
        <f t="shared" ca="1" si="2249"/>
        <v>0</v>
      </c>
      <c r="AX907" s="202">
        <f t="shared" ca="1" si="2249"/>
        <v>0</v>
      </c>
      <c r="AY907" s="202">
        <f t="shared" ca="1" si="2249"/>
        <v>0</v>
      </c>
      <c r="AZ907" s="202">
        <f t="shared" ca="1" si="2249"/>
        <v>0</v>
      </c>
      <c r="BA907" s="202">
        <f t="shared" ca="1" si="2249"/>
        <v>0</v>
      </c>
      <c r="BB907" s="202">
        <f t="shared" ca="1" si="2249"/>
        <v>0</v>
      </c>
      <c r="BC907" s="202">
        <f t="shared" ca="1" si="2249"/>
        <v>0</v>
      </c>
      <c r="BD907" s="202">
        <f t="shared" ca="1" si="2249"/>
        <v>0</v>
      </c>
      <c r="BE907" s="202">
        <f t="shared" ca="1" si="2249"/>
        <v>0</v>
      </c>
      <c r="BF907" s="202">
        <f t="shared" ca="1" si="2249"/>
        <v>0</v>
      </c>
      <c r="BG907" s="202">
        <f t="shared" ca="1" si="2249"/>
        <v>0</v>
      </c>
      <c r="BH907" s="202">
        <f t="shared" ca="1" si="2249"/>
        <v>0</v>
      </c>
      <c r="BI907" s="202">
        <f t="shared" ca="1" si="2249"/>
        <v>0</v>
      </c>
      <c r="BJ907" s="202">
        <f t="shared" ca="1" si="2249"/>
        <v>0</v>
      </c>
      <c r="BK907" s="202">
        <f t="shared" ca="1" si="2249"/>
        <v>0</v>
      </c>
      <c r="BL907" s="202">
        <f t="shared" ca="1" si="2249"/>
        <v>0</v>
      </c>
      <c r="BM907" s="202">
        <f t="shared" ca="1" si="2249"/>
        <v>0</v>
      </c>
      <c r="BN907" s="202">
        <f t="shared" ca="1" si="2249"/>
        <v>0</v>
      </c>
      <c r="BO907" s="202">
        <f t="shared" ca="1" si="2249"/>
        <v>0</v>
      </c>
      <c r="BP907" s="202">
        <f t="shared" ca="1" si="2249"/>
        <v>0</v>
      </c>
      <c r="BQ907" s="202">
        <f t="shared" ca="1" si="2249"/>
        <v>0</v>
      </c>
      <c r="BR907" s="202">
        <f t="shared" ca="1" si="2249"/>
        <v>0</v>
      </c>
      <c r="BS907" s="202">
        <f t="shared" ca="1" si="2249"/>
        <v>0</v>
      </c>
      <c r="BT907" s="202">
        <f t="shared" ca="1" si="2249"/>
        <v>0</v>
      </c>
      <c r="BU907" s="202">
        <f t="shared" ca="1" si="2249"/>
        <v>0</v>
      </c>
      <c r="BV907" s="202">
        <f t="shared" ref="BV907:DA907" ca="1" si="2250">-MIN(IF($E$907=1,(BV865-BV898-BV901)*BV848,BV925),BV904)</f>
        <v>0</v>
      </c>
      <c r="BW907" s="202">
        <f t="shared" ca="1" si="2250"/>
        <v>0</v>
      </c>
      <c r="BX907" s="202">
        <f t="shared" ca="1" si="2250"/>
        <v>0</v>
      </c>
      <c r="BY907" s="202">
        <f t="shared" ca="1" si="2250"/>
        <v>0</v>
      </c>
      <c r="BZ907" s="202">
        <f t="shared" ca="1" si="2250"/>
        <v>0</v>
      </c>
      <c r="CA907" s="202">
        <f t="shared" ca="1" si="2250"/>
        <v>0</v>
      </c>
      <c r="CB907" s="202">
        <f t="shared" ca="1" si="2250"/>
        <v>0</v>
      </c>
      <c r="CC907" s="202">
        <f t="shared" ca="1" si="2250"/>
        <v>0</v>
      </c>
      <c r="CD907" s="202">
        <f t="shared" ca="1" si="2250"/>
        <v>0</v>
      </c>
      <c r="CE907" s="202">
        <f t="shared" ca="1" si="2250"/>
        <v>0</v>
      </c>
      <c r="CF907" s="202">
        <f t="shared" ca="1" si="2250"/>
        <v>0</v>
      </c>
      <c r="CG907" s="202">
        <f t="shared" ca="1" si="2250"/>
        <v>0</v>
      </c>
      <c r="CH907" s="202">
        <f t="shared" ca="1" si="2250"/>
        <v>0</v>
      </c>
      <c r="CI907" s="202">
        <f t="shared" ca="1" si="2250"/>
        <v>0</v>
      </c>
      <c r="CJ907" s="202">
        <f t="shared" ca="1" si="2250"/>
        <v>0</v>
      </c>
      <c r="CK907" s="202">
        <f t="shared" ca="1" si="2250"/>
        <v>0</v>
      </c>
      <c r="CL907" s="202">
        <f t="shared" ca="1" si="2250"/>
        <v>0</v>
      </c>
      <c r="CM907" s="202">
        <f t="shared" ca="1" si="2250"/>
        <v>0</v>
      </c>
      <c r="CN907" s="202">
        <f t="shared" ca="1" si="2250"/>
        <v>0</v>
      </c>
      <c r="CO907" s="202">
        <f t="shared" ca="1" si="2250"/>
        <v>0</v>
      </c>
      <c r="CP907" s="202">
        <f t="shared" ca="1" si="2250"/>
        <v>0</v>
      </c>
      <c r="CQ907" s="202">
        <f t="shared" ca="1" si="2250"/>
        <v>0</v>
      </c>
      <c r="CR907" s="202">
        <f t="shared" ca="1" si="2250"/>
        <v>0</v>
      </c>
      <c r="CS907" s="202">
        <f t="shared" ca="1" si="2250"/>
        <v>0</v>
      </c>
      <c r="CT907" s="202">
        <f t="shared" ca="1" si="2250"/>
        <v>0</v>
      </c>
      <c r="CU907" s="202">
        <f t="shared" ca="1" si="2250"/>
        <v>0</v>
      </c>
      <c r="CV907" s="202">
        <f t="shared" ca="1" si="2250"/>
        <v>0</v>
      </c>
      <c r="CW907" s="202">
        <f t="shared" ca="1" si="2250"/>
        <v>0</v>
      </c>
      <c r="CX907" s="202">
        <f t="shared" ca="1" si="2250"/>
        <v>0</v>
      </c>
      <c r="CY907" s="202">
        <f t="shared" ca="1" si="2250"/>
        <v>0</v>
      </c>
      <c r="CZ907" s="202">
        <f t="shared" ca="1" si="2250"/>
        <v>0</v>
      </c>
      <c r="DA907" s="202">
        <f t="shared" ca="1" si="2250"/>
        <v>0</v>
      </c>
      <c r="DB907" s="202">
        <f t="shared" ref="DB907:EG907" ca="1" si="2251">-MIN(IF($E$907=1,(DB865-DB898-DB901)*DB848,DB925),DB904)</f>
        <v>0</v>
      </c>
      <c r="DC907" s="202">
        <f t="shared" ca="1" si="2251"/>
        <v>0</v>
      </c>
      <c r="DD907" s="202">
        <f t="shared" ca="1" si="2251"/>
        <v>0</v>
      </c>
      <c r="DE907" s="202">
        <f t="shared" ca="1" si="2251"/>
        <v>0</v>
      </c>
      <c r="DF907" s="202">
        <f t="shared" ca="1" si="2251"/>
        <v>0</v>
      </c>
      <c r="DG907" s="202">
        <f t="shared" ca="1" si="2251"/>
        <v>0</v>
      </c>
      <c r="DH907" s="202">
        <f t="shared" ca="1" si="2251"/>
        <v>0</v>
      </c>
      <c r="DI907" s="202">
        <f t="shared" ca="1" si="2251"/>
        <v>0</v>
      </c>
      <c r="DJ907" s="202">
        <f t="shared" ca="1" si="2251"/>
        <v>0</v>
      </c>
      <c r="DK907" s="202">
        <f t="shared" ca="1" si="2251"/>
        <v>0</v>
      </c>
      <c r="DL907" s="202">
        <f t="shared" ca="1" si="2251"/>
        <v>0</v>
      </c>
      <c r="DM907" s="202">
        <f t="shared" ca="1" si="2251"/>
        <v>0</v>
      </c>
      <c r="DN907" s="202">
        <f t="shared" ca="1" si="2251"/>
        <v>0</v>
      </c>
      <c r="DO907" s="202">
        <f t="shared" ca="1" si="2251"/>
        <v>0</v>
      </c>
      <c r="DP907" s="202">
        <f t="shared" ca="1" si="2251"/>
        <v>0</v>
      </c>
      <c r="DQ907" s="202">
        <f t="shared" ca="1" si="2251"/>
        <v>0</v>
      </c>
      <c r="DR907" s="202">
        <f t="shared" ca="1" si="2251"/>
        <v>0</v>
      </c>
      <c r="DS907" s="202">
        <f t="shared" ca="1" si="2251"/>
        <v>0</v>
      </c>
      <c r="DT907" s="202">
        <f t="shared" ca="1" si="2251"/>
        <v>0</v>
      </c>
      <c r="DU907" s="202">
        <f t="shared" ca="1" si="2251"/>
        <v>0</v>
      </c>
      <c r="DV907" s="202">
        <f t="shared" ca="1" si="2251"/>
        <v>0</v>
      </c>
      <c r="DW907" s="202">
        <f t="shared" ca="1" si="2251"/>
        <v>0</v>
      </c>
      <c r="DX907" s="202">
        <f t="shared" ca="1" si="2251"/>
        <v>0</v>
      </c>
      <c r="DY907" s="202">
        <f t="shared" ca="1" si="2251"/>
        <v>0</v>
      </c>
      <c r="DZ907" s="202">
        <f t="shared" ca="1" si="2251"/>
        <v>0</v>
      </c>
      <c r="EA907" s="202">
        <f t="shared" ca="1" si="2251"/>
        <v>0</v>
      </c>
      <c r="EB907" s="202">
        <f t="shared" ca="1" si="2251"/>
        <v>0</v>
      </c>
      <c r="EC907" s="202">
        <f t="shared" ca="1" si="2251"/>
        <v>0</v>
      </c>
      <c r="ED907" s="202">
        <f t="shared" ca="1" si="2251"/>
        <v>0</v>
      </c>
      <c r="EE907" s="202">
        <f t="shared" ca="1" si="2251"/>
        <v>0</v>
      </c>
      <c r="EF907" s="202">
        <f t="shared" ca="1" si="2251"/>
        <v>0</v>
      </c>
      <c r="EG907" s="202">
        <f t="shared" ca="1" si="2251"/>
        <v>0</v>
      </c>
      <c r="EH907" s="202">
        <f t="shared" ref="EH907:FR907" ca="1" si="2252">-MIN(IF($E$907=1,(EH865-EH898-EH901)*EH848,EH925),EH904)</f>
        <v>0</v>
      </c>
      <c r="EI907" s="202">
        <f t="shared" ca="1" si="2252"/>
        <v>0</v>
      </c>
      <c r="EJ907" s="202">
        <f t="shared" ca="1" si="2252"/>
        <v>0</v>
      </c>
      <c r="EK907" s="202">
        <f t="shared" ca="1" si="2252"/>
        <v>0</v>
      </c>
      <c r="EL907" s="202">
        <f t="shared" ca="1" si="2252"/>
        <v>0</v>
      </c>
      <c r="EM907" s="202">
        <f t="shared" ca="1" si="2252"/>
        <v>0</v>
      </c>
      <c r="EN907" s="202">
        <f t="shared" ca="1" si="2252"/>
        <v>0</v>
      </c>
      <c r="EO907" s="202">
        <f t="shared" ca="1" si="2252"/>
        <v>0</v>
      </c>
      <c r="EP907" s="202">
        <f t="shared" ca="1" si="2252"/>
        <v>0</v>
      </c>
      <c r="EQ907" s="202">
        <f t="shared" ca="1" si="2252"/>
        <v>0</v>
      </c>
      <c r="ER907" s="202">
        <f t="shared" ca="1" si="2252"/>
        <v>0</v>
      </c>
      <c r="ES907" s="202">
        <f t="shared" ca="1" si="2252"/>
        <v>0</v>
      </c>
      <c r="ET907" s="202">
        <f t="shared" ca="1" si="2252"/>
        <v>0</v>
      </c>
      <c r="EU907" s="202">
        <f t="shared" ca="1" si="2252"/>
        <v>0</v>
      </c>
      <c r="EV907" s="202">
        <f t="shared" ca="1" si="2252"/>
        <v>0</v>
      </c>
      <c r="EW907" s="202">
        <f t="shared" ca="1" si="2252"/>
        <v>0</v>
      </c>
      <c r="EX907" s="202">
        <f t="shared" ca="1" si="2252"/>
        <v>0</v>
      </c>
      <c r="EY907" s="202">
        <f t="shared" ca="1" si="2252"/>
        <v>0</v>
      </c>
      <c r="EZ907" s="202">
        <f t="shared" ca="1" si="2252"/>
        <v>0</v>
      </c>
      <c r="FA907" s="202">
        <f t="shared" ca="1" si="2252"/>
        <v>0</v>
      </c>
      <c r="FB907" s="202">
        <f t="shared" ca="1" si="2252"/>
        <v>0</v>
      </c>
      <c r="FC907" s="202">
        <f t="shared" ca="1" si="2252"/>
        <v>0</v>
      </c>
      <c r="FD907" s="202">
        <f t="shared" ca="1" si="2252"/>
        <v>0</v>
      </c>
      <c r="FE907" s="202">
        <f t="shared" ca="1" si="2252"/>
        <v>0</v>
      </c>
      <c r="FF907" s="202">
        <f t="shared" ca="1" si="2252"/>
        <v>0</v>
      </c>
      <c r="FG907" s="202">
        <f t="shared" ca="1" si="2252"/>
        <v>0</v>
      </c>
      <c r="FH907" s="202">
        <f t="shared" ca="1" si="2252"/>
        <v>0</v>
      </c>
      <c r="FI907" s="202">
        <f t="shared" ca="1" si="2252"/>
        <v>0</v>
      </c>
      <c r="FJ907" s="202">
        <f t="shared" ca="1" si="2252"/>
        <v>0</v>
      </c>
      <c r="FK907" s="202">
        <f t="shared" ca="1" si="2252"/>
        <v>0</v>
      </c>
      <c r="FL907" s="202">
        <f t="shared" ca="1" si="2252"/>
        <v>0</v>
      </c>
      <c r="FM907" s="202">
        <f t="shared" ca="1" si="2252"/>
        <v>0</v>
      </c>
      <c r="FN907" s="202">
        <f t="shared" ca="1" si="2252"/>
        <v>0</v>
      </c>
      <c r="FO907" s="202">
        <f t="shared" ca="1" si="2252"/>
        <v>0</v>
      </c>
      <c r="FP907" s="202">
        <f t="shared" ca="1" si="2252"/>
        <v>0</v>
      </c>
      <c r="FQ907" s="202">
        <f t="shared" ca="1" si="2252"/>
        <v>0</v>
      </c>
      <c r="FR907" s="202">
        <f t="shared" ca="1" si="2252"/>
        <v>0</v>
      </c>
    </row>
    <row r="908" spans="3:174">
      <c r="C908" t="s">
        <v>931</v>
      </c>
      <c r="D908" s="144" t="s">
        <v>974</v>
      </c>
      <c r="E908" s="350"/>
      <c r="I908" s="272">
        <f ca="1">SUM(J908:FR908)</f>
        <v>-233068.17953082192</v>
      </c>
      <c r="J908" s="202">
        <f t="shared" ref="J908:AO908" si="2253">-1 * SUM(J904:J907) * J1025</f>
        <v>0</v>
      </c>
      <c r="K908" s="202">
        <f t="shared" ca="1" si="2253"/>
        <v>0</v>
      </c>
      <c r="L908" s="202">
        <f t="shared" ca="1" si="2253"/>
        <v>0</v>
      </c>
      <c r="M908" s="202">
        <f t="shared" ca="1" si="2253"/>
        <v>0</v>
      </c>
      <c r="N908" s="202">
        <f t="shared" ca="1" si="2253"/>
        <v>0</v>
      </c>
      <c r="O908" s="202">
        <f t="shared" ca="1" si="2253"/>
        <v>0</v>
      </c>
      <c r="P908" s="202">
        <f t="shared" ca="1" si="2253"/>
        <v>0</v>
      </c>
      <c r="Q908" s="202">
        <f t="shared" ca="1" si="2253"/>
        <v>0</v>
      </c>
      <c r="R908" s="202">
        <f t="shared" ca="1" si="2253"/>
        <v>0</v>
      </c>
      <c r="S908" s="202">
        <f t="shared" ca="1" si="2253"/>
        <v>0</v>
      </c>
      <c r="T908" s="202">
        <f t="shared" ca="1" si="2253"/>
        <v>0</v>
      </c>
      <c r="U908" s="202">
        <f t="shared" ca="1" si="2253"/>
        <v>0</v>
      </c>
      <c r="V908" s="202">
        <f t="shared" ca="1" si="2253"/>
        <v>0</v>
      </c>
      <c r="W908" s="202">
        <f t="shared" ca="1" si="2253"/>
        <v>0</v>
      </c>
      <c r="X908" s="202">
        <f t="shared" ca="1" si="2253"/>
        <v>0</v>
      </c>
      <c r="Y908" s="202">
        <f t="shared" ca="1" si="2253"/>
        <v>0</v>
      </c>
      <c r="Z908" s="202">
        <f t="shared" ca="1" si="2253"/>
        <v>0</v>
      </c>
      <c r="AA908" s="202">
        <f t="shared" ca="1" si="2253"/>
        <v>0</v>
      </c>
      <c r="AB908" s="202">
        <f t="shared" ca="1" si="2253"/>
        <v>0</v>
      </c>
      <c r="AC908" s="202">
        <f t="shared" ca="1" si="2253"/>
        <v>0</v>
      </c>
      <c r="AD908" s="202">
        <f t="shared" ca="1" si="2253"/>
        <v>0</v>
      </c>
      <c r="AE908" s="202">
        <f t="shared" ca="1" si="2253"/>
        <v>0</v>
      </c>
      <c r="AF908" s="202">
        <f t="shared" ca="1" si="2253"/>
        <v>-233068.17953082192</v>
      </c>
      <c r="AG908" s="202">
        <f t="shared" ca="1" si="2253"/>
        <v>0</v>
      </c>
      <c r="AH908" s="202">
        <f t="shared" ca="1" si="2253"/>
        <v>0</v>
      </c>
      <c r="AI908" s="202">
        <f t="shared" ca="1" si="2253"/>
        <v>0</v>
      </c>
      <c r="AJ908" s="202">
        <f t="shared" ca="1" si="2253"/>
        <v>0</v>
      </c>
      <c r="AK908" s="202">
        <f t="shared" ca="1" si="2253"/>
        <v>0</v>
      </c>
      <c r="AL908" s="202">
        <f t="shared" ca="1" si="2253"/>
        <v>0</v>
      </c>
      <c r="AM908" s="202">
        <f t="shared" ca="1" si="2253"/>
        <v>0</v>
      </c>
      <c r="AN908" s="202">
        <f t="shared" ca="1" si="2253"/>
        <v>0</v>
      </c>
      <c r="AO908" s="202">
        <f t="shared" ca="1" si="2253"/>
        <v>0</v>
      </c>
      <c r="AP908" s="202">
        <f t="shared" ref="AP908:BU908" ca="1" si="2254">-1 * SUM(AP904:AP907) * AP1025</f>
        <v>0</v>
      </c>
      <c r="AQ908" s="202">
        <f t="shared" ca="1" si="2254"/>
        <v>0</v>
      </c>
      <c r="AR908" s="202">
        <f t="shared" ca="1" si="2254"/>
        <v>0</v>
      </c>
      <c r="AS908" s="202">
        <f t="shared" ca="1" si="2254"/>
        <v>0</v>
      </c>
      <c r="AT908" s="202">
        <f t="shared" ca="1" si="2254"/>
        <v>0</v>
      </c>
      <c r="AU908" s="202">
        <f t="shared" ca="1" si="2254"/>
        <v>0</v>
      </c>
      <c r="AV908" s="202">
        <f t="shared" ca="1" si="2254"/>
        <v>0</v>
      </c>
      <c r="AW908" s="202">
        <f t="shared" ca="1" si="2254"/>
        <v>0</v>
      </c>
      <c r="AX908" s="202">
        <f t="shared" ca="1" si="2254"/>
        <v>0</v>
      </c>
      <c r="AY908" s="202">
        <f t="shared" ca="1" si="2254"/>
        <v>0</v>
      </c>
      <c r="AZ908" s="202">
        <f t="shared" ca="1" si="2254"/>
        <v>0</v>
      </c>
      <c r="BA908" s="202">
        <f t="shared" ca="1" si="2254"/>
        <v>0</v>
      </c>
      <c r="BB908" s="202">
        <f t="shared" ca="1" si="2254"/>
        <v>0</v>
      </c>
      <c r="BC908" s="202">
        <f t="shared" ca="1" si="2254"/>
        <v>0</v>
      </c>
      <c r="BD908" s="202">
        <f t="shared" ca="1" si="2254"/>
        <v>0</v>
      </c>
      <c r="BE908" s="202">
        <f t="shared" ca="1" si="2254"/>
        <v>0</v>
      </c>
      <c r="BF908" s="202">
        <f t="shared" ca="1" si="2254"/>
        <v>0</v>
      </c>
      <c r="BG908" s="202">
        <f t="shared" ca="1" si="2254"/>
        <v>0</v>
      </c>
      <c r="BH908" s="202">
        <f t="shared" ca="1" si="2254"/>
        <v>0</v>
      </c>
      <c r="BI908" s="202">
        <f t="shared" ca="1" si="2254"/>
        <v>0</v>
      </c>
      <c r="BJ908" s="202">
        <f t="shared" ca="1" si="2254"/>
        <v>0</v>
      </c>
      <c r="BK908" s="202">
        <f t="shared" ca="1" si="2254"/>
        <v>0</v>
      </c>
      <c r="BL908" s="202">
        <f t="shared" ca="1" si="2254"/>
        <v>0</v>
      </c>
      <c r="BM908" s="202">
        <f t="shared" ca="1" si="2254"/>
        <v>0</v>
      </c>
      <c r="BN908" s="202">
        <f t="shared" ca="1" si="2254"/>
        <v>0</v>
      </c>
      <c r="BO908" s="202">
        <f t="shared" ca="1" si="2254"/>
        <v>0</v>
      </c>
      <c r="BP908" s="202">
        <f t="shared" ca="1" si="2254"/>
        <v>0</v>
      </c>
      <c r="BQ908" s="202">
        <f t="shared" ca="1" si="2254"/>
        <v>0</v>
      </c>
      <c r="BR908" s="202">
        <f t="shared" ca="1" si="2254"/>
        <v>0</v>
      </c>
      <c r="BS908" s="202">
        <f t="shared" ca="1" si="2254"/>
        <v>0</v>
      </c>
      <c r="BT908" s="202">
        <f t="shared" ca="1" si="2254"/>
        <v>0</v>
      </c>
      <c r="BU908" s="202">
        <f t="shared" ca="1" si="2254"/>
        <v>0</v>
      </c>
      <c r="BV908" s="202">
        <f t="shared" ref="BV908:DA908" ca="1" si="2255">-1 * SUM(BV904:BV907) * BV1025</f>
        <v>0</v>
      </c>
      <c r="BW908" s="202">
        <f t="shared" ca="1" si="2255"/>
        <v>0</v>
      </c>
      <c r="BX908" s="202">
        <f t="shared" ca="1" si="2255"/>
        <v>0</v>
      </c>
      <c r="BY908" s="202">
        <f t="shared" ca="1" si="2255"/>
        <v>0</v>
      </c>
      <c r="BZ908" s="202">
        <f t="shared" ca="1" si="2255"/>
        <v>0</v>
      </c>
      <c r="CA908" s="202">
        <f t="shared" ca="1" si="2255"/>
        <v>0</v>
      </c>
      <c r="CB908" s="202">
        <f t="shared" ca="1" si="2255"/>
        <v>0</v>
      </c>
      <c r="CC908" s="202">
        <f t="shared" ca="1" si="2255"/>
        <v>0</v>
      </c>
      <c r="CD908" s="202">
        <f t="shared" ca="1" si="2255"/>
        <v>0</v>
      </c>
      <c r="CE908" s="202">
        <f t="shared" ca="1" si="2255"/>
        <v>0</v>
      </c>
      <c r="CF908" s="202">
        <f t="shared" ca="1" si="2255"/>
        <v>0</v>
      </c>
      <c r="CG908" s="202">
        <f t="shared" ca="1" si="2255"/>
        <v>0</v>
      </c>
      <c r="CH908" s="202">
        <f t="shared" ca="1" si="2255"/>
        <v>0</v>
      </c>
      <c r="CI908" s="202">
        <f t="shared" ca="1" si="2255"/>
        <v>0</v>
      </c>
      <c r="CJ908" s="202">
        <f t="shared" ca="1" si="2255"/>
        <v>0</v>
      </c>
      <c r="CK908" s="202">
        <f t="shared" ca="1" si="2255"/>
        <v>0</v>
      </c>
      <c r="CL908" s="202">
        <f t="shared" ca="1" si="2255"/>
        <v>0</v>
      </c>
      <c r="CM908" s="202">
        <f t="shared" ca="1" si="2255"/>
        <v>0</v>
      </c>
      <c r="CN908" s="202">
        <f t="shared" ca="1" si="2255"/>
        <v>0</v>
      </c>
      <c r="CO908" s="202">
        <f t="shared" ca="1" si="2255"/>
        <v>0</v>
      </c>
      <c r="CP908" s="202">
        <f t="shared" ca="1" si="2255"/>
        <v>0</v>
      </c>
      <c r="CQ908" s="202">
        <f t="shared" ca="1" si="2255"/>
        <v>0</v>
      </c>
      <c r="CR908" s="202">
        <f t="shared" ca="1" si="2255"/>
        <v>0</v>
      </c>
      <c r="CS908" s="202">
        <f t="shared" ca="1" si="2255"/>
        <v>0</v>
      </c>
      <c r="CT908" s="202">
        <f t="shared" ca="1" si="2255"/>
        <v>0</v>
      </c>
      <c r="CU908" s="202">
        <f t="shared" ca="1" si="2255"/>
        <v>0</v>
      </c>
      <c r="CV908" s="202">
        <f t="shared" ca="1" si="2255"/>
        <v>0</v>
      </c>
      <c r="CW908" s="202">
        <f t="shared" ca="1" si="2255"/>
        <v>0</v>
      </c>
      <c r="CX908" s="202">
        <f t="shared" ca="1" si="2255"/>
        <v>0</v>
      </c>
      <c r="CY908" s="202">
        <f t="shared" ca="1" si="2255"/>
        <v>0</v>
      </c>
      <c r="CZ908" s="202">
        <f t="shared" ca="1" si="2255"/>
        <v>0</v>
      </c>
      <c r="DA908" s="202">
        <f t="shared" ca="1" si="2255"/>
        <v>0</v>
      </c>
      <c r="DB908" s="202">
        <f t="shared" ref="DB908:EG908" ca="1" si="2256">-1 * SUM(DB904:DB907) * DB1025</f>
        <v>0</v>
      </c>
      <c r="DC908" s="202">
        <f t="shared" ca="1" si="2256"/>
        <v>0</v>
      </c>
      <c r="DD908" s="202">
        <f t="shared" ca="1" si="2256"/>
        <v>0</v>
      </c>
      <c r="DE908" s="202">
        <f t="shared" ca="1" si="2256"/>
        <v>0</v>
      </c>
      <c r="DF908" s="202">
        <f t="shared" ca="1" si="2256"/>
        <v>0</v>
      </c>
      <c r="DG908" s="202">
        <f t="shared" ca="1" si="2256"/>
        <v>0</v>
      </c>
      <c r="DH908" s="202">
        <f t="shared" ca="1" si="2256"/>
        <v>0</v>
      </c>
      <c r="DI908" s="202">
        <f t="shared" ca="1" si="2256"/>
        <v>0</v>
      </c>
      <c r="DJ908" s="202">
        <f t="shared" ca="1" si="2256"/>
        <v>0</v>
      </c>
      <c r="DK908" s="202">
        <f t="shared" ca="1" si="2256"/>
        <v>0</v>
      </c>
      <c r="DL908" s="202">
        <f t="shared" ca="1" si="2256"/>
        <v>0</v>
      </c>
      <c r="DM908" s="202">
        <f t="shared" ca="1" si="2256"/>
        <v>0</v>
      </c>
      <c r="DN908" s="202">
        <f t="shared" ca="1" si="2256"/>
        <v>0</v>
      </c>
      <c r="DO908" s="202">
        <f t="shared" ca="1" si="2256"/>
        <v>0</v>
      </c>
      <c r="DP908" s="202">
        <f t="shared" ca="1" si="2256"/>
        <v>0</v>
      </c>
      <c r="DQ908" s="202">
        <f t="shared" ca="1" si="2256"/>
        <v>0</v>
      </c>
      <c r="DR908" s="202">
        <f t="shared" ca="1" si="2256"/>
        <v>0</v>
      </c>
      <c r="DS908" s="202">
        <f t="shared" ca="1" si="2256"/>
        <v>0</v>
      </c>
      <c r="DT908" s="202">
        <f t="shared" ca="1" si="2256"/>
        <v>0</v>
      </c>
      <c r="DU908" s="202">
        <f t="shared" ca="1" si="2256"/>
        <v>0</v>
      </c>
      <c r="DV908" s="202">
        <f t="shared" ca="1" si="2256"/>
        <v>0</v>
      </c>
      <c r="DW908" s="202">
        <f t="shared" ca="1" si="2256"/>
        <v>0</v>
      </c>
      <c r="DX908" s="202">
        <f t="shared" ca="1" si="2256"/>
        <v>0</v>
      </c>
      <c r="DY908" s="202">
        <f t="shared" ca="1" si="2256"/>
        <v>0</v>
      </c>
      <c r="DZ908" s="202">
        <f t="shared" ca="1" si="2256"/>
        <v>0</v>
      </c>
      <c r="EA908" s="202">
        <f t="shared" ca="1" si="2256"/>
        <v>0</v>
      </c>
      <c r="EB908" s="202">
        <f t="shared" ca="1" si="2256"/>
        <v>0</v>
      </c>
      <c r="EC908" s="202">
        <f t="shared" ca="1" si="2256"/>
        <v>0</v>
      </c>
      <c r="ED908" s="202">
        <f t="shared" ca="1" si="2256"/>
        <v>0</v>
      </c>
      <c r="EE908" s="202">
        <f t="shared" ca="1" si="2256"/>
        <v>0</v>
      </c>
      <c r="EF908" s="202">
        <f t="shared" ca="1" si="2256"/>
        <v>0</v>
      </c>
      <c r="EG908" s="202">
        <f t="shared" ca="1" si="2256"/>
        <v>0</v>
      </c>
      <c r="EH908" s="202">
        <f t="shared" ref="EH908:FM908" ca="1" si="2257">-1 * SUM(EH904:EH907) * EH1025</f>
        <v>0</v>
      </c>
      <c r="EI908" s="202">
        <f t="shared" ca="1" si="2257"/>
        <v>0</v>
      </c>
      <c r="EJ908" s="202">
        <f t="shared" ca="1" si="2257"/>
        <v>0</v>
      </c>
      <c r="EK908" s="202">
        <f t="shared" ca="1" si="2257"/>
        <v>0</v>
      </c>
      <c r="EL908" s="202">
        <f t="shared" ca="1" si="2257"/>
        <v>0</v>
      </c>
      <c r="EM908" s="202">
        <f t="shared" ca="1" si="2257"/>
        <v>0</v>
      </c>
      <c r="EN908" s="202">
        <f t="shared" ca="1" si="2257"/>
        <v>0</v>
      </c>
      <c r="EO908" s="202">
        <f t="shared" ca="1" si="2257"/>
        <v>0</v>
      </c>
      <c r="EP908" s="202">
        <f t="shared" ca="1" si="2257"/>
        <v>0</v>
      </c>
      <c r="EQ908" s="202">
        <f t="shared" ca="1" si="2257"/>
        <v>0</v>
      </c>
      <c r="ER908" s="202">
        <f t="shared" ca="1" si="2257"/>
        <v>0</v>
      </c>
      <c r="ES908" s="202">
        <f t="shared" ca="1" si="2257"/>
        <v>0</v>
      </c>
      <c r="ET908" s="202">
        <f t="shared" ca="1" si="2257"/>
        <v>0</v>
      </c>
      <c r="EU908" s="202">
        <f t="shared" ca="1" si="2257"/>
        <v>0</v>
      </c>
      <c r="EV908" s="202">
        <f t="shared" ca="1" si="2257"/>
        <v>0</v>
      </c>
      <c r="EW908" s="202">
        <f t="shared" ca="1" si="2257"/>
        <v>0</v>
      </c>
      <c r="EX908" s="202">
        <f t="shared" ca="1" si="2257"/>
        <v>0</v>
      </c>
      <c r="EY908" s="202">
        <f t="shared" ca="1" si="2257"/>
        <v>0</v>
      </c>
      <c r="EZ908" s="202">
        <f t="shared" ca="1" si="2257"/>
        <v>0</v>
      </c>
      <c r="FA908" s="202">
        <f t="shared" ca="1" si="2257"/>
        <v>0</v>
      </c>
      <c r="FB908" s="202">
        <f t="shared" ca="1" si="2257"/>
        <v>0</v>
      </c>
      <c r="FC908" s="202">
        <f t="shared" ca="1" si="2257"/>
        <v>0</v>
      </c>
      <c r="FD908" s="202">
        <f t="shared" ca="1" si="2257"/>
        <v>0</v>
      </c>
      <c r="FE908" s="202">
        <f t="shared" ca="1" si="2257"/>
        <v>0</v>
      </c>
      <c r="FF908" s="202">
        <f t="shared" ca="1" si="2257"/>
        <v>0</v>
      </c>
      <c r="FG908" s="202">
        <f t="shared" ca="1" si="2257"/>
        <v>0</v>
      </c>
      <c r="FH908" s="202">
        <f t="shared" ca="1" si="2257"/>
        <v>0</v>
      </c>
      <c r="FI908" s="202">
        <f t="shared" ca="1" si="2257"/>
        <v>0</v>
      </c>
      <c r="FJ908" s="202">
        <f t="shared" ca="1" si="2257"/>
        <v>0</v>
      </c>
      <c r="FK908" s="202">
        <f t="shared" ca="1" si="2257"/>
        <v>0</v>
      </c>
      <c r="FL908" s="202">
        <f t="shared" ca="1" si="2257"/>
        <v>0</v>
      </c>
      <c r="FM908" s="202">
        <f t="shared" ca="1" si="2257"/>
        <v>0</v>
      </c>
      <c r="FN908" s="202">
        <f t="shared" ref="FN908:FR908" ca="1" si="2258">-1 * SUM(FN904:FN907) * FN1025</f>
        <v>0</v>
      </c>
      <c r="FO908" s="202">
        <f t="shared" ca="1" si="2258"/>
        <v>0</v>
      </c>
      <c r="FP908" s="202">
        <f t="shared" ca="1" si="2258"/>
        <v>0</v>
      </c>
      <c r="FQ908" s="202">
        <f t="shared" ca="1" si="2258"/>
        <v>0</v>
      </c>
      <c r="FR908" s="202">
        <f t="shared" ca="1" si="2258"/>
        <v>0</v>
      </c>
    </row>
    <row r="909" spans="3:174">
      <c r="C909" t="s">
        <v>951</v>
      </c>
      <c r="D909" s="144" t="s">
        <v>974</v>
      </c>
      <c r="E909" s="350"/>
      <c r="I909" s="272">
        <f ca="1">SUM(J909:FR909)</f>
        <v>-11688.11212896504</v>
      </c>
      <c r="J909" s="202">
        <f t="shared" ref="J909:AO909" ca="1" si="2259">-1 * MIN(J942, SUM(J904:J908))</f>
        <v>0</v>
      </c>
      <c r="K909" s="202">
        <f t="shared" ca="1" si="2259"/>
        <v>0</v>
      </c>
      <c r="L909" s="202">
        <f t="shared" ca="1" si="2259"/>
        <v>0</v>
      </c>
      <c r="M909" s="202">
        <f t="shared" ca="1" si="2259"/>
        <v>0</v>
      </c>
      <c r="N909" s="202">
        <f t="shared" ca="1" si="2259"/>
        <v>0</v>
      </c>
      <c r="O909" s="202">
        <f t="shared" ca="1" si="2259"/>
        <v>0</v>
      </c>
      <c r="P909" s="202">
        <f t="shared" ca="1" si="2259"/>
        <v>0</v>
      </c>
      <c r="Q909" s="202">
        <f t="shared" ca="1" si="2259"/>
        <v>0</v>
      </c>
      <c r="R909" s="202">
        <f t="shared" ca="1" si="2259"/>
        <v>0</v>
      </c>
      <c r="S909" s="202">
        <f t="shared" ca="1" si="2259"/>
        <v>0</v>
      </c>
      <c r="T909" s="202">
        <f t="shared" ca="1" si="2259"/>
        <v>0</v>
      </c>
      <c r="U909" s="202">
        <f t="shared" ca="1" si="2259"/>
        <v>0</v>
      </c>
      <c r="V909" s="202">
        <f t="shared" ca="1" si="2259"/>
        <v>0</v>
      </c>
      <c r="W909" s="202">
        <f t="shared" ca="1" si="2259"/>
        <v>0</v>
      </c>
      <c r="X909" s="202">
        <f t="shared" ca="1" si="2259"/>
        <v>0</v>
      </c>
      <c r="Y909" s="202">
        <f t="shared" ca="1" si="2259"/>
        <v>0</v>
      </c>
      <c r="Z909" s="202">
        <f t="shared" ca="1" si="2259"/>
        <v>0</v>
      </c>
      <c r="AA909" s="202">
        <f t="shared" ca="1" si="2259"/>
        <v>0</v>
      </c>
      <c r="AB909" s="202">
        <f t="shared" ca="1" si="2259"/>
        <v>-1682.3614966569546</v>
      </c>
      <c r="AC909" s="202">
        <f t="shared" ca="1" si="2259"/>
        <v>-5020.7102023066609</v>
      </c>
      <c r="AD909" s="202">
        <f t="shared" ca="1" si="2259"/>
        <v>-3491.7638180510207</v>
      </c>
      <c r="AE909" s="202">
        <f t="shared" ca="1" si="2259"/>
        <v>-1493.276611950404</v>
      </c>
      <c r="AF909" s="202">
        <f t="shared" ca="1" si="2259"/>
        <v>0</v>
      </c>
      <c r="AG909" s="202">
        <f t="shared" ca="1" si="2259"/>
        <v>0</v>
      </c>
      <c r="AH909" s="202">
        <f t="shared" ca="1" si="2259"/>
        <v>0</v>
      </c>
      <c r="AI909" s="202">
        <f t="shared" ca="1" si="2259"/>
        <v>0</v>
      </c>
      <c r="AJ909" s="202">
        <f t="shared" ca="1" si="2259"/>
        <v>0</v>
      </c>
      <c r="AK909" s="202">
        <f t="shared" ca="1" si="2259"/>
        <v>0</v>
      </c>
      <c r="AL909" s="202">
        <f t="shared" ca="1" si="2259"/>
        <v>0</v>
      </c>
      <c r="AM909" s="202">
        <f t="shared" ca="1" si="2259"/>
        <v>0</v>
      </c>
      <c r="AN909" s="202">
        <f t="shared" ca="1" si="2259"/>
        <v>0</v>
      </c>
      <c r="AO909" s="202">
        <f t="shared" ca="1" si="2259"/>
        <v>0</v>
      </c>
      <c r="AP909" s="202">
        <f t="shared" ref="AP909:BU909" ca="1" si="2260">-1 * MIN(AP942, SUM(AP904:AP908))</f>
        <v>0</v>
      </c>
      <c r="AQ909" s="202">
        <f t="shared" ca="1" si="2260"/>
        <v>0</v>
      </c>
      <c r="AR909" s="202">
        <f t="shared" ca="1" si="2260"/>
        <v>0</v>
      </c>
      <c r="AS909" s="202">
        <f t="shared" ca="1" si="2260"/>
        <v>0</v>
      </c>
      <c r="AT909" s="202">
        <f t="shared" ca="1" si="2260"/>
        <v>0</v>
      </c>
      <c r="AU909" s="202">
        <f t="shared" ca="1" si="2260"/>
        <v>0</v>
      </c>
      <c r="AV909" s="202">
        <f t="shared" ca="1" si="2260"/>
        <v>0</v>
      </c>
      <c r="AW909" s="202">
        <f t="shared" ca="1" si="2260"/>
        <v>0</v>
      </c>
      <c r="AX909" s="202">
        <f t="shared" ca="1" si="2260"/>
        <v>0</v>
      </c>
      <c r="AY909" s="202">
        <f t="shared" ca="1" si="2260"/>
        <v>0</v>
      </c>
      <c r="AZ909" s="202">
        <f t="shared" ca="1" si="2260"/>
        <v>0</v>
      </c>
      <c r="BA909" s="202">
        <f t="shared" ca="1" si="2260"/>
        <v>0</v>
      </c>
      <c r="BB909" s="202">
        <f t="shared" ca="1" si="2260"/>
        <v>0</v>
      </c>
      <c r="BC909" s="202">
        <f t="shared" ca="1" si="2260"/>
        <v>0</v>
      </c>
      <c r="BD909" s="202">
        <f t="shared" ca="1" si="2260"/>
        <v>0</v>
      </c>
      <c r="BE909" s="202">
        <f t="shared" ca="1" si="2260"/>
        <v>0</v>
      </c>
      <c r="BF909" s="202">
        <f t="shared" ca="1" si="2260"/>
        <v>0</v>
      </c>
      <c r="BG909" s="202">
        <f t="shared" ca="1" si="2260"/>
        <v>0</v>
      </c>
      <c r="BH909" s="202">
        <f t="shared" ca="1" si="2260"/>
        <v>0</v>
      </c>
      <c r="BI909" s="202">
        <f t="shared" ca="1" si="2260"/>
        <v>0</v>
      </c>
      <c r="BJ909" s="202">
        <f t="shared" ca="1" si="2260"/>
        <v>0</v>
      </c>
      <c r="BK909" s="202">
        <f t="shared" ca="1" si="2260"/>
        <v>0</v>
      </c>
      <c r="BL909" s="202">
        <f t="shared" ca="1" si="2260"/>
        <v>0</v>
      </c>
      <c r="BM909" s="202">
        <f t="shared" ca="1" si="2260"/>
        <v>0</v>
      </c>
      <c r="BN909" s="202">
        <f t="shared" ca="1" si="2260"/>
        <v>0</v>
      </c>
      <c r="BO909" s="202">
        <f t="shared" ca="1" si="2260"/>
        <v>0</v>
      </c>
      <c r="BP909" s="202">
        <f t="shared" ca="1" si="2260"/>
        <v>0</v>
      </c>
      <c r="BQ909" s="202">
        <f t="shared" ca="1" si="2260"/>
        <v>0</v>
      </c>
      <c r="BR909" s="202">
        <f t="shared" ca="1" si="2260"/>
        <v>0</v>
      </c>
      <c r="BS909" s="202">
        <f t="shared" ca="1" si="2260"/>
        <v>0</v>
      </c>
      <c r="BT909" s="202">
        <f t="shared" ca="1" si="2260"/>
        <v>0</v>
      </c>
      <c r="BU909" s="202">
        <f t="shared" ca="1" si="2260"/>
        <v>0</v>
      </c>
      <c r="BV909" s="202">
        <f t="shared" ref="BV909:DA909" ca="1" si="2261">-1 * MIN(BV942, SUM(BV904:BV908))</f>
        <v>0</v>
      </c>
      <c r="BW909" s="202">
        <f t="shared" ca="1" si="2261"/>
        <v>0</v>
      </c>
      <c r="BX909" s="202">
        <f t="shared" ca="1" si="2261"/>
        <v>0</v>
      </c>
      <c r="BY909" s="202">
        <f t="shared" ca="1" si="2261"/>
        <v>0</v>
      </c>
      <c r="BZ909" s="202">
        <f t="shared" ca="1" si="2261"/>
        <v>0</v>
      </c>
      <c r="CA909" s="202">
        <f t="shared" ca="1" si="2261"/>
        <v>0</v>
      </c>
      <c r="CB909" s="202">
        <f t="shared" ca="1" si="2261"/>
        <v>0</v>
      </c>
      <c r="CC909" s="202">
        <f t="shared" ca="1" si="2261"/>
        <v>0</v>
      </c>
      <c r="CD909" s="202">
        <f t="shared" ca="1" si="2261"/>
        <v>0</v>
      </c>
      <c r="CE909" s="202">
        <f t="shared" ca="1" si="2261"/>
        <v>0</v>
      </c>
      <c r="CF909" s="202">
        <f t="shared" ca="1" si="2261"/>
        <v>0</v>
      </c>
      <c r="CG909" s="202">
        <f t="shared" ca="1" si="2261"/>
        <v>0</v>
      </c>
      <c r="CH909" s="202">
        <f t="shared" ca="1" si="2261"/>
        <v>0</v>
      </c>
      <c r="CI909" s="202">
        <f t="shared" ca="1" si="2261"/>
        <v>0</v>
      </c>
      <c r="CJ909" s="202">
        <f t="shared" ca="1" si="2261"/>
        <v>0</v>
      </c>
      <c r="CK909" s="202">
        <f t="shared" ca="1" si="2261"/>
        <v>0</v>
      </c>
      <c r="CL909" s="202">
        <f t="shared" ca="1" si="2261"/>
        <v>0</v>
      </c>
      <c r="CM909" s="202">
        <f t="shared" ca="1" si="2261"/>
        <v>0</v>
      </c>
      <c r="CN909" s="202">
        <f t="shared" ca="1" si="2261"/>
        <v>0</v>
      </c>
      <c r="CO909" s="202">
        <f t="shared" ca="1" si="2261"/>
        <v>0</v>
      </c>
      <c r="CP909" s="202">
        <f t="shared" ca="1" si="2261"/>
        <v>0</v>
      </c>
      <c r="CQ909" s="202">
        <f t="shared" ca="1" si="2261"/>
        <v>0</v>
      </c>
      <c r="CR909" s="202">
        <f t="shared" ca="1" si="2261"/>
        <v>0</v>
      </c>
      <c r="CS909" s="202">
        <f t="shared" ca="1" si="2261"/>
        <v>0</v>
      </c>
      <c r="CT909" s="202">
        <f t="shared" ca="1" si="2261"/>
        <v>0</v>
      </c>
      <c r="CU909" s="202">
        <f t="shared" ca="1" si="2261"/>
        <v>0</v>
      </c>
      <c r="CV909" s="202">
        <f t="shared" ca="1" si="2261"/>
        <v>0</v>
      </c>
      <c r="CW909" s="202">
        <f t="shared" ca="1" si="2261"/>
        <v>0</v>
      </c>
      <c r="CX909" s="202">
        <f t="shared" ca="1" si="2261"/>
        <v>0</v>
      </c>
      <c r="CY909" s="202">
        <f t="shared" ca="1" si="2261"/>
        <v>0</v>
      </c>
      <c r="CZ909" s="202">
        <f t="shared" ca="1" si="2261"/>
        <v>0</v>
      </c>
      <c r="DA909" s="202">
        <f t="shared" ca="1" si="2261"/>
        <v>0</v>
      </c>
      <c r="DB909" s="202">
        <f t="shared" ref="DB909:EG909" ca="1" si="2262">-1 * MIN(DB942, SUM(DB904:DB908))</f>
        <v>0</v>
      </c>
      <c r="DC909" s="202">
        <f t="shared" ca="1" si="2262"/>
        <v>0</v>
      </c>
      <c r="DD909" s="202">
        <f t="shared" ca="1" si="2262"/>
        <v>0</v>
      </c>
      <c r="DE909" s="202">
        <f t="shared" ca="1" si="2262"/>
        <v>0</v>
      </c>
      <c r="DF909" s="202">
        <f t="shared" ca="1" si="2262"/>
        <v>0</v>
      </c>
      <c r="DG909" s="202">
        <f t="shared" ca="1" si="2262"/>
        <v>0</v>
      </c>
      <c r="DH909" s="202">
        <f t="shared" ca="1" si="2262"/>
        <v>0</v>
      </c>
      <c r="DI909" s="202">
        <f t="shared" ca="1" si="2262"/>
        <v>0</v>
      </c>
      <c r="DJ909" s="202">
        <f t="shared" ca="1" si="2262"/>
        <v>0</v>
      </c>
      <c r="DK909" s="202">
        <f t="shared" ca="1" si="2262"/>
        <v>0</v>
      </c>
      <c r="DL909" s="202">
        <f t="shared" ca="1" si="2262"/>
        <v>0</v>
      </c>
      <c r="DM909" s="202">
        <f t="shared" ca="1" si="2262"/>
        <v>0</v>
      </c>
      <c r="DN909" s="202">
        <f t="shared" ca="1" si="2262"/>
        <v>0</v>
      </c>
      <c r="DO909" s="202">
        <f t="shared" ca="1" si="2262"/>
        <v>0</v>
      </c>
      <c r="DP909" s="202">
        <f t="shared" ca="1" si="2262"/>
        <v>0</v>
      </c>
      <c r="DQ909" s="202">
        <f t="shared" ca="1" si="2262"/>
        <v>0</v>
      </c>
      <c r="DR909" s="202">
        <f t="shared" ca="1" si="2262"/>
        <v>0</v>
      </c>
      <c r="DS909" s="202">
        <f t="shared" ca="1" si="2262"/>
        <v>0</v>
      </c>
      <c r="DT909" s="202">
        <f t="shared" ca="1" si="2262"/>
        <v>0</v>
      </c>
      <c r="DU909" s="202">
        <f t="shared" ca="1" si="2262"/>
        <v>0</v>
      </c>
      <c r="DV909" s="202">
        <f t="shared" ca="1" si="2262"/>
        <v>0</v>
      </c>
      <c r="DW909" s="202">
        <f t="shared" ca="1" si="2262"/>
        <v>0</v>
      </c>
      <c r="DX909" s="202">
        <f t="shared" ca="1" si="2262"/>
        <v>0</v>
      </c>
      <c r="DY909" s="202">
        <f t="shared" ca="1" si="2262"/>
        <v>0</v>
      </c>
      <c r="DZ909" s="202">
        <f t="shared" ca="1" si="2262"/>
        <v>0</v>
      </c>
      <c r="EA909" s="202">
        <f t="shared" ca="1" si="2262"/>
        <v>0</v>
      </c>
      <c r="EB909" s="202">
        <f t="shared" ca="1" si="2262"/>
        <v>0</v>
      </c>
      <c r="EC909" s="202">
        <f t="shared" ca="1" si="2262"/>
        <v>0</v>
      </c>
      <c r="ED909" s="202">
        <f t="shared" ca="1" si="2262"/>
        <v>0</v>
      </c>
      <c r="EE909" s="202">
        <f t="shared" ca="1" si="2262"/>
        <v>0</v>
      </c>
      <c r="EF909" s="202">
        <f t="shared" ca="1" si="2262"/>
        <v>0</v>
      </c>
      <c r="EG909" s="202">
        <f t="shared" ca="1" si="2262"/>
        <v>0</v>
      </c>
      <c r="EH909" s="202">
        <f t="shared" ref="EH909:FM909" ca="1" si="2263">-1 * MIN(EH942, SUM(EH904:EH908))</f>
        <v>0</v>
      </c>
      <c r="EI909" s="202">
        <f t="shared" ca="1" si="2263"/>
        <v>0</v>
      </c>
      <c r="EJ909" s="202">
        <f t="shared" ca="1" si="2263"/>
        <v>0</v>
      </c>
      <c r="EK909" s="202">
        <f t="shared" ca="1" si="2263"/>
        <v>0</v>
      </c>
      <c r="EL909" s="202">
        <f t="shared" ca="1" si="2263"/>
        <v>0</v>
      </c>
      <c r="EM909" s="202">
        <f t="shared" ca="1" si="2263"/>
        <v>0</v>
      </c>
      <c r="EN909" s="202">
        <f t="shared" ca="1" si="2263"/>
        <v>0</v>
      </c>
      <c r="EO909" s="202">
        <f t="shared" ca="1" si="2263"/>
        <v>0</v>
      </c>
      <c r="EP909" s="202">
        <f t="shared" ca="1" si="2263"/>
        <v>0</v>
      </c>
      <c r="EQ909" s="202">
        <f t="shared" ca="1" si="2263"/>
        <v>0</v>
      </c>
      <c r="ER909" s="202">
        <f t="shared" ca="1" si="2263"/>
        <v>0</v>
      </c>
      <c r="ES909" s="202">
        <f t="shared" ca="1" si="2263"/>
        <v>0</v>
      </c>
      <c r="ET909" s="202">
        <f t="shared" ca="1" si="2263"/>
        <v>0</v>
      </c>
      <c r="EU909" s="202">
        <f t="shared" ca="1" si="2263"/>
        <v>0</v>
      </c>
      <c r="EV909" s="202">
        <f t="shared" ca="1" si="2263"/>
        <v>0</v>
      </c>
      <c r="EW909" s="202">
        <f t="shared" ca="1" si="2263"/>
        <v>0</v>
      </c>
      <c r="EX909" s="202">
        <f t="shared" ca="1" si="2263"/>
        <v>0</v>
      </c>
      <c r="EY909" s="202">
        <f t="shared" ca="1" si="2263"/>
        <v>0</v>
      </c>
      <c r="EZ909" s="202">
        <f t="shared" ca="1" si="2263"/>
        <v>0</v>
      </c>
      <c r="FA909" s="202">
        <f t="shared" ca="1" si="2263"/>
        <v>0</v>
      </c>
      <c r="FB909" s="202">
        <f t="shared" ca="1" si="2263"/>
        <v>0</v>
      </c>
      <c r="FC909" s="202">
        <f t="shared" ca="1" si="2263"/>
        <v>0</v>
      </c>
      <c r="FD909" s="202">
        <f t="shared" ca="1" si="2263"/>
        <v>0</v>
      </c>
      <c r="FE909" s="202">
        <f t="shared" ca="1" si="2263"/>
        <v>0</v>
      </c>
      <c r="FF909" s="202">
        <f t="shared" ca="1" si="2263"/>
        <v>0</v>
      </c>
      <c r="FG909" s="202">
        <f t="shared" ca="1" si="2263"/>
        <v>0</v>
      </c>
      <c r="FH909" s="202">
        <f t="shared" ca="1" si="2263"/>
        <v>0</v>
      </c>
      <c r="FI909" s="202">
        <f t="shared" ca="1" si="2263"/>
        <v>0</v>
      </c>
      <c r="FJ909" s="202">
        <f t="shared" ca="1" si="2263"/>
        <v>0</v>
      </c>
      <c r="FK909" s="202">
        <f t="shared" ca="1" si="2263"/>
        <v>0</v>
      </c>
      <c r="FL909" s="202">
        <f t="shared" ca="1" si="2263"/>
        <v>0</v>
      </c>
      <c r="FM909" s="202">
        <f t="shared" ca="1" si="2263"/>
        <v>0</v>
      </c>
      <c r="FN909" s="202">
        <f t="shared" ref="FN909:FR909" ca="1" si="2264">-1 * MIN(FN942, SUM(FN904:FN908))</f>
        <v>0</v>
      </c>
      <c r="FO909" s="202">
        <f t="shared" ca="1" si="2264"/>
        <v>0</v>
      </c>
      <c r="FP909" s="202">
        <f t="shared" ca="1" si="2264"/>
        <v>0</v>
      </c>
      <c r="FQ909" s="202">
        <f t="shared" ca="1" si="2264"/>
        <v>0</v>
      </c>
      <c r="FR909" s="202">
        <f t="shared" ca="1" si="2264"/>
        <v>0</v>
      </c>
    </row>
    <row r="910" spans="3:174">
      <c r="C910" t="s">
        <v>417</v>
      </c>
      <c r="D910" s="144" t="s">
        <v>974</v>
      </c>
      <c r="I910" s="172"/>
      <c r="J910" s="98">
        <f t="shared" ref="J910:AO910" ca="1" si="2265">SUM(J904:J909)</f>
        <v>0</v>
      </c>
      <c r="K910" s="98">
        <f t="shared" ca="1" si="2265"/>
        <v>0</v>
      </c>
      <c r="L910" s="98">
        <f t="shared" ca="1" si="2265"/>
        <v>0</v>
      </c>
      <c r="M910" s="98">
        <f t="shared" ca="1" si="2265"/>
        <v>0</v>
      </c>
      <c r="N910" s="98">
        <f t="shared" ca="1" si="2265"/>
        <v>0</v>
      </c>
      <c r="O910" s="98">
        <f t="shared" ca="1" si="2265"/>
        <v>0</v>
      </c>
      <c r="P910" s="98">
        <f t="shared" ca="1" si="2265"/>
        <v>0</v>
      </c>
      <c r="Q910" s="98">
        <f t="shared" ca="1" si="2265"/>
        <v>0</v>
      </c>
      <c r="R910" s="98">
        <f t="shared" ca="1" si="2265"/>
        <v>0</v>
      </c>
      <c r="S910" s="98">
        <f t="shared" ca="1" si="2265"/>
        <v>0</v>
      </c>
      <c r="T910" s="98">
        <f t="shared" ca="1" si="2265"/>
        <v>0</v>
      </c>
      <c r="U910" s="98">
        <f t="shared" ca="1" si="2265"/>
        <v>0</v>
      </c>
      <c r="V910" s="98">
        <f t="shared" ca="1" si="2265"/>
        <v>0</v>
      </c>
      <c r="W910" s="98">
        <f t="shared" ca="1" si="2265"/>
        <v>0</v>
      </c>
      <c r="X910" s="98">
        <f t="shared" ca="1" si="2265"/>
        <v>0</v>
      </c>
      <c r="Y910" s="98">
        <f t="shared" ca="1" si="2265"/>
        <v>0</v>
      </c>
      <c r="Z910" s="98">
        <f t="shared" ca="1" si="2265"/>
        <v>0</v>
      </c>
      <c r="AA910" s="98">
        <f t="shared" ca="1" si="2265"/>
        <v>0</v>
      </c>
      <c r="AB910" s="98">
        <f t="shared" ca="1" si="2265"/>
        <v>253317.63850334304</v>
      </c>
      <c r="AC910" s="98">
        <f t="shared" ca="1" si="2265"/>
        <v>245424.82879845967</v>
      </c>
      <c r="AD910" s="98">
        <f t="shared" ca="1" si="2265"/>
        <v>237297.31722408088</v>
      </c>
      <c r="AE910" s="98">
        <f t="shared" ca="1" si="2265"/>
        <v>233399.81221709473</v>
      </c>
      <c r="AF910" s="98">
        <f t="shared" ca="1" si="2265"/>
        <v>0</v>
      </c>
      <c r="AG910" s="98">
        <f t="shared" ca="1" si="2265"/>
        <v>0</v>
      </c>
      <c r="AH910" s="98">
        <f t="shared" ca="1" si="2265"/>
        <v>0</v>
      </c>
      <c r="AI910" s="98">
        <f t="shared" ca="1" si="2265"/>
        <v>0</v>
      </c>
      <c r="AJ910" s="98">
        <f t="shared" ca="1" si="2265"/>
        <v>0</v>
      </c>
      <c r="AK910" s="98">
        <f t="shared" ca="1" si="2265"/>
        <v>0</v>
      </c>
      <c r="AL910" s="98">
        <f t="shared" ca="1" si="2265"/>
        <v>0</v>
      </c>
      <c r="AM910" s="98">
        <f t="shared" ca="1" si="2265"/>
        <v>0</v>
      </c>
      <c r="AN910" s="98">
        <f t="shared" ca="1" si="2265"/>
        <v>0</v>
      </c>
      <c r="AO910" s="98">
        <f t="shared" ca="1" si="2265"/>
        <v>0</v>
      </c>
      <c r="AP910" s="98">
        <f t="shared" ref="AP910:BU910" ca="1" si="2266">SUM(AP904:AP909)</f>
        <v>0</v>
      </c>
      <c r="AQ910" s="98">
        <f t="shared" ca="1" si="2266"/>
        <v>0</v>
      </c>
      <c r="AR910" s="98">
        <f t="shared" ca="1" si="2266"/>
        <v>0</v>
      </c>
      <c r="AS910" s="98">
        <f t="shared" ca="1" si="2266"/>
        <v>0</v>
      </c>
      <c r="AT910" s="98">
        <f t="shared" ca="1" si="2266"/>
        <v>0</v>
      </c>
      <c r="AU910" s="98">
        <f t="shared" ca="1" si="2266"/>
        <v>0</v>
      </c>
      <c r="AV910" s="98">
        <f t="shared" ca="1" si="2266"/>
        <v>0</v>
      </c>
      <c r="AW910" s="98">
        <f t="shared" ca="1" si="2266"/>
        <v>0</v>
      </c>
      <c r="AX910" s="98">
        <f t="shared" ca="1" si="2266"/>
        <v>0</v>
      </c>
      <c r="AY910" s="98">
        <f t="shared" ca="1" si="2266"/>
        <v>0</v>
      </c>
      <c r="AZ910" s="98">
        <f t="shared" ca="1" si="2266"/>
        <v>0</v>
      </c>
      <c r="BA910" s="98">
        <f t="shared" ca="1" si="2266"/>
        <v>0</v>
      </c>
      <c r="BB910" s="98">
        <f t="shared" ca="1" si="2266"/>
        <v>0</v>
      </c>
      <c r="BC910" s="98">
        <f t="shared" ca="1" si="2266"/>
        <v>0</v>
      </c>
      <c r="BD910" s="98">
        <f t="shared" ca="1" si="2266"/>
        <v>0</v>
      </c>
      <c r="BE910" s="98">
        <f t="shared" ca="1" si="2266"/>
        <v>0</v>
      </c>
      <c r="BF910" s="98">
        <f t="shared" ca="1" si="2266"/>
        <v>0</v>
      </c>
      <c r="BG910" s="98">
        <f t="shared" ca="1" si="2266"/>
        <v>0</v>
      </c>
      <c r="BH910" s="98">
        <f t="shared" ca="1" si="2266"/>
        <v>0</v>
      </c>
      <c r="BI910" s="98">
        <f t="shared" ca="1" si="2266"/>
        <v>0</v>
      </c>
      <c r="BJ910" s="98">
        <f t="shared" ca="1" si="2266"/>
        <v>0</v>
      </c>
      <c r="BK910" s="98">
        <f t="shared" ca="1" si="2266"/>
        <v>0</v>
      </c>
      <c r="BL910" s="98">
        <f t="shared" ca="1" si="2266"/>
        <v>0</v>
      </c>
      <c r="BM910" s="98">
        <f t="shared" ca="1" si="2266"/>
        <v>0</v>
      </c>
      <c r="BN910" s="98">
        <f t="shared" ca="1" si="2266"/>
        <v>0</v>
      </c>
      <c r="BO910" s="98">
        <f t="shared" ca="1" si="2266"/>
        <v>0</v>
      </c>
      <c r="BP910" s="98">
        <f t="shared" ca="1" si="2266"/>
        <v>0</v>
      </c>
      <c r="BQ910" s="98">
        <f t="shared" ca="1" si="2266"/>
        <v>0</v>
      </c>
      <c r="BR910" s="98">
        <f t="shared" ca="1" si="2266"/>
        <v>0</v>
      </c>
      <c r="BS910" s="98">
        <f t="shared" ca="1" si="2266"/>
        <v>0</v>
      </c>
      <c r="BT910" s="98">
        <f t="shared" ca="1" si="2266"/>
        <v>0</v>
      </c>
      <c r="BU910" s="98">
        <f t="shared" ca="1" si="2266"/>
        <v>0</v>
      </c>
      <c r="BV910" s="98">
        <f t="shared" ref="BV910:DA910" ca="1" si="2267">SUM(BV904:BV909)</f>
        <v>0</v>
      </c>
      <c r="BW910" s="98">
        <f t="shared" ca="1" si="2267"/>
        <v>0</v>
      </c>
      <c r="BX910" s="98">
        <f t="shared" ca="1" si="2267"/>
        <v>0</v>
      </c>
      <c r="BY910" s="98">
        <f t="shared" ca="1" si="2267"/>
        <v>0</v>
      </c>
      <c r="BZ910" s="98">
        <f t="shared" ca="1" si="2267"/>
        <v>0</v>
      </c>
      <c r="CA910" s="98">
        <f t="shared" ca="1" si="2267"/>
        <v>0</v>
      </c>
      <c r="CB910" s="98">
        <f t="shared" ca="1" si="2267"/>
        <v>0</v>
      </c>
      <c r="CC910" s="98">
        <f t="shared" ca="1" si="2267"/>
        <v>0</v>
      </c>
      <c r="CD910" s="98">
        <f t="shared" ca="1" si="2267"/>
        <v>0</v>
      </c>
      <c r="CE910" s="98">
        <f t="shared" ca="1" si="2267"/>
        <v>0</v>
      </c>
      <c r="CF910" s="98">
        <f t="shared" ca="1" si="2267"/>
        <v>0</v>
      </c>
      <c r="CG910" s="98">
        <f t="shared" ca="1" si="2267"/>
        <v>0</v>
      </c>
      <c r="CH910" s="98">
        <f t="shared" ca="1" si="2267"/>
        <v>0</v>
      </c>
      <c r="CI910" s="98">
        <f t="shared" ca="1" si="2267"/>
        <v>0</v>
      </c>
      <c r="CJ910" s="98">
        <f t="shared" ca="1" si="2267"/>
        <v>0</v>
      </c>
      <c r="CK910" s="98">
        <f t="shared" ca="1" si="2267"/>
        <v>0</v>
      </c>
      <c r="CL910" s="98">
        <f t="shared" ca="1" si="2267"/>
        <v>0</v>
      </c>
      <c r="CM910" s="98">
        <f t="shared" ca="1" si="2267"/>
        <v>0</v>
      </c>
      <c r="CN910" s="98">
        <f t="shared" ca="1" si="2267"/>
        <v>0</v>
      </c>
      <c r="CO910" s="98">
        <f t="shared" ca="1" si="2267"/>
        <v>0</v>
      </c>
      <c r="CP910" s="98">
        <f t="shared" ca="1" si="2267"/>
        <v>0</v>
      </c>
      <c r="CQ910" s="98">
        <f t="shared" ca="1" si="2267"/>
        <v>0</v>
      </c>
      <c r="CR910" s="98">
        <f t="shared" ca="1" si="2267"/>
        <v>0</v>
      </c>
      <c r="CS910" s="98">
        <f t="shared" ca="1" si="2267"/>
        <v>0</v>
      </c>
      <c r="CT910" s="98">
        <f t="shared" ca="1" si="2267"/>
        <v>0</v>
      </c>
      <c r="CU910" s="98">
        <f t="shared" ca="1" si="2267"/>
        <v>0</v>
      </c>
      <c r="CV910" s="98">
        <f t="shared" ca="1" si="2267"/>
        <v>0</v>
      </c>
      <c r="CW910" s="98">
        <f t="shared" ca="1" si="2267"/>
        <v>0</v>
      </c>
      <c r="CX910" s="98">
        <f t="shared" ca="1" si="2267"/>
        <v>0</v>
      </c>
      <c r="CY910" s="98">
        <f t="shared" ca="1" si="2267"/>
        <v>0</v>
      </c>
      <c r="CZ910" s="98">
        <f t="shared" ca="1" si="2267"/>
        <v>0</v>
      </c>
      <c r="DA910" s="98">
        <f t="shared" ca="1" si="2267"/>
        <v>0</v>
      </c>
      <c r="DB910" s="98">
        <f t="shared" ref="DB910:EG910" ca="1" si="2268">SUM(DB904:DB909)</f>
        <v>0</v>
      </c>
      <c r="DC910" s="98">
        <f t="shared" ca="1" si="2268"/>
        <v>0</v>
      </c>
      <c r="DD910" s="98">
        <f t="shared" ca="1" si="2268"/>
        <v>0</v>
      </c>
      <c r="DE910" s="98">
        <f t="shared" ca="1" si="2268"/>
        <v>0</v>
      </c>
      <c r="DF910" s="98">
        <f t="shared" ca="1" si="2268"/>
        <v>0</v>
      </c>
      <c r="DG910" s="98">
        <f t="shared" ca="1" si="2268"/>
        <v>0</v>
      </c>
      <c r="DH910" s="98">
        <f t="shared" ca="1" si="2268"/>
        <v>0</v>
      </c>
      <c r="DI910" s="98">
        <f t="shared" ca="1" si="2268"/>
        <v>0</v>
      </c>
      <c r="DJ910" s="98">
        <f t="shared" ca="1" si="2268"/>
        <v>0</v>
      </c>
      <c r="DK910" s="98">
        <f t="shared" ca="1" si="2268"/>
        <v>0</v>
      </c>
      <c r="DL910" s="98">
        <f t="shared" ca="1" si="2268"/>
        <v>0</v>
      </c>
      <c r="DM910" s="98">
        <f t="shared" ca="1" si="2268"/>
        <v>0</v>
      </c>
      <c r="DN910" s="98">
        <f t="shared" ca="1" si="2268"/>
        <v>0</v>
      </c>
      <c r="DO910" s="98">
        <f t="shared" ca="1" si="2268"/>
        <v>0</v>
      </c>
      <c r="DP910" s="98">
        <f t="shared" ca="1" si="2268"/>
        <v>0</v>
      </c>
      <c r="DQ910" s="98">
        <f t="shared" ca="1" si="2268"/>
        <v>0</v>
      </c>
      <c r="DR910" s="98">
        <f t="shared" ca="1" si="2268"/>
        <v>0</v>
      </c>
      <c r="DS910" s="98">
        <f t="shared" ca="1" si="2268"/>
        <v>0</v>
      </c>
      <c r="DT910" s="98">
        <f t="shared" ca="1" si="2268"/>
        <v>0</v>
      </c>
      <c r="DU910" s="98">
        <f t="shared" ca="1" si="2268"/>
        <v>0</v>
      </c>
      <c r="DV910" s="98">
        <f t="shared" ca="1" si="2268"/>
        <v>0</v>
      </c>
      <c r="DW910" s="98">
        <f t="shared" ca="1" si="2268"/>
        <v>0</v>
      </c>
      <c r="DX910" s="98">
        <f t="shared" ca="1" si="2268"/>
        <v>0</v>
      </c>
      <c r="DY910" s="98">
        <f t="shared" ca="1" si="2268"/>
        <v>0</v>
      </c>
      <c r="DZ910" s="98">
        <f t="shared" ca="1" si="2268"/>
        <v>0</v>
      </c>
      <c r="EA910" s="98">
        <f t="shared" ca="1" si="2268"/>
        <v>0</v>
      </c>
      <c r="EB910" s="98">
        <f t="shared" ca="1" si="2268"/>
        <v>0</v>
      </c>
      <c r="EC910" s="98">
        <f t="shared" ca="1" si="2268"/>
        <v>0</v>
      </c>
      <c r="ED910" s="98">
        <f t="shared" ca="1" si="2268"/>
        <v>0</v>
      </c>
      <c r="EE910" s="98">
        <f t="shared" ca="1" si="2268"/>
        <v>0</v>
      </c>
      <c r="EF910" s="98">
        <f t="shared" ca="1" si="2268"/>
        <v>0</v>
      </c>
      <c r="EG910" s="98">
        <f t="shared" ca="1" si="2268"/>
        <v>0</v>
      </c>
      <c r="EH910" s="98">
        <f t="shared" ref="EH910:FM910" ca="1" si="2269">SUM(EH904:EH909)</f>
        <v>0</v>
      </c>
      <c r="EI910" s="98">
        <f t="shared" ca="1" si="2269"/>
        <v>0</v>
      </c>
      <c r="EJ910" s="98">
        <f t="shared" ca="1" si="2269"/>
        <v>0</v>
      </c>
      <c r="EK910" s="98">
        <f t="shared" ca="1" si="2269"/>
        <v>0</v>
      </c>
      <c r="EL910" s="98">
        <f t="shared" ca="1" si="2269"/>
        <v>0</v>
      </c>
      <c r="EM910" s="98">
        <f t="shared" ca="1" si="2269"/>
        <v>0</v>
      </c>
      <c r="EN910" s="98">
        <f t="shared" ca="1" si="2269"/>
        <v>0</v>
      </c>
      <c r="EO910" s="98">
        <f t="shared" ca="1" si="2269"/>
        <v>0</v>
      </c>
      <c r="EP910" s="98">
        <f t="shared" ca="1" si="2269"/>
        <v>0</v>
      </c>
      <c r="EQ910" s="98">
        <f t="shared" ca="1" si="2269"/>
        <v>0</v>
      </c>
      <c r="ER910" s="98">
        <f t="shared" ca="1" si="2269"/>
        <v>0</v>
      </c>
      <c r="ES910" s="98">
        <f t="shared" ca="1" si="2269"/>
        <v>0</v>
      </c>
      <c r="ET910" s="98">
        <f t="shared" ca="1" si="2269"/>
        <v>0</v>
      </c>
      <c r="EU910" s="98">
        <f t="shared" ca="1" si="2269"/>
        <v>0</v>
      </c>
      <c r="EV910" s="98">
        <f t="shared" ca="1" si="2269"/>
        <v>0</v>
      </c>
      <c r="EW910" s="98">
        <f t="shared" ca="1" si="2269"/>
        <v>0</v>
      </c>
      <c r="EX910" s="98">
        <f t="shared" ca="1" si="2269"/>
        <v>0</v>
      </c>
      <c r="EY910" s="98">
        <f t="shared" ca="1" si="2269"/>
        <v>0</v>
      </c>
      <c r="EZ910" s="98">
        <f t="shared" ca="1" si="2269"/>
        <v>0</v>
      </c>
      <c r="FA910" s="98">
        <f t="shared" ca="1" si="2269"/>
        <v>0</v>
      </c>
      <c r="FB910" s="98">
        <f t="shared" ca="1" si="2269"/>
        <v>0</v>
      </c>
      <c r="FC910" s="98">
        <f t="shared" ca="1" si="2269"/>
        <v>0</v>
      </c>
      <c r="FD910" s="98">
        <f t="shared" ca="1" si="2269"/>
        <v>0</v>
      </c>
      <c r="FE910" s="98">
        <f t="shared" ca="1" si="2269"/>
        <v>0</v>
      </c>
      <c r="FF910" s="98">
        <f t="shared" ca="1" si="2269"/>
        <v>0</v>
      </c>
      <c r="FG910" s="98">
        <f t="shared" ca="1" si="2269"/>
        <v>0</v>
      </c>
      <c r="FH910" s="98">
        <f t="shared" ca="1" si="2269"/>
        <v>0</v>
      </c>
      <c r="FI910" s="98">
        <f t="shared" ca="1" si="2269"/>
        <v>0</v>
      </c>
      <c r="FJ910" s="98">
        <f t="shared" ca="1" si="2269"/>
        <v>0</v>
      </c>
      <c r="FK910" s="98">
        <f t="shared" ca="1" si="2269"/>
        <v>0</v>
      </c>
      <c r="FL910" s="98">
        <f t="shared" ca="1" si="2269"/>
        <v>0</v>
      </c>
      <c r="FM910" s="98">
        <f t="shared" ca="1" si="2269"/>
        <v>0</v>
      </c>
      <c r="FN910" s="98">
        <f ca="1">SUM(FN904:FN909)</f>
        <v>0</v>
      </c>
      <c r="FO910" s="98">
        <f ca="1">SUM(FO904:FO909)</f>
        <v>0</v>
      </c>
      <c r="FP910" s="98">
        <f ca="1">SUM(FP904:FP909)</f>
        <v>0</v>
      </c>
      <c r="FQ910" s="98">
        <f ca="1">SUM(FQ904:FQ909)</f>
        <v>0</v>
      </c>
      <c r="FR910" s="98">
        <f ca="1">SUM(FR904:FR909)</f>
        <v>0</v>
      </c>
    </row>
    <row r="911" spans="3:174"/>
    <row r="912" spans="3:174">
      <c r="C912" t="s">
        <v>505</v>
      </c>
      <c r="D912" s="144" t="s">
        <v>15</v>
      </c>
      <c r="E912" s="39" t="s">
        <v>532</v>
      </c>
      <c r="I912" s="212">
        <f ca="1">SUM(J912:FR912)</f>
        <v>4.0171405255737452E-2</v>
      </c>
      <c r="J912" s="197">
        <f>IFERROR(J907/-$I$905,0)</f>
        <v>0</v>
      </c>
      <c r="K912" s="197">
        <f t="shared" ref="K912:BV912" ca="1" si="2270">IFERROR(K907/-$I$905,0)</f>
        <v>0</v>
      </c>
      <c r="L912" s="197">
        <f t="shared" ca="1" si="2270"/>
        <v>0</v>
      </c>
      <c r="M912" s="197">
        <f t="shared" ca="1" si="2270"/>
        <v>0</v>
      </c>
      <c r="N912" s="197">
        <f t="shared" ca="1" si="2270"/>
        <v>0</v>
      </c>
      <c r="O912" s="197">
        <f t="shared" ca="1" si="2270"/>
        <v>0</v>
      </c>
      <c r="P912" s="197">
        <f t="shared" ca="1" si="2270"/>
        <v>0</v>
      </c>
      <c r="Q912" s="197">
        <f t="shared" ca="1" si="2270"/>
        <v>0</v>
      </c>
      <c r="R912" s="197">
        <f t="shared" ca="1" si="2270"/>
        <v>0</v>
      </c>
      <c r="S912" s="197">
        <f t="shared" ca="1" si="2270"/>
        <v>0</v>
      </c>
      <c r="T912" s="197">
        <f t="shared" ca="1" si="2270"/>
        <v>0</v>
      </c>
      <c r="U912" s="197">
        <f t="shared" ca="1" si="2270"/>
        <v>0</v>
      </c>
      <c r="V912" s="197">
        <f t="shared" ca="1" si="2270"/>
        <v>0</v>
      </c>
      <c r="W912" s="197">
        <f t="shared" ca="1" si="2270"/>
        <v>0</v>
      </c>
      <c r="X912" s="197">
        <f t="shared" ca="1" si="2270"/>
        <v>0</v>
      </c>
      <c r="Y912" s="197">
        <f t="shared" ca="1" si="2270"/>
        <v>0</v>
      </c>
      <c r="Z912" s="197">
        <f t="shared" ca="1" si="2270"/>
        <v>0</v>
      </c>
      <c r="AA912" s="197">
        <f t="shared" ca="1" si="2270"/>
        <v>0</v>
      </c>
      <c r="AB912" s="197">
        <f t="shared" ca="1" si="2270"/>
        <v>0</v>
      </c>
      <c r="AC912" s="197">
        <f t="shared" ca="1" si="2270"/>
        <v>1.1263135304222432E-2</v>
      </c>
      <c r="AD912" s="197">
        <f t="shared" ca="1" si="2270"/>
        <v>1.8179402965991243E-2</v>
      </c>
      <c r="AE912" s="197">
        <f t="shared" ca="1" si="2270"/>
        <v>9.4283466471990068E-3</v>
      </c>
      <c r="AF912" s="197">
        <f t="shared" ca="1" si="2270"/>
        <v>1.3005203383247706E-3</v>
      </c>
      <c r="AG912" s="197">
        <f t="shared" ca="1" si="2270"/>
        <v>0</v>
      </c>
      <c r="AH912" s="197">
        <f t="shared" ca="1" si="2270"/>
        <v>0</v>
      </c>
      <c r="AI912" s="197">
        <f t="shared" ca="1" si="2270"/>
        <v>0</v>
      </c>
      <c r="AJ912" s="197">
        <f t="shared" ca="1" si="2270"/>
        <v>0</v>
      </c>
      <c r="AK912" s="197">
        <f t="shared" ca="1" si="2270"/>
        <v>0</v>
      </c>
      <c r="AL912" s="197">
        <f t="shared" ca="1" si="2270"/>
        <v>0</v>
      </c>
      <c r="AM912" s="197">
        <f t="shared" ca="1" si="2270"/>
        <v>0</v>
      </c>
      <c r="AN912" s="197">
        <f t="shared" ca="1" si="2270"/>
        <v>0</v>
      </c>
      <c r="AO912" s="197">
        <f t="shared" ca="1" si="2270"/>
        <v>0</v>
      </c>
      <c r="AP912" s="197">
        <f t="shared" ca="1" si="2270"/>
        <v>0</v>
      </c>
      <c r="AQ912" s="197">
        <f t="shared" ca="1" si="2270"/>
        <v>0</v>
      </c>
      <c r="AR912" s="197">
        <f t="shared" ca="1" si="2270"/>
        <v>0</v>
      </c>
      <c r="AS912" s="197">
        <f t="shared" ca="1" si="2270"/>
        <v>0</v>
      </c>
      <c r="AT912" s="197">
        <f t="shared" ca="1" si="2270"/>
        <v>0</v>
      </c>
      <c r="AU912" s="197">
        <f t="shared" ca="1" si="2270"/>
        <v>0</v>
      </c>
      <c r="AV912" s="197">
        <f t="shared" ca="1" si="2270"/>
        <v>0</v>
      </c>
      <c r="AW912" s="197">
        <f t="shared" ca="1" si="2270"/>
        <v>0</v>
      </c>
      <c r="AX912" s="197">
        <f t="shared" ca="1" si="2270"/>
        <v>0</v>
      </c>
      <c r="AY912" s="197">
        <f t="shared" ca="1" si="2270"/>
        <v>0</v>
      </c>
      <c r="AZ912" s="197">
        <f t="shared" ca="1" si="2270"/>
        <v>0</v>
      </c>
      <c r="BA912" s="197">
        <f t="shared" ca="1" si="2270"/>
        <v>0</v>
      </c>
      <c r="BB912" s="197">
        <f t="shared" ca="1" si="2270"/>
        <v>0</v>
      </c>
      <c r="BC912" s="197">
        <f t="shared" ca="1" si="2270"/>
        <v>0</v>
      </c>
      <c r="BD912" s="197">
        <f t="shared" ca="1" si="2270"/>
        <v>0</v>
      </c>
      <c r="BE912" s="197">
        <f t="shared" ca="1" si="2270"/>
        <v>0</v>
      </c>
      <c r="BF912" s="197">
        <f t="shared" ca="1" si="2270"/>
        <v>0</v>
      </c>
      <c r="BG912" s="197">
        <f t="shared" ca="1" si="2270"/>
        <v>0</v>
      </c>
      <c r="BH912" s="197">
        <f t="shared" ca="1" si="2270"/>
        <v>0</v>
      </c>
      <c r="BI912" s="197">
        <f t="shared" ca="1" si="2270"/>
        <v>0</v>
      </c>
      <c r="BJ912" s="197">
        <f t="shared" ca="1" si="2270"/>
        <v>0</v>
      </c>
      <c r="BK912" s="197">
        <f t="shared" ca="1" si="2270"/>
        <v>0</v>
      </c>
      <c r="BL912" s="197">
        <f t="shared" ca="1" si="2270"/>
        <v>0</v>
      </c>
      <c r="BM912" s="197">
        <f t="shared" ca="1" si="2270"/>
        <v>0</v>
      </c>
      <c r="BN912" s="197">
        <f t="shared" ca="1" si="2270"/>
        <v>0</v>
      </c>
      <c r="BO912" s="197">
        <f t="shared" ca="1" si="2270"/>
        <v>0</v>
      </c>
      <c r="BP912" s="197">
        <f t="shared" ca="1" si="2270"/>
        <v>0</v>
      </c>
      <c r="BQ912" s="197">
        <f t="shared" ca="1" si="2270"/>
        <v>0</v>
      </c>
      <c r="BR912" s="197">
        <f t="shared" ca="1" si="2270"/>
        <v>0</v>
      </c>
      <c r="BS912" s="197">
        <f t="shared" ca="1" si="2270"/>
        <v>0</v>
      </c>
      <c r="BT912" s="197">
        <f t="shared" ca="1" si="2270"/>
        <v>0</v>
      </c>
      <c r="BU912" s="197">
        <f t="shared" ca="1" si="2270"/>
        <v>0</v>
      </c>
      <c r="BV912" s="197">
        <f t="shared" ca="1" si="2270"/>
        <v>0</v>
      </c>
      <c r="BW912" s="197">
        <f t="shared" ref="BW912:EH912" ca="1" si="2271">IFERROR(BW907/-$I$905,0)</f>
        <v>0</v>
      </c>
      <c r="BX912" s="197">
        <f t="shared" ca="1" si="2271"/>
        <v>0</v>
      </c>
      <c r="BY912" s="197">
        <f t="shared" ca="1" si="2271"/>
        <v>0</v>
      </c>
      <c r="BZ912" s="197">
        <f t="shared" ca="1" si="2271"/>
        <v>0</v>
      </c>
      <c r="CA912" s="197">
        <f t="shared" ca="1" si="2271"/>
        <v>0</v>
      </c>
      <c r="CB912" s="197">
        <f t="shared" ca="1" si="2271"/>
        <v>0</v>
      </c>
      <c r="CC912" s="197">
        <f t="shared" ca="1" si="2271"/>
        <v>0</v>
      </c>
      <c r="CD912" s="197">
        <f t="shared" ca="1" si="2271"/>
        <v>0</v>
      </c>
      <c r="CE912" s="197">
        <f t="shared" ca="1" si="2271"/>
        <v>0</v>
      </c>
      <c r="CF912" s="197">
        <f t="shared" ca="1" si="2271"/>
        <v>0</v>
      </c>
      <c r="CG912" s="197">
        <f t="shared" ca="1" si="2271"/>
        <v>0</v>
      </c>
      <c r="CH912" s="197">
        <f t="shared" ca="1" si="2271"/>
        <v>0</v>
      </c>
      <c r="CI912" s="197">
        <f t="shared" ca="1" si="2271"/>
        <v>0</v>
      </c>
      <c r="CJ912" s="197">
        <f t="shared" ca="1" si="2271"/>
        <v>0</v>
      </c>
      <c r="CK912" s="197">
        <f t="shared" ca="1" si="2271"/>
        <v>0</v>
      </c>
      <c r="CL912" s="197">
        <f t="shared" ca="1" si="2271"/>
        <v>0</v>
      </c>
      <c r="CM912" s="197">
        <f t="shared" ca="1" si="2271"/>
        <v>0</v>
      </c>
      <c r="CN912" s="197">
        <f t="shared" ca="1" si="2271"/>
        <v>0</v>
      </c>
      <c r="CO912" s="197">
        <f t="shared" ca="1" si="2271"/>
        <v>0</v>
      </c>
      <c r="CP912" s="197">
        <f t="shared" ca="1" si="2271"/>
        <v>0</v>
      </c>
      <c r="CQ912" s="197">
        <f t="shared" ca="1" si="2271"/>
        <v>0</v>
      </c>
      <c r="CR912" s="197">
        <f t="shared" ca="1" si="2271"/>
        <v>0</v>
      </c>
      <c r="CS912" s="197">
        <f t="shared" ca="1" si="2271"/>
        <v>0</v>
      </c>
      <c r="CT912" s="197">
        <f t="shared" ca="1" si="2271"/>
        <v>0</v>
      </c>
      <c r="CU912" s="197">
        <f t="shared" ca="1" si="2271"/>
        <v>0</v>
      </c>
      <c r="CV912" s="197">
        <f t="shared" ca="1" si="2271"/>
        <v>0</v>
      </c>
      <c r="CW912" s="197">
        <f t="shared" ca="1" si="2271"/>
        <v>0</v>
      </c>
      <c r="CX912" s="197">
        <f t="shared" ca="1" si="2271"/>
        <v>0</v>
      </c>
      <c r="CY912" s="197">
        <f t="shared" ca="1" si="2271"/>
        <v>0</v>
      </c>
      <c r="CZ912" s="197">
        <f t="shared" ca="1" si="2271"/>
        <v>0</v>
      </c>
      <c r="DA912" s="197">
        <f t="shared" ca="1" si="2271"/>
        <v>0</v>
      </c>
      <c r="DB912" s="197">
        <f t="shared" ca="1" si="2271"/>
        <v>0</v>
      </c>
      <c r="DC912" s="197">
        <f t="shared" ca="1" si="2271"/>
        <v>0</v>
      </c>
      <c r="DD912" s="197">
        <f t="shared" ca="1" si="2271"/>
        <v>0</v>
      </c>
      <c r="DE912" s="197">
        <f t="shared" ca="1" si="2271"/>
        <v>0</v>
      </c>
      <c r="DF912" s="197">
        <f t="shared" ca="1" si="2271"/>
        <v>0</v>
      </c>
      <c r="DG912" s="197">
        <f t="shared" ca="1" si="2271"/>
        <v>0</v>
      </c>
      <c r="DH912" s="197">
        <f t="shared" ca="1" si="2271"/>
        <v>0</v>
      </c>
      <c r="DI912" s="197">
        <f t="shared" ca="1" si="2271"/>
        <v>0</v>
      </c>
      <c r="DJ912" s="197">
        <f t="shared" ca="1" si="2271"/>
        <v>0</v>
      </c>
      <c r="DK912" s="197">
        <f t="shared" ca="1" si="2271"/>
        <v>0</v>
      </c>
      <c r="DL912" s="197">
        <f t="shared" ca="1" si="2271"/>
        <v>0</v>
      </c>
      <c r="DM912" s="197">
        <f t="shared" ca="1" si="2271"/>
        <v>0</v>
      </c>
      <c r="DN912" s="197">
        <f t="shared" ca="1" si="2271"/>
        <v>0</v>
      </c>
      <c r="DO912" s="197">
        <f t="shared" ca="1" si="2271"/>
        <v>0</v>
      </c>
      <c r="DP912" s="197">
        <f t="shared" ca="1" si="2271"/>
        <v>0</v>
      </c>
      <c r="DQ912" s="197">
        <f t="shared" ca="1" si="2271"/>
        <v>0</v>
      </c>
      <c r="DR912" s="197">
        <f t="shared" ca="1" si="2271"/>
        <v>0</v>
      </c>
      <c r="DS912" s="197">
        <f t="shared" ca="1" si="2271"/>
        <v>0</v>
      </c>
      <c r="DT912" s="197">
        <f t="shared" ca="1" si="2271"/>
        <v>0</v>
      </c>
      <c r="DU912" s="197">
        <f t="shared" ca="1" si="2271"/>
        <v>0</v>
      </c>
      <c r="DV912" s="197">
        <f t="shared" ca="1" si="2271"/>
        <v>0</v>
      </c>
      <c r="DW912" s="197">
        <f t="shared" ca="1" si="2271"/>
        <v>0</v>
      </c>
      <c r="DX912" s="197">
        <f t="shared" ca="1" si="2271"/>
        <v>0</v>
      </c>
      <c r="DY912" s="197">
        <f t="shared" ca="1" si="2271"/>
        <v>0</v>
      </c>
      <c r="DZ912" s="197">
        <f t="shared" ca="1" si="2271"/>
        <v>0</v>
      </c>
      <c r="EA912" s="197">
        <f t="shared" ca="1" si="2271"/>
        <v>0</v>
      </c>
      <c r="EB912" s="197">
        <f t="shared" ca="1" si="2271"/>
        <v>0</v>
      </c>
      <c r="EC912" s="197">
        <f t="shared" ca="1" si="2271"/>
        <v>0</v>
      </c>
      <c r="ED912" s="197">
        <f t="shared" ca="1" si="2271"/>
        <v>0</v>
      </c>
      <c r="EE912" s="197">
        <f t="shared" ca="1" si="2271"/>
        <v>0</v>
      </c>
      <c r="EF912" s="197">
        <f t="shared" ca="1" si="2271"/>
        <v>0</v>
      </c>
      <c r="EG912" s="197">
        <f t="shared" ca="1" si="2271"/>
        <v>0</v>
      </c>
      <c r="EH912" s="197">
        <f t="shared" ca="1" si="2271"/>
        <v>0</v>
      </c>
      <c r="EI912" s="197">
        <f t="shared" ref="EI912:FR912" ca="1" si="2272">IFERROR(EI907/-$I$905,0)</f>
        <v>0</v>
      </c>
      <c r="EJ912" s="197">
        <f t="shared" ca="1" si="2272"/>
        <v>0</v>
      </c>
      <c r="EK912" s="197">
        <f t="shared" ca="1" si="2272"/>
        <v>0</v>
      </c>
      <c r="EL912" s="197">
        <f t="shared" ca="1" si="2272"/>
        <v>0</v>
      </c>
      <c r="EM912" s="197">
        <f t="shared" ca="1" si="2272"/>
        <v>0</v>
      </c>
      <c r="EN912" s="197">
        <f t="shared" ca="1" si="2272"/>
        <v>0</v>
      </c>
      <c r="EO912" s="197">
        <f t="shared" ca="1" si="2272"/>
        <v>0</v>
      </c>
      <c r="EP912" s="197">
        <f t="shared" ca="1" si="2272"/>
        <v>0</v>
      </c>
      <c r="EQ912" s="197">
        <f t="shared" ca="1" si="2272"/>
        <v>0</v>
      </c>
      <c r="ER912" s="197">
        <f t="shared" ca="1" si="2272"/>
        <v>0</v>
      </c>
      <c r="ES912" s="197">
        <f t="shared" ca="1" si="2272"/>
        <v>0</v>
      </c>
      <c r="ET912" s="197">
        <f t="shared" ca="1" si="2272"/>
        <v>0</v>
      </c>
      <c r="EU912" s="197">
        <f t="shared" ca="1" si="2272"/>
        <v>0</v>
      </c>
      <c r="EV912" s="197">
        <f t="shared" ca="1" si="2272"/>
        <v>0</v>
      </c>
      <c r="EW912" s="197">
        <f t="shared" ca="1" si="2272"/>
        <v>0</v>
      </c>
      <c r="EX912" s="197">
        <f t="shared" ca="1" si="2272"/>
        <v>0</v>
      </c>
      <c r="EY912" s="197">
        <f t="shared" ca="1" si="2272"/>
        <v>0</v>
      </c>
      <c r="EZ912" s="197">
        <f t="shared" ca="1" si="2272"/>
        <v>0</v>
      </c>
      <c r="FA912" s="197">
        <f t="shared" ca="1" si="2272"/>
        <v>0</v>
      </c>
      <c r="FB912" s="197">
        <f t="shared" ca="1" si="2272"/>
        <v>0</v>
      </c>
      <c r="FC912" s="197">
        <f t="shared" ca="1" si="2272"/>
        <v>0</v>
      </c>
      <c r="FD912" s="197">
        <f t="shared" ca="1" si="2272"/>
        <v>0</v>
      </c>
      <c r="FE912" s="197">
        <f t="shared" ca="1" si="2272"/>
        <v>0</v>
      </c>
      <c r="FF912" s="197">
        <f t="shared" ca="1" si="2272"/>
        <v>0</v>
      </c>
      <c r="FG912" s="197">
        <f t="shared" ca="1" si="2272"/>
        <v>0</v>
      </c>
      <c r="FH912" s="197">
        <f t="shared" ca="1" si="2272"/>
        <v>0</v>
      </c>
      <c r="FI912" s="197">
        <f t="shared" ca="1" si="2272"/>
        <v>0</v>
      </c>
      <c r="FJ912" s="197">
        <f t="shared" ca="1" si="2272"/>
        <v>0</v>
      </c>
      <c r="FK912" s="197">
        <f t="shared" ca="1" si="2272"/>
        <v>0</v>
      </c>
      <c r="FL912" s="197">
        <f t="shared" ca="1" si="2272"/>
        <v>0</v>
      </c>
      <c r="FM912" s="197">
        <f t="shared" ca="1" si="2272"/>
        <v>0</v>
      </c>
      <c r="FN912" s="197">
        <f t="shared" ca="1" si="2272"/>
        <v>0</v>
      </c>
      <c r="FO912" s="197">
        <f t="shared" ca="1" si="2272"/>
        <v>0</v>
      </c>
      <c r="FP912" s="197">
        <f t="shared" ca="1" si="2272"/>
        <v>0</v>
      </c>
      <c r="FQ912" s="197">
        <f t="shared" ca="1" si="2272"/>
        <v>0</v>
      </c>
      <c r="FR912" s="197">
        <f t="shared" ca="1" si="2272"/>
        <v>0</v>
      </c>
    </row>
    <row r="913" spans="1:174">
      <c r="B913" s="157"/>
      <c r="C913" s="13" t="s">
        <v>506</v>
      </c>
      <c r="D913" s="77" t="s">
        <v>15</v>
      </c>
      <c r="E913" s="209">
        <f ca="1">I914</f>
        <v>0.95982859474426252</v>
      </c>
      <c r="F913" s="185">
        <f ca="1">M1_PF_PaySchedule_Delta*$E$755*$E$907</f>
        <v>0</v>
      </c>
      <c r="G913" s="19"/>
      <c r="H913" s="19"/>
      <c r="I913" s="329">
        <f>SUM(J913:FR913)</f>
        <v>0.99999999999999989</v>
      </c>
      <c r="J913" s="211">
        <v>0</v>
      </c>
      <c r="K913" s="211">
        <v>0</v>
      </c>
      <c r="L913" s="211">
        <v>0</v>
      </c>
      <c r="M913" s="211">
        <v>0</v>
      </c>
      <c r="N913" s="211">
        <v>0</v>
      </c>
      <c r="O913" s="211">
        <v>0</v>
      </c>
      <c r="P913" s="211">
        <v>0</v>
      </c>
      <c r="Q913" s="211">
        <v>0</v>
      </c>
      <c r="R913" s="211">
        <v>0</v>
      </c>
      <c r="S913" s="211">
        <v>0</v>
      </c>
      <c r="T913" s="211">
        <v>0</v>
      </c>
      <c r="U913" s="211">
        <v>0</v>
      </c>
      <c r="V913" s="211">
        <v>0</v>
      </c>
      <c r="W913" s="211">
        <v>0</v>
      </c>
      <c r="X913" s="211">
        <v>0</v>
      </c>
      <c r="Y913" s="211">
        <v>0</v>
      </c>
      <c r="Z913" s="211">
        <v>0</v>
      </c>
      <c r="AA913" s="211">
        <v>0</v>
      </c>
      <c r="AB913" s="211">
        <v>0</v>
      </c>
      <c r="AC913" s="211">
        <v>2.3479779958359166E-2</v>
      </c>
      <c r="AD913" s="211">
        <v>3.234183925463676E-2</v>
      </c>
      <c r="AE913" s="211">
        <v>1.804334405344362E-2</v>
      </c>
      <c r="AF913" s="211">
        <v>4.4602322296621094E-3</v>
      </c>
      <c r="AG913" s="211">
        <v>2.2857681295524901E-2</v>
      </c>
      <c r="AH913" s="211">
        <v>3.4859574388177182E-2</v>
      </c>
      <c r="AI913" s="211">
        <v>1.9443262668931732E-2</v>
      </c>
      <c r="AJ913" s="211">
        <v>5.5823551569087635E-3</v>
      </c>
      <c r="AK913" s="211">
        <v>2.3989402334635417E-2</v>
      </c>
      <c r="AL913" s="211">
        <v>3.5008096213290922E-2</v>
      </c>
      <c r="AM913" s="211">
        <v>2.0138779169544527E-2</v>
      </c>
      <c r="AN913" s="211">
        <v>6.5533022140595813E-3</v>
      </c>
      <c r="AO913" s="211">
        <v>2.4973759761261517E-2</v>
      </c>
      <c r="AP913" s="211">
        <v>3.6007290826090915E-2</v>
      </c>
      <c r="AQ913" s="211">
        <v>2.1150799810673717E-2</v>
      </c>
      <c r="AR913" s="211">
        <v>7.5726535138437943E-3</v>
      </c>
      <c r="AS913" s="211">
        <v>2.6009028275217238E-2</v>
      </c>
      <c r="AT913" s="211">
        <v>3.6456337343359388E-2</v>
      </c>
      <c r="AU913" s="211">
        <v>2.1571166663974177E-2</v>
      </c>
      <c r="AV913" s="211">
        <v>7.6718155246722633E-3</v>
      </c>
      <c r="AW913" s="211">
        <v>2.628616388543353E-2</v>
      </c>
      <c r="AX913" s="211">
        <v>3.6411585947173253E-2</v>
      </c>
      <c r="AY913" s="211">
        <v>2.2574711399985681E-2</v>
      </c>
      <c r="AZ913" s="211">
        <v>9.0022872609674138E-3</v>
      </c>
      <c r="BA913" s="211">
        <v>2.7461456802738402E-2</v>
      </c>
      <c r="BB913" s="211">
        <v>3.6771853517460464E-2</v>
      </c>
      <c r="BC913" s="211">
        <v>2.3682991061785789E-2</v>
      </c>
      <c r="BD913" s="211">
        <v>1.0122361826010506E-2</v>
      </c>
      <c r="BE913" s="211">
        <v>2.8601994540675805E-2</v>
      </c>
      <c r="BF913" s="211">
        <v>3.7246140645750651E-2</v>
      </c>
      <c r="BG913" s="211">
        <v>2.4829788238013933E-2</v>
      </c>
      <c r="BH913" s="211">
        <v>1.1282858871182189E-2</v>
      </c>
      <c r="BI913" s="211">
        <v>2.978488733139226E-2</v>
      </c>
      <c r="BJ913" s="211">
        <v>3.8368099365999553E-2</v>
      </c>
      <c r="BK913" s="211">
        <v>2.6767256060172013E-2</v>
      </c>
      <c r="BL913" s="211">
        <v>1.3226545839615031E-2</v>
      </c>
      <c r="BM913" s="211">
        <v>3.1180741608816707E-2</v>
      </c>
      <c r="BN913" s="211">
        <v>3.219501492935483E-2</v>
      </c>
      <c r="BO913" s="211">
        <v>2.6593735664224818E-2</v>
      </c>
      <c r="BP913" s="211">
        <v>1.3232209783413242E-2</v>
      </c>
      <c r="BQ913" s="211">
        <v>3.1101436363437134E-2</v>
      </c>
      <c r="BR913" s="211">
        <v>1.6701884009871031E-2</v>
      </c>
      <c r="BS913" s="211">
        <v>1.8403494390258034E-2</v>
      </c>
      <c r="BT913" s="211">
        <v>0</v>
      </c>
      <c r="BU913" s="211">
        <v>0</v>
      </c>
      <c r="BV913" s="211">
        <v>0</v>
      </c>
      <c r="BW913" s="211">
        <v>0</v>
      </c>
      <c r="BX913" s="211">
        <v>0</v>
      </c>
      <c r="BY913" s="211">
        <v>0</v>
      </c>
      <c r="BZ913" s="211">
        <v>0</v>
      </c>
      <c r="CA913" s="211">
        <v>0</v>
      </c>
      <c r="CB913" s="211">
        <v>0</v>
      </c>
      <c r="CC913" s="211">
        <v>0</v>
      </c>
      <c r="CD913" s="211">
        <v>0</v>
      </c>
      <c r="CE913" s="211">
        <v>0</v>
      </c>
      <c r="CF913" s="211">
        <v>0</v>
      </c>
      <c r="CG913" s="211">
        <v>0</v>
      </c>
      <c r="CH913" s="211">
        <v>0</v>
      </c>
      <c r="CI913" s="211">
        <v>0</v>
      </c>
      <c r="CJ913" s="211">
        <v>0</v>
      </c>
      <c r="CK913" s="211">
        <v>0</v>
      </c>
      <c r="CL913" s="211">
        <v>0</v>
      </c>
      <c r="CM913" s="211">
        <v>0</v>
      </c>
      <c r="CN913" s="211">
        <v>0</v>
      </c>
      <c r="CO913" s="211">
        <v>0</v>
      </c>
      <c r="CP913" s="211">
        <v>0</v>
      </c>
      <c r="CQ913" s="211">
        <v>0</v>
      </c>
      <c r="CR913" s="211">
        <v>0</v>
      </c>
      <c r="CS913" s="211">
        <v>0</v>
      </c>
      <c r="CT913" s="211">
        <v>0</v>
      </c>
      <c r="CU913" s="211">
        <v>0</v>
      </c>
      <c r="CV913" s="211">
        <v>0</v>
      </c>
      <c r="CW913" s="211">
        <v>0</v>
      </c>
      <c r="CX913" s="211">
        <v>0</v>
      </c>
      <c r="CY913" s="211">
        <v>0</v>
      </c>
      <c r="CZ913" s="211">
        <v>0</v>
      </c>
      <c r="DA913" s="211">
        <v>0</v>
      </c>
      <c r="DB913" s="211">
        <v>0</v>
      </c>
      <c r="DC913" s="211">
        <v>0</v>
      </c>
      <c r="DD913" s="211">
        <v>0</v>
      </c>
      <c r="DE913" s="211">
        <v>0</v>
      </c>
      <c r="DF913" s="211">
        <v>0</v>
      </c>
      <c r="DG913" s="211">
        <v>0</v>
      </c>
      <c r="DH913" s="211">
        <v>0</v>
      </c>
      <c r="DI913" s="211">
        <v>0</v>
      </c>
      <c r="DJ913" s="211">
        <v>0</v>
      </c>
      <c r="DK913" s="211">
        <v>0</v>
      </c>
      <c r="DL913" s="211">
        <v>0</v>
      </c>
      <c r="DM913" s="211">
        <v>0</v>
      </c>
      <c r="DN913" s="211">
        <v>0</v>
      </c>
      <c r="DO913" s="211">
        <v>0</v>
      </c>
      <c r="DP913" s="211">
        <v>0</v>
      </c>
      <c r="DQ913" s="211">
        <v>0</v>
      </c>
      <c r="DR913" s="211">
        <v>0</v>
      </c>
      <c r="DS913" s="211">
        <v>0</v>
      </c>
      <c r="DT913" s="211">
        <v>0</v>
      </c>
      <c r="DU913" s="211">
        <v>0</v>
      </c>
      <c r="DV913" s="211">
        <v>0</v>
      </c>
      <c r="DW913" s="211">
        <v>0</v>
      </c>
      <c r="DX913" s="211">
        <v>0</v>
      </c>
      <c r="DY913" s="211">
        <v>0</v>
      </c>
      <c r="DZ913" s="211">
        <v>0</v>
      </c>
      <c r="EA913" s="211">
        <v>0</v>
      </c>
      <c r="EB913" s="211">
        <v>0</v>
      </c>
      <c r="EC913" s="211">
        <v>0</v>
      </c>
      <c r="ED913" s="211">
        <v>0</v>
      </c>
      <c r="EE913" s="211">
        <v>0</v>
      </c>
      <c r="EF913" s="211">
        <v>0</v>
      </c>
      <c r="EG913" s="211">
        <v>0</v>
      </c>
      <c r="EH913" s="211">
        <v>0</v>
      </c>
      <c r="EI913" s="211">
        <v>0</v>
      </c>
      <c r="EJ913" s="211">
        <v>0</v>
      </c>
      <c r="EK913" s="211">
        <v>0</v>
      </c>
      <c r="EL913" s="211">
        <v>0</v>
      </c>
      <c r="EM913" s="211">
        <v>0</v>
      </c>
      <c r="EN913" s="211">
        <v>0</v>
      </c>
      <c r="EO913" s="211">
        <v>0</v>
      </c>
      <c r="EP913" s="211">
        <v>0</v>
      </c>
      <c r="EQ913" s="211">
        <v>0</v>
      </c>
      <c r="ER913" s="211">
        <v>0</v>
      </c>
      <c r="ES913" s="211">
        <v>0</v>
      </c>
      <c r="ET913" s="211">
        <v>0</v>
      </c>
      <c r="EU913" s="211">
        <v>0</v>
      </c>
      <c r="EV913" s="211">
        <v>0</v>
      </c>
      <c r="EW913" s="211">
        <v>0</v>
      </c>
      <c r="EX913" s="211">
        <v>0</v>
      </c>
      <c r="EY913" s="211">
        <v>0</v>
      </c>
      <c r="EZ913" s="211">
        <v>0</v>
      </c>
      <c r="FA913" s="211">
        <v>0</v>
      </c>
      <c r="FB913" s="211">
        <v>0</v>
      </c>
      <c r="FC913" s="211">
        <v>0</v>
      </c>
      <c r="FD913" s="211">
        <v>0</v>
      </c>
      <c r="FE913" s="211">
        <v>0</v>
      </c>
      <c r="FF913" s="211">
        <v>0</v>
      </c>
      <c r="FG913" s="211">
        <v>0</v>
      </c>
      <c r="FH913" s="211">
        <v>0</v>
      </c>
      <c r="FI913" s="211">
        <v>0</v>
      </c>
      <c r="FJ913" s="211">
        <v>0</v>
      </c>
      <c r="FK913" s="211">
        <v>0</v>
      </c>
      <c r="FL913" s="211">
        <v>0</v>
      </c>
      <c r="FM913" s="211">
        <v>0</v>
      </c>
      <c r="FN913" s="211">
        <v>0</v>
      </c>
      <c r="FO913" s="211">
        <v>0</v>
      </c>
      <c r="FP913" s="211">
        <v>0</v>
      </c>
      <c r="FQ913" s="211">
        <v>0</v>
      </c>
      <c r="FR913" s="211">
        <v>0</v>
      </c>
    </row>
    <row r="914" spans="1:174">
      <c r="B914" s="157"/>
      <c r="C914" s="203"/>
      <c r="D914" s="204"/>
      <c r="E914" s="205"/>
      <c r="F914" s="206"/>
      <c r="G914" s="206"/>
      <c r="H914" s="206"/>
      <c r="I914" s="329">
        <f ca="1">SUM(J914:FR914)</f>
        <v>0.95982859474426252</v>
      </c>
      <c r="J914" s="208">
        <f>ABS(J912-J913)</f>
        <v>0</v>
      </c>
      <c r="K914" s="208">
        <f t="shared" ref="K914:BV914" ca="1" si="2273">ABS(K912-K913)</f>
        <v>0</v>
      </c>
      <c r="L914" s="208">
        <f t="shared" ca="1" si="2273"/>
        <v>0</v>
      </c>
      <c r="M914" s="208">
        <f t="shared" ca="1" si="2273"/>
        <v>0</v>
      </c>
      <c r="N914" s="208">
        <f t="shared" ca="1" si="2273"/>
        <v>0</v>
      </c>
      <c r="O914" s="208">
        <f t="shared" ca="1" si="2273"/>
        <v>0</v>
      </c>
      <c r="P914" s="208">
        <f t="shared" ca="1" si="2273"/>
        <v>0</v>
      </c>
      <c r="Q914" s="208">
        <f t="shared" ca="1" si="2273"/>
        <v>0</v>
      </c>
      <c r="R914" s="320">
        <f t="shared" ca="1" si="2273"/>
        <v>0</v>
      </c>
      <c r="S914" s="320">
        <f t="shared" ca="1" si="2273"/>
        <v>0</v>
      </c>
      <c r="T914" s="320">
        <f t="shared" ca="1" si="2273"/>
        <v>0</v>
      </c>
      <c r="U914" s="320">
        <f t="shared" ca="1" si="2273"/>
        <v>0</v>
      </c>
      <c r="V914" s="320">
        <f t="shared" ca="1" si="2273"/>
        <v>0</v>
      </c>
      <c r="W914" s="320">
        <f t="shared" ca="1" si="2273"/>
        <v>0</v>
      </c>
      <c r="X914" s="320">
        <f t="shared" ca="1" si="2273"/>
        <v>0</v>
      </c>
      <c r="Y914" s="320">
        <f t="shared" ca="1" si="2273"/>
        <v>0</v>
      </c>
      <c r="Z914" s="320">
        <f t="shared" ca="1" si="2273"/>
        <v>0</v>
      </c>
      <c r="AA914" s="320">
        <f t="shared" ca="1" si="2273"/>
        <v>0</v>
      </c>
      <c r="AB914" s="320">
        <f t="shared" ca="1" si="2273"/>
        <v>0</v>
      </c>
      <c r="AC914" s="320">
        <f t="shared" ca="1" si="2273"/>
        <v>1.2216644654136733E-2</v>
      </c>
      <c r="AD914" s="320">
        <f t="shared" ca="1" si="2273"/>
        <v>1.4162436288645518E-2</v>
      </c>
      <c r="AE914" s="320">
        <f t="shared" ca="1" si="2273"/>
        <v>8.6149974062446136E-3</v>
      </c>
      <c r="AF914" s="320">
        <f t="shared" ca="1" si="2273"/>
        <v>3.159711891337339E-3</v>
      </c>
      <c r="AG914" s="320">
        <f t="shared" ca="1" si="2273"/>
        <v>2.2857681295524901E-2</v>
      </c>
      <c r="AH914" s="320">
        <f t="shared" ca="1" si="2273"/>
        <v>3.4859574388177182E-2</v>
      </c>
      <c r="AI914" s="320">
        <f t="shared" ca="1" si="2273"/>
        <v>1.9443262668931732E-2</v>
      </c>
      <c r="AJ914" s="320">
        <f t="shared" ca="1" si="2273"/>
        <v>5.5823551569087635E-3</v>
      </c>
      <c r="AK914" s="320">
        <f t="shared" ca="1" si="2273"/>
        <v>2.3989402334635417E-2</v>
      </c>
      <c r="AL914" s="320">
        <f t="shared" ca="1" si="2273"/>
        <v>3.5008096213290922E-2</v>
      </c>
      <c r="AM914" s="320">
        <f t="shared" ca="1" si="2273"/>
        <v>2.0138779169544527E-2</v>
      </c>
      <c r="AN914" s="320">
        <f t="shared" ca="1" si="2273"/>
        <v>6.5533022140595813E-3</v>
      </c>
      <c r="AO914" s="320">
        <f t="shared" ca="1" si="2273"/>
        <v>2.4973759761261517E-2</v>
      </c>
      <c r="AP914" s="320">
        <f t="shared" ca="1" si="2273"/>
        <v>3.6007290826090915E-2</v>
      </c>
      <c r="AQ914" s="320">
        <f t="shared" ca="1" si="2273"/>
        <v>2.1150799810673717E-2</v>
      </c>
      <c r="AR914" s="320">
        <f t="shared" ca="1" si="2273"/>
        <v>7.5726535138437943E-3</v>
      </c>
      <c r="AS914" s="320">
        <f t="shared" ca="1" si="2273"/>
        <v>2.6009028275217238E-2</v>
      </c>
      <c r="AT914" s="320">
        <f t="shared" ca="1" si="2273"/>
        <v>3.6456337343359388E-2</v>
      </c>
      <c r="AU914" s="320">
        <f t="shared" ca="1" si="2273"/>
        <v>2.1571166663974177E-2</v>
      </c>
      <c r="AV914" s="320">
        <f t="shared" ca="1" si="2273"/>
        <v>7.6718155246722633E-3</v>
      </c>
      <c r="AW914" s="320">
        <f t="shared" ca="1" si="2273"/>
        <v>2.628616388543353E-2</v>
      </c>
      <c r="AX914" s="320">
        <f t="shared" ca="1" si="2273"/>
        <v>3.6411585947173253E-2</v>
      </c>
      <c r="AY914" s="320">
        <f t="shared" ca="1" si="2273"/>
        <v>2.2574711399985681E-2</v>
      </c>
      <c r="AZ914" s="320">
        <f t="shared" ca="1" si="2273"/>
        <v>9.0022872609674138E-3</v>
      </c>
      <c r="BA914" s="320">
        <f t="shared" ca="1" si="2273"/>
        <v>2.7461456802738402E-2</v>
      </c>
      <c r="BB914" s="320">
        <f t="shared" ca="1" si="2273"/>
        <v>3.6771853517460464E-2</v>
      </c>
      <c r="BC914" s="320">
        <f t="shared" ca="1" si="2273"/>
        <v>2.3682991061785789E-2</v>
      </c>
      <c r="BD914" s="320">
        <f t="shared" ca="1" si="2273"/>
        <v>1.0122361826010506E-2</v>
      </c>
      <c r="BE914" s="320">
        <f t="shared" ca="1" si="2273"/>
        <v>2.8601994540675805E-2</v>
      </c>
      <c r="BF914" s="320">
        <f t="shared" ca="1" si="2273"/>
        <v>3.7246140645750651E-2</v>
      </c>
      <c r="BG914" s="320">
        <f t="shared" ca="1" si="2273"/>
        <v>2.4829788238013933E-2</v>
      </c>
      <c r="BH914" s="320">
        <f t="shared" ca="1" si="2273"/>
        <v>1.1282858871182189E-2</v>
      </c>
      <c r="BI914" s="320">
        <f t="shared" ca="1" si="2273"/>
        <v>2.978488733139226E-2</v>
      </c>
      <c r="BJ914" s="320">
        <f t="shared" ca="1" si="2273"/>
        <v>3.8368099365999553E-2</v>
      </c>
      <c r="BK914" s="320">
        <f t="shared" ca="1" si="2273"/>
        <v>2.6767256060172013E-2</v>
      </c>
      <c r="BL914" s="320">
        <f t="shared" ca="1" si="2273"/>
        <v>1.3226545839615031E-2</v>
      </c>
      <c r="BM914" s="320">
        <f t="shared" ca="1" si="2273"/>
        <v>3.1180741608816707E-2</v>
      </c>
      <c r="BN914" s="320">
        <f t="shared" ca="1" si="2273"/>
        <v>3.219501492935483E-2</v>
      </c>
      <c r="BO914" s="320">
        <f t="shared" ca="1" si="2273"/>
        <v>2.6593735664224818E-2</v>
      </c>
      <c r="BP914" s="320">
        <f t="shared" ca="1" si="2273"/>
        <v>1.3232209783413242E-2</v>
      </c>
      <c r="BQ914" s="320">
        <f t="shared" ca="1" si="2273"/>
        <v>3.1101436363437134E-2</v>
      </c>
      <c r="BR914" s="320">
        <f t="shared" ca="1" si="2273"/>
        <v>1.6701884009871031E-2</v>
      </c>
      <c r="BS914" s="320">
        <f t="shared" ca="1" si="2273"/>
        <v>1.8403494390258034E-2</v>
      </c>
      <c r="BT914" s="320">
        <f t="shared" ca="1" si="2273"/>
        <v>0</v>
      </c>
      <c r="BU914" s="320">
        <f t="shared" ca="1" si="2273"/>
        <v>0</v>
      </c>
      <c r="BV914" s="320">
        <f t="shared" ca="1" si="2273"/>
        <v>0</v>
      </c>
      <c r="BW914" s="320">
        <f t="shared" ref="BW914:EH914" ca="1" si="2274">ABS(BW912-BW913)</f>
        <v>0</v>
      </c>
      <c r="BX914" s="320">
        <f t="shared" ca="1" si="2274"/>
        <v>0</v>
      </c>
      <c r="BY914" s="320">
        <f t="shared" ca="1" si="2274"/>
        <v>0</v>
      </c>
      <c r="BZ914" s="320">
        <f t="shared" ca="1" si="2274"/>
        <v>0</v>
      </c>
      <c r="CA914" s="320">
        <f t="shared" ca="1" si="2274"/>
        <v>0</v>
      </c>
      <c r="CB914" s="320">
        <f t="shared" ca="1" si="2274"/>
        <v>0</v>
      </c>
      <c r="CC914" s="320">
        <f t="shared" ca="1" si="2274"/>
        <v>0</v>
      </c>
      <c r="CD914" s="320">
        <f t="shared" ca="1" si="2274"/>
        <v>0</v>
      </c>
      <c r="CE914" s="320">
        <f t="shared" ca="1" si="2274"/>
        <v>0</v>
      </c>
      <c r="CF914" s="320">
        <f t="shared" ca="1" si="2274"/>
        <v>0</v>
      </c>
      <c r="CG914" s="320">
        <f t="shared" ca="1" si="2274"/>
        <v>0</v>
      </c>
      <c r="CH914" s="320">
        <f t="shared" ca="1" si="2274"/>
        <v>0</v>
      </c>
      <c r="CI914" s="320">
        <f t="shared" ca="1" si="2274"/>
        <v>0</v>
      </c>
      <c r="CJ914" s="320">
        <f t="shared" ca="1" si="2274"/>
        <v>0</v>
      </c>
      <c r="CK914" s="320">
        <f t="shared" ca="1" si="2274"/>
        <v>0</v>
      </c>
      <c r="CL914" s="320">
        <f t="shared" ca="1" si="2274"/>
        <v>0</v>
      </c>
      <c r="CM914" s="320">
        <f t="shared" ca="1" si="2274"/>
        <v>0</v>
      </c>
      <c r="CN914" s="320">
        <f t="shared" ca="1" si="2274"/>
        <v>0</v>
      </c>
      <c r="CO914" s="320">
        <f t="shared" ca="1" si="2274"/>
        <v>0</v>
      </c>
      <c r="CP914" s="320">
        <f t="shared" ca="1" si="2274"/>
        <v>0</v>
      </c>
      <c r="CQ914" s="320">
        <f t="shared" ca="1" si="2274"/>
        <v>0</v>
      </c>
      <c r="CR914" s="320">
        <f t="shared" ca="1" si="2274"/>
        <v>0</v>
      </c>
      <c r="CS914" s="320">
        <f t="shared" ca="1" si="2274"/>
        <v>0</v>
      </c>
      <c r="CT914" s="320">
        <f t="shared" ca="1" si="2274"/>
        <v>0</v>
      </c>
      <c r="CU914" s="320">
        <f t="shared" ca="1" si="2274"/>
        <v>0</v>
      </c>
      <c r="CV914" s="320">
        <f t="shared" ca="1" si="2274"/>
        <v>0</v>
      </c>
      <c r="CW914" s="320">
        <f t="shared" ca="1" si="2274"/>
        <v>0</v>
      </c>
      <c r="CX914" s="320">
        <f t="shared" ca="1" si="2274"/>
        <v>0</v>
      </c>
      <c r="CY914" s="320">
        <f t="shared" ca="1" si="2274"/>
        <v>0</v>
      </c>
      <c r="CZ914" s="320">
        <f t="shared" ca="1" si="2274"/>
        <v>0</v>
      </c>
      <c r="DA914" s="320">
        <f t="shared" ca="1" si="2274"/>
        <v>0</v>
      </c>
      <c r="DB914" s="320">
        <f t="shared" ca="1" si="2274"/>
        <v>0</v>
      </c>
      <c r="DC914" s="320">
        <f t="shared" ca="1" si="2274"/>
        <v>0</v>
      </c>
      <c r="DD914" s="320">
        <f t="shared" ca="1" si="2274"/>
        <v>0</v>
      </c>
      <c r="DE914" s="320">
        <f t="shared" ca="1" si="2274"/>
        <v>0</v>
      </c>
      <c r="DF914" s="320">
        <f t="shared" ca="1" si="2274"/>
        <v>0</v>
      </c>
      <c r="DG914" s="320">
        <f t="shared" ca="1" si="2274"/>
        <v>0</v>
      </c>
      <c r="DH914" s="320">
        <f t="shared" ca="1" si="2274"/>
        <v>0</v>
      </c>
      <c r="DI914" s="320">
        <f t="shared" ca="1" si="2274"/>
        <v>0</v>
      </c>
      <c r="DJ914" s="320">
        <f t="shared" ca="1" si="2274"/>
        <v>0</v>
      </c>
      <c r="DK914" s="320">
        <f t="shared" ca="1" si="2274"/>
        <v>0</v>
      </c>
      <c r="DL914" s="320">
        <f t="shared" ca="1" si="2274"/>
        <v>0</v>
      </c>
      <c r="DM914" s="320">
        <f t="shared" ca="1" si="2274"/>
        <v>0</v>
      </c>
      <c r="DN914" s="320">
        <f t="shared" ca="1" si="2274"/>
        <v>0</v>
      </c>
      <c r="DO914" s="320">
        <f t="shared" ca="1" si="2274"/>
        <v>0</v>
      </c>
      <c r="DP914" s="320">
        <f t="shared" ca="1" si="2274"/>
        <v>0</v>
      </c>
      <c r="DQ914" s="320">
        <f t="shared" ca="1" si="2274"/>
        <v>0</v>
      </c>
      <c r="DR914" s="320">
        <f t="shared" ca="1" si="2274"/>
        <v>0</v>
      </c>
      <c r="DS914" s="320">
        <f t="shared" ca="1" si="2274"/>
        <v>0</v>
      </c>
      <c r="DT914" s="320">
        <f t="shared" ca="1" si="2274"/>
        <v>0</v>
      </c>
      <c r="DU914" s="320">
        <f t="shared" ca="1" si="2274"/>
        <v>0</v>
      </c>
      <c r="DV914" s="320">
        <f t="shared" ca="1" si="2274"/>
        <v>0</v>
      </c>
      <c r="DW914" s="320">
        <f t="shared" ca="1" si="2274"/>
        <v>0</v>
      </c>
      <c r="DX914" s="320">
        <f t="shared" ca="1" si="2274"/>
        <v>0</v>
      </c>
      <c r="DY914" s="320">
        <f t="shared" ca="1" si="2274"/>
        <v>0</v>
      </c>
      <c r="DZ914" s="320">
        <f t="shared" ca="1" si="2274"/>
        <v>0</v>
      </c>
      <c r="EA914" s="320">
        <f t="shared" ca="1" si="2274"/>
        <v>0</v>
      </c>
      <c r="EB914" s="320">
        <f t="shared" ca="1" si="2274"/>
        <v>0</v>
      </c>
      <c r="EC914" s="320">
        <f t="shared" ca="1" si="2274"/>
        <v>0</v>
      </c>
      <c r="ED914" s="320">
        <f t="shared" ca="1" si="2274"/>
        <v>0</v>
      </c>
      <c r="EE914" s="320">
        <f t="shared" ca="1" si="2274"/>
        <v>0</v>
      </c>
      <c r="EF914" s="320">
        <f t="shared" ca="1" si="2274"/>
        <v>0</v>
      </c>
      <c r="EG914" s="320">
        <f t="shared" ca="1" si="2274"/>
        <v>0</v>
      </c>
      <c r="EH914" s="320">
        <f t="shared" ca="1" si="2274"/>
        <v>0</v>
      </c>
      <c r="EI914" s="320">
        <f t="shared" ref="EI914:FR914" ca="1" si="2275">ABS(EI912-EI913)</f>
        <v>0</v>
      </c>
      <c r="EJ914" s="320">
        <f t="shared" ca="1" si="2275"/>
        <v>0</v>
      </c>
      <c r="EK914" s="320">
        <f t="shared" ca="1" si="2275"/>
        <v>0</v>
      </c>
      <c r="EL914" s="320">
        <f t="shared" ca="1" si="2275"/>
        <v>0</v>
      </c>
      <c r="EM914" s="320">
        <f t="shared" ca="1" si="2275"/>
        <v>0</v>
      </c>
      <c r="EN914" s="320">
        <f t="shared" ca="1" si="2275"/>
        <v>0</v>
      </c>
      <c r="EO914" s="320">
        <f t="shared" ca="1" si="2275"/>
        <v>0</v>
      </c>
      <c r="EP914" s="320">
        <f t="shared" ca="1" si="2275"/>
        <v>0</v>
      </c>
      <c r="EQ914" s="320">
        <f t="shared" ca="1" si="2275"/>
        <v>0</v>
      </c>
      <c r="ER914" s="320">
        <f t="shared" ca="1" si="2275"/>
        <v>0</v>
      </c>
      <c r="ES914" s="320">
        <f t="shared" ca="1" si="2275"/>
        <v>0</v>
      </c>
      <c r="ET914" s="320">
        <f t="shared" ca="1" si="2275"/>
        <v>0</v>
      </c>
      <c r="EU914" s="320">
        <f t="shared" ca="1" si="2275"/>
        <v>0</v>
      </c>
      <c r="EV914" s="320">
        <f t="shared" ca="1" si="2275"/>
        <v>0</v>
      </c>
      <c r="EW914" s="320">
        <f t="shared" ca="1" si="2275"/>
        <v>0</v>
      </c>
      <c r="EX914" s="320">
        <f t="shared" ca="1" si="2275"/>
        <v>0</v>
      </c>
      <c r="EY914" s="320">
        <f t="shared" ca="1" si="2275"/>
        <v>0</v>
      </c>
      <c r="EZ914" s="320">
        <f t="shared" ca="1" si="2275"/>
        <v>0</v>
      </c>
      <c r="FA914" s="320">
        <f t="shared" ca="1" si="2275"/>
        <v>0</v>
      </c>
      <c r="FB914" s="320">
        <f t="shared" ca="1" si="2275"/>
        <v>0</v>
      </c>
      <c r="FC914" s="320">
        <f t="shared" ca="1" si="2275"/>
        <v>0</v>
      </c>
      <c r="FD914" s="320">
        <f t="shared" ca="1" si="2275"/>
        <v>0</v>
      </c>
      <c r="FE914" s="320">
        <f t="shared" ca="1" si="2275"/>
        <v>0</v>
      </c>
      <c r="FF914" s="320">
        <f t="shared" ca="1" si="2275"/>
        <v>0</v>
      </c>
      <c r="FG914" s="320">
        <f t="shared" ca="1" si="2275"/>
        <v>0</v>
      </c>
      <c r="FH914" s="320">
        <f t="shared" ca="1" si="2275"/>
        <v>0</v>
      </c>
      <c r="FI914" s="320">
        <f t="shared" ca="1" si="2275"/>
        <v>0</v>
      </c>
      <c r="FJ914" s="320">
        <f t="shared" ca="1" si="2275"/>
        <v>0</v>
      </c>
      <c r="FK914" s="320">
        <f t="shared" ca="1" si="2275"/>
        <v>0</v>
      </c>
      <c r="FL914" s="320">
        <f t="shared" ca="1" si="2275"/>
        <v>0</v>
      </c>
      <c r="FM914" s="320">
        <f t="shared" ca="1" si="2275"/>
        <v>0</v>
      </c>
      <c r="FN914" s="320">
        <f t="shared" ca="1" si="2275"/>
        <v>0</v>
      </c>
      <c r="FO914" s="320">
        <f t="shared" ca="1" si="2275"/>
        <v>0</v>
      </c>
      <c r="FP914" s="320">
        <f t="shared" ca="1" si="2275"/>
        <v>0</v>
      </c>
      <c r="FQ914" s="320">
        <f t="shared" ca="1" si="2275"/>
        <v>0</v>
      </c>
      <c r="FR914" s="320">
        <f t="shared" ca="1" si="2275"/>
        <v>0</v>
      </c>
    </row>
    <row r="915" spans="1:174">
      <c r="B915" s="157"/>
      <c r="C915" s="200" t="s">
        <v>522</v>
      </c>
      <c r="E915" s="161"/>
      <c r="F915" s="206"/>
      <c r="G915" s="206"/>
      <c r="H915" s="206"/>
      <c r="I915" s="207"/>
      <c r="J915" s="206"/>
      <c r="K915" s="206"/>
      <c r="L915" s="206"/>
      <c r="M915" s="206"/>
      <c r="N915" s="206"/>
      <c r="O915" s="206"/>
      <c r="P915" s="208"/>
      <c r="Q915" s="208"/>
      <c r="R915" s="208"/>
      <c r="S915" s="208"/>
      <c r="T915" s="208"/>
      <c r="U915" s="206"/>
      <c r="V915" s="206"/>
      <c r="W915" s="206"/>
      <c r="X915" s="206"/>
      <c r="Y915" s="206"/>
      <c r="Z915" s="206"/>
      <c r="AA915" s="206"/>
      <c r="AB915" s="206"/>
      <c r="AC915" s="206"/>
      <c r="AD915" s="206"/>
      <c r="AE915" s="206"/>
      <c r="AF915" s="206"/>
      <c r="AG915" s="206"/>
      <c r="AH915" s="319"/>
      <c r="AI915" s="206">
        <v>1</v>
      </c>
      <c r="AJ915" s="206">
        <f>AI915+1</f>
        <v>2</v>
      </c>
      <c r="AK915" s="206">
        <f t="shared" ref="AK915:CV915" si="2276">AJ915+1</f>
        <v>3</v>
      </c>
      <c r="AL915" s="206">
        <f t="shared" si="2276"/>
        <v>4</v>
      </c>
      <c r="AM915" s="206">
        <f t="shared" si="2276"/>
        <v>5</v>
      </c>
      <c r="AN915" s="206">
        <f t="shared" si="2276"/>
        <v>6</v>
      </c>
      <c r="AO915" s="206">
        <f t="shared" si="2276"/>
        <v>7</v>
      </c>
      <c r="AP915" s="206">
        <f t="shared" si="2276"/>
        <v>8</v>
      </c>
      <c r="AQ915" s="206">
        <f t="shared" si="2276"/>
        <v>9</v>
      </c>
      <c r="AR915" s="206">
        <f t="shared" si="2276"/>
        <v>10</v>
      </c>
      <c r="AS915" s="206">
        <f t="shared" si="2276"/>
        <v>11</v>
      </c>
      <c r="AT915" s="206">
        <f t="shared" si="2276"/>
        <v>12</v>
      </c>
      <c r="AU915" s="206">
        <f t="shared" si="2276"/>
        <v>13</v>
      </c>
      <c r="AV915" s="206">
        <f t="shared" si="2276"/>
        <v>14</v>
      </c>
      <c r="AW915" s="206">
        <f t="shared" si="2276"/>
        <v>15</v>
      </c>
      <c r="AX915" s="206">
        <f t="shared" si="2276"/>
        <v>16</v>
      </c>
      <c r="AY915" s="206">
        <f t="shared" si="2276"/>
        <v>17</v>
      </c>
      <c r="AZ915" s="206">
        <f t="shared" si="2276"/>
        <v>18</v>
      </c>
      <c r="BA915" s="206">
        <f t="shared" si="2276"/>
        <v>19</v>
      </c>
      <c r="BB915" s="206">
        <f t="shared" si="2276"/>
        <v>20</v>
      </c>
      <c r="BC915" s="206">
        <f t="shared" si="2276"/>
        <v>21</v>
      </c>
      <c r="BD915" s="206">
        <f t="shared" si="2276"/>
        <v>22</v>
      </c>
      <c r="BE915" s="206">
        <f t="shared" si="2276"/>
        <v>23</v>
      </c>
      <c r="BF915" s="206">
        <f t="shared" si="2276"/>
        <v>24</v>
      </c>
      <c r="BG915" s="206">
        <f t="shared" si="2276"/>
        <v>25</v>
      </c>
      <c r="BH915" s="206">
        <f t="shared" si="2276"/>
        <v>26</v>
      </c>
      <c r="BI915" s="206">
        <f t="shared" si="2276"/>
        <v>27</v>
      </c>
      <c r="BJ915" s="206">
        <f t="shared" si="2276"/>
        <v>28</v>
      </c>
      <c r="BK915" s="206">
        <f t="shared" si="2276"/>
        <v>29</v>
      </c>
      <c r="BL915" s="206">
        <f t="shared" si="2276"/>
        <v>30</v>
      </c>
      <c r="BM915" s="206">
        <f t="shared" si="2276"/>
        <v>31</v>
      </c>
      <c r="BN915" s="206">
        <f t="shared" si="2276"/>
        <v>32</v>
      </c>
      <c r="BO915" s="206">
        <f t="shared" si="2276"/>
        <v>33</v>
      </c>
      <c r="BP915" s="206">
        <f t="shared" si="2276"/>
        <v>34</v>
      </c>
      <c r="BQ915" s="206">
        <f t="shared" si="2276"/>
        <v>35</v>
      </c>
      <c r="BR915" s="206">
        <f t="shared" si="2276"/>
        <v>36</v>
      </c>
      <c r="BS915" s="206">
        <f t="shared" si="2276"/>
        <v>37</v>
      </c>
      <c r="BT915" s="206">
        <f t="shared" si="2276"/>
        <v>38</v>
      </c>
      <c r="BU915" s="206">
        <f t="shared" si="2276"/>
        <v>39</v>
      </c>
      <c r="BV915" s="206">
        <f t="shared" si="2276"/>
        <v>40</v>
      </c>
      <c r="BW915" s="206">
        <f t="shared" si="2276"/>
        <v>41</v>
      </c>
      <c r="BX915" s="206">
        <f t="shared" si="2276"/>
        <v>42</v>
      </c>
      <c r="BY915" s="206">
        <f t="shared" si="2276"/>
        <v>43</v>
      </c>
      <c r="BZ915" s="206">
        <f t="shared" si="2276"/>
        <v>44</v>
      </c>
      <c r="CA915" s="206">
        <f t="shared" si="2276"/>
        <v>45</v>
      </c>
      <c r="CB915" s="206">
        <f t="shared" si="2276"/>
        <v>46</v>
      </c>
      <c r="CC915" s="206">
        <f t="shared" si="2276"/>
        <v>47</v>
      </c>
      <c r="CD915" s="206">
        <f t="shared" si="2276"/>
        <v>48</v>
      </c>
      <c r="CE915" s="206">
        <f t="shared" si="2276"/>
        <v>49</v>
      </c>
      <c r="CF915" s="206">
        <f t="shared" si="2276"/>
        <v>50</v>
      </c>
      <c r="CG915" s="206">
        <f t="shared" si="2276"/>
        <v>51</v>
      </c>
      <c r="CH915" s="206">
        <f t="shared" si="2276"/>
        <v>52</v>
      </c>
      <c r="CI915" s="206">
        <f t="shared" si="2276"/>
        <v>53</v>
      </c>
      <c r="CJ915" s="206">
        <f t="shared" si="2276"/>
        <v>54</v>
      </c>
      <c r="CK915" s="206">
        <f t="shared" si="2276"/>
        <v>55</v>
      </c>
      <c r="CL915" s="206">
        <f t="shared" si="2276"/>
        <v>56</v>
      </c>
      <c r="CM915" s="206">
        <f t="shared" si="2276"/>
        <v>57</v>
      </c>
      <c r="CN915" s="206">
        <f t="shared" si="2276"/>
        <v>58</v>
      </c>
      <c r="CO915" s="206">
        <f t="shared" si="2276"/>
        <v>59</v>
      </c>
      <c r="CP915" s="206">
        <f t="shared" si="2276"/>
        <v>60</v>
      </c>
      <c r="CQ915" s="206">
        <f t="shared" si="2276"/>
        <v>61</v>
      </c>
      <c r="CR915" s="206">
        <f t="shared" si="2276"/>
        <v>62</v>
      </c>
      <c r="CS915" s="206">
        <f t="shared" si="2276"/>
        <v>63</v>
      </c>
      <c r="CT915" s="206">
        <f t="shared" si="2276"/>
        <v>64</v>
      </c>
      <c r="CU915" s="206">
        <f t="shared" si="2276"/>
        <v>65</v>
      </c>
      <c r="CV915" s="206">
        <f t="shared" si="2276"/>
        <v>66</v>
      </c>
      <c r="CW915" s="206">
        <f t="shared" ref="CW915:DB915" si="2277">CV915+1</f>
        <v>67</v>
      </c>
      <c r="CX915" s="206">
        <f t="shared" si="2277"/>
        <v>68</v>
      </c>
      <c r="CY915" s="206">
        <f t="shared" si="2277"/>
        <v>69</v>
      </c>
      <c r="CZ915" s="206">
        <f t="shared" si="2277"/>
        <v>70</v>
      </c>
      <c r="DA915" s="206">
        <f t="shared" si="2277"/>
        <v>71</v>
      </c>
      <c r="DB915" s="206">
        <f t="shared" si="2277"/>
        <v>72</v>
      </c>
      <c r="DC915" s="206"/>
      <c r="DD915" s="206"/>
      <c r="DE915" s="206"/>
      <c r="DF915" s="206"/>
      <c r="DG915" s="206"/>
      <c r="DH915" s="206"/>
      <c r="DI915" s="206"/>
      <c r="DJ915" s="206"/>
      <c r="DK915" s="206"/>
      <c r="DL915" s="206"/>
      <c r="DM915" s="206"/>
      <c r="DN915" s="206"/>
      <c r="DO915" s="206"/>
      <c r="DP915" s="206"/>
      <c r="DQ915" s="206"/>
      <c r="DR915" s="206"/>
      <c r="DS915" s="206"/>
      <c r="DT915" s="206"/>
      <c r="DU915" s="206"/>
      <c r="DV915" s="206"/>
      <c r="DW915" s="206"/>
      <c r="DX915" s="206"/>
      <c r="DY915" s="206"/>
      <c r="DZ915" s="206"/>
      <c r="EA915" s="206"/>
      <c r="EB915" s="206"/>
      <c r="EC915" s="206"/>
      <c r="ED915" s="206"/>
      <c r="EE915" s="206"/>
      <c r="EF915" s="206"/>
      <c r="EG915" s="206"/>
      <c r="EH915" s="206"/>
      <c r="EI915" s="206"/>
      <c r="EJ915" s="206"/>
      <c r="EK915" s="206"/>
      <c r="EL915" s="206"/>
      <c r="EM915" s="206"/>
      <c r="EN915" s="206"/>
      <c r="EO915" s="206"/>
      <c r="EP915" s="206"/>
      <c r="EQ915" s="206"/>
      <c r="ER915" s="206"/>
      <c r="ES915" s="206"/>
      <c r="ET915" s="206"/>
      <c r="EU915" s="206"/>
      <c r="EV915" s="206"/>
      <c r="EW915" s="206"/>
      <c r="EX915" s="206"/>
      <c r="EY915" s="206"/>
      <c r="EZ915" s="206"/>
      <c r="FA915" s="206"/>
      <c r="FB915" s="206"/>
      <c r="FC915" s="206"/>
      <c r="FD915" s="206"/>
      <c r="FE915" s="206"/>
      <c r="FF915" s="206"/>
      <c r="FG915" s="206"/>
      <c r="FH915" s="206"/>
      <c r="FI915" s="206"/>
      <c r="FJ915" s="206"/>
      <c r="FK915" s="206"/>
      <c r="FL915" s="206"/>
      <c r="FM915" s="206"/>
      <c r="FN915" s="206"/>
      <c r="FO915" s="206"/>
      <c r="FP915" s="206"/>
      <c r="FQ915" s="206"/>
      <c r="FR915" s="206"/>
    </row>
    <row r="916" spans="1:174">
      <c r="B916" s="157"/>
      <c r="C916" s="157" t="s">
        <v>523</v>
      </c>
      <c r="D916" s="144" t="s">
        <v>15</v>
      </c>
      <c r="E916" s="137">
        <f>INDEX(Assumptions!$G547:$G547,MATCH($A$1,Model_Number,0))</f>
        <v>0.8</v>
      </c>
      <c r="F916" s="206"/>
      <c r="G916" s="206"/>
      <c r="H916" s="206"/>
      <c r="I916" s="207"/>
      <c r="J916" s="206"/>
      <c r="K916" s="206"/>
      <c r="L916" s="206"/>
      <c r="M916" s="206"/>
      <c r="N916" s="206"/>
      <c r="O916" s="206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  <c r="AD916" s="206"/>
      <c r="AE916" s="206"/>
      <c r="AF916" s="206"/>
      <c r="AG916" s="206"/>
      <c r="AH916" s="206"/>
      <c r="AI916" s="206"/>
      <c r="AJ916" s="206"/>
      <c r="AK916" s="206"/>
      <c r="AL916" s="206"/>
      <c r="AM916" s="206"/>
      <c r="AN916" s="206"/>
      <c r="AO916" s="206"/>
      <c r="AP916" s="206"/>
      <c r="AQ916" s="206"/>
      <c r="AR916" s="206"/>
      <c r="AS916" s="206"/>
      <c r="AT916" s="206"/>
      <c r="AU916" s="206"/>
      <c r="AV916" s="206"/>
      <c r="AW916" s="206"/>
      <c r="AX916" s="206"/>
      <c r="AY916" s="206"/>
      <c r="AZ916" s="206"/>
      <c r="BA916" s="206"/>
      <c r="BB916" s="206"/>
      <c r="BC916" s="206"/>
      <c r="BD916" s="206"/>
      <c r="BE916" s="206"/>
      <c r="BF916" s="206"/>
      <c r="BG916" s="206"/>
      <c r="BH916" s="206"/>
      <c r="BI916" s="206"/>
      <c r="BJ916" s="206"/>
      <c r="BK916" s="206"/>
      <c r="BL916" s="206"/>
      <c r="BM916" s="206"/>
      <c r="BN916" s="206"/>
      <c r="BO916" s="206"/>
      <c r="BP916" s="206"/>
      <c r="BQ916" s="206"/>
      <c r="BR916" s="206"/>
      <c r="BS916" s="206"/>
      <c r="BT916" s="206"/>
      <c r="BU916" s="206"/>
      <c r="BV916" s="206"/>
      <c r="BW916" s="206"/>
      <c r="BX916" s="206"/>
      <c r="BY916" s="206"/>
      <c r="BZ916" s="206"/>
      <c r="CA916" s="206"/>
      <c r="CB916" s="206"/>
      <c r="CC916" s="206"/>
      <c r="CD916" s="206"/>
      <c r="CE916" s="206"/>
      <c r="CF916" s="206"/>
      <c r="CG916" s="206"/>
      <c r="CH916" s="206"/>
      <c r="CI916" s="206"/>
      <c r="CJ916" s="206"/>
      <c r="CK916" s="206"/>
      <c r="CL916" s="206"/>
      <c r="CM916" s="206"/>
      <c r="CN916" s="206"/>
      <c r="CO916" s="206"/>
      <c r="CP916" s="206"/>
      <c r="CQ916" s="206"/>
      <c r="CR916" s="206"/>
      <c r="CS916" s="206"/>
      <c r="CT916" s="206"/>
      <c r="CU916" s="206"/>
      <c r="CV916" s="206"/>
      <c r="CW916" s="206"/>
      <c r="CX916" s="206"/>
      <c r="CY916" s="206"/>
      <c r="CZ916" s="206"/>
      <c r="DA916" s="206"/>
      <c r="DB916" s="206"/>
      <c r="DC916" s="206"/>
      <c r="DD916" s="206"/>
      <c r="DE916" s="206"/>
      <c r="DF916" s="206"/>
      <c r="DG916" s="206"/>
      <c r="DH916" s="206"/>
      <c r="DI916" s="206"/>
      <c r="DJ916" s="206"/>
      <c r="DK916" s="206"/>
      <c r="DL916" s="206"/>
      <c r="DM916" s="206"/>
      <c r="DN916" s="206"/>
      <c r="DO916" s="206"/>
      <c r="DP916" s="206"/>
      <c r="DQ916" s="206"/>
      <c r="DR916" s="206"/>
      <c r="DS916" s="206"/>
      <c r="DT916" s="206"/>
      <c r="DU916" s="206"/>
      <c r="DV916" s="206"/>
      <c r="DW916" s="206"/>
      <c r="DX916" s="206"/>
      <c r="DY916" s="206"/>
      <c r="DZ916" s="206"/>
      <c r="EA916" s="206"/>
      <c r="EB916" s="206"/>
      <c r="EC916" s="206"/>
      <c r="ED916" s="206"/>
      <c r="EE916" s="206"/>
      <c r="EF916" s="206"/>
      <c r="EG916" s="206"/>
      <c r="EH916" s="206"/>
      <c r="EI916" s="206"/>
      <c r="EJ916" s="206"/>
      <c r="EK916" s="206"/>
      <c r="EL916" s="206"/>
      <c r="EM916" s="206"/>
      <c r="EN916" s="206"/>
      <c r="EO916" s="206"/>
      <c r="EP916" s="206"/>
      <c r="EQ916" s="206"/>
      <c r="ER916" s="206"/>
      <c r="ES916" s="206"/>
      <c r="ET916" s="206"/>
      <c r="EU916" s="206"/>
      <c r="EV916" s="206"/>
      <c r="EW916" s="206"/>
      <c r="EX916" s="206"/>
      <c r="EY916" s="206"/>
      <c r="EZ916" s="206"/>
      <c r="FA916" s="206"/>
      <c r="FB916" s="206"/>
      <c r="FC916" s="206"/>
      <c r="FD916" s="206"/>
      <c r="FE916" s="206"/>
      <c r="FF916" s="206"/>
      <c r="FG916" s="206"/>
      <c r="FH916" s="206"/>
      <c r="FI916" s="206"/>
      <c r="FJ916" s="206"/>
      <c r="FK916" s="206"/>
      <c r="FL916" s="206"/>
      <c r="FM916" s="206"/>
      <c r="FN916" s="206"/>
      <c r="FO916" s="206"/>
      <c r="FP916" s="206"/>
      <c r="FQ916" s="206"/>
      <c r="FR916" s="206"/>
    </row>
    <row r="917" spans="1:174">
      <c r="B917" s="157"/>
      <c r="C917" s="157"/>
      <c r="E917" s="161"/>
      <c r="F917" s="206"/>
      <c r="G917" s="206"/>
      <c r="H917" s="206"/>
      <c r="I917" s="207"/>
      <c r="AB917" s="18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</row>
    <row r="918" spans="1:174">
      <c r="B918" s="157"/>
      <c r="C918" s="157" t="s">
        <v>906</v>
      </c>
      <c r="D918" s="144" t="s">
        <v>974</v>
      </c>
      <c r="E918" s="321" cm="1">
        <f t="array" ref="E918">INDEX(Assumptions!$G534:$H534, $A$1)</f>
        <v>255000</v>
      </c>
      <c r="F918" s="206"/>
      <c r="G918" s="206"/>
      <c r="H918" s="206"/>
      <c r="I918" s="207"/>
      <c r="AB918" s="18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</row>
    <row r="919" spans="1:174">
      <c r="B919" s="157"/>
      <c r="C919" s="166" t="s">
        <v>524</v>
      </c>
      <c r="D919" s="155" t="s">
        <v>974</v>
      </c>
      <c r="E919" s="165">
        <f>F895</f>
        <v>365628.36895821063</v>
      </c>
      <c r="F919" s="206"/>
      <c r="G919" s="206"/>
      <c r="H919" s="206"/>
      <c r="I919" s="207"/>
      <c r="J919" s="206"/>
      <c r="K919" s="206"/>
      <c r="L919" s="206"/>
      <c r="M919" s="206"/>
      <c r="N919" s="206"/>
      <c r="O919" s="206"/>
      <c r="P919" s="208"/>
      <c r="Q919" s="208"/>
      <c r="R919" s="208"/>
      <c r="S919" s="208"/>
      <c r="T919" s="208"/>
      <c r="U919" s="206"/>
      <c r="V919" s="206"/>
      <c r="W919" s="206"/>
      <c r="X919" s="206"/>
      <c r="Y919" s="206"/>
      <c r="Z919" s="206"/>
      <c r="AA919" s="206"/>
      <c r="AB919" s="206"/>
      <c r="AC919" s="206"/>
      <c r="AD919" s="206"/>
      <c r="AE919" s="206"/>
      <c r="AF919" s="206"/>
      <c r="AG919" s="206"/>
      <c r="AH919" s="206"/>
      <c r="AI919" s="320"/>
      <c r="AJ919" s="320"/>
      <c r="AK919" s="320"/>
      <c r="AL919" s="320"/>
      <c r="AM919" s="320"/>
      <c r="AN919" s="320"/>
      <c r="AO919" s="320"/>
      <c r="AP919" s="320"/>
      <c r="AQ919" s="320"/>
      <c r="AR919" s="320"/>
      <c r="AS919" s="320"/>
      <c r="AT919" s="320"/>
      <c r="AU919" s="320"/>
      <c r="AV919" s="320"/>
      <c r="AW919" s="320"/>
      <c r="AX919" s="320"/>
      <c r="AY919" s="320"/>
      <c r="AZ919" s="320"/>
      <c r="BA919" s="320"/>
      <c r="BB919" s="320"/>
      <c r="BC919" s="320"/>
      <c r="BD919" s="320"/>
      <c r="BE919" s="320"/>
      <c r="BF919" s="320"/>
      <c r="BG919" s="320"/>
      <c r="BH919" s="320"/>
      <c r="BI919" s="320"/>
      <c r="BJ919" s="320"/>
      <c r="BK919" s="320"/>
      <c r="BL919" s="320"/>
      <c r="BM919" s="320"/>
      <c r="BN919" s="320"/>
      <c r="BO919" s="320"/>
      <c r="BP919" s="320"/>
      <c r="BQ919" s="320"/>
      <c r="BR919" s="320"/>
      <c r="BS919" s="320"/>
      <c r="BT919" s="320"/>
      <c r="BU919" s="320"/>
      <c r="BV919" s="320"/>
      <c r="BW919" s="320"/>
      <c r="BX919" s="320"/>
      <c r="BY919" s="320"/>
      <c r="BZ919" s="320"/>
      <c r="CA919" s="320"/>
      <c r="CB919" s="320"/>
      <c r="CC919" s="320"/>
      <c r="CD919" s="320"/>
      <c r="CE919" s="320"/>
      <c r="CF919" s="320"/>
      <c r="CG919" s="320"/>
      <c r="CH919" s="320"/>
      <c r="CI919" s="320"/>
      <c r="CJ919" s="320"/>
      <c r="CK919" s="320"/>
      <c r="CL919" s="320"/>
      <c r="CM919" s="320"/>
      <c r="CN919" s="320"/>
      <c r="CO919" s="320"/>
      <c r="CP919" s="320"/>
      <c r="CQ919" s="320"/>
      <c r="CR919" s="320"/>
      <c r="CS919" s="320"/>
      <c r="CT919" s="320"/>
      <c r="CU919" s="320"/>
      <c r="CV919" s="320"/>
      <c r="CW919" s="320"/>
      <c r="CX919" s="320"/>
      <c r="CY919" s="320"/>
      <c r="CZ919" s="320"/>
      <c r="DA919" s="320"/>
      <c r="DB919" s="320"/>
      <c r="DC919" s="206"/>
      <c r="DD919" s="206"/>
      <c r="DE919" s="206"/>
      <c r="DF919" s="206"/>
      <c r="DG919" s="206"/>
      <c r="DH919" s="206"/>
      <c r="DI919" s="206"/>
      <c r="DJ919" s="206"/>
      <c r="DK919" s="206"/>
      <c r="DL919" s="206"/>
      <c r="DM919" s="206"/>
      <c r="DN919" s="206"/>
      <c r="DO919" s="206"/>
      <c r="DP919" s="206"/>
      <c r="DQ919" s="206"/>
      <c r="DR919" s="206"/>
      <c r="DS919" s="206"/>
      <c r="DT919" s="206"/>
      <c r="DU919" s="206"/>
      <c r="DV919" s="206"/>
      <c r="DW919" s="206"/>
      <c r="DX919" s="206"/>
      <c r="DY919" s="206"/>
      <c r="DZ919" s="206"/>
      <c r="EA919" s="206"/>
      <c r="EB919" s="206"/>
      <c r="EC919" s="206"/>
      <c r="ED919" s="206"/>
      <c r="EE919" s="206"/>
      <c r="EF919" s="206"/>
      <c r="EG919" s="206"/>
      <c r="EH919" s="206"/>
      <c r="EI919" s="206"/>
      <c r="EJ919" s="206"/>
      <c r="EK919" s="206"/>
      <c r="EL919" s="206"/>
      <c r="EM919" s="206"/>
      <c r="EN919" s="206"/>
      <c r="EO919" s="206"/>
      <c r="EP919" s="206"/>
      <c r="EQ919" s="206"/>
      <c r="ER919" s="206"/>
      <c r="ES919" s="206"/>
      <c r="ET919" s="206"/>
      <c r="EU919" s="206"/>
      <c r="EV919" s="206"/>
      <c r="EW919" s="206"/>
      <c r="EX919" s="206"/>
      <c r="EY919" s="206"/>
      <c r="EZ919" s="206"/>
      <c r="FA919" s="206"/>
      <c r="FB919" s="206"/>
      <c r="FC919" s="206"/>
      <c r="FD919" s="206"/>
      <c r="FE919" s="206"/>
      <c r="FF919" s="206"/>
      <c r="FG919" s="206"/>
      <c r="FH919" s="206"/>
      <c r="FI919" s="206"/>
      <c r="FJ919" s="206"/>
      <c r="FK919" s="206"/>
      <c r="FL919" s="206"/>
      <c r="FM919" s="206"/>
      <c r="FN919" s="206"/>
      <c r="FO919" s="206"/>
      <c r="FP919" s="206"/>
      <c r="FQ919" s="206"/>
      <c r="FR919" s="206"/>
    </row>
    <row r="920" spans="1:174">
      <c r="B920" s="157"/>
      <c r="C920" s="157" t="s">
        <v>525</v>
      </c>
      <c r="D920" s="144" t="s">
        <v>974</v>
      </c>
      <c r="E920" s="165">
        <f>IF( E918, E918, MIN(E916*E719,E919))</f>
        <v>255000</v>
      </c>
      <c r="F920" s="208"/>
      <c r="G920" s="206"/>
      <c r="H920" s="206"/>
      <c r="I920" s="207"/>
      <c r="J920" s="206"/>
      <c r="K920" s="206"/>
      <c r="L920" s="206"/>
      <c r="M920" s="206"/>
      <c r="N920" s="206"/>
      <c r="O920" s="206"/>
      <c r="P920" s="208"/>
      <c r="Q920" s="208"/>
      <c r="R920" s="230"/>
      <c r="S920" s="230"/>
      <c r="T920" s="230"/>
      <c r="U920" s="230"/>
      <c r="V920" s="230"/>
      <c r="W920" s="230"/>
      <c r="X920" s="230"/>
      <c r="Y920" s="230"/>
      <c r="Z920" s="230"/>
      <c r="AA920" s="230"/>
      <c r="AB920" s="230"/>
      <c r="AC920" s="230"/>
      <c r="AD920" s="230"/>
      <c r="AE920" s="230"/>
      <c r="AF920" s="230"/>
      <c r="AG920" s="230"/>
      <c r="AH920" s="230"/>
      <c r="AI920" s="230"/>
      <c r="AJ920" s="230"/>
      <c r="AK920" s="230"/>
      <c r="AL920" s="230"/>
      <c r="AM920" s="230"/>
      <c r="AN920" s="230"/>
      <c r="AO920" s="230"/>
      <c r="AP920" s="230"/>
      <c r="AQ920" s="230"/>
      <c r="AR920" s="230"/>
      <c r="AS920" s="230"/>
      <c r="AT920" s="230"/>
      <c r="AU920" s="230"/>
      <c r="AV920" s="230"/>
      <c r="AW920" s="230"/>
      <c r="AX920" s="230"/>
      <c r="AY920" s="230"/>
      <c r="AZ920" s="230"/>
      <c r="BA920" s="230"/>
      <c r="BB920" s="230"/>
      <c r="BC920" s="230"/>
      <c r="BD920" s="230"/>
      <c r="BE920" s="230"/>
      <c r="BF920" s="230"/>
      <c r="BG920" s="230"/>
      <c r="BH920" s="230"/>
      <c r="BI920" s="230"/>
      <c r="BJ920" s="230"/>
      <c r="BK920" s="230"/>
      <c r="BL920" s="230"/>
      <c r="BM920" s="230"/>
      <c r="BN920" s="230"/>
      <c r="BO920" s="230"/>
      <c r="BP920" s="230"/>
      <c r="BQ920" s="230"/>
      <c r="BR920" s="230"/>
      <c r="BS920" s="230"/>
      <c r="BT920" s="230"/>
      <c r="BU920" s="230"/>
      <c r="BV920" s="230"/>
      <c r="BW920" s="230"/>
      <c r="BX920" s="230"/>
      <c r="BY920" s="230"/>
      <c r="BZ920" s="230"/>
      <c r="CA920" s="230"/>
      <c r="CB920" s="230"/>
      <c r="CC920" s="230"/>
      <c r="CD920" s="230"/>
      <c r="CE920" s="230"/>
      <c r="CF920" s="230"/>
      <c r="CG920" s="230"/>
      <c r="CH920" s="230"/>
      <c r="CI920" s="230"/>
      <c r="CJ920" s="230"/>
      <c r="CK920" s="230"/>
      <c r="CL920" s="230"/>
      <c r="CM920" s="230"/>
      <c r="CN920" s="230"/>
      <c r="CO920" s="230"/>
      <c r="CP920" s="230"/>
      <c r="CQ920" s="230"/>
      <c r="CR920" s="230"/>
      <c r="CS920" s="230"/>
      <c r="CT920" s="230"/>
      <c r="CU920" s="230"/>
      <c r="CV920" s="230"/>
      <c r="CW920" s="230"/>
      <c r="CX920" s="230"/>
      <c r="CY920" s="230"/>
      <c r="CZ920" s="230"/>
      <c r="DA920" s="230"/>
      <c r="DB920" s="230"/>
      <c r="DC920" s="230"/>
      <c r="DD920" s="230"/>
      <c r="DE920" s="230"/>
      <c r="DF920" s="230"/>
      <c r="DG920" s="230"/>
      <c r="DH920" s="230"/>
      <c r="DI920" s="230"/>
      <c r="DJ920" s="230"/>
      <c r="DK920" s="230"/>
      <c r="DL920" s="230"/>
      <c r="DM920" s="230"/>
      <c r="DN920" s="230"/>
      <c r="DO920" s="230"/>
      <c r="DP920" s="230"/>
      <c r="DQ920" s="230"/>
      <c r="DR920" s="230"/>
      <c r="DS920" s="230"/>
      <c r="DT920" s="230"/>
      <c r="DU920" s="230"/>
      <c r="DV920" s="230"/>
      <c r="DW920" s="230"/>
      <c r="DX920" s="230"/>
      <c r="DY920" s="230"/>
      <c r="DZ920" s="230"/>
      <c r="EA920" s="230"/>
      <c r="EB920" s="230"/>
      <c r="EC920" s="230"/>
      <c r="ED920" s="230"/>
      <c r="EE920" s="230"/>
      <c r="EF920" s="230"/>
      <c r="EG920" s="230"/>
      <c r="EH920" s="230"/>
      <c r="EI920" s="230"/>
      <c r="EJ920" s="230"/>
      <c r="EK920" s="230"/>
      <c r="EL920" s="230"/>
      <c r="EM920" s="230"/>
      <c r="EN920" s="230"/>
      <c r="EO920" s="230"/>
      <c r="EP920" s="230"/>
      <c r="EQ920" s="230"/>
      <c r="ER920" s="230"/>
      <c r="ES920" s="230"/>
      <c r="ET920" s="230"/>
      <c r="EU920" s="230"/>
      <c r="EV920" s="230"/>
      <c r="EW920" s="230"/>
      <c r="EX920" s="230"/>
      <c r="EY920" s="230"/>
      <c r="EZ920" s="230"/>
      <c r="FA920" s="230"/>
      <c r="FB920" s="230"/>
      <c r="FC920" s="230"/>
      <c r="FD920" s="230"/>
      <c r="FE920" s="230"/>
      <c r="FF920" s="230"/>
      <c r="FG920" s="230"/>
      <c r="FH920" s="230"/>
      <c r="FI920" s="230"/>
      <c r="FJ920" s="230"/>
      <c r="FK920" s="230"/>
      <c r="FL920" s="230"/>
      <c r="FM920" s="230"/>
      <c r="FN920" s="230"/>
      <c r="FO920" s="230"/>
      <c r="FP920" s="230"/>
      <c r="FQ920" s="230"/>
      <c r="FR920" s="230"/>
    </row>
    <row r="921" spans="1:174">
      <c r="B921" s="157"/>
      <c r="C921" s="203"/>
      <c r="D921" s="204"/>
      <c r="E921" s="205"/>
      <c r="F921" s="206"/>
      <c r="G921" s="206"/>
      <c r="H921" s="206"/>
      <c r="I921" s="207"/>
      <c r="J921" s="206"/>
      <c r="K921" s="206"/>
      <c r="L921" s="206"/>
      <c r="M921" s="206"/>
      <c r="N921" s="206"/>
      <c r="O921" s="206"/>
      <c r="P921" s="208"/>
      <c r="Q921" s="208"/>
      <c r="R921" s="208"/>
      <c r="S921" s="208"/>
      <c r="T921" s="208"/>
      <c r="U921" s="206"/>
      <c r="V921" s="206"/>
      <c r="W921" s="206"/>
      <c r="X921" s="206"/>
      <c r="Y921" s="206"/>
      <c r="Z921" s="206"/>
      <c r="AA921" s="206"/>
      <c r="AB921" s="206"/>
      <c r="AC921" s="206"/>
      <c r="AD921" s="206"/>
      <c r="AE921" s="206"/>
      <c r="AF921" s="206"/>
      <c r="AG921" s="206"/>
      <c r="AH921" s="206"/>
      <c r="AI921" s="206"/>
      <c r="AJ921" s="206"/>
      <c r="AK921" s="206"/>
      <c r="AL921" s="206"/>
      <c r="AM921" s="206"/>
      <c r="AN921" s="206"/>
      <c r="AO921" s="206"/>
      <c r="AP921" s="206"/>
      <c r="AQ921" s="206"/>
      <c r="AR921" s="206"/>
      <c r="AS921" s="206"/>
      <c r="AT921" s="206"/>
      <c r="AU921" s="206"/>
      <c r="AV921" s="206"/>
      <c r="AW921" s="206"/>
      <c r="AX921" s="206"/>
      <c r="AY921" s="206"/>
      <c r="AZ921" s="206"/>
      <c r="BA921" s="206"/>
      <c r="BB921" s="206"/>
      <c r="BC921" s="206"/>
      <c r="BD921" s="206"/>
      <c r="BE921" s="206"/>
      <c r="BF921" s="206"/>
      <c r="BG921" s="206"/>
      <c r="BH921" s="206"/>
      <c r="BI921" s="206"/>
      <c r="BJ921" s="206"/>
      <c r="BK921" s="206"/>
      <c r="BL921" s="206"/>
      <c r="BM921" s="206"/>
      <c r="BN921" s="206"/>
      <c r="BO921" s="206"/>
      <c r="BP921" s="206"/>
      <c r="BQ921" s="206"/>
      <c r="BR921" s="206"/>
      <c r="BS921" s="206"/>
      <c r="BT921" s="206"/>
      <c r="BU921" s="206"/>
      <c r="BV921" s="206"/>
      <c r="BW921" s="206"/>
      <c r="BX921" s="206"/>
      <c r="BY921" s="206"/>
      <c r="BZ921" s="206"/>
      <c r="CA921" s="206"/>
      <c r="CB921" s="206"/>
      <c r="CC921" s="206"/>
      <c r="CD921" s="206"/>
      <c r="CE921" s="206"/>
      <c r="CF921" s="206"/>
      <c r="CG921" s="206"/>
      <c r="CH921" s="206"/>
      <c r="CI921" s="206"/>
      <c r="CJ921" s="206"/>
      <c r="CK921" s="206"/>
      <c r="CL921" s="206"/>
      <c r="CM921" s="206"/>
      <c r="CN921" s="206"/>
      <c r="CO921" s="206"/>
      <c r="CP921" s="206"/>
      <c r="CQ921" s="206"/>
      <c r="CR921" s="206"/>
      <c r="CS921" s="206"/>
      <c r="CT921" s="206"/>
      <c r="CU921" s="206"/>
      <c r="CV921" s="206"/>
      <c r="CW921" s="206"/>
      <c r="CX921" s="206"/>
      <c r="CY921" s="206"/>
      <c r="CZ921" s="206"/>
      <c r="DA921" s="206"/>
      <c r="DB921" s="206"/>
      <c r="DC921" s="206"/>
      <c r="DD921" s="206"/>
      <c r="DE921" s="206"/>
      <c r="DF921" s="206"/>
      <c r="DG921" s="206"/>
      <c r="DH921" s="206"/>
      <c r="DI921" s="206"/>
      <c r="DJ921" s="206"/>
      <c r="DK921" s="206"/>
      <c r="DL921" s="206"/>
      <c r="DM921" s="206"/>
      <c r="DN921" s="206"/>
      <c r="DO921" s="206"/>
      <c r="DP921" s="206"/>
      <c r="DQ921" s="206"/>
      <c r="DR921" s="206"/>
      <c r="DS921" s="206"/>
      <c r="DT921" s="206"/>
      <c r="DU921" s="206"/>
      <c r="DV921" s="206"/>
      <c r="DW921" s="206"/>
      <c r="DX921" s="206"/>
      <c r="DY921" s="206"/>
      <c r="DZ921" s="206"/>
      <c r="EA921" s="206"/>
      <c r="EB921" s="206"/>
      <c r="EC921" s="206"/>
      <c r="ED921" s="206"/>
      <c r="EE921" s="206"/>
      <c r="EF921" s="206"/>
      <c r="EG921" s="206"/>
      <c r="EH921" s="206"/>
      <c r="EI921" s="206"/>
      <c r="EJ921" s="206"/>
      <c r="EK921" s="206"/>
      <c r="EL921" s="206"/>
      <c r="EM921" s="206"/>
      <c r="EN921" s="206"/>
      <c r="EO921" s="206"/>
      <c r="EP921" s="206"/>
      <c r="EQ921" s="206"/>
      <c r="ER921" s="206"/>
      <c r="ES921" s="206"/>
      <c r="ET921" s="206"/>
      <c r="EU921" s="206"/>
      <c r="EV921" s="206"/>
      <c r="EW921" s="206"/>
      <c r="EX921" s="206"/>
      <c r="EY921" s="206"/>
      <c r="EZ921" s="206"/>
      <c r="FA921" s="206"/>
      <c r="FB921" s="206"/>
      <c r="FC921" s="206"/>
      <c r="FD921" s="206"/>
      <c r="FE921" s="206"/>
      <c r="FF921" s="206"/>
      <c r="FG921" s="206"/>
      <c r="FH921" s="206"/>
      <c r="FI921" s="206"/>
      <c r="FJ921" s="206"/>
      <c r="FK921" s="206"/>
      <c r="FL921" s="206"/>
      <c r="FM921" s="206"/>
      <c r="FN921" s="206"/>
      <c r="FO921" s="206"/>
      <c r="FP921" s="206"/>
      <c r="FQ921" s="206"/>
      <c r="FR921" s="206"/>
    </row>
    <row r="922" spans="1:174">
      <c r="A922" s="336" t="s">
        <v>106</v>
      </c>
      <c r="B922" s="157"/>
      <c r="C922" s="278" t="s">
        <v>905</v>
      </c>
      <c r="D922" s="204"/>
      <c r="E922" s="39" t="s">
        <v>899</v>
      </c>
      <c r="F922" s="206"/>
      <c r="G922" s="206"/>
      <c r="H922" s="206"/>
      <c r="I922" s="207"/>
      <c r="J922" s="206"/>
      <c r="K922" s="206"/>
      <c r="L922" s="206"/>
      <c r="M922" s="206"/>
      <c r="N922" s="206"/>
      <c r="O922" s="206"/>
      <c r="P922" s="208"/>
      <c r="Q922" s="208"/>
      <c r="R922" s="208"/>
      <c r="S922" s="208"/>
      <c r="T922" s="208"/>
      <c r="U922" s="206"/>
      <c r="V922" s="206"/>
      <c r="W922" s="206"/>
      <c r="X922" s="206"/>
      <c r="Y922" s="206"/>
      <c r="Z922" s="206"/>
      <c r="AA922" s="206"/>
      <c r="AB922" s="206"/>
      <c r="AC922" s="206"/>
      <c r="AD922" s="206"/>
      <c r="AE922" s="206"/>
      <c r="AF922" s="206"/>
      <c r="AG922" s="206"/>
      <c r="AH922" s="206"/>
      <c r="AI922" s="206"/>
      <c r="AJ922" s="206"/>
      <c r="AK922" s="206"/>
      <c r="AL922" s="206"/>
      <c r="AM922" s="206"/>
      <c r="AN922" s="206"/>
      <c r="AO922" s="206"/>
      <c r="AP922" s="206"/>
      <c r="AQ922" s="206"/>
      <c r="AR922" s="206"/>
      <c r="AS922" s="206"/>
      <c r="AT922" s="206"/>
      <c r="AU922" s="206"/>
      <c r="AV922" s="206"/>
      <c r="AW922" s="206"/>
      <c r="AX922" s="206"/>
      <c r="AY922" s="206"/>
      <c r="AZ922" s="206"/>
      <c r="BA922" s="206"/>
      <c r="BB922" s="206"/>
      <c r="BC922" s="206"/>
      <c r="BD922" s="206"/>
      <c r="BE922" s="206"/>
      <c r="BF922" s="206"/>
      <c r="BG922" s="206"/>
      <c r="BH922" s="206"/>
      <c r="BI922" s="206"/>
      <c r="BJ922" s="206"/>
      <c r="BK922" s="206"/>
      <c r="BL922" s="206"/>
      <c r="BM922" s="206"/>
      <c r="BN922" s="206"/>
      <c r="BO922" s="206"/>
      <c r="BP922" s="206"/>
      <c r="BQ922" s="206"/>
      <c r="BR922" s="206"/>
      <c r="BS922" s="206"/>
      <c r="BT922" s="206"/>
      <c r="BU922" s="206"/>
      <c r="BV922" s="206"/>
      <c r="BW922" s="206"/>
      <c r="BX922" s="206"/>
      <c r="BY922" s="206"/>
      <c r="BZ922" s="206"/>
      <c r="CA922" s="206"/>
      <c r="CB922" s="206"/>
      <c r="CC922" s="206"/>
      <c r="CD922" s="206"/>
      <c r="CE922" s="206"/>
      <c r="CF922" s="206"/>
      <c r="CG922" s="206"/>
      <c r="CH922" s="206"/>
      <c r="CI922" s="206"/>
      <c r="CJ922" s="206"/>
      <c r="CK922" s="206"/>
      <c r="CL922" s="206"/>
      <c r="CM922" s="206"/>
      <c r="CN922" s="206"/>
      <c r="CO922" s="206"/>
      <c r="CP922" s="206"/>
      <c r="CQ922" s="206"/>
      <c r="CR922" s="206"/>
      <c r="CS922" s="206"/>
      <c r="CT922" s="206"/>
      <c r="CU922" s="206"/>
      <c r="CV922" s="206"/>
      <c r="CW922" s="206"/>
      <c r="CX922" s="206"/>
      <c r="CY922" s="206"/>
      <c r="CZ922" s="206"/>
      <c r="DA922" s="206"/>
      <c r="DB922" s="206"/>
      <c r="DC922" s="206"/>
      <c r="DD922" s="206"/>
      <c r="DE922" s="206"/>
      <c r="DF922" s="206"/>
      <c r="DG922" s="206"/>
      <c r="DH922" s="206"/>
      <c r="DI922" s="206"/>
      <c r="DJ922" s="206"/>
      <c r="DK922" s="206"/>
      <c r="DL922" s="206"/>
      <c r="DM922" s="206"/>
      <c r="DN922" s="206"/>
      <c r="DO922" s="206"/>
      <c r="DP922" s="206"/>
      <c r="DQ922" s="206"/>
      <c r="DR922" s="206"/>
      <c r="DS922" s="206"/>
      <c r="DT922" s="206"/>
      <c r="DU922" s="206"/>
      <c r="DV922" s="206"/>
      <c r="DW922" s="206"/>
      <c r="DX922" s="206"/>
      <c r="DY922" s="206"/>
      <c r="DZ922" s="206"/>
      <c r="EA922" s="206"/>
      <c r="EB922" s="206"/>
      <c r="EC922" s="206"/>
      <c r="ED922" s="206"/>
      <c r="EE922" s="206"/>
      <c r="EF922" s="206"/>
      <c r="EG922" s="206"/>
      <c r="EH922" s="206"/>
      <c r="EI922" s="206"/>
      <c r="EJ922" s="206"/>
      <c r="EK922" s="206"/>
      <c r="EL922" s="206"/>
      <c r="EM922" s="206"/>
      <c r="EN922" s="206"/>
      <c r="EO922" s="206"/>
      <c r="EP922" s="206"/>
      <c r="EQ922" s="206"/>
      <c r="ER922" s="206"/>
      <c r="ES922" s="206"/>
      <c r="ET922" s="206"/>
      <c r="EU922" s="206"/>
      <c r="EV922" s="206"/>
      <c r="EW922" s="206"/>
      <c r="EX922" s="206"/>
      <c r="EY922" s="206"/>
      <c r="EZ922" s="206"/>
      <c r="FA922" s="206"/>
      <c r="FB922" s="206"/>
      <c r="FC922" s="206"/>
      <c r="FD922" s="206"/>
      <c r="FE922" s="206"/>
      <c r="FF922" s="206"/>
      <c r="FG922" s="206"/>
      <c r="FH922" s="206"/>
      <c r="FI922" s="206"/>
      <c r="FJ922" s="206"/>
      <c r="FK922" s="206"/>
      <c r="FL922" s="206"/>
      <c r="FM922" s="206"/>
      <c r="FN922" s="206"/>
      <c r="FO922" s="206"/>
      <c r="FP922" s="206"/>
      <c r="FQ922" s="206"/>
      <c r="FR922" s="206"/>
    </row>
    <row r="923" spans="1:174">
      <c r="B923" s="157"/>
      <c r="C923" t="s">
        <v>900</v>
      </c>
      <c r="D923" s="204"/>
      <c r="E923" s="321" cm="1">
        <f t="array" ref="E923">IF(E907, 0, INDEX(Assumptions!$G535:$H535, $A$1))</f>
        <v>1</v>
      </c>
      <c r="F923" s="206"/>
      <c r="G923" s="206"/>
      <c r="H923" s="206"/>
      <c r="I923" s="329">
        <f>SUM(J923:FR923)</f>
        <v>1</v>
      </c>
      <c r="J923" s="337">
        <f>'Time-based'!H286</f>
        <v>0</v>
      </c>
      <c r="K923" s="337">
        <f>'Time-based'!I286</f>
        <v>0</v>
      </c>
      <c r="L923" s="337">
        <f>'Time-based'!J286</f>
        <v>0</v>
      </c>
      <c r="M923" s="337">
        <f>'Time-based'!K286</f>
        <v>0</v>
      </c>
      <c r="N923" s="337">
        <f>'Time-based'!L286</f>
        <v>0</v>
      </c>
      <c r="O923" s="337">
        <f>'Time-based'!M286</f>
        <v>0</v>
      </c>
      <c r="P923" s="337">
        <f>'Time-based'!N286</f>
        <v>0</v>
      </c>
      <c r="Q923" s="337">
        <f>'Time-based'!O286</f>
        <v>0</v>
      </c>
      <c r="R923" s="337">
        <f>'Time-based'!P286</f>
        <v>0</v>
      </c>
      <c r="S923" s="337">
        <f>'Time-based'!Q286</f>
        <v>0</v>
      </c>
      <c r="T923" s="337">
        <f>'Time-based'!R286</f>
        <v>0</v>
      </c>
      <c r="U923" s="337">
        <f>'Time-based'!S286</f>
        <v>0</v>
      </c>
      <c r="V923" s="337">
        <f>'Time-based'!T286</f>
        <v>0</v>
      </c>
      <c r="W923" s="337">
        <f>'Time-based'!U286</f>
        <v>0</v>
      </c>
      <c r="X923" s="337">
        <f>'Time-based'!V286</f>
        <v>0</v>
      </c>
      <c r="Y923" s="337">
        <f>'Time-based'!W286</f>
        <v>0</v>
      </c>
      <c r="Z923" s="337">
        <f>'Time-based'!X286</f>
        <v>0</v>
      </c>
      <c r="AA923" s="337">
        <f>'Time-based'!Y286</f>
        <v>0</v>
      </c>
      <c r="AB923" s="337">
        <f>'Time-based'!Z286</f>
        <v>0</v>
      </c>
      <c r="AC923" s="337">
        <f>'Time-based'!AA286</f>
        <v>1.1263135304222432E-2</v>
      </c>
      <c r="AD923" s="337">
        <f>'Time-based'!AB286</f>
        <v>1.8179402965991243E-2</v>
      </c>
      <c r="AE923" s="337">
        <f>'Time-based'!AC286</f>
        <v>9.4283466471990068E-3</v>
      </c>
      <c r="AF923" s="337">
        <f>'Time-based'!AD286</f>
        <v>1.3005203383247706E-3</v>
      </c>
      <c r="AG923" s="337">
        <f>'Time-based'!AE286</f>
        <v>1.2278352558394309E-2</v>
      </c>
      <c r="AH923" s="337">
        <f>'Time-based'!AF286</f>
        <v>1.9154794134135265E-2</v>
      </c>
      <c r="AI923" s="337">
        <f>'Time-based'!AG286</f>
        <v>9.9916897663956793E-3</v>
      </c>
      <c r="AJ923" s="337">
        <f>'Time-based'!AH286</f>
        <v>1.6974559016947255E-3</v>
      </c>
      <c r="AK923" s="337">
        <f>'Time-based'!AI286</f>
        <v>1.2678829318929713E-2</v>
      </c>
      <c r="AL923" s="337">
        <f>'Time-based'!AJ286</f>
        <v>1.9259904968065227E-2</v>
      </c>
      <c r="AM923" s="337">
        <f>'Time-based'!AK286</f>
        <v>1.0377007220205497E-2</v>
      </c>
      <c r="AN923" s="337">
        <f>'Time-based'!AL286</f>
        <v>2.2484148568300412E-3</v>
      </c>
      <c r="AO923" s="337">
        <f>'Time-based'!AM286</f>
        <v>1.3238177919597678E-2</v>
      </c>
      <c r="AP923" s="337">
        <f>'Time-based'!AN286</f>
        <v>2.1090033481273949E-2</v>
      </c>
      <c r="AQ923" s="337">
        <f>'Time-based'!AO286</f>
        <v>1.220463147870122E-2</v>
      </c>
      <c r="AR923" s="337">
        <f>'Time-based'!AP286</f>
        <v>4.0831281289201776E-3</v>
      </c>
      <c r="AS923" s="337">
        <f>'Time-based'!AQ286</f>
        <v>1.5097119583489299E-2</v>
      </c>
      <c r="AT923" s="337">
        <f>'Time-based'!AR286</f>
        <v>2.1696020653939368E-2</v>
      </c>
      <c r="AU923" s="337">
        <f>'Time-based'!AS286</f>
        <v>1.2436137691292988E-2</v>
      </c>
      <c r="AV923" s="337">
        <f>'Time-based'!AT286</f>
        <v>4.1212520252936116E-3</v>
      </c>
      <c r="AW923" s="337">
        <f>'Time-based'!AU286</f>
        <v>1.5236801838143521E-2</v>
      </c>
      <c r="AX923" s="337">
        <f>'Time-based'!AV286</f>
        <v>2.1888657388793694E-2</v>
      </c>
      <c r="AY923" s="337">
        <f>'Time-based'!AW286</f>
        <v>1.3012647266388459E-2</v>
      </c>
      <c r="AZ923" s="337">
        <f>'Time-based'!AX286</f>
        <v>4.8938338660598586E-3</v>
      </c>
      <c r="BA923" s="337">
        <f>'Time-based'!AY286</f>
        <v>1.5920765581409965E-2</v>
      </c>
      <c r="BB923" s="337">
        <f>'Time-based'!AZ286</f>
        <v>2.2533344706642904E-2</v>
      </c>
      <c r="BC923" s="337">
        <f>'Time-based'!BA286</f>
        <v>1.36648296221963E-2</v>
      </c>
      <c r="BD923" s="337">
        <f>'Time-based'!BB286</f>
        <v>5.5529003213842017E-3</v>
      </c>
      <c r="BE923" s="337">
        <f>'Time-based'!BC286</f>
        <v>1.6591923332775649E-2</v>
      </c>
      <c r="BF923" s="337">
        <f>'Time-based'!BD286</f>
        <v>2.3210533561681509E-2</v>
      </c>
      <c r="BG923" s="337">
        <f>'Time-based'!BE286</f>
        <v>1.4345702692298734E-2</v>
      </c>
      <c r="BH923" s="337">
        <f>'Time-based'!BF286</f>
        <v>1.0947241881209198E-2</v>
      </c>
      <c r="BI923" s="337">
        <f>'Time-based'!BG286</f>
        <v>2.1798203940859393E-2</v>
      </c>
      <c r="BJ923" s="337">
        <f>'Time-based'!BH286</f>
        <v>2.6175203565123255E-2</v>
      </c>
      <c r="BK923" s="337">
        <f>'Time-based'!BI286</f>
        <v>1.9730639868448696E-2</v>
      </c>
      <c r="BL923" s="337">
        <f>'Time-based'!BJ286</f>
        <v>1.1720390146498182E-2</v>
      </c>
      <c r="BM923" s="337">
        <f>'Time-based'!BK286</f>
        <v>2.0807119032953653E-2</v>
      </c>
      <c r="BN923" s="337">
        <f>'Time-based'!BL286</f>
        <v>2.2448255136612735E-2</v>
      </c>
      <c r="BO923" s="337">
        <f>'Time-based'!BM286</f>
        <v>1.9380740142750558E-2</v>
      </c>
      <c r="BP923" s="337">
        <f>'Time-based'!BN286</f>
        <v>1.1342457335438556E-2</v>
      </c>
      <c r="BQ923" s="337">
        <f>'Time-based'!BO286</f>
        <v>2.0423107272805156E-2</v>
      </c>
      <c r="BR923" s="337">
        <f>'Time-based'!BP286</f>
        <v>1.3111984375140271E-2</v>
      </c>
      <c r="BS923" s="337">
        <f>'Time-based'!BQ286</f>
        <v>1.9919057244202228E-2</v>
      </c>
      <c r="BT923" s="337">
        <f>'Time-based'!BR286</f>
        <v>1.1982399471199221E-2</v>
      </c>
      <c r="BU923" s="337">
        <f>'Time-based'!BS286</f>
        <v>2.0987622895116489E-2</v>
      </c>
      <c r="BV923" s="337">
        <f>'Time-based'!BT286</f>
        <v>1.4042066824258974E-2</v>
      </c>
      <c r="BW923" s="337">
        <f>'Time-based'!BU286</f>
        <v>2.0822163456840057E-2</v>
      </c>
      <c r="BX923" s="337">
        <f>'Time-based'!BV286</f>
        <v>1.2850335907590627E-2</v>
      </c>
      <c r="BY923" s="337">
        <f>'Time-based'!BW286</f>
        <v>2.1772683324830729E-2</v>
      </c>
      <c r="BZ923" s="337">
        <f>'Time-based'!BX286</f>
        <v>1.4457678215333102E-2</v>
      </c>
      <c r="CA923" s="337">
        <f>'Time-based'!BY286</f>
        <v>2.0838830269746166E-2</v>
      </c>
      <c r="CB923" s="337">
        <f>'Time-based'!BZ286</f>
        <v>1.2928448943474415E-2</v>
      </c>
      <c r="CC923" s="337">
        <f>'Time-based'!CA286</f>
        <v>2.1811941090108783E-2</v>
      </c>
      <c r="CD923" s="337">
        <f>'Time-based'!CB286</f>
        <v>1.5150691243189315E-2</v>
      </c>
      <c r="CE923" s="337">
        <f>'Time-based'!CC286</f>
        <v>2.185719207601456E-2</v>
      </c>
      <c r="CF923" s="337">
        <f>'Time-based'!CD286</f>
        <v>1.3903003192703189E-2</v>
      </c>
      <c r="CG923" s="337">
        <f>'Time-based'!CE286</f>
        <v>2.2681576242210535E-2</v>
      </c>
      <c r="CH923" s="337">
        <f>'Time-based'!CF286</f>
        <v>1.6040610719034024E-2</v>
      </c>
      <c r="CI923" s="337">
        <f>'Time-based'!CG286</f>
        <v>2.2299468388355819E-2</v>
      </c>
      <c r="CJ923" s="337">
        <f>'Time-based'!CH286</f>
        <v>1.4163691519378152E-2</v>
      </c>
      <c r="CK923" s="337">
        <f>'Time-based'!CI286</f>
        <v>2.2995041056868427E-2</v>
      </c>
      <c r="CL923" s="337">
        <f>'Time-based'!CJ286</f>
        <v>6.193386010103441E-2</v>
      </c>
      <c r="CM923" s="337">
        <f>'Time-based'!CK286</f>
        <v>0</v>
      </c>
      <c r="CN923" s="337">
        <f>'Time-based'!CL286</f>
        <v>0</v>
      </c>
      <c r="CO923" s="337">
        <f>'Time-based'!CM286</f>
        <v>0</v>
      </c>
      <c r="CP923" s="337">
        <f>'Time-based'!CN286</f>
        <v>0</v>
      </c>
      <c r="CQ923" s="337">
        <f>'Time-based'!CO286</f>
        <v>0</v>
      </c>
      <c r="CR923" s="337">
        <f>'Time-based'!CP286</f>
        <v>0</v>
      </c>
      <c r="CS923" s="337">
        <f>'Time-based'!CQ286</f>
        <v>0</v>
      </c>
      <c r="CT923" s="337">
        <f>'Time-based'!CR286</f>
        <v>0</v>
      </c>
      <c r="CU923" s="337">
        <f>'Time-based'!CS286</f>
        <v>0</v>
      </c>
      <c r="CV923" s="337">
        <f>'Time-based'!CT286</f>
        <v>0</v>
      </c>
      <c r="CW923" s="337">
        <f>'Time-based'!CU286</f>
        <v>0</v>
      </c>
      <c r="CX923" s="337">
        <f>'Time-based'!CV286</f>
        <v>0</v>
      </c>
      <c r="CY923" s="337">
        <f>'Time-based'!CW286</f>
        <v>0</v>
      </c>
      <c r="CZ923" s="337">
        <f>'Time-based'!CX286</f>
        <v>0</v>
      </c>
      <c r="DA923" s="337">
        <f>'Time-based'!CY286</f>
        <v>0</v>
      </c>
      <c r="DB923" s="337">
        <f>'Time-based'!CZ286</f>
        <v>0</v>
      </c>
      <c r="DC923" s="337">
        <f>'Time-based'!DA286</f>
        <v>0</v>
      </c>
      <c r="DD923" s="337">
        <f>'Time-based'!DB286</f>
        <v>0</v>
      </c>
      <c r="DE923" s="337">
        <f>'Time-based'!DC286</f>
        <v>0</v>
      </c>
      <c r="DF923" s="337">
        <f>'Time-based'!DD286</f>
        <v>0</v>
      </c>
      <c r="DG923" s="337">
        <f>'Time-based'!DE286</f>
        <v>0</v>
      </c>
      <c r="DH923" s="337">
        <f>'Time-based'!DF286</f>
        <v>0</v>
      </c>
      <c r="DI923" s="337">
        <f>'Time-based'!DG286</f>
        <v>0</v>
      </c>
      <c r="DJ923" s="337">
        <f>'Time-based'!DH286</f>
        <v>0</v>
      </c>
      <c r="DK923" s="337">
        <f>'Time-based'!DI286</f>
        <v>0</v>
      </c>
      <c r="DL923" s="337">
        <f>'Time-based'!DJ286</f>
        <v>0</v>
      </c>
      <c r="DM923" s="337">
        <f>'Time-based'!DK286</f>
        <v>0</v>
      </c>
      <c r="DN923" s="337">
        <f>'Time-based'!DL286</f>
        <v>0</v>
      </c>
      <c r="DO923" s="337">
        <f>'Time-based'!DM286</f>
        <v>0</v>
      </c>
      <c r="DP923" s="337">
        <f>'Time-based'!DN286</f>
        <v>0</v>
      </c>
      <c r="DQ923" s="337">
        <f>'Time-based'!DO286</f>
        <v>0</v>
      </c>
      <c r="DR923" s="337">
        <f>'Time-based'!DP286</f>
        <v>0</v>
      </c>
      <c r="DS923" s="337">
        <f>'Time-based'!DQ286</f>
        <v>0</v>
      </c>
      <c r="DT923" s="337">
        <f>'Time-based'!DR286</f>
        <v>0</v>
      </c>
      <c r="DU923" s="337">
        <f>'Time-based'!DS286</f>
        <v>0</v>
      </c>
      <c r="DV923" s="337">
        <f>'Time-based'!DT286</f>
        <v>0</v>
      </c>
      <c r="DW923" s="337">
        <f>'Time-based'!DU286</f>
        <v>0</v>
      </c>
      <c r="DX923" s="337">
        <f>'Time-based'!DV286</f>
        <v>0</v>
      </c>
      <c r="DY923" s="337">
        <f>'Time-based'!DW286</f>
        <v>0</v>
      </c>
      <c r="DZ923" s="337">
        <f>'Time-based'!DX286</f>
        <v>0</v>
      </c>
      <c r="EA923" s="337">
        <f>'Time-based'!DY286</f>
        <v>0</v>
      </c>
      <c r="EB923" s="337">
        <f>'Time-based'!DZ286</f>
        <v>0</v>
      </c>
      <c r="EC923" s="337">
        <f>'Time-based'!EA286</f>
        <v>0</v>
      </c>
      <c r="ED923" s="337">
        <f>'Time-based'!EB286</f>
        <v>0</v>
      </c>
      <c r="EE923" s="337">
        <f>'Time-based'!EC286</f>
        <v>0</v>
      </c>
      <c r="EF923" s="337">
        <f>'Time-based'!ED286</f>
        <v>0</v>
      </c>
      <c r="EG923" s="337">
        <f>'Time-based'!EE286</f>
        <v>0</v>
      </c>
      <c r="EH923" s="337">
        <f>'Time-based'!EF286</f>
        <v>0</v>
      </c>
      <c r="EI923" s="337">
        <f>'Time-based'!EG286</f>
        <v>0</v>
      </c>
      <c r="EJ923" s="337">
        <f>'Time-based'!EH286</f>
        <v>0</v>
      </c>
      <c r="EK923" s="337">
        <f>'Time-based'!EI286</f>
        <v>0</v>
      </c>
      <c r="EL923" s="337">
        <f>'Time-based'!EJ286</f>
        <v>0</v>
      </c>
      <c r="EM923" s="337">
        <f>'Time-based'!EK286</f>
        <v>0</v>
      </c>
      <c r="EN923" s="337">
        <f>'Time-based'!EL286</f>
        <v>0</v>
      </c>
      <c r="EO923" s="337">
        <f>'Time-based'!EM286</f>
        <v>0</v>
      </c>
      <c r="EP923" s="337">
        <f>'Time-based'!EN286</f>
        <v>0</v>
      </c>
      <c r="EQ923" s="337">
        <f>'Time-based'!EO286</f>
        <v>0</v>
      </c>
      <c r="ER923" s="337">
        <f>'Time-based'!EP286</f>
        <v>0</v>
      </c>
      <c r="ES923" s="337">
        <f>'Time-based'!EQ286</f>
        <v>0</v>
      </c>
      <c r="ET923" s="337">
        <f>'Time-based'!ER286</f>
        <v>0</v>
      </c>
      <c r="EU923" s="337">
        <f>'Time-based'!ES286</f>
        <v>0</v>
      </c>
      <c r="EV923" s="337">
        <f>'Time-based'!ET286</f>
        <v>0</v>
      </c>
      <c r="EW923" s="337">
        <f>'Time-based'!EU286</f>
        <v>0</v>
      </c>
      <c r="EX923" s="337">
        <f>'Time-based'!EV286</f>
        <v>0</v>
      </c>
      <c r="EY923" s="337">
        <f>'Time-based'!EW286</f>
        <v>0</v>
      </c>
      <c r="EZ923" s="337">
        <f>'Time-based'!EX286</f>
        <v>0</v>
      </c>
      <c r="FA923" s="337">
        <f>'Time-based'!EY286</f>
        <v>0</v>
      </c>
      <c r="FB923" s="337">
        <f>'Time-based'!EZ286</f>
        <v>0</v>
      </c>
      <c r="FC923" s="337">
        <f>'Time-based'!FA286</f>
        <v>0</v>
      </c>
      <c r="FD923" s="337">
        <f>'Time-based'!FB286</f>
        <v>0</v>
      </c>
      <c r="FE923" s="337">
        <f>'Time-based'!FC286</f>
        <v>0</v>
      </c>
      <c r="FF923" s="337">
        <f>'Time-based'!FD286</f>
        <v>0</v>
      </c>
      <c r="FG923" s="337">
        <f>'Time-based'!FE286</f>
        <v>0</v>
      </c>
      <c r="FH923" s="337">
        <f>'Time-based'!FF286</f>
        <v>0</v>
      </c>
      <c r="FI923" s="337">
        <f>'Time-based'!FG286</f>
        <v>0</v>
      </c>
      <c r="FJ923" s="337">
        <f>'Time-based'!FH286</f>
        <v>0</v>
      </c>
      <c r="FK923" s="337">
        <f>'Time-based'!FI286</f>
        <v>0</v>
      </c>
      <c r="FL923" s="337">
        <f>'Time-based'!FJ286</f>
        <v>0</v>
      </c>
      <c r="FM923" s="337">
        <f>'Time-based'!FK286</f>
        <v>0</v>
      </c>
      <c r="FN923" s="337">
        <f>'Time-based'!FL286</f>
        <v>0</v>
      </c>
      <c r="FO923" s="337">
        <f>'Time-based'!FM286</f>
        <v>0</v>
      </c>
      <c r="FP923" s="337">
        <f>'Time-based'!FN286</f>
        <v>0</v>
      </c>
      <c r="FQ923" s="337">
        <f>'Time-based'!FO286</f>
        <v>0</v>
      </c>
      <c r="FR923" s="337">
        <f>'Time-based'!FP286</f>
        <v>0</v>
      </c>
    </row>
    <row r="924" spans="1:174">
      <c r="E924" s="99" t="s">
        <v>530</v>
      </c>
    </row>
    <row r="925" spans="1:174">
      <c r="C925" t="s">
        <v>507</v>
      </c>
      <c r="D925" s="144" t="s">
        <v>974</v>
      </c>
      <c r="E925" s="345">
        <f>E920</f>
        <v>255000</v>
      </c>
      <c r="J925" s="18">
        <f>IF($E923, $E925 * J923, $E$925 * J913)</f>
        <v>0</v>
      </c>
      <c r="K925" s="18">
        <f t="shared" ref="K925:BV925" si="2278">IF($E923, $E925 * K923, $E$925 * K913)</f>
        <v>0</v>
      </c>
      <c r="L925" s="18">
        <f t="shared" si="2278"/>
        <v>0</v>
      </c>
      <c r="M925" s="18">
        <f t="shared" si="2278"/>
        <v>0</v>
      </c>
      <c r="N925" s="18">
        <f t="shared" si="2278"/>
        <v>0</v>
      </c>
      <c r="O925" s="18">
        <f t="shared" si="2278"/>
        <v>0</v>
      </c>
      <c r="P925" s="18">
        <f t="shared" si="2278"/>
        <v>0</v>
      </c>
      <c r="Q925" s="18">
        <f t="shared" si="2278"/>
        <v>0</v>
      </c>
      <c r="R925" s="18">
        <f t="shared" si="2278"/>
        <v>0</v>
      </c>
      <c r="S925" s="18">
        <f t="shared" si="2278"/>
        <v>0</v>
      </c>
      <c r="T925" s="18">
        <f t="shared" si="2278"/>
        <v>0</v>
      </c>
      <c r="U925" s="18">
        <f t="shared" si="2278"/>
        <v>0</v>
      </c>
      <c r="V925" s="18">
        <f t="shared" si="2278"/>
        <v>0</v>
      </c>
      <c r="W925" s="18">
        <f t="shared" si="2278"/>
        <v>0</v>
      </c>
      <c r="X925" s="18">
        <f t="shared" si="2278"/>
        <v>0</v>
      </c>
      <c r="Y925" s="18">
        <f t="shared" si="2278"/>
        <v>0</v>
      </c>
      <c r="Z925" s="18">
        <f t="shared" si="2278"/>
        <v>0</v>
      </c>
      <c r="AA925" s="18">
        <f t="shared" si="2278"/>
        <v>0</v>
      </c>
      <c r="AB925" s="18">
        <f t="shared" si="2278"/>
        <v>0</v>
      </c>
      <c r="AC925" s="18">
        <f>IF($E923, $E925 * AC923, $E$925 * AC913)</f>
        <v>2872.0995025767202</v>
      </c>
      <c r="AD925" s="18">
        <f t="shared" si="2278"/>
        <v>4635.7477563277671</v>
      </c>
      <c r="AE925" s="18">
        <f t="shared" si="2278"/>
        <v>2404.2283950357469</v>
      </c>
      <c r="AF925" s="18">
        <f t="shared" si="2278"/>
        <v>331.6326862728165</v>
      </c>
      <c r="AG925" s="18">
        <f t="shared" si="2278"/>
        <v>3130.9799023905489</v>
      </c>
      <c r="AH925" s="18">
        <f t="shared" si="2278"/>
        <v>4884.4725042044929</v>
      </c>
      <c r="AI925" s="18">
        <f t="shared" si="2278"/>
        <v>2547.880890430898</v>
      </c>
      <c r="AJ925" s="18">
        <f t="shared" si="2278"/>
        <v>432.85125493215497</v>
      </c>
      <c r="AK925" s="18">
        <f t="shared" si="2278"/>
        <v>3233.1014763270769</v>
      </c>
      <c r="AL925" s="18">
        <f t="shared" si="2278"/>
        <v>4911.2757668566328</v>
      </c>
      <c r="AM925" s="18">
        <f t="shared" si="2278"/>
        <v>2646.1368411524018</v>
      </c>
      <c r="AN925" s="18">
        <f t="shared" si="2278"/>
        <v>573.34578849166053</v>
      </c>
      <c r="AO925" s="18">
        <f t="shared" si="2278"/>
        <v>3375.7353694974076</v>
      </c>
      <c r="AP925" s="18">
        <f t="shared" si="2278"/>
        <v>5377.9585377248568</v>
      </c>
      <c r="AQ925" s="18">
        <f t="shared" si="2278"/>
        <v>3112.1810270688111</v>
      </c>
      <c r="AR925" s="18">
        <f t="shared" si="2278"/>
        <v>1041.1976728746454</v>
      </c>
      <c r="AS925" s="18">
        <f t="shared" si="2278"/>
        <v>3849.7654937897714</v>
      </c>
      <c r="AT925" s="18">
        <f t="shared" si="2278"/>
        <v>5532.4852667545392</v>
      </c>
      <c r="AU925" s="18">
        <f t="shared" si="2278"/>
        <v>3171.2151112797119</v>
      </c>
      <c r="AV925" s="18">
        <f t="shared" si="2278"/>
        <v>1050.919266449871</v>
      </c>
      <c r="AW925" s="18">
        <f t="shared" si="2278"/>
        <v>3885.3844687265978</v>
      </c>
      <c r="AX925" s="18">
        <f t="shared" si="2278"/>
        <v>5581.6076341423923</v>
      </c>
      <c r="AY925" s="18">
        <f t="shared" si="2278"/>
        <v>3318.2250529290568</v>
      </c>
      <c r="AZ925" s="18">
        <f t="shared" si="2278"/>
        <v>1247.9276358452639</v>
      </c>
      <c r="BA925" s="18">
        <f t="shared" si="2278"/>
        <v>4059.7952232595412</v>
      </c>
      <c r="BB925" s="18">
        <f t="shared" si="2278"/>
        <v>5746.0029001939401</v>
      </c>
      <c r="BC925" s="18">
        <f t="shared" si="2278"/>
        <v>3484.5315536600565</v>
      </c>
      <c r="BD925" s="18">
        <f t="shared" si="2278"/>
        <v>1415.9895819529715</v>
      </c>
      <c r="BE925" s="18">
        <f t="shared" si="2278"/>
        <v>4230.9404498577906</v>
      </c>
      <c r="BF925" s="18">
        <f t="shared" si="2278"/>
        <v>5918.6860582287845</v>
      </c>
      <c r="BG925" s="18">
        <f t="shared" si="2278"/>
        <v>3658.1541865361773</v>
      </c>
      <c r="BH925" s="18">
        <f t="shared" si="2278"/>
        <v>2791.5466797083454</v>
      </c>
      <c r="BI925" s="18">
        <f t="shared" si="2278"/>
        <v>5558.5420049191453</v>
      </c>
      <c r="BJ925" s="18">
        <f t="shared" si="2278"/>
        <v>6674.6769091064298</v>
      </c>
      <c r="BK925" s="18">
        <f t="shared" si="2278"/>
        <v>5031.3131664544171</v>
      </c>
      <c r="BL925" s="18">
        <f t="shared" si="2278"/>
        <v>2988.6994873570366</v>
      </c>
      <c r="BM925" s="18">
        <f t="shared" si="2278"/>
        <v>5305.8153534031817</v>
      </c>
      <c r="BN925" s="18">
        <f t="shared" si="2278"/>
        <v>5724.3050598362479</v>
      </c>
      <c r="BO925" s="18">
        <f t="shared" si="2278"/>
        <v>4942.0887364013925</v>
      </c>
      <c r="BP925" s="18">
        <f t="shared" si="2278"/>
        <v>2892.3266205368318</v>
      </c>
      <c r="BQ925" s="18">
        <f t="shared" si="2278"/>
        <v>5207.8923545653151</v>
      </c>
      <c r="BR925" s="18">
        <f t="shared" si="2278"/>
        <v>3343.5560156607694</v>
      </c>
      <c r="BS925" s="18">
        <f t="shared" si="2278"/>
        <v>5079.3595972715684</v>
      </c>
      <c r="BT925" s="18">
        <f t="shared" si="2278"/>
        <v>3055.5118651558014</v>
      </c>
      <c r="BU925" s="18">
        <f t="shared" si="2278"/>
        <v>5351.8438382547047</v>
      </c>
      <c r="BV925" s="18">
        <f t="shared" si="2278"/>
        <v>3580.7270401860383</v>
      </c>
      <c r="BW925" s="18">
        <f t="shared" ref="BW925:EH925" si="2279">IF($E923, $E925 * BW923, $E$925 * BW913)</f>
        <v>5309.6516814942142</v>
      </c>
      <c r="BX925" s="18">
        <f t="shared" si="2279"/>
        <v>3276.83565643561</v>
      </c>
      <c r="BY925" s="18">
        <f t="shared" si="2279"/>
        <v>5552.0342478318362</v>
      </c>
      <c r="BZ925" s="18">
        <f t="shared" si="2279"/>
        <v>3686.707944909941</v>
      </c>
      <c r="CA925" s="18">
        <f t="shared" si="2279"/>
        <v>5313.9017187852724</v>
      </c>
      <c r="CB925" s="18">
        <f t="shared" si="2279"/>
        <v>3296.7544805859757</v>
      </c>
      <c r="CC925" s="18">
        <f t="shared" si="2279"/>
        <v>5562.04497797774</v>
      </c>
      <c r="CD925" s="18">
        <f t="shared" si="2279"/>
        <v>3863.4262670132753</v>
      </c>
      <c r="CE925" s="18">
        <f t="shared" si="2279"/>
        <v>5573.5839793837131</v>
      </c>
      <c r="CF925" s="18">
        <f t="shared" si="2279"/>
        <v>3545.2658141393131</v>
      </c>
      <c r="CG925" s="18">
        <f t="shared" si="2279"/>
        <v>5783.801941763686</v>
      </c>
      <c r="CH925" s="18">
        <f t="shared" si="2279"/>
        <v>4090.355733353676</v>
      </c>
      <c r="CI925" s="18">
        <f t="shared" si="2279"/>
        <v>5686.3644390307336</v>
      </c>
      <c r="CJ925" s="18">
        <f t="shared" si="2279"/>
        <v>3611.7413374414286</v>
      </c>
      <c r="CK925" s="18">
        <f t="shared" si="2279"/>
        <v>5863.7354695014492</v>
      </c>
      <c r="CL925" s="18">
        <f t="shared" si="2279"/>
        <v>15793.134325763775</v>
      </c>
      <c r="CM925" s="18">
        <f t="shared" si="2279"/>
        <v>0</v>
      </c>
      <c r="CN925" s="18">
        <f t="shared" si="2279"/>
        <v>0</v>
      </c>
      <c r="CO925" s="18">
        <f t="shared" si="2279"/>
        <v>0</v>
      </c>
      <c r="CP925" s="18">
        <f t="shared" si="2279"/>
        <v>0</v>
      </c>
      <c r="CQ925" s="18">
        <f t="shared" si="2279"/>
        <v>0</v>
      </c>
      <c r="CR925" s="18">
        <f t="shared" si="2279"/>
        <v>0</v>
      </c>
      <c r="CS925" s="18">
        <f t="shared" si="2279"/>
        <v>0</v>
      </c>
      <c r="CT925" s="18">
        <f t="shared" si="2279"/>
        <v>0</v>
      </c>
      <c r="CU925" s="18">
        <f t="shared" si="2279"/>
        <v>0</v>
      </c>
      <c r="CV925" s="18">
        <f t="shared" si="2279"/>
        <v>0</v>
      </c>
      <c r="CW925" s="18">
        <f t="shared" si="2279"/>
        <v>0</v>
      </c>
      <c r="CX925" s="18">
        <f t="shared" si="2279"/>
        <v>0</v>
      </c>
      <c r="CY925" s="18">
        <f t="shared" si="2279"/>
        <v>0</v>
      </c>
      <c r="CZ925" s="18">
        <f t="shared" si="2279"/>
        <v>0</v>
      </c>
      <c r="DA925" s="18">
        <f t="shared" si="2279"/>
        <v>0</v>
      </c>
      <c r="DB925" s="18">
        <f t="shared" si="2279"/>
        <v>0</v>
      </c>
      <c r="DC925" s="18">
        <f t="shared" si="2279"/>
        <v>0</v>
      </c>
      <c r="DD925" s="18">
        <f t="shared" si="2279"/>
        <v>0</v>
      </c>
      <c r="DE925" s="18">
        <f t="shared" si="2279"/>
        <v>0</v>
      </c>
      <c r="DF925" s="18">
        <f t="shared" si="2279"/>
        <v>0</v>
      </c>
      <c r="DG925" s="18">
        <f t="shared" si="2279"/>
        <v>0</v>
      </c>
      <c r="DH925" s="18">
        <f t="shared" si="2279"/>
        <v>0</v>
      </c>
      <c r="DI925" s="18">
        <f t="shared" si="2279"/>
        <v>0</v>
      </c>
      <c r="DJ925" s="18">
        <f t="shared" si="2279"/>
        <v>0</v>
      </c>
      <c r="DK925" s="18">
        <f t="shared" si="2279"/>
        <v>0</v>
      </c>
      <c r="DL925" s="18">
        <f t="shared" si="2279"/>
        <v>0</v>
      </c>
      <c r="DM925" s="18">
        <f t="shared" si="2279"/>
        <v>0</v>
      </c>
      <c r="DN925" s="18">
        <f t="shared" si="2279"/>
        <v>0</v>
      </c>
      <c r="DO925" s="18">
        <f t="shared" si="2279"/>
        <v>0</v>
      </c>
      <c r="DP925" s="18">
        <f t="shared" si="2279"/>
        <v>0</v>
      </c>
      <c r="DQ925" s="18">
        <f t="shared" si="2279"/>
        <v>0</v>
      </c>
      <c r="DR925" s="18">
        <f t="shared" si="2279"/>
        <v>0</v>
      </c>
      <c r="DS925" s="18">
        <f t="shared" si="2279"/>
        <v>0</v>
      </c>
      <c r="DT925" s="18">
        <f t="shared" si="2279"/>
        <v>0</v>
      </c>
      <c r="DU925" s="18">
        <f t="shared" si="2279"/>
        <v>0</v>
      </c>
      <c r="DV925" s="18">
        <f t="shared" si="2279"/>
        <v>0</v>
      </c>
      <c r="DW925" s="18">
        <f t="shared" si="2279"/>
        <v>0</v>
      </c>
      <c r="DX925" s="18">
        <f t="shared" si="2279"/>
        <v>0</v>
      </c>
      <c r="DY925" s="18">
        <f t="shared" si="2279"/>
        <v>0</v>
      </c>
      <c r="DZ925" s="18">
        <f t="shared" si="2279"/>
        <v>0</v>
      </c>
      <c r="EA925" s="18">
        <f t="shared" si="2279"/>
        <v>0</v>
      </c>
      <c r="EB925" s="18">
        <f t="shared" si="2279"/>
        <v>0</v>
      </c>
      <c r="EC925" s="18">
        <f t="shared" si="2279"/>
        <v>0</v>
      </c>
      <c r="ED925" s="18">
        <f t="shared" si="2279"/>
        <v>0</v>
      </c>
      <c r="EE925" s="18">
        <f t="shared" si="2279"/>
        <v>0</v>
      </c>
      <c r="EF925" s="18">
        <f t="shared" si="2279"/>
        <v>0</v>
      </c>
      <c r="EG925" s="18">
        <f t="shared" si="2279"/>
        <v>0</v>
      </c>
      <c r="EH925" s="18">
        <f t="shared" si="2279"/>
        <v>0</v>
      </c>
      <c r="EI925" s="18">
        <f t="shared" ref="EI925:FR925" si="2280">IF($E923, $E925 * EI923, $E$925 * EI913)</f>
        <v>0</v>
      </c>
      <c r="EJ925" s="18">
        <f t="shared" si="2280"/>
        <v>0</v>
      </c>
      <c r="EK925" s="18">
        <f t="shared" si="2280"/>
        <v>0</v>
      </c>
      <c r="EL925" s="18">
        <f t="shared" si="2280"/>
        <v>0</v>
      </c>
      <c r="EM925" s="18">
        <f t="shared" si="2280"/>
        <v>0</v>
      </c>
      <c r="EN925" s="18">
        <f t="shared" si="2280"/>
        <v>0</v>
      </c>
      <c r="EO925" s="18">
        <f t="shared" si="2280"/>
        <v>0</v>
      </c>
      <c r="EP925" s="18">
        <f t="shared" si="2280"/>
        <v>0</v>
      </c>
      <c r="EQ925" s="18">
        <f t="shared" si="2280"/>
        <v>0</v>
      </c>
      <c r="ER925" s="18">
        <f t="shared" si="2280"/>
        <v>0</v>
      </c>
      <c r="ES925" s="18">
        <f t="shared" si="2280"/>
        <v>0</v>
      </c>
      <c r="ET925" s="18">
        <f t="shared" si="2280"/>
        <v>0</v>
      </c>
      <c r="EU925" s="18">
        <f t="shared" si="2280"/>
        <v>0</v>
      </c>
      <c r="EV925" s="18">
        <f t="shared" si="2280"/>
        <v>0</v>
      </c>
      <c r="EW925" s="18">
        <f t="shared" si="2280"/>
        <v>0</v>
      </c>
      <c r="EX925" s="18">
        <f t="shared" si="2280"/>
        <v>0</v>
      </c>
      <c r="EY925" s="18">
        <f t="shared" si="2280"/>
        <v>0</v>
      </c>
      <c r="EZ925" s="18">
        <f t="shared" si="2280"/>
        <v>0</v>
      </c>
      <c r="FA925" s="18">
        <f t="shared" si="2280"/>
        <v>0</v>
      </c>
      <c r="FB925" s="18">
        <f t="shared" si="2280"/>
        <v>0</v>
      </c>
      <c r="FC925" s="18">
        <f t="shared" si="2280"/>
        <v>0</v>
      </c>
      <c r="FD925" s="18">
        <f t="shared" si="2280"/>
        <v>0</v>
      </c>
      <c r="FE925" s="18">
        <f t="shared" si="2280"/>
        <v>0</v>
      </c>
      <c r="FF925" s="18">
        <f t="shared" si="2280"/>
        <v>0</v>
      </c>
      <c r="FG925" s="18">
        <f t="shared" si="2280"/>
        <v>0</v>
      </c>
      <c r="FH925" s="18">
        <f t="shared" si="2280"/>
        <v>0</v>
      </c>
      <c r="FI925" s="18">
        <f t="shared" si="2280"/>
        <v>0</v>
      </c>
      <c r="FJ925" s="18">
        <f t="shared" si="2280"/>
        <v>0</v>
      </c>
      <c r="FK925" s="18">
        <f t="shared" si="2280"/>
        <v>0</v>
      </c>
      <c r="FL925" s="18">
        <f t="shared" si="2280"/>
        <v>0</v>
      </c>
      <c r="FM925" s="18">
        <f t="shared" si="2280"/>
        <v>0</v>
      </c>
      <c r="FN925" s="18">
        <f t="shared" si="2280"/>
        <v>0</v>
      </c>
      <c r="FO925" s="18">
        <f t="shared" si="2280"/>
        <v>0</v>
      </c>
      <c r="FP925" s="18">
        <f t="shared" si="2280"/>
        <v>0</v>
      </c>
      <c r="FQ925" s="18">
        <f t="shared" si="2280"/>
        <v>0</v>
      </c>
      <c r="FR925" s="18">
        <f t="shared" si="2280"/>
        <v>0</v>
      </c>
    </row>
    <row r="926" spans="1:174"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8"/>
      <c r="BC926" s="18"/>
      <c r="BD926" s="18"/>
      <c r="BE926" s="18"/>
      <c r="BF926" s="18"/>
      <c r="BG926" s="18"/>
      <c r="BH926" s="18"/>
      <c r="BI926" s="18"/>
      <c r="BJ926" s="18"/>
      <c r="BK926" s="18"/>
      <c r="BL926" s="18"/>
      <c r="BM926" s="18"/>
      <c r="BN926" s="18"/>
      <c r="BO926" s="18"/>
      <c r="BP926" s="18"/>
      <c r="BQ926" s="18"/>
      <c r="BR926" s="18"/>
      <c r="BS926" s="18"/>
      <c r="BT926" s="18"/>
      <c r="BU926" s="18"/>
      <c r="BV926" s="18"/>
      <c r="BW926" s="18"/>
      <c r="BX926" s="18"/>
      <c r="BY926" s="18"/>
      <c r="BZ926" s="18"/>
      <c r="CA926" s="18"/>
      <c r="CB926" s="18"/>
      <c r="CC926" s="18"/>
      <c r="CD926" s="18"/>
      <c r="CE926" s="18"/>
      <c r="CF926" s="18"/>
      <c r="CG926" s="18"/>
      <c r="CH926" s="18"/>
      <c r="CI926" s="18"/>
      <c r="CJ926" s="18"/>
      <c r="CK926" s="18"/>
      <c r="CL926" s="18"/>
      <c r="CM926" s="18"/>
      <c r="CN926" s="18"/>
      <c r="CO926" s="18"/>
      <c r="CP926" s="18"/>
      <c r="CQ926" s="18"/>
    </row>
    <row r="927" spans="1:174">
      <c r="C927" s="30" t="s">
        <v>951</v>
      </c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8"/>
      <c r="BC927" s="18"/>
      <c r="BD927" s="18"/>
      <c r="BE927" s="18"/>
      <c r="BF927" s="18"/>
      <c r="BG927" s="18"/>
      <c r="BH927" s="18"/>
      <c r="BI927" s="18"/>
      <c r="BJ927" s="18"/>
      <c r="BK927" s="18"/>
      <c r="BL927" s="18"/>
      <c r="BM927" s="18"/>
      <c r="BN927" s="18"/>
      <c r="BO927" s="18"/>
      <c r="BP927" s="18"/>
      <c r="BQ927" s="18"/>
      <c r="BR927" s="18"/>
      <c r="BS927" s="18"/>
      <c r="BT927" s="18"/>
      <c r="BU927" s="18"/>
      <c r="BV927" s="18"/>
      <c r="BW927" s="18"/>
      <c r="BX927" s="18"/>
      <c r="BY927" s="18"/>
      <c r="BZ927" s="18"/>
      <c r="CA927" s="18"/>
      <c r="CB927" s="18"/>
      <c r="CC927" s="18"/>
      <c r="CD927" s="18"/>
      <c r="CE927" s="18"/>
      <c r="CF927" s="18"/>
      <c r="CG927" s="18"/>
      <c r="CH927" s="18"/>
      <c r="CI927" s="18"/>
      <c r="CJ927" s="18"/>
      <c r="CK927" s="18"/>
      <c r="CL927" s="18"/>
      <c r="CM927" s="18"/>
      <c r="CN927" s="18"/>
      <c r="CO927" s="18"/>
      <c r="CP927" s="18"/>
      <c r="CQ927" s="18"/>
    </row>
    <row r="928" spans="1:174">
      <c r="C928" t="s">
        <v>970</v>
      </c>
      <c r="E928" s="321" cm="1">
        <f t="array" ref="E928">INDEX(Assumptions!$G$575:$G$575,$A$1)</f>
        <v>1</v>
      </c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8"/>
      <c r="BC928" s="18"/>
      <c r="BD928" s="18"/>
      <c r="BE928" s="18"/>
      <c r="BF928" s="18"/>
      <c r="BG928" s="18"/>
      <c r="BH928" s="18"/>
      <c r="BI928" s="18"/>
      <c r="BJ928" s="18"/>
      <c r="BK928" s="18"/>
      <c r="BL928" s="18"/>
      <c r="BM928" s="18"/>
      <c r="BN928" s="18"/>
      <c r="BO928" s="18"/>
      <c r="BP928" s="18"/>
      <c r="BQ928" s="18"/>
      <c r="BR928" s="18"/>
      <c r="BS928" s="18"/>
      <c r="BT928" s="18"/>
      <c r="BU928" s="18"/>
      <c r="BV928" s="18"/>
      <c r="BW928" s="18"/>
      <c r="BX928" s="18"/>
      <c r="BY928" s="18"/>
      <c r="BZ928" s="18"/>
      <c r="CA928" s="18"/>
      <c r="CB928" s="18"/>
      <c r="CC928" s="18"/>
      <c r="CD928" s="18"/>
      <c r="CE928" s="18"/>
      <c r="CF928" s="18"/>
      <c r="CG928" s="18"/>
      <c r="CH928" s="18"/>
      <c r="CI928" s="18"/>
      <c r="CJ928" s="18"/>
      <c r="CK928" s="18"/>
      <c r="CL928" s="18"/>
      <c r="CM928" s="18"/>
      <c r="CN928" s="18"/>
      <c r="CO928" s="18"/>
      <c r="CP928" s="18"/>
      <c r="CQ928" s="18"/>
    </row>
    <row r="929" spans="3:174">
      <c r="C929" t="s">
        <v>958</v>
      </c>
      <c r="D929" s="144" t="s">
        <v>282</v>
      </c>
      <c r="E929" s="135" cm="1">
        <f t="array" ref="E929">INDEX(Assumptions!$G$576:$G$576,$A$1)</f>
        <v>1</v>
      </c>
      <c r="J929" s="18">
        <f t="shared" ref="J929:AO929" si="2281">N($E929 = J6) * (J904 &gt; BS_Rounding_Tolerance) * $E928</f>
        <v>0</v>
      </c>
      <c r="K929" s="18">
        <f t="shared" ca="1" si="2281"/>
        <v>0</v>
      </c>
      <c r="L929" s="18">
        <f t="shared" ca="1" si="2281"/>
        <v>0</v>
      </c>
      <c r="M929" s="18">
        <f t="shared" ca="1" si="2281"/>
        <v>0</v>
      </c>
      <c r="N929" s="18">
        <f t="shared" ca="1" si="2281"/>
        <v>0</v>
      </c>
      <c r="O929" s="18">
        <f t="shared" ca="1" si="2281"/>
        <v>0</v>
      </c>
      <c r="P929" s="18">
        <f t="shared" ca="1" si="2281"/>
        <v>0</v>
      </c>
      <c r="Q929" s="18">
        <f t="shared" ca="1" si="2281"/>
        <v>0</v>
      </c>
      <c r="R929" s="18">
        <f t="shared" ca="1" si="2281"/>
        <v>0</v>
      </c>
      <c r="S929" s="18">
        <f t="shared" ca="1" si="2281"/>
        <v>0</v>
      </c>
      <c r="T929" s="18">
        <f t="shared" ca="1" si="2281"/>
        <v>0</v>
      </c>
      <c r="U929" s="18">
        <f t="shared" ca="1" si="2281"/>
        <v>0</v>
      </c>
      <c r="V929" s="18">
        <f t="shared" ca="1" si="2281"/>
        <v>0</v>
      </c>
      <c r="W929" s="18">
        <f t="shared" ca="1" si="2281"/>
        <v>0</v>
      </c>
      <c r="X929" s="18">
        <f t="shared" ca="1" si="2281"/>
        <v>0</v>
      </c>
      <c r="Y929" s="18">
        <f t="shared" ca="1" si="2281"/>
        <v>0</v>
      </c>
      <c r="Z929" s="18">
        <f t="shared" ca="1" si="2281"/>
        <v>0</v>
      </c>
      <c r="AA929" s="18">
        <f t="shared" ca="1" si="2281"/>
        <v>0</v>
      </c>
      <c r="AB929" s="18">
        <f t="shared" ca="1" si="2281"/>
        <v>0</v>
      </c>
      <c r="AC929" s="18">
        <f t="shared" ca="1" si="2281"/>
        <v>0</v>
      </c>
      <c r="AD929" s="18">
        <f t="shared" ca="1" si="2281"/>
        <v>1</v>
      </c>
      <c r="AE929" s="18">
        <f t="shared" ca="1" si="2281"/>
        <v>0</v>
      </c>
      <c r="AF929" s="18">
        <f t="shared" ca="1" si="2281"/>
        <v>0</v>
      </c>
      <c r="AG929" s="18">
        <f t="shared" ca="1" si="2281"/>
        <v>0</v>
      </c>
      <c r="AH929" s="18">
        <f t="shared" ca="1" si="2281"/>
        <v>0</v>
      </c>
      <c r="AI929" s="18">
        <f t="shared" ca="1" si="2281"/>
        <v>0</v>
      </c>
      <c r="AJ929" s="18">
        <f t="shared" ca="1" si="2281"/>
        <v>0</v>
      </c>
      <c r="AK929" s="18">
        <f t="shared" ca="1" si="2281"/>
        <v>0</v>
      </c>
      <c r="AL929" s="18">
        <f t="shared" ca="1" si="2281"/>
        <v>0</v>
      </c>
      <c r="AM929" s="18">
        <f t="shared" ca="1" si="2281"/>
        <v>0</v>
      </c>
      <c r="AN929" s="18">
        <f t="shared" ca="1" si="2281"/>
        <v>0</v>
      </c>
      <c r="AO929" s="18">
        <f t="shared" ca="1" si="2281"/>
        <v>0</v>
      </c>
      <c r="AP929" s="18">
        <f t="shared" ref="AP929:BU929" ca="1" si="2282">N($E929 = AP6) * (AP904 &gt; BS_Rounding_Tolerance) * $E928</f>
        <v>0</v>
      </c>
      <c r="AQ929" s="18">
        <f t="shared" ca="1" si="2282"/>
        <v>0</v>
      </c>
      <c r="AR929" s="18">
        <f t="shared" ca="1" si="2282"/>
        <v>0</v>
      </c>
      <c r="AS929" s="18">
        <f t="shared" ca="1" si="2282"/>
        <v>0</v>
      </c>
      <c r="AT929" s="18">
        <f t="shared" ca="1" si="2282"/>
        <v>0</v>
      </c>
      <c r="AU929" s="18">
        <f t="shared" ca="1" si="2282"/>
        <v>0</v>
      </c>
      <c r="AV929" s="18">
        <f t="shared" ca="1" si="2282"/>
        <v>0</v>
      </c>
      <c r="AW929" s="18">
        <f t="shared" ca="1" si="2282"/>
        <v>0</v>
      </c>
      <c r="AX929" s="18">
        <f t="shared" ca="1" si="2282"/>
        <v>0</v>
      </c>
      <c r="AY929" s="18">
        <f t="shared" ca="1" si="2282"/>
        <v>0</v>
      </c>
      <c r="AZ929" s="18">
        <f t="shared" ca="1" si="2282"/>
        <v>0</v>
      </c>
      <c r="BA929" s="18">
        <f t="shared" ca="1" si="2282"/>
        <v>0</v>
      </c>
      <c r="BB929" s="18">
        <f t="shared" ca="1" si="2282"/>
        <v>0</v>
      </c>
      <c r="BC929" s="18">
        <f t="shared" ca="1" si="2282"/>
        <v>0</v>
      </c>
      <c r="BD929" s="18">
        <f t="shared" ca="1" si="2282"/>
        <v>0</v>
      </c>
      <c r="BE929" s="18">
        <f t="shared" ca="1" si="2282"/>
        <v>0</v>
      </c>
      <c r="BF929" s="18">
        <f t="shared" ca="1" si="2282"/>
        <v>0</v>
      </c>
      <c r="BG929" s="18">
        <f t="shared" ca="1" si="2282"/>
        <v>0</v>
      </c>
      <c r="BH929" s="18">
        <f t="shared" ca="1" si="2282"/>
        <v>0</v>
      </c>
      <c r="BI929" s="18">
        <f t="shared" ca="1" si="2282"/>
        <v>0</v>
      </c>
      <c r="BJ929" s="18">
        <f t="shared" ca="1" si="2282"/>
        <v>0</v>
      </c>
      <c r="BK929" s="18">
        <f t="shared" ca="1" si="2282"/>
        <v>0</v>
      </c>
      <c r="BL929" s="18">
        <f t="shared" ca="1" si="2282"/>
        <v>0</v>
      </c>
      <c r="BM929" s="18">
        <f t="shared" ca="1" si="2282"/>
        <v>0</v>
      </c>
      <c r="BN929" s="18">
        <f t="shared" ca="1" si="2282"/>
        <v>0</v>
      </c>
      <c r="BO929" s="18">
        <f t="shared" ca="1" si="2282"/>
        <v>0</v>
      </c>
      <c r="BP929" s="18">
        <f t="shared" ca="1" si="2282"/>
        <v>0</v>
      </c>
      <c r="BQ929" s="18">
        <f t="shared" ca="1" si="2282"/>
        <v>0</v>
      </c>
      <c r="BR929" s="18">
        <f t="shared" ca="1" si="2282"/>
        <v>0</v>
      </c>
      <c r="BS929" s="18">
        <f t="shared" ca="1" si="2282"/>
        <v>0</v>
      </c>
      <c r="BT929" s="18">
        <f t="shared" ca="1" si="2282"/>
        <v>0</v>
      </c>
      <c r="BU929" s="18">
        <f t="shared" ca="1" si="2282"/>
        <v>0</v>
      </c>
      <c r="BV929" s="18">
        <f t="shared" ref="BV929:DA929" ca="1" si="2283">N($E929 = BV6) * (BV904 &gt; BS_Rounding_Tolerance) * $E928</f>
        <v>0</v>
      </c>
      <c r="BW929" s="18">
        <f t="shared" ca="1" si="2283"/>
        <v>0</v>
      </c>
      <c r="BX929" s="18">
        <f t="shared" ca="1" si="2283"/>
        <v>0</v>
      </c>
      <c r="BY929" s="18">
        <f t="shared" ca="1" si="2283"/>
        <v>0</v>
      </c>
      <c r="BZ929" s="18">
        <f t="shared" ca="1" si="2283"/>
        <v>0</v>
      </c>
      <c r="CA929" s="18">
        <f t="shared" ca="1" si="2283"/>
        <v>0</v>
      </c>
      <c r="CB929" s="18">
        <f t="shared" ca="1" si="2283"/>
        <v>0</v>
      </c>
      <c r="CC929" s="18">
        <f t="shared" ca="1" si="2283"/>
        <v>0</v>
      </c>
      <c r="CD929" s="18">
        <f t="shared" ca="1" si="2283"/>
        <v>0</v>
      </c>
      <c r="CE929" s="18">
        <f t="shared" ca="1" si="2283"/>
        <v>0</v>
      </c>
      <c r="CF929" s="18">
        <f t="shared" ca="1" si="2283"/>
        <v>0</v>
      </c>
      <c r="CG929" s="18">
        <f t="shared" ca="1" si="2283"/>
        <v>0</v>
      </c>
      <c r="CH929" s="18">
        <f t="shared" ca="1" si="2283"/>
        <v>0</v>
      </c>
      <c r="CI929" s="18">
        <f t="shared" ca="1" si="2283"/>
        <v>0</v>
      </c>
      <c r="CJ929" s="18">
        <f t="shared" ca="1" si="2283"/>
        <v>0</v>
      </c>
      <c r="CK929" s="18">
        <f t="shared" ca="1" si="2283"/>
        <v>0</v>
      </c>
      <c r="CL929" s="18">
        <f t="shared" ca="1" si="2283"/>
        <v>0</v>
      </c>
      <c r="CM929" s="18">
        <f t="shared" ca="1" si="2283"/>
        <v>0</v>
      </c>
      <c r="CN929" s="18">
        <f t="shared" ca="1" si="2283"/>
        <v>0</v>
      </c>
      <c r="CO929" s="18">
        <f t="shared" ca="1" si="2283"/>
        <v>0</v>
      </c>
      <c r="CP929" s="18">
        <f t="shared" ca="1" si="2283"/>
        <v>0</v>
      </c>
      <c r="CQ929" s="18">
        <f t="shared" ca="1" si="2283"/>
        <v>0</v>
      </c>
      <c r="CR929" s="18">
        <f t="shared" ca="1" si="2283"/>
        <v>0</v>
      </c>
      <c r="CS929" s="18">
        <f t="shared" ca="1" si="2283"/>
        <v>0</v>
      </c>
      <c r="CT929" s="18">
        <f t="shared" ca="1" si="2283"/>
        <v>0</v>
      </c>
      <c r="CU929" s="18">
        <f t="shared" ca="1" si="2283"/>
        <v>0</v>
      </c>
      <c r="CV929" s="18">
        <f t="shared" ca="1" si="2283"/>
        <v>0</v>
      </c>
      <c r="CW929" s="18">
        <f t="shared" ca="1" si="2283"/>
        <v>0</v>
      </c>
      <c r="CX929" s="18">
        <f t="shared" ca="1" si="2283"/>
        <v>0</v>
      </c>
      <c r="CY929" s="18">
        <f t="shared" ca="1" si="2283"/>
        <v>0</v>
      </c>
      <c r="CZ929" s="18">
        <f t="shared" ca="1" si="2283"/>
        <v>0</v>
      </c>
      <c r="DA929" s="18">
        <f t="shared" ca="1" si="2283"/>
        <v>0</v>
      </c>
      <c r="DB929" s="18">
        <f t="shared" ref="DB929:EG929" ca="1" si="2284">N($E929 = DB6) * (DB904 &gt; BS_Rounding_Tolerance) * $E928</f>
        <v>0</v>
      </c>
      <c r="DC929" s="18">
        <f t="shared" ca="1" si="2284"/>
        <v>0</v>
      </c>
      <c r="DD929" s="18">
        <f t="shared" ca="1" si="2284"/>
        <v>0</v>
      </c>
      <c r="DE929" s="18">
        <f t="shared" ca="1" si="2284"/>
        <v>0</v>
      </c>
      <c r="DF929" s="18">
        <f t="shared" ca="1" si="2284"/>
        <v>0</v>
      </c>
      <c r="DG929" s="18">
        <f t="shared" ca="1" si="2284"/>
        <v>0</v>
      </c>
      <c r="DH929" s="18">
        <f t="shared" ca="1" si="2284"/>
        <v>0</v>
      </c>
      <c r="DI929" s="18">
        <f t="shared" ca="1" si="2284"/>
        <v>0</v>
      </c>
      <c r="DJ929" s="18">
        <f t="shared" ca="1" si="2284"/>
        <v>0</v>
      </c>
      <c r="DK929" s="18">
        <f t="shared" ca="1" si="2284"/>
        <v>0</v>
      </c>
      <c r="DL929" s="18">
        <f t="shared" ca="1" si="2284"/>
        <v>0</v>
      </c>
      <c r="DM929" s="18">
        <f t="shared" ca="1" si="2284"/>
        <v>0</v>
      </c>
      <c r="DN929" s="18">
        <f t="shared" ca="1" si="2284"/>
        <v>0</v>
      </c>
      <c r="DO929" s="18">
        <f t="shared" ca="1" si="2284"/>
        <v>0</v>
      </c>
      <c r="DP929" s="18">
        <f t="shared" ca="1" si="2284"/>
        <v>0</v>
      </c>
      <c r="DQ929" s="18">
        <f t="shared" ca="1" si="2284"/>
        <v>0</v>
      </c>
      <c r="DR929" s="18">
        <f t="shared" ca="1" si="2284"/>
        <v>0</v>
      </c>
      <c r="DS929" s="18">
        <f t="shared" ca="1" si="2284"/>
        <v>0</v>
      </c>
      <c r="DT929" s="18">
        <f t="shared" ca="1" si="2284"/>
        <v>0</v>
      </c>
      <c r="DU929" s="18">
        <f t="shared" ca="1" si="2284"/>
        <v>0</v>
      </c>
      <c r="DV929" s="18">
        <f t="shared" ca="1" si="2284"/>
        <v>0</v>
      </c>
      <c r="DW929" s="18">
        <f t="shared" ca="1" si="2284"/>
        <v>0</v>
      </c>
      <c r="DX929" s="18">
        <f t="shared" ca="1" si="2284"/>
        <v>0</v>
      </c>
      <c r="DY929" s="18">
        <f t="shared" ca="1" si="2284"/>
        <v>0</v>
      </c>
      <c r="DZ929" s="18">
        <f t="shared" ca="1" si="2284"/>
        <v>0</v>
      </c>
      <c r="EA929" s="18">
        <f t="shared" ca="1" si="2284"/>
        <v>0</v>
      </c>
      <c r="EB929" s="18">
        <f t="shared" ca="1" si="2284"/>
        <v>0</v>
      </c>
      <c r="EC929" s="18">
        <f t="shared" ca="1" si="2284"/>
        <v>0</v>
      </c>
      <c r="ED929" s="18">
        <f t="shared" ca="1" si="2284"/>
        <v>0</v>
      </c>
      <c r="EE929" s="18">
        <f t="shared" ca="1" si="2284"/>
        <v>0</v>
      </c>
      <c r="EF929" s="18">
        <f t="shared" ca="1" si="2284"/>
        <v>0</v>
      </c>
      <c r="EG929" s="18">
        <f t="shared" ca="1" si="2284"/>
        <v>0</v>
      </c>
      <c r="EH929" s="18">
        <f t="shared" ref="EH929:FM929" ca="1" si="2285">N($E929 = EH6) * (EH904 &gt; BS_Rounding_Tolerance) * $E928</f>
        <v>0</v>
      </c>
      <c r="EI929" s="18">
        <f t="shared" ca="1" si="2285"/>
        <v>0</v>
      </c>
      <c r="EJ929" s="18">
        <f t="shared" ca="1" si="2285"/>
        <v>0</v>
      </c>
      <c r="EK929" s="18">
        <f t="shared" ca="1" si="2285"/>
        <v>0</v>
      </c>
      <c r="EL929" s="18">
        <f t="shared" ca="1" si="2285"/>
        <v>0</v>
      </c>
      <c r="EM929" s="18">
        <f t="shared" ca="1" si="2285"/>
        <v>0</v>
      </c>
      <c r="EN929" s="18">
        <f t="shared" ca="1" si="2285"/>
        <v>0</v>
      </c>
      <c r="EO929" s="18">
        <f t="shared" ca="1" si="2285"/>
        <v>0</v>
      </c>
      <c r="EP929" s="18">
        <f t="shared" ca="1" si="2285"/>
        <v>0</v>
      </c>
      <c r="EQ929" s="18">
        <f t="shared" ca="1" si="2285"/>
        <v>0</v>
      </c>
      <c r="ER929" s="18">
        <f t="shared" ca="1" si="2285"/>
        <v>0</v>
      </c>
      <c r="ES929" s="18">
        <f t="shared" ca="1" si="2285"/>
        <v>0</v>
      </c>
      <c r="ET929" s="18">
        <f t="shared" ca="1" si="2285"/>
        <v>0</v>
      </c>
      <c r="EU929" s="18">
        <f t="shared" ca="1" si="2285"/>
        <v>0</v>
      </c>
      <c r="EV929" s="18">
        <f t="shared" ca="1" si="2285"/>
        <v>0</v>
      </c>
      <c r="EW929" s="18">
        <f t="shared" ca="1" si="2285"/>
        <v>0</v>
      </c>
      <c r="EX929" s="18">
        <f t="shared" ca="1" si="2285"/>
        <v>0</v>
      </c>
      <c r="EY929" s="18">
        <f t="shared" ca="1" si="2285"/>
        <v>0</v>
      </c>
      <c r="EZ929" s="18">
        <f t="shared" ca="1" si="2285"/>
        <v>0</v>
      </c>
      <c r="FA929" s="18">
        <f t="shared" ca="1" si="2285"/>
        <v>0</v>
      </c>
      <c r="FB929" s="18">
        <f t="shared" ca="1" si="2285"/>
        <v>0</v>
      </c>
      <c r="FC929" s="18">
        <f t="shared" ca="1" si="2285"/>
        <v>0</v>
      </c>
      <c r="FD929" s="18">
        <f t="shared" ca="1" si="2285"/>
        <v>0</v>
      </c>
      <c r="FE929" s="18">
        <f t="shared" ca="1" si="2285"/>
        <v>0</v>
      </c>
      <c r="FF929" s="18">
        <f t="shared" ca="1" si="2285"/>
        <v>0</v>
      </c>
      <c r="FG929" s="18">
        <f t="shared" ca="1" si="2285"/>
        <v>0</v>
      </c>
      <c r="FH929" s="18">
        <f t="shared" ca="1" si="2285"/>
        <v>0</v>
      </c>
      <c r="FI929" s="18">
        <f t="shared" ca="1" si="2285"/>
        <v>0</v>
      </c>
      <c r="FJ929" s="18">
        <f t="shared" ca="1" si="2285"/>
        <v>0</v>
      </c>
      <c r="FK929" s="18">
        <f t="shared" ca="1" si="2285"/>
        <v>0</v>
      </c>
      <c r="FL929" s="18">
        <f t="shared" ca="1" si="2285"/>
        <v>0</v>
      </c>
      <c r="FM929" s="18">
        <f t="shared" ca="1" si="2285"/>
        <v>0</v>
      </c>
      <c r="FN929" s="18">
        <f t="shared" ref="FN929:FR929" ca="1" si="2286">N($E929 = FN6) * (FN904 &gt; BS_Rounding_Tolerance) * $E928</f>
        <v>0</v>
      </c>
      <c r="FO929" s="18">
        <f t="shared" ca="1" si="2286"/>
        <v>0</v>
      </c>
      <c r="FP929" s="18">
        <f t="shared" ca="1" si="2286"/>
        <v>0</v>
      </c>
      <c r="FQ929" s="18">
        <f t="shared" ca="1" si="2286"/>
        <v>0</v>
      </c>
      <c r="FR929" s="18">
        <f t="shared" ca="1" si="2286"/>
        <v>0</v>
      </c>
    </row>
    <row r="930" spans="3:174"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8"/>
      <c r="BC930" s="18"/>
      <c r="BD930" s="18"/>
      <c r="BE930" s="18"/>
      <c r="BF930" s="18"/>
      <c r="BG930" s="18"/>
      <c r="BH930" s="18"/>
      <c r="BI930" s="18"/>
      <c r="BJ930" s="18"/>
      <c r="BK930" s="18"/>
      <c r="BL930" s="18"/>
      <c r="BM930" s="18"/>
      <c r="BN930" s="18"/>
      <c r="BO930" s="18"/>
      <c r="BP930" s="18"/>
      <c r="BQ930" s="18"/>
      <c r="BR930" s="18"/>
      <c r="BS930" s="18"/>
      <c r="BT930" s="18"/>
      <c r="BU930" s="18"/>
      <c r="BV930" s="18"/>
      <c r="BW930" s="18"/>
      <c r="BX930" s="18"/>
      <c r="BY930" s="18"/>
      <c r="BZ930" s="18"/>
      <c r="CA930" s="18"/>
      <c r="CB930" s="18"/>
      <c r="CC930" s="18"/>
      <c r="CD930" s="18"/>
      <c r="CE930" s="18"/>
      <c r="CF930" s="18"/>
      <c r="CG930" s="18"/>
      <c r="CH930" s="18"/>
      <c r="CI930" s="18"/>
      <c r="CJ930" s="18"/>
      <c r="CK930" s="18"/>
      <c r="CL930" s="18"/>
      <c r="CM930" s="18"/>
      <c r="CN930" s="18"/>
      <c r="CO930" s="18"/>
      <c r="CP930" s="18"/>
      <c r="CQ930" s="18"/>
    </row>
    <row r="931" spans="3:174">
      <c r="C931" t="s">
        <v>960</v>
      </c>
      <c r="D931" s="144" t="s">
        <v>974</v>
      </c>
      <c r="I931" s="272">
        <f ca="1">SUM(J931:FR931)</f>
        <v>1229273.3187472762</v>
      </c>
      <c r="J931" s="18">
        <f t="shared" ref="J931:AO931" ca="1" si="2287">J650</f>
        <v>0</v>
      </c>
      <c r="K931" s="18">
        <f t="shared" ca="1" si="2287"/>
        <v>0</v>
      </c>
      <c r="L931" s="18">
        <f t="shared" ca="1" si="2287"/>
        <v>0</v>
      </c>
      <c r="M931" s="18">
        <f t="shared" ca="1" si="2287"/>
        <v>0</v>
      </c>
      <c r="N931" s="18">
        <f t="shared" ca="1" si="2287"/>
        <v>0</v>
      </c>
      <c r="O931" s="18">
        <f t="shared" ca="1" si="2287"/>
        <v>0</v>
      </c>
      <c r="P931" s="18">
        <f t="shared" ca="1" si="2287"/>
        <v>0</v>
      </c>
      <c r="Q931" s="18">
        <f t="shared" ca="1" si="2287"/>
        <v>0</v>
      </c>
      <c r="R931" s="18">
        <f t="shared" ca="1" si="2287"/>
        <v>0</v>
      </c>
      <c r="S931" s="18">
        <f t="shared" ca="1" si="2287"/>
        <v>0</v>
      </c>
      <c r="T931" s="18">
        <f t="shared" ca="1" si="2287"/>
        <v>0</v>
      </c>
      <c r="U931" s="18">
        <f t="shared" ca="1" si="2287"/>
        <v>0</v>
      </c>
      <c r="V931" s="18">
        <f t="shared" ca="1" si="2287"/>
        <v>0</v>
      </c>
      <c r="W931" s="18">
        <f t="shared" ca="1" si="2287"/>
        <v>0</v>
      </c>
      <c r="X931" s="18">
        <f t="shared" ca="1" si="2287"/>
        <v>0</v>
      </c>
      <c r="Y931" s="18">
        <f t="shared" ca="1" si="2287"/>
        <v>0</v>
      </c>
      <c r="Z931" s="18">
        <f t="shared" ca="1" si="2287"/>
        <v>0</v>
      </c>
      <c r="AA931" s="18">
        <f t="shared" ca="1" si="2287"/>
        <v>0</v>
      </c>
      <c r="AB931" s="18">
        <f t="shared" ca="1" si="2287"/>
        <v>2403.3735666527923</v>
      </c>
      <c r="AC931" s="18">
        <f t="shared" ca="1" si="2287"/>
        <v>7172.4431461523727</v>
      </c>
      <c r="AD931" s="18">
        <f t="shared" ca="1" si="2287"/>
        <v>4988.2340257871729</v>
      </c>
      <c r="AE931" s="18">
        <f t="shared" ca="1" si="2287"/>
        <v>2133.2523027862917</v>
      </c>
      <c r="AF931" s="18">
        <f t="shared" ca="1" si="2287"/>
        <v>161723.29586340184</v>
      </c>
      <c r="AG931" s="18">
        <f t="shared" ca="1" si="2287"/>
        <v>2043.6459835403466</v>
      </c>
      <c r="AH931" s="18">
        <f t="shared" ca="1" si="2287"/>
        <v>1860.1346685197695</v>
      </c>
      <c r="AI931" s="18">
        <f t="shared" ca="1" si="2287"/>
        <v>993.04766341274831</v>
      </c>
      <c r="AJ931" s="18">
        <f t="shared" ca="1" si="2287"/>
        <v>668.72139014743243</v>
      </c>
      <c r="AK931" s="18">
        <f t="shared" ca="1" si="2287"/>
        <v>2088.8580653090612</v>
      </c>
      <c r="AL931" s="18">
        <f t="shared" ca="1" si="2287"/>
        <v>1928.2111446957533</v>
      </c>
      <c r="AM931" s="18">
        <f t="shared" ca="1" si="2287"/>
        <v>1040.0018718202164</v>
      </c>
      <c r="AN931" s="18">
        <f t="shared" ca="1" si="2287"/>
        <v>659.3543335661916</v>
      </c>
      <c r="AO931" s="18">
        <f t="shared" ca="1" si="2287"/>
        <v>2080.8813983383643</v>
      </c>
      <c r="AP931" s="18">
        <f t="shared" ref="AP931:BU931" ca="1" si="2288">AP650</f>
        <v>1928.7445556520197</v>
      </c>
      <c r="AQ931" s="18">
        <f t="shared" ca="1" si="2288"/>
        <v>1030.9314331887363</v>
      </c>
      <c r="AR931" s="18">
        <f t="shared" ca="1" si="2288"/>
        <v>650.20770165811234</v>
      </c>
      <c r="AS931" s="18">
        <f t="shared" ca="1" si="2288"/>
        <v>2072.9514330969532</v>
      </c>
      <c r="AT931" s="18">
        <f t="shared" ca="1" si="2288"/>
        <v>1885.6863869960634</v>
      </c>
      <c r="AU931" s="18">
        <f t="shared" ca="1" si="2288"/>
        <v>992.67214760559136</v>
      </c>
      <c r="AV931" s="18">
        <f t="shared" ca="1" si="2288"/>
        <v>618.9276598840903</v>
      </c>
      <c r="AW931" s="18">
        <f t="shared" ca="1" si="2288"/>
        <v>2045.9863913229301</v>
      </c>
      <c r="AX931" s="18">
        <f t="shared" ca="1" si="2288"/>
        <v>1879.3125343401498</v>
      </c>
      <c r="AY931" s="18">
        <f t="shared" ca="1" si="2288"/>
        <v>987.83778505485543</v>
      </c>
      <c r="AZ931" s="18">
        <f t="shared" ca="1" si="2288"/>
        <v>606.68909336888555</v>
      </c>
      <c r="BA931" s="18">
        <f t="shared" ca="1" si="2288"/>
        <v>2035.2211581410593</v>
      </c>
      <c r="BB931" s="18">
        <f t="shared" ca="1" si="2288"/>
        <v>1869.0333748519333</v>
      </c>
      <c r="BC931" s="18">
        <f t="shared" ca="1" si="2288"/>
        <v>977.56757242777167</v>
      </c>
      <c r="BD931" s="18">
        <f t="shared" ca="1" si="2288"/>
        <v>596.33116093626813</v>
      </c>
      <c r="BE931" s="18">
        <f t="shared" ca="1" si="2288"/>
        <v>2026.239892375108</v>
      </c>
      <c r="BF931" s="18">
        <f t="shared" ca="1" si="2288"/>
        <v>1856.2400180288232</v>
      </c>
      <c r="BG931" s="18">
        <f t="shared" ca="1" si="2288"/>
        <v>967.06114491026483</v>
      </c>
      <c r="BH931" s="18">
        <f t="shared" ca="1" si="2288"/>
        <v>586.08071246044005</v>
      </c>
      <c r="BI931" s="18">
        <f t="shared" ca="1" si="2288"/>
        <v>2017.3527772326142</v>
      </c>
      <c r="BJ931" s="18">
        <f t="shared" ca="1" si="2288"/>
        <v>1941.378636575535</v>
      </c>
      <c r="BK931" s="18">
        <f t="shared" ca="1" si="2288"/>
        <v>1071.2343971850628</v>
      </c>
      <c r="BL931" s="18">
        <f t="shared" ca="1" si="2288"/>
        <v>691.07931874427754</v>
      </c>
      <c r="BM931" s="18">
        <f t="shared" ca="1" si="2288"/>
        <v>2123.6563835164507</v>
      </c>
      <c r="BN931" s="18">
        <f t="shared" ca="1" si="2288"/>
        <v>2286.5395027557806</v>
      </c>
      <c r="BO931" s="18">
        <f t="shared" ca="1" si="2288"/>
        <v>1461.6517286560256</v>
      </c>
      <c r="BP931" s="18">
        <f t="shared" ca="1" si="2288"/>
        <v>1015.6137344626659</v>
      </c>
      <c r="BQ931" s="18">
        <f t="shared" ca="1" si="2288"/>
        <v>2560.2104564757992</v>
      </c>
      <c r="BR931" s="18">
        <f t="shared" ca="1" si="2288"/>
        <v>2664.4931497226971</v>
      </c>
      <c r="BS931" s="18">
        <f t="shared" ca="1" si="2288"/>
        <v>1509.4701777940909</v>
      </c>
      <c r="BT931" s="18">
        <f t="shared" ca="1" si="2288"/>
        <v>1051.4360233064626</v>
      </c>
      <c r="BU931" s="18">
        <f t="shared" ca="1" si="2288"/>
        <v>2615.1818133496272</v>
      </c>
      <c r="BV931" s="18">
        <f t="shared" ref="BV931:DA931" ca="1" si="2289">BV650</f>
        <v>2774.0069365839718</v>
      </c>
      <c r="BW931" s="18">
        <f t="shared" ca="1" si="2289"/>
        <v>1559.8328493560439</v>
      </c>
      <c r="BX931" s="18">
        <f t="shared" ca="1" si="2289"/>
        <v>1089.0795252697308</v>
      </c>
      <c r="BY931" s="18">
        <f t="shared" ca="1" si="2289"/>
        <v>2670.8720177072519</v>
      </c>
      <c r="BZ931" s="18">
        <f t="shared" ca="1" si="2289"/>
        <v>2880.4133316109073</v>
      </c>
      <c r="CA931" s="18">
        <f t="shared" ca="1" si="2289"/>
        <v>1608.5967925735004</v>
      </c>
      <c r="CB931" s="18">
        <f t="shared" ca="1" si="2289"/>
        <v>1129.5848867364002</v>
      </c>
      <c r="CC931" s="18">
        <f t="shared" ca="1" si="2289"/>
        <v>2728.6598170009038</v>
      </c>
      <c r="CD931" s="18">
        <f t="shared" ca="1" si="2289"/>
        <v>2913.9234704862265</v>
      </c>
      <c r="CE931" s="18">
        <f t="shared" ca="1" si="2289"/>
        <v>1650.0907127307064</v>
      </c>
      <c r="CF931" s="18">
        <f t="shared" ca="1" si="2289"/>
        <v>1167.709940096478</v>
      </c>
      <c r="CG931" s="18">
        <f t="shared" ca="1" si="2289"/>
        <v>2530.1889345477157</v>
      </c>
      <c r="CH931" s="18">
        <f t="shared" ca="1" si="2289"/>
        <v>8736.5444097608033</v>
      </c>
      <c r="CI931" s="18">
        <f t="shared" ca="1" si="2289"/>
        <v>5011.3259652742809</v>
      </c>
      <c r="CJ931" s="18">
        <f t="shared" ca="1" si="2289"/>
        <v>3583.2750232588214</v>
      </c>
      <c r="CK931" s="18">
        <f t="shared" ca="1" si="2289"/>
        <v>9055.5743079500353</v>
      </c>
      <c r="CL931" s="18">
        <f t="shared" ca="1" si="2289"/>
        <v>8522.7092870877386</v>
      </c>
      <c r="CM931" s="18">
        <f t="shared" ca="1" si="2289"/>
        <v>5207.8512977500386</v>
      </c>
      <c r="CN931" s="18">
        <f t="shared" ca="1" si="2289"/>
        <v>3667.7705916460454</v>
      </c>
      <c r="CO931" s="18">
        <f t="shared" ca="1" si="2289"/>
        <v>9281.361077013702</v>
      </c>
      <c r="CP931" s="18">
        <f t="shared" ca="1" si="2289"/>
        <v>8562.7044923085086</v>
      </c>
      <c r="CQ931" s="18">
        <f t="shared" ca="1" si="2289"/>
        <v>5213.8097146159489</v>
      </c>
      <c r="CR931" s="18">
        <f t="shared" ca="1" si="2289"/>
        <v>3729.8102019654593</v>
      </c>
      <c r="CS931" s="18">
        <f t="shared" ca="1" si="2289"/>
        <v>9463.7676268853811</v>
      </c>
      <c r="CT931" s="18">
        <f t="shared" ca="1" si="2289"/>
        <v>9120.3857176799611</v>
      </c>
      <c r="CU931" s="18">
        <f t="shared" ca="1" si="2289"/>
        <v>5580.4829871141956</v>
      </c>
      <c r="CV931" s="18">
        <f t="shared" ca="1" si="2289"/>
        <v>3995.4435207692763</v>
      </c>
      <c r="CW931" s="18">
        <f t="shared" ca="1" si="2289"/>
        <v>10055.983466004589</v>
      </c>
      <c r="CX931" s="18">
        <f t="shared" ca="1" si="2289"/>
        <v>9046.8888662050158</v>
      </c>
      <c r="CY931" s="18">
        <f t="shared" ca="1" si="2289"/>
        <v>8320.231858413099</v>
      </c>
      <c r="CZ931" s="18">
        <f t="shared" ca="1" si="2289"/>
        <v>6377.5140702167555</v>
      </c>
      <c r="DA931" s="18">
        <f t="shared" ca="1" si="2289"/>
        <v>15807.476106185684</v>
      </c>
      <c r="DB931" s="18">
        <f t="shared" ref="DB931:EG931" ca="1" si="2290">DB650</f>
        <v>14982.476600824972</v>
      </c>
      <c r="DC931" s="18">
        <f t="shared" ca="1" si="2290"/>
        <v>9217.6500490768722</v>
      </c>
      <c r="DD931" s="18">
        <f t="shared" ca="1" si="2290"/>
        <v>6642.6641197254212</v>
      </c>
      <c r="DE931" s="18">
        <f t="shared" ca="1" si="2290"/>
        <v>16528.970101891027</v>
      </c>
      <c r="DF931" s="18">
        <f t="shared" ca="1" si="2290"/>
        <v>15090.876094518955</v>
      </c>
      <c r="DG931" s="18">
        <f t="shared" ca="1" si="2290"/>
        <v>9264.335553281775</v>
      </c>
      <c r="DH931" s="18">
        <f t="shared" ca="1" si="2290"/>
        <v>6686.3605647533786</v>
      </c>
      <c r="DI931" s="18">
        <f t="shared" ca="1" si="2290"/>
        <v>16687.900070466774</v>
      </c>
      <c r="DJ931" s="18">
        <f t="shared" ca="1" si="2290"/>
        <v>15254.784007475033</v>
      </c>
      <c r="DK931" s="18">
        <f t="shared" ca="1" si="2290"/>
        <v>9354.3788223538941</v>
      </c>
      <c r="DL931" s="18">
        <f t="shared" ca="1" si="2290"/>
        <v>6718.2084039393403</v>
      </c>
      <c r="DM931" s="18">
        <f t="shared" ca="1" si="2290"/>
        <v>16833.859125695006</v>
      </c>
      <c r="DN931" s="18">
        <f t="shared" ca="1" si="2290"/>
        <v>15281.452031042252</v>
      </c>
      <c r="DO931" s="18">
        <f t="shared" ca="1" si="2290"/>
        <v>9345.2048170936614</v>
      </c>
      <c r="DP931" s="18">
        <f t="shared" ca="1" si="2290"/>
        <v>6693.2643384453622</v>
      </c>
      <c r="DQ931" s="18">
        <f t="shared" ca="1" si="2290"/>
        <v>16874.371029663056</v>
      </c>
      <c r="DR931" s="18">
        <f t="shared" ca="1" si="2290"/>
        <v>15512.25818580576</v>
      </c>
      <c r="DS931" s="18">
        <f t="shared" ca="1" si="2290"/>
        <v>9477.2543993066083</v>
      </c>
      <c r="DT931" s="18">
        <f t="shared" ca="1" si="2290"/>
        <v>6780.9343599219046</v>
      </c>
      <c r="DU931" s="18">
        <f t="shared" ca="1" si="2290"/>
        <v>17130.173446391829</v>
      </c>
      <c r="DV931" s="18">
        <f t="shared" ca="1" si="2290"/>
        <v>15658.626755089232</v>
      </c>
      <c r="DW931" s="18">
        <f t="shared" ca="1" si="2290"/>
        <v>9487.4757477247076</v>
      </c>
      <c r="DX931" s="18">
        <f t="shared" ca="1" si="2290"/>
        <v>6754.2420209934371</v>
      </c>
      <c r="DY931" s="18">
        <f t="shared" ca="1" si="2290"/>
        <v>17344.327256239114</v>
      </c>
      <c r="DZ931" s="18">
        <f t="shared" ca="1" si="2290"/>
        <v>16171.163766872627</v>
      </c>
      <c r="EA931" s="18">
        <f t="shared" ca="1" si="2290"/>
        <v>9811.8102360956855</v>
      </c>
      <c r="EB931" s="18">
        <f t="shared" ca="1" si="2290"/>
        <v>6856.2704409559174</v>
      </c>
      <c r="EC931" s="18">
        <f t="shared" ca="1" si="2290"/>
        <v>17647.487279406872</v>
      </c>
      <c r="ED931" s="18">
        <f t="shared" ca="1" si="2290"/>
        <v>16475.470978132453</v>
      </c>
      <c r="EE931" s="18">
        <f t="shared" ca="1" si="2290"/>
        <v>9991.2435674352782</v>
      </c>
      <c r="EF931" s="18">
        <f t="shared" ca="1" si="2290"/>
        <v>7092.9138480493639</v>
      </c>
      <c r="EG931" s="18">
        <f t="shared" ca="1" si="2290"/>
        <v>18208.620273764976</v>
      </c>
      <c r="EH931" s="18">
        <f t="shared" ref="EH931:FR931" ca="1" si="2291">EH650</f>
        <v>16776.640825433584</v>
      </c>
      <c r="EI931" s="18">
        <f t="shared" ca="1" si="2291"/>
        <v>10167.634410755956</v>
      </c>
      <c r="EJ931" s="18">
        <f t="shared" ca="1" si="2291"/>
        <v>7213.3880194627354</v>
      </c>
      <c r="EK931" s="18">
        <f t="shared" ca="1" si="2291"/>
        <v>18542.668024264218</v>
      </c>
      <c r="EL931" s="18">
        <f t="shared" ca="1" si="2291"/>
        <v>16992.37304965084</v>
      </c>
      <c r="EM931" s="18">
        <f t="shared" ca="1" si="2291"/>
        <v>10283.696796005755</v>
      </c>
      <c r="EN931" s="18">
        <f t="shared" ca="1" si="2291"/>
        <v>7311.9187260615354</v>
      </c>
      <c r="EO931" s="18">
        <f t="shared" ca="1" si="2291"/>
        <v>18826.024062741493</v>
      </c>
      <c r="EP931" s="18">
        <f t="shared" ca="1" si="2291"/>
        <v>17314.140446401765</v>
      </c>
      <c r="EQ931" s="18">
        <f t="shared" ca="1" si="2291"/>
        <v>10383.923489371378</v>
      </c>
      <c r="ER931" s="18">
        <f t="shared" ca="1" si="2291"/>
        <v>7284.233522148259</v>
      </c>
      <c r="ES931" s="18">
        <f t="shared" ca="1" si="2291"/>
        <v>19157.655899562025</v>
      </c>
      <c r="ET931" s="18">
        <f t="shared" ca="1" si="2291"/>
        <v>17669.914653469052</v>
      </c>
      <c r="EU931" s="18">
        <f t="shared" ca="1" si="2291"/>
        <v>10593.621126052549</v>
      </c>
      <c r="EV931" s="18">
        <f t="shared" ca="1" si="2291"/>
        <v>7428.5661819164616</v>
      </c>
      <c r="EW931" s="18">
        <f t="shared" ca="1" si="2291"/>
        <v>19553.114107197707</v>
      </c>
      <c r="EX931" s="18">
        <f t="shared" ca="1" si="2291"/>
        <v>18428.681837844979</v>
      </c>
      <c r="EY931" s="18">
        <f t="shared" ca="1" si="2291"/>
        <v>11079.45834240429</v>
      </c>
      <c r="EZ931" s="18">
        <f t="shared" ca="1" si="2291"/>
        <v>7792.4809255274567</v>
      </c>
      <c r="FA931" s="18">
        <f t="shared" ca="1" si="2291"/>
        <v>20384.111576740132</v>
      </c>
      <c r="FB931" s="18">
        <f t="shared" ca="1" si="2291"/>
        <v>18709.184376419584</v>
      </c>
      <c r="FC931" s="18">
        <f t="shared" ca="1" si="2291"/>
        <v>11236.436717055531</v>
      </c>
      <c r="FD931" s="18">
        <f t="shared" ca="1" si="2291"/>
        <v>7923.7999864457288</v>
      </c>
      <c r="FE931" s="18">
        <f t="shared" ca="1" si="2291"/>
        <v>20748.341337859718</v>
      </c>
      <c r="FF931" s="18">
        <f t="shared" ca="1" si="2291"/>
        <v>19287.926952301081</v>
      </c>
      <c r="FG931" s="18">
        <f t="shared" ca="1" si="2291"/>
        <v>11596.152234551682</v>
      </c>
      <c r="FH931" s="18">
        <f t="shared" ca="1" si="2291"/>
        <v>8155.9950862124342</v>
      </c>
      <c r="FI931" s="18">
        <f t="shared" ca="1" si="2291"/>
        <v>21335.388629891946</v>
      </c>
      <c r="FJ931" s="18">
        <f t="shared" ca="1" si="2291"/>
        <v>19846.533897357524</v>
      </c>
      <c r="FK931" s="18">
        <f t="shared" ca="1" si="2291"/>
        <v>11941.939730723545</v>
      </c>
      <c r="FL931" s="18">
        <f t="shared" ca="1" si="2291"/>
        <v>0</v>
      </c>
      <c r="FM931" s="18">
        <f t="shared" ca="1" si="2291"/>
        <v>0</v>
      </c>
      <c r="FN931" s="18">
        <f t="shared" ca="1" si="2291"/>
        <v>0</v>
      </c>
      <c r="FO931" s="18">
        <f t="shared" ca="1" si="2291"/>
        <v>0</v>
      </c>
      <c r="FP931" s="18">
        <f t="shared" ca="1" si="2291"/>
        <v>0</v>
      </c>
      <c r="FQ931" s="18">
        <f t="shared" ca="1" si="2291"/>
        <v>0</v>
      </c>
      <c r="FR931" s="18">
        <f t="shared" ca="1" si="2291"/>
        <v>0</v>
      </c>
    </row>
    <row r="932" spans="3:174"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8"/>
      <c r="BC932" s="18"/>
      <c r="BD932" s="18"/>
      <c r="BE932" s="18"/>
      <c r="BF932" s="18"/>
      <c r="BG932" s="18"/>
      <c r="BH932" s="18"/>
      <c r="BI932" s="18"/>
      <c r="BJ932" s="18"/>
      <c r="BK932" s="18"/>
      <c r="BL932" s="18"/>
      <c r="BM932" s="18"/>
      <c r="BN932" s="18"/>
      <c r="BO932" s="18"/>
      <c r="BP932" s="18"/>
      <c r="BQ932" s="18"/>
      <c r="BR932" s="18"/>
      <c r="BS932" s="18"/>
      <c r="BT932" s="18"/>
      <c r="BU932" s="18"/>
      <c r="BV932" s="18"/>
      <c r="BW932" s="18"/>
      <c r="BX932" s="18"/>
      <c r="BY932" s="18"/>
      <c r="BZ932" s="18"/>
      <c r="CA932" s="18"/>
      <c r="CB932" s="18"/>
      <c r="CC932" s="18"/>
      <c r="CD932" s="18"/>
      <c r="CE932" s="18"/>
      <c r="CF932" s="18"/>
      <c r="CG932" s="18"/>
      <c r="CH932" s="18"/>
      <c r="CI932" s="18"/>
      <c r="CJ932" s="18"/>
      <c r="CK932" s="18"/>
      <c r="CL932" s="18"/>
      <c r="CM932" s="18"/>
      <c r="CN932" s="18"/>
      <c r="CO932" s="18"/>
      <c r="CP932" s="18"/>
      <c r="CQ932" s="18"/>
    </row>
    <row r="933" spans="3:174">
      <c r="C933" t="s">
        <v>967</v>
      </c>
      <c r="D933" s="144" t="s">
        <v>974</v>
      </c>
      <c r="E933" s="265" cm="1">
        <f t="array" ref="E933">INDEX(Assumptions!$G577:$G577,$A$1)</f>
        <v>0.7</v>
      </c>
      <c r="I933" s="272">
        <f ca="1">SUM(J933:FR933)</f>
        <v>860491.32312309335</v>
      </c>
      <c r="J933" s="18">
        <f ca="1">$E933 * J931</f>
        <v>0</v>
      </c>
      <c r="K933" s="18">
        <f t="shared" ref="K933:BV933" ca="1" si="2292">$E933 * K931</f>
        <v>0</v>
      </c>
      <c r="L933" s="18">
        <f t="shared" ca="1" si="2292"/>
        <v>0</v>
      </c>
      <c r="M933" s="18">
        <f t="shared" ca="1" si="2292"/>
        <v>0</v>
      </c>
      <c r="N933" s="18">
        <f t="shared" ca="1" si="2292"/>
        <v>0</v>
      </c>
      <c r="O933" s="18">
        <f t="shared" ca="1" si="2292"/>
        <v>0</v>
      </c>
      <c r="P933" s="18">
        <f t="shared" ca="1" si="2292"/>
        <v>0</v>
      </c>
      <c r="Q933" s="18">
        <f t="shared" ca="1" si="2292"/>
        <v>0</v>
      </c>
      <c r="R933" s="18">
        <f t="shared" ca="1" si="2292"/>
        <v>0</v>
      </c>
      <c r="S933" s="18">
        <f t="shared" ca="1" si="2292"/>
        <v>0</v>
      </c>
      <c r="T933" s="18">
        <f t="shared" ca="1" si="2292"/>
        <v>0</v>
      </c>
      <c r="U933" s="18">
        <f t="shared" ca="1" si="2292"/>
        <v>0</v>
      </c>
      <c r="V933" s="18">
        <f t="shared" ca="1" si="2292"/>
        <v>0</v>
      </c>
      <c r="W933" s="18">
        <f t="shared" ca="1" si="2292"/>
        <v>0</v>
      </c>
      <c r="X933" s="18">
        <f t="shared" ca="1" si="2292"/>
        <v>0</v>
      </c>
      <c r="Y933" s="18">
        <f t="shared" ca="1" si="2292"/>
        <v>0</v>
      </c>
      <c r="Z933" s="18">
        <f t="shared" ca="1" si="2292"/>
        <v>0</v>
      </c>
      <c r="AA933" s="18">
        <f t="shared" ca="1" si="2292"/>
        <v>0</v>
      </c>
      <c r="AB933" s="18">
        <f t="shared" ca="1" si="2292"/>
        <v>1682.3614966569546</v>
      </c>
      <c r="AC933" s="18">
        <f t="shared" ca="1" si="2292"/>
        <v>5020.7102023066609</v>
      </c>
      <c r="AD933" s="18">
        <f t="shared" ca="1" si="2292"/>
        <v>3491.7638180510207</v>
      </c>
      <c r="AE933" s="18">
        <f t="shared" ca="1" si="2292"/>
        <v>1493.276611950404</v>
      </c>
      <c r="AF933" s="18">
        <f t="shared" ca="1" si="2292"/>
        <v>113206.30710438128</v>
      </c>
      <c r="AG933" s="18">
        <f t="shared" ca="1" si="2292"/>
        <v>1430.5521884782424</v>
      </c>
      <c r="AH933" s="18">
        <f t="shared" ca="1" si="2292"/>
        <v>1302.0942679638385</v>
      </c>
      <c r="AI933" s="18">
        <f t="shared" ca="1" si="2292"/>
        <v>695.13336438892372</v>
      </c>
      <c r="AJ933" s="18">
        <f t="shared" ca="1" si="2292"/>
        <v>468.10497310320267</v>
      </c>
      <c r="AK933" s="18">
        <f t="shared" ca="1" si="2292"/>
        <v>1462.2006457163427</v>
      </c>
      <c r="AL933" s="18">
        <f t="shared" ca="1" si="2292"/>
        <v>1349.7478012870272</v>
      </c>
      <c r="AM933" s="18">
        <f t="shared" ca="1" si="2292"/>
        <v>728.00131027415136</v>
      </c>
      <c r="AN933" s="18">
        <f t="shared" ca="1" si="2292"/>
        <v>461.54803349633409</v>
      </c>
      <c r="AO933" s="18">
        <f t="shared" ca="1" si="2292"/>
        <v>1456.616978836855</v>
      </c>
      <c r="AP933" s="18">
        <f t="shared" ca="1" si="2292"/>
        <v>1350.1211889564138</v>
      </c>
      <c r="AQ933" s="18">
        <f t="shared" ca="1" si="2292"/>
        <v>721.65200323211536</v>
      </c>
      <c r="AR933" s="18">
        <f t="shared" ca="1" si="2292"/>
        <v>455.14539116067863</v>
      </c>
      <c r="AS933" s="18">
        <f t="shared" ca="1" si="2292"/>
        <v>1451.0660031678672</v>
      </c>
      <c r="AT933" s="18">
        <f t="shared" ca="1" si="2292"/>
        <v>1319.9804708972442</v>
      </c>
      <c r="AU933" s="18">
        <f t="shared" ca="1" si="2292"/>
        <v>694.87050332391391</v>
      </c>
      <c r="AV933" s="18">
        <f t="shared" ca="1" si="2292"/>
        <v>433.2493619188632</v>
      </c>
      <c r="AW933" s="18">
        <f t="shared" ca="1" si="2292"/>
        <v>1432.190473926051</v>
      </c>
      <c r="AX933" s="18">
        <f t="shared" ca="1" si="2292"/>
        <v>1315.5187740381048</v>
      </c>
      <c r="AY933" s="18">
        <f t="shared" ca="1" si="2292"/>
        <v>691.4864495383988</v>
      </c>
      <c r="AZ933" s="18">
        <f t="shared" ca="1" si="2292"/>
        <v>424.68236535821984</v>
      </c>
      <c r="BA933" s="18">
        <f t="shared" ca="1" si="2292"/>
        <v>1424.6548106987414</v>
      </c>
      <c r="BB933" s="18">
        <f t="shared" ca="1" si="2292"/>
        <v>1308.3233623963533</v>
      </c>
      <c r="BC933" s="18">
        <f t="shared" ca="1" si="2292"/>
        <v>684.29730069944014</v>
      </c>
      <c r="BD933" s="18">
        <f t="shared" ca="1" si="2292"/>
        <v>417.43181265538766</v>
      </c>
      <c r="BE933" s="18">
        <f t="shared" ca="1" si="2292"/>
        <v>1418.3679246625754</v>
      </c>
      <c r="BF933" s="18">
        <f t="shared" ca="1" si="2292"/>
        <v>1299.3680126201762</v>
      </c>
      <c r="BG933" s="18">
        <f t="shared" ca="1" si="2292"/>
        <v>676.94280143718538</v>
      </c>
      <c r="BH933" s="18">
        <f t="shared" ca="1" si="2292"/>
        <v>410.25649872230804</v>
      </c>
      <c r="BI933" s="18">
        <f t="shared" ca="1" si="2292"/>
        <v>1412.1469440628298</v>
      </c>
      <c r="BJ933" s="18">
        <f t="shared" ca="1" si="2292"/>
        <v>1358.9650456028744</v>
      </c>
      <c r="BK933" s="18">
        <f t="shared" ca="1" si="2292"/>
        <v>749.86407802954386</v>
      </c>
      <c r="BL933" s="18">
        <f t="shared" ca="1" si="2292"/>
        <v>483.75552312099427</v>
      </c>
      <c r="BM933" s="18">
        <f t="shared" ca="1" si="2292"/>
        <v>1486.5594684615153</v>
      </c>
      <c r="BN933" s="18">
        <f t="shared" ca="1" si="2292"/>
        <v>1600.5776519290464</v>
      </c>
      <c r="BO933" s="18">
        <f t="shared" ca="1" si="2292"/>
        <v>1023.1562100592179</v>
      </c>
      <c r="BP933" s="18">
        <f t="shared" ca="1" si="2292"/>
        <v>710.92961412386603</v>
      </c>
      <c r="BQ933" s="18">
        <f t="shared" ca="1" si="2292"/>
        <v>1792.1473195330593</v>
      </c>
      <c r="BR933" s="18">
        <f t="shared" ca="1" si="2292"/>
        <v>1865.1452048058879</v>
      </c>
      <c r="BS933" s="18">
        <f t="shared" ca="1" si="2292"/>
        <v>1056.6291244558636</v>
      </c>
      <c r="BT933" s="18">
        <f t="shared" ca="1" si="2292"/>
        <v>736.00521631452375</v>
      </c>
      <c r="BU933" s="18">
        <f t="shared" ca="1" si="2292"/>
        <v>1830.6272693447388</v>
      </c>
      <c r="BV933" s="18">
        <f t="shared" ca="1" si="2292"/>
        <v>1941.8048556087801</v>
      </c>
      <c r="BW933" s="18">
        <f t="shared" ref="BW933:EH933" ca="1" si="2293">$E933 * BW931</f>
        <v>1091.8829945492307</v>
      </c>
      <c r="BX933" s="18">
        <f t="shared" ca="1" si="2293"/>
        <v>762.35566768881154</v>
      </c>
      <c r="BY933" s="18">
        <f t="shared" ca="1" si="2293"/>
        <v>1869.6104123950761</v>
      </c>
      <c r="BZ933" s="18">
        <f t="shared" ca="1" si="2293"/>
        <v>2016.2893321276349</v>
      </c>
      <c r="CA933" s="18">
        <f t="shared" ca="1" si="2293"/>
        <v>1126.0177548014501</v>
      </c>
      <c r="CB933" s="18">
        <f t="shared" ca="1" si="2293"/>
        <v>790.70942071548006</v>
      </c>
      <c r="CC933" s="18">
        <f t="shared" ca="1" si="2293"/>
        <v>1910.0618719006325</v>
      </c>
      <c r="CD933" s="18">
        <f t="shared" ca="1" si="2293"/>
        <v>2039.7464293403584</v>
      </c>
      <c r="CE933" s="18">
        <f t="shared" ca="1" si="2293"/>
        <v>1155.0634989114944</v>
      </c>
      <c r="CF933" s="18">
        <f t="shared" ca="1" si="2293"/>
        <v>817.39695806753457</v>
      </c>
      <c r="CG933" s="18">
        <f t="shared" ca="1" si="2293"/>
        <v>1771.1322541834008</v>
      </c>
      <c r="CH933" s="18">
        <f t="shared" ca="1" si="2293"/>
        <v>6115.5810868325616</v>
      </c>
      <c r="CI933" s="18">
        <f t="shared" ca="1" si="2293"/>
        <v>3507.9281756919963</v>
      </c>
      <c r="CJ933" s="18">
        <f t="shared" ca="1" si="2293"/>
        <v>2508.2925162811748</v>
      </c>
      <c r="CK933" s="18">
        <f t="shared" ca="1" si="2293"/>
        <v>6338.9020155650242</v>
      </c>
      <c r="CL933" s="18">
        <f t="shared" ca="1" si="2293"/>
        <v>5965.8965009614167</v>
      </c>
      <c r="CM933" s="18">
        <f t="shared" ca="1" si="2293"/>
        <v>3645.4959084250268</v>
      </c>
      <c r="CN933" s="18">
        <f t="shared" ca="1" si="2293"/>
        <v>2567.4394141522316</v>
      </c>
      <c r="CO933" s="18">
        <f t="shared" ca="1" si="2293"/>
        <v>6496.9527539095907</v>
      </c>
      <c r="CP933" s="18">
        <f t="shared" ca="1" si="2293"/>
        <v>5993.8931446159559</v>
      </c>
      <c r="CQ933" s="18">
        <f t="shared" ca="1" si="2293"/>
        <v>3649.666800231164</v>
      </c>
      <c r="CR933" s="18">
        <f t="shared" ca="1" si="2293"/>
        <v>2610.8671413758216</v>
      </c>
      <c r="CS933" s="18">
        <f t="shared" ca="1" si="2293"/>
        <v>6624.6373388197662</v>
      </c>
      <c r="CT933" s="18">
        <f t="shared" ca="1" si="2293"/>
        <v>6384.2700023759726</v>
      </c>
      <c r="CU933" s="18">
        <f t="shared" ca="1" si="2293"/>
        <v>3906.3380909799366</v>
      </c>
      <c r="CV933" s="18">
        <f t="shared" ca="1" si="2293"/>
        <v>2796.8104645384933</v>
      </c>
      <c r="CW933" s="18">
        <f t="shared" ca="1" si="2293"/>
        <v>7039.1884262032117</v>
      </c>
      <c r="CX933" s="18">
        <f t="shared" ca="1" si="2293"/>
        <v>6332.8222063435105</v>
      </c>
      <c r="CY933" s="18">
        <f t="shared" ca="1" si="2293"/>
        <v>5824.1623008891693</v>
      </c>
      <c r="CZ933" s="18">
        <f t="shared" ca="1" si="2293"/>
        <v>4464.2598491517283</v>
      </c>
      <c r="DA933" s="18">
        <f t="shared" ca="1" si="2293"/>
        <v>11065.233274329978</v>
      </c>
      <c r="DB933" s="18">
        <f t="shared" ca="1" si="2293"/>
        <v>10487.733620577479</v>
      </c>
      <c r="DC933" s="18">
        <f t="shared" ca="1" si="2293"/>
        <v>6452.35503435381</v>
      </c>
      <c r="DD933" s="18">
        <f t="shared" ca="1" si="2293"/>
        <v>4649.8648838077943</v>
      </c>
      <c r="DE933" s="18">
        <f t="shared" ca="1" si="2293"/>
        <v>11570.279071323719</v>
      </c>
      <c r="DF933" s="18">
        <f t="shared" ca="1" si="2293"/>
        <v>10563.613266163267</v>
      </c>
      <c r="DG933" s="18">
        <f t="shared" ca="1" si="2293"/>
        <v>6485.0348872972418</v>
      </c>
      <c r="DH933" s="18">
        <f t="shared" ca="1" si="2293"/>
        <v>4680.4523953273647</v>
      </c>
      <c r="DI933" s="18">
        <f t="shared" ca="1" si="2293"/>
        <v>11681.53004932674</v>
      </c>
      <c r="DJ933" s="18">
        <f t="shared" ca="1" si="2293"/>
        <v>10678.348805232523</v>
      </c>
      <c r="DK933" s="18">
        <f t="shared" ca="1" si="2293"/>
        <v>6548.0651756477255</v>
      </c>
      <c r="DL933" s="18">
        <f t="shared" ca="1" si="2293"/>
        <v>4702.7458827575383</v>
      </c>
      <c r="DM933" s="18">
        <f t="shared" ca="1" si="2293"/>
        <v>11783.701387986503</v>
      </c>
      <c r="DN933" s="18">
        <f t="shared" ca="1" si="2293"/>
        <v>10697.016421729575</v>
      </c>
      <c r="DO933" s="18">
        <f t="shared" ca="1" si="2293"/>
        <v>6541.6433719655624</v>
      </c>
      <c r="DP933" s="18">
        <f t="shared" ca="1" si="2293"/>
        <v>4685.2850369117532</v>
      </c>
      <c r="DQ933" s="18">
        <f t="shared" ca="1" si="2293"/>
        <v>11812.059720764139</v>
      </c>
      <c r="DR933" s="18">
        <f t="shared" ca="1" si="2293"/>
        <v>10858.580730064032</v>
      </c>
      <c r="DS933" s="18">
        <f t="shared" ca="1" si="2293"/>
        <v>6634.0780795146256</v>
      </c>
      <c r="DT933" s="18">
        <f t="shared" ca="1" si="2293"/>
        <v>4746.6540519453329</v>
      </c>
      <c r="DU933" s="18">
        <f t="shared" ca="1" si="2293"/>
        <v>11991.12141247428</v>
      </c>
      <c r="DV933" s="18">
        <f t="shared" ca="1" si="2293"/>
        <v>10961.038728562462</v>
      </c>
      <c r="DW933" s="18">
        <f t="shared" ca="1" si="2293"/>
        <v>6641.2330234072951</v>
      </c>
      <c r="DX933" s="18">
        <f t="shared" ca="1" si="2293"/>
        <v>4727.9694146954052</v>
      </c>
      <c r="DY933" s="18">
        <f t="shared" ca="1" si="2293"/>
        <v>12141.029079367379</v>
      </c>
      <c r="DZ933" s="18">
        <f t="shared" ca="1" si="2293"/>
        <v>11319.814636810839</v>
      </c>
      <c r="EA933" s="18">
        <f t="shared" ca="1" si="2293"/>
        <v>6868.2671652669796</v>
      </c>
      <c r="EB933" s="18">
        <f t="shared" ca="1" si="2293"/>
        <v>4799.3893086691414</v>
      </c>
      <c r="EC933" s="18">
        <f t="shared" ca="1" si="2293"/>
        <v>12353.24109558481</v>
      </c>
      <c r="ED933" s="18">
        <f t="shared" ca="1" si="2293"/>
        <v>11532.829684692717</v>
      </c>
      <c r="EE933" s="18">
        <f t="shared" ca="1" si="2293"/>
        <v>6993.8704972046944</v>
      </c>
      <c r="EF933" s="18">
        <f t="shared" ca="1" si="2293"/>
        <v>4965.0396936345542</v>
      </c>
      <c r="EG933" s="18">
        <f t="shared" ca="1" si="2293"/>
        <v>12746.034191635483</v>
      </c>
      <c r="EH933" s="18">
        <f t="shared" ca="1" si="2293"/>
        <v>11743.648577803508</v>
      </c>
      <c r="EI933" s="18">
        <f t="shared" ref="EI933:FR933" ca="1" si="2294">$E933 * EI931</f>
        <v>7117.344087529169</v>
      </c>
      <c r="EJ933" s="18">
        <f t="shared" ca="1" si="2294"/>
        <v>5049.3716136239145</v>
      </c>
      <c r="EK933" s="18">
        <f t="shared" ca="1" si="2294"/>
        <v>12979.867616984951</v>
      </c>
      <c r="EL933" s="18">
        <f t="shared" ca="1" si="2294"/>
        <v>11894.661134755586</v>
      </c>
      <c r="EM933" s="18">
        <f t="shared" ca="1" si="2294"/>
        <v>7198.5877572040281</v>
      </c>
      <c r="EN933" s="18">
        <f t="shared" ca="1" si="2294"/>
        <v>5118.3431082430743</v>
      </c>
      <c r="EO933" s="18">
        <f t="shared" ca="1" si="2294"/>
        <v>13178.216843919045</v>
      </c>
      <c r="EP933" s="18">
        <f t="shared" ca="1" si="2294"/>
        <v>12119.898312481235</v>
      </c>
      <c r="EQ933" s="18">
        <f t="shared" ca="1" si="2294"/>
        <v>7268.7464425599646</v>
      </c>
      <c r="ER933" s="18">
        <f t="shared" ca="1" si="2294"/>
        <v>5098.9634655037808</v>
      </c>
      <c r="ES933" s="18">
        <f t="shared" ca="1" si="2294"/>
        <v>13410.359129693417</v>
      </c>
      <c r="ET933" s="18">
        <f t="shared" ca="1" si="2294"/>
        <v>12368.940257428336</v>
      </c>
      <c r="EU933" s="18">
        <f t="shared" ca="1" si="2294"/>
        <v>7415.5347882367832</v>
      </c>
      <c r="EV933" s="18">
        <f t="shared" ca="1" si="2294"/>
        <v>5199.9963273415224</v>
      </c>
      <c r="EW933" s="18">
        <f t="shared" ca="1" si="2294"/>
        <v>13687.179875038395</v>
      </c>
      <c r="EX933" s="18">
        <f t="shared" ca="1" si="2294"/>
        <v>12900.077286491485</v>
      </c>
      <c r="EY933" s="18">
        <f t="shared" ca="1" si="2294"/>
        <v>7755.6208396830025</v>
      </c>
      <c r="EZ933" s="18">
        <f t="shared" ca="1" si="2294"/>
        <v>5454.7366478692193</v>
      </c>
      <c r="FA933" s="18">
        <f t="shared" ca="1" si="2294"/>
        <v>14268.878103718091</v>
      </c>
      <c r="FB933" s="18">
        <f t="shared" ca="1" si="2294"/>
        <v>13096.429063493708</v>
      </c>
      <c r="FC933" s="18">
        <f t="shared" ca="1" si="2294"/>
        <v>7865.5057019388705</v>
      </c>
      <c r="FD933" s="18">
        <f t="shared" ca="1" si="2294"/>
        <v>5546.6599905120102</v>
      </c>
      <c r="FE933" s="18">
        <f t="shared" ca="1" si="2294"/>
        <v>14523.838936501801</v>
      </c>
      <c r="FF933" s="18">
        <f t="shared" ca="1" si="2294"/>
        <v>13501.548866610756</v>
      </c>
      <c r="FG933" s="18">
        <f t="shared" ca="1" si="2294"/>
        <v>8117.3065641861767</v>
      </c>
      <c r="FH933" s="18">
        <f t="shared" ca="1" si="2294"/>
        <v>5709.1965603487033</v>
      </c>
      <c r="FI933" s="18">
        <f t="shared" ca="1" si="2294"/>
        <v>14934.772040924361</v>
      </c>
      <c r="FJ933" s="18">
        <f t="shared" ca="1" si="2294"/>
        <v>13892.573728150266</v>
      </c>
      <c r="FK933" s="18">
        <f t="shared" ca="1" si="2294"/>
        <v>8359.3578115064811</v>
      </c>
      <c r="FL933" s="18">
        <f t="shared" ca="1" si="2294"/>
        <v>0</v>
      </c>
      <c r="FM933" s="18">
        <f t="shared" ca="1" si="2294"/>
        <v>0</v>
      </c>
      <c r="FN933" s="18">
        <f t="shared" ca="1" si="2294"/>
        <v>0</v>
      </c>
      <c r="FO933" s="18">
        <f t="shared" ca="1" si="2294"/>
        <v>0</v>
      </c>
      <c r="FP933" s="18">
        <f t="shared" ca="1" si="2294"/>
        <v>0</v>
      </c>
      <c r="FQ933" s="18">
        <f t="shared" ca="1" si="2294"/>
        <v>0</v>
      </c>
      <c r="FR933" s="18">
        <f t="shared" ca="1" si="2294"/>
        <v>0</v>
      </c>
    </row>
    <row r="934" spans="3:174">
      <c r="C934" t="s">
        <v>968</v>
      </c>
      <c r="D934" s="144" t="s">
        <v>974</v>
      </c>
      <c r="E934" s="321" cm="1">
        <f t="array" ref="E934">INDEX(Assumptions!$G579:$H579, $A$1)</f>
        <v>40829.133246854748</v>
      </c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8"/>
      <c r="BC934" s="18"/>
      <c r="BD934" s="18"/>
      <c r="BE934" s="18"/>
      <c r="BF934" s="18"/>
      <c r="BG934" s="18"/>
      <c r="BH934" s="18"/>
      <c r="BI934" s="18"/>
      <c r="BJ934" s="18"/>
      <c r="BK934" s="18"/>
      <c r="BL934" s="18"/>
      <c r="BM934" s="18"/>
      <c r="BN934" s="18"/>
      <c r="BO934" s="18"/>
      <c r="BP934" s="18"/>
      <c r="BQ934" s="18"/>
      <c r="BR934" s="18"/>
      <c r="BS934" s="18"/>
      <c r="BT934" s="18"/>
      <c r="BU934" s="18"/>
      <c r="BV934" s="18"/>
      <c r="BW934" s="18"/>
      <c r="BX934" s="18"/>
      <c r="BY934" s="18"/>
      <c r="BZ934" s="18"/>
      <c r="CA934" s="18"/>
      <c r="CB934" s="18"/>
      <c r="CC934" s="18"/>
      <c r="CD934" s="18"/>
      <c r="CE934" s="18"/>
      <c r="CF934" s="18"/>
      <c r="CG934" s="18"/>
      <c r="CH934" s="18"/>
      <c r="CI934" s="18"/>
      <c r="CJ934" s="18"/>
      <c r="CK934" s="18"/>
      <c r="CL934" s="18"/>
      <c r="CM934" s="18"/>
      <c r="CN934" s="18"/>
      <c r="CO934" s="18"/>
      <c r="CP934" s="18"/>
      <c r="CQ934" s="18"/>
    </row>
    <row r="935" spans="3:174"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8"/>
      <c r="BC935" s="18"/>
      <c r="BD935" s="18"/>
      <c r="BE935" s="18"/>
      <c r="BF935" s="18"/>
      <c r="BG935" s="18"/>
      <c r="BH935" s="18"/>
      <c r="BI935" s="18"/>
      <c r="BJ935" s="18"/>
      <c r="BK935" s="18"/>
      <c r="BL935" s="18"/>
      <c r="BM935" s="18"/>
      <c r="BN935" s="18"/>
      <c r="BO935" s="18"/>
      <c r="BP935" s="18"/>
      <c r="BQ935" s="18"/>
      <c r="BR935" s="18"/>
      <c r="BS935" s="18"/>
      <c r="BT935" s="18"/>
      <c r="BU935" s="18"/>
      <c r="BV935" s="18"/>
      <c r="BW935" s="18"/>
      <c r="BX935" s="18"/>
      <c r="BY935" s="18"/>
      <c r="BZ935" s="18"/>
      <c r="CA935" s="18"/>
      <c r="CB935" s="18"/>
      <c r="CC935" s="18"/>
      <c r="CD935" s="18"/>
      <c r="CE935" s="18"/>
      <c r="CF935" s="18"/>
      <c r="CG935" s="18"/>
      <c r="CH935" s="18"/>
      <c r="CI935" s="18"/>
      <c r="CJ935" s="18"/>
      <c r="CK935" s="18"/>
      <c r="CL935" s="18"/>
      <c r="CM935" s="18"/>
      <c r="CN935" s="18"/>
      <c r="CO935" s="18"/>
      <c r="CP935" s="18"/>
      <c r="CQ935" s="18"/>
    </row>
    <row r="936" spans="3:174">
      <c r="C936" t="s">
        <v>965</v>
      </c>
      <c r="D936" s="144" t="s">
        <v>974</v>
      </c>
      <c r="I936" s="172"/>
      <c r="J936" s="18">
        <f>I938</f>
        <v>0</v>
      </c>
      <c r="K936" s="18">
        <f t="shared" ref="K936:BV936" ca="1" si="2295">J938</f>
        <v>0</v>
      </c>
      <c r="L936" s="18">
        <f t="shared" ca="1" si="2295"/>
        <v>0</v>
      </c>
      <c r="M936" s="18">
        <f t="shared" ca="1" si="2295"/>
        <v>0</v>
      </c>
      <c r="N936" s="18">
        <f t="shared" ca="1" si="2295"/>
        <v>0</v>
      </c>
      <c r="O936" s="18">
        <f t="shared" ca="1" si="2295"/>
        <v>0</v>
      </c>
      <c r="P936" s="18">
        <f t="shared" ca="1" si="2295"/>
        <v>0</v>
      </c>
      <c r="Q936" s="18">
        <f t="shared" ca="1" si="2295"/>
        <v>0</v>
      </c>
      <c r="R936" s="18">
        <f t="shared" ca="1" si="2295"/>
        <v>0</v>
      </c>
      <c r="S936" s="18">
        <f t="shared" ca="1" si="2295"/>
        <v>0</v>
      </c>
      <c r="T936" s="18">
        <f t="shared" ca="1" si="2295"/>
        <v>0</v>
      </c>
      <c r="U936" s="18">
        <f t="shared" ca="1" si="2295"/>
        <v>0</v>
      </c>
      <c r="V936" s="18">
        <f t="shared" ca="1" si="2295"/>
        <v>0</v>
      </c>
      <c r="W936" s="18">
        <f t="shared" ca="1" si="2295"/>
        <v>0</v>
      </c>
      <c r="X936" s="18">
        <f t="shared" ca="1" si="2295"/>
        <v>0</v>
      </c>
      <c r="Y936" s="18">
        <f t="shared" ca="1" si="2295"/>
        <v>0</v>
      </c>
      <c r="Z936" s="18">
        <f t="shared" ca="1" si="2295"/>
        <v>0</v>
      </c>
      <c r="AA936" s="18">
        <f t="shared" ca="1" si="2295"/>
        <v>0</v>
      </c>
      <c r="AB936" s="18">
        <f t="shared" ca="1" si="2295"/>
        <v>0</v>
      </c>
      <c r="AC936" s="18">
        <f t="shared" ca="1" si="2295"/>
        <v>1682.3614966569546</v>
      </c>
      <c r="AD936" s="18">
        <f t="shared" ca="1" si="2295"/>
        <v>6703.0716989636157</v>
      </c>
      <c r="AE936" s="18">
        <f t="shared" ca="1" si="2295"/>
        <v>10194.835517014637</v>
      </c>
      <c r="AF936" s="18">
        <f t="shared" ca="1" si="2295"/>
        <v>11688.11212896504</v>
      </c>
      <c r="AG936" s="18">
        <f t="shared" ca="1" si="2295"/>
        <v>40829.133246854748</v>
      </c>
      <c r="AH936" s="18">
        <f t="shared" ca="1" si="2295"/>
        <v>40829.133246854748</v>
      </c>
      <c r="AI936" s="18">
        <f t="shared" ca="1" si="2295"/>
        <v>40829.133246854748</v>
      </c>
      <c r="AJ936" s="18">
        <f t="shared" ca="1" si="2295"/>
        <v>40829.133246854748</v>
      </c>
      <c r="AK936" s="18">
        <f t="shared" ca="1" si="2295"/>
        <v>40829.133246854748</v>
      </c>
      <c r="AL936" s="18">
        <f t="shared" ca="1" si="2295"/>
        <v>40829.133246854748</v>
      </c>
      <c r="AM936" s="18">
        <f t="shared" ca="1" si="2295"/>
        <v>40829.133246854748</v>
      </c>
      <c r="AN936" s="18">
        <f t="shared" ca="1" si="2295"/>
        <v>40829.133246854748</v>
      </c>
      <c r="AO936" s="18">
        <f t="shared" ca="1" si="2295"/>
        <v>40829.133246854748</v>
      </c>
      <c r="AP936" s="18">
        <f t="shared" ca="1" si="2295"/>
        <v>40829.133246854748</v>
      </c>
      <c r="AQ936" s="18">
        <f t="shared" ca="1" si="2295"/>
        <v>40829.133246854748</v>
      </c>
      <c r="AR936" s="18">
        <f t="shared" ca="1" si="2295"/>
        <v>40829.133246854748</v>
      </c>
      <c r="AS936" s="18">
        <f t="shared" ca="1" si="2295"/>
        <v>40829.133246854748</v>
      </c>
      <c r="AT936" s="18">
        <f t="shared" ca="1" si="2295"/>
        <v>40829.133246854748</v>
      </c>
      <c r="AU936" s="18">
        <f t="shared" ca="1" si="2295"/>
        <v>40829.133246854748</v>
      </c>
      <c r="AV936" s="18">
        <f t="shared" ca="1" si="2295"/>
        <v>40829.133246854748</v>
      </c>
      <c r="AW936" s="18">
        <f t="shared" ca="1" si="2295"/>
        <v>40829.133246854748</v>
      </c>
      <c r="AX936" s="18">
        <f t="shared" ca="1" si="2295"/>
        <v>40829.133246854748</v>
      </c>
      <c r="AY936" s="18">
        <f t="shared" ca="1" si="2295"/>
        <v>40829.133246854748</v>
      </c>
      <c r="AZ936" s="18">
        <f t="shared" ca="1" si="2295"/>
        <v>40829.133246854748</v>
      </c>
      <c r="BA936" s="18">
        <f t="shared" ca="1" si="2295"/>
        <v>40829.133246854748</v>
      </c>
      <c r="BB936" s="18">
        <f t="shared" ca="1" si="2295"/>
        <v>40829.133246854748</v>
      </c>
      <c r="BC936" s="18">
        <f t="shared" ca="1" si="2295"/>
        <v>40829.133246854748</v>
      </c>
      <c r="BD936" s="18">
        <f t="shared" ca="1" si="2295"/>
        <v>40829.133246854748</v>
      </c>
      <c r="BE936" s="18">
        <f t="shared" ca="1" si="2295"/>
        <v>40829.133246854748</v>
      </c>
      <c r="BF936" s="18">
        <f t="shared" ca="1" si="2295"/>
        <v>40829.133246854748</v>
      </c>
      <c r="BG936" s="18">
        <f t="shared" ca="1" si="2295"/>
        <v>40829.133246854748</v>
      </c>
      <c r="BH936" s="18">
        <f t="shared" ca="1" si="2295"/>
        <v>40829.133246854748</v>
      </c>
      <c r="BI936" s="18">
        <f t="shared" ca="1" si="2295"/>
        <v>40829.133246854748</v>
      </c>
      <c r="BJ936" s="18">
        <f t="shared" ca="1" si="2295"/>
        <v>40829.133246854748</v>
      </c>
      <c r="BK936" s="18">
        <f t="shared" ca="1" si="2295"/>
        <v>40829.133246854748</v>
      </c>
      <c r="BL936" s="18">
        <f t="shared" ca="1" si="2295"/>
        <v>40829.133246854748</v>
      </c>
      <c r="BM936" s="18">
        <f t="shared" ca="1" si="2295"/>
        <v>40829.133246854748</v>
      </c>
      <c r="BN936" s="18">
        <f t="shared" ca="1" si="2295"/>
        <v>40829.133246854748</v>
      </c>
      <c r="BO936" s="18">
        <f t="shared" ca="1" si="2295"/>
        <v>40829.133246854748</v>
      </c>
      <c r="BP936" s="18">
        <f t="shared" ca="1" si="2295"/>
        <v>40829.133246854748</v>
      </c>
      <c r="BQ936" s="18">
        <f t="shared" ca="1" si="2295"/>
        <v>40829.133246854748</v>
      </c>
      <c r="BR936" s="18">
        <f t="shared" ca="1" si="2295"/>
        <v>40829.133246854748</v>
      </c>
      <c r="BS936" s="18">
        <f t="shared" ca="1" si="2295"/>
        <v>40829.133246854748</v>
      </c>
      <c r="BT936" s="18">
        <f t="shared" ca="1" si="2295"/>
        <v>40829.133246854748</v>
      </c>
      <c r="BU936" s="18">
        <f t="shared" ca="1" si="2295"/>
        <v>40829.133246854748</v>
      </c>
      <c r="BV936" s="18">
        <f t="shared" ca="1" si="2295"/>
        <v>40829.133246854748</v>
      </c>
      <c r="BW936" s="18">
        <f t="shared" ref="BW936:EH936" ca="1" si="2296">BV938</f>
        <v>40829.133246854748</v>
      </c>
      <c r="BX936" s="18">
        <f t="shared" ca="1" si="2296"/>
        <v>40829.133246854748</v>
      </c>
      <c r="BY936" s="18">
        <f t="shared" ca="1" si="2296"/>
        <v>40829.133246854748</v>
      </c>
      <c r="BZ936" s="18">
        <f t="shared" ca="1" si="2296"/>
        <v>40829.133246854748</v>
      </c>
      <c r="CA936" s="18">
        <f t="shared" ca="1" si="2296"/>
        <v>40829.133246854748</v>
      </c>
      <c r="CB936" s="18">
        <f t="shared" ca="1" si="2296"/>
        <v>40829.133246854748</v>
      </c>
      <c r="CC936" s="18">
        <f t="shared" ca="1" si="2296"/>
        <v>40829.133246854748</v>
      </c>
      <c r="CD936" s="18">
        <f t="shared" ca="1" si="2296"/>
        <v>40829.133246854748</v>
      </c>
      <c r="CE936" s="18">
        <f t="shared" ca="1" si="2296"/>
        <v>40829.133246854748</v>
      </c>
      <c r="CF936" s="18">
        <f t="shared" ca="1" si="2296"/>
        <v>40829.133246854748</v>
      </c>
      <c r="CG936" s="18">
        <f t="shared" ca="1" si="2296"/>
        <v>40829.133246854748</v>
      </c>
      <c r="CH936" s="18">
        <f t="shared" ca="1" si="2296"/>
        <v>40829.133246854748</v>
      </c>
      <c r="CI936" s="18">
        <f t="shared" ca="1" si="2296"/>
        <v>40829.133246854748</v>
      </c>
      <c r="CJ936" s="18">
        <f t="shared" ca="1" si="2296"/>
        <v>40829.133246854748</v>
      </c>
      <c r="CK936" s="18">
        <f t="shared" ca="1" si="2296"/>
        <v>40829.133246854748</v>
      </c>
      <c r="CL936" s="18">
        <f t="shared" ca="1" si="2296"/>
        <v>40829.133246854748</v>
      </c>
      <c r="CM936" s="18">
        <f t="shared" ca="1" si="2296"/>
        <v>40829.133246854748</v>
      </c>
      <c r="CN936" s="18">
        <f t="shared" ca="1" si="2296"/>
        <v>40829.133246854748</v>
      </c>
      <c r="CO936" s="18">
        <f t="shared" ca="1" si="2296"/>
        <v>40829.133246854748</v>
      </c>
      <c r="CP936" s="18">
        <f t="shared" ca="1" si="2296"/>
        <v>40829.133246854748</v>
      </c>
      <c r="CQ936" s="18">
        <f t="shared" ca="1" si="2296"/>
        <v>40829.133246854748</v>
      </c>
      <c r="CR936" s="18">
        <f t="shared" ca="1" si="2296"/>
        <v>40829.133246854748</v>
      </c>
      <c r="CS936" s="18">
        <f t="shared" ca="1" si="2296"/>
        <v>40829.133246854748</v>
      </c>
      <c r="CT936" s="18">
        <f t="shared" ca="1" si="2296"/>
        <v>40829.133246854748</v>
      </c>
      <c r="CU936" s="18">
        <f t="shared" ca="1" si="2296"/>
        <v>40829.133246854748</v>
      </c>
      <c r="CV936" s="18">
        <f t="shared" ca="1" si="2296"/>
        <v>40829.133246854748</v>
      </c>
      <c r="CW936" s="18">
        <f t="shared" ca="1" si="2296"/>
        <v>40829.133246854748</v>
      </c>
      <c r="CX936" s="18">
        <f t="shared" ca="1" si="2296"/>
        <v>40829.133246854748</v>
      </c>
      <c r="CY936" s="18">
        <f t="shared" ca="1" si="2296"/>
        <v>40829.133246854748</v>
      </c>
      <c r="CZ936" s="18">
        <f t="shared" ca="1" si="2296"/>
        <v>40829.133246854748</v>
      </c>
      <c r="DA936" s="18">
        <f t="shared" ca="1" si="2296"/>
        <v>40829.133246854748</v>
      </c>
      <c r="DB936" s="18">
        <f t="shared" ca="1" si="2296"/>
        <v>40829.133246854748</v>
      </c>
      <c r="DC936" s="18">
        <f t="shared" ca="1" si="2296"/>
        <v>40829.133246854748</v>
      </c>
      <c r="DD936" s="18">
        <f t="shared" ca="1" si="2296"/>
        <v>40829.133246854748</v>
      </c>
      <c r="DE936" s="18">
        <f t="shared" ca="1" si="2296"/>
        <v>40829.133246854748</v>
      </c>
      <c r="DF936" s="18">
        <f t="shared" ca="1" si="2296"/>
        <v>40829.133246854748</v>
      </c>
      <c r="DG936" s="18">
        <f t="shared" ca="1" si="2296"/>
        <v>40829.133246854748</v>
      </c>
      <c r="DH936" s="18">
        <f t="shared" ca="1" si="2296"/>
        <v>40829.133246854748</v>
      </c>
      <c r="DI936" s="18">
        <f t="shared" ca="1" si="2296"/>
        <v>40829.133246854748</v>
      </c>
      <c r="DJ936" s="18">
        <f t="shared" ca="1" si="2296"/>
        <v>40829.133246854748</v>
      </c>
      <c r="DK936" s="18">
        <f t="shared" ca="1" si="2296"/>
        <v>40829.133246854748</v>
      </c>
      <c r="DL936" s="18">
        <f t="shared" ca="1" si="2296"/>
        <v>40829.133246854748</v>
      </c>
      <c r="DM936" s="18">
        <f t="shared" ca="1" si="2296"/>
        <v>40829.133246854748</v>
      </c>
      <c r="DN936" s="18">
        <f t="shared" ca="1" si="2296"/>
        <v>40829.133246854748</v>
      </c>
      <c r="DO936" s="18">
        <f t="shared" ca="1" si="2296"/>
        <v>40829.133246854748</v>
      </c>
      <c r="DP936" s="18">
        <f t="shared" ca="1" si="2296"/>
        <v>40829.133246854748</v>
      </c>
      <c r="DQ936" s="18">
        <f t="shared" ca="1" si="2296"/>
        <v>40829.133246854748</v>
      </c>
      <c r="DR936" s="18">
        <f t="shared" ca="1" si="2296"/>
        <v>40829.133246854748</v>
      </c>
      <c r="DS936" s="18">
        <f t="shared" ca="1" si="2296"/>
        <v>40829.133246854748</v>
      </c>
      <c r="DT936" s="18">
        <f t="shared" ca="1" si="2296"/>
        <v>40829.133246854748</v>
      </c>
      <c r="DU936" s="18">
        <f t="shared" ca="1" si="2296"/>
        <v>40829.133246854748</v>
      </c>
      <c r="DV936" s="18">
        <f t="shared" ca="1" si="2296"/>
        <v>40829.133246854748</v>
      </c>
      <c r="DW936" s="18">
        <f t="shared" ca="1" si="2296"/>
        <v>40829.133246854748</v>
      </c>
      <c r="DX936" s="18">
        <f t="shared" ca="1" si="2296"/>
        <v>40829.133246854748</v>
      </c>
      <c r="DY936" s="18">
        <f t="shared" ca="1" si="2296"/>
        <v>40829.133246854748</v>
      </c>
      <c r="DZ936" s="18">
        <f t="shared" ca="1" si="2296"/>
        <v>40829.133246854748</v>
      </c>
      <c r="EA936" s="18">
        <f t="shared" ca="1" si="2296"/>
        <v>40829.133246854748</v>
      </c>
      <c r="EB936" s="18">
        <f t="shared" ca="1" si="2296"/>
        <v>40829.133246854748</v>
      </c>
      <c r="EC936" s="18">
        <f t="shared" ca="1" si="2296"/>
        <v>40829.133246854748</v>
      </c>
      <c r="ED936" s="18">
        <f t="shared" ca="1" si="2296"/>
        <v>40829.133246854748</v>
      </c>
      <c r="EE936" s="18">
        <f t="shared" ca="1" si="2296"/>
        <v>40829.133246854748</v>
      </c>
      <c r="EF936" s="18">
        <f t="shared" ca="1" si="2296"/>
        <v>40829.133246854748</v>
      </c>
      <c r="EG936" s="18">
        <f t="shared" ca="1" si="2296"/>
        <v>40829.133246854748</v>
      </c>
      <c r="EH936" s="18">
        <f t="shared" ca="1" si="2296"/>
        <v>40829.133246854748</v>
      </c>
      <c r="EI936" s="18">
        <f t="shared" ref="EI936:FR936" ca="1" si="2297">EH938</f>
        <v>40829.133246854748</v>
      </c>
      <c r="EJ936" s="18">
        <f t="shared" ca="1" si="2297"/>
        <v>40829.133246854748</v>
      </c>
      <c r="EK936" s="18">
        <f t="shared" ca="1" si="2297"/>
        <v>40829.133246854748</v>
      </c>
      <c r="EL936" s="18">
        <f t="shared" ca="1" si="2297"/>
        <v>40829.133246854748</v>
      </c>
      <c r="EM936" s="18">
        <f t="shared" ca="1" si="2297"/>
        <v>40829.133246854748</v>
      </c>
      <c r="EN936" s="18">
        <f t="shared" ca="1" si="2297"/>
        <v>40829.133246854748</v>
      </c>
      <c r="EO936" s="18">
        <f t="shared" ca="1" si="2297"/>
        <v>40829.133246854748</v>
      </c>
      <c r="EP936" s="18">
        <f t="shared" ca="1" si="2297"/>
        <v>40829.133246854748</v>
      </c>
      <c r="EQ936" s="18">
        <f t="shared" ca="1" si="2297"/>
        <v>40829.133246854748</v>
      </c>
      <c r="ER936" s="18">
        <f t="shared" ca="1" si="2297"/>
        <v>40829.133246854748</v>
      </c>
      <c r="ES936" s="18">
        <f t="shared" ca="1" si="2297"/>
        <v>40829.133246854748</v>
      </c>
      <c r="ET936" s="18">
        <f t="shared" ca="1" si="2297"/>
        <v>40829.133246854748</v>
      </c>
      <c r="EU936" s="18">
        <f t="shared" ca="1" si="2297"/>
        <v>40829.133246854748</v>
      </c>
      <c r="EV936" s="18">
        <f t="shared" ca="1" si="2297"/>
        <v>40829.133246854748</v>
      </c>
      <c r="EW936" s="18">
        <f t="shared" ca="1" si="2297"/>
        <v>40829.133246854748</v>
      </c>
      <c r="EX936" s="18">
        <f t="shared" ca="1" si="2297"/>
        <v>40829.133246854748</v>
      </c>
      <c r="EY936" s="18">
        <f t="shared" ca="1" si="2297"/>
        <v>40829.133246854748</v>
      </c>
      <c r="EZ936" s="18">
        <f t="shared" ca="1" si="2297"/>
        <v>40829.133246854748</v>
      </c>
      <c r="FA936" s="18">
        <f t="shared" ca="1" si="2297"/>
        <v>40829.133246854748</v>
      </c>
      <c r="FB936" s="18">
        <f t="shared" ca="1" si="2297"/>
        <v>40829.133246854748</v>
      </c>
      <c r="FC936" s="18">
        <f t="shared" ca="1" si="2297"/>
        <v>40829.133246854748</v>
      </c>
      <c r="FD936" s="18">
        <f t="shared" ca="1" si="2297"/>
        <v>40829.133246854748</v>
      </c>
      <c r="FE936" s="18">
        <f t="shared" ca="1" si="2297"/>
        <v>40829.133246854748</v>
      </c>
      <c r="FF936" s="18">
        <f t="shared" ca="1" si="2297"/>
        <v>40829.133246854748</v>
      </c>
      <c r="FG936" s="18">
        <f t="shared" ca="1" si="2297"/>
        <v>40829.133246854748</v>
      </c>
      <c r="FH936" s="18">
        <f t="shared" ca="1" si="2297"/>
        <v>40829.133246854748</v>
      </c>
      <c r="FI936" s="18">
        <f t="shared" ca="1" si="2297"/>
        <v>40829.133246854748</v>
      </c>
      <c r="FJ936" s="18">
        <f t="shared" ca="1" si="2297"/>
        <v>40829.133246854748</v>
      </c>
      <c r="FK936" s="18">
        <f t="shared" ca="1" si="2297"/>
        <v>40829.133246854748</v>
      </c>
      <c r="FL936" s="18">
        <f t="shared" ca="1" si="2297"/>
        <v>40829.133246854748</v>
      </c>
      <c r="FM936" s="18">
        <f t="shared" ca="1" si="2297"/>
        <v>40829.133246854748</v>
      </c>
      <c r="FN936" s="18">
        <f t="shared" ca="1" si="2297"/>
        <v>40829.133246854748</v>
      </c>
      <c r="FO936" s="18">
        <f t="shared" ca="1" si="2297"/>
        <v>40829.133246854748</v>
      </c>
      <c r="FP936" s="18">
        <f t="shared" ca="1" si="2297"/>
        <v>40829.133246854748</v>
      </c>
      <c r="FQ936" s="18">
        <f t="shared" ca="1" si="2297"/>
        <v>40829.133246854748</v>
      </c>
      <c r="FR936" s="18">
        <f t="shared" ca="1" si="2297"/>
        <v>40829.133246854748</v>
      </c>
    </row>
    <row r="937" spans="3:174">
      <c r="C937" t="s">
        <v>966</v>
      </c>
      <c r="D937" s="144" t="s">
        <v>974</v>
      </c>
      <c r="E937" s="39"/>
      <c r="I937" s="272">
        <f ca="1">SUM(J937:FR937)</f>
        <v>40829.133246854748</v>
      </c>
      <c r="J937" s="18">
        <f ca="1">MIN(J933, $E934 - J936)</f>
        <v>0</v>
      </c>
      <c r="K937" s="18">
        <f t="shared" ref="K937:BV937" ca="1" si="2298">MIN(K933, $E934 - K936)</f>
        <v>0</v>
      </c>
      <c r="L937" s="18">
        <f t="shared" ca="1" si="2298"/>
        <v>0</v>
      </c>
      <c r="M937" s="18">
        <f t="shared" ca="1" si="2298"/>
        <v>0</v>
      </c>
      <c r="N937" s="18">
        <f t="shared" ca="1" si="2298"/>
        <v>0</v>
      </c>
      <c r="O937" s="18">
        <f t="shared" ca="1" si="2298"/>
        <v>0</v>
      </c>
      <c r="P937" s="18">
        <f t="shared" ca="1" si="2298"/>
        <v>0</v>
      </c>
      <c r="Q937" s="18">
        <f t="shared" ca="1" si="2298"/>
        <v>0</v>
      </c>
      <c r="R937" s="18">
        <f t="shared" ca="1" si="2298"/>
        <v>0</v>
      </c>
      <c r="S937" s="18">
        <f t="shared" ca="1" si="2298"/>
        <v>0</v>
      </c>
      <c r="T937" s="18">
        <f t="shared" ca="1" si="2298"/>
        <v>0</v>
      </c>
      <c r="U937" s="18">
        <f t="shared" ca="1" si="2298"/>
        <v>0</v>
      </c>
      <c r="V937" s="18">
        <f t="shared" ca="1" si="2298"/>
        <v>0</v>
      </c>
      <c r="W937" s="18">
        <f t="shared" ca="1" si="2298"/>
        <v>0</v>
      </c>
      <c r="X937" s="18">
        <f t="shared" ca="1" si="2298"/>
        <v>0</v>
      </c>
      <c r="Y937" s="18">
        <f t="shared" ca="1" si="2298"/>
        <v>0</v>
      </c>
      <c r="Z937" s="18">
        <f t="shared" ca="1" si="2298"/>
        <v>0</v>
      </c>
      <c r="AA937" s="18">
        <f t="shared" ca="1" si="2298"/>
        <v>0</v>
      </c>
      <c r="AB937" s="18">
        <f t="shared" ca="1" si="2298"/>
        <v>1682.3614966569546</v>
      </c>
      <c r="AC937" s="18">
        <f t="shared" ca="1" si="2298"/>
        <v>5020.7102023066609</v>
      </c>
      <c r="AD937" s="18">
        <f t="shared" ca="1" si="2298"/>
        <v>3491.7638180510207</v>
      </c>
      <c r="AE937" s="18">
        <f t="shared" ca="1" si="2298"/>
        <v>1493.276611950404</v>
      </c>
      <c r="AF937" s="18">
        <f t="shared" ca="1" si="2298"/>
        <v>29141.021117889708</v>
      </c>
      <c r="AG937" s="18">
        <f t="shared" ca="1" si="2298"/>
        <v>0</v>
      </c>
      <c r="AH937" s="18">
        <f t="shared" ca="1" si="2298"/>
        <v>0</v>
      </c>
      <c r="AI937" s="18">
        <f t="shared" ca="1" si="2298"/>
        <v>0</v>
      </c>
      <c r="AJ937" s="18">
        <f t="shared" ca="1" si="2298"/>
        <v>0</v>
      </c>
      <c r="AK937" s="18">
        <f t="shared" ca="1" si="2298"/>
        <v>0</v>
      </c>
      <c r="AL937" s="18">
        <f t="shared" ca="1" si="2298"/>
        <v>0</v>
      </c>
      <c r="AM937" s="18">
        <f t="shared" ca="1" si="2298"/>
        <v>0</v>
      </c>
      <c r="AN937" s="18">
        <f t="shared" ca="1" si="2298"/>
        <v>0</v>
      </c>
      <c r="AO937" s="18">
        <f t="shared" ca="1" si="2298"/>
        <v>0</v>
      </c>
      <c r="AP937" s="18">
        <f t="shared" ca="1" si="2298"/>
        <v>0</v>
      </c>
      <c r="AQ937" s="18">
        <f t="shared" ca="1" si="2298"/>
        <v>0</v>
      </c>
      <c r="AR937" s="18">
        <f t="shared" ca="1" si="2298"/>
        <v>0</v>
      </c>
      <c r="AS937" s="18">
        <f t="shared" ca="1" si="2298"/>
        <v>0</v>
      </c>
      <c r="AT937" s="18">
        <f t="shared" ca="1" si="2298"/>
        <v>0</v>
      </c>
      <c r="AU937" s="18">
        <f t="shared" ca="1" si="2298"/>
        <v>0</v>
      </c>
      <c r="AV937" s="18">
        <f t="shared" ca="1" si="2298"/>
        <v>0</v>
      </c>
      <c r="AW937" s="18">
        <f t="shared" ca="1" si="2298"/>
        <v>0</v>
      </c>
      <c r="AX937" s="18">
        <f t="shared" ca="1" si="2298"/>
        <v>0</v>
      </c>
      <c r="AY937" s="18">
        <f t="shared" ca="1" si="2298"/>
        <v>0</v>
      </c>
      <c r="AZ937" s="18">
        <f t="shared" ca="1" si="2298"/>
        <v>0</v>
      </c>
      <c r="BA937" s="18">
        <f t="shared" ca="1" si="2298"/>
        <v>0</v>
      </c>
      <c r="BB937" s="18">
        <f t="shared" ca="1" si="2298"/>
        <v>0</v>
      </c>
      <c r="BC937" s="18">
        <f t="shared" ca="1" si="2298"/>
        <v>0</v>
      </c>
      <c r="BD937" s="18">
        <f t="shared" ca="1" si="2298"/>
        <v>0</v>
      </c>
      <c r="BE937" s="18">
        <f t="shared" ca="1" si="2298"/>
        <v>0</v>
      </c>
      <c r="BF937" s="18">
        <f t="shared" ca="1" si="2298"/>
        <v>0</v>
      </c>
      <c r="BG937" s="18">
        <f t="shared" ca="1" si="2298"/>
        <v>0</v>
      </c>
      <c r="BH937" s="18">
        <f t="shared" ca="1" si="2298"/>
        <v>0</v>
      </c>
      <c r="BI937" s="18">
        <f t="shared" ca="1" si="2298"/>
        <v>0</v>
      </c>
      <c r="BJ937" s="18">
        <f t="shared" ca="1" si="2298"/>
        <v>0</v>
      </c>
      <c r="BK937" s="18">
        <f t="shared" ca="1" si="2298"/>
        <v>0</v>
      </c>
      <c r="BL937" s="18">
        <f t="shared" ca="1" si="2298"/>
        <v>0</v>
      </c>
      <c r="BM937" s="18">
        <f t="shared" ca="1" si="2298"/>
        <v>0</v>
      </c>
      <c r="BN937" s="18">
        <f t="shared" ca="1" si="2298"/>
        <v>0</v>
      </c>
      <c r="BO937" s="18">
        <f t="shared" ca="1" si="2298"/>
        <v>0</v>
      </c>
      <c r="BP937" s="18">
        <f t="shared" ca="1" si="2298"/>
        <v>0</v>
      </c>
      <c r="BQ937" s="18">
        <f t="shared" ca="1" si="2298"/>
        <v>0</v>
      </c>
      <c r="BR937" s="18">
        <f t="shared" ca="1" si="2298"/>
        <v>0</v>
      </c>
      <c r="BS937" s="18">
        <f t="shared" ca="1" si="2298"/>
        <v>0</v>
      </c>
      <c r="BT937" s="18">
        <f t="shared" ca="1" si="2298"/>
        <v>0</v>
      </c>
      <c r="BU937" s="18">
        <f t="shared" ca="1" si="2298"/>
        <v>0</v>
      </c>
      <c r="BV937" s="18">
        <f t="shared" ca="1" si="2298"/>
        <v>0</v>
      </c>
      <c r="BW937" s="18">
        <f t="shared" ref="BW937:EH937" ca="1" si="2299">MIN(BW933, $E934 - BW936)</f>
        <v>0</v>
      </c>
      <c r="BX937" s="18">
        <f t="shared" ca="1" si="2299"/>
        <v>0</v>
      </c>
      <c r="BY937" s="18">
        <f t="shared" ca="1" si="2299"/>
        <v>0</v>
      </c>
      <c r="BZ937" s="18">
        <f t="shared" ca="1" si="2299"/>
        <v>0</v>
      </c>
      <c r="CA937" s="18">
        <f t="shared" ca="1" si="2299"/>
        <v>0</v>
      </c>
      <c r="CB937" s="18">
        <f t="shared" ca="1" si="2299"/>
        <v>0</v>
      </c>
      <c r="CC937" s="18">
        <f t="shared" ca="1" si="2299"/>
        <v>0</v>
      </c>
      <c r="CD937" s="18">
        <f t="shared" ca="1" si="2299"/>
        <v>0</v>
      </c>
      <c r="CE937" s="18">
        <f t="shared" ca="1" si="2299"/>
        <v>0</v>
      </c>
      <c r="CF937" s="18">
        <f t="shared" ca="1" si="2299"/>
        <v>0</v>
      </c>
      <c r="CG937" s="18">
        <f t="shared" ca="1" si="2299"/>
        <v>0</v>
      </c>
      <c r="CH937" s="18">
        <f t="shared" ca="1" si="2299"/>
        <v>0</v>
      </c>
      <c r="CI937" s="18">
        <f t="shared" ca="1" si="2299"/>
        <v>0</v>
      </c>
      <c r="CJ937" s="18">
        <f t="shared" ca="1" si="2299"/>
        <v>0</v>
      </c>
      <c r="CK937" s="18">
        <f t="shared" ca="1" si="2299"/>
        <v>0</v>
      </c>
      <c r="CL937" s="18">
        <f t="shared" ca="1" si="2299"/>
        <v>0</v>
      </c>
      <c r="CM937" s="18">
        <f t="shared" ca="1" si="2299"/>
        <v>0</v>
      </c>
      <c r="CN937" s="18">
        <f t="shared" ca="1" si="2299"/>
        <v>0</v>
      </c>
      <c r="CO937" s="18">
        <f t="shared" ca="1" si="2299"/>
        <v>0</v>
      </c>
      <c r="CP937" s="18">
        <f t="shared" ca="1" si="2299"/>
        <v>0</v>
      </c>
      <c r="CQ937" s="18">
        <f t="shared" ca="1" si="2299"/>
        <v>0</v>
      </c>
      <c r="CR937" s="18">
        <f t="shared" ca="1" si="2299"/>
        <v>0</v>
      </c>
      <c r="CS937" s="18">
        <f t="shared" ca="1" si="2299"/>
        <v>0</v>
      </c>
      <c r="CT937" s="18">
        <f t="shared" ca="1" si="2299"/>
        <v>0</v>
      </c>
      <c r="CU937" s="18">
        <f t="shared" ca="1" si="2299"/>
        <v>0</v>
      </c>
      <c r="CV937" s="18">
        <f t="shared" ca="1" si="2299"/>
        <v>0</v>
      </c>
      <c r="CW937" s="18">
        <f t="shared" ca="1" si="2299"/>
        <v>0</v>
      </c>
      <c r="CX937" s="18">
        <f t="shared" ca="1" si="2299"/>
        <v>0</v>
      </c>
      <c r="CY937" s="18">
        <f t="shared" ca="1" si="2299"/>
        <v>0</v>
      </c>
      <c r="CZ937" s="18">
        <f t="shared" ca="1" si="2299"/>
        <v>0</v>
      </c>
      <c r="DA937" s="18">
        <f t="shared" ca="1" si="2299"/>
        <v>0</v>
      </c>
      <c r="DB937" s="18">
        <f t="shared" ca="1" si="2299"/>
        <v>0</v>
      </c>
      <c r="DC937" s="18">
        <f t="shared" ca="1" si="2299"/>
        <v>0</v>
      </c>
      <c r="DD937" s="18">
        <f t="shared" ca="1" si="2299"/>
        <v>0</v>
      </c>
      <c r="DE937" s="18">
        <f t="shared" ca="1" si="2299"/>
        <v>0</v>
      </c>
      <c r="DF937" s="18">
        <f t="shared" ca="1" si="2299"/>
        <v>0</v>
      </c>
      <c r="DG937" s="18">
        <f t="shared" ca="1" si="2299"/>
        <v>0</v>
      </c>
      <c r="DH937" s="18">
        <f t="shared" ca="1" si="2299"/>
        <v>0</v>
      </c>
      <c r="DI937" s="18">
        <f t="shared" ca="1" si="2299"/>
        <v>0</v>
      </c>
      <c r="DJ937" s="18">
        <f t="shared" ca="1" si="2299"/>
        <v>0</v>
      </c>
      <c r="DK937" s="18">
        <f t="shared" ca="1" si="2299"/>
        <v>0</v>
      </c>
      <c r="DL937" s="18">
        <f t="shared" ca="1" si="2299"/>
        <v>0</v>
      </c>
      <c r="DM937" s="18">
        <f t="shared" ca="1" si="2299"/>
        <v>0</v>
      </c>
      <c r="DN937" s="18">
        <f t="shared" ca="1" si="2299"/>
        <v>0</v>
      </c>
      <c r="DO937" s="18">
        <f t="shared" ca="1" si="2299"/>
        <v>0</v>
      </c>
      <c r="DP937" s="18">
        <f t="shared" ca="1" si="2299"/>
        <v>0</v>
      </c>
      <c r="DQ937" s="18">
        <f t="shared" ca="1" si="2299"/>
        <v>0</v>
      </c>
      <c r="DR937" s="18">
        <f t="shared" ca="1" si="2299"/>
        <v>0</v>
      </c>
      <c r="DS937" s="18">
        <f t="shared" ca="1" si="2299"/>
        <v>0</v>
      </c>
      <c r="DT937" s="18">
        <f t="shared" ca="1" si="2299"/>
        <v>0</v>
      </c>
      <c r="DU937" s="18">
        <f t="shared" ca="1" si="2299"/>
        <v>0</v>
      </c>
      <c r="DV937" s="18">
        <f t="shared" ca="1" si="2299"/>
        <v>0</v>
      </c>
      <c r="DW937" s="18">
        <f t="shared" ca="1" si="2299"/>
        <v>0</v>
      </c>
      <c r="DX937" s="18">
        <f t="shared" ca="1" si="2299"/>
        <v>0</v>
      </c>
      <c r="DY937" s="18">
        <f t="shared" ca="1" si="2299"/>
        <v>0</v>
      </c>
      <c r="DZ937" s="18">
        <f t="shared" ca="1" si="2299"/>
        <v>0</v>
      </c>
      <c r="EA937" s="18">
        <f t="shared" ca="1" si="2299"/>
        <v>0</v>
      </c>
      <c r="EB937" s="18">
        <f t="shared" ca="1" si="2299"/>
        <v>0</v>
      </c>
      <c r="EC937" s="18">
        <f t="shared" ca="1" si="2299"/>
        <v>0</v>
      </c>
      <c r="ED937" s="18">
        <f t="shared" ca="1" si="2299"/>
        <v>0</v>
      </c>
      <c r="EE937" s="18">
        <f t="shared" ca="1" si="2299"/>
        <v>0</v>
      </c>
      <c r="EF937" s="18">
        <f t="shared" ca="1" si="2299"/>
        <v>0</v>
      </c>
      <c r="EG937" s="18">
        <f t="shared" ca="1" si="2299"/>
        <v>0</v>
      </c>
      <c r="EH937" s="18">
        <f t="shared" ca="1" si="2299"/>
        <v>0</v>
      </c>
      <c r="EI937" s="18">
        <f t="shared" ref="EI937:FR937" ca="1" si="2300">MIN(EI933, $E934 - EI936)</f>
        <v>0</v>
      </c>
      <c r="EJ937" s="18">
        <f t="shared" ca="1" si="2300"/>
        <v>0</v>
      </c>
      <c r="EK937" s="18">
        <f t="shared" ca="1" si="2300"/>
        <v>0</v>
      </c>
      <c r="EL937" s="18">
        <f t="shared" ca="1" si="2300"/>
        <v>0</v>
      </c>
      <c r="EM937" s="18">
        <f t="shared" ca="1" si="2300"/>
        <v>0</v>
      </c>
      <c r="EN937" s="18">
        <f t="shared" ca="1" si="2300"/>
        <v>0</v>
      </c>
      <c r="EO937" s="18">
        <f t="shared" ca="1" si="2300"/>
        <v>0</v>
      </c>
      <c r="EP937" s="18">
        <f t="shared" ca="1" si="2300"/>
        <v>0</v>
      </c>
      <c r="EQ937" s="18">
        <f t="shared" ca="1" si="2300"/>
        <v>0</v>
      </c>
      <c r="ER937" s="18">
        <f t="shared" ca="1" si="2300"/>
        <v>0</v>
      </c>
      <c r="ES937" s="18">
        <f t="shared" ca="1" si="2300"/>
        <v>0</v>
      </c>
      <c r="ET937" s="18">
        <f t="shared" ca="1" si="2300"/>
        <v>0</v>
      </c>
      <c r="EU937" s="18">
        <f t="shared" ca="1" si="2300"/>
        <v>0</v>
      </c>
      <c r="EV937" s="18">
        <f t="shared" ca="1" si="2300"/>
        <v>0</v>
      </c>
      <c r="EW937" s="18">
        <f t="shared" ca="1" si="2300"/>
        <v>0</v>
      </c>
      <c r="EX937" s="18">
        <f t="shared" ca="1" si="2300"/>
        <v>0</v>
      </c>
      <c r="EY937" s="18">
        <f t="shared" ca="1" si="2300"/>
        <v>0</v>
      </c>
      <c r="EZ937" s="18">
        <f t="shared" ca="1" si="2300"/>
        <v>0</v>
      </c>
      <c r="FA937" s="18">
        <f t="shared" ca="1" si="2300"/>
        <v>0</v>
      </c>
      <c r="FB937" s="18">
        <f t="shared" ca="1" si="2300"/>
        <v>0</v>
      </c>
      <c r="FC937" s="18">
        <f t="shared" ca="1" si="2300"/>
        <v>0</v>
      </c>
      <c r="FD937" s="18">
        <f t="shared" ca="1" si="2300"/>
        <v>0</v>
      </c>
      <c r="FE937" s="18">
        <f t="shared" ca="1" si="2300"/>
        <v>0</v>
      </c>
      <c r="FF937" s="18">
        <f t="shared" ca="1" si="2300"/>
        <v>0</v>
      </c>
      <c r="FG937" s="18">
        <f t="shared" ca="1" si="2300"/>
        <v>0</v>
      </c>
      <c r="FH937" s="18">
        <f t="shared" ca="1" si="2300"/>
        <v>0</v>
      </c>
      <c r="FI937" s="18">
        <f t="shared" ca="1" si="2300"/>
        <v>0</v>
      </c>
      <c r="FJ937" s="18">
        <f t="shared" ca="1" si="2300"/>
        <v>0</v>
      </c>
      <c r="FK937" s="18">
        <f t="shared" ca="1" si="2300"/>
        <v>0</v>
      </c>
      <c r="FL937" s="18">
        <f t="shared" ca="1" si="2300"/>
        <v>0</v>
      </c>
      <c r="FM937" s="18">
        <f t="shared" ca="1" si="2300"/>
        <v>0</v>
      </c>
      <c r="FN937" s="18">
        <f t="shared" ca="1" si="2300"/>
        <v>0</v>
      </c>
      <c r="FO937" s="18">
        <f t="shared" ca="1" si="2300"/>
        <v>0</v>
      </c>
      <c r="FP937" s="18">
        <f t="shared" ca="1" si="2300"/>
        <v>0</v>
      </c>
      <c r="FQ937" s="18">
        <f t="shared" ca="1" si="2300"/>
        <v>0</v>
      </c>
      <c r="FR937" s="18">
        <f t="shared" ca="1" si="2300"/>
        <v>0</v>
      </c>
    </row>
    <row r="938" spans="3:174">
      <c r="C938" t="s">
        <v>117</v>
      </c>
      <c r="D938" s="144" t="s">
        <v>974</v>
      </c>
      <c r="I938" s="172"/>
      <c r="J938" s="18">
        <f ca="1">SUM(J936:J937)</f>
        <v>0</v>
      </c>
      <c r="K938" s="18">
        <f t="shared" ref="K938:BV938" ca="1" si="2301">SUM(K936:K937)</f>
        <v>0</v>
      </c>
      <c r="L938" s="18">
        <f t="shared" ca="1" si="2301"/>
        <v>0</v>
      </c>
      <c r="M938" s="18">
        <f t="shared" ca="1" si="2301"/>
        <v>0</v>
      </c>
      <c r="N938" s="18">
        <f t="shared" ca="1" si="2301"/>
        <v>0</v>
      </c>
      <c r="O938" s="18">
        <f t="shared" ca="1" si="2301"/>
        <v>0</v>
      </c>
      <c r="P938" s="18">
        <f t="shared" ca="1" si="2301"/>
        <v>0</v>
      </c>
      <c r="Q938" s="18">
        <f t="shared" ca="1" si="2301"/>
        <v>0</v>
      </c>
      <c r="R938" s="18">
        <f t="shared" ca="1" si="2301"/>
        <v>0</v>
      </c>
      <c r="S938" s="18">
        <f t="shared" ca="1" si="2301"/>
        <v>0</v>
      </c>
      <c r="T938" s="18">
        <f t="shared" ca="1" si="2301"/>
        <v>0</v>
      </c>
      <c r="U938" s="18">
        <f t="shared" ca="1" si="2301"/>
        <v>0</v>
      </c>
      <c r="V938" s="18">
        <f t="shared" ca="1" si="2301"/>
        <v>0</v>
      </c>
      <c r="W938" s="18">
        <f t="shared" ca="1" si="2301"/>
        <v>0</v>
      </c>
      <c r="X938" s="18">
        <f t="shared" ca="1" si="2301"/>
        <v>0</v>
      </c>
      <c r="Y938" s="18">
        <f t="shared" ca="1" si="2301"/>
        <v>0</v>
      </c>
      <c r="Z938" s="18">
        <f t="shared" ca="1" si="2301"/>
        <v>0</v>
      </c>
      <c r="AA938" s="18">
        <f t="shared" ca="1" si="2301"/>
        <v>0</v>
      </c>
      <c r="AB938" s="18">
        <f t="shared" ca="1" si="2301"/>
        <v>1682.3614966569546</v>
      </c>
      <c r="AC938" s="18">
        <f t="shared" ca="1" si="2301"/>
        <v>6703.0716989636157</v>
      </c>
      <c r="AD938" s="18">
        <f t="shared" ca="1" si="2301"/>
        <v>10194.835517014637</v>
      </c>
      <c r="AE938" s="18">
        <f t="shared" ca="1" si="2301"/>
        <v>11688.11212896504</v>
      </c>
      <c r="AF938" s="18">
        <f t="shared" ca="1" si="2301"/>
        <v>40829.133246854748</v>
      </c>
      <c r="AG938" s="18">
        <f t="shared" ca="1" si="2301"/>
        <v>40829.133246854748</v>
      </c>
      <c r="AH938" s="18">
        <f t="shared" ca="1" si="2301"/>
        <v>40829.133246854748</v>
      </c>
      <c r="AI938" s="18">
        <f t="shared" ca="1" si="2301"/>
        <v>40829.133246854748</v>
      </c>
      <c r="AJ938" s="18">
        <f t="shared" ca="1" si="2301"/>
        <v>40829.133246854748</v>
      </c>
      <c r="AK938" s="18">
        <f t="shared" ca="1" si="2301"/>
        <v>40829.133246854748</v>
      </c>
      <c r="AL938" s="18">
        <f t="shared" ca="1" si="2301"/>
        <v>40829.133246854748</v>
      </c>
      <c r="AM938" s="18">
        <f t="shared" ca="1" si="2301"/>
        <v>40829.133246854748</v>
      </c>
      <c r="AN938" s="18">
        <f t="shared" ca="1" si="2301"/>
        <v>40829.133246854748</v>
      </c>
      <c r="AO938" s="18">
        <f t="shared" ca="1" si="2301"/>
        <v>40829.133246854748</v>
      </c>
      <c r="AP938" s="18">
        <f t="shared" ca="1" si="2301"/>
        <v>40829.133246854748</v>
      </c>
      <c r="AQ938" s="18">
        <f t="shared" ca="1" si="2301"/>
        <v>40829.133246854748</v>
      </c>
      <c r="AR938" s="18">
        <f t="shared" ca="1" si="2301"/>
        <v>40829.133246854748</v>
      </c>
      <c r="AS938" s="18">
        <f t="shared" ca="1" si="2301"/>
        <v>40829.133246854748</v>
      </c>
      <c r="AT938" s="18">
        <f t="shared" ca="1" si="2301"/>
        <v>40829.133246854748</v>
      </c>
      <c r="AU938" s="18">
        <f t="shared" ca="1" si="2301"/>
        <v>40829.133246854748</v>
      </c>
      <c r="AV938" s="18">
        <f t="shared" ca="1" si="2301"/>
        <v>40829.133246854748</v>
      </c>
      <c r="AW938" s="18">
        <f t="shared" ca="1" si="2301"/>
        <v>40829.133246854748</v>
      </c>
      <c r="AX938" s="18">
        <f t="shared" ca="1" si="2301"/>
        <v>40829.133246854748</v>
      </c>
      <c r="AY938" s="18">
        <f t="shared" ca="1" si="2301"/>
        <v>40829.133246854748</v>
      </c>
      <c r="AZ938" s="18">
        <f t="shared" ca="1" si="2301"/>
        <v>40829.133246854748</v>
      </c>
      <c r="BA938" s="18">
        <f t="shared" ca="1" si="2301"/>
        <v>40829.133246854748</v>
      </c>
      <c r="BB938" s="18">
        <f t="shared" ca="1" si="2301"/>
        <v>40829.133246854748</v>
      </c>
      <c r="BC938" s="18">
        <f t="shared" ca="1" si="2301"/>
        <v>40829.133246854748</v>
      </c>
      <c r="BD938" s="18">
        <f t="shared" ca="1" si="2301"/>
        <v>40829.133246854748</v>
      </c>
      <c r="BE938" s="18">
        <f t="shared" ca="1" si="2301"/>
        <v>40829.133246854748</v>
      </c>
      <c r="BF938" s="18">
        <f t="shared" ca="1" si="2301"/>
        <v>40829.133246854748</v>
      </c>
      <c r="BG938" s="18">
        <f t="shared" ca="1" si="2301"/>
        <v>40829.133246854748</v>
      </c>
      <c r="BH938" s="18">
        <f t="shared" ca="1" si="2301"/>
        <v>40829.133246854748</v>
      </c>
      <c r="BI938" s="18">
        <f t="shared" ca="1" si="2301"/>
        <v>40829.133246854748</v>
      </c>
      <c r="BJ938" s="18">
        <f t="shared" ca="1" si="2301"/>
        <v>40829.133246854748</v>
      </c>
      <c r="BK938" s="18">
        <f t="shared" ca="1" si="2301"/>
        <v>40829.133246854748</v>
      </c>
      <c r="BL938" s="18">
        <f t="shared" ca="1" si="2301"/>
        <v>40829.133246854748</v>
      </c>
      <c r="BM938" s="18">
        <f t="shared" ca="1" si="2301"/>
        <v>40829.133246854748</v>
      </c>
      <c r="BN938" s="18">
        <f t="shared" ca="1" si="2301"/>
        <v>40829.133246854748</v>
      </c>
      <c r="BO938" s="18">
        <f t="shared" ca="1" si="2301"/>
        <v>40829.133246854748</v>
      </c>
      <c r="BP938" s="18">
        <f t="shared" ca="1" si="2301"/>
        <v>40829.133246854748</v>
      </c>
      <c r="BQ938" s="18">
        <f t="shared" ca="1" si="2301"/>
        <v>40829.133246854748</v>
      </c>
      <c r="BR938" s="18">
        <f t="shared" ca="1" si="2301"/>
        <v>40829.133246854748</v>
      </c>
      <c r="BS938" s="18">
        <f t="shared" ca="1" si="2301"/>
        <v>40829.133246854748</v>
      </c>
      <c r="BT938" s="18">
        <f t="shared" ca="1" si="2301"/>
        <v>40829.133246854748</v>
      </c>
      <c r="BU938" s="18">
        <f t="shared" ca="1" si="2301"/>
        <v>40829.133246854748</v>
      </c>
      <c r="BV938" s="18">
        <f t="shared" ca="1" si="2301"/>
        <v>40829.133246854748</v>
      </c>
      <c r="BW938" s="18">
        <f t="shared" ref="BW938:EH938" ca="1" si="2302">SUM(BW936:BW937)</f>
        <v>40829.133246854748</v>
      </c>
      <c r="BX938" s="18">
        <f t="shared" ca="1" si="2302"/>
        <v>40829.133246854748</v>
      </c>
      <c r="BY938" s="18">
        <f t="shared" ca="1" si="2302"/>
        <v>40829.133246854748</v>
      </c>
      <c r="BZ938" s="18">
        <f t="shared" ca="1" si="2302"/>
        <v>40829.133246854748</v>
      </c>
      <c r="CA938" s="18">
        <f t="shared" ca="1" si="2302"/>
        <v>40829.133246854748</v>
      </c>
      <c r="CB938" s="18">
        <f t="shared" ca="1" si="2302"/>
        <v>40829.133246854748</v>
      </c>
      <c r="CC938" s="18">
        <f t="shared" ca="1" si="2302"/>
        <v>40829.133246854748</v>
      </c>
      <c r="CD938" s="18">
        <f t="shared" ca="1" si="2302"/>
        <v>40829.133246854748</v>
      </c>
      <c r="CE938" s="18">
        <f t="shared" ca="1" si="2302"/>
        <v>40829.133246854748</v>
      </c>
      <c r="CF938" s="18">
        <f t="shared" ca="1" si="2302"/>
        <v>40829.133246854748</v>
      </c>
      <c r="CG938" s="18">
        <f t="shared" ca="1" si="2302"/>
        <v>40829.133246854748</v>
      </c>
      <c r="CH938" s="18">
        <f t="shared" ca="1" si="2302"/>
        <v>40829.133246854748</v>
      </c>
      <c r="CI938" s="18">
        <f t="shared" ca="1" si="2302"/>
        <v>40829.133246854748</v>
      </c>
      <c r="CJ938" s="18">
        <f t="shared" ca="1" si="2302"/>
        <v>40829.133246854748</v>
      </c>
      <c r="CK938" s="18">
        <f t="shared" ca="1" si="2302"/>
        <v>40829.133246854748</v>
      </c>
      <c r="CL938" s="18">
        <f t="shared" ca="1" si="2302"/>
        <v>40829.133246854748</v>
      </c>
      <c r="CM938" s="18">
        <f t="shared" ca="1" si="2302"/>
        <v>40829.133246854748</v>
      </c>
      <c r="CN938" s="18">
        <f t="shared" ca="1" si="2302"/>
        <v>40829.133246854748</v>
      </c>
      <c r="CO938" s="18">
        <f t="shared" ca="1" si="2302"/>
        <v>40829.133246854748</v>
      </c>
      <c r="CP938" s="18">
        <f t="shared" ca="1" si="2302"/>
        <v>40829.133246854748</v>
      </c>
      <c r="CQ938" s="18">
        <f t="shared" ca="1" si="2302"/>
        <v>40829.133246854748</v>
      </c>
      <c r="CR938" s="18">
        <f t="shared" ca="1" si="2302"/>
        <v>40829.133246854748</v>
      </c>
      <c r="CS938" s="18">
        <f t="shared" ca="1" si="2302"/>
        <v>40829.133246854748</v>
      </c>
      <c r="CT938" s="18">
        <f t="shared" ca="1" si="2302"/>
        <v>40829.133246854748</v>
      </c>
      <c r="CU938" s="18">
        <f t="shared" ca="1" si="2302"/>
        <v>40829.133246854748</v>
      </c>
      <c r="CV938" s="18">
        <f t="shared" ca="1" si="2302"/>
        <v>40829.133246854748</v>
      </c>
      <c r="CW938" s="18">
        <f t="shared" ca="1" si="2302"/>
        <v>40829.133246854748</v>
      </c>
      <c r="CX938" s="18">
        <f t="shared" ca="1" si="2302"/>
        <v>40829.133246854748</v>
      </c>
      <c r="CY938" s="18">
        <f t="shared" ca="1" si="2302"/>
        <v>40829.133246854748</v>
      </c>
      <c r="CZ938" s="18">
        <f t="shared" ca="1" si="2302"/>
        <v>40829.133246854748</v>
      </c>
      <c r="DA938" s="18">
        <f t="shared" ca="1" si="2302"/>
        <v>40829.133246854748</v>
      </c>
      <c r="DB938" s="18">
        <f t="shared" ca="1" si="2302"/>
        <v>40829.133246854748</v>
      </c>
      <c r="DC938" s="18">
        <f t="shared" ca="1" si="2302"/>
        <v>40829.133246854748</v>
      </c>
      <c r="DD938" s="18">
        <f t="shared" ca="1" si="2302"/>
        <v>40829.133246854748</v>
      </c>
      <c r="DE938" s="18">
        <f t="shared" ca="1" si="2302"/>
        <v>40829.133246854748</v>
      </c>
      <c r="DF938" s="18">
        <f t="shared" ca="1" si="2302"/>
        <v>40829.133246854748</v>
      </c>
      <c r="DG938" s="18">
        <f t="shared" ca="1" si="2302"/>
        <v>40829.133246854748</v>
      </c>
      <c r="DH938" s="18">
        <f t="shared" ca="1" si="2302"/>
        <v>40829.133246854748</v>
      </c>
      <c r="DI938" s="18">
        <f t="shared" ca="1" si="2302"/>
        <v>40829.133246854748</v>
      </c>
      <c r="DJ938" s="18">
        <f t="shared" ca="1" si="2302"/>
        <v>40829.133246854748</v>
      </c>
      <c r="DK938" s="18">
        <f t="shared" ca="1" si="2302"/>
        <v>40829.133246854748</v>
      </c>
      <c r="DL938" s="18">
        <f t="shared" ca="1" si="2302"/>
        <v>40829.133246854748</v>
      </c>
      <c r="DM938" s="18">
        <f t="shared" ca="1" si="2302"/>
        <v>40829.133246854748</v>
      </c>
      <c r="DN938" s="18">
        <f t="shared" ca="1" si="2302"/>
        <v>40829.133246854748</v>
      </c>
      <c r="DO938" s="18">
        <f t="shared" ca="1" si="2302"/>
        <v>40829.133246854748</v>
      </c>
      <c r="DP938" s="18">
        <f t="shared" ca="1" si="2302"/>
        <v>40829.133246854748</v>
      </c>
      <c r="DQ938" s="18">
        <f t="shared" ca="1" si="2302"/>
        <v>40829.133246854748</v>
      </c>
      <c r="DR938" s="18">
        <f t="shared" ca="1" si="2302"/>
        <v>40829.133246854748</v>
      </c>
      <c r="DS938" s="18">
        <f t="shared" ca="1" si="2302"/>
        <v>40829.133246854748</v>
      </c>
      <c r="DT938" s="18">
        <f t="shared" ca="1" si="2302"/>
        <v>40829.133246854748</v>
      </c>
      <c r="DU938" s="18">
        <f t="shared" ca="1" si="2302"/>
        <v>40829.133246854748</v>
      </c>
      <c r="DV938" s="18">
        <f t="shared" ca="1" si="2302"/>
        <v>40829.133246854748</v>
      </c>
      <c r="DW938" s="18">
        <f t="shared" ca="1" si="2302"/>
        <v>40829.133246854748</v>
      </c>
      <c r="DX938" s="18">
        <f t="shared" ca="1" si="2302"/>
        <v>40829.133246854748</v>
      </c>
      <c r="DY938" s="18">
        <f t="shared" ca="1" si="2302"/>
        <v>40829.133246854748</v>
      </c>
      <c r="DZ938" s="18">
        <f t="shared" ca="1" si="2302"/>
        <v>40829.133246854748</v>
      </c>
      <c r="EA938" s="18">
        <f t="shared" ca="1" si="2302"/>
        <v>40829.133246854748</v>
      </c>
      <c r="EB938" s="18">
        <f t="shared" ca="1" si="2302"/>
        <v>40829.133246854748</v>
      </c>
      <c r="EC938" s="18">
        <f t="shared" ca="1" si="2302"/>
        <v>40829.133246854748</v>
      </c>
      <c r="ED938" s="18">
        <f t="shared" ca="1" si="2302"/>
        <v>40829.133246854748</v>
      </c>
      <c r="EE938" s="18">
        <f t="shared" ca="1" si="2302"/>
        <v>40829.133246854748</v>
      </c>
      <c r="EF938" s="18">
        <f t="shared" ca="1" si="2302"/>
        <v>40829.133246854748</v>
      </c>
      <c r="EG938" s="18">
        <f t="shared" ca="1" si="2302"/>
        <v>40829.133246854748</v>
      </c>
      <c r="EH938" s="18">
        <f t="shared" ca="1" si="2302"/>
        <v>40829.133246854748</v>
      </c>
      <c r="EI938" s="18">
        <f t="shared" ref="EI938:FR938" ca="1" si="2303">SUM(EI936:EI937)</f>
        <v>40829.133246854748</v>
      </c>
      <c r="EJ938" s="18">
        <f t="shared" ca="1" si="2303"/>
        <v>40829.133246854748</v>
      </c>
      <c r="EK938" s="18">
        <f t="shared" ca="1" si="2303"/>
        <v>40829.133246854748</v>
      </c>
      <c r="EL938" s="18">
        <f t="shared" ca="1" si="2303"/>
        <v>40829.133246854748</v>
      </c>
      <c r="EM938" s="18">
        <f t="shared" ca="1" si="2303"/>
        <v>40829.133246854748</v>
      </c>
      <c r="EN938" s="18">
        <f t="shared" ca="1" si="2303"/>
        <v>40829.133246854748</v>
      </c>
      <c r="EO938" s="18">
        <f t="shared" ca="1" si="2303"/>
        <v>40829.133246854748</v>
      </c>
      <c r="EP938" s="18">
        <f t="shared" ca="1" si="2303"/>
        <v>40829.133246854748</v>
      </c>
      <c r="EQ938" s="18">
        <f t="shared" ca="1" si="2303"/>
        <v>40829.133246854748</v>
      </c>
      <c r="ER938" s="18">
        <f t="shared" ca="1" si="2303"/>
        <v>40829.133246854748</v>
      </c>
      <c r="ES938" s="18">
        <f t="shared" ca="1" si="2303"/>
        <v>40829.133246854748</v>
      </c>
      <c r="ET938" s="18">
        <f t="shared" ca="1" si="2303"/>
        <v>40829.133246854748</v>
      </c>
      <c r="EU938" s="18">
        <f t="shared" ca="1" si="2303"/>
        <v>40829.133246854748</v>
      </c>
      <c r="EV938" s="18">
        <f t="shared" ca="1" si="2303"/>
        <v>40829.133246854748</v>
      </c>
      <c r="EW938" s="18">
        <f t="shared" ca="1" si="2303"/>
        <v>40829.133246854748</v>
      </c>
      <c r="EX938" s="18">
        <f t="shared" ca="1" si="2303"/>
        <v>40829.133246854748</v>
      </c>
      <c r="EY938" s="18">
        <f t="shared" ca="1" si="2303"/>
        <v>40829.133246854748</v>
      </c>
      <c r="EZ938" s="18">
        <f t="shared" ca="1" si="2303"/>
        <v>40829.133246854748</v>
      </c>
      <c r="FA938" s="18">
        <f t="shared" ca="1" si="2303"/>
        <v>40829.133246854748</v>
      </c>
      <c r="FB938" s="18">
        <f t="shared" ca="1" si="2303"/>
        <v>40829.133246854748</v>
      </c>
      <c r="FC938" s="18">
        <f t="shared" ca="1" si="2303"/>
        <v>40829.133246854748</v>
      </c>
      <c r="FD938" s="18">
        <f t="shared" ca="1" si="2303"/>
        <v>40829.133246854748</v>
      </c>
      <c r="FE938" s="18">
        <f t="shared" ca="1" si="2303"/>
        <v>40829.133246854748</v>
      </c>
      <c r="FF938" s="18">
        <f t="shared" ca="1" si="2303"/>
        <v>40829.133246854748</v>
      </c>
      <c r="FG938" s="18">
        <f t="shared" ca="1" si="2303"/>
        <v>40829.133246854748</v>
      </c>
      <c r="FH938" s="18">
        <f t="shared" ca="1" si="2303"/>
        <v>40829.133246854748</v>
      </c>
      <c r="FI938" s="18">
        <f t="shared" ca="1" si="2303"/>
        <v>40829.133246854748</v>
      </c>
      <c r="FJ938" s="18">
        <f t="shared" ca="1" si="2303"/>
        <v>40829.133246854748</v>
      </c>
      <c r="FK938" s="18">
        <f t="shared" ca="1" si="2303"/>
        <v>40829.133246854748</v>
      </c>
      <c r="FL938" s="18">
        <f t="shared" ca="1" si="2303"/>
        <v>40829.133246854748</v>
      </c>
      <c r="FM938" s="18">
        <f t="shared" ca="1" si="2303"/>
        <v>40829.133246854748</v>
      </c>
      <c r="FN938" s="18">
        <f t="shared" ca="1" si="2303"/>
        <v>40829.133246854748</v>
      </c>
      <c r="FO938" s="18">
        <f t="shared" ca="1" si="2303"/>
        <v>40829.133246854748</v>
      </c>
      <c r="FP938" s="18">
        <f t="shared" ca="1" si="2303"/>
        <v>40829.133246854748</v>
      </c>
      <c r="FQ938" s="18">
        <f t="shared" ca="1" si="2303"/>
        <v>40829.133246854748</v>
      </c>
      <c r="FR938" s="18">
        <f t="shared" ca="1" si="2303"/>
        <v>40829.133246854748</v>
      </c>
    </row>
    <row r="939" spans="3:174"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8"/>
      <c r="BC939" s="18"/>
      <c r="BD939" s="18"/>
      <c r="BE939" s="18"/>
      <c r="BF939" s="18"/>
      <c r="BG939" s="18"/>
      <c r="BH939" s="18"/>
      <c r="BI939" s="18"/>
      <c r="BJ939" s="18"/>
      <c r="BK939" s="18"/>
      <c r="BL939" s="18"/>
      <c r="BM939" s="18"/>
      <c r="BN939" s="18"/>
      <c r="BO939" s="18"/>
      <c r="BP939" s="18"/>
      <c r="BQ939" s="18"/>
      <c r="BR939" s="18"/>
      <c r="BS939" s="18"/>
      <c r="BT939" s="18"/>
      <c r="BU939" s="18"/>
      <c r="BV939" s="18"/>
      <c r="BW939" s="18"/>
      <c r="BX939" s="18"/>
      <c r="BY939" s="18"/>
      <c r="BZ939" s="18"/>
      <c r="CA939" s="18"/>
      <c r="CB939" s="18"/>
      <c r="CC939" s="18"/>
      <c r="CD939" s="18"/>
      <c r="CE939" s="18"/>
      <c r="CF939" s="18"/>
      <c r="CG939" s="18"/>
      <c r="CH939" s="18"/>
      <c r="CI939" s="18"/>
      <c r="CJ939" s="18"/>
      <c r="CK939" s="18"/>
      <c r="CL939" s="18"/>
      <c r="CM939" s="18"/>
      <c r="CN939" s="18"/>
      <c r="CO939" s="18"/>
      <c r="CP939" s="18"/>
      <c r="CQ939" s="18"/>
    </row>
    <row r="940" spans="3:174">
      <c r="C940" t="s">
        <v>964</v>
      </c>
      <c r="D940" s="144" t="s">
        <v>974</v>
      </c>
      <c r="E940" s="265" cm="1">
        <f t="array" ref="E940">INDEX(Assumptions!$G580:$G580,$A$1)</f>
        <v>0.3</v>
      </c>
      <c r="I940" s="272">
        <f ca="1">SUM(J940:FR940)</f>
        <v>355030.49837640231</v>
      </c>
      <c r="J940" s="18">
        <f ca="1">IF(J938 = $E934, $E940 * (J931 - J937), 0)</f>
        <v>0</v>
      </c>
      <c r="K940" s="18">
        <f t="shared" ref="K940:BV940" ca="1" si="2304">IF(K938 = $E934, $E940 * (K931 - K937), 0)</f>
        <v>0</v>
      </c>
      <c r="L940" s="18">
        <f t="shared" ca="1" si="2304"/>
        <v>0</v>
      </c>
      <c r="M940" s="18">
        <f t="shared" ca="1" si="2304"/>
        <v>0</v>
      </c>
      <c r="N940" s="18">
        <f t="shared" ca="1" si="2304"/>
        <v>0</v>
      </c>
      <c r="O940" s="18">
        <f t="shared" ca="1" si="2304"/>
        <v>0</v>
      </c>
      <c r="P940" s="18">
        <f t="shared" ca="1" si="2304"/>
        <v>0</v>
      </c>
      <c r="Q940" s="18">
        <f t="shared" ca="1" si="2304"/>
        <v>0</v>
      </c>
      <c r="R940" s="18">
        <f t="shared" ca="1" si="2304"/>
        <v>0</v>
      </c>
      <c r="S940" s="18">
        <f t="shared" ca="1" si="2304"/>
        <v>0</v>
      </c>
      <c r="T940" s="18">
        <f t="shared" ca="1" si="2304"/>
        <v>0</v>
      </c>
      <c r="U940" s="18">
        <f t="shared" ca="1" si="2304"/>
        <v>0</v>
      </c>
      <c r="V940" s="18">
        <f t="shared" ca="1" si="2304"/>
        <v>0</v>
      </c>
      <c r="W940" s="18">
        <f t="shared" ca="1" si="2304"/>
        <v>0</v>
      </c>
      <c r="X940" s="18">
        <f t="shared" ca="1" si="2304"/>
        <v>0</v>
      </c>
      <c r="Y940" s="18">
        <f t="shared" ca="1" si="2304"/>
        <v>0</v>
      </c>
      <c r="Z940" s="18">
        <f t="shared" ca="1" si="2304"/>
        <v>0</v>
      </c>
      <c r="AA940" s="18">
        <f t="shared" ca="1" si="2304"/>
        <v>0</v>
      </c>
      <c r="AB940" s="18">
        <f t="shared" ca="1" si="2304"/>
        <v>0</v>
      </c>
      <c r="AC940" s="18">
        <f t="shared" ca="1" si="2304"/>
        <v>0</v>
      </c>
      <c r="AD940" s="18">
        <f t="shared" ca="1" si="2304"/>
        <v>0</v>
      </c>
      <c r="AE940" s="18">
        <f t="shared" ca="1" si="2304"/>
        <v>0</v>
      </c>
      <c r="AF940" s="18">
        <f t="shared" ca="1" si="2304"/>
        <v>39774.682423653641</v>
      </c>
      <c r="AG940" s="18">
        <f t="shared" ca="1" si="2304"/>
        <v>613.09379506210394</v>
      </c>
      <c r="AH940" s="18">
        <f t="shared" ca="1" si="2304"/>
        <v>558.04040055593089</v>
      </c>
      <c r="AI940" s="18">
        <f t="shared" ca="1" si="2304"/>
        <v>297.91429902382447</v>
      </c>
      <c r="AJ940" s="18">
        <f t="shared" ca="1" si="2304"/>
        <v>200.61641704422973</v>
      </c>
      <c r="AK940" s="18">
        <f t="shared" ca="1" si="2304"/>
        <v>626.65741959271838</v>
      </c>
      <c r="AL940" s="18">
        <f t="shared" ca="1" si="2304"/>
        <v>578.46334340872602</v>
      </c>
      <c r="AM940" s="18">
        <f t="shared" ca="1" si="2304"/>
        <v>312.00056154606489</v>
      </c>
      <c r="AN940" s="18">
        <f t="shared" ca="1" si="2304"/>
        <v>197.80630006985749</v>
      </c>
      <c r="AO940" s="18">
        <f t="shared" ca="1" si="2304"/>
        <v>624.26441950150922</v>
      </c>
      <c r="AP940" s="18">
        <f t="shared" ca="1" si="2304"/>
        <v>578.62336669560591</v>
      </c>
      <c r="AQ940" s="18">
        <f t="shared" ca="1" si="2304"/>
        <v>309.27942995662085</v>
      </c>
      <c r="AR940" s="18">
        <f t="shared" ca="1" si="2304"/>
        <v>195.06231049743369</v>
      </c>
      <c r="AS940" s="18">
        <f t="shared" ca="1" si="2304"/>
        <v>621.88542992908594</v>
      </c>
      <c r="AT940" s="18">
        <f t="shared" ca="1" si="2304"/>
        <v>565.70591609881899</v>
      </c>
      <c r="AU940" s="18">
        <f t="shared" ca="1" si="2304"/>
        <v>297.8016442816774</v>
      </c>
      <c r="AV940" s="18">
        <f t="shared" ca="1" si="2304"/>
        <v>185.67829796522707</v>
      </c>
      <c r="AW940" s="18">
        <f t="shared" ca="1" si="2304"/>
        <v>613.79591739687896</v>
      </c>
      <c r="AX940" s="18">
        <f t="shared" ca="1" si="2304"/>
        <v>563.79376030204492</v>
      </c>
      <c r="AY940" s="18">
        <f t="shared" ca="1" si="2304"/>
        <v>296.35133551645663</v>
      </c>
      <c r="AZ940" s="18">
        <f t="shared" ca="1" si="2304"/>
        <v>182.00672801066565</v>
      </c>
      <c r="BA940" s="18">
        <f t="shared" ca="1" si="2304"/>
        <v>610.56634744231781</v>
      </c>
      <c r="BB940" s="18">
        <f t="shared" ca="1" si="2304"/>
        <v>560.71001245558</v>
      </c>
      <c r="BC940" s="18">
        <f t="shared" ca="1" si="2304"/>
        <v>293.27027172833147</v>
      </c>
      <c r="BD940" s="18">
        <f t="shared" ca="1" si="2304"/>
        <v>178.89934828088045</v>
      </c>
      <c r="BE940" s="18">
        <f t="shared" ca="1" si="2304"/>
        <v>607.87196771253241</v>
      </c>
      <c r="BF940" s="18">
        <f t="shared" ca="1" si="2304"/>
        <v>556.87200540864694</v>
      </c>
      <c r="BG940" s="18">
        <f t="shared" ca="1" si="2304"/>
        <v>290.11834347307945</v>
      </c>
      <c r="BH940" s="18">
        <f t="shared" ca="1" si="2304"/>
        <v>175.82421373813202</v>
      </c>
      <c r="BI940" s="18">
        <f t="shared" ca="1" si="2304"/>
        <v>605.20583316978423</v>
      </c>
      <c r="BJ940" s="18">
        <f t="shared" ca="1" si="2304"/>
        <v>582.41359097266047</v>
      </c>
      <c r="BK940" s="18">
        <f t="shared" ca="1" si="2304"/>
        <v>321.37031915551881</v>
      </c>
      <c r="BL940" s="18">
        <f t="shared" ca="1" si="2304"/>
        <v>207.32379562328325</v>
      </c>
      <c r="BM940" s="18">
        <f t="shared" ca="1" si="2304"/>
        <v>637.09691505493515</v>
      </c>
      <c r="BN940" s="18">
        <f t="shared" ca="1" si="2304"/>
        <v>685.96185082673412</v>
      </c>
      <c r="BO940" s="18">
        <f t="shared" ca="1" si="2304"/>
        <v>438.4955185968077</v>
      </c>
      <c r="BP940" s="18">
        <f t="shared" ca="1" si="2304"/>
        <v>304.68412033879974</v>
      </c>
      <c r="BQ940" s="18">
        <f t="shared" ca="1" si="2304"/>
        <v>768.06313694273979</v>
      </c>
      <c r="BR940" s="18">
        <f t="shared" ca="1" si="2304"/>
        <v>799.34794491680907</v>
      </c>
      <c r="BS940" s="18">
        <f t="shared" ca="1" si="2304"/>
        <v>452.84105333822725</v>
      </c>
      <c r="BT940" s="18">
        <f t="shared" ca="1" si="2304"/>
        <v>315.43080699193877</v>
      </c>
      <c r="BU940" s="18">
        <f t="shared" ca="1" si="2304"/>
        <v>784.55454400488816</v>
      </c>
      <c r="BV940" s="18">
        <f t="shared" ca="1" si="2304"/>
        <v>832.20208097519151</v>
      </c>
      <c r="BW940" s="18">
        <f t="shared" ref="BW940:EH940" ca="1" si="2305">IF(BW938 = $E934, $E940 * (BW931 - BW937), 0)</f>
        <v>467.94985480681316</v>
      </c>
      <c r="BX940" s="18">
        <f t="shared" ca="1" si="2305"/>
        <v>326.72385758091923</v>
      </c>
      <c r="BY940" s="18">
        <f t="shared" ca="1" si="2305"/>
        <v>801.26160531217556</v>
      </c>
      <c r="BZ940" s="18">
        <f t="shared" ca="1" si="2305"/>
        <v>864.1239994832722</v>
      </c>
      <c r="CA940" s="18">
        <f t="shared" ca="1" si="2305"/>
        <v>482.57903777205007</v>
      </c>
      <c r="CB940" s="18">
        <f t="shared" ca="1" si="2305"/>
        <v>338.87546602092004</v>
      </c>
      <c r="CC940" s="18">
        <f t="shared" ca="1" si="2305"/>
        <v>818.59794510027109</v>
      </c>
      <c r="CD940" s="18">
        <f t="shared" ca="1" si="2305"/>
        <v>874.17704114586797</v>
      </c>
      <c r="CE940" s="18">
        <f t="shared" ca="1" si="2305"/>
        <v>495.02721381921191</v>
      </c>
      <c r="CF940" s="18">
        <f t="shared" ca="1" si="2305"/>
        <v>350.3129820289434</v>
      </c>
      <c r="CG940" s="18">
        <f t="shared" ca="1" si="2305"/>
        <v>759.05668036431473</v>
      </c>
      <c r="CH940" s="18">
        <f t="shared" ca="1" si="2305"/>
        <v>2620.9633229282408</v>
      </c>
      <c r="CI940" s="18">
        <f t="shared" ca="1" si="2305"/>
        <v>1503.3977895822843</v>
      </c>
      <c r="CJ940" s="18">
        <f t="shared" ca="1" si="2305"/>
        <v>1074.9825069776464</v>
      </c>
      <c r="CK940" s="18">
        <f t="shared" ca="1" si="2305"/>
        <v>2716.6722923850107</v>
      </c>
      <c r="CL940" s="18">
        <f t="shared" ca="1" si="2305"/>
        <v>2556.8127861263215</v>
      </c>
      <c r="CM940" s="18">
        <f t="shared" ca="1" si="2305"/>
        <v>1562.3553893250116</v>
      </c>
      <c r="CN940" s="18">
        <f t="shared" ca="1" si="2305"/>
        <v>1100.3311774938136</v>
      </c>
      <c r="CO940" s="18">
        <f t="shared" ca="1" si="2305"/>
        <v>2784.4083231041104</v>
      </c>
      <c r="CP940" s="18">
        <f t="shared" ca="1" si="2305"/>
        <v>2568.8113476925523</v>
      </c>
      <c r="CQ940" s="18">
        <f t="shared" ca="1" si="2305"/>
        <v>1564.1429143847847</v>
      </c>
      <c r="CR940" s="18">
        <f t="shared" ca="1" si="2305"/>
        <v>1118.9430605896378</v>
      </c>
      <c r="CS940" s="18">
        <f t="shared" ca="1" si="2305"/>
        <v>2839.1302880656144</v>
      </c>
      <c r="CT940" s="18">
        <f t="shared" ca="1" si="2305"/>
        <v>2736.1157153039881</v>
      </c>
      <c r="CU940" s="18">
        <f t="shared" ca="1" si="2305"/>
        <v>1674.1448961342587</v>
      </c>
      <c r="CV940" s="18">
        <f t="shared" ca="1" si="2305"/>
        <v>1198.6330562307828</v>
      </c>
      <c r="CW940" s="18">
        <f t="shared" ca="1" si="2305"/>
        <v>3016.7950398013768</v>
      </c>
      <c r="CX940" s="18">
        <f t="shared" ca="1" si="2305"/>
        <v>2714.0666598615048</v>
      </c>
      <c r="CY940" s="18">
        <f t="shared" ca="1" si="2305"/>
        <v>2496.0695575239297</v>
      </c>
      <c r="CZ940" s="18">
        <f t="shared" ca="1" si="2305"/>
        <v>1913.2542210650265</v>
      </c>
      <c r="DA940" s="18">
        <f t="shared" ca="1" si="2305"/>
        <v>4742.2428318557049</v>
      </c>
      <c r="DB940" s="18">
        <f t="shared" ca="1" si="2305"/>
        <v>4494.7429802474917</v>
      </c>
      <c r="DC940" s="18">
        <f t="shared" ca="1" si="2305"/>
        <v>2765.2950147230617</v>
      </c>
      <c r="DD940" s="18">
        <f t="shared" ca="1" si="2305"/>
        <v>1992.7992359176262</v>
      </c>
      <c r="DE940" s="18">
        <f t="shared" ca="1" si="2305"/>
        <v>4958.6910305673082</v>
      </c>
      <c r="DF940" s="18">
        <f t="shared" ca="1" si="2305"/>
        <v>4527.262828355686</v>
      </c>
      <c r="DG940" s="18">
        <f t="shared" ca="1" si="2305"/>
        <v>2779.3006659845323</v>
      </c>
      <c r="DH940" s="18">
        <f t="shared" ca="1" si="2305"/>
        <v>2005.9081694260135</v>
      </c>
      <c r="DI940" s="18">
        <f t="shared" ca="1" si="2305"/>
        <v>5006.3700211400319</v>
      </c>
      <c r="DJ940" s="18">
        <f t="shared" ca="1" si="2305"/>
        <v>4576.4352022425101</v>
      </c>
      <c r="DK940" s="18">
        <f t="shared" ca="1" si="2305"/>
        <v>2806.3136467061681</v>
      </c>
      <c r="DL940" s="18">
        <f t="shared" ca="1" si="2305"/>
        <v>2015.462521181802</v>
      </c>
      <c r="DM940" s="18">
        <f t="shared" ca="1" si="2305"/>
        <v>5050.1577377085014</v>
      </c>
      <c r="DN940" s="18">
        <f t="shared" ca="1" si="2305"/>
        <v>4584.4356093126753</v>
      </c>
      <c r="DO940" s="18">
        <f t="shared" ca="1" si="2305"/>
        <v>2803.5614451280985</v>
      </c>
      <c r="DP940" s="18">
        <f t="shared" ca="1" si="2305"/>
        <v>2007.9793015336086</v>
      </c>
      <c r="DQ940" s="18">
        <f t="shared" ca="1" si="2305"/>
        <v>5062.3113088989166</v>
      </c>
      <c r="DR940" s="18">
        <f t="shared" ca="1" si="2305"/>
        <v>4653.6774557417275</v>
      </c>
      <c r="DS940" s="18">
        <f t="shared" ca="1" si="2305"/>
        <v>2843.1763197919822</v>
      </c>
      <c r="DT940" s="18">
        <f t="shared" ca="1" si="2305"/>
        <v>2034.2803079765713</v>
      </c>
      <c r="DU940" s="18">
        <f t="shared" ca="1" si="2305"/>
        <v>5139.0520339175482</v>
      </c>
      <c r="DV940" s="18">
        <f t="shared" ca="1" si="2305"/>
        <v>4697.5880265267697</v>
      </c>
      <c r="DW940" s="18">
        <f t="shared" ca="1" si="2305"/>
        <v>2846.242724317412</v>
      </c>
      <c r="DX940" s="18">
        <f t="shared" ca="1" si="2305"/>
        <v>2026.272606298031</v>
      </c>
      <c r="DY940" s="18">
        <f t="shared" ca="1" si="2305"/>
        <v>5203.2981768717336</v>
      </c>
      <c r="DZ940" s="18">
        <f t="shared" ca="1" si="2305"/>
        <v>4851.3491300617879</v>
      </c>
      <c r="EA940" s="18">
        <f t="shared" ca="1" si="2305"/>
        <v>2943.5430708287054</v>
      </c>
      <c r="EB940" s="18">
        <f t="shared" ca="1" si="2305"/>
        <v>2056.881132286775</v>
      </c>
      <c r="EC940" s="18">
        <f t="shared" ca="1" si="2305"/>
        <v>5294.2461838220615</v>
      </c>
      <c r="ED940" s="18">
        <f t="shared" ca="1" si="2305"/>
        <v>4942.6412934397358</v>
      </c>
      <c r="EE940" s="18">
        <f t="shared" ca="1" si="2305"/>
        <v>2997.3730702305834</v>
      </c>
      <c r="EF940" s="18">
        <f t="shared" ca="1" si="2305"/>
        <v>2127.8741544148093</v>
      </c>
      <c r="EG940" s="18">
        <f t="shared" ca="1" si="2305"/>
        <v>5462.5860821294928</v>
      </c>
      <c r="EH940" s="18">
        <f t="shared" ca="1" si="2305"/>
        <v>5032.9922476300753</v>
      </c>
      <c r="EI940" s="18">
        <f t="shared" ref="EI940:FR940" ca="1" si="2306">IF(EI938 = $E934, $E940 * (EI931 - EI937), 0)</f>
        <v>3050.2903232267868</v>
      </c>
      <c r="EJ940" s="18">
        <f t="shared" ca="1" si="2306"/>
        <v>2164.0164058388204</v>
      </c>
      <c r="EK940" s="18">
        <f t="shared" ca="1" si="2306"/>
        <v>5562.8004072792655</v>
      </c>
      <c r="EL940" s="18">
        <f t="shared" ca="1" si="2306"/>
        <v>5097.7119148952515</v>
      </c>
      <c r="EM940" s="18">
        <f t="shared" ca="1" si="2306"/>
        <v>3085.1090388017265</v>
      </c>
      <c r="EN940" s="18">
        <f t="shared" ca="1" si="2306"/>
        <v>2193.5756178184606</v>
      </c>
      <c r="EO940" s="18">
        <f t="shared" ca="1" si="2306"/>
        <v>5647.8072188224478</v>
      </c>
      <c r="EP940" s="18">
        <f t="shared" ca="1" si="2306"/>
        <v>5194.2421339205293</v>
      </c>
      <c r="EQ940" s="18">
        <f t="shared" ca="1" si="2306"/>
        <v>3115.1770468114132</v>
      </c>
      <c r="ER940" s="18">
        <f t="shared" ca="1" si="2306"/>
        <v>2185.2700566444778</v>
      </c>
      <c r="ES940" s="18">
        <f t="shared" ca="1" si="2306"/>
        <v>5747.296769868607</v>
      </c>
      <c r="ET940" s="18">
        <f t="shared" ca="1" si="2306"/>
        <v>5300.974396040715</v>
      </c>
      <c r="EU940" s="18">
        <f t="shared" ca="1" si="2306"/>
        <v>3178.0863378157646</v>
      </c>
      <c r="EV940" s="18">
        <f t="shared" ca="1" si="2306"/>
        <v>2228.5698545749383</v>
      </c>
      <c r="EW940" s="18">
        <f t="shared" ca="1" si="2306"/>
        <v>5865.9342321593122</v>
      </c>
      <c r="EX940" s="18">
        <f t="shared" ca="1" si="2306"/>
        <v>5528.6045513534937</v>
      </c>
      <c r="EY940" s="18">
        <f t="shared" ca="1" si="2306"/>
        <v>3323.8375027212869</v>
      </c>
      <c r="EZ940" s="18">
        <f t="shared" ca="1" si="2306"/>
        <v>2337.744277658237</v>
      </c>
      <c r="FA940" s="18">
        <f t="shared" ca="1" si="2306"/>
        <v>6115.2334730220391</v>
      </c>
      <c r="FB940" s="18">
        <f t="shared" ca="1" si="2306"/>
        <v>5612.7553129258749</v>
      </c>
      <c r="FC940" s="18">
        <f t="shared" ca="1" si="2306"/>
        <v>3370.9310151166592</v>
      </c>
      <c r="FD940" s="18">
        <f t="shared" ca="1" si="2306"/>
        <v>2377.1399959337186</v>
      </c>
      <c r="FE940" s="18">
        <f t="shared" ca="1" si="2306"/>
        <v>6224.502401357915</v>
      </c>
      <c r="FF940" s="18">
        <f t="shared" ca="1" si="2306"/>
        <v>5786.378085690324</v>
      </c>
      <c r="FG940" s="18">
        <f t="shared" ca="1" si="2306"/>
        <v>3478.8456703655047</v>
      </c>
      <c r="FH940" s="18">
        <f t="shared" ca="1" si="2306"/>
        <v>2446.79852586373</v>
      </c>
      <c r="FI940" s="18">
        <f t="shared" ca="1" si="2306"/>
        <v>6400.616588967584</v>
      </c>
      <c r="FJ940" s="18">
        <f t="shared" ca="1" si="2306"/>
        <v>5953.9601692072565</v>
      </c>
      <c r="FK940" s="18">
        <f t="shared" ca="1" si="2306"/>
        <v>3582.5819192170634</v>
      </c>
      <c r="FL940" s="18">
        <f t="shared" ca="1" si="2306"/>
        <v>0</v>
      </c>
      <c r="FM940" s="18">
        <f t="shared" ca="1" si="2306"/>
        <v>0</v>
      </c>
      <c r="FN940" s="18">
        <f t="shared" ca="1" si="2306"/>
        <v>0</v>
      </c>
      <c r="FO940" s="18">
        <f t="shared" ca="1" si="2306"/>
        <v>0</v>
      </c>
      <c r="FP940" s="18">
        <f t="shared" ca="1" si="2306"/>
        <v>0</v>
      </c>
      <c r="FQ940" s="18">
        <f t="shared" ca="1" si="2306"/>
        <v>0</v>
      </c>
      <c r="FR940" s="18">
        <f t="shared" ca="1" si="2306"/>
        <v>0</v>
      </c>
    </row>
    <row r="941" spans="3:174"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8"/>
      <c r="BC941" s="18"/>
      <c r="BD941" s="18"/>
      <c r="BE941" s="18"/>
      <c r="BF941" s="18"/>
      <c r="BG941" s="18"/>
      <c r="BH941" s="18"/>
      <c r="BI941" s="18"/>
      <c r="BJ941" s="18"/>
      <c r="BK941" s="18"/>
      <c r="BL941" s="18"/>
      <c r="BM941" s="18"/>
      <c r="BN941" s="18"/>
      <c r="BO941" s="18"/>
      <c r="BP941" s="18"/>
      <c r="BQ941" s="18"/>
      <c r="BR941" s="18"/>
      <c r="BS941" s="18"/>
      <c r="BT941" s="18"/>
      <c r="BU941" s="18"/>
      <c r="BV941" s="18"/>
      <c r="BW941" s="18"/>
      <c r="BX941" s="18"/>
      <c r="BY941" s="18"/>
      <c r="BZ941" s="18"/>
      <c r="CA941" s="18"/>
      <c r="CB941" s="18"/>
      <c r="CC941" s="18"/>
      <c r="CD941" s="18"/>
      <c r="CE941" s="18"/>
      <c r="CF941" s="18"/>
      <c r="CG941" s="18"/>
      <c r="CH941" s="18"/>
      <c r="CI941" s="18"/>
      <c r="CJ941" s="18"/>
      <c r="CK941" s="18"/>
      <c r="CL941" s="18"/>
      <c r="CM941" s="18"/>
      <c r="CN941" s="18"/>
      <c r="CO941" s="18"/>
      <c r="CP941" s="18"/>
      <c r="CQ941" s="18"/>
    </row>
    <row r="942" spans="3:174">
      <c r="C942" s="305" t="s">
        <v>969</v>
      </c>
      <c r="D942" s="310" t="s">
        <v>974</v>
      </c>
      <c r="E942" s="305"/>
      <c r="F942" s="305"/>
      <c r="G942" s="305"/>
      <c r="H942" s="305"/>
      <c r="I942" s="272">
        <f ca="1">SUM(J942:FR942)</f>
        <v>395859.63162325713</v>
      </c>
      <c r="J942" s="171">
        <f ca="1">SUM(J937,J940)</f>
        <v>0</v>
      </c>
      <c r="K942" s="171">
        <f t="shared" ref="K942:BV942" ca="1" si="2307">SUM(K937,K940)</f>
        <v>0</v>
      </c>
      <c r="L942" s="171">
        <f t="shared" ca="1" si="2307"/>
        <v>0</v>
      </c>
      <c r="M942" s="171">
        <f t="shared" ca="1" si="2307"/>
        <v>0</v>
      </c>
      <c r="N942" s="171">
        <f t="shared" ca="1" si="2307"/>
        <v>0</v>
      </c>
      <c r="O942" s="171">
        <f t="shared" ca="1" si="2307"/>
        <v>0</v>
      </c>
      <c r="P942" s="171">
        <f t="shared" ca="1" si="2307"/>
        <v>0</v>
      </c>
      <c r="Q942" s="171">
        <f t="shared" ca="1" si="2307"/>
        <v>0</v>
      </c>
      <c r="R942" s="171">
        <f t="shared" ca="1" si="2307"/>
        <v>0</v>
      </c>
      <c r="S942" s="171">
        <f t="shared" ca="1" si="2307"/>
        <v>0</v>
      </c>
      <c r="T942" s="171">
        <f t="shared" ca="1" si="2307"/>
        <v>0</v>
      </c>
      <c r="U942" s="171">
        <f t="shared" ca="1" si="2307"/>
        <v>0</v>
      </c>
      <c r="V942" s="171">
        <f t="shared" ca="1" si="2307"/>
        <v>0</v>
      </c>
      <c r="W942" s="171">
        <f t="shared" ca="1" si="2307"/>
        <v>0</v>
      </c>
      <c r="X942" s="171">
        <f t="shared" ca="1" si="2307"/>
        <v>0</v>
      </c>
      <c r="Y942" s="171">
        <f t="shared" ca="1" si="2307"/>
        <v>0</v>
      </c>
      <c r="Z942" s="171">
        <f t="shared" ca="1" si="2307"/>
        <v>0</v>
      </c>
      <c r="AA942" s="171">
        <f t="shared" ca="1" si="2307"/>
        <v>0</v>
      </c>
      <c r="AB942" s="171">
        <f t="shared" ca="1" si="2307"/>
        <v>1682.3614966569546</v>
      </c>
      <c r="AC942" s="171">
        <f t="shared" ca="1" si="2307"/>
        <v>5020.7102023066609</v>
      </c>
      <c r="AD942" s="171">
        <f t="shared" ca="1" si="2307"/>
        <v>3491.7638180510207</v>
      </c>
      <c r="AE942" s="171">
        <f t="shared" ca="1" si="2307"/>
        <v>1493.276611950404</v>
      </c>
      <c r="AF942" s="171">
        <f t="shared" ca="1" si="2307"/>
        <v>68915.703541543349</v>
      </c>
      <c r="AG942" s="171">
        <f t="shared" ca="1" si="2307"/>
        <v>613.09379506210394</v>
      </c>
      <c r="AH942" s="171">
        <f t="shared" ca="1" si="2307"/>
        <v>558.04040055593089</v>
      </c>
      <c r="AI942" s="171">
        <f t="shared" ca="1" si="2307"/>
        <v>297.91429902382447</v>
      </c>
      <c r="AJ942" s="171">
        <f t="shared" ca="1" si="2307"/>
        <v>200.61641704422973</v>
      </c>
      <c r="AK942" s="171">
        <f t="shared" ca="1" si="2307"/>
        <v>626.65741959271838</v>
      </c>
      <c r="AL942" s="171">
        <f t="shared" ca="1" si="2307"/>
        <v>578.46334340872602</v>
      </c>
      <c r="AM942" s="171">
        <f t="shared" ca="1" si="2307"/>
        <v>312.00056154606489</v>
      </c>
      <c r="AN942" s="171">
        <f t="shared" ca="1" si="2307"/>
        <v>197.80630006985749</v>
      </c>
      <c r="AO942" s="171">
        <f t="shared" ca="1" si="2307"/>
        <v>624.26441950150922</v>
      </c>
      <c r="AP942" s="171">
        <f t="shared" ca="1" si="2307"/>
        <v>578.62336669560591</v>
      </c>
      <c r="AQ942" s="171">
        <f t="shared" ca="1" si="2307"/>
        <v>309.27942995662085</v>
      </c>
      <c r="AR942" s="171">
        <f t="shared" ca="1" si="2307"/>
        <v>195.06231049743369</v>
      </c>
      <c r="AS942" s="171">
        <f t="shared" ca="1" si="2307"/>
        <v>621.88542992908594</v>
      </c>
      <c r="AT942" s="171">
        <f t="shared" ca="1" si="2307"/>
        <v>565.70591609881899</v>
      </c>
      <c r="AU942" s="171">
        <f t="shared" ca="1" si="2307"/>
        <v>297.8016442816774</v>
      </c>
      <c r="AV942" s="171">
        <f t="shared" ca="1" si="2307"/>
        <v>185.67829796522707</v>
      </c>
      <c r="AW942" s="171">
        <f t="shared" ca="1" si="2307"/>
        <v>613.79591739687896</v>
      </c>
      <c r="AX942" s="171">
        <f t="shared" ca="1" si="2307"/>
        <v>563.79376030204492</v>
      </c>
      <c r="AY942" s="171">
        <f t="shared" ca="1" si="2307"/>
        <v>296.35133551645663</v>
      </c>
      <c r="AZ942" s="171">
        <f t="shared" ca="1" si="2307"/>
        <v>182.00672801066565</v>
      </c>
      <c r="BA942" s="171">
        <f t="shared" ca="1" si="2307"/>
        <v>610.56634744231781</v>
      </c>
      <c r="BB942" s="171">
        <f t="shared" ca="1" si="2307"/>
        <v>560.71001245558</v>
      </c>
      <c r="BC942" s="171">
        <f t="shared" ca="1" si="2307"/>
        <v>293.27027172833147</v>
      </c>
      <c r="BD942" s="171">
        <f t="shared" ca="1" si="2307"/>
        <v>178.89934828088045</v>
      </c>
      <c r="BE942" s="171">
        <f t="shared" ca="1" si="2307"/>
        <v>607.87196771253241</v>
      </c>
      <c r="BF942" s="171">
        <f t="shared" ca="1" si="2307"/>
        <v>556.87200540864694</v>
      </c>
      <c r="BG942" s="171">
        <f t="shared" ca="1" si="2307"/>
        <v>290.11834347307945</v>
      </c>
      <c r="BH942" s="171">
        <f t="shared" ca="1" si="2307"/>
        <v>175.82421373813202</v>
      </c>
      <c r="BI942" s="171">
        <f t="shared" ca="1" si="2307"/>
        <v>605.20583316978423</v>
      </c>
      <c r="BJ942" s="171">
        <f t="shared" ca="1" si="2307"/>
        <v>582.41359097266047</v>
      </c>
      <c r="BK942" s="171">
        <f t="shared" ca="1" si="2307"/>
        <v>321.37031915551881</v>
      </c>
      <c r="BL942" s="171">
        <f t="shared" ca="1" si="2307"/>
        <v>207.32379562328325</v>
      </c>
      <c r="BM942" s="171">
        <f t="shared" ca="1" si="2307"/>
        <v>637.09691505493515</v>
      </c>
      <c r="BN942" s="171">
        <f t="shared" ca="1" si="2307"/>
        <v>685.96185082673412</v>
      </c>
      <c r="BO942" s="171">
        <f t="shared" ca="1" si="2307"/>
        <v>438.4955185968077</v>
      </c>
      <c r="BP942" s="171">
        <f t="shared" ca="1" si="2307"/>
        <v>304.68412033879974</v>
      </c>
      <c r="BQ942" s="171">
        <f t="shared" ca="1" si="2307"/>
        <v>768.06313694273979</v>
      </c>
      <c r="BR942" s="171">
        <f t="shared" ca="1" si="2307"/>
        <v>799.34794491680907</v>
      </c>
      <c r="BS942" s="171">
        <f t="shared" ca="1" si="2307"/>
        <v>452.84105333822725</v>
      </c>
      <c r="BT942" s="171">
        <f t="shared" ca="1" si="2307"/>
        <v>315.43080699193877</v>
      </c>
      <c r="BU942" s="171">
        <f t="shared" ca="1" si="2307"/>
        <v>784.55454400488816</v>
      </c>
      <c r="BV942" s="171">
        <f t="shared" ca="1" si="2307"/>
        <v>832.20208097519151</v>
      </c>
      <c r="BW942" s="171">
        <f t="shared" ref="BW942:EH942" ca="1" si="2308">SUM(BW937,BW940)</f>
        <v>467.94985480681316</v>
      </c>
      <c r="BX942" s="171">
        <f t="shared" ca="1" si="2308"/>
        <v>326.72385758091923</v>
      </c>
      <c r="BY942" s="171">
        <f t="shared" ca="1" si="2308"/>
        <v>801.26160531217556</v>
      </c>
      <c r="BZ942" s="171">
        <f t="shared" ca="1" si="2308"/>
        <v>864.1239994832722</v>
      </c>
      <c r="CA942" s="171">
        <f t="shared" ca="1" si="2308"/>
        <v>482.57903777205007</v>
      </c>
      <c r="CB942" s="171">
        <f t="shared" ca="1" si="2308"/>
        <v>338.87546602092004</v>
      </c>
      <c r="CC942" s="171">
        <f t="shared" ca="1" si="2308"/>
        <v>818.59794510027109</v>
      </c>
      <c r="CD942" s="171">
        <f t="shared" ca="1" si="2308"/>
        <v>874.17704114586797</v>
      </c>
      <c r="CE942" s="171">
        <f t="shared" ca="1" si="2308"/>
        <v>495.02721381921191</v>
      </c>
      <c r="CF942" s="171">
        <f t="shared" ca="1" si="2308"/>
        <v>350.3129820289434</v>
      </c>
      <c r="CG942" s="171">
        <f t="shared" ca="1" si="2308"/>
        <v>759.05668036431473</v>
      </c>
      <c r="CH942" s="171">
        <f t="shared" ca="1" si="2308"/>
        <v>2620.9633229282408</v>
      </c>
      <c r="CI942" s="171">
        <f t="shared" ca="1" si="2308"/>
        <v>1503.3977895822843</v>
      </c>
      <c r="CJ942" s="171">
        <f t="shared" ca="1" si="2308"/>
        <v>1074.9825069776464</v>
      </c>
      <c r="CK942" s="171">
        <f t="shared" ca="1" si="2308"/>
        <v>2716.6722923850107</v>
      </c>
      <c r="CL942" s="171">
        <f t="shared" ca="1" si="2308"/>
        <v>2556.8127861263215</v>
      </c>
      <c r="CM942" s="171">
        <f t="shared" ca="1" si="2308"/>
        <v>1562.3553893250116</v>
      </c>
      <c r="CN942" s="171">
        <f t="shared" ca="1" si="2308"/>
        <v>1100.3311774938136</v>
      </c>
      <c r="CO942" s="171">
        <f t="shared" ca="1" si="2308"/>
        <v>2784.4083231041104</v>
      </c>
      <c r="CP942" s="171">
        <f t="shared" ca="1" si="2308"/>
        <v>2568.8113476925523</v>
      </c>
      <c r="CQ942" s="171">
        <f t="shared" ca="1" si="2308"/>
        <v>1564.1429143847847</v>
      </c>
      <c r="CR942" s="171">
        <f t="shared" ca="1" si="2308"/>
        <v>1118.9430605896378</v>
      </c>
      <c r="CS942" s="171">
        <f t="shared" ca="1" si="2308"/>
        <v>2839.1302880656144</v>
      </c>
      <c r="CT942" s="171">
        <f t="shared" ca="1" si="2308"/>
        <v>2736.1157153039881</v>
      </c>
      <c r="CU942" s="171">
        <f t="shared" ca="1" si="2308"/>
        <v>1674.1448961342587</v>
      </c>
      <c r="CV942" s="171">
        <f t="shared" ca="1" si="2308"/>
        <v>1198.6330562307828</v>
      </c>
      <c r="CW942" s="171">
        <f t="shared" ca="1" si="2308"/>
        <v>3016.7950398013768</v>
      </c>
      <c r="CX942" s="171">
        <f t="shared" ca="1" si="2308"/>
        <v>2714.0666598615048</v>
      </c>
      <c r="CY942" s="171">
        <f t="shared" ca="1" si="2308"/>
        <v>2496.0695575239297</v>
      </c>
      <c r="CZ942" s="171">
        <f t="shared" ca="1" si="2308"/>
        <v>1913.2542210650265</v>
      </c>
      <c r="DA942" s="171">
        <f t="shared" ca="1" si="2308"/>
        <v>4742.2428318557049</v>
      </c>
      <c r="DB942" s="171">
        <f t="shared" ca="1" si="2308"/>
        <v>4494.7429802474917</v>
      </c>
      <c r="DC942" s="171">
        <f t="shared" ca="1" si="2308"/>
        <v>2765.2950147230617</v>
      </c>
      <c r="DD942" s="171">
        <f t="shared" ca="1" si="2308"/>
        <v>1992.7992359176262</v>
      </c>
      <c r="DE942" s="171">
        <f t="shared" ca="1" si="2308"/>
        <v>4958.6910305673082</v>
      </c>
      <c r="DF942" s="171">
        <f t="shared" ca="1" si="2308"/>
        <v>4527.262828355686</v>
      </c>
      <c r="DG942" s="171">
        <f t="shared" ca="1" si="2308"/>
        <v>2779.3006659845323</v>
      </c>
      <c r="DH942" s="171">
        <f t="shared" ca="1" si="2308"/>
        <v>2005.9081694260135</v>
      </c>
      <c r="DI942" s="171">
        <f t="shared" ca="1" si="2308"/>
        <v>5006.3700211400319</v>
      </c>
      <c r="DJ942" s="171">
        <f t="shared" ca="1" si="2308"/>
        <v>4576.4352022425101</v>
      </c>
      <c r="DK942" s="171">
        <f t="shared" ca="1" si="2308"/>
        <v>2806.3136467061681</v>
      </c>
      <c r="DL942" s="171">
        <f t="shared" ca="1" si="2308"/>
        <v>2015.462521181802</v>
      </c>
      <c r="DM942" s="171">
        <f t="shared" ca="1" si="2308"/>
        <v>5050.1577377085014</v>
      </c>
      <c r="DN942" s="171">
        <f t="shared" ca="1" si="2308"/>
        <v>4584.4356093126753</v>
      </c>
      <c r="DO942" s="171">
        <f t="shared" ca="1" si="2308"/>
        <v>2803.5614451280985</v>
      </c>
      <c r="DP942" s="171">
        <f t="shared" ca="1" si="2308"/>
        <v>2007.9793015336086</v>
      </c>
      <c r="DQ942" s="171">
        <f t="shared" ca="1" si="2308"/>
        <v>5062.3113088989166</v>
      </c>
      <c r="DR942" s="171">
        <f t="shared" ca="1" si="2308"/>
        <v>4653.6774557417275</v>
      </c>
      <c r="DS942" s="171">
        <f t="shared" ca="1" si="2308"/>
        <v>2843.1763197919822</v>
      </c>
      <c r="DT942" s="171">
        <f t="shared" ca="1" si="2308"/>
        <v>2034.2803079765713</v>
      </c>
      <c r="DU942" s="171">
        <f t="shared" ca="1" si="2308"/>
        <v>5139.0520339175482</v>
      </c>
      <c r="DV942" s="171">
        <f t="shared" ca="1" si="2308"/>
        <v>4697.5880265267697</v>
      </c>
      <c r="DW942" s="171">
        <f t="shared" ca="1" si="2308"/>
        <v>2846.242724317412</v>
      </c>
      <c r="DX942" s="171">
        <f t="shared" ca="1" si="2308"/>
        <v>2026.272606298031</v>
      </c>
      <c r="DY942" s="171">
        <f t="shared" ca="1" si="2308"/>
        <v>5203.2981768717336</v>
      </c>
      <c r="DZ942" s="171">
        <f t="shared" ca="1" si="2308"/>
        <v>4851.3491300617879</v>
      </c>
      <c r="EA942" s="171">
        <f t="shared" ca="1" si="2308"/>
        <v>2943.5430708287054</v>
      </c>
      <c r="EB942" s="171">
        <f t="shared" ca="1" si="2308"/>
        <v>2056.881132286775</v>
      </c>
      <c r="EC942" s="171">
        <f t="shared" ca="1" si="2308"/>
        <v>5294.2461838220615</v>
      </c>
      <c r="ED942" s="171">
        <f t="shared" ca="1" si="2308"/>
        <v>4942.6412934397358</v>
      </c>
      <c r="EE942" s="171">
        <f t="shared" ca="1" si="2308"/>
        <v>2997.3730702305834</v>
      </c>
      <c r="EF942" s="171">
        <f t="shared" ca="1" si="2308"/>
        <v>2127.8741544148093</v>
      </c>
      <c r="EG942" s="171">
        <f t="shared" ca="1" si="2308"/>
        <v>5462.5860821294928</v>
      </c>
      <c r="EH942" s="171">
        <f t="shared" ca="1" si="2308"/>
        <v>5032.9922476300753</v>
      </c>
      <c r="EI942" s="171">
        <f t="shared" ref="EI942:FR942" ca="1" si="2309">SUM(EI937,EI940)</f>
        <v>3050.2903232267868</v>
      </c>
      <c r="EJ942" s="171">
        <f t="shared" ca="1" si="2309"/>
        <v>2164.0164058388204</v>
      </c>
      <c r="EK942" s="171">
        <f t="shared" ca="1" si="2309"/>
        <v>5562.8004072792655</v>
      </c>
      <c r="EL942" s="171">
        <f t="shared" ca="1" si="2309"/>
        <v>5097.7119148952515</v>
      </c>
      <c r="EM942" s="171">
        <f t="shared" ca="1" si="2309"/>
        <v>3085.1090388017265</v>
      </c>
      <c r="EN942" s="171">
        <f t="shared" ca="1" si="2309"/>
        <v>2193.5756178184606</v>
      </c>
      <c r="EO942" s="171">
        <f t="shared" ca="1" si="2309"/>
        <v>5647.8072188224478</v>
      </c>
      <c r="EP942" s="171">
        <f t="shared" ca="1" si="2309"/>
        <v>5194.2421339205293</v>
      </c>
      <c r="EQ942" s="171">
        <f t="shared" ca="1" si="2309"/>
        <v>3115.1770468114132</v>
      </c>
      <c r="ER942" s="171">
        <f t="shared" ca="1" si="2309"/>
        <v>2185.2700566444778</v>
      </c>
      <c r="ES942" s="171">
        <f t="shared" ca="1" si="2309"/>
        <v>5747.296769868607</v>
      </c>
      <c r="ET942" s="171">
        <f t="shared" ca="1" si="2309"/>
        <v>5300.974396040715</v>
      </c>
      <c r="EU942" s="171">
        <f t="shared" ca="1" si="2309"/>
        <v>3178.0863378157646</v>
      </c>
      <c r="EV942" s="171">
        <f t="shared" ca="1" si="2309"/>
        <v>2228.5698545749383</v>
      </c>
      <c r="EW942" s="171">
        <f t="shared" ca="1" si="2309"/>
        <v>5865.9342321593122</v>
      </c>
      <c r="EX942" s="171">
        <f t="shared" ca="1" si="2309"/>
        <v>5528.6045513534937</v>
      </c>
      <c r="EY942" s="171">
        <f t="shared" ca="1" si="2309"/>
        <v>3323.8375027212869</v>
      </c>
      <c r="EZ942" s="171">
        <f t="shared" ca="1" si="2309"/>
        <v>2337.744277658237</v>
      </c>
      <c r="FA942" s="171">
        <f t="shared" ca="1" si="2309"/>
        <v>6115.2334730220391</v>
      </c>
      <c r="FB942" s="171">
        <f t="shared" ca="1" si="2309"/>
        <v>5612.7553129258749</v>
      </c>
      <c r="FC942" s="171">
        <f t="shared" ca="1" si="2309"/>
        <v>3370.9310151166592</v>
      </c>
      <c r="FD942" s="171">
        <f t="shared" ca="1" si="2309"/>
        <v>2377.1399959337186</v>
      </c>
      <c r="FE942" s="171">
        <f t="shared" ca="1" si="2309"/>
        <v>6224.502401357915</v>
      </c>
      <c r="FF942" s="171">
        <f t="shared" ca="1" si="2309"/>
        <v>5786.378085690324</v>
      </c>
      <c r="FG942" s="171">
        <f t="shared" ca="1" si="2309"/>
        <v>3478.8456703655047</v>
      </c>
      <c r="FH942" s="171">
        <f t="shared" ca="1" si="2309"/>
        <v>2446.79852586373</v>
      </c>
      <c r="FI942" s="171">
        <f t="shared" ca="1" si="2309"/>
        <v>6400.616588967584</v>
      </c>
      <c r="FJ942" s="171">
        <f t="shared" ca="1" si="2309"/>
        <v>5953.9601692072565</v>
      </c>
      <c r="FK942" s="171">
        <f t="shared" ca="1" si="2309"/>
        <v>3582.5819192170634</v>
      </c>
      <c r="FL942" s="171">
        <f t="shared" ca="1" si="2309"/>
        <v>0</v>
      </c>
      <c r="FM942" s="171">
        <f t="shared" ca="1" si="2309"/>
        <v>0</v>
      </c>
      <c r="FN942" s="171">
        <f t="shared" ca="1" si="2309"/>
        <v>0</v>
      </c>
      <c r="FO942" s="171">
        <f t="shared" ca="1" si="2309"/>
        <v>0</v>
      </c>
      <c r="FP942" s="171">
        <f t="shared" ca="1" si="2309"/>
        <v>0</v>
      </c>
      <c r="FQ942" s="171">
        <f t="shared" ca="1" si="2309"/>
        <v>0</v>
      </c>
      <c r="FR942" s="171">
        <f t="shared" ca="1" si="2309"/>
        <v>0</v>
      </c>
    </row>
    <row r="943" spans="3:174"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8"/>
      <c r="BC943" s="18"/>
      <c r="BD943" s="18"/>
      <c r="BE943" s="18"/>
      <c r="BF943" s="18"/>
      <c r="BG943" s="18"/>
      <c r="BH943" s="18"/>
      <c r="BI943" s="18"/>
      <c r="BJ943" s="18"/>
      <c r="BK943" s="18"/>
      <c r="BL943" s="18"/>
      <c r="BM943" s="18"/>
      <c r="BN943" s="18"/>
      <c r="BO943" s="18"/>
      <c r="BP943" s="18"/>
      <c r="BQ943" s="18"/>
      <c r="BR943" s="18"/>
      <c r="BS943" s="18"/>
      <c r="BT943" s="18"/>
      <c r="BU943" s="18"/>
      <c r="BV943" s="18"/>
      <c r="BW943" s="18"/>
      <c r="BX943" s="18"/>
      <c r="BY943" s="18"/>
      <c r="BZ943" s="18"/>
      <c r="CA943" s="18"/>
      <c r="CB943" s="18"/>
      <c r="CC943" s="18"/>
      <c r="CD943" s="18"/>
      <c r="CE943" s="18"/>
      <c r="CF943" s="18"/>
      <c r="CG943" s="18"/>
      <c r="CH943" s="18"/>
      <c r="CI943" s="18"/>
      <c r="CJ943" s="18"/>
      <c r="CK943" s="18"/>
      <c r="CL943" s="18"/>
      <c r="CM943" s="18"/>
      <c r="CN943" s="18"/>
      <c r="CO943" s="18"/>
      <c r="CP943" s="18"/>
      <c r="CQ943" s="18"/>
    </row>
    <row r="944" spans="3:174">
      <c r="C944" s="30" t="s">
        <v>541</v>
      </c>
    </row>
    <row r="945" spans="2:174">
      <c r="C945" t="s">
        <v>540</v>
      </c>
      <c r="D945" s="144" t="s">
        <v>974</v>
      </c>
      <c r="J945" s="201">
        <f>$E$925-SUM($J$905:J905)*(J$850&gt;0)</f>
        <v>255000</v>
      </c>
      <c r="K945" s="201">
        <f>$E$925-SUM($J$905:K905)*(K$850&gt;0)</f>
        <v>255000</v>
      </c>
      <c r="L945" s="201">
        <f>$E$925-SUM($J$905:L905)*(L$850&gt;0)</f>
        <v>255000</v>
      </c>
      <c r="M945" s="201">
        <f>$E$925-SUM($J$905:M905)*(M$850&gt;0)</f>
        <v>255000</v>
      </c>
      <c r="N945" s="201">
        <f>$E$925-SUM($J$905:N905)*(N$850&gt;0)</f>
        <v>255000</v>
      </c>
      <c r="O945" s="201">
        <f>$E$925-SUM($J$905:O905)*(O$850&gt;0)</f>
        <v>255000</v>
      </c>
      <c r="P945" s="201">
        <f>$E$925-SUM($J$905:P905)*(P$850&gt;0)</f>
        <v>255000</v>
      </c>
      <c r="Q945" s="201">
        <f>$E$925-SUM($J$905:Q905)*(Q$850&gt;0)</f>
        <v>255000</v>
      </c>
      <c r="R945" s="201">
        <f>$E$925-SUM($J$905:R905)*(R$850&gt;0)</f>
        <v>255000</v>
      </c>
      <c r="S945" s="201">
        <f>$E$925-SUM($J$905:S905)*(S$850&gt;0)</f>
        <v>255000</v>
      </c>
      <c r="T945" s="201">
        <f>$E$925-SUM($J$905:T905)*(T$850&gt;0)</f>
        <v>255000</v>
      </c>
      <c r="U945" s="201">
        <f>$E$925-SUM($J$905:U905)*(U$850&gt;0)</f>
        <v>255000</v>
      </c>
      <c r="V945" s="201">
        <f>$E$925-SUM($J$905:V905)*(V$850&gt;0)</f>
        <v>255000</v>
      </c>
      <c r="W945" s="201">
        <f>$E$925-SUM($J$905:W905)*(W$850&gt;0)</f>
        <v>255000</v>
      </c>
      <c r="X945" s="201">
        <f>$E$925-SUM($J$905:X905)*(X$850&gt;0)</f>
        <v>255000</v>
      </c>
      <c r="Y945" s="201">
        <f>$E$925-SUM($J$905:Y905)*(Y$850&gt;0)</f>
        <v>255000</v>
      </c>
      <c r="Z945" s="201">
        <f>$E$925-SUM($J$905:Z905)*(Z$850&gt;0)</f>
        <v>255000</v>
      </c>
      <c r="AA945" s="201">
        <f>$E$925-SUM($J$905:AA905)*(AA$850&gt;0)</f>
        <v>255000</v>
      </c>
      <c r="AB945" s="201">
        <f>$E$925-SUM($J$905:AB905)*(AB$850&gt;0)</f>
        <v>0</v>
      </c>
      <c r="AC945" s="201">
        <f>$E$925-SUM($J$905:AC905)*(AC$850&gt;0)</f>
        <v>0</v>
      </c>
      <c r="AD945" s="201">
        <f>$E$925-SUM($J$905:AD905)*(AD$850&gt;0)</f>
        <v>0</v>
      </c>
      <c r="AE945" s="201">
        <f>$E$925-SUM($J$905:AE905)*(AE$850&gt;0)</f>
        <v>0</v>
      </c>
      <c r="AF945" s="201">
        <f>$E$925-SUM($J$905:AF905)*(AF$850&gt;0)</f>
        <v>0</v>
      </c>
      <c r="AG945" s="201">
        <f>$E$925-SUM($J$905:AG905)*(AG$850&gt;0)</f>
        <v>0</v>
      </c>
      <c r="AH945" s="201">
        <f>$E$925-SUM($J$905:AH905)*(AH$850&gt;0)</f>
        <v>0</v>
      </c>
      <c r="AI945" s="201">
        <f>$E$925-SUM($J$905:AI905)*(AI$850&gt;0)</f>
        <v>0</v>
      </c>
      <c r="AJ945" s="201">
        <f>$E$925-SUM($J$905:AJ905)*(AJ$850&gt;0)</f>
        <v>0</v>
      </c>
      <c r="AK945" s="201">
        <f>$E$925-SUM($J$905:AK905)*(AK$850&gt;0)</f>
        <v>0</v>
      </c>
      <c r="AL945" s="201">
        <f>$E$925-SUM($J$905:AL905)*(AL$850&gt;0)</f>
        <v>0</v>
      </c>
      <c r="AM945" s="201">
        <f>$E$925-SUM($J$905:AM905)*(AM$850&gt;0)</f>
        <v>0</v>
      </c>
      <c r="AN945" s="201">
        <f>$E$925-SUM($J$905:AN905)*(AN$850&gt;0)</f>
        <v>0</v>
      </c>
      <c r="AO945" s="201">
        <f>$E$925-SUM($J$905:AO905)*(AO$850&gt;0)</f>
        <v>0</v>
      </c>
      <c r="AP945" s="201">
        <f>$E$925-SUM($J$905:AP905)*(AP$850&gt;0)</f>
        <v>0</v>
      </c>
      <c r="AQ945" s="201">
        <f>$E$925-SUM($J$905:AQ905)*(AQ$850&gt;0)</f>
        <v>0</v>
      </c>
      <c r="AR945" s="201">
        <f>$E$925-SUM($J$905:AR905)*(AR$850&gt;0)</f>
        <v>0</v>
      </c>
      <c r="AS945" s="201">
        <f>$E$925-SUM($J$905:AS905)*(AS$850&gt;0)</f>
        <v>0</v>
      </c>
      <c r="AT945" s="201">
        <f>$E$925-SUM($J$905:AT905)*(AT$850&gt;0)</f>
        <v>0</v>
      </c>
      <c r="AU945" s="201">
        <f>$E$925-SUM($J$905:AU905)*(AU$850&gt;0)</f>
        <v>0</v>
      </c>
      <c r="AV945" s="201">
        <f>$E$925-SUM($J$905:AV905)*(AV$850&gt;0)</f>
        <v>0</v>
      </c>
      <c r="AW945" s="201">
        <f>$E$925-SUM($J$905:AW905)*(AW$850&gt;0)</f>
        <v>0</v>
      </c>
      <c r="AX945" s="201">
        <f>$E$925-SUM($J$905:AX905)*(AX$850&gt;0)</f>
        <v>0</v>
      </c>
      <c r="AY945" s="201">
        <f>$E$925-SUM($J$905:AY905)*(AY$850&gt;0)</f>
        <v>0</v>
      </c>
      <c r="AZ945" s="201">
        <f>$E$925-SUM($J$905:AZ905)*(AZ$850&gt;0)</f>
        <v>0</v>
      </c>
      <c r="BA945" s="201">
        <f>$E$925-SUM($J$905:BA905)*(BA$850&gt;0)</f>
        <v>0</v>
      </c>
      <c r="BB945" s="201">
        <f>$E$925-SUM($J$905:BB905)*(BB$850&gt;0)</f>
        <v>0</v>
      </c>
      <c r="BC945" s="201">
        <f>$E$925-SUM($J$905:BC905)*(BC$850&gt;0)</f>
        <v>0</v>
      </c>
      <c r="BD945" s="201">
        <f>$E$925-SUM($J$905:BD905)*(BD$850&gt;0)</f>
        <v>0</v>
      </c>
      <c r="BE945" s="201">
        <f>$E$925-SUM($J$905:BE905)*(BE$850&gt;0)</f>
        <v>0</v>
      </c>
      <c r="BF945" s="201">
        <f>$E$925-SUM($J$905:BF905)*(BF$850&gt;0)</f>
        <v>0</v>
      </c>
      <c r="BG945" s="201">
        <f>$E$925-SUM($J$905:BG905)*(BG$850&gt;0)</f>
        <v>0</v>
      </c>
      <c r="BH945" s="201">
        <f>$E$925-SUM($J$905:BH905)*(BH$850&gt;0)</f>
        <v>0</v>
      </c>
      <c r="BI945" s="201">
        <f>$E$925-SUM($J$905:BI905)*(BI$850&gt;0)</f>
        <v>0</v>
      </c>
      <c r="BJ945" s="201">
        <f>$E$925-SUM($J$905:BJ905)*(BJ$850&gt;0)</f>
        <v>0</v>
      </c>
      <c r="BK945" s="201">
        <f>$E$925-SUM($J$905:BK905)*(BK$850&gt;0)</f>
        <v>0</v>
      </c>
      <c r="BL945" s="201">
        <f>$E$925-SUM($J$905:BL905)*(BL$850&gt;0)</f>
        <v>0</v>
      </c>
      <c r="BM945" s="201">
        <f>$E$925-SUM($J$905:BM905)*(BM$850&gt;0)</f>
        <v>0</v>
      </c>
      <c r="BN945" s="201">
        <f>$E$925-SUM($J$905:BN905)*(BN$850&gt;0)</f>
        <v>0</v>
      </c>
      <c r="BO945" s="201">
        <f>$E$925-SUM($J$905:BO905)*(BO$850&gt;0)</f>
        <v>0</v>
      </c>
      <c r="BP945" s="201">
        <f>$E$925-SUM($J$905:BP905)*(BP$850&gt;0)</f>
        <v>0</v>
      </c>
      <c r="BQ945" s="201">
        <f>$E$925-SUM($J$905:BQ905)*(BQ$850&gt;0)</f>
        <v>0</v>
      </c>
      <c r="BR945" s="201">
        <f>$E$925-SUM($J$905:BR905)*(BR$850&gt;0)</f>
        <v>0</v>
      </c>
      <c r="BS945" s="201">
        <f>$E$925-SUM($J$905:BS905)*(BS$850&gt;0)</f>
        <v>0</v>
      </c>
      <c r="BT945" s="201">
        <f>$E$925-SUM($J$905:BT905)*(BT$850&gt;0)</f>
        <v>0</v>
      </c>
      <c r="BU945" s="201">
        <f>$E$925-SUM($J$905:BU905)*(BU$850&gt;0)</f>
        <v>0</v>
      </c>
      <c r="BV945" s="201">
        <f>$E$925-SUM($J$905:BV905)*(BV$850&gt;0)</f>
        <v>0</v>
      </c>
      <c r="BW945" s="201">
        <f>$E$925-SUM($J$905:BW905)*(BW$850&gt;0)</f>
        <v>0</v>
      </c>
      <c r="BX945" s="201">
        <f>$E$925-SUM($J$905:BX905)*(BX$850&gt;0)</f>
        <v>0</v>
      </c>
      <c r="BY945" s="201">
        <f>$E$925-SUM($J$905:BY905)*(BY$850&gt;0)</f>
        <v>0</v>
      </c>
      <c r="BZ945" s="201">
        <f>$E$925-SUM($J$905:BZ905)*(BZ$850&gt;0)</f>
        <v>0</v>
      </c>
      <c r="CA945" s="201">
        <f>$E$925-SUM($J$905:CA905)*(CA$850&gt;0)</f>
        <v>0</v>
      </c>
      <c r="CB945" s="201">
        <f>$E$925-SUM($J$905:CB905)*(CB$850&gt;0)</f>
        <v>0</v>
      </c>
      <c r="CC945" s="201">
        <f>$E$925-SUM($J$905:CC905)*(CC$850&gt;0)</f>
        <v>0</v>
      </c>
      <c r="CD945" s="201">
        <f>$E$925-SUM($J$905:CD905)*(CD$850&gt;0)</f>
        <v>0</v>
      </c>
      <c r="CE945" s="201">
        <f>$E$925-SUM($J$905:CE905)*(CE$850&gt;0)</f>
        <v>0</v>
      </c>
      <c r="CF945" s="201">
        <f>$E$925-SUM($J$905:CF905)*(CF$850&gt;0)</f>
        <v>0</v>
      </c>
      <c r="CG945" s="201">
        <f>$E$925-SUM($J$905:CG905)*(CG$850&gt;0)</f>
        <v>0</v>
      </c>
      <c r="CH945" s="201">
        <f>$E$925-SUM($J$905:CH905)*(CH$850&gt;0)</f>
        <v>0</v>
      </c>
      <c r="CI945" s="201">
        <f>$E$925-SUM($J$905:CI905)*(CI$850&gt;0)</f>
        <v>0</v>
      </c>
      <c r="CJ945" s="201">
        <f>$E$925-SUM($J$905:CJ905)*(CJ$850&gt;0)</f>
        <v>0</v>
      </c>
      <c r="CK945" s="201">
        <f>$E$925-SUM($J$905:CK905)*(CK$850&gt;0)</f>
        <v>0</v>
      </c>
      <c r="CL945" s="201">
        <f>$E$925-SUM($J$905:CL905)*(CL$850&gt;0)</f>
        <v>0</v>
      </c>
      <c r="CM945" s="201">
        <f>$E$925-SUM($J$905:CM905)*(CM$850&gt;0)</f>
        <v>0</v>
      </c>
      <c r="CN945" s="201">
        <f>$E$925-SUM($J$905:CN905)*(CN$850&gt;0)</f>
        <v>0</v>
      </c>
      <c r="CO945" s="201">
        <f>$E$925-SUM($J$905:CO905)*(CO$850&gt;0)</f>
        <v>0</v>
      </c>
      <c r="CP945" s="201">
        <f>$E$925-SUM($J$905:CP905)*(CP$850&gt;0)</f>
        <v>0</v>
      </c>
      <c r="CQ945" s="201">
        <f>$E$925-SUM($J$905:CQ905)*(CQ$850&gt;0)</f>
        <v>0</v>
      </c>
      <c r="CR945" s="201">
        <f>$E$925-SUM($J$905:CR905)*(CR$850&gt;0)</f>
        <v>0</v>
      </c>
      <c r="CS945" s="201">
        <f>$E$925-SUM($J$905:CS905)*(CS$850&gt;0)</f>
        <v>0</v>
      </c>
      <c r="CT945" s="201">
        <f>$E$925-SUM($J$905:CT905)*(CT$850&gt;0)</f>
        <v>0</v>
      </c>
      <c r="CU945" s="201">
        <f>$E$925-SUM($J$905:CU905)*(CU$850&gt;0)</f>
        <v>0</v>
      </c>
      <c r="CV945" s="201">
        <f>$E$925-SUM($J$905:CV905)*(CV$850&gt;0)</f>
        <v>255000</v>
      </c>
      <c r="CW945" s="201">
        <f>$E$925-SUM($J$905:CW905)*(CW$850&gt;0)</f>
        <v>255000</v>
      </c>
      <c r="CX945" s="201">
        <f>$E$925-SUM($J$905:CX905)*(CX$850&gt;0)</f>
        <v>255000</v>
      </c>
      <c r="CY945" s="201">
        <f>$E$925-SUM($J$905:CY905)*(CY$850&gt;0)</f>
        <v>255000</v>
      </c>
      <c r="CZ945" s="201">
        <f>$E$925-SUM($J$905:CZ905)*(CZ$850&gt;0)</f>
        <v>255000</v>
      </c>
      <c r="DA945" s="201">
        <f>$E$925-SUM($J$905:DA905)*(DA$850&gt;0)</f>
        <v>255000</v>
      </c>
      <c r="DB945" s="201">
        <f>$E$925-SUM($J$905:DB905)*(DB$850&gt;0)</f>
        <v>255000</v>
      </c>
      <c r="DC945" s="201">
        <f>$E$925-SUM($J$905:DC905)*(DC$850&gt;0)</f>
        <v>255000</v>
      </c>
      <c r="DD945" s="201">
        <f>$E$925-SUM($J$905:DD905)*(DD$850&gt;0)</f>
        <v>255000</v>
      </c>
      <c r="DE945" s="201">
        <f>$E$925-SUM($J$905:DE905)*(DE$850&gt;0)</f>
        <v>255000</v>
      </c>
      <c r="DF945" s="201">
        <f>$E$925-SUM($J$905:DF905)*(DF$850&gt;0)</f>
        <v>255000</v>
      </c>
      <c r="DG945" s="201">
        <f>$E$925-SUM($J$905:DG905)*(DG$850&gt;0)</f>
        <v>255000</v>
      </c>
      <c r="DH945" s="201">
        <f>$E$925-SUM($J$905:DH905)*(DH$850&gt;0)</f>
        <v>255000</v>
      </c>
      <c r="DI945" s="201">
        <f>$E$925-SUM($J$905:DI905)*(DI$850&gt;0)</f>
        <v>255000</v>
      </c>
      <c r="DJ945" s="201">
        <f>$E$925-SUM($J$905:DJ905)*(DJ$850&gt;0)</f>
        <v>255000</v>
      </c>
      <c r="DK945" s="201">
        <f>$E$925-SUM($J$905:DK905)*(DK$850&gt;0)</f>
        <v>255000</v>
      </c>
      <c r="DL945" s="201">
        <f>$E$925-SUM($J$905:DL905)*(DL$850&gt;0)</f>
        <v>255000</v>
      </c>
      <c r="DM945" s="201">
        <f>$E$925-SUM($J$905:DM905)*(DM$850&gt;0)</f>
        <v>255000</v>
      </c>
      <c r="DN945" s="201">
        <f>$E$925-SUM($J$905:DN905)*(DN$850&gt;0)</f>
        <v>255000</v>
      </c>
      <c r="DO945" s="201">
        <f>$E$925-SUM($J$905:DO905)*(DO$850&gt;0)</f>
        <v>255000</v>
      </c>
      <c r="DP945" s="201">
        <f>$E$925-SUM($J$905:DP905)*(DP$850&gt;0)</f>
        <v>255000</v>
      </c>
      <c r="DQ945" s="201">
        <f>$E$925-SUM($J$905:DQ905)*(DQ$850&gt;0)</f>
        <v>255000</v>
      </c>
      <c r="DR945" s="201">
        <f>$E$925-SUM($J$905:DR905)*(DR$850&gt;0)</f>
        <v>255000</v>
      </c>
      <c r="DS945" s="201">
        <f>$E$925-SUM($J$905:DS905)*(DS$850&gt;0)</f>
        <v>255000</v>
      </c>
      <c r="DT945" s="201">
        <f>$E$925-SUM($J$905:DT905)*(DT$850&gt;0)</f>
        <v>255000</v>
      </c>
      <c r="DU945" s="201">
        <f>$E$925-SUM($J$905:DU905)*(DU$850&gt;0)</f>
        <v>255000</v>
      </c>
      <c r="DV945" s="201">
        <f>$E$925-SUM($J$905:DV905)*(DV$850&gt;0)</f>
        <v>255000</v>
      </c>
      <c r="DW945" s="201">
        <f>$E$925-SUM($J$905:DW905)*(DW$850&gt;0)</f>
        <v>255000</v>
      </c>
      <c r="DX945" s="201">
        <f>$E$925-SUM($J$905:DX905)*(DX$850&gt;0)</f>
        <v>255000</v>
      </c>
      <c r="DY945" s="201">
        <f>$E$925-SUM($J$905:DY905)*(DY$850&gt;0)</f>
        <v>255000</v>
      </c>
      <c r="DZ945" s="201">
        <f>$E$925-SUM($J$905:DZ905)*(DZ$850&gt;0)</f>
        <v>255000</v>
      </c>
      <c r="EA945" s="201">
        <f>$E$925-SUM($J$905:EA905)*(EA$850&gt;0)</f>
        <v>255000</v>
      </c>
      <c r="EB945" s="201">
        <f>$E$925-SUM($J$905:EB905)*(EB$850&gt;0)</f>
        <v>255000</v>
      </c>
      <c r="EC945" s="201">
        <f>$E$925-SUM($J$905:EC905)*(EC$850&gt;0)</f>
        <v>255000</v>
      </c>
      <c r="ED945" s="201">
        <f>$E$925-SUM($J$905:ED905)*(ED$850&gt;0)</f>
        <v>255000</v>
      </c>
      <c r="EE945" s="201">
        <f>$E$925-SUM($J$905:EE905)*(EE$850&gt;0)</f>
        <v>255000</v>
      </c>
      <c r="EF945" s="201">
        <f>$E$925-SUM($J$905:EF905)*(EF$850&gt;0)</f>
        <v>255000</v>
      </c>
      <c r="EG945" s="201">
        <f>$E$925-SUM($J$905:EG905)*(EG$850&gt;0)</f>
        <v>255000</v>
      </c>
      <c r="EH945" s="201">
        <f>$E$925-SUM($J$905:EH905)*(EH$850&gt;0)</f>
        <v>255000</v>
      </c>
      <c r="EI945" s="201">
        <f>$E$925-SUM($J$905:EI905)*(EI$850&gt;0)</f>
        <v>255000</v>
      </c>
      <c r="EJ945" s="201">
        <f>$E$925-SUM($J$905:EJ905)*(EJ$850&gt;0)</f>
        <v>255000</v>
      </c>
      <c r="EK945" s="201">
        <f>$E$925-SUM($J$905:EK905)*(EK$850&gt;0)</f>
        <v>255000</v>
      </c>
      <c r="EL945" s="201">
        <f>$E$925-SUM($J$905:EL905)*(EL$850&gt;0)</f>
        <v>255000</v>
      </c>
      <c r="EM945" s="201">
        <f>$E$925-SUM($J$905:EM905)*(EM$850&gt;0)</f>
        <v>255000</v>
      </c>
      <c r="EN945" s="201">
        <f>$E$925-SUM($J$905:EN905)*(EN$850&gt;0)</f>
        <v>255000</v>
      </c>
      <c r="EO945" s="201">
        <f>$E$925-SUM($J$905:EO905)*(EO$850&gt;0)</f>
        <v>255000</v>
      </c>
      <c r="EP945" s="201">
        <f>$E$925-SUM($J$905:EP905)*(EP$850&gt;0)</f>
        <v>255000</v>
      </c>
      <c r="EQ945" s="201">
        <f>$E$925-SUM($J$905:EQ905)*(EQ$850&gt;0)</f>
        <v>255000</v>
      </c>
      <c r="ER945" s="201">
        <f>$E$925-SUM($J$905:ER905)*(ER$850&gt;0)</f>
        <v>255000</v>
      </c>
      <c r="ES945" s="201">
        <f>$E$925-SUM($J$905:ES905)*(ES$850&gt;0)</f>
        <v>255000</v>
      </c>
      <c r="ET945" s="201">
        <f>$E$925-SUM($J$905:ET905)*(ET$850&gt;0)</f>
        <v>255000</v>
      </c>
      <c r="EU945" s="201">
        <f>$E$925-SUM($J$905:EU905)*(EU$850&gt;0)</f>
        <v>255000</v>
      </c>
      <c r="EV945" s="201">
        <f>$E$925-SUM($J$905:EV905)*(EV$850&gt;0)</f>
        <v>255000</v>
      </c>
      <c r="EW945" s="201">
        <f>$E$925-SUM($J$905:EW905)*(EW$850&gt;0)</f>
        <v>255000</v>
      </c>
      <c r="EX945" s="201">
        <f>$E$925-SUM($J$905:EX905)*(EX$850&gt;0)</f>
        <v>255000</v>
      </c>
      <c r="EY945" s="201">
        <f>$E$925-SUM($J$905:EY905)*(EY$850&gt;0)</f>
        <v>255000</v>
      </c>
      <c r="EZ945" s="201">
        <f>$E$925-SUM($J$905:EZ905)*(EZ$850&gt;0)</f>
        <v>255000</v>
      </c>
      <c r="FA945" s="201">
        <f>$E$925-SUM($J$905:FA905)*(FA$850&gt;0)</f>
        <v>255000</v>
      </c>
      <c r="FB945" s="201">
        <f>$E$925-SUM($J$905:FB905)*(FB$850&gt;0)</f>
        <v>255000</v>
      </c>
      <c r="FC945" s="201">
        <f>$E$925-SUM($J$905:FC905)*(FC$850&gt;0)</f>
        <v>255000</v>
      </c>
      <c r="FD945" s="201">
        <f>$E$925-SUM($J$905:FD905)*(FD$850&gt;0)</f>
        <v>255000</v>
      </c>
      <c r="FE945" s="201">
        <f>$E$925-SUM($J$905:FE905)*(FE$850&gt;0)</f>
        <v>255000</v>
      </c>
      <c r="FF945" s="201">
        <f>$E$925-SUM($J$905:FF905)*(FF$850&gt;0)</f>
        <v>255000</v>
      </c>
      <c r="FG945" s="201">
        <f>$E$925-SUM($J$905:FG905)*(FG$850&gt;0)</f>
        <v>255000</v>
      </c>
      <c r="FH945" s="201">
        <f>$E$925-SUM($J$905:FH905)*(FH$850&gt;0)</f>
        <v>255000</v>
      </c>
      <c r="FI945" s="201">
        <f>$E$925-SUM($J$905:FI905)*(FI$850&gt;0)</f>
        <v>255000</v>
      </c>
      <c r="FJ945" s="201">
        <f>$E$925-SUM($J$905:FJ905)*(FJ$850&gt;0)</f>
        <v>255000</v>
      </c>
      <c r="FK945" s="201">
        <f>$E$925-SUM($J$905:FK905)*(FK$850&gt;0)</f>
        <v>255000</v>
      </c>
      <c r="FL945" s="201">
        <f>$E$925-SUM($J$905:FL905)*(FL$850&gt;0)</f>
        <v>255000</v>
      </c>
      <c r="FM945" s="201">
        <f>$E$925-SUM($J$905:FM905)*(FM$850&gt;0)</f>
        <v>255000</v>
      </c>
      <c r="FN945" s="201">
        <f>$E$925-SUM($J$905:FN905)*(FN$850&gt;0)</f>
        <v>255000</v>
      </c>
      <c r="FO945" s="201">
        <f>$E$925-SUM($J$905:FO905)*(FO$850&gt;0)</f>
        <v>255000</v>
      </c>
      <c r="FP945" s="201">
        <f>$E$925-SUM($J$905:FP905)*(FP$850&gt;0)</f>
        <v>255000</v>
      </c>
      <c r="FQ945" s="201">
        <f>$E$925-SUM($J$905:FQ905)*(FQ$850&gt;0)</f>
        <v>255000</v>
      </c>
      <c r="FR945" s="201">
        <f>$E$925-SUM($J$905:FR905)*(FR$850&gt;0)</f>
        <v>255000</v>
      </c>
    </row>
    <row r="946" spans="2:174"/>
    <row r="947" spans="2:174">
      <c r="C947" t="s">
        <v>242</v>
      </c>
      <c r="D947" s="144" t="s">
        <v>974</v>
      </c>
      <c r="E947" s="265">
        <f>INDEX(Assumptions!$G553:$G553,MATCH($A$1,Model_Number,0))</f>
        <v>0</v>
      </c>
      <c r="I947" s="168">
        <f>SUM(J947:FR947)</f>
        <v>0</v>
      </c>
      <c r="J947" s="201">
        <f t="shared" ref="J947:AO947" si="2310">$E$947*$E$925*J$849</f>
        <v>0</v>
      </c>
      <c r="K947" s="201">
        <f t="shared" si="2310"/>
        <v>0</v>
      </c>
      <c r="L947" s="201">
        <f t="shared" si="2310"/>
        <v>0</v>
      </c>
      <c r="M947" s="201">
        <f t="shared" si="2310"/>
        <v>0</v>
      </c>
      <c r="N947" s="201">
        <f t="shared" si="2310"/>
        <v>0</v>
      </c>
      <c r="O947" s="201">
        <f t="shared" si="2310"/>
        <v>0</v>
      </c>
      <c r="P947" s="201">
        <f t="shared" si="2310"/>
        <v>0</v>
      </c>
      <c r="Q947" s="201">
        <f t="shared" si="2310"/>
        <v>0</v>
      </c>
      <c r="R947" s="201">
        <f t="shared" si="2310"/>
        <v>0</v>
      </c>
      <c r="S947" s="201">
        <f t="shared" si="2310"/>
        <v>0</v>
      </c>
      <c r="T947" s="201">
        <f t="shared" si="2310"/>
        <v>0</v>
      </c>
      <c r="U947" s="201">
        <f t="shared" si="2310"/>
        <v>0</v>
      </c>
      <c r="V947" s="201">
        <f t="shared" si="2310"/>
        <v>0</v>
      </c>
      <c r="W947" s="201">
        <f t="shared" si="2310"/>
        <v>0</v>
      </c>
      <c r="X947" s="201">
        <f t="shared" si="2310"/>
        <v>0</v>
      </c>
      <c r="Y947" s="201">
        <f t="shared" si="2310"/>
        <v>0</v>
      </c>
      <c r="Z947" s="201">
        <f t="shared" si="2310"/>
        <v>0</v>
      </c>
      <c r="AA947" s="201">
        <f t="shared" si="2310"/>
        <v>0</v>
      </c>
      <c r="AB947" s="201">
        <f t="shared" si="2310"/>
        <v>0</v>
      </c>
      <c r="AC947" s="201">
        <f t="shared" si="2310"/>
        <v>0</v>
      </c>
      <c r="AD947" s="201">
        <f t="shared" si="2310"/>
        <v>0</v>
      </c>
      <c r="AE947" s="201">
        <f t="shared" si="2310"/>
        <v>0</v>
      </c>
      <c r="AF947" s="201">
        <f t="shared" si="2310"/>
        <v>0</v>
      </c>
      <c r="AG947" s="201">
        <f t="shared" si="2310"/>
        <v>0</v>
      </c>
      <c r="AH947" s="201">
        <f t="shared" si="2310"/>
        <v>0</v>
      </c>
      <c r="AI947" s="201">
        <f t="shared" si="2310"/>
        <v>0</v>
      </c>
      <c r="AJ947" s="201">
        <f t="shared" si="2310"/>
        <v>0</v>
      </c>
      <c r="AK947" s="201">
        <f t="shared" si="2310"/>
        <v>0</v>
      </c>
      <c r="AL947" s="201">
        <f t="shared" si="2310"/>
        <v>0</v>
      </c>
      <c r="AM947" s="201">
        <f t="shared" si="2310"/>
        <v>0</v>
      </c>
      <c r="AN947" s="201">
        <f t="shared" si="2310"/>
        <v>0</v>
      </c>
      <c r="AO947" s="201">
        <f t="shared" si="2310"/>
        <v>0</v>
      </c>
      <c r="AP947" s="201">
        <f t="shared" ref="AP947:BU947" si="2311">$E$947*$E$925*AP$849</f>
        <v>0</v>
      </c>
      <c r="AQ947" s="201">
        <f t="shared" si="2311"/>
        <v>0</v>
      </c>
      <c r="AR947" s="201">
        <f t="shared" si="2311"/>
        <v>0</v>
      </c>
      <c r="AS947" s="201">
        <f t="shared" si="2311"/>
        <v>0</v>
      </c>
      <c r="AT947" s="201">
        <f t="shared" si="2311"/>
        <v>0</v>
      </c>
      <c r="AU947" s="201">
        <f t="shared" si="2311"/>
        <v>0</v>
      </c>
      <c r="AV947" s="201">
        <f t="shared" si="2311"/>
        <v>0</v>
      </c>
      <c r="AW947" s="201">
        <f t="shared" si="2311"/>
        <v>0</v>
      </c>
      <c r="AX947" s="201">
        <f t="shared" si="2311"/>
        <v>0</v>
      </c>
      <c r="AY947" s="201">
        <f t="shared" si="2311"/>
        <v>0</v>
      </c>
      <c r="AZ947" s="201">
        <f t="shared" si="2311"/>
        <v>0</v>
      </c>
      <c r="BA947" s="201">
        <f t="shared" si="2311"/>
        <v>0</v>
      </c>
      <c r="BB947" s="201">
        <f t="shared" si="2311"/>
        <v>0</v>
      </c>
      <c r="BC947" s="201">
        <f t="shared" si="2311"/>
        <v>0</v>
      </c>
      <c r="BD947" s="201">
        <f t="shared" si="2311"/>
        <v>0</v>
      </c>
      <c r="BE947" s="201">
        <f t="shared" si="2311"/>
        <v>0</v>
      </c>
      <c r="BF947" s="201">
        <f t="shared" si="2311"/>
        <v>0</v>
      </c>
      <c r="BG947" s="201">
        <f t="shared" si="2311"/>
        <v>0</v>
      </c>
      <c r="BH947" s="201">
        <f t="shared" si="2311"/>
        <v>0</v>
      </c>
      <c r="BI947" s="201">
        <f t="shared" si="2311"/>
        <v>0</v>
      </c>
      <c r="BJ947" s="201">
        <f t="shared" si="2311"/>
        <v>0</v>
      </c>
      <c r="BK947" s="201">
        <f t="shared" si="2311"/>
        <v>0</v>
      </c>
      <c r="BL947" s="201">
        <f t="shared" si="2311"/>
        <v>0</v>
      </c>
      <c r="BM947" s="201">
        <f t="shared" si="2311"/>
        <v>0</v>
      </c>
      <c r="BN947" s="201">
        <f t="shared" si="2311"/>
        <v>0</v>
      </c>
      <c r="BO947" s="201">
        <f t="shared" si="2311"/>
        <v>0</v>
      </c>
      <c r="BP947" s="201">
        <f t="shared" si="2311"/>
        <v>0</v>
      </c>
      <c r="BQ947" s="201">
        <f t="shared" si="2311"/>
        <v>0</v>
      </c>
      <c r="BR947" s="201">
        <f t="shared" si="2311"/>
        <v>0</v>
      </c>
      <c r="BS947" s="201">
        <f t="shared" si="2311"/>
        <v>0</v>
      </c>
      <c r="BT947" s="201">
        <f t="shared" si="2311"/>
        <v>0</v>
      </c>
      <c r="BU947" s="201">
        <f t="shared" si="2311"/>
        <v>0</v>
      </c>
      <c r="BV947" s="201">
        <f t="shared" ref="BV947:DA947" si="2312">$E$947*$E$925*BV$849</f>
        <v>0</v>
      </c>
      <c r="BW947" s="201">
        <f t="shared" si="2312"/>
        <v>0</v>
      </c>
      <c r="BX947" s="201">
        <f t="shared" si="2312"/>
        <v>0</v>
      </c>
      <c r="BY947" s="201">
        <f t="shared" si="2312"/>
        <v>0</v>
      </c>
      <c r="BZ947" s="201">
        <f t="shared" si="2312"/>
        <v>0</v>
      </c>
      <c r="CA947" s="201">
        <f t="shared" si="2312"/>
        <v>0</v>
      </c>
      <c r="CB947" s="201">
        <f t="shared" si="2312"/>
        <v>0</v>
      </c>
      <c r="CC947" s="201">
        <f t="shared" si="2312"/>
        <v>0</v>
      </c>
      <c r="CD947" s="201">
        <f t="shared" si="2312"/>
        <v>0</v>
      </c>
      <c r="CE947" s="201">
        <f t="shared" si="2312"/>
        <v>0</v>
      </c>
      <c r="CF947" s="201">
        <f t="shared" si="2312"/>
        <v>0</v>
      </c>
      <c r="CG947" s="201">
        <f t="shared" si="2312"/>
        <v>0</v>
      </c>
      <c r="CH947" s="201">
        <f t="shared" si="2312"/>
        <v>0</v>
      </c>
      <c r="CI947" s="201">
        <f t="shared" si="2312"/>
        <v>0</v>
      </c>
      <c r="CJ947" s="201">
        <f t="shared" si="2312"/>
        <v>0</v>
      </c>
      <c r="CK947" s="201">
        <f t="shared" si="2312"/>
        <v>0</v>
      </c>
      <c r="CL947" s="201">
        <f t="shared" si="2312"/>
        <v>0</v>
      </c>
      <c r="CM947" s="201">
        <f t="shared" si="2312"/>
        <v>0</v>
      </c>
      <c r="CN947" s="201">
        <f t="shared" si="2312"/>
        <v>0</v>
      </c>
      <c r="CO947" s="201">
        <f t="shared" si="2312"/>
        <v>0</v>
      </c>
      <c r="CP947" s="201">
        <f t="shared" si="2312"/>
        <v>0</v>
      </c>
      <c r="CQ947" s="201">
        <f t="shared" si="2312"/>
        <v>0</v>
      </c>
      <c r="CR947" s="201">
        <f t="shared" si="2312"/>
        <v>0</v>
      </c>
      <c r="CS947" s="201">
        <f t="shared" si="2312"/>
        <v>0</v>
      </c>
      <c r="CT947" s="201">
        <f t="shared" si="2312"/>
        <v>0</v>
      </c>
      <c r="CU947" s="201">
        <f t="shared" si="2312"/>
        <v>0</v>
      </c>
      <c r="CV947" s="201">
        <f t="shared" si="2312"/>
        <v>0</v>
      </c>
      <c r="CW947" s="201">
        <f t="shared" si="2312"/>
        <v>0</v>
      </c>
      <c r="CX947" s="201">
        <f t="shared" si="2312"/>
        <v>0</v>
      </c>
      <c r="CY947" s="201">
        <f t="shared" si="2312"/>
        <v>0</v>
      </c>
      <c r="CZ947" s="201">
        <f t="shared" si="2312"/>
        <v>0</v>
      </c>
      <c r="DA947" s="201">
        <f t="shared" si="2312"/>
        <v>0</v>
      </c>
      <c r="DB947" s="201">
        <f t="shared" ref="DB947:EG947" si="2313">$E$947*$E$925*DB$849</f>
        <v>0</v>
      </c>
      <c r="DC947" s="201">
        <f t="shared" si="2313"/>
        <v>0</v>
      </c>
      <c r="DD947" s="201">
        <f t="shared" si="2313"/>
        <v>0</v>
      </c>
      <c r="DE947" s="201">
        <f t="shared" si="2313"/>
        <v>0</v>
      </c>
      <c r="DF947" s="201">
        <f t="shared" si="2313"/>
        <v>0</v>
      </c>
      <c r="DG947" s="201">
        <f t="shared" si="2313"/>
        <v>0</v>
      </c>
      <c r="DH947" s="201">
        <f t="shared" si="2313"/>
        <v>0</v>
      </c>
      <c r="DI947" s="201">
        <f t="shared" si="2313"/>
        <v>0</v>
      </c>
      <c r="DJ947" s="201">
        <f t="shared" si="2313"/>
        <v>0</v>
      </c>
      <c r="DK947" s="201">
        <f t="shared" si="2313"/>
        <v>0</v>
      </c>
      <c r="DL947" s="201">
        <f t="shared" si="2313"/>
        <v>0</v>
      </c>
      <c r="DM947" s="201">
        <f t="shared" si="2313"/>
        <v>0</v>
      </c>
      <c r="DN947" s="201">
        <f t="shared" si="2313"/>
        <v>0</v>
      </c>
      <c r="DO947" s="201">
        <f t="shared" si="2313"/>
        <v>0</v>
      </c>
      <c r="DP947" s="201">
        <f t="shared" si="2313"/>
        <v>0</v>
      </c>
      <c r="DQ947" s="201">
        <f t="shared" si="2313"/>
        <v>0</v>
      </c>
      <c r="DR947" s="201">
        <f t="shared" si="2313"/>
        <v>0</v>
      </c>
      <c r="DS947" s="201">
        <f t="shared" si="2313"/>
        <v>0</v>
      </c>
      <c r="DT947" s="201">
        <f t="shared" si="2313"/>
        <v>0</v>
      </c>
      <c r="DU947" s="201">
        <f t="shared" si="2313"/>
        <v>0</v>
      </c>
      <c r="DV947" s="201">
        <f t="shared" si="2313"/>
        <v>0</v>
      </c>
      <c r="DW947" s="201">
        <f t="shared" si="2313"/>
        <v>0</v>
      </c>
      <c r="DX947" s="201">
        <f t="shared" si="2313"/>
        <v>0</v>
      </c>
      <c r="DY947" s="201">
        <f t="shared" si="2313"/>
        <v>0</v>
      </c>
      <c r="DZ947" s="201">
        <f t="shared" si="2313"/>
        <v>0</v>
      </c>
      <c r="EA947" s="201">
        <f t="shared" si="2313"/>
        <v>0</v>
      </c>
      <c r="EB947" s="201">
        <f t="shared" si="2313"/>
        <v>0</v>
      </c>
      <c r="EC947" s="201">
        <f t="shared" si="2313"/>
        <v>0</v>
      </c>
      <c r="ED947" s="201">
        <f t="shared" si="2313"/>
        <v>0</v>
      </c>
      <c r="EE947" s="201">
        <f t="shared" si="2313"/>
        <v>0</v>
      </c>
      <c r="EF947" s="201">
        <f t="shared" si="2313"/>
        <v>0</v>
      </c>
      <c r="EG947" s="201">
        <f t="shared" si="2313"/>
        <v>0</v>
      </c>
      <c r="EH947" s="201">
        <f t="shared" ref="EH947:FR947" si="2314">$E$947*$E$925*EH$849</f>
        <v>0</v>
      </c>
      <c r="EI947" s="201">
        <f t="shared" si="2314"/>
        <v>0</v>
      </c>
      <c r="EJ947" s="201">
        <f t="shared" si="2314"/>
        <v>0</v>
      </c>
      <c r="EK947" s="201">
        <f t="shared" si="2314"/>
        <v>0</v>
      </c>
      <c r="EL947" s="201">
        <f t="shared" si="2314"/>
        <v>0</v>
      </c>
      <c r="EM947" s="201">
        <f t="shared" si="2314"/>
        <v>0</v>
      </c>
      <c r="EN947" s="201">
        <f t="shared" si="2314"/>
        <v>0</v>
      </c>
      <c r="EO947" s="201">
        <f t="shared" si="2314"/>
        <v>0</v>
      </c>
      <c r="EP947" s="201">
        <f t="shared" si="2314"/>
        <v>0</v>
      </c>
      <c r="EQ947" s="201">
        <f t="shared" si="2314"/>
        <v>0</v>
      </c>
      <c r="ER947" s="201">
        <f t="shared" si="2314"/>
        <v>0</v>
      </c>
      <c r="ES947" s="201">
        <f t="shared" si="2314"/>
        <v>0</v>
      </c>
      <c r="ET947" s="201">
        <f t="shared" si="2314"/>
        <v>0</v>
      </c>
      <c r="EU947" s="201">
        <f t="shared" si="2314"/>
        <v>0</v>
      </c>
      <c r="EV947" s="201">
        <f t="shared" si="2314"/>
        <v>0</v>
      </c>
      <c r="EW947" s="201">
        <f t="shared" si="2314"/>
        <v>0</v>
      </c>
      <c r="EX947" s="201">
        <f t="shared" si="2314"/>
        <v>0</v>
      </c>
      <c r="EY947" s="201">
        <f t="shared" si="2314"/>
        <v>0</v>
      </c>
      <c r="EZ947" s="201">
        <f t="shared" si="2314"/>
        <v>0</v>
      </c>
      <c r="FA947" s="201">
        <f t="shared" si="2314"/>
        <v>0</v>
      </c>
      <c r="FB947" s="201">
        <f t="shared" si="2314"/>
        <v>0</v>
      </c>
      <c r="FC947" s="201">
        <f t="shared" si="2314"/>
        <v>0</v>
      </c>
      <c r="FD947" s="201">
        <f t="shared" si="2314"/>
        <v>0</v>
      </c>
      <c r="FE947" s="201">
        <f t="shared" si="2314"/>
        <v>0</v>
      </c>
      <c r="FF947" s="201">
        <f t="shared" si="2314"/>
        <v>0</v>
      </c>
      <c r="FG947" s="201">
        <f t="shared" si="2314"/>
        <v>0</v>
      </c>
      <c r="FH947" s="201">
        <f t="shared" si="2314"/>
        <v>0</v>
      </c>
      <c r="FI947" s="201">
        <f t="shared" si="2314"/>
        <v>0</v>
      </c>
      <c r="FJ947" s="201">
        <f t="shared" si="2314"/>
        <v>0</v>
      </c>
      <c r="FK947" s="201">
        <f t="shared" si="2314"/>
        <v>0</v>
      </c>
      <c r="FL947" s="201">
        <f t="shared" si="2314"/>
        <v>0</v>
      </c>
      <c r="FM947" s="201">
        <f t="shared" si="2314"/>
        <v>0</v>
      </c>
      <c r="FN947" s="201">
        <f t="shared" si="2314"/>
        <v>0</v>
      </c>
      <c r="FO947" s="201">
        <f t="shared" si="2314"/>
        <v>0</v>
      </c>
      <c r="FP947" s="201">
        <f t="shared" si="2314"/>
        <v>0</v>
      </c>
      <c r="FQ947" s="201">
        <f t="shared" si="2314"/>
        <v>0</v>
      </c>
      <c r="FR947" s="201">
        <f t="shared" si="2314"/>
        <v>0</v>
      </c>
    </row>
    <row r="948" spans="2:174">
      <c r="C948" t="s">
        <v>243</v>
      </c>
      <c r="D948" s="144" t="s">
        <v>974</v>
      </c>
      <c r="E948" s="192">
        <f>INDEX(Assumptions!$G554:$G554,MATCH($A$1,Model_Number,0))</f>
        <v>0</v>
      </c>
      <c r="I948" s="168">
        <f>SUM(J948:FR948)</f>
        <v>0</v>
      </c>
      <c r="J948" s="201">
        <f t="shared" ref="J948:AO948" si="2315">$E$948*J$891*J$945*J$850</f>
        <v>0</v>
      </c>
      <c r="K948" s="201">
        <f t="shared" si="2315"/>
        <v>0</v>
      </c>
      <c r="L948" s="201">
        <f t="shared" si="2315"/>
        <v>0</v>
      </c>
      <c r="M948" s="201">
        <f t="shared" si="2315"/>
        <v>0</v>
      </c>
      <c r="N948" s="201">
        <f t="shared" si="2315"/>
        <v>0</v>
      </c>
      <c r="O948" s="201">
        <f t="shared" si="2315"/>
        <v>0</v>
      </c>
      <c r="P948" s="201">
        <f t="shared" si="2315"/>
        <v>0</v>
      </c>
      <c r="Q948" s="201">
        <f t="shared" si="2315"/>
        <v>0</v>
      </c>
      <c r="R948" s="201">
        <f t="shared" si="2315"/>
        <v>0</v>
      </c>
      <c r="S948" s="201">
        <f t="shared" si="2315"/>
        <v>0</v>
      </c>
      <c r="T948" s="201">
        <f t="shared" si="2315"/>
        <v>0</v>
      </c>
      <c r="U948" s="201">
        <f t="shared" si="2315"/>
        <v>0</v>
      </c>
      <c r="V948" s="201">
        <f t="shared" si="2315"/>
        <v>0</v>
      </c>
      <c r="W948" s="201">
        <f t="shared" si="2315"/>
        <v>0</v>
      </c>
      <c r="X948" s="201">
        <f t="shared" si="2315"/>
        <v>0</v>
      </c>
      <c r="Y948" s="201">
        <f t="shared" si="2315"/>
        <v>0</v>
      </c>
      <c r="Z948" s="201">
        <f t="shared" si="2315"/>
        <v>0</v>
      </c>
      <c r="AA948" s="201">
        <f t="shared" si="2315"/>
        <v>0</v>
      </c>
      <c r="AB948" s="201">
        <f t="shared" si="2315"/>
        <v>0</v>
      </c>
      <c r="AC948" s="201">
        <f t="shared" si="2315"/>
        <v>0</v>
      </c>
      <c r="AD948" s="201">
        <f t="shared" si="2315"/>
        <v>0</v>
      </c>
      <c r="AE948" s="201">
        <f t="shared" si="2315"/>
        <v>0</v>
      </c>
      <c r="AF948" s="201">
        <f t="shared" si="2315"/>
        <v>0</v>
      </c>
      <c r="AG948" s="201">
        <f t="shared" si="2315"/>
        <v>0</v>
      </c>
      <c r="AH948" s="201">
        <f t="shared" si="2315"/>
        <v>0</v>
      </c>
      <c r="AI948" s="201">
        <f t="shared" si="2315"/>
        <v>0</v>
      </c>
      <c r="AJ948" s="201">
        <f t="shared" si="2315"/>
        <v>0</v>
      </c>
      <c r="AK948" s="201">
        <f t="shared" si="2315"/>
        <v>0</v>
      </c>
      <c r="AL948" s="201">
        <f t="shared" si="2315"/>
        <v>0</v>
      </c>
      <c r="AM948" s="201">
        <f t="shared" si="2315"/>
        <v>0</v>
      </c>
      <c r="AN948" s="201">
        <f t="shared" si="2315"/>
        <v>0</v>
      </c>
      <c r="AO948" s="201">
        <f t="shared" si="2315"/>
        <v>0</v>
      </c>
      <c r="AP948" s="201">
        <f t="shared" ref="AP948:BU948" si="2316">$E$948*AP$891*AP$945*AP$850</f>
        <v>0</v>
      </c>
      <c r="AQ948" s="201">
        <f t="shared" si="2316"/>
        <v>0</v>
      </c>
      <c r="AR948" s="201">
        <f t="shared" si="2316"/>
        <v>0</v>
      </c>
      <c r="AS948" s="201">
        <f t="shared" si="2316"/>
        <v>0</v>
      </c>
      <c r="AT948" s="201">
        <f t="shared" si="2316"/>
        <v>0</v>
      </c>
      <c r="AU948" s="201">
        <f t="shared" si="2316"/>
        <v>0</v>
      </c>
      <c r="AV948" s="201">
        <f t="shared" si="2316"/>
        <v>0</v>
      </c>
      <c r="AW948" s="201">
        <f t="shared" si="2316"/>
        <v>0</v>
      </c>
      <c r="AX948" s="201">
        <f t="shared" si="2316"/>
        <v>0</v>
      </c>
      <c r="AY948" s="201">
        <f t="shared" si="2316"/>
        <v>0</v>
      </c>
      <c r="AZ948" s="201">
        <f t="shared" si="2316"/>
        <v>0</v>
      </c>
      <c r="BA948" s="201">
        <f t="shared" si="2316"/>
        <v>0</v>
      </c>
      <c r="BB948" s="201">
        <f t="shared" si="2316"/>
        <v>0</v>
      </c>
      <c r="BC948" s="201">
        <f t="shared" si="2316"/>
        <v>0</v>
      </c>
      <c r="BD948" s="201">
        <f t="shared" si="2316"/>
        <v>0</v>
      </c>
      <c r="BE948" s="201">
        <f t="shared" si="2316"/>
        <v>0</v>
      </c>
      <c r="BF948" s="201">
        <f t="shared" si="2316"/>
        <v>0</v>
      </c>
      <c r="BG948" s="201">
        <f t="shared" si="2316"/>
        <v>0</v>
      </c>
      <c r="BH948" s="201">
        <f t="shared" si="2316"/>
        <v>0</v>
      </c>
      <c r="BI948" s="201">
        <f t="shared" si="2316"/>
        <v>0</v>
      </c>
      <c r="BJ948" s="201">
        <f t="shared" si="2316"/>
        <v>0</v>
      </c>
      <c r="BK948" s="201">
        <f t="shared" si="2316"/>
        <v>0</v>
      </c>
      <c r="BL948" s="201">
        <f t="shared" si="2316"/>
        <v>0</v>
      </c>
      <c r="BM948" s="201">
        <f t="shared" si="2316"/>
        <v>0</v>
      </c>
      <c r="BN948" s="201">
        <f t="shared" si="2316"/>
        <v>0</v>
      </c>
      <c r="BO948" s="201">
        <f t="shared" si="2316"/>
        <v>0</v>
      </c>
      <c r="BP948" s="201">
        <f t="shared" si="2316"/>
        <v>0</v>
      </c>
      <c r="BQ948" s="201">
        <f t="shared" si="2316"/>
        <v>0</v>
      </c>
      <c r="BR948" s="201">
        <f t="shared" si="2316"/>
        <v>0</v>
      </c>
      <c r="BS948" s="201">
        <f t="shared" si="2316"/>
        <v>0</v>
      </c>
      <c r="BT948" s="201">
        <f t="shared" si="2316"/>
        <v>0</v>
      </c>
      <c r="BU948" s="201">
        <f t="shared" si="2316"/>
        <v>0</v>
      </c>
      <c r="BV948" s="201">
        <f t="shared" ref="BV948:DA948" si="2317">$E$948*BV$891*BV$945*BV$850</f>
        <v>0</v>
      </c>
      <c r="BW948" s="201">
        <f t="shared" si="2317"/>
        <v>0</v>
      </c>
      <c r="BX948" s="201">
        <f t="shared" si="2317"/>
        <v>0</v>
      </c>
      <c r="BY948" s="201">
        <f t="shared" si="2317"/>
        <v>0</v>
      </c>
      <c r="BZ948" s="201">
        <f t="shared" si="2317"/>
        <v>0</v>
      </c>
      <c r="CA948" s="201">
        <f t="shared" si="2317"/>
        <v>0</v>
      </c>
      <c r="CB948" s="201">
        <f t="shared" si="2317"/>
        <v>0</v>
      </c>
      <c r="CC948" s="201">
        <f t="shared" si="2317"/>
        <v>0</v>
      </c>
      <c r="CD948" s="201">
        <f t="shared" si="2317"/>
        <v>0</v>
      </c>
      <c r="CE948" s="201">
        <f t="shared" si="2317"/>
        <v>0</v>
      </c>
      <c r="CF948" s="201">
        <f t="shared" si="2317"/>
        <v>0</v>
      </c>
      <c r="CG948" s="201">
        <f t="shared" si="2317"/>
        <v>0</v>
      </c>
      <c r="CH948" s="201">
        <f t="shared" si="2317"/>
        <v>0</v>
      </c>
      <c r="CI948" s="201">
        <f t="shared" si="2317"/>
        <v>0</v>
      </c>
      <c r="CJ948" s="201">
        <f t="shared" si="2317"/>
        <v>0</v>
      </c>
      <c r="CK948" s="201">
        <f t="shared" si="2317"/>
        <v>0</v>
      </c>
      <c r="CL948" s="201">
        <f t="shared" si="2317"/>
        <v>0</v>
      </c>
      <c r="CM948" s="201">
        <f t="shared" si="2317"/>
        <v>0</v>
      </c>
      <c r="CN948" s="201">
        <f t="shared" si="2317"/>
        <v>0</v>
      </c>
      <c r="CO948" s="201">
        <f t="shared" si="2317"/>
        <v>0</v>
      </c>
      <c r="CP948" s="201">
        <f t="shared" si="2317"/>
        <v>0</v>
      </c>
      <c r="CQ948" s="201">
        <f t="shared" si="2317"/>
        <v>0</v>
      </c>
      <c r="CR948" s="201">
        <f t="shared" si="2317"/>
        <v>0</v>
      </c>
      <c r="CS948" s="201">
        <f t="shared" si="2317"/>
        <v>0</v>
      </c>
      <c r="CT948" s="201">
        <f t="shared" si="2317"/>
        <v>0</v>
      </c>
      <c r="CU948" s="201">
        <f t="shared" si="2317"/>
        <v>0</v>
      </c>
      <c r="CV948" s="201">
        <f t="shared" si="2317"/>
        <v>0</v>
      </c>
      <c r="CW948" s="201">
        <f t="shared" si="2317"/>
        <v>0</v>
      </c>
      <c r="CX948" s="201">
        <f t="shared" si="2317"/>
        <v>0</v>
      </c>
      <c r="CY948" s="201">
        <f t="shared" si="2317"/>
        <v>0</v>
      </c>
      <c r="CZ948" s="201">
        <f t="shared" si="2317"/>
        <v>0</v>
      </c>
      <c r="DA948" s="201">
        <f t="shared" si="2317"/>
        <v>0</v>
      </c>
      <c r="DB948" s="201">
        <f t="shared" ref="DB948:EG948" si="2318">$E$948*DB$891*DB$945*DB$850</f>
        <v>0</v>
      </c>
      <c r="DC948" s="201">
        <f t="shared" si="2318"/>
        <v>0</v>
      </c>
      <c r="DD948" s="201">
        <f t="shared" si="2318"/>
        <v>0</v>
      </c>
      <c r="DE948" s="201">
        <f t="shared" si="2318"/>
        <v>0</v>
      </c>
      <c r="DF948" s="201">
        <f t="shared" si="2318"/>
        <v>0</v>
      </c>
      <c r="DG948" s="201">
        <f t="shared" si="2318"/>
        <v>0</v>
      </c>
      <c r="DH948" s="201">
        <f t="shared" si="2318"/>
        <v>0</v>
      </c>
      <c r="DI948" s="201">
        <f t="shared" si="2318"/>
        <v>0</v>
      </c>
      <c r="DJ948" s="201">
        <f t="shared" si="2318"/>
        <v>0</v>
      </c>
      <c r="DK948" s="201">
        <f t="shared" si="2318"/>
        <v>0</v>
      </c>
      <c r="DL948" s="201">
        <f t="shared" si="2318"/>
        <v>0</v>
      </c>
      <c r="DM948" s="201">
        <f t="shared" si="2318"/>
        <v>0</v>
      </c>
      <c r="DN948" s="201">
        <f t="shared" si="2318"/>
        <v>0</v>
      </c>
      <c r="DO948" s="201">
        <f t="shared" si="2318"/>
        <v>0</v>
      </c>
      <c r="DP948" s="201">
        <f t="shared" si="2318"/>
        <v>0</v>
      </c>
      <c r="DQ948" s="201">
        <f t="shared" si="2318"/>
        <v>0</v>
      </c>
      <c r="DR948" s="201">
        <f t="shared" si="2318"/>
        <v>0</v>
      </c>
      <c r="DS948" s="201">
        <f t="shared" si="2318"/>
        <v>0</v>
      </c>
      <c r="DT948" s="201">
        <f t="shared" si="2318"/>
        <v>0</v>
      </c>
      <c r="DU948" s="201">
        <f t="shared" si="2318"/>
        <v>0</v>
      </c>
      <c r="DV948" s="201">
        <f t="shared" si="2318"/>
        <v>0</v>
      </c>
      <c r="DW948" s="201">
        <f t="shared" si="2318"/>
        <v>0</v>
      </c>
      <c r="DX948" s="201">
        <f t="shared" si="2318"/>
        <v>0</v>
      </c>
      <c r="DY948" s="201">
        <f t="shared" si="2318"/>
        <v>0</v>
      </c>
      <c r="DZ948" s="201">
        <f t="shared" si="2318"/>
        <v>0</v>
      </c>
      <c r="EA948" s="201">
        <f t="shared" si="2318"/>
        <v>0</v>
      </c>
      <c r="EB948" s="201">
        <f t="shared" si="2318"/>
        <v>0</v>
      </c>
      <c r="EC948" s="201">
        <f t="shared" si="2318"/>
        <v>0</v>
      </c>
      <c r="ED948" s="201">
        <f t="shared" si="2318"/>
        <v>0</v>
      </c>
      <c r="EE948" s="201">
        <f t="shared" si="2318"/>
        <v>0</v>
      </c>
      <c r="EF948" s="201">
        <f t="shared" si="2318"/>
        <v>0</v>
      </c>
      <c r="EG948" s="201">
        <f t="shared" si="2318"/>
        <v>0</v>
      </c>
      <c r="EH948" s="201">
        <f t="shared" ref="EH948:FR948" si="2319">$E$948*EH$891*EH$945*EH$850</f>
        <v>0</v>
      </c>
      <c r="EI948" s="201">
        <f t="shared" si="2319"/>
        <v>0</v>
      </c>
      <c r="EJ948" s="201">
        <f t="shared" si="2319"/>
        <v>0</v>
      </c>
      <c r="EK948" s="201">
        <f t="shared" si="2319"/>
        <v>0</v>
      </c>
      <c r="EL948" s="201">
        <f t="shared" si="2319"/>
        <v>0</v>
      </c>
      <c r="EM948" s="201">
        <f t="shared" si="2319"/>
        <v>0</v>
      </c>
      <c r="EN948" s="201">
        <f t="shared" si="2319"/>
        <v>0</v>
      </c>
      <c r="EO948" s="201">
        <f t="shared" si="2319"/>
        <v>0</v>
      </c>
      <c r="EP948" s="201">
        <f t="shared" si="2319"/>
        <v>0</v>
      </c>
      <c r="EQ948" s="201">
        <f t="shared" si="2319"/>
        <v>0</v>
      </c>
      <c r="ER948" s="201">
        <f t="shared" si="2319"/>
        <v>0</v>
      </c>
      <c r="ES948" s="201">
        <f t="shared" si="2319"/>
        <v>0</v>
      </c>
      <c r="ET948" s="201">
        <f t="shared" si="2319"/>
        <v>0</v>
      </c>
      <c r="EU948" s="201">
        <f t="shared" si="2319"/>
        <v>0</v>
      </c>
      <c r="EV948" s="201">
        <f t="shared" si="2319"/>
        <v>0</v>
      </c>
      <c r="EW948" s="201">
        <f t="shared" si="2319"/>
        <v>0</v>
      </c>
      <c r="EX948" s="201">
        <f t="shared" si="2319"/>
        <v>0</v>
      </c>
      <c r="EY948" s="201">
        <f t="shared" si="2319"/>
        <v>0</v>
      </c>
      <c r="EZ948" s="201">
        <f t="shared" si="2319"/>
        <v>0</v>
      </c>
      <c r="FA948" s="201">
        <f t="shared" si="2319"/>
        <v>0</v>
      </c>
      <c r="FB948" s="201">
        <f t="shared" si="2319"/>
        <v>0</v>
      </c>
      <c r="FC948" s="201">
        <f t="shared" si="2319"/>
        <v>0</v>
      </c>
      <c r="FD948" s="201">
        <f t="shared" si="2319"/>
        <v>0</v>
      </c>
      <c r="FE948" s="201">
        <f t="shared" si="2319"/>
        <v>0</v>
      </c>
      <c r="FF948" s="201">
        <f t="shared" si="2319"/>
        <v>0</v>
      </c>
      <c r="FG948" s="201">
        <f t="shared" si="2319"/>
        <v>0</v>
      </c>
      <c r="FH948" s="201">
        <f t="shared" si="2319"/>
        <v>0</v>
      </c>
      <c r="FI948" s="201">
        <f t="shared" si="2319"/>
        <v>0</v>
      </c>
      <c r="FJ948" s="201">
        <f t="shared" si="2319"/>
        <v>0</v>
      </c>
      <c r="FK948" s="201">
        <f t="shared" si="2319"/>
        <v>0</v>
      </c>
      <c r="FL948" s="201">
        <f t="shared" si="2319"/>
        <v>0</v>
      </c>
      <c r="FM948" s="201">
        <f t="shared" si="2319"/>
        <v>0</v>
      </c>
      <c r="FN948" s="201">
        <f t="shared" si="2319"/>
        <v>0</v>
      </c>
      <c r="FO948" s="201">
        <f t="shared" si="2319"/>
        <v>0</v>
      </c>
      <c r="FP948" s="201">
        <f t="shared" si="2319"/>
        <v>0</v>
      </c>
      <c r="FQ948" s="201">
        <f t="shared" si="2319"/>
        <v>0</v>
      </c>
      <c r="FR948" s="201">
        <f t="shared" si="2319"/>
        <v>0</v>
      </c>
    </row>
    <row r="949" spans="2:174">
      <c r="C949" t="s">
        <v>763</v>
      </c>
      <c r="D949" s="144" t="s">
        <v>974</v>
      </c>
      <c r="E949" s="265">
        <f>INDEX(Assumptions!$G568:$G568,MATCH($A$1,Model_Number,0))</f>
        <v>2.5000000000000001E-3</v>
      </c>
      <c r="I949" s="168">
        <f ca="1">SUM(J949:FR949)</f>
        <v>637.93902986750504</v>
      </c>
      <c r="J949" s="201">
        <f t="shared" ref="J949:AO949" si="2320">$E949 * J9 * $I905 * (J904 &gt; BS_Rounding_Tolerance)</f>
        <v>0</v>
      </c>
      <c r="K949" s="201">
        <f t="shared" ca="1" si="2320"/>
        <v>0</v>
      </c>
      <c r="L949" s="201">
        <f t="shared" ca="1" si="2320"/>
        <v>0</v>
      </c>
      <c r="M949" s="201">
        <f t="shared" ca="1" si="2320"/>
        <v>0</v>
      </c>
      <c r="N949" s="201">
        <f t="shared" ca="1" si="2320"/>
        <v>0</v>
      </c>
      <c r="O949" s="201">
        <f t="shared" ca="1" si="2320"/>
        <v>0</v>
      </c>
      <c r="P949" s="201">
        <f t="shared" ca="1" si="2320"/>
        <v>0</v>
      </c>
      <c r="Q949" s="201">
        <f t="shared" ca="1" si="2320"/>
        <v>0</v>
      </c>
      <c r="R949" s="201">
        <f t="shared" ca="1" si="2320"/>
        <v>0</v>
      </c>
      <c r="S949" s="201">
        <f t="shared" ca="1" si="2320"/>
        <v>0</v>
      </c>
      <c r="T949" s="201">
        <f t="shared" ca="1" si="2320"/>
        <v>0</v>
      </c>
      <c r="U949" s="201">
        <f t="shared" ca="1" si="2320"/>
        <v>0</v>
      </c>
      <c r="V949" s="201">
        <f t="shared" ca="1" si="2320"/>
        <v>0</v>
      </c>
      <c r="W949" s="201">
        <f t="shared" ca="1" si="2320"/>
        <v>0</v>
      </c>
      <c r="X949" s="201">
        <f t="shared" ca="1" si="2320"/>
        <v>0</v>
      </c>
      <c r="Y949" s="201">
        <f t="shared" ca="1" si="2320"/>
        <v>0</v>
      </c>
      <c r="Z949" s="201">
        <f t="shared" ca="1" si="2320"/>
        <v>0</v>
      </c>
      <c r="AA949" s="201">
        <f t="shared" ca="1" si="2320"/>
        <v>0</v>
      </c>
      <c r="AB949" s="201">
        <f t="shared" ca="1" si="2320"/>
        <v>0</v>
      </c>
      <c r="AC949" s="201">
        <f t="shared" ca="1" si="2320"/>
        <v>160.68493150684932</v>
      </c>
      <c r="AD949" s="201">
        <f t="shared" ca="1" si="2320"/>
        <v>158.50409836065575</v>
      </c>
      <c r="AE949" s="201">
        <f t="shared" ca="1" si="2320"/>
        <v>158.50409836065575</v>
      </c>
      <c r="AF949" s="201">
        <f t="shared" ca="1" si="2320"/>
        <v>160.24590163934425</v>
      </c>
      <c r="AG949" s="201">
        <f t="shared" ca="1" si="2320"/>
        <v>0</v>
      </c>
      <c r="AH949" s="201">
        <f t="shared" ca="1" si="2320"/>
        <v>0</v>
      </c>
      <c r="AI949" s="201">
        <f t="shared" ca="1" si="2320"/>
        <v>0</v>
      </c>
      <c r="AJ949" s="201">
        <f t="shared" ca="1" si="2320"/>
        <v>0</v>
      </c>
      <c r="AK949" s="201">
        <f t="shared" ca="1" si="2320"/>
        <v>0</v>
      </c>
      <c r="AL949" s="201">
        <f t="shared" ca="1" si="2320"/>
        <v>0</v>
      </c>
      <c r="AM949" s="201">
        <f t="shared" ca="1" si="2320"/>
        <v>0</v>
      </c>
      <c r="AN949" s="201">
        <f t="shared" ca="1" si="2320"/>
        <v>0</v>
      </c>
      <c r="AO949" s="201">
        <f t="shared" ca="1" si="2320"/>
        <v>0</v>
      </c>
      <c r="AP949" s="201">
        <f t="shared" ref="AP949:BU949" ca="1" si="2321">$E949 * AP9 * $I905 * (AP904 &gt; BS_Rounding_Tolerance)</f>
        <v>0</v>
      </c>
      <c r="AQ949" s="201">
        <f t="shared" ca="1" si="2321"/>
        <v>0</v>
      </c>
      <c r="AR949" s="201">
        <f t="shared" ca="1" si="2321"/>
        <v>0</v>
      </c>
      <c r="AS949" s="201">
        <f t="shared" ca="1" si="2321"/>
        <v>0</v>
      </c>
      <c r="AT949" s="201">
        <f t="shared" ca="1" si="2321"/>
        <v>0</v>
      </c>
      <c r="AU949" s="201">
        <f t="shared" ca="1" si="2321"/>
        <v>0</v>
      </c>
      <c r="AV949" s="201">
        <f t="shared" ca="1" si="2321"/>
        <v>0</v>
      </c>
      <c r="AW949" s="201">
        <f t="shared" ca="1" si="2321"/>
        <v>0</v>
      </c>
      <c r="AX949" s="201">
        <f t="shared" ca="1" si="2321"/>
        <v>0</v>
      </c>
      <c r="AY949" s="201">
        <f t="shared" ca="1" si="2321"/>
        <v>0</v>
      </c>
      <c r="AZ949" s="201">
        <f t="shared" ca="1" si="2321"/>
        <v>0</v>
      </c>
      <c r="BA949" s="201">
        <f t="shared" ca="1" si="2321"/>
        <v>0</v>
      </c>
      <c r="BB949" s="201">
        <f t="shared" ca="1" si="2321"/>
        <v>0</v>
      </c>
      <c r="BC949" s="201">
        <f t="shared" ca="1" si="2321"/>
        <v>0</v>
      </c>
      <c r="BD949" s="201">
        <f t="shared" ca="1" si="2321"/>
        <v>0</v>
      </c>
      <c r="BE949" s="201">
        <f t="shared" ca="1" si="2321"/>
        <v>0</v>
      </c>
      <c r="BF949" s="201">
        <f t="shared" ca="1" si="2321"/>
        <v>0</v>
      </c>
      <c r="BG949" s="201">
        <f t="shared" ca="1" si="2321"/>
        <v>0</v>
      </c>
      <c r="BH949" s="201">
        <f t="shared" ca="1" si="2321"/>
        <v>0</v>
      </c>
      <c r="BI949" s="201">
        <f t="shared" ca="1" si="2321"/>
        <v>0</v>
      </c>
      <c r="BJ949" s="201">
        <f t="shared" ca="1" si="2321"/>
        <v>0</v>
      </c>
      <c r="BK949" s="201">
        <f t="shared" ca="1" si="2321"/>
        <v>0</v>
      </c>
      <c r="BL949" s="201">
        <f t="shared" ca="1" si="2321"/>
        <v>0</v>
      </c>
      <c r="BM949" s="201">
        <f t="shared" ca="1" si="2321"/>
        <v>0</v>
      </c>
      <c r="BN949" s="201">
        <f t="shared" ca="1" si="2321"/>
        <v>0</v>
      </c>
      <c r="BO949" s="201">
        <f t="shared" ca="1" si="2321"/>
        <v>0</v>
      </c>
      <c r="BP949" s="201">
        <f t="shared" ca="1" si="2321"/>
        <v>0</v>
      </c>
      <c r="BQ949" s="201">
        <f t="shared" ca="1" si="2321"/>
        <v>0</v>
      </c>
      <c r="BR949" s="201">
        <f t="shared" ca="1" si="2321"/>
        <v>0</v>
      </c>
      <c r="BS949" s="201">
        <f t="shared" ca="1" si="2321"/>
        <v>0</v>
      </c>
      <c r="BT949" s="201">
        <f t="shared" ca="1" si="2321"/>
        <v>0</v>
      </c>
      <c r="BU949" s="201">
        <f t="shared" ca="1" si="2321"/>
        <v>0</v>
      </c>
      <c r="BV949" s="201">
        <f t="shared" ref="BV949:DA949" ca="1" si="2322">$E949 * BV9 * $I905 * (BV904 &gt; BS_Rounding_Tolerance)</f>
        <v>0</v>
      </c>
      <c r="BW949" s="201">
        <f t="shared" ca="1" si="2322"/>
        <v>0</v>
      </c>
      <c r="BX949" s="201">
        <f t="shared" ca="1" si="2322"/>
        <v>0</v>
      </c>
      <c r="BY949" s="201">
        <f t="shared" ca="1" si="2322"/>
        <v>0</v>
      </c>
      <c r="BZ949" s="201">
        <f t="shared" ca="1" si="2322"/>
        <v>0</v>
      </c>
      <c r="CA949" s="201">
        <f t="shared" ca="1" si="2322"/>
        <v>0</v>
      </c>
      <c r="CB949" s="201">
        <f t="shared" ca="1" si="2322"/>
        <v>0</v>
      </c>
      <c r="CC949" s="201">
        <f t="shared" ca="1" si="2322"/>
        <v>0</v>
      </c>
      <c r="CD949" s="201">
        <f t="shared" ca="1" si="2322"/>
        <v>0</v>
      </c>
      <c r="CE949" s="201">
        <f t="shared" ca="1" si="2322"/>
        <v>0</v>
      </c>
      <c r="CF949" s="201">
        <f t="shared" ca="1" si="2322"/>
        <v>0</v>
      </c>
      <c r="CG949" s="201">
        <f t="shared" ca="1" si="2322"/>
        <v>0</v>
      </c>
      <c r="CH949" s="201">
        <f t="shared" ca="1" si="2322"/>
        <v>0</v>
      </c>
      <c r="CI949" s="201">
        <f t="shared" ca="1" si="2322"/>
        <v>0</v>
      </c>
      <c r="CJ949" s="201">
        <f t="shared" ca="1" si="2322"/>
        <v>0</v>
      </c>
      <c r="CK949" s="201">
        <f t="shared" ca="1" si="2322"/>
        <v>0</v>
      </c>
      <c r="CL949" s="201">
        <f t="shared" ca="1" si="2322"/>
        <v>0</v>
      </c>
      <c r="CM949" s="201">
        <f t="shared" ca="1" si="2322"/>
        <v>0</v>
      </c>
      <c r="CN949" s="201">
        <f t="shared" ca="1" si="2322"/>
        <v>0</v>
      </c>
      <c r="CO949" s="201">
        <f t="shared" ca="1" si="2322"/>
        <v>0</v>
      </c>
      <c r="CP949" s="201">
        <f t="shared" ca="1" si="2322"/>
        <v>0</v>
      </c>
      <c r="CQ949" s="201">
        <f t="shared" ca="1" si="2322"/>
        <v>0</v>
      </c>
      <c r="CR949" s="201">
        <f t="shared" ca="1" si="2322"/>
        <v>0</v>
      </c>
      <c r="CS949" s="201">
        <f t="shared" ca="1" si="2322"/>
        <v>0</v>
      </c>
      <c r="CT949" s="201">
        <f t="shared" ca="1" si="2322"/>
        <v>0</v>
      </c>
      <c r="CU949" s="201">
        <f t="shared" ca="1" si="2322"/>
        <v>0</v>
      </c>
      <c r="CV949" s="201">
        <f t="shared" ca="1" si="2322"/>
        <v>0</v>
      </c>
      <c r="CW949" s="201">
        <f t="shared" ca="1" si="2322"/>
        <v>0</v>
      </c>
      <c r="CX949" s="201">
        <f t="shared" ca="1" si="2322"/>
        <v>0</v>
      </c>
      <c r="CY949" s="201">
        <f t="shared" ca="1" si="2322"/>
        <v>0</v>
      </c>
      <c r="CZ949" s="201">
        <f t="shared" ca="1" si="2322"/>
        <v>0</v>
      </c>
      <c r="DA949" s="201">
        <f t="shared" ca="1" si="2322"/>
        <v>0</v>
      </c>
      <c r="DB949" s="201">
        <f t="shared" ref="DB949:EG949" ca="1" si="2323">$E949 * DB9 * $I905 * (DB904 &gt; BS_Rounding_Tolerance)</f>
        <v>0</v>
      </c>
      <c r="DC949" s="201">
        <f t="shared" ca="1" si="2323"/>
        <v>0</v>
      </c>
      <c r="DD949" s="201">
        <f t="shared" ca="1" si="2323"/>
        <v>0</v>
      </c>
      <c r="DE949" s="201">
        <f t="shared" ca="1" si="2323"/>
        <v>0</v>
      </c>
      <c r="DF949" s="201">
        <f t="shared" ca="1" si="2323"/>
        <v>0</v>
      </c>
      <c r="DG949" s="201">
        <f t="shared" ca="1" si="2323"/>
        <v>0</v>
      </c>
      <c r="DH949" s="201">
        <f t="shared" ca="1" si="2323"/>
        <v>0</v>
      </c>
      <c r="DI949" s="201">
        <f t="shared" ca="1" si="2323"/>
        <v>0</v>
      </c>
      <c r="DJ949" s="201">
        <f t="shared" ca="1" si="2323"/>
        <v>0</v>
      </c>
      <c r="DK949" s="201">
        <f t="shared" ca="1" si="2323"/>
        <v>0</v>
      </c>
      <c r="DL949" s="201">
        <f t="shared" ca="1" si="2323"/>
        <v>0</v>
      </c>
      <c r="DM949" s="201">
        <f t="shared" ca="1" si="2323"/>
        <v>0</v>
      </c>
      <c r="DN949" s="201">
        <f t="shared" ca="1" si="2323"/>
        <v>0</v>
      </c>
      <c r="DO949" s="201">
        <f t="shared" ca="1" si="2323"/>
        <v>0</v>
      </c>
      <c r="DP949" s="201">
        <f t="shared" ca="1" si="2323"/>
        <v>0</v>
      </c>
      <c r="DQ949" s="201">
        <f t="shared" ca="1" si="2323"/>
        <v>0</v>
      </c>
      <c r="DR949" s="201">
        <f t="shared" ca="1" si="2323"/>
        <v>0</v>
      </c>
      <c r="DS949" s="201">
        <f t="shared" ca="1" si="2323"/>
        <v>0</v>
      </c>
      <c r="DT949" s="201">
        <f t="shared" ca="1" si="2323"/>
        <v>0</v>
      </c>
      <c r="DU949" s="201">
        <f t="shared" ca="1" si="2323"/>
        <v>0</v>
      </c>
      <c r="DV949" s="201">
        <f t="shared" ca="1" si="2323"/>
        <v>0</v>
      </c>
      <c r="DW949" s="201">
        <f t="shared" ca="1" si="2323"/>
        <v>0</v>
      </c>
      <c r="DX949" s="201">
        <f t="shared" ca="1" si="2323"/>
        <v>0</v>
      </c>
      <c r="DY949" s="201">
        <f t="shared" ca="1" si="2323"/>
        <v>0</v>
      </c>
      <c r="DZ949" s="201">
        <f t="shared" ca="1" si="2323"/>
        <v>0</v>
      </c>
      <c r="EA949" s="201">
        <f t="shared" ca="1" si="2323"/>
        <v>0</v>
      </c>
      <c r="EB949" s="201">
        <f t="shared" ca="1" si="2323"/>
        <v>0</v>
      </c>
      <c r="EC949" s="201">
        <f t="shared" ca="1" si="2323"/>
        <v>0</v>
      </c>
      <c r="ED949" s="201">
        <f t="shared" ca="1" si="2323"/>
        <v>0</v>
      </c>
      <c r="EE949" s="201">
        <f t="shared" ca="1" si="2323"/>
        <v>0</v>
      </c>
      <c r="EF949" s="201">
        <f t="shared" ca="1" si="2323"/>
        <v>0</v>
      </c>
      <c r="EG949" s="201">
        <f t="shared" ca="1" si="2323"/>
        <v>0</v>
      </c>
      <c r="EH949" s="201">
        <f t="shared" ref="EH949:FR949" ca="1" si="2324">$E949 * EH9 * $I905 * (EH904 &gt; BS_Rounding_Tolerance)</f>
        <v>0</v>
      </c>
      <c r="EI949" s="201">
        <f t="shared" ca="1" si="2324"/>
        <v>0</v>
      </c>
      <c r="EJ949" s="201">
        <f t="shared" ca="1" si="2324"/>
        <v>0</v>
      </c>
      <c r="EK949" s="201">
        <f t="shared" ca="1" si="2324"/>
        <v>0</v>
      </c>
      <c r="EL949" s="201">
        <f t="shared" ca="1" si="2324"/>
        <v>0</v>
      </c>
      <c r="EM949" s="201">
        <f t="shared" ca="1" si="2324"/>
        <v>0</v>
      </c>
      <c r="EN949" s="201">
        <f t="shared" ca="1" si="2324"/>
        <v>0</v>
      </c>
      <c r="EO949" s="201">
        <f t="shared" ca="1" si="2324"/>
        <v>0</v>
      </c>
      <c r="EP949" s="201">
        <f t="shared" ca="1" si="2324"/>
        <v>0</v>
      </c>
      <c r="EQ949" s="201">
        <f t="shared" ca="1" si="2324"/>
        <v>0</v>
      </c>
      <c r="ER949" s="201">
        <f t="shared" ca="1" si="2324"/>
        <v>0</v>
      </c>
      <c r="ES949" s="201">
        <f t="shared" ca="1" si="2324"/>
        <v>0</v>
      </c>
      <c r="ET949" s="201">
        <f t="shared" ca="1" si="2324"/>
        <v>0</v>
      </c>
      <c r="EU949" s="201">
        <f t="shared" ca="1" si="2324"/>
        <v>0</v>
      </c>
      <c r="EV949" s="201">
        <f t="shared" ca="1" si="2324"/>
        <v>0</v>
      </c>
      <c r="EW949" s="201">
        <f t="shared" ca="1" si="2324"/>
        <v>0</v>
      </c>
      <c r="EX949" s="201">
        <f t="shared" ca="1" si="2324"/>
        <v>0</v>
      </c>
      <c r="EY949" s="201">
        <f t="shared" ca="1" si="2324"/>
        <v>0</v>
      </c>
      <c r="EZ949" s="201">
        <f t="shared" ca="1" si="2324"/>
        <v>0</v>
      </c>
      <c r="FA949" s="201">
        <f t="shared" ca="1" si="2324"/>
        <v>0</v>
      </c>
      <c r="FB949" s="201">
        <f t="shared" ca="1" si="2324"/>
        <v>0</v>
      </c>
      <c r="FC949" s="201">
        <f t="shared" ca="1" si="2324"/>
        <v>0</v>
      </c>
      <c r="FD949" s="201">
        <f t="shared" ca="1" si="2324"/>
        <v>0</v>
      </c>
      <c r="FE949" s="201">
        <f t="shared" ca="1" si="2324"/>
        <v>0</v>
      </c>
      <c r="FF949" s="201">
        <f t="shared" ca="1" si="2324"/>
        <v>0</v>
      </c>
      <c r="FG949" s="201">
        <f t="shared" ca="1" si="2324"/>
        <v>0</v>
      </c>
      <c r="FH949" s="201">
        <f t="shared" ca="1" si="2324"/>
        <v>0</v>
      </c>
      <c r="FI949" s="201">
        <f t="shared" ca="1" si="2324"/>
        <v>0</v>
      </c>
      <c r="FJ949" s="201">
        <f t="shared" ca="1" si="2324"/>
        <v>0</v>
      </c>
      <c r="FK949" s="201">
        <f t="shared" ca="1" si="2324"/>
        <v>0</v>
      </c>
      <c r="FL949" s="201">
        <f t="shared" ca="1" si="2324"/>
        <v>0</v>
      </c>
      <c r="FM949" s="201">
        <f t="shared" ca="1" si="2324"/>
        <v>0</v>
      </c>
      <c r="FN949" s="201">
        <f t="shared" ca="1" si="2324"/>
        <v>0</v>
      </c>
      <c r="FO949" s="201">
        <f t="shared" ca="1" si="2324"/>
        <v>0</v>
      </c>
      <c r="FP949" s="201">
        <f t="shared" ca="1" si="2324"/>
        <v>0</v>
      </c>
      <c r="FQ949" s="201">
        <f t="shared" ca="1" si="2324"/>
        <v>0</v>
      </c>
      <c r="FR949" s="201">
        <f t="shared" ca="1" si="2324"/>
        <v>0</v>
      </c>
    </row>
    <row r="950" spans="2:174">
      <c r="C950" t="s">
        <v>1153</v>
      </c>
      <c r="D950" s="144" t="s">
        <v>974</v>
      </c>
      <c r="E950" s="321">
        <f>INDEX(Assumptions!$G$569:$G$569,MATCH($A$1,Model_Number,0))</f>
        <v>100000</v>
      </c>
      <c r="I950" s="168">
        <f ca="1">SUM(J950:FR950)</f>
        <v>125.27434688225166</v>
      </c>
      <c r="J950" s="201">
        <f t="shared" ref="J950:AO950" si="2325" xml:space="preserve"> J9 * J17 * $E950 * ( ( J904 + J905 ) &lt;&gt; 0 ) / Thousand</f>
        <v>0</v>
      </c>
      <c r="K950" s="201">
        <f t="shared" ca="1" si="2325"/>
        <v>0</v>
      </c>
      <c r="L950" s="201">
        <f t="shared" ca="1" si="2325"/>
        <v>0</v>
      </c>
      <c r="M950" s="201">
        <f t="shared" ca="1" si="2325"/>
        <v>0</v>
      </c>
      <c r="N950" s="201">
        <f t="shared" ca="1" si="2325"/>
        <v>0</v>
      </c>
      <c r="O950" s="201">
        <f t="shared" ca="1" si="2325"/>
        <v>0</v>
      </c>
      <c r="P950" s="201">
        <f t="shared" ca="1" si="2325"/>
        <v>0</v>
      </c>
      <c r="Q950" s="201">
        <f t="shared" ca="1" si="2325"/>
        <v>0</v>
      </c>
      <c r="R950" s="201">
        <f t="shared" ca="1" si="2325"/>
        <v>0</v>
      </c>
      <c r="S950" s="201">
        <f t="shared" ca="1" si="2325"/>
        <v>0</v>
      </c>
      <c r="T950" s="201">
        <f t="shared" ca="1" si="2325"/>
        <v>0</v>
      </c>
      <c r="U950" s="201">
        <f t="shared" ca="1" si="2325"/>
        <v>0</v>
      </c>
      <c r="V950" s="201">
        <f t="shared" ca="1" si="2325"/>
        <v>0</v>
      </c>
      <c r="W950" s="201">
        <f t="shared" ca="1" si="2325"/>
        <v>0</v>
      </c>
      <c r="X950" s="201">
        <f t="shared" ca="1" si="2325"/>
        <v>0</v>
      </c>
      <c r="Y950" s="201">
        <f t="shared" ca="1" si="2325"/>
        <v>0</v>
      </c>
      <c r="Z950" s="201">
        <f t="shared" ca="1" si="2325"/>
        <v>0</v>
      </c>
      <c r="AA950" s="201">
        <f t="shared" ca="1" si="2325"/>
        <v>0</v>
      </c>
      <c r="AB950" s="201">
        <f t="shared" ca="1" si="2325"/>
        <v>25.205479452054796</v>
      </c>
      <c r="AC950" s="201">
        <f t="shared" ca="1" si="2325"/>
        <v>25.205479452054796</v>
      </c>
      <c r="AD950" s="201">
        <f t="shared" ca="1" si="2325"/>
        <v>24.863387978142075</v>
      </c>
      <c r="AE950" s="201">
        <f t="shared" ca="1" si="2325"/>
        <v>24.863387978142075</v>
      </c>
      <c r="AF950" s="201">
        <f t="shared" ca="1" si="2325"/>
        <v>25.136612021857925</v>
      </c>
      <c r="AG950" s="201">
        <f t="shared" ca="1" si="2325"/>
        <v>0</v>
      </c>
      <c r="AH950" s="201">
        <f t="shared" ca="1" si="2325"/>
        <v>0</v>
      </c>
      <c r="AI950" s="201">
        <f t="shared" ca="1" si="2325"/>
        <v>0</v>
      </c>
      <c r="AJ950" s="201">
        <f t="shared" ca="1" si="2325"/>
        <v>0</v>
      </c>
      <c r="AK950" s="201">
        <f t="shared" ca="1" si="2325"/>
        <v>0</v>
      </c>
      <c r="AL950" s="201">
        <f t="shared" ca="1" si="2325"/>
        <v>0</v>
      </c>
      <c r="AM950" s="201">
        <f t="shared" ca="1" si="2325"/>
        <v>0</v>
      </c>
      <c r="AN950" s="201">
        <f t="shared" ca="1" si="2325"/>
        <v>0</v>
      </c>
      <c r="AO950" s="201">
        <f t="shared" ca="1" si="2325"/>
        <v>0</v>
      </c>
      <c r="AP950" s="201">
        <f t="shared" ref="AP950:BU950" ca="1" si="2326" xml:space="preserve"> AP9 * AP17 * $E950 * ( ( AP904 + AP905 ) &lt;&gt; 0 ) / Thousand</f>
        <v>0</v>
      </c>
      <c r="AQ950" s="201">
        <f t="shared" ca="1" si="2326"/>
        <v>0</v>
      </c>
      <c r="AR950" s="201">
        <f t="shared" ca="1" si="2326"/>
        <v>0</v>
      </c>
      <c r="AS950" s="201">
        <f t="shared" ca="1" si="2326"/>
        <v>0</v>
      </c>
      <c r="AT950" s="201">
        <f t="shared" ca="1" si="2326"/>
        <v>0</v>
      </c>
      <c r="AU950" s="201">
        <f t="shared" ca="1" si="2326"/>
        <v>0</v>
      </c>
      <c r="AV950" s="201">
        <f t="shared" ca="1" si="2326"/>
        <v>0</v>
      </c>
      <c r="AW950" s="201">
        <f t="shared" ca="1" si="2326"/>
        <v>0</v>
      </c>
      <c r="AX950" s="201">
        <f t="shared" ca="1" si="2326"/>
        <v>0</v>
      </c>
      <c r="AY950" s="201">
        <f t="shared" ca="1" si="2326"/>
        <v>0</v>
      </c>
      <c r="AZ950" s="201">
        <f t="shared" ca="1" si="2326"/>
        <v>0</v>
      </c>
      <c r="BA950" s="201">
        <f t="shared" ca="1" si="2326"/>
        <v>0</v>
      </c>
      <c r="BB950" s="201">
        <f t="shared" ca="1" si="2326"/>
        <v>0</v>
      </c>
      <c r="BC950" s="201">
        <f t="shared" ca="1" si="2326"/>
        <v>0</v>
      </c>
      <c r="BD950" s="201">
        <f t="shared" ca="1" si="2326"/>
        <v>0</v>
      </c>
      <c r="BE950" s="201">
        <f t="shared" ca="1" si="2326"/>
        <v>0</v>
      </c>
      <c r="BF950" s="201">
        <f t="shared" ca="1" si="2326"/>
        <v>0</v>
      </c>
      <c r="BG950" s="201">
        <f t="shared" ca="1" si="2326"/>
        <v>0</v>
      </c>
      <c r="BH950" s="201">
        <f t="shared" ca="1" si="2326"/>
        <v>0</v>
      </c>
      <c r="BI950" s="201">
        <f t="shared" ca="1" si="2326"/>
        <v>0</v>
      </c>
      <c r="BJ950" s="201">
        <f t="shared" ca="1" si="2326"/>
        <v>0</v>
      </c>
      <c r="BK950" s="201">
        <f t="shared" ca="1" si="2326"/>
        <v>0</v>
      </c>
      <c r="BL950" s="201">
        <f t="shared" ca="1" si="2326"/>
        <v>0</v>
      </c>
      <c r="BM950" s="201">
        <f t="shared" ca="1" si="2326"/>
        <v>0</v>
      </c>
      <c r="BN950" s="201">
        <f t="shared" ca="1" si="2326"/>
        <v>0</v>
      </c>
      <c r="BO950" s="201">
        <f t="shared" ca="1" si="2326"/>
        <v>0</v>
      </c>
      <c r="BP950" s="201">
        <f t="shared" ca="1" si="2326"/>
        <v>0</v>
      </c>
      <c r="BQ950" s="201">
        <f t="shared" ca="1" si="2326"/>
        <v>0</v>
      </c>
      <c r="BR950" s="201">
        <f t="shared" ca="1" si="2326"/>
        <v>0</v>
      </c>
      <c r="BS950" s="201">
        <f t="shared" ca="1" si="2326"/>
        <v>0</v>
      </c>
      <c r="BT950" s="201">
        <f t="shared" ca="1" si="2326"/>
        <v>0</v>
      </c>
      <c r="BU950" s="201">
        <f t="shared" ca="1" si="2326"/>
        <v>0</v>
      </c>
      <c r="BV950" s="201">
        <f t="shared" ref="BV950:DA950" ca="1" si="2327" xml:space="preserve"> BV9 * BV17 * $E950 * ( ( BV904 + BV905 ) &lt;&gt; 0 ) / Thousand</f>
        <v>0</v>
      </c>
      <c r="BW950" s="201">
        <f t="shared" ca="1" si="2327"/>
        <v>0</v>
      </c>
      <c r="BX950" s="201">
        <f t="shared" ca="1" si="2327"/>
        <v>0</v>
      </c>
      <c r="BY950" s="201">
        <f t="shared" ca="1" si="2327"/>
        <v>0</v>
      </c>
      <c r="BZ950" s="201">
        <f t="shared" ca="1" si="2327"/>
        <v>0</v>
      </c>
      <c r="CA950" s="201">
        <f t="shared" ca="1" si="2327"/>
        <v>0</v>
      </c>
      <c r="CB950" s="201">
        <f t="shared" ca="1" si="2327"/>
        <v>0</v>
      </c>
      <c r="CC950" s="201">
        <f t="shared" ca="1" si="2327"/>
        <v>0</v>
      </c>
      <c r="CD950" s="201">
        <f t="shared" ca="1" si="2327"/>
        <v>0</v>
      </c>
      <c r="CE950" s="201">
        <f t="shared" ca="1" si="2327"/>
        <v>0</v>
      </c>
      <c r="CF950" s="201">
        <f t="shared" ca="1" si="2327"/>
        <v>0</v>
      </c>
      <c r="CG950" s="201">
        <f t="shared" ca="1" si="2327"/>
        <v>0</v>
      </c>
      <c r="CH950" s="201">
        <f t="shared" ca="1" si="2327"/>
        <v>0</v>
      </c>
      <c r="CI950" s="201">
        <f t="shared" ca="1" si="2327"/>
        <v>0</v>
      </c>
      <c r="CJ950" s="201">
        <f t="shared" ca="1" si="2327"/>
        <v>0</v>
      </c>
      <c r="CK950" s="201">
        <f t="shared" ca="1" si="2327"/>
        <v>0</v>
      </c>
      <c r="CL950" s="201">
        <f t="shared" ca="1" si="2327"/>
        <v>0</v>
      </c>
      <c r="CM950" s="201">
        <f t="shared" ca="1" si="2327"/>
        <v>0</v>
      </c>
      <c r="CN950" s="201">
        <f t="shared" ca="1" si="2327"/>
        <v>0</v>
      </c>
      <c r="CO950" s="201">
        <f t="shared" ca="1" si="2327"/>
        <v>0</v>
      </c>
      <c r="CP950" s="201">
        <f t="shared" ca="1" si="2327"/>
        <v>0</v>
      </c>
      <c r="CQ950" s="201">
        <f t="shared" ca="1" si="2327"/>
        <v>0</v>
      </c>
      <c r="CR950" s="201">
        <f t="shared" ca="1" si="2327"/>
        <v>0</v>
      </c>
      <c r="CS950" s="201">
        <f t="shared" ca="1" si="2327"/>
        <v>0</v>
      </c>
      <c r="CT950" s="201">
        <f t="shared" ca="1" si="2327"/>
        <v>0</v>
      </c>
      <c r="CU950" s="201">
        <f t="shared" ca="1" si="2327"/>
        <v>0</v>
      </c>
      <c r="CV950" s="201">
        <f t="shared" ca="1" si="2327"/>
        <v>0</v>
      </c>
      <c r="CW950" s="201">
        <f t="shared" ca="1" si="2327"/>
        <v>0</v>
      </c>
      <c r="CX950" s="201">
        <f t="shared" ca="1" si="2327"/>
        <v>0</v>
      </c>
      <c r="CY950" s="201">
        <f t="shared" ca="1" si="2327"/>
        <v>0</v>
      </c>
      <c r="CZ950" s="201">
        <f t="shared" ca="1" si="2327"/>
        <v>0</v>
      </c>
      <c r="DA950" s="201">
        <f t="shared" ca="1" si="2327"/>
        <v>0</v>
      </c>
      <c r="DB950" s="201">
        <f t="shared" ref="DB950:EG950" ca="1" si="2328" xml:space="preserve"> DB9 * DB17 * $E950 * ( ( DB904 + DB905 ) &lt;&gt; 0 ) / Thousand</f>
        <v>0</v>
      </c>
      <c r="DC950" s="201">
        <f t="shared" ca="1" si="2328"/>
        <v>0</v>
      </c>
      <c r="DD950" s="201">
        <f t="shared" ca="1" si="2328"/>
        <v>0</v>
      </c>
      <c r="DE950" s="201">
        <f t="shared" ca="1" si="2328"/>
        <v>0</v>
      </c>
      <c r="DF950" s="201">
        <f t="shared" ca="1" si="2328"/>
        <v>0</v>
      </c>
      <c r="DG950" s="201">
        <f t="shared" ca="1" si="2328"/>
        <v>0</v>
      </c>
      <c r="DH950" s="201">
        <f t="shared" ca="1" si="2328"/>
        <v>0</v>
      </c>
      <c r="DI950" s="201">
        <f t="shared" ca="1" si="2328"/>
        <v>0</v>
      </c>
      <c r="DJ950" s="201">
        <f t="shared" ca="1" si="2328"/>
        <v>0</v>
      </c>
      <c r="DK950" s="201">
        <f t="shared" ca="1" si="2328"/>
        <v>0</v>
      </c>
      <c r="DL950" s="201">
        <f t="shared" ca="1" si="2328"/>
        <v>0</v>
      </c>
      <c r="DM950" s="201">
        <f t="shared" ca="1" si="2328"/>
        <v>0</v>
      </c>
      <c r="DN950" s="201">
        <f t="shared" ca="1" si="2328"/>
        <v>0</v>
      </c>
      <c r="DO950" s="201">
        <f t="shared" ca="1" si="2328"/>
        <v>0</v>
      </c>
      <c r="DP950" s="201">
        <f t="shared" ca="1" si="2328"/>
        <v>0</v>
      </c>
      <c r="DQ950" s="201">
        <f t="shared" ca="1" si="2328"/>
        <v>0</v>
      </c>
      <c r="DR950" s="201">
        <f t="shared" ca="1" si="2328"/>
        <v>0</v>
      </c>
      <c r="DS950" s="201">
        <f t="shared" ca="1" si="2328"/>
        <v>0</v>
      </c>
      <c r="DT950" s="201">
        <f t="shared" ca="1" si="2328"/>
        <v>0</v>
      </c>
      <c r="DU950" s="201">
        <f t="shared" ca="1" si="2328"/>
        <v>0</v>
      </c>
      <c r="DV950" s="201">
        <f t="shared" ca="1" si="2328"/>
        <v>0</v>
      </c>
      <c r="DW950" s="201">
        <f t="shared" ca="1" si="2328"/>
        <v>0</v>
      </c>
      <c r="DX950" s="201">
        <f t="shared" ca="1" si="2328"/>
        <v>0</v>
      </c>
      <c r="DY950" s="201">
        <f t="shared" ca="1" si="2328"/>
        <v>0</v>
      </c>
      <c r="DZ950" s="201">
        <f t="shared" ca="1" si="2328"/>
        <v>0</v>
      </c>
      <c r="EA950" s="201">
        <f t="shared" ca="1" si="2328"/>
        <v>0</v>
      </c>
      <c r="EB950" s="201">
        <f t="shared" ca="1" si="2328"/>
        <v>0</v>
      </c>
      <c r="EC950" s="201">
        <f t="shared" ca="1" si="2328"/>
        <v>0</v>
      </c>
      <c r="ED950" s="201">
        <f t="shared" ca="1" si="2328"/>
        <v>0</v>
      </c>
      <c r="EE950" s="201">
        <f t="shared" ca="1" si="2328"/>
        <v>0</v>
      </c>
      <c r="EF950" s="201">
        <f t="shared" ca="1" si="2328"/>
        <v>0</v>
      </c>
      <c r="EG950" s="201">
        <f t="shared" ca="1" si="2328"/>
        <v>0</v>
      </c>
      <c r="EH950" s="201">
        <f t="shared" ref="EH950:FR950" ca="1" si="2329" xml:space="preserve"> EH9 * EH17 * $E950 * ( ( EH904 + EH905 ) &lt;&gt; 0 ) / Thousand</f>
        <v>0</v>
      </c>
      <c r="EI950" s="201">
        <f t="shared" ca="1" si="2329"/>
        <v>0</v>
      </c>
      <c r="EJ950" s="201">
        <f t="shared" ca="1" si="2329"/>
        <v>0</v>
      </c>
      <c r="EK950" s="201">
        <f t="shared" ca="1" si="2329"/>
        <v>0</v>
      </c>
      <c r="EL950" s="201">
        <f t="shared" ca="1" si="2329"/>
        <v>0</v>
      </c>
      <c r="EM950" s="201">
        <f t="shared" ca="1" si="2329"/>
        <v>0</v>
      </c>
      <c r="EN950" s="201">
        <f t="shared" ca="1" si="2329"/>
        <v>0</v>
      </c>
      <c r="EO950" s="201">
        <f t="shared" ca="1" si="2329"/>
        <v>0</v>
      </c>
      <c r="EP950" s="201">
        <f t="shared" ca="1" si="2329"/>
        <v>0</v>
      </c>
      <c r="EQ950" s="201">
        <f t="shared" ca="1" si="2329"/>
        <v>0</v>
      </c>
      <c r="ER950" s="201">
        <f t="shared" ca="1" si="2329"/>
        <v>0</v>
      </c>
      <c r="ES950" s="201">
        <f t="shared" ca="1" si="2329"/>
        <v>0</v>
      </c>
      <c r="ET950" s="201">
        <f t="shared" ca="1" si="2329"/>
        <v>0</v>
      </c>
      <c r="EU950" s="201">
        <f t="shared" ca="1" si="2329"/>
        <v>0</v>
      </c>
      <c r="EV950" s="201">
        <f t="shared" ca="1" si="2329"/>
        <v>0</v>
      </c>
      <c r="EW950" s="201">
        <f t="shared" ca="1" si="2329"/>
        <v>0</v>
      </c>
      <c r="EX950" s="201">
        <f t="shared" ca="1" si="2329"/>
        <v>0</v>
      </c>
      <c r="EY950" s="201">
        <f t="shared" ca="1" si="2329"/>
        <v>0</v>
      </c>
      <c r="EZ950" s="201">
        <f t="shared" ca="1" si="2329"/>
        <v>0</v>
      </c>
      <c r="FA950" s="201">
        <f t="shared" ca="1" si="2329"/>
        <v>0</v>
      </c>
      <c r="FB950" s="201">
        <f t="shared" ca="1" si="2329"/>
        <v>0</v>
      </c>
      <c r="FC950" s="201">
        <f t="shared" ca="1" si="2329"/>
        <v>0</v>
      </c>
      <c r="FD950" s="201">
        <f t="shared" ca="1" si="2329"/>
        <v>0</v>
      </c>
      <c r="FE950" s="201">
        <f t="shared" ca="1" si="2329"/>
        <v>0</v>
      </c>
      <c r="FF950" s="201">
        <f t="shared" ca="1" si="2329"/>
        <v>0</v>
      </c>
      <c r="FG950" s="201">
        <f t="shared" ca="1" si="2329"/>
        <v>0</v>
      </c>
      <c r="FH950" s="201">
        <f t="shared" ca="1" si="2329"/>
        <v>0</v>
      </c>
      <c r="FI950" s="201">
        <f t="shared" ca="1" si="2329"/>
        <v>0</v>
      </c>
      <c r="FJ950" s="201">
        <f t="shared" ca="1" si="2329"/>
        <v>0</v>
      </c>
      <c r="FK950" s="201">
        <f t="shared" ca="1" si="2329"/>
        <v>0</v>
      </c>
      <c r="FL950" s="201">
        <f t="shared" ca="1" si="2329"/>
        <v>0</v>
      </c>
      <c r="FM950" s="201">
        <f t="shared" ca="1" si="2329"/>
        <v>0</v>
      </c>
      <c r="FN950" s="201">
        <f t="shared" ca="1" si="2329"/>
        <v>0</v>
      </c>
      <c r="FO950" s="201">
        <f t="shared" ca="1" si="2329"/>
        <v>0</v>
      </c>
      <c r="FP950" s="201">
        <f t="shared" ca="1" si="2329"/>
        <v>0</v>
      </c>
      <c r="FQ950" s="201">
        <f t="shared" ca="1" si="2329"/>
        <v>0</v>
      </c>
      <c r="FR950" s="201">
        <f t="shared" ca="1" si="2329"/>
        <v>0</v>
      </c>
    </row>
    <row r="951" spans="2:174">
      <c r="C951" t="s">
        <v>953</v>
      </c>
      <c r="D951" s="144" t="s">
        <v>974</v>
      </c>
      <c r="E951" s="265">
        <f>INDEX(Assumptions!$G583:$G583,MATCH($A$1,Model_Number,0))</f>
        <v>0.01</v>
      </c>
      <c r="I951" s="168">
        <f ca="1">SUM(J951:FR951)</f>
        <v>2330.6817953082191</v>
      </c>
      <c r="J951" s="201">
        <f t="shared" ref="J951:AO951" si="2330">-1 * $E951 * J908</f>
        <v>0</v>
      </c>
      <c r="K951" s="201">
        <f t="shared" ca="1" si="2330"/>
        <v>0</v>
      </c>
      <c r="L951" s="201">
        <f t="shared" ca="1" si="2330"/>
        <v>0</v>
      </c>
      <c r="M951" s="201">
        <f t="shared" ca="1" si="2330"/>
        <v>0</v>
      </c>
      <c r="N951" s="201">
        <f t="shared" ca="1" si="2330"/>
        <v>0</v>
      </c>
      <c r="O951" s="201">
        <f t="shared" ca="1" si="2330"/>
        <v>0</v>
      </c>
      <c r="P951" s="201">
        <f t="shared" ca="1" si="2330"/>
        <v>0</v>
      </c>
      <c r="Q951" s="201">
        <f t="shared" ca="1" si="2330"/>
        <v>0</v>
      </c>
      <c r="R951" s="201">
        <f t="shared" ca="1" si="2330"/>
        <v>0</v>
      </c>
      <c r="S951" s="201">
        <f t="shared" ca="1" si="2330"/>
        <v>0</v>
      </c>
      <c r="T951" s="201">
        <f t="shared" ca="1" si="2330"/>
        <v>0</v>
      </c>
      <c r="U951" s="201">
        <f t="shared" ca="1" si="2330"/>
        <v>0</v>
      </c>
      <c r="V951" s="201">
        <f t="shared" ca="1" si="2330"/>
        <v>0</v>
      </c>
      <c r="W951" s="201">
        <f t="shared" ca="1" si="2330"/>
        <v>0</v>
      </c>
      <c r="X951" s="201">
        <f t="shared" ca="1" si="2330"/>
        <v>0</v>
      </c>
      <c r="Y951" s="201">
        <f t="shared" ca="1" si="2330"/>
        <v>0</v>
      </c>
      <c r="Z951" s="201">
        <f t="shared" ca="1" si="2330"/>
        <v>0</v>
      </c>
      <c r="AA951" s="201">
        <f t="shared" ca="1" si="2330"/>
        <v>0</v>
      </c>
      <c r="AB951" s="201">
        <f t="shared" ca="1" si="2330"/>
        <v>0</v>
      </c>
      <c r="AC951" s="201">
        <f t="shared" ca="1" si="2330"/>
        <v>0</v>
      </c>
      <c r="AD951" s="201">
        <f t="shared" ca="1" si="2330"/>
        <v>0</v>
      </c>
      <c r="AE951" s="201">
        <f t="shared" ca="1" si="2330"/>
        <v>0</v>
      </c>
      <c r="AF951" s="201">
        <f t="shared" ca="1" si="2330"/>
        <v>2330.6817953082191</v>
      </c>
      <c r="AG951" s="201">
        <f t="shared" ca="1" si="2330"/>
        <v>0</v>
      </c>
      <c r="AH951" s="201">
        <f t="shared" ca="1" si="2330"/>
        <v>0</v>
      </c>
      <c r="AI951" s="201">
        <f t="shared" ca="1" si="2330"/>
        <v>0</v>
      </c>
      <c r="AJ951" s="201">
        <f t="shared" ca="1" si="2330"/>
        <v>0</v>
      </c>
      <c r="AK951" s="201">
        <f t="shared" ca="1" si="2330"/>
        <v>0</v>
      </c>
      <c r="AL951" s="201">
        <f t="shared" ca="1" si="2330"/>
        <v>0</v>
      </c>
      <c r="AM951" s="201">
        <f t="shared" ca="1" si="2330"/>
        <v>0</v>
      </c>
      <c r="AN951" s="201">
        <f t="shared" ca="1" si="2330"/>
        <v>0</v>
      </c>
      <c r="AO951" s="201">
        <f t="shared" ca="1" si="2330"/>
        <v>0</v>
      </c>
      <c r="AP951" s="201">
        <f t="shared" ref="AP951:BU951" ca="1" si="2331">-1 * $E951 * AP908</f>
        <v>0</v>
      </c>
      <c r="AQ951" s="201">
        <f t="shared" ca="1" si="2331"/>
        <v>0</v>
      </c>
      <c r="AR951" s="201">
        <f t="shared" ca="1" si="2331"/>
        <v>0</v>
      </c>
      <c r="AS951" s="201">
        <f t="shared" ca="1" si="2331"/>
        <v>0</v>
      </c>
      <c r="AT951" s="201">
        <f t="shared" ca="1" si="2331"/>
        <v>0</v>
      </c>
      <c r="AU951" s="201">
        <f t="shared" ca="1" si="2331"/>
        <v>0</v>
      </c>
      <c r="AV951" s="201">
        <f t="shared" ca="1" si="2331"/>
        <v>0</v>
      </c>
      <c r="AW951" s="201">
        <f t="shared" ca="1" si="2331"/>
        <v>0</v>
      </c>
      <c r="AX951" s="201">
        <f t="shared" ca="1" si="2331"/>
        <v>0</v>
      </c>
      <c r="AY951" s="201">
        <f t="shared" ca="1" si="2331"/>
        <v>0</v>
      </c>
      <c r="AZ951" s="201">
        <f t="shared" ca="1" si="2331"/>
        <v>0</v>
      </c>
      <c r="BA951" s="201">
        <f t="shared" ca="1" si="2331"/>
        <v>0</v>
      </c>
      <c r="BB951" s="201">
        <f t="shared" ca="1" si="2331"/>
        <v>0</v>
      </c>
      <c r="BC951" s="201">
        <f t="shared" ca="1" si="2331"/>
        <v>0</v>
      </c>
      <c r="BD951" s="201">
        <f t="shared" ca="1" si="2331"/>
        <v>0</v>
      </c>
      <c r="BE951" s="201">
        <f t="shared" ca="1" si="2331"/>
        <v>0</v>
      </c>
      <c r="BF951" s="201">
        <f t="shared" ca="1" si="2331"/>
        <v>0</v>
      </c>
      <c r="BG951" s="201">
        <f t="shared" ca="1" si="2331"/>
        <v>0</v>
      </c>
      <c r="BH951" s="201">
        <f t="shared" ca="1" si="2331"/>
        <v>0</v>
      </c>
      <c r="BI951" s="201">
        <f t="shared" ca="1" si="2331"/>
        <v>0</v>
      </c>
      <c r="BJ951" s="201">
        <f t="shared" ca="1" si="2331"/>
        <v>0</v>
      </c>
      <c r="BK951" s="201">
        <f t="shared" ca="1" si="2331"/>
        <v>0</v>
      </c>
      <c r="BL951" s="201">
        <f t="shared" ca="1" si="2331"/>
        <v>0</v>
      </c>
      <c r="BM951" s="201">
        <f t="shared" ca="1" si="2331"/>
        <v>0</v>
      </c>
      <c r="BN951" s="201">
        <f t="shared" ca="1" si="2331"/>
        <v>0</v>
      </c>
      <c r="BO951" s="201">
        <f t="shared" ca="1" si="2331"/>
        <v>0</v>
      </c>
      <c r="BP951" s="201">
        <f t="shared" ca="1" si="2331"/>
        <v>0</v>
      </c>
      <c r="BQ951" s="201">
        <f t="shared" ca="1" si="2331"/>
        <v>0</v>
      </c>
      <c r="BR951" s="201">
        <f t="shared" ca="1" si="2331"/>
        <v>0</v>
      </c>
      <c r="BS951" s="201">
        <f t="shared" ca="1" si="2331"/>
        <v>0</v>
      </c>
      <c r="BT951" s="201">
        <f t="shared" ca="1" si="2331"/>
        <v>0</v>
      </c>
      <c r="BU951" s="201">
        <f t="shared" ca="1" si="2331"/>
        <v>0</v>
      </c>
      <c r="BV951" s="201">
        <f t="shared" ref="BV951:DA951" ca="1" si="2332">-1 * $E951 * BV908</f>
        <v>0</v>
      </c>
      <c r="BW951" s="201">
        <f t="shared" ca="1" si="2332"/>
        <v>0</v>
      </c>
      <c r="BX951" s="201">
        <f t="shared" ca="1" si="2332"/>
        <v>0</v>
      </c>
      <c r="BY951" s="201">
        <f t="shared" ca="1" si="2332"/>
        <v>0</v>
      </c>
      <c r="BZ951" s="201">
        <f t="shared" ca="1" si="2332"/>
        <v>0</v>
      </c>
      <c r="CA951" s="201">
        <f t="shared" ca="1" si="2332"/>
        <v>0</v>
      </c>
      <c r="CB951" s="201">
        <f t="shared" ca="1" si="2332"/>
        <v>0</v>
      </c>
      <c r="CC951" s="201">
        <f t="shared" ca="1" si="2332"/>
        <v>0</v>
      </c>
      <c r="CD951" s="201">
        <f t="shared" ca="1" si="2332"/>
        <v>0</v>
      </c>
      <c r="CE951" s="201">
        <f t="shared" ca="1" si="2332"/>
        <v>0</v>
      </c>
      <c r="CF951" s="201">
        <f t="shared" ca="1" si="2332"/>
        <v>0</v>
      </c>
      <c r="CG951" s="201">
        <f t="shared" ca="1" si="2332"/>
        <v>0</v>
      </c>
      <c r="CH951" s="201">
        <f t="shared" ca="1" si="2332"/>
        <v>0</v>
      </c>
      <c r="CI951" s="201">
        <f t="shared" ca="1" si="2332"/>
        <v>0</v>
      </c>
      <c r="CJ951" s="201">
        <f t="shared" ca="1" si="2332"/>
        <v>0</v>
      </c>
      <c r="CK951" s="201">
        <f t="shared" ca="1" si="2332"/>
        <v>0</v>
      </c>
      <c r="CL951" s="201">
        <f t="shared" ca="1" si="2332"/>
        <v>0</v>
      </c>
      <c r="CM951" s="201">
        <f t="shared" ca="1" si="2332"/>
        <v>0</v>
      </c>
      <c r="CN951" s="201">
        <f t="shared" ca="1" si="2332"/>
        <v>0</v>
      </c>
      <c r="CO951" s="201">
        <f t="shared" ca="1" si="2332"/>
        <v>0</v>
      </c>
      <c r="CP951" s="201">
        <f t="shared" ca="1" si="2332"/>
        <v>0</v>
      </c>
      <c r="CQ951" s="201">
        <f t="shared" ca="1" si="2332"/>
        <v>0</v>
      </c>
      <c r="CR951" s="201">
        <f t="shared" ca="1" si="2332"/>
        <v>0</v>
      </c>
      <c r="CS951" s="201">
        <f t="shared" ca="1" si="2332"/>
        <v>0</v>
      </c>
      <c r="CT951" s="201">
        <f t="shared" ca="1" si="2332"/>
        <v>0</v>
      </c>
      <c r="CU951" s="201">
        <f t="shared" ca="1" si="2332"/>
        <v>0</v>
      </c>
      <c r="CV951" s="201">
        <f t="shared" ca="1" si="2332"/>
        <v>0</v>
      </c>
      <c r="CW951" s="201">
        <f t="shared" ca="1" si="2332"/>
        <v>0</v>
      </c>
      <c r="CX951" s="201">
        <f t="shared" ca="1" si="2332"/>
        <v>0</v>
      </c>
      <c r="CY951" s="201">
        <f t="shared" ca="1" si="2332"/>
        <v>0</v>
      </c>
      <c r="CZ951" s="201">
        <f t="shared" ca="1" si="2332"/>
        <v>0</v>
      </c>
      <c r="DA951" s="201">
        <f t="shared" ca="1" si="2332"/>
        <v>0</v>
      </c>
      <c r="DB951" s="201">
        <f t="shared" ref="DB951:EG951" ca="1" si="2333">-1 * $E951 * DB908</f>
        <v>0</v>
      </c>
      <c r="DC951" s="201">
        <f t="shared" ca="1" si="2333"/>
        <v>0</v>
      </c>
      <c r="DD951" s="201">
        <f t="shared" ca="1" si="2333"/>
        <v>0</v>
      </c>
      <c r="DE951" s="201">
        <f t="shared" ca="1" si="2333"/>
        <v>0</v>
      </c>
      <c r="DF951" s="201">
        <f t="shared" ca="1" si="2333"/>
        <v>0</v>
      </c>
      <c r="DG951" s="201">
        <f t="shared" ca="1" si="2333"/>
        <v>0</v>
      </c>
      <c r="DH951" s="201">
        <f t="shared" ca="1" si="2333"/>
        <v>0</v>
      </c>
      <c r="DI951" s="201">
        <f t="shared" ca="1" si="2333"/>
        <v>0</v>
      </c>
      <c r="DJ951" s="201">
        <f t="shared" ca="1" si="2333"/>
        <v>0</v>
      </c>
      <c r="DK951" s="201">
        <f t="shared" ca="1" si="2333"/>
        <v>0</v>
      </c>
      <c r="DL951" s="201">
        <f t="shared" ca="1" si="2333"/>
        <v>0</v>
      </c>
      <c r="DM951" s="201">
        <f t="shared" ca="1" si="2333"/>
        <v>0</v>
      </c>
      <c r="DN951" s="201">
        <f t="shared" ca="1" si="2333"/>
        <v>0</v>
      </c>
      <c r="DO951" s="201">
        <f t="shared" ca="1" si="2333"/>
        <v>0</v>
      </c>
      <c r="DP951" s="201">
        <f t="shared" ca="1" si="2333"/>
        <v>0</v>
      </c>
      <c r="DQ951" s="201">
        <f t="shared" ca="1" si="2333"/>
        <v>0</v>
      </c>
      <c r="DR951" s="201">
        <f t="shared" ca="1" si="2333"/>
        <v>0</v>
      </c>
      <c r="DS951" s="201">
        <f t="shared" ca="1" si="2333"/>
        <v>0</v>
      </c>
      <c r="DT951" s="201">
        <f t="shared" ca="1" si="2333"/>
        <v>0</v>
      </c>
      <c r="DU951" s="201">
        <f t="shared" ca="1" si="2333"/>
        <v>0</v>
      </c>
      <c r="DV951" s="201">
        <f t="shared" ca="1" si="2333"/>
        <v>0</v>
      </c>
      <c r="DW951" s="201">
        <f t="shared" ca="1" si="2333"/>
        <v>0</v>
      </c>
      <c r="DX951" s="201">
        <f t="shared" ca="1" si="2333"/>
        <v>0</v>
      </c>
      <c r="DY951" s="201">
        <f t="shared" ca="1" si="2333"/>
        <v>0</v>
      </c>
      <c r="DZ951" s="201">
        <f t="shared" ca="1" si="2333"/>
        <v>0</v>
      </c>
      <c r="EA951" s="201">
        <f t="shared" ca="1" si="2333"/>
        <v>0</v>
      </c>
      <c r="EB951" s="201">
        <f t="shared" ca="1" si="2333"/>
        <v>0</v>
      </c>
      <c r="EC951" s="201">
        <f t="shared" ca="1" si="2333"/>
        <v>0</v>
      </c>
      <c r="ED951" s="201">
        <f t="shared" ca="1" si="2333"/>
        <v>0</v>
      </c>
      <c r="EE951" s="201">
        <f t="shared" ca="1" si="2333"/>
        <v>0</v>
      </c>
      <c r="EF951" s="201">
        <f t="shared" ca="1" si="2333"/>
        <v>0</v>
      </c>
      <c r="EG951" s="201">
        <f t="shared" ca="1" si="2333"/>
        <v>0</v>
      </c>
      <c r="EH951" s="201">
        <f t="shared" ref="EH951:FR951" ca="1" si="2334">-1 * $E951 * EH908</f>
        <v>0</v>
      </c>
      <c r="EI951" s="201">
        <f t="shared" ca="1" si="2334"/>
        <v>0</v>
      </c>
      <c r="EJ951" s="201">
        <f t="shared" ca="1" si="2334"/>
        <v>0</v>
      </c>
      <c r="EK951" s="201">
        <f t="shared" ca="1" si="2334"/>
        <v>0</v>
      </c>
      <c r="EL951" s="201">
        <f t="shared" ca="1" si="2334"/>
        <v>0</v>
      </c>
      <c r="EM951" s="201">
        <f t="shared" ca="1" si="2334"/>
        <v>0</v>
      </c>
      <c r="EN951" s="201">
        <f t="shared" ca="1" si="2334"/>
        <v>0</v>
      </c>
      <c r="EO951" s="201">
        <f t="shared" ca="1" si="2334"/>
        <v>0</v>
      </c>
      <c r="EP951" s="201">
        <f t="shared" ca="1" si="2334"/>
        <v>0</v>
      </c>
      <c r="EQ951" s="201">
        <f t="shared" ca="1" si="2334"/>
        <v>0</v>
      </c>
      <c r="ER951" s="201">
        <f t="shared" ca="1" si="2334"/>
        <v>0</v>
      </c>
      <c r="ES951" s="201">
        <f t="shared" ca="1" si="2334"/>
        <v>0</v>
      </c>
      <c r="ET951" s="201">
        <f t="shared" ca="1" si="2334"/>
        <v>0</v>
      </c>
      <c r="EU951" s="201">
        <f t="shared" ca="1" si="2334"/>
        <v>0</v>
      </c>
      <c r="EV951" s="201">
        <f t="shared" ca="1" si="2334"/>
        <v>0</v>
      </c>
      <c r="EW951" s="201">
        <f t="shared" ca="1" si="2334"/>
        <v>0</v>
      </c>
      <c r="EX951" s="201">
        <f t="shared" ca="1" si="2334"/>
        <v>0</v>
      </c>
      <c r="EY951" s="201">
        <f t="shared" ca="1" si="2334"/>
        <v>0</v>
      </c>
      <c r="EZ951" s="201">
        <f t="shared" ca="1" si="2334"/>
        <v>0</v>
      </c>
      <c r="FA951" s="201">
        <f t="shared" ca="1" si="2334"/>
        <v>0</v>
      </c>
      <c r="FB951" s="201">
        <f t="shared" ca="1" si="2334"/>
        <v>0</v>
      </c>
      <c r="FC951" s="201">
        <f t="shared" ca="1" si="2334"/>
        <v>0</v>
      </c>
      <c r="FD951" s="201">
        <f t="shared" ca="1" si="2334"/>
        <v>0</v>
      </c>
      <c r="FE951" s="201">
        <f t="shared" ca="1" si="2334"/>
        <v>0</v>
      </c>
      <c r="FF951" s="201">
        <f t="shared" ca="1" si="2334"/>
        <v>0</v>
      </c>
      <c r="FG951" s="201">
        <f t="shared" ca="1" si="2334"/>
        <v>0</v>
      </c>
      <c r="FH951" s="201">
        <f t="shared" ca="1" si="2334"/>
        <v>0</v>
      </c>
      <c r="FI951" s="201">
        <f t="shared" ca="1" si="2334"/>
        <v>0</v>
      </c>
      <c r="FJ951" s="201">
        <f t="shared" ca="1" si="2334"/>
        <v>0</v>
      </c>
      <c r="FK951" s="201">
        <f t="shared" ca="1" si="2334"/>
        <v>0</v>
      </c>
      <c r="FL951" s="201">
        <f t="shared" ca="1" si="2334"/>
        <v>0</v>
      </c>
      <c r="FM951" s="201">
        <f t="shared" ca="1" si="2334"/>
        <v>0</v>
      </c>
      <c r="FN951" s="201">
        <f t="shared" ca="1" si="2334"/>
        <v>0</v>
      </c>
      <c r="FO951" s="201">
        <f t="shared" ca="1" si="2334"/>
        <v>0</v>
      </c>
      <c r="FP951" s="201">
        <f t="shared" ca="1" si="2334"/>
        <v>0</v>
      </c>
      <c r="FQ951" s="201">
        <f t="shared" ca="1" si="2334"/>
        <v>0</v>
      </c>
      <c r="FR951" s="201">
        <f t="shared" ca="1" si="2334"/>
        <v>0</v>
      </c>
    </row>
    <row r="952" spans="2:174"/>
    <row r="953" spans="2:174">
      <c r="B953" s="30" t="s">
        <v>545</v>
      </c>
      <c r="D953" s="8"/>
    </row>
    <row r="954" spans="2:174">
      <c r="D954" s="8"/>
    </row>
    <row r="955" spans="2:174">
      <c r="C955" t="s">
        <v>546</v>
      </c>
      <c r="D955" s="8"/>
      <c r="E955" s="346" t="str">
        <f>INDEX(Assumptions!$G586:$G586,MATCH($A$1,Model_Number,0))</f>
        <v>DSRF</v>
      </c>
    </row>
    <row r="956" spans="2:174">
      <c r="C956" t="s">
        <v>547</v>
      </c>
      <c r="D956" s="8"/>
      <c r="E956" s="214">
        <f>INDEX(Assumptions!$G587:$G587,MATCH($A$1,Model_Number,0))</f>
        <v>6</v>
      </c>
    </row>
    <row r="957" spans="2:174">
      <c r="D957" s="8"/>
    </row>
    <row r="958" spans="2:174">
      <c r="C958" t="s">
        <v>548</v>
      </c>
      <c r="D958" s="8" t="s">
        <v>974</v>
      </c>
      <c r="J958" s="18">
        <f t="shared" ref="J958:AO958" si="2335">-J907</f>
        <v>0</v>
      </c>
      <c r="K958" s="18">
        <f t="shared" ca="1" si="2335"/>
        <v>0</v>
      </c>
      <c r="L958" s="18">
        <f t="shared" ca="1" si="2335"/>
        <v>0</v>
      </c>
      <c r="M958" s="18">
        <f t="shared" ca="1" si="2335"/>
        <v>0</v>
      </c>
      <c r="N958" s="18">
        <f t="shared" ca="1" si="2335"/>
        <v>0</v>
      </c>
      <c r="O958" s="18">
        <f t="shared" ca="1" si="2335"/>
        <v>0</v>
      </c>
      <c r="P958" s="18">
        <f t="shared" ca="1" si="2335"/>
        <v>0</v>
      </c>
      <c r="Q958" s="18">
        <f t="shared" ca="1" si="2335"/>
        <v>0</v>
      </c>
      <c r="R958" s="18">
        <f t="shared" ca="1" si="2335"/>
        <v>0</v>
      </c>
      <c r="S958" s="18">
        <f t="shared" ca="1" si="2335"/>
        <v>0</v>
      </c>
      <c r="T958" s="18">
        <f t="shared" ca="1" si="2335"/>
        <v>0</v>
      </c>
      <c r="U958" s="18">
        <f t="shared" ca="1" si="2335"/>
        <v>0</v>
      </c>
      <c r="V958" s="18">
        <f t="shared" ca="1" si="2335"/>
        <v>0</v>
      </c>
      <c r="W958" s="18">
        <f t="shared" ca="1" si="2335"/>
        <v>0</v>
      </c>
      <c r="X958" s="18">
        <f t="shared" ca="1" si="2335"/>
        <v>0</v>
      </c>
      <c r="Y958" s="18">
        <f t="shared" ca="1" si="2335"/>
        <v>0</v>
      </c>
      <c r="Z958" s="18">
        <f t="shared" ca="1" si="2335"/>
        <v>0</v>
      </c>
      <c r="AA958" s="18">
        <f t="shared" ca="1" si="2335"/>
        <v>0</v>
      </c>
      <c r="AB958" s="18">
        <f t="shared" ca="1" si="2335"/>
        <v>0</v>
      </c>
      <c r="AC958" s="18">
        <f t="shared" ca="1" si="2335"/>
        <v>2872.0995025767202</v>
      </c>
      <c r="AD958" s="18">
        <f t="shared" ca="1" si="2335"/>
        <v>4635.7477563277671</v>
      </c>
      <c r="AE958" s="18">
        <f t="shared" ca="1" si="2335"/>
        <v>2404.2283950357469</v>
      </c>
      <c r="AF958" s="18">
        <f t="shared" ca="1" si="2335"/>
        <v>331.6326862728165</v>
      </c>
      <c r="AG958" s="18">
        <f t="shared" ca="1" si="2335"/>
        <v>0</v>
      </c>
      <c r="AH958" s="18">
        <f t="shared" ca="1" si="2335"/>
        <v>0</v>
      </c>
      <c r="AI958" s="18">
        <f t="shared" ca="1" si="2335"/>
        <v>0</v>
      </c>
      <c r="AJ958" s="18">
        <f t="shared" ca="1" si="2335"/>
        <v>0</v>
      </c>
      <c r="AK958" s="18">
        <f t="shared" ca="1" si="2335"/>
        <v>0</v>
      </c>
      <c r="AL958" s="18">
        <f t="shared" ca="1" si="2335"/>
        <v>0</v>
      </c>
      <c r="AM958" s="18">
        <f t="shared" ca="1" si="2335"/>
        <v>0</v>
      </c>
      <c r="AN958" s="18">
        <f t="shared" ca="1" si="2335"/>
        <v>0</v>
      </c>
      <c r="AO958" s="18">
        <f t="shared" ca="1" si="2335"/>
        <v>0</v>
      </c>
      <c r="AP958" s="18">
        <f t="shared" ref="AP958:BU958" ca="1" si="2336">-AP907</f>
        <v>0</v>
      </c>
      <c r="AQ958" s="18">
        <f t="shared" ca="1" si="2336"/>
        <v>0</v>
      </c>
      <c r="AR958" s="18">
        <f t="shared" ca="1" si="2336"/>
        <v>0</v>
      </c>
      <c r="AS958" s="18">
        <f t="shared" ca="1" si="2336"/>
        <v>0</v>
      </c>
      <c r="AT958" s="18">
        <f t="shared" ca="1" si="2336"/>
        <v>0</v>
      </c>
      <c r="AU958" s="18">
        <f t="shared" ca="1" si="2336"/>
        <v>0</v>
      </c>
      <c r="AV958" s="18">
        <f t="shared" ca="1" si="2336"/>
        <v>0</v>
      </c>
      <c r="AW958" s="18">
        <f t="shared" ca="1" si="2336"/>
        <v>0</v>
      </c>
      <c r="AX958" s="18">
        <f t="shared" ca="1" si="2336"/>
        <v>0</v>
      </c>
      <c r="AY958" s="18">
        <f t="shared" ca="1" si="2336"/>
        <v>0</v>
      </c>
      <c r="AZ958" s="18">
        <f t="shared" ca="1" si="2336"/>
        <v>0</v>
      </c>
      <c r="BA958" s="18">
        <f t="shared" ca="1" si="2336"/>
        <v>0</v>
      </c>
      <c r="BB958" s="18">
        <f t="shared" ca="1" si="2336"/>
        <v>0</v>
      </c>
      <c r="BC958" s="18">
        <f t="shared" ca="1" si="2336"/>
        <v>0</v>
      </c>
      <c r="BD958" s="18">
        <f t="shared" ca="1" si="2336"/>
        <v>0</v>
      </c>
      <c r="BE958" s="18">
        <f t="shared" ca="1" si="2336"/>
        <v>0</v>
      </c>
      <c r="BF958" s="18">
        <f t="shared" ca="1" si="2336"/>
        <v>0</v>
      </c>
      <c r="BG958" s="18">
        <f t="shared" ca="1" si="2336"/>
        <v>0</v>
      </c>
      <c r="BH958" s="18">
        <f t="shared" ca="1" si="2336"/>
        <v>0</v>
      </c>
      <c r="BI958" s="18">
        <f t="shared" ca="1" si="2336"/>
        <v>0</v>
      </c>
      <c r="BJ958" s="18">
        <f t="shared" ca="1" si="2336"/>
        <v>0</v>
      </c>
      <c r="BK958" s="18">
        <f t="shared" ca="1" si="2336"/>
        <v>0</v>
      </c>
      <c r="BL958" s="18">
        <f t="shared" ca="1" si="2336"/>
        <v>0</v>
      </c>
      <c r="BM958" s="18">
        <f t="shared" ca="1" si="2336"/>
        <v>0</v>
      </c>
      <c r="BN958" s="18">
        <f t="shared" ca="1" si="2336"/>
        <v>0</v>
      </c>
      <c r="BO958" s="18">
        <f t="shared" ca="1" si="2336"/>
        <v>0</v>
      </c>
      <c r="BP958" s="18">
        <f t="shared" ca="1" si="2336"/>
        <v>0</v>
      </c>
      <c r="BQ958" s="18">
        <f t="shared" ca="1" si="2336"/>
        <v>0</v>
      </c>
      <c r="BR958" s="18">
        <f t="shared" ca="1" si="2336"/>
        <v>0</v>
      </c>
      <c r="BS958" s="18">
        <f t="shared" ca="1" si="2336"/>
        <v>0</v>
      </c>
      <c r="BT958" s="18">
        <f t="shared" ca="1" si="2336"/>
        <v>0</v>
      </c>
      <c r="BU958" s="18">
        <f t="shared" ca="1" si="2336"/>
        <v>0</v>
      </c>
      <c r="BV958" s="18">
        <f t="shared" ref="BV958:DA958" ca="1" si="2337">-BV907</f>
        <v>0</v>
      </c>
      <c r="BW958" s="18">
        <f t="shared" ca="1" si="2337"/>
        <v>0</v>
      </c>
      <c r="BX958" s="18">
        <f t="shared" ca="1" si="2337"/>
        <v>0</v>
      </c>
      <c r="BY958" s="18">
        <f t="shared" ca="1" si="2337"/>
        <v>0</v>
      </c>
      <c r="BZ958" s="18">
        <f t="shared" ca="1" si="2337"/>
        <v>0</v>
      </c>
      <c r="CA958" s="18">
        <f t="shared" ca="1" si="2337"/>
        <v>0</v>
      </c>
      <c r="CB958" s="18">
        <f t="shared" ca="1" si="2337"/>
        <v>0</v>
      </c>
      <c r="CC958" s="18">
        <f t="shared" ca="1" si="2337"/>
        <v>0</v>
      </c>
      <c r="CD958" s="18">
        <f t="shared" ca="1" si="2337"/>
        <v>0</v>
      </c>
      <c r="CE958" s="18">
        <f t="shared" ca="1" si="2337"/>
        <v>0</v>
      </c>
      <c r="CF958" s="18">
        <f t="shared" ca="1" si="2337"/>
        <v>0</v>
      </c>
      <c r="CG958" s="18">
        <f t="shared" ca="1" si="2337"/>
        <v>0</v>
      </c>
      <c r="CH958" s="18">
        <f t="shared" ca="1" si="2337"/>
        <v>0</v>
      </c>
      <c r="CI958" s="18">
        <f t="shared" ca="1" si="2337"/>
        <v>0</v>
      </c>
      <c r="CJ958" s="18">
        <f t="shared" ca="1" si="2337"/>
        <v>0</v>
      </c>
      <c r="CK958" s="18">
        <f t="shared" ca="1" si="2337"/>
        <v>0</v>
      </c>
      <c r="CL958" s="18">
        <f t="shared" ca="1" si="2337"/>
        <v>0</v>
      </c>
      <c r="CM958" s="18">
        <f t="shared" ca="1" si="2337"/>
        <v>0</v>
      </c>
      <c r="CN958" s="18">
        <f t="shared" ca="1" si="2337"/>
        <v>0</v>
      </c>
      <c r="CO958" s="18">
        <f t="shared" ca="1" si="2337"/>
        <v>0</v>
      </c>
      <c r="CP958" s="18">
        <f t="shared" ca="1" si="2337"/>
        <v>0</v>
      </c>
      <c r="CQ958" s="18">
        <f t="shared" ca="1" si="2337"/>
        <v>0</v>
      </c>
      <c r="CR958" s="18">
        <f t="shared" ca="1" si="2337"/>
        <v>0</v>
      </c>
      <c r="CS958" s="18">
        <f t="shared" ca="1" si="2337"/>
        <v>0</v>
      </c>
      <c r="CT958" s="18">
        <f t="shared" ca="1" si="2337"/>
        <v>0</v>
      </c>
      <c r="CU958" s="18">
        <f t="shared" ca="1" si="2337"/>
        <v>0</v>
      </c>
      <c r="CV958" s="18">
        <f t="shared" ca="1" si="2337"/>
        <v>0</v>
      </c>
      <c r="CW958" s="18">
        <f t="shared" ca="1" si="2337"/>
        <v>0</v>
      </c>
      <c r="CX958" s="18">
        <f t="shared" ca="1" si="2337"/>
        <v>0</v>
      </c>
      <c r="CY958" s="18">
        <f t="shared" ca="1" si="2337"/>
        <v>0</v>
      </c>
      <c r="CZ958" s="18">
        <f t="shared" ca="1" si="2337"/>
        <v>0</v>
      </c>
      <c r="DA958" s="18">
        <f t="shared" ca="1" si="2337"/>
        <v>0</v>
      </c>
      <c r="DB958" s="18">
        <f t="shared" ref="DB958:EG958" ca="1" si="2338">-DB907</f>
        <v>0</v>
      </c>
      <c r="DC958" s="18">
        <f t="shared" ca="1" si="2338"/>
        <v>0</v>
      </c>
      <c r="DD958" s="18">
        <f t="shared" ca="1" si="2338"/>
        <v>0</v>
      </c>
      <c r="DE958" s="18">
        <f t="shared" ca="1" si="2338"/>
        <v>0</v>
      </c>
      <c r="DF958" s="18">
        <f t="shared" ca="1" si="2338"/>
        <v>0</v>
      </c>
      <c r="DG958" s="18">
        <f t="shared" ca="1" si="2338"/>
        <v>0</v>
      </c>
      <c r="DH958" s="18">
        <f t="shared" ca="1" si="2338"/>
        <v>0</v>
      </c>
      <c r="DI958" s="18">
        <f t="shared" ca="1" si="2338"/>
        <v>0</v>
      </c>
      <c r="DJ958" s="18">
        <f t="shared" ca="1" si="2338"/>
        <v>0</v>
      </c>
      <c r="DK958" s="18">
        <f t="shared" ca="1" si="2338"/>
        <v>0</v>
      </c>
      <c r="DL958" s="18">
        <f t="shared" ca="1" si="2338"/>
        <v>0</v>
      </c>
      <c r="DM958" s="18">
        <f t="shared" ca="1" si="2338"/>
        <v>0</v>
      </c>
      <c r="DN958" s="18">
        <f t="shared" ca="1" si="2338"/>
        <v>0</v>
      </c>
      <c r="DO958" s="18">
        <f t="shared" ca="1" si="2338"/>
        <v>0</v>
      </c>
      <c r="DP958" s="18">
        <f t="shared" ca="1" si="2338"/>
        <v>0</v>
      </c>
      <c r="DQ958" s="18">
        <f t="shared" ca="1" si="2338"/>
        <v>0</v>
      </c>
      <c r="DR958" s="18">
        <f t="shared" ca="1" si="2338"/>
        <v>0</v>
      </c>
      <c r="DS958" s="18">
        <f t="shared" ca="1" si="2338"/>
        <v>0</v>
      </c>
      <c r="DT958" s="18">
        <f t="shared" ca="1" si="2338"/>
        <v>0</v>
      </c>
      <c r="DU958" s="18">
        <f t="shared" ca="1" si="2338"/>
        <v>0</v>
      </c>
      <c r="DV958" s="18">
        <f t="shared" ca="1" si="2338"/>
        <v>0</v>
      </c>
      <c r="DW958" s="18">
        <f t="shared" ca="1" si="2338"/>
        <v>0</v>
      </c>
      <c r="DX958" s="18">
        <f t="shared" ca="1" si="2338"/>
        <v>0</v>
      </c>
      <c r="DY958" s="18">
        <f t="shared" ca="1" si="2338"/>
        <v>0</v>
      </c>
      <c r="DZ958" s="18">
        <f t="shared" ca="1" si="2338"/>
        <v>0</v>
      </c>
      <c r="EA958" s="18">
        <f t="shared" ca="1" si="2338"/>
        <v>0</v>
      </c>
      <c r="EB958" s="18">
        <f t="shared" ca="1" si="2338"/>
        <v>0</v>
      </c>
      <c r="EC958" s="18">
        <f t="shared" ca="1" si="2338"/>
        <v>0</v>
      </c>
      <c r="ED958" s="18">
        <f t="shared" ca="1" si="2338"/>
        <v>0</v>
      </c>
      <c r="EE958" s="18">
        <f t="shared" ca="1" si="2338"/>
        <v>0</v>
      </c>
      <c r="EF958" s="18">
        <f t="shared" ca="1" si="2338"/>
        <v>0</v>
      </c>
      <c r="EG958" s="18">
        <f t="shared" ca="1" si="2338"/>
        <v>0</v>
      </c>
      <c r="EH958" s="18">
        <f t="shared" ref="EH958:FR958" ca="1" si="2339">-EH907</f>
        <v>0</v>
      </c>
      <c r="EI958" s="18">
        <f t="shared" ca="1" si="2339"/>
        <v>0</v>
      </c>
      <c r="EJ958" s="18">
        <f t="shared" ca="1" si="2339"/>
        <v>0</v>
      </c>
      <c r="EK958" s="18">
        <f t="shared" ca="1" si="2339"/>
        <v>0</v>
      </c>
      <c r="EL958" s="18">
        <f t="shared" ca="1" si="2339"/>
        <v>0</v>
      </c>
      <c r="EM958" s="18">
        <f t="shared" ca="1" si="2339"/>
        <v>0</v>
      </c>
      <c r="EN958" s="18">
        <f t="shared" ca="1" si="2339"/>
        <v>0</v>
      </c>
      <c r="EO958" s="18">
        <f t="shared" ca="1" si="2339"/>
        <v>0</v>
      </c>
      <c r="EP958" s="18">
        <f t="shared" ca="1" si="2339"/>
        <v>0</v>
      </c>
      <c r="EQ958" s="18">
        <f t="shared" ca="1" si="2339"/>
        <v>0</v>
      </c>
      <c r="ER958" s="18">
        <f t="shared" ca="1" si="2339"/>
        <v>0</v>
      </c>
      <c r="ES958" s="18">
        <f t="shared" ca="1" si="2339"/>
        <v>0</v>
      </c>
      <c r="ET958" s="18">
        <f t="shared" ca="1" si="2339"/>
        <v>0</v>
      </c>
      <c r="EU958" s="18">
        <f t="shared" ca="1" si="2339"/>
        <v>0</v>
      </c>
      <c r="EV958" s="18">
        <f t="shared" ca="1" si="2339"/>
        <v>0</v>
      </c>
      <c r="EW958" s="18">
        <f t="shared" ca="1" si="2339"/>
        <v>0</v>
      </c>
      <c r="EX958" s="18">
        <f t="shared" ca="1" si="2339"/>
        <v>0</v>
      </c>
      <c r="EY958" s="18">
        <f t="shared" ca="1" si="2339"/>
        <v>0</v>
      </c>
      <c r="EZ958" s="18">
        <f t="shared" ca="1" si="2339"/>
        <v>0</v>
      </c>
      <c r="FA958" s="18">
        <f t="shared" ca="1" si="2339"/>
        <v>0</v>
      </c>
      <c r="FB958" s="18">
        <f t="shared" ca="1" si="2339"/>
        <v>0</v>
      </c>
      <c r="FC958" s="18">
        <f t="shared" ca="1" si="2339"/>
        <v>0</v>
      </c>
      <c r="FD958" s="18">
        <f t="shared" ca="1" si="2339"/>
        <v>0</v>
      </c>
      <c r="FE958" s="18">
        <f t="shared" ca="1" si="2339"/>
        <v>0</v>
      </c>
      <c r="FF958" s="18">
        <f t="shared" ca="1" si="2339"/>
        <v>0</v>
      </c>
      <c r="FG958" s="18">
        <f t="shared" ca="1" si="2339"/>
        <v>0</v>
      </c>
      <c r="FH958" s="18">
        <f t="shared" ca="1" si="2339"/>
        <v>0</v>
      </c>
      <c r="FI958" s="18">
        <f t="shared" ca="1" si="2339"/>
        <v>0</v>
      </c>
      <c r="FJ958" s="18">
        <f t="shared" ca="1" si="2339"/>
        <v>0</v>
      </c>
      <c r="FK958" s="18">
        <f t="shared" ca="1" si="2339"/>
        <v>0</v>
      </c>
      <c r="FL958" s="18">
        <f t="shared" ca="1" si="2339"/>
        <v>0</v>
      </c>
      <c r="FM958" s="18">
        <f t="shared" ca="1" si="2339"/>
        <v>0</v>
      </c>
      <c r="FN958" s="18">
        <f t="shared" ca="1" si="2339"/>
        <v>0</v>
      </c>
      <c r="FO958" s="18">
        <f t="shared" ca="1" si="2339"/>
        <v>0</v>
      </c>
      <c r="FP958" s="18">
        <f t="shared" ca="1" si="2339"/>
        <v>0</v>
      </c>
      <c r="FQ958" s="18">
        <f t="shared" ca="1" si="2339"/>
        <v>0</v>
      </c>
      <c r="FR958" s="18">
        <f t="shared" ca="1" si="2339"/>
        <v>0</v>
      </c>
    </row>
    <row r="959" spans="2:174">
      <c r="C959" t="s">
        <v>549</v>
      </c>
      <c r="D959" s="8" t="s">
        <v>974</v>
      </c>
      <c r="J959" s="26">
        <f t="shared" ref="J959:AO959" si="2340">J9</f>
        <v>0.24657534246575341</v>
      </c>
      <c r="K959" s="26">
        <f t="shared" si="2340"/>
        <v>0.24931506849315069</v>
      </c>
      <c r="L959" s="26">
        <f t="shared" si="2340"/>
        <v>0.25205479452054796</v>
      </c>
      <c r="M959" s="26">
        <f t="shared" si="2340"/>
        <v>0.25205479452054796</v>
      </c>
      <c r="N959" s="26">
        <f t="shared" si="2340"/>
        <v>0.24863387978142076</v>
      </c>
      <c r="O959" s="26">
        <f t="shared" si="2340"/>
        <v>0.24863387978142076</v>
      </c>
      <c r="P959" s="26">
        <f t="shared" si="2340"/>
        <v>0.25136612021857924</v>
      </c>
      <c r="Q959" s="26">
        <f t="shared" si="2340"/>
        <v>0.25136612021857924</v>
      </c>
      <c r="R959" s="26">
        <f t="shared" si="2340"/>
        <v>0.24657534246575341</v>
      </c>
      <c r="S959" s="26">
        <f t="shared" si="2340"/>
        <v>0.24931506849315069</v>
      </c>
      <c r="T959" s="26">
        <f t="shared" si="2340"/>
        <v>0.25205479452054796</v>
      </c>
      <c r="U959" s="26">
        <f t="shared" si="2340"/>
        <v>0.25205479452054796</v>
      </c>
      <c r="V959" s="26">
        <f t="shared" si="2340"/>
        <v>0.24657534246575341</v>
      </c>
      <c r="W959" s="26">
        <f t="shared" si="2340"/>
        <v>0.24931506849315069</v>
      </c>
      <c r="X959" s="26">
        <f t="shared" si="2340"/>
        <v>0.25205479452054796</v>
      </c>
      <c r="Y959" s="26">
        <f t="shared" si="2340"/>
        <v>0.25205479452054796</v>
      </c>
      <c r="Z959" s="26">
        <f t="shared" si="2340"/>
        <v>0.24657534246575341</v>
      </c>
      <c r="AA959" s="26">
        <f t="shared" si="2340"/>
        <v>0.24931506849315069</v>
      </c>
      <c r="AB959" s="26">
        <f t="shared" si="2340"/>
        <v>0.25205479452054796</v>
      </c>
      <c r="AC959" s="26">
        <f t="shared" si="2340"/>
        <v>0.25205479452054796</v>
      </c>
      <c r="AD959" s="26">
        <f t="shared" si="2340"/>
        <v>0.24863387978142076</v>
      </c>
      <c r="AE959" s="26">
        <f t="shared" si="2340"/>
        <v>0.24863387978142076</v>
      </c>
      <c r="AF959" s="26">
        <f t="shared" si="2340"/>
        <v>0.25136612021857924</v>
      </c>
      <c r="AG959" s="26">
        <f t="shared" si="2340"/>
        <v>0.25136612021857924</v>
      </c>
      <c r="AH959" s="26">
        <f t="shared" si="2340"/>
        <v>0.24657534246575341</v>
      </c>
      <c r="AI959" s="26">
        <f t="shared" si="2340"/>
        <v>0.24931506849315069</v>
      </c>
      <c r="AJ959" s="26">
        <f t="shared" si="2340"/>
        <v>0.25205479452054796</v>
      </c>
      <c r="AK959" s="26">
        <f t="shared" si="2340"/>
        <v>0.25205479452054796</v>
      </c>
      <c r="AL959" s="26">
        <f t="shared" si="2340"/>
        <v>0.24657534246575341</v>
      </c>
      <c r="AM959" s="26">
        <f t="shared" si="2340"/>
        <v>0.24931506849315069</v>
      </c>
      <c r="AN959" s="26">
        <f t="shared" si="2340"/>
        <v>0.25205479452054796</v>
      </c>
      <c r="AO959" s="26">
        <f t="shared" si="2340"/>
        <v>0.25205479452054796</v>
      </c>
      <c r="AP959" s="26">
        <f t="shared" ref="AP959:BU959" si="2341">AP9</f>
        <v>0.24657534246575341</v>
      </c>
      <c r="AQ959" s="26">
        <f t="shared" si="2341"/>
        <v>0.24931506849315069</v>
      </c>
      <c r="AR959" s="26">
        <f t="shared" si="2341"/>
        <v>0.25205479452054796</v>
      </c>
      <c r="AS959" s="26">
        <f t="shared" si="2341"/>
        <v>0.25205479452054796</v>
      </c>
      <c r="AT959" s="26">
        <f t="shared" si="2341"/>
        <v>0.24863387978142076</v>
      </c>
      <c r="AU959" s="26">
        <f t="shared" si="2341"/>
        <v>0.24863387978142076</v>
      </c>
      <c r="AV959" s="26">
        <f t="shared" si="2341"/>
        <v>0.25136612021857924</v>
      </c>
      <c r="AW959" s="26">
        <f t="shared" si="2341"/>
        <v>0.25136612021857924</v>
      </c>
      <c r="AX959" s="26">
        <f t="shared" si="2341"/>
        <v>0.24657534246575341</v>
      </c>
      <c r="AY959" s="26">
        <f t="shared" si="2341"/>
        <v>0.24931506849315069</v>
      </c>
      <c r="AZ959" s="26">
        <f t="shared" si="2341"/>
        <v>0.25205479452054796</v>
      </c>
      <c r="BA959" s="26">
        <f t="shared" si="2341"/>
        <v>0.25205479452054796</v>
      </c>
      <c r="BB959" s="26">
        <f t="shared" si="2341"/>
        <v>0.24657534246575341</v>
      </c>
      <c r="BC959" s="26">
        <f t="shared" si="2341"/>
        <v>0.24931506849315069</v>
      </c>
      <c r="BD959" s="26">
        <f t="shared" si="2341"/>
        <v>0.25205479452054796</v>
      </c>
      <c r="BE959" s="26">
        <f t="shared" si="2341"/>
        <v>0.25205479452054796</v>
      </c>
      <c r="BF959" s="26">
        <f t="shared" si="2341"/>
        <v>0.24657534246575341</v>
      </c>
      <c r="BG959" s="26">
        <f t="shared" si="2341"/>
        <v>0.24931506849315069</v>
      </c>
      <c r="BH959" s="26">
        <f t="shared" si="2341"/>
        <v>0.25205479452054796</v>
      </c>
      <c r="BI959" s="26">
        <f t="shared" si="2341"/>
        <v>0.25205479452054796</v>
      </c>
      <c r="BJ959" s="26">
        <f t="shared" si="2341"/>
        <v>0.24863387978142076</v>
      </c>
      <c r="BK959" s="26">
        <f t="shared" si="2341"/>
        <v>0.24863387978142076</v>
      </c>
      <c r="BL959" s="26">
        <f t="shared" si="2341"/>
        <v>0.25136612021857924</v>
      </c>
      <c r="BM959" s="26">
        <f t="shared" si="2341"/>
        <v>0.25136612021857924</v>
      </c>
      <c r="BN959" s="26">
        <f t="shared" si="2341"/>
        <v>0.24657534246575341</v>
      </c>
      <c r="BO959" s="26">
        <f t="shared" si="2341"/>
        <v>0.24931506849315069</v>
      </c>
      <c r="BP959" s="26">
        <f t="shared" si="2341"/>
        <v>0.25205479452054796</v>
      </c>
      <c r="BQ959" s="26">
        <f t="shared" si="2341"/>
        <v>0.25205479452054796</v>
      </c>
      <c r="BR959" s="26">
        <f t="shared" si="2341"/>
        <v>0.24657534246575341</v>
      </c>
      <c r="BS959" s="26">
        <f t="shared" si="2341"/>
        <v>0.24931506849315069</v>
      </c>
      <c r="BT959" s="26">
        <f t="shared" si="2341"/>
        <v>0.25205479452054796</v>
      </c>
      <c r="BU959" s="26">
        <f t="shared" si="2341"/>
        <v>0.25205479452054796</v>
      </c>
      <c r="BV959" s="26">
        <f t="shared" ref="BV959:DA959" si="2342">BV9</f>
        <v>0.24657534246575341</v>
      </c>
      <c r="BW959" s="26">
        <f t="shared" si="2342"/>
        <v>0.24931506849315069</v>
      </c>
      <c r="BX959" s="26">
        <f t="shared" si="2342"/>
        <v>0.25205479452054796</v>
      </c>
      <c r="BY959" s="26">
        <f t="shared" si="2342"/>
        <v>0.25205479452054796</v>
      </c>
      <c r="BZ959" s="26">
        <f t="shared" si="2342"/>
        <v>0.24863387978142076</v>
      </c>
      <c r="CA959" s="26">
        <f t="shared" si="2342"/>
        <v>0.24863387978142076</v>
      </c>
      <c r="CB959" s="26">
        <f t="shared" si="2342"/>
        <v>0.25136612021857924</v>
      </c>
      <c r="CC959" s="26">
        <f t="shared" si="2342"/>
        <v>0.25136612021857924</v>
      </c>
      <c r="CD959" s="26">
        <f t="shared" si="2342"/>
        <v>0.24657534246575341</v>
      </c>
      <c r="CE959" s="26">
        <f t="shared" si="2342"/>
        <v>0.24931506849315069</v>
      </c>
      <c r="CF959" s="26">
        <f t="shared" si="2342"/>
        <v>0.25205479452054796</v>
      </c>
      <c r="CG959" s="26">
        <f t="shared" si="2342"/>
        <v>0.25205479452054796</v>
      </c>
      <c r="CH959" s="26">
        <f t="shared" si="2342"/>
        <v>0.24657534246575341</v>
      </c>
      <c r="CI959" s="26">
        <f t="shared" si="2342"/>
        <v>0.24931506849315069</v>
      </c>
      <c r="CJ959" s="26">
        <f t="shared" si="2342"/>
        <v>0.25205479452054796</v>
      </c>
      <c r="CK959" s="26">
        <f t="shared" si="2342"/>
        <v>0.25205479452054796</v>
      </c>
      <c r="CL959" s="26">
        <f t="shared" si="2342"/>
        <v>0.24657534246575341</v>
      </c>
      <c r="CM959" s="26">
        <f t="shared" si="2342"/>
        <v>0.24931506849315069</v>
      </c>
      <c r="CN959" s="26">
        <f t="shared" si="2342"/>
        <v>0.25205479452054796</v>
      </c>
      <c r="CO959" s="26">
        <f t="shared" si="2342"/>
        <v>0.25205479452054796</v>
      </c>
      <c r="CP959" s="26">
        <f t="shared" si="2342"/>
        <v>0.24863387978142076</v>
      </c>
      <c r="CQ959" s="26">
        <f t="shared" si="2342"/>
        <v>0.24863387978142076</v>
      </c>
      <c r="CR959" s="26">
        <f t="shared" si="2342"/>
        <v>0.25136612021857924</v>
      </c>
      <c r="CS959" s="26">
        <f t="shared" si="2342"/>
        <v>0.25136612021857924</v>
      </c>
      <c r="CT959" s="26">
        <f t="shared" si="2342"/>
        <v>0.24657534246575341</v>
      </c>
      <c r="CU959" s="26">
        <f t="shared" si="2342"/>
        <v>0.24931506849315069</v>
      </c>
      <c r="CV959" s="26">
        <f t="shared" si="2342"/>
        <v>0.25205479452054796</v>
      </c>
      <c r="CW959" s="26">
        <f t="shared" si="2342"/>
        <v>0.25205479452054796</v>
      </c>
      <c r="CX959" s="26">
        <f t="shared" si="2342"/>
        <v>0.24657534246575341</v>
      </c>
      <c r="CY959" s="26">
        <f t="shared" si="2342"/>
        <v>0.24931506849315069</v>
      </c>
      <c r="CZ959" s="26">
        <f t="shared" si="2342"/>
        <v>0.25205479452054796</v>
      </c>
      <c r="DA959" s="26">
        <f t="shared" si="2342"/>
        <v>0.25205479452054796</v>
      </c>
      <c r="DB959" s="26">
        <f t="shared" ref="DB959:EG959" si="2343">DB9</f>
        <v>0.24657534246575341</v>
      </c>
      <c r="DC959" s="26">
        <f t="shared" si="2343"/>
        <v>0.24931506849315069</v>
      </c>
      <c r="DD959" s="26">
        <f t="shared" si="2343"/>
        <v>0.25205479452054796</v>
      </c>
      <c r="DE959" s="26">
        <f t="shared" si="2343"/>
        <v>0.25205479452054796</v>
      </c>
      <c r="DF959" s="26">
        <f t="shared" si="2343"/>
        <v>0.24863387978142076</v>
      </c>
      <c r="DG959" s="26">
        <f t="shared" si="2343"/>
        <v>0.24863387978142076</v>
      </c>
      <c r="DH959" s="26">
        <f t="shared" si="2343"/>
        <v>0.25136612021857924</v>
      </c>
      <c r="DI959" s="26">
        <f t="shared" si="2343"/>
        <v>0.25136612021857924</v>
      </c>
      <c r="DJ959" s="26">
        <f t="shared" si="2343"/>
        <v>0.24657534246575341</v>
      </c>
      <c r="DK959" s="26">
        <f t="shared" si="2343"/>
        <v>0.24931506849315069</v>
      </c>
      <c r="DL959" s="26">
        <f t="shared" si="2343"/>
        <v>0.25205479452054796</v>
      </c>
      <c r="DM959" s="26">
        <f t="shared" si="2343"/>
        <v>0.25205479452054796</v>
      </c>
      <c r="DN959" s="26">
        <f t="shared" si="2343"/>
        <v>0.24657534246575341</v>
      </c>
      <c r="DO959" s="26">
        <f t="shared" si="2343"/>
        <v>0.24931506849315069</v>
      </c>
      <c r="DP959" s="26">
        <f t="shared" si="2343"/>
        <v>0.25205479452054796</v>
      </c>
      <c r="DQ959" s="26">
        <f t="shared" si="2343"/>
        <v>0.25205479452054796</v>
      </c>
      <c r="DR959" s="26">
        <f t="shared" si="2343"/>
        <v>0.24657534246575341</v>
      </c>
      <c r="DS959" s="26">
        <f t="shared" si="2343"/>
        <v>0.24931506849315069</v>
      </c>
      <c r="DT959" s="26">
        <f t="shared" si="2343"/>
        <v>0.25205479452054796</v>
      </c>
      <c r="DU959" s="26">
        <f t="shared" si="2343"/>
        <v>0.25205479452054796</v>
      </c>
      <c r="DV959" s="26">
        <f t="shared" si="2343"/>
        <v>0.24863387978142076</v>
      </c>
      <c r="DW959" s="26">
        <f t="shared" si="2343"/>
        <v>0.24863387978142076</v>
      </c>
      <c r="DX959" s="26">
        <f t="shared" si="2343"/>
        <v>0.25136612021857924</v>
      </c>
      <c r="DY959" s="26">
        <f t="shared" si="2343"/>
        <v>0.25136612021857924</v>
      </c>
      <c r="DZ959" s="26">
        <f t="shared" si="2343"/>
        <v>0.24657534246575341</v>
      </c>
      <c r="EA959" s="26">
        <f t="shared" si="2343"/>
        <v>0.24931506849315069</v>
      </c>
      <c r="EB959" s="26">
        <f t="shared" si="2343"/>
        <v>0.25205479452054796</v>
      </c>
      <c r="EC959" s="26">
        <f t="shared" si="2343"/>
        <v>0.25205479452054796</v>
      </c>
      <c r="ED959" s="26">
        <f t="shared" si="2343"/>
        <v>0.24657534246575341</v>
      </c>
      <c r="EE959" s="26">
        <f t="shared" si="2343"/>
        <v>0.24931506849315069</v>
      </c>
      <c r="EF959" s="26">
        <f t="shared" si="2343"/>
        <v>0.25205479452054796</v>
      </c>
      <c r="EG959" s="26">
        <f t="shared" si="2343"/>
        <v>0.25205479452054796</v>
      </c>
      <c r="EH959" s="26">
        <f t="shared" ref="EH959:FR959" si="2344">EH9</f>
        <v>0.24657534246575341</v>
      </c>
      <c r="EI959" s="26">
        <f t="shared" si="2344"/>
        <v>0.24931506849315069</v>
      </c>
      <c r="EJ959" s="26">
        <f t="shared" si="2344"/>
        <v>0.25205479452054796</v>
      </c>
      <c r="EK959" s="26">
        <f t="shared" si="2344"/>
        <v>0.25205479452054796</v>
      </c>
      <c r="EL959" s="26">
        <f t="shared" si="2344"/>
        <v>0.24863387978142076</v>
      </c>
      <c r="EM959" s="26">
        <f t="shared" si="2344"/>
        <v>0.24863387978142076</v>
      </c>
      <c r="EN959" s="26">
        <f t="shared" si="2344"/>
        <v>0.25136612021857924</v>
      </c>
      <c r="EO959" s="26">
        <f t="shared" si="2344"/>
        <v>0.25136612021857924</v>
      </c>
      <c r="EP959" s="26">
        <f t="shared" si="2344"/>
        <v>0.24657534246575341</v>
      </c>
      <c r="EQ959" s="26">
        <f t="shared" si="2344"/>
        <v>0.24931506849315069</v>
      </c>
      <c r="ER959" s="26">
        <f t="shared" si="2344"/>
        <v>0.25205479452054796</v>
      </c>
      <c r="ES959" s="26">
        <f t="shared" si="2344"/>
        <v>0.25205479452054796</v>
      </c>
      <c r="ET959" s="26">
        <f t="shared" si="2344"/>
        <v>0.24657534246575341</v>
      </c>
      <c r="EU959" s="26">
        <f t="shared" si="2344"/>
        <v>0.24931506849315069</v>
      </c>
      <c r="EV959" s="26">
        <f t="shared" si="2344"/>
        <v>0.25205479452054796</v>
      </c>
      <c r="EW959" s="26">
        <f t="shared" si="2344"/>
        <v>0.25205479452054796</v>
      </c>
      <c r="EX959" s="26">
        <f t="shared" si="2344"/>
        <v>0.24657534246575341</v>
      </c>
      <c r="EY959" s="26">
        <f t="shared" si="2344"/>
        <v>0.24931506849315069</v>
      </c>
      <c r="EZ959" s="26">
        <f t="shared" si="2344"/>
        <v>0.25205479452054796</v>
      </c>
      <c r="FA959" s="26">
        <f t="shared" si="2344"/>
        <v>0.25205479452054796</v>
      </c>
      <c r="FB959" s="26">
        <f t="shared" si="2344"/>
        <v>0.24863387978142076</v>
      </c>
      <c r="FC959" s="26">
        <f t="shared" si="2344"/>
        <v>0.24863387978142076</v>
      </c>
      <c r="FD959" s="26">
        <f t="shared" si="2344"/>
        <v>0.25136612021857924</v>
      </c>
      <c r="FE959" s="26">
        <f t="shared" si="2344"/>
        <v>0.25136612021857924</v>
      </c>
      <c r="FF959" s="26">
        <f t="shared" si="2344"/>
        <v>0.24657534246575341</v>
      </c>
      <c r="FG959" s="26">
        <f t="shared" si="2344"/>
        <v>0.24931506849315069</v>
      </c>
      <c r="FH959" s="26">
        <f t="shared" si="2344"/>
        <v>0.25205479452054796</v>
      </c>
      <c r="FI959" s="26">
        <f t="shared" si="2344"/>
        <v>0.25205479452054796</v>
      </c>
      <c r="FJ959" s="26">
        <f t="shared" si="2344"/>
        <v>0.24657534246575341</v>
      </c>
      <c r="FK959" s="26">
        <f t="shared" si="2344"/>
        <v>0.24931506849315069</v>
      </c>
      <c r="FL959" s="26">
        <f t="shared" si="2344"/>
        <v>0.25205479452054796</v>
      </c>
      <c r="FM959" s="26">
        <f t="shared" si="2344"/>
        <v>0.25205479452054796</v>
      </c>
      <c r="FN959" s="26">
        <f t="shared" si="2344"/>
        <v>0.24657534246575341</v>
      </c>
      <c r="FO959" s="26">
        <f t="shared" si="2344"/>
        <v>0.24931506849315069</v>
      </c>
      <c r="FP959" s="26">
        <f t="shared" si="2344"/>
        <v>0.25205479452054796</v>
      </c>
      <c r="FQ959" s="26">
        <f t="shared" si="2344"/>
        <v>0.25205479452054796</v>
      </c>
      <c r="FR959" s="26">
        <f t="shared" si="2344"/>
        <v>0.24863387978142076</v>
      </c>
    </row>
    <row r="960" spans="2:174">
      <c r="C960" t="s">
        <v>550</v>
      </c>
      <c r="D960" s="8" t="s">
        <v>106</v>
      </c>
      <c r="J960" s="72">
        <f t="shared" ref="J960:AO960" si="2345">($E$956/Months_Yr)/J959</f>
        <v>2.0277777777777777</v>
      </c>
      <c r="K960" s="72">
        <f t="shared" si="2345"/>
        <v>2.0054945054945055</v>
      </c>
      <c r="L960" s="72">
        <f t="shared" si="2345"/>
        <v>1.9836956521739129</v>
      </c>
      <c r="M960" s="72">
        <f t="shared" si="2345"/>
        <v>1.9836956521739129</v>
      </c>
      <c r="N960" s="72">
        <f t="shared" si="2345"/>
        <v>2.0109890109890109</v>
      </c>
      <c r="O960" s="72">
        <f t="shared" si="2345"/>
        <v>2.0109890109890109</v>
      </c>
      <c r="P960" s="72">
        <f t="shared" si="2345"/>
        <v>1.9891304347826086</v>
      </c>
      <c r="Q960" s="72">
        <f t="shared" si="2345"/>
        <v>1.9891304347826086</v>
      </c>
      <c r="R960" s="72">
        <f t="shared" si="2345"/>
        <v>2.0277777777777777</v>
      </c>
      <c r="S960" s="72">
        <f t="shared" si="2345"/>
        <v>2.0054945054945055</v>
      </c>
      <c r="T960" s="72">
        <f t="shared" si="2345"/>
        <v>1.9836956521739129</v>
      </c>
      <c r="U960" s="72">
        <f t="shared" si="2345"/>
        <v>1.9836956521739129</v>
      </c>
      <c r="V960" s="72">
        <f t="shared" si="2345"/>
        <v>2.0277777777777777</v>
      </c>
      <c r="W960" s="72">
        <f t="shared" si="2345"/>
        <v>2.0054945054945055</v>
      </c>
      <c r="X960" s="72">
        <f t="shared" si="2345"/>
        <v>1.9836956521739129</v>
      </c>
      <c r="Y960" s="72">
        <f t="shared" si="2345"/>
        <v>1.9836956521739129</v>
      </c>
      <c r="Z960" s="72">
        <f t="shared" si="2345"/>
        <v>2.0277777777777777</v>
      </c>
      <c r="AA960" s="72">
        <f t="shared" si="2345"/>
        <v>2.0054945054945055</v>
      </c>
      <c r="AB960" s="72">
        <f t="shared" si="2345"/>
        <v>1.9836956521739129</v>
      </c>
      <c r="AC960" s="72">
        <f t="shared" si="2345"/>
        <v>1.9836956521739129</v>
      </c>
      <c r="AD960" s="72">
        <f t="shared" si="2345"/>
        <v>2.0109890109890109</v>
      </c>
      <c r="AE960" s="72">
        <f t="shared" si="2345"/>
        <v>2.0109890109890109</v>
      </c>
      <c r="AF960" s="72">
        <f t="shared" si="2345"/>
        <v>1.9891304347826086</v>
      </c>
      <c r="AG960" s="72">
        <f t="shared" si="2345"/>
        <v>1.9891304347826086</v>
      </c>
      <c r="AH960" s="72">
        <f t="shared" si="2345"/>
        <v>2.0277777777777777</v>
      </c>
      <c r="AI960" s="72">
        <f t="shared" si="2345"/>
        <v>2.0054945054945055</v>
      </c>
      <c r="AJ960" s="72">
        <f t="shared" si="2345"/>
        <v>1.9836956521739129</v>
      </c>
      <c r="AK960" s="72">
        <f t="shared" si="2345"/>
        <v>1.9836956521739129</v>
      </c>
      <c r="AL960" s="72">
        <f t="shared" si="2345"/>
        <v>2.0277777777777777</v>
      </c>
      <c r="AM960" s="72">
        <f t="shared" si="2345"/>
        <v>2.0054945054945055</v>
      </c>
      <c r="AN960" s="72">
        <f t="shared" si="2345"/>
        <v>1.9836956521739129</v>
      </c>
      <c r="AO960" s="72">
        <f t="shared" si="2345"/>
        <v>1.9836956521739129</v>
      </c>
      <c r="AP960" s="72">
        <f t="shared" ref="AP960:BU960" si="2346">($E$956/Months_Yr)/AP959</f>
        <v>2.0277777777777777</v>
      </c>
      <c r="AQ960" s="72">
        <f t="shared" si="2346"/>
        <v>2.0054945054945055</v>
      </c>
      <c r="AR960" s="72">
        <f t="shared" si="2346"/>
        <v>1.9836956521739129</v>
      </c>
      <c r="AS960" s="72">
        <f t="shared" si="2346"/>
        <v>1.9836956521739129</v>
      </c>
      <c r="AT960" s="72">
        <f t="shared" si="2346"/>
        <v>2.0109890109890109</v>
      </c>
      <c r="AU960" s="72">
        <f t="shared" si="2346"/>
        <v>2.0109890109890109</v>
      </c>
      <c r="AV960" s="72">
        <f t="shared" si="2346"/>
        <v>1.9891304347826086</v>
      </c>
      <c r="AW960" s="72">
        <f t="shared" si="2346"/>
        <v>1.9891304347826086</v>
      </c>
      <c r="AX960" s="72">
        <f t="shared" si="2346"/>
        <v>2.0277777777777777</v>
      </c>
      <c r="AY960" s="72">
        <f t="shared" si="2346"/>
        <v>2.0054945054945055</v>
      </c>
      <c r="AZ960" s="72">
        <f t="shared" si="2346"/>
        <v>1.9836956521739129</v>
      </c>
      <c r="BA960" s="72">
        <f t="shared" si="2346"/>
        <v>1.9836956521739129</v>
      </c>
      <c r="BB960" s="72">
        <f t="shared" si="2346"/>
        <v>2.0277777777777777</v>
      </c>
      <c r="BC960" s="72">
        <f t="shared" si="2346"/>
        <v>2.0054945054945055</v>
      </c>
      <c r="BD960" s="72">
        <f t="shared" si="2346"/>
        <v>1.9836956521739129</v>
      </c>
      <c r="BE960" s="72">
        <f t="shared" si="2346"/>
        <v>1.9836956521739129</v>
      </c>
      <c r="BF960" s="72">
        <f t="shared" si="2346"/>
        <v>2.0277777777777777</v>
      </c>
      <c r="BG960" s="72">
        <f t="shared" si="2346"/>
        <v>2.0054945054945055</v>
      </c>
      <c r="BH960" s="72">
        <f t="shared" si="2346"/>
        <v>1.9836956521739129</v>
      </c>
      <c r="BI960" s="72">
        <f t="shared" si="2346"/>
        <v>1.9836956521739129</v>
      </c>
      <c r="BJ960" s="72">
        <f t="shared" si="2346"/>
        <v>2.0109890109890109</v>
      </c>
      <c r="BK960" s="72">
        <f t="shared" si="2346"/>
        <v>2.0109890109890109</v>
      </c>
      <c r="BL960" s="72">
        <f t="shared" si="2346"/>
        <v>1.9891304347826086</v>
      </c>
      <c r="BM960" s="72">
        <f t="shared" si="2346"/>
        <v>1.9891304347826086</v>
      </c>
      <c r="BN960" s="72">
        <f t="shared" si="2346"/>
        <v>2.0277777777777777</v>
      </c>
      <c r="BO960" s="72">
        <f t="shared" si="2346"/>
        <v>2.0054945054945055</v>
      </c>
      <c r="BP960" s="72">
        <f t="shared" si="2346"/>
        <v>1.9836956521739129</v>
      </c>
      <c r="BQ960" s="72">
        <f t="shared" si="2346"/>
        <v>1.9836956521739129</v>
      </c>
      <c r="BR960" s="72">
        <f t="shared" si="2346"/>
        <v>2.0277777777777777</v>
      </c>
      <c r="BS960" s="72">
        <f t="shared" si="2346"/>
        <v>2.0054945054945055</v>
      </c>
      <c r="BT960" s="72">
        <f t="shared" si="2346"/>
        <v>1.9836956521739129</v>
      </c>
      <c r="BU960" s="72">
        <f t="shared" si="2346"/>
        <v>1.9836956521739129</v>
      </c>
      <c r="BV960" s="72">
        <f t="shared" ref="BV960:DA960" si="2347">($E$956/Months_Yr)/BV959</f>
        <v>2.0277777777777777</v>
      </c>
      <c r="BW960" s="72">
        <f t="shared" si="2347"/>
        <v>2.0054945054945055</v>
      </c>
      <c r="BX960" s="72">
        <f t="shared" si="2347"/>
        <v>1.9836956521739129</v>
      </c>
      <c r="BY960" s="72">
        <f t="shared" si="2347"/>
        <v>1.9836956521739129</v>
      </c>
      <c r="BZ960" s="72">
        <f t="shared" si="2347"/>
        <v>2.0109890109890109</v>
      </c>
      <c r="CA960" s="72">
        <f t="shared" si="2347"/>
        <v>2.0109890109890109</v>
      </c>
      <c r="CB960" s="72">
        <f t="shared" si="2347"/>
        <v>1.9891304347826086</v>
      </c>
      <c r="CC960" s="72">
        <f t="shared" si="2347"/>
        <v>1.9891304347826086</v>
      </c>
      <c r="CD960" s="72">
        <f t="shared" si="2347"/>
        <v>2.0277777777777777</v>
      </c>
      <c r="CE960" s="72">
        <f t="shared" si="2347"/>
        <v>2.0054945054945055</v>
      </c>
      <c r="CF960" s="72">
        <f t="shared" si="2347"/>
        <v>1.9836956521739129</v>
      </c>
      <c r="CG960" s="72">
        <f t="shared" si="2347"/>
        <v>1.9836956521739129</v>
      </c>
      <c r="CH960" s="72">
        <f t="shared" si="2347"/>
        <v>2.0277777777777777</v>
      </c>
      <c r="CI960" s="72">
        <f t="shared" si="2347"/>
        <v>2.0054945054945055</v>
      </c>
      <c r="CJ960" s="72">
        <f t="shared" si="2347"/>
        <v>1.9836956521739129</v>
      </c>
      <c r="CK960" s="72">
        <f t="shared" si="2347"/>
        <v>1.9836956521739129</v>
      </c>
      <c r="CL960" s="72">
        <f t="shared" si="2347"/>
        <v>2.0277777777777777</v>
      </c>
      <c r="CM960" s="72">
        <f t="shared" si="2347"/>
        <v>2.0054945054945055</v>
      </c>
      <c r="CN960" s="72">
        <f t="shared" si="2347"/>
        <v>1.9836956521739129</v>
      </c>
      <c r="CO960" s="72">
        <f t="shared" si="2347"/>
        <v>1.9836956521739129</v>
      </c>
      <c r="CP960" s="72">
        <f t="shared" si="2347"/>
        <v>2.0109890109890109</v>
      </c>
      <c r="CQ960" s="72">
        <f t="shared" si="2347"/>
        <v>2.0109890109890109</v>
      </c>
      <c r="CR960" s="72">
        <f t="shared" si="2347"/>
        <v>1.9891304347826086</v>
      </c>
      <c r="CS960" s="72">
        <f t="shared" si="2347"/>
        <v>1.9891304347826086</v>
      </c>
      <c r="CT960" s="72">
        <f t="shared" si="2347"/>
        <v>2.0277777777777777</v>
      </c>
      <c r="CU960" s="72">
        <f t="shared" si="2347"/>
        <v>2.0054945054945055</v>
      </c>
      <c r="CV960" s="72">
        <f t="shared" si="2347"/>
        <v>1.9836956521739129</v>
      </c>
      <c r="CW960" s="72">
        <f t="shared" si="2347"/>
        <v>1.9836956521739129</v>
      </c>
      <c r="CX960" s="72">
        <f t="shared" si="2347"/>
        <v>2.0277777777777777</v>
      </c>
      <c r="CY960" s="72">
        <f t="shared" si="2347"/>
        <v>2.0054945054945055</v>
      </c>
      <c r="CZ960" s="72">
        <f t="shared" si="2347"/>
        <v>1.9836956521739129</v>
      </c>
      <c r="DA960" s="72">
        <f t="shared" si="2347"/>
        <v>1.9836956521739129</v>
      </c>
      <c r="DB960" s="72">
        <f t="shared" ref="DB960:EG960" si="2348">($E$956/Months_Yr)/DB959</f>
        <v>2.0277777777777777</v>
      </c>
      <c r="DC960" s="72">
        <f t="shared" si="2348"/>
        <v>2.0054945054945055</v>
      </c>
      <c r="DD960" s="72">
        <f t="shared" si="2348"/>
        <v>1.9836956521739129</v>
      </c>
      <c r="DE960" s="72">
        <f t="shared" si="2348"/>
        <v>1.9836956521739129</v>
      </c>
      <c r="DF960" s="72">
        <f t="shared" si="2348"/>
        <v>2.0109890109890109</v>
      </c>
      <c r="DG960" s="72">
        <f t="shared" si="2348"/>
        <v>2.0109890109890109</v>
      </c>
      <c r="DH960" s="72">
        <f t="shared" si="2348"/>
        <v>1.9891304347826086</v>
      </c>
      <c r="DI960" s="72">
        <f t="shared" si="2348"/>
        <v>1.9891304347826086</v>
      </c>
      <c r="DJ960" s="72">
        <f t="shared" si="2348"/>
        <v>2.0277777777777777</v>
      </c>
      <c r="DK960" s="72">
        <f t="shared" si="2348"/>
        <v>2.0054945054945055</v>
      </c>
      <c r="DL960" s="72">
        <f t="shared" si="2348"/>
        <v>1.9836956521739129</v>
      </c>
      <c r="DM960" s="72">
        <f t="shared" si="2348"/>
        <v>1.9836956521739129</v>
      </c>
      <c r="DN960" s="72">
        <f t="shared" si="2348"/>
        <v>2.0277777777777777</v>
      </c>
      <c r="DO960" s="72">
        <f t="shared" si="2348"/>
        <v>2.0054945054945055</v>
      </c>
      <c r="DP960" s="72">
        <f t="shared" si="2348"/>
        <v>1.9836956521739129</v>
      </c>
      <c r="DQ960" s="72">
        <f t="shared" si="2348"/>
        <v>1.9836956521739129</v>
      </c>
      <c r="DR960" s="72">
        <f t="shared" si="2348"/>
        <v>2.0277777777777777</v>
      </c>
      <c r="DS960" s="72">
        <f t="shared" si="2348"/>
        <v>2.0054945054945055</v>
      </c>
      <c r="DT960" s="72">
        <f t="shared" si="2348"/>
        <v>1.9836956521739129</v>
      </c>
      <c r="DU960" s="72">
        <f t="shared" si="2348"/>
        <v>1.9836956521739129</v>
      </c>
      <c r="DV960" s="72">
        <f t="shared" si="2348"/>
        <v>2.0109890109890109</v>
      </c>
      <c r="DW960" s="72">
        <f t="shared" si="2348"/>
        <v>2.0109890109890109</v>
      </c>
      <c r="DX960" s="72">
        <f t="shared" si="2348"/>
        <v>1.9891304347826086</v>
      </c>
      <c r="DY960" s="72">
        <f t="shared" si="2348"/>
        <v>1.9891304347826086</v>
      </c>
      <c r="DZ960" s="72">
        <f t="shared" si="2348"/>
        <v>2.0277777777777777</v>
      </c>
      <c r="EA960" s="72">
        <f t="shared" si="2348"/>
        <v>2.0054945054945055</v>
      </c>
      <c r="EB960" s="72">
        <f t="shared" si="2348"/>
        <v>1.9836956521739129</v>
      </c>
      <c r="EC960" s="72">
        <f t="shared" si="2348"/>
        <v>1.9836956521739129</v>
      </c>
      <c r="ED960" s="72">
        <f t="shared" si="2348"/>
        <v>2.0277777777777777</v>
      </c>
      <c r="EE960" s="72">
        <f t="shared" si="2348"/>
        <v>2.0054945054945055</v>
      </c>
      <c r="EF960" s="72">
        <f t="shared" si="2348"/>
        <v>1.9836956521739129</v>
      </c>
      <c r="EG960" s="72">
        <f t="shared" si="2348"/>
        <v>1.9836956521739129</v>
      </c>
      <c r="EH960" s="72">
        <f t="shared" ref="EH960:FM960" si="2349">($E$956/Months_Yr)/EH959</f>
        <v>2.0277777777777777</v>
      </c>
      <c r="EI960" s="72">
        <f t="shared" si="2349"/>
        <v>2.0054945054945055</v>
      </c>
      <c r="EJ960" s="72">
        <f t="shared" si="2349"/>
        <v>1.9836956521739129</v>
      </c>
      <c r="EK960" s="72">
        <f t="shared" si="2349"/>
        <v>1.9836956521739129</v>
      </c>
      <c r="EL960" s="72">
        <f t="shared" si="2349"/>
        <v>2.0109890109890109</v>
      </c>
      <c r="EM960" s="72">
        <f t="shared" si="2349"/>
        <v>2.0109890109890109</v>
      </c>
      <c r="EN960" s="72">
        <f t="shared" si="2349"/>
        <v>1.9891304347826086</v>
      </c>
      <c r="EO960" s="72">
        <f t="shared" si="2349"/>
        <v>1.9891304347826086</v>
      </c>
      <c r="EP960" s="72">
        <f t="shared" si="2349"/>
        <v>2.0277777777777777</v>
      </c>
      <c r="EQ960" s="72">
        <f t="shared" si="2349"/>
        <v>2.0054945054945055</v>
      </c>
      <c r="ER960" s="72">
        <f t="shared" si="2349"/>
        <v>1.9836956521739129</v>
      </c>
      <c r="ES960" s="72">
        <f t="shared" si="2349"/>
        <v>1.9836956521739129</v>
      </c>
      <c r="ET960" s="72">
        <f t="shared" si="2349"/>
        <v>2.0277777777777777</v>
      </c>
      <c r="EU960" s="72">
        <f t="shared" si="2349"/>
        <v>2.0054945054945055</v>
      </c>
      <c r="EV960" s="72">
        <f t="shared" si="2349"/>
        <v>1.9836956521739129</v>
      </c>
      <c r="EW960" s="72">
        <f t="shared" si="2349"/>
        <v>1.9836956521739129</v>
      </c>
      <c r="EX960" s="72">
        <f t="shared" si="2349"/>
        <v>2.0277777777777777</v>
      </c>
      <c r="EY960" s="72">
        <f t="shared" si="2349"/>
        <v>2.0054945054945055</v>
      </c>
      <c r="EZ960" s="72">
        <f t="shared" si="2349"/>
        <v>1.9836956521739129</v>
      </c>
      <c r="FA960" s="72">
        <f t="shared" si="2349"/>
        <v>1.9836956521739129</v>
      </c>
      <c r="FB960" s="72">
        <f t="shared" si="2349"/>
        <v>2.0109890109890109</v>
      </c>
      <c r="FC960" s="72">
        <f t="shared" si="2349"/>
        <v>2.0109890109890109</v>
      </c>
      <c r="FD960" s="72">
        <f t="shared" si="2349"/>
        <v>1.9891304347826086</v>
      </c>
      <c r="FE960" s="72">
        <f t="shared" si="2349"/>
        <v>1.9891304347826086</v>
      </c>
      <c r="FF960" s="72">
        <f t="shared" si="2349"/>
        <v>2.0277777777777777</v>
      </c>
      <c r="FG960" s="72">
        <f t="shared" si="2349"/>
        <v>2.0054945054945055</v>
      </c>
      <c r="FH960" s="72">
        <f t="shared" si="2349"/>
        <v>1.9836956521739129</v>
      </c>
      <c r="FI960" s="72">
        <f t="shared" si="2349"/>
        <v>1.9836956521739129</v>
      </c>
      <c r="FJ960" s="72">
        <f t="shared" si="2349"/>
        <v>2.0277777777777777</v>
      </c>
      <c r="FK960" s="72">
        <f t="shared" si="2349"/>
        <v>2.0054945054945055</v>
      </c>
      <c r="FL960" s="72">
        <f t="shared" si="2349"/>
        <v>1.9836956521739129</v>
      </c>
      <c r="FM960" s="72">
        <f t="shared" si="2349"/>
        <v>1.9836956521739129</v>
      </c>
      <c r="FN960" s="72">
        <f>($E$956/Months_Yr)/FN959</f>
        <v>2.0277777777777777</v>
      </c>
      <c r="FO960" s="72">
        <f>($E$956/Months_Yr)/FO959</f>
        <v>2.0054945054945055</v>
      </c>
      <c r="FP960" s="72">
        <f>($E$956/Months_Yr)/FP959</f>
        <v>1.9836956521739129</v>
      </c>
      <c r="FQ960" s="72">
        <f>($E$956/Months_Yr)/FQ959</f>
        <v>1.9836956521739129</v>
      </c>
      <c r="FR960" s="72">
        <f>($E$956/Months_Yr)/FR959</f>
        <v>2.0109890109890109</v>
      </c>
    </row>
    <row r="961" spans="3:174">
      <c r="C961" t="s">
        <v>551</v>
      </c>
      <c r="D961" s="8" t="s">
        <v>974</v>
      </c>
      <c r="J961" s="18">
        <f>J960 * J958</f>
        <v>0</v>
      </c>
      <c r="K961" s="18">
        <f t="shared" ref="K961:BV961" ca="1" si="2350">K960 * K958</f>
        <v>0</v>
      </c>
      <c r="L961" s="18">
        <f t="shared" ca="1" si="2350"/>
        <v>0</v>
      </c>
      <c r="M961" s="18">
        <f t="shared" ca="1" si="2350"/>
        <v>0</v>
      </c>
      <c r="N961" s="18">
        <f t="shared" ca="1" si="2350"/>
        <v>0</v>
      </c>
      <c r="O961" s="18">
        <f t="shared" ca="1" si="2350"/>
        <v>0</v>
      </c>
      <c r="P961" s="18">
        <f t="shared" ca="1" si="2350"/>
        <v>0</v>
      </c>
      <c r="Q961" s="18">
        <f t="shared" ca="1" si="2350"/>
        <v>0</v>
      </c>
      <c r="R961" s="18">
        <f t="shared" ca="1" si="2350"/>
        <v>0</v>
      </c>
      <c r="S961" s="18">
        <f t="shared" ca="1" si="2350"/>
        <v>0</v>
      </c>
      <c r="T961" s="18">
        <f t="shared" ca="1" si="2350"/>
        <v>0</v>
      </c>
      <c r="U961" s="18">
        <f t="shared" ca="1" si="2350"/>
        <v>0</v>
      </c>
      <c r="V961" s="18">
        <f t="shared" ca="1" si="2350"/>
        <v>0</v>
      </c>
      <c r="W961" s="18">
        <f t="shared" ca="1" si="2350"/>
        <v>0</v>
      </c>
      <c r="X961" s="18">
        <f t="shared" ca="1" si="2350"/>
        <v>0</v>
      </c>
      <c r="Y961" s="18">
        <f t="shared" ca="1" si="2350"/>
        <v>0</v>
      </c>
      <c r="Z961" s="18">
        <f t="shared" ca="1" si="2350"/>
        <v>0</v>
      </c>
      <c r="AA961" s="18">
        <f t="shared" ca="1" si="2350"/>
        <v>0</v>
      </c>
      <c r="AB961" s="18">
        <f t="shared" ca="1" si="2350"/>
        <v>0</v>
      </c>
      <c r="AC961" s="18">
        <f t="shared" ca="1" si="2350"/>
        <v>5697.3712958722972</v>
      </c>
      <c r="AD961" s="18">
        <f t="shared" ca="1" si="2350"/>
        <v>9322.4377956921035</v>
      </c>
      <c r="AE961" s="18">
        <f t="shared" ca="1" si="2350"/>
        <v>4834.8768823246337</v>
      </c>
      <c r="AF961" s="18">
        <f t="shared" ca="1" si="2350"/>
        <v>659.66066943397198</v>
      </c>
      <c r="AG961" s="18">
        <f t="shared" ca="1" si="2350"/>
        <v>0</v>
      </c>
      <c r="AH961" s="18">
        <f t="shared" ca="1" si="2350"/>
        <v>0</v>
      </c>
      <c r="AI961" s="18">
        <f t="shared" ca="1" si="2350"/>
        <v>0</v>
      </c>
      <c r="AJ961" s="18">
        <f t="shared" ca="1" si="2350"/>
        <v>0</v>
      </c>
      <c r="AK961" s="18">
        <f t="shared" ca="1" si="2350"/>
        <v>0</v>
      </c>
      <c r="AL961" s="18">
        <f t="shared" ca="1" si="2350"/>
        <v>0</v>
      </c>
      <c r="AM961" s="18">
        <f t="shared" ca="1" si="2350"/>
        <v>0</v>
      </c>
      <c r="AN961" s="18">
        <f t="shared" ca="1" si="2350"/>
        <v>0</v>
      </c>
      <c r="AO961" s="18">
        <f t="shared" ca="1" si="2350"/>
        <v>0</v>
      </c>
      <c r="AP961" s="18">
        <f t="shared" ca="1" si="2350"/>
        <v>0</v>
      </c>
      <c r="AQ961" s="18">
        <f t="shared" ca="1" si="2350"/>
        <v>0</v>
      </c>
      <c r="AR961" s="18">
        <f t="shared" ca="1" si="2350"/>
        <v>0</v>
      </c>
      <c r="AS961" s="18">
        <f t="shared" ca="1" si="2350"/>
        <v>0</v>
      </c>
      <c r="AT961" s="18">
        <f t="shared" ca="1" si="2350"/>
        <v>0</v>
      </c>
      <c r="AU961" s="18">
        <f t="shared" ca="1" si="2350"/>
        <v>0</v>
      </c>
      <c r="AV961" s="18">
        <f t="shared" ca="1" si="2350"/>
        <v>0</v>
      </c>
      <c r="AW961" s="18">
        <f t="shared" ca="1" si="2350"/>
        <v>0</v>
      </c>
      <c r="AX961" s="18">
        <f t="shared" ca="1" si="2350"/>
        <v>0</v>
      </c>
      <c r="AY961" s="18">
        <f t="shared" ca="1" si="2350"/>
        <v>0</v>
      </c>
      <c r="AZ961" s="18">
        <f t="shared" ca="1" si="2350"/>
        <v>0</v>
      </c>
      <c r="BA961" s="18">
        <f t="shared" ca="1" si="2350"/>
        <v>0</v>
      </c>
      <c r="BB961" s="18">
        <f t="shared" ca="1" si="2350"/>
        <v>0</v>
      </c>
      <c r="BC961" s="18">
        <f t="shared" ca="1" si="2350"/>
        <v>0</v>
      </c>
      <c r="BD961" s="18">
        <f t="shared" ca="1" si="2350"/>
        <v>0</v>
      </c>
      <c r="BE961" s="18">
        <f t="shared" ca="1" si="2350"/>
        <v>0</v>
      </c>
      <c r="BF961" s="18">
        <f t="shared" ca="1" si="2350"/>
        <v>0</v>
      </c>
      <c r="BG961" s="18">
        <f t="shared" ca="1" si="2350"/>
        <v>0</v>
      </c>
      <c r="BH961" s="18">
        <f t="shared" ca="1" si="2350"/>
        <v>0</v>
      </c>
      <c r="BI961" s="18">
        <f t="shared" ca="1" si="2350"/>
        <v>0</v>
      </c>
      <c r="BJ961" s="18">
        <f t="shared" ca="1" si="2350"/>
        <v>0</v>
      </c>
      <c r="BK961" s="18">
        <f t="shared" ca="1" si="2350"/>
        <v>0</v>
      </c>
      <c r="BL961" s="18">
        <f t="shared" ca="1" si="2350"/>
        <v>0</v>
      </c>
      <c r="BM961" s="18">
        <f t="shared" ca="1" si="2350"/>
        <v>0</v>
      </c>
      <c r="BN961" s="18">
        <f t="shared" ca="1" si="2350"/>
        <v>0</v>
      </c>
      <c r="BO961" s="18">
        <f t="shared" ca="1" si="2350"/>
        <v>0</v>
      </c>
      <c r="BP961" s="18">
        <f t="shared" ca="1" si="2350"/>
        <v>0</v>
      </c>
      <c r="BQ961" s="18">
        <f t="shared" ca="1" si="2350"/>
        <v>0</v>
      </c>
      <c r="BR961" s="18">
        <f t="shared" ca="1" si="2350"/>
        <v>0</v>
      </c>
      <c r="BS961" s="18">
        <f t="shared" ca="1" si="2350"/>
        <v>0</v>
      </c>
      <c r="BT961" s="18">
        <f t="shared" ca="1" si="2350"/>
        <v>0</v>
      </c>
      <c r="BU961" s="18">
        <f t="shared" ca="1" si="2350"/>
        <v>0</v>
      </c>
      <c r="BV961" s="18">
        <f t="shared" ca="1" si="2350"/>
        <v>0</v>
      </c>
      <c r="BW961" s="18">
        <f t="shared" ref="BW961:EH961" ca="1" si="2351">BW960 * BW958</f>
        <v>0</v>
      </c>
      <c r="BX961" s="18">
        <f t="shared" ca="1" si="2351"/>
        <v>0</v>
      </c>
      <c r="BY961" s="18">
        <f t="shared" ca="1" si="2351"/>
        <v>0</v>
      </c>
      <c r="BZ961" s="18">
        <f t="shared" ca="1" si="2351"/>
        <v>0</v>
      </c>
      <c r="CA961" s="18">
        <f t="shared" ca="1" si="2351"/>
        <v>0</v>
      </c>
      <c r="CB961" s="18">
        <f t="shared" ca="1" si="2351"/>
        <v>0</v>
      </c>
      <c r="CC961" s="18">
        <f t="shared" ca="1" si="2351"/>
        <v>0</v>
      </c>
      <c r="CD961" s="18">
        <f t="shared" ca="1" si="2351"/>
        <v>0</v>
      </c>
      <c r="CE961" s="18">
        <f t="shared" ca="1" si="2351"/>
        <v>0</v>
      </c>
      <c r="CF961" s="18">
        <f t="shared" ca="1" si="2351"/>
        <v>0</v>
      </c>
      <c r="CG961" s="18">
        <f t="shared" ca="1" si="2351"/>
        <v>0</v>
      </c>
      <c r="CH961" s="18">
        <f t="shared" ca="1" si="2351"/>
        <v>0</v>
      </c>
      <c r="CI961" s="18">
        <f t="shared" ca="1" si="2351"/>
        <v>0</v>
      </c>
      <c r="CJ961" s="18">
        <f t="shared" ca="1" si="2351"/>
        <v>0</v>
      </c>
      <c r="CK961" s="18">
        <f t="shared" ca="1" si="2351"/>
        <v>0</v>
      </c>
      <c r="CL961" s="18">
        <f t="shared" ca="1" si="2351"/>
        <v>0</v>
      </c>
      <c r="CM961" s="18">
        <f t="shared" ca="1" si="2351"/>
        <v>0</v>
      </c>
      <c r="CN961" s="18">
        <f t="shared" ca="1" si="2351"/>
        <v>0</v>
      </c>
      <c r="CO961" s="18">
        <f t="shared" ca="1" si="2351"/>
        <v>0</v>
      </c>
      <c r="CP961" s="18">
        <f t="shared" ca="1" si="2351"/>
        <v>0</v>
      </c>
      <c r="CQ961" s="18">
        <f t="shared" ca="1" si="2351"/>
        <v>0</v>
      </c>
      <c r="CR961" s="18">
        <f t="shared" ca="1" si="2351"/>
        <v>0</v>
      </c>
      <c r="CS961" s="18">
        <f t="shared" ca="1" si="2351"/>
        <v>0</v>
      </c>
      <c r="CT961" s="18">
        <f t="shared" ca="1" si="2351"/>
        <v>0</v>
      </c>
      <c r="CU961" s="18">
        <f t="shared" ca="1" si="2351"/>
        <v>0</v>
      </c>
      <c r="CV961" s="18">
        <f t="shared" ca="1" si="2351"/>
        <v>0</v>
      </c>
      <c r="CW961" s="18">
        <f t="shared" ca="1" si="2351"/>
        <v>0</v>
      </c>
      <c r="CX961" s="18">
        <f t="shared" ca="1" si="2351"/>
        <v>0</v>
      </c>
      <c r="CY961" s="18">
        <f t="shared" ca="1" si="2351"/>
        <v>0</v>
      </c>
      <c r="CZ961" s="18">
        <f t="shared" ca="1" si="2351"/>
        <v>0</v>
      </c>
      <c r="DA961" s="18">
        <f t="shared" ca="1" si="2351"/>
        <v>0</v>
      </c>
      <c r="DB961" s="18">
        <f t="shared" ca="1" si="2351"/>
        <v>0</v>
      </c>
      <c r="DC961" s="18">
        <f t="shared" ca="1" si="2351"/>
        <v>0</v>
      </c>
      <c r="DD961" s="18">
        <f t="shared" ca="1" si="2351"/>
        <v>0</v>
      </c>
      <c r="DE961" s="18">
        <f t="shared" ca="1" si="2351"/>
        <v>0</v>
      </c>
      <c r="DF961" s="18">
        <f t="shared" ca="1" si="2351"/>
        <v>0</v>
      </c>
      <c r="DG961" s="18">
        <f t="shared" ca="1" si="2351"/>
        <v>0</v>
      </c>
      <c r="DH961" s="18">
        <f t="shared" ca="1" si="2351"/>
        <v>0</v>
      </c>
      <c r="DI961" s="18">
        <f t="shared" ca="1" si="2351"/>
        <v>0</v>
      </c>
      <c r="DJ961" s="18">
        <f t="shared" ca="1" si="2351"/>
        <v>0</v>
      </c>
      <c r="DK961" s="18">
        <f t="shared" ca="1" si="2351"/>
        <v>0</v>
      </c>
      <c r="DL961" s="18">
        <f t="shared" ca="1" si="2351"/>
        <v>0</v>
      </c>
      <c r="DM961" s="18">
        <f t="shared" ca="1" si="2351"/>
        <v>0</v>
      </c>
      <c r="DN961" s="18">
        <f t="shared" ca="1" si="2351"/>
        <v>0</v>
      </c>
      <c r="DO961" s="18">
        <f t="shared" ca="1" si="2351"/>
        <v>0</v>
      </c>
      <c r="DP961" s="18">
        <f t="shared" ca="1" si="2351"/>
        <v>0</v>
      </c>
      <c r="DQ961" s="18">
        <f t="shared" ca="1" si="2351"/>
        <v>0</v>
      </c>
      <c r="DR961" s="18">
        <f t="shared" ca="1" si="2351"/>
        <v>0</v>
      </c>
      <c r="DS961" s="18">
        <f t="shared" ca="1" si="2351"/>
        <v>0</v>
      </c>
      <c r="DT961" s="18">
        <f t="shared" ca="1" si="2351"/>
        <v>0</v>
      </c>
      <c r="DU961" s="18">
        <f t="shared" ca="1" si="2351"/>
        <v>0</v>
      </c>
      <c r="DV961" s="18">
        <f t="shared" ca="1" si="2351"/>
        <v>0</v>
      </c>
      <c r="DW961" s="18">
        <f t="shared" ca="1" si="2351"/>
        <v>0</v>
      </c>
      <c r="DX961" s="18">
        <f t="shared" ca="1" si="2351"/>
        <v>0</v>
      </c>
      <c r="DY961" s="18">
        <f t="shared" ca="1" si="2351"/>
        <v>0</v>
      </c>
      <c r="DZ961" s="18">
        <f t="shared" ca="1" si="2351"/>
        <v>0</v>
      </c>
      <c r="EA961" s="18">
        <f t="shared" ca="1" si="2351"/>
        <v>0</v>
      </c>
      <c r="EB961" s="18">
        <f t="shared" ca="1" si="2351"/>
        <v>0</v>
      </c>
      <c r="EC961" s="18">
        <f t="shared" ca="1" si="2351"/>
        <v>0</v>
      </c>
      <c r="ED961" s="18">
        <f t="shared" ca="1" si="2351"/>
        <v>0</v>
      </c>
      <c r="EE961" s="18">
        <f t="shared" ca="1" si="2351"/>
        <v>0</v>
      </c>
      <c r="EF961" s="18">
        <f t="shared" ca="1" si="2351"/>
        <v>0</v>
      </c>
      <c r="EG961" s="18">
        <f t="shared" ca="1" si="2351"/>
        <v>0</v>
      </c>
      <c r="EH961" s="18">
        <f t="shared" ca="1" si="2351"/>
        <v>0</v>
      </c>
      <c r="EI961" s="18">
        <f t="shared" ref="EI961:FR961" ca="1" si="2352">EI960 * EI958</f>
        <v>0</v>
      </c>
      <c r="EJ961" s="18">
        <f t="shared" ca="1" si="2352"/>
        <v>0</v>
      </c>
      <c r="EK961" s="18">
        <f t="shared" ca="1" si="2352"/>
        <v>0</v>
      </c>
      <c r="EL961" s="18">
        <f t="shared" ca="1" si="2352"/>
        <v>0</v>
      </c>
      <c r="EM961" s="18">
        <f t="shared" ca="1" si="2352"/>
        <v>0</v>
      </c>
      <c r="EN961" s="18">
        <f t="shared" ca="1" si="2352"/>
        <v>0</v>
      </c>
      <c r="EO961" s="18">
        <f t="shared" ca="1" si="2352"/>
        <v>0</v>
      </c>
      <c r="EP961" s="18">
        <f t="shared" ca="1" si="2352"/>
        <v>0</v>
      </c>
      <c r="EQ961" s="18">
        <f t="shared" ca="1" si="2352"/>
        <v>0</v>
      </c>
      <c r="ER961" s="18">
        <f t="shared" ca="1" si="2352"/>
        <v>0</v>
      </c>
      <c r="ES961" s="18">
        <f t="shared" ca="1" si="2352"/>
        <v>0</v>
      </c>
      <c r="ET961" s="18">
        <f t="shared" ca="1" si="2352"/>
        <v>0</v>
      </c>
      <c r="EU961" s="18">
        <f t="shared" ca="1" si="2352"/>
        <v>0</v>
      </c>
      <c r="EV961" s="18">
        <f t="shared" ca="1" si="2352"/>
        <v>0</v>
      </c>
      <c r="EW961" s="18">
        <f t="shared" ca="1" si="2352"/>
        <v>0</v>
      </c>
      <c r="EX961" s="18">
        <f t="shared" ca="1" si="2352"/>
        <v>0</v>
      </c>
      <c r="EY961" s="18">
        <f t="shared" ca="1" si="2352"/>
        <v>0</v>
      </c>
      <c r="EZ961" s="18">
        <f t="shared" ca="1" si="2352"/>
        <v>0</v>
      </c>
      <c r="FA961" s="18">
        <f t="shared" ca="1" si="2352"/>
        <v>0</v>
      </c>
      <c r="FB961" s="18">
        <f t="shared" ca="1" si="2352"/>
        <v>0</v>
      </c>
      <c r="FC961" s="18">
        <f t="shared" ca="1" si="2352"/>
        <v>0</v>
      </c>
      <c r="FD961" s="18">
        <f t="shared" ca="1" si="2352"/>
        <v>0</v>
      </c>
      <c r="FE961" s="18">
        <f t="shared" ca="1" si="2352"/>
        <v>0</v>
      </c>
      <c r="FF961" s="18">
        <f t="shared" ca="1" si="2352"/>
        <v>0</v>
      </c>
      <c r="FG961" s="18">
        <f t="shared" ca="1" si="2352"/>
        <v>0</v>
      </c>
      <c r="FH961" s="18">
        <f t="shared" ca="1" si="2352"/>
        <v>0</v>
      </c>
      <c r="FI961" s="18">
        <f t="shared" ca="1" si="2352"/>
        <v>0</v>
      </c>
      <c r="FJ961" s="18">
        <f t="shared" ca="1" si="2352"/>
        <v>0</v>
      </c>
      <c r="FK961" s="18">
        <f t="shared" ca="1" si="2352"/>
        <v>0</v>
      </c>
      <c r="FL961" s="18">
        <f t="shared" ca="1" si="2352"/>
        <v>0</v>
      </c>
      <c r="FM961" s="18">
        <f t="shared" ca="1" si="2352"/>
        <v>0</v>
      </c>
      <c r="FN961" s="18">
        <f t="shared" ca="1" si="2352"/>
        <v>0</v>
      </c>
      <c r="FO961" s="18">
        <f t="shared" ca="1" si="2352"/>
        <v>0</v>
      </c>
      <c r="FP961" s="18">
        <f t="shared" ca="1" si="2352"/>
        <v>0</v>
      </c>
      <c r="FQ961" s="18">
        <f t="shared" ca="1" si="2352"/>
        <v>0</v>
      </c>
      <c r="FR961" s="18">
        <f t="shared" ca="1" si="2352"/>
        <v>0</v>
      </c>
    </row>
    <row r="962" spans="3:174">
      <c r="D962" s="8"/>
    </row>
    <row r="963" spans="3:174">
      <c r="C963" s="30" t="s">
        <v>552</v>
      </c>
      <c r="D963" s="8"/>
      <c r="E963" s="6" t="str">
        <f>IF($E$955 = "DSRA", "Active","Not in use")</f>
        <v>Not in use</v>
      </c>
    </row>
    <row r="964" spans="3:174">
      <c r="D964" s="8"/>
    </row>
    <row r="965" spans="3:174">
      <c r="C965" t="s">
        <v>553</v>
      </c>
      <c r="D965" s="8" t="s">
        <v>974</v>
      </c>
      <c r="J965" s="18">
        <f t="shared" ref="J965:AO965" ca="1" si="2353">IF($E955="DSRA",OFFSET(J961,,1),0)</f>
        <v>0</v>
      </c>
      <c r="K965" s="18">
        <f t="shared" ca="1" si="2353"/>
        <v>0</v>
      </c>
      <c r="L965" s="18">
        <f t="shared" ca="1" si="2353"/>
        <v>0</v>
      </c>
      <c r="M965" s="18">
        <f t="shared" ca="1" si="2353"/>
        <v>0</v>
      </c>
      <c r="N965" s="18">
        <f t="shared" ca="1" si="2353"/>
        <v>0</v>
      </c>
      <c r="O965" s="18">
        <f t="shared" ca="1" si="2353"/>
        <v>0</v>
      </c>
      <c r="P965" s="18">
        <f t="shared" ca="1" si="2353"/>
        <v>0</v>
      </c>
      <c r="Q965" s="18">
        <f t="shared" ca="1" si="2353"/>
        <v>0</v>
      </c>
      <c r="R965" s="18">
        <f t="shared" ca="1" si="2353"/>
        <v>0</v>
      </c>
      <c r="S965" s="18">
        <f t="shared" ca="1" si="2353"/>
        <v>0</v>
      </c>
      <c r="T965" s="18">
        <f t="shared" ca="1" si="2353"/>
        <v>0</v>
      </c>
      <c r="U965" s="18">
        <f t="shared" ca="1" si="2353"/>
        <v>0</v>
      </c>
      <c r="V965" s="18">
        <f t="shared" ca="1" si="2353"/>
        <v>0</v>
      </c>
      <c r="W965" s="18">
        <f t="shared" ca="1" si="2353"/>
        <v>0</v>
      </c>
      <c r="X965" s="18">
        <f t="shared" ca="1" si="2353"/>
        <v>0</v>
      </c>
      <c r="Y965" s="18">
        <f t="shared" ca="1" si="2353"/>
        <v>0</v>
      </c>
      <c r="Z965" s="18">
        <f t="shared" ca="1" si="2353"/>
        <v>0</v>
      </c>
      <c r="AA965" s="18">
        <f t="shared" ca="1" si="2353"/>
        <v>0</v>
      </c>
      <c r="AB965" s="18">
        <f t="shared" ca="1" si="2353"/>
        <v>0</v>
      </c>
      <c r="AC965" s="18">
        <f t="shared" ca="1" si="2353"/>
        <v>0</v>
      </c>
      <c r="AD965" s="18">
        <f t="shared" ca="1" si="2353"/>
        <v>0</v>
      </c>
      <c r="AE965" s="18">
        <f t="shared" ca="1" si="2353"/>
        <v>0</v>
      </c>
      <c r="AF965" s="18">
        <f t="shared" ca="1" si="2353"/>
        <v>0</v>
      </c>
      <c r="AG965" s="18">
        <f t="shared" ca="1" si="2353"/>
        <v>0</v>
      </c>
      <c r="AH965" s="18">
        <f t="shared" ca="1" si="2353"/>
        <v>0</v>
      </c>
      <c r="AI965" s="18">
        <f t="shared" ca="1" si="2353"/>
        <v>0</v>
      </c>
      <c r="AJ965" s="18">
        <f t="shared" ca="1" si="2353"/>
        <v>0</v>
      </c>
      <c r="AK965" s="18">
        <f t="shared" ca="1" si="2353"/>
        <v>0</v>
      </c>
      <c r="AL965" s="18">
        <f t="shared" ca="1" si="2353"/>
        <v>0</v>
      </c>
      <c r="AM965" s="18">
        <f t="shared" ca="1" si="2353"/>
        <v>0</v>
      </c>
      <c r="AN965" s="18">
        <f t="shared" ca="1" si="2353"/>
        <v>0</v>
      </c>
      <c r="AO965" s="18">
        <f t="shared" ca="1" si="2353"/>
        <v>0</v>
      </c>
      <c r="AP965" s="18">
        <f t="shared" ref="AP965:BU965" ca="1" si="2354">IF($E955="DSRA",OFFSET(AP961,,1),0)</f>
        <v>0</v>
      </c>
      <c r="AQ965" s="18">
        <f t="shared" ca="1" si="2354"/>
        <v>0</v>
      </c>
      <c r="AR965" s="18">
        <f t="shared" ca="1" si="2354"/>
        <v>0</v>
      </c>
      <c r="AS965" s="18">
        <f t="shared" ca="1" si="2354"/>
        <v>0</v>
      </c>
      <c r="AT965" s="18">
        <f t="shared" ca="1" si="2354"/>
        <v>0</v>
      </c>
      <c r="AU965" s="18">
        <f t="shared" ca="1" si="2354"/>
        <v>0</v>
      </c>
      <c r="AV965" s="18">
        <f t="shared" ca="1" si="2354"/>
        <v>0</v>
      </c>
      <c r="AW965" s="18">
        <f t="shared" ca="1" si="2354"/>
        <v>0</v>
      </c>
      <c r="AX965" s="18">
        <f t="shared" ca="1" si="2354"/>
        <v>0</v>
      </c>
      <c r="AY965" s="18">
        <f t="shared" ca="1" si="2354"/>
        <v>0</v>
      </c>
      <c r="AZ965" s="18">
        <f t="shared" ca="1" si="2354"/>
        <v>0</v>
      </c>
      <c r="BA965" s="18">
        <f t="shared" ca="1" si="2354"/>
        <v>0</v>
      </c>
      <c r="BB965" s="18">
        <f t="shared" ca="1" si="2354"/>
        <v>0</v>
      </c>
      <c r="BC965" s="18">
        <f t="shared" ca="1" si="2354"/>
        <v>0</v>
      </c>
      <c r="BD965" s="18">
        <f t="shared" ca="1" si="2354"/>
        <v>0</v>
      </c>
      <c r="BE965" s="18">
        <f t="shared" ca="1" si="2354"/>
        <v>0</v>
      </c>
      <c r="BF965" s="18">
        <f t="shared" ca="1" si="2354"/>
        <v>0</v>
      </c>
      <c r="BG965" s="18">
        <f t="shared" ca="1" si="2354"/>
        <v>0</v>
      </c>
      <c r="BH965" s="18">
        <f t="shared" ca="1" si="2354"/>
        <v>0</v>
      </c>
      <c r="BI965" s="18">
        <f t="shared" ca="1" si="2354"/>
        <v>0</v>
      </c>
      <c r="BJ965" s="18">
        <f t="shared" ca="1" si="2354"/>
        <v>0</v>
      </c>
      <c r="BK965" s="18">
        <f t="shared" ca="1" si="2354"/>
        <v>0</v>
      </c>
      <c r="BL965" s="18">
        <f t="shared" ca="1" si="2354"/>
        <v>0</v>
      </c>
      <c r="BM965" s="18">
        <f t="shared" ca="1" si="2354"/>
        <v>0</v>
      </c>
      <c r="BN965" s="18">
        <f t="shared" ca="1" si="2354"/>
        <v>0</v>
      </c>
      <c r="BO965" s="18">
        <f t="shared" ca="1" si="2354"/>
        <v>0</v>
      </c>
      <c r="BP965" s="18">
        <f t="shared" ca="1" si="2354"/>
        <v>0</v>
      </c>
      <c r="BQ965" s="18">
        <f t="shared" ca="1" si="2354"/>
        <v>0</v>
      </c>
      <c r="BR965" s="18">
        <f t="shared" ca="1" si="2354"/>
        <v>0</v>
      </c>
      <c r="BS965" s="18">
        <f t="shared" ca="1" si="2354"/>
        <v>0</v>
      </c>
      <c r="BT965" s="18">
        <f t="shared" ca="1" si="2354"/>
        <v>0</v>
      </c>
      <c r="BU965" s="18">
        <f t="shared" ca="1" si="2354"/>
        <v>0</v>
      </c>
      <c r="BV965" s="18">
        <f t="shared" ref="BV965:DA965" ca="1" si="2355">IF($E955="DSRA",OFFSET(BV961,,1),0)</f>
        <v>0</v>
      </c>
      <c r="BW965" s="18">
        <f t="shared" ca="1" si="2355"/>
        <v>0</v>
      </c>
      <c r="BX965" s="18">
        <f t="shared" ca="1" si="2355"/>
        <v>0</v>
      </c>
      <c r="BY965" s="18">
        <f t="shared" ca="1" si="2355"/>
        <v>0</v>
      </c>
      <c r="BZ965" s="18">
        <f t="shared" ca="1" si="2355"/>
        <v>0</v>
      </c>
      <c r="CA965" s="18">
        <f t="shared" ca="1" si="2355"/>
        <v>0</v>
      </c>
      <c r="CB965" s="18">
        <f t="shared" ca="1" si="2355"/>
        <v>0</v>
      </c>
      <c r="CC965" s="18">
        <f t="shared" ca="1" si="2355"/>
        <v>0</v>
      </c>
      <c r="CD965" s="18">
        <f t="shared" ca="1" si="2355"/>
        <v>0</v>
      </c>
      <c r="CE965" s="18">
        <f t="shared" ca="1" si="2355"/>
        <v>0</v>
      </c>
      <c r="CF965" s="18">
        <f t="shared" ca="1" si="2355"/>
        <v>0</v>
      </c>
      <c r="CG965" s="18">
        <f t="shared" ca="1" si="2355"/>
        <v>0</v>
      </c>
      <c r="CH965" s="18">
        <f t="shared" ca="1" si="2355"/>
        <v>0</v>
      </c>
      <c r="CI965" s="18">
        <f t="shared" ca="1" si="2355"/>
        <v>0</v>
      </c>
      <c r="CJ965" s="18">
        <f t="shared" ca="1" si="2355"/>
        <v>0</v>
      </c>
      <c r="CK965" s="18">
        <f t="shared" ca="1" si="2355"/>
        <v>0</v>
      </c>
      <c r="CL965" s="18">
        <f t="shared" ca="1" si="2355"/>
        <v>0</v>
      </c>
      <c r="CM965" s="18">
        <f t="shared" ca="1" si="2355"/>
        <v>0</v>
      </c>
      <c r="CN965" s="18">
        <f t="shared" ca="1" si="2355"/>
        <v>0</v>
      </c>
      <c r="CO965" s="18">
        <f t="shared" ca="1" si="2355"/>
        <v>0</v>
      </c>
      <c r="CP965" s="18">
        <f t="shared" ca="1" si="2355"/>
        <v>0</v>
      </c>
      <c r="CQ965" s="18">
        <f t="shared" ca="1" si="2355"/>
        <v>0</v>
      </c>
      <c r="CR965" s="18">
        <f t="shared" ca="1" si="2355"/>
        <v>0</v>
      </c>
      <c r="CS965" s="18">
        <f t="shared" ca="1" si="2355"/>
        <v>0</v>
      </c>
      <c r="CT965" s="18">
        <f t="shared" ca="1" si="2355"/>
        <v>0</v>
      </c>
      <c r="CU965" s="18">
        <f t="shared" ca="1" si="2355"/>
        <v>0</v>
      </c>
      <c r="CV965" s="18">
        <f t="shared" ca="1" si="2355"/>
        <v>0</v>
      </c>
      <c r="CW965" s="18">
        <f t="shared" ca="1" si="2355"/>
        <v>0</v>
      </c>
      <c r="CX965" s="18">
        <f t="shared" ca="1" si="2355"/>
        <v>0</v>
      </c>
      <c r="CY965" s="18">
        <f t="shared" ca="1" si="2355"/>
        <v>0</v>
      </c>
      <c r="CZ965" s="18">
        <f t="shared" ca="1" si="2355"/>
        <v>0</v>
      </c>
      <c r="DA965" s="18">
        <f t="shared" ca="1" si="2355"/>
        <v>0</v>
      </c>
      <c r="DB965" s="18">
        <f t="shared" ref="DB965:EG965" ca="1" si="2356">IF($E955="DSRA",OFFSET(DB961,,1),0)</f>
        <v>0</v>
      </c>
      <c r="DC965" s="18">
        <f t="shared" ca="1" si="2356"/>
        <v>0</v>
      </c>
      <c r="DD965" s="18">
        <f t="shared" ca="1" si="2356"/>
        <v>0</v>
      </c>
      <c r="DE965" s="18">
        <f t="shared" ca="1" si="2356"/>
        <v>0</v>
      </c>
      <c r="DF965" s="18">
        <f t="shared" ca="1" si="2356"/>
        <v>0</v>
      </c>
      <c r="DG965" s="18">
        <f t="shared" ca="1" si="2356"/>
        <v>0</v>
      </c>
      <c r="DH965" s="18">
        <f t="shared" ca="1" si="2356"/>
        <v>0</v>
      </c>
      <c r="DI965" s="18">
        <f t="shared" ca="1" si="2356"/>
        <v>0</v>
      </c>
      <c r="DJ965" s="18">
        <f t="shared" ca="1" si="2356"/>
        <v>0</v>
      </c>
      <c r="DK965" s="18">
        <f t="shared" ca="1" si="2356"/>
        <v>0</v>
      </c>
      <c r="DL965" s="18">
        <f t="shared" ca="1" si="2356"/>
        <v>0</v>
      </c>
      <c r="DM965" s="18">
        <f t="shared" ca="1" si="2356"/>
        <v>0</v>
      </c>
      <c r="DN965" s="18">
        <f t="shared" ca="1" si="2356"/>
        <v>0</v>
      </c>
      <c r="DO965" s="18">
        <f t="shared" ca="1" si="2356"/>
        <v>0</v>
      </c>
      <c r="DP965" s="18">
        <f t="shared" ca="1" si="2356"/>
        <v>0</v>
      </c>
      <c r="DQ965" s="18">
        <f t="shared" ca="1" si="2356"/>
        <v>0</v>
      </c>
      <c r="DR965" s="18">
        <f t="shared" ca="1" si="2356"/>
        <v>0</v>
      </c>
      <c r="DS965" s="18">
        <f t="shared" ca="1" si="2356"/>
        <v>0</v>
      </c>
      <c r="DT965" s="18">
        <f t="shared" ca="1" si="2356"/>
        <v>0</v>
      </c>
      <c r="DU965" s="18">
        <f t="shared" ca="1" si="2356"/>
        <v>0</v>
      </c>
      <c r="DV965" s="18">
        <f t="shared" ca="1" si="2356"/>
        <v>0</v>
      </c>
      <c r="DW965" s="18">
        <f t="shared" ca="1" si="2356"/>
        <v>0</v>
      </c>
      <c r="DX965" s="18">
        <f t="shared" ca="1" si="2356"/>
        <v>0</v>
      </c>
      <c r="DY965" s="18">
        <f t="shared" ca="1" si="2356"/>
        <v>0</v>
      </c>
      <c r="DZ965" s="18">
        <f t="shared" ca="1" si="2356"/>
        <v>0</v>
      </c>
      <c r="EA965" s="18">
        <f t="shared" ca="1" si="2356"/>
        <v>0</v>
      </c>
      <c r="EB965" s="18">
        <f t="shared" ca="1" si="2356"/>
        <v>0</v>
      </c>
      <c r="EC965" s="18">
        <f t="shared" ca="1" si="2356"/>
        <v>0</v>
      </c>
      <c r="ED965" s="18">
        <f t="shared" ca="1" si="2356"/>
        <v>0</v>
      </c>
      <c r="EE965" s="18">
        <f t="shared" ca="1" si="2356"/>
        <v>0</v>
      </c>
      <c r="EF965" s="18">
        <f t="shared" ca="1" si="2356"/>
        <v>0</v>
      </c>
      <c r="EG965" s="18">
        <f t="shared" ca="1" si="2356"/>
        <v>0</v>
      </c>
      <c r="EH965" s="18">
        <f t="shared" ref="EH965:FM965" ca="1" si="2357">IF($E955="DSRA",OFFSET(EH961,,1),0)</f>
        <v>0</v>
      </c>
      <c r="EI965" s="18">
        <f t="shared" ca="1" si="2357"/>
        <v>0</v>
      </c>
      <c r="EJ965" s="18">
        <f t="shared" ca="1" si="2357"/>
        <v>0</v>
      </c>
      <c r="EK965" s="18">
        <f t="shared" ca="1" si="2357"/>
        <v>0</v>
      </c>
      <c r="EL965" s="18">
        <f t="shared" ca="1" si="2357"/>
        <v>0</v>
      </c>
      <c r="EM965" s="18">
        <f t="shared" ca="1" si="2357"/>
        <v>0</v>
      </c>
      <c r="EN965" s="18">
        <f t="shared" ca="1" si="2357"/>
        <v>0</v>
      </c>
      <c r="EO965" s="18">
        <f t="shared" ca="1" si="2357"/>
        <v>0</v>
      </c>
      <c r="EP965" s="18">
        <f t="shared" ca="1" si="2357"/>
        <v>0</v>
      </c>
      <c r="EQ965" s="18">
        <f t="shared" ca="1" si="2357"/>
        <v>0</v>
      </c>
      <c r="ER965" s="18">
        <f t="shared" ca="1" si="2357"/>
        <v>0</v>
      </c>
      <c r="ES965" s="18">
        <f t="shared" ca="1" si="2357"/>
        <v>0</v>
      </c>
      <c r="ET965" s="18">
        <f t="shared" ca="1" si="2357"/>
        <v>0</v>
      </c>
      <c r="EU965" s="18">
        <f t="shared" ca="1" si="2357"/>
        <v>0</v>
      </c>
      <c r="EV965" s="18">
        <f t="shared" ca="1" si="2357"/>
        <v>0</v>
      </c>
      <c r="EW965" s="18">
        <f t="shared" ca="1" si="2357"/>
        <v>0</v>
      </c>
      <c r="EX965" s="18">
        <f t="shared" ca="1" si="2357"/>
        <v>0</v>
      </c>
      <c r="EY965" s="18">
        <f t="shared" ca="1" si="2357"/>
        <v>0</v>
      </c>
      <c r="EZ965" s="18">
        <f t="shared" ca="1" si="2357"/>
        <v>0</v>
      </c>
      <c r="FA965" s="18">
        <f t="shared" ca="1" si="2357"/>
        <v>0</v>
      </c>
      <c r="FB965" s="18">
        <f t="shared" ca="1" si="2357"/>
        <v>0</v>
      </c>
      <c r="FC965" s="18">
        <f t="shared" ca="1" si="2357"/>
        <v>0</v>
      </c>
      <c r="FD965" s="18">
        <f t="shared" ca="1" si="2357"/>
        <v>0</v>
      </c>
      <c r="FE965" s="18">
        <f t="shared" ca="1" si="2357"/>
        <v>0</v>
      </c>
      <c r="FF965" s="18">
        <f t="shared" ca="1" si="2357"/>
        <v>0</v>
      </c>
      <c r="FG965" s="18">
        <f t="shared" ca="1" si="2357"/>
        <v>0</v>
      </c>
      <c r="FH965" s="18">
        <f t="shared" ca="1" si="2357"/>
        <v>0</v>
      </c>
      <c r="FI965" s="18">
        <f t="shared" ca="1" si="2357"/>
        <v>0</v>
      </c>
      <c r="FJ965" s="18">
        <f t="shared" ca="1" si="2357"/>
        <v>0</v>
      </c>
      <c r="FK965" s="18">
        <f t="shared" ca="1" si="2357"/>
        <v>0</v>
      </c>
      <c r="FL965" s="18">
        <f t="shared" ca="1" si="2357"/>
        <v>0</v>
      </c>
      <c r="FM965" s="18">
        <f t="shared" ca="1" si="2357"/>
        <v>0</v>
      </c>
      <c r="FN965" s="18">
        <f ca="1">IF($E955="DSRA",OFFSET(FN961,,1),0)</f>
        <v>0</v>
      </c>
      <c r="FO965" s="18">
        <f ca="1">IF($E955="DSRA",OFFSET(FO961,,1),0)</f>
        <v>0</v>
      </c>
      <c r="FP965" s="18">
        <f ca="1">IF($E955="DSRA",OFFSET(FP961,,1),0)</f>
        <v>0</v>
      </c>
      <c r="FQ965" s="18">
        <f ca="1">IF($E955="DSRA",OFFSET(FQ961,,1),0)</f>
        <v>0</v>
      </c>
      <c r="FR965" s="18">
        <f ca="1">IF($E955="DSRA",OFFSET(FR961,,1),0)</f>
        <v>0</v>
      </c>
    </row>
    <row r="966" spans="3:174">
      <c r="C966" t="s">
        <v>554</v>
      </c>
      <c r="D966" s="8" t="s">
        <v>974</v>
      </c>
      <c r="J966" s="18">
        <f t="shared" ref="J966:AO966" ca="1" si="2358">J965-I974</f>
        <v>0</v>
      </c>
      <c r="K966" s="18">
        <f t="shared" ca="1" si="2358"/>
        <v>0</v>
      </c>
      <c r="L966" s="18">
        <f t="shared" ca="1" si="2358"/>
        <v>0</v>
      </c>
      <c r="M966" s="18">
        <f t="shared" ca="1" si="2358"/>
        <v>0</v>
      </c>
      <c r="N966" s="18">
        <f t="shared" ca="1" si="2358"/>
        <v>0</v>
      </c>
      <c r="O966" s="18">
        <f t="shared" ca="1" si="2358"/>
        <v>0</v>
      </c>
      <c r="P966" s="18">
        <f t="shared" ca="1" si="2358"/>
        <v>0</v>
      </c>
      <c r="Q966" s="18">
        <f t="shared" ca="1" si="2358"/>
        <v>0</v>
      </c>
      <c r="R966" s="18">
        <f t="shared" ca="1" si="2358"/>
        <v>0</v>
      </c>
      <c r="S966" s="18">
        <f t="shared" ca="1" si="2358"/>
        <v>0</v>
      </c>
      <c r="T966" s="18">
        <f t="shared" ca="1" si="2358"/>
        <v>0</v>
      </c>
      <c r="U966" s="18">
        <f t="shared" ca="1" si="2358"/>
        <v>0</v>
      </c>
      <c r="V966" s="18">
        <f t="shared" ca="1" si="2358"/>
        <v>0</v>
      </c>
      <c r="W966" s="18">
        <f t="shared" ca="1" si="2358"/>
        <v>0</v>
      </c>
      <c r="X966" s="18">
        <f t="shared" ca="1" si="2358"/>
        <v>0</v>
      </c>
      <c r="Y966" s="18">
        <f t="shared" ca="1" si="2358"/>
        <v>0</v>
      </c>
      <c r="Z966" s="18">
        <f t="shared" ca="1" si="2358"/>
        <v>0</v>
      </c>
      <c r="AA966" s="18">
        <f t="shared" ca="1" si="2358"/>
        <v>0</v>
      </c>
      <c r="AB966" s="18">
        <f t="shared" ca="1" si="2358"/>
        <v>0</v>
      </c>
      <c r="AC966" s="18">
        <f t="shared" ca="1" si="2358"/>
        <v>0</v>
      </c>
      <c r="AD966" s="18">
        <f t="shared" ca="1" si="2358"/>
        <v>0</v>
      </c>
      <c r="AE966" s="18">
        <f t="shared" ca="1" si="2358"/>
        <v>0</v>
      </c>
      <c r="AF966" s="18">
        <f t="shared" ca="1" si="2358"/>
        <v>0</v>
      </c>
      <c r="AG966" s="18">
        <f t="shared" ca="1" si="2358"/>
        <v>0</v>
      </c>
      <c r="AH966" s="18">
        <f t="shared" ca="1" si="2358"/>
        <v>0</v>
      </c>
      <c r="AI966" s="18">
        <f t="shared" ca="1" si="2358"/>
        <v>0</v>
      </c>
      <c r="AJ966" s="18">
        <f t="shared" ca="1" si="2358"/>
        <v>0</v>
      </c>
      <c r="AK966" s="18">
        <f t="shared" ca="1" si="2358"/>
        <v>0</v>
      </c>
      <c r="AL966" s="18">
        <f t="shared" ca="1" si="2358"/>
        <v>0</v>
      </c>
      <c r="AM966" s="18">
        <f t="shared" ca="1" si="2358"/>
        <v>0</v>
      </c>
      <c r="AN966" s="18">
        <f t="shared" ca="1" si="2358"/>
        <v>0</v>
      </c>
      <c r="AO966" s="18">
        <f t="shared" ca="1" si="2358"/>
        <v>0</v>
      </c>
      <c r="AP966" s="18">
        <f t="shared" ref="AP966:BU966" ca="1" si="2359">AP965-AO974</f>
        <v>0</v>
      </c>
      <c r="AQ966" s="18">
        <f t="shared" ca="1" si="2359"/>
        <v>0</v>
      </c>
      <c r="AR966" s="18">
        <f t="shared" ca="1" si="2359"/>
        <v>0</v>
      </c>
      <c r="AS966" s="18">
        <f t="shared" ca="1" si="2359"/>
        <v>0</v>
      </c>
      <c r="AT966" s="18">
        <f t="shared" ca="1" si="2359"/>
        <v>0</v>
      </c>
      <c r="AU966" s="18">
        <f t="shared" ca="1" si="2359"/>
        <v>0</v>
      </c>
      <c r="AV966" s="18">
        <f t="shared" ca="1" si="2359"/>
        <v>0</v>
      </c>
      <c r="AW966" s="18">
        <f t="shared" ca="1" si="2359"/>
        <v>0</v>
      </c>
      <c r="AX966" s="18">
        <f t="shared" ca="1" si="2359"/>
        <v>0</v>
      </c>
      <c r="AY966" s="18">
        <f t="shared" ca="1" si="2359"/>
        <v>0</v>
      </c>
      <c r="AZ966" s="18">
        <f t="shared" ca="1" si="2359"/>
        <v>0</v>
      </c>
      <c r="BA966" s="18">
        <f t="shared" ca="1" si="2359"/>
        <v>0</v>
      </c>
      <c r="BB966" s="18">
        <f t="shared" ca="1" si="2359"/>
        <v>0</v>
      </c>
      <c r="BC966" s="18">
        <f t="shared" ca="1" si="2359"/>
        <v>0</v>
      </c>
      <c r="BD966" s="18">
        <f t="shared" ca="1" si="2359"/>
        <v>0</v>
      </c>
      <c r="BE966" s="18">
        <f t="shared" ca="1" si="2359"/>
        <v>0</v>
      </c>
      <c r="BF966" s="18">
        <f t="shared" ca="1" si="2359"/>
        <v>0</v>
      </c>
      <c r="BG966" s="18">
        <f t="shared" ca="1" si="2359"/>
        <v>0</v>
      </c>
      <c r="BH966" s="18">
        <f t="shared" ca="1" si="2359"/>
        <v>0</v>
      </c>
      <c r="BI966" s="18">
        <f t="shared" ca="1" si="2359"/>
        <v>0</v>
      </c>
      <c r="BJ966" s="18">
        <f t="shared" ca="1" si="2359"/>
        <v>0</v>
      </c>
      <c r="BK966" s="18">
        <f t="shared" ca="1" si="2359"/>
        <v>0</v>
      </c>
      <c r="BL966" s="18">
        <f t="shared" ca="1" si="2359"/>
        <v>0</v>
      </c>
      <c r="BM966" s="18">
        <f t="shared" ca="1" si="2359"/>
        <v>0</v>
      </c>
      <c r="BN966" s="18">
        <f t="shared" ca="1" si="2359"/>
        <v>0</v>
      </c>
      <c r="BO966" s="18">
        <f t="shared" ca="1" si="2359"/>
        <v>0</v>
      </c>
      <c r="BP966" s="18">
        <f t="shared" ca="1" si="2359"/>
        <v>0</v>
      </c>
      <c r="BQ966" s="18">
        <f t="shared" ca="1" si="2359"/>
        <v>0</v>
      </c>
      <c r="BR966" s="18">
        <f t="shared" ca="1" si="2359"/>
        <v>0</v>
      </c>
      <c r="BS966" s="18">
        <f t="shared" ca="1" si="2359"/>
        <v>0</v>
      </c>
      <c r="BT966" s="18">
        <f t="shared" ca="1" si="2359"/>
        <v>0</v>
      </c>
      <c r="BU966" s="18">
        <f t="shared" ca="1" si="2359"/>
        <v>0</v>
      </c>
      <c r="BV966" s="18">
        <f t="shared" ref="BV966:DA966" ca="1" si="2360">BV965-BU974</f>
        <v>0</v>
      </c>
      <c r="BW966" s="18">
        <f t="shared" ca="1" si="2360"/>
        <v>0</v>
      </c>
      <c r="BX966" s="18">
        <f t="shared" ca="1" si="2360"/>
        <v>0</v>
      </c>
      <c r="BY966" s="18">
        <f t="shared" ca="1" si="2360"/>
        <v>0</v>
      </c>
      <c r="BZ966" s="18">
        <f t="shared" ca="1" si="2360"/>
        <v>0</v>
      </c>
      <c r="CA966" s="18">
        <f t="shared" ca="1" si="2360"/>
        <v>0</v>
      </c>
      <c r="CB966" s="18">
        <f t="shared" ca="1" si="2360"/>
        <v>0</v>
      </c>
      <c r="CC966" s="18">
        <f t="shared" ca="1" si="2360"/>
        <v>0</v>
      </c>
      <c r="CD966" s="18">
        <f t="shared" ca="1" si="2360"/>
        <v>0</v>
      </c>
      <c r="CE966" s="18">
        <f t="shared" ca="1" si="2360"/>
        <v>0</v>
      </c>
      <c r="CF966" s="18">
        <f t="shared" ca="1" si="2360"/>
        <v>0</v>
      </c>
      <c r="CG966" s="18">
        <f t="shared" ca="1" si="2360"/>
        <v>0</v>
      </c>
      <c r="CH966" s="18">
        <f t="shared" ca="1" si="2360"/>
        <v>0</v>
      </c>
      <c r="CI966" s="18">
        <f t="shared" ca="1" si="2360"/>
        <v>0</v>
      </c>
      <c r="CJ966" s="18">
        <f t="shared" ca="1" si="2360"/>
        <v>0</v>
      </c>
      <c r="CK966" s="18">
        <f t="shared" ca="1" si="2360"/>
        <v>0</v>
      </c>
      <c r="CL966" s="18">
        <f t="shared" ca="1" si="2360"/>
        <v>0</v>
      </c>
      <c r="CM966" s="18">
        <f t="shared" ca="1" si="2360"/>
        <v>0</v>
      </c>
      <c r="CN966" s="18">
        <f t="shared" ca="1" si="2360"/>
        <v>0</v>
      </c>
      <c r="CO966" s="18">
        <f t="shared" ca="1" si="2360"/>
        <v>0</v>
      </c>
      <c r="CP966" s="18">
        <f t="shared" ca="1" si="2360"/>
        <v>0</v>
      </c>
      <c r="CQ966" s="18">
        <f t="shared" ca="1" si="2360"/>
        <v>0</v>
      </c>
      <c r="CR966" s="18">
        <f t="shared" ca="1" si="2360"/>
        <v>0</v>
      </c>
      <c r="CS966" s="18">
        <f t="shared" ca="1" si="2360"/>
        <v>0</v>
      </c>
      <c r="CT966" s="18">
        <f t="shared" ca="1" si="2360"/>
        <v>0</v>
      </c>
      <c r="CU966" s="18">
        <f t="shared" ca="1" si="2360"/>
        <v>0</v>
      </c>
      <c r="CV966" s="18">
        <f t="shared" ca="1" si="2360"/>
        <v>0</v>
      </c>
      <c r="CW966" s="18">
        <f t="shared" ca="1" si="2360"/>
        <v>0</v>
      </c>
      <c r="CX966" s="18">
        <f t="shared" ca="1" si="2360"/>
        <v>0</v>
      </c>
      <c r="CY966" s="18">
        <f t="shared" ca="1" si="2360"/>
        <v>0</v>
      </c>
      <c r="CZ966" s="18">
        <f t="shared" ca="1" si="2360"/>
        <v>0</v>
      </c>
      <c r="DA966" s="18">
        <f t="shared" ca="1" si="2360"/>
        <v>0</v>
      </c>
      <c r="DB966" s="18">
        <f t="shared" ref="DB966:EG966" ca="1" si="2361">DB965-DA974</f>
        <v>0</v>
      </c>
      <c r="DC966" s="18">
        <f t="shared" ca="1" si="2361"/>
        <v>0</v>
      </c>
      <c r="DD966" s="18">
        <f t="shared" ca="1" si="2361"/>
        <v>0</v>
      </c>
      <c r="DE966" s="18">
        <f t="shared" ca="1" si="2361"/>
        <v>0</v>
      </c>
      <c r="DF966" s="18">
        <f t="shared" ca="1" si="2361"/>
        <v>0</v>
      </c>
      <c r="DG966" s="18">
        <f t="shared" ca="1" si="2361"/>
        <v>0</v>
      </c>
      <c r="DH966" s="18">
        <f t="shared" ca="1" si="2361"/>
        <v>0</v>
      </c>
      <c r="DI966" s="18">
        <f t="shared" ca="1" si="2361"/>
        <v>0</v>
      </c>
      <c r="DJ966" s="18">
        <f t="shared" ca="1" si="2361"/>
        <v>0</v>
      </c>
      <c r="DK966" s="18">
        <f t="shared" ca="1" si="2361"/>
        <v>0</v>
      </c>
      <c r="DL966" s="18">
        <f t="shared" ca="1" si="2361"/>
        <v>0</v>
      </c>
      <c r="DM966" s="18">
        <f t="shared" ca="1" si="2361"/>
        <v>0</v>
      </c>
      <c r="DN966" s="18">
        <f t="shared" ca="1" si="2361"/>
        <v>0</v>
      </c>
      <c r="DO966" s="18">
        <f t="shared" ca="1" si="2361"/>
        <v>0</v>
      </c>
      <c r="DP966" s="18">
        <f t="shared" ca="1" si="2361"/>
        <v>0</v>
      </c>
      <c r="DQ966" s="18">
        <f t="shared" ca="1" si="2361"/>
        <v>0</v>
      </c>
      <c r="DR966" s="18">
        <f t="shared" ca="1" si="2361"/>
        <v>0</v>
      </c>
      <c r="DS966" s="18">
        <f t="shared" ca="1" si="2361"/>
        <v>0</v>
      </c>
      <c r="DT966" s="18">
        <f t="shared" ca="1" si="2361"/>
        <v>0</v>
      </c>
      <c r="DU966" s="18">
        <f t="shared" ca="1" si="2361"/>
        <v>0</v>
      </c>
      <c r="DV966" s="18">
        <f t="shared" ca="1" si="2361"/>
        <v>0</v>
      </c>
      <c r="DW966" s="18">
        <f t="shared" ca="1" si="2361"/>
        <v>0</v>
      </c>
      <c r="DX966" s="18">
        <f t="shared" ca="1" si="2361"/>
        <v>0</v>
      </c>
      <c r="DY966" s="18">
        <f t="shared" ca="1" si="2361"/>
        <v>0</v>
      </c>
      <c r="DZ966" s="18">
        <f t="shared" ca="1" si="2361"/>
        <v>0</v>
      </c>
      <c r="EA966" s="18">
        <f t="shared" ca="1" si="2361"/>
        <v>0</v>
      </c>
      <c r="EB966" s="18">
        <f t="shared" ca="1" si="2361"/>
        <v>0</v>
      </c>
      <c r="EC966" s="18">
        <f t="shared" ca="1" si="2361"/>
        <v>0</v>
      </c>
      <c r="ED966" s="18">
        <f t="shared" ca="1" si="2361"/>
        <v>0</v>
      </c>
      <c r="EE966" s="18">
        <f t="shared" ca="1" si="2361"/>
        <v>0</v>
      </c>
      <c r="EF966" s="18">
        <f t="shared" ca="1" si="2361"/>
        <v>0</v>
      </c>
      <c r="EG966" s="18">
        <f t="shared" ca="1" si="2361"/>
        <v>0</v>
      </c>
      <c r="EH966" s="18">
        <f t="shared" ref="EH966:FM966" ca="1" si="2362">EH965-EG974</f>
        <v>0</v>
      </c>
      <c r="EI966" s="18">
        <f t="shared" ca="1" si="2362"/>
        <v>0</v>
      </c>
      <c r="EJ966" s="18">
        <f t="shared" ca="1" si="2362"/>
        <v>0</v>
      </c>
      <c r="EK966" s="18">
        <f t="shared" ca="1" si="2362"/>
        <v>0</v>
      </c>
      <c r="EL966" s="18">
        <f t="shared" ca="1" si="2362"/>
        <v>0</v>
      </c>
      <c r="EM966" s="18">
        <f t="shared" ca="1" si="2362"/>
        <v>0</v>
      </c>
      <c r="EN966" s="18">
        <f t="shared" ca="1" si="2362"/>
        <v>0</v>
      </c>
      <c r="EO966" s="18">
        <f t="shared" ca="1" si="2362"/>
        <v>0</v>
      </c>
      <c r="EP966" s="18">
        <f t="shared" ca="1" si="2362"/>
        <v>0</v>
      </c>
      <c r="EQ966" s="18">
        <f t="shared" ca="1" si="2362"/>
        <v>0</v>
      </c>
      <c r="ER966" s="18">
        <f t="shared" ca="1" si="2362"/>
        <v>0</v>
      </c>
      <c r="ES966" s="18">
        <f t="shared" ca="1" si="2362"/>
        <v>0</v>
      </c>
      <c r="ET966" s="18">
        <f t="shared" ca="1" si="2362"/>
        <v>0</v>
      </c>
      <c r="EU966" s="18">
        <f t="shared" ca="1" si="2362"/>
        <v>0</v>
      </c>
      <c r="EV966" s="18">
        <f t="shared" ca="1" si="2362"/>
        <v>0</v>
      </c>
      <c r="EW966" s="18">
        <f t="shared" ca="1" si="2362"/>
        <v>0</v>
      </c>
      <c r="EX966" s="18">
        <f t="shared" ca="1" si="2362"/>
        <v>0</v>
      </c>
      <c r="EY966" s="18">
        <f t="shared" ca="1" si="2362"/>
        <v>0</v>
      </c>
      <c r="EZ966" s="18">
        <f t="shared" ca="1" si="2362"/>
        <v>0</v>
      </c>
      <c r="FA966" s="18">
        <f t="shared" ca="1" si="2362"/>
        <v>0</v>
      </c>
      <c r="FB966" s="18">
        <f t="shared" ca="1" si="2362"/>
        <v>0</v>
      </c>
      <c r="FC966" s="18">
        <f t="shared" ca="1" si="2362"/>
        <v>0</v>
      </c>
      <c r="FD966" s="18">
        <f t="shared" ca="1" si="2362"/>
        <v>0</v>
      </c>
      <c r="FE966" s="18">
        <f t="shared" ca="1" si="2362"/>
        <v>0</v>
      </c>
      <c r="FF966" s="18">
        <f t="shared" ca="1" si="2362"/>
        <v>0</v>
      </c>
      <c r="FG966" s="18">
        <f t="shared" ca="1" si="2362"/>
        <v>0</v>
      </c>
      <c r="FH966" s="18">
        <f t="shared" ca="1" si="2362"/>
        <v>0</v>
      </c>
      <c r="FI966" s="18">
        <f t="shared" ca="1" si="2362"/>
        <v>0</v>
      </c>
      <c r="FJ966" s="18">
        <f t="shared" ca="1" si="2362"/>
        <v>0</v>
      </c>
      <c r="FK966" s="18">
        <f t="shared" ca="1" si="2362"/>
        <v>0</v>
      </c>
      <c r="FL966" s="18">
        <f t="shared" ca="1" si="2362"/>
        <v>0</v>
      </c>
      <c r="FM966" s="18">
        <f t="shared" ca="1" si="2362"/>
        <v>0</v>
      </c>
      <c r="FN966" s="18">
        <f ca="1">FN965-FM974</f>
        <v>0</v>
      </c>
      <c r="FO966" s="18">
        <f ca="1">FO965-FN974</f>
        <v>0</v>
      </c>
      <c r="FP966" s="18">
        <f ca="1">FP965-FO974</f>
        <v>0</v>
      </c>
      <c r="FQ966" s="18">
        <f ca="1">FQ965-FP974</f>
        <v>0</v>
      </c>
      <c r="FR966" s="18">
        <f ca="1">FR965-FQ974</f>
        <v>0</v>
      </c>
    </row>
    <row r="967" spans="3:174">
      <c r="D967" s="8"/>
    </row>
    <row r="968" spans="3:174">
      <c r="C968" t="s">
        <v>555</v>
      </c>
      <c r="D968" s="8" t="s">
        <v>974</v>
      </c>
      <c r="J968" s="18">
        <f t="shared" ref="J968:AO968" si="2363">MIN(J852+J907-J898,0)</f>
        <v>0</v>
      </c>
      <c r="K968" s="18">
        <f t="shared" ca="1" si="2363"/>
        <v>0</v>
      </c>
      <c r="L968" s="18">
        <f t="shared" ca="1" si="2363"/>
        <v>0</v>
      </c>
      <c r="M968" s="18">
        <f t="shared" ca="1" si="2363"/>
        <v>0</v>
      </c>
      <c r="N968" s="18">
        <f t="shared" ca="1" si="2363"/>
        <v>0</v>
      </c>
      <c r="O968" s="18">
        <f t="shared" ca="1" si="2363"/>
        <v>0</v>
      </c>
      <c r="P968" s="18">
        <f t="shared" ca="1" si="2363"/>
        <v>0</v>
      </c>
      <c r="Q968" s="18">
        <f t="shared" ca="1" si="2363"/>
        <v>0</v>
      </c>
      <c r="R968" s="18">
        <f t="shared" ca="1" si="2363"/>
        <v>0</v>
      </c>
      <c r="S968" s="18">
        <f t="shared" ca="1" si="2363"/>
        <v>0</v>
      </c>
      <c r="T968" s="18">
        <f t="shared" ca="1" si="2363"/>
        <v>0</v>
      </c>
      <c r="U968" s="18">
        <f t="shared" ca="1" si="2363"/>
        <v>0</v>
      </c>
      <c r="V968" s="18">
        <f t="shared" ca="1" si="2363"/>
        <v>0</v>
      </c>
      <c r="W968" s="18">
        <f t="shared" ca="1" si="2363"/>
        <v>0</v>
      </c>
      <c r="X968" s="18">
        <f t="shared" ca="1" si="2363"/>
        <v>0</v>
      </c>
      <c r="Y968" s="18">
        <f t="shared" ca="1" si="2363"/>
        <v>0</v>
      </c>
      <c r="Z968" s="18">
        <f t="shared" ca="1" si="2363"/>
        <v>0</v>
      </c>
      <c r="AA968" s="18">
        <f t="shared" ca="1" si="2363"/>
        <v>0</v>
      </c>
      <c r="AB968" s="18">
        <f t="shared" ca="1" si="2363"/>
        <v>0</v>
      </c>
      <c r="AC968" s="18">
        <f t="shared" ca="1" si="2363"/>
        <v>0</v>
      </c>
      <c r="AD968" s="18">
        <f t="shared" ca="1" si="2363"/>
        <v>0</v>
      </c>
      <c r="AE968" s="18">
        <f t="shared" ca="1" si="2363"/>
        <v>0</v>
      </c>
      <c r="AF968" s="18">
        <f t="shared" ca="1" si="2363"/>
        <v>0</v>
      </c>
      <c r="AG968" s="18">
        <f t="shared" ca="1" si="2363"/>
        <v>0</v>
      </c>
      <c r="AH968" s="18">
        <f t="shared" ca="1" si="2363"/>
        <v>0</v>
      </c>
      <c r="AI968" s="18">
        <f t="shared" ca="1" si="2363"/>
        <v>0</v>
      </c>
      <c r="AJ968" s="18">
        <f t="shared" ca="1" si="2363"/>
        <v>0</v>
      </c>
      <c r="AK968" s="18">
        <f t="shared" ca="1" si="2363"/>
        <v>0</v>
      </c>
      <c r="AL968" s="18">
        <f t="shared" ca="1" si="2363"/>
        <v>0</v>
      </c>
      <c r="AM968" s="18">
        <f t="shared" ca="1" si="2363"/>
        <v>0</v>
      </c>
      <c r="AN968" s="18">
        <f t="shared" ca="1" si="2363"/>
        <v>0</v>
      </c>
      <c r="AO968" s="18">
        <f t="shared" ca="1" si="2363"/>
        <v>0</v>
      </c>
      <c r="AP968" s="18">
        <f t="shared" ref="AP968:BU968" ca="1" si="2364">MIN(AP852+AP907-AP898,0)</f>
        <v>0</v>
      </c>
      <c r="AQ968" s="18">
        <f t="shared" ca="1" si="2364"/>
        <v>0</v>
      </c>
      <c r="AR968" s="18">
        <f t="shared" ca="1" si="2364"/>
        <v>0</v>
      </c>
      <c r="AS968" s="18">
        <f t="shared" ca="1" si="2364"/>
        <v>0</v>
      </c>
      <c r="AT968" s="18">
        <f t="shared" ca="1" si="2364"/>
        <v>0</v>
      </c>
      <c r="AU968" s="18">
        <f t="shared" ca="1" si="2364"/>
        <v>0</v>
      </c>
      <c r="AV968" s="18">
        <f t="shared" ca="1" si="2364"/>
        <v>0</v>
      </c>
      <c r="AW968" s="18">
        <f t="shared" ca="1" si="2364"/>
        <v>0</v>
      </c>
      <c r="AX968" s="18">
        <f t="shared" ca="1" si="2364"/>
        <v>0</v>
      </c>
      <c r="AY968" s="18">
        <f t="shared" ca="1" si="2364"/>
        <v>0</v>
      </c>
      <c r="AZ968" s="18">
        <f t="shared" ca="1" si="2364"/>
        <v>0</v>
      </c>
      <c r="BA968" s="18">
        <f t="shared" ca="1" si="2364"/>
        <v>0</v>
      </c>
      <c r="BB968" s="18">
        <f t="shared" ca="1" si="2364"/>
        <v>0</v>
      </c>
      <c r="BC968" s="18">
        <f t="shared" ca="1" si="2364"/>
        <v>0</v>
      </c>
      <c r="BD968" s="18">
        <f t="shared" ca="1" si="2364"/>
        <v>0</v>
      </c>
      <c r="BE968" s="18">
        <f t="shared" ca="1" si="2364"/>
        <v>0</v>
      </c>
      <c r="BF968" s="18">
        <f t="shared" ca="1" si="2364"/>
        <v>0</v>
      </c>
      <c r="BG968" s="18">
        <f t="shared" ca="1" si="2364"/>
        <v>0</v>
      </c>
      <c r="BH968" s="18">
        <f t="shared" ca="1" si="2364"/>
        <v>0</v>
      </c>
      <c r="BI968" s="18">
        <f t="shared" ca="1" si="2364"/>
        <v>0</v>
      </c>
      <c r="BJ968" s="18">
        <f t="shared" ca="1" si="2364"/>
        <v>0</v>
      </c>
      <c r="BK968" s="18">
        <f t="shared" ca="1" si="2364"/>
        <v>0</v>
      </c>
      <c r="BL968" s="18">
        <f t="shared" ca="1" si="2364"/>
        <v>0</v>
      </c>
      <c r="BM968" s="18">
        <f t="shared" ca="1" si="2364"/>
        <v>0</v>
      </c>
      <c r="BN968" s="18">
        <f t="shared" ca="1" si="2364"/>
        <v>0</v>
      </c>
      <c r="BO968" s="18">
        <f t="shared" ca="1" si="2364"/>
        <v>0</v>
      </c>
      <c r="BP968" s="18">
        <f t="shared" ca="1" si="2364"/>
        <v>0</v>
      </c>
      <c r="BQ968" s="18">
        <f t="shared" ca="1" si="2364"/>
        <v>0</v>
      </c>
      <c r="BR968" s="18">
        <f t="shared" ca="1" si="2364"/>
        <v>0</v>
      </c>
      <c r="BS968" s="18">
        <f t="shared" ca="1" si="2364"/>
        <v>0</v>
      </c>
      <c r="BT968" s="18">
        <f t="shared" ca="1" si="2364"/>
        <v>0</v>
      </c>
      <c r="BU968" s="18">
        <f t="shared" ca="1" si="2364"/>
        <v>0</v>
      </c>
      <c r="BV968" s="18">
        <f t="shared" ref="BV968:DA968" ca="1" si="2365">MIN(BV852+BV907-BV898,0)</f>
        <v>0</v>
      </c>
      <c r="BW968" s="18">
        <f t="shared" ca="1" si="2365"/>
        <v>0</v>
      </c>
      <c r="BX968" s="18">
        <f t="shared" ca="1" si="2365"/>
        <v>0</v>
      </c>
      <c r="BY968" s="18">
        <f t="shared" ca="1" si="2365"/>
        <v>0</v>
      </c>
      <c r="BZ968" s="18">
        <f t="shared" ca="1" si="2365"/>
        <v>0</v>
      </c>
      <c r="CA968" s="18">
        <f t="shared" ca="1" si="2365"/>
        <v>0</v>
      </c>
      <c r="CB968" s="18">
        <f t="shared" ca="1" si="2365"/>
        <v>0</v>
      </c>
      <c r="CC968" s="18">
        <f t="shared" ca="1" si="2365"/>
        <v>0</v>
      </c>
      <c r="CD968" s="18">
        <f t="shared" ca="1" si="2365"/>
        <v>0</v>
      </c>
      <c r="CE968" s="18">
        <f t="shared" ca="1" si="2365"/>
        <v>0</v>
      </c>
      <c r="CF968" s="18">
        <f t="shared" ca="1" si="2365"/>
        <v>0</v>
      </c>
      <c r="CG968" s="18">
        <f t="shared" ca="1" si="2365"/>
        <v>0</v>
      </c>
      <c r="CH968" s="18">
        <f t="shared" ca="1" si="2365"/>
        <v>0</v>
      </c>
      <c r="CI968" s="18">
        <f t="shared" ca="1" si="2365"/>
        <v>0</v>
      </c>
      <c r="CJ968" s="18">
        <f t="shared" ca="1" si="2365"/>
        <v>0</v>
      </c>
      <c r="CK968" s="18">
        <f t="shared" ca="1" si="2365"/>
        <v>0</v>
      </c>
      <c r="CL968" s="18">
        <f t="shared" ca="1" si="2365"/>
        <v>0</v>
      </c>
      <c r="CM968" s="18">
        <f t="shared" ca="1" si="2365"/>
        <v>0</v>
      </c>
      <c r="CN968" s="18">
        <f t="shared" ca="1" si="2365"/>
        <v>0</v>
      </c>
      <c r="CO968" s="18">
        <f t="shared" ca="1" si="2365"/>
        <v>0</v>
      </c>
      <c r="CP968" s="18">
        <f t="shared" ca="1" si="2365"/>
        <v>0</v>
      </c>
      <c r="CQ968" s="18">
        <f t="shared" ca="1" si="2365"/>
        <v>0</v>
      </c>
      <c r="CR968" s="18">
        <f t="shared" ca="1" si="2365"/>
        <v>0</v>
      </c>
      <c r="CS968" s="18">
        <f t="shared" ca="1" si="2365"/>
        <v>0</v>
      </c>
      <c r="CT968" s="18">
        <f t="shared" ca="1" si="2365"/>
        <v>0</v>
      </c>
      <c r="CU968" s="18">
        <f t="shared" ca="1" si="2365"/>
        <v>0</v>
      </c>
      <c r="CV968" s="18">
        <f t="shared" ca="1" si="2365"/>
        <v>0</v>
      </c>
      <c r="CW968" s="18">
        <f t="shared" ca="1" si="2365"/>
        <v>0</v>
      </c>
      <c r="CX968" s="18">
        <f t="shared" ca="1" si="2365"/>
        <v>0</v>
      </c>
      <c r="CY968" s="18">
        <f t="shared" ca="1" si="2365"/>
        <v>0</v>
      </c>
      <c r="CZ968" s="18">
        <f t="shared" ca="1" si="2365"/>
        <v>0</v>
      </c>
      <c r="DA968" s="18">
        <f t="shared" ca="1" si="2365"/>
        <v>0</v>
      </c>
      <c r="DB968" s="18">
        <f t="shared" ref="DB968:EG968" ca="1" si="2366">MIN(DB852+DB907-DB898,0)</f>
        <v>0</v>
      </c>
      <c r="DC968" s="18">
        <f t="shared" ca="1" si="2366"/>
        <v>0</v>
      </c>
      <c r="DD968" s="18">
        <f t="shared" ca="1" si="2366"/>
        <v>0</v>
      </c>
      <c r="DE968" s="18">
        <f t="shared" ca="1" si="2366"/>
        <v>0</v>
      </c>
      <c r="DF968" s="18">
        <f t="shared" ca="1" si="2366"/>
        <v>0</v>
      </c>
      <c r="DG968" s="18">
        <f t="shared" ca="1" si="2366"/>
        <v>0</v>
      </c>
      <c r="DH968" s="18">
        <f t="shared" ca="1" si="2366"/>
        <v>0</v>
      </c>
      <c r="DI968" s="18">
        <f t="shared" ca="1" si="2366"/>
        <v>0</v>
      </c>
      <c r="DJ968" s="18">
        <f t="shared" ca="1" si="2366"/>
        <v>0</v>
      </c>
      <c r="DK968" s="18">
        <f t="shared" ca="1" si="2366"/>
        <v>0</v>
      </c>
      <c r="DL968" s="18">
        <f t="shared" ca="1" si="2366"/>
        <v>0</v>
      </c>
      <c r="DM968" s="18">
        <f t="shared" ca="1" si="2366"/>
        <v>0</v>
      </c>
      <c r="DN968" s="18">
        <f t="shared" ca="1" si="2366"/>
        <v>0</v>
      </c>
      <c r="DO968" s="18">
        <f t="shared" ca="1" si="2366"/>
        <v>0</v>
      </c>
      <c r="DP968" s="18">
        <f t="shared" ca="1" si="2366"/>
        <v>0</v>
      </c>
      <c r="DQ968" s="18">
        <f t="shared" ca="1" si="2366"/>
        <v>0</v>
      </c>
      <c r="DR968" s="18">
        <f t="shared" ca="1" si="2366"/>
        <v>0</v>
      </c>
      <c r="DS968" s="18">
        <f t="shared" ca="1" si="2366"/>
        <v>0</v>
      </c>
      <c r="DT968" s="18">
        <f t="shared" ca="1" si="2366"/>
        <v>0</v>
      </c>
      <c r="DU968" s="18">
        <f t="shared" ca="1" si="2366"/>
        <v>0</v>
      </c>
      <c r="DV968" s="18">
        <f t="shared" ca="1" si="2366"/>
        <v>0</v>
      </c>
      <c r="DW968" s="18">
        <f t="shared" ca="1" si="2366"/>
        <v>0</v>
      </c>
      <c r="DX968" s="18">
        <f t="shared" ca="1" si="2366"/>
        <v>0</v>
      </c>
      <c r="DY968" s="18">
        <f t="shared" ca="1" si="2366"/>
        <v>0</v>
      </c>
      <c r="DZ968" s="18">
        <f t="shared" ca="1" si="2366"/>
        <v>0</v>
      </c>
      <c r="EA968" s="18">
        <f t="shared" ca="1" si="2366"/>
        <v>0</v>
      </c>
      <c r="EB968" s="18">
        <f t="shared" ca="1" si="2366"/>
        <v>0</v>
      </c>
      <c r="EC968" s="18">
        <f t="shared" ca="1" si="2366"/>
        <v>0</v>
      </c>
      <c r="ED968" s="18">
        <f t="shared" ca="1" si="2366"/>
        <v>0</v>
      </c>
      <c r="EE968" s="18">
        <f t="shared" ca="1" si="2366"/>
        <v>0</v>
      </c>
      <c r="EF968" s="18">
        <f t="shared" ca="1" si="2366"/>
        <v>0</v>
      </c>
      <c r="EG968" s="18">
        <f t="shared" ca="1" si="2366"/>
        <v>0</v>
      </c>
      <c r="EH968" s="18">
        <f t="shared" ref="EH968:FR968" ca="1" si="2367">MIN(EH852+EH907-EH898,0)</f>
        <v>0</v>
      </c>
      <c r="EI968" s="18">
        <f t="shared" ca="1" si="2367"/>
        <v>0</v>
      </c>
      <c r="EJ968" s="18">
        <f t="shared" ca="1" si="2367"/>
        <v>0</v>
      </c>
      <c r="EK968" s="18">
        <f t="shared" ca="1" si="2367"/>
        <v>0</v>
      </c>
      <c r="EL968" s="18">
        <f t="shared" ca="1" si="2367"/>
        <v>0</v>
      </c>
      <c r="EM968" s="18">
        <f t="shared" ca="1" si="2367"/>
        <v>0</v>
      </c>
      <c r="EN968" s="18">
        <f t="shared" ca="1" si="2367"/>
        <v>0</v>
      </c>
      <c r="EO968" s="18">
        <f t="shared" ca="1" si="2367"/>
        <v>0</v>
      </c>
      <c r="EP968" s="18">
        <f t="shared" ca="1" si="2367"/>
        <v>0</v>
      </c>
      <c r="EQ968" s="18">
        <f t="shared" ca="1" si="2367"/>
        <v>0</v>
      </c>
      <c r="ER968" s="18">
        <f t="shared" ca="1" si="2367"/>
        <v>0</v>
      </c>
      <c r="ES968" s="18">
        <f t="shared" ca="1" si="2367"/>
        <v>0</v>
      </c>
      <c r="ET968" s="18">
        <f t="shared" ca="1" si="2367"/>
        <v>0</v>
      </c>
      <c r="EU968" s="18">
        <f t="shared" ca="1" si="2367"/>
        <v>0</v>
      </c>
      <c r="EV968" s="18">
        <f t="shared" ca="1" si="2367"/>
        <v>0</v>
      </c>
      <c r="EW968" s="18">
        <f t="shared" ca="1" si="2367"/>
        <v>0</v>
      </c>
      <c r="EX968" s="18">
        <f t="shared" ca="1" si="2367"/>
        <v>0</v>
      </c>
      <c r="EY968" s="18">
        <f t="shared" ca="1" si="2367"/>
        <v>0</v>
      </c>
      <c r="EZ968" s="18">
        <f t="shared" ca="1" si="2367"/>
        <v>0</v>
      </c>
      <c r="FA968" s="18">
        <f t="shared" ca="1" si="2367"/>
        <v>0</v>
      </c>
      <c r="FB968" s="18">
        <f t="shared" ca="1" si="2367"/>
        <v>0</v>
      </c>
      <c r="FC968" s="18">
        <f t="shared" ca="1" si="2367"/>
        <v>0</v>
      </c>
      <c r="FD968" s="18">
        <f t="shared" ca="1" si="2367"/>
        <v>0</v>
      </c>
      <c r="FE968" s="18">
        <f t="shared" ca="1" si="2367"/>
        <v>0</v>
      </c>
      <c r="FF968" s="18">
        <f t="shared" ca="1" si="2367"/>
        <v>0</v>
      </c>
      <c r="FG968" s="18">
        <f t="shared" ca="1" si="2367"/>
        <v>0</v>
      </c>
      <c r="FH968" s="18">
        <f t="shared" ca="1" si="2367"/>
        <v>0</v>
      </c>
      <c r="FI968" s="18">
        <f t="shared" ca="1" si="2367"/>
        <v>0</v>
      </c>
      <c r="FJ968" s="18">
        <f t="shared" ca="1" si="2367"/>
        <v>0</v>
      </c>
      <c r="FK968" s="18">
        <f t="shared" ca="1" si="2367"/>
        <v>0</v>
      </c>
      <c r="FL968" s="18">
        <f t="shared" ca="1" si="2367"/>
        <v>0</v>
      </c>
      <c r="FM968" s="18">
        <f t="shared" ca="1" si="2367"/>
        <v>0</v>
      </c>
      <c r="FN968" s="18">
        <f t="shared" ca="1" si="2367"/>
        <v>0</v>
      </c>
      <c r="FO968" s="18">
        <f t="shared" ca="1" si="2367"/>
        <v>0</v>
      </c>
      <c r="FP968" s="18">
        <f t="shared" ca="1" si="2367"/>
        <v>0</v>
      </c>
      <c r="FQ968" s="18">
        <f t="shared" ca="1" si="2367"/>
        <v>0</v>
      </c>
      <c r="FR968" s="18">
        <f t="shared" ca="1" si="2367"/>
        <v>0</v>
      </c>
    </row>
    <row r="969" spans="3:174">
      <c r="D969" s="8"/>
    </row>
    <row r="970" spans="3:174">
      <c r="C970" t="s">
        <v>556</v>
      </c>
      <c r="D970" s="8" t="s">
        <v>974</v>
      </c>
      <c r="J970" s="18">
        <f t="shared" ref="J970:AO970" si="2368">I974</f>
        <v>0</v>
      </c>
      <c r="K970" s="18">
        <f t="shared" ca="1" si="2368"/>
        <v>0</v>
      </c>
      <c r="L970" s="18">
        <f t="shared" ca="1" si="2368"/>
        <v>0</v>
      </c>
      <c r="M970" s="18">
        <f t="shared" ca="1" si="2368"/>
        <v>0</v>
      </c>
      <c r="N970" s="18">
        <f t="shared" ca="1" si="2368"/>
        <v>0</v>
      </c>
      <c r="O970" s="18">
        <f t="shared" ca="1" si="2368"/>
        <v>0</v>
      </c>
      <c r="P970" s="18">
        <f t="shared" ca="1" si="2368"/>
        <v>0</v>
      </c>
      <c r="Q970" s="18">
        <f t="shared" ca="1" si="2368"/>
        <v>0</v>
      </c>
      <c r="R970" s="18">
        <f t="shared" ca="1" si="2368"/>
        <v>0</v>
      </c>
      <c r="S970" s="18">
        <f t="shared" ca="1" si="2368"/>
        <v>0</v>
      </c>
      <c r="T970" s="18">
        <f t="shared" ca="1" si="2368"/>
        <v>0</v>
      </c>
      <c r="U970" s="18">
        <f t="shared" ca="1" si="2368"/>
        <v>0</v>
      </c>
      <c r="V970" s="18">
        <f t="shared" ca="1" si="2368"/>
        <v>0</v>
      </c>
      <c r="W970" s="18">
        <f t="shared" ca="1" si="2368"/>
        <v>0</v>
      </c>
      <c r="X970" s="18">
        <f t="shared" ca="1" si="2368"/>
        <v>0</v>
      </c>
      <c r="Y970" s="18">
        <f t="shared" ca="1" si="2368"/>
        <v>0</v>
      </c>
      <c r="Z970" s="18">
        <f t="shared" ca="1" si="2368"/>
        <v>0</v>
      </c>
      <c r="AA970" s="18">
        <f t="shared" ca="1" si="2368"/>
        <v>0</v>
      </c>
      <c r="AB970" s="18">
        <f t="shared" ca="1" si="2368"/>
        <v>0</v>
      </c>
      <c r="AC970" s="18">
        <f t="shared" ca="1" si="2368"/>
        <v>0</v>
      </c>
      <c r="AD970" s="18">
        <f t="shared" ca="1" si="2368"/>
        <v>0</v>
      </c>
      <c r="AE970" s="18">
        <f t="shared" ca="1" si="2368"/>
        <v>0</v>
      </c>
      <c r="AF970" s="18">
        <f t="shared" ca="1" si="2368"/>
        <v>0</v>
      </c>
      <c r="AG970" s="18">
        <f t="shared" ca="1" si="2368"/>
        <v>0</v>
      </c>
      <c r="AH970" s="18">
        <f t="shared" ca="1" si="2368"/>
        <v>0</v>
      </c>
      <c r="AI970" s="18">
        <f t="shared" ca="1" si="2368"/>
        <v>0</v>
      </c>
      <c r="AJ970" s="18">
        <f t="shared" ca="1" si="2368"/>
        <v>0</v>
      </c>
      <c r="AK970" s="18">
        <f t="shared" ca="1" si="2368"/>
        <v>0</v>
      </c>
      <c r="AL970" s="18">
        <f t="shared" ca="1" si="2368"/>
        <v>0</v>
      </c>
      <c r="AM970" s="18">
        <f t="shared" ca="1" si="2368"/>
        <v>0</v>
      </c>
      <c r="AN970" s="18">
        <f t="shared" ca="1" si="2368"/>
        <v>0</v>
      </c>
      <c r="AO970" s="18">
        <f t="shared" ca="1" si="2368"/>
        <v>0</v>
      </c>
      <c r="AP970" s="18">
        <f t="shared" ref="AP970:BU970" ca="1" si="2369">AO974</f>
        <v>0</v>
      </c>
      <c r="AQ970" s="18">
        <f t="shared" ca="1" si="2369"/>
        <v>0</v>
      </c>
      <c r="AR970" s="18">
        <f t="shared" ca="1" si="2369"/>
        <v>0</v>
      </c>
      <c r="AS970" s="18">
        <f t="shared" ca="1" si="2369"/>
        <v>0</v>
      </c>
      <c r="AT970" s="18">
        <f t="shared" ca="1" si="2369"/>
        <v>0</v>
      </c>
      <c r="AU970" s="18">
        <f t="shared" ca="1" si="2369"/>
        <v>0</v>
      </c>
      <c r="AV970" s="18">
        <f t="shared" ca="1" si="2369"/>
        <v>0</v>
      </c>
      <c r="AW970" s="18">
        <f t="shared" ca="1" si="2369"/>
        <v>0</v>
      </c>
      <c r="AX970" s="18">
        <f t="shared" ca="1" si="2369"/>
        <v>0</v>
      </c>
      <c r="AY970" s="18">
        <f t="shared" ca="1" si="2369"/>
        <v>0</v>
      </c>
      <c r="AZ970" s="18">
        <f t="shared" ca="1" si="2369"/>
        <v>0</v>
      </c>
      <c r="BA970" s="18">
        <f t="shared" ca="1" si="2369"/>
        <v>0</v>
      </c>
      <c r="BB970" s="18">
        <f t="shared" ca="1" si="2369"/>
        <v>0</v>
      </c>
      <c r="BC970" s="18">
        <f t="shared" ca="1" si="2369"/>
        <v>0</v>
      </c>
      <c r="BD970" s="18">
        <f t="shared" ca="1" si="2369"/>
        <v>0</v>
      </c>
      <c r="BE970" s="18">
        <f t="shared" ca="1" si="2369"/>
        <v>0</v>
      </c>
      <c r="BF970" s="18">
        <f t="shared" ca="1" si="2369"/>
        <v>0</v>
      </c>
      <c r="BG970" s="18">
        <f t="shared" ca="1" si="2369"/>
        <v>0</v>
      </c>
      <c r="BH970" s="18">
        <f t="shared" ca="1" si="2369"/>
        <v>0</v>
      </c>
      <c r="BI970" s="18">
        <f t="shared" ca="1" si="2369"/>
        <v>0</v>
      </c>
      <c r="BJ970" s="18">
        <f t="shared" ca="1" si="2369"/>
        <v>0</v>
      </c>
      <c r="BK970" s="18">
        <f t="shared" ca="1" si="2369"/>
        <v>0</v>
      </c>
      <c r="BL970" s="18">
        <f t="shared" ca="1" si="2369"/>
        <v>0</v>
      </c>
      <c r="BM970" s="18">
        <f t="shared" ca="1" si="2369"/>
        <v>0</v>
      </c>
      <c r="BN970" s="18">
        <f t="shared" ca="1" si="2369"/>
        <v>0</v>
      </c>
      <c r="BO970" s="18">
        <f t="shared" ca="1" si="2369"/>
        <v>0</v>
      </c>
      <c r="BP970" s="18">
        <f t="shared" ca="1" si="2369"/>
        <v>0</v>
      </c>
      <c r="BQ970" s="18">
        <f t="shared" ca="1" si="2369"/>
        <v>0</v>
      </c>
      <c r="BR970" s="18">
        <f t="shared" ca="1" si="2369"/>
        <v>0</v>
      </c>
      <c r="BS970" s="18">
        <f t="shared" ca="1" si="2369"/>
        <v>0</v>
      </c>
      <c r="BT970" s="18">
        <f t="shared" ca="1" si="2369"/>
        <v>0</v>
      </c>
      <c r="BU970" s="18">
        <f t="shared" ca="1" si="2369"/>
        <v>0</v>
      </c>
      <c r="BV970" s="18">
        <f t="shared" ref="BV970:DA970" ca="1" si="2370">BU974</f>
        <v>0</v>
      </c>
      <c r="BW970" s="18">
        <f t="shared" ca="1" si="2370"/>
        <v>0</v>
      </c>
      <c r="BX970" s="18">
        <f t="shared" ca="1" si="2370"/>
        <v>0</v>
      </c>
      <c r="BY970" s="18">
        <f t="shared" ca="1" si="2370"/>
        <v>0</v>
      </c>
      <c r="BZ970" s="18">
        <f t="shared" ca="1" si="2370"/>
        <v>0</v>
      </c>
      <c r="CA970" s="18">
        <f t="shared" ca="1" si="2370"/>
        <v>0</v>
      </c>
      <c r="CB970" s="18">
        <f t="shared" ca="1" si="2370"/>
        <v>0</v>
      </c>
      <c r="CC970" s="18">
        <f t="shared" ca="1" si="2370"/>
        <v>0</v>
      </c>
      <c r="CD970" s="18">
        <f t="shared" ca="1" si="2370"/>
        <v>0</v>
      </c>
      <c r="CE970" s="18">
        <f t="shared" ca="1" si="2370"/>
        <v>0</v>
      </c>
      <c r="CF970" s="18">
        <f t="shared" ca="1" si="2370"/>
        <v>0</v>
      </c>
      <c r="CG970" s="18">
        <f t="shared" ca="1" si="2370"/>
        <v>0</v>
      </c>
      <c r="CH970" s="18">
        <f t="shared" ca="1" si="2370"/>
        <v>0</v>
      </c>
      <c r="CI970" s="18">
        <f t="shared" ca="1" si="2370"/>
        <v>0</v>
      </c>
      <c r="CJ970" s="18">
        <f t="shared" ca="1" si="2370"/>
        <v>0</v>
      </c>
      <c r="CK970" s="18">
        <f t="shared" ca="1" si="2370"/>
        <v>0</v>
      </c>
      <c r="CL970" s="18">
        <f t="shared" ca="1" si="2370"/>
        <v>0</v>
      </c>
      <c r="CM970" s="18">
        <f t="shared" ca="1" si="2370"/>
        <v>0</v>
      </c>
      <c r="CN970" s="18">
        <f t="shared" ca="1" si="2370"/>
        <v>0</v>
      </c>
      <c r="CO970" s="18">
        <f t="shared" ca="1" si="2370"/>
        <v>0</v>
      </c>
      <c r="CP970" s="18">
        <f t="shared" ca="1" si="2370"/>
        <v>0</v>
      </c>
      <c r="CQ970" s="18">
        <f t="shared" ca="1" si="2370"/>
        <v>0</v>
      </c>
      <c r="CR970" s="18">
        <f t="shared" ca="1" si="2370"/>
        <v>0</v>
      </c>
      <c r="CS970" s="18">
        <f t="shared" ca="1" si="2370"/>
        <v>0</v>
      </c>
      <c r="CT970" s="18">
        <f t="shared" ca="1" si="2370"/>
        <v>0</v>
      </c>
      <c r="CU970" s="18">
        <f t="shared" ca="1" si="2370"/>
        <v>0</v>
      </c>
      <c r="CV970" s="18">
        <f t="shared" ca="1" si="2370"/>
        <v>0</v>
      </c>
      <c r="CW970" s="18">
        <f t="shared" ca="1" si="2370"/>
        <v>0</v>
      </c>
      <c r="CX970" s="18">
        <f t="shared" ca="1" si="2370"/>
        <v>0</v>
      </c>
      <c r="CY970" s="18">
        <f t="shared" ca="1" si="2370"/>
        <v>0</v>
      </c>
      <c r="CZ970" s="18">
        <f t="shared" ca="1" si="2370"/>
        <v>0</v>
      </c>
      <c r="DA970" s="18">
        <f t="shared" ca="1" si="2370"/>
        <v>0</v>
      </c>
      <c r="DB970" s="18">
        <f t="shared" ref="DB970:EG970" ca="1" si="2371">DA974</f>
        <v>0</v>
      </c>
      <c r="DC970" s="18">
        <f t="shared" ca="1" si="2371"/>
        <v>0</v>
      </c>
      <c r="DD970" s="18">
        <f t="shared" ca="1" si="2371"/>
        <v>0</v>
      </c>
      <c r="DE970" s="18">
        <f t="shared" ca="1" si="2371"/>
        <v>0</v>
      </c>
      <c r="DF970" s="18">
        <f t="shared" ca="1" si="2371"/>
        <v>0</v>
      </c>
      <c r="DG970" s="18">
        <f t="shared" ca="1" si="2371"/>
        <v>0</v>
      </c>
      <c r="DH970" s="18">
        <f t="shared" ca="1" si="2371"/>
        <v>0</v>
      </c>
      <c r="DI970" s="18">
        <f t="shared" ca="1" si="2371"/>
        <v>0</v>
      </c>
      <c r="DJ970" s="18">
        <f t="shared" ca="1" si="2371"/>
        <v>0</v>
      </c>
      <c r="DK970" s="18">
        <f t="shared" ca="1" si="2371"/>
        <v>0</v>
      </c>
      <c r="DL970" s="18">
        <f t="shared" ca="1" si="2371"/>
        <v>0</v>
      </c>
      <c r="DM970" s="18">
        <f t="shared" ca="1" si="2371"/>
        <v>0</v>
      </c>
      <c r="DN970" s="18">
        <f t="shared" ca="1" si="2371"/>
        <v>0</v>
      </c>
      <c r="DO970" s="18">
        <f t="shared" ca="1" si="2371"/>
        <v>0</v>
      </c>
      <c r="DP970" s="18">
        <f t="shared" ca="1" si="2371"/>
        <v>0</v>
      </c>
      <c r="DQ970" s="18">
        <f t="shared" ca="1" si="2371"/>
        <v>0</v>
      </c>
      <c r="DR970" s="18">
        <f t="shared" ca="1" si="2371"/>
        <v>0</v>
      </c>
      <c r="DS970" s="18">
        <f t="shared" ca="1" si="2371"/>
        <v>0</v>
      </c>
      <c r="DT970" s="18">
        <f t="shared" ca="1" si="2371"/>
        <v>0</v>
      </c>
      <c r="DU970" s="18">
        <f t="shared" ca="1" si="2371"/>
        <v>0</v>
      </c>
      <c r="DV970" s="18">
        <f t="shared" ca="1" si="2371"/>
        <v>0</v>
      </c>
      <c r="DW970" s="18">
        <f t="shared" ca="1" si="2371"/>
        <v>0</v>
      </c>
      <c r="DX970" s="18">
        <f t="shared" ca="1" si="2371"/>
        <v>0</v>
      </c>
      <c r="DY970" s="18">
        <f t="shared" ca="1" si="2371"/>
        <v>0</v>
      </c>
      <c r="DZ970" s="18">
        <f t="shared" ca="1" si="2371"/>
        <v>0</v>
      </c>
      <c r="EA970" s="18">
        <f t="shared" ca="1" si="2371"/>
        <v>0</v>
      </c>
      <c r="EB970" s="18">
        <f t="shared" ca="1" si="2371"/>
        <v>0</v>
      </c>
      <c r="EC970" s="18">
        <f t="shared" ca="1" si="2371"/>
        <v>0</v>
      </c>
      <c r="ED970" s="18">
        <f t="shared" ca="1" si="2371"/>
        <v>0</v>
      </c>
      <c r="EE970" s="18">
        <f t="shared" ca="1" si="2371"/>
        <v>0</v>
      </c>
      <c r="EF970" s="18">
        <f t="shared" ca="1" si="2371"/>
        <v>0</v>
      </c>
      <c r="EG970" s="18">
        <f t="shared" ca="1" si="2371"/>
        <v>0</v>
      </c>
      <c r="EH970" s="18">
        <f t="shared" ref="EH970:FM970" ca="1" si="2372">EG974</f>
        <v>0</v>
      </c>
      <c r="EI970" s="18">
        <f t="shared" ca="1" si="2372"/>
        <v>0</v>
      </c>
      <c r="EJ970" s="18">
        <f t="shared" ca="1" si="2372"/>
        <v>0</v>
      </c>
      <c r="EK970" s="18">
        <f t="shared" ca="1" si="2372"/>
        <v>0</v>
      </c>
      <c r="EL970" s="18">
        <f t="shared" ca="1" si="2372"/>
        <v>0</v>
      </c>
      <c r="EM970" s="18">
        <f t="shared" ca="1" si="2372"/>
        <v>0</v>
      </c>
      <c r="EN970" s="18">
        <f t="shared" ca="1" si="2372"/>
        <v>0</v>
      </c>
      <c r="EO970" s="18">
        <f t="shared" ca="1" si="2372"/>
        <v>0</v>
      </c>
      <c r="EP970" s="18">
        <f t="shared" ca="1" si="2372"/>
        <v>0</v>
      </c>
      <c r="EQ970" s="18">
        <f t="shared" ca="1" si="2372"/>
        <v>0</v>
      </c>
      <c r="ER970" s="18">
        <f t="shared" ca="1" si="2372"/>
        <v>0</v>
      </c>
      <c r="ES970" s="18">
        <f t="shared" ca="1" si="2372"/>
        <v>0</v>
      </c>
      <c r="ET970" s="18">
        <f t="shared" ca="1" si="2372"/>
        <v>0</v>
      </c>
      <c r="EU970" s="18">
        <f t="shared" ca="1" si="2372"/>
        <v>0</v>
      </c>
      <c r="EV970" s="18">
        <f t="shared" ca="1" si="2372"/>
        <v>0</v>
      </c>
      <c r="EW970" s="18">
        <f t="shared" ca="1" si="2372"/>
        <v>0</v>
      </c>
      <c r="EX970" s="18">
        <f t="shared" ca="1" si="2372"/>
        <v>0</v>
      </c>
      <c r="EY970" s="18">
        <f t="shared" ca="1" si="2372"/>
        <v>0</v>
      </c>
      <c r="EZ970" s="18">
        <f t="shared" ca="1" si="2372"/>
        <v>0</v>
      </c>
      <c r="FA970" s="18">
        <f t="shared" ca="1" si="2372"/>
        <v>0</v>
      </c>
      <c r="FB970" s="18">
        <f t="shared" ca="1" si="2372"/>
        <v>0</v>
      </c>
      <c r="FC970" s="18">
        <f t="shared" ca="1" si="2372"/>
        <v>0</v>
      </c>
      <c r="FD970" s="18">
        <f t="shared" ca="1" si="2372"/>
        <v>0</v>
      </c>
      <c r="FE970" s="18">
        <f t="shared" ca="1" si="2372"/>
        <v>0</v>
      </c>
      <c r="FF970" s="18">
        <f t="shared" ca="1" si="2372"/>
        <v>0</v>
      </c>
      <c r="FG970" s="18">
        <f t="shared" ca="1" si="2372"/>
        <v>0</v>
      </c>
      <c r="FH970" s="18">
        <f t="shared" ca="1" si="2372"/>
        <v>0</v>
      </c>
      <c r="FI970" s="18">
        <f t="shared" ca="1" si="2372"/>
        <v>0</v>
      </c>
      <c r="FJ970" s="18">
        <f t="shared" ca="1" si="2372"/>
        <v>0</v>
      </c>
      <c r="FK970" s="18">
        <f t="shared" ca="1" si="2372"/>
        <v>0</v>
      </c>
      <c r="FL970" s="18">
        <f t="shared" ca="1" si="2372"/>
        <v>0</v>
      </c>
      <c r="FM970" s="18">
        <f t="shared" ca="1" si="2372"/>
        <v>0</v>
      </c>
      <c r="FN970" s="18">
        <f ca="1">FM974</f>
        <v>0</v>
      </c>
      <c r="FO970" s="18">
        <f ca="1">FN974</f>
        <v>0</v>
      </c>
      <c r="FP970" s="18">
        <f ca="1">FO974</f>
        <v>0</v>
      </c>
      <c r="FQ970" s="18">
        <f ca="1">FP974</f>
        <v>0</v>
      </c>
      <c r="FR970" s="18">
        <f ca="1">FQ974</f>
        <v>0</v>
      </c>
    </row>
    <row r="971" spans="3:174">
      <c r="C971" s="97" t="s">
        <v>241</v>
      </c>
      <c r="D971" s="213" t="s">
        <v>974</v>
      </c>
      <c r="I971" s="168">
        <f ca="1">SUM(J971:FR971)</f>
        <v>0</v>
      </c>
      <c r="J971" s="98">
        <f ca="1">(J$966&gt;0)*J$966*J$15</f>
        <v>0</v>
      </c>
      <c r="K971" s="98">
        <f t="shared" ref="K971:AP971" ca="1" si="2373">(K966&gt;0)*K966*K15</f>
        <v>0</v>
      </c>
      <c r="L971" s="98">
        <f t="shared" ca="1" si="2373"/>
        <v>0</v>
      </c>
      <c r="M971" s="98">
        <f t="shared" ca="1" si="2373"/>
        <v>0</v>
      </c>
      <c r="N971" s="98">
        <f t="shared" ca="1" si="2373"/>
        <v>0</v>
      </c>
      <c r="O971" s="98">
        <f t="shared" ca="1" si="2373"/>
        <v>0</v>
      </c>
      <c r="P971" s="98">
        <f t="shared" ca="1" si="2373"/>
        <v>0</v>
      </c>
      <c r="Q971" s="98">
        <f t="shared" ca="1" si="2373"/>
        <v>0</v>
      </c>
      <c r="R971" s="98">
        <f t="shared" ca="1" si="2373"/>
        <v>0</v>
      </c>
      <c r="S971" s="98">
        <f t="shared" ca="1" si="2373"/>
        <v>0</v>
      </c>
      <c r="T971" s="98">
        <f t="shared" ca="1" si="2373"/>
        <v>0</v>
      </c>
      <c r="U971" s="98">
        <f t="shared" ca="1" si="2373"/>
        <v>0</v>
      </c>
      <c r="V971" s="98">
        <f t="shared" ca="1" si="2373"/>
        <v>0</v>
      </c>
      <c r="W971" s="98">
        <f t="shared" ca="1" si="2373"/>
        <v>0</v>
      </c>
      <c r="X971" s="98">
        <f t="shared" ca="1" si="2373"/>
        <v>0</v>
      </c>
      <c r="Y971" s="98">
        <f t="shared" ca="1" si="2373"/>
        <v>0</v>
      </c>
      <c r="Z971" s="98">
        <f t="shared" ca="1" si="2373"/>
        <v>0</v>
      </c>
      <c r="AA971" s="98">
        <f t="shared" ca="1" si="2373"/>
        <v>0</v>
      </c>
      <c r="AB971" s="98">
        <f t="shared" ca="1" si="2373"/>
        <v>0</v>
      </c>
      <c r="AC971" s="98">
        <f t="shared" ca="1" si="2373"/>
        <v>0</v>
      </c>
      <c r="AD971" s="98">
        <f t="shared" ca="1" si="2373"/>
        <v>0</v>
      </c>
      <c r="AE971" s="98">
        <f t="shared" ca="1" si="2373"/>
        <v>0</v>
      </c>
      <c r="AF971" s="98">
        <f t="shared" ca="1" si="2373"/>
        <v>0</v>
      </c>
      <c r="AG971" s="98">
        <f t="shared" ca="1" si="2373"/>
        <v>0</v>
      </c>
      <c r="AH971" s="98">
        <f t="shared" ca="1" si="2373"/>
        <v>0</v>
      </c>
      <c r="AI971" s="98">
        <f t="shared" ca="1" si="2373"/>
        <v>0</v>
      </c>
      <c r="AJ971" s="98">
        <f t="shared" ca="1" si="2373"/>
        <v>0</v>
      </c>
      <c r="AK971" s="98">
        <f t="shared" ca="1" si="2373"/>
        <v>0</v>
      </c>
      <c r="AL971" s="98">
        <f t="shared" ca="1" si="2373"/>
        <v>0</v>
      </c>
      <c r="AM971" s="98">
        <f t="shared" ca="1" si="2373"/>
        <v>0</v>
      </c>
      <c r="AN971" s="98">
        <f t="shared" ca="1" si="2373"/>
        <v>0</v>
      </c>
      <c r="AO971" s="98">
        <f t="shared" ca="1" si="2373"/>
        <v>0</v>
      </c>
      <c r="AP971" s="98">
        <f t="shared" ca="1" si="2373"/>
        <v>0</v>
      </c>
      <c r="AQ971" s="98">
        <f t="shared" ref="AQ971:BV971" ca="1" si="2374">(AQ966&gt;0)*AQ966*AQ15</f>
        <v>0</v>
      </c>
      <c r="AR971" s="98">
        <f t="shared" ca="1" si="2374"/>
        <v>0</v>
      </c>
      <c r="AS971" s="98">
        <f t="shared" ca="1" si="2374"/>
        <v>0</v>
      </c>
      <c r="AT971" s="98">
        <f t="shared" ca="1" si="2374"/>
        <v>0</v>
      </c>
      <c r="AU971" s="98">
        <f t="shared" ca="1" si="2374"/>
        <v>0</v>
      </c>
      <c r="AV971" s="98">
        <f t="shared" ca="1" si="2374"/>
        <v>0</v>
      </c>
      <c r="AW971" s="98">
        <f t="shared" ca="1" si="2374"/>
        <v>0</v>
      </c>
      <c r="AX971" s="98">
        <f t="shared" ca="1" si="2374"/>
        <v>0</v>
      </c>
      <c r="AY971" s="98">
        <f t="shared" ca="1" si="2374"/>
        <v>0</v>
      </c>
      <c r="AZ971" s="98">
        <f t="shared" ca="1" si="2374"/>
        <v>0</v>
      </c>
      <c r="BA971" s="98">
        <f t="shared" ca="1" si="2374"/>
        <v>0</v>
      </c>
      <c r="BB971" s="98">
        <f t="shared" ca="1" si="2374"/>
        <v>0</v>
      </c>
      <c r="BC971" s="98">
        <f t="shared" ca="1" si="2374"/>
        <v>0</v>
      </c>
      <c r="BD971" s="98">
        <f t="shared" ca="1" si="2374"/>
        <v>0</v>
      </c>
      <c r="BE971" s="98">
        <f t="shared" ca="1" si="2374"/>
        <v>0</v>
      </c>
      <c r="BF971" s="98">
        <f t="shared" ca="1" si="2374"/>
        <v>0</v>
      </c>
      <c r="BG971" s="98">
        <f t="shared" ca="1" si="2374"/>
        <v>0</v>
      </c>
      <c r="BH971" s="98">
        <f t="shared" ca="1" si="2374"/>
        <v>0</v>
      </c>
      <c r="BI971" s="98">
        <f t="shared" ca="1" si="2374"/>
        <v>0</v>
      </c>
      <c r="BJ971" s="98">
        <f t="shared" ca="1" si="2374"/>
        <v>0</v>
      </c>
      <c r="BK971" s="98">
        <f t="shared" ca="1" si="2374"/>
        <v>0</v>
      </c>
      <c r="BL971" s="98">
        <f t="shared" ca="1" si="2374"/>
        <v>0</v>
      </c>
      <c r="BM971" s="98">
        <f t="shared" ca="1" si="2374"/>
        <v>0</v>
      </c>
      <c r="BN971" s="98">
        <f t="shared" ca="1" si="2374"/>
        <v>0</v>
      </c>
      <c r="BO971" s="98">
        <f t="shared" ca="1" si="2374"/>
        <v>0</v>
      </c>
      <c r="BP971" s="98">
        <f t="shared" ca="1" si="2374"/>
        <v>0</v>
      </c>
      <c r="BQ971" s="98">
        <f t="shared" ca="1" si="2374"/>
        <v>0</v>
      </c>
      <c r="BR971" s="98">
        <f t="shared" ca="1" si="2374"/>
        <v>0</v>
      </c>
      <c r="BS971" s="98">
        <f t="shared" ca="1" si="2374"/>
        <v>0</v>
      </c>
      <c r="BT971" s="98">
        <f t="shared" ca="1" si="2374"/>
        <v>0</v>
      </c>
      <c r="BU971" s="98">
        <f t="shared" ca="1" si="2374"/>
        <v>0</v>
      </c>
      <c r="BV971" s="98">
        <f t="shared" ca="1" si="2374"/>
        <v>0</v>
      </c>
      <c r="BW971" s="98">
        <f t="shared" ref="BW971:DB971" ca="1" si="2375">(BW966&gt;0)*BW966*BW15</f>
        <v>0</v>
      </c>
      <c r="BX971" s="98">
        <f t="shared" ca="1" si="2375"/>
        <v>0</v>
      </c>
      <c r="BY971" s="98">
        <f t="shared" ca="1" si="2375"/>
        <v>0</v>
      </c>
      <c r="BZ971" s="98">
        <f t="shared" ca="1" si="2375"/>
        <v>0</v>
      </c>
      <c r="CA971" s="98">
        <f t="shared" ca="1" si="2375"/>
        <v>0</v>
      </c>
      <c r="CB971" s="98">
        <f t="shared" ca="1" si="2375"/>
        <v>0</v>
      </c>
      <c r="CC971" s="98">
        <f t="shared" ca="1" si="2375"/>
        <v>0</v>
      </c>
      <c r="CD971" s="98">
        <f t="shared" ca="1" si="2375"/>
        <v>0</v>
      </c>
      <c r="CE971" s="98">
        <f t="shared" ca="1" si="2375"/>
        <v>0</v>
      </c>
      <c r="CF971" s="98">
        <f t="shared" ca="1" si="2375"/>
        <v>0</v>
      </c>
      <c r="CG971" s="98">
        <f t="shared" ca="1" si="2375"/>
        <v>0</v>
      </c>
      <c r="CH971" s="98">
        <f t="shared" ca="1" si="2375"/>
        <v>0</v>
      </c>
      <c r="CI971" s="98">
        <f t="shared" ca="1" si="2375"/>
        <v>0</v>
      </c>
      <c r="CJ971" s="98">
        <f t="shared" ca="1" si="2375"/>
        <v>0</v>
      </c>
      <c r="CK971" s="98">
        <f t="shared" ca="1" si="2375"/>
        <v>0</v>
      </c>
      <c r="CL971" s="98">
        <f t="shared" ca="1" si="2375"/>
        <v>0</v>
      </c>
      <c r="CM971" s="98">
        <f t="shared" ca="1" si="2375"/>
        <v>0</v>
      </c>
      <c r="CN971" s="98">
        <f t="shared" ca="1" si="2375"/>
        <v>0</v>
      </c>
      <c r="CO971" s="98">
        <f t="shared" ca="1" si="2375"/>
        <v>0</v>
      </c>
      <c r="CP971" s="98">
        <f t="shared" ca="1" si="2375"/>
        <v>0</v>
      </c>
      <c r="CQ971" s="98">
        <f t="shared" ca="1" si="2375"/>
        <v>0</v>
      </c>
      <c r="CR971" s="98">
        <f t="shared" ca="1" si="2375"/>
        <v>0</v>
      </c>
      <c r="CS971" s="98">
        <f t="shared" ca="1" si="2375"/>
        <v>0</v>
      </c>
      <c r="CT971" s="98">
        <f t="shared" ca="1" si="2375"/>
        <v>0</v>
      </c>
      <c r="CU971" s="98">
        <f t="shared" ca="1" si="2375"/>
        <v>0</v>
      </c>
      <c r="CV971" s="98">
        <f t="shared" ca="1" si="2375"/>
        <v>0</v>
      </c>
      <c r="CW971" s="98">
        <f t="shared" ca="1" si="2375"/>
        <v>0</v>
      </c>
      <c r="CX971" s="98">
        <f t="shared" ca="1" si="2375"/>
        <v>0</v>
      </c>
      <c r="CY971" s="98">
        <f t="shared" ca="1" si="2375"/>
        <v>0</v>
      </c>
      <c r="CZ971" s="98">
        <f t="shared" ca="1" si="2375"/>
        <v>0</v>
      </c>
      <c r="DA971" s="98">
        <f t="shared" ca="1" si="2375"/>
        <v>0</v>
      </c>
      <c r="DB971" s="98">
        <f t="shared" ca="1" si="2375"/>
        <v>0</v>
      </c>
      <c r="DC971" s="98">
        <f t="shared" ref="DC971:EH971" ca="1" si="2376">(DC966&gt;0)*DC966*DC15</f>
        <v>0</v>
      </c>
      <c r="DD971" s="98">
        <f t="shared" ca="1" si="2376"/>
        <v>0</v>
      </c>
      <c r="DE971" s="98">
        <f t="shared" ca="1" si="2376"/>
        <v>0</v>
      </c>
      <c r="DF971" s="98">
        <f t="shared" ca="1" si="2376"/>
        <v>0</v>
      </c>
      <c r="DG971" s="98">
        <f t="shared" ca="1" si="2376"/>
        <v>0</v>
      </c>
      <c r="DH971" s="98">
        <f t="shared" ca="1" si="2376"/>
        <v>0</v>
      </c>
      <c r="DI971" s="98">
        <f t="shared" ca="1" si="2376"/>
        <v>0</v>
      </c>
      <c r="DJ971" s="98">
        <f t="shared" ca="1" si="2376"/>
        <v>0</v>
      </c>
      <c r="DK971" s="98">
        <f t="shared" ca="1" si="2376"/>
        <v>0</v>
      </c>
      <c r="DL971" s="98">
        <f t="shared" ca="1" si="2376"/>
        <v>0</v>
      </c>
      <c r="DM971" s="98">
        <f t="shared" ca="1" si="2376"/>
        <v>0</v>
      </c>
      <c r="DN971" s="98">
        <f t="shared" ca="1" si="2376"/>
        <v>0</v>
      </c>
      <c r="DO971" s="98">
        <f t="shared" ca="1" si="2376"/>
        <v>0</v>
      </c>
      <c r="DP971" s="98">
        <f t="shared" ca="1" si="2376"/>
        <v>0</v>
      </c>
      <c r="DQ971" s="98">
        <f t="shared" ca="1" si="2376"/>
        <v>0</v>
      </c>
      <c r="DR971" s="98">
        <f t="shared" ca="1" si="2376"/>
        <v>0</v>
      </c>
      <c r="DS971" s="98">
        <f t="shared" ca="1" si="2376"/>
        <v>0</v>
      </c>
      <c r="DT971" s="98">
        <f t="shared" ca="1" si="2376"/>
        <v>0</v>
      </c>
      <c r="DU971" s="98">
        <f t="shared" ca="1" si="2376"/>
        <v>0</v>
      </c>
      <c r="DV971" s="98">
        <f t="shared" ca="1" si="2376"/>
        <v>0</v>
      </c>
      <c r="DW971" s="98">
        <f t="shared" ca="1" si="2376"/>
        <v>0</v>
      </c>
      <c r="DX971" s="98">
        <f t="shared" ca="1" si="2376"/>
        <v>0</v>
      </c>
      <c r="DY971" s="98">
        <f t="shared" ca="1" si="2376"/>
        <v>0</v>
      </c>
      <c r="DZ971" s="98">
        <f t="shared" ca="1" si="2376"/>
        <v>0</v>
      </c>
      <c r="EA971" s="98">
        <f t="shared" ca="1" si="2376"/>
        <v>0</v>
      </c>
      <c r="EB971" s="98">
        <f t="shared" ca="1" si="2376"/>
        <v>0</v>
      </c>
      <c r="EC971" s="98">
        <f t="shared" ca="1" si="2376"/>
        <v>0</v>
      </c>
      <c r="ED971" s="98">
        <f t="shared" ca="1" si="2376"/>
        <v>0</v>
      </c>
      <c r="EE971" s="98">
        <f t="shared" ca="1" si="2376"/>
        <v>0</v>
      </c>
      <c r="EF971" s="98">
        <f t="shared" ca="1" si="2376"/>
        <v>0</v>
      </c>
      <c r="EG971" s="98">
        <f t="shared" ca="1" si="2376"/>
        <v>0</v>
      </c>
      <c r="EH971" s="98">
        <f t="shared" ca="1" si="2376"/>
        <v>0</v>
      </c>
      <c r="EI971" s="98">
        <f t="shared" ref="EI971:FR971" ca="1" si="2377">(EI966&gt;0)*EI966*EI15</f>
        <v>0</v>
      </c>
      <c r="EJ971" s="98">
        <f t="shared" ca="1" si="2377"/>
        <v>0</v>
      </c>
      <c r="EK971" s="98">
        <f t="shared" ca="1" si="2377"/>
        <v>0</v>
      </c>
      <c r="EL971" s="98">
        <f t="shared" ca="1" si="2377"/>
        <v>0</v>
      </c>
      <c r="EM971" s="98">
        <f t="shared" ca="1" si="2377"/>
        <v>0</v>
      </c>
      <c r="EN971" s="98">
        <f t="shared" ca="1" si="2377"/>
        <v>0</v>
      </c>
      <c r="EO971" s="98">
        <f t="shared" ca="1" si="2377"/>
        <v>0</v>
      </c>
      <c r="EP971" s="98">
        <f t="shared" ca="1" si="2377"/>
        <v>0</v>
      </c>
      <c r="EQ971" s="98">
        <f t="shared" ca="1" si="2377"/>
        <v>0</v>
      </c>
      <c r="ER971" s="98">
        <f t="shared" ca="1" si="2377"/>
        <v>0</v>
      </c>
      <c r="ES971" s="98">
        <f t="shared" ca="1" si="2377"/>
        <v>0</v>
      </c>
      <c r="ET971" s="98">
        <f t="shared" ca="1" si="2377"/>
        <v>0</v>
      </c>
      <c r="EU971" s="98">
        <f t="shared" ca="1" si="2377"/>
        <v>0</v>
      </c>
      <c r="EV971" s="98">
        <f t="shared" ca="1" si="2377"/>
        <v>0</v>
      </c>
      <c r="EW971" s="98">
        <f t="shared" ca="1" si="2377"/>
        <v>0</v>
      </c>
      <c r="EX971" s="98">
        <f t="shared" ca="1" si="2377"/>
        <v>0</v>
      </c>
      <c r="EY971" s="98">
        <f t="shared" ca="1" si="2377"/>
        <v>0</v>
      </c>
      <c r="EZ971" s="98">
        <f t="shared" ca="1" si="2377"/>
        <v>0</v>
      </c>
      <c r="FA971" s="98">
        <f t="shared" ca="1" si="2377"/>
        <v>0</v>
      </c>
      <c r="FB971" s="98">
        <f t="shared" ca="1" si="2377"/>
        <v>0</v>
      </c>
      <c r="FC971" s="98">
        <f t="shared" ca="1" si="2377"/>
        <v>0</v>
      </c>
      <c r="FD971" s="98">
        <f t="shared" ca="1" si="2377"/>
        <v>0</v>
      </c>
      <c r="FE971" s="98">
        <f t="shared" ca="1" si="2377"/>
        <v>0</v>
      </c>
      <c r="FF971" s="98">
        <f t="shared" ca="1" si="2377"/>
        <v>0</v>
      </c>
      <c r="FG971" s="98">
        <f t="shared" ca="1" si="2377"/>
        <v>0</v>
      </c>
      <c r="FH971" s="98">
        <f t="shared" ca="1" si="2377"/>
        <v>0</v>
      </c>
      <c r="FI971" s="98">
        <f t="shared" ca="1" si="2377"/>
        <v>0</v>
      </c>
      <c r="FJ971" s="98">
        <f t="shared" ca="1" si="2377"/>
        <v>0</v>
      </c>
      <c r="FK971" s="98">
        <f t="shared" ca="1" si="2377"/>
        <v>0</v>
      </c>
      <c r="FL971" s="98">
        <f t="shared" ca="1" si="2377"/>
        <v>0</v>
      </c>
      <c r="FM971" s="98">
        <f t="shared" ca="1" si="2377"/>
        <v>0</v>
      </c>
      <c r="FN971" s="98">
        <f t="shared" ca="1" si="2377"/>
        <v>0</v>
      </c>
      <c r="FO971" s="98">
        <f t="shared" ca="1" si="2377"/>
        <v>0</v>
      </c>
      <c r="FP971" s="98">
        <f t="shared" ca="1" si="2377"/>
        <v>0</v>
      </c>
      <c r="FQ971" s="98">
        <f t="shared" ca="1" si="2377"/>
        <v>0</v>
      </c>
      <c r="FR971" s="98">
        <f t="shared" ca="1" si="2377"/>
        <v>0</v>
      </c>
    </row>
    <row r="972" spans="3:174">
      <c r="C972" t="s">
        <v>581</v>
      </c>
      <c r="D972" s="213" t="s">
        <v>974</v>
      </c>
      <c r="I972" s="168">
        <f ca="1">SUM(J972:FR972)</f>
        <v>0</v>
      </c>
      <c r="J972" s="18">
        <f t="shared" ref="J972:AO972" ca="1" si="2378">(J$966&gt;0)*J$966*J$17</f>
        <v>0</v>
      </c>
      <c r="K972" s="18">
        <f t="shared" ca="1" si="2378"/>
        <v>0</v>
      </c>
      <c r="L972" s="18">
        <f t="shared" ca="1" si="2378"/>
        <v>0</v>
      </c>
      <c r="M972" s="18">
        <f t="shared" ca="1" si="2378"/>
        <v>0</v>
      </c>
      <c r="N972" s="18">
        <f t="shared" ca="1" si="2378"/>
        <v>0</v>
      </c>
      <c r="O972" s="18">
        <f t="shared" ca="1" si="2378"/>
        <v>0</v>
      </c>
      <c r="P972" s="18">
        <f t="shared" ca="1" si="2378"/>
        <v>0</v>
      </c>
      <c r="Q972" s="18">
        <f t="shared" ca="1" si="2378"/>
        <v>0</v>
      </c>
      <c r="R972" s="18">
        <f t="shared" ca="1" si="2378"/>
        <v>0</v>
      </c>
      <c r="S972" s="18">
        <f t="shared" ca="1" si="2378"/>
        <v>0</v>
      </c>
      <c r="T972" s="18">
        <f t="shared" ca="1" si="2378"/>
        <v>0</v>
      </c>
      <c r="U972" s="18">
        <f t="shared" ca="1" si="2378"/>
        <v>0</v>
      </c>
      <c r="V972" s="18">
        <f t="shared" ca="1" si="2378"/>
        <v>0</v>
      </c>
      <c r="W972" s="18">
        <f t="shared" ca="1" si="2378"/>
        <v>0</v>
      </c>
      <c r="X972" s="18">
        <f t="shared" ca="1" si="2378"/>
        <v>0</v>
      </c>
      <c r="Y972" s="18">
        <f t="shared" ca="1" si="2378"/>
        <v>0</v>
      </c>
      <c r="Z972" s="18">
        <f t="shared" ca="1" si="2378"/>
        <v>0</v>
      </c>
      <c r="AA972" s="18">
        <f t="shared" ca="1" si="2378"/>
        <v>0</v>
      </c>
      <c r="AB972" s="18">
        <f t="shared" ca="1" si="2378"/>
        <v>0</v>
      </c>
      <c r="AC972" s="18">
        <f t="shared" ca="1" si="2378"/>
        <v>0</v>
      </c>
      <c r="AD972" s="18">
        <f t="shared" ca="1" si="2378"/>
        <v>0</v>
      </c>
      <c r="AE972" s="18">
        <f t="shared" ca="1" si="2378"/>
        <v>0</v>
      </c>
      <c r="AF972" s="18">
        <f t="shared" ca="1" si="2378"/>
        <v>0</v>
      </c>
      <c r="AG972" s="18">
        <f t="shared" ca="1" si="2378"/>
        <v>0</v>
      </c>
      <c r="AH972" s="18">
        <f t="shared" ca="1" si="2378"/>
        <v>0</v>
      </c>
      <c r="AI972" s="18">
        <f t="shared" ca="1" si="2378"/>
        <v>0</v>
      </c>
      <c r="AJ972" s="18">
        <f t="shared" ca="1" si="2378"/>
        <v>0</v>
      </c>
      <c r="AK972" s="18">
        <f t="shared" ca="1" si="2378"/>
        <v>0</v>
      </c>
      <c r="AL972" s="18">
        <f t="shared" ca="1" si="2378"/>
        <v>0</v>
      </c>
      <c r="AM972" s="18">
        <f t="shared" ca="1" si="2378"/>
        <v>0</v>
      </c>
      <c r="AN972" s="18">
        <f t="shared" ca="1" si="2378"/>
        <v>0</v>
      </c>
      <c r="AO972" s="18">
        <f t="shared" ca="1" si="2378"/>
        <v>0</v>
      </c>
      <c r="AP972" s="18">
        <f t="shared" ref="AP972:BU972" ca="1" si="2379">(AP$966&gt;0)*AP$966*AP$17</f>
        <v>0</v>
      </c>
      <c r="AQ972" s="18">
        <f t="shared" ca="1" si="2379"/>
        <v>0</v>
      </c>
      <c r="AR972" s="18">
        <f t="shared" ca="1" si="2379"/>
        <v>0</v>
      </c>
      <c r="AS972" s="18">
        <f t="shared" ca="1" si="2379"/>
        <v>0</v>
      </c>
      <c r="AT972" s="18">
        <f t="shared" ca="1" si="2379"/>
        <v>0</v>
      </c>
      <c r="AU972" s="18">
        <f t="shared" ca="1" si="2379"/>
        <v>0</v>
      </c>
      <c r="AV972" s="18">
        <f t="shared" ca="1" si="2379"/>
        <v>0</v>
      </c>
      <c r="AW972" s="18">
        <f t="shared" ca="1" si="2379"/>
        <v>0</v>
      </c>
      <c r="AX972" s="18">
        <f t="shared" ca="1" si="2379"/>
        <v>0</v>
      </c>
      <c r="AY972" s="18">
        <f t="shared" ca="1" si="2379"/>
        <v>0</v>
      </c>
      <c r="AZ972" s="18">
        <f t="shared" ca="1" si="2379"/>
        <v>0</v>
      </c>
      <c r="BA972" s="18">
        <f t="shared" ca="1" si="2379"/>
        <v>0</v>
      </c>
      <c r="BB972" s="18">
        <f t="shared" ca="1" si="2379"/>
        <v>0</v>
      </c>
      <c r="BC972" s="18">
        <f t="shared" ca="1" si="2379"/>
        <v>0</v>
      </c>
      <c r="BD972" s="18">
        <f t="shared" ca="1" si="2379"/>
        <v>0</v>
      </c>
      <c r="BE972" s="18">
        <f t="shared" ca="1" si="2379"/>
        <v>0</v>
      </c>
      <c r="BF972" s="18">
        <f t="shared" ca="1" si="2379"/>
        <v>0</v>
      </c>
      <c r="BG972" s="18">
        <f t="shared" ca="1" si="2379"/>
        <v>0</v>
      </c>
      <c r="BH972" s="18">
        <f t="shared" ca="1" si="2379"/>
        <v>0</v>
      </c>
      <c r="BI972" s="18">
        <f t="shared" ca="1" si="2379"/>
        <v>0</v>
      </c>
      <c r="BJ972" s="18">
        <f t="shared" ca="1" si="2379"/>
        <v>0</v>
      </c>
      <c r="BK972" s="18">
        <f t="shared" ca="1" si="2379"/>
        <v>0</v>
      </c>
      <c r="BL972" s="18">
        <f t="shared" ca="1" si="2379"/>
        <v>0</v>
      </c>
      <c r="BM972" s="18">
        <f t="shared" ca="1" si="2379"/>
        <v>0</v>
      </c>
      <c r="BN972" s="18">
        <f t="shared" ca="1" si="2379"/>
        <v>0</v>
      </c>
      <c r="BO972" s="18">
        <f t="shared" ca="1" si="2379"/>
        <v>0</v>
      </c>
      <c r="BP972" s="18">
        <f t="shared" ca="1" si="2379"/>
        <v>0</v>
      </c>
      <c r="BQ972" s="18">
        <f t="shared" ca="1" si="2379"/>
        <v>0</v>
      </c>
      <c r="BR972" s="18">
        <f t="shared" ca="1" si="2379"/>
        <v>0</v>
      </c>
      <c r="BS972" s="18">
        <f t="shared" ca="1" si="2379"/>
        <v>0</v>
      </c>
      <c r="BT972" s="18">
        <f t="shared" ca="1" si="2379"/>
        <v>0</v>
      </c>
      <c r="BU972" s="18">
        <f t="shared" ca="1" si="2379"/>
        <v>0</v>
      </c>
      <c r="BV972" s="18">
        <f t="shared" ref="BV972:DA972" ca="1" si="2380">(BV$966&gt;0)*BV$966*BV$17</f>
        <v>0</v>
      </c>
      <c r="BW972" s="18">
        <f t="shared" ca="1" si="2380"/>
        <v>0</v>
      </c>
      <c r="BX972" s="18">
        <f t="shared" ca="1" si="2380"/>
        <v>0</v>
      </c>
      <c r="BY972" s="18">
        <f t="shared" ca="1" si="2380"/>
        <v>0</v>
      </c>
      <c r="BZ972" s="18">
        <f t="shared" ca="1" si="2380"/>
        <v>0</v>
      </c>
      <c r="CA972" s="18">
        <f t="shared" ca="1" si="2380"/>
        <v>0</v>
      </c>
      <c r="CB972" s="18">
        <f t="shared" ca="1" si="2380"/>
        <v>0</v>
      </c>
      <c r="CC972" s="18">
        <f t="shared" ca="1" si="2380"/>
        <v>0</v>
      </c>
      <c r="CD972" s="18">
        <f t="shared" ca="1" si="2380"/>
        <v>0</v>
      </c>
      <c r="CE972" s="18">
        <f t="shared" ca="1" si="2380"/>
        <v>0</v>
      </c>
      <c r="CF972" s="18">
        <f t="shared" ca="1" si="2380"/>
        <v>0</v>
      </c>
      <c r="CG972" s="18">
        <f t="shared" ca="1" si="2380"/>
        <v>0</v>
      </c>
      <c r="CH972" s="18">
        <f t="shared" ca="1" si="2380"/>
        <v>0</v>
      </c>
      <c r="CI972" s="18">
        <f t="shared" ca="1" si="2380"/>
        <v>0</v>
      </c>
      <c r="CJ972" s="18">
        <f t="shared" ca="1" si="2380"/>
        <v>0</v>
      </c>
      <c r="CK972" s="18">
        <f t="shared" ca="1" si="2380"/>
        <v>0</v>
      </c>
      <c r="CL972" s="18">
        <f t="shared" ca="1" si="2380"/>
        <v>0</v>
      </c>
      <c r="CM972" s="18">
        <f t="shared" ca="1" si="2380"/>
        <v>0</v>
      </c>
      <c r="CN972" s="18">
        <f t="shared" ca="1" si="2380"/>
        <v>0</v>
      </c>
      <c r="CO972" s="18">
        <f t="shared" ca="1" si="2380"/>
        <v>0</v>
      </c>
      <c r="CP972" s="18">
        <f t="shared" ca="1" si="2380"/>
        <v>0</v>
      </c>
      <c r="CQ972" s="18">
        <f t="shared" ca="1" si="2380"/>
        <v>0</v>
      </c>
      <c r="CR972" s="18">
        <f t="shared" ca="1" si="2380"/>
        <v>0</v>
      </c>
      <c r="CS972" s="18">
        <f t="shared" ca="1" si="2380"/>
        <v>0</v>
      </c>
      <c r="CT972" s="18">
        <f t="shared" ca="1" si="2380"/>
        <v>0</v>
      </c>
      <c r="CU972" s="18">
        <f t="shared" ca="1" si="2380"/>
        <v>0</v>
      </c>
      <c r="CV972" s="18">
        <f t="shared" ca="1" si="2380"/>
        <v>0</v>
      </c>
      <c r="CW972" s="18">
        <f t="shared" ca="1" si="2380"/>
        <v>0</v>
      </c>
      <c r="CX972" s="18">
        <f t="shared" ca="1" si="2380"/>
        <v>0</v>
      </c>
      <c r="CY972" s="18">
        <f t="shared" ca="1" si="2380"/>
        <v>0</v>
      </c>
      <c r="CZ972" s="18">
        <f t="shared" ca="1" si="2380"/>
        <v>0</v>
      </c>
      <c r="DA972" s="18">
        <f t="shared" ca="1" si="2380"/>
        <v>0</v>
      </c>
      <c r="DB972" s="18">
        <f t="shared" ref="DB972:EG972" ca="1" si="2381">(DB$966&gt;0)*DB$966*DB$17</f>
        <v>0</v>
      </c>
      <c r="DC972" s="18">
        <f t="shared" ca="1" si="2381"/>
        <v>0</v>
      </c>
      <c r="DD972" s="18">
        <f t="shared" ca="1" si="2381"/>
        <v>0</v>
      </c>
      <c r="DE972" s="18">
        <f t="shared" ca="1" si="2381"/>
        <v>0</v>
      </c>
      <c r="DF972" s="18">
        <f t="shared" ca="1" si="2381"/>
        <v>0</v>
      </c>
      <c r="DG972" s="18">
        <f t="shared" ca="1" si="2381"/>
        <v>0</v>
      </c>
      <c r="DH972" s="18">
        <f t="shared" ca="1" si="2381"/>
        <v>0</v>
      </c>
      <c r="DI972" s="18">
        <f t="shared" ca="1" si="2381"/>
        <v>0</v>
      </c>
      <c r="DJ972" s="18">
        <f t="shared" ca="1" si="2381"/>
        <v>0</v>
      </c>
      <c r="DK972" s="18">
        <f t="shared" ca="1" si="2381"/>
        <v>0</v>
      </c>
      <c r="DL972" s="18">
        <f t="shared" ca="1" si="2381"/>
        <v>0</v>
      </c>
      <c r="DM972" s="18">
        <f t="shared" ca="1" si="2381"/>
        <v>0</v>
      </c>
      <c r="DN972" s="18">
        <f t="shared" ca="1" si="2381"/>
        <v>0</v>
      </c>
      <c r="DO972" s="18">
        <f t="shared" ca="1" si="2381"/>
        <v>0</v>
      </c>
      <c r="DP972" s="18">
        <f t="shared" ca="1" si="2381"/>
        <v>0</v>
      </c>
      <c r="DQ972" s="18">
        <f t="shared" ca="1" si="2381"/>
        <v>0</v>
      </c>
      <c r="DR972" s="18">
        <f t="shared" ca="1" si="2381"/>
        <v>0</v>
      </c>
      <c r="DS972" s="18">
        <f t="shared" ca="1" si="2381"/>
        <v>0</v>
      </c>
      <c r="DT972" s="18">
        <f t="shared" ca="1" si="2381"/>
        <v>0</v>
      </c>
      <c r="DU972" s="18">
        <f t="shared" ca="1" si="2381"/>
        <v>0</v>
      </c>
      <c r="DV972" s="18">
        <f t="shared" ca="1" si="2381"/>
        <v>0</v>
      </c>
      <c r="DW972" s="18">
        <f t="shared" ca="1" si="2381"/>
        <v>0</v>
      </c>
      <c r="DX972" s="18">
        <f t="shared" ca="1" si="2381"/>
        <v>0</v>
      </c>
      <c r="DY972" s="18">
        <f t="shared" ca="1" si="2381"/>
        <v>0</v>
      </c>
      <c r="DZ972" s="18">
        <f t="shared" ca="1" si="2381"/>
        <v>0</v>
      </c>
      <c r="EA972" s="18">
        <f t="shared" ca="1" si="2381"/>
        <v>0</v>
      </c>
      <c r="EB972" s="18">
        <f t="shared" ca="1" si="2381"/>
        <v>0</v>
      </c>
      <c r="EC972" s="18">
        <f t="shared" ca="1" si="2381"/>
        <v>0</v>
      </c>
      <c r="ED972" s="18">
        <f t="shared" ca="1" si="2381"/>
        <v>0</v>
      </c>
      <c r="EE972" s="18">
        <f t="shared" ca="1" si="2381"/>
        <v>0</v>
      </c>
      <c r="EF972" s="18">
        <f t="shared" ca="1" si="2381"/>
        <v>0</v>
      </c>
      <c r="EG972" s="18">
        <f t="shared" ca="1" si="2381"/>
        <v>0</v>
      </c>
      <c r="EH972" s="18">
        <f t="shared" ref="EH972:FR972" ca="1" si="2382">(EH$966&gt;0)*EH$966*EH$17</f>
        <v>0</v>
      </c>
      <c r="EI972" s="18">
        <f t="shared" ca="1" si="2382"/>
        <v>0</v>
      </c>
      <c r="EJ972" s="18">
        <f t="shared" ca="1" si="2382"/>
        <v>0</v>
      </c>
      <c r="EK972" s="18">
        <f t="shared" ca="1" si="2382"/>
        <v>0</v>
      </c>
      <c r="EL972" s="18">
        <f t="shared" ca="1" si="2382"/>
        <v>0</v>
      </c>
      <c r="EM972" s="18">
        <f t="shared" ca="1" si="2382"/>
        <v>0</v>
      </c>
      <c r="EN972" s="18">
        <f t="shared" ca="1" si="2382"/>
        <v>0</v>
      </c>
      <c r="EO972" s="18">
        <f t="shared" ca="1" si="2382"/>
        <v>0</v>
      </c>
      <c r="EP972" s="18">
        <f t="shared" ca="1" si="2382"/>
        <v>0</v>
      </c>
      <c r="EQ972" s="18">
        <f t="shared" ca="1" si="2382"/>
        <v>0</v>
      </c>
      <c r="ER972" s="18">
        <f t="shared" ca="1" si="2382"/>
        <v>0</v>
      </c>
      <c r="ES972" s="18">
        <f t="shared" ca="1" si="2382"/>
        <v>0</v>
      </c>
      <c r="ET972" s="18">
        <f t="shared" ca="1" si="2382"/>
        <v>0</v>
      </c>
      <c r="EU972" s="18">
        <f t="shared" ca="1" si="2382"/>
        <v>0</v>
      </c>
      <c r="EV972" s="18">
        <f t="shared" ca="1" si="2382"/>
        <v>0</v>
      </c>
      <c r="EW972" s="18">
        <f t="shared" ca="1" si="2382"/>
        <v>0</v>
      </c>
      <c r="EX972" s="18">
        <f t="shared" ca="1" si="2382"/>
        <v>0</v>
      </c>
      <c r="EY972" s="18">
        <f t="shared" ca="1" si="2382"/>
        <v>0</v>
      </c>
      <c r="EZ972" s="18">
        <f t="shared" ca="1" si="2382"/>
        <v>0</v>
      </c>
      <c r="FA972" s="18">
        <f t="shared" ca="1" si="2382"/>
        <v>0</v>
      </c>
      <c r="FB972" s="18">
        <f t="shared" ca="1" si="2382"/>
        <v>0</v>
      </c>
      <c r="FC972" s="18">
        <f t="shared" ca="1" si="2382"/>
        <v>0</v>
      </c>
      <c r="FD972" s="18">
        <f t="shared" ca="1" si="2382"/>
        <v>0</v>
      </c>
      <c r="FE972" s="18">
        <f t="shared" ca="1" si="2382"/>
        <v>0</v>
      </c>
      <c r="FF972" s="18">
        <f t="shared" ca="1" si="2382"/>
        <v>0</v>
      </c>
      <c r="FG972" s="18">
        <f t="shared" ca="1" si="2382"/>
        <v>0</v>
      </c>
      <c r="FH972" s="18">
        <f t="shared" ca="1" si="2382"/>
        <v>0</v>
      </c>
      <c r="FI972" s="18">
        <f t="shared" ca="1" si="2382"/>
        <v>0</v>
      </c>
      <c r="FJ972" s="18">
        <f t="shared" ca="1" si="2382"/>
        <v>0</v>
      </c>
      <c r="FK972" s="18">
        <f t="shared" ca="1" si="2382"/>
        <v>0</v>
      </c>
      <c r="FL972" s="18">
        <f t="shared" ca="1" si="2382"/>
        <v>0</v>
      </c>
      <c r="FM972" s="18">
        <f t="shared" ca="1" si="2382"/>
        <v>0</v>
      </c>
      <c r="FN972" s="18">
        <f t="shared" ca="1" si="2382"/>
        <v>0</v>
      </c>
      <c r="FO972" s="18">
        <f t="shared" ca="1" si="2382"/>
        <v>0</v>
      </c>
      <c r="FP972" s="18">
        <f t="shared" ca="1" si="2382"/>
        <v>0</v>
      </c>
      <c r="FQ972" s="18">
        <f t="shared" ca="1" si="2382"/>
        <v>0</v>
      </c>
      <c r="FR972" s="18">
        <f t="shared" ca="1" si="2382"/>
        <v>0</v>
      </c>
    </row>
    <row r="973" spans="3:174">
      <c r="C973" t="s">
        <v>557</v>
      </c>
      <c r="D973" s="8" t="s">
        <v>974</v>
      </c>
      <c r="I973" s="168">
        <f ca="1">SUM(J973:FR973)</f>
        <v>0</v>
      </c>
      <c r="J973" s="18">
        <f t="shared" ref="J973:AO973" ca="1" si="2383">(J966&lt;0)*MAX(J966+J968,-J970)</f>
        <v>0</v>
      </c>
      <c r="K973" s="18">
        <f t="shared" ca="1" si="2383"/>
        <v>0</v>
      </c>
      <c r="L973" s="18">
        <f t="shared" ca="1" si="2383"/>
        <v>0</v>
      </c>
      <c r="M973" s="18">
        <f t="shared" ca="1" si="2383"/>
        <v>0</v>
      </c>
      <c r="N973" s="18">
        <f t="shared" ca="1" si="2383"/>
        <v>0</v>
      </c>
      <c r="O973" s="18">
        <f t="shared" ca="1" si="2383"/>
        <v>0</v>
      </c>
      <c r="P973" s="18">
        <f t="shared" ca="1" si="2383"/>
        <v>0</v>
      </c>
      <c r="Q973" s="18">
        <f t="shared" ca="1" si="2383"/>
        <v>0</v>
      </c>
      <c r="R973" s="18">
        <f t="shared" ca="1" si="2383"/>
        <v>0</v>
      </c>
      <c r="S973" s="18">
        <f t="shared" ca="1" si="2383"/>
        <v>0</v>
      </c>
      <c r="T973" s="18">
        <f t="shared" ca="1" si="2383"/>
        <v>0</v>
      </c>
      <c r="U973" s="18">
        <f t="shared" ca="1" si="2383"/>
        <v>0</v>
      </c>
      <c r="V973" s="18">
        <f t="shared" ca="1" si="2383"/>
        <v>0</v>
      </c>
      <c r="W973" s="18">
        <f t="shared" ca="1" si="2383"/>
        <v>0</v>
      </c>
      <c r="X973" s="18">
        <f t="shared" ca="1" si="2383"/>
        <v>0</v>
      </c>
      <c r="Y973" s="18">
        <f t="shared" ca="1" si="2383"/>
        <v>0</v>
      </c>
      <c r="Z973" s="18">
        <f t="shared" ca="1" si="2383"/>
        <v>0</v>
      </c>
      <c r="AA973" s="18">
        <f t="shared" ca="1" si="2383"/>
        <v>0</v>
      </c>
      <c r="AB973" s="18">
        <f t="shared" ca="1" si="2383"/>
        <v>0</v>
      </c>
      <c r="AC973" s="18">
        <f t="shared" ca="1" si="2383"/>
        <v>0</v>
      </c>
      <c r="AD973" s="18">
        <f t="shared" ca="1" si="2383"/>
        <v>0</v>
      </c>
      <c r="AE973" s="18">
        <f t="shared" ca="1" si="2383"/>
        <v>0</v>
      </c>
      <c r="AF973" s="18">
        <f t="shared" ca="1" si="2383"/>
        <v>0</v>
      </c>
      <c r="AG973" s="18">
        <f t="shared" ca="1" si="2383"/>
        <v>0</v>
      </c>
      <c r="AH973" s="18">
        <f t="shared" ca="1" si="2383"/>
        <v>0</v>
      </c>
      <c r="AI973" s="18">
        <f t="shared" ca="1" si="2383"/>
        <v>0</v>
      </c>
      <c r="AJ973" s="18">
        <f t="shared" ca="1" si="2383"/>
        <v>0</v>
      </c>
      <c r="AK973" s="18">
        <f t="shared" ca="1" si="2383"/>
        <v>0</v>
      </c>
      <c r="AL973" s="18">
        <f t="shared" ca="1" si="2383"/>
        <v>0</v>
      </c>
      <c r="AM973" s="18">
        <f t="shared" ca="1" si="2383"/>
        <v>0</v>
      </c>
      <c r="AN973" s="18">
        <f t="shared" ca="1" si="2383"/>
        <v>0</v>
      </c>
      <c r="AO973" s="18">
        <f t="shared" ca="1" si="2383"/>
        <v>0</v>
      </c>
      <c r="AP973" s="18">
        <f t="shared" ref="AP973:BU973" ca="1" si="2384">(AP966&lt;0)*MAX(AP966+AP968,-AP970)</f>
        <v>0</v>
      </c>
      <c r="AQ973" s="18">
        <f t="shared" ca="1" si="2384"/>
        <v>0</v>
      </c>
      <c r="AR973" s="18">
        <f t="shared" ca="1" si="2384"/>
        <v>0</v>
      </c>
      <c r="AS973" s="18">
        <f t="shared" ca="1" si="2384"/>
        <v>0</v>
      </c>
      <c r="AT973" s="18">
        <f t="shared" ca="1" si="2384"/>
        <v>0</v>
      </c>
      <c r="AU973" s="18">
        <f t="shared" ca="1" si="2384"/>
        <v>0</v>
      </c>
      <c r="AV973" s="18">
        <f t="shared" ca="1" si="2384"/>
        <v>0</v>
      </c>
      <c r="AW973" s="18">
        <f t="shared" ca="1" si="2384"/>
        <v>0</v>
      </c>
      <c r="AX973" s="18">
        <f t="shared" ca="1" si="2384"/>
        <v>0</v>
      </c>
      <c r="AY973" s="18">
        <f t="shared" ca="1" si="2384"/>
        <v>0</v>
      </c>
      <c r="AZ973" s="18">
        <f t="shared" ca="1" si="2384"/>
        <v>0</v>
      </c>
      <c r="BA973" s="18">
        <f t="shared" ca="1" si="2384"/>
        <v>0</v>
      </c>
      <c r="BB973" s="18">
        <f t="shared" ca="1" si="2384"/>
        <v>0</v>
      </c>
      <c r="BC973" s="18">
        <f t="shared" ca="1" si="2384"/>
        <v>0</v>
      </c>
      <c r="BD973" s="18">
        <f t="shared" ca="1" si="2384"/>
        <v>0</v>
      </c>
      <c r="BE973" s="18">
        <f t="shared" ca="1" si="2384"/>
        <v>0</v>
      </c>
      <c r="BF973" s="18">
        <f t="shared" ca="1" si="2384"/>
        <v>0</v>
      </c>
      <c r="BG973" s="18">
        <f t="shared" ca="1" si="2384"/>
        <v>0</v>
      </c>
      <c r="BH973" s="18">
        <f t="shared" ca="1" si="2384"/>
        <v>0</v>
      </c>
      <c r="BI973" s="18">
        <f t="shared" ca="1" si="2384"/>
        <v>0</v>
      </c>
      <c r="BJ973" s="18">
        <f t="shared" ca="1" si="2384"/>
        <v>0</v>
      </c>
      <c r="BK973" s="18">
        <f t="shared" ca="1" si="2384"/>
        <v>0</v>
      </c>
      <c r="BL973" s="18">
        <f t="shared" ca="1" si="2384"/>
        <v>0</v>
      </c>
      <c r="BM973" s="18">
        <f t="shared" ca="1" si="2384"/>
        <v>0</v>
      </c>
      <c r="BN973" s="18">
        <f t="shared" ca="1" si="2384"/>
        <v>0</v>
      </c>
      <c r="BO973" s="18">
        <f t="shared" ca="1" si="2384"/>
        <v>0</v>
      </c>
      <c r="BP973" s="18">
        <f t="shared" ca="1" si="2384"/>
        <v>0</v>
      </c>
      <c r="BQ973" s="18">
        <f t="shared" ca="1" si="2384"/>
        <v>0</v>
      </c>
      <c r="BR973" s="18">
        <f t="shared" ca="1" si="2384"/>
        <v>0</v>
      </c>
      <c r="BS973" s="18">
        <f t="shared" ca="1" si="2384"/>
        <v>0</v>
      </c>
      <c r="BT973" s="18">
        <f t="shared" ca="1" si="2384"/>
        <v>0</v>
      </c>
      <c r="BU973" s="18">
        <f t="shared" ca="1" si="2384"/>
        <v>0</v>
      </c>
      <c r="BV973" s="18">
        <f t="shared" ref="BV973:DA973" ca="1" si="2385">(BV966&lt;0)*MAX(BV966+BV968,-BV970)</f>
        <v>0</v>
      </c>
      <c r="BW973" s="18">
        <f t="shared" ca="1" si="2385"/>
        <v>0</v>
      </c>
      <c r="BX973" s="18">
        <f t="shared" ca="1" si="2385"/>
        <v>0</v>
      </c>
      <c r="BY973" s="18">
        <f t="shared" ca="1" si="2385"/>
        <v>0</v>
      </c>
      <c r="BZ973" s="18">
        <f t="shared" ca="1" si="2385"/>
        <v>0</v>
      </c>
      <c r="CA973" s="18">
        <f t="shared" ca="1" si="2385"/>
        <v>0</v>
      </c>
      <c r="CB973" s="18">
        <f t="shared" ca="1" si="2385"/>
        <v>0</v>
      </c>
      <c r="CC973" s="18">
        <f t="shared" ca="1" si="2385"/>
        <v>0</v>
      </c>
      <c r="CD973" s="18">
        <f t="shared" ca="1" si="2385"/>
        <v>0</v>
      </c>
      <c r="CE973" s="18">
        <f t="shared" ca="1" si="2385"/>
        <v>0</v>
      </c>
      <c r="CF973" s="18">
        <f t="shared" ca="1" si="2385"/>
        <v>0</v>
      </c>
      <c r="CG973" s="18">
        <f t="shared" ca="1" si="2385"/>
        <v>0</v>
      </c>
      <c r="CH973" s="18">
        <f t="shared" ca="1" si="2385"/>
        <v>0</v>
      </c>
      <c r="CI973" s="18">
        <f t="shared" ca="1" si="2385"/>
        <v>0</v>
      </c>
      <c r="CJ973" s="18">
        <f t="shared" ca="1" si="2385"/>
        <v>0</v>
      </c>
      <c r="CK973" s="18">
        <f t="shared" ca="1" si="2385"/>
        <v>0</v>
      </c>
      <c r="CL973" s="18">
        <f t="shared" ca="1" si="2385"/>
        <v>0</v>
      </c>
      <c r="CM973" s="18">
        <f t="shared" ca="1" si="2385"/>
        <v>0</v>
      </c>
      <c r="CN973" s="18">
        <f t="shared" ca="1" si="2385"/>
        <v>0</v>
      </c>
      <c r="CO973" s="18">
        <f t="shared" ca="1" si="2385"/>
        <v>0</v>
      </c>
      <c r="CP973" s="18">
        <f t="shared" ca="1" si="2385"/>
        <v>0</v>
      </c>
      <c r="CQ973" s="18">
        <f t="shared" ca="1" si="2385"/>
        <v>0</v>
      </c>
      <c r="CR973" s="18">
        <f t="shared" ca="1" si="2385"/>
        <v>0</v>
      </c>
      <c r="CS973" s="18">
        <f t="shared" ca="1" si="2385"/>
        <v>0</v>
      </c>
      <c r="CT973" s="18">
        <f t="shared" ca="1" si="2385"/>
        <v>0</v>
      </c>
      <c r="CU973" s="18">
        <f t="shared" ca="1" si="2385"/>
        <v>0</v>
      </c>
      <c r="CV973" s="18">
        <f t="shared" ca="1" si="2385"/>
        <v>0</v>
      </c>
      <c r="CW973" s="18">
        <f t="shared" ca="1" si="2385"/>
        <v>0</v>
      </c>
      <c r="CX973" s="18">
        <f t="shared" ca="1" si="2385"/>
        <v>0</v>
      </c>
      <c r="CY973" s="18">
        <f t="shared" ca="1" si="2385"/>
        <v>0</v>
      </c>
      <c r="CZ973" s="18">
        <f t="shared" ca="1" si="2385"/>
        <v>0</v>
      </c>
      <c r="DA973" s="18">
        <f t="shared" ca="1" si="2385"/>
        <v>0</v>
      </c>
      <c r="DB973" s="18">
        <f t="shared" ref="DB973:EG973" ca="1" si="2386">(DB966&lt;0)*MAX(DB966+DB968,-DB970)</f>
        <v>0</v>
      </c>
      <c r="DC973" s="18">
        <f t="shared" ca="1" si="2386"/>
        <v>0</v>
      </c>
      <c r="DD973" s="18">
        <f t="shared" ca="1" si="2386"/>
        <v>0</v>
      </c>
      <c r="DE973" s="18">
        <f t="shared" ca="1" si="2386"/>
        <v>0</v>
      </c>
      <c r="DF973" s="18">
        <f t="shared" ca="1" si="2386"/>
        <v>0</v>
      </c>
      <c r="DG973" s="18">
        <f t="shared" ca="1" si="2386"/>
        <v>0</v>
      </c>
      <c r="DH973" s="18">
        <f t="shared" ca="1" si="2386"/>
        <v>0</v>
      </c>
      <c r="DI973" s="18">
        <f t="shared" ca="1" si="2386"/>
        <v>0</v>
      </c>
      <c r="DJ973" s="18">
        <f t="shared" ca="1" si="2386"/>
        <v>0</v>
      </c>
      <c r="DK973" s="18">
        <f t="shared" ca="1" si="2386"/>
        <v>0</v>
      </c>
      <c r="DL973" s="18">
        <f t="shared" ca="1" si="2386"/>
        <v>0</v>
      </c>
      <c r="DM973" s="18">
        <f t="shared" ca="1" si="2386"/>
        <v>0</v>
      </c>
      <c r="DN973" s="18">
        <f t="shared" ca="1" si="2386"/>
        <v>0</v>
      </c>
      <c r="DO973" s="18">
        <f t="shared" ca="1" si="2386"/>
        <v>0</v>
      </c>
      <c r="DP973" s="18">
        <f t="shared" ca="1" si="2386"/>
        <v>0</v>
      </c>
      <c r="DQ973" s="18">
        <f t="shared" ca="1" si="2386"/>
        <v>0</v>
      </c>
      <c r="DR973" s="18">
        <f t="shared" ca="1" si="2386"/>
        <v>0</v>
      </c>
      <c r="DS973" s="18">
        <f t="shared" ca="1" si="2386"/>
        <v>0</v>
      </c>
      <c r="DT973" s="18">
        <f t="shared" ca="1" si="2386"/>
        <v>0</v>
      </c>
      <c r="DU973" s="18">
        <f t="shared" ca="1" si="2386"/>
        <v>0</v>
      </c>
      <c r="DV973" s="18">
        <f t="shared" ca="1" si="2386"/>
        <v>0</v>
      </c>
      <c r="DW973" s="18">
        <f t="shared" ca="1" si="2386"/>
        <v>0</v>
      </c>
      <c r="DX973" s="18">
        <f t="shared" ca="1" si="2386"/>
        <v>0</v>
      </c>
      <c r="DY973" s="18">
        <f t="shared" ca="1" si="2386"/>
        <v>0</v>
      </c>
      <c r="DZ973" s="18">
        <f t="shared" ca="1" si="2386"/>
        <v>0</v>
      </c>
      <c r="EA973" s="18">
        <f t="shared" ca="1" si="2386"/>
        <v>0</v>
      </c>
      <c r="EB973" s="18">
        <f t="shared" ca="1" si="2386"/>
        <v>0</v>
      </c>
      <c r="EC973" s="18">
        <f t="shared" ca="1" si="2386"/>
        <v>0</v>
      </c>
      <c r="ED973" s="18">
        <f t="shared" ca="1" si="2386"/>
        <v>0</v>
      </c>
      <c r="EE973" s="18">
        <f t="shared" ca="1" si="2386"/>
        <v>0</v>
      </c>
      <c r="EF973" s="18">
        <f t="shared" ca="1" si="2386"/>
        <v>0</v>
      </c>
      <c r="EG973" s="18">
        <f t="shared" ca="1" si="2386"/>
        <v>0</v>
      </c>
      <c r="EH973" s="18">
        <f t="shared" ref="EH973:FM973" ca="1" si="2387">(EH966&lt;0)*MAX(EH966+EH968,-EH970)</f>
        <v>0</v>
      </c>
      <c r="EI973" s="18">
        <f t="shared" ca="1" si="2387"/>
        <v>0</v>
      </c>
      <c r="EJ973" s="18">
        <f t="shared" ca="1" si="2387"/>
        <v>0</v>
      </c>
      <c r="EK973" s="18">
        <f t="shared" ca="1" si="2387"/>
        <v>0</v>
      </c>
      <c r="EL973" s="18">
        <f t="shared" ca="1" si="2387"/>
        <v>0</v>
      </c>
      <c r="EM973" s="18">
        <f t="shared" ca="1" si="2387"/>
        <v>0</v>
      </c>
      <c r="EN973" s="18">
        <f t="shared" ca="1" si="2387"/>
        <v>0</v>
      </c>
      <c r="EO973" s="18">
        <f t="shared" ca="1" si="2387"/>
        <v>0</v>
      </c>
      <c r="EP973" s="18">
        <f t="shared" ca="1" si="2387"/>
        <v>0</v>
      </c>
      <c r="EQ973" s="18">
        <f t="shared" ca="1" si="2387"/>
        <v>0</v>
      </c>
      <c r="ER973" s="18">
        <f t="shared" ca="1" si="2387"/>
        <v>0</v>
      </c>
      <c r="ES973" s="18">
        <f t="shared" ca="1" si="2387"/>
        <v>0</v>
      </c>
      <c r="ET973" s="18">
        <f t="shared" ca="1" si="2387"/>
        <v>0</v>
      </c>
      <c r="EU973" s="18">
        <f t="shared" ca="1" si="2387"/>
        <v>0</v>
      </c>
      <c r="EV973" s="18">
        <f t="shared" ca="1" si="2387"/>
        <v>0</v>
      </c>
      <c r="EW973" s="18">
        <f t="shared" ca="1" si="2387"/>
        <v>0</v>
      </c>
      <c r="EX973" s="18">
        <f t="shared" ca="1" si="2387"/>
        <v>0</v>
      </c>
      <c r="EY973" s="18">
        <f t="shared" ca="1" si="2387"/>
        <v>0</v>
      </c>
      <c r="EZ973" s="18">
        <f t="shared" ca="1" si="2387"/>
        <v>0</v>
      </c>
      <c r="FA973" s="18">
        <f t="shared" ca="1" si="2387"/>
        <v>0</v>
      </c>
      <c r="FB973" s="18">
        <f t="shared" ca="1" si="2387"/>
        <v>0</v>
      </c>
      <c r="FC973" s="18">
        <f t="shared" ca="1" si="2387"/>
        <v>0</v>
      </c>
      <c r="FD973" s="18">
        <f t="shared" ca="1" si="2387"/>
        <v>0</v>
      </c>
      <c r="FE973" s="18">
        <f t="shared" ca="1" si="2387"/>
        <v>0</v>
      </c>
      <c r="FF973" s="18">
        <f t="shared" ca="1" si="2387"/>
        <v>0</v>
      </c>
      <c r="FG973" s="18">
        <f t="shared" ca="1" si="2387"/>
        <v>0</v>
      </c>
      <c r="FH973" s="18">
        <f t="shared" ca="1" si="2387"/>
        <v>0</v>
      </c>
      <c r="FI973" s="18">
        <f t="shared" ca="1" si="2387"/>
        <v>0</v>
      </c>
      <c r="FJ973" s="18">
        <f t="shared" ca="1" si="2387"/>
        <v>0</v>
      </c>
      <c r="FK973" s="18">
        <f t="shared" ca="1" si="2387"/>
        <v>0</v>
      </c>
      <c r="FL973" s="18">
        <f t="shared" ca="1" si="2387"/>
        <v>0</v>
      </c>
      <c r="FM973" s="18">
        <f t="shared" ca="1" si="2387"/>
        <v>0</v>
      </c>
      <c r="FN973" s="18">
        <f ca="1">(FN966&lt;0)*MAX(FN966+FN968,-FN970)</f>
        <v>0</v>
      </c>
      <c r="FO973" s="18">
        <f ca="1">(FO966&lt;0)*MAX(FO966+FO968,-FO970)</f>
        <v>0</v>
      </c>
      <c r="FP973" s="18">
        <f ca="1">(FP966&lt;0)*MAX(FP966+FP968,-FP970)</f>
        <v>0</v>
      </c>
      <c r="FQ973" s="18">
        <f ca="1">(FQ966&lt;0)*MAX(FQ966+FQ968,-FQ970)</f>
        <v>0</v>
      </c>
      <c r="FR973" s="18">
        <f ca="1">(FR966&lt;0)*MAX(FR966+FR968,-FR970)</f>
        <v>0</v>
      </c>
    </row>
    <row r="974" spans="3:174">
      <c r="C974" s="97" t="s">
        <v>558</v>
      </c>
      <c r="D974" s="213" t="s">
        <v>974</v>
      </c>
      <c r="I974" s="172"/>
      <c r="J974" s="98">
        <f t="shared" ref="J974:AO974" ca="1" si="2388">SUM(J970:J973)</f>
        <v>0</v>
      </c>
      <c r="K974" s="98">
        <f t="shared" ca="1" si="2388"/>
        <v>0</v>
      </c>
      <c r="L974" s="98">
        <f t="shared" ca="1" si="2388"/>
        <v>0</v>
      </c>
      <c r="M974" s="98">
        <f t="shared" ca="1" si="2388"/>
        <v>0</v>
      </c>
      <c r="N974" s="98">
        <f t="shared" ca="1" si="2388"/>
        <v>0</v>
      </c>
      <c r="O974" s="98">
        <f t="shared" ca="1" si="2388"/>
        <v>0</v>
      </c>
      <c r="P974" s="98">
        <f t="shared" ca="1" si="2388"/>
        <v>0</v>
      </c>
      <c r="Q974" s="98">
        <f t="shared" ca="1" si="2388"/>
        <v>0</v>
      </c>
      <c r="R974" s="98">
        <f t="shared" ca="1" si="2388"/>
        <v>0</v>
      </c>
      <c r="S974" s="98">
        <f t="shared" ca="1" si="2388"/>
        <v>0</v>
      </c>
      <c r="T974" s="98">
        <f t="shared" ca="1" si="2388"/>
        <v>0</v>
      </c>
      <c r="U974" s="98">
        <f t="shared" ca="1" si="2388"/>
        <v>0</v>
      </c>
      <c r="V974" s="98">
        <f t="shared" ca="1" si="2388"/>
        <v>0</v>
      </c>
      <c r="W974" s="98">
        <f t="shared" ca="1" si="2388"/>
        <v>0</v>
      </c>
      <c r="X974" s="98">
        <f t="shared" ca="1" si="2388"/>
        <v>0</v>
      </c>
      <c r="Y974" s="98">
        <f t="shared" ca="1" si="2388"/>
        <v>0</v>
      </c>
      <c r="Z974" s="98">
        <f t="shared" ca="1" si="2388"/>
        <v>0</v>
      </c>
      <c r="AA974" s="98">
        <f t="shared" ca="1" si="2388"/>
        <v>0</v>
      </c>
      <c r="AB974" s="98">
        <f t="shared" ca="1" si="2388"/>
        <v>0</v>
      </c>
      <c r="AC974" s="98">
        <f t="shared" ca="1" si="2388"/>
        <v>0</v>
      </c>
      <c r="AD974" s="98">
        <f t="shared" ca="1" si="2388"/>
        <v>0</v>
      </c>
      <c r="AE974" s="98">
        <f t="shared" ca="1" si="2388"/>
        <v>0</v>
      </c>
      <c r="AF974" s="98">
        <f t="shared" ca="1" si="2388"/>
        <v>0</v>
      </c>
      <c r="AG974" s="98">
        <f t="shared" ca="1" si="2388"/>
        <v>0</v>
      </c>
      <c r="AH974" s="98">
        <f t="shared" ca="1" si="2388"/>
        <v>0</v>
      </c>
      <c r="AI974" s="98">
        <f t="shared" ca="1" si="2388"/>
        <v>0</v>
      </c>
      <c r="AJ974" s="98">
        <f t="shared" ca="1" si="2388"/>
        <v>0</v>
      </c>
      <c r="AK974" s="98">
        <f t="shared" ca="1" si="2388"/>
        <v>0</v>
      </c>
      <c r="AL974" s="98">
        <f t="shared" ca="1" si="2388"/>
        <v>0</v>
      </c>
      <c r="AM974" s="98">
        <f t="shared" ca="1" si="2388"/>
        <v>0</v>
      </c>
      <c r="AN974" s="98">
        <f t="shared" ca="1" si="2388"/>
        <v>0</v>
      </c>
      <c r="AO974" s="98">
        <f t="shared" ca="1" si="2388"/>
        <v>0</v>
      </c>
      <c r="AP974" s="98">
        <f t="shared" ref="AP974:BU974" ca="1" si="2389">SUM(AP970:AP973)</f>
        <v>0</v>
      </c>
      <c r="AQ974" s="98">
        <f t="shared" ca="1" si="2389"/>
        <v>0</v>
      </c>
      <c r="AR974" s="98">
        <f t="shared" ca="1" si="2389"/>
        <v>0</v>
      </c>
      <c r="AS974" s="98">
        <f t="shared" ca="1" si="2389"/>
        <v>0</v>
      </c>
      <c r="AT974" s="98">
        <f t="shared" ca="1" si="2389"/>
        <v>0</v>
      </c>
      <c r="AU974" s="98">
        <f t="shared" ca="1" si="2389"/>
        <v>0</v>
      </c>
      <c r="AV974" s="98">
        <f t="shared" ca="1" si="2389"/>
        <v>0</v>
      </c>
      <c r="AW974" s="98">
        <f t="shared" ca="1" si="2389"/>
        <v>0</v>
      </c>
      <c r="AX974" s="98">
        <f t="shared" ca="1" si="2389"/>
        <v>0</v>
      </c>
      <c r="AY974" s="98">
        <f t="shared" ca="1" si="2389"/>
        <v>0</v>
      </c>
      <c r="AZ974" s="98">
        <f t="shared" ca="1" si="2389"/>
        <v>0</v>
      </c>
      <c r="BA974" s="98">
        <f t="shared" ca="1" si="2389"/>
        <v>0</v>
      </c>
      <c r="BB974" s="98">
        <f t="shared" ca="1" si="2389"/>
        <v>0</v>
      </c>
      <c r="BC974" s="98">
        <f t="shared" ca="1" si="2389"/>
        <v>0</v>
      </c>
      <c r="BD974" s="98">
        <f t="shared" ca="1" si="2389"/>
        <v>0</v>
      </c>
      <c r="BE974" s="98">
        <f t="shared" ca="1" si="2389"/>
        <v>0</v>
      </c>
      <c r="BF974" s="98">
        <f t="shared" ca="1" si="2389"/>
        <v>0</v>
      </c>
      <c r="BG974" s="98">
        <f t="shared" ca="1" si="2389"/>
        <v>0</v>
      </c>
      <c r="BH974" s="98">
        <f t="shared" ca="1" si="2389"/>
        <v>0</v>
      </c>
      <c r="BI974" s="98">
        <f t="shared" ca="1" si="2389"/>
        <v>0</v>
      </c>
      <c r="BJ974" s="98">
        <f t="shared" ca="1" si="2389"/>
        <v>0</v>
      </c>
      <c r="BK974" s="98">
        <f t="shared" ca="1" si="2389"/>
        <v>0</v>
      </c>
      <c r="BL974" s="98">
        <f t="shared" ca="1" si="2389"/>
        <v>0</v>
      </c>
      <c r="BM974" s="98">
        <f t="shared" ca="1" si="2389"/>
        <v>0</v>
      </c>
      <c r="BN974" s="98">
        <f t="shared" ca="1" si="2389"/>
        <v>0</v>
      </c>
      <c r="BO974" s="98">
        <f t="shared" ca="1" si="2389"/>
        <v>0</v>
      </c>
      <c r="BP974" s="98">
        <f t="shared" ca="1" si="2389"/>
        <v>0</v>
      </c>
      <c r="BQ974" s="98">
        <f t="shared" ca="1" si="2389"/>
        <v>0</v>
      </c>
      <c r="BR974" s="98">
        <f t="shared" ca="1" si="2389"/>
        <v>0</v>
      </c>
      <c r="BS974" s="98">
        <f t="shared" ca="1" si="2389"/>
        <v>0</v>
      </c>
      <c r="BT974" s="98">
        <f t="shared" ca="1" si="2389"/>
        <v>0</v>
      </c>
      <c r="BU974" s="98">
        <f t="shared" ca="1" si="2389"/>
        <v>0</v>
      </c>
      <c r="BV974" s="98">
        <f t="shared" ref="BV974:DA974" ca="1" si="2390">SUM(BV970:BV973)</f>
        <v>0</v>
      </c>
      <c r="BW974" s="98">
        <f t="shared" ca="1" si="2390"/>
        <v>0</v>
      </c>
      <c r="BX974" s="98">
        <f t="shared" ca="1" si="2390"/>
        <v>0</v>
      </c>
      <c r="BY974" s="98">
        <f t="shared" ca="1" si="2390"/>
        <v>0</v>
      </c>
      <c r="BZ974" s="98">
        <f t="shared" ca="1" si="2390"/>
        <v>0</v>
      </c>
      <c r="CA974" s="98">
        <f t="shared" ca="1" si="2390"/>
        <v>0</v>
      </c>
      <c r="CB974" s="98">
        <f t="shared" ca="1" si="2390"/>
        <v>0</v>
      </c>
      <c r="CC974" s="98">
        <f t="shared" ca="1" si="2390"/>
        <v>0</v>
      </c>
      <c r="CD974" s="98">
        <f t="shared" ca="1" si="2390"/>
        <v>0</v>
      </c>
      <c r="CE974" s="98">
        <f t="shared" ca="1" si="2390"/>
        <v>0</v>
      </c>
      <c r="CF974" s="98">
        <f t="shared" ca="1" si="2390"/>
        <v>0</v>
      </c>
      <c r="CG974" s="98">
        <f t="shared" ca="1" si="2390"/>
        <v>0</v>
      </c>
      <c r="CH974" s="98">
        <f t="shared" ca="1" si="2390"/>
        <v>0</v>
      </c>
      <c r="CI974" s="98">
        <f t="shared" ca="1" si="2390"/>
        <v>0</v>
      </c>
      <c r="CJ974" s="98">
        <f t="shared" ca="1" si="2390"/>
        <v>0</v>
      </c>
      <c r="CK974" s="98">
        <f t="shared" ca="1" si="2390"/>
        <v>0</v>
      </c>
      <c r="CL974" s="98">
        <f t="shared" ca="1" si="2390"/>
        <v>0</v>
      </c>
      <c r="CM974" s="98">
        <f t="shared" ca="1" si="2390"/>
        <v>0</v>
      </c>
      <c r="CN974" s="98">
        <f t="shared" ca="1" si="2390"/>
        <v>0</v>
      </c>
      <c r="CO974" s="98">
        <f t="shared" ca="1" si="2390"/>
        <v>0</v>
      </c>
      <c r="CP974" s="98">
        <f t="shared" ca="1" si="2390"/>
        <v>0</v>
      </c>
      <c r="CQ974" s="98">
        <f t="shared" ca="1" si="2390"/>
        <v>0</v>
      </c>
      <c r="CR974" s="98">
        <f t="shared" ca="1" si="2390"/>
        <v>0</v>
      </c>
      <c r="CS974" s="98">
        <f t="shared" ca="1" si="2390"/>
        <v>0</v>
      </c>
      <c r="CT974" s="98">
        <f t="shared" ca="1" si="2390"/>
        <v>0</v>
      </c>
      <c r="CU974" s="98">
        <f t="shared" ca="1" si="2390"/>
        <v>0</v>
      </c>
      <c r="CV974" s="98">
        <f t="shared" ca="1" si="2390"/>
        <v>0</v>
      </c>
      <c r="CW974" s="98">
        <f t="shared" ca="1" si="2390"/>
        <v>0</v>
      </c>
      <c r="CX974" s="98">
        <f t="shared" ca="1" si="2390"/>
        <v>0</v>
      </c>
      <c r="CY974" s="98">
        <f t="shared" ca="1" si="2390"/>
        <v>0</v>
      </c>
      <c r="CZ974" s="98">
        <f t="shared" ca="1" si="2390"/>
        <v>0</v>
      </c>
      <c r="DA974" s="98">
        <f t="shared" ca="1" si="2390"/>
        <v>0</v>
      </c>
      <c r="DB974" s="98">
        <f t="shared" ref="DB974:EG974" ca="1" si="2391">SUM(DB970:DB973)</f>
        <v>0</v>
      </c>
      <c r="DC974" s="98">
        <f t="shared" ca="1" si="2391"/>
        <v>0</v>
      </c>
      <c r="DD974" s="98">
        <f t="shared" ca="1" si="2391"/>
        <v>0</v>
      </c>
      <c r="DE974" s="98">
        <f t="shared" ca="1" si="2391"/>
        <v>0</v>
      </c>
      <c r="DF974" s="98">
        <f t="shared" ca="1" si="2391"/>
        <v>0</v>
      </c>
      <c r="DG974" s="98">
        <f t="shared" ca="1" si="2391"/>
        <v>0</v>
      </c>
      <c r="DH974" s="98">
        <f t="shared" ca="1" si="2391"/>
        <v>0</v>
      </c>
      <c r="DI974" s="98">
        <f t="shared" ca="1" si="2391"/>
        <v>0</v>
      </c>
      <c r="DJ974" s="98">
        <f t="shared" ca="1" si="2391"/>
        <v>0</v>
      </c>
      <c r="DK974" s="98">
        <f t="shared" ca="1" si="2391"/>
        <v>0</v>
      </c>
      <c r="DL974" s="98">
        <f t="shared" ca="1" si="2391"/>
        <v>0</v>
      </c>
      <c r="DM974" s="98">
        <f t="shared" ca="1" si="2391"/>
        <v>0</v>
      </c>
      <c r="DN974" s="98">
        <f t="shared" ca="1" si="2391"/>
        <v>0</v>
      </c>
      <c r="DO974" s="98">
        <f t="shared" ca="1" si="2391"/>
        <v>0</v>
      </c>
      <c r="DP974" s="98">
        <f t="shared" ca="1" si="2391"/>
        <v>0</v>
      </c>
      <c r="DQ974" s="98">
        <f t="shared" ca="1" si="2391"/>
        <v>0</v>
      </c>
      <c r="DR974" s="98">
        <f t="shared" ca="1" si="2391"/>
        <v>0</v>
      </c>
      <c r="DS974" s="98">
        <f t="shared" ca="1" si="2391"/>
        <v>0</v>
      </c>
      <c r="DT974" s="98">
        <f t="shared" ca="1" si="2391"/>
        <v>0</v>
      </c>
      <c r="DU974" s="98">
        <f t="shared" ca="1" si="2391"/>
        <v>0</v>
      </c>
      <c r="DV974" s="98">
        <f t="shared" ca="1" si="2391"/>
        <v>0</v>
      </c>
      <c r="DW974" s="98">
        <f t="shared" ca="1" si="2391"/>
        <v>0</v>
      </c>
      <c r="DX974" s="98">
        <f t="shared" ca="1" si="2391"/>
        <v>0</v>
      </c>
      <c r="DY974" s="98">
        <f t="shared" ca="1" si="2391"/>
        <v>0</v>
      </c>
      <c r="DZ974" s="98">
        <f t="shared" ca="1" si="2391"/>
        <v>0</v>
      </c>
      <c r="EA974" s="98">
        <f t="shared" ca="1" si="2391"/>
        <v>0</v>
      </c>
      <c r="EB974" s="98">
        <f t="shared" ca="1" si="2391"/>
        <v>0</v>
      </c>
      <c r="EC974" s="98">
        <f t="shared" ca="1" si="2391"/>
        <v>0</v>
      </c>
      <c r="ED974" s="98">
        <f t="shared" ca="1" si="2391"/>
        <v>0</v>
      </c>
      <c r="EE974" s="98">
        <f t="shared" ca="1" si="2391"/>
        <v>0</v>
      </c>
      <c r="EF974" s="98">
        <f t="shared" ca="1" si="2391"/>
        <v>0</v>
      </c>
      <c r="EG974" s="98">
        <f t="shared" ca="1" si="2391"/>
        <v>0</v>
      </c>
      <c r="EH974" s="98">
        <f t="shared" ref="EH974:FM974" ca="1" si="2392">SUM(EH970:EH973)</f>
        <v>0</v>
      </c>
      <c r="EI974" s="98">
        <f t="shared" ca="1" si="2392"/>
        <v>0</v>
      </c>
      <c r="EJ974" s="98">
        <f t="shared" ca="1" si="2392"/>
        <v>0</v>
      </c>
      <c r="EK974" s="98">
        <f t="shared" ca="1" si="2392"/>
        <v>0</v>
      </c>
      <c r="EL974" s="98">
        <f t="shared" ca="1" si="2392"/>
        <v>0</v>
      </c>
      <c r="EM974" s="98">
        <f t="shared" ca="1" si="2392"/>
        <v>0</v>
      </c>
      <c r="EN974" s="98">
        <f t="shared" ca="1" si="2392"/>
        <v>0</v>
      </c>
      <c r="EO974" s="98">
        <f t="shared" ca="1" si="2392"/>
        <v>0</v>
      </c>
      <c r="EP974" s="98">
        <f t="shared" ca="1" si="2392"/>
        <v>0</v>
      </c>
      <c r="EQ974" s="98">
        <f t="shared" ca="1" si="2392"/>
        <v>0</v>
      </c>
      <c r="ER974" s="98">
        <f t="shared" ca="1" si="2392"/>
        <v>0</v>
      </c>
      <c r="ES974" s="98">
        <f t="shared" ca="1" si="2392"/>
        <v>0</v>
      </c>
      <c r="ET974" s="98">
        <f t="shared" ca="1" si="2392"/>
        <v>0</v>
      </c>
      <c r="EU974" s="98">
        <f t="shared" ca="1" si="2392"/>
        <v>0</v>
      </c>
      <c r="EV974" s="98">
        <f t="shared" ca="1" si="2392"/>
        <v>0</v>
      </c>
      <c r="EW974" s="98">
        <f t="shared" ca="1" si="2392"/>
        <v>0</v>
      </c>
      <c r="EX974" s="98">
        <f t="shared" ca="1" si="2392"/>
        <v>0</v>
      </c>
      <c r="EY974" s="98">
        <f t="shared" ca="1" si="2392"/>
        <v>0</v>
      </c>
      <c r="EZ974" s="98">
        <f t="shared" ca="1" si="2392"/>
        <v>0</v>
      </c>
      <c r="FA974" s="98">
        <f t="shared" ca="1" si="2392"/>
        <v>0</v>
      </c>
      <c r="FB974" s="98">
        <f t="shared" ca="1" si="2392"/>
        <v>0</v>
      </c>
      <c r="FC974" s="98">
        <f t="shared" ca="1" si="2392"/>
        <v>0</v>
      </c>
      <c r="FD974" s="98">
        <f t="shared" ca="1" si="2392"/>
        <v>0</v>
      </c>
      <c r="FE974" s="98">
        <f t="shared" ca="1" si="2392"/>
        <v>0</v>
      </c>
      <c r="FF974" s="98">
        <f t="shared" ca="1" si="2392"/>
        <v>0</v>
      </c>
      <c r="FG974" s="98">
        <f t="shared" ca="1" si="2392"/>
        <v>0</v>
      </c>
      <c r="FH974" s="98">
        <f t="shared" ca="1" si="2392"/>
        <v>0</v>
      </c>
      <c r="FI974" s="98">
        <f t="shared" ca="1" si="2392"/>
        <v>0</v>
      </c>
      <c r="FJ974" s="98">
        <f t="shared" ca="1" si="2392"/>
        <v>0</v>
      </c>
      <c r="FK974" s="98">
        <f t="shared" ca="1" si="2392"/>
        <v>0</v>
      </c>
      <c r="FL974" s="98">
        <f t="shared" ca="1" si="2392"/>
        <v>0</v>
      </c>
      <c r="FM974" s="98">
        <f t="shared" ca="1" si="2392"/>
        <v>0</v>
      </c>
      <c r="FN974" s="98">
        <f ca="1">SUM(FN970:FN973)</f>
        <v>0</v>
      </c>
      <c r="FO974" s="98">
        <f ca="1">SUM(FO970:FO973)</f>
        <v>0</v>
      </c>
      <c r="FP974" s="98">
        <f ca="1">SUM(FP970:FP973)</f>
        <v>0</v>
      </c>
      <c r="FQ974" s="98">
        <f ca="1">SUM(FQ970:FQ973)</f>
        <v>0</v>
      </c>
      <c r="FR974" s="98">
        <f ca="1">SUM(FR970:FR973)</f>
        <v>0</v>
      </c>
    </row>
    <row r="975" spans="3:174">
      <c r="D975" s="8"/>
    </row>
    <row r="976" spans="3:174">
      <c r="C976" t="s">
        <v>240</v>
      </c>
      <c r="D976" s="8" t="s">
        <v>974</v>
      </c>
      <c r="E976" s="192">
        <f>INDEX(Assumptions!$G591:$G591,MATCH($A$1,Model_Number,0))</f>
        <v>0</v>
      </c>
      <c r="I976" s="168">
        <f ca="1">SUM(J976:FR976)</f>
        <v>0</v>
      </c>
      <c r="J976" s="18">
        <f>J970 * J$9 * $E976</f>
        <v>0</v>
      </c>
      <c r="K976" s="18">
        <f t="shared" ref="K976:AP976" ca="1" si="2393">K970 * K$9 * $E976</f>
        <v>0</v>
      </c>
      <c r="L976" s="18">
        <f t="shared" ca="1" si="2393"/>
        <v>0</v>
      </c>
      <c r="M976" s="18">
        <f t="shared" ca="1" si="2393"/>
        <v>0</v>
      </c>
      <c r="N976" s="18">
        <f t="shared" ca="1" si="2393"/>
        <v>0</v>
      </c>
      <c r="O976" s="18">
        <f t="shared" ca="1" si="2393"/>
        <v>0</v>
      </c>
      <c r="P976" s="18">
        <f t="shared" ca="1" si="2393"/>
        <v>0</v>
      </c>
      <c r="Q976" s="18">
        <f t="shared" ca="1" si="2393"/>
        <v>0</v>
      </c>
      <c r="R976" s="18">
        <f t="shared" ca="1" si="2393"/>
        <v>0</v>
      </c>
      <c r="S976" s="18">
        <f t="shared" ca="1" si="2393"/>
        <v>0</v>
      </c>
      <c r="T976" s="18">
        <f t="shared" ca="1" si="2393"/>
        <v>0</v>
      </c>
      <c r="U976" s="18">
        <f t="shared" ca="1" si="2393"/>
        <v>0</v>
      </c>
      <c r="V976" s="18">
        <f t="shared" ca="1" si="2393"/>
        <v>0</v>
      </c>
      <c r="W976" s="18">
        <f t="shared" ca="1" si="2393"/>
        <v>0</v>
      </c>
      <c r="X976" s="18">
        <f t="shared" ca="1" si="2393"/>
        <v>0</v>
      </c>
      <c r="Y976" s="18">
        <f t="shared" ca="1" si="2393"/>
        <v>0</v>
      </c>
      <c r="Z976" s="18">
        <f t="shared" ca="1" si="2393"/>
        <v>0</v>
      </c>
      <c r="AA976" s="18">
        <f t="shared" ca="1" si="2393"/>
        <v>0</v>
      </c>
      <c r="AB976" s="18">
        <f t="shared" ca="1" si="2393"/>
        <v>0</v>
      </c>
      <c r="AC976" s="18">
        <f t="shared" ca="1" si="2393"/>
        <v>0</v>
      </c>
      <c r="AD976" s="18">
        <f t="shared" ca="1" si="2393"/>
        <v>0</v>
      </c>
      <c r="AE976" s="18">
        <f t="shared" ca="1" si="2393"/>
        <v>0</v>
      </c>
      <c r="AF976" s="18">
        <f t="shared" ca="1" si="2393"/>
        <v>0</v>
      </c>
      <c r="AG976" s="18">
        <f t="shared" ca="1" si="2393"/>
        <v>0</v>
      </c>
      <c r="AH976" s="18">
        <f t="shared" ca="1" si="2393"/>
        <v>0</v>
      </c>
      <c r="AI976" s="18">
        <f t="shared" ca="1" si="2393"/>
        <v>0</v>
      </c>
      <c r="AJ976" s="18">
        <f t="shared" ca="1" si="2393"/>
        <v>0</v>
      </c>
      <c r="AK976" s="18">
        <f t="shared" ca="1" si="2393"/>
        <v>0</v>
      </c>
      <c r="AL976" s="18">
        <f t="shared" ca="1" si="2393"/>
        <v>0</v>
      </c>
      <c r="AM976" s="18">
        <f t="shared" ca="1" si="2393"/>
        <v>0</v>
      </c>
      <c r="AN976" s="18">
        <f t="shared" ca="1" si="2393"/>
        <v>0</v>
      </c>
      <c r="AO976" s="18">
        <f t="shared" ca="1" si="2393"/>
        <v>0</v>
      </c>
      <c r="AP976" s="18">
        <f t="shared" ca="1" si="2393"/>
        <v>0</v>
      </c>
      <c r="AQ976" s="18">
        <f t="shared" ref="AQ976:BV976" ca="1" si="2394">AQ970 * AQ$9 * $E976</f>
        <v>0</v>
      </c>
      <c r="AR976" s="18">
        <f t="shared" ca="1" si="2394"/>
        <v>0</v>
      </c>
      <c r="AS976" s="18">
        <f t="shared" ca="1" si="2394"/>
        <v>0</v>
      </c>
      <c r="AT976" s="18">
        <f t="shared" ca="1" si="2394"/>
        <v>0</v>
      </c>
      <c r="AU976" s="18">
        <f t="shared" ca="1" si="2394"/>
        <v>0</v>
      </c>
      <c r="AV976" s="18">
        <f t="shared" ca="1" si="2394"/>
        <v>0</v>
      </c>
      <c r="AW976" s="18">
        <f t="shared" ca="1" si="2394"/>
        <v>0</v>
      </c>
      <c r="AX976" s="18">
        <f t="shared" ca="1" si="2394"/>
        <v>0</v>
      </c>
      <c r="AY976" s="18">
        <f t="shared" ca="1" si="2394"/>
        <v>0</v>
      </c>
      <c r="AZ976" s="18">
        <f t="shared" ca="1" si="2394"/>
        <v>0</v>
      </c>
      <c r="BA976" s="18">
        <f t="shared" ca="1" si="2394"/>
        <v>0</v>
      </c>
      <c r="BB976" s="18">
        <f t="shared" ca="1" si="2394"/>
        <v>0</v>
      </c>
      <c r="BC976" s="18">
        <f t="shared" ca="1" si="2394"/>
        <v>0</v>
      </c>
      <c r="BD976" s="18">
        <f t="shared" ca="1" si="2394"/>
        <v>0</v>
      </c>
      <c r="BE976" s="18">
        <f t="shared" ca="1" si="2394"/>
        <v>0</v>
      </c>
      <c r="BF976" s="18">
        <f t="shared" ca="1" si="2394"/>
        <v>0</v>
      </c>
      <c r="BG976" s="18">
        <f t="shared" ca="1" si="2394"/>
        <v>0</v>
      </c>
      <c r="BH976" s="18">
        <f t="shared" ca="1" si="2394"/>
        <v>0</v>
      </c>
      <c r="BI976" s="18">
        <f t="shared" ca="1" si="2394"/>
        <v>0</v>
      </c>
      <c r="BJ976" s="18">
        <f t="shared" ca="1" si="2394"/>
        <v>0</v>
      </c>
      <c r="BK976" s="18">
        <f t="shared" ca="1" si="2394"/>
        <v>0</v>
      </c>
      <c r="BL976" s="18">
        <f t="shared" ca="1" si="2394"/>
        <v>0</v>
      </c>
      <c r="BM976" s="18">
        <f t="shared" ca="1" si="2394"/>
        <v>0</v>
      </c>
      <c r="BN976" s="18">
        <f t="shared" ca="1" si="2394"/>
        <v>0</v>
      </c>
      <c r="BO976" s="18">
        <f t="shared" ca="1" si="2394"/>
        <v>0</v>
      </c>
      <c r="BP976" s="18">
        <f t="shared" ca="1" si="2394"/>
        <v>0</v>
      </c>
      <c r="BQ976" s="18">
        <f t="shared" ca="1" si="2394"/>
        <v>0</v>
      </c>
      <c r="BR976" s="18">
        <f t="shared" ca="1" si="2394"/>
        <v>0</v>
      </c>
      <c r="BS976" s="18">
        <f t="shared" ca="1" si="2394"/>
        <v>0</v>
      </c>
      <c r="BT976" s="18">
        <f t="shared" ca="1" si="2394"/>
        <v>0</v>
      </c>
      <c r="BU976" s="18">
        <f t="shared" ca="1" si="2394"/>
        <v>0</v>
      </c>
      <c r="BV976" s="18">
        <f t="shared" ca="1" si="2394"/>
        <v>0</v>
      </c>
      <c r="BW976" s="18">
        <f t="shared" ref="BW976:DB976" ca="1" si="2395">BW970 * BW$9 * $E976</f>
        <v>0</v>
      </c>
      <c r="BX976" s="18">
        <f t="shared" ca="1" si="2395"/>
        <v>0</v>
      </c>
      <c r="BY976" s="18">
        <f t="shared" ca="1" si="2395"/>
        <v>0</v>
      </c>
      <c r="BZ976" s="18">
        <f t="shared" ca="1" si="2395"/>
        <v>0</v>
      </c>
      <c r="CA976" s="18">
        <f t="shared" ca="1" si="2395"/>
        <v>0</v>
      </c>
      <c r="CB976" s="18">
        <f t="shared" ca="1" si="2395"/>
        <v>0</v>
      </c>
      <c r="CC976" s="18">
        <f t="shared" ca="1" si="2395"/>
        <v>0</v>
      </c>
      <c r="CD976" s="18">
        <f t="shared" ca="1" si="2395"/>
        <v>0</v>
      </c>
      <c r="CE976" s="18">
        <f t="shared" ca="1" si="2395"/>
        <v>0</v>
      </c>
      <c r="CF976" s="18">
        <f t="shared" ca="1" si="2395"/>
        <v>0</v>
      </c>
      <c r="CG976" s="18">
        <f t="shared" ca="1" si="2395"/>
        <v>0</v>
      </c>
      <c r="CH976" s="18">
        <f t="shared" ca="1" si="2395"/>
        <v>0</v>
      </c>
      <c r="CI976" s="18">
        <f t="shared" ca="1" si="2395"/>
        <v>0</v>
      </c>
      <c r="CJ976" s="18">
        <f t="shared" ca="1" si="2395"/>
        <v>0</v>
      </c>
      <c r="CK976" s="18">
        <f t="shared" ca="1" si="2395"/>
        <v>0</v>
      </c>
      <c r="CL976" s="18">
        <f t="shared" ca="1" si="2395"/>
        <v>0</v>
      </c>
      <c r="CM976" s="18">
        <f t="shared" ca="1" si="2395"/>
        <v>0</v>
      </c>
      <c r="CN976" s="18">
        <f t="shared" ca="1" si="2395"/>
        <v>0</v>
      </c>
      <c r="CO976" s="18">
        <f t="shared" ca="1" si="2395"/>
        <v>0</v>
      </c>
      <c r="CP976" s="18">
        <f t="shared" ca="1" si="2395"/>
        <v>0</v>
      </c>
      <c r="CQ976" s="18">
        <f t="shared" ca="1" si="2395"/>
        <v>0</v>
      </c>
      <c r="CR976" s="18">
        <f t="shared" ca="1" si="2395"/>
        <v>0</v>
      </c>
      <c r="CS976" s="18">
        <f t="shared" ca="1" si="2395"/>
        <v>0</v>
      </c>
      <c r="CT976" s="18">
        <f t="shared" ca="1" si="2395"/>
        <v>0</v>
      </c>
      <c r="CU976" s="18">
        <f t="shared" ca="1" si="2395"/>
        <v>0</v>
      </c>
      <c r="CV976" s="18">
        <f t="shared" ca="1" si="2395"/>
        <v>0</v>
      </c>
      <c r="CW976" s="18">
        <f t="shared" ca="1" si="2395"/>
        <v>0</v>
      </c>
      <c r="CX976" s="18">
        <f t="shared" ca="1" si="2395"/>
        <v>0</v>
      </c>
      <c r="CY976" s="18">
        <f t="shared" ca="1" si="2395"/>
        <v>0</v>
      </c>
      <c r="CZ976" s="18">
        <f t="shared" ca="1" si="2395"/>
        <v>0</v>
      </c>
      <c r="DA976" s="18">
        <f t="shared" ca="1" si="2395"/>
        <v>0</v>
      </c>
      <c r="DB976" s="18">
        <f t="shared" ca="1" si="2395"/>
        <v>0</v>
      </c>
      <c r="DC976" s="18">
        <f t="shared" ref="DC976:EH976" ca="1" si="2396">DC970 * DC$9 * $E976</f>
        <v>0</v>
      </c>
      <c r="DD976" s="18">
        <f t="shared" ca="1" si="2396"/>
        <v>0</v>
      </c>
      <c r="DE976" s="18">
        <f t="shared" ca="1" si="2396"/>
        <v>0</v>
      </c>
      <c r="DF976" s="18">
        <f t="shared" ca="1" si="2396"/>
        <v>0</v>
      </c>
      <c r="DG976" s="18">
        <f t="shared" ca="1" si="2396"/>
        <v>0</v>
      </c>
      <c r="DH976" s="18">
        <f t="shared" ca="1" si="2396"/>
        <v>0</v>
      </c>
      <c r="DI976" s="18">
        <f t="shared" ca="1" si="2396"/>
        <v>0</v>
      </c>
      <c r="DJ976" s="18">
        <f t="shared" ca="1" si="2396"/>
        <v>0</v>
      </c>
      <c r="DK976" s="18">
        <f t="shared" ca="1" si="2396"/>
        <v>0</v>
      </c>
      <c r="DL976" s="18">
        <f t="shared" ca="1" si="2396"/>
        <v>0</v>
      </c>
      <c r="DM976" s="18">
        <f t="shared" ca="1" si="2396"/>
        <v>0</v>
      </c>
      <c r="DN976" s="18">
        <f t="shared" ca="1" si="2396"/>
        <v>0</v>
      </c>
      <c r="DO976" s="18">
        <f t="shared" ca="1" si="2396"/>
        <v>0</v>
      </c>
      <c r="DP976" s="18">
        <f t="shared" ca="1" si="2396"/>
        <v>0</v>
      </c>
      <c r="DQ976" s="18">
        <f t="shared" ca="1" si="2396"/>
        <v>0</v>
      </c>
      <c r="DR976" s="18">
        <f t="shared" ca="1" si="2396"/>
        <v>0</v>
      </c>
      <c r="DS976" s="18">
        <f t="shared" ca="1" si="2396"/>
        <v>0</v>
      </c>
      <c r="DT976" s="18">
        <f t="shared" ca="1" si="2396"/>
        <v>0</v>
      </c>
      <c r="DU976" s="18">
        <f t="shared" ca="1" si="2396"/>
        <v>0</v>
      </c>
      <c r="DV976" s="18">
        <f t="shared" ca="1" si="2396"/>
        <v>0</v>
      </c>
      <c r="DW976" s="18">
        <f t="shared" ca="1" si="2396"/>
        <v>0</v>
      </c>
      <c r="DX976" s="18">
        <f t="shared" ca="1" si="2396"/>
        <v>0</v>
      </c>
      <c r="DY976" s="18">
        <f t="shared" ca="1" si="2396"/>
        <v>0</v>
      </c>
      <c r="DZ976" s="18">
        <f t="shared" ca="1" si="2396"/>
        <v>0</v>
      </c>
      <c r="EA976" s="18">
        <f t="shared" ca="1" si="2396"/>
        <v>0</v>
      </c>
      <c r="EB976" s="18">
        <f t="shared" ca="1" si="2396"/>
        <v>0</v>
      </c>
      <c r="EC976" s="18">
        <f t="shared" ca="1" si="2396"/>
        <v>0</v>
      </c>
      <c r="ED976" s="18">
        <f t="shared" ca="1" si="2396"/>
        <v>0</v>
      </c>
      <c r="EE976" s="18">
        <f t="shared" ca="1" si="2396"/>
        <v>0</v>
      </c>
      <c r="EF976" s="18">
        <f t="shared" ca="1" si="2396"/>
        <v>0</v>
      </c>
      <c r="EG976" s="18">
        <f t="shared" ca="1" si="2396"/>
        <v>0</v>
      </c>
      <c r="EH976" s="18">
        <f t="shared" ca="1" si="2396"/>
        <v>0</v>
      </c>
      <c r="EI976" s="18">
        <f t="shared" ref="EI976:FN976" ca="1" si="2397">EI970 * EI$9 * $E976</f>
        <v>0</v>
      </c>
      <c r="EJ976" s="18">
        <f t="shared" ca="1" si="2397"/>
        <v>0</v>
      </c>
      <c r="EK976" s="18">
        <f t="shared" ca="1" si="2397"/>
        <v>0</v>
      </c>
      <c r="EL976" s="18">
        <f t="shared" ca="1" si="2397"/>
        <v>0</v>
      </c>
      <c r="EM976" s="18">
        <f t="shared" ca="1" si="2397"/>
        <v>0</v>
      </c>
      <c r="EN976" s="18">
        <f t="shared" ca="1" si="2397"/>
        <v>0</v>
      </c>
      <c r="EO976" s="18">
        <f t="shared" ca="1" si="2397"/>
        <v>0</v>
      </c>
      <c r="EP976" s="18">
        <f t="shared" ca="1" si="2397"/>
        <v>0</v>
      </c>
      <c r="EQ976" s="18">
        <f t="shared" ca="1" si="2397"/>
        <v>0</v>
      </c>
      <c r="ER976" s="18">
        <f t="shared" ca="1" si="2397"/>
        <v>0</v>
      </c>
      <c r="ES976" s="18">
        <f t="shared" ca="1" si="2397"/>
        <v>0</v>
      </c>
      <c r="ET976" s="18">
        <f t="shared" ca="1" si="2397"/>
        <v>0</v>
      </c>
      <c r="EU976" s="18">
        <f t="shared" ca="1" si="2397"/>
        <v>0</v>
      </c>
      <c r="EV976" s="18">
        <f t="shared" ca="1" si="2397"/>
        <v>0</v>
      </c>
      <c r="EW976" s="18">
        <f t="shared" ca="1" si="2397"/>
        <v>0</v>
      </c>
      <c r="EX976" s="18">
        <f t="shared" ca="1" si="2397"/>
        <v>0</v>
      </c>
      <c r="EY976" s="18">
        <f t="shared" ca="1" si="2397"/>
        <v>0</v>
      </c>
      <c r="EZ976" s="18">
        <f t="shared" ca="1" si="2397"/>
        <v>0</v>
      </c>
      <c r="FA976" s="18">
        <f t="shared" ca="1" si="2397"/>
        <v>0</v>
      </c>
      <c r="FB976" s="18">
        <f t="shared" ca="1" si="2397"/>
        <v>0</v>
      </c>
      <c r="FC976" s="18">
        <f t="shared" ca="1" si="2397"/>
        <v>0</v>
      </c>
      <c r="FD976" s="18">
        <f t="shared" ca="1" si="2397"/>
        <v>0</v>
      </c>
      <c r="FE976" s="18">
        <f t="shared" ca="1" si="2397"/>
        <v>0</v>
      </c>
      <c r="FF976" s="18">
        <f t="shared" ca="1" si="2397"/>
        <v>0</v>
      </c>
      <c r="FG976" s="18">
        <f t="shared" ca="1" si="2397"/>
        <v>0</v>
      </c>
      <c r="FH976" s="18">
        <f t="shared" ca="1" si="2397"/>
        <v>0</v>
      </c>
      <c r="FI976" s="18">
        <f t="shared" ca="1" si="2397"/>
        <v>0</v>
      </c>
      <c r="FJ976" s="18">
        <f t="shared" ca="1" si="2397"/>
        <v>0</v>
      </c>
      <c r="FK976" s="18">
        <f t="shared" ca="1" si="2397"/>
        <v>0</v>
      </c>
      <c r="FL976" s="18">
        <f t="shared" ca="1" si="2397"/>
        <v>0</v>
      </c>
      <c r="FM976" s="18">
        <f t="shared" ca="1" si="2397"/>
        <v>0</v>
      </c>
      <c r="FN976" s="18">
        <f t="shared" ca="1" si="2397"/>
        <v>0</v>
      </c>
      <c r="FO976" s="18">
        <f ca="1">FO970 * FO$9 * $E976</f>
        <v>0</v>
      </c>
      <c r="FP976" s="18">
        <f ca="1">FP970 * FP$9 * $E976</f>
        <v>0</v>
      </c>
      <c r="FQ976" s="18">
        <f ca="1">FQ970 * FQ$9 * $E976</f>
        <v>0</v>
      </c>
      <c r="FR976" s="18">
        <f ca="1">FR970 * FR$9 * $E976</f>
        <v>0</v>
      </c>
    </row>
    <row r="977" spans="3:174">
      <c r="D977" s="8"/>
    </row>
    <row r="978" spans="3:174">
      <c r="C978" s="30" t="s">
        <v>559</v>
      </c>
      <c r="D978" s="8" t="s">
        <v>648</v>
      </c>
      <c r="E978" s="228">
        <f>IF($E$955 = "DSRF", 1,0)</f>
        <v>1</v>
      </c>
    </row>
    <row r="979" spans="3:174">
      <c r="C979" t="s">
        <v>949</v>
      </c>
      <c r="D979" s="8" t="s">
        <v>648</v>
      </c>
      <c r="E979" s="352" cm="1">
        <f t="array" ref="E979">INDEX(Assumptions!$G588:$H588, $A$1)</f>
        <v>1</v>
      </c>
      <c r="F979" s="352" cm="1">
        <f t="array" ref="F979">INDEX(Assumptions!$G589:$H589, $A$1)</f>
        <v>12000</v>
      </c>
    </row>
    <row r="980" spans="3:174">
      <c r="D980" s="8"/>
    </row>
    <row r="981" spans="3:174">
      <c r="C981" t="s">
        <v>560</v>
      </c>
      <c r="D981" s="8" t="s">
        <v>974</v>
      </c>
      <c r="E981" s="153">
        <f>IF(E979, F979, MAX(J958:FR958)* E956/F5)</f>
        <v>12000</v>
      </c>
    </row>
    <row r="982" spans="3:174">
      <c r="C982" s="13" t="s">
        <v>561</v>
      </c>
      <c r="D982" s="77" t="s">
        <v>974</v>
      </c>
    </row>
    <row r="983" spans="3:174">
      <c r="C983" t="s">
        <v>119</v>
      </c>
      <c r="D983" s="8"/>
    </row>
    <row r="984" spans="3:174">
      <c r="D984" s="8"/>
      <c r="R984" s="18">
        <f>SUM('1'!R806)</f>
        <v>0</v>
      </c>
    </row>
    <row r="985" spans="3:174">
      <c r="C985" t="s">
        <v>555</v>
      </c>
      <c r="D985" s="8" t="s">
        <v>974</v>
      </c>
      <c r="J985" s="18">
        <f t="shared" ref="J985:AO985" ca="1" si="2398">MIN(J645,0)*$E$978</f>
        <v>0</v>
      </c>
      <c r="K985" s="18">
        <f t="shared" ca="1" si="2398"/>
        <v>0</v>
      </c>
      <c r="L985" s="18">
        <f t="shared" ca="1" si="2398"/>
        <v>0</v>
      </c>
      <c r="M985" s="18">
        <f t="shared" ca="1" si="2398"/>
        <v>0</v>
      </c>
      <c r="N985" s="18">
        <f t="shared" ca="1" si="2398"/>
        <v>0</v>
      </c>
      <c r="O985" s="18">
        <f t="shared" ca="1" si="2398"/>
        <v>0</v>
      </c>
      <c r="P985" s="18">
        <f t="shared" ca="1" si="2398"/>
        <v>0</v>
      </c>
      <c r="Q985" s="18">
        <f t="shared" ca="1" si="2398"/>
        <v>0</v>
      </c>
      <c r="R985" s="18">
        <f t="shared" ca="1" si="2398"/>
        <v>0</v>
      </c>
      <c r="S985" s="18">
        <f t="shared" ca="1" si="2398"/>
        <v>0</v>
      </c>
      <c r="T985" s="18">
        <f t="shared" ca="1" si="2398"/>
        <v>0</v>
      </c>
      <c r="U985" s="18">
        <f t="shared" ca="1" si="2398"/>
        <v>0</v>
      </c>
      <c r="V985" s="18">
        <f t="shared" ca="1" si="2398"/>
        <v>0</v>
      </c>
      <c r="W985" s="18">
        <f t="shared" ca="1" si="2398"/>
        <v>0</v>
      </c>
      <c r="X985" s="18">
        <f t="shared" ca="1" si="2398"/>
        <v>0</v>
      </c>
      <c r="Y985" s="18">
        <f t="shared" ca="1" si="2398"/>
        <v>0</v>
      </c>
      <c r="Z985" s="18">
        <f t="shared" ca="1" si="2398"/>
        <v>0</v>
      </c>
      <c r="AA985" s="18">
        <f t="shared" ca="1" si="2398"/>
        <v>0</v>
      </c>
      <c r="AB985" s="18">
        <f t="shared" ca="1" si="2398"/>
        <v>0</v>
      </c>
      <c r="AC985" s="18">
        <f t="shared" ca="1" si="2398"/>
        <v>0</v>
      </c>
      <c r="AD985" s="18">
        <f t="shared" ca="1" si="2398"/>
        <v>0</v>
      </c>
      <c r="AE985" s="18">
        <f t="shared" ca="1" si="2398"/>
        <v>0</v>
      </c>
      <c r="AF985" s="18">
        <f t="shared" ca="1" si="2398"/>
        <v>0</v>
      </c>
      <c r="AG985" s="18">
        <f t="shared" ca="1" si="2398"/>
        <v>0</v>
      </c>
      <c r="AH985" s="18">
        <f t="shared" ca="1" si="2398"/>
        <v>0</v>
      </c>
      <c r="AI985" s="18">
        <f t="shared" ca="1" si="2398"/>
        <v>0</v>
      </c>
      <c r="AJ985" s="18">
        <f t="shared" ca="1" si="2398"/>
        <v>0</v>
      </c>
      <c r="AK985" s="18">
        <f t="shared" ca="1" si="2398"/>
        <v>0</v>
      </c>
      <c r="AL985" s="18">
        <f t="shared" ca="1" si="2398"/>
        <v>0</v>
      </c>
      <c r="AM985" s="18">
        <f t="shared" ca="1" si="2398"/>
        <v>0</v>
      </c>
      <c r="AN985" s="18">
        <f t="shared" ca="1" si="2398"/>
        <v>0</v>
      </c>
      <c r="AO985" s="18">
        <f t="shared" ca="1" si="2398"/>
        <v>0</v>
      </c>
      <c r="AP985" s="18">
        <f t="shared" ref="AP985:BU985" ca="1" si="2399">MIN(AP645,0)*$E$978</f>
        <v>0</v>
      </c>
      <c r="AQ985" s="18">
        <f t="shared" ca="1" si="2399"/>
        <v>0</v>
      </c>
      <c r="AR985" s="18">
        <f t="shared" ca="1" si="2399"/>
        <v>0</v>
      </c>
      <c r="AS985" s="18">
        <f t="shared" ca="1" si="2399"/>
        <v>0</v>
      </c>
      <c r="AT985" s="18">
        <f t="shared" ca="1" si="2399"/>
        <v>0</v>
      </c>
      <c r="AU985" s="18">
        <f t="shared" ca="1" si="2399"/>
        <v>0</v>
      </c>
      <c r="AV985" s="18">
        <f t="shared" ca="1" si="2399"/>
        <v>0</v>
      </c>
      <c r="AW985" s="18">
        <f t="shared" ca="1" si="2399"/>
        <v>0</v>
      </c>
      <c r="AX985" s="18">
        <f t="shared" ca="1" si="2399"/>
        <v>0</v>
      </c>
      <c r="AY985" s="18">
        <f t="shared" ca="1" si="2399"/>
        <v>0</v>
      </c>
      <c r="AZ985" s="18">
        <f t="shared" ca="1" si="2399"/>
        <v>0</v>
      </c>
      <c r="BA985" s="18">
        <f t="shared" ca="1" si="2399"/>
        <v>0</v>
      </c>
      <c r="BB985" s="18">
        <f t="shared" ca="1" si="2399"/>
        <v>0</v>
      </c>
      <c r="BC985" s="18">
        <f t="shared" ca="1" si="2399"/>
        <v>0</v>
      </c>
      <c r="BD985" s="18">
        <f t="shared" ca="1" si="2399"/>
        <v>0</v>
      </c>
      <c r="BE985" s="18">
        <f t="shared" ca="1" si="2399"/>
        <v>0</v>
      </c>
      <c r="BF985" s="18">
        <f t="shared" ca="1" si="2399"/>
        <v>0</v>
      </c>
      <c r="BG985" s="18">
        <f t="shared" ca="1" si="2399"/>
        <v>0</v>
      </c>
      <c r="BH985" s="18">
        <f t="shared" ca="1" si="2399"/>
        <v>0</v>
      </c>
      <c r="BI985" s="18">
        <f t="shared" ca="1" si="2399"/>
        <v>0</v>
      </c>
      <c r="BJ985" s="18">
        <f t="shared" ca="1" si="2399"/>
        <v>0</v>
      </c>
      <c r="BK985" s="18">
        <f t="shared" ca="1" si="2399"/>
        <v>0</v>
      </c>
      <c r="BL985" s="18">
        <f t="shared" ca="1" si="2399"/>
        <v>0</v>
      </c>
      <c r="BM985" s="18">
        <f t="shared" ca="1" si="2399"/>
        <v>0</v>
      </c>
      <c r="BN985" s="18">
        <f t="shared" ca="1" si="2399"/>
        <v>0</v>
      </c>
      <c r="BO985" s="18">
        <f t="shared" ca="1" si="2399"/>
        <v>0</v>
      </c>
      <c r="BP985" s="18">
        <f t="shared" ca="1" si="2399"/>
        <v>0</v>
      </c>
      <c r="BQ985" s="18">
        <f t="shared" ca="1" si="2399"/>
        <v>0</v>
      </c>
      <c r="BR985" s="18">
        <f t="shared" ca="1" si="2399"/>
        <v>0</v>
      </c>
      <c r="BS985" s="18">
        <f t="shared" ca="1" si="2399"/>
        <v>0</v>
      </c>
      <c r="BT985" s="18">
        <f t="shared" ca="1" si="2399"/>
        <v>0</v>
      </c>
      <c r="BU985" s="18">
        <f t="shared" ca="1" si="2399"/>
        <v>0</v>
      </c>
      <c r="BV985" s="18">
        <f t="shared" ref="BV985:DA985" ca="1" si="2400">MIN(BV645,0)*$E$978</f>
        <v>0</v>
      </c>
      <c r="BW985" s="18">
        <f t="shared" ca="1" si="2400"/>
        <v>0</v>
      </c>
      <c r="BX985" s="18">
        <f t="shared" ca="1" si="2400"/>
        <v>0</v>
      </c>
      <c r="BY985" s="18">
        <f t="shared" ca="1" si="2400"/>
        <v>0</v>
      </c>
      <c r="BZ985" s="18">
        <f t="shared" ca="1" si="2400"/>
        <v>0</v>
      </c>
      <c r="CA985" s="18">
        <f t="shared" ca="1" si="2400"/>
        <v>0</v>
      </c>
      <c r="CB985" s="18">
        <f t="shared" ca="1" si="2400"/>
        <v>0</v>
      </c>
      <c r="CC985" s="18">
        <f t="shared" ca="1" si="2400"/>
        <v>0</v>
      </c>
      <c r="CD985" s="18">
        <f t="shared" ca="1" si="2400"/>
        <v>0</v>
      </c>
      <c r="CE985" s="18">
        <f t="shared" ca="1" si="2400"/>
        <v>0</v>
      </c>
      <c r="CF985" s="18">
        <f t="shared" ca="1" si="2400"/>
        <v>0</v>
      </c>
      <c r="CG985" s="18">
        <f t="shared" ca="1" si="2400"/>
        <v>0</v>
      </c>
      <c r="CH985" s="18">
        <f t="shared" ca="1" si="2400"/>
        <v>0</v>
      </c>
      <c r="CI985" s="18">
        <f t="shared" ca="1" si="2400"/>
        <v>0</v>
      </c>
      <c r="CJ985" s="18">
        <f t="shared" ca="1" si="2400"/>
        <v>0</v>
      </c>
      <c r="CK985" s="18">
        <f t="shared" ca="1" si="2400"/>
        <v>0</v>
      </c>
      <c r="CL985" s="18">
        <f t="shared" ca="1" si="2400"/>
        <v>0</v>
      </c>
      <c r="CM985" s="18">
        <f t="shared" ca="1" si="2400"/>
        <v>0</v>
      </c>
      <c r="CN985" s="18">
        <f t="shared" ca="1" si="2400"/>
        <v>0</v>
      </c>
      <c r="CO985" s="18">
        <f t="shared" ca="1" si="2400"/>
        <v>0</v>
      </c>
      <c r="CP985" s="18">
        <f t="shared" ca="1" si="2400"/>
        <v>0</v>
      </c>
      <c r="CQ985" s="18">
        <f t="shared" ca="1" si="2400"/>
        <v>0</v>
      </c>
      <c r="CR985" s="18">
        <f t="shared" ca="1" si="2400"/>
        <v>0</v>
      </c>
      <c r="CS985" s="18">
        <f t="shared" ca="1" si="2400"/>
        <v>0</v>
      </c>
      <c r="CT985" s="18">
        <f t="shared" ca="1" si="2400"/>
        <v>0</v>
      </c>
      <c r="CU985" s="18">
        <f t="shared" ca="1" si="2400"/>
        <v>0</v>
      </c>
      <c r="CV985" s="18">
        <f t="shared" ca="1" si="2400"/>
        <v>0</v>
      </c>
      <c r="CW985" s="18">
        <f t="shared" ca="1" si="2400"/>
        <v>0</v>
      </c>
      <c r="CX985" s="18">
        <f t="shared" ca="1" si="2400"/>
        <v>0</v>
      </c>
      <c r="CY985" s="18">
        <f t="shared" ca="1" si="2400"/>
        <v>0</v>
      </c>
      <c r="CZ985" s="18">
        <f t="shared" ca="1" si="2400"/>
        <v>0</v>
      </c>
      <c r="DA985" s="18">
        <f t="shared" ca="1" si="2400"/>
        <v>0</v>
      </c>
      <c r="DB985" s="18">
        <f t="shared" ref="DB985:EG985" ca="1" si="2401">MIN(DB645,0)*$E$978</f>
        <v>0</v>
      </c>
      <c r="DC985" s="18">
        <f t="shared" ca="1" si="2401"/>
        <v>0</v>
      </c>
      <c r="DD985" s="18">
        <f t="shared" ca="1" si="2401"/>
        <v>0</v>
      </c>
      <c r="DE985" s="18">
        <f t="shared" ca="1" si="2401"/>
        <v>0</v>
      </c>
      <c r="DF985" s="18">
        <f t="shared" ca="1" si="2401"/>
        <v>0</v>
      </c>
      <c r="DG985" s="18">
        <f t="shared" ca="1" si="2401"/>
        <v>0</v>
      </c>
      <c r="DH985" s="18">
        <f t="shared" ca="1" si="2401"/>
        <v>0</v>
      </c>
      <c r="DI985" s="18">
        <f t="shared" ca="1" si="2401"/>
        <v>0</v>
      </c>
      <c r="DJ985" s="18">
        <f t="shared" ca="1" si="2401"/>
        <v>0</v>
      </c>
      <c r="DK985" s="18">
        <f t="shared" ca="1" si="2401"/>
        <v>0</v>
      </c>
      <c r="DL985" s="18">
        <f t="shared" ca="1" si="2401"/>
        <v>0</v>
      </c>
      <c r="DM985" s="18">
        <f t="shared" ca="1" si="2401"/>
        <v>0</v>
      </c>
      <c r="DN985" s="18">
        <f t="shared" ca="1" si="2401"/>
        <v>0</v>
      </c>
      <c r="DO985" s="18">
        <f t="shared" ca="1" si="2401"/>
        <v>0</v>
      </c>
      <c r="DP985" s="18">
        <f t="shared" ca="1" si="2401"/>
        <v>0</v>
      </c>
      <c r="DQ985" s="18">
        <f t="shared" ca="1" si="2401"/>
        <v>0</v>
      </c>
      <c r="DR985" s="18">
        <f t="shared" ca="1" si="2401"/>
        <v>0</v>
      </c>
      <c r="DS985" s="18">
        <f t="shared" ca="1" si="2401"/>
        <v>0</v>
      </c>
      <c r="DT985" s="18">
        <f t="shared" ca="1" si="2401"/>
        <v>0</v>
      </c>
      <c r="DU985" s="18">
        <f t="shared" ca="1" si="2401"/>
        <v>0</v>
      </c>
      <c r="DV985" s="18">
        <f t="shared" ca="1" si="2401"/>
        <v>0</v>
      </c>
      <c r="DW985" s="18">
        <f t="shared" ca="1" si="2401"/>
        <v>0</v>
      </c>
      <c r="DX985" s="18">
        <f t="shared" ca="1" si="2401"/>
        <v>0</v>
      </c>
      <c r="DY985" s="18">
        <f t="shared" ca="1" si="2401"/>
        <v>0</v>
      </c>
      <c r="DZ985" s="18">
        <f t="shared" ca="1" si="2401"/>
        <v>0</v>
      </c>
      <c r="EA985" s="18">
        <f t="shared" ca="1" si="2401"/>
        <v>0</v>
      </c>
      <c r="EB985" s="18">
        <f t="shared" ca="1" si="2401"/>
        <v>0</v>
      </c>
      <c r="EC985" s="18">
        <f t="shared" ca="1" si="2401"/>
        <v>0</v>
      </c>
      <c r="ED985" s="18">
        <f t="shared" ca="1" si="2401"/>
        <v>0</v>
      </c>
      <c r="EE985" s="18">
        <f t="shared" ca="1" si="2401"/>
        <v>0</v>
      </c>
      <c r="EF985" s="18">
        <f t="shared" ca="1" si="2401"/>
        <v>0</v>
      </c>
      <c r="EG985" s="18">
        <f t="shared" ca="1" si="2401"/>
        <v>0</v>
      </c>
      <c r="EH985" s="18">
        <f t="shared" ref="EH985:FR985" ca="1" si="2402">MIN(EH645,0)*$E$978</f>
        <v>0</v>
      </c>
      <c r="EI985" s="18">
        <f t="shared" ca="1" si="2402"/>
        <v>0</v>
      </c>
      <c r="EJ985" s="18">
        <f t="shared" ca="1" si="2402"/>
        <v>0</v>
      </c>
      <c r="EK985" s="18">
        <f t="shared" ca="1" si="2402"/>
        <v>0</v>
      </c>
      <c r="EL985" s="18">
        <f t="shared" ca="1" si="2402"/>
        <v>0</v>
      </c>
      <c r="EM985" s="18">
        <f t="shared" ca="1" si="2402"/>
        <v>0</v>
      </c>
      <c r="EN985" s="18">
        <f t="shared" ca="1" si="2402"/>
        <v>0</v>
      </c>
      <c r="EO985" s="18">
        <f t="shared" ca="1" si="2402"/>
        <v>0</v>
      </c>
      <c r="EP985" s="18">
        <f t="shared" ca="1" si="2402"/>
        <v>0</v>
      </c>
      <c r="EQ985" s="18">
        <f t="shared" ca="1" si="2402"/>
        <v>0</v>
      </c>
      <c r="ER985" s="18">
        <f t="shared" ca="1" si="2402"/>
        <v>0</v>
      </c>
      <c r="ES985" s="18">
        <f t="shared" ca="1" si="2402"/>
        <v>0</v>
      </c>
      <c r="ET985" s="18">
        <f t="shared" ca="1" si="2402"/>
        <v>0</v>
      </c>
      <c r="EU985" s="18">
        <f t="shared" ca="1" si="2402"/>
        <v>0</v>
      </c>
      <c r="EV985" s="18">
        <f t="shared" ca="1" si="2402"/>
        <v>0</v>
      </c>
      <c r="EW985" s="18">
        <f t="shared" ca="1" si="2402"/>
        <v>0</v>
      </c>
      <c r="EX985" s="18">
        <f t="shared" ca="1" si="2402"/>
        <v>0</v>
      </c>
      <c r="EY985" s="18">
        <f t="shared" ca="1" si="2402"/>
        <v>0</v>
      </c>
      <c r="EZ985" s="18">
        <f t="shared" ca="1" si="2402"/>
        <v>0</v>
      </c>
      <c r="FA985" s="18">
        <f t="shared" ca="1" si="2402"/>
        <v>0</v>
      </c>
      <c r="FB985" s="18">
        <f t="shared" ca="1" si="2402"/>
        <v>0</v>
      </c>
      <c r="FC985" s="18">
        <f t="shared" ca="1" si="2402"/>
        <v>0</v>
      </c>
      <c r="FD985" s="18">
        <f t="shared" ca="1" si="2402"/>
        <v>0</v>
      </c>
      <c r="FE985" s="18">
        <f t="shared" ca="1" si="2402"/>
        <v>0</v>
      </c>
      <c r="FF985" s="18">
        <f t="shared" ca="1" si="2402"/>
        <v>0</v>
      </c>
      <c r="FG985" s="18">
        <f t="shared" ca="1" si="2402"/>
        <v>0</v>
      </c>
      <c r="FH985" s="18">
        <f t="shared" ca="1" si="2402"/>
        <v>0</v>
      </c>
      <c r="FI985" s="18">
        <f t="shared" ca="1" si="2402"/>
        <v>0</v>
      </c>
      <c r="FJ985" s="18">
        <f t="shared" ca="1" si="2402"/>
        <v>0</v>
      </c>
      <c r="FK985" s="18">
        <f t="shared" ca="1" si="2402"/>
        <v>0</v>
      </c>
      <c r="FL985" s="18">
        <f t="shared" ca="1" si="2402"/>
        <v>0</v>
      </c>
      <c r="FM985" s="18">
        <f t="shared" ca="1" si="2402"/>
        <v>0</v>
      </c>
      <c r="FN985" s="18">
        <f t="shared" ca="1" si="2402"/>
        <v>0</v>
      </c>
      <c r="FO985" s="18">
        <f t="shared" ca="1" si="2402"/>
        <v>0</v>
      </c>
      <c r="FP985" s="18">
        <f t="shared" ca="1" si="2402"/>
        <v>0</v>
      </c>
      <c r="FQ985" s="18">
        <f t="shared" ca="1" si="2402"/>
        <v>0</v>
      </c>
      <c r="FR985" s="18">
        <f t="shared" ca="1" si="2402"/>
        <v>0</v>
      </c>
    </row>
    <row r="986" spans="3:174">
      <c r="C986" t="s">
        <v>562</v>
      </c>
      <c r="D986" s="8" t="s">
        <v>974</v>
      </c>
      <c r="J986" s="18">
        <f t="shared" ref="J986:AO986" ca="1" si="2403">J645</f>
        <v>0</v>
      </c>
      <c r="K986" s="18">
        <f t="shared" ca="1" si="2403"/>
        <v>0</v>
      </c>
      <c r="L986" s="18">
        <f t="shared" ca="1" si="2403"/>
        <v>0</v>
      </c>
      <c r="M986" s="18">
        <f t="shared" ca="1" si="2403"/>
        <v>0</v>
      </c>
      <c r="N986" s="18">
        <f t="shared" ca="1" si="2403"/>
        <v>0</v>
      </c>
      <c r="O986" s="18">
        <f t="shared" ca="1" si="2403"/>
        <v>0</v>
      </c>
      <c r="P986" s="18">
        <f t="shared" ca="1" si="2403"/>
        <v>0</v>
      </c>
      <c r="Q986" s="18">
        <f t="shared" ca="1" si="2403"/>
        <v>0</v>
      </c>
      <c r="R986" s="18">
        <f t="shared" ca="1" si="2403"/>
        <v>0</v>
      </c>
      <c r="S986" s="18">
        <f t="shared" ca="1" si="2403"/>
        <v>0</v>
      </c>
      <c r="T986" s="18">
        <f t="shared" ca="1" si="2403"/>
        <v>0</v>
      </c>
      <c r="U986" s="18">
        <f t="shared" ca="1" si="2403"/>
        <v>0</v>
      </c>
      <c r="V986" s="18">
        <f t="shared" ca="1" si="2403"/>
        <v>0</v>
      </c>
      <c r="W986" s="18">
        <f t="shared" ca="1" si="2403"/>
        <v>0</v>
      </c>
      <c r="X986" s="18">
        <f t="shared" ca="1" si="2403"/>
        <v>0</v>
      </c>
      <c r="Y986" s="18">
        <f t="shared" ca="1" si="2403"/>
        <v>0</v>
      </c>
      <c r="Z986" s="18">
        <f t="shared" ca="1" si="2403"/>
        <v>0</v>
      </c>
      <c r="AA986" s="18">
        <f t="shared" ca="1" si="2403"/>
        <v>0</v>
      </c>
      <c r="AB986" s="18">
        <f t="shared" ca="1" si="2403"/>
        <v>2427.8732926801895</v>
      </c>
      <c r="AC986" s="18">
        <f t="shared" ca="1" si="2403"/>
        <v>7196.9428721797703</v>
      </c>
      <c r="AD986" s="18">
        <f t="shared" ca="1" si="2403"/>
        <v>5012.4012389019272</v>
      </c>
      <c r="AE986" s="18">
        <f t="shared" ca="1" si="2403"/>
        <v>2157.419515901046</v>
      </c>
      <c r="AF986" s="18">
        <f t="shared" ca="1" si="2403"/>
        <v>161723.29586340184</v>
      </c>
      <c r="AG986" s="18">
        <f t="shared" ca="1" si="2403"/>
        <v>2043.6459835403466</v>
      </c>
      <c r="AH986" s="18">
        <f t="shared" ca="1" si="2403"/>
        <v>1860.1346685197695</v>
      </c>
      <c r="AI986" s="18">
        <f t="shared" ca="1" si="2403"/>
        <v>993.04766341274831</v>
      </c>
      <c r="AJ986" s="18">
        <f t="shared" ca="1" si="2403"/>
        <v>668.72139014743243</v>
      </c>
      <c r="AK986" s="18">
        <f t="shared" ca="1" si="2403"/>
        <v>2088.8580653090612</v>
      </c>
      <c r="AL986" s="18">
        <f t="shared" ca="1" si="2403"/>
        <v>1928.2111446957533</v>
      </c>
      <c r="AM986" s="18">
        <f t="shared" ca="1" si="2403"/>
        <v>1040.0018718202164</v>
      </c>
      <c r="AN986" s="18">
        <f t="shared" ca="1" si="2403"/>
        <v>659.3543335661916</v>
      </c>
      <c r="AO986" s="18">
        <f t="shared" ca="1" si="2403"/>
        <v>2080.8813983383643</v>
      </c>
      <c r="AP986" s="18">
        <f t="shared" ref="AP986:BU986" ca="1" si="2404">AP645</f>
        <v>1928.7445556520197</v>
      </c>
      <c r="AQ986" s="18">
        <f t="shared" ca="1" si="2404"/>
        <v>1030.9314331887363</v>
      </c>
      <c r="AR986" s="18">
        <f t="shared" ca="1" si="2404"/>
        <v>650.20770165811234</v>
      </c>
      <c r="AS986" s="18">
        <f t="shared" ca="1" si="2404"/>
        <v>2072.9514330969532</v>
      </c>
      <c r="AT986" s="18">
        <f t="shared" ca="1" si="2404"/>
        <v>1885.6863869960634</v>
      </c>
      <c r="AU986" s="18">
        <f t="shared" ca="1" si="2404"/>
        <v>992.67214760559136</v>
      </c>
      <c r="AV986" s="18">
        <f t="shared" ca="1" si="2404"/>
        <v>618.9276598840903</v>
      </c>
      <c r="AW986" s="18">
        <f t="shared" ca="1" si="2404"/>
        <v>2045.9863913229301</v>
      </c>
      <c r="AX986" s="18">
        <f t="shared" ca="1" si="2404"/>
        <v>1879.3125343401498</v>
      </c>
      <c r="AY986" s="18">
        <f t="shared" ca="1" si="2404"/>
        <v>987.83778505485543</v>
      </c>
      <c r="AZ986" s="18">
        <f t="shared" ca="1" si="2404"/>
        <v>606.68909336888555</v>
      </c>
      <c r="BA986" s="18">
        <f t="shared" ca="1" si="2404"/>
        <v>2035.2211581410593</v>
      </c>
      <c r="BB986" s="18">
        <f t="shared" ca="1" si="2404"/>
        <v>1869.0333748519333</v>
      </c>
      <c r="BC986" s="18">
        <f t="shared" ca="1" si="2404"/>
        <v>977.56757242777167</v>
      </c>
      <c r="BD986" s="18">
        <f t="shared" ca="1" si="2404"/>
        <v>596.33116093626813</v>
      </c>
      <c r="BE986" s="18">
        <f t="shared" ca="1" si="2404"/>
        <v>2026.239892375108</v>
      </c>
      <c r="BF986" s="18">
        <f t="shared" ca="1" si="2404"/>
        <v>1856.2400180288232</v>
      </c>
      <c r="BG986" s="18">
        <f t="shared" ca="1" si="2404"/>
        <v>967.06114491026483</v>
      </c>
      <c r="BH986" s="18">
        <f t="shared" ca="1" si="2404"/>
        <v>586.08071246044005</v>
      </c>
      <c r="BI986" s="18">
        <f t="shared" ca="1" si="2404"/>
        <v>2017.3527772326142</v>
      </c>
      <c r="BJ986" s="18">
        <f t="shared" ca="1" si="2404"/>
        <v>1941.378636575535</v>
      </c>
      <c r="BK986" s="18">
        <f t="shared" ca="1" si="2404"/>
        <v>1071.2343971850628</v>
      </c>
      <c r="BL986" s="18">
        <f t="shared" ca="1" si="2404"/>
        <v>691.07931874427754</v>
      </c>
      <c r="BM986" s="18">
        <f t="shared" ca="1" si="2404"/>
        <v>2123.6563835164507</v>
      </c>
      <c r="BN986" s="18">
        <f t="shared" ca="1" si="2404"/>
        <v>2286.5395027557806</v>
      </c>
      <c r="BO986" s="18">
        <f t="shared" ca="1" si="2404"/>
        <v>1461.6517286560256</v>
      </c>
      <c r="BP986" s="18">
        <f t="shared" ca="1" si="2404"/>
        <v>1015.6137344626659</v>
      </c>
      <c r="BQ986" s="18">
        <f t="shared" ca="1" si="2404"/>
        <v>2560.2104564757992</v>
      </c>
      <c r="BR986" s="18">
        <f t="shared" ca="1" si="2404"/>
        <v>2664.4931497226971</v>
      </c>
      <c r="BS986" s="18">
        <f t="shared" ca="1" si="2404"/>
        <v>1509.4701777940909</v>
      </c>
      <c r="BT986" s="18">
        <f t="shared" ca="1" si="2404"/>
        <v>1051.4360233064626</v>
      </c>
      <c r="BU986" s="18">
        <f t="shared" ca="1" si="2404"/>
        <v>2615.1818133496272</v>
      </c>
      <c r="BV986" s="18">
        <f t="shared" ref="BV986:DA986" ca="1" si="2405">BV645</f>
        <v>2774.0069365839718</v>
      </c>
      <c r="BW986" s="18">
        <f t="shared" ca="1" si="2405"/>
        <v>1559.8328493560439</v>
      </c>
      <c r="BX986" s="18">
        <f t="shared" ca="1" si="2405"/>
        <v>1089.0795252697308</v>
      </c>
      <c r="BY986" s="18">
        <f t="shared" ca="1" si="2405"/>
        <v>2670.8720177072519</v>
      </c>
      <c r="BZ986" s="18">
        <f t="shared" ca="1" si="2405"/>
        <v>2880.4133316109073</v>
      </c>
      <c r="CA986" s="18">
        <f t="shared" ca="1" si="2405"/>
        <v>1608.5967925735004</v>
      </c>
      <c r="CB986" s="18">
        <f t="shared" ca="1" si="2405"/>
        <v>1129.5848867364002</v>
      </c>
      <c r="CC986" s="18">
        <f t="shared" ca="1" si="2405"/>
        <v>2728.6598170009038</v>
      </c>
      <c r="CD986" s="18">
        <f t="shared" ca="1" si="2405"/>
        <v>2913.9234704862265</v>
      </c>
      <c r="CE986" s="18">
        <f t="shared" ca="1" si="2405"/>
        <v>1650.0907127307064</v>
      </c>
      <c r="CF986" s="18">
        <f t="shared" ca="1" si="2405"/>
        <v>1167.709940096478</v>
      </c>
      <c r="CG986" s="18">
        <f t="shared" ca="1" si="2405"/>
        <v>2530.1889345477157</v>
      </c>
      <c r="CH986" s="18">
        <f t="shared" ca="1" si="2405"/>
        <v>8736.5444097608033</v>
      </c>
      <c r="CI986" s="18">
        <f t="shared" ca="1" si="2405"/>
        <v>5011.3259652742809</v>
      </c>
      <c r="CJ986" s="18">
        <f t="shared" ca="1" si="2405"/>
        <v>3583.2750232588214</v>
      </c>
      <c r="CK986" s="18">
        <f t="shared" ca="1" si="2405"/>
        <v>9055.5743079500353</v>
      </c>
      <c r="CL986" s="18">
        <f t="shared" ca="1" si="2405"/>
        <v>8522.7092870877386</v>
      </c>
      <c r="CM986" s="18">
        <f t="shared" ca="1" si="2405"/>
        <v>5207.8512977500386</v>
      </c>
      <c r="CN986" s="18">
        <f t="shared" ca="1" si="2405"/>
        <v>3667.7705916460454</v>
      </c>
      <c r="CO986" s="18">
        <f t="shared" ca="1" si="2405"/>
        <v>9281.361077013702</v>
      </c>
      <c r="CP986" s="18">
        <f t="shared" ca="1" si="2405"/>
        <v>8562.7044923085086</v>
      </c>
      <c r="CQ986" s="18">
        <f t="shared" ca="1" si="2405"/>
        <v>5213.8097146159489</v>
      </c>
      <c r="CR986" s="18">
        <f t="shared" ca="1" si="2405"/>
        <v>3729.8102019654593</v>
      </c>
      <c r="CS986" s="18">
        <f t="shared" ca="1" si="2405"/>
        <v>9463.7676268853811</v>
      </c>
      <c r="CT986" s="18">
        <f t="shared" ca="1" si="2405"/>
        <v>9120.3857176799611</v>
      </c>
      <c r="CU986" s="18">
        <f t="shared" ca="1" si="2405"/>
        <v>5580.4829871141956</v>
      </c>
      <c r="CV986" s="18">
        <f t="shared" ca="1" si="2405"/>
        <v>3995.4435207692763</v>
      </c>
      <c r="CW986" s="18">
        <f t="shared" ca="1" si="2405"/>
        <v>10055.983466004589</v>
      </c>
      <c r="CX986" s="18">
        <f t="shared" ca="1" si="2405"/>
        <v>9046.8888662050158</v>
      </c>
      <c r="CY986" s="18">
        <f t="shared" ca="1" si="2405"/>
        <v>8320.231858413099</v>
      </c>
      <c r="CZ986" s="18">
        <f t="shared" ca="1" si="2405"/>
        <v>6377.5140702167555</v>
      </c>
      <c r="DA986" s="18">
        <f t="shared" ca="1" si="2405"/>
        <v>15807.476106185684</v>
      </c>
      <c r="DB986" s="18">
        <f t="shared" ref="DB986:EG986" ca="1" si="2406">DB645</f>
        <v>14982.476600824972</v>
      </c>
      <c r="DC986" s="18">
        <f t="shared" ca="1" si="2406"/>
        <v>9217.6500490768722</v>
      </c>
      <c r="DD986" s="18">
        <f t="shared" ca="1" si="2406"/>
        <v>6642.6641197254212</v>
      </c>
      <c r="DE986" s="18">
        <f t="shared" ca="1" si="2406"/>
        <v>16528.970101891027</v>
      </c>
      <c r="DF986" s="18">
        <f t="shared" ca="1" si="2406"/>
        <v>15090.876094518955</v>
      </c>
      <c r="DG986" s="18">
        <f t="shared" ca="1" si="2406"/>
        <v>9264.335553281775</v>
      </c>
      <c r="DH986" s="18">
        <f t="shared" ca="1" si="2406"/>
        <v>6686.3605647533786</v>
      </c>
      <c r="DI986" s="18">
        <f t="shared" ca="1" si="2406"/>
        <v>16687.900070466774</v>
      </c>
      <c r="DJ986" s="18">
        <f t="shared" ca="1" si="2406"/>
        <v>15254.784007475033</v>
      </c>
      <c r="DK986" s="18">
        <f t="shared" ca="1" si="2406"/>
        <v>9354.3788223538941</v>
      </c>
      <c r="DL986" s="18">
        <f t="shared" ca="1" si="2406"/>
        <v>6718.2084039393403</v>
      </c>
      <c r="DM986" s="18">
        <f t="shared" ca="1" si="2406"/>
        <v>16833.859125695006</v>
      </c>
      <c r="DN986" s="18">
        <f t="shared" ca="1" si="2406"/>
        <v>15281.452031042252</v>
      </c>
      <c r="DO986" s="18">
        <f t="shared" ca="1" si="2406"/>
        <v>9345.2048170936614</v>
      </c>
      <c r="DP986" s="18">
        <f t="shared" ca="1" si="2406"/>
        <v>6693.2643384453622</v>
      </c>
      <c r="DQ986" s="18">
        <f t="shared" ca="1" si="2406"/>
        <v>16874.371029663056</v>
      </c>
      <c r="DR986" s="18">
        <f t="shared" ca="1" si="2406"/>
        <v>15512.25818580576</v>
      </c>
      <c r="DS986" s="18">
        <f t="shared" ca="1" si="2406"/>
        <v>9477.2543993066083</v>
      </c>
      <c r="DT986" s="18">
        <f t="shared" ca="1" si="2406"/>
        <v>6780.9343599219046</v>
      </c>
      <c r="DU986" s="18">
        <f t="shared" ca="1" si="2406"/>
        <v>17130.173446391829</v>
      </c>
      <c r="DV986" s="18">
        <f t="shared" ca="1" si="2406"/>
        <v>15658.626755089232</v>
      </c>
      <c r="DW986" s="18">
        <f t="shared" ca="1" si="2406"/>
        <v>9487.4757477247076</v>
      </c>
      <c r="DX986" s="18">
        <f t="shared" ca="1" si="2406"/>
        <v>6754.2420209934371</v>
      </c>
      <c r="DY986" s="18">
        <f t="shared" ca="1" si="2406"/>
        <v>17344.327256239114</v>
      </c>
      <c r="DZ986" s="18">
        <f t="shared" ca="1" si="2406"/>
        <v>16171.163766872627</v>
      </c>
      <c r="EA986" s="18">
        <f t="shared" ca="1" si="2406"/>
        <v>9811.8102360956855</v>
      </c>
      <c r="EB986" s="18">
        <f t="shared" ca="1" si="2406"/>
        <v>6856.2704409559174</v>
      </c>
      <c r="EC986" s="18">
        <f t="shared" ca="1" si="2406"/>
        <v>17647.487279406872</v>
      </c>
      <c r="ED986" s="18">
        <f t="shared" ca="1" si="2406"/>
        <v>16475.470978132453</v>
      </c>
      <c r="EE986" s="18">
        <f t="shared" ca="1" si="2406"/>
        <v>9991.2435674352782</v>
      </c>
      <c r="EF986" s="18">
        <f t="shared" ca="1" si="2406"/>
        <v>7092.9138480493639</v>
      </c>
      <c r="EG986" s="18">
        <f t="shared" ca="1" si="2406"/>
        <v>18208.620273764976</v>
      </c>
      <c r="EH986" s="18">
        <f t="shared" ref="EH986:FR986" ca="1" si="2407">EH645</f>
        <v>16776.640825433584</v>
      </c>
      <c r="EI986" s="18">
        <f t="shared" ca="1" si="2407"/>
        <v>10167.634410755956</v>
      </c>
      <c r="EJ986" s="18">
        <f t="shared" ca="1" si="2407"/>
        <v>7213.3880194627354</v>
      </c>
      <c r="EK986" s="18">
        <f t="shared" ca="1" si="2407"/>
        <v>18542.668024264218</v>
      </c>
      <c r="EL986" s="18">
        <f t="shared" ca="1" si="2407"/>
        <v>16992.37304965084</v>
      </c>
      <c r="EM986" s="18">
        <f t="shared" ca="1" si="2407"/>
        <v>10283.696796005755</v>
      </c>
      <c r="EN986" s="18">
        <f t="shared" ca="1" si="2407"/>
        <v>7311.9187260615354</v>
      </c>
      <c r="EO986" s="18">
        <f t="shared" ca="1" si="2407"/>
        <v>18826.024062741493</v>
      </c>
      <c r="EP986" s="18">
        <f t="shared" ca="1" si="2407"/>
        <v>17314.140446401765</v>
      </c>
      <c r="EQ986" s="18">
        <f t="shared" ca="1" si="2407"/>
        <v>10383.923489371378</v>
      </c>
      <c r="ER986" s="18">
        <f t="shared" ca="1" si="2407"/>
        <v>7284.233522148259</v>
      </c>
      <c r="ES986" s="18">
        <f t="shared" ca="1" si="2407"/>
        <v>19157.655899562025</v>
      </c>
      <c r="ET986" s="18">
        <f t="shared" ca="1" si="2407"/>
        <v>17669.914653469052</v>
      </c>
      <c r="EU986" s="18">
        <f t="shared" ca="1" si="2407"/>
        <v>10593.621126052549</v>
      </c>
      <c r="EV986" s="18">
        <f t="shared" ca="1" si="2407"/>
        <v>7428.5661819164616</v>
      </c>
      <c r="EW986" s="18">
        <f t="shared" ca="1" si="2407"/>
        <v>19553.114107197707</v>
      </c>
      <c r="EX986" s="18">
        <f t="shared" ca="1" si="2407"/>
        <v>18428.681837844979</v>
      </c>
      <c r="EY986" s="18">
        <f t="shared" ca="1" si="2407"/>
        <v>11079.45834240429</v>
      </c>
      <c r="EZ986" s="18">
        <f t="shared" ca="1" si="2407"/>
        <v>7792.4809255274567</v>
      </c>
      <c r="FA986" s="18">
        <f t="shared" ca="1" si="2407"/>
        <v>20384.111576740132</v>
      </c>
      <c r="FB986" s="18">
        <f t="shared" ca="1" si="2407"/>
        <v>18709.184376419584</v>
      </c>
      <c r="FC986" s="18">
        <f t="shared" ca="1" si="2407"/>
        <v>11236.436717055531</v>
      </c>
      <c r="FD986" s="18">
        <f t="shared" ca="1" si="2407"/>
        <v>7923.7999864457288</v>
      </c>
      <c r="FE986" s="18">
        <f t="shared" ca="1" si="2407"/>
        <v>20748.341337859718</v>
      </c>
      <c r="FF986" s="18">
        <f t="shared" ca="1" si="2407"/>
        <v>19287.926952301081</v>
      </c>
      <c r="FG986" s="18">
        <f t="shared" ca="1" si="2407"/>
        <v>11596.152234551682</v>
      </c>
      <c r="FH986" s="18">
        <f t="shared" ca="1" si="2407"/>
        <v>8155.9950862124342</v>
      </c>
      <c r="FI986" s="18">
        <f t="shared" ca="1" si="2407"/>
        <v>21335.388629891946</v>
      </c>
      <c r="FJ986" s="18">
        <f t="shared" ca="1" si="2407"/>
        <v>19846.533897357524</v>
      </c>
      <c r="FK986" s="18">
        <f t="shared" ca="1" si="2407"/>
        <v>11941.939730723545</v>
      </c>
      <c r="FL986" s="18">
        <f t="shared" ca="1" si="2407"/>
        <v>0</v>
      </c>
      <c r="FM986" s="18">
        <f t="shared" ca="1" si="2407"/>
        <v>0</v>
      </c>
      <c r="FN986" s="18">
        <f t="shared" ca="1" si="2407"/>
        <v>0</v>
      </c>
      <c r="FO986" s="18">
        <f t="shared" ca="1" si="2407"/>
        <v>0</v>
      </c>
      <c r="FP986" s="18">
        <f t="shared" ca="1" si="2407"/>
        <v>0</v>
      </c>
      <c r="FQ986" s="18">
        <f t="shared" ca="1" si="2407"/>
        <v>0</v>
      </c>
      <c r="FR986" s="18">
        <f t="shared" ca="1" si="2407"/>
        <v>0</v>
      </c>
    </row>
    <row r="987" spans="3:174">
      <c r="D987" s="8"/>
    </row>
    <row r="988" spans="3:174">
      <c r="C988" t="s">
        <v>563</v>
      </c>
      <c r="D988" s="8" t="s">
        <v>974</v>
      </c>
      <c r="J988" s="18">
        <f t="shared" ref="J988:AO988" si="2408">MAX($E$981*((J$904+J$818)&gt;BS_Rounding_Tolerance)-J990*((J$904+J$818)&gt;BS_Rounding_Tolerance),0) * (1 - J1025)*J17</f>
        <v>0</v>
      </c>
      <c r="K988" s="18">
        <f t="shared" ca="1" si="2408"/>
        <v>0</v>
      </c>
      <c r="L988" s="18">
        <f t="shared" ca="1" si="2408"/>
        <v>0</v>
      </c>
      <c r="M988" s="18">
        <f t="shared" ca="1" si="2408"/>
        <v>0</v>
      </c>
      <c r="N988" s="18">
        <f t="shared" ca="1" si="2408"/>
        <v>0</v>
      </c>
      <c r="O988" s="18">
        <f t="shared" ca="1" si="2408"/>
        <v>0</v>
      </c>
      <c r="P988" s="18">
        <f t="shared" ca="1" si="2408"/>
        <v>0</v>
      </c>
      <c r="Q988" s="18">
        <f t="shared" ca="1" si="2408"/>
        <v>0</v>
      </c>
      <c r="R988" s="18">
        <f t="shared" ca="1" si="2408"/>
        <v>0</v>
      </c>
      <c r="S988" s="18">
        <f t="shared" ca="1" si="2408"/>
        <v>0</v>
      </c>
      <c r="T988" s="18">
        <f t="shared" ca="1" si="2408"/>
        <v>0</v>
      </c>
      <c r="U988" s="18">
        <f t="shared" ca="1" si="2408"/>
        <v>0</v>
      </c>
      <c r="V988" s="18">
        <f t="shared" ca="1" si="2408"/>
        <v>0</v>
      </c>
      <c r="W988" s="18">
        <f t="shared" ca="1" si="2408"/>
        <v>0</v>
      </c>
      <c r="X988" s="18">
        <f t="shared" ca="1" si="2408"/>
        <v>0</v>
      </c>
      <c r="Y988" s="18">
        <f t="shared" ca="1" si="2408"/>
        <v>0</v>
      </c>
      <c r="Z988" s="18">
        <f t="shared" ca="1" si="2408"/>
        <v>0</v>
      </c>
      <c r="AA988" s="18">
        <f t="shared" ca="1" si="2408"/>
        <v>0</v>
      </c>
      <c r="AB988" s="18">
        <f t="shared" ca="1" si="2408"/>
        <v>12000</v>
      </c>
      <c r="AC988" s="18">
        <f t="shared" ca="1" si="2408"/>
        <v>12000</v>
      </c>
      <c r="AD988" s="18">
        <f t="shared" ca="1" si="2408"/>
        <v>12000</v>
      </c>
      <c r="AE988" s="18">
        <f t="shared" ca="1" si="2408"/>
        <v>12000</v>
      </c>
      <c r="AF988" s="18">
        <f t="shared" ca="1" si="2408"/>
        <v>0</v>
      </c>
      <c r="AG988" s="18">
        <f t="shared" ca="1" si="2408"/>
        <v>0</v>
      </c>
      <c r="AH988" s="18">
        <f t="shared" ca="1" si="2408"/>
        <v>0</v>
      </c>
      <c r="AI988" s="18">
        <f t="shared" ca="1" si="2408"/>
        <v>0</v>
      </c>
      <c r="AJ988" s="18">
        <f t="shared" ca="1" si="2408"/>
        <v>0</v>
      </c>
      <c r="AK988" s="18">
        <f t="shared" ca="1" si="2408"/>
        <v>0</v>
      </c>
      <c r="AL988" s="18">
        <f t="shared" ca="1" si="2408"/>
        <v>0</v>
      </c>
      <c r="AM988" s="18">
        <f t="shared" ca="1" si="2408"/>
        <v>0</v>
      </c>
      <c r="AN988" s="18">
        <f t="shared" ca="1" si="2408"/>
        <v>0</v>
      </c>
      <c r="AO988" s="18">
        <f t="shared" ca="1" si="2408"/>
        <v>0</v>
      </c>
      <c r="AP988" s="18">
        <f t="shared" ref="AP988:BU988" ca="1" si="2409">MAX($E$981*((AP$904+AP$818)&gt;BS_Rounding_Tolerance)-AP990*((AP$904+AP$818)&gt;BS_Rounding_Tolerance),0) * (1 - AP1025)*AP17</f>
        <v>0</v>
      </c>
      <c r="AQ988" s="18">
        <f t="shared" ca="1" si="2409"/>
        <v>0</v>
      </c>
      <c r="AR988" s="18">
        <f t="shared" ca="1" si="2409"/>
        <v>0</v>
      </c>
      <c r="AS988" s="18">
        <f t="shared" ca="1" si="2409"/>
        <v>0</v>
      </c>
      <c r="AT988" s="18">
        <f t="shared" ca="1" si="2409"/>
        <v>0</v>
      </c>
      <c r="AU988" s="18">
        <f t="shared" ca="1" si="2409"/>
        <v>0</v>
      </c>
      <c r="AV988" s="18">
        <f t="shared" ca="1" si="2409"/>
        <v>0</v>
      </c>
      <c r="AW988" s="18">
        <f t="shared" ca="1" si="2409"/>
        <v>0</v>
      </c>
      <c r="AX988" s="18">
        <f t="shared" ca="1" si="2409"/>
        <v>0</v>
      </c>
      <c r="AY988" s="18">
        <f t="shared" ca="1" si="2409"/>
        <v>0</v>
      </c>
      <c r="AZ988" s="18">
        <f t="shared" ca="1" si="2409"/>
        <v>0</v>
      </c>
      <c r="BA988" s="18">
        <f t="shared" ca="1" si="2409"/>
        <v>0</v>
      </c>
      <c r="BB988" s="18">
        <f t="shared" ca="1" si="2409"/>
        <v>0</v>
      </c>
      <c r="BC988" s="18">
        <f t="shared" ca="1" si="2409"/>
        <v>0</v>
      </c>
      <c r="BD988" s="18">
        <f t="shared" ca="1" si="2409"/>
        <v>0</v>
      </c>
      <c r="BE988" s="18">
        <f t="shared" ca="1" si="2409"/>
        <v>0</v>
      </c>
      <c r="BF988" s="18">
        <f t="shared" ca="1" si="2409"/>
        <v>0</v>
      </c>
      <c r="BG988" s="18">
        <f t="shared" ca="1" si="2409"/>
        <v>0</v>
      </c>
      <c r="BH988" s="18">
        <f t="shared" ca="1" si="2409"/>
        <v>0</v>
      </c>
      <c r="BI988" s="18">
        <f t="shared" ca="1" si="2409"/>
        <v>0</v>
      </c>
      <c r="BJ988" s="18">
        <f t="shared" ca="1" si="2409"/>
        <v>0</v>
      </c>
      <c r="BK988" s="18">
        <f t="shared" ca="1" si="2409"/>
        <v>0</v>
      </c>
      <c r="BL988" s="18">
        <f t="shared" ca="1" si="2409"/>
        <v>0</v>
      </c>
      <c r="BM988" s="18">
        <f t="shared" ca="1" si="2409"/>
        <v>0</v>
      </c>
      <c r="BN988" s="18">
        <f t="shared" ca="1" si="2409"/>
        <v>0</v>
      </c>
      <c r="BO988" s="18">
        <f t="shared" ca="1" si="2409"/>
        <v>0</v>
      </c>
      <c r="BP988" s="18">
        <f t="shared" ca="1" si="2409"/>
        <v>0</v>
      </c>
      <c r="BQ988" s="18">
        <f t="shared" ca="1" si="2409"/>
        <v>0</v>
      </c>
      <c r="BR988" s="18">
        <f t="shared" ca="1" si="2409"/>
        <v>0</v>
      </c>
      <c r="BS988" s="18">
        <f t="shared" ca="1" si="2409"/>
        <v>0</v>
      </c>
      <c r="BT988" s="18">
        <f t="shared" ca="1" si="2409"/>
        <v>0</v>
      </c>
      <c r="BU988" s="18">
        <f t="shared" ca="1" si="2409"/>
        <v>0</v>
      </c>
      <c r="BV988" s="18">
        <f t="shared" ref="BV988:DA988" ca="1" si="2410">MAX($E$981*((BV$904+BV$818)&gt;BS_Rounding_Tolerance)-BV990*((BV$904+BV$818)&gt;BS_Rounding_Tolerance),0) * (1 - BV1025)*BV17</f>
        <v>0</v>
      </c>
      <c r="BW988" s="18">
        <f t="shared" ca="1" si="2410"/>
        <v>0</v>
      </c>
      <c r="BX988" s="18">
        <f t="shared" ca="1" si="2410"/>
        <v>0</v>
      </c>
      <c r="BY988" s="18">
        <f t="shared" ca="1" si="2410"/>
        <v>0</v>
      </c>
      <c r="BZ988" s="18">
        <f t="shared" ca="1" si="2410"/>
        <v>0</v>
      </c>
      <c r="CA988" s="18">
        <f t="shared" ca="1" si="2410"/>
        <v>0</v>
      </c>
      <c r="CB988" s="18">
        <f t="shared" ca="1" si="2410"/>
        <v>0</v>
      </c>
      <c r="CC988" s="18">
        <f t="shared" ca="1" si="2410"/>
        <v>0</v>
      </c>
      <c r="CD988" s="18">
        <f t="shared" ca="1" si="2410"/>
        <v>0</v>
      </c>
      <c r="CE988" s="18">
        <f t="shared" ca="1" si="2410"/>
        <v>0</v>
      </c>
      <c r="CF988" s="18">
        <f t="shared" ca="1" si="2410"/>
        <v>0</v>
      </c>
      <c r="CG988" s="18">
        <f t="shared" ca="1" si="2410"/>
        <v>0</v>
      </c>
      <c r="CH988" s="18">
        <f t="shared" ca="1" si="2410"/>
        <v>0</v>
      </c>
      <c r="CI988" s="18">
        <f t="shared" ca="1" si="2410"/>
        <v>0</v>
      </c>
      <c r="CJ988" s="18">
        <f t="shared" ca="1" si="2410"/>
        <v>0</v>
      </c>
      <c r="CK988" s="18">
        <f t="shared" ca="1" si="2410"/>
        <v>0</v>
      </c>
      <c r="CL988" s="18">
        <f t="shared" ca="1" si="2410"/>
        <v>0</v>
      </c>
      <c r="CM988" s="18">
        <f t="shared" ca="1" si="2410"/>
        <v>0</v>
      </c>
      <c r="CN988" s="18">
        <f t="shared" ca="1" si="2410"/>
        <v>0</v>
      </c>
      <c r="CO988" s="18">
        <f t="shared" ca="1" si="2410"/>
        <v>0</v>
      </c>
      <c r="CP988" s="18">
        <f t="shared" ca="1" si="2410"/>
        <v>0</v>
      </c>
      <c r="CQ988" s="18">
        <f t="shared" ca="1" si="2410"/>
        <v>0</v>
      </c>
      <c r="CR988" s="18">
        <f t="shared" ca="1" si="2410"/>
        <v>0</v>
      </c>
      <c r="CS988" s="18">
        <f t="shared" ca="1" si="2410"/>
        <v>0</v>
      </c>
      <c r="CT988" s="18">
        <f t="shared" ca="1" si="2410"/>
        <v>0</v>
      </c>
      <c r="CU988" s="18">
        <f t="shared" ca="1" si="2410"/>
        <v>0</v>
      </c>
      <c r="CV988" s="18">
        <f t="shared" ca="1" si="2410"/>
        <v>0</v>
      </c>
      <c r="CW988" s="18">
        <f t="shared" ca="1" si="2410"/>
        <v>0</v>
      </c>
      <c r="CX988" s="18">
        <f t="shared" ca="1" si="2410"/>
        <v>0</v>
      </c>
      <c r="CY988" s="18">
        <f t="shared" ca="1" si="2410"/>
        <v>0</v>
      </c>
      <c r="CZ988" s="18">
        <f t="shared" ca="1" si="2410"/>
        <v>0</v>
      </c>
      <c r="DA988" s="18">
        <f t="shared" ca="1" si="2410"/>
        <v>0</v>
      </c>
      <c r="DB988" s="18">
        <f t="shared" ref="DB988:EG988" ca="1" si="2411">MAX($E$981*((DB$904+DB$818)&gt;BS_Rounding_Tolerance)-DB990*((DB$904+DB$818)&gt;BS_Rounding_Tolerance),0) * (1 - DB1025)*DB17</f>
        <v>0</v>
      </c>
      <c r="DC988" s="18">
        <f t="shared" ca="1" si="2411"/>
        <v>0</v>
      </c>
      <c r="DD988" s="18">
        <f t="shared" ca="1" si="2411"/>
        <v>0</v>
      </c>
      <c r="DE988" s="18">
        <f t="shared" ca="1" si="2411"/>
        <v>0</v>
      </c>
      <c r="DF988" s="18">
        <f t="shared" ca="1" si="2411"/>
        <v>0</v>
      </c>
      <c r="DG988" s="18">
        <f t="shared" ca="1" si="2411"/>
        <v>0</v>
      </c>
      <c r="DH988" s="18">
        <f t="shared" ca="1" si="2411"/>
        <v>0</v>
      </c>
      <c r="DI988" s="18">
        <f t="shared" ca="1" si="2411"/>
        <v>0</v>
      </c>
      <c r="DJ988" s="18">
        <f t="shared" ca="1" si="2411"/>
        <v>0</v>
      </c>
      <c r="DK988" s="18">
        <f t="shared" ca="1" si="2411"/>
        <v>0</v>
      </c>
      <c r="DL988" s="18">
        <f t="shared" ca="1" si="2411"/>
        <v>0</v>
      </c>
      <c r="DM988" s="18">
        <f t="shared" ca="1" si="2411"/>
        <v>0</v>
      </c>
      <c r="DN988" s="18">
        <f t="shared" ca="1" si="2411"/>
        <v>0</v>
      </c>
      <c r="DO988" s="18">
        <f t="shared" ca="1" si="2411"/>
        <v>0</v>
      </c>
      <c r="DP988" s="18">
        <f t="shared" ca="1" si="2411"/>
        <v>0</v>
      </c>
      <c r="DQ988" s="18">
        <f t="shared" ca="1" si="2411"/>
        <v>0</v>
      </c>
      <c r="DR988" s="18">
        <f t="shared" ca="1" si="2411"/>
        <v>0</v>
      </c>
      <c r="DS988" s="18">
        <f t="shared" ca="1" si="2411"/>
        <v>0</v>
      </c>
      <c r="DT988" s="18">
        <f t="shared" ca="1" si="2411"/>
        <v>0</v>
      </c>
      <c r="DU988" s="18">
        <f t="shared" ca="1" si="2411"/>
        <v>0</v>
      </c>
      <c r="DV988" s="18">
        <f t="shared" ca="1" si="2411"/>
        <v>0</v>
      </c>
      <c r="DW988" s="18">
        <f t="shared" ca="1" si="2411"/>
        <v>0</v>
      </c>
      <c r="DX988" s="18">
        <f t="shared" ca="1" si="2411"/>
        <v>0</v>
      </c>
      <c r="DY988" s="18">
        <f t="shared" ca="1" si="2411"/>
        <v>0</v>
      </c>
      <c r="DZ988" s="18">
        <f t="shared" ca="1" si="2411"/>
        <v>0</v>
      </c>
      <c r="EA988" s="18">
        <f t="shared" ca="1" si="2411"/>
        <v>0</v>
      </c>
      <c r="EB988" s="18">
        <f t="shared" ca="1" si="2411"/>
        <v>0</v>
      </c>
      <c r="EC988" s="18">
        <f t="shared" ca="1" si="2411"/>
        <v>0</v>
      </c>
      <c r="ED988" s="18">
        <f t="shared" ca="1" si="2411"/>
        <v>0</v>
      </c>
      <c r="EE988" s="18">
        <f t="shared" ca="1" si="2411"/>
        <v>0</v>
      </c>
      <c r="EF988" s="18">
        <f t="shared" ca="1" si="2411"/>
        <v>0</v>
      </c>
      <c r="EG988" s="18">
        <f t="shared" ca="1" si="2411"/>
        <v>0</v>
      </c>
      <c r="EH988" s="18">
        <f t="shared" ref="EH988:FR988" ca="1" si="2412">MAX($E$981*((EH$904+EH$818)&gt;BS_Rounding_Tolerance)-EH990*((EH$904+EH$818)&gt;BS_Rounding_Tolerance),0) * (1 - EH1025)*EH17</f>
        <v>0</v>
      </c>
      <c r="EI988" s="18">
        <f t="shared" ca="1" si="2412"/>
        <v>0</v>
      </c>
      <c r="EJ988" s="18">
        <f t="shared" ca="1" si="2412"/>
        <v>0</v>
      </c>
      <c r="EK988" s="18">
        <f t="shared" ca="1" si="2412"/>
        <v>0</v>
      </c>
      <c r="EL988" s="18">
        <f t="shared" ca="1" si="2412"/>
        <v>0</v>
      </c>
      <c r="EM988" s="18">
        <f t="shared" ca="1" si="2412"/>
        <v>0</v>
      </c>
      <c r="EN988" s="18">
        <f t="shared" ca="1" si="2412"/>
        <v>0</v>
      </c>
      <c r="EO988" s="18">
        <f t="shared" ca="1" si="2412"/>
        <v>0</v>
      </c>
      <c r="EP988" s="18">
        <f t="shared" ca="1" si="2412"/>
        <v>0</v>
      </c>
      <c r="EQ988" s="18">
        <f t="shared" ca="1" si="2412"/>
        <v>0</v>
      </c>
      <c r="ER988" s="18">
        <f t="shared" ca="1" si="2412"/>
        <v>0</v>
      </c>
      <c r="ES988" s="18">
        <f t="shared" ca="1" si="2412"/>
        <v>0</v>
      </c>
      <c r="ET988" s="18">
        <f t="shared" ca="1" si="2412"/>
        <v>0</v>
      </c>
      <c r="EU988" s="18">
        <f t="shared" ca="1" si="2412"/>
        <v>0</v>
      </c>
      <c r="EV988" s="18">
        <f t="shared" ca="1" si="2412"/>
        <v>0</v>
      </c>
      <c r="EW988" s="18">
        <f t="shared" ca="1" si="2412"/>
        <v>0</v>
      </c>
      <c r="EX988" s="18">
        <f t="shared" ca="1" si="2412"/>
        <v>0</v>
      </c>
      <c r="EY988" s="18">
        <f t="shared" ca="1" si="2412"/>
        <v>0</v>
      </c>
      <c r="EZ988" s="18">
        <f t="shared" ca="1" si="2412"/>
        <v>0</v>
      </c>
      <c r="FA988" s="18">
        <f t="shared" ca="1" si="2412"/>
        <v>0</v>
      </c>
      <c r="FB988" s="18">
        <f t="shared" ca="1" si="2412"/>
        <v>0</v>
      </c>
      <c r="FC988" s="18">
        <f t="shared" ca="1" si="2412"/>
        <v>0</v>
      </c>
      <c r="FD988" s="18">
        <f t="shared" ca="1" si="2412"/>
        <v>0</v>
      </c>
      <c r="FE988" s="18">
        <f t="shared" ca="1" si="2412"/>
        <v>0</v>
      </c>
      <c r="FF988" s="18">
        <f t="shared" ca="1" si="2412"/>
        <v>0</v>
      </c>
      <c r="FG988" s="18">
        <f t="shared" ca="1" si="2412"/>
        <v>0</v>
      </c>
      <c r="FH988" s="18">
        <f t="shared" ca="1" si="2412"/>
        <v>0</v>
      </c>
      <c r="FI988" s="18">
        <f t="shared" ca="1" si="2412"/>
        <v>0</v>
      </c>
      <c r="FJ988" s="18">
        <f t="shared" ca="1" si="2412"/>
        <v>0</v>
      </c>
      <c r="FK988" s="18">
        <f t="shared" ca="1" si="2412"/>
        <v>0</v>
      </c>
      <c r="FL988" s="18">
        <f t="shared" ca="1" si="2412"/>
        <v>0</v>
      </c>
      <c r="FM988" s="18">
        <f t="shared" ca="1" si="2412"/>
        <v>0</v>
      </c>
      <c r="FN988" s="18">
        <f t="shared" ca="1" si="2412"/>
        <v>0</v>
      </c>
      <c r="FO988" s="18">
        <f t="shared" ca="1" si="2412"/>
        <v>0</v>
      </c>
      <c r="FP988" s="18">
        <f t="shared" ca="1" si="2412"/>
        <v>0</v>
      </c>
      <c r="FQ988" s="18">
        <f t="shared" ca="1" si="2412"/>
        <v>0</v>
      </c>
      <c r="FR988" s="18">
        <f t="shared" ca="1" si="2412"/>
        <v>0</v>
      </c>
    </row>
    <row r="989" spans="3:174">
      <c r="D989" s="8"/>
    </row>
    <row r="990" spans="3:174">
      <c r="C990" t="s">
        <v>564</v>
      </c>
      <c r="D990" s="8" t="s">
        <v>974</v>
      </c>
      <c r="J990" s="109">
        <f t="shared" ref="J990:AO990" si="2413">I993</f>
        <v>0</v>
      </c>
      <c r="K990" s="109">
        <f t="shared" ca="1" si="2413"/>
        <v>0</v>
      </c>
      <c r="L990" s="109">
        <f t="shared" ca="1" si="2413"/>
        <v>0</v>
      </c>
      <c r="M990" s="109">
        <f t="shared" ca="1" si="2413"/>
        <v>0</v>
      </c>
      <c r="N990" s="109">
        <f t="shared" ca="1" si="2413"/>
        <v>0</v>
      </c>
      <c r="O990" s="109">
        <f t="shared" ca="1" si="2413"/>
        <v>0</v>
      </c>
      <c r="P990" s="109">
        <f t="shared" ca="1" si="2413"/>
        <v>0</v>
      </c>
      <c r="Q990" s="109">
        <f t="shared" ca="1" si="2413"/>
        <v>0</v>
      </c>
      <c r="R990" s="109">
        <f t="shared" ca="1" si="2413"/>
        <v>0</v>
      </c>
      <c r="S990" s="109">
        <f t="shared" ca="1" si="2413"/>
        <v>0</v>
      </c>
      <c r="T990" s="109">
        <f t="shared" ca="1" si="2413"/>
        <v>0</v>
      </c>
      <c r="U990" s="109">
        <f t="shared" ca="1" si="2413"/>
        <v>0</v>
      </c>
      <c r="V990" s="109">
        <f t="shared" ca="1" si="2413"/>
        <v>0</v>
      </c>
      <c r="W990" s="109">
        <f t="shared" ca="1" si="2413"/>
        <v>0</v>
      </c>
      <c r="X990" s="109">
        <f t="shared" ca="1" si="2413"/>
        <v>0</v>
      </c>
      <c r="Y990" s="109">
        <f t="shared" ca="1" si="2413"/>
        <v>0</v>
      </c>
      <c r="Z990" s="109">
        <f t="shared" ca="1" si="2413"/>
        <v>0</v>
      </c>
      <c r="AA990" s="109">
        <f t="shared" ca="1" si="2413"/>
        <v>0</v>
      </c>
      <c r="AB990" s="109">
        <f t="shared" ca="1" si="2413"/>
        <v>0</v>
      </c>
      <c r="AC990" s="109">
        <f t="shared" ca="1" si="2413"/>
        <v>0</v>
      </c>
      <c r="AD990" s="109">
        <f t="shared" ca="1" si="2413"/>
        <v>0</v>
      </c>
      <c r="AE990" s="109">
        <f t="shared" ca="1" si="2413"/>
        <v>0</v>
      </c>
      <c r="AF990" s="109">
        <f t="shared" ca="1" si="2413"/>
        <v>0</v>
      </c>
      <c r="AG990" s="109">
        <f t="shared" ca="1" si="2413"/>
        <v>0</v>
      </c>
      <c r="AH990" s="109">
        <f t="shared" ca="1" si="2413"/>
        <v>0</v>
      </c>
      <c r="AI990" s="109">
        <f t="shared" ca="1" si="2413"/>
        <v>0</v>
      </c>
      <c r="AJ990" s="109">
        <f t="shared" ca="1" si="2413"/>
        <v>0</v>
      </c>
      <c r="AK990" s="109">
        <f t="shared" ca="1" si="2413"/>
        <v>0</v>
      </c>
      <c r="AL990" s="109">
        <f t="shared" ca="1" si="2413"/>
        <v>0</v>
      </c>
      <c r="AM990" s="109">
        <f t="shared" ca="1" si="2413"/>
        <v>0</v>
      </c>
      <c r="AN990" s="109">
        <f t="shared" ca="1" si="2413"/>
        <v>0</v>
      </c>
      <c r="AO990" s="109">
        <f t="shared" ca="1" si="2413"/>
        <v>0</v>
      </c>
      <c r="AP990" s="109">
        <f t="shared" ref="AP990:BU990" ca="1" si="2414">AO993</f>
        <v>0</v>
      </c>
      <c r="AQ990" s="109">
        <f t="shared" ca="1" si="2414"/>
        <v>0</v>
      </c>
      <c r="AR990" s="109">
        <f t="shared" ca="1" si="2414"/>
        <v>0</v>
      </c>
      <c r="AS990" s="109">
        <f t="shared" ca="1" si="2414"/>
        <v>0</v>
      </c>
      <c r="AT990" s="109">
        <f t="shared" ca="1" si="2414"/>
        <v>0</v>
      </c>
      <c r="AU990" s="109">
        <f t="shared" ca="1" si="2414"/>
        <v>0</v>
      </c>
      <c r="AV990" s="109">
        <f t="shared" ca="1" si="2414"/>
        <v>0</v>
      </c>
      <c r="AW990" s="109">
        <f t="shared" ca="1" si="2414"/>
        <v>0</v>
      </c>
      <c r="AX990" s="109">
        <f ca="1">AW993</f>
        <v>0</v>
      </c>
      <c r="AY990" s="109">
        <f t="shared" ca="1" si="2414"/>
        <v>0</v>
      </c>
      <c r="AZ990" s="109">
        <f t="shared" ca="1" si="2414"/>
        <v>0</v>
      </c>
      <c r="BA990" s="109">
        <f t="shared" ca="1" si="2414"/>
        <v>0</v>
      </c>
      <c r="BB990" s="109">
        <f t="shared" ca="1" si="2414"/>
        <v>0</v>
      </c>
      <c r="BC990" s="109">
        <f t="shared" ca="1" si="2414"/>
        <v>0</v>
      </c>
      <c r="BD990" s="109">
        <f t="shared" ca="1" si="2414"/>
        <v>0</v>
      </c>
      <c r="BE990" s="109">
        <f t="shared" ca="1" si="2414"/>
        <v>0</v>
      </c>
      <c r="BF990" s="109">
        <f t="shared" ca="1" si="2414"/>
        <v>0</v>
      </c>
      <c r="BG990" s="109">
        <f t="shared" ca="1" si="2414"/>
        <v>0</v>
      </c>
      <c r="BH990" s="109">
        <f t="shared" ca="1" si="2414"/>
        <v>0</v>
      </c>
      <c r="BI990" s="109">
        <f t="shared" ca="1" si="2414"/>
        <v>0</v>
      </c>
      <c r="BJ990" s="109">
        <f t="shared" ca="1" si="2414"/>
        <v>0</v>
      </c>
      <c r="BK990" s="109">
        <f t="shared" ca="1" si="2414"/>
        <v>0</v>
      </c>
      <c r="BL990" s="109">
        <f t="shared" ca="1" si="2414"/>
        <v>0</v>
      </c>
      <c r="BM990" s="109">
        <f t="shared" ca="1" si="2414"/>
        <v>0</v>
      </c>
      <c r="BN990" s="109">
        <f t="shared" ca="1" si="2414"/>
        <v>0</v>
      </c>
      <c r="BO990" s="109">
        <f t="shared" ca="1" si="2414"/>
        <v>0</v>
      </c>
      <c r="BP990" s="109">
        <f t="shared" ca="1" si="2414"/>
        <v>0</v>
      </c>
      <c r="BQ990" s="109">
        <f t="shared" ca="1" si="2414"/>
        <v>0</v>
      </c>
      <c r="BR990" s="109">
        <f t="shared" ca="1" si="2414"/>
        <v>0</v>
      </c>
      <c r="BS990" s="109">
        <f t="shared" ca="1" si="2414"/>
        <v>0</v>
      </c>
      <c r="BT990" s="109">
        <f t="shared" ca="1" si="2414"/>
        <v>0</v>
      </c>
      <c r="BU990" s="109">
        <f t="shared" ca="1" si="2414"/>
        <v>0</v>
      </c>
      <c r="BV990" s="109">
        <f t="shared" ref="BV990:DA990" ca="1" si="2415">BU993</f>
        <v>0</v>
      </c>
      <c r="BW990" s="109">
        <f t="shared" ca="1" si="2415"/>
        <v>0</v>
      </c>
      <c r="BX990" s="109">
        <f t="shared" ca="1" si="2415"/>
        <v>0</v>
      </c>
      <c r="BY990" s="109">
        <f t="shared" ca="1" si="2415"/>
        <v>0</v>
      </c>
      <c r="BZ990" s="109">
        <f t="shared" ca="1" si="2415"/>
        <v>0</v>
      </c>
      <c r="CA990" s="109">
        <f t="shared" ca="1" si="2415"/>
        <v>0</v>
      </c>
      <c r="CB990" s="109">
        <f t="shared" ca="1" si="2415"/>
        <v>0</v>
      </c>
      <c r="CC990" s="109">
        <f t="shared" ca="1" si="2415"/>
        <v>0</v>
      </c>
      <c r="CD990" s="109">
        <f t="shared" ca="1" si="2415"/>
        <v>0</v>
      </c>
      <c r="CE990" s="109">
        <f t="shared" ca="1" si="2415"/>
        <v>0</v>
      </c>
      <c r="CF990" s="109">
        <f t="shared" ca="1" si="2415"/>
        <v>0</v>
      </c>
      <c r="CG990" s="109">
        <f t="shared" ca="1" si="2415"/>
        <v>0</v>
      </c>
      <c r="CH990" s="109">
        <f t="shared" ca="1" si="2415"/>
        <v>0</v>
      </c>
      <c r="CI990" s="109">
        <f t="shared" ca="1" si="2415"/>
        <v>0</v>
      </c>
      <c r="CJ990" s="109">
        <f t="shared" ca="1" si="2415"/>
        <v>0</v>
      </c>
      <c r="CK990" s="109">
        <f t="shared" ca="1" si="2415"/>
        <v>0</v>
      </c>
      <c r="CL990" s="109">
        <f t="shared" ca="1" si="2415"/>
        <v>0</v>
      </c>
      <c r="CM990" s="109">
        <f t="shared" ca="1" si="2415"/>
        <v>0</v>
      </c>
      <c r="CN990" s="109">
        <f t="shared" ca="1" si="2415"/>
        <v>0</v>
      </c>
      <c r="CO990" s="109">
        <f t="shared" ca="1" si="2415"/>
        <v>0</v>
      </c>
      <c r="CP990" s="109">
        <f t="shared" ca="1" si="2415"/>
        <v>0</v>
      </c>
      <c r="CQ990" s="109">
        <f t="shared" ca="1" si="2415"/>
        <v>0</v>
      </c>
      <c r="CR990" s="109">
        <f t="shared" ca="1" si="2415"/>
        <v>0</v>
      </c>
      <c r="CS990" s="109">
        <f t="shared" ca="1" si="2415"/>
        <v>0</v>
      </c>
      <c r="CT990" s="109">
        <f t="shared" ca="1" si="2415"/>
        <v>0</v>
      </c>
      <c r="CU990" s="109">
        <f t="shared" ca="1" si="2415"/>
        <v>0</v>
      </c>
      <c r="CV990" s="109">
        <f t="shared" ca="1" si="2415"/>
        <v>0</v>
      </c>
      <c r="CW990" s="109">
        <f t="shared" ca="1" si="2415"/>
        <v>0</v>
      </c>
      <c r="CX990" s="109">
        <f t="shared" ca="1" si="2415"/>
        <v>0</v>
      </c>
      <c r="CY990" s="109">
        <f t="shared" ca="1" si="2415"/>
        <v>0</v>
      </c>
      <c r="CZ990" s="109">
        <f t="shared" ca="1" si="2415"/>
        <v>0</v>
      </c>
      <c r="DA990" s="109">
        <f t="shared" ca="1" si="2415"/>
        <v>0</v>
      </c>
      <c r="DB990" s="109">
        <f t="shared" ref="DB990:EG990" ca="1" si="2416">DA993</f>
        <v>0</v>
      </c>
      <c r="DC990" s="109">
        <f t="shared" ca="1" si="2416"/>
        <v>0</v>
      </c>
      <c r="DD990" s="109">
        <f t="shared" ca="1" si="2416"/>
        <v>0</v>
      </c>
      <c r="DE990" s="109">
        <f t="shared" ca="1" si="2416"/>
        <v>0</v>
      </c>
      <c r="DF990" s="109">
        <f t="shared" ca="1" si="2416"/>
        <v>0</v>
      </c>
      <c r="DG990" s="109">
        <f t="shared" ca="1" si="2416"/>
        <v>0</v>
      </c>
      <c r="DH990" s="109">
        <f t="shared" ca="1" si="2416"/>
        <v>0</v>
      </c>
      <c r="DI990" s="109">
        <f t="shared" ca="1" si="2416"/>
        <v>0</v>
      </c>
      <c r="DJ990" s="109">
        <f t="shared" ca="1" si="2416"/>
        <v>0</v>
      </c>
      <c r="DK990" s="109">
        <f t="shared" ca="1" si="2416"/>
        <v>0</v>
      </c>
      <c r="DL990" s="109">
        <f t="shared" ca="1" si="2416"/>
        <v>0</v>
      </c>
      <c r="DM990" s="109">
        <f t="shared" ca="1" si="2416"/>
        <v>0</v>
      </c>
      <c r="DN990" s="109">
        <f t="shared" ca="1" si="2416"/>
        <v>0</v>
      </c>
      <c r="DO990" s="109">
        <f t="shared" ca="1" si="2416"/>
        <v>0</v>
      </c>
      <c r="DP990" s="109">
        <f t="shared" ca="1" si="2416"/>
        <v>0</v>
      </c>
      <c r="DQ990" s="109">
        <f t="shared" ca="1" si="2416"/>
        <v>0</v>
      </c>
      <c r="DR990" s="109">
        <f t="shared" ca="1" si="2416"/>
        <v>0</v>
      </c>
      <c r="DS990" s="109">
        <f t="shared" ca="1" si="2416"/>
        <v>0</v>
      </c>
      <c r="DT990" s="109">
        <f t="shared" ca="1" si="2416"/>
        <v>0</v>
      </c>
      <c r="DU990" s="109">
        <f t="shared" ca="1" si="2416"/>
        <v>0</v>
      </c>
      <c r="DV990" s="109">
        <f t="shared" ca="1" si="2416"/>
        <v>0</v>
      </c>
      <c r="DW990" s="109">
        <f t="shared" ca="1" si="2416"/>
        <v>0</v>
      </c>
      <c r="DX990" s="109">
        <f t="shared" ca="1" si="2416"/>
        <v>0</v>
      </c>
      <c r="DY990" s="109">
        <f t="shared" ca="1" si="2416"/>
        <v>0</v>
      </c>
      <c r="DZ990" s="109">
        <f t="shared" ca="1" si="2416"/>
        <v>0</v>
      </c>
      <c r="EA990" s="109">
        <f t="shared" ca="1" si="2416"/>
        <v>0</v>
      </c>
      <c r="EB990" s="109">
        <f t="shared" ca="1" si="2416"/>
        <v>0</v>
      </c>
      <c r="EC990" s="109">
        <f t="shared" ca="1" si="2416"/>
        <v>0</v>
      </c>
      <c r="ED990" s="109">
        <f t="shared" ca="1" si="2416"/>
        <v>0</v>
      </c>
      <c r="EE990" s="109">
        <f t="shared" ca="1" si="2416"/>
        <v>0</v>
      </c>
      <c r="EF990" s="109">
        <f t="shared" ca="1" si="2416"/>
        <v>0</v>
      </c>
      <c r="EG990" s="109">
        <f t="shared" ca="1" si="2416"/>
        <v>0</v>
      </c>
      <c r="EH990" s="109">
        <f t="shared" ref="EH990:FM990" ca="1" si="2417">EG993</f>
        <v>0</v>
      </c>
      <c r="EI990" s="109">
        <f t="shared" ca="1" si="2417"/>
        <v>0</v>
      </c>
      <c r="EJ990" s="109">
        <f t="shared" ca="1" si="2417"/>
        <v>0</v>
      </c>
      <c r="EK990" s="109">
        <f t="shared" ca="1" si="2417"/>
        <v>0</v>
      </c>
      <c r="EL990" s="109">
        <f t="shared" ca="1" si="2417"/>
        <v>0</v>
      </c>
      <c r="EM990" s="109">
        <f t="shared" ca="1" si="2417"/>
        <v>0</v>
      </c>
      <c r="EN990" s="109">
        <f t="shared" ca="1" si="2417"/>
        <v>0</v>
      </c>
      <c r="EO990" s="109">
        <f t="shared" ca="1" si="2417"/>
        <v>0</v>
      </c>
      <c r="EP990" s="109">
        <f t="shared" ca="1" si="2417"/>
        <v>0</v>
      </c>
      <c r="EQ990" s="109">
        <f t="shared" ca="1" si="2417"/>
        <v>0</v>
      </c>
      <c r="ER990" s="109">
        <f t="shared" ca="1" si="2417"/>
        <v>0</v>
      </c>
      <c r="ES990" s="109">
        <f t="shared" ca="1" si="2417"/>
        <v>0</v>
      </c>
      <c r="ET990" s="109">
        <f t="shared" ca="1" si="2417"/>
        <v>0</v>
      </c>
      <c r="EU990" s="109">
        <f t="shared" ca="1" si="2417"/>
        <v>0</v>
      </c>
      <c r="EV990" s="109">
        <f t="shared" ca="1" si="2417"/>
        <v>0</v>
      </c>
      <c r="EW990" s="109">
        <f t="shared" ca="1" si="2417"/>
        <v>0</v>
      </c>
      <c r="EX990" s="109">
        <f t="shared" ca="1" si="2417"/>
        <v>0</v>
      </c>
      <c r="EY990" s="109">
        <f t="shared" ca="1" si="2417"/>
        <v>0</v>
      </c>
      <c r="EZ990" s="109">
        <f t="shared" ca="1" si="2417"/>
        <v>0</v>
      </c>
      <c r="FA990" s="109">
        <f t="shared" ca="1" si="2417"/>
        <v>0</v>
      </c>
      <c r="FB990" s="109">
        <f t="shared" ca="1" si="2417"/>
        <v>0</v>
      </c>
      <c r="FC990" s="109">
        <f t="shared" ca="1" si="2417"/>
        <v>0</v>
      </c>
      <c r="FD990" s="109">
        <f t="shared" ca="1" si="2417"/>
        <v>0</v>
      </c>
      <c r="FE990" s="109">
        <f t="shared" ca="1" si="2417"/>
        <v>0</v>
      </c>
      <c r="FF990" s="109">
        <f t="shared" ca="1" si="2417"/>
        <v>0</v>
      </c>
      <c r="FG990" s="109">
        <f t="shared" ca="1" si="2417"/>
        <v>0</v>
      </c>
      <c r="FH990" s="109">
        <f t="shared" ca="1" si="2417"/>
        <v>0</v>
      </c>
      <c r="FI990" s="109">
        <f t="shared" ca="1" si="2417"/>
        <v>0</v>
      </c>
      <c r="FJ990" s="109">
        <f t="shared" ca="1" si="2417"/>
        <v>0</v>
      </c>
      <c r="FK990" s="109">
        <f t="shared" ca="1" si="2417"/>
        <v>0</v>
      </c>
      <c r="FL990" s="109">
        <f t="shared" ca="1" si="2417"/>
        <v>0</v>
      </c>
      <c r="FM990" s="109">
        <f t="shared" ca="1" si="2417"/>
        <v>0</v>
      </c>
      <c r="FN990" s="109">
        <f ca="1">FM993</f>
        <v>0</v>
      </c>
      <c r="FO990" s="109">
        <f ca="1">FN993</f>
        <v>0</v>
      </c>
      <c r="FP990" s="109">
        <f ca="1">FO993</f>
        <v>0</v>
      </c>
      <c r="FQ990" s="109">
        <f ca="1">FP993</f>
        <v>0</v>
      </c>
      <c r="FR990" s="109">
        <f ca="1">FQ993</f>
        <v>0</v>
      </c>
    </row>
    <row r="991" spans="3:174">
      <c r="C991" s="97" t="s">
        <v>565</v>
      </c>
      <c r="D991" s="213" t="s">
        <v>974</v>
      </c>
      <c r="I991" s="168">
        <f ca="1">SUM(J991:FR991)</f>
        <v>0</v>
      </c>
      <c r="J991" s="18">
        <f t="shared" ref="J991:AO991" ca="1" si="2418">MIN(-J985,MAX(J988,0))*J$848*($E$925&gt;0)</f>
        <v>0</v>
      </c>
      <c r="K991" s="18">
        <f t="shared" ca="1" si="2418"/>
        <v>0</v>
      </c>
      <c r="L991" s="18">
        <f t="shared" ca="1" si="2418"/>
        <v>0</v>
      </c>
      <c r="M991" s="18">
        <f t="shared" ca="1" si="2418"/>
        <v>0</v>
      </c>
      <c r="N991" s="18">
        <f t="shared" ca="1" si="2418"/>
        <v>0</v>
      </c>
      <c r="O991" s="18">
        <f t="shared" ca="1" si="2418"/>
        <v>0</v>
      </c>
      <c r="P991" s="18">
        <f t="shared" ca="1" si="2418"/>
        <v>0</v>
      </c>
      <c r="Q991" s="18">
        <f t="shared" ca="1" si="2418"/>
        <v>0</v>
      </c>
      <c r="R991" s="18">
        <f t="shared" ca="1" si="2418"/>
        <v>0</v>
      </c>
      <c r="S991" s="18">
        <f t="shared" ca="1" si="2418"/>
        <v>0</v>
      </c>
      <c r="T991" s="18">
        <f t="shared" ca="1" si="2418"/>
        <v>0</v>
      </c>
      <c r="U991" s="18">
        <f t="shared" ca="1" si="2418"/>
        <v>0</v>
      </c>
      <c r="V991" s="18">
        <f t="shared" ca="1" si="2418"/>
        <v>0</v>
      </c>
      <c r="W991" s="18">
        <f t="shared" ca="1" si="2418"/>
        <v>0</v>
      </c>
      <c r="X991" s="18">
        <f t="shared" ca="1" si="2418"/>
        <v>0</v>
      </c>
      <c r="Y991" s="18">
        <f t="shared" ca="1" si="2418"/>
        <v>0</v>
      </c>
      <c r="Z991" s="18">
        <f t="shared" ca="1" si="2418"/>
        <v>0</v>
      </c>
      <c r="AA991" s="18">
        <f t="shared" ca="1" si="2418"/>
        <v>0</v>
      </c>
      <c r="AB991" s="18">
        <f t="shared" ca="1" si="2418"/>
        <v>0</v>
      </c>
      <c r="AC991" s="18">
        <f t="shared" ca="1" si="2418"/>
        <v>0</v>
      </c>
      <c r="AD991" s="18">
        <f t="shared" ca="1" si="2418"/>
        <v>0</v>
      </c>
      <c r="AE991" s="18">
        <f t="shared" ca="1" si="2418"/>
        <v>0</v>
      </c>
      <c r="AF991" s="18">
        <f t="shared" ca="1" si="2418"/>
        <v>0</v>
      </c>
      <c r="AG991" s="18">
        <f t="shared" ca="1" si="2418"/>
        <v>0</v>
      </c>
      <c r="AH991" s="18">
        <f t="shared" ca="1" si="2418"/>
        <v>0</v>
      </c>
      <c r="AI991" s="18">
        <f t="shared" ca="1" si="2418"/>
        <v>0</v>
      </c>
      <c r="AJ991" s="18">
        <f t="shared" ca="1" si="2418"/>
        <v>0</v>
      </c>
      <c r="AK991" s="18">
        <f t="shared" ca="1" si="2418"/>
        <v>0</v>
      </c>
      <c r="AL991" s="18">
        <f t="shared" ca="1" si="2418"/>
        <v>0</v>
      </c>
      <c r="AM991" s="18">
        <f t="shared" ca="1" si="2418"/>
        <v>0</v>
      </c>
      <c r="AN991" s="18">
        <f t="shared" ca="1" si="2418"/>
        <v>0</v>
      </c>
      <c r="AO991" s="18">
        <f t="shared" ca="1" si="2418"/>
        <v>0</v>
      </c>
      <c r="AP991" s="18">
        <f t="shared" ref="AP991:BU991" ca="1" si="2419">MIN(-AP985,MAX(AP988,0))*AP$848*($E$925&gt;0)</f>
        <v>0</v>
      </c>
      <c r="AQ991" s="18">
        <f t="shared" ca="1" si="2419"/>
        <v>0</v>
      </c>
      <c r="AR991" s="18">
        <f t="shared" ca="1" si="2419"/>
        <v>0</v>
      </c>
      <c r="AS991" s="18">
        <f t="shared" ca="1" si="2419"/>
        <v>0</v>
      </c>
      <c r="AT991" s="18">
        <f t="shared" ca="1" si="2419"/>
        <v>0</v>
      </c>
      <c r="AU991" s="18">
        <f t="shared" ca="1" si="2419"/>
        <v>0</v>
      </c>
      <c r="AV991" s="18">
        <f t="shared" ca="1" si="2419"/>
        <v>0</v>
      </c>
      <c r="AW991" s="18">
        <f t="shared" ca="1" si="2419"/>
        <v>0</v>
      </c>
      <c r="AX991" s="18">
        <f t="shared" ca="1" si="2419"/>
        <v>0</v>
      </c>
      <c r="AY991" s="18">
        <f t="shared" ca="1" si="2419"/>
        <v>0</v>
      </c>
      <c r="AZ991" s="18">
        <f t="shared" ca="1" si="2419"/>
        <v>0</v>
      </c>
      <c r="BA991" s="18">
        <f t="shared" ca="1" si="2419"/>
        <v>0</v>
      </c>
      <c r="BB991" s="18">
        <f t="shared" ca="1" si="2419"/>
        <v>0</v>
      </c>
      <c r="BC991" s="18">
        <f t="shared" ca="1" si="2419"/>
        <v>0</v>
      </c>
      <c r="BD991" s="18">
        <f t="shared" ca="1" si="2419"/>
        <v>0</v>
      </c>
      <c r="BE991" s="18">
        <f t="shared" ca="1" si="2419"/>
        <v>0</v>
      </c>
      <c r="BF991" s="18">
        <f t="shared" ca="1" si="2419"/>
        <v>0</v>
      </c>
      <c r="BG991" s="18">
        <f t="shared" ca="1" si="2419"/>
        <v>0</v>
      </c>
      <c r="BH991" s="18">
        <f t="shared" ca="1" si="2419"/>
        <v>0</v>
      </c>
      <c r="BI991" s="18">
        <f t="shared" ca="1" si="2419"/>
        <v>0</v>
      </c>
      <c r="BJ991" s="18">
        <f t="shared" ca="1" si="2419"/>
        <v>0</v>
      </c>
      <c r="BK991" s="18">
        <f t="shared" ca="1" si="2419"/>
        <v>0</v>
      </c>
      <c r="BL991" s="18">
        <f t="shared" ca="1" si="2419"/>
        <v>0</v>
      </c>
      <c r="BM991" s="18">
        <f t="shared" ca="1" si="2419"/>
        <v>0</v>
      </c>
      <c r="BN991" s="18">
        <f t="shared" ca="1" si="2419"/>
        <v>0</v>
      </c>
      <c r="BO991" s="18">
        <f t="shared" ca="1" si="2419"/>
        <v>0</v>
      </c>
      <c r="BP991" s="18">
        <f t="shared" ca="1" si="2419"/>
        <v>0</v>
      </c>
      <c r="BQ991" s="18">
        <f t="shared" ca="1" si="2419"/>
        <v>0</v>
      </c>
      <c r="BR991" s="18">
        <f t="shared" ca="1" si="2419"/>
        <v>0</v>
      </c>
      <c r="BS991" s="18">
        <f t="shared" ca="1" si="2419"/>
        <v>0</v>
      </c>
      <c r="BT991" s="18">
        <f t="shared" ca="1" si="2419"/>
        <v>0</v>
      </c>
      <c r="BU991" s="18">
        <f t="shared" ca="1" si="2419"/>
        <v>0</v>
      </c>
      <c r="BV991" s="18">
        <f t="shared" ref="BV991:DA991" ca="1" si="2420">MIN(-BV985,MAX(BV988,0))*BV$848*($E$925&gt;0)</f>
        <v>0</v>
      </c>
      <c r="BW991" s="18">
        <f t="shared" ca="1" si="2420"/>
        <v>0</v>
      </c>
      <c r="BX991" s="18">
        <f t="shared" ca="1" si="2420"/>
        <v>0</v>
      </c>
      <c r="BY991" s="18">
        <f t="shared" ca="1" si="2420"/>
        <v>0</v>
      </c>
      <c r="BZ991" s="18">
        <f t="shared" ca="1" si="2420"/>
        <v>0</v>
      </c>
      <c r="CA991" s="18">
        <f t="shared" ca="1" si="2420"/>
        <v>0</v>
      </c>
      <c r="CB991" s="18">
        <f t="shared" ca="1" si="2420"/>
        <v>0</v>
      </c>
      <c r="CC991" s="18">
        <f t="shared" ca="1" si="2420"/>
        <v>0</v>
      </c>
      <c r="CD991" s="18">
        <f t="shared" ca="1" si="2420"/>
        <v>0</v>
      </c>
      <c r="CE991" s="18">
        <f t="shared" ca="1" si="2420"/>
        <v>0</v>
      </c>
      <c r="CF991" s="18">
        <f t="shared" ca="1" si="2420"/>
        <v>0</v>
      </c>
      <c r="CG991" s="18">
        <f t="shared" ca="1" si="2420"/>
        <v>0</v>
      </c>
      <c r="CH991" s="18">
        <f t="shared" ca="1" si="2420"/>
        <v>0</v>
      </c>
      <c r="CI991" s="18">
        <f t="shared" ca="1" si="2420"/>
        <v>0</v>
      </c>
      <c r="CJ991" s="18">
        <f t="shared" ca="1" si="2420"/>
        <v>0</v>
      </c>
      <c r="CK991" s="18">
        <f t="shared" ca="1" si="2420"/>
        <v>0</v>
      </c>
      <c r="CL991" s="18">
        <f t="shared" ca="1" si="2420"/>
        <v>0</v>
      </c>
      <c r="CM991" s="18">
        <f t="shared" ca="1" si="2420"/>
        <v>0</v>
      </c>
      <c r="CN991" s="18">
        <f t="shared" ca="1" si="2420"/>
        <v>0</v>
      </c>
      <c r="CO991" s="18">
        <f t="shared" ca="1" si="2420"/>
        <v>0</v>
      </c>
      <c r="CP991" s="18">
        <f t="shared" ca="1" si="2420"/>
        <v>0</v>
      </c>
      <c r="CQ991" s="18">
        <f t="shared" ca="1" si="2420"/>
        <v>0</v>
      </c>
      <c r="CR991" s="18">
        <f t="shared" ca="1" si="2420"/>
        <v>0</v>
      </c>
      <c r="CS991" s="18">
        <f t="shared" ca="1" si="2420"/>
        <v>0</v>
      </c>
      <c r="CT991" s="18">
        <f t="shared" ca="1" si="2420"/>
        <v>0</v>
      </c>
      <c r="CU991" s="18">
        <f t="shared" ca="1" si="2420"/>
        <v>0</v>
      </c>
      <c r="CV991" s="18">
        <f t="shared" ca="1" si="2420"/>
        <v>0</v>
      </c>
      <c r="CW991" s="18">
        <f t="shared" ca="1" si="2420"/>
        <v>0</v>
      </c>
      <c r="CX991" s="18">
        <f t="shared" ca="1" si="2420"/>
        <v>0</v>
      </c>
      <c r="CY991" s="18">
        <f t="shared" ca="1" si="2420"/>
        <v>0</v>
      </c>
      <c r="CZ991" s="18">
        <f t="shared" ca="1" si="2420"/>
        <v>0</v>
      </c>
      <c r="DA991" s="18">
        <f t="shared" ca="1" si="2420"/>
        <v>0</v>
      </c>
      <c r="DB991" s="18">
        <f t="shared" ref="DB991:EG991" ca="1" si="2421">MIN(-DB985,MAX(DB988,0))*DB$848*($E$925&gt;0)</f>
        <v>0</v>
      </c>
      <c r="DC991" s="18">
        <f t="shared" ca="1" si="2421"/>
        <v>0</v>
      </c>
      <c r="DD991" s="18">
        <f t="shared" ca="1" si="2421"/>
        <v>0</v>
      </c>
      <c r="DE991" s="18">
        <f t="shared" ca="1" si="2421"/>
        <v>0</v>
      </c>
      <c r="DF991" s="18">
        <f t="shared" ca="1" si="2421"/>
        <v>0</v>
      </c>
      <c r="DG991" s="18">
        <f t="shared" ca="1" si="2421"/>
        <v>0</v>
      </c>
      <c r="DH991" s="18">
        <f t="shared" ca="1" si="2421"/>
        <v>0</v>
      </c>
      <c r="DI991" s="18">
        <f t="shared" ca="1" si="2421"/>
        <v>0</v>
      </c>
      <c r="DJ991" s="18">
        <f t="shared" ca="1" si="2421"/>
        <v>0</v>
      </c>
      <c r="DK991" s="18">
        <f t="shared" ca="1" si="2421"/>
        <v>0</v>
      </c>
      <c r="DL991" s="18">
        <f t="shared" ca="1" si="2421"/>
        <v>0</v>
      </c>
      <c r="DM991" s="18">
        <f t="shared" ca="1" si="2421"/>
        <v>0</v>
      </c>
      <c r="DN991" s="18">
        <f t="shared" ca="1" si="2421"/>
        <v>0</v>
      </c>
      <c r="DO991" s="18">
        <f t="shared" ca="1" si="2421"/>
        <v>0</v>
      </c>
      <c r="DP991" s="18">
        <f t="shared" ca="1" si="2421"/>
        <v>0</v>
      </c>
      <c r="DQ991" s="18">
        <f t="shared" ca="1" si="2421"/>
        <v>0</v>
      </c>
      <c r="DR991" s="18">
        <f t="shared" ca="1" si="2421"/>
        <v>0</v>
      </c>
      <c r="DS991" s="18">
        <f t="shared" ca="1" si="2421"/>
        <v>0</v>
      </c>
      <c r="DT991" s="18">
        <f t="shared" ca="1" si="2421"/>
        <v>0</v>
      </c>
      <c r="DU991" s="18">
        <f t="shared" ca="1" si="2421"/>
        <v>0</v>
      </c>
      <c r="DV991" s="18">
        <f t="shared" ca="1" si="2421"/>
        <v>0</v>
      </c>
      <c r="DW991" s="18">
        <f t="shared" ca="1" si="2421"/>
        <v>0</v>
      </c>
      <c r="DX991" s="18">
        <f t="shared" ca="1" si="2421"/>
        <v>0</v>
      </c>
      <c r="DY991" s="18">
        <f t="shared" ca="1" si="2421"/>
        <v>0</v>
      </c>
      <c r="DZ991" s="18">
        <f t="shared" ca="1" si="2421"/>
        <v>0</v>
      </c>
      <c r="EA991" s="18">
        <f t="shared" ca="1" si="2421"/>
        <v>0</v>
      </c>
      <c r="EB991" s="18">
        <f t="shared" ca="1" si="2421"/>
        <v>0</v>
      </c>
      <c r="EC991" s="18">
        <f t="shared" ca="1" si="2421"/>
        <v>0</v>
      </c>
      <c r="ED991" s="18">
        <f t="shared" ca="1" si="2421"/>
        <v>0</v>
      </c>
      <c r="EE991" s="18">
        <f t="shared" ca="1" si="2421"/>
        <v>0</v>
      </c>
      <c r="EF991" s="18">
        <f t="shared" ca="1" si="2421"/>
        <v>0</v>
      </c>
      <c r="EG991" s="18">
        <f t="shared" ca="1" si="2421"/>
        <v>0</v>
      </c>
      <c r="EH991" s="18">
        <f t="shared" ref="EH991:FR991" ca="1" si="2422">MIN(-EH985,MAX(EH988,0))*EH$848*($E$925&gt;0)</f>
        <v>0</v>
      </c>
      <c r="EI991" s="18">
        <f t="shared" ca="1" si="2422"/>
        <v>0</v>
      </c>
      <c r="EJ991" s="18">
        <f t="shared" ca="1" si="2422"/>
        <v>0</v>
      </c>
      <c r="EK991" s="18">
        <f t="shared" ca="1" si="2422"/>
        <v>0</v>
      </c>
      <c r="EL991" s="18">
        <f t="shared" ca="1" si="2422"/>
        <v>0</v>
      </c>
      <c r="EM991" s="18">
        <f t="shared" ca="1" si="2422"/>
        <v>0</v>
      </c>
      <c r="EN991" s="18">
        <f t="shared" ca="1" si="2422"/>
        <v>0</v>
      </c>
      <c r="EO991" s="18">
        <f t="shared" ca="1" si="2422"/>
        <v>0</v>
      </c>
      <c r="EP991" s="18">
        <f t="shared" ca="1" si="2422"/>
        <v>0</v>
      </c>
      <c r="EQ991" s="18">
        <f t="shared" ca="1" si="2422"/>
        <v>0</v>
      </c>
      <c r="ER991" s="18">
        <f t="shared" ca="1" si="2422"/>
        <v>0</v>
      </c>
      <c r="ES991" s="18">
        <f t="shared" ca="1" si="2422"/>
        <v>0</v>
      </c>
      <c r="ET991" s="18">
        <f t="shared" ca="1" si="2422"/>
        <v>0</v>
      </c>
      <c r="EU991" s="18">
        <f t="shared" ca="1" si="2422"/>
        <v>0</v>
      </c>
      <c r="EV991" s="18">
        <f t="shared" ca="1" si="2422"/>
        <v>0</v>
      </c>
      <c r="EW991" s="18">
        <f t="shared" ca="1" si="2422"/>
        <v>0</v>
      </c>
      <c r="EX991" s="18">
        <f t="shared" ca="1" si="2422"/>
        <v>0</v>
      </c>
      <c r="EY991" s="18">
        <f t="shared" ca="1" si="2422"/>
        <v>0</v>
      </c>
      <c r="EZ991" s="18">
        <f t="shared" ca="1" si="2422"/>
        <v>0</v>
      </c>
      <c r="FA991" s="18">
        <f t="shared" ca="1" si="2422"/>
        <v>0</v>
      </c>
      <c r="FB991" s="18">
        <f t="shared" ca="1" si="2422"/>
        <v>0</v>
      </c>
      <c r="FC991" s="18">
        <f t="shared" ca="1" si="2422"/>
        <v>0</v>
      </c>
      <c r="FD991" s="18">
        <f t="shared" ca="1" si="2422"/>
        <v>0</v>
      </c>
      <c r="FE991" s="18">
        <f t="shared" ca="1" si="2422"/>
        <v>0</v>
      </c>
      <c r="FF991" s="18">
        <f t="shared" ca="1" si="2422"/>
        <v>0</v>
      </c>
      <c r="FG991" s="18">
        <f t="shared" ca="1" si="2422"/>
        <v>0</v>
      </c>
      <c r="FH991" s="18">
        <f t="shared" ca="1" si="2422"/>
        <v>0</v>
      </c>
      <c r="FI991" s="18">
        <f t="shared" ca="1" si="2422"/>
        <v>0</v>
      </c>
      <c r="FJ991" s="18">
        <f t="shared" ca="1" si="2422"/>
        <v>0</v>
      </c>
      <c r="FK991" s="18">
        <f t="shared" ca="1" si="2422"/>
        <v>0</v>
      </c>
      <c r="FL991" s="18">
        <f t="shared" ca="1" si="2422"/>
        <v>0</v>
      </c>
      <c r="FM991" s="18">
        <f t="shared" ca="1" si="2422"/>
        <v>0</v>
      </c>
      <c r="FN991" s="18">
        <f t="shared" ca="1" si="2422"/>
        <v>0</v>
      </c>
      <c r="FO991" s="18">
        <f t="shared" ca="1" si="2422"/>
        <v>0</v>
      </c>
      <c r="FP991" s="18">
        <f t="shared" ca="1" si="2422"/>
        <v>0</v>
      </c>
      <c r="FQ991" s="18">
        <f t="shared" ca="1" si="2422"/>
        <v>0</v>
      </c>
      <c r="FR991" s="18">
        <f t="shared" ca="1" si="2422"/>
        <v>0</v>
      </c>
    </row>
    <row r="992" spans="3:174">
      <c r="C992" t="s">
        <v>566</v>
      </c>
      <c r="D992" s="8" t="s">
        <v>974</v>
      </c>
      <c r="I992" s="168">
        <f ca="1">SUM(J992:FR992)</f>
        <v>0</v>
      </c>
      <c r="J992" s="18">
        <f t="shared" ref="J992:AO992" ca="1" si="2423">-MIN(J990,MAX(J986,0))</f>
        <v>0</v>
      </c>
      <c r="K992" s="18">
        <f t="shared" ca="1" si="2423"/>
        <v>0</v>
      </c>
      <c r="L992" s="18">
        <f t="shared" ca="1" si="2423"/>
        <v>0</v>
      </c>
      <c r="M992" s="18">
        <f t="shared" ca="1" si="2423"/>
        <v>0</v>
      </c>
      <c r="N992" s="18">
        <f t="shared" ca="1" si="2423"/>
        <v>0</v>
      </c>
      <c r="O992" s="18">
        <f t="shared" ca="1" si="2423"/>
        <v>0</v>
      </c>
      <c r="P992" s="18">
        <f t="shared" ca="1" si="2423"/>
        <v>0</v>
      </c>
      <c r="Q992" s="18">
        <f t="shared" ca="1" si="2423"/>
        <v>0</v>
      </c>
      <c r="R992" s="18">
        <f t="shared" ca="1" si="2423"/>
        <v>0</v>
      </c>
      <c r="S992" s="18">
        <f t="shared" ca="1" si="2423"/>
        <v>0</v>
      </c>
      <c r="T992" s="18">
        <f t="shared" ca="1" si="2423"/>
        <v>0</v>
      </c>
      <c r="U992" s="18">
        <f t="shared" ca="1" si="2423"/>
        <v>0</v>
      </c>
      <c r="V992" s="18">
        <f t="shared" ca="1" si="2423"/>
        <v>0</v>
      </c>
      <c r="W992" s="18">
        <f t="shared" ca="1" si="2423"/>
        <v>0</v>
      </c>
      <c r="X992" s="18">
        <f t="shared" ca="1" si="2423"/>
        <v>0</v>
      </c>
      <c r="Y992" s="18">
        <f t="shared" ca="1" si="2423"/>
        <v>0</v>
      </c>
      <c r="Z992" s="18">
        <f t="shared" ca="1" si="2423"/>
        <v>0</v>
      </c>
      <c r="AA992" s="18">
        <f t="shared" ca="1" si="2423"/>
        <v>0</v>
      </c>
      <c r="AB992" s="18">
        <f t="shared" ca="1" si="2423"/>
        <v>0</v>
      </c>
      <c r="AC992" s="18">
        <f t="shared" ca="1" si="2423"/>
        <v>0</v>
      </c>
      <c r="AD992" s="18">
        <f t="shared" ca="1" si="2423"/>
        <v>0</v>
      </c>
      <c r="AE992" s="18">
        <f t="shared" ca="1" si="2423"/>
        <v>0</v>
      </c>
      <c r="AF992" s="18">
        <f t="shared" ca="1" si="2423"/>
        <v>0</v>
      </c>
      <c r="AG992" s="18">
        <f t="shared" ca="1" si="2423"/>
        <v>0</v>
      </c>
      <c r="AH992" s="18">
        <f t="shared" ca="1" si="2423"/>
        <v>0</v>
      </c>
      <c r="AI992" s="18">
        <f t="shared" ca="1" si="2423"/>
        <v>0</v>
      </c>
      <c r="AJ992" s="18">
        <f t="shared" ca="1" si="2423"/>
        <v>0</v>
      </c>
      <c r="AK992" s="18">
        <f t="shared" ca="1" si="2423"/>
        <v>0</v>
      </c>
      <c r="AL992" s="18">
        <f t="shared" ca="1" si="2423"/>
        <v>0</v>
      </c>
      <c r="AM992" s="18">
        <f t="shared" ca="1" si="2423"/>
        <v>0</v>
      </c>
      <c r="AN992" s="18">
        <f t="shared" ca="1" si="2423"/>
        <v>0</v>
      </c>
      <c r="AO992" s="18">
        <f t="shared" ca="1" si="2423"/>
        <v>0</v>
      </c>
      <c r="AP992" s="18">
        <f t="shared" ref="AP992:BU992" ca="1" si="2424">-MIN(AP990,MAX(AP986,0))</f>
        <v>0</v>
      </c>
      <c r="AQ992" s="18">
        <f t="shared" ca="1" si="2424"/>
        <v>0</v>
      </c>
      <c r="AR992" s="18">
        <f t="shared" ca="1" si="2424"/>
        <v>0</v>
      </c>
      <c r="AS992" s="18">
        <f t="shared" ca="1" si="2424"/>
        <v>0</v>
      </c>
      <c r="AT992" s="18">
        <f t="shared" ca="1" si="2424"/>
        <v>0</v>
      </c>
      <c r="AU992" s="18">
        <f t="shared" ca="1" si="2424"/>
        <v>0</v>
      </c>
      <c r="AV992" s="18">
        <f t="shared" ca="1" si="2424"/>
        <v>0</v>
      </c>
      <c r="AW992" s="18">
        <f t="shared" ca="1" si="2424"/>
        <v>0</v>
      </c>
      <c r="AX992" s="18">
        <f t="shared" ca="1" si="2424"/>
        <v>0</v>
      </c>
      <c r="AY992" s="18">
        <f t="shared" ca="1" si="2424"/>
        <v>0</v>
      </c>
      <c r="AZ992" s="18">
        <f t="shared" ca="1" si="2424"/>
        <v>0</v>
      </c>
      <c r="BA992" s="18">
        <f t="shared" ca="1" si="2424"/>
        <v>0</v>
      </c>
      <c r="BB992" s="18">
        <f t="shared" ca="1" si="2424"/>
        <v>0</v>
      </c>
      <c r="BC992" s="18">
        <f t="shared" ca="1" si="2424"/>
        <v>0</v>
      </c>
      <c r="BD992" s="18">
        <f t="shared" ca="1" si="2424"/>
        <v>0</v>
      </c>
      <c r="BE992" s="18">
        <f t="shared" ca="1" si="2424"/>
        <v>0</v>
      </c>
      <c r="BF992" s="18">
        <f t="shared" ca="1" si="2424"/>
        <v>0</v>
      </c>
      <c r="BG992" s="18">
        <f t="shared" ca="1" si="2424"/>
        <v>0</v>
      </c>
      <c r="BH992" s="18">
        <f t="shared" ca="1" si="2424"/>
        <v>0</v>
      </c>
      <c r="BI992" s="18">
        <f t="shared" ca="1" si="2424"/>
        <v>0</v>
      </c>
      <c r="BJ992" s="18">
        <f t="shared" ca="1" si="2424"/>
        <v>0</v>
      </c>
      <c r="BK992" s="18">
        <f t="shared" ca="1" si="2424"/>
        <v>0</v>
      </c>
      <c r="BL992" s="18">
        <f t="shared" ca="1" si="2424"/>
        <v>0</v>
      </c>
      <c r="BM992" s="18">
        <f t="shared" ca="1" si="2424"/>
        <v>0</v>
      </c>
      <c r="BN992" s="18">
        <f t="shared" ca="1" si="2424"/>
        <v>0</v>
      </c>
      <c r="BO992" s="18">
        <f t="shared" ca="1" si="2424"/>
        <v>0</v>
      </c>
      <c r="BP992" s="18">
        <f t="shared" ca="1" si="2424"/>
        <v>0</v>
      </c>
      <c r="BQ992" s="18">
        <f t="shared" ca="1" si="2424"/>
        <v>0</v>
      </c>
      <c r="BR992" s="18">
        <f t="shared" ca="1" si="2424"/>
        <v>0</v>
      </c>
      <c r="BS992" s="18">
        <f t="shared" ca="1" si="2424"/>
        <v>0</v>
      </c>
      <c r="BT992" s="18">
        <f t="shared" ca="1" si="2424"/>
        <v>0</v>
      </c>
      <c r="BU992" s="18">
        <f t="shared" ca="1" si="2424"/>
        <v>0</v>
      </c>
      <c r="BV992" s="18">
        <f t="shared" ref="BV992:DA992" ca="1" si="2425">-MIN(BV990,MAX(BV986,0))</f>
        <v>0</v>
      </c>
      <c r="BW992" s="18">
        <f t="shared" ca="1" si="2425"/>
        <v>0</v>
      </c>
      <c r="BX992" s="18">
        <f t="shared" ca="1" si="2425"/>
        <v>0</v>
      </c>
      <c r="BY992" s="18">
        <f t="shared" ca="1" si="2425"/>
        <v>0</v>
      </c>
      <c r="BZ992" s="18">
        <f t="shared" ca="1" si="2425"/>
        <v>0</v>
      </c>
      <c r="CA992" s="18">
        <f t="shared" ca="1" si="2425"/>
        <v>0</v>
      </c>
      <c r="CB992" s="18">
        <f t="shared" ca="1" si="2425"/>
        <v>0</v>
      </c>
      <c r="CC992" s="18">
        <f t="shared" ca="1" si="2425"/>
        <v>0</v>
      </c>
      <c r="CD992" s="18">
        <f t="shared" ca="1" si="2425"/>
        <v>0</v>
      </c>
      <c r="CE992" s="18">
        <f t="shared" ca="1" si="2425"/>
        <v>0</v>
      </c>
      <c r="CF992" s="18">
        <f t="shared" ca="1" si="2425"/>
        <v>0</v>
      </c>
      <c r="CG992" s="18">
        <f t="shared" ca="1" si="2425"/>
        <v>0</v>
      </c>
      <c r="CH992" s="18">
        <f t="shared" ca="1" si="2425"/>
        <v>0</v>
      </c>
      <c r="CI992" s="18">
        <f t="shared" ca="1" si="2425"/>
        <v>0</v>
      </c>
      <c r="CJ992" s="18">
        <f t="shared" ca="1" si="2425"/>
        <v>0</v>
      </c>
      <c r="CK992" s="18">
        <f t="shared" ca="1" si="2425"/>
        <v>0</v>
      </c>
      <c r="CL992" s="18">
        <f t="shared" ca="1" si="2425"/>
        <v>0</v>
      </c>
      <c r="CM992" s="18">
        <f t="shared" ca="1" si="2425"/>
        <v>0</v>
      </c>
      <c r="CN992" s="18">
        <f t="shared" ca="1" si="2425"/>
        <v>0</v>
      </c>
      <c r="CO992" s="18">
        <f t="shared" ca="1" si="2425"/>
        <v>0</v>
      </c>
      <c r="CP992" s="18">
        <f t="shared" ca="1" si="2425"/>
        <v>0</v>
      </c>
      <c r="CQ992" s="18">
        <f t="shared" ca="1" si="2425"/>
        <v>0</v>
      </c>
      <c r="CR992" s="18">
        <f t="shared" ca="1" si="2425"/>
        <v>0</v>
      </c>
      <c r="CS992" s="18">
        <f t="shared" ca="1" si="2425"/>
        <v>0</v>
      </c>
      <c r="CT992" s="18">
        <f t="shared" ca="1" si="2425"/>
        <v>0</v>
      </c>
      <c r="CU992" s="18">
        <f t="shared" ca="1" si="2425"/>
        <v>0</v>
      </c>
      <c r="CV992" s="18">
        <f t="shared" ca="1" si="2425"/>
        <v>0</v>
      </c>
      <c r="CW992" s="18">
        <f t="shared" ca="1" si="2425"/>
        <v>0</v>
      </c>
      <c r="CX992" s="18">
        <f t="shared" ca="1" si="2425"/>
        <v>0</v>
      </c>
      <c r="CY992" s="18">
        <f t="shared" ca="1" si="2425"/>
        <v>0</v>
      </c>
      <c r="CZ992" s="18">
        <f t="shared" ca="1" si="2425"/>
        <v>0</v>
      </c>
      <c r="DA992" s="18">
        <f t="shared" ca="1" si="2425"/>
        <v>0</v>
      </c>
      <c r="DB992" s="18">
        <f t="shared" ref="DB992:EG992" ca="1" si="2426">-MIN(DB990,MAX(DB986,0))</f>
        <v>0</v>
      </c>
      <c r="DC992" s="18">
        <f t="shared" ca="1" si="2426"/>
        <v>0</v>
      </c>
      <c r="DD992" s="18">
        <f t="shared" ca="1" si="2426"/>
        <v>0</v>
      </c>
      <c r="DE992" s="18">
        <f t="shared" ca="1" si="2426"/>
        <v>0</v>
      </c>
      <c r="DF992" s="18">
        <f t="shared" ca="1" si="2426"/>
        <v>0</v>
      </c>
      <c r="DG992" s="18">
        <f t="shared" ca="1" si="2426"/>
        <v>0</v>
      </c>
      <c r="DH992" s="18">
        <f t="shared" ca="1" si="2426"/>
        <v>0</v>
      </c>
      <c r="DI992" s="18">
        <f t="shared" ca="1" si="2426"/>
        <v>0</v>
      </c>
      <c r="DJ992" s="18">
        <f t="shared" ca="1" si="2426"/>
        <v>0</v>
      </c>
      <c r="DK992" s="18">
        <f t="shared" ca="1" si="2426"/>
        <v>0</v>
      </c>
      <c r="DL992" s="18">
        <f t="shared" ca="1" si="2426"/>
        <v>0</v>
      </c>
      <c r="DM992" s="18">
        <f t="shared" ca="1" si="2426"/>
        <v>0</v>
      </c>
      <c r="DN992" s="18">
        <f t="shared" ca="1" si="2426"/>
        <v>0</v>
      </c>
      <c r="DO992" s="18">
        <f t="shared" ca="1" si="2426"/>
        <v>0</v>
      </c>
      <c r="DP992" s="18">
        <f t="shared" ca="1" si="2426"/>
        <v>0</v>
      </c>
      <c r="DQ992" s="18">
        <f t="shared" ca="1" si="2426"/>
        <v>0</v>
      </c>
      <c r="DR992" s="18">
        <f t="shared" ca="1" si="2426"/>
        <v>0</v>
      </c>
      <c r="DS992" s="18">
        <f t="shared" ca="1" si="2426"/>
        <v>0</v>
      </c>
      <c r="DT992" s="18">
        <f t="shared" ca="1" si="2426"/>
        <v>0</v>
      </c>
      <c r="DU992" s="18">
        <f t="shared" ca="1" si="2426"/>
        <v>0</v>
      </c>
      <c r="DV992" s="18">
        <f t="shared" ca="1" si="2426"/>
        <v>0</v>
      </c>
      <c r="DW992" s="18">
        <f t="shared" ca="1" si="2426"/>
        <v>0</v>
      </c>
      <c r="DX992" s="18">
        <f t="shared" ca="1" si="2426"/>
        <v>0</v>
      </c>
      <c r="DY992" s="18">
        <f t="shared" ca="1" si="2426"/>
        <v>0</v>
      </c>
      <c r="DZ992" s="18">
        <f t="shared" ca="1" si="2426"/>
        <v>0</v>
      </c>
      <c r="EA992" s="18">
        <f t="shared" ca="1" si="2426"/>
        <v>0</v>
      </c>
      <c r="EB992" s="18">
        <f t="shared" ca="1" si="2426"/>
        <v>0</v>
      </c>
      <c r="EC992" s="18">
        <f t="shared" ca="1" si="2426"/>
        <v>0</v>
      </c>
      <c r="ED992" s="18">
        <f t="shared" ca="1" si="2426"/>
        <v>0</v>
      </c>
      <c r="EE992" s="18">
        <f t="shared" ca="1" si="2426"/>
        <v>0</v>
      </c>
      <c r="EF992" s="18">
        <f t="shared" ca="1" si="2426"/>
        <v>0</v>
      </c>
      <c r="EG992" s="18">
        <f t="shared" ca="1" si="2426"/>
        <v>0</v>
      </c>
      <c r="EH992" s="18">
        <f t="shared" ref="EH992:FM992" ca="1" si="2427">-MIN(EH990,MAX(EH986,0))</f>
        <v>0</v>
      </c>
      <c r="EI992" s="18">
        <f t="shared" ca="1" si="2427"/>
        <v>0</v>
      </c>
      <c r="EJ992" s="18">
        <f t="shared" ca="1" si="2427"/>
        <v>0</v>
      </c>
      <c r="EK992" s="18">
        <f t="shared" ca="1" si="2427"/>
        <v>0</v>
      </c>
      <c r="EL992" s="18">
        <f t="shared" ca="1" si="2427"/>
        <v>0</v>
      </c>
      <c r="EM992" s="18">
        <f t="shared" ca="1" si="2427"/>
        <v>0</v>
      </c>
      <c r="EN992" s="18">
        <f t="shared" ca="1" si="2427"/>
        <v>0</v>
      </c>
      <c r="EO992" s="18">
        <f t="shared" ca="1" si="2427"/>
        <v>0</v>
      </c>
      <c r="EP992" s="18">
        <f t="shared" ca="1" si="2427"/>
        <v>0</v>
      </c>
      <c r="EQ992" s="18">
        <f t="shared" ca="1" si="2427"/>
        <v>0</v>
      </c>
      <c r="ER992" s="18">
        <f t="shared" ca="1" si="2427"/>
        <v>0</v>
      </c>
      <c r="ES992" s="18">
        <f t="shared" ca="1" si="2427"/>
        <v>0</v>
      </c>
      <c r="ET992" s="18">
        <f t="shared" ca="1" si="2427"/>
        <v>0</v>
      </c>
      <c r="EU992" s="18">
        <f t="shared" ca="1" si="2427"/>
        <v>0</v>
      </c>
      <c r="EV992" s="18">
        <f t="shared" ca="1" si="2427"/>
        <v>0</v>
      </c>
      <c r="EW992" s="18">
        <f t="shared" ca="1" si="2427"/>
        <v>0</v>
      </c>
      <c r="EX992" s="18">
        <f t="shared" ca="1" si="2427"/>
        <v>0</v>
      </c>
      <c r="EY992" s="18">
        <f t="shared" ca="1" si="2427"/>
        <v>0</v>
      </c>
      <c r="EZ992" s="18">
        <f t="shared" ca="1" si="2427"/>
        <v>0</v>
      </c>
      <c r="FA992" s="18">
        <f t="shared" ca="1" si="2427"/>
        <v>0</v>
      </c>
      <c r="FB992" s="18">
        <f t="shared" ca="1" si="2427"/>
        <v>0</v>
      </c>
      <c r="FC992" s="18">
        <f t="shared" ca="1" si="2427"/>
        <v>0</v>
      </c>
      <c r="FD992" s="18">
        <f t="shared" ca="1" si="2427"/>
        <v>0</v>
      </c>
      <c r="FE992" s="18">
        <f t="shared" ca="1" si="2427"/>
        <v>0</v>
      </c>
      <c r="FF992" s="18">
        <f t="shared" ca="1" si="2427"/>
        <v>0</v>
      </c>
      <c r="FG992" s="18">
        <f t="shared" ca="1" si="2427"/>
        <v>0</v>
      </c>
      <c r="FH992" s="18">
        <f t="shared" ca="1" si="2427"/>
        <v>0</v>
      </c>
      <c r="FI992" s="18">
        <f t="shared" ca="1" si="2427"/>
        <v>0</v>
      </c>
      <c r="FJ992" s="18">
        <f t="shared" ca="1" si="2427"/>
        <v>0</v>
      </c>
      <c r="FK992" s="18">
        <f t="shared" ca="1" si="2427"/>
        <v>0</v>
      </c>
      <c r="FL992" s="18">
        <f t="shared" ca="1" si="2427"/>
        <v>0</v>
      </c>
      <c r="FM992" s="18">
        <f t="shared" ca="1" si="2427"/>
        <v>0</v>
      </c>
      <c r="FN992" s="18">
        <f ca="1">-MIN(FN990,MAX(FN986,0))</f>
        <v>0</v>
      </c>
      <c r="FO992" s="18">
        <f ca="1">-MIN(FO990,MAX(FO986,0))</f>
        <v>0</v>
      </c>
      <c r="FP992" s="18">
        <f ca="1">-MIN(FP990,MAX(FP986,0))</f>
        <v>0</v>
      </c>
      <c r="FQ992" s="18">
        <f ca="1">-MIN(FQ990,MAX(FQ986,0))</f>
        <v>0</v>
      </c>
      <c r="FR992" s="18">
        <f ca="1">-MIN(FR990,MAX(FR986,0))</f>
        <v>0</v>
      </c>
    </row>
    <row r="993" spans="2:174">
      <c r="C993" s="97" t="s">
        <v>567</v>
      </c>
      <c r="D993" s="213" t="s">
        <v>974</v>
      </c>
      <c r="I993" s="172"/>
      <c r="J993" s="98">
        <f t="shared" ref="J993:AO993" ca="1" si="2428">SUM(J990:J992)</f>
        <v>0</v>
      </c>
      <c r="K993" s="98">
        <f t="shared" ca="1" si="2428"/>
        <v>0</v>
      </c>
      <c r="L993" s="98">
        <f t="shared" ca="1" si="2428"/>
        <v>0</v>
      </c>
      <c r="M993" s="98">
        <f t="shared" ca="1" si="2428"/>
        <v>0</v>
      </c>
      <c r="N993" s="98">
        <f t="shared" ca="1" si="2428"/>
        <v>0</v>
      </c>
      <c r="O993" s="98">
        <f t="shared" ca="1" si="2428"/>
        <v>0</v>
      </c>
      <c r="P993" s="98">
        <f t="shared" ca="1" si="2428"/>
        <v>0</v>
      </c>
      <c r="Q993" s="98">
        <f t="shared" ca="1" si="2428"/>
        <v>0</v>
      </c>
      <c r="R993" s="98">
        <f t="shared" ca="1" si="2428"/>
        <v>0</v>
      </c>
      <c r="S993" s="98">
        <f t="shared" ca="1" si="2428"/>
        <v>0</v>
      </c>
      <c r="T993" s="98">
        <f t="shared" ca="1" si="2428"/>
        <v>0</v>
      </c>
      <c r="U993" s="98">
        <f t="shared" ca="1" si="2428"/>
        <v>0</v>
      </c>
      <c r="V993" s="98">
        <f t="shared" ca="1" si="2428"/>
        <v>0</v>
      </c>
      <c r="W993" s="98">
        <f t="shared" ca="1" si="2428"/>
        <v>0</v>
      </c>
      <c r="X993" s="98">
        <f t="shared" ca="1" si="2428"/>
        <v>0</v>
      </c>
      <c r="Y993" s="98">
        <f t="shared" ca="1" si="2428"/>
        <v>0</v>
      </c>
      <c r="Z993" s="98">
        <f t="shared" ca="1" si="2428"/>
        <v>0</v>
      </c>
      <c r="AA993" s="98">
        <f t="shared" ca="1" si="2428"/>
        <v>0</v>
      </c>
      <c r="AB993" s="98">
        <f t="shared" ca="1" si="2428"/>
        <v>0</v>
      </c>
      <c r="AC993" s="98">
        <f t="shared" ca="1" si="2428"/>
        <v>0</v>
      </c>
      <c r="AD993" s="98">
        <f t="shared" ca="1" si="2428"/>
        <v>0</v>
      </c>
      <c r="AE993" s="98">
        <f t="shared" ca="1" si="2428"/>
        <v>0</v>
      </c>
      <c r="AF993" s="98">
        <f t="shared" ca="1" si="2428"/>
        <v>0</v>
      </c>
      <c r="AG993" s="98">
        <f t="shared" ca="1" si="2428"/>
        <v>0</v>
      </c>
      <c r="AH993" s="98">
        <f t="shared" ca="1" si="2428"/>
        <v>0</v>
      </c>
      <c r="AI993" s="98">
        <f t="shared" ca="1" si="2428"/>
        <v>0</v>
      </c>
      <c r="AJ993" s="98">
        <f t="shared" ca="1" si="2428"/>
        <v>0</v>
      </c>
      <c r="AK993" s="98">
        <f t="shared" ca="1" si="2428"/>
        <v>0</v>
      </c>
      <c r="AL993" s="98">
        <f t="shared" ca="1" si="2428"/>
        <v>0</v>
      </c>
      <c r="AM993" s="98">
        <f t="shared" ca="1" si="2428"/>
        <v>0</v>
      </c>
      <c r="AN993" s="98">
        <f t="shared" ca="1" si="2428"/>
        <v>0</v>
      </c>
      <c r="AO993" s="98">
        <f t="shared" ca="1" si="2428"/>
        <v>0</v>
      </c>
      <c r="AP993" s="98">
        <f t="shared" ref="AP993:BU993" ca="1" si="2429">SUM(AP990:AP992)</f>
        <v>0</v>
      </c>
      <c r="AQ993" s="98">
        <f t="shared" ca="1" si="2429"/>
        <v>0</v>
      </c>
      <c r="AR993" s="98">
        <f t="shared" ca="1" si="2429"/>
        <v>0</v>
      </c>
      <c r="AS993" s="98">
        <f t="shared" ca="1" si="2429"/>
        <v>0</v>
      </c>
      <c r="AT993" s="98">
        <f t="shared" ca="1" si="2429"/>
        <v>0</v>
      </c>
      <c r="AU993" s="98">
        <f t="shared" ca="1" si="2429"/>
        <v>0</v>
      </c>
      <c r="AV993" s="98">
        <f t="shared" ca="1" si="2429"/>
        <v>0</v>
      </c>
      <c r="AW993" s="98">
        <f t="shared" ca="1" si="2429"/>
        <v>0</v>
      </c>
      <c r="AX993" s="98">
        <f t="shared" ca="1" si="2429"/>
        <v>0</v>
      </c>
      <c r="AY993" s="98">
        <f t="shared" ca="1" si="2429"/>
        <v>0</v>
      </c>
      <c r="AZ993" s="98">
        <f t="shared" ca="1" si="2429"/>
        <v>0</v>
      </c>
      <c r="BA993" s="98">
        <f t="shared" ca="1" si="2429"/>
        <v>0</v>
      </c>
      <c r="BB993" s="98">
        <f t="shared" ca="1" si="2429"/>
        <v>0</v>
      </c>
      <c r="BC993" s="98">
        <f t="shared" ca="1" si="2429"/>
        <v>0</v>
      </c>
      <c r="BD993" s="98">
        <f t="shared" ca="1" si="2429"/>
        <v>0</v>
      </c>
      <c r="BE993" s="98">
        <f t="shared" ca="1" si="2429"/>
        <v>0</v>
      </c>
      <c r="BF993" s="98">
        <f t="shared" ca="1" si="2429"/>
        <v>0</v>
      </c>
      <c r="BG993" s="98">
        <f t="shared" ca="1" si="2429"/>
        <v>0</v>
      </c>
      <c r="BH993" s="98">
        <f t="shared" ca="1" si="2429"/>
        <v>0</v>
      </c>
      <c r="BI993" s="98">
        <f t="shared" ca="1" si="2429"/>
        <v>0</v>
      </c>
      <c r="BJ993" s="98">
        <f t="shared" ca="1" si="2429"/>
        <v>0</v>
      </c>
      <c r="BK993" s="98">
        <f t="shared" ca="1" si="2429"/>
        <v>0</v>
      </c>
      <c r="BL993" s="98">
        <f t="shared" ca="1" si="2429"/>
        <v>0</v>
      </c>
      <c r="BM993" s="98">
        <f t="shared" ca="1" si="2429"/>
        <v>0</v>
      </c>
      <c r="BN993" s="98">
        <f t="shared" ca="1" si="2429"/>
        <v>0</v>
      </c>
      <c r="BO993" s="98">
        <f t="shared" ca="1" si="2429"/>
        <v>0</v>
      </c>
      <c r="BP993" s="98">
        <f t="shared" ca="1" si="2429"/>
        <v>0</v>
      </c>
      <c r="BQ993" s="98">
        <f t="shared" ca="1" si="2429"/>
        <v>0</v>
      </c>
      <c r="BR993" s="98">
        <f t="shared" ca="1" si="2429"/>
        <v>0</v>
      </c>
      <c r="BS993" s="98">
        <f t="shared" ca="1" si="2429"/>
        <v>0</v>
      </c>
      <c r="BT993" s="98">
        <f t="shared" ca="1" si="2429"/>
        <v>0</v>
      </c>
      <c r="BU993" s="98">
        <f t="shared" ca="1" si="2429"/>
        <v>0</v>
      </c>
      <c r="BV993" s="98">
        <f t="shared" ref="BV993:DA993" ca="1" si="2430">SUM(BV990:BV992)</f>
        <v>0</v>
      </c>
      <c r="BW993" s="98">
        <f t="shared" ca="1" si="2430"/>
        <v>0</v>
      </c>
      <c r="BX993" s="98">
        <f t="shared" ca="1" si="2430"/>
        <v>0</v>
      </c>
      <c r="BY993" s="98">
        <f t="shared" ca="1" si="2430"/>
        <v>0</v>
      </c>
      <c r="BZ993" s="98">
        <f t="shared" ca="1" si="2430"/>
        <v>0</v>
      </c>
      <c r="CA993" s="98">
        <f t="shared" ca="1" si="2430"/>
        <v>0</v>
      </c>
      <c r="CB993" s="98">
        <f t="shared" ca="1" si="2430"/>
        <v>0</v>
      </c>
      <c r="CC993" s="98">
        <f t="shared" ca="1" si="2430"/>
        <v>0</v>
      </c>
      <c r="CD993" s="98">
        <f t="shared" ca="1" si="2430"/>
        <v>0</v>
      </c>
      <c r="CE993" s="98">
        <f t="shared" ca="1" si="2430"/>
        <v>0</v>
      </c>
      <c r="CF993" s="98">
        <f t="shared" ca="1" si="2430"/>
        <v>0</v>
      </c>
      <c r="CG993" s="98">
        <f t="shared" ca="1" si="2430"/>
        <v>0</v>
      </c>
      <c r="CH993" s="98">
        <f t="shared" ca="1" si="2430"/>
        <v>0</v>
      </c>
      <c r="CI993" s="98">
        <f t="shared" ca="1" si="2430"/>
        <v>0</v>
      </c>
      <c r="CJ993" s="98">
        <f t="shared" ca="1" si="2430"/>
        <v>0</v>
      </c>
      <c r="CK993" s="98">
        <f t="shared" ca="1" si="2430"/>
        <v>0</v>
      </c>
      <c r="CL993" s="98">
        <f t="shared" ca="1" si="2430"/>
        <v>0</v>
      </c>
      <c r="CM993" s="98">
        <f t="shared" ca="1" si="2430"/>
        <v>0</v>
      </c>
      <c r="CN993" s="98">
        <f t="shared" ca="1" si="2430"/>
        <v>0</v>
      </c>
      <c r="CO993" s="98">
        <f t="shared" ca="1" si="2430"/>
        <v>0</v>
      </c>
      <c r="CP993" s="98">
        <f t="shared" ca="1" si="2430"/>
        <v>0</v>
      </c>
      <c r="CQ993" s="98">
        <f t="shared" ca="1" si="2430"/>
        <v>0</v>
      </c>
      <c r="CR993" s="98">
        <f t="shared" ca="1" si="2430"/>
        <v>0</v>
      </c>
      <c r="CS993" s="98">
        <f t="shared" ca="1" si="2430"/>
        <v>0</v>
      </c>
      <c r="CT993" s="98">
        <f t="shared" ca="1" si="2430"/>
        <v>0</v>
      </c>
      <c r="CU993" s="98">
        <f t="shared" ca="1" si="2430"/>
        <v>0</v>
      </c>
      <c r="CV993" s="98">
        <f t="shared" ca="1" si="2430"/>
        <v>0</v>
      </c>
      <c r="CW993" s="98">
        <f t="shared" ca="1" si="2430"/>
        <v>0</v>
      </c>
      <c r="CX993" s="98">
        <f t="shared" ca="1" si="2430"/>
        <v>0</v>
      </c>
      <c r="CY993" s="98">
        <f t="shared" ca="1" si="2430"/>
        <v>0</v>
      </c>
      <c r="CZ993" s="98">
        <f t="shared" ca="1" si="2430"/>
        <v>0</v>
      </c>
      <c r="DA993" s="98">
        <f t="shared" ca="1" si="2430"/>
        <v>0</v>
      </c>
      <c r="DB993" s="98">
        <f t="shared" ref="DB993:EG993" ca="1" si="2431">SUM(DB990:DB992)</f>
        <v>0</v>
      </c>
      <c r="DC993" s="98">
        <f t="shared" ca="1" si="2431"/>
        <v>0</v>
      </c>
      <c r="DD993" s="98">
        <f t="shared" ca="1" si="2431"/>
        <v>0</v>
      </c>
      <c r="DE993" s="98">
        <f t="shared" ca="1" si="2431"/>
        <v>0</v>
      </c>
      <c r="DF993" s="98">
        <f t="shared" ca="1" si="2431"/>
        <v>0</v>
      </c>
      <c r="DG993" s="98">
        <f t="shared" ca="1" si="2431"/>
        <v>0</v>
      </c>
      <c r="DH993" s="98">
        <f t="shared" ca="1" si="2431"/>
        <v>0</v>
      </c>
      <c r="DI993" s="98">
        <f t="shared" ca="1" si="2431"/>
        <v>0</v>
      </c>
      <c r="DJ993" s="98">
        <f t="shared" ca="1" si="2431"/>
        <v>0</v>
      </c>
      <c r="DK993" s="98">
        <f t="shared" ca="1" si="2431"/>
        <v>0</v>
      </c>
      <c r="DL993" s="98">
        <f t="shared" ca="1" si="2431"/>
        <v>0</v>
      </c>
      <c r="DM993" s="98">
        <f t="shared" ca="1" si="2431"/>
        <v>0</v>
      </c>
      <c r="DN993" s="98">
        <f t="shared" ca="1" si="2431"/>
        <v>0</v>
      </c>
      <c r="DO993" s="98">
        <f t="shared" ca="1" si="2431"/>
        <v>0</v>
      </c>
      <c r="DP993" s="98">
        <f t="shared" ca="1" si="2431"/>
        <v>0</v>
      </c>
      <c r="DQ993" s="98">
        <f t="shared" ca="1" si="2431"/>
        <v>0</v>
      </c>
      <c r="DR993" s="98">
        <f t="shared" ca="1" si="2431"/>
        <v>0</v>
      </c>
      <c r="DS993" s="98">
        <f t="shared" ca="1" si="2431"/>
        <v>0</v>
      </c>
      <c r="DT993" s="98">
        <f t="shared" ca="1" si="2431"/>
        <v>0</v>
      </c>
      <c r="DU993" s="98">
        <f t="shared" ca="1" si="2431"/>
        <v>0</v>
      </c>
      <c r="DV993" s="98">
        <f t="shared" ca="1" si="2431"/>
        <v>0</v>
      </c>
      <c r="DW993" s="98">
        <f t="shared" ca="1" si="2431"/>
        <v>0</v>
      </c>
      <c r="DX993" s="98">
        <f t="shared" ca="1" si="2431"/>
        <v>0</v>
      </c>
      <c r="DY993" s="98">
        <f t="shared" ca="1" si="2431"/>
        <v>0</v>
      </c>
      <c r="DZ993" s="98">
        <f t="shared" ca="1" si="2431"/>
        <v>0</v>
      </c>
      <c r="EA993" s="98">
        <f t="shared" ca="1" si="2431"/>
        <v>0</v>
      </c>
      <c r="EB993" s="98">
        <f t="shared" ca="1" si="2431"/>
        <v>0</v>
      </c>
      <c r="EC993" s="98">
        <f t="shared" ca="1" si="2431"/>
        <v>0</v>
      </c>
      <c r="ED993" s="98">
        <f t="shared" ca="1" si="2431"/>
        <v>0</v>
      </c>
      <c r="EE993" s="98">
        <f t="shared" ca="1" si="2431"/>
        <v>0</v>
      </c>
      <c r="EF993" s="98">
        <f t="shared" ca="1" si="2431"/>
        <v>0</v>
      </c>
      <c r="EG993" s="98">
        <f t="shared" ca="1" si="2431"/>
        <v>0</v>
      </c>
      <c r="EH993" s="98">
        <f t="shared" ref="EH993:FM993" ca="1" si="2432">SUM(EH990:EH992)</f>
        <v>0</v>
      </c>
      <c r="EI993" s="98">
        <f t="shared" ca="1" si="2432"/>
        <v>0</v>
      </c>
      <c r="EJ993" s="98">
        <f t="shared" ca="1" si="2432"/>
        <v>0</v>
      </c>
      <c r="EK993" s="98">
        <f t="shared" ca="1" si="2432"/>
        <v>0</v>
      </c>
      <c r="EL993" s="98">
        <f t="shared" ca="1" si="2432"/>
        <v>0</v>
      </c>
      <c r="EM993" s="98">
        <f t="shared" ca="1" si="2432"/>
        <v>0</v>
      </c>
      <c r="EN993" s="98">
        <f t="shared" ca="1" si="2432"/>
        <v>0</v>
      </c>
      <c r="EO993" s="98">
        <f t="shared" ca="1" si="2432"/>
        <v>0</v>
      </c>
      <c r="EP993" s="98">
        <f t="shared" ca="1" si="2432"/>
        <v>0</v>
      </c>
      <c r="EQ993" s="98">
        <f t="shared" ca="1" si="2432"/>
        <v>0</v>
      </c>
      <c r="ER993" s="98">
        <f t="shared" ca="1" si="2432"/>
        <v>0</v>
      </c>
      <c r="ES993" s="98">
        <f t="shared" ca="1" si="2432"/>
        <v>0</v>
      </c>
      <c r="ET993" s="98">
        <f t="shared" ca="1" si="2432"/>
        <v>0</v>
      </c>
      <c r="EU993" s="98">
        <f t="shared" ca="1" si="2432"/>
        <v>0</v>
      </c>
      <c r="EV993" s="98">
        <f t="shared" ca="1" si="2432"/>
        <v>0</v>
      </c>
      <c r="EW993" s="98">
        <f t="shared" ca="1" si="2432"/>
        <v>0</v>
      </c>
      <c r="EX993" s="98">
        <f t="shared" ca="1" si="2432"/>
        <v>0</v>
      </c>
      <c r="EY993" s="98">
        <f t="shared" ca="1" si="2432"/>
        <v>0</v>
      </c>
      <c r="EZ993" s="98">
        <f t="shared" ca="1" si="2432"/>
        <v>0</v>
      </c>
      <c r="FA993" s="98">
        <f t="shared" ca="1" si="2432"/>
        <v>0</v>
      </c>
      <c r="FB993" s="98">
        <f t="shared" ca="1" si="2432"/>
        <v>0</v>
      </c>
      <c r="FC993" s="98">
        <f t="shared" ca="1" si="2432"/>
        <v>0</v>
      </c>
      <c r="FD993" s="98">
        <f t="shared" ca="1" si="2432"/>
        <v>0</v>
      </c>
      <c r="FE993" s="98">
        <f t="shared" ca="1" si="2432"/>
        <v>0</v>
      </c>
      <c r="FF993" s="98">
        <f t="shared" ca="1" si="2432"/>
        <v>0</v>
      </c>
      <c r="FG993" s="98">
        <f t="shared" ca="1" si="2432"/>
        <v>0</v>
      </c>
      <c r="FH993" s="98">
        <f t="shared" ca="1" si="2432"/>
        <v>0</v>
      </c>
      <c r="FI993" s="98">
        <f t="shared" ca="1" si="2432"/>
        <v>0</v>
      </c>
      <c r="FJ993" s="98">
        <f t="shared" ca="1" si="2432"/>
        <v>0</v>
      </c>
      <c r="FK993" s="98">
        <f t="shared" ca="1" si="2432"/>
        <v>0</v>
      </c>
      <c r="FL993" s="98">
        <f t="shared" ca="1" si="2432"/>
        <v>0</v>
      </c>
      <c r="FM993" s="98">
        <f t="shared" ca="1" si="2432"/>
        <v>0</v>
      </c>
      <c r="FN993" s="98">
        <f ca="1">SUM(FN990:FN992)</f>
        <v>0</v>
      </c>
      <c r="FO993" s="98">
        <f ca="1">SUM(FO990:FO992)</f>
        <v>0</v>
      </c>
      <c r="FP993" s="98">
        <f ca="1">SUM(FP990:FP992)</f>
        <v>0</v>
      </c>
      <c r="FQ993" s="98">
        <f ca="1">SUM(FQ990:FQ992)</f>
        <v>0</v>
      </c>
      <c r="FR993" s="98">
        <f ca="1">SUM(FR990:FR992)</f>
        <v>0</v>
      </c>
    </row>
    <row r="994" spans="2:174">
      <c r="D994" s="8"/>
    </row>
    <row r="995" spans="2:174">
      <c r="C995" t="s">
        <v>568</v>
      </c>
      <c r="D995" s="8" t="s">
        <v>15</v>
      </c>
      <c r="J995" s="198">
        <f t="shared" ref="J995:AO995" si="2433">J890</f>
        <v>0</v>
      </c>
      <c r="K995" s="198">
        <f t="shared" si="2433"/>
        <v>0</v>
      </c>
      <c r="L995" s="198">
        <f t="shared" si="2433"/>
        <v>0</v>
      </c>
      <c r="M995" s="198">
        <f t="shared" si="2433"/>
        <v>0</v>
      </c>
      <c r="N995" s="198">
        <f t="shared" si="2433"/>
        <v>0</v>
      </c>
      <c r="O995" s="198">
        <f t="shared" si="2433"/>
        <v>0</v>
      </c>
      <c r="P995" s="198">
        <f t="shared" si="2433"/>
        <v>0</v>
      </c>
      <c r="Q995" s="198">
        <f t="shared" si="2433"/>
        <v>0</v>
      </c>
      <c r="R995" s="198">
        <f t="shared" si="2433"/>
        <v>0</v>
      </c>
      <c r="S995" s="198">
        <f t="shared" si="2433"/>
        <v>0</v>
      </c>
      <c r="T995" s="198">
        <f t="shared" si="2433"/>
        <v>0</v>
      </c>
      <c r="U995" s="198">
        <f t="shared" si="2433"/>
        <v>0</v>
      </c>
      <c r="V995" s="198">
        <f t="shared" si="2433"/>
        <v>0</v>
      </c>
      <c r="W995" s="198">
        <f t="shared" si="2433"/>
        <v>0</v>
      </c>
      <c r="X995" s="198">
        <f t="shared" si="2433"/>
        <v>0</v>
      </c>
      <c r="Y995" s="198">
        <f t="shared" si="2433"/>
        <v>0</v>
      </c>
      <c r="Z995" s="198">
        <f t="shared" si="2433"/>
        <v>0</v>
      </c>
      <c r="AA995" s="198">
        <f t="shared" si="2433"/>
        <v>0</v>
      </c>
      <c r="AB995" s="198">
        <f t="shared" si="2433"/>
        <v>1.545095890410959E-2</v>
      </c>
      <c r="AC995" s="198">
        <f t="shared" si="2433"/>
        <v>1.6301643835616442E-2</v>
      </c>
      <c r="AD995" s="198">
        <f t="shared" si="2433"/>
        <v>1.5769603825136612E-2</v>
      </c>
      <c r="AE995" s="198">
        <f t="shared" si="2433"/>
        <v>1.5769603825136612E-2</v>
      </c>
      <c r="AF995" s="198">
        <f t="shared" si="2433"/>
        <v>1.5942896174863389E-2</v>
      </c>
      <c r="AG995" s="198">
        <f t="shared" si="2433"/>
        <v>1.5942896174863389E-2</v>
      </c>
      <c r="AH995" s="198">
        <f t="shared" si="2433"/>
        <v>1.533082191780822E-2</v>
      </c>
      <c r="AI995" s="198">
        <f t="shared" si="2433"/>
        <v>1.5501164383561644E-2</v>
      </c>
      <c r="AJ995" s="198">
        <f t="shared" si="2433"/>
        <v>1.5671506849315071E-2</v>
      </c>
      <c r="AK995" s="198">
        <f t="shared" si="2433"/>
        <v>1.5671506849315071E-2</v>
      </c>
      <c r="AL995" s="198">
        <f t="shared" si="2433"/>
        <v>1.533082191780822E-2</v>
      </c>
      <c r="AM995" s="198">
        <f t="shared" si="2433"/>
        <v>1.5501164383561644E-2</v>
      </c>
      <c r="AN995" s="198">
        <f t="shared" si="2433"/>
        <v>1.5671506849315071E-2</v>
      </c>
      <c r="AO995" s="198">
        <f t="shared" si="2433"/>
        <v>1.5671506849315071E-2</v>
      </c>
      <c r="AP995" s="198">
        <f t="shared" ref="AP995:BU995" si="2434">AP890</f>
        <v>1.3882191780821918E-2</v>
      </c>
      <c r="AQ995" s="198">
        <f t="shared" si="2434"/>
        <v>1.4036438356164384E-2</v>
      </c>
      <c r="AR995" s="198">
        <f t="shared" si="2434"/>
        <v>1.4190684931506851E-2</v>
      </c>
      <c r="AS995" s="198">
        <f t="shared" si="2434"/>
        <v>1.4190684931506851E-2</v>
      </c>
      <c r="AT995" s="198">
        <f t="shared" si="2434"/>
        <v>1.3998087431693989E-2</v>
      </c>
      <c r="AU995" s="198">
        <f t="shared" si="2434"/>
        <v>1.3998087431693989E-2</v>
      </c>
      <c r="AV995" s="198">
        <f t="shared" si="2434"/>
        <v>1.4151912568306012E-2</v>
      </c>
      <c r="AW995" s="198">
        <f t="shared" si="2434"/>
        <v>1.4151912568306012E-2</v>
      </c>
      <c r="AX995" s="198">
        <f t="shared" si="2434"/>
        <v>1.3882191780821918E-2</v>
      </c>
      <c r="AY995" s="198">
        <f t="shared" si="2434"/>
        <v>1.4036438356164384E-2</v>
      </c>
      <c r="AZ995" s="198">
        <f t="shared" si="2434"/>
        <v>1.4190684931506851E-2</v>
      </c>
      <c r="BA995" s="198">
        <f t="shared" si="2434"/>
        <v>1.4190684931506851E-2</v>
      </c>
      <c r="BB995" s="198">
        <f t="shared" si="2434"/>
        <v>1.3882191780821918E-2</v>
      </c>
      <c r="BC995" s="198">
        <f t="shared" si="2434"/>
        <v>1.4036438356164384E-2</v>
      </c>
      <c r="BD995" s="198">
        <f t="shared" si="2434"/>
        <v>1.4190684931506851E-2</v>
      </c>
      <c r="BE995" s="198">
        <f t="shared" si="2434"/>
        <v>1.4190684931506851E-2</v>
      </c>
      <c r="BF995" s="198">
        <f t="shared" si="2434"/>
        <v>1.3882191780821918E-2</v>
      </c>
      <c r="BG995" s="198">
        <f t="shared" si="2434"/>
        <v>1.4036438356164384E-2</v>
      </c>
      <c r="BH995" s="198">
        <f t="shared" si="2434"/>
        <v>1.4190684931506851E-2</v>
      </c>
      <c r="BI995" s="198">
        <f t="shared" si="2434"/>
        <v>1.4190684931506851E-2</v>
      </c>
      <c r="BJ995" s="198">
        <f t="shared" si="2434"/>
        <v>1.3998087431693989E-2</v>
      </c>
      <c r="BK995" s="198">
        <f t="shared" si="2434"/>
        <v>1.3998087431693989E-2</v>
      </c>
      <c r="BL995" s="198">
        <f t="shared" si="2434"/>
        <v>1.4151912568306012E-2</v>
      </c>
      <c r="BM995" s="198">
        <f t="shared" si="2434"/>
        <v>1.4151912568306012E-2</v>
      </c>
      <c r="BN995" s="198">
        <f t="shared" si="2434"/>
        <v>1.3882191780821918E-2</v>
      </c>
      <c r="BO995" s="198">
        <f t="shared" si="2434"/>
        <v>1.4036438356164384E-2</v>
      </c>
      <c r="BP995" s="198">
        <f t="shared" si="2434"/>
        <v>1.4190684931506851E-2</v>
      </c>
      <c r="BQ995" s="198">
        <f t="shared" si="2434"/>
        <v>1.4190684931506851E-2</v>
      </c>
      <c r="BR995" s="198">
        <f t="shared" si="2434"/>
        <v>1.3882191780821918E-2</v>
      </c>
      <c r="BS995" s="198">
        <f t="shared" si="2434"/>
        <v>1.4036438356164384E-2</v>
      </c>
      <c r="BT995" s="198">
        <f t="shared" si="2434"/>
        <v>1.4190684931506851E-2</v>
      </c>
      <c r="BU995" s="198">
        <f t="shared" si="2434"/>
        <v>1.4190684931506851E-2</v>
      </c>
      <c r="BV995" s="198">
        <f t="shared" ref="BV995:DA995" si="2435">BV890</f>
        <v>1.3882191780821918E-2</v>
      </c>
      <c r="BW995" s="198">
        <f t="shared" si="2435"/>
        <v>1.4036438356164384E-2</v>
      </c>
      <c r="BX995" s="198">
        <f t="shared" si="2435"/>
        <v>1.4190684931506851E-2</v>
      </c>
      <c r="BY995" s="198">
        <f t="shared" si="2435"/>
        <v>1.4190684931506851E-2</v>
      </c>
      <c r="BZ995" s="198">
        <f t="shared" si="2435"/>
        <v>1.3998087431693989E-2</v>
      </c>
      <c r="CA995" s="198">
        <f t="shared" si="2435"/>
        <v>1.3998087431693989E-2</v>
      </c>
      <c r="CB995" s="198">
        <f t="shared" si="2435"/>
        <v>1.4151912568306012E-2</v>
      </c>
      <c r="CC995" s="198">
        <f t="shared" si="2435"/>
        <v>1.4151912568306012E-2</v>
      </c>
      <c r="CD995" s="198">
        <f t="shared" si="2435"/>
        <v>1.3882191780821918E-2</v>
      </c>
      <c r="CE995" s="198">
        <f t="shared" si="2435"/>
        <v>1.4036438356164384E-2</v>
      </c>
      <c r="CF995" s="198">
        <f t="shared" si="2435"/>
        <v>1.4190684931506851E-2</v>
      </c>
      <c r="CG995" s="198">
        <f t="shared" si="2435"/>
        <v>1.4190684931506851E-2</v>
      </c>
      <c r="CH995" s="198">
        <f t="shared" si="2435"/>
        <v>1.3882191780821918E-2</v>
      </c>
      <c r="CI995" s="198">
        <f t="shared" si="2435"/>
        <v>1.4036438356164384E-2</v>
      </c>
      <c r="CJ995" s="198">
        <f t="shared" si="2435"/>
        <v>1.4190684931506851E-2</v>
      </c>
      <c r="CK995" s="198">
        <f t="shared" si="2435"/>
        <v>1.4190684931506851E-2</v>
      </c>
      <c r="CL995" s="198">
        <f t="shared" si="2435"/>
        <v>1.3882191780821918E-2</v>
      </c>
      <c r="CM995" s="198">
        <f t="shared" si="2435"/>
        <v>1.4036438356164384E-2</v>
      </c>
      <c r="CN995" s="198">
        <f t="shared" si="2435"/>
        <v>1.4190684931506851E-2</v>
      </c>
      <c r="CO995" s="198">
        <f t="shared" si="2435"/>
        <v>1.4190684931506851E-2</v>
      </c>
      <c r="CP995" s="198">
        <f t="shared" si="2435"/>
        <v>1.3998087431693989E-2</v>
      </c>
      <c r="CQ995" s="198">
        <f t="shared" si="2435"/>
        <v>1.3998087431693989E-2</v>
      </c>
      <c r="CR995" s="198">
        <f t="shared" si="2435"/>
        <v>1.4151912568306012E-2</v>
      </c>
      <c r="CS995" s="198">
        <f t="shared" si="2435"/>
        <v>1.4151912568306012E-2</v>
      </c>
      <c r="CT995" s="198">
        <f t="shared" si="2435"/>
        <v>1.3882191780821918E-2</v>
      </c>
      <c r="CU995" s="198">
        <f t="shared" si="2435"/>
        <v>1.4036438356164384E-2</v>
      </c>
      <c r="CV995" s="198">
        <f t="shared" si="2435"/>
        <v>0</v>
      </c>
      <c r="CW995" s="198">
        <f t="shared" si="2435"/>
        <v>0</v>
      </c>
      <c r="CX995" s="198">
        <f t="shared" si="2435"/>
        <v>0</v>
      </c>
      <c r="CY995" s="198">
        <f t="shared" si="2435"/>
        <v>0</v>
      </c>
      <c r="CZ995" s="198">
        <f t="shared" si="2435"/>
        <v>0</v>
      </c>
      <c r="DA995" s="198">
        <f t="shared" si="2435"/>
        <v>0</v>
      </c>
      <c r="DB995" s="198">
        <f t="shared" ref="DB995:EG995" si="2436">DB890</f>
        <v>0</v>
      </c>
      <c r="DC995" s="198">
        <f t="shared" si="2436"/>
        <v>0</v>
      </c>
      <c r="DD995" s="198">
        <f t="shared" si="2436"/>
        <v>0</v>
      </c>
      <c r="DE995" s="198">
        <f t="shared" si="2436"/>
        <v>0</v>
      </c>
      <c r="DF995" s="198">
        <f t="shared" si="2436"/>
        <v>0</v>
      </c>
      <c r="DG995" s="198">
        <f t="shared" si="2436"/>
        <v>0</v>
      </c>
      <c r="DH995" s="198">
        <f t="shared" si="2436"/>
        <v>0</v>
      </c>
      <c r="DI995" s="198">
        <f t="shared" si="2436"/>
        <v>0</v>
      </c>
      <c r="DJ995" s="198">
        <f t="shared" si="2436"/>
        <v>0</v>
      </c>
      <c r="DK995" s="198">
        <f t="shared" si="2436"/>
        <v>0</v>
      </c>
      <c r="DL995" s="198">
        <f t="shared" si="2436"/>
        <v>0</v>
      </c>
      <c r="DM995" s="198">
        <f t="shared" si="2436"/>
        <v>0</v>
      </c>
      <c r="DN995" s="198">
        <f t="shared" si="2436"/>
        <v>0</v>
      </c>
      <c r="DO995" s="198">
        <f t="shared" si="2436"/>
        <v>0</v>
      </c>
      <c r="DP995" s="198">
        <f t="shared" si="2436"/>
        <v>0</v>
      </c>
      <c r="DQ995" s="198">
        <f t="shared" si="2436"/>
        <v>0</v>
      </c>
      <c r="DR995" s="198">
        <f t="shared" si="2436"/>
        <v>0</v>
      </c>
      <c r="DS995" s="198">
        <f t="shared" si="2436"/>
        <v>0</v>
      </c>
      <c r="DT995" s="198">
        <f t="shared" si="2436"/>
        <v>0</v>
      </c>
      <c r="DU995" s="198">
        <f t="shared" si="2436"/>
        <v>0</v>
      </c>
      <c r="DV995" s="198">
        <f t="shared" si="2436"/>
        <v>0</v>
      </c>
      <c r="DW995" s="198">
        <f t="shared" si="2436"/>
        <v>0</v>
      </c>
      <c r="DX995" s="198">
        <f t="shared" si="2436"/>
        <v>0</v>
      </c>
      <c r="DY995" s="198">
        <f t="shared" si="2436"/>
        <v>0</v>
      </c>
      <c r="DZ995" s="198">
        <f t="shared" si="2436"/>
        <v>0</v>
      </c>
      <c r="EA995" s="198">
        <f t="shared" si="2436"/>
        <v>0</v>
      </c>
      <c r="EB995" s="198">
        <f t="shared" si="2436"/>
        <v>0</v>
      </c>
      <c r="EC995" s="198">
        <f t="shared" si="2436"/>
        <v>0</v>
      </c>
      <c r="ED995" s="198">
        <f t="shared" si="2436"/>
        <v>0</v>
      </c>
      <c r="EE995" s="198">
        <f t="shared" si="2436"/>
        <v>0</v>
      </c>
      <c r="EF995" s="198">
        <f t="shared" si="2436"/>
        <v>0</v>
      </c>
      <c r="EG995" s="198">
        <f t="shared" si="2436"/>
        <v>0</v>
      </c>
      <c r="EH995" s="198">
        <f t="shared" ref="EH995:FR995" si="2437">EH890</f>
        <v>0</v>
      </c>
      <c r="EI995" s="198">
        <f t="shared" si="2437"/>
        <v>0</v>
      </c>
      <c r="EJ995" s="198">
        <f t="shared" si="2437"/>
        <v>0</v>
      </c>
      <c r="EK995" s="198">
        <f t="shared" si="2437"/>
        <v>0</v>
      </c>
      <c r="EL995" s="198">
        <f t="shared" si="2437"/>
        <v>0</v>
      </c>
      <c r="EM995" s="198">
        <f t="shared" si="2437"/>
        <v>0</v>
      </c>
      <c r="EN995" s="198">
        <f t="shared" si="2437"/>
        <v>0</v>
      </c>
      <c r="EO995" s="198">
        <f t="shared" si="2437"/>
        <v>0</v>
      </c>
      <c r="EP995" s="198">
        <f t="shared" si="2437"/>
        <v>0</v>
      </c>
      <c r="EQ995" s="198">
        <f t="shared" si="2437"/>
        <v>0</v>
      </c>
      <c r="ER995" s="198">
        <f t="shared" si="2437"/>
        <v>0</v>
      </c>
      <c r="ES995" s="198">
        <f t="shared" si="2437"/>
        <v>0</v>
      </c>
      <c r="ET995" s="198">
        <f t="shared" si="2437"/>
        <v>0</v>
      </c>
      <c r="EU995" s="198">
        <f t="shared" si="2437"/>
        <v>0</v>
      </c>
      <c r="EV995" s="198">
        <f t="shared" si="2437"/>
        <v>0</v>
      </c>
      <c r="EW995" s="198">
        <f t="shared" si="2437"/>
        <v>0</v>
      </c>
      <c r="EX995" s="198">
        <f t="shared" si="2437"/>
        <v>0</v>
      </c>
      <c r="EY995" s="198">
        <f t="shared" si="2437"/>
        <v>0</v>
      </c>
      <c r="EZ995" s="198">
        <f t="shared" si="2437"/>
        <v>0</v>
      </c>
      <c r="FA995" s="198">
        <f t="shared" si="2437"/>
        <v>0</v>
      </c>
      <c r="FB995" s="198">
        <f t="shared" si="2437"/>
        <v>0</v>
      </c>
      <c r="FC995" s="198">
        <f t="shared" si="2437"/>
        <v>0</v>
      </c>
      <c r="FD995" s="198">
        <f t="shared" si="2437"/>
        <v>0</v>
      </c>
      <c r="FE995" s="198">
        <f t="shared" si="2437"/>
        <v>0</v>
      </c>
      <c r="FF995" s="198">
        <f t="shared" si="2437"/>
        <v>0</v>
      </c>
      <c r="FG995" s="198">
        <f t="shared" si="2437"/>
        <v>0</v>
      </c>
      <c r="FH995" s="198">
        <f t="shared" si="2437"/>
        <v>0</v>
      </c>
      <c r="FI995" s="198">
        <f t="shared" si="2437"/>
        <v>0</v>
      </c>
      <c r="FJ995" s="198">
        <f t="shared" si="2437"/>
        <v>0</v>
      </c>
      <c r="FK995" s="198">
        <f t="shared" si="2437"/>
        <v>0</v>
      </c>
      <c r="FL995" s="198">
        <f t="shared" si="2437"/>
        <v>0</v>
      </c>
      <c r="FM995" s="198">
        <f t="shared" si="2437"/>
        <v>0</v>
      </c>
      <c r="FN995" s="198">
        <f t="shared" si="2437"/>
        <v>0</v>
      </c>
      <c r="FO995" s="198">
        <f t="shared" si="2437"/>
        <v>0</v>
      </c>
      <c r="FP995" s="198">
        <f t="shared" si="2437"/>
        <v>0</v>
      </c>
      <c r="FQ995" s="198">
        <f t="shared" si="2437"/>
        <v>0</v>
      </c>
      <c r="FR995" s="198">
        <f t="shared" si="2437"/>
        <v>0</v>
      </c>
    </row>
    <row r="996" spans="2:174">
      <c r="C996" s="97" t="s">
        <v>569</v>
      </c>
      <c r="D996" s="213" t="s">
        <v>974</v>
      </c>
      <c r="I996" s="168">
        <f ca="1">SUM(J996:FR996)</f>
        <v>0</v>
      </c>
      <c r="J996" s="98">
        <f t="shared" ref="J996:AO996" si="2438">J995 * J990</f>
        <v>0</v>
      </c>
      <c r="K996" s="98">
        <f t="shared" ca="1" si="2438"/>
        <v>0</v>
      </c>
      <c r="L996" s="98">
        <f t="shared" ca="1" si="2438"/>
        <v>0</v>
      </c>
      <c r="M996" s="98">
        <f t="shared" ca="1" si="2438"/>
        <v>0</v>
      </c>
      <c r="N996" s="98">
        <f t="shared" ca="1" si="2438"/>
        <v>0</v>
      </c>
      <c r="O996" s="98">
        <f t="shared" ca="1" si="2438"/>
        <v>0</v>
      </c>
      <c r="P996" s="98">
        <f t="shared" ca="1" si="2438"/>
        <v>0</v>
      </c>
      <c r="Q996" s="98">
        <f t="shared" ca="1" si="2438"/>
        <v>0</v>
      </c>
      <c r="R996" s="98">
        <f t="shared" ca="1" si="2438"/>
        <v>0</v>
      </c>
      <c r="S996" s="98">
        <f t="shared" ca="1" si="2438"/>
        <v>0</v>
      </c>
      <c r="T996" s="98">
        <f t="shared" ca="1" si="2438"/>
        <v>0</v>
      </c>
      <c r="U996" s="98">
        <f t="shared" ca="1" si="2438"/>
        <v>0</v>
      </c>
      <c r="V996" s="98">
        <f t="shared" ca="1" si="2438"/>
        <v>0</v>
      </c>
      <c r="W996" s="98">
        <f t="shared" ca="1" si="2438"/>
        <v>0</v>
      </c>
      <c r="X996" s="98">
        <f t="shared" ca="1" si="2438"/>
        <v>0</v>
      </c>
      <c r="Y996" s="98">
        <f t="shared" ca="1" si="2438"/>
        <v>0</v>
      </c>
      <c r="Z996" s="98">
        <f t="shared" ca="1" si="2438"/>
        <v>0</v>
      </c>
      <c r="AA996" s="98">
        <f t="shared" ca="1" si="2438"/>
        <v>0</v>
      </c>
      <c r="AB996" s="98">
        <f t="shared" ca="1" si="2438"/>
        <v>0</v>
      </c>
      <c r="AC996" s="98">
        <f t="shared" ca="1" si="2438"/>
        <v>0</v>
      </c>
      <c r="AD996" s="98">
        <f t="shared" ca="1" si="2438"/>
        <v>0</v>
      </c>
      <c r="AE996" s="98">
        <f t="shared" ca="1" si="2438"/>
        <v>0</v>
      </c>
      <c r="AF996" s="98">
        <f t="shared" ca="1" si="2438"/>
        <v>0</v>
      </c>
      <c r="AG996" s="98">
        <f t="shared" ca="1" si="2438"/>
        <v>0</v>
      </c>
      <c r="AH996" s="98">
        <f t="shared" ca="1" si="2438"/>
        <v>0</v>
      </c>
      <c r="AI996" s="98">
        <f t="shared" ca="1" si="2438"/>
        <v>0</v>
      </c>
      <c r="AJ996" s="98">
        <f t="shared" ca="1" si="2438"/>
        <v>0</v>
      </c>
      <c r="AK996" s="98">
        <f t="shared" ca="1" si="2438"/>
        <v>0</v>
      </c>
      <c r="AL996" s="98">
        <f t="shared" ca="1" si="2438"/>
        <v>0</v>
      </c>
      <c r="AM996" s="98">
        <f t="shared" ca="1" si="2438"/>
        <v>0</v>
      </c>
      <c r="AN996" s="98">
        <f t="shared" ca="1" si="2438"/>
        <v>0</v>
      </c>
      <c r="AO996" s="98">
        <f t="shared" ca="1" si="2438"/>
        <v>0</v>
      </c>
      <c r="AP996" s="98">
        <f t="shared" ref="AP996:BU996" ca="1" si="2439">AP995 * AP990</f>
        <v>0</v>
      </c>
      <c r="AQ996" s="98">
        <f t="shared" ca="1" si="2439"/>
        <v>0</v>
      </c>
      <c r="AR996" s="98">
        <f t="shared" ca="1" si="2439"/>
        <v>0</v>
      </c>
      <c r="AS996" s="98">
        <f t="shared" ca="1" si="2439"/>
        <v>0</v>
      </c>
      <c r="AT996" s="98">
        <f t="shared" ca="1" si="2439"/>
        <v>0</v>
      </c>
      <c r="AU996" s="98">
        <f t="shared" ca="1" si="2439"/>
        <v>0</v>
      </c>
      <c r="AV996" s="98">
        <f t="shared" ca="1" si="2439"/>
        <v>0</v>
      </c>
      <c r="AW996" s="98">
        <f t="shared" ca="1" si="2439"/>
        <v>0</v>
      </c>
      <c r="AX996" s="98">
        <f t="shared" ca="1" si="2439"/>
        <v>0</v>
      </c>
      <c r="AY996" s="98">
        <f t="shared" ca="1" si="2439"/>
        <v>0</v>
      </c>
      <c r="AZ996" s="98">
        <f t="shared" ca="1" si="2439"/>
        <v>0</v>
      </c>
      <c r="BA996" s="98">
        <f t="shared" ca="1" si="2439"/>
        <v>0</v>
      </c>
      <c r="BB996" s="98">
        <f t="shared" ca="1" si="2439"/>
        <v>0</v>
      </c>
      <c r="BC996" s="98">
        <f t="shared" ca="1" si="2439"/>
        <v>0</v>
      </c>
      <c r="BD996" s="98">
        <f t="shared" ca="1" si="2439"/>
        <v>0</v>
      </c>
      <c r="BE996" s="98">
        <f t="shared" ca="1" si="2439"/>
        <v>0</v>
      </c>
      <c r="BF996" s="98">
        <f t="shared" ca="1" si="2439"/>
        <v>0</v>
      </c>
      <c r="BG996" s="98">
        <f t="shared" ca="1" si="2439"/>
        <v>0</v>
      </c>
      <c r="BH996" s="98">
        <f t="shared" ca="1" si="2439"/>
        <v>0</v>
      </c>
      <c r="BI996" s="98">
        <f t="shared" ca="1" si="2439"/>
        <v>0</v>
      </c>
      <c r="BJ996" s="98">
        <f t="shared" ca="1" si="2439"/>
        <v>0</v>
      </c>
      <c r="BK996" s="98">
        <f t="shared" ca="1" si="2439"/>
        <v>0</v>
      </c>
      <c r="BL996" s="98">
        <f t="shared" ca="1" si="2439"/>
        <v>0</v>
      </c>
      <c r="BM996" s="98">
        <f t="shared" ca="1" si="2439"/>
        <v>0</v>
      </c>
      <c r="BN996" s="98">
        <f t="shared" ca="1" si="2439"/>
        <v>0</v>
      </c>
      <c r="BO996" s="98">
        <f t="shared" ca="1" si="2439"/>
        <v>0</v>
      </c>
      <c r="BP996" s="98">
        <f t="shared" ca="1" si="2439"/>
        <v>0</v>
      </c>
      <c r="BQ996" s="98">
        <f t="shared" ca="1" si="2439"/>
        <v>0</v>
      </c>
      <c r="BR996" s="98">
        <f t="shared" ca="1" si="2439"/>
        <v>0</v>
      </c>
      <c r="BS996" s="98">
        <f t="shared" ca="1" si="2439"/>
        <v>0</v>
      </c>
      <c r="BT996" s="98">
        <f t="shared" ca="1" si="2439"/>
        <v>0</v>
      </c>
      <c r="BU996" s="98">
        <f t="shared" ca="1" si="2439"/>
        <v>0</v>
      </c>
      <c r="BV996" s="98">
        <f t="shared" ref="BV996:DA996" ca="1" si="2440">BV995 * BV990</f>
        <v>0</v>
      </c>
      <c r="BW996" s="98">
        <f t="shared" ca="1" si="2440"/>
        <v>0</v>
      </c>
      <c r="BX996" s="98">
        <f t="shared" ca="1" si="2440"/>
        <v>0</v>
      </c>
      <c r="BY996" s="98">
        <f t="shared" ca="1" si="2440"/>
        <v>0</v>
      </c>
      <c r="BZ996" s="98">
        <f t="shared" ca="1" si="2440"/>
        <v>0</v>
      </c>
      <c r="CA996" s="98">
        <f t="shared" ca="1" si="2440"/>
        <v>0</v>
      </c>
      <c r="CB996" s="98">
        <f t="shared" ca="1" si="2440"/>
        <v>0</v>
      </c>
      <c r="CC996" s="98">
        <f t="shared" ca="1" si="2440"/>
        <v>0</v>
      </c>
      <c r="CD996" s="98">
        <f t="shared" ca="1" si="2440"/>
        <v>0</v>
      </c>
      <c r="CE996" s="98">
        <f t="shared" ca="1" si="2440"/>
        <v>0</v>
      </c>
      <c r="CF996" s="98">
        <f t="shared" ca="1" si="2440"/>
        <v>0</v>
      </c>
      <c r="CG996" s="98">
        <f t="shared" ca="1" si="2440"/>
        <v>0</v>
      </c>
      <c r="CH996" s="98">
        <f t="shared" ca="1" si="2440"/>
        <v>0</v>
      </c>
      <c r="CI996" s="98">
        <f t="shared" ca="1" si="2440"/>
        <v>0</v>
      </c>
      <c r="CJ996" s="98">
        <f t="shared" ca="1" si="2440"/>
        <v>0</v>
      </c>
      <c r="CK996" s="98">
        <f t="shared" ca="1" si="2440"/>
        <v>0</v>
      </c>
      <c r="CL996" s="98">
        <f t="shared" ca="1" si="2440"/>
        <v>0</v>
      </c>
      <c r="CM996" s="98">
        <f t="shared" ca="1" si="2440"/>
        <v>0</v>
      </c>
      <c r="CN996" s="98">
        <f t="shared" ca="1" si="2440"/>
        <v>0</v>
      </c>
      <c r="CO996" s="98">
        <f t="shared" ca="1" si="2440"/>
        <v>0</v>
      </c>
      <c r="CP996" s="98">
        <f t="shared" ca="1" si="2440"/>
        <v>0</v>
      </c>
      <c r="CQ996" s="98">
        <f t="shared" ca="1" si="2440"/>
        <v>0</v>
      </c>
      <c r="CR996" s="98">
        <f t="shared" ca="1" si="2440"/>
        <v>0</v>
      </c>
      <c r="CS996" s="98">
        <f t="shared" ca="1" si="2440"/>
        <v>0</v>
      </c>
      <c r="CT996" s="98">
        <f t="shared" ca="1" si="2440"/>
        <v>0</v>
      </c>
      <c r="CU996" s="98">
        <f t="shared" ca="1" si="2440"/>
        <v>0</v>
      </c>
      <c r="CV996" s="98">
        <f t="shared" ca="1" si="2440"/>
        <v>0</v>
      </c>
      <c r="CW996" s="98">
        <f t="shared" ca="1" si="2440"/>
        <v>0</v>
      </c>
      <c r="CX996" s="98">
        <f t="shared" ca="1" si="2440"/>
        <v>0</v>
      </c>
      <c r="CY996" s="98">
        <f t="shared" ca="1" si="2440"/>
        <v>0</v>
      </c>
      <c r="CZ996" s="98">
        <f t="shared" ca="1" si="2440"/>
        <v>0</v>
      </c>
      <c r="DA996" s="98">
        <f t="shared" ca="1" si="2440"/>
        <v>0</v>
      </c>
      <c r="DB996" s="98">
        <f t="shared" ref="DB996:EG996" ca="1" si="2441">DB995 * DB990</f>
        <v>0</v>
      </c>
      <c r="DC996" s="98">
        <f t="shared" ca="1" si="2441"/>
        <v>0</v>
      </c>
      <c r="DD996" s="98">
        <f t="shared" ca="1" si="2441"/>
        <v>0</v>
      </c>
      <c r="DE996" s="98">
        <f t="shared" ca="1" si="2441"/>
        <v>0</v>
      </c>
      <c r="DF996" s="98">
        <f t="shared" ca="1" si="2441"/>
        <v>0</v>
      </c>
      <c r="DG996" s="98">
        <f t="shared" ca="1" si="2441"/>
        <v>0</v>
      </c>
      <c r="DH996" s="98">
        <f t="shared" ca="1" si="2441"/>
        <v>0</v>
      </c>
      <c r="DI996" s="98">
        <f t="shared" ca="1" si="2441"/>
        <v>0</v>
      </c>
      <c r="DJ996" s="98">
        <f t="shared" ca="1" si="2441"/>
        <v>0</v>
      </c>
      <c r="DK996" s="98">
        <f t="shared" ca="1" si="2441"/>
        <v>0</v>
      </c>
      <c r="DL996" s="98">
        <f t="shared" ca="1" si="2441"/>
        <v>0</v>
      </c>
      <c r="DM996" s="98">
        <f t="shared" ca="1" si="2441"/>
        <v>0</v>
      </c>
      <c r="DN996" s="98">
        <f t="shared" ca="1" si="2441"/>
        <v>0</v>
      </c>
      <c r="DO996" s="98">
        <f t="shared" ca="1" si="2441"/>
        <v>0</v>
      </c>
      <c r="DP996" s="98">
        <f t="shared" ca="1" si="2441"/>
        <v>0</v>
      </c>
      <c r="DQ996" s="98">
        <f t="shared" ca="1" si="2441"/>
        <v>0</v>
      </c>
      <c r="DR996" s="98">
        <f t="shared" ca="1" si="2441"/>
        <v>0</v>
      </c>
      <c r="DS996" s="98">
        <f t="shared" ca="1" si="2441"/>
        <v>0</v>
      </c>
      <c r="DT996" s="98">
        <f t="shared" ca="1" si="2441"/>
        <v>0</v>
      </c>
      <c r="DU996" s="98">
        <f t="shared" ca="1" si="2441"/>
        <v>0</v>
      </c>
      <c r="DV996" s="98">
        <f t="shared" ca="1" si="2441"/>
        <v>0</v>
      </c>
      <c r="DW996" s="98">
        <f t="shared" ca="1" si="2441"/>
        <v>0</v>
      </c>
      <c r="DX996" s="98">
        <f t="shared" ca="1" si="2441"/>
        <v>0</v>
      </c>
      <c r="DY996" s="98">
        <f t="shared" ca="1" si="2441"/>
        <v>0</v>
      </c>
      <c r="DZ996" s="98">
        <f t="shared" ca="1" si="2441"/>
        <v>0</v>
      </c>
      <c r="EA996" s="98">
        <f t="shared" ca="1" si="2441"/>
        <v>0</v>
      </c>
      <c r="EB996" s="98">
        <f t="shared" ca="1" si="2441"/>
        <v>0</v>
      </c>
      <c r="EC996" s="98">
        <f t="shared" ca="1" si="2441"/>
        <v>0</v>
      </c>
      <c r="ED996" s="98">
        <f t="shared" ca="1" si="2441"/>
        <v>0</v>
      </c>
      <c r="EE996" s="98">
        <f t="shared" ca="1" si="2441"/>
        <v>0</v>
      </c>
      <c r="EF996" s="98">
        <f t="shared" ca="1" si="2441"/>
        <v>0</v>
      </c>
      <c r="EG996" s="98">
        <f t="shared" ca="1" si="2441"/>
        <v>0</v>
      </c>
      <c r="EH996" s="98">
        <f t="shared" ref="EH996:FM996" ca="1" si="2442">EH995 * EH990</f>
        <v>0</v>
      </c>
      <c r="EI996" s="98">
        <f t="shared" ca="1" si="2442"/>
        <v>0</v>
      </c>
      <c r="EJ996" s="98">
        <f t="shared" ca="1" si="2442"/>
        <v>0</v>
      </c>
      <c r="EK996" s="98">
        <f t="shared" ca="1" si="2442"/>
        <v>0</v>
      </c>
      <c r="EL996" s="98">
        <f t="shared" ca="1" si="2442"/>
        <v>0</v>
      </c>
      <c r="EM996" s="98">
        <f t="shared" ca="1" si="2442"/>
        <v>0</v>
      </c>
      <c r="EN996" s="98">
        <f t="shared" ca="1" si="2442"/>
        <v>0</v>
      </c>
      <c r="EO996" s="98">
        <f t="shared" ca="1" si="2442"/>
        <v>0</v>
      </c>
      <c r="EP996" s="98">
        <f t="shared" ca="1" si="2442"/>
        <v>0</v>
      </c>
      <c r="EQ996" s="98">
        <f t="shared" ca="1" si="2442"/>
        <v>0</v>
      </c>
      <c r="ER996" s="98">
        <f t="shared" ca="1" si="2442"/>
        <v>0</v>
      </c>
      <c r="ES996" s="98">
        <f t="shared" ca="1" si="2442"/>
        <v>0</v>
      </c>
      <c r="ET996" s="98">
        <f t="shared" ca="1" si="2442"/>
        <v>0</v>
      </c>
      <c r="EU996" s="98">
        <f t="shared" ca="1" si="2442"/>
        <v>0</v>
      </c>
      <c r="EV996" s="98">
        <f t="shared" ca="1" si="2442"/>
        <v>0</v>
      </c>
      <c r="EW996" s="98">
        <f t="shared" ca="1" si="2442"/>
        <v>0</v>
      </c>
      <c r="EX996" s="98">
        <f t="shared" ca="1" si="2442"/>
        <v>0</v>
      </c>
      <c r="EY996" s="98">
        <f t="shared" ca="1" si="2442"/>
        <v>0</v>
      </c>
      <c r="EZ996" s="98">
        <f t="shared" ca="1" si="2442"/>
        <v>0</v>
      </c>
      <c r="FA996" s="98">
        <f t="shared" ca="1" si="2442"/>
        <v>0</v>
      </c>
      <c r="FB996" s="98">
        <f t="shared" ca="1" si="2442"/>
        <v>0</v>
      </c>
      <c r="FC996" s="98">
        <f t="shared" ca="1" si="2442"/>
        <v>0</v>
      </c>
      <c r="FD996" s="98">
        <f t="shared" ca="1" si="2442"/>
        <v>0</v>
      </c>
      <c r="FE996" s="98">
        <f t="shared" ca="1" si="2442"/>
        <v>0</v>
      </c>
      <c r="FF996" s="98">
        <f t="shared" ca="1" si="2442"/>
        <v>0</v>
      </c>
      <c r="FG996" s="98">
        <f t="shared" ca="1" si="2442"/>
        <v>0</v>
      </c>
      <c r="FH996" s="98">
        <f t="shared" ca="1" si="2442"/>
        <v>0</v>
      </c>
      <c r="FI996" s="98">
        <f t="shared" ca="1" si="2442"/>
        <v>0</v>
      </c>
      <c r="FJ996" s="98">
        <f t="shared" ca="1" si="2442"/>
        <v>0</v>
      </c>
      <c r="FK996" s="98">
        <f t="shared" ca="1" si="2442"/>
        <v>0</v>
      </c>
      <c r="FL996" s="98">
        <f t="shared" ca="1" si="2442"/>
        <v>0</v>
      </c>
      <c r="FM996" s="98">
        <f t="shared" ca="1" si="2442"/>
        <v>0</v>
      </c>
      <c r="FN996" s="98">
        <f ca="1">FN995 * FN990</f>
        <v>0</v>
      </c>
      <c r="FO996" s="98">
        <f ca="1">FO995 * FO990</f>
        <v>0</v>
      </c>
      <c r="FP996" s="98">
        <f ca="1">FP995 * FP990</f>
        <v>0</v>
      </c>
      <c r="FQ996" s="98">
        <f ca="1">FQ995 * FQ990</f>
        <v>0</v>
      </c>
      <c r="FR996" s="98">
        <f ca="1">FR995 * FR990</f>
        <v>0</v>
      </c>
    </row>
    <row r="997" spans="2:174">
      <c r="D997" s="8"/>
    </row>
    <row r="998" spans="2:174">
      <c r="C998" t="s">
        <v>242</v>
      </c>
      <c r="D998" s="8" t="s">
        <v>974</v>
      </c>
      <c r="E998" s="265">
        <f>INDEX(Assumptions!$G593:$G593,MATCH($A$1,Model_Number,0))</f>
        <v>0</v>
      </c>
      <c r="I998" s="481">
        <f>SUM(J998:FR998)</f>
        <v>0</v>
      </c>
      <c r="J998" s="18">
        <f>$E$998*$E$981*AND(SUM(I$819:$J819)=0,J819&lt;&gt;0)</f>
        <v>0</v>
      </c>
      <c r="K998" s="18">
        <f>$E$998*$E$981*AND(SUM($J$819:J819)=0,K819&lt;&gt;0)</f>
        <v>0</v>
      </c>
      <c r="L998" s="18">
        <f>$E$998*$E$981*AND(SUM($J$819:K819)=0,L819&lt;&gt;0)</f>
        <v>0</v>
      </c>
      <c r="M998" s="18">
        <f>$E$998*$E$981*AND(SUM($J$819:L819)=0,M819&lt;&gt;0)</f>
        <v>0</v>
      </c>
      <c r="N998" s="18">
        <f>$E$998*$E$981*AND(SUM($J$819:M819)=0,N819&lt;&gt;0)</f>
        <v>0</v>
      </c>
      <c r="O998" s="18">
        <f>$E$998*$E$981*AND(SUM($J$819:N819)=0,O819&lt;&gt;0)</f>
        <v>0</v>
      </c>
      <c r="P998" s="18">
        <f>$E$998*$E$981*AND(SUM($J$819:O819)=0,P819&lt;&gt;0)</f>
        <v>0</v>
      </c>
      <c r="Q998" s="18">
        <f>$E$998*$E$981*AND(SUM($J$819:P819)=0,Q819&lt;&gt;0)</f>
        <v>0</v>
      </c>
      <c r="R998" s="18">
        <f>$E$998*$E$981*AND(SUM($J$819:Q819)=0,R819&lt;&gt;0)</f>
        <v>0</v>
      </c>
      <c r="S998" s="18">
        <f>$E$998*$E$981*AND(SUM($J$819:R819)=0,S819&lt;&gt;0)</f>
        <v>0</v>
      </c>
      <c r="T998" s="18">
        <f>$E$998*$E$981*AND(SUM($J$819:S819)=0,T819&lt;&gt;0)</f>
        <v>0</v>
      </c>
      <c r="U998" s="18">
        <f>$E$998*$E$981*AND(SUM($J$819:T819)=0,U819&lt;&gt;0)</f>
        <v>0</v>
      </c>
      <c r="V998" s="18">
        <f>$E$998*$E$981*AND(SUM($J$819:U819)=0,V819&lt;&gt;0)</f>
        <v>0</v>
      </c>
      <c r="W998" s="18">
        <f>$E$998*$E$981*AND(SUM($J$819:V819)=0,W819&lt;&gt;0)</f>
        <v>0</v>
      </c>
      <c r="X998" s="18">
        <f>$E$998*$E$981*AND(SUM($J$819:W819)=0,X819&lt;&gt;0)</f>
        <v>0</v>
      </c>
      <c r="Y998" s="18">
        <f>$E$998*$E$981*AND(SUM($J$819:X819)=0,Y819&lt;&gt;0)</f>
        <v>0</v>
      </c>
      <c r="Z998" s="18">
        <f>$E$998*$E$981*AND(SUM($J$819:Y819)=0,Z819&lt;&gt;0)</f>
        <v>0</v>
      </c>
      <c r="AA998" s="18">
        <f>$E$998*$E$981*AND(SUM($J$819:Z819)=0,AA819&lt;&gt;0)</f>
        <v>0</v>
      </c>
      <c r="AB998" s="18">
        <f>$E$998*$E$981*AND(SUM($J$819:AA819)=0,AB819&lt;&gt;0)</f>
        <v>0</v>
      </c>
      <c r="AC998" s="18">
        <f>$E$998*$E$981*AND(SUM($J$819:AB819)=0,AC819&lt;&gt;0)</f>
        <v>0</v>
      </c>
      <c r="AD998" s="18">
        <f>$E$998*$E$981*AND(SUM($J$819:AC819)=0,AD819&lt;&gt;0)</f>
        <v>0</v>
      </c>
      <c r="AE998" s="18">
        <f>$E$998*$E$981*AND(SUM($J$819:AD819)=0,AE819&lt;&gt;0)</f>
        <v>0</v>
      </c>
      <c r="AF998" s="18">
        <f>$E$998*$E$981*AND(SUM($J$819:AE819)=0,AF819&lt;&gt;0)</f>
        <v>0</v>
      </c>
      <c r="AG998" s="18">
        <f>$E$998*$E$981*AND(SUM($J$819:AF819)=0,AG819&lt;&gt;0)</f>
        <v>0</v>
      </c>
      <c r="AH998" s="18">
        <f>$E$998*$E$981*AND(SUM($J$819:AG819)=0,AH819&lt;&gt;0)</f>
        <v>0</v>
      </c>
      <c r="AI998" s="18">
        <f>$E$998*$E$981*AND(SUM($J$819:AH819)=0,AI819&lt;&gt;0)</f>
        <v>0</v>
      </c>
      <c r="AJ998" s="18">
        <f>$E$998*$E$981*AND(SUM($J$819:AI819)=0,AJ819&lt;&gt;0)</f>
        <v>0</v>
      </c>
      <c r="AK998" s="18">
        <f>$E$998*$E$981*AND(SUM($J$819:AJ819)=0,AK819&lt;&gt;0)</f>
        <v>0</v>
      </c>
      <c r="AL998" s="18">
        <f>$E$998*$E$981*AND(SUM($J$819:AK819)=0,AL819&lt;&gt;0)</f>
        <v>0</v>
      </c>
      <c r="AM998" s="18">
        <f>$E$998*$E$981*AND(SUM($J$819:AL819)=0,AM819&lt;&gt;0)</f>
        <v>0</v>
      </c>
      <c r="AN998" s="18">
        <f>$E$998*$E$981*AND(SUM($J$819:AM819)=0,AN819&lt;&gt;0)</f>
        <v>0</v>
      </c>
      <c r="AO998" s="18">
        <f>$E$998*$E$981*AND(SUM($J$819:AN819)=0,AO819&lt;&gt;0)</f>
        <v>0</v>
      </c>
      <c r="AP998" s="18">
        <f>$E$998*$E$981*AND(SUM($J$819:AO819)=0,AP819&lt;&gt;0)</f>
        <v>0</v>
      </c>
      <c r="AQ998" s="18">
        <f>$E$998*$E$981*AND(SUM($J$819:AP819)=0,AQ819&lt;&gt;0)</f>
        <v>0</v>
      </c>
      <c r="AR998" s="18">
        <f>$E$998*$E$981*AND(SUM($J$819:AQ819)=0,AR819&lt;&gt;0)</f>
        <v>0</v>
      </c>
      <c r="AS998" s="18">
        <f>$E$998*$E$981*AND(SUM($J$819:AR819)=0,AS819&lt;&gt;0)</f>
        <v>0</v>
      </c>
      <c r="AT998" s="18">
        <f>$E$998*$E$981*AND(SUM($J$819:AS819)=0,AT819&lt;&gt;0)</f>
        <v>0</v>
      </c>
      <c r="AU998" s="18">
        <f>$E$998*$E$981*AND(SUM($J$819:AT819)=0,AU819&lt;&gt;0)</f>
        <v>0</v>
      </c>
      <c r="AV998" s="18">
        <f>$E$998*$E$981*AND(SUM($J$819:AU819)=0,AV819&lt;&gt;0)</f>
        <v>0</v>
      </c>
      <c r="AW998" s="18">
        <f>$E$998*$E$981*AND(SUM($J$819:AV819)=0,AW819&lt;&gt;0)</f>
        <v>0</v>
      </c>
      <c r="AX998" s="18">
        <f>$E$998*$E$981*AND(SUM($J$819:AW819)=0,AX819&lt;&gt;0)</f>
        <v>0</v>
      </c>
      <c r="AY998" s="18">
        <f>$E$998*$E$981*AND(SUM($J$819:AX819)=0,AY819&lt;&gt;0)</f>
        <v>0</v>
      </c>
      <c r="AZ998" s="18">
        <f>$E$998*$E$981*AND(SUM($J$819:AY819)=0,AZ819&lt;&gt;0)</f>
        <v>0</v>
      </c>
      <c r="BA998" s="18">
        <f>$E$998*$E$981*AND(SUM($J$819:AZ819)=0,BA819&lt;&gt;0)</f>
        <v>0</v>
      </c>
      <c r="BB998" s="18">
        <f>$E$998*$E$981*AND(SUM($J$819:BA819)=0,BB819&lt;&gt;0)</f>
        <v>0</v>
      </c>
      <c r="BC998" s="18">
        <f>$E$998*$E$981*AND(SUM($J$819:BB819)=0,BC819&lt;&gt;0)</f>
        <v>0</v>
      </c>
      <c r="BD998" s="18">
        <f>$E$998*$E$981*AND(SUM($J$819:BC819)=0,BD819&lt;&gt;0)</f>
        <v>0</v>
      </c>
      <c r="BE998" s="18">
        <f>$E$998*$E$981*AND(SUM($J$819:BD819)=0,BE819&lt;&gt;0)</f>
        <v>0</v>
      </c>
      <c r="BF998" s="18">
        <f>$E$998*$E$981*AND(SUM($J$819:BE819)=0,BF819&lt;&gt;0)</f>
        <v>0</v>
      </c>
      <c r="BG998" s="18">
        <f>$E$998*$E$981*AND(SUM($J$819:BF819)=0,BG819&lt;&gt;0)</f>
        <v>0</v>
      </c>
      <c r="BH998" s="18">
        <f>$E$998*$E$981*AND(SUM($J$819:BG819)=0,BH819&lt;&gt;0)</f>
        <v>0</v>
      </c>
      <c r="BI998" s="18">
        <f>$E$998*$E$981*AND(SUM($J$819:BH819)=0,BI819&lt;&gt;0)</f>
        <v>0</v>
      </c>
      <c r="BJ998" s="18">
        <f>$E$998*$E$981*AND(SUM($J$819:BI819)=0,BJ819&lt;&gt;0)</f>
        <v>0</v>
      </c>
      <c r="BK998" s="18">
        <f>$E$998*$E$981*AND(SUM($J$819:BJ819)=0,BK819&lt;&gt;0)</f>
        <v>0</v>
      </c>
      <c r="BL998" s="18">
        <f>$E$998*$E$981*AND(SUM($J$819:BK819)=0,BL819&lt;&gt;0)</f>
        <v>0</v>
      </c>
      <c r="BM998" s="18">
        <f>$E$998*$E$981*AND(SUM($J$819:BL819)=0,BM819&lt;&gt;0)</f>
        <v>0</v>
      </c>
      <c r="BN998" s="18">
        <f>$E$998*$E$981*AND(SUM($J$819:BM819)=0,BN819&lt;&gt;0)</f>
        <v>0</v>
      </c>
      <c r="BO998" s="18">
        <f>$E$998*$E$981*AND(SUM($J$819:BN819)=0,BO819&lt;&gt;0)</f>
        <v>0</v>
      </c>
      <c r="BP998" s="18">
        <f>$E$998*$E$981*AND(SUM($J$819:BO819)=0,BP819&lt;&gt;0)</f>
        <v>0</v>
      </c>
      <c r="BQ998" s="18">
        <f>$E$998*$E$981*AND(SUM($J$819:BP819)=0,BQ819&lt;&gt;0)</f>
        <v>0</v>
      </c>
      <c r="BR998" s="18">
        <f>$E$998*$E$981*AND(SUM($J$819:BQ819)=0,BR819&lt;&gt;0)</f>
        <v>0</v>
      </c>
      <c r="BS998" s="18">
        <f>$E$998*$E$981*AND(SUM($J$819:BR819)=0,BS819&lt;&gt;0)</f>
        <v>0</v>
      </c>
      <c r="BT998" s="18">
        <f>$E$998*$E$981*AND(SUM($J$819:BS819)=0,BT819&lt;&gt;0)</f>
        <v>0</v>
      </c>
      <c r="BU998" s="18">
        <f>$E$998*$E$981*AND(SUM($J$819:BT819)=0,BU819&lt;&gt;0)</f>
        <v>0</v>
      </c>
      <c r="BV998" s="18">
        <f>$E$998*$E$981*AND(SUM($J$819:BU819)=0,BV819&lt;&gt;0)</f>
        <v>0</v>
      </c>
      <c r="BW998" s="18">
        <f>$E$998*$E$981*AND(SUM($J$819:BV819)=0,BW819&lt;&gt;0)</f>
        <v>0</v>
      </c>
      <c r="BX998" s="18">
        <f>$E$998*$E$981*AND(SUM($J$819:BW819)=0,BX819&lt;&gt;0)</f>
        <v>0</v>
      </c>
      <c r="BY998" s="18">
        <f>$E$998*$E$981*AND(SUM($J$819:BX819)=0,BY819&lt;&gt;0)</f>
        <v>0</v>
      </c>
      <c r="BZ998" s="18">
        <f>$E$998*$E$981*AND(SUM($J$819:BY819)=0,BZ819&lt;&gt;0)</f>
        <v>0</v>
      </c>
      <c r="CA998" s="18">
        <f>$E$998*$E$981*AND(SUM($J$819:BZ819)=0,CA819&lt;&gt;0)</f>
        <v>0</v>
      </c>
      <c r="CB998" s="18">
        <f>$E$998*$E$981*AND(SUM($J$819:CA819)=0,CB819&lt;&gt;0)</f>
        <v>0</v>
      </c>
      <c r="CC998" s="18">
        <f>$E$998*$E$981*AND(SUM($J$819:CB819)=0,CC819&lt;&gt;0)</f>
        <v>0</v>
      </c>
      <c r="CD998" s="18">
        <f>$E$998*$E$981*AND(SUM($J$819:CC819)=0,CD819&lt;&gt;0)</f>
        <v>0</v>
      </c>
      <c r="CE998" s="18">
        <f>$E$998*$E$981*AND(SUM($J$819:CD819)=0,CE819&lt;&gt;0)</f>
        <v>0</v>
      </c>
      <c r="CF998" s="18">
        <f>$E$998*$E$981*AND(SUM($J$819:CE819)=0,CF819&lt;&gt;0)</f>
        <v>0</v>
      </c>
      <c r="CG998" s="18">
        <f>$E$998*$E$981*AND(SUM($J$819:CF819)=0,CG819&lt;&gt;0)</f>
        <v>0</v>
      </c>
      <c r="CH998" s="18">
        <f>$E$998*$E$981*AND(SUM($J$819:CG819)=0,CH819&lt;&gt;0)</f>
        <v>0</v>
      </c>
      <c r="CI998" s="18">
        <f>$E$998*$E$981*AND(SUM($J$819:CH819)=0,CI819&lt;&gt;0)</f>
        <v>0</v>
      </c>
      <c r="CJ998" s="18">
        <f>$E$998*$E$981*AND(SUM($J$819:CI819)=0,CJ819&lt;&gt;0)</f>
        <v>0</v>
      </c>
      <c r="CK998" s="18">
        <f>$E$998*$E$981*AND(SUM($J$819:CJ819)=0,CK819&lt;&gt;0)</f>
        <v>0</v>
      </c>
      <c r="CL998" s="18">
        <f>$E$998*$E$981*AND(SUM($J$819:CK819)=0,CL819&lt;&gt;0)</f>
        <v>0</v>
      </c>
      <c r="CM998" s="18">
        <f>$E$998*$E$981*AND(SUM($J$819:CL819)=0,CM819&lt;&gt;0)</f>
        <v>0</v>
      </c>
      <c r="CN998" s="18">
        <f>$E$998*$E$981*AND(SUM($J$819:CM819)=0,CN819&lt;&gt;0)</f>
        <v>0</v>
      </c>
      <c r="CO998" s="18">
        <f>$E$998*$E$981*AND(SUM($J$819:CN819)=0,CO819&lt;&gt;0)</f>
        <v>0</v>
      </c>
      <c r="CP998" s="18">
        <f>$E$998*$E$981*AND(SUM($J$819:CO819)=0,CP819&lt;&gt;0)</f>
        <v>0</v>
      </c>
      <c r="CQ998" s="18">
        <f>$E$998*$E$981*AND(SUM($J$819:CP819)=0,CQ819&lt;&gt;0)</f>
        <v>0</v>
      </c>
      <c r="CR998" s="18">
        <f>$E$998*$E$981*AND(SUM($J$819:CQ819)=0,CR819&lt;&gt;0)</f>
        <v>0</v>
      </c>
      <c r="CS998" s="18">
        <f>$E$998*$E$981*AND(SUM($J$819:CR819)=0,CS819&lt;&gt;0)</f>
        <v>0</v>
      </c>
      <c r="CT998" s="18">
        <f>$E$998*$E$981*AND(SUM($J$819:CS819)=0,CT819&lt;&gt;0)</f>
        <v>0</v>
      </c>
      <c r="CU998" s="18">
        <f>$E$998*$E$981*AND(SUM($J$819:CT819)=0,CU819&lt;&gt;0)</f>
        <v>0</v>
      </c>
      <c r="CV998" s="18">
        <f>$E$998*$E$981*AND(SUM($J$819:CU819)=0,CV819&lt;&gt;0)</f>
        <v>0</v>
      </c>
      <c r="CW998" s="18">
        <f>$E$998*$E$981*AND(SUM($J$819:CV819)=0,CW819&lt;&gt;0)</f>
        <v>0</v>
      </c>
      <c r="CX998" s="18">
        <f>$E$998*$E$981*AND(SUM($J$819:CW819)=0,CX819&lt;&gt;0)</f>
        <v>0</v>
      </c>
      <c r="CY998" s="18">
        <f>$E$998*$E$981*AND(SUM($J$819:CX819)=0,CY819&lt;&gt;0)</f>
        <v>0</v>
      </c>
      <c r="CZ998" s="18">
        <f>$E$998*$E$981*AND(SUM($J$819:CY819)=0,CZ819&lt;&gt;0)</f>
        <v>0</v>
      </c>
      <c r="DA998" s="18">
        <f>$E$998*$E$981*AND(SUM($J$819:CZ819)=0,DA819&lt;&gt;0)</f>
        <v>0</v>
      </c>
      <c r="DB998" s="18">
        <f>$E$998*$E$981*AND(SUM($J$819:DA819)=0,DB819&lt;&gt;0)</f>
        <v>0</v>
      </c>
      <c r="DC998" s="18">
        <f>$E$998*$E$981*AND(SUM($J$819:DB819)=0,DC819&lt;&gt;0)</f>
        <v>0</v>
      </c>
      <c r="DD998" s="18">
        <f>$E$998*$E$981*AND(SUM($J$819:DC819)=0,DD819&lt;&gt;0)</f>
        <v>0</v>
      </c>
      <c r="DE998" s="18">
        <f>$E$998*$E$981*AND(SUM($J$819:DD819)=0,DE819&lt;&gt;0)</f>
        <v>0</v>
      </c>
      <c r="DF998" s="18">
        <f>$E$998*$E$981*AND(SUM($J$819:DE819)=0,DF819&lt;&gt;0)</f>
        <v>0</v>
      </c>
      <c r="DG998" s="18">
        <f>$E$998*$E$981*AND(SUM($J$819:DF819)=0,DG819&lt;&gt;0)</f>
        <v>0</v>
      </c>
      <c r="DH998" s="18">
        <f>$E$998*$E$981*AND(SUM($J$819:DG819)=0,DH819&lt;&gt;0)</f>
        <v>0</v>
      </c>
      <c r="DI998" s="18">
        <f>$E$998*$E$981*AND(SUM($J$819:DH819)=0,DI819&lt;&gt;0)</f>
        <v>0</v>
      </c>
      <c r="DJ998" s="18">
        <f>$E$998*$E$981*AND(SUM($J$819:DI819)=0,DJ819&lt;&gt;0)</f>
        <v>0</v>
      </c>
      <c r="DK998" s="18">
        <f>$E$998*$E$981*AND(SUM($J$819:DJ819)=0,DK819&lt;&gt;0)</f>
        <v>0</v>
      </c>
      <c r="DL998" s="18">
        <f>$E$998*$E$981*AND(SUM($J$819:DK819)=0,DL819&lt;&gt;0)</f>
        <v>0</v>
      </c>
      <c r="DM998" s="18">
        <f>$E$998*$E$981*AND(SUM($J$819:DL819)=0,DM819&lt;&gt;0)</f>
        <v>0</v>
      </c>
      <c r="DN998" s="18">
        <f>$E$998*$E$981*AND(SUM($J$819:DM819)=0,DN819&lt;&gt;0)</f>
        <v>0</v>
      </c>
      <c r="DO998" s="18">
        <f>$E$998*$E$981*AND(SUM($J$819:DN819)=0,DO819&lt;&gt;0)</f>
        <v>0</v>
      </c>
      <c r="DP998" s="18">
        <f>$E$998*$E$981*AND(SUM($J$819:DO819)=0,DP819&lt;&gt;0)</f>
        <v>0</v>
      </c>
      <c r="DQ998" s="18">
        <f>$E$998*$E$981*AND(SUM($J$819:DP819)=0,DQ819&lt;&gt;0)</f>
        <v>0</v>
      </c>
      <c r="DR998" s="18">
        <f>$E$998*$E$981*AND(SUM($J$819:DQ819)=0,DR819&lt;&gt;0)</f>
        <v>0</v>
      </c>
      <c r="DS998" s="18">
        <f>$E$998*$E$981*AND(SUM($J$819:DR819)=0,DS819&lt;&gt;0)</f>
        <v>0</v>
      </c>
      <c r="DT998" s="18">
        <f>$E$998*$E$981*AND(SUM($J$819:DS819)=0,DT819&lt;&gt;0)</f>
        <v>0</v>
      </c>
      <c r="DU998" s="18">
        <f>$E$998*$E$981*AND(SUM($J$819:DT819)=0,DU819&lt;&gt;0)</f>
        <v>0</v>
      </c>
      <c r="DV998" s="18">
        <f>$E$998*$E$981*AND(SUM($J$819:DU819)=0,DV819&lt;&gt;0)</f>
        <v>0</v>
      </c>
      <c r="DW998" s="18">
        <f>$E$998*$E$981*AND(SUM($J$819:DV819)=0,DW819&lt;&gt;0)</f>
        <v>0</v>
      </c>
      <c r="DX998" s="18">
        <f>$E$998*$E$981*AND(SUM($J$819:DW819)=0,DX819&lt;&gt;0)</f>
        <v>0</v>
      </c>
      <c r="DY998" s="18">
        <f>$E$998*$E$981*AND(SUM($J$819:DX819)=0,DY819&lt;&gt;0)</f>
        <v>0</v>
      </c>
      <c r="DZ998" s="18">
        <f>$E$998*$E$981*AND(SUM($J$819:DY819)=0,DZ819&lt;&gt;0)</f>
        <v>0</v>
      </c>
      <c r="EA998" s="18">
        <f>$E$998*$E$981*AND(SUM($J$819:DZ819)=0,EA819&lt;&gt;0)</f>
        <v>0</v>
      </c>
      <c r="EB998" s="18">
        <f>$E$998*$E$981*AND(SUM($J$819:EA819)=0,EB819&lt;&gt;0)</f>
        <v>0</v>
      </c>
      <c r="EC998" s="18">
        <f>$E$998*$E$981*AND(SUM($J$819:EB819)=0,EC819&lt;&gt;0)</f>
        <v>0</v>
      </c>
      <c r="ED998" s="18">
        <f>$E$998*$E$981*AND(SUM($J$819:EC819)=0,ED819&lt;&gt;0)</f>
        <v>0</v>
      </c>
      <c r="EE998" s="18">
        <f>$E$998*$E$981*AND(SUM($J$819:ED819)=0,EE819&lt;&gt;0)</f>
        <v>0</v>
      </c>
      <c r="EF998" s="18">
        <f>$E$998*$E$981*AND(SUM($J$819:EE819)=0,EF819&lt;&gt;0)</f>
        <v>0</v>
      </c>
      <c r="EG998" s="18">
        <f>$E$998*$E$981*AND(SUM($J$819:EF819)=0,EG819&lt;&gt;0)</f>
        <v>0</v>
      </c>
      <c r="EH998" s="18">
        <f>$E$998*$E$981*AND(SUM($J$819:EG819)=0,EH819&lt;&gt;0)</f>
        <v>0</v>
      </c>
      <c r="EI998" s="18">
        <f>$E$998*$E$981*AND(SUM($J$819:EH819)=0,EI819&lt;&gt;0)</f>
        <v>0</v>
      </c>
      <c r="EJ998" s="18">
        <f>$E$998*$E$981*AND(SUM($J$819:EI819)=0,EJ819&lt;&gt;0)</f>
        <v>0</v>
      </c>
      <c r="EK998" s="18">
        <f>$E$998*$E$981*AND(SUM($J$819:EJ819)=0,EK819&lt;&gt;0)</f>
        <v>0</v>
      </c>
      <c r="EL998" s="18">
        <f>$E$998*$E$981*AND(SUM($J$819:EK819)=0,EL819&lt;&gt;0)</f>
        <v>0</v>
      </c>
      <c r="EM998" s="18">
        <f>$E$998*$E$981*AND(SUM($J$819:EL819)=0,EM819&lt;&gt;0)</f>
        <v>0</v>
      </c>
      <c r="EN998" s="18">
        <f>$E$998*$E$981*AND(SUM($J$819:EM819)=0,EN819&lt;&gt;0)</f>
        <v>0</v>
      </c>
      <c r="EO998" s="18">
        <f>$E$998*$E$981*AND(SUM($J$819:EN819)=0,EO819&lt;&gt;0)</f>
        <v>0</v>
      </c>
      <c r="EP998" s="18">
        <f>$E$998*$E$981*AND(SUM($J$819:EO819)=0,EP819&lt;&gt;0)</f>
        <v>0</v>
      </c>
      <c r="EQ998" s="18">
        <f>$E$998*$E$981*AND(SUM($J$819:EP819)=0,EQ819&lt;&gt;0)</f>
        <v>0</v>
      </c>
      <c r="ER998" s="18">
        <f>$E$998*$E$981*AND(SUM($J$819:EQ819)=0,ER819&lt;&gt;0)</f>
        <v>0</v>
      </c>
      <c r="ES998" s="18">
        <f>$E$998*$E$981*AND(SUM($J$819:ER819)=0,ES819&lt;&gt;0)</f>
        <v>0</v>
      </c>
      <c r="ET998" s="18">
        <f>$E$998*$E$981*AND(SUM($J$819:ES819)=0,ET819&lt;&gt;0)</f>
        <v>0</v>
      </c>
      <c r="EU998" s="18">
        <f>$E$998*$E$981*AND(SUM($J$819:ET819)=0,EU819&lt;&gt;0)</f>
        <v>0</v>
      </c>
      <c r="EV998" s="18">
        <f>$E$998*$E$981*AND(SUM($J$819:EU819)=0,EV819&lt;&gt;0)</f>
        <v>0</v>
      </c>
      <c r="EW998" s="18">
        <f>$E$998*$E$981*AND(SUM($J$819:EV819)=0,EW819&lt;&gt;0)</f>
        <v>0</v>
      </c>
      <c r="EX998" s="18">
        <f>$E$998*$E$981*AND(SUM($J$819:EW819)=0,EX819&lt;&gt;0)</f>
        <v>0</v>
      </c>
      <c r="EY998" s="18">
        <f>$E$998*$E$981*AND(SUM($J$819:EX819)=0,EY819&lt;&gt;0)</f>
        <v>0</v>
      </c>
      <c r="EZ998" s="18">
        <f>$E$998*$E$981*AND(SUM($J$819:EY819)=0,EZ819&lt;&gt;0)</f>
        <v>0</v>
      </c>
      <c r="FA998" s="18">
        <f>$E$998*$E$981*AND(SUM($J$819:EZ819)=0,FA819&lt;&gt;0)</f>
        <v>0</v>
      </c>
      <c r="FB998" s="18">
        <f>$E$998*$E$981*AND(SUM($J$819:FA819)=0,FB819&lt;&gt;0)</f>
        <v>0</v>
      </c>
      <c r="FC998" s="18">
        <f>$E$998*$E$981*AND(SUM($J$819:FB819)=0,FC819&lt;&gt;0)</f>
        <v>0</v>
      </c>
      <c r="FD998" s="18">
        <f>$E$998*$E$981*AND(SUM($J$819:FC819)=0,FD819&lt;&gt;0)</f>
        <v>0</v>
      </c>
      <c r="FE998" s="18">
        <f>$E$998*$E$981*AND(SUM($J$819:FD819)=0,FE819&lt;&gt;0)</f>
        <v>0</v>
      </c>
      <c r="FF998" s="18">
        <f>$E$998*$E$981*AND(SUM($J$819:FE819)=0,FF819&lt;&gt;0)</f>
        <v>0</v>
      </c>
      <c r="FG998" s="18">
        <f>$E$998*$E$981*AND(SUM($J$819:FF819)=0,FG819&lt;&gt;0)</f>
        <v>0</v>
      </c>
      <c r="FH998" s="18">
        <f>$E$998*$E$981*AND(SUM($J$819:FG819)=0,FH819&lt;&gt;0)</f>
        <v>0</v>
      </c>
      <c r="FI998" s="18">
        <f>$E$998*$E$981*AND(SUM($J$819:FH819)=0,FI819&lt;&gt;0)</f>
        <v>0</v>
      </c>
      <c r="FJ998" s="18">
        <f>$E$998*$E$981*AND(SUM($J$819:FI819)=0,FJ819&lt;&gt;0)</f>
        <v>0</v>
      </c>
      <c r="FK998" s="18">
        <f>$E$998*$E$981*AND(SUM($J$819:FJ819)=0,FK819&lt;&gt;0)</f>
        <v>0</v>
      </c>
      <c r="FL998" s="18">
        <f>$E$998*$E$981*AND(SUM($J$819:FK819)=0,FL819&lt;&gt;0)</f>
        <v>0</v>
      </c>
      <c r="FM998" s="18">
        <f>$E$998*$E$981*AND(SUM($J$819:FL819)=0,FM819&lt;&gt;0)</f>
        <v>0</v>
      </c>
      <c r="FN998" s="18">
        <f>$E$998*$E$981*AND(SUM($J$819:FM819)=0,FN819&lt;&gt;0)</f>
        <v>0</v>
      </c>
      <c r="FO998" s="18">
        <f>$E$998*$E$981*AND(SUM($J$819:FN819)=0,FO819&lt;&gt;0)</f>
        <v>0</v>
      </c>
      <c r="FP998" s="18">
        <f>$E$998*$E$981*AND(SUM($J$819:FO819)=0,FP819&lt;&gt;0)</f>
        <v>0</v>
      </c>
      <c r="FQ998" s="18">
        <f>$E$998*$E$981*AND(SUM($J$819:FP819)=0,FQ819&lt;&gt;0)</f>
        <v>0</v>
      </c>
      <c r="FR998" s="18">
        <f>$E$998*$E$981*AND(SUM($J$819:FQ819)=0,FR819&lt;&gt;0)</f>
        <v>0</v>
      </c>
    </row>
    <row r="999" spans="2:174">
      <c r="C999" t="s">
        <v>570</v>
      </c>
      <c r="D999" s="8" t="s">
        <v>974</v>
      </c>
      <c r="E999" s="265">
        <f>INDEX(Assumptions!$G594:$G594,MATCH($A$1,Model_Number,0))</f>
        <v>8.0999999999999996E-3</v>
      </c>
      <c r="I999" s="481">
        <f ca="1">SUM(J999:FR999)</f>
        <v>97.333878284302699</v>
      </c>
      <c r="J999" s="18">
        <f t="shared" ref="J999:AO999" si="2443">$E$999*J988*J9</f>
        <v>0</v>
      </c>
      <c r="K999" s="18">
        <f t="shared" ca="1" si="2443"/>
        <v>0</v>
      </c>
      <c r="L999" s="18">
        <f t="shared" ca="1" si="2443"/>
        <v>0</v>
      </c>
      <c r="M999" s="18">
        <f t="shared" ca="1" si="2443"/>
        <v>0</v>
      </c>
      <c r="N999" s="18">
        <f t="shared" ca="1" si="2443"/>
        <v>0</v>
      </c>
      <c r="O999" s="18">
        <f t="shared" ca="1" si="2443"/>
        <v>0</v>
      </c>
      <c r="P999" s="18">
        <f t="shared" ca="1" si="2443"/>
        <v>0</v>
      </c>
      <c r="Q999" s="18">
        <f t="shared" ca="1" si="2443"/>
        <v>0</v>
      </c>
      <c r="R999" s="18">
        <f t="shared" ca="1" si="2443"/>
        <v>0</v>
      </c>
      <c r="S999" s="18">
        <f t="shared" ca="1" si="2443"/>
        <v>0</v>
      </c>
      <c r="T999" s="18">
        <f t="shared" ca="1" si="2443"/>
        <v>0</v>
      </c>
      <c r="U999" s="18">
        <f t="shared" ca="1" si="2443"/>
        <v>0</v>
      </c>
      <c r="V999" s="18">
        <f t="shared" ca="1" si="2443"/>
        <v>0</v>
      </c>
      <c r="W999" s="18">
        <f t="shared" ca="1" si="2443"/>
        <v>0</v>
      </c>
      <c r="X999" s="18">
        <f t="shared" ca="1" si="2443"/>
        <v>0</v>
      </c>
      <c r="Y999" s="18">
        <f t="shared" ca="1" si="2443"/>
        <v>0</v>
      </c>
      <c r="Z999" s="18">
        <f t="shared" ca="1" si="2443"/>
        <v>0</v>
      </c>
      <c r="AA999" s="18">
        <f t="shared" ca="1" si="2443"/>
        <v>0</v>
      </c>
      <c r="AB999" s="18">
        <f t="shared" ca="1" si="2443"/>
        <v>24.499726027397259</v>
      </c>
      <c r="AC999" s="18">
        <f t="shared" ca="1" si="2443"/>
        <v>24.499726027397259</v>
      </c>
      <c r="AD999" s="18">
        <f t="shared" ca="1" si="2443"/>
        <v>24.167213114754095</v>
      </c>
      <c r="AE999" s="18">
        <f t="shared" ca="1" si="2443"/>
        <v>24.167213114754095</v>
      </c>
      <c r="AF999" s="18">
        <f t="shared" ca="1" si="2443"/>
        <v>0</v>
      </c>
      <c r="AG999" s="18">
        <f t="shared" ca="1" si="2443"/>
        <v>0</v>
      </c>
      <c r="AH999" s="18">
        <f t="shared" ca="1" si="2443"/>
        <v>0</v>
      </c>
      <c r="AI999" s="18">
        <f t="shared" ca="1" si="2443"/>
        <v>0</v>
      </c>
      <c r="AJ999" s="18">
        <f t="shared" ca="1" si="2443"/>
        <v>0</v>
      </c>
      <c r="AK999" s="18">
        <f t="shared" ca="1" si="2443"/>
        <v>0</v>
      </c>
      <c r="AL999" s="18">
        <f t="shared" ca="1" si="2443"/>
        <v>0</v>
      </c>
      <c r="AM999" s="18">
        <f t="shared" ca="1" si="2443"/>
        <v>0</v>
      </c>
      <c r="AN999" s="18">
        <f t="shared" ca="1" si="2443"/>
        <v>0</v>
      </c>
      <c r="AO999" s="18">
        <f t="shared" ca="1" si="2443"/>
        <v>0</v>
      </c>
      <c r="AP999" s="18">
        <f t="shared" ref="AP999:BU999" ca="1" si="2444">$E$999*AP988*AP9</f>
        <v>0</v>
      </c>
      <c r="AQ999" s="18">
        <f t="shared" ca="1" si="2444"/>
        <v>0</v>
      </c>
      <c r="AR999" s="18">
        <f t="shared" ca="1" si="2444"/>
        <v>0</v>
      </c>
      <c r="AS999" s="18">
        <f t="shared" ca="1" si="2444"/>
        <v>0</v>
      </c>
      <c r="AT999" s="18">
        <f t="shared" ca="1" si="2444"/>
        <v>0</v>
      </c>
      <c r="AU999" s="18">
        <f t="shared" ca="1" si="2444"/>
        <v>0</v>
      </c>
      <c r="AV999" s="18">
        <f t="shared" ca="1" si="2444"/>
        <v>0</v>
      </c>
      <c r="AW999" s="18">
        <f t="shared" ca="1" si="2444"/>
        <v>0</v>
      </c>
      <c r="AX999" s="18">
        <f t="shared" ca="1" si="2444"/>
        <v>0</v>
      </c>
      <c r="AY999" s="18">
        <f t="shared" ca="1" si="2444"/>
        <v>0</v>
      </c>
      <c r="AZ999" s="18">
        <f t="shared" ca="1" si="2444"/>
        <v>0</v>
      </c>
      <c r="BA999" s="18">
        <f t="shared" ca="1" si="2444"/>
        <v>0</v>
      </c>
      <c r="BB999" s="18">
        <f t="shared" ca="1" si="2444"/>
        <v>0</v>
      </c>
      <c r="BC999" s="18">
        <f t="shared" ca="1" si="2444"/>
        <v>0</v>
      </c>
      <c r="BD999" s="18">
        <f t="shared" ca="1" si="2444"/>
        <v>0</v>
      </c>
      <c r="BE999" s="18">
        <f t="shared" ca="1" si="2444"/>
        <v>0</v>
      </c>
      <c r="BF999" s="18">
        <f t="shared" ca="1" si="2444"/>
        <v>0</v>
      </c>
      <c r="BG999" s="18">
        <f t="shared" ca="1" si="2444"/>
        <v>0</v>
      </c>
      <c r="BH999" s="18">
        <f t="shared" ca="1" si="2444"/>
        <v>0</v>
      </c>
      <c r="BI999" s="18">
        <f t="shared" ca="1" si="2444"/>
        <v>0</v>
      </c>
      <c r="BJ999" s="18">
        <f t="shared" ca="1" si="2444"/>
        <v>0</v>
      </c>
      <c r="BK999" s="18">
        <f t="shared" ca="1" si="2444"/>
        <v>0</v>
      </c>
      <c r="BL999" s="18">
        <f t="shared" ca="1" si="2444"/>
        <v>0</v>
      </c>
      <c r="BM999" s="18">
        <f t="shared" ca="1" si="2444"/>
        <v>0</v>
      </c>
      <c r="BN999" s="18">
        <f t="shared" ca="1" si="2444"/>
        <v>0</v>
      </c>
      <c r="BO999" s="18">
        <f t="shared" ca="1" si="2444"/>
        <v>0</v>
      </c>
      <c r="BP999" s="18">
        <f t="shared" ca="1" si="2444"/>
        <v>0</v>
      </c>
      <c r="BQ999" s="18">
        <f t="shared" ca="1" si="2444"/>
        <v>0</v>
      </c>
      <c r="BR999" s="18">
        <f t="shared" ca="1" si="2444"/>
        <v>0</v>
      </c>
      <c r="BS999" s="18">
        <f t="shared" ca="1" si="2444"/>
        <v>0</v>
      </c>
      <c r="BT999" s="18">
        <f t="shared" ca="1" si="2444"/>
        <v>0</v>
      </c>
      <c r="BU999" s="18">
        <f t="shared" ca="1" si="2444"/>
        <v>0</v>
      </c>
      <c r="BV999" s="18">
        <f t="shared" ref="BV999:DA999" ca="1" si="2445">$E$999*BV988*BV9</f>
        <v>0</v>
      </c>
      <c r="BW999" s="18">
        <f t="shared" ca="1" si="2445"/>
        <v>0</v>
      </c>
      <c r="BX999" s="18">
        <f t="shared" ca="1" si="2445"/>
        <v>0</v>
      </c>
      <c r="BY999" s="18">
        <f t="shared" ca="1" si="2445"/>
        <v>0</v>
      </c>
      <c r="BZ999" s="18">
        <f t="shared" ca="1" si="2445"/>
        <v>0</v>
      </c>
      <c r="CA999" s="18">
        <f t="shared" ca="1" si="2445"/>
        <v>0</v>
      </c>
      <c r="CB999" s="18">
        <f t="shared" ca="1" si="2445"/>
        <v>0</v>
      </c>
      <c r="CC999" s="18">
        <f t="shared" ca="1" si="2445"/>
        <v>0</v>
      </c>
      <c r="CD999" s="18">
        <f t="shared" ca="1" si="2445"/>
        <v>0</v>
      </c>
      <c r="CE999" s="18">
        <f t="shared" ca="1" si="2445"/>
        <v>0</v>
      </c>
      <c r="CF999" s="18">
        <f t="shared" ca="1" si="2445"/>
        <v>0</v>
      </c>
      <c r="CG999" s="18">
        <f t="shared" ca="1" si="2445"/>
        <v>0</v>
      </c>
      <c r="CH999" s="18">
        <f t="shared" ca="1" si="2445"/>
        <v>0</v>
      </c>
      <c r="CI999" s="18">
        <f t="shared" ca="1" si="2445"/>
        <v>0</v>
      </c>
      <c r="CJ999" s="18">
        <f t="shared" ca="1" si="2445"/>
        <v>0</v>
      </c>
      <c r="CK999" s="18">
        <f t="shared" ca="1" si="2445"/>
        <v>0</v>
      </c>
      <c r="CL999" s="18">
        <f t="shared" ca="1" si="2445"/>
        <v>0</v>
      </c>
      <c r="CM999" s="18">
        <f t="shared" ca="1" si="2445"/>
        <v>0</v>
      </c>
      <c r="CN999" s="18">
        <f t="shared" ca="1" si="2445"/>
        <v>0</v>
      </c>
      <c r="CO999" s="18">
        <f t="shared" ca="1" si="2445"/>
        <v>0</v>
      </c>
      <c r="CP999" s="18">
        <f t="shared" ca="1" si="2445"/>
        <v>0</v>
      </c>
      <c r="CQ999" s="18">
        <f t="shared" ca="1" si="2445"/>
        <v>0</v>
      </c>
      <c r="CR999" s="18">
        <f t="shared" ca="1" si="2445"/>
        <v>0</v>
      </c>
      <c r="CS999" s="18">
        <f t="shared" ca="1" si="2445"/>
        <v>0</v>
      </c>
      <c r="CT999" s="18">
        <f t="shared" ca="1" si="2445"/>
        <v>0</v>
      </c>
      <c r="CU999" s="18">
        <f t="shared" ca="1" si="2445"/>
        <v>0</v>
      </c>
      <c r="CV999" s="18">
        <f t="shared" ca="1" si="2445"/>
        <v>0</v>
      </c>
      <c r="CW999" s="18">
        <f t="shared" ca="1" si="2445"/>
        <v>0</v>
      </c>
      <c r="CX999" s="18">
        <f t="shared" ca="1" si="2445"/>
        <v>0</v>
      </c>
      <c r="CY999" s="18">
        <f t="shared" ca="1" si="2445"/>
        <v>0</v>
      </c>
      <c r="CZ999" s="18">
        <f t="shared" ca="1" si="2445"/>
        <v>0</v>
      </c>
      <c r="DA999" s="18">
        <f t="shared" ca="1" si="2445"/>
        <v>0</v>
      </c>
      <c r="DB999" s="18">
        <f t="shared" ref="DB999:EG999" ca="1" si="2446">$E$999*DB988*DB9</f>
        <v>0</v>
      </c>
      <c r="DC999" s="18">
        <f t="shared" ca="1" si="2446"/>
        <v>0</v>
      </c>
      <c r="DD999" s="18">
        <f t="shared" ca="1" si="2446"/>
        <v>0</v>
      </c>
      <c r="DE999" s="18">
        <f t="shared" ca="1" si="2446"/>
        <v>0</v>
      </c>
      <c r="DF999" s="18">
        <f t="shared" ca="1" si="2446"/>
        <v>0</v>
      </c>
      <c r="DG999" s="18">
        <f t="shared" ca="1" si="2446"/>
        <v>0</v>
      </c>
      <c r="DH999" s="18">
        <f t="shared" ca="1" si="2446"/>
        <v>0</v>
      </c>
      <c r="DI999" s="18">
        <f t="shared" ca="1" si="2446"/>
        <v>0</v>
      </c>
      <c r="DJ999" s="18">
        <f t="shared" ca="1" si="2446"/>
        <v>0</v>
      </c>
      <c r="DK999" s="18">
        <f t="shared" ca="1" si="2446"/>
        <v>0</v>
      </c>
      <c r="DL999" s="18">
        <f t="shared" ca="1" si="2446"/>
        <v>0</v>
      </c>
      <c r="DM999" s="18">
        <f t="shared" ca="1" si="2446"/>
        <v>0</v>
      </c>
      <c r="DN999" s="18">
        <f t="shared" ca="1" si="2446"/>
        <v>0</v>
      </c>
      <c r="DO999" s="18">
        <f t="shared" ca="1" si="2446"/>
        <v>0</v>
      </c>
      <c r="DP999" s="18">
        <f t="shared" ca="1" si="2446"/>
        <v>0</v>
      </c>
      <c r="DQ999" s="18">
        <f t="shared" ca="1" si="2446"/>
        <v>0</v>
      </c>
      <c r="DR999" s="18">
        <f t="shared" ca="1" si="2446"/>
        <v>0</v>
      </c>
      <c r="DS999" s="18">
        <f t="shared" ca="1" si="2446"/>
        <v>0</v>
      </c>
      <c r="DT999" s="18">
        <f t="shared" ca="1" si="2446"/>
        <v>0</v>
      </c>
      <c r="DU999" s="18">
        <f t="shared" ca="1" si="2446"/>
        <v>0</v>
      </c>
      <c r="DV999" s="18">
        <f t="shared" ca="1" si="2446"/>
        <v>0</v>
      </c>
      <c r="DW999" s="18">
        <f t="shared" ca="1" si="2446"/>
        <v>0</v>
      </c>
      <c r="DX999" s="18">
        <f t="shared" ca="1" si="2446"/>
        <v>0</v>
      </c>
      <c r="DY999" s="18">
        <f t="shared" ca="1" si="2446"/>
        <v>0</v>
      </c>
      <c r="DZ999" s="18">
        <f t="shared" ca="1" si="2446"/>
        <v>0</v>
      </c>
      <c r="EA999" s="18">
        <f t="shared" ca="1" si="2446"/>
        <v>0</v>
      </c>
      <c r="EB999" s="18">
        <f t="shared" ca="1" si="2446"/>
        <v>0</v>
      </c>
      <c r="EC999" s="18">
        <f t="shared" ca="1" si="2446"/>
        <v>0</v>
      </c>
      <c r="ED999" s="18">
        <f t="shared" ca="1" si="2446"/>
        <v>0</v>
      </c>
      <c r="EE999" s="18">
        <f t="shared" ca="1" si="2446"/>
        <v>0</v>
      </c>
      <c r="EF999" s="18">
        <f t="shared" ca="1" si="2446"/>
        <v>0</v>
      </c>
      <c r="EG999" s="18">
        <f t="shared" ca="1" si="2446"/>
        <v>0</v>
      </c>
      <c r="EH999" s="18">
        <f t="shared" ref="EH999:FR999" ca="1" si="2447">$E$999*EH988*EH9</f>
        <v>0</v>
      </c>
      <c r="EI999" s="18">
        <f t="shared" ca="1" si="2447"/>
        <v>0</v>
      </c>
      <c r="EJ999" s="18">
        <f t="shared" ca="1" si="2447"/>
        <v>0</v>
      </c>
      <c r="EK999" s="18">
        <f t="shared" ca="1" si="2447"/>
        <v>0</v>
      </c>
      <c r="EL999" s="18">
        <f t="shared" ca="1" si="2447"/>
        <v>0</v>
      </c>
      <c r="EM999" s="18">
        <f t="shared" ca="1" si="2447"/>
        <v>0</v>
      </c>
      <c r="EN999" s="18">
        <f t="shared" ca="1" si="2447"/>
        <v>0</v>
      </c>
      <c r="EO999" s="18">
        <f t="shared" ca="1" si="2447"/>
        <v>0</v>
      </c>
      <c r="EP999" s="18">
        <f t="shared" ca="1" si="2447"/>
        <v>0</v>
      </c>
      <c r="EQ999" s="18">
        <f t="shared" ca="1" si="2447"/>
        <v>0</v>
      </c>
      <c r="ER999" s="18">
        <f t="shared" ca="1" si="2447"/>
        <v>0</v>
      </c>
      <c r="ES999" s="18">
        <f t="shared" ca="1" si="2447"/>
        <v>0</v>
      </c>
      <c r="ET999" s="18">
        <f t="shared" ca="1" si="2447"/>
        <v>0</v>
      </c>
      <c r="EU999" s="18">
        <f t="shared" ca="1" si="2447"/>
        <v>0</v>
      </c>
      <c r="EV999" s="18">
        <f t="shared" ca="1" si="2447"/>
        <v>0</v>
      </c>
      <c r="EW999" s="18">
        <f t="shared" ca="1" si="2447"/>
        <v>0</v>
      </c>
      <c r="EX999" s="18">
        <f t="shared" ca="1" si="2447"/>
        <v>0</v>
      </c>
      <c r="EY999" s="18">
        <f t="shared" ca="1" si="2447"/>
        <v>0</v>
      </c>
      <c r="EZ999" s="18">
        <f t="shared" ca="1" si="2447"/>
        <v>0</v>
      </c>
      <c r="FA999" s="18">
        <f t="shared" ca="1" si="2447"/>
        <v>0</v>
      </c>
      <c r="FB999" s="18">
        <f t="shared" ca="1" si="2447"/>
        <v>0</v>
      </c>
      <c r="FC999" s="18">
        <f t="shared" ca="1" si="2447"/>
        <v>0</v>
      </c>
      <c r="FD999" s="18">
        <f t="shared" ca="1" si="2447"/>
        <v>0</v>
      </c>
      <c r="FE999" s="18">
        <f t="shared" ca="1" si="2447"/>
        <v>0</v>
      </c>
      <c r="FF999" s="18">
        <f t="shared" ca="1" si="2447"/>
        <v>0</v>
      </c>
      <c r="FG999" s="18">
        <f t="shared" ca="1" si="2447"/>
        <v>0</v>
      </c>
      <c r="FH999" s="18">
        <f t="shared" ca="1" si="2447"/>
        <v>0</v>
      </c>
      <c r="FI999" s="18">
        <f t="shared" ca="1" si="2447"/>
        <v>0</v>
      </c>
      <c r="FJ999" s="18">
        <f t="shared" ca="1" si="2447"/>
        <v>0</v>
      </c>
      <c r="FK999" s="18">
        <f t="shared" ca="1" si="2447"/>
        <v>0</v>
      </c>
      <c r="FL999" s="18">
        <f t="shared" ca="1" si="2447"/>
        <v>0</v>
      </c>
      <c r="FM999" s="18">
        <f t="shared" ca="1" si="2447"/>
        <v>0</v>
      </c>
      <c r="FN999" s="18">
        <f t="shared" ca="1" si="2447"/>
        <v>0</v>
      </c>
      <c r="FO999" s="18">
        <f t="shared" ca="1" si="2447"/>
        <v>0</v>
      </c>
      <c r="FP999" s="18">
        <f t="shared" ca="1" si="2447"/>
        <v>0</v>
      </c>
      <c r="FQ999" s="18">
        <f t="shared" ca="1" si="2447"/>
        <v>0</v>
      </c>
      <c r="FR999" s="18">
        <f t="shared" ca="1" si="2447"/>
        <v>0</v>
      </c>
    </row>
    <row r="1000" spans="2:174">
      <c r="D1000" s="8"/>
    </row>
    <row r="1001" spans="2:174">
      <c r="B1001" s="30" t="s">
        <v>571</v>
      </c>
      <c r="D1001" s="8"/>
    </row>
    <row r="1002" spans="2:174">
      <c r="C1002" t="s">
        <v>572</v>
      </c>
      <c r="D1002" s="8" t="s">
        <v>974</v>
      </c>
      <c r="I1002" s="168">
        <f ca="1">SUM(J1002:FR1002)</f>
        <v>19402.894414513845</v>
      </c>
      <c r="J1002" s="18">
        <f t="shared" ref="J1002:AO1002" si="2448">J898</f>
        <v>0</v>
      </c>
      <c r="K1002" s="18">
        <f t="shared" ca="1" si="2448"/>
        <v>0</v>
      </c>
      <c r="L1002" s="18">
        <f t="shared" ca="1" si="2448"/>
        <v>0</v>
      </c>
      <c r="M1002" s="18">
        <f t="shared" ca="1" si="2448"/>
        <v>0</v>
      </c>
      <c r="N1002" s="18">
        <f t="shared" ca="1" si="2448"/>
        <v>0</v>
      </c>
      <c r="O1002" s="18">
        <f t="shared" ca="1" si="2448"/>
        <v>0</v>
      </c>
      <c r="P1002" s="18">
        <f t="shared" ca="1" si="2448"/>
        <v>0</v>
      </c>
      <c r="Q1002" s="18">
        <f t="shared" ca="1" si="2448"/>
        <v>0</v>
      </c>
      <c r="R1002" s="18">
        <f t="shared" ca="1" si="2448"/>
        <v>0</v>
      </c>
      <c r="S1002" s="18">
        <f t="shared" ca="1" si="2448"/>
        <v>0</v>
      </c>
      <c r="T1002" s="18">
        <f t="shared" ca="1" si="2448"/>
        <v>0</v>
      </c>
      <c r="U1002" s="18">
        <f t="shared" ca="1" si="2448"/>
        <v>0</v>
      </c>
      <c r="V1002" s="18">
        <f t="shared" ca="1" si="2448"/>
        <v>0</v>
      </c>
      <c r="W1002" s="18">
        <f t="shared" ca="1" si="2448"/>
        <v>0</v>
      </c>
      <c r="X1002" s="18">
        <f t="shared" ca="1" si="2448"/>
        <v>0</v>
      </c>
      <c r="Y1002" s="18">
        <f t="shared" ca="1" si="2448"/>
        <v>0</v>
      </c>
      <c r="Z1002" s="18">
        <f t="shared" ca="1" si="2448"/>
        <v>0</v>
      </c>
      <c r="AA1002" s="18">
        <f t="shared" ca="1" si="2448"/>
        <v>0</v>
      </c>
      <c r="AB1002" s="18">
        <f t="shared" ca="1" si="2448"/>
        <v>3939.9945205479453</v>
      </c>
      <c r="AC1002" s="18">
        <f t="shared" ca="1" si="2448"/>
        <v>4129.4939201609359</v>
      </c>
      <c r="AD1002" s="18">
        <f t="shared" ca="1" si="2448"/>
        <v>3870.2523190036877</v>
      </c>
      <c r="AE1002" s="18">
        <f t="shared" ca="1" si="2448"/>
        <v>3742.0846813915218</v>
      </c>
      <c r="AF1002" s="18">
        <f t="shared" ca="1" si="2448"/>
        <v>3721.0689734097527</v>
      </c>
      <c r="AG1002" s="18">
        <f t="shared" ca="1" si="2448"/>
        <v>0</v>
      </c>
      <c r="AH1002" s="18">
        <f t="shared" ca="1" si="2448"/>
        <v>0</v>
      </c>
      <c r="AI1002" s="18">
        <f t="shared" ca="1" si="2448"/>
        <v>0</v>
      </c>
      <c r="AJ1002" s="18">
        <f t="shared" ca="1" si="2448"/>
        <v>0</v>
      </c>
      <c r="AK1002" s="18">
        <f t="shared" ca="1" si="2448"/>
        <v>0</v>
      </c>
      <c r="AL1002" s="18">
        <f t="shared" ca="1" si="2448"/>
        <v>0</v>
      </c>
      <c r="AM1002" s="18">
        <f t="shared" ca="1" si="2448"/>
        <v>0</v>
      </c>
      <c r="AN1002" s="18">
        <f t="shared" ca="1" si="2448"/>
        <v>0</v>
      </c>
      <c r="AO1002" s="18">
        <f t="shared" ca="1" si="2448"/>
        <v>0</v>
      </c>
      <c r="AP1002" s="18">
        <f t="shared" ref="AP1002:BU1002" ca="1" si="2449">AP898</f>
        <v>0</v>
      </c>
      <c r="AQ1002" s="18">
        <f t="shared" ca="1" si="2449"/>
        <v>0</v>
      </c>
      <c r="AR1002" s="18">
        <f t="shared" ca="1" si="2449"/>
        <v>0</v>
      </c>
      <c r="AS1002" s="18">
        <f t="shared" ca="1" si="2449"/>
        <v>0</v>
      </c>
      <c r="AT1002" s="18">
        <f t="shared" ca="1" si="2449"/>
        <v>0</v>
      </c>
      <c r="AU1002" s="18">
        <f t="shared" ca="1" si="2449"/>
        <v>0</v>
      </c>
      <c r="AV1002" s="18">
        <f t="shared" ca="1" si="2449"/>
        <v>0</v>
      </c>
      <c r="AW1002" s="18">
        <f t="shared" ca="1" si="2449"/>
        <v>0</v>
      </c>
      <c r="AX1002" s="18">
        <f t="shared" ca="1" si="2449"/>
        <v>0</v>
      </c>
      <c r="AY1002" s="18">
        <f t="shared" ca="1" si="2449"/>
        <v>0</v>
      </c>
      <c r="AZ1002" s="18">
        <f t="shared" ca="1" si="2449"/>
        <v>0</v>
      </c>
      <c r="BA1002" s="18">
        <f t="shared" ca="1" si="2449"/>
        <v>0</v>
      </c>
      <c r="BB1002" s="18">
        <f t="shared" ca="1" si="2449"/>
        <v>0</v>
      </c>
      <c r="BC1002" s="18">
        <f t="shared" ca="1" si="2449"/>
        <v>0</v>
      </c>
      <c r="BD1002" s="18">
        <f t="shared" ca="1" si="2449"/>
        <v>0</v>
      </c>
      <c r="BE1002" s="18">
        <f t="shared" ca="1" si="2449"/>
        <v>0</v>
      </c>
      <c r="BF1002" s="18">
        <f t="shared" ca="1" si="2449"/>
        <v>0</v>
      </c>
      <c r="BG1002" s="18">
        <f t="shared" ca="1" si="2449"/>
        <v>0</v>
      </c>
      <c r="BH1002" s="18">
        <f t="shared" ca="1" si="2449"/>
        <v>0</v>
      </c>
      <c r="BI1002" s="18">
        <f t="shared" ca="1" si="2449"/>
        <v>0</v>
      </c>
      <c r="BJ1002" s="18">
        <f t="shared" ca="1" si="2449"/>
        <v>0</v>
      </c>
      <c r="BK1002" s="18">
        <f t="shared" ca="1" si="2449"/>
        <v>0</v>
      </c>
      <c r="BL1002" s="18">
        <f t="shared" ca="1" si="2449"/>
        <v>0</v>
      </c>
      <c r="BM1002" s="18">
        <f t="shared" ca="1" si="2449"/>
        <v>0</v>
      </c>
      <c r="BN1002" s="18">
        <f t="shared" ca="1" si="2449"/>
        <v>0</v>
      </c>
      <c r="BO1002" s="18">
        <f t="shared" ca="1" si="2449"/>
        <v>0</v>
      </c>
      <c r="BP1002" s="18">
        <f t="shared" ca="1" si="2449"/>
        <v>0</v>
      </c>
      <c r="BQ1002" s="18">
        <f t="shared" ca="1" si="2449"/>
        <v>0</v>
      </c>
      <c r="BR1002" s="18">
        <f t="shared" ca="1" si="2449"/>
        <v>0</v>
      </c>
      <c r="BS1002" s="18">
        <f t="shared" ca="1" si="2449"/>
        <v>0</v>
      </c>
      <c r="BT1002" s="18">
        <f t="shared" ca="1" si="2449"/>
        <v>0</v>
      </c>
      <c r="BU1002" s="18">
        <f t="shared" ca="1" si="2449"/>
        <v>0</v>
      </c>
      <c r="BV1002" s="18">
        <f t="shared" ref="BV1002:DA1002" ca="1" si="2450">BV898</f>
        <v>0</v>
      </c>
      <c r="BW1002" s="18">
        <f t="shared" ca="1" si="2450"/>
        <v>0</v>
      </c>
      <c r="BX1002" s="18">
        <f t="shared" ca="1" si="2450"/>
        <v>0</v>
      </c>
      <c r="BY1002" s="18">
        <f t="shared" ca="1" si="2450"/>
        <v>0</v>
      </c>
      <c r="BZ1002" s="18">
        <f t="shared" ca="1" si="2450"/>
        <v>0</v>
      </c>
      <c r="CA1002" s="18">
        <f t="shared" ca="1" si="2450"/>
        <v>0</v>
      </c>
      <c r="CB1002" s="18">
        <f t="shared" ca="1" si="2450"/>
        <v>0</v>
      </c>
      <c r="CC1002" s="18">
        <f t="shared" ca="1" si="2450"/>
        <v>0</v>
      </c>
      <c r="CD1002" s="18">
        <f t="shared" ca="1" si="2450"/>
        <v>0</v>
      </c>
      <c r="CE1002" s="18">
        <f t="shared" ca="1" si="2450"/>
        <v>0</v>
      </c>
      <c r="CF1002" s="18">
        <f t="shared" ca="1" si="2450"/>
        <v>0</v>
      </c>
      <c r="CG1002" s="18">
        <f t="shared" ca="1" si="2450"/>
        <v>0</v>
      </c>
      <c r="CH1002" s="18">
        <f t="shared" ca="1" si="2450"/>
        <v>0</v>
      </c>
      <c r="CI1002" s="18">
        <f t="shared" ca="1" si="2450"/>
        <v>0</v>
      </c>
      <c r="CJ1002" s="18">
        <f t="shared" ca="1" si="2450"/>
        <v>0</v>
      </c>
      <c r="CK1002" s="18">
        <f t="shared" ca="1" si="2450"/>
        <v>0</v>
      </c>
      <c r="CL1002" s="18">
        <f t="shared" ca="1" si="2450"/>
        <v>0</v>
      </c>
      <c r="CM1002" s="18">
        <f t="shared" ca="1" si="2450"/>
        <v>0</v>
      </c>
      <c r="CN1002" s="18">
        <f t="shared" ca="1" si="2450"/>
        <v>0</v>
      </c>
      <c r="CO1002" s="18">
        <f t="shared" ca="1" si="2450"/>
        <v>0</v>
      </c>
      <c r="CP1002" s="18">
        <f t="shared" ca="1" si="2450"/>
        <v>0</v>
      </c>
      <c r="CQ1002" s="18">
        <f t="shared" ca="1" si="2450"/>
        <v>0</v>
      </c>
      <c r="CR1002" s="18">
        <f t="shared" ca="1" si="2450"/>
        <v>0</v>
      </c>
      <c r="CS1002" s="18">
        <f t="shared" ca="1" si="2450"/>
        <v>0</v>
      </c>
      <c r="CT1002" s="18">
        <f t="shared" ca="1" si="2450"/>
        <v>0</v>
      </c>
      <c r="CU1002" s="18">
        <f t="shared" ca="1" si="2450"/>
        <v>0</v>
      </c>
      <c r="CV1002" s="18">
        <f t="shared" ca="1" si="2450"/>
        <v>0</v>
      </c>
      <c r="CW1002" s="18">
        <f t="shared" ca="1" si="2450"/>
        <v>0</v>
      </c>
      <c r="CX1002" s="18">
        <f t="shared" ca="1" si="2450"/>
        <v>0</v>
      </c>
      <c r="CY1002" s="18">
        <f t="shared" ca="1" si="2450"/>
        <v>0</v>
      </c>
      <c r="CZ1002" s="18">
        <f t="shared" ca="1" si="2450"/>
        <v>0</v>
      </c>
      <c r="DA1002" s="18">
        <f t="shared" ca="1" si="2450"/>
        <v>0</v>
      </c>
      <c r="DB1002" s="18">
        <f t="shared" ref="DB1002:EG1002" ca="1" si="2451">DB898</f>
        <v>0</v>
      </c>
      <c r="DC1002" s="18">
        <f t="shared" ca="1" si="2451"/>
        <v>0</v>
      </c>
      <c r="DD1002" s="18">
        <f t="shared" ca="1" si="2451"/>
        <v>0</v>
      </c>
      <c r="DE1002" s="18">
        <f t="shared" ca="1" si="2451"/>
        <v>0</v>
      </c>
      <c r="DF1002" s="18">
        <f t="shared" ca="1" si="2451"/>
        <v>0</v>
      </c>
      <c r="DG1002" s="18">
        <f t="shared" ca="1" si="2451"/>
        <v>0</v>
      </c>
      <c r="DH1002" s="18">
        <f t="shared" ca="1" si="2451"/>
        <v>0</v>
      </c>
      <c r="DI1002" s="18">
        <f t="shared" ca="1" si="2451"/>
        <v>0</v>
      </c>
      <c r="DJ1002" s="18">
        <f t="shared" ca="1" si="2451"/>
        <v>0</v>
      </c>
      <c r="DK1002" s="18">
        <f t="shared" ca="1" si="2451"/>
        <v>0</v>
      </c>
      <c r="DL1002" s="18">
        <f t="shared" ca="1" si="2451"/>
        <v>0</v>
      </c>
      <c r="DM1002" s="18">
        <f t="shared" ca="1" si="2451"/>
        <v>0</v>
      </c>
      <c r="DN1002" s="18">
        <f t="shared" ca="1" si="2451"/>
        <v>0</v>
      </c>
      <c r="DO1002" s="18">
        <f t="shared" ca="1" si="2451"/>
        <v>0</v>
      </c>
      <c r="DP1002" s="18">
        <f t="shared" ca="1" si="2451"/>
        <v>0</v>
      </c>
      <c r="DQ1002" s="18">
        <f t="shared" ca="1" si="2451"/>
        <v>0</v>
      </c>
      <c r="DR1002" s="18">
        <f t="shared" ca="1" si="2451"/>
        <v>0</v>
      </c>
      <c r="DS1002" s="18">
        <f t="shared" ca="1" si="2451"/>
        <v>0</v>
      </c>
      <c r="DT1002" s="18">
        <f t="shared" ca="1" si="2451"/>
        <v>0</v>
      </c>
      <c r="DU1002" s="18">
        <f t="shared" ca="1" si="2451"/>
        <v>0</v>
      </c>
      <c r="DV1002" s="18">
        <f t="shared" ca="1" si="2451"/>
        <v>0</v>
      </c>
      <c r="DW1002" s="18">
        <f t="shared" ca="1" si="2451"/>
        <v>0</v>
      </c>
      <c r="DX1002" s="18">
        <f t="shared" ca="1" si="2451"/>
        <v>0</v>
      </c>
      <c r="DY1002" s="18">
        <f t="shared" ca="1" si="2451"/>
        <v>0</v>
      </c>
      <c r="DZ1002" s="18">
        <f t="shared" ca="1" si="2451"/>
        <v>0</v>
      </c>
      <c r="EA1002" s="18">
        <f t="shared" ca="1" si="2451"/>
        <v>0</v>
      </c>
      <c r="EB1002" s="18">
        <f t="shared" ca="1" si="2451"/>
        <v>0</v>
      </c>
      <c r="EC1002" s="18">
        <f t="shared" ca="1" si="2451"/>
        <v>0</v>
      </c>
      <c r="ED1002" s="18">
        <f t="shared" ca="1" si="2451"/>
        <v>0</v>
      </c>
      <c r="EE1002" s="18">
        <f t="shared" ca="1" si="2451"/>
        <v>0</v>
      </c>
      <c r="EF1002" s="18">
        <f t="shared" ca="1" si="2451"/>
        <v>0</v>
      </c>
      <c r="EG1002" s="18">
        <f t="shared" ca="1" si="2451"/>
        <v>0</v>
      </c>
      <c r="EH1002" s="18">
        <f t="shared" ref="EH1002:FR1002" ca="1" si="2452">EH898</f>
        <v>0</v>
      </c>
      <c r="EI1002" s="18">
        <f t="shared" ca="1" si="2452"/>
        <v>0</v>
      </c>
      <c r="EJ1002" s="18">
        <f t="shared" ca="1" si="2452"/>
        <v>0</v>
      </c>
      <c r="EK1002" s="18">
        <f t="shared" ca="1" si="2452"/>
        <v>0</v>
      </c>
      <c r="EL1002" s="18">
        <f t="shared" ca="1" si="2452"/>
        <v>0</v>
      </c>
      <c r="EM1002" s="18">
        <f t="shared" ca="1" si="2452"/>
        <v>0</v>
      </c>
      <c r="EN1002" s="18">
        <f t="shared" ca="1" si="2452"/>
        <v>0</v>
      </c>
      <c r="EO1002" s="18">
        <f t="shared" ca="1" si="2452"/>
        <v>0</v>
      </c>
      <c r="EP1002" s="18">
        <f t="shared" ca="1" si="2452"/>
        <v>0</v>
      </c>
      <c r="EQ1002" s="18">
        <f t="shared" ca="1" si="2452"/>
        <v>0</v>
      </c>
      <c r="ER1002" s="18">
        <f t="shared" ca="1" si="2452"/>
        <v>0</v>
      </c>
      <c r="ES1002" s="18">
        <f t="shared" ca="1" si="2452"/>
        <v>0</v>
      </c>
      <c r="ET1002" s="18">
        <f t="shared" ca="1" si="2452"/>
        <v>0</v>
      </c>
      <c r="EU1002" s="18">
        <f t="shared" ca="1" si="2452"/>
        <v>0</v>
      </c>
      <c r="EV1002" s="18">
        <f t="shared" ca="1" si="2452"/>
        <v>0</v>
      </c>
      <c r="EW1002" s="18">
        <f t="shared" ca="1" si="2452"/>
        <v>0</v>
      </c>
      <c r="EX1002" s="18">
        <f t="shared" ca="1" si="2452"/>
        <v>0</v>
      </c>
      <c r="EY1002" s="18">
        <f t="shared" ca="1" si="2452"/>
        <v>0</v>
      </c>
      <c r="EZ1002" s="18">
        <f t="shared" ca="1" si="2452"/>
        <v>0</v>
      </c>
      <c r="FA1002" s="18">
        <f t="shared" ca="1" si="2452"/>
        <v>0</v>
      </c>
      <c r="FB1002" s="18">
        <f t="shared" ca="1" si="2452"/>
        <v>0</v>
      </c>
      <c r="FC1002" s="18">
        <f t="shared" ca="1" si="2452"/>
        <v>0</v>
      </c>
      <c r="FD1002" s="18">
        <f t="shared" ca="1" si="2452"/>
        <v>0</v>
      </c>
      <c r="FE1002" s="18">
        <f t="shared" ca="1" si="2452"/>
        <v>0</v>
      </c>
      <c r="FF1002" s="18">
        <f t="shared" ca="1" si="2452"/>
        <v>0</v>
      </c>
      <c r="FG1002" s="18">
        <f t="shared" ca="1" si="2452"/>
        <v>0</v>
      </c>
      <c r="FH1002" s="18">
        <f t="shared" ca="1" si="2452"/>
        <v>0</v>
      </c>
      <c r="FI1002" s="18">
        <f t="shared" ca="1" si="2452"/>
        <v>0</v>
      </c>
      <c r="FJ1002" s="18">
        <f t="shared" ca="1" si="2452"/>
        <v>0</v>
      </c>
      <c r="FK1002" s="18">
        <f t="shared" ca="1" si="2452"/>
        <v>0</v>
      </c>
      <c r="FL1002" s="18">
        <f t="shared" ca="1" si="2452"/>
        <v>0</v>
      </c>
      <c r="FM1002" s="18">
        <f t="shared" ca="1" si="2452"/>
        <v>0</v>
      </c>
      <c r="FN1002" s="18">
        <f t="shared" ca="1" si="2452"/>
        <v>0</v>
      </c>
      <c r="FO1002" s="18">
        <f t="shared" ca="1" si="2452"/>
        <v>0</v>
      </c>
      <c r="FP1002" s="18">
        <f t="shared" ca="1" si="2452"/>
        <v>0</v>
      </c>
      <c r="FQ1002" s="18">
        <f t="shared" ca="1" si="2452"/>
        <v>0</v>
      </c>
      <c r="FR1002" s="18">
        <f t="shared" ca="1" si="2452"/>
        <v>0</v>
      </c>
    </row>
    <row r="1003" spans="2:174">
      <c r="C1003" t="s">
        <v>573</v>
      </c>
      <c r="D1003" s="8" t="s">
        <v>974</v>
      </c>
      <c r="I1003" s="168">
        <f ca="1">SUM(J1003:FR1003)</f>
        <v>10243.70834021305</v>
      </c>
      <c r="J1003" s="18">
        <f t="shared" ref="J1003:AO1003" si="2453">-J907</f>
        <v>0</v>
      </c>
      <c r="K1003" s="18">
        <f t="shared" ca="1" si="2453"/>
        <v>0</v>
      </c>
      <c r="L1003" s="18">
        <f t="shared" ca="1" si="2453"/>
        <v>0</v>
      </c>
      <c r="M1003" s="18">
        <f t="shared" ca="1" si="2453"/>
        <v>0</v>
      </c>
      <c r="N1003" s="18">
        <f t="shared" ca="1" si="2453"/>
        <v>0</v>
      </c>
      <c r="O1003" s="18">
        <f t="shared" ca="1" si="2453"/>
        <v>0</v>
      </c>
      <c r="P1003" s="18">
        <f t="shared" ca="1" si="2453"/>
        <v>0</v>
      </c>
      <c r="Q1003" s="18">
        <f t="shared" ca="1" si="2453"/>
        <v>0</v>
      </c>
      <c r="R1003" s="18">
        <f t="shared" ca="1" si="2453"/>
        <v>0</v>
      </c>
      <c r="S1003" s="18">
        <f t="shared" ca="1" si="2453"/>
        <v>0</v>
      </c>
      <c r="T1003" s="18">
        <f t="shared" ca="1" si="2453"/>
        <v>0</v>
      </c>
      <c r="U1003" s="18">
        <f t="shared" ca="1" si="2453"/>
        <v>0</v>
      </c>
      <c r="V1003" s="18">
        <f t="shared" ca="1" si="2453"/>
        <v>0</v>
      </c>
      <c r="W1003" s="18">
        <f t="shared" ca="1" si="2453"/>
        <v>0</v>
      </c>
      <c r="X1003" s="18">
        <f t="shared" ca="1" si="2453"/>
        <v>0</v>
      </c>
      <c r="Y1003" s="18">
        <f t="shared" ca="1" si="2453"/>
        <v>0</v>
      </c>
      <c r="Z1003" s="18">
        <f t="shared" ca="1" si="2453"/>
        <v>0</v>
      </c>
      <c r="AA1003" s="18">
        <f t="shared" ca="1" si="2453"/>
        <v>0</v>
      </c>
      <c r="AB1003" s="18">
        <f t="shared" ca="1" si="2453"/>
        <v>0</v>
      </c>
      <c r="AC1003" s="18">
        <f t="shared" ca="1" si="2453"/>
        <v>2872.0995025767202</v>
      </c>
      <c r="AD1003" s="18">
        <f t="shared" ca="1" si="2453"/>
        <v>4635.7477563277671</v>
      </c>
      <c r="AE1003" s="18">
        <f t="shared" ca="1" si="2453"/>
        <v>2404.2283950357469</v>
      </c>
      <c r="AF1003" s="18">
        <f t="shared" ca="1" si="2453"/>
        <v>331.6326862728165</v>
      </c>
      <c r="AG1003" s="18">
        <f t="shared" ca="1" si="2453"/>
        <v>0</v>
      </c>
      <c r="AH1003" s="18">
        <f t="shared" ca="1" si="2453"/>
        <v>0</v>
      </c>
      <c r="AI1003" s="18">
        <f t="shared" ca="1" si="2453"/>
        <v>0</v>
      </c>
      <c r="AJ1003" s="18">
        <f t="shared" ca="1" si="2453"/>
        <v>0</v>
      </c>
      <c r="AK1003" s="18">
        <f t="shared" ca="1" si="2453"/>
        <v>0</v>
      </c>
      <c r="AL1003" s="18">
        <f t="shared" ca="1" si="2453"/>
        <v>0</v>
      </c>
      <c r="AM1003" s="18">
        <f t="shared" ca="1" si="2453"/>
        <v>0</v>
      </c>
      <c r="AN1003" s="18">
        <f t="shared" ca="1" si="2453"/>
        <v>0</v>
      </c>
      <c r="AO1003" s="18">
        <f t="shared" ca="1" si="2453"/>
        <v>0</v>
      </c>
      <c r="AP1003" s="18">
        <f t="shared" ref="AP1003:BU1003" ca="1" si="2454">-AP907</f>
        <v>0</v>
      </c>
      <c r="AQ1003" s="18">
        <f t="shared" ca="1" si="2454"/>
        <v>0</v>
      </c>
      <c r="AR1003" s="18">
        <f t="shared" ca="1" si="2454"/>
        <v>0</v>
      </c>
      <c r="AS1003" s="18">
        <f t="shared" ca="1" si="2454"/>
        <v>0</v>
      </c>
      <c r="AT1003" s="18">
        <f t="shared" ca="1" si="2454"/>
        <v>0</v>
      </c>
      <c r="AU1003" s="18">
        <f t="shared" ca="1" si="2454"/>
        <v>0</v>
      </c>
      <c r="AV1003" s="18">
        <f t="shared" ca="1" si="2454"/>
        <v>0</v>
      </c>
      <c r="AW1003" s="18">
        <f t="shared" ca="1" si="2454"/>
        <v>0</v>
      </c>
      <c r="AX1003" s="18">
        <f t="shared" ca="1" si="2454"/>
        <v>0</v>
      </c>
      <c r="AY1003" s="18">
        <f t="shared" ca="1" si="2454"/>
        <v>0</v>
      </c>
      <c r="AZ1003" s="18">
        <f t="shared" ca="1" si="2454"/>
        <v>0</v>
      </c>
      <c r="BA1003" s="18">
        <f t="shared" ca="1" si="2454"/>
        <v>0</v>
      </c>
      <c r="BB1003" s="18">
        <f t="shared" ca="1" si="2454"/>
        <v>0</v>
      </c>
      <c r="BC1003" s="18">
        <f t="shared" ca="1" si="2454"/>
        <v>0</v>
      </c>
      <c r="BD1003" s="18">
        <f t="shared" ca="1" si="2454"/>
        <v>0</v>
      </c>
      <c r="BE1003" s="18">
        <f t="shared" ca="1" si="2454"/>
        <v>0</v>
      </c>
      <c r="BF1003" s="18">
        <f t="shared" ca="1" si="2454"/>
        <v>0</v>
      </c>
      <c r="BG1003" s="18">
        <f t="shared" ca="1" si="2454"/>
        <v>0</v>
      </c>
      <c r="BH1003" s="18">
        <f t="shared" ca="1" si="2454"/>
        <v>0</v>
      </c>
      <c r="BI1003" s="18">
        <f t="shared" ca="1" si="2454"/>
        <v>0</v>
      </c>
      <c r="BJ1003" s="18">
        <f t="shared" ca="1" si="2454"/>
        <v>0</v>
      </c>
      <c r="BK1003" s="18">
        <f t="shared" ca="1" si="2454"/>
        <v>0</v>
      </c>
      <c r="BL1003" s="18">
        <f t="shared" ca="1" si="2454"/>
        <v>0</v>
      </c>
      <c r="BM1003" s="18">
        <f t="shared" ca="1" si="2454"/>
        <v>0</v>
      </c>
      <c r="BN1003" s="18">
        <f t="shared" ca="1" si="2454"/>
        <v>0</v>
      </c>
      <c r="BO1003" s="18">
        <f t="shared" ca="1" si="2454"/>
        <v>0</v>
      </c>
      <c r="BP1003" s="18">
        <f t="shared" ca="1" si="2454"/>
        <v>0</v>
      </c>
      <c r="BQ1003" s="18">
        <f t="shared" ca="1" si="2454"/>
        <v>0</v>
      </c>
      <c r="BR1003" s="18">
        <f t="shared" ca="1" si="2454"/>
        <v>0</v>
      </c>
      <c r="BS1003" s="18">
        <f t="shared" ca="1" si="2454"/>
        <v>0</v>
      </c>
      <c r="BT1003" s="18">
        <f t="shared" ca="1" si="2454"/>
        <v>0</v>
      </c>
      <c r="BU1003" s="18">
        <f t="shared" ca="1" si="2454"/>
        <v>0</v>
      </c>
      <c r="BV1003" s="18">
        <f t="shared" ref="BV1003:DA1003" ca="1" si="2455">-BV907</f>
        <v>0</v>
      </c>
      <c r="BW1003" s="18">
        <f t="shared" ca="1" si="2455"/>
        <v>0</v>
      </c>
      <c r="BX1003" s="18">
        <f t="shared" ca="1" si="2455"/>
        <v>0</v>
      </c>
      <c r="BY1003" s="18">
        <f t="shared" ca="1" si="2455"/>
        <v>0</v>
      </c>
      <c r="BZ1003" s="18">
        <f t="shared" ca="1" si="2455"/>
        <v>0</v>
      </c>
      <c r="CA1003" s="18">
        <f t="shared" ca="1" si="2455"/>
        <v>0</v>
      </c>
      <c r="CB1003" s="18">
        <f t="shared" ca="1" si="2455"/>
        <v>0</v>
      </c>
      <c r="CC1003" s="18">
        <f t="shared" ca="1" si="2455"/>
        <v>0</v>
      </c>
      <c r="CD1003" s="18">
        <f t="shared" ca="1" si="2455"/>
        <v>0</v>
      </c>
      <c r="CE1003" s="18">
        <f t="shared" ca="1" si="2455"/>
        <v>0</v>
      </c>
      <c r="CF1003" s="18">
        <f t="shared" ca="1" si="2455"/>
        <v>0</v>
      </c>
      <c r="CG1003" s="18">
        <f t="shared" ca="1" si="2455"/>
        <v>0</v>
      </c>
      <c r="CH1003" s="18">
        <f t="shared" ca="1" si="2455"/>
        <v>0</v>
      </c>
      <c r="CI1003" s="18">
        <f t="shared" ca="1" si="2455"/>
        <v>0</v>
      </c>
      <c r="CJ1003" s="18">
        <f t="shared" ca="1" si="2455"/>
        <v>0</v>
      </c>
      <c r="CK1003" s="18">
        <f t="shared" ca="1" si="2455"/>
        <v>0</v>
      </c>
      <c r="CL1003" s="18">
        <f t="shared" ca="1" si="2455"/>
        <v>0</v>
      </c>
      <c r="CM1003" s="18">
        <f t="shared" ca="1" si="2455"/>
        <v>0</v>
      </c>
      <c r="CN1003" s="18">
        <f t="shared" ca="1" si="2455"/>
        <v>0</v>
      </c>
      <c r="CO1003" s="18">
        <f t="shared" ca="1" si="2455"/>
        <v>0</v>
      </c>
      <c r="CP1003" s="18">
        <f t="shared" ca="1" si="2455"/>
        <v>0</v>
      </c>
      <c r="CQ1003" s="18">
        <f t="shared" ca="1" si="2455"/>
        <v>0</v>
      </c>
      <c r="CR1003" s="18">
        <f t="shared" ca="1" si="2455"/>
        <v>0</v>
      </c>
      <c r="CS1003" s="18">
        <f t="shared" ca="1" si="2455"/>
        <v>0</v>
      </c>
      <c r="CT1003" s="18">
        <f t="shared" ca="1" si="2455"/>
        <v>0</v>
      </c>
      <c r="CU1003" s="18">
        <f t="shared" ca="1" si="2455"/>
        <v>0</v>
      </c>
      <c r="CV1003" s="18">
        <f t="shared" ca="1" si="2455"/>
        <v>0</v>
      </c>
      <c r="CW1003" s="18">
        <f t="shared" ca="1" si="2455"/>
        <v>0</v>
      </c>
      <c r="CX1003" s="18">
        <f t="shared" ca="1" si="2455"/>
        <v>0</v>
      </c>
      <c r="CY1003" s="18">
        <f t="shared" ca="1" si="2455"/>
        <v>0</v>
      </c>
      <c r="CZ1003" s="18">
        <f t="shared" ca="1" si="2455"/>
        <v>0</v>
      </c>
      <c r="DA1003" s="18">
        <f t="shared" ca="1" si="2455"/>
        <v>0</v>
      </c>
      <c r="DB1003" s="18">
        <f t="shared" ref="DB1003:EG1003" ca="1" si="2456">-DB907</f>
        <v>0</v>
      </c>
      <c r="DC1003" s="18">
        <f t="shared" ca="1" si="2456"/>
        <v>0</v>
      </c>
      <c r="DD1003" s="18">
        <f t="shared" ca="1" si="2456"/>
        <v>0</v>
      </c>
      <c r="DE1003" s="18">
        <f t="shared" ca="1" si="2456"/>
        <v>0</v>
      </c>
      <c r="DF1003" s="18">
        <f t="shared" ca="1" si="2456"/>
        <v>0</v>
      </c>
      <c r="DG1003" s="18">
        <f t="shared" ca="1" si="2456"/>
        <v>0</v>
      </c>
      <c r="DH1003" s="18">
        <f t="shared" ca="1" si="2456"/>
        <v>0</v>
      </c>
      <c r="DI1003" s="18">
        <f t="shared" ca="1" si="2456"/>
        <v>0</v>
      </c>
      <c r="DJ1003" s="18">
        <f t="shared" ca="1" si="2456"/>
        <v>0</v>
      </c>
      <c r="DK1003" s="18">
        <f t="shared" ca="1" si="2456"/>
        <v>0</v>
      </c>
      <c r="DL1003" s="18">
        <f t="shared" ca="1" si="2456"/>
        <v>0</v>
      </c>
      <c r="DM1003" s="18">
        <f t="shared" ca="1" si="2456"/>
        <v>0</v>
      </c>
      <c r="DN1003" s="18">
        <f t="shared" ca="1" si="2456"/>
        <v>0</v>
      </c>
      <c r="DO1003" s="18">
        <f t="shared" ca="1" si="2456"/>
        <v>0</v>
      </c>
      <c r="DP1003" s="18">
        <f t="shared" ca="1" si="2456"/>
        <v>0</v>
      </c>
      <c r="DQ1003" s="18">
        <f t="shared" ca="1" si="2456"/>
        <v>0</v>
      </c>
      <c r="DR1003" s="18">
        <f t="shared" ca="1" si="2456"/>
        <v>0</v>
      </c>
      <c r="DS1003" s="18">
        <f t="shared" ca="1" si="2456"/>
        <v>0</v>
      </c>
      <c r="DT1003" s="18">
        <f t="shared" ca="1" si="2456"/>
        <v>0</v>
      </c>
      <c r="DU1003" s="18">
        <f t="shared" ca="1" si="2456"/>
        <v>0</v>
      </c>
      <c r="DV1003" s="18">
        <f t="shared" ca="1" si="2456"/>
        <v>0</v>
      </c>
      <c r="DW1003" s="18">
        <f t="shared" ca="1" si="2456"/>
        <v>0</v>
      </c>
      <c r="DX1003" s="18">
        <f t="shared" ca="1" si="2456"/>
        <v>0</v>
      </c>
      <c r="DY1003" s="18">
        <f t="shared" ca="1" si="2456"/>
        <v>0</v>
      </c>
      <c r="DZ1003" s="18">
        <f t="shared" ca="1" si="2456"/>
        <v>0</v>
      </c>
      <c r="EA1003" s="18">
        <f t="shared" ca="1" si="2456"/>
        <v>0</v>
      </c>
      <c r="EB1003" s="18">
        <f t="shared" ca="1" si="2456"/>
        <v>0</v>
      </c>
      <c r="EC1003" s="18">
        <f t="shared" ca="1" si="2456"/>
        <v>0</v>
      </c>
      <c r="ED1003" s="18">
        <f t="shared" ca="1" si="2456"/>
        <v>0</v>
      </c>
      <c r="EE1003" s="18">
        <f t="shared" ca="1" si="2456"/>
        <v>0</v>
      </c>
      <c r="EF1003" s="18">
        <f t="shared" ca="1" si="2456"/>
        <v>0</v>
      </c>
      <c r="EG1003" s="18">
        <f t="shared" ca="1" si="2456"/>
        <v>0</v>
      </c>
      <c r="EH1003" s="18">
        <f t="shared" ref="EH1003:FR1003" ca="1" si="2457">-EH907</f>
        <v>0</v>
      </c>
      <c r="EI1003" s="18">
        <f t="shared" ca="1" si="2457"/>
        <v>0</v>
      </c>
      <c r="EJ1003" s="18">
        <f t="shared" ca="1" si="2457"/>
        <v>0</v>
      </c>
      <c r="EK1003" s="18">
        <f t="shared" ca="1" si="2457"/>
        <v>0</v>
      </c>
      <c r="EL1003" s="18">
        <f t="shared" ca="1" si="2457"/>
        <v>0</v>
      </c>
      <c r="EM1003" s="18">
        <f t="shared" ca="1" si="2457"/>
        <v>0</v>
      </c>
      <c r="EN1003" s="18">
        <f t="shared" ca="1" si="2457"/>
        <v>0</v>
      </c>
      <c r="EO1003" s="18">
        <f t="shared" ca="1" si="2457"/>
        <v>0</v>
      </c>
      <c r="EP1003" s="18">
        <f t="shared" ca="1" si="2457"/>
        <v>0</v>
      </c>
      <c r="EQ1003" s="18">
        <f t="shared" ca="1" si="2457"/>
        <v>0</v>
      </c>
      <c r="ER1003" s="18">
        <f t="shared" ca="1" si="2457"/>
        <v>0</v>
      </c>
      <c r="ES1003" s="18">
        <f t="shared" ca="1" si="2457"/>
        <v>0</v>
      </c>
      <c r="ET1003" s="18">
        <f t="shared" ca="1" si="2457"/>
        <v>0</v>
      </c>
      <c r="EU1003" s="18">
        <f t="shared" ca="1" si="2457"/>
        <v>0</v>
      </c>
      <c r="EV1003" s="18">
        <f t="shared" ca="1" si="2457"/>
        <v>0</v>
      </c>
      <c r="EW1003" s="18">
        <f t="shared" ca="1" si="2457"/>
        <v>0</v>
      </c>
      <c r="EX1003" s="18">
        <f t="shared" ca="1" si="2457"/>
        <v>0</v>
      </c>
      <c r="EY1003" s="18">
        <f t="shared" ca="1" si="2457"/>
        <v>0</v>
      </c>
      <c r="EZ1003" s="18">
        <f t="shared" ca="1" si="2457"/>
        <v>0</v>
      </c>
      <c r="FA1003" s="18">
        <f t="shared" ca="1" si="2457"/>
        <v>0</v>
      </c>
      <c r="FB1003" s="18">
        <f t="shared" ca="1" si="2457"/>
        <v>0</v>
      </c>
      <c r="FC1003" s="18">
        <f t="shared" ca="1" si="2457"/>
        <v>0</v>
      </c>
      <c r="FD1003" s="18">
        <f t="shared" ca="1" si="2457"/>
        <v>0</v>
      </c>
      <c r="FE1003" s="18">
        <f t="shared" ca="1" si="2457"/>
        <v>0</v>
      </c>
      <c r="FF1003" s="18">
        <f t="shared" ca="1" si="2457"/>
        <v>0</v>
      </c>
      <c r="FG1003" s="18">
        <f t="shared" ca="1" si="2457"/>
        <v>0</v>
      </c>
      <c r="FH1003" s="18">
        <f t="shared" ca="1" si="2457"/>
        <v>0</v>
      </c>
      <c r="FI1003" s="18">
        <f t="shared" ca="1" si="2457"/>
        <v>0</v>
      </c>
      <c r="FJ1003" s="18">
        <f t="shared" ca="1" si="2457"/>
        <v>0</v>
      </c>
      <c r="FK1003" s="18">
        <f t="shared" ca="1" si="2457"/>
        <v>0</v>
      </c>
      <c r="FL1003" s="18">
        <f t="shared" ca="1" si="2457"/>
        <v>0</v>
      </c>
      <c r="FM1003" s="18">
        <f t="shared" ca="1" si="2457"/>
        <v>0</v>
      </c>
      <c r="FN1003" s="18">
        <f t="shared" ca="1" si="2457"/>
        <v>0</v>
      </c>
      <c r="FO1003" s="18">
        <f t="shared" ca="1" si="2457"/>
        <v>0</v>
      </c>
      <c r="FP1003" s="18">
        <f t="shared" ca="1" si="2457"/>
        <v>0</v>
      </c>
      <c r="FQ1003" s="18">
        <f t="shared" ca="1" si="2457"/>
        <v>0</v>
      </c>
      <c r="FR1003" s="18">
        <f t="shared" ca="1" si="2457"/>
        <v>0</v>
      </c>
    </row>
    <row r="1004" spans="2:174">
      <c r="C1004" t="s">
        <v>569</v>
      </c>
      <c r="D1004" s="8" t="s">
        <v>974</v>
      </c>
      <c r="I1004" s="168">
        <f ca="1">SUM(J1004:FR1004)</f>
        <v>0</v>
      </c>
      <c r="J1004" s="18">
        <f t="shared" ref="J1004:AO1004" si="2458">J996</f>
        <v>0</v>
      </c>
      <c r="K1004" s="18">
        <f t="shared" ca="1" si="2458"/>
        <v>0</v>
      </c>
      <c r="L1004" s="18">
        <f t="shared" ca="1" si="2458"/>
        <v>0</v>
      </c>
      <c r="M1004" s="18">
        <f t="shared" ca="1" si="2458"/>
        <v>0</v>
      </c>
      <c r="N1004" s="18">
        <f t="shared" ca="1" si="2458"/>
        <v>0</v>
      </c>
      <c r="O1004" s="18">
        <f t="shared" ca="1" si="2458"/>
        <v>0</v>
      </c>
      <c r="P1004" s="18">
        <f t="shared" ca="1" si="2458"/>
        <v>0</v>
      </c>
      <c r="Q1004" s="18">
        <f t="shared" ca="1" si="2458"/>
        <v>0</v>
      </c>
      <c r="R1004" s="18">
        <f t="shared" ca="1" si="2458"/>
        <v>0</v>
      </c>
      <c r="S1004" s="18">
        <f t="shared" ca="1" si="2458"/>
        <v>0</v>
      </c>
      <c r="T1004" s="18">
        <f t="shared" ca="1" si="2458"/>
        <v>0</v>
      </c>
      <c r="U1004" s="18">
        <f t="shared" ca="1" si="2458"/>
        <v>0</v>
      </c>
      <c r="V1004" s="18">
        <f t="shared" ca="1" si="2458"/>
        <v>0</v>
      </c>
      <c r="W1004" s="18">
        <f t="shared" ca="1" si="2458"/>
        <v>0</v>
      </c>
      <c r="X1004" s="18">
        <f t="shared" ca="1" si="2458"/>
        <v>0</v>
      </c>
      <c r="Y1004" s="18">
        <f t="shared" ca="1" si="2458"/>
        <v>0</v>
      </c>
      <c r="Z1004" s="18">
        <f t="shared" ca="1" si="2458"/>
        <v>0</v>
      </c>
      <c r="AA1004" s="18">
        <f t="shared" ca="1" si="2458"/>
        <v>0</v>
      </c>
      <c r="AB1004" s="18">
        <f t="shared" ca="1" si="2458"/>
        <v>0</v>
      </c>
      <c r="AC1004" s="18">
        <f t="shared" ca="1" si="2458"/>
        <v>0</v>
      </c>
      <c r="AD1004" s="18">
        <f t="shared" ca="1" si="2458"/>
        <v>0</v>
      </c>
      <c r="AE1004" s="18">
        <f t="shared" ca="1" si="2458"/>
        <v>0</v>
      </c>
      <c r="AF1004" s="18">
        <f t="shared" ca="1" si="2458"/>
        <v>0</v>
      </c>
      <c r="AG1004" s="18">
        <f t="shared" ca="1" si="2458"/>
        <v>0</v>
      </c>
      <c r="AH1004" s="18">
        <f t="shared" ca="1" si="2458"/>
        <v>0</v>
      </c>
      <c r="AI1004" s="18">
        <f t="shared" ca="1" si="2458"/>
        <v>0</v>
      </c>
      <c r="AJ1004" s="18">
        <f t="shared" ca="1" si="2458"/>
        <v>0</v>
      </c>
      <c r="AK1004" s="18">
        <f t="shared" ca="1" si="2458"/>
        <v>0</v>
      </c>
      <c r="AL1004" s="18">
        <f t="shared" ca="1" si="2458"/>
        <v>0</v>
      </c>
      <c r="AM1004" s="18">
        <f t="shared" ca="1" si="2458"/>
        <v>0</v>
      </c>
      <c r="AN1004" s="18">
        <f t="shared" ca="1" si="2458"/>
        <v>0</v>
      </c>
      <c r="AO1004" s="18">
        <f t="shared" ca="1" si="2458"/>
        <v>0</v>
      </c>
      <c r="AP1004" s="18">
        <f t="shared" ref="AP1004:BU1004" ca="1" si="2459">AP996</f>
        <v>0</v>
      </c>
      <c r="AQ1004" s="18">
        <f t="shared" ca="1" si="2459"/>
        <v>0</v>
      </c>
      <c r="AR1004" s="18">
        <f t="shared" ca="1" si="2459"/>
        <v>0</v>
      </c>
      <c r="AS1004" s="18">
        <f t="shared" ca="1" si="2459"/>
        <v>0</v>
      </c>
      <c r="AT1004" s="18">
        <f t="shared" ca="1" si="2459"/>
        <v>0</v>
      </c>
      <c r="AU1004" s="18">
        <f t="shared" ca="1" si="2459"/>
        <v>0</v>
      </c>
      <c r="AV1004" s="18">
        <f t="shared" ca="1" si="2459"/>
        <v>0</v>
      </c>
      <c r="AW1004" s="18">
        <f t="shared" ca="1" si="2459"/>
        <v>0</v>
      </c>
      <c r="AX1004" s="18">
        <f t="shared" ca="1" si="2459"/>
        <v>0</v>
      </c>
      <c r="AY1004" s="18">
        <f t="shared" ca="1" si="2459"/>
        <v>0</v>
      </c>
      <c r="AZ1004" s="18">
        <f t="shared" ca="1" si="2459"/>
        <v>0</v>
      </c>
      <c r="BA1004" s="18">
        <f t="shared" ca="1" si="2459"/>
        <v>0</v>
      </c>
      <c r="BB1004" s="18">
        <f t="shared" ca="1" si="2459"/>
        <v>0</v>
      </c>
      <c r="BC1004" s="18">
        <f t="shared" ca="1" si="2459"/>
        <v>0</v>
      </c>
      <c r="BD1004" s="18">
        <f t="shared" ca="1" si="2459"/>
        <v>0</v>
      </c>
      <c r="BE1004" s="18">
        <f t="shared" ca="1" si="2459"/>
        <v>0</v>
      </c>
      <c r="BF1004" s="18">
        <f t="shared" ca="1" si="2459"/>
        <v>0</v>
      </c>
      <c r="BG1004" s="18">
        <f t="shared" ca="1" si="2459"/>
        <v>0</v>
      </c>
      <c r="BH1004" s="18">
        <f t="shared" ca="1" si="2459"/>
        <v>0</v>
      </c>
      <c r="BI1004" s="18">
        <f t="shared" ca="1" si="2459"/>
        <v>0</v>
      </c>
      <c r="BJ1004" s="18">
        <f t="shared" ca="1" si="2459"/>
        <v>0</v>
      </c>
      <c r="BK1004" s="18">
        <f t="shared" ca="1" si="2459"/>
        <v>0</v>
      </c>
      <c r="BL1004" s="18">
        <f t="shared" ca="1" si="2459"/>
        <v>0</v>
      </c>
      <c r="BM1004" s="18">
        <f t="shared" ca="1" si="2459"/>
        <v>0</v>
      </c>
      <c r="BN1004" s="18">
        <f t="shared" ca="1" si="2459"/>
        <v>0</v>
      </c>
      <c r="BO1004" s="18">
        <f t="shared" ca="1" si="2459"/>
        <v>0</v>
      </c>
      <c r="BP1004" s="18">
        <f t="shared" ca="1" si="2459"/>
        <v>0</v>
      </c>
      <c r="BQ1004" s="18">
        <f t="shared" ca="1" si="2459"/>
        <v>0</v>
      </c>
      <c r="BR1004" s="18">
        <f t="shared" ca="1" si="2459"/>
        <v>0</v>
      </c>
      <c r="BS1004" s="18">
        <f t="shared" ca="1" si="2459"/>
        <v>0</v>
      </c>
      <c r="BT1004" s="18">
        <f t="shared" ca="1" si="2459"/>
        <v>0</v>
      </c>
      <c r="BU1004" s="18">
        <f t="shared" ca="1" si="2459"/>
        <v>0</v>
      </c>
      <c r="BV1004" s="18">
        <f t="shared" ref="BV1004:DA1004" ca="1" si="2460">BV996</f>
        <v>0</v>
      </c>
      <c r="BW1004" s="18">
        <f t="shared" ca="1" si="2460"/>
        <v>0</v>
      </c>
      <c r="BX1004" s="18">
        <f t="shared" ca="1" si="2460"/>
        <v>0</v>
      </c>
      <c r="BY1004" s="18">
        <f t="shared" ca="1" si="2460"/>
        <v>0</v>
      </c>
      <c r="BZ1004" s="18">
        <f t="shared" ca="1" si="2460"/>
        <v>0</v>
      </c>
      <c r="CA1004" s="18">
        <f t="shared" ca="1" si="2460"/>
        <v>0</v>
      </c>
      <c r="CB1004" s="18">
        <f t="shared" ca="1" si="2460"/>
        <v>0</v>
      </c>
      <c r="CC1004" s="18">
        <f t="shared" ca="1" si="2460"/>
        <v>0</v>
      </c>
      <c r="CD1004" s="18">
        <f t="shared" ca="1" si="2460"/>
        <v>0</v>
      </c>
      <c r="CE1004" s="18">
        <f t="shared" ca="1" si="2460"/>
        <v>0</v>
      </c>
      <c r="CF1004" s="18">
        <f t="shared" ca="1" si="2460"/>
        <v>0</v>
      </c>
      <c r="CG1004" s="18">
        <f t="shared" ca="1" si="2460"/>
        <v>0</v>
      </c>
      <c r="CH1004" s="18">
        <f t="shared" ca="1" si="2460"/>
        <v>0</v>
      </c>
      <c r="CI1004" s="18">
        <f t="shared" ca="1" si="2460"/>
        <v>0</v>
      </c>
      <c r="CJ1004" s="18">
        <f t="shared" ca="1" si="2460"/>
        <v>0</v>
      </c>
      <c r="CK1004" s="18">
        <f t="shared" ca="1" si="2460"/>
        <v>0</v>
      </c>
      <c r="CL1004" s="18">
        <f t="shared" ca="1" si="2460"/>
        <v>0</v>
      </c>
      <c r="CM1004" s="18">
        <f t="shared" ca="1" si="2460"/>
        <v>0</v>
      </c>
      <c r="CN1004" s="18">
        <f t="shared" ca="1" si="2460"/>
        <v>0</v>
      </c>
      <c r="CO1004" s="18">
        <f t="shared" ca="1" si="2460"/>
        <v>0</v>
      </c>
      <c r="CP1004" s="18">
        <f t="shared" ca="1" si="2460"/>
        <v>0</v>
      </c>
      <c r="CQ1004" s="18">
        <f t="shared" ca="1" si="2460"/>
        <v>0</v>
      </c>
      <c r="CR1004" s="18">
        <f t="shared" ca="1" si="2460"/>
        <v>0</v>
      </c>
      <c r="CS1004" s="18">
        <f t="shared" ca="1" si="2460"/>
        <v>0</v>
      </c>
      <c r="CT1004" s="18">
        <f t="shared" ca="1" si="2460"/>
        <v>0</v>
      </c>
      <c r="CU1004" s="18">
        <f t="shared" ca="1" si="2460"/>
        <v>0</v>
      </c>
      <c r="CV1004" s="18">
        <f t="shared" ca="1" si="2460"/>
        <v>0</v>
      </c>
      <c r="CW1004" s="18">
        <f t="shared" ca="1" si="2460"/>
        <v>0</v>
      </c>
      <c r="CX1004" s="18">
        <f t="shared" ca="1" si="2460"/>
        <v>0</v>
      </c>
      <c r="CY1004" s="18">
        <f t="shared" ca="1" si="2460"/>
        <v>0</v>
      </c>
      <c r="CZ1004" s="18">
        <f t="shared" ca="1" si="2460"/>
        <v>0</v>
      </c>
      <c r="DA1004" s="18">
        <f t="shared" ca="1" si="2460"/>
        <v>0</v>
      </c>
      <c r="DB1004" s="18">
        <f t="shared" ref="DB1004:EG1004" ca="1" si="2461">DB996</f>
        <v>0</v>
      </c>
      <c r="DC1004" s="18">
        <f t="shared" ca="1" si="2461"/>
        <v>0</v>
      </c>
      <c r="DD1004" s="18">
        <f t="shared" ca="1" si="2461"/>
        <v>0</v>
      </c>
      <c r="DE1004" s="18">
        <f t="shared" ca="1" si="2461"/>
        <v>0</v>
      </c>
      <c r="DF1004" s="18">
        <f t="shared" ca="1" si="2461"/>
        <v>0</v>
      </c>
      <c r="DG1004" s="18">
        <f t="shared" ca="1" si="2461"/>
        <v>0</v>
      </c>
      <c r="DH1004" s="18">
        <f t="shared" ca="1" si="2461"/>
        <v>0</v>
      </c>
      <c r="DI1004" s="18">
        <f t="shared" ca="1" si="2461"/>
        <v>0</v>
      </c>
      <c r="DJ1004" s="18">
        <f t="shared" ca="1" si="2461"/>
        <v>0</v>
      </c>
      <c r="DK1004" s="18">
        <f t="shared" ca="1" si="2461"/>
        <v>0</v>
      </c>
      <c r="DL1004" s="18">
        <f t="shared" ca="1" si="2461"/>
        <v>0</v>
      </c>
      <c r="DM1004" s="18">
        <f t="shared" ca="1" si="2461"/>
        <v>0</v>
      </c>
      <c r="DN1004" s="18">
        <f t="shared" ca="1" si="2461"/>
        <v>0</v>
      </c>
      <c r="DO1004" s="18">
        <f t="shared" ca="1" si="2461"/>
        <v>0</v>
      </c>
      <c r="DP1004" s="18">
        <f t="shared" ca="1" si="2461"/>
        <v>0</v>
      </c>
      <c r="DQ1004" s="18">
        <f t="shared" ca="1" si="2461"/>
        <v>0</v>
      </c>
      <c r="DR1004" s="18">
        <f t="shared" ca="1" si="2461"/>
        <v>0</v>
      </c>
      <c r="DS1004" s="18">
        <f t="shared" ca="1" si="2461"/>
        <v>0</v>
      </c>
      <c r="DT1004" s="18">
        <f t="shared" ca="1" si="2461"/>
        <v>0</v>
      </c>
      <c r="DU1004" s="18">
        <f t="shared" ca="1" si="2461"/>
        <v>0</v>
      </c>
      <c r="DV1004" s="18">
        <f t="shared" ca="1" si="2461"/>
        <v>0</v>
      </c>
      <c r="DW1004" s="18">
        <f t="shared" ca="1" si="2461"/>
        <v>0</v>
      </c>
      <c r="DX1004" s="18">
        <f t="shared" ca="1" si="2461"/>
        <v>0</v>
      </c>
      <c r="DY1004" s="18">
        <f t="shared" ca="1" si="2461"/>
        <v>0</v>
      </c>
      <c r="DZ1004" s="18">
        <f t="shared" ca="1" si="2461"/>
        <v>0</v>
      </c>
      <c r="EA1004" s="18">
        <f t="shared" ca="1" si="2461"/>
        <v>0</v>
      </c>
      <c r="EB1004" s="18">
        <f t="shared" ca="1" si="2461"/>
        <v>0</v>
      </c>
      <c r="EC1004" s="18">
        <f t="shared" ca="1" si="2461"/>
        <v>0</v>
      </c>
      <c r="ED1004" s="18">
        <f t="shared" ca="1" si="2461"/>
        <v>0</v>
      </c>
      <c r="EE1004" s="18">
        <f t="shared" ca="1" si="2461"/>
        <v>0</v>
      </c>
      <c r="EF1004" s="18">
        <f t="shared" ca="1" si="2461"/>
        <v>0</v>
      </c>
      <c r="EG1004" s="18">
        <f t="shared" ca="1" si="2461"/>
        <v>0</v>
      </c>
      <c r="EH1004" s="18">
        <f t="shared" ref="EH1004:FR1004" ca="1" si="2462">EH996</f>
        <v>0</v>
      </c>
      <c r="EI1004" s="18">
        <f t="shared" ca="1" si="2462"/>
        <v>0</v>
      </c>
      <c r="EJ1004" s="18">
        <f t="shared" ca="1" si="2462"/>
        <v>0</v>
      </c>
      <c r="EK1004" s="18">
        <f t="shared" ca="1" si="2462"/>
        <v>0</v>
      </c>
      <c r="EL1004" s="18">
        <f t="shared" ca="1" si="2462"/>
        <v>0</v>
      </c>
      <c r="EM1004" s="18">
        <f t="shared" ca="1" si="2462"/>
        <v>0</v>
      </c>
      <c r="EN1004" s="18">
        <f t="shared" ca="1" si="2462"/>
        <v>0</v>
      </c>
      <c r="EO1004" s="18">
        <f t="shared" ca="1" si="2462"/>
        <v>0</v>
      </c>
      <c r="EP1004" s="18">
        <f t="shared" ca="1" si="2462"/>
        <v>0</v>
      </c>
      <c r="EQ1004" s="18">
        <f t="shared" ca="1" si="2462"/>
        <v>0</v>
      </c>
      <c r="ER1004" s="18">
        <f t="shared" ca="1" si="2462"/>
        <v>0</v>
      </c>
      <c r="ES1004" s="18">
        <f t="shared" ca="1" si="2462"/>
        <v>0</v>
      </c>
      <c r="ET1004" s="18">
        <f t="shared" ca="1" si="2462"/>
        <v>0</v>
      </c>
      <c r="EU1004" s="18">
        <f t="shared" ca="1" si="2462"/>
        <v>0</v>
      </c>
      <c r="EV1004" s="18">
        <f t="shared" ca="1" si="2462"/>
        <v>0</v>
      </c>
      <c r="EW1004" s="18">
        <f t="shared" ca="1" si="2462"/>
        <v>0</v>
      </c>
      <c r="EX1004" s="18">
        <f t="shared" ca="1" si="2462"/>
        <v>0</v>
      </c>
      <c r="EY1004" s="18">
        <f t="shared" ca="1" si="2462"/>
        <v>0</v>
      </c>
      <c r="EZ1004" s="18">
        <f t="shared" ca="1" si="2462"/>
        <v>0</v>
      </c>
      <c r="FA1004" s="18">
        <f t="shared" ca="1" si="2462"/>
        <v>0</v>
      </c>
      <c r="FB1004" s="18">
        <f t="shared" ca="1" si="2462"/>
        <v>0</v>
      </c>
      <c r="FC1004" s="18">
        <f t="shared" ca="1" si="2462"/>
        <v>0</v>
      </c>
      <c r="FD1004" s="18">
        <f t="shared" ca="1" si="2462"/>
        <v>0</v>
      </c>
      <c r="FE1004" s="18">
        <f t="shared" ca="1" si="2462"/>
        <v>0</v>
      </c>
      <c r="FF1004" s="18">
        <f t="shared" ca="1" si="2462"/>
        <v>0</v>
      </c>
      <c r="FG1004" s="18">
        <f t="shared" ca="1" si="2462"/>
        <v>0</v>
      </c>
      <c r="FH1004" s="18">
        <f t="shared" ca="1" si="2462"/>
        <v>0</v>
      </c>
      <c r="FI1004" s="18">
        <f t="shared" ca="1" si="2462"/>
        <v>0</v>
      </c>
      <c r="FJ1004" s="18">
        <f t="shared" ca="1" si="2462"/>
        <v>0</v>
      </c>
      <c r="FK1004" s="18">
        <f t="shared" ca="1" si="2462"/>
        <v>0</v>
      </c>
      <c r="FL1004" s="18">
        <f t="shared" ca="1" si="2462"/>
        <v>0</v>
      </c>
      <c r="FM1004" s="18">
        <f t="shared" ca="1" si="2462"/>
        <v>0</v>
      </c>
      <c r="FN1004" s="18">
        <f t="shared" ca="1" si="2462"/>
        <v>0</v>
      </c>
      <c r="FO1004" s="18">
        <f t="shared" ca="1" si="2462"/>
        <v>0</v>
      </c>
      <c r="FP1004" s="18">
        <f t="shared" ca="1" si="2462"/>
        <v>0</v>
      </c>
      <c r="FQ1004" s="18">
        <f t="shared" ca="1" si="2462"/>
        <v>0</v>
      </c>
      <c r="FR1004" s="18">
        <f t="shared" ca="1" si="2462"/>
        <v>0</v>
      </c>
    </row>
    <row r="1005" spans="2:174">
      <c r="C1005" t="s">
        <v>574</v>
      </c>
      <c r="D1005" s="8" t="s">
        <v>974</v>
      </c>
      <c r="I1005" s="168">
        <f ca="1">SUM(J1005:FR1005)</f>
        <v>97.333878284302699</v>
      </c>
      <c r="J1005" s="18">
        <f t="shared" ref="J1005:AO1005" si="2463">J999</f>
        <v>0</v>
      </c>
      <c r="K1005" s="18">
        <f t="shared" ca="1" si="2463"/>
        <v>0</v>
      </c>
      <c r="L1005" s="18">
        <f t="shared" ca="1" si="2463"/>
        <v>0</v>
      </c>
      <c r="M1005" s="18">
        <f t="shared" ca="1" si="2463"/>
        <v>0</v>
      </c>
      <c r="N1005" s="18">
        <f t="shared" ca="1" si="2463"/>
        <v>0</v>
      </c>
      <c r="O1005" s="18">
        <f t="shared" ca="1" si="2463"/>
        <v>0</v>
      </c>
      <c r="P1005" s="18">
        <f t="shared" ca="1" si="2463"/>
        <v>0</v>
      </c>
      <c r="Q1005" s="18">
        <f t="shared" ca="1" si="2463"/>
        <v>0</v>
      </c>
      <c r="R1005" s="18">
        <f t="shared" ca="1" si="2463"/>
        <v>0</v>
      </c>
      <c r="S1005" s="18">
        <f t="shared" ca="1" si="2463"/>
        <v>0</v>
      </c>
      <c r="T1005" s="18">
        <f t="shared" ca="1" si="2463"/>
        <v>0</v>
      </c>
      <c r="U1005" s="18">
        <f t="shared" ca="1" si="2463"/>
        <v>0</v>
      </c>
      <c r="V1005" s="18">
        <f t="shared" ca="1" si="2463"/>
        <v>0</v>
      </c>
      <c r="W1005" s="18">
        <f t="shared" ca="1" si="2463"/>
        <v>0</v>
      </c>
      <c r="X1005" s="18">
        <f t="shared" ca="1" si="2463"/>
        <v>0</v>
      </c>
      <c r="Y1005" s="18">
        <f t="shared" ca="1" si="2463"/>
        <v>0</v>
      </c>
      <c r="Z1005" s="18">
        <f t="shared" ca="1" si="2463"/>
        <v>0</v>
      </c>
      <c r="AA1005" s="18">
        <f t="shared" ca="1" si="2463"/>
        <v>0</v>
      </c>
      <c r="AB1005" s="18">
        <f t="shared" ca="1" si="2463"/>
        <v>24.499726027397259</v>
      </c>
      <c r="AC1005" s="18">
        <f t="shared" ca="1" si="2463"/>
        <v>24.499726027397259</v>
      </c>
      <c r="AD1005" s="18">
        <f t="shared" ca="1" si="2463"/>
        <v>24.167213114754095</v>
      </c>
      <c r="AE1005" s="18">
        <f t="shared" ca="1" si="2463"/>
        <v>24.167213114754095</v>
      </c>
      <c r="AF1005" s="18">
        <f t="shared" ca="1" si="2463"/>
        <v>0</v>
      </c>
      <c r="AG1005" s="18">
        <f t="shared" ca="1" si="2463"/>
        <v>0</v>
      </c>
      <c r="AH1005" s="18">
        <f t="shared" ca="1" si="2463"/>
        <v>0</v>
      </c>
      <c r="AI1005" s="18">
        <f t="shared" ca="1" si="2463"/>
        <v>0</v>
      </c>
      <c r="AJ1005" s="18">
        <f t="shared" ca="1" si="2463"/>
        <v>0</v>
      </c>
      <c r="AK1005" s="18">
        <f t="shared" ca="1" si="2463"/>
        <v>0</v>
      </c>
      <c r="AL1005" s="18">
        <f t="shared" ca="1" si="2463"/>
        <v>0</v>
      </c>
      <c r="AM1005" s="18">
        <f t="shared" ca="1" si="2463"/>
        <v>0</v>
      </c>
      <c r="AN1005" s="18">
        <f t="shared" ca="1" si="2463"/>
        <v>0</v>
      </c>
      <c r="AO1005" s="18">
        <f t="shared" ca="1" si="2463"/>
        <v>0</v>
      </c>
      <c r="AP1005" s="18">
        <f t="shared" ref="AP1005:BU1005" ca="1" si="2464">AP999</f>
        <v>0</v>
      </c>
      <c r="AQ1005" s="18">
        <f t="shared" ca="1" si="2464"/>
        <v>0</v>
      </c>
      <c r="AR1005" s="18">
        <f t="shared" ca="1" si="2464"/>
        <v>0</v>
      </c>
      <c r="AS1005" s="18">
        <f t="shared" ca="1" si="2464"/>
        <v>0</v>
      </c>
      <c r="AT1005" s="18">
        <f t="shared" ca="1" si="2464"/>
        <v>0</v>
      </c>
      <c r="AU1005" s="18">
        <f t="shared" ca="1" si="2464"/>
        <v>0</v>
      </c>
      <c r="AV1005" s="18">
        <f t="shared" ca="1" si="2464"/>
        <v>0</v>
      </c>
      <c r="AW1005" s="18">
        <f t="shared" ca="1" si="2464"/>
        <v>0</v>
      </c>
      <c r="AX1005" s="18">
        <f t="shared" ca="1" si="2464"/>
        <v>0</v>
      </c>
      <c r="AY1005" s="18">
        <f t="shared" ca="1" si="2464"/>
        <v>0</v>
      </c>
      <c r="AZ1005" s="18">
        <f t="shared" ca="1" si="2464"/>
        <v>0</v>
      </c>
      <c r="BA1005" s="18">
        <f t="shared" ca="1" si="2464"/>
        <v>0</v>
      </c>
      <c r="BB1005" s="18">
        <f t="shared" ca="1" si="2464"/>
        <v>0</v>
      </c>
      <c r="BC1005" s="18">
        <f t="shared" ca="1" si="2464"/>
        <v>0</v>
      </c>
      <c r="BD1005" s="18">
        <f t="shared" ca="1" si="2464"/>
        <v>0</v>
      </c>
      <c r="BE1005" s="18">
        <f t="shared" ca="1" si="2464"/>
        <v>0</v>
      </c>
      <c r="BF1005" s="18">
        <f t="shared" ca="1" si="2464"/>
        <v>0</v>
      </c>
      <c r="BG1005" s="18">
        <f t="shared" ca="1" si="2464"/>
        <v>0</v>
      </c>
      <c r="BH1005" s="18">
        <f t="shared" ca="1" si="2464"/>
        <v>0</v>
      </c>
      <c r="BI1005" s="18">
        <f t="shared" ca="1" si="2464"/>
        <v>0</v>
      </c>
      <c r="BJ1005" s="18">
        <f t="shared" ca="1" si="2464"/>
        <v>0</v>
      </c>
      <c r="BK1005" s="18">
        <f t="shared" ca="1" si="2464"/>
        <v>0</v>
      </c>
      <c r="BL1005" s="18">
        <f t="shared" ca="1" si="2464"/>
        <v>0</v>
      </c>
      <c r="BM1005" s="18">
        <f t="shared" ca="1" si="2464"/>
        <v>0</v>
      </c>
      <c r="BN1005" s="18">
        <f t="shared" ca="1" si="2464"/>
        <v>0</v>
      </c>
      <c r="BO1005" s="18">
        <f t="shared" ca="1" si="2464"/>
        <v>0</v>
      </c>
      <c r="BP1005" s="18">
        <f t="shared" ca="1" si="2464"/>
        <v>0</v>
      </c>
      <c r="BQ1005" s="18">
        <f t="shared" ca="1" si="2464"/>
        <v>0</v>
      </c>
      <c r="BR1005" s="18">
        <f t="shared" ca="1" si="2464"/>
        <v>0</v>
      </c>
      <c r="BS1005" s="18">
        <f t="shared" ca="1" si="2464"/>
        <v>0</v>
      </c>
      <c r="BT1005" s="18">
        <f t="shared" ca="1" si="2464"/>
        <v>0</v>
      </c>
      <c r="BU1005" s="18">
        <f t="shared" ca="1" si="2464"/>
        <v>0</v>
      </c>
      <c r="BV1005" s="18">
        <f t="shared" ref="BV1005:DA1005" ca="1" si="2465">BV999</f>
        <v>0</v>
      </c>
      <c r="BW1005" s="18">
        <f t="shared" ca="1" si="2465"/>
        <v>0</v>
      </c>
      <c r="BX1005" s="18">
        <f t="shared" ca="1" si="2465"/>
        <v>0</v>
      </c>
      <c r="BY1005" s="18">
        <f t="shared" ca="1" si="2465"/>
        <v>0</v>
      </c>
      <c r="BZ1005" s="18">
        <f t="shared" ca="1" si="2465"/>
        <v>0</v>
      </c>
      <c r="CA1005" s="18">
        <f t="shared" ca="1" si="2465"/>
        <v>0</v>
      </c>
      <c r="CB1005" s="18">
        <f t="shared" ca="1" si="2465"/>
        <v>0</v>
      </c>
      <c r="CC1005" s="18">
        <f t="shared" ca="1" si="2465"/>
        <v>0</v>
      </c>
      <c r="CD1005" s="18">
        <f t="shared" ca="1" si="2465"/>
        <v>0</v>
      </c>
      <c r="CE1005" s="18">
        <f t="shared" ca="1" si="2465"/>
        <v>0</v>
      </c>
      <c r="CF1005" s="18">
        <f t="shared" ca="1" si="2465"/>
        <v>0</v>
      </c>
      <c r="CG1005" s="18">
        <f t="shared" ca="1" si="2465"/>
        <v>0</v>
      </c>
      <c r="CH1005" s="18">
        <f t="shared" ca="1" si="2465"/>
        <v>0</v>
      </c>
      <c r="CI1005" s="18">
        <f t="shared" ca="1" si="2465"/>
        <v>0</v>
      </c>
      <c r="CJ1005" s="18">
        <f t="shared" ca="1" si="2465"/>
        <v>0</v>
      </c>
      <c r="CK1005" s="18">
        <f t="shared" ca="1" si="2465"/>
        <v>0</v>
      </c>
      <c r="CL1005" s="18">
        <f t="shared" ca="1" si="2465"/>
        <v>0</v>
      </c>
      <c r="CM1005" s="18">
        <f t="shared" ca="1" si="2465"/>
        <v>0</v>
      </c>
      <c r="CN1005" s="18">
        <f t="shared" ca="1" si="2465"/>
        <v>0</v>
      </c>
      <c r="CO1005" s="18">
        <f t="shared" ca="1" si="2465"/>
        <v>0</v>
      </c>
      <c r="CP1005" s="18">
        <f t="shared" ca="1" si="2465"/>
        <v>0</v>
      </c>
      <c r="CQ1005" s="18">
        <f t="shared" ca="1" si="2465"/>
        <v>0</v>
      </c>
      <c r="CR1005" s="18">
        <f t="shared" ca="1" si="2465"/>
        <v>0</v>
      </c>
      <c r="CS1005" s="18">
        <f t="shared" ca="1" si="2465"/>
        <v>0</v>
      </c>
      <c r="CT1005" s="18">
        <f t="shared" ca="1" si="2465"/>
        <v>0</v>
      </c>
      <c r="CU1005" s="18">
        <f t="shared" ca="1" si="2465"/>
        <v>0</v>
      </c>
      <c r="CV1005" s="18">
        <f t="shared" ca="1" si="2465"/>
        <v>0</v>
      </c>
      <c r="CW1005" s="18">
        <f t="shared" ca="1" si="2465"/>
        <v>0</v>
      </c>
      <c r="CX1005" s="18">
        <f t="shared" ca="1" si="2465"/>
        <v>0</v>
      </c>
      <c r="CY1005" s="18">
        <f t="shared" ca="1" si="2465"/>
        <v>0</v>
      </c>
      <c r="CZ1005" s="18">
        <f t="shared" ca="1" si="2465"/>
        <v>0</v>
      </c>
      <c r="DA1005" s="18">
        <f t="shared" ca="1" si="2465"/>
        <v>0</v>
      </c>
      <c r="DB1005" s="18">
        <f t="shared" ref="DB1005:EG1005" ca="1" si="2466">DB999</f>
        <v>0</v>
      </c>
      <c r="DC1005" s="18">
        <f t="shared" ca="1" si="2466"/>
        <v>0</v>
      </c>
      <c r="DD1005" s="18">
        <f t="shared" ca="1" si="2466"/>
        <v>0</v>
      </c>
      <c r="DE1005" s="18">
        <f t="shared" ca="1" si="2466"/>
        <v>0</v>
      </c>
      <c r="DF1005" s="18">
        <f t="shared" ca="1" si="2466"/>
        <v>0</v>
      </c>
      <c r="DG1005" s="18">
        <f t="shared" ca="1" si="2466"/>
        <v>0</v>
      </c>
      <c r="DH1005" s="18">
        <f t="shared" ca="1" si="2466"/>
        <v>0</v>
      </c>
      <c r="DI1005" s="18">
        <f t="shared" ca="1" si="2466"/>
        <v>0</v>
      </c>
      <c r="DJ1005" s="18">
        <f t="shared" ca="1" si="2466"/>
        <v>0</v>
      </c>
      <c r="DK1005" s="18">
        <f t="shared" ca="1" si="2466"/>
        <v>0</v>
      </c>
      <c r="DL1005" s="18">
        <f t="shared" ca="1" si="2466"/>
        <v>0</v>
      </c>
      <c r="DM1005" s="18">
        <f t="shared" ca="1" si="2466"/>
        <v>0</v>
      </c>
      <c r="DN1005" s="18">
        <f t="shared" ca="1" si="2466"/>
        <v>0</v>
      </c>
      <c r="DO1005" s="18">
        <f t="shared" ca="1" si="2466"/>
        <v>0</v>
      </c>
      <c r="DP1005" s="18">
        <f t="shared" ca="1" si="2466"/>
        <v>0</v>
      </c>
      <c r="DQ1005" s="18">
        <f t="shared" ca="1" si="2466"/>
        <v>0</v>
      </c>
      <c r="DR1005" s="18">
        <f t="shared" ca="1" si="2466"/>
        <v>0</v>
      </c>
      <c r="DS1005" s="18">
        <f t="shared" ca="1" si="2466"/>
        <v>0</v>
      </c>
      <c r="DT1005" s="18">
        <f t="shared" ca="1" si="2466"/>
        <v>0</v>
      </c>
      <c r="DU1005" s="18">
        <f t="shared" ca="1" si="2466"/>
        <v>0</v>
      </c>
      <c r="DV1005" s="18">
        <f t="shared" ca="1" si="2466"/>
        <v>0</v>
      </c>
      <c r="DW1005" s="18">
        <f t="shared" ca="1" si="2466"/>
        <v>0</v>
      </c>
      <c r="DX1005" s="18">
        <f t="shared" ca="1" si="2466"/>
        <v>0</v>
      </c>
      <c r="DY1005" s="18">
        <f t="shared" ca="1" si="2466"/>
        <v>0</v>
      </c>
      <c r="DZ1005" s="18">
        <f t="shared" ca="1" si="2466"/>
        <v>0</v>
      </c>
      <c r="EA1005" s="18">
        <f t="shared" ca="1" si="2466"/>
        <v>0</v>
      </c>
      <c r="EB1005" s="18">
        <f t="shared" ca="1" si="2466"/>
        <v>0</v>
      </c>
      <c r="EC1005" s="18">
        <f t="shared" ca="1" si="2466"/>
        <v>0</v>
      </c>
      <c r="ED1005" s="18">
        <f t="shared" ca="1" si="2466"/>
        <v>0</v>
      </c>
      <c r="EE1005" s="18">
        <f t="shared" ca="1" si="2466"/>
        <v>0</v>
      </c>
      <c r="EF1005" s="18">
        <f t="shared" ca="1" si="2466"/>
        <v>0</v>
      </c>
      <c r="EG1005" s="18">
        <f t="shared" ca="1" si="2466"/>
        <v>0</v>
      </c>
      <c r="EH1005" s="18">
        <f t="shared" ref="EH1005:FR1005" ca="1" si="2467">EH999</f>
        <v>0</v>
      </c>
      <c r="EI1005" s="18">
        <f t="shared" ca="1" si="2467"/>
        <v>0</v>
      </c>
      <c r="EJ1005" s="18">
        <f t="shared" ca="1" si="2467"/>
        <v>0</v>
      </c>
      <c r="EK1005" s="18">
        <f t="shared" ca="1" si="2467"/>
        <v>0</v>
      </c>
      <c r="EL1005" s="18">
        <f t="shared" ca="1" si="2467"/>
        <v>0</v>
      </c>
      <c r="EM1005" s="18">
        <f t="shared" ca="1" si="2467"/>
        <v>0</v>
      </c>
      <c r="EN1005" s="18">
        <f t="shared" ca="1" si="2467"/>
        <v>0</v>
      </c>
      <c r="EO1005" s="18">
        <f t="shared" ca="1" si="2467"/>
        <v>0</v>
      </c>
      <c r="EP1005" s="18">
        <f t="shared" ca="1" si="2467"/>
        <v>0</v>
      </c>
      <c r="EQ1005" s="18">
        <f t="shared" ca="1" si="2467"/>
        <v>0</v>
      </c>
      <c r="ER1005" s="18">
        <f t="shared" ca="1" si="2467"/>
        <v>0</v>
      </c>
      <c r="ES1005" s="18">
        <f t="shared" ca="1" si="2467"/>
        <v>0</v>
      </c>
      <c r="ET1005" s="18">
        <f t="shared" ca="1" si="2467"/>
        <v>0</v>
      </c>
      <c r="EU1005" s="18">
        <f t="shared" ca="1" si="2467"/>
        <v>0</v>
      </c>
      <c r="EV1005" s="18">
        <f t="shared" ca="1" si="2467"/>
        <v>0</v>
      </c>
      <c r="EW1005" s="18">
        <f t="shared" ca="1" si="2467"/>
        <v>0</v>
      </c>
      <c r="EX1005" s="18">
        <f t="shared" ca="1" si="2467"/>
        <v>0</v>
      </c>
      <c r="EY1005" s="18">
        <f t="shared" ca="1" si="2467"/>
        <v>0</v>
      </c>
      <c r="EZ1005" s="18">
        <f t="shared" ca="1" si="2467"/>
        <v>0</v>
      </c>
      <c r="FA1005" s="18">
        <f t="shared" ca="1" si="2467"/>
        <v>0</v>
      </c>
      <c r="FB1005" s="18">
        <f t="shared" ca="1" si="2467"/>
        <v>0</v>
      </c>
      <c r="FC1005" s="18">
        <f t="shared" ca="1" si="2467"/>
        <v>0</v>
      </c>
      <c r="FD1005" s="18">
        <f t="shared" ca="1" si="2467"/>
        <v>0</v>
      </c>
      <c r="FE1005" s="18">
        <f t="shared" ca="1" si="2467"/>
        <v>0</v>
      </c>
      <c r="FF1005" s="18">
        <f t="shared" ca="1" si="2467"/>
        <v>0</v>
      </c>
      <c r="FG1005" s="18">
        <f t="shared" ca="1" si="2467"/>
        <v>0</v>
      </c>
      <c r="FH1005" s="18">
        <f t="shared" ca="1" si="2467"/>
        <v>0</v>
      </c>
      <c r="FI1005" s="18">
        <f t="shared" ca="1" si="2467"/>
        <v>0</v>
      </c>
      <c r="FJ1005" s="18">
        <f t="shared" ca="1" si="2467"/>
        <v>0</v>
      </c>
      <c r="FK1005" s="18">
        <f t="shared" ca="1" si="2467"/>
        <v>0</v>
      </c>
      <c r="FL1005" s="18">
        <f t="shared" ca="1" si="2467"/>
        <v>0</v>
      </c>
      <c r="FM1005" s="18">
        <f t="shared" ca="1" si="2467"/>
        <v>0</v>
      </c>
      <c r="FN1005" s="18">
        <f t="shared" ca="1" si="2467"/>
        <v>0</v>
      </c>
      <c r="FO1005" s="18">
        <f t="shared" ca="1" si="2467"/>
        <v>0</v>
      </c>
      <c r="FP1005" s="18">
        <f t="shared" ca="1" si="2467"/>
        <v>0</v>
      </c>
      <c r="FQ1005" s="18">
        <f t="shared" ca="1" si="2467"/>
        <v>0</v>
      </c>
      <c r="FR1005" s="18">
        <f t="shared" ca="1" si="2467"/>
        <v>0</v>
      </c>
    </row>
    <row r="1006" spans="2:174">
      <c r="C1006" s="97" t="s">
        <v>575</v>
      </c>
      <c r="D1006" s="213" t="s">
        <v>974</v>
      </c>
      <c r="I1006" s="168">
        <f ca="1">SUM(J1006:FR1006)</f>
        <v>29743.936600000001</v>
      </c>
      <c r="J1006" s="98">
        <f t="shared" ref="J1006:AO1006" si="2468">ROUND(SUM(J1002:J1005),4)</f>
        <v>0</v>
      </c>
      <c r="K1006" s="98">
        <f t="shared" ca="1" si="2468"/>
        <v>0</v>
      </c>
      <c r="L1006" s="98">
        <f t="shared" ca="1" si="2468"/>
        <v>0</v>
      </c>
      <c r="M1006" s="98">
        <f t="shared" ca="1" si="2468"/>
        <v>0</v>
      </c>
      <c r="N1006" s="98">
        <f t="shared" ca="1" si="2468"/>
        <v>0</v>
      </c>
      <c r="O1006" s="98">
        <f t="shared" ca="1" si="2468"/>
        <v>0</v>
      </c>
      <c r="P1006" s="98">
        <f t="shared" ca="1" si="2468"/>
        <v>0</v>
      </c>
      <c r="Q1006" s="98">
        <f t="shared" ca="1" si="2468"/>
        <v>0</v>
      </c>
      <c r="R1006" s="98">
        <f t="shared" ca="1" si="2468"/>
        <v>0</v>
      </c>
      <c r="S1006" s="98">
        <f t="shared" ca="1" si="2468"/>
        <v>0</v>
      </c>
      <c r="T1006" s="98">
        <f t="shared" ca="1" si="2468"/>
        <v>0</v>
      </c>
      <c r="U1006" s="98">
        <f t="shared" ca="1" si="2468"/>
        <v>0</v>
      </c>
      <c r="V1006" s="98">
        <f t="shared" ca="1" si="2468"/>
        <v>0</v>
      </c>
      <c r="W1006" s="98">
        <f t="shared" ca="1" si="2468"/>
        <v>0</v>
      </c>
      <c r="X1006" s="98">
        <f t="shared" ca="1" si="2468"/>
        <v>0</v>
      </c>
      <c r="Y1006" s="98">
        <f t="shared" ca="1" si="2468"/>
        <v>0</v>
      </c>
      <c r="Z1006" s="98">
        <f t="shared" ca="1" si="2468"/>
        <v>0</v>
      </c>
      <c r="AA1006" s="98">
        <f t="shared" ca="1" si="2468"/>
        <v>0</v>
      </c>
      <c r="AB1006" s="98">
        <f t="shared" ca="1" si="2468"/>
        <v>3964.4942000000001</v>
      </c>
      <c r="AC1006" s="98">
        <f t="shared" ca="1" si="2468"/>
        <v>7026.0931</v>
      </c>
      <c r="AD1006" s="98">
        <f t="shared" ca="1" si="2468"/>
        <v>8530.1672999999992</v>
      </c>
      <c r="AE1006" s="98">
        <f t="shared" ca="1" si="2468"/>
        <v>6170.4803000000002</v>
      </c>
      <c r="AF1006" s="98">
        <f t="shared" ca="1" si="2468"/>
        <v>4052.7017000000001</v>
      </c>
      <c r="AG1006" s="98">
        <f t="shared" ca="1" si="2468"/>
        <v>0</v>
      </c>
      <c r="AH1006" s="98">
        <f t="shared" ca="1" si="2468"/>
        <v>0</v>
      </c>
      <c r="AI1006" s="98">
        <f t="shared" ca="1" si="2468"/>
        <v>0</v>
      </c>
      <c r="AJ1006" s="98">
        <f t="shared" ca="1" si="2468"/>
        <v>0</v>
      </c>
      <c r="AK1006" s="98">
        <f t="shared" ca="1" si="2468"/>
        <v>0</v>
      </c>
      <c r="AL1006" s="98">
        <f t="shared" ca="1" si="2468"/>
        <v>0</v>
      </c>
      <c r="AM1006" s="98">
        <f t="shared" ca="1" si="2468"/>
        <v>0</v>
      </c>
      <c r="AN1006" s="98">
        <f t="shared" ca="1" si="2468"/>
        <v>0</v>
      </c>
      <c r="AO1006" s="98">
        <f t="shared" ca="1" si="2468"/>
        <v>0</v>
      </c>
      <c r="AP1006" s="98">
        <f t="shared" ref="AP1006:BU1006" ca="1" si="2469">ROUND(SUM(AP1002:AP1005),4)</f>
        <v>0</v>
      </c>
      <c r="AQ1006" s="98">
        <f t="shared" ca="1" si="2469"/>
        <v>0</v>
      </c>
      <c r="AR1006" s="98">
        <f t="shared" ca="1" si="2469"/>
        <v>0</v>
      </c>
      <c r="AS1006" s="98">
        <f t="shared" ca="1" si="2469"/>
        <v>0</v>
      </c>
      <c r="AT1006" s="98">
        <f t="shared" ca="1" si="2469"/>
        <v>0</v>
      </c>
      <c r="AU1006" s="98">
        <f t="shared" ca="1" si="2469"/>
        <v>0</v>
      </c>
      <c r="AV1006" s="98">
        <f t="shared" ca="1" si="2469"/>
        <v>0</v>
      </c>
      <c r="AW1006" s="98">
        <f t="shared" ca="1" si="2469"/>
        <v>0</v>
      </c>
      <c r="AX1006" s="98">
        <f t="shared" ca="1" si="2469"/>
        <v>0</v>
      </c>
      <c r="AY1006" s="98">
        <f t="shared" ca="1" si="2469"/>
        <v>0</v>
      </c>
      <c r="AZ1006" s="98">
        <f t="shared" ca="1" si="2469"/>
        <v>0</v>
      </c>
      <c r="BA1006" s="98">
        <f t="shared" ca="1" si="2469"/>
        <v>0</v>
      </c>
      <c r="BB1006" s="98">
        <f t="shared" ca="1" si="2469"/>
        <v>0</v>
      </c>
      <c r="BC1006" s="98">
        <f t="shared" ca="1" si="2469"/>
        <v>0</v>
      </c>
      <c r="BD1006" s="98">
        <f t="shared" ca="1" si="2469"/>
        <v>0</v>
      </c>
      <c r="BE1006" s="98">
        <f t="shared" ca="1" si="2469"/>
        <v>0</v>
      </c>
      <c r="BF1006" s="98">
        <f t="shared" ca="1" si="2469"/>
        <v>0</v>
      </c>
      <c r="BG1006" s="98">
        <f t="shared" ca="1" si="2469"/>
        <v>0</v>
      </c>
      <c r="BH1006" s="98">
        <f t="shared" ca="1" si="2469"/>
        <v>0</v>
      </c>
      <c r="BI1006" s="98">
        <f t="shared" ca="1" si="2469"/>
        <v>0</v>
      </c>
      <c r="BJ1006" s="98">
        <f t="shared" ca="1" si="2469"/>
        <v>0</v>
      </c>
      <c r="BK1006" s="98">
        <f t="shared" ca="1" si="2469"/>
        <v>0</v>
      </c>
      <c r="BL1006" s="98">
        <f t="shared" ca="1" si="2469"/>
        <v>0</v>
      </c>
      <c r="BM1006" s="98">
        <f t="shared" ca="1" si="2469"/>
        <v>0</v>
      </c>
      <c r="BN1006" s="98">
        <f t="shared" ca="1" si="2469"/>
        <v>0</v>
      </c>
      <c r="BO1006" s="98">
        <f t="shared" ca="1" si="2469"/>
        <v>0</v>
      </c>
      <c r="BP1006" s="98">
        <f t="shared" ca="1" si="2469"/>
        <v>0</v>
      </c>
      <c r="BQ1006" s="98">
        <f t="shared" ca="1" si="2469"/>
        <v>0</v>
      </c>
      <c r="BR1006" s="98">
        <f t="shared" ca="1" si="2469"/>
        <v>0</v>
      </c>
      <c r="BS1006" s="98">
        <f t="shared" ca="1" si="2469"/>
        <v>0</v>
      </c>
      <c r="BT1006" s="98">
        <f t="shared" ca="1" si="2469"/>
        <v>0</v>
      </c>
      <c r="BU1006" s="98">
        <f t="shared" ca="1" si="2469"/>
        <v>0</v>
      </c>
      <c r="BV1006" s="98">
        <f t="shared" ref="BV1006:DA1006" ca="1" si="2470">ROUND(SUM(BV1002:BV1005),4)</f>
        <v>0</v>
      </c>
      <c r="BW1006" s="98">
        <f t="shared" ca="1" si="2470"/>
        <v>0</v>
      </c>
      <c r="BX1006" s="98">
        <f t="shared" ca="1" si="2470"/>
        <v>0</v>
      </c>
      <c r="BY1006" s="98">
        <f t="shared" ca="1" si="2470"/>
        <v>0</v>
      </c>
      <c r="BZ1006" s="98">
        <f t="shared" ca="1" si="2470"/>
        <v>0</v>
      </c>
      <c r="CA1006" s="98">
        <f t="shared" ca="1" si="2470"/>
        <v>0</v>
      </c>
      <c r="CB1006" s="98">
        <f t="shared" ca="1" si="2470"/>
        <v>0</v>
      </c>
      <c r="CC1006" s="98">
        <f t="shared" ca="1" si="2470"/>
        <v>0</v>
      </c>
      <c r="CD1006" s="98">
        <f t="shared" ca="1" si="2470"/>
        <v>0</v>
      </c>
      <c r="CE1006" s="98">
        <f t="shared" ca="1" si="2470"/>
        <v>0</v>
      </c>
      <c r="CF1006" s="98">
        <f t="shared" ca="1" si="2470"/>
        <v>0</v>
      </c>
      <c r="CG1006" s="98">
        <f t="shared" ca="1" si="2470"/>
        <v>0</v>
      </c>
      <c r="CH1006" s="98">
        <f t="shared" ca="1" si="2470"/>
        <v>0</v>
      </c>
      <c r="CI1006" s="98">
        <f t="shared" ca="1" si="2470"/>
        <v>0</v>
      </c>
      <c r="CJ1006" s="98">
        <f t="shared" ca="1" si="2470"/>
        <v>0</v>
      </c>
      <c r="CK1006" s="98">
        <f t="shared" ca="1" si="2470"/>
        <v>0</v>
      </c>
      <c r="CL1006" s="98">
        <f t="shared" ca="1" si="2470"/>
        <v>0</v>
      </c>
      <c r="CM1006" s="98">
        <f t="shared" ca="1" si="2470"/>
        <v>0</v>
      </c>
      <c r="CN1006" s="98">
        <f t="shared" ca="1" si="2470"/>
        <v>0</v>
      </c>
      <c r="CO1006" s="98">
        <f t="shared" ca="1" si="2470"/>
        <v>0</v>
      </c>
      <c r="CP1006" s="98">
        <f t="shared" ca="1" si="2470"/>
        <v>0</v>
      </c>
      <c r="CQ1006" s="98">
        <f t="shared" ca="1" si="2470"/>
        <v>0</v>
      </c>
      <c r="CR1006" s="98">
        <f t="shared" ca="1" si="2470"/>
        <v>0</v>
      </c>
      <c r="CS1006" s="98">
        <f t="shared" ca="1" si="2470"/>
        <v>0</v>
      </c>
      <c r="CT1006" s="98">
        <f t="shared" ca="1" si="2470"/>
        <v>0</v>
      </c>
      <c r="CU1006" s="98">
        <f t="shared" ca="1" si="2470"/>
        <v>0</v>
      </c>
      <c r="CV1006" s="98">
        <f t="shared" ca="1" si="2470"/>
        <v>0</v>
      </c>
      <c r="CW1006" s="98">
        <f t="shared" ca="1" si="2470"/>
        <v>0</v>
      </c>
      <c r="CX1006" s="98">
        <f t="shared" ca="1" si="2470"/>
        <v>0</v>
      </c>
      <c r="CY1006" s="98">
        <f t="shared" ca="1" si="2470"/>
        <v>0</v>
      </c>
      <c r="CZ1006" s="98">
        <f t="shared" ca="1" si="2470"/>
        <v>0</v>
      </c>
      <c r="DA1006" s="98">
        <f t="shared" ca="1" si="2470"/>
        <v>0</v>
      </c>
      <c r="DB1006" s="98">
        <f t="shared" ref="DB1006:EG1006" ca="1" si="2471">ROUND(SUM(DB1002:DB1005),4)</f>
        <v>0</v>
      </c>
      <c r="DC1006" s="98">
        <f t="shared" ca="1" si="2471"/>
        <v>0</v>
      </c>
      <c r="DD1006" s="98">
        <f t="shared" ca="1" si="2471"/>
        <v>0</v>
      </c>
      <c r="DE1006" s="98">
        <f t="shared" ca="1" si="2471"/>
        <v>0</v>
      </c>
      <c r="DF1006" s="98">
        <f t="shared" ca="1" si="2471"/>
        <v>0</v>
      </c>
      <c r="DG1006" s="98">
        <f t="shared" ca="1" si="2471"/>
        <v>0</v>
      </c>
      <c r="DH1006" s="98">
        <f t="shared" ca="1" si="2471"/>
        <v>0</v>
      </c>
      <c r="DI1006" s="98">
        <f t="shared" ca="1" si="2471"/>
        <v>0</v>
      </c>
      <c r="DJ1006" s="98">
        <f t="shared" ca="1" si="2471"/>
        <v>0</v>
      </c>
      <c r="DK1006" s="98">
        <f t="shared" ca="1" si="2471"/>
        <v>0</v>
      </c>
      <c r="DL1006" s="98">
        <f t="shared" ca="1" si="2471"/>
        <v>0</v>
      </c>
      <c r="DM1006" s="98">
        <f t="shared" ca="1" si="2471"/>
        <v>0</v>
      </c>
      <c r="DN1006" s="98">
        <f t="shared" ca="1" si="2471"/>
        <v>0</v>
      </c>
      <c r="DO1006" s="98">
        <f t="shared" ca="1" si="2471"/>
        <v>0</v>
      </c>
      <c r="DP1006" s="98">
        <f t="shared" ca="1" si="2471"/>
        <v>0</v>
      </c>
      <c r="DQ1006" s="98">
        <f t="shared" ca="1" si="2471"/>
        <v>0</v>
      </c>
      <c r="DR1006" s="98">
        <f t="shared" ca="1" si="2471"/>
        <v>0</v>
      </c>
      <c r="DS1006" s="98">
        <f t="shared" ca="1" si="2471"/>
        <v>0</v>
      </c>
      <c r="DT1006" s="98">
        <f t="shared" ca="1" si="2471"/>
        <v>0</v>
      </c>
      <c r="DU1006" s="98">
        <f t="shared" ca="1" si="2471"/>
        <v>0</v>
      </c>
      <c r="DV1006" s="98">
        <f t="shared" ca="1" si="2471"/>
        <v>0</v>
      </c>
      <c r="DW1006" s="98">
        <f t="shared" ca="1" si="2471"/>
        <v>0</v>
      </c>
      <c r="DX1006" s="98">
        <f t="shared" ca="1" si="2471"/>
        <v>0</v>
      </c>
      <c r="DY1006" s="98">
        <f t="shared" ca="1" si="2471"/>
        <v>0</v>
      </c>
      <c r="DZ1006" s="98">
        <f t="shared" ca="1" si="2471"/>
        <v>0</v>
      </c>
      <c r="EA1006" s="98">
        <f t="shared" ca="1" si="2471"/>
        <v>0</v>
      </c>
      <c r="EB1006" s="98">
        <f t="shared" ca="1" si="2471"/>
        <v>0</v>
      </c>
      <c r="EC1006" s="98">
        <f t="shared" ca="1" si="2471"/>
        <v>0</v>
      </c>
      <c r="ED1006" s="98">
        <f t="shared" ca="1" si="2471"/>
        <v>0</v>
      </c>
      <c r="EE1006" s="98">
        <f t="shared" ca="1" si="2471"/>
        <v>0</v>
      </c>
      <c r="EF1006" s="98">
        <f t="shared" ca="1" si="2471"/>
        <v>0</v>
      </c>
      <c r="EG1006" s="98">
        <f t="shared" ca="1" si="2471"/>
        <v>0</v>
      </c>
      <c r="EH1006" s="98">
        <f t="shared" ref="EH1006:FM1006" ca="1" si="2472">ROUND(SUM(EH1002:EH1005),4)</f>
        <v>0</v>
      </c>
      <c r="EI1006" s="98">
        <f t="shared" ca="1" si="2472"/>
        <v>0</v>
      </c>
      <c r="EJ1006" s="98">
        <f t="shared" ca="1" si="2472"/>
        <v>0</v>
      </c>
      <c r="EK1006" s="98">
        <f t="shared" ca="1" si="2472"/>
        <v>0</v>
      </c>
      <c r="EL1006" s="98">
        <f t="shared" ca="1" si="2472"/>
        <v>0</v>
      </c>
      <c r="EM1006" s="98">
        <f t="shared" ca="1" si="2472"/>
        <v>0</v>
      </c>
      <c r="EN1006" s="98">
        <f t="shared" ca="1" si="2472"/>
        <v>0</v>
      </c>
      <c r="EO1006" s="98">
        <f t="shared" ca="1" si="2472"/>
        <v>0</v>
      </c>
      <c r="EP1006" s="98">
        <f t="shared" ca="1" si="2472"/>
        <v>0</v>
      </c>
      <c r="EQ1006" s="98">
        <f t="shared" ca="1" si="2472"/>
        <v>0</v>
      </c>
      <c r="ER1006" s="98">
        <f t="shared" ca="1" si="2472"/>
        <v>0</v>
      </c>
      <c r="ES1006" s="98">
        <f t="shared" ca="1" si="2472"/>
        <v>0</v>
      </c>
      <c r="ET1006" s="98">
        <f t="shared" ca="1" si="2472"/>
        <v>0</v>
      </c>
      <c r="EU1006" s="98">
        <f t="shared" ca="1" si="2472"/>
        <v>0</v>
      </c>
      <c r="EV1006" s="98">
        <f t="shared" ca="1" si="2472"/>
        <v>0</v>
      </c>
      <c r="EW1006" s="98">
        <f t="shared" ca="1" si="2472"/>
        <v>0</v>
      </c>
      <c r="EX1006" s="98">
        <f t="shared" ca="1" si="2472"/>
        <v>0</v>
      </c>
      <c r="EY1006" s="98">
        <f t="shared" ca="1" si="2472"/>
        <v>0</v>
      </c>
      <c r="EZ1006" s="98">
        <f t="shared" ca="1" si="2472"/>
        <v>0</v>
      </c>
      <c r="FA1006" s="98">
        <f t="shared" ca="1" si="2472"/>
        <v>0</v>
      </c>
      <c r="FB1006" s="98">
        <f t="shared" ca="1" si="2472"/>
        <v>0</v>
      </c>
      <c r="FC1006" s="98">
        <f t="shared" ca="1" si="2472"/>
        <v>0</v>
      </c>
      <c r="FD1006" s="98">
        <f t="shared" ca="1" si="2472"/>
        <v>0</v>
      </c>
      <c r="FE1006" s="98">
        <f t="shared" ca="1" si="2472"/>
        <v>0</v>
      </c>
      <c r="FF1006" s="98">
        <f t="shared" ca="1" si="2472"/>
        <v>0</v>
      </c>
      <c r="FG1006" s="98">
        <f t="shared" ca="1" si="2472"/>
        <v>0</v>
      </c>
      <c r="FH1006" s="98">
        <f t="shared" ca="1" si="2472"/>
        <v>0</v>
      </c>
      <c r="FI1006" s="98">
        <f t="shared" ca="1" si="2472"/>
        <v>0</v>
      </c>
      <c r="FJ1006" s="98">
        <f t="shared" ca="1" si="2472"/>
        <v>0</v>
      </c>
      <c r="FK1006" s="98">
        <f t="shared" ca="1" si="2472"/>
        <v>0</v>
      </c>
      <c r="FL1006" s="98">
        <f t="shared" ca="1" si="2472"/>
        <v>0</v>
      </c>
      <c r="FM1006" s="98">
        <f t="shared" ca="1" si="2472"/>
        <v>0</v>
      </c>
      <c r="FN1006" s="98">
        <f ca="1">ROUND(SUM(FN1002:FN1005),4)</f>
        <v>0</v>
      </c>
      <c r="FO1006" s="98">
        <f ca="1">ROUND(SUM(FO1002:FO1005),4)</f>
        <v>0</v>
      </c>
      <c r="FP1006" s="98">
        <f ca="1">ROUND(SUM(FP1002:FP1005),4)</f>
        <v>0</v>
      </c>
      <c r="FQ1006" s="98">
        <f ca="1">ROUND(SUM(FQ1002:FQ1005),4)</f>
        <v>0</v>
      </c>
      <c r="FR1006" s="98">
        <f ca="1">ROUND(SUM(FR1002:FR1005),4)</f>
        <v>0</v>
      </c>
    </row>
    <row r="1007" spans="2:174">
      <c r="D1007" s="8"/>
    </row>
    <row r="1008" spans="2:174">
      <c r="C1008" t="s">
        <v>576</v>
      </c>
      <c r="D1008" s="8" t="s">
        <v>974</v>
      </c>
      <c r="I1008" s="168">
        <f>SUM(J1008:FR1008)</f>
        <v>828484.61236233218</v>
      </c>
      <c r="J1008" s="18">
        <f t="shared" ref="J1008:AO1008" si="2473">J852*J848</f>
        <v>0</v>
      </c>
      <c r="K1008" s="18">
        <f t="shared" si="2473"/>
        <v>0</v>
      </c>
      <c r="L1008" s="18">
        <f t="shared" si="2473"/>
        <v>0</v>
      </c>
      <c r="M1008" s="18">
        <f t="shared" si="2473"/>
        <v>0</v>
      </c>
      <c r="N1008" s="18">
        <f t="shared" si="2473"/>
        <v>0</v>
      </c>
      <c r="O1008" s="18">
        <f t="shared" si="2473"/>
        <v>0</v>
      </c>
      <c r="P1008" s="18">
        <f t="shared" si="2473"/>
        <v>0</v>
      </c>
      <c r="Q1008" s="18">
        <f t="shared" si="2473"/>
        <v>0</v>
      </c>
      <c r="R1008" s="18">
        <f t="shared" si="2473"/>
        <v>0</v>
      </c>
      <c r="S1008" s="18">
        <f t="shared" si="2473"/>
        <v>0</v>
      </c>
      <c r="T1008" s="18">
        <f t="shared" si="2473"/>
        <v>0</v>
      </c>
      <c r="U1008" s="18">
        <f t="shared" si="2473"/>
        <v>0</v>
      </c>
      <c r="V1008" s="18">
        <f t="shared" si="2473"/>
        <v>0</v>
      </c>
      <c r="W1008" s="18">
        <f t="shared" si="2473"/>
        <v>0</v>
      </c>
      <c r="X1008" s="18">
        <f t="shared" si="2473"/>
        <v>0</v>
      </c>
      <c r="Y1008" s="18">
        <f t="shared" si="2473"/>
        <v>0</v>
      </c>
      <c r="Z1008" s="18">
        <f t="shared" si="2473"/>
        <v>0</v>
      </c>
      <c r="AA1008" s="18">
        <f t="shared" si="2473"/>
        <v>0</v>
      </c>
      <c r="AB1008" s="18">
        <f t="shared" si="2473"/>
        <v>6620.9693207349819</v>
      </c>
      <c r="AC1008" s="18">
        <f t="shared" si="2473"/>
        <v>14612.322733931125</v>
      </c>
      <c r="AD1008" s="18">
        <f t="shared" si="2473"/>
        <v>13926.571799260706</v>
      </c>
      <c r="AE1008" s="18">
        <f t="shared" si="2473"/>
        <v>8711.9030773556369</v>
      </c>
      <c r="AF1008" s="18">
        <f t="shared" si="2473"/>
        <v>6525.667503307187</v>
      </c>
      <c r="AG1008" s="18">
        <f t="shared" si="2473"/>
        <v>14826.791520281235</v>
      </c>
      <c r="AH1008" s="18">
        <f t="shared" si="2473"/>
        <v>13676.838996560838</v>
      </c>
      <c r="AI1008" s="18">
        <f t="shared" si="2473"/>
        <v>8502.2728657569514</v>
      </c>
      <c r="AJ1008" s="18">
        <f t="shared" si="2473"/>
        <v>6584.2711260033066</v>
      </c>
      <c r="AK1008" s="18">
        <f t="shared" si="2473"/>
        <v>15105.091176973066</v>
      </c>
      <c r="AL1008" s="18">
        <f t="shared" si="2473"/>
        <v>14085.297853616743</v>
      </c>
      <c r="AM1008" s="18">
        <f t="shared" si="2473"/>
        <v>8783.9981162017648</v>
      </c>
      <c r="AN1008" s="18">
        <f t="shared" si="2473"/>
        <v>6528.0687865158616</v>
      </c>
      <c r="AO1008" s="18">
        <f t="shared" si="2473"/>
        <v>15057.231175148903</v>
      </c>
      <c r="AP1008" s="18">
        <f t="shared" ref="AP1008:BU1008" si="2474">AP852*AP848</f>
        <v>14088.498319354338</v>
      </c>
      <c r="AQ1008" s="18">
        <f t="shared" si="2474"/>
        <v>8729.5754844128842</v>
      </c>
      <c r="AR1008" s="18">
        <f t="shared" si="2474"/>
        <v>6473.188995067384</v>
      </c>
      <c r="AS1008" s="18">
        <f t="shared" si="2474"/>
        <v>15009.651383700426</v>
      </c>
      <c r="AT1008" s="18">
        <f t="shared" si="2474"/>
        <v>13851.154423417282</v>
      </c>
      <c r="AU1008" s="18">
        <f t="shared" si="2474"/>
        <v>8493.06898707445</v>
      </c>
      <c r="AV1008" s="18">
        <f t="shared" si="2474"/>
        <v>6278.481578343697</v>
      </c>
      <c r="AW1008" s="18">
        <f t="shared" si="2474"/>
        <v>14840.833966976739</v>
      </c>
      <c r="AX1008" s="18">
        <f t="shared" si="2474"/>
        <v>13791.906191483113</v>
      </c>
      <c r="AY1008" s="18">
        <f t="shared" si="2474"/>
        <v>8471.0135956095946</v>
      </c>
      <c r="AZ1008" s="18">
        <f t="shared" si="2474"/>
        <v>6212.0773453320253</v>
      </c>
      <c r="BA1008" s="18">
        <f t="shared" si="2474"/>
        <v>14783.269733965068</v>
      </c>
      <c r="BB1008" s="18">
        <f t="shared" si="2474"/>
        <v>13730.231234553818</v>
      </c>
      <c r="BC1008" s="18">
        <f t="shared" si="2474"/>
        <v>8409.3923198470929</v>
      </c>
      <c r="BD1008" s="18">
        <f t="shared" si="2474"/>
        <v>6149.929750736319</v>
      </c>
      <c r="BE1008" s="18">
        <f t="shared" si="2474"/>
        <v>14729.382139369362</v>
      </c>
      <c r="BF1008" s="18">
        <f t="shared" si="2474"/>
        <v>13653.42109361515</v>
      </c>
      <c r="BG1008" s="18">
        <f t="shared" si="2474"/>
        <v>8346.3537547420547</v>
      </c>
      <c r="BH1008" s="18">
        <f t="shared" si="2474"/>
        <v>6088.42705988135</v>
      </c>
      <c r="BI1008" s="18">
        <f t="shared" si="2474"/>
        <v>14676.059448514394</v>
      </c>
      <c r="BJ1008" s="18">
        <f t="shared" si="2474"/>
        <v>13510.898924828536</v>
      </c>
      <c r="BK1008" s="18">
        <f t="shared" si="2474"/>
        <v>8290.0334884857039</v>
      </c>
      <c r="BL1008" s="18">
        <f t="shared" si="2474"/>
        <v>6029.571447570388</v>
      </c>
      <c r="BM1008" s="18">
        <f t="shared" si="2474"/>
        <v>14625.033836203431</v>
      </c>
      <c r="BN1008" s="18">
        <f t="shared" si="2474"/>
        <v>15566.442702250875</v>
      </c>
      <c r="BO1008" s="18">
        <f t="shared" si="2474"/>
        <v>9961.383873326211</v>
      </c>
      <c r="BP1008" s="18">
        <f t="shared" si="2474"/>
        <v>7298.2490235659398</v>
      </c>
      <c r="BQ1008" s="18">
        <f t="shared" si="2474"/>
        <v>16565.779355644732</v>
      </c>
      <c r="BR1008" s="18">
        <f t="shared" si="2474"/>
        <v>17165.389284326335</v>
      </c>
      <c r="BS1008" s="18">
        <f t="shared" si="2474"/>
        <v>10248.294568154595</v>
      </c>
      <c r="BT1008" s="18">
        <f t="shared" si="2474"/>
        <v>7513.1827566287229</v>
      </c>
      <c r="BU1008" s="18">
        <f t="shared" si="2474"/>
        <v>16895.607496887718</v>
      </c>
      <c r="BV1008" s="18">
        <f t="shared" ref="BV1008:DA1008" si="2475">BV852*BV848</f>
        <v>17822.472005494004</v>
      </c>
      <c r="BW1008" s="18">
        <f t="shared" si="2475"/>
        <v>10550.470597526324</v>
      </c>
      <c r="BX1008" s="18">
        <f t="shared" si="2475"/>
        <v>7739.0437684083299</v>
      </c>
      <c r="BY1008" s="18">
        <f t="shared" si="2475"/>
        <v>17229.748723033466</v>
      </c>
      <c r="BZ1008" s="18">
        <f t="shared" si="2475"/>
        <v>18470.748098975226</v>
      </c>
      <c r="CA1008" s="18">
        <f t="shared" si="2475"/>
        <v>10839.798864750746</v>
      </c>
      <c r="CB1008" s="18">
        <f t="shared" si="2475"/>
        <v>7978.7847715887001</v>
      </c>
      <c r="CC1008" s="18">
        <f t="shared" si="2475"/>
        <v>17573.184353175719</v>
      </c>
      <c r="CD1008" s="18">
        <f t="shared" si="2475"/>
        <v>18661.821208907524</v>
      </c>
      <c r="CE1008" s="18">
        <f t="shared" si="2475"/>
        <v>11092.017777774307</v>
      </c>
      <c r="CF1008" s="18">
        <f t="shared" si="2475"/>
        <v>8210.8262573688116</v>
      </c>
      <c r="CG1008" s="18">
        <f t="shared" si="2475"/>
        <v>16385.650224076253</v>
      </c>
      <c r="CH1008" s="18">
        <f t="shared" si="2475"/>
        <v>14102.009345623586</v>
      </c>
      <c r="CI1008" s="18">
        <f t="shared" si="2475"/>
        <v>8104.2964833796359</v>
      </c>
      <c r="CJ1008" s="18">
        <f t="shared" si="2475"/>
        <v>5886.2784183111153</v>
      </c>
      <c r="CK1008" s="18">
        <f t="shared" si="2475"/>
        <v>14398.743972275228</v>
      </c>
      <c r="CL1008" s="18">
        <f t="shared" si="2475"/>
        <v>13563.05380591171</v>
      </c>
      <c r="CM1008" s="18">
        <f t="shared" si="2475"/>
        <v>8410.0025561197035</v>
      </c>
      <c r="CN1008" s="18">
        <f t="shared" si="2475"/>
        <v>6017.7159691356865</v>
      </c>
      <c r="CO1008" s="18">
        <f t="shared" si="2475"/>
        <v>14749.967835263153</v>
      </c>
      <c r="CP1008" s="18">
        <f t="shared" si="2475"/>
        <v>13627.819090449098</v>
      </c>
      <c r="CQ1008" s="18">
        <f t="shared" si="2475"/>
        <v>8418.4272140384492</v>
      </c>
      <c r="CR1008" s="18">
        <f t="shared" si="2475"/>
        <v>6113.368764471903</v>
      </c>
      <c r="CS1008" s="18">
        <f t="shared" si="2475"/>
        <v>15032.858092125116</v>
      </c>
      <c r="CT1008" s="18">
        <f t="shared" si="2475"/>
        <v>14492.772697944054</v>
      </c>
      <c r="CU1008" s="18">
        <f t="shared" si="2475"/>
        <v>8989.6518506861703</v>
      </c>
      <c r="CV1008" s="18">
        <f t="shared" si="2475"/>
        <v>0</v>
      </c>
      <c r="CW1008" s="18">
        <f t="shared" si="2475"/>
        <v>0</v>
      </c>
      <c r="CX1008" s="18">
        <f t="shared" si="2475"/>
        <v>0</v>
      </c>
      <c r="CY1008" s="18">
        <f t="shared" si="2475"/>
        <v>0</v>
      </c>
      <c r="CZ1008" s="18">
        <f t="shared" si="2475"/>
        <v>0</v>
      </c>
      <c r="DA1008" s="18">
        <f t="shared" si="2475"/>
        <v>0</v>
      </c>
      <c r="DB1008" s="18">
        <f t="shared" ref="DB1008:EG1008" si="2476">DB852*DB848</f>
        <v>0</v>
      </c>
      <c r="DC1008" s="18">
        <f t="shared" si="2476"/>
        <v>0</v>
      </c>
      <c r="DD1008" s="18">
        <f t="shared" si="2476"/>
        <v>0</v>
      </c>
      <c r="DE1008" s="18">
        <f t="shared" si="2476"/>
        <v>0</v>
      </c>
      <c r="DF1008" s="18">
        <f t="shared" si="2476"/>
        <v>0</v>
      </c>
      <c r="DG1008" s="18">
        <f t="shared" si="2476"/>
        <v>0</v>
      </c>
      <c r="DH1008" s="18">
        <f t="shared" si="2476"/>
        <v>0</v>
      </c>
      <c r="DI1008" s="18">
        <f t="shared" si="2476"/>
        <v>0</v>
      </c>
      <c r="DJ1008" s="18">
        <f t="shared" si="2476"/>
        <v>0</v>
      </c>
      <c r="DK1008" s="18">
        <f t="shared" si="2476"/>
        <v>0</v>
      </c>
      <c r="DL1008" s="18">
        <f t="shared" si="2476"/>
        <v>0</v>
      </c>
      <c r="DM1008" s="18">
        <f t="shared" si="2476"/>
        <v>0</v>
      </c>
      <c r="DN1008" s="18">
        <f t="shared" si="2476"/>
        <v>0</v>
      </c>
      <c r="DO1008" s="18">
        <f t="shared" si="2476"/>
        <v>0</v>
      </c>
      <c r="DP1008" s="18">
        <f t="shared" si="2476"/>
        <v>0</v>
      </c>
      <c r="DQ1008" s="18">
        <f t="shared" si="2476"/>
        <v>0</v>
      </c>
      <c r="DR1008" s="18">
        <f t="shared" si="2476"/>
        <v>0</v>
      </c>
      <c r="DS1008" s="18">
        <f t="shared" si="2476"/>
        <v>0</v>
      </c>
      <c r="DT1008" s="18">
        <f t="shared" si="2476"/>
        <v>0</v>
      </c>
      <c r="DU1008" s="18">
        <f t="shared" si="2476"/>
        <v>0</v>
      </c>
      <c r="DV1008" s="18">
        <f t="shared" si="2476"/>
        <v>0</v>
      </c>
      <c r="DW1008" s="18">
        <f t="shared" si="2476"/>
        <v>0</v>
      </c>
      <c r="DX1008" s="18">
        <f t="shared" si="2476"/>
        <v>0</v>
      </c>
      <c r="DY1008" s="18">
        <f t="shared" si="2476"/>
        <v>0</v>
      </c>
      <c r="DZ1008" s="18">
        <f t="shared" si="2476"/>
        <v>0</v>
      </c>
      <c r="EA1008" s="18">
        <f t="shared" si="2476"/>
        <v>0</v>
      </c>
      <c r="EB1008" s="18">
        <f t="shared" si="2476"/>
        <v>0</v>
      </c>
      <c r="EC1008" s="18">
        <f t="shared" si="2476"/>
        <v>0</v>
      </c>
      <c r="ED1008" s="18">
        <f t="shared" si="2476"/>
        <v>0</v>
      </c>
      <c r="EE1008" s="18">
        <f t="shared" si="2476"/>
        <v>0</v>
      </c>
      <c r="EF1008" s="18">
        <f t="shared" si="2476"/>
        <v>0</v>
      </c>
      <c r="EG1008" s="18">
        <f t="shared" si="2476"/>
        <v>0</v>
      </c>
      <c r="EH1008" s="18">
        <f t="shared" ref="EH1008:FR1008" si="2477">EH852*EH848</f>
        <v>0</v>
      </c>
      <c r="EI1008" s="18">
        <f t="shared" si="2477"/>
        <v>0</v>
      </c>
      <c r="EJ1008" s="18">
        <f t="shared" si="2477"/>
        <v>0</v>
      </c>
      <c r="EK1008" s="18">
        <f t="shared" si="2477"/>
        <v>0</v>
      </c>
      <c r="EL1008" s="18">
        <f t="shared" si="2477"/>
        <v>0</v>
      </c>
      <c r="EM1008" s="18">
        <f t="shared" si="2477"/>
        <v>0</v>
      </c>
      <c r="EN1008" s="18">
        <f t="shared" si="2477"/>
        <v>0</v>
      </c>
      <c r="EO1008" s="18">
        <f t="shared" si="2477"/>
        <v>0</v>
      </c>
      <c r="EP1008" s="18">
        <f t="shared" si="2477"/>
        <v>0</v>
      </c>
      <c r="EQ1008" s="18">
        <f t="shared" si="2477"/>
        <v>0</v>
      </c>
      <c r="ER1008" s="18">
        <f t="shared" si="2477"/>
        <v>0</v>
      </c>
      <c r="ES1008" s="18">
        <f t="shared" si="2477"/>
        <v>0</v>
      </c>
      <c r="ET1008" s="18">
        <f t="shared" si="2477"/>
        <v>0</v>
      </c>
      <c r="EU1008" s="18">
        <f t="shared" si="2477"/>
        <v>0</v>
      </c>
      <c r="EV1008" s="18">
        <f t="shared" si="2477"/>
        <v>0</v>
      </c>
      <c r="EW1008" s="18">
        <f t="shared" si="2477"/>
        <v>0</v>
      </c>
      <c r="EX1008" s="18">
        <f t="shared" si="2477"/>
        <v>0</v>
      </c>
      <c r="EY1008" s="18">
        <f t="shared" si="2477"/>
        <v>0</v>
      </c>
      <c r="EZ1008" s="18">
        <f t="shared" si="2477"/>
        <v>0</v>
      </c>
      <c r="FA1008" s="18">
        <f t="shared" si="2477"/>
        <v>0</v>
      </c>
      <c r="FB1008" s="18">
        <f t="shared" si="2477"/>
        <v>0</v>
      </c>
      <c r="FC1008" s="18">
        <f t="shared" si="2477"/>
        <v>0</v>
      </c>
      <c r="FD1008" s="18">
        <f t="shared" si="2477"/>
        <v>0</v>
      </c>
      <c r="FE1008" s="18">
        <f t="shared" si="2477"/>
        <v>0</v>
      </c>
      <c r="FF1008" s="18">
        <f t="shared" si="2477"/>
        <v>0</v>
      </c>
      <c r="FG1008" s="18">
        <f t="shared" si="2477"/>
        <v>0</v>
      </c>
      <c r="FH1008" s="18">
        <f t="shared" si="2477"/>
        <v>0</v>
      </c>
      <c r="FI1008" s="18">
        <f t="shared" si="2477"/>
        <v>0</v>
      </c>
      <c r="FJ1008" s="18">
        <f t="shared" si="2477"/>
        <v>0</v>
      </c>
      <c r="FK1008" s="18">
        <f t="shared" si="2477"/>
        <v>0</v>
      </c>
      <c r="FL1008" s="18">
        <f t="shared" si="2477"/>
        <v>0</v>
      </c>
      <c r="FM1008" s="18">
        <f t="shared" si="2477"/>
        <v>0</v>
      </c>
      <c r="FN1008" s="18">
        <f t="shared" si="2477"/>
        <v>0</v>
      </c>
      <c r="FO1008" s="18">
        <f t="shared" si="2477"/>
        <v>0</v>
      </c>
      <c r="FP1008" s="18">
        <f t="shared" si="2477"/>
        <v>0</v>
      </c>
      <c r="FQ1008" s="18">
        <f t="shared" si="2477"/>
        <v>0</v>
      </c>
      <c r="FR1008" s="18">
        <f t="shared" si="2477"/>
        <v>0</v>
      </c>
    </row>
    <row r="1009" spans="2:174">
      <c r="D1009" s="8"/>
      <c r="E1009" s="6" t="s">
        <v>611</v>
      </c>
      <c r="F1009" s="6" t="s">
        <v>612</v>
      </c>
    </row>
    <row r="1010" spans="2:174">
      <c r="C1010" s="97" t="s">
        <v>260</v>
      </c>
      <c r="D1010" s="213" t="s">
        <v>106</v>
      </c>
      <c r="E1010" s="220">
        <f ca="1">MIN(J1010:FR1010)</f>
        <v>1.9319524494078775</v>
      </c>
      <c r="F1010" s="220">
        <f ca="1">IFERROR(AVERAGE(J1010:FR1010),0)</f>
        <v>2.1388582842356927</v>
      </c>
      <c r="J1010" s="219" t="str">
        <f t="shared" ref="J1010:AO1010" ca="1" si="2478">IFERROR(SUMIF($J$7:$FR$7,J$7,$J$1008:$FR$1008) / SUMIF($J$7:$FR$7,J$7,$J$1006:$FR$1006),"")</f>
        <v/>
      </c>
      <c r="K1010" s="219" t="str">
        <f t="shared" ca="1" si="2478"/>
        <v/>
      </c>
      <c r="L1010" s="219" t="str">
        <f t="shared" ca="1" si="2478"/>
        <v/>
      </c>
      <c r="M1010" s="219" t="str">
        <f t="shared" ca="1" si="2478"/>
        <v/>
      </c>
      <c r="N1010" s="219" t="str">
        <f t="shared" ca="1" si="2478"/>
        <v/>
      </c>
      <c r="O1010" s="219" t="str">
        <f t="shared" ca="1" si="2478"/>
        <v/>
      </c>
      <c r="P1010" s="219" t="str">
        <f t="shared" ca="1" si="2478"/>
        <v/>
      </c>
      <c r="Q1010" s="219" t="str">
        <f t="shared" ca="1" si="2478"/>
        <v/>
      </c>
      <c r="R1010" s="219" t="str">
        <f t="shared" ca="1" si="2478"/>
        <v/>
      </c>
      <c r="S1010" s="219" t="str">
        <f t="shared" ca="1" si="2478"/>
        <v/>
      </c>
      <c r="T1010" s="219" t="str">
        <f t="shared" ca="1" si="2478"/>
        <v/>
      </c>
      <c r="U1010" s="219" t="str">
        <f t="shared" ca="1" si="2478"/>
        <v/>
      </c>
      <c r="V1010" s="219" t="str">
        <f t="shared" ca="1" si="2478"/>
        <v/>
      </c>
      <c r="W1010" s="219" t="str">
        <f t="shared" ca="1" si="2478"/>
        <v/>
      </c>
      <c r="X1010" s="219" t="str">
        <f t="shared" ca="1" si="2478"/>
        <v/>
      </c>
      <c r="Y1010" s="219" t="str">
        <f t="shared" ca="1" si="2478"/>
        <v/>
      </c>
      <c r="Z1010" s="219">
        <f t="shared" ca="1" si="2478"/>
        <v>1.9319524494078775</v>
      </c>
      <c r="AA1010" s="219">
        <f t="shared" ca="1" si="2478"/>
        <v>1.9319524494078775</v>
      </c>
      <c r="AB1010" s="219">
        <f t="shared" ca="1" si="2478"/>
        <v>1.9319524494078775</v>
      </c>
      <c r="AC1010" s="219">
        <f t="shared" ca="1" si="2478"/>
        <v>1.9319524494078775</v>
      </c>
      <c r="AD1010" s="219">
        <f t="shared" ca="1" si="2478"/>
        <v>2.3457641190635083</v>
      </c>
      <c r="AE1010" s="219">
        <f t="shared" ca="1" si="2478"/>
        <v>2.3457641190635083</v>
      </c>
      <c r="AF1010" s="219">
        <f t="shared" ca="1" si="2478"/>
        <v>2.3457641190635083</v>
      </c>
      <c r="AG1010" s="219">
        <f t="shared" ca="1" si="2478"/>
        <v>2.3457641190635083</v>
      </c>
      <c r="AH1010" s="219" t="str">
        <f t="shared" ca="1" si="2478"/>
        <v/>
      </c>
      <c r="AI1010" s="219" t="str">
        <f t="shared" ca="1" si="2478"/>
        <v/>
      </c>
      <c r="AJ1010" s="219" t="str">
        <f t="shared" ca="1" si="2478"/>
        <v/>
      </c>
      <c r="AK1010" s="219" t="str">
        <f t="shared" ca="1" si="2478"/>
        <v/>
      </c>
      <c r="AL1010" s="219" t="str">
        <f t="shared" ca="1" si="2478"/>
        <v/>
      </c>
      <c r="AM1010" s="219" t="str">
        <f t="shared" ca="1" si="2478"/>
        <v/>
      </c>
      <c r="AN1010" s="219" t="str">
        <f t="shared" ca="1" si="2478"/>
        <v/>
      </c>
      <c r="AO1010" s="219" t="str">
        <f t="shared" ca="1" si="2478"/>
        <v/>
      </c>
      <c r="AP1010" s="219" t="str">
        <f t="shared" ref="AP1010:BU1010" ca="1" si="2479">IFERROR(SUMIF($J$7:$FR$7,AP$7,$J$1008:$FR$1008) / SUMIF($J$7:$FR$7,AP$7,$J$1006:$FR$1006),"")</f>
        <v/>
      </c>
      <c r="AQ1010" s="219" t="str">
        <f t="shared" ca="1" si="2479"/>
        <v/>
      </c>
      <c r="AR1010" s="219" t="str">
        <f t="shared" ca="1" si="2479"/>
        <v/>
      </c>
      <c r="AS1010" s="219" t="str">
        <f t="shared" ca="1" si="2479"/>
        <v/>
      </c>
      <c r="AT1010" s="219" t="str">
        <f t="shared" ca="1" si="2479"/>
        <v/>
      </c>
      <c r="AU1010" s="219" t="str">
        <f t="shared" ca="1" si="2479"/>
        <v/>
      </c>
      <c r="AV1010" s="219" t="str">
        <f t="shared" ca="1" si="2479"/>
        <v/>
      </c>
      <c r="AW1010" s="219" t="str">
        <f t="shared" ca="1" si="2479"/>
        <v/>
      </c>
      <c r="AX1010" s="219" t="str">
        <f t="shared" ca="1" si="2479"/>
        <v/>
      </c>
      <c r="AY1010" s="219" t="str">
        <f t="shared" ca="1" si="2479"/>
        <v/>
      </c>
      <c r="AZ1010" s="219" t="str">
        <f t="shared" ca="1" si="2479"/>
        <v/>
      </c>
      <c r="BA1010" s="219" t="str">
        <f t="shared" ca="1" si="2479"/>
        <v/>
      </c>
      <c r="BB1010" s="219" t="str">
        <f t="shared" ca="1" si="2479"/>
        <v/>
      </c>
      <c r="BC1010" s="219" t="str">
        <f t="shared" ca="1" si="2479"/>
        <v/>
      </c>
      <c r="BD1010" s="219" t="str">
        <f t="shared" ca="1" si="2479"/>
        <v/>
      </c>
      <c r="BE1010" s="219" t="str">
        <f t="shared" ca="1" si="2479"/>
        <v/>
      </c>
      <c r="BF1010" s="219" t="str">
        <f t="shared" ca="1" si="2479"/>
        <v/>
      </c>
      <c r="BG1010" s="219" t="str">
        <f t="shared" ca="1" si="2479"/>
        <v/>
      </c>
      <c r="BH1010" s="219" t="str">
        <f t="shared" ca="1" si="2479"/>
        <v/>
      </c>
      <c r="BI1010" s="219" t="str">
        <f t="shared" ca="1" si="2479"/>
        <v/>
      </c>
      <c r="BJ1010" s="219" t="str">
        <f t="shared" ca="1" si="2479"/>
        <v/>
      </c>
      <c r="BK1010" s="219" t="str">
        <f t="shared" ca="1" si="2479"/>
        <v/>
      </c>
      <c r="BL1010" s="219" t="str">
        <f t="shared" ca="1" si="2479"/>
        <v/>
      </c>
      <c r="BM1010" s="219" t="str">
        <f t="shared" ca="1" si="2479"/>
        <v/>
      </c>
      <c r="BN1010" s="219" t="str">
        <f t="shared" ca="1" si="2479"/>
        <v/>
      </c>
      <c r="BO1010" s="219" t="str">
        <f t="shared" ca="1" si="2479"/>
        <v/>
      </c>
      <c r="BP1010" s="219" t="str">
        <f t="shared" ca="1" si="2479"/>
        <v/>
      </c>
      <c r="BQ1010" s="219" t="str">
        <f t="shared" ca="1" si="2479"/>
        <v/>
      </c>
      <c r="BR1010" s="219" t="str">
        <f t="shared" ca="1" si="2479"/>
        <v/>
      </c>
      <c r="BS1010" s="219" t="str">
        <f t="shared" ca="1" si="2479"/>
        <v/>
      </c>
      <c r="BT1010" s="219" t="str">
        <f t="shared" ca="1" si="2479"/>
        <v/>
      </c>
      <c r="BU1010" s="219" t="str">
        <f t="shared" ca="1" si="2479"/>
        <v/>
      </c>
      <c r="BV1010" s="219" t="str">
        <f t="shared" ref="BV1010:DA1010" ca="1" si="2480">IFERROR(SUMIF($J$7:$FR$7,BV$7,$J$1008:$FR$1008) / SUMIF($J$7:$FR$7,BV$7,$J$1006:$FR$1006),"")</f>
        <v/>
      </c>
      <c r="BW1010" s="219" t="str">
        <f t="shared" ca="1" si="2480"/>
        <v/>
      </c>
      <c r="BX1010" s="219" t="str">
        <f t="shared" ca="1" si="2480"/>
        <v/>
      </c>
      <c r="BY1010" s="219" t="str">
        <f t="shared" ca="1" si="2480"/>
        <v/>
      </c>
      <c r="BZ1010" s="219" t="str">
        <f t="shared" ca="1" si="2480"/>
        <v/>
      </c>
      <c r="CA1010" s="219" t="str">
        <f t="shared" ca="1" si="2480"/>
        <v/>
      </c>
      <c r="CB1010" s="219" t="str">
        <f t="shared" ca="1" si="2480"/>
        <v/>
      </c>
      <c r="CC1010" s="219" t="str">
        <f t="shared" ca="1" si="2480"/>
        <v/>
      </c>
      <c r="CD1010" s="219" t="str">
        <f t="shared" ca="1" si="2480"/>
        <v/>
      </c>
      <c r="CE1010" s="219" t="str">
        <f t="shared" ca="1" si="2480"/>
        <v/>
      </c>
      <c r="CF1010" s="219" t="str">
        <f t="shared" ca="1" si="2480"/>
        <v/>
      </c>
      <c r="CG1010" s="219" t="str">
        <f t="shared" ca="1" si="2480"/>
        <v/>
      </c>
      <c r="CH1010" s="219" t="str">
        <f t="shared" ca="1" si="2480"/>
        <v/>
      </c>
      <c r="CI1010" s="219" t="str">
        <f t="shared" ca="1" si="2480"/>
        <v/>
      </c>
      <c r="CJ1010" s="219" t="str">
        <f t="shared" ca="1" si="2480"/>
        <v/>
      </c>
      <c r="CK1010" s="219" t="str">
        <f t="shared" ca="1" si="2480"/>
        <v/>
      </c>
      <c r="CL1010" s="219" t="str">
        <f t="shared" ca="1" si="2480"/>
        <v/>
      </c>
      <c r="CM1010" s="219" t="str">
        <f t="shared" ca="1" si="2480"/>
        <v/>
      </c>
      <c r="CN1010" s="219" t="str">
        <f t="shared" ca="1" si="2480"/>
        <v/>
      </c>
      <c r="CO1010" s="219" t="str">
        <f t="shared" ca="1" si="2480"/>
        <v/>
      </c>
      <c r="CP1010" s="219" t="str">
        <f t="shared" ca="1" si="2480"/>
        <v/>
      </c>
      <c r="CQ1010" s="219" t="str">
        <f t="shared" ca="1" si="2480"/>
        <v/>
      </c>
      <c r="CR1010" s="219" t="str">
        <f t="shared" ca="1" si="2480"/>
        <v/>
      </c>
      <c r="CS1010" s="219" t="str">
        <f t="shared" ca="1" si="2480"/>
        <v/>
      </c>
      <c r="CT1010" s="219" t="str">
        <f t="shared" ca="1" si="2480"/>
        <v/>
      </c>
      <c r="CU1010" s="219" t="str">
        <f t="shared" ca="1" si="2480"/>
        <v/>
      </c>
      <c r="CV1010" s="219" t="str">
        <f t="shared" ca="1" si="2480"/>
        <v/>
      </c>
      <c r="CW1010" s="219" t="str">
        <f t="shared" ca="1" si="2480"/>
        <v/>
      </c>
      <c r="CX1010" s="219" t="str">
        <f t="shared" ca="1" si="2480"/>
        <v/>
      </c>
      <c r="CY1010" s="219" t="str">
        <f t="shared" ca="1" si="2480"/>
        <v/>
      </c>
      <c r="CZ1010" s="219" t="str">
        <f t="shared" ca="1" si="2480"/>
        <v/>
      </c>
      <c r="DA1010" s="219" t="str">
        <f t="shared" ca="1" si="2480"/>
        <v/>
      </c>
      <c r="DB1010" s="219" t="str">
        <f t="shared" ref="DB1010:EG1010" ca="1" si="2481">IFERROR(SUMIF($J$7:$FR$7,DB$7,$J$1008:$FR$1008) / SUMIF($J$7:$FR$7,DB$7,$J$1006:$FR$1006),"")</f>
        <v/>
      </c>
      <c r="DC1010" s="219" t="str">
        <f t="shared" ca="1" si="2481"/>
        <v/>
      </c>
      <c r="DD1010" s="219" t="str">
        <f t="shared" ca="1" si="2481"/>
        <v/>
      </c>
      <c r="DE1010" s="219" t="str">
        <f t="shared" ca="1" si="2481"/>
        <v/>
      </c>
      <c r="DF1010" s="219" t="str">
        <f t="shared" ca="1" si="2481"/>
        <v/>
      </c>
      <c r="DG1010" s="219" t="str">
        <f t="shared" ca="1" si="2481"/>
        <v/>
      </c>
      <c r="DH1010" s="219" t="str">
        <f t="shared" ca="1" si="2481"/>
        <v/>
      </c>
      <c r="DI1010" s="219" t="str">
        <f t="shared" ca="1" si="2481"/>
        <v/>
      </c>
      <c r="DJ1010" s="219" t="str">
        <f t="shared" ca="1" si="2481"/>
        <v/>
      </c>
      <c r="DK1010" s="219" t="str">
        <f t="shared" ca="1" si="2481"/>
        <v/>
      </c>
      <c r="DL1010" s="219" t="str">
        <f t="shared" ca="1" si="2481"/>
        <v/>
      </c>
      <c r="DM1010" s="219" t="str">
        <f t="shared" ca="1" si="2481"/>
        <v/>
      </c>
      <c r="DN1010" s="219" t="str">
        <f t="shared" ca="1" si="2481"/>
        <v/>
      </c>
      <c r="DO1010" s="219" t="str">
        <f t="shared" ca="1" si="2481"/>
        <v/>
      </c>
      <c r="DP1010" s="219" t="str">
        <f t="shared" ca="1" si="2481"/>
        <v/>
      </c>
      <c r="DQ1010" s="219" t="str">
        <f t="shared" ca="1" si="2481"/>
        <v/>
      </c>
      <c r="DR1010" s="219" t="str">
        <f t="shared" ca="1" si="2481"/>
        <v/>
      </c>
      <c r="DS1010" s="219" t="str">
        <f t="shared" ca="1" si="2481"/>
        <v/>
      </c>
      <c r="DT1010" s="219" t="str">
        <f t="shared" ca="1" si="2481"/>
        <v/>
      </c>
      <c r="DU1010" s="219" t="str">
        <f t="shared" ca="1" si="2481"/>
        <v/>
      </c>
      <c r="DV1010" s="219" t="str">
        <f t="shared" ca="1" si="2481"/>
        <v/>
      </c>
      <c r="DW1010" s="219" t="str">
        <f t="shared" ca="1" si="2481"/>
        <v/>
      </c>
      <c r="DX1010" s="219" t="str">
        <f t="shared" ca="1" si="2481"/>
        <v/>
      </c>
      <c r="DY1010" s="219" t="str">
        <f t="shared" ca="1" si="2481"/>
        <v/>
      </c>
      <c r="DZ1010" s="219" t="str">
        <f t="shared" ca="1" si="2481"/>
        <v/>
      </c>
      <c r="EA1010" s="219" t="str">
        <f t="shared" ca="1" si="2481"/>
        <v/>
      </c>
      <c r="EB1010" s="219" t="str">
        <f t="shared" ca="1" si="2481"/>
        <v/>
      </c>
      <c r="EC1010" s="219" t="str">
        <f t="shared" ca="1" si="2481"/>
        <v/>
      </c>
      <c r="ED1010" s="219" t="str">
        <f t="shared" ca="1" si="2481"/>
        <v/>
      </c>
      <c r="EE1010" s="219" t="str">
        <f t="shared" ca="1" si="2481"/>
        <v/>
      </c>
      <c r="EF1010" s="219" t="str">
        <f t="shared" ca="1" si="2481"/>
        <v/>
      </c>
      <c r="EG1010" s="219" t="str">
        <f t="shared" ca="1" si="2481"/>
        <v/>
      </c>
      <c r="EH1010" s="219" t="str">
        <f t="shared" ref="EH1010:FR1010" ca="1" si="2482">IFERROR(SUMIF($J$7:$FR$7,EH$7,$J$1008:$FR$1008) / SUMIF($J$7:$FR$7,EH$7,$J$1006:$FR$1006),"")</f>
        <v/>
      </c>
      <c r="EI1010" s="219" t="str">
        <f t="shared" ca="1" si="2482"/>
        <v/>
      </c>
      <c r="EJ1010" s="219" t="str">
        <f t="shared" ca="1" si="2482"/>
        <v/>
      </c>
      <c r="EK1010" s="219" t="str">
        <f t="shared" ca="1" si="2482"/>
        <v/>
      </c>
      <c r="EL1010" s="219" t="str">
        <f t="shared" ca="1" si="2482"/>
        <v/>
      </c>
      <c r="EM1010" s="219" t="str">
        <f t="shared" ca="1" si="2482"/>
        <v/>
      </c>
      <c r="EN1010" s="219" t="str">
        <f t="shared" ca="1" si="2482"/>
        <v/>
      </c>
      <c r="EO1010" s="219" t="str">
        <f t="shared" ca="1" si="2482"/>
        <v/>
      </c>
      <c r="EP1010" s="219" t="str">
        <f t="shared" ca="1" si="2482"/>
        <v/>
      </c>
      <c r="EQ1010" s="219" t="str">
        <f t="shared" ca="1" si="2482"/>
        <v/>
      </c>
      <c r="ER1010" s="219" t="str">
        <f t="shared" ca="1" si="2482"/>
        <v/>
      </c>
      <c r="ES1010" s="219" t="str">
        <f t="shared" ca="1" si="2482"/>
        <v/>
      </c>
      <c r="ET1010" s="219" t="str">
        <f t="shared" ca="1" si="2482"/>
        <v/>
      </c>
      <c r="EU1010" s="219" t="str">
        <f t="shared" ca="1" si="2482"/>
        <v/>
      </c>
      <c r="EV1010" s="219" t="str">
        <f t="shared" ca="1" si="2482"/>
        <v/>
      </c>
      <c r="EW1010" s="219" t="str">
        <f t="shared" ca="1" si="2482"/>
        <v/>
      </c>
      <c r="EX1010" s="219" t="str">
        <f t="shared" ca="1" si="2482"/>
        <v/>
      </c>
      <c r="EY1010" s="219" t="str">
        <f t="shared" ca="1" si="2482"/>
        <v/>
      </c>
      <c r="EZ1010" s="219" t="str">
        <f t="shared" ca="1" si="2482"/>
        <v/>
      </c>
      <c r="FA1010" s="219" t="str">
        <f t="shared" ca="1" si="2482"/>
        <v/>
      </c>
      <c r="FB1010" s="219" t="str">
        <f t="shared" ca="1" si="2482"/>
        <v/>
      </c>
      <c r="FC1010" s="219" t="str">
        <f t="shared" ca="1" si="2482"/>
        <v/>
      </c>
      <c r="FD1010" s="219" t="str">
        <f t="shared" ca="1" si="2482"/>
        <v/>
      </c>
      <c r="FE1010" s="219" t="str">
        <f t="shared" ca="1" si="2482"/>
        <v/>
      </c>
      <c r="FF1010" s="219" t="str">
        <f t="shared" ca="1" si="2482"/>
        <v/>
      </c>
      <c r="FG1010" s="219" t="str">
        <f t="shared" ca="1" si="2482"/>
        <v/>
      </c>
      <c r="FH1010" s="219" t="str">
        <f t="shared" ca="1" si="2482"/>
        <v/>
      </c>
      <c r="FI1010" s="219" t="str">
        <f t="shared" ca="1" si="2482"/>
        <v/>
      </c>
      <c r="FJ1010" s="219" t="str">
        <f t="shared" ca="1" si="2482"/>
        <v/>
      </c>
      <c r="FK1010" s="219" t="str">
        <f t="shared" ca="1" si="2482"/>
        <v/>
      </c>
      <c r="FL1010" s="219" t="str">
        <f t="shared" ca="1" si="2482"/>
        <v/>
      </c>
      <c r="FM1010" s="219" t="str">
        <f t="shared" ca="1" si="2482"/>
        <v/>
      </c>
      <c r="FN1010" s="219" t="str">
        <f t="shared" ca="1" si="2482"/>
        <v/>
      </c>
      <c r="FO1010" s="219" t="str">
        <f t="shared" ca="1" si="2482"/>
        <v/>
      </c>
      <c r="FP1010" s="219" t="str">
        <f t="shared" ca="1" si="2482"/>
        <v/>
      </c>
      <c r="FQ1010" s="219" t="str">
        <f t="shared" ca="1" si="2482"/>
        <v/>
      </c>
      <c r="FR1010" s="219" t="str">
        <f t="shared" ca="1" si="2482"/>
        <v/>
      </c>
    </row>
    <row r="1011" spans="2:174">
      <c r="D1011" s="8"/>
    </row>
    <row r="1012" spans="2:174">
      <c r="C1012" t="s">
        <v>643</v>
      </c>
      <c r="D1012" s="8" t="s">
        <v>86</v>
      </c>
      <c r="E1012" s="221">
        <f>INDEX(Assumptions!$G571:$G571,MATCH($A$1,Model_Number,0))</f>
        <v>1.1000000000000001</v>
      </c>
      <c r="F1012" s="185">
        <f ca="1">I1012</f>
        <v>0</v>
      </c>
      <c r="I1012" s="168">
        <f ca="1">SUM(J1012:FR1012)</f>
        <v>0</v>
      </c>
      <c r="J1012" s="18">
        <f t="shared" ref="J1012:S1013" ca="1" si="2483">1* (J$1010&lt;$E1012) * J$17</f>
        <v>0</v>
      </c>
      <c r="K1012" s="18">
        <f t="shared" ca="1" si="2483"/>
        <v>0</v>
      </c>
      <c r="L1012" s="18">
        <f t="shared" ca="1" si="2483"/>
        <v>0</v>
      </c>
      <c r="M1012" s="18">
        <f t="shared" ca="1" si="2483"/>
        <v>0</v>
      </c>
      <c r="N1012" s="18">
        <f t="shared" ca="1" si="2483"/>
        <v>0</v>
      </c>
      <c r="O1012" s="18">
        <f t="shared" ca="1" si="2483"/>
        <v>0</v>
      </c>
      <c r="P1012" s="18">
        <f t="shared" ca="1" si="2483"/>
        <v>0</v>
      </c>
      <c r="Q1012" s="18">
        <f t="shared" ca="1" si="2483"/>
        <v>0</v>
      </c>
      <c r="R1012" s="18">
        <f t="shared" ca="1" si="2483"/>
        <v>0</v>
      </c>
      <c r="S1012" s="18">
        <f t="shared" ca="1" si="2483"/>
        <v>0</v>
      </c>
      <c r="T1012" s="18">
        <f t="shared" ref="T1012:AC1013" ca="1" si="2484">1* (T$1010&lt;$E1012) * T$17</f>
        <v>0</v>
      </c>
      <c r="U1012" s="18">
        <f t="shared" ca="1" si="2484"/>
        <v>0</v>
      </c>
      <c r="V1012" s="18">
        <f t="shared" ca="1" si="2484"/>
        <v>0</v>
      </c>
      <c r="W1012" s="18">
        <f t="shared" ca="1" si="2484"/>
        <v>0</v>
      </c>
      <c r="X1012" s="18">
        <f t="shared" ca="1" si="2484"/>
        <v>0</v>
      </c>
      <c r="Y1012" s="18">
        <f t="shared" ca="1" si="2484"/>
        <v>0</v>
      </c>
      <c r="Z1012" s="18">
        <f t="shared" ca="1" si="2484"/>
        <v>0</v>
      </c>
      <c r="AA1012" s="18">
        <f t="shared" ca="1" si="2484"/>
        <v>0</v>
      </c>
      <c r="AB1012" s="18">
        <f t="shared" ca="1" si="2484"/>
        <v>0</v>
      </c>
      <c r="AC1012" s="18">
        <f t="shared" ca="1" si="2484"/>
        <v>0</v>
      </c>
      <c r="AD1012" s="18">
        <f t="shared" ref="AD1012:AM1013" ca="1" si="2485">1* (AD$1010&lt;$E1012) * AD$17</f>
        <v>0</v>
      </c>
      <c r="AE1012" s="18">
        <f t="shared" ca="1" si="2485"/>
        <v>0</v>
      </c>
      <c r="AF1012" s="18">
        <f t="shared" ca="1" si="2485"/>
        <v>0</v>
      </c>
      <c r="AG1012" s="18">
        <f t="shared" ca="1" si="2485"/>
        <v>0</v>
      </c>
      <c r="AH1012" s="18">
        <f t="shared" ca="1" si="2485"/>
        <v>0</v>
      </c>
      <c r="AI1012" s="18">
        <f t="shared" ca="1" si="2485"/>
        <v>0</v>
      </c>
      <c r="AJ1012" s="18">
        <f t="shared" ca="1" si="2485"/>
        <v>0</v>
      </c>
      <c r="AK1012" s="18">
        <f t="shared" ca="1" si="2485"/>
        <v>0</v>
      </c>
      <c r="AL1012" s="18">
        <f t="shared" ca="1" si="2485"/>
        <v>0</v>
      </c>
      <c r="AM1012" s="18">
        <f t="shared" ca="1" si="2485"/>
        <v>0</v>
      </c>
      <c r="AN1012" s="18">
        <f t="shared" ref="AN1012:AW1013" ca="1" si="2486">1* (AN$1010&lt;$E1012) * AN$17</f>
        <v>0</v>
      </c>
      <c r="AO1012" s="18">
        <f t="shared" ca="1" si="2486"/>
        <v>0</v>
      </c>
      <c r="AP1012" s="18">
        <f t="shared" ca="1" si="2486"/>
        <v>0</v>
      </c>
      <c r="AQ1012" s="18">
        <f t="shared" ca="1" si="2486"/>
        <v>0</v>
      </c>
      <c r="AR1012" s="18">
        <f t="shared" ca="1" si="2486"/>
        <v>0</v>
      </c>
      <c r="AS1012" s="18">
        <f t="shared" ca="1" si="2486"/>
        <v>0</v>
      </c>
      <c r="AT1012" s="18">
        <f t="shared" ca="1" si="2486"/>
        <v>0</v>
      </c>
      <c r="AU1012" s="18">
        <f t="shared" ca="1" si="2486"/>
        <v>0</v>
      </c>
      <c r="AV1012" s="18">
        <f t="shared" ca="1" si="2486"/>
        <v>0</v>
      </c>
      <c r="AW1012" s="18">
        <f t="shared" ca="1" si="2486"/>
        <v>0</v>
      </c>
      <c r="AX1012" s="18">
        <f t="shared" ref="AX1012:BG1013" ca="1" si="2487">1* (AX$1010&lt;$E1012) * AX$17</f>
        <v>0</v>
      </c>
      <c r="AY1012" s="18">
        <f t="shared" ca="1" si="2487"/>
        <v>0</v>
      </c>
      <c r="AZ1012" s="18">
        <f t="shared" ca="1" si="2487"/>
        <v>0</v>
      </c>
      <c r="BA1012" s="18">
        <f t="shared" ca="1" si="2487"/>
        <v>0</v>
      </c>
      <c r="BB1012" s="18">
        <f t="shared" ca="1" si="2487"/>
        <v>0</v>
      </c>
      <c r="BC1012" s="18">
        <f t="shared" ca="1" si="2487"/>
        <v>0</v>
      </c>
      <c r="BD1012" s="18">
        <f t="shared" ca="1" si="2487"/>
        <v>0</v>
      </c>
      <c r="BE1012" s="18">
        <f t="shared" ca="1" si="2487"/>
        <v>0</v>
      </c>
      <c r="BF1012" s="18">
        <f t="shared" ca="1" si="2487"/>
        <v>0</v>
      </c>
      <c r="BG1012" s="18">
        <f t="shared" ca="1" si="2487"/>
        <v>0</v>
      </c>
      <c r="BH1012" s="18">
        <f t="shared" ref="BH1012:BQ1013" ca="1" si="2488">1* (BH$1010&lt;$E1012) * BH$17</f>
        <v>0</v>
      </c>
      <c r="BI1012" s="18">
        <f t="shared" ca="1" si="2488"/>
        <v>0</v>
      </c>
      <c r="BJ1012" s="18">
        <f t="shared" ca="1" si="2488"/>
        <v>0</v>
      </c>
      <c r="BK1012" s="18">
        <f t="shared" ca="1" si="2488"/>
        <v>0</v>
      </c>
      <c r="BL1012" s="18">
        <f t="shared" ca="1" si="2488"/>
        <v>0</v>
      </c>
      <c r="BM1012" s="18">
        <f t="shared" ca="1" si="2488"/>
        <v>0</v>
      </c>
      <c r="BN1012" s="18">
        <f t="shared" ca="1" si="2488"/>
        <v>0</v>
      </c>
      <c r="BO1012" s="18">
        <f t="shared" ca="1" si="2488"/>
        <v>0</v>
      </c>
      <c r="BP1012" s="18">
        <f t="shared" ca="1" si="2488"/>
        <v>0</v>
      </c>
      <c r="BQ1012" s="18">
        <f t="shared" ca="1" si="2488"/>
        <v>0</v>
      </c>
      <c r="BR1012" s="18">
        <f t="shared" ref="BR1012:CA1013" ca="1" si="2489">1* (BR$1010&lt;$E1012) * BR$17</f>
        <v>0</v>
      </c>
      <c r="BS1012" s="18">
        <f t="shared" ca="1" si="2489"/>
        <v>0</v>
      </c>
      <c r="BT1012" s="18">
        <f t="shared" ca="1" si="2489"/>
        <v>0</v>
      </c>
      <c r="BU1012" s="18">
        <f t="shared" ca="1" si="2489"/>
        <v>0</v>
      </c>
      <c r="BV1012" s="18">
        <f t="shared" ca="1" si="2489"/>
        <v>0</v>
      </c>
      <c r="BW1012" s="18">
        <f t="shared" ca="1" si="2489"/>
        <v>0</v>
      </c>
      <c r="BX1012" s="18">
        <f t="shared" ca="1" si="2489"/>
        <v>0</v>
      </c>
      <c r="BY1012" s="18">
        <f t="shared" ca="1" si="2489"/>
        <v>0</v>
      </c>
      <c r="BZ1012" s="18">
        <f t="shared" ca="1" si="2489"/>
        <v>0</v>
      </c>
      <c r="CA1012" s="18">
        <f t="shared" ca="1" si="2489"/>
        <v>0</v>
      </c>
      <c r="CB1012" s="18">
        <f t="shared" ref="CB1012:CK1013" ca="1" si="2490">1* (CB$1010&lt;$E1012) * CB$17</f>
        <v>0</v>
      </c>
      <c r="CC1012" s="18">
        <f t="shared" ca="1" si="2490"/>
        <v>0</v>
      </c>
      <c r="CD1012" s="18">
        <f t="shared" ca="1" si="2490"/>
        <v>0</v>
      </c>
      <c r="CE1012" s="18">
        <f t="shared" ca="1" si="2490"/>
        <v>0</v>
      </c>
      <c r="CF1012" s="18">
        <f t="shared" ca="1" si="2490"/>
        <v>0</v>
      </c>
      <c r="CG1012" s="18">
        <f t="shared" ca="1" si="2490"/>
        <v>0</v>
      </c>
      <c r="CH1012" s="18">
        <f t="shared" ca="1" si="2490"/>
        <v>0</v>
      </c>
      <c r="CI1012" s="18">
        <f t="shared" ca="1" si="2490"/>
        <v>0</v>
      </c>
      <c r="CJ1012" s="18">
        <f t="shared" ca="1" si="2490"/>
        <v>0</v>
      </c>
      <c r="CK1012" s="18">
        <f t="shared" ca="1" si="2490"/>
        <v>0</v>
      </c>
      <c r="CL1012" s="18">
        <f t="shared" ref="CL1012:CU1013" ca="1" si="2491">1* (CL$1010&lt;$E1012) * CL$17</f>
        <v>0</v>
      </c>
      <c r="CM1012" s="18">
        <f t="shared" ca="1" si="2491"/>
        <v>0</v>
      </c>
      <c r="CN1012" s="18">
        <f t="shared" ca="1" si="2491"/>
        <v>0</v>
      </c>
      <c r="CO1012" s="18">
        <f t="shared" ca="1" si="2491"/>
        <v>0</v>
      </c>
      <c r="CP1012" s="18">
        <f t="shared" ca="1" si="2491"/>
        <v>0</v>
      </c>
      <c r="CQ1012" s="18">
        <f t="shared" ca="1" si="2491"/>
        <v>0</v>
      </c>
      <c r="CR1012" s="18">
        <f t="shared" ca="1" si="2491"/>
        <v>0</v>
      </c>
      <c r="CS1012" s="18">
        <f t="shared" ca="1" si="2491"/>
        <v>0</v>
      </c>
      <c r="CT1012" s="18">
        <f t="shared" ca="1" si="2491"/>
        <v>0</v>
      </c>
      <c r="CU1012" s="18">
        <f t="shared" ca="1" si="2491"/>
        <v>0</v>
      </c>
      <c r="CV1012" s="18">
        <f t="shared" ref="CV1012:DE1013" ca="1" si="2492">1* (CV$1010&lt;$E1012) * CV$17</f>
        <v>0</v>
      </c>
      <c r="CW1012" s="18">
        <f t="shared" ca="1" si="2492"/>
        <v>0</v>
      </c>
      <c r="CX1012" s="18">
        <f t="shared" ca="1" si="2492"/>
        <v>0</v>
      </c>
      <c r="CY1012" s="18">
        <f t="shared" ca="1" si="2492"/>
        <v>0</v>
      </c>
      <c r="CZ1012" s="18">
        <f t="shared" ca="1" si="2492"/>
        <v>0</v>
      </c>
      <c r="DA1012" s="18">
        <f t="shared" ca="1" si="2492"/>
        <v>0</v>
      </c>
      <c r="DB1012" s="18">
        <f t="shared" ca="1" si="2492"/>
        <v>0</v>
      </c>
      <c r="DC1012" s="18">
        <f t="shared" ca="1" si="2492"/>
        <v>0</v>
      </c>
      <c r="DD1012" s="18">
        <f t="shared" ca="1" si="2492"/>
        <v>0</v>
      </c>
      <c r="DE1012" s="18">
        <f t="shared" ca="1" si="2492"/>
        <v>0</v>
      </c>
      <c r="DF1012" s="18">
        <f t="shared" ref="DF1012:DO1013" ca="1" si="2493">1* (DF$1010&lt;$E1012) * DF$17</f>
        <v>0</v>
      </c>
      <c r="DG1012" s="18">
        <f t="shared" ca="1" si="2493"/>
        <v>0</v>
      </c>
      <c r="DH1012" s="18">
        <f t="shared" ca="1" si="2493"/>
        <v>0</v>
      </c>
      <c r="DI1012" s="18">
        <f t="shared" ca="1" si="2493"/>
        <v>0</v>
      </c>
      <c r="DJ1012" s="18">
        <f t="shared" ca="1" si="2493"/>
        <v>0</v>
      </c>
      <c r="DK1012" s="18">
        <f t="shared" ca="1" si="2493"/>
        <v>0</v>
      </c>
      <c r="DL1012" s="18">
        <f t="shared" ca="1" si="2493"/>
        <v>0</v>
      </c>
      <c r="DM1012" s="18">
        <f t="shared" ca="1" si="2493"/>
        <v>0</v>
      </c>
      <c r="DN1012" s="18">
        <f t="shared" ca="1" si="2493"/>
        <v>0</v>
      </c>
      <c r="DO1012" s="18">
        <f t="shared" ca="1" si="2493"/>
        <v>0</v>
      </c>
      <c r="DP1012" s="18">
        <f t="shared" ref="DP1012:DY1013" ca="1" si="2494">1* (DP$1010&lt;$E1012) * DP$17</f>
        <v>0</v>
      </c>
      <c r="DQ1012" s="18">
        <f t="shared" ca="1" si="2494"/>
        <v>0</v>
      </c>
      <c r="DR1012" s="18">
        <f t="shared" ca="1" si="2494"/>
        <v>0</v>
      </c>
      <c r="DS1012" s="18">
        <f t="shared" ca="1" si="2494"/>
        <v>0</v>
      </c>
      <c r="DT1012" s="18">
        <f t="shared" ca="1" si="2494"/>
        <v>0</v>
      </c>
      <c r="DU1012" s="18">
        <f t="shared" ca="1" si="2494"/>
        <v>0</v>
      </c>
      <c r="DV1012" s="18">
        <f t="shared" ca="1" si="2494"/>
        <v>0</v>
      </c>
      <c r="DW1012" s="18">
        <f t="shared" ca="1" si="2494"/>
        <v>0</v>
      </c>
      <c r="DX1012" s="18">
        <f t="shared" ca="1" si="2494"/>
        <v>0</v>
      </c>
      <c r="DY1012" s="18">
        <f t="shared" ca="1" si="2494"/>
        <v>0</v>
      </c>
      <c r="DZ1012" s="18">
        <f t="shared" ref="DZ1012:EI1013" ca="1" si="2495">1* (DZ$1010&lt;$E1012) * DZ$17</f>
        <v>0</v>
      </c>
      <c r="EA1012" s="18">
        <f t="shared" ca="1" si="2495"/>
        <v>0</v>
      </c>
      <c r="EB1012" s="18">
        <f t="shared" ca="1" si="2495"/>
        <v>0</v>
      </c>
      <c r="EC1012" s="18">
        <f t="shared" ca="1" si="2495"/>
        <v>0</v>
      </c>
      <c r="ED1012" s="18">
        <f t="shared" ca="1" si="2495"/>
        <v>0</v>
      </c>
      <c r="EE1012" s="18">
        <f t="shared" ca="1" si="2495"/>
        <v>0</v>
      </c>
      <c r="EF1012" s="18">
        <f t="shared" ca="1" si="2495"/>
        <v>0</v>
      </c>
      <c r="EG1012" s="18">
        <f t="shared" ca="1" si="2495"/>
        <v>0</v>
      </c>
      <c r="EH1012" s="18">
        <f t="shared" ca="1" si="2495"/>
        <v>0</v>
      </c>
      <c r="EI1012" s="18">
        <f t="shared" ca="1" si="2495"/>
        <v>0</v>
      </c>
      <c r="EJ1012" s="18">
        <f t="shared" ref="EJ1012:ES1013" ca="1" si="2496">1* (EJ$1010&lt;$E1012) * EJ$17</f>
        <v>0</v>
      </c>
      <c r="EK1012" s="18">
        <f t="shared" ca="1" si="2496"/>
        <v>0</v>
      </c>
      <c r="EL1012" s="18">
        <f t="shared" ca="1" si="2496"/>
        <v>0</v>
      </c>
      <c r="EM1012" s="18">
        <f t="shared" ca="1" si="2496"/>
        <v>0</v>
      </c>
      <c r="EN1012" s="18">
        <f t="shared" ca="1" si="2496"/>
        <v>0</v>
      </c>
      <c r="EO1012" s="18">
        <f t="shared" ca="1" si="2496"/>
        <v>0</v>
      </c>
      <c r="EP1012" s="18">
        <f t="shared" ca="1" si="2496"/>
        <v>0</v>
      </c>
      <c r="EQ1012" s="18">
        <f t="shared" ca="1" si="2496"/>
        <v>0</v>
      </c>
      <c r="ER1012" s="18">
        <f t="shared" ca="1" si="2496"/>
        <v>0</v>
      </c>
      <c r="ES1012" s="18">
        <f t="shared" ca="1" si="2496"/>
        <v>0</v>
      </c>
      <c r="ET1012" s="18">
        <f t="shared" ref="ET1012:FC1013" ca="1" si="2497">1* (ET$1010&lt;$E1012) * ET$17</f>
        <v>0</v>
      </c>
      <c r="EU1012" s="18">
        <f t="shared" ca="1" si="2497"/>
        <v>0</v>
      </c>
      <c r="EV1012" s="18">
        <f t="shared" ca="1" si="2497"/>
        <v>0</v>
      </c>
      <c r="EW1012" s="18">
        <f t="shared" ca="1" si="2497"/>
        <v>0</v>
      </c>
      <c r="EX1012" s="18">
        <f t="shared" ca="1" si="2497"/>
        <v>0</v>
      </c>
      <c r="EY1012" s="18">
        <f t="shared" ca="1" si="2497"/>
        <v>0</v>
      </c>
      <c r="EZ1012" s="18">
        <f t="shared" ca="1" si="2497"/>
        <v>0</v>
      </c>
      <c r="FA1012" s="18">
        <f t="shared" ca="1" si="2497"/>
        <v>0</v>
      </c>
      <c r="FB1012" s="18">
        <f t="shared" ca="1" si="2497"/>
        <v>0</v>
      </c>
      <c r="FC1012" s="18">
        <f t="shared" ca="1" si="2497"/>
        <v>0</v>
      </c>
      <c r="FD1012" s="18">
        <f t="shared" ref="FD1012:FR1013" ca="1" si="2498">1* (FD$1010&lt;$E1012) * FD$17</f>
        <v>0</v>
      </c>
      <c r="FE1012" s="18">
        <f t="shared" ca="1" si="2498"/>
        <v>0</v>
      </c>
      <c r="FF1012" s="18">
        <f t="shared" ca="1" si="2498"/>
        <v>0</v>
      </c>
      <c r="FG1012" s="18">
        <f t="shared" ca="1" si="2498"/>
        <v>0</v>
      </c>
      <c r="FH1012" s="18">
        <f t="shared" ca="1" si="2498"/>
        <v>0</v>
      </c>
      <c r="FI1012" s="18">
        <f t="shared" ca="1" si="2498"/>
        <v>0</v>
      </c>
      <c r="FJ1012" s="18">
        <f t="shared" ca="1" si="2498"/>
        <v>0</v>
      </c>
      <c r="FK1012" s="18">
        <f t="shared" ca="1" si="2498"/>
        <v>0</v>
      </c>
      <c r="FL1012" s="18">
        <f t="shared" ca="1" si="2498"/>
        <v>0</v>
      </c>
      <c r="FM1012" s="18">
        <f t="shared" ca="1" si="2498"/>
        <v>0</v>
      </c>
      <c r="FN1012" s="18">
        <f t="shared" ca="1" si="2498"/>
        <v>0</v>
      </c>
      <c r="FO1012" s="18">
        <f t="shared" ca="1" si="2498"/>
        <v>0</v>
      </c>
      <c r="FP1012" s="18">
        <f t="shared" ca="1" si="2498"/>
        <v>0</v>
      </c>
      <c r="FQ1012" s="18">
        <f t="shared" ca="1" si="2498"/>
        <v>0</v>
      </c>
      <c r="FR1012" s="18">
        <f t="shared" ca="1" si="2498"/>
        <v>0</v>
      </c>
    </row>
    <row r="1013" spans="2:174">
      <c r="C1013" t="s">
        <v>645</v>
      </c>
      <c r="D1013" s="8" t="s">
        <v>86</v>
      </c>
      <c r="E1013" s="221">
        <f>INDEX(Assumptions!$G572:$G572,MATCH($A$1,Model_Number,0))</f>
        <v>1.05</v>
      </c>
      <c r="F1013" s="185">
        <f ca="1">I1013</f>
        <v>0</v>
      </c>
      <c r="I1013" s="168">
        <f ca="1">SUM(J1013:FR1013)</f>
        <v>0</v>
      </c>
      <c r="J1013" s="18">
        <f t="shared" ca="1" si="2483"/>
        <v>0</v>
      </c>
      <c r="K1013" s="18">
        <f t="shared" ca="1" si="2483"/>
        <v>0</v>
      </c>
      <c r="L1013" s="18">
        <f t="shared" ca="1" si="2483"/>
        <v>0</v>
      </c>
      <c r="M1013" s="18">
        <f t="shared" ca="1" si="2483"/>
        <v>0</v>
      </c>
      <c r="N1013" s="18">
        <f t="shared" ca="1" si="2483"/>
        <v>0</v>
      </c>
      <c r="O1013" s="18">
        <f t="shared" ca="1" si="2483"/>
        <v>0</v>
      </c>
      <c r="P1013" s="18">
        <f t="shared" ca="1" si="2483"/>
        <v>0</v>
      </c>
      <c r="Q1013" s="18">
        <f t="shared" ca="1" si="2483"/>
        <v>0</v>
      </c>
      <c r="R1013" s="18">
        <f t="shared" ca="1" si="2483"/>
        <v>0</v>
      </c>
      <c r="S1013" s="18">
        <f t="shared" ca="1" si="2483"/>
        <v>0</v>
      </c>
      <c r="T1013" s="18">
        <f t="shared" ca="1" si="2484"/>
        <v>0</v>
      </c>
      <c r="U1013" s="18">
        <f t="shared" ca="1" si="2484"/>
        <v>0</v>
      </c>
      <c r="V1013" s="18">
        <f t="shared" ca="1" si="2484"/>
        <v>0</v>
      </c>
      <c r="W1013" s="18">
        <f t="shared" ca="1" si="2484"/>
        <v>0</v>
      </c>
      <c r="X1013" s="18">
        <f t="shared" ca="1" si="2484"/>
        <v>0</v>
      </c>
      <c r="Y1013" s="18">
        <f t="shared" ca="1" si="2484"/>
        <v>0</v>
      </c>
      <c r="Z1013" s="18">
        <f t="shared" ca="1" si="2484"/>
        <v>0</v>
      </c>
      <c r="AA1013" s="18">
        <f t="shared" ca="1" si="2484"/>
        <v>0</v>
      </c>
      <c r="AB1013" s="18">
        <f t="shared" ca="1" si="2484"/>
        <v>0</v>
      </c>
      <c r="AC1013" s="18">
        <f t="shared" ca="1" si="2484"/>
        <v>0</v>
      </c>
      <c r="AD1013" s="18">
        <f t="shared" ca="1" si="2485"/>
        <v>0</v>
      </c>
      <c r="AE1013" s="18">
        <f t="shared" ca="1" si="2485"/>
        <v>0</v>
      </c>
      <c r="AF1013" s="18">
        <f t="shared" ca="1" si="2485"/>
        <v>0</v>
      </c>
      <c r="AG1013" s="18">
        <f t="shared" ca="1" si="2485"/>
        <v>0</v>
      </c>
      <c r="AH1013" s="18">
        <f t="shared" ca="1" si="2485"/>
        <v>0</v>
      </c>
      <c r="AI1013" s="18">
        <f t="shared" ca="1" si="2485"/>
        <v>0</v>
      </c>
      <c r="AJ1013" s="18">
        <f t="shared" ca="1" si="2485"/>
        <v>0</v>
      </c>
      <c r="AK1013" s="18">
        <f t="shared" ca="1" si="2485"/>
        <v>0</v>
      </c>
      <c r="AL1013" s="18">
        <f t="shared" ca="1" si="2485"/>
        <v>0</v>
      </c>
      <c r="AM1013" s="18">
        <f t="shared" ca="1" si="2485"/>
        <v>0</v>
      </c>
      <c r="AN1013" s="18">
        <f t="shared" ca="1" si="2486"/>
        <v>0</v>
      </c>
      <c r="AO1013" s="18">
        <f t="shared" ca="1" si="2486"/>
        <v>0</v>
      </c>
      <c r="AP1013" s="18">
        <f t="shared" ca="1" si="2486"/>
        <v>0</v>
      </c>
      <c r="AQ1013" s="18">
        <f t="shared" ca="1" si="2486"/>
        <v>0</v>
      </c>
      <c r="AR1013" s="18">
        <f t="shared" ca="1" si="2486"/>
        <v>0</v>
      </c>
      <c r="AS1013" s="18">
        <f t="shared" ca="1" si="2486"/>
        <v>0</v>
      </c>
      <c r="AT1013" s="18">
        <f t="shared" ca="1" si="2486"/>
        <v>0</v>
      </c>
      <c r="AU1013" s="18">
        <f t="shared" ca="1" si="2486"/>
        <v>0</v>
      </c>
      <c r="AV1013" s="18">
        <f t="shared" ca="1" si="2486"/>
        <v>0</v>
      </c>
      <c r="AW1013" s="18">
        <f t="shared" ca="1" si="2486"/>
        <v>0</v>
      </c>
      <c r="AX1013" s="18">
        <f t="shared" ca="1" si="2487"/>
        <v>0</v>
      </c>
      <c r="AY1013" s="18">
        <f t="shared" ca="1" si="2487"/>
        <v>0</v>
      </c>
      <c r="AZ1013" s="18">
        <f t="shared" ca="1" si="2487"/>
        <v>0</v>
      </c>
      <c r="BA1013" s="18">
        <f t="shared" ca="1" si="2487"/>
        <v>0</v>
      </c>
      <c r="BB1013" s="18">
        <f t="shared" ca="1" si="2487"/>
        <v>0</v>
      </c>
      <c r="BC1013" s="18">
        <f t="shared" ca="1" si="2487"/>
        <v>0</v>
      </c>
      <c r="BD1013" s="18">
        <f t="shared" ca="1" si="2487"/>
        <v>0</v>
      </c>
      <c r="BE1013" s="18">
        <f t="shared" ca="1" si="2487"/>
        <v>0</v>
      </c>
      <c r="BF1013" s="18">
        <f t="shared" ca="1" si="2487"/>
        <v>0</v>
      </c>
      <c r="BG1013" s="18">
        <f t="shared" ca="1" si="2487"/>
        <v>0</v>
      </c>
      <c r="BH1013" s="18">
        <f t="shared" ca="1" si="2488"/>
        <v>0</v>
      </c>
      <c r="BI1013" s="18">
        <f t="shared" ca="1" si="2488"/>
        <v>0</v>
      </c>
      <c r="BJ1013" s="18">
        <f t="shared" ca="1" si="2488"/>
        <v>0</v>
      </c>
      <c r="BK1013" s="18">
        <f t="shared" ca="1" si="2488"/>
        <v>0</v>
      </c>
      <c r="BL1013" s="18">
        <f t="shared" ca="1" si="2488"/>
        <v>0</v>
      </c>
      <c r="BM1013" s="18">
        <f t="shared" ca="1" si="2488"/>
        <v>0</v>
      </c>
      <c r="BN1013" s="18">
        <f t="shared" ca="1" si="2488"/>
        <v>0</v>
      </c>
      <c r="BO1013" s="18">
        <f t="shared" ca="1" si="2488"/>
        <v>0</v>
      </c>
      <c r="BP1013" s="18">
        <f t="shared" ca="1" si="2488"/>
        <v>0</v>
      </c>
      <c r="BQ1013" s="18">
        <f t="shared" ca="1" si="2488"/>
        <v>0</v>
      </c>
      <c r="BR1013" s="18">
        <f t="shared" ca="1" si="2489"/>
        <v>0</v>
      </c>
      <c r="BS1013" s="18">
        <f t="shared" ca="1" si="2489"/>
        <v>0</v>
      </c>
      <c r="BT1013" s="18">
        <f t="shared" ca="1" si="2489"/>
        <v>0</v>
      </c>
      <c r="BU1013" s="18">
        <f t="shared" ca="1" si="2489"/>
        <v>0</v>
      </c>
      <c r="BV1013" s="18">
        <f t="shared" ca="1" si="2489"/>
        <v>0</v>
      </c>
      <c r="BW1013" s="18">
        <f t="shared" ca="1" si="2489"/>
        <v>0</v>
      </c>
      <c r="BX1013" s="18">
        <f t="shared" ca="1" si="2489"/>
        <v>0</v>
      </c>
      <c r="BY1013" s="18">
        <f t="shared" ca="1" si="2489"/>
        <v>0</v>
      </c>
      <c r="BZ1013" s="18">
        <f t="shared" ca="1" si="2489"/>
        <v>0</v>
      </c>
      <c r="CA1013" s="18">
        <f t="shared" ca="1" si="2489"/>
        <v>0</v>
      </c>
      <c r="CB1013" s="18">
        <f t="shared" ca="1" si="2490"/>
        <v>0</v>
      </c>
      <c r="CC1013" s="18">
        <f t="shared" ca="1" si="2490"/>
        <v>0</v>
      </c>
      <c r="CD1013" s="18">
        <f t="shared" ca="1" si="2490"/>
        <v>0</v>
      </c>
      <c r="CE1013" s="18">
        <f t="shared" ca="1" si="2490"/>
        <v>0</v>
      </c>
      <c r="CF1013" s="18">
        <f t="shared" ca="1" si="2490"/>
        <v>0</v>
      </c>
      <c r="CG1013" s="18">
        <f t="shared" ca="1" si="2490"/>
        <v>0</v>
      </c>
      <c r="CH1013" s="18">
        <f t="shared" ca="1" si="2490"/>
        <v>0</v>
      </c>
      <c r="CI1013" s="18">
        <f t="shared" ca="1" si="2490"/>
        <v>0</v>
      </c>
      <c r="CJ1013" s="18">
        <f t="shared" ca="1" si="2490"/>
        <v>0</v>
      </c>
      <c r="CK1013" s="18">
        <f t="shared" ca="1" si="2490"/>
        <v>0</v>
      </c>
      <c r="CL1013" s="18">
        <f t="shared" ca="1" si="2491"/>
        <v>0</v>
      </c>
      <c r="CM1013" s="18">
        <f t="shared" ca="1" si="2491"/>
        <v>0</v>
      </c>
      <c r="CN1013" s="18">
        <f t="shared" ca="1" si="2491"/>
        <v>0</v>
      </c>
      <c r="CO1013" s="18">
        <f t="shared" ca="1" si="2491"/>
        <v>0</v>
      </c>
      <c r="CP1013" s="18">
        <f t="shared" ca="1" si="2491"/>
        <v>0</v>
      </c>
      <c r="CQ1013" s="18">
        <f t="shared" ca="1" si="2491"/>
        <v>0</v>
      </c>
      <c r="CR1013" s="18">
        <f t="shared" ca="1" si="2491"/>
        <v>0</v>
      </c>
      <c r="CS1013" s="18">
        <f t="shared" ca="1" si="2491"/>
        <v>0</v>
      </c>
      <c r="CT1013" s="18">
        <f t="shared" ca="1" si="2491"/>
        <v>0</v>
      </c>
      <c r="CU1013" s="18">
        <f t="shared" ca="1" si="2491"/>
        <v>0</v>
      </c>
      <c r="CV1013" s="18">
        <f t="shared" ca="1" si="2492"/>
        <v>0</v>
      </c>
      <c r="CW1013" s="18">
        <f t="shared" ca="1" si="2492"/>
        <v>0</v>
      </c>
      <c r="CX1013" s="18">
        <f t="shared" ca="1" si="2492"/>
        <v>0</v>
      </c>
      <c r="CY1013" s="18">
        <f t="shared" ca="1" si="2492"/>
        <v>0</v>
      </c>
      <c r="CZ1013" s="18">
        <f t="shared" ca="1" si="2492"/>
        <v>0</v>
      </c>
      <c r="DA1013" s="18">
        <f t="shared" ca="1" si="2492"/>
        <v>0</v>
      </c>
      <c r="DB1013" s="18">
        <f t="shared" ca="1" si="2492"/>
        <v>0</v>
      </c>
      <c r="DC1013" s="18">
        <f t="shared" ca="1" si="2492"/>
        <v>0</v>
      </c>
      <c r="DD1013" s="18">
        <f t="shared" ca="1" si="2492"/>
        <v>0</v>
      </c>
      <c r="DE1013" s="18">
        <f t="shared" ca="1" si="2492"/>
        <v>0</v>
      </c>
      <c r="DF1013" s="18">
        <f t="shared" ca="1" si="2493"/>
        <v>0</v>
      </c>
      <c r="DG1013" s="18">
        <f t="shared" ca="1" si="2493"/>
        <v>0</v>
      </c>
      <c r="DH1013" s="18">
        <f t="shared" ca="1" si="2493"/>
        <v>0</v>
      </c>
      <c r="DI1013" s="18">
        <f t="shared" ca="1" si="2493"/>
        <v>0</v>
      </c>
      <c r="DJ1013" s="18">
        <f t="shared" ca="1" si="2493"/>
        <v>0</v>
      </c>
      <c r="DK1013" s="18">
        <f t="shared" ca="1" si="2493"/>
        <v>0</v>
      </c>
      <c r="DL1013" s="18">
        <f t="shared" ca="1" si="2493"/>
        <v>0</v>
      </c>
      <c r="DM1013" s="18">
        <f t="shared" ca="1" si="2493"/>
        <v>0</v>
      </c>
      <c r="DN1013" s="18">
        <f t="shared" ca="1" si="2493"/>
        <v>0</v>
      </c>
      <c r="DO1013" s="18">
        <f t="shared" ca="1" si="2493"/>
        <v>0</v>
      </c>
      <c r="DP1013" s="18">
        <f t="shared" ca="1" si="2494"/>
        <v>0</v>
      </c>
      <c r="DQ1013" s="18">
        <f t="shared" ca="1" si="2494"/>
        <v>0</v>
      </c>
      <c r="DR1013" s="18">
        <f t="shared" ca="1" si="2494"/>
        <v>0</v>
      </c>
      <c r="DS1013" s="18">
        <f t="shared" ca="1" si="2494"/>
        <v>0</v>
      </c>
      <c r="DT1013" s="18">
        <f t="shared" ca="1" si="2494"/>
        <v>0</v>
      </c>
      <c r="DU1013" s="18">
        <f t="shared" ca="1" si="2494"/>
        <v>0</v>
      </c>
      <c r="DV1013" s="18">
        <f t="shared" ca="1" si="2494"/>
        <v>0</v>
      </c>
      <c r="DW1013" s="18">
        <f t="shared" ca="1" si="2494"/>
        <v>0</v>
      </c>
      <c r="DX1013" s="18">
        <f t="shared" ca="1" si="2494"/>
        <v>0</v>
      </c>
      <c r="DY1013" s="18">
        <f t="shared" ca="1" si="2494"/>
        <v>0</v>
      </c>
      <c r="DZ1013" s="18">
        <f t="shared" ca="1" si="2495"/>
        <v>0</v>
      </c>
      <c r="EA1013" s="18">
        <f t="shared" ca="1" si="2495"/>
        <v>0</v>
      </c>
      <c r="EB1013" s="18">
        <f t="shared" ca="1" si="2495"/>
        <v>0</v>
      </c>
      <c r="EC1013" s="18">
        <f t="shared" ca="1" si="2495"/>
        <v>0</v>
      </c>
      <c r="ED1013" s="18">
        <f t="shared" ca="1" si="2495"/>
        <v>0</v>
      </c>
      <c r="EE1013" s="18">
        <f t="shared" ca="1" si="2495"/>
        <v>0</v>
      </c>
      <c r="EF1013" s="18">
        <f t="shared" ca="1" si="2495"/>
        <v>0</v>
      </c>
      <c r="EG1013" s="18">
        <f t="shared" ca="1" si="2495"/>
        <v>0</v>
      </c>
      <c r="EH1013" s="18">
        <f t="shared" ca="1" si="2495"/>
        <v>0</v>
      </c>
      <c r="EI1013" s="18">
        <f t="shared" ca="1" si="2495"/>
        <v>0</v>
      </c>
      <c r="EJ1013" s="18">
        <f t="shared" ca="1" si="2496"/>
        <v>0</v>
      </c>
      <c r="EK1013" s="18">
        <f t="shared" ca="1" si="2496"/>
        <v>0</v>
      </c>
      <c r="EL1013" s="18">
        <f t="shared" ca="1" si="2496"/>
        <v>0</v>
      </c>
      <c r="EM1013" s="18">
        <f t="shared" ca="1" si="2496"/>
        <v>0</v>
      </c>
      <c r="EN1013" s="18">
        <f t="shared" ca="1" si="2496"/>
        <v>0</v>
      </c>
      <c r="EO1013" s="18">
        <f t="shared" ca="1" si="2496"/>
        <v>0</v>
      </c>
      <c r="EP1013" s="18">
        <f t="shared" ca="1" si="2496"/>
        <v>0</v>
      </c>
      <c r="EQ1013" s="18">
        <f t="shared" ca="1" si="2496"/>
        <v>0</v>
      </c>
      <c r="ER1013" s="18">
        <f t="shared" ca="1" si="2496"/>
        <v>0</v>
      </c>
      <c r="ES1013" s="18">
        <f t="shared" ca="1" si="2496"/>
        <v>0</v>
      </c>
      <c r="ET1013" s="18">
        <f t="shared" ca="1" si="2497"/>
        <v>0</v>
      </c>
      <c r="EU1013" s="18">
        <f t="shared" ca="1" si="2497"/>
        <v>0</v>
      </c>
      <c r="EV1013" s="18">
        <f t="shared" ca="1" si="2497"/>
        <v>0</v>
      </c>
      <c r="EW1013" s="18">
        <f t="shared" ca="1" si="2497"/>
        <v>0</v>
      </c>
      <c r="EX1013" s="18">
        <f t="shared" ca="1" si="2497"/>
        <v>0</v>
      </c>
      <c r="EY1013" s="18">
        <f t="shared" ca="1" si="2497"/>
        <v>0</v>
      </c>
      <c r="EZ1013" s="18">
        <f t="shared" ca="1" si="2497"/>
        <v>0</v>
      </c>
      <c r="FA1013" s="18">
        <f t="shared" ca="1" si="2497"/>
        <v>0</v>
      </c>
      <c r="FB1013" s="18">
        <f t="shared" ca="1" si="2497"/>
        <v>0</v>
      </c>
      <c r="FC1013" s="18">
        <f t="shared" ca="1" si="2497"/>
        <v>0</v>
      </c>
      <c r="FD1013" s="18">
        <f t="shared" ca="1" si="2498"/>
        <v>0</v>
      </c>
      <c r="FE1013" s="18">
        <f t="shared" ca="1" si="2498"/>
        <v>0</v>
      </c>
      <c r="FF1013" s="18">
        <f t="shared" ca="1" si="2498"/>
        <v>0</v>
      </c>
      <c r="FG1013" s="18">
        <f t="shared" ca="1" si="2498"/>
        <v>0</v>
      </c>
      <c r="FH1013" s="18">
        <f t="shared" ca="1" si="2498"/>
        <v>0</v>
      </c>
      <c r="FI1013" s="18">
        <f t="shared" ca="1" si="2498"/>
        <v>0</v>
      </c>
      <c r="FJ1013" s="18">
        <f t="shared" ca="1" si="2498"/>
        <v>0</v>
      </c>
      <c r="FK1013" s="18">
        <f t="shared" ca="1" si="2498"/>
        <v>0</v>
      </c>
      <c r="FL1013" s="18">
        <f t="shared" ca="1" si="2498"/>
        <v>0</v>
      </c>
      <c r="FM1013" s="18">
        <f t="shared" ca="1" si="2498"/>
        <v>0</v>
      </c>
      <c r="FN1013" s="18">
        <f t="shared" ca="1" si="2498"/>
        <v>0</v>
      </c>
      <c r="FO1013" s="18">
        <f t="shared" ca="1" si="2498"/>
        <v>0</v>
      </c>
      <c r="FP1013" s="18">
        <f t="shared" ca="1" si="2498"/>
        <v>0</v>
      </c>
      <c r="FQ1013" s="18">
        <f t="shared" ca="1" si="2498"/>
        <v>0</v>
      </c>
      <c r="FR1013" s="18">
        <f t="shared" ca="1" si="2498"/>
        <v>0</v>
      </c>
    </row>
    <row r="1014" spans="2:174">
      <c r="Z1014" s="93"/>
      <c r="AA1014" s="93"/>
      <c r="AB1014" s="93"/>
      <c r="AC1014" s="93"/>
    </row>
    <row r="1015" spans="2:174">
      <c r="B1015" s="157"/>
      <c r="C1015" s="13" t="s">
        <v>644</v>
      </c>
      <c r="D1015" s="77" t="s">
        <v>86</v>
      </c>
      <c r="E1015" s="34"/>
      <c r="F1015" s="19"/>
      <c r="G1015" s="19"/>
      <c r="H1015" s="19"/>
      <c r="I1015" s="312">
        <f>SUM(J1015:FR1015)</f>
        <v>0</v>
      </c>
      <c r="J1015" s="19">
        <v>0</v>
      </c>
      <c r="K1015" s="19">
        <v>0</v>
      </c>
      <c r="L1015" s="19">
        <v>0</v>
      </c>
      <c r="M1015" s="19">
        <v>0</v>
      </c>
      <c r="N1015" s="19">
        <v>0</v>
      </c>
      <c r="O1015" s="19">
        <v>0</v>
      </c>
      <c r="P1015" s="19">
        <v>0</v>
      </c>
      <c r="Q1015" s="19">
        <v>0</v>
      </c>
      <c r="R1015" s="19">
        <v>0</v>
      </c>
      <c r="S1015" s="19">
        <v>0</v>
      </c>
      <c r="T1015" s="19">
        <v>0</v>
      </c>
      <c r="U1015" s="19">
        <v>0</v>
      </c>
      <c r="V1015" s="19">
        <v>0</v>
      </c>
      <c r="W1015" s="19">
        <v>0</v>
      </c>
      <c r="X1015" s="19">
        <v>0</v>
      </c>
      <c r="Y1015" s="19">
        <v>0</v>
      </c>
      <c r="Z1015" s="83">
        <v>0</v>
      </c>
      <c r="AA1015" s="83">
        <v>0</v>
      </c>
      <c r="AB1015" s="83">
        <v>0</v>
      </c>
      <c r="AC1015" s="83">
        <v>0</v>
      </c>
      <c r="AD1015" s="19">
        <v>0</v>
      </c>
      <c r="AE1015" s="19">
        <v>0</v>
      </c>
      <c r="AF1015" s="19">
        <v>0</v>
      </c>
      <c r="AG1015" s="19">
        <v>0</v>
      </c>
      <c r="AH1015" s="19">
        <v>0</v>
      </c>
      <c r="AI1015" s="19">
        <v>0</v>
      </c>
      <c r="AJ1015" s="19">
        <v>0</v>
      </c>
      <c r="AK1015" s="19">
        <v>0</v>
      </c>
      <c r="AL1015" s="19">
        <v>0</v>
      </c>
      <c r="AM1015" s="19">
        <v>0</v>
      </c>
      <c r="AN1015" s="19">
        <v>0</v>
      </c>
      <c r="AO1015" s="19">
        <v>0</v>
      </c>
      <c r="AP1015" s="19">
        <v>0</v>
      </c>
      <c r="AQ1015" s="19">
        <v>0</v>
      </c>
      <c r="AR1015" s="19">
        <v>0</v>
      </c>
      <c r="AS1015" s="19">
        <v>0</v>
      </c>
      <c r="AT1015" s="19">
        <v>0</v>
      </c>
      <c r="AU1015" s="19">
        <v>0</v>
      </c>
      <c r="AV1015" s="19">
        <v>0</v>
      </c>
      <c r="AW1015" s="19">
        <v>0</v>
      </c>
      <c r="AX1015" s="19">
        <v>0</v>
      </c>
      <c r="AY1015" s="19">
        <v>0</v>
      </c>
      <c r="AZ1015" s="19">
        <v>0</v>
      </c>
      <c r="BA1015" s="19">
        <v>0</v>
      </c>
      <c r="BB1015" s="19">
        <v>0</v>
      </c>
      <c r="BC1015" s="19">
        <v>0</v>
      </c>
      <c r="BD1015" s="19">
        <v>0</v>
      </c>
      <c r="BE1015" s="19">
        <v>0</v>
      </c>
      <c r="BF1015" s="19">
        <v>0</v>
      </c>
      <c r="BG1015" s="19">
        <v>0</v>
      </c>
      <c r="BH1015" s="19">
        <v>0</v>
      </c>
      <c r="BI1015" s="19">
        <v>0</v>
      </c>
      <c r="BJ1015" s="19">
        <v>0</v>
      </c>
      <c r="BK1015" s="19">
        <v>0</v>
      </c>
      <c r="BL1015" s="19">
        <v>0</v>
      </c>
      <c r="BM1015" s="19">
        <v>0</v>
      </c>
      <c r="BN1015" s="19">
        <v>0</v>
      </c>
      <c r="BO1015" s="19">
        <v>0</v>
      </c>
      <c r="BP1015" s="19">
        <v>0</v>
      </c>
      <c r="BQ1015" s="19">
        <v>0</v>
      </c>
      <c r="BR1015" s="19">
        <v>0</v>
      </c>
      <c r="BS1015" s="19">
        <v>0</v>
      </c>
      <c r="BT1015" s="19">
        <v>0</v>
      </c>
      <c r="BU1015" s="19">
        <v>0</v>
      </c>
      <c r="BV1015" s="19">
        <v>0</v>
      </c>
      <c r="BW1015" s="19">
        <v>0</v>
      </c>
      <c r="BX1015" s="19">
        <v>0</v>
      </c>
      <c r="BY1015" s="19">
        <v>0</v>
      </c>
      <c r="BZ1015" s="19">
        <v>0</v>
      </c>
      <c r="CA1015" s="19">
        <v>0</v>
      </c>
      <c r="CB1015" s="19">
        <v>0</v>
      </c>
      <c r="CC1015" s="19">
        <v>0</v>
      </c>
      <c r="CD1015" s="19">
        <v>0</v>
      </c>
      <c r="CE1015" s="19">
        <v>0</v>
      </c>
      <c r="CF1015" s="19">
        <v>0</v>
      </c>
      <c r="CG1015" s="19">
        <v>0</v>
      </c>
      <c r="CH1015" s="19">
        <v>0</v>
      </c>
      <c r="CI1015" s="19">
        <v>0</v>
      </c>
      <c r="CJ1015" s="19">
        <v>0</v>
      </c>
      <c r="CK1015" s="19">
        <v>0</v>
      </c>
      <c r="CL1015" s="19">
        <v>0</v>
      </c>
      <c r="CM1015" s="19">
        <v>0</v>
      </c>
      <c r="CN1015" s="19">
        <v>0</v>
      </c>
      <c r="CO1015" s="19">
        <v>0</v>
      </c>
      <c r="CP1015" s="19">
        <v>0</v>
      </c>
      <c r="CQ1015" s="19">
        <v>0</v>
      </c>
      <c r="CR1015" s="19">
        <v>0</v>
      </c>
      <c r="CS1015" s="19">
        <v>0</v>
      </c>
      <c r="CT1015" s="19">
        <v>0</v>
      </c>
      <c r="CU1015" s="19">
        <v>0</v>
      </c>
      <c r="CV1015" s="19">
        <v>0</v>
      </c>
      <c r="CW1015" s="19">
        <v>0</v>
      </c>
      <c r="CX1015" s="19">
        <v>0</v>
      </c>
      <c r="CY1015" s="19">
        <v>0</v>
      </c>
      <c r="CZ1015" s="19">
        <v>0</v>
      </c>
      <c r="DA1015" s="19">
        <v>0</v>
      </c>
      <c r="DB1015" s="19">
        <v>0</v>
      </c>
      <c r="DC1015" s="19">
        <v>0</v>
      </c>
      <c r="DD1015" s="19">
        <v>0</v>
      </c>
      <c r="DE1015" s="19">
        <v>0</v>
      </c>
      <c r="DF1015" s="19">
        <v>0</v>
      </c>
      <c r="DG1015" s="19">
        <v>0</v>
      </c>
      <c r="DH1015" s="19">
        <v>0</v>
      </c>
      <c r="DI1015" s="19">
        <v>0</v>
      </c>
      <c r="DJ1015" s="19">
        <v>0</v>
      </c>
      <c r="DK1015" s="19">
        <v>0</v>
      </c>
      <c r="DL1015" s="19">
        <v>0</v>
      </c>
      <c r="DM1015" s="19">
        <v>0</v>
      </c>
      <c r="DN1015" s="19">
        <v>0</v>
      </c>
      <c r="DO1015" s="19">
        <v>0</v>
      </c>
      <c r="DP1015" s="19">
        <v>0</v>
      </c>
      <c r="DQ1015" s="19">
        <v>0</v>
      </c>
      <c r="DR1015" s="19">
        <v>0</v>
      </c>
      <c r="DS1015" s="19">
        <v>0</v>
      </c>
      <c r="DT1015" s="19">
        <v>0</v>
      </c>
      <c r="DU1015" s="19">
        <v>0</v>
      </c>
      <c r="DV1015" s="19">
        <v>0</v>
      </c>
      <c r="DW1015" s="19">
        <v>0</v>
      </c>
      <c r="DX1015" s="19">
        <v>0</v>
      </c>
      <c r="DY1015" s="19">
        <v>0</v>
      </c>
      <c r="DZ1015" s="19">
        <v>0</v>
      </c>
      <c r="EA1015" s="19">
        <v>0</v>
      </c>
      <c r="EB1015" s="19">
        <v>0</v>
      </c>
      <c r="EC1015" s="19">
        <v>0</v>
      </c>
      <c r="ED1015" s="19">
        <v>0</v>
      </c>
      <c r="EE1015" s="19">
        <v>0</v>
      </c>
      <c r="EF1015" s="19">
        <v>0</v>
      </c>
      <c r="EG1015" s="19">
        <v>0</v>
      </c>
      <c r="EH1015" s="19">
        <v>0</v>
      </c>
      <c r="EI1015" s="19">
        <v>0</v>
      </c>
      <c r="EJ1015" s="19">
        <v>0</v>
      </c>
      <c r="EK1015" s="19">
        <v>0</v>
      </c>
      <c r="EL1015" s="19">
        <v>0</v>
      </c>
      <c r="EM1015" s="19">
        <v>0</v>
      </c>
      <c r="EN1015" s="19">
        <v>0</v>
      </c>
      <c r="EO1015" s="19">
        <v>0</v>
      </c>
      <c r="EP1015" s="19">
        <v>0</v>
      </c>
      <c r="EQ1015" s="19">
        <v>0</v>
      </c>
      <c r="ER1015" s="19">
        <v>0</v>
      </c>
      <c r="ES1015" s="19">
        <v>0</v>
      </c>
      <c r="ET1015" s="19">
        <v>0</v>
      </c>
      <c r="EU1015" s="19">
        <v>0</v>
      </c>
      <c r="EV1015" s="19">
        <v>0</v>
      </c>
      <c r="EW1015" s="19">
        <v>0</v>
      </c>
      <c r="EX1015" s="19">
        <v>0</v>
      </c>
      <c r="EY1015" s="19">
        <v>0</v>
      </c>
      <c r="EZ1015" s="19">
        <v>0</v>
      </c>
      <c r="FA1015" s="19">
        <v>0</v>
      </c>
      <c r="FB1015" s="19">
        <v>0</v>
      </c>
      <c r="FC1015" s="19">
        <v>0</v>
      </c>
      <c r="FD1015" s="19">
        <v>0</v>
      </c>
      <c r="FE1015" s="19">
        <v>0</v>
      </c>
      <c r="FF1015" s="19">
        <v>0</v>
      </c>
      <c r="FG1015" s="19">
        <v>0</v>
      </c>
      <c r="FH1015" s="19">
        <v>0</v>
      </c>
      <c r="FI1015" s="19">
        <v>0</v>
      </c>
      <c r="FJ1015" s="19">
        <v>0</v>
      </c>
      <c r="FK1015" s="19">
        <v>0</v>
      </c>
      <c r="FL1015" s="19">
        <v>0</v>
      </c>
      <c r="FM1015" s="19">
        <v>0</v>
      </c>
      <c r="FN1015" s="19">
        <v>0</v>
      </c>
      <c r="FO1015" s="19">
        <v>0</v>
      </c>
      <c r="FP1015" s="19">
        <v>0</v>
      </c>
      <c r="FQ1015" s="19">
        <v>0</v>
      </c>
      <c r="FR1015" s="19">
        <v>0</v>
      </c>
    </row>
    <row r="1016" spans="2:174">
      <c r="E1016" s="99" t="s">
        <v>119</v>
      </c>
      <c r="Z1016" s="93"/>
      <c r="AA1016" s="93"/>
      <c r="AB1016" s="93"/>
      <c r="AC1016" s="93"/>
    </row>
    <row r="1017" spans="2:174">
      <c r="C1017" t="s">
        <v>646</v>
      </c>
      <c r="D1017" s="8" t="s">
        <v>119</v>
      </c>
      <c r="E1017" s="153">
        <f ca="1">I1017</f>
        <v>0</v>
      </c>
      <c r="F1017" s="185">
        <f ca="1">E1017</f>
        <v>0</v>
      </c>
      <c r="I1017" s="167">
        <f ca="1">SUM(J1017:FR1017)</f>
        <v>0</v>
      </c>
      <c r="J1017" s="18">
        <f t="shared" ref="J1017:AO1017" ca="1" si="2499">ABS(J1012-J1015)</f>
        <v>0</v>
      </c>
      <c r="K1017" s="18">
        <f t="shared" ca="1" si="2499"/>
        <v>0</v>
      </c>
      <c r="L1017" s="18">
        <f t="shared" ca="1" si="2499"/>
        <v>0</v>
      </c>
      <c r="M1017" s="18">
        <f t="shared" ca="1" si="2499"/>
        <v>0</v>
      </c>
      <c r="N1017" s="18">
        <f t="shared" ca="1" si="2499"/>
        <v>0</v>
      </c>
      <c r="O1017" s="18">
        <f t="shared" ca="1" si="2499"/>
        <v>0</v>
      </c>
      <c r="P1017" s="18">
        <f t="shared" ca="1" si="2499"/>
        <v>0</v>
      </c>
      <c r="Q1017" s="18">
        <f t="shared" ca="1" si="2499"/>
        <v>0</v>
      </c>
      <c r="R1017" s="18">
        <f t="shared" ca="1" si="2499"/>
        <v>0</v>
      </c>
      <c r="S1017" s="18">
        <f t="shared" ca="1" si="2499"/>
        <v>0</v>
      </c>
      <c r="T1017" s="18">
        <f t="shared" ca="1" si="2499"/>
        <v>0</v>
      </c>
      <c r="U1017" s="18">
        <f t="shared" ca="1" si="2499"/>
        <v>0</v>
      </c>
      <c r="V1017" s="18">
        <f t="shared" ca="1" si="2499"/>
        <v>0</v>
      </c>
      <c r="W1017" s="18">
        <f t="shared" ca="1" si="2499"/>
        <v>0</v>
      </c>
      <c r="X1017" s="18">
        <f t="shared" ca="1" si="2499"/>
        <v>0</v>
      </c>
      <c r="Y1017" s="18">
        <f t="shared" ca="1" si="2499"/>
        <v>0</v>
      </c>
      <c r="Z1017" s="18">
        <f t="shared" ca="1" si="2499"/>
        <v>0</v>
      </c>
      <c r="AA1017" s="18">
        <f t="shared" ca="1" si="2499"/>
        <v>0</v>
      </c>
      <c r="AB1017" s="18">
        <f t="shared" ca="1" si="2499"/>
        <v>0</v>
      </c>
      <c r="AC1017" s="18">
        <f t="shared" ca="1" si="2499"/>
        <v>0</v>
      </c>
      <c r="AD1017" s="18">
        <f t="shared" ca="1" si="2499"/>
        <v>0</v>
      </c>
      <c r="AE1017" s="18">
        <f t="shared" ca="1" si="2499"/>
        <v>0</v>
      </c>
      <c r="AF1017" s="18">
        <f t="shared" ca="1" si="2499"/>
        <v>0</v>
      </c>
      <c r="AG1017" s="18">
        <f t="shared" ca="1" si="2499"/>
        <v>0</v>
      </c>
      <c r="AH1017" s="18">
        <f t="shared" ca="1" si="2499"/>
        <v>0</v>
      </c>
      <c r="AI1017" s="18">
        <f t="shared" ca="1" si="2499"/>
        <v>0</v>
      </c>
      <c r="AJ1017" s="18">
        <f t="shared" ca="1" si="2499"/>
        <v>0</v>
      </c>
      <c r="AK1017" s="18">
        <f t="shared" ca="1" si="2499"/>
        <v>0</v>
      </c>
      <c r="AL1017" s="18">
        <f t="shared" ca="1" si="2499"/>
        <v>0</v>
      </c>
      <c r="AM1017" s="18">
        <f t="shared" ca="1" si="2499"/>
        <v>0</v>
      </c>
      <c r="AN1017" s="18">
        <f t="shared" ca="1" si="2499"/>
        <v>0</v>
      </c>
      <c r="AO1017" s="18">
        <f t="shared" ca="1" si="2499"/>
        <v>0</v>
      </c>
      <c r="AP1017" s="18">
        <f t="shared" ref="AP1017:BU1017" ca="1" si="2500">ABS(AP1012-AP1015)</f>
        <v>0</v>
      </c>
      <c r="AQ1017" s="18">
        <f t="shared" ca="1" si="2500"/>
        <v>0</v>
      </c>
      <c r="AR1017" s="18">
        <f t="shared" ca="1" si="2500"/>
        <v>0</v>
      </c>
      <c r="AS1017" s="18">
        <f t="shared" ca="1" si="2500"/>
        <v>0</v>
      </c>
      <c r="AT1017" s="18">
        <f t="shared" ca="1" si="2500"/>
        <v>0</v>
      </c>
      <c r="AU1017" s="18">
        <f t="shared" ca="1" si="2500"/>
        <v>0</v>
      </c>
      <c r="AV1017" s="18">
        <f t="shared" ca="1" si="2500"/>
        <v>0</v>
      </c>
      <c r="AW1017" s="18">
        <f t="shared" ca="1" si="2500"/>
        <v>0</v>
      </c>
      <c r="AX1017" s="18">
        <f t="shared" ca="1" si="2500"/>
        <v>0</v>
      </c>
      <c r="AY1017" s="18">
        <f t="shared" ca="1" si="2500"/>
        <v>0</v>
      </c>
      <c r="AZ1017" s="18">
        <f t="shared" ca="1" si="2500"/>
        <v>0</v>
      </c>
      <c r="BA1017" s="18">
        <f t="shared" ca="1" si="2500"/>
        <v>0</v>
      </c>
      <c r="BB1017" s="18">
        <f t="shared" ca="1" si="2500"/>
        <v>0</v>
      </c>
      <c r="BC1017" s="18">
        <f t="shared" ca="1" si="2500"/>
        <v>0</v>
      </c>
      <c r="BD1017" s="18">
        <f t="shared" ca="1" si="2500"/>
        <v>0</v>
      </c>
      <c r="BE1017" s="18">
        <f t="shared" ca="1" si="2500"/>
        <v>0</v>
      </c>
      <c r="BF1017" s="18">
        <f t="shared" ca="1" si="2500"/>
        <v>0</v>
      </c>
      <c r="BG1017" s="18">
        <f t="shared" ca="1" si="2500"/>
        <v>0</v>
      </c>
      <c r="BH1017" s="18">
        <f t="shared" ca="1" si="2500"/>
        <v>0</v>
      </c>
      <c r="BI1017" s="18">
        <f t="shared" ca="1" si="2500"/>
        <v>0</v>
      </c>
      <c r="BJ1017" s="18">
        <f t="shared" ca="1" si="2500"/>
        <v>0</v>
      </c>
      <c r="BK1017" s="18">
        <f t="shared" ca="1" si="2500"/>
        <v>0</v>
      </c>
      <c r="BL1017" s="18">
        <f t="shared" ca="1" si="2500"/>
        <v>0</v>
      </c>
      <c r="BM1017" s="18">
        <f t="shared" ca="1" si="2500"/>
        <v>0</v>
      </c>
      <c r="BN1017" s="18">
        <f t="shared" ca="1" si="2500"/>
        <v>0</v>
      </c>
      <c r="BO1017" s="18">
        <f t="shared" ca="1" si="2500"/>
        <v>0</v>
      </c>
      <c r="BP1017" s="18">
        <f t="shared" ca="1" si="2500"/>
        <v>0</v>
      </c>
      <c r="BQ1017" s="18">
        <f t="shared" ca="1" si="2500"/>
        <v>0</v>
      </c>
      <c r="BR1017" s="18">
        <f t="shared" ca="1" si="2500"/>
        <v>0</v>
      </c>
      <c r="BS1017" s="18">
        <f t="shared" ca="1" si="2500"/>
        <v>0</v>
      </c>
      <c r="BT1017" s="18">
        <f t="shared" ca="1" si="2500"/>
        <v>0</v>
      </c>
      <c r="BU1017" s="18">
        <f t="shared" ca="1" si="2500"/>
        <v>0</v>
      </c>
      <c r="BV1017" s="18">
        <f t="shared" ref="BV1017:DA1017" ca="1" si="2501">ABS(BV1012-BV1015)</f>
        <v>0</v>
      </c>
      <c r="BW1017" s="18">
        <f t="shared" ca="1" si="2501"/>
        <v>0</v>
      </c>
      <c r="BX1017" s="18">
        <f t="shared" ca="1" si="2501"/>
        <v>0</v>
      </c>
      <c r="BY1017" s="18">
        <f t="shared" ca="1" si="2501"/>
        <v>0</v>
      </c>
      <c r="BZ1017" s="18">
        <f t="shared" ca="1" si="2501"/>
        <v>0</v>
      </c>
      <c r="CA1017" s="18">
        <f t="shared" ca="1" si="2501"/>
        <v>0</v>
      </c>
      <c r="CB1017" s="18">
        <f t="shared" ca="1" si="2501"/>
        <v>0</v>
      </c>
      <c r="CC1017" s="18">
        <f t="shared" ca="1" si="2501"/>
        <v>0</v>
      </c>
      <c r="CD1017" s="18">
        <f t="shared" ca="1" si="2501"/>
        <v>0</v>
      </c>
      <c r="CE1017" s="18">
        <f t="shared" ca="1" si="2501"/>
        <v>0</v>
      </c>
      <c r="CF1017" s="18">
        <f t="shared" ca="1" si="2501"/>
        <v>0</v>
      </c>
      <c r="CG1017" s="18">
        <f t="shared" ca="1" si="2501"/>
        <v>0</v>
      </c>
      <c r="CH1017" s="18">
        <f t="shared" ca="1" si="2501"/>
        <v>0</v>
      </c>
      <c r="CI1017" s="18">
        <f t="shared" ca="1" si="2501"/>
        <v>0</v>
      </c>
      <c r="CJ1017" s="18">
        <f t="shared" ca="1" si="2501"/>
        <v>0</v>
      </c>
      <c r="CK1017" s="18">
        <f t="shared" ca="1" si="2501"/>
        <v>0</v>
      </c>
      <c r="CL1017" s="18">
        <f t="shared" ca="1" si="2501"/>
        <v>0</v>
      </c>
      <c r="CM1017" s="18">
        <f t="shared" ca="1" si="2501"/>
        <v>0</v>
      </c>
      <c r="CN1017" s="18">
        <f t="shared" ca="1" si="2501"/>
        <v>0</v>
      </c>
      <c r="CO1017" s="18">
        <f t="shared" ca="1" si="2501"/>
        <v>0</v>
      </c>
      <c r="CP1017" s="18">
        <f t="shared" ca="1" si="2501"/>
        <v>0</v>
      </c>
      <c r="CQ1017" s="18">
        <f t="shared" ca="1" si="2501"/>
        <v>0</v>
      </c>
      <c r="CR1017" s="18">
        <f t="shared" ca="1" si="2501"/>
        <v>0</v>
      </c>
      <c r="CS1017" s="18">
        <f t="shared" ca="1" si="2501"/>
        <v>0</v>
      </c>
      <c r="CT1017" s="18">
        <f t="shared" ca="1" si="2501"/>
        <v>0</v>
      </c>
      <c r="CU1017" s="18">
        <f t="shared" ca="1" si="2501"/>
        <v>0</v>
      </c>
      <c r="CV1017" s="18">
        <f t="shared" ca="1" si="2501"/>
        <v>0</v>
      </c>
      <c r="CW1017" s="18">
        <f t="shared" ca="1" si="2501"/>
        <v>0</v>
      </c>
      <c r="CX1017" s="18">
        <f t="shared" ca="1" si="2501"/>
        <v>0</v>
      </c>
      <c r="CY1017" s="18">
        <f t="shared" ca="1" si="2501"/>
        <v>0</v>
      </c>
      <c r="CZ1017" s="18">
        <f t="shared" ca="1" si="2501"/>
        <v>0</v>
      </c>
      <c r="DA1017" s="18">
        <f t="shared" ca="1" si="2501"/>
        <v>0</v>
      </c>
      <c r="DB1017" s="18">
        <f t="shared" ref="DB1017:EG1017" ca="1" si="2502">ABS(DB1012-DB1015)</f>
        <v>0</v>
      </c>
      <c r="DC1017" s="18">
        <f t="shared" ca="1" si="2502"/>
        <v>0</v>
      </c>
      <c r="DD1017" s="18">
        <f t="shared" ca="1" si="2502"/>
        <v>0</v>
      </c>
      <c r="DE1017" s="18">
        <f t="shared" ca="1" si="2502"/>
        <v>0</v>
      </c>
      <c r="DF1017" s="18">
        <f t="shared" ca="1" si="2502"/>
        <v>0</v>
      </c>
      <c r="DG1017" s="18">
        <f t="shared" ca="1" si="2502"/>
        <v>0</v>
      </c>
      <c r="DH1017" s="18">
        <f t="shared" ca="1" si="2502"/>
        <v>0</v>
      </c>
      <c r="DI1017" s="18">
        <f t="shared" ca="1" si="2502"/>
        <v>0</v>
      </c>
      <c r="DJ1017" s="18">
        <f t="shared" ca="1" si="2502"/>
        <v>0</v>
      </c>
      <c r="DK1017" s="18">
        <f t="shared" ca="1" si="2502"/>
        <v>0</v>
      </c>
      <c r="DL1017" s="18">
        <f t="shared" ca="1" si="2502"/>
        <v>0</v>
      </c>
      <c r="DM1017" s="18">
        <f t="shared" ca="1" si="2502"/>
        <v>0</v>
      </c>
      <c r="DN1017" s="18">
        <f t="shared" ca="1" si="2502"/>
        <v>0</v>
      </c>
      <c r="DO1017" s="18">
        <f t="shared" ca="1" si="2502"/>
        <v>0</v>
      </c>
      <c r="DP1017" s="18">
        <f t="shared" ca="1" si="2502"/>
        <v>0</v>
      </c>
      <c r="DQ1017" s="18">
        <f t="shared" ca="1" si="2502"/>
        <v>0</v>
      </c>
      <c r="DR1017" s="18">
        <f t="shared" ca="1" si="2502"/>
        <v>0</v>
      </c>
      <c r="DS1017" s="18">
        <f t="shared" ca="1" si="2502"/>
        <v>0</v>
      </c>
      <c r="DT1017" s="18">
        <f t="shared" ca="1" si="2502"/>
        <v>0</v>
      </c>
      <c r="DU1017" s="18">
        <f t="shared" ca="1" si="2502"/>
        <v>0</v>
      </c>
      <c r="DV1017" s="18">
        <f t="shared" ca="1" si="2502"/>
        <v>0</v>
      </c>
      <c r="DW1017" s="18">
        <f t="shared" ca="1" si="2502"/>
        <v>0</v>
      </c>
      <c r="DX1017" s="18">
        <f t="shared" ca="1" si="2502"/>
        <v>0</v>
      </c>
      <c r="DY1017" s="18">
        <f t="shared" ca="1" si="2502"/>
        <v>0</v>
      </c>
      <c r="DZ1017" s="18">
        <f t="shared" ca="1" si="2502"/>
        <v>0</v>
      </c>
      <c r="EA1017" s="18">
        <f t="shared" ca="1" si="2502"/>
        <v>0</v>
      </c>
      <c r="EB1017" s="18">
        <f t="shared" ca="1" si="2502"/>
        <v>0</v>
      </c>
      <c r="EC1017" s="18">
        <f t="shared" ca="1" si="2502"/>
        <v>0</v>
      </c>
      <c r="ED1017" s="18">
        <f t="shared" ca="1" si="2502"/>
        <v>0</v>
      </c>
      <c r="EE1017" s="18">
        <f t="shared" ca="1" si="2502"/>
        <v>0</v>
      </c>
      <c r="EF1017" s="18">
        <f t="shared" ca="1" si="2502"/>
        <v>0</v>
      </c>
      <c r="EG1017" s="18">
        <f t="shared" ca="1" si="2502"/>
        <v>0</v>
      </c>
      <c r="EH1017" s="18">
        <f t="shared" ref="EH1017:FM1017" ca="1" si="2503">ABS(EH1012-EH1015)</f>
        <v>0</v>
      </c>
      <c r="EI1017" s="18">
        <f t="shared" ca="1" si="2503"/>
        <v>0</v>
      </c>
      <c r="EJ1017" s="18">
        <f t="shared" ca="1" si="2503"/>
        <v>0</v>
      </c>
      <c r="EK1017" s="18">
        <f t="shared" ca="1" si="2503"/>
        <v>0</v>
      </c>
      <c r="EL1017" s="18">
        <f t="shared" ca="1" si="2503"/>
        <v>0</v>
      </c>
      <c r="EM1017" s="18">
        <f t="shared" ca="1" si="2503"/>
        <v>0</v>
      </c>
      <c r="EN1017" s="18">
        <f t="shared" ca="1" si="2503"/>
        <v>0</v>
      </c>
      <c r="EO1017" s="18">
        <f t="shared" ca="1" si="2503"/>
        <v>0</v>
      </c>
      <c r="EP1017" s="18">
        <f t="shared" ca="1" si="2503"/>
        <v>0</v>
      </c>
      <c r="EQ1017" s="18">
        <f t="shared" ca="1" si="2503"/>
        <v>0</v>
      </c>
      <c r="ER1017" s="18">
        <f t="shared" ca="1" si="2503"/>
        <v>0</v>
      </c>
      <c r="ES1017" s="18">
        <f t="shared" ca="1" si="2503"/>
        <v>0</v>
      </c>
      <c r="ET1017" s="18">
        <f t="shared" ca="1" si="2503"/>
        <v>0</v>
      </c>
      <c r="EU1017" s="18">
        <f t="shared" ca="1" si="2503"/>
        <v>0</v>
      </c>
      <c r="EV1017" s="18">
        <f t="shared" ca="1" si="2503"/>
        <v>0</v>
      </c>
      <c r="EW1017" s="18">
        <f t="shared" ca="1" si="2503"/>
        <v>0</v>
      </c>
      <c r="EX1017" s="18">
        <f t="shared" ca="1" si="2503"/>
        <v>0</v>
      </c>
      <c r="EY1017" s="18">
        <f t="shared" ca="1" si="2503"/>
        <v>0</v>
      </c>
      <c r="EZ1017" s="18">
        <f t="shared" ca="1" si="2503"/>
        <v>0</v>
      </c>
      <c r="FA1017" s="18">
        <f t="shared" ca="1" si="2503"/>
        <v>0</v>
      </c>
      <c r="FB1017" s="18">
        <f t="shared" ca="1" si="2503"/>
        <v>0</v>
      </c>
      <c r="FC1017" s="18">
        <f t="shared" ca="1" si="2503"/>
        <v>0</v>
      </c>
      <c r="FD1017" s="18">
        <f t="shared" ca="1" si="2503"/>
        <v>0</v>
      </c>
      <c r="FE1017" s="18">
        <f t="shared" ca="1" si="2503"/>
        <v>0</v>
      </c>
      <c r="FF1017" s="18">
        <f t="shared" ca="1" si="2503"/>
        <v>0</v>
      </c>
      <c r="FG1017" s="18">
        <f t="shared" ca="1" si="2503"/>
        <v>0</v>
      </c>
      <c r="FH1017" s="18">
        <f t="shared" ca="1" si="2503"/>
        <v>0</v>
      </c>
      <c r="FI1017" s="18">
        <f t="shared" ca="1" si="2503"/>
        <v>0</v>
      </c>
      <c r="FJ1017" s="18">
        <f t="shared" ca="1" si="2503"/>
        <v>0</v>
      </c>
      <c r="FK1017" s="18">
        <f t="shared" ca="1" si="2503"/>
        <v>0</v>
      </c>
      <c r="FL1017" s="18">
        <f t="shared" ca="1" si="2503"/>
        <v>0</v>
      </c>
      <c r="FM1017" s="18">
        <f t="shared" ca="1" si="2503"/>
        <v>0</v>
      </c>
      <c r="FN1017" s="18">
        <f ca="1">ABS(FN1012-FN1015)</f>
        <v>0</v>
      </c>
      <c r="FO1017" s="18">
        <f ca="1">ABS(FO1012-FO1015)</f>
        <v>0</v>
      </c>
      <c r="FP1017" s="18">
        <f ca="1">ABS(FP1012-FP1015)</f>
        <v>0</v>
      </c>
      <c r="FQ1017" s="18">
        <f ca="1">ABS(FQ1012-FQ1015)</f>
        <v>0</v>
      </c>
      <c r="FR1017" s="18">
        <f ca="1">ABS(FR1012-FR1015)</f>
        <v>0</v>
      </c>
    </row>
    <row r="1018" spans="2:174"/>
    <row r="1019" spans="2:174">
      <c r="B1019" s="5" t="s">
        <v>915</v>
      </c>
      <c r="C1019" s="4"/>
      <c r="D1019" s="7"/>
      <c r="E1019" s="4"/>
      <c r="F1019" s="4"/>
      <c r="G1019" s="7"/>
      <c r="H1019" s="7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4"/>
      <c r="AG1019" s="4"/>
      <c r="AH1019" s="4"/>
      <c r="AI1019" s="4"/>
      <c r="AJ1019" s="4"/>
      <c r="AK1019" s="4"/>
      <c r="AL1019" s="4"/>
      <c r="AM1019" s="4"/>
      <c r="AN1019" s="4"/>
      <c r="AO1019" s="4"/>
      <c r="AP1019" s="4"/>
      <c r="AQ1019" s="4"/>
      <c r="AR1019" s="4"/>
      <c r="AS1019" s="4"/>
      <c r="AT1019" s="4"/>
      <c r="AU1019" s="4"/>
      <c r="AV1019" s="4"/>
      <c r="AW1019" s="4"/>
      <c r="AX1019" s="4"/>
      <c r="AY1019" s="4"/>
      <c r="AZ1019" s="4"/>
      <c r="BA1019" s="4"/>
      <c r="BB1019" s="4"/>
      <c r="BC1019" s="4"/>
      <c r="BD1019" s="4"/>
      <c r="BE1019" s="4"/>
      <c r="BF1019" s="4"/>
      <c r="BG1019" s="4"/>
      <c r="BH1019" s="4"/>
      <c r="BI1019" s="4"/>
      <c r="BJ1019" s="4"/>
      <c r="BK1019" s="4"/>
      <c r="BL1019" s="4"/>
      <c r="BM1019" s="4"/>
      <c r="BN1019" s="4"/>
      <c r="BO1019" s="4"/>
      <c r="BP1019" s="4"/>
      <c r="BQ1019" s="4"/>
      <c r="BR1019" s="4"/>
      <c r="BS1019" s="4"/>
      <c r="BT1019" s="4"/>
      <c r="BU1019" s="4"/>
      <c r="BV1019" s="4"/>
      <c r="BW1019" s="4"/>
      <c r="BX1019" s="4"/>
      <c r="BY1019" s="4"/>
      <c r="BZ1019" s="4"/>
      <c r="CA1019" s="4"/>
      <c r="CB1019" s="4"/>
      <c r="CC1019" s="4"/>
      <c r="CD1019" s="4"/>
      <c r="CE1019" s="4"/>
      <c r="CF1019" s="4"/>
      <c r="CG1019" s="4"/>
      <c r="CH1019" s="4"/>
      <c r="CI1019" s="4"/>
      <c r="CJ1019" s="4"/>
      <c r="CK1019" s="4"/>
      <c r="CL1019" s="4"/>
      <c r="CM1019" s="4"/>
      <c r="CN1019" s="4"/>
      <c r="CO1019" s="4"/>
      <c r="CP1019" s="4"/>
      <c r="CQ1019" s="4"/>
      <c r="CR1019" s="4"/>
      <c r="CS1019" s="4"/>
      <c r="CT1019" s="4"/>
      <c r="CU1019" s="4"/>
      <c r="CV1019" s="4"/>
      <c r="CW1019" s="4"/>
      <c r="CX1019" s="4"/>
      <c r="CY1019" s="4"/>
      <c r="CZ1019" s="4"/>
      <c r="DA1019" s="4"/>
      <c r="DB1019" s="4"/>
      <c r="DC1019" s="4"/>
      <c r="DD1019" s="4"/>
      <c r="DE1019" s="4"/>
      <c r="DF1019" s="4"/>
      <c r="DG1019" s="4"/>
      <c r="DH1019" s="4"/>
      <c r="DI1019" s="4"/>
      <c r="DJ1019" s="4"/>
      <c r="DK1019" s="4"/>
      <c r="DL1019" s="4"/>
      <c r="DM1019" s="4"/>
      <c r="DN1019" s="4"/>
      <c r="DO1019" s="4"/>
      <c r="DP1019" s="4"/>
      <c r="DQ1019" s="4"/>
      <c r="DR1019" s="4"/>
      <c r="DS1019" s="4"/>
      <c r="DT1019" s="4"/>
      <c r="DU1019" s="4"/>
      <c r="DV1019" s="4"/>
      <c r="DW1019" s="4"/>
      <c r="DX1019" s="4"/>
      <c r="DY1019" s="4"/>
      <c r="DZ1019" s="4"/>
      <c r="EA1019" s="4"/>
      <c r="EB1019" s="4"/>
      <c r="EC1019" s="4"/>
      <c r="ED1019" s="4"/>
      <c r="EE1019" s="4"/>
      <c r="EF1019" s="4"/>
      <c r="EG1019" s="4"/>
      <c r="EH1019" s="4"/>
      <c r="EI1019" s="4"/>
      <c r="EJ1019" s="4"/>
      <c r="EK1019" s="4"/>
      <c r="EL1019" s="4"/>
      <c r="EM1019" s="4"/>
      <c r="EN1019" s="4"/>
      <c r="EO1019" s="4"/>
      <c r="EP1019" s="4"/>
      <c r="EQ1019" s="4"/>
      <c r="ER1019" s="4"/>
      <c r="ES1019" s="4"/>
      <c r="ET1019" s="4"/>
      <c r="EU1019" s="4"/>
      <c r="EV1019" s="4"/>
      <c r="EW1019" s="4"/>
      <c r="EX1019" s="4"/>
      <c r="EY1019" s="4"/>
      <c r="EZ1019" s="4"/>
      <c r="FA1019" s="4"/>
      <c r="FB1019" s="4"/>
      <c r="FC1019" s="4"/>
      <c r="FD1019" s="4"/>
      <c r="FE1019" s="4"/>
      <c r="FF1019" s="4"/>
      <c r="FG1019" s="4"/>
      <c r="FH1019" s="4"/>
      <c r="FI1019" s="4"/>
      <c r="FJ1019" s="4"/>
      <c r="FK1019" s="4"/>
      <c r="FL1019" s="4"/>
      <c r="FM1019" s="4"/>
      <c r="FN1019" s="4"/>
      <c r="FO1019" s="4"/>
      <c r="FP1019" s="4"/>
      <c r="FQ1019" s="4"/>
      <c r="FR1019" s="4"/>
    </row>
    <row r="1020" spans="2:174"/>
    <row r="1021" spans="2:174">
      <c r="C1021" t="s">
        <v>924</v>
      </c>
      <c r="D1021" s="144" t="s">
        <v>86</v>
      </c>
      <c r="E1021" s="347" cm="1">
        <f t="array" ref="E1021">INDEX(Assumptions!$G598:$H598,$A$1)</f>
        <v>1</v>
      </c>
      <c r="F1021" cm="1">
        <f t="array" ref="F1021">INDEX(Assumptions!$G598:$H598,$A$1)</f>
        <v>1</v>
      </c>
    </row>
    <row r="1022" spans="2:174"/>
    <row r="1023" spans="2:174">
      <c r="C1023" s="157"/>
      <c r="E1023" s="142" t="s">
        <v>413</v>
      </c>
      <c r="F1023" s="142" t="s">
        <v>146</v>
      </c>
      <c r="J1023" s="27"/>
      <c r="K1023" s="27"/>
      <c r="L1023" s="27"/>
      <c r="M1023" s="27"/>
      <c r="N1023" s="27"/>
      <c r="O1023" s="27"/>
      <c r="P1023" s="27"/>
      <c r="Q1023" s="27"/>
      <c r="R1023" s="27"/>
      <c r="S1023" s="27"/>
      <c r="T1023" s="27"/>
      <c r="U1023" s="27"/>
      <c r="V1023" s="27"/>
      <c r="W1023" s="27"/>
      <c r="X1023" s="27"/>
      <c r="Y1023" s="27"/>
      <c r="Z1023" s="27"/>
      <c r="AA1023" s="27"/>
      <c r="AB1023" s="27"/>
      <c r="AC1023" s="27"/>
      <c r="AD1023" s="27"/>
      <c r="AE1023" s="27"/>
      <c r="AF1023" s="27"/>
      <c r="AG1023" s="27"/>
      <c r="AH1023" s="27"/>
      <c r="AI1023" s="27"/>
      <c r="AJ1023" s="27"/>
      <c r="AK1023" s="27"/>
      <c r="AL1023" s="27"/>
      <c r="AM1023" s="27"/>
      <c r="AN1023" s="27"/>
      <c r="AO1023" s="27"/>
      <c r="AP1023" s="27"/>
      <c r="AQ1023" s="27"/>
      <c r="AR1023" s="27"/>
      <c r="AS1023" s="27"/>
      <c r="AT1023" s="27"/>
      <c r="AU1023" s="27"/>
      <c r="AV1023" s="27"/>
      <c r="AW1023" s="27"/>
      <c r="AX1023" s="27"/>
      <c r="AY1023" s="27"/>
      <c r="AZ1023" s="27"/>
      <c r="BA1023" s="27"/>
      <c r="BB1023" s="27"/>
      <c r="BC1023" s="27"/>
      <c r="BD1023" s="27"/>
      <c r="BE1023" s="27"/>
      <c r="BF1023" s="27"/>
      <c r="BG1023" s="27"/>
      <c r="BH1023" s="27"/>
      <c r="BI1023" s="27"/>
      <c r="BJ1023" s="27"/>
      <c r="BK1023" s="27"/>
      <c r="BL1023" s="27"/>
      <c r="BM1023" s="27"/>
      <c r="BN1023" s="27"/>
      <c r="BO1023" s="27"/>
      <c r="BP1023" s="27"/>
      <c r="BQ1023" s="27"/>
      <c r="BR1023" s="27"/>
      <c r="BS1023" s="27"/>
      <c r="BT1023" s="27"/>
      <c r="BU1023" s="27"/>
      <c r="BV1023" s="27"/>
      <c r="BW1023" s="27"/>
      <c r="BX1023" s="27"/>
      <c r="BY1023" s="27"/>
      <c r="BZ1023" s="27"/>
      <c r="CA1023" s="27"/>
      <c r="CB1023" s="27"/>
      <c r="CC1023" s="27"/>
      <c r="CD1023" s="27"/>
      <c r="CE1023" s="27"/>
      <c r="CF1023" s="27"/>
      <c r="CG1023" s="27"/>
      <c r="CH1023" s="27"/>
      <c r="CI1023" s="27"/>
      <c r="CJ1023" s="27"/>
      <c r="CK1023" s="27"/>
      <c r="CL1023" s="27"/>
      <c r="CM1023" s="27"/>
      <c r="CN1023" s="27"/>
      <c r="CO1023" s="27"/>
      <c r="CP1023" s="27"/>
      <c r="CQ1023" s="27"/>
      <c r="CR1023" s="27"/>
      <c r="CS1023" s="27"/>
      <c r="CT1023" s="27"/>
      <c r="CU1023" s="27"/>
      <c r="CV1023" s="27"/>
      <c r="CW1023" s="27"/>
      <c r="CX1023" s="27"/>
      <c r="CY1023" s="27"/>
      <c r="CZ1023" s="27"/>
      <c r="DA1023" s="27"/>
      <c r="DB1023" s="27"/>
      <c r="DC1023" s="27"/>
      <c r="DD1023" s="27"/>
      <c r="DE1023" s="27"/>
      <c r="DF1023" s="27"/>
      <c r="DG1023" s="27"/>
      <c r="DH1023" s="27"/>
      <c r="DI1023" s="27"/>
      <c r="DJ1023" s="27"/>
      <c r="DK1023" s="27"/>
      <c r="DL1023" s="27"/>
      <c r="DM1023" s="27"/>
      <c r="DN1023" s="27"/>
      <c r="DO1023" s="27"/>
      <c r="DP1023" s="27"/>
      <c r="DQ1023" s="27"/>
      <c r="DR1023" s="27"/>
      <c r="DS1023" s="27"/>
      <c r="DT1023" s="27"/>
      <c r="DU1023" s="27"/>
      <c r="DV1023" s="27"/>
      <c r="DW1023" s="27"/>
      <c r="DX1023" s="27"/>
      <c r="DY1023" s="27"/>
      <c r="DZ1023" s="27"/>
      <c r="EA1023" s="27"/>
      <c r="EB1023" s="27"/>
      <c r="EC1023" s="27"/>
      <c r="ED1023" s="27"/>
      <c r="EE1023" s="27"/>
      <c r="EF1023" s="27"/>
      <c r="EG1023" s="27"/>
      <c r="EH1023" s="27"/>
      <c r="EI1023" s="27"/>
      <c r="EJ1023" s="27"/>
      <c r="EK1023" s="27"/>
      <c r="EL1023" s="27"/>
      <c r="EM1023" s="27"/>
      <c r="EN1023" s="27"/>
      <c r="EO1023" s="27"/>
      <c r="EP1023" s="27"/>
      <c r="EQ1023" s="27"/>
      <c r="ER1023" s="27"/>
      <c r="ES1023" s="27"/>
      <c r="ET1023" s="27"/>
      <c r="EU1023" s="27"/>
      <c r="EV1023" s="27"/>
      <c r="EW1023" s="27"/>
      <c r="EX1023" s="27"/>
      <c r="EY1023" s="27"/>
      <c r="EZ1023" s="27"/>
      <c r="FA1023" s="27"/>
      <c r="FB1023" s="27"/>
      <c r="FC1023" s="27"/>
      <c r="FD1023" s="27"/>
      <c r="FE1023" s="27"/>
      <c r="FF1023" s="27"/>
      <c r="FG1023" s="27"/>
      <c r="FH1023" s="27"/>
      <c r="FI1023" s="27"/>
      <c r="FJ1023" s="27"/>
      <c r="FK1023" s="27"/>
      <c r="FL1023" s="27"/>
      <c r="FM1023" s="27"/>
      <c r="FN1023" s="27"/>
      <c r="FO1023" s="27"/>
      <c r="FP1023" s="27"/>
      <c r="FQ1023" s="27"/>
      <c r="FR1023" s="27"/>
    </row>
    <row r="1024" spans="2:174">
      <c r="C1024" t="s">
        <v>481</v>
      </c>
      <c r="D1024" s="144" t="s">
        <v>15</v>
      </c>
      <c r="E1024" s="134" cm="1">
        <f t="array" ref="E1024">INDEX(Assumptions!$G601:$H601, $A$1)</f>
        <v>46935</v>
      </c>
      <c r="F1024" s="134" cm="1">
        <f t="array" ref="F1024">INDEX(Assumptions!$G603:$H603, $A$1)</f>
        <v>53508</v>
      </c>
      <c r="J1024" s="27">
        <f>MAX(0,(MIN($F1024,J$5)-MAX($E1024,J$4)+1)/J$8)+((($E1024-$F1024+1)/J$8)*($E1024&gt;J$4)*($F1024&lt;J$5))</f>
        <v>0</v>
      </c>
      <c r="K1024" s="27">
        <f t="shared" ref="K1024:BV1024" si="2504">MAX(0,(MIN($F1024,K$5)-MAX($E1024,K$4)+1)/K$8)+((($E1024-$F1024+1)/K$8)*($E1024&gt;K$4)*($F1024&lt;K$5))</f>
        <v>0</v>
      </c>
      <c r="L1024" s="27">
        <f>MAX(0,(MIN($F1024,L$5)-MAX($E1024,L$4)+1)/L$8)+((($E1024-$F1024+1)/L$8)*($E1024&gt;L$4)*($F1024&lt;L$5))</f>
        <v>0</v>
      </c>
      <c r="M1024" s="27">
        <f t="shared" si="2504"/>
        <v>0</v>
      </c>
      <c r="N1024" s="27">
        <f t="shared" si="2504"/>
        <v>0</v>
      </c>
      <c r="O1024" s="27">
        <f t="shared" si="2504"/>
        <v>0</v>
      </c>
      <c r="P1024" s="27">
        <f t="shared" si="2504"/>
        <v>0</v>
      </c>
      <c r="Q1024" s="27">
        <f t="shared" si="2504"/>
        <v>0</v>
      </c>
      <c r="R1024" s="27">
        <f t="shared" si="2504"/>
        <v>0</v>
      </c>
      <c r="S1024" s="27">
        <f t="shared" si="2504"/>
        <v>0</v>
      </c>
      <c r="T1024" s="27">
        <f t="shared" si="2504"/>
        <v>0</v>
      </c>
      <c r="U1024" s="27">
        <f t="shared" si="2504"/>
        <v>0</v>
      </c>
      <c r="V1024" s="27">
        <f t="shared" si="2504"/>
        <v>0</v>
      </c>
      <c r="W1024" s="27">
        <f t="shared" si="2504"/>
        <v>0</v>
      </c>
      <c r="X1024" s="27">
        <f t="shared" si="2504"/>
        <v>0</v>
      </c>
      <c r="Y1024" s="27">
        <f t="shared" si="2504"/>
        <v>0</v>
      </c>
      <c r="Z1024" s="27">
        <f t="shared" si="2504"/>
        <v>0</v>
      </c>
      <c r="AA1024" s="27">
        <f t="shared" si="2504"/>
        <v>0</v>
      </c>
      <c r="AB1024" s="27">
        <f t="shared" si="2504"/>
        <v>0</v>
      </c>
      <c r="AC1024" s="27">
        <f t="shared" si="2504"/>
        <v>0</v>
      </c>
      <c r="AD1024" s="27">
        <f t="shared" si="2504"/>
        <v>0</v>
      </c>
      <c r="AE1024" s="27">
        <f t="shared" si="2504"/>
        <v>0</v>
      </c>
      <c r="AF1024" s="27">
        <f t="shared" si="2504"/>
        <v>1</v>
      </c>
      <c r="AG1024" s="27">
        <f t="shared" si="2504"/>
        <v>1</v>
      </c>
      <c r="AH1024" s="27">
        <f t="shared" si="2504"/>
        <v>1</v>
      </c>
      <c r="AI1024" s="27">
        <f t="shared" si="2504"/>
        <v>1</v>
      </c>
      <c r="AJ1024" s="27">
        <f t="shared" si="2504"/>
        <v>1</v>
      </c>
      <c r="AK1024" s="27">
        <f t="shared" si="2504"/>
        <v>1</v>
      </c>
      <c r="AL1024" s="27">
        <f t="shared" si="2504"/>
        <v>1</v>
      </c>
      <c r="AM1024" s="27">
        <f t="shared" si="2504"/>
        <v>1</v>
      </c>
      <c r="AN1024" s="27">
        <f t="shared" si="2504"/>
        <v>1</v>
      </c>
      <c r="AO1024" s="27">
        <f t="shared" si="2504"/>
        <v>1</v>
      </c>
      <c r="AP1024" s="27">
        <f t="shared" si="2504"/>
        <v>1</v>
      </c>
      <c r="AQ1024" s="27">
        <f t="shared" si="2504"/>
        <v>1</v>
      </c>
      <c r="AR1024" s="27">
        <f t="shared" si="2504"/>
        <v>1</v>
      </c>
      <c r="AS1024" s="27">
        <f t="shared" si="2504"/>
        <v>1</v>
      </c>
      <c r="AT1024" s="27">
        <f t="shared" si="2504"/>
        <v>1</v>
      </c>
      <c r="AU1024" s="27">
        <f t="shared" si="2504"/>
        <v>1</v>
      </c>
      <c r="AV1024" s="27">
        <f t="shared" si="2504"/>
        <v>1</v>
      </c>
      <c r="AW1024" s="27">
        <f t="shared" si="2504"/>
        <v>1</v>
      </c>
      <c r="AX1024" s="27">
        <f t="shared" si="2504"/>
        <v>1</v>
      </c>
      <c r="AY1024" s="27">
        <f t="shared" si="2504"/>
        <v>1</v>
      </c>
      <c r="AZ1024" s="27">
        <f t="shared" si="2504"/>
        <v>1</v>
      </c>
      <c r="BA1024" s="27">
        <f t="shared" si="2504"/>
        <v>1</v>
      </c>
      <c r="BB1024" s="27">
        <f t="shared" si="2504"/>
        <v>1</v>
      </c>
      <c r="BC1024" s="27">
        <f t="shared" si="2504"/>
        <v>1</v>
      </c>
      <c r="BD1024" s="27">
        <f t="shared" si="2504"/>
        <v>1</v>
      </c>
      <c r="BE1024" s="27">
        <f t="shared" si="2504"/>
        <v>1</v>
      </c>
      <c r="BF1024" s="27">
        <f t="shared" si="2504"/>
        <v>1</v>
      </c>
      <c r="BG1024" s="27">
        <f t="shared" si="2504"/>
        <v>1</v>
      </c>
      <c r="BH1024" s="27">
        <f t="shared" si="2504"/>
        <v>1</v>
      </c>
      <c r="BI1024" s="27">
        <f t="shared" si="2504"/>
        <v>1</v>
      </c>
      <c r="BJ1024" s="27">
        <f t="shared" si="2504"/>
        <v>1</v>
      </c>
      <c r="BK1024" s="27">
        <f t="shared" si="2504"/>
        <v>1</v>
      </c>
      <c r="BL1024" s="27">
        <f t="shared" si="2504"/>
        <v>1</v>
      </c>
      <c r="BM1024" s="27">
        <f t="shared" si="2504"/>
        <v>1</v>
      </c>
      <c r="BN1024" s="27">
        <f t="shared" si="2504"/>
        <v>1</v>
      </c>
      <c r="BO1024" s="27">
        <f t="shared" si="2504"/>
        <v>1</v>
      </c>
      <c r="BP1024" s="27">
        <f t="shared" si="2504"/>
        <v>1</v>
      </c>
      <c r="BQ1024" s="27">
        <f t="shared" si="2504"/>
        <v>1</v>
      </c>
      <c r="BR1024" s="27">
        <f t="shared" si="2504"/>
        <v>1</v>
      </c>
      <c r="BS1024" s="27">
        <f t="shared" si="2504"/>
        <v>1</v>
      </c>
      <c r="BT1024" s="27">
        <f t="shared" si="2504"/>
        <v>1</v>
      </c>
      <c r="BU1024" s="27">
        <f t="shared" si="2504"/>
        <v>1</v>
      </c>
      <c r="BV1024" s="27">
        <f t="shared" si="2504"/>
        <v>1</v>
      </c>
      <c r="BW1024" s="27">
        <f t="shared" ref="BW1024:EH1024" si="2505">MAX(0,(MIN($F1024,BW$5)-MAX($E1024,BW$4)+1)/BW$8)+((($E1024-$F1024+1)/BW$8)*($E1024&gt;BW$4)*($F1024&lt;BW$5))</f>
        <v>1</v>
      </c>
      <c r="BX1024" s="27">
        <f t="shared" si="2505"/>
        <v>1</v>
      </c>
      <c r="BY1024" s="27">
        <f t="shared" si="2505"/>
        <v>1</v>
      </c>
      <c r="BZ1024" s="27">
        <f t="shared" si="2505"/>
        <v>1</v>
      </c>
      <c r="CA1024" s="27">
        <f t="shared" si="2505"/>
        <v>1</v>
      </c>
      <c r="CB1024" s="27">
        <f t="shared" si="2505"/>
        <v>1</v>
      </c>
      <c r="CC1024" s="27">
        <f t="shared" si="2505"/>
        <v>1</v>
      </c>
      <c r="CD1024" s="27">
        <f t="shared" si="2505"/>
        <v>1</v>
      </c>
      <c r="CE1024" s="27">
        <f t="shared" si="2505"/>
        <v>1</v>
      </c>
      <c r="CF1024" s="27">
        <f t="shared" si="2505"/>
        <v>1</v>
      </c>
      <c r="CG1024" s="27">
        <f t="shared" si="2505"/>
        <v>1</v>
      </c>
      <c r="CH1024" s="27">
        <f t="shared" si="2505"/>
        <v>1</v>
      </c>
      <c r="CI1024" s="27">
        <f t="shared" si="2505"/>
        <v>1</v>
      </c>
      <c r="CJ1024" s="27">
        <f t="shared" si="2505"/>
        <v>1</v>
      </c>
      <c r="CK1024" s="27">
        <f t="shared" si="2505"/>
        <v>1</v>
      </c>
      <c r="CL1024" s="27">
        <f t="shared" si="2505"/>
        <v>1</v>
      </c>
      <c r="CM1024" s="27">
        <f t="shared" si="2505"/>
        <v>1</v>
      </c>
      <c r="CN1024" s="27">
        <f t="shared" si="2505"/>
        <v>1</v>
      </c>
      <c r="CO1024" s="27">
        <f t="shared" si="2505"/>
        <v>1</v>
      </c>
      <c r="CP1024" s="27">
        <f t="shared" si="2505"/>
        <v>1</v>
      </c>
      <c r="CQ1024" s="27">
        <f t="shared" si="2505"/>
        <v>1</v>
      </c>
      <c r="CR1024" s="27">
        <f t="shared" si="2505"/>
        <v>1</v>
      </c>
      <c r="CS1024" s="27">
        <f t="shared" si="2505"/>
        <v>1</v>
      </c>
      <c r="CT1024" s="27">
        <f t="shared" si="2505"/>
        <v>1</v>
      </c>
      <c r="CU1024" s="27">
        <f t="shared" si="2505"/>
        <v>1</v>
      </c>
      <c r="CV1024" s="27">
        <f t="shared" si="2505"/>
        <v>1</v>
      </c>
      <c r="CW1024" s="27">
        <f t="shared" si="2505"/>
        <v>1</v>
      </c>
      <c r="CX1024" s="27">
        <f t="shared" si="2505"/>
        <v>1</v>
      </c>
      <c r="CY1024" s="27">
        <f t="shared" si="2505"/>
        <v>1</v>
      </c>
      <c r="CZ1024" s="27">
        <f t="shared" si="2505"/>
        <v>0</v>
      </c>
      <c r="DA1024" s="27">
        <f t="shared" si="2505"/>
        <v>0</v>
      </c>
      <c r="DB1024" s="27">
        <f t="shared" si="2505"/>
        <v>0</v>
      </c>
      <c r="DC1024" s="27">
        <f t="shared" si="2505"/>
        <v>0</v>
      </c>
      <c r="DD1024" s="27">
        <f t="shared" si="2505"/>
        <v>0</v>
      </c>
      <c r="DE1024" s="27">
        <f t="shared" si="2505"/>
        <v>0</v>
      </c>
      <c r="DF1024" s="27">
        <f t="shared" si="2505"/>
        <v>0</v>
      </c>
      <c r="DG1024" s="27">
        <f t="shared" si="2505"/>
        <v>0</v>
      </c>
      <c r="DH1024" s="27">
        <f t="shared" si="2505"/>
        <v>0</v>
      </c>
      <c r="DI1024" s="27">
        <f t="shared" si="2505"/>
        <v>0</v>
      </c>
      <c r="DJ1024" s="27">
        <f t="shared" si="2505"/>
        <v>0</v>
      </c>
      <c r="DK1024" s="27">
        <f t="shared" si="2505"/>
        <v>0</v>
      </c>
      <c r="DL1024" s="27">
        <f t="shared" si="2505"/>
        <v>0</v>
      </c>
      <c r="DM1024" s="27">
        <f t="shared" si="2505"/>
        <v>0</v>
      </c>
      <c r="DN1024" s="27">
        <f t="shared" si="2505"/>
        <v>0</v>
      </c>
      <c r="DO1024" s="27">
        <f t="shared" si="2505"/>
        <v>0</v>
      </c>
      <c r="DP1024" s="27">
        <f t="shared" si="2505"/>
        <v>0</v>
      </c>
      <c r="DQ1024" s="27">
        <f t="shared" si="2505"/>
        <v>0</v>
      </c>
      <c r="DR1024" s="27">
        <f t="shared" si="2505"/>
        <v>0</v>
      </c>
      <c r="DS1024" s="27">
        <f t="shared" si="2505"/>
        <v>0</v>
      </c>
      <c r="DT1024" s="27">
        <f t="shared" si="2505"/>
        <v>0</v>
      </c>
      <c r="DU1024" s="27">
        <f t="shared" si="2505"/>
        <v>0</v>
      </c>
      <c r="DV1024" s="27">
        <f t="shared" si="2505"/>
        <v>0</v>
      </c>
      <c r="DW1024" s="27">
        <f t="shared" si="2505"/>
        <v>0</v>
      </c>
      <c r="DX1024" s="27">
        <f t="shared" si="2505"/>
        <v>0</v>
      </c>
      <c r="DY1024" s="27">
        <f t="shared" si="2505"/>
        <v>0</v>
      </c>
      <c r="DZ1024" s="27">
        <f t="shared" si="2505"/>
        <v>0</v>
      </c>
      <c r="EA1024" s="27">
        <f t="shared" si="2505"/>
        <v>0</v>
      </c>
      <c r="EB1024" s="27">
        <f t="shared" si="2505"/>
        <v>0</v>
      </c>
      <c r="EC1024" s="27">
        <f t="shared" si="2505"/>
        <v>0</v>
      </c>
      <c r="ED1024" s="27">
        <f t="shared" si="2505"/>
        <v>0</v>
      </c>
      <c r="EE1024" s="27">
        <f t="shared" si="2505"/>
        <v>0</v>
      </c>
      <c r="EF1024" s="27">
        <f t="shared" si="2505"/>
        <v>0</v>
      </c>
      <c r="EG1024" s="27">
        <f t="shared" si="2505"/>
        <v>0</v>
      </c>
      <c r="EH1024" s="27">
        <f t="shared" si="2505"/>
        <v>0</v>
      </c>
      <c r="EI1024" s="27">
        <f t="shared" ref="EI1024:FR1024" si="2506">MAX(0,(MIN($F1024,EI$5)-MAX($E1024,EI$4)+1)/EI$8)+((($E1024-$F1024+1)/EI$8)*($E1024&gt;EI$4)*($F1024&lt;EI$5))</f>
        <v>0</v>
      </c>
      <c r="EJ1024" s="27">
        <f t="shared" si="2506"/>
        <v>0</v>
      </c>
      <c r="EK1024" s="27">
        <f t="shared" si="2506"/>
        <v>0</v>
      </c>
      <c r="EL1024" s="27">
        <f t="shared" si="2506"/>
        <v>0</v>
      </c>
      <c r="EM1024" s="27">
        <f t="shared" si="2506"/>
        <v>0</v>
      </c>
      <c r="EN1024" s="27">
        <f t="shared" si="2506"/>
        <v>0</v>
      </c>
      <c r="EO1024" s="27">
        <f t="shared" si="2506"/>
        <v>0</v>
      </c>
      <c r="EP1024" s="27">
        <f t="shared" si="2506"/>
        <v>0</v>
      </c>
      <c r="EQ1024" s="27">
        <f t="shared" si="2506"/>
        <v>0</v>
      </c>
      <c r="ER1024" s="27">
        <f t="shared" si="2506"/>
        <v>0</v>
      </c>
      <c r="ES1024" s="27">
        <f t="shared" si="2506"/>
        <v>0</v>
      </c>
      <c r="ET1024" s="27">
        <f t="shared" si="2506"/>
        <v>0</v>
      </c>
      <c r="EU1024" s="27">
        <f t="shared" si="2506"/>
        <v>0</v>
      </c>
      <c r="EV1024" s="27">
        <f t="shared" si="2506"/>
        <v>0</v>
      </c>
      <c r="EW1024" s="27">
        <f t="shared" si="2506"/>
        <v>0</v>
      </c>
      <c r="EX1024" s="27">
        <f t="shared" si="2506"/>
        <v>0</v>
      </c>
      <c r="EY1024" s="27">
        <f t="shared" si="2506"/>
        <v>0</v>
      </c>
      <c r="EZ1024" s="27">
        <f t="shared" si="2506"/>
        <v>0</v>
      </c>
      <c r="FA1024" s="27">
        <f t="shared" si="2506"/>
        <v>0</v>
      </c>
      <c r="FB1024" s="27">
        <f t="shared" si="2506"/>
        <v>0</v>
      </c>
      <c r="FC1024" s="27">
        <f t="shared" si="2506"/>
        <v>0</v>
      </c>
      <c r="FD1024" s="27">
        <f t="shared" si="2506"/>
        <v>0</v>
      </c>
      <c r="FE1024" s="27">
        <f t="shared" si="2506"/>
        <v>0</v>
      </c>
      <c r="FF1024" s="27">
        <f t="shared" si="2506"/>
        <v>0</v>
      </c>
      <c r="FG1024" s="27">
        <f t="shared" si="2506"/>
        <v>0</v>
      </c>
      <c r="FH1024" s="27">
        <f t="shared" si="2506"/>
        <v>0</v>
      </c>
      <c r="FI1024" s="27">
        <f t="shared" si="2506"/>
        <v>0</v>
      </c>
      <c r="FJ1024" s="27">
        <f t="shared" si="2506"/>
        <v>0</v>
      </c>
      <c r="FK1024" s="27">
        <f t="shared" si="2506"/>
        <v>0</v>
      </c>
      <c r="FL1024" s="27">
        <f t="shared" si="2506"/>
        <v>0</v>
      </c>
      <c r="FM1024" s="27">
        <f t="shared" si="2506"/>
        <v>0</v>
      </c>
      <c r="FN1024" s="27">
        <f t="shared" si="2506"/>
        <v>0</v>
      </c>
      <c r="FO1024" s="27">
        <f t="shared" si="2506"/>
        <v>0</v>
      </c>
      <c r="FP1024" s="27">
        <f t="shared" si="2506"/>
        <v>0</v>
      </c>
      <c r="FQ1024" s="27">
        <f t="shared" si="2506"/>
        <v>0</v>
      </c>
      <c r="FR1024" s="27">
        <f t="shared" si="2506"/>
        <v>0</v>
      </c>
    </row>
    <row r="1025" spans="3:174">
      <c r="C1025" t="s">
        <v>482</v>
      </c>
      <c r="D1025" s="144" t="s">
        <v>86</v>
      </c>
      <c r="I1025" s="168">
        <f>SUM(J1025:FR1025)</f>
        <v>1</v>
      </c>
      <c r="J1025" s="164">
        <f t="shared" ref="J1025:AO1025" si="2507">N(AND(J4 &lt;= $E1026, J5 &gt;=$E1026)) * $E1021</f>
        <v>0</v>
      </c>
      <c r="K1025" s="164">
        <f t="shared" si="2507"/>
        <v>0</v>
      </c>
      <c r="L1025" s="164">
        <f t="shared" si="2507"/>
        <v>0</v>
      </c>
      <c r="M1025" s="164">
        <f t="shared" si="2507"/>
        <v>0</v>
      </c>
      <c r="N1025" s="164">
        <f t="shared" si="2507"/>
        <v>0</v>
      </c>
      <c r="O1025" s="164">
        <f t="shared" si="2507"/>
        <v>0</v>
      </c>
      <c r="P1025" s="164">
        <f t="shared" si="2507"/>
        <v>0</v>
      </c>
      <c r="Q1025" s="164">
        <f t="shared" si="2507"/>
        <v>0</v>
      </c>
      <c r="R1025" s="164">
        <f t="shared" si="2507"/>
        <v>0</v>
      </c>
      <c r="S1025" s="164">
        <f t="shared" si="2507"/>
        <v>0</v>
      </c>
      <c r="T1025" s="164">
        <f t="shared" si="2507"/>
        <v>0</v>
      </c>
      <c r="U1025" s="164">
        <f t="shared" si="2507"/>
        <v>0</v>
      </c>
      <c r="V1025" s="164">
        <f t="shared" si="2507"/>
        <v>0</v>
      </c>
      <c r="W1025" s="164">
        <f t="shared" si="2507"/>
        <v>0</v>
      </c>
      <c r="X1025" s="164">
        <f t="shared" si="2507"/>
        <v>0</v>
      </c>
      <c r="Y1025" s="164">
        <f t="shared" si="2507"/>
        <v>0</v>
      </c>
      <c r="Z1025" s="164">
        <f t="shared" si="2507"/>
        <v>0</v>
      </c>
      <c r="AA1025" s="164">
        <f t="shared" si="2507"/>
        <v>0</v>
      </c>
      <c r="AB1025" s="164">
        <f t="shared" si="2507"/>
        <v>0</v>
      </c>
      <c r="AC1025" s="164">
        <f t="shared" si="2507"/>
        <v>0</v>
      </c>
      <c r="AD1025" s="164">
        <f t="shared" si="2507"/>
        <v>0</v>
      </c>
      <c r="AE1025" s="164">
        <f t="shared" si="2507"/>
        <v>0</v>
      </c>
      <c r="AF1025" s="164">
        <f t="shared" si="2507"/>
        <v>1</v>
      </c>
      <c r="AG1025" s="164">
        <f t="shared" si="2507"/>
        <v>0</v>
      </c>
      <c r="AH1025" s="164">
        <f t="shared" si="2507"/>
        <v>0</v>
      </c>
      <c r="AI1025" s="164">
        <f t="shared" si="2507"/>
        <v>0</v>
      </c>
      <c r="AJ1025" s="164">
        <f t="shared" si="2507"/>
        <v>0</v>
      </c>
      <c r="AK1025" s="164">
        <f t="shared" si="2507"/>
        <v>0</v>
      </c>
      <c r="AL1025" s="164">
        <f t="shared" si="2507"/>
        <v>0</v>
      </c>
      <c r="AM1025" s="164">
        <f t="shared" si="2507"/>
        <v>0</v>
      </c>
      <c r="AN1025" s="164">
        <f t="shared" si="2507"/>
        <v>0</v>
      </c>
      <c r="AO1025" s="164">
        <f t="shared" si="2507"/>
        <v>0</v>
      </c>
      <c r="AP1025" s="164">
        <f t="shared" ref="AP1025:BU1025" si="2508">N(AND(AP4 &lt;= $E1026, AP5 &gt;=$E1026)) * $E1021</f>
        <v>0</v>
      </c>
      <c r="AQ1025" s="164">
        <f t="shared" si="2508"/>
        <v>0</v>
      </c>
      <c r="AR1025" s="164">
        <f t="shared" si="2508"/>
        <v>0</v>
      </c>
      <c r="AS1025" s="164">
        <f t="shared" si="2508"/>
        <v>0</v>
      </c>
      <c r="AT1025" s="164">
        <f t="shared" si="2508"/>
        <v>0</v>
      </c>
      <c r="AU1025" s="164">
        <f t="shared" si="2508"/>
        <v>0</v>
      </c>
      <c r="AV1025" s="164">
        <f t="shared" si="2508"/>
        <v>0</v>
      </c>
      <c r="AW1025" s="164">
        <f t="shared" si="2508"/>
        <v>0</v>
      </c>
      <c r="AX1025" s="164">
        <f t="shared" si="2508"/>
        <v>0</v>
      </c>
      <c r="AY1025" s="164">
        <f t="shared" si="2508"/>
        <v>0</v>
      </c>
      <c r="AZ1025" s="164">
        <f t="shared" si="2508"/>
        <v>0</v>
      </c>
      <c r="BA1025" s="164">
        <f t="shared" si="2508"/>
        <v>0</v>
      </c>
      <c r="BB1025" s="164">
        <f t="shared" si="2508"/>
        <v>0</v>
      </c>
      <c r="BC1025" s="164">
        <f t="shared" si="2508"/>
        <v>0</v>
      </c>
      <c r="BD1025" s="164">
        <f t="shared" si="2508"/>
        <v>0</v>
      </c>
      <c r="BE1025" s="164">
        <f t="shared" si="2508"/>
        <v>0</v>
      </c>
      <c r="BF1025" s="164">
        <f t="shared" si="2508"/>
        <v>0</v>
      </c>
      <c r="BG1025" s="164">
        <f t="shared" si="2508"/>
        <v>0</v>
      </c>
      <c r="BH1025" s="164">
        <f t="shared" si="2508"/>
        <v>0</v>
      </c>
      <c r="BI1025" s="164">
        <f t="shared" si="2508"/>
        <v>0</v>
      </c>
      <c r="BJ1025" s="164">
        <f t="shared" si="2508"/>
        <v>0</v>
      </c>
      <c r="BK1025" s="164">
        <f t="shared" si="2508"/>
        <v>0</v>
      </c>
      <c r="BL1025" s="164">
        <f t="shared" si="2508"/>
        <v>0</v>
      </c>
      <c r="BM1025" s="164">
        <f t="shared" si="2508"/>
        <v>0</v>
      </c>
      <c r="BN1025" s="164">
        <f t="shared" si="2508"/>
        <v>0</v>
      </c>
      <c r="BO1025" s="164">
        <f t="shared" si="2508"/>
        <v>0</v>
      </c>
      <c r="BP1025" s="164">
        <f t="shared" si="2508"/>
        <v>0</v>
      </c>
      <c r="BQ1025" s="164">
        <f t="shared" si="2508"/>
        <v>0</v>
      </c>
      <c r="BR1025" s="164">
        <f t="shared" si="2508"/>
        <v>0</v>
      </c>
      <c r="BS1025" s="164">
        <f t="shared" si="2508"/>
        <v>0</v>
      </c>
      <c r="BT1025" s="164">
        <f t="shared" si="2508"/>
        <v>0</v>
      </c>
      <c r="BU1025" s="164">
        <f t="shared" si="2508"/>
        <v>0</v>
      </c>
      <c r="BV1025" s="164">
        <f t="shared" ref="BV1025:DA1025" si="2509">N(AND(BV4 &lt;= $E1026, BV5 &gt;=$E1026)) * $E1021</f>
        <v>0</v>
      </c>
      <c r="BW1025" s="164">
        <f t="shared" si="2509"/>
        <v>0</v>
      </c>
      <c r="BX1025" s="164">
        <f t="shared" si="2509"/>
        <v>0</v>
      </c>
      <c r="BY1025" s="164">
        <f t="shared" si="2509"/>
        <v>0</v>
      </c>
      <c r="BZ1025" s="164">
        <f t="shared" si="2509"/>
        <v>0</v>
      </c>
      <c r="CA1025" s="164">
        <f t="shared" si="2509"/>
        <v>0</v>
      </c>
      <c r="CB1025" s="164">
        <f t="shared" si="2509"/>
        <v>0</v>
      </c>
      <c r="CC1025" s="164">
        <f t="shared" si="2509"/>
        <v>0</v>
      </c>
      <c r="CD1025" s="164">
        <f t="shared" si="2509"/>
        <v>0</v>
      </c>
      <c r="CE1025" s="164">
        <f t="shared" si="2509"/>
        <v>0</v>
      </c>
      <c r="CF1025" s="164">
        <f t="shared" si="2509"/>
        <v>0</v>
      </c>
      <c r="CG1025" s="164">
        <f t="shared" si="2509"/>
        <v>0</v>
      </c>
      <c r="CH1025" s="164">
        <f t="shared" si="2509"/>
        <v>0</v>
      </c>
      <c r="CI1025" s="164">
        <f t="shared" si="2509"/>
        <v>0</v>
      </c>
      <c r="CJ1025" s="164">
        <f t="shared" si="2509"/>
        <v>0</v>
      </c>
      <c r="CK1025" s="164">
        <f t="shared" si="2509"/>
        <v>0</v>
      </c>
      <c r="CL1025" s="164">
        <f t="shared" si="2509"/>
        <v>0</v>
      </c>
      <c r="CM1025" s="164">
        <f t="shared" si="2509"/>
        <v>0</v>
      </c>
      <c r="CN1025" s="164">
        <f t="shared" si="2509"/>
        <v>0</v>
      </c>
      <c r="CO1025" s="164">
        <f t="shared" si="2509"/>
        <v>0</v>
      </c>
      <c r="CP1025" s="164">
        <f t="shared" si="2509"/>
        <v>0</v>
      </c>
      <c r="CQ1025" s="164">
        <f t="shared" si="2509"/>
        <v>0</v>
      </c>
      <c r="CR1025" s="164">
        <f t="shared" si="2509"/>
        <v>0</v>
      </c>
      <c r="CS1025" s="164">
        <f t="shared" si="2509"/>
        <v>0</v>
      </c>
      <c r="CT1025" s="164">
        <f t="shared" si="2509"/>
        <v>0</v>
      </c>
      <c r="CU1025" s="164">
        <f t="shared" si="2509"/>
        <v>0</v>
      </c>
      <c r="CV1025" s="164">
        <f t="shared" si="2509"/>
        <v>0</v>
      </c>
      <c r="CW1025" s="164">
        <f t="shared" si="2509"/>
        <v>0</v>
      </c>
      <c r="CX1025" s="164">
        <f t="shared" si="2509"/>
        <v>0</v>
      </c>
      <c r="CY1025" s="164">
        <f t="shared" si="2509"/>
        <v>0</v>
      </c>
      <c r="CZ1025" s="164">
        <f t="shared" si="2509"/>
        <v>0</v>
      </c>
      <c r="DA1025" s="164">
        <f t="shared" si="2509"/>
        <v>0</v>
      </c>
      <c r="DB1025" s="164">
        <f t="shared" ref="DB1025:EG1025" si="2510">N(AND(DB4 &lt;= $E1026, DB5 &gt;=$E1026)) * $E1021</f>
        <v>0</v>
      </c>
      <c r="DC1025" s="164">
        <f t="shared" si="2510"/>
        <v>0</v>
      </c>
      <c r="DD1025" s="164">
        <f t="shared" si="2510"/>
        <v>0</v>
      </c>
      <c r="DE1025" s="164">
        <f t="shared" si="2510"/>
        <v>0</v>
      </c>
      <c r="DF1025" s="164">
        <f t="shared" si="2510"/>
        <v>0</v>
      </c>
      <c r="DG1025" s="164">
        <f t="shared" si="2510"/>
        <v>0</v>
      </c>
      <c r="DH1025" s="164">
        <f t="shared" si="2510"/>
        <v>0</v>
      </c>
      <c r="DI1025" s="164">
        <f t="shared" si="2510"/>
        <v>0</v>
      </c>
      <c r="DJ1025" s="164">
        <f t="shared" si="2510"/>
        <v>0</v>
      </c>
      <c r="DK1025" s="164">
        <f t="shared" si="2510"/>
        <v>0</v>
      </c>
      <c r="DL1025" s="164">
        <f t="shared" si="2510"/>
        <v>0</v>
      </c>
      <c r="DM1025" s="164">
        <f t="shared" si="2510"/>
        <v>0</v>
      </c>
      <c r="DN1025" s="164">
        <f t="shared" si="2510"/>
        <v>0</v>
      </c>
      <c r="DO1025" s="164">
        <f t="shared" si="2510"/>
        <v>0</v>
      </c>
      <c r="DP1025" s="164">
        <f t="shared" si="2510"/>
        <v>0</v>
      </c>
      <c r="DQ1025" s="164">
        <f t="shared" si="2510"/>
        <v>0</v>
      </c>
      <c r="DR1025" s="164">
        <f t="shared" si="2510"/>
        <v>0</v>
      </c>
      <c r="DS1025" s="164">
        <f t="shared" si="2510"/>
        <v>0</v>
      </c>
      <c r="DT1025" s="164">
        <f t="shared" si="2510"/>
        <v>0</v>
      </c>
      <c r="DU1025" s="164">
        <f t="shared" si="2510"/>
        <v>0</v>
      </c>
      <c r="DV1025" s="164">
        <f t="shared" si="2510"/>
        <v>0</v>
      </c>
      <c r="DW1025" s="164">
        <f t="shared" si="2510"/>
        <v>0</v>
      </c>
      <c r="DX1025" s="164">
        <f t="shared" si="2510"/>
        <v>0</v>
      </c>
      <c r="DY1025" s="164">
        <f t="shared" si="2510"/>
        <v>0</v>
      </c>
      <c r="DZ1025" s="164">
        <f t="shared" si="2510"/>
        <v>0</v>
      </c>
      <c r="EA1025" s="164">
        <f t="shared" si="2510"/>
        <v>0</v>
      </c>
      <c r="EB1025" s="164">
        <f t="shared" si="2510"/>
        <v>0</v>
      </c>
      <c r="EC1025" s="164">
        <f t="shared" si="2510"/>
        <v>0</v>
      </c>
      <c r="ED1025" s="164">
        <f t="shared" si="2510"/>
        <v>0</v>
      </c>
      <c r="EE1025" s="164">
        <f t="shared" si="2510"/>
        <v>0</v>
      </c>
      <c r="EF1025" s="164">
        <f t="shared" si="2510"/>
        <v>0</v>
      </c>
      <c r="EG1025" s="164">
        <f t="shared" si="2510"/>
        <v>0</v>
      </c>
      <c r="EH1025" s="164">
        <f t="shared" ref="EH1025:FM1025" si="2511">N(AND(EH4 &lt;= $E1026, EH5 &gt;=$E1026)) * $E1021</f>
        <v>0</v>
      </c>
      <c r="EI1025" s="164">
        <f t="shared" si="2511"/>
        <v>0</v>
      </c>
      <c r="EJ1025" s="164">
        <f t="shared" si="2511"/>
        <v>0</v>
      </c>
      <c r="EK1025" s="164">
        <f t="shared" si="2511"/>
        <v>0</v>
      </c>
      <c r="EL1025" s="164">
        <f t="shared" si="2511"/>
        <v>0</v>
      </c>
      <c r="EM1025" s="164">
        <f t="shared" si="2511"/>
        <v>0</v>
      </c>
      <c r="EN1025" s="164">
        <f t="shared" si="2511"/>
        <v>0</v>
      </c>
      <c r="EO1025" s="164">
        <f t="shared" si="2511"/>
        <v>0</v>
      </c>
      <c r="EP1025" s="164">
        <f t="shared" si="2511"/>
        <v>0</v>
      </c>
      <c r="EQ1025" s="164">
        <f t="shared" si="2511"/>
        <v>0</v>
      </c>
      <c r="ER1025" s="164">
        <f t="shared" si="2511"/>
        <v>0</v>
      </c>
      <c r="ES1025" s="164">
        <f t="shared" si="2511"/>
        <v>0</v>
      </c>
      <c r="ET1025" s="164">
        <f t="shared" si="2511"/>
        <v>0</v>
      </c>
      <c r="EU1025" s="164">
        <f t="shared" si="2511"/>
        <v>0</v>
      </c>
      <c r="EV1025" s="164">
        <f t="shared" si="2511"/>
        <v>0</v>
      </c>
      <c r="EW1025" s="164">
        <f t="shared" si="2511"/>
        <v>0</v>
      </c>
      <c r="EX1025" s="164">
        <f t="shared" si="2511"/>
        <v>0</v>
      </c>
      <c r="EY1025" s="164">
        <f t="shared" si="2511"/>
        <v>0</v>
      </c>
      <c r="EZ1025" s="164">
        <f t="shared" si="2511"/>
        <v>0</v>
      </c>
      <c r="FA1025" s="164">
        <f t="shared" si="2511"/>
        <v>0</v>
      </c>
      <c r="FB1025" s="164">
        <f t="shared" si="2511"/>
        <v>0</v>
      </c>
      <c r="FC1025" s="164">
        <f t="shared" si="2511"/>
        <v>0</v>
      </c>
      <c r="FD1025" s="164">
        <f t="shared" si="2511"/>
        <v>0</v>
      </c>
      <c r="FE1025" s="164">
        <f t="shared" si="2511"/>
        <v>0</v>
      </c>
      <c r="FF1025" s="164">
        <f t="shared" si="2511"/>
        <v>0</v>
      </c>
      <c r="FG1025" s="164">
        <f t="shared" si="2511"/>
        <v>0</v>
      </c>
      <c r="FH1025" s="164">
        <f t="shared" si="2511"/>
        <v>0</v>
      </c>
      <c r="FI1025" s="164">
        <f t="shared" si="2511"/>
        <v>0</v>
      </c>
      <c r="FJ1025" s="164">
        <f t="shared" si="2511"/>
        <v>0</v>
      </c>
      <c r="FK1025" s="164">
        <f t="shared" si="2511"/>
        <v>0</v>
      </c>
      <c r="FL1025" s="164">
        <f t="shared" si="2511"/>
        <v>0</v>
      </c>
      <c r="FM1025" s="164">
        <f t="shared" si="2511"/>
        <v>0</v>
      </c>
      <c r="FN1025" s="164">
        <f t="shared" ref="FN1025:FR1025" si="2512">N(AND(FN4 &lt;= $E1026, FN5 &gt;=$E1026)) * $E1021</f>
        <v>0</v>
      </c>
      <c r="FO1025" s="164">
        <f t="shared" si="2512"/>
        <v>0</v>
      </c>
      <c r="FP1025" s="164">
        <f t="shared" si="2512"/>
        <v>0</v>
      </c>
      <c r="FQ1025" s="164">
        <f t="shared" si="2512"/>
        <v>0</v>
      </c>
      <c r="FR1025" s="164">
        <f t="shared" si="2512"/>
        <v>0</v>
      </c>
    </row>
    <row r="1026" spans="3:174">
      <c r="C1026" t="s">
        <v>483</v>
      </c>
      <c r="D1026" s="144" t="s">
        <v>15</v>
      </c>
      <c r="E1026" s="134" cm="1">
        <f t="array" ref="E1026">INDEX(Assumptions!$G605:$H605, $A$1)</f>
        <v>46935</v>
      </c>
      <c r="F1026" s="340">
        <f>F1024</f>
        <v>53508</v>
      </c>
      <c r="J1026" s="27">
        <f t="shared" ref="J1026:BV1026" si="2513">MAX(0,(MIN($F1026,J$5)-MAX($E1026,J$4)+1)/J$8)+((($E1026-$F1026+1)/J$8)*($E1026&gt;J$4)*($F1026&lt;J$5))</f>
        <v>0</v>
      </c>
      <c r="K1026" s="27">
        <f t="shared" si="2513"/>
        <v>0</v>
      </c>
      <c r="L1026" s="27">
        <f t="shared" si="2513"/>
        <v>0</v>
      </c>
      <c r="M1026" s="27">
        <f t="shared" si="2513"/>
        <v>0</v>
      </c>
      <c r="N1026" s="27">
        <f t="shared" si="2513"/>
        <v>0</v>
      </c>
      <c r="O1026" s="27">
        <f t="shared" si="2513"/>
        <v>0</v>
      </c>
      <c r="P1026" s="27">
        <f t="shared" si="2513"/>
        <v>0</v>
      </c>
      <c r="Q1026" s="27">
        <f t="shared" si="2513"/>
        <v>0</v>
      </c>
      <c r="R1026" s="27">
        <f t="shared" si="2513"/>
        <v>0</v>
      </c>
      <c r="S1026" s="27">
        <f t="shared" si="2513"/>
        <v>0</v>
      </c>
      <c r="T1026" s="27">
        <f t="shared" si="2513"/>
        <v>0</v>
      </c>
      <c r="U1026" s="27">
        <f t="shared" si="2513"/>
        <v>0</v>
      </c>
      <c r="V1026" s="27">
        <f t="shared" si="2513"/>
        <v>0</v>
      </c>
      <c r="W1026" s="27">
        <f t="shared" si="2513"/>
        <v>0</v>
      </c>
      <c r="X1026" s="27">
        <f t="shared" si="2513"/>
        <v>0</v>
      </c>
      <c r="Y1026" s="27">
        <f t="shared" si="2513"/>
        <v>0</v>
      </c>
      <c r="Z1026" s="27">
        <f t="shared" si="2513"/>
        <v>0</v>
      </c>
      <c r="AA1026" s="27">
        <f t="shared" si="2513"/>
        <v>0</v>
      </c>
      <c r="AB1026" s="27">
        <f t="shared" si="2513"/>
        <v>0</v>
      </c>
      <c r="AC1026" s="27">
        <f t="shared" si="2513"/>
        <v>0</v>
      </c>
      <c r="AD1026" s="27">
        <f t="shared" si="2513"/>
        <v>0</v>
      </c>
      <c r="AE1026" s="27">
        <f t="shared" si="2513"/>
        <v>0</v>
      </c>
      <c r="AF1026" s="27">
        <f t="shared" si="2513"/>
        <v>1</v>
      </c>
      <c r="AG1026" s="27">
        <f t="shared" si="2513"/>
        <v>1</v>
      </c>
      <c r="AH1026" s="27">
        <f t="shared" si="2513"/>
        <v>1</v>
      </c>
      <c r="AI1026" s="27">
        <f t="shared" si="2513"/>
        <v>1</v>
      </c>
      <c r="AJ1026" s="27">
        <f t="shared" si="2513"/>
        <v>1</v>
      </c>
      <c r="AK1026" s="27">
        <f t="shared" si="2513"/>
        <v>1</v>
      </c>
      <c r="AL1026" s="27">
        <f t="shared" si="2513"/>
        <v>1</v>
      </c>
      <c r="AM1026" s="27">
        <f t="shared" si="2513"/>
        <v>1</v>
      </c>
      <c r="AN1026" s="27">
        <f t="shared" si="2513"/>
        <v>1</v>
      </c>
      <c r="AO1026" s="27">
        <f t="shared" si="2513"/>
        <v>1</v>
      </c>
      <c r="AP1026" s="27">
        <f t="shared" si="2513"/>
        <v>1</v>
      </c>
      <c r="AQ1026" s="27">
        <f t="shared" si="2513"/>
        <v>1</v>
      </c>
      <c r="AR1026" s="27">
        <f t="shared" si="2513"/>
        <v>1</v>
      </c>
      <c r="AS1026" s="27">
        <f t="shared" si="2513"/>
        <v>1</v>
      </c>
      <c r="AT1026" s="27">
        <f t="shared" si="2513"/>
        <v>1</v>
      </c>
      <c r="AU1026" s="27">
        <f t="shared" si="2513"/>
        <v>1</v>
      </c>
      <c r="AV1026" s="27">
        <f t="shared" si="2513"/>
        <v>1</v>
      </c>
      <c r="AW1026" s="27">
        <f t="shared" si="2513"/>
        <v>1</v>
      </c>
      <c r="AX1026" s="27">
        <f t="shared" si="2513"/>
        <v>1</v>
      </c>
      <c r="AY1026" s="27">
        <f t="shared" si="2513"/>
        <v>1</v>
      </c>
      <c r="AZ1026" s="27">
        <f t="shared" si="2513"/>
        <v>1</v>
      </c>
      <c r="BA1026" s="27">
        <f t="shared" si="2513"/>
        <v>1</v>
      </c>
      <c r="BB1026" s="27">
        <f t="shared" si="2513"/>
        <v>1</v>
      </c>
      <c r="BC1026" s="27">
        <f t="shared" si="2513"/>
        <v>1</v>
      </c>
      <c r="BD1026" s="27">
        <f t="shared" si="2513"/>
        <v>1</v>
      </c>
      <c r="BE1026" s="27">
        <f t="shared" si="2513"/>
        <v>1</v>
      </c>
      <c r="BF1026" s="27">
        <f t="shared" si="2513"/>
        <v>1</v>
      </c>
      <c r="BG1026" s="27">
        <f t="shared" si="2513"/>
        <v>1</v>
      </c>
      <c r="BH1026" s="27">
        <f t="shared" si="2513"/>
        <v>1</v>
      </c>
      <c r="BI1026" s="27">
        <f t="shared" si="2513"/>
        <v>1</v>
      </c>
      <c r="BJ1026" s="27">
        <f t="shared" si="2513"/>
        <v>1</v>
      </c>
      <c r="BK1026" s="27">
        <f t="shared" si="2513"/>
        <v>1</v>
      </c>
      <c r="BL1026" s="27">
        <f t="shared" si="2513"/>
        <v>1</v>
      </c>
      <c r="BM1026" s="27">
        <f t="shared" si="2513"/>
        <v>1</v>
      </c>
      <c r="BN1026" s="27">
        <f t="shared" si="2513"/>
        <v>1</v>
      </c>
      <c r="BO1026" s="27">
        <f t="shared" si="2513"/>
        <v>1</v>
      </c>
      <c r="BP1026" s="27">
        <f t="shared" si="2513"/>
        <v>1</v>
      </c>
      <c r="BQ1026" s="27">
        <f t="shared" si="2513"/>
        <v>1</v>
      </c>
      <c r="BR1026" s="27">
        <f t="shared" si="2513"/>
        <v>1</v>
      </c>
      <c r="BS1026" s="27">
        <f t="shared" si="2513"/>
        <v>1</v>
      </c>
      <c r="BT1026" s="27">
        <f t="shared" si="2513"/>
        <v>1</v>
      </c>
      <c r="BU1026" s="27">
        <f t="shared" si="2513"/>
        <v>1</v>
      </c>
      <c r="BV1026" s="27">
        <f t="shared" si="2513"/>
        <v>1</v>
      </c>
      <c r="BW1026" s="27">
        <f t="shared" ref="BW1026:EH1026" si="2514">MAX(0,(MIN($F1026,BW$5)-MAX($E1026,BW$4)+1)/BW$8)+((($E1026-$F1026+1)/BW$8)*($E1026&gt;BW$4)*($F1026&lt;BW$5))</f>
        <v>1</v>
      </c>
      <c r="BX1026" s="27">
        <f t="shared" si="2514"/>
        <v>1</v>
      </c>
      <c r="BY1026" s="27">
        <f t="shared" si="2514"/>
        <v>1</v>
      </c>
      <c r="BZ1026" s="27">
        <f t="shared" si="2514"/>
        <v>1</v>
      </c>
      <c r="CA1026" s="27">
        <f t="shared" si="2514"/>
        <v>1</v>
      </c>
      <c r="CB1026" s="27">
        <f t="shared" si="2514"/>
        <v>1</v>
      </c>
      <c r="CC1026" s="27">
        <f t="shared" si="2514"/>
        <v>1</v>
      </c>
      <c r="CD1026" s="27">
        <f t="shared" si="2514"/>
        <v>1</v>
      </c>
      <c r="CE1026" s="27">
        <f t="shared" si="2514"/>
        <v>1</v>
      </c>
      <c r="CF1026" s="27">
        <f t="shared" si="2514"/>
        <v>1</v>
      </c>
      <c r="CG1026" s="27">
        <f t="shared" si="2514"/>
        <v>1</v>
      </c>
      <c r="CH1026" s="27">
        <f t="shared" si="2514"/>
        <v>1</v>
      </c>
      <c r="CI1026" s="27">
        <f t="shared" si="2514"/>
        <v>1</v>
      </c>
      <c r="CJ1026" s="27">
        <f t="shared" si="2514"/>
        <v>1</v>
      </c>
      <c r="CK1026" s="27">
        <f t="shared" si="2514"/>
        <v>1</v>
      </c>
      <c r="CL1026" s="27">
        <f t="shared" si="2514"/>
        <v>1</v>
      </c>
      <c r="CM1026" s="27">
        <f t="shared" si="2514"/>
        <v>1</v>
      </c>
      <c r="CN1026" s="27">
        <f t="shared" si="2514"/>
        <v>1</v>
      </c>
      <c r="CO1026" s="27">
        <f t="shared" si="2514"/>
        <v>1</v>
      </c>
      <c r="CP1026" s="27">
        <f t="shared" si="2514"/>
        <v>1</v>
      </c>
      <c r="CQ1026" s="27">
        <f t="shared" si="2514"/>
        <v>1</v>
      </c>
      <c r="CR1026" s="27">
        <f t="shared" si="2514"/>
        <v>1</v>
      </c>
      <c r="CS1026" s="27">
        <f t="shared" si="2514"/>
        <v>1</v>
      </c>
      <c r="CT1026" s="27">
        <f t="shared" si="2514"/>
        <v>1</v>
      </c>
      <c r="CU1026" s="27">
        <f t="shared" si="2514"/>
        <v>1</v>
      </c>
      <c r="CV1026" s="27">
        <f t="shared" si="2514"/>
        <v>1</v>
      </c>
      <c r="CW1026" s="27">
        <f t="shared" si="2514"/>
        <v>1</v>
      </c>
      <c r="CX1026" s="27">
        <f t="shared" si="2514"/>
        <v>1</v>
      </c>
      <c r="CY1026" s="27">
        <f t="shared" si="2514"/>
        <v>1</v>
      </c>
      <c r="CZ1026" s="27">
        <f t="shared" si="2514"/>
        <v>0</v>
      </c>
      <c r="DA1026" s="27">
        <f t="shared" si="2514"/>
        <v>0</v>
      </c>
      <c r="DB1026" s="27">
        <f t="shared" si="2514"/>
        <v>0</v>
      </c>
      <c r="DC1026" s="27">
        <f t="shared" si="2514"/>
        <v>0</v>
      </c>
      <c r="DD1026" s="27">
        <f t="shared" si="2514"/>
        <v>0</v>
      </c>
      <c r="DE1026" s="27">
        <f t="shared" si="2514"/>
        <v>0</v>
      </c>
      <c r="DF1026" s="27">
        <f t="shared" si="2514"/>
        <v>0</v>
      </c>
      <c r="DG1026" s="27">
        <f t="shared" si="2514"/>
        <v>0</v>
      </c>
      <c r="DH1026" s="27">
        <f t="shared" si="2514"/>
        <v>0</v>
      </c>
      <c r="DI1026" s="27">
        <f t="shared" si="2514"/>
        <v>0</v>
      </c>
      <c r="DJ1026" s="27">
        <f t="shared" si="2514"/>
        <v>0</v>
      </c>
      <c r="DK1026" s="27">
        <f t="shared" si="2514"/>
        <v>0</v>
      </c>
      <c r="DL1026" s="27">
        <f t="shared" si="2514"/>
        <v>0</v>
      </c>
      <c r="DM1026" s="27">
        <f t="shared" si="2514"/>
        <v>0</v>
      </c>
      <c r="DN1026" s="27">
        <f t="shared" si="2514"/>
        <v>0</v>
      </c>
      <c r="DO1026" s="27">
        <f t="shared" si="2514"/>
        <v>0</v>
      </c>
      <c r="DP1026" s="27">
        <f t="shared" si="2514"/>
        <v>0</v>
      </c>
      <c r="DQ1026" s="27">
        <f t="shared" si="2514"/>
        <v>0</v>
      </c>
      <c r="DR1026" s="27">
        <f t="shared" si="2514"/>
        <v>0</v>
      </c>
      <c r="DS1026" s="27">
        <f t="shared" si="2514"/>
        <v>0</v>
      </c>
      <c r="DT1026" s="27">
        <f t="shared" si="2514"/>
        <v>0</v>
      </c>
      <c r="DU1026" s="27">
        <f t="shared" si="2514"/>
        <v>0</v>
      </c>
      <c r="DV1026" s="27">
        <f t="shared" si="2514"/>
        <v>0</v>
      </c>
      <c r="DW1026" s="27">
        <f t="shared" si="2514"/>
        <v>0</v>
      </c>
      <c r="DX1026" s="27">
        <f t="shared" si="2514"/>
        <v>0</v>
      </c>
      <c r="DY1026" s="27">
        <f t="shared" si="2514"/>
        <v>0</v>
      </c>
      <c r="DZ1026" s="27">
        <f t="shared" si="2514"/>
        <v>0</v>
      </c>
      <c r="EA1026" s="27">
        <f t="shared" si="2514"/>
        <v>0</v>
      </c>
      <c r="EB1026" s="27">
        <f t="shared" si="2514"/>
        <v>0</v>
      </c>
      <c r="EC1026" s="27">
        <f t="shared" si="2514"/>
        <v>0</v>
      </c>
      <c r="ED1026" s="27">
        <f t="shared" si="2514"/>
        <v>0</v>
      </c>
      <c r="EE1026" s="27">
        <f t="shared" si="2514"/>
        <v>0</v>
      </c>
      <c r="EF1026" s="27">
        <f t="shared" si="2514"/>
        <v>0</v>
      </c>
      <c r="EG1026" s="27">
        <f t="shared" si="2514"/>
        <v>0</v>
      </c>
      <c r="EH1026" s="27">
        <f t="shared" si="2514"/>
        <v>0</v>
      </c>
      <c r="EI1026" s="27">
        <f t="shared" ref="EI1026:FR1026" si="2515">MAX(0,(MIN($F1026,EI$5)-MAX($E1026,EI$4)+1)/EI$8)+((($E1026-$F1026+1)/EI$8)*($E1026&gt;EI$4)*($F1026&lt;EI$5))</f>
        <v>0</v>
      </c>
      <c r="EJ1026" s="27">
        <f t="shared" si="2515"/>
        <v>0</v>
      </c>
      <c r="EK1026" s="27">
        <f t="shared" si="2515"/>
        <v>0</v>
      </c>
      <c r="EL1026" s="27">
        <f t="shared" si="2515"/>
        <v>0</v>
      </c>
      <c r="EM1026" s="27">
        <f t="shared" si="2515"/>
        <v>0</v>
      </c>
      <c r="EN1026" s="27">
        <f t="shared" si="2515"/>
        <v>0</v>
      </c>
      <c r="EO1026" s="27">
        <f t="shared" si="2515"/>
        <v>0</v>
      </c>
      <c r="EP1026" s="27">
        <f t="shared" si="2515"/>
        <v>0</v>
      </c>
      <c r="EQ1026" s="27">
        <f t="shared" si="2515"/>
        <v>0</v>
      </c>
      <c r="ER1026" s="27">
        <f t="shared" si="2515"/>
        <v>0</v>
      </c>
      <c r="ES1026" s="27">
        <f t="shared" si="2515"/>
        <v>0</v>
      </c>
      <c r="ET1026" s="27">
        <f t="shared" si="2515"/>
        <v>0</v>
      </c>
      <c r="EU1026" s="27">
        <f t="shared" si="2515"/>
        <v>0</v>
      </c>
      <c r="EV1026" s="27">
        <f t="shared" si="2515"/>
        <v>0</v>
      </c>
      <c r="EW1026" s="27">
        <f t="shared" si="2515"/>
        <v>0</v>
      </c>
      <c r="EX1026" s="27">
        <f t="shared" si="2515"/>
        <v>0</v>
      </c>
      <c r="EY1026" s="27">
        <f t="shared" si="2515"/>
        <v>0</v>
      </c>
      <c r="EZ1026" s="27">
        <f t="shared" si="2515"/>
        <v>0</v>
      </c>
      <c r="FA1026" s="27">
        <f t="shared" si="2515"/>
        <v>0</v>
      </c>
      <c r="FB1026" s="27">
        <f t="shared" si="2515"/>
        <v>0</v>
      </c>
      <c r="FC1026" s="27">
        <f t="shared" si="2515"/>
        <v>0</v>
      </c>
      <c r="FD1026" s="27">
        <f t="shared" si="2515"/>
        <v>0</v>
      </c>
      <c r="FE1026" s="27">
        <f t="shared" si="2515"/>
        <v>0</v>
      </c>
      <c r="FF1026" s="27">
        <f t="shared" si="2515"/>
        <v>0</v>
      </c>
      <c r="FG1026" s="27">
        <f t="shared" si="2515"/>
        <v>0</v>
      </c>
      <c r="FH1026" s="27">
        <f t="shared" si="2515"/>
        <v>0</v>
      </c>
      <c r="FI1026" s="27">
        <f t="shared" si="2515"/>
        <v>0</v>
      </c>
      <c r="FJ1026" s="27">
        <f t="shared" si="2515"/>
        <v>0</v>
      </c>
      <c r="FK1026" s="27">
        <f t="shared" si="2515"/>
        <v>0</v>
      </c>
      <c r="FL1026" s="27">
        <f t="shared" si="2515"/>
        <v>0</v>
      </c>
      <c r="FM1026" s="27">
        <f t="shared" si="2515"/>
        <v>0</v>
      </c>
      <c r="FN1026" s="27">
        <f t="shared" si="2515"/>
        <v>0</v>
      </c>
      <c r="FO1026" s="27">
        <f t="shared" si="2515"/>
        <v>0</v>
      </c>
      <c r="FP1026" s="27">
        <f t="shared" si="2515"/>
        <v>0</v>
      </c>
      <c r="FQ1026" s="27">
        <f t="shared" si="2515"/>
        <v>0</v>
      </c>
      <c r="FR1026" s="27">
        <f t="shared" si="2515"/>
        <v>0</v>
      </c>
    </row>
    <row r="1027" spans="3:174"/>
    <row r="1028" spans="3:174">
      <c r="C1028" t="s">
        <v>105</v>
      </c>
      <c r="D1028" s="144" t="s">
        <v>974</v>
      </c>
      <c r="H1028" s="234"/>
      <c r="I1028" s="168">
        <f>SUM(J1028:FR1028)</f>
        <v>1712185.7725703905</v>
      </c>
      <c r="J1028" s="109">
        <f t="shared" ref="J1028:AO1028" si="2516">J88</f>
        <v>0</v>
      </c>
      <c r="K1028" s="109">
        <f t="shared" si="2516"/>
        <v>0</v>
      </c>
      <c r="L1028" s="109">
        <f t="shared" si="2516"/>
        <v>0</v>
      </c>
      <c r="M1028" s="109">
        <f t="shared" si="2516"/>
        <v>0</v>
      </c>
      <c r="N1028" s="109">
        <f t="shared" si="2516"/>
        <v>0</v>
      </c>
      <c r="O1028" s="109">
        <f t="shared" si="2516"/>
        <v>0</v>
      </c>
      <c r="P1028" s="109">
        <f t="shared" si="2516"/>
        <v>0</v>
      </c>
      <c r="Q1028" s="109">
        <f t="shared" si="2516"/>
        <v>0</v>
      </c>
      <c r="R1028" s="109">
        <f t="shared" si="2516"/>
        <v>0</v>
      </c>
      <c r="S1028" s="109">
        <f t="shared" si="2516"/>
        <v>0</v>
      </c>
      <c r="T1028" s="109">
        <f t="shared" si="2516"/>
        <v>0</v>
      </c>
      <c r="U1028" s="109">
        <f t="shared" si="2516"/>
        <v>0</v>
      </c>
      <c r="V1028" s="109">
        <f t="shared" si="2516"/>
        <v>0</v>
      </c>
      <c r="W1028" s="109">
        <f t="shared" si="2516"/>
        <v>0</v>
      </c>
      <c r="X1028" s="109">
        <f t="shared" si="2516"/>
        <v>0</v>
      </c>
      <c r="Y1028" s="109">
        <f t="shared" si="2516"/>
        <v>0</v>
      </c>
      <c r="Z1028" s="109">
        <f t="shared" si="2516"/>
        <v>0</v>
      </c>
      <c r="AA1028" s="109">
        <f t="shared" si="2516"/>
        <v>0</v>
      </c>
      <c r="AB1028" s="109">
        <f t="shared" si="2516"/>
        <v>6620.9693207349819</v>
      </c>
      <c r="AC1028" s="109">
        <f t="shared" si="2516"/>
        <v>14612.322733931125</v>
      </c>
      <c r="AD1028" s="109">
        <f t="shared" si="2516"/>
        <v>13926.571799260706</v>
      </c>
      <c r="AE1028" s="109">
        <f t="shared" si="2516"/>
        <v>8711.9030773556369</v>
      </c>
      <c r="AF1028" s="109">
        <f t="shared" si="2516"/>
        <v>6525.667503307187</v>
      </c>
      <c r="AG1028" s="109">
        <f t="shared" si="2516"/>
        <v>14826.791520281235</v>
      </c>
      <c r="AH1028" s="109">
        <f t="shared" si="2516"/>
        <v>13676.838996560838</v>
      </c>
      <c r="AI1028" s="109">
        <f t="shared" si="2516"/>
        <v>8502.2728657569514</v>
      </c>
      <c r="AJ1028" s="109">
        <f t="shared" si="2516"/>
        <v>6584.2711260033066</v>
      </c>
      <c r="AK1028" s="109">
        <f t="shared" si="2516"/>
        <v>15105.091176973066</v>
      </c>
      <c r="AL1028" s="109">
        <f t="shared" si="2516"/>
        <v>14085.297853616743</v>
      </c>
      <c r="AM1028" s="109">
        <f t="shared" si="2516"/>
        <v>8783.9981162017648</v>
      </c>
      <c r="AN1028" s="109">
        <f t="shared" si="2516"/>
        <v>6528.0687865158616</v>
      </c>
      <c r="AO1028" s="109">
        <f t="shared" si="2516"/>
        <v>15057.231175148903</v>
      </c>
      <c r="AP1028" s="109">
        <f t="shared" ref="AP1028:BU1028" si="2517">AP88</f>
        <v>14088.498319354338</v>
      </c>
      <c r="AQ1028" s="109">
        <f t="shared" si="2517"/>
        <v>8729.5754844128842</v>
      </c>
      <c r="AR1028" s="109">
        <f t="shared" si="2517"/>
        <v>6473.188995067384</v>
      </c>
      <c r="AS1028" s="109">
        <f t="shared" si="2517"/>
        <v>15009.651383700426</v>
      </c>
      <c r="AT1028" s="109">
        <f t="shared" si="2517"/>
        <v>13851.154423417282</v>
      </c>
      <c r="AU1028" s="109">
        <f t="shared" si="2517"/>
        <v>8493.06898707445</v>
      </c>
      <c r="AV1028" s="109">
        <f t="shared" si="2517"/>
        <v>6278.481578343697</v>
      </c>
      <c r="AW1028" s="109">
        <f t="shared" si="2517"/>
        <v>14840.833966976739</v>
      </c>
      <c r="AX1028" s="109">
        <f t="shared" si="2517"/>
        <v>13791.906191483113</v>
      </c>
      <c r="AY1028" s="109">
        <f t="shared" si="2517"/>
        <v>8471.0135956095946</v>
      </c>
      <c r="AZ1028" s="109">
        <f t="shared" si="2517"/>
        <v>6212.0773453320253</v>
      </c>
      <c r="BA1028" s="109">
        <f t="shared" si="2517"/>
        <v>14783.269733965068</v>
      </c>
      <c r="BB1028" s="109">
        <f t="shared" si="2517"/>
        <v>13730.231234553818</v>
      </c>
      <c r="BC1028" s="109">
        <f t="shared" si="2517"/>
        <v>8409.3923198470929</v>
      </c>
      <c r="BD1028" s="109">
        <f t="shared" si="2517"/>
        <v>6149.929750736319</v>
      </c>
      <c r="BE1028" s="109">
        <f t="shared" si="2517"/>
        <v>14729.382139369362</v>
      </c>
      <c r="BF1028" s="109">
        <f t="shared" si="2517"/>
        <v>13653.42109361515</v>
      </c>
      <c r="BG1028" s="109">
        <f t="shared" si="2517"/>
        <v>8346.3537547420547</v>
      </c>
      <c r="BH1028" s="109">
        <f t="shared" si="2517"/>
        <v>6088.42705988135</v>
      </c>
      <c r="BI1028" s="109">
        <f t="shared" si="2517"/>
        <v>14676.059448514394</v>
      </c>
      <c r="BJ1028" s="109">
        <f t="shared" si="2517"/>
        <v>13510.898924828536</v>
      </c>
      <c r="BK1028" s="109">
        <f t="shared" si="2517"/>
        <v>8290.0334884857039</v>
      </c>
      <c r="BL1028" s="109">
        <f t="shared" si="2517"/>
        <v>6029.571447570388</v>
      </c>
      <c r="BM1028" s="109">
        <f t="shared" si="2517"/>
        <v>14625.033836203431</v>
      </c>
      <c r="BN1028" s="109">
        <f t="shared" si="2517"/>
        <v>15566.442702250875</v>
      </c>
      <c r="BO1028" s="109">
        <f t="shared" si="2517"/>
        <v>9961.383873326211</v>
      </c>
      <c r="BP1028" s="109">
        <f t="shared" si="2517"/>
        <v>7298.2490235659398</v>
      </c>
      <c r="BQ1028" s="109">
        <f t="shared" si="2517"/>
        <v>16565.779355644732</v>
      </c>
      <c r="BR1028" s="109">
        <f t="shared" si="2517"/>
        <v>17165.389284326335</v>
      </c>
      <c r="BS1028" s="109">
        <f t="shared" si="2517"/>
        <v>10248.294568154595</v>
      </c>
      <c r="BT1028" s="109">
        <f t="shared" si="2517"/>
        <v>7513.1827566287229</v>
      </c>
      <c r="BU1028" s="109">
        <f t="shared" si="2517"/>
        <v>16895.607496887718</v>
      </c>
      <c r="BV1028" s="109">
        <f t="shared" ref="BV1028:DA1028" si="2518">BV88</f>
        <v>17822.472005494004</v>
      </c>
      <c r="BW1028" s="109">
        <f t="shared" si="2518"/>
        <v>10550.470597526324</v>
      </c>
      <c r="BX1028" s="109">
        <f t="shared" si="2518"/>
        <v>7739.0437684083299</v>
      </c>
      <c r="BY1028" s="109">
        <f t="shared" si="2518"/>
        <v>17229.748723033466</v>
      </c>
      <c r="BZ1028" s="109">
        <f t="shared" si="2518"/>
        <v>18470.748098975226</v>
      </c>
      <c r="CA1028" s="109">
        <f t="shared" si="2518"/>
        <v>10839.798864750746</v>
      </c>
      <c r="CB1028" s="109">
        <f t="shared" si="2518"/>
        <v>7978.7847715887001</v>
      </c>
      <c r="CC1028" s="109">
        <f t="shared" si="2518"/>
        <v>17573.184353175719</v>
      </c>
      <c r="CD1028" s="109">
        <f t="shared" si="2518"/>
        <v>18661.821208907524</v>
      </c>
      <c r="CE1028" s="109">
        <f t="shared" si="2518"/>
        <v>11092.017777774307</v>
      </c>
      <c r="CF1028" s="109">
        <f t="shared" si="2518"/>
        <v>8210.8262573688116</v>
      </c>
      <c r="CG1028" s="109">
        <f t="shared" si="2518"/>
        <v>16385.650224076253</v>
      </c>
      <c r="CH1028" s="109">
        <f t="shared" si="2518"/>
        <v>14102.009345623586</v>
      </c>
      <c r="CI1028" s="109">
        <f t="shared" si="2518"/>
        <v>8104.2964833796359</v>
      </c>
      <c r="CJ1028" s="109">
        <f t="shared" si="2518"/>
        <v>5886.2784183111153</v>
      </c>
      <c r="CK1028" s="109">
        <f t="shared" si="2518"/>
        <v>14398.743972275228</v>
      </c>
      <c r="CL1028" s="109">
        <f t="shared" si="2518"/>
        <v>13563.05380591171</v>
      </c>
      <c r="CM1028" s="109">
        <f t="shared" si="2518"/>
        <v>8410.0025561197035</v>
      </c>
      <c r="CN1028" s="109">
        <f t="shared" si="2518"/>
        <v>6017.7159691356865</v>
      </c>
      <c r="CO1028" s="109">
        <f t="shared" si="2518"/>
        <v>14749.967835263153</v>
      </c>
      <c r="CP1028" s="109">
        <f t="shared" si="2518"/>
        <v>13627.819090449098</v>
      </c>
      <c r="CQ1028" s="109">
        <f t="shared" si="2518"/>
        <v>8418.4272140384492</v>
      </c>
      <c r="CR1028" s="109">
        <f t="shared" si="2518"/>
        <v>6113.368764471903</v>
      </c>
      <c r="CS1028" s="109">
        <f t="shared" si="2518"/>
        <v>15032.858092125116</v>
      </c>
      <c r="CT1028" s="109">
        <f t="shared" si="2518"/>
        <v>14492.772697944054</v>
      </c>
      <c r="CU1028" s="109">
        <f t="shared" si="2518"/>
        <v>8989.6518506861703</v>
      </c>
      <c r="CV1028" s="109">
        <f t="shared" si="2518"/>
        <v>6527.4294144384894</v>
      </c>
      <c r="CW1028" s="109">
        <f t="shared" si="2518"/>
        <v>15954.935995915645</v>
      </c>
      <c r="CX1028" s="109">
        <f t="shared" si="2518"/>
        <v>14378.444262316361</v>
      </c>
      <c r="CY1028" s="109">
        <f t="shared" si="2518"/>
        <v>8832.3870947214782</v>
      </c>
      <c r="CZ1028" s="109">
        <f t="shared" si="2518"/>
        <v>6377.5140702167555</v>
      </c>
      <c r="DA1028" s="109">
        <f t="shared" si="2518"/>
        <v>15807.476106185684</v>
      </c>
      <c r="DB1028" s="109">
        <f t="shared" ref="DB1028:EG1028" si="2519">DB88</f>
        <v>14982.476600824972</v>
      </c>
      <c r="DC1028" s="109">
        <f t="shared" si="2519"/>
        <v>9217.6500490768722</v>
      </c>
      <c r="DD1028" s="109">
        <f t="shared" si="2519"/>
        <v>6642.6641197254212</v>
      </c>
      <c r="DE1028" s="109">
        <f t="shared" si="2519"/>
        <v>16528.970101891027</v>
      </c>
      <c r="DF1028" s="109">
        <f t="shared" si="2519"/>
        <v>15090.876094518955</v>
      </c>
      <c r="DG1028" s="109">
        <f t="shared" si="2519"/>
        <v>9264.335553281775</v>
      </c>
      <c r="DH1028" s="109">
        <f t="shared" si="2519"/>
        <v>6686.3605647533786</v>
      </c>
      <c r="DI1028" s="109">
        <f t="shared" si="2519"/>
        <v>16687.900070466774</v>
      </c>
      <c r="DJ1028" s="109">
        <f t="shared" si="2519"/>
        <v>15254.784007475033</v>
      </c>
      <c r="DK1028" s="109">
        <f t="shared" si="2519"/>
        <v>9354.3788223538941</v>
      </c>
      <c r="DL1028" s="109">
        <f t="shared" si="2519"/>
        <v>6718.2084039393403</v>
      </c>
      <c r="DM1028" s="109">
        <f t="shared" si="2519"/>
        <v>16833.859125695006</v>
      </c>
      <c r="DN1028" s="109">
        <f t="shared" si="2519"/>
        <v>15281.452031042252</v>
      </c>
      <c r="DO1028" s="109">
        <f t="shared" si="2519"/>
        <v>9345.2048170936614</v>
      </c>
      <c r="DP1028" s="109">
        <f t="shared" si="2519"/>
        <v>6693.2643384453622</v>
      </c>
      <c r="DQ1028" s="109">
        <f t="shared" si="2519"/>
        <v>16874.371029663056</v>
      </c>
      <c r="DR1028" s="109">
        <f t="shared" si="2519"/>
        <v>15512.25818580576</v>
      </c>
      <c r="DS1028" s="109">
        <f t="shared" si="2519"/>
        <v>9477.2543993066083</v>
      </c>
      <c r="DT1028" s="109">
        <f t="shared" si="2519"/>
        <v>6780.9343599219046</v>
      </c>
      <c r="DU1028" s="109">
        <f t="shared" si="2519"/>
        <v>17130.173446391829</v>
      </c>
      <c r="DV1028" s="109">
        <f t="shared" si="2519"/>
        <v>15658.626755089232</v>
      </c>
      <c r="DW1028" s="109">
        <f t="shared" si="2519"/>
        <v>9487.4757477247076</v>
      </c>
      <c r="DX1028" s="109">
        <f t="shared" si="2519"/>
        <v>6754.2420209934371</v>
      </c>
      <c r="DY1028" s="109">
        <f t="shared" si="2519"/>
        <v>17344.327256239114</v>
      </c>
      <c r="DZ1028" s="109">
        <f t="shared" si="2519"/>
        <v>16171.163766872627</v>
      </c>
      <c r="EA1028" s="109">
        <f t="shared" si="2519"/>
        <v>9811.8102360956855</v>
      </c>
      <c r="EB1028" s="109">
        <f t="shared" si="2519"/>
        <v>6856.2704409559174</v>
      </c>
      <c r="EC1028" s="109">
        <f t="shared" si="2519"/>
        <v>17647.487279406872</v>
      </c>
      <c r="ED1028" s="109">
        <f t="shared" si="2519"/>
        <v>16475.470978132453</v>
      </c>
      <c r="EE1028" s="109">
        <f t="shared" si="2519"/>
        <v>9991.2435674352782</v>
      </c>
      <c r="EF1028" s="109">
        <f t="shared" si="2519"/>
        <v>7092.9138480493639</v>
      </c>
      <c r="EG1028" s="109">
        <f t="shared" si="2519"/>
        <v>18208.620273764976</v>
      </c>
      <c r="EH1028" s="109">
        <f t="shared" ref="EH1028:FR1028" si="2520">EH88</f>
        <v>16776.640825433584</v>
      </c>
      <c r="EI1028" s="109">
        <f t="shared" si="2520"/>
        <v>10167.634410755956</v>
      </c>
      <c r="EJ1028" s="109">
        <f t="shared" si="2520"/>
        <v>7213.3880194627354</v>
      </c>
      <c r="EK1028" s="109">
        <f t="shared" si="2520"/>
        <v>18542.668024264218</v>
      </c>
      <c r="EL1028" s="109">
        <f t="shared" si="2520"/>
        <v>16992.37304965084</v>
      </c>
      <c r="EM1028" s="109">
        <f t="shared" si="2520"/>
        <v>10283.696796005755</v>
      </c>
      <c r="EN1028" s="109">
        <f t="shared" si="2520"/>
        <v>7311.9187260615354</v>
      </c>
      <c r="EO1028" s="109">
        <f t="shared" si="2520"/>
        <v>18826.024062741493</v>
      </c>
      <c r="EP1028" s="109">
        <f t="shared" si="2520"/>
        <v>17314.140446401765</v>
      </c>
      <c r="EQ1028" s="109">
        <f t="shared" si="2520"/>
        <v>10383.923489371378</v>
      </c>
      <c r="ER1028" s="109">
        <f t="shared" si="2520"/>
        <v>7284.233522148259</v>
      </c>
      <c r="ES1028" s="109">
        <f t="shared" si="2520"/>
        <v>19157.655899562025</v>
      </c>
      <c r="ET1028" s="109">
        <f t="shared" si="2520"/>
        <v>17669.914653469052</v>
      </c>
      <c r="EU1028" s="109">
        <f t="shared" si="2520"/>
        <v>10593.621126052549</v>
      </c>
      <c r="EV1028" s="109">
        <f t="shared" si="2520"/>
        <v>7428.5661819164616</v>
      </c>
      <c r="EW1028" s="109">
        <f t="shared" si="2520"/>
        <v>19553.114107197707</v>
      </c>
      <c r="EX1028" s="109">
        <f t="shared" si="2520"/>
        <v>18428.681837844979</v>
      </c>
      <c r="EY1028" s="109">
        <f t="shared" si="2520"/>
        <v>11079.45834240429</v>
      </c>
      <c r="EZ1028" s="109">
        <f t="shared" si="2520"/>
        <v>7792.4809255274567</v>
      </c>
      <c r="FA1028" s="109">
        <f t="shared" si="2520"/>
        <v>20384.111576740132</v>
      </c>
      <c r="FB1028" s="109">
        <f t="shared" si="2520"/>
        <v>18709.184376419584</v>
      </c>
      <c r="FC1028" s="109">
        <f t="shared" si="2520"/>
        <v>11236.436717055531</v>
      </c>
      <c r="FD1028" s="109">
        <f t="shared" si="2520"/>
        <v>7923.7999864457288</v>
      </c>
      <c r="FE1028" s="109">
        <f t="shared" si="2520"/>
        <v>20748.341337859718</v>
      </c>
      <c r="FF1028" s="109">
        <f t="shared" si="2520"/>
        <v>19287.926952301081</v>
      </c>
      <c r="FG1028" s="109">
        <f t="shared" si="2520"/>
        <v>11596.152234551682</v>
      </c>
      <c r="FH1028" s="109">
        <f t="shared" si="2520"/>
        <v>8155.9950862124342</v>
      </c>
      <c r="FI1028" s="109">
        <f t="shared" si="2520"/>
        <v>21335.388629891946</v>
      </c>
      <c r="FJ1028" s="109">
        <f t="shared" si="2520"/>
        <v>19846.533897357524</v>
      </c>
      <c r="FK1028" s="109">
        <f t="shared" si="2520"/>
        <v>11941.939730723545</v>
      </c>
      <c r="FL1028" s="109">
        <f t="shared" si="2520"/>
        <v>0</v>
      </c>
      <c r="FM1028" s="109">
        <f t="shared" si="2520"/>
        <v>0</v>
      </c>
      <c r="FN1028" s="109">
        <f t="shared" si="2520"/>
        <v>0</v>
      </c>
      <c r="FO1028" s="109">
        <f t="shared" si="2520"/>
        <v>0</v>
      </c>
      <c r="FP1028" s="109">
        <f t="shared" si="2520"/>
        <v>0</v>
      </c>
      <c r="FQ1028" s="109">
        <f t="shared" si="2520"/>
        <v>0</v>
      </c>
      <c r="FR1028" s="109">
        <f t="shared" si="2520"/>
        <v>0</v>
      </c>
    </row>
    <row r="1029" spans="3:174">
      <c r="C1029" s="117" t="s">
        <v>484</v>
      </c>
      <c r="D1029" s="144" t="s">
        <v>974</v>
      </c>
      <c r="I1029" s="168">
        <f>SUM(J1029:FR1029)</f>
        <v>676856.18248759524</v>
      </c>
      <c r="J1029" s="18">
        <f t="shared" ref="J1029:AO1029" si="2521">J$852*J$396</f>
        <v>0</v>
      </c>
      <c r="K1029" s="18">
        <f t="shared" si="2521"/>
        <v>0</v>
      </c>
      <c r="L1029" s="18">
        <f t="shared" si="2521"/>
        <v>0</v>
      </c>
      <c r="M1029" s="18">
        <f t="shared" si="2521"/>
        <v>0</v>
      </c>
      <c r="N1029" s="18">
        <f t="shared" si="2521"/>
        <v>0</v>
      </c>
      <c r="O1029" s="18">
        <f t="shared" si="2521"/>
        <v>0</v>
      </c>
      <c r="P1029" s="18">
        <f t="shared" si="2521"/>
        <v>0</v>
      </c>
      <c r="Q1029" s="18">
        <f t="shared" si="2521"/>
        <v>0</v>
      </c>
      <c r="R1029" s="18">
        <f t="shared" si="2521"/>
        <v>0</v>
      </c>
      <c r="S1029" s="18">
        <f t="shared" si="2521"/>
        <v>0</v>
      </c>
      <c r="T1029" s="18">
        <f t="shared" si="2521"/>
        <v>0</v>
      </c>
      <c r="U1029" s="18">
        <f t="shared" si="2521"/>
        <v>0</v>
      </c>
      <c r="V1029" s="18">
        <f t="shared" si="2521"/>
        <v>0</v>
      </c>
      <c r="W1029" s="18">
        <f t="shared" si="2521"/>
        <v>0</v>
      </c>
      <c r="X1029" s="18">
        <f t="shared" si="2521"/>
        <v>0</v>
      </c>
      <c r="Y1029" s="18">
        <f t="shared" si="2521"/>
        <v>0</v>
      </c>
      <c r="Z1029" s="18">
        <f t="shared" si="2521"/>
        <v>0</v>
      </c>
      <c r="AA1029" s="18">
        <f t="shared" si="2521"/>
        <v>0</v>
      </c>
      <c r="AB1029" s="18">
        <f t="shared" si="2521"/>
        <v>6620.9693207349819</v>
      </c>
      <c r="AC1029" s="18">
        <f t="shared" si="2521"/>
        <v>14612.322733931125</v>
      </c>
      <c r="AD1029" s="18">
        <f t="shared" si="2521"/>
        <v>13926.571799260706</v>
      </c>
      <c r="AE1029" s="18">
        <f t="shared" si="2521"/>
        <v>8711.9030773556369</v>
      </c>
      <c r="AF1029" s="18">
        <f t="shared" si="2521"/>
        <v>6525.667503307187</v>
      </c>
      <c r="AG1029" s="18">
        <f t="shared" si="2521"/>
        <v>14826.791520281235</v>
      </c>
      <c r="AH1029" s="18">
        <f t="shared" si="2521"/>
        <v>13676.838996560838</v>
      </c>
      <c r="AI1029" s="18">
        <f t="shared" si="2521"/>
        <v>8502.2728657569514</v>
      </c>
      <c r="AJ1029" s="18">
        <f t="shared" si="2521"/>
        <v>6584.2711260033066</v>
      </c>
      <c r="AK1029" s="18">
        <f t="shared" si="2521"/>
        <v>15105.091176973066</v>
      </c>
      <c r="AL1029" s="18">
        <f t="shared" si="2521"/>
        <v>14085.297853616743</v>
      </c>
      <c r="AM1029" s="18">
        <f t="shared" si="2521"/>
        <v>8783.9981162017648</v>
      </c>
      <c r="AN1029" s="18">
        <f t="shared" si="2521"/>
        <v>6528.0687865158616</v>
      </c>
      <c r="AO1029" s="18">
        <f t="shared" si="2521"/>
        <v>15057.231175148903</v>
      </c>
      <c r="AP1029" s="18">
        <f t="shared" ref="AP1029:BU1029" si="2522">AP$852*AP$396</f>
        <v>14088.498319354338</v>
      </c>
      <c r="AQ1029" s="18">
        <f t="shared" si="2522"/>
        <v>8729.5754844128842</v>
      </c>
      <c r="AR1029" s="18">
        <f t="shared" si="2522"/>
        <v>6473.188995067384</v>
      </c>
      <c r="AS1029" s="18">
        <f t="shared" si="2522"/>
        <v>15009.651383700426</v>
      </c>
      <c r="AT1029" s="18">
        <f t="shared" si="2522"/>
        <v>13851.154423417282</v>
      </c>
      <c r="AU1029" s="18">
        <f t="shared" si="2522"/>
        <v>8493.06898707445</v>
      </c>
      <c r="AV1029" s="18">
        <f t="shared" si="2522"/>
        <v>6278.481578343697</v>
      </c>
      <c r="AW1029" s="18">
        <f t="shared" si="2522"/>
        <v>14840.833966976739</v>
      </c>
      <c r="AX1029" s="18">
        <f t="shared" si="2522"/>
        <v>13791.906191483113</v>
      </c>
      <c r="AY1029" s="18">
        <f t="shared" si="2522"/>
        <v>8471.0135956095946</v>
      </c>
      <c r="AZ1029" s="18">
        <f t="shared" si="2522"/>
        <v>6212.0773453320253</v>
      </c>
      <c r="BA1029" s="18">
        <f t="shared" si="2522"/>
        <v>14783.269733965068</v>
      </c>
      <c r="BB1029" s="18">
        <f t="shared" si="2522"/>
        <v>13730.231234553818</v>
      </c>
      <c r="BC1029" s="18">
        <f t="shared" si="2522"/>
        <v>8409.3923198470929</v>
      </c>
      <c r="BD1029" s="18">
        <f t="shared" si="2522"/>
        <v>6149.929750736319</v>
      </c>
      <c r="BE1029" s="18">
        <f t="shared" si="2522"/>
        <v>14729.382139369362</v>
      </c>
      <c r="BF1029" s="18">
        <f t="shared" si="2522"/>
        <v>13653.42109361515</v>
      </c>
      <c r="BG1029" s="18">
        <f t="shared" si="2522"/>
        <v>8346.3537547420547</v>
      </c>
      <c r="BH1029" s="18">
        <f t="shared" si="2522"/>
        <v>6088.42705988135</v>
      </c>
      <c r="BI1029" s="18">
        <f t="shared" si="2522"/>
        <v>14676.059448514394</v>
      </c>
      <c r="BJ1029" s="18">
        <f t="shared" si="2522"/>
        <v>13510.898924828536</v>
      </c>
      <c r="BK1029" s="18">
        <f t="shared" si="2522"/>
        <v>8290.0334884857039</v>
      </c>
      <c r="BL1029" s="18">
        <f t="shared" si="2522"/>
        <v>6029.571447570388</v>
      </c>
      <c r="BM1029" s="18">
        <f t="shared" si="2522"/>
        <v>14625.033836203431</v>
      </c>
      <c r="BN1029" s="18">
        <f t="shared" si="2522"/>
        <v>15566.442702250875</v>
      </c>
      <c r="BO1029" s="18">
        <f t="shared" si="2522"/>
        <v>9961.383873326211</v>
      </c>
      <c r="BP1029" s="18">
        <f t="shared" si="2522"/>
        <v>7298.2490235659398</v>
      </c>
      <c r="BQ1029" s="18">
        <f t="shared" si="2522"/>
        <v>16565.779355644732</v>
      </c>
      <c r="BR1029" s="18">
        <f t="shared" si="2522"/>
        <v>17165.389284326335</v>
      </c>
      <c r="BS1029" s="18">
        <f t="shared" si="2522"/>
        <v>10248.294568154595</v>
      </c>
      <c r="BT1029" s="18">
        <f t="shared" si="2522"/>
        <v>7513.1827566287229</v>
      </c>
      <c r="BU1029" s="18">
        <f t="shared" si="2522"/>
        <v>16895.607496887718</v>
      </c>
      <c r="BV1029" s="18">
        <f t="shared" ref="BV1029:DA1029" si="2523">BV$852*BV$396</f>
        <v>17822.472005494004</v>
      </c>
      <c r="BW1029" s="18">
        <f t="shared" si="2523"/>
        <v>10550.470597526324</v>
      </c>
      <c r="BX1029" s="18">
        <f t="shared" si="2523"/>
        <v>7739.0437684083299</v>
      </c>
      <c r="BY1029" s="18">
        <f t="shared" si="2523"/>
        <v>17229.748723033466</v>
      </c>
      <c r="BZ1029" s="18">
        <f t="shared" si="2523"/>
        <v>18470.748098975226</v>
      </c>
      <c r="CA1029" s="18">
        <f t="shared" si="2523"/>
        <v>10839.798864750746</v>
      </c>
      <c r="CB1029" s="18">
        <f t="shared" si="2523"/>
        <v>7978.7847715887001</v>
      </c>
      <c r="CC1029" s="18">
        <f t="shared" si="2523"/>
        <v>17573.184353175719</v>
      </c>
      <c r="CD1029" s="18">
        <f t="shared" si="2523"/>
        <v>18661.821208907524</v>
      </c>
      <c r="CE1029" s="18">
        <f t="shared" si="2523"/>
        <v>11092.017777774307</v>
      </c>
      <c r="CF1029" s="18">
        <f t="shared" si="2523"/>
        <v>8210.8262573688116</v>
      </c>
      <c r="CG1029" s="18">
        <f t="shared" si="2523"/>
        <v>16385.650224076253</v>
      </c>
      <c r="CH1029" s="18">
        <f t="shared" si="2523"/>
        <v>278.53622099759701</v>
      </c>
      <c r="CI1029" s="18">
        <f t="shared" si="2523"/>
        <v>0</v>
      </c>
      <c r="CJ1029" s="18">
        <f t="shared" si="2523"/>
        <v>0</v>
      </c>
      <c r="CK1029" s="18">
        <f t="shared" si="2523"/>
        <v>0</v>
      </c>
      <c r="CL1029" s="18">
        <f t="shared" si="2523"/>
        <v>0</v>
      </c>
      <c r="CM1029" s="18">
        <f t="shared" si="2523"/>
        <v>0</v>
      </c>
      <c r="CN1029" s="18">
        <f t="shared" si="2523"/>
        <v>0</v>
      </c>
      <c r="CO1029" s="18">
        <f t="shared" si="2523"/>
        <v>0</v>
      </c>
      <c r="CP1029" s="18">
        <f t="shared" si="2523"/>
        <v>0</v>
      </c>
      <c r="CQ1029" s="18">
        <f t="shared" si="2523"/>
        <v>0</v>
      </c>
      <c r="CR1029" s="18">
        <f t="shared" si="2523"/>
        <v>0</v>
      </c>
      <c r="CS1029" s="18">
        <f t="shared" si="2523"/>
        <v>0</v>
      </c>
      <c r="CT1029" s="18">
        <f t="shared" si="2523"/>
        <v>0</v>
      </c>
      <c r="CU1029" s="18">
        <f t="shared" si="2523"/>
        <v>0</v>
      </c>
      <c r="CV1029" s="18">
        <f t="shared" si="2523"/>
        <v>0</v>
      </c>
      <c r="CW1029" s="18">
        <f t="shared" si="2523"/>
        <v>0</v>
      </c>
      <c r="CX1029" s="18">
        <f t="shared" si="2523"/>
        <v>0</v>
      </c>
      <c r="CY1029" s="18">
        <f t="shared" si="2523"/>
        <v>0</v>
      </c>
      <c r="CZ1029" s="18">
        <f t="shared" si="2523"/>
        <v>0</v>
      </c>
      <c r="DA1029" s="18">
        <f t="shared" si="2523"/>
        <v>0</v>
      </c>
      <c r="DB1029" s="18">
        <f t="shared" ref="DB1029:EG1029" si="2524">DB$852*DB$396</f>
        <v>0</v>
      </c>
      <c r="DC1029" s="18">
        <f t="shared" si="2524"/>
        <v>0</v>
      </c>
      <c r="DD1029" s="18">
        <f t="shared" si="2524"/>
        <v>0</v>
      </c>
      <c r="DE1029" s="18">
        <f t="shared" si="2524"/>
        <v>0</v>
      </c>
      <c r="DF1029" s="18">
        <f t="shared" si="2524"/>
        <v>0</v>
      </c>
      <c r="DG1029" s="18">
        <f t="shared" si="2524"/>
        <v>0</v>
      </c>
      <c r="DH1029" s="18">
        <f t="shared" si="2524"/>
        <v>0</v>
      </c>
      <c r="DI1029" s="18">
        <f t="shared" si="2524"/>
        <v>0</v>
      </c>
      <c r="DJ1029" s="18">
        <f t="shared" si="2524"/>
        <v>0</v>
      </c>
      <c r="DK1029" s="18">
        <f t="shared" si="2524"/>
        <v>0</v>
      </c>
      <c r="DL1029" s="18">
        <f t="shared" si="2524"/>
        <v>0</v>
      </c>
      <c r="DM1029" s="18">
        <f t="shared" si="2524"/>
        <v>0</v>
      </c>
      <c r="DN1029" s="18">
        <f t="shared" si="2524"/>
        <v>0</v>
      </c>
      <c r="DO1029" s="18">
        <f t="shared" si="2524"/>
        <v>0</v>
      </c>
      <c r="DP1029" s="18">
        <f t="shared" si="2524"/>
        <v>0</v>
      </c>
      <c r="DQ1029" s="18">
        <f t="shared" si="2524"/>
        <v>0</v>
      </c>
      <c r="DR1029" s="18">
        <f t="shared" si="2524"/>
        <v>0</v>
      </c>
      <c r="DS1029" s="18">
        <f t="shared" si="2524"/>
        <v>0</v>
      </c>
      <c r="DT1029" s="18">
        <f t="shared" si="2524"/>
        <v>0</v>
      </c>
      <c r="DU1029" s="18">
        <f t="shared" si="2524"/>
        <v>0</v>
      </c>
      <c r="DV1029" s="18">
        <f t="shared" si="2524"/>
        <v>0</v>
      </c>
      <c r="DW1029" s="18">
        <f t="shared" si="2524"/>
        <v>0</v>
      </c>
      <c r="DX1029" s="18">
        <f t="shared" si="2524"/>
        <v>0</v>
      </c>
      <c r="DY1029" s="18">
        <f t="shared" si="2524"/>
        <v>0</v>
      </c>
      <c r="DZ1029" s="18">
        <f t="shared" si="2524"/>
        <v>0</v>
      </c>
      <c r="EA1029" s="18">
        <f t="shared" si="2524"/>
        <v>0</v>
      </c>
      <c r="EB1029" s="18">
        <f t="shared" si="2524"/>
        <v>0</v>
      </c>
      <c r="EC1029" s="18">
        <f t="shared" si="2524"/>
        <v>0</v>
      </c>
      <c r="ED1029" s="18">
        <f t="shared" si="2524"/>
        <v>0</v>
      </c>
      <c r="EE1029" s="18">
        <f t="shared" si="2524"/>
        <v>0</v>
      </c>
      <c r="EF1029" s="18">
        <f t="shared" si="2524"/>
        <v>0</v>
      </c>
      <c r="EG1029" s="18">
        <f t="shared" si="2524"/>
        <v>0</v>
      </c>
      <c r="EH1029" s="18">
        <f t="shared" ref="EH1029:FR1029" si="2525">EH$852*EH$396</f>
        <v>0</v>
      </c>
      <c r="EI1029" s="18">
        <f t="shared" si="2525"/>
        <v>0</v>
      </c>
      <c r="EJ1029" s="18">
        <f t="shared" si="2525"/>
        <v>0</v>
      </c>
      <c r="EK1029" s="18">
        <f t="shared" si="2525"/>
        <v>0</v>
      </c>
      <c r="EL1029" s="18">
        <f t="shared" si="2525"/>
        <v>0</v>
      </c>
      <c r="EM1029" s="18">
        <f t="shared" si="2525"/>
        <v>0</v>
      </c>
      <c r="EN1029" s="18">
        <f t="shared" si="2525"/>
        <v>0</v>
      </c>
      <c r="EO1029" s="18">
        <f t="shared" si="2525"/>
        <v>0</v>
      </c>
      <c r="EP1029" s="18">
        <f t="shared" si="2525"/>
        <v>0</v>
      </c>
      <c r="EQ1029" s="18">
        <f t="shared" si="2525"/>
        <v>0</v>
      </c>
      <c r="ER1029" s="18">
        <f t="shared" si="2525"/>
        <v>0</v>
      </c>
      <c r="ES1029" s="18">
        <f t="shared" si="2525"/>
        <v>0</v>
      </c>
      <c r="ET1029" s="18">
        <f t="shared" si="2525"/>
        <v>0</v>
      </c>
      <c r="EU1029" s="18">
        <f t="shared" si="2525"/>
        <v>0</v>
      </c>
      <c r="EV1029" s="18">
        <f t="shared" si="2525"/>
        <v>0</v>
      </c>
      <c r="EW1029" s="18">
        <f t="shared" si="2525"/>
        <v>0</v>
      </c>
      <c r="EX1029" s="18">
        <f t="shared" si="2525"/>
        <v>0</v>
      </c>
      <c r="EY1029" s="18">
        <f t="shared" si="2525"/>
        <v>0</v>
      </c>
      <c r="EZ1029" s="18">
        <f t="shared" si="2525"/>
        <v>0</v>
      </c>
      <c r="FA1029" s="18">
        <f t="shared" si="2525"/>
        <v>0</v>
      </c>
      <c r="FB1029" s="18">
        <f t="shared" si="2525"/>
        <v>0</v>
      </c>
      <c r="FC1029" s="18">
        <f t="shared" si="2525"/>
        <v>0</v>
      </c>
      <c r="FD1029" s="18">
        <f t="shared" si="2525"/>
        <v>0</v>
      </c>
      <c r="FE1029" s="18">
        <f t="shared" si="2525"/>
        <v>0</v>
      </c>
      <c r="FF1029" s="18">
        <f t="shared" si="2525"/>
        <v>0</v>
      </c>
      <c r="FG1029" s="18">
        <f t="shared" si="2525"/>
        <v>0</v>
      </c>
      <c r="FH1029" s="18">
        <f t="shared" si="2525"/>
        <v>0</v>
      </c>
      <c r="FI1029" s="18">
        <f t="shared" si="2525"/>
        <v>0</v>
      </c>
      <c r="FJ1029" s="18">
        <f t="shared" si="2525"/>
        <v>0</v>
      </c>
      <c r="FK1029" s="18">
        <f t="shared" si="2525"/>
        <v>0</v>
      </c>
      <c r="FL1029" s="18">
        <f t="shared" si="2525"/>
        <v>0</v>
      </c>
      <c r="FM1029" s="18">
        <f t="shared" si="2525"/>
        <v>0</v>
      </c>
      <c r="FN1029" s="18">
        <f t="shared" si="2525"/>
        <v>0</v>
      </c>
      <c r="FO1029" s="18">
        <f t="shared" si="2525"/>
        <v>0</v>
      </c>
      <c r="FP1029" s="18">
        <f t="shared" si="2525"/>
        <v>0</v>
      </c>
      <c r="FQ1029" s="18">
        <f t="shared" si="2525"/>
        <v>0</v>
      </c>
      <c r="FR1029" s="18">
        <f t="shared" si="2525"/>
        <v>0</v>
      </c>
    </row>
    <row r="1030" spans="3:174">
      <c r="C1030" s="117" t="s">
        <v>485</v>
      </c>
      <c r="D1030" s="144" t="s">
        <v>974</v>
      </c>
      <c r="I1030" s="167">
        <f>SUM(J1030:FR1030)</f>
        <v>1035329.590082795</v>
      </c>
      <c r="J1030" s="18">
        <f t="shared" ref="J1030:AO1030" si="2526">J$852*(1-J$396)</f>
        <v>0</v>
      </c>
      <c r="K1030" s="18">
        <f t="shared" si="2526"/>
        <v>0</v>
      </c>
      <c r="L1030" s="18">
        <f t="shared" si="2526"/>
        <v>0</v>
      </c>
      <c r="M1030" s="18">
        <f t="shared" si="2526"/>
        <v>0</v>
      </c>
      <c r="N1030" s="18">
        <f t="shared" si="2526"/>
        <v>0</v>
      </c>
      <c r="O1030" s="18">
        <f t="shared" si="2526"/>
        <v>0</v>
      </c>
      <c r="P1030" s="18">
        <f t="shared" si="2526"/>
        <v>0</v>
      </c>
      <c r="Q1030" s="18">
        <f t="shared" si="2526"/>
        <v>0</v>
      </c>
      <c r="R1030" s="18">
        <f t="shared" si="2526"/>
        <v>0</v>
      </c>
      <c r="S1030" s="18">
        <f t="shared" si="2526"/>
        <v>0</v>
      </c>
      <c r="T1030" s="18">
        <f t="shared" si="2526"/>
        <v>0</v>
      </c>
      <c r="U1030" s="18">
        <f t="shared" si="2526"/>
        <v>0</v>
      </c>
      <c r="V1030" s="18">
        <f t="shared" si="2526"/>
        <v>0</v>
      </c>
      <c r="W1030" s="18">
        <f t="shared" si="2526"/>
        <v>0</v>
      </c>
      <c r="X1030" s="18">
        <f t="shared" si="2526"/>
        <v>0</v>
      </c>
      <c r="Y1030" s="18">
        <f t="shared" si="2526"/>
        <v>0</v>
      </c>
      <c r="Z1030" s="18">
        <f t="shared" si="2526"/>
        <v>0</v>
      </c>
      <c r="AA1030" s="18">
        <f t="shared" si="2526"/>
        <v>0</v>
      </c>
      <c r="AB1030" s="18">
        <f t="shared" si="2526"/>
        <v>0</v>
      </c>
      <c r="AC1030" s="18">
        <f t="shared" si="2526"/>
        <v>0</v>
      </c>
      <c r="AD1030" s="18">
        <f t="shared" si="2526"/>
        <v>0</v>
      </c>
      <c r="AE1030" s="18">
        <f t="shared" si="2526"/>
        <v>0</v>
      </c>
      <c r="AF1030" s="18">
        <f t="shared" si="2526"/>
        <v>0</v>
      </c>
      <c r="AG1030" s="18">
        <f t="shared" si="2526"/>
        <v>0</v>
      </c>
      <c r="AH1030" s="18">
        <f t="shared" si="2526"/>
        <v>0</v>
      </c>
      <c r="AI1030" s="18">
        <f t="shared" si="2526"/>
        <v>0</v>
      </c>
      <c r="AJ1030" s="18">
        <f t="shared" si="2526"/>
        <v>0</v>
      </c>
      <c r="AK1030" s="18">
        <f t="shared" si="2526"/>
        <v>0</v>
      </c>
      <c r="AL1030" s="18">
        <f t="shared" si="2526"/>
        <v>0</v>
      </c>
      <c r="AM1030" s="18">
        <f t="shared" si="2526"/>
        <v>0</v>
      </c>
      <c r="AN1030" s="18">
        <f t="shared" si="2526"/>
        <v>0</v>
      </c>
      <c r="AO1030" s="18">
        <f t="shared" si="2526"/>
        <v>0</v>
      </c>
      <c r="AP1030" s="18">
        <f t="shared" ref="AP1030:BU1030" si="2527">AP$852*(1-AP$396)</f>
        <v>0</v>
      </c>
      <c r="AQ1030" s="18">
        <f t="shared" si="2527"/>
        <v>0</v>
      </c>
      <c r="AR1030" s="18">
        <f t="shared" si="2527"/>
        <v>0</v>
      </c>
      <c r="AS1030" s="18">
        <f t="shared" si="2527"/>
        <v>0</v>
      </c>
      <c r="AT1030" s="18">
        <f t="shared" si="2527"/>
        <v>0</v>
      </c>
      <c r="AU1030" s="18">
        <f t="shared" si="2527"/>
        <v>0</v>
      </c>
      <c r="AV1030" s="18">
        <f t="shared" si="2527"/>
        <v>0</v>
      </c>
      <c r="AW1030" s="18">
        <f t="shared" si="2527"/>
        <v>0</v>
      </c>
      <c r="AX1030" s="18">
        <f t="shared" si="2527"/>
        <v>0</v>
      </c>
      <c r="AY1030" s="18">
        <f t="shared" si="2527"/>
        <v>0</v>
      </c>
      <c r="AZ1030" s="18">
        <f t="shared" si="2527"/>
        <v>0</v>
      </c>
      <c r="BA1030" s="18">
        <f t="shared" si="2527"/>
        <v>0</v>
      </c>
      <c r="BB1030" s="18">
        <f t="shared" si="2527"/>
        <v>0</v>
      </c>
      <c r="BC1030" s="18">
        <f t="shared" si="2527"/>
        <v>0</v>
      </c>
      <c r="BD1030" s="18">
        <f t="shared" si="2527"/>
        <v>0</v>
      </c>
      <c r="BE1030" s="18">
        <f t="shared" si="2527"/>
        <v>0</v>
      </c>
      <c r="BF1030" s="18">
        <f t="shared" si="2527"/>
        <v>0</v>
      </c>
      <c r="BG1030" s="18">
        <f t="shared" si="2527"/>
        <v>0</v>
      </c>
      <c r="BH1030" s="18">
        <f t="shared" si="2527"/>
        <v>0</v>
      </c>
      <c r="BI1030" s="18">
        <f t="shared" si="2527"/>
        <v>0</v>
      </c>
      <c r="BJ1030" s="18">
        <f t="shared" si="2527"/>
        <v>0</v>
      </c>
      <c r="BK1030" s="18">
        <f t="shared" si="2527"/>
        <v>0</v>
      </c>
      <c r="BL1030" s="18">
        <f t="shared" si="2527"/>
        <v>0</v>
      </c>
      <c r="BM1030" s="18">
        <f t="shared" si="2527"/>
        <v>0</v>
      </c>
      <c r="BN1030" s="18">
        <f t="shared" si="2527"/>
        <v>0</v>
      </c>
      <c r="BO1030" s="18">
        <f t="shared" si="2527"/>
        <v>0</v>
      </c>
      <c r="BP1030" s="18">
        <f t="shared" si="2527"/>
        <v>0</v>
      </c>
      <c r="BQ1030" s="18">
        <f t="shared" si="2527"/>
        <v>0</v>
      </c>
      <c r="BR1030" s="18">
        <f t="shared" si="2527"/>
        <v>0</v>
      </c>
      <c r="BS1030" s="18">
        <f t="shared" si="2527"/>
        <v>0</v>
      </c>
      <c r="BT1030" s="18">
        <f t="shared" si="2527"/>
        <v>0</v>
      </c>
      <c r="BU1030" s="18">
        <f t="shared" si="2527"/>
        <v>0</v>
      </c>
      <c r="BV1030" s="18">
        <f t="shared" ref="BV1030:DA1030" si="2528">BV$852*(1-BV$396)</f>
        <v>0</v>
      </c>
      <c r="BW1030" s="18">
        <f t="shared" si="2528"/>
        <v>0</v>
      </c>
      <c r="BX1030" s="18">
        <f t="shared" si="2528"/>
        <v>0</v>
      </c>
      <c r="BY1030" s="18">
        <f t="shared" si="2528"/>
        <v>0</v>
      </c>
      <c r="BZ1030" s="18">
        <f t="shared" si="2528"/>
        <v>0</v>
      </c>
      <c r="CA1030" s="18">
        <f t="shared" si="2528"/>
        <v>0</v>
      </c>
      <c r="CB1030" s="18">
        <f t="shared" si="2528"/>
        <v>0</v>
      </c>
      <c r="CC1030" s="18">
        <f t="shared" si="2528"/>
        <v>0</v>
      </c>
      <c r="CD1030" s="18">
        <f t="shared" si="2528"/>
        <v>0</v>
      </c>
      <c r="CE1030" s="18">
        <f t="shared" si="2528"/>
        <v>0</v>
      </c>
      <c r="CF1030" s="18">
        <f t="shared" si="2528"/>
        <v>0</v>
      </c>
      <c r="CG1030" s="18">
        <f t="shared" si="2528"/>
        <v>0</v>
      </c>
      <c r="CH1030" s="18">
        <f t="shared" si="2528"/>
        <v>13823.473124625989</v>
      </c>
      <c r="CI1030" s="18">
        <f t="shared" si="2528"/>
        <v>8104.2964833796359</v>
      </c>
      <c r="CJ1030" s="18">
        <f t="shared" si="2528"/>
        <v>5886.2784183111153</v>
      </c>
      <c r="CK1030" s="18">
        <f t="shared" si="2528"/>
        <v>14398.743972275228</v>
      </c>
      <c r="CL1030" s="18">
        <f t="shared" si="2528"/>
        <v>13563.05380591171</v>
      </c>
      <c r="CM1030" s="18">
        <f t="shared" si="2528"/>
        <v>8410.0025561197035</v>
      </c>
      <c r="CN1030" s="18">
        <f t="shared" si="2528"/>
        <v>6017.7159691356865</v>
      </c>
      <c r="CO1030" s="18">
        <f t="shared" si="2528"/>
        <v>14749.967835263153</v>
      </c>
      <c r="CP1030" s="18">
        <f t="shared" si="2528"/>
        <v>13627.819090449098</v>
      </c>
      <c r="CQ1030" s="18">
        <f t="shared" si="2528"/>
        <v>8418.4272140384492</v>
      </c>
      <c r="CR1030" s="18">
        <f t="shared" si="2528"/>
        <v>6113.368764471903</v>
      </c>
      <c r="CS1030" s="18">
        <f t="shared" si="2528"/>
        <v>15032.858092125116</v>
      </c>
      <c r="CT1030" s="18">
        <f t="shared" si="2528"/>
        <v>14492.772697944054</v>
      </c>
      <c r="CU1030" s="18">
        <f t="shared" si="2528"/>
        <v>8989.6518506861703</v>
      </c>
      <c r="CV1030" s="18">
        <f t="shared" si="2528"/>
        <v>6527.4294144384894</v>
      </c>
      <c r="CW1030" s="18">
        <f t="shared" si="2528"/>
        <v>15954.935995915645</v>
      </c>
      <c r="CX1030" s="18">
        <f t="shared" si="2528"/>
        <v>14378.444262316361</v>
      </c>
      <c r="CY1030" s="18">
        <f t="shared" si="2528"/>
        <v>8832.3870947214782</v>
      </c>
      <c r="CZ1030" s="18">
        <f t="shared" si="2528"/>
        <v>6377.5140702167555</v>
      </c>
      <c r="DA1030" s="18">
        <f t="shared" si="2528"/>
        <v>15807.476106185684</v>
      </c>
      <c r="DB1030" s="18">
        <f t="shared" ref="DB1030:EG1030" si="2529">DB$852*(1-DB$396)</f>
        <v>14982.476600824972</v>
      </c>
      <c r="DC1030" s="18">
        <f t="shared" si="2529"/>
        <v>9217.6500490768722</v>
      </c>
      <c r="DD1030" s="18">
        <f t="shared" si="2529"/>
        <v>6642.6641197254212</v>
      </c>
      <c r="DE1030" s="18">
        <f t="shared" si="2529"/>
        <v>16528.970101891027</v>
      </c>
      <c r="DF1030" s="18">
        <f t="shared" si="2529"/>
        <v>15090.876094518955</v>
      </c>
      <c r="DG1030" s="18">
        <f t="shared" si="2529"/>
        <v>9264.335553281775</v>
      </c>
      <c r="DH1030" s="18">
        <f t="shared" si="2529"/>
        <v>6686.3605647533786</v>
      </c>
      <c r="DI1030" s="18">
        <f t="shared" si="2529"/>
        <v>16687.900070466774</v>
      </c>
      <c r="DJ1030" s="18">
        <f t="shared" si="2529"/>
        <v>15254.784007475033</v>
      </c>
      <c r="DK1030" s="18">
        <f t="shared" si="2529"/>
        <v>9354.3788223538941</v>
      </c>
      <c r="DL1030" s="18">
        <f t="shared" si="2529"/>
        <v>6718.2084039393403</v>
      </c>
      <c r="DM1030" s="18">
        <f t="shared" si="2529"/>
        <v>16833.859125695006</v>
      </c>
      <c r="DN1030" s="18">
        <f t="shared" si="2529"/>
        <v>15281.452031042252</v>
      </c>
      <c r="DO1030" s="18">
        <f t="shared" si="2529"/>
        <v>9345.2048170936614</v>
      </c>
      <c r="DP1030" s="18">
        <f t="shared" si="2529"/>
        <v>6693.2643384453622</v>
      </c>
      <c r="DQ1030" s="18">
        <f t="shared" si="2529"/>
        <v>16874.371029663056</v>
      </c>
      <c r="DR1030" s="18">
        <f t="shared" si="2529"/>
        <v>15512.25818580576</v>
      </c>
      <c r="DS1030" s="18">
        <f t="shared" si="2529"/>
        <v>9477.2543993066083</v>
      </c>
      <c r="DT1030" s="18">
        <f t="shared" si="2529"/>
        <v>6780.9343599219046</v>
      </c>
      <c r="DU1030" s="18">
        <f t="shared" si="2529"/>
        <v>17130.173446391829</v>
      </c>
      <c r="DV1030" s="18">
        <f t="shared" si="2529"/>
        <v>15658.626755089232</v>
      </c>
      <c r="DW1030" s="18">
        <f t="shared" si="2529"/>
        <v>9487.4757477247076</v>
      </c>
      <c r="DX1030" s="18">
        <f t="shared" si="2529"/>
        <v>6754.2420209934371</v>
      </c>
      <c r="DY1030" s="18">
        <f t="shared" si="2529"/>
        <v>17344.327256239114</v>
      </c>
      <c r="DZ1030" s="18">
        <f t="shared" si="2529"/>
        <v>16171.163766872627</v>
      </c>
      <c r="EA1030" s="18">
        <f t="shared" si="2529"/>
        <v>9811.8102360956855</v>
      </c>
      <c r="EB1030" s="18">
        <f t="shared" si="2529"/>
        <v>6856.2704409559174</v>
      </c>
      <c r="EC1030" s="18">
        <f t="shared" si="2529"/>
        <v>17647.487279406872</v>
      </c>
      <c r="ED1030" s="18">
        <f t="shared" si="2529"/>
        <v>16475.470978132453</v>
      </c>
      <c r="EE1030" s="18">
        <f t="shared" si="2529"/>
        <v>9991.2435674352782</v>
      </c>
      <c r="EF1030" s="18">
        <f t="shared" si="2529"/>
        <v>7092.9138480493639</v>
      </c>
      <c r="EG1030" s="18">
        <f t="shared" si="2529"/>
        <v>18208.620273764976</v>
      </c>
      <c r="EH1030" s="18">
        <f t="shared" ref="EH1030:FR1030" si="2530">EH$852*(1-EH$396)</f>
        <v>16776.640825433584</v>
      </c>
      <c r="EI1030" s="18">
        <f t="shared" si="2530"/>
        <v>10167.634410755956</v>
      </c>
      <c r="EJ1030" s="18">
        <f t="shared" si="2530"/>
        <v>7213.3880194627354</v>
      </c>
      <c r="EK1030" s="18">
        <f t="shared" si="2530"/>
        <v>18542.668024264218</v>
      </c>
      <c r="EL1030" s="18">
        <f t="shared" si="2530"/>
        <v>16992.37304965084</v>
      </c>
      <c r="EM1030" s="18">
        <f t="shared" si="2530"/>
        <v>10283.696796005755</v>
      </c>
      <c r="EN1030" s="18">
        <f t="shared" si="2530"/>
        <v>7311.9187260615354</v>
      </c>
      <c r="EO1030" s="18">
        <f t="shared" si="2530"/>
        <v>18826.024062741493</v>
      </c>
      <c r="EP1030" s="18">
        <f t="shared" si="2530"/>
        <v>17314.140446401765</v>
      </c>
      <c r="EQ1030" s="18">
        <f t="shared" si="2530"/>
        <v>10383.923489371378</v>
      </c>
      <c r="ER1030" s="18">
        <f t="shared" si="2530"/>
        <v>7284.233522148259</v>
      </c>
      <c r="ES1030" s="18">
        <f t="shared" si="2530"/>
        <v>19157.655899562025</v>
      </c>
      <c r="ET1030" s="18">
        <f t="shared" si="2530"/>
        <v>17669.914653469052</v>
      </c>
      <c r="EU1030" s="18">
        <f t="shared" si="2530"/>
        <v>10593.621126052549</v>
      </c>
      <c r="EV1030" s="18">
        <f t="shared" si="2530"/>
        <v>7428.5661819164616</v>
      </c>
      <c r="EW1030" s="18">
        <f t="shared" si="2530"/>
        <v>19553.114107197707</v>
      </c>
      <c r="EX1030" s="18">
        <f t="shared" si="2530"/>
        <v>18428.681837844979</v>
      </c>
      <c r="EY1030" s="18">
        <f t="shared" si="2530"/>
        <v>11079.45834240429</v>
      </c>
      <c r="EZ1030" s="18">
        <f t="shared" si="2530"/>
        <v>7792.4809255274567</v>
      </c>
      <c r="FA1030" s="18">
        <f t="shared" si="2530"/>
        <v>20384.111576740132</v>
      </c>
      <c r="FB1030" s="18">
        <f t="shared" si="2530"/>
        <v>18709.184376419584</v>
      </c>
      <c r="FC1030" s="18">
        <f t="shared" si="2530"/>
        <v>11236.436717055531</v>
      </c>
      <c r="FD1030" s="18">
        <f t="shared" si="2530"/>
        <v>7923.7999864457288</v>
      </c>
      <c r="FE1030" s="18">
        <f t="shared" si="2530"/>
        <v>20748.341337859718</v>
      </c>
      <c r="FF1030" s="18">
        <f t="shared" si="2530"/>
        <v>19287.926952301081</v>
      </c>
      <c r="FG1030" s="18">
        <f t="shared" si="2530"/>
        <v>11596.152234551682</v>
      </c>
      <c r="FH1030" s="18">
        <f t="shared" si="2530"/>
        <v>8155.9950862124342</v>
      </c>
      <c r="FI1030" s="18">
        <f t="shared" si="2530"/>
        <v>21335.388629891946</v>
      </c>
      <c r="FJ1030" s="18">
        <f t="shared" si="2530"/>
        <v>19846.533897357524</v>
      </c>
      <c r="FK1030" s="18">
        <f t="shared" si="2530"/>
        <v>11941.939730723545</v>
      </c>
      <c r="FL1030" s="18">
        <f t="shared" si="2530"/>
        <v>0</v>
      </c>
      <c r="FM1030" s="18">
        <f t="shared" si="2530"/>
        <v>0</v>
      </c>
      <c r="FN1030" s="18">
        <f t="shared" si="2530"/>
        <v>0</v>
      </c>
      <c r="FO1030" s="18">
        <f t="shared" si="2530"/>
        <v>0</v>
      </c>
      <c r="FP1030" s="18">
        <f t="shared" si="2530"/>
        <v>0</v>
      </c>
      <c r="FQ1030" s="18">
        <f t="shared" si="2530"/>
        <v>0</v>
      </c>
      <c r="FR1030" s="18">
        <f t="shared" si="2530"/>
        <v>0</v>
      </c>
    </row>
    <row r="1031" spans="3:174">
      <c r="C1031" s="117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8"/>
      <c r="BC1031" s="18"/>
      <c r="BD1031" s="18"/>
      <c r="BE1031" s="18"/>
      <c r="BF1031" s="18"/>
      <c r="BG1031" s="18"/>
      <c r="BH1031" s="18"/>
      <c r="BI1031" s="18"/>
      <c r="BJ1031" s="18"/>
      <c r="BK1031" s="18"/>
      <c r="BL1031" s="18"/>
      <c r="BM1031" s="18"/>
      <c r="BN1031" s="18"/>
      <c r="BO1031" s="18"/>
      <c r="BP1031" s="18"/>
      <c r="BQ1031" s="18"/>
      <c r="BR1031" s="18"/>
      <c r="BS1031" s="18"/>
      <c r="BT1031" s="18"/>
      <c r="BU1031" s="18"/>
      <c r="BV1031" s="18"/>
      <c r="BW1031" s="18"/>
      <c r="BX1031" s="18"/>
      <c r="BY1031" s="18"/>
      <c r="BZ1031" s="18"/>
      <c r="CA1031" s="18"/>
      <c r="CB1031" s="18"/>
      <c r="CC1031" s="18"/>
      <c r="CD1031" s="18"/>
      <c r="CE1031" s="18"/>
      <c r="CF1031" s="18"/>
      <c r="CG1031" s="18"/>
      <c r="CH1031" s="18"/>
      <c r="CI1031" s="18"/>
      <c r="CJ1031" s="18"/>
      <c r="CK1031" s="18"/>
      <c r="CL1031" s="18"/>
      <c r="CM1031" s="18"/>
      <c r="CN1031" s="18"/>
      <c r="CO1031" s="18"/>
      <c r="CP1031" s="18"/>
      <c r="CQ1031" s="18"/>
      <c r="CR1031" s="18"/>
      <c r="CS1031" s="18"/>
      <c r="CT1031" s="18"/>
      <c r="CU1031" s="18"/>
      <c r="CV1031" s="18"/>
      <c r="CW1031" s="18"/>
      <c r="CX1031" s="18"/>
      <c r="CY1031" s="18"/>
      <c r="CZ1031" s="18"/>
      <c r="DA1031" s="18"/>
      <c r="DB1031" s="18"/>
      <c r="DC1031" s="18"/>
      <c r="DD1031" s="18"/>
      <c r="DE1031" s="18"/>
      <c r="DF1031" s="18"/>
      <c r="DG1031" s="18"/>
      <c r="DH1031" s="18"/>
      <c r="DI1031" s="18"/>
      <c r="DJ1031" s="18"/>
      <c r="DK1031" s="18"/>
      <c r="DL1031" s="18"/>
      <c r="DM1031" s="18"/>
      <c r="DN1031" s="18"/>
      <c r="DO1031" s="18"/>
      <c r="DP1031" s="18"/>
      <c r="DQ1031" s="18"/>
      <c r="DR1031" s="18"/>
      <c r="DS1031" s="18"/>
      <c r="DT1031" s="18"/>
      <c r="DU1031" s="18"/>
      <c r="DV1031" s="18"/>
      <c r="DW1031" s="18"/>
      <c r="DX1031" s="18"/>
      <c r="DY1031" s="18"/>
      <c r="DZ1031" s="18"/>
      <c r="EA1031" s="18"/>
      <c r="EB1031" s="18"/>
      <c r="EC1031" s="18"/>
      <c r="ED1031" s="18"/>
      <c r="EE1031" s="18"/>
      <c r="EF1031" s="18"/>
      <c r="EG1031" s="18"/>
      <c r="EH1031" s="18"/>
      <c r="EI1031" s="18"/>
      <c r="EJ1031" s="18"/>
      <c r="EK1031" s="18"/>
      <c r="EL1031" s="18"/>
      <c r="EM1031" s="18"/>
      <c r="EN1031" s="18"/>
      <c r="EO1031" s="18"/>
      <c r="EP1031" s="18"/>
      <c r="EQ1031" s="18"/>
      <c r="ER1031" s="18"/>
      <c r="ES1031" s="18"/>
      <c r="ET1031" s="18"/>
      <c r="EU1031" s="18"/>
      <c r="EV1031" s="18"/>
      <c r="EW1031" s="18"/>
      <c r="EX1031" s="18"/>
      <c r="EY1031" s="18"/>
      <c r="EZ1031" s="18"/>
      <c r="FA1031" s="18"/>
      <c r="FB1031" s="18"/>
      <c r="FC1031" s="18"/>
      <c r="FD1031" s="18"/>
      <c r="FE1031" s="18"/>
      <c r="FF1031" s="18"/>
      <c r="FG1031" s="18"/>
      <c r="FH1031" s="18"/>
      <c r="FI1031" s="18"/>
      <c r="FJ1031" s="18"/>
      <c r="FK1031" s="18"/>
      <c r="FL1031" s="18"/>
      <c r="FM1031" s="18"/>
      <c r="FN1031" s="18"/>
      <c r="FO1031" s="18"/>
      <c r="FP1031" s="18"/>
      <c r="FQ1031" s="18"/>
      <c r="FR1031" s="18"/>
    </row>
    <row r="1032" spans="3:174">
      <c r="C1032" s="117" t="s">
        <v>710</v>
      </c>
      <c r="D1032" s="144" t="s">
        <v>282</v>
      </c>
      <c r="I1032" s="167">
        <f>SUM(J1032:FR1032)</f>
        <v>59</v>
      </c>
      <c r="J1032" s="18">
        <f t="shared" ref="J1032:AO1032" si="2531">J349</f>
        <v>0</v>
      </c>
      <c r="K1032" s="18">
        <f t="shared" si="2531"/>
        <v>0</v>
      </c>
      <c r="L1032" s="18">
        <f t="shared" si="2531"/>
        <v>0</v>
      </c>
      <c r="M1032" s="18">
        <f t="shared" si="2531"/>
        <v>0</v>
      </c>
      <c r="N1032" s="18">
        <f t="shared" si="2531"/>
        <v>0</v>
      </c>
      <c r="O1032" s="18">
        <f t="shared" si="2531"/>
        <v>0</v>
      </c>
      <c r="P1032" s="18">
        <f t="shared" si="2531"/>
        <v>0</v>
      </c>
      <c r="Q1032" s="18">
        <f t="shared" si="2531"/>
        <v>0</v>
      </c>
      <c r="R1032" s="18">
        <f t="shared" si="2531"/>
        <v>0</v>
      </c>
      <c r="S1032" s="18">
        <f t="shared" si="2531"/>
        <v>0</v>
      </c>
      <c r="T1032" s="18">
        <f t="shared" si="2531"/>
        <v>0</v>
      </c>
      <c r="U1032" s="18">
        <f t="shared" si="2531"/>
        <v>0</v>
      </c>
      <c r="V1032" s="18">
        <f t="shared" si="2531"/>
        <v>0</v>
      </c>
      <c r="W1032" s="18">
        <f t="shared" si="2531"/>
        <v>0</v>
      </c>
      <c r="X1032" s="18">
        <f t="shared" si="2531"/>
        <v>0</v>
      </c>
      <c r="Y1032" s="18">
        <f t="shared" si="2531"/>
        <v>0</v>
      </c>
      <c r="Z1032" s="18">
        <f t="shared" si="2531"/>
        <v>0</v>
      </c>
      <c r="AA1032" s="18">
        <f t="shared" si="2531"/>
        <v>0</v>
      </c>
      <c r="AB1032" s="18">
        <f t="shared" si="2531"/>
        <v>1</v>
      </c>
      <c r="AC1032" s="18">
        <f t="shared" si="2531"/>
        <v>1</v>
      </c>
      <c r="AD1032" s="18">
        <f t="shared" si="2531"/>
        <v>1</v>
      </c>
      <c r="AE1032" s="18">
        <f t="shared" si="2531"/>
        <v>1</v>
      </c>
      <c r="AF1032" s="18">
        <f t="shared" si="2531"/>
        <v>1</v>
      </c>
      <c r="AG1032" s="18">
        <f t="shared" si="2531"/>
        <v>1</v>
      </c>
      <c r="AH1032" s="18">
        <f t="shared" si="2531"/>
        <v>1</v>
      </c>
      <c r="AI1032" s="18">
        <f t="shared" si="2531"/>
        <v>1</v>
      </c>
      <c r="AJ1032" s="18">
        <f t="shared" si="2531"/>
        <v>1</v>
      </c>
      <c r="AK1032" s="18">
        <f t="shared" si="2531"/>
        <v>1</v>
      </c>
      <c r="AL1032" s="18">
        <f t="shared" si="2531"/>
        <v>1</v>
      </c>
      <c r="AM1032" s="18">
        <f t="shared" si="2531"/>
        <v>1</v>
      </c>
      <c r="AN1032" s="18">
        <f t="shared" si="2531"/>
        <v>1</v>
      </c>
      <c r="AO1032" s="18">
        <f t="shared" si="2531"/>
        <v>1</v>
      </c>
      <c r="AP1032" s="18">
        <f t="shared" ref="AP1032:BU1032" si="2532">AP349</f>
        <v>1</v>
      </c>
      <c r="AQ1032" s="18">
        <f t="shared" si="2532"/>
        <v>1</v>
      </c>
      <c r="AR1032" s="18">
        <f t="shared" si="2532"/>
        <v>1</v>
      </c>
      <c r="AS1032" s="18">
        <f t="shared" si="2532"/>
        <v>1</v>
      </c>
      <c r="AT1032" s="18">
        <f t="shared" si="2532"/>
        <v>1</v>
      </c>
      <c r="AU1032" s="18">
        <f t="shared" si="2532"/>
        <v>1</v>
      </c>
      <c r="AV1032" s="18">
        <f t="shared" si="2532"/>
        <v>1</v>
      </c>
      <c r="AW1032" s="18">
        <f t="shared" si="2532"/>
        <v>1</v>
      </c>
      <c r="AX1032" s="18">
        <f t="shared" si="2532"/>
        <v>1</v>
      </c>
      <c r="AY1032" s="18">
        <f t="shared" si="2532"/>
        <v>1</v>
      </c>
      <c r="AZ1032" s="18">
        <f t="shared" si="2532"/>
        <v>1</v>
      </c>
      <c r="BA1032" s="18">
        <f t="shared" si="2532"/>
        <v>1</v>
      </c>
      <c r="BB1032" s="18">
        <f t="shared" si="2532"/>
        <v>1</v>
      </c>
      <c r="BC1032" s="18">
        <f t="shared" si="2532"/>
        <v>1</v>
      </c>
      <c r="BD1032" s="18">
        <f t="shared" si="2532"/>
        <v>1</v>
      </c>
      <c r="BE1032" s="18">
        <f t="shared" si="2532"/>
        <v>1</v>
      </c>
      <c r="BF1032" s="18">
        <f t="shared" si="2532"/>
        <v>1</v>
      </c>
      <c r="BG1032" s="18">
        <f t="shared" si="2532"/>
        <v>1</v>
      </c>
      <c r="BH1032" s="18">
        <f t="shared" si="2532"/>
        <v>1</v>
      </c>
      <c r="BI1032" s="18">
        <f t="shared" si="2532"/>
        <v>1</v>
      </c>
      <c r="BJ1032" s="18">
        <f t="shared" si="2532"/>
        <v>1</v>
      </c>
      <c r="BK1032" s="18">
        <f t="shared" si="2532"/>
        <v>1</v>
      </c>
      <c r="BL1032" s="18">
        <f t="shared" si="2532"/>
        <v>1</v>
      </c>
      <c r="BM1032" s="18">
        <f t="shared" si="2532"/>
        <v>1</v>
      </c>
      <c r="BN1032" s="18">
        <f t="shared" si="2532"/>
        <v>1</v>
      </c>
      <c r="BO1032" s="18">
        <f t="shared" si="2532"/>
        <v>1</v>
      </c>
      <c r="BP1032" s="18">
        <f t="shared" si="2532"/>
        <v>1</v>
      </c>
      <c r="BQ1032" s="18">
        <f t="shared" si="2532"/>
        <v>1</v>
      </c>
      <c r="BR1032" s="18">
        <f t="shared" si="2532"/>
        <v>1</v>
      </c>
      <c r="BS1032" s="18">
        <f t="shared" si="2532"/>
        <v>1</v>
      </c>
      <c r="BT1032" s="18">
        <f t="shared" si="2532"/>
        <v>1</v>
      </c>
      <c r="BU1032" s="18">
        <f t="shared" si="2532"/>
        <v>1</v>
      </c>
      <c r="BV1032" s="18">
        <f t="shared" ref="BV1032:DA1032" si="2533">BV349</f>
        <v>1</v>
      </c>
      <c r="BW1032" s="18">
        <f t="shared" si="2533"/>
        <v>1</v>
      </c>
      <c r="BX1032" s="18">
        <f t="shared" si="2533"/>
        <v>1</v>
      </c>
      <c r="BY1032" s="18">
        <f t="shared" si="2533"/>
        <v>1</v>
      </c>
      <c r="BZ1032" s="18">
        <f t="shared" si="2533"/>
        <v>1</v>
      </c>
      <c r="CA1032" s="18">
        <f t="shared" si="2533"/>
        <v>1</v>
      </c>
      <c r="CB1032" s="18">
        <f t="shared" si="2533"/>
        <v>1</v>
      </c>
      <c r="CC1032" s="18">
        <f t="shared" si="2533"/>
        <v>1</v>
      </c>
      <c r="CD1032" s="18">
        <f t="shared" si="2533"/>
        <v>1</v>
      </c>
      <c r="CE1032" s="18">
        <f t="shared" si="2533"/>
        <v>1</v>
      </c>
      <c r="CF1032" s="18">
        <f t="shared" si="2533"/>
        <v>1</v>
      </c>
      <c r="CG1032" s="18">
        <f t="shared" si="2533"/>
        <v>1</v>
      </c>
      <c r="CH1032" s="18">
        <f t="shared" si="2533"/>
        <v>1</v>
      </c>
      <c r="CI1032" s="18">
        <f t="shared" si="2533"/>
        <v>0</v>
      </c>
      <c r="CJ1032" s="18">
        <f t="shared" si="2533"/>
        <v>0</v>
      </c>
      <c r="CK1032" s="18">
        <f t="shared" si="2533"/>
        <v>0</v>
      </c>
      <c r="CL1032" s="18">
        <f t="shared" si="2533"/>
        <v>0</v>
      </c>
      <c r="CM1032" s="18">
        <f t="shared" si="2533"/>
        <v>0</v>
      </c>
      <c r="CN1032" s="18">
        <f t="shared" si="2533"/>
        <v>0</v>
      </c>
      <c r="CO1032" s="18">
        <f t="shared" si="2533"/>
        <v>0</v>
      </c>
      <c r="CP1032" s="18">
        <f t="shared" si="2533"/>
        <v>0</v>
      </c>
      <c r="CQ1032" s="18">
        <f t="shared" si="2533"/>
        <v>0</v>
      </c>
      <c r="CR1032" s="18">
        <f t="shared" si="2533"/>
        <v>0</v>
      </c>
      <c r="CS1032" s="18">
        <f t="shared" si="2533"/>
        <v>0</v>
      </c>
      <c r="CT1032" s="18">
        <f t="shared" si="2533"/>
        <v>0</v>
      </c>
      <c r="CU1032" s="18">
        <f t="shared" si="2533"/>
        <v>0</v>
      </c>
      <c r="CV1032" s="18">
        <f t="shared" si="2533"/>
        <v>0</v>
      </c>
      <c r="CW1032" s="18">
        <f t="shared" si="2533"/>
        <v>0</v>
      </c>
      <c r="CX1032" s="18">
        <f t="shared" si="2533"/>
        <v>0</v>
      </c>
      <c r="CY1032" s="18">
        <f t="shared" si="2533"/>
        <v>0</v>
      </c>
      <c r="CZ1032" s="18">
        <f t="shared" si="2533"/>
        <v>0</v>
      </c>
      <c r="DA1032" s="18">
        <f t="shared" si="2533"/>
        <v>0</v>
      </c>
      <c r="DB1032" s="18">
        <f t="shared" ref="DB1032:EG1032" si="2534">DB349</f>
        <v>0</v>
      </c>
      <c r="DC1032" s="18">
        <f t="shared" si="2534"/>
        <v>0</v>
      </c>
      <c r="DD1032" s="18">
        <f t="shared" si="2534"/>
        <v>0</v>
      </c>
      <c r="DE1032" s="18">
        <f t="shared" si="2534"/>
        <v>0</v>
      </c>
      <c r="DF1032" s="18">
        <f t="shared" si="2534"/>
        <v>0</v>
      </c>
      <c r="DG1032" s="18">
        <f t="shared" si="2534"/>
        <v>0</v>
      </c>
      <c r="DH1032" s="18">
        <f t="shared" si="2534"/>
        <v>0</v>
      </c>
      <c r="DI1032" s="18">
        <f t="shared" si="2534"/>
        <v>0</v>
      </c>
      <c r="DJ1032" s="18">
        <f t="shared" si="2534"/>
        <v>0</v>
      </c>
      <c r="DK1032" s="18">
        <f t="shared" si="2534"/>
        <v>0</v>
      </c>
      <c r="DL1032" s="18">
        <f t="shared" si="2534"/>
        <v>0</v>
      </c>
      <c r="DM1032" s="18">
        <f t="shared" si="2534"/>
        <v>0</v>
      </c>
      <c r="DN1032" s="18">
        <f t="shared" si="2534"/>
        <v>0</v>
      </c>
      <c r="DO1032" s="18">
        <f t="shared" si="2534"/>
        <v>0</v>
      </c>
      <c r="DP1032" s="18">
        <f t="shared" si="2534"/>
        <v>0</v>
      </c>
      <c r="DQ1032" s="18">
        <f t="shared" si="2534"/>
        <v>0</v>
      </c>
      <c r="DR1032" s="18">
        <f t="shared" si="2534"/>
        <v>0</v>
      </c>
      <c r="DS1032" s="18">
        <f t="shared" si="2534"/>
        <v>0</v>
      </c>
      <c r="DT1032" s="18">
        <f t="shared" si="2534"/>
        <v>0</v>
      </c>
      <c r="DU1032" s="18">
        <f t="shared" si="2534"/>
        <v>0</v>
      </c>
      <c r="DV1032" s="18">
        <f t="shared" si="2534"/>
        <v>0</v>
      </c>
      <c r="DW1032" s="18">
        <f t="shared" si="2534"/>
        <v>0</v>
      </c>
      <c r="DX1032" s="18">
        <f t="shared" si="2534"/>
        <v>0</v>
      </c>
      <c r="DY1032" s="18">
        <f t="shared" si="2534"/>
        <v>0</v>
      </c>
      <c r="DZ1032" s="18">
        <f t="shared" si="2534"/>
        <v>0</v>
      </c>
      <c r="EA1032" s="18">
        <f t="shared" si="2534"/>
        <v>0</v>
      </c>
      <c r="EB1032" s="18">
        <f t="shared" si="2534"/>
        <v>0</v>
      </c>
      <c r="EC1032" s="18">
        <f t="shared" si="2534"/>
        <v>0</v>
      </c>
      <c r="ED1032" s="18">
        <f t="shared" si="2534"/>
        <v>0</v>
      </c>
      <c r="EE1032" s="18">
        <f t="shared" si="2534"/>
        <v>0</v>
      </c>
      <c r="EF1032" s="18">
        <f t="shared" si="2534"/>
        <v>0</v>
      </c>
      <c r="EG1032" s="18">
        <f t="shared" si="2534"/>
        <v>0</v>
      </c>
      <c r="EH1032" s="18">
        <f t="shared" ref="EH1032:FR1032" si="2535">EH349</f>
        <v>0</v>
      </c>
      <c r="EI1032" s="18">
        <f t="shared" si="2535"/>
        <v>0</v>
      </c>
      <c r="EJ1032" s="18">
        <f t="shared" si="2535"/>
        <v>0</v>
      </c>
      <c r="EK1032" s="18">
        <f t="shared" si="2535"/>
        <v>0</v>
      </c>
      <c r="EL1032" s="18">
        <f t="shared" si="2535"/>
        <v>0</v>
      </c>
      <c r="EM1032" s="18">
        <f t="shared" si="2535"/>
        <v>0</v>
      </c>
      <c r="EN1032" s="18">
        <f t="shared" si="2535"/>
        <v>0</v>
      </c>
      <c r="EO1032" s="18">
        <f t="shared" si="2535"/>
        <v>0</v>
      </c>
      <c r="EP1032" s="18">
        <f t="shared" si="2535"/>
        <v>0</v>
      </c>
      <c r="EQ1032" s="18">
        <f t="shared" si="2535"/>
        <v>0</v>
      </c>
      <c r="ER1032" s="18">
        <f t="shared" si="2535"/>
        <v>0</v>
      </c>
      <c r="ES1032" s="18">
        <f t="shared" si="2535"/>
        <v>0</v>
      </c>
      <c r="ET1032" s="18">
        <f t="shared" si="2535"/>
        <v>0</v>
      </c>
      <c r="EU1032" s="18">
        <f t="shared" si="2535"/>
        <v>0</v>
      </c>
      <c r="EV1032" s="18">
        <f t="shared" si="2535"/>
        <v>0</v>
      </c>
      <c r="EW1032" s="18">
        <f t="shared" si="2535"/>
        <v>0</v>
      </c>
      <c r="EX1032" s="18">
        <f t="shared" si="2535"/>
        <v>0</v>
      </c>
      <c r="EY1032" s="18">
        <f t="shared" si="2535"/>
        <v>0</v>
      </c>
      <c r="EZ1032" s="18">
        <f t="shared" si="2535"/>
        <v>0</v>
      </c>
      <c r="FA1032" s="18">
        <f t="shared" si="2535"/>
        <v>0</v>
      </c>
      <c r="FB1032" s="18">
        <f t="shared" si="2535"/>
        <v>0</v>
      </c>
      <c r="FC1032" s="18">
        <f t="shared" si="2535"/>
        <v>0</v>
      </c>
      <c r="FD1032" s="18">
        <f t="shared" si="2535"/>
        <v>0</v>
      </c>
      <c r="FE1032" s="18">
        <f t="shared" si="2535"/>
        <v>0</v>
      </c>
      <c r="FF1032" s="18">
        <f t="shared" si="2535"/>
        <v>0</v>
      </c>
      <c r="FG1032" s="18">
        <f t="shared" si="2535"/>
        <v>0</v>
      </c>
      <c r="FH1032" s="18">
        <f t="shared" si="2535"/>
        <v>0</v>
      </c>
      <c r="FI1032" s="18">
        <f t="shared" si="2535"/>
        <v>0</v>
      </c>
      <c r="FJ1032" s="18">
        <f t="shared" si="2535"/>
        <v>0</v>
      </c>
      <c r="FK1032" s="18">
        <f t="shared" si="2535"/>
        <v>0</v>
      </c>
      <c r="FL1032" s="18">
        <f t="shared" si="2535"/>
        <v>0</v>
      </c>
      <c r="FM1032" s="18">
        <f t="shared" si="2535"/>
        <v>0</v>
      </c>
      <c r="FN1032" s="18">
        <f t="shared" si="2535"/>
        <v>0</v>
      </c>
      <c r="FO1032" s="18">
        <f t="shared" si="2535"/>
        <v>0</v>
      </c>
      <c r="FP1032" s="18">
        <f t="shared" si="2535"/>
        <v>0</v>
      </c>
      <c r="FQ1032" s="18">
        <f t="shared" si="2535"/>
        <v>0</v>
      </c>
      <c r="FR1032" s="18">
        <f t="shared" si="2535"/>
        <v>0</v>
      </c>
    </row>
    <row r="1033" spans="3:174">
      <c r="E1033" s="142" t="s">
        <v>413</v>
      </c>
    </row>
    <row r="1034" spans="3:174">
      <c r="C1034" t="s">
        <v>487</v>
      </c>
      <c r="D1034" s="144" t="s">
        <v>488</v>
      </c>
      <c r="E1034" s="193" cm="1">
        <f t="array" ref="E1034">INDEX(Assumptions!$G609:$H609, $A$1)</f>
        <v>1.2</v>
      </c>
      <c r="J1034" s="81">
        <f t="shared" ref="J1034:AE1034" si="2536">$E1034*(I$1024&gt;0)</f>
        <v>0</v>
      </c>
      <c r="K1034" s="81">
        <f t="shared" si="2536"/>
        <v>0</v>
      </c>
      <c r="L1034" s="81">
        <f t="shared" si="2536"/>
        <v>0</v>
      </c>
      <c r="M1034" s="81">
        <f t="shared" si="2536"/>
        <v>0</v>
      </c>
      <c r="N1034" s="81">
        <f t="shared" si="2536"/>
        <v>0</v>
      </c>
      <c r="O1034" s="81">
        <f t="shared" si="2536"/>
        <v>0</v>
      </c>
      <c r="P1034" s="81">
        <f t="shared" si="2536"/>
        <v>0</v>
      </c>
      <c r="Q1034" s="81">
        <f t="shared" si="2536"/>
        <v>0</v>
      </c>
      <c r="R1034" s="81">
        <f t="shared" si="2536"/>
        <v>0</v>
      </c>
      <c r="S1034" s="81">
        <f t="shared" si="2536"/>
        <v>0</v>
      </c>
      <c r="T1034" s="81">
        <f t="shared" si="2536"/>
        <v>0</v>
      </c>
      <c r="U1034" s="81">
        <f t="shared" si="2536"/>
        <v>0</v>
      </c>
      <c r="V1034" s="81">
        <f t="shared" si="2536"/>
        <v>0</v>
      </c>
      <c r="W1034" s="81">
        <f t="shared" si="2536"/>
        <v>0</v>
      </c>
      <c r="X1034" s="81">
        <f t="shared" si="2536"/>
        <v>0</v>
      </c>
      <c r="Y1034" s="81">
        <f t="shared" si="2536"/>
        <v>0</v>
      </c>
      <c r="Z1034" s="81">
        <f t="shared" si="2536"/>
        <v>0</v>
      </c>
      <c r="AA1034" s="81">
        <f t="shared" si="2536"/>
        <v>0</v>
      </c>
      <c r="AB1034" s="81">
        <f t="shared" si="2536"/>
        <v>0</v>
      </c>
      <c r="AC1034" s="81">
        <f t="shared" si="2536"/>
        <v>0</v>
      </c>
      <c r="AD1034" s="81">
        <f t="shared" si="2536"/>
        <v>0</v>
      </c>
      <c r="AE1034" s="81">
        <f t="shared" si="2536"/>
        <v>0</v>
      </c>
      <c r="AF1034" s="81">
        <f t="shared" ref="AF1034" si="2537">$E1034*(AE$1024&gt;0)</f>
        <v>0</v>
      </c>
      <c r="AG1034" s="81">
        <f t="shared" ref="AG1034:CR1034" si="2538">$E1034*(AF$1024&gt;0)</f>
        <v>1.2</v>
      </c>
      <c r="AH1034" s="81">
        <f t="shared" si="2538"/>
        <v>1.2</v>
      </c>
      <c r="AI1034" s="81">
        <f t="shared" si="2538"/>
        <v>1.2</v>
      </c>
      <c r="AJ1034" s="81">
        <f t="shared" si="2538"/>
        <v>1.2</v>
      </c>
      <c r="AK1034" s="81">
        <f t="shared" si="2538"/>
        <v>1.2</v>
      </c>
      <c r="AL1034" s="81">
        <f t="shared" si="2538"/>
        <v>1.2</v>
      </c>
      <c r="AM1034" s="81">
        <f t="shared" si="2538"/>
        <v>1.2</v>
      </c>
      <c r="AN1034" s="81">
        <f t="shared" si="2538"/>
        <v>1.2</v>
      </c>
      <c r="AO1034" s="81">
        <f t="shared" si="2538"/>
        <v>1.2</v>
      </c>
      <c r="AP1034" s="81">
        <f t="shared" si="2538"/>
        <v>1.2</v>
      </c>
      <c r="AQ1034" s="81">
        <f t="shared" si="2538"/>
        <v>1.2</v>
      </c>
      <c r="AR1034" s="81">
        <f t="shared" si="2538"/>
        <v>1.2</v>
      </c>
      <c r="AS1034" s="81">
        <f t="shared" si="2538"/>
        <v>1.2</v>
      </c>
      <c r="AT1034" s="81">
        <f t="shared" si="2538"/>
        <v>1.2</v>
      </c>
      <c r="AU1034" s="81">
        <f t="shared" si="2538"/>
        <v>1.2</v>
      </c>
      <c r="AV1034" s="81">
        <f t="shared" si="2538"/>
        <v>1.2</v>
      </c>
      <c r="AW1034" s="81">
        <f t="shared" si="2538"/>
        <v>1.2</v>
      </c>
      <c r="AX1034" s="81">
        <f t="shared" si="2538"/>
        <v>1.2</v>
      </c>
      <c r="AY1034" s="81">
        <f t="shared" si="2538"/>
        <v>1.2</v>
      </c>
      <c r="AZ1034" s="81">
        <f t="shared" si="2538"/>
        <v>1.2</v>
      </c>
      <c r="BA1034" s="81">
        <f t="shared" si="2538"/>
        <v>1.2</v>
      </c>
      <c r="BB1034" s="81">
        <f t="shared" si="2538"/>
        <v>1.2</v>
      </c>
      <c r="BC1034" s="81">
        <f t="shared" si="2538"/>
        <v>1.2</v>
      </c>
      <c r="BD1034" s="81">
        <f t="shared" si="2538"/>
        <v>1.2</v>
      </c>
      <c r="BE1034" s="81">
        <f t="shared" si="2538"/>
        <v>1.2</v>
      </c>
      <c r="BF1034" s="81">
        <f t="shared" si="2538"/>
        <v>1.2</v>
      </c>
      <c r="BG1034" s="81">
        <f t="shared" si="2538"/>
        <v>1.2</v>
      </c>
      <c r="BH1034" s="81">
        <f t="shared" si="2538"/>
        <v>1.2</v>
      </c>
      <c r="BI1034" s="81">
        <f t="shared" si="2538"/>
        <v>1.2</v>
      </c>
      <c r="BJ1034" s="81">
        <f t="shared" si="2538"/>
        <v>1.2</v>
      </c>
      <c r="BK1034" s="81">
        <f t="shared" si="2538"/>
        <v>1.2</v>
      </c>
      <c r="BL1034" s="81">
        <f t="shared" si="2538"/>
        <v>1.2</v>
      </c>
      <c r="BM1034" s="81">
        <f t="shared" si="2538"/>
        <v>1.2</v>
      </c>
      <c r="BN1034" s="81">
        <f t="shared" si="2538"/>
        <v>1.2</v>
      </c>
      <c r="BO1034" s="81">
        <f t="shared" si="2538"/>
        <v>1.2</v>
      </c>
      <c r="BP1034" s="81">
        <f t="shared" si="2538"/>
        <v>1.2</v>
      </c>
      <c r="BQ1034" s="81">
        <f t="shared" si="2538"/>
        <v>1.2</v>
      </c>
      <c r="BR1034" s="81">
        <f t="shared" si="2538"/>
        <v>1.2</v>
      </c>
      <c r="BS1034" s="81">
        <f t="shared" si="2538"/>
        <v>1.2</v>
      </c>
      <c r="BT1034" s="81">
        <f t="shared" si="2538"/>
        <v>1.2</v>
      </c>
      <c r="BU1034" s="81">
        <f t="shared" si="2538"/>
        <v>1.2</v>
      </c>
      <c r="BV1034" s="81">
        <f t="shared" si="2538"/>
        <v>1.2</v>
      </c>
      <c r="BW1034" s="81">
        <f t="shared" si="2538"/>
        <v>1.2</v>
      </c>
      <c r="BX1034" s="81">
        <f t="shared" si="2538"/>
        <v>1.2</v>
      </c>
      <c r="BY1034" s="81">
        <f t="shared" si="2538"/>
        <v>1.2</v>
      </c>
      <c r="BZ1034" s="81">
        <f t="shared" si="2538"/>
        <v>1.2</v>
      </c>
      <c r="CA1034" s="81">
        <f t="shared" si="2538"/>
        <v>1.2</v>
      </c>
      <c r="CB1034" s="81">
        <f t="shared" si="2538"/>
        <v>1.2</v>
      </c>
      <c r="CC1034" s="81">
        <f t="shared" si="2538"/>
        <v>1.2</v>
      </c>
      <c r="CD1034" s="81">
        <f t="shared" si="2538"/>
        <v>1.2</v>
      </c>
      <c r="CE1034" s="81">
        <f t="shared" si="2538"/>
        <v>1.2</v>
      </c>
      <c r="CF1034" s="81">
        <f t="shared" si="2538"/>
        <v>1.2</v>
      </c>
      <c r="CG1034" s="81">
        <f t="shared" si="2538"/>
        <v>1.2</v>
      </c>
      <c r="CH1034" s="81">
        <f t="shared" si="2538"/>
        <v>1.2</v>
      </c>
      <c r="CI1034" s="81">
        <f t="shared" si="2538"/>
        <v>1.2</v>
      </c>
      <c r="CJ1034" s="81">
        <f t="shared" si="2538"/>
        <v>1.2</v>
      </c>
      <c r="CK1034" s="81">
        <f t="shared" si="2538"/>
        <v>1.2</v>
      </c>
      <c r="CL1034" s="81">
        <f t="shared" si="2538"/>
        <v>1.2</v>
      </c>
      <c r="CM1034" s="81">
        <f t="shared" si="2538"/>
        <v>1.2</v>
      </c>
      <c r="CN1034" s="81">
        <f t="shared" si="2538"/>
        <v>1.2</v>
      </c>
      <c r="CO1034" s="81">
        <f t="shared" si="2538"/>
        <v>1.2</v>
      </c>
      <c r="CP1034" s="81">
        <f t="shared" si="2538"/>
        <v>1.2</v>
      </c>
      <c r="CQ1034" s="81">
        <f t="shared" si="2538"/>
        <v>1.2</v>
      </c>
      <c r="CR1034" s="81">
        <f t="shared" si="2538"/>
        <v>1.2</v>
      </c>
      <c r="CS1034" s="81">
        <f t="shared" ref="CS1034:FD1034" si="2539">$E1034*(CR$1024&gt;0)</f>
        <v>1.2</v>
      </c>
      <c r="CT1034" s="81">
        <f t="shared" si="2539"/>
        <v>1.2</v>
      </c>
      <c r="CU1034" s="81">
        <f t="shared" si="2539"/>
        <v>1.2</v>
      </c>
      <c r="CV1034" s="81">
        <f t="shared" si="2539"/>
        <v>1.2</v>
      </c>
      <c r="CW1034" s="81">
        <f t="shared" si="2539"/>
        <v>1.2</v>
      </c>
      <c r="CX1034" s="81">
        <f t="shared" si="2539"/>
        <v>1.2</v>
      </c>
      <c r="CY1034" s="81">
        <f t="shared" si="2539"/>
        <v>1.2</v>
      </c>
      <c r="CZ1034" s="81">
        <f t="shared" si="2539"/>
        <v>1.2</v>
      </c>
      <c r="DA1034" s="81">
        <f t="shared" si="2539"/>
        <v>0</v>
      </c>
      <c r="DB1034" s="81">
        <f t="shared" si="2539"/>
        <v>0</v>
      </c>
      <c r="DC1034" s="81">
        <f t="shared" si="2539"/>
        <v>0</v>
      </c>
      <c r="DD1034" s="81">
        <f t="shared" si="2539"/>
        <v>0</v>
      </c>
      <c r="DE1034" s="81">
        <f t="shared" si="2539"/>
        <v>0</v>
      </c>
      <c r="DF1034" s="81">
        <f t="shared" si="2539"/>
        <v>0</v>
      </c>
      <c r="DG1034" s="81">
        <f t="shared" si="2539"/>
        <v>0</v>
      </c>
      <c r="DH1034" s="81">
        <f t="shared" si="2539"/>
        <v>0</v>
      </c>
      <c r="DI1034" s="81">
        <f t="shared" si="2539"/>
        <v>0</v>
      </c>
      <c r="DJ1034" s="81">
        <f t="shared" si="2539"/>
        <v>0</v>
      </c>
      <c r="DK1034" s="81">
        <f t="shared" si="2539"/>
        <v>0</v>
      </c>
      <c r="DL1034" s="81">
        <f t="shared" si="2539"/>
        <v>0</v>
      </c>
      <c r="DM1034" s="81">
        <f t="shared" si="2539"/>
        <v>0</v>
      </c>
      <c r="DN1034" s="81">
        <f t="shared" si="2539"/>
        <v>0</v>
      </c>
      <c r="DO1034" s="81">
        <f t="shared" si="2539"/>
        <v>0</v>
      </c>
      <c r="DP1034" s="81">
        <f t="shared" si="2539"/>
        <v>0</v>
      </c>
      <c r="DQ1034" s="81">
        <f t="shared" si="2539"/>
        <v>0</v>
      </c>
      <c r="DR1034" s="81">
        <f t="shared" si="2539"/>
        <v>0</v>
      </c>
      <c r="DS1034" s="81">
        <f t="shared" si="2539"/>
        <v>0</v>
      </c>
      <c r="DT1034" s="81">
        <f t="shared" si="2539"/>
        <v>0</v>
      </c>
      <c r="DU1034" s="81">
        <f t="shared" si="2539"/>
        <v>0</v>
      </c>
      <c r="DV1034" s="81">
        <f t="shared" si="2539"/>
        <v>0</v>
      </c>
      <c r="DW1034" s="81">
        <f t="shared" si="2539"/>
        <v>0</v>
      </c>
      <c r="DX1034" s="81">
        <f t="shared" si="2539"/>
        <v>0</v>
      </c>
      <c r="DY1034" s="81">
        <f t="shared" si="2539"/>
        <v>0</v>
      </c>
      <c r="DZ1034" s="81">
        <f t="shared" si="2539"/>
        <v>0</v>
      </c>
      <c r="EA1034" s="81">
        <f t="shared" si="2539"/>
        <v>0</v>
      </c>
      <c r="EB1034" s="81">
        <f t="shared" si="2539"/>
        <v>0</v>
      </c>
      <c r="EC1034" s="81">
        <f t="shared" si="2539"/>
        <v>0</v>
      </c>
      <c r="ED1034" s="81">
        <f t="shared" si="2539"/>
        <v>0</v>
      </c>
      <c r="EE1034" s="81">
        <f t="shared" si="2539"/>
        <v>0</v>
      </c>
      <c r="EF1034" s="81">
        <f t="shared" si="2539"/>
        <v>0</v>
      </c>
      <c r="EG1034" s="81">
        <f t="shared" si="2539"/>
        <v>0</v>
      </c>
      <c r="EH1034" s="81">
        <f t="shared" si="2539"/>
        <v>0</v>
      </c>
      <c r="EI1034" s="81">
        <f t="shared" si="2539"/>
        <v>0</v>
      </c>
      <c r="EJ1034" s="81">
        <f t="shared" si="2539"/>
        <v>0</v>
      </c>
      <c r="EK1034" s="81">
        <f t="shared" si="2539"/>
        <v>0</v>
      </c>
      <c r="EL1034" s="81">
        <f t="shared" si="2539"/>
        <v>0</v>
      </c>
      <c r="EM1034" s="81">
        <f t="shared" si="2539"/>
        <v>0</v>
      </c>
      <c r="EN1034" s="81">
        <f t="shared" si="2539"/>
        <v>0</v>
      </c>
      <c r="EO1034" s="81">
        <f t="shared" si="2539"/>
        <v>0</v>
      </c>
      <c r="EP1034" s="81">
        <f t="shared" si="2539"/>
        <v>0</v>
      </c>
      <c r="EQ1034" s="81">
        <f t="shared" si="2539"/>
        <v>0</v>
      </c>
      <c r="ER1034" s="81">
        <f t="shared" si="2539"/>
        <v>0</v>
      </c>
      <c r="ES1034" s="81">
        <f t="shared" si="2539"/>
        <v>0</v>
      </c>
      <c r="ET1034" s="81">
        <f t="shared" si="2539"/>
        <v>0</v>
      </c>
      <c r="EU1034" s="81">
        <f t="shared" si="2539"/>
        <v>0</v>
      </c>
      <c r="EV1034" s="81">
        <f t="shared" si="2539"/>
        <v>0</v>
      </c>
      <c r="EW1034" s="81">
        <f t="shared" si="2539"/>
        <v>0</v>
      </c>
      <c r="EX1034" s="81">
        <f t="shared" si="2539"/>
        <v>0</v>
      </c>
      <c r="EY1034" s="81">
        <f t="shared" si="2539"/>
        <v>0</v>
      </c>
      <c r="EZ1034" s="81">
        <f t="shared" si="2539"/>
        <v>0</v>
      </c>
      <c r="FA1034" s="81">
        <f t="shared" si="2539"/>
        <v>0</v>
      </c>
      <c r="FB1034" s="81">
        <f t="shared" si="2539"/>
        <v>0</v>
      </c>
      <c r="FC1034" s="81">
        <f t="shared" si="2539"/>
        <v>0</v>
      </c>
      <c r="FD1034" s="81">
        <f t="shared" si="2539"/>
        <v>0</v>
      </c>
      <c r="FE1034" s="81">
        <f t="shared" ref="FE1034:FR1034" si="2540">$E1034*(FD$1024&gt;0)</f>
        <v>0</v>
      </c>
      <c r="FF1034" s="81">
        <f t="shared" si="2540"/>
        <v>0</v>
      </c>
      <c r="FG1034" s="81">
        <f t="shared" si="2540"/>
        <v>0</v>
      </c>
      <c r="FH1034" s="81">
        <f t="shared" si="2540"/>
        <v>0</v>
      </c>
      <c r="FI1034" s="81">
        <f t="shared" si="2540"/>
        <v>0</v>
      </c>
      <c r="FJ1034" s="81">
        <f t="shared" si="2540"/>
        <v>0</v>
      </c>
      <c r="FK1034" s="81">
        <f t="shared" si="2540"/>
        <v>0</v>
      </c>
      <c r="FL1034" s="81">
        <f t="shared" si="2540"/>
        <v>0</v>
      </c>
      <c r="FM1034" s="81">
        <f t="shared" si="2540"/>
        <v>0</v>
      </c>
      <c r="FN1034" s="81">
        <f t="shared" si="2540"/>
        <v>0</v>
      </c>
      <c r="FO1034" s="81">
        <f t="shared" si="2540"/>
        <v>0</v>
      </c>
      <c r="FP1034" s="81">
        <f t="shared" si="2540"/>
        <v>0</v>
      </c>
      <c r="FQ1034" s="81">
        <f t="shared" si="2540"/>
        <v>0</v>
      </c>
      <c r="FR1034" s="81">
        <f t="shared" si="2540"/>
        <v>0</v>
      </c>
    </row>
    <row r="1035" spans="3:174">
      <c r="C1035" t="s">
        <v>708</v>
      </c>
      <c r="D1035" s="144" t="s">
        <v>488</v>
      </c>
      <c r="E1035" s="193" cm="1">
        <f t="array" ref="E1035">INDEX(Assumptions!$G610:$H610, $A$1)</f>
        <v>1.4</v>
      </c>
      <c r="J1035" s="81">
        <f t="shared" ref="J1035:AE1035" si="2541">$E1035*(I$1024&gt;0)</f>
        <v>0</v>
      </c>
      <c r="K1035" s="81">
        <f t="shared" si="2541"/>
        <v>0</v>
      </c>
      <c r="L1035" s="81">
        <f t="shared" si="2541"/>
        <v>0</v>
      </c>
      <c r="M1035" s="81">
        <f t="shared" si="2541"/>
        <v>0</v>
      </c>
      <c r="N1035" s="81">
        <f t="shared" si="2541"/>
        <v>0</v>
      </c>
      <c r="O1035" s="81">
        <f t="shared" si="2541"/>
        <v>0</v>
      </c>
      <c r="P1035" s="81">
        <f t="shared" si="2541"/>
        <v>0</v>
      </c>
      <c r="Q1035" s="81">
        <f t="shared" si="2541"/>
        <v>0</v>
      </c>
      <c r="R1035" s="81">
        <f t="shared" si="2541"/>
        <v>0</v>
      </c>
      <c r="S1035" s="81">
        <f t="shared" si="2541"/>
        <v>0</v>
      </c>
      <c r="T1035" s="81">
        <f t="shared" si="2541"/>
        <v>0</v>
      </c>
      <c r="U1035" s="81">
        <f t="shared" si="2541"/>
        <v>0</v>
      </c>
      <c r="V1035" s="81">
        <f t="shared" si="2541"/>
        <v>0</v>
      </c>
      <c r="W1035" s="81">
        <f t="shared" si="2541"/>
        <v>0</v>
      </c>
      <c r="X1035" s="81">
        <f t="shared" si="2541"/>
        <v>0</v>
      </c>
      <c r="Y1035" s="81">
        <f t="shared" si="2541"/>
        <v>0</v>
      </c>
      <c r="Z1035" s="81">
        <f t="shared" si="2541"/>
        <v>0</v>
      </c>
      <c r="AA1035" s="81">
        <f t="shared" si="2541"/>
        <v>0</v>
      </c>
      <c r="AB1035" s="81">
        <f t="shared" si="2541"/>
        <v>0</v>
      </c>
      <c r="AC1035" s="81">
        <f t="shared" si="2541"/>
        <v>0</v>
      </c>
      <c r="AD1035" s="81">
        <f t="shared" si="2541"/>
        <v>0</v>
      </c>
      <c r="AE1035" s="81">
        <f t="shared" si="2541"/>
        <v>0</v>
      </c>
      <c r="AF1035" s="81">
        <f t="shared" ref="AF1035" si="2542">$E1035*(AE$1024&gt;0)</f>
        <v>0</v>
      </c>
      <c r="AG1035" s="81">
        <f t="shared" ref="AG1035:CR1035" si="2543">$E1035*(AF$1024&gt;0)</f>
        <v>1.4</v>
      </c>
      <c r="AH1035" s="81">
        <f t="shared" si="2543"/>
        <v>1.4</v>
      </c>
      <c r="AI1035" s="81">
        <f t="shared" si="2543"/>
        <v>1.4</v>
      </c>
      <c r="AJ1035" s="81">
        <f t="shared" si="2543"/>
        <v>1.4</v>
      </c>
      <c r="AK1035" s="81">
        <f t="shared" si="2543"/>
        <v>1.4</v>
      </c>
      <c r="AL1035" s="81">
        <f t="shared" si="2543"/>
        <v>1.4</v>
      </c>
      <c r="AM1035" s="81">
        <f t="shared" si="2543"/>
        <v>1.4</v>
      </c>
      <c r="AN1035" s="81">
        <f t="shared" si="2543"/>
        <v>1.4</v>
      </c>
      <c r="AO1035" s="81">
        <f t="shared" si="2543"/>
        <v>1.4</v>
      </c>
      <c r="AP1035" s="81">
        <f t="shared" si="2543"/>
        <v>1.4</v>
      </c>
      <c r="AQ1035" s="81">
        <f t="shared" si="2543"/>
        <v>1.4</v>
      </c>
      <c r="AR1035" s="81">
        <f t="shared" si="2543"/>
        <v>1.4</v>
      </c>
      <c r="AS1035" s="81">
        <f t="shared" si="2543"/>
        <v>1.4</v>
      </c>
      <c r="AT1035" s="81">
        <f t="shared" si="2543"/>
        <v>1.4</v>
      </c>
      <c r="AU1035" s="81">
        <f t="shared" si="2543"/>
        <v>1.4</v>
      </c>
      <c r="AV1035" s="81">
        <f t="shared" si="2543"/>
        <v>1.4</v>
      </c>
      <c r="AW1035" s="81">
        <f t="shared" si="2543"/>
        <v>1.4</v>
      </c>
      <c r="AX1035" s="81">
        <f t="shared" si="2543"/>
        <v>1.4</v>
      </c>
      <c r="AY1035" s="81">
        <f t="shared" si="2543"/>
        <v>1.4</v>
      </c>
      <c r="AZ1035" s="81">
        <f t="shared" si="2543"/>
        <v>1.4</v>
      </c>
      <c r="BA1035" s="81">
        <f t="shared" si="2543"/>
        <v>1.4</v>
      </c>
      <c r="BB1035" s="81">
        <f t="shared" si="2543"/>
        <v>1.4</v>
      </c>
      <c r="BC1035" s="81">
        <f t="shared" si="2543"/>
        <v>1.4</v>
      </c>
      <c r="BD1035" s="81">
        <f t="shared" si="2543"/>
        <v>1.4</v>
      </c>
      <c r="BE1035" s="81">
        <f t="shared" si="2543"/>
        <v>1.4</v>
      </c>
      <c r="BF1035" s="81">
        <f t="shared" si="2543"/>
        <v>1.4</v>
      </c>
      <c r="BG1035" s="81">
        <f t="shared" si="2543"/>
        <v>1.4</v>
      </c>
      <c r="BH1035" s="81">
        <f t="shared" si="2543"/>
        <v>1.4</v>
      </c>
      <c r="BI1035" s="81">
        <f t="shared" si="2543"/>
        <v>1.4</v>
      </c>
      <c r="BJ1035" s="81">
        <f t="shared" si="2543"/>
        <v>1.4</v>
      </c>
      <c r="BK1035" s="81">
        <f t="shared" si="2543"/>
        <v>1.4</v>
      </c>
      <c r="BL1035" s="81">
        <f t="shared" si="2543"/>
        <v>1.4</v>
      </c>
      <c r="BM1035" s="81">
        <f t="shared" si="2543"/>
        <v>1.4</v>
      </c>
      <c r="BN1035" s="81">
        <f t="shared" si="2543"/>
        <v>1.4</v>
      </c>
      <c r="BO1035" s="81">
        <f t="shared" si="2543"/>
        <v>1.4</v>
      </c>
      <c r="BP1035" s="81">
        <f t="shared" si="2543"/>
        <v>1.4</v>
      </c>
      <c r="BQ1035" s="81">
        <f t="shared" si="2543"/>
        <v>1.4</v>
      </c>
      <c r="BR1035" s="81">
        <f t="shared" si="2543"/>
        <v>1.4</v>
      </c>
      <c r="BS1035" s="81">
        <f t="shared" si="2543"/>
        <v>1.4</v>
      </c>
      <c r="BT1035" s="81">
        <f t="shared" si="2543"/>
        <v>1.4</v>
      </c>
      <c r="BU1035" s="81">
        <f t="shared" si="2543"/>
        <v>1.4</v>
      </c>
      <c r="BV1035" s="81">
        <f t="shared" si="2543"/>
        <v>1.4</v>
      </c>
      <c r="BW1035" s="81">
        <f t="shared" si="2543"/>
        <v>1.4</v>
      </c>
      <c r="BX1035" s="81">
        <f t="shared" si="2543"/>
        <v>1.4</v>
      </c>
      <c r="BY1035" s="81">
        <f t="shared" si="2543"/>
        <v>1.4</v>
      </c>
      <c r="BZ1035" s="81">
        <f t="shared" si="2543"/>
        <v>1.4</v>
      </c>
      <c r="CA1035" s="81">
        <f t="shared" si="2543"/>
        <v>1.4</v>
      </c>
      <c r="CB1035" s="81">
        <f t="shared" si="2543"/>
        <v>1.4</v>
      </c>
      <c r="CC1035" s="81">
        <f t="shared" si="2543"/>
        <v>1.4</v>
      </c>
      <c r="CD1035" s="81">
        <f t="shared" si="2543"/>
        <v>1.4</v>
      </c>
      <c r="CE1035" s="81">
        <f t="shared" si="2543"/>
        <v>1.4</v>
      </c>
      <c r="CF1035" s="81">
        <f t="shared" si="2543"/>
        <v>1.4</v>
      </c>
      <c r="CG1035" s="81">
        <f t="shared" si="2543"/>
        <v>1.4</v>
      </c>
      <c r="CH1035" s="81">
        <f t="shared" si="2543"/>
        <v>1.4</v>
      </c>
      <c r="CI1035" s="81">
        <f t="shared" si="2543"/>
        <v>1.4</v>
      </c>
      <c r="CJ1035" s="81">
        <f t="shared" si="2543"/>
        <v>1.4</v>
      </c>
      <c r="CK1035" s="81">
        <f t="shared" si="2543"/>
        <v>1.4</v>
      </c>
      <c r="CL1035" s="81">
        <f t="shared" si="2543"/>
        <v>1.4</v>
      </c>
      <c r="CM1035" s="81">
        <f t="shared" si="2543"/>
        <v>1.4</v>
      </c>
      <c r="CN1035" s="81">
        <f t="shared" si="2543"/>
        <v>1.4</v>
      </c>
      <c r="CO1035" s="81">
        <f t="shared" si="2543"/>
        <v>1.4</v>
      </c>
      <c r="CP1035" s="81">
        <f t="shared" si="2543"/>
        <v>1.4</v>
      </c>
      <c r="CQ1035" s="81">
        <f t="shared" si="2543"/>
        <v>1.4</v>
      </c>
      <c r="CR1035" s="81">
        <f t="shared" si="2543"/>
        <v>1.4</v>
      </c>
      <c r="CS1035" s="81">
        <f t="shared" ref="CS1035:FD1035" si="2544">$E1035*(CR$1024&gt;0)</f>
        <v>1.4</v>
      </c>
      <c r="CT1035" s="81">
        <f t="shared" si="2544"/>
        <v>1.4</v>
      </c>
      <c r="CU1035" s="81">
        <f t="shared" si="2544"/>
        <v>1.4</v>
      </c>
      <c r="CV1035" s="81">
        <f t="shared" si="2544"/>
        <v>1.4</v>
      </c>
      <c r="CW1035" s="81">
        <f t="shared" si="2544"/>
        <v>1.4</v>
      </c>
      <c r="CX1035" s="81">
        <f t="shared" si="2544"/>
        <v>1.4</v>
      </c>
      <c r="CY1035" s="81">
        <f t="shared" si="2544"/>
        <v>1.4</v>
      </c>
      <c r="CZ1035" s="81">
        <f t="shared" si="2544"/>
        <v>1.4</v>
      </c>
      <c r="DA1035" s="81">
        <f t="shared" si="2544"/>
        <v>0</v>
      </c>
      <c r="DB1035" s="81">
        <f t="shared" si="2544"/>
        <v>0</v>
      </c>
      <c r="DC1035" s="81">
        <f t="shared" si="2544"/>
        <v>0</v>
      </c>
      <c r="DD1035" s="81">
        <f t="shared" si="2544"/>
        <v>0</v>
      </c>
      <c r="DE1035" s="81">
        <f t="shared" si="2544"/>
        <v>0</v>
      </c>
      <c r="DF1035" s="81">
        <f t="shared" si="2544"/>
        <v>0</v>
      </c>
      <c r="DG1035" s="81">
        <f t="shared" si="2544"/>
        <v>0</v>
      </c>
      <c r="DH1035" s="81">
        <f t="shared" si="2544"/>
        <v>0</v>
      </c>
      <c r="DI1035" s="81">
        <f t="shared" si="2544"/>
        <v>0</v>
      </c>
      <c r="DJ1035" s="81">
        <f t="shared" si="2544"/>
        <v>0</v>
      </c>
      <c r="DK1035" s="81">
        <f t="shared" si="2544"/>
        <v>0</v>
      </c>
      <c r="DL1035" s="81">
        <f t="shared" si="2544"/>
        <v>0</v>
      </c>
      <c r="DM1035" s="81">
        <f t="shared" si="2544"/>
        <v>0</v>
      </c>
      <c r="DN1035" s="81">
        <f t="shared" si="2544"/>
        <v>0</v>
      </c>
      <c r="DO1035" s="81">
        <f t="shared" si="2544"/>
        <v>0</v>
      </c>
      <c r="DP1035" s="81">
        <f t="shared" si="2544"/>
        <v>0</v>
      </c>
      <c r="DQ1035" s="81">
        <f t="shared" si="2544"/>
        <v>0</v>
      </c>
      <c r="DR1035" s="81">
        <f t="shared" si="2544"/>
        <v>0</v>
      </c>
      <c r="DS1035" s="81">
        <f t="shared" si="2544"/>
        <v>0</v>
      </c>
      <c r="DT1035" s="81">
        <f t="shared" si="2544"/>
        <v>0</v>
      </c>
      <c r="DU1035" s="81">
        <f t="shared" si="2544"/>
        <v>0</v>
      </c>
      <c r="DV1035" s="81">
        <f t="shared" si="2544"/>
        <v>0</v>
      </c>
      <c r="DW1035" s="81">
        <f t="shared" si="2544"/>
        <v>0</v>
      </c>
      <c r="DX1035" s="81">
        <f t="shared" si="2544"/>
        <v>0</v>
      </c>
      <c r="DY1035" s="81">
        <f t="shared" si="2544"/>
        <v>0</v>
      </c>
      <c r="DZ1035" s="81">
        <f t="shared" si="2544"/>
        <v>0</v>
      </c>
      <c r="EA1035" s="81">
        <f t="shared" si="2544"/>
        <v>0</v>
      </c>
      <c r="EB1035" s="81">
        <f t="shared" si="2544"/>
        <v>0</v>
      </c>
      <c r="EC1035" s="81">
        <f t="shared" si="2544"/>
        <v>0</v>
      </c>
      <c r="ED1035" s="81">
        <f t="shared" si="2544"/>
        <v>0</v>
      </c>
      <c r="EE1035" s="81">
        <f t="shared" si="2544"/>
        <v>0</v>
      </c>
      <c r="EF1035" s="81">
        <f t="shared" si="2544"/>
        <v>0</v>
      </c>
      <c r="EG1035" s="81">
        <f t="shared" si="2544"/>
        <v>0</v>
      </c>
      <c r="EH1035" s="81">
        <f t="shared" si="2544"/>
        <v>0</v>
      </c>
      <c r="EI1035" s="81">
        <f t="shared" si="2544"/>
        <v>0</v>
      </c>
      <c r="EJ1035" s="81">
        <f t="shared" si="2544"/>
        <v>0</v>
      </c>
      <c r="EK1035" s="81">
        <f t="shared" si="2544"/>
        <v>0</v>
      </c>
      <c r="EL1035" s="81">
        <f t="shared" si="2544"/>
        <v>0</v>
      </c>
      <c r="EM1035" s="81">
        <f t="shared" si="2544"/>
        <v>0</v>
      </c>
      <c r="EN1035" s="81">
        <f t="shared" si="2544"/>
        <v>0</v>
      </c>
      <c r="EO1035" s="81">
        <f t="shared" si="2544"/>
        <v>0</v>
      </c>
      <c r="EP1035" s="81">
        <f t="shared" si="2544"/>
        <v>0</v>
      </c>
      <c r="EQ1035" s="81">
        <f t="shared" si="2544"/>
        <v>0</v>
      </c>
      <c r="ER1035" s="81">
        <f t="shared" si="2544"/>
        <v>0</v>
      </c>
      <c r="ES1035" s="81">
        <f t="shared" si="2544"/>
        <v>0</v>
      </c>
      <c r="ET1035" s="81">
        <f t="shared" si="2544"/>
        <v>0</v>
      </c>
      <c r="EU1035" s="81">
        <f t="shared" si="2544"/>
        <v>0</v>
      </c>
      <c r="EV1035" s="81">
        <f t="shared" si="2544"/>
        <v>0</v>
      </c>
      <c r="EW1035" s="81">
        <f t="shared" si="2544"/>
        <v>0</v>
      </c>
      <c r="EX1035" s="81">
        <f t="shared" si="2544"/>
        <v>0</v>
      </c>
      <c r="EY1035" s="81">
        <f t="shared" si="2544"/>
        <v>0</v>
      </c>
      <c r="EZ1035" s="81">
        <f t="shared" si="2544"/>
        <v>0</v>
      </c>
      <c r="FA1035" s="81">
        <f t="shared" si="2544"/>
        <v>0</v>
      </c>
      <c r="FB1035" s="81">
        <f t="shared" si="2544"/>
        <v>0</v>
      </c>
      <c r="FC1035" s="81">
        <f t="shared" si="2544"/>
        <v>0</v>
      </c>
      <c r="FD1035" s="81">
        <f t="shared" si="2544"/>
        <v>0</v>
      </c>
      <c r="FE1035" s="81">
        <f t="shared" ref="FE1035:FR1035" si="2545">$E1035*(FD$1024&gt;0)</f>
        <v>0</v>
      </c>
      <c r="FF1035" s="81">
        <f t="shared" si="2545"/>
        <v>0</v>
      </c>
      <c r="FG1035" s="81">
        <f t="shared" si="2545"/>
        <v>0</v>
      </c>
      <c r="FH1035" s="81">
        <f t="shared" si="2545"/>
        <v>0</v>
      </c>
      <c r="FI1035" s="81">
        <f t="shared" si="2545"/>
        <v>0</v>
      </c>
      <c r="FJ1035" s="81">
        <f t="shared" si="2545"/>
        <v>0</v>
      </c>
      <c r="FK1035" s="81">
        <f t="shared" si="2545"/>
        <v>0</v>
      </c>
      <c r="FL1035" s="81">
        <f t="shared" si="2545"/>
        <v>0</v>
      </c>
      <c r="FM1035" s="81">
        <f t="shared" si="2545"/>
        <v>0</v>
      </c>
      <c r="FN1035" s="81">
        <f t="shared" si="2545"/>
        <v>0</v>
      </c>
      <c r="FO1035" s="81">
        <f t="shared" si="2545"/>
        <v>0</v>
      </c>
      <c r="FP1035" s="81">
        <f t="shared" si="2545"/>
        <v>0</v>
      </c>
      <c r="FQ1035" s="81">
        <f t="shared" si="2545"/>
        <v>0</v>
      </c>
      <c r="FR1035" s="81">
        <f t="shared" si="2545"/>
        <v>0</v>
      </c>
    </row>
    <row r="1036" spans="3:174">
      <c r="C1036" t="s">
        <v>709</v>
      </c>
      <c r="D1036" s="144" t="s">
        <v>488</v>
      </c>
      <c r="E1036" s="193" cm="1">
        <f t="array" ref="E1036">INDEX(Assumptions!$G611:$H611, $A$1)</f>
        <v>1.4</v>
      </c>
      <c r="J1036" s="81">
        <f t="shared" ref="J1036:AE1036" si="2546">$E1036*(I$1024&gt;0)</f>
        <v>0</v>
      </c>
      <c r="K1036" s="81">
        <f t="shared" si="2546"/>
        <v>0</v>
      </c>
      <c r="L1036" s="81">
        <f t="shared" si="2546"/>
        <v>0</v>
      </c>
      <c r="M1036" s="81">
        <f t="shared" si="2546"/>
        <v>0</v>
      </c>
      <c r="N1036" s="81">
        <f t="shared" si="2546"/>
        <v>0</v>
      </c>
      <c r="O1036" s="81">
        <f t="shared" si="2546"/>
        <v>0</v>
      </c>
      <c r="P1036" s="81">
        <f t="shared" si="2546"/>
        <v>0</v>
      </c>
      <c r="Q1036" s="81">
        <f t="shared" si="2546"/>
        <v>0</v>
      </c>
      <c r="R1036" s="81">
        <f t="shared" si="2546"/>
        <v>0</v>
      </c>
      <c r="S1036" s="81">
        <f t="shared" si="2546"/>
        <v>0</v>
      </c>
      <c r="T1036" s="81">
        <f t="shared" si="2546"/>
        <v>0</v>
      </c>
      <c r="U1036" s="81">
        <f t="shared" si="2546"/>
        <v>0</v>
      </c>
      <c r="V1036" s="81">
        <f t="shared" si="2546"/>
        <v>0</v>
      </c>
      <c r="W1036" s="81">
        <f t="shared" si="2546"/>
        <v>0</v>
      </c>
      <c r="X1036" s="81">
        <f t="shared" si="2546"/>
        <v>0</v>
      </c>
      <c r="Y1036" s="81">
        <f t="shared" si="2546"/>
        <v>0</v>
      </c>
      <c r="Z1036" s="81">
        <f t="shared" si="2546"/>
        <v>0</v>
      </c>
      <c r="AA1036" s="81">
        <f t="shared" si="2546"/>
        <v>0</v>
      </c>
      <c r="AB1036" s="81">
        <f t="shared" si="2546"/>
        <v>0</v>
      </c>
      <c r="AC1036" s="81">
        <f t="shared" si="2546"/>
        <v>0</v>
      </c>
      <c r="AD1036" s="81">
        <f t="shared" si="2546"/>
        <v>0</v>
      </c>
      <c r="AE1036" s="81">
        <f t="shared" si="2546"/>
        <v>0</v>
      </c>
      <c r="AF1036" s="81">
        <f t="shared" ref="AF1036" si="2547">$E1036*(AE$1024&gt;0)</f>
        <v>0</v>
      </c>
      <c r="AG1036" s="81">
        <f t="shared" ref="AG1036:CR1036" si="2548">$E1036*(AF$1024&gt;0)</f>
        <v>1.4</v>
      </c>
      <c r="AH1036" s="81">
        <f t="shared" si="2548"/>
        <v>1.4</v>
      </c>
      <c r="AI1036" s="81">
        <f t="shared" si="2548"/>
        <v>1.4</v>
      </c>
      <c r="AJ1036" s="81">
        <f t="shared" si="2548"/>
        <v>1.4</v>
      </c>
      <c r="AK1036" s="81">
        <f t="shared" si="2548"/>
        <v>1.4</v>
      </c>
      <c r="AL1036" s="81">
        <f t="shared" si="2548"/>
        <v>1.4</v>
      </c>
      <c r="AM1036" s="81">
        <f t="shared" si="2548"/>
        <v>1.4</v>
      </c>
      <c r="AN1036" s="81">
        <f t="shared" si="2548"/>
        <v>1.4</v>
      </c>
      <c r="AO1036" s="81">
        <f t="shared" si="2548"/>
        <v>1.4</v>
      </c>
      <c r="AP1036" s="81">
        <f t="shared" si="2548"/>
        <v>1.4</v>
      </c>
      <c r="AQ1036" s="81">
        <f t="shared" si="2548"/>
        <v>1.4</v>
      </c>
      <c r="AR1036" s="81">
        <f t="shared" si="2548"/>
        <v>1.4</v>
      </c>
      <c r="AS1036" s="81">
        <f t="shared" si="2548"/>
        <v>1.4</v>
      </c>
      <c r="AT1036" s="81">
        <f t="shared" si="2548"/>
        <v>1.4</v>
      </c>
      <c r="AU1036" s="81">
        <f t="shared" si="2548"/>
        <v>1.4</v>
      </c>
      <c r="AV1036" s="81">
        <f t="shared" si="2548"/>
        <v>1.4</v>
      </c>
      <c r="AW1036" s="81">
        <f t="shared" si="2548"/>
        <v>1.4</v>
      </c>
      <c r="AX1036" s="81">
        <f t="shared" si="2548"/>
        <v>1.4</v>
      </c>
      <c r="AY1036" s="81">
        <f t="shared" si="2548"/>
        <v>1.4</v>
      </c>
      <c r="AZ1036" s="81">
        <f t="shared" si="2548"/>
        <v>1.4</v>
      </c>
      <c r="BA1036" s="81">
        <f t="shared" si="2548"/>
        <v>1.4</v>
      </c>
      <c r="BB1036" s="81">
        <f t="shared" si="2548"/>
        <v>1.4</v>
      </c>
      <c r="BC1036" s="81">
        <f t="shared" si="2548"/>
        <v>1.4</v>
      </c>
      <c r="BD1036" s="81">
        <f t="shared" si="2548"/>
        <v>1.4</v>
      </c>
      <c r="BE1036" s="81">
        <f t="shared" si="2548"/>
        <v>1.4</v>
      </c>
      <c r="BF1036" s="81">
        <f t="shared" si="2548"/>
        <v>1.4</v>
      </c>
      <c r="BG1036" s="81">
        <f t="shared" si="2548"/>
        <v>1.4</v>
      </c>
      <c r="BH1036" s="81">
        <f t="shared" si="2548"/>
        <v>1.4</v>
      </c>
      <c r="BI1036" s="81">
        <f t="shared" si="2548"/>
        <v>1.4</v>
      </c>
      <c r="BJ1036" s="81">
        <f t="shared" si="2548"/>
        <v>1.4</v>
      </c>
      <c r="BK1036" s="81">
        <f t="shared" si="2548"/>
        <v>1.4</v>
      </c>
      <c r="BL1036" s="81">
        <f t="shared" si="2548"/>
        <v>1.4</v>
      </c>
      <c r="BM1036" s="81">
        <f t="shared" si="2548"/>
        <v>1.4</v>
      </c>
      <c r="BN1036" s="81">
        <f t="shared" si="2548"/>
        <v>1.4</v>
      </c>
      <c r="BO1036" s="81">
        <f t="shared" si="2548"/>
        <v>1.4</v>
      </c>
      <c r="BP1036" s="81">
        <f t="shared" si="2548"/>
        <v>1.4</v>
      </c>
      <c r="BQ1036" s="81">
        <f t="shared" si="2548"/>
        <v>1.4</v>
      </c>
      <c r="BR1036" s="81">
        <f t="shared" si="2548"/>
        <v>1.4</v>
      </c>
      <c r="BS1036" s="81">
        <f t="shared" si="2548"/>
        <v>1.4</v>
      </c>
      <c r="BT1036" s="81">
        <f t="shared" si="2548"/>
        <v>1.4</v>
      </c>
      <c r="BU1036" s="81">
        <f t="shared" si="2548"/>
        <v>1.4</v>
      </c>
      <c r="BV1036" s="81">
        <f t="shared" si="2548"/>
        <v>1.4</v>
      </c>
      <c r="BW1036" s="81">
        <f t="shared" si="2548"/>
        <v>1.4</v>
      </c>
      <c r="BX1036" s="81">
        <f t="shared" si="2548"/>
        <v>1.4</v>
      </c>
      <c r="BY1036" s="81">
        <f t="shared" si="2548"/>
        <v>1.4</v>
      </c>
      <c r="BZ1036" s="81">
        <f t="shared" si="2548"/>
        <v>1.4</v>
      </c>
      <c r="CA1036" s="81">
        <f t="shared" si="2548"/>
        <v>1.4</v>
      </c>
      <c r="CB1036" s="81">
        <f t="shared" si="2548"/>
        <v>1.4</v>
      </c>
      <c r="CC1036" s="81">
        <f t="shared" si="2548"/>
        <v>1.4</v>
      </c>
      <c r="CD1036" s="81">
        <f t="shared" si="2548"/>
        <v>1.4</v>
      </c>
      <c r="CE1036" s="81">
        <f t="shared" si="2548"/>
        <v>1.4</v>
      </c>
      <c r="CF1036" s="81">
        <f t="shared" si="2548"/>
        <v>1.4</v>
      </c>
      <c r="CG1036" s="81">
        <f t="shared" si="2548"/>
        <v>1.4</v>
      </c>
      <c r="CH1036" s="81">
        <f t="shared" si="2548"/>
        <v>1.4</v>
      </c>
      <c r="CI1036" s="81">
        <f t="shared" si="2548"/>
        <v>1.4</v>
      </c>
      <c r="CJ1036" s="81">
        <f t="shared" si="2548"/>
        <v>1.4</v>
      </c>
      <c r="CK1036" s="81">
        <f t="shared" si="2548"/>
        <v>1.4</v>
      </c>
      <c r="CL1036" s="81">
        <f t="shared" si="2548"/>
        <v>1.4</v>
      </c>
      <c r="CM1036" s="81">
        <f t="shared" si="2548"/>
        <v>1.4</v>
      </c>
      <c r="CN1036" s="81">
        <f t="shared" si="2548"/>
        <v>1.4</v>
      </c>
      <c r="CO1036" s="81">
        <f t="shared" si="2548"/>
        <v>1.4</v>
      </c>
      <c r="CP1036" s="81">
        <f t="shared" si="2548"/>
        <v>1.4</v>
      </c>
      <c r="CQ1036" s="81">
        <f t="shared" si="2548"/>
        <v>1.4</v>
      </c>
      <c r="CR1036" s="81">
        <f t="shared" si="2548"/>
        <v>1.4</v>
      </c>
      <c r="CS1036" s="81">
        <f t="shared" ref="CS1036:FD1036" si="2549">$E1036*(CR$1024&gt;0)</f>
        <v>1.4</v>
      </c>
      <c r="CT1036" s="81">
        <f t="shared" si="2549"/>
        <v>1.4</v>
      </c>
      <c r="CU1036" s="81">
        <f t="shared" si="2549"/>
        <v>1.4</v>
      </c>
      <c r="CV1036" s="81">
        <f t="shared" si="2549"/>
        <v>1.4</v>
      </c>
      <c r="CW1036" s="81">
        <f t="shared" si="2549"/>
        <v>1.4</v>
      </c>
      <c r="CX1036" s="81">
        <f t="shared" si="2549"/>
        <v>1.4</v>
      </c>
      <c r="CY1036" s="81">
        <f t="shared" si="2549"/>
        <v>1.4</v>
      </c>
      <c r="CZ1036" s="81">
        <f t="shared" si="2549"/>
        <v>1.4</v>
      </c>
      <c r="DA1036" s="81">
        <f t="shared" si="2549"/>
        <v>0</v>
      </c>
      <c r="DB1036" s="81">
        <f t="shared" si="2549"/>
        <v>0</v>
      </c>
      <c r="DC1036" s="81">
        <f t="shared" si="2549"/>
        <v>0</v>
      </c>
      <c r="DD1036" s="81">
        <f t="shared" si="2549"/>
        <v>0</v>
      </c>
      <c r="DE1036" s="81">
        <f t="shared" si="2549"/>
        <v>0</v>
      </c>
      <c r="DF1036" s="81">
        <f t="shared" si="2549"/>
        <v>0</v>
      </c>
      <c r="DG1036" s="81">
        <f t="shared" si="2549"/>
        <v>0</v>
      </c>
      <c r="DH1036" s="81">
        <f t="shared" si="2549"/>
        <v>0</v>
      </c>
      <c r="DI1036" s="81">
        <f t="shared" si="2549"/>
        <v>0</v>
      </c>
      <c r="DJ1036" s="81">
        <f t="shared" si="2549"/>
        <v>0</v>
      </c>
      <c r="DK1036" s="81">
        <f t="shared" si="2549"/>
        <v>0</v>
      </c>
      <c r="DL1036" s="81">
        <f t="shared" si="2549"/>
        <v>0</v>
      </c>
      <c r="DM1036" s="81">
        <f t="shared" si="2549"/>
        <v>0</v>
      </c>
      <c r="DN1036" s="81">
        <f t="shared" si="2549"/>
        <v>0</v>
      </c>
      <c r="DO1036" s="81">
        <f t="shared" si="2549"/>
        <v>0</v>
      </c>
      <c r="DP1036" s="81">
        <f t="shared" si="2549"/>
        <v>0</v>
      </c>
      <c r="DQ1036" s="81">
        <f t="shared" si="2549"/>
        <v>0</v>
      </c>
      <c r="DR1036" s="81">
        <f t="shared" si="2549"/>
        <v>0</v>
      </c>
      <c r="DS1036" s="81">
        <f t="shared" si="2549"/>
        <v>0</v>
      </c>
      <c r="DT1036" s="81">
        <f t="shared" si="2549"/>
        <v>0</v>
      </c>
      <c r="DU1036" s="81">
        <f t="shared" si="2549"/>
        <v>0</v>
      </c>
      <c r="DV1036" s="81">
        <f t="shared" si="2549"/>
        <v>0</v>
      </c>
      <c r="DW1036" s="81">
        <f t="shared" si="2549"/>
        <v>0</v>
      </c>
      <c r="DX1036" s="81">
        <f t="shared" si="2549"/>
        <v>0</v>
      </c>
      <c r="DY1036" s="81">
        <f t="shared" si="2549"/>
        <v>0</v>
      </c>
      <c r="DZ1036" s="81">
        <f t="shared" si="2549"/>
        <v>0</v>
      </c>
      <c r="EA1036" s="81">
        <f t="shared" si="2549"/>
        <v>0</v>
      </c>
      <c r="EB1036" s="81">
        <f t="shared" si="2549"/>
        <v>0</v>
      </c>
      <c r="EC1036" s="81">
        <f t="shared" si="2549"/>
        <v>0</v>
      </c>
      <c r="ED1036" s="81">
        <f t="shared" si="2549"/>
        <v>0</v>
      </c>
      <c r="EE1036" s="81">
        <f t="shared" si="2549"/>
        <v>0</v>
      </c>
      <c r="EF1036" s="81">
        <f t="shared" si="2549"/>
        <v>0</v>
      </c>
      <c r="EG1036" s="81">
        <f t="shared" si="2549"/>
        <v>0</v>
      </c>
      <c r="EH1036" s="81">
        <f t="shared" si="2549"/>
        <v>0</v>
      </c>
      <c r="EI1036" s="81">
        <f t="shared" si="2549"/>
        <v>0</v>
      </c>
      <c r="EJ1036" s="81">
        <f t="shared" si="2549"/>
        <v>0</v>
      </c>
      <c r="EK1036" s="81">
        <f t="shared" si="2549"/>
        <v>0</v>
      </c>
      <c r="EL1036" s="81">
        <f t="shared" si="2549"/>
        <v>0</v>
      </c>
      <c r="EM1036" s="81">
        <f t="shared" si="2549"/>
        <v>0</v>
      </c>
      <c r="EN1036" s="81">
        <f t="shared" si="2549"/>
        <v>0</v>
      </c>
      <c r="EO1036" s="81">
        <f t="shared" si="2549"/>
        <v>0</v>
      </c>
      <c r="EP1036" s="81">
        <f t="shared" si="2549"/>
        <v>0</v>
      </c>
      <c r="EQ1036" s="81">
        <f t="shared" si="2549"/>
        <v>0</v>
      </c>
      <c r="ER1036" s="81">
        <f t="shared" si="2549"/>
        <v>0</v>
      </c>
      <c r="ES1036" s="81">
        <f t="shared" si="2549"/>
        <v>0</v>
      </c>
      <c r="ET1036" s="81">
        <f t="shared" si="2549"/>
        <v>0</v>
      </c>
      <c r="EU1036" s="81">
        <f t="shared" si="2549"/>
        <v>0</v>
      </c>
      <c r="EV1036" s="81">
        <f t="shared" si="2549"/>
        <v>0</v>
      </c>
      <c r="EW1036" s="81">
        <f t="shared" si="2549"/>
        <v>0</v>
      </c>
      <c r="EX1036" s="81">
        <f t="shared" si="2549"/>
        <v>0</v>
      </c>
      <c r="EY1036" s="81">
        <f t="shared" si="2549"/>
        <v>0</v>
      </c>
      <c r="EZ1036" s="81">
        <f t="shared" si="2549"/>
        <v>0</v>
      </c>
      <c r="FA1036" s="81">
        <f t="shared" si="2549"/>
        <v>0</v>
      </c>
      <c r="FB1036" s="81">
        <f t="shared" si="2549"/>
        <v>0</v>
      </c>
      <c r="FC1036" s="81">
        <f t="shared" si="2549"/>
        <v>0</v>
      </c>
      <c r="FD1036" s="81">
        <f t="shared" si="2549"/>
        <v>0</v>
      </c>
      <c r="FE1036" s="81">
        <f t="shared" ref="FE1036:FR1036" si="2550">$E1036*(FD$1024&gt;0)</f>
        <v>0</v>
      </c>
      <c r="FF1036" s="81">
        <f t="shared" si="2550"/>
        <v>0</v>
      </c>
      <c r="FG1036" s="81">
        <f t="shared" si="2550"/>
        <v>0</v>
      </c>
      <c r="FH1036" s="81">
        <f t="shared" si="2550"/>
        <v>0</v>
      </c>
      <c r="FI1036" s="81">
        <f t="shared" si="2550"/>
        <v>0</v>
      </c>
      <c r="FJ1036" s="81">
        <f t="shared" si="2550"/>
        <v>0</v>
      </c>
      <c r="FK1036" s="81">
        <f t="shared" si="2550"/>
        <v>0</v>
      </c>
      <c r="FL1036" s="81">
        <f t="shared" si="2550"/>
        <v>0</v>
      </c>
      <c r="FM1036" s="81">
        <f t="shared" si="2550"/>
        <v>0</v>
      </c>
      <c r="FN1036" s="81">
        <f t="shared" si="2550"/>
        <v>0</v>
      </c>
      <c r="FO1036" s="81">
        <f t="shared" si="2550"/>
        <v>0</v>
      </c>
      <c r="FP1036" s="81">
        <f t="shared" si="2550"/>
        <v>0</v>
      </c>
      <c r="FQ1036" s="81">
        <f t="shared" si="2550"/>
        <v>0</v>
      </c>
      <c r="FR1036" s="81">
        <f t="shared" si="2550"/>
        <v>0</v>
      </c>
    </row>
    <row r="1037" spans="3:174"/>
    <row r="1038" spans="3:174">
      <c r="C1038" t="s">
        <v>489</v>
      </c>
      <c r="D1038" s="144" t="s">
        <v>974</v>
      </c>
      <c r="I1038" s="168">
        <f>SUM(J1038:FR1038)</f>
        <v>522048.9567108379</v>
      </c>
      <c r="J1038" s="18">
        <f t="shared" ref="J1038:BU1038" si="2551">IFERROR(J1029/J1034,0)</f>
        <v>0</v>
      </c>
      <c r="K1038" s="18">
        <f t="shared" si="2551"/>
        <v>0</v>
      </c>
      <c r="L1038" s="18">
        <f t="shared" si="2551"/>
        <v>0</v>
      </c>
      <c r="M1038" s="18">
        <f t="shared" si="2551"/>
        <v>0</v>
      </c>
      <c r="N1038" s="18">
        <f t="shared" si="2551"/>
        <v>0</v>
      </c>
      <c r="O1038" s="18">
        <f t="shared" si="2551"/>
        <v>0</v>
      </c>
      <c r="P1038" s="18">
        <f t="shared" si="2551"/>
        <v>0</v>
      </c>
      <c r="Q1038" s="18">
        <f t="shared" si="2551"/>
        <v>0</v>
      </c>
      <c r="R1038" s="18">
        <f t="shared" si="2551"/>
        <v>0</v>
      </c>
      <c r="S1038" s="18">
        <f t="shared" si="2551"/>
        <v>0</v>
      </c>
      <c r="T1038" s="18">
        <f t="shared" si="2551"/>
        <v>0</v>
      </c>
      <c r="U1038" s="18">
        <f t="shared" si="2551"/>
        <v>0</v>
      </c>
      <c r="V1038" s="18">
        <f t="shared" si="2551"/>
        <v>0</v>
      </c>
      <c r="W1038" s="18">
        <f t="shared" si="2551"/>
        <v>0</v>
      </c>
      <c r="X1038" s="18">
        <f t="shared" si="2551"/>
        <v>0</v>
      </c>
      <c r="Y1038" s="18">
        <f t="shared" si="2551"/>
        <v>0</v>
      </c>
      <c r="Z1038" s="18">
        <f t="shared" si="2551"/>
        <v>0</v>
      </c>
      <c r="AA1038" s="18">
        <f t="shared" si="2551"/>
        <v>0</v>
      </c>
      <c r="AB1038" s="18">
        <f t="shared" si="2551"/>
        <v>0</v>
      </c>
      <c r="AC1038" s="18">
        <f t="shared" si="2551"/>
        <v>0</v>
      </c>
      <c r="AD1038" s="18">
        <f t="shared" si="2551"/>
        <v>0</v>
      </c>
      <c r="AE1038" s="18">
        <f t="shared" si="2551"/>
        <v>0</v>
      </c>
      <c r="AF1038" s="18">
        <f t="shared" si="2551"/>
        <v>0</v>
      </c>
      <c r="AG1038" s="18">
        <f t="shared" si="2551"/>
        <v>12355.659600234363</v>
      </c>
      <c r="AH1038" s="18">
        <f t="shared" si="2551"/>
        <v>11397.365830467366</v>
      </c>
      <c r="AI1038" s="18">
        <f t="shared" si="2551"/>
        <v>7085.2273881307929</v>
      </c>
      <c r="AJ1038" s="18">
        <f t="shared" si="2551"/>
        <v>5486.8926050027558</v>
      </c>
      <c r="AK1038" s="18">
        <f t="shared" si="2551"/>
        <v>12587.575980810889</v>
      </c>
      <c r="AL1038" s="18">
        <f t="shared" si="2551"/>
        <v>11737.748211347287</v>
      </c>
      <c r="AM1038" s="18">
        <f t="shared" si="2551"/>
        <v>7319.9984301681379</v>
      </c>
      <c r="AN1038" s="18">
        <f t="shared" si="2551"/>
        <v>5440.0573220965516</v>
      </c>
      <c r="AO1038" s="18">
        <f t="shared" si="2551"/>
        <v>12547.692645957421</v>
      </c>
      <c r="AP1038" s="18">
        <f t="shared" si="2551"/>
        <v>11740.415266128615</v>
      </c>
      <c r="AQ1038" s="18">
        <f t="shared" si="2551"/>
        <v>7274.6462370107374</v>
      </c>
      <c r="AR1038" s="18">
        <f t="shared" si="2551"/>
        <v>5394.3241625561532</v>
      </c>
      <c r="AS1038" s="18">
        <f t="shared" si="2551"/>
        <v>12508.042819750355</v>
      </c>
      <c r="AT1038" s="18">
        <f t="shared" si="2551"/>
        <v>11542.628686181068</v>
      </c>
      <c r="AU1038" s="18">
        <f t="shared" si="2551"/>
        <v>7077.5574892287086</v>
      </c>
      <c r="AV1038" s="18">
        <f t="shared" si="2551"/>
        <v>5232.0679819530815</v>
      </c>
      <c r="AW1038" s="18">
        <f t="shared" si="2551"/>
        <v>12367.361639147282</v>
      </c>
      <c r="AX1038" s="18">
        <f t="shared" si="2551"/>
        <v>11493.25515956926</v>
      </c>
      <c r="AY1038" s="18">
        <f t="shared" si="2551"/>
        <v>7059.1779963413292</v>
      </c>
      <c r="AZ1038" s="18">
        <f t="shared" si="2551"/>
        <v>5176.7311211100214</v>
      </c>
      <c r="BA1038" s="18">
        <f t="shared" si="2551"/>
        <v>12319.39144497089</v>
      </c>
      <c r="BB1038" s="18">
        <f t="shared" si="2551"/>
        <v>11441.859362128182</v>
      </c>
      <c r="BC1038" s="18">
        <f t="shared" si="2551"/>
        <v>7007.8269332059108</v>
      </c>
      <c r="BD1038" s="18">
        <f t="shared" si="2551"/>
        <v>5124.9414589469325</v>
      </c>
      <c r="BE1038" s="18">
        <f t="shared" si="2551"/>
        <v>12274.485116141135</v>
      </c>
      <c r="BF1038" s="18">
        <f t="shared" si="2551"/>
        <v>11377.850911345959</v>
      </c>
      <c r="BG1038" s="18">
        <f t="shared" si="2551"/>
        <v>6955.2947956183789</v>
      </c>
      <c r="BH1038" s="18">
        <f t="shared" si="2551"/>
        <v>5073.6892165677918</v>
      </c>
      <c r="BI1038" s="18">
        <f t="shared" si="2551"/>
        <v>12230.049540428661</v>
      </c>
      <c r="BJ1038" s="18">
        <f t="shared" si="2551"/>
        <v>11259.082437357114</v>
      </c>
      <c r="BK1038" s="18">
        <f t="shared" si="2551"/>
        <v>6908.3612404047535</v>
      </c>
      <c r="BL1038" s="18">
        <f t="shared" si="2551"/>
        <v>5024.6428729753234</v>
      </c>
      <c r="BM1038" s="18">
        <f t="shared" si="2551"/>
        <v>12187.528196836192</v>
      </c>
      <c r="BN1038" s="18">
        <f t="shared" si="2551"/>
        <v>12972.035585209063</v>
      </c>
      <c r="BO1038" s="18">
        <f t="shared" si="2551"/>
        <v>8301.1532277718434</v>
      </c>
      <c r="BP1038" s="18">
        <f t="shared" si="2551"/>
        <v>6081.8741863049499</v>
      </c>
      <c r="BQ1038" s="18">
        <f t="shared" si="2551"/>
        <v>13804.816129703944</v>
      </c>
      <c r="BR1038" s="18">
        <f t="shared" si="2551"/>
        <v>14304.491070271946</v>
      </c>
      <c r="BS1038" s="18">
        <f t="shared" si="2551"/>
        <v>8540.2454734621624</v>
      </c>
      <c r="BT1038" s="18">
        <f t="shared" si="2551"/>
        <v>6260.9856305239364</v>
      </c>
      <c r="BU1038" s="18">
        <f t="shared" si="2551"/>
        <v>14079.672914073099</v>
      </c>
      <c r="BV1038" s="18">
        <f t="shared" ref="BV1038:EG1038" si="2552">IFERROR(BV1029/BV1034,0)</f>
        <v>14852.060004578338</v>
      </c>
      <c r="BW1038" s="18">
        <f t="shared" si="2552"/>
        <v>8792.0588312719374</v>
      </c>
      <c r="BX1038" s="18">
        <f t="shared" si="2552"/>
        <v>6449.2031403402752</v>
      </c>
      <c r="BY1038" s="18">
        <f t="shared" si="2552"/>
        <v>14358.123935861222</v>
      </c>
      <c r="BZ1038" s="18">
        <f t="shared" si="2552"/>
        <v>15392.290082479356</v>
      </c>
      <c r="CA1038" s="18">
        <f t="shared" si="2552"/>
        <v>9033.1657206256223</v>
      </c>
      <c r="CB1038" s="18">
        <f t="shared" si="2552"/>
        <v>6648.9873096572501</v>
      </c>
      <c r="CC1038" s="18">
        <f t="shared" si="2552"/>
        <v>14644.3202943131</v>
      </c>
      <c r="CD1038" s="18">
        <f t="shared" si="2552"/>
        <v>15551.517674089604</v>
      </c>
      <c r="CE1038" s="18">
        <f t="shared" si="2552"/>
        <v>9243.3481481452563</v>
      </c>
      <c r="CF1038" s="18">
        <f t="shared" si="2552"/>
        <v>6842.3552144740097</v>
      </c>
      <c r="CG1038" s="18">
        <f t="shared" si="2552"/>
        <v>13654.708520063545</v>
      </c>
      <c r="CH1038" s="18">
        <f t="shared" si="2552"/>
        <v>232.11351749799752</v>
      </c>
      <c r="CI1038" s="18">
        <f t="shared" si="2552"/>
        <v>0</v>
      </c>
      <c r="CJ1038" s="18">
        <f t="shared" si="2552"/>
        <v>0</v>
      </c>
      <c r="CK1038" s="18">
        <f t="shared" si="2552"/>
        <v>0</v>
      </c>
      <c r="CL1038" s="18">
        <f t="shared" si="2552"/>
        <v>0</v>
      </c>
      <c r="CM1038" s="18">
        <f t="shared" si="2552"/>
        <v>0</v>
      </c>
      <c r="CN1038" s="18">
        <f t="shared" si="2552"/>
        <v>0</v>
      </c>
      <c r="CO1038" s="18">
        <f t="shared" si="2552"/>
        <v>0</v>
      </c>
      <c r="CP1038" s="18">
        <f t="shared" si="2552"/>
        <v>0</v>
      </c>
      <c r="CQ1038" s="18">
        <f t="shared" si="2552"/>
        <v>0</v>
      </c>
      <c r="CR1038" s="18">
        <f t="shared" si="2552"/>
        <v>0</v>
      </c>
      <c r="CS1038" s="18">
        <f t="shared" si="2552"/>
        <v>0</v>
      </c>
      <c r="CT1038" s="18">
        <f t="shared" si="2552"/>
        <v>0</v>
      </c>
      <c r="CU1038" s="18">
        <f t="shared" si="2552"/>
        <v>0</v>
      </c>
      <c r="CV1038" s="18">
        <f t="shared" si="2552"/>
        <v>0</v>
      </c>
      <c r="CW1038" s="18">
        <f t="shared" si="2552"/>
        <v>0</v>
      </c>
      <c r="CX1038" s="18">
        <f t="shared" si="2552"/>
        <v>0</v>
      </c>
      <c r="CY1038" s="18">
        <f t="shared" si="2552"/>
        <v>0</v>
      </c>
      <c r="CZ1038" s="18">
        <f t="shared" si="2552"/>
        <v>0</v>
      </c>
      <c r="DA1038" s="18">
        <f t="shared" si="2552"/>
        <v>0</v>
      </c>
      <c r="DB1038" s="18">
        <f t="shared" si="2552"/>
        <v>0</v>
      </c>
      <c r="DC1038" s="18">
        <f t="shared" si="2552"/>
        <v>0</v>
      </c>
      <c r="DD1038" s="18">
        <f t="shared" si="2552"/>
        <v>0</v>
      </c>
      <c r="DE1038" s="18">
        <f t="shared" si="2552"/>
        <v>0</v>
      </c>
      <c r="DF1038" s="18">
        <f t="shared" si="2552"/>
        <v>0</v>
      </c>
      <c r="DG1038" s="18">
        <f t="shared" si="2552"/>
        <v>0</v>
      </c>
      <c r="DH1038" s="18">
        <f t="shared" si="2552"/>
        <v>0</v>
      </c>
      <c r="DI1038" s="18">
        <f t="shared" si="2552"/>
        <v>0</v>
      </c>
      <c r="DJ1038" s="18">
        <f t="shared" si="2552"/>
        <v>0</v>
      </c>
      <c r="DK1038" s="18">
        <f t="shared" si="2552"/>
        <v>0</v>
      </c>
      <c r="DL1038" s="18">
        <f t="shared" si="2552"/>
        <v>0</v>
      </c>
      <c r="DM1038" s="18">
        <f t="shared" si="2552"/>
        <v>0</v>
      </c>
      <c r="DN1038" s="18">
        <f t="shared" si="2552"/>
        <v>0</v>
      </c>
      <c r="DO1038" s="18">
        <f t="shared" si="2552"/>
        <v>0</v>
      </c>
      <c r="DP1038" s="18">
        <f t="shared" si="2552"/>
        <v>0</v>
      </c>
      <c r="DQ1038" s="18">
        <f t="shared" si="2552"/>
        <v>0</v>
      </c>
      <c r="DR1038" s="18">
        <f t="shared" si="2552"/>
        <v>0</v>
      </c>
      <c r="DS1038" s="18">
        <f t="shared" si="2552"/>
        <v>0</v>
      </c>
      <c r="DT1038" s="18">
        <f t="shared" si="2552"/>
        <v>0</v>
      </c>
      <c r="DU1038" s="18">
        <f t="shared" si="2552"/>
        <v>0</v>
      </c>
      <c r="DV1038" s="18">
        <f t="shared" si="2552"/>
        <v>0</v>
      </c>
      <c r="DW1038" s="18">
        <f t="shared" si="2552"/>
        <v>0</v>
      </c>
      <c r="DX1038" s="18">
        <f t="shared" si="2552"/>
        <v>0</v>
      </c>
      <c r="DY1038" s="18">
        <f t="shared" si="2552"/>
        <v>0</v>
      </c>
      <c r="DZ1038" s="18">
        <f t="shared" si="2552"/>
        <v>0</v>
      </c>
      <c r="EA1038" s="18">
        <f t="shared" si="2552"/>
        <v>0</v>
      </c>
      <c r="EB1038" s="18">
        <f t="shared" si="2552"/>
        <v>0</v>
      </c>
      <c r="EC1038" s="18">
        <f t="shared" si="2552"/>
        <v>0</v>
      </c>
      <c r="ED1038" s="18">
        <f t="shared" si="2552"/>
        <v>0</v>
      </c>
      <c r="EE1038" s="18">
        <f t="shared" si="2552"/>
        <v>0</v>
      </c>
      <c r="EF1038" s="18">
        <f t="shared" si="2552"/>
        <v>0</v>
      </c>
      <c r="EG1038" s="18">
        <f t="shared" si="2552"/>
        <v>0</v>
      </c>
      <c r="EH1038" s="18">
        <f t="shared" ref="EH1038:FR1038" si="2553">IFERROR(EH1029/EH1034,0)</f>
        <v>0</v>
      </c>
      <c r="EI1038" s="18">
        <f t="shared" si="2553"/>
        <v>0</v>
      </c>
      <c r="EJ1038" s="18">
        <f t="shared" si="2553"/>
        <v>0</v>
      </c>
      <c r="EK1038" s="18">
        <f t="shared" si="2553"/>
        <v>0</v>
      </c>
      <c r="EL1038" s="18">
        <f t="shared" si="2553"/>
        <v>0</v>
      </c>
      <c r="EM1038" s="18">
        <f t="shared" si="2553"/>
        <v>0</v>
      </c>
      <c r="EN1038" s="18">
        <f t="shared" si="2553"/>
        <v>0</v>
      </c>
      <c r="EO1038" s="18">
        <f t="shared" si="2553"/>
        <v>0</v>
      </c>
      <c r="EP1038" s="18">
        <f t="shared" si="2553"/>
        <v>0</v>
      </c>
      <c r="EQ1038" s="18">
        <f t="shared" si="2553"/>
        <v>0</v>
      </c>
      <c r="ER1038" s="18">
        <f t="shared" si="2553"/>
        <v>0</v>
      </c>
      <c r="ES1038" s="18">
        <f t="shared" si="2553"/>
        <v>0</v>
      </c>
      <c r="ET1038" s="18">
        <f t="shared" si="2553"/>
        <v>0</v>
      </c>
      <c r="EU1038" s="18">
        <f t="shared" si="2553"/>
        <v>0</v>
      </c>
      <c r="EV1038" s="18">
        <f t="shared" si="2553"/>
        <v>0</v>
      </c>
      <c r="EW1038" s="18">
        <f t="shared" si="2553"/>
        <v>0</v>
      </c>
      <c r="EX1038" s="18">
        <f t="shared" si="2553"/>
        <v>0</v>
      </c>
      <c r="EY1038" s="18">
        <f t="shared" si="2553"/>
        <v>0</v>
      </c>
      <c r="EZ1038" s="18">
        <f t="shared" si="2553"/>
        <v>0</v>
      </c>
      <c r="FA1038" s="18">
        <f t="shared" si="2553"/>
        <v>0</v>
      </c>
      <c r="FB1038" s="18">
        <f t="shared" si="2553"/>
        <v>0</v>
      </c>
      <c r="FC1038" s="18">
        <f t="shared" si="2553"/>
        <v>0</v>
      </c>
      <c r="FD1038" s="18">
        <f t="shared" si="2553"/>
        <v>0</v>
      </c>
      <c r="FE1038" s="18">
        <f t="shared" si="2553"/>
        <v>0</v>
      </c>
      <c r="FF1038" s="18">
        <f t="shared" si="2553"/>
        <v>0</v>
      </c>
      <c r="FG1038" s="18">
        <f t="shared" si="2553"/>
        <v>0</v>
      </c>
      <c r="FH1038" s="18">
        <f t="shared" si="2553"/>
        <v>0</v>
      </c>
      <c r="FI1038" s="18">
        <f t="shared" si="2553"/>
        <v>0</v>
      </c>
      <c r="FJ1038" s="18">
        <f t="shared" si="2553"/>
        <v>0</v>
      </c>
      <c r="FK1038" s="18">
        <f t="shared" si="2553"/>
        <v>0</v>
      </c>
      <c r="FL1038" s="18">
        <f t="shared" si="2553"/>
        <v>0</v>
      </c>
      <c r="FM1038" s="18">
        <f t="shared" si="2553"/>
        <v>0</v>
      </c>
      <c r="FN1038" s="18">
        <f t="shared" si="2553"/>
        <v>0</v>
      </c>
      <c r="FO1038" s="18">
        <f t="shared" si="2553"/>
        <v>0</v>
      </c>
      <c r="FP1038" s="18">
        <f t="shared" si="2553"/>
        <v>0</v>
      </c>
      <c r="FQ1038" s="18">
        <f t="shared" si="2553"/>
        <v>0</v>
      </c>
      <c r="FR1038" s="18">
        <f t="shared" si="2553"/>
        <v>0</v>
      </c>
    </row>
    <row r="1039" spans="3:174">
      <c r="C1039" t="s">
        <v>490</v>
      </c>
      <c r="D1039" s="144" t="s">
        <v>974</v>
      </c>
      <c r="I1039" s="187">
        <f>SUM(J1039:FR1039)</f>
        <v>72749.693111552071</v>
      </c>
      <c r="J1039" s="18">
        <f>IFERROR(J1030/SUM(J1035:J1036),0)</f>
        <v>0</v>
      </c>
      <c r="K1039" s="18">
        <f t="shared" ref="K1039:BV1039" si="2554">IFERROR(K1030/SUM(K1035:K1036),0)</f>
        <v>0</v>
      </c>
      <c r="L1039" s="18">
        <f t="shared" si="2554"/>
        <v>0</v>
      </c>
      <c r="M1039" s="18">
        <f t="shared" si="2554"/>
        <v>0</v>
      </c>
      <c r="N1039" s="18">
        <f t="shared" si="2554"/>
        <v>0</v>
      </c>
      <c r="O1039" s="18">
        <f t="shared" si="2554"/>
        <v>0</v>
      </c>
      <c r="P1039" s="18">
        <f t="shared" si="2554"/>
        <v>0</v>
      </c>
      <c r="Q1039" s="18">
        <f t="shared" si="2554"/>
        <v>0</v>
      </c>
      <c r="R1039" s="18">
        <f t="shared" si="2554"/>
        <v>0</v>
      </c>
      <c r="S1039" s="18">
        <f t="shared" si="2554"/>
        <v>0</v>
      </c>
      <c r="T1039" s="18">
        <f t="shared" si="2554"/>
        <v>0</v>
      </c>
      <c r="U1039" s="18">
        <f t="shared" si="2554"/>
        <v>0</v>
      </c>
      <c r="V1039" s="18">
        <f t="shared" si="2554"/>
        <v>0</v>
      </c>
      <c r="W1039" s="18">
        <f t="shared" si="2554"/>
        <v>0</v>
      </c>
      <c r="X1039" s="18">
        <f t="shared" si="2554"/>
        <v>0</v>
      </c>
      <c r="Y1039" s="18">
        <f t="shared" si="2554"/>
        <v>0</v>
      </c>
      <c r="Z1039" s="18">
        <f t="shared" si="2554"/>
        <v>0</v>
      </c>
      <c r="AA1039" s="18">
        <f t="shared" si="2554"/>
        <v>0</v>
      </c>
      <c r="AB1039" s="18">
        <f t="shared" si="2554"/>
        <v>0</v>
      </c>
      <c r="AC1039" s="18">
        <f t="shared" si="2554"/>
        <v>0</v>
      </c>
      <c r="AD1039" s="18">
        <f t="shared" si="2554"/>
        <v>0</v>
      </c>
      <c r="AE1039" s="18">
        <f t="shared" si="2554"/>
        <v>0</v>
      </c>
      <c r="AF1039" s="18">
        <f t="shared" si="2554"/>
        <v>0</v>
      </c>
      <c r="AG1039" s="18">
        <f t="shared" si="2554"/>
        <v>0</v>
      </c>
      <c r="AH1039" s="18">
        <f t="shared" si="2554"/>
        <v>0</v>
      </c>
      <c r="AI1039" s="18">
        <f t="shared" si="2554"/>
        <v>0</v>
      </c>
      <c r="AJ1039" s="18">
        <f t="shared" si="2554"/>
        <v>0</v>
      </c>
      <c r="AK1039" s="18">
        <f t="shared" si="2554"/>
        <v>0</v>
      </c>
      <c r="AL1039" s="18">
        <f t="shared" si="2554"/>
        <v>0</v>
      </c>
      <c r="AM1039" s="18">
        <f t="shared" si="2554"/>
        <v>0</v>
      </c>
      <c r="AN1039" s="18">
        <f t="shared" si="2554"/>
        <v>0</v>
      </c>
      <c r="AO1039" s="18">
        <f t="shared" si="2554"/>
        <v>0</v>
      </c>
      <c r="AP1039" s="18">
        <f t="shared" si="2554"/>
        <v>0</v>
      </c>
      <c r="AQ1039" s="18">
        <f t="shared" si="2554"/>
        <v>0</v>
      </c>
      <c r="AR1039" s="18">
        <f t="shared" si="2554"/>
        <v>0</v>
      </c>
      <c r="AS1039" s="18">
        <f t="shared" si="2554"/>
        <v>0</v>
      </c>
      <c r="AT1039" s="18">
        <f t="shared" si="2554"/>
        <v>0</v>
      </c>
      <c r="AU1039" s="18">
        <f t="shared" si="2554"/>
        <v>0</v>
      </c>
      <c r="AV1039" s="18">
        <f t="shared" si="2554"/>
        <v>0</v>
      </c>
      <c r="AW1039" s="18">
        <f t="shared" si="2554"/>
        <v>0</v>
      </c>
      <c r="AX1039" s="18">
        <f t="shared" si="2554"/>
        <v>0</v>
      </c>
      <c r="AY1039" s="18">
        <f t="shared" si="2554"/>
        <v>0</v>
      </c>
      <c r="AZ1039" s="18">
        <f t="shared" si="2554"/>
        <v>0</v>
      </c>
      <c r="BA1039" s="18">
        <f t="shared" si="2554"/>
        <v>0</v>
      </c>
      <c r="BB1039" s="18">
        <f t="shared" si="2554"/>
        <v>0</v>
      </c>
      <c r="BC1039" s="18">
        <f t="shared" si="2554"/>
        <v>0</v>
      </c>
      <c r="BD1039" s="18">
        <f t="shared" si="2554"/>
        <v>0</v>
      </c>
      <c r="BE1039" s="18">
        <f t="shared" si="2554"/>
        <v>0</v>
      </c>
      <c r="BF1039" s="18">
        <f t="shared" si="2554"/>
        <v>0</v>
      </c>
      <c r="BG1039" s="18">
        <f t="shared" si="2554"/>
        <v>0</v>
      </c>
      <c r="BH1039" s="18">
        <f t="shared" si="2554"/>
        <v>0</v>
      </c>
      <c r="BI1039" s="18">
        <f t="shared" si="2554"/>
        <v>0</v>
      </c>
      <c r="BJ1039" s="18">
        <f t="shared" si="2554"/>
        <v>0</v>
      </c>
      <c r="BK1039" s="18">
        <f t="shared" si="2554"/>
        <v>0</v>
      </c>
      <c r="BL1039" s="18">
        <f t="shared" si="2554"/>
        <v>0</v>
      </c>
      <c r="BM1039" s="18">
        <f t="shared" si="2554"/>
        <v>0</v>
      </c>
      <c r="BN1039" s="18">
        <f t="shared" si="2554"/>
        <v>0</v>
      </c>
      <c r="BO1039" s="18">
        <f t="shared" si="2554"/>
        <v>0</v>
      </c>
      <c r="BP1039" s="18">
        <f t="shared" si="2554"/>
        <v>0</v>
      </c>
      <c r="BQ1039" s="18">
        <f t="shared" si="2554"/>
        <v>0</v>
      </c>
      <c r="BR1039" s="18">
        <f t="shared" si="2554"/>
        <v>0</v>
      </c>
      <c r="BS1039" s="18">
        <f t="shared" si="2554"/>
        <v>0</v>
      </c>
      <c r="BT1039" s="18">
        <f t="shared" si="2554"/>
        <v>0</v>
      </c>
      <c r="BU1039" s="18">
        <f t="shared" si="2554"/>
        <v>0</v>
      </c>
      <c r="BV1039" s="18">
        <f t="shared" si="2554"/>
        <v>0</v>
      </c>
      <c r="BW1039" s="18">
        <f t="shared" ref="BW1039:EH1039" si="2555">IFERROR(BW1030/SUM(BW1035:BW1036),0)</f>
        <v>0</v>
      </c>
      <c r="BX1039" s="18">
        <f t="shared" si="2555"/>
        <v>0</v>
      </c>
      <c r="BY1039" s="18">
        <f t="shared" si="2555"/>
        <v>0</v>
      </c>
      <c r="BZ1039" s="18">
        <f t="shared" si="2555"/>
        <v>0</v>
      </c>
      <c r="CA1039" s="18">
        <f t="shared" si="2555"/>
        <v>0</v>
      </c>
      <c r="CB1039" s="18">
        <f t="shared" si="2555"/>
        <v>0</v>
      </c>
      <c r="CC1039" s="18">
        <f t="shared" si="2555"/>
        <v>0</v>
      </c>
      <c r="CD1039" s="18">
        <f t="shared" si="2555"/>
        <v>0</v>
      </c>
      <c r="CE1039" s="18">
        <f t="shared" si="2555"/>
        <v>0</v>
      </c>
      <c r="CF1039" s="18">
        <f t="shared" si="2555"/>
        <v>0</v>
      </c>
      <c r="CG1039" s="18">
        <f t="shared" si="2555"/>
        <v>0</v>
      </c>
      <c r="CH1039" s="18">
        <f t="shared" si="2555"/>
        <v>4936.9546873664249</v>
      </c>
      <c r="CI1039" s="18">
        <f t="shared" si="2555"/>
        <v>2894.3916012070131</v>
      </c>
      <c r="CJ1039" s="18">
        <f t="shared" si="2555"/>
        <v>2102.2422922539699</v>
      </c>
      <c r="CK1039" s="18">
        <f t="shared" si="2555"/>
        <v>5142.4085615268677</v>
      </c>
      <c r="CL1039" s="18">
        <f t="shared" si="2555"/>
        <v>4843.9477878256112</v>
      </c>
      <c r="CM1039" s="18">
        <f t="shared" si="2555"/>
        <v>3003.5723414713229</v>
      </c>
      <c r="CN1039" s="18">
        <f t="shared" si="2555"/>
        <v>2149.1842746913167</v>
      </c>
      <c r="CO1039" s="18">
        <f t="shared" si="2555"/>
        <v>5267.8456554511267</v>
      </c>
      <c r="CP1039" s="18">
        <f t="shared" si="2555"/>
        <v>4867.0782465889642</v>
      </c>
      <c r="CQ1039" s="18">
        <f t="shared" si="2555"/>
        <v>3006.5811478708747</v>
      </c>
      <c r="CR1039" s="18">
        <f t="shared" si="2555"/>
        <v>2183.3459873113939</v>
      </c>
      <c r="CS1039" s="18">
        <f t="shared" si="2555"/>
        <v>5368.877890044685</v>
      </c>
      <c r="CT1039" s="18">
        <f t="shared" si="2555"/>
        <v>5175.9902492657338</v>
      </c>
      <c r="CU1039" s="18">
        <f t="shared" si="2555"/>
        <v>3210.5899466736323</v>
      </c>
      <c r="CV1039" s="18">
        <f t="shared" si="2555"/>
        <v>2331.2247908708891</v>
      </c>
      <c r="CW1039" s="18">
        <f t="shared" si="2555"/>
        <v>5698.1914271127307</v>
      </c>
      <c r="CX1039" s="18">
        <f t="shared" si="2555"/>
        <v>5135.1586651129865</v>
      </c>
      <c r="CY1039" s="18">
        <f t="shared" si="2555"/>
        <v>3154.4239624005281</v>
      </c>
      <c r="CZ1039" s="18">
        <f t="shared" si="2555"/>
        <v>2277.683596505984</v>
      </c>
      <c r="DA1039" s="18">
        <f t="shared" si="2555"/>
        <v>0</v>
      </c>
      <c r="DB1039" s="18">
        <f t="shared" si="2555"/>
        <v>0</v>
      </c>
      <c r="DC1039" s="18">
        <f t="shared" si="2555"/>
        <v>0</v>
      </c>
      <c r="DD1039" s="18">
        <f t="shared" si="2555"/>
        <v>0</v>
      </c>
      <c r="DE1039" s="18">
        <f t="shared" si="2555"/>
        <v>0</v>
      </c>
      <c r="DF1039" s="18">
        <f t="shared" si="2555"/>
        <v>0</v>
      </c>
      <c r="DG1039" s="18">
        <f t="shared" si="2555"/>
        <v>0</v>
      </c>
      <c r="DH1039" s="18">
        <f t="shared" si="2555"/>
        <v>0</v>
      </c>
      <c r="DI1039" s="18">
        <f t="shared" si="2555"/>
        <v>0</v>
      </c>
      <c r="DJ1039" s="18">
        <f t="shared" si="2555"/>
        <v>0</v>
      </c>
      <c r="DK1039" s="18">
        <f t="shared" si="2555"/>
        <v>0</v>
      </c>
      <c r="DL1039" s="18">
        <f t="shared" si="2555"/>
        <v>0</v>
      </c>
      <c r="DM1039" s="18">
        <f t="shared" si="2555"/>
        <v>0</v>
      </c>
      <c r="DN1039" s="18">
        <f t="shared" si="2555"/>
        <v>0</v>
      </c>
      <c r="DO1039" s="18">
        <f t="shared" si="2555"/>
        <v>0</v>
      </c>
      <c r="DP1039" s="18">
        <f t="shared" si="2555"/>
        <v>0</v>
      </c>
      <c r="DQ1039" s="18">
        <f t="shared" si="2555"/>
        <v>0</v>
      </c>
      <c r="DR1039" s="18">
        <f t="shared" si="2555"/>
        <v>0</v>
      </c>
      <c r="DS1039" s="18">
        <f t="shared" si="2555"/>
        <v>0</v>
      </c>
      <c r="DT1039" s="18">
        <f t="shared" si="2555"/>
        <v>0</v>
      </c>
      <c r="DU1039" s="18">
        <f t="shared" si="2555"/>
        <v>0</v>
      </c>
      <c r="DV1039" s="18">
        <f t="shared" si="2555"/>
        <v>0</v>
      </c>
      <c r="DW1039" s="18">
        <f t="shared" si="2555"/>
        <v>0</v>
      </c>
      <c r="DX1039" s="18">
        <f t="shared" si="2555"/>
        <v>0</v>
      </c>
      <c r="DY1039" s="18">
        <f t="shared" si="2555"/>
        <v>0</v>
      </c>
      <c r="DZ1039" s="18">
        <f t="shared" si="2555"/>
        <v>0</v>
      </c>
      <c r="EA1039" s="18">
        <f t="shared" si="2555"/>
        <v>0</v>
      </c>
      <c r="EB1039" s="18">
        <f t="shared" si="2555"/>
        <v>0</v>
      </c>
      <c r="EC1039" s="18">
        <f t="shared" si="2555"/>
        <v>0</v>
      </c>
      <c r="ED1039" s="18">
        <f t="shared" si="2555"/>
        <v>0</v>
      </c>
      <c r="EE1039" s="18">
        <f t="shared" si="2555"/>
        <v>0</v>
      </c>
      <c r="EF1039" s="18">
        <f t="shared" si="2555"/>
        <v>0</v>
      </c>
      <c r="EG1039" s="18">
        <f t="shared" si="2555"/>
        <v>0</v>
      </c>
      <c r="EH1039" s="18">
        <f t="shared" si="2555"/>
        <v>0</v>
      </c>
      <c r="EI1039" s="18">
        <f t="shared" ref="EI1039:FR1039" si="2556">IFERROR(EI1030/SUM(EI1035:EI1036),0)</f>
        <v>0</v>
      </c>
      <c r="EJ1039" s="18">
        <f t="shared" si="2556"/>
        <v>0</v>
      </c>
      <c r="EK1039" s="18">
        <f t="shared" si="2556"/>
        <v>0</v>
      </c>
      <c r="EL1039" s="18">
        <f t="shared" si="2556"/>
        <v>0</v>
      </c>
      <c r="EM1039" s="18">
        <f t="shared" si="2556"/>
        <v>0</v>
      </c>
      <c r="EN1039" s="18">
        <f t="shared" si="2556"/>
        <v>0</v>
      </c>
      <c r="EO1039" s="18">
        <f t="shared" si="2556"/>
        <v>0</v>
      </c>
      <c r="EP1039" s="18">
        <f t="shared" si="2556"/>
        <v>0</v>
      </c>
      <c r="EQ1039" s="18">
        <f t="shared" si="2556"/>
        <v>0</v>
      </c>
      <c r="ER1039" s="18">
        <f t="shared" si="2556"/>
        <v>0</v>
      </c>
      <c r="ES1039" s="18">
        <f t="shared" si="2556"/>
        <v>0</v>
      </c>
      <c r="ET1039" s="18">
        <f t="shared" si="2556"/>
        <v>0</v>
      </c>
      <c r="EU1039" s="18">
        <f t="shared" si="2556"/>
        <v>0</v>
      </c>
      <c r="EV1039" s="18">
        <f t="shared" si="2556"/>
        <v>0</v>
      </c>
      <c r="EW1039" s="18">
        <f t="shared" si="2556"/>
        <v>0</v>
      </c>
      <c r="EX1039" s="18">
        <f t="shared" si="2556"/>
        <v>0</v>
      </c>
      <c r="EY1039" s="18">
        <f t="shared" si="2556"/>
        <v>0</v>
      </c>
      <c r="EZ1039" s="18">
        <f t="shared" si="2556"/>
        <v>0</v>
      </c>
      <c r="FA1039" s="18">
        <f t="shared" si="2556"/>
        <v>0</v>
      </c>
      <c r="FB1039" s="18">
        <f t="shared" si="2556"/>
        <v>0</v>
      </c>
      <c r="FC1039" s="18">
        <f t="shared" si="2556"/>
        <v>0</v>
      </c>
      <c r="FD1039" s="18">
        <f t="shared" si="2556"/>
        <v>0</v>
      </c>
      <c r="FE1039" s="18">
        <f t="shared" si="2556"/>
        <v>0</v>
      </c>
      <c r="FF1039" s="18">
        <f t="shared" si="2556"/>
        <v>0</v>
      </c>
      <c r="FG1039" s="18">
        <f t="shared" si="2556"/>
        <v>0</v>
      </c>
      <c r="FH1039" s="18">
        <f t="shared" si="2556"/>
        <v>0</v>
      </c>
      <c r="FI1039" s="18">
        <f t="shared" si="2556"/>
        <v>0</v>
      </c>
      <c r="FJ1039" s="18">
        <f t="shared" si="2556"/>
        <v>0</v>
      </c>
      <c r="FK1039" s="18">
        <f t="shared" si="2556"/>
        <v>0</v>
      </c>
      <c r="FL1039" s="18">
        <f t="shared" si="2556"/>
        <v>0</v>
      </c>
      <c r="FM1039" s="18">
        <f t="shared" si="2556"/>
        <v>0</v>
      </c>
      <c r="FN1039" s="18">
        <f t="shared" si="2556"/>
        <v>0</v>
      </c>
      <c r="FO1039" s="18">
        <f t="shared" si="2556"/>
        <v>0</v>
      </c>
      <c r="FP1039" s="18">
        <f t="shared" si="2556"/>
        <v>0</v>
      </c>
      <c r="FQ1039" s="18">
        <f t="shared" si="2556"/>
        <v>0</v>
      </c>
      <c r="FR1039" s="18">
        <f t="shared" si="2556"/>
        <v>0</v>
      </c>
    </row>
    <row r="1040" spans="3:174">
      <c r="C1040" t="s">
        <v>491</v>
      </c>
      <c r="D1040" s="144" t="s">
        <v>974</v>
      </c>
      <c r="H1040" s="234"/>
      <c r="I1040" s="168">
        <f>SUM(J1040:FR1040)</f>
        <v>594798.64982238994</v>
      </c>
      <c r="J1040" s="98">
        <f>$E1021 * SUM(J1038:J1039)</f>
        <v>0</v>
      </c>
      <c r="K1040" s="98">
        <f t="shared" ref="K1040:BV1040" si="2557">$E1021 * SUM(K1038:K1039)</f>
        <v>0</v>
      </c>
      <c r="L1040" s="98">
        <f t="shared" si="2557"/>
        <v>0</v>
      </c>
      <c r="M1040" s="98">
        <f t="shared" si="2557"/>
        <v>0</v>
      </c>
      <c r="N1040" s="98">
        <f t="shared" si="2557"/>
        <v>0</v>
      </c>
      <c r="O1040" s="98">
        <f t="shared" si="2557"/>
        <v>0</v>
      </c>
      <c r="P1040" s="98">
        <f t="shared" si="2557"/>
        <v>0</v>
      </c>
      <c r="Q1040" s="98">
        <f t="shared" si="2557"/>
        <v>0</v>
      </c>
      <c r="R1040" s="98">
        <f t="shared" si="2557"/>
        <v>0</v>
      </c>
      <c r="S1040" s="98">
        <f t="shared" si="2557"/>
        <v>0</v>
      </c>
      <c r="T1040" s="98">
        <f t="shared" si="2557"/>
        <v>0</v>
      </c>
      <c r="U1040" s="98">
        <f t="shared" si="2557"/>
        <v>0</v>
      </c>
      <c r="V1040" s="98">
        <f t="shared" si="2557"/>
        <v>0</v>
      </c>
      <c r="W1040" s="98">
        <f t="shared" si="2557"/>
        <v>0</v>
      </c>
      <c r="X1040" s="98">
        <f t="shared" si="2557"/>
        <v>0</v>
      </c>
      <c r="Y1040" s="98">
        <f t="shared" si="2557"/>
        <v>0</v>
      </c>
      <c r="Z1040" s="98">
        <f t="shared" si="2557"/>
        <v>0</v>
      </c>
      <c r="AA1040" s="98">
        <f t="shared" si="2557"/>
        <v>0</v>
      </c>
      <c r="AB1040" s="98">
        <f t="shared" si="2557"/>
        <v>0</v>
      </c>
      <c r="AC1040" s="98">
        <f t="shared" si="2557"/>
        <v>0</v>
      </c>
      <c r="AD1040" s="98">
        <f t="shared" si="2557"/>
        <v>0</v>
      </c>
      <c r="AE1040" s="98">
        <f t="shared" si="2557"/>
        <v>0</v>
      </c>
      <c r="AF1040" s="98">
        <f>$E1021 * SUM(AF1038:AF1039)</f>
        <v>0</v>
      </c>
      <c r="AG1040" s="98">
        <f t="shared" si="2557"/>
        <v>12355.659600234363</v>
      </c>
      <c r="AH1040" s="98">
        <f t="shared" si="2557"/>
        <v>11397.365830467366</v>
      </c>
      <c r="AI1040" s="98">
        <f t="shared" si="2557"/>
        <v>7085.2273881307929</v>
      </c>
      <c r="AJ1040" s="98">
        <f t="shared" si="2557"/>
        <v>5486.8926050027558</v>
      </c>
      <c r="AK1040" s="98">
        <f t="shared" si="2557"/>
        <v>12587.575980810889</v>
      </c>
      <c r="AL1040" s="98">
        <f t="shared" si="2557"/>
        <v>11737.748211347287</v>
      </c>
      <c r="AM1040" s="98">
        <f t="shared" si="2557"/>
        <v>7319.9984301681379</v>
      </c>
      <c r="AN1040" s="98">
        <f t="shared" si="2557"/>
        <v>5440.0573220965516</v>
      </c>
      <c r="AO1040" s="98">
        <f t="shared" si="2557"/>
        <v>12547.692645957421</v>
      </c>
      <c r="AP1040" s="98">
        <f t="shared" si="2557"/>
        <v>11740.415266128615</v>
      </c>
      <c r="AQ1040" s="98">
        <f t="shared" si="2557"/>
        <v>7274.6462370107374</v>
      </c>
      <c r="AR1040" s="98">
        <f t="shared" si="2557"/>
        <v>5394.3241625561532</v>
      </c>
      <c r="AS1040" s="98">
        <f t="shared" si="2557"/>
        <v>12508.042819750355</v>
      </c>
      <c r="AT1040" s="98">
        <f t="shared" si="2557"/>
        <v>11542.628686181068</v>
      </c>
      <c r="AU1040" s="98">
        <f t="shared" si="2557"/>
        <v>7077.5574892287086</v>
      </c>
      <c r="AV1040" s="98">
        <f t="shared" si="2557"/>
        <v>5232.0679819530815</v>
      </c>
      <c r="AW1040" s="98">
        <f t="shared" si="2557"/>
        <v>12367.361639147282</v>
      </c>
      <c r="AX1040" s="98">
        <f t="shared" si="2557"/>
        <v>11493.25515956926</v>
      </c>
      <c r="AY1040" s="98">
        <f t="shared" si="2557"/>
        <v>7059.1779963413292</v>
      </c>
      <c r="AZ1040" s="98">
        <f t="shared" si="2557"/>
        <v>5176.7311211100214</v>
      </c>
      <c r="BA1040" s="98">
        <f t="shared" si="2557"/>
        <v>12319.39144497089</v>
      </c>
      <c r="BB1040" s="98">
        <f t="shared" si="2557"/>
        <v>11441.859362128182</v>
      </c>
      <c r="BC1040" s="98">
        <f t="shared" si="2557"/>
        <v>7007.8269332059108</v>
      </c>
      <c r="BD1040" s="98">
        <f t="shared" si="2557"/>
        <v>5124.9414589469325</v>
      </c>
      <c r="BE1040" s="98">
        <f t="shared" si="2557"/>
        <v>12274.485116141135</v>
      </c>
      <c r="BF1040" s="98">
        <f t="shared" si="2557"/>
        <v>11377.850911345959</v>
      </c>
      <c r="BG1040" s="98">
        <f t="shared" si="2557"/>
        <v>6955.2947956183789</v>
      </c>
      <c r="BH1040" s="98">
        <f t="shared" si="2557"/>
        <v>5073.6892165677918</v>
      </c>
      <c r="BI1040" s="98">
        <f t="shared" si="2557"/>
        <v>12230.049540428661</v>
      </c>
      <c r="BJ1040" s="98">
        <f t="shared" si="2557"/>
        <v>11259.082437357114</v>
      </c>
      <c r="BK1040" s="98">
        <f t="shared" si="2557"/>
        <v>6908.3612404047535</v>
      </c>
      <c r="BL1040" s="98">
        <f t="shared" si="2557"/>
        <v>5024.6428729753234</v>
      </c>
      <c r="BM1040" s="98">
        <f t="shared" si="2557"/>
        <v>12187.528196836192</v>
      </c>
      <c r="BN1040" s="98">
        <f t="shared" si="2557"/>
        <v>12972.035585209063</v>
      </c>
      <c r="BO1040" s="98">
        <f t="shared" si="2557"/>
        <v>8301.1532277718434</v>
      </c>
      <c r="BP1040" s="98">
        <f t="shared" si="2557"/>
        <v>6081.8741863049499</v>
      </c>
      <c r="BQ1040" s="98">
        <f t="shared" si="2557"/>
        <v>13804.816129703944</v>
      </c>
      <c r="BR1040" s="98">
        <f t="shared" si="2557"/>
        <v>14304.491070271946</v>
      </c>
      <c r="BS1040" s="98">
        <f t="shared" si="2557"/>
        <v>8540.2454734621624</v>
      </c>
      <c r="BT1040" s="98">
        <f t="shared" si="2557"/>
        <v>6260.9856305239364</v>
      </c>
      <c r="BU1040" s="98">
        <f t="shared" si="2557"/>
        <v>14079.672914073099</v>
      </c>
      <c r="BV1040" s="98">
        <f t="shared" si="2557"/>
        <v>14852.060004578338</v>
      </c>
      <c r="BW1040" s="98">
        <f t="shared" ref="BW1040:EH1040" si="2558">$E1021 * SUM(BW1038:BW1039)</f>
        <v>8792.0588312719374</v>
      </c>
      <c r="BX1040" s="98">
        <f t="shared" si="2558"/>
        <v>6449.2031403402752</v>
      </c>
      <c r="BY1040" s="98">
        <f t="shared" si="2558"/>
        <v>14358.123935861222</v>
      </c>
      <c r="BZ1040" s="98">
        <f t="shared" si="2558"/>
        <v>15392.290082479356</v>
      </c>
      <c r="CA1040" s="98">
        <f t="shared" si="2558"/>
        <v>9033.1657206256223</v>
      </c>
      <c r="CB1040" s="98">
        <f t="shared" si="2558"/>
        <v>6648.9873096572501</v>
      </c>
      <c r="CC1040" s="98">
        <f t="shared" si="2558"/>
        <v>14644.3202943131</v>
      </c>
      <c r="CD1040" s="98">
        <f t="shared" si="2558"/>
        <v>15551.517674089604</v>
      </c>
      <c r="CE1040" s="98">
        <f t="shared" si="2558"/>
        <v>9243.3481481452563</v>
      </c>
      <c r="CF1040" s="98">
        <f t="shared" si="2558"/>
        <v>6842.3552144740097</v>
      </c>
      <c r="CG1040" s="98">
        <f t="shared" si="2558"/>
        <v>13654.708520063545</v>
      </c>
      <c r="CH1040" s="98">
        <f t="shared" si="2558"/>
        <v>5169.0682048644221</v>
      </c>
      <c r="CI1040" s="98">
        <f t="shared" si="2558"/>
        <v>2894.3916012070131</v>
      </c>
      <c r="CJ1040" s="98">
        <f t="shared" si="2558"/>
        <v>2102.2422922539699</v>
      </c>
      <c r="CK1040" s="98">
        <f t="shared" si="2558"/>
        <v>5142.4085615268677</v>
      </c>
      <c r="CL1040" s="98">
        <f t="shared" si="2558"/>
        <v>4843.9477878256112</v>
      </c>
      <c r="CM1040" s="98">
        <f t="shared" si="2558"/>
        <v>3003.5723414713229</v>
      </c>
      <c r="CN1040" s="98">
        <f t="shared" si="2558"/>
        <v>2149.1842746913167</v>
      </c>
      <c r="CO1040" s="98">
        <f t="shared" si="2558"/>
        <v>5267.8456554511267</v>
      </c>
      <c r="CP1040" s="98">
        <f t="shared" si="2558"/>
        <v>4867.0782465889642</v>
      </c>
      <c r="CQ1040" s="98">
        <f t="shared" si="2558"/>
        <v>3006.5811478708747</v>
      </c>
      <c r="CR1040" s="98">
        <f t="shared" si="2558"/>
        <v>2183.3459873113939</v>
      </c>
      <c r="CS1040" s="98">
        <f t="shared" si="2558"/>
        <v>5368.877890044685</v>
      </c>
      <c r="CT1040" s="98">
        <f t="shared" si="2558"/>
        <v>5175.9902492657338</v>
      </c>
      <c r="CU1040" s="98">
        <f t="shared" si="2558"/>
        <v>3210.5899466736323</v>
      </c>
      <c r="CV1040" s="98">
        <f t="shared" si="2558"/>
        <v>2331.2247908708891</v>
      </c>
      <c r="CW1040" s="98">
        <f t="shared" si="2558"/>
        <v>5698.1914271127307</v>
      </c>
      <c r="CX1040" s="98">
        <f t="shared" si="2558"/>
        <v>5135.1586651129865</v>
      </c>
      <c r="CY1040" s="98">
        <f t="shared" si="2558"/>
        <v>3154.4239624005281</v>
      </c>
      <c r="CZ1040" s="98">
        <f t="shared" si="2558"/>
        <v>2277.683596505984</v>
      </c>
      <c r="DA1040" s="98">
        <f t="shared" si="2558"/>
        <v>0</v>
      </c>
      <c r="DB1040" s="98">
        <f t="shared" si="2558"/>
        <v>0</v>
      </c>
      <c r="DC1040" s="98">
        <f t="shared" si="2558"/>
        <v>0</v>
      </c>
      <c r="DD1040" s="98">
        <f t="shared" si="2558"/>
        <v>0</v>
      </c>
      <c r="DE1040" s="98">
        <f t="shared" si="2558"/>
        <v>0</v>
      </c>
      <c r="DF1040" s="98">
        <f t="shared" si="2558"/>
        <v>0</v>
      </c>
      <c r="DG1040" s="98">
        <f t="shared" si="2558"/>
        <v>0</v>
      </c>
      <c r="DH1040" s="98">
        <f t="shared" si="2558"/>
        <v>0</v>
      </c>
      <c r="DI1040" s="98">
        <f t="shared" si="2558"/>
        <v>0</v>
      </c>
      <c r="DJ1040" s="98">
        <f t="shared" si="2558"/>
        <v>0</v>
      </c>
      <c r="DK1040" s="98">
        <f t="shared" si="2558"/>
        <v>0</v>
      </c>
      <c r="DL1040" s="98">
        <f t="shared" si="2558"/>
        <v>0</v>
      </c>
      <c r="DM1040" s="98">
        <f t="shared" si="2558"/>
        <v>0</v>
      </c>
      <c r="DN1040" s="98">
        <f t="shared" si="2558"/>
        <v>0</v>
      </c>
      <c r="DO1040" s="98">
        <f t="shared" si="2558"/>
        <v>0</v>
      </c>
      <c r="DP1040" s="98">
        <f t="shared" si="2558"/>
        <v>0</v>
      </c>
      <c r="DQ1040" s="98">
        <f t="shared" si="2558"/>
        <v>0</v>
      </c>
      <c r="DR1040" s="98">
        <f t="shared" si="2558"/>
        <v>0</v>
      </c>
      <c r="DS1040" s="98">
        <f t="shared" si="2558"/>
        <v>0</v>
      </c>
      <c r="DT1040" s="98">
        <f t="shared" si="2558"/>
        <v>0</v>
      </c>
      <c r="DU1040" s="98">
        <f t="shared" si="2558"/>
        <v>0</v>
      </c>
      <c r="DV1040" s="98">
        <f t="shared" si="2558"/>
        <v>0</v>
      </c>
      <c r="DW1040" s="98">
        <f t="shared" si="2558"/>
        <v>0</v>
      </c>
      <c r="DX1040" s="98">
        <f t="shared" si="2558"/>
        <v>0</v>
      </c>
      <c r="DY1040" s="98">
        <f t="shared" si="2558"/>
        <v>0</v>
      </c>
      <c r="DZ1040" s="98">
        <f t="shared" si="2558"/>
        <v>0</v>
      </c>
      <c r="EA1040" s="98">
        <f t="shared" si="2558"/>
        <v>0</v>
      </c>
      <c r="EB1040" s="98">
        <f t="shared" si="2558"/>
        <v>0</v>
      </c>
      <c r="EC1040" s="98">
        <f t="shared" si="2558"/>
        <v>0</v>
      </c>
      <c r="ED1040" s="98">
        <f t="shared" si="2558"/>
        <v>0</v>
      </c>
      <c r="EE1040" s="98">
        <f t="shared" si="2558"/>
        <v>0</v>
      </c>
      <c r="EF1040" s="98">
        <f t="shared" si="2558"/>
        <v>0</v>
      </c>
      <c r="EG1040" s="98">
        <f t="shared" si="2558"/>
        <v>0</v>
      </c>
      <c r="EH1040" s="98">
        <f t="shared" si="2558"/>
        <v>0</v>
      </c>
      <c r="EI1040" s="98">
        <f t="shared" ref="EI1040:FR1040" si="2559">$E1021 * SUM(EI1038:EI1039)</f>
        <v>0</v>
      </c>
      <c r="EJ1040" s="98">
        <f t="shared" si="2559"/>
        <v>0</v>
      </c>
      <c r="EK1040" s="98">
        <f t="shared" si="2559"/>
        <v>0</v>
      </c>
      <c r="EL1040" s="98">
        <f t="shared" si="2559"/>
        <v>0</v>
      </c>
      <c r="EM1040" s="98">
        <f t="shared" si="2559"/>
        <v>0</v>
      </c>
      <c r="EN1040" s="98">
        <f t="shared" si="2559"/>
        <v>0</v>
      </c>
      <c r="EO1040" s="98">
        <f t="shared" si="2559"/>
        <v>0</v>
      </c>
      <c r="EP1040" s="98">
        <f t="shared" si="2559"/>
        <v>0</v>
      </c>
      <c r="EQ1040" s="98">
        <f t="shared" si="2559"/>
        <v>0</v>
      </c>
      <c r="ER1040" s="98">
        <f t="shared" si="2559"/>
        <v>0</v>
      </c>
      <c r="ES1040" s="98">
        <f t="shared" si="2559"/>
        <v>0</v>
      </c>
      <c r="ET1040" s="98">
        <f t="shared" si="2559"/>
        <v>0</v>
      </c>
      <c r="EU1040" s="98">
        <f t="shared" si="2559"/>
        <v>0</v>
      </c>
      <c r="EV1040" s="98">
        <f t="shared" si="2559"/>
        <v>0</v>
      </c>
      <c r="EW1040" s="98">
        <f t="shared" si="2559"/>
        <v>0</v>
      </c>
      <c r="EX1040" s="98">
        <f t="shared" si="2559"/>
        <v>0</v>
      </c>
      <c r="EY1040" s="98">
        <f t="shared" si="2559"/>
        <v>0</v>
      </c>
      <c r="EZ1040" s="98">
        <f t="shared" si="2559"/>
        <v>0</v>
      </c>
      <c r="FA1040" s="98">
        <f t="shared" si="2559"/>
        <v>0</v>
      </c>
      <c r="FB1040" s="98">
        <f t="shared" si="2559"/>
        <v>0</v>
      </c>
      <c r="FC1040" s="98">
        <f t="shared" si="2559"/>
        <v>0</v>
      </c>
      <c r="FD1040" s="98">
        <f t="shared" si="2559"/>
        <v>0</v>
      </c>
      <c r="FE1040" s="98">
        <f t="shared" si="2559"/>
        <v>0</v>
      </c>
      <c r="FF1040" s="98">
        <f t="shared" si="2559"/>
        <v>0</v>
      </c>
      <c r="FG1040" s="98">
        <f t="shared" si="2559"/>
        <v>0</v>
      </c>
      <c r="FH1040" s="98">
        <f t="shared" si="2559"/>
        <v>0</v>
      </c>
      <c r="FI1040" s="98">
        <f t="shared" si="2559"/>
        <v>0</v>
      </c>
      <c r="FJ1040" s="98">
        <f t="shared" si="2559"/>
        <v>0</v>
      </c>
      <c r="FK1040" s="98">
        <f t="shared" si="2559"/>
        <v>0</v>
      </c>
      <c r="FL1040" s="98">
        <f t="shared" si="2559"/>
        <v>0</v>
      </c>
      <c r="FM1040" s="98">
        <f t="shared" si="2559"/>
        <v>0</v>
      </c>
      <c r="FN1040" s="98">
        <f t="shared" si="2559"/>
        <v>0</v>
      </c>
      <c r="FO1040" s="98">
        <f t="shared" si="2559"/>
        <v>0</v>
      </c>
      <c r="FP1040" s="98">
        <f t="shared" si="2559"/>
        <v>0</v>
      </c>
      <c r="FQ1040" s="98">
        <f t="shared" si="2559"/>
        <v>0</v>
      </c>
      <c r="FR1040" s="98">
        <f t="shared" si="2559"/>
        <v>0</v>
      </c>
    </row>
    <row r="1041" spans="3:174">
      <c r="C1041" s="13" t="s">
        <v>492</v>
      </c>
      <c r="D1041" s="77" t="s">
        <v>974</v>
      </c>
      <c r="E1041" s="34" t="s">
        <v>119</v>
      </c>
      <c r="F1041" s="19"/>
      <c r="G1041" s="19"/>
      <c r="H1041" s="235"/>
      <c r="I1041" s="168">
        <f>SUM(J1041:FR1041)</f>
        <v>594798.60815572331</v>
      </c>
      <c r="J1041" s="19">
        <v>0</v>
      </c>
      <c r="K1041" s="19">
        <v>0</v>
      </c>
      <c r="L1041" s="19">
        <v>0</v>
      </c>
      <c r="M1041" s="19">
        <v>0</v>
      </c>
      <c r="N1041" s="19">
        <v>0</v>
      </c>
      <c r="O1041" s="19">
        <v>0</v>
      </c>
      <c r="P1041" s="19">
        <v>0</v>
      </c>
      <c r="Q1041" s="19">
        <v>0</v>
      </c>
      <c r="R1041" s="19">
        <v>0</v>
      </c>
      <c r="S1041" s="19">
        <v>0</v>
      </c>
      <c r="T1041" s="19">
        <v>0</v>
      </c>
      <c r="U1041" s="19">
        <v>0</v>
      </c>
      <c r="V1041" s="19">
        <v>0</v>
      </c>
      <c r="W1041" s="19">
        <v>0</v>
      </c>
      <c r="X1041" s="19">
        <v>0</v>
      </c>
      <c r="Y1041" s="19">
        <v>0</v>
      </c>
      <c r="Z1041" s="19">
        <v>0</v>
      </c>
      <c r="AA1041" s="19">
        <v>0</v>
      </c>
      <c r="AB1041" s="19">
        <v>0</v>
      </c>
      <c r="AC1041" s="19">
        <v>0</v>
      </c>
      <c r="AD1041" s="19">
        <v>0</v>
      </c>
      <c r="AE1041" s="19">
        <v>0</v>
      </c>
      <c r="AF1041" s="19">
        <v>0</v>
      </c>
      <c r="AG1041" s="19">
        <v>12355.659600234363</v>
      </c>
      <c r="AH1041" s="19">
        <v>11397.365830467366</v>
      </c>
      <c r="AI1041" s="19">
        <v>7085.2273881307929</v>
      </c>
      <c r="AJ1041" s="19">
        <v>5486.8926050027558</v>
      </c>
      <c r="AK1041" s="19">
        <v>12587.575980810889</v>
      </c>
      <c r="AL1041" s="19">
        <v>11737.748211347287</v>
      </c>
      <c r="AM1041" s="19">
        <v>7319.9984301681379</v>
      </c>
      <c r="AN1041" s="19">
        <v>5440.0573220965516</v>
      </c>
      <c r="AO1041" s="19">
        <v>12547.692645957421</v>
      </c>
      <c r="AP1041" s="19">
        <v>11740.415266128615</v>
      </c>
      <c r="AQ1041" s="19">
        <v>7274.6462370107374</v>
      </c>
      <c r="AR1041" s="19">
        <v>5394.3241625561532</v>
      </c>
      <c r="AS1041" s="19">
        <v>12508.042819750355</v>
      </c>
      <c r="AT1041" s="19">
        <v>11542.628686181068</v>
      </c>
      <c r="AU1041" s="19">
        <v>7077.5574892287086</v>
      </c>
      <c r="AV1041" s="19">
        <v>5232.0679819530815</v>
      </c>
      <c r="AW1041" s="19">
        <v>12367.361639147282</v>
      </c>
      <c r="AX1041" s="19">
        <v>11493.25515956926</v>
      </c>
      <c r="AY1041" s="19">
        <v>7059.1779963413292</v>
      </c>
      <c r="AZ1041" s="19">
        <v>5176.7311211100214</v>
      </c>
      <c r="BA1041" s="19">
        <v>12319.39144497089</v>
      </c>
      <c r="BB1041" s="19">
        <v>11441.859362128182</v>
      </c>
      <c r="BC1041" s="19">
        <v>7007.8269332059108</v>
      </c>
      <c r="BD1041" s="19">
        <v>5124.9414589469325</v>
      </c>
      <c r="BE1041" s="19">
        <v>12274.485116141135</v>
      </c>
      <c r="BF1041" s="19">
        <v>11377.842578012625</v>
      </c>
      <c r="BG1041" s="19">
        <v>6955.2947956183789</v>
      </c>
      <c r="BH1041" s="19">
        <v>5073.6892165677918</v>
      </c>
      <c r="BI1041" s="19">
        <v>12230.049540428661</v>
      </c>
      <c r="BJ1041" s="19">
        <v>11259.082437357114</v>
      </c>
      <c r="BK1041" s="19">
        <v>6908.3612404047535</v>
      </c>
      <c r="BL1041" s="19">
        <v>5024.6428729753234</v>
      </c>
      <c r="BM1041" s="19">
        <v>12187.528196836192</v>
      </c>
      <c r="BN1041" s="19">
        <v>12972.035585209063</v>
      </c>
      <c r="BO1041" s="19">
        <v>8301.1532277718434</v>
      </c>
      <c r="BP1041" s="19">
        <v>6081.8741863049499</v>
      </c>
      <c r="BQ1041" s="19">
        <v>13804.807796370609</v>
      </c>
      <c r="BR1041" s="19">
        <v>14304.499403605278</v>
      </c>
      <c r="BS1041" s="19">
        <v>8540.2454734621624</v>
      </c>
      <c r="BT1041" s="19">
        <v>6260.9856305239364</v>
      </c>
      <c r="BU1041" s="19">
        <v>14079.664580739767</v>
      </c>
      <c r="BV1041" s="19">
        <v>14852.068337911673</v>
      </c>
      <c r="BW1041" s="19">
        <v>8792.0588312719374</v>
      </c>
      <c r="BX1041" s="19">
        <v>6449.2031403402752</v>
      </c>
      <c r="BY1041" s="19">
        <v>14358.115602527891</v>
      </c>
      <c r="BZ1041" s="19">
        <v>15392.298415812691</v>
      </c>
      <c r="CA1041" s="19">
        <v>9033.1657206256223</v>
      </c>
      <c r="CB1041" s="19">
        <v>6648.9873096572501</v>
      </c>
      <c r="CC1041" s="19">
        <v>14644.311960979765</v>
      </c>
      <c r="CD1041" s="19">
        <v>15551.501007422938</v>
      </c>
      <c r="CE1041" s="19">
        <v>9243.3481481452563</v>
      </c>
      <c r="CF1041" s="19">
        <v>6842.3552144740097</v>
      </c>
      <c r="CG1041" s="19">
        <v>13654.700186730213</v>
      </c>
      <c r="CH1041" s="19">
        <v>5169.0682048644221</v>
      </c>
      <c r="CI1041" s="19">
        <v>2894.3916012070131</v>
      </c>
      <c r="CJ1041" s="19">
        <v>2102.2422922539699</v>
      </c>
      <c r="CK1041" s="19">
        <v>5142.4085615268677</v>
      </c>
      <c r="CL1041" s="19">
        <v>4843.9477878256112</v>
      </c>
      <c r="CM1041" s="19">
        <v>3003.5723414713229</v>
      </c>
      <c r="CN1041" s="19">
        <v>2149.1842746913167</v>
      </c>
      <c r="CO1041" s="19">
        <v>5267.8456554511267</v>
      </c>
      <c r="CP1041" s="19">
        <v>4867.0782465889642</v>
      </c>
      <c r="CQ1041" s="19">
        <v>3006.5811478708747</v>
      </c>
      <c r="CR1041" s="19">
        <v>2183.3459873113939</v>
      </c>
      <c r="CS1041" s="19">
        <v>5368.877890044685</v>
      </c>
      <c r="CT1041" s="19">
        <v>5175.9902492657338</v>
      </c>
      <c r="CU1041" s="19">
        <v>3210.5899466736323</v>
      </c>
      <c r="CV1041" s="19">
        <v>2331.2247908708891</v>
      </c>
      <c r="CW1041" s="19">
        <v>5698.1914271127307</v>
      </c>
      <c r="CX1041" s="19">
        <v>5135.1586651129865</v>
      </c>
      <c r="CY1041" s="19">
        <v>3154.4239624005281</v>
      </c>
      <c r="CZ1041" s="19">
        <v>2277.683596505984</v>
      </c>
      <c r="DA1041" s="19">
        <v>0</v>
      </c>
      <c r="DB1041" s="19">
        <v>0</v>
      </c>
      <c r="DC1041" s="19">
        <v>0</v>
      </c>
      <c r="DD1041" s="19">
        <v>0</v>
      </c>
      <c r="DE1041" s="19">
        <v>0</v>
      </c>
      <c r="DF1041" s="19">
        <v>0</v>
      </c>
      <c r="DG1041" s="19">
        <v>0</v>
      </c>
      <c r="DH1041" s="19">
        <v>0</v>
      </c>
      <c r="DI1041" s="19">
        <v>0</v>
      </c>
      <c r="DJ1041" s="19">
        <v>0</v>
      </c>
      <c r="DK1041" s="19">
        <v>0</v>
      </c>
      <c r="DL1041" s="19">
        <v>0</v>
      </c>
      <c r="DM1041" s="19">
        <v>0</v>
      </c>
      <c r="DN1041" s="19">
        <v>0</v>
      </c>
      <c r="DO1041" s="19">
        <v>0</v>
      </c>
      <c r="DP1041" s="19">
        <v>0</v>
      </c>
      <c r="DQ1041" s="19">
        <v>0</v>
      </c>
      <c r="DR1041" s="19">
        <v>0</v>
      </c>
      <c r="DS1041" s="19">
        <v>0</v>
      </c>
      <c r="DT1041" s="19">
        <v>0</v>
      </c>
      <c r="DU1041" s="19">
        <v>0</v>
      </c>
      <c r="DV1041" s="19">
        <v>0</v>
      </c>
      <c r="DW1041" s="19">
        <v>0</v>
      </c>
      <c r="DX1041" s="19">
        <v>0</v>
      </c>
      <c r="DY1041" s="19">
        <v>0</v>
      </c>
      <c r="DZ1041" s="19">
        <v>0</v>
      </c>
      <c r="EA1041" s="19">
        <v>0</v>
      </c>
      <c r="EB1041" s="19">
        <v>0</v>
      </c>
      <c r="EC1041" s="19">
        <v>0</v>
      </c>
      <c r="ED1041" s="19">
        <v>0</v>
      </c>
      <c r="EE1041" s="19">
        <v>0</v>
      </c>
      <c r="EF1041" s="19">
        <v>0</v>
      </c>
      <c r="EG1041" s="19">
        <v>0</v>
      </c>
      <c r="EH1041" s="19">
        <v>0</v>
      </c>
      <c r="EI1041" s="19">
        <v>0</v>
      </c>
      <c r="EJ1041" s="19">
        <v>0</v>
      </c>
      <c r="EK1041" s="19">
        <v>0</v>
      </c>
      <c r="EL1041" s="19">
        <v>0</v>
      </c>
      <c r="EM1041" s="19">
        <v>0</v>
      </c>
      <c r="EN1041" s="19">
        <v>0</v>
      </c>
      <c r="EO1041" s="19">
        <v>0</v>
      </c>
      <c r="EP1041" s="19">
        <v>0</v>
      </c>
      <c r="EQ1041" s="19">
        <v>0</v>
      </c>
      <c r="ER1041" s="19">
        <v>0</v>
      </c>
      <c r="ES1041" s="19">
        <v>0</v>
      </c>
      <c r="ET1041" s="19">
        <v>0</v>
      </c>
      <c r="EU1041" s="19">
        <v>0</v>
      </c>
      <c r="EV1041" s="19">
        <v>0</v>
      </c>
      <c r="EW1041" s="19">
        <v>0</v>
      </c>
      <c r="EX1041" s="19">
        <v>0</v>
      </c>
      <c r="EY1041" s="19">
        <v>0</v>
      </c>
      <c r="EZ1041" s="19">
        <v>0</v>
      </c>
      <c r="FA1041" s="19">
        <v>0</v>
      </c>
      <c r="FB1041" s="19">
        <v>0</v>
      </c>
      <c r="FC1041" s="19">
        <v>0</v>
      </c>
      <c r="FD1041" s="19">
        <v>0</v>
      </c>
      <c r="FE1041" s="19">
        <v>0</v>
      </c>
      <c r="FF1041" s="19">
        <v>0</v>
      </c>
      <c r="FG1041" s="19">
        <v>0</v>
      </c>
      <c r="FH1041" s="19">
        <v>0</v>
      </c>
      <c r="FI1041" s="19">
        <v>0</v>
      </c>
      <c r="FJ1041" s="19">
        <v>0</v>
      </c>
      <c r="FK1041" s="19">
        <v>0</v>
      </c>
      <c r="FL1041" s="19">
        <v>0</v>
      </c>
      <c r="FM1041" s="19">
        <v>0</v>
      </c>
      <c r="FN1041" s="19">
        <v>0</v>
      </c>
      <c r="FO1041" s="19">
        <v>0</v>
      </c>
      <c r="FP1041" s="19">
        <v>0</v>
      </c>
      <c r="FQ1041" s="19">
        <v>0</v>
      </c>
      <c r="FR1041" s="19">
        <v>0</v>
      </c>
    </row>
    <row r="1042" spans="3:174">
      <c r="C1042" t="s">
        <v>119</v>
      </c>
      <c r="D1042" s="144" t="s">
        <v>974</v>
      </c>
      <c r="E1042" s="186">
        <f>ROUNDDOWN(I1042,BS_Rounding_Tolerance)</f>
        <v>0</v>
      </c>
      <c r="F1042" s="185">
        <f>E1042 * E1061</f>
        <v>0</v>
      </c>
      <c r="I1042" s="168">
        <f>SUM(J1042:FR1042)</f>
        <v>9.1666666665332741E-2</v>
      </c>
      <c r="J1042" s="98">
        <f t="shared" ref="J1042:BU1042" si="2560">ABS(J1040-J1041)</f>
        <v>0</v>
      </c>
      <c r="K1042" s="98">
        <f t="shared" si="2560"/>
        <v>0</v>
      </c>
      <c r="L1042" s="98">
        <f t="shared" si="2560"/>
        <v>0</v>
      </c>
      <c r="M1042" s="98">
        <f t="shared" si="2560"/>
        <v>0</v>
      </c>
      <c r="N1042" s="98">
        <f t="shared" si="2560"/>
        <v>0</v>
      </c>
      <c r="O1042" s="98">
        <f t="shared" si="2560"/>
        <v>0</v>
      </c>
      <c r="P1042" s="98">
        <f t="shared" si="2560"/>
        <v>0</v>
      </c>
      <c r="Q1042" s="98">
        <f t="shared" si="2560"/>
        <v>0</v>
      </c>
      <c r="R1042" s="98">
        <f t="shared" si="2560"/>
        <v>0</v>
      </c>
      <c r="S1042" s="98">
        <f t="shared" si="2560"/>
        <v>0</v>
      </c>
      <c r="T1042" s="98">
        <f t="shared" si="2560"/>
        <v>0</v>
      </c>
      <c r="U1042" s="98">
        <f t="shared" si="2560"/>
        <v>0</v>
      </c>
      <c r="V1042" s="98">
        <f t="shared" si="2560"/>
        <v>0</v>
      </c>
      <c r="W1042" s="98">
        <f t="shared" si="2560"/>
        <v>0</v>
      </c>
      <c r="X1042" s="98">
        <f t="shared" si="2560"/>
        <v>0</v>
      </c>
      <c r="Y1042" s="98">
        <f t="shared" si="2560"/>
        <v>0</v>
      </c>
      <c r="Z1042" s="98">
        <f t="shared" si="2560"/>
        <v>0</v>
      </c>
      <c r="AA1042" s="98">
        <f t="shared" si="2560"/>
        <v>0</v>
      </c>
      <c r="AB1042" s="98">
        <f t="shared" si="2560"/>
        <v>0</v>
      </c>
      <c r="AC1042" s="98">
        <f t="shared" si="2560"/>
        <v>0</v>
      </c>
      <c r="AD1042" s="98">
        <f t="shared" si="2560"/>
        <v>0</v>
      </c>
      <c r="AE1042" s="98">
        <f t="shared" si="2560"/>
        <v>0</v>
      </c>
      <c r="AF1042" s="98">
        <f t="shared" si="2560"/>
        <v>0</v>
      </c>
      <c r="AG1042" s="98">
        <f t="shared" si="2560"/>
        <v>0</v>
      </c>
      <c r="AH1042" s="98">
        <f t="shared" si="2560"/>
        <v>0</v>
      </c>
      <c r="AI1042" s="98">
        <f t="shared" si="2560"/>
        <v>0</v>
      </c>
      <c r="AJ1042" s="98">
        <f t="shared" si="2560"/>
        <v>0</v>
      </c>
      <c r="AK1042" s="98">
        <f t="shared" si="2560"/>
        <v>0</v>
      </c>
      <c r="AL1042" s="98">
        <f t="shared" si="2560"/>
        <v>0</v>
      </c>
      <c r="AM1042" s="98">
        <f t="shared" si="2560"/>
        <v>0</v>
      </c>
      <c r="AN1042" s="98">
        <f t="shared" si="2560"/>
        <v>0</v>
      </c>
      <c r="AO1042" s="98">
        <f t="shared" si="2560"/>
        <v>0</v>
      </c>
      <c r="AP1042" s="98">
        <f t="shared" si="2560"/>
        <v>0</v>
      </c>
      <c r="AQ1042" s="98">
        <f t="shared" si="2560"/>
        <v>0</v>
      </c>
      <c r="AR1042" s="98">
        <f t="shared" si="2560"/>
        <v>0</v>
      </c>
      <c r="AS1042" s="98">
        <f t="shared" si="2560"/>
        <v>0</v>
      </c>
      <c r="AT1042" s="98">
        <f t="shared" si="2560"/>
        <v>0</v>
      </c>
      <c r="AU1042" s="98">
        <f t="shared" si="2560"/>
        <v>0</v>
      </c>
      <c r="AV1042" s="98">
        <f t="shared" si="2560"/>
        <v>0</v>
      </c>
      <c r="AW1042" s="98">
        <f t="shared" si="2560"/>
        <v>0</v>
      </c>
      <c r="AX1042" s="98">
        <f t="shared" si="2560"/>
        <v>0</v>
      </c>
      <c r="AY1042" s="98">
        <f t="shared" si="2560"/>
        <v>0</v>
      </c>
      <c r="AZ1042" s="98">
        <f t="shared" si="2560"/>
        <v>0</v>
      </c>
      <c r="BA1042" s="98">
        <f t="shared" si="2560"/>
        <v>0</v>
      </c>
      <c r="BB1042" s="98">
        <f t="shared" si="2560"/>
        <v>0</v>
      </c>
      <c r="BC1042" s="98">
        <f t="shared" si="2560"/>
        <v>0</v>
      </c>
      <c r="BD1042" s="98">
        <f t="shared" si="2560"/>
        <v>0</v>
      </c>
      <c r="BE1042" s="98">
        <f t="shared" si="2560"/>
        <v>0</v>
      </c>
      <c r="BF1042" s="98">
        <f t="shared" si="2560"/>
        <v>8.3333333332120674E-3</v>
      </c>
      <c r="BG1042" s="98">
        <f t="shared" si="2560"/>
        <v>0</v>
      </c>
      <c r="BH1042" s="98">
        <f t="shared" si="2560"/>
        <v>0</v>
      </c>
      <c r="BI1042" s="98">
        <f t="shared" si="2560"/>
        <v>0</v>
      </c>
      <c r="BJ1042" s="98">
        <f t="shared" si="2560"/>
        <v>0</v>
      </c>
      <c r="BK1042" s="98">
        <f t="shared" si="2560"/>
        <v>0</v>
      </c>
      <c r="BL1042" s="98">
        <f t="shared" si="2560"/>
        <v>0</v>
      </c>
      <c r="BM1042" s="98">
        <f t="shared" si="2560"/>
        <v>0</v>
      </c>
      <c r="BN1042" s="98">
        <f t="shared" si="2560"/>
        <v>0</v>
      </c>
      <c r="BO1042" s="98">
        <f t="shared" si="2560"/>
        <v>0</v>
      </c>
      <c r="BP1042" s="98">
        <f t="shared" si="2560"/>
        <v>0</v>
      </c>
      <c r="BQ1042" s="98">
        <f t="shared" si="2560"/>
        <v>8.3333333350310568E-3</v>
      </c>
      <c r="BR1042" s="98">
        <f t="shared" si="2560"/>
        <v>8.333333331393078E-3</v>
      </c>
      <c r="BS1042" s="98">
        <f t="shared" si="2560"/>
        <v>0</v>
      </c>
      <c r="BT1042" s="98">
        <f t="shared" si="2560"/>
        <v>0</v>
      </c>
      <c r="BU1042" s="98">
        <f t="shared" si="2560"/>
        <v>8.333333331393078E-3</v>
      </c>
      <c r="BV1042" s="98">
        <f t="shared" ref="BV1042:EG1042" si="2561">ABS(BV1040-BV1041)</f>
        <v>8.3333333350310568E-3</v>
      </c>
      <c r="BW1042" s="98">
        <f t="shared" si="2561"/>
        <v>0</v>
      </c>
      <c r="BX1042" s="98">
        <f t="shared" si="2561"/>
        <v>0</v>
      </c>
      <c r="BY1042" s="98">
        <f t="shared" si="2561"/>
        <v>8.333333331393078E-3</v>
      </c>
      <c r="BZ1042" s="98">
        <f t="shared" si="2561"/>
        <v>8.3333333350310568E-3</v>
      </c>
      <c r="CA1042" s="98">
        <f t="shared" si="2561"/>
        <v>0</v>
      </c>
      <c r="CB1042" s="98">
        <f t="shared" si="2561"/>
        <v>0</v>
      </c>
      <c r="CC1042" s="98">
        <f t="shared" si="2561"/>
        <v>8.3333333350310568E-3</v>
      </c>
      <c r="CD1042" s="98">
        <f t="shared" si="2561"/>
        <v>1.6666666666424135E-2</v>
      </c>
      <c r="CE1042" s="98">
        <f t="shared" si="2561"/>
        <v>0</v>
      </c>
      <c r="CF1042" s="98">
        <f t="shared" si="2561"/>
        <v>0</v>
      </c>
      <c r="CG1042" s="98">
        <f t="shared" si="2561"/>
        <v>8.333333331393078E-3</v>
      </c>
      <c r="CH1042" s="98">
        <f t="shared" si="2561"/>
        <v>0</v>
      </c>
      <c r="CI1042" s="98">
        <f t="shared" si="2561"/>
        <v>0</v>
      </c>
      <c r="CJ1042" s="98">
        <f t="shared" si="2561"/>
        <v>0</v>
      </c>
      <c r="CK1042" s="98">
        <f t="shared" si="2561"/>
        <v>0</v>
      </c>
      <c r="CL1042" s="98">
        <f t="shared" si="2561"/>
        <v>0</v>
      </c>
      <c r="CM1042" s="98">
        <f t="shared" si="2561"/>
        <v>0</v>
      </c>
      <c r="CN1042" s="98">
        <f t="shared" si="2561"/>
        <v>0</v>
      </c>
      <c r="CO1042" s="98">
        <f t="shared" si="2561"/>
        <v>0</v>
      </c>
      <c r="CP1042" s="98">
        <f t="shared" si="2561"/>
        <v>0</v>
      </c>
      <c r="CQ1042" s="98">
        <f t="shared" si="2561"/>
        <v>0</v>
      </c>
      <c r="CR1042" s="98">
        <f t="shared" si="2561"/>
        <v>0</v>
      </c>
      <c r="CS1042" s="98">
        <f t="shared" si="2561"/>
        <v>0</v>
      </c>
      <c r="CT1042" s="98">
        <f t="shared" si="2561"/>
        <v>0</v>
      </c>
      <c r="CU1042" s="98">
        <f t="shared" si="2561"/>
        <v>0</v>
      </c>
      <c r="CV1042" s="98">
        <f t="shared" si="2561"/>
        <v>0</v>
      </c>
      <c r="CW1042" s="98">
        <f t="shared" si="2561"/>
        <v>0</v>
      </c>
      <c r="CX1042" s="98">
        <f t="shared" si="2561"/>
        <v>0</v>
      </c>
      <c r="CY1042" s="98">
        <f t="shared" si="2561"/>
        <v>0</v>
      </c>
      <c r="CZ1042" s="98">
        <f t="shared" si="2561"/>
        <v>0</v>
      </c>
      <c r="DA1042" s="98">
        <f t="shared" si="2561"/>
        <v>0</v>
      </c>
      <c r="DB1042" s="98">
        <f t="shared" si="2561"/>
        <v>0</v>
      </c>
      <c r="DC1042" s="98">
        <f t="shared" si="2561"/>
        <v>0</v>
      </c>
      <c r="DD1042" s="98">
        <f t="shared" si="2561"/>
        <v>0</v>
      </c>
      <c r="DE1042" s="98">
        <f t="shared" si="2561"/>
        <v>0</v>
      </c>
      <c r="DF1042" s="98">
        <f t="shared" si="2561"/>
        <v>0</v>
      </c>
      <c r="DG1042" s="98">
        <f t="shared" si="2561"/>
        <v>0</v>
      </c>
      <c r="DH1042" s="98">
        <f t="shared" si="2561"/>
        <v>0</v>
      </c>
      <c r="DI1042" s="98">
        <f t="shared" si="2561"/>
        <v>0</v>
      </c>
      <c r="DJ1042" s="98">
        <f t="shared" si="2561"/>
        <v>0</v>
      </c>
      <c r="DK1042" s="98">
        <f t="shared" si="2561"/>
        <v>0</v>
      </c>
      <c r="DL1042" s="98">
        <f t="shared" si="2561"/>
        <v>0</v>
      </c>
      <c r="DM1042" s="98">
        <f t="shared" si="2561"/>
        <v>0</v>
      </c>
      <c r="DN1042" s="98">
        <f t="shared" si="2561"/>
        <v>0</v>
      </c>
      <c r="DO1042" s="98">
        <f t="shared" si="2561"/>
        <v>0</v>
      </c>
      <c r="DP1042" s="98">
        <f t="shared" si="2561"/>
        <v>0</v>
      </c>
      <c r="DQ1042" s="98">
        <f t="shared" si="2561"/>
        <v>0</v>
      </c>
      <c r="DR1042" s="98">
        <f t="shared" si="2561"/>
        <v>0</v>
      </c>
      <c r="DS1042" s="98">
        <f t="shared" si="2561"/>
        <v>0</v>
      </c>
      <c r="DT1042" s="98">
        <f t="shared" si="2561"/>
        <v>0</v>
      </c>
      <c r="DU1042" s="98">
        <f t="shared" si="2561"/>
        <v>0</v>
      </c>
      <c r="DV1042" s="98">
        <f t="shared" si="2561"/>
        <v>0</v>
      </c>
      <c r="DW1042" s="98">
        <f t="shared" si="2561"/>
        <v>0</v>
      </c>
      <c r="DX1042" s="98">
        <f t="shared" si="2561"/>
        <v>0</v>
      </c>
      <c r="DY1042" s="98">
        <f t="shared" si="2561"/>
        <v>0</v>
      </c>
      <c r="DZ1042" s="98">
        <f t="shared" si="2561"/>
        <v>0</v>
      </c>
      <c r="EA1042" s="98">
        <f t="shared" si="2561"/>
        <v>0</v>
      </c>
      <c r="EB1042" s="98">
        <f t="shared" si="2561"/>
        <v>0</v>
      </c>
      <c r="EC1042" s="98">
        <f t="shared" si="2561"/>
        <v>0</v>
      </c>
      <c r="ED1042" s="98">
        <f t="shared" si="2561"/>
        <v>0</v>
      </c>
      <c r="EE1042" s="98">
        <f t="shared" si="2561"/>
        <v>0</v>
      </c>
      <c r="EF1042" s="98">
        <f t="shared" si="2561"/>
        <v>0</v>
      </c>
      <c r="EG1042" s="98">
        <f t="shared" si="2561"/>
        <v>0</v>
      </c>
      <c r="EH1042" s="98">
        <f t="shared" ref="EH1042:FR1042" si="2562">ABS(EH1040-EH1041)</f>
        <v>0</v>
      </c>
      <c r="EI1042" s="98">
        <f t="shared" si="2562"/>
        <v>0</v>
      </c>
      <c r="EJ1042" s="98">
        <f t="shared" si="2562"/>
        <v>0</v>
      </c>
      <c r="EK1042" s="98">
        <f t="shared" si="2562"/>
        <v>0</v>
      </c>
      <c r="EL1042" s="98">
        <f t="shared" si="2562"/>
        <v>0</v>
      </c>
      <c r="EM1042" s="98">
        <f t="shared" si="2562"/>
        <v>0</v>
      </c>
      <c r="EN1042" s="98">
        <f t="shared" si="2562"/>
        <v>0</v>
      </c>
      <c r="EO1042" s="98">
        <f t="shared" si="2562"/>
        <v>0</v>
      </c>
      <c r="EP1042" s="98">
        <f t="shared" si="2562"/>
        <v>0</v>
      </c>
      <c r="EQ1042" s="98">
        <f t="shared" si="2562"/>
        <v>0</v>
      </c>
      <c r="ER1042" s="98">
        <f t="shared" si="2562"/>
        <v>0</v>
      </c>
      <c r="ES1042" s="98">
        <f t="shared" si="2562"/>
        <v>0</v>
      </c>
      <c r="ET1042" s="98">
        <f t="shared" si="2562"/>
        <v>0</v>
      </c>
      <c r="EU1042" s="98">
        <f t="shared" si="2562"/>
        <v>0</v>
      </c>
      <c r="EV1042" s="98">
        <f t="shared" si="2562"/>
        <v>0</v>
      </c>
      <c r="EW1042" s="98">
        <f t="shared" si="2562"/>
        <v>0</v>
      </c>
      <c r="EX1042" s="98">
        <f t="shared" si="2562"/>
        <v>0</v>
      </c>
      <c r="EY1042" s="98">
        <f t="shared" si="2562"/>
        <v>0</v>
      </c>
      <c r="EZ1042" s="98">
        <f t="shared" si="2562"/>
        <v>0</v>
      </c>
      <c r="FA1042" s="98">
        <f t="shared" si="2562"/>
        <v>0</v>
      </c>
      <c r="FB1042" s="98">
        <f t="shared" si="2562"/>
        <v>0</v>
      </c>
      <c r="FC1042" s="98">
        <f t="shared" si="2562"/>
        <v>0</v>
      </c>
      <c r="FD1042" s="98">
        <f t="shared" si="2562"/>
        <v>0</v>
      </c>
      <c r="FE1042" s="98">
        <f t="shared" si="2562"/>
        <v>0</v>
      </c>
      <c r="FF1042" s="98">
        <f t="shared" si="2562"/>
        <v>0</v>
      </c>
      <c r="FG1042" s="98">
        <f t="shared" si="2562"/>
        <v>0</v>
      </c>
      <c r="FH1042" s="98">
        <f t="shared" si="2562"/>
        <v>0</v>
      </c>
      <c r="FI1042" s="98">
        <f t="shared" si="2562"/>
        <v>0</v>
      </c>
      <c r="FJ1042" s="98">
        <f t="shared" si="2562"/>
        <v>0</v>
      </c>
      <c r="FK1042" s="98">
        <f t="shared" si="2562"/>
        <v>0</v>
      </c>
      <c r="FL1042" s="98">
        <f t="shared" si="2562"/>
        <v>0</v>
      </c>
      <c r="FM1042" s="98">
        <f t="shared" si="2562"/>
        <v>0</v>
      </c>
      <c r="FN1042" s="98">
        <f t="shared" si="2562"/>
        <v>0</v>
      </c>
      <c r="FO1042" s="98">
        <f t="shared" si="2562"/>
        <v>0</v>
      </c>
      <c r="FP1042" s="98">
        <f t="shared" si="2562"/>
        <v>0</v>
      </c>
      <c r="FQ1042" s="98">
        <f t="shared" si="2562"/>
        <v>0</v>
      </c>
      <c r="FR1042" s="98">
        <f t="shared" si="2562"/>
        <v>0</v>
      </c>
    </row>
    <row r="1043" spans="3:174"/>
    <row r="1044" spans="3:174">
      <c r="C1044" s="188" t="s">
        <v>494</v>
      </c>
    </row>
    <row r="1045" spans="3:174">
      <c r="C1045" t="s">
        <v>918</v>
      </c>
      <c r="D1045" s="144" t="s">
        <v>15</v>
      </c>
      <c r="E1045" s="265" cm="1">
        <f t="array" ref="E1045">INDEX(Assumptions!$G613:IX613, $A$1)</f>
        <v>0.02</v>
      </c>
      <c r="J1045" s="190">
        <f t="shared" ref="J1045:AO1045" si="2563">J9 * K1026 * $E1045</f>
        <v>0</v>
      </c>
      <c r="K1045" s="190">
        <f t="shared" si="2563"/>
        <v>0</v>
      </c>
      <c r="L1045" s="190">
        <f t="shared" si="2563"/>
        <v>0</v>
      </c>
      <c r="M1045" s="190">
        <f t="shared" si="2563"/>
        <v>0</v>
      </c>
      <c r="N1045" s="190">
        <f t="shared" si="2563"/>
        <v>0</v>
      </c>
      <c r="O1045" s="190">
        <f t="shared" si="2563"/>
        <v>0</v>
      </c>
      <c r="P1045" s="190">
        <f t="shared" si="2563"/>
        <v>0</v>
      </c>
      <c r="Q1045" s="190">
        <f t="shared" si="2563"/>
        <v>0</v>
      </c>
      <c r="R1045" s="190">
        <f t="shared" si="2563"/>
        <v>0</v>
      </c>
      <c r="S1045" s="190">
        <f t="shared" si="2563"/>
        <v>0</v>
      </c>
      <c r="T1045" s="190">
        <f t="shared" si="2563"/>
        <v>0</v>
      </c>
      <c r="U1045" s="190">
        <f t="shared" si="2563"/>
        <v>0</v>
      </c>
      <c r="V1045" s="190">
        <f t="shared" si="2563"/>
        <v>0</v>
      </c>
      <c r="W1045" s="190">
        <f t="shared" si="2563"/>
        <v>0</v>
      </c>
      <c r="X1045" s="190">
        <f t="shared" si="2563"/>
        <v>0</v>
      </c>
      <c r="Y1045" s="190">
        <f t="shared" si="2563"/>
        <v>0</v>
      </c>
      <c r="Z1045" s="190">
        <f t="shared" si="2563"/>
        <v>0</v>
      </c>
      <c r="AA1045" s="190">
        <f t="shared" si="2563"/>
        <v>0</v>
      </c>
      <c r="AB1045" s="190">
        <f t="shared" si="2563"/>
        <v>0</v>
      </c>
      <c r="AC1045" s="190">
        <f t="shared" si="2563"/>
        <v>0</v>
      </c>
      <c r="AD1045" s="190">
        <f t="shared" si="2563"/>
        <v>0</v>
      </c>
      <c r="AE1045" s="190">
        <f t="shared" si="2563"/>
        <v>4.9726775956284155E-3</v>
      </c>
      <c r="AF1045" s="190">
        <f t="shared" si="2563"/>
        <v>5.0273224043715847E-3</v>
      </c>
      <c r="AG1045" s="190">
        <f t="shared" si="2563"/>
        <v>5.0273224043715847E-3</v>
      </c>
      <c r="AH1045" s="190">
        <f t="shared" si="2563"/>
        <v>4.9315068493150684E-3</v>
      </c>
      <c r="AI1045" s="190">
        <f t="shared" si="2563"/>
        <v>4.9863013698630138E-3</v>
      </c>
      <c r="AJ1045" s="190">
        <f t="shared" si="2563"/>
        <v>5.0410958904109592E-3</v>
      </c>
      <c r="AK1045" s="190">
        <f t="shared" si="2563"/>
        <v>5.0410958904109592E-3</v>
      </c>
      <c r="AL1045" s="190">
        <f t="shared" si="2563"/>
        <v>4.9315068493150684E-3</v>
      </c>
      <c r="AM1045" s="190">
        <f t="shared" si="2563"/>
        <v>4.9863013698630138E-3</v>
      </c>
      <c r="AN1045" s="190">
        <f t="shared" si="2563"/>
        <v>5.0410958904109592E-3</v>
      </c>
      <c r="AO1045" s="190">
        <f t="shared" si="2563"/>
        <v>5.0410958904109592E-3</v>
      </c>
      <c r="AP1045" s="190">
        <f t="shared" ref="AP1045:BU1045" si="2564">AP9 * AQ1026 * $E1045</f>
        <v>4.9315068493150684E-3</v>
      </c>
      <c r="AQ1045" s="190">
        <f t="shared" si="2564"/>
        <v>4.9863013698630138E-3</v>
      </c>
      <c r="AR1045" s="190">
        <f t="shared" si="2564"/>
        <v>5.0410958904109592E-3</v>
      </c>
      <c r="AS1045" s="190">
        <f t="shared" si="2564"/>
        <v>5.0410958904109592E-3</v>
      </c>
      <c r="AT1045" s="190">
        <f t="shared" si="2564"/>
        <v>4.9726775956284155E-3</v>
      </c>
      <c r="AU1045" s="190">
        <f t="shared" si="2564"/>
        <v>4.9726775956284155E-3</v>
      </c>
      <c r="AV1045" s="190">
        <f t="shared" si="2564"/>
        <v>5.0273224043715847E-3</v>
      </c>
      <c r="AW1045" s="190">
        <f t="shared" si="2564"/>
        <v>5.0273224043715847E-3</v>
      </c>
      <c r="AX1045" s="190">
        <f t="shared" si="2564"/>
        <v>4.9315068493150684E-3</v>
      </c>
      <c r="AY1045" s="190">
        <f t="shared" si="2564"/>
        <v>4.9863013698630138E-3</v>
      </c>
      <c r="AZ1045" s="190">
        <f t="shared" si="2564"/>
        <v>5.0410958904109592E-3</v>
      </c>
      <c r="BA1045" s="190">
        <f t="shared" si="2564"/>
        <v>5.0410958904109592E-3</v>
      </c>
      <c r="BB1045" s="190">
        <f t="shared" si="2564"/>
        <v>4.9315068493150684E-3</v>
      </c>
      <c r="BC1045" s="190">
        <f t="shared" si="2564"/>
        <v>4.9863013698630138E-3</v>
      </c>
      <c r="BD1045" s="190">
        <f t="shared" si="2564"/>
        <v>5.0410958904109592E-3</v>
      </c>
      <c r="BE1045" s="190">
        <f t="shared" si="2564"/>
        <v>5.0410958904109592E-3</v>
      </c>
      <c r="BF1045" s="190">
        <f t="shared" si="2564"/>
        <v>4.9315068493150684E-3</v>
      </c>
      <c r="BG1045" s="190">
        <f t="shared" si="2564"/>
        <v>4.9863013698630138E-3</v>
      </c>
      <c r="BH1045" s="190">
        <f t="shared" si="2564"/>
        <v>5.0410958904109592E-3</v>
      </c>
      <c r="BI1045" s="190">
        <f t="shared" si="2564"/>
        <v>5.0410958904109592E-3</v>
      </c>
      <c r="BJ1045" s="190">
        <f t="shared" si="2564"/>
        <v>4.9726775956284155E-3</v>
      </c>
      <c r="BK1045" s="190">
        <f t="shared" si="2564"/>
        <v>4.9726775956284155E-3</v>
      </c>
      <c r="BL1045" s="190">
        <f t="shared" si="2564"/>
        <v>5.0273224043715847E-3</v>
      </c>
      <c r="BM1045" s="190">
        <f t="shared" si="2564"/>
        <v>5.0273224043715847E-3</v>
      </c>
      <c r="BN1045" s="190">
        <f t="shared" si="2564"/>
        <v>4.9315068493150684E-3</v>
      </c>
      <c r="BO1045" s="190">
        <f t="shared" si="2564"/>
        <v>4.9863013698630138E-3</v>
      </c>
      <c r="BP1045" s="190">
        <f t="shared" si="2564"/>
        <v>5.0410958904109592E-3</v>
      </c>
      <c r="BQ1045" s="190">
        <f t="shared" si="2564"/>
        <v>5.0410958904109592E-3</v>
      </c>
      <c r="BR1045" s="190">
        <f t="shared" si="2564"/>
        <v>4.9315068493150684E-3</v>
      </c>
      <c r="BS1045" s="190">
        <f t="shared" si="2564"/>
        <v>4.9863013698630138E-3</v>
      </c>
      <c r="BT1045" s="190">
        <f t="shared" si="2564"/>
        <v>5.0410958904109592E-3</v>
      </c>
      <c r="BU1045" s="190">
        <f t="shared" si="2564"/>
        <v>5.0410958904109592E-3</v>
      </c>
      <c r="BV1045" s="190">
        <f t="shared" ref="BV1045:DA1045" si="2565">BV9 * BW1026 * $E1045</f>
        <v>4.9315068493150684E-3</v>
      </c>
      <c r="BW1045" s="190">
        <f t="shared" si="2565"/>
        <v>4.9863013698630138E-3</v>
      </c>
      <c r="BX1045" s="190">
        <f t="shared" si="2565"/>
        <v>5.0410958904109592E-3</v>
      </c>
      <c r="BY1045" s="190">
        <f t="shared" si="2565"/>
        <v>5.0410958904109592E-3</v>
      </c>
      <c r="BZ1045" s="190">
        <f t="shared" si="2565"/>
        <v>4.9726775956284155E-3</v>
      </c>
      <c r="CA1045" s="190">
        <f t="shared" si="2565"/>
        <v>4.9726775956284155E-3</v>
      </c>
      <c r="CB1045" s="190">
        <f t="shared" si="2565"/>
        <v>5.0273224043715847E-3</v>
      </c>
      <c r="CC1045" s="190">
        <f t="shared" si="2565"/>
        <v>5.0273224043715847E-3</v>
      </c>
      <c r="CD1045" s="190">
        <f t="shared" si="2565"/>
        <v>4.9315068493150684E-3</v>
      </c>
      <c r="CE1045" s="190">
        <f t="shared" si="2565"/>
        <v>4.9863013698630138E-3</v>
      </c>
      <c r="CF1045" s="190">
        <f t="shared" si="2565"/>
        <v>5.0410958904109592E-3</v>
      </c>
      <c r="CG1045" s="190">
        <f t="shared" si="2565"/>
        <v>5.0410958904109592E-3</v>
      </c>
      <c r="CH1045" s="190">
        <f t="shared" si="2565"/>
        <v>4.9315068493150684E-3</v>
      </c>
      <c r="CI1045" s="190">
        <f t="shared" si="2565"/>
        <v>4.9863013698630138E-3</v>
      </c>
      <c r="CJ1045" s="190">
        <f t="shared" si="2565"/>
        <v>5.0410958904109592E-3</v>
      </c>
      <c r="CK1045" s="190">
        <f t="shared" si="2565"/>
        <v>5.0410958904109592E-3</v>
      </c>
      <c r="CL1045" s="190">
        <f t="shared" si="2565"/>
        <v>4.9315068493150684E-3</v>
      </c>
      <c r="CM1045" s="190">
        <f t="shared" si="2565"/>
        <v>4.9863013698630138E-3</v>
      </c>
      <c r="CN1045" s="190">
        <f t="shared" si="2565"/>
        <v>5.0410958904109592E-3</v>
      </c>
      <c r="CO1045" s="190">
        <f t="shared" si="2565"/>
        <v>5.0410958904109592E-3</v>
      </c>
      <c r="CP1045" s="190">
        <f t="shared" si="2565"/>
        <v>4.9726775956284155E-3</v>
      </c>
      <c r="CQ1045" s="190">
        <f t="shared" si="2565"/>
        <v>4.9726775956284155E-3</v>
      </c>
      <c r="CR1045" s="190">
        <f t="shared" si="2565"/>
        <v>5.0273224043715847E-3</v>
      </c>
      <c r="CS1045" s="190">
        <f t="shared" si="2565"/>
        <v>5.0273224043715847E-3</v>
      </c>
      <c r="CT1045" s="190">
        <f t="shared" si="2565"/>
        <v>4.9315068493150684E-3</v>
      </c>
      <c r="CU1045" s="190">
        <f t="shared" si="2565"/>
        <v>4.9863013698630138E-3</v>
      </c>
      <c r="CV1045" s="190">
        <f t="shared" si="2565"/>
        <v>5.0410958904109592E-3</v>
      </c>
      <c r="CW1045" s="190">
        <f t="shared" si="2565"/>
        <v>5.0410958904109592E-3</v>
      </c>
      <c r="CX1045" s="190">
        <f t="shared" si="2565"/>
        <v>4.9315068493150684E-3</v>
      </c>
      <c r="CY1045" s="190">
        <f t="shared" si="2565"/>
        <v>0</v>
      </c>
      <c r="CZ1045" s="190">
        <f t="shared" si="2565"/>
        <v>0</v>
      </c>
      <c r="DA1045" s="190">
        <f t="shared" si="2565"/>
        <v>0</v>
      </c>
      <c r="DB1045" s="190">
        <f t="shared" ref="DB1045:EG1045" si="2566">DB9 * DC1026 * $E1045</f>
        <v>0</v>
      </c>
      <c r="DC1045" s="190">
        <f t="shared" si="2566"/>
        <v>0</v>
      </c>
      <c r="DD1045" s="190">
        <f t="shared" si="2566"/>
        <v>0</v>
      </c>
      <c r="DE1045" s="190">
        <f t="shared" si="2566"/>
        <v>0</v>
      </c>
      <c r="DF1045" s="190">
        <f t="shared" si="2566"/>
        <v>0</v>
      </c>
      <c r="DG1045" s="190">
        <f t="shared" si="2566"/>
        <v>0</v>
      </c>
      <c r="DH1045" s="190">
        <f t="shared" si="2566"/>
        <v>0</v>
      </c>
      <c r="DI1045" s="190">
        <f t="shared" si="2566"/>
        <v>0</v>
      </c>
      <c r="DJ1045" s="190">
        <f t="shared" si="2566"/>
        <v>0</v>
      </c>
      <c r="DK1045" s="190">
        <f t="shared" si="2566"/>
        <v>0</v>
      </c>
      <c r="DL1045" s="190">
        <f t="shared" si="2566"/>
        <v>0</v>
      </c>
      <c r="DM1045" s="190">
        <f t="shared" si="2566"/>
        <v>0</v>
      </c>
      <c r="DN1045" s="190">
        <f t="shared" si="2566"/>
        <v>0</v>
      </c>
      <c r="DO1045" s="190">
        <f t="shared" si="2566"/>
        <v>0</v>
      </c>
      <c r="DP1045" s="190">
        <f t="shared" si="2566"/>
        <v>0</v>
      </c>
      <c r="DQ1045" s="190">
        <f t="shared" si="2566"/>
        <v>0</v>
      </c>
      <c r="DR1045" s="190">
        <f t="shared" si="2566"/>
        <v>0</v>
      </c>
      <c r="DS1045" s="190">
        <f t="shared" si="2566"/>
        <v>0</v>
      </c>
      <c r="DT1045" s="190">
        <f t="shared" si="2566"/>
        <v>0</v>
      </c>
      <c r="DU1045" s="190">
        <f t="shared" si="2566"/>
        <v>0</v>
      </c>
      <c r="DV1045" s="190">
        <f t="shared" si="2566"/>
        <v>0</v>
      </c>
      <c r="DW1045" s="190">
        <f t="shared" si="2566"/>
        <v>0</v>
      </c>
      <c r="DX1045" s="190">
        <f t="shared" si="2566"/>
        <v>0</v>
      </c>
      <c r="DY1045" s="190">
        <f t="shared" si="2566"/>
        <v>0</v>
      </c>
      <c r="DZ1045" s="190">
        <f t="shared" si="2566"/>
        <v>0</v>
      </c>
      <c r="EA1045" s="190">
        <f t="shared" si="2566"/>
        <v>0</v>
      </c>
      <c r="EB1045" s="190">
        <f t="shared" si="2566"/>
        <v>0</v>
      </c>
      <c r="EC1045" s="190">
        <f t="shared" si="2566"/>
        <v>0</v>
      </c>
      <c r="ED1045" s="190">
        <f t="shared" si="2566"/>
        <v>0</v>
      </c>
      <c r="EE1045" s="190">
        <f t="shared" si="2566"/>
        <v>0</v>
      </c>
      <c r="EF1045" s="190">
        <f t="shared" si="2566"/>
        <v>0</v>
      </c>
      <c r="EG1045" s="190">
        <f t="shared" si="2566"/>
        <v>0</v>
      </c>
      <c r="EH1045" s="190">
        <f t="shared" ref="EH1045:FR1045" si="2567">EH9 * EI1026 * $E1045</f>
        <v>0</v>
      </c>
      <c r="EI1045" s="190">
        <f t="shared" si="2567"/>
        <v>0</v>
      </c>
      <c r="EJ1045" s="190">
        <f t="shared" si="2567"/>
        <v>0</v>
      </c>
      <c r="EK1045" s="190">
        <f t="shared" si="2567"/>
        <v>0</v>
      </c>
      <c r="EL1045" s="190">
        <f t="shared" si="2567"/>
        <v>0</v>
      </c>
      <c r="EM1045" s="190">
        <f t="shared" si="2567"/>
        <v>0</v>
      </c>
      <c r="EN1045" s="190">
        <f t="shared" si="2567"/>
        <v>0</v>
      </c>
      <c r="EO1045" s="190">
        <f t="shared" si="2567"/>
        <v>0</v>
      </c>
      <c r="EP1045" s="190">
        <f t="shared" si="2567"/>
        <v>0</v>
      </c>
      <c r="EQ1045" s="190">
        <f t="shared" si="2567"/>
        <v>0</v>
      </c>
      <c r="ER1045" s="190">
        <f t="shared" si="2567"/>
        <v>0</v>
      </c>
      <c r="ES1045" s="190">
        <f t="shared" si="2567"/>
        <v>0</v>
      </c>
      <c r="ET1045" s="190">
        <f t="shared" si="2567"/>
        <v>0</v>
      </c>
      <c r="EU1045" s="190">
        <f t="shared" si="2567"/>
        <v>0</v>
      </c>
      <c r="EV1045" s="190">
        <f t="shared" si="2567"/>
        <v>0</v>
      </c>
      <c r="EW1045" s="190">
        <f t="shared" si="2567"/>
        <v>0</v>
      </c>
      <c r="EX1045" s="190">
        <f t="shared" si="2567"/>
        <v>0</v>
      </c>
      <c r="EY1045" s="190">
        <f t="shared" si="2567"/>
        <v>0</v>
      </c>
      <c r="EZ1045" s="190">
        <f t="shared" si="2567"/>
        <v>0</v>
      </c>
      <c r="FA1045" s="190">
        <f t="shared" si="2567"/>
        <v>0</v>
      </c>
      <c r="FB1045" s="190">
        <f t="shared" si="2567"/>
        <v>0</v>
      </c>
      <c r="FC1045" s="190">
        <f t="shared" si="2567"/>
        <v>0</v>
      </c>
      <c r="FD1045" s="190">
        <f t="shared" si="2567"/>
        <v>0</v>
      </c>
      <c r="FE1045" s="190">
        <f t="shared" si="2567"/>
        <v>0</v>
      </c>
      <c r="FF1045" s="190">
        <f t="shared" si="2567"/>
        <v>0</v>
      </c>
      <c r="FG1045" s="190">
        <f t="shared" si="2567"/>
        <v>0</v>
      </c>
      <c r="FH1045" s="190">
        <f t="shared" si="2567"/>
        <v>0</v>
      </c>
      <c r="FI1045" s="190">
        <f t="shared" si="2567"/>
        <v>0</v>
      </c>
      <c r="FJ1045" s="190">
        <f t="shared" si="2567"/>
        <v>0</v>
      </c>
      <c r="FK1045" s="190">
        <f t="shared" si="2567"/>
        <v>0</v>
      </c>
      <c r="FL1045" s="190">
        <f t="shared" si="2567"/>
        <v>0</v>
      </c>
      <c r="FM1045" s="190">
        <f t="shared" si="2567"/>
        <v>0</v>
      </c>
      <c r="FN1045" s="190">
        <f t="shared" si="2567"/>
        <v>0</v>
      </c>
      <c r="FO1045" s="190">
        <f t="shared" si="2567"/>
        <v>0</v>
      </c>
      <c r="FP1045" s="190">
        <f t="shared" si="2567"/>
        <v>0</v>
      </c>
      <c r="FQ1045" s="190">
        <f t="shared" si="2567"/>
        <v>0</v>
      </c>
      <c r="FR1045" s="190">
        <f t="shared" si="2567"/>
        <v>0</v>
      </c>
    </row>
    <row r="1046" spans="3:174"/>
    <row r="1047" spans="3:174">
      <c r="C1047" s="30" t="s">
        <v>516</v>
      </c>
    </row>
    <row r="1048" spans="3:174">
      <c r="C1048" t="s">
        <v>517</v>
      </c>
      <c r="D1048" s="144" t="s">
        <v>15</v>
      </c>
      <c r="E1048" s="265" t="str">
        <f>'Time-based'!$D$265</f>
        <v>WIBOR 6M + IRS</v>
      </c>
      <c r="J1048" s="196">
        <f>+IFERROR(INDEX('Time-based'!$H$265:$QV$265,MATCH(J$5,'Time-based'!$H$261:$QV$261,0)),0)*J9</f>
        <v>0</v>
      </c>
      <c r="K1048" s="196">
        <f>+IFERROR(INDEX('Time-based'!$H$265:$QV$265,MATCH(K$5,'Time-based'!$H$261:$QV$261,0)),0)*K9</f>
        <v>0</v>
      </c>
      <c r="L1048" s="196">
        <f>+IFERROR(INDEX('Time-based'!$H$265:$QV$265,MATCH(L$5,'Time-based'!$H$261:$QV$261,0)),0)*L9</f>
        <v>0</v>
      </c>
      <c r="M1048" s="196">
        <f>+IFERROR(INDEX('Time-based'!$H$265:$QV$265,MATCH(M$5,'Time-based'!$H$261:$QV$261,0)),0)*M9</f>
        <v>0</v>
      </c>
      <c r="N1048" s="196">
        <f>+IFERROR(INDEX('Time-based'!$H$265:$QV$265,MATCH(N$5,'Time-based'!$H$261:$QV$261,0)),0)*N9</f>
        <v>0</v>
      </c>
      <c r="O1048" s="196">
        <f>+IFERROR(INDEX('Time-based'!$H$265:$QV$265,MATCH(O$5,'Time-based'!$H$261:$QV$261,0)),0)*O9</f>
        <v>0</v>
      </c>
      <c r="P1048" s="196">
        <f>+IFERROR(INDEX('Time-based'!$H$265:$QV$265,MATCH(P$5,'Time-based'!$H$261:$QV$261,0)),0)*P9</f>
        <v>0</v>
      </c>
      <c r="Q1048" s="196">
        <f>+IFERROR(INDEX('Time-based'!$H$265:$QV$265,MATCH(Q$5,'Time-based'!$H$261:$QV$261,0)),0)*Q9</f>
        <v>0</v>
      </c>
      <c r="R1048" s="196">
        <f>+IFERROR(INDEX('Time-based'!$H$265:$QV$265,MATCH(R$5,'Time-based'!$H$261:$QV$261,0)),0)*R9</f>
        <v>1.4284931506849315E-2</v>
      </c>
      <c r="S1048" s="196">
        <f>+IFERROR(INDEX('Time-based'!$H$265:$QV$265,MATCH(S$5,'Time-based'!$H$261:$QV$261,0)),0)*S9</f>
        <v>1.260703196347032E-2</v>
      </c>
      <c r="T1048" s="196">
        <f>+IFERROR(INDEX('Time-based'!$H$265:$QV$265,MATCH(T$5,'Time-based'!$H$261:$QV$261,0)),0)*T9</f>
        <v>1.1787762557077627E-2</v>
      </c>
      <c r="U1048" s="196">
        <f>+IFERROR(INDEX('Time-based'!$H$265:$QV$265,MATCH(U$5,'Time-based'!$H$261:$QV$261,0)),0)*U9</f>
        <v>1.0292237442922375E-2</v>
      </c>
      <c r="V1048" s="196">
        <f>+IFERROR(INDEX('Time-based'!$H$265:$QV$265,MATCH(V$5,'Time-based'!$H$261:$QV$261,0)),0)*V9</f>
        <v>9.3328767123287675E-3</v>
      </c>
      <c r="W1048" s="196">
        <f>+IFERROR(INDEX('Time-based'!$H$265:$QV$265,MATCH(W$5,'Time-based'!$H$261:$QV$261,0)),0)*W9</f>
        <v>9.4365753424657545E-3</v>
      </c>
      <c r="X1048" s="196">
        <f>+IFERROR(INDEX('Time-based'!$H$265:$QV$265,MATCH(X$5,'Time-based'!$H$261:$QV$261,0)),0)*X9</f>
        <v>9.5402739726027416E-3</v>
      </c>
      <c r="Y1048" s="196">
        <f>+IFERROR(INDEX('Time-based'!$H$265:$QV$265,MATCH(Y$5,'Time-based'!$H$261:$QV$261,0)),0)*Y9</f>
        <v>9.5402739726027416E-3</v>
      </c>
      <c r="Z1048" s="196">
        <f>+IFERROR(INDEX('Time-based'!$H$265:$QV$265,MATCH(Z$5,'Time-based'!$H$261:$QV$261,0)),0)*Z9</f>
        <v>8.9506849315068478E-3</v>
      </c>
      <c r="AA1048" s="196">
        <f>+IFERROR(INDEX('Time-based'!$H$265:$QV$265,MATCH(AA$5,'Time-based'!$H$261:$QV$261,0)),0)*AA9</f>
        <v>9.050136986301369E-3</v>
      </c>
      <c r="AB1048" s="196">
        <f>+IFERROR(INDEX('Time-based'!$H$265:$QV$265,MATCH(AB$5,'Time-based'!$H$261:$QV$261,0)),0)*AB9</f>
        <v>9.1495890410958902E-3</v>
      </c>
      <c r="AC1048" s="196">
        <f>+IFERROR(INDEX('Time-based'!$H$265:$QV$265,MATCH(AC$5,'Time-based'!$H$261:$QV$261,0)),0)*AC9</f>
        <v>1.000027397260274E-2</v>
      </c>
      <c r="AD1048" s="196">
        <f>+IFERROR(INDEX('Time-based'!$H$265:$QV$265,MATCH(AD$5,'Time-based'!$H$261:$QV$261,0)),0)*AD9</f>
        <v>9.5537568306010932E-3</v>
      </c>
      <c r="AE1048" s="196">
        <f>+IFERROR(INDEX('Time-based'!$H$265:$QV$265,MATCH(AE$5,'Time-based'!$H$261:$QV$261,0)),0)*AE9</f>
        <v>9.5537568306010932E-3</v>
      </c>
      <c r="AF1048" s="196">
        <f>+IFERROR(INDEX('Time-based'!$H$265:$QV$265,MATCH(AF$5,'Time-based'!$H$261:$QV$261,0)),0)*AF9</f>
        <v>9.6587431693989072E-3</v>
      </c>
      <c r="AG1048" s="196">
        <f>+IFERROR(INDEX('Time-based'!$H$265:$QV$265,MATCH(AG$5,'Time-based'!$H$261:$QV$261,0)),0)*AG9</f>
        <v>9.6587431693989072E-3</v>
      </c>
      <c r="AH1048" s="196">
        <f>+IFERROR(INDEX('Time-based'!$H$265:$QV$265,MATCH(AH$5,'Time-based'!$H$261:$QV$261,0)),0)*AH9</f>
        <v>9.1664383561643834E-3</v>
      </c>
      <c r="AI1048" s="196">
        <f>+IFERROR(INDEX('Time-based'!$H$265:$QV$265,MATCH(AI$5,'Time-based'!$H$261:$QV$261,0)),0)*AI9</f>
        <v>9.2682876712328766E-3</v>
      </c>
      <c r="AJ1048" s="196">
        <f>+IFERROR(INDEX('Time-based'!$H$265:$QV$265,MATCH(AJ$5,'Time-based'!$H$261:$QV$261,0)),0)*AJ9</f>
        <v>9.3701369863013698E-3</v>
      </c>
      <c r="AK1048" s="196">
        <f>+IFERROR(INDEX('Time-based'!$H$265:$QV$265,MATCH(AK$5,'Time-based'!$H$261:$QV$261,0)),0)*AK9</f>
        <v>9.3701369863013698E-3</v>
      </c>
      <c r="AL1048" s="196">
        <f>+IFERROR(INDEX('Time-based'!$H$265:$QV$265,MATCH(AL$5,'Time-based'!$H$261:$QV$261,0)),0)*AL9</f>
        <v>9.1664383561643834E-3</v>
      </c>
      <c r="AM1048" s="196">
        <f>+IFERROR(INDEX('Time-based'!$H$265:$QV$265,MATCH(AM$5,'Time-based'!$H$261:$QV$261,0)),0)*AM9</f>
        <v>9.2682876712328766E-3</v>
      </c>
      <c r="AN1048" s="196">
        <f>+IFERROR(INDEX('Time-based'!$H$265:$QV$265,MATCH(AN$5,'Time-based'!$H$261:$QV$261,0)),0)*AN9</f>
        <v>9.3701369863013698E-3</v>
      </c>
      <c r="AO1048" s="196">
        <f>+IFERROR(INDEX('Time-based'!$H$265:$QV$265,MATCH(AO$5,'Time-based'!$H$261:$QV$261,0)),0)*AO9</f>
        <v>9.3701369863013698E-3</v>
      </c>
      <c r="AP1048" s="196">
        <f>+IFERROR(INDEX('Time-based'!$H$265:$QV$265,MATCH(AP$5,'Time-based'!$H$261:$QV$261,0)),0)*AP9</f>
        <v>7.7178082191780824E-3</v>
      </c>
      <c r="AQ1048" s="196">
        <f>+IFERROR(INDEX('Time-based'!$H$265:$QV$265,MATCH(AQ$5,'Time-based'!$H$261:$QV$261,0)),0)*AQ9</f>
        <v>7.8035616438356173E-3</v>
      </c>
      <c r="AR1048" s="196">
        <f>+IFERROR(INDEX('Time-based'!$H$265:$QV$265,MATCH(AR$5,'Time-based'!$H$261:$QV$261,0)),0)*AR9</f>
        <v>7.8893150684931513E-3</v>
      </c>
      <c r="AS1048" s="196">
        <f>+IFERROR(INDEX('Time-based'!$H$265:$QV$265,MATCH(AS$5,'Time-based'!$H$261:$QV$261,0)),0)*AS9</f>
        <v>7.8893150684931513E-3</v>
      </c>
      <c r="AT1048" s="196">
        <f>+IFERROR(INDEX('Time-based'!$H$265:$QV$265,MATCH(AT$5,'Time-based'!$H$261:$QV$261,0)),0)*AT9</f>
        <v>7.7822404371584702E-3</v>
      </c>
      <c r="AU1048" s="196">
        <f>+IFERROR(INDEX('Time-based'!$H$265:$QV$265,MATCH(AU$5,'Time-based'!$H$261:$QV$261,0)),0)*AU9</f>
        <v>7.7822404371584702E-3</v>
      </c>
      <c r="AV1048" s="196">
        <f>+IFERROR(INDEX('Time-based'!$H$265:$QV$265,MATCH(AV$5,'Time-based'!$H$261:$QV$261,0)),0)*AV9</f>
        <v>7.8677595628415305E-3</v>
      </c>
      <c r="AW1048" s="196">
        <f>+IFERROR(INDEX('Time-based'!$H$265:$QV$265,MATCH(AW$5,'Time-based'!$H$261:$QV$261,0)),0)*AW9</f>
        <v>7.8677595628415305E-3</v>
      </c>
      <c r="AX1048" s="196">
        <f>+IFERROR(INDEX('Time-based'!$H$265:$QV$265,MATCH(AX$5,'Time-based'!$H$261:$QV$261,0)),0)*AX9</f>
        <v>7.7178082191780824E-3</v>
      </c>
      <c r="AY1048" s="196">
        <f>+IFERROR(INDEX('Time-based'!$H$265:$QV$265,MATCH(AY$5,'Time-based'!$H$261:$QV$261,0)),0)*AY9</f>
        <v>7.8035616438356173E-3</v>
      </c>
      <c r="AZ1048" s="196">
        <f>+IFERROR(INDEX('Time-based'!$H$265:$QV$265,MATCH(AZ$5,'Time-based'!$H$261:$QV$261,0)),0)*AZ9</f>
        <v>7.8893150684931513E-3</v>
      </c>
      <c r="BA1048" s="196">
        <f>+IFERROR(INDEX('Time-based'!$H$265:$QV$265,MATCH(BA$5,'Time-based'!$H$261:$QV$261,0)),0)*BA9</f>
        <v>7.8893150684931513E-3</v>
      </c>
      <c r="BB1048" s="196">
        <f>+IFERROR(INDEX('Time-based'!$H$265:$QV$265,MATCH(BB$5,'Time-based'!$H$261:$QV$261,0)),0)*BB9</f>
        <v>7.7178082191780824E-3</v>
      </c>
      <c r="BC1048" s="196">
        <f>+IFERROR(INDEX('Time-based'!$H$265:$QV$265,MATCH(BC$5,'Time-based'!$H$261:$QV$261,0)),0)*BC9</f>
        <v>7.8035616438356173E-3</v>
      </c>
      <c r="BD1048" s="196">
        <f>+IFERROR(INDEX('Time-based'!$H$265:$QV$265,MATCH(BD$5,'Time-based'!$H$261:$QV$261,0)),0)*BD9</f>
        <v>7.8893150684931513E-3</v>
      </c>
      <c r="BE1048" s="196">
        <f>+IFERROR(INDEX('Time-based'!$H$265:$QV$265,MATCH(BE$5,'Time-based'!$H$261:$QV$261,0)),0)*BE9</f>
        <v>7.8893150684931513E-3</v>
      </c>
      <c r="BF1048" s="196">
        <f>+IFERROR(INDEX('Time-based'!$H$265:$QV$265,MATCH(BF$5,'Time-based'!$H$261:$QV$261,0)),0)*BF9</f>
        <v>7.7178082191780824E-3</v>
      </c>
      <c r="BG1048" s="196">
        <f>+IFERROR(INDEX('Time-based'!$H$265:$QV$265,MATCH(BG$5,'Time-based'!$H$261:$QV$261,0)),0)*BG9</f>
        <v>7.8035616438356173E-3</v>
      </c>
      <c r="BH1048" s="196">
        <f>+IFERROR(INDEX('Time-based'!$H$265:$QV$265,MATCH(BH$5,'Time-based'!$H$261:$QV$261,0)),0)*BH9</f>
        <v>7.8893150684931513E-3</v>
      </c>
      <c r="BI1048" s="196">
        <f>+IFERROR(INDEX('Time-based'!$H$265:$QV$265,MATCH(BI$5,'Time-based'!$H$261:$QV$261,0)),0)*BI9</f>
        <v>7.8893150684931513E-3</v>
      </c>
      <c r="BJ1048" s="196">
        <f>+IFERROR(INDEX('Time-based'!$H$265:$QV$265,MATCH(BJ$5,'Time-based'!$H$261:$QV$261,0)),0)*BJ9</f>
        <v>7.7822404371584702E-3</v>
      </c>
      <c r="BK1048" s="196">
        <f>+IFERROR(INDEX('Time-based'!$H$265:$QV$265,MATCH(BK$5,'Time-based'!$H$261:$QV$261,0)),0)*BK9</f>
        <v>7.7822404371584702E-3</v>
      </c>
      <c r="BL1048" s="196">
        <f>+IFERROR(INDEX('Time-based'!$H$265:$QV$265,MATCH(BL$5,'Time-based'!$H$261:$QV$261,0)),0)*BL9</f>
        <v>7.8677595628415305E-3</v>
      </c>
      <c r="BM1048" s="196">
        <f>+IFERROR(INDEX('Time-based'!$H$265:$QV$265,MATCH(BM$5,'Time-based'!$H$261:$QV$261,0)),0)*BM9</f>
        <v>7.8677595628415305E-3</v>
      </c>
      <c r="BN1048" s="196">
        <f>+IFERROR(INDEX('Time-based'!$H$265:$QV$265,MATCH(BN$5,'Time-based'!$H$261:$QV$261,0)),0)*BN9</f>
        <v>7.7178082191780824E-3</v>
      </c>
      <c r="BO1048" s="196">
        <f>+IFERROR(INDEX('Time-based'!$H$265:$QV$265,MATCH(BO$5,'Time-based'!$H$261:$QV$261,0)),0)*BO9</f>
        <v>7.8035616438356173E-3</v>
      </c>
      <c r="BP1048" s="196">
        <f>+IFERROR(INDEX('Time-based'!$H$265:$QV$265,MATCH(BP$5,'Time-based'!$H$261:$QV$261,0)),0)*BP9</f>
        <v>7.8893150684931513E-3</v>
      </c>
      <c r="BQ1048" s="196">
        <f>+IFERROR(INDEX('Time-based'!$H$265:$QV$265,MATCH(BQ$5,'Time-based'!$H$261:$QV$261,0)),0)*BQ9</f>
        <v>7.8893150684931513E-3</v>
      </c>
      <c r="BR1048" s="196">
        <f>+IFERROR(INDEX('Time-based'!$H$265:$QV$265,MATCH(BR$5,'Time-based'!$H$261:$QV$261,0)),0)*BR9</f>
        <v>7.7178082191780824E-3</v>
      </c>
      <c r="BS1048" s="196">
        <f>+IFERROR(INDEX('Time-based'!$H$265:$QV$265,MATCH(BS$5,'Time-based'!$H$261:$QV$261,0)),0)*BS9</f>
        <v>7.8035616438356173E-3</v>
      </c>
      <c r="BT1048" s="196">
        <f>+IFERROR(INDEX('Time-based'!$H$265:$QV$265,MATCH(BT$5,'Time-based'!$H$261:$QV$261,0)),0)*BT9</f>
        <v>7.8893150684931513E-3</v>
      </c>
      <c r="BU1048" s="196">
        <f>+IFERROR(INDEX('Time-based'!$H$265:$QV$265,MATCH(BU$5,'Time-based'!$H$261:$QV$261,0)),0)*BU9</f>
        <v>7.8893150684931513E-3</v>
      </c>
      <c r="BV1048" s="196">
        <f>+IFERROR(INDEX('Time-based'!$H$265:$QV$265,MATCH(BV$5,'Time-based'!$H$261:$QV$261,0)),0)*BV9</f>
        <v>7.7178082191780824E-3</v>
      </c>
      <c r="BW1048" s="196">
        <f>+IFERROR(INDEX('Time-based'!$H$265:$QV$265,MATCH(BW$5,'Time-based'!$H$261:$QV$261,0)),0)*BW9</f>
        <v>7.8035616438356173E-3</v>
      </c>
      <c r="BX1048" s="196">
        <f>+IFERROR(INDEX('Time-based'!$H$265:$QV$265,MATCH(BX$5,'Time-based'!$H$261:$QV$261,0)),0)*BX9</f>
        <v>7.8893150684931513E-3</v>
      </c>
      <c r="BY1048" s="196">
        <f>+IFERROR(INDEX('Time-based'!$H$265:$QV$265,MATCH(BY$5,'Time-based'!$H$261:$QV$261,0)),0)*BY9</f>
        <v>7.8893150684931513E-3</v>
      </c>
      <c r="BZ1048" s="196">
        <f>+IFERROR(INDEX('Time-based'!$H$265:$QV$265,MATCH(BZ$5,'Time-based'!$H$261:$QV$261,0)),0)*BZ9</f>
        <v>7.7822404371584702E-3</v>
      </c>
      <c r="CA1048" s="196">
        <f>+IFERROR(INDEX('Time-based'!$H$265:$QV$265,MATCH(CA$5,'Time-based'!$H$261:$QV$261,0)),0)*CA9</f>
        <v>7.7822404371584702E-3</v>
      </c>
      <c r="CB1048" s="196">
        <f>+IFERROR(INDEX('Time-based'!$H$265:$QV$265,MATCH(CB$5,'Time-based'!$H$261:$QV$261,0)),0)*CB9</f>
        <v>7.8677595628415305E-3</v>
      </c>
      <c r="CC1048" s="196">
        <f>+IFERROR(INDEX('Time-based'!$H$265:$QV$265,MATCH(CC$5,'Time-based'!$H$261:$QV$261,0)),0)*CC9</f>
        <v>7.8677595628415305E-3</v>
      </c>
      <c r="CD1048" s="196">
        <f>+IFERROR(INDEX('Time-based'!$H$265:$QV$265,MATCH(CD$5,'Time-based'!$H$261:$QV$261,0)),0)*CD9</f>
        <v>7.7178082191780824E-3</v>
      </c>
      <c r="CE1048" s="196">
        <f>+IFERROR(INDEX('Time-based'!$H$265:$QV$265,MATCH(CE$5,'Time-based'!$H$261:$QV$261,0)),0)*CE9</f>
        <v>7.8035616438356173E-3</v>
      </c>
      <c r="CF1048" s="196">
        <f>+IFERROR(INDEX('Time-based'!$H$265:$QV$265,MATCH(CF$5,'Time-based'!$H$261:$QV$261,0)),0)*CF9</f>
        <v>7.8893150684931513E-3</v>
      </c>
      <c r="CG1048" s="196">
        <f>+IFERROR(INDEX('Time-based'!$H$265:$QV$265,MATCH(CG$5,'Time-based'!$H$261:$QV$261,0)),0)*CG9</f>
        <v>7.8893150684931513E-3</v>
      </c>
      <c r="CH1048" s="196">
        <f>+IFERROR(INDEX('Time-based'!$H$265:$QV$265,MATCH(CH$5,'Time-based'!$H$261:$QV$261,0)),0)*CH9</f>
        <v>7.7178082191780824E-3</v>
      </c>
      <c r="CI1048" s="196">
        <f>+IFERROR(INDEX('Time-based'!$H$265:$QV$265,MATCH(CI$5,'Time-based'!$H$261:$QV$261,0)),0)*CI9</f>
        <v>7.8035616438356173E-3</v>
      </c>
      <c r="CJ1048" s="196">
        <f>+IFERROR(INDEX('Time-based'!$H$265:$QV$265,MATCH(CJ$5,'Time-based'!$H$261:$QV$261,0)),0)*CJ9</f>
        <v>7.8893150684931513E-3</v>
      </c>
      <c r="CK1048" s="196">
        <f>+IFERROR(INDEX('Time-based'!$H$265:$QV$265,MATCH(CK$5,'Time-based'!$H$261:$QV$261,0)),0)*CK9</f>
        <v>7.8893150684931513E-3</v>
      </c>
      <c r="CL1048" s="196">
        <f>+IFERROR(INDEX('Time-based'!$H$265:$QV$265,MATCH(CL$5,'Time-based'!$H$261:$QV$261,0)),0)*CL9</f>
        <v>7.7178082191780824E-3</v>
      </c>
      <c r="CM1048" s="196">
        <f>+IFERROR(INDEX('Time-based'!$H$265:$QV$265,MATCH(CM$5,'Time-based'!$H$261:$QV$261,0)),0)*CM9</f>
        <v>7.8035616438356173E-3</v>
      </c>
      <c r="CN1048" s="196">
        <f>+IFERROR(INDEX('Time-based'!$H$265:$QV$265,MATCH(CN$5,'Time-based'!$H$261:$QV$261,0)),0)*CN9</f>
        <v>7.8893150684931513E-3</v>
      </c>
      <c r="CO1048" s="196">
        <f>+IFERROR(INDEX('Time-based'!$H$265:$QV$265,MATCH(CO$5,'Time-based'!$H$261:$QV$261,0)),0)*CO9</f>
        <v>7.8893150684931513E-3</v>
      </c>
      <c r="CP1048" s="196">
        <f>+IFERROR(INDEX('Time-based'!$H$265:$QV$265,MATCH(CP$5,'Time-based'!$H$261:$QV$261,0)),0)*CP9</f>
        <v>7.7822404371584702E-3</v>
      </c>
      <c r="CQ1048" s="196">
        <f>+IFERROR(INDEX('Time-based'!$H$265:$QV$265,MATCH(CQ$5,'Time-based'!$H$261:$QV$261,0)),0)*CQ9</f>
        <v>7.7822404371584702E-3</v>
      </c>
      <c r="CR1048" s="196">
        <f>+IFERROR(INDEX('Time-based'!$H$265:$QV$265,MATCH(CR$5,'Time-based'!$H$261:$QV$261,0)),0)*CR9</f>
        <v>7.8677595628415305E-3</v>
      </c>
      <c r="CS1048" s="196">
        <f>+IFERROR(INDEX('Time-based'!$H$265:$QV$265,MATCH(CS$5,'Time-based'!$H$261:$QV$261,0)),0)*CS9</f>
        <v>7.8677595628415305E-3</v>
      </c>
      <c r="CT1048" s="196">
        <f>+IFERROR(INDEX('Time-based'!$H$265:$QV$265,MATCH(CT$5,'Time-based'!$H$261:$QV$261,0)),0)*CT9</f>
        <v>7.7178082191780824E-3</v>
      </c>
      <c r="CU1048" s="196">
        <f>+IFERROR(INDEX('Time-based'!$H$265:$QV$265,MATCH(CU$5,'Time-based'!$H$261:$QV$261,0)),0)*CU9</f>
        <v>7.8035616438356173E-3</v>
      </c>
      <c r="CV1048" s="196">
        <f>+IFERROR(INDEX('Time-based'!$H$265:$QV$265,MATCH(CV$5,'Time-based'!$H$261:$QV$261,0)),0)*CV9</f>
        <v>7.8893150684931513E-3</v>
      </c>
      <c r="CW1048" s="196">
        <f>+IFERROR(INDEX('Time-based'!$H$265:$QV$265,MATCH(CW$5,'Time-based'!$H$261:$QV$261,0)),0)*CW9</f>
        <v>7.8893150684931513E-3</v>
      </c>
      <c r="CX1048" s="196">
        <f>+IFERROR(INDEX('Time-based'!$H$265:$QV$265,MATCH(CX$5,'Time-based'!$H$261:$QV$261,0)),0)*CX9</f>
        <v>7.7178082191780824E-3</v>
      </c>
      <c r="CY1048" s="196">
        <f>+IFERROR(INDEX('Time-based'!$H$265:$QV$265,MATCH(CY$5,'Time-based'!$H$261:$QV$261,0)),0)*CY9</f>
        <v>7.8035616438356173E-3</v>
      </c>
      <c r="CZ1048" s="196">
        <f>+IFERROR(INDEX('Time-based'!$H$265:$QV$265,MATCH(CZ$5,'Time-based'!$H$261:$QV$261,0)),0)*CZ9</f>
        <v>7.8893150684931513E-3</v>
      </c>
      <c r="DA1048" s="196">
        <f>+IFERROR(INDEX('Time-based'!$H$265:$QV$265,MATCH(DA$5,'Time-based'!$H$261:$QV$261,0)),0)*DA9</f>
        <v>7.8893150684931513E-3</v>
      </c>
      <c r="DB1048" s="196">
        <f>+IFERROR(INDEX('Time-based'!$H$265:$QV$265,MATCH(DB$5,'Time-based'!$H$261:$QV$261,0)),0)*DB9</f>
        <v>7.7178082191780824E-3</v>
      </c>
      <c r="DC1048" s="196">
        <f>+IFERROR(INDEX('Time-based'!$H$265:$QV$265,MATCH(DC$5,'Time-based'!$H$261:$QV$261,0)),0)*DC9</f>
        <v>7.8035616438356173E-3</v>
      </c>
      <c r="DD1048" s="196">
        <f>+IFERROR(INDEX('Time-based'!$H$265:$QV$265,MATCH(DD$5,'Time-based'!$H$261:$QV$261,0)),0)*DD9</f>
        <v>7.8893150684931513E-3</v>
      </c>
      <c r="DE1048" s="196">
        <f>+IFERROR(INDEX('Time-based'!$H$265:$QV$265,MATCH(DE$5,'Time-based'!$H$261:$QV$261,0)),0)*DE9</f>
        <v>7.8893150684931513E-3</v>
      </c>
      <c r="DF1048" s="196">
        <f>+IFERROR(INDEX('Time-based'!$H$265:$QV$265,MATCH(DF$5,'Time-based'!$H$261:$QV$261,0)),0)*DF9</f>
        <v>7.7822404371584702E-3</v>
      </c>
      <c r="DG1048" s="196">
        <f>+IFERROR(INDEX('Time-based'!$H$265:$QV$265,MATCH(DG$5,'Time-based'!$H$261:$QV$261,0)),0)*DG9</f>
        <v>7.7822404371584702E-3</v>
      </c>
      <c r="DH1048" s="196">
        <f>+IFERROR(INDEX('Time-based'!$H$265:$QV$265,MATCH(DH$5,'Time-based'!$H$261:$QV$261,0)),0)*DH9</f>
        <v>7.8677595628415305E-3</v>
      </c>
      <c r="DI1048" s="196">
        <f>+IFERROR(INDEX('Time-based'!$H$265:$QV$265,MATCH(DI$5,'Time-based'!$H$261:$QV$261,0)),0)*DI9</f>
        <v>7.8677595628415305E-3</v>
      </c>
      <c r="DJ1048" s="196">
        <f>+IFERROR(INDEX('Time-based'!$H$265:$QV$265,MATCH(DJ$5,'Time-based'!$H$261:$QV$261,0)),0)*DJ9</f>
        <v>7.7178082191780824E-3</v>
      </c>
      <c r="DK1048" s="196">
        <f>+IFERROR(INDEX('Time-based'!$H$265:$QV$265,MATCH(DK$5,'Time-based'!$H$261:$QV$261,0)),0)*DK9</f>
        <v>7.8035616438356173E-3</v>
      </c>
      <c r="DL1048" s="196">
        <f>+IFERROR(INDEX('Time-based'!$H$265:$QV$265,MATCH(DL$5,'Time-based'!$H$261:$QV$261,0)),0)*DL9</f>
        <v>7.8893150684931513E-3</v>
      </c>
      <c r="DM1048" s="196">
        <f>+IFERROR(INDEX('Time-based'!$H$265:$QV$265,MATCH(DM$5,'Time-based'!$H$261:$QV$261,0)),0)*DM9</f>
        <v>7.8893150684931513E-3</v>
      </c>
      <c r="DN1048" s="196">
        <f>+IFERROR(INDEX('Time-based'!$H$265:$QV$265,MATCH(DN$5,'Time-based'!$H$261:$QV$261,0)),0)*DN9</f>
        <v>7.7178082191780824E-3</v>
      </c>
      <c r="DO1048" s="196">
        <f>+IFERROR(INDEX('Time-based'!$H$265:$QV$265,MATCH(DO$5,'Time-based'!$H$261:$QV$261,0)),0)*DO9</f>
        <v>7.8035616438356173E-3</v>
      </c>
      <c r="DP1048" s="196">
        <f>+IFERROR(INDEX('Time-based'!$H$265:$QV$265,MATCH(DP$5,'Time-based'!$H$261:$QV$261,0)),0)*DP9</f>
        <v>7.8893150684931513E-3</v>
      </c>
      <c r="DQ1048" s="196">
        <f>+IFERROR(INDEX('Time-based'!$H$265:$QV$265,MATCH(DQ$5,'Time-based'!$H$261:$QV$261,0)),0)*DQ9</f>
        <v>7.8893150684931513E-3</v>
      </c>
      <c r="DR1048" s="196">
        <f>+IFERROR(INDEX('Time-based'!$H$265:$QV$265,MATCH(DR$5,'Time-based'!$H$261:$QV$261,0)),0)*DR9</f>
        <v>7.7178082191780824E-3</v>
      </c>
      <c r="DS1048" s="196">
        <f>+IFERROR(INDEX('Time-based'!$H$265:$QV$265,MATCH(DS$5,'Time-based'!$H$261:$QV$261,0)),0)*DS9</f>
        <v>7.8035616438356173E-3</v>
      </c>
      <c r="DT1048" s="196">
        <f>+IFERROR(INDEX('Time-based'!$H$265:$QV$265,MATCH(DT$5,'Time-based'!$H$261:$QV$261,0)),0)*DT9</f>
        <v>7.8893150684931513E-3</v>
      </c>
      <c r="DU1048" s="196">
        <f>+IFERROR(INDEX('Time-based'!$H$265:$QV$265,MATCH(DU$5,'Time-based'!$H$261:$QV$261,0)),0)*DU9</f>
        <v>7.8893150684931513E-3</v>
      </c>
      <c r="DV1048" s="196">
        <f>+IFERROR(INDEX('Time-based'!$H$265:$QV$265,MATCH(DV$5,'Time-based'!$H$261:$QV$261,0)),0)*DV9</f>
        <v>7.7822404371584702E-3</v>
      </c>
      <c r="DW1048" s="196">
        <f>+IFERROR(INDEX('Time-based'!$H$265:$QV$265,MATCH(DW$5,'Time-based'!$H$261:$QV$261,0)),0)*DW9</f>
        <v>7.7822404371584702E-3</v>
      </c>
      <c r="DX1048" s="196">
        <f>+IFERROR(INDEX('Time-based'!$H$265:$QV$265,MATCH(DX$5,'Time-based'!$H$261:$QV$261,0)),0)*DX9</f>
        <v>7.8677595628415305E-3</v>
      </c>
      <c r="DY1048" s="196">
        <f>+IFERROR(INDEX('Time-based'!$H$265:$QV$265,MATCH(DY$5,'Time-based'!$H$261:$QV$261,0)),0)*DY9</f>
        <v>7.8677595628415305E-3</v>
      </c>
      <c r="DZ1048" s="196">
        <f>+IFERROR(INDEX('Time-based'!$H$265:$QV$265,MATCH(DZ$5,'Time-based'!$H$261:$QV$261,0)),0)*DZ9</f>
        <v>7.7178082191780824E-3</v>
      </c>
      <c r="EA1048" s="196">
        <f>+IFERROR(INDEX('Time-based'!$H$265:$QV$265,MATCH(EA$5,'Time-based'!$H$261:$QV$261,0)),0)*EA9</f>
        <v>7.8035616438356173E-3</v>
      </c>
      <c r="EB1048" s="196">
        <f>+IFERROR(INDEX('Time-based'!$H$265:$QV$265,MATCH(EB$5,'Time-based'!$H$261:$QV$261,0)),0)*EB9</f>
        <v>7.8893150684931513E-3</v>
      </c>
      <c r="EC1048" s="196">
        <f>+IFERROR(INDEX('Time-based'!$H$265:$QV$265,MATCH(EC$5,'Time-based'!$H$261:$QV$261,0)),0)*EC9</f>
        <v>7.8893150684931513E-3</v>
      </c>
      <c r="ED1048" s="196">
        <f>+IFERROR(INDEX('Time-based'!$H$265:$QV$265,MATCH(ED$5,'Time-based'!$H$261:$QV$261,0)),0)*ED9</f>
        <v>7.7178082191780824E-3</v>
      </c>
      <c r="EE1048" s="196">
        <f>+IFERROR(INDEX('Time-based'!$H$265:$QV$265,MATCH(EE$5,'Time-based'!$H$261:$QV$261,0)),0)*EE9</f>
        <v>7.8035616438356173E-3</v>
      </c>
      <c r="EF1048" s="196">
        <f>+IFERROR(INDEX('Time-based'!$H$265:$QV$265,MATCH(EF$5,'Time-based'!$H$261:$QV$261,0)),0)*EF9</f>
        <v>7.8893150684931513E-3</v>
      </c>
      <c r="EG1048" s="196">
        <f>+IFERROR(INDEX('Time-based'!$H$265:$QV$265,MATCH(EG$5,'Time-based'!$H$261:$QV$261,0)),0)*EG9</f>
        <v>7.8893150684931513E-3</v>
      </c>
      <c r="EH1048" s="196">
        <f>+IFERROR(INDEX('Time-based'!$H$265:$QV$265,MATCH(EH$5,'Time-based'!$H$261:$QV$261,0)),0)*EH9</f>
        <v>7.7178082191780824E-3</v>
      </c>
      <c r="EI1048" s="196">
        <f>+IFERROR(INDEX('Time-based'!$H$265:$QV$265,MATCH(EI$5,'Time-based'!$H$261:$QV$261,0)),0)*EI9</f>
        <v>7.8035616438356173E-3</v>
      </c>
      <c r="EJ1048" s="196">
        <f>+IFERROR(INDEX('Time-based'!$H$265:$QV$265,MATCH(EJ$5,'Time-based'!$H$261:$QV$261,0)),0)*EJ9</f>
        <v>7.8893150684931513E-3</v>
      </c>
      <c r="EK1048" s="196">
        <f>+IFERROR(INDEX('Time-based'!$H$265:$QV$265,MATCH(EK$5,'Time-based'!$H$261:$QV$261,0)),0)*EK9</f>
        <v>7.8893150684931513E-3</v>
      </c>
      <c r="EL1048" s="196">
        <f>+IFERROR(INDEX('Time-based'!$H$265:$QV$265,MATCH(EL$5,'Time-based'!$H$261:$QV$261,0)),0)*EL9</f>
        <v>7.7822404371584702E-3</v>
      </c>
      <c r="EM1048" s="196">
        <f>+IFERROR(INDEX('Time-based'!$H$265:$QV$265,MATCH(EM$5,'Time-based'!$H$261:$QV$261,0)),0)*EM9</f>
        <v>7.7822404371584702E-3</v>
      </c>
      <c r="EN1048" s="196">
        <f>+IFERROR(INDEX('Time-based'!$H$265:$QV$265,MATCH(EN$5,'Time-based'!$H$261:$QV$261,0)),0)*EN9</f>
        <v>7.8677595628415305E-3</v>
      </c>
      <c r="EO1048" s="196">
        <f>+IFERROR(INDEX('Time-based'!$H$265:$QV$265,MATCH(EO$5,'Time-based'!$H$261:$QV$261,0)),0)*EO9</f>
        <v>7.8677595628415305E-3</v>
      </c>
      <c r="EP1048" s="196">
        <f>+IFERROR(INDEX('Time-based'!$H$265:$QV$265,MATCH(EP$5,'Time-based'!$H$261:$QV$261,0)),0)*EP9</f>
        <v>7.7178082191780824E-3</v>
      </c>
      <c r="EQ1048" s="196">
        <f>+IFERROR(INDEX('Time-based'!$H$265:$QV$265,MATCH(EQ$5,'Time-based'!$H$261:$QV$261,0)),0)*EQ9</f>
        <v>7.8035616438356173E-3</v>
      </c>
      <c r="ER1048" s="196">
        <f>+IFERROR(INDEX('Time-based'!$H$265:$QV$265,MATCH(ER$5,'Time-based'!$H$261:$QV$261,0)),0)*ER9</f>
        <v>7.8893150684931513E-3</v>
      </c>
      <c r="ES1048" s="196">
        <f>+IFERROR(INDEX('Time-based'!$H$265:$QV$265,MATCH(ES$5,'Time-based'!$H$261:$QV$261,0)),0)*ES9</f>
        <v>7.8893150684931513E-3</v>
      </c>
      <c r="ET1048" s="196">
        <f>+IFERROR(INDEX('Time-based'!$H$265:$QV$265,MATCH(ET$5,'Time-based'!$H$261:$QV$261,0)),0)*ET9</f>
        <v>7.7178082191780824E-3</v>
      </c>
      <c r="EU1048" s="196">
        <f>+IFERROR(INDEX('Time-based'!$H$265:$QV$265,MATCH(EU$5,'Time-based'!$H$261:$QV$261,0)),0)*EU9</f>
        <v>7.8035616438356173E-3</v>
      </c>
      <c r="EV1048" s="196">
        <f>+IFERROR(INDEX('Time-based'!$H$265:$QV$265,MATCH(EV$5,'Time-based'!$H$261:$QV$261,0)),0)*EV9</f>
        <v>7.8893150684931513E-3</v>
      </c>
      <c r="EW1048" s="196">
        <f>+IFERROR(INDEX('Time-based'!$H$265:$QV$265,MATCH(EW$5,'Time-based'!$H$261:$QV$261,0)),0)*EW9</f>
        <v>7.8893150684931513E-3</v>
      </c>
      <c r="EX1048" s="196">
        <f>+IFERROR(INDEX('Time-based'!$H$265:$QV$265,MATCH(EX$5,'Time-based'!$H$261:$QV$261,0)),0)*EX9</f>
        <v>7.7178082191780824E-3</v>
      </c>
      <c r="EY1048" s="196">
        <f>+IFERROR(INDEX('Time-based'!$H$265:$QV$265,MATCH(EY$5,'Time-based'!$H$261:$QV$261,0)),0)*EY9</f>
        <v>7.8035616438356173E-3</v>
      </c>
      <c r="EZ1048" s="196">
        <f>+IFERROR(INDEX('Time-based'!$H$265:$QV$265,MATCH(EZ$5,'Time-based'!$H$261:$QV$261,0)),0)*EZ9</f>
        <v>7.8893150684931513E-3</v>
      </c>
      <c r="FA1048" s="196">
        <f>+IFERROR(INDEX('Time-based'!$H$265:$QV$265,MATCH(FA$5,'Time-based'!$H$261:$QV$261,0)),0)*FA9</f>
        <v>7.8893150684931513E-3</v>
      </c>
      <c r="FB1048" s="196">
        <f>+IFERROR(INDEX('Time-based'!$H$265:$QV$265,MATCH(FB$5,'Time-based'!$H$261:$QV$261,0)),0)*FB9</f>
        <v>7.7822404371584702E-3</v>
      </c>
      <c r="FC1048" s="196">
        <f>+IFERROR(INDEX('Time-based'!$H$265:$QV$265,MATCH(FC$5,'Time-based'!$H$261:$QV$261,0)),0)*FC9</f>
        <v>7.7822404371584702E-3</v>
      </c>
      <c r="FD1048" s="196">
        <f>+IFERROR(INDEX('Time-based'!$H$265:$QV$265,MATCH(FD$5,'Time-based'!$H$261:$QV$261,0)),0)*FD9</f>
        <v>7.8677595628415305E-3</v>
      </c>
      <c r="FE1048" s="196">
        <f>+IFERROR(INDEX('Time-based'!$H$265:$QV$265,MATCH(FE$5,'Time-based'!$H$261:$QV$261,0)),0)*FE9</f>
        <v>7.8677595628415305E-3</v>
      </c>
      <c r="FF1048" s="196">
        <f>+IFERROR(INDEX('Time-based'!$H$265:$QV$265,MATCH(FF$5,'Time-based'!$H$261:$QV$261,0)),0)*FF9</f>
        <v>0</v>
      </c>
      <c r="FG1048" s="196">
        <f>+IFERROR(INDEX('Time-based'!$H$265:$QV$265,MATCH(FG$5,'Time-based'!$H$261:$QV$261,0)),0)*FG9</f>
        <v>0</v>
      </c>
      <c r="FH1048" s="196">
        <f>+IFERROR(INDEX('Time-based'!$H$265:$QV$265,MATCH(FH$5,'Time-based'!$H$261:$QV$261,0)),0)*FH9</f>
        <v>0</v>
      </c>
      <c r="FI1048" s="196">
        <f>+IFERROR(INDEX('Time-based'!$H$265:$QV$265,MATCH(FI$5,'Time-based'!$H$261:$QV$261,0)),0)*FI9</f>
        <v>0</v>
      </c>
      <c r="FJ1048" s="196">
        <f>+IFERROR(INDEX('Time-based'!$H$265:$QV$265,MATCH(FJ$5,'Time-based'!$H$261:$QV$261,0)),0)*FJ9</f>
        <v>0</v>
      </c>
      <c r="FK1048" s="196">
        <f>+IFERROR(INDEX('Time-based'!$H$265:$QV$265,MATCH(FK$5,'Time-based'!$H$261:$QV$261,0)),0)*FK9</f>
        <v>0</v>
      </c>
      <c r="FL1048" s="196">
        <f>+IFERROR(INDEX('Time-based'!$H$265:$QV$265,MATCH(FL$5,'Time-based'!$H$261:$QV$261,0)),0)*FL9</f>
        <v>0</v>
      </c>
      <c r="FM1048" s="196">
        <f>+IFERROR(INDEX('Time-based'!$H$265:$QV$265,MATCH(FM$5,'Time-based'!$H$261:$QV$261,0)),0)*FM9</f>
        <v>0</v>
      </c>
      <c r="FN1048" s="196">
        <f>+IFERROR(INDEX('Time-based'!$H$265:$QV$265,MATCH(FN$5,'Time-based'!$H$261:$QV$261,0)),0)*FN9</f>
        <v>0</v>
      </c>
      <c r="FO1048" s="196">
        <f>+IFERROR(INDEX('Time-based'!$H$265:$QV$265,MATCH(FO$5,'Time-based'!$H$261:$QV$261,0)),0)*FO9</f>
        <v>0</v>
      </c>
      <c r="FP1048" s="196">
        <f>+IFERROR(INDEX('Time-based'!$H$265:$QV$265,MATCH(FP$5,'Time-based'!$H$261:$QV$261,0)),0)*FP9</f>
        <v>0</v>
      </c>
      <c r="FQ1048" s="196">
        <f>+IFERROR(INDEX('Time-based'!$H$265:$QV$265,MATCH(FQ$5,'Time-based'!$H$261:$QV$261,0)),0)*FQ9</f>
        <v>0</v>
      </c>
      <c r="FR1048" s="196">
        <f>+IFERROR(INDEX('Time-based'!$H$265:$QV$265,MATCH(FR$5,'Time-based'!$H$261:$QV$261,0)),0)*FR9</f>
        <v>0</v>
      </c>
    </row>
    <row r="1049" spans="3:174"/>
    <row r="1050" spans="3:174">
      <c r="C1050" t="s">
        <v>919</v>
      </c>
      <c r="D1050" s="144" t="s">
        <v>15</v>
      </c>
      <c r="J1050" s="196">
        <f t="shared" ref="J1050:AO1050" si="2568">SUM(J1045,J1048)</f>
        <v>0</v>
      </c>
      <c r="K1050" s="196">
        <f t="shared" si="2568"/>
        <v>0</v>
      </c>
      <c r="L1050" s="196">
        <f t="shared" si="2568"/>
        <v>0</v>
      </c>
      <c r="M1050" s="196">
        <f t="shared" si="2568"/>
        <v>0</v>
      </c>
      <c r="N1050" s="196">
        <f t="shared" si="2568"/>
        <v>0</v>
      </c>
      <c r="O1050" s="196">
        <f t="shared" si="2568"/>
        <v>0</v>
      </c>
      <c r="P1050" s="196">
        <f t="shared" si="2568"/>
        <v>0</v>
      </c>
      <c r="Q1050" s="196">
        <f t="shared" si="2568"/>
        <v>0</v>
      </c>
      <c r="R1050" s="196">
        <f t="shared" si="2568"/>
        <v>1.4284931506849315E-2</v>
      </c>
      <c r="S1050" s="196">
        <f t="shared" si="2568"/>
        <v>1.260703196347032E-2</v>
      </c>
      <c r="T1050" s="196">
        <f t="shared" si="2568"/>
        <v>1.1787762557077627E-2</v>
      </c>
      <c r="U1050" s="196">
        <f t="shared" si="2568"/>
        <v>1.0292237442922375E-2</v>
      </c>
      <c r="V1050" s="196">
        <f t="shared" si="2568"/>
        <v>9.3328767123287675E-3</v>
      </c>
      <c r="W1050" s="196">
        <f t="shared" si="2568"/>
        <v>9.4365753424657545E-3</v>
      </c>
      <c r="X1050" s="196">
        <f t="shared" si="2568"/>
        <v>9.5402739726027416E-3</v>
      </c>
      <c r="Y1050" s="196">
        <f t="shared" si="2568"/>
        <v>9.5402739726027416E-3</v>
      </c>
      <c r="Z1050" s="196">
        <f t="shared" si="2568"/>
        <v>8.9506849315068478E-3</v>
      </c>
      <c r="AA1050" s="196">
        <f t="shared" si="2568"/>
        <v>9.050136986301369E-3</v>
      </c>
      <c r="AB1050" s="196">
        <f t="shared" si="2568"/>
        <v>9.1495890410958902E-3</v>
      </c>
      <c r="AC1050" s="196">
        <f t="shared" si="2568"/>
        <v>1.000027397260274E-2</v>
      </c>
      <c r="AD1050" s="196">
        <f t="shared" si="2568"/>
        <v>9.5537568306010932E-3</v>
      </c>
      <c r="AE1050" s="196">
        <f t="shared" si="2568"/>
        <v>1.4526434426229508E-2</v>
      </c>
      <c r="AF1050" s="196">
        <f t="shared" si="2568"/>
        <v>1.4686065573770491E-2</v>
      </c>
      <c r="AG1050" s="196">
        <f t="shared" si="2568"/>
        <v>1.4686065573770491E-2</v>
      </c>
      <c r="AH1050" s="196">
        <f t="shared" si="2568"/>
        <v>1.4097945205479452E-2</v>
      </c>
      <c r="AI1050" s="196">
        <f t="shared" si="2568"/>
        <v>1.425458904109589E-2</v>
      </c>
      <c r="AJ1050" s="196">
        <f t="shared" si="2568"/>
        <v>1.4411232876712329E-2</v>
      </c>
      <c r="AK1050" s="196">
        <f t="shared" si="2568"/>
        <v>1.4411232876712329E-2</v>
      </c>
      <c r="AL1050" s="196">
        <f t="shared" si="2568"/>
        <v>1.4097945205479452E-2</v>
      </c>
      <c r="AM1050" s="196">
        <f t="shared" si="2568"/>
        <v>1.425458904109589E-2</v>
      </c>
      <c r="AN1050" s="196">
        <f t="shared" si="2568"/>
        <v>1.4411232876712329E-2</v>
      </c>
      <c r="AO1050" s="196">
        <f t="shared" si="2568"/>
        <v>1.4411232876712329E-2</v>
      </c>
      <c r="AP1050" s="196">
        <f t="shared" ref="AP1050:BU1050" si="2569">SUM(AP1045,AP1048)</f>
        <v>1.264931506849315E-2</v>
      </c>
      <c r="AQ1050" s="196">
        <f t="shared" si="2569"/>
        <v>1.2789863013698631E-2</v>
      </c>
      <c r="AR1050" s="196">
        <f t="shared" si="2569"/>
        <v>1.293041095890411E-2</v>
      </c>
      <c r="AS1050" s="196">
        <f t="shared" si="2569"/>
        <v>1.293041095890411E-2</v>
      </c>
      <c r="AT1050" s="196">
        <f t="shared" si="2569"/>
        <v>1.2754918032786885E-2</v>
      </c>
      <c r="AU1050" s="196">
        <f t="shared" si="2569"/>
        <v>1.2754918032786885E-2</v>
      </c>
      <c r="AV1050" s="196">
        <f t="shared" si="2569"/>
        <v>1.2895081967213114E-2</v>
      </c>
      <c r="AW1050" s="196">
        <f t="shared" si="2569"/>
        <v>1.2895081967213114E-2</v>
      </c>
      <c r="AX1050" s="196">
        <f t="shared" si="2569"/>
        <v>1.264931506849315E-2</v>
      </c>
      <c r="AY1050" s="196">
        <f t="shared" si="2569"/>
        <v>1.2789863013698631E-2</v>
      </c>
      <c r="AZ1050" s="196">
        <f t="shared" si="2569"/>
        <v>1.293041095890411E-2</v>
      </c>
      <c r="BA1050" s="196">
        <f t="shared" si="2569"/>
        <v>1.293041095890411E-2</v>
      </c>
      <c r="BB1050" s="196">
        <f t="shared" si="2569"/>
        <v>1.264931506849315E-2</v>
      </c>
      <c r="BC1050" s="196">
        <f t="shared" si="2569"/>
        <v>1.2789863013698631E-2</v>
      </c>
      <c r="BD1050" s="196">
        <f t="shared" si="2569"/>
        <v>1.293041095890411E-2</v>
      </c>
      <c r="BE1050" s="196">
        <f t="shared" si="2569"/>
        <v>1.293041095890411E-2</v>
      </c>
      <c r="BF1050" s="196">
        <f t="shared" si="2569"/>
        <v>1.264931506849315E-2</v>
      </c>
      <c r="BG1050" s="196">
        <f t="shared" si="2569"/>
        <v>1.2789863013698631E-2</v>
      </c>
      <c r="BH1050" s="196">
        <f t="shared" si="2569"/>
        <v>1.293041095890411E-2</v>
      </c>
      <c r="BI1050" s="196">
        <f t="shared" si="2569"/>
        <v>1.293041095890411E-2</v>
      </c>
      <c r="BJ1050" s="196">
        <f t="shared" si="2569"/>
        <v>1.2754918032786885E-2</v>
      </c>
      <c r="BK1050" s="196">
        <f t="shared" si="2569"/>
        <v>1.2754918032786885E-2</v>
      </c>
      <c r="BL1050" s="196">
        <f t="shared" si="2569"/>
        <v>1.2895081967213114E-2</v>
      </c>
      <c r="BM1050" s="196">
        <f t="shared" si="2569"/>
        <v>1.2895081967213114E-2</v>
      </c>
      <c r="BN1050" s="196">
        <f t="shared" si="2569"/>
        <v>1.264931506849315E-2</v>
      </c>
      <c r="BO1050" s="196">
        <f t="shared" si="2569"/>
        <v>1.2789863013698631E-2</v>
      </c>
      <c r="BP1050" s="196">
        <f t="shared" si="2569"/>
        <v>1.293041095890411E-2</v>
      </c>
      <c r="BQ1050" s="196">
        <f t="shared" si="2569"/>
        <v>1.293041095890411E-2</v>
      </c>
      <c r="BR1050" s="196">
        <f t="shared" si="2569"/>
        <v>1.264931506849315E-2</v>
      </c>
      <c r="BS1050" s="196">
        <f t="shared" si="2569"/>
        <v>1.2789863013698631E-2</v>
      </c>
      <c r="BT1050" s="196">
        <f t="shared" si="2569"/>
        <v>1.293041095890411E-2</v>
      </c>
      <c r="BU1050" s="196">
        <f t="shared" si="2569"/>
        <v>1.293041095890411E-2</v>
      </c>
      <c r="BV1050" s="196">
        <f t="shared" ref="BV1050:DA1050" si="2570">SUM(BV1045,BV1048)</f>
        <v>1.264931506849315E-2</v>
      </c>
      <c r="BW1050" s="196">
        <f t="shared" si="2570"/>
        <v>1.2789863013698631E-2</v>
      </c>
      <c r="BX1050" s="196">
        <f t="shared" si="2570"/>
        <v>1.293041095890411E-2</v>
      </c>
      <c r="BY1050" s="196">
        <f t="shared" si="2570"/>
        <v>1.293041095890411E-2</v>
      </c>
      <c r="BZ1050" s="196">
        <f t="shared" si="2570"/>
        <v>1.2754918032786885E-2</v>
      </c>
      <c r="CA1050" s="196">
        <f t="shared" si="2570"/>
        <v>1.2754918032786885E-2</v>
      </c>
      <c r="CB1050" s="196">
        <f t="shared" si="2570"/>
        <v>1.2895081967213114E-2</v>
      </c>
      <c r="CC1050" s="196">
        <f t="shared" si="2570"/>
        <v>1.2895081967213114E-2</v>
      </c>
      <c r="CD1050" s="196">
        <f t="shared" si="2570"/>
        <v>1.264931506849315E-2</v>
      </c>
      <c r="CE1050" s="196">
        <f t="shared" si="2570"/>
        <v>1.2789863013698631E-2</v>
      </c>
      <c r="CF1050" s="196">
        <f t="shared" si="2570"/>
        <v>1.293041095890411E-2</v>
      </c>
      <c r="CG1050" s="196">
        <f t="shared" si="2570"/>
        <v>1.293041095890411E-2</v>
      </c>
      <c r="CH1050" s="196">
        <f t="shared" si="2570"/>
        <v>1.264931506849315E-2</v>
      </c>
      <c r="CI1050" s="196">
        <f t="shared" si="2570"/>
        <v>1.2789863013698631E-2</v>
      </c>
      <c r="CJ1050" s="196">
        <f t="shared" si="2570"/>
        <v>1.293041095890411E-2</v>
      </c>
      <c r="CK1050" s="196">
        <f t="shared" si="2570"/>
        <v>1.293041095890411E-2</v>
      </c>
      <c r="CL1050" s="196">
        <f t="shared" si="2570"/>
        <v>1.264931506849315E-2</v>
      </c>
      <c r="CM1050" s="196">
        <f t="shared" si="2570"/>
        <v>1.2789863013698631E-2</v>
      </c>
      <c r="CN1050" s="196">
        <f t="shared" si="2570"/>
        <v>1.293041095890411E-2</v>
      </c>
      <c r="CO1050" s="196">
        <f t="shared" si="2570"/>
        <v>1.293041095890411E-2</v>
      </c>
      <c r="CP1050" s="196">
        <f t="shared" si="2570"/>
        <v>1.2754918032786885E-2</v>
      </c>
      <c r="CQ1050" s="196">
        <f t="shared" si="2570"/>
        <v>1.2754918032786885E-2</v>
      </c>
      <c r="CR1050" s="196">
        <f t="shared" si="2570"/>
        <v>1.2895081967213114E-2</v>
      </c>
      <c r="CS1050" s="196">
        <f t="shared" si="2570"/>
        <v>1.2895081967213114E-2</v>
      </c>
      <c r="CT1050" s="196">
        <f t="shared" si="2570"/>
        <v>1.264931506849315E-2</v>
      </c>
      <c r="CU1050" s="196">
        <f t="shared" si="2570"/>
        <v>1.2789863013698631E-2</v>
      </c>
      <c r="CV1050" s="196">
        <f t="shared" si="2570"/>
        <v>1.293041095890411E-2</v>
      </c>
      <c r="CW1050" s="196">
        <f t="shared" si="2570"/>
        <v>1.293041095890411E-2</v>
      </c>
      <c r="CX1050" s="196">
        <f t="shared" si="2570"/>
        <v>1.264931506849315E-2</v>
      </c>
      <c r="CY1050" s="196">
        <f t="shared" si="2570"/>
        <v>7.8035616438356173E-3</v>
      </c>
      <c r="CZ1050" s="196">
        <f t="shared" si="2570"/>
        <v>7.8893150684931513E-3</v>
      </c>
      <c r="DA1050" s="196">
        <f t="shared" si="2570"/>
        <v>7.8893150684931513E-3</v>
      </c>
      <c r="DB1050" s="196">
        <f t="shared" ref="DB1050:EG1050" si="2571">SUM(DB1045,DB1048)</f>
        <v>7.7178082191780824E-3</v>
      </c>
      <c r="DC1050" s="196">
        <f t="shared" si="2571"/>
        <v>7.8035616438356173E-3</v>
      </c>
      <c r="DD1050" s="196">
        <f t="shared" si="2571"/>
        <v>7.8893150684931513E-3</v>
      </c>
      <c r="DE1050" s="196">
        <f t="shared" si="2571"/>
        <v>7.8893150684931513E-3</v>
      </c>
      <c r="DF1050" s="196">
        <f t="shared" si="2571"/>
        <v>7.7822404371584702E-3</v>
      </c>
      <c r="DG1050" s="196">
        <f t="shared" si="2571"/>
        <v>7.7822404371584702E-3</v>
      </c>
      <c r="DH1050" s="196">
        <f t="shared" si="2571"/>
        <v>7.8677595628415305E-3</v>
      </c>
      <c r="DI1050" s="196">
        <f t="shared" si="2571"/>
        <v>7.8677595628415305E-3</v>
      </c>
      <c r="DJ1050" s="196">
        <f t="shared" si="2571"/>
        <v>7.7178082191780824E-3</v>
      </c>
      <c r="DK1050" s="196">
        <f t="shared" si="2571"/>
        <v>7.8035616438356173E-3</v>
      </c>
      <c r="DL1050" s="196">
        <f t="shared" si="2571"/>
        <v>7.8893150684931513E-3</v>
      </c>
      <c r="DM1050" s="196">
        <f t="shared" si="2571"/>
        <v>7.8893150684931513E-3</v>
      </c>
      <c r="DN1050" s="196">
        <f t="shared" si="2571"/>
        <v>7.7178082191780824E-3</v>
      </c>
      <c r="DO1050" s="196">
        <f t="shared" si="2571"/>
        <v>7.8035616438356173E-3</v>
      </c>
      <c r="DP1050" s="196">
        <f t="shared" si="2571"/>
        <v>7.8893150684931513E-3</v>
      </c>
      <c r="DQ1050" s="196">
        <f t="shared" si="2571"/>
        <v>7.8893150684931513E-3</v>
      </c>
      <c r="DR1050" s="196">
        <f t="shared" si="2571"/>
        <v>7.7178082191780824E-3</v>
      </c>
      <c r="DS1050" s="196">
        <f t="shared" si="2571"/>
        <v>7.8035616438356173E-3</v>
      </c>
      <c r="DT1050" s="196">
        <f t="shared" si="2571"/>
        <v>7.8893150684931513E-3</v>
      </c>
      <c r="DU1050" s="196">
        <f t="shared" si="2571"/>
        <v>7.8893150684931513E-3</v>
      </c>
      <c r="DV1050" s="196">
        <f t="shared" si="2571"/>
        <v>7.7822404371584702E-3</v>
      </c>
      <c r="DW1050" s="196">
        <f t="shared" si="2571"/>
        <v>7.7822404371584702E-3</v>
      </c>
      <c r="DX1050" s="196">
        <f t="shared" si="2571"/>
        <v>7.8677595628415305E-3</v>
      </c>
      <c r="DY1050" s="196">
        <f t="shared" si="2571"/>
        <v>7.8677595628415305E-3</v>
      </c>
      <c r="DZ1050" s="196">
        <f t="shared" si="2571"/>
        <v>7.7178082191780824E-3</v>
      </c>
      <c r="EA1050" s="196">
        <f t="shared" si="2571"/>
        <v>7.8035616438356173E-3</v>
      </c>
      <c r="EB1050" s="196">
        <f t="shared" si="2571"/>
        <v>7.8893150684931513E-3</v>
      </c>
      <c r="EC1050" s="196">
        <f t="shared" si="2571"/>
        <v>7.8893150684931513E-3</v>
      </c>
      <c r="ED1050" s="196">
        <f t="shared" si="2571"/>
        <v>7.7178082191780824E-3</v>
      </c>
      <c r="EE1050" s="196">
        <f t="shared" si="2571"/>
        <v>7.8035616438356173E-3</v>
      </c>
      <c r="EF1050" s="196">
        <f t="shared" si="2571"/>
        <v>7.8893150684931513E-3</v>
      </c>
      <c r="EG1050" s="196">
        <f t="shared" si="2571"/>
        <v>7.8893150684931513E-3</v>
      </c>
      <c r="EH1050" s="196">
        <f t="shared" ref="EH1050:FR1050" si="2572">SUM(EH1045,EH1048)</f>
        <v>7.7178082191780824E-3</v>
      </c>
      <c r="EI1050" s="196">
        <f t="shared" si="2572"/>
        <v>7.8035616438356173E-3</v>
      </c>
      <c r="EJ1050" s="196">
        <f t="shared" si="2572"/>
        <v>7.8893150684931513E-3</v>
      </c>
      <c r="EK1050" s="196">
        <f t="shared" si="2572"/>
        <v>7.8893150684931513E-3</v>
      </c>
      <c r="EL1050" s="196">
        <f t="shared" si="2572"/>
        <v>7.7822404371584702E-3</v>
      </c>
      <c r="EM1050" s="196">
        <f t="shared" si="2572"/>
        <v>7.7822404371584702E-3</v>
      </c>
      <c r="EN1050" s="196">
        <f t="shared" si="2572"/>
        <v>7.8677595628415305E-3</v>
      </c>
      <c r="EO1050" s="196">
        <f t="shared" si="2572"/>
        <v>7.8677595628415305E-3</v>
      </c>
      <c r="EP1050" s="196">
        <f t="shared" si="2572"/>
        <v>7.7178082191780824E-3</v>
      </c>
      <c r="EQ1050" s="196">
        <f t="shared" si="2572"/>
        <v>7.8035616438356173E-3</v>
      </c>
      <c r="ER1050" s="196">
        <f t="shared" si="2572"/>
        <v>7.8893150684931513E-3</v>
      </c>
      <c r="ES1050" s="196">
        <f t="shared" si="2572"/>
        <v>7.8893150684931513E-3</v>
      </c>
      <c r="ET1050" s="196">
        <f t="shared" si="2572"/>
        <v>7.7178082191780824E-3</v>
      </c>
      <c r="EU1050" s="196">
        <f t="shared" si="2572"/>
        <v>7.8035616438356173E-3</v>
      </c>
      <c r="EV1050" s="196">
        <f t="shared" si="2572"/>
        <v>7.8893150684931513E-3</v>
      </c>
      <c r="EW1050" s="196">
        <f t="shared" si="2572"/>
        <v>7.8893150684931513E-3</v>
      </c>
      <c r="EX1050" s="196">
        <f t="shared" si="2572"/>
        <v>7.7178082191780824E-3</v>
      </c>
      <c r="EY1050" s="196">
        <f t="shared" si="2572"/>
        <v>7.8035616438356173E-3</v>
      </c>
      <c r="EZ1050" s="196">
        <f t="shared" si="2572"/>
        <v>7.8893150684931513E-3</v>
      </c>
      <c r="FA1050" s="196">
        <f t="shared" si="2572"/>
        <v>7.8893150684931513E-3</v>
      </c>
      <c r="FB1050" s="196">
        <f t="shared" si="2572"/>
        <v>7.7822404371584702E-3</v>
      </c>
      <c r="FC1050" s="196">
        <f t="shared" si="2572"/>
        <v>7.7822404371584702E-3</v>
      </c>
      <c r="FD1050" s="196">
        <f t="shared" si="2572"/>
        <v>7.8677595628415305E-3</v>
      </c>
      <c r="FE1050" s="196">
        <f t="shared" si="2572"/>
        <v>7.8677595628415305E-3</v>
      </c>
      <c r="FF1050" s="196">
        <f t="shared" si="2572"/>
        <v>0</v>
      </c>
      <c r="FG1050" s="196">
        <f t="shared" si="2572"/>
        <v>0</v>
      </c>
      <c r="FH1050" s="196">
        <f t="shared" si="2572"/>
        <v>0</v>
      </c>
      <c r="FI1050" s="196">
        <f t="shared" si="2572"/>
        <v>0</v>
      </c>
      <c r="FJ1050" s="196">
        <f t="shared" si="2572"/>
        <v>0</v>
      </c>
      <c r="FK1050" s="196">
        <f t="shared" si="2572"/>
        <v>0</v>
      </c>
      <c r="FL1050" s="196">
        <f t="shared" si="2572"/>
        <v>0</v>
      </c>
      <c r="FM1050" s="196">
        <f t="shared" si="2572"/>
        <v>0</v>
      </c>
      <c r="FN1050" s="196">
        <f t="shared" si="2572"/>
        <v>0</v>
      </c>
      <c r="FO1050" s="196">
        <f t="shared" si="2572"/>
        <v>0</v>
      </c>
      <c r="FP1050" s="196">
        <f t="shared" si="2572"/>
        <v>0</v>
      </c>
      <c r="FQ1050" s="196">
        <f t="shared" si="2572"/>
        <v>0</v>
      </c>
      <c r="FR1050" s="196">
        <f t="shared" si="2572"/>
        <v>0</v>
      </c>
    </row>
    <row r="1051" spans="3:174"/>
    <row r="1052" spans="3:174">
      <c r="C1052" t="s">
        <v>498</v>
      </c>
      <c r="D1052" s="144" t="s">
        <v>158</v>
      </c>
      <c r="I1052" s="172"/>
      <c r="J1052" s="81">
        <f t="shared" ref="J1052:AE1052" si="2573">IF(J1025=1,1,I1052/(1-J1050))</f>
        <v>0</v>
      </c>
      <c r="K1052" s="81">
        <f t="shared" si="2573"/>
        <v>0</v>
      </c>
      <c r="L1052" s="81">
        <f t="shared" si="2573"/>
        <v>0</v>
      </c>
      <c r="M1052" s="81">
        <f t="shared" si="2573"/>
        <v>0</v>
      </c>
      <c r="N1052" s="81">
        <f t="shared" si="2573"/>
        <v>0</v>
      </c>
      <c r="O1052" s="81">
        <f t="shared" si="2573"/>
        <v>0</v>
      </c>
      <c r="P1052" s="81">
        <f t="shared" si="2573"/>
        <v>0</v>
      </c>
      <c r="Q1052" s="81">
        <f t="shared" si="2573"/>
        <v>0</v>
      </c>
      <c r="R1052" s="81">
        <f t="shared" si="2573"/>
        <v>0</v>
      </c>
      <c r="S1052" s="81">
        <f t="shared" si="2573"/>
        <v>0</v>
      </c>
      <c r="T1052" s="81">
        <f t="shared" si="2573"/>
        <v>0</v>
      </c>
      <c r="U1052" s="81">
        <f t="shared" si="2573"/>
        <v>0</v>
      </c>
      <c r="V1052" s="81">
        <f t="shared" si="2573"/>
        <v>0</v>
      </c>
      <c r="W1052" s="81">
        <f t="shared" si="2573"/>
        <v>0</v>
      </c>
      <c r="X1052" s="81">
        <f t="shared" si="2573"/>
        <v>0</v>
      </c>
      <c r="Y1052" s="81">
        <f t="shared" si="2573"/>
        <v>0</v>
      </c>
      <c r="Z1052" s="81">
        <f t="shared" si="2573"/>
        <v>0</v>
      </c>
      <c r="AA1052" s="81">
        <f t="shared" si="2573"/>
        <v>0</v>
      </c>
      <c r="AB1052" s="81">
        <f t="shared" si="2573"/>
        <v>0</v>
      </c>
      <c r="AC1052" s="81">
        <f t="shared" si="2573"/>
        <v>0</v>
      </c>
      <c r="AD1052" s="81">
        <f t="shared" si="2573"/>
        <v>0</v>
      </c>
      <c r="AE1052" s="81">
        <f t="shared" si="2573"/>
        <v>0</v>
      </c>
      <c r="AF1052" s="81">
        <f t="shared" ref="AF1052" si="2574">IF(AF1025=1,1,AE1052/(1-AF1050))</f>
        <v>1</v>
      </c>
      <c r="AG1052" s="81">
        <f>IF(AG1025=1,1,AF1052/(1-AG1050))</f>
        <v>1.0149049608055352</v>
      </c>
      <c r="AH1052" s="81">
        <f t="shared" ref="AH1052:CS1052" si="2575">IF(AH1025=1,1,AG1052/(1-AH1050))</f>
        <v>1.0294176342061274</v>
      </c>
      <c r="AI1052" s="81">
        <f t="shared" si="2575"/>
        <v>1.0443037550687051</v>
      </c>
      <c r="AJ1052" s="81">
        <f t="shared" si="2575"/>
        <v>1.0595735157542361</v>
      </c>
      <c r="AK1052" s="81">
        <f t="shared" si="2575"/>
        <v>1.0750665501666514</v>
      </c>
      <c r="AL1052" s="81">
        <f t="shared" si="2575"/>
        <v>1.0904395065803107</v>
      </c>
      <c r="AM1052" s="81">
        <f t="shared" si="2575"/>
        <v>1.1062080476941438</v>
      </c>
      <c r="AN1052" s="81">
        <f t="shared" si="2575"/>
        <v>1.1223829700524253</v>
      </c>
      <c r="AO1052" s="81">
        <f t="shared" si="2575"/>
        <v>1.1387944013692537</v>
      </c>
      <c r="AP1052" s="81">
        <f t="shared" si="2575"/>
        <v>1.1533839179422383</v>
      </c>
      <c r="AQ1052" s="81">
        <f t="shared" si="2575"/>
        <v>1.168326655825499</v>
      </c>
      <c r="AR1052" s="81">
        <f t="shared" si="2575"/>
        <v>1.1836314975122353</v>
      </c>
      <c r="AS1052" s="81">
        <f t="shared" si="2575"/>
        <v>1.1991368295138061</v>
      </c>
      <c r="AT1052" s="81">
        <f t="shared" si="2575"/>
        <v>1.2146293270201673</v>
      </c>
      <c r="AU1052" s="81">
        <f t="shared" si="2575"/>
        <v>1.2303219830681371</v>
      </c>
      <c r="AV1052" s="81">
        <f t="shared" si="2575"/>
        <v>1.24639434024912</v>
      </c>
      <c r="AW1052" s="81">
        <f t="shared" si="2575"/>
        <v>1.2626766592684737</v>
      </c>
      <c r="AX1052" s="81">
        <f t="shared" si="2575"/>
        <v>1.278853277299409</v>
      </c>
      <c r="AY1052" s="81">
        <f t="shared" si="2575"/>
        <v>1.2954215413583769</v>
      </c>
      <c r="AZ1052" s="81">
        <f t="shared" si="2575"/>
        <v>1.3123913002089695</v>
      </c>
      <c r="BA1052" s="81">
        <f t="shared" si="2575"/>
        <v>1.3295833594507886</v>
      </c>
      <c r="BB1052" s="81">
        <f t="shared" si="2575"/>
        <v>1.346617143981647</v>
      </c>
      <c r="BC1052" s="81">
        <f t="shared" si="2575"/>
        <v>1.3640633270769715</v>
      </c>
      <c r="BD1052" s="81">
        <f t="shared" si="2575"/>
        <v>1.3819322793665563</v>
      </c>
      <c r="BE1052" s="81">
        <f t="shared" si="2575"/>
        <v>1.4000353112986248</v>
      </c>
      <c r="BF1052" s="81">
        <f t="shared" si="2575"/>
        <v>1.4179716818606818</v>
      </c>
      <c r="BG1052" s="81">
        <f t="shared" si="2575"/>
        <v>1.436342303158864</v>
      </c>
      <c r="BH1052" s="81">
        <f t="shared" si="2575"/>
        <v>1.4551580953418097</v>
      </c>
      <c r="BI1052" s="81">
        <f t="shared" si="2575"/>
        <v>1.4742203705773629</v>
      </c>
      <c r="BJ1052" s="81">
        <f t="shared" si="2575"/>
        <v>1.4932668670678901</v>
      </c>
      <c r="BK1052" s="81">
        <f t="shared" si="2575"/>
        <v>1.5125594387285914</v>
      </c>
      <c r="BL1052" s="81">
        <f t="shared" si="2575"/>
        <v>1.5323188154537708</v>
      </c>
      <c r="BM1052" s="81">
        <f t="shared" si="2575"/>
        <v>1.5523363195348547</v>
      </c>
      <c r="BN1052" s="81">
        <f t="shared" si="2575"/>
        <v>1.572223874683939</v>
      </c>
      <c r="BO1052" s="81">
        <f t="shared" si="2575"/>
        <v>1.592592919966902</v>
      </c>
      <c r="BP1052" s="81">
        <f t="shared" si="2575"/>
        <v>1.6134555634664534</v>
      </c>
      <c r="BQ1052" s="81">
        <f t="shared" si="2575"/>
        <v>1.6345915033547633</v>
      </c>
      <c r="BR1052" s="81">
        <f t="shared" si="2575"/>
        <v>1.6555328601085197</v>
      </c>
      <c r="BS1052" s="81">
        <f t="shared" si="2575"/>
        <v>1.6769812201913119</v>
      </c>
      <c r="BT1052" s="81">
        <f t="shared" si="2575"/>
        <v>1.6989493332688341</v>
      </c>
      <c r="BU1052" s="81">
        <f t="shared" si="2575"/>
        <v>1.7212052241618596</v>
      </c>
      <c r="BV1052" s="81">
        <f t="shared" si="2575"/>
        <v>1.7432562213508374</v>
      </c>
      <c r="BW1052" s="81">
        <f t="shared" si="2575"/>
        <v>1.7658410869569778</v>
      </c>
      <c r="BX1052" s="81">
        <f t="shared" si="2575"/>
        <v>1.7889732462251537</v>
      </c>
      <c r="BY1052" s="81">
        <f t="shared" si="2575"/>
        <v>1.8124084320772962</v>
      </c>
      <c r="BZ1052" s="81">
        <f t="shared" si="2575"/>
        <v>1.8358242195198771</v>
      </c>
      <c r="CA1052" s="81">
        <f t="shared" si="2575"/>
        <v>1.8595425320952326</v>
      </c>
      <c r="CB1052" s="81">
        <f t="shared" si="2575"/>
        <v>1.8838347354211717</v>
      </c>
      <c r="CC1052" s="81">
        <f t="shared" si="2575"/>
        <v>1.9084442808526254</v>
      </c>
      <c r="CD1052" s="81">
        <f t="shared" si="2575"/>
        <v>1.9328940668988501</v>
      </c>
      <c r="CE1052" s="81">
        <f t="shared" si="2575"/>
        <v>1.9579357975389906</v>
      </c>
      <c r="CF1052" s="81">
        <f t="shared" si="2575"/>
        <v>1.983584358465605</v>
      </c>
      <c r="CG1052" s="81">
        <f t="shared" si="2575"/>
        <v>2.0095689103263621</v>
      </c>
      <c r="CH1052" s="81">
        <f t="shared" si="2575"/>
        <v>2.0353142414295964</v>
      </c>
      <c r="CI1052" s="81">
        <f t="shared" si="2575"/>
        <v>2.0616828830819012</v>
      </c>
      <c r="CJ1052" s="81">
        <f t="shared" si="2575"/>
        <v>2.0886905097387864</v>
      </c>
      <c r="CK1052" s="81">
        <f t="shared" si="2575"/>
        <v>2.116051930814602</v>
      </c>
      <c r="CL1052" s="81">
        <f t="shared" si="2575"/>
        <v>2.1431614553054104</v>
      </c>
      <c r="CM1052" s="81">
        <f t="shared" si="2575"/>
        <v>2.170927318319412</v>
      </c>
      <c r="CN1052" s="81">
        <f t="shared" si="2575"/>
        <v>2.1993660248700331</v>
      </c>
      <c r="CO1052" s="81">
        <f t="shared" si="2575"/>
        <v>2.2281772726952731</v>
      </c>
      <c r="CP1052" s="81">
        <f t="shared" si="2575"/>
        <v>2.2569646720906853</v>
      </c>
      <c r="CQ1052" s="81">
        <f t="shared" si="2575"/>
        <v>2.2861239962759723</v>
      </c>
      <c r="CR1052" s="81">
        <f t="shared" si="2575"/>
        <v>2.3159888624929716</v>
      </c>
      <c r="CS1052" s="81">
        <f t="shared" si="2575"/>
        <v>2.3462438695053138</v>
      </c>
      <c r="CT1052" s="81">
        <f t="shared" ref="CT1052:FE1052" si="2576">IF(CT1025=1,1,CS1052/(1-CT1050))</f>
        <v>2.3763024681226352</v>
      </c>
      <c r="CU1052" s="81">
        <f t="shared" si="2576"/>
        <v>2.4070888041900336</v>
      </c>
      <c r="CV1052" s="81">
        <f t="shared" si="2576"/>
        <v>2.4386211781972107</v>
      </c>
      <c r="CW1052" s="81">
        <f t="shared" si="2576"/>
        <v>2.4705666198937881</v>
      </c>
      <c r="CX1052" s="81">
        <f t="shared" si="2576"/>
        <v>2.5022179632813777</v>
      </c>
      <c r="CY1052" s="81">
        <f t="shared" si="2576"/>
        <v>2.5218977478159093</v>
      </c>
      <c r="CZ1052" s="81">
        <f t="shared" si="2576"/>
        <v>2.5419520080967732</v>
      </c>
      <c r="DA1052" s="81">
        <f t="shared" si="2576"/>
        <v>2.5621657408843088</v>
      </c>
      <c r="DB1052" s="81">
        <f t="shared" si="2576"/>
        <v>2.5820938459915919</v>
      </c>
      <c r="DC1052" s="81">
        <f t="shared" si="2576"/>
        <v>2.6024018492442007</v>
      </c>
      <c r="DD1052" s="81">
        <f t="shared" si="2576"/>
        <v>2.6230962822700219</v>
      </c>
      <c r="DE1052" s="81">
        <f t="shared" si="2576"/>
        <v>2.6439552784890274</v>
      </c>
      <c r="DF1052" s="81">
        <f t="shared" si="2576"/>
        <v>2.6646925566560311</v>
      </c>
      <c r="DG1052" s="81">
        <f t="shared" si="2576"/>
        <v>2.6855924830755504</v>
      </c>
      <c r="DH1052" s="81">
        <f t="shared" si="2576"/>
        <v>2.7068896399256319</v>
      </c>
      <c r="DI1052" s="81">
        <f t="shared" si="2576"/>
        <v>2.7283556864686789</v>
      </c>
      <c r="DJ1052" s="81">
        <f t="shared" si="2576"/>
        <v>2.7495763897285843</v>
      </c>
      <c r="DK1052" s="81">
        <f t="shared" si="2576"/>
        <v>2.7712016324952593</v>
      </c>
      <c r="DL1052" s="81">
        <f t="shared" si="2576"/>
        <v>2.7932383700580514</v>
      </c>
      <c r="DM1052" s="81">
        <f t="shared" si="2576"/>
        <v>2.8154503448885748</v>
      </c>
      <c r="DN1052" s="81">
        <f t="shared" si="2576"/>
        <v>2.8373484561239204</v>
      </c>
      <c r="DO1052" s="81">
        <f t="shared" si="2576"/>
        <v>2.8596640205892476</v>
      </c>
      <c r="DP1052" s="81">
        <f t="shared" si="2576"/>
        <v>2.8824042156008756</v>
      </c>
      <c r="DQ1052" s="81">
        <f t="shared" si="2576"/>
        <v>2.9053252418099604</v>
      </c>
      <c r="DR1052" s="81">
        <f t="shared" si="2576"/>
        <v>2.927922385260036</v>
      </c>
      <c r="DS1052" s="81">
        <f t="shared" si="2576"/>
        <v>2.950950307895595</v>
      </c>
      <c r="DT1052" s="81">
        <f t="shared" si="2576"/>
        <v>2.9744164161474806</v>
      </c>
      <c r="DU1052" s="81">
        <f t="shared" si="2576"/>
        <v>2.9980691280961538</v>
      </c>
      <c r="DV1052" s="81">
        <f t="shared" si="2576"/>
        <v>3.021583819883515</v>
      </c>
      <c r="DW1052" s="81">
        <f t="shared" si="2576"/>
        <v>3.0452829439525315</v>
      </c>
      <c r="DX1052" s="81">
        <f t="shared" si="2576"/>
        <v>3.0694325008636985</v>
      </c>
      <c r="DY1052" s="81">
        <f t="shared" si="2576"/>
        <v>3.0937735674341451</v>
      </c>
      <c r="DZ1052" s="81">
        <f t="shared" si="2576"/>
        <v>3.1178364310678939</v>
      </c>
      <c r="EA1052" s="81">
        <f t="shared" si="2576"/>
        <v>3.1423580155492332</v>
      </c>
      <c r="EB1052" s="81">
        <f t="shared" si="2576"/>
        <v>3.1673462077128769</v>
      </c>
      <c r="EC1052" s="81">
        <f t="shared" si="2576"/>
        <v>3.1925331072626673</v>
      </c>
      <c r="ED1052" s="81">
        <f t="shared" si="2576"/>
        <v>3.2173641064071852</v>
      </c>
      <c r="EE1052" s="81">
        <f t="shared" si="2576"/>
        <v>3.2426684697010195</v>
      </c>
      <c r="EF1052" s="81">
        <f t="shared" si="2576"/>
        <v>3.2684543357426756</v>
      </c>
      <c r="EG1052" s="81">
        <f t="shared" si="2576"/>
        <v>3.2944452523140826</v>
      </c>
      <c r="EH1052" s="81">
        <f t="shared" si="2576"/>
        <v>3.3200689074159753</v>
      </c>
      <c r="EI1052" s="81">
        <f t="shared" si="2576"/>
        <v>3.3461810374128604</v>
      </c>
      <c r="EJ1052" s="81">
        <f t="shared" si="2576"/>
        <v>3.3727900407038489</v>
      </c>
      <c r="EK1052" s="81">
        <f t="shared" si="2576"/>
        <v>3.399610640154227</v>
      </c>
      <c r="EL1052" s="81">
        <f t="shared" si="2576"/>
        <v>3.4262747339374897</v>
      </c>
      <c r="EM1052" s="81">
        <f t="shared" si="2576"/>
        <v>3.4531479616400564</v>
      </c>
      <c r="EN1052" s="81">
        <f t="shared" si="2576"/>
        <v>3.4805319501748202</v>
      </c>
      <c r="EO1052" s="81">
        <f t="shared" si="2576"/>
        <v>3.5081330979035723</v>
      </c>
      <c r="EP1052" s="81">
        <f t="shared" si="2576"/>
        <v>3.5354187820378207</v>
      </c>
      <c r="EQ1052" s="81">
        <f t="shared" si="2576"/>
        <v>3.5632246250502333</v>
      </c>
      <c r="ER1052" s="81">
        <f t="shared" si="2576"/>
        <v>3.5915595700859027</v>
      </c>
      <c r="ES1052" s="81">
        <f t="shared" si="2576"/>
        <v>3.6201198360582678</v>
      </c>
      <c r="ET1052" s="81">
        <f t="shared" si="2576"/>
        <v>3.6482765346834825</v>
      </c>
      <c r="EU1052" s="81">
        <f t="shared" si="2576"/>
        <v>3.676969996715385</v>
      </c>
      <c r="EV1052" s="81">
        <f t="shared" si="2576"/>
        <v>3.7062094507824344</v>
      </c>
      <c r="EW1052" s="81">
        <f t="shared" si="2576"/>
        <v>3.7356814184884048</v>
      </c>
      <c r="EX1052" s="81">
        <f t="shared" si="2576"/>
        <v>3.7647369361573233</v>
      </c>
      <c r="EY1052" s="81">
        <f t="shared" si="2576"/>
        <v>3.7943463518117491</v>
      </c>
      <c r="EZ1052" s="81">
        <f t="shared" si="2576"/>
        <v>3.8245191886767174</v>
      </c>
      <c r="FA1052" s="81">
        <f t="shared" si="2576"/>
        <v>3.8549319614885045</v>
      </c>
      <c r="FB1052" s="81">
        <f t="shared" si="2576"/>
        <v>3.8851672673012203</v>
      </c>
      <c r="FC1052" s="81">
        <f t="shared" si="2576"/>
        <v>3.9156397170445483</v>
      </c>
      <c r="FD1052" s="81">
        <f t="shared" si="2576"/>
        <v>3.9466913355413378</v>
      </c>
      <c r="FE1052" s="81">
        <f t="shared" si="2576"/>
        <v>3.9779891980955346</v>
      </c>
      <c r="FF1052" s="81">
        <f t="shared" ref="FF1052:FR1052" si="2577">IF(FF1025=1,1,FE1052/(1-FF1050))</f>
        <v>3.9779891980955346</v>
      </c>
      <c r="FG1052" s="81">
        <f t="shared" si="2577"/>
        <v>3.9779891980955346</v>
      </c>
      <c r="FH1052" s="81">
        <f t="shared" si="2577"/>
        <v>3.9779891980955346</v>
      </c>
      <c r="FI1052" s="81">
        <f t="shared" si="2577"/>
        <v>3.9779891980955346</v>
      </c>
      <c r="FJ1052" s="81">
        <f t="shared" si="2577"/>
        <v>3.9779891980955346</v>
      </c>
      <c r="FK1052" s="81">
        <f t="shared" si="2577"/>
        <v>3.9779891980955346</v>
      </c>
      <c r="FL1052" s="81">
        <f t="shared" si="2577"/>
        <v>3.9779891980955346</v>
      </c>
      <c r="FM1052" s="81">
        <f t="shared" si="2577"/>
        <v>3.9779891980955346</v>
      </c>
      <c r="FN1052" s="81">
        <f t="shared" si="2577"/>
        <v>3.9779891980955346</v>
      </c>
      <c r="FO1052" s="81">
        <f t="shared" si="2577"/>
        <v>3.9779891980955346</v>
      </c>
      <c r="FP1052" s="81">
        <f t="shared" si="2577"/>
        <v>3.9779891980955346</v>
      </c>
      <c r="FQ1052" s="81">
        <f t="shared" si="2577"/>
        <v>3.9779891980955346</v>
      </c>
      <c r="FR1052" s="81">
        <f t="shared" si="2577"/>
        <v>3.9779891980955346</v>
      </c>
    </row>
    <row r="1053" spans="3:174">
      <c r="F1053" s="39" t="s">
        <v>521</v>
      </c>
    </row>
    <row r="1054" spans="3:174">
      <c r="C1054" t="s">
        <v>499</v>
      </c>
      <c r="D1054" s="144" t="s">
        <v>974</v>
      </c>
      <c r="F1054" s="199">
        <f>I1054</f>
        <v>398248.92674667516</v>
      </c>
      <c r="I1054" s="272">
        <f>SUM(J1054:FR1054)</f>
        <v>398248.92674667516</v>
      </c>
      <c r="J1054" s="18">
        <f t="shared" ref="J1054:AO1054" si="2578">IFERROR(J1041/J1052,0)</f>
        <v>0</v>
      </c>
      <c r="K1054" s="18">
        <f t="shared" si="2578"/>
        <v>0</v>
      </c>
      <c r="L1054" s="18">
        <f t="shared" si="2578"/>
        <v>0</v>
      </c>
      <c r="M1054" s="18">
        <f t="shared" si="2578"/>
        <v>0</v>
      </c>
      <c r="N1054" s="18">
        <f t="shared" si="2578"/>
        <v>0</v>
      </c>
      <c r="O1054" s="18">
        <f t="shared" si="2578"/>
        <v>0</v>
      </c>
      <c r="P1054" s="18">
        <f t="shared" si="2578"/>
        <v>0</v>
      </c>
      <c r="Q1054" s="18">
        <f t="shared" si="2578"/>
        <v>0</v>
      </c>
      <c r="R1054" s="18">
        <f t="shared" si="2578"/>
        <v>0</v>
      </c>
      <c r="S1054" s="18">
        <f t="shared" si="2578"/>
        <v>0</v>
      </c>
      <c r="T1054" s="18">
        <f t="shared" si="2578"/>
        <v>0</v>
      </c>
      <c r="U1054" s="18">
        <f t="shared" si="2578"/>
        <v>0</v>
      </c>
      <c r="V1054" s="18">
        <f t="shared" si="2578"/>
        <v>0</v>
      </c>
      <c r="W1054" s="18">
        <f t="shared" si="2578"/>
        <v>0</v>
      </c>
      <c r="X1054" s="18">
        <f t="shared" si="2578"/>
        <v>0</v>
      </c>
      <c r="Y1054" s="18">
        <f t="shared" si="2578"/>
        <v>0</v>
      </c>
      <c r="Z1054" s="18">
        <f t="shared" si="2578"/>
        <v>0</v>
      </c>
      <c r="AA1054" s="18">
        <f t="shared" si="2578"/>
        <v>0</v>
      </c>
      <c r="AB1054" s="18">
        <f t="shared" si="2578"/>
        <v>0</v>
      </c>
      <c r="AC1054" s="18">
        <f t="shared" si="2578"/>
        <v>0</v>
      </c>
      <c r="AD1054" s="18">
        <f t="shared" si="2578"/>
        <v>0</v>
      </c>
      <c r="AE1054" s="18">
        <f t="shared" si="2578"/>
        <v>0</v>
      </c>
      <c r="AF1054" s="18">
        <f>IFERROR(AF1041/AF1052,0)</f>
        <v>0</v>
      </c>
      <c r="AG1054" s="18">
        <f>IFERROR(AG1041/AG1052,0)</f>
        <v>12174.203573138133</v>
      </c>
      <c r="AH1054" s="18">
        <f t="shared" si="2578"/>
        <v>11071.663678325131</v>
      </c>
      <c r="AI1054" s="18">
        <f t="shared" si="2578"/>
        <v>6784.6422592482713</v>
      </c>
      <c r="AJ1054" s="18">
        <f t="shared" si="2578"/>
        <v>5178.3972734511226</v>
      </c>
      <c r="AK1054" s="18">
        <f t="shared" si="2578"/>
        <v>11708.648156581214</v>
      </c>
      <c r="AL1054" s="18">
        <f t="shared" si="2578"/>
        <v>10764.236017234582</v>
      </c>
      <c r="AM1054" s="18">
        <f t="shared" si="2578"/>
        <v>6617.1986774336401</v>
      </c>
      <c r="AN1054" s="18">
        <f t="shared" si="2578"/>
        <v>4846.8815611506052</v>
      </c>
      <c r="AO1054" s="18">
        <f t="shared" si="2578"/>
        <v>11018.400363463708</v>
      </c>
      <c r="AP1054" s="18">
        <f t="shared" ref="AP1054:BU1054" si="2579">IFERROR(AP1041/AP1052,0)</f>
        <v>10179.104358481767</v>
      </c>
      <c r="AQ1054" s="18">
        <f t="shared" si="2579"/>
        <v>6226.551624700136</v>
      </c>
      <c r="AR1054" s="18">
        <f t="shared" si="2579"/>
        <v>4557.4354635661357</v>
      </c>
      <c r="AS1054" s="18">
        <f t="shared" si="2579"/>
        <v>10430.87203386271</v>
      </c>
      <c r="AT1054" s="18">
        <f t="shared" si="2579"/>
        <v>9503.005097446834</v>
      </c>
      <c r="AU1054" s="18">
        <f t="shared" si="2579"/>
        <v>5752.6058923038381</v>
      </c>
      <c r="AV1054" s="18">
        <f t="shared" si="2579"/>
        <v>4197.762949491037</v>
      </c>
      <c r="AW1054" s="18">
        <f t="shared" si="2579"/>
        <v>9794.5594767802704</v>
      </c>
      <c r="AX1054" s="18">
        <f t="shared" si="2579"/>
        <v>8987.1569816358406</v>
      </c>
      <c r="AY1054" s="18">
        <f t="shared" si="2579"/>
        <v>5449.3288639766533</v>
      </c>
      <c r="AZ1054" s="18">
        <f t="shared" si="2579"/>
        <v>3944.5027716091536</v>
      </c>
      <c r="BA1054" s="18">
        <f t="shared" si="2579"/>
        <v>9265.6029104182417</v>
      </c>
      <c r="BB1054" s="18">
        <f t="shared" si="2579"/>
        <v>8496.7426809205408</v>
      </c>
      <c r="BC1054" s="18">
        <f t="shared" si="2579"/>
        <v>5137.4645107004426</v>
      </c>
      <c r="BD1054" s="18">
        <f t="shared" si="2579"/>
        <v>3708.5329979382777</v>
      </c>
      <c r="BE1054" s="18">
        <f t="shared" si="2579"/>
        <v>8767.2682375101977</v>
      </c>
      <c r="BF1054" s="18">
        <f t="shared" si="2579"/>
        <v>8024.026659744336</v>
      </c>
      <c r="BG1054" s="18">
        <f t="shared" si="2579"/>
        <v>4842.3657649865245</v>
      </c>
      <c r="BH1054" s="18">
        <f t="shared" si="2579"/>
        <v>3486.6927743517836</v>
      </c>
      <c r="BI1054" s="18">
        <f t="shared" si="2579"/>
        <v>8295.9439338359516</v>
      </c>
      <c r="BJ1054" s="18">
        <f t="shared" si="2579"/>
        <v>7539.8997229911947</v>
      </c>
      <c r="BK1054" s="18">
        <f t="shared" si="2579"/>
        <v>4567.3320753673643</v>
      </c>
      <c r="BL1054" s="18">
        <f t="shared" si="2579"/>
        <v>3279.1106017238058</v>
      </c>
      <c r="BM1054" s="18">
        <f t="shared" si="2579"/>
        <v>7851.0874502299148</v>
      </c>
      <c r="BN1054" s="18">
        <f t="shared" si="2579"/>
        <v>8250.7560113325508</v>
      </c>
      <c r="BO1054" s="18">
        <f t="shared" si="2579"/>
        <v>5212.3509552864025</v>
      </c>
      <c r="BP1054" s="18">
        <f t="shared" si="2579"/>
        <v>3769.4711425694636</v>
      </c>
      <c r="BQ1054" s="18">
        <f t="shared" si="2579"/>
        <v>8445.4175664306531</v>
      </c>
      <c r="BR1054" s="18">
        <f t="shared" si="2579"/>
        <v>8640.420101759637</v>
      </c>
      <c r="BS1054" s="18">
        <f t="shared" si="2579"/>
        <v>5092.6303590256557</v>
      </c>
      <c r="BT1054" s="18">
        <f t="shared" si="2579"/>
        <v>3685.2103284784807</v>
      </c>
      <c r="BU1054" s="18">
        <f t="shared" si="2579"/>
        <v>8180.1195947426058</v>
      </c>
      <c r="BV1054" s="18">
        <f t="shared" ref="BV1054:DA1054" si="2580">IFERROR(BV1041/BV1052,0)</f>
        <v>8519.727711858046</v>
      </c>
      <c r="BW1054" s="18">
        <f t="shared" si="2580"/>
        <v>4978.963790237226</v>
      </c>
      <c r="BX1054" s="18">
        <f t="shared" si="2580"/>
        <v>3604.9746154384925</v>
      </c>
      <c r="BY1054" s="18">
        <f t="shared" si="2580"/>
        <v>7922.1191804273958</v>
      </c>
      <c r="BZ1054" s="18">
        <f t="shared" si="2580"/>
        <v>8384.4075332213652</v>
      </c>
      <c r="CA1054" s="18">
        <f t="shared" si="2580"/>
        <v>4857.7354724161842</v>
      </c>
      <c r="CB1054" s="18">
        <f t="shared" si="2580"/>
        <v>3529.4960776751609</v>
      </c>
      <c r="CC1054" s="18">
        <f t="shared" si="2580"/>
        <v>7673.4291422106407</v>
      </c>
      <c r="CD1054" s="18">
        <f t="shared" si="2580"/>
        <v>8045.7078707752898</v>
      </c>
      <c r="CE1054" s="18">
        <f t="shared" si="2580"/>
        <v>4720.9659069330046</v>
      </c>
      <c r="CF1054" s="18">
        <f t="shared" si="2580"/>
        <v>3449.4904062295041</v>
      </c>
      <c r="CG1054" s="18">
        <f t="shared" si="2580"/>
        <v>6794.8404837297339</v>
      </c>
      <c r="CH1054" s="18">
        <f t="shared" si="2580"/>
        <v>2539.6904810304327</v>
      </c>
      <c r="CI1054" s="18">
        <f t="shared" si="2580"/>
        <v>1403.897575596272</v>
      </c>
      <c r="CJ1054" s="18">
        <f t="shared" si="2580"/>
        <v>1006.4881716328947</v>
      </c>
      <c r="CK1054" s="18">
        <f t="shared" si="2580"/>
        <v>2430.1901511213055</v>
      </c>
      <c r="CL1054" s="18">
        <f t="shared" si="2580"/>
        <v>2260.1879927591954</v>
      </c>
      <c r="CM1054" s="18">
        <f t="shared" si="2580"/>
        <v>1383.5434821449894</v>
      </c>
      <c r="CN1054" s="18">
        <f t="shared" si="2580"/>
        <v>977.18353852370626</v>
      </c>
      <c r="CO1054" s="18">
        <f t="shared" si="2580"/>
        <v>2364.1950395979829</v>
      </c>
      <c r="CP1054" s="18">
        <f t="shared" si="2580"/>
        <v>2156.4707267129984</v>
      </c>
      <c r="CQ1054" s="18">
        <f t="shared" si="2580"/>
        <v>1315.1435148611824</v>
      </c>
      <c r="CR1054" s="18">
        <f t="shared" si="2580"/>
        <v>942.72732596874471</v>
      </c>
      <c r="CS1054" s="18">
        <f t="shared" si="2580"/>
        <v>2288.2863797004479</v>
      </c>
      <c r="CT1054" s="18">
        <f t="shared" si="2580"/>
        <v>2178.1697905464675</v>
      </c>
      <c r="CU1054" s="18">
        <f t="shared" si="2580"/>
        <v>1333.8061899024829</v>
      </c>
      <c r="CV1054" s="18">
        <f t="shared" si="2580"/>
        <v>955.96020067138261</v>
      </c>
      <c r="CW1054" s="18">
        <f t="shared" si="2580"/>
        <v>2306.4309949098647</v>
      </c>
      <c r="CX1054" s="18">
        <f t="shared" si="2580"/>
        <v>2052.242746422779</v>
      </c>
      <c r="CY1054" s="18">
        <f t="shared" si="2580"/>
        <v>1250.813584782499</v>
      </c>
      <c r="CZ1054" s="18">
        <f t="shared" si="2580"/>
        <v>896.03721441277173</v>
      </c>
      <c r="DA1054" s="18">
        <f t="shared" si="2580"/>
        <v>0</v>
      </c>
      <c r="DB1054" s="18">
        <f t="shared" ref="DB1054:EG1054" si="2581">IFERROR(DB1041/DB1052,0)</f>
        <v>0</v>
      </c>
      <c r="DC1054" s="18">
        <f t="shared" si="2581"/>
        <v>0</v>
      </c>
      <c r="DD1054" s="18">
        <f t="shared" si="2581"/>
        <v>0</v>
      </c>
      <c r="DE1054" s="18">
        <f t="shared" si="2581"/>
        <v>0</v>
      </c>
      <c r="DF1054" s="18">
        <f t="shared" si="2581"/>
        <v>0</v>
      </c>
      <c r="DG1054" s="18">
        <f t="shared" si="2581"/>
        <v>0</v>
      </c>
      <c r="DH1054" s="18">
        <f t="shared" si="2581"/>
        <v>0</v>
      </c>
      <c r="DI1054" s="18">
        <f t="shared" si="2581"/>
        <v>0</v>
      </c>
      <c r="DJ1054" s="18">
        <f t="shared" si="2581"/>
        <v>0</v>
      </c>
      <c r="DK1054" s="18">
        <f t="shared" si="2581"/>
        <v>0</v>
      </c>
      <c r="DL1054" s="18">
        <f t="shared" si="2581"/>
        <v>0</v>
      </c>
      <c r="DM1054" s="18">
        <f t="shared" si="2581"/>
        <v>0</v>
      </c>
      <c r="DN1054" s="18">
        <f t="shared" si="2581"/>
        <v>0</v>
      </c>
      <c r="DO1054" s="18">
        <f t="shared" si="2581"/>
        <v>0</v>
      </c>
      <c r="DP1054" s="18">
        <f t="shared" si="2581"/>
        <v>0</v>
      </c>
      <c r="DQ1054" s="18">
        <f t="shared" si="2581"/>
        <v>0</v>
      </c>
      <c r="DR1054" s="18">
        <f t="shared" si="2581"/>
        <v>0</v>
      </c>
      <c r="DS1054" s="18">
        <f t="shared" si="2581"/>
        <v>0</v>
      </c>
      <c r="DT1054" s="18">
        <f t="shared" si="2581"/>
        <v>0</v>
      </c>
      <c r="DU1054" s="18">
        <f t="shared" si="2581"/>
        <v>0</v>
      </c>
      <c r="DV1054" s="18">
        <f t="shared" si="2581"/>
        <v>0</v>
      </c>
      <c r="DW1054" s="18">
        <f t="shared" si="2581"/>
        <v>0</v>
      </c>
      <c r="DX1054" s="18">
        <f t="shared" si="2581"/>
        <v>0</v>
      </c>
      <c r="DY1054" s="18">
        <f t="shared" si="2581"/>
        <v>0</v>
      </c>
      <c r="DZ1054" s="18">
        <f t="shared" si="2581"/>
        <v>0</v>
      </c>
      <c r="EA1054" s="18">
        <f t="shared" si="2581"/>
        <v>0</v>
      </c>
      <c r="EB1054" s="18">
        <f t="shared" si="2581"/>
        <v>0</v>
      </c>
      <c r="EC1054" s="18">
        <f t="shared" si="2581"/>
        <v>0</v>
      </c>
      <c r="ED1054" s="18">
        <f t="shared" si="2581"/>
        <v>0</v>
      </c>
      <c r="EE1054" s="18">
        <f t="shared" si="2581"/>
        <v>0</v>
      </c>
      <c r="EF1054" s="18">
        <f t="shared" si="2581"/>
        <v>0</v>
      </c>
      <c r="EG1054" s="18">
        <f t="shared" si="2581"/>
        <v>0</v>
      </c>
      <c r="EH1054" s="18">
        <f t="shared" ref="EH1054:FR1054" si="2582">IFERROR(EH1041/EH1052,0)</f>
        <v>0</v>
      </c>
      <c r="EI1054" s="18">
        <f t="shared" si="2582"/>
        <v>0</v>
      </c>
      <c r="EJ1054" s="18">
        <f t="shared" si="2582"/>
        <v>0</v>
      </c>
      <c r="EK1054" s="18">
        <f t="shared" si="2582"/>
        <v>0</v>
      </c>
      <c r="EL1054" s="18">
        <f t="shared" si="2582"/>
        <v>0</v>
      </c>
      <c r="EM1054" s="18">
        <f t="shared" si="2582"/>
        <v>0</v>
      </c>
      <c r="EN1054" s="18">
        <f t="shared" si="2582"/>
        <v>0</v>
      </c>
      <c r="EO1054" s="18">
        <f t="shared" si="2582"/>
        <v>0</v>
      </c>
      <c r="EP1054" s="18">
        <f t="shared" si="2582"/>
        <v>0</v>
      </c>
      <c r="EQ1054" s="18">
        <f t="shared" si="2582"/>
        <v>0</v>
      </c>
      <c r="ER1054" s="18">
        <f t="shared" si="2582"/>
        <v>0</v>
      </c>
      <c r="ES1054" s="18">
        <f t="shared" si="2582"/>
        <v>0</v>
      </c>
      <c r="ET1054" s="18">
        <f t="shared" si="2582"/>
        <v>0</v>
      </c>
      <c r="EU1054" s="18">
        <f t="shared" si="2582"/>
        <v>0</v>
      </c>
      <c r="EV1054" s="18">
        <f t="shared" si="2582"/>
        <v>0</v>
      </c>
      <c r="EW1054" s="18">
        <f t="shared" si="2582"/>
        <v>0</v>
      </c>
      <c r="EX1054" s="18">
        <f t="shared" si="2582"/>
        <v>0</v>
      </c>
      <c r="EY1054" s="18">
        <f t="shared" si="2582"/>
        <v>0</v>
      </c>
      <c r="EZ1054" s="18">
        <f t="shared" si="2582"/>
        <v>0</v>
      </c>
      <c r="FA1054" s="18">
        <f t="shared" si="2582"/>
        <v>0</v>
      </c>
      <c r="FB1054" s="18">
        <f t="shared" si="2582"/>
        <v>0</v>
      </c>
      <c r="FC1054" s="18">
        <f t="shared" si="2582"/>
        <v>0</v>
      </c>
      <c r="FD1054" s="18">
        <f t="shared" si="2582"/>
        <v>0</v>
      </c>
      <c r="FE1054" s="18">
        <f t="shared" si="2582"/>
        <v>0</v>
      </c>
      <c r="FF1054" s="18">
        <f t="shared" si="2582"/>
        <v>0</v>
      </c>
      <c r="FG1054" s="18">
        <f t="shared" si="2582"/>
        <v>0</v>
      </c>
      <c r="FH1054" s="18">
        <f t="shared" si="2582"/>
        <v>0</v>
      </c>
      <c r="FI1054" s="18">
        <f t="shared" si="2582"/>
        <v>0</v>
      </c>
      <c r="FJ1054" s="18">
        <f t="shared" si="2582"/>
        <v>0</v>
      </c>
      <c r="FK1054" s="18">
        <f t="shared" si="2582"/>
        <v>0</v>
      </c>
      <c r="FL1054" s="18">
        <f t="shared" si="2582"/>
        <v>0</v>
      </c>
      <c r="FM1054" s="18">
        <f t="shared" si="2582"/>
        <v>0</v>
      </c>
      <c r="FN1054" s="18">
        <f t="shared" si="2582"/>
        <v>0</v>
      </c>
      <c r="FO1054" s="18">
        <f t="shared" si="2582"/>
        <v>0</v>
      </c>
      <c r="FP1054" s="18">
        <f t="shared" si="2582"/>
        <v>0</v>
      </c>
      <c r="FQ1054" s="18">
        <f t="shared" si="2582"/>
        <v>0</v>
      </c>
      <c r="FR1054" s="18">
        <f t="shared" si="2582"/>
        <v>0</v>
      </c>
    </row>
    <row r="1055" spans="3:174"/>
    <row r="1056" spans="3:174">
      <c r="C1056" t="s">
        <v>920</v>
      </c>
      <c r="D1056" s="144" t="s">
        <v>974</v>
      </c>
      <c r="I1056" s="272">
        <f>SUM(J1056:FR1056)</f>
        <v>191629.72908645001</v>
      </c>
      <c r="J1056" s="18">
        <f>J1050 * J1059</f>
        <v>0</v>
      </c>
      <c r="K1056" s="18">
        <f t="shared" ref="K1056:BV1056" si="2583">K1050 * K1059</f>
        <v>0</v>
      </c>
      <c r="L1056" s="18">
        <f t="shared" si="2583"/>
        <v>0</v>
      </c>
      <c r="M1056" s="18">
        <f t="shared" si="2583"/>
        <v>0</v>
      </c>
      <c r="N1056" s="18">
        <f t="shared" si="2583"/>
        <v>0</v>
      </c>
      <c r="O1056" s="18">
        <f t="shared" si="2583"/>
        <v>0</v>
      </c>
      <c r="P1056" s="18">
        <f t="shared" si="2583"/>
        <v>0</v>
      </c>
      <c r="Q1056" s="18">
        <f t="shared" si="2583"/>
        <v>0</v>
      </c>
      <c r="R1056" s="18">
        <f t="shared" si="2583"/>
        <v>0</v>
      </c>
      <c r="S1056" s="18">
        <f t="shared" si="2583"/>
        <v>0</v>
      </c>
      <c r="T1056" s="18">
        <f t="shared" si="2583"/>
        <v>0</v>
      </c>
      <c r="U1056" s="18">
        <f t="shared" si="2583"/>
        <v>0</v>
      </c>
      <c r="V1056" s="18">
        <f t="shared" si="2583"/>
        <v>0</v>
      </c>
      <c r="W1056" s="18">
        <f t="shared" si="2583"/>
        <v>0</v>
      </c>
      <c r="X1056" s="18">
        <f t="shared" si="2583"/>
        <v>0</v>
      </c>
      <c r="Y1056" s="18">
        <f t="shared" si="2583"/>
        <v>0</v>
      </c>
      <c r="Z1056" s="18">
        <f t="shared" si="2583"/>
        <v>0</v>
      </c>
      <c r="AA1056" s="18">
        <f t="shared" si="2583"/>
        <v>0</v>
      </c>
      <c r="AB1056" s="18">
        <f t="shared" si="2583"/>
        <v>0</v>
      </c>
      <c r="AC1056" s="18">
        <f t="shared" si="2583"/>
        <v>0</v>
      </c>
      <c r="AD1056" s="18">
        <f t="shared" si="2583"/>
        <v>0</v>
      </c>
      <c r="AE1056" s="18">
        <f t="shared" si="2583"/>
        <v>0</v>
      </c>
      <c r="AF1056" s="18">
        <f t="shared" si="2583"/>
        <v>0</v>
      </c>
      <c r="AG1056" s="18">
        <f>AG1050 * AG1059</f>
        <v>5848.7098528853921</v>
      </c>
      <c r="AH1056" s="18">
        <f t="shared" si="2583"/>
        <v>5522.7569264226922</v>
      </c>
      <c r="AI1056" s="18">
        <f t="shared" si="2583"/>
        <v>5500.3807565675143</v>
      </c>
      <c r="AJ1056" s="18">
        <f t="shared" si="2583"/>
        <v>5537.9849072638481</v>
      </c>
      <c r="AK1056" s="18">
        <f t="shared" si="2583"/>
        <v>5538.7212103299398</v>
      </c>
      <c r="AL1056" s="18">
        <f t="shared" si="2583"/>
        <v>5318.9398591810577</v>
      </c>
      <c r="AM1056" s="18">
        <f t="shared" si="2583"/>
        <v>5286.5417157560523</v>
      </c>
      <c r="AN1056" s="18">
        <f t="shared" si="2583"/>
        <v>5315.3309625082538</v>
      </c>
      <c r="AO1056" s="18">
        <f t="shared" si="2583"/>
        <v>5313.5335018943624</v>
      </c>
      <c r="AP1056" s="18">
        <f t="shared" si="2583"/>
        <v>4572.393561916344</v>
      </c>
      <c r="AQ1056" s="18">
        <f t="shared" si="2583"/>
        <v>4531.5199191504325</v>
      </c>
      <c r="AR1056" s="18">
        <f t="shared" si="2583"/>
        <v>4545.8470907367791</v>
      </c>
      <c r="AS1056" s="18">
        <f t="shared" si="2583"/>
        <v>4534.8759335089471</v>
      </c>
      <c r="AT1056" s="18">
        <f t="shared" si="2583"/>
        <v>4371.6310202481563</v>
      </c>
      <c r="AU1056" s="18">
        <f t="shared" si="2583"/>
        <v>4280.165532805876</v>
      </c>
      <c r="AV1056" s="18">
        <f t="shared" si="2583"/>
        <v>4291.1277203081709</v>
      </c>
      <c r="AW1056" s="18">
        <f t="shared" si="2583"/>
        <v>4278.994218508009</v>
      </c>
      <c r="AX1056" s="18">
        <f t="shared" si="2583"/>
        <v>4095.128715264842</v>
      </c>
      <c r="AY1056" s="18">
        <f t="shared" si="2583"/>
        <v>4046.0091216537771</v>
      </c>
      <c r="AZ1056" s="18">
        <f t="shared" si="2583"/>
        <v>4051.5092485149798</v>
      </c>
      <c r="BA1056" s="18">
        <f t="shared" si="2583"/>
        <v>4036.9596672823786</v>
      </c>
      <c r="BB1056" s="18">
        <f t="shared" si="2583"/>
        <v>3844.4325854260883</v>
      </c>
      <c r="BC1056" s="18">
        <f t="shared" si="2583"/>
        <v>3789.9784553113086</v>
      </c>
      <c r="BD1056" s="18">
        <f t="shared" si="2583"/>
        <v>3790.0184669821779</v>
      </c>
      <c r="BE1056" s="18">
        <f t="shared" si="2583"/>
        <v>3772.7573640975838</v>
      </c>
      <c r="BF1056" s="18">
        <f t="shared" si="2583"/>
        <v>3583.1998666985282</v>
      </c>
      <c r="BG1056" s="18">
        <f t="shared" si="2583"/>
        <v>3523.3207860323032</v>
      </c>
      <c r="BH1056" s="18">
        <f t="shared" si="2583"/>
        <v>3517.6617625235967</v>
      </c>
      <c r="BI1056" s="18">
        <f t="shared" si="2583"/>
        <v>3497.5416880794678</v>
      </c>
      <c r="BJ1056" s="18">
        <f t="shared" si="2583"/>
        <v>3338.690254814217</v>
      </c>
      <c r="BK1056" s="18">
        <f t="shared" si="2583"/>
        <v>3237.6663017383567</v>
      </c>
      <c r="BL1056" s="18">
        <f t="shared" si="2583"/>
        <v>3225.9111401961723</v>
      </c>
      <c r="BM1056" s="18">
        <f t="shared" si="2583"/>
        <v>3202.716347064958</v>
      </c>
      <c r="BN1056" s="18">
        <f t="shared" si="2583"/>
        <v>3028.0241766457261</v>
      </c>
      <c r="BO1056" s="18">
        <f t="shared" si="2583"/>
        <v>2934.4863459973867</v>
      </c>
      <c r="BP1056" s="18">
        <f t="shared" si="2583"/>
        <v>2897.3402404397702</v>
      </c>
      <c r="BQ1056" s="18">
        <f t="shared" si="2583"/>
        <v>2856.1629078071533</v>
      </c>
      <c r="BR1056" s="18">
        <f t="shared" si="2583"/>
        <v>2655.5795510428588</v>
      </c>
      <c r="BS1056" s="18">
        <f t="shared" si="2583"/>
        <v>2536.097901327063</v>
      </c>
      <c r="BT1056" s="18">
        <f t="shared" si="2583"/>
        <v>2486.3310134683406</v>
      </c>
      <c r="BU1056" s="18">
        <f t="shared" si="2583"/>
        <v>2437.5231780418871</v>
      </c>
      <c r="BV1056" s="18">
        <f t="shared" si="2583"/>
        <v>2237.2684290619541</v>
      </c>
      <c r="BW1056" s="18">
        <f t="shared" ref="BW1056:EH1056" si="2584">BW1050 * BW1059</f>
        <v>2100.7854043832367</v>
      </c>
      <c r="BX1056" s="18">
        <f t="shared" si="2584"/>
        <v>2037.3500430294923</v>
      </c>
      <c r="BY1056" s="18">
        <f t="shared" si="2584"/>
        <v>1980.30296939095</v>
      </c>
      <c r="BZ1056" s="18">
        <f t="shared" si="2584"/>
        <v>1795.5480992669063</v>
      </c>
      <c r="CA1056" s="18">
        <f t="shared" si="2584"/>
        <v>1622.1226634670957</v>
      </c>
      <c r="CB1056" s="18">
        <f t="shared" si="2584"/>
        <v>1544.3821795568545</v>
      </c>
      <c r="CC1056" s="18">
        <f t="shared" si="2584"/>
        <v>1478.5578779939533</v>
      </c>
      <c r="CD1056" s="18">
        <f t="shared" si="2584"/>
        <v>1283.8403256049862</v>
      </c>
      <c r="CE1056" s="18">
        <f t="shared" si="2584"/>
        <v>1115.6237924653226</v>
      </c>
      <c r="CF1056" s="18">
        <f t="shared" si="2584"/>
        <v>1022.7885785006905</v>
      </c>
      <c r="CG1056" s="18">
        <f t="shared" si="2584"/>
        <v>947.53919029482847</v>
      </c>
      <c r="CH1056" s="18">
        <f t="shared" si="2584"/>
        <v>766.2036291749622</v>
      </c>
      <c r="CI1056" s="18">
        <f t="shared" si="2584"/>
        <v>718.40496804152735</v>
      </c>
      <c r="CJ1056" s="18">
        <f t="shared" si="2584"/>
        <v>698.16312672198387</v>
      </c>
      <c r="CK1056" s="18">
        <f t="shared" si="2584"/>
        <v>680.00780609282026</v>
      </c>
      <c r="CL1056" s="18">
        <f t="shared" si="2584"/>
        <v>608.77871458213076</v>
      </c>
      <c r="CM1056" s="18">
        <f t="shared" si="2584"/>
        <v>561.37569023529522</v>
      </c>
      <c r="CN1056" s="18">
        <f t="shared" si="2584"/>
        <v>535.96604752131327</v>
      </c>
      <c r="CO1056" s="18">
        <f t="shared" si="2584"/>
        <v>515.10647287761037</v>
      </c>
      <c r="CP1056" s="18">
        <f t="shared" si="2584"/>
        <v>447.4945938060435</v>
      </c>
      <c r="CQ1056" s="18">
        <f t="shared" si="2584"/>
        <v>391.12316657575252</v>
      </c>
      <c r="CR1056" s="18">
        <f t="shared" si="2584"/>
        <v>361.69467830070789</v>
      </c>
      <c r="CS1056" s="18">
        <f t="shared" si="2584"/>
        <v>338.20433535533402</v>
      </c>
      <c r="CT1056" s="18">
        <f t="shared" si="2584"/>
        <v>268.12393641514694</v>
      </c>
      <c r="CU1056" s="18">
        <f t="shared" si="2584"/>
        <v>208.332153433299</v>
      </c>
      <c r="CV1056" s="18">
        <f t="shared" si="2584"/>
        <v>171.80109068557175</v>
      </c>
      <c r="CW1056" s="18">
        <f t="shared" si="2584"/>
        <v>143.87885480777825</v>
      </c>
      <c r="CX1056" s="18">
        <f t="shared" si="2584"/>
        <v>70.49280390032682</v>
      </c>
      <c r="CY1056" s="18">
        <f t="shared" si="2584"/>
        <v>3.9656884633615395</v>
      </c>
      <c r="CZ1056" s="18">
        <f t="shared" si="2584"/>
        <v>0</v>
      </c>
      <c r="DA1056" s="18">
        <f t="shared" si="2584"/>
        <v>0</v>
      </c>
      <c r="DB1056" s="18">
        <f t="shared" si="2584"/>
        <v>0</v>
      </c>
      <c r="DC1056" s="18">
        <f t="shared" si="2584"/>
        <v>0</v>
      </c>
      <c r="DD1056" s="18">
        <f t="shared" si="2584"/>
        <v>0</v>
      </c>
      <c r="DE1056" s="18">
        <f t="shared" si="2584"/>
        <v>0</v>
      </c>
      <c r="DF1056" s="18">
        <f t="shared" si="2584"/>
        <v>0</v>
      </c>
      <c r="DG1056" s="18">
        <f t="shared" si="2584"/>
        <v>0</v>
      </c>
      <c r="DH1056" s="18">
        <f t="shared" si="2584"/>
        <v>0</v>
      </c>
      <c r="DI1056" s="18">
        <f t="shared" si="2584"/>
        <v>0</v>
      </c>
      <c r="DJ1056" s="18">
        <f t="shared" si="2584"/>
        <v>0</v>
      </c>
      <c r="DK1056" s="18">
        <f t="shared" si="2584"/>
        <v>0</v>
      </c>
      <c r="DL1056" s="18">
        <f t="shared" si="2584"/>
        <v>0</v>
      </c>
      <c r="DM1056" s="18">
        <f t="shared" si="2584"/>
        <v>0</v>
      </c>
      <c r="DN1056" s="18">
        <f t="shared" si="2584"/>
        <v>0</v>
      </c>
      <c r="DO1056" s="18">
        <f t="shared" si="2584"/>
        <v>0</v>
      </c>
      <c r="DP1056" s="18">
        <f t="shared" si="2584"/>
        <v>0</v>
      </c>
      <c r="DQ1056" s="18">
        <f t="shared" si="2584"/>
        <v>0</v>
      </c>
      <c r="DR1056" s="18">
        <f t="shared" si="2584"/>
        <v>0</v>
      </c>
      <c r="DS1056" s="18">
        <f t="shared" si="2584"/>
        <v>0</v>
      </c>
      <c r="DT1056" s="18">
        <f t="shared" si="2584"/>
        <v>0</v>
      </c>
      <c r="DU1056" s="18">
        <f t="shared" si="2584"/>
        <v>0</v>
      </c>
      <c r="DV1056" s="18">
        <f t="shared" si="2584"/>
        <v>0</v>
      </c>
      <c r="DW1056" s="18">
        <f t="shared" si="2584"/>
        <v>0</v>
      </c>
      <c r="DX1056" s="18">
        <f t="shared" si="2584"/>
        <v>0</v>
      </c>
      <c r="DY1056" s="18">
        <f t="shared" si="2584"/>
        <v>0</v>
      </c>
      <c r="DZ1056" s="18">
        <f t="shared" si="2584"/>
        <v>0</v>
      </c>
      <c r="EA1056" s="18">
        <f t="shared" si="2584"/>
        <v>0</v>
      </c>
      <c r="EB1056" s="18">
        <f t="shared" si="2584"/>
        <v>0</v>
      </c>
      <c r="EC1056" s="18">
        <f t="shared" si="2584"/>
        <v>0</v>
      </c>
      <c r="ED1056" s="18">
        <f t="shared" si="2584"/>
        <v>0</v>
      </c>
      <c r="EE1056" s="18">
        <f t="shared" si="2584"/>
        <v>0</v>
      </c>
      <c r="EF1056" s="18">
        <f t="shared" si="2584"/>
        <v>0</v>
      </c>
      <c r="EG1056" s="18">
        <f t="shared" si="2584"/>
        <v>0</v>
      </c>
      <c r="EH1056" s="18">
        <f t="shared" si="2584"/>
        <v>0</v>
      </c>
      <c r="EI1056" s="18">
        <f t="shared" ref="EI1056:FR1056" si="2585">EI1050 * EI1059</f>
        <v>0</v>
      </c>
      <c r="EJ1056" s="18">
        <f t="shared" si="2585"/>
        <v>0</v>
      </c>
      <c r="EK1056" s="18">
        <f t="shared" si="2585"/>
        <v>0</v>
      </c>
      <c r="EL1056" s="18">
        <f t="shared" si="2585"/>
        <v>0</v>
      </c>
      <c r="EM1056" s="18">
        <f t="shared" si="2585"/>
        <v>0</v>
      </c>
      <c r="EN1056" s="18">
        <f t="shared" si="2585"/>
        <v>0</v>
      </c>
      <c r="EO1056" s="18">
        <f t="shared" si="2585"/>
        <v>0</v>
      </c>
      <c r="EP1056" s="18">
        <f t="shared" si="2585"/>
        <v>0</v>
      </c>
      <c r="EQ1056" s="18">
        <f t="shared" si="2585"/>
        <v>0</v>
      </c>
      <c r="ER1056" s="18">
        <f t="shared" si="2585"/>
        <v>0</v>
      </c>
      <c r="ES1056" s="18">
        <f t="shared" si="2585"/>
        <v>0</v>
      </c>
      <c r="ET1056" s="18">
        <f t="shared" si="2585"/>
        <v>0</v>
      </c>
      <c r="EU1056" s="18">
        <f t="shared" si="2585"/>
        <v>0</v>
      </c>
      <c r="EV1056" s="18">
        <f t="shared" si="2585"/>
        <v>0</v>
      </c>
      <c r="EW1056" s="18">
        <f t="shared" si="2585"/>
        <v>0</v>
      </c>
      <c r="EX1056" s="18">
        <f t="shared" si="2585"/>
        <v>0</v>
      </c>
      <c r="EY1056" s="18">
        <f t="shared" si="2585"/>
        <v>0</v>
      </c>
      <c r="EZ1056" s="18">
        <f t="shared" si="2585"/>
        <v>0</v>
      </c>
      <c r="FA1056" s="18">
        <f t="shared" si="2585"/>
        <v>0</v>
      </c>
      <c r="FB1056" s="18">
        <f t="shared" si="2585"/>
        <v>0</v>
      </c>
      <c r="FC1056" s="18">
        <f t="shared" si="2585"/>
        <v>0</v>
      </c>
      <c r="FD1056" s="18">
        <f t="shared" si="2585"/>
        <v>0</v>
      </c>
      <c r="FE1056" s="18">
        <f t="shared" si="2585"/>
        <v>0</v>
      </c>
      <c r="FF1056" s="18">
        <f t="shared" si="2585"/>
        <v>0</v>
      </c>
      <c r="FG1056" s="18">
        <f t="shared" si="2585"/>
        <v>0</v>
      </c>
      <c r="FH1056" s="18">
        <f t="shared" si="2585"/>
        <v>0</v>
      </c>
      <c r="FI1056" s="18">
        <f t="shared" si="2585"/>
        <v>0</v>
      </c>
      <c r="FJ1056" s="18">
        <f t="shared" si="2585"/>
        <v>0</v>
      </c>
      <c r="FK1056" s="18">
        <f t="shared" si="2585"/>
        <v>0</v>
      </c>
      <c r="FL1056" s="18">
        <f t="shared" si="2585"/>
        <v>0</v>
      </c>
      <c r="FM1056" s="18">
        <f t="shared" si="2585"/>
        <v>0</v>
      </c>
      <c r="FN1056" s="18">
        <f t="shared" si="2585"/>
        <v>0</v>
      </c>
      <c r="FO1056" s="18">
        <f t="shared" si="2585"/>
        <v>0</v>
      </c>
      <c r="FP1056" s="18">
        <f t="shared" si="2585"/>
        <v>0</v>
      </c>
      <c r="FQ1056" s="18">
        <f t="shared" si="2585"/>
        <v>0</v>
      </c>
      <c r="FR1056" s="18">
        <f t="shared" si="2585"/>
        <v>0</v>
      </c>
    </row>
    <row r="1057" spans="3:174">
      <c r="AG1057" s="18"/>
      <c r="AH1057" s="18"/>
    </row>
    <row r="1058" spans="3:174">
      <c r="C1058" s="30" t="s">
        <v>426</v>
      </c>
      <c r="AG1058" s="18"/>
    </row>
    <row r="1059" spans="3:174">
      <c r="C1059" t="s">
        <v>416</v>
      </c>
      <c r="D1059" s="144" t="s">
        <v>974</v>
      </c>
      <c r="J1059" s="18">
        <f t="shared" ref="J1059:AO1059" si="2586">I1062</f>
        <v>0</v>
      </c>
      <c r="K1059" s="18">
        <f t="shared" si="2586"/>
        <v>0</v>
      </c>
      <c r="L1059" s="18">
        <f t="shared" si="2586"/>
        <v>0</v>
      </c>
      <c r="M1059" s="18">
        <f t="shared" si="2586"/>
        <v>0</v>
      </c>
      <c r="N1059" s="18">
        <f t="shared" si="2586"/>
        <v>0</v>
      </c>
      <c r="O1059" s="18">
        <f t="shared" si="2586"/>
        <v>0</v>
      </c>
      <c r="P1059" s="18">
        <f t="shared" si="2586"/>
        <v>0</v>
      </c>
      <c r="Q1059" s="18">
        <f t="shared" si="2586"/>
        <v>0</v>
      </c>
      <c r="R1059" s="18">
        <f t="shared" si="2586"/>
        <v>0</v>
      </c>
      <c r="S1059" s="18">
        <f t="shared" si="2586"/>
        <v>0</v>
      </c>
      <c r="T1059" s="18">
        <f t="shared" si="2586"/>
        <v>0</v>
      </c>
      <c r="U1059" s="18">
        <f t="shared" si="2586"/>
        <v>0</v>
      </c>
      <c r="V1059" s="18">
        <f t="shared" si="2586"/>
        <v>0</v>
      </c>
      <c r="W1059" s="18">
        <f t="shared" si="2586"/>
        <v>0</v>
      </c>
      <c r="X1059" s="18">
        <f t="shared" si="2586"/>
        <v>0</v>
      </c>
      <c r="Y1059" s="18">
        <f t="shared" si="2586"/>
        <v>0</v>
      </c>
      <c r="Z1059" s="18">
        <f t="shared" si="2586"/>
        <v>0</v>
      </c>
      <c r="AA1059" s="18">
        <f t="shared" si="2586"/>
        <v>0</v>
      </c>
      <c r="AB1059" s="18">
        <f t="shared" si="2586"/>
        <v>0</v>
      </c>
      <c r="AC1059" s="18">
        <f t="shared" si="2586"/>
        <v>0</v>
      </c>
      <c r="AD1059" s="18">
        <f t="shared" si="2586"/>
        <v>0</v>
      </c>
      <c r="AE1059" s="18">
        <f t="shared" si="2586"/>
        <v>0</v>
      </c>
      <c r="AF1059" s="18">
        <f t="shared" si="2586"/>
        <v>0</v>
      </c>
      <c r="AG1059" s="18">
        <f>AF1062</f>
        <v>398248.92674667516</v>
      </c>
      <c r="AH1059" s="18">
        <f t="shared" si="2586"/>
        <v>391741.9769993262</v>
      </c>
      <c r="AI1059" s="18">
        <f t="shared" si="2586"/>
        <v>385867.36809528153</v>
      </c>
      <c r="AJ1059" s="18">
        <f t="shared" si="2586"/>
        <v>384282.52146371827</v>
      </c>
      <c r="AK1059" s="18">
        <f t="shared" si="2586"/>
        <v>384333.61376597936</v>
      </c>
      <c r="AL1059" s="18">
        <f t="shared" si="2586"/>
        <v>377284.75899549841</v>
      </c>
      <c r="AM1059" s="18">
        <f t="shared" si="2586"/>
        <v>370865.95064333221</v>
      </c>
      <c r="AN1059" s="18">
        <f t="shared" si="2586"/>
        <v>368832.49392892013</v>
      </c>
      <c r="AO1059" s="18">
        <f t="shared" si="2586"/>
        <v>368707.7675693318</v>
      </c>
      <c r="AP1059" s="18">
        <f t="shared" ref="AP1059:BU1059" si="2587">AO1062</f>
        <v>361473.60842526873</v>
      </c>
      <c r="AQ1059" s="18">
        <f t="shared" si="2587"/>
        <v>354305.58672105643</v>
      </c>
      <c r="AR1059" s="18">
        <f t="shared" si="2587"/>
        <v>351562.46040319611</v>
      </c>
      <c r="AS1059" s="18">
        <f t="shared" si="2587"/>
        <v>350713.98333137674</v>
      </c>
      <c r="AT1059" s="18">
        <f t="shared" si="2587"/>
        <v>342740.81644513534</v>
      </c>
      <c r="AU1059" s="18">
        <f t="shared" si="2587"/>
        <v>335569.81877920241</v>
      </c>
      <c r="AV1059" s="18">
        <f t="shared" si="2587"/>
        <v>332772.42682277958</v>
      </c>
      <c r="AW1059" s="18">
        <f t="shared" si="2587"/>
        <v>331831.48656113469</v>
      </c>
      <c r="AX1059" s="18">
        <f t="shared" si="2587"/>
        <v>323743.11914049543</v>
      </c>
      <c r="AY1059" s="18">
        <f t="shared" si="2587"/>
        <v>316344.99269619101</v>
      </c>
      <c r="AZ1059" s="18">
        <f t="shared" si="2587"/>
        <v>313331.82382150344</v>
      </c>
      <c r="BA1059" s="18">
        <f t="shared" si="2587"/>
        <v>312206.60194890841</v>
      </c>
      <c r="BB1059" s="18">
        <f t="shared" si="2587"/>
        <v>303924.17017121991</v>
      </c>
      <c r="BC1059" s="18">
        <f t="shared" si="2587"/>
        <v>296326.74339451781</v>
      </c>
      <c r="BD1059" s="18">
        <f t="shared" si="2587"/>
        <v>293108.89491662319</v>
      </c>
      <c r="BE1059" s="18">
        <f t="shared" si="2587"/>
        <v>291773.97192465846</v>
      </c>
      <c r="BF1059" s="18">
        <f t="shared" si="2587"/>
        <v>283272.24417261488</v>
      </c>
      <c r="BG1059" s="18">
        <f t="shared" si="2587"/>
        <v>275477.6014613008</v>
      </c>
      <c r="BH1059" s="18">
        <f t="shared" si="2587"/>
        <v>272045.62745171471</v>
      </c>
      <c r="BI1059" s="18">
        <f t="shared" si="2587"/>
        <v>270489.59999767051</v>
      </c>
      <c r="BJ1059" s="18">
        <f t="shared" si="2587"/>
        <v>261757.09214532131</v>
      </c>
      <c r="BK1059" s="18">
        <f t="shared" si="2587"/>
        <v>253836.69996277842</v>
      </c>
      <c r="BL1059" s="18">
        <f t="shared" si="2587"/>
        <v>250166.00502411203</v>
      </c>
      <c r="BM1059" s="18">
        <f t="shared" si="2587"/>
        <v>248367.27329133288</v>
      </c>
      <c r="BN1059" s="18">
        <f t="shared" si="2587"/>
        <v>239382.46144156164</v>
      </c>
      <c r="BO1059" s="18">
        <f t="shared" si="2587"/>
        <v>229438.45003299831</v>
      </c>
      <c r="BP1059" s="18">
        <f t="shared" si="2587"/>
        <v>224071.78315122385</v>
      </c>
      <c r="BQ1059" s="18">
        <f t="shared" si="2587"/>
        <v>220887.24920535868</v>
      </c>
      <c r="BR1059" s="18">
        <f t="shared" si="2587"/>
        <v>209938.60431679522</v>
      </c>
      <c r="BS1059" s="18">
        <f t="shared" si="2587"/>
        <v>198289.68446423279</v>
      </c>
      <c r="BT1059" s="18">
        <f t="shared" si="2587"/>
        <v>192285.53689209771</v>
      </c>
      <c r="BU1059" s="18">
        <f t="shared" si="2587"/>
        <v>188510.88227504212</v>
      </c>
      <c r="BV1059" s="18">
        <f t="shared" ref="BV1059:DA1059" si="2588">BU1062</f>
        <v>176868.74087234423</v>
      </c>
      <c r="BW1059" s="18">
        <f t="shared" si="2588"/>
        <v>164253.9409634945</v>
      </c>
      <c r="BX1059" s="18">
        <f t="shared" si="2588"/>
        <v>157562.66753660579</v>
      </c>
      <c r="BY1059" s="18">
        <f t="shared" si="2588"/>
        <v>153150.81443929501</v>
      </c>
      <c r="BZ1059" s="18">
        <f t="shared" si="2588"/>
        <v>140773.00180615808</v>
      </c>
      <c r="CA1059" s="18">
        <f t="shared" si="2588"/>
        <v>127176.25148961229</v>
      </c>
      <c r="CB1059" s="18">
        <f t="shared" si="2588"/>
        <v>119765.20843245376</v>
      </c>
      <c r="CC1059" s="18">
        <f t="shared" si="2588"/>
        <v>114660.60330235337</v>
      </c>
      <c r="CD1059" s="18">
        <f t="shared" si="2588"/>
        <v>101494.84921936755</v>
      </c>
      <c r="CE1059" s="18">
        <f t="shared" si="2588"/>
        <v>87227.188537549591</v>
      </c>
      <c r="CF1059" s="18">
        <f t="shared" si="2588"/>
        <v>79099.464181869655</v>
      </c>
      <c r="CG1059" s="18">
        <f t="shared" si="2588"/>
        <v>73279.89754589634</v>
      </c>
      <c r="CH1059" s="18">
        <f t="shared" si="2588"/>
        <v>60572.736549460955</v>
      </c>
      <c r="CI1059" s="18">
        <f t="shared" si="2588"/>
        <v>56169.871973771493</v>
      </c>
      <c r="CJ1059" s="18">
        <f t="shared" si="2588"/>
        <v>53993.885340606008</v>
      </c>
      <c r="CK1059" s="18">
        <f t="shared" si="2588"/>
        <v>52589.806175074023</v>
      </c>
      <c r="CL1059" s="18">
        <f t="shared" si="2588"/>
        <v>48127.405419639974</v>
      </c>
      <c r="CM1059" s="18">
        <f t="shared" si="2588"/>
        <v>43892.236346396494</v>
      </c>
      <c r="CN1059" s="18">
        <f t="shared" si="2588"/>
        <v>41450.039695160463</v>
      </c>
      <c r="CO1059" s="18">
        <f t="shared" si="2588"/>
        <v>39836.821467990463</v>
      </c>
      <c r="CP1059" s="18">
        <f t="shared" si="2588"/>
        <v>35084.082285416946</v>
      </c>
      <c r="CQ1059" s="18">
        <f t="shared" si="2588"/>
        <v>30664.498632634026</v>
      </c>
      <c r="CR1059" s="18">
        <f t="shared" si="2588"/>
        <v>28049.040651338903</v>
      </c>
      <c r="CS1059" s="18">
        <f t="shared" si="2588"/>
        <v>26227.389342328217</v>
      </c>
      <c r="CT1059" s="18">
        <f t="shared" si="2588"/>
        <v>21196.715787638866</v>
      </c>
      <c r="CU1059" s="18">
        <f t="shared" si="2588"/>
        <v>16288.84947478828</v>
      </c>
      <c r="CV1059" s="18">
        <f t="shared" si="2588"/>
        <v>13286.591681547947</v>
      </c>
      <c r="CW1059" s="18">
        <f t="shared" si="2588"/>
        <v>11127.167981362629</v>
      </c>
      <c r="CX1059" s="18">
        <f t="shared" si="2588"/>
        <v>5572.8554090576763</v>
      </c>
      <c r="CY1059" s="18">
        <f t="shared" si="2588"/>
        <v>508.18954784501693</v>
      </c>
      <c r="CZ1059" s="18">
        <f t="shared" si="2588"/>
        <v>0</v>
      </c>
      <c r="DA1059" s="18">
        <f t="shared" si="2588"/>
        <v>0</v>
      </c>
      <c r="DB1059" s="18">
        <f t="shared" ref="DB1059:EG1059" si="2589">DA1062</f>
        <v>0</v>
      </c>
      <c r="DC1059" s="18">
        <f t="shared" si="2589"/>
        <v>0</v>
      </c>
      <c r="DD1059" s="18">
        <f t="shared" si="2589"/>
        <v>0</v>
      </c>
      <c r="DE1059" s="18">
        <f t="shared" si="2589"/>
        <v>0</v>
      </c>
      <c r="DF1059" s="18">
        <f t="shared" si="2589"/>
        <v>0</v>
      </c>
      <c r="DG1059" s="18">
        <f t="shared" si="2589"/>
        <v>0</v>
      </c>
      <c r="DH1059" s="18">
        <f t="shared" si="2589"/>
        <v>0</v>
      </c>
      <c r="DI1059" s="18">
        <f t="shared" si="2589"/>
        <v>0</v>
      </c>
      <c r="DJ1059" s="18">
        <f t="shared" si="2589"/>
        <v>0</v>
      </c>
      <c r="DK1059" s="18">
        <f t="shared" si="2589"/>
        <v>0</v>
      </c>
      <c r="DL1059" s="18">
        <f t="shared" si="2589"/>
        <v>0</v>
      </c>
      <c r="DM1059" s="18">
        <f t="shared" si="2589"/>
        <v>0</v>
      </c>
      <c r="DN1059" s="18">
        <f t="shared" si="2589"/>
        <v>0</v>
      </c>
      <c r="DO1059" s="18">
        <f t="shared" si="2589"/>
        <v>0</v>
      </c>
      <c r="DP1059" s="18">
        <f t="shared" si="2589"/>
        <v>0</v>
      </c>
      <c r="DQ1059" s="18">
        <f t="shared" si="2589"/>
        <v>0</v>
      </c>
      <c r="DR1059" s="18">
        <f t="shared" si="2589"/>
        <v>0</v>
      </c>
      <c r="DS1059" s="18">
        <f t="shared" si="2589"/>
        <v>0</v>
      </c>
      <c r="DT1059" s="18">
        <f t="shared" si="2589"/>
        <v>0</v>
      </c>
      <c r="DU1059" s="18">
        <f t="shared" si="2589"/>
        <v>0</v>
      </c>
      <c r="DV1059" s="18">
        <f t="shared" si="2589"/>
        <v>0</v>
      </c>
      <c r="DW1059" s="18">
        <f t="shared" si="2589"/>
        <v>0</v>
      </c>
      <c r="DX1059" s="18">
        <f t="shared" si="2589"/>
        <v>0</v>
      </c>
      <c r="DY1059" s="18">
        <f t="shared" si="2589"/>
        <v>0</v>
      </c>
      <c r="DZ1059" s="18">
        <f t="shared" si="2589"/>
        <v>0</v>
      </c>
      <c r="EA1059" s="18">
        <f t="shared" si="2589"/>
        <v>0</v>
      </c>
      <c r="EB1059" s="18">
        <f t="shared" si="2589"/>
        <v>0</v>
      </c>
      <c r="EC1059" s="18">
        <f t="shared" si="2589"/>
        <v>0</v>
      </c>
      <c r="ED1059" s="18">
        <f t="shared" si="2589"/>
        <v>0</v>
      </c>
      <c r="EE1059" s="18">
        <f t="shared" si="2589"/>
        <v>0</v>
      </c>
      <c r="EF1059" s="18">
        <f t="shared" si="2589"/>
        <v>0</v>
      </c>
      <c r="EG1059" s="18">
        <f t="shared" si="2589"/>
        <v>0</v>
      </c>
      <c r="EH1059" s="18">
        <f t="shared" ref="EH1059:FR1059" si="2590">EG1062</f>
        <v>0</v>
      </c>
      <c r="EI1059" s="18">
        <f t="shared" si="2590"/>
        <v>0</v>
      </c>
      <c r="EJ1059" s="18">
        <f t="shared" si="2590"/>
        <v>0</v>
      </c>
      <c r="EK1059" s="18">
        <f t="shared" si="2590"/>
        <v>0</v>
      </c>
      <c r="EL1059" s="18">
        <f t="shared" si="2590"/>
        <v>0</v>
      </c>
      <c r="EM1059" s="18">
        <f t="shared" si="2590"/>
        <v>0</v>
      </c>
      <c r="EN1059" s="18">
        <f t="shared" si="2590"/>
        <v>0</v>
      </c>
      <c r="EO1059" s="18">
        <f t="shared" si="2590"/>
        <v>0</v>
      </c>
      <c r="EP1059" s="18">
        <f t="shared" si="2590"/>
        <v>0</v>
      </c>
      <c r="EQ1059" s="18">
        <f t="shared" si="2590"/>
        <v>0</v>
      </c>
      <c r="ER1059" s="18">
        <f t="shared" si="2590"/>
        <v>0</v>
      </c>
      <c r="ES1059" s="18">
        <f t="shared" si="2590"/>
        <v>0</v>
      </c>
      <c r="ET1059" s="18">
        <f t="shared" si="2590"/>
        <v>0</v>
      </c>
      <c r="EU1059" s="18">
        <f t="shared" si="2590"/>
        <v>0</v>
      </c>
      <c r="EV1059" s="18">
        <f t="shared" si="2590"/>
        <v>0</v>
      </c>
      <c r="EW1059" s="18">
        <f t="shared" si="2590"/>
        <v>0</v>
      </c>
      <c r="EX1059" s="18">
        <f t="shared" si="2590"/>
        <v>0</v>
      </c>
      <c r="EY1059" s="18">
        <f t="shared" si="2590"/>
        <v>0</v>
      </c>
      <c r="EZ1059" s="18">
        <f t="shared" si="2590"/>
        <v>0</v>
      </c>
      <c r="FA1059" s="18">
        <f t="shared" si="2590"/>
        <v>0</v>
      </c>
      <c r="FB1059" s="18">
        <f t="shared" si="2590"/>
        <v>0</v>
      </c>
      <c r="FC1059" s="18">
        <f t="shared" si="2590"/>
        <v>0</v>
      </c>
      <c r="FD1059" s="18">
        <f t="shared" si="2590"/>
        <v>0</v>
      </c>
      <c r="FE1059" s="18">
        <f t="shared" si="2590"/>
        <v>0</v>
      </c>
      <c r="FF1059" s="18">
        <f t="shared" si="2590"/>
        <v>0</v>
      </c>
      <c r="FG1059" s="18">
        <f t="shared" si="2590"/>
        <v>0</v>
      </c>
      <c r="FH1059" s="18">
        <f t="shared" si="2590"/>
        <v>0</v>
      </c>
      <c r="FI1059" s="18">
        <f t="shared" si="2590"/>
        <v>0</v>
      </c>
      <c r="FJ1059" s="18">
        <f t="shared" si="2590"/>
        <v>0</v>
      </c>
      <c r="FK1059" s="18">
        <f t="shared" si="2590"/>
        <v>0</v>
      </c>
      <c r="FL1059" s="18">
        <f t="shared" si="2590"/>
        <v>0</v>
      </c>
      <c r="FM1059" s="18">
        <f t="shared" si="2590"/>
        <v>0</v>
      </c>
      <c r="FN1059" s="18">
        <f t="shared" si="2590"/>
        <v>0</v>
      </c>
      <c r="FO1059" s="18">
        <f t="shared" si="2590"/>
        <v>0</v>
      </c>
      <c r="FP1059" s="18">
        <f t="shared" si="2590"/>
        <v>0</v>
      </c>
      <c r="FQ1059" s="18">
        <f t="shared" si="2590"/>
        <v>0</v>
      </c>
      <c r="FR1059" s="18">
        <f t="shared" si="2590"/>
        <v>0</v>
      </c>
    </row>
    <row r="1060" spans="3:174">
      <c r="C1060" t="s">
        <v>502</v>
      </c>
      <c r="D1060" s="144" t="s">
        <v>974</v>
      </c>
      <c r="E1060" s="39" t="s">
        <v>539</v>
      </c>
      <c r="I1060" s="168">
        <f>SUM(J1060:FR1060)</f>
        <v>398248.92674667516</v>
      </c>
      <c r="J1060" s="176">
        <f t="shared" ref="J1060:AO1060" si="2591">$E1069 * J1025</f>
        <v>0</v>
      </c>
      <c r="K1060" s="176">
        <f t="shared" si="2591"/>
        <v>0</v>
      </c>
      <c r="L1060" s="176">
        <f t="shared" si="2591"/>
        <v>0</v>
      </c>
      <c r="M1060" s="176">
        <f t="shared" si="2591"/>
        <v>0</v>
      </c>
      <c r="N1060" s="176">
        <f t="shared" si="2591"/>
        <v>0</v>
      </c>
      <c r="O1060" s="176">
        <f t="shared" si="2591"/>
        <v>0</v>
      </c>
      <c r="P1060" s="176">
        <f t="shared" si="2591"/>
        <v>0</v>
      </c>
      <c r="Q1060" s="176">
        <f t="shared" si="2591"/>
        <v>0</v>
      </c>
      <c r="R1060" s="176">
        <f t="shared" si="2591"/>
        <v>0</v>
      </c>
      <c r="S1060" s="176">
        <f t="shared" si="2591"/>
        <v>0</v>
      </c>
      <c r="T1060" s="176">
        <f t="shared" si="2591"/>
        <v>0</v>
      </c>
      <c r="U1060" s="176">
        <f t="shared" si="2591"/>
        <v>0</v>
      </c>
      <c r="V1060" s="176">
        <f t="shared" si="2591"/>
        <v>0</v>
      </c>
      <c r="W1060" s="176">
        <f t="shared" si="2591"/>
        <v>0</v>
      </c>
      <c r="X1060" s="176">
        <f t="shared" si="2591"/>
        <v>0</v>
      </c>
      <c r="Y1060" s="176">
        <f t="shared" si="2591"/>
        <v>0</v>
      </c>
      <c r="Z1060" s="176">
        <f t="shared" si="2591"/>
        <v>0</v>
      </c>
      <c r="AA1060" s="176">
        <f t="shared" si="2591"/>
        <v>0</v>
      </c>
      <c r="AB1060" s="176">
        <f t="shared" si="2591"/>
        <v>0</v>
      </c>
      <c r="AC1060" s="176">
        <f t="shared" si="2591"/>
        <v>0</v>
      </c>
      <c r="AD1060" s="176">
        <f t="shared" si="2591"/>
        <v>0</v>
      </c>
      <c r="AE1060" s="176">
        <f t="shared" si="2591"/>
        <v>0</v>
      </c>
      <c r="AF1060" s="176">
        <f t="shared" si="2591"/>
        <v>398248.92674667516</v>
      </c>
      <c r="AG1060" s="176">
        <f t="shared" si="2591"/>
        <v>0</v>
      </c>
      <c r="AH1060" s="176">
        <f t="shared" si="2591"/>
        <v>0</v>
      </c>
      <c r="AI1060" s="176">
        <f t="shared" si="2591"/>
        <v>0</v>
      </c>
      <c r="AJ1060" s="176">
        <f t="shared" si="2591"/>
        <v>0</v>
      </c>
      <c r="AK1060" s="176">
        <f t="shared" si="2591"/>
        <v>0</v>
      </c>
      <c r="AL1060" s="176">
        <f t="shared" si="2591"/>
        <v>0</v>
      </c>
      <c r="AM1060" s="176">
        <f t="shared" si="2591"/>
        <v>0</v>
      </c>
      <c r="AN1060" s="176">
        <f t="shared" si="2591"/>
        <v>0</v>
      </c>
      <c r="AO1060" s="176">
        <f t="shared" si="2591"/>
        <v>0</v>
      </c>
      <c r="AP1060" s="176">
        <f t="shared" ref="AP1060:BU1060" si="2592">$E1069 * AP1025</f>
        <v>0</v>
      </c>
      <c r="AQ1060" s="176">
        <f t="shared" si="2592"/>
        <v>0</v>
      </c>
      <c r="AR1060" s="176">
        <f t="shared" si="2592"/>
        <v>0</v>
      </c>
      <c r="AS1060" s="176">
        <f t="shared" si="2592"/>
        <v>0</v>
      </c>
      <c r="AT1060" s="176">
        <f t="shared" si="2592"/>
        <v>0</v>
      </c>
      <c r="AU1060" s="176">
        <f t="shared" si="2592"/>
        <v>0</v>
      </c>
      <c r="AV1060" s="176">
        <f t="shared" si="2592"/>
        <v>0</v>
      </c>
      <c r="AW1060" s="176">
        <f t="shared" si="2592"/>
        <v>0</v>
      </c>
      <c r="AX1060" s="176">
        <f t="shared" si="2592"/>
        <v>0</v>
      </c>
      <c r="AY1060" s="176">
        <f t="shared" si="2592"/>
        <v>0</v>
      </c>
      <c r="AZ1060" s="176">
        <f t="shared" si="2592"/>
        <v>0</v>
      </c>
      <c r="BA1060" s="176">
        <f t="shared" si="2592"/>
        <v>0</v>
      </c>
      <c r="BB1060" s="176">
        <f t="shared" si="2592"/>
        <v>0</v>
      </c>
      <c r="BC1060" s="176">
        <f t="shared" si="2592"/>
        <v>0</v>
      </c>
      <c r="BD1060" s="176">
        <f t="shared" si="2592"/>
        <v>0</v>
      </c>
      <c r="BE1060" s="176">
        <f t="shared" si="2592"/>
        <v>0</v>
      </c>
      <c r="BF1060" s="176">
        <f t="shared" si="2592"/>
        <v>0</v>
      </c>
      <c r="BG1060" s="176">
        <f t="shared" si="2592"/>
        <v>0</v>
      </c>
      <c r="BH1060" s="176">
        <f t="shared" si="2592"/>
        <v>0</v>
      </c>
      <c r="BI1060" s="176">
        <f t="shared" si="2592"/>
        <v>0</v>
      </c>
      <c r="BJ1060" s="176">
        <f t="shared" si="2592"/>
        <v>0</v>
      </c>
      <c r="BK1060" s="176">
        <f t="shared" si="2592"/>
        <v>0</v>
      </c>
      <c r="BL1060" s="176">
        <f t="shared" si="2592"/>
        <v>0</v>
      </c>
      <c r="BM1060" s="176">
        <f t="shared" si="2592"/>
        <v>0</v>
      </c>
      <c r="BN1060" s="176">
        <f t="shared" si="2592"/>
        <v>0</v>
      </c>
      <c r="BO1060" s="176">
        <f t="shared" si="2592"/>
        <v>0</v>
      </c>
      <c r="BP1060" s="176">
        <f t="shared" si="2592"/>
        <v>0</v>
      </c>
      <c r="BQ1060" s="176">
        <f t="shared" si="2592"/>
        <v>0</v>
      </c>
      <c r="BR1060" s="176">
        <f t="shared" si="2592"/>
        <v>0</v>
      </c>
      <c r="BS1060" s="176">
        <f t="shared" si="2592"/>
        <v>0</v>
      </c>
      <c r="BT1060" s="176">
        <f t="shared" si="2592"/>
        <v>0</v>
      </c>
      <c r="BU1060" s="176">
        <f t="shared" si="2592"/>
        <v>0</v>
      </c>
      <c r="BV1060" s="176">
        <f t="shared" ref="BV1060:DA1060" si="2593">$E1069 * BV1025</f>
        <v>0</v>
      </c>
      <c r="BW1060" s="176">
        <f t="shared" si="2593"/>
        <v>0</v>
      </c>
      <c r="BX1060" s="176">
        <f t="shared" si="2593"/>
        <v>0</v>
      </c>
      <c r="BY1060" s="176">
        <f t="shared" si="2593"/>
        <v>0</v>
      </c>
      <c r="BZ1060" s="176">
        <f t="shared" si="2593"/>
        <v>0</v>
      </c>
      <c r="CA1060" s="176">
        <f t="shared" si="2593"/>
        <v>0</v>
      </c>
      <c r="CB1060" s="176">
        <f t="shared" si="2593"/>
        <v>0</v>
      </c>
      <c r="CC1060" s="176">
        <f t="shared" si="2593"/>
        <v>0</v>
      </c>
      <c r="CD1060" s="176">
        <f t="shared" si="2593"/>
        <v>0</v>
      </c>
      <c r="CE1060" s="176">
        <f t="shared" si="2593"/>
        <v>0</v>
      </c>
      <c r="CF1060" s="176">
        <f t="shared" si="2593"/>
        <v>0</v>
      </c>
      <c r="CG1060" s="176">
        <f t="shared" si="2593"/>
        <v>0</v>
      </c>
      <c r="CH1060" s="176">
        <f t="shared" si="2593"/>
        <v>0</v>
      </c>
      <c r="CI1060" s="176">
        <f t="shared" si="2593"/>
        <v>0</v>
      </c>
      <c r="CJ1060" s="176">
        <f t="shared" si="2593"/>
        <v>0</v>
      </c>
      <c r="CK1060" s="176">
        <f t="shared" si="2593"/>
        <v>0</v>
      </c>
      <c r="CL1060" s="176">
        <f t="shared" si="2593"/>
        <v>0</v>
      </c>
      <c r="CM1060" s="176">
        <f t="shared" si="2593"/>
        <v>0</v>
      </c>
      <c r="CN1060" s="176">
        <f t="shared" si="2593"/>
        <v>0</v>
      </c>
      <c r="CO1060" s="176">
        <f t="shared" si="2593"/>
        <v>0</v>
      </c>
      <c r="CP1060" s="176">
        <f t="shared" si="2593"/>
        <v>0</v>
      </c>
      <c r="CQ1060" s="176">
        <f t="shared" si="2593"/>
        <v>0</v>
      </c>
      <c r="CR1060" s="176">
        <f t="shared" si="2593"/>
        <v>0</v>
      </c>
      <c r="CS1060" s="176">
        <f t="shared" si="2593"/>
        <v>0</v>
      </c>
      <c r="CT1060" s="176">
        <f t="shared" si="2593"/>
        <v>0</v>
      </c>
      <c r="CU1060" s="176">
        <f t="shared" si="2593"/>
        <v>0</v>
      </c>
      <c r="CV1060" s="176">
        <f t="shared" si="2593"/>
        <v>0</v>
      </c>
      <c r="CW1060" s="176">
        <f t="shared" si="2593"/>
        <v>0</v>
      </c>
      <c r="CX1060" s="176">
        <f t="shared" si="2593"/>
        <v>0</v>
      </c>
      <c r="CY1060" s="176">
        <f t="shared" si="2593"/>
        <v>0</v>
      </c>
      <c r="CZ1060" s="176">
        <f t="shared" si="2593"/>
        <v>0</v>
      </c>
      <c r="DA1060" s="176">
        <f t="shared" si="2593"/>
        <v>0</v>
      </c>
      <c r="DB1060" s="176">
        <f t="shared" ref="DB1060:EG1060" si="2594">$E1069 * DB1025</f>
        <v>0</v>
      </c>
      <c r="DC1060" s="176">
        <f t="shared" si="2594"/>
        <v>0</v>
      </c>
      <c r="DD1060" s="176">
        <f t="shared" si="2594"/>
        <v>0</v>
      </c>
      <c r="DE1060" s="176">
        <f t="shared" si="2594"/>
        <v>0</v>
      </c>
      <c r="DF1060" s="176">
        <f t="shared" si="2594"/>
        <v>0</v>
      </c>
      <c r="DG1060" s="176">
        <f t="shared" si="2594"/>
        <v>0</v>
      </c>
      <c r="DH1060" s="176">
        <f t="shared" si="2594"/>
        <v>0</v>
      </c>
      <c r="DI1060" s="176">
        <f t="shared" si="2594"/>
        <v>0</v>
      </c>
      <c r="DJ1060" s="176">
        <f t="shared" si="2594"/>
        <v>0</v>
      </c>
      <c r="DK1060" s="176">
        <f t="shared" si="2594"/>
        <v>0</v>
      </c>
      <c r="DL1060" s="176">
        <f t="shared" si="2594"/>
        <v>0</v>
      </c>
      <c r="DM1060" s="176">
        <f t="shared" si="2594"/>
        <v>0</v>
      </c>
      <c r="DN1060" s="176">
        <f t="shared" si="2594"/>
        <v>0</v>
      </c>
      <c r="DO1060" s="176">
        <f t="shared" si="2594"/>
        <v>0</v>
      </c>
      <c r="DP1060" s="176">
        <f t="shared" si="2594"/>
        <v>0</v>
      </c>
      <c r="DQ1060" s="176">
        <f t="shared" si="2594"/>
        <v>0</v>
      </c>
      <c r="DR1060" s="176">
        <f t="shared" si="2594"/>
        <v>0</v>
      </c>
      <c r="DS1060" s="176">
        <f t="shared" si="2594"/>
        <v>0</v>
      </c>
      <c r="DT1060" s="176">
        <f t="shared" si="2594"/>
        <v>0</v>
      </c>
      <c r="DU1060" s="176">
        <f t="shared" si="2594"/>
        <v>0</v>
      </c>
      <c r="DV1060" s="176">
        <f t="shared" si="2594"/>
        <v>0</v>
      </c>
      <c r="DW1060" s="176">
        <f t="shared" si="2594"/>
        <v>0</v>
      </c>
      <c r="DX1060" s="176">
        <f t="shared" si="2594"/>
        <v>0</v>
      </c>
      <c r="DY1060" s="176">
        <f t="shared" si="2594"/>
        <v>0</v>
      </c>
      <c r="DZ1060" s="176">
        <f t="shared" si="2594"/>
        <v>0</v>
      </c>
      <c r="EA1060" s="176">
        <f t="shared" si="2594"/>
        <v>0</v>
      </c>
      <c r="EB1060" s="176">
        <f t="shared" si="2594"/>
        <v>0</v>
      </c>
      <c r="EC1060" s="176">
        <f t="shared" si="2594"/>
        <v>0</v>
      </c>
      <c r="ED1060" s="176">
        <f t="shared" si="2594"/>
        <v>0</v>
      </c>
      <c r="EE1060" s="176">
        <f t="shared" si="2594"/>
        <v>0</v>
      </c>
      <c r="EF1060" s="176">
        <f t="shared" si="2594"/>
        <v>0</v>
      </c>
      <c r="EG1060" s="176">
        <f t="shared" si="2594"/>
        <v>0</v>
      </c>
      <c r="EH1060" s="176">
        <f t="shared" ref="EH1060:FR1060" si="2595">$E1069 * EH1025</f>
        <v>0</v>
      </c>
      <c r="EI1060" s="176">
        <f t="shared" si="2595"/>
        <v>0</v>
      </c>
      <c r="EJ1060" s="176">
        <f t="shared" si="2595"/>
        <v>0</v>
      </c>
      <c r="EK1060" s="176">
        <f t="shared" si="2595"/>
        <v>0</v>
      </c>
      <c r="EL1060" s="176">
        <f t="shared" si="2595"/>
        <v>0</v>
      </c>
      <c r="EM1060" s="176">
        <f t="shared" si="2595"/>
        <v>0</v>
      </c>
      <c r="EN1060" s="176">
        <f t="shared" si="2595"/>
        <v>0</v>
      </c>
      <c r="EO1060" s="176">
        <f t="shared" si="2595"/>
        <v>0</v>
      </c>
      <c r="EP1060" s="176">
        <f t="shared" si="2595"/>
        <v>0</v>
      </c>
      <c r="EQ1060" s="176">
        <f t="shared" si="2595"/>
        <v>0</v>
      </c>
      <c r="ER1060" s="176">
        <f t="shared" si="2595"/>
        <v>0</v>
      </c>
      <c r="ES1060" s="176">
        <f t="shared" si="2595"/>
        <v>0</v>
      </c>
      <c r="ET1060" s="176">
        <f t="shared" si="2595"/>
        <v>0</v>
      </c>
      <c r="EU1060" s="176">
        <f t="shared" si="2595"/>
        <v>0</v>
      </c>
      <c r="EV1060" s="176">
        <f t="shared" si="2595"/>
        <v>0</v>
      </c>
      <c r="EW1060" s="176">
        <f t="shared" si="2595"/>
        <v>0</v>
      </c>
      <c r="EX1060" s="176">
        <f t="shared" si="2595"/>
        <v>0</v>
      </c>
      <c r="EY1060" s="176">
        <f t="shared" si="2595"/>
        <v>0</v>
      </c>
      <c r="EZ1060" s="176">
        <f t="shared" si="2595"/>
        <v>0</v>
      </c>
      <c r="FA1060" s="176">
        <f t="shared" si="2595"/>
        <v>0</v>
      </c>
      <c r="FB1060" s="176">
        <f t="shared" si="2595"/>
        <v>0</v>
      </c>
      <c r="FC1060" s="176">
        <f t="shared" si="2595"/>
        <v>0</v>
      </c>
      <c r="FD1060" s="176">
        <f t="shared" si="2595"/>
        <v>0</v>
      </c>
      <c r="FE1060" s="176">
        <f t="shared" si="2595"/>
        <v>0</v>
      </c>
      <c r="FF1060" s="176">
        <f t="shared" si="2595"/>
        <v>0</v>
      </c>
      <c r="FG1060" s="176">
        <f t="shared" si="2595"/>
        <v>0</v>
      </c>
      <c r="FH1060" s="176">
        <f t="shared" si="2595"/>
        <v>0</v>
      </c>
      <c r="FI1060" s="176">
        <f t="shared" si="2595"/>
        <v>0</v>
      </c>
      <c r="FJ1060" s="176">
        <f t="shared" si="2595"/>
        <v>0</v>
      </c>
      <c r="FK1060" s="176">
        <f t="shared" si="2595"/>
        <v>0</v>
      </c>
      <c r="FL1060" s="176">
        <f t="shared" si="2595"/>
        <v>0</v>
      </c>
      <c r="FM1060" s="176">
        <f t="shared" si="2595"/>
        <v>0</v>
      </c>
      <c r="FN1060" s="176">
        <f t="shared" si="2595"/>
        <v>0</v>
      </c>
      <c r="FO1060" s="176">
        <f t="shared" si="2595"/>
        <v>0</v>
      </c>
      <c r="FP1060" s="176">
        <f t="shared" si="2595"/>
        <v>0</v>
      </c>
      <c r="FQ1060" s="176">
        <f t="shared" si="2595"/>
        <v>0</v>
      </c>
      <c r="FR1060" s="176">
        <f t="shared" si="2595"/>
        <v>0</v>
      </c>
    </row>
    <row r="1061" spans="3:174">
      <c r="C1061" t="s">
        <v>504</v>
      </c>
      <c r="D1061" s="144" t="s">
        <v>974</v>
      </c>
      <c r="E1061" s="344" cm="1">
        <f t="array" ref="E1061">INDEX(Assumptions!$G599:$H599, $A$1)</f>
        <v>0</v>
      </c>
      <c r="I1061" s="272">
        <f>SUM(J1061:FR1061)</f>
        <v>-398248.92674667516</v>
      </c>
      <c r="J1061" s="202">
        <f t="shared" ref="J1061:AO1061" si="2596">-MIN(IF($E$1061 = 1, (J1041 - J1056) * J1024, J1071), J1059)</f>
        <v>0</v>
      </c>
      <c r="K1061" s="202">
        <f t="shared" si="2596"/>
        <v>0</v>
      </c>
      <c r="L1061" s="202">
        <f t="shared" si="2596"/>
        <v>0</v>
      </c>
      <c r="M1061" s="202">
        <f t="shared" si="2596"/>
        <v>0</v>
      </c>
      <c r="N1061" s="202">
        <f t="shared" si="2596"/>
        <v>0</v>
      </c>
      <c r="O1061" s="202">
        <f t="shared" si="2596"/>
        <v>0</v>
      </c>
      <c r="P1061" s="202">
        <f t="shared" si="2596"/>
        <v>0</v>
      </c>
      <c r="Q1061" s="202">
        <f t="shared" si="2596"/>
        <v>0</v>
      </c>
      <c r="R1061" s="202">
        <f t="shared" si="2596"/>
        <v>0</v>
      </c>
      <c r="S1061" s="202">
        <f t="shared" si="2596"/>
        <v>0</v>
      </c>
      <c r="T1061" s="202">
        <f t="shared" si="2596"/>
        <v>0</v>
      </c>
      <c r="U1061" s="202">
        <f t="shared" si="2596"/>
        <v>0</v>
      </c>
      <c r="V1061" s="202">
        <f t="shared" si="2596"/>
        <v>0</v>
      </c>
      <c r="W1061" s="202">
        <f t="shared" si="2596"/>
        <v>0</v>
      </c>
      <c r="X1061" s="202">
        <f t="shared" si="2596"/>
        <v>0</v>
      </c>
      <c r="Y1061" s="202">
        <f t="shared" si="2596"/>
        <v>0</v>
      </c>
      <c r="Z1061" s="202">
        <f t="shared" si="2596"/>
        <v>0</v>
      </c>
      <c r="AA1061" s="202">
        <f t="shared" si="2596"/>
        <v>0</v>
      </c>
      <c r="AB1061" s="202">
        <f t="shared" si="2596"/>
        <v>0</v>
      </c>
      <c r="AC1061" s="202">
        <f t="shared" si="2596"/>
        <v>0</v>
      </c>
      <c r="AD1061" s="202">
        <f t="shared" si="2596"/>
        <v>0</v>
      </c>
      <c r="AE1061" s="202">
        <f t="shared" si="2596"/>
        <v>0</v>
      </c>
      <c r="AF1061" s="202">
        <f t="shared" si="2596"/>
        <v>0</v>
      </c>
      <c r="AG1061" s="202">
        <f>-MIN(IF($E$1061 = 1, (AG1041 - AG1056) * AG1024, AG1071), AG1059)</f>
        <v>-6506.949747348971</v>
      </c>
      <c r="AH1061" s="202">
        <f t="shared" si="2596"/>
        <v>-5874.6089040446741</v>
      </c>
      <c r="AI1061" s="202">
        <f t="shared" si="2596"/>
        <v>-1584.8466315632784</v>
      </c>
      <c r="AJ1061" s="202">
        <f t="shared" si="2596"/>
        <v>51.092302261092307</v>
      </c>
      <c r="AK1061" s="202">
        <f t="shared" si="2596"/>
        <v>-7048.854770480948</v>
      </c>
      <c r="AL1061" s="202">
        <f t="shared" si="2596"/>
        <v>-6418.8083521662302</v>
      </c>
      <c r="AM1061" s="202">
        <f t="shared" si="2596"/>
        <v>-2033.4567144120856</v>
      </c>
      <c r="AN1061" s="202">
        <f t="shared" si="2596"/>
        <v>-124.72635958829778</v>
      </c>
      <c r="AO1061" s="202">
        <f t="shared" si="2596"/>
        <v>-7234.1591440630582</v>
      </c>
      <c r="AP1061" s="202">
        <f t="shared" ref="AP1061:BU1061" si="2597">-MIN(IF($E$1061 = 1, (AP1041 - AP1056) * AP1024, AP1071), AP1059)</f>
        <v>-7168.0217042122713</v>
      </c>
      <c r="AQ1061" s="202">
        <f t="shared" si="2597"/>
        <v>-2743.1263178603049</v>
      </c>
      <c r="AR1061" s="202">
        <f t="shared" si="2597"/>
        <v>-848.47707181937415</v>
      </c>
      <c r="AS1061" s="202">
        <f t="shared" si="2597"/>
        <v>-7973.1668862414072</v>
      </c>
      <c r="AT1061" s="202">
        <f t="shared" si="2597"/>
        <v>-7170.9976659329113</v>
      </c>
      <c r="AU1061" s="202">
        <f t="shared" si="2597"/>
        <v>-2797.3919564228327</v>
      </c>
      <c r="AV1061" s="202">
        <f t="shared" si="2597"/>
        <v>-940.94026164491072</v>
      </c>
      <c r="AW1061" s="202">
        <f t="shared" si="2597"/>
        <v>-8088.3674206392743</v>
      </c>
      <c r="AX1061" s="202">
        <f t="shared" si="2597"/>
        <v>-7398.1264443044183</v>
      </c>
      <c r="AY1061" s="202">
        <f t="shared" si="2597"/>
        <v>-3013.168874687552</v>
      </c>
      <c r="AZ1061" s="202">
        <f t="shared" si="2597"/>
        <v>-1125.2218725950415</v>
      </c>
      <c r="BA1061" s="202">
        <f t="shared" si="2597"/>
        <v>-8282.4317776885109</v>
      </c>
      <c r="BB1061" s="202">
        <f t="shared" si="2597"/>
        <v>-7597.4267767020938</v>
      </c>
      <c r="BC1061" s="202">
        <f t="shared" si="2597"/>
        <v>-3217.8484778946022</v>
      </c>
      <c r="BD1061" s="202">
        <f t="shared" si="2597"/>
        <v>-1334.9229919647546</v>
      </c>
      <c r="BE1061" s="202">
        <f t="shared" si="2597"/>
        <v>-8501.7277520435509</v>
      </c>
      <c r="BF1061" s="202">
        <f t="shared" si="2597"/>
        <v>-7794.6427113140971</v>
      </c>
      <c r="BG1061" s="202">
        <f t="shared" si="2597"/>
        <v>-3431.9740095860757</v>
      </c>
      <c r="BH1061" s="202">
        <f t="shared" si="2597"/>
        <v>-1556.0274540441949</v>
      </c>
      <c r="BI1061" s="202">
        <f t="shared" si="2597"/>
        <v>-8732.5078523491939</v>
      </c>
      <c r="BJ1061" s="202">
        <f t="shared" si="2597"/>
        <v>-7920.392182542897</v>
      </c>
      <c r="BK1061" s="202">
        <f t="shared" si="2597"/>
        <v>-3670.6949386663969</v>
      </c>
      <c r="BL1061" s="202">
        <f t="shared" si="2597"/>
        <v>-1798.7317327791509</v>
      </c>
      <c r="BM1061" s="202">
        <f t="shared" si="2597"/>
        <v>-8984.8118497712348</v>
      </c>
      <c r="BN1061" s="202">
        <f t="shared" si="2597"/>
        <v>-9944.0114085633377</v>
      </c>
      <c r="BO1061" s="202">
        <f t="shared" si="2597"/>
        <v>-5366.6668817744567</v>
      </c>
      <c r="BP1061" s="202">
        <f t="shared" si="2597"/>
        <v>-3184.5339458651797</v>
      </c>
      <c r="BQ1061" s="202">
        <f t="shared" si="2597"/>
        <v>-10948.644888563456</v>
      </c>
      <c r="BR1061" s="202">
        <f t="shared" si="2597"/>
        <v>-11648.91985256242</v>
      </c>
      <c r="BS1061" s="202">
        <f t="shared" si="2597"/>
        <v>-6004.1475721350998</v>
      </c>
      <c r="BT1061" s="202">
        <f t="shared" si="2597"/>
        <v>-3774.6546170555957</v>
      </c>
      <c r="BU1061" s="202">
        <f t="shared" si="2597"/>
        <v>-11642.14140269788</v>
      </c>
      <c r="BV1061" s="202">
        <f t="shared" ref="BV1061:DA1061" si="2598">-MIN(IF($E$1061 = 1, (BV1041 - BV1056) * BV1024, BV1071), BV1059)</f>
        <v>-12614.799908849718</v>
      </c>
      <c r="BW1061" s="202">
        <f t="shared" si="2598"/>
        <v>-6691.2734268886998</v>
      </c>
      <c r="BX1061" s="202">
        <f t="shared" si="2598"/>
        <v>-4411.8530973107827</v>
      </c>
      <c r="BY1061" s="202">
        <f t="shared" si="2598"/>
        <v>-12377.81263313694</v>
      </c>
      <c r="BZ1061" s="202">
        <f t="shared" si="2598"/>
        <v>-13596.750316545786</v>
      </c>
      <c r="CA1061" s="202">
        <f t="shared" si="2598"/>
        <v>-7411.0430571585257</v>
      </c>
      <c r="CB1061" s="202">
        <f t="shared" si="2598"/>
        <v>-5104.6051301003954</v>
      </c>
      <c r="CC1061" s="202">
        <f t="shared" si="2598"/>
        <v>-13165.754082985812</v>
      </c>
      <c r="CD1061" s="202">
        <f t="shared" si="2598"/>
        <v>-14267.660681817952</v>
      </c>
      <c r="CE1061" s="202">
        <f t="shared" si="2598"/>
        <v>-8127.724355679934</v>
      </c>
      <c r="CF1061" s="202">
        <f t="shared" si="2598"/>
        <v>-5819.5666359733195</v>
      </c>
      <c r="CG1061" s="202">
        <f t="shared" si="2598"/>
        <v>-12707.160996435385</v>
      </c>
      <c r="CH1061" s="202">
        <f t="shared" si="2598"/>
        <v>-4402.8645756894603</v>
      </c>
      <c r="CI1061" s="202">
        <f t="shared" si="2598"/>
        <v>-2175.9866331654857</v>
      </c>
      <c r="CJ1061" s="202">
        <f t="shared" si="2598"/>
        <v>-1404.0791655319861</v>
      </c>
      <c r="CK1061" s="202">
        <f t="shared" si="2598"/>
        <v>-4462.4007554340478</v>
      </c>
      <c r="CL1061" s="202">
        <f t="shared" si="2598"/>
        <v>-4235.1690732434799</v>
      </c>
      <c r="CM1061" s="202">
        <f t="shared" si="2598"/>
        <v>-2442.1966512360277</v>
      </c>
      <c r="CN1061" s="202">
        <f t="shared" si="2598"/>
        <v>-1613.2182271700037</v>
      </c>
      <c r="CO1061" s="202">
        <f t="shared" si="2598"/>
        <v>-4752.7391825735167</v>
      </c>
      <c r="CP1061" s="202">
        <f t="shared" si="2598"/>
        <v>-4419.5836527829206</v>
      </c>
      <c r="CQ1061" s="202">
        <f t="shared" si="2598"/>
        <v>-2615.4579812951224</v>
      </c>
      <c r="CR1061" s="202">
        <f t="shared" si="2598"/>
        <v>-1821.651309010686</v>
      </c>
      <c r="CS1061" s="202">
        <f t="shared" si="2598"/>
        <v>-5030.6735546893506</v>
      </c>
      <c r="CT1061" s="202">
        <f t="shared" si="2598"/>
        <v>-4907.8663128505868</v>
      </c>
      <c r="CU1061" s="202">
        <f t="shared" si="2598"/>
        <v>-3002.2577932403333</v>
      </c>
      <c r="CV1061" s="202">
        <f t="shared" si="2598"/>
        <v>-2159.4237001853176</v>
      </c>
      <c r="CW1061" s="202">
        <f t="shared" si="2598"/>
        <v>-5554.3125723049525</v>
      </c>
      <c r="CX1061" s="202">
        <f t="shared" si="2598"/>
        <v>-5064.6658612126594</v>
      </c>
      <c r="CY1061" s="202">
        <f t="shared" si="2598"/>
        <v>-508.18954784501693</v>
      </c>
      <c r="CZ1061" s="202">
        <f t="shared" si="2598"/>
        <v>0</v>
      </c>
      <c r="DA1061" s="202">
        <f t="shared" si="2598"/>
        <v>0</v>
      </c>
      <c r="DB1061" s="202">
        <f t="shared" ref="DB1061:EG1061" si="2599">-MIN(IF($E$1061 = 1, (DB1041 - DB1056) * DB1024, DB1071), DB1059)</f>
        <v>0</v>
      </c>
      <c r="DC1061" s="202">
        <f t="shared" si="2599"/>
        <v>0</v>
      </c>
      <c r="DD1061" s="202">
        <f t="shared" si="2599"/>
        <v>0</v>
      </c>
      <c r="DE1061" s="202">
        <f t="shared" si="2599"/>
        <v>0</v>
      </c>
      <c r="DF1061" s="202">
        <f t="shared" si="2599"/>
        <v>0</v>
      </c>
      <c r="DG1061" s="202">
        <f t="shared" si="2599"/>
        <v>0</v>
      </c>
      <c r="DH1061" s="202">
        <f t="shared" si="2599"/>
        <v>0</v>
      </c>
      <c r="DI1061" s="202">
        <f t="shared" si="2599"/>
        <v>0</v>
      </c>
      <c r="DJ1061" s="202">
        <f t="shared" si="2599"/>
        <v>0</v>
      </c>
      <c r="DK1061" s="202">
        <f t="shared" si="2599"/>
        <v>0</v>
      </c>
      <c r="DL1061" s="202">
        <f t="shared" si="2599"/>
        <v>0</v>
      </c>
      <c r="DM1061" s="202">
        <f t="shared" si="2599"/>
        <v>0</v>
      </c>
      <c r="DN1061" s="202">
        <f t="shared" si="2599"/>
        <v>0</v>
      </c>
      <c r="DO1061" s="202">
        <f t="shared" si="2599"/>
        <v>0</v>
      </c>
      <c r="DP1061" s="202">
        <f t="shared" si="2599"/>
        <v>0</v>
      </c>
      <c r="DQ1061" s="202">
        <f t="shared" si="2599"/>
        <v>0</v>
      </c>
      <c r="DR1061" s="202">
        <f t="shared" si="2599"/>
        <v>0</v>
      </c>
      <c r="DS1061" s="202">
        <f t="shared" si="2599"/>
        <v>0</v>
      </c>
      <c r="DT1061" s="202">
        <f t="shared" si="2599"/>
        <v>0</v>
      </c>
      <c r="DU1061" s="202">
        <f t="shared" si="2599"/>
        <v>0</v>
      </c>
      <c r="DV1061" s="202">
        <f t="shared" si="2599"/>
        <v>0</v>
      </c>
      <c r="DW1061" s="202">
        <f t="shared" si="2599"/>
        <v>0</v>
      </c>
      <c r="DX1061" s="202">
        <f t="shared" si="2599"/>
        <v>0</v>
      </c>
      <c r="DY1061" s="202">
        <f t="shared" si="2599"/>
        <v>0</v>
      </c>
      <c r="DZ1061" s="202">
        <f t="shared" si="2599"/>
        <v>0</v>
      </c>
      <c r="EA1061" s="202">
        <f t="shared" si="2599"/>
        <v>0</v>
      </c>
      <c r="EB1061" s="202">
        <f t="shared" si="2599"/>
        <v>0</v>
      </c>
      <c r="EC1061" s="202">
        <f t="shared" si="2599"/>
        <v>0</v>
      </c>
      <c r="ED1061" s="202">
        <f t="shared" si="2599"/>
        <v>0</v>
      </c>
      <c r="EE1061" s="202">
        <f t="shared" si="2599"/>
        <v>0</v>
      </c>
      <c r="EF1061" s="202">
        <f t="shared" si="2599"/>
        <v>0</v>
      </c>
      <c r="EG1061" s="202">
        <f t="shared" si="2599"/>
        <v>0</v>
      </c>
      <c r="EH1061" s="202">
        <f t="shared" ref="EH1061:FR1061" si="2600">-MIN(IF($E$1061 = 1, (EH1041 - EH1056) * EH1024, EH1071), EH1059)</f>
        <v>0</v>
      </c>
      <c r="EI1061" s="202">
        <f t="shared" si="2600"/>
        <v>0</v>
      </c>
      <c r="EJ1061" s="202">
        <f t="shared" si="2600"/>
        <v>0</v>
      </c>
      <c r="EK1061" s="202">
        <f t="shared" si="2600"/>
        <v>0</v>
      </c>
      <c r="EL1061" s="202">
        <f t="shared" si="2600"/>
        <v>0</v>
      </c>
      <c r="EM1061" s="202">
        <f t="shared" si="2600"/>
        <v>0</v>
      </c>
      <c r="EN1061" s="202">
        <f t="shared" si="2600"/>
        <v>0</v>
      </c>
      <c r="EO1061" s="202">
        <f t="shared" si="2600"/>
        <v>0</v>
      </c>
      <c r="EP1061" s="202">
        <f t="shared" si="2600"/>
        <v>0</v>
      </c>
      <c r="EQ1061" s="202">
        <f t="shared" si="2600"/>
        <v>0</v>
      </c>
      <c r="ER1061" s="202">
        <f t="shared" si="2600"/>
        <v>0</v>
      </c>
      <c r="ES1061" s="202">
        <f t="shared" si="2600"/>
        <v>0</v>
      </c>
      <c r="ET1061" s="202">
        <f t="shared" si="2600"/>
        <v>0</v>
      </c>
      <c r="EU1061" s="202">
        <f t="shared" si="2600"/>
        <v>0</v>
      </c>
      <c r="EV1061" s="202">
        <f t="shared" si="2600"/>
        <v>0</v>
      </c>
      <c r="EW1061" s="202">
        <f t="shared" si="2600"/>
        <v>0</v>
      </c>
      <c r="EX1061" s="202">
        <f t="shared" si="2600"/>
        <v>0</v>
      </c>
      <c r="EY1061" s="202">
        <f t="shared" si="2600"/>
        <v>0</v>
      </c>
      <c r="EZ1061" s="202">
        <f t="shared" si="2600"/>
        <v>0</v>
      </c>
      <c r="FA1061" s="202">
        <f t="shared" si="2600"/>
        <v>0</v>
      </c>
      <c r="FB1061" s="202">
        <f t="shared" si="2600"/>
        <v>0</v>
      </c>
      <c r="FC1061" s="202">
        <f t="shared" si="2600"/>
        <v>0</v>
      </c>
      <c r="FD1061" s="202">
        <f t="shared" si="2600"/>
        <v>0</v>
      </c>
      <c r="FE1061" s="202">
        <f t="shared" si="2600"/>
        <v>0</v>
      </c>
      <c r="FF1061" s="202">
        <f t="shared" si="2600"/>
        <v>0</v>
      </c>
      <c r="FG1061" s="202">
        <f t="shared" si="2600"/>
        <v>0</v>
      </c>
      <c r="FH1061" s="202">
        <f t="shared" si="2600"/>
        <v>0</v>
      </c>
      <c r="FI1061" s="202">
        <f t="shared" si="2600"/>
        <v>0</v>
      </c>
      <c r="FJ1061" s="202">
        <f t="shared" si="2600"/>
        <v>0</v>
      </c>
      <c r="FK1061" s="202">
        <f t="shared" si="2600"/>
        <v>0</v>
      </c>
      <c r="FL1061" s="202">
        <f t="shared" si="2600"/>
        <v>0</v>
      </c>
      <c r="FM1061" s="202">
        <f t="shared" si="2600"/>
        <v>0</v>
      </c>
      <c r="FN1061" s="202">
        <f t="shared" si="2600"/>
        <v>0</v>
      </c>
      <c r="FO1061" s="202">
        <f t="shared" si="2600"/>
        <v>0</v>
      </c>
      <c r="FP1061" s="202">
        <f t="shared" si="2600"/>
        <v>0</v>
      </c>
      <c r="FQ1061" s="202">
        <f t="shared" si="2600"/>
        <v>0</v>
      </c>
      <c r="FR1061" s="202">
        <f t="shared" si="2600"/>
        <v>0</v>
      </c>
    </row>
    <row r="1062" spans="3:174">
      <c r="C1062" t="s">
        <v>417</v>
      </c>
      <c r="D1062" s="144" t="s">
        <v>974</v>
      </c>
      <c r="I1062" s="172"/>
      <c r="J1062" s="98">
        <f t="shared" ref="J1062:AO1062" si="2601">SUM(J1059:J1061)</f>
        <v>0</v>
      </c>
      <c r="K1062" s="98">
        <f t="shared" si="2601"/>
        <v>0</v>
      </c>
      <c r="L1062" s="98">
        <f t="shared" si="2601"/>
        <v>0</v>
      </c>
      <c r="M1062" s="98">
        <f t="shared" si="2601"/>
        <v>0</v>
      </c>
      <c r="N1062" s="98">
        <f t="shared" si="2601"/>
        <v>0</v>
      </c>
      <c r="O1062" s="98">
        <f t="shared" si="2601"/>
        <v>0</v>
      </c>
      <c r="P1062" s="98">
        <f t="shared" si="2601"/>
        <v>0</v>
      </c>
      <c r="Q1062" s="98">
        <f t="shared" si="2601"/>
        <v>0</v>
      </c>
      <c r="R1062" s="98">
        <f t="shared" si="2601"/>
        <v>0</v>
      </c>
      <c r="S1062" s="98">
        <f t="shared" si="2601"/>
        <v>0</v>
      </c>
      <c r="T1062" s="98">
        <f t="shared" si="2601"/>
        <v>0</v>
      </c>
      <c r="U1062" s="98">
        <f t="shared" si="2601"/>
        <v>0</v>
      </c>
      <c r="V1062" s="98">
        <f t="shared" si="2601"/>
        <v>0</v>
      </c>
      <c r="W1062" s="98">
        <f t="shared" si="2601"/>
        <v>0</v>
      </c>
      <c r="X1062" s="98">
        <f t="shared" si="2601"/>
        <v>0</v>
      </c>
      <c r="Y1062" s="98">
        <f t="shared" si="2601"/>
        <v>0</v>
      </c>
      <c r="Z1062" s="98">
        <f t="shared" si="2601"/>
        <v>0</v>
      </c>
      <c r="AA1062" s="98">
        <f t="shared" si="2601"/>
        <v>0</v>
      </c>
      <c r="AB1062" s="98">
        <f t="shared" si="2601"/>
        <v>0</v>
      </c>
      <c r="AC1062" s="98">
        <f t="shared" si="2601"/>
        <v>0</v>
      </c>
      <c r="AD1062" s="98">
        <f t="shared" si="2601"/>
        <v>0</v>
      </c>
      <c r="AE1062" s="98">
        <f t="shared" si="2601"/>
        <v>0</v>
      </c>
      <c r="AF1062" s="98">
        <f t="shared" si="2601"/>
        <v>398248.92674667516</v>
      </c>
      <c r="AG1062" s="98">
        <f>SUM(AG1059:AG1061)</f>
        <v>391741.9769993262</v>
      </c>
      <c r="AH1062" s="98">
        <f t="shared" si="2601"/>
        <v>385867.36809528153</v>
      </c>
      <c r="AI1062" s="98">
        <f t="shared" si="2601"/>
        <v>384282.52146371827</v>
      </c>
      <c r="AJ1062" s="98">
        <f t="shared" si="2601"/>
        <v>384333.61376597936</v>
      </c>
      <c r="AK1062" s="98">
        <f t="shared" si="2601"/>
        <v>377284.75899549841</v>
      </c>
      <c r="AL1062" s="98">
        <f t="shared" si="2601"/>
        <v>370865.95064333221</v>
      </c>
      <c r="AM1062" s="98">
        <f t="shared" si="2601"/>
        <v>368832.49392892013</v>
      </c>
      <c r="AN1062" s="98">
        <f t="shared" si="2601"/>
        <v>368707.7675693318</v>
      </c>
      <c r="AO1062" s="98">
        <f t="shared" si="2601"/>
        <v>361473.60842526873</v>
      </c>
      <c r="AP1062" s="98">
        <f t="shared" ref="AP1062:BU1062" si="2602">SUM(AP1059:AP1061)</f>
        <v>354305.58672105643</v>
      </c>
      <c r="AQ1062" s="98">
        <f t="shared" si="2602"/>
        <v>351562.46040319611</v>
      </c>
      <c r="AR1062" s="98">
        <f t="shared" si="2602"/>
        <v>350713.98333137674</v>
      </c>
      <c r="AS1062" s="98">
        <f t="shared" si="2602"/>
        <v>342740.81644513534</v>
      </c>
      <c r="AT1062" s="98">
        <f t="shared" si="2602"/>
        <v>335569.81877920241</v>
      </c>
      <c r="AU1062" s="98">
        <f t="shared" si="2602"/>
        <v>332772.42682277958</v>
      </c>
      <c r="AV1062" s="98">
        <f t="shared" si="2602"/>
        <v>331831.48656113469</v>
      </c>
      <c r="AW1062" s="98">
        <f t="shared" si="2602"/>
        <v>323743.11914049543</v>
      </c>
      <c r="AX1062" s="98">
        <f t="shared" si="2602"/>
        <v>316344.99269619101</v>
      </c>
      <c r="AY1062" s="98">
        <f t="shared" si="2602"/>
        <v>313331.82382150344</v>
      </c>
      <c r="AZ1062" s="98">
        <f t="shared" si="2602"/>
        <v>312206.60194890841</v>
      </c>
      <c r="BA1062" s="98">
        <f t="shared" si="2602"/>
        <v>303924.17017121991</v>
      </c>
      <c r="BB1062" s="98">
        <f t="shared" si="2602"/>
        <v>296326.74339451781</v>
      </c>
      <c r="BC1062" s="98">
        <f t="shared" si="2602"/>
        <v>293108.89491662319</v>
      </c>
      <c r="BD1062" s="98">
        <f t="shared" si="2602"/>
        <v>291773.97192465846</v>
      </c>
      <c r="BE1062" s="98">
        <f t="shared" si="2602"/>
        <v>283272.24417261488</v>
      </c>
      <c r="BF1062" s="98">
        <f t="shared" si="2602"/>
        <v>275477.6014613008</v>
      </c>
      <c r="BG1062" s="98">
        <f t="shared" si="2602"/>
        <v>272045.62745171471</v>
      </c>
      <c r="BH1062" s="98">
        <f t="shared" si="2602"/>
        <v>270489.59999767051</v>
      </c>
      <c r="BI1062" s="98">
        <f t="shared" si="2602"/>
        <v>261757.09214532131</v>
      </c>
      <c r="BJ1062" s="98">
        <f t="shared" si="2602"/>
        <v>253836.69996277842</v>
      </c>
      <c r="BK1062" s="98">
        <f t="shared" si="2602"/>
        <v>250166.00502411203</v>
      </c>
      <c r="BL1062" s="98">
        <f t="shared" si="2602"/>
        <v>248367.27329133288</v>
      </c>
      <c r="BM1062" s="98">
        <f t="shared" si="2602"/>
        <v>239382.46144156164</v>
      </c>
      <c r="BN1062" s="98">
        <f t="shared" si="2602"/>
        <v>229438.45003299831</v>
      </c>
      <c r="BO1062" s="98">
        <f t="shared" si="2602"/>
        <v>224071.78315122385</v>
      </c>
      <c r="BP1062" s="98">
        <f t="shared" si="2602"/>
        <v>220887.24920535868</v>
      </c>
      <c r="BQ1062" s="98">
        <f t="shared" si="2602"/>
        <v>209938.60431679522</v>
      </c>
      <c r="BR1062" s="98">
        <f t="shared" si="2602"/>
        <v>198289.68446423279</v>
      </c>
      <c r="BS1062" s="98">
        <f t="shared" si="2602"/>
        <v>192285.53689209771</v>
      </c>
      <c r="BT1062" s="98">
        <f t="shared" si="2602"/>
        <v>188510.88227504212</v>
      </c>
      <c r="BU1062" s="98">
        <f t="shared" si="2602"/>
        <v>176868.74087234423</v>
      </c>
      <c r="BV1062" s="98">
        <f t="shared" ref="BV1062:DA1062" si="2603">SUM(BV1059:BV1061)</f>
        <v>164253.9409634945</v>
      </c>
      <c r="BW1062" s="98">
        <f t="shared" si="2603"/>
        <v>157562.66753660579</v>
      </c>
      <c r="BX1062" s="98">
        <f t="shared" si="2603"/>
        <v>153150.81443929501</v>
      </c>
      <c r="BY1062" s="98">
        <f t="shared" si="2603"/>
        <v>140773.00180615808</v>
      </c>
      <c r="BZ1062" s="98">
        <f t="shared" si="2603"/>
        <v>127176.25148961229</v>
      </c>
      <c r="CA1062" s="98">
        <f t="shared" si="2603"/>
        <v>119765.20843245376</v>
      </c>
      <c r="CB1062" s="98">
        <f t="shared" si="2603"/>
        <v>114660.60330235337</v>
      </c>
      <c r="CC1062" s="98">
        <f t="shared" si="2603"/>
        <v>101494.84921936755</v>
      </c>
      <c r="CD1062" s="98">
        <f t="shared" si="2603"/>
        <v>87227.188537549591</v>
      </c>
      <c r="CE1062" s="98">
        <f t="shared" si="2603"/>
        <v>79099.464181869655</v>
      </c>
      <c r="CF1062" s="98">
        <f t="shared" si="2603"/>
        <v>73279.89754589634</v>
      </c>
      <c r="CG1062" s="98">
        <f t="shared" si="2603"/>
        <v>60572.736549460955</v>
      </c>
      <c r="CH1062" s="98">
        <f t="shared" si="2603"/>
        <v>56169.871973771493</v>
      </c>
      <c r="CI1062" s="98">
        <f t="shared" si="2603"/>
        <v>53993.885340606008</v>
      </c>
      <c r="CJ1062" s="98">
        <f t="shared" si="2603"/>
        <v>52589.806175074023</v>
      </c>
      <c r="CK1062" s="98">
        <f t="shared" si="2603"/>
        <v>48127.405419639974</v>
      </c>
      <c r="CL1062" s="98">
        <f t="shared" si="2603"/>
        <v>43892.236346396494</v>
      </c>
      <c r="CM1062" s="98">
        <f t="shared" si="2603"/>
        <v>41450.039695160463</v>
      </c>
      <c r="CN1062" s="98">
        <f t="shared" si="2603"/>
        <v>39836.821467990463</v>
      </c>
      <c r="CO1062" s="98">
        <f t="shared" si="2603"/>
        <v>35084.082285416946</v>
      </c>
      <c r="CP1062" s="98">
        <f t="shared" si="2603"/>
        <v>30664.498632634026</v>
      </c>
      <c r="CQ1062" s="98">
        <f t="shared" si="2603"/>
        <v>28049.040651338903</v>
      </c>
      <c r="CR1062" s="98">
        <f t="shared" si="2603"/>
        <v>26227.389342328217</v>
      </c>
      <c r="CS1062" s="98">
        <f t="shared" si="2603"/>
        <v>21196.715787638866</v>
      </c>
      <c r="CT1062" s="98">
        <f t="shared" si="2603"/>
        <v>16288.84947478828</v>
      </c>
      <c r="CU1062" s="98">
        <f t="shared" si="2603"/>
        <v>13286.591681547947</v>
      </c>
      <c r="CV1062" s="98">
        <f t="shared" si="2603"/>
        <v>11127.167981362629</v>
      </c>
      <c r="CW1062" s="98">
        <f t="shared" si="2603"/>
        <v>5572.8554090576763</v>
      </c>
      <c r="CX1062" s="98">
        <f t="shared" si="2603"/>
        <v>508.18954784501693</v>
      </c>
      <c r="CY1062" s="98">
        <f t="shared" si="2603"/>
        <v>0</v>
      </c>
      <c r="CZ1062" s="98">
        <f t="shared" si="2603"/>
        <v>0</v>
      </c>
      <c r="DA1062" s="98">
        <f t="shared" si="2603"/>
        <v>0</v>
      </c>
      <c r="DB1062" s="98">
        <f t="shared" ref="DB1062:EG1062" si="2604">SUM(DB1059:DB1061)</f>
        <v>0</v>
      </c>
      <c r="DC1062" s="98">
        <f t="shared" si="2604"/>
        <v>0</v>
      </c>
      <c r="DD1062" s="98">
        <f t="shared" si="2604"/>
        <v>0</v>
      </c>
      <c r="DE1062" s="98">
        <f t="shared" si="2604"/>
        <v>0</v>
      </c>
      <c r="DF1062" s="98">
        <f t="shared" si="2604"/>
        <v>0</v>
      </c>
      <c r="DG1062" s="98">
        <f t="shared" si="2604"/>
        <v>0</v>
      </c>
      <c r="DH1062" s="98">
        <f t="shared" si="2604"/>
        <v>0</v>
      </c>
      <c r="DI1062" s="98">
        <f t="shared" si="2604"/>
        <v>0</v>
      </c>
      <c r="DJ1062" s="98">
        <f t="shared" si="2604"/>
        <v>0</v>
      </c>
      <c r="DK1062" s="98">
        <f t="shared" si="2604"/>
        <v>0</v>
      </c>
      <c r="DL1062" s="98">
        <f t="shared" si="2604"/>
        <v>0</v>
      </c>
      <c r="DM1062" s="98">
        <f t="shared" si="2604"/>
        <v>0</v>
      </c>
      <c r="DN1062" s="98">
        <f t="shared" si="2604"/>
        <v>0</v>
      </c>
      <c r="DO1062" s="98">
        <f t="shared" si="2604"/>
        <v>0</v>
      </c>
      <c r="DP1062" s="98">
        <f t="shared" si="2604"/>
        <v>0</v>
      </c>
      <c r="DQ1062" s="98">
        <f t="shared" si="2604"/>
        <v>0</v>
      </c>
      <c r="DR1062" s="98">
        <f t="shared" si="2604"/>
        <v>0</v>
      </c>
      <c r="DS1062" s="98">
        <f t="shared" si="2604"/>
        <v>0</v>
      </c>
      <c r="DT1062" s="98">
        <f t="shared" si="2604"/>
        <v>0</v>
      </c>
      <c r="DU1062" s="98">
        <f t="shared" si="2604"/>
        <v>0</v>
      </c>
      <c r="DV1062" s="98">
        <f t="shared" si="2604"/>
        <v>0</v>
      </c>
      <c r="DW1062" s="98">
        <f t="shared" si="2604"/>
        <v>0</v>
      </c>
      <c r="DX1062" s="98">
        <f t="shared" si="2604"/>
        <v>0</v>
      </c>
      <c r="DY1062" s="98">
        <f t="shared" si="2604"/>
        <v>0</v>
      </c>
      <c r="DZ1062" s="98">
        <f t="shared" si="2604"/>
        <v>0</v>
      </c>
      <c r="EA1062" s="98">
        <f t="shared" si="2604"/>
        <v>0</v>
      </c>
      <c r="EB1062" s="98">
        <f t="shared" si="2604"/>
        <v>0</v>
      </c>
      <c r="EC1062" s="98">
        <f t="shared" si="2604"/>
        <v>0</v>
      </c>
      <c r="ED1062" s="98">
        <f t="shared" si="2604"/>
        <v>0</v>
      </c>
      <c r="EE1062" s="98">
        <f t="shared" si="2604"/>
        <v>0</v>
      </c>
      <c r="EF1062" s="98">
        <f t="shared" si="2604"/>
        <v>0</v>
      </c>
      <c r="EG1062" s="98">
        <f t="shared" si="2604"/>
        <v>0</v>
      </c>
      <c r="EH1062" s="98">
        <f t="shared" ref="EH1062:FM1062" si="2605">SUM(EH1059:EH1061)</f>
        <v>0</v>
      </c>
      <c r="EI1062" s="98">
        <f t="shared" si="2605"/>
        <v>0</v>
      </c>
      <c r="EJ1062" s="98">
        <f t="shared" si="2605"/>
        <v>0</v>
      </c>
      <c r="EK1062" s="98">
        <f t="shared" si="2605"/>
        <v>0</v>
      </c>
      <c r="EL1062" s="98">
        <f t="shared" si="2605"/>
        <v>0</v>
      </c>
      <c r="EM1062" s="98">
        <f t="shared" si="2605"/>
        <v>0</v>
      </c>
      <c r="EN1062" s="98">
        <f t="shared" si="2605"/>
        <v>0</v>
      </c>
      <c r="EO1062" s="98">
        <f t="shared" si="2605"/>
        <v>0</v>
      </c>
      <c r="EP1062" s="98">
        <f t="shared" si="2605"/>
        <v>0</v>
      </c>
      <c r="EQ1062" s="98">
        <f t="shared" si="2605"/>
        <v>0</v>
      </c>
      <c r="ER1062" s="98">
        <f t="shared" si="2605"/>
        <v>0</v>
      </c>
      <c r="ES1062" s="98">
        <f t="shared" si="2605"/>
        <v>0</v>
      </c>
      <c r="ET1062" s="98">
        <f t="shared" si="2605"/>
        <v>0</v>
      </c>
      <c r="EU1062" s="98">
        <f t="shared" si="2605"/>
        <v>0</v>
      </c>
      <c r="EV1062" s="98">
        <f t="shared" si="2605"/>
        <v>0</v>
      </c>
      <c r="EW1062" s="98">
        <f t="shared" si="2605"/>
        <v>0</v>
      </c>
      <c r="EX1062" s="98">
        <f t="shared" si="2605"/>
        <v>0</v>
      </c>
      <c r="EY1062" s="98">
        <f t="shared" si="2605"/>
        <v>0</v>
      </c>
      <c r="EZ1062" s="98">
        <f t="shared" si="2605"/>
        <v>0</v>
      </c>
      <c r="FA1062" s="98">
        <f t="shared" si="2605"/>
        <v>0</v>
      </c>
      <c r="FB1062" s="98">
        <f t="shared" si="2605"/>
        <v>0</v>
      </c>
      <c r="FC1062" s="98">
        <f t="shared" si="2605"/>
        <v>0</v>
      </c>
      <c r="FD1062" s="98">
        <f t="shared" si="2605"/>
        <v>0</v>
      </c>
      <c r="FE1062" s="98">
        <f t="shared" si="2605"/>
        <v>0</v>
      </c>
      <c r="FF1062" s="98">
        <f t="shared" si="2605"/>
        <v>0</v>
      </c>
      <c r="FG1062" s="98">
        <f t="shared" si="2605"/>
        <v>0</v>
      </c>
      <c r="FH1062" s="98">
        <f t="shared" si="2605"/>
        <v>0</v>
      </c>
      <c r="FI1062" s="98">
        <f t="shared" si="2605"/>
        <v>0</v>
      </c>
      <c r="FJ1062" s="98">
        <f t="shared" si="2605"/>
        <v>0</v>
      </c>
      <c r="FK1062" s="98">
        <f t="shared" si="2605"/>
        <v>0</v>
      </c>
      <c r="FL1062" s="98">
        <f t="shared" si="2605"/>
        <v>0</v>
      </c>
      <c r="FM1062" s="98">
        <f t="shared" si="2605"/>
        <v>0</v>
      </c>
      <c r="FN1062" s="98">
        <f>SUM(FN1059:FN1061)</f>
        <v>0</v>
      </c>
      <c r="FO1062" s="98">
        <f>SUM(FO1059:FO1061)</f>
        <v>0</v>
      </c>
      <c r="FP1062" s="98">
        <f>SUM(FP1059:FP1061)</f>
        <v>0</v>
      </c>
      <c r="FQ1062" s="98">
        <f>SUM(FQ1059:FQ1061)</f>
        <v>0</v>
      </c>
      <c r="FR1062" s="98">
        <f>SUM(FR1059:FR1061)</f>
        <v>0</v>
      </c>
    </row>
    <row r="1063" spans="3:174"/>
    <row r="1064" spans="3:174">
      <c r="C1064" t="s">
        <v>505</v>
      </c>
      <c r="D1064" s="144" t="s">
        <v>15</v>
      </c>
      <c r="E1064" s="39" t="s">
        <v>532</v>
      </c>
      <c r="I1064" s="212">
        <f>SUM(J1064:FR1064)</f>
        <v>0.99999999999999978</v>
      </c>
      <c r="J1064" s="197">
        <f t="shared" ref="J1064:AO1064" si="2606">IFERROR($E1021 * J1061/$I$1061,0)</f>
        <v>0</v>
      </c>
      <c r="K1064" s="197">
        <f t="shared" si="2606"/>
        <v>0</v>
      </c>
      <c r="L1064" s="197">
        <f t="shared" si="2606"/>
        <v>0</v>
      </c>
      <c r="M1064" s="197">
        <f t="shared" si="2606"/>
        <v>0</v>
      </c>
      <c r="N1064" s="197">
        <f t="shared" si="2606"/>
        <v>0</v>
      </c>
      <c r="O1064" s="197">
        <f t="shared" si="2606"/>
        <v>0</v>
      </c>
      <c r="P1064" s="197">
        <f t="shared" si="2606"/>
        <v>0</v>
      </c>
      <c r="Q1064" s="197">
        <f t="shared" si="2606"/>
        <v>0</v>
      </c>
      <c r="R1064" s="197">
        <f t="shared" si="2606"/>
        <v>0</v>
      </c>
      <c r="S1064" s="197">
        <f t="shared" si="2606"/>
        <v>0</v>
      </c>
      <c r="T1064" s="197">
        <f t="shared" si="2606"/>
        <v>0</v>
      </c>
      <c r="U1064" s="197">
        <f t="shared" si="2606"/>
        <v>0</v>
      </c>
      <c r="V1064" s="197">
        <f t="shared" si="2606"/>
        <v>0</v>
      </c>
      <c r="W1064" s="197">
        <f t="shared" si="2606"/>
        <v>0</v>
      </c>
      <c r="X1064" s="197">
        <f t="shared" si="2606"/>
        <v>0</v>
      </c>
      <c r="Y1064" s="197">
        <f t="shared" si="2606"/>
        <v>0</v>
      </c>
      <c r="Z1064" s="197">
        <f t="shared" si="2606"/>
        <v>0</v>
      </c>
      <c r="AA1064" s="197">
        <f t="shared" si="2606"/>
        <v>0</v>
      </c>
      <c r="AB1064" s="197">
        <f t="shared" si="2606"/>
        <v>0</v>
      </c>
      <c r="AC1064" s="197">
        <f t="shared" si="2606"/>
        <v>0</v>
      </c>
      <c r="AD1064" s="197">
        <f t="shared" si="2606"/>
        <v>0</v>
      </c>
      <c r="AE1064" s="197">
        <f t="shared" si="2606"/>
        <v>0</v>
      </c>
      <c r="AF1064" s="197">
        <f t="shared" si="2606"/>
        <v>0</v>
      </c>
      <c r="AG1064" s="197">
        <f t="shared" si="2606"/>
        <v>1.6338900899255958E-2</v>
      </c>
      <c r="AH1064" s="197">
        <f t="shared" si="2606"/>
        <v>1.4751097892553753E-2</v>
      </c>
      <c r="AI1064" s="197">
        <f t="shared" si="2606"/>
        <v>3.9795377341252554E-3</v>
      </c>
      <c r="AJ1064" s="197">
        <f t="shared" si="2606"/>
        <v>-1.2829237903657164E-4</v>
      </c>
      <c r="AK1064" s="197">
        <f t="shared" si="2606"/>
        <v>1.7699620255259851E-2</v>
      </c>
      <c r="AL1064" s="197">
        <f t="shared" si="2606"/>
        <v>1.6117578532105405E-2</v>
      </c>
      <c r="AM1064" s="197">
        <f t="shared" si="2606"/>
        <v>5.105994210765471E-3</v>
      </c>
      <c r="AN1064" s="197">
        <f t="shared" si="2606"/>
        <v>3.131869321210646E-4</v>
      </c>
      <c r="AO1064" s="197">
        <f t="shared" si="2606"/>
        <v>1.8164918115811227E-2</v>
      </c>
      <c r="AP1064" s="197">
        <f t="shared" ref="AP1064:BU1064" si="2607">IFERROR($E1021 * AP1061/$I$1061,0)</f>
        <v>1.7998847511701711E-2</v>
      </c>
      <c r="AQ1064" s="197">
        <f t="shared" si="2607"/>
        <v>6.8879691409820133E-3</v>
      </c>
      <c r="AR1064" s="197">
        <f t="shared" si="2607"/>
        <v>2.1305194184718735E-3</v>
      </c>
      <c r="AS1064" s="197">
        <f t="shared" si="2607"/>
        <v>2.0020560887319384E-2</v>
      </c>
      <c r="AT1064" s="197">
        <f t="shared" si="2607"/>
        <v>1.8006320128752938E-2</v>
      </c>
      <c r="AU1064" s="197">
        <f t="shared" si="2607"/>
        <v>7.0242297431280824E-3</v>
      </c>
      <c r="AV1064" s="197">
        <f t="shared" si="2607"/>
        <v>2.3626937788169852E-3</v>
      </c>
      <c r="AW1064" s="197">
        <f t="shared" si="2607"/>
        <v>2.0309828545462115E-2</v>
      </c>
      <c r="AX1064" s="197">
        <f t="shared" si="2607"/>
        <v>1.8576638748885675E-2</v>
      </c>
      <c r="AY1064" s="197">
        <f t="shared" si="2607"/>
        <v>7.5660439296154564E-3</v>
      </c>
      <c r="AZ1064" s="197">
        <f t="shared" si="2607"/>
        <v>2.8254234902453145E-3</v>
      </c>
      <c r="BA1064" s="197">
        <f t="shared" si="2607"/>
        <v>2.079712265729956E-2</v>
      </c>
      <c r="BB1064" s="197">
        <f t="shared" si="2607"/>
        <v>1.9077080354656654E-2</v>
      </c>
      <c r="BC1064" s="197">
        <f t="shared" si="2607"/>
        <v>8.079992843123128E-3</v>
      </c>
      <c r="BD1064" s="197">
        <f t="shared" si="2607"/>
        <v>3.3519813923162051E-3</v>
      </c>
      <c r="BE1064" s="197">
        <f t="shared" si="2607"/>
        <v>2.1347773166634224E-2</v>
      </c>
      <c r="BF1064" s="197">
        <f t="shared" si="2607"/>
        <v>1.9572288053577715E-2</v>
      </c>
      <c r="BG1064" s="197">
        <f t="shared" si="2607"/>
        <v>8.6176604105932548E-3</v>
      </c>
      <c r="BH1064" s="197">
        <f t="shared" si="2607"/>
        <v>3.9071730004535052E-3</v>
      </c>
      <c r="BI1064" s="197">
        <f t="shared" si="2607"/>
        <v>2.1927260228133429E-2</v>
      </c>
      <c r="BJ1064" s="197">
        <f t="shared" si="2607"/>
        <v>1.9888044011179551E-2</v>
      </c>
      <c r="BK1064" s="197">
        <f t="shared" si="2607"/>
        <v>9.2170868322297168E-3</v>
      </c>
      <c r="BL1064" s="197">
        <f t="shared" si="2607"/>
        <v>4.5166015825155465E-3</v>
      </c>
      <c r="BM1064" s="197">
        <f t="shared" si="2607"/>
        <v>2.2560793630177049E-2</v>
      </c>
      <c r="BN1064" s="197">
        <f t="shared" si="2607"/>
        <v>2.4969336364059284E-2</v>
      </c>
      <c r="BO1064" s="197">
        <f t="shared" si="2607"/>
        <v>1.3475659371175596E-2</v>
      </c>
      <c r="BP1064" s="197">
        <f t="shared" si="2607"/>
        <v>7.9963403087608357E-3</v>
      </c>
      <c r="BQ1064" s="197">
        <f t="shared" si="2607"/>
        <v>2.7491963325560583E-2</v>
      </c>
      <c r="BR1064" s="197">
        <f t="shared" si="2607"/>
        <v>2.9250348388188525E-2</v>
      </c>
      <c r="BS1064" s="197">
        <f t="shared" si="2607"/>
        <v>1.5076368494407315E-2</v>
      </c>
      <c r="BT1064" s="197">
        <f t="shared" si="2607"/>
        <v>9.4781287871659251E-3</v>
      </c>
      <c r="BU1064" s="197">
        <f t="shared" si="2607"/>
        <v>2.9233327752577743E-2</v>
      </c>
      <c r="BV1064" s="197">
        <f t="shared" ref="BV1064:DA1064" si="2608">IFERROR($E1021 * BV1061/$I$1061,0)</f>
        <v>3.1675665800033531E-2</v>
      </c>
      <c r="BW1064" s="197">
        <f t="shared" si="2608"/>
        <v>1.6801736244590051E-2</v>
      </c>
      <c r="BX1064" s="197">
        <f t="shared" si="2608"/>
        <v>1.1078129282987743E-2</v>
      </c>
      <c r="BY1064" s="197">
        <f t="shared" si="2608"/>
        <v>3.108059256870371E-2</v>
      </c>
      <c r="BZ1064" s="197">
        <f t="shared" si="2608"/>
        <v>3.4141335740986524E-2</v>
      </c>
      <c r="CA1064" s="197">
        <f t="shared" si="2608"/>
        <v>1.8609072264675973E-2</v>
      </c>
      <c r="CB1064" s="197">
        <f t="shared" si="2608"/>
        <v>1.2817624323059176E-2</v>
      </c>
      <c r="CC1064" s="197">
        <f t="shared" si="2608"/>
        <v>3.3059107504790602E-2</v>
      </c>
      <c r="CD1064" s="197">
        <f t="shared" si="2608"/>
        <v>3.5825986521474201E-2</v>
      </c>
      <c r="CE1064" s="197">
        <f t="shared" si="2608"/>
        <v>2.0408653507432935E-2</v>
      </c>
      <c r="CF1064" s="197">
        <f t="shared" si="2608"/>
        <v>1.4612887179668728E-2</v>
      </c>
      <c r="CG1064" s="197">
        <f t="shared" si="2608"/>
        <v>3.1907583782437583E-2</v>
      </c>
      <c r="CH1064" s="197">
        <f t="shared" si="2608"/>
        <v>1.1055559174149659E-2</v>
      </c>
      <c r="CI1064" s="197">
        <f t="shared" si="2608"/>
        <v>5.4638857433748304E-3</v>
      </c>
      <c r="CJ1064" s="197">
        <f t="shared" si="2608"/>
        <v>3.5256320136302995E-3</v>
      </c>
      <c r="CK1064" s="197">
        <f t="shared" si="2608"/>
        <v>1.1205054064772324E-2</v>
      </c>
      <c r="CL1064" s="197">
        <f t="shared" si="2608"/>
        <v>1.0634477053939325E-2</v>
      </c>
      <c r="CM1064" s="197">
        <f t="shared" si="2608"/>
        <v>6.13233705659049E-3</v>
      </c>
      <c r="CN1064" s="197">
        <f t="shared" si="2608"/>
        <v>4.0507785930485795E-3</v>
      </c>
      <c r="CO1064" s="197">
        <f t="shared" si="2608"/>
        <v>1.1934091628065375E-2</v>
      </c>
      <c r="CP1064" s="197">
        <f t="shared" si="2608"/>
        <v>1.1097540648475377E-2</v>
      </c>
      <c r="CQ1064" s="197">
        <f t="shared" si="2608"/>
        <v>6.5673949272405862E-3</v>
      </c>
      <c r="CR1064" s="197">
        <f t="shared" si="2608"/>
        <v>4.574152462611487E-3</v>
      </c>
      <c r="CS1064" s="197">
        <f t="shared" si="2608"/>
        <v>1.2631982704348493E-2</v>
      </c>
      <c r="CT1064" s="197">
        <f t="shared" si="2608"/>
        <v>1.2323614662174506E-2</v>
      </c>
      <c r="CU1064" s="197">
        <f t="shared" si="2608"/>
        <v>7.5386462878029538E-3</v>
      </c>
      <c r="CV1064" s="197">
        <f t="shared" si="2608"/>
        <v>5.4222963457197714E-3</v>
      </c>
      <c r="CW1064" s="197">
        <f t="shared" si="2608"/>
        <v>1.3946836260623579E-2</v>
      </c>
      <c r="CX1064" s="197">
        <f t="shared" si="2608"/>
        <v>1.2717337125265567E-2</v>
      </c>
      <c r="CY1064" s="197">
        <f t="shared" si="2608"/>
        <v>1.2760600561976521E-3</v>
      </c>
      <c r="CZ1064" s="197">
        <f t="shared" si="2608"/>
        <v>0</v>
      </c>
      <c r="DA1064" s="197">
        <f t="shared" si="2608"/>
        <v>0</v>
      </c>
      <c r="DB1064" s="197">
        <f t="shared" ref="DB1064:EG1064" si="2609">IFERROR($E1021 * DB1061/$I$1061,0)</f>
        <v>0</v>
      </c>
      <c r="DC1064" s="197">
        <f t="shared" si="2609"/>
        <v>0</v>
      </c>
      <c r="DD1064" s="197">
        <f t="shared" si="2609"/>
        <v>0</v>
      </c>
      <c r="DE1064" s="197">
        <f t="shared" si="2609"/>
        <v>0</v>
      </c>
      <c r="DF1064" s="197">
        <f t="shared" si="2609"/>
        <v>0</v>
      </c>
      <c r="DG1064" s="197">
        <f t="shared" si="2609"/>
        <v>0</v>
      </c>
      <c r="DH1064" s="197">
        <f t="shared" si="2609"/>
        <v>0</v>
      </c>
      <c r="DI1064" s="197">
        <f t="shared" si="2609"/>
        <v>0</v>
      </c>
      <c r="DJ1064" s="197">
        <f t="shared" si="2609"/>
        <v>0</v>
      </c>
      <c r="DK1064" s="197">
        <f t="shared" si="2609"/>
        <v>0</v>
      </c>
      <c r="DL1064" s="197">
        <f t="shared" si="2609"/>
        <v>0</v>
      </c>
      <c r="DM1064" s="197">
        <f t="shared" si="2609"/>
        <v>0</v>
      </c>
      <c r="DN1064" s="197">
        <f t="shared" si="2609"/>
        <v>0</v>
      </c>
      <c r="DO1064" s="197">
        <f t="shared" si="2609"/>
        <v>0</v>
      </c>
      <c r="DP1064" s="197">
        <f t="shared" si="2609"/>
        <v>0</v>
      </c>
      <c r="DQ1064" s="197">
        <f t="shared" si="2609"/>
        <v>0</v>
      </c>
      <c r="DR1064" s="197">
        <f t="shared" si="2609"/>
        <v>0</v>
      </c>
      <c r="DS1064" s="197">
        <f t="shared" si="2609"/>
        <v>0</v>
      </c>
      <c r="DT1064" s="197">
        <f t="shared" si="2609"/>
        <v>0</v>
      </c>
      <c r="DU1064" s="197">
        <f t="shared" si="2609"/>
        <v>0</v>
      </c>
      <c r="DV1064" s="197">
        <f t="shared" si="2609"/>
        <v>0</v>
      </c>
      <c r="DW1064" s="197">
        <f t="shared" si="2609"/>
        <v>0</v>
      </c>
      <c r="DX1064" s="197">
        <f t="shared" si="2609"/>
        <v>0</v>
      </c>
      <c r="DY1064" s="197">
        <f t="shared" si="2609"/>
        <v>0</v>
      </c>
      <c r="DZ1064" s="197">
        <f t="shared" si="2609"/>
        <v>0</v>
      </c>
      <c r="EA1064" s="197">
        <f t="shared" si="2609"/>
        <v>0</v>
      </c>
      <c r="EB1064" s="197">
        <f t="shared" si="2609"/>
        <v>0</v>
      </c>
      <c r="EC1064" s="197">
        <f t="shared" si="2609"/>
        <v>0</v>
      </c>
      <c r="ED1064" s="197">
        <f t="shared" si="2609"/>
        <v>0</v>
      </c>
      <c r="EE1064" s="197">
        <f t="shared" si="2609"/>
        <v>0</v>
      </c>
      <c r="EF1064" s="197">
        <f t="shared" si="2609"/>
        <v>0</v>
      </c>
      <c r="EG1064" s="197">
        <f t="shared" si="2609"/>
        <v>0</v>
      </c>
      <c r="EH1064" s="197">
        <f t="shared" ref="EH1064:FR1064" si="2610">IFERROR($E1021 * EH1061/$I$1061,0)</f>
        <v>0</v>
      </c>
      <c r="EI1064" s="197">
        <f t="shared" si="2610"/>
        <v>0</v>
      </c>
      <c r="EJ1064" s="197">
        <f t="shared" si="2610"/>
        <v>0</v>
      </c>
      <c r="EK1064" s="197">
        <f t="shared" si="2610"/>
        <v>0</v>
      </c>
      <c r="EL1064" s="197">
        <f t="shared" si="2610"/>
        <v>0</v>
      </c>
      <c r="EM1064" s="197">
        <f t="shared" si="2610"/>
        <v>0</v>
      </c>
      <c r="EN1064" s="197">
        <f t="shared" si="2610"/>
        <v>0</v>
      </c>
      <c r="EO1064" s="197">
        <f t="shared" si="2610"/>
        <v>0</v>
      </c>
      <c r="EP1064" s="197">
        <f t="shared" si="2610"/>
        <v>0</v>
      </c>
      <c r="EQ1064" s="197">
        <f t="shared" si="2610"/>
        <v>0</v>
      </c>
      <c r="ER1064" s="197">
        <f t="shared" si="2610"/>
        <v>0</v>
      </c>
      <c r="ES1064" s="197">
        <f t="shared" si="2610"/>
        <v>0</v>
      </c>
      <c r="ET1064" s="197">
        <f t="shared" si="2610"/>
        <v>0</v>
      </c>
      <c r="EU1064" s="197">
        <f t="shared" si="2610"/>
        <v>0</v>
      </c>
      <c r="EV1064" s="197">
        <f t="shared" si="2610"/>
        <v>0</v>
      </c>
      <c r="EW1064" s="197">
        <f t="shared" si="2610"/>
        <v>0</v>
      </c>
      <c r="EX1064" s="197">
        <f t="shared" si="2610"/>
        <v>0</v>
      </c>
      <c r="EY1064" s="197">
        <f t="shared" si="2610"/>
        <v>0</v>
      </c>
      <c r="EZ1064" s="197">
        <f t="shared" si="2610"/>
        <v>0</v>
      </c>
      <c r="FA1064" s="197">
        <f t="shared" si="2610"/>
        <v>0</v>
      </c>
      <c r="FB1064" s="197">
        <f t="shared" si="2610"/>
        <v>0</v>
      </c>
      <c r="FC1064" s="197">
        <f t="shared" si="2610"/>
        <v>0</v>
      </c>
      <c r="FD1064" s="197">
        <f t="shared" si="2610"/>
        <v>0</v>
      </c>
      <c r="FE1064" s="197">
        <f t="shared" si="2610"/>
        <v>0</v>
      </c>
      <c r="FF1064" s="197">
        <f t="shared" si="2610"/>
        <v>0</v>
      </c>
      <c r="FG1064" s="197">
        <f t="shared" si="2610"/>
        <v>0</v>
      </c>
      <c r="FH1064" s="197">
        <f t="shared" si="2610"/>
        <v>0</v>
      </c>
      <c r="FI1064" s="197">
        <f t="shared" si="2610"/>
        <v>0</v>
      </c>
      <c r="FJ1064" s="197">
        <f t="shared" si="2610"/>
        <v>0</v>
      </c>
      <c r="FK1064" s="197">
        <f t="shared" si="2610"/>
        <v>0</v>
      </c>
      <c r="FL1064" s="197">
        <f t="shared" si="2610"/>
        <v>0</v>
      </c>
      <c r="FM1064" s="197">
        <f t="shared" si="2610"/>
        <v>0</v>
      </c>
      <c r="FN1064" s="197">
        <f t="shared" si="2610"/>
        <v>0</v>
      </c>
      <c r="FO1064" s="197">
        <f t="shared" si="2610"/>
        <v>0</v>
      </c>
      <c r="FP1064" s="197">
        <f t="shared" si="2610"/>
        <v>0</v>
      </c>
      <c r="FQ1064" s="197">
        <f t="shared" si="2610"/>
        <v>0</v>
      </c>
      <c r="FR1064" s="197">
        <f t="shared" si="2610"/>
        <v>0</v>
      </c>
    </row>
    <row r="1065" spans="3:174">
      <c r="C1065" s="13" t="s">
        <v>506</v>
      </c>
      <c r="D1065" s="77" t="s">
        <v>15</v>
      </c>
      <c r="E1065" s="351">
        <f>I1066</f>
        <v>0</v>
      </c>
      <c r="F1065" s="185">
        <f>E1065 * E1021 * $E$1061</f>
        <v>0</v>
      </c>
      <c r="I1065" s="329">
        <f>SUM(J1065:FR1065)</f>
        <v>0.99999999999999978</v>
      </c>
      <c r="J1065" s="211">
        <v>0</v>
      </c>
      <c r="K1065" s="211">
        <v>0</v>
      </c>
      <c r="L1065" s="211">
        <v>0</v>
      </c>
      <c r="M1065" s="211">
        <v>0</v>
      </c>
      <c r="N1065" s="211">
        <v>0</v>
      </c>
      <c r="O1065" s="211">
        <v>0</v>
      </c>
      <c r="P1065" s="211">
        <v>0</v>
      </c>
      <c r="Q1065" s="211">
        <v>0</v>
      </c>
      <c r="R1065" s="211">
        <v>0</v>
      </c>
      <c r="S1065" s="211">
        <v>0</v>
      </c>
      <c r="T1065" s="211">
        <v>0</v>
      </c>
      <c r="U1065" s="211">
        <v>0</v>
      </c>
      <c r="V1065" s="211">
        <v>0</v>
      </c>
      <c r="W1065" s="211">
        <v>0</v>
      </c>
      <c r="X1065" s="211">
        <v>0</v>
      </c>
      <c r="Y1065" s="211">
        <v>0</v>
      </c>
      <c r="Z1065" s="211">
        <v>0</v>
      </c>
      <c r="AA1065" s="211">
        <v>0</v>
      </c>
      <c r="AB1065" s="211">
        <v>0</v>
      </c>
      <c r="AC1065" s="211">
        <v>0</v>
      </c>
      <c r="AD1065" s="211">
        <v>0</v>
      </c>
      <c r="AE1065" s="211">
        <v>0</v>
      </c>
      <c r="AF1065" s="211">
        <v>0</v>
      </c>
      <c r="AG1065" s="211">
        <v>1.6338900899255958E-2</v>
      </c>
      <c r="AH1065" s="211">
        <v>1.4751097892553753E-2</v>
      </c>
      <c r="AI1065" s="211">
        <v>3.9795377341252554E-3</v>
      </c>
      <c r="AJ1065" s="211">
        <v>-1.2829237903657164E-4</v>
      </c>
      <c r="AK1065" s="211">
        <v>1.7699620255259851E-2</v>
      </c>
      <c r="AL1065" s="211">
        <v>1.6117578532105405E-2</v>
      </c>
      <c r="AM1065" s="211">
        <v>5.105994210765471E-3</v>
      </c>
      <c r="AN1065" s="211">
        <v>3.131869321210646E-4</v>
      </c>
      <c r="AO1065" s="211">
        <v>1.8164918115811227E-2</v>
      </c>
      <c r="AP1065" s="211">
        <v>1.7998847511701711E-2</v>
      </c>
      <c r="AQ1065" s="211">
        <v>6.8879691409820133E-3</v>
      </c>
      <c r="AR1065" s="211">
        <v>2.1305194184718735E-3</v>
      </c>
      <c r="AS1065" s="211">
        <v>2.0020560887319384E-2</v>
      </c>
      <c r="AT1065" s="211">
        <v>1.8006320128752938E-2</v>
      </c>
      <c r="AU1065" s="211">
        <v>7.0242297431280824E-3</v>
      </c>
      <c r="AV1065" s="211">
        <v>2.3626937788169852E-3</v>
      </c>
      <c r="AW1065" s="211">
        <v>2.0309828545462115E-2</v>
      </c>
      <c r="AX1065" s="211">
        <v>1.8576638748885675E-2</v>
      </c>
      <c r="AY1065" s="211">
        <v>7.5660439296154564E-3</v>
      </c>
      <c r="AZ1065" s="211">
        <v>2.8254234902453145E-3</v>
      </c>
      <c r="BA1065" s="211">
        <v>2.079712265729956E-2</v>
      </c>
      <c r="BB1065" s="211">
        <v>1.9077080354656654E-2</v>
      </c>
      <c r="BC1065" s="211">
        <v>8.079992843123128E-3</v>
      </c>
      <c r="BD1065" s="211">
        <v>3.3519813923162051E-3</v>
      </c>
      <c r="BE1065" s="211">
        <v>2.1347773166634224E-2</v>
      </c>
      <c r="BF1065" s="211">
        <v>1.9572288053577715E-2</v>
      </c>
      <c r="BG1065" s="211">
        <v>8.6176604105932548E-3</v>
      </c>
      <c r="BH1065" s="211">
        <v>3.9071730004535052E-3</v>
      </c>
      <c r="BI1065" s="211">
        <v>2.1927260228133429E-2</v>
      </c>
      <c r="BJ1065" s="211">
        <v>1.9888044011179551E-2</v>
      </c>
      <c r="BK1065" s="211">
        <v>9.2170868322297168E-3</v>
      </c>
      <c r="BL1065" s="211">
        <v>4.5166015825155465E-3</v>
      </c>
      <c r="BM1065" s="211">
        <v>2.2560793630177049E-2</v>
      </c>
      <c r="BN1065" s="211">
        <v>2.4969336364059284E-2</v>
      </c>
      <c r="BO1065" s="211">
        <v>1.3475659371175596E-2</v>
      </c>
      <c r="BP1065" s="211">
        <v>7.9963403087608357E-3</v>
      </c>
      <c r="BQ1065" s="211">
        <v>2.7491963325560583E-2</v>
      </c>
      <c r="BR1065" s="211">
        <v>2.9250348388188525E-2</v>
      </c>
      <c r="BS1065" s="211">
        <v>1.5076368494407315E-2</v>
      </c>
      <c r="BT1065" s="211">
        <v>9.4781287871659251E-3</v>
      </c>
      <c r="BU1065" s="211">
        <v>2.9233327752577743E-2</v>
      </c>
      <c r="BV1065" s="211">
        <v>3.1675665800033531E-2</v>
      </c>
      <c r="BW1065" s="211">
        <v>1.6801736244590051E-2</v>
      </c>
      <c r="BX1065" s="211">
        <v>1.1078129282987743E-2</v>
      </c>
      <c r="BY1065" s="211">
        <v>3.108059256870371E-2</v>
      </c>
      <c r="BZ1065" s="211">
        <v>3.4141335740986524E-2</v>
      </c>
      <c r="CA1065" s="211">
        <v>1.8609072264675973E-2</v>
      </c>
      <c r="CB1065" s="211">
        <v>1.2817624323059176E-2</v>
      </c>
      <c r="CC1065" s="211">
        <v>3.3059107504790602E-2</v>
      </c>
      <c r="CD1065" s="211">
        <v>3.5825986521474201E-2</v>
      </c>
      <c r="CE1065" s="211">
        <v>2.0408653507432935E-2</v>
      </c>
      <c r="CF1065" s="211">
        <v>1.4612887179668728E-2</v>
      </c>
      <c r="CG1065" s="211">
        <v>3.1907583782437583E-2</v>
      </c>
      <c r="CH1065" s="211">
        <v>1.1055559174149659E-2</v>
      </c>
      <c r="CI1065" s="211">
        <v>5.4638857433748304E-3</v>
      </c>
      <c r="CJ1065" s="211">
        <v>3.5256320136302995E-3</v>
      </c>
      <c r="CK1065" s="211">
        <v>1.1205054064772324E-2</v>
      </c>
      <c r="CL1065" s="211">
        <v>1.0634477053939325E-2</v>
      </c>
      <c r="CM1065" s="211">
        <v>6.13233705659049E-3</v>
      </c>
      <c r="CN1065" s="211">
        <v>4.0507785930485795E-3</v>
      </c>
      <c r="CO1065" s="211">
        <v>1.1934091628065375E-2</v>
      </c>
      <c r="CP1065" s="211">
        <v>1.1097540648475377E-2</v>
      </c>
      <c r="CQ1065" s="211">
        <v>6.5673949272405862E-3</v>
      </c>
      <c r="CR1065" s="211">
        <v>4.574152462611487E-3</v>
      </c>
      <c r="CS1065" s="211">
        <v>1.2631982704348493E-2</v>
      </c>
      <c r="CT1065" s="211">
        <v>1.2323614662174506E-2</v>
      </c>
      <c r="CU1065" s="211">
        <v>7.5386462878029538E-3</v>
      </c>
      <c r="CV1065" s="211">
        <v>5.4222963457197714E-3</v>
      </c>
      <c r="CW1065" s="211">
        <v>1.3946836260623579E-2</v>
      </c>
      <c r="CX1065" s="211">
        <v>1.2717337125265567E-2</v>
      </c>
      <c r="CY1065" s="211">
        <v>1.2760600561976521E-3</v>
      </c>
      <c r="CZ1065" s="211">
        <v>0</v>
      </c>
      <c r="DA1065" s="211">
        <v>0</v>
      </c>
      <c r="DB1065" s="211">
        <v>0</v>
      </c>
      <c r="DC1065" s="211">
        <v>0</v>
      </c>
      <c r="DD1065" s="211">
        <v>0</v>
      </c>
      <c r="DE1065" s="211">
        <v>0</v>
      </c>
      <c r="DF1065" s="211">
        <v>0</v>
      </c>
      <c r="DG1065" s="211">
        <v>0</v>
      </c>
      <c r="DH1065" s="211">
        <v>0</v>
      </c>
      <c r="DI1065" s="211">
        <v>0</v>
      </c>
      <c r="DJ1065" s="211">
        <v>0</v>
      </c>
      <c r="DK1065" s="211">
        <v>0</v>
      </c>
      <c r="DL1065" s="211">
        <v>0</v>
      </c>
      <c r="DM1065" s="211">
        <v>0</v>
      </c>
      <c r="DN1065" s="211">
        <v>0</v>
      </c>
      <c r="DO1065" s="211">
        <v>0</v>
      </c>
      <c r="DP1065" s="211">
        <v>0</v>
      </c>
      <c r="DQ1065" s="211">
        <v>0</v>
      </c>
      <c r="DR1065" s="211">
        <v>0</v>
      </c>
      <c r="DS1065" s="211">
        <v>0</v>
      </c>
      <c r="DT1065" s="211">
        <v>0</v>
      </c>
      <c r="DU1065" s="211">
        <v>0</v>
      </c>
      <c r="DV1065" s="211">
        <v>0</v>
      </c>
      <c r="DW1065" s="211">
        <v>0</v>
      </c>
      <c r="DX1065" s="211">
        <v>0</v>
      </c>
      <c r="DY1065" s="211">
        <v>0</v>
      </c>
      <c r="DZ1065" s="211">
        <v>0</v>
      </c>
      <c r="EA1065" s="211">
        <v>0</v>
      </c>
      <c r="EB1065" s="211">
        <v>0</v>
      </c>
      <c r="EC1065" s="211">
        <v>0</v>
      </c>
      <c r="ED1065" s="211">
        <v>0</v>
      </c>
      <c r="EE1065" s="211">
        <v>0</v>
      </c>
      <c r="EF1065" s="211">
        <v>0</v>
      </c>
      <c r="EG1065" s="211">
        <v>0</v>
      </c>
      <c r="EH1065" s="211">
        <v>0</v>
      </c>
      <c r="EI1065" s="211">
        <v>0</v>
      </c>
      <c r="EJ1065" s="211">
        <v>0</v>
      </c>
      <c r="EK1065" s="211">
        <v>0</v>
      </c>
      <c r="EL1065" s="211">
        <v>0</v>
      </c>
      <c r="EM1065" s="211">
        <v>0</v>
      </c>
      <c r="EN1065" s="211">
        <v>0</v>
      </c>
      <c r="EO1065" s="211">
        <v>0</v>
      </c>
      <c r="EP1065" s="211">
        <v>0</v>
      </c>
      <c r="EQ1065" s="211">
        <v>0</v>
      </c>
      <c r="ER1065" s="211">
        <v>0</v>
      </c>
      <c r="ES1065" s="211">
        <v>0</v>
      </c>
      <c r="ET1065" s="211">
        <v>0</v>
      </c>
      <c r="EU1065" s="211">
        <v>0</v>
      </c>
      <c r="EV1065" s="211">
        <v>0</v>
      </c>
      <c r="EW1065" s="211">
        <v>0</v>
      </c>
      <c r="EX1065" s="211">
        <v>0</v>
      </c>
      <c r="EY1065" s="211">
        <v>0</v>
      </c>
      <c r="EZ1065" s="211">
        <v>0</v>
      </c>
      <c r="FA1065" s="211">
        <v>0</v>
      </c>
      <c r="FB1065" s="211">
        <v>0</v>
      </c>
      <c r="FC1065" s="211">
        <v>0</v>
      </c>
      <c r="FD1065" s="211">
        <v>0</v>
      </c>
      <c r="FE1065" s="211">
        <v>0</v>
      </c>
      <c r="FF1065" s="211">
        <v>0</v>
      </c>
      <c r="FG1065" s="211">
        <v>0</v>
      </c>
      <c r="FH1065" s="211">
        <v>0</v>
      </c>
      <c r="FI1065" s="211">
        <v>0</v>
      </c>
      <c r="FJ1065" s="211">
        <v>0</v>
      </c>
      <c r="FK1065" s="211">
        <v>0</v>
      </c>
      <c r="FL1065" s="211">
        <v>0</v>
      </c>
      <c r="FM1065" s="211">
        <v>0</v>
      </c>
      <c r="FN1065" s="211">
        <v>0</v>
      </c>
      <c r="FO1065" s="211">
        <v>0</v>
      </c>
      <c r="FP1065" s="211">
        <v>0</v>
      </c>
      <c r="FQ1065" s="211">
        <v>0</v>
      </c>
      <c r="FR1065" s="211">
        <v>0</v>
      </c>
    </row>
    <row r="1066" spans="3:174">
      <c r="C1066" s="8" t="s">
        <v>381</v>
      </c>
      <c r="D1066" s="144" t="s">
        <v>15</v>
      </c>
      <c r="I1066" s="329">
        <f>SUM(J1066:FR1066)</f>
        <v>0</v>
      </c>
      <c r="J1066" s="208">
        <f>ABS(J1064-J1065)</f>
        <v>0</v>
      </c>
      <c r="K1066" s="208">
        <f t="shared" ref="K1066:BV1066" si="2611">ABS(K1064-K1065)</f>
        <v>0</v>
      </c>
      <c r="L1066" s="208">
        <f t="shared" si="2611"/>
        <v>0</v>
      </c>
      <c r="M1066" s="208">
        <f t="shared" si="2611"/>
        <v>0</v>
      </c>
      <c r="N1066" s="208">
        <f t="shared" si="2611"/>
        <v>0</v>
      </c>
      <c r="O1066" s="208">
        <f t="shared" si="2611"/>
        <v>0</v>
      </c>
      <c r="P1066" s="208">
        <f t="shared" si="2611"/>
        <v>0</v>
      </c>
      <c r="Q1066" s="208">
        <f t="shared" si="2611"/>
        <v>0</v>
      </c>
      <c r="R1066" s="208">
        <f t="shared" si="2611"/>
        <v>0</v>
      </c>
      <c r="S1066" s="208">
        <f t="shared" si="2611"/>
        <v>0</v>
      </c>
      <c r="T1066" s="208">
        <f t="shared" si="2611"/>
        <v>0</v>
      </c>
      <c r="U1066" s="208">
        <f t="shared" si="2611"/>
        <v>0</v>
      </c>
      <c r="V1066" s="208">
        <f t="shared" si="2611"/>
        <v>0</v>
      </c>
      <c r="W1066" s="208">
        <f t="shared" si="2611"/>
        <v>0</v>
      </c>
      <c r="X1066" s="208">
        <f t="shared" si="2611"/>
        <v>0</v>
      </c>
      <c r="Y1066" s="208">
        <f t="shared" si="2611"/>
        <v>0</v>
      </c>
      <c r="Z1066" s="208">
        <f t="shared" si="2611"/>
        <v>0</v>
      </c>
      <c r="AA1066" s="208">
        <f t="shared" si="2611"/>
        <v>0</v>
      </c>
      <c r="AB1066" s="208">
        <f t="shared" si="2611"/>
        <v>0</v>
      </c>
      <c r="AC1066" s="208">
        <f t="shared" si="2611"/>
        <v>0</v>
      </c>
      <c r="AD1066" s="208">
        <f t="shared" si="2611"/>
        <v>0</v>
      </c>
      <c r="AE1066" s="208">
        <f t="shared" si="2611"/>
        <v>0</v>
      </c>
      <c r="AF1066" s="208">
        <f t="shared" si="2611"/>
        <v>0</v>
      </c>
      <c r="AG1066" s="208">
        <f t="shared" si="2611"/>
        <v>0</v>
      </c>
      <c r="AH1066" s="208">
        <f t="shared" si="2611"/>
        <v>0</v>
      </c>
      <c r="AI1066" s="208">
        <f t="shared" si="2611"/>
        <v>0</v>
      </c>
      <c r="AJ1066" s="208">
        <f t="shared" si="2611"/>
        <v>0</v>
      </c>
      <c r="AK1066" s="208">
        <f t="shared" si="2611"/>
        <v>0</v>
      </c>
      <c r="AL1066" s="208">
        <f t="shared" si="2611"/>
        <v>0</v>
      </c>
      <c r="AM1066" s="208">
        <f t="shared" si="2611"/>
        <v>0</v>
      </c>
      <c r="AN1066" s="208">
        <f t="shared" si="2611"/>
        <v>0</v>
      </c>
      <c r="AO1066" s="208">
        <f t="shared" si="2611"/>
        <v>0</v>
      </c>
      <c r="AP1066" s="208">
        <f t="shared" si="2611"/>
        <v>0</v>
      </c>
      <c r="AQ1066" s="208">
        <f t="shared" si="2611"/>
        <v>0</v>
      </c>
      <c r="AR1066" s="208">
        <f t="shared" si="2611"/>
        <v>0</v>
      </c>
      <c r="AS1066" s="208">
        <f t="shared" si="2611"/>
        <v>0</v>
      </c>
      <c r="AT1066" s="208">
        <f t="shared" si="2611"/>
        <v>0</v>
      </c>
      <c r="AU1066" s="208">
        <f t="shared" si="2611"/>
        <v>0</v>
      </c>
      <c r="AV1066" s="208">
        <f t="shared" si="2611"/>
        <v>0</v>
      </c>
      <c r="AW1066" s="208">
        <f t="shared" si="2611"/>
        <v>0</v>
      </c>
      <c r="AX1066" s="208">
        <f t="shared" si="2611"/>
        <v>0</v>
      </c>
      <c r="AY1066" s="208">
        <f t="shared" si="2611"/>
        <v>0</v>
      </c>
      <c r="AZ1066" s="208">
        <f t="shared" si="2611"/>
        <v>0</v>
      </c>
      <c r="BA1066" s="208">
        <f t="shared" si="2611"/>
        <v>0</v>
      </c>
      <c r="BB1066" s="208">
        <f t="shared" si="2611"/>
        <v>0</v>
      </c>
      <c r="BC1066" s="208">
        <f t="shared" si="2611"/>
        <v>0</v>
      </c>
      <c r="BD1066" s="208">
        <f t="shared" si="2611"/>
        <v>0</v>
      </c>
      <c r="BE1066" s="208">
        <f t="shared" si="2611"/>
        <v>0</v>
      </c>
      <c r="BF1066" s="208">
        <f t="shared" si="2611"/>
        <v>0</v>
      </c>
      <c r="BG1066" s="208">
        <f t="shared" si="2611"/>
        <v>0</v>
      </c>
      <c r="BH1066" s="208">
        <f t="shared" si="2611"/>
        <v>0</v>
      </c>
      <c r="BI1066" s="208">
        <f t="shared" si="2611"/>
        <v>0</v>
      </c>
      <c r="BJ1066" s="208">
        <f t="shared" si="2611"/>
        <v>0</v>
      </c>
      <c r="BK1066" s="208">
        <f t="shared" si="2611"/>
        <v>0</v>
      </c>
      <c r="BL1066" s="208">
        <f t="shared" si="2611"/>
        <v>0</v>
      </c>
      <c r="BM1066" s="208">
        <f t="shared" si="2611"/>
        <v>0</v>
      </c>
      <c r="BN1066" s="208">
        <f t="shared" si="2611"/>
        <v>0</v>
      </c>
      <c r="BO1066" s="208">
        <f t="shared" si="2611"/>
        <v>0</v>
      </c>
      <c r="BP1066" s="208">
        <f t="shared" si="2611"/>
        <v>0</v>
      </c>
      <c r="BQ1066" s="208">
        <f t="shared" si="2611"/>
        <v>0</v>
      </c>
      <c r="BR1066" s="208">
        <f t="shared" si="2611"/>
        <v>0</v>
      </c>
      <c r="BS1066" s="208">
        <f t="shared" si="2611"/>
        <v>0</v>
      </c>
      <c r="BT1066" s="208">
        <f t="shared" si="2611"/>
        <v>0</v>
      </c>
      <c r="BU1066" s="208">
        <f t="shared" si="2611"/>
        <v>0</v>
      </c>
      <c r="BV1066" s="208">
        <f t="shared" si="2611"/>
        <v>0</v>
      </c>
      <c r="BW1066" s="208">
        <f t="shared" ref="BW1066:EH1066" si="2612">ABS(BW1064-BW1065)</f>
        <v>0</v>
      </c>
      <c r="BX1066" s="208">
        <f t="shared" si="2612"/>
        <v>0</v>
      </c>
      <c r="BY1066" s="208">
        <f t="shared" si="2612"/>
        <v>0</v>
      </c>
      <c r="BZ1066" s="208">
        <f t="shared" si="2612"/>
        <v>0</v>
      </c>
      <c r="CA1066" s="208">
        <f t="shared" si="2612"/>
        <v>0</v>
      </c>
      <c r="CB1066" s="208">
        <f t="shared" si="2612"/>
        <v>0</v>
      </c>
      <c r="CC1066" s="208">
        <f t="shared" si="2612"/>
        <v>0</v>
      </c>
      <c r="CD1066" s="208">
        <f t="shared" si="2612"/>
        <v>0</v>
      </c>
      <c r="CE1066" s="208">
        <f t="shared" si="2612"/>
        <v>0</v>
      </c>
      <c r="CF1066" s="208">
        <f t="shared" si="2612"/>
        <v>0</v>
      </c>
      <c r="CG1066" s="208">
        <f t="shared" si="2612"/>
        <v>0</v>
      </c>
      <c r="CH1066" s="208">
        <f t="shared" si="2612"/>
        <v>0</v>
      </c>
      <c r="CI1066" s="208">
        <f t="shared" si="2612"/>
        <v>0</v>
      </c>
      <c r="CJ1066" s="208">
        <f t="shared" si="2612"/>
        <v>0</v>
      </c>
      <c r="CK1066" s="208">
        <f t="shared" si="2612"/>
        <v>0</v>
      </c>
      <c r="CL1066" s="208">
        <f t="shared" si="2612"/>
        <v>0</v>
      </c>
      <c r="CM1066" s="208">
        <f t="shared" si="2612"/>
        <v>0</v>
      </c>
      <c r="CN1066" s="208">
        <f t="shared" si="2612"/>
        <v>0</v>
      </c>
      <c r="CO1066" s="208">
        <f t="shared" si="2612"/>
        <v>0</v>
      </c>
      <c r="CP1066" s="208">
        <f t="shared" si="2612"/>
        <v>0</v>
      </c>
      <c r="CQ1066" s="208">
        <f t="shared" si="2612"/>
        <v>0</v>
      </c>
      <c r="CR1066" s="208">
        <f t="shared" si="2612"/>
        <v>0</v>
      </c>
      <c r="CS1066" s="208">
        <f t="shared" si="2612"/>
        <v>0</v>
      </c>
      <c r="CT1066" s="208">
        <f t="shared" si="2612"/>
        <v>0</v>
      </c>
      <c r="CU1066" s="208">
        <f t="shared" si="2612"/>
        <v>0</v>
      </c>
      <c r="CV1066" s="208">
        <f t="shared" si="2612"/>
        <v>0</v>
      </c>
      <c r="CW1066" s="208">
        <f t="shared" si="2612"/>
        <v>0</v>
      </c>
      <c r="CX1066" s="208">
        <f t="shared" si="2612"/>
        <v>0</v>
      </c>
      <c r="CY1066" s="208">
        <f t="shared" si="2612"/>
        <v>0</v>
      </c>
      <c r="CZ1066" s="208">
        <f t="shared" si="2612"/>
        <v>0</v>
      </c>
      <c r="DA1066" s="208">
        <f t="shared" si="2612"/>
        <v>0</v>
      </c>
      <c r="DB1066" s="208">
        <f t="shared" si="2612"/>
        <v>0</v>
      </c>
      <c r="DC1066" s="208">
        <f t="shared" si="2612"/>
        <v>0</v>
      </c>
      <c r="DD1066" s="208">
        <f t="shared" si="2612"/>
        <v>0</v>
      </c>
      <c r="DE1066" s="208">
        <f t="shared" si="2612"/>
        <v>0</v>
      </c>
      <c r="DF1066" s="208">
        <f t="shared" si="2612"/>
        <v>0</v>
      </c>
      <c r="DG1066" s="208">
        <f t="shared" si="2612"/>
        <v>0</v>
      </c>
      <c r="DH1066" s="208">
        <f t="shared" si="2612"/>
        <v>0</v>
      </c>
      <c r="DI1066" s="208">
        <f t="shared" si="2612"/>
        <v>0</v>
      </c>
      <c r="DJ1066" s="208">
        <f t="shared" si="2612"/>
        <v>0</v>
      </c>
      <c r="DK1066" s="208">
        <f t="shared" si="2612"/>
        <v>0</v>
      </c>
      <c r="DL1066" s="208">
        <f t="shared" si="2612"/>
        <v>0</v>
      </c>
      <c r="DM1066" s="208">
        <f t="shared" si="2612"/>
        <v>0</v>
      </c>
      <c r="DN1066" s="208">
        <f t="shared" si="2612"/>
        <v>0</v>
      </c>
      <c r="DO1066" s="208">
        <f t="shared" si="2612"/>
        <v>0</v>
      </c>
      <c r="DP1066" s="208">
        <f t="shared" si="2612"/>
        <v>0</v>
      </c>
      <c r="DQ1066" s="208">
        <f t="shared" si="2612"/>
        <v>0</v>
      </c>
      <c r="DR1066" s="208">
        <f t="shared" si="2612"/>
        <v>0</v>
      </c>
      <c r="DS1066" s="208">
        <f t="shared" si="2612"/>
        <v>0</v>
      </c>
      <c r="DT1066" s="208">
        <f t="shared" si="2612"/>
        <v>0</v>
      </c>
      <c r="DU1066" s="208">
        <f t="shared" si="2612"/>
        <v>0</v>
      </c>
      <c r="DV1066" s="208">
        <f t="shared" si="2612"/>
        <v>0</v>
      </c>
      <c r="DW1066" s="208">
        <f t="shared" si="2612"/>
        <v>0</v>
      </c>
      <c r="DX1066" s="208">
        <f t="shared" si="2612"/>
        <v>0</v>
      </c>
      <c r="DY1066" s="208">
        <f t="shared" si="2612"/>
        <v>0</v>
      </c>
      <c r="DZ1066" s="208">
        <f t="shared" si="2612"/>
        <v>0</v>
      </c>
      <c r="EA1066" s="208">
        <f t="shared" si="2612"/>
        <v>0</v>
      </c>
      <c r="EB1066" s="208">
        <f t="shared" si="2612"/>
        <v>0</v>
      </c>
      <c r="EC1066" s="208">
        <f t="shared" si="2612"/>
        <v>0</v>
      </c>
      <c r="ED1066" s="208">
        <f t="shared" si="2612"/>
        <v>0</v>
      </c>
      <c r="EE1066" s="208">
        <f t="shared" si="2612"/>
        <v>0</v>
      </c>
      <c r="EF1066" s="208">
        <f t="shared" si="2612"/>
        <v>0</v>
      </c>
      <c r="EG1066" s="208">
        <f t="shared" si="2612"/>
        <v>0</v>
      </c>
      <c r="EH1066" s="208">
        <f t="shared" si="2612"/>
        <v>0</v>
      </c>
      <c r="EI1066" s="208">
        <f t="shared" ref="EI1066:FR1066" si="2613">ABS(EI1064-EI1065)</f>
        <v>0</v>
      </c>
      <c r="EJ1066" s="208">
        <f t="shared" si="2613"/>
        <v>0</v>
      </c>
      <c r="EK1066" s="208">
        <f t="shared" si="2613"/>
        <v>0</v>
      </c>
      <c r="EL1066" s="208">
        <f t="shared" si="2613"/>
        <v>0</v>
      </c>
      <c r="EM1066" s="208">
        <f t="shared" si="2613"/>
        <v>0</v>
      </c>
      <c r="EN1066" s="208">
        <f t="shared" si="2613"/>
        <v>0</v>
      </c>
      <c r="EO1066" s="208">
        <f t="shared" si="2613"/>
        <v>0</v>
      </c>
      <c r="EP1066" s="208">
        <f t="shared" si="2613"/>
        <v>0</v>
      </c>
      <c r="EQ1066" s="208">
        <f t="shared" si="2613"/>
        <v>0</v>
      </c>
      <c r="ER1066" s="208">
        <f t="shared" si="2613"/>
        <v>0</v>
      </c>
      <c r="ES1066" s="208">
        <f t="shared" si="2613"/>
        <v>0</v>
      </c>
      <c r="ET1066" s="208">
        <f t="shared" si="2613"/>
        <v>0</v>
      </c>
      <c r="EU1066" s="208">
        <f t="shared" si="2613"/>
        <v>0</v>
      </c>
      <c r="EV1066" s="208">
        <f t="shared" si="2613"/>
        <v>0</v>
      </c>
      <c r="EW1066" s="208">
        <f t="shared" si="2613"/>
        <v>0</v>
      </c>
      <c r="EX1066" s="208">
        <f t="shared" si="2613"/>
        <v>0</v>
      </c>
      <c r="EY1066" s="208">
        <f t="shared" si="2613"/>
        <v>0</v>
      </c>
      <c r="EZ1066" s="208">
        <f t="shared" si="2613"/>
        <v>0</v>
      </c>
      <c r="FA1066" s="208">
        <f t="shared" si="2613"/>
        <v>0</v>
      </c>
      <c r="FB1066" s="208">
        <f t="shared" si="2613"/>
        <v>0</v>
      </c>
      <c r="FC1066" s="208">
        <f t="shared" si="2613"/>
        <v>0</v>
      </c>
      <c r="FD1066" s="208">
        <f t="shared" si="2613"/>
        <v>0</v>
      </c>
      <c r="FE1066" s="208">
        <f t="shared" si="2613"/>
        <v>0</v>
      </c>
      <c r="FF1066" s="208">
        <f t="shared" si="2613"/>
        <v>0</v>
      </c>
      <c r="FG1066" s="208">
        <f t="shared" si="2613"/>
        <v>0</v>
      </c>
      <c r="FH1066" s="208">
        <f t="shared" si="2613"/>
        <v>0</v>
      </c>
      <c r="FI1066" s="208">
        <f t="shared" si="2613"/>
        <v>0</v>
      </c>
      <c r="FJ1066" s="208">
        <f t="shared" si="2613"/>
        <v>0</v>
      </c>
      <c r="FK1066" s="208">
        <f t="shared" si="2613"/>
        <v>0</v>
      </c>
      <c r="FL1066" s="208">
        <f t="shared" si="2613"/>
        <v>0</v>
      </c>
      <c r="FM1066" s="208">
        <f t="shared" si="2613"/>
        <v>0</v>
      </c>
      <c r="FN1066" s="208">
        <f t="shared" si="2613"/>
        <v>0</v>
      </c>
      <c r="FO1066" s="208">
        <f t="shared" si="2613"/>
        <v>0</v>
      </c>
      <c r="FP1066" s="208">
        <f t="shared" si="2613"/>
        <v>0</v>
      </c>
      <c r="FQ1066" s="208">
        <f t="shared" si="2613"/>
        <v>0</v>
      </c>
      <c r="FR1066" s="208">
        <f t="shared" si="2613"/>
        <v>0</v>
      </c>
    </row>
    <row r="1067" spans="3:174"/>
    <row r="1068" spans="3:174">
      <c r="C1068" t="s">
        <v>921</v>
      </c>
      <c r="D1068" s="144" t="s">
        <v>974</v>
      </c>
      <c r="E1068" s="343">
        <f>F1054</f>
        <v>398248.92674667516</v>
      </c>
    </row>
    <row r="1069" spans="3:174">
      <c r="C1069" s="97" t="s">
        <v>922</v>
      </c>
      <c r="D1069" s="145" t="s">
        <v>974</v>
      </c>
      <c r="E1069" s="199">
        <f>E1068</f>
        <v>398248.92674667516</v>
      </c>
    </row>
    <row r="1070" spans="3:174">
      <c r="AG1070" s="18"/>
    </row>
    <row r="1071" spans="3:174">
      <c r="C1071" t="s">
        <v>507</v>
      </c>
      <c r="D1071" s="144" t="s">
        <v>974</v>
      </c>
      <c r="E1071" s="199">
        <f>E1069</f>
        <v>398248.92674667516</v>
      </c>
      <c r="I1071" s="168">
        <f>SUM(J1071:FR1071)</f>
        <v>398248.92674667516</v>
      </c>
      <c r="J1071" s="176">
        <f>$E1071 * J1065</f>
        <v>0</v>
      </c>
      <c r="K1071" s="176">
        <f t="shared" ref="K1071:BV1071" si="2614">$E1071 * K1065</f>
        <v>0</v>
      </c>
      <c r="L1071" s="176">
        <f t="shared" si="2614"/>
        <v>0</v>
      </c>
      <c r="M1071" s="176">
        <f t="shared" si="2614"/>
        <v>0</v>
      </c>
      <c r="N1071" s="176">
        <f t="shared" si="2614"/>
        <v>0</v>
      </c>
      <c r="O1071" s="176">
        <f t="shared" si="2614"/>
        <v>0</v>
      </c>
      <c r="P1071" s="176">
        <f t="shared" si="2614"/>
        <v>0</v>
      </c>
      <c r="Q1071" s="176">
        <f t="shared" si="2614"/>
        <v>0</v>
      </c>
      <c r="R1071" s="176">
        <f t="shared" si="2614"/>
        <v>0</v>
      </c>
      <c r="S1071" s="176">
        <f t="shared" si="2614"/>
        <v>0</v>
      </c>
      <c r="T1071" s="176">
        <f t="shared" si="2614"/>
        <v>0</v>
      </c>
      <c r="U1071" s="176">
        <f t="shared" si="2614"/>
        <v>0</v>
      </c>
      <c r="V1071" s="176">
        <f t="shared" si="2614"/>
        <v>0</v>
      </c>
      <c r="W1071" s="176">
        <f t="shared" si="2614"/>
        <v>0</v>
      </c>
      <c r="X1071" s="176">
        <f t="shared" si="2614"/>
        <v>0</v>
      </c>
      <c r="Y1071" s="176">
        <f t="shared" si="2614"/>
        <v>0</v>
      </c>
      <c r="Z1071" s="176">
        <f t="shared" si="2614"/>
        <v>0</v>
      </c>
      <c r="AA1071" s="176">
        <f t="shared" si="2614"/>
        <v>0</v>
      </c>
      <c r="AB1071" s="176">
        <f t="shared" si="2614"/>
        <v>0</v>
      </c>
      <c r="AC1071" s="176">
        <f t="shared" si="2614"/>
        <v>0</v>
      </c>
      <c r="AD1071" s="176">
        <f t="shared" si="2614"/>
        <v>0</v>
      </c>
      <c r="AE1071" s="176">
        <f t="shared" si="2614"/>
        <v>0</v>
      </c>
      <c r="AF1071" s="176">
        <f t="shared" si="2614"/>
        <v>0</v>
      </c>
      <c r="AG1071" s="176">
        <f>$E1071 * AG1065</f>
        <v>6506.949747348971</v>
      </c>
      <c r="AH1071" s="176">
        <f>$E1071 * AH1065</f>
        <v>5874.6089040446741</v>
      </c>
      <c r="AI1071" s="176">
        <f t="shared" si="2614"/>
        <v>1584.8466315632784</v>
      </c>
      <c r="AJ1071" s="176">
        <f t="shared" si="2614"/>
        <v>-51.092302261092307</v>
      </c>
      <c r="AK1071" s="176">
        <f t="shared" si="2614"/>
        <v>7048.854770480948</v>
      </c>
      <c r="AL1071" s="176">
        <f t="shared" si="2614"/>
        <v>6418.8083521662302</v>
      </c>
      <c r="AM1071" s="176">
        <f t="shared" si="2614"/>
        <v>2033.4567144120856</v>
      </c>
      <c r="AN1071" s="176">
        <f t="shared" si="2614"/>
        <v>124.72635958829778</v>
      </c>
      <c r="AO1071" s="176">
        <f t="shared" si="2614"/>
        <v>7234.1591440630582</v>
      </c>
      <c r="AP1071" s="176">
        <f t="shared" si="2614"/>
        <v>7168.0217042122713</v>
      </c>
      <c r="AQ1071" s="176">
        <f t="shared" si="2614"/>
        <v>2743.1263178603049</v>
      </c>
      <c r="AR1071" s="176">
        <f t="shared" si="2614"/>
        <v>848.47707181937415</v>
      </c>
      <c r="AS1071" s="176">
        <f t="shared" si="2614"/>
        <v>7973.1668862414072</v>
      </c>
      <c r="AT1071" s="176">
        <f t="shared" si="2614"/>
        <v>7170.9976659329113</v>
      </c>
      <c r="AU1071" s="176">
        <f t="shared" si="2614"/>
        <v>2797.3919564228327</v>
      </c>
      <c r="AV1071" s="176">
        <f t="shared" si="2614"/>
        <v>940.94026164491072</v>
      </c>
      <c r="AW1071" s="176">
        <f t="shared" si="2614"/>
        <v>8088.3674206392743</v>
      </c>
      <c r="AX1071" s="176">
        <f t="shared" si="2614"/>
        <v>7398.1264443044183</v>
      </c>
      <c r="AY1071" s="176">
        <f t="shared" si="2614"/>
        <v>3013.168874687552</v>
      </c>
      <c r="AZ1071" s="176">
        <f t="shared" si="2614"/>
        <v>1125.2218725950415</v>
      </c>
      <c r="BA1071" s="176">
        <f t="shared" si="2614"/>
        <v>8282.4317776885109</v>
      </c>
      <c r="BB1071" s="176">
        <f t="shared" si="2614"/>
        <v>7597.4267767020938</v>
      </c>
      <c r="BC1071" s="176">
        <f t="shared" si="2614"/>
        <v>3217.8484778946022</v>
      </c>
      <c r="BD1071" s="176">
        <f t="shared" si="2614"/>
        <v>1334.9229919647546</v>
      </c>
      <c r="BE1071" s="176">
        <f t="shared" si="2614"/>
        <v>8501.7277520435509</v>
      </c>
      <c r="BF1071" s="176">
        <f t="shared" si="2614"/>
        <v>7794.6427113140971</v>
      </c>
      <c r="BG1071" s="176">
        <f t="shared" si="2614"/>
        <v>3431.9740095860757</v>
      </c>
      <c r="BH1071" s="176">
        <f t="shared" si="2614"/>
        <v>1556.0274540441949</v>
      </c>
      <c r="BI1071" s="176">
        <f t="shared" si="2614"/>
        <v>8732.5078523491939</v>
      </c>
      <c r="BJ1071" s="176">
        <f t="shared" si="2614"/>
        <v>7920.392182542897</v>
      </c>
      <c r="BK1071" s="176">
        <f t="shared" si="2614"/>
        <v>3670.6949386663969</v>
      </c>
      <c r="BL1071" s="176">
        <f t="shared" si="2614"/>
        <v>1798.7317327791509</v>
      </c>
      <c r="BM1071" s="176">
        <f t="shared" si="2614"/>
        <v>8984.8118497712348</v>
      </c>
      <c r="BN1071" s="176">
        <f t="shared" si="2614"/>
        <v>9944.0114085633377</v>
      </c>
      <c r="BO1071" s="176">
        <f t="shared" si="2614"/>
        <v>5366.6668817744567</v>
      </c>
      <c r="BP1071" s="176">
        <f t="shared" si="2614"/>
        <v>3184.5339458651797</v>
      </c>
      <c r="BQ1071" s="176">
        <f t="shared" si="2614"/>
        <v>10948.644888563456</v>
      </c>
      <c r="BR1071" s="176">
        <f t="shared" si="2614"/>
        <v>11648.91985256242</v>
      </c>
      <c r="BS1071" s="176">
        <f t="shared" si="2614"/>
        <v>6004.1475721350998</v>
      </c>
      <c r="BT1071" s="176">
        <f t="shared" si="2614"/>
        <v>3774.6546170555957</v>
      </c>
      <c r="BU1071" s="176">
        <f t="shared" si="2614"/>
        <v>11642.14140269788</v>
      </c>
      <c r="BV1071" s="176">
        <f t="shared" si="2614"/>
        <v>12614.799908849718</v>
      </c>
      <c r="BW1071" s="176">
        <f t="shared" ref="BW1071:EH1071" si="2615">$E1071 * BW1065</f>
        <v>6691.2734268886998</v>
      </c>
      <c r="BX1071" s="176">
        <f t="shared" si="2615"/>
        <v>4411.8530973107827</v>
      </c>
      <c r="BY1071" s="176">
        <f t="shared" si="2615"/>
        <v>12377.81263313694</v>
      </c>
      <c r="BZ1071" s="176">
        <f t="shared" si="2615"/>
        <v>13596.750316545786</v>
      </c>
      <c r="CA1071" s="176">
        <f t="shared" si="2615"/>
        <v>7411.0430571585257</v>
      </c>
      <c r="CB1071" s="176">
        <f t="shared" si="2615"/>
        <v>5104.6051301003954</v>
      </c>
      <c r="CC1071" s="176">
        <f t="shared" si="2615"/>
        <v>13165.754082985812</v>
      </c>
      <c r="CD1071" s="176">
        <f t="shared" si="2615"/>
        <v>14267.660681817952</v>
      </c>
      <c r="CE1071" s="176">
        <f t="shared" si="2615"/>
        <v>8127.724355679934</v>
      </c>
      <c r="CF1071" s="176">
        <f t="shared" si="2615"/>
        <v>5819.5666359733195</v>
      </c>
      <c r="CG1071" s="176">
        <f t="shared" si="2615"/>
        <v>12707.160996435385</v>
      </c>
      <c r="CH1071" s="176">
        <f t="shared" si="2615"/>
        <v>4402.8645756894603</v>
      </c>
      <c r="CI1071" s="176">
        <f t="shared" si="2615"/>
        <v>2175.9866331654857</v>
      </c>
      <c r="CJ1071" s="176">
        <f t="shared" si="2615"/>
        <v>1404.0791655319861</v>
      </c>
      <c r="CK1071" s="176">
        <f t="shared" si="2615"/>
        <v>4462.4007554340478</v>
      </c>
      <c r="CL1071" s="176">
        <f t="shared" si="2615"/>
        <v>4235.1690732434799</v>
      </c>
      <c r="CM1071" s="176">
        <f t="shared" si="2615"/>
        <v>2442.1966512360277</v>
      </c>
      <c r="CN1071" s="176">
        <f t="shared" si="2615"/>
        <v>1613.2182271700037</v>
      </c>
      <c r="CO1071" s="176">
        <f t="shared" si="2615"/>
        <v>4752.7391825735167</v>
      </c>
      <c r="CP1071" s="176">
        <f t="shared" si="2615"/>
        <v>4419.5836527829206</v>
      </c>
      <c r="CQ1071" s="176">
        <f t="shared" si="2615"/>
        <v>2615.4579812951224</v>
      </c>
      <c r="CR1071" s="176">
        <f t="shared" si="2615"/>
        <v>1821.651309010686</v>
      </c>
      <c r="CS1071" s="176">
        <f t="shared" si="2615"/>
        <v>5030.6735546893506</v>
      </c>
      <c r="CT1071" s="176">
        <f t="shared" si="2615"/>
        <v>4907.8663128505868</v>
      </c>
      <c r="CU1071" s="176">
        <f t="shared" si="2615"/>
        <v>3002.2577932403333</v>
      </c>
      <c r="CV1071" s="176">
        <f t="shared" si="2615"/>
        <v>2159.4237001853176</v>
      </c>
      <c r="CW1071" s="176">
        <f t="shared" si="2615"/>
        <v>5554.3125723049525</v>
      </c>
      <c r="CX1071" s="176">
        <f t="shared" si="2615"/>
        <v>5064.6658612126594</v>
      </c>
      <c r="CY1071" s="176">
        <f t="shared" si="2615"/>
        <v>508.18954784501693</v>
      </c>
      <c r="CZ1071" s="176">
        <f t="shared" si="2615"/>
        <v>0</v>
      </c>
      <c r="DA1071" s="176">
        <f t="shared" si="2615"/>
        <v>0</v>
      </c>
      <c r="DB1071" s="176">
        <f t="shared" si="2615"/>
        <v>0</v>
      </c>
      <c r="DC1071" s="176">
        <f t="shared" si="2615"/>
        <v>0</v>
      </c>
      <c r="DD1071" s="176">
        <f t="shared" si="2615"/>
        <v>0</v>
      </c>
      <c r="DE1071" s="176">
        <f t="shared" si="2615"/>
        <v>0</v>
      </c>
      <c r="DF1071" s="176">
        <f t="shared" si="2615"/>
        <v>0</v>
      </c>
      <c r="DG1071" s="176">
        <f t="shared" si="2615"/>
        <v>0</v>
      </c>
      <c r="DH1071" s="176">
        <f t="shared" si="2615"/>
        <v>0</v>
      </c>
      <c r="DI1071" s="176">
        <f t="shared" si="2615"/>
        <v>0</v>
      </c>
      <c r="DJ1071" s="176">
        <f t="shared" si="2615"/>
        <v>0</v>
      </c>
      <c r="DK1071" s="176">
        <f t="shared" si="2615"/>
        <v>0</v>
      </c>
      <c r="DL1071" s="176">
        <f t="shared" si="2615"/>
        <v>0</v>
      </c>
      <c r="DM1071" s="176">
        <f t="shared" si="2615"/>
        <v>0</v>
      </c>
      <c r="DN1071" s="176">
        <f t="shared" si="2615"/>
        <v>0</v>
      </c>
      <c r="DO1071" s="176">
        <f t="shared" si="2615"/>
        <v>0</v>
      </c>
      <c r="DP1071" s="176">
        <f t="shared" si="2615"/>
        <v>0</v>
      </c>
      <c r="DQ1071" s="176">
        <f t="shared" si="2615"/>
        <v>0</v>
      </c>
      <c r="DR1071" s="176">
        <f t="shared" si="2615"/>
        <v>0</v>
      </c>
      <c r="DS1071" s="176">
        <f t="shared" si="2615"/>
        <v>0</v>
      </c>
      <c r="DT1071" s="176">
        <f t="shared" si="2615"/>
        <v>0</v>
      </c>
      <c r="DU1071" s="176">
        <f t="shared" si="2615"/>
        <v>0</v>
      </c>
      <c r="DV1071" s="176">
        <f t="shared" si="2615"/>
        <v>0</v>
      </c>
      <c r="DW1071" s="176">
        <f t="shared" si="2615"/>
        <v>0</v>
      </c>
      <c r="DX1071" s="176">
        <f t="shared" si="2615"/>
        <v>0</v>
      </c>
      <c r="DY1071" s="176">
        <f t="shared" si="2615"/>
        <v>0</v>
      </c>
      <c r="DZ1071" s="176">
        <f t="shared" si="2615"/>
        <v>0</v>
      </c>
      <c r="EA1071" s="176">
        <f t="shared" si="2615"/>
        <v>0</v>
      </c>
      <c r="EB1071" s="176">
        <f t="shared" si="2615"/>
        <v>0</v>
      </c>
      <c r="EC1071" s="176">
        <f t="shared" si="2615"/>
        <v>0</v>
      </c>
      <c r="ED1071" s="176">
        <f t="shared" si="2615"/>
        <v>0</v>
      </c>
      <c r="EE1071" s="176">
        <f t="shared" si="2615"/>
        <v>0</v>
      </c>
      <c r="EF1071" s="176">
        <f t="shared" si="2615"/>
        <v>0</v>
      </c>
      <c r="EG1071" s="176">
        <f t="shared" si="2615"/>
        <v>0</v>
      </c>
      <c r="EH1071" s="176">
        <f t="shared" si="2615"/>
        <v>0</v>
      </c>
      <c r="EI1071" s="176">
        <f t="shared" ref="EI1071:FR1071" si="2616">$E1071 * EI1065</f>
        <v>0</v>
      </c>
      <c r="EJ1071" s="176">
        <f t="shared" si="2616"/>
        <v>0</v>
      </c>
      <c r="EK1071" s="176">
        <f t="shared" si="2616"/>
        <v>0</v>
      </c>
      <c r="EL1071" s="176">
        <f t="shared" si="2616"/>
        <v>0</v>
      </c>
      <c r="EM1071" s="176">
        <f t="shared" si="2616"/>
        <v>0</v>
      </c>
      <c r="EN1071" s="176">
        <f t="shared" si="2616"/>
        <v>0</v>
      </c>
      <c r="EO1071" s="176">
        <f t="shared" si="2616"/>
        <v>0</v>
      </c>
      <c r="EP1071" s="176">
        <f t="shared" si="2616"/>
        <v>0</v>
      </c>
      <c r="EQ1071" s="176">
        <f t="shared" si="2616"/>
        <v>0</v>
      </c>
      <c r="ER1071" s="176">
        <f t="shared" si="2616"/>
        <v>0</v>
      </c>
      <c r="ES1071" s="176">
        <f t="shared" si="2616"/>
        <v>0</v>
      </c>
      <c r="ET1071" s="176">
        <f t="shared" si="2616"/>
        <v>0</v>
      </c>
      <c r="EU1071" s="176">
        <f t="shared" si="2616"/>
        <v>0</v>
      </c>
      <c r="EV1071" s="176">
        <f t="shared" si="2616"/>
        <v>0</v>
      </c>
      <c r="EW1071" s="176">
        <f t="shared" si="2616"/>
        <v>0</v>
      </c>
      <c r="EX1071" s="176">
        <f t="shared" si="2616"/>
        <v>0</v>
      </c>
      <c r="EY1071" s="176">
        <f t="shared" si="2616"/>
        <v>0</v>
      </c>
      <c r="EZ1071" s="176">
        <f t="shared" si="2616"/>
        <v>0</v>
      </c>
      <c r="FA1071" s="176">
        <f t="shared" si="2616"/>
        <v>0</v>
      </c>
      <c r="FB1071" s="176">
        <f t="shared" si="2616"/>
        <v>0</v>
      </c>
      <c r="FC1071" s="176">
        <f t="shared" si="2616"/>
        <v>0</v>
      </c>
      <c r="FD1071" s="176">
        <f t="shared" si="2616"/>
        <v>0</v>
      </c>
      <c r="FE1071" s="176">
        <f t="shared" si="2616"/>
        <v>0</v>
      </c>
      <c r="FF1071" s="176">
        <f t="shared" si="2616"/>
        <v>0</v>
      </c>
      <c r="FG1071" s="176">
        <f t="shared" si="2616"/>
        <v>0</v>
      </c>
      <c r="FH1071" s="176">
        <f t="shared" si="2616"/>
        <v>0</v>
      </c>
      <c r="FI1071" s="176">
        <f t="shared" si="2616"/>
        <v>0</v>
      </c>
      <c r="FJ1071" s="176">
        <f t="shared" si="2616"/>
        <v>0</v>
      </c>
      <c r="FK1071" s="176">
        <f t="shared" si="2616"/>
        <v>0</v>
      </c>
      <c r="FL1071" s="176">
        <f t="shared" si="2616"/>
        <v>0</v>
      </c>
      <c r="FM1071" s="176">
        <f t="shared" si="2616"/>
        <v>0</v>
      </c>
      <c r="FN1071" s="176">
        <f t="shared" si="2616"/>
        <v>0</v>
      </c>
      <c r="FO1071" s="176">
        <f t="shared" si="2616"/>
        <v>0</v>
      </c>
      <c r="FP1071" s="176">
        <f t="shared" si="2616"/>
        <v>0</v>
      </c>
      <c r="FQ1071" s="176">
        <f t="shared" si="2616"/>
        <v>0</v>
      </c>
      <c r="FR1071" s="176">
        <f t="shared" si="2616"/>
        <v>0</v>
      </c>
    </row>
    <row r="1072" spans="3:174"/>
    <row r="1073" spans="3:174">
      <c r="C1073" s="30" t="s">
        <v>842</v>
      </c>
    </row>
    <row r="1074" spans="3:174">
      <c r="C1074" t="s">
        <v>923</v>
      </c>
      <c r="D1074" s="144" t="s">
        <v>974</v>
      </c>
      <c r="J1074" s="18">
        <f>$I1060 - J1059</f>
        <v>398248.92674667516</v>
      </c>
      <c r="K1074" s="18">
        <f t="shared" ref="K1074:BV1074" si="2617">$I1060 - K1059</f>
        <v>398248.92674667516</v>
      </c>
      <c r="L1074" s="18">
        <f t="shared" si="2617"/>
        <v>398248.92674667516</v>
      </c>
      <c r="M1074" s="18">
        <f t="shared" si="2617"/>
        <v>398248.92674667516</v>
      </c>
      <c r="N1074" s="18">
        <f t="shared" si="2617"/>
        <v>398248.92674667516</v>
      </c>
      <c r="O1074" s="18">
        <f t="shared" si="2617"/>
        <v>398248.92674667516</v>
      </c>
      <c r="P1074" s="18">
        <f t="shared" si="2617"/>
        <v>398248.92674667516</v>
      </c>
      <c r="Q1074" s="18">
        <f t="shared" si="2617"/>
        <v>398248.92674667516</v>
      </c>
      <c r="R1074" s="18">
        <f t="shared" si="2617"/>
        <v>398248.92674667516</v>
      </c>
      <c r="S1074" s="18">
        <f t="shared" si="2617"/>
        <v>398248.92674667516</v>
      </c>
      <c r="T1074" s="18">
        <f t="shared" si="2617"/>
        <v>398248.92674667516</v>
      </c>
      <c r="U1074" s="18">
        <f t="shared" si="2617"/>
        <v>398248.92674667516</v>
      </c>
      <c r="V1074" s="18">
        <f t="shared" si="2617"/>
        <v>398248.92674667516</v>
      </c>
      <c r="W1074" s="18">
        <f t="shared" si="2617"/>
        <v>398248.92674667516</v>
      </c>
      <c r="X1074" s="18">
        <f t="shared" si="2617"/>
        <v>398248.92674667516</v>
      </c>
      <c r="Y1074" s="18">
        <f t="shared" si="2617"/>
        <v>398248.92674667516</v>
      </c>
      <c r="Z1074" s="18">
        <f t="shared" si="2617"/>
        <v>398248.92674667516</v>
      </c>
      <c r="AA1074" s="18">
        <f t="shared" si="2617"/>
        <v>398248.92674667516</v>
      </c>
      <c r="AB1074" s="18">
        <f t="shared" si="2617"/>
        <v>398248.92674667516</v>
      </c>
      <c r="AC1074" s="18">
        <f t="shared" si="2617"/>
        <v>398248.92674667516</v>
      </c>
      <c r="AD1074" s="18">
        <f t="shared" si="2617"/>
        <v>398248.92674667516</v>
      </c>
      <c r="AE1074" s="18">
        <f t="shared" si="2617"/>
        <v>398248.92674667516</v>
      </c>
      <c r="AF1074" s="18">
        <f t="shared" si="2617"/>
        <v>398248.92674667516</v>
      </c>
      <c r="AG1074" s="18">
        <f t="shared" si="2617"/>
        <v>0</v>
      </c>
      <c r="AH1074" s="18">
        <f t="shared" si="2617"/>
        <v>6506.949747348961</v>
      </c>
      <c r="AI1074" s="18">
        <f t="shared" si="2617"/>
        <v>12381.558651393629</v>
      </c>
      <c r="AJ1074" s="18">
        <f t="shared" si="2617"/>
        <v>13966.405282956897</v>
      </c>
      <c r="AK1074" s="18">
        <f t="shared" si="2617"/>
        <v>13915.312980695802</v>
      </c>
      <c r="AL1074" s="18">
        <f t="shared" si="2617"/>
        <v>20964.167751176748</v>
      </c>
      <c r="AM1074" s="18">
        <f t="shared" si="2617"/>
        <v>27382.976103342953</v>
      </c>
      <c r="AN1074" s="18">
        <f t="shared" si="2617"/>
        <v>29416.432817755034</v>
      </c>
      <c r="AO1074" s="18">
        <f t="shared" si="2617"/>
        <v>29541.159177343361</v>
      </c>
      <c r="AP1074" s="18">
        <f t="shared" si="2617"/>
        <v>36775.318321406434</v>
      </c>
      <c r="AQ1074" s="18">
        <f t="shared" si="2617"/>
        <v>43943.340025618731</v>
      </c>
      <c r="AR1074" s="18">
        <f t="shared" si="2617"/>
        <v>46686.466343479056</v>
      </c>
      <c r="AS1074" s="18">
        <f t="shared" si="2617"/>
        <v>47534.943415298418</v>
      </c>
      <c r="AT1074" s="18">
        <f t="shared" si="2617"/>
        <v>55508.110301539826</v>
      </c>
      <c r="AU1074" s="18">
        <f t="shared" si="2617"/>
        <v>62679.107967472752</v>
      </c>
      <c r="AV1074" s="18">
        <f t="shared" si="2617"/>
        <v>65476.499923895579</v>
      </c>
      <c r="AW1074" s="18">
        <f t="shared" si="2617"/>
        <v>66417.440185540472</v>
      </c>
      <c r="AX1074" s="18">
        <f t="shared" si="2617"/>
        <v>74505.807606179733</v>
      </c>
      <c r="AY1074" s="18">
        <f t="shared" si="2617"/>
        <v>81903.934050484153</v>
      </c>
      <c r="AZ1074" s="18">
        <f t="shared" si="2617"/>
        <v>84917.102925171726</v>
      </c>
      <c r="BA1074" s="18">
        <f t="shared" si="2617"/>
        <v>86042.324797766749</v>
      </c>
      <c r="BB1074" s="18">
        <f t="shared" si="2617"/>
        <v>94324.756575455249</v>
      </c>
      <c r="BC1074" s="18">
        <f t="shared" si="2617"/>
        <v>101922.18335215736</v>
      </c>
      <c r="BD1074" s="18">
        <f t="shared" si="2617"/>
        <v>105140.03183005197</v>
      </c>
      <c r="BE1074" s="18">
        <f t="shared" si="2617"/>
        <v>106474.95482201671</v>
      </c>
      <c r="BF1074" s="18">
        <f t="shared" si="2617"/>
        <v>114976.68257406028</v>
      </c>
      <c r="BG1074" s="18">
        <f t="shared" si="2617"/>
        <v>122771.32528537436</v>
      </c>
      <c r="BH1074" s="18">
        <f t="shared" si="2617"/>
        <v>126203.29929496045</v>
      </c>
      <c r="BI1074" s="18">
        <f t="shared" si="2617"/>
        <v>127759.32674900466</v>
      </c>
      <c r="BJ1074" s="18">
        <f t="shared" si="2617"/>
        <v>136491.83460135385</v>
      </c>
      <c r="BK1074" s="18">
        <f t="shared" si="2617"/>
        <v>144412.22678389674</v>
      </c>
      <c r="BL1074" s="18">
        <f t="shared" si="2617"/>
        <v>148082.92172256313</v>
      </c>
      <c r="BM1074" s="18">
        <f t="shared" si="2617"/>
        <v>149881.65345534228</v>
      </c>
      <c r="BN1074" s="18">
        <f t="shared" si="2617"/>
        <v>158866.46530511352</v>
      </c>
      <c r="BO1074" s="18">
        <f t="shared" si="2617"/>
        <v>168810.47671367685</v>
      </c>
      <c r="BP1074" s="18">
        <f t="shared" si="2617"/>
        <v>174177.14359545131</v>
      </c>
      <c r="BQ1074" s="18">
        <f t="shared" si="2617"/>
        <v>177361.67754131649</v>
      </c>
      <c r="BR1074" s="18">
        <f t="shared" si="2617"/>
        <v>188310.32242987995</v>
      </c>
      <c r="BS1074" s="18">
        <f t="shared" si="2617"/>
        <v>199959.24228244237</v>
      </c>
      <c r="BT1074" s="18">
        <f t="shared" si="2617"/>
        <v>205963.38985457746</v>
      </c>
      <c r="BU1074" s="18">
        <f t="shared" si="2617"/>
        <v>209738.04447163304</v>
      </c>
      <c r="BV1074" s="18">
        <f t="shared" si="2617"/>
        <v>221380.18587433093</v>
      </c>
      <c r="BW1074" s="18">
        <f t="shared" ref="BW1074:EH1074" si="2618">$I1060 - BW1059</f>
        <v>233994.98578318066</v>
      </c>
      <c r="BX1074" s="18">
        <f t="shared" si="2618"/>
        <v>240686.25921006937</v>
      </c>
      <c r="BY1074" s="18">
        <f t="shared" si="2618"/>
        <v>245098.11230738016</v>
      </c>
      <c r="BZ1074" s="18">
        <f t="shared" si="2618"/>
        <v>257475.92494051708</v>
      </c>
      <c r="CA1074" s="18">
        <f t="shared" si="2618"/>
        <v>271072.67525706289</v>
      </c>
      <c r="CB1074" s="18">
        <f t="shared" si="2618"/>
        <v>278483.71831422142</v>
      </c>
      <c r="CC1074" s="18">
        <f t="shared" si="2618"/>
        <v>283588.32344432181</v>
      </c>
      <c r="CD1074" s="18">
        <f t="shared" si="2618"/>
        <v>296754.07752730761</v>
      </c>
      <c r="CE1074" s="18">
        <f t="shared" si="2618"/>
        <v>311021.73820912559</v>
      </c>
      <c r="CF1074" s="18">
        <f t="shared" si="2618"/>
        <v>319149.46256480552</v>
      </c>
      <c r="CG1074" s="18">
        <f t="shared" si="2618"/>
        <v>324969.02920077881</v>
      </c>
      <c r="CH1074" s="18">
        <f t="shared" si="2618"/>
        <v>337676.19019721419</v>
      </c>
      <c r="CI1074" s="18">
        <f t="shared" si="2618"/>
        <v>342079.05477290368</v>
      </c>
      <c r="CJ1074" s="18">
        <f t="shared" si="2618"/>
        <v>344255.04140606918</v>
      </c>
      <c r="CK1074" s="18">
        <f t="shared" si="2618"/>
        <v>345659.12057160115</v>
      </c>
      <c r="CL1074" s="18">
        <f t="shared" si="2618"/>
        <v>350121.52132703521</v>
      </c>
      <c r="CM1074" s="18">
        <f t="shared" si="2618"/>
        <v>354356.69040027866</v>
      </c>
      <c r="CN1074" s="18">
        <f t="shared" si="2618"/>
        <v>356798.8870515147</v>
      </c>
      <c r="CO1074" s="18">
        <f t="shared" si="2618"/>
        <v>358412.1052786847</v>
      </c>
      <c r="CP1074" s="18">
        <f t="shared" si="2618"/>
        <v>363164.84446125821</v>
      </c>
      <c r="CQ1074" s="18">
        <f t="shared" si="2618"/>
        <v>367584.42811404116</v>
      </c>
      <c r="CR1074" s="18">
        <f t="shared" si="2618"/>
        <v>370199.88609533629</v>
      </c>
      <c r="CS1074" s="18">
        <f t="shared" si="2618"/>
        <v>372021.53740434692</v>
      </c>
      <c r="CT1074" s="18">
        <f t="shared" si="2618"/>
        <v>377052.21095903631</v>
      </c>
      <c r="CU1074" s="18">
        <f t="shared" si="2618"/>
        <v>381960.07727188687</v>
      </c>
      <c r="CV1074" s="18">
        <f t="shared" si="2618"/>
        <v>384962.33506512723</v>
      </c>
      <c r="CW1074" s="18">
        <f t="shared" si="2618"/>
        <v>387121.75876531255</v>
      </c>
      <c r="CX1074" s="18">
        <f t="shared" si="2618"/>
        <v>392676.07133761747</v>
      </c>
      <c r="CY1074" s="18">
        <f t="shared" si="2618"/>
        <v>397740.73719883012</v>
      </c>
      <c r="CZ1074" s="18">
        <f t="shared" si="2618"/>
        <v>398248.92674667516</v>
      </c>
      <c r="DA1074" s="18">
        <f t="shared" si="2618"/>
        <v>398248.92674667516</v>
      </c>
      <c r="DB1074" s="18">
        <f t="shared" si="2618"/>
        <v>398248.92674667516</v>
      </c>
      <c r="DC1074" s="18">
        <f t="shared" si="2618"/>
        <v>398248.92674667516</v>
      </c>
      <c r="DD1074" s="18">
        <f t="shared" si="2618"/>
        <v>398248.92674667516</v>
      </c>
      <c r="DE1074" s="18">
        <f t="shared" si="2618"/>
        <v>398248.92674667516</v>
      </c>
      <c r="DF1074" s="18">
        <f t="shared" si="2618"/>
        <v>398248.92674667516</v>
      </c>
      <c r="DG1074" s="18">
        <f t="shared" si="2618"/>
        <v>398248.92674667516</v>
      </c>
      <c r="DH1074" s="18">
        <f t="shared" si="2618"/>
        <v>398248.92674667516</v>
      </c>
      <c r="DI1074" s="18">
        <f t="shared" si="2618"/>
        <v>398248.92674667516</v>
      </c>
      <c r="DJ1074" s="18">
        <f t="shared" si="2618"/>
        <v>398248.92674667516</v>
      </c>
      <c r="DK1074" s="18">
        <f t="shared" si="2618"/>
        <v>398248.92674667516</v>
      </c>
      <c r="DL1074" s="18">
        <f t="shared" si="2618"/>
        <v>398248.92674667516</v>
      </c>
      <c r="DM1074" s="18">
        <f t="shared" si="2618"/>
        <v>398248.92674667516</v>
      </c>
      <c r="DN1074" s="18">
        <f t="shared" si="2618"/>
        <v>398248.92674667516</v>
      </c>
      <c r="DO1074" s="18">
        <f t="shared" si="2618"/>
        <v>398248.92674667516</v>
      </c>
      <c r="DP1074" s="18">
        <f t="shared" si="2618"/>
        <v>398248.92674667516</v>
      </c>
      <c r="DQ1074" s="18">
        <f t="shared" si="2618"/>
        <v>398248.92674667516</v>
      </c>
      <c r="DR1074" s="18">
        <f t="shared" si="2618"/>
        <v>398248.92674667516</v>
      </c>
      <c r="DS1074" s="18">
        <f t="shared" si="2618"/>
        <v>398248.92674667516</v>
      </c>
      <c r="DT1074" s="18">
        <f t="shared" si="2618"/>
        <v>398248.92674667516</v>
      </c>
      <c r="DU1074" s="18">
        <f t="shared" si="2618"/>
        <v>398248.92674667516</v>
      </c>
      <c r="DV1074" s="18">
        <f t="shared" si="2618"/>
        <v>398248.92674667516</v>
      </c>
      <c r="DW1074" s="18">
        <f t="shared" si="2618"/>
        <v>398248.92674667516</v>
      </c>
      <c r="DX1074" s="18">
        <f t="shared" si="2618"/>
        <v>398248.92674667516</v>
      </c>
      <c r="DY1074" s="18">
        <f t="shared" si="2618"/>
        <v>398248.92674667516</v>
      </c>
      <c r="DZ1074" s="18">
        <f t="shared" si="2618"/>
        <v>398248.92674667516</v>
      </c>
      <c r="EA1074" s="18">
        <f t="shared" si="2618"/>
        <v>398248.92674667516</v>
      </c>
      <c r="EB1074" s="18">
        <f t="shared" si="2618"/>
        <v>398248.92674667516</v>
      </c>
      <c r="EC1074" s="18">
        <f t="shared" si="2618"/>
        <v>398248.92674667516</v>
      </c>
      <c r="ED1074" s="18">
        <f t="shared" si="2618"/>
        <v>398248.92674667516</v>
      </c>
      <c r="EE1074" s="18">
        <f t="shared" si="2618"/>
        <v>398248.92674667516</v>
      </c>
      <c r="EF1074" s="18">
        <f t="shared" si="2618"/>
        <v>398248.92674667516</v>
      </c>
      <c r="EG1074" s="18">
        <f t="shared" si="2618"/>
        <v>398248.92674667516</v>
      </c>
      <c r="EH1074" s="18">
        <f t="shared" si="2618"/>
        <v>398248.92674667516</v>
      </c>
      <c r="EI1074" s="18">
        <f t="shared" ref="EI1074:FR1074" si="2619">$I1060 - EI1059</f>
        <v>398248.92674667516</v>
      </c>
      <c r="EJ1074" s="18">
        <f t="shared" si="2619"/>
        <v>398248.92674667516</v>
      </c>
      <c r="EK1074" s="18">
        <f t="shared" si="2619"/>
        <v>398248.92674667516</v>
      </c>
      <c r="EL1074" s="18">
        <f t="shared" si="2619"/>
        <v>398248.92674667516</v>
      </c>
      <c r="EM1074" s="18">
        <f t="shared" si="2619"/>
        <v>398248.92674667516</v>
      </c>
      <c r="EN1074" s="18">
        <f t="shared" si="2619"/>
        <v>398248.92674667516</v>
      </c>
      <c r="EO1074" s="18">
        <f t="shared" si="2619"/>
        <v>398248.92674667516</v>
      </c>
      <c r="EP1074" s="18">
        <f t="shared" si="2619"/>
        <v>398248.92674667516</v>
      </c>
      <c r="EQ1074" s="18">
        <f t="shared" si="2619"/>
        <v>398248.92674667516</v>
      </c>
      <c r="ER1074" s="18">
        <f t="shared" si="2619"/>
        <v>398248.92674667516</v>
      </c>
      <c r="ES1074" s="18">
        <f t="shared" si="2619"/>
        <v>398248.92674667516</v>
      </c>
      <c r="ET1074" s="18">
        <f t="shared" si="2619"/>
        <v>398248.92674667516</v>
      </c>
      <c r="EU1074" s="18">
        <f t="shared" si="2619"/>
        <v>398248.92674667516</v>
      </c>
      <c r="EV1074" s="18">
        <f t="shared" si="2619"/>
        <v>398248.92674667516</v>
      </c>
      <c r="EW1074" s="18">
        <f t="shared" si="2619"/>
        <v>398248.92674667516</v>
      </c>
      <c r="EX1074" s="18">
        <f t="shared" si="2619"/>
        <v>398248.92674667516</v>
      </c>
      <c r="EY1074" s="18">
        <f t="shared" si="2619"/>
        <v>398248.92674667516</v>
      </c>
      <c r="EZ1074" s="18">
        <f t="shared" si="2619"/>
        <v>398248.92674667516</v>
      </c>
      <c r="FA1074" s="18">
        <f t="shared" si="2619"/>
        <v>398248.92674667516</v>
      </c>
      <c r="FB1074" s="18">
        <f t="shared" si="2619"/>
        <v>398248.92674667516</v>
      </c>
      <c r="FC1074" s="18">
        <f t="shared" si="2619"/>
        <v>398248.92674667516</v>
      </c>
      <c r="FD1074" s="18">
        <f t="shared" si="2619"/>
        <v>398248.92674667516</v>
      </c>
      <c r="FE1074" s="18">
        <f t="shared" si="2619"/>
        <v>398248.92674667516</v>
      </c>
      <c r="FF1074" s="18">
        <f t="shared" si="2619"/>
        <v>398248.92674667516</v>
      </c>
      <c r="FG1074" s="18">
        <f t="shared" si="2619"/>
        <v>398248.92674667516</v>
      </c>
      <c r="FH1074" s="18">
        <f t="shared" si="2619"/>
        <v>398248.92674667516</v>
      </c>
      <c r="FI1074" s="18">
        <f t="shared" si="2619"/>
        <v>398248.92674667516</v>
      </c>
      <c r="FJ1074" s="18">
        <f t="shared" si="2619"/>
        <v>398248.92674667516</v>
      </c>
      <c r="FK1074" s="18">
        <f t="shared" si="2619"/>
        <v>398248.92674667516</v>
      </c>
      <c r="FL1074" s="18">
        <f t="shared" si="2619"/>
        <v>398248.92674667516</v>
      </c>
      <c r="FM1074" s="18">
        <f t="shared" si="2619"/>
        <v>398248.92674667516</v>
      </c>
      <c r="FN1074" s="18">
        <f t="shared" si="2619"/>
        <v>398248.92674667516</v>
      </c>
      <c r="FO1074" s="18">
        <f t="shared" si="2619"/>
        <v>398248.92674667516</v>
      </c>
      <c r="FP1074" s="18">
        <f t="shared" si="2619"/>
        <v>398248.92674667516</v>
      </c>
      <c r="FQ1074" s="18">
        <f t="shared" si="2619"/>
        <v>398248.92674667516</v>
      </c>
      <c r="FR1074" s="18">
        <f t="shared" si="2619"/>
        <v>398248.92674667516</v>
      </c>
    </row>
    <row r="1075" spans="3:174"/>
    <row r="1076" spans="3:174">
      <c r="C1076" t="s">
        <v>242</v>
      </c>
      <c r="D1076" s="144" t="s">
        <v>974</v>
      </c>
      <c r="E1076" s="265">
        <f>INDEX(Assumptions!$G615:$G615,MATCH($A$1,Model_Number,0))</f>
        <v>7.4999999999999997E-3</v>
      </c>
      <c r="I1076" s="168">
        <f>SUM(J1076:FR1076)</f>
        <v>2986.8669506000638</v>
      </c>
      <c r="J1076" s="18">
        <f t="shared" ref="J1076:AO1076" si="2620">$E1076 * $E1069 * J1025</f>
        <v>0</v>
      </c>
      <c r="K1076" s="18">
        <f t="shared" si="2620"/>
        <v>0</v>
      </c>
      <c r="L1076" s="18">
        <f t="shared" si="2620"/>
        <v>0</v>
      </c>
      <c r="M1076" s="18">
        <f t="shared" si="2620"/>
        <v>0</v>
      </c>
      <c r="N1076" s="18">
        <f t="shared" si="2620"/>
        <v>0</v>
      </c>
      <c r="O1076" s="18">
        <f t="shared" si="2620"/>
        <v>0</v>
      </c>
      <c r="P1076" s="18">
        <f t="shared" si="2620"/>
        <v>0</v>
      </c>
      <c r="Q1076" s="18">
        <f t="shared" si="2620"/>
        <v>0</v>
      </c>
      <c r="R1076" s="18">
        <f t="shared" si="2620"/>
        <v>0</v>
      </c>
      <c r="S1076" s="18">
        <f t="shared" si="2620"/>
        <v>0</v>
      </c>
      <c r="T1076" s="18">
        <f t="shared" si="2620"/>
        <v>0</v>
      </c>
      <c r="U1076" s="18">
        <f t="shared" si="2620"/>
        <v>0</v>
      </c>
      <c r="V1076" s="18">
        <f t="shared" si="2620"/>
        <v>0</v>
      </c>
      <c r="W1076" s="18">
        <f t="shared" si="2620"/>
        <v>0</v>
      </c>
      <c r="X1076" s="18">
        <f t="shared" si="2620"/>
        <v>0</v>
      </c>
      <c r="Y1076" s="18">
        <f t="shared" si="2620"/>
        <v>0</v>
      </c>
      <c r="Z1076" s="18">
        <f t="shared" si="2620"/>
        <v>0</v>
      </c>
      <c r="AA1076" s="18">
        <f t="shared" si="2620"/>
        <v>0</v>
      </c>
      <c r="AB1076" s="18">
        <f t="shared" si="2620"/>
        <v>0</v>
      </c>
      <c r="AC1076" s="18">
        <f t="shared" si="2620"/>
        <v>0</v>
      </c>
      <c r="AD1076" s="18">
        <f t="shared" si="2620"/>
        <v>0</v>
      </c>
      <c r="AE1076" s="18">
        <f t="shared" si="2620"/>
        <v>0</v>
      </c>
      <c r="AF1076" s="18">
        <f t="shared" si="2620"/>
        <v>2986.8669506000638</v>
      </c>
      <c r="AG1076" s="18">
        <f t="shared" si="2620"/>
        <v>0</v>
      </c>
      <c r="AH1076" s="18">
        <f t="shared" si="2620"/>
        <v>0</v>
      </c>
      <c r="AI1076" s="18">
        <f t="shared" si="2620"/>
        <v>0</v>
      </c>
      <c r="AJ1076" s="18">
        <f t="shared" si="2620"/>
        <v>0</v>
      </c>
      <c r="AK1076" s="18">
        <f t="shared" si="2620"/>
        <v>0</v>
      </c>
      <c r="AL1076" s="18">
        <f t="shared" si="2620"/>
        <v>0</v>
      </c>
      <c r="AM1076" s="18">
        <f t="shared" si="2620"/>
        <v>0</v>
      </c>
      <c r="AN1076" s="18">
        <f t="shared" si="2620"/>
        <v>0</v>
      </c>
      <c r="AO1076" s="18">
        <f t="shared" si="2620"/>
        <v>0</v>
      </c>
      <c r="AP1076" s="18">
        <f t="shared" ref="AP1076:BU1076" si="2621">$E1076 * $E1069 * AP1025</f>
        <v>0</v>
      </c>
      <c r="AQ1076" s="18">
        <f t="shared" si="2621"/>
        <v>0</v>
      </c>
      <c r="AR1076" s="18">
        <f t="shared" si="2621"/>
        <v>0</v>
      </c>
      <c r="AS1076" s="18">
        <f t="shared" si="2621"/>
        <v>0</v>
      </c>
      <c r="AT1076" s="18">
        <f t="shared" si="2621"/>
        <v>0</v>
      </c>
      <c r="AU1076" s="18">
        <f t="shared" si="2621"/>
        <v>0</v>
      </c>
      <c r="AV1076" s="18">
        <f t="shared" si="2621"/>
        <v>0</v>
      </c>
      <c r="AW1076" s="18">
        <f t="shared" si="2621"/>
        <v>0</v>
      </c>
      <c r="AX1076" s="18">
        <f t="shared" si="2621"/>
        <v>0</v>
      </c>
      <c r="AY1076" s="18">
        <f t="shared" si="2621"/>
        <v>0</v>
      </c>
      <c r="AZ1076" s="18">
        <f t="shared" si="2621"/>
        <v>0</v>
      </c>
      <c r="BA1076" s="18">
        <f t="shared" si="2621"/>
        <v>0</v>
      </c>
      <c r="BB1076" s="18">
        <f t="shared" si="2621"/>
        <v>0</v>
      </c>
      <c r="BC1076" s="18">
        <f t="shared" si="2621"/>
        <v>0</v>
      </c>
      <c r="BD1076" s="18">
        <f t="shared" si="2621"/>
        <v>0</v>
      </c>
      <c r="BE1076" s="18">
        <f t="shared" si="2621"/>
        <v>0</v>
      </c>
      <c r="BF1076" s="18">
        <f t="shared" si="2621"/>
        <v>0</v>
      </c>
      <c r="BG1076" s="18">
        <f t="shared" si="2621"/>
        <v>0</v>
      </c>
      <c r="BH1076" s="18">
        <f t="shared" si="2621"/>
        <v>0</v>
      </c>
      <c r="BI1076" s="18">
        <f t="shared" si="2621"/>
        <v>0</v>
      </c>
      <c r="BJ1076" s="18">
        <f t="shared" si="2621"/>
        <v>0</v>
      </c>
      <c r="BK1076" s="18">
        <f t="shared" si="2621"/>
        <v>0</v>
      </c>
      <c r="BL1076" s="18">
        <f t="shared" si="2621"/>
        <v>0</v>
      </c>
      <c r="BM1076" s="18">
        <f t="shared" si="2621"/>
        <v>0</v>
      </c>
      <c r="BN1076" s="18">
        <f t="shared" si="2621"/>
        <v>0</v>
      </c>
      <c r="BO1076" s="18">
        <f t="shared" si="2621"/>
        <v>0</v>
      </c>
      <c r="BP1076" s="18">
        <f t="shared" si="2621"/>
        <v>0</v>
      </c>
      <c r="BQ1076" s="18">
        <f t="shared" si="2621"/>
        <v>0</v>
      </c>
      <c r="BR1076" s="18">
        <f t="shared" si="2621"/>
        <v>0</v>
      </c>
      <c r="BS1076" s="18">
        <f t="shared" si="2621"/>
        <v>0</v>
      </c>
      <c r="BT1076" s="18">
        <f t="shared" si="2621"/>
        <v>0</v>
      </c>
      <c r="BU1076" s="18">
        <f t="shared" si="2621"/>
        <v>0</v>
      </c>
      <c r="BV1076" s="18">
        <f t="shared" ref="BV1076:DA1076" si="2622">$E1076 * $E1069 * BV1025</f>
        <v>0</v>
      </c>
      <c r="BW1076" s="18">
        <f t="shared" si="2622"/>
        <v>0</v>
      </c>
      <c r="BX1076" s="18">
        <f t="shared" si="2622"/>
        <v>0</v>
      </c>
      <c r="BY1076" s="18">
        <f t="shared" si="2622"/>
        <v>0</v>
      </c>
      <c r="BZ1076" s="18">
        <f t="shared" si="2622"/>
        <v>0</v>
      </c>
      <c r="CA1076" s="18">
        <f t="shared" si="2622"/>
        <v>0</v>
      </c>
      <c r="CB1076" s="18">
        <f t="shared" si="2622"/>
        <v>0</v>
      </c>
      <c r="CC1076" s="18">
        <f t="shared" si="2622"/>
        <v>0</v>
      </c>
      <c r="CD1076" s="18">
        <f t="shared" si="2622"/>
        <v>0</v>
      </c>
      <c r="CE1076" s="18">
        <f t="shared" si="2622"/>
        <v>0</v>
      </c>
      <c r="CF1076" s="18">
        <f t="shared" si="2622"/>
        <v>0</v>
      </c>
      <c r="CG1076" s="18">
        <f t="shared" si="2622"/>
        <v>0</v>
      </c>
      <c r="CH1076" s="18">
        <f t="shared" si="2622"/>
        <v>0</v>
      </c>
      <c r="CI1076" s="18">
        <f t="shared" si="2622"/>
        <v>0</v>
      </c>
      <c r="CJ1076" s="18">
        <f t="shared" si="2622"/>
        <v>0</v>
      </c>
      <c r="CK1076" s="18">
        <f t="shared" si="2622"/>
        <v>0</v>
      </c>
      <c r="CL1076" s="18">
        <f t="shared" si="2622"/>
        <v>0</v>
      </c>
      <c r="CM1076" s="18">
        <f t="shared" si="2622"/>
        <v>0</v>
      </c>
      <c r="CN1076" s="18">
        <f t="shared" si="2622"/>
        <v>0</v>
      </c>
      <c r="CO1076" s="18">
        <f t="shared" si="2622"/>
        <v>0</v>
      </c>
      <c r="CP1076" s="18">
        <f t="shared" si="2622"/>
        <v>0</v>
      </c>
      <c r="CQ1076" s="18">
        <f t="shared" si="2622"/>
        <v>0</v>
      </c>
      <c r="CR1076" s="18">
        <f t="shared" si="2622"/>
        <v>0</v>
      </c>
      <c r="CS1076" s="18">
        <f t="shared" si="2622"/>
        <v>0</v>
      </c>
      <c r="CT1076" s="18">
        <f t="shared" si="2622"/>
        <v>0</v>
      </c>
      <c r="CU1076" s="18">
        <f t="shared" si="2622"/>
        <v>0</v>
      </c>
      <c r="CV1076" s="18">
        <f t="shared" si="2622"/>
        <v>0</v>
      </c>
      <c r="CW1076" s="18">
        <f t="shared" si="2622"/>
        <v>0</v>
      </c>
      <c r="CX1076" s="18">
        <f t="shared" si="2622"/>
        <v>0</v>
      </c>
      <c r="CY1076" s="18">
        <f t="shared" si="2622"/>
        <v>0</v>
      </c>
      <c r="CZ1076" s="18">
        <f t="shared" si="2622"/>
        <v>0</v>
      </c>
      <c r="DA1076" s="18">
        <f t="shared" si="2622"/>
        <v>0</v>
      </c>
      <c r="DB1076" s="18">
        <f t="shared" ref="DB1076:EG1076" si="2623">$E1076 * $E1069 * DB1025</f>
        <v>0</v>
      </c>
      <c r="DC1076" s="18">
        <f t="shared" si="2623"/>
        <v>0</v>
      </c>
      <c r="DD1076" s="18">
        <f t="shared" si="2623"/>
        <v>0</v>
      </c>
      <c r="DE1076" s="18">
        <f t="shared" si="2623"/>
        <v>0</v>
      </c>
      <c r="DF1076" s="18">
        <f t="shared" si="2623"/>
        <v>0</v>
      </c>
      <c r="DG1076" s="18">
        <f t="shared" si="2623"/>
        <v>0</v>
      </c>
      <c r="DH1076" s="18">
        <f t="shared" si="2623"/>
        <v>0</v>
      </c>
      <c r="DI1076" s="18">
        <f t="shared" si="2623"/>
        <v>0</v>
      </c>
      <c r="DJ1076" s="18">
        <f t="shared" si="2623"/>
        <v>0</v>
      </c>
      <c r="DK1076" s="18">
        <f t="shared" si="2623"/>
        <v>0</v>
      </c>
      <c r="DL1076" s="18">
        <f t="shared" si="2623"/>
        <v>0</v>
      </c>
      <c r="DM1076" s="18">
        <f t="shared" si="2623"/>
        <v>0</v>
      </c>
      <c r="DN1076" s="18">
        <f t="shared" si="2623"/>
        <v>0</v>
      </c>
      <c r="DO1076" s="18">
        <f t="shared" si="2623"/>
        <v>0</v>
      </c>
      <c r="DP1076" s="18">
        <f t="shared" si="2623"/>
        <v>0</v>
      </c>
      <c r="DQ1076" s="18">
        <f t="shared" si="2623"/>
        <v>0</v>
      </c>
      <c r="DR1076" s="18">
        <f t="shared" si="2623"/>
        <v>0</v>
      </c>
      <c r="DS1076" s="18">
        <f t="shared" si="2623"/>
        <v>0</v>
      </c>
      <c r="DT1076" s="18">
        <f t="shared" si="2623"/>
        <v>0</v>
      </c>
      <c r="DU1076" s="18">
        <f t="shared" si="2623"/>
        <v>0</v>
      </c>
      <c r="DV1076" s="18">
        <f t="shared" si="2623"/>
        <v>0</v>
      </c>
      <c r="DW1076" s="18">
        <f t="shared" si="2623"/>
        <v>0</v>
      </c>
      <c r="DX1076" s="18">
        <f t="shared" si="2623"/>
        <v>0</v>
      </c>
      <c r="DY1076" s="18">
        <f t="shared" si="2623"/>
        <v>0</v>
      </c>
      <c r="DZ1076" s="18">
        <f t="shared" si="2623"/>
        <v>0</v>
      </c>
      <c r="EA1076" s="18">
        <f t="shared" si="2623"/>
        <v>0</v>
      </c>
      <c r="EB1076" s="18">
        <f t="shared" si="2623"/>
        <v>0</v>
      </c>
      <c r="EC1076" s="18">
        <f t="shared" si="2623"/>
        <v>0</v>
      </c>
      <c r="ED1076" s="18">
        <f t="shared" si="2623"/>
        <v>0</v>
      </c>
      <c r="EE1076" s="18">
        <f t="shared" si="2623"/>
        <v>0</v>
      </c>
      <c r="EF1076" s="18">
        <f t="shared" si="2623"/>
        <v>0</v>
      </c>
      <c r="EG1076" s="18">
        <f t="shared" si="2623"/>
        <v>0</v>
      </c>
      <c r="EH1076" s="18">
        <f t="shared" ref="EH1076:FR1076" si="2624">$E1076 * $E1069 * EH1025</f>
        <v>0</v>
      </c>
      <c r="EI1076" s="18">
        <f t="shared" si="2624"/>
        <v>0</v>
      </c>
      <c r="EJ1076" s="18">
        <f t="shared" si="2624"/>
        <v>0</v>
      </c>
      <c r="EK1076" s="18">
        <f t="shared" si="2624"/>
        <v>0</v>
      </c>
      <c r="EL1076" s="18">
        <f t="shared" si="2624"/>
        <v>0</v>
      </c>
      <c r="EM1076" s="18">
        <f t="shared" si="2624"/>
        <v>0</v>
      </c>
      <c r="EN1076" s="18">
        <f t="shared" si="2624"/>
        <v>0</v>
      </c>
      <c r="EO1076" s="18">
        <f t="shared" si="2624"/>
        <v>0</v>
      </c>
      <c r="EP1076" s="18">
        <f t="shared" si="2624"/>
        <v>0</v>
      </c>
      <c r="EQ1076" s="18">
        <f t="shared" si="2624"/>
        <v>0</v>
      </c>
      <c r="ER1076" s="18">
        <f t="shared" si="2624"/>
        <v>0</v>
      </c>
      <c r="ES1076" s="18">
        <f t="shared" si="2624"/>
        <v>0</v>
      </c>
      <c r="ET1076" s="18">
        <f t="shared" si="2624"/>
        <v>0</v>
      </c>
      <c r="EU1076" s="18">
        <f t="shared" si="2624"/>
        <v>0</v>
      </c>
      <c r="EV1076" s="18">
        <f t="shared" si="2624"/>
        <v>0</v>
      </c>
      <c r="EW1076" s="18">
        <f t="shared" si="2624"/>
        <v>0</v>
      </c>
      <c r="EX1076" s="18">
        <f t="shared" si="2624"/>
        <v>0</v>
      </c>
      <c r="EY1076" s="18">
        <f t="shared" si="2624"/>
        <v>0</v>
      </c>
      <c r="EZ1076" s="18">
        <f t="shared" si="2624"/>
        <v>0</v>
      </c>
      <c r="FA1076" s="18">
        <f t="shared" si="2624"/>
        <v>0</v>
      </c>
      <c r="FB1076" s="18">
        <f t="shared" si="2624"/>
        <v>0</v>
      </c>
      <c r="FC1076" s="18">
        <f t="shared" si="2624"/>
        <v>0</v>
      </c>
      <c r="FD1076" s="18">
        <f t="shared" si="2624"/>
        <v>0</v>
      </c>
      <c r="FE1076" s="18">
        <f t="shared" si="2624"/>
        <v>0</v>
      </c>
      <c r="FF1076" s="18">
        <f t="shared" si="2624"/>
        <v>0</v>
      </c>
      <c r="FG1076" s="18">
        <f t="shared" si="2624"/>
        <v>0</v>
      </c>
      <c r="FH1076" s="18">
        <f t="shared" si="2624"/>
        <v>0</v>
      </c>
      <c r="FI1076" s="18">
        <f t="shared" si="2624"/>
        <v>0</v>
      </c>
      <c r="FJ1076" s="18">
        <f t="shared" si="2624"/>
        <v>0</v>
      </c>
      <c r="FK1076" s="18">
        <f t="shared" si="2624"/>
        <v>0</v>
      </c>
      <c r="FL1076" s="18">
        <f t="shared" si="2624"/>
        <v>0</v>
      </c>
      <c r="FM1076" s="18">
        <f t="shared" si="2624"/>
        <v>0</v>
      </c>
      <c r="FN1076" s="18">
        <f t="shared" si="2624"/>
        <v>0</v>
      </c>
      <c r="FO1076" s="18">
        <f t="shared" si="2624"/>
        <v>0</v>
      </c>
      <c r="FP1076" s="18">
        <f t="shared" si="2624"/>
        <v>0</v>
      </c>
      <c r="FQ1076" s="18">
        <f t="shared" si="2624"/>
        <v>0</v>
      </c>
      <c r="FR1076" s="18">
        <f t="shared" si="2624"/>
        <v>0</v>
      </c>
    </row>
    <row r="1077" spans="3:174">
      <c r="C1077" t="s">
        <v>763</v>
      </c>
      <c r="D1077" s="144" t="s">
        <v>974</v>
      </c>
      <c r="E1077" s="265">
        <f>INDEX(Assumptions!$G614:$G614,MATCH($A$1,Model_Number,0))</f>
        <v>2E-3</v>
      </c>
      <c r="I1077" s="168">
        <f>SUM(J1077:FR1077)</f>
        <v>14137.285390775416</v>
      </c>
      <c r="J1077" s="18">
        <f t="shared" ref="J1077:AO1077" si="2625">J9 * $E1077 * $E1069 * (J1062 &gt; BS_Rounding_Tolerance)</f>
        <v>0</v>
      </c>
      <c r="K1077" s="18">
        <f t="shared" si="2625"/>
        <v>0</v>
      </c>
      <c r="L1077" s="18">
        <f t="shared" si="2625"/>
        <v>0</v>
      </c>
      <c r="M1077" s="18">
        <f t="shared" si="2625"/>
        <v>0</v>
      </c>
      <c r="N1077" s="18">
        <f t="shared" si="2625"/>
        <v>0</v>
      </c>
      <c r="O1077" s="18">
        <f t="shared" si="2625"/>
        <v>0</v>
      </c>
      <c r="P1077" s="18">
        <f t="shared" si="2625"/>
        <v>0</v>
      </c>
      <c r="Q1077" s="18">
        <f t="shared" si="2625"/>
        <v>0</v>
      </c>
      <c r="R1077" s="18">
        <f t="shared" si="2625"/>
        <v>0</v>
      </c>
      <c r="S1077" s="18">
        <f t="shared" si="2625"/>
        <v>0</v>
      </c>
      <c r="T1077" s="18">
        <f t="shared" si="2625"/>
        <v>0</v>
      </c>
      <c r="U1077" s="18">
        <f t="shared" si="2625"/>
        <v>0</v>
      </c>
      <c r="V1077" s="18">
        <f t="shared" si="2625"/>
        <v>0</v>
      </c>
      <c r="W1077" s="18">
        <f t="shared" si="2625"/>
        <v>0</v>
      </c>
      <c r="X1077" s="18">
        <f t="shared" si="2625"/>
        <v>0</v>
      </c>
      <c r="Y1077" s="18">
        <f t="shared" si="2625"/>
        <v>0</v>
      </c>
      <c r="Z1077" s="18">
        <f t="shared" si="2625"/>
        <v>0</v>
      </c>
      <c r="AA1077" s="18">
        <f t="shared" si="2625"/>
        <v>0</v>
      </c>
      <c r="AB1077" s="18">
        <f t="shared" si="2625"/>
        <v>0</v>
      </c>
      <c r="AC1077" s="18">
        <f t="shared" si="2625"/>
        <v>0</v>
      </c>
      <c r="AD1077" s="18">
        <f t="shared" si="2625"/>
        <v>0</v>
      </c>
      <c r="AE1077" s="18">
        <f t="shared" si="2625"/>
        <v>0</v>
      </c>
      <c r="AF1077" s="18">
        <f t="shared" si="2625"/>
        <v>200.21257519504979</v>
      </c>
      <c r="AG1077" s="18">
        <f t="shared" si="2625"/>
        <v>200.21257519504979</v>
      </c>
      <c r="AH1077" s="18">
        <f t="shared" si="2625"/>
        <v>196.39673099836034</v>
      </c>
      <c r="AI1077" s="18">
        <f t="shared" si="2625"/>
        <v>198.57891689834213</v>
      </c>
      <c r="AJ1077" s="18">
        <f t="shared" si="2625"/>
        <v>200.76110279832395</v>
      </c>
      <c r="AK1077" s="18">
        <f t="shared" si="2625"/>
        <v>200.76110279832395</v>
      </c>
      <c r="AL1077" s="18">
        <f t="shared" si="2625"/>
        <v>196.39673099836034</v>
      </c>
      <c r="AM1077" s="18">
        <f t="shared" si="2625"/>
        <v>198.57891689834213</v>
      </c>
      <c r="AN1077" s="18">
        <f t="shared" si="2625"/>
        <v>200.76110279832395</v>
      </c>
      <c r="AO1077" s="18">
        <f t="shared" si="2625"/>
        <v>200.76110279832395</v>
      </c>
      <c r="AP1077" s="18">
        <f t="shared" ref="AP1077:BU1077" si="2626">AP9 * $E1077 * $E1069 * (AP1062 &gt; BS_Rounding_Tolerance)</f>
        <v>196.39673099836034</v>
      </c>
      <c r="AQ1077" s="18">
        <f t="shared" si="2626"/>
        <v>198.57891689834213</v>
      </c>
      <c r="AR1077" s="18">
        <f t="shared" si="2626"/>
        <v>200.76110279832395</v>
      </c>
      <c r="AS1077" s="18">
        <f t="shared" si="2626"/>
        <v>200.76110279832395</v>
      </c>
      <c r="AT1077" s="18">
        <f t="shared" si="2626"/>
        <v>198.03635155162536</v>
      </c>
      <c r="AU1077" s="18">
        <f t="shared" si="2626"/>
        <v>198.03635155162536</v>
      </c>
      <c r="AV1077" s="18">
        <f t="shared" si="2626"/>
        <v>200.21257519504979</v>
      </c>
      <c r="AW1077" s="18">
        <f t="shared" si="2626"/>
        <v>200.21257519504979</v>
      </c>
      <c r="AX1077" s="18">
        <f t="shared" si="2626"/>
        <v>196.39673099836034</v>
      </c>
      <c r="AY1077" s="18">
        <f t="shared" si="2626"/>
        <v>198.57891689834213</v>
      </c>
      <c r="AZ1077" s="18">
        <f t="shared" si="2626"/>
        <v>200.76110279832395</v>
      </c>
      <c r="BA1077" s="18">
        <f t="shared" si="2626"/>
        <v>200.76110279832395</v>
      </c>
      <c r="BB1077" s="18">
        <f t="shared" si="2626"/>
        <v>196.39673099836034</v>
      </c>
      <c r="BC1077" s="18">
        <f t="shared" si="2626"/>
        <v>198.57891689834213</v>
      </c>
      <c r="BD1077" s="18">
        <f t="shared" si="2626"/>
        <v>200.76110279832395</v>
      </c>
      <c r="BE1077" s="18">
        <f t="shared" si="2626"/>
        <v>200.76110279832395</v>
      </c>
      <c r="BF1077" s="18">
        <f t="shared" si="2626"/>
        <v>196.39673099836034</v>
      </c>
      <c r="BG1077" s="18">
        <f t="shared" si="2626"/>
        <v>198.57891689834213</v>
      </c>
      <c r="BH1077" s="18">
        <f t="shared" si="2626"/>
        <v>200.76110279832395</v>
      </c>
      <c r="BI1077" s="18">
        <f t="shared" si="2626"/>
        <v>200.76110279832395</v>
      </c>
      <c r="BJ1077" s="18">
        <f t="shared" si="2626"/>
        <v>198.03635155162536</v>
      </c>
      <c r="BK1077" s="18">
        <f t="shared" si="2626"/>
        <v>198.03635155162536</v>
      </c>
      <c r="BL1077" s="18">
        <f t="shared" si="2626"/>
        <v>200.21257519504979</v>
      </c>
      <c r="BM1077" s="18">
        <f t="shared" si="2626"/>
        <v>200.21257519504979</v>
      </c>
      <c r="BN1077" s="18">
        <f t="shared" si="2626"/>
        <v>196.39673099836034</v>
      </c>
      <c r="BO1077" s="18">
        <f t="shared" si="2626"/>
        <v>198.57891689834213</v>
      </c>
      <c r="BP1077" s="18">
        <f t="shared" si="2626"/>
        <v>200.76110279832395</v>
      </c>
      <c r="BQ1077" s="18">
        <f t="shared" si="2626"/>
        <v>200.76110279832395</v>
      </c>
      <c r="BR1077" s="18">
        <f t="shared" si="2626"/>
        <v>196.39673099836034</v>
      </c>
      <c r="BS1077" s="18">
        <f t="shared" si="2626"/>
        <v>198.57891689834213</v>
      </c>
      <c r="BT1077" s="18">
        <f t="shared" si="2626"/>
        <v>200.76110279832395</v>
      </c>
      <c r="BU1077" s="18">
        <f t="shared" si="2626"/>
        <v>200.76110279832395</v>
      </c>
      <c r="BV1077" s="18">
        <f t="shared" ref="BV1077:DA1077" si="2627">BV9 * $E1077 * $E1069 * (BV1062 &gt; BS_Rounding_Tolerance)</f>
        <v>196.39673099836034</v>
      </c>
      <c r="BW1077" s="18">
        <f t="shared" si="2627"/>
        <v>198.57891689834213</v>
      </c>
      <c r="BX1077" s="18">
        <f t="shared" si="2627"/>
        <v>200.76110279832395</v>
      </c>
      <c r="BY1077" s="18">
        <f t="shared" si="2627"/>
        <v>200.76110279832395</v>
      </c>
      <c r="BZ1077" s="18">
        <f t="shared" si="2627"/>
        <v>198.03635155162536</v>
      </c>
      <c r="CA1077" s="18">
        <f t="shared" si="2627"/>
        <v>198.03635155162536</v>
      </c>
      <c r="CB1077" s="18">
        <f t="shared" si="2627"/>
        <v>200.21257519504979</v>
      </c>
      <c r="CC1077" s="18">
        <f t="shared" si="2627"/>
        <v>200.21257519504979</v>
      </c>
      <c r="CD1077" s="18">
        <f t="shared" si="2627"/>
        <v>196.39673099836034</v>
      </c>
      <c r="CE1077" s="18">
        <f t="shared" si="2627"/>
        <v>198.57891689834213</v>
      </c>
      <c r="CF1077" s="18">
        <f t="shared" si="2627"/>
        <v>200.76110279832395</v>
      </c>
      <c r="CG1077" s="18">
        <f t="shared" si="2627"/>
        <v>200.76110279832395</v>
      </c>
      <c r="CH1077" s="18">
        <f t="shared" si="2627"/>
        <v>196.39673099836034</v>
      </c>
      <c r="CI1077" s="18">
        <f t="shared" si="2627"/>
        <v>198.57891689834213</v>
      </c>
      <c r="CJ1077" s="18">
        <f t="shared" si="2627"/>
        <v>200.76110279832395</v>
      </c>
      <c r="CK1077" s="18">
        <f t="shared" si="2627"/>
        <v>200.76110279832395</v>
      </c>
      <c r="CL1077" s="18">
        <f t="shared" si="2627"/>
        <v>196.39673099836034</v>
      </c>
      <c r="CM1077" s="18">
        <f t="shared" si="2627"/>
        <v>198.57891689834213</v>
      </c>
      <c r="CN1077" s="18">
        <f t="shared" si="2627"/>
        <v>200.76110279832395</v>
      </c>
      <c r="CO1077" s="18">
        <f t="shared" si="2627"/>
        <v>200.76110279832395</v>
      </c>
      <c r="CP1077" s="18">
        <f t="shared" si="2627"/>
        <v>198.03635155162536</v>
      </c>
      <c r="CQ1077" s="18">
        <f t="shared" si="2627"/>
        <v>198.03635155162536</v>
      </c>
      <c r="CR1077" s="18">
        <f t="shared" si="2627"/>
        <v>200.21257519504979</v>
      </c>
      <c r="CS1077" s="18">
        <f t="shared" si="2627"/>
        <v>200.21257519504979</v>
      </c>
      <c r="CT1077" s="18">
        <f t="shared" si="2627"/>
        <v>196.39673099836034</v>
      </c>
      <c r="CU1077" s="18">
        <f t="shared" si="2627"/>
        <v>198.57891689834213</v>
      </c>
      <c r="CV1077" s="18">
        <f t="shared" si="2627"/>
        <v>200.76110279832395</v>
      </c>
      <c r="CW1077" s="18">
        <f t="shared" si="2627"/>
        <v>200.76110279832395</v>
      </c>
      <c r="CX1077" s="18">
        <f t="shared" si="2627"/>
        <v>196.39673099836034</v>
      </c>
      <c r="CY1077" s="18">
        <f t="shared" si="2627"/>
        <v>0</v>
      </c>
      <c r="CZ1077" s="18">
        <f t="shared" si="2627"/>
        <v>0</v>
      </c>
      <c r="DA1077" s="18">
        <f t="shared" si="2627"/>
        <v>0</v>
      </c>
      <c r="DB1077" s="18">
        <f t="shared" ref="DB1077:EG1077" si="2628">DB9 * $E1077 * $E1069 * (DB1062 &gt; BS_Rounding_Tolerance)</f>
        <v>0</v>
      </c>
      <c r="DC1077" s="18">
        <f t="shared" si="2628"/>
        <v>0</v>
      </c>
      <c r="DD1077" s="18">
        <f t="shared" si="2628"/>
        <v>0</v>
      </c>
      <c r="DE1077" s="18">
        <f t="shared" si="2628"/>
        <v>0</v>
      </c>
      <c r="DF1077" s="18">
        <f t="shared" si="2628"/>
        <v>0</v>
      </c>
      <c r="DG1077" s="18">
        <f t="shared" si="2628"/>
        <v>0</v>
      </c>
      <c r="DH1077" s="18">
        <f t="shared" si="2628"/>
        <v>0</v>
      </c>
      <c r="DI1077" s="18">
        <f t="shared" si="2628"/>
        <v>0</v>
      </c>
      <c r="DJ1077" s="18">
        <f t="shared" si="2628"/>
        <v>0</v>
      </c>
      <c r="DK1077" s="18">
        <f t="shared" si="2628"/>
        <v>0</v>
      </c>
      <c r="DL1077" s="18">
        <f t="shared" si="2628"/>
        <v>0</v>
      </c>
      <c r="DM1077" s="18">
        <f t="shared" si="2628"/>
        <v>0</v>
      </c>
      <c r="DN1077" s="18">
        <f t="shared" si="2628"/>
        <v>0</v>
      </c>
      <c r="DO1077" s="18">
        <f t="shared" si="2628"/>
        <v>0</v>
      </c>
      <c r="DP1077" s="18">
        <f t="shared" si="2628"/>
        <v>0</v>
      </c>
      <c r="DQ1077" s="18">
        <f t="shared" si="2628"/>
        <v>0</v>
      </c>
      <c r="DR1077" s="18">
        <f t="shared" si="2628"/>
        <v>0</v>
      </c>
      <c r="DS1077" s="18">
        <f t="shared" si="2628"/>
        <v>0</v>
      </c>
      <c r="DT1077" s="18">
        <f t="shared" si="2628"/>
        <v>0</v>
      </c>
      <c r="DU1077" s="18">
        <f t="shared" si="2628"/>
        <v>0</v>
      </c>
      <c r="DV1077" s="18">
        <f t="shared" si="2628"/>
        <v>0</v>
      </c>
      <c r="DW1077" s="18">
        <f t="shared" si="2628"/>
        <v>0</v>
      </c>
      <c r="DX1077" s="18">
        <f t="shared" si="2628"/>
        <v>0</v>
      </c>
      <c r="DY1077" s="18">
        <f t="shared" si="2628"/>
        <v>0</v>
      </c>
      <c r="DZ1077" s="18">
        <f t="shared" si="2628"/>
        <v>0</v>
      </c>
      <c r="EA1077" s="18">
        <f t="shared" si="2628"/>
        <v>0</v>
      </c>
      <c r="EB1077" s="18">
        <f t="shared" si="2628"/>
        <v>0</v>
      </c>
      <c r="EC1077" s="18">
        <f t="shared" si="2628"/>
        <v>0</v>
      </c>
      <c r="ED1077" s="18">
        <f t="shared" si="2628"/>
        <v>0</v>
      </c>
      <c r="EE1077" s="18">
        <f t="shared" si="2628"/>
        <v>0</v>
      </c>
      <c r="EF1077" s="18">
        <f t="shared" si="2628"/>
        <v>0</v>
      </c>
      <c r="EG1077" s="18">
        <f t="shared" si="2628"/>
        <v>0</v>
      </c>
      <c r="EH1077" s="18">
        <f t="shared" ref="EH1077:FR1077" si="2629">EH9 * $E1077 * $E1069 * (EH1062 &gt; BS_Rounding_Tolerance)</f>
        <v>0</v>
      </c>
      <c r="EI1077" s="18">
        <f t="shared" si="2629"/>
        <v>0</v>
      </c>
      <c r="EJ1077" s="18">
        <f t="shared" si="2629"/>
        <v>0</v>
      </c>
      <c r="EK1077" s="18">
        <f t="shared" si="2629"/>
        <v>0</v>
      </c>
      <c r="EL1077" s="18">
        <f t="shared" si="2629"/>
        <v>0</v>
      </c>
      <c r="EM1077" s="18">
        <f t="shared" si="2629"/>
        <v>0</v>
      </c>
      <c r="EN1077" s="18">
        <f t="shared" si="2629"/>
        <v>0</v>
      </c>
      <c r="EO1077" s="18">
        <f t="shared" si="2629"/>
        <v>0</v>
      </c>
      <c r="EP1077" s="18">
        <f t="shared" si="2629"/>
        <v>0</v>
      </c>
      <c r="EQ1077" s="18">
        <f t="shared" si="2629"/>
        <v>0</v>
      </c>
      <c r="ER1077" s="18">
        <f t="shared" si="2629"/>
        <v>0</v>
      </c>
      <c r="ES1077" s="18">
        <f t="shared" si="2629"/>
        <v>0</v>
      </c>
      <c r="ET1077" s="18">
        <f t="shared" si="2629"/>
        <v>0</v>
      </c>
      <c r="EU1077" s="18">
        <f t="shared" si="2629"/>
        <v>0</v>
      </c>
      <c r="EV1077" s="18">
        <f t="shared" si="2629"/>
        <v>0</v>
      </c>
      <c r="EW1077" s="18">
        <f t="shared" si="2629"/>
        <v>0</v>
      </c>
      <c r="EX1077" s="18">
        <f t="shared" si="2629"/>
        <v>0</v>
      </c>
      <c r="EY1077" s="18">
        <f t="shared" si="2629"/>
        <v>0</v>
      </c>
      <c r="EZ1077" s="18">
        <f t="shared" si="2629"/>
        <v>0</v>
      </c>
      <c r="FA1077" s="18">
        <f t="shared" si="2629"/>
        <v>0</v>
      </c>
      <c r="FB1077" s="18">
        <f t="shared" si="2629"/>
        <v>0</v>
      </c>
      <c r="FC1077" s="18">
        <f t="shared" si="2629"/>
        <v>0</v>
      </c>
      <c r="FD1077" s="18">
        <f t="shared" si="2629"/>
        <v>0</v>
      </c>
      <c r="FE1077" s="18">
        <f t="shared" si="2629"/>
        <v>0</v>
      </c>
      <c r="FF1077" s="18">
        <f t="shared" si="2629"/>
        <v>0</v>
      </c>
      <c r="FG1077" s="18">
        <f t="shared" si="2629"/>
        <v>0</v>
      </c>
      <c r="FH1077" s="18">
        <f t="shared" si="2629"/>
        <v>0</v>
      </c>
      <c r="FI1077" s="18">
        <f t="shared" si="2629"/>
        <v>0</v>
      </c>
      <c r="FJ1077" s="18">
        <f t="shared" si="2629"/>
        <v>0</v>
      </c>
      <c r="FK1077" s="18">
        <f t="shared" si="2629"/>
        <v>0</v>
      </c>
      <c r="FL1077" s="18">
        <f t="shared" si="2629"/>
        <v>0</v>
      </c>
      <c r="FM1077" s="18">
        <f t="shared" si="2629"/>
        <v>0</v>
      </c>
      <c r="FN1077" s="18">
        <f t="shared" si="2629"/>
        <v>0</v>
      </c>
      <c r="FO1077" s="18">
        <f t="shared" si="2629"/>
        <v>0</v>
      </c>
      <c r="FP1077" s="18">
        <f t="shared" si="2629"/>
        <v>0</v>
      </c>
      <c r="FQ1077" s="18">
        <f t="shared" si="2629"/>
        <v>0</v>
      </c>
      <c r="FR1077" s="18">
        <f t="shared" si="2629"/>
        <v>0</v>
      </c>
    </row>
    <row r="1078" spans="3:174"/>
    <row r="1079" spans="3:174">
      <c r="C1079" t="s">
        <v>546</v>
      </c>
      <c r="D1079" s="8"/>
      <c r="E1079" s="346" t="str">
        <f>INDEX(Assumptions!$G621:$G621,MATCH($A$1,Model_Number,0))</f>
        <v>DSRF</v>
      </c>
    </row>
    <row r="1080" spans="3:174">
      <c r="C1080" t="s">
        <v>547</v>
      </c>
      <c r="D1080" s="8"/>
      <c r="E1080" s="347">
        <f>INDEX(Assumptions!$G622:$G622,MATCH($A$1,Model_Number,0))</f>
        <v>0</v>
      </c>
    </row>
    <row r="1081" spans="3:174">
      <c r="D1081" s="8"/>
    </row>
    <row r="1082" spans="3:174">
      <c r="C1082" t="s">
        <v>548</v>
      </c>
      <c r="D1082" s="8" t="s">
        <v>974</v>
      </c>
      <c r="I1082" s="168">
        <f>SUM(J1082:FR1082)</f>
        <v>398248.92674667516</v>
      </c>
      <c r="J1082" s="18">
        <f>-J1061</f>
        <v>0</v>
      </c>
      <c r="K1082" s="18">
        <f t="shared" ref="K1082:BV1082" si="2630">-K1061</f>
        <v>0</v>
      </c>
      <c r="L1082" s="18">
        <f t="shared" si="2630"/>
        <v>0</v>
      </c>
      <c r="M1082" s="18">
        <f t="shared" si="2630"/>
        <v>0</v>
      </c>
      <c r="N1082" s="18">
        <f t="shared" si="2630"/>
        <v>0</v>
      </c>
      <c r="O1082" s="18">
        <f t="shared" si="2630"/>
        <v>0</v>
      </c>
      <c r="P1082" s="18">
        <f t="shared" si="2630"/>
        <v>0</v>
      </c>
      <c r="Q1082" s="18">
        <f t="shared" si="2630"/>
        <v>0</v>
      </c>
      <c r="R1082" s="18">
        <f t="shared" si="2630"/>
        <v>0</v>
      </c>
      <c r="S1082" s="18">
        <f t="shared" si="2630"/>
        <v>0</v>
      </c>
      <c r="T1082" s="18">
        <f t="shared" si="2630"/>
        <v>0</v>
      </c>
      <c r="U1082" s="18">
        <f t="shared" si="2630"/>
        <v>0</v>
      </c>
      <c r="V1082" s="18">
        <f t="shared" si="2630"/>
        <v>0</v>
      </c>
      <c r="W1082" s="18">
        <f t="shared" si="2630"/>
        <v>0</v>
      </c>
      <c r="X1082" s="18">
        <f t="shared" si="2630"/>
        <v>0</v>
      </c>
      <c r="Y1082" s="18">
        <f t="shared" si="2630"/>
        <v>0</v>
      </c>
      <c r="Z1082" s="18">
        <f t="shared" si="2630"/>
        <v>0</v>
      </c>
      <c r="AA1082" s="18">
        <f t="shared" si="2630"/>
        <v>0</v>
      </c>
      <c r="AB1082" s="18">
        <f t="shared" si="2630"/>
        <v>0</v>
      </c>
      <c r="AC1082" s="18">
        <f t="shared" si="2630"/>
        <v>0</v>
      </c>
      <c r="AD1082" s="18">
        <f t="shared" si="2630"/>
        <v>0</v>
      </c>
      <c r="AE1082" s="18">
        <f t="shared" si="2630"/>
        <v>0</v>
      </c>
      <c r="AF1082" s="18">
        <f t="shared" si="2630"/>
        <v>0</v>
      </c>
      <c r="AG1082" s="18">
        <f t="shared" si="2630"/>
        <v>6506.949747348971</v>
      </c>
      <c r="AH1082" s="18">
        <f t="shared" si="2630"/>
        <v>5874.6089040446741</v>
      </c>
      <c r="AI1082" s="18">
        <f t="shared" si="2630"/>
        <v>1584.8466315632784</v>
      </c>
      <c r="AJ1082" s="18">
        <f t="shared" si="2630"/>
        <v>-51.092302261092307</v>
      </c>
      <c r="AK1082" s="18">
        <f t="shared" si="2630"/>
        <v>7048.854770480948</v>
      </c>
      <c r="AL1082" s="18">
        <f t="shared" si="2630"/>
        <v>6418.8083521662302</v>
      </c>
      <c r="AM1082" s="18">
        <f t="shared" si="2630"/>
        <v>2033.4567144120856</v>
      </c>
      <c r="AN1082" s="18">
        <f t="shared" si="2630"/>
        <v>124.72635958829778</v>
      </c>
      <c r="AO1082" s="18">
        <f t="shared" si="2630"/>
        <v>7234.1591440630582</v>
      </c>
      <c r="AP1082" s="18">
        <f t="shared" si="2630"/>
        <v>7168.0217042122713</v>
      </c>
      <c r="AQ1082" s="18">
        <f t="shared" si="2630"/>
        <v>2743.1263178603049</v>
      </c>
      <c r="AR1082" s="18">
        <f t="shared" si="2630"/>
        <v>848.47707181937415</v>
      </c>
      <c r="AS1082" s="18">
        <f t="shared" si="2630"/>
        <v>7973.1668862414072</v>
      </c>
      <c r="AT1082" s="18">
        <f t="shared" si="2630"/>
        <v>7170.9976659329113</v>
      </c>
      <c r="AU1082" s="18">
        <f t="shared" si="2630"/>
        <v>2797.3919564228327</v>
      </c>
      <c r="AV1082" s="18">
        <f t="shared" si="2630"/>
        <v>940.94026164491072</v>
      </c>
      <c r="AW1082" s="18">
        <f t="shared" si="2630"/>
        <v>8088.3674206392743</v>
      </c>
      <c r="AX1082" s="18">
        <f t="shared" si="2630"/>
        <v>7398.1264443044183</v>
      </c>
      <c r="AY1082" s="18">
        <f t="shared" si="2630"/>
        <v>3013.168874687552</v>
      </c>
      <c r="AZ1082" s="18">
        <f t="shared" si="2630"/>
        <v>1125.2218725950415</v>
      </c>
      <c r="BA1082" s="18">
        <f t="shared" si="2630"/>
        <v>8282.4317776885109</v>
      </c>
      <c r="BB1082" s="18">
        <f t="shared" si="2630"/>
        <v>7597.4267767020938</v>
      </c>
      <c r="BC1082" s="18">
        <f t="shared" si="2630"/>
        <v>3217.8484778946022</v>
      </c>
      <c r="BD1082" s="18">
        <f t="shared" si="2630"/>
        <v>1334.9229919647546</v>
      </c>
      <c r="BE1082" s="18">
        <f t="shared" si="2630"/>
        <v>8501.7277520435509</v>
      </c>
      <c r="BF1082" s="18">
        <f t="shared" si="2630"/>
        <v>7794.6427113140971</v>
      </c>
      <c r="BG1082" s="18">
        <f t="shared" si="2630"/>
        <v>3431.9740095860757</v>
      </c>
      <c r="BH1082" s="18">
        <f t="shared" si="2630"/>
        <v>1556.0274540441949</v>
      </c>
      <c r="BI1082" s="18">
        <f t="shared" si="2630"/>
        <v>8732.5078523491939</v>
      </c>
      <c r="BJ1082" s="18">
        <f t="shared" si="2630"/>
        <v>7920.392182542897</v>
      </c>
      <c r="BK1082" s="18">
        <f t="shared" si="2630"/>
        <v>3670.6949386663969</v>
      </c>
      <c r="BL1082" s="18">
        <f t="shared" si="2630"/>
        <v>1798.7317327791509</v>
      </c>
      <c r="BM1082" s="18">
        <f t="shared" si="2630"/>
        <v>8984.8118497712348</v>
      </c>
      <c r="BN1082" s="18">
        <f t="shared" si="2630"/>
        <v>9944.0114085633377</v>
      </c>
      <c r="BO1082" s="18">
        <f t="shared" si="2630"/>
        <v>5366.6668817744567</v>
      </c>
      <c r="BP1082" s="18">
        <f t="shared" si="2630"/>
        <v>3184.5339458651797</v>
      </c>
      <c r="BQ1082" s="18">
        <f t="shared" si="2630"/>
        <v>10948.644888563456</v>
      </c>
      <c r="BR1082" s="18">
        <f t="shared" si="2630"/>
        <v>11648.91985256242</v>
      </c>
      <c r="BS1082" s="18">
        <f t="shared" si="2630"/>
        <v>6004.1475721350998</v>
      </c>
      <c r="BT1082" s="18">
        <f t="shared" si="2630"/>
        <v>3774.6546170555957</v>
      </c>
      <c r="BU1082" s="18">
        <f t="shared" si="2630"/>
        <v>11642.14140269788</v>
      </c>
      <c r="BV1082" s="18">
        <f t="shared" si="2630"/>
        <v>12614.799908849718</v>
      </c>
      <c r="BW1082" s="18">
        <f t="shared" ref="BW1082:EH1082" si="2631">-BW1061</f>
        <v>6691.2734268886998</v>
      </c>
      <c r="BX1082" s="18">
        <f t="shared" si="2631"/>
        <v>4411.8530973107827</v>
      </c>
      <c r="BY1082" s="18">
        <f t="shared" si="2631"/>
        <v>12377.81263313694</v>
      </c>
      <c r="BZ1082" s="18">
        <f t="shared" si="2631"/>
        <v>13596.750316545786</v>
      </c>
      <c r="CA1082" s="18">
        <f t="shared" si="2631"/>
        <v>7411.0430571585257</v>
      </c>
      <c r="CB1082" s="18">
        <f t="shared" si="2631"/>
        <v>5104.6051301003954</v>
      </c>
      <c r="CC1082" s="18">
        <f t="shared" si="2631"/>
        <v>13165.754082985812</v>
      </c>
      <c r="CD1082" s="18">
        <f t="shared" si="2631"/>
        <v>14267.660681817952</v>
      </c>
      <c r="CE1082" s="18">
        <f t="shared" si="2631"/>
        <v>8127.724355679934</v>
      </c>
      <c r="CF1082" s="18">
        <f t="shared" si="2631"/>
        <v>5819.5666359733195</v>
      </c>
      <c r="CG1082" s="18">
        <f t="shared" si="2631"/>
        <v>12707.160996435385</v>
      </c>
      <c r="CH1082" s="18">
        <f t="shared" si="2631"/>
        <v>4402.8645756894603</v>
      </c>
      <c r="CI1082" s="18">
        <f t="shared" si="2631"/>
        <v>2175.9866331654857</v>
      </c>
      <c r="CJ1082" s="18">
        <f t="shared" si="2631"/>
        <v>1404.0791655319861</v>
      </c>
      <c r="CK1082" s="18">
        <f t="shared" si="2631"/>
        <v>4462.4007554340478</v>
      </c>
      <c r="CL1082" s="18">
        <f t="shared" si="2631"/>
        <v>4235.1690732434799</v>
      </c>
      <c r="CM1082" s="18">
        <f t="shared" si="2631"/>
        <v>2442.1966512360277</v>
      </c>
      <c r="CN1082" s="18">
        <f t="shared" si="2631"/>
        <v>1613.2182271700037</v>
      </c>
      <c r="CO1082" s="18">
        <f t="shared" si="2631"/>
        <v>4752.7391825735167</v>
      </c>
      <c r="CP1082" s="18">
        <f t="shared" si="2631"/>
        <v>4419.5836527829206</v>
      </c>
      <c r="CQ1082" s="18">
        <f t="shared" si="2631"/>
        <v>2615.4579812951224</v>
      </c>
      <c r="CR1082" s="18">
        <f t="shared" si="2631"/>
        <v>1821.651309010686</v>
      </c>
      <c r="CS1082" s="18">
        <f t="shared" si="2631"/>
        <v>5030.6735546893506</v>
      </c>
      <c r="CT1082" s="18">
        <f t="shared" si="2631"/>
        <v>4907.8663128505868</v>
      </c>
      <c r="CU1082" s="18">
        <f t="shared" si="2631"/>
        <v>3002.2577932403333</v>
      </c>
      <c r="CV1082" s="18">
        <f t="shared" si="2631"/>
        <v>2159.4237001853176</v>
      </c>
      <c r="CW1082" s="18">
        <f t="shared" si="2631"/>
        <v>5554.3125723049525</v>
      </c>
      <c r="CX1082" s="18">
        <f t="shared" si="2631"/>
        <v>5064.6658612126594</v>
      </c>
      <c r="CY1082" s="18">
        <f t="shared" si="2631"/>
        <v>508.18954784501693</v>
      </c>
      <c r="CZ1082" s="18">
        <f t="shared" si="2631"/>
        <v>0</v>
      </c>
      <c r="DA1082" s="18">
        <f t="shared" si="2631"/>
        <v>0</v>
      </c>
      <c r="DB1082" s="18">
        <f t="shared" si="2631"/>
        <v>0</v>
      </c>
      <c r="DC1082" s="18">
        <f t="shared" si="2631"/>
        <v>0</v>
      </c>
      <c r="DD1082" s="18">
        <f t="shared" si="2631"/>
        <v>0</v>
      </c>
      <c r="DE1082" s="18">
        <f t="shared" si="2631"/>
        <v>0</v>
      </c>
      <c r="DF1082" s="18">
        <f t="shared" si="2631"/>
        <v>0</v>
      </c>
      <c r="DG1082" s="18">
        <f t="shared" si="2631"/>
        <v>0</v>
      </c>
      <c r="DH1082" s="18">
        <f t="shared" si="2631"/>
        <v>0</v>
      </c>
      <c r="DI1082" s="18">
        <f t="shared" si="2631"/>
        <v>0</v>
      </c>
      <c r="DJ1082" s="18">
        <f t="shared" si="2631"/>
        <v>0</v>
      </c>
      <c r="DK1082" s="18">
        <f t="shared" si="2631"/>
        <v>0</v>
      </c>
      <c r="DL1082" s="18">
        <f t="shared" si="2631"/>
        <v>0</v>
      </c>
      <c r="DM1082" s="18">
        <f t="shared" si="2631"/>
        <v>0</v>
      </c>
      <c r="DN1082" s="18">
        <f t="shared" si="2631"/>
        <v>0</v>
      </c>
      <c r="DO1082" s="18">
        <f t="shared" si="2631"/>
        <v>0</v>
      </c>
      <c r="DP1082" s="18">
        <f t="shared" si="2631"/>
        <v>0</v>
      </c>
      <c r="DQ1082" s="18">
        <f t="shared" si="2631"/>
        <v>0</v>
      </c>
      <c r="DR1082" s="18">
        <f t="shared" si="2631"/>
        <v>0</v>
      </c>
      <c r="DS1082" s="18">
        <f t="shared" si="2631"/>
        <v>0</v>
      </c>
      <c r="DT1082" s="18">
        <f t="shared" si="2631"/>
        <v>0</v>
      </c>
      <c r="DU1082" s="18">
        <f t="shared" si="2631"/>
        <v>0</v>
      </c>
      <c r="DV1082" s="18">
        <f t="shared" si="2631"/>
        <v>0</v>
      </c>
      <c r="DW1082" s="18">
        <f t="shared" si="2631"/>
        <v>0</v>
      </c>
      <c r="DX1082" s="18">
        <f t="shared" si="2631"/>
        <v>0</v>
      </c>
      <c r="DY1082" s="18">
        <f t="shared" si="2631"/>
        <v>0</v>
      </c>
      <c r="DZ1082" s="18">
        <f t="shared" si="2631"/>
        <v>0</v>
      </c>
      <c r="EA1082" s="18">
        <f t="shared" si="2631"/>
        <v>0</v>
      </c>
      <c r="EB1082" s="18">
        <f t="shared" si="2631"/>
        <v>0</v>
      </c>
      <c r="EC1082" s="18">
        <f t="shared" si="2631"/>
        <v>0</v>
      </c>
      <c r="ED1082" s="18">
        <f t="shared" si="2631"/>
        <v>0</v>
      </c>
      <c r="EE1082" s="18">
        <f t="shared" si="2631"/>
        <v>0</v>
      </c>
      <c r="EF1082" s="18">
        <f t="shared" si="2631"/>
        <v>0</v>
      </c>
      <c r="EG1082" s="18">
        <f t="shared" si="2631"/>
        <v>0</v>
      </c>
      <c r="EH1082" s="18">
        <f t="shared" si="2631"/>
        <v>0</v>
      </c>
      <c r="EI1082" s="18">
        <f t="shared" ref="EI1082:FR1082" si="2632">-EI1061</f>
        <v>0</v>
      </c>
      <c r="EJ1082" s="18">
        <f t="shared" si="2632"/>
        <v>0</v>
      </c>
      <c r="EK1082" s="18">
        <f t="shared" si="2632"/>
        <v>0</v>
      </c>
      <c r="EL1082" s="18">
        <f t="shared" si="2632"/>
        <v>0</v>
      </c>
      <c r="EM1082" s="18">
        <f t="shared" si="2632"/>
        <v>0</v>
      </c>
      <c r="EN1082" s="18">
        <f t="shared" si="2632"/>
        <v>0</v>
      </c>
      <c r="EO1082" s="18">
        <f t="shared" si="2632"/>
        <v>0</v>
      </c>
      <c r="EP1082" s="18">
        <f t="shared" si="2632"/>
        <v>0</v>
      </c>
      <c r="EQ1082" s="18">
        <f t="shared" si="2632"/>
        <v>0</v>
      </c>
      <c r="ER1082" s="18">
        <f t="shared" si="2632"/>
        <v>0</v>
      </c>
      <c r="ES1082" s="18">
        <f t="shared" si="2632"/>
        <v>0</v>
      </c>
      <c r="ET1082" s="18">
        <f t="shared" si="2632"/>
        <v>0</v>
      </c>
      <c r="EU1082" s="18">
        <f t="shared" si="2632"/>
        <v>0</v>
      </c>
      <c r="EV1082" s="18">
        <f t="shared" si="2632"/>
        <v>0</v>
      </c>
      <c r="EW1082" s="18">
        <f t="shared" si="2632"/>
        <v>0</v>
      </c>
      <c r="EX1082" s="18">
        <f t="shared" si="2632"/>
        <v>0</v>
      </c>
      <c r="EY1082" s="18">
        <f t="shared" si="2632"/>
        <v>0</v>
      </c>
      <c r="EZ1082" s="18">
        <f t="shared" si="2632"/>
        <v>0</v>
      </c>
      <c r="FA1082" s="18">
        <f t="shared" si="2632"/>
        <v>0</v>
      </c>
      <c r="FB1082" s="18">
        <f t="shared" si="2632"/>
        <v>0</v>
      </c>
      <c r="FC1082" s="18">
        <f t="shared" si="2632"/>
        <v>0</v>
      </c>
      <c r="FD1082" s="18">
        <f t="shared" si="2632"/>
        <v>0</v>
      </c>
      <c r="FE1082" s="18">
        <f t="shared" si="2632"/>
        <v>0</v>
      </c>
      <c r="FF1082" s="18">
        <f t="shared" si="2632"/>
        <v>0</v>
      </c>
      <c r="FG1082" s="18">
        <f t="shared" si="2632"/>
        <v>0</v>
      </c>
      <c r="FH1082" s="18">
        <f t="shared" si="2632"/>
        <v>0</v>
      </c>
      <c r="FI1082" s="18">
        <f t="shared" si="2632"/>
        <v>0</v>
      </c>
      <c r="FJ1082" s="18">
        <f t="shared" si="2632"/>
        <v>0</v>
      </c>
      <c r="FK1082" s="18">
        <f t="shared" si="2632"/>
        <v>0</v>
      </c>
      <c r="FL1082" s="18">
        <f t="shared" si="2632"/>
        <v>0</v>
      </c>
      <c r="FM1082" s="18">
        <f t="shared" si="2632"/>
        <v>0</v>
      </c>
      <c r="FN1082" s="18">
        <f t="shared" si="2632"/>
        <v>0</v>
      </c>
      <c r="FO1082" s="18">
        <f t="shared" si="2632"/>
        <v>0</v>
      </c>
      <c r="FP1082" s="18">
        <f t="shared" si="2632"/>
        <v>0</v>
      </c>
      <c r="FQ1082" s="18">
        <f t="shared" si="2632"/>
        <v>0</v>
      </c>
      <c r="FR1082" s="18">
        <f t="shared" si="2632"/>
        <v>0</v>
      </c>
    </row>
    <row r="1083" spans="3:174">
      <c r="C1083" t="s">
        <v>549</v>
      </c>
      <c r="D1083" s="8" t="s">
        <v>974</v>
      </c>
      <c r="J1083" s="26">
        <f t="shared" ref="J1083:AO1083" si="2633">J9</f>
        <v>0.24657534246575341</v>
      </c>
      <c r="K1083" s="26">
        <f t="shared" si="2633"/>
        <v>0.24931506849315069</v>
      </c>
      <c r="L1083" s="26">
        <f t="shared" si="2633"/>
        <v>0.25205479452054796</v>
      </c>
      <c r="M1083" s="26">
        <f t="shared" si="2633"/>
        <v>0.25205479452054796</v>
      </c>
      <c r="N1083" s="26">
        <f t="shared" si="2633"/>
        <v>0.24863387978142076</v>
      </c>
      <c r="O1083" s="26">
        <f t="shared" si="2633"/>
        <v>0.24863387978142076</v>
      </c>
      <c r="P1083" s="26">
        <f t="shared" si="2633"/>
        <v>0.25136612021857924</v>
      </c>
      <c r="Q1083" s="26">
        <f t="shared" si="2633"/>
        <v>0.25136612021857924</v>
      </c>
      <c r="R1083" s="26">
        <f t="shared" si="2633"/>
        <v>0.24657534246575341</v>
      </c>
      <c r="S1083" s="26">
        <f t="shared" si="2633"/>
        <v>0.24931506849315069</v>
      </c>
      <c r="T1083" s="26">
        <f t="shared" si="2633"/>
        <v>0.25205479452054796</v>
      </c>
      <c r="U1083" s="26">
        <f t="shared" si="2633"/>
        <v>0.25205479452054796</v>
      </c>
      <c r="V1083" s="26">
        <f t="shared" si="2633"/>
        <v>0.24657534246575341</v>
      </c>
      <c r="W1083" s="26">
        <f t="shared" si="2633"/>
        <v>0.24931506849315069</v>
      </c>
      <c r="X1083" s="26">
        <f t="shared" si="2633"/>
        <v>0.25205479452054796</v>
      </c>
      <c r="Y1083" s="26">
        <f t="shared" si="2633"/>
        <v>0.25205479452054796</v>
      </c>
      <c r="Z1083" s="26">
        <f t="shared" si="2633"/>
        <v>0.24657534246575341</v>
      </c>
      <c r="AA1083" s="26">
        <f t="shared" si="2633"/>
        <v>0.24931506849315069</v>
      </c>
      <c r="AB1083" s="26">
        <f t="shared" si="2633"/>
        <v>0.25205479452054796</v>
      </c>
      <c r="AC1083" s="26">
        <f t="shared" si="2633"/>
        <v>0.25205479452054796</v>
      </c>
      <c r="AD1083" s="26">
        <f t="shared" si="2633"/>
        <v>0.24863387978142076</v>
      </c>
      <c r="AE1083" s="26">
        <f t="shared" si="2633"/>
        <v>0.24863387978142076</v>
      </c>
      <c r="AF1083" s="26">
        <f t="shared" si="2633"/>
        <v>0.25136612021857924</v>
      </c>
      <c r="AG1083" s="26">
        <f t="shared" si="2633"/>
        <v>0.25136612021857924</v>
      </c>
      <c r="AH1083" s="26">
        <f t="shared" si="2633"/>
        <v>0.24657534246575341</v>
      </c>
      <c r="AI1083" s="26">
        <f t="shared" si="2633"/>
        <v>0.24931506849315069</v>
      </c>
      <c r="AJ1083" s="26">
        <f t="shared" si="2633"/>
        <v>0.25205479452054796</v>
      </c>
      <c r="AK1083" s="26">
        <f t="shared" si="2633"/>
        <v>0.25205479452054796</v>
      </c>
      <c r="AL1083" s="26">
        <f t="shared" si="2633"/>
        <v>0.24657534246575341</v>
      </c>
      <c r="AM1083" s="26">
        <f t="shared" si="2633"/>
        <v>0.24931506849315069</v>
      </c>
      <c r="AN1083" s="26">
        <f t="shared" si="2633"/>
        <v>0.25205479452054796</v>
      </c>
      <c r="AO1083" s="26">
        <f t="shared" si="2633"/>
        <v>0.25205479452054796</v>
      </c>
      <c r="AP1083" s="26">
        <f t="shared" ref="AP1083:BU1083" si="2634">AP9</f>
        <v>0.24657534246575341</v>
      </c>
      <c r="AQ1083" s="26">
        <f t="shared" si="2634"/>
        <v>0.24931506849315069</v>
      </c>
      <c r="AR1083" s="26">
        <f t="shared" si="2634"/>
        <v>0.25205479452054796</v>
      </c>
      <c r="AS1083" s="26">
        <f t="shared" si="2634"/>
        <v>0.25205479452054796</v>
      </c>
      <c r="AT1083" s="26">
        <f t="shared" si="2634"/>
        <v>0.24863387978142076</v>
      </c>
      <c r="AU1083" s="26">
        <f t="shared" si="2634"/>
        <v>0.24863387978142076</v>
      </c>
      <c r="AV1083" s="26">
        <f t="shared" si="2634"/>
        <v>0.25136612021857924</v>
      </c>
      <c r="AW1083" s="26">
        <f t="shared" si="2634"/>
        <v>0.25136612021857924</v>
      </c>
      <c r="AX1083" s="26">
        <f t="shared" si="2634"/>
        <v>0.24657534246575341</v>
      </c>
      <c r="AY1083" s="26">
        <f t="shared" si="2634"/>
        <v>0.24931506849315069</v>
      </c>
      <c r="AZ1083" s="26">
        <f t="shared" si="2634"/>
        <v>0.25205479452054796</v>
      </c>
      <c r="BA1083" s="26">
        <f t="shared" si="2634"/>
        <v>0.25205479452054796</v>
      </c>
      <c r="BB1083" s="26">
        <f t="shared" si="2634"/>
        <v>0.24657534246575341</v>
      </c>
      <c r="BC1083" s="26">
        <f t="shared" si="2634"/>
        <v>0.24931506849315069</v>
      </c>
      <c r="BD1083" s="26">
        <f t="shared" si="2634"/>
        <v>0.25205479452054796</v>
      </c>
      <c r="BE1083" s="26">
        <f t="shared" si="2634"/>
        <v>0.25205479452054796</v>
      </c>
      <c r="BF1083" s="26">
        <f t="shared" si="2634"/>
        <v>0.24657534246575341</v>
      </c>
      <c r="BG1083" s="26">
        <f t="shared" si="2634"/>
        <v>0.24931506849315069</v>
      </c>
      <c r="BH1083" s="26">
        <f t="shared" si="2634"/>
        <v>0.25205479452054796</v>
      </c>
      <c r="BI1083" s="26">
        <f t="shared" si="2634"/>
        <v>0.25205479452054796</v>
      </c>
      <c r="BJ1083" s="26">
        <f t="shared" si="2634"/>
        <v>0.24863387978142076</v>
      </c>
      <c r="BK1083" s="26">
        <f t="shared" si="2634"/>
        <v>0.24863387978142076</v>
      </c>
      <c r="BL1083" s="26">
        <f t="shared" si="2634"/>
        <v>0.25136612021857924</v>
      </c>
      <c r="BM1083" s="26">
        <f t="shared" si="2634"/>
        <v>0.25136612021857924</v>
      </c>
      <c r="BN1083" s="26">
        <f t="shared" si="2634"/>
        <v>0.24657534246575341</v>
      </c>
      <c r="BO1083" s="26">
        <f t="shared" si="2634"/>
        <v>0.24931506849315069</v>
      </c>
      <c r="BP1083" s="26">
        <f t="shared" si="2634"/>
        <v>0.25205479452054796</v>
      </c>
      <c r="BQ1083" s="26">
        <f t="shared" si="2634"/>
        <v>0.25205479452054796</v>
      </c>
      <c r="BR1083" s="26">
        <f t="shared" si="2634"/>
        <v>0.24657534246575341</v>
      </c>
      <c r="BS1083" s="26">
        <f t="shared" si="2634"/>
        <v>0.24931506849315069</v>
      </c>
      <c r="BT1083" s="26">
        <f t="shared" si="2634"/>
        <v>0.25205479452054796</v>
      </c>
      <c r="BU1083" s="26">
        <f t="shared" si="2634"/>
        <v>0.25205479452054796</v>
      </c>
      <c r="BV1083" s="26">
        <f t="shared" ref="BV1083:DA1083" si="2635">BV9</f>
        <v>0.24657534246575341</v>
      </c>
      <c r="BW1083" s="26">
        <f t="shared" si="2635"/>
        <v>0.24931506849315069</v>
      </c>
      <c r="BX1083" s="26">
        <f t="shared" si="2635"/>
        <v>0.25205479452054796</v>
      </c>
      <c r="BY1083" s="26">
        <f t="shared" si="2635"/>
        <v>0.25205479452054796</v>
      </c>
      <c r="BZ1083" s="26">
        <f t="shared" si="2635"/>
        <v>0.24863387978142076</v>
      </c>
      <c r="CA1083" s="26">
        <f t="shared" si="2635"/>
        <v>0.24863387978142076</v>
      </c>
      <c r="CB1083" s="26">
        <f t="shared" si="2635"/>
        <v>0.25136612021857924</v>
      </c>
      <c r="CC1083" s="26">
        <f t="shared" si="2635"/>
        <v>0.25136612021857924</v>
      </c>
      <c r="CD1083" s="26">
        <f t="shared" si="2635"/>
        <v>0.24657534246575341</v>
      </c>
      <c r="CE1083" s="26">
        <f t="shared" si="2635"/>
        <v>0.24931506849315069</v>
      </c>
      <c r="CF1083" s="26">
        <f t="shared" si="2635"/>
        <v>0.25205479452054796</v>
      </c>
      <c r="CG1083" s="26">
        <f t="shared" si="2635"/>
        <v>0.25205479452054796</v>
      </c>
      <c r="CH1083" s="26">
        <f t="shared" si="2635"/>
        <v>0.24657534246575341</v>
      </c>
      <c r="CI1083" s="26">
        <f t="shared" si="2635"/>
        <v>0.24931506849315069</v>
      </c>
      <c r="CJ1083" s="26">
        <f t="shared" si="2635"/>
        <v>0.25205479452054796</v>
      </c>
      <c r="CK1083" s="26">
        <f t="shared" si="2635"/>
        <v>0.25205479452054796</v>
      </c>
      <c r="CL1083" s="26">
        <f t="shared" si="2635"/>
        <v>0.24657534246575341</v>
      </c>
      <c r="CM1083" s="26">
        <f t="shared" si="2635"/>
        <v>0.24931506849315069</v>
      </c>
      <c r="CN1083" s="26">
        <f t="shared" si="2635"/>
        <v>0.25205479452054796</v>
      </c>
      <c r="CO1083" s="26">
        <f t="shared" si="2635"/>
        <v>0.25205479452054796</v>
      </c>
      <c r="CP1083" s="26">
        <f t="shared" si="2635"/>
        <v>0.24863387978142076</v>
      </c>
      <c r="CQ1083" s="26">
        <f t="shared" si="2635"/>
        <v>0.24863387978142076</v>
      </c>
      <c r="CR1083" s="26">
        <f t="shared" si="2635"/>
        <v>0.25136612021857924</v>
      </c>
      <c r="CS1083" s="26">
        <f t="shared" si="2635"/>
        <v>0.25136612021857924</v>
      </c>
      <c r="CT1083" s="26">
        <f t="shared" si="2635"/>
        <v>0.24657534246575341</v>
      </c>
      <c r="CU1083" s="26">
        <f t="shared" si="2635"/>
        <v>0.24931506849315069</v>
      </c>
      <c r="CV1083" s="26">
        <f t="shared" si="2635"/>
        <v>0.25205479452054796</v>
      </c>
      <c r="CW1083" s="26">
        <f t="shared" si="2635"/>
        <v>0.25205479452054796</v>
      </c>
      <c r="CX1083" s="26">
        <f t="shared" si="2635"/>
        <v>0.24657534246575341</v>
      </c>
      <c r="CY1083" s="26">
        <f t="shared" si="2635"/>
        <v>0.24931506849315069</v>
      </c>
      <c r="CZ1083" s="26">
        <f t="shared" si="2635"/>
        <v>0.25205479452054796</v>
      </c>
      <c r="DA1083" s="26">
        <f t="shared" si="2635"/>
        <v>0.25205479452054796</v>
      </c>
      <c r="DB1083" s="26">
        <f t="shared" ref="DB1083:EG1083" si="2636">DB9</f>
        <v>0.24657534246575341</v>
      </c>
      <c r="DC1083" s="26">
        <f t="shared" si="2636"/>
        <v>0.24931506849315069</v>
      </c>
      <c r="DD1083" s="26">
        <f t="shared" si="2636"/>
        <v>0.25205479452054796</v>
      </c>
      <c r="DE1083" s="26">
        <f t="shared" si="2636"/>
        <v>0.25205479452054796</v>
      </c>
      <c r="DF1083" s="26">
        <f t="shared" si="2636"/>
        <v>0.24863387978142076</v>
      </c>
      <c r="DG1083" s="26">
        <f t="shared" si="2636"/>
        <v>0.24863387978142076</v>
      </c>
      <c r="DH1083" s="26">
        <f t="shared" si="2636"/>
        <v>0.25136612021857924</v>
      </c>
      <c r="DI1083" s="26">
        <f t="shared" si="2636"/>
        <v>0.25136612021857924</v>
      </c>
      <c r="DJ1083" s="26">
        <f t="shared" si="2636"/>
        <v>0.24657534246575341</v>
      </c>
      <c r="DK1083" s="26">
        <f t="shared" si="2636"/>
        <v>0.24931506849315069</v>
      </c>
      <c r="DL1083" s="26">
        <f t="shared" si="2636"/>
        <v>0.25205479452054796</v>
      </c>
      <c r="DM1083" s="26">
        <f t="shared" si="2636"/>
        <v>0.25205479452054796</v>
      </c>
      <c r="DN1083" s="26">
        <f t="shared" si="2636"/>
        <v>0.24657534246575341</v>
      </c>
      <c r="DO1083" s="26">
        <f t="shared" si="2636"/>
        <v>0.24931506849315069</v>
      </c>
      <c r="DP1083" s="26">
        <f t="shared" si="2636"/>
        <v>0.25205479452054796</v>
      </c>
      <c r="DQ1083" s="26">
        <f t="shared" si="2636"/>
        <v>0.25205479452054796</v>
      </c>
      <c r="DR1083" s="26">
        <f t="shared" si="2636"/>
        <v>0.24657534246575341</v>
      </c>
      <c r="DS1083" s="26">
        <f t="shared" si="2636"/>
        <v>0.24931506849315069</v>
      </c>
      <c r="DT1083" s="26">
        <f t="shared" si="2636"/>
        <v>0.25205479452054796</v>
      </c>
      <c r="DU1083" s="26">
        <f t="shared" si="2636"/>
        <v>0.25205479452054796</v>
      </c>
      <c r="DV1083" s="26">
        <f t="shared" si="2636"/>
        <v>0.24863387978142076</v>
      </c>
      <c r="DW1083" s="26">
        <f t="shared" si="2636"/>
        <v>0.24863387978142076</v>
      </c>
      <c r="DX1083" s="26">
        <f t="shared" si="2636"/>
        <v>0.25136612021857924</v>
      </c>
      <c r="DY1083" s="26">
        <f t="shared" si="2636"/>
        <v>0.25136612021857924</v>
      </c>
      <c r="DZ1083" s="26">
        <f t="shared" si="2636"/>
        <v>0.24657534246575341</v>
      </c>
      <c r="EA1083" s="26">
        <f t="shared" si="2636"/>
        <v>0.24931506849315069</v>
      </c>
      <c r="EB1083" s="26">
        <f t="shared" si="2636"/>
        <v>0.25205479452054796</v>
      </c>
      <c r="EC1083" s="26">
        <f t="shared" si="2636"/>
        <v>0.25205479452054796</v>
      </c>
      <c r="ED1083" s="26">
        <f t="shared" si="2636"/>
        <v>0.24657534246575341</v>
      </c>
      <c r="EE1083" s="26">
        <f t="shared" si="2636"/>
        <v>0.24931506849315069</v>
      </c>
      <c r="EF1083" s="26">
        <f t="shared" si="2636"/>
        <v>0.25205479452054796</v>
      </c>
      <c r="EG1083" s="26">
        <f t="shared" si="2636"/>
        <v>0.25205479452054796</v>
      </c>
      <c r="EH1083" s="26">
        <f t="shared" ref="EH1083:FR1083" si="2637">EH9</f>
        <v>0.24657534246575341</v>
      </c>
      <c r="EI1083" s="26">
        <f t="shared" si="2637"/>
        <v>0.24931506849315069</v>
      </c>
      <c r="EJ1083" s="26">
        <f t="shared" si="2637"/>
        <v>0.25205479452054796</v>
      </c>
      <c r="EK1083" s="26">
        <f t="shared" si="2637"/>
        <v>0.25205479452054796</v>
      </c>
      <c r="EL1083" s="26">
        <f t="shared" si="2637"/>
        <v>0.24863387978142076</v>
      </c>
      <c r="EM1083" s="26">
        <f t="shared" si="2637"/>
        <v>0.24863387978142076</v>
      </c>
      <c r="EN1083" s="26">
        <f t="shared" si="2637"/>
        <v>0.25136612021857924</v>
      </c>
      <c r="EO1083" s="26">
        <f t="shared" si="2637"/>
        <v>0.25136612021857924</v>
      </c>
      <c r="EP1083" s="26">
        <f t="shared" si="2637"/>
        <v>0.24657534246575341</v>
      </c>
      <c r="EQ1083" s="26">
        <f t="shared" si="2637"/>
        <v>0.24931506849315069</v>
      </c>
      <c r="ER1083" s="26">
        <f t="shared" si="2637"/>
        <v>0.25205479452054796</v>
      </c>
      <c r="ES1083" s="26">
        <f t="shared" si="2637"/>
        <v>0.25205479452054796</v>
      </c>
      <c r="ET1083" s="26">
        <f t="shared" si="2637"/>
        <v>0.24657534246575341</v>
      </c>
      <c r="EU1083" s="26">
        <f t="shared" si="2637"/>
        <v>0.24931506849315069</v>
      </c>
      <c r="EV1083" s="26">
        <f t="shared" si="2637"/>
        <v>0.25205479452054796</v>
      </c>
      <c r="EW1083" s="26">
        <f t="shared" si="2637"/>
        <v>0.25205479452054796</v>
      </c>
      <c r="EX1083" s="26">
        <f t="shared" si="2637"/>
        <v>0.24657534246575341</v>
      </c>
      <c r="EY1083" s="26">
        <f t="shared" si="2637"/>
        <v>0.24931506849315069</v>
      </c>
      <c r="EZ1083" s="26">
        <f t="shared" si="2637"/>
        <v>0.25205479452054796</v>
      </c>
      <c r="FA1083" s="26">
        <f t="shared" si="2637"/>
        <v>0.25205479452054796</v>
      </c>
      <c r="FB1083" s="26">
        <f t="shared" si="2637"/>
        <v>0.24863387978142076</v>
      </c>
      <c r="FC1083" s="26">
        <f t="shared" si="2637"/>
        <v>0.24863387978142076</v>
      </c>
      <c r="FD1083" s="26">
        <f t="shared" si="2637"/>
        <v>0.25136612021857924</v>
      </c>
      <c r="FE1083" s="26">
        <f t="shared" si="2637"/>
        <v>0.25136612021857924</v>
      </c>
      <c r="FF1083" s="26">
        <f t="shared" si="2637"/>
        <v>0.24657534246575341</v>
      </c>
      <c r="FG1083" s="26">
        <f t="shared" si="2637"/>
        <v>0.24931506849315069</v>
      </c>
      <c r="FH1083" s="26">
        <f t="shared" si="2637"/>
        <v>0.25205479452054796</v>
      </c>
      <c r="FI1083" s="26">
        <f t="shared" si="2637"/>
        <v>0.25205479452054796</v>
      </c>
      <c r="FJ1083" s="26">
        <f t="shared" si="2637"/>
        <v>0.24657534246575341</v>
      </c>
      <c r="FK1083" s="26">
        <f t="shared" si="2637"/>
        <v>0.24931506849315069</v>
      </c>
      <c r="FL1083" s="26">
        <f t="shared" si="2637"/>
        <v>0.25205479452054796</v>
      </c>
      <c r="FM1083" s="26">
        <f t="shared" si="2637"/>
        <v>0.25205479452054796</v>
      </c>
      <c r="FN1083" s="26">
        <f t="shared" si="2637"/>
        <v>0.24657534246575341</v>
      </c>
      <c r="FO1083" s="26">
        <f t="shared" si="2637"/>
        <v>0.24931506849315069</v>
      </c>
      <c r="FP1083" s="26">
        <f t="shared" si="2637"/>
        <v>0.25205479452054796</v>
      </c>
      <c r="FQ1083" s="26">
        <f t="shared" si="2637"/>
        <v>0.25205479452054796</v>
      </c>
      <c r="FR1083" s="26">
        <f t="shared" si="2637"/>
        <v>0.24863387978142076</v>
      </c>
    </row>
    <row r="1084" spans="3:174">
      <c r="C1084" t="s">
        <v>550</v>
      </c>
      <c r="D1084" s="8" t="s">
        <v>106</v>
      </c>
      <c r="J1084" s="72">
        <f t="shared" ref="J1084:AO1084" si="2638">($E$1080/Months_Yr)/J1083</f>
        <v>0</v>
      </c>
      <c r="K1084" s="72">
        <f t="shared" si="2638"/>
        <v>0</v>
      </c>
      <c r="L1084" s="72">
        <f t="shared" si="2638"/>
        <v>0</v>
      </c>
      <c r="M1084" s="72">
        <f t="shared" si="2638"/>
        <v>0</v>
      </c>
      <c r="N1084" s="72">
        <f t="shared" si="2638"/>
        <v>0</v>
      </c>
      <c r="O1084" s="72">
        <f t="shared" si="2638"/>
        <v>0</v>
      </c>
      <c r="P1084" s="72">
        <f t="shared" si="2638"/>
        <v>0</v>
      </c>
      <c r="Q1084" s="72">
        <f t="shared" si="2638"/>
        <v>0</v>
      </c>
      <c r="R1084" s="72">
        <f t="shared" si="2638"/>
        <v>0</v>
      </c>
      <c r="S1084" s="72">
        <f t="shared" si="2638"/>
        <v>0</v>
      </c>
      <c r="T1084" s="72">
        <f t="shared" si="2638"/>
        <v>0</v>
      </c>
      <c r="U1084" s="72">
        <f t="shared" si="2638"/>
        <v>0</v>
      </c>
      <c r="V1084" s="72">
        <f t="shared" si="2638"/>
        <v>0</v>
      </c>
      <c r="W1084" s="72">
        <f t="shared" si="2638"/>
        <v>0</v>
      </c>
      <c r="X1084" s="72">
        <f t="shared" si="2638"/>
        <v>0</v>
      </c>
      <c r="Y1084" s="72">
        <f t="shared" si="2638"/>
        <v>0</v>
      </c>
      <c r="Z1084" s="72">
        <f t="shared" si="2638"/>
        <v>0</v>
      </c>
      <c r="AA1084" s="72">
        <f t="shared" si="2638"/>
        <v>0</v>
      </c>
      <c r="AB1084" s="72">
        <f t="shared" si="2638"/>
        <v>0</v>
      </c>
      <c r="AC1084" s="72">
        <f t="shared" si="2638"/>
        <v>0</v>
      </c>
      <c r="AD1084" s="72">
        <f t="shared" si="2638"/>
        <v>0</v>
      </c>
      <c r="AE1084" s="72">
        <f t="shared" si="2638"/>
        <v>0</v>
      </c>
      <c r="AF1084" s="72">
        <f t="shared" si="2638"/>
        <v>0</v>
      </c>
      <c r="AG1084" s="72">
        <f t="shared" si="2638"/>
        <v>0</v>
      </c>
      <c r="AH1084" s="72">
        <f t="shared" si="2638"/>
        <v>0</v>
      </c>
      <c r="AI1084" s="72">
        <f t="shared" si="2638"/>
        <v>0</v>
      </c>
      <c r="AJ1084" s="72">
        <f t="shared" si="2638"/>
        <v>0</v>
      </c>
      <c r="AK1084" s="72">
        <f t="shared" si="2638"/>
        <v>0</v>
      </c>
      <c r="AL1084" s="72">
        <f t="shared" si="2638"/>
        <v>0</v>
      </c>
      <c r="AM1084" s="72">
        <f t="shared" si="2638"/>
        <v>0</v>
      </c>
      <c r="AN1084" s="72">
        <f t="shared" si="2638"/>
        <v>0</v>
      </c>
      <c r="AO1084" s="72">
        <f t="shared" si="2638"/>
        <v>0</v>
      </c>
      <c r="AP1084" s="72">
        <f t="shared" ref="AP1084:BU1084" si="2639">($E$1080/Months_Yr)/AP1083</f>
        <v>0</v>
      </c>
      <c r="AQ1084" s="72">
        <f t="shared" si="2639"/>
        <v>0</v>
      </c>
      <c r="AR1084" s="72">
        <f t="shared" si="2639"/>
        <v>0</v>
      </c>
      <c r="AS1084" s="72">
        <f t="shared" si="2639"/>
        <v>0</v>
      </c>
      <c r="AT1084" s="72">
        <f t="shared" si="2639"/>
        <v>0</v>
      </c>
      <c r="AU1084" s="72">
        <f t="shared" si="2639"/>
        <v>0</v>
      </c>
      <c r="AV1084" s="72">
        <f t="shared" si="2639"/>
        <v>0</v>
      </c>
      <c r="AW1084" s="72">
        <f t="shared" si="2639"/>
        <v>0</v>
      </c>
      <c r="AX1084" s="72">
        <f t="shared" si="2639"/>
        <v>0</v>
      </c>
      <c r="AY1084" s="72">
        <f t="shared" si="2639"/>
        <v>0</v>
      </c>
      <c r="AZ1084" s="72">
        <f t="shared" si="2639"/>
        <v>0</v>
      </c>
      <c r="BA1084" s="72">
        <f t="shared" si="2639"/>
        <v>0</v>
      </c>
      <c r="BB1084" s="72">
        <f t="shared" si="2639"/>
        <v>0</v>
      </c>
      <c r="BC1084" s="72">
        <f t="shared" si="2639"/>
        <v>0</v>
      </c>
      <c r="BD1084" s="72">
        <f t="shared" si="2639"/>
        <v>0</v>
      </c>
      <c r="BE1084" s="72">
        <f t="shared" si="2639"/>
        <v>0</v>
      </c>
      <c r="BF1084" s="72">
        <f t="shared" si="2639"/>
        <v>0</v>
      </c>
      <c r="BG1084" s="72">
        <f t="shared" si="2639"/>
        <v>0</v>
      </c>
      <c r="BH1084" s="72">
        <f t="shared" si="2639"/>
        <v>0</v>
      </c>
      <c r="BI1084" s="72">
        <f t="shared" si="2639"/>
        <v>0</v>
      </c>
      <c r="BJ1084" s="72">
        <f t="shared" si="2639"/>
        <v>0</v>
      </c>
      <c r="BK1084" s="72">
        <f t="shared" si="2639"/>
        <v>0</v>
      </c>
      <c r="BL1084" s="72">
        <f t="shared" si="2639"/>
        <v>0</v>
      </c>
      <c r="BM1084" s="72">
        <f t="shared" si="2639"/>
        <v>0</v>
      </c>
      <c r="BN1084" s="72">
        <f t="shared" si="2639"/>
        <v>0</v>
      </c>
      <c r="BO1084" s="72">
        <f t="shared" si="2639"/>
        <v>0</v>
      </c>
      <c r="BP1084" s="72">
        <f t="shared" si="2639"/>
        <v>0</v>
      </c>
      <c r="BQ1084" s="72">
        <f t="shared" si="2639"/>
        <v>0</v>
      </c>
      <c r="BR1084" s="72">
        <f t="shared" si="2639"/>
        <v>0</v>
      </c>
      <c r="BS1084" s="72">
        <f t="shared" si="2639"/>
        <v>0</v>
      </c>
      <c r="BT1084" s="72">
        <f t="shared" si="2639"/>
        <v>0</v>
      </c>
      <c r="BU1084" s="72">
        <f t="shared" si="2639"/>
        <v>0</v>
      </c>
      <c r="BV1084" s="72">
        <f t="shared" ref="BV1084:DA1084" si="2640">($E$1080/Months_Yr)/BV1083</f>
        <v>0</v>
      </c>
      <c r="BW1084" s="72">
        <f t="shared" si="2640"/>
        <v>0</v>
      </c>
      <c r="BX1084" s="72">
        <f t="shared" si="2640"/>
        <v>0</v>
      </c>
      <c r="BY1084" s="72">
        <f t="shared" si="2640"/>
        <v>0</v>
      </c>
      <c r="BZ1084" s="72">
        <f t="shared" si="2640"/>
        <v>0</v>
      </c>
      <c r="CA1084" s="72">
        <f t="shared" si="2640"/>
        <v>0</v>
      </c>
      <c r="CB1084" s="72">
        <f t="shared" si="2640"/>
        <v>0</v>
      </c>
      <c r="CC1084" s="72">
        <f t="shared" si="2640"/>
        <v>0</v>
      </c>
      <c r="CD1084" s="72">
        <f t="shared" si="2640"/>
        <v>0</v>
      </c>
      <c r="CE1084" s="72">
        <f t="shared" si="2640"/>
        <v>0</v>
      </c>
      <c r="CF1084" s="72">
        <f t="shared" si="2640"/>
        <v>0</v>
      </c>
      <c r="CG1084" s="72">
        <f t="shared" si="2640"/>
        <v>0</v>
      </c>
      <c r="CH1084" s="72">
        <f t="shared" si="2640"/>
        <v>0</v>
      </c>
      <c r="CI1084" s="72">
        <f t="shared" si="2640"/>
        <v>0</v>
      </c>
      <c r="CJ1084" s="72">
        <f t="shared" si="2640"/>
        <v>0</v>
      </c>
      <c r="CK1084" s="72">
        <f t="shared" si="2640"/>
        <v>0</v>
      </c>
      <c r="CL1084" s="72">
        <f t="shared" si="2640"/>
        <v>0</v>
      </c>
      <c r="CM1084" s="72">
        <f t="shared" si="2640"/>
        <v>0</v>
      </c>
      <c r="CN1084" s="72">
        <f t="shared" si="2640"/>
        <v>0</v>
      </c>
      <c r="CO1084" s="72">
        <f t="shared" si="2640"/>
        <v>0</v>
      </c>
      <c r="CP1084" s="72">
        <f t="shared" si="2640"/>
        <v>0</v>
      </c>
      <c r="CQ1084" s="72">
        <f t="shared" si="2640"/>
        <v>0</v>
      </c>
      <c r="CR1084" s="72">
        <f t="shared" si="2640"/>
        <v>0</v>
      </c>
      <c r="CS1084" s="72">
        <f t="shared" si="2640"/>
        <v>0</v>
      </c>
      <c r="CT1084" s="72">
        <f t="shared" si="2640"/>
        <v>0</v>
      </c>
      <c r="CU1084" s="72">
        <f t="shared" si="2640"/>
        <v>0</v>
      </c>
      <c r="CV1084" s="72">
        <f t="shared" si="2640"/>
        <v>0</v>
      </c>
      <c r="CW1084" s="72">
        <f t="shared" si="2640"/>
        <v>0</v>
      </c>
      <c r="CX1084" s="72">
        <f t="shared" si="2640"/>
        <v>0</v>
      </c>
      <c r="CY1084" s="72">
        <f t="shared" si="2640"/>
        <v>0</v>
      </c>
      <c r="CZ1084" s="72">
        <f t="shared" si="2640"/>
        <v>0</v>
      </c>
      <c r="DA1084" s="72">
        <f t="shared" si="2640"/>
        <v>0</v>
      </c>
      <c r="DB1084" s="72">
        <f t="shared" ref="DB1084:EG1084" si="2641">($E$1080/Months_Yr)/DB1083</f>
        <v>0</v>
      </c>
      <c r="DC1084" s="72">
        <f t="shared" si="2641"/>
        <v>0</v>
      </c>
      <c r="DD1084" s="72">
        <f t="shared" si="2641"/>
        <v>0</v>
      </c>
      <c r="DE1084" s="72">
        <f t="shared" si="2641"/>
        <v>0</v>
      </c>
      <c r="DF1084" s="72">
        <f t="shared" si="2641"/>
        <v>0</v>
      </c>
      <c r="DG1084" s="72">
        <f t="shared" si="2641"/>
        <v>0</v>
      </c>
      <c r="DH1084" s="72">
        <f t="shared" si="2641"/>
        <v>0</v>
      </c>
      <c r="DI1084" s="72">
        <f t="shared" si="2641"/>
        <v>0</v>
      </c>
      <c r="DJ1084" s="72">
        <f t="shared" si="2641"/>
        <v>0</v>
      </c>
      <c r="DK1084" s="72">
        <f t="shared" si="2641"/>
        <v>0</v>
      </c>
      <c r="DL1084" s="72">
        <f t="shared" si="2641"/>
        <v>0</v>
      </c>
      <c r="DM1084" s="72">
        <f t="shared" si="2641"/>
        <v>0</v>
      </c>
      <c r="DN1084" s="72">
        <f t="shared" si="2641"/>
        <v>0</v>
      </c>
      <c r="DO1084" s="72">
        <f t="shared" si="2641"/>
        <v>0</v>
      </c>
      <c r="DP1084" s="72">
        <f t="shared" si="2641"/>
        <v>0</v>
      </c>
      <c r="DQ1084" s="72">
        <f t="shared" si="2641"/>
        <v>0</v>
      </c>
      <c r="DR1084" s="72">
        <f t="shared" si="2641"/>
        <v>0</v>
      </c>
      <c r="DS1084" s="72">
        <f t="shared" si="2641"/>
        <v>0</v>
      </c>
      <c r="DT1084" s="72">
        <f t="shared" si="2641"/>
        <v>0</v>
      </c>
      <c r="DU1084" s="72">
        <f t="shared" si="2641"/>
        <v>0</v>
      </c>
      <c r="DV1084" s="72">
        <f t="shared" si="2641"/>
        <v>0</v>
      </c>
      <c r="DW1084" s="72">
        <f t="shared" si="2641"/>
        <v>0</v>
      </c>
      <c r="DX1084" s="72">
        <f t="shared" si="2641"/>
        <v>0</v>
      </c>
      <c r="DY1084" s="72">
        <f t="shared" si="2641"/>
        <v>0</v>
      </c>
      <c r="DZ1084" s="72">
        <f t="shared" si="2641"/>
        <v>0</v>
      </c>
      <c r="EA1084" s="72">
        <f t="shared" si="2641"/>
        <v>0</v>
      </c>
      <c r="EB1084" s="72">
        <f t="shared" si="2641"/>
        <v>0</v>
      </c>
      <c r="EC1084" s="72">
        <f t="shared" si="2641"/>
        <v>0</v>
      </c>
      <c r="ED1084" s="72">
        <f t="shared" si="2641"/>
        <v>0</v>
      </c>
      <c r="EE1084" s="72">
        <f t="shared" si="2641"/>
        <v>0</v>
      </c>
      <c r="EF1084" s="72">
        <f t="shared" si="2641"/>
        <v>0</v>
      </c>
      <c r="EG1084" s="72">
        <f t="shared" si="2641"/>
        <v>0</v>
      </c>
      <c r="EH1084" s="72">
        <f t="shared" ref="EH1084:FM1084" si="2642">($E$1080/Months_Yr)/EH1083</f>
        <v>0</v>
      </c>
      <c r="EI1084" s="72">
        <f t="shared" si="2642"/>
        <v>0</v>
      </c>
      <c r="EJ1084" s="72">
        <f t="shared" si="2642"/>
        <v>0</v>
      </c>
      <c r="EK1084" s="72">
        <f t="shared" si="2642"/>
        <v>0</v>
      </c>
      <c r="EL1084" s="72">
        <f t="shared" si="2642"/>
        <v>0</v>
      </c>
      <c r="EM1084" s="72">
        <f t="shared" si="2642"/>
        <v>0</v>
      </c>
      <c r="EN1084" s="72">
        <f t="shared" si="2642"/>
        <v>0</v>
      </c>
      <c r="EO1084" s="72">
        <f t="shared" si="2642"/>
        <v>0</v>
      </c>
      <c r="EP1084" s="72">
        <f t="shared" si="2642"/>
        <v>0</v>
      </c>
      <c r="EQ1084" s="72">
        <f t="shared" si="2642"/>
        <v>0</v>
      </c>
      <c r="ER1084" s="72">
        <f t="shared" si="2642"/>
        <v>0</v>
      </c>
      <c r="ES1084" s="72">
        <f t="shared" si="2642"/>
        <v>0</v>
      </c>
      <c r="ET1084" s="72">
        <f t="shared" si="2642"/>
        <v>0</v>
      </c>
      <c r="EU1084" s="72">
        <f t="shared" si="2642"/>
        <v>0</v>
      </c>
      <c r="EV1084" s="72">
        <f t="shared" si="2642"/>
        <v>0</v>
      </c>
      <c r="EW1084" s="72">
        <f t="shared" si="2642"/>
        <v>0</v>
      </c>
      <c r="EX1084" s="72">
        <f t="shared" si="2642"/>
        <v>0</v>
      </c>
      <c r="EY1084" s="72">
        <f t="shared" si="2642"/>
        <v>0</v>
      </c>
      <c r="EZ1084" s="72">
        <f t="shared" si="2642"/>
        <v>0</v>
      </c>
      <c r="FA1084" s="72">
        <f t="shared" si="2642"/>
        <v>0</v>
      </c>
      <c r="FB1084" s="72">
        <f t="shared" si="2642"/>
        <v>0</v>
      </c>
      <c r="FC1084" s="72">
        <f t="shared" si="2642"/>
        <v>0</v>
      </c>
      <c r="FD1084" s="72">
        <f t="shared" si="2642"/>
        <v>0</v>
      </c>
      <c r="FE1084" s="72">
        <f t="shared" si="2642"/>
        <v>0</v>
      </c>
      <c r="FF1084" s="72">
        <f t="shared" si="2642"/>
        <v>0</v>
      </c>
      <c r="FG1084" s="72">
        <f t="shared" si="2642"/>
        <v>0</v>
      </c>
      <c r="FH1084" s="72">
        <f t="shared" si="2642"/>
        <v>0</v>
      </c>
      <c r="FI1084" s="72">
        <f t="shared" si="2642"/>
        <v>0</v>
      </c>
      <c r="FJ1084" s="72">
        <f t="shared" si="2642"/>
        <v>0</v>
      </c>
      <c r="FK1084" s="72">
        <f t="shared" si="2642"/>
        <v>0</v>
      </c>
      <c r="FL1084" s="72">
        <f t="shared" si="2642"/>
        <v>0</v>
      </c>
      <c r="FM1084" s="72">
        <f t="shared" si="2642"/>
        <v>0</v>
      </c>
      <c r="FN1084" s="72">
        <f>($E$1080/Months_Yr)/FN1083</f>
        <v>0</v>
      </c>
      <c r="FO1084" s="72">
        <f>($E$1080/Months_Yr)/FO1083</f>
        <v>0</v>
      </c>
      <c r="FP1084" s="72">
        <f>($E$1080/Months_Yr)/FP1083</f>
        <v>0</v>
      </c>
      <c r="FQ1084" s="72">
        <f>($E$1080/Months_Yr)/FQ1083</f>
        <v>0</v>
      </c>
      <c r="FR1084" s="72">
        <f>($E$1080/Months_Yr)/FR1083</f>
        <v>0</v>
      </c>
    </row>
    <row r="1085" spans="3:174">
      <c r="C1085" t="s">
        <v>551</v>
      </c>
      <c r="D1085" s="8" t="s">
        <v>974</v>
      </c>
      <c r="J1085" s="18">
        <f>J1084 * J1082</f>
        <v>0</v>
      </c>
      <c r="K1085" s="18">
        <f t="shared" ref="K1085:BV1085" si="2643">K1084 * K1082</f>
        <v>0</v>
      </c>
      <c r="L1085" s="18">
        <f t="shared" si="2643"/>
        <v>0</v>
      </c>
      <c r="M1085" s="18">
        <f t="shared" si="2643"/>
        <v>0</v>
      </c>
      <c r="N1085" s="18">
        <f t="shared" si="2643"/>
        <v>0</v>
      </c>
      <c r="O1085" s="18">
        <f t="shared" si="2643"/>
        <v>0</v>
      </c>
      <c r="P1085" s="18">
        <f t="shared" si="2643"/>
        <v>0</v>
      </c>
      <c r="Q1085" s="18">
        <f t="shared" si="2643"/>
        <v>0</v>
      </c>
      <c r="R1085" s="18">
        <f t="shared" si="2643"/>
        <v>0</v>
      </c>
      <c r="S1085" s="18">
        <f t="shared" si="2643"/>
        <v>0</v>
      </c>
      <c r="T1085" s="18">
        <f t="shared" si="2643"/>
        <v>0</v>
      </c>
      <c r="U1085" s="18">
        <f t="shared" si="2643"/>
        <v>0</v>
      </c>
      <c r="V1085" s="18">
        <f t="shared" si="2643"/>
        <v>0</v>
      </c>
      <c r="W1085" s="18">
        <f t="shared" si="2643"/>
        <v>0</v>
      </c>
      <c r="X1085" s="18">
        <f t="shared" si="2643"/>
        <v>0</v>
      </c>
      <c r="Y1085" s="18">
        <f t="shared" si="2643"/>
        <v>0</v>
      </c>
      <c r="Z1085" s="18">
        <f t="shared" si="2643"/>
        <v>0</v>
      </c>
      <c r="AA1085" s="18">
        <f t="shared" si="2643"/>
        <v>0</v>
      </c>
      <c r="AB1085" s="18">
        <f t="shared" si="2643"/>
        <v>0</v>
      </c>
      <c r="AC1085" s="18">
        <f t="shared" si="2643"/>
        <v>0</v>
      </c>
      <c r="AD1085" s="18">
        <f t="shared" si="2643"/>
        <v>0</v>
      </c>
      <c r="AE1085" s="18">
        <f t="shared" si="2643"/>
        <v>0</v>
      </c>
      <c r="AF1085" s="18">
        <f t="shared" si="2643"/>
        <v>0</v>
      </c>
      <c r="AG1085" s="18">
        <f t="shared" si="2643"/>
        <v>0</v>
      </c>
      <c r="AH1085" s="18">
        <f t="shared" si="2643"/>
        <v>0</v>
      </c>
      <c r="AI1085" s="18">
        <f t="shared" si="2643"/>
        <v>0</v>
      </c>
      <c r="AJ1085" s="18">
        <f t="shared" si="2643"/>
        <v>0</v>
      </c>
      <c r="AK1085" s="18">
        <f t="shared" si="2643"/>
        <v>0</v>
      </c>
      <c r="AL1085" s="18">
        <f t="shared" si="2643"/>
        <v>0</v>
      </c>
      <c r="AM1085" s="18">
        <f t="shared" si="2643"/>
        <v>0</v>
      </c>
      <c r="AN1085" s="18">
        <f t="shared" si="2643"/>
        <v>0</v>
      </c>
      <c r="AO1085" s="18">
        <f t="shared" si="2643"/>
        <v>0</v>
      </c>
      <c r="AP1085" s="18">
        <f t="shared" si="2643"/>
        <v>0</v>
      </c>
      <c r="AQ1085" s="18">
        <f t="shared" si="2643"/>
        <v>0</v>
      </c>
      <c r="AR1085" s="18">
        <f t="shared" si="2643"/>
        <v>0</v>
      </c>
      <c r="AS1085" s="18">
        <f t="shared" si="2643"/>
        <v>0</v>
      </c>
      <c r="AT1085" s="18">
        <f t="shared" si="2643"/>
        <v>0</v>
      </c>
      <c r="AU1085" s="18">
        <f t="shared" si="2643"/>
        <v>0</v>
      </c>
      <c r="AV1085" s="18">
        <f t="shared" si="2643"/>
        <v>0</v>
      </c>
      <c r="AW1085" s="18">
        <f t="shared" si="2643"/>
        <v>0</v>
      </c>
      <c r="AX1085" s="18">
        <f t="shared" si="2643"/>
        <v>0</v>
      </c>
      <c r="AY1085" s="18">
        <f t="shared" si="2643"/>
        <v>0</v>
      </c>
      <c r="AZ1085" s="18">
        <f t="shared" si="2643"/>
        <v>0</v>
      </c>
      <c r="BA1085" s="18">
        <f t="shared" si="2643"/>
        <v>0</v>
      </c>
      <c r="BB1085" s="18">
        <f t="shared" si="2643"/>
        <v>0</v>
      </c>
      <c r="BC1085" s="18">
        <f t="shared" si="2643"/>
        <v>0</v>
      </c>
      <c r="BD1085" s="18">
        <f t="shared" si="2643"/>
        <v>0</v>
      </c>
      <c r="BE1085" s="18">
        <f t="shared" si="2643"/>
        <v>0</v>
      </c>
      <c r="BF1085" s="18">
        <f t="shared" si="2643"/>
        <v>0</v>
      </c>
      <c r="BG1085" s="18">
        <f t="shared" si="2643"/>
        <v>0</v>
      </c>
      <c r="BH1085" s="18">
        <f t="shared" si="2643"/>
        <v>0</v>
      </c>
      <c r="BI1085" s="18">
        <f t="shared" si="2643"/>
        <v>0</v>
      </c>
      <c r="BJ1085" s="18">
        <f t="shared" si="2643"/>
        <v>0</v>
      </c>
      <c r="BK1085" s="18">
        <f t="shared" si="2643"/>
        <v>0</v>
      </c>
      <c r="BL1085" s="18">
        <f t="shared" si="2643"/>
        <v>0</v>
      </c>
      <c r="BM1085" s="18">
        <f t="shared" si="2643"/>
        <v>0</v>
      </c>
      <c r="BN1085" s="18">
        <f t="shared" si="2643"/>
        <v>0</v>
      </c>
      <c r="BO1085" s="18">
        <f t="shared" si="2643"/>
        <v>0</v>
      </c>
      <c r="BP1085" s="18">
        <f t="shared" si="2643"/>
        <v>0</v>
      </c>
      <c r="BQ1085" s="18">
        <f t="shared" si="2643"/>
        <v>0</v>
      </c>
      <c r="BR1085" s="18">
        <f t="shared" si="2643"/>
        <v>0</v>
      </c>
      <c r="BS1085" s="18">
        <f t="shared" si="2643"/>
        <v>0</v>
      </c>
      <c r="BT1085" s="18">
        <f t="shared" si="2643"/>
        <v>0</v>
      </c>
      <c r="BU1085" s="18">
        <f t="shared" si="2643"/>
        <v>0</v>
      </c>
      <c r="BV1085" s="18">
        <f t="shared" si="2643"/>
        <v>0</v>
      </c>
      <c r="BW1085" s="18">
        <f t="shared" ref="BW1085:EH1085" si="2644">BW1084 * BW1082</f>
        <v>0</v>
      </c>
      <c r="BX1085" s="18">
        <f t="shared" si="2644"/>
        <v>0</v>
      </c>
      <c r="BY1085" s="18">
        <f t="shared" si="2644"/>
        <v>0</v>
      </c>
      <c r="BZ1085" s="18">
        <f t="shared" si="2644"/>
        <v>0</v>
      </c>
      <c r="CA1085" s="18">
        <f t="shared" si="2644"/>
        <v>0</v>
      </c>
      <c r="CB1085" s="18">
        <f t="shared" si="2644"/>
        <v>0</v>
      </c>
      <c r="CC1085" s="18">
        <f t="shared" si="2644"/>
        <v>0</v>
      </c>
      <c r="CD1085" s="18">
        <f t="shared" si="2644"/>
        <v>0</v>
      </c>
      <c r="CE1085" s="18">
        <f t="shared" si="2644"/>
        <v>0</v>
      </c>
      <c r="CF1085" s="18">
        <f t="shared" si="2644"/>
        <v>0</v>
      </c>
      <c r="CG1085" s="18">
        <f t="shared" si="2644"/>
        <v>0</v>
      </c>
      <c r="CH1085" s="18">
        <f t="shared" si="2644"/>
        <v>0</v>
      </c>
      <c r="CI1085" s="18">
        <f t="shared" si="2644"/>
        <v>0</v>
      </c>
      <c r="CJ1085" s="18">
        <f t="shared" si="2644"/>
        <v>0</v>
      </c>
      <c r="CK1085" s="18">
        <f t="shared" si="2644"/>
        <v>0</v>
      </c>
      <c r="CL1085" s="18">
        <f t="shared" si="2644"/>
        <v>0</v>
      </c>
      <c r="CM1085" s="18">
        <f t="shared" si="2644"/>
        <v>0</v>
      </c>
      <c r="CN1085" s="18">
        <f t="shared" si="2644"/>
        <v>0</v>
      </c>
      <c r="CO1085" s="18">
        <f t="shared" si="2644"/>
        <v>0</v>
      </c>
      <c r="CP1085" s="18">
        <f t="shared" si="2644"/>
        <v>0</v>
      </c>
      <c r="CQ1085" s="18">
        <f t="shared" si="2644"/>
        <v>0</v>
      </c>
      <c r="CR1085" s="18">
        <f t="shared" si="2644"/>
        <v>0</v>
      </c>
      <c r="CS1085" s="18">
        <f t="shared" si="2644"/>
        <v>0</v>
      </c>
      <c r="CT1085" s="18">
        <f t="shared" si="2644"/>
        <v>0</v>
      </c>
      <c r="CU1085" s="18">
        <f t="shared" si="2644"/>
        <v>0</v>
      </c>
      <c r="CV1085" s="18">
        <f t="shared" si="2644"/>
        <v>0</v>
      </c>
      <c r="CW1085" s="18">
        <f t="shared" si="2644"/>
        <v>0</v>
      </c>
      <c r="CX1085" s="18">
        <f t="shared" si="2644"/>
        <v>0</v>
      </c>
      <c r="CY1085" s="18">
        <f t="shared" si="2644"/>
        <v>0</v>
      </c>
      <c r="CZ1085" s="18">
        <f t="shared" si="2644"/>
        <v>0</v>
      </c>
      <c r="DA1085" s="18">
        <f t="shared" si="2644"/>
        <v>0</v>
      </c>
      <c r="DB1085" s="18">
        <f t="shared" si="2644"/>
        <v>0</v>
      </c>
      <c r="DC1085" s="18">
        <f t="shared" si="2644"/>
        <v>0</v>
      </c>
      <c r="DD1085" s="18">
        <f t="shared" si="2644"/>
        <v>0</v>
      </c>
      <c r="DE1085" s="18">
        <f t="shared" si="2644"/>
        <v>0</v>
      </c>
      <c r="DF1085" s="18">
        <f t="shared" si="2644"/>
        <v>0</v>
      </c>
      <c r="DG1085" s="18">
        <f t="shared" si="2644"/>
        <v>0</v>
      </c>
      <c r="DH1085" s="18">
        <f t="shared" si="2644"/>
        <v>0</v>
      </c>
      <c r="DI1085" s="18">
        <f t="shared" si="2644"/>
        <v>0</v>
      </c>
      <c r="DJ1085" s="18">
        <f t="shared" si="2644"/>
        <v>0</v>
      </c>
      <c r="DK1085" s="18">
        <f t="shared" si="2644"/>
        <v>0</v>
      </c>
      <c r="DL1085" s="18">
        <f t="shared" si="2644"/>
        <v>0</v>
      </c>
      <c r="DM1085" s="18">
        <f t="shared" si="2644"/>
        <v>0</v>
      </c>
      <c r="DN1085" s="18">
        <f t="shared" si="2644"/>
        <v>0</v>
      </c>
      <c r="DO1085" s="18">
        <f t="shared" si="2644"/>
        <v>0</v>
      </c>
      <c r="DP1085" s="18">
        <f t="shared" si="2644"/>
        <v>0</v>
      </c>
      <c r="DQ1085" s="18">
        <f t="shared" si="2644"/>
        <v>0</v>
      </c>
      <c r="DR1085" s="18">
        <f t="shared" si="2644"/>
        <v>0</v>
      </c>
      <c r="DS1085" s="18">
        <f t="shared" si="2644"/>
        <v>0</v>
      </c>
      <c r="DT1085" s="18">
        <f t="shared" si="2644"/>
        <v>0</v>
      </c>
      <c r="DU1085" s="18">
        <f t="shared" si="2644"/>
        <v>0</v>
      </c>
      <c r="DV1085" s="18">
        <f t="shared" si="2644"/>
        <v>0</v>
      </c>
      <c r="DW1085" s="18">
        <f t="shared" si="2644"/>
        <v>0</v>
      </c>
      <c r="DX1085" s="18">
        <f t="shared" si="2644"/>
        <v>0</v>
      </c>
      <c r="DY1085" s="18">
        <f t="shared" si="2644"/>
        <v>0</v>
      </c>
      <c r="DZ1085" s="18">
        <f t="shared" si="2644"/>
        <v>0</v>
      </c>
      <c r="EA1085" s="18">
        <f t="shared" si="2644"/>
        <v>0</v>
      </c>
      <c r="EB1085" s="18">
        <f t="shared" si="2644"/>
        <v>0</v>
      </c>
      <c r="EC1085" s="18">
        <f t="shared" si="2644"/>
        <v>0</v>
      </c>
      <c r="ED1085" s="18">
        <f t="shared" si="2644"/>
        <v>0</v>
      </c>
      <c r="EE1085" s="18">
        <f t="shared" si="2644"/>
        <v>0</v>
      </c>
      <c r="EF1085" s="18">
        <f t="shared" si="2644"/>
        <v>0</v>
      </c>
      <c r="EG1085" s="18">
        <f t="shared" si="2644"/>
        <v>0</v>
      </c>
      <c r="EH1085" s="18">
        <f t="shared" si="2644"/>
        <v>0</v>
      </c>
      <c r="EI1085" s="18">
        <f t="shared" ref="EI1085:FR1085" si="2645">EI1084 * EI1082</f>
        <v>0</v>
      </c>
      <c r="EJ1085" s="18">
        <f t="shared" si="2645"/>
        <v>0</v>
      </c>
      <c r="EK1085" s="18">
        <f t="shared" si="2645"/>
        <v>0</v>
      </c>
      <c r="EL1085" s="18">
        <f t="shared" si="2645"/>
        <v>0</v>
      </c>
      <c r="EM1085" s="18">
        <f t="shared" si="2645"/>
        <v>0</v>
      </c>
      <c r="EN1085" s="18">
        <f t="shared" si="2645"/>
        <v>0</v>
      </c>
      <c r="EO1085" s="18">
        <f t="shared" si="2645"/>
        <v>0</v>
      </c>
      <c r="EP1085" s="18">
        <f t="shared" si="2645"/>
        <v>0</v>
      </c>
      <c r="EQ1085" s="18">
        <f t="shared" si="2645"/>
        <v>0</v>
      </c>
      <c r="ER1085" s="18">
        <f t="shared" si="2645"/>
        <v>0</v>
      </c>
      <c r="ES1085" s="18">
        <f t="shared" si="2645"/>
        <v>0</v>
      </c>
      <c r="ET1085" s="18">
        <f t="shared" si="2645"/>
        <v>0</v>
      </c>
      <c r="EU1085" s="18">
        <f t="shared" si="2645"/>
        <v>0</v>
      </c>
      <c r="EV1085" s="18">
        <f t="shared" si="2645"/>
        <v>0</v>
      </c>
      <c r="EW1085" s="18">
        <f t="shared" si="2645"/>
        <v>0</v>
      </c>
      <c r="EX1085" s="18">
        <f t="shared" si="2645"/>
        <v>0</v>
      </c>
      <c r="EY1085" s="18">
        <f t="shared" si="2645"/>
        <v>0</v>
      </c>
      <c r="EZ1085" s="18">
        <f t="shared" si="2645"/>
        <v>0</v>
      </c>
      <c r="FA1085" s="18">
        <f t="shared" si="2645"/>
        <v>0</v>
      </c>
      <c r="FB1085" s="18">
        <f t="shared" si="2645"/>
        <v>0</v>
      </c>
      <c r="FC1085" s="18">
        <f t="shared" si="2645"/>
        <v>0</v>
      </c>
      <c r="FD1085" s="18">
        <f t="shared" si="2645"/>
        <v>0</v>
      </c>
      <c r="FE1085" s="18">
        <f t="shared" si="2645"/>
        <v>0</v>
      </c>
      <c r="FF1085" s="18">
        <f t="shared" si="2645"/>
        <v>0</v>
      </c>
      <c r="FG1085" s="18">
        <f t="shared" si="2645"/>
        <v>0</v>
      </c>
      <c r="FH1085" s="18">
        <f t="shared" si="2645"/>
        <v>0</v>
      </c>
      <c r="FI1085" s="18">
        <f t="shared" si="2645"/>
        <v>0</v>
      </c>
      <c r="FJ1085" s="18">
        <f t="shared" si="2645"/>
        <v>0</v>
      </c>
      <c r="FK1085" s="18">
        <f t="shared" si="2645"/>
        <v>0</v>
      </c>
      <c r="FL1085" s="18">
        <f t="shared" si="2645"/>
        <v>0</v>
      </c>
      <c r="FM1085" s="18">
        <f t="shared" si="2645"/>
        <v>0</v>
      </c>
      <c r="FN1085" s="18">
        <f t="shared" si="2645"/>
        <v>0</v>
      </c>
      <c r="FO1085" s="18">
        <f t="shared" si="2645"/>
        <v>0</v>
      </c>
      <c r="FP1085" s="18">
        <f t="shared" si="2645"/>
        <v>0</v>
      </c>
      <c r="FQ1085" s="18">
        <f t="shared" si="2645"/>
        <v>0</v>
      </c>
      <c r="FR1085" s="18">
        <f t="shared" si="2645"/>
        <v>0</v>
      </c>
    </row>
    <row r="1086" spans="3:174">
      <c r="D1086" s="8"/>
    </row>
    <row r="1087" spans="3:174">
      <c r="C1087" s="30" t="s">
        <v>552</v>
      </c>
      <c r="D1087" s="8"/>
      <c r="E1087" s="6" t="str">
        <f>IF($E$1079 = "DSRA", "Active","Not in use")</f>
        <v>Not in use</v>
      </c>
    </row>
    <row r="1088" spans="3:174">
      <c r="D1088" s="8"/>
    </row>
    <row r="1089" spans="3:174">
      <c r="C1089" t="s">
        <v>553</v>
      </c>
      <c r="D1089" s="8" t="s">
        <v>974</v>
      </c>
      <c r="J1089" s="18">
        <f t="shared" ref="J1089:BU1089" ca="1" si="2646">IF($E1079="DSRA",OFFSET(J1085,,1),0)</f>
        <v>0</v>
      </c>
      <c r="K1089" s="18">
        <f t="shared" ca="1" si="2646"/>
        <v>0</v>
      </c>
      <c r="L1089" s="18">
        <f t="shared" ca="1" si="2646"/>
        <v>0</v>
      </c>
      <c r="M1089" s="18">
        <f t="shared" ca="1" si="2646"/>
        <v>0</v>
      </c>
      <c r="N1089" s="18">
        <f t="shared" ca="1" si="2646"/>
        <v>0</v>
      </c>
      <c r="O1089" s="18">
        <f t="shared" ca="1" si="2646"/>
        <v>0</v>
      </c>
      <c r="P1089" s="18">
        <f t="shared" ca="1" si="2646"/>
        <v>0</v>
      </c>
      <c r="Q1089" s="18">
        <f t="shared" ca="1" si="2646"/>
        <v>0</v>
      </c>
      <c r="R1089" s="18">
        <f t="shared" ca="1" si="2646"/>
        <v>0</v>
      </c>
      <c r="S1089" s="18">
        <f t="shared" ca="1" si="2646"/>
        <v>0</v>
      </c>
      <c r="T1089" s="18">
        <f t="shared" ca="1" si="2646"/>
        <v>0</v>
      </c>
      <c r="U1089" s="18">
        <f t="shared" ca="1" si="2646"/>
        <v>0</v>
      </c>
      <c r="V1089" s="18">
        <f t="shared" ca="1" si="2646"/>
        <v>0</v>
      </c>
      <c r="W1089" s="18">
        <f t="shared" ca="1" si="2646"/>
        <v>0</v>
      </c>
      <c r="X1089" s="18">
        <f t="shared" ca="1" si="2646"/>
        <v>0</v>
      </c>
      <c r="Y1089" s="18">
        <f t="shared" ca="1" si="2646"/>
        <v>0</v>
      </c>
      <c r="Z1089" s="18">
        <f t="shared" ca="1" si="2646"/>
        <v>0</v>
      </c>
      <c r="AA1089" s="18">
        <f t="shared" ca="1" si="2646"/>
        <v>0</v>
      </c>
      <c r="AB1089" s="18">
        <f t="shared" ca="1" si="2646"/>
        <v>0</v>
      </c>
      <c r="AC1089" s="18">
        <f t="shared" ca="1" si="2646"/>
        <v>0</v>
      </c>
      <c r="AD1089" s="18">
        <f t="shared" ca="1" si="2646"/>
        <v>0</v>
      </c>
      <c r="AE1089" s="18">
        <f t="shared" ca="1" si="2646"/>
        <v>0</v>
      </c>
      <c r="AF1089" s="18">
        <f t="shared" ca="1" si="2646"/>
        <v>0</v>
      </c>
      <c r="AG1089" s="18">
        <f t="shared" ca="1" si="2646"/>
        <v>0</v>
      </c>
      <c r="AH1089" s="18">
        <f t="shared" ca="1" si="2646"/>
        <v>0</v>
      </c>
      <c r="AI1089" s="18">
        <f t="shared" ca="1" si="2646"/>
        <v>0</v>
      </c>
      <c r="AJ1089" s="18">
        <f t="shared" ca="1" si="2646"/>
        <v>0</v>
      </c>
      <c r="AK1089" s="18">
        <f t="shared" ca="1" si="2646"/>
        <v>0</v>
      </c>
      <c r="AL1089" s="18">
        <f t="shared" ca="1" si="2646"/>
        <v>0</v>
      </c>
      <c r="AM1089" s="18">
        <f t="shared" ca="1" si="2646"/>
        <v>0</v>
      </c>
      <c r="AN1089" s="18">
        <f t="shared" ca="1" si="2646"/>
        <v>0</v>
      </c>
      <c r="AO1089" s="18">
        <f t="shared" ca="1" si="2646"/>
        <v>0</v>
      </c>
      <c r="AP1089" s="18">
        <f t="shared" ca="1" si="2646"/>
        <v>0</v>
      </c>
      <c r="AQ1089" s="18">
        <f t="shared" ca="1" si="2646"/>
        <v>0</v>
      </c>
      <c r="AR1089" s="18">
        <f t="shared" ca="1" si="2646"/>
        <v>0</v>
      </c>
      <c r="AS1089" s="18">
        <f t="shared" ca="1" si="2646"/>
        <v>0</v>
      </c>
      <c r="AT1089" s="18">
        <f t="shared" ca="1" si="2646"/>
        <v>0</v>
      </c>
      <c r="AU1089" s="18">
        <f t="shared" ca="1" si="2646"/>
        <v>0</v>
      </c>
      <c r="AV1089" s="18">
        <f t="shared" ca="1" si="2646"/>
        <v>0</v>
      </c>
      <c r="AW1089" s="18">
        <f t="shared" ca="1" si="2646"/>
        <v>0</v>
      </c>
      <c r="AX1089" s="18">
        <f t="shared" ca="1" si="2646"/>
        <v>0</v>
      </c>
      <c r="AY1089" s="18">
        <f t="shared" ca="1" si="2646"/>
        <v>0</v>
      </c>
      <c r="AZ1089" s="18">
        <f t="shared" ca="1" si="2646"/>
        <v>0</v>
      </c>
      <c r="BA1089" s="18">
        <f t="shared" ca="1" si="2646"/>
        <v>0</v>
      </c>
      <c r="BB1089" s="18">
        <f t="shared" ca="1" si="2646"/>
        <v>0</v>
      </c>
      <c r="BC1089" s="18">
        <f t="shared" ca="1" si="2646"/>
        <v>0</v>
      </c>
      <c r="BD1089" s="18">
        <f t="shared" ca="1" si="2646"/>
        <v>0</v>
      </c>
      <c r="BE1089" s="18">
        <f t="shared" ca="1" si="2646"/>
        <v>0</v>
      </c>
      <c r="BF1089" s="18">
        <f t="shared" ca="1" si="2646"/>
        <v>0</v>
      </c>
      <c r="BG1089" s="18">
        <f t="shared" ca="1" si="2646"/>
        <v>0</v>
      </c>
      <c r="BH1089" s="18">
        <f t="shared" ca="1" si="2646"/>
        <v>0</v>
      </c>
      <c r="BI1089" s="18">
        <f t="shared" ca="1" si="2646"/>
        <v>0</v>
      </c>
      <c r="BJ1089" s="18">
        <f t="shared" ca="1" si="2646"/>
        <v>0</v>
      </c>
      <c r="BK1089" s="18">
        <f t="shared" ca="1" si="2646"/>
        <v>0</v>
      </c>
      <c r="BL1089" s="18">
        <f t="shared" ca="1" si="2646"/>
        <v>0</v>
      </c>
      <c r="BM1089" s="18">
        <f t="shared" ca="1" si="2646"/>
        <v>0</v>
      </c>
      <c r="BN1089" s="18">
        <f t="shared" ca="1" si="2646"/>
        <v>0</v>
      </c>
      <c r="BO1089" s="18">
        <f t="shared" ca="1" si="2646"/>
        <v>0</v>
      </c>
      <c r="BP1089" s="18">
        <f t="shared" ca="1" si="2646"/>
        <v>0</v>
      </c>
      <c r="BQ1089" s="18">
        <f t="shared" ca="1" si="2646"/>
        <v>0</v>
      </c>
      <c r="BR1089" s="18">
        <f t="shared" ca="1" si="2646"/>
        <v>0</v>
      </c>
      <c r="BS1089" s="18">
        <f t="shared" ca="1" si="2646"/>
        <v>0</v>
      </c>
      <c r="BT1089" s="18">
        <f t="shared" ca="1" si="2646"/>
        <v>0</v>
      </c>
      <c r="BU1089" s="18">
        <f t="shared" ca="1" si="2646"/>
        <v>0</v>
      </c>
      <c r="BV1089" s="18">
        <f t="shared" ref="BV1089:EG1089" ca="1" si="2647">IF($E1079="DSRA",OFFSET(BV1085,,1),0)</f>
        <v>0</v>
      </c>
      <c r="BW1089" s="18">
        <f t="shared" ca="1" si="2647"/>
        <v>0</v>
      </c>
      <c r="BX1089" s="18">
        <f t="shared" ca="1" si="2647"/>
        <v>0</v>
      </c>
      <c r="BY1089" s="18">
        <f t="shared" ca="1" si="2647"/>
        <v>0</v>
      </c>
      <c r="BZ1089" s="18">
        <f t="shared" ca="1" si="2647"/>
        <v>0</v>
      </c>
      <c r="CA1089" s="18">
        <f t="shared" ca="1" si="2647"/>
        <v>0</v>
      </c>
      <c r="CB1089" s="18">
        <f t="shared" ca="1" si="2647"/>
        <v>0</v>
      </c>
      <c r="CC1089" s="18">
        <f t="shared" ca="1" si="2647"/>
        <v>0</v>
      </c>
      <c r="CD1089" s="18">
        <f t="shared" ca="1" si="2647"/>
        <v>0</v>
      </c>
      <c r="CE1089" s="18">
        <f t="shared" ca="1" si="2647"/>
        <v>0</v>
      </c>
      <c r="CF1089" s="18">
        <f t="shared" ca="1" si="2647"/>
        <v>0</v>
      </c>
      <c r="CG1089" s="18">
        <f t="shared" ca="1" si="2647"/>
        <v>0</v>
      </c>
      <c r="CH1089" s="18">
        <f t="shared" ca="1" si="2647"/>
        <v>0</v>
      </c>
      <c r="CI1089" s="18">
        <f t="shared" ca="1" si="2647"/>
        <v>0</v>
      </c>
      <c r="CJ1089" s="18">
        <f t="shared" ca="1" si="2647"/>
        <v>0</v>
      </c>
      <c r="CK1089" s="18">
        <f t="shared" ca="1" si="2647"/>
        <v>0</v>
      </c>
      <c r="CL1089" s="18">
        <f t="shared" ca="1" si="2647"/>
        <v>0</v>
      </c>
      <c r="CM1089" s="18">
        <f t="shared" ca="1" si="2647"/>
        <v>0</v>
      </c>
      <c r="CN1089" s="18">
        <f t="shared" ca="1" si="2647"/>
        <v>0</v>
      </c>
      <c r="CO1089" s="18">
        <f t="shared" ca="1" si="2647"/>
        <v>0</v>
      </c>
      <c r="CP1089" s="18">
        <f t="shared" ca="1" si="2647"/>
        <v>0</v>
      </c>
      <c r="CQ1089" s="18">
        <f t="shared" ca="1" si="2647"/>
        <v>0</v>
      </c>
      <c r="CR1089" s="18">
        <f t="shared" ca="1" si="2647"/>
        <v>0</v>
      </c>
      <c r="CS1089" s="18">
        <f t="shared" ca="1" si="2647"/>
        <v>0</v>
      </c>
      <c r="CT1089" s="18">
        <f t="shared" ca="1" si="2647"/>
        <v>0</v>
      </c>
      <c r="CU1089" s="18">
        <f t="shared" ca="1" si="2647"/>
        <v>0</v>
      </c>
      <c r="CV1089" s="18">
        <f t="shared" ca="1" si="2647"/>
        <v>0</v>
      </c>
      <c r="CW1089" s="18">
        <f t="shared" ca="1" si="2647"/>
        <v>0</v>
      </c>
      <c r="CX1089" s="18">
        <f t="shared" ca="1" si="2647"/>
        <v>0</v>
      </c>
      <c r="CY1089" s="18">
        <f t="shared" ca="1" si="2647"/>
        <v>0</v>
      </c>
      <c r="CZ1089" s="18">
        <f t="shared" ca="1" si="2647"/>
        <v>0</v>
      </c>
      <c r="DA1089" s="18">
        <f t="shared" ca="1" si="2647"/>
        <v>0</v>
      </c>
      <c r="DB1089" s="18">
        <f t="shared" ca="1" si="2647"/>
        <v>0</v>
      </c>
      <c r="DC1089" s="18">
        <f t="shared" ca="1" si="2647"/>
        <v>0</v>
      </c>
      <c r="DD1089" s="18">
        <f t="shared" ca="1" si="2647"/>
        <v>0</v>
      </c>
      <c r="DE1089" s="18">
        <f t="shared" ca="1" si="2647"/>
        <v>0</v>
      </c>
      <c r="DF1089" s="18">
        <f t="shared" ca="1" si="2647"/>
        <v>0</v>
      </c>
      <c r="DG1089" s="18">
        <f t="shared" ca="1" si="2647"/>
        <v>0</v>
      </c>
      <c r="DH1089" s="18">
        <f t="shared" ca="1" si="2647"/>
        <v>0</v>
      </c>
      <c r="DI1089" s="18">
        <f t="shared" ca="1" si="2647"/>
        <v>0</v>
      </c>
      <c r="DJ1089" s="18">
        <f t="shared" ca="1" si="2647"/>
        <v>0</v>
      </c>
      <c r="DK1089" s="18">
        <f t="shared" ca="1" si="2647"/>
        <v>0</v>
      </c>
      <c r="DL1089" s="18">
        <f t="shared" ca="1" si="2647"/>
        <v>0</v>
      </c>
      <c r="DM1089" s="18">
        <f t="shared" ca="1" si="2647"/>
        <v>0</v>
      </c>
      <c r="DN1089" s="18">
        <f t="shared" ca="1" si="2647"/>
        <v>0</v>
      </c>
      <c r="DO1089" s="18">
        <f t="shared" ca="1" si="2647"/>
        <v>0</v>
      </c>
      <c r="DP1089" s="18">
        <f t="shared" ca="1" si="2647"/>
        <v>0</v>
      </c>
      <c r="DQ1089" s="18">
        <f t="shared" ca="1" si="2647"/>
        <v>0</v>
      </c>
      <c r="DR1089" s="18">
        <f t="shared" ca="1" si="2647"/>
        <v>0</v>
      </c>
      <c r="DS1089" s="18">
        <f t="shared" ca="1" si="2647"/>
        <v>0</v>
      </c>
      <c r="DT1089" s="18">
        <f t="shared" ca="1" si="2647"/>
        <v>0</v>
      </c>
      <c r="DU1089" s="18">
        <f t="shared" ca="1" si="2647"/>
        <v>0</v>
      </c>
      <c r="DV1089" s="18">
        <f t="shared" ca="1" si="2647"/>
        <v>0</v>
      </c>
      <c r="DW1089" s="18">
        <f t="shared" ca="1" si="2647"/>
        <v>0</v>
      </c>
      <c r="DX1089" s="18">
        <f t="shared" ca="1" si="2647"/>
        <v>0</v>
      </c>
      <c r="DY1089" s="18">
        <f t="shared" ca="1" si="2647"/>
        <v>0</v>
      </c>
      <c r="DZ1089" s="18">
        <f t="shared" ca="1" si="2647"/>
        <v>0</v>
      </c>
      <c r="EA1089" s="18">
        <f t="shared" ca="1" si="2647"/>
        <v>0</v>
      </c>
      <c r="EB1089" s="18">
        <f t="shared" ca="1" si="2647"/>
        <v>0</v>
      </c>
      <c r="EC1089" s="18">
        <f t="shared" ca="1" si="2647"/>
        <v>0</v>
      </c>
      <c r="ED1089" s="18">
        <f t="shared" ca="1" si="2647"/>
        <v>0</v>
      </c>
      <c r="EE1089" s="18">
        <f t="shared" ca="1" si="2647"/>
        <v>0</v>
      </c>
      <c r="EF1089" s="18">
        <f t="shared" ca="1" si="2647"/>
        <v>0</v>
      </c>
      <c r="EG1089" s="18">
        <f t="shared" ca="1" si="2647"/>
        <v>0</v>
      </c>
      <c r="EH1089" s="18">
        <f t="shared" ref="EH1089:FR1089" ca="1" si="2648">IF($E1079="DSRA",OFFSET(EH1085,,1),0)</f>
        <v>0</v>
      </c>
      <c r="EI1089" s="18">
        <f t="shared" ca="1" si="2648"/>
        <v>0</v>
      </c>
      <c r="EJ1089" s="18">
        <f t="shared" ca="1" si="2648"/>
        <v>0</v>
      </c>
      <c r="EK1089" s="18">
        <f t="shared" ca="1" si="2648"/>
        <v>0</v>
      </c>
      <c r="EL1089" s="18">
        <f t="shared" ca="1" si="2648"/>
        <v>0</v>
      </c>
      <c r="EM1089" s="18">
        <f t="shared" ca="1" si="2648"/>
        <v>0</v>
      </c>
      <c r="EN1089" s="18">
        <f t="shared" ca="1" si="2648"/>
        <v>0</v>
      </c>
      <c r="EO1089" s="18">
        <f t="shared" ca="1" si="2648"/>
        <v>0</v>
      </c>
      <c r="EP1089" s="18">
        <f t="shared" ca="1" si="2648"/>
        <v>0</v>
      </c>
      <c r="EQ1089" s="18">
        <f t="shared" ca="1" si="2648"/>
        <v>0</v>
      </c>
      <c r="ER1089" s="18">
        <f t="shared" ca="1" si="2648"/>
        <v>0</v>
      </c>
      <c r="ES1089" s="18">
        <f t="shared" ca="1" si="2648"/>
        <v>0</v>
      </c>
      <c r="ET1089" s="18">
        <f t="shared" ca="1" si="2648"/>
        <v>0</v>
      </c>
      <c r="EU1089" s="18">
        <f t="shared" ca="1" si="2648"/>
        <v>0</v>
      </c>
      <c r="EV1089" s="18">
        <f t="shared" ca="1" si="2648"/>
        <v>0</v>
      </c>
      <c r="EW1089" s="18">
        <f t="shared" ca="1" si="2648"/>
        <v>0</v>
      </c>
      <c r="EX1089" s="18">
        <f t="shared" ca="1" si="2648"/>
        <v>0</v>
      </c>
      <c r="EY1089" s="18">
        <f t="shared" ca="1" si="2648"/>
        <v>0</v>
      </c>
      <c r="EZ1089" s="18">
        <f t="shared" ca="1" si="2648"/>
        <v>0</v>
      </c>
      <c r="FA1089" s="18">
        <f t="shared" ca="1" si="2648"/>
        <v>0</v>
      </c>
      <c r="FB1089" s="18">
        <f t="shared" ca="1" si="2648"/>
        <v>0</v>
      </c>
      <c r="FC1089" s="18">
        <f t="shared" ca="1" si="2648"/>
        <v>0</v>
      </c>
      <c r="FD1089" s="18">
        <f t="shared" ca="1" si="2648"/>
        <v>0</v>
      </c>
      <c r="FE1089" s="18">
        <f t="shared" ca="1" si="2648"/>
        <v>0</v>
      </c>
      <c r="FF1089" s="18">
        <f t="shared" ca="1" si="2648"/>
        <v>0</v>
      </c>
      <c r="FG1089" s="18">
        <f t="shared" ca="1" si="2648"/>
        <v>0</v>
      </c>
      <c r="FH1089" s="18">
        <f t="shared" ca="1" si="2648"/>
        <v>0</v>
      </c>
      <c r="FI1089" s="18">
        <f t="shared" ca="1" si="2648"/>
        <v>0</v>
      </c>
      <c r="FJ1089" s="18">
        <f t="shared" ca="1" si="2648"/>
        <v>0</v>
      </c>
      <c r="FK1089" s="18">
        <f t="shared" ca="1" si="2648"/>
        <v>0</v>
      </c>
      <c r="FL1089" s="18">
        <f t="shared" ca="1" si="2648"/>
        <v>0</v>
      </c>
      <c r="FM1089" s="18">
        <f t="shared" ca="1" si="2648"/>
        <v>0</v>
      </c>
      <c r="FN1089" s="18">
        <f t="shared" ca="1" si="2648"/>
        <v>0</v>
      </c>
      <c r="FO1089" s="18">
        <f t="shared" ca="1" si="2648"/>
        <v>0</v>
      </c>
      <c r="FP1089" s="18">
        <f t="shared" ca="1" si="2648"/>
        <v>0</v>
      </c>
      <c r="FQ1089" s="18">
        <f t="shared" ca="1" si="2648"/>
        <v>0</v>
      </c>
      <c r="FR1089" s="18">
        <f t="shared" ca="1" si="2648"/>
        <v>0</v>
      </c>
    </row>
    <row r="1090" spans="3:174">
      <c r="C1090" t="s">
        <v>554</v>
      </c>
      <c r="D1090" s="8" t="s">
        <v>974</v>
      </c>
      <c r="J1090" s="18">
        <f t="shared" ref="J1090:AO1090" ca="1" si="2649">J1089-I1098</f>
        <v>0</v>
      </c>
      <c r="K1090" s="18">
        <f t="shared" ca="1" si="2649"/>
        <v>0</v>
      </c>
      <c r="L1090" s="18">
        <f t="shared" ca="1" si="2649"/>
        <v>0</v>
      </c>
      <c r="M1090" s="18">
        <f t="shared" ca="1" si="2649"/>
        <v>0</v>
      </c>
      <c r="N1090" s="18">
        <f t="shared" ca="1" si="2649"/>
        <v>0</v>
      </c>
      <c r="O1090" s="18">
        <f t="shared" ca="1" si="2649"/>
        <v>0</v>
      </c>
      <c r="P1090" s="18">
        <f t="shared" ca="1" si="2649"/>
        <v>0</v>
      </c>
      <c r="Q1090" s="18">
        <f t="shared" ca="1" si="2649"/>
        <v>0</v>
      </c>
      <c r="R1090" s="18">
        <f t="shared" ca="1" si="2649"/>
        <v>0</v>
      </c>
      <c r="S1090" s="18">
        <f t="shared" ca="1" si="2649"/>
        <v>0</v>
      </c>
      <c r="T1090" s="18">
        <f t="shared" ca="1" si="2649"/>
        <v>0</v>
      </c>
      <c r="U1090" s="18">
        <f t="shared" ca="1" si="2649"/>
        <v>0</v>
      </c>
      <c r="V1090" s="18">
        <f t="shared" ca="1" si="2649"/>
        <v>0</v>
      </c>
      <c r="W1090" s="18">
        <f t="shared" ca="1" si="2649"/>
        <v>0</v>
      </c>
      <c r="X1090" s="18">
        <f t="shared" ca="1" si="2649"/>
        <v>0</v>
      </c>
      <c r="Y1090" s="18">
        <f t="shared" ca="1" si="2649"/>
        <v>0</v>
      </c>
      <c r="Z1090" s="18">
        <f t="shared" ca="1" si="2649"/>
        <v>0</v>
      </c>
      <c r="AA1090" s="18">
        <f t="shared" ca="1" si="2649"/>
        <v>0</v>
      </c>
      <c r="AB1090" s="18">
        <f t="shared" ca="1" si="2649"/>
        <v>0</v>
      </c>
      <c r="AC1090" s="18">
        <f t="shared" ca="1" si="2649"/>
        <v>0</v>
      </c>
      <c r="AD1090" s="18">
        <f t="shared" ca="1" si="2649"/>
        <v>0</v>
      </c>
      <c r="AE1090" s="18">
        <f t="shared" ca="1" si="2649"/>
        <v>0</v>
      </c>
      <c r="AF1090" s="18">
        <f t="shared" ca="1" si="2649"/>
        <v>0</v>
      </c>
      <c r="AG1090" s="18">
        <f t="shared" ca="1" si="2649"/>
        <v>0</v>
      </c>
      <c r="AH1090" s="18">
        <f t="shared" ca="1" si="2649"/>
        <v>0</v>
      </c>
      <c r="AI1090" s="18">
        <f t="shared" ca="1" si="2649"/>
        <v>0</v>
      </c>
      <c r="AJ1090" s="18">
        <f t="shared" ca="1" si="2649"/>
        <v>0</v>
      </c>
      <c r="AK1090" s="18">
        <f t="shared" ca="1" si="2649"/>
        <v>0</v>
      </c>
      <c r="AL1090" s="18">
        <f t="shared" ca="1" si="2649"/>
        <v>0</v>
      </c>
      <c r="AM1090" s="18">
        <f t="shared" ca="1" si="2649"/>
        <v>0</v>
      </c>
      <c r="AN1090" s="18">
        <f t="shared" ca="1" si="2649"/>
        <v>0</v>
      </c>
      <c r="AO1090" s="18">
        <f t="shared" ca="1" si="2649"/>
        <v>0</v>
      </c>
      <c r="AP1090" s="18">
        <f t="shared" ref="AP1090:BU1090" ca="1" si="2650">AP1089-AO1098</f>
        <v>0</v>
      </c>
      <c r="AQ1090" s="18">
        <f t="shared" ca="1" si="2650"/>
        <v>0</v>
      </c>
      <c r="AR1090" s="18">
        <f t="shared" ca="1" si="2650"/>
        <v>0</v>
      </c>
      <c r="AS1090" s="18">
        <f t="shared" ca="1" si="2650"/>
        <v>0</v>
      </c>
      <c r="AT1090" s="18">
        <f t="shared" ca="1" si="2650"/>
        <v>0</v>
      </c>
      <c r="AU1090" s="18">
        <f t="shared" ca="1" si="2650"/>
        <v>0</v>
      </c>
      <c r="AV1090" s="18">
        <f t="shared" ca="1" si="2650"/>
        <v>0</v>
      </c>
      <c r="AW1090" s="18">
        <f t="shared" ca="1" si="2650"/>
        <v>0</v>
      </c>
      <c r="AX1090" s="18">
        <f t="shared" ca="1" si="2650"/>
        <v>0</v>
      </c>
      <c r="AY1090" s="18">
        <f t="shared" ca="1" si="2650"/>
        <v>0</v>
      </c>
      <c r="AZ1090" s="18">
        <f t="shared" ca="1" si="2650"/>
        <v>0</v>
      </c>
      <c r="BA1090" s="18">
        <f t="shared" ca="1" si="2650"/>
        <v>0</v>
      </c>
      <c r="BB1090" s="18">
        <f t="shared" ca="1" si="2650"/>
        <v>0</v>
      </c>
      <c r="BC1090" s="18">
        <f t="shared" ca="1" si="2650"/>
        <v>0</v>
      </c>
      <c r="BD1090" s="18">
        <f t="shared" ca="1" si="2650"/>
        <v>0</v>
      </c>
      <c r="BE1090" s="18">
        <f t="shared" ca="1" si="2650"/>
        <v>0</v>
      </c>
      <c r="BF1090" s="18">
        <f t="shared" ca="1" si="2650"/>
        <v>0</v>
      </c>
      <c r="BG1090" s="18">
        <f t="shared" ca="1" si="2650"/>
        <v>0</v>
      </c>
      <c r="BH1090" s="18">
        <f t="shared" ca="1" si="2650"/>
        <v>0</v>
      </c>
      <c r="BI1090" s="18">
        <f t="shared" ca="1" si="2650"/>
        <v>0</v>
      </c>
      <c r="BJ1090" s="18">
        <f t="shared" ca="1" si="2650"/>
        <v>0</v>
      </c>
      <c r="BK1090" s="18">
        <f t="shared" ca="1" si="2650"/>
        <v>0</v>
      </c>
      <c r="BL1090" s="18">
        <f t="shared" ca="1" si="2650"/>
        <v>0</v>
      </c>
      <c r="BM1090" s="18">
        <f t="shared" ca="1" si="2650"/>
        <v>0</v>
      </c>
      <c r="BN1090" s="18">
        <f t="shared" ca="1" si="2650"/>
        <v>0</v>
      </c>
      <c r="BO1090" s="18">
        <f t="shared" ca="1" si="2650"/>
        <v>0</v>
      </c>
      <c r="BP1090" s="18">
        <f t="shared" ca="1" si="2650"/>
        <v>0</v>
      </c>
      <c r="BQ1090" s="18">
        <f t="shared" ca="1" si="2650"/>
        <v>0</v>
      </c>
      <c r="BR1090" s="18">
        <f t="shared" ca="1" si="2650"/>
        <v>0</v>
      </c>
      <c r="BS1090" s="18">
        <f t="shared" ca="1" si="2650"/>
        <v>0</v>
      </c>
      <c r="BT1090" s="18">
        <f t="shared" ca="1" si="2650"/>
        <v>0</v>
      </c>
      <c r="BU1090" s="18">
        <f t="shared" ca="1" si="2650"/>
        <v>0</v>
      </c>
      <c r="BV1090" s="18">
        <f t="shared" ref="BV1090:DA1090" ca="1" si="2651">BV1089-BU1098</f>
        <v>0</v>
      </c>
      <c r="BW1090" s="18">
        <f t="shared" ca="1" si="2651"/>
        <v>0</v>
      </c>
      <c r="BX1090" s="18">
        <f t="shared" ca="1" si="2651"/>
        <v>0</v>
      </c>
      <c r="BY1090" s="18">
        <f t="shared" ca="1" si="2651"/>
        <v>0</v>
      </c>
      <c r="BZ1090" s="18">
        <f t="shared" ca="1" si="2651"/>
        <v>0</v>
      </c>
      <c r="CA1090" s="18">
        <f t="shared" ca="1" si="2651"/>
        <v>0</v>
      </c>
      <c r="CB1090" s="18">
        <f t="shared" ca="1" si="2651"/>
        <v>0</v>
      </c>
      <c r="CC1090" s="18">
        <f t="shared" ca="1" si="2651"/>
        <v>0</v>
      </c>
      <c r="CD1090" s="18">
        <f t="shared" ca="1" si="2651"/>
        <v>0</v>
      </c>
      <c r="CE1090" s="18">
        <f t="shared" ca="1" si="2651"/>
        <v>0</v>
      </c>
      <c r="CF1090" s="18">
        <f t="shared" ca="1" si="2651"/>
        <v>0</v>
      </c>
      <c r="CG1090" s="18">
        <f t="shared" ca="1" si="2651"/>
        <v>0</v>
      </c>
      <c r="CH1090" s="18">
        <f t="shared" ca="1" si="2651"/>
        <v>0</v>
      </c>
      <c r="CI1090" s="18">
        <f t="shared" ca="1" si="2651"/>
        <v>0</v>
      </c>
      <c r="CJ1090" s="18">
        <f t="shared" ca="1" si="2651"/>
        <v>0</v>
      </c>
      <c r="CK1090" s="18">
        <f t="shared" ca="1" si="2651"/>
        <v>0</v>
      </c>
      <c r="CL1090" s="18">
        <f t="shared" ca="1" si="2651"/>
        <v>0</v>
      </c>
      <c r="CM1090" s="18">
        <f t="shared" ca="1" si="2651"/>
        <v>0</v>
      </c>
      <c r="CN1090" s="18">
        <f t="shared" ca="1" si="2651"/>
        <v>0</v>
      </c>
      <c r="CO1090" s="18">
        <f t="shared" ca="1" si="2651"/>
        <v>0</v>
      </c>
      <c r="CP1090" s="18">
        <f t="shared" ca="1" si="2651"/>
        <v>0</v>
      </c>
      <c r="CQ1090" s="18">
        <f t="shared" ca="1" si="2651"/>
        <v>0</v>
      </c>
      <c r="CR1090" s="18">
        <f t="shared" ca="1" si="2651"/>
        <v>0</v>
      </c>
      <c r="CS1090" s="18">
        <f t="shared" ca="1" si="2651"/>
        <v>0</v>
      </c>
      <c r="CT1090" s="18">
        <f t="shared" ca="1" si="2651"/>
        <v>0</v>
      </c>
      <c r="CU1090" s="18">
        <f t="shared" ca="1" si="2651"/>
        <v>0</v>
      </c>
      <c r="CV1090" s="18">
        <f t="shared" ca="1" si="2651"/>
        <v>0</v>
      </c>
      <c r="CW1090" s="18">
        <f t="shared" ca="1" si="2651"/>
        <v>0</v>
      </c>
      <c r="CX1090" s="18">
        <f t="shared" ca="1" si="2651"/>
        <v>0</v>
      </c>
      <c r="CY1090" s="18">
        <f t="shared" ca="1" si="2651"/>
        <v>0</v>
      </c>
      <c r="CZ1090" s="18">
        <f t="shared" ca="1" si="2651"/>
        <v>0</v>
      </c>
      <c r="DA1090" s="18">
        <f t="shared" ca="1" si="2651"/>
        <v>0</v>
      </c>
      <c r="DB1090" s="18">
        <f t="shared" ref="DB1090:EG1090" ca="1" si="2652">DB1089-DA1098</f>
        <v>0</v>
      </c>
      <c r="DC1090" s="18">
        <f t="shared" ca="1" si="2652"/>
        <v>0</v>
      </c>
      <c r="DD1090" s="18">
        <f t="shared" ca="1" si="2652"/>
        <v>0</v>
      </c>
      <c r="DE1090" s="18">
        <f t="shared" ca="1" si="2652"/>
        <v>0</v>
      </c>
      <c r="DF1090" s="18">
        <f t="shared" ca="1" si="2652"/>
        <v>0</v>
      </c>
      <c r="DG1090" s="18">
        <f t="shared" ca="1" si="2652"/>
        <v>0</v>
      </c>
      <c r="DH1090" s="18">
        <f t="shared" ca="1" si="2652"/>
        <v>0</v>
      </c>
      <c r="DI1090" s="18">
        <f t="shared" ca="1" si="2652"/>
        <v>0</v>
      </c>
      <c r="DJ1090" s="18">
        <f t="shared" ca="1" si="2652"/>
        <v>0</v>
      </c>
      <c r="DK1090" s="18">
        <f t="shared" ca="1" si="2652"/>
        <v>0</v>
      </c>
      <c r="DL1090" s="18">
        <f t="shared" ca="1" si="2652"/>
        <v>0</v>
      </c>
      <c r="DM1090" s="18">
        <f t="shared" ca="1" si="2652"/>
        <v>0</v>
      </c>
      <c r="DN1090" s="18">
        <f t="shared" ca="1" si="2652"/>
        <v>0</v>
      </c>
      <c r="DO1090" s="18">
        <f t="shared" ca="1" si="2652"/>
        <v>0</v>
      </c>
      <c r="DP1090" s="18">
        <f t="shared" ca="1" si="2652"/>
        <v>0</v>
      </c>
      <c r="DQ1090" s="18">
        <f t="shared" ca="1" si="2652"/>
        <v>0</v>
      </c>
      <c r="DR1090" s="18">
        <f t="shared" ca="1" si="2652"/>
        <v>0</v>
      </c>
      <c r="DS1090" s="18">
        <f t="shared" ca="1" si="2652"/>
        <v>0</v>
      </c>
      <c r="DT1090" s="18">
        <f t="shared" ca="1" si="2652"/>
        <v>0</v>
      </c>
      <c r="DU1090" s="18">
        <f t="shared" ca="1" si="2652"/>
        <v>0</v>
      </c>
      <c r="DV1090" s="18">
        <f t="shared" ca="1" si="2652"/>
        <v>0</v>
      </c>
      <c r="DW1090" s="18">
        <f t="shared" ca="1" si="2652"/>
        <v>0</v>
      </c>
      <c r="DX1090" s="18">
        <f t="shared" ca="1" si="2652"/>
        <v>0</v>
      </c>
      <c r="DY1090" s="18">
        <f t="shared" ca="1" si="2652"/>
        <v>0</v>
      </c>
      <c r="DZ1090" s="18">
        <f t="shared" ca="1" si="2652"/>
        <v>0</v>
      </c>
      <c r="EA1090" s="18">
        <f t="shared" ca="1" si="2652"/>
        <v>0</v>
      </c>
      <c r="EB1090" s="18">
        <f t="shared" ca="1" si="2652"/>
        <v>0</v>
      </c>
      <c r="EC1090" s="18">
        <f t="shared" ca="1" si="2652"/>
        <v>0</v>
      </c>
      <c r="ED1090" s="18">
        <f t="shared" ca="1" si="2652"/>
        <v>0</v>
      </c>
      <c r="EE1090" s="18">
        <f t="shared" ca="1" si="2652"/>
        <v>0</v>
      </c>
      <c r="EF1090" s="18">
        <f t="shared" ca="1" si="2652"/>
        <v>0</v>
      </c>
      <c r="EG1090" s="18">
        <f t="shared" ca="1" si="2652"/>
        <v>0</v>
      </c>
      <c r="EH1090" s="18">
        <f t="shared" ref="EH1090:FM1090" ca="1" si="2653">EH1089-EG1098</f>
        <v>0</v>
      </c>
      <c r="EI1090" s="18">
        <f t="shared" ca="1" si="2653"/>
        <v>0</v>
      </c>
      <c r="EJ1090" s="18">
        <f t="shared" ca="1" si="2653"/>
        <v>0</v>
      </c>
      <c r="EK1090" s="18">
        <f t="shared" ca="1" si="2653"/>
        <v>0</v>
      </c>
      <c r="EL1090" s="18">
        <f t="shared" ca="1" si="2653"/>
        <v>0</v>
      </c>
      <c r="EM1090" s="18">
        <f t="shared" ca="1" si="2653"/>
        <v>0</v>
      </c>
      <c r="EN1090" s="18">
        <f t="shared" ca="1" si="2653"/>
        <v>0</v>
      </c>
      <c r="EO1090" s="18">
        <f t="shared" ca="1" si="2653"/>
        <v>0</v>
      </c>
      <c r="EP1090" s="18">
        <f t="shared" ca="1" si="2653"/>
        <v>0</v>
      </c>
      <c r="EQ1090" s="18">
        <f t="shared" ca="1" si="2653"/>
        <v>0</v>
      </c>
      <c r="ER1090" s="18">
        <f t="shared" ca="1" si="2653"/>
        <v>0</v>
      </c>
      <c r="ES1090" s="18">
        <f t="shared" ca="1" si="2653"/>
        <v>0</v>
      </c>
      <c r="ET1090" s="18">
        <f t="shared" ca="1" si="2653"/>
        <v>0</v>
      </c>
      <c r="EU1090" s="18">
        <f t="shared" ca="1" si="2653"/>
        <v>0</v>
      </c>
      <c r="EV1090" s="18">
        <f t="shared" ca="1" si="2653"/>
        <v>0</v>
      </c>
      <c r="EW1090" s="18">
        <f t="shared" ca="1" si="2653"/>
        <v>0</v>
      </c>
      <c r="EX1090" s="18">
        <f t="shared" ca="1" si="2653"/>
        <v>0</v>
      </c>
      <c r="EY1090" s="18">
        <f t="shared" ca="1" si="2653"/>
        <v>0</v>
      </c>
      <c r="EZ1090" s="18">
        <f t="shared" ca="1" si="2653"/>
        <v>0</v>
      </c>
      <c r="FA1090" s="18">
        <f t="shared" ca="1" si="2653"/>
        <v>0</v>
      </c>
      <c r="FB1090" s="18">
        <f t="shared" ca="1" si="2653"/>
        <v>0</v>
      </c>
      <c r="FC1090" s="18">
        <f t="shared" ca="1" si="2653"/>
        <v>0</v>
      </c>
      <c r="FD1090" s="18">
        <f t="shared" ca="1" si="2653"/>
        <v>0</v>
      </c>
      <c r="FE1090" s="18">
        <f t="shared" ca="1" si="2653"/>
        <v>0</v>
      </c>
      <c r="FF1090" s="18">
        <f t="shared" ca="1" si="2653"/>
        <v>0</v>
      </c>
      <c r="FG1090" s="18">
        <f t="shared" ca="1" si="2653"/>
        <v>0</v>
      </c>
      <c r="FH1090" s="18">
        <f t="shared" ca="1" si="2653"/>
        <v>0</v>
      </c>
      <c r="FI1090" s="18">
        <f t="shared" ca="1" si="2653"/>
        <v>0</v>
      </c>
      <c r="FJ1090" s="18">
        <f t="shared" ca="1" si="2653"/>
        <v>0</v>
      </c>
      <c r="FK1090" s="18">
        <f t="shared" ca="1" si="2653"/>
        <v>0</v>
      </c>
      <c r="FL1090" s="18">
        <f t="shared" ca="1" si="2653"/>
        <v>0</v>
      </c>
      <c r="FM1090" s="18">
        <f t="shared" ca="1" si="2653"/>
        <v>0</v>
      </c>
      <c r="FN1090" s="18">
        <f t="shared" ref="FN1090:FR1090" ca="1" si="2654">FN1089-FM1098</f>
        <v>0</v>
      </c>
      <c r="FO1090" s="18">
        <f t="shared" ca="1" si="2654"/>
        <v>0</v>
      </c>
      <c r="FP1090" s="18">
        <f t="shared" ca="1" si="2654"/>
        <v>0</v>
      </c>
      <c r="FQ1090" s="18">
        <f t="shared" ca="1" si="2654"/>
        <v>0</v>
      </c>
      <c r="FR1090" s="18">
        <f t="shared" ca="1" si="2654"/>
        <v>0</v>
      </c>
    </row>
    <row r="1091" spans="3:174">
      <c r="D1091" s="8"/>
    </row>
    <row r="1092" spans="3:174">
      <c r="C1092" t="s">
        <v>555</v>
      </c>
      <c r="D1092" s="8" t="s">
        <v>974</v>
      </c>
      <c r="J1092" s="18">
        <f t="shared" ref="J1092:AO1092" si="2655">MIN(J1028+J1061-J1056,0)</f>
        <v>0</v>
      </c>
      <c r="K1092" s="18">
        <f t="shared" si="2655"/>
        <v>0</v>
      </c>
      <c r="L1092" s="18">
        <f t="shared" si="2655"/>
        <v>0</v>
      </c>
      <c r="M1092" s="18">
        <f t="shared" si="2655"/>
        <v>0</v>
      </c>
      <c r="N1092" s="18">
        <f t="shared" si="2655"/>
        <v>0</v>
      </c>
      <c r="O1092" s="18">
        <f t="shared" si="2655"/>
        <v>0</v>
      </c>
      <c r="P1092" s="18">
        <f t="shared" si="2655"/>
        <v>0</v>
      </c>
      <c r="Q1092" s="18">
        <f t="shared" si="2655"/>
        <v>0</v>
      </c>
      <c r="R1092" s="18">
        <f t="shared" si="2655"/>
        <v>0</v>
      </c>
      <c r="S1092" s="18">
        <f t="shared" si="2655"/>
        <v>0</v>
      </c>
      <c r="T1092" s="18">
        <f t="shared" si="2655"/>
        <v>0</v>
      </c>
      <c r="U1092" s="18">
        <f t="shared" si="2655"/>
        <v>0</v>
      </c>
      <c r="V1092" s="18">
        <f t="shared" si="2655"/>
        <v>0</v>
      </c>
      <c r="W1092" s="18">
        <f t="shared" si="2655"/>
        <v>0</v>
      </c>
      <c r="X1092" s="18">
        <f t="shared" si="2655"/>
        <v>0</v>
      </c>
      <c r="Y1092" s="18">
        <f t="shared" si="2655"/>
        <v>0</v>
      </c>
      <c r="Z1092" s="18">
        <f t="shared" si="2655"/>
        <v>0</v>
      </c>
      <c r="AA1092" s="18">
        <f t="shared" si="2655"/>
        <v>0</v>
      </c>
      <c r="AB1092" s="18">
        <f t="shared" si="2655"/>
        <v>0</v>
      </c>
      <c r="AC1092" s="18">
        <f t="shared" si="2655"/>
        <v>0</v>
      </c>
      <c r="AD1092" s="18">
        <f t="shared" si="2655"/>
        <v>0</v>
      </c>
      <c r="AE1092" s="18">
        <f t="shared" si="2655"/>
        <v>0</v>
      </c>
      <c r="AF1092" s="18">
        <f t="shared" si="2655"/>
        <v>0</v>
      </c>
      <c r="AG1092" s="18">
        <f t="shared" si="2655"/>
        <v>0</v>
      </c>
      <c r="AH1092" s="18">
        <f t="shared" si="2655"/>
        <v>0</v>
      </c>
      <c r="AI1092" s="18">
        <f t="shared" si="2655"/>
        <v>0</v>
      </c>
      <c r="AJ1092" s="18">
        <f t="shared" si="2655"/>
        <v>0</v>
      </c>
      <c r="AK1092" s="18">
        <f t="shared" si="2655"/>
        <v>0</v>
      </c>
      <c r="AL1092" s="18">
        <f t="shared" si="2655"/>
        <v>0</v>
      </c>
      <c r="AM1092" s="18">
        <f t="shared" si="2655"/>
        <v>0</v>
      </c>
      <c r="AN1092" s="18">
        <f t="shared" si="2655"/>
        <v>0</v>
      </c>
      <c r="AO1092" s="18">
        <f t="shared" si="2655"/>
        <v>0</v>
      </c>
      <c r="AP1092" s="18">
        <f t="shared" ref="AP1092:BU1092" si="2656">MIN(AP1028+AP1061-AP1056,0)</f>
        <v>0</v>
      </c>
      <c r="AQ1092" s="18">
        <f t="shared" si="2656"/>
        <v>0</v>
      </c>
      <c r="AR1092" s="18">
        <f t="shared" si="2656"/>
        <v>0</v>
      </c>
      <c r="AS1092" s="18">
        <f t="shared" si="2656"/>
        <v>0</v>
      </c>
      <c r="AT1092" s="18">
        <f t="shared" si="2656"/>
        <v>0</v>
      </c>
      <c r="AU1092" s="18">
        <f t="shared" si="2656"/>
        <v>0</v>
      </c>
      <c r="AV1092" s="18">
        <f t="shared" si="2656"/>
        <v>0</v>
      </c>
      <c r="AW1092" s="18">
        <f t="shared" si="2656"/>
        <v>0</v>
      </c>
      <c r="AX1092" s="18">
        <f t="shared" si="2656"/>
        <v>0</v>
      </c>
      <c r="AY1092" s="18">
        <f t="shared" si="2656"/>
        <v>0</v>
      </c>
      <c r="AZ1092" s="18">
        <f t="shared" si="2656"/>
        <v>0</v>
      </c>
      <c r="BA1092" s="18">
        <f t="shared" si="2656"/>
        <v>0</v>
      </c>
      <c r="BB1092" s="18">
        <f t="shared" si="2656"/>
        <v>0</v>
      </c>
      <c r="BC1092" s="18">
        <f t="shared" si="2656"/>
        <v>0</v>
      </c>
      <c r="BD1092" s="18">
        <f t="shared" si="2656"/>
        <v>0</v>
      </c>
      <c r="BE1092" s="18">
        <f t="shared" si="2656"/>
        <v>0</v>
      </c>
      <c r="BF1092" s="18">
        <f t="shared" si="2656"/>
        <v>0</v>
      </c>
      <c r="BG1092" s="18">
        <f t="shared" si="2656"/>
        <v>0</v>
      </c>
      <c r="BH1092" s="18">
        <f t="shared" si="2656"/>
        <v>0</v>
      </c>
      <c r="BI1092" s="18">
        <f t="shared" si="2656"/>
        <v>0</v>
      </c>
      <c r="BJ1092" s="18">
        <f t="shared" si="2656"/>
        <v>0</v>
      </c>
      <c r="BK1092" s="18">
        <f t="shared" si="2656"/>
        <v>0</v>
      </c>
      <c r="BL1092" s="18">
        <f t="shared" si="2656"/>
        <v>0</v>
      </c>
      <c r="BM1092" s="18">
        <f t="shared" si="2656"/>
        <v>0</v>
      </c>
      <c r="BN1092" s="18">
        <f t="shared" si="2656"/>
        <v>0</v>
      </c>
      <c r="BO1092" s="18">
        <f t="shared" si="2656"/>
        <v>0</v>
      </c>
      <c r="BP1092" s="18">
        <f t="shared" si="2656"/>
        <v>0</v>
      </c>
      <c r="BQ1092" s="18">
        <f t="shared" si="2656"/>
        <v>0</v>
      </c>
      <c r="BR1092" s="18">
        <f t="shared" si="2656"/>
        <v>0</v>
      </c>
      <c r="BS1092" s="18">
        <f t="shared" si="2656"/>
        <v>0</v>
      </c>
      <c r="BT1092" s="18">
        <f t="shared" si="2656"/>
        <v>0</v>
      </c>
      <c r="BU1092" s="18">
        <f t="shared" si="2656"/>
        <v>0</v>
      </c>
      <c r="BV1092" s="18">
        <f t="shared" ref="BV1092:DA1092" si="2657">MIN(BV1028+BV1061-BV1056,0)</f>
        <v>0</v>
      </c>
      <c r="BW1092" s="18">
        <f t="shared" si="2657"/>
        <v>0</v>
      </c>
      <c r="BX1092" s="18">
        <f t="shared" si="2657"/>
        <v>0</v>
      </c>
      <c r="BY1092" s="18">
        <f t="shared" si="2657"/>
        <v>0</v>
      </c>
      <c r="BZ1092" s="18">
        <f t="shared" si="2657"/>
        <v>0</v>
      </c>
      <c r="CA1092" s="18">
        <f t="shared" si="2657"/>
        <v>0</v>
      </c>
      <c r="CB1092" s="18">
        <f t="shared" si="2657"/>
        <v>0</v>
      </c>
      <c r="CC1092" s="18">
        <f t="shared" si="2657"/>
        <v>0</v>
      </c>
      <c r="CD1092" s="18">
        <f t="shared" si="2657"/>
        <v>0</v>
      </c>
      <c r="CE1092" s="18">
        <f t="shared" si="2657"/>
        <v>0</v>
      </c>
      <c r="CF1092" s="18">
        <f t="shared" si="2657"/>
        <v>0</v>
      </c>
      <c r="CG1092" s="18">
        <f t="shared" si="2657"/>
        <v>0</v>
      </c>
      <c r="CH1092" s="18">
        <f t="shared" si="2657"/>
        <v>0</v>
      </c>
      <c r="CI1092" s="18">
        <f t="shared" si="2657"/>
        <v>0</v>
      </c>
      <c r="CJ1092" s="18">
        <f t="shared" si="2657"/>
        <v>0</v>
      </c>
      <c r="CK1092" s="18">
        <f t="shared" si="2657"/>
        <v>0</v>
      </c>
      <c r="CL1092" s="18">
        <f t="shared" si="2657"/>
        <v>0</v>
      </c>
      <c r="CM1092" s="18">
        <f t="shared" si="2657"/>
        <v>0</v>
      </c>
      <c r="CN1092" s="18">
        <f t="shared" si="2657"/>
        <v>0</v>
      </c>
      <c r="CO1092" s="18">
        <f t="shared" si="2657"/>
        <v>0</v>
      </c>
      <c r="CP1092" s="18">
        <f t="shared" si="2657"/>
        <v>0</v>
      </c>
      <c r="CQ1092" s="18">
        <f t="shared" si="2657"/>
        <v>0</v>
      </c>
      <c r="CR1092" s="18">
        <f t="shared" si="2657"/>
        <v>0</v>
      </c>
      <c r="CS1092" s="18">
        <f t="shared" si="2657"/>
        <v>0</v>
      </c>
      <c r="CT1092" s="18">
        <f t="shared" si="2657"/>
        <v>0</v>
      </c>
      <c r="CU1092" s="18">
        <f t="shared" si="2657"/>
        <v>0</v>
      </c>
      <c r="CV1092" s="18">
        <f t="shared" si="2657"/>
        <v>0</v>
      </c>
      <c r="CW1092" s="18">
        <f t="shared" si="2657"/>
        <v>0</v>
      </c>
      <c r="CX1092" s="18">
        <f t="shared" si="2657"/>
        <v>0</v>
      </c>
      <c r="CY1092" s="18">
        <f t="shared" si="2657"/>
        <v>0</v>
      </c>
      <c r="CZ1092" s="18">
        <f t="shared" si="2657"/>
        <v>0</v>
      </c>
      <c r="DA1092" s="18">
        <f t="shared" si="2657"/>
        <v>0</v>
      </c>
      <c r="DB1092" s="18">
        <f t="shared" ref="DB1092:EG1092" si="2658">MIN(DB1028+DB1061-DB1056,0)</f>
        <v>0</v>
      </c>
      <c r="DC1092" s="18">
        <f t="shared" si="2658"/>
        <v>0</v>
      </c>
      <c r="DD1092" s="18">
        <f t="shared" si="2658"/>
        <v>0</v>
      </c>
      <c r="DE1092" s="18">
        <f t="shared" si="2658"/>
        <v>0</v>
      </c>
      <c r="DF1092" s="18">
        <f t="shared" si="2658"/>
        <v>0</v>
      </c>
      <c r="DG1092" s="18">
        <f t="shared" si="2658"/>
        <v>0</v>
      </c>
      <c r="DH1092" s="18">
        <f t="shared" si="2658"/>
        <v>0</v>
      </c>
      <c r="DI1092" s="18">
        <f t="shared" si="2658"/>
        <v>0</v>
      </c>
      <c r="DJ1092" s="18">
        <f t="shared" si="2658"/>
        <v>0</v>
      </c>
      <c r="DK1092" s="18">
        <f t="shared" si="2658"/>
        <v>0</v>
      </c>
      <c r="DL1092" s="18">
        <f t="shared" si="2658"/>
        <v>0</v>
      </c>
      <c r="DM1092" s="18">
        <f t="shared" si="2658"/>
        <v>0</v>
      </c>
      <c r="DN1092" s="18">
        <f t="shared" si="2658"/>
        <v>0</v>
      </c>
      <c r="DO1092" s="18">
        <f t="shared" si="2658"/>
        <v>0</v>
      </c>
      <c r="DP1092" s="18">
        <f t="shared" si="2658"/>
        <v>0</v>
      </c>
      <c r="DQ1092" s="18">
        <f t="shared" si="2658"/>
        <v>0</v>
      </c>
      <c r="DR1092" s="18">
        <f t="shared" si="2658"/>
        <v>0</v>
      </c>
      <c r="DS1092" s="18">
        <f t="shared" si="2658"/>
        <v>0</v>
      </c>
      <c r="DT1092" s="18">
        <f t="shared" si="2658"/>
        <v>0</v>
      </c>
      <c r="DU1092" s="18">
        <f t="shared" si="2658"/>
        <v>0</v>
      </c>
      <c r="DV1092" s="18">
        <f t="shared" si="2658"/>
        <v>0</v>
      </c>
      <c r="DW1092" s="18">
        <f t="shared" si="2658"/>
        <v>0</v>
      </c>
      <c r="DX1092" s="18">
        <f t="shared" si="2658"/>
        <v>0</v>
      </c>
      <c r="DY1092" s="18">
        <f t="shared" si="2658"/>
        <v>0</v>
      </c>
      <c r="DZ1092" s="18">
        <f t="shared" si="2658"/>
        <v>0</v>
      </c>
      <c r="EA1092" s="18">
        <f t="shared" si="2658"/>
        <v>0</v>
      </c>
      <c r="EB1092" s="18">
        <f t="shared" si="2658"/>
        <v>0</v>
      </c>
      <c r="EC1092" s="18">
        <f t="shared" si="2658"/>
        <v>0</v>
      </c>
      <c r="ED1092" s="18">
        <f t="shared" si="2658"/>
        <v>0</v>
      </c>
      <c r="EE1092" s="18">
        <f t="shared" si="2658"/>
        <v>0</v>
      </c>
      <c r="EF1092" s="18">
        <f t="shared" si="2658"/>
        <v>0</v>
      </c>
      <c r="EG1092" s="18">
        <f t="shared" si="2658"/>
        <v>0</v>
      </c>
      <c r="EH1092" s="18">
        <f t="shared" ref="EH1092:FR1092" si="2659">MIN(EH1028+EH1061-EH1056,0)</f>
        <v>0</v>
      </c>
      <c r="EI1092" s="18">
        <f t="shared" si="2659"/>
        <v>0</v>
      </c>
      <c r="EJ1092" s="18">
        <f t="shared" si="2659"/>
        <v>0</v>
      </c>
      <c r="EK1092" s="18">
        <f t="shared" si="2659"/>
        <v>0</v>
      </c>
      <c r="EL1092" s="18">
        <f t="shared" si="2659"/>
        <v>0</v>
      </c>
      <c r="EM1092" s="18">
        <f t="shared" si="2659"/>
        <v>0</v>
      </c>
      <c r="EN1092" s="18">
        <f t="shared" si="2659"/>
        <v>0</v>
      </c>
      <c r="EO1092" s="18">
        <f t="shared" si="2659"/>
        <v>0</v>
      </c>
      <c r="EP1092" s="18">
        <f t="shared" si="2659"/>
        <v>0</v>
      </c>
      <c r="EQ1092" s="18">
        <f t="shared" si="2659"/>
        <v>0</v>
      </c>
      <c r="ER1092" s="18">
        <f t="shared" si="2659"/>
        <v>0</v>
      </c>
      <c r="ES1092" s="18">
        <f t="shared" si="2659"/>
        <v>0</v>
      </c>
      <c r="ET1092" s="18">
        <f t="shared" si="2659"/>
        <v>0</v>
      </c>
      <c r="EU1092" s="18">
        <f t="shared" si="2659"/>
        <v>0</v>
      </c>
      <c r="EV1092" s="18">
        <f t="shared" si="2659"/>
        <v>0</v>
      </c>
      <c r="EW1092" s="18">
        <f t="shared" si="2659"/>
        <v>0</v>
      </c>
      <c r="EX1092" s="18">
        <f t="shared" si="2659"/>
        <v>0</v>
      </c>
      <c r="EY1092" s="18">
        <f t="shared" si="2659"/>
        <v>0</v>
      </c>
      <c r="EZ1092" s="18">
        <f t="shared" si="2659"/>
        <v>0</v>
      </c>
      <c r="FA1092" s="18">
        <f t="shared" si="2659"/>
        <v>0</v>
      </c>
      <c r="FB1092" s="18">
        <f t="shared" si="2659"/>
        <v>0</v>
      </c>
      <c r="FC1092" s="18">
        <f t="shared" si="2659"/>
        <v>0</v>
      </c>
      <c r="FD1092" s="18">
        <f t="shared" si="2659"/>
        <v>0</v>
      </c>
      <c r="FE1092" s="18">
        <f t="shared" si="2659"/>
        <v>0</v>
      </c>
      <c r="FF1092" s="18">
        <f t="shared" si="2659"/>
        <v>0</v>
      </c>
      <c r="FG1092" s="18">
        <f t="shared" si="2659"/>
        <v>0</v>
      </c>
      <c r="FH1092" s="18">
        <f t="shared" si="2659"/>
        <v>0</v>
      </c>
      <c r="FI1092" s="18">
        <f t="shared" si="2659"/>
        <v>0</v>
      </c>
      <c r="FJ1092" s="18">
        <f t="shared" si="2659"/>
        <v>0</v>
      </c>
      <c r="FK1092" s="18">
        <f t="shared" si="2659"/>
        <v>0</v>
      </c>
      <c r="FL1092" s="18">
        <f t="shared" si="2659"/>
        <v>0</v>
      </c>
      <c r="FM1092" s="18">
        <f t="shared" si="2659"/>
        <v>0</v>
      </c>
      <c r="FN1092" s="18">
        <f t="shared" si="2659"/>
        <v>0</v>
      </c>
      <c r="FO1092" s="18">
        <f t="shared" si="2659"/>
        <v>0</v>
      </c>
      <c r="FP1092" s="18">
        <f t="shared" si="2659"/>
        <v>0</v>
      </c>
      <c r="FQ1092" s="18">
        <f t="shared" si="2659"/>
        <v>0</v>
      </c>
      <c r="FR1092" s="18">
        <f t="shared" si="2659"/>
        <v>0</v>
      </c>
    </row>
    <row r="1093" spans="3:174">
      <c r="D1093" s="8"/>
    </row>
    <row r="1094" spans="3:174">
      <c r="C1094" t="s">
        <v>556</v>
      </c>
      <c r="D1094" s="8" t="s">
        <v>974</v>
      </c>
      <c r="J1094" s="18">
        <f t="shared" ref="J1094:AO1094" si="2660">I1098</f>
        <v>0</v>
      </c>
      <c r="K1094" s="18">
        <f t="shared" ca="1" si="2660"/>
        <v>0</v>
      </c>
      <c r="L1094" s="18">
        <f t="shared" ca="1" si="2660"/>
        <v>0</v>
      </c>
      <c r="M1094" s="18">
        <f t="shared" ca="1" si="2660"/>
        <v>0</v>
      </c>
      <c r="N1094" s="18">
        <f t="shared" ca="1" si="2660"/>
        <v>0</v>
      </c>
      <c r="O1094" s="18">
        <f t="shared" ca="1" si="2660"/>
        <v>0</v>
      </c>
      <c r="P1094" s="18">
        <f t="shared" ca="1" si="2660"/>
        <v>0</v>
      </c>
      <c r="Q1094" s="18">
        <f t="shared" ca="1" si="2660"/>
        <v>0</v>
      </c>
      <c r="R1094" s="18">
        <f t="shared" ca="1" si="2660"/>
        <v>0</v>
      </c>
      <c r="S1094" s="18">
        <f t="shared" ca="1" si="2660"/>
        <v>0</v>
      </c>
      <c r="T1094" s="18">
        <f t="shared" ca="1" si="2660"/>
        <v>0</v>
      </c>
      <c r="U1094" s="18">
        <f t="shared" ca="1" si="2660"/>
        <v>0</v>
      </c>
      <c r="V1094" s="18">
        <f t="shared" ca="1" si="2660"/>
        <v>0</v>
      </c>
      <c r="W1094" s="18">
        <f t="shared" ca="1" si="2660"/>
        <v>0</v>
      </c>
      <c r="X1094" s="18">
        <f t="shared" ca="1" si="2660"/>
        <v>0</v>
      </c>
      <c r="Y1094" s="18">
        <f t="shared" ca="1" si="2660"/>
        <v>0</v>
      </c>
      <c r="Z1094" s="18">
        <f t="shared" ca="1" si="2660"/>
        <v>0</v>
      </c>
      <c r="AA1094" s="18">
        <f t="shared" ca="1" si="2660"/>
        <v>0</v>
      </c>
      <c r="AB1094" s="18">
        <f t="shared" ca="1" si="2660"/>
        <v>0</v>
      </c>
      <c r="AC1094" s="18">
        <f t="shared" ca="1" si="2660"/>
        <v>0</v>
      </c>
      <c r="AD1094" s="18">
        <f t="shared" ca="1" si="2660"/>
        <v>0</v>
      </c>
      <c r="AE1094" s="18">
        <f t="shared" ca="1" si="2660"/>
        <v>0</v>
      </c>
      <c r="AF1094" s="18">
        <f t="shared" ca="1" si="2660"/>
        <v>0</v>
      </c>
      <c r="AG1094" s="18">
        <f t="shared" ca="1" si="2660"/>
        <v>0</v>
      </c>
      <c r="AH1094" s="18">
        <f t="shared" ca="1" si="2660"/>
        <v>0</v>
      </c>
      <c r="AI1094" s="18">
        <f t="shared" ca="1" si="2660"/>
        <v>0</v>
      </c>
      <c r="AJ1094" s="18">
        <f t="shared" ca="1" si="2660"/>
        <v>0</v>
      </c>
      <c r="AK1094" s="18">
        <f t="shared" ca="1" si="2660"/>
        <v>0</v>
      </c>
      <c r="AL1094" s="18">
        <f t="shared" ca="1" si="2660"/>
        <v>0</v>
      </c>
      <c r="AM1094" s="18">
        <f t="shared" ca="1" si="2660"/>
        <v>0</v>
      </c>
      <c r="AN1094" s="18">
        <f t="shared" ca="1" si="2660"/>
        <v>0</v>
      </c>
      <c r="AO1094" s="18">
        <f t="shared" ca="1" si="2660"/>
        <v>0</v>
      </c>
      <c r="AP1094" s="18">
        <f t="shared" ref="AP1094:BU1094" ca="1" si="2661">AO1098</f>
        <v>0</v>
      </c>
      <c r="AQ1094" s="18">
        <f t="shared" ca="1" si="2661"/>
        <v>0</v>
      </c>
      <c r="AR1094" s="18">
        <f t="shared" ca="1" si="2661"/>
        <v>0</v>
      </c>
      <c r="AS1094" s="18">
        <f t="shared" ca="1" si="2661"/>
        <v>0</v>
      </c>
      <c r="AT1094" s="18">
        <f t="shared" ca="1" si="2661"/>
        <v>0</v>
      </c>
      <c r="AU1094" s="18">
        <f t="shared" ca="1" si="2661"/>
        <v>0</v>
      </c>
      <c r="AV1094" s="18">
        <f t="shared" ca="1" si="2661"/>
        <v>0</v>
      </c>
      <c r="AW1094" s="18">
        <f t="shared" ca="1" si="2661"/>
        <v>0</v>
      </c>
      <c r="AX1094" s="18">
        <f t="shared" ca="1" si="2661"/>
        <v>0</v>
      </c>
      <c r="AY1094" s="18">
        <f t="shared" ca="1" si="2661"/>
        <v>0</v>
      </c>
      <c r="AZ1094" s="18">
        <f t="shared" ca="1" si="2661"/>
        <v>0</v>
      </c>
      <c r="BA1094" s="18">
        <f t="shared" ca="1" si="2661"/>
        <v>0</v>
      </c>
      <c r="BB1094" s="18">
        <f t="shared" ca="1" si="2661"/>
        <v>0</v>
      </c>
      <c r="BC1094" s="18">
        <f t="shared" ca="1" si="2661"/>
        <v>0</v>
      </c>
      <c r="BD1094" s="18">
        <f t="shared" ca="1" si="2661"/>
        <v>0</v>
      </c>
      <c r="BE1094" s="18">
        <f t="shared" ca="1" si="2661"/>
        <v>0</v>
      </c>
      <c r="BF1094" s="18">
        <f t="shared" ca="1" si="2661"/>
        <v>0</v>
      </c>
      <c r="BG1094" s="18">
        <f t="shared" ca="1" si="2661"/>
        <v>0</v>
      </c>
      <c r="BH1094" s="18">
        <f t="shared" ca="1" si="2661"/>
        <v>0</v>
      </c>
      <c r="BI1094" s="18">
        <f t="shared" ca="1" si="2661"/>
        <v>0</v>
      </c>
      <c r="BJ1094" s="18">
        <f t="shared" ca="1" si="2661"/>
        <v>0</v>
      </c>
      <c r="BK1094" s="18">
        <f t="shared" ca="1" si="2661"/>
        <v>0</v>
      </c>
      <c r="BL1094" s="18">
        <f t="shared" ca="1" si="2661"/>
        <v>0</v>
      </c>
      <c r="BM1094" s="18">
        <f t="shared" ca="1" si="2661"/>
        <v>0</v>
      </c>
      <c r="BN1094" s="18">
        <f t="shared" ca="1" si="2661"/>
        <v>0</v>
      </c>
      <c r="BO1094" s="18">
        <f t="shared" ca="1" si="2661"/>
        <v>0</v>
      </c>
      <c r="BP1094" s="18">
        <f t="shared" ca="1" si="2661"/>
        <v>0</v>
      </c>
      <c r="BQ1094" s="18">
        <f t="shared" ca="1" si="2661"/>
        <v>0</v>
      </c>
      <c r="BR1094" s="18">
        <f t="shared" ca="1" si="2661"/>
        <v>0</v>
      </c>
      <c r="BS1094" s="18">
        <f t="shared" ca="1" si="2661"/>
        <v>0</v>
      </c>
      <c r="BT1094" s="18">
        <f t="shared" ca="1" si="2661"/>
        <v>0</v>
      </c>
      <c r="BU1094" s="18">
        <f t="shared" ca="1" si="2661"/>
        <v>0</v>
      </c>
      <c r="BV1094" s="18">
        <f t="shared" ref="BV1094:DA1094" ca="1" si="2662">BU1098</f>
        <v>0</v>
      </c>
      <c r="BW1094" s="18">
        <f t="shared" ca="1" si="2662"/>
        <v>0</v>
      </c>
      <c r="BX1094" s="18">
        <f t="shared" ca="1" si="2662"/>
        <v>0</v>
      </c>
      <c r="BY1094" s="18">
        <f t="shared" ca="1" si="2662"/>
        <v>0</v>
      </c>
      <c r="BZ1094" s="18">
        <f t="shared" ca="1" si="2662"/>
        <v>0</v>
      </c>
      <c r="CA1094" s="18">
        <f t="shared" ca="1" si="2662"/>
        <v>0</v>
      </c>
      <c r="CB1094" s="18">
        <f t="shared" ca="1" si="2662"/>
        <v>0</v>
      </c>
      <c r="CC1094" s="18">
        <f t="shared" ca="1" si="2662"/>
        <v>0</v>
      </c>
      <c r="CD1094" s="18">
        <f t="shared" ca="1" si="2662"/>
        <v>0</v>
      </c>
      <c r="CE1094" s="18">
        <f t="shared" ca="1" si="2662"/>
        <v>0</v>
      </c>
      <c r="CF1094" s="18">
        <f t="shared" ca="1" si="2662"/>
        <v>0</v>
      </c>
      <c r="CG1094" s="18">
        <f t="shared" ca="1" si="2662"/>
        <v>0</v>
      </c>
      <c r="CH1094" s="18">
        <f t="shared" ca="1" si="2662"/>
        <v>0</v>
      </c>
      <c r="CI1094" s="18">
        <f t="shared" ca="1" si="2662"/>
        <v>0</v>
      </c>
      <c r="CJ1094" s="18">
        <f t="shared" ca="1" si="2662"/>
        <v>0</v>
      </c>
      <c r="CK1094" s="18">
        <f t="shared" ca="1" si="2662"/>
        <v>0</v>
      </c>
      <c r="CL1094" s="18">
        <f t="shared" ca="1" si="2662"/>
        <v>0</v>
      </c>
      <c r="CM1094" s="18">
        <f t="shared" ca="1" si="2662"/>
        <v>0</v>
      </c>
      <c r="CN1094" s="18">
        <f t="shared" ca="1" si="2662"/>
        <v>0</v>
      </c>
      <c r="CO1094" s="18">
        <f t="shared" ca="1" si="2662"/>
        <v>0</v>
      </c>
      <c r="CP1094" s="18">
        <f t="shared" ca="1" si="2662"/>
        <v>0</v>
      </c>
      <c r="CQ1094" s="18">
        <f t="shared" ca="1" si="2662"/>
        <v>0</v>
      </c>
      <c r="CR1094" s="18">
        <f t="shared" ca="1" si="2662"/>
        <v>0</v>
      </c>
      <c r="CS1094" s="18">
        <f t="shared" ca="1" si="2662"/>
        <v>0</v>
      </c>
      <c r="CT1094" s="18">
        <f t="shared" ca="1" si="2662"/>
        <v>0</v>
      </c>
      <c r="CU1094" s="18">
        <f t="shared" ca="1" si="2662"/>
        <v>0</v>
      </c>
      <c r="CV1094" s="18">
        <f t="shared" ca="1" si="2662"/>
        <v>0</v>
      </c>
      <c r="CW1094" s="18">
        <f t="shared" ca="1" si="2662"/>
        <v>0</v>
      </c>
      <c r="CX1094" s="18">
        <f t="shared" ca="1" si="2662"/>
        <v>0</v>
      </c>
      <c r="CY1094" s="18">
        <f t="shared" ca="1" si="2662"/>
        <v>0</v>
      </c>
      <c r="CZ1094" s="18">
        <f t="shared" ca="1" si="2662"/>
        <v>0</v>
      </c>
      <c r="DA1094" s="18">
        <f t="shared" ca="1" si="2662"/>
        <v>0</v>
      </c>
      <c r="DB1094" s="18">
        <f t="shared" ref="DB1094:EG1094" ca="1" si="2663">DA1098</f>
        <v>0</v>
      </c>
      <c r="DC1094" s="18">
        <f t="shared" ca="1" si="2663"/>
        <v>0</v>
      </c>
      <c r="DD1094" s="18">
        <f t="shared" ca="1" si="2663"/>
        <v>0</v>
      </c>
      <c r="DE1094" s="18">
        <f t="shared" ca="1" si="2663"/>
        <v>0</v>
      </c>
      <c r="DF1094" s="18">
        <f t="shared" ca="1" si="2663"/>
        <v>0</v>
      </c>
      <c r="DG1094" s="18">
        <f t="shared" ca="1" si="2663"/>
        <v>0</v>
      </c>
      <c r="DH1094" s="18">
        <f t="shared" ca="1" si="2663"/>
        <v>0</v>
      </c>
      <c r="DI1094" s="18">
        <f t="shared" ca="1" si="2663"/>
        <v>0</v>
      </c>
      <c r="DJ1094" s="18">
        <f t="shared" ca="1" si="2663"/>
        <v>0</v>
      </c>
      <c r="DK1094" s="18">
        <f t="shared" ca="1" si="2663"/>
        <v>0</v>
      </c>
      <c r="DL1094" s="18">
        <f t="shared" ca="1" si="2663"/>
        <v>0</v>
      </c>
      <c r="DM1094" s="18">
        <f t="shared" ca="1" si="2663"/>
        <v>0</v>
      </c>
      <c r="DN1094" s="18">
        <f t="shared" ca="1" si="2663"/>
        <v>0</v>
      </c>
      <c r="DO1094" s="18">
        <f t="shared" ca="1" si="2663"/>
        <v>0</v>
      </c>
      <c r="DP1094" s="18">
        <f t="shared" ca="1" si="2663"/>
        <v>0</v>
      </c>
      <c r="DQ1094" s="18">
        <f t="shared" ca="1" si="2663"/>
        <v>0</v>
      </c>
      <c r="DR1094" s="18">
        <f t="shared" ca="1" si="2663"/>
        <v>0</v>
      </c>
      <c r="DS1094" s="18">
        <f t="shared" ca="1" si="2663"/>
        <v>0</v>
      </c>
      <c r="DT1094" s="18">
        <f t="shared" ca="1" si="2663"/>
        <v>0</v>
      </c>
      <c r="DU1094" s="18">
        <f t="shared" ca="1" si="2663"/>
        <v>0</v>
      </c>
      <c r="DV1094" s="18">
        <f t="shared" ca="1" si="2663"/>
        <v>0</v>
      </c>
      <c r="DW1094" s="18">
        <f t="shared" ca="1" si="2663"/>
        <v>0</v>
      </c>
      <c r="DX1094" s="18">
        <f t="shared" ca="1" si="2663"/>
        <v>0</v>
      </c>
      <c r="DY1094" s="18">
        <f t="shared" ca="1" si="2663"/>
        <v>0</v>
      </c>
      <c r="DZ1094" s="18">
        <f t="shared" ca="1" si="2663"/>
        <v>0</v>
      </c>
      <c r="EA1094" s="18">
        <f t="shared" ca="1" si="2663"/>
        <v>0</v>
      </c>
      <c r="EB1094" s="18">
        <f t="shared" ca="1" si="2663"/>
        <v>0</v>
      </c>
      <c r="EC1094" s="18">
        <f t="shared" ca="1" si="2663"/>
        <v>0</v>
      </c>
      <c r="ED1094" s="18">
        <f t="shared" ca="1" si="2663"/>
        <v>0</v>
      </c>
      <c r="EE1094" s="18">
        <f t="shared" ca="1" si="2663"/>
        <v>0</v>
      </c>
      <c r="EF1094" s="18">
        <f t="shared" ca="1" si="2663"/>
        <v>0</v>
      </c>
      <c r="EG1094" s="18">
        <f t="shared" ca="1" si="2663"/>
        <v>0</v>
      </c>
      <c r="EH1094" s="18">
        <f t="shared" ref="EH1094:FR1094" ca="1" si="2664">EG1098</f>
        <v>0</v>
      </c>
      <c r="EI1094" s="18">
        <f t="shared" ca="1" si="2664"/>
        <v>0</v>
      </c>
      <c r="EJ1094" s="18">
        <f t="shared" ca="1" si="2664"/>
        <v>0</v>
      </c>
      <c r="EK1094" s="18">
        <f t="shared" ca="1" si="2664"/>
        <v>0</v>
      </c>
      <c r="EL1094" s="18">
        <f t="shared" ca="1" si="2664"/>
        <v>0</v>
      </c>
      <c r="EM1094" s="18">
        <f t="shared" ca="1" si="2664"/>
        <v>0</v>
      </c>
      <c r="EN1094" s="18">
        <f t="shared" ca="1" si="2664"/>
        <v>0</v>
      </c>
      <c r="EO1094" s="18">
        <f t="shared" ca="1" si="2664"/>
        <v>0</v>
      </c>
      <c r="EP1094" s="18">
        <f t="shared" ca="1" si="2664"/>
        <v>0</v>
      </c>
      <c r="EQ1094" s="18">
        <f t="shared" ca="1" si="2664"/>
        <v>0</v>
      </c>
      <c r="ER1094" s="18">
        <f t="shared" ca="1" si="2664"/>
        <v>0</v>
      </c>
      <c r="ES1094" s="18">
        <f t="shared" ca="1" si="2664"/>
        <v>0</v>
      </c>
      <c r="ET1094" s="18">
        <f t="shared" ca="1" si="2664"/>
        <v>0</v>
      </c>
      <c r="EU1094" s="18">
        <f t="shared" ca="1" si="2664"/>
        <v>0</v>
      </c>
      <c r="EV1094" s="18">
        <f t="shared" ca="1" si="2664"/>
        <v>0</v>
      </c>
      <c r="EW1094" s="18">
        <f t="shared" ca="1" si="2664"/>
        <v>0</v>
      </c>
      <c r="EX1094" s="18">
        <f t="shared" ca="1" si="2664"/>
        <v>0</v>
      </c>
      <c r="EY1094" s="18">
        <f t="shared" ca="1" si="2664"/>
        <v>0</v>
      </c>
      <c r="EZ1094" s="18">
        <f t="shared" ca="1" si="2664"/>
        <v>0</v>
      </c>
      <c r="FA1094" s="18">
        <f t="shared" ca="1" si="2664"/>
        <v>0</v>
      </c>
      <c r="FB1094" s="18">
        <f t="shared" ca="1" si="2664"/>
        <v>0</v>
      </c>
      <c r="FC1094" s="18">
        <f t="shared" ca="1" si="2664"/>
        <v>0</v>
      </c>
      <c r="FD1094" s="18">
        <f t="shared" ca="1" si="2664"/>
        <v>0</v>
      </c>
      <c r="FE1094" s="18">
        <f t="shared" ca="1" si="2664"/>
        <v>0</v>
      </c>
      <c r="FF1094" s="18">
        <f t="shared" ca="1" si="2664"/>
        <v>0</v>
      </c>
      <c r="FG1094" s="18">
        <f t="shared" ca="1" si="2664"/>
        <v>0</v>
      </c>
      <c r="FH1094" s="18">
        <f t="shared" ca="1" si="2664"/>
        <v>0</v>
      </c>
      <c r="FI1094" s="18">
        <f t="shared" ca="1" si="2664"/>
        <v>0</v>
      </c>
      <c r="FJ1094" s="18">
        <f t="shared" ca="1" si="2664"/>
        <v>0</v>
      </c>
      <c r="FK1094" s="18">
        <f t="shared" ca="1" si="2664"/>
        <v>0</v>
      </c>
      <c r="FL1094" s="18">
        <f t="shared" ca="1" si="2664"/>
        <v>0</v>
      </c>
      <c r="FM1094" s="18">
        <f t="shared" ca="1" si="2664"/>
        <v>0</v>
      </c>
      <c r="FN1094" s="18">
        <f t="shared" ca="1" si="2664"/>
        <v>0</v>
      </c>
      <c r="FO1094" s="18">
        <f t="shared" ca="1" si="2664"/>
        <v>0</v>
      </c>
      <c r="FP1094" s="18">
        <f t="shared" ca="1" si="2664"/>
        <v>0</v>
      </c>
      <c r="FQ1094" s="18">
        <f t="shared" ca="1" si="2664"/>
        <v>0</v>
      </c>
      <c r="FR1094" s="18">
        <f t="shared" ca="1" si="2664"/>
        <v>0</v>
      </c>
    </row>
    <row r="1095" spans="3:174">
      <c r="C1095" s="97" t="s">
        <v>241</v>
      </c>
      <c r="D1095" s="213" t="s">
        <v>974</v>
      </c>
      <c r="I1095" s="168">
        <f ca="1">SUM(J1095:FR1095)</f>
        <v>0</v>
      </c>
      <c r="J1095" s="98">
        <f t="shared" ref="J1095:AO1095" ca="1" si="2665">(J1090 &gt; 0) * J$1090 * J1025</f>
        <v>0</v>
      </c>
      <c r="K1095" s="98">
        <f t="shared" ca="1" si="2665"/>
        <v>0</v>
      </c>
      <c r="L1095" s="98">
        <f t="shared" ca="1" si="2665"/>
        <v>0</v>
      </c>
      <c r="M1095" s="98">
        <f t="shared" ca="1" si="2665"/>
        <v>0</v>
      </c>
      <c r="N1095" s="98">
        <f t="shared" ca="1" si="2665"/>
        <v>0</v>
      </c>
      <c r="O1095" s="98">
        <f t="shared" ca="1" si="2665"/>
        <v>0</v>
      </c>
      <c r="P1095" s="98">
        <f t="shared" ca="1" si="2665"/>
        <v>0</v>
      </c>
      <c r="Q1095" s="98">
        <f t="shared" ca="1" si="2665"/>
        <v>0</v>
      </c>
      <c r="R1095" s="98">
        <f t="shared" ca="1" si="2665"/>
        <v>0</v>
      </c>
      <c r="S1095" s="98">
        <f t="shared" ca="1" si="2665"/>
        <v>0</v>
      </c>
      <c r="T1095" s="98">
        <f t="shared" ca="1" si="2665"/>
        <v>0</v>
      </c>
      <c r="U1095" s="98">
        <f t="shared" ca="1" si="2665"/>
        <v>0</v>
      </c>
      <c r="V1095" s="98">
        <f t="shared" ca="1" si="2665"/>
        <v>0</v>
      </c>
      <c r="W1095" s="98">
        <f t="shared" ca="1" si="2665"/>
        <v>0</v>
      </c>
      <c r="X1095" s="98">
        <f t="shared" ca="1" si="2665"/>
        <v>0</v>
      </c>
      <c r="Y1095" s="98">
        <f t="shared" ca="1" si="2665"/>
        <v>0</v>
      </c>
      <c r="Z1095" s="98">
        <f t="shared" ca="1" si="2665"/>
        <v>0</v>
      </c>
      <c r="AA1095" s="98">
        <f t="shared" ca="1" si="2665"/>
        <v>0</v>
      </c>
      <c r="AB1095" s="98">
        <f t="shared" ca="1" si="2665"/>
        <v>0</v>
      </c>
      <c r="AC1095" s="98">
        <f t="shared" ca="1" si="2665"/>
        <v>0</v>
      </c>
      <c r="AD1095" s="98">
        <f t="shared" ca="1" si="2665"/>
        <v>0</v>
      </c>
      <c r="AE1095" s="98">
        <f t="shared" ca="1" si="2665"/>
        <v>0</v>
      </c>
      <c r="AF1095" s="98">
        <f t="shared" ca="1" si="2665"/>
        <v>0</v>
      </c>
      <c r="AG1095" s="98">
        <f t="shared" ca="1" si="2665"/>
        <v>0</v>
      </c>
      <c r="AH1095" s="98">
        <f t="shared" ca="1" si="2665"/>
        <v>0</v>
      </c>
      <c r="AI1095" s="98">
        <f t="shared" ca="1" si="2665"/>
        <v>0</v>
      </c>
      <c r="AJ1095" s="98">
        <f t="shared" ca="1" si="2665"/>
        <v>0</v>
      </c>
      <c r="AK1095" s="98">
        <f t="shared" ca="1" si="2665"/>
        <v>0</v>
      </c>
      <c r="AL1095" s="98">
        <f t="shared" ca="1" si="2665"/>
        <v>0</v>
      </c>
      <c r="AM1095" s="98">
        <f t="shared" ca="1" si="2665"/>
        <v>0</v>
      </c>
      <c r="AN1095" s="98">
        <f t="shared" ca="1" si="2665"/>
        <v>0</v>
      </c>
      <c r="AO1095" s="98">
        <f t="shared" ca="1" si="2665"/>
        <v>0</v>
      </c>
      <c r="AP1095" s="98">
        <f t="shared" ref="AP1095:BU1095" ca="1" si="2666">(AP1090 &gt; 0) * AP$1090 * AP1025</f>
        <v>0</v>
      </c>
      <c r="AQ1095" s="98">
        <f t="shared" ca="1" si="2666"/>
        <v>0</v>
      </c>
      <c r="AR1095" s="98">
        <f t="shared" ca="1" si="2666"/>
        <v>0</v>
      </c>
      <c r="AS1095" s="98">
        <f t="shared" ca="1" si="2666"/>
        <v>0</v>
      </c>
      <c r="AT1095" s="98">
        <f t="shared" ca="1" si="2666"/>
        <v>0</v>
      </c>
      <c r="AU1095" s="98">
        <f t="shared" ca="1" si="2666"/>
        <v>0</v>
      </c>
      <c r="AV1095" s="98">
        <f t="shared" ca="1" si="2666"/>
        <v>0</v>
      </c>
      <c r="AW1095" s="98">
        <f t="shared" ca="1" si="2666"/>
        <v>0</v>
      </c>
      <c r="AX1095" s="98">
        <f t="shared" ca="1" si="2666"/>
        <v>0</v>
      </c>
      <c r="AY1095" s="98">
        <f t="shared" ca="1" si="2666"/>
        <v>0</v>
      </c>
      <c r="AZ1095" s="98">
        <f t="shared" ca="1" si="2666"/>
        <v>0</v>
      </c>
      <c r="BA1095" s="98">
        <f t="shared" ca="1" si="2666"/>
        <v>0</v>
      </c>
      <c r="BB1095" s="98">
        <f t="shared" ca="1" si="2666"/>
        <v>0</v>
      </c>
      <c r="BC1095" s="98">
        <f t="shared" ca="1" si="2666"/>
        <v>0</v>
      </c>
      <c r="BD1095" s="98">
        <f t="shared" ca="1" si="2666"/>
        <v>0</v>
      </c>
      <c r="BE1095" s="98">
        <f t="shared" ca="1" si="2666"/>
        <v>0</v>
      </c>
      <c r="BF1095" s="98">
        <f t="shared" ca="1" si="2666"/>
        <v>0</v>
      </c>
      <c r="BG1095" s="98">
        <f t="shared" ca="1" si="2666"/>
        <v>0</v>
      </c>
      <c r="BH1095" s="98">
        <f t="shared" ca="1" si="2666"/>
        <v>0</v>
      </c>
      <c r="BI1095" s="98">
        <f t="shared" ca="1" si="2666"/>
        <v>0</v>
      </c>
      <c r="BJ1095" s="98">
        <f t="shared" ca="1" si="2666"/>
        <v>0</v>
      </c>
      <c r="BK1095" s="98">
        <f t="shared" ca="1" si="2666"/>
        <v>0</v>
      </c>
      <c r="BL1095" s="98">
        <f t="shared" ca="1" si="2666"/>
        <v>0</v>
      </c>
      <c r="BM1095" s="98">
        <f t="shared" ca="1" si="2666"/>
        <v>0</v>
      </c>
      <c r="BN1095" s="98">
        <f t="shared" ca="1" si="2666"/>
        <v>0</v>
      </c>
      <c r="BO1095" s="98">
        <f t="shared" ca="1" si="2666"/>
        <v>0</v>
      </c>
      <c r="BP1095" s="98">
        <f t="shared" ca="1" si="2666"/>
        <v>0</v>
      </c>
      <c r="BQ1095" s="98">
        <f t="shared" ca="1" si="2666"/>
        <v>0</v>
      </c>
      <c r="BR1095" s="98">
        <f t="shared" ca="1" si="2666"/>
        <v>0</v>
      </c>
      <c r="BS1095" s="98">
        <f t="shared" ca="1" si="2666"/>
        <v>0</v>
      </c>
      <c r="BT1095" s="98">
        <f t="shared" ca="1" si="2666"/>
        <v>0</v>
      </c>
      <c r="BU1095" s="98">
        <f t="shared" ca="1" si="2666"/>
        <v>0</v>
      </c>
      <c r="BV1095" s="98">
        <f t="shared" ref="BV1095:DA1095" ca="1" si="2667">(BV1090 &gt; 0) * BV$1090 * BV1025</f>
        <v>0</v>
      </c>
      <c r="BW1095" s="98">
        <f t="shared" ca="1" si="2667"/>
        <v>0</v>
      </c>
      <c r="BX1095" s="98">
        <f t="shared" ca="1" si="2667"/>
        <v>0</v>
      </c>
      <c r="BY1095" s="98">
        <f t="shared" ca="1" si="2667"/>
        <v>0</v>
      </c>
      <c r="BZ1095" s="98">
        <f t="shared" ca="1" si="2667"/>
        <v>0</v>
      </c>
      <c r="CA1095" s="98">
        <f t="shared" ca="1" si="2667"/>
        <v>0</v>
      </c>
      <c r="CB1095" s="98">
        <f t="shared" ca="1" si="2667"/>
        <v>0</v>
      </c>
      <c r="CC1095" s="98">
        <f t="shared" ca="1" si="2667"/>
        <v>0</v>
      </c>
      <c r="CD1095" s="98">
        <f t="shared" ca="1" si="2667"/>
        <v>0</v>
      </c>
      <c r="CE1095" s="98">
        <f t="shared" ca="1" si="2667"/>
        <v>0</v>
      </c>
      <c r="CF1095" s="98">
        <f t="shared" ca="1" si="2667"/>
        <v>0</v>
      </c>
      <c r="CG1095" s="98">
        <f t="shared" ca="1" si="2667"/>
        <v>0</v>
      </c>
      <c r="CH1095" s="98">
        <f t="shared" ca="1" si="2667"/>
        <v>0</v>
      </c>
      <c r="CI1095" s="98">
        <f t="shared" ca="1" si="2667"/>
        <v>0</v>
      </c>
      <c r="CJ1095" s="98">
        <f t="shared" ca="1" si="2667"/>
        <v>0</v>
      </c>
      <c r="CK1095" s="98">
        <f t="shared" ca="1" si="2667"/>
        <v>0</v>
      </c>
      <c r="CL1095" s="98">
        <f t="shared" ca="1" si="2667"/>
        <v>0</v>
      </c>
      <c r="CM1095" s="98">
        <f t="shared" ca="1" si="2667"/>
        <v>0</v>
      </c>
      <c r="CN1095" s="98">
        <f t="shared" ca="1" si="2667"/>
        <v>0</v>
      </c>
      <c r="CO1095" s="98">
        <f t="shared" ca="1" si="2667"/>
        <v>0</v>
      </c>
      <c r="CP1095" s="98">
        <f t="shared" ca="1" si="2667"/>
        <v>0</v>
      </c>
      <c r="CQ1095" s="98">
        <f t="shared" ca="1" si="2667"/>
        <v>0</v>
      </c>
      <c r="CR1095" s="98">
        <f t="shared" ca="1" si="2667"/>
        <v>0</v>
      </c>
      <c r="CS1095" s="98">
        <f t="shared" ca="1" si="2667"/>
        <v>0</v>
      </c>
      <c r="CT1095" s="98">
        <f t="shared" ca="1" si="2667"/>
        <v>0</v>
      </c>
      <c r="CU1095" s="98">
        <f t="shared" ca="1" si="2667"/>
        <v>0</v>
      </c>
      <c r="CV1095" s="98">
        <f t="shared" ca="1" si="2667"/>
        <v>0</v>
      </c>
      <c r="CW1095" s="98">
        <f t="shared" ca="1" si="2667"/>
        <v>0</v>
      </c>
      <c r="CX1095" s="98">
        <f t="shared" ca="1" si="2667"/>
        <v>0</v>
      </c>
      <c r="CY1095" s="98">
        <f t="shared" ca="1" si="2667"/>
        <v>0</v>
      </c>
      <c r="CZ1095" s="98">
        <f t="shared" ca="1" si="2667"/>
        <v>0</v>
      </c>
      <c r="DA1095" s="98">
        <f t="shared" ca="1" si="2667"/>
        <v>0</v>
      </c>
      <c r="DB1095" s="98">
        <f t="shared" ref="DB1095:EG1095" ca="1" si="2668">(DB1090 &gt; 0) * DB$1090 * DB1025</f>
        <v>0</v>
      </c>
      <c r="DC1095" s="98">
        <f t="shared" ca="1" si="2668"/>
        <v>0</v>
      </c>
      <c r="DD1095" s="98">
        <f t="shared" ca="1" si="2668"/>
        <v>0</v>
      </c>
      <c r="DE1095" s="98">
        <f t="shared" ca="1" si="2668"/>
        <v>0</v>
      </c>
      <c r="DF1095" s="98">
        <f t="shared" ca="1" si="2668"/>
        <v>0</v>
      </c>
      <c r="DG1095" s="98">
        <f t="shared" ca="1" si="2668"/>
        <v>0</v>
      </c>
      <c r="DH1095" s="98">
        <f t="shared" ca="1" si="2668"/>
        <v>0</v>
      </c>
      <c r="DI1095" s="98">
        <f t="shared" ca="1" si="2668"/>
        <v>0</v>
      </c>
      <c r="DJ1095" s="98">
        <f t="shared" ca="1" si="2668"/>
        <v>0</v>
      </c>
      <c r="DK1095" s="98">
        <f t="shared" ca="1" si="2668"/>
        <v>0</v>
      </c>
      <c r="DL1095" s="98">
        <f t="shared" ca="1" si="2668"/>
        <v>0</v>
      </c>
      <c r="DM1095" s="98">
        <f t="shared" ca="1" si="2668"/>
        <v>0</v>
      </c>
      <c r="DN1095" s="98">
        <f t="shared" ca="1" si="2668"/>
        <v>0</v>
      </c>
      <c r="DO1095" s="98">
        <f t="shared" ca="1" si="2668"/>
        <v>0</v>
      </c>
      <c r="DP1095" s="98">
        <f t="shared" ca="1" si="2668"/>
        <v>0</v>
      </c>
      <c r="DQ1095" s="98">
        <f t="shared" ca="1" si="2668"/>
        <v>0</v>
      </c>
      <c r="DR1095" s="98">
        <f t="shared" ca="1" si="2668"/>
        <v>0</v>
      </c>
      <c r="DS1095" s="98">
        <f t="shared" ca="1" si="2668"/>
        <v>0</v>
      </c>
      <c r="DT1095" s="98">
        <f t="shared" ca="1" si="2668"/>
        <v>0</v>
      </c>
      <c r="DU1095" s="98">
        <f t="shared" ca="1" si="2668"/>
        <v>0</v>
      </c>
      <c r="DV1095" s="98">
        <f t="shared" ca="1" si="2668"/>
        <v>0</v>
      </c>
      <c r="DW1095" s="98">
        <f t="shared" ca="1" si="2668"/>
        <v>0</v>
      </c>
      <c r="DX1095" s="98">
        <f t="shared" ca="1" si="2668"/>
        <v>0</v>
      </c>
      <c r="DY1095" s="98">
        <f t="shared" ca="1" si="2668"/>
        <v>0</v>
      </c>
      <c r="DZ1095" s="98">
        <f t="shared" ca="1" si="2668"/>
        <v>0</v>
      </c>
      <c r="EA1095" s="98">
        <f t="shared" ca="1" si="2668"/>
        <v>0</v>
      </c>
      <c r="EB1095" s="98">
        <f t="shared" ca="1" si="2668"/>
        <v>0</v>
      </c>
      <c r="EC1095" s="98">
        <f t="shared" ca="1" si="2668"/>
        <v>0</v>
      </c>
      <c r="ED1095" s="98">
        <f t="shared" ca="1" si="2668"/>
        <v>0</v>
      </c>
      <c r="EE1095" s="98">
        <f t="shared" ca="1" si="2668"/>
        <v>0</v>
      </c>
      <c r="EF1095" s="98">
        <f t="shared" ca="1" si="2668"/>
        <v>0</v>
      </c>
      <c r="EG1095" s="98">
        <f t="shared" ca="1" si="2668"/>
        <v>0</v>
      </c>
      <c r="EH1095" s="98">
        <f t="shared" ref="EH1095:FR1095" ca="1" si="2669">(EH1090 &gt; 0) * EH$1090 * EH1025</f>
        <v>0</v>
      </c>
      <c r="EI1095" s="98">
        <f t="shared" ca="1" si="2669"/>
        <v>0</v>
      </c>
      <c r="EJ1095" s="98">
        <f t="shared" ca="1" si="2669"/>
        <v>0</v>
      </c>
      <c r="EK1095" s="98">
        <f t="shared" ca="1" si="2669"/>
        <v>0</v>
      </c>
      <c r="EL1095" s="98">
        <f t="shared" ca="1" si="2669"/>
        <v>0</v>
      </c>
      <c r="EM1095" s="98">
        <f t="shared" ca="1" si="2669"/>
        <v>0</v>
      </c>
      <c r="EN1095" s="98">
        <f t="shared" ca="1" si="2669"/>
        <v>0</v>
      </c>
      <c r="EO1095" s="98">
        <f t="shared" ca="1" si="2669"/>
        <v>0</v>
      </c>
      <c r="EP1095" s="98">
        <f t="shared" ca="1" si="2669"/>
        <v>0</v>
      </c>
      <c r="EQ1095" s="98">
        <f t="shared" ca="1" si="2669"/>
        <v>0</v>
      </c>
      <c r="ER1095" s="98">
        <f t="shared" ca="1" si="2669"/>
        <v>0</v>
      </c>
      <c r="ES1095" s="98">
        <f t="shared" ca="1" si="2669"/>
        <v>0</v>
      </c>
      <c r="ET1095" s="98">
        <f t="shared" ca="1" si="2669"/>
        <v>0</v>
      </c>
      <c r="EU1095" s="98">
        <f t="shared" ca="1" si="2669"/>
        <v>0</v>
      </c>
      <c r="EV1095" s="98">
        <f t="shared" ca="1" si="2669"/>
        <v>0</v>
      </c>
      <c r="EW1095" s="98">
        <f t="shared" ca="1" si="2669"/>
        <v>0</v>
      </c>
      <c r="EX1095" s="98">
        <f t="shared" ca="1" si="2669"/>
        <v>0</v>
      </c>
      <c r="EY1095" s="98">
        <f t="shared" ca="1" si="2669"/>
        <v>0</v>
      </c>
      <c r="EZ1095" s="98">
        <f t="shared" ca="1" si="2669"/>
        <v>0</v>
      </c>
      <c r="FA1095" s="98">
        <f t="shared" ca="1" si="2669"/>
        <v>0</v>
      </c>
      <c r="FB1095" s="98">
        <f t="shared" ca="1" si="2669"/>
        <v>0</v>
      </c>
      <c r="FC1095" s="98">
        <f t="shared" ca="1" si="2669"/>
        <v>0</v>
      </c>
      <c r="FD1095" s="98">
        <f t="shared" ca="1" si="2669"/>
        <v>0</v>
      </c>
      <c r="FE1095" s="98">
        <f t="shared" ca="1" si="2669"/>
        <v>0</v>
      </c>
      <c r="FF1095" s="98">
        <f t="shared" ca="1" si="2669"/>
        <v>0</v>
      </c>
      <c r="FG1095" s="98">
        <f t="shared" ca="1" si="2669"/>
        <v>0</v>
      </c>
      <c r="FH1095" s="98">
        <f t="shared" ca="1" si="2669"/>
        <v>0</v>
      </c>
      <c r="FI1095" s="98">
        <f t="shared" ca="1" si="2669"/>
        <v>0</v>
      </c>
      <c r="FJ1095" s="98">
        <f t="shared" ca="1" si="2669"/>
        <v>0</v>
      </c>
      <c r="FK1095" s="98">
        <f t="shared" ca="1" si="2669"/>
        <v>0</v>
      </c>
      <c r="FL1095" s="98">
        <f t="shared" ca="1" si="2669"/>
        <v>0</v>
      </c>
      <c r="FM1095" s="98">
        <f t="shared" ca="1" si="2669"/>
        <v>0</v>
      </c>
      <c r="FN1095" s="98">
        <f t="shared" ca="1" si="2669"/>
        <v>0</v>
      </c>
      <c r="FO1095" s="98">
        <f t="shared" ca="1" si="2669"/>
        <v>0</v>
      </c>
      <c r="FP1095" s="98">
        <f t="shared" ca="1" si="2669"/>
        <v>0</v>
      </c>
      <c r="FQ1095" s="98">
        <f t="shared" ca="1" si="2669"/>
        <v>0</v>
      </c>
      <c r="FR1095" s="98">
        <f t="shared" ca="1" si="2669"/>
        <v>0</v>
      </c>
    </row>
    <row r="1096" spans="3:174">
      <c r="C1096" t="s">
        <v>581</v>
      </c>
      <c r="D1096" s="213" t="s">
        <v>974</v>
      </c>
      <c r="I1096" s="168">
        <f ca="1">SUM(J1096:FR1096)</f>
        <v>0</v>
      </c>
      <c r="J1096" s="18">
        <f t="shared" ref="J1096:AO1096" ca="1" si="2670">(J$1090 &gt; 0) * J$1090 * J1026</f>
        <v>0</v>
      </c>
      <c r="K1096" s="18">
        <f t="shared" ca="1" si="2670"/>
        <v>0</v>
      </c>
      <c r="L1096" s="18">
        <f t="shared" ca="1" si="2670"/>
        <v>0</v>
      </c>
      <c r="M1096" s="18">
        <f t="shared" ca="1" si="2670"/>
        <v>0</v>
      </c>
      <c r="N1096" s="18">
        <f t="shared" ca="1" si="2670"/>
        <v>0</v>
      </c>
      <c r="O1096" s="18">
        <f t="shared" ca="1" si="2670"/>
        <v>0</v>
      </c>
      <c r="P1096" s="18">
        <f t="shared" ca="1" si="2670"/>
        <v>0</v>
      </c>
      <c r="Q1096" s="18">
        <f t="shared" ca="1" si="2670"/>
        <v>0</v>
      </c>
      <c r="R1096" s="18">
        <f t="shared" ca="1" si="2670"/>
        <v>0</v>
      </c>
      <c r="S1096" s="18">
        <f t="shared" ca="1" si="2670"/>
        <v>0</v>
      </c>
      <c r="T1096" s="18">
        <f t="shared" ca="1" si="2670"/>
        <v>0</v>
      </c>
      <c r="U1096" s="18">
        <f t="shared" ca="1" si="2670"/>
        <v>0</v>
      </c>
      <c r="V1096" s="18">
        <f t="shared" ca="1" si="2670"/>
        <v>0</v>
      </c>
      <c r="W1096" s="18">
        <f t="shared" ca="1" si="2670"/>
        <v>0</v>
      </c>
      <c r="X1096" s="18">
        <f t="shared" ca="1" si="2670"/>
        <v>0</v>
      </c>
      <c r="Y1096" s="18">
        <f t="shared" ca="1" si="2670"/>
        <v>0</v>
      </c>
      <c r="Z1096" s="18">
        <f t="shared" ca="1" si="2670"/>
        <v>0</v>
      </c>
      <c r="AA1096" s="18">
        <f t="shared" ca="1" si="2670"/>
        <v>0</v>
      </c>
      <c r="AB1096" s="18">
        <f t="shared" ca="1" si="2670"/>
        <v>0</v>
      </c>
      <c r="AC1096" s="18">
        <f t="shared" ca="1" si="2670"/>
        <v>0</v>
      </c>
      <c r="AD1096" s="18">
        <f t="shared" ca="1" si="2670"/>
        <v>0</v>
      </c>
      <c r="AE1096" s="18">
        <f t="shared" ca="1" si="2670"/>
        <v>0</v>
      </c>
      <c r="AF1096" s="18">
        <f t="shared" ca="1" si="2670"/>
        <v>0</v>
      </c>
      <c r="AG1096" s="18">
        <f t="shared" ca="1" si="2670"/>
        <v>0</v>
      </c>
      <c r="AH1096" s="18">
        <f t="shared" ca="1" si="2670"/>
        <v>0</v>
      </c>
      <c r="AI1096" s="18">
        <f t="shared" ca="1" si="2670"/>
        <v>0</v>
      </c>
      <c r="AJ1096" s="18">
        <f t="shared" ca="1" si="2670"/>
        <v>0</v>
      </c>
      <c r="AK1096" s="18">
        <f t="shared" ca="1" si="2670"/>
        <v>0</v>
      </c>
      <c r="AL1096" s="18">
        <f t="shared" ca="1" si="2670"/>
        <v>0</v>
      </c>
      <c r="AM1096" s="18">
        <f t="shared" ca="1" si="2670"/>
        <v>0</v>
      </c>
      <c r="AN1096" s="18">
        <f t="shared" ca="1" si="2670"/>
        <v>0</v>
      </c>
      <c r="AO1096" s="18">
        <f t="shared" ca="1" si="2670"/>
        <v>0</v>
      </c>
      <c r="AP1096" s="18">
        <f t="shared" ref="AP1096:BU1096" ca="1" si="2671">(AP$1090 &gt; 0) * AP$1090 * AP1026</f>
        <v>0</v>
      </c>
      <c r="AQ1096" s="18">
        <f t="shared" ca="1" si="2671"/>
        <v>0</v>
      </c>
      <c r="AR1096" s="18">
        <f t="shared" ca="1" si="2671"/>
        <v>0</v>
      </c>
      <c r="AS1096" s="18">
        <f t="shared" ca="1" si="2671"/>
        <v>0</v>
      </c>
      <c r="AT1096" s="18">
        <f t="shared" ca="1" si="2671"/>
        <v>0</v>
      </c>
      <c r="AU1096" s="18">
        <f t="shared" ca="1" si="2671"/>
        <v>0</v>
      </c>
      <c r="AV1096" s="18">
        <f t="shared" ca="1" si="2671"/>
        <v>0</v>
      </c>
      <c r="AW1096" s="18">
        <f t="shared" ca="1" si="2671"/>
        <v>0</v>
      </c>
      <c r="AX1096" s="18">
        <f t="shared" ca="1" si="2671"/>
        <v>0</v>
      </c>
      <c r="AY1096" s="18">
        <f t="shared" ca="1" si="2671"/>
        <v>0</v>
      </c>
      <c r="AZ1096" s="18">
        <f t="shared" ca="1" si="2671"/>
        <v>0</v>
      </c>
      <c r="BA1096" s="18">
        <f t="shared" ca="1" si="2671"/>
        <v>0</v>
      </c>
      <c r="BB1096" s="18">
        <f t="shared" ca="1" si="2671"/>
        <v>0</v>
      </c>
      <c r="BC1096" s="18">
        <f t="shared" ca="1" si="2671"/>
        <v>0</v>
      </c>
      <c r="BD1096" s="18">
        <f t="shared" ca="1" si="2671"/>
        <v>0</v>
      </c>
      <c r="BE1096" s="18">
        <f t="shared" ca="1" si="2671"/>
        <v>0</v>
      </c>
      <c r="BF1096" s="18">
        <f t="shared" ca="1" si="2671"/>
        <v>0</v>
      </c>
      <c r="BG1096" s="18">
        <f t="shared" ca="1" si="2671"/>
        <v>0</v>
      </c>
      <c r="BH1096" s="18">
        <f t="shared" ca="1" si="2671"/>
        <v>0</v>
      </c>
      <c r="BI1096" s="18">
        <f t="shared" ca="1" si="2671"/>
        <v>0</v>
      </c>
      <c r="BJ1096" s="18">
        <f t="shared" ca="1" si="2671"/>
        <v>0</v>
      </c>
      <c r="BK1096" s="18">
        <f t="shared" ca="1" si="2671"/>
        <v>0</v>
      </c>
      <c r="BL1096" s="18">
        <f t="shared" ca="1" si="2671"/>
        <v>0</v>
      </c>
      <c r="BM1096" s="18">
        <f t="shared" ca="1" si="2671"/>
        <v>0</v>
      </c>
      <c r="BN1096" s="18">
        <f t="shared" ca="1" si="2671"/>
        <v>0</v>
      </c>
      <c r="BO1096" s="18">
        <f t="shared" ca="1" si="2671"/>
        <v>0</v>
      </c>
      <c r="BP1096" s="18">
        <f t="shared" ca="1" si="2671"/>
        <v>0</v>
      </c>
      <c r="BQ1096" s="18">
        <f t="shared" ca="1" si="2671"/>
        <v>0</v>
      </c>
      <c r="BR1096" s="18">
        <f t="shared" ca="1" si="2671"/>
        <v>0</v>
      </c>
      <c r="BS1096" s="18">
        <f t="shared" ca="1" si="2671"/>
        <v>0</v>
      </c>
      <c r="BT1096" s="18">
        <f t="shared" ca="1" si="2671"/>
        <v>0</v>
      </c>
      <c r="BU1096" s="18">
        <f t="shared" ca="1" si="2671"/>
        <v>0</v>
      </c>
      <c r="BV1096" s="18">
        <f t="shared" ref="BV1096:DA1096" ca="1" si="2672">(BV$1090 &gt; 0) * BV$1090 * BV1026</f>
        <v>0</v>
      </c>
      <c r="BW1096" s="18">
        <f t="shared" ca="1" si="2672"/>
        <v>0</v>
      </c>
      <c r="BX1096" s="18">
        <f t="shared" ca="1" si="2672"/>
        <v>0</v>
      </c>
      <c r="BY1096" s="18">
        <f t="shared" ca="1" si="2672"/>
        <v>0</v>
      </c>
      <c r="BZ1096" s="18">
        <f t="shared" ca="1" si="2672"/>
        <v>0</v>
      </c>
      <c r="CA1096" s="18">
        <f t="shared" ca="1" si="2672"/>
        <v>0</v>
      </c>
      <c r="CB1096" s="18">
        <f t="shared" ca="1" si="2672"/>
        <v>0</v>
      </c>
      <c r="CC1096" s="18">
        <f t="shared" ca="1" si="2672"/>
        <v>0</v>
      </c>
      <c r="CD1096" s="18">
        <f t="shared" ca="1" si="2672"/>
        <v>0</v>
      </c>
      <c r="CE1096" s="18">
        <f t="shared" ca="1" si="2672"/>
        <v>0</v>
      </c>
      <c r="CF1096" s="18">
        <f t="shared" ca="1" si="2672"/>
        <v>0</v>
      </c>
      <c r="CG1096" s="18">
        <f t="shared" ca="1" si="2672"/>
        <v>0</v>
      </c>
      <c r="CH1096" s="18">
        <f t="shared" ca="1" si="2672"/>
        <v>0</v>
      </c>
      <c r="CI1096" s="18">
        <f t="shared" ca="1" si="2672"/>
        <v>0</v>
      </c>
      <c r="CJ1096" s="18">
        <f t="shared" ca="1" si="2672"/>
        <v>0</v>
      </c>
      <c r="CK1096" s="18">
        <f t="shared" ca="1" si="2672"/>
        <v>0</v>
      </c>
      <c r="CL1096" s="18">
        <f t="shared" ca="1" si="2672"/>
        <v>0</v>
      </c>
      <c r="CM1096" s="18">
        <f t="shared" ca="1" si="2672"/>
        <v>0</v>
      </c>
      <c r="CN1096" s="18">
        <f t="shared" ca="1" si="2672"/>
        <v>0</v>
      </c>
      <c r="CO1096" s="18">
        <f t="shared" ca="1" si="2672"/>
        <v>0</v>
      </c>
      <c r="CP1096" s="18">
        <f t="shared" ca="1" si="2672"/>
        <v>0</v>
      </c>
      <c r="CQ1096" s="18">
        <f t="shared" ca="1" si="2672"/>
        <v>0</v>
      </c>
      <c r="CR1096" s="18">
        <f t="shared" ca="1" si="2672"/>
        <v>0</v>
      </c>
      <c r="CS1096" s="18">
        <f t="shared" ca="1" si="2672"/>
        <v>0</v>
      </c>
      <c r="CT1096" s="18">
        <f t="shared" ca="1" si="2672"/>
        <v>0</v>
      </c>
      <c r="CU1096" s="18">
        <f t="shared" ca="1" si="2672"/>
        <v>0</v>
      </c>
      <c r="CV1096" s="18">
        <f t="shared" ca="1" si="2672"/>
        <v>0</v>
      </c>
      <c r="CW1096" s="18">
        <f t="shared" ca="1" si="2672"/>
        <v>0</v>
      </c>
      <c r="CX1096" s="18">
        <f t="shared" ca="1" si="2672"/>
        <v>0</v>
      </c>
      <c r="CY1096" s="18">
        <f t="shared" ca="1" si="2672"/>
        <v>0</v>
      </c>
      <c r="CZ1096" s="18">
        <f t="shared" ca="1" si="2672"/>
        <v>0</v>
      </c>
      <c r="DA1096" s="18">
        <f t="shared" ca="1" si="2672"/>
        <v>0</v>
      </c>
      <c r="DB1096" s="18">
        <f t="shared" ref="DB1096:EG1096" ca="1" si="2673">(DB$1090 &gt; 0) * DB$1090 * DB1026</f>
        <v>0</v>
      </c>
      <c r="DC1096" s="18">
        <f t="shared" ca="1" si="2673"/>
        <v>0</v>
      </c>
      <c r="DD1096" s="18">
        <f t="shared" ca="1" si="2673"/>
        <v>0</v>
      </c>
      <c r="DE1096" s="18">
        <f t="shared" ca="1" si="2673"/>
        <v>0</v>
      </c>
      <c r="DF1096" s="18">
        <f t="shared" ca="1" si="2673"/>
        <v>0</v>
      </c>
      <c r="DG1096" s="18">
        <f t="shared" ca="1" si="2673"/>
        <v>0</v>
      </c>
      <c r="DH1096" s="18">
        <f t="shared" ca="1" si="2673"/>
        <v>0</v>
      </c>
      <c r="DI1096" s="18">
        <f t="shared" ca="1" si="2673"/>
        <v>0</v>
      </c>
      <c r="DJ1096" s="18">
        <f t="shared" ca="1" si="2673"/>
        <v>0</v>
      </c>
      <c r="DK1096" s="18">
        <f t="shared" ca="1" si="2673"/>
        <v>0</v>
      </c>
      <c r="DL1096" s="18">
        <f t="shared" ca="1" si="2673"/>
        <v>0</v>
      </c>
      <c r="DM1096" s="18">
        <f t="shared" ca="1" si="2673"/>
        <v>0</v>
      </c>
      <c r="DN1096" s="18">
        <f t="shared" ca="1" si="2673"/>
        <v>0</v>
      </c>
      <c r="DO1096" s="18">
        <f t="shared" ca="1" si="2673"/>
        <v>0</v>
      </c>
      <c r="DP1096" s="18">
        <f t="shared" ca="1" si="2673"/>
        <v>0</v>
      </c>
      <c r="DQ1096" s="18">
        <f t="shared" ca="1" si="2673"/>
        <v>0</v>
      </c>
      <c r="DR1096" s="18">
        <f t="shared" ca="1" si="2673"/>
        <v>0</v>
      </c>
      <c r="DS1096" s="18">
        <f t="shared" ca="1" si="2673"/>
        <v>0</v>
      </c>
      <c r="DT1096" s="18">
        <f t="shared" ca="1" si="2673"/>
        <v>0</v>
      </c>
      <c r="DU1096" s="18">
        <f t="shared" ca="1" si="2673"/>
        <v>0</v>
      </c>
      <c r="DV1096" s="18">
        <f t="shared" ca="1" si="2673"/>
        <v>0</v>
      </c>
      <c r="DW1096" s="18">
        <f t="shared" ca="1" si="2673"/>
        <v>0</v>
      </c>
      <c r="DX1096" s="18">
        <f t="shared" ca="1" si="2673"/>
        <v>0</v>
      </c>
      <c r="DY1096" s="18">
        <f t="shared" ca="1" si="2673"/>
        <v>0</v>
      </c>
      <c r="DZ1096" s="18">
        <f t="shared" ca="1" si="2673"/>
        <v>0</v>
      </c>
      <c r="EA1096" s="18">
        <f t="shared" ca="1" si="2673"/>
        <v>0</v>
      </c>
      <c r="EB1096" s="18">
        <f t="shared" ca="1" si="2673"/>
        <v>0</v>
      </c>
      <c r="EC1096" s="18">
        <f t="shared" ca="1" si="2673"/>
        <v>0</v>
      </c>
      <c r="ED1096" s="18">
        <f t="shared" ca="1" si="2673"/>
        <v>0</v>
      </c>
      <c r="EE1096" s="18">
        <f t="shared" ca="1" si="2673"/>
        <v>0</v>
      </c>
      <c r="EF1096" s="18">
        <f t="shared" ca="1" si="2673"/>
        <v>0</v>
      </c>
      <c r="EG1096" s="18">
        <f t="shared" ca="1" si="2673"/>
        <v>0</v>
      </c>
      <c r="EH1096" s="18">
        <f t="shared" ref="EH1096:FR1096" ca="1" si="2674">(EH$1090 &gt; 0) * EH$1090 * EH1026</f>
        <v>0</v>
      </c>
      <c r="EI1096" s="18">
        <f t="shared" ca="1" si="2674"/>
        <v>0</v>
      </c>
      <c r="EJ1096" s="18">
        <f t="shared" ca="1" si="2674"/>
        <v>0</v>
      </c>
      <c r="EK1096" s="18">
        <f t="shared" ca="1" si="2674"/>
        <v>0</v>
      </c>
      <c r="EL1096" s="18">
        <f t="shared" ca="1" si="2674"/>
        <v>0</v>
      </c>
      <c r="EM1096" s="18">
        <f t="shared" ca="1" si="2674"/>
        <v>0</v>
      </c>
      <c r="EN1096" s="18">
        <f t="shared" ca="1" si="2674"/>
        <v>0</v>
      </c>
      <c r="EO1096" s="18">
        <f t="shared" ca="1" si="2674"/>
        <v>0</v>
      </c>
      <c r="EP1096" s="18">
        <f t="shared" ca="1" si="2674"/>
        <v>0</v>
      </c>
      <c r="EQ1096" s="18">
        <f t="shared" ca="1" si="2674"/>
        <v>0</v>
      </c>
      <c r="ER1096" s="18">
        <f t="shared" ca="1" si="2674"/>
        <v>0</v>
      </c>
      <c r="ES1096" s="18">
        <f t="shared" ca="1" si="2674"/>
        <v>0</v>
      </c>
      <c r="ET1096" s="18">
        <f t="shared" ca="1" si="2674"/>
        <v>0</v>
      </c>
      <c r="EU1096" s="18">
        <f t="shared" ca="1" si="2674"/>
        <v>0</v>
      </c>
      <c r="EV1096" s="18">
        <f t="shared" ca="1" si="2674"/>
        <v>0</v>
      </c>
      <c r="EW1096" s="18">
        <f t="shared" ca="1" si="2674"/>
        <v>0</v>
      </c>
      <c r="EX1096" s="18">
        <f t="shared" ca="1" si="2674"/>
        <v>0</v>
      </c>
      <c r="EY1096" s="18">
        <f t="shared" ca="1" si="2674"/>
        <v>0</v>
      </c>
      <c r="EZ1096" s="18">
        <f t="shared" ca="1" si="2674"/>
        <v>0</v>
      </c>
      <c r="FA1096" s="18">
        <f t="shared" ca="1" si="2674"/>
        <v>0</v>
      </c>
      <c r="FB1096" s="18">
        <f t="shared" ca="1" si="2674"/>
        <v>0</v>
      </c>
      <c r="FC1096" s="18">
        <f t="shared" ca="1" si="2674"/>
        <v>0</v>
      </c>
      <c r="FD1096" s="18">
        <f t="shared" ca="1" si="2674"/>
        <v>0</v>
      </c>
      <c r="FE1096" s="18">
        <f t="shared" ca="1" si="2674"/>
        <v>0</v>
      </c>
      <c r="FF1096" s="18">
        <f t="shared" ca="1" si="2674"/>
        <v>0</v>
      </c>
      <c r="FG1096" s="18">
        <f t="shared" ca="1" si="2674"/>
        <v>0</v>
      </c>
      <c r="FH1096" s="18">
        <f t="shared" ca="1" si="2674"/>
        <v>0</v>
      </c>
      <c r="FI1096" s="18">
        <f t="shared" ca="1" si="2674"/>
        <v>0</v>
      </c>
      <c r="FJ1096" s="18">
        <f t="shared" ca="1" si="2674"/>
        <v>0</v>
      </c>
      <c r="FK1096" s="18">
        <f t="shared" ca="1" si="2674"/>
        <v>0</v>
      </c>
      <c r="FL1096" s="18">
        <f t="shared" ca="1" si="2674"/>
        <v>0</v>
      </c>
      <c r="FM1096" s="18">
        <f t="shared" ca="1" si="2674"/>
        <v>0</v>
      </c>
      <c r="FN1096" s="18">
        <f t="shared" ca="1" si="2674"/>
        <v>0</v>
      </c>
      <c r="FO1096" s="18">
        <f t="shared" ca="1" si="2674"/>
        <v>0</v>
      </c>
      <c r="FP1096" s="18">
        <f t="shared" ca="1" si="2674"/>
        <v>0</v>
      </c>
      <c r="FQ1096" s="18">
        <f t="shared" ca="1" si="2674"/>
        <v>0</v>
      </c>
      <c r="FR1096" s="18">
        <f t="shared" ca="1" si="2674"/>
        <v>0</v>
      </c>
    </row>
    <row r="1097" spans="3:174">
      <c r="C1097" t="s">
        <v>557</v>
      </c>
      <c r="D1097" s="8" t="s">
        <v>974</v>
      </c>
      <c r="I1097" s="168">
        <f ca="1">SUM(J1097:FR1097)</f>
        <v>0</v>
      </c>
      <c r="J1097" s="18">
        <f ca="1">(J1090 &lt; 0) * MAX(J1090 + J1092, -J1094)</f>
        <v>0</v>
      </c>
      <c r="K1097" s="18">
        <f t="shared" ref="K1097:BV1097" ca="1" si="2675">(K1090 &lt; 0) * MAX(K1090 + K1092, -K1094)</f>
        <v>0</v>
      </c>
      <c r="L1097" s="18">
        <f t="shared" ca="1" si="2675"/>
        <v>0</v>
      </c>
      <c r="M1097" s="18">
        <f t="shared" ca="1" si="2675"/>
        <v>0</v>
      </c>
      <c r="N1097" s="18">
        <f t="shared" ca="1" si="2675"/>
        <v>0</v>
      </c>
      <c r="O1097" s="18">
        <f t="shared" ca="1" si="2675"/>
        <v>0</v>
      </c>
      <c r="P1097" s="18">
        <f t="shared" ca="1" si="2675"/>
        <v>0</v>
      </c>
      <c r="Q1097" s="18">
        <f t="shared" ca="1" si="2675"/>
        <v>0</v>
      </c>
      <c r="R1097" s="18">
        <f t="shared" ca="1" si="2675"/>
        <v>0</v>
      </c>
      <c r="S1097" s="18">
        <f t="shared" ca="1" si="2675"/>
        <v>0</v>
      </c>
      <c r="T1097" s="18">
        <f t="shared" ca="1" si="2675"/>
        <v>0</v>
      </c>
      <c r="U1097" s="18">
        <f t="shared" ca="1" si="2675"/>
        <v>0</v>
      </c>
      <c r="V1097" s="18">
        <f t="shared" ca="1" si="2675"/>
        <v>0</v>
      </c>
      <c r="W1097" s="18">
        <f t="shared" ca="1" si="2675"/>
        <v>0</v>
      </c>
      <c r="X1097" s="18">
        <f t="shared" ca="1" si="2675"/>
        <v>0</v>
      </c>
      <c r="Y1097" s="18">
        <f t="shared" ca="1" si="2675"/>
        <v>0</v>
      </c>
      <c r="Z1097" s="18">
        <f t="shared" ca="1" si="2675"/>
        <v>0</v>
      </c>
      <c r="AA1097" s="18">
        <f t="shared" ca="1" si="2675"/>
        <v>0</v>
      </c>
      <c r="AB1097" s="18">
        <f t="shared" ca="1" si="2675"/>
        <v>0</v>
      </c>
      <c r="AC1097" s="18">
        <f t="shared" ca="1" si="2675"/>
        <v>0</v>
      </c>
      <c r="AD1097" s="18">
        <f t="shared" ca="1" si="2675"/>
        <v>0</v>
      </c>
      <c r="AE1097" s="18">
        <f t="shared" ca="1" si="2675"/>
        <v>0</v>
      </c>
      <c r="AF1097" s="18">
        <f t="shared" ca="1" si="2675"/>
        <v>0</v>
      </c>
      <c r="AG1097" s="18">
        <f t="shared" ca="1" si="2675"/>
        <v>0</v>
      </c>
      <c r="AH1097" s="18">
        <f t="shared" ca="1" si="2675"/>
        <v>0</v>
      </c>
      <c r="AI1097" s="18">
        <f t="shared" ca="1" si="2675"/>
        <v>0</v>
      </c>
      <c r="AJ1097" s="18">
        <f t="shared" ca="1" si="2675"/>
        <v>0</v>
      </c>
      <c r="AK1097" s="18">
        <f t="shared" ca="1" si="2675"/>
        <v>0</v>
      </c>
      <c r="AL1097" s="18">
        <f t="shared" ca="1" si="2675"/>
        <v>0</v>
      </c>
      <c r="AM1097" s="18">
        <f t="shared" ca="1" si="2675"/>
        <v>0</v>
      </c>
      <c r="AN1097" s="18">
        <f t="shared" ca="1" si="2675"/>
        <v>0</v>
      </c>
      <c r="AO1097" s="18">
        <f t="shared" ca="1" si="2675"/>
        <v>0</v>
      </c>
      <c r="AP1097" s="18">
        <f t="shared" ca="1" si="2675"/>
        <v>0</v>
      </c>
      <c r="AQ1097" s="18">
        <f t="shared" ca="1" si="2675"/>
        <v>0</v>
      </c>
      <c r="AR1097" s="18">
        <f t="shared" ca="1" si="2675"/>
        <v>0</v>
      </c>
      <c r="AS1097" s="18">
        <f t="shared" ca="1" si="2675"/>
        <v>0</v>
      </c>
      <c r="AT1097" s="18">
        <f t="shared" ca="1" si="2675"/>
        <v>0</v>
      </c>
      <c r="AU1097" s="18">
        <f t="shared" ca="1" si="2675"/>
        <v>0</v>
      </c>
      <c r="AV1097" s="18">
        <f t="shared" ca="1" si="2675"/>
        <v>0</v>
      </c>
      <c r="AW1097" s="18">
        <f t="shared" ca="1" si="2675"/>
        <v>0</v>
      </c>
      <c r="AX1097" s="18">
        <f t="shared" ca="1" si="2675"/>
        <v>0</v>
      </c>
      <c r="AY1097" s="18">
        <f t="shared" ca="1" si="2675"/>
        <v>0</v>
      </c>
      <c r="AZ1097" s="18">
        <f t="shared" ca="1" si="2675"/>
        <v>0</v>
      </c>
      <c r="BA1097" s="18">
        <f t="shared" ca="1" si="2675"/>
        <v>0</v>
      </c>
      <c r="BB1097" s="18">
        <f t="shared" ca="1" si="2675"/>
        <v>0</v>
      </c>
      <c r="BC1097" s="18">
        <f t="shared" ca="1" si="2675"/>
        <v>0</v>
      </c>
      <c r="BD1097" s="18">
        <f t="shared" ca="1" si="2675"/>
        <v>0</v>
      </c>
      <c r="BE1097" s="18">
        <f t="shared" ca="1" si="2675"/>
        <v>0</v>
      </c>
      <c r="BF1097" s="18">
        <f t="shared" ca="1" si="2675"/>
        <v>0</v>
      </c>
      <c r="BG1097" s="18">
        <f t="shared" ca="1" si="2675"/>
        <v>0</v>
      </c>
      <c r="BH1097" s="18">
        <f t="shared" ca="1" si="2675"/>
        <v>0</v>
      </c>
      <c r="BI1097" s="18">
        <f t="shared" ca="1" si="2675"/>
        <v>0</v>
      </c>
      <c r="BJ1097" s="18">
        <f t="shared" ca="1" si="2675"/>
        <v>0</v>
      </c>
      <c r="BK1097" s="18">
        <f t="shared" ca="1" si="2675"/>
        <v>0</v>
      </c>
      <c r="BL1097" s="18">
        <f t="shared" ca="1" si="2675"/>
        <v>0</v>
      </c>
      <c r="BM1097" s="18">
        <f t="shared" ca="1" si="2675"/>
        <v>0</v>
      </c>
      <c r="BN1097" s="18">
        <f t="shared" ca="1" si="2675"/>
        <v>0</v>
      </c>
      <c r="BO1097" s="18">
        <f t="shared" ca="1" si="2675"/>
        <v>0</v>
      </c>
      <c r="BP1097" s="18">
        <f t="shared" ca="1" si="2675"/>
        <v>0</v>
      </c>
      <c r="BQ1097" s="18">
        <f t="shared" ca="1" si="2675"/>
        <v>0</v>
      </c>
      <c r="BR1097" s="18">
        <f t="shared" ca="1" si="2675"/>
        <v>0</v>
      </c>
      <c r="BS1097" s="18">
        <f t="shared" ca="1" si="2675"/>
        <v>0</v>
      </c>
      <c r="BT1097" s="18">
        <f t="shared" ca="1" si="2675"/>
        <v>0</v>
      </c>
      <c r="BU1097" s="18">
        <f t="shared" ca="1" si="2675"/>
        <v>0</v>
      </c>
      <c r="BV1097" s="18">
        <f t="shared" ca="1" si="2675"/>
        <v>0</v>
      </c>
      <c r="BW1097" s="18">
        <f t="shared" ref="BW1097:EH1097" ca="1" si="2676">(BW1090 &lt; 0) * MAX(BW1090 + BW1092, -BW1094)</f>
        <v>0</v>
      </c>
      <c r="BX1097" s="18">
        <f t="shared" ca="1" si="2676"/>
        <v>0</v>
      </c>
      <c r="BY1097" s="18">
        <f t="shared" ca="1" si="2676"/>
        <v>0</v>
      </c>
      <c r="BZ1097" s="18">
        <f t="shared" ca="1" si="2676"/>
        <v>0</v>
      </c>
      <c r="CA1097" s="18">
        <f t="shared" ca="1" si="2676"/>
        <v>0</v>
      </c>
      <c r="CB1097" s="18">
        <f t="shared" ca="1" si="2676"/>
        <v>0</v>
      </c>
      <c r="CC1097" s="18">
        <f t="shared" ca="1" si="2676"/>
        <v>0</v>
      </c>
      <c r="CD1097" s="18">
        <f t="shared" ca="1" si="2676"/>
        <v>0</v>
      </c>
      <c r="CE1097" s="18">
        <f t="shared" ca="1" si="2676"/>
        <v>0</v>
      </c>
      <c r="CF1097" s="18">
        <f t="shared" ca="1" si="2676"/>
        <v>0</v>
      </c>
      <c r="CG1097" s="18">
        <f t="shared" ca="1" si="2676"/>
        <v>0</v>
      </c>
      <c r="CH1097" s="18">
        <f t="shared" ca="1" si="2676"/>
        <v>0</v>
      </c>
      <c r="CI1097" s="18">
        <f t="shared" ca="1" si="2676"/>
        <v>0</v>
      </c>
      <c r="CJ1097" s="18">
        <f t="shared" ca="1" si="2676"/>
        <v>0</v>
      </c>
      <c r="CK1097" s="18">
        <f t="shared" ca="1" si="2676"/>
        <v>0</v>
      </c>
      <c r="CL1097" s="18">
        <f t="shared" ca="1" si="2676"/>
        <v>0</v>
      </c>
      <c r="CM1097" s="18">
        <f t="shared" ca="1" si="2676"/>
        <v>0</v>
      </c>
      <c r="CN1097" s="18">
        <f t="shared" ca="1" si="2676"/>
        <v>0</v>
      </c>
      <c r="CO1097" s="18">
        <f t="shared" ca="1" si="2676"/>
        <v>0</v>
      </c>
      <c r="CP1097" s="18">
        <f t="shared" ca="1" si="2676"/>
        <v>0</v>
      </c>
      <c r="CQ1097" s="18">
        <f t="shared" ca="1" si="2676"/>
        <v>0</v>
      </c>
      <c r="CR1097" s="18">
        <f t="shared" ca="1" si="2676"/>
        <v>0</v>
      </c>
      <c r="CS1097" s="18">
        <f t="shared" ca="1" si="2676"/>
        <v>0</v>
      </c>
      <c r="CT1097" s="18">
        <f t="shared" ca="1" si="2676"/>
        <v>0</v>
      </c>
      <c r="CU1097" s="18">
        <f t="shared" ca="1" si="2676"/>
        <v>0</v>
      </c>
      <c r="CV1097" s="18">
        <f t="shared" ca="1" si="2676"/>
        <v>0</v>
      </c>
      <c r="CW1097" s="18">
        <f t="shared" ca="1" si="2676"/>
        <v>0</v>
      </c>
      <c r="CX1097" s="18">
        <f t="shared" ca="1" si="2676"/>
        <v>0</v>
      </c>
      <c r="CY1097" s="18">
        <f t="shared" ca="1" si="2676"/>
        <v>0</v>
      </c>
      <c r="CZ1097" s="18">
        <f t="shared" ca="1" si="2676"/>
        <v>0</v>
      </c>
      <c r="DA1097" s="18">
        <f t="shared" ca="1" si="2676"/>
        <v>0</v>
      </c>
      <c r="DB1097" s="18">
        <f t="shared" ca="1" si="2676"/>
        <v>0</v>
      </c>
      <c r="DC1097" s="18">
        <f t="shared" ca="1" si="2676"/>
        <v>0</v>
      </c>
      <c r="DD1097" s="18">
        <f t="shared" ca="1" si="2676"/>
        <v>0</v>
      </c>
      <c r="DE1097" s="18">
        <f t="shared" ca="1" si="2676"/>
        <v>0</v>
      </c>
      <c r="DF1097" s="18">
        <f t="shared" ca="1" si="2676"/>
        <v>0</v>
      </c>
      <c r="DG1097" s="18">
        <f t="shared" ca="1" si="2676"/>
        <v>0</v>
      </c>
      <c r="DH1097" s="18">
        <f t="shared" ca="1" si="2676"/>
        <v>0</v>
      </c>
      <c r="DI1097" s="18">
        <f t="shared" ca="1" si="2676"/>
        <v>0</v>
      </c>
      <c r="DJ1097" s="18">
        <f t="shared" ca="1" si="2676"/>
        <v>0</v>
      </c>
      <c r="DK1097" s="18">
        <f t="shared" ca="1" si="2676"/>
        <v>0</v>
      </c>
      <c r="DL1097" s="18">
        <f t="shared" ca="1" si="2676"/>
        <v>0</v>
      </c>
      <c r="DM1097" s="18">
        <f t="shared" ca="1" si="2676"/>
        <v>0</v>
      </c>
      <c r="DN1097" s="18">
        <f t="shared" ca="1" si="2676"/>
        <v>0</v>
      </c>
      <c r="DO1097" s="18">
        <f t="shared" ca="1" si="2676"/>
        <v>0</v>
      </c>
      <c r="DP1097" s="18">
        <f t="shared" ca="1" si="2676"/>
        <v>0</v>
      </c>
      <c r="DQ1097" s="18">
        <f t="shared" ca="1" si="2676"/>
        <v>0</v>
      </c>
      <c r="DR1097" s="18">
        <f t="shared" ca="1" si="2676"/>
        <v>0</v>
      </c>
      <c r="DS1097" s="18">
        <f t="shared" ca="1" si="2676"/>
        <v>0</v>
      </c>
      <c r="DT1097" s="18">
        <f t="shared" ca="1" si="2676"/>
        <v>0</v>
      </c>
      <c r="DU1097" s="18">
        <f t="shared" ca="1" si="2676"/>
        <v>0</v>
      </c>
      <c r="DV1097" s="18">
        <f t="shared" ca="1" si="2676"/>
        <v>0</v>
      </c>
      <c r="DW1097" s="18">
        <f t="shared" ca="1" si="2676"/>
        <v>0</v>
      </c>
      <c r="DX1097" s="18">
        <f t="shared" ca="1" si="2676"/>
        <v>0</v>
      </c>
      <c r="DY1097" s="18">
        <f t="shared" ca="1" si="2676"/>
        <v>0</v>
      </c>
      <c r="DZ1097" s="18">
        <f t="shared" ca="1" si="2676"/>
        <v>0</v>
      </c>
      <c r="EA1097" s="18">
        <f t="shared" ca="1" si="2676"/>
        <v>0</v>
      </c>
      <c r="EB1097" s="18">
        <f t="shared" ca="1" si="2676"/>
        <v>0</v>
      </c>
      <c r="EC1097" s="18">
        <f t="shared" ca="1" si="2676"/>
        <v>0</v>
      </c>
      <c r="ED1097" s="18">
        <f t="shared" ca="1" si="2676"/>
        <v>0</v>
      </c>
      <c r="EE1097" s="18">
        <f t="shared" ca="1" si="2676"/>
        <v>0</v>
      </c>
      <c r="EF1097" s="18">
        <f t="shared" ca="1" si="2676"/>
        <v>0</v>
      </c>
      <c r="EG1097" s="18">
        <f t="shared" ca="1" si="2676"/>
        <v>0</v>
      </c>
      <c r="EH1097" s="18">
        <f t="shared" ca="1" si="2676"/>
        <v>0</v>
      </c>
      <c r="EI1097" s="18">
        <f t="shared" ref="EI1097:FR1097" ca="1" si="2677">(EI1090 &lt; 0) * MAX(EI1090 + EI1092, -EI1094)</f>
        <v>0</v>
      </c>
      <c r="EJ1097" s="18">
        <f t="shared" ca="1" si="2677"/>
        <v>0</v>
      </c>
      <c r="EK1097" s="18">
        <f t="shared" ca="1" si="2677"/>
        <v>0</v>
      </c>
      <c r="EL1097" s="18">
        <f t="shared" ca="1" si="2677"/>
        <v>0</v>
      </c>
      <c r="EM1097" s="18">
        <f t="shared" ca="1" si="2677"/>
        <v>0</v>
      </c>
      <c r="EN1097" s="18">
        <f t="shared" ca="1" si="2677"/>
        <v>0</v>
      </c>
      <c r="EO1097" s="18">
        <f t="shared" ca="1" si="2677"/>
        <v>0</v>
      </c>
      <c r="EP1097" s="18">
        <f t="shared" ca="1" si="2677"/>
        <v>0</v>
      </c>
      <c r="EQ1097" s="18">
        <f t="shared" ca="1" si="2677"/>
        <v>0</v>
      </c>
      <c r="ER1097" s="18">
        <f t="shared" ca="1" si="2677"/>
        <v>0</v>
      </c>
      <c r="ES1097" s="18">
        <f t="shared" ca="1" si="2677"/>
        <v>0</v>
      </c>
      <c r="ET1097" s="18">
        <f t="shared" ca="1" si="2677"/>
        <v>0</v>
      </c>
      <c r="EU1097" s="18">
        <f t="shared" ca="1" si="2677"/>
        <v>0</v>
      </c>
      <c r="EV1097" s="18">
        <f t="shared" ca="1" si="2677"/>
        <v>0</v>
      </c>
      <c r="EW1097" s="18">
        <f t="shared" ca="1" si="2677"/>
        <v>0</v>
      </c>
      <c r="EX1097" s="18">
        <f t="shared" ca="1" si="2677"/>
        <v>0</v>
      </c>
      <c r="EY1097" s="18">
        <f t="shared" ca="1" si="2677"/>
        <v>0</v>
      </c>
      <c r="EZ1097" s="18">
        <f t="shared" ca="1" si="2677"/>
        <v>0</v>
      </c>
      <c r="FA1097" s="18">
        <f t="shared" ca="1" si="2677"/>
        <v>0</v>
      </c>
      <c r="FB1097" s="18">
        <f t="shared" ca="1" si="2677"/>
        <v>0</v>
      </c>
      <c r="FC1097" s="18">
        <f t="shared" ca="1" si="2677"/>
        <v>0</v>
      </c>
      <c r="FD1097" s="18">
        <f t="shared" ca="1" si="2677"/>
        <v>0</v>
      </c>
      <c r="FE1097" s="18">
        <f t="shared" ca="1" si="2677"/>
        <v>0</v>
      </c>
      <c r="FF1097" s="18">
        <f t="shared" ca="1" si="2677"/>
        <v>0</v>
      </c>
      <c r="FG1097" s="18">
        <f t="shared" ca="1" si="2677"/>
        <v>0</v>
      </c>
      <c r="FH1097" s="18">
        <f t="shared" ca="1" si="2677"/>
        <v>0</v>
      </c>
      <c r="FI1097" s="18">
        <f t="shared" ca="1" si="2677"/>
        <v>0</v>
      </c>
      <c r="FJ1097" s="18">
        <f t="shared" ca="1" si="2677"/>
        <v>0</v>
      </c>
      <c r="FK1097" s="18">
        <f t="shared" ca="1" si="2677"/>
        <v>0</v>
      </c>
      <c r="FL1097" s="18">
        <f t="shared" ca="1" si="2677"/>
        <v>0</v>
      </c>
      <c r="FM1097" s="18">
        <f t="shared" ca="1" si="2677"/>
        <v>0</v>
      </c>
      <c r="FN1097" s="18">
        <f t="shared" ca="1" si="2677"/>
        <v>0</v>
      </c>
      <c r="FO1097" s="18">
        <f t="shared" ca="1" si="2677"/>
        <v>0</v>
      </c>
      <c r="FP1097" s="18">
        <f t="shared" ca="1" si="2677"/>
        <v>0</v>
      </c>
      <c r="FQ1097" s="18">
        <f t="shared" ca="1" si="2677"/>
        <v>0</v>
      </c>
      <c r="FR1097" s="18">
        <f t="shared" ca="1" si="2677"/>
        <v>0</v>
      </c>
    </row>
    <row r="1098" spans="3:174">
      <c r="C1098" s="97" t="s">
        <v>558</v>
      </c>
      <c r="D1098" s="213" t="s">
        <v>974</v>
      </c>
      <c r="I1098" s="172"/>
      <c r="J1098" s="98">
        <f t="shared" ref="J1098:BU1098" ca="1" si="2678">SUM(J1094:J1097)</f>
        <v>0</v>
      </c>
      <c r="K1098" s="98">
        <f t="shared" ca="1" si="2678"/>
        <v>0</v>
      </c>
      <c r="L1098" s="98">
        <f t="shared" ca="1" si="2678"/>
        <v>0</v>
      </c>
      <c r="M1098" s="98">
        <f t="shared" ca="1" si="2678"/>
        <v>0</v>
      </c>
      <c r="N1098" s="98">
        <f t="shared" ca="1" si="2678"/>
        <v>0</v>
      </c>
      <c r="O1098" s="98">
        <f t="shared" ca="1" si="2678"/>
        <v>0</v>
      </c>
      <c r="P1098" s="98">
        <f t="shared" ca="1" si="2678"/>
        <v>0</v>
      </c>
      <c r="Q1098" s="98">
        <f t="shared" ca="1" si="2678"/>
        <v>0</v>
      </c>
      <c r="R1098" s="98">
        <f t="shared" ca="1" si="2678"/>
        <v>0</v>
      </c>
      <c r="S1098" s="98">
        <f t="shared" ca="1" si="2678"/>
        <v>0</v>
      </c>
      <c r="T1098" s="98">
        <f t="shared" ca="1" si="2678"/>
        <v>0</v>
      </c>
      <c r="U1098" s="98">
        <f t="shared" ca="1" si="2678"/>
        <v>0</v>
      </c>
      <c r="V1098" s="98">
        <f t="shared" ca="1" si="2678"/>
        <v>0</v>
      </c>
      <c r="W1098" s="98">
        <f t="shared" ca="1" si="2678"/>
        <v>0</v>
      </c>
      <c r="X1098" s="98">
        <f t="shared" ca="1" si="2678"/>
        <v>0</v>
      </c>
      <c r="Y1098" s="98">
        <f t="shared" ca="1" si="2678"/>
        <v>0</v>
      </c>
      <c r="Z1098" s="98">
        <f t="shared" ca="1" si="2678"/>
        <v>0</v>
      </c>
      <c r="AA1098" s="98">
        <f t="shared" ca="1" si="2678"/>
        <v>0</v>
      </c>
      <c r="AB1098" s="98">
        <f t="shared" ca="1" si="2678"/>
        <v>0</v>
      </c>
      <c r="AC1098" s="98">
        <f t="shared" ca="1" si="2678"/>
        <v>0</v>
      </c>
      <c r="AD1098" s="98">
        <f t="shared" ca="1" si="2678"/>
        <v>0</v>
      </c>
      <c r="AE1098" s="98">
        <f t="shared" ca="1" si="2678"/>
        <v>0</v>
      </c>
      <c r="AF1098" s="98">
        <f t="shared" ca="1" si="2678"/>
        <v>0</v>
      </c>
      <c r="AG1098" s="98">
        <f t="shared" ca="1" si="2678"/>
        <v>0</v>
      </c>
      <c r="AH1098" s="98">
        <f t="shared" ca="1" si="2678"/>
        <v>0</v>
      </c>
      <c r="AI1098" s="98">
        <f t="shared" ca="1" si="2678"/>
        <v>0</v>
      </c>
      <c r="AJ1098" s="98">
        <f t="shared" ca="1" si="2678"/>
        <v>0</v>
      </c>
      <c r="AK1098" s="98">
        <f t="shared" ca="1" si="2678"/>
        <v>0</v>
      </c>
      <c r="AL1098" s="98">
        <f t="shared" ca="1" si="2678"/>
        <v>0</v>
      </c>
      <c r="AM1098" s="98">
        <f t="shared" ca="1" si="2678"/>
        <v>0</v>
      </c>
      <c r="AN1098" s="98">
        <f t="shared" ca="1" si="2678"/>
        <v>0</v>
      </c>
      <c r="AO1098" s="98">
        <f t="shared" ca="1" si="2678"/>
        <v>0</v>
      </c>
      <c r="AP1098" s="98">
        <f t="shared" ca="1" si="2678"/>
        <v>0</v>
      </c>
      <c r="AQ1098" s="98">
        <f t="shared" ca="1" si="2678"/>
        <v>0</v>
      </c>
      <c r="AR1098" s="98">
        <f t="shared" ca="1" si="2678"/>
        <v>0</v>
      </c>
      <c r="AS1098" s="98">
        <f t="shared" ca="1" si="2678"/>
        <v>0</v>
      </c>
      <c r="AT1098" s="98">
        <f t="shared" ca="1" si="2678"/>
        <v>0</v>
      </c>
      <c r="AU1098" s="98">
        <f t="shared" ca="1" si="2678"/>
        <v>0</v>
      </c>
      <c r="AV1098" s="98">
        <f t="shared" ca="1" si="2678"/>
        <v>0</v>
      </c>
      <c r="AW1098" s="98">
        <f t="shared" ca="1" si="2678"/>
        <v>0</v>
      </c>
      <c r="AX1098" s="98">
        <f t="shared" ca="1" si="2678"/>
        <v>0</v>
      </c>
      <c r="AY1098" s="98">
        <f t="shared" ca="1" si="2678"/>
        <v>0</v>
      </c>
      <c r="AZ1098" s="98">
        <f t="shared" ca="1" si="2678"/>
        <v>0</v>
      </c>
      <c r="BA1098" s="98">
        <f t="shared" ca="1" si="2678"/>
        <v>0</v>
      </c>
      <c r="BB1098" s="98">
        <f t="shared" ca="1" si="2678"/>
        <v>0</v>
      </c>
      <c r="BC1098" s="98">
        <f t="shared" ca="1" si="2678"/>
        <v>0</v>
      </c>
      <c r="BD1098" s="98">
        <f t="shared" ca="1" si="2678"/>
        <v>0</v>
      </c>
      <c r="BE1098" s="98">
        <f t="shared" ca="1" si="2678"/>
        <v>0</v>
      </c>
      <c r="BF1098" s="98">
        <f t="shared" ca="1" si="2678"/>
        <v>0</v>
      </c>
      <c r="BG1098" s="98">
        <f t="shared" ca="1" si="2678"/>
        <v>0</v>
      </c>
      <c r="BH1098" s="98">
        <f t="shared" ca="1" si="2678"/>
        <v>0</v>
      </c>
      <c r="BI1098" s="98">
        <f t="shared" ca="1" si="2678"/>
        <v>0</v>
      </c>
      <c r="BJ1098" s="98">
        <f t="shared" ca="1" si="2678"/>
        <v>0</v>
      </c>
      <c r="BK1098" s="98">
        <f t="shared" ca="1" si="2678"/>
        <v>0</v>
      </c>
      <c r="BL1098" s="98">
        <f t="shared" ca="1" si="2678"/>
        <v>0</v>
      </c>
      <c r="BM1098" s="98">
        <f t="shared" ca="1" si="2678"/>
        <v>0</v>
      </c>
      <c r="BN1098" s="98">
        <f t="shared" ca="1" si="2678"/>
        <v>0</v>
      </c>
      <c r="BO1098" s="98">
        <f t="shared" ca="1" si="2678"/>
        <v>0</v>
      </c>
      <c r="BP1098" s="98">
        <f t="shared" ca="1" si="2678"/>
        <v>0</v>
      </c>
      <c r="BQ1098" s="98">
        <f t="shared" ca="1" si="2678"/>
        <v>0</v>
      </c>
      <c r="BR1098" s="98">
        <f t="shared" ca="1" si="2678"/>
        <v>0</v>
      </c>
      <c r="BS1098" s="98">
        <f t="shared" ca="1" si="2678"/>
        <v>0</v>
      </c>
      <c r="BT1098" s="98">
        <f t="shared" ca="1" si="2678"/>
        <v>0</v>
      </c>
      <c r="BU1098" s="98">
        <f t="shared" ca="1" si="2678"/>
        <v>0</v>
      </c>
      <c r="BV1098" s="98">
        <f t="shared" ref="BV1098:EG1098" ca="1" si="2679">SUM(BV1094:BV1097)</f>
        <v>0</v>
      </c>
      <c r="BW1098" s="98">
        <f t="shared" ca="1" si="2679"/>
        <v>0</v>
      </c>
      <c r="BX1098" s="98">
        <f t="shared" ca="1" si="2679"/>
        <v>0</v>
      </c>
      <c r="BY1098" s="98">
        <f t="shared" ca="1" si="2679"/>
        <v>0</v>
      </c>
      <c r="BZ1098" s="98">
        <f t="shared" ca="1" si="2679"/>
        <v>0</v>
      </c>
      <c r="CA1098" s="98">
        <f t="shared" ca="1" si="2679"/>
        <v>0</v>
      </c>
      <c r="CB1098" s="98">
        <f t="shared" ca="1" si="2679"/>
        <v>0</v>
      </c>
      <c r="CC1098" s="98">
        <f t="shared" ca="1" si="2679"/>
        <v>0</v>
      </c>
      <c r="CD1098" s="98">
        <f t="shared" ca="1" si="2679"/>
        <v>0</v>
      </c>
      <c r="CE1098" s="98">
        <f t="shared" ca="1" si="2679"/>
        <v>0</v>
      </c>
      <c r="CF1098" s="98">
        <f t="shared" ca="1" si="2679"/>
        <v>0</v>
      </c>
      <c r="CG1098" s="98">
        <f t="shared" ca="1" si="2679"/>
        <v>0</v>
      </c>
      <c r="CH1098" s="98">
        <f t="shared" ca="1" si="2679"/>
        <v>0</v>
      </c>
      <c r="CI1098" s="98">
        <f t="shared" ca="1" si="2679"/>
        <v>0</v>
      </c>
      <c r="CJ1098" s="98">
        <f t="shared" ca="1" si="2679"/>
        <v>0</v>
      </c>
      <c r="CK1098" s="98">
        <f t="shared" ca="1" si="2679"/>
        <v>0</v>
      </c>
      <c r="CL1098" s="98">
        <f t="shared" ca="1" si="2679"/>
        <v>0</v>
      </c>
      <c r="CM1098" s="98">
        <f t="shared" ca="1" si="2679"/>
        <v>0</v>
      </c>
      <c r="CN1098" s="98">
        <f t="shared" ca="1" si="2679"/>
        <v>0</v>
      </c>
      <c r="CO1098" s="98">
        <f t="shared" ca="1" si="2679"/>
        <v>0</v>
      </c>
      <c r="CP1098" s="98">
        <f t="shared" ca="1" si="2679"/>
        <v>0</v>
      </c>
      <c r="CQ1098" s="98">
        <f t="shared" ca="1" si="2679"/>
        <v>0</v>
      </c>
      <c r="CR1098" s="98">
        <f t="shared" ca="1" si="2679"/>
        <v>0</v>
      </c>
      <c r="CS1098" s="98">
        <f t="shared" ca="1" si="2679"/>
        <v>0</v>
      </c>
      <c r="CT1098" s="98">
        <f t="shared" ca="1" si="2679"/>
        <v>0</v>
      </c>
      <c r="CU1098" s="98">
        <f t="shared" ca="1" si="2679"/>
        <v>0</v>
      </c>
      <c r="CV1098" s="98">
        <f t="shared" ca="1" si="2679"/>
        <v>0</v>
      </c>
      <c r="CW1098" s="98">
        <f t="shared" ca="1" si="2679"/>
        <v>0</v>
      </c>
      <c r="CX1098" s="98">
        <f t="shared" ca="1" si="2679"/>
        <v>0</v>
      </c>
      <c r="CY1098" s="98">
        <f t="shared" ca="1" si="2679"/>
        <v>0</v>
      </c>
      <c r="CZ1098" s="98">
        <f t="shared" ca="1" si="2679"/>
        <v>0</v>
      </c>
      <c r="DA1098" s="98">
        <f t="shared" ca="1" si="2679"/>
        <v>0</v>
      </c>
      <c r="DB1098" s="98">
        <f t="shared" ca="1" si="2679"/>
        <v>0</v>
      </c>
      <c r="DC1098" s="98">
        <f t="shared" ca="1" si="2679"/>
        <v>0</v>
      </c>
      <c r="DD1098" s="98">
        <f t="shared" ca="1" si="2679"/>
        <v>0</v>
      </c>
      <c r="DE1098" s="98">
        <f t="shared" ca="1" si="2679"/>
        <v>0</v>
      </c>
      <c r="DF1098" s="98">
        <f t="shared" ca="1" si="2679"/>
        <v>0</v>
      </c>
      <c r="DG1098" s="98">
        <f t="shared" ca="1" si="2679"/>
        <v>0</v>
      </c>
      <c r="DH1098" s="98">
        <f t="shared" ca="1" si="2679"/>
        <v>0</v>
      </c>
      <c r="DI1098" s="98">
        <f t="shared" ca="1" si="2679"/>
        <v>0</v>
      </c>
      <c r="DJ1098" s="98">
        <f t="shared" ca="1" si="2679"/>
        <v>0</v>
      </c>
      <c r="DK1098" s="98">
        <f t="shared" ca="1" si="2679"/>
        <v>0</v>
      </c>
      <c r="DL1098" s="98">
        <f t="shared" ca="1" si="2679"/>
        <v>0</v>
      </c>
      <c r="DM1098" s="98">
        <f t="shared" ca="1" si="2679"/>
        <v>0</v>
      </c>
      <c r="DN1098" s="98">
        <f t="shared" ca="1" si="2679"/>
        <v>0</v>
      </c>
      <c r="DO1098" s="98">
        <f t="shared" ca="1" si="2679"/>
        <v>0</v>
      </c>
      <c r="DP1098" s="98">
        <f t="shared" ca="1" si="2679"/>
        <v>0</v>
      </c>
      <c r="DQ1098" s="98">
        <f t="shared" ca="1" si="2679"/>
        <v>0</v>
      </c>
      <c r="DR1098" s="98">
        <f t="shared" ca="1" si="2679"/>
        <v>0</v>
      </c>
      <c r="DS1098" s="98">
        <f t="shared" ca="1" si="2679"/>
        <v>0</v>
      </c>
      <c r="DT1098" s="98">
        <f t="shared" ca="1" si="2679"/>
        <v>0</v>
      </c>
      <c r="DU1098" s="98">
        <f t="shared" ca="1" si="2679"/>
        <v>0</v>
      </c>
      <c r="DV1098" s="98">
        <f t="shared" ca="1" si="2679"/>
        <v>0</v>
      </c>
      <c r="DW1098" s="98">
        <f t="shared" ca="1" si="2679"/>
        <v>0</v>
      </c>
      <c r="DX1098" s="98">
        <f t="shared" ca="1" si="2679"/>
        <v>0</v>
      </c>
      <c r="DY1098" s="98">
        <f t="shared" ca="1" si="2679"/>
        <v>0</v>
      </c>
      <c r="DZ1098" s="98">
        <f t="shared" ca="1" si="2679"/>
        <v>0</v>
      </c>
      <c r="EA1098" s="98">
        <f t="shared" ca="1" si="2679"/>
        <v>0</v>
      </c>
      <c r="EB1098" s="98">
        <f t="shared" ca="1" si="2679"/>
        <v>0</v>
      </c>
      <c r="EC1098" s="98">
        <f t="shared" ca="1" si="2679"/>
        <v>0</v>
      </c>
      <c r="ED1098" s="98">
        <f t="shared" ca="1" si="2679"/>
        <v>0</v>
      </c>
      <c r="EE1098" s="98">
        <f t="shared" ca="1" si="2679"/>
        <v>0</v>
      </c>
      <c r="EF1098" s="98">
        <f t="shared" ca="1" si="2679"/>
        <v>0</v>
      </c>
      <c r="EG1098" s="98">
        <f t="shared" ca="1" si="2679"/>
        <v>0</v>
      </c>
      <c r="EH1098" s="98">
        <f t="shared" ref="EH1098:FR1098" ca="1" si="2680">SUM(EH1094:EH1097)</f>
        <v>0</v>
      </c>
      <c r="EI1098" s="98">
        <f t="shared" ca="1" si="2680"/>
        <v>0</v>
      </c>
      <c r="EJ1098" s="98">
        <f t="shared" ca="1" si="2680"/>
        <v>0</v>
      </c>
      <c r="EK1098" s="98">
        <f t="shared" ca="1" si="2680"/>
        <v>0</v>
      </c>
      <c r="EL1098" s="98">
        <f t="shared" ca="1" si="2680"/>
        <v>0</v>
      </c>
      <c r="EM1098" s="98">
        <f t="shared" ca="1" si="2680"/>
        <v>0</v>
      </c>
      <c r="EN1098" s="98">
        <f t="shared" ca="1" si="2680"/>
        <v>0</v>
      </c>
      <c r="EO1098" s="98">
        <f t="shared" ca="1" si="2680"/>
        <v>0</v>
      </c>
      <c r="EP1098" s="98">
        <f t="shared" ca="1" si="2680"/>
        <v>0</v>
      </c>
      <c r="EQ1098" s="98">
        <f t="shared" ca="1" si="2680"/>
        <v>0</v>
      </c>
      <c r="ER1098" s="98">
        <f t="shared" ca="1" si="2680"/>
        <v>0</v>
      </c>
      <c r="ES1098" s="98">
        <f t="shared" ca="1" si="2680"/>
        <v>0</v>
      </c>
      <c r="ET1098" s="98">
        <f t="shared" ca="1" si="2680"/>
        <v>0</v>
      </c>
      <c r="EU1098" s="98">
        <f t="shared" ca="1" si="2680"/>
        <v>0</v>
      </c>
      <c r="EV1098" s="98">
        <f t="shared" ca="1" si="2680"/>
        <v>0</v>
      </c>
      <c r="EW1098" s="98">
        <f t="shared" ca="1" si="2680"/>
        <v>0</v>
      </c>
      <c r="EX1098" s="98">
        <f t="shared" ca="1" si="2680"/>
        <v>0</v>
      </c>
      <c r="EY1098" s="98">
        <f t="shared" ca="1" si="2680"/>
        <v>0</v>
      </c>
      <c r="EZ1098" s="98">
        <f t="shared" ca="1" si="2680"/>
        <v>0</v>
      </c>
      <c r="FA1098" s="98">
        <f t="shared" ca="1" si="2680"/>
        <v>0</v>
      </c>
      <c r="FB1098" s="98">
        <f t="shared" ca="1" si="2680"/>
        <v>0</v>
      </c>
      <c r="FC1098" s="98">
        <f t="shared" ca="1" si="2680"/>
        <v>0</v>
      </c>
      <c r="FD1098" s="98">
        <f t="shared" ca="1" si="2680"/>
        <v>0</v>
      </c>
      <c r="FE1098" s="98">
        <f t="shared" ca="1" si="2680"/>
        <v>0</v>
      </c>
      <c r="FF1098" s="98">
        <f t="shared" ca="1" si="2680"/>
        <v>0</v>
      </c>
      <c r="FG1098" s="98">
        <f t="shared" ca="1" si="2680"/>
        <v>0</v>
      </c>
      <c r="FH1098" s="98">
        <f t="shared" ca="1" si="2680"/>
        <v>0</v>
      </c>
      <c r="FI1098" s="98">
        <f t="shared" ca="1" si="2680"/>
        <v>0</v>
      </c>
      <c r="FJ1098" s="98">
        <f t="shared" ca="1" si="2680"/>
        <v>0</v>
      </c>
      <c r="FK1098" s="98">
        <f t="shared" ca="1" si="2680"/>
        <v>0</v>
      </c>
      <c r="FL1098" s="98">
        <f t="shared" ca="1" si="2680"/>
        <v>0</v>
      </c>
      <c r="FM1098" s="98">
        <f t="shared" ca="1" si="2680"/>
        <v>0</v>
      </c>
      <c r="FN1098" s="98">
        <f t="shared" ca="1" si="2680"/>
        <v>0</v>
      </c>
      <c r="FO1098" s="98">
        <f t="shared" ca="1" si="2680"/>
        <v>0</v>
      </c>
      <c r="FP1098" s="98">
        <f t="shared" ca="1" si="2680"/>
        <v>0</v>
      </c>
      <c r="FQ1098" s="98">
        <f t="shared" ca="1" si="2680"/>
        <v>0</v>
      </c>
      <c r="FR1098" s="98">
        <f t="shared" ca="1" si="2680"/>
        <v>0</v>
      </c>
    </row>
    <row r="1099" spans="3:174">
      <c r="D1099" s="8"/>
    </row>
    <row r="1100" spans="3:174">
      <c r="C1100" t="s">
        <v>240</v>
      </c>
      <c r="D1100" s="8" t="s">
        <v>974</v>
      </c>
      <c r="E1100" s="265">
        <f>INDEX(Assumptions!$G624:$G624,MATCH($A$1,Model_Number,0))</f>
        <v>0</v>
      </c>
      <c r="I1100" s="168">
        <f ca="1">SUM(J1100:FR1100)</f>
        <v>0</v>
      </c>
      <c r="J1100" s="18">
        <f>J1094 * J$9 * $E1100</f>
        <v>0</v>
      </c>
      <c r="K1100" s="18">
        <f t="shared" ref="K1100:BV1100" ca="1" si="2681">K1094 * K$9 * $E1100</f>
        <v>0</v>
      </c>
      <c r="L1100" s="18">
        <f t="shared" ca="1" si="2681"/>
        <v>0</v>
      </c>
      <c r="M1100" s="18">
        <f t="shared" ca="1" si="2681"/>
        <v>0</v>
      </c>
      <c r="N1100" s="18">
        <f t="shared" ca="1" si="2681"/>
        <v>0</v>
      </c>
      <c r="O1100" s="18">
        <f t="shared" ca="1" si="2681"/>
        <v>0</v>
      </c>
      <c r="P1100" s="18">
        <f t="shared" ca="1" si="2681"/>
        <v>0</v>
      </c>
      <c r="Q1100" s="18">
        <f t="shared" ca="1" si="2681"/>
        <v>0</v>
      </c>
      <c r="R1100" s="18">
        <f t="shared" ca="1" si="2681"/>
        <v>0</v>
      </c>
      <c r="S1100" s="18">
        <f t="shared" ca="1" si="2681"/>
        <v>0</v>
      </c>
      <c r="T1100" s="18">
        <f t="shared" ca="1" si="2681"/>
        <v>0</v>
      </c>
      <c r="U1100" s="18">
        <f t="shared" ca="1" si="2681"/>
        <v>0</v>
      </c>
      <c r="V1100" s="18">
        <f t="shared" ca="1" si="2681"/>
        <v>0</v>
      </c>
      <c r="W1100" s="18">
        <f t="shared" ca="1" si="2681"/>
        <v>0</v>
      </c>
      <c r="X1100" s="18">
        <f t="shared" ca="1" si="2681"/>
        <v>0</v>
      </c>
      <c r="Y1100" s="18">
        <f t="shared" ca="1" si="2681"/>
        <v>0</v>
      </c>
      <c r="Z1100" s="18">
        <f t="shared" ca="1" si="2681"/>
        <v>0</v>
      </c>
      <c r="AA1100" s="18">
        <f t="shared" ca="1" si="2681"/>
        <v>0</v>
      </c>
      <c r="AB1100" s="18">
        <f t="shared" ca="1" si="2681"/>
        <v>0</v>
      </c>
      <c r="AC1100" s="18">
        <f t="shared" ca="1" si="2681"/>
        <v>0</v>
      </c>
      <c r="AD1100" s="18">
        <f t="shared" ca="1" si="2681"/>
        <v>0</v>
      </c>
      <c r="AE1100" s="18">
        <f t="shared" ca="1" si="2681"/>
        <v>0</v>
      </c>
      <c r="AF1100" s="18">
        <f t="shared" ca="1" si="2681"/>
        <v>0</v>
      </c>
      <c r="AG1100" s="18">
        <f t="shared" ca="1" si="2681"/>
        <v>0</v>
      </c>
      <c r="AH1100" s="18">
        <f t="shared" ca="1" si="2681"/>
        <v>0</v>
      </c>
      <c r="AI1100" s="18">
        <f t="shared" ca="1" si="2681"/>
        <v>0</v>
      </c>
      <c r="AJ1100" s="18">
        <f t="shared" ca="1" si="2681"/>
        <v>0</v>
      </c>
      <c r="AK1100" s="18">
        <f t="shared" ca="1" si="2681"/>
        <v>0</v>
      </c>
      <c r="AL1100" s="18">
        <f t="shared" ca="1" si="2681"/>
        <v>0</v>
      </c>
      <c r="AM1100" s="18">
        <f t="shared" ca="1" si="2681"/>
        <v>0</v>
      </c>
      <c r="AN1100" s="18">
        <f t="shared" ca="1" si="2681"/>
        <v>0</v>
      </c>
      <c r="AO1100" s="18">
        <f t="shared" ca="1" si="2681"/>
        <v>0</v>
      </c>
      <c r="AP1100" s="18">
        <f t="shared" ca="1" si="2681"/>
        <v>0</v>
      </c>
      <c r="AQ1100" s="18">
        <f t="shared" ca="1" si="2681"/>
        <v>0</v>
      </c>
      <c r="AR1100" s="18">
        <f t="shared" ca="1" si="2681"/>
        <v>0</v>
      </c>
      <c r="AS1100" s="18">
        <f t="shared" ca="1" si="2681"/>
        <v>0</v>
      </c>
      <c r="AT1100" s="18">
        <f t="shared" ca="1" si="2681"/>
        <v>0</v>
      </c>
      <c r="AU1100" s="18">
        <f t="shared" ca="1" si="2681"/>
        <v>0</v>
      </c>
      <c r="AV1100" s="18">
        <f t="shared" ca="1" si="2681"/>
        <v>0</v>
      </c>
      <c r="AW1100" s="18">
        <f t="shared" ca="1" si="2681"/>
        <v>0</v>
      </c>
      <c r="AX1100" s="18">
        <f t="shared" ca="1" si="2681"/>
        <v>0</v>
      </c>
      <c r="AY1100" s="18">
        <f t="shared" ca="1" si="2681"/>
        <v>0</v>
      </c>
      <c r="AZ1100" s="18">
        <f t="shared" ca="1" si="2681"/>
        <v>0</v>
      </c>
      <c r="BA1100" s="18">
        <f t="shared" ca="1" si="2681"/>
        <v>0</v>
      </c>
      <c r="BB1100" s="18">
        <f t="shared" ca="1" si="2681"/>
        <v>0</v>
      </c>
      <c r="BC1100" s="18">
        <f t="shared" ca="1" si="2681"/>
        <v>0</v>
      </c>
      <c r="BD1100" s="18">
        <f t="shared" ca="1" si="2681"/>
        <v>0</v>
      </c>
      <c r="BE1100" s="18">
        <f t="shared" ca="1" si="2681"/>
        <v>0</v>
      </c>
      <c r="BF1100" s="18">
        <f t="shared" ca="1" si="2681"/>
        <v>0</v>
      </c>
      <c r="BG1100" s="18">
        <f t="shared" ca="1" si="2681"/>
        <v>0</v>
      </c>
      <c r="BH1100" s="18">
        <f t="shared" ca="1" si="2681"/>
        <v>0</v>
      </c>
      <c r="BI1100" s="18">
        <f t="shared" ca="1" si="2681"/>
        <v>0</v>
      </c>
      <c r="BJ1100" s="18">
        <f t="shared" ca="1" si="2681"/>
        <v>0</v>
      </c>
      <c r="BK1100" s="18">
        <f t="shared" ca="1" si="2681"/>
        <v>0</v>
      </c>
      <c r="BL1100" s="18">
        <f t="shared" ca="1" si="2681"/>
        <v>0</v>
      </c>
      <c r="BM1100" s="18">
        <f t="shared" ca="1" si="2681"/>
        <v>0</v>
      </c>
      <c r="BN1100" s="18">
        <f t="shared" ca="1" si="2681"/>
        <v>0</v>
      </c>
      <c r="BO1100" s="18">
        <f t="shared" ca="1" si="2681"/>
        <v>0</v>
      </c>
      <c r="BP1100" s="18">
        <f t="shared" ca="1" si="2681"/>
        <v>0</v>
      </c>
      <c r="BQ1100" s="18">
        <f t="shared" ca="1" si="2681"/>
        <v>0</v>
      </c>
      <c r="BR1100" s="18">
        <f t="shared" ca="1" si="2681"/>
        <v>0</v>
      </c>
      <c r="BS1100" s="18">
        <f t="shared" ca="1" si="2681"/>
        <v>0</v>
      </c>
      <c r="BT1100" s="18">
        <f t="shared" ca="1" si="2681"/>
        <v>0</v>
      </c>
      <c r="BU1100" s="18">
        <f t="shared" ca="1" si="2681"/>
        <v>0</v>
      </c>
      <c r="BV1100" s="18">
        <f t="shared" ca="1" si="2681"/>
        <v>0</v>
      </c>
      <c r="BW1100" s="18">
        <f t="shared" ref="BW1100:EH1100" ca="1" si="2682">BW1094 * BW$9 * $E1100</f>
        <v>0</v>
      </c>
      <c r="BX1100" s="18">
        <f t="shared" ca="1" si="2682"/>
        <v>0</v>
      </c>
      <c r="BY1100" s="18">
        <f t="shared" ca="1" si="2682"/>
        <v>0</v>
      </c>
      <c r="BZ1100" s="18">
        <f t="shared" ca="1" si="2682"/>
        <v>0</v>
      </c>
      <c r="CA1100" s="18">
        <f t="shared" ca="1" si="2682"/>
        <v>0</v>
      </c>
      <c r="CB1100" s="18">
        <f t="shared" ca="1" si="2682"/>
        <v>0</v>
      </c>
      <c r="CC1100" s="18">
        <f t="shared" ca="1" si="2682"/>
        <v>0</v>
      </c>
      <c r="CD1100" s="18">
        <f t="shared" ca="1" si="2682"/>
        <v>0</v>
      </c>
      <c r="CE1100" s="18">
        <f t="shared" ca="1" si="2682"/>
        <v>0</v>
      </c>
      <c r="CF1100" s="18">
        <f t="shared" ca="1" si="2682"/>
        <v>0</v>
      </c>
      <c r="CG1100" s="18">
        <f t="shared" ca="1" si="2682"/>
        <v>0</v>
      </c>
      <c r="CH1100" s="18">
        <f t="shared" ca="1" si="2682"/>
        <v>0</v>
      </c>
      <c r="CI1100" s="18">
        <f t="shared" ca="1" si="2682"/>
        <v>0</v>
      </c>
      <c r="CJ1100" s="18">
        <f t="shared" ca="1" si="2682"/>
        <v>0</v>
      </c>
      <c r="CK1100" s="18">
        <f t="shared" ca="1" si="2682"/>
        <v>0</v>
      </c>
      <c r="CL1100" s="18">
        <f t="shared" ca="1" si="2682"/>
        <v>0</v>
      </c>
      <c r="CM1100" s="18">
        <f t="shared" ca="1" si="2682"/>
        <v>0</v>
      </c>
      <c r="CN1100" s="18">
        <f t="shared" ca="1" si="2682"/>
        <v>0</v>
      </c>
      <c r="CO1100" s="18">
        <f t="shared" ca="1" si="2682"/>
        <v>0</v>
      </c>
      <c r="CP1100" s="18">
        <f t="shared" ca="1" si="2682"/>
        <v>0</v>
      </c>
      <c r="CQ1100" s="18">
        <f t="shared" ca="1" si="2682"/>
        <v>0</v>
      </c>
      <c r="CR1100" s="18">
        <f t="shared" ca="1" si="2682"/>
        <v>0</v>
      </c>
      <c r="CS1100" s="18">
        <f t="shared" ca="1" si="2682"/>
        <v>0</v>
      </c>
      <c r="CT1100" s="18">
        <f t="shared" ca="1" si="2682"/>
        <v>0</v>
      </c>
      <c r="CU1100" s="18">
        <f t="shared" ca="1" si="2682"/>
        <v>0</v>
      </c>
      <c r="CV1100" s="18">
        <f t="shared" ca="1" si="2682"/>
        <v>0</v>
      </c>
      <c r="CW1100" s="18">
        <f t="shared" ca="1" si="2682"/>
        <v>0</v>
      </c>
      <c r="CX1100" s="18">
        <f t="shared" ca="1" si="2682"/>
        <v>0</v>
      </c>
      <c r="CY1100" s="18">
        <f t="shared" ca="1" si="2682"/>
        <v>0</v>
      </c>
      <c r="CZ1100" s="18">
        <f t="shared" ca="1" si="2682"/>
        <v>0</v>
      </c>
      <c r="DA1100" s="18">
        <f t="shared" ca="1" si="2682"/>
        <v>0</v>
      </c>
      <c r="DB1100" s="18">
        <f t="shared" ca="1" si="2682"/>
        <v>0</v>
      </c>
      <c r="DC1100" s="18">
        <f t="shared" ca="1" si="2682"/>
        <v>0</v>
      </c>
      <c r="DD1100" s="18">
        <f t="shared" ca="1" si="2682"/>
        <v>0</v>
      </c>
      <c r="DE1100" s="18">
        <f t="shared" ca="1" si="2682"/>
        <v>0</v>
      </c>
      <c r="DF1100" s="18">
        <f t="shared" ca="1" si="2682"/>
        <v>0</v>
      </c>
      <c r="DG1100" s="18">
        <f t="shared" ca="1" si="2682"/>
        <v>0</v>
      </c>
      <c r="DH1100" s="18">
        <f t="shared" ca="1" si="2682"/>
        <v>0</v>
      </c>
      <c r="DI1100" s="18">
        <f t="shared" ca="1" si="2682"/>
        <v>0</v>
      </c>
      <c r="DJ1100" s="18">
        <f t="shared" ca="1" si="2682"/>
        <v>0</v>
      </c>
      <c r="DK1100" s="18">
        <f t="shared" ca="1" si="2682"/>
        <v>0</v>
      </c>
      <c r="DL1100" s="18">
        <f t="shared" ca="1" si="2682"/>
        <v>0</v>
      </c>
      <c r="DM1100" s="18">
        <f t="shared" ca="1" si="2682"/>
        <v>0</v>
      </c>
      <c r="DN1100" s="18">
        <f t="shared" ca="1" si="2682"/>
        <v>0</v>
      </c>
      <c r="DO1100" s="18">
        <f t="shared" ca="1" si="2682"/>
        <v>0</v>
      </c>
      <c r="DP1100" s="18">
        <f t="shared" ca="1" si="2682"/>
        <v>0</v>
      </c>
      <c r="DQ1100" s="18">
        <f t="shared" ca="1" si="2682"/>
        <v>0</v>
      </c>
      <c r="DR1100" s="18">
        <f t="shared" ca="1" si="2682"/>
        <v>0</v>
      </c>
      <c r="DS1100" s="18">
        <f t="shared" ca="1" si="2682"/>
        <v>0</v>
      </c>
      <c r="DT1100" s="18">
        <f t="shared" ca="1" si="2682"/>
        <v>0</v>
      </c>
      <c r="DU1100" s="18">
        <f t="shared" ca="1" si="2682"/>
        <v>0</v>
      </c>
      <c r="DV1100" s="18">
        <f t="shared" ca="1" si="2682"/>
        <v>0</v>
      </c>
      <c r="DW1100" s="18">
        <f t="shared" ca="1" si="2682"/>
        <v>0</v>
      </c>
      <c r="DX1100" s="18">
        <f t="shared" ca="1" si="2682"/>
        <v>0</v>
      </c>
      <c r="DY1100" s="18">
        <f t="shared" ca="1" si="2682"/>
        <v>0</v>
      </c>
      <c r="DZ1100" s="18">
        <f t="shared" ca="1" si="2682"/>
        <v>0</v>
      </c>
      <c r="EA1100" s="18">
        <f t="shared" ca="1" si="2682"/>
        <v>0</v>
      </c>
      <c r="EB1100" s="18">
        <f t="shared" ca="1" si="2682"/>
        <v>0</v>
      </c>
      <c r="EC1100" s="18">
        <f t="shared" ca="1" si="2682"/>
        <v>0</v>
      </c>
      <c r="ED1100" s="18">
        <f t="shared" ca="1" si="2682"/>
        <v>0</v>
      </c>
      <c r="EE1100" s="18">
        <f t="shared" ca="1" si="2682"/>
        <v>0</v>
      </c>
      <c r="EF1100" s="18">
        <f t="shared" ca="1" si="2682"/>
        <v>0</v>
      </c>
      <c r="EG1100" s="18">
        <f t="shared" ca="1" si="2682"/>
        <v>0</v>
      </c>
      <c r="EH1100" s="18">
        <f t="shared" ca="1" si="2682"/>
        <v>0</v>
      </c>
      <c r="EI1100" s="18">
        <f t="shared" ref="EI1100:FR1100" ca="1" si="2683">EI1094 * EI$9 * $E1100</f>
        <v>0</v>
      </c>
      <c r="EJ1100" s="18">
        <f t="shared" ca="1" si="2683"/>
        <v>0</v>
      </c>
      <c r="EK1100" s="18">
        <f t="shared" ca="1" si="2683"/>
        <v>0</v>
      </c>
      <c r="EL1100" s="18">
        <f t="shared" ca="1" si="2683"/>
        <v>0</v>
      </c>
      <c r="EM1100" s="18">
        <f t="shared" ca="1" si="2683"/>
        <v>0</v>
      </c>
      <c r="EN1100" s="18">
        <f t="shared" ca="1" si="2683"/>
        <v>0</v>
      </c>
      <c r="EO1100" s="18">
        <f t="shared" ca="1" si="2683"/>
        <v>0</v>
      </c>
      <c r="EP1100" s="18">
        <f t="shared" ca="1" si="2683"/>
        <v>0</v>
      </c>
      <c r="EQ1100" s="18">
        <f t="shared" ca="1" si="2683"/>
        <v>0</v>
      </c>
      <c r="ER1100" s="18">
        <f t="shared" ca="1" si="2683"/>
        <v>0</v>
      </c>
      <c r="ES1100" s="18">
        <f t="shared" ca="1" si="2683"/>
        <v>0</v>
      </c>
      <c r="ET1100" s="18">
        <f t="shared" ca="1" si="2683"/>
        <v>0</v>
      </c>
      <c r="EU1100" s="18">
        <f t="shared" ca="1" si="2683"/>
        <v>0</v>
      </c>
      <c r="EV1100" s="18">
        <f t="shared" ca="1" si="2683"/>
        <v>0</v>
      </c>
      <c r="EW1100" s="18">
        <f t="shared" ca="1" si="2683"/>
        <v>0</v>
      </c>
      <c r="EX1100" s="18">
        <f t="shared" ca="1" si="2683"/>
        <v>0</v>
      </c>
      <c r="EY1100" s="18">
        <f t="shared" ca="1" si="2683"/>
        <v>0</v>
      </c>
      <c r="EZ1100" s="18">
        <f t="shared" ca="1" si="2683"/>
        <v>0</v>
      </c>
      <c r="FA1100" s="18">
        <f t="shared" ca="1" si="2683"/>
        <v>0</v>
      </c>
      <c r="FB1100" s="18">
        <f t="shared" ca="1" si="2683"/>
        <v>0</v>
      </c>
      <c r="FC1100" s="18">
        <f t="shared" ca="1" si="2683"/>
        <v>0</v>
      </c>
      <c r="FD1100" s="18">
        <f t="shared" ca="1" si="2683"/>
        <v>0</v>
      </c>
      <c r="FE1100" s="18">
        <f t="shared" ca="1" si="2683"/>
        <v>0</v>
      </c>
      <c r="FF1100" s="18">
        <f t="shared" ca="1" si="2683"/>
        <v>0</v>
      </c>
      <c r="FG1100" s="18">
        <f t="shared" ca="1" si="2683"/>
        <v>0</v>
      </c>
      <c r="FH1100" s="18">
        <f t="shared" ca="1" si="2683"/>
        <v>0</v>
      </c>
      <c r="FI1100" s="18">
        <f t="shared" ca="1" si="2683"/>
        <v>0</v>
      </c>
      <c r="FJ1100" s="18">
        <f t="shared" ca="1" si="2683"/>
        <v>0</v>
      </c>
      <c r="FK1100" s="18">
        <f t="shared" ca="1" si="2683"/>
        <v>0</v>
      </c>
      <c r="FL1100" s="18">
        <f t="shared" ca="1" si="2683"/>
        <v>0</v>
      </c>
      <c r="FM1100" s="18">
        <f t="shared" ca="1" si="2683"/>
        <v>0</v>
      </c>
      <c r="FN1100" s="18">
        <f t="shared" ca="1" si="2683"/>
        <v>0</v>
      </c>
      <c r="FO1100" s="18">
        <f t="shared" ca="1" si="2683"/>
        <v>0</v>
      </c>
      <c r="FP1100" s="18">
        <f t="shared" ca="1" si="2683"/>
        <v>0</v>
      </c>
      <c r="FQ1100" s="18">
        <f t="shared" ca="1" si="2683"/>
        <v>0</v>
      </c>
      <c r="FR1100" s="18">
        <f t="shared" ca="1" si="2683"/>
        <v>0</v>
      </c>
    </row>
    <row r="1101" spans="3:174">
      <c r="D1101" s="8"/>
    </row>
    <row r="1102" spans="3:174">
      <c r="C1102" s="30" t="s">
        <v>559</v>
      </c>
      <c r="D1102" s="8" t="s">
        <v>648</v>
      </c>
      <c r="E1102" s="228">
        <f>IF($E$1079 = "DSRF", 1,0)</f>
        <v>1</v>
      </c>
    </row>
    <row r="1103" spans="3:174">
      <c r="D1103" s="8"/>
    </row>
    <row r="1104" spans="3:174">
      <c r="C1104" t="s">
        <v>560</v>
      </c>
      <c r="D1104" s="8" t="s">
        <v>974</v>
      </c>
      <c r="E1104" s="153">
        <f>MAX(J1082:FR1082)* E1080/F5</f>
        <v>0</v>
      </c>
    </row>
    <row r="1105" spans="3:174">
      <c r="C1105" s="13" t="s">
        <v>561</v>
      </c>
      <c r="D1105" s="77" t="s">
        <v>974</v>
      </c>
    </row>
    <row r="1106" spans="3:174">
      <c r="C1106" t="s">
        <v>119</v>
      </c>
      <c r="D1106" s="8"/>
    </row>
    <row r="1107" spans="3:174">
      <c r="D1107" s="8"/>
      <c r="R1107" s="18">
        <f>SUM('1'!R948)</f>
        <v>0</v>
      </c>
    </row>
    <row r="1108" spans="3:174">
      <c r="C1108" t="s">
        <v>555</v>
      </c>
      <c r="D1108" s="8" t="s">
        <v>974</v>
      </c>
      <c r="J1108" s="18">
        <f t="shared" ref="J1108:AO1108" ca="1" si="2684">MIN(J645, 0) * $E$1102</f>
        <v>0</v>
      </c>
      <c r="K1108" s="18">
        <f t="shared" ca="1" si="2684"/>
        <v>0</v>
      </c>
      <c r="L1108" s="18">
        <f t="shared" ca="1" si="2684"/>
        <v>0</v>
      </c>
      <c r="M1108" s="18">
        <f t="shared" ca="1" si="2684"/>
        <v>0</v>
      </c>
      <c r="N1108" s="18">
        <f t="shared" ca="1" si="2684"/>
        <v>0</v>
      </c>
      <c r="O1108" s="18">
        <f t="shared" ca="1" si="2684"/>
        <v>0</v>
      </c>
      <c r="P1108" s="18">
        <f t="shared" ca="1" si="2684"/>
        <v>0</v>
      </c>
      <c r="Q1108" s="18">
        <f t="shared" ca="1" si="2684"/>
        <v>0</v>
      </c>
      <c r="R1108" s="18">
        <f t="shared" ca="1" si="2684"/>
        <v>0</v>
      </c>
      <c r="S1108" s="18">
        <f t="shared" ca="1" si="2684"/>
        <v>0</v>
      </c>
      <c r="T1108" s="18">
        <f t="shared" ca="1" si="2684"/>
        <v>0</v>
      </c>
      <c r="U1108" s="18">
        <f t="shared" ca="1" si="2684"/>
        <v>0</v>
      </c>
      <c r="V1108" s="18">
        <f t="shared" ca="1" si="2684"/>
        <v>0</v>
      </c>
      <c r="W1108" s="18">
        <f t="shared" ca="1" si="2684"/>
        <v>0</v>
      </c>
      <c r="X1108" s="18">
        <f t="shared" ca="1" si="2684"/>
        <v>0</v>
      </c>
      <c r="Y1108" s="18">
        <f t="shared" ca="1" si="2684"/>
        <v>0</v>
      </c>
      <c r="Z1108" s="18">
        <f t="shared" ca="1" si="2684"/>
        <v>0</v>
      </c>
      <c r="AA1108" s="18">
        <f t="shared" ca="1" si="2684"/>
        <v>0</v>
      </c>
      <c r="AB1108" s="18">
        <f t="shared" ca="1" si="2684"/>
        <v>0</v>
      </c>
      <c r="AC1108" s="18">
        <f t="shared" ca="1" si="2684"/>
        <v>0</v>
      </c>
      <c r="AD1108" s="18">
        <f t="shared" ca="1" si="2684"/>
        <v>0</v>
      </c>
      <c r="AE1108" s="18">
        <f t="shared" ca="1" si="2684"/>
        <v>0</v>
      </c>
      <c r="AF1108" s="18">
        <f t="shared" ca="1" si="2684"/>
        <v>0</v>
      </c>
      <c r="AG1108" s="18">
        <f t="shared" ca="1" si="2684"/>
        <v>0</v>
      </c>
      <c r="AH1108" s="18">
        <f t="shared" ca="1" si="2684"/>
        <v>0</v>
      </c>
      <c r="AI1108" s="18">
        <f t="shared" ca="1" si="2684"/>
        <v>0</v>
      </c>
      <c r="AJ1108" s="18">
        <f t="shared" ca="1" si="2684"/>
        <v>0</v>
      </c>
      <c r="AK1108" s="18">
        <f t="shared" ca="1" si="2684"/>
        <v>0</v>
      </c>
      <c r="AL1108" s="18">
        <f t="shared" ca="1" si="2684"/>
        <v>0</v>
      </c>
      <c r="AM1108" s="18">
        <f t="shared" ca="1" si="2684"/>
        <v>0</v>
      </c>
      <c r="AN1108" s="18">
        <f t="shared" ca="1" si="2684"/>
        <v>0</v>
      </c>
      <c r="AO1108" s="18">
        <f t="shared" ca="1" si="2684"/>
        <v>0</v>
      </c>
      <c r="AP1108" s="18">
        <f t="shared" ref="AP1108:BU1108" ca="1" si="2685">MIN(AP645, 0) * $E$1102</f>
        <v>0</v>
      </c>
      <c r="AQ1108" s="18">
        <f t="shared" ca="1" si="2685"/>
        <v>0</v>
      </c>
      <c r="AR1108" s="18">
        <f t="shared" ca="1" si="2685"/>
        <v>0</v>
      </c>
      <c r="AS1108" s="18">
        <f t="shared" ca="1" si="2685"/>
        <v>0</v>
      </c>
      <c r="AT1108" s="18">
        <f t="shared" ca="1" si="2685"/>
        <v>0</v>
      </c>
      <c r="AU1108" s="18">
        <f t="shared" ca="1" si="2685"/>
        <v>0</v>
      </c>
      <c r="AV1108" s="18">
        <f t="shared" ca="1" si="2685"/>
        <v>0</v>
      </c>
      <c r="AW1108" s="18">
        <f t="shared" ca="1" si="2685"/>
        <v>0</v>
      </c>
      <c r="AX1108" s="18">
        <f t="shared" ca="1" si="2685"/>
        <v>0</v>
      </c>
      <c r="AY1108" s="18">
        <f t="shared" ca="1" si="2685"/>
        <v>0</v>
      </c>
      <c r="AZ1108" s="18">
        <f t="shared" ca="1" si="2685"/>
        <v>0</v>
      </c>
      <c r="BA1108" s="18">
        <f t="shared" ca="1" si="2685"/>
        <v>0</v>
      </c>
      <c r="BB1108" s="18">
        <f t="shared" ca="1" si="2685"/>
        <v>0</v>
      </c>
      <c r="BC1108" s="18">
        <f t="shared" ca="1" si="2685"/>
        <v>0</v>
      </c>
      <c r="BD1108" s="18">
        <f t="shared" ca="1" si="2685"/>
        <v>0</v>
      </c>
      <c r="BE1108" s="18">
        <f t="shared" ca="1" si="2685"/>
        <v>0</v>
      </c>
      <c r="BF1108" s="18">
        <f t="shared" ca="1" si="2685"/>
        <v>0</v>
      </c>
      <c r="BG1108" s="18">
        <f t="shared" ca="1" si="2685"/>
        <v>0</v>
      </c>
      <c r="BH1108" s="18">
        <f t="shared" ca="1" si="2685"/>
        <v>0</v>
      </c>
      <c r="BI1108" s="18">
        <f t="shared" ca="1" si="2685"/>
        <v>0</v>
      </c>
      <c r="BJ1108" s="18">
        <f t="shared" ca="1" si="2685"/>
        <v>0</v>
      </c>
      <c r="BK1108" s="18">
        <f t="shared" ca="1" si="2685"/>
        <v>0</v>
      </c>
      <c r="BL1108" s="18">
        <f t="shared" ca="1" si="2685"/>
        <v>0</v>
      </c>
      <c r="BM1108" s="18">
        <f t="shared" ca="1" si="2685"/>
        <v>0</v>
      </c>
      <c r="BN1108" s="18">
        <f t="shared" ca="1" si="2685"/>
        <v>0</v>
      </c>
      <c r="BO1108" s="18">
        <f t="shared" ca="1" si="2685"/>
        <v>0</v>
      </c>
      <c r="BP1108" s="18">
        <f t="shared" ca="1" si="2685"/>
        <v>0</v>
      </c>
      <c r="BQ1108" s="18">
        <f t="shared" ca="1" si="2685"/>
        <v>0</v>
      </c>
      <c r="BR1108" s="18">
        <f t="shared" ca="1" si="2685"/>
        <v>0</v>
      </c>
      <c r="BS1108" s="18">
        <f t="shared" ca="1" si="2685"/>
        <v>0</v>
      </c>
      <c r="BT1108" s="18">
        <f t="shared" ca="1" si="2685"/>
        <v>0</v>
      </c>
      <c r="BU1108" s="18">
        <f t="shared" ca="1" si="2685"/>
        <v>0</v>
      </c>
      <c r="BV1108" s="18">
        <f t="shared" ref="BV1108:DA1108" ca="1" si="2686">MIN(BV645, 0) * $E$1102</f>
        <v>0</v>
      </c>
      <c r="BW1108" s="18">
        <f t="shared" ca="1" si="2686"/>
        <v>0</v>
      </c>
      <c r="BX1108" s="18">
        <f t="shared" ca="1" si="2686"/>
        <v>0</v>
      </c>
      <c r="BY1108" s="18">
        <f t="shared" ca="1" si="2686"/>
        <v>0</v>
      </c>
      <c r="BZ1108" s="18">
        <f t="shared" ca="1" si="2686"/>
        <v>0</v>
      </c>
      <c r="CA1108" s="18">
        <f t="shared" ca="1" si="2686"/>
        <v>0</v>
      </c>
      <c r="CB1108" s="18">
        <f t="shared" ca="1" si="2686"/>
        <v>0</v>
      </c>
      <c r="CC1108" s="18">
        <f t="shared" ca="1" si="2686"/>
        <v>0</v>
      </c>
      <c r="CD1108" s="18">
        <f t="shared" ca="1" si="2686"/>
        <v>0</v>
      </c>
      <c r="CE1108" s="18">
        <f t="shared" ca="1" si="2686"/>
        <v>0</v>
      </c>
      <c r="CF1108" s="18">
        <f t="shared" ca="1" si="2686"/>
        <v>0</v>
      </c>
      <c r="CG1108" s="18">
        <f t="shared" ca="1" si="2686"/>
        <v>0</v>
      </c>
      <c r="CH1108" s="18">
        <f t="shared" ca="1" si="2686"/>
        <v>0</v>
      </c>
      <c r="CI1108" s="18">
        <f t="shared" ca="1" si="2686"/>
        <v>0</v>
      </c>
      <c r="CJ1108" s="18">
        <f t="shared" ca="1" si="2686"/>
        <v>0</v>
      </c>
      <c r="CK1108" s="18">
        <f t="shared" ca="1" si="2686"/>
        <v>0</v>
      </c>
      <c r="CL1108" s="18">
        <f t="shared" ca="1" si="2686"/>
        <v>0</v>
      </c>
      <c r="CM1108" s="18">
        <f t="shared" ca="1" si="2686"/>
        <v>0</v>
      </c>
      <c r="CN1108" s="18">
        <f t="shared" ca="1" si="2686"/>
        <v>0</v>
      </c>
      <c r="CO1108" s="18">
        <f t="shared" ca="1" si="2686"/>
        <v>0</v>
      </c>
      <c r="CP1108" s="18">
        <f t="shared" ca="1" si="2686"/>
        <v>0</v>
      </c>
      <c r="CQ1108" s="18">
        <f t="shared" ca="1" si="2686"/>
        <v>0</v>
      </c>
      <c r="CR1108" s="18">
        <f t="shared" ca="1" si="2686"/>
        <v>0</v>
      </c>
      <c r="CS1108" s="18">
        <f t="shared" ca="1" si="2686"/>
        <v>0</v>
      </c>
      <c r="CT1108" s="18">
        <f t="shared" ca="1" si="2686"/>
        <v>0</v>
      </c>
      <c r="CU1108" s="18">
        <f t="shared" ca="1" si="2686"/>
        <v>0</v>
      </c>
      <c r="CV1108" s="18">
        <f t="shared" ca="1" si="2686"/>
        <v>0</v>
      </c>
      <c r="CW1108" s="18">
        <f t="shared" ca="1" si="2686"/>
        <v>0</v>
      </c>
      <c r="CX1108" s="18">
        <f t="shared" ca="1" si="2686"/>
        <v>0</v>
      </c>
      <c r="CY1108" s="18">
        <f t="shared" ca="1" si="2686"/>
        <v>0</v>
      </c>
      <c r="CZ1108" s="18">
        <f t="shared" ca="1" si="2686"/>
        <v>0</v>
      </c>
      <c r="DA1108" s="18">
        <f t="shared" ca="1" si="2686"/>
        <v>0</v>
      </c>
      <c r="DB1108" s="18">
        <f t="shared" ref="DB1108:EG1108" ca="1" si="2687">MIN(DB645, 0) * $E$1102</f>
        <v>0</v>
      </c>
      <c r="DC1108" s="18">
        <f t="shared" ca="1" si="2687"/>
        <v>0</v>
      </c>
      <c r="DD1108" s="18">
        <f t="shared" ca="1" si="2687"/>
        <v>0</v>
      </c>
      <c r="DE1108" s="18">
        <f t="shared" ca="1" si="2687"/>
        <v>0</v>
      </c>
      <c r="DF1108" s="18">
        <f t="shared" ca="1" si="2687"/>
        <v>0</v>
      </c>
      <c r="DG1108" s="18">
        <f t="shared" ca="1" si="2687"/>
        <v>0</v>
      </c>
      <c r="DH1108" s="18">
        <f t="shared" ca="1" si="2687"/>
        <v>0</v>
      </c>
      <c r="DI1108" s="18">
        <f t="shared" ca="1" si="2687"/>
        <v>0</v>
      </c>
      <c r="DJ1108" s="18">
        <f t="shared" ca="1" si="2687"/>
        <v>0</v>
      </c>
      <c r="DK1108" s="18">
        <f t="shared" ca="1" si="2687"/>
        <v>0</v>
      </c>
      <c r="DL1108" s="18">
        <f t="shared" ca="1" si="2687"/>
        <v>0</v>
      </c>
      <c r="DM1108" s="18">
        <f t="shared" ca="1" si="2687"/>
        <v>0</v>
      </c>
      <c r="DN1108" s="18">
        <f t="shared" ca="1" si="2687"/>
        <v>0</v>
      </c>
      <c r="DO1108" s="18">
        <f t="shared" ca="1" si="2687"/>
        <v>0</v>
      </c>
      <c r="DP1108" s="18">
        <f t="shared" ca="1" si="2687"/>
        <v>0</v>
      </c>
      <c r="DQ1108" s="18">
        <f t="shared" ca="1" si="2687"/>
        <v>0</v>
      </c>
      <c r="DR1108" s="18">
        <f t="shared" ca="1" si="2687"/>
        <v>0</v>
      </c>
      <c r="DS1108" s="18">
        <f t="shared" ca="1" si="2687"/>
        <v>0</v>
      </c>
      <c r="DT1108" s="18">
        <f t="shared" ca="1" si="2687"/>
        <v>0</v>
      </c>
      <c r="DU1108" s="18">
        <f t="shared" ca="1" si="2687"/>
        <v>0</v>
      </c>
      <c r="DV1108" s="18">
        <f t="shared" ca="1" si="2687"/>
        <v>0</v>
      </c>
      <c r="DW1108" s="18">
        <f t="shared" ca="1" si="2687"/>
        <v>0</v>
      </c>
      <c r="DX1108" s="18">
        <f t="shared" ca="1" si="2687"/>
        <v>0</v>
      </c>
      <c r="DY1108" s="18">
        <f t="shared" ca="1" si="2687"/>
        <v>0</v>
      </c>
      <c r="DZ1108" s="18">
        <f t="shared" ca="1" si="2687"/>
        <v>0</v>
      </c>
      <c r="EA1108" s="18">
        <f t="shared" ca="1" si="2687"/>
        <v>0</v>
      </c>
      <c r="EB1108" s="18">
        <f t="shared" ca="1" si="2687"/>
        <v>0</v>
      </c>
      <c r="EC1108" s="18">
        <f t="shared" ca="1" si="2687"/>
        <v>0</v>
      </c>
      <c r="ED1108" s="18">
        <f t="shared" ca="1" si="2687"/>
        <v>0</v>
      </c>
      <c r="EE1108" s="18">
        <f t="shared" ca="1" si="2687"/>
        <v>0</v>
      </c>
      <c r="EF1108" s="18">
        <f t="shared" ca="1" si="2687"/>
        <v>0</v>
      </c>
      <c r="EG1108" s="18">
        <f t="shared" ca="1" si="2687"/>
        <v>0</v>
      </c>
      <c r="EH1108" s="18">
        <f t="shared" ref="EH1108:FR1108" ca="1" si="2688">MIN(EH645, 0) * $E$1102</f>
        <v>0</v>
      </c>
      <c r="EI1108" s="18">
        <f t="shared" ca="1" si="2688"/>
        <v>0</v>
      </c>
      <c r="EJ1108" s="18">
        <f t="shared" ca="1" si="2688"/>
        <v>0</v>
      </c>
      <c r="EK1108" s="18">
        <f t="shared" ca="1" si="2688"/>
        <v>0</v>
      </c>
      <c r="EL1108" s="18">
        <f t="shared" ca="1" si="2688"/>
        <v>0</v>
      </c>
      <c r="EM1108" s="18">
        <f t="shared" ca="1" si="2688"/>
        <v>0</v>
      </c>
      <c r="EN1108" s="18">
        <f t="shared" ca="1" si="2688"/>
        <v>0</v>
      </c>
      <c r="EO1108" s="18">
        <f t="shared" ca="1" si="2688"/>
        <v>0</v>
      </c>
      <c r="EP1108" s="18">
        <f t="shared" ca="1" si="2688"/>
        <v>0</v>
      </c>
      <c r="EQ1108" s="18">
        <f t="shared" ca="1" si="2688"/>
        <v>0</v>
      </c>
      <c r="ER1108" s="18">
        <f t="shared" ca="1" si="2688"/>
        <v>0</v>
      </c>
      <c r="ES1108" s="18">
        <f t="shared" ca="1" si="2688"/>
        <v>0</v>
      </c>
      <c r="ET1108" s="18">
        <f t="shared" ca="1" si="2688"/>
        <v>0</v>
      </c>
      <c r="EU1108" s="18">
        <f t="shared" ca="1" si="2688"/>
        <v>0</v>
      </c>
      <c r="EV1108" s="18">
        <f t="shared" ca="1" si="2688"/>
        <v>0</v>
      </c>
      <c r="EW1108" s="18">
        <f t="shared" ca="1" si="2688"/>
        <v>0</v>
      </c>
      <c r="EX1108" s="18">
        <f t="shared" ca="1" si="2688"/>
        <v>0</v>
      </c>
      <c r="EY1108" s="18">
        <f t="shared" ca="1" si="2688"/>
        <v>0</v>
      </c>
      <c r="EZ1108" s="18">
        <f t="shared" ca="1" si="2688"/>
        <v>0</v>
      </c>
      <c r="FA1108" s="18">
        <f t="shared" ca="1" si="2688"/>
        <v>0</v>
      </c>
      <c r="FB1108" s="18">
        <f t="shared" ca="1" si="2688"/>
        <v>0</v>
      </c>
      <c r="FC1108" s="18">
        <f t="shared" ca="1" si="2688"/>
        <v>0</v>
      </c>
      <c r="FD1108" s="18">
        <f t="shared" ca="1" si="2688"/>
        <v>0</v>
      </c>
      <c r="FE1108" s="18">
        <f t="shared" ca="1" si="2688"/>
        <v>0</v>
      </c>
      <c r="FF1108" s="18">
        <f t="shared" ca="1" si="2688"/>
        <v>0</v>
      </c>
      <c r="FG1108" s="18">
        <f t="shared" ca="1" si="2688"/>
        <v>0</v>
      </c>
      <c r="FH1108" s="18">
        <f t="shared" ca="1" si="2688"/>
        <v>0</v>
      </c>
      <c r="FI1108" s="18">
        <f t="shared" ca="1" si="2688"/>
        <v>0</v>
      </c>
      <c r="FJ1108" s="18">
        <f t="shared" ca="1" si="2688"/>
        <v>0</v>
      </c>
      <c r="FK1108" s="18">
        <f t="shared" ca="1" si="2688"/>
        <v>0</v>
      </c>
      <c r="FL1108" s="18">
        <f t="shared" ca="1" si="2688"/>
        <v>0</v>
      </c>
      <c r="FM1108" s="18">
        <f t="shared" ca="1" si="2688"/>
        <v>0</v>
      </c>
      <c r="FN1108" s="18">
        <f t="shared" ca="1" si="2688"/>
        <v>0</v>
      </c>
      <c r="FO1108" s="18">
        <f t="shared" ca="1" si="2688"/>
        <v>0</v>
      </c>
      <c r="FP1108" s="18">
        <f t="shared" ca="1" si="2688"/>
        <v>0</v>
      </c>
      <c r="FQ1108" s="18">
        <f t="shared" ca="1" si="2688"/>
        <v>0</v>
      </c>
      <c r="FR1108" s="18">
        <f t="shared" ca="1" si="2688"/>
        <v>0</v>
      </c>
    </row>
    <row r="1109" spans="3:174">
      <c r="C1109" t="s">
        <v>562</v>
      </c>
      <c r="D1109" s="8" t="s">
        <v>974</v>
      </c>
      <c r="J1109" s="18">
        <f t="shared" ref="J1109:AO1109" ca="1" si="2689">J645</f>
        <v>0</v>
      </c>
      <c r="K1109" s="18">
        <f t="shared" ca="1" si="2689"/>
        <v>0</v>
      </c>
      <c r="L1109" s="18">
        <f t="shared" ca="1" si="2689"/>
        <v>0</v>
      </c>
      <c r="M1109" s="18">
        <f t="shared" ca="1" si="2689"/>
        <v>0</v>
      </c>
      <c r="N1109" s="18">
        <f t="shared" ca="1" si="2689"/>
        <v>0</v>
      </c>
      <c r="O1109" s="18">
        <f t="shared" ca="1" si="2689"/>
        <v>0</v>
      </c>
      <c r="P1109" s="18">
        <f t="shared" ca="1" si="2689"/>
        <v>0</v>
      </c>
      <c r="Q1109" s="18">
        <f t="shared" ca="1" si="2689"/>
        <v>0</v>
      </c>
      <c r="R1109" s="18">
        <f t="shared" ca="1" si="2689"/>
        <v>0</v>
      </c>
      <c r="S1109" s="18">
        <f t="shared" ca="1" si="2689"/>
        <v>0</v>
      </c>
      <c r="T1109" s="18">
        <f t="shared" ca="1" si="2689"/>
        <v>0</v>
      </c>
      <c r="U1109" s="18">
        <f t="shared" ca="1" si="2689"/>
        <v>0</v>
      </c>
      <c r="V1109" s="18">
        <f t="shared" ca="1" si="2689"/>
        <v>0</v>
      </c>
      <c r="W1109" s="18">
        <f t="shared" ca="1" si="2689"/>
        <v>0</v>
      </c>
      <c r="X1109" s="18">
        <f t="shared" ca="1" si="2689"/>
        <v>0</v>
      </c>
      <c r="Y1109" s="18">
        <f t="shared" ca="1" si="2689"/>
        <v>0</v>
      </c>
      <c r="Z1109" s="18">
        <f t="shared" ca="1" si="2689"/>
        <v>0</v>
      </c>
      <c r="AA1109" s="18">
        <f t="shared" ca="1" si="2689"/>
        <v>0</v>
      </c>
      <c r="AB1109" s="18">
        <f t="shared" ca="1" si="2689"/>
        <v>2427.8732926801895</v>
      </c>
      <c r="AC1109" s="18">
        <f t="shared" ca="1" si="2689"/>
        <v>7196.9428721797703</v>
      </c>
      <c r="AD1109" s="18">
        <f t="shared" ca="1" si="2689"/>
        <v>5012.4012389019272</v>
      </c>
      <c r="AE1109" s="18">
        <f t="shared" ca="1" si="2689"/>
        <v>2157.419515901046</v>
      </c>
      <c r="AF1109" s="18">
        <f t="shared" ca="1" si="2689"/>
        <v>161723.29586340184</v>
      </c>
      <c r="AG1109" s="18">
        <f t="shared" ca="1" si="2689"/>
        <v>2043.6459835403466</v>
      </c>
      <c r="AH1109" s="18">
        <f t="shared" ca="1" si="2689"/>
        <v>1860.1346685197695</v>
      </c>
      <c r="AI1109" s="18">
        <f t="shared" ca="1" si="2689"/>
        <v>993.04766341274831</v>
      </c>
      <c r="AJ1109" s="18">
        <f t="shared" ca="1" si="2689"/>
        <v>668.72139014743243</v>
      </c>
      <c r="AK1109" s="18">
        <f t="shared" ca="1" si="2689"/>
        <v>2088.8580653090612</v>
      </c>
      <c r="AL1109" s="18">
        <f t="shared" ca="1" si="2689"/>
        <v>1928.2111446957533</v>
      </c>
      <c r="AM1109" s="18">
        <f t="shared" ca="1" si="2689"/>
        <v>1040.0018718202164</v>
      </c>
      <c r="AN1109" s="18">
        <f t="shared" ca="1" si="2689"/>
        <v>659.3543335661916</v>
      </c>
      <c r="AO1109" s="18">
        <f t="shared" ca="1" si="2689"/>
        <v>2080.8813983383643</v>
      </c>
      <c r="AP1109" s="18">
        <f t="shared" ref="AP1109:BU1109" ca="1" si="2690">AP645</f>
        <v>1928.7445556520197</v>
      </c>
      <c r="AQ1109" s="18">
        <f t="shared" ca="1" si="2690"/>
        <v>1030.9314331887363</v>
      </c>
      <c r="AR1109" s="18">
        <f t="shared" ca="1" si="2690"/>
        <v>650.20770165811234</v>
      </c>
      <c r="AS1109" s="18">
        <f t="shared" ca="1" si="2690"/>
        <v>2072.9514330969532</v>
      </c>
      <c r="AT1109" s="18">
        <f t="shared" ca="1" si="2690"/>
        <v>1885.6863869960634</v>
      </c>
      <c r="AU1109" s="18">
        <f t="shared" ca="1" si="2690"/>
        <v>992.67214760559136</v>
      </c>
      <c r="AV1109" s="18">
        <f t="shared" ca="1" si="2690"/>
        <v>618.9276598840903</v>
      </c>
      <c r="AW1109" s="18">
        <f t="shared" ca="1" si="2690"/>
        <v>2045.9863913229301</v>
      </c>
      <c r="AX1109" s="18">
        <f t="shared" ca="1" si="2690"/>
        <v>1879.3125343401498</v>
      </c>
      <c r="AY1109" s="18">
        <f t="shared" ca="1" si="2690"/>
        <v>987.83778505485543</v>
      </c>
      <c r="AZ1109" s="18">
        <f t="shared" ca="1" si="2690"/>
        <v>606.68909336888555</v>
      </c>
      <c r="BA1109" s="18">
        <f t="shared" ca="1" si="2690"/>
        <v>2035.2211581410593</v>
      </c>
      <c r="BB1109" s="18">
        <f t="shared" ca="1" si="2690"/>
        <v>1869.0333748519333</v>
      </c>
      <c r="BC1109" s="18">
        <f t="shared" ca="1" si="2690"/>
        <v>977.56757242777167</v>
      </c>
      <c r="BD1109" s="18">
        <f t="shared" ca="1" si="2690"/>
        <v>596.33116093626813</v>
      </c>
      <c r="BE1109" s="18">
        <f t="shared" ca="1" si="2690"/>
        <v>2026.239892375108</v>
      </c>
      <c r="BF1109" s="18">
        <f t="shared" ca="1" si="2690"/>
        <v>1856.2400180288232</v>
      </c>
      <c r="BG1109" s="18">
        <f t="shared" ca="1" si="2690"/>
        <v>967.06114491026483</v>
      </c>
      <c r="BH1109" s="18">
        <f t="shared" ca="1" si="2690"/>
        <v>586.08071246044005</v>
      </c>
      <c r="BI1109" s="18">
        <f t="shared" ca="1" si="2690"/>
        <v>2017.3527772326142</v>
      </c>
      <c r="BJ1109" s="18">
        <f t="shared" ca="1" si="2690"/>
        <v>1941.378636575535</v>
      </c>
      <c r="BK1109" s="18">
        <f t="shared" ca="1" si="2690"/>
        <v>1071.2343971850628</v>
      </c>
      <c r="BL1109" s="18">
        <f t="shared" ca="1" si="2690"/>
        <v>691.07931874427754</v>
      </c>
      <c r="BM1109" s="18">
        <f t="shared" ca="1" si="2690"/>
        <v>2123.6563835164507</v>
      </c>
      <c r="BN1109" s="18">
        <f t="shared" ca="1" si="2690"/>
        <v>2286.5395027557806</v>
      </c>
      <c r="BO1109" s="18">
        <f t="shared" ca="1" si="2690"/>
        <v>1461.6517286560256</v>
      </c>
      <c r="BP1109" s="18">
        <f t="shared" ca="1" si="2690"/>
        <v>1015.6137344626659</v>
      </c>
      <c r="BQ1109" s="18">
        <f t="shared" ca="1" si="2690"/>
        <v>2560.2104564757992</v>
      </c>
      <c r="BR1109" s="18">
        <f t="shared" ca="1" si="2690"/>
        <v>2664.4931497226971</v>
      </c>
      <c r="BS1109" s="18">
        <f t="shared" ca="1" si="2690"/>
        <v>1509.4701777940909</v>
      </c>
      <c r="BT1109" s="18">
        <f t="shared" ca="1" si="2690"/>
        <v>1051.4360233064626</v>
      </c>
      <c r="BU1109" s="18">
        <f t="shared" ca="1" si="2690"/>
        <v>2615.1818133496272</v>
      </c>
      <c r="BV1109" s="18">
        <f t="shared" ref="BV1109:DA1109" ca="1" si="2691">BV645</f>
        <v>2774.0069365839718</v>
      </c>
      <c r="BW1109" s="18">
        <f t="shared" ca="1" si="2691"/>
        <v>1559.8328493560439</v>
      </c>
      <c r="BX1109" s="18">
        <f t="shared" ca="1" si="2691"/>
        <v>1089.0795252697308</v>
      </c>
      <c r="BY1109" s="18">
        <f t="shared" ca="1" si="2691"/>
        <v>2670.8720177072519</v>
      </c>
      <c r="BZ1109" s="18">
        <f t="shared" ca="1" si="2691"/>
        <v>2880.4133316109073</v>
      </c>
      <c r="CA1109" s="18">
        <f t="shared" ca="1" si="2691"/>
        <v>1608.5967925735004</v>
      </c>
      <c r="CB1109" s="18">
        <f t="shared" ca="1" si="2691"/>
        <v>1129.5848867364002</v>
      </c>
      <c r="CC1109" s="18">
        <f t="shared" ca="1" si="2691"/>
        <v>2728.6598170009038</v>
      </c>
      <c r="CD1109" s="18">
        <f t="shared" ca="1" si="2691"/>
        <v>2913.9234704862265</v>
      </c>
      <c r="CE1109" s="18">
        <f t="shared" ca="1" si="2691"/>
        <v>1650.0907127307064</v>
      </c>
      <c r="CF1109" s="18">
        <f t="shared" ca="1" si="2691"/>
        <v>1167.709940096478</v>
      </c>
      <c r="CG1109" s="18">
        <f t="shared" ca="1" si="2691"/>
        <v>2530.1889345477157</v>
      </c>
      <c r="CH1109" s="18">
        <f t="shared" ca="1" si="2691"/>
        <v>8736.5444097608033</v>
      </c>
      <c r="CI1109" s="18">
        <f t="shared" ca="1" si="2691"/>
        <v>5011.3259652742809</v>
      </c>
      <c r="CJ1109" s="18">
        <f t="shared" ca="1" si="2691"/>
        <v>3583.2750232588214</v>
      </c>
      <c r="CK1109" s="18">
        <f t="shared" ca="1" si="2691"/>
        <v>9055.5743079500353</v>
      </c>
      <c r="CL1109" s="18">
        <f t="shared" ca="1" si="2691"/>
        <v>8522.7092870877386</v>
      </c>
      <c r="CM1109" s="18">
        <f t="shared" ca="1" si="2691"/>
        <v>5207.8512977500386</v>
      </c>
      <c r="CN1109" s="18">
        <f t="shared" ca="1" si="2691"/>
        <v>3667.7705916460454</v>
      </c>
      <c r="CO1109" s="18">
        <f t="shared" ca="1" si="2691"/>
        <v>9281.361077013702</v>
      </c>
      <c r="CP1109" s="18">
        <f t="shared" ca="1" si="2691"/>
        <v>8562.7044923085086</v>
      </c>
      <c r="CQ1109" s="18">
        <f t="shared" ca="1" si="2691"/>
        <v>5213.8097146159489</v>
      </c>
      <c r="CR1109" s="18">
        <f t="shared" ca="1" si="2691"/>
        <v>3729.8102019654593</v>
      </c>
      <c r="CS1109" s="18">
        <f t="shared" ca="1" si="2691"/>
        <v>9463.7676268853811</v>
      </c>
      <c r="CT1109" s="18">
        <f t="shared" ca="1" si="2691"/>
        <v>9120.3857176799611</v>
      </c>
      <c r="CU1109" s="18">
        <f t="shared" ca="1" si="2691"/>
        <v>5580.4829871141956</v>
      </c>
      <c r="CV1109" s="18">
        <f t="shared" ca="1" si="2691"/>
        <v>3995.4435207692763</v>
      </c>
      <c r="CW1109" s="18">
        <f t="shared" ca="1" si="2691"/>
        <v>10055.983466004589</v>
      </c>
      <c r="CX1109" s="18">
        <f t="shared" ca="1" si="2691"/>
        <v>9046.8888662050158</v>
      </c>
      <c r="CY1109" s="18">
        <f t="shared" ca="1" si="2691"/>
        <v>8320.231858413099</v>
      </c>
      <c r="CZ1109" s="18">
        <f t="shared" ca="1" si="2691"/>
        <v>6377.5140702167555</v>
      </c>
      <c r="DA1109" s="18">
        <f t="shared" ca="1" si="2691"/>
        <v>15807.476106185684</v>
      </c>
      <c r="DB1109" s="18">
        <f t="shared" ref="DB1109:EG1109" ca="1" si="2692">DB645</f>
        <v>14982.476600824972</v>
      </c>
      <c r="DC1109" s="18">
        <f t="shared" ca="1" si="2692"/>
        <v>9217.6500490768722</v>
      </c>
      <c r="DD1109" s="18">
        <f t="shared" ca="1" si="2692"/>
        <v>6642.6641197254212</v>
      </c>
      <c r="DE1109" s="18">
        <f t="shared" ca="1" si="2692"/>
        <v>16528.970101891027</v>
      </c>
      <c r="DF1109" s="18">
        <f t="shared" ca="1" si="2692"/>
        <v>15090.876094518955</v>
      </c>
      <c r="DG1109" s="18">
        <f t="shared" ca="1" si="2692"/>
        <v>9264.335553281775</v>
      </c>
      <c r="DH1109" s="18">
        <f t="shared" ca="1" si="2692"/>
        <v>6686.3605647533786</v>
      </c>
      <c r="DI1109" s="18">
        <f t="shared" ca="1" si="2692"/>
        <v>16687.900070466774</v>
      </c>
      <c r="DJ1109" s="18">
        <f t="shared" ca="1" si="2692"/>
        <v>15254.784007475033</v>
      </c>
      <c r="DK1109" s="18">
        <f t="shared" ca="1" si="2692"/>
        <v>9354.3788223538941</v>
      </c>
      <c r="DL1109" s="18">
        <f t="shared" ca="1" si="2692"/>
        <v>6718.2084039393403</v>
      </c>
      <c r="DM1109" s="18">
        <f t="shared" ca="1" si="2692"/>
        <v>16833.859125695006</v>
      </c>
      <c r="DN1109" s="18">
        <f t="shared" ca="1" si="2692"/>
        <v>15281.452031042252</v>
      </c>
      <c r="DO1109" s="18">
        <f t="shared" ca="1" si="2692"/>
        <v>9345.2048170936614</v>
      </c>
      <c r="DP1109" s="18">
        <f t="shared" ca="1" si="2692"/>
        <v>6693.2643384453622</v>
      </c>
      <c r="DQ1109" s="18">
        <f t="shared" ca="1" si="2692"/>
        <v>16874.371029663056</v>
      </c>
      <c r="DR1109" s="18">
        <f t="shared" ca="1" si="2692"/>
        <v>15512.25818580576</v>
      </c>
      <c r="DS1109" s="18">
        <f t="shared" ca="1" si="2692"/>
        <v>9477.2543993066083</v>
      </c>
      <c r="DT1109" s="18">
        <f t="shared" ca="1" si="2692"/>
        <v>6780.9343599219046</v>
      </c>
      <c r="DU1109" s="18">
        <f t="shared" ca="1" si="2692"/>
        <v>17130.173446391829</v>
      </c>
      <c r="DV1109" s="18">
        <f t="shared" ca="1" si="2692"/>
        <v>15658.626755089232</v>
      </c>
      <c r="DW1109" s="18">
        <f t="shared" ca="1" si="2692"/>
        <v>9487.4757477247076</v>
      </c>
      <c r="DX1109" s="18">
        <f t="shared" ca="1" si="2692"/>
        <v>6754.2420209934371</v>
      </c>
      <c r="DY1109" s="18">
        <f t="shared" ca="1" si="2692"/>
        <v>17344.327256239114</v>
      </c>
      <c r="DZ1109" s="18">
        <f t="shared" ca="1" si="2692"/>
        <v>16171.163766872627</v>
      </c>
      <c r="EA1109" s="18">
        <f t="shared" ca="1" si="2692"/>
        <v>9811.8102360956855</v>
      </c>
      <c r="EB1109" s="18">
        <f t="shared" ca="1" si="2692"/>
        <v>6856.2704409559174</v>
      </c>
      <c r="EC1109" s="18">
        <f t="shared" ca="1" si="2692"/>
        <v>17647.487279406872</v>
      </c>
      <c r="ED1109" s="18">
        <f t="shared" ca="1" si="2692"/>
        <v>16475.470978132453</v>
      </c>
      <c r="EE1109" s="18">
        <f t="shared" ca="1" si="2692"/>
        <v>9991.2435674352782</v>
      </c>
      <c r="EF1109" s="18">
        <f t="shared" ca="1" si="2692"/>
        <v>7092.9138480493639</v>
      </c>
      <c r="EG1109" s="18">
        <f t="shared" ca="1" si="2692"/>
        <v>18208.620273764976</v>
      </c>
      <c r="EH1109" s="18">
        <f t="shared" ref="EH1109:FR1109" ca="1" si="2693">EH645</f>
        <v>16776.640825433584</v>
      </c>
      <c r="EI1109" s="18">
        <f t="shared" ca="1" si="2693"/>
        <v>10167.634410755956</v>
      </c>
      <c r="EJ1109" s="18">
        <f t="shared" ca="1" si="2693"/>
        <v>7213.3880194627354</v>
      </c>
      <c r="EK1109" s="18">
        <f t="shared" ca="1" si="2693"/>
        <v>18542.668024264218</v>
      </c>
      <c r="EL1109" s="18">
        <f t="shared" ca="1" si="2693"/>
        <v>16992.37304965084</v>
      </c>
      <c r="EM1109" s="18">
        <f t="shared" ca="1" si="2693"/>
        <v>10283.696796005755</v>
      </c>
      <c r="EN1109" s="18">
        <f t="shared" ca="1" si="2693"/>
        <v>7311.9187260615354</v>
      </c>
      <c r="EO1109" s="18">
        <f t="shared" ca="1" si="2693"/>
        <v>18826.024062741493</v>
      </c>
      <c r="EP1109" s="18">
        <f t="shared" ca="1" si="2693"/>
        <v>17314.140446401765</v>
      </c>
      <c r="EQ1109" s="18">
        <f t="shared" ca="1" si="2693"/>
        <v>10383.923489371378</v>
      </c>
      <c r="ER1109" s="18">
        <f t="shared" ca="1" si="2693"/>
        <v>7284.233522148259</v>
      </c>
      <c r="ES1109" s="18">
        <f t="shared" ca="1" si="2693"/>
        <v>19157.655899562025</v>
      </c>
      <c r="ET1109" s="18">
        <f t="shared" ca="1" si="2693"/>
        <v>17669.914653469052</v>
      </c>
      <c r="EU1109" s="18">
        <f t="shared" ca="1" si="2693"/>
        <v>10593.621126052549</v>
      </c>
      <c r="EV1109" s="18">
        <f t="shared" ca="1" si="2693"/>
        <v>7428.5661819164616</v>
      </c>
      <c r="EW1109" s="18">
        <f t="shared" ca="1" si="2693"/>
        <v>19553.114107197707</v>
      </c>
      <c r="EX1109" s="18">
        <f t="shared" ca="1" si="2693"/>
        <v>18428.681837844979</v>
      </c>
      <c r="EY1109" s="18">
        <f t="shared" ca="1" si="2693"/>
        <v>11079.45834240429</v>
      </c>
      <c r="EZ1109" s="18">
        <f t="shared" ca="1" si="2693"/>
        <v>7792.4809255274567</v>
      </c>
      <c r="FA1109" s="18">
        <f t="shared" ca="1" si="2693"/>
        <v>20384.111576740132</v>
      </c>
      <c r="FB1109" s="18">
        <f t="shared" ca="1" si="2693"/>
        <v>18709.184376419584</v>
      </c>
      <c r="FC1109" s="18">
        <f t="shared" ca="1" si="2693"/>
        <v>11236.436717055531</v>
      </c>
      <c r="FD1109" s="18">
        <f t="shared" ca="1" si="2693"/>
        <v>7923.7999864457288</v>
      </c>
      <c r="FE1109" s="18">
        <f t="shared" ca="1" si="2693"/>
        <v>20748.341337859718</v>
      </c>
      <c r="FF1109" s="18">
        <f t="shared" ca="1" si="2693"/>
        <v>19287.926952301081</v>
      </c>
      <c r="FG1109" s="18">
        <f t="shared" ca="1" si="2693"/>
        <v>11596.152234551682</v>
      </c>
      <c r="FH1109" s="18">
        <f t="shared" ca="1" si="2693"/>
        <v>8155.9950862124342</v>
      </c>
      <c r="FI1109" s="18">
        <f t="shared" ca="1" si="2693"/>
        <v>21335.388629891946</v>
      </c>
      <c r="FJ1109" s="18">
        <f t="shared" ca="1" si="2693"/>
        <v>19846.533897357524</v>
      </c>
      <c r="FK1109" s="18">
        <f t="shared" ca="1" si="2693"/>
        <v>11941.939730723545</v>
      </c>
      <c r="FL1109" s="18">
        <f t="shared" ca="1" si="2693"/>
        <v>0</v>
      </c>
      <c r="FM1109" s="18">
        <f t="shared" ca="1" si="2693"/>
        <v>0</v>
      </c>
      <c r="FN1109" s="18">
        <f t="shared" ca="1" si="2693"/>
        <v>0</v>
      </c>
      <c r="FO1109" s="18">
        <f t="shared" ca="1" si="2693"/>
        <v>0</v>
      </c>
      <c r="FP1109" s="18">
        <f t="shared" ca="1" si="2693"/>
        <v>0</v>
      </c>
      <c r="FQ1109" s="18">
        <f t="shared" ca="1" si="2693"/>
        <v>0</v>
      </c>
      <c r="FR1109" s="18">
        <f t="shared" ca="1" si="2693"/>
        <v>0</v>
      </c>
    </row>
    <row r="1110" spans="3:174">
      <c r="D1110" s="8"/>
    </row>
    <row r="1111" spans="3:174">
      <c r="C1111" t="s">
        <v>563</v>
      </c>
      <c r="D1111" s="8" t="s">
        <v>974</v>
      </c>
      <c r="J1111" s="18">
        <f t="shared" ref="J1111:AO1111" si="2694">MAX($E$1104*(J$1062 &gt; BS_Rounding_Tolerance) - J1113 * (J$1062 &gt; BS_Rounding_Tolerance),0)</f>
        <v>0</v>
      </c>
      <c r="K1111" s="18">
        <f t="shared" ca="1" si="2694"/>
        <v>0</v>
      </c>
      <c r="L1111" s="18">
        <f t="shared" ca="1" si="2694"/>
        <v>0</v>
      </c>
      <c r="M1111" s="18">
        <f t="shared" ca="1" si="2694"/>
        <v>0</v>
      </c>
      <c r="N1111" s="18">
        <f t="shared" ca="1" si="2694"/>
        <v>0</v>
      </c>
      <c r="O1111" s="18">
        <f t="shared" ca="1" si="2694"/>
        <v>0</v>
      </c>
      <c r="P1111" s="18">
        <f t="shared" ca="1" si="2694"/>
        <v>0</v>
      </c>
      <c r="Q1111" s="18">
        <f t="shared" ca="1" si="2694"/>
        <v>0</v>
      </c>
      <c r="R1111" s="18">
        <f t="shared" ca="1" si="2694"/>
        <v>0</v>
      </c>
      <c r="S1111" s="18">
        <f t="shared" ca="1" si="2694"/>
        <v>0</v>
      </c>
      <c r="T1111" s="18">
        <f t="shared" ca="1" si="2694"/>
        <v>0</v>
      </c>
      <c r="U1111" s="18">
        <f t="shared" ca="1" si="2694"/>
        <v>0</v>
      </c>
      <c r="V1111" s="18">
        <f t="shared" ca="1" si="2694"/>
        <v>0</v>
      </c>
      <c r="W1111" s="18">
        <f t="shared" ca="1" si="2694"/>
        <v>0</v>
      </c>
      <c r="X1111" s="18">
        <f t="shared" ca="1" si="2694"/>
        <v>0</v>
      </c>
      <c r="Y1111" s="18">
        <f t="shared" ca="1" si="2694"/>
        <v>0</v>
      </c>
      <c r="Z1111" s="18">
        <f t="shared" ca="1" si="2694"/>
        <v>0</v>
      </c>
      <c r="AA1111" s="18">
        <f t="shared" ca="1" si="2694"/>
        <v>0</v>
      </c>
      <c r="AB1111" s="18">
        <f t="shared" ca="1" si="2694"/>
        <v>0</v>
      </c>
      <c r="AC1111" s="18">
        <f t="shared" ca="1" si="2694"/>
        <v>0</v>
      </c>
      <c r="AD1111" s="18">
        <f t="shared" ca="1" si="2694"/>
        <v>0</v>
      </c>
      <c r="AE1111" s="18">
        <f t="shared" ca="1" si="2694"/>
        <v>0</v>
      </c>
      <c r="AF1111" s="18">
        <f t="shared" ca="1" si="2694"/>
        <v>0</v>
      </c>
      <c r="AG1111" s="18">
        <f t="shared" ca="1" si="2694"/>
        <v>0</v>
      </c>
      <c r="AH1111" s="18">
        <f t="shared" ca="1" si="2694"/>
        <v>0</v>
      </c>
      <c r="AI1111" s="18">
        <f t="shared" ca="1" si="2694"/>
        <v>0</v>
      </c>
      <c r="AJ1111" s="18">
        <f t="shared" ca="1" si="2694"/>
        <v>0</v>
      </c>
      <c r="AK1111" s="18">
        <f t="shared" ca="1" si="2694"/>
        <v>0</v>
      </c>
      <c r="AL1111" s="18">
        <f t="shared" ca="1" si="2694"/>
        <v>0</v>
      </c>
      <c r="AM1111" s="18">
        <f t="shared" ca="1" si="2694"/>
        <v>0</v>
      </c>
      <c r="AN1111" s="18">
        <f t="shared" ca="1" si="2694"/>
        <v>0</v>
      </c>
      <c r="AO1111" s="18">
        <f t="shared" ca="1" si="2694"/>
        <v>0</v>
      </c>
      <c r="AP1111" s="18">
        <f t="shared" ref="AP1111:BU1111" ca="1" si="2695">MAX($E$1104*(AP$1062 &gt; BS_Rounding_Tolerance) - AP1113 * (AP$1062 &gt; BS_Rounding_Tolerance),0)</f>
        <v>0</v>
      </c>
      <c r="AQ1111" s="18">
        <f t="shared" ca="1" si="2695"/>
        <v>0</v>
      </c>
      <c r="AR1111" s="18">
        <f t="shared" ca="1" si="2695"/>
        <v>0</v>
      </c>
      <c r="AS1111" s="18">
        <f t="shared" ca="1" si="2695"/>
        <v>0</v>
      </c>
      <c r="AT1111" s="18">
        <f t="shared" ca="1" si="2695"/>
        <v>0</v>
      </c>
      <c r="AU1111" s="18">
        <f t="shared" ca="1" si="2695"/>
        <v>0</v>
      </c>
      <c r="AV1111" s="18">
        <f t="shared" ca="1" si="2695"/>
        <v>0</v>
      </c>
      <c r="AW1111" s="18">
        <f t="shared" ca="1" si="2695"/>
        <v>0</v>
      </c>
      <c r="AX1111" s="18">
        <f t="shared" ca="1" si="2695"/>
        <v>0</v>
      </c>
      <c r="AY1111" s="18">
        <f t="shared" ca="1" si="2695"/>
        <v>0</v>
      </c>
      <c r="AZ1111" s="18">
        <f t="shared" ca="1" si="2695"/>
        <v>0</v>
      </c>
      <c r="BA1111" s="18">
        <f t="shared" ca="1" si="2695"/>
        <v>0</v>
      </c>
      <c r="BB1111" s="18">
        <f t="shared" ca="1" si="2695"/>
        <v>0</v>
      </c>
      <c r="BC1111" s="18">
        <f t="shared" ca="1" si="2695"/>
        <v>0</v>
      </c>
      <c r="BD1111" s="18">
        <f t="shared" ca="1" si="2695"/>
        <v>0</v>
      </c>
      <c r="BE1111" s="18">
        <f t="shared" ca="1" si="2695"/>
        <v>0</v>
      </c>
      <c r="BF1111" s="18">
        <f t="shared" ca="1" si="2695"/>
        <v>0</v>
      </c>
      <c r="BG1111" s="18">
        <f t="shared" ca="1" si="2695"/>
        <v>0</v>
      </c>
      <c r="BH1111" s="18">
        <f t="shared" ca="1" si="2695"/>
        <v>0</v>
      </c>
      <c r="BI1111" s="18">
        <f t="shared" ca="1" si="2695"/>
        <v>0</v>
      </c>
      <c r="BJ1111" s="18">
        <f t="shared" ca="1" si="2695"/>
        <v>0</v>
      </c>
      <c r="BK1111" s="18">
        <f t="shared" ca="1" si="2695"/>
        <v>0</v>
      </c>
      <c r="BL1111" s="18">
        <f t="shared" ca="1" si="2695"/>
        <v>0</v>
      </c>
      <c r="BM1111" s="18">
        <f t="shared" ca="1" si="2695"/>
        <v>0</v>
      </c>
      <c r="BN1111" s="18">
        <f t="shared" ca="1" si="2695"/>
        <v>0</v>
      </c>
      <c r="BO1111" s="18">
        <f t="shared" ca="1" si="2695"/>
        <v>0</v>
      </c>
      <c r="BP1111" s="18">
        <f t="shared" ca="1" si="2695"/>
        <v>0</v>
      </c>
      <c r="BQ1111" s="18">
        <f t="shared" ca="1" si="2695"/>
        <v>0</v>
      </c>
      <c r="BR1111" s="18">
        <f t="shared" ca="1" si="2695"/>
        <v>0</v>
      </c>
      <c r="BS1111" s="18">
        <f t="shared" ca="1" si="2695"/>
        <v>0</v>
      </c>
      <c r="BT1111" s="18">
        <f t="shared" ca="1" si="2695"/>
        <v>0</v>
      </c>
      <c r="BU1111" s="18">
        <f t="shared" ca="1" si="2695"/>
        <v>0</v>
      </c>
      <c r="BV1111" s="18">
        <f t="shared" ref="BV1111:DA1111" ca="1" si="2696">MAX($E$1104*(BV$1062 &gt; BS_Rounding_Tolerance) - BV1113 * (BV$1062 &gt; BS_Rounding_Tolerance),0)</f>
        <v>0</v>
      </c>
      <c r="BW1111" s="18">
        <f t="shared" ca="1" si="2696"/>
        <v>0</v>
      </c>
      <c r="BX1111" s="18">
        <f t="shared" ca="1" si="2696"/>
        <v>0</v>
      </c>
      <c r="BY1111" s="18">
        <f t="shared" ca="1" si="2696"/>
        <v>0</v>
      </c>
      <c r="BZ1111" s="18">
        <f t="shared" ca="1" si="2696"/>
        <v>0</v>
      </c>
      <c r="CA1111" s="18">
        <f t="shared" ca="1" si="2696"/>
        <v>0</v>
      </c>
      <c r="CB1111" s="18">
        <f t="shared" ca="1" si="2696"/>
        <v>0</v>
      </c>
      <c r="CC1111" s="18">
        <f t="shared" ca="1" si="2696"/>
        <v>0</v>
      </c>
      <c r="CD1111" s="18">
        <f t="shared" ca="1" si="2696"/>
        <v>0</v>
      </c>
      <c r="CE1111" s="18">
        <f t="shared" ca="1" si="2696"/>
        <v>0</v>
      </c>
      <c r="CF1111" s="18">
        <f t="shared" ca="1" si="2696"/>
        <v>0</v>
      </c>
      <c r="CG1111" s="18">
        <f t="shared" ca="1" si="2696"/>
        <v>0</v>
      </c>
      <c r="CH1111" s="18">
        <f t="shared" ca="1" si="2696"/>
        <v>0</v>
      </c>
      <c r="CI1111" s="18">
        <f t="shared" ca="1" si="2696"/>
        <v>0</v>
      </c>
      <c r="CJ1111" s="18">
        <f t="shared" ca="1" si="2696"/>
        <v>0</v>
      </c>
      <c r="CK1111" s="18">
        <f t="shared" ca="1" si="2696"/>
        <v>0</v>
      </c>
      <c r="CL1111" s="18">
        <f t="shared" ca="1" si="2696"/>
        <v>0</v>
      </c>
      <c r="CM1111" s="18">
        <f t="shared" ca="1" si="2696"/>
        <v>0</v>
      </c>
      <c r="CN1111" s="18">
        <f t="shared" ca="1" si="2696"/>
        <v>0</v>
      </c>
      <c r="CO1111" s="18">
        <f t="shared" ca="1" si="2696"/>
        <v>0</v>
      </c>
      <c r="CP1111" s="18">
        <f t="shared" ca="1" si="2696"/>
        <v>0</v>
      </c>
      <c r="CQ1111" s="18">
        <f t="shared" ca="1" si="2696"/>
        <v>0</v>
      </c>
      <c r="CR1111" s="18">
        <f t="shared" ca="1" si="2696"/>
        <v>0</v>
      </c>
      <c r="CS1111" s="18">
        <f t="shared" ca="1" si="2696"/>
        <v>0</v>
      </c>
      <c r="CT1111" s="18">
        <f t="shared" ca="1" si="2696"/>
        <v>0</v>
      </c>
      <c r="CU1111" s="18">
        <f t="shared" ca="1" si="2696"/>
        <v>0</v>
      </c>
      <c r="CV1111" s="18">
        <f t="shared" ca="1" si="2696"/>
        <v>0</v>
      </c>
      <c r="CW1111" s="18">
        <f t="shared" ca="1" si="2696"/>
        <v>0</v>
      </c>
      <c r="CX1111" s="18">
        <f t="shared" ca="1" si="2696"/>
        <v>0</v>
      </c>
      <c r="CY1111" s="18">
        <f t="shared" ca="1" si="2696"/>
        <v>0</v>
      </c>
      <c r="CZ1111" s="18">
        <f t="shared" ca="1" si="2696"/>
        <v>0</v>
      </c>
      <c r="DA1111" s="18">
        <f t="shared" ca="1" si="2696"/>
        <v>0</v>
      </c>
      <c r="DB1111" s="18">
        <f t="shared" ref="DB1111:EG1111" ca="1" si="2697">MAX($E$1104*(DB$1062 &gt; BS_Rounding_Tolerance) - DB1113 * (DB$1062 &gt; BS_Rounding_Tolerance),0)</f>
        <v>0</v>
      </c>
      <c r="DC1111" s="18">
        <f t="shared" ca="1" si="2697"/>
        <v>0</v>
      </c>
      <c r="DD1111" s="18">
        <f t="shared" ca="1" si="2697"/>
        <v>0</v>
      </c>
      <c r="DE1111" s="18">
        <f t="shared" ca="1" si="2697"/>
        <v>0</v>
      </c>
      <c r="DF1111" s="18">
        <f t="shared" ca="1" si="2697"/>
        <v>0</v>
      </c>
      <c r="DG1111" s="18">
        <f t="shared" ca="1" si="2697"/>
        <v>0</v>
      </c>
      <c r="DH1111" s="18">
        <f t="shared" ca="1" si="2697"/>
        <v>0</v>
      </c>
      <c r="DI1111" s="18">
        <f t="shared" ca="1" si="2697"/>
        <v>0</v>
      </c>
      <c r="DJ1111" s="18">
        <f t="shared" ca="1" si="2697"/>
        <v>0</v>
      </c>
      <c r="DK1111" s="18">
        <f t="shared" ca="1" si="2697"/>
        <v>0</v>
      </c>
      <c r="DL1111" s="18">
        <f t="shared" ca="1" si="2697"/>
        <v>0</v>
      </c>
      <c r="DM1111" s="18">
        <f t="shared" ca="1" si="2697"/>
        <v>0</v>
      </c>
      <c r="DN1111" s="18">
        <f t="shared" ca="1" si="2697"/>
        <v>0</v>
      </c>
      <c r="DO1111" s="18">
        <f t="shared" ca="1" si="2697"/>
        <v>0</v>
      </c>
      <c r="DP1111" s="18">
        <f t="shared" ca="1" si="2697"/>
        <v>0</v>
      </c>
      <c r="DQ1111" s="18">
        <f t="shared" ca="1" si="2697"/>
        <v>0</v>
      </c>
      <c r="DR1111" s="18">
        <f t="shared" ca="1" si="2697"/>
        <v>0</v>
      </c>
      <c r="DS1111" s="18">
        <f t="shared" ca="1" si="2697"/>
        <v>0</v>
      </c>
      <c r="DT1111" s="18">
        <f t="shared" ca="1" si="2697"/>
        <v>0</v>
      </c>
      <c r="DU1111" s="18">
        <f t="shared" ca="1" si="2697"/>
        <v>0</v>
      </c>
      <c r="DV1111" s="18">
        <f t="shared" ca="1" si="2697"/>
        <v>0</v>
      </c>
      <c r="DW1111" s="18">
        <f t="shared" ca="1" si="2697"/>
        <v>0</v>
      </c>
      <c r="DX1111" s="18">
        <f t="shared" ca="1" si="2697"/>
        <v>0</v>
      </c>
      <c r="DY1111" s="18">
        <f t="shared" ca="1" si="2697"/>
        <v>0</v>
      </c>
      <c r="DZ1111" s="18">
        <f t="shared" ca="1" si="2697"/>
        <v>0</v>
      </c>
      <c r="EA1111" s="18">
        <f t="shared" ca="1" si="2697"/>
        <v>0</v>
      </c>
      <c r="EB1111" s="18">
        <f t="shared" ca="1" si="2697"/>
        <v>0</v>
      </c>
      <c r="EC1111" s="18">
        <f t="shared" ca="1" si="2697"/>
        <v>0</v>
      </c>
      <c r="ED1111" s="18">
        <f t="shared" ca="1" si="2697"/>
        <v>0</v>
      </c>
      <c r="EE1111" s="18">
        <f t="shared" ca="1" si="2697"/>
        <v>0</v>
      </c>
      <c r="EF1111" s="18">
        <f t="shared" ca="1" si="2697"/>
        <v>0</v>
      </c>
      <c r="EG1111" s="18">
        <f t="shared" ca="1" si="2697"/>
        <v>0</v>
      </c>
      <c r="EH1111" s="18">
        <f t="shared" ref="EH1111:FQ1111" ca="1" si="2698">MAX($E$1104*(EH$1062 &gt; BS_Rounding_Tolerance) - EH1113 * (EH$1062 &gt; BS_Rounding_Tolerance),0)</f>
        <v>0</v>
      </c>
      <c r="EI1111" s="18">
        <f t="shared" ca="1" si="2698"/>
        <v>0</v>
      </c>
      <c r="EJ1111" s="18">
        <f t="shared" ca="1" si="2698"/>
        <v>0</v>
      </c>
      <c r="EK1111" s="18">
        <f t="shared" ca="1" si="2698"/>
        <v>0</v>
      </c>
      <c r="EL1111" s="18">
        <f t="shared" ca="1" si="2698"/>
        <v>0</v>
      </c>
      <c r="EM1111" s="18">
        <f t="shared" ca="1" si="2698"/>
        <v>0</v>
      </c>
      <c r="EN1111" s="18">
        <f t="shared" ca="1" si="2698"/>
        <v>0</v>
      </c>
      <c r="EO1111" s="18">
        <f t="shared" ca="1" si="2698"/>
        <v>0</v>
      </c>
      <c r="EP1111" s="18">
        <f t="shared" ca="1" si="2698"/>
        <v>0</v>
      </c>
      <c r="EQ1111" s="18">
        <f t="shared" ca="1" si="2698"/>
        <v>0</v>
      </c>
      <c r="ER1111" s="18">
        <f t="shared" ca="1" si="2698"/>
        <v>0</v>
      </c>
      <c r="ES1111" s="18">
        <f t="shared" ca="1" si="2698"/>
        <v>0</v>
      </c>
      <c r="ET1111" s="18">
        <f t="shared" ca="1" si="2698"/>
        <v>0</v>
      </c>
      <c r="EU1111" s="18">
        <f t="shared" ca="1" si="2698"/>
        <v>0</v>
      </c>
      <c r="EV1111" s="18">
        <f t="shared" ca="1" si="2698"/>
        <v>0</v>
      </c>
      <c r="EW1111" s="18">
        <f t="shared" ca="1" si="2698"/>
        <v>0</v>
      </c>
      <c r="EX1111" s="18">
        <f t="shared" ca="1" si="2698"/>
        <v>0</v>
      </c>
      <c r="EY1111" s="18">
        <f t="shared" ca="1" si="2698"/>
        <v>0</v>
      </c>
      <c r="EZ1111" s="18">
        <f t="shared" ca="1" si="2698"/>
        <v>0</v>
      </c>
      <c r="FA1111" s="18">
        <f t="shared" ca="1" si="2698"/>
        <v>0</v>
      </c>
      <c r="FB1111" s="18">
        <f t="shared" ca="1" si="2698"/>
        <v>0</v>
      </c>
      <c r="FC1111" s="18">
        <f t="shared" ca="1" si="2698"/>
        <v>0</v>
      </c>
      <c r="FD1111" s="18">
        <f t="shared" ca="1" si="2698"/>
        <v>0</v>
      </c>
      <c r="FE1111" s="18">
        <f t="shared" ca="1" si="2698"/>
        <v>0</v>
      </c>
      <c r="FF1111" s="18">
        <f t="shared" ca="1" si="2698"/>
        <v>0</v>
      </c>
      <c r="FG1111" s="18">
        <f t="shared" ca="1" si="2698"/>
        <v>0</v>
      </c>
      <c r="FH1111" s="18">
        <f t="shared" ca="1" si="2698"/>
        <v>0</v>
      </c>
      <c r="FI1111" s="18">
        <f t="shared" ca="1" si="2698"/>
        <v>0</v>
      </c>
      <c r="FJ1111" s="18">
        <f t="shared" ca="1" si="2698"/>
        <v>0</v>
      </c>
      <c r="FK1111" s="18">
        <f t="shared" ca="1" si="2698"/>
        <v>0</v>
      </c>
      <c r="FL1111" s="18">
        <f t="shared" ca="1" si="2698"/>
        <v>0</v>
      </c>
      <c r="FM1111" s="18">
        <f t="shared" ca="1" si="2698"/>
        <v>0</v>
      </c>
      <c r="FN1111" s="18">
        <f t="shared" ca="1" si="2698"/>
        <v>0</v>
      </c>
      <c r="FO1111" s="18">
        <f t="shared" ca="1" si="2698"/>
        <v>0</v>
      </c>
      <c r="FP1111" s="18">
        <f t="shared" ca="1" si="2698"/>
        <v>0</v>
      </c>
      <c r="FQ1111" s="18">
        <f t="shared" ca="1" si="2698"/>
        <v>0</v>
      </c>
      <c r="FR1111" s="18">
        <f ca="1">MAX($E$1104*(FR$1062 &gt; BS_Rounding_Tolerance) - FR1113 * (FR$1062 &gt; BS_Rounding_Tolerance),0)</f>
        <v>0</v>
      </c>
    </row>
    <row r="1112" spans="3:174">
      <c r="D1112" s="8"/>
    </row>
    <row r="1113" spans="3:174">
      <c r="C1113" t="s">
        <v>564</v>
      </c>
      <c r="D1113" s="8" t="s">
        <v>974</v>
      </c>
      <c r="J1113" s="109">
        <f t="shared" ref="J1113:AO1113" si="2699">I1116</f>
        <v>0</v>
      </c>
      <c r="K1113" s="109">
        <f t="shared" ca="1" si="2699"/>
        <v>0</v>
      </c>
      <c r="L1113" s="109">
        <f t="shared" ca="1" si="2699"/>
        <v>0</v>
      </c>
      <c r="M1113" s="109">
        <f t="shared" ca="1" si="2699"/>
        <v>0</v>
      </c>
      <c r="N1113" s="109">
        <f t="shared" ca="1" si="2699"/>
        <v>0</v>
      </c>
      <c r="O1113" s="109">
        <f t="shared" ca="1" si="2699"/>
        <v>0</v>
      </c>
      <c r="P1113" s="109">
        <f t="shared" ca="1" si="2699"/>
        <v>0</v>
      </c>
      <c r="Q1113" s="109">
        <f t="shared" ca="1" si="2699"/>
        <v>0</v>
      </c>
      <c r="R1113" s="109">
        <f t="shared" ca="1" si="2699"/>
        <v>0</v>
      </c>
      <c r="S1113" s="109">
        <f t="shared" ca="1" si="2699"/>
        <v>0</v>
      </c>
      <c r="T1113" s="109">
        <f t="shared" ca="1" si="2699"/>
        <v>0</v>
      </c>
      <c r="U1113" s="109">
        <f t="shared" ca="1" si="2699"/>
        <v>0</v>
      </c>
      <c r="V1113" s="109">
        <f t="shared" ca="1" si="2699"/>
        <v>0</v>
      </c>
      <c r="W1113" s="109">
        <f t="shared" ca="1" si="2699"/>
        <v>0</v>
      </c>
      <c r="X1113" s="109">
        <f t="shared" ca="1" si="2699"/>
        <v>0</v>
      </c>
      <c r="Y1113" s="109">
        <f t="shared" ca="1" si="2699"/>
        <v>0</v>
      </c>
      <c r="Z1113" s="109">
        <f t="shared" ca="1" si="2699"/>
        <v>0</v>
      </c>
      <c r="AA1113" s="109">
        <f t="shared" ca="1" si="2699"/>
        <v>0</v>
      </c>
      <c r="AB1113" s="109">
        <f t="shared" ca="1" si="2699"/>
        <v>0</v>
      </c>
      <c r="AC1113" s="109">
        <f t="shared" ca="1" si="2699"/>
        <v>0</v>
      </c>
      <c r="AD1113" s="109">
        <f t="shared" ca="1" si="2699"/>
        <v>0</v>
      </c>
      <c r="AE1113" s="109">
        <f t="shared" ca="1" si="2699"/>
        <v>0</v>
      </c>
      <c r="AF1113" s="109">
        <f t="shared" ca="1" si="2699"/>
        <v>0</v>
      </c>
      <c r="AG1113" s="109">
        <f t="shared" ca="1" si="2699"/>
        <v>0</v>
      </c>
      <c r="AH1113" s="109">
        <f t="shared" ca="1" si="2699"/>
        <v>0</v>
      </c>
      <c r="AI1113" s="109">
        <f t="shared" ca="1" si="2699"/>
        <v>0</v>
      </c>
      <c r="AJ1113" s="109">
        <f t="shared" ca="1" si="2699"/>
        <v>0</v>
      </c>
      <c r="AK1113" s="109">
        <f t="shared" ca="1" si="2699"/>
        <v>0</v>
      </c>
      <c r="AL1113" s="109">
        <f t="shared" ca="1" si="2699"/>
        <v>0</v>
      </c>
      <c r="AM1113" s="109">
        <f t="shared" ca="1" si="2699"/>
        <v>0</v>
      </c>
      <c r="AN1113" s="109">
        <f t="shared" ca="1" si="2699"/>
        <v>0</v>
      </c>
      <c r="AO1113" s="109">
        <f t="shared" ca="1" si="2699"/>
        <v>0</v>
      </c>
      <c r="AP1113" s="109">
        <f t="shared" ref="AP1113:BU1113" ca="1" si="2700">AO1116</f>
        <v>0</v>
      </c>
      <c r="AQ1113" s="109">
        <f t="shared" ca="1" si="2700"/>
        <v>0</v>
      </c>
      <c r="AR1113" s="109">
        <f t="shared" ca="1" si="2700"/>
        <v>0</v>
      </c>
      <c r="AS1113" s="109">
        <f t="shared" ca="1" si="2700"/>
        <v>0</v>
      </c>
      <c r="AT1113" s="109">
        <f t="shared" ca="1" si="2700"/>
        <v>0</v>
      </c>
      <c r="AU1113" s="109">
        <f t="shared" ca="1" si="2700"/>
        <v>0</v>
      </c>
      <c r="AV1113" s="109">
        <f t="shared" ca="1" si="2700"/>
        <v>0</v>
      </c>
      <c r="AW1113" s="109">
        <f t="shared" ca="1" si="2700"/>
        <v>0</v>
      </c>
      <c r="AX1113" s="109">
        <f t="shared" ca="1" si="2700"/>
        <v>0</v>
      </c>
      <c r="AY1113" s="109">
        <f t="shared" ca="1" si="2700"/>
        <v>0</v>
      </c>
      <c r="AZ1113" s="109">
        <f t="shared" ca="1" si="2700"/>
        <v>0</v>
      </c>
      <c r="BA1113" s="109">
        <f t="shared" ca="1" si="2700"/>
        <v>0</v>
      </c>
      <c r="BB1113" s="109">
        <f t="shared" ca="1" si="2700"/>
        <v>0</v>
      </c>
      <c r="BC1113" s="109">
        <f t="shared" ca="1" si="2700"/>
        <v>0</v>
      </c>
      <c r="BD1113" s="109">
        <f t="shared" ca="1" si="2700"/>
        <v>0</v>
      </c>
      <c r="BE1113" s="109">
        <f t="shared" ca="1" si="2700"/>
        <v>0</v>
      </c>
      <c r="BF1113" s="109">
        <f t="shared" ca="1" si="2700"/>
        <v>0</v>
      </c>
      <c r="BG1113" s="109">
        <f t="shared" ca="1" si="2700"/>
        <v>0</v>
      </c>
      <c r="BH1113" s="109">
        <f t="shared" ca="1" si="2700"/>
        <v>0</v>
      </c>
      <c r="BI1113" s="109">
        <f t="shared" ca="1" si="2700"/>
        <v>0</v>
      </c>
      <c r="BJ1113" s="109">
        <f t="shared" ca="1" si="2700"/>
        <v>0</v>
      </c>
      <c r="BK1113" s="109">
        <f t="shared" ca="1" si="2700"/>
        <v>0</v>
      </c>
      <c r="BL1113" s="109">
        <f t="shared" ca="1" si="2700"/>
        <v>0</v>
      </c>
      <c r="BM1113" s="109">
        <f t="shared" ca="1" si="2700"/>
        <v>0</v>
      </c>
      <c r="BN1113" s="109">
        <f t="shared" ca="1" si="2700"/>
        <v>0</v>
      </c>
      <c r="BO1113" s="109">
        <f t="shared" ca="1" si="2700"/>
        <v>0</v>
      </c>
      <c r="BP1113" s="109">
        <f t="shared" ca="1" si="2700"/>
        <v>0</v>
      </c>
      <c r="BQ1113" s="109">
        <f t="shared" ca="1" si="2700"/>
        <v>0</v>
      </c>
      <c r="BR1113" s="109">
        <f t="shared" ca="1" si="2700"/>
        <v>0</v>
      </c>
      <c r="BS1113" s="109">
        <f t="shared" ca="1" si="2700"/>
        <v>0</v>
      </c>
      <c r="BT1113" s="109">
        <f t="shared" ca="1" si="2700"/>
        <v>0</v>
      </c>
      <c r="BU1113" s="109">
        <f t="shared" ca="1" si="2700"/>
        <v>0</v>
      </c>
      <c r="BV1113" s="109">
        <f t="shared" ref="BV1113:DA1113" ca="1" si="2701">BU1116</f>
        <v>0</v>
      </c>
      <c r="BW1113" s="109">
        <f t="shared" ca="1" si="2701"/>
        <v>0</v>
      </c>
      <c r="BX1113" s="109">
        <f t="shared" ca="1" si="2701"/>
        <v>0</v>
      </c>
      <c r="BY1113" s="109">
        <f t="shared" ca="1" si="2701"/>
        <v>0</v>
      </c>
      <c r="BZ1113" s="109">
        <f t="shared" ca="1" si="2701"/>
        <v>0</v>
      </c>
      <c r="CA1113" s="109">
        <f t="shared" ca="1" si="2701"/>
        <v>0</v>
      </c>
      <c r="CB1113" s="109">
        <f t="shared" ca="1" si="2701"/>
        <v>0</v>
      </c>
      <c r="CC1113" s="109">
        <f t="shared" ca="1" si="2701"/>
        <v>0</v>
      </c>
      <c r="CD1113" s="109">
        <f t="shared" ca="1" si="2701"/>
        <v>0</v>
      </c>
      <c r="CE1113" s="109">
        <f t="shared" ca="1" si="2701"/>
        <v>0</v>
      </c>
      <c r="CF1113" s="109">
        <f t="shared" ca="1" si="2701"/>
        <v>0</v>
      </c>
      <c r="CG1113" s="109">
        <f t="shared" ca="1" si="2701"/>
        <v>0</v>
      </c>
      <c r="CH1113" s="109">
        <f t="shared" ca="1" si="2701"/>
        <v>0</v>
      </c>
      <c r="CI1113" s="109">
        <f t="shared" ca="1" si="2701"/>
        <v>0</v>
      </c>
      <c r="CJ1113" s="109">
        <f t="shared" ca="1" si="2701"/>
        <v>0</v>
      </c>
      <c r="CK1113" s="109">
        <f t="shared" ca="1" si="2701"/>
        <v>0</v>
      </c>
      <c r="CL1113" s="109">
        <f t="shared" ca="1" si="2701"/>
        <v>0</v>
      </c>
      <c r="CM1113" s="109">
        <f t="shared" ca="1" si="2701"/>
        <v>0</v>
      </c>
      <c r="CN1113" s="109">
        <f t="shared" ca="1" si="2701"/>
        <v>0</v>
      </c>
      <c r="CO1113" s="109">
        <f t="shared" ca="1" si="2701"/>
        <v>0</v>
      </c>
      <c r="CP1113" s="109">
        <f t="shared" ca="1" si="2701"/>
        <v>0</v>
      </c>
      <c r="CQ1113" s="109">
        <f t="shared" ca="1" si="2701"/>
        <v>0</v>
      </c>
      <c r="CR1113" s="109">
        <f t="shared" ca="1" si="2701"/>
        <v>0</v>
      </c>
      <c r="CS1113" s="109">
        <f t="shared" ca="1" si="2701"/>
        <v>0</v>
      </c>
      <c r="CT1113" s="109">
        <f t="shared" ca="1" si="2701"/>
        <v>0</v>
      </c>
      <c r="CU1113" s="109">
        <f t="shared" ca="1" si="2701"/>
        <v>0</v>
      </c>
      <c r="CV1113" s="109">
        <f t="shared" ca="1" si="2701"/>
        <v>0</v>
      </c>
      <c r="CW1113" s="109">
        <f t="shared" ca="1" si="2701"/>
        <v>0</v>
      </c>
      <c r="CX1113" s="109">
        <f t="shared" ca="1" si="2701"/>
        <v>0</v>
      </c>
      <c r="CY1113" s="109">
        <f t="shared" ca="1" si="2701"/>
        <v>0</v>
      </c>
      <c r="CZ1113" s="109">
        <f t="shared" ca="1" si="2701"/>
        <v>0</v>
      </c>
      <c r="DA1113" s="109">
        <f t="shared" ca="1" si="2701"/>
        <v>0</v>
      </c>
      <c r="DB1113" s="109">
        <f t="shared" ref="DB1113:EG1113" ca="1" si="2702">DA1116</f>
        <v>0</v>
      </c>
      <c r="DC1113" s="109">
        <f t="shared" ca="1" si="2702"/>
        <v>0</v>
      </c>
      <c r="DD1113" s="109">
        <f t="shared" ca="1" si="2702"/>
        <v>0</v>
      </c>
      <c r="DE1113" s="109">
        <f t="shared" ca="1" si="2702"/>
        <v>0</v>
      </c>
      <c r="DF1113" s="109">
        <f t="shared" ca="1" si="2702"/>
        <v>0</v>
      </c>
      <c r="DG1113" s="109">
        <f t="shared" ca="1" si="2702"/>
        <v>0</v>
      </c>
      <c r="DH1113" s="109">
        <f t="shared" ca="1" si="2702"/>
        <v>0</v>
      </c>
      <c r="DI1113" s="109">
        <f t="shared" ca="1" si="2702"/>
        <v>0</v>
      </c>
      <c r="DJ1113" s="109">
        <f t="shared" ca="1" si="2702"/>
        <v>0</v>
      </c>
      <c r="DK1113" s="109">
        <f t="shared" ca="1" si="2702"/>
        <v>0</v>
      </c>
      <c r="DL1113" s="109">
        <f t="shared" ca="1" si="2702"/>
        <v>0</v>
      </c>
      <c r="DM1113" s="109">
        <f t="shared" ca="1" si="2702"/>
        <v>0</v>
      </c>
      <c r="DN1113" s="109">
        <f t="shared" ca="1" si="2702"/>
        <v>0</v>
      </c>
      <c r="DO1113" s="109">
        <f t="shared" ca="1" si="2702"/>
        <v>0</v>
      </c>
      <c r="DP1113" s="109">
        <f t="shared" ca="1" si="2702"/>
        <v>0</v>
      </c>
      <c r="DQ1113" s="109">
        <f t="shared" ca="1" si="2702"/>
        <v>0</v>
      </c>
      <c r="DR1113" s="109">
        <f t="shared" ca="1" si="2702"/>
        <v>0</v>
      </c>
      <c r="DS1113" s="109">
        <f t="shared" ca="1" si="2702"/>
        <v>0</v>
      </c>
      <c r="DT1113" s="109">
        <f t="shared" ca="1" si="2702"/>
        <v>0</v>
      </c>
      <c r="DU1113" s="109">
        <f t="shared" ca="1" si="2702"/>
        <v>0</v>
      </c>
      <c r="DV1113" s="109">
        <f t="shared" ca="1" si="2702"/>
        <v>0</v>
      </c>
      <c r="DW1113" s="109">
        <f t="shared" ca="1" si="2702"/>
        <v>0</v>
      </c>
      <c r="DX1113" s="109">
        <f t="shared" ca="1" si="2702"/>
        <v>0</v>
      </c>
      <c r="DY1113" s="109">
        <f t="shared" ca="1" si="2702"/>
        <v>0</v>
      </c>
      <c r="DZ1113" s="109">
        <f t="shared" ca="1" si="2702"/>
        <v>0</v>
      </c>
      <c r="EA1113" s="109">
        <f t="shared" ca="1" si="2702"/>
        <v>0</v>
      </c>
      <c r="EB1113" s="109">
        <f t="shared" ca="1" si="2702"/>
        <v>0</v>
      </c>
      <c r="EC1113" s="109">
        <f t="shared" ca="1" si="2702"/>
        <v>0</v>
      </c>
      <c r="ED1113" s="109">
        <f t="shared" ca="1" si="2702"/>
        <v>0</v>
      </c>
      <c r="EE1113" s="109">
        <f t="shared" ca="1" si="2702"/>
        <v>0</v>
      </c>
      <c r="EF1113" s="109">
        <f t="shared" ca="1" si="2702"/>
        <v>0</v>
      </c>
      <c r="EG1113" s="109">
        <f t="shared" ca="1" si="2702"/>
        <v>0</v>
      </c>
      <c r="EH1113" s="109">
        <f t="shared" ref="EH1113:FR1113" ca="1" si="2703">EG1116</f>
        <v>0</v>
      </c>
      <c r="EI1113" s="109">
        <f t="shared" ca="1" si="2703"/>
        <v>0</v>
      </c>
      <c r="EJ1113" s="109">
        <f t="shared" ca="1" si="2703"/>
        <v>0</v>
      </c>
      <c r="EK1113" s="109">
        <f t="shared" ca="1" si="2703"/>
        <v>0</v>
      </c>
      <c r="EL1113" s="109">
        <f t="shared" ca="1" si="2703"/>
        <v>0</v>
      </c>
      <c r="EM1113" s="109">
        <f t="shared" ca="1" si="2703"/>
        <v>0</v>
      </c>
      <c r="EN1113" s="109">
        <f t="shared" ca="1" si="2703"/>
        <v>0</v>
      </c>
      <c r="EO1113" s="109">
        <f t="shared" ca="1" si="2703"/>
        <v>0</v>
      </c>
      <c r="EP1113" s="109">
        <f t="shared" ca="1" si="2703"/>
        <v>0</v>
      </c>
      <c r="EQ1113" s="109">
        <f t="shared" ca="1" si="2703"/>
        <v>0</v>
      </c>
      <c r="ER1113" s="109">
        <f t="shared" ca="1" si="2703"/>
        <v>0</v>
      </c>
      <c r="ES1113" s="109">
        <f t="shared" ca="1" si="2703"/>
        <v>0</v>
      </c>
      <c r="ET1113" s="109">
        <f t="shared" ca="1" si="2703"/>
        <v>0</v>
      </c>
      <c r="EU1113" s="109">
        <f t="shared" ca="1" si="2703"/>
        <v>0</v>
      </c>
      <c r="EV1113" s="109">
        <f t="shared" ca="1" si="2703"/>
        <v>0</v>
      </c>
      <c r="EW1113" s="109">
        <f t="shared" ca="1" si="2703"/>
        <v>0</v>
      </c>
      <c r="EX1113" s="109">
        <f t="shared" ca="1" si="2703"/>
        <v>0</v>
      </c>
      <c r="EY1113" s="109">
        <f t="shared" ca="1" si="2703"/>
        <v>0</v>
      </c>
      <c r="EZ1113" s="109">
        <f t="shared" ca="1" si="2703"/>
        <v>0</v>
      </c>
      <c r="FA1113" s="109">
        <f t="shared" ca="1" si="2703"/>
        <v>0</v>
      </c>
      <c r="FB1113" s="109">
        <f t="shared" ca="1" si="2703"/>
        <v>0</v>
      </c>
      <c r="FC1113" s="109">
        <f t="shared" ca="1" si="2703"/>
        <v>0</v>
      </c>
      <c r="FD1113" s="109">
        <f t="shared" ca="1" si="2703"/>
        <v>0</v>
      </c>
      <c r="FE1113" s="109">
        <f t="shared" ca="1" si="2703"/>
        <v>0</v>
      </c>
      <c r="FF1113" s="109">
        <f t="shared" ca="1" si="2703"/>
        <v>0</v>
      </c>
      <c r="FG1113" s="109">
        <f t="shared" ca="1" si="2703"/>
        <v>0</v>
      </c>
      <c r="FH1113" s="109">
        <f t="shared" ca="1" si="2703"/>
        <v>0</v>
      </c>
      <c r="FI1113" s="109">
        <f t="shared" ca="1" si="2703"/>
        <v>0</v>
      </c>
      <c r="FJ1113" s="109">
        <f t="shared" ca="1" si="2703"/>
        <v>0</v>
      </c>
      <c r="FK1113" s="109">
        <f t="shared" ca="1" si="2703"/>
        <v>0</v>
      </c>
      <c r="FL1113" s="109">
        <f t="shared" ca="1" si="2703"/>
        <v>0</v>
      </c>
      <c r="FM1113" s="109">
        <f t="shared" ca="1" si="2703"/>
        <v>0</v>
      </c>
      <c r="FN1113" s="109">
        <f t="shared" ca="1" si="2703"/>
        <v>0</v>
      </c>
      <c r="FO1113" s="109">
        <f t="shared" ca="1" si="2703"/>
        <v>0</v>
      </c>
      <c r="FP1113" s="109">
        <f t="shared" ca="1" si="2703"/>
        <v>0</v>
      </c>
      <c r="FQ1113" s="109">
        <f t="shared" ca="1" si="2703"/>
        <v>0</v>
      </c>
      <c r="FR1113" s="109">
        <f t="shared" ca="1" si="2703"/>
        <v>0</v>
      </c>
    </row>
    <row r="1114" spans="3:174">
      <c r="C1114" s="97" t="s">
        <v>565</v>
      </c>
      <c r="D1114" s="213" t="s">
        <v>974</v>
      </c>
      <c r="I1114" s="168">
        <f ca="1">SUM(J1114:FR1114)</f>
        <v>0</v>
      </c>
      <c r="J1114" s="18">
        <f ca="1">MIN(-J1108,MAX(J1111,0))*J$1024 * ($E$1071&gt;0)</f>
        <v>0</v>
      </c>
      <c r="K1114" s="18">
        <f t="shared" ref="K1114:AP1114" ca="1" si="2704">MIN(-K1108,MAX(K1111,0))*K$848*($E$925&gt;0)</f>
        <v>0</v>
      </c>
      <c r="L1114" s="18">
        <f t="shared" ca="1" si="2704"/>
        <v>0</v>
      </c>
      <c r="M1114" s="18">
        <f t="shared" ca="1" si="2704"/>
        <v>0</v>
      </c>
      <c r="N1114" s="18">
        <f t="shared" ca="1" si="2704"/>
        <v>0</v>
      </c>
      <c r="O1114" s="18">
        <f t="shared" ca="1" si="2704"/>
        <v>0</v>
      </c>
      <c r="P1114" s="18">
        <f t="shared" ca="1" si="2704"/>
        <v>0</v>
      </c>
      <c r="Q1114" s="18">
        <f t="shared" ca="1" si="2704"/>
        <v>0</v>
      </c>
      <c r="R1114" s="18">
        <f t="shared" ca="1" si="2704"/>
        <v>0</v>
      </c>
      <c r="S1114" s="18">
        <f t="shared" ca="1" si="2704"/>
        <v>0</v>
      </c>
      <c r="T1114" s="18">
        <f t="shared" ca="1" si="2704"/>
        <v>0</v>
      </c>
      <c r="U1114" s="18">
        <f t="shared" ca="1" si="2704"/>
        <v>0</v>
      </c>
      <c r="V1114" s="18">
        <f t="shared" ca="1" si="2704"/>
        <v>0</v>
      </c>
      <c r="W1114" s="18">
        <f t="shared" ca="1" si="2704"/>
        <v>0</v>
      </c>
      <c r="X1114" s="18">
        <f t="shared" ca="1" si="2704"/>
        <v>0</v>
      </c>
      <c r="Y1114" s="18">
        <f t="shared" ca="1" si="2704"/>
        <v>0</v>
      </c>
      <c r="Z1114" s="18">
        <f t="shared" ca="1" si="2704"/>
        <v>0</v>
      </c>
      <c r="AA1114" s="18">
        <f t="shared" ca="1" si="2704"/>
        <v>0</v>
      </c>
      <c r="AB1114" s="18">
        <f t="shared" ca="1" si="2704"/>
        <v>0</v>
      </c>
      <c r="AC1114" s="18">
        <f t="shared" ca="1" si="2704"/>
        <v>0</v>
      </c>
      <c r="AD1114" s="18">
        <f t="shared" ca="1" si="2704"/>
        <v>0</v>
      </c>
      <c r="AE1114" s="18">
        <f t="shared" ca="1" si="2704"/>
        <v>0</v>
      </c>
      <c r="AF1114" s="18">
        <f t="shared" ca="1" si="2704"/>
        <v>0</v>
      </c>
      <c r="AG1114" s="18">
        <f t="shared" ca="1" si="2704"/>
        <v>0</v>
      </c>
      <c r="AH1114" s="18">
        <f t="shared" ca="1" si="2704"/>
        <v>0</v>
      </c>
      <c r="AI1114" s="18">
        <f t="shared" ca="1" si="2704"/>
        <v>0</v>
      </c>
      <c r="AJ1114" s="18">
        <f t="shared" ca="1" si="2704"/>
        <v>0</v>
      </c>
      <c r="AK1114" s="18">
        <f t="shared" ca="1" si="2704"/>
        <v>0</v>
      </c>
      <c r="AL1114" s="18">
        <f t="shared" ca="1" si="2704"/>
        <v>0</v>
      </c>
      <c r="AM1114" s="18">
        <f t="shared" ca="1" si="2704"/>
        <v>0</v>
      </c>
      <c r="AN1114" s="18">
        <f t="shared" ca="1" si="2704"/>
        <v>0</v>
      </c>
      <c r="AO1114" s="18">
        <f t="shared" ca="1" si="2704"/>
        <v>0</v>
      </c>
      <c r="AP1114" s="18">
        <f t="shared" ca="1" si="2704"/>
        <v>0</v>
      </c>
      <c r="AQ1114" s="18">
        <f t="shared" ref="AQ1114:BV1114" ca="1" si="2705">MIN(-AQ1108,MAX(AQ1111,0))*AQ$848*($E$925&gt;0)</f>
        <v>0</v>
      </c>
      <c r="AR1114" s="18">
        <f t="shared" ca="1" si="2705"/>
        <v>0</v>
      </c>
      <c r="AS1114" s="18">
        <f t="shared" ca="1" si="2705"/>
        <v>0</v>
      </c>
      <c r="AT1114" s="18">
        <f t="shared" ca="1" si="2705"/>
        <v>0</v>
      </c>
      <c r="AU1114" s="18">
        <f t="shared" ca="1" si="2705"/>
        <v>0</v>
      </c>
      <c r="AV1114" s="18">
        <f t="shared" ca="1" si="2705"/>
        <v>0</v>
      </c>
      <c r="AW1114" s="18">
        <f t="shared" ca="1" si="2705"/>
        <v>0</v>
      </c>
      <c r="AX1114" s="18">
        <f t="shared" ca="1" si="2705"/>
        <v>0</v>
      </c>
      <c r="AY1114" s="18">
        <f t="shared" ca="1" si="2705"/>
        <v>0</v>
      </c>
      <c r="AZ1114" s="18">
        <f t="shared" ca="1" si="2705"/>
        <v>0</v>
      </c>
      <c r="BA1114" s="18">
        <f t="shared" ca="1" si="2705"/>
        <v>0</v>
      </c>
      <c r="BB1114" s="18">
        <f t="shared" ca="1" si="2705"/>
        <v>0</v>
      </c>
      <c r="BC1114" s="18">
        <f t="shared" ca="1" si="2705"/>
        <v>0</v>
      </c>
      <c r="BD1114" s="18">
        <f t="shared" ca="1" si="2705"/>
        <v>0</v>
      </c>
      <c r="BE1114" s="18">
        <f t="shared" ca="1" si="2705"/>
        <v>0</v>
      </c>
      <c r="BF1114" s="18">
        <f t="shared" ca="1" si="2705"/>
        <v>0</v>
      </c>
      <c r="BG1114" s="18">
        <f t="shared" ca="1" si="2705"/>
        <v>0</v>
      </c>
      <c r="BH1114" s="18">
        <f t="shared" ca="1" si="2705"/>
        <v>0</v>
      </c>
      <c r="BI1114" s="18">
        <f t="shared" ca="1" si="2705"/>
        <v>0</v>
      </c>
      <c r="BJ1114" s="18">
        <f t="shared" ca="1" si="2705"/>
        <v>0</v>
      </c>
      <c r="BK1114" s="18">
        <f t="shared" ca="1" si="2705"/>
        <v>0</v>
      </c>
      <c r="BL1114" s="18">
        <f t="shared" ca="1" si="2705"/>
        <v>0</v>
      </c>
      <c r="BM1114" s="18">
        <f t="shared" ca="1" si="2705"/>
        <v>0</v>
      </c>
      <c r="BN1114" s="18">
        <f t="shared" ca="1" si="2705"/>
        <v>0</v>
      </c>
      <c r="BO1114" s="18">
        <f t="shared" ca="1" si="2705"/>
        <v>0</v>
      </c>
      <c r="BP1114" s="18">
        <f t="shared" ca="1" si="2705"/>
        <v>0</v>
      </c>
      <c r="BQ1114" s="18">
        <f t="shared" ca="1" si="2705"/>
        <v>0</v>
      </c>
      <c r="BR1114" s="18">
        <f t="shared" ca="1" si="2705"/>
        <v>0</v>
      </c>
      <c r="BS1114" s="18">
        <f t="shared" ca="1" si="2705"/>
        <v>0</v>
      </c>
      <c r="BT1114" s="18">
        <f t="shared" ca="1" si="2705"/>
        <v>0</v>
      </c>
      <c r="BU1114" s="18">
        <f t="shared" ca="1" si="2705"/>
        <v>0</v>
      </c>
      <c r="BV1114" s="18">
        <f t="shared" ca="1" si="2705"/>
        <v>0</v>
      </c>
      <c r="BW1114" s="18">
        <f t="shared" ref="BW1114:DB1114" ca="1" si="2706">MIN(-BW1108,MAX(BW1111,0))*BW$848*($E$925&gt;0)</f>
        <v>0</v>
      </c>
      <c r="BX1114" s="18">
        <f t="shared" ca="1" si="2706"/>
        <v>0</v>
      </c>
      <c r="BY1114" s="18">
        <f t="shared" ca="1" si="2706"/>
        <v>0</v>
      </c>
      <c r="BZ1114" s="18">
        <f t="shared" ca="1" si="2706"/>
        <v>0</v>
      </c>
      <c r="CA1114" s="18">
        <f t="shared" ca="1" si="2706"/>
        <v>0</v>
      </c>
      <c r="CB1114" s="18">
        <f t="shared" ca="1" si="2706"/>
        <v>0</v>
      </c>
      <c r="CC1114" s="18">
        <f t="shared" ca="1" si="2706"/>
        <v>0</v>
      </c>
      <c r="CD1114" s="18">
        <f t="shared" ca="1" si="2706"/>
        <v>0</v>
      </c>
      <c r="CE1114" s="18">
        <f t="shared" ca="1" si="2706"/>
        <v>0</v>
      </c>
      <c r="CF1114" s="18">
        <f t="shared" ca="1" si="2706"/>
        <v>0</v>
      </c>
      <c r="CG1114" s="18">
        <f t="shared" ca="1" si="2706"/>
        <v>0</v>
      </c>
      <c r="CH1114" s="18">
        <f t="shared" ca="1" si="2706"/>
        <v>0</v>
      </c>
      <c r="CI1114" s="18">
        <f t="shared" ca="1" si="2706"/>
        <v>0</v>
      </c>
      <c r="CJ1114" s="18">
        <f t="shared" ca="1" si="2706"/>
        <v>0</v>
      </c>
      <c r="CK1114" s="18">
        <f t="shared" ca="1" si="2706"/>
        <v>0</v>
      </c>
      <c r="CL1114" s="18">
        <f t="shared" ca="1" si="2706"/>
        <v>0</v>
      </c>
      <c r="CM1114" s="18">
        <f t="shared" ca="1" si="2706"/>
        <v>0</v>
      </c>
      <c r="CN1114" s="18">
        <f t="shared" ca="1" si="2706"/>
        <v>0</v>
      </c>
      <c r="CO1114" s="18">
        <f t="shared" ca="1" si="2706"/>
        <v>0</v>
      </c>
      <c r="CP1114" s="18">
        <f t="shared" ca="1" si="2706"/>
        <v>0</v>
      </c>
      <c r="CQ1114" s="18">
        <f t="shared" ca="1" si="2706"/>
        <v>0</v>
      </c>
      <c r="CR1114" s="18">
        <f t="shared" ca="1" si="2706"/>
        <v>0</v>
      </c>
      <c r="CS1114" s="18">
        <f t="shared" ca="1" si="2706"/>
        <v>0</v>
      </c>
      <c r="CT1114" s="18">
        <f t="shared" ca="1" si="2706"/>
        <v>0</v>
      </c>
      <c r="CU1114" s="18">
        <f t="shared" ca="1" si="2706"/>
        <v>0</v>
      </c>
      <c r="CV1114" s="18">
        <f t="shared" ca="1" si="2706"/>
        <v>0</v>
      </c>
      <c r="CW1114" s="18">
        <f t="shared" ca="1" si="2706"/>
        <v>0</v>
      </c>
      <c r="CX1114" s="18">
        <f t="shared" ca="1" si="2706"/>
        <v>0</v>
      </c>
      <c r="CY1114" s="18">
        <f t="shared" ca="1" si="2706"/>
        <v>0</v>
      </c>
      <c r="CZ1114" s="18">
        <f t="shared" ca="1" si="2706"/>
        <v>0</v>
      </c>
      <c r="DA1114" s="18">
        <f t="shared" ca="1" si="2706"/>
        <v>0</v>
      </c>
      <c r="DB1114" s="18">
        <f t="shared" ca="1" si="2706"/>
        <v>0</v>
      </c>
      <c r="DC1114" s="18">
        <f t="shared" ref="DC1114:EH1114" ca="1" si="2707">MIN(-DC1108,MAX(DC1111,0))*DC$848*($E$925&gt;0)</f>
        <v>0</v>
      </c>
      <c r="DD1114" s="18">
        <f t="shared" ca="1" si="2707"/>
        <v>0</v>
      </c>
      <c r="DE1114" s="18">
        <f t="shared" ca="1" si="2707"/>
        <v>0</v>
      </c>
      <c r="DF1114" s="18">
        <f t="shared" ca="1" si="2707"/>
        <v>0</v>
      </c>
      <c r="DG1114" s="18">
        <f t="shared" ca="1" si="2707"/>
        <v>0</v>
      </c>
      <c r="DH1114" s="18">
        <f t="shared" ca="1" si="2707"/>
        <v>0</v>
      </c>
      <c r="DI1114" s="18">
        <f t="shared" ca="1" si="2707"/>
        <v>0</v>
      </c>
      <c r="DJ1114" s="18">
        <f t="shared" ca="1" si="2707"/>
        <v>0</v>
      </c>
      <c r="DK1114" s="18">
        <f t="shared" ca="1" si="2707"/>
        <v>0</v>
      </c>
      <c r="DL1114" s="18">
        <f t="shared" ca="1" si="2707"/>
        <v>0</v>
      </c>
      <c r="DM1114" s="18">
        <f t="shared" ca="1" si="2707"/>
        <v>0</v>
      </c>
      <c r="DN1114" s="18">
        <f t="shared" ca="1" si="2707"/>
        <v>0</v>
      </c>
      <c r="DO1114" s="18">
        <f t="shared" ca="1" si="2707"/>
        <v>0</v>
      </c>
      <c r="DP1114" s="18">
        <f t="shared" ca="1" si="2707"/>
        <v>0</v>
      </c>
      <c r="DQ1114" s="18">
        <f t="shared" ca="1" si="2707"/>
        <v>0</v>
      </c>
      <c r="DR1114" s="18">
        <f t="shared" ca="1" si="2707"/>
        <v>0</v>
      </c>
      <c r="DS1114" s="18">
        <f t="shared" ca="1" si="2707"/>
        <v>0</v>
      </c>
      <c r="DT1114" s="18">
        <f t="shared" ca="1" si="2707"/>
        <v>0</v>
      </c>
      <c r="DU1114" s="18">
        <f t="shared" ca="1" si="2707"/>
        <v>0</v>
      </c>
      <c r="DV1114" s="18">
        <f t="shared" ca="1" si="2707"/>
        <v>0</v>
      </c>
      <c r="DW1114" s="18">
        <f t="shared" ca="1" si="2707"/>
        <v>0</v>
      </c>
      <c r="DX1114" s="18">
        <f t="shared" ca="1" si="2707"/>
        <v>0</v>
      </c>
      <c r="DY1114" s="18">
        <f t="shared" ca="1" si="2707"/>
        <v>0</v>
      </c>
      <c r="DZ1114" s="18">
        <f t="shared" ca="1" si="2707"/>
        <v>0</v>
      </c>
      <c r="EA1114" s="18">
        <f t="shared" ca="1" si="2707"/>
        <v>0</v>
      </c>
      <c r="EB1114" s="18">
        <f t="shared" ca="1" si="2707"/>
        <v>0</v>
      </c>
      <c r="EC1114" s="18">
        <f t="shared" ca="1" si="2707"/>
        <v>0</v>
      </c>
      <c r="ED1114" s="18">
        <f t="shared" ca="1" si="2707"/>
        <v>0</v>
      </c>
      <c r="EE1114" s="18">
        <f t="shared" ca="1" si="2707"/>
        <v>0</v>
      </c>
      <c r="EF1114" s="18">
        <f t="shared" ca="1" si="2707"/>
        <v>0</v>
      </c>
      <c r="EG1114" s="18">
        <f t="shared" ca="1" si="2707"/>
        <v>0</v>
      </c>
      <c r="EH1114" s="18">
        <f t="shared" ca="1" si="2707"/>
        <v>0</v>
      </c>
      <c r="EI1114" s="18">
        <f t="shared" ref="EI1114:FR1114" ca="1" si="2708">MIN(-EI1108,MAX(EI1111,0))*EI$848*($E$925&gt;0)</f>
        <v>0</v>
      </c>
      <c r="EJ1114" s="18">
        <f t="shared" ca="1" si="2708"/>
        <v>0</v>
      </c>
      <c r="EK1114" s="18">
        <f t="shared" ca="1" si="2708"/>
        <v>0</v>
      </c>
      <c r="EL1114" s="18">
        <f t="shared" ca="1" si="2708"/>
        <v>0</v>
      </c>
      <c r="EM1114" s="18">
        <f t="shared" ca="1" si="2708"/>
        <v>0</v>
      </c>
      <c r="EN1114" s="18">
        <f t="shared" ca="1" si="2708"/>
        <v>0</v>
      </c>
      <c r="EO1114" s="18">
        <f t="shared" ca="1" si="2708"/>
        <v>0</v>
      </c>
      <c r="EP1114" s="18">
        <f t="shared" ca="1" si="2708"/>
        <v>0</v>
      </c>
      <c r="EQ1114" s="18">
        <f t="shared" ca="1" si="2708"/>
        <v>0</v>
      </c>
      <c r="ER1114" s="18">
        <f t="shared" ca="1" si="2708"/>
        <v>0</v>
      </c>
      <c r="ES1114" s="18">
        <f t="shared" ca="1" si="2708"/>
        <v>0</v>
      </c>
      <c r="ET1114" s="18">
        <f t="shared" ca="1" si="2708"/>
        <v>0</v>
      </c>
      <c r="EU1114" s="18">
        <f t="shared" ca="1" si="2708"/>
        <v>0</v>
      </c>
      <c r="EV1114" s="18">
        <f t="shared" ca="1" si="2708"/>
        <v>0</v>
      </c>
      <c r="EW1114" s="18">
        <f t="shared" ca="1" si="2708"/>
        <v>0</v>
      </c>
      <c r="EX1114" s="18">
        <f t="shared" ca="1" si="2708"/>
        <v>0</v>
      </c>
      <c r="EY1114" s="18">
        <f t="shared" ca="1" si="2708"/>
        <v>0</v>
      </c>
      <c r="EZ1114" s="18">
        <f t="shared" ca="1" si="2708"/>
        <v>0</v>
      </c>
      <c r="FA1114" s="18">
        <f t="shared" ca="1" si="2708"/>
        <v>0</v>
      </c>
      <c r="FB1114" s="18">
        <f t="shared" ca="1" si="2708"/>
        <v>0</v>
      </c>
      <c r="FC1114" s="18">
        <f t="shared" ca="1" si="2708"/>
        <v>0</v>
      </c>
      <c r="FD1114" s="18">
        <f t="shared" ca="1" si="2708"/>
        <v>0</v>
      </c>
      <c r="FE1114" s="18">
        <f t="shared" ca="1" si="2708"/>
        <v>0</v>
      </c>
      <c r="FF1114" s="18">
        <f t="shared" ca="1" si="2708"/>
        <v>0</v>
      </c>
      <c r="FG1114" s="18">
        <f t="shared" ca="1" si="2708"/>
        <v>0</v>
      </c>
      <c r="FH1114" s="18">
        <f t="shared" ca="1" si="2708"/>
        <v>0</v>
      </c>
      <c r="FI1114" s="18">
        <f t="shared" ca="1" si="2708"/>
        <v>0</v>
      </c>
      <c r="FJ1114" s="18">
        <f t="shared" ca="1" si="2708"/>
        <v>0</v>
      </c>
      <c r="FK1114" s="18">
        <f t="shared" ca="1" si="2708"/>
        <v>0</v>
      </c>
      <c r="FL1114" s="18">
        <f t="shared" ca="1" si="2708"/>
        <v>0</v>
      </c>
      <c r="FM1114" s="18">
        <f t="shared" ca="1" si="2708"/>
        <v>0</v>
      </c>
      <c r="FN1114" s="18">
        <f t="shared" ca="1" si="2708"/>
        <v>0</v>
      </c>
      <c r="FO1114" s="18">
        <f t="shared" ca="1" si="2708"/>
        <v>0</v>
      </c>
      <c r="FP1114" s="18">
        <f t="shared" ca="1" si="2708"/>
        <v>0</v>
      </c>
      <c r="FQ1114" s="18">
        <f t="shared" ca="1" si="2708"/>
        <v>0</v>
      </c>
      <c r="FR1114" s="18">
        <f t="shared" ca="1" si="2708"/>
        <v>0</v>
      </c>
    </row>
    <row r="1115" spans="3:174">
      <c r="C1115" t="s">
        <v>566</v>
      </c>
      <c r="D1115" s="8" t="s">
        <v>974</v>
      </c>
      <c r="I1115" s="168">
        <f ca="1">SUM(J1115:FR1115)</f>
        <v>0</v>
      </c>
      <c r="J1115" s="18">
        <f t="shared" ref="J1115:BU1115" ca="1" si="2709">-MIN(J1113,MAX(J1109,0))</f>
        <v>0</v>
      </c>
      <c r="K1115" s="18">
        <f t="shared" ca="1" si="2709"/>
        <v>0</v>
      </c>
      <c r="L1115" s="18">
        <f t="shared" ca="1" si="2709"/>
        <v>0</v>
      </c>
      <c r="M1115" s="18">
        <f t="shared" ca="1" si="2709"/>
        <v>0</v>
      </c>
      <c r="N1115" s="18">
        <f t="shared" ca="1" si="2709"/>
        <v>0</v>
      </c>
      <c r="O1115" s="18">
        <f t="shared" ca="1" si="2709"/>
        <v>0</v>
      </c>
      <c r="P1115" s="18">
        <f t="shared" ca="1" si="2709"/>
        <v>0</v>
      </c>
      <c r="Q1115" s="18">
        <f t="shared" ca="1" si="2709"/>
        <v>0</v>
      </c>
      <c r="R1115" s="18">
        <f t="shared" ca="1" si="2709"/>
        <v>0</v>
      </c>
      <c r="S1115" s="18">
        <f t="shared" ca="1" si="2709"/>
        <v>0</v>
      </c>
      <c r="T1115" s="18">
        <f t="shared" ca="1" si="2709"/>
        <v>0</v>
      </c>
      <c r="U1115" s="18">
        <f t="shared" ca="1" si="2709"/>
        <v>0</v>
      </c>
      <c r="V1115" s="18">
        <f t="shared" ca="1" si="2709"/>
        <v>0</v>
      </c>
      <c r="W1115" s="18">
        <f t="shared" ca="1" si="2709"/>
        <v>0</v>
      </c>
      <c r="X1115" s="18">
        <f t="shared" ca="1" si="2709"/>
        <v>0</v>
      </c>
      <c r="Y1115" s="18">
        <f t="shared" ca="1" si="2709"/>
        <v>0</v>
      </c>
      <c r="Z1115" s="18">
        <f t="shared" ca="1" si="2709"/>
        <v>0</v>
      </c>
      <c r="AA1115" s="18">
        <f t="shared" ca="1" si="2709"/>
        <v>0</v>
      </c>
      <c r="AB1115" s="18">
        <f t="shared" ca="1" si="2709"/>
        <v>0</v>
      </c>
      <c r="AC1115" s="18">
        <f t="shared" ca="1" si="2709"/>
        <v>0</v>
      </c>
      <c r="AD1115" s="18">
        <f t="shared" ca="1" si="2709"/>
        <v>0</v>
      </c>
      <c r="AE1115" s="18">
        <f t="shared" ca="1" si="2709"/>
        <v>0</v>
      </c>
      <c r="AF1115" s="18">
        <f t="shared" ca="1" si="2709"/>
        <v>0</v>
      </c>
      <c r="AG1115" s="18">
        <f t="shared" ca="1" si="2709"/>
        <v>0</v>
      </c>
      <c r="AH1115" s="18">
        <f t="shared" ca="1" si="2709"/>
        <v>0</v>
      </c>
      <c r="AI1115" s="18">
        <f t="shared" ca="1" si="2709"/>
        <v>0</v>
      </c>
      <c r="AJ1115" s="18">
        <f t="shared" ca="1" si="2709"/>
        <v>0</v>
      </c>
      <c r="AK1115" s="18">
        <f t="shared" ca="1" si="2709"/>
        <v>0</v>
      </c>
      <c r="AL1115" s="18">
        <f t="shared" ca="1" si="2709"/>
        <v>0</v>
      </c>
      <c r="AM1115" s="18">
        <f t="shared" ca="1" si="2709"/>
        <v>0</v>
      </c>
      <c r="AN1115" s="18">
        <f t="shared" ca="1" si="2709"/>
        <v>0</v>
      </c>
      <c r="AO1115" s="18">
        <f t="shared" ca="1" si="2709"/>
        <v>0</v>
      </c>
      <c r="AP1115" s="18">
        <f t="shared" ca="1" si="2709"/>
        <v>0</v>
      </c>
      <c r="AQ1115" s="18">
        <f t="shared" ca="1" si="2709"/>
        <v>0</v>
      </c>
      <c r="AR1115" s="18">
        <f t="shared" ca="1" si="2709"/>
        <v>0</v>
      </c>
      <c r="AS1115" s="18">
        <f t="shared" ca="1" si="2709"/>
        <v>0</v>
      </c>
      <c r="AT1115" s="18">
        <f t="shared" ca="1" si="2709"/>
        <v>0</v>
      </c>
      <c r="AU1115" s="18">
        <f t="shared" ca="1" si="2709"/>
        <v>0</v>
      </c>
      <c r="AV1115" s="18">
        <f t="shared" ca="1" si="2709"/>
        <v>0</v>
      </c>
      <c r="AW1115" s="18">
        <f t="shared" ca="1" si="2709"/>
        <v>0</v>
      </c>
      <c r="AX1115" s="18">
        <f t="shared" ca="1" si="2709"/>
        <v>0</v>
      </c>
      <c r="AY1115" s="18">
        <f t="shared" ca="1" si="2709"/>
        <v>0</v>
      </c>
      <c r="AZ1115" s="18">
        <f t="shared" ca="1" si="2709"/>
        <v>0</v>
      </c>
      <c r="BA1115" s="18">
        <f t="shared" ca="1" si="2709"/>
        <v>0</v>
      </c>
      <c r="BB1115" s="18">
        <f t="shared" ca="1" si="2709"/>
        <v>0</v>
      </c>
      <c r="BC1115" s="18">
        <f t="shared" ca="1" si="2709"/>
        <v>0</v>
      </c>
      <c r="BD1115" s="18">
        <f t="shared" ca="1" si="2709"/>
        <v>0</v>
      </c>
      <c r="BE1115" s="18">
        <f t="shared" ca="1" si="2709"/>
        <v>0</v>
      </c>
      <c r="BF1115" s="18">
        <f t="shared" ca="1" si="2709"/>
        <v>0</v>
      </c>
      <c r="BG1115" s="18">
        <f t="shared" ca="1" si="2709"/>
        <v>0</v>
      </c>
      <c r="BH1115" s="18">
        <f t="shared" ca="1" si="2709"/>
        <v>0</v>
      </c>
      <c r="BI1115" s="18">
        <f t="shared" ca="1" si="2709"/>
        <v>0</v>
      </c>
      <c r="BJ1115" s="18">
        <f t="shared" ca="1" si="2709"/>
        <v>0</v>
      </c>
      <c r="BK1115" s="18">
        <f t="shared" ca="1" si="2709"/>
        <v>0</v>
      </c>
      <c r="BL1115" s="18">
        <f t="shared" ca="1" si="2709"/>
        <v>0</v>
      </c>
      <c r="BM1115" s="18">
        <f t="shared" ca="1" si="2709"/>
        <v>0</v>
      </c>
      <c r="BN1115" s="18">
        <f t="shared" ca="1" si="2709"/>
        <v>0</v>
      </c>
      <c r="BO1115" s="18">
        <f t="shared" ca="1" si="2709"/>
        <v>0</v>
      </c>
      <c r="BP1115" s="18">
        <f t="shared" ca="1" si="2709"/>
        <v>0</v>
      </c>
      <c r="BQ1115" s="18">
        <f t="shared" ca="1" si="2709"/>
        <v>0</v>
      </c>
      <c r="BR1115" s="18">
        <f t="shared" ca="1" si="2709"/>
        <v>0</v>
      </c>
      <c r="BS1115" s="18">
        <f t="shared" ca="1" si="2709"/>
        <v>0</v>
      </c>
      <c r="BT1115" s="18">
        <f t="shared" ca="1" si="2709"/>
        <v>0</v>
      </c>
      <c r="BU1115" s="18">
        <f t="shared" ca="1" si="2709"/>
        <v>0</v>
      </c>
      <c r="BV1115" s="18">
        <f t="shared" ref="BV1115:EG1115" ca="1" si="2710">-MIN(BV1113,MAX(BV1109,0))</f>
        <v>0</v>
      </c>
      <c r="BW1115" s="18">
        <f t="shared" ca="1" si="2710"/>
        <v>0</v>
      </c>
      <c r="BX1115" s="18">
        <f t="shared" ca="1" si="2710"/>
        <v>0</v>
      </c>
      <c r="BY1115" s="18">
        <f t="shared" ca="1" si="2710"/>
        <v>0</v>
      </c>
      <c r="BZ1115" s="18">
        <f t="shared" ca="1" si="2710"/>
        <v>0</v>
      </c>
      <c r="CA1115" s="18">
        <f t="shared" ca="1" si="2710"/>
        <v>0</v>
      </c>
      <c r="CB1115" s="18">
        <f t="shared" ca="1" si="2710"/>
        <v>0</v>
      </c>
      <c r="CC1115" s="18">
        <f t="shared" ca="1" si="2710"/>
        <v>0</v>
      </c>
      <c r="CD1115" s="18">
        <f t="shared" ca="1" si="2710"/>
        <v>0</v>
      </c>
      <c r="CE1115" s="18">
        <f t="shared" ca="1" si="2710"/>
        <v>0</v>
      </c>
      <c r="CF1115" s="18">
        <f t="shared" ca="1" si="2710"/>
        <v>0</v>
      </c>
      <c r="CG1115" s="18">
        <f t="shared" ca="1" si="2710"/>
        <v>0</v>
      </c>
      <c r="CH1115" s="18">
        <f t="shared" ca="1" si="2710"/>
        <v>0</v>
      </c>
      <c r="CI1115" s="18">
        <f t="shared" ca="1" si="2710"/>
        <v>0</v>
      </c>
      <c r="CJ1115" s="18">
        <f t="shared" ca="1" si="2710"/>
        <v>0</v>
      </c>
      <c r="CK1115" s="18">
        <f t="shared" ca="1" si="2710"/>
        <v>0</v>
      </c>
      <c r="CL1115" s="18">
        <f t="shared" ca="1" si="2710"/>
        <v>0</v>
      </c>
      <c r="CM1115" s="18">
        <f t="shared" ca="1" si="2710"/>
        <v>0</v>
      </c>
      <c r="CN1115" s="18">
        <f t="shared" ca="1" si="2710"/>
        <v>0</v>
      </c>
      <c r="CO1115" s="18">
        <f t="shared" ca="1" si="2710"/>
        <v>0</v>
      </c>
      <c r="CP1115" s="18">
        <f t="shared" ca="1" si="2710"/>
        <v>0</v>
      </c>
      <c r="CQ1115" s="18">
        <f t="shared" ca="1" si="2710"/>
        <v>0</v>
      </c>
      <c r="CR1115" s="18">
        <f t="shared" ca="1" si="2710"/>
        <v>0</v>
      </c>
      <c r="CS1115" s="18">
        <f t="shared" ca="1" si="2710"/>
        <v>0</v>
      </c>
      <c r="CT1115" s="18">
        <f t="shared" ca="1" si="2710"/>
        <v>0</v>
      </c>
      <c r="CU1115" s="18">
        <f t="shared" ca="1" si="2710"/>
        <v>0</v>
      </c>
      <c r="CV1115" s="18">
        <f t="shared" ca="1" si="2710"/>
        <v>0</v>
      </c>
      <c r="CW1115" s="18">
        <f t="shared" ca="1" si="2710"/>
        <v>0</v>
      </c>
      <c r="CX1115" s="18">
        <f t="shared" ca="1" si="2710"/>
        <v>0</v>
      </c>
      <c r="CY1115" s="18">
        <f t="shared" ca="1" si="2710"/>
        <v>0</v>
      </c>
      <c r="CZ1115" s="18">
        <f t="shared" ca="1" si="2710"/>
        <v>0</v>
      </c>
      <c r="DA1115" s="18">
        <f t="shared" ca="1" si="2710"/>
        <v>0</v>
      </c>
      <c r="DB1115" s="18">
        <f t="shared" ca="1" si="2710"/>
        <v>0</v>
      </c>
      <c r="DC1115" s="18">
        <f t="shared" ca="1" si="2710"/>
        <v>0</v>
      </c>
      <c r="DD1115" s="18">
        <f t="shared" ca="1" si="2710"/>
        <v>0</v>
      </c>
      <c r="DE1115" s="18">
        <f t="shared" ca="1" si="2710"/>
        <v>0</v>
      </c>
      <c r="DF1115" s="18">
        <f t="shared" ca="1" si="2710"/>
        <v>0</v>
      </c>
      <c r="DG1115" s="18">
        <f t="shared" ca="1" si="2710"/>
        <v>0</v>
      </c>
      <c r="DH1115" s="18">
        <f t="shared" ca="1" si="2710"/>
        <v>0</v>
      </c>
      <c r="DI1115" s="18">
        <f t="shared" ca="1" si="2710"/>
        <v>0</v>
      </c>
      <c r="DJ1115" s="18">
        <f t="shared" ca="1" si="2710"/>
        <v>0</v>
      </c>
      <c r="DK1115" s="18">
        <f t="shared" ca="1" si="2710"/>
        <v>0</v>
      </c>
      <c r="DL1115" s="18">
        <f t="shared" ca="1" si="2710"/>
        <v>0</v>
      </c>
      <c r="DM1115" s="18">
        <f t="shared" ca="1" si="2710"/>
        <v>0</v>
      </c>
      <c r="DN1115" s="18">
        <f t="shared" ca="1" si="2710"/>
        <v>0</v>
      </c>
      <c r="DO1115" s="18">
        <f t="shared" ca="1" si="2710"/>
        <v>0</v>
      </c>
      <c r="DP1115" s="18">
        <f t="shared" ca="1" si="2710"/>
        <v>0</v>
      </c>
      <c r="DQ1115" s="18">
        <f t="shared" ca="1" si="2710"/>
        <v>0</v>
      </c>
      <c r="DR1115" s="18">
        <f t="shared" ca="1" si="2710"/>
        <v>0</v>
      </c>
      <c r="DS1115" s="18">
        <f t="shared" ca="1" si="2710"/>
        <v>0</v>
      </c>
      <c r="DT1115" s="18">
        <f t="shared" ca="1" si="2710"/>
        <v>0</v>
      </c>
      <c r="DU1115" s="18">
        <f t="shared" ca="1" si="2710"/>
        <v>0</v>
      </c>
      <c r="DV1115" s="18">
        <f t="shared" ca="1" si="2710"/>
        <v>0</v>
      </c>
      <c r="DW1115" s="18">
        <f t="shared" ca="1" si="2710"/>
        <v>0</v>
      </c>
      <c r="DX1115" s="18">
        <f t="shared" ca="1" si="2710"/>
        <v>0</v>
      </c>
      <c r="DY1115" s="18">
        <f t="shared" ca="1" si="2710"/>
        <v>0</v>
      </c>
      <c r="DZ1115" s="18">
        <f t="shared" ca="1" si="2710"/>
        <v>0</v>
      </c>
      <c r="EA1115" s="18">
        <f t="shared" ca="1" si="2710"/>
        <v>0</v>
      </c>
      <c r="EB1115" s="18">
        <f t="shared" ca="1" si="2710"/>
        <v>0</v>
      </c>
      <c r="EC1115" s="18">
        <f t="shared" ca="1" si="2710"/>
        <v>0</v>
      </c>
      <c r="ED1115" s="18">
        <f t="shared" ca="1" si="2710"/>
        <v>0</v>
      </c>
      <c r="EE1115" s="18">
        <f t="shared" ca="1" si="2710"/>
        <v>0</v>
      </c>
      <c r="EF1115" s="18">
        <f t="shared" ca="1" si="2710"/>
        <v>0</v>
      </c>
      <c r="EG1115" s="18">
        <f t="shared" ca="1" si="2710"/>
        <v>0</v>
      </c>
      <c r="EH1115" s="18">
        <f t="shared" ref="EH1115:FR1115" ca="1" si="2711">-MIN(EH1113,MAX(EH1109,0))</f>
        <v>0</v>
      </c>
      <c r="EI1115" s="18">
        <f t="shared" ca="1" si="2711"/>
        <v>0</v>
      </c>
      <c r="EJ1115" s="18">
        <f t="shared" ca="1" si="2711"/>
        <v>0</v>
      </c>
      <c r="EK1115" s="18">
        <f t="shared" ca="1" si="2711"/>
        <v>0</v>
      </c>
      <c r="EL1115" s="18">
        <f t="shared" ca="1" si="2711"/>
        <v>0</v>
      </c>
      <c r="EM1115" s="18">
        <f t="shared" ca="1" si="2711"/>
        <v>0</v>
      </c>
      <c r="EN1115" s="18">
        <f t="shared" ca="1" si="2711"/>
        <v>0</v>
      </c>
      <c r="EO1115" s="18">
        <f t="shared" ca="1" si="2711"/>
        <v>0</v>
      </c>
      <c r="EP1115" s="18">
        <f t="shared" ca="1" si="2711"/>
        <v>0</v>
      </c>
      <c r="EQ1115" s="18">
        <f t="shared" ca="1" si="2711"/>
        <v>0</v>
      </c>
      <c r="ER1115" s="18">
        <f t="shared" ca="1" si="2711"/>
        <v>0</v>
      </c>
      <c r="ES1115" s="18">
        <f t="shared" ca="1" si="2711"/>
        <v>0</v>
      </c>
      <c r="ET1115" s="18">
        <f t="shared" ca="1" si="2711"/>
        <v>0</v>
      </c>
      <c r="EU1115" s="18">
        <f t="shared" ca="1" si="2711"/>
        <v>0</v>
      </c>
      <c r="EV1115" s="18">
        <f t="shared" ca="1" si="2711"/>
        <v>0</v>
      </c>
      <c r="EW1115" s="18">
        <f t="shared" ca="1" si="2711"/>
        <v>0</v>
      </c>
      <c r="EX1115" s="18">
        <f t="shared" ca="1" si="2711"/>
        <v>0</v>
      </c>
      <c r="EY1115" s="18">
        <f t="shared" ca="1" si="2711"/>
        <v>0</v>
      </c>
      <c r="EZ1115" s="18">
        <f t="shared" ca="1" si="2711"/>
        <v>0</v>
      </c>
      <c r="FA1115" s="18">
        <f t="shared" ca="1" si="2711"/>
        <v>0</v>
      </c>
      <c r="FB1115" s="18">
        <f t="shared" ca="1" si="2711"/>
        <v>0</v>
      </c>
      <c r="FC1115" s="18">
        <f t="shared" ca="1" si="2711"/>
        <v>0</v>
      </c>
      <c r="FD1115" s="18">
        <f t="shared" ca="1" si="2711"/>
        <v>0</v>
      </c>
      <c r="FE1115" s="18">
        <f t="shared" ca="1" si="2711"/>
        <v>0</v>
      </c>
      <c r="FF1115" s="18">
        <f t="shared" ca="1" si="2711"/>
        <v>0</v>
      </c>
      <c r="FG1115" s="18">
        <f t="shared" ca="1" si="2711"/>
        <v>0</v>
      </c>
      <c r="FH1115" s="18">
        <f t="shared" ca="1" si="2711"/>
        <v>0</v>
      </c>
      <c r="FI1115" s="18">
        <f t="shared" ca="1" si="2711"/>
        <v>0</v>
      </c>
      <c r="FJ1115" s="18">
        <f t="shared" ca="1" si="2711"/>
        <v>0</v>
      </c>
      <c r="FK1115" s="18">
        <f t="shared" ca="1" si="2711"/>
        <v>0</v>
      </c>
      <c r="FL1115" s="18">
        <f t="shared" ca="1" si="2711"/>
        <v>0</v>
      </c>
      <c r="FM1115" s="18">
        <f t="shared" ca="1" si="2711"/>
        <v>0</v>
      </c>
      <c r="FN1115" s="18">
        <f t="shared" ca="1" si="2711"/>
        <v>0</v>
      </c>
      <c r="FO1115" s="18">
        <f t="shared" ca="1" si="2711"/>
        <v>0</v>
      </c>
      <c r="FP1115" s="18">
        <f t="shared" ca="1" si="2711"/>
        <v>0</v>
      </c>
      <c r="FQ1115" s="18">
        <f t="shared" ca="1" si="2711"/>
        <v>0</v>
      </c>
      <c r="FR1115" s="18">
        <f t="shared" ca="1" si="2711"/>
        <v>0</v>
      </c>
    </row>
    <row r="1116" spans="3:174">
      <c r="C1116" s="97" t="s">
        <v>567</v>
      </c>
      <c r="D1116" s="213" t="s">
        <v>974</v>
      </c>
      <c r="I1116" s="172"/>
      <c r="J1116" s="98">
        <f t="shared" ref="J1116:AO1116" ca="1" si="2712">SUM(J1113:J1115)</f>
        <v>0</v>
      </c>
      <c r="K1116" s="98">
        <f t="shared" ca="1" si="2712"/>
        <v>0</v>
      </c>
      <c r="L1116" s="98">
        <f t="shared" ca="1" si="2712"/>
        <v>0</v>
      </c>
      <c r="M1116" s="98">
        <f t="shared" ca="1" si="2712"/>
        <v>0</v>
      </c>
      <c r="N1116" s="98">
        <f t="shared" ca="1" si="2712"/>
        <v>0</v>
      </c>
      <c r="O1116" s="98">
        <f t="shared" ca="1" si="2712"/>
        <v>0</v>
      </c>
      <c r="P1116" s="98">
        <f t="shared" ca="1" si="2712"/>
        <v>0</v>
      </c>
      <c r="Q1116" s="98">
        <f t="shared" ca="1" si="2712"/>
        <v>0</v>
      </c>
      <c r="R1116" s="98">
        <f t="shared" ca="1" si="2712"/>
        <v>0</v>
      </c>
      <c r="S1116" s="98">
        <f t="shared" ca="1" si="2712"/>
        <v>0</v>
      </c>
      <c r="T1116" s="98">
        <f t="shared" ca="1" si="2712"/>
        <v>0</v>
      </c>
      <c r="U1116" s="98">
        <f t="shared" ca="1" si="2712"/>
        <v>0</v>
      </c>
      <c r="V1116" s="98">
        <f t="shared" ca="1" si="2712"/>
        <v>0</v>
      </c>
      <c r="W1116" s="98">
        <f t="shared" ca="1" si="2712"/>
        <v>0</v>
      </c>
      <c r="X1116" s="98">
        <f t="shared" ca="1" si="2712"/>
        <v>0</v>
      </c>
      <c r="Y1116" s="98">
        <f t="shared" ca="1" si="2712"/>
        <v>0</v>
      </c>
      <c r="Z1116" s="98">
        <f t="shared" ca="1" si="2712"/>
        <v>0</v>
      </c>
      <c r="AA1116" s="98">
        <f t="shared" ca="1" si="2712"/>
        <v>0</v>
      </c>
      <c r="AB1116" s="98">
        <f t="shared" ca="1" si="2712"/>
        <v>0</v>
      </c>
      <c r="AC1116" s="98">
        <f t="shared" ca="1" si="2712"/>
        <v>0</v>
      </c>
      <c r="AD1116" s="98">
        <f t="shared" ca="1" si="2712"/>
        <v>0</v>
      </c>
      <c r="AE1116" s="98">
        <f t="shared" ca="1" si="2712"/>
        <v>0</v>
      </c>
      <c r="AF1116" s="98">
        <f t="shared" ca="1" si="2712"/>
        <v>0</v>
      </c>
      <c r="AG1116" s="98">
        <f t="shared" ca="1" si="2712"/>
        <v>0</v>
      </c>
      <c r="AH1116" s="98">
        <f t="shared" ca="1" si="2712"/>
        <v>0</v>
      </c>
      <c r="AI1116" s="98">
        <f t="shared" ca="1" si="2712"/>
        <v>0</v>
      </c>
      <c r="AJ1116" s="98">
        <f t="shared" ca="1" si="2712"/>
        <v>0</v>
      </c>
      <c r="AK1116" s="98">
        <f t="shared" ca="1" si="2712"/>
        <v>0</v>
      </c>
      <c r="AL1116" s="98">
        <f t="shared" ca="1" si="2712"/>
        <v>0</v>
      </c>
      <c r="AM1116" s="98">
        <f t="shared" ca="1" si="2712"/>
        <v>0</v>
      </c>
      <c r="AN1116" s="98">
        <f t="shared" ca="1" si="2712"/>
        <v>0</v>
      </c>
      <c r="AO1116" s="98">
        <f t="shared" ca="1" si="2712"/>
        <v>0</v>
      </c>
      <c r="AP1116" s="98">
        <f t="shared" ref="AP1116:DA1116" ca="1" si="2713">SUM(AP1113:AP1115)</f>
        <v>0</v>
      </c>
      <c r="AQ1116" s="98">
        <f t="shared" ca="1" si="2713"/>
        <v>0</v>
      </c>
      <c r="AR1116" s="98">
        <f t="shared" ca="1" si="2713"/>
        <v>0</v>
      </c>
      <c r="AS1116" s="98">
        <f t="shared" ca="1" si="2713"/>
        <v>0</v>
      </c>
      <c r="AT1116" s="98">
        <f t="shared" ca="1" si="2713"/>
        <v>0</v>
      </c>
      <c r="AU1116" s="98">
        <f t="shared" ca="1" si="2713"/>
        <v>0</v>
      </c>
      <c r="AV1116" s="98">
        <f t="shared" ca="1" si="2713"/>
        <v>0</v>
      </c>
      <c r="AW1116" s="98">
        <f t="shared" ca="1" si="2713"/>
        <v>0</v>
      </c>
      <c r="AX1116" s="98">
        <f t="shared" ca="1" si="2713"/>
        <v>0</v>
      </c>
      <c r="AY1116" s="98">
        <f t="shared" ca="1" si="2713"/>
        <v>0</v>
      </c>
      <c r="AZ1116" s="98">
        <f t="shared" ca="1" si="2713"/>
        <v>0</v>
      </c>
      <c r="BA1116" s="98">
        <f t="shared" ca="1" si="2713"/>
        <v>0</v>
      </c>
      <c r="BB1116" s="98">
        <f t="shared" ca="1" si="2713"/>
        <v>0</v>
      </c>
      <c r="BC1116" s="98">
        <f t="shared" ca="1" si="2713"/>
        <v>0</v>
      </c>
      <c r="BD1116" s="98">
        <f t="shared" ca="1" si="2713"/>
        <v>0</v>
      </c>
      <c r="BE1116" s="98">
        <f t="shared" ca="1" si="2713"/>
        <v>0</v>
      </c>
      <c r="BF1116" s="98">
        <f t="shared" ca="1" si="2713"/>
        <v>0</v>
      </c>
      <c r="BG1116" s="98">
        <f t="shared" ca="1" si="2713"/>
        <v>0</v>
      </c>
      <c r="BH1116" s="98">
        <f t="shared" ca="1" si="2713"/>
        <v>0</v>
      </c>
      <c r="BI1116" s="98">
        <f t="shared" ca="1" si="2713"/>
        <v>0</v>
      </c>
      <c r="BJ1116" s="98">
        <f t="shared" ca="1" si="2713"/>
        <v>0</v>
      </c>
      <c r="BK1116" s="98">
        <f t="shared" ca="1" si="2713"/>
        <v>0</v>
      </c>
      <c r="BL1116" s="98">
        <f t="shared" ca="1" si="2713"/>
        <v>0</v>
      </c>
      <c r="BM1116" s="98">
        <f t="shared" ca="1" si="2713"/>
        <v>0</v>
      </c>
      <c r="BN1116" s="98">
        <f t="shared" ca="1" si="2713"/>
        <v>0</v>
      </c>
      <c r="BO1116" s="98">
        <f t="shared" ca="1" si="2713"/>
        <v>0</v>
      </c>
      <c r="BP1116" s="98">
        <f t="shared" ca="1" si="2713"/>
        <v>0</v>
      </c>
      <c r="BQ1116" s="98">
        <f t="shared" ca="1" si="2713"/>
        <v>0</v>
      </c>
      <c r="BR1116" s="98">
        <f t="shared" ca="1" si="2713"/>
        <v>0</v>
      </c>
      <c r="BS1116" s="98">
        <f t="shared" ca="1" si="2713"/>
        <v>0</v>
      </c>
      <c r="BT1116" s="98">
        <f t="shared" ca="1" si="2713"/>
        <v>0</v>
      </c>
      <c r="BU1116" s="98">
        <f t="shared" ca="1" si="2713"/>
        <v>0</v>
      </c>
      <c r="BV1116" s="98">
        <f t="shared" ca="1" si="2713"/>
        <v>0</v>
      </c>
      <c r="BW1116" s="98">
        <f t="shared" ca="1" si="2713"/>
        <v>0</v>
      </c>
      <c r="BX1116" s="98">
        <f t="shared" ca="1" si="2713"/>
        <v>0</v>
      </c>
      <c r="BY1116" s="98">
        <f t="shared" ca="1" si="2713"/>
        <v>0</v>
      </c>
      <c r="BZ1116" s="98">
        <f t="shared" ca="1" si="2713"/>
        <v>0</v>
      </c>
      <c r="CA1116" s="98">
        <f t="shared" ca="1" si="2713"/>
        <v>0</v>
      </c>
      <c r="CB1116" s="98">
        <f t="shared" ca="1" si="2713"/>
        <v>0</v>
      </c>
      <c r="CC1116" s="98">
        <f t="shared" ca="1" si="2713"/>
        <v>0</v>
      </c>
      <c r="CD1116" s="98">
        <f t="shared" ca="1" si="2713"/>
        <v>0</v>
      </c>
      <c r="CE1116" s="98">
        <f t="shared" ca="1" si="2713"/>
        <v>0</v>
      </c>
      <c r="CF1116" s="98">
        <f t="shared" ca="1" si="2713"/>
        <v>0</v>
      </c>
      <c r="CG1116" s="98">
        <f t="shared" ca="1" si="2713"/>
        <v>0</v>
      </c>
      <c r="CH1116" s="98">
        <f t="shared" ca="1" si="2713"/>
        <v>0</v>
      </c>
      <c r="CI1116" s="98">
        <f t="shared" ca="1" si="2713"/>
        <v>0</v>
      </c>
      <c r="CJ1116" s="98">
        <f t="shared" ca="1" si="2713"/>
        <v>0</v>
      </c>
      <c r="CK1116" s="98">
        <f t="shared" ca="1" si="2713"/>
        <v>0</v>
      </c>
      <c r="CL1116" s="98">
        <f t="shared" ca="1" si="2713"/>
        <v>0</v>
      </c>
      <c r="CM1116" s="98">
        <f t="shared" ca="1" si="2713"/>
        <v>0</v>
      </c>
      <c r="CN1116" s="98">
        <f t="shared" ca="1" si="2713"/>
        <v>0</v>
      </c>
      <c r="CO1116" s="98">
        <f t="shared" ca="1" si="2713"/>
        <v>0</v>
      </c>
      <c r="CP1116" s="98">
        <f t="shared" ca="1" si="2713"/>
        <v>0</v>
      </c>
      <c r="CQ1116" s="98">
        <f t="shared" ca="1" si="2713"/>
        <v>0</v>
      </c>
      <c r="CR1116" s="98">
        <f t="shared" ca="1" si="2713"/>
        <v>0</v>
      </c>
      <c r="CS1116" s="98">
        <f t="shared" ca="1" si="2713"/>
        <v>0</v>
      </c>
      <c r="CT1116" s="98">
        <f t="shared" ca="1" si="2713"/>
        <v>0</v>
      </c>
      <c r="CU1116" s="98">
        <f t="shared" ca="1" si="2713"/>
        <v>0</v>
      </c>
      <c r="CV1116" s="98">
        <f t="shared" ca="1" si="2713"/>
        <v>0</v>
      </c>
      <c r="CW1116" s="98">
        <f t="shared" ca="1" si="2713"/>
        <v>0</v>
      </c>
      <c r="CX1116" s="98">
        <f t="shared" ca="1" si="2713"/>
        <v>0</v>
      </c>
      <c r="CY1116" s="98">
        <f t="shared" ca="1" si="2713"/>
        <v>0</v>
      </c>
      <c r="CZ1116" s="98">
        <f t="shared" ca="1" si="2713"/>
        <v>0</v>
      </c>
      <c r="DA1116" s="98">
        <f t="shared" ca="1" si="2713"/>
        <v>0</v>
      </c>
      <c r="DB1116" s="98">
        <f t="shared" ref="DB1116:FM1116" ca="1" si="2714">SUM(DB1113:DB1115)</f>
        <v>0</v>
      </c>
      <c r="DC1116" s="98">
        <f t="shared" ca="1" si="2714"/>
        <v>0</v>
      </c>
      <c r="DD1116" s="98">
        <f t="shared" ca="1" si="2714"/>
        <v>0</v>
      </c>
      <c r="DE1116" s="98">
        <f t="shared" ca="1" si="2714"/>
        <v>0</v>
      </c>
      <c r="DF1116" s="98">
        <f t="shared" ca="1" si="2714"/>
        <v>0</v>
      </c>
      <c r="DG1116" s="98">
        <f t="shared" ca="1" si="2714"/>
        <v>0</v>
      </c>
      <c r="DH1116" s="98">
        <f t="shared" ca="1" si="2714"/>
        <v>0</v>
      </c>
      <c r="DI1116" s="98">
        <f t="shared" ca="1" si="2714"/>
        <v>0</v>
      </c>
      <c r="DJ1116" s="98">
        <f t="shared" ca="1" si="2714"/>
        <v>0</v>
      </c>
      <c r="DK1116" s="98">
        <f t="shared" ca="1" si="2714"/>
        <v>0</v>
      </c>
      <c r="DL1116" s="98">
        <f t="shared" ca="1" si="2714"/>
        <v>0</v>
      </c>
      <c r="DM1116" s="98">
        <f t="shared" ca="1" si="2714"/>
        <v>0</v>
      </c>
      <c r="DN1116" s="98">
        <f t="shared" ca="1" si="2714"/>
        <v>0</v>
      </c>
      <c r="DO1116" s="98">
        <f t="shared" ca="1" si="2714"/>
        <v>0</v>
      </c>
      <c r="DP1116" s="98">
        <f t="shared" ca="1" si="2714"/>
        <v>0</v>
      </c>
      <c r="DQ1116" s="98">
        <f t="shared" ca="1" si="2714"/>
        <v>0</v>
      </c>
      <c r="DR1116" s="98">
        <f t="shared" ca="1" si="2714"/>
        <v>0</v>
      </c>
      <c r="DS1116" s="98">
        <f t="shared" ca="1" si="2714"/>
        <v>0</v>
      </c>
      <c r="DT1116" s="98">
        <f t="shared" ca="1" si="2714"/>
        <v>0</v>
      </c>
      <c r="DU1116" s="98">
        <f t="shared" ca="1" si="2714"/>
        <v>0</v>
      </c>
      <c r="DV1116" s="98">
        <f t="shared" ca="1" si="2714"/>
        <v>0</v>
      </c>
      <c r="DW1116" s="98">
        <f t="shared" ca="1" si="2714"/>
        <v>0</v>
      </c>
      <c r="DX1116" s="98">
        <f t="shared" ca="1" si="2714"/>
        <v>0</v>
      </c>
      <c r="DY1116" s="98">
        <f t="shared" ca="1" si="2714"/>
        <v>0</v>
      </c>
      <c r="DZ1116" s="98">
        <f t="shared" ca="1" si="2714"/>
        <v>0</v>
      </c>
      <c r="EA1116" s="98">
        <f t="shared" ca="1" si="2714"/>
        <v>0</v>
      </c>
      <c r="EB1116" s="98">
        <f t="shared" ca="1" si="2714"/>
        <v>0</v>
      </c>
      <c r="EC1116" s="98">
        <f t="shared" ca="1" si="2714"/>
        <v>0</v>
      </c>
      <c r="ED1116" s="98">
        <f t="shared" ca="1" si="2714"/>
        <v>0</v>
      </c>
      <c r="EE1116" s="98">
        <f t="shared" ca="1" si="2714"/>
        <v>0</v>
      </c>
      <c r="EF1116" s="98">
        <f t="shared" ca="1" si="2714"/>
        <v>0</v>
      </c>
      <c r="EG1116" s="98">
        <f t="shared" ca="1" si="2714"/>
        <v>0</v>
      </c>
      <c r="EH1116" s="98">
        <f t="shared" ca="1" si="2714"/>
        <v>0</v>
      </c>
      <c r="EI1116" s="98">
        <f t="shared" ca="1" si="2714"/>
        <v>0</v>
      </c>
      <c r="EJ1116" s="98">
        <f t="shared" ca="1" si="2714"/>
        <v>0</v>
      </c>
      <c r="EK1116" s="98">
        <f t="shared" ca="1" si="2714"/>
        <v>0</v>
      </c>
      <c r="EL1116" s="98">
        <f t="shared" ca="1" si="2714"/>
        <v>0</v>
      </c>
      <c r="EM1116" s="98">
        <f t="shared" ca="1" si="2714"/>
        <v>0</v>
      </c>
      <c r="EN1116" s="98">
        <f t="shared" ca="1" si="2714"/>
        <v>0</v>
      </c>
      <c r="EO1116" s="98">
        <f t="shared" ca="1" si="2714"/>
        <v>0</v>
      </c>
      <c r="EP1116" s="98">
        <f t="shared" ca="1" si="2714"/>
        <v>0</v>
      </c>
      <c r="EQ1116" s="98">
        <f t="shared" ca="1" si="2714"/>
        <v>0</v>
      </c>
      <c r="ER1116" s="98">
        <f t="shared" ca="1" si="2714"/>
        <v>0</v>
      </c>
      <c r="ES1116" s="98">
        <f t="shared" ca="1" si="2714"/>
        <v>0</v>
      </c>
      <c r="ET1116" s="98">
        <f t="shared" ca="1" si="2714"/>
        <v>0</v>
      </c>
      <c r="EU1116" s="98">
        <f t="shared" ca="1" si="2714"/>
        <v>0</v>
      </c>
      <c r="EV1116" s="98">
        <f t="shared" ca="1" si="2714"/>
        <v>0</v>
      </c>
      <c r="EW1116" s="98">
        <f t="shared" ca="1" si="2714"/>
        <v>0</v>
      </c>
      <c r="EX1116" s="98">
        <f t="shared" ca="1" si="2714"/>
        <v>0</v>
      </c>
      <c r="EY1116" s="98">
        <f t="shared" ca="1" si="2714"/>
        <v>0</v>
      </c>
      <c r="EZ1116" s="98">
        <f t="shared" ca="1" si="2714"/>
        <v>0</v>
      </c>
      <c r="FA1116" s="98">
        <f t="shared" ca="1" si="2714"/>
        <v>0</v>
      </c>
      <c r="FB1116" s="98">
        <f t="shared" ca="1" si="2714"/>
        <v>0</v>
      </c>
      <c r="FC1116" s="98">
        <f t="shared" ca="1" si="2714"/>
        <v>0</v>
      </c>
      <c r="FD1116" s="98">
        <f t="shared" ca="1" si="2714"/>
        <v>0</v>
      </c>
      <c r="FE1116" s="98">
        <f t="shared" ca="1" si="2714"/>
        <v>0</v>
      </c>
      <c r="FF1116" s="98">
        <f t="shared" ca="1" si="2714"/>
        <v>0</v>
      </c>
      <c r="FG1116" s="98">
        <f t="shared" ca="1" si="2714"/>
        <v>0</v>
      </c>
      <c r="FH1116" s="98">
        <f t="shared" ca="1" si="2714"/>
        <v>0</v>
      </c>
      <c r="FI1116" s="98">
        <f t="shared" ca="1" si="2714"/>
        <v>0</v>
      </c>
      <c r="FJ1116" s="98">
        <f t="shared" ca="1" si="2714"/>
        <v>0</v>
      </c>
      <c r="FK1116" s="98">
        <f t="shared" ca="1" si="2714"/>
        <v>0</v>
      </c>
      <c r="FL1116" s="98">
        <f t="shared" ca="1" si="2714"/>
        <v>0</v>
      </c>
      <c r="FM1116" s="98">
        <f t="shared" ca="1" si="2714"/>
        <v>0</v>
      </c>
      <c r="FN1116" s="98">
        <f ca="1">SUM(FN1113:FN1115)</f>
        <v>0</v>
      </c>
      <c r="FO1116" s="98">
        <f ca="1">SUM(FO1113:FO1115)</f>
        <v>0</v>
      </c>
      <c r="FP1116" s="98">
        <f ca="1">SUM(FP1113:FP1115)</f>
        <v>0</v>
      </c>
      <c r="FQ1116" s="98">
        <f ca="1">SUM(FQ1113:FQ1115)</f>
        <v>0</v>
      </c>
      <c r="FR1116" s="98">
        <f ca="1">SUM(FR1113:FR1115)</f>
        <v>0</v>
      </c>
    </row>
    <row r="1117" spans="3:174">
      <c r="D1117" s="8"/>
    </row>
    <row r="1118" spans="3:174">
      <c r="C1118" t="s">
        <v>568</v>
      </c>
      <c r="D1118" s="8" t="s">
        <v>15</v>
      </c>
      <c r="J1118" s="198">
        <f>J1050</f>
        <v>0</v>
      </c>
      <c r="K1118" s="198">
        <f t="shared" ref="K1118:BV1118" si="2715">K1050</f>
        <v>0</v>
      </c>
      <c r="L1118" s="198">
        <f t="shared" si="2715"/>
        <v>0</v>
      </c>
      <c r="M1118" s="198">
        <f t="shared" si="2715"/>
        <v>0</v>
      </c>
      <c r="N1118" s="198">
        <f t="shared" si="2715"/>
        <v>0</v>
      </c>
      <c r="O1118" s="198">
        <f t="shared" si="2715"/>
        <v>0</v>
      </c>
      <c r="P1118" s="198">
        <f t="shared" si="2715"/>
        <v>0</v>
      </c>
      <c r="Q1118" s="198">
        <f t="shared" si="2715"/>
        <v>0</v>
      </c>
      <c r="R1118" s="198">
        <f t="shared" si="2715"/>
        <v>1.4284931506849315E-2</v>
      </c>
      <c r="S1118" s="198">
        <f t="shared" si="2715"/>
        <v>1.260703196347032E-2</v>
      </c>
      <c r="T1118" s="198">
        <f t="shared" si="2715"/>
        <v>1.1787762557077627E-2</v>
      </c>
      <c r="U1118" s="198">
        <f t="shared" si="2715"/>
        <v>1.0292237442922375E-2</v>
      </c>
      <c r="V1118" s="198">
        <f t="shared" si="2715"/>
        <v>9.3328767123287675E-3</v>
      </c>
      <c r="W1118" s="198">
        <f t="shared" si="2715"/>
        <v>9.4365753424657545E-3</v>
      </c>
      <c r="X1118" s="198">
        <f t="shared" si="2715"/>
        <v>9.5402739726027416E-3</v>
      </c>
      <c r="Y1118" s="198">
        <f t="shared" si="2715"/>
        <v>9.5402739726027416E-3</v>
      </c>
      <c r="Z1118" s="198">
        <f t="shared" si="2715"/>
        <v>8.9506849315068478E-3</v>
      </c>
      <c r="AA1118" s="198">
        <f t="shared" si="2715"/>
        <v>9.050136986301369E-3</v>
      </c>
      <c r="AB1118" s="198">
        <f t="shared" si="2715"/>
        <v>9.1495890410958902E-3</v>
      </c>
      <c r="AC1118" s="198">
        <f t="shared" si="2715"/>
        <v>1.000027397260274E-2</v>
      </c>
      <c r="AD1118" s="198">
        <f t="shared" si="2715"/>
        <v>9.5537568306010932E-3</v>
      </c>
      <c r="AE1118" s="198">
        <f t="shared" si="2715"/>
        <v>1.4526434426229508E-2</v>
      </c>
      <c r="AF1118" s="198">
        <f t="shared" si="2715"/>
        <v>1.4686065573770491E-2</v>
      </c>
      <c r="AG1118" s="198">
        <f t="shared" si="2715"/>
        <v>1.4686065573770491E-2</v>
      </c>
      <c r="AH1118" s="198">
        <f t="shared" si="2715"/>
        <v>1.4097945205479452E-2</v>
      </c>
      <c r="AI1118" s="198">
        <f t="shared" si="2715"/>
        <v>1.425458904109589E-2</v>
      </c>
      <c r="AJ1118" s="198">
        <f t="shared" si="2715"/>
        <v>1.4411232876712329E-2</v>
      </c>
      <c r="AK1118" s="198">
        <f t="shared" si="2715"/>
        <v>1.4411232876712329E-2</v>
      </c>
      <c r="AL1118" s="198">
        <f t="shared" si="2715"/>
        <v>1.4097945205479452E-2</v>
      </c>
      <c r="AM1118" s="198">
        <f t="shared" si="2715"/>
        <v>1.425458904109589E-2</v>
      </c>
      <c r="AN1118" s="198">
        <f t="shared" si="2715"/>
        <v>1.4411232876712329E-2</v>
      </c>
      <c r="AO1118" s="198">
        <f t="shared" si="2715"/>
        <v>1.4411232876712329E-2</v>
      </c>
      <c r="AP1118" s="198">
        <f t="shared" si="2715"/>
        <v>1.264931506849315E-2</v>
      </c>
      <c r="AQ1118" s="198">
        <f t="shared" si="2715"/>
        <v>1.2789863013698631E-2</v>
      </c>
      <c r="AR1118" s="198">
        <f t="shared" si="2715"/>
        <v>1.293041095890411E-2</v>
      </c>
      <c r="AS1118" s="198">
        <f t="shared" si="2715"/>
        <v>1.293041095890411E-2</v>
      </c>
      <c r="AT1118" s="198">
        <f t="shared" si="2715"/>
        <v>1.2754918032786885E-2</v>
      </c>
      <c r="AU1118" s="198">
        <f t="shared" si="2715"/>
        <v>1.2754918032786885E-2</v>
      </c>
      <c r="AV1118" s="198">
        <f t="shared" si="2715"/>
        <v>1.2895081967213114E-2</v>
      </c>
      <c r="AW1118" s="198">
        <f t="shared" si="2715"/>
        <v>1.2895081967213114E-2</v>
      </c>
      <c r="AX1118" s="198">
        <f t="shared" si="2715"/>
        <v>1.264931506849315E-2</v>
      </c>
      <c r="AY1118" s="198">
        <f t="shared" si="2715"/>
        <v>1.2789863013698631E-2</v>
      </c>
      <c r="AZ1118" s="198">
        <f t="shared" si="2715"/>
        <v>1.293041095890411E-2</v>
      </c>
      <c r="BA1118" s="198">
        <f t="shared" si="2715"/>
        <v>1.293041095890411E-2</v>
      </c>
      <c r="BB1118" s="198">
        <f t="shared" si="2715"/>
        <v>1.264931506849315E-2</v>
      </c>
      <c r="BC1118" s="198">
        <f t="shared" si="2715"/>
        <v>1.2789863013698631E-2</v>
      </c>
      <c r="BD1118" s="198">
        <f t="shared" si="2715"/>
        <v>1.293041095890411E-2</v>
      </c>
      <c r="BE1118" s="198">
        <f t="shared" si="2715"/>
        <v>1.293041095890411E-2</v>
      </c>
      <c r="BF1118" s="198">
        <f t="shared" si="2715"/>
        <v>1.264931506849315E-2</v>
      </c>
      <c r="BG1118" s="198">
        <f t="shared" si="2715"/>
        <v>1.2789863013698631E-2</v>
      </c>
      <c r="BH1118" s="198">
        <f t="shared" si="2715"/>
        <v>1.293041095890411E-2</v>
      </c>
      <c r="BI1118" s="198">
        <f t="shared" si="2715"/>
        <v>1.293041095890411E-2</v>
      </c>
      <c r="BJ1118" s="198">
        <f t="shared" si="2715"/>
        <v>1.2754918032786885E-2</v>
      </c>
      <c r="BK1118" s="198">
        <f t="shared" si="2715"/>
        <v>1.2754918032786885E-2</v>
      </c>
      <c r="BL1118" s="198">
        <f t="shared" si="2715"/>
        <v>1.2895081967213114E-2</v>
      </c>
      <c r="BM1118" s="198">
        <f t="shared" si="2715"/>
        <v>1.2895081967213114E-2</v>
      </c>
      <c r="BN1118" s="198">
        <f t="shared" si="2715"/>
        <v>1.264931506849315E-2</v>
      </c>
      <c r="BO1118" s="198">
        <f t="shared" si="2715"/>
        <v>1.2789863013698631E-2</v>
      </c>
      <c r="BP1118" s="198">
        <f t="shared" si="2715"/>
        <v>1.293041095890411E-2</v>
      </c>
      <c r="BQ1118" s="198">
        <f t="shared" si="2715"/>
        <v>1.293041095890411E-2</v>
      </c>
      <c r="BR1118" s="198">
        <f t="shared" si="2715"/>
        <v>1.264931506849315E-2</v>
      </c>
      <c r="BS1118" s="198">
        <f t="shared" si="2715"/>
        <v>1.2789863013698631E-2</v>
      </c>
      <c r="BT1118" s="198">
        <f t="shared" si="2715"/>
        <v>1.293041095890411E-2</v>
      </c>
      <c r="BU1118" s="198">
        <f t="shared" si="2715"/>
        <v>1.293041095890411E-2</v>
      </c>
      <c r="BV1118" s="198">
        <f t="shared" si="2715"/>
        <v>1.264931506849315E-2</v>
      </c>
      <c r="BW1118" s="198">
        <f t="shared" ref="BW1118:EH1118" si="2716">BW1050</f>
        <v>1.2789863013698631E-2</v>
      </c>
      <c r="BX1118" s="198">
        <f t="shared" si="2716"/>
        <v>1.293041095890411E-2</v>
      </c>
      <c r="BY1118" s="198">
        <f t="shared" si="2716"/>
        <v>1.293041095890411E-2</v>
      </c>
      <c r="BZ1118" s="198">
        <f t="shared" si="2716"/>
        <v>1.2754918032786885E-2</v>
      </c>
      <c r="CA1118" s="198">
        <f t="shared" si="2716"/>
        <v>1.2754918032786885E-2</v>
      </c>
      <c r="CB1118" s="198">
        <f t="shared" si="2716"/>
        <v>1.2895081967213114E-2</v>
      </c>
      <c r="CC1118" s="198">
        <f t="shared" si="2716"/>
        <v>1.2895081967213114E-2</v>
      </c>
      <c r="CD1118" s="198">
        <f t="shared" si="2716"/>
        <v>1.264931506849315E-2</v>
      </c>
      <c r="CE1118" s="198">
        <f t="shared" si="2716"/>
        <v>1.2789863013698631E-2</v>
      </c>
      <c r="CF1118" s="198">
        <f t="shared" si="2716"/>
        <v>1.293041095890411E-2</v>
      </c>
      <c r="CG1118" s="198">
        <f t="shared" si="2716"/>
        <v>1.293041095890411E-2</v>
      </c>
      <c r="CH1118" s="198">
        <f t="shared" si="2716"/>
        <v>1.264931506849315E-2</v>
      </c>
      <c r="CI1118" s="198">
        <f t="shared" si="2716"/>
        <v>1.2789863013698631E-2</v>
      </c>
      <c r="CJ1118" s="198">
        <f t="shared" si="2716"/>
        <v>1.293041095890411E-2</v>
      </c>
      <c r="CK1118" s="198">
        <f t="shared" si="2716"/>
        <v>1.293041095890411E-2</v>
      </c>
      <c r="CL1118" s="198">
        <f t="shared" si="2716"/>
        <v>1.264931506849315E-2</v>
      </c>
      <c r="CM1118" s="198">
        <f t="shared" si="2716"/>
        <v>1.2789863013698631E-2</v>
      </c>
      <c r="CN1118" s="198">
        <f t="shared" si="2716"/>
        <v>1.293041095890411E-2</v>
      </c>
      <c r="CO1118" s="198">
        <f t="shared" si="2716"/>
        <v>1.293041095890411E-2</v>
      </c>
      <c r="CP1118" s="198">
        <f t="shared" si="2716"/>
        <v>1.2754918032786885E-2</v>
      </c>
      <c r="CQ1118" s="198">
        <f t="shared" si="2716"/>
        <v>1.2754918032786885E-2</v>
      </c>
      <c r="CR1118" s="198">
        <f t="shared" si="2716"/>
        <v>1.2895081967213114E-2</v>
      </c>
      <c r="CS1118" s="198">
        <f t="shared" si="2716"/>
        <v>1.2895081967213114E-2</v>
      </c>
      <c r="CT1118" s="198">
        <f t="shared" si="2716"/>
        <v>1.264931506849315E-2</v>
      </c>
      <c r="CU1118" s="198">
        <f t="shared" si="2716"/>
        <v>1.2789863013698631E-2</v>
      </c>
      <c r="CV1118" s="198">
        <f t="shared" si="2716"/>
        <v>1.293041095890411E-2</v>
      </c>
      <c r="CW1118" s="198">
        <f t="shared" si="2716"/>
        <v>1.293041095890411E-2</v>
      </c>
      <c r="CX1118" s="198">
        <f t="shared" si="2716"/>
        <v>1.264931506849315E-2</v>
      </c>
      <c r="CY1118" s="198">
        <f t="shared" si="2716"/>
        <v>7.8035616438356173E-3</v>
      </c>
      <c r="CZ1118" s="198">
        <f t="shared" si="2716"/>
        <v>7.8893150684931513E-3</v>
      </c>
      <c r="DA1118" s="198">
        <f t="shared" si="2716"/>
        <v>7.8893150684931513E-3</v>
      </c>
      <c r="DB1118" s="198">
        <f t="shared" si="2716"/>
        <v>7.7178082191780824E-3</v>
      </c>
      <c r="DC1118" s="198">
        <f t="shared" si="2716"/>
        <v>7.8035616438356173E-3</v>
      </c>
      <c r="DD1118" s="198">
        <f t="shared" si="2716"/>
        <v>7.8893150684931513E-3</v>
      </c>
      <c r="DE1118" s="198">
        <f t="shared" si="2716"/>
        <v>7.8893150684931513E-3</v>
      </c>
      <c r="DF1118" s="198">
        <f t="shared" si="2716"/>
        <v>7.7822404371584702E-3</v>
      </c>
      <c r="DG1118" s="198">
        <f t="shared" si="2716"/>
        <v>7.7822404371584702E-3</v>
      </c>
      <c r="DH1118" s="198">
        <f t="shared" si="2716"/>
        <v>7.8677595628415305E-3</v>
      </c>
      <c r="DI1118" s="198">
        <f t="shared" si="2716"/>
        <v>7.8677595628415305E-3</v>
      </c>
      <c r="DJ1118" s="198">
        <f t="shared" si="2716"/>
        <v>7.7178082191780824E-3</v>
      </c>
      <c r="DK1118" s="198">
        <f t="shared" si="2716"/>
        <v>7.8035616438356173E-3</v>
      </c>
      <c r="DL1118" s="198">
        <f t="shared" si="2716"/>
        <v>7.8893150684931513E-3</v>
      </c>
      <c r="DM1118" s="198">
        <f t="shared" si="2716"/>
        <v>7.8893150684931513E-3</v>
      </c>
      <c r="DN1118" s="198">
        <f t="shared" si="2716"/>
        <v>7.7178082191780824E-3</v>
      </c>
      <c r="DO1118" s="198">
        <f t="shared" si="2716"/>
        <v>7.8035616438356173E-3</v>
      </c>
      <c r="DP1118" s="198">
        <f t="shared" si="2716"/>
        <v>7.8893150684931513E-3</v>
      </c>
      <c r="DQ1118" s="198">
        <f t="shared" si="2716"/>
        <v>7.8893150684931513E-3</v>
      </c>
      <c r="DR1118" s="198">
        <f t="shared" si="2716"/>
        <v>7.7178082191780824E-3</v>
      </c>
      <c r="DS1118" s="198">
        <f t="shared" si="2716"/>
        <v>7.8035616438356173E-3</v>
      </c>
      <c r="DT1118" s="198">
        <f t="shared" si="2716"/>
        <v>7.8893150684931513E-3</v>
      </c>
      <c r="DU1118" s="198">
        <f t="shared" si="2716"/>
        <v>7.8893150684931513E-3</v>
      </c>
      <c r="DV1118" s="198">
        <f t="shared" si="2716"/>
        <v>7.7822404371584702E-3</v>
      </c>
      <c r="DW1118" s="198">
        <f t="shared" si="2716"/>
        <v>7.7822404371584702E-3</v>
      </c>
      <c r="DX1118" s="198">
        <f t="shared" si="2716"/>
        <v>7.8677595628415305E-3</v>
      </c>
      <c r="DY1118" s="198">
        <f t="shared" si="2716"/>
        <v>7.8677595628415305E-3</v>
      </c>
      <c r="DZ1118" s="198">
        <f t="shared" si="2716"/>
        <v>7.7178082191780824E-3</v>
      </c>
      <c r="EA1118" s="198">
        <f t="shared" si="2716"/>
        <v>7.8035616438356173E-3</v>
      </c>
      <c r="EB1118" s="198">
        <f t="shared" si="2716"/>
        <v>7.8893150684931513E-3</v>
      </c>
      <c r="EC1118" s="198">
        <f t="shared" si="2716"/>
        <v>7.8893150684931513E-3</v>
      </c>
      <c r="ED1118" s="198">
        <f t="shared" si="2716"/>
        <v>7.7178082191780824E-3</v>
      </c>
      <c r="EE1118" s="198">
        <f t="shared" si="2716"/>
        <v>7.8035616438356173E-3</v>
      </c>
      <c r="EF1118" s="198">
        <f t="shared" si="2716"/>
        <v>7.8893150684931513E-3</v>
      </c>
      <c r="EG1118" s="198">
        <f t="shared" si="2716"/>
        <v>7.8893150684931513E-3</v>
      </c>
      <c r="EH1118" s="198">
        <f t="shared" si="2716"/>
        <v>7.7178082191780824E-3</v>
      </c>
      <c r="EI1118" s="198">
        <f t="shared" ref="EI1118:FR1118" si="2717">EI1050</f>
        <v>7.8035616438356173E-3</v>
      </c>
      <c r="EJ1118" s="198">
        <f t="shared" si="2717"/>
        <v>7.8893150684931513E-3</v>
      </c>
      <c r="EK1118" s="198">
        <f t="shared" si="2717"/>
        <v>7.8893150684931513E-3</v>
      </c>
      <c r="EL1118" s="198">
        <f t="shared" si="2717"/>
        <v>7.7822404371584702E-3</v>
      </c>
      <c r="EM1118" s="198">
        <f t="shared" si="2717"/>
        <v>7.7822404371584702E-3</v>
      </c>
      <c r="EN1118" s="198">
        <f t="shared" si="2717"/>
        <v>7.8677595628415305E-3</v>
      </c>
      <c r="EO1118" s="198">
        <f t="shared" si="2717"/>
        <v>7.8677595628415305E-3</v>
      </c>
      <c r="EP1118" s="198">
        <f t="shared" si="2717"/>
        <v>7.7178082191780824E-3</v>
      </c>
      <c r="EQ1118" s="198">
        <f t="shared" si="2717"/>
        <v>7.8035616438356173E-3</v>
      </c>
      <c r="ER1118" s="198">
        <f t="shared" si="2717"/>
        <v>7.8893150684931513E-3</v>
      </c>
      <c r="ES1118" s="198">
        <f t="shared" si="2717"/>
        <v>7.8893150684931513E-3</v>
      </c>
      <c r="ET1118" s="198">
        <f t="shared" si="2717"/>
        <v>7.7178082191780824E-3</v>
      </c>
      <c r="EU1118" s="198">
        <f t="shared" si="2717"/>
        <v>7.8035616438356173E-3</v>
      </c>
      <c r="EV1118" s="198">
        <f t="shared" si="2717"/>
        <v>7.8893150684931513E-3</v>
      </c>
      <c r="EW1118" s="198">
        <f t="shared" si="2717"/>
        <v>7.8893150684931513E-3</v>
      </c>
      <c r="EX1118" s="198">
        <f t="shared" si="2717"/>
        <v>7.7178082191780824E-3</v>
      </c>
      <c r="EY1118" s="198">
        <f t="shared" si="2717"/>
        <v>7.8035616438356173E-3</v>
      </c>
      <c r="EZ1118" s="198">
        <f t="shared" si="2717"/>
        <v>7.8893150684931513E-3</v>
      </c>
      <c r="FA1118" s="198">
        <f t="shared" si="2717"/>
        <v>7.8893150684931513E-3</v>
      </c>
      <c r="FB1118" s="198">
        <f t="shared" si="2717"/>
        <v>7.7822404371584702E-3</v>
      </c>
      <c r="FC1118" s="198">
        <f t="shared" si="2717"/>
        <v>7.7822404371584702E-3</v>
      </c>
      <c r="FD1118" s="198">
        <f t="shared" si="2717"/>
        <v>7.8677595628415305E-3</v>
      </c>
      <c r="FE1118" s="198">
        <f t="shared" si="2717"/>
        <v>7.8677595628415305E-3</v>
      </c>
      <c r="FF1118" s="198">
        <f t="shared" si="2717"/>
        <v>0</v>
      </c>
      <c r="FG1118" s="198">
        <f t="shared" si="2717"/>
        <v>0</v>
      </c>
      <c r="FH1118" s="198">
        <f t="shared" si="2717"/>
        <v>0</v>
      </c>
      <c r="FI1118" s="198">
        <f t="shared" si="2717"/>
        <v>0</v>
      </c>
      <c r="FJ1118" s="198">
        <f t="shared" si="2717"/>
        <v>0</v>
      </c>
      <c r="FK1118" s="198">
        <f t="shared" si="2717"/>
        <v>0</v>
      </c>
      <c r="FL1118" s="198">
        <f t="shared" si="2717"/>
        <v>0</v>
      </c>
      <c r="FM1118" s="198">
        <f t="shared" si="2717"/>
        <v>0</v>
      </c>
      <c r="FN1118" s="198">
        <f t="shared" si="2717"/>
        <v>0</v>
      </c>
      <c r="FO1118" s="198">
        <f t="shared" si="2717"/>
        <v>0</v>
      </c>
      <c r="FP1118" s="198">
        <f t="shared" si="2717"/>
        <v>0</v>
      </c>
      <c r="FQ1118" s="198">
        <f t="shared" si="2717"/>
        <v>0</v>
      </c>
      <c r="FR1118" s="198">
        <f t="shared" si="2717"/>
        <v>0</v>
      </c>
    </row>
    <row r="1119" spans="3:174">
      <c r="C1119" s="97" t="s">
        <v>569</v>
      </c>
      <c r="D1119" s="213" t="s">
        <v>974</v>
      </c>
      <c r="I1119" s="168">
        <f ca="1">SUM(J1119:FR1119)</f>
        <v>0</v>
      </c>
      <c r="J1119" s="98">
        <f t="shared" ref="J1119:BU1119" si="2718">J1118 * J1113</f>
        <v>0</v>
      </c>
      <c r="K1119" s="98">
        <f t="shared" ca="1" si="2718"/>
        <v>0</v>
      </c>
      <c r="L1119" s="98">
        <f t="shared" ca="1" si="2718"/>
        <v>0</v>
      </c>
      <c r="M1119" s="98">
        <f t="shared" ca="1" si="2718"/>
        <v>0</v>
      </c>
      <c r="N1119" s="98">
        <f t="shared" ca="1" si="2718"/>
        <v>0</v>
      </c>
      <c r="O1119" s="98">
        <f t="shared" ca="1" si="2718"/>
        <v>0</v>
      </c>
      <c r="P1119" s="98">
        <f t="shared" ca="1" si="2718"/>
        <v>0</v>
      </c>
      <c r="Q1119" s="98">
        <f t="shared" ca="1" si="2718"/>
        <v>0</v>
      </c>
      <c r="R1119" s="98">
        <f t="shared" ca="1" si="2718"/>
        <v>0</v>
      </c>
      <c r="S1119" s="98">
        <f t="shared" ca="1" si="2718"/>
        <v>0</v>
      </c>
      <c r="T1119" s="98">
        <f t="shared" ca="1" si="2718"/>
        <v>0</v>
      </c>
      <c r="U1119" s="98">
        <f t="shared" ca="1" si="2718"/>
        <v>0</v>
      </c>
      <c r="V1119" s="98">
        <f t="shared" ca="1" si="2718"/>
        <v>0</v>
      </c>
      <c r="W1119" s="98">
        <f t="shared" ca="1" si="2718"/>
        <v>0</v>
      </c>
      <c r="X1119" s="98">
        <f t="shared" ca="1" si="2718"/>
        <v>0</v>
      </c>
      <c r="Y1119" s="98">
        <f t="shared" ca="1" si="2718"/>
        <v>0</v>
      </c>
      <c r="Z1119" s="98">
        <f t="shared" ca="1" si="2718"/>
        <v>0</v>
      </c>
      <c r="AA1119" s="98">
        <f t="shared" ca="1" si="2718"/>
        <v>0</v>
      </c>
      <c r="AB1119" s="98">
        <f t="shared" ca="1" si="2718"/>
        <v>0</v>
      </c>
      <c r="AC1119" s="98">
        <f t="shared" ca="1" si="2718"/>
        <v>0</v>
      </c>
      <c r="AD1119" s="98">
        <f t="shared" ca="1" si="2718"/>
        <v>0</v>
      </c>
      <c r="AE1119" s="98">
        <f t="shared" ca="1" si="2718"/>
        <v>0</v>
      </c>
      <c r="AF1119" s="98">
        <f t="shared" ca="1" si="2718"/>
        <v>0</v>
      </c>
      <c r="AG1119" s="98">
        <f t="shared" ca="1" si="2718"/>
        <v>0</v>
      </c>
      <c r="AH1119" s="98">
        <f t="shared" ca="1" si="2718"/>
        <v>0</v>
      </c>
      <c r="AI1119" s="98">
        <f t="shared" ca="1" si="2718"/>
        <v>0</v>
      </c>
      <c r="AJ1119" s="98">
        <f t="shared" ca="1" si="2718"/>
        <v>0</v>
      </c>
      <c r="AK1119" s="98">
        <f t="shared" ca="1" si="2718"/>
        <v>0</v>
      </c>
      <c r="AL1119" s="98">
        <f t="shared" ca="1" si="2718"/>
        <v>0</v>
      </c>
      <c r="AM1119" s="98">
        <f t="shared" ca="1" si="2718"/>
        <v>0</v>
      </c>
      <c r="AN1119" s="98">
        <f t="shared" ca="1" si="2718"/>
        <v>0</v>
      </c>
      <c r="AO1119" s="98">
        <f t="shared" ca="1" si="2718"/>
        <v>0</v>
      </c>
      <c r="AP1119" s="98">
        <f t="shared" ca="1" si="2718"/>
        <v>0</v>
      </c>
      <c r="AQ1119" s="98">
        <f t="shared" ca="1" si="2718"/>
        <v>0</v>
      </c>
      <c r="AR1119" s="98">
        <f t="shared" ca="1" si="2718"/>
        <v>0</v>
      </c>
      <c r="AS1119" s="98">
        <f t="shared" ca="1" si="2718"/>
        <v>0</v>
      </c>
      <c r="AT1119" s="98">
        <f t="shared" ca="1" si="2718"/>
        <v>0</v>
      </c>
      <c r="AU1119" s="98">
        <f t="shared" ca="1" si="2718"/>
        <v>0</v>
      </c>
      <c r="AV1119" s="98">
        <f t="shared" ca="1" si="2718"/>
        <v>0</v>
      </c>
      <c r="AW1119" s="98">
        <f t="shared" ca="1" si="2718"/>
        <v>0</v>
      </c>
      <c r="AX1119" s="98">
        <f t="shared" ca="1" si="2718"/>
        <v>0</v>
      </c>
      <c r="AY1119" s="98">
        <f t="shared" ca="1" si="2718"/>
        <v>0</v>
      </c>
      <c r="AZ1119" s="98">
        <f t="shared" ca="1" si="2718"/>
        <v>0</v>
      </c>
      <c r="BA1119" s="98">
        <f t="shared" ca="1" si="2718"/>
        <v>0</v>
      </c>
      <c r="BB1119" s="98">
        <f t="shared" ca="1" si="2718"/>
        <v>0</v>
      </c>
      <c r="BC1119" s="98">
        <f t="shared" ca="1" si="2718"/>
        <v>0</v>
      </c>
      <c r="BD1119" s="98">
        <f t="shared" ca="1" si="2718"/>
        <v>0</v>
      </c>
      <c r="BE1119" s="98">
        <f t="shared" ca="1" si="2718"/>
        <v>0</v>
      </c>
      <c r="BF1119" s="98">
        <f t="shared" ca="1" si="2718"/>
        <v>0</v>
      </c>
      <c r="BG1119" s="98">
        <f t="shared" ca="1" si="2718"/>
        <v>0</v>
      </c>
      <c r="BH1119" s="98">
        <f t="shared" ca="1" si="2718"/>
        <v>0</v>
      </c>
      <c r="BI1119" s="98">
        <f t="shared" ca="1" si="2718"/>
        <v>0</v>
      </c>
      <c r="BJ1119" s="98">
        <f t="shared" ca="1" si="2718"/>
        <v>0</v>
      </c>
      <c r="BK1119" s="98">
        <f t="shared" ca="1" si="2718"/>
        <v>0</v>
      </c>
      <c r="BL1119" s="98">
        <f t="shared" ca="1" si="2718"/>
        <v>0</v>
      </c>
      <c r="BM1119" s="98">
        <f t="shared" ca="1" si="2718"/>
        <v>0</v>
      </c>
      <c r="BN1119" s="98">
        <f t="shared" ca="1" si="2718"/>
        <v>0</v>
      </c>
      <c r="BO1119" s="98">
        <f t="shared" ca="1" si="2718"/>
        <v>0</v>
      </c>
      <c r="BP1119" s="98">
        <f t="shared" ca="1" si="2718"/>
        <v>0</v>
      </c>
      <c r="BQ1119" s="98">
        <f t="shared" ca="1" si="2718"/>
        <v>0</v>
      </c>
      <c r="BR1119" s="98">
        <f t="shared" ca="1" si="2718"/>
        <v>0</v>
      </c>
      <c r="BS1119" s="98">
        <f t="shared" ca="1" si="2718"/>
        <v>0</v>
      </c>
      <c r="BT1119" s="98">
        <f t="shared" ca="1" si="2718"/>
        <v>0</v>
      </c>
      <c r="BU1119" s="98">
        <f t="shared" ca="1" si="2718"/>
        <v>0</v>
      </c>
      <c r="BV1119" s="98">
        <f t="shared" ref="BV1119:EG1119" ca="1" si="2719">BV1118 * BV1113</f>
        <v>0</v>
      </c>
      <c r="BW1119" s="98">
        <f t="shared" ca="1" si="2719"/>
        <v>0</v>
      </c>
      <c r="BX1119" s="98">
        <f t="shared" ca="1" si="2719"/>
        <v>0</v>
      </c>
      <c r="BY1119" s="98">
        <f t="shared" ca="1" si="2719"/>
        <v>0</v>
      </c>
      <c r="BZ1119" s="98">
        <f t="shared" ca="1" si="2719"/>
        <v>0</v>
      </c>
      <c r="CA1119" s="98">
        <f t="shared" ca="1" si="2719"/>
        <v>0</v>
      </c>
      <c r="CB1119" s="98">
        <f t="shared" ca="1" si="2719"/>
        <v>0</v>
      </c>
      <c r="CC1119" s="98">
        <f t="shared" ca="1" si="2719"/>
        <v>0</v>
      </c>
      <c r="CD1119" s="98">
        <f t="shared" ca="1" si="2719"/>
        <v>0</v>
      </c>
      <c r="CE1119" s="98">
        <f t="shared" ca="1" si="2719"/>
        <v>0</v>
      </c>
      <c r="CF1119" s="98">
        <f t="shared" ca="1" si="2719"/>
        <v>0</v>
      </c>
      <c r="CG1119" s="98">
        <f t="shared" ca="1" si="2719"/>
        <v>0</v>
      </c>
      <c r="CH1119" s="98">
        <f t="shared" ca="1" si="2719"/>
        <v>0</v>
      </c>
      <c r="CI1119" s="98">
        <f t="shared" ca="1" si="2719"/>
        <v>0</v>
      </c>
      <c r="CJ1119" s="98">
        <f t="shared" ca="1" si="2719"/>
        <v>0</v>
      </c>
      <c r="CK1119" s="98">
        <f t="shared" ca="1" si="2719"/>
        <v>0</v>
      </c>
      <c r="CL1119" s="98">
        <f t="shared" ca="1" si="2719"/>
        <v>0</v>
      </c>
      <c r="CM1119" s="98">
        <f t="shared" ca="1" si="2719"/>
        <v>0</v>
      </c>
      <c r="CN1119" s="98">
        <f t="shared" ca="1" si="2719"/>
        <v>0</v>
      </c>
      <c r="CO1119" s="98">
        <f t="shared" ca="1" si="2719"/>
        <v>0</v>
      </c>
      <c r="CP1119" s="98">
        <f t="shared" ca="1" si="2719"/>
        <v>0</v>
      </c>
      <c r="CQ1119" s="98">
        <f t="shared" ca="1" si="2719"/>
        <v>0</v>
      </c>
      <c r="CR1119" s="98">
        <f t="shared" ca="1" si="2719"/>
        <v>0</v>
      </c>
      <c r="CS1119" s="98">
        <f t="shared" ca="1" si="2719"/>
        <v>0</v>
      </c>
      <c r="CT1119" s="98">
        <f t="shared" ca="1" si="2719"/>
        <v>0</v>
      </c>
      <c r="CU1119" s="98">
        <f t="shared" ca="1" si="2719"/>
        <v>0</v>
      </c>
      <c r="CV1119" s="98">
        <f t="shared" ca="1" si="2719"/>
        <v>0</v>
      </c>
      <c r="CW1119" s="98">
        <f t="shared" ca="1" si="2719"/>
        <v>0</v>
      </c>
      <c r="CX1119" s="98">
        <f t="shared" ca="1" si="2719"/>
        <v>0</v>
      </c>
      <c r="CY1119" s="98">
        <f t="shared" ca="1" si="2719"/>
        <v>0</v>
      </c>
      <c r="CZ1119" s="98">
        <f t="shared" ca="1" si="2719"/>
        <v>0</v>
      </c>
      <c r="DA1119" s="98">
        <f t="shared" ca="1" si="2719"/>
        <v>0</v>
      </c>
      <c r="DB1119" s="98">
        <f t="shared" ca="1" si="2719"/>
        <v>0</v>
      </c>
      <c r="DC1119" s="98">
        <f t="shared" ca="1" si="2719"/>
        <v>0</v>
      </c>
      <c r="DD1119" s="98">
        <f t="shared" ca="1" si="2719"/>
        <v>0</v>
      </c>
      <c r="DE1119" s="98">
        <f t="shared" ca="1" si="2719"/>
        <v>0</v>
      </c>
      <c r="DF1119" s="98">
        <f t="shared" ca="1" si="2719"/>
        <v>0</v>
      </c>
      <c r="DG1119" s="98">
        <f t="shared" ca="1" si="2719"/>
        <v>0</v>
      </c>
      <c r="DH1119" s="98">
        <f t="shared" ca="1" si="2719"/>
        <v>0</v>
      </c>
      <c r="DI1119" s="98">
        <f t="shared" ca="1" si="2719"/>
        <v>0</v>
      </c>
      <c r="DJ1119" s="98">
        <f t="shared" ca="1" si="2719"/>
        <v>0</v>
      </c>
      <c r="DK1119" s="98">
        <f t="shared" ca="1" si="2719"/>
        <v>0</v>
      </c>
      <c r="DL1119" s="98">
        <f t="shared" ca="1" si="2719"/>
        <v>0</v>
      </c>
      <c r="DM1119" s="98">
        <f t="shared" ca="1" si="2719"/>
        <v>0</v>
      </c>
      <c r="DN1119" s="98">
        <f t="shared" ca="1" si="2719"/>
        <v>0</v>
      </c>
      <c r="DO1119" s="98">
        <f t="shared" ca="1" si="2719"/>
        <v>0</v>
      </c>
      <c r="DP1119" s="98">
        <f t="shared" ca="1" si="2719"/>
        <v>0</v>
      </c>
      <c r="DQ1119" s="98">
        <f t="shared" ca="1" si="2719"/>
        <v>0</v>
      </c>
      <c r="DR1119" s="98">
        <f t="shared" ca="1" si="2719"/>
        <v>0</v>
      </c>
      <c r="DS1119" s="98">
        <f t="shared" ca="1" si="2719"/>
        <v>0</v>
      </c>
      <c r="DT1119" s="98">
        <f t="shared" ca="1" si="2719"/>
        <v>0</v>
      </c>
      <c r="DU1119" s="98">
        <f t="shared" ca="1" si="2719"/>
        <v>0</v>
      </c>
      <c r="DV1119" s="98">
        <f t="shared" ca="1" si="2719"/>
        <v>0</v>
      </c>
      <c r="DW1119" s="98">
        <f t="shared" ca="1" si="2719"/>
        <v>0</v>
      </c>
      <c r="DX1119" s="98">
        <f t="shared" ca="1" si="2719"/>
        <v>0</v>
      </c>
      <c r="DY1119" s="98">
        <f t="shared" ca="1" si="2719"/>
        <v>0</v>
      </c>
      <c r="DZ1119" s="98">
        <f t="shared" ca="1" si="2719"/>
        <v>0</v>
      </c>
      <c r="EA1119" s="98">
        <f t="shared" ca="1" si="2719"/>
        <v>0</v>
      </c>
      <c r="EB1119" s="98">
        <f t="shared" ca="1" si="2719"/>
        <v>0</v>
      </c>
      <c r="EC1119" s="98">
        <f t="shared" ca="1" si="2719"/>
        <v>0</v>
      </c>
      <c r="ED1119" s="98">
        <f t="shared" ca="1" si="2719"/>
        <v>0</v>
      </c>
      <c r="EE1119" s="98">
        <f t="shared" ca="1" si="2719"/>
        <v>0</v>
      </c>
      <c r="EF1119" s="98">
        <f t="shared" ca="1" si="2719"/>
        <v>0</v>
      </c>
      <c r="EG1119" s="98">
        <f t="shared" ca="1" si="2719"/>
        <v>0</v>
      </c>
      <c r="EH1119" s="98">
        <f t="shared" ref="EH1119:FR1119" ca="1" si="2720">EH1118 * EH1113</f>
        <v>0</v>
      </c>
      <c r="EI1119" s="98">
        <f t="shared" ca="1" si="2720"/>
        <v>0</v>
      </c>
      <c r="EJ1119" s="98">
        <f t="shared" ca="1" si="2720"/>
        <v>0</v>
      </c>
      <c r="EK1119" s="98">
        <f t="shared" ca="1" si="2720"/>
        <v>0</v>
      </c>
      <c r="EL1119" s="98">
        <f t="shared" ca="1" si="2720"/>
        <v>0</v>
      </c>
      <c r="EM1119" s="98">
        <f t="shared" ca="1" si="2720"/>
        <v>0</v>
      </c>
      <c r="EN1119" s="98">
        <f t="shared" ca="1" si="2720"/>
        <v>0</v>
      </c>
      <c r="EO1119" s="98">
        <f t="shared" ca="1" si="2720"/>
        <v>0</v>
      </c>
      <c r="EP1119" s="98">
        <f t="shared" ca="1" si="2720"/>
        <v>0</v>
      </c>
      <c r="EQ1119" s="98">
        <f t="shared" ca="1" si="2720"/>
        <v>0</v>
      </c>
      <c r="ER1119" s="98">
        <f t="shared" ca="1" si="2720"/>
        <v>0</v>
      </c>
      <c r="ES1119" s="98">
        <f t="shared" ca="1" si="2720"/>
        <v>0</v>
      </c>
      <c r="ET1119" s="98">
        <f t="shared" ca="1" si="2720"/>
        <v>0</v>
      </c>
      <c r="EU1119" s="98">
        <f t="shared" ca="1" si="2720"/>
        <v>0</v>
      </c>
      <c r="EV1119" s="98">
        <f t="shared" ca="1" si="2720"/>
        <v>0</v>
      </c>
      <c r="EW1119" s="98">
        <f t="shared" ca="1" si="2720"/>
        <v>0</v>
      </c>
      <c r="EX1119" s="98">
        <f t="shared" ca="1" si="2720"/>
        <v>0</v>
      </c>
      <c r="EY1119" s="98">
        <f t="shared" ca="1" si="2720"/>
        <v>0</v>
      </c>
      <c r="EZ1119" s="98">
        <f t="shared" ca="1" si="2720"/>
        <v>0</v>
      </c>
      <c r="FA1119" s="98">
        <f t="shared" ca="1" si="2720"/>
        <v>0</v>
      </c>
      <c r="FB1119" s="98">
        <f t="shared" ca="1" si="2720"/>
        <v>0</v>
      </c>
      <c r="FC1119" s="98">
        <f t="shared" ca="1" si="2720"/>
        <v>0</v>
      </c>
      <c r="FD1119" s="98">
        <f t="shared" ca="1" si="2720"/>
        <v>0</v>
      </c>
      <c r="FE1119" s="98">
        <f t="shared" ca="1" si="2720"/>
        <v>0</v>
      </c>
      <c r="FF1119" s="98">
        <f t="shared" ca="1" si="2720"/>
        <v>0</v>
      </c>
      <c r="FG1119" s="98">
        <f t="shared" ca="1" si="2720"/>
        <v>0</v>
      </c>
      <c r="FH1119" s="98">
        <f t="shared" ca="1" si="2720"/>
        <v>0</v>
      </c>
      <c r="FI1119" s="98">
        <f t="shared" ca="1" si="2720"/>
        <v>0</v>
      </c>
      <c r="FJ1119" s="98">
        <f t="shared" ca="1" si="2720"/>
        <v>0</v>
      </c>
      <c r="FK1119" s="98">
        <f t="shared" ca="1" si="2720"/>
        <v>0</v>
      </c>
      <c r="FL1119" s="98">
        <f t="shared" ca="1" si="2720"/>
        <v>0</v>
      </c>
      <c r="FM1119" s="98">
        <f t="shared" ca="1" si="2720"/>
        <v>0</v>
      </c>
      <c r="FN1119" s="98">
        <f t="shared" ca="1" si="2720"/>
        <v>0</v>
      </c>
      <c r="FO1119" s="98">
        <f t="shared" ca="1" si="2720"/>
        <v>0</v>
      </c>
      <c r="FP1119" s="98">
        <f t="shared" ca="1" si="2720"/>
        <v>0</v>
      </c>
      <c r="FQ1119" s="98">
        <f t="shared" ca="1" si="2720"/>
        <v>0</v>
      </c>
      <c r="FR1119" s="98">
        <f t="shared" ca="1" si="2720"/>
        <v>0</v>
      </c>
    </row>
    <row r="1120" spans="3:174">
      <c r="D1120" s="8"/>
    </row>
    <row r="1121" spans="2:174">
      <c r="C1121" t="s">
        <v>242</v>
      </c>
      <c r="D1121" s="8" t="s">
        <v>974</v>
      </c>
      <c r="E1121" s="265">
        <f>INDEX(Assumptions!$G626:$G626,MATCH($A$1,Model_Number,0))</f>
        <v>0</v>
      </c>
      <c r="I1121" s="168">
        <f>SUM(J1121:FR1121)</f>
        <v>0</v>
      </c>
      <c r="J1121" s="18">
        <f t="shared" ref="J1121:AO1121" si="2721">$E1121 * $E1104 * J1025</f>
        <v>0</v>
      </c>
      <c r="K1121" s="18">
        <f t="shared" si="2721"/>
        <v>0</v>
      </c>
      <c r="L1121" s="18">
        <f t="shared" si="2721"/>
        <v>0</v>
      </c>
      <c r="M1121" s="18">
        <f t="shared" si="2721"/>
        <v>0</v>
      </c>
      <c r="N1121" s="18">
        <f t="shared" si="2721"/>
        <v>0</v>
      </c>
      <c r="O1121" s="18">
        <f t="shared" si="2721"/>
        <v>0</v>
      </c>
      <c r="P1121" s="18">
        <f t="shared" si="2721"/>
        <v>0</v>
      </c>
      <c r="Q1121" s="18">
        <f t="shared" si="2721"/>
        <v>0</v>
      </c>
      <c r="R1121" s="18">
        <f t="shared" si="2721"/>
        <v>0</v>
      </c>
      <c r="S1121" s="18">
        <f t="shared" si="2721"/>
        <v>0</v>
      </c>
      <c r="T1121" s="18">
        <f t="shared" si="2721"/>
        <v>0</v>
      </c>
      <c r="U1121" s="18">
        <f t="shared" si="2721"/>
        <v>0</v>
      </c>
      <c r="V1121" s="18">
        <f t="shared" si="2721"/>
        <v>0</v>
      </c>
      <c r="W1121" s="18">
        <f t="shared" si="2721"/>
        <v>0</v>
      </c>
      <c r="X1121" s="18">
        <f t="shared" si="2721"/>
        <v>0</v>
      </c>
      <c r="Y1121" s="18">
        <f t="shared" si="2721"/>
        <v>0</v>
      </c>
      <c r="Z1121" s="18">
        <f t="shared" si="2721"/>
        <v>0</v>
      </c>
      <c r="AA1121" s="18">
        <f t="shared" si="2721"/>
        <v>0</v>
      </c>
      <c r="AB1121" s="18">
        <f t="shared" si="2721"/>
        <v>0</v>
      </c>
      <c r="AC1121" s="18">
        <f t="shared" si="2721"/>
        <v>0</v>
      </c>
      <c r="AD1121" s="18">
        <f t="shared" si="2721"/>
        <v>0</v>
      </c>
      <c r="AE1121" s="18">
        <f t="shared" si="2721"/>
        <v>0</v>
      </c>
      <c r="AF1121" s="18">
        <f t="shared" si="2721"/>
        <v>0</v>
      </c>
      <c r="AG1121" s="18">
        <f t="shared" si="2721"/>
        <v>0</v>
      </c>
      <c r="AH1121" s="18">
        <f t="shared" si="2721"/>
        <v>0</v>
      </c>
      <c r="AI1121" s="18">
        <f t="shared" si="2721"/>
        <v>0</v>
      </c>
      <c r="AJ1121" s="18">
        <f t="shared" si="2721"/>
        <v>0</v>
      </c>
      <c r="AK1121" s="18">
        <f t="shared" si="2721"/>
        <v>0</v>
      </c>
      <c r="AL1121" s="18">
        <f t="shared" si="2721"/>
        <v>0</v>
      </c>
      <c r="AM1121" s="18">
        <f t="shared" si="2721"/>
        <v>0</v>
      </c>
      <c r="AN1121" s="18">
        <f t="shared" si="2721"/>
        <v>0</v>
      </c>
      <c r="AO1121" s="18">
        <f t="shared" si="2721"/>
        <v>0</v>
      </c>
      <c r="AP1121" s="18">
        <f t="shared" ref="AP1121:BU1121" si="2722">$E1121 * $E1104 * AP1025</f>
        <v>0</v>
      </c>
      <c r="AQ1121" s="18">
        <f t="shared" si="2722"/>
        <v>0</v>
      </c>
      <c r="AR1121" s="18">
        <f t="shared" si="2722"/>
        <v>0</v>
      </c>
      <c r="AS1121" s="18">
        <f t="shared" si="2722"/>
        <v>0</v>
      </c>
      <c r="AT1121" s="18">
        <f t="shared" si="2722"/>
        <v>0</v>
      </c>
      <c r="AU1121" s="18">
        <f t="shared" si="2722"/>
        <v>0</v>
      </c>
      <c r="AV1121" s="18">
        <f t="shared" si="2722"/>
        <v>0</v>
      </c>
      <c r="AW1121" s="18">
        <f t="shared" si="2722"/>
        <v>0</v>
      </c>
      <c r="AX1121" s="18">
        <f t="shared" si="2722"/>
        <v>0</v>
      </c>
      <c r="AY1121" s="18">
        <f t="shared" si="2722"/>
        <v>0</v>
      </c>
      <c r="AZ1121" s="18">
        <f t="shared" si="2722"/>
        <v>0</v>
      </c>
      <c r="BA1121" s="18">
        <f t="shared" si="2722"/>
        <v>0</v>
      </c>
      <c r="BB1121" s="18">
        <f t="shared" si="2722"/>
        <v>0</v>
      </c>
      <c r="BC1121" s="18">
        <f t="shared" si="2722"/>
        <v>0</v>
      </c>
      <c r="BD1121" s="18">
        <f t="shared" si="2722"/>
        <v>0</v>
      </c>
      <c r="BE1121" s="18">
        <f t="shared" si="2722"/>
        <v>0</v>
      </c>
      <c r="BF1121" s="18">
        <f t="shared" si="2722"/>
        <v>0</v>
      </c>
      <c r="BG1121" s="18">
        <f t="shared" si="2722"/>
        <v>0</v>
      </c>
      <c r="BH1121" s="18">
        <f t="shared" si="2722"/>
        <v>0</v>
      </c>
      <c r="BI1121" s="18">
        <f t="shared" si="2722"/>
        <v>0</v>
      </c>
      <c r="BJ1121" s="18">
        <f t="shared" si="2722"/>
        <v>0</v>
      </c>
      <c r="BK1121" s="18">
        <f t="shared" si="2722"/>
        <v>0</v>
      </c>
      <c r="BL1121" s="18">
        <f t="shared" si="2722"/>
        <v>0</v>
      </c>
      <c r="BM1121" s="18">
        <f t="shared" si="2722"/>
        <v>0</v>
      </c>
      <c r="BN1121" s="18">
        <f t="shared" si="2722"/>
        <v>0</v>
      </c>
      <c r="BO1121" s="18">
        <f t="shared" si="2722"/>
        <v>0</v>
      </c>
      <c r="BP1121" s="18">
        <f t="shared" si="2722"/>
        <v>0</v>
      </c>
      <c r="BQ1121" s="18">
        <f t="shared" si="2722"/>
        <v>0</v>
      </c>
      <c r="BR1121" s="18">
        <f t="shared" si="2722"/>
        <v>0</v>
      </c>
      <c r="BS1121" s="18">
        <f t="shared" si="2722"/>
        <v>0</v>
      </c>
      <c r="BT1121" s="18">
        <f t="shared" si="2722"/>
        <v>0</v>
      </c>
      <c r="BU1121" s="18">
        <f t="shared" si="2722"/>
        <v>0</v>
      </c>
      <c r="BV1121" s="18">
        <f t="shared" ref="BV1121:DA1121" si="2723">$E1121 * $E1104 * BV1025</f>
        <v>0</v>
      </c>
      <c r="BW1121" s="18">
        <f t="shared" si="2723"/>
        <v>0</v>
      </c>
      <c r="BX1121" s="18">
        <f t="shared" si="2723"/>
        <v>0</v>
      </c>
      <c r="BY1121" s="18">
        <f t="shared" si="2723"/>
        <v>0</v>
      </c>
      <c r="BZ1121" s="18">
        <f t="shared" si="2723"/>
        <v>0</v>
      </c>
      <c r="CA1121" s="18">
        <f t="shared" si="2723"/>
        <v>0</v>
      </c>
      <c r="CB1121" s="18">
        <f t="shared" si="2723"/>
        <v>0</v>
      </c>
      <c r="CC1121" s="18">
        <f t="shared" si="2723"/>
        <v>0</v>
      </c>
      <c r="CD1121" s="18">
        <f t="shared" si="2723"/>
        <v>0</v>
      </c>
      <c r="CE1121" s="18">
        <f t="shared" si="2723"/>
        <v>0</v>
      </c>
      <c r="CF1121" s="18">
        <f t="shared" si="2723"/>
        <v>0</v>
      </c>
      <c r="CG1121" s="18">
        <f t="shared" si="2723"/>
        <v>0</v>
      </c>
      <c r="CH1121" s="18">
        <f t="shared" si="2723"/>
        <v>0</v>
      </c>
      <c r="CI1121" s="18">
        <f t="shared" si="2723"/>
        <v>0</v>
      </c>
      <c r="CJ1121" s="18">
        <f t="shared" si="2723"/>
        <v>0</v>
      </c>
      <c r="CK1121" s="18">
        <f t="shared" si="2723"/>
        <v>0</v>
      </c>
      <c r="CL1121" s="18">
        <f t="shared" si="2723"/>
        <v>0</v>
      </c>
      <c r="CM1121" s="18">
        <f t="shared" si="2723"/>
        <v>0</v>
      </c>
      <c r="CN1121" s="18">
        <f t="shared" si="2723"/>
        <v>0</v>
      </c>
      <c r="CO1121" s="18">
        <f t="shared" si="2723"/>
        <v>0</v>
      </c>
      <c r="CP1121" s="18">
        <f t="shared" si="2723"/>
        <v>0</v>
      </c>
      <c r="CQ1121" s="18">
        <f t="shared" si="2723"/>
        <v>0</v>
      </c>
      <c r="CR1121" s="18">
        <f t="shared" si="2723"/>
        <v>0</v>
      </c>
      <c r="CS1121" s="18">
        <f t="shared" si="2723"/>
        <v>0</v>
      </c>
      <c r="CT1121" s="18">
        <f t="shared" si="2723"/>
        <v>0</v>
      </c>
      <c r="CU1121" s="18">
        <f t="shared" si="2723"/>
        <v>0</v>
      </c>
      <c r="CV1121" s="18">
        <f t="shared" si="2723"/>
        <v>0</v>
      </c>
      <c r="CW1121" s="18">
        <f t="shared" si="2723"/>
        <v>0</v>
      </c>
      <c r="CX1121" s="18">
        <f t="shared" si="2723"/>
        <v>0</v>
      </c>
      <c r="CY1121" s="18">
        <f t="shared" si="2723"/>
        <v>0</v>
      </c>
      <c r="CZ1121" s="18">
        <f t="shared" si="2723"/>
        <v>0</v>
      </c>
      <c r="DA1121" s="18">
        <f t="shared" si="2723"/>
        <v>0</v>
      </c>
      <c r="DB1121" s="18">
        <f t="shared" ref="DB1121:EG1121" si="2724">$E1121 * $E1104 * DB1025</f>
        <v>0</v>
      </c>
      <c r="DC1121" s="18">
        <f t="shared" si="2724"/>
        <v>0</v>
      </c>
      <c r="DD1121" s="18">
        <f t="shared" si="2724"/>
        <v>0</v>
      </c>
      <c r="DE1121" s="18">
        <f t="shared" si="2724"/>
        <v>0</v>
      </c>
      <c r="DF1121" s="18">
        <f t="shared" si="2724"/>
        <v>0</v>
      </c>
      <c r="DG1121" s="18">
        <f t="shared" si="2724"/>
        <v>0</v>
      </c>
      <c r="DH1121" s="18">
        <f t="shared" si="2724"/>
        <v>0</v>
      </c>
      <c r="DI1121" s="18">
        <f t="shared" si="2724"/>
        <v>0</v>
      </c>
      <c r="DJ1121" s="18">
        <f t="shared" si="2724"/>
        <v>0</v>
      </c>
      <c r="DK1121" s="18">
        <f t="shared" si="2724"/>
        <v>0</v>
      </c>
      <c r="DL1121" s="18">
        <f t="shared" si="2724"/>
        <v>0</v>
      </c>
      <c r="DM1121" s="18">
        <f t="shared" si="2724"/>
        <v>0</v>
      </c>
      <c r="DN1121" s="18">
        <f t="shared" si="2724"/>
        <v>0</v>
      </c>
      <c r="DO1121" s="18">
        <f t="shared" si="2724"/>
        <v>0</v>
      </c>
      <c r="DP1121" s="18">
        <f t="shared" si="2724"/>
        <v>0</v>
      </c>
      <c r="DQ1121" s="18">
        <f t="shared" si="2724"/>
        <v>0</v>
      </c>
      <c r="DR1121" s="18">
        <f t="shared" si="2724"/>
        <v>0</v>
      </c>
      <c r="DS1121" s="18">
        <f t="shared" si="2724"/>
        <v>0</v>
      </c>
      <c r="DT1121" s="18">
        <f t="shared" si="2724"/>
        <v>0</v>
      </c>
      <c r="DU1121" s="18">
        <f t="shared" si="2724"/>
        <v>0</v>
      </c>
      <c r="DV1121" s="18">
        <f t="shared" si="2724"/>
        <v>0</v>
      </c>
      <c r="DW1121" s="18">
        <f t="shared" si="2724"/>
        <v>0</v>
      </c>
      <c r="DX1121" s="18">
        <f t="shared" si="2724"/>
        <v>0</v>
      </c>
      <c r="DY1121" s="18">
        <f t="shared" si="2724"/>
        <v>0</v>
      </c>
      <c r="DZ1121" s="18">
        <f t="shared" si="2724"/>
        <v>0</v>
      </c>
      <c r="EA1121" s="18">
        <f t="shared" si="2724"/>
        <v>0</v>
      </c>
      <c r="EB1121" s="18">
        <f t="shared" si="2724"/>
        <v>0</v>
      </c>
      <c r="EC1121" s="18">
        <f t="shared" si="2724"/>
        <v>0</v>
      </c>
      <c r="ED1121" s="18">
        <f t="shared" si="2724"/>
        <v>0</v>
      </c>
      <c r="EE1121" s="18">
        <f t="shared" si="2724"/>
        <v>0</v>
      </c>
      <c r="EF1121" s="18">
        <f t="shared" si="2724"/>
        <v>0</v>
      </c>
      <c r="EG1121" s="18">
        <f t="shared" si="2724"/>
        <v>0</v>
      </c>
      <c r="EH1121" s="18">
        <f t="shared" ref="EH1121:FR1121" si="2725">$E1121 * $E1104 * EH1025</f>
        <v>0</v>
      </c>
      <c r="EI1121" s="18">
        <f t="shared" si="2725"/>
        <v>0</v>
      </c>
      <c r="EJ1121" s="18">
        <f t="shared" si="2725"/>
        <v>0</v>
      </c>
      <c r="EK1121" s="18">
        <f t="shared" si="2725"/>
        <v>0</v>
      </c>
      <c r="EL1121" s="18">
        <f t="shared" si="2725"/>
        <v>0</v>
      </c>
      <c r="EM1121" s="18">
        <f t="shared" si="2725"/>
        <v>0</v>
      </c>
      <c r="EN1121" s="18">
        <f t="shared" si="2725"/>
        <v>0</v>
      </c>
      <c r="EO1121" s="18">
        <f t="shared" si="2725"/>
        <v>0</v>
      </c>
      <c r="EP1121" s="18">
        <f t="shared" si="2725"/>
        <v>0</v>
      </c>
      <c r="EQ1121" s="18">
        <f t="shared" si="2725"/>
        <v>0</v>
      </c>
      <c r="ER1121" s="18">
        <f t="shared" si="2725"/>
        <v>0</v>
      </c>
      <c r="ES1121" s="18">
        <f t="shared" si="2725"/>
        <v>0</v>
      </c>
      <c r="ET1121" s="18">
        <f t="shared" si="2725"/>
        <v>0</v>
      </c>
      <c r="EU1121" s="18">
        <f t="shared" si="2725"/>
        <v>0</v>
      </c>
      <c r="EV1121" s="18">
        <f t="shared" si="2725"/>
        <v>0</v>
      </c>
      <c r="EW1121" s="18">
        <f t="shared" si="2725"/>
        <v>0</v>
      </c>
      <c r="EX1121" s="18">
        <f t="shared" si="2725"/>
        <v>0</v>
      </c>
      <c r="EY1121" s="18">
        <f t="shared" si="2725"/>
        <v>0</v>
      </c>
      <c r="EZ1121" s="18">
        <f t="shared" si="2725"/>
        <v>0</v>
      </c>
      <c r="FA1121" s="18">
        <f t="shared" si="2725"/>
        <v>0</v>
      </c>
      <c r="FB1121" s="18">
        <f t="shared" si="2725"/>
        <v>0</v>
      </c>
      <c r="FC1121" s="18">
        <f t="shared" si="2725"/>
        <v>0</v>
      </c>
      <c r="FD1121" s="18">
        <f t="shared" si="2725"/>
        <v>0</v>
      </c>
      <c r="FE1121" s="18">
        <f t="shared" si="2725"/>
        <v>0</v>
      </c>
      <c r="FF1121" s="18">
        <f t="shared" si="2725"/>
        <v>0</v>
      </c>
      <c r="FG1121" s="18">
        <f t="shared" si="2725"/>
        <v>0</v>
      </c>
      <c r="FH1121" s="18">
        <f t="shared" si="2725"/>
        <v>0</v>
      </c>
      <c r="FI1121" s="18">
        <f t="shared" si="2725"/>
        <v>0</v>
      </c>
      <c r="FJ1121" s="18">
        <f t="shared" si="2725"/>
        <v>0</v>
      </c>
      <c r="FK1121" s="18">
        <f t="shared" si="2725"/>
        <v>0</v>
      </c>
      <c r="FL1121" s="18">
        <f t="shared" si="2725"/>
        <v>0</v>
      </c>
      <c r="FM1121" s="18">
        <f t="shared" si="2725"/>
        <v>0</v>
      </c>
      <c r="FN1121" s="18">
        <f t="shared" si="2725"/>
        <v>0</v>
      </c>
      <c r="FO1121" s="18">
        <f t="shared" si="2725"/>
        <v>0</v>
      </c>
      <c r="FP1121" s="18">
        <f t="shared" si="2725"/>
        <v>0</v>
      </c>
      <c r="FQ1121" s="18">
        <f t="shared" si="2725"/>
        <v>0</v>
      </c>
      <c r="FR1121" s="18">
        <f t="shared" si="2725"/>
        <v>0</v>
      </c>
    </row>
    <row r="1122" spans="2:174">
      <c r="C1122" t="s">
        <v>570</v>
      </c>
      <c r="D1122" s="8" t="s">
        <v>974</v>
      </c>
      <c r="E1122" s="265">
        <f>INDEX(Assumptions!$G627:$G627,MATCH($A$1,Model_Number,0))</f>
        <v>8.0999999999999996E-3</v>
      </c>
      <c r="I1122" s="168">
        <f ca="1">SUM(J1122:FR1122)</f>
        <v>0</v>
      </c>
      <c r="J1122" s="18">
        <f>$E1122 * J1111</f>
        <v>0</v>
      </c>
      <c r="K1122" s="18">
        <f t="shared" ref="K1122:BV1122" ca="1" si="2726">$E1122 * K1111</f>
        <v>0</v>
      </c>
      <c r="L1122" s="18">
        <f t="shared" ca="1" si="2726"/>
        <v>0</v>
      </c>
      <c r="M1122" s="18">
        <f ca="1">$E1122 * M1111</f>
        <v>0</v>
      </c>
      <c r="N1122" s="18">
        <f t="shared" ca="1" si="2726"/>
        <v>0</v>
      </c>
      <c r="O1122" s="18">
        <f t="shared" ca="1" si="2726"/>
        <v>0</v>
      </c>
      <c r="P1122" s="18">
        <f t="shared" ca="1" si="2726"/>
        <v>0</v>
      </c>
      <c r="Q1122" s="18">
        <f t="shared" ca="1" si="2726"/>
        <v>0</v>
      </c>
      <c r="R1122" s="18">
        <f t="shared" ca="1" si="2726"/>
        <v>0</v>
      </c>
      <c r="S1122" s="18">
        <f t="shared" ca="1" si="2726"/>
        <v>0</v>
      </c>
      <c r="T1122" s="18">
        <f t="shared" ca="1" si="2726"/>
        <v>0</v>
      </c>
      <c r="U1122" s="18">
        <f t="shared" ca="1" si="2726"/>
        <v>0</v>
      </c>
      <c r="V1122" s="18">
        <f t="shared" ca="1" si="2726"/>
        <v>0</v>
      </c>
      <c r="W1122" s="18">
        <f t="shared" ca="1" si="2726"/>
        <v>0</v>
      </c>
      <c r="X1122" s="18">
        <f t="shared" ca="1" si="2726"/>
        <v>0</v>
      </c>
      <c r="Y1122" s="18">
        <f t="shared" ca="1" si="2726"/>
        <v>0</v>
      </c>
      <c r="Z1122" s="18">
        <f t="shared" ca="1" si="2726"/>
        <v>0</v>
      </c>
      <c r="AA1122" s="18">
        <f t="shared" ca="1" si="2726"/>
        <v>0</v>
      </c>
      <c r="AB1122" s="18">
        <f t="shared" ca="1" si="2726"/>
        <v>0</v>
      </c>
      <c r="AC1122" s="18">
        <f t="shared" ca="1" si="2726"/>
        <v>0</v>
      </c>
      <c r="AD1122" s="18">
        <f t="shared" ca="1" si="2726"/>
        <v>0</v>
      </c>
      <c r="AE1122" s="18">
        <f t="shared" ca="1" si="2726"/>
        <v>0</v>
      </c>
      <c r="AF1122" s="18">
        <f t="shared" ca="1" si="2726"/>
        <v>0</v>
      </c>
      <c r="AG1122" s="18">
        <f t="shared" ca="1" si="2726"/>
        <v>0</v>
      </c>
      <c r="AH1122" s="18">
        <f t="shared" ca="1" si="2726"/>
        <v>0</v>
      </c>
      <c r="AI1122" s="18">
        <f t="shared" ca="1" si="2726"/>
        <v>0</v>
      </c>
      <c r="AJ1122" s="18">
        <f t="shared" ca="1" si="2726"/>
        <v>0</v>
      </c>
      <c r="AK1122" s="18">
        <f t="shared" ca="1" si="2726"/>
        <v>0</v>
      </c>
      <c r="AL1122" s="18">
        <f t="shared" ca="1" si="2726"/>
        <v>0</v>
      </c>
      <c r="AM1122" s="18">
        <f t="shared" ca="1" si="2726"/>
        <v>0</v>
      </c>
      <c r="AN1122" s="18">
        <f t="shared" ca="1" si="2726"/>
        <v>0</v>
      </c>
      <c r="AO1122" s="18">
        <f t="shared" ca="1" si="2726"/>
        <v>0</v>
      </c>
      <c r="AP1122" s="18">
        <f t="shared" ca="1" si="2726"/>
        <v>0</v>
      </c>
      <c r="AQ1122" s="18">
        <f t="shared" ca="1" si="2726"/>
        <v>0</v>
      </c>
      <c r="AR1122" s="18">
        <f t="shared" ca="1" si="2726"/>
        <v>0</v>
      </c>
      <c r="AS1122" s="18">
        <f t="shared" ca="1" si="2726"/>
        <v>0</v>
      </c>
      <c r="AT1122" s="18">
        <f t="shared" ca="1" si="2726"/>
        <v>0</v>
      </c>
      <c r="AU1122" s="18">
        <f t="shared" ca="1" si="2726"/>
        <v>0</v>
      </c>
      <c r="AV1122" s="18">
        <f t="shared" ca="1" si="2726"/>
        <v>0</v>
      </c>
      <c r="AW1122" s="18">
        <f t="shared" ca="1" si="2726"/>
        <v>0</v>
      </c>
      <c r="AX1122" s="18">
        <f t="shared" ca="1" si="2726"/>
        <v>0</v>
      </c>
      <c r="AY1122" s="18">
        <f t="shared" ca="1" si="2726"/>
        <v>0</v>
      </c>
      <c r="AZ1122" s="18">
        <f t="shared" ca="1" si="2726"/>
        <v>0</v>
      </c>
      <c r="BA1122" s="18">
        <f t="shared" ca="1" si="2726"/>
        <v>0</v>
      </c>
      <c r="BB1122" s="18">
        <f t="shared" ca="1" si="2726"/>
        <v>0</v>
      </c>
      <c r="BC1122" s="18">
        <f t="shared" ca="1" si="2726"/>
        <v>0</v>
      </c>
      <c r="BD1122" s="18">
        <f t="shared" ca="1" si="2726"/>
        <v>0</v>
      </c>
      <c r="BE1122" s="18">
        <f t="shared" ca="1" si="2726"/>
        <v>0</v>
      </c>
      <c r="BF1122" s="18">
        <f t="shared" ca="1" si="2726"/>
        <v>0</v>
      </c>
      <c r="BG1122" s="18">
        <f t="shared" ca="1" si="2726"/>
        <v>0</v>
      </c>
      <c r="BH1122" s="18">
        <f t="shared" ca="1" si="2726"/>
        <v>0</v>
      </c>
      <c r="BI1122" s="18">
        <f t="shared" ca="1" si="2726"/>
        <v>0</v>
      </c>
      <c r="BJ1122" s="18">
        <f t="shared" ca="1" si="2726"/>
        <v>0</v>
      </c>
      <c r="BK1122" s="18">
        <f t="shared" ca="1" si="2726"/>
        <v>0</v>
      </c>
      <c r="BL1122" s="18">
        <f t="shared" ca="1" si="2726"/>
        <v>0</v>
      </c>
      <c r="BM1122" s="18">
        <f t="shared" ca="1" si="2726"/>
        <v>0</v>
      </c>
      <c r="BN1122" s="18">
        <f t="shared" ca="1" si="2726"/>
        <v>0</v>
      </c>
      <c r="BO1122" s="18">
        <f t="shared" ca="1" si="2726"/>
        <v>0</v>
      </c>
      <c r="BP1122" s="18">
        <f t="shared" ca="1" si="2726"/>
        <v>0</v>
      </c>
      <c r="BQ1122" s="18">
        <f t="shared" ca="1" si="2726"/>
        <v>0</v>
      </c>
      <c r="BR1122" s="18">
        <f t="shared" ca="1" si="2726"/>
        <v>0</v>
      </c>
      <c r="BS1122" s="18">
        <f t="shared" ca="1" si="2726"/>
        <v>0</v>
      </c>
      <c r="BT1122" s="18">
        <f t="shared" ca="1" si="2726"/>
        <v>0</v>
      </c>
      <c r="BU1122" s="18">
        <f t="shared" ca="1" si="2726"/>
        <v>0</v>
      </c>
      <c r="BV1122" s="18">
        <f t="shared" ca="1" si="2726"/>
        <v>0</v>
      </c>
      <c r="BW1122" s="18">
        <f t="shared" ref="BW1122:EH1122" ca="1" si="2727">$E1122 * BW1111</f>
        <v>0</v>
      </c>
      <c r="BX1122" s="18">
        <f t="shared" ca="1" si="2727"/>
        <v>0</v>
      </c>
      <c r="BY1122" s="18">
        <f t="shared" ca="1" si="2727"/>
        <v>0</v>
      </c>
      <c r="BZ1122" s="18">
        <f t="shared" ca="1" si="2727"/>
        <v>0</v>
      </c>
      <c r="CA1122" s="18">
        <f t="shared" ca="1" si="2727"/>
        <v>0</v>
      </c>
      <c r="CB1122" s="18">
        <f t="shared" ca="1" si="2727"/>
        <v>0</v>
      </c>
      <c r="CC1122" s="18">
        <f t="shared" ca="1" si="2727"/>
        <v>0</v>
      </c>
      <c r="CD1122" s="18">
        <f t="shared" ca="1" si="2727"/>
        <v>0</v>
      </c>
      <c r="CE1122" s="18">
        <f t="shared" ca="1" si="2727"/>
        <v>0</v>
      </c>
      <c r="CF1122" s="18">
        <f t="shared" ca="1" si="2727"/>
        <v>0</v>
      </c>
      <c r="CG1122" s="18">
        <f t="shared" ca="1" si="2727"/>
        <v>0</v>
      </c>
      <c r="CH1122" s="18">
        <f t="shared" ca="1" si="2727"/>
        <v>0</v>
      </c>
      <c r="CI1122" s="18">
        <f t="shared" ca="1" si="2727"/>
        <v>0</v>
      </c>
      <c r="CJ1122" s="18">
        <f t="shared" ca="1" si="2727"/>
        <v>0</v>
      </c>
      <c r="CK1122" s="18">
        <f t="shared" ca="1" si="2727"/>
        <v>0</v>
      </c>
      <c r="CL1122" s="18">
        <f t="shared" ca="1" si="2727"/>
        <v>0</v>
      </c>
      <c r="CM1122" s="18">
        <f t="shared" ca="1" si="2727"/>
        <v>0</v>
      </c>
      <c r="CN1122" s="18">
        <f t="shared" ca="1" si="2727"/>
        <v>0</v>
      </c>
      <c r="CO1122" s="18">
        <f t="shared" ca="1" si="2727"/>
        <v>0</v>
      </c>
      <c r="CP1122" s="18">
        <f t="shared" ca="1" si="2727"/>
        <v>0</v>
      </c>
      <c r="CQ1122" s="18">
        <f t="shared" ca="1" si="2727"/>
        <v>0</v>
      </c>
      <c r="CR1122" s="18">
        <f t="shared" ca="1" si="2727"/>
        <v>0</v>
      </c>
      <c r="CS1122" s="18">
        <f t="shared" ca="1" si="2727"/>
        <v>0</v>
      </c>
      <c r="CT1122" s="18">
        <f t="shared" ca="1" si="2727"/>
        <v>0</v>
      </c>
      <c r="CU1122" s="18">
        <f t="shared" ca="1" si="2727"/>
        <v>0</v>
      </c>
      <c r="CV1122" s="18">
        <f t="shared" ca="1" si="2727"/>
        <v>0</v>
      </c>
      <c r="CW1122" s="18">
        <f t="shared" ca="1" si="2727"/>
        <v>0</v>
      </c>
      <c r="CX1122" s="18">
        <f t="shared" ca="1" si="2727"/>
        <v>0</v>
      </c>
      <c r="CY1122" s="18">
        <f t="shared" ca="1" si="2727"/>
        <v>0</v>
      </c>
      <c r="CZ1122" s="18">
        <f t="shared" ca="1" si="2727"/>
        <v>0</v>
      </c>
      <c r="DA1122" s="18">
        <f t="shared" ca="1" si="2727"/>
        <v>0</v>
      </c>
      <c r="DB1122" s="18">
        <f t="shared" ca="1" si="2727"/>
        <v>0</v>
      </c>
      <c r="DC1122" s="18">
        <f t="shared" ca="1" si="2727"/>
        <v>0</v>
      </c>
      <c r="DD1122" s="18">
        <f t="shared" ca="1" si="2727"/>
        <v>0</v>
      </c>
      <c r="DE1122" s="18">
        <f t="shared" ca="1" si="2727"/>
        <v>0</v>
      </c>
      <c r="DF1122" s="18">
        <f t="shared" ca="1" si="2727"/>
        <v>0</v>
      </c>
      <c r="DG1122" s="18">
        <f t="shared" ca="1" si="2727"/>
        <v>0</v>
      </c>
      <c r="DH1122" s="18">
        <f t="shared" ca="1" si="2727"/>
        <v>0</v>
      </c>
      <c r="DI1122" s="18">
        <f t="shared" ca="1" si="2727"/>
        <v>0</v>
      </c>
      <c r="DJ1122" s="18">
        <f t="shared" ca="1" si="2727"/>
        <v>0</v>
      </c>
      <c r="DK1122" s="18">
        <f t="shared" ca="1" si="2727"/>
        <v>0</v>
      </c>
      <c r="DL1122" s="18">
        <f t="shared" ca="1" si="2727"/>
        <v>0</v>
      </c>
      <c r="DM1122" s="18">
        <f t="shared" ca="1" si="2727"/>
        <v>0</v>
      </c>
      <c r="DN1122" s="18">
        <f t="shared" ca="1" si="2727"/>
        <v>0</v>
      </c>
      <c r="DO1122" s="18">
        <f t="shared" ca="1" si="2727"/>
        <v>0</v>
      </c>
      <c r="DP1122" s="18">
        <f t="shared" ca="1" si="2727"/>
        <v>0</v>
      </c>
      <c r="DQ1122" s="18">
        <f t="shared" ca="1" si="2727"/>
        <v>0</v>
      </c>
      <c r="DR1122" s="18">
        <f t="shared" ca="1" si="2727"/>
        <v>0</v>
      </c>
      <c r="DS1122" s="18">
        <f t="shared" ca="1" si="2727"/>
        <v>0</v>
      </c>
      <c r="DT1122" s="18">
        <f t="shared" ca="1" si="2727"/>
        <v>0</v>
      </c>
      <c r="DU1122" s="18">
        <f t="shared" ca="1" si="2727"/>
        <v>0</v>
      </c>
      <c r="DV1122" s="18">
        <f t="shared" ca="1" si="2727"/>
        <v>0</v>
      </c>
      <c r="DW1122" s="18">
        <f t="shared" ca="1" si="2727"/>
        <v>0</v>
      </c>
      <c r="DX1122" s="18">
        <f t="shared" ca="1" si="2727"/>
        <v>0</v>
      </c>
      <c r="DY1122" s="18">
        <f t="shared" ca="1" si="2727"/>
        <v>0</v>
      </c>
      <c r="DZ1122" s="18">
        <f t="shared" ca="1" si="2727"/>
        <v>0</v>
      </c>
      <c r="EA1122" s="18">
        <f t="shared" ca="1" si="2727"/>
        <v>0</v>
      </c>
      <c r="EB1122" s="18">
        <f t="shared" ca="1" si="2727"/>
        <v>0</v>
      </c>
      <c r="EC1122" s="18">
        <f t="shared" ca="1" si="2727"/>
        <v>0</v>
      </c>
      <c r="ED1122" s="18">
        <f t="shared" ca="1" si="2727"/>
        <v>0</v>
      </c>
      <c r="EE1122" s="18">
        <f t="shared" ca="1" si="2727"/>
        <v>0</v>
      </c>
      <c r="EF1122" s="18">
        <f t="shared" ca="1" si="2727"/>
        <v>0</v>
      </c>
      <c r="EG1122" s="18">
        <f t="shared" ca="1" si="2727"/>
        <v>0</v>
      </c>
      <c r="EH1122" s="18">
        <f t="shared" ca="1" si="2727"/>
        <v>0</v>
      </c>
      <c r="EI1122" s="18">
        <f t="shared" ref="EI1122:FR1122" ca="1" si="2728">$E1122 * EI1111</f>
        <v>0</v>
      </c>
      <c r="EJ1122" s="18">
        <f t="shared" ca="1" si="2728"/>
        <v>0</v>
      </c>
      <c r="EK1122" s="18">
        <f t="shared" ca="1" si="2728"/>
        <v>0</v>
      </c>
      <c r="EL1122" s="18">
        <f t="shared" ca="1" si="2728"/>
        <v>0</v>
      </c>
      <c r="EM1122" s="18">
        <f t="shared" ca="1" si="2728"/>
        <v>0</v>
      </c>
      <c r="EN1122" s="18">
        <f t="shared" ca="1" si="2728"/>
        <v>0</v>
      </c>
      <c r="EO1122" s="18">
        <f t="shared" ca="1" si="2728"/>
        <v>0</v>
      </c>
      <c r="EP1122" s="18">
        <f t="shared" ca="1" si="2728"/>
        <v>0</v>
      </c>
      <c r="EQ1122" s="18">
        <f t="shared" ca="1" si="2728"/>
        <v>0</v>
      </c>
      <c r="ER1122" s="18">
        <f t="shared" ca="1" si="2728"/>
        <v>0</v>
      </c>
      <c r="ES1122" s="18">
        <f t="shared" ca="1" si="2728"/>
        <v>0</v>
      </c>
      <c r="ET1122" s="18">
        <f t="shared" ca="1" si="2728"/>
        <v>0</v>
      </c>
      <c r="EU1122" s="18">
        <f t="shared" ca="1" si="2728"/>
        <v>0</v>
      </c>
      <c r="EV1122" s="18">
        <f t="shared" ca="1" si="2728"/>
        <v>0</v>
      </c>
      <c r="EW1122" s="18">
        <f t="shared" ca="1" si="2728"/>
        <v>0</v>
      </c>
      <c r="EX1122" s="18">
        <f t="shared" ca="1" si="2728"/>
        <v>0</v>
      </c>
      <c r="EY1122" s="18">
        <f t="shared" ca="1" si="2728"/>
        <v>0</v>
      </c>
      <c r="EZ1122" s="18">
        <f t="shared" ca="1" si="2728"/>
        <v>0</v>
      </c>
      <c r="FA1122" s="18">
        <f t="shared" ca="1" si="2728"/>
        <v>0</v>
      </c>
      <c r="FB1122" s="18">
        <f t="shared" ca="1" si="2728"/>
        <v>0</v>
      </c>
      <c r="FC1122" s="18">
        <f t="shared" ca="1" si="2728"/>
        <v>0</v>
      </c>
      <c r="FD1122" s="18">
        <f t="shared" ca="1" si="2728"/>
        <v>0</v>
      </c>
      <c r="FE1122" s="18">
        <f t="shared" ca="1" si="2728"/>
        <v>0</v>
      </c>
      <c r="FF1122" s="18">
        <f t="shared" ca="1" si="2728"/>
        <v>0</v>
      </c>
      <c r="FG1122" s="18">
        <f t="shared" ca="1" si="2728"/>
        <v>0</v>
      </c>
      <c r="FH1122" s="18">
        <f t="shared" ca="1" si="2728"/>
        <v>0</v>
      </c>
      <c r="FI1122" s="18">
        <f t="shared" ca="1" si="2728"/>
        <v>0</v>
      </c>
      <c r="FJ1122" s="18">
        <f t="shared" ca="1" si="2728"/>
        <v>0</v>
      </c>
      <c r="FK1122" s="18">
        <f t="shared" ca="1" si="2728"/>
        <v>0</v>
      </c>
      <c r="FL1122" s="18">
        <f t="shared" ca="1" si="2728"/>
        <v>0</v>
      </c>
      <c r="FM1122" s="18">
        <f t="shared" ca="1" si="2728"/>
        <v>0</v>
      </c>
      <c r="FN1122" s="18">
        <f t="shared" ca="1" si="2728"/>
        <v>0</v>
      </c>
      <c r="FO1122" s="18">
        <f t="shared" ca="1" si="2728"/>
        <v>0</v>
      </c>
      <c r="FP1122" s="18">
        <f t="shared" ca="1" si="2728"/>
        <v>0</v>
      </c>
      <c r="FQ1122" s="18">
        <f t="shared" ca="1" si="2728"/>
        <v>0</v>
      </c>
      <c r="FR1122" s="18">
        <f t="shared" ca="1" si="2728"/>
        <v>0</v>
      </c>
    </row>
    <row r="1123" spans="2:174">
      <c r="D1123" s="8"/>
    </row>
    <row r="1124" spans="2:174">
      <c r="B1124" s="30" t="s">
        <v>571</v>
      </c>
      <c r="D1124" s="8"/>
    </row>
    <row r="1125" spans="2:174">
      <c r="C1125" t="s">
        <v>925</v>
      </c>
      <c r="D1125" s="8" t="s">
        <v>974</v>
      </c>
      <c r="I1125" s="168">
        <f>SUM(J1125:FR1125)</f>
        <v>191629.6</v>
      </c>
      <c r="J1125" s="18">
        <f>ROUND(J1056,1)</f>
        <v>0</v>
      </c>
      <c r="K1125" s="18">
        <f t="shared" ref="K1125:BV1125" si="2729">ROUND(K1056,1)</f>
        <v>0</v>
      </c>
      <c r="L1125" s="18">
        <f t="shared" si="2729"/>
        <v>0</v>
      </c>
      <c r="M1125" s="18">
        <f t="shared" si="2729"/>
        <v>0</v>
      </c>
      <c r="N1125" s="18">
        <f t="shared" si="2729"/>
        <v>0</v>
      </c>
      <c r="O1125" s="18">
        <f t="shared" si="2729"/>
        <v>0</v>
      </c>
      <c r="P1125" s="18">
        <f t="shared" si="2729"/>
        <v>0</v>
      </c>
      <c r="Q1125" s="18">
        <f t="shared" si="2729"/>
        <v>0</v>
      </c>
      <c r="R1125" s="18">
        <f t="shared" si="2729"/>
        <v>0</v>
      </c>
      <c r="S1125" s="18">
        <f t="shared" si="2729"/>
        <v>0</v>
      </c>
      <c r="T1125" s="18">
        <f t="shared" si="2729"/>
        <v>0</v>
      </c>
      <c r="U1125" s="18">
        <f t="shared" si="2729"/>
        <v>0</v>
      </c>
      <c r="V1125" s="18">
        <f t="shared" si="2729"/>
        <v>0</v>
      </c>
      <c r="W1125" s="18">
        <f t="shared" si="2729"/>
        <v>0</v>
      </c>
      <c r="X1125" s="18">
        <f t="shared" si="2729"/>
        <v>0</v>
      </c>
      <c r="Y1125" s="18">
        <f t="shared" si="2729"/>
        <v>0</v>
      </c>
      <c r="Z1125" s="18">
        <f t="shared" si="2729"/>
        <v>0</v>
      </c>
      <c r="AA1125" s="18">
        <f t="shared" si="2729"/>
        <v>0</v>
      </c>
      <c r="AB1125" s="18">
        <f t="shared" si="2729"/>
        <v>0</v>
      </c>
      <c r="AC1125" s="18">
        <f t="shared" si="2729"/>
        <v>0</v>
      </c>
      <c r="AD1125" s="18">
        <f t="shared" si="2729"/>
        <v>0</v>
      </c>
      <c r="AE1125" s="18">
        <f t="shared" si="2729"/>
        <v>0</v>
      </c>
      <c r="AF1125" s="18">
        <f t="shared" si="2729"/>
        <v>0</v>
      </c>
      <c r="AG1125" s="18">
        <f t="shared" si="2729"/>
        <v>5848.7</v>
      </c>
      <c r="AH1125" s="18">
        <f t="shared" si="2729"/>
        <v>5522.8</v>
      </c>
      <c r="AI1125" s="18">
        <f t="shared" si="2729"/>
        <v>5500.4</v>
      </c>
      <c r="AJ1125" s="18">
        <f t="shared" si="2729"/>
        <v>5538</v>
      </c>
      <c r="AK1125" s="18">
        <f t="shared" si="2729"/>
        <v>5538.7</v>
      </c>
      <c r="AL1125" s="18">
        <f t="shared" si="2729"/>
        <v>5318.9</v>
      </c>
      <c r="AM1125" s="18">
        <f t="shared" si="2729"/>
        <v>5286.5</v>
      </c>
      <c r="AN1125" s="18">
        <f t="shared" si="2729"/>
        <v>5315.3</v>
      </c>
      <c r="AO1125" s="18">
        <f t="shared" si="2729"/>
        <v>5313.5</v>
      </c>
      <c r="AP1125" s="18">
        <f t="shared" si="2729"/>
        <v>4572.3999999999996</v>
      </c>
      <c r="AQ1125" s="18">
        <f t="shared" si="2729"/>
        <v>4531.5</v>
      </c>
      <c r="AR1125" s="18">
        <f t="shared" si="2729"/>
        <v>4545.8</v>
      </c>
      <c r="AS1125" s="18">
        <f t="shared" si="2729"/>
        <v>4534.8999999999996</v>
      </c>
      <c r="AT1125" s="18">
        <f t="shared" si="2729"/>
        <v>4371.6000000000004</v>
      </c>
      <c r="AU1125" s="18">
        <f t="shared" si="2729"/>
        <v>4280.2</v>
      </c>
      <c r="AV1125" s="18">
        <f t="shared" si="2729"/>
        <v>4291.1000000000004</v>
      </c>
      <c r="AW1125" s="18">
        <f t="shared" si="2729"/>
        <v>4279</v>
      </c>
      <c r="AX1125" s="18">
        <f t="shared" si="2729"/>
        <v>4095.1</v>
      </c>
      <c r="AY1125" s="18">
        <f t="shared" si="2729"/>
        <v>4046</v>
      </c>
      <c r="AZ1125" s="18">
        <f t="shared" si="2729"/>
        <v>4051.5</v>
      </c>
      <c r="BA1125" s="18">
        <f t="shared" si="2729"/>
        <v>4037</v>
      </c>
      <c r="BB1125" s="18">
        <f t="shared" si="2729"/>
        <v>3844.4</v>
      </c>
      <c r="BC1125" s="18">
        <f t="shared" si="2729"/>
        <v>3790</v>
      </c>
      <c r="BD1125" s="18">
        <f t="shared" si="2729"/>
        <v>3790</v>
      </c>
      <c r="BE1125" s="18">
        <f t="shared" si="2729"/>
        <v>3772.8</v>
      </c>
      <c r="BF1125" s="18">
        <f t="shared" si="2729"/>
        <v>3583.2</v>
      </c>
      <c r="BG1125" s="18">
        <f t="shared" si="2729"/>
        <v>3523.3</v>
      </c>
      <c r="BH1125" s="18">
        <f t="shared" si="2729"/>
        <v>3517.7</v>
      </c>
      <c r="BI1125" s="18">
        <f t="shared" si="2729"/>
        <v>3497.5</v>
      </c>
      <c r="BJ1125" s="18">
        <f t="shared" si="2729"/>
        <v>3338.7</v>
      </c>
      <c r="BK1125" s="18">
        <f t="shared" si="2729"/>
        <v>3237.7</v>
      </c>
      <c r="BL1125" s="18">
        <f t="shared" si="2729"/>
        <v>3225.9</v>
      </c>
      <c r="BM1125" s="18">
        <f t="shared" si="2729"/>
        <v>3202.7</v>
      </c>
      <c r="BN1125" s="18">
        <f t="shared" si="2729"/>
        <v>3028</v>
      </c>
      <c r="BO1125" s="18">
        <f t="shared" si="2729"/>
        <v>2934.5</v>
      </c>
      <c r="BP1125" s="18">
        <f t="shared" si="2729"/>
        <v>2897.3</v>
      </c>
      <c r="BQ1125" s="18">
        <f t="shared" si="2729"/>
        <v>2856.2</v>
      </c>
      <c r="BR1125" s="18">
        <f t="shared" si="2729"/>
        <v>2655.6</v>
      </c>
      <c r="BS1125" s="18">
        <f t="shared" si="2729"/>
        <v>2536.1</v>
      </c>
      <c r="BT1125" s="18">
        <f t="shared" si="2729"/>
        <v>2486.3000000000002</v>
      </c>
      <c r="BU1125" s="18">
        <f t="shared" si="2729"/>
        <v>2437.5</v>
      </c>
      <c r="BV1125" s="18">
        <f t="shared" si="2729"/>
        <v>2237.3000000000002</v>
      </c>
      <c r="BW1125" s="18">
        <f t="shared" ref="BW1125:EH1125" si="2730">ROUND(BW1056,1)</f>
        <v>2100.8000000000002</v>
      </c>
      <c r="BX1125" s="18">
        <f t="shared" si="2730"/>
        <v>2037.4</v>
      </c>
      <c r="BY1125" s="18">
        <f t="shared" si="2730"/>
        <v>1980.3</v>
      </c>
      <c r="BZ1125" s="18">
        <f t="shared" si="2730"/>
        <v>1795.5</v>
      </c>
      <c r="CA1125" s="18">
        <f t="shared" si="2730"/>
        <v>1622.1</v>
      </c>
      <c r="CB1125" s="18">
        <f t="shared" si="2730"/>
        <v>1544.4</v>
      </c>
      <c r="CC1125" s="18">
        <f t="shared" si="2730"/>
        <v>1478.6</v>
      </c>
      <c r="CD1125" s="18">
        <f t="shared" si="2730"/>
        <v>1283.8</v>
      </c>
      <c r="CE1125" s="18">
        <f t="shared" si="2730"/>
        <v>1115.5999999999999</v>
      </c>
      <c r="CF1125" s="18">
        <f t="shared" si="2730"/>
        <v>1022.8</v>
      </c>
      <c r="CG1125" s="18">
        <f t="shared" si="2730"/>
        <v>947.5</v>
      </c>
      <c r="CH1125" s="18">
        <f t="shared" si="2730"/>
        <v>766.2</v>
      </c>
      <c r="CI1125" s="18">
        <f t="shared" si="2730"/>
        <v>718.4</v>
      </c>
      <c r="CJ1125" s="18">
        <f t="shared" si="2730"/>
        <v>698.2</v>
      </c>
      <c r="CK1125" s="18">
        <f t="shared" si="2730"/>
        <v>680</v>
      </c>
      <c r="CL1125" s="18">
        <f t="shared" si="2730"/>
        <v>608.79999999999995</v>
      </c>
      <c r="CM1125" s="18">
        <f t="shared" si="2730"/>
        <v>561.4</v>
      </c>
      <c r="CN1125" s="18">
        <f t="shared" si="2730"/>
        <v>536</v>
      </c>
      <c r="CO1125" s="18">
        <f t="shared" si="2730"/>
        <v>515.1</v>
      </c>
      <c r="CP1125" s="18">
        <f t="shared" si="2730"/>
        <v>447.5</v>
      </c>
      <c r="CQ1125" s="18">
        <f t="shared" si="2730"/>
        <v>391.1</v>
      </c>
      <c r="CR1125" s="18">
        <f t="shared" si="2730"/>
        <v>361.7</v>
      </c>
      <c r="CS1125" s="18">
        <f t="shared" si="2730"/>
        <v>338.2</v>
      </c>
      <c r="CT1125" s="18">
        <f t="shared" si="2730"/>
        <v>268.10000000000002</v>
      </c>
      <c r="CU1125" s="18">
        <f t="shared" si="2730"/>
        <v>208.3</v>
      </c>
      <c r="CV1125" s="18">
        <f t="shared" si="2730"/>
        <v>171.8</v>
      </c>
      <c r="CW1125" s="18">
        <f t="shared" si="2730"/>
        <v>143.9</v>
      </c>
      <c r="CX1125" s="18">
        <f t="shared" si="2730"/>
        <v>70.5</v>
      </c>
      <c r="CY1125" s="18">
        <f t="shared" si="2730"/>
        <v>4</v>
      </c>
      <c r="CZ1125" s="18">
        <f t="shared" si="2730"/>
        <v>0</v>
      </c>
      <c r="DA1125" s="18">
        <f t="shared" si="2730"/>
        <v>0</v>
      </c>
      <c r="DB1125" s="18">
        <f t="shared" si="2730"/>
        <v>0</v>
      </c>
      <c r="DC1125" s="18">
        <f t="shared" si="2730"/>
        <v>0</v>
      </c>
      <c r="DD1125" s="18">
        <f t="shared" si="2730"/>
        <v>0</v>
      </c>
      <c r="DE1125" s="18">
        <f t="shared" si="2730"/>
        <v>0</v>
      </c>
      <c r="DF1125" s="18">
        <f t="shared" si="2730"/>
        <v>0</v>
      </c>
      <c r="DG1125" s="18">
        <f t="shared" si="2730"/>
        <v>0</v>
      </c>
      <c r="DH1125" s="18">
        <f t="shared" si="2730"/>
        <v>0</v>
      </c>
      <c r="DI1125" s="18">
        <f t="shared" si="2730"/>
        <v>0</v>
      </c>
      <c r="DJ1125" s="18">
        <f t="shared" si="2730"/>
        <v>0</v>
      </c>
      <c r="DK1125" s="18">
        <f t="shared" si="2730"/>
        <v>0</v>
      </c>
      <c r="DL1125" s="18">
        <f t="shared" si="2730"/>
        <v>0</v>
      </c>
      <c r="DM1125" s="18">
        <f t="shared" si="2730"/>
        <v>0</v>
      </c>
      <c r="DN1125" s="18">
        <f t="shared" si="2730"/>
        <v>0</v>
      </c>
      <c r="DO1125" s="18">
        <f t="shared" si="2730"/>
        <v>0</v>
      </c>
      <c r="DP1125" s="18">
        <f t="shared" si="2730"/>
        <v>0</v>
      </c>
      <c r="DQ1125" s="18">
        <f t="shared" si="2730"/>
        <v>0</v>
      </c>
      <c r="DR1125" s="18">
        <f t="shared" si="2730"/>
        <v>0</v>
      </c>
      <c r="DS1125" s="18">
        <f t="shared" si="2730"/>
        <v>0</v>
      </c>
      <c r="DT1125" s="18">
        <f t="shared" si="2730"/>
        <v>0</v>
      </c>
      <c r="DU1125" s="18">
        <f t="shared" si="2730"/>
        <v>0</v>
      </c>
      <c r="DV1125" s="18">
        <f t="shared" si="2730"/>
        <v>0</v>
      </c>
      <c r="DW1125" s="18">
        <f t="shared" si="2730"/>
        <v>0</v>
      </c>
      <c r="DX1125" s="18">
        <f t="shared" si="2730"/>
        <v>0</v>
      </c>
      <c r="DY1125" s="18">
        <f t="shared" si="2730"/>
        <v>0</v>
      </c>
      <c r="DZ1125" s="18">
        <f t="shared" si="2730"/>
        <v>0</v>
      </c>
      <c r="EA1125" s="18">
        <f t="shared" si="2730"/>
        <v>0</v>
      </c>
      <c r="EB1125" s="18">
        <f t="shared" si="2730"/>
        <v>0</v>
      </c>
      <c r="EC1125" s="18">
        <f t="shared" si="2730"/>
        <v>0</v>
      </c>
      <c r="ED1125" s="18">
        <f t="shared" si="2730"/>
        <v>0</v>
      </c>
      <c r="EE1125" s="18">
        <f t="shared" si="2730"/>
        <v>0</v>
      </c>
      <c r="EF1125" s="18">
        <f t="shared" si="2730"/>
        <v>0</v>
      </c>
      <c r="EG1125" s="18">
        <f t="shared" si="2730"/>
        <v>0</v>
      </c>
      <c r="EH1125" s="18">
        <f t="shared" si="2730"/>
        <v>0</v>
      </c>
      <c r="EI1125" s="18">
        <f t="shared" ref="EI1125:FR1125" si="2731">ROUND(EI1056,1)</f>
        <v>0</v>
      </c>
      <c r="EJ1125" s="18">
        <f t="shared" si="2731"/>
        <v>0</v>
      </c>
      <c r="EK1125" s="18">
        <f t="shared" si="2731"/>
        <v>0</v>
      </c>
      <c r="EL1125" s="18">
        <f t="shared" si="2731"/>
        <v>0</v>
      </c>
      <c r="EM1125" s="18">
        <f t="shared" si="2731"/>
        <v>0</v>
      </c>
      <c r="EN1125" s="18">
        <f t="shared" si="2731"/>
        <v>0</v>
      </c>
      <c r="EO1125" s="18">
        <f t="shared" si="2731"/>
        <v>0</v>
      </c>
      <c r="EP1125" s="18">
        <f t="shared" si="2731"/>
        <v>0</v>
      </c>
      <c r="EQ1125" s="18">
        <f t="shared" si="2731"/>
        <v>0</v>
      </c>
      <c r="ER1125" s="18">
        <f t="shared" si="2731"/>
        <v>0</v>
      </c>
      <c r="ES1125" s="18">
        <f t="shared" si="2731"/>
        <v>0</v>
      </c>
      <c r="ET1125" s="18">
        <f t="shared" si="2731"/>
        <v>0</v>
      </c>
      <c r="EU1125" s="18">
        <f t="shared" si="2731"/>
        <v>0</v>
      </c>
      <c r="EV1125" s="18">
        <f t="shared" si="2731"/>
        <v>0</v>
      </c>
      <c r="EW1125" s="18">
        <f t="shared" si="2731"/>
        <v>0</v>
      </c>
      <c r="EX1125" s="18">
        <f t="shared" si="2731"/>
        <v>0</v>
      </c>
      <c r="EY1125" s="18">
        <f t="shared" si="2731"/>
        <v>0</v>
      </c>
      <c r="EZ1125" s="18">
        <f t="shared" si="2731"/>
        <v>0</v>
      </c>
      <c r="FA1125" s="18">
        <f t="shared" si="2731"/>
        <v>0</v>
      </c>
      <c r="FB1125" s="18">
        <f t="shared" si="2731"/>
        <v>0</v>
      </c>
      <c r="FC1125" s="18">
        <f t="shared" si="2731"/>
        <v>0</v>
      </c>
      <c r="FD1125" s="18">
        <f t="shared" si="2731"/>
        <v>0</v>
      </c>
      <c r="FE1125" s="18">
        <f t="shared" si="2731"/>
        <v>0</v>
      </c>
      <c r="FF1125" s="18">
        <f t="shared" si="2731"/>
        <v>0</v>
      </c>
      <c r="FG1125" s="18">
        <f t="shared" si="2731"/>
        <v>0</v>
      </c>
      <c r="FH1125" s="18">
        <f t="shared" si="2731"/>
        <v>0</v>
      </c>
      <c r="FI1125" s="18">
        <f t="shared" si="2731"/>
        <v>0</v>
      </c>
      <c r="FJ1125" s="18">
        <f t="shared" si="2731"/>
        <v>0</v>
      </c>
      <c r="FK1125" s="18">
        <f t="shared" si="2731"/>
        <v>0</v>
      </c>
      <c r="FL1125" s="18">
        <f t="shared" si="2731"/>
        <v>0</v>
      </c>
      <c r="FM1125" s="18">
        <f t="shared" si="2731"/>
        <v>0</v>
      </c>
      <c r="FN1125" s="18">
        <f t="shared" si="2731"/>
        <v>0</v>
      </c>
      <c r="FO1125" s="18">
        <f t="shared" si="2731"/>
        <v>0</v>
      </c>
      <c r="FP1125" s="18">
        <f t="shared" si="2731"/>
        <v>0</v>
      </c>
      <c r="FQ1125" s="18">
        <f t="shared" si="2731"/>
        <v>0</v>
      </c>
      <c r="FR1125" s="18">
        <f t="shared" si="2731"/>
        <v>0</v>
      </c>
    </row>
    <row r="1126" spans="2:174">
      <c r="C1126" t="s">
        <v>926</v>
      </c>
      <c r="D1126" s="8" t="s">
        <v>974</v>
      </c>
      <c r="I1126" s="168">
        <f>SUM(J1126:FR1126)</f>
        <v>398248.92674667516</v>
      </c>
      <c r="J1126" s="18">
        <f xml:space="preserve"> -1 * J1061</f>
        <v>0</v>
      </c>
      <c r="K1126" s="18">
        <f t="shared" ref="K1126:BV1126" si="2732" xml:space="preserve"> -1 * K1061</f>
        <v>0</v>
      </c>
      <c r="L1126" s="18">
        <f t="shared" si="2732"/>
        <v>0</v>
      </c>
      <c r="M1126" s="18">
        <f t="shared" si="2732"/>
        <v>0</v>
      </c>
      <c r="N1126" s="18">
        <f t="shared" si="2732"/>
        <v>0</v>
      </c>
      <c r="O1126" s="18">
        <f t="shared" si="2732"/>
        <v>0</v>
      </c>
      <c r="P1126" s="18">
        <f t="shared" si="2732"/>
        <v>0</v>
      </c>
      <c r="Q1126" s="18">
        <f t="shared" si="2732"/>
        <v>0</v>
      </c>
      <c r="R1126" s="18">
        <f t="shared" si="2732"/>
        <v>0</v>
      </c>
      <c r="S1126" s="18">
        <f t="shared" si="2732"/>
        <v>0</v>
      </c>
      <c r="T1126" s="18">
        <f t="shared" si="2732"/>
        <v>0</v>
      </c>
      <c r="U1126" s="18">
        <f t="shared" si="2732"/>
        <v>0</v>
      </c>
      <c r="V1126" s="18">
        <f t="shared" si="2732"/>
        <v>0</v>
      </c>
      <c r="W1126" s="18">
        <f t="shared" si="2732"/>
        <v>0</v>
      </c>
      <c r="X1126" s="18">
        <f t="shared" si="2732"/>
        <v>0</v>
      </c>
      <c r="Y1126" s="18">
        <f t="shared" si="2732"/>
        <v>0</v>
      </c>
      <c r="Z1126" s="18">
        <f t="shared" si="2732"/>
        <v>0</v>
      </c>
      <c r="AA1126" s="18">
        <f t="shared" si="2732"/>
        <v>0</v>
      </c>
      <c r="AB1126" s="18">
        <f t="shared" si="2732"/>
        <v>0</v>
      </c>
      <c r="AC1126" s="18">
        <f t="shared" si="2732"/>
        <v>0</v>
      </c>
      <c r="AD1126" s="18">
        <f t="shared" si="2732"/>
        <v>0</v>
      </c>
      <c r="AE1126" s="18">
        <f t="shared" si="2732"/>
        <v>0</v>
      </c>
      <c r="AF1126" s="18">
        <f t="shared" si="2732"/>
        <v>0</v>
      </c>
      <c r="AG1126" s="18">
        <f t="shared" si="2732"/>
        <v>6506.949747348971</v>
      </c>
      <c r="AH1126" s="18">
        <f t="shared" si="2732"/>
        <v>5874.6089040446741</v>
      </c>
      <c r="AI1126" s="18">
        <f t="shared" si="2732"/>
        <v>1584.8466315632784</v>
      </c>
      <c r="AJ1126" s="18">
        <f t="shared" si="2732"/>
        <v>-51.092302261092307</v>
      </c>
      <c r="AK1126" s="18">
        <f t="shared" si="2732"/>
        <v>7048.854770480948</v>
      </c>
      <c r="AL1126" s="18">
        <f t="shared" si="2732"/>
        <v>6418.8083521662302</v>
      </c>
      <c r="AM1126" s="18">
        <f t="shared" si="2732"/>
        <v>2033.4567144120856</v>
      </c>
      <c r="AN1126" s="18">
        <f t="shared" si="2732"/>
        <v>124.72635958829778</v>
      </c>
      <c r="AO1126" s="18">
        <f t="shared" si="2732"/>
        <v>7234.1591440630582</v>
      </c>
      <c r="AP1126" s="18">
        <f t="shared" si="2732"/>
        <v>7168.0217042122713</v>
      </c>
      <c r="AQ1126" s="18">
        <f t="shared" si="2732"/>
        <v>2743.1263178603049</v>
      </c>
      <c r="AR1126" s="18">
        <f t="shared" si="2732"/>
        <v>848.47707181937415</v>
      </c>
      <c r="AS1126" s="18">
        <f t="shared" si="2732"/>
        <v>7973.1668862414072</v>
      </c>
      <c r="AT1126" s="18">
        <f t="shared" si="2732"/>
        <v>7170.9976659329113</v>
      </c>
      <c r="AU1126" s="18">
        <f t="shared" si="2732"/>
        <v>2797.3919564228327</v>
      </c>
      <c r="AV1126" s="18">
        <f t="shared" si="2732"/>
        <v>940.94026164491072</v>
      </c>
      <c r="AW1126" s="18">
        <f t="shared" si="2732"/>
        <v>8088.3674206392743</v>
      </c>
      <c r="AX1126" s="18">
        <f t="shared" si="2732"/>
        <v>7398.1264443044183</v>
      </c>
      <c r="AY1126" s="18">
        <f t="shared" si="2732"/>
        <v>3013.168874687552</v>
      </c>
      <c r="AZ1126" s="18">
        <f t="shared" si="2732"/>
        <v>1125.2218725950415</v>
      </c>
      <c r="BA1126" s="18">
        <f t="shared" si="2732"/>
        <v>8282.4317776885109</v>
      </c>
      <c r="BB1126" s="18">
        <f t="shared" si="2732"/>
        <v>7597.4267767020938</v>
      </c>
      <c r="BC1126" s="18">
        <f t="shared" si="2732"/>
        <v>3217.8484778946022</v>
      </c>
      <c r="BD1126" s="18">
        <f t="shared" si="2732"/>
        <v>1334.9229919647546</v>
      </c>
      <c r="BE1126" s="18">
        <f t="shared" si="2732"/>
        <v>8501.7277520435509</v>
      </c>
      <c r="BF1126" s="18">
        <f t="shared" si="2732"/>
        <v>7794.6427113140971</v>
      </c>
      <c r="BG1126" s="18">
        <f t="shared" si="2732"/>
        <v>3431.9740095860757</v>
      </c>
      <c r="BH1126" s="18">
        <f t="shared" si="2732"/>
        <v>1556.0274540441949</v>
      </c>
      <c r="BI1126" s="18">
        <f t="shared" si="2732"/>
        <v>8732.5078523491939</v>
      </c>
      <c r="BJ1126" s="18">
        <f t="shared" si="2732"/>
        <v>7920.392182542897</v>
      </c>
      <c r="BK1126" s="18">
        <f t="shared" si="2732"/>
        <v>3670.6949386663969</v>
      </c>
      <c r="BL1126" s="18">
        <f t="shared" si="2732"/>
        <v>1798.7317327791509</v>
      </c>
      <c r="BM1126" s="18">
        <f t="shared" si="2732"/>
        <v>8984.8118497712348</v>
      </c>
      <c r="BN1126" s="18">
        <f t="shared" si="2732"/>
        <v>9944.0114085633377</v>
      </c>
      <c r="BO1126" s="18">
        <f t="shared" si="2732"/>
        <v>5366.6668817744567</v>
      </c>
      <c r="BP1126" s="18">
        <f t="shared" si="2732"/>
        <v>3184.5339458651797</v>
      </c>
      <c r="BQ1126" s="18">
        <f t="shared" si="2732"/>
        <v>10948.644888563456</v>
      </c>
      <c r="BR1126" s="18">
        <f t="shared" si="2732"/>
        <v>11648.91985256242</v>
      </c>
      <c r="BS1126" s="18">
        <f t="shared" si="2732"/>
        <v>6004.1475721350998</v>
      </c>
      <c r="BT1126" s="18">
        <f t="shared" si="2732"/>
        <v>3774.6546170555957</v>
      </c>
      <c r="BU1126" s="18">
        <f t="shared" si="2732"/>
        <v>11642.14140269788</v>
      </c>
      <c r="BV1126" s="18">
        <f t="shared" si="2732"/>
        <v>12614.799908849718</v>
      </c>
      <c r="BW1126" s="18">
        <f t="shared" ref="BW1126:EH1126" si="2733" xml:space="preserve"> -1 * BW1061</f>
        <v>6691.2734268886998</v>
      </c>
      <c r="BX1126" s="18">
        <f t="shared" si="2733"/>
        <v>4411.8530973107827</v>
      </c>
      <c r="BY1126" s="18">
        <f t="shared" si="2733"/>
        <v>12377.81263313694</v>
      </c>
      <c r="BZ1126" s="18">
        <f t="shared" si="2733"/>
        <v>13596.750316545786</v>
      </c>
      <c r="CA1126" s="18">
        <f t="shared" si="2733"/>
        <v>7411.0430571585257</v>
      </c>
      <c r="CB1126" s="18">
        <f t="shared" si="2733"/>
        <v>5104.6051301003954</v>
      </c>
      <c r="CC1126" s="18">
        <f t="shared" si="2733"/>
        <v>13165.754082985812</v>
      </c>
      <c r="CD1126" s="18">
        <f t="shared" si="2733"/>
        <v>14267.660681817952</v>
      </c>
      <c r="CE1126" s="18">
        <f t="shared" si="2733"/>
        <v>8127.724355679934</v>
      </c>
      <c r="CF1126" s="18">
        <f t="shared" si="2733"/>
        <v>5819.5666359733195</v>
      </c>
      <c r="CG1126" s="18">
        <f t="shared" si="2733"/>
        <v>12707.160996435385</v>
      </c>
      <c r="CH1126" s="18">
        <f t="shared" si="2733"/>
        <v>4402.8645756894603</v>
      </c>
      <c r="CI1126" s="18">
        <f t="shared" si="2733"/>
        <v>2175.9866331654857</v>
      </c>
      <c r="CJ1126" s="18">
        <f t="shared" si="2733"/>
        <v>1404.0791655319861</v>
      </c>
      <c r="CK1126" s="18">
        <f t="shared" si="2733"/>
        <v>4462.4007554340478</v>
      </c>
      <c r="CL1126" s="18">
        <f t="shared" si="2733"/>
        <v>4235.1690732434799</v>
      </c>
      <c r="CM1126" s="18">
        <f t="shared" si="2733"/>
        <v>2442.1966512360277</v>
      </c>
      <c r="CN1126" s="18">
        <f t="shared" si="2733"/>
        <v>1613.2182271700037</v>
      </c>
      <c r="CO1126" s="18">
        <f t="shared" si="2733"/>
        <v>4752.7391825735167</v>
      </c>
      <c r="CP1126" s="18">
        <f t="shared" si="2733"/>
        <v>4419.5836527829206</v>
      </c>
      <c r="CQ1126" s="18">
        <f t="shared" si="2733"/>
        <v>2615.4579812951224</v>
      </c>
      <c r="CR1126" s="18">
        <f t="shared" si="2733"/>
        <v>1821.651309010686</v>
      </c>
      <c r="CS1126" s="18">
        <f t="shared" si="2733"/>
        <v>5030.6735546893506</v>
      </c>
      <c r="CT1126" s="18">
        <f t="shared" si="2733"/>
        <v>4907.8663128505868</v>
      </c>
      <c r="CU1126" s="18">
        <f t="shared" si="2733"/>
        <v>3002.2577932403333</v>
      </c>
      <c r="CV1126" s="18">
        <f t="shared" si="2733"/>
        <v>2159.4237001853176</v>
      </c>
      <c r="CW1126" s="18">
        <f t="shared" si="2733"/>
        <v>5554.3125723049525</v>
      </c>
      <c r="CX1126" s="18">
        <f t="shared" si="2733"/>
        <v>5064.6658612126594</v>
      </c>
      <c r="CY1126" s="18">
        <f t="shared" si="2733"/>
        <v>508.18954784501693</v>
      </c>
      <c r="CZ1126" s="18">
        <f t="shared" si="2733"/>
        <v>0</v>
      </c>
      <c r="DA1126" s="18">
        <f t="shared" si="2733"/>
        <v>0</v>
      </c>
      <c r="DB1126" s="18">
        <f t="shared" si="2733"/>
        <v>0</v>
      </c>
      <c r="DC1126" s="18">
        <f t="shared" si="2733"/>
        <v>0</v>
      </c>
      <c r="DD1126" s="18">
        <f t="shared" si="2733"/>
        <v>0</v>
      </c>
      <c r="DE1126" s="18">
        <f t="shared" si="2733"/>
        <v>0</v>
      </c>
      <c r="DF1126" s="18">
        <f t="shared" si="2733"/>
        <v>0</v>
      </c>
      <c r="DG1126" s="18">
        <f t="shared" si="2733"/>
        <v>0</v>
      </c>
      <c r="DH1126" s="18">
        <f t="shared" si="2733"/>
        <v>0</v>
      </c>
      <c r="DI1126" s="18">
        <f t="shared" si="2733"/>
        <v>0</v>
      </c>
      <c r="DJ1126" s="18">
        <f t="shared" si="2733"/>
        <v>0</v>
      </c>
      <c r="DK1126" s="18">
        <f t="shared" si="2733"/>
        <v>0</v>
      </c>
      <c r="DL1126" s="18">
        <f t="shared" si="2733"/>
        <v>0</v>
      </c>
      <c r="DM1126" s="18">
        <f t="shared" si="2733"/>
        <v>0</v>
      </c>
      <c r="DN1126" s="18">
        <f t="shared" si="2733"/>
        <v>0</v>
      </c>
      <c r="DO1126" s="18">
        <f t="shared" si="2733"/>
        <v>0</v>
      </c>
      <c r="DP1126" s="18">
        <f t="shared" si="2733"/>
        <v>0</v>
      </c>
      <c r="DQ1126" s="18">
        <f t="shared" si="2733"/>
        <v>0</v>
      </c>
      <c r="DR1126" s="18">
        <f t="shared" si="2733"/>
        <v>0</v>
      </c>
      <c r="DS1126" s="18">
        <f t="shared" si="2733"/>
        <v>0</v>
      </c>
      <c r="DT1126" s="18">
        <f t="shared" si="2733"/>
        <v>0</v>
      </c>
      <c r="DU1126" s="18">
        <f t="shared" si="2733"/>
        <v>0</v>
      </c>
      <c r="DV1126" s="18">
        <f t="shared" si="2733"/>
        <v>0</v>
      </c>
      <c r="DW1126" s="18">
        <f t="shared" si="2733"/>
        <v>0</v>
      </c>
      <c r="DX1126" s="18">
        <f t="shared" si="2733"/>
        <v>0</v>
      </c>
      <c r="DY1126" s="18">
        <f t="shared" si="2733"/>
        <v>0</v>
      </c>
      <c r="DZ1126" s="18">
        <f t="shared" si="2733"/>
        <v>0</v>
      </c>
      <c r="EA1126" s="18">
        <f t="shared" si="2733"/>
        <v>0</v>
      </c>
      <c r="EB1126" s="18">
        <f t="shared" si="2733"/>
        <v>0</v>
      </c>
      <c r="EC1126" s="18">
        <f t="shared" si="2733"/>
        <v>0</v>
      </c>
      <c r="ED1126" s="18">
        <f t="shared" si="2733"/>
        <v>0</v>
      </c>
      <c r="EE1126" s="18">
        <f t="shared" si="2733"/>
        <v>0</v>
      </c>
      <c r="EF1126" s="18">
        <f t="shared" si="2733"/>
        <v>0</v>
      </c>
      <c r="EG1126" s="18">
        <f t="shared" si="2733"/>
        <v>0</v>
      </c>
      <c r="EH1126" s="18">
        <f t="shared" si="2733"/>
        <v>0</v>
      </c>
      <c r="EI1126" s="18">
        <f t="shared" ref="EI1126:FR1126" si="2734" xml:space="preserve"> -1 * EI1061</f>
        <v>0</v>
      </c>
      <c r="EJ1126" s="18">
        <f t="shared" si="2734"/>
        <v>0</v>
      </c>
      <c r="EK1126" s="18">
        <f t="shared" si="2734"/>
        <v>0</v>
      </c>
      <c r="EL1126" s="18">
        <f t="shared" si="2734"/>
        <v>0</v>
      </c>
      <c r="EM1126" s="18">
        <f t="shared" si="2734"/>
        <v>0</v>
      </c>
      <c r="EN1126" s="18">
        <f t="shared" si="2734"/>
        <v>0</v>
      </c>
      <c r="EO1126" s="18">
        <f t="shared" si="2734"/>
        <v>0</v>
      </c>
      <c r="EP1126" s="18">
        <f t="shared" si="2734"/>
        <v>0</v>
      </c>
      <c r="EQ1126" s="18">
        <f t="shared" si="2734"/>
        <v>0</v>
      </c>
      <c r="ER1126" s="18">
        <f t="shared" si="2734"/>
        <v>0</v>
      </c>
      <c r="ES1126" s="18">
        <f t="shared" si="2734"/>
        <v>0</v>
      </c>
      <c r="ET1126" s="18">
        <f t="shared" si="2734"/>
        <v>0</v>
      </c>
      <c r="EU1126" s="18">
        <f t="shared" si="2734"/>
        <v>0</v>
      </c>
      <c r="EV1126" s="18">
        <f t="shared" si="2734"/>
        <v>0</v>
      </c>
      <c r="EW1126" s="18">
        <f t="shared" si="2734"/>
        <v>0</v>
      </c>
      <c r="EX1126" s="18">
        <f t="shared" si="2734"/>
        <v>0</v>
      </c>
      <c r="EY1126" s="18">
        <f t="shared" si="2734"/>
        <v>0</v>
      </c>
      <c r="EZ1126" s="18">
        <f t="shared" si="2734"/>
        <v>0</v>
      </c>
      <c r="FA1126" s="18">
        <f t="shared" si="2734"/>
        <v>0</v>
      </c>
      <c r="FB1126" s="18">
        <f t="shared" si="2734"/>
        <v>0</v>
      </c>
      <c r="FC1126" s="18">
        <f t="shared" si="2734"/>
        <v>0</v>
      </c>
      <c r="FD1126" s="18">
        <f t="shared" si="2734"/>
        <v>0</v>
      </c>
      <c r="FE1126" s="18">
        <f t="shared" si="2734"/>
        <v>0</v>
      </c>
      <c r="FF1126" s="18">
        <f t="shared" si="2734"/>
        <v>0</v>
      </c>
      <c r="FG1126" s="18">
        <f t="shared" si="2734"/>
        <v>0</v>
      </c>
      <c r="FH1126" s="18">
        <f t="shared" si="2734"/>
        <v>0</v>
      </c>
      <c r="FI1126" s="18">
        <f t="shared" si="2734"/>
        <v>0</v>
      </c>
      <c r="FJ1126" s="18">
        <f t="shared" si="2734"/>
        <v>0</v>
      </c>
      <c r="FK1126" s="18">
        <f t="shared" si="2734"/>
        <v>0</v>
      </c>
      <c r="FL1126" s="18">
        <f t="shared" si="2734"/>
        <v>0</v>
      </c>
      <c r="FM1126" s="18">
        <f t="shared" si="2734"/>
        <v>0</v>
      </c>
      <c r="FN1126" s="18">
        <f t="shared" si="2734"/>
        <v>0</v>
      </c>
      <c r="FO1126" s="18">
        <f t="shared" si="2734"/>
        <v>0</v>
      </c>
      <c r="FP1126" s="18">
        <f t="shared" si="2734"/>
        <v>0</v>
      </c>
      <c r="FQ1126" s="18">
        <f t="shared" si="2734"/>
        <v>0</v>
      </c>
      <c r="FR1126" s="18">
        <f t="shared" si="2734"/>
        <v>0</v>
      </c>
    </row>
    <row r="1127" spans="2:174">
      <c r="C1127" t="s">
        <v>569</v>
      </c>
      <c r="D1127" s="8" t="s">
        <v>974</v>
      </c>
      <c r="I1127" s="168">
        <f ca="1">SUM(J1127:FR1127)</f>
        <v>0</v>
      </c>
      <c r="J1127" s="18">
        <f>J1119</f>
        <v>0</v>
      </c>
      <c r="K1127" s="18">
        <f t="shared" ref="K1127:BV1127" ca="1" si="2735">K1119</f>
        <v>0</v>
      </c>
      <c r="L1127" s="18">
        <f t="shared" ca="1" si="2735"/>
        <v>0</v>
      </c>
      <c r="M1127" s="18">
        <f t="shared" ca="1" si="2735"/>
        <v>0</v>
      </c>
      <c r="N1127" s="18">
        <f t="shared" ca="1" si="2735"/>
        <v>0</v>
      </c>
      <c r="O1127" s="18">
        <f t="shared" ca="1" si="2735"/>
        <v>0</v>
      </c>
      <c r="P1127" s="18">
        <f t="shared" ca="1" si="2735"/>
        <v>0</v>
      </c>
      <c r="Q1127" s="18">
        <f t="shared" ca="1" si="2735"/>
        <v>0</v>
      </c>
      <c r="R1127" s="18">
        <f t="shared" ca="1" si="2735"/>
        <v>0</v>
      </c>
      <c r="S1127" s="18">
        <f t="shared" ca="1" si="2735"/>
        <v>0</v>
      </c>
      <c r="T1127" s="18">
        <f t="shared" ca="1" si="2735"/>
        <v>0</v>
      </c>
      <c r="U1127" s="18">
        <f t="shared" ca="1" si="2735"/>
        <v>0</v>
      </c>
      <c r="V1127" s="18">
        <f t="shared" ca="1" si="2735"/>
        <v>0</v>
      </c>
      <c r="W1127" s="18">
        <f t="shared" ca="1" si="2735"/>
        <v>0</v>
      </c>
      <c r="X1127" s="18">
        <f t="shared" ca="1" si="2735"/>
        <v>0</v>
      </c>
      <c r="Y1127" s="18">
        <f t="shared" ca="1" si="2735"/>
        <v>0</v>
      </c>
      <c r="Z1127" s="18">
        <f t="shared" ca="1" si="2735"/>
        <v>0</v>
      </c>
      <c r="AA1127" s="18">
        <f t="shared" ca="1" si="2735"/>
        <v>0</v>
      </c>
      <c r="AB1127" s="18">
        <f t="shared" ca="1" si="2735"/>
        <v>0</v>
      </c>
      <c r="AC1127" s="18">
        <f t="shared" ca="1" si="2735"/>
        <v>0</v>
      </c>
      <c r="AD1127" s="18">
        <f t="shared" ca="1" si="2735"/>
        <v>0</v>
      </c>
      <c r="AE1127" s="18">
        <f t="shared" ca="1" si="2735"/>
        <v>0</v>
      </c>
      <c r="AF1127" s="18">
        <f t="shared" ca="1" si="2735"/>
        <v>0</v>
      </c>
      <c r="AG1127" s="18">
        <f t="shared" ca="1" si="2735"/>
        <v>0</v>
      </c>
      <c r="AH1127" s="18">
        <f t="shared" ca="1" si="2735"/>
        <v>0</v>
      </c>
      <c r="AI1127" s="18">
        <f t="shared" ca="1" si="2735"/>
        <v>0</v>
      </c>
      <c r="AJ1127" s="18">
        <f t="shared" ca="1" si="2735"/>
        <v>0</v>
      </c>
      <c r="AK1127" s="18">
        <f t="shared" ca="1" si="2735"/>
        <v>0</v>
      </c>
      <c r="AL1127" s="18">
        <f t="shared" ca="1" si="2735"/>
        <v>0</v>
      </c>
      <c r="AM1127" s="18">
        <f t="shared" ca="1" si="2735"/>
        <v>0</v>
      </c>
      <c r="AN1127" s="18">
        <f t="shared" ca="1" si="2735"/>
        <v>0</v>
      </c>
      <c r="AO1127" s="18">
        <f t="shared" ca="1" si="2735"/>
        <v>0</v>
      </c>
      <c r="AP1127" s="18">
        <f t="shared" ca="1" si="2735"/>
        <v>0</v>
      </c>
      <c r="AQ1127" s="18">
        <f t="shared" ca="1" si="2735"/>
        <v>0</v>
      </c>
      <c r="AR1127" s="18">
        <f t="shared" ca="1" si="2735"/>
        <v>0</v>
      </c>
      <c r="AS1127" s="18">
        <f t="shared" ca="1" si="2735"/>
        <v>0</v>
      </c>
      <c r="AT1127" s="18">
        <f t="shared" ca="1" si="2735"/>
        <v>0</v>
      </c>
      <c r="AU1127" s="18">
        <f t="shared" ca="1" si="2735"/>
        <v>0</v>
      </c>
      <c r="AV1127" s="18">
        <f t="shared" ca="1" si="2735"/>
        <v>0</v>
      </c>
      <c r="AW1127" s="18">
        <f t="shared" ca="1" si="2735"/>
        <v>0</v>
      </c>
      <c r="AX1127" s="18">
        <f t="shared" ca="1" si="2735"/>
        <v>0</v>
      </c>
      <c r="AY1127" s="18">
        <f t="shared" ca="1" si="2735"/>
        <v>0</v>
      </c>
      <c r="AZ1127" s="18">
        <f t="shared" ca="1" si="2735"/>
        <v>0</v>
      </c>
      <c r="BA1127" s="18">
        <f t="shared" ca="1" si="2735"/>
        <v>0</v>
      </c>
      <c r="BB1127" s="18">
        <f t="shared" ca="1" si="2735"/>
        <v>0</v>
      </c>
      <c r="BC1127" s="18">
        <f t="shared" ca="1" si="2735"/>
        <v>0</v>
      </c>
      <c r="BD1127" s="18">
        <f t="shared" ca="1" si="2735"/>
        <v>0</v>
      </c>
      <c r="BE1127" s="18">
        <f t="shared" ca="1" si="2735"/>
        <v>0</v>
      </c>
      <c r="BF1127" s="18">
        <f t="shared" ca="1" si="2735"/>
        <v>0</v>
      </c>
      <c r="BG1127" s="18">
        <f t="shared" ca="1" si="2735"/>
        <v>0</v>
      </c>
      <c r="BH1127" s="18">
        <f t="shared" ca="1" si="2735"/>
        <v>0</v>
      </c>
      <c r="BI1127" s="18">
        <f t="shared" ca="1" si="2735"/>
        <v>0</v>
      </c>
      <c r="BJ1127" s="18">
        <f t="shared" ca="1" si="2735"/>
        <v>0</v>
      </c>
      <c r="BK1127" s="18">
        <f t="shared" ca="1" si="2735"/>
        <v>0</v>
      </c>
      <c r="BL1127" s="18">
        <f t="shared" ca="1" si="2735"/>
        <v>0</v>
      </c>
      <c r="BM1127" s="18">
        <f t="shared" ca="1" si="2735"/>
        <v>0</v>
      </c>
      <c r="BN1127" s="18">
        <f t="shared" ca="1" si="2735"/>
        <v>0</v>
      </c>
      <c r="BO1127" s="18">
        <f t="shared" ca="1" si="2735"/>
        <v>0</v>
      </c>
      <c r="BP1127" s="18">
        <f t="shared" ca="1" si="2735"/>
        <v>0</v>
      </c>
      <c r="BQ1127" s="18">
        <f t="shared" ca="1" si="2735"/>
        <v>0</v>
      </c>
      <c r="BR1127" s="18">
        <f t="shared" ca="1" si="2735"/>
        <v>0</v>
      </c>
      <c r="BS1127" s="18">
        <f t="shared" ca="1" si="2735"/>
        <v>0</v>
      </c>
      <c r="BT1127" s="18">
        <f t="shared" ca="1" si="2735"/>
        <v>0</v>
      </c>
      <c r="BU1127" s="18">
        <f t="shared" ca="1" si="2735"/>
        <v>0</v>
      </c>
      <c r="BV1127" s="18">
        <f t="shared" ca="1" si="2735"/>
        <v>0</v>
      </c>
      <c r="BW1127" s="18">
        <f t="shared" ref="BW1127:EH1127" ca="1" si="2736">BW1119</f>
        <v>0</v>
      </c>
      <c r="BX1127" s="18">
        <f t="shared" ca="1" si="2736"/>
        <v>0</v>
      </c>
      <c r="BY1127" s="18">
        <f t="shared" ca="1" si="2736"/>
        <v>0</v>
      </c>
      <c r="BZ1127" s="18">
        <f t="shared" ca="1" si="2736"/>
        <v>0</v>
      </c>
      <c r="CA1127" s="18">
        <f t="shared" ca="1" si="2736"/>
        <v>0</v>
      </c>
      <c r="CB1127" s="18">
        <f t="shared" ca="1" si="2736"/>
        <v>0</v>
      </c>
      <c r="CC1127" s="18">
        <f t="shared" ca="1" si="2736"/>
        <v>0</v>
      </c>
      <c r="CD1127" s="18">
        <f t="shared" ca="1" si="2736"/>
        <v>0</v>
      </c>
      <c r="CE1127" s="18">
        <f t="shared" ca="1" si="2736"/>
        <v>0</v>
      </c>
      <c r="CF1127" s="18">
        <f t="shared" ca="1" si="2736"/>
        <v>0</v>
      </c>
      <c r="CG1127" s="18">
        <f t="shared" ca="1" si="2736"/>
        <v>0</v>
      </c>
      <c r="CH1127" s="18">
        <f t="shared" ca="1" si="2736"/>
        <v>0</v>
      </c>
      <c r="CI1127" s="18">
        <f t="shared" ca="1" si="2736"/>
        <v>0</v>
      </c>
      <c r="CJ1127" s="18">
        <f t="shared" ca="1" si="2736"/>
        <v>0</v>
      </c>
      <c r="CK1127" s="18">
        <f t="shared" ca="1" si="2736"/>
        <v>0</v>
      </c>
      <c r="CL1127" s="18">
        <f t="shared" ca="1" si="2736"/>
        <v>0</v>
      </c>
      <c r="CM1127" s="18">
        <f t="shared" ca="1" si="2736"/>
        <v>0</v>
      </c>
      <c r="CN1127" s="18">
        <f t="shared" ca="1" si="2736"/>
        <v>0</v>
      </c>
      <c r="CO1127" s="18">
        <f t="shared" ca="1" si="2736"/>
        <v>0</v>
      </c>
      <c r="CP1127" s="18">
        <f t="shared" ca="1" si="2736"/>
        <v>0</v>
      </c>
      <c r="CQ1127" s="18">
        <f t="shared" ca="1" si="2736"/>
        <v>0</v>
      </c>
      <c r="CR1127" s="18">
        <f t="shared" ca="1" si="2736"/>
        <v>0</v>
      </c>
      <c r="CS1127" s="18">
        <f t="shared" ca="1" si="2736"/>
        <v>0</v>
      </c>
      <c r="CT1127" s="18">
        <f t="shared" ca="1" si="2736"/>
        <v>0</v>
      </c>
      <c r="CU1127" s="18">
        <f t="shared" ca="1" si="2736"/>
        <v>0</v>
      </c>
      <c r="CV1127" s="18">
        <f t="shared" ca="1" si="2736"/>
        <v>0</v>
      </c>
      <c r="CW1127" s="18">
        <f t="shared" ca="1" si="2736"/>
        <v>0</v>
      </c>
      <c r="CX1127" s="18">
        <f t="shared" ca="1" si="2736"/>
        <v>0</v>
      </c>
      <c r="CY1127" s="18">
        <f t="shared" ca="1" si="2736"/>
        <v>0</v>
      </c>
      <c r="CZ1127" s="18">
        <f t="shared" ca="1" si="2736"/>
        <v>0</v>
      </c>
      <c r="DA1127" s="18">
        <f t="shared" ca="1" si="2736"/>
        <v>0</v>
      </c>
      <c r="DB1127" s="18">
        <f t="shared" ca="1" si="2736"/>
        <v>0</v>
      </c>
      <c r="DC1127" s="18">
        <f t="shared" ca="1" si="2736"/>
        <v>0</v>
      </c>
      <c r="DD1127" s="18">
        <f t="shared" ca="1" si="2736"/>
        <v>0</v>
      </c>
      <c r="DE1127" s="18">
        <f t="shared" ca="1" si="2736"/>
        <v>0</v>
      </c>
      <c r="DF1127" s="18">
        <f t="shared" ca="1" si="2736"/>
        <v>0</v>
      </c>
      <c r="DG1127" s="18">
        <f t="shared" ca="1" si="2736"/>
        <v>0</v>
      </c>
      <c r="DH1127" s="18">
        <f t="shared" ca="1" si="2736"/>
        <v>0</v>
      </c>
      <c r="DI1127" s="18">
        <f t="shared" ca="1" si="2736"/>
        <v>0</v>
      </c>
      <c r="DJ1127" s="18">
        <f t="shared" ca="1" si="2736"/>
        <v>0</v>
      </c>
      <c r="DK1127" s="18">
        <f t="shared" ca="1" si="2736"/>
        <v>0</v>
      </c>
      <c r="DL1127" s="18">
        <f t="shared" ca="1" si="2736"/>
        <v>0</v>
      </c>
      <c r="DM1127" s="18">
        <f t="shared" ca="1" si="2736"/>
        <v>0</v>
      </c>
      <c r="DN1127" s="18">
        <f t="shared" ca="1" si="2736"/>
        <v>0</v>
      </c>
      <c r="DO1127" s="18">
        <f t="shared" ca="1" si="2736"/>
        <v>0</v>
      </c>
      <c r="DP1127" s="18">
        <f t="shared" ca="1" si="2736"/>
        <v>0</v>
      </c>
      <c r="DQ1127" s="18">
        <f t="shared" ca="1" si="2736"/>
        <v>0</v>
      </c>
      <c r="DR1127" s="18">
        <f t="shared" ca="1" si="2736"/>
        <v>0</v>
      </c>
      <c r="DS1127" s="18">
        <f t="shared" ca="1" si="2736"/>
        <v>0</v>
      </c>
      <c r="DT1127" s="18">
        <f t="shared" ca="1" si="2736"/>
        <v>0</v>
      </c>
      <c r="DU1127" s="18">
        <f t="shared" ca="1" si="2736"/>
        <v>0</v>
      </c>
      <c r="DV1127" s="18">
        <f t="shared" ca="1" si="2736"/>
        <v>0</v>
      </c>
      <c r="DW1127" s="18">
        <f t="shared" ca="1" si="2736"/>
        <v>0</v>
      </c>
      <c r="DX1127" s="18">
        <f t="shared" ca="1" si="2736"/>
        <v>0</v>
      </c>
      <c r="DY1127" s="18">
        <f t="shared" ca="1" si="2736"/>
        <v>0</v>
      </c>
      <c r="DZ1127" s="18">
        <f t="shared" ca="1" si="2736"/>
        <v>0</v>
      </c>
      <c r="EA1127" s="18">
        <f t="shared" ca="1" si="2736"/>
        <v>0</v>
      </c>
      <c r="EB1127" s="18">
        <f t="shared" ca="1" si="2736"/>
        <v>0</v>
      </c>
      <c r="EC1127" s="18">
        <f t="shared" ca="1" si="2736"/>
        <v>0</v>
      </c>
      <c r="ED1127" s="18">
        <f t="shared" ca="1" si="2736"/>
        <v>0</v>
      </c>
      <c r="EE1127" s="18">
        <f t="shared" ca="1" si="2736"/>
        <v>0</v>
      </c>
      <c r="EF1127" s="18">
        <f t="shared" ca="1" si="2736"/>
        <v>0</v>
      </c>
      <c r="EG1127" s="18">
        <f t="shared" ca="1" si="2736"/>
        <v>0</v>
      </c>
      <c r="EH1127" s="18">
        <f t="shared" ca="1" si="2736"/>
        <v>0</v>
      </c>
      <c r="EI1127" s="18">
        <f t="shared" ref="EI1127:FR1127" ca="1" si="2737">EI1119</f>
        <v>0</v>
      </c>
      <c r="EJ1127" s="18">
        <f t="shared" ca="1" si="2737"/>
        <v>0</v>
      </c>
      <c r="EK1127" s="18">
        <f t="shared" ca="1" si="2737"/>
        <v>0</v>
      </c>
      <c r="EL1127" s="18">
        <f t="shared" ca="1" si="2737"/>
        <v>0</v>
      </c>
      <c r="EM1127" s="18">
        <f t="shared" ca="1" si="2737"/>
        <v>0</v>
      </c>
      <c r="EN1127" s="18">
        <f t="shared" ca="1" si="2737"/>
        <v>0</v>
      </c>
      <c r="EO1127" s="18">
        <f t="shared" ca="1" si="2737"/>
        <v>0</v>
      </c>
      <c r="EP1127" s="18">
        <f t="shared" ca="1" si="2737"/>
        <v>0</v>
      </c>
      <c r="EQ1127" s="18">
        <f t="shared" ca="1" si="2737"/>
        <v>0</v>
      </c>
      <c r="ER1127" s="18">
        <f t="shared" ca="1" si="2737"/>
        <v>0</v>
      </c>
      <c r="ES1127" s="18">
        <f t="shared" ca="1" si="2737"/>
        <v>0</v>
      </c>
      <c r="ET1127" s="18">
        <f t="shared" ca="1" si="2737"/>
        <v>0</v>
      </c>
      <c r="EU1127" s="18">
        <f t="shared" ca="1" si="2737"/>
        <v>0</v>
      </c>
      <c r="EV1127" s="18">
        <f t="shared" ca="1" si="2737"/>
        <v>0</v>
      </c>
      <c r="EW1127" s="18">
        <f t="shared" ca="1" si="2737"/>
        <v>0</v>
      </c>
      <c r="EX1127" s="18">
        <f t="shared" ca="1" si="2737"/>
        <v>0</v>
      </c>
      <c r="EY1127" s="18">
        <f t="shared" ca="1" si="2737"/>
        <v>0</v>
      </c>
      <c r="EZ1127" s="18">
        <f t="shared" ca="1" si="2737"/>
        <v>0</v>
      </c>
      <c r="FA1127" s="18">
        <f t="shared" ca="1" si="2737"/>
        <v>0</v>
      </c>
      <c r="FB1127" s="18">
        <f t="shared" ca="1" si="2737"/>
        <v>0</v>
      </c>
      <c r="FC1127" s="18">
        <f t="shared" ca="1" si="2737"/>
        <v>0</v>
      </c>
      <c r="FD1127" s="18">
        <f t="shared" ca="1" si="2737"/>
        <v>0</v>
      </c>
      <c r="FE1127" s="18">
        <f t="shared" ca="1" si="2737"/>
        <v>0</v>
      </c>
      <c r="FF1127" s="18">
        <f t="shared" ca="1" si="2737"/>
        <v>0</v>
      </c>
      <c r="FG1127" s="18">
        <f t="shared" ca="1" si="2737"/>
        <v>0</v>
      </c>
      <c r="FH1127" s="18">
        <f t="shared" ca="1" si="2737"/>
        <v>0</v>
      </c>
      <c r="FI1127" s="18">
        <f t="shared" ca="1" si="2737"/>
        <v>0</v>
      </c>
      <c r="FJ1127" s="18">
        <f t="shared" ca="1" si="2737"/>
        <v>0</v>
      </c>
      <c r="FK1127" s="18">
        <f t="shared" ca="1" si="2737"/>
        <v>0</v>
      </c>
      <c r="FL1127" s="18">
        <f t="shared" ca="1" si="2737"/>
        <v>0</v>
      </c>
      <c r="FM1127" s="18">
        <f t="shared" ca="1" si="2737"/>
        <v>0</v>
      </c>
      <c r="FN1127" s="18">
        <f t="shared" ca="1" si="2737"/>
        <v>0</v>
      </c>
      <c r="FO1127" s="18">
        <f t="shared" ca="1" si="2737"/>
        <v>0</v>
      </c>
      <c r="FP1127" s="18">
        <f t="shared" ca="1" si="2737"/>
        <v>0</v>
      </c>
      <c r="FQ1127" s="18">
        <f t="shared" ca="1" si="2737"/>
        <v>0</v>
      </c>
      <c r="FR1127" s="18">
        <f t="shared" ca="1" si="2737"/>
        <v>0</v>
      </c>
    </row>
    <row r="1128" spans="2:174">
      <c r="C1128" t="s">
        <v>574</v>
      </c>
      <c r="D1128" s="8" t="s">
        <v>974</v>
      </c>
      <c r="I1128" s="168">
        <f ca="1">SUM(J1128:FR1128)</f>
        <v>0</v>
      </c>
      <c r="J1128" s="18">
        <f>J1122</f>
        <v>0</v>
      </c>
      <c r="K1128" s="18">
        <f t="shared" ref="K1128:BV1128" ca="1" si="2738">K1122</f>
        <v>0</v>
      </c>
      <c r="L1128" s="18">
        <f t="shared" ca="1" si="2738"/>
        <v>0</v>
      </c>
      <c r="M1128" s="18">
        <f t="shared" ca="1" si="2738"/>
        <v>0</v>
      </c>
      <c r="N1128" s="18">
        <f t="shared" ca="1" si="2738"/>
        <v>0</v>
      </c>
      <c r="O1128" s="18">
        <f t="shared" ca="1" si="2738"/>
        <v>0</v>
      </c>
      <c r="P1128" s="18">
        <f t="shared" ca="1" si="2738"/>
        <v>0</v>
      </c>
      <c r="Q1128" s="18">
        <f t="shared" ca="1" si="2738"/>
        <v>0</v>
      </c>
      <c r="R1128" s="18">
        <f t="shared" ca="1" si="2738"/>
        <v>0</v>
      </c>
      <c r="S1128" s="18">
        <f t="shared" ca="1" si="2738"/>
        <v>0</v>
      </c>
      <c r="T1128" s="18">
        <f t="shared" ca="1" si="2738"/>
        <v>0</v>
      </c>
      <c r="U1128" s="18">
        <f t="shared" ca="1" si="2738"/>
        <v>0</v>
      </c>
      <c r="V1128" s="18">
        <f t="shared" ca="1" si="2738"/>
        <v>0</v>
      </c>
      <c r="W1128" s="18">
        <f t="shared" ca="1" si="2738"/>
        <v>0</v>
      </c>
      <c r="X1128" s="18">
        <f t="shared" ca="1" si="2738"/>
        <v>0</v>
      </c>
      <c r="Y1128" s="18">
        <f t="shared" ca="1" si="2738"/>
        <v>0</v>
      </c>
      <c r="Z1128" s="18">
        <f t="shared" ca="1" si="2738"/>
        <v>0</v>
      </c>
      <c r="AA1128" s="18">
        <f t="shared" ca="1" si="2738"/>
        <v>0</v>
      </c>
      <c r="AB1128" s="18">
        <f t="shared" ca="1" si="2738"/>
        <v>0</v>
      </c>
      <c r="AC1128" s="18">
        <f t="shared" ca="1" si="2738"/>
        <v>0</v>
      </c>
      <c r="AD1128" s="18">
        <f t="shared" ca="1" si="2738"/>
        <v>0</v>
      </c>
      <c r="AE1128" s="18">
        <f t="shared" ca="1" si="2738"/>
        <v>0</v>
      </c>
      <c r="AF1128" s="18">
        <f t="shared" ca="1" si="2738"/>
        <v>0</v>
      </c>
      <c r="AG1128" s="18">
        <f t="shared" ca="1" si="2738"/>
        <v>0</v>
      </c>
      <c r="AH1128" s="18">
        <f t="shared" ca="1" si="2738"/>
        <v>0</v>
      </c>
      <c r="AI1128" s="18">
        <f t="shared" ca="1" si="2738"/>
        <v>0</v>
      </c>
      <c r="AJ1128" s="18">
        <f t="shared" ca="1" si="2738"/>
        <v>0</v>
      </c>
      <c r="AK1128" s="18">
        <f t="shared" ca="1" si="2738"/>
        <v>0</v>
      </c>
      <c r="AL1128" s="18">
        <f t="shared" ca="1" si="2738"/>
        <v>0</v>
      </c>
      <c r="AM1128" s="18">
        <f t="shared" ca="1" si="2738"/>
        <v>0</v>
      </c>
      <c r="AN1128" s="18">
        <f t="shared" ca="1" si="2738"/>
        <v>0</v>
      </c>
      <c r="AO1128" s="18">
        <f t="shared" ca="1" si="2738"/>
        <v>0</v>
      </c>
      <c r="AP1128" s="18">
        <f t="shared" ca="1" si="2738"/>
        <v>0</v>
      </c>
      <c r="AQ1128" s="18">
        <f t="shared" ca="1" si="2738"/>
        <v>0</v>
      </c>
      <c r="AR1128" s="18">
        <f t="shared" ca="1" si="2738"/>
        <v>0</v>
      </c>
      <c r="AS1128" s="18">
        <f t="shared" ca="1" si="2738"/>
        <v>0</v>
      </c>
      <c r="AT1128" s="18">
        <f t="shared" ca="1" si="2738"/>
        <v>0</v>
      </c>
      <c r="AU1128" s="18">
        <f t="shared" ca="1" si="2738"/>
        <v>0</v>
      </c>
      <c r="AV1128" s="18">
        <f t="shared" ca="1" si="2738"/>
        <v>0</v>
      </c>
      <c r="AW1128" s="18">
        <f t="shared" ca="1" si="2738"/>
        <v>0</v>
      </c>
      <c r="AX1128" s="18">
        <f t="shared" ca="1" si="2738"/>
        <v>0</v>
      </c>
      <c r="AY1128" s="18">
        <f t="shared" ca="1" si="2738"/>
        <v>0</v>
      </c>
      <c r="AZ1128" s="18">
        <f t="shared" ca="1" si="2738"/>
        <v>0</v>
      </c>
      <c r="BA1128" s="18">
        <f t="shared" ca="1" si="2738"/>
        <v>0</v>
      </c>
      <c r="BB1128" s="18">
        <f t="shared" ca="1" si="2738"/>
        <v>0</v>
      </c>
      <c r="BC1128" s="18">
        <f t="shared" ca="1" si="2738"/>
        <v>0</v>
      </c>
      <c r="BD1128" s="18">
        <f t="shared" ca="1" si="2738"/>
        <v>0</v>
      </c>
      <c r="BE1128" s="18">
        <f t="shared" ca="1" si="2738"/>
        <v>0</v>
      </c>
      <c r="BF1128" s="18">
        <f t="shared" ca="1" si="2738"/>
        <v>0</v>
      </c>
      <c r="BG1128" s="18">
        <f t="shared" ca="1" si="2738"/>
        <v>0</v>
      </c>
      <c r="BH1128" s="18">
        <f t="shared" ca="1" si="2738"/>
        <v>0</v>
      </c>
      <c r="BI1128" s="18">
        <f t="shared" ca="1" si="2738"/>
        <v>0</v>
      </c>
      <c r="BJ1128" s="18">
        <f t="shared" ca="1" si="2738"/>
        <v>0</v>
      </c>
      <c r="BK1128" s="18">
        <f t="shared" ca="1" si="2738"/>
        <v>0</v>
      </c>
      <c r="BL1128" s="18">
        <f t="shared" ca="1" si="2738"/>
        <v>0</v>
      </c>
      <c r="BM1128" s="18">
        <f t="shared" ca="1" si="2738"/>
        <v>0</v>
      </c>
      <c r="BN1128" s="18">
        <f t="shared" ca="1" si="2738"/>
        <v>0</v>
      </c>
      <c r="BO1128" s="18">
        <f t="shared" ca="1" si="2738"/>
        <v>0</v>
      </c>
      <c r="BP1128" s="18">
        <f t="shared" ca="1" si="2738"/>
        <v>0</v>
      </c>
      <c r="BQ1128" s="18">
        <f t="shared" ca="1" si="2738"/>
        <v>0</v>
      </c>
      <c r="BR1128" s="18">
        <f t="shared" ca="1" si="2738"/>
        <v>0</v>
      </c>
      <c r="BS1128" s="18">
        <f t="shared" ca="1" si="2738"/>
        <v>0</v>
      </c>
      <c r="BT1128" s="18">
        <f t="shared" ca="1" si="2738"/>
        <v>0</v>
      </c>
      <c r="BU1128" s="18">
        <f t="shared" ca="1" si="2738"/>
        <v>0</v>
      </c>
      <c r="BV1128" s="18">
        <f t="shared" ca="1" si="2738"/>
        <v>0</v>
      </c>
      <c r="BW1128" s="18">
        <f t="shared" ref="BW1128:EH1128" ca="1" si="2739">BW1122</f>
        <v>0</v>
      </c>
      <c r="BX1128" s="18">
        <f t="shared" ca="1" si="2739"/>
        <v>0</v>
      </c>
      <c r="BY1128" s="18">
        <f t="shared" ca="1" si="2739"/>
        <v>0</v>
      </c>
      <c r="BZ1128" s="18">
        <f t="shared" ca="1" si="2739"/>
        <v>0</v>
      </c>
      <c r="CA1128" s="18">
        <f t="shared" ca="1" si="2739"/>
        <v>0</v>
      </c>
      <c r="CB1128" s="18">
        <f t="shared" ca="1" si="2739"/>
        <v>0</v>
      </c>
      <c r="CC1128" s="18">
        <f t="shared" ca="1" si="2739"/>
        <v>0</v>
      </c>
      <c r="CD1128" s="18">
        <f t="shared" ca="1" si="2739"/>
        <v>0</v>
      </c>
      <c r="CE1128" s="18">
        <f t="shared" ca="1" si="2739"/>
        <v>0</v>
      </c>
      <c r="CF1128" s="18">
        <f t="shared" ca="1" si="2739"/>
        <v>0</v>
      </c>
      <c r="CG1128" s="18">
        <f t="shared" ca="1" si="2739"/>
        <v>0</v>
      </c>
      <c r="CH1128" s="18">
        <f t="shared" ca="1" si="2739"/>
        <v>0</v>
      </c>
      <c r="CI1128" s="18">
        <f t="shared" ca="1" si="2739"/>
        <v>0</v>
      </c>
      <c r="CJ1128" s="18">
        <f t="shared" ca="1" si="2739"/>
        <v>0</v>
      </c>
      <c r="CK1128" s="18">
        <f t="shared" ca="1" si="2739"/>
        <v>0</v>
      </c>
      <c r="CL1128" s="18">
        <f t="shared" ca="1" si="2739"/>
        <v>0</v>
      </c>
      <c r="CM1128" s="18">
        <f t="shared" ca="1" si="2739"/>
        <v>0</v>
      </c>
      <c r="CN1128" s="18">
        <f t="shared" ca="1" si="2739"/>
        <v>0</v>
      </c>
      <c r="CO1128" s="18">
        <f t="shared" ca="1" si="2739"/>
        <v>0</v>
      </c>
      <c r="CP1128" s="18">
        <f t="shared" ca="1" si="2739"/>
        <v>0</v>
      </c>
      <c r="CQ1128" s="18">
        <f t="shared" ca="1" si="2739"/>
        <v>0</v>
      </c>
      <c r="CR1128" s="18">
        <f t="shared" ca="1" si="2739"/>
        <v>0</v>
      </c>
      <c r="CS1128" s="18">
        <f t="shared" ca="1" si="2739"/>
        <v>0</v>
      </c>
      <c r="CT1128" s="18">
        <f t="shared" ca="1" si="2739"/>
        <v>0</v>
      </c>
      <c r="CU1128" s="18">
        <f t="shared" ca="1" si="2739"/>
        <v>0</v>
      </c>
      <c r="CV1128" s="18">
        <f t="shared" ca="1" si="2739"/>
        <v>0</v>
      </c>
      <c r="CW1128" s="18">
        <f t="shared" ca="1" si="2739"/>
        <v>0</v>
      </c>
      <c r="CX1128" s="18">
        <f t="shared" ca="1" si="2739"/>
        <v>0</v>
      </c>
      <c r="CY1128" s="18">
        <f t="shared" ca="1" si="2739"/>
        <v>0</v>
      </c>
      <c r="CZ1128" s="18">
        <f t="shared" ca="1" si="2739"/>
        <v>0</v>
      </c>
      <c r="DA1128" s="18">
        <f t="shared" ca="1" si="2739"/>
        <v>0</v>
      </c>
      <c r="DB1128" s="18">
        <f t="shared" ca="1" si="2739"/>
        <v>0</v>
      </c>
      <c r="DC1128" s="18">
        <f t="shared" ca="1" si="2739"/>
        <v>0</v>
      </c>
      <c r="DD1128" s="18">
        <f t="shared" ca="1" si="2739"/>
        <v>0</v>
      </c>
      <c r="DE1128" s="18">
        <f t="shared" ca="1" si="2739"/>
        <v>0</v>
      </c>
      <c r="DF1128" s="18">
        <f t="shared" ca="1" si="2739"/>
        <v>0</v>
      </c>
      <c r="DG1128" s="18">
        <f t="shared" ca="1" si="2739"/>
        <v>0</v>
      </c>
      <c r="DH1128" s="18">
        <f t="shared" ca="1" si="2739"/>
        <v>0</v>
      </c>
      <c r="DI1128" s="18">
        <f t="shared" ca="1" si="2739"/>
        <v>0</v>
      </c>
      <c r="DJ1128" s="18">
        <f t="shared" ca="1" si="2739"/>
        <v>0</v>
      </c>
      <c r="DK1128" s="18">
        <f t="shared" ca="1" si="2739"/>
        <v>0</v>
      </c>
      <c r="DL1128" s="18">
        <f t="shared" ca="1" si="2739"/>
        <v>0</v>
      </c>
      <c r="DM1128" s="18">
        <f t="shared" ca="1" si="2739"/>
        <v>0</v>
      </c>
      <c r="DN1128" s="18">
        <f t="shared" ca="1" si="2739"/>
        <v>0</v>
      </c>
      <c r="DO1128" s="18">
        <f t="shared" ca="1" si="2739"/>
        <v>0</v>
      </c>
      <c r="DP1128" s="18">
        <f t="shared" ca="1" si="2739"/>
        <v>0</v>
      </c>
      <c r="DQ1128" s="18">
        <f t="shared" ca="1" si="2739"/>
        <v>0</v>
      </c>
      <c r="DR1128" s="18">
        <f t="shared" ca="1" si="2739"/>
        <v>0</v>
      </c>
      <c r="DS1128" s="18">
        <f t="shared" ca="1" si="2739"/>
        <v>0</v>
      </c>
      <c r="DT1128" s="18">
        <f t="shared" ca="1" si="2739"/>
        <v>0</v>
      </c>
      <c r="DU1128" s="18">
        <f t="shared" ca="1" si="2739"/>
        <v>0</v>
      </c>
      <c r="DV1128" s="18">
        <f t="shared" ca="1" si="2739"/>
        <v>0</v>
      </c>
      <c r="DW1128" s="18">
        <f t="shared" ca="1" si="2739"/>
        <v>0</v>
      </c>
      <c r="DX1128" s="18">
        <f t="shared" ca="1" si="2739"/>
        <v>0</v>
      </c>
      <c r="DY1128" s="18">
        <f t="shared" ca="1" si="2739"/>
        <v>0</v>
      </c>
      <c r="DZ1128" s="18">
        <f t="shared" ca="1" si="2739"/>
        <v>0</v>
      </c>
      <c r="EA1128" s="18">
        <f t="shared" ca="1" si="2739"/>
        <v>0</v>
      </c>
      <c r="EB1128" s="18">
        <f t="shared" ca="1" si="2739"/>
        <v>0</v>
      </c>
      <c r="EC1128" s="18">
        <f t="shared" ca="1" si="2739"/>
        <v>0</v>
      </c>
      <c r="ED1128" s="18">
        <f t="shared" ca="1" si="2739"/>
        <v>0</v>
      </c>
      <c r="EE1128" s="18">
        <f t="shared" ca="1" si="2739"/>
        <v>0</v>
      </c>
      <c r="EF1128" s="18">
        <f t="shared" ca="1" si="2739"/>
        <v>0</v>
      </c>
      <c r="EG1128" s="18">
        <f t="shared" ca="1" si="2739"/>
        <v>0</v>
      </c>
      <c r="EH1128" s="18">
        <f t="shared" ca="1" si="2739"/>
        <v>0</v>
      </c>
      <c r="EI1128" s="18">
        <f t="shared" ref="EI1128:FR1128" ca="1" si="2740">EI1122</f>
        <v>0</v>
      </c>
      <c r="EJ1128" s="18">
        <f t="shared" ca="1" si="2740"/>
        <v>0</v>
      </c>
      <c r="EK1128" s="18">
        <f t="shared" ca="1" si="2740"/>
        <v>0</v>
      </c>
      <c r="EL1128" s="18">
        <f t="shared" ca="1" si="2740"/>
        <v>0</v>
      </c>
      <c r="EM1128" s="18">
        <f t="shared" ca="1" si="2740"/>
        <v>0</v>
      </c>
      <c r="EN1128" s="18">
        <f t="shared" ca="1" si="2740"/>
        <v>0</v>
      </c>
      <c r="EO1128" s="18">
        <f t="shared" ca="1" si="2740"/>
        <v>0</v>
      </c>
      <c r="EP1128" s="18">
        <f t="shared" ca="1" si="2740"/>
        <v>0</v>
      </c>
      <c r="EQ1128" s="18">
        <f t="shared" ca="1" si="2740"/>
        <v>0</v>
      </c>
      <c r="ER1128" s="18">
        <f t="shared" ca="1" si="2740"/>
        <v>0</v>
      </c>
      <c r="ES1128" s="18">
        <f t="shared" ca="1" si="2740"/>
        <v>0</v>
      </c>
      <c r="ET1128" s="18">
        <f t="shared" ca="1" si="2740"/>
        <v>0</v>
      </c>
      <c r="EU1128" s="18">
        <f t="shared" ca="1" si="2740"/>
        <v>0</v>
      </c>
      <c r="EV1128" s="18">
        <f t="shared" ca="1" si="2740"/>
        <v>0</v>
      </c>
      <c r="EW1128" s="18">
        <f t="shared" ca="1" si="2740"/>
        <v>0</v>
      </c>
      <c r="EX1128" s="18">
        <f t="shared" ca="1" si="2740"/>
        <v>0</v>
      </c>
      <c r="EY1128" s="18">
        <f t="shared" ca="1" si="2740"/>
        <v>0</v>
      </c>
      <c r="EZ1128" s="18">
        <f t="shared" ca="1" si="2740"/>
        <v>0</v>
      </c>
      <c r="FA1128" s="18">
        <f t="shared" ca="1" si="2740"/>
        <v>0</v>
      </c>
      <c r="FB1128" s="18">
        <f t="shared" ca="1" si="2740"/>
        <v>0</v>
      </c>
      <c r="FC1128" s="18">
        <f t="shared" ca="1" si="2740"/>
        <v>0</v>
      </c>
      <c r="FD1128" s="18">
        <f t="shared" ca="1" si="2740"/>
        <v>0</v>
      </c>
      <c r="FE1128" s="18">
        <f t="shared" ca="1" si="2740"/>
        <v>0</v>
      </c>
      <c r="FF1128" s="18">
        <f t="shared" ca="1" si="2740"/>
        <v>0</v>
      </c>
      <c r="FG1128" s="18">
        <f t="shared" ca="1" si="2740"/>
        <v>0</v>
      </c>
      <c r="FH1128" s="18">
        <f t="shared" ca="1" si="2740"/>
        <v>0</v>
      </c>
      <c r="FI1128" s="18">
        <f t="shared" ca="1" si="2740"/>
        <v>0</v>
      </c>
      <c r="FJ1128" s="18">
        <f t="shared" ca="1" si="2740"/>
        <v>0</v>
      </c>
      <c r="FK1128" s="18">
        <f t="shared" ca="1" si="2740"/>
        <v>0</v>
      </c>
      <c r="FL1128" s="18">
        <f t="shared" ca="1" si="2740"/>
        <v>0</v>
      </c>
      <c r="FM1128" s="18">
        <f t="shared" ca="1" si="2740"/>
        <v>0</v>
      </c>
      <c r="FN1128" s="18">
        <f t="shared" ca="1" si="2740"/>
        <v>0</v>
      </c>
      <c r="FO1128" s="18">
        <f t="shared" ca="1" si="2740"/>
        <v>0</v>
      </c>
      <c r="FP1128" s="18">
        <f t="shared" ca="1" si="2740"/>
        <v>0</v>
      </c>
      <c r="FQ1128" s="18">
        <f t="shared" ca="1" si="2740"/>
        <v>0</v>
      </c>
      <c r="FR1128" s="18">
        <f t="shared" ca="1" si="2740"/>
        <v>0</v>
      </c>
    </row>
    <row r="1129" spans="2:174">
      <c r="C1129" s="97" t="s">
        <v>575</v>
      </c>
      <c r="D1129" s="213" t="s">
        <v>974</v>
      </c>
      <c r="I1129" s="168">
        <f ca="1">SUM(J1129:FR1129)</f>
        <v>589878.52674667526</v>
      </c>
      <c r="J1129" s="98">
        <f t="shared" ref="J1129:BU1129" si="2741">SUM(J1125:J1128)</f>
        <v>0</v>
      </c>
      <c r="K1129" s="98">
        <f t="shared" ca="1" si="2741"/>
        <v>0</v>
      </c>
      <c r="L1129" s="98">
        <f t="shared" ca="1" si="2741"/>
        <v>0</v>
      </c>
      <c r="M1129" s="98">
        <f t="shared" ca="1" si="2741"/>
        <v>0</v>
      </c>
      <c r="N1129" s="98">
        <f t="shared" ca="1" si="2741"/>
        <v>0</v>
      </c>
      <c r="O1129" s="98">
        <f t="shared" ca="1" si="2741"/>
        <v>0</v>
      </c>
      <c r="P1129" s="98">
        <f t="shared" ca="1" si="2741"/>
        <v>0</v>
      </c>
      <c r="Q1129" s="98">
        <f t="shared" ca="1" si="2741"/>
        <v>0</v>
      </c>
      <c r="R1129" s="98">
        <f t="shared" ca="1" si="2741"/>
        <v>0</v>
      </c>
      <c r="S1129" s="98">
        <f t="shared" ca="1" si="2741"/>
        <v>0</v>
      </c>
      <c r="T1129" s="98">
        <f t="shared" ca="1" si="2741"/>
        <v>0</v>
      </c>
      <c r="U1129" s="98">
        <f t="shared" ca="1" si="2741"/>
        <v>0</v>
      </c>
      <c r="V1129" s="98">
        <f t="shared" ca="1" si="2741"/>
        <v>0</v>
      </c>
      <c r="W1129" s="98">
        <f t="shared" ca="1" si="2741"/>
        <v>0</v>
      </c>
      <c r="X1129" s="98">
        <f t="shared" ca="1" si="2741"/>
        <v>0</v>
      </c>
      <c r="Y1129" s="98">
        <f t="shared" ca="1" si="2741"/>
        <v>0</v>
      </c>
      <c r="Z1129" s="98">
        <f t="shared" ca="1" si="2741"/>
        <v>0</v>
      </c>
      <c r="AA1129" s="98">
        <f t="shared" ca="1" si="2741"/>
        <v>0</v>
      </c>
      <c r="AB1129" s="98">
        <f t="shared" ca="1" si="2741"/>
        <v>0</v>
      </c>
      <c r="AC1129" s="98">
        <f t="shared" ca="1" si="2741"/>
        <v>0</v>
      </c>
      <c r="AD1129" s="98">
        <f t="shared" ca="1" si="2741"/>
        <v>0</v>
      </c>
      <c r="AE1129" s="98">
        <f t="shared" ca="1" si="2741"/>
        <v>0</v>
      </c>
      <c r="AF1129" s="98">
        <f t="shared" ca="1" si="2741"/>
        <v>0</v>
      </c>
      <c r="AG1129" s="98">
        <f t="shared" ca="1" si="2741"/>
        <v>12355.649747348971</v>
      </c>
      <c r="AH1129" s="98">
        <f t="shared" ca="1" si="2741"/>
        <v>11397.408904044674</v>
      </c>
      <c r="AI1129" s="98">
        <f t="shared" ca="1" si="2741"/>
        <v>7085.2466315632782</v>
      </c>
      <c r="AJ1129" s="98">
        <f t="shared" ca="1" si="2741"/>
        <v>5486.9076977389077</v>
      </c>
      <c r="AK1129" s="98">
        <f t="shared" ca="1" si="2741"/>
        <v>12587.554770480947</v>
      </c>
      <c r="AL1129" s="98">
        <f t="shared" ca="1" si="2741"/>
        <v>11737.70835216623</v>
      </c>
      <c r="AM1129" s="98">
        <f t="shared" ca="1" si="2741"/>
        <v>7319.9567144120856</v>
      </c>
      <c r="AN1129" s="98">
        <f t="shared" ca="1" si="2741"/>
        <v>5440.026359588298</v>
      </c>
      <c r="AO1129" s="98">
        <f t="shared" ca="1" si="2741"/>
        <v>12547.659144063058</v>
      </c>
      <c r="AP1129" s="98">
        <f t="shared" ca="1" si="2741"/>
        <v>11740.421704212271</v>
      </c>
      <c r="AQ1129" s="98">
        <f t="shared" ca="1" si="2741"/>
        <v>7274.6263178603049</v>
      </c>
      <c r="AR1129" s="98">
        <f t="shared" ca="1" si="2741"/>
        <v>5394.2770718193742</v>
      </c>
      <c r="AS1129" s="98">
        <f t="shared" ca="1" si="2741"/>
        <v>12508.066886241406</v>
      </c>
      <c r="AT1129" s="98">
        <f t="shared" ca="1" si="2741"/>
        <v>11542.597665932912</v>
      </c>
      <c r="AU1129" s="98">
        <f t="shared" ca="1" si="2741"/>
        <v>7077.5919564228325</v>
      </c>
      <c r="AV1129" s="98">
        <f t="shared" ca="1" si="2741"/>
        <v>5232.040261644911</v>
      </c>
      <c r="AW1129" s="98">
        <f t="shared" ca="1" si="2741"/>
        <v>12367.367420639275</v>
      </c>
      <c r="AX1129" s="98">
        <f t="shared" ca="1" si="2741"/>
        <v>11493.226444304419</v>
      </c>
      <c r="AY1129" s="98">
        <f t="shared" ca="1" si="2741"/>
        <v>7059.1688746875516</v>
      </c>
      <c r="AZ1129" s="98">
        <f t="shared" ca="1" si="2741"/>
        <v>5176.7218725950415</v>
      </c>
      <c r="BA1129" s="98">
        <f t="shared" ca="1" si="2741"/>
        <v>12319.431777688511</v>
      </c>
      <c r="BB1129" s="98">
        <f t="shared" ca="1" si="2741"/>
        <v>11441.826776702093</v>
      </c>
      <c r="BC1129" s="98">
        <f t="shared" ca="1" si="2741"/>
        <v>7007.8484778946022</v>
      </c>
      <c r="BD1129" s="98">
        <f t="shared" ca="1" si="2741"/>
        <v>5124.9229919647551</v>
      </c>
      <c r="BE1129" s="98">
        <f t="shared" ca="1" si="2741"/>
        <v>12274.527752043552</v>
      </c>
      <c r="BF1129" s="98">
        <f t="shared" ca="1" si="2741"/>
        <v>11377.842711314097</v>
      </c>
      <c r="BG1129" s="98">
        <f t="shared" ca="1" si="2741"/>
        <v>6955.2740095860754</v>
      </c>
      <c r="BH1129" s="98">
        <f t="shared" ca="1" si="2741"/>
        <v>5073.7274540441949</v>
      </c>
      <c r="BI1129" s="98">
        <f t="shared" ca="1" si="2741"/>
        <v>12230.007852349194</v>
      </c>
      <c r="BJ1129" s="98">
        <f t="shared" ca="1" si="2741"/>
        <v>11259.092182542896</v>
      </c>
      <c r="BK1129" s="98">
        <f t="shared" ca="1" si="2741"/>
        <v>6908.3949386663971</v>
      </c>
      <c r="BL1129" s="98">
        <f t="shared" ca="1" si="2741"/>
        <v>5024.6317327791512</v>
      </c>
      <c r="BM1129" s="98">
        <f t="shared" ca="1" si="2741"/>
        <v>12187.511849771236</v>
      </c>
      <c r="BN1129" s="98">
        <f t="shared" ca="1" si="2741"/>
        <v>12972.011408563338</v>
      </c>
      <c r="BO1129" s="98">
        <f t="shared" ca="1" si="2741"/>
        <v>8301.1668817744576</v>
      </c>
      <c r="BP1129" s="98">
        <f t="shared" ca="1" si="2741"/>
        <v>6081.8339458651799</v>
      </c>
      <c r="BQ1129" s="98">
        <f t="shared" ca="1" si="2741"/>
        <v>13804.844888563457</v>
      </c>
      <c r="BR1129" s="98">
        <f t="shared" ca="1" si="2741"/>
        <v>14304.51985256242</v>
      </c>
      <c r="BS1129" s="98">
        <f t="shared" ca="1" si="2741"/>
        <v>8540.2475721351002</v>
      </c>
      <c r="BT1129" s="98">
        <f t="shared" ca="1" si="2741"/>
        <v>6260.9546170555959</v>
      </c>
      <c r="BU1129" s="98">
        <f t="shared" ca="1" si="2741"/>
        <v>14079.64140269788</v>
      </c>
      <c r="BV1129" s="98">
        <f t="shared" ref="BV1129:EG1129" ca="1" si="2742">SUM(BV1125:BV1128)</f>
        <v>14852.099908849719</v>
      </c>
      <c r="BW1129" s="98">
        <f t="shared" ca="1" si="2742"/>
        <v>8792.073426888699</v>
      </c>
      <c r="BX1129" s="98">
        <f t="shared" ca="1" si="2742"/>
        <v>6449.2530973107823</v>
      </c>
      <c r="BY1129" s="98">
        <f t="shared" ca="1" si="2742"/>
        <v>14358.11263313694</v>
      </c>
      <c r="BZ1129" s="98">
        <f t="shared" ca="1" si="2742"/>
        <v>15392.250316545786</v>
      </c>
      <c r="CA1129" s="98">
        <f t="shared" ca="1" si="2742"/>
        <v>9033.1430571585261</v>
      </c>
      <c r="CB1129" s="98">
        <f t="shared" ca="1" si="2742"/>
        <v>6649.005130100395</v>
      </c>
      <c r="CC1129" s="98">
        <f t="shared" ca="1" si="2742"/>
        <v>14644.354082985812</v>
      </c>
      <c r="CD1129" s="98">
        <f t="shared" ca="1" si="2742"/>
        <v>15551.460681817951</v>
      </c>
      <c r="CE1129" s="98">
        <f t="shared" ca="1" si="2742"/>
        <v>9243.3243556799334</v>
      </c>
      <c r="CF1129" s="98">
        <f t="shared" ca="1" si="2742"/>
        <v>6842.3666359733197</v>
      </c>
      <c r="CG1129" s="98">
        <f t="shared" ca="1" si="2742"/>
        <v>13654.660996435385</v>
      </c>
      <c r="CH1129" s="98">
        <f t="shared" ca="1" si="2742"/>
        <v>5169.0645756894601</v>
      </c>
      <c r="CI1129" s="98">
        <f t="shared" ca="1" si="2742"/>
        <v>2894.3866331654858</v>
      </c>
      <c r="CJ1129" s="98">
        <f t="shared" ca="1" si="2742"/>
        <v>2102.2791655319861</v>
      </c>
      <c r="CK1129" s="98">
        <f t="shared" ca="1" si="2742"/>
        <v>5142.4007554340478</v>
      </c>
      <c r="CL1129" s="98">
        <f t="shared" ca="1" si="2742"/>
        <v>4843.9690732434801</v>
      </c>
      <c r="CM1129" s="98">
        <f t="shared" ca="1" si="2742"/>
        <v>3003.5966512360278</v>
      </c>
      <c r="CN1129" s="98">
        <f t="shared" ca="1" si="2742"/>
        <v>2149.218227170004</v>
      </c>
      <c r="CO1129" s="98">
        <f t="shared" ca="1" si="2742"/>
        <v>5267.8391825735171</v>
      </c>
      <c r="CP1129" s="98">
        <f t="shared" ca="1" si="2742"/>
        <v>4867.0836527829206</v>
      </c>
      <c r="CQ1129" s="98">
        <f t="shared" ca="1" si="2742"/>
        <v>3006.5579812951223</v>
      </c>
      <c r="CR1129" s="98">
        <f t="shared" ca="1" si="2742"/>
        <v>2183.3513090106858</v>
      </c>
      <c r="CS1129" s="98">
        <f t="shared" ca="1" si="2742"/>
        <v>5368.8735546893504</v>
      </c>
      <c r="CT1129" s="98">
        <f t="shared" ca="1" si="2742"/>
        <v>5175.9663128505872</v>
      </c>
      <c r="CU1129" s="98">
        <f t="shared" ca="1" si="2742"/>
        <v>3210.5577932403335</v>
      </c>
      <c r="CV1129" s="98">
        <f t="shared" ca="1" si="2742"/>
        <v>2331.2237001853177</v>
      </c>
      <c r="CW1129" s="98">
        <f t="shared" ca="1" si="2742"/>
        <v>5698.2125723049521</v>
      </c>
      <c r="CX1129" s="98">
        <f t="shared" ca="1" si="2742"/>
        <v>5135.1658612126594</v>
      </c>
      <c r="CY1129" s="98">
        <f t="shared" ca="1" si="2742"/>
        <v>512.18954784501693</v>
      </c>
      <c r="CZ1129" s="98">
        <f t="shared" ca="1" si="2742"/>
        <v>0</v>
      </c>
      <c r="DA1129" s="98">
        <f t="shared" ca="1" si="2742"/>
        <v>0</v>
      </c>
      <c r="DB1129" s="98">
        <f t="shared" ca="1" si="2742"/>
        <v>0</v>
      </c>
      <c r="DC1129" s="98">
        <f t="shared" ca="1" si="2742"/>
        <v>0</v>
      </c>
      <c r="DD1129" s="98">
        <f t="shared" ca="1" si="2742"/>
        <v>0</v>
      </c>
      <c r="DE1129" s="98">
        <f t="shared" ca="1" si="2742"/>
        <v>0</v>
      </c>
      <c r="DF1129" s="98">
        <f t="shared" ca="1" si="2742"/>
        <v>0</v>
      </c>
      <c r="DG1129" s="98">
        <f t="shared" ca="1" si="2742"/>
        <v>0</v>
      </c>
      <c r="DH1129" s="98">
        <f t="shared" ca="1" si="2742"/>
        <v>0</v>
      </c>
      <c r="DI1129" s="98">
        <f t="shared" ca="1" si="2742"/>
        <v>0</v>
      </c>
      <c r="DJ1129" s="98">
        <f t="shared" ca="1" si="2742"/>
        <v>0</v>
      </c>
      <c r="DK1129" s="98">
        <f t="shared" ca="1" si="2742"/>
        <v>0</v>
      </c>
      <c r="DL1129" s="98">
        <f t="shared" ca="1" si="2742"/>
        <v>0</v>
      </c>
      <c r="DM1129" s="98">
        <f t="shared" ca="1" si="2742"/>
        <v>0</v>
      </c>
      <c r="DN1129" s="98">
        <f t="shared" ca="1" si="2742"/>
        <v>0</v>
      </c>
      <c r="DO1129" s="98">
        <f t="shared" ca="1" si="2742"/>
        <v>0</v>
      </c>
      <c r="DP1129" s="98">
        <f t="shared" ca="1" si="2742"/>
        <v>0</v>
      </c>
      <c r="DQ1129" s="98">
        <f t="shared" ca="1" si="2742"/>
        <v>0</v>
      </c>
      <c r="DR1129" s="98">
        <f t="shared" ca="1" si="2742"/>
        <v>0</v>
      </c>
      <c r="DS1129" s="98">
        <f t="shared" ca="1" si="2742"/>
        <v>0</v>
      </c>
      <c r="DT1129" s="98">
        <f t="shared" ca="1" si="2742"/>
        <v>0</v>
      </c>
      <c r="DU1129" s="98">
        <f t="shared" ca="1" si="2742"/>
        <v>0</v>
      </c>
      <c r="DV1129" s="98">
        <f t="shared" ca="1" si="2742"/>
        <v>0</v>
      </c>
      <c r="DW1129" s="98">
        <f t="shared" ca="1" si="2742"/>
        <v>0</v>
      </c>
      <c r="DX1129" s="98">
        <f t="shared" ca="1" si="2742"/>
        <v>0</v>
      </c>
      <c r="DY1129" s="98">
        <f t="shared" ca="1" si="2742"/>
        <v>0</v>
      </c>
      <c r="DZ1129" s="98">
        <f t="shared" ca="1" si="2742"/>
        <v>0</v>
      </c>
      <c r="EA1129" s="98">
        <f t="shared" ca="1" si="2742"/>
        <v>0</v>
      </c>
      <c r="EB1129" s="98">
        <f t="shared" ca="1" si="2742"/>
        <v>0</v>
      </c>
      <c r="EC1129" s="98">
        <f t="shared" ca="1" si="2742"/>
        <v>0</v>
      </c>
      <c r="ED1129" s="98">
        <f t="shared" ca="1" si="2742"/>
        <v>0</v>
      </c>
      <c r="EE1129" s="98">
        <f t="shared" ca="1" si="2742"/>
        <v>0</v>
      </c>
      <c r="EF1129" s="98">
        <f t="shared" ca="1" si="2742"/>
        <v>0</v>
      </c>
      <c r="EG1129" s="98">
        <f t="shared" ca="1" si="2742"/>
        <v>0</v>
      </c>
      <c r="EH1129" s="98">
        <f t="shared" ref="EH1129:FR1129" ca="1" si="2743">SUM(EH1125:EH1128)</f>
        <v>0</v>
      </c>
      <c r="EI1129" s="98">
        <f t="shared" ca="1" si="2743"/>
        <v>0</v>
      </c>
      <c r="EJ1129" s="98">
        <f t="shared" ca="1" si="2743"/>
        <v>0</v>
      </c>
      <c r="EK1129" s="98">
        <f t="shared" ca="1" si="2743"/>
        <v>0</v>
      </c>
      <c r="EL1129" s="98">
        <f t="shared" ca="1" si="2743"/>
        <v>0</v>
      </c>
      <c r="EM1129" s="98">
        <f t="shared" ca="1" si="2743"/>
        <v>0</v>
      </c>
      <c r="EN1129" s="98">
        <f t="shared" ca="1" si="2743"/>
        <v>0</v>
      </c>
      <c r="EO1129" s="98">
        <f t="shared" ca="1" si="2743"/>
        <v>0</v>
      </c>
      <c r="EP1129" s="98">
        <f t="shared" ca="1" si="2743"/>
        <v>0</v>
      </c>
      <c r="EQ1129" s="98">
        <f t="shared" ca="1" si="2743"/>
        <v>0</v>
      </c>
      <c r="ER1129" s="98">
        <f t="shared" ca="1" si="2743"/>
        <v>0</v>
      </c>
      <c r="ES1129" s="98">
        <f t="shared" ca="1" si="2743"/>
        <v>0</v>
      </c>
      <c r="ET1129" s="98">
        <f t="shared" ca="1" si="2743"/>
        <v>0</v>
      </c>
      <c r="EU1129" s="98">
        <f t="shared" ca="1" si="2743"/>
        <v>0</v>
      </c>
      <c r="EV1129" s="98">
        <f t="shared" ca="1" si="2743"/>
        <v>0</v>
      </c>
      <c r="EW1129" s="98">
        <f t="shared" ca="1" si="2743"/>
        <v>0</v>
      </c>
      <c r="EX1129" s="98">
        <f t="shared" ca="1" si="2743"/>
        <v>0</v>
      </c>
      <c r="EY1129" s="98">
        <f t="shared" ca="1" si="2743"/>
        <v>0</v>
      </c>
      <c r="EZ1129" s="98">
        <f t="shared" ca="1" si="2743"/>
        <v>0</v>
      </c>
      <c r="FA1129" s="98">
        <f t="shared" ca="1" si="2743"/>
        <v>0</v>
      </c>
      <c r="FB1129" s="98">
        <f t="shared" ca="1" si="2743"/>
        <v>0</v>
      </c>
      <c r="FC1129" s="98">
        <f t="shared" ca="1" si="2743"/>
        <v>0</v>
      </c>
      <c r="FD1129" s="98">
        <f t="shared" ca="1" si="2743"/>
        <v>0</v>
      </c>
      <c r="FE1129" s="98">
        <f t="shared" ca="1" si="2743"/>
        <v>0</v>
      </c>
      <c r="FF1129" s="98">
        <f t="shared" ca="1" si="2743"/>
        <v>0</v>
      </c>
      <c r="FG1129" s="98">
        <f t="shared" ca="1" si="2743"/>
        <v>0</v>
      </c>
      <c r="FH1129" s="98">
        <f t="shared" ca="1" si="2743"/>
        <v>0</v>
      </c>
      <c r="FI1129" s="98">
        <f t="shared" ca="1" si="2743"/>
        <v>0</v>
      </c>
      <c r="FJ1129" s="98">
        <f t="shared" ca="1" si="2743"/>
        <v>0</v>
      </c>
      <c r="FK1129" s="98">
        <f t="shared" ca="1" si="2743"/>
        <v>0</v>
      </c>
      <c r="FL1129" s="98">
        <f t="shared" ca="1" si="2743"/>
        <v>0</v>
      </c>
      <c r="FM1129" s="98">
        <f t="shared" ca="1" si="2743"/>
        <v>0</v>
      </c>
      <c r="FN1129" s="98">
        <f t="shared" ca="1" si="2743"/>
        <v>0</v>
      </c>
      <c r="FO1129" s="98">
        <f t="shared" ca="1" si="2743"/>
        <v>0</v>
      </c>
      <c r="FP1129" s="98">
        <f t="shared" ca="1" si="2743"/>
        <v>0</v>
      </c>
      <c r="FQ1129" s="98">
        <f t="shared" ca="1" si="2743"/>
        <v>0</v>
      </c>
      <c r="FR1129" s="98">
        <f t="shared" ca="1" si="2743"/>
        <v>0</v>
      </c>
    </row>
    <row r="1130" spans="2:174">
      <c r="D1130" s="8"/>
    </row>
    <row r="1131" spans="2:174">
      <c r="C1131" t="s">
        <v>576</v>
      </c>
      <c r="D1131" s="8" t="s">
        <v>974</v>
      </c>
      <c r="I1131" s="168">
        <f>SUM(J1131:FR1131)</f>
        <v>830306.04219844169</v>
      </c>
      <c r="J1131" s="18">
        <f t="shared" ref="J1131:AO1131" si="2744" xml:space="preserve"> J1024 * J1028</f>
        <v>0</v>
      </c>
      <c r="K1131" s="18">
        <f t="shared" si="2744"/>
        <v>0</v>
      </c>
      <c r="L1131" s="18">
        <f t="shared" si="2744"/>
        <v>0</v>
      </c>
      <c r="M1131" s="18">
        <f t="shared" si="2744"/>
        <v>0</v>
      </c>
      <c r="N1131" s="18">
        <f t="shared" si="2744"/>
        <v>0</v>
      </c>
      <c r="O1131" s="18">
        <f t="shared" si="2744"/>
        <v>0</v>
      </c>
      <c r="P1131" s="18">
        <f t="shared" si="2744"/>
        <v>0</v>
      </c>
      <c r="Q1131" s="18">
        <f t="shared" si="2744"/>
        <v>0</v>
      </c>
      <c r="R1131" s="18">
        <f t="shared" si="2744"/>
        <v>0</v>
      </c>
      <c r="S1131" s="18">
        <f t="shared" si="2744"/>
        <v>0</v>
      </c>
      <c r="T1131" s="18">
        <f t="shared" si="2744"/>
        <v>0</v>
      </c>
      <c r="U1131" s="18">
        <f t="shared" si="2744"/>
        <v>0</v>
      </c>
      <c r="V1131" s="18">
        <f t="shared" si="2744"/>
        <v>0</v>
      </c>
      <c r="W1131" s="18">
        <f t="shared" si="2744"/>
        <v>0</v>
      </c>
      <c r="X1131" s="18">
        <f t="shared" si="2744"/>
        <v>0</v>
      </c>
      <c r="Y1131" s="18">
        <f t="shared" si="2744"/>
        <v>0</v>
      </c>
      <c r="Z1131" s="18">
        <f t="shared" si="2744"/>
        <v>0</v>
      </c>
      <c r="AA1131" s="18">
        <f t="shared" si="2744"/>
        <v>0</v>
      </c>
      <c r="AB1131" s="18">
        <f t="shared" si="2744"/>
        <v>0</v>
      </c>
      <c r="AC1131" s="18">
        <f t="shared" si="2744"/>
        <v>0</v>
      </c>
      <c r="AD1131" s="18">
        <f t="shared" si="2744"/>
        <v>0</v>
      </c>
      <c r="AE1131" s="18">
        <f t="shared" si="2744"/>
        <v>0</v>
      </c>
      <c r="AF1131" s="18">
        <f t="shared" si="2744"/>
        <v>6525.667503307187</v>
      </c>
      <c r="AG1131" s="18">
        <f t="shared" si="2744"/>
        <v>14826.791520281235</v>
      </c>
      <c r="AH1131" s="18">
        <f t="shared" si="2744"/>
        <v>13676.838996560838</v>
      </c>
      <c r="AI1131" s="18">
        <f t="shared" si="2744"/>
        <v>8502.2728657569514</v>
      </c>
      <c r="AJ1131" s="18">
        <f t="shared" si="2744"/>
        <v>6584.2711260033066</v>
      </c>
      <c r="AK1131" s="18">
        <f t="shared" si="2744"/>
        <v>15105.091176973066</v>
      </c>
      <c r="AL1131" s="18">
        <f t="shared" si="2744"/>
        <v>14085.297853616743</v>
      </c>
      <c r="AM1131" s="18">
        <f t="shared" si="2744"/>
        <v>8783.9981162017648</v>
      </c>
      <c r="AN1131" s="18">
        <f t="shared" si="2744"/>
        <v>6528.0687865158616</v>
      </c>
      <c r="AO1131" s="18">
        <f t="shared" si="2744"/>
        <v>15057.231175148903</v>
      </c>
      <c r="AP1131" s="18">
        <f t="shared" ref="AP1131:BU1131" si="2745" xml:space="preserve"> AP1024 * AP1028</f>
        <v>14088.498319354338</v>
      </c>
      <c r="AQ1131" s="18">
        <f t="shared" si="2745"/>
        <v>8729.5754844128842</v>
      </c>
      <c r="AR1131" s="18">
        <f t="shared" si="2745"/>
        <v>6473.188995067384</v>
      </c>
      <c r="AS1131" s="18">
        <f t="shared" si="2745"/>
        <v>15009.651383700426</v>
      </c>
      <c r="AT1131" s="18">
        <f t="shared" si="2745"/>
        <v>13851.154423417282</v>
      </c>
      <c r="AU1131" s="18">
        <f t="shared" si="2745"/>
        <v>8493.06898707445</v>
      </c>
      <c r="AV1131" s="18">
        <f t="shared" si="2745"/>
        <v>6278.481578343697</v>
      </c>
      <c r="AW1131" s="18">
        <f t="shared" si="2745"/>
        <v>14840.833966976739</v>
      </c>
      <c r="AX1131" s="18">
        <f t="shared" si="2745"/>
        <v>13791.906191483113</v>
      </c>
      <c r="AY1131" s="18">
        <f t="shared" si="2745"/>
        <v>8471.0135956095946</v>
      </c>
      <c r="AZ1131" s="18">
        <f t="shared" si="2745"/>
        <v>6212.0773453320253</v>
      </c>
      <c r="BA1131" s="18">
        <f t="shared" si="2745"/>
        <v>14783.269733965068</v>
      </c>
      <c r="BB1131" s="18">
        <f t="shared" si="2745"/>
        <v>13730.231234553818</v>
      </c>
      <c r="BC1131" s="18">
        <f t="shared" si="2745"/>
        <v>8409.3923198470929</v>
      </c>
      <c r="BD1131" s="18">
        <f t="shared" si="2745"/>
        <v>6149.929750736319</v>
      </c>
      <c r="BE1131" s="18">
        <f t="shared" si="2745"/>
        <v>14729.382139369362</v>
      </c>
      <c r="BF1131" s="18">
        <f t="shared" si="2745"/>
        <v>13653.42109361515</v>
      </c>
      <c r="BG1131" s="18">
        <f t="shared" si="2745"/>
        <v>8346.3537547420547</v>
      </c>
      <c r="BH1131" s="18">
        <f t="shared" si="2745"/>
        <v>6088.42705988135</v>
      </c>
      <c r="BI1131" s="18">
        <f t="shared" si="2745"/>
        <v>14676.059448514394</v>
      </c>
      <c r="BJ1131" s="18">
        <f t="shared" si="2745"/>
        <v>13510.898924828536</v>
      </c>
      <c r="BK1131" s="18">
        <f t="shared" si="2745"/>
        <v>8290.0334884857039</v>
      </c>
      <c r="BL1131" s="18">
        <f t="shared" si="2745"/>
        <v>6029.571447570388</v>
      </c>
      <c r="BM1131" s="18">
        <f t="shared" si="2745"/>
        <v>14625.033836203431</v>
      </c>
      <c r="BN1131" s="18">
        <f t="shared" si="2745"/>
        <v>15566.442702250875</v>
      </c>
      <c r="BO1131" s="18">
        <f t="shared" si="2745"/>
        <v>9961.383873326211</v>
      </c>
      <c r="BP1131" s="18">
        <f t="shared" si="2745"/>
        <v>7298.2490235659398</v>
      </c>
      <c r="BQ1131" s="18">
        <f t="shared" si="2745"/>
        <v>16565.779355644732</v>
      </c>
      <c r="BR1131" s="18">
        <f t="shared" si="2745"/>
        <v>17165.389284326335</v>
      </c>
      <c r="BS1131" s="18">
        <f t="shared" si="2745"/>
        <v>10248.294568154595</v>
      </c>
      <c r="BT1131" s="18">
        <f t="shared" si="2745"/>
        <v>7513.1827566287229</v>
      </c>
      <c r="BU1131" s="18">
        <f t="shared" si="2745"/>
        <v>16895.607496887718</v>
      </c>
      <c r="BV1131" s="18">
        <f t="shared" ref="BV1131:DA1131" si="2746" xml:space="preserve"> BV1024 * BV1028</f>
        <v>17822.472005494004</v>
      </c>
      <c r="BW1131" s="18">
        <f t="shared" si="2746"/>
        <v>10550.470597526324</v>
      </c>
      <c r="BX1131" s="18">
        <f t="shared" si="2746"/>
        <v>7739.0437684083299</v>
      </c>
      <c r="BY1131" s="18">
        <f t="shared" si="2746"/>
        <v>17229.748723033466</v>
      </c>
      <c r="BZ1131" s="18">
        <f t="shared" si="2746"/>
        <v>18470.748098975226</v>
      </c>
      <c r="CA1131" s="18">
        <f t="shared" si="2746"/>
        <v>10839.798864750746</v>
      </c>
      <c r="CB1131" s="18">
        <f t="shared" si="2746"/>
        <v>7978.7847715887001</v>
      </c>
      <c r="CC1131" s="18">
        <f t="shared" si="2746"/>
        <v>17573.184353175719</v>
      </c>
      <c r="CD1131" s="18">
        <f t="shared" si="2746"/>
        <v>18661.821208907524</v>
      </c>
      <c r="CE1131" s="18">
        <f t="shared" si="2746"/>
        <v>11092.017777774307</v>
      </c>
      <c r="CF1131" s="18">
        <f t="shared" si="2746"/>
        <v>8210.8262573688116</v>
      </c>
      <c r="CG1131" s="18">
        <f t="shared" si="2746"/>
        <v>16385.650224076253</v>
      </c>
      <c r="CH1131" s="18">
        <f t="shared" si="2746"/>
        <v>14102.009345623586</v>
      </c>
      <c r="CI1131" s="18">
        <f t="shared" si="2746"/>
        <v>8104.2964833796359</v>
      </c>
      <c r="CJ1131" s="18">
        <f t="shared" si="2746"/>
        <v>5886.2784183111153</v>
      </c>
      <c r="CK1131" s="18">
        <f t="shared" si="2746"/>
        <v>14398.743972275228</v>
      </c>
      <c r="CL1131" s="18">
        <f t="shared" si="2746"/>
        <v>13563.05380591171</v>
      </c>
      <c r="CM1131" s="18">
        <f t="shared" si="2746"/>
        <v>8410.0025561197035</v>
      </c>
      <c r="CN1131" s="18">
        <f t="shared" si="2746"/>
        <v>6017.7159691356865</v>
      </c>
      <c r="CO1131" s="18">
        <f t="shared" si="2746"/>
        <v>14749.967835263153</v>
      </c>
      <c r="CP1131" s="18">
        <f t="shared" si="2746"/>
        <v>13627.819090449098</v>
      </c>
      <c r="CQ1131" s="18">
        <f t="shared" si="2746"/>
        <v>8418.4272140384492</v>
      </c>
      <c r="CR1131" s="18">
        <f t="shared" si="2746"/>
        <v>6113.368764471903</v>
      </c>
      <c r="CS1131" s="18">
        <f t="shared" si="2746"/>
        <v>15032.858092125116</v>
      </c>
      <c r="CT1131" s="18">
        <f t="shared" si="2746"/>
        <v>14492.772697944054</v>
      </c>
      <c r="CU1131" s="18">
        <f t="shared" si="2746"/>
        <v>8989.6518506861703</v>
      </c>
      <c r="CV1131" s="18">
        <f t="shared" si="2746"/>
        <v>6527.4294144384894</v>
      </c>
      <c r="CW1131" s="18">
        <f t="shared" si="2746"/>
        <v>15954.935995915645</v>
      </c>
      <c r="CX1131" s="18">
        <f t="shared" si="2746"/>
        <v>14378.444262316361</v>
      </c>
      <c r="CY1131" s="18">
        <f t="shared" si="2746"/>
        <v>8832.3870947214782</v>
      </c>
      <c r="CZ1131" s="18">
        <f t="shared" si="2746"/>
        <v>0</v>
      </c>
      <c r="DA1131" s="18">
        <f t="shared" si="2746"/>
        <v>0</v>
      </c>
      <c r="DB1131" s="18">
        <f t="shared" ref="DB1131:EG1131" si="2747" xml:space="preserve"> DB1024 * DB1028</f>
        <v>0</v>
      </c>
      <c r="DC1131" s="18">
        <f t="shared" si="2747"/>
        <v>0</v>
      </c>
      <c r="DD1131" s="18">
        <f t="shared" si="2747"/>
        <v>0</v>
      </c>
      <c r="DE1131" s="18">
        <f t="shared" si="2747"/>
        <v>0</v>
      </c>
      <c r="DF1131" s="18">
        <f t="shared" si="2747"/>
        <v>0</v>
      </c>
      <c r="DG1131" s="18">
        <f t="shared" si="2747"/>
        <v>0</v>
      </c>
      <c r="DH1131" s="18">
        <f t="shared" si="2747"/>
        <v>0</v>
      </c>
      <c r="DI1131" s="18">
        <f t="shared" si="2747"/>
        <v>0</v>
      </c>
      <c r="DJ1131" s="18">
        <f t="shared" si="2747"/>
        <v>0</v>
      </c>
      <c r="DK1131" s="18">
        <f t="shared" si="2747"/>
        <v>0</v>
      </c>
      <c r="DL1131" s="18">
        <f t="shared" si="2747"/>
        <v>0</v>
      </c>
      <c r="DM1131" s="18">
        <f t="shared" si="2747"/>
        <v>0</v>
      </c>
      <c r="DN1131" s="18">
        <f t="shared" si="2747"/>
        <v>0</v>
      </c>
      <c r="DO1131" s="18">
        <f t="shared" si="2747"/>
        <v>0</v>
      </c>
      <c r="DP1131" s="18">
        <f t="shared" si="2747"/>
        <v>0</v>
      </c>
      <c r="DQ1131" s="18">
        <f t="shared" si="2747"/>
        <v>0</v>
      </c>
      <c r="DR1131" s="18">
        <f t="shared" si="2747"/>
        <v>0</v>
      </c>
      <c r="DS1131" s="18">
        <f t="shared" si="2747"/>
        <v>0</v>
      </c>
      <c r="DT1131" s="18">
        <f t="shared" si="2747"/>
        <v>0</v>
      </c>
      <c r="DU1131" s="18">
        <f t="shared" si="2747"/>
        <v>0</v>
      </c>
      <c r="DV1131" s="18">
        <f t="shared" si="2747"/>
        <v>0</v>
      </c>
      <c r="DW1131" s="18">
        <f t="shared" si="2747"/>
        <v>0</v>
      </c>
      <c r="DX1131" s="18">
        <f t="shared" si="2747"/>
        <v>0</v>
      </c>
      <c r="DY1131" s="18">
        <f t="shared" si="2747"/>
        <v>0</v>
      </c>
      <c r="DZ1131" s="18">
        <f t="shared" si="2747"/>
        <v>0</v>
      </c>
      <c r="EA1131" s="18">
        <f t="shared" si="2747"/>
        <v>0</v>
      </c>
      <c r="EB1131" s="18">
        <f t="shared" si="2747"/>
        <v>0</v>
      </c>
      <c r="EC1131" s="18">
        <f t="shared" si="2747"/>
        <v>0</v>
      </c>
      <c r="ED1131" s="18">
        <f t="shared" si="2747"/>
        <v>0</v>
      </c>
      <c r="EE1131" s="18">
        <f t="shared" si="2747"/>
        <v>0</v>
      </c>
      <c r="EF1131" s="18">
        <f t="shared" si="2747"/>
        <v>0</v>
      </c>
      <c r="EG1131" s="18">
        <f t="shared" si="2747"/>
        <v>0</v>
      </c>
      <c r="EH1131" s="18">
        <f t="shared" ref="EH1131:FR1131" si="2748" xml:space="preserve"> EH1024 * EH1028</f>
        <v>0</v>
      </c>
      <c r="EI1131" s="18">
        <f t="shared" si="2748"/>
        <v>0</v>
      </c>
      <c r="EJ1131" s="18">
        <f t="shared" si="2748"/>
        <v>0</v>
      </c>
      <c r="EK1131" s="18">
        <f t="shared" si="2748"/>
        <v>0</v>
      </c>
      <c r="EL1131" s="18">
        <f t="shared" si="2748"/>
        <v>0</v>
      </c>
      <c r="EM1131" s="18">
        <f t="shared" si="2748"/>
        <v>0</v>
      </c>
      <c r="EN1131" s="18">
        <f t="shared" si="2748"/>
        <v>0</v>
      </c>
      <c r="EO1131" s="18">
        <f t="shared" si="2748"/>
        <v>0</v>
      </c>
      <c r="EP1131" s="18">
        <f t="shared" si="2748"/>
        <v>0</v>
      </c>
      <c r="EQ1131" s="18">
        <f t="shared" si="2748"/>
        <v>0</v>
      </c>
      <c r="ER1131" s="18">
        <f t="shared" si="2748"/>
        <v>0</v>
      </c>
      <c r="ES1131" s="18">
        <f t="shared" si="2748"/>
        <v>0</v>
      </c>
      <c r="ET1131" s="18">
        <f t="shared" si="2748"/>
        <v>0</v>
      </c>
      <c r="EU1131" s="18">
        <f t="shared" si="2748"/>
        <v>0</v>
      </c>
      <c r="EV1131" s="18">
        <f t="shared" si="2748"/>
        <v>0</v>
      </c>
      <c r="EW1131" s="18">
        <f t="shared" si="2748"/>
        <v>0</v>
      </c>
      <c r="EX1131" s="18">
        <f t="shared" si="2748"/>
        <v>0</v>
      </c>
      <c r="EY1131" s="18">
        <f t="shared" si="2748"/>
        <v>0</v>
      </c>
      <c r="EZ1131" s="18">
        <f t="shared" si="2748"/>
        <v>0</v>
      </c>
      <c r="FA1131" s="18">
        <f t="shared" si="2748"/>
        <v>0</v>
      </c>
      <c r="FB1131" s="18">
        <f t="shared" si="2748"/>
        <v>0</v>
      </c>
      <c r="FC1131" s="18">
        <f t="shared" si="2748"/>
        <v>0</v>
      </c>
      <c r="FD1131" s="18">
        <f t="shared" si="2748"/>
        <v>0</v>
      </c>
      <c r="FE1131" s="18">
        <f t="shared" si="2748"/>
        <v>0</v>
      </c>
      <c r="FF1131" s="18">
        <f t="shared" si="2748"/>
        <v>0</v>
      </c>
      <c r="FG1131" s="18">
        <f t="shared" si="2748"/>
        <v>0</v>
      </c>
      <c r="FH1131" s="18">
        <f t="shared" si="2748"/>
        <v>0</v>
      </c>
      <c r="FI1131" s="18">
        <f t="shared" si="2748"/>
        <v>0</v>
      </c>
      <c r="FJ1131" s="18">
        <f t="shared" si="2748"/>
        <v>0</v>
      </c>
      <c r="FK1131" s="18">
        <f t="shared" si="2748"/>
        <v>0</v>
      </c>
      <c r="FL1131" s="18">
        <f t="shared" si="2748"/>
        <v>0</v>
      </c>
      <c r="FM1131" s="18">
        <f t="shared" si="2748"/>
        <v>0</v>
      </c>
      <c r="FN1131" s="18">
        <f t="shared" si="2748"/>
        <v>0</v>
      </c>
      <c r="FO1131" s="18">
        <f t="shared" si="2748"/>
        <v>0</v>
      </c>
      <c r="FP1131" s="18">
        <f t="shared" si="2748"/>
        <v>0</v>
      </c>
      <c r="FQ1131" s="18">
        <f t="shared" si="2748"/>
        <v>0</v>
      </c>
      <c r="FR1131" s="18">
        <f t="shared" si="2748"/>
        <v>0</v>
      </c>
    </row>
    <row r="1132" spans="2:174">
      <c r="D1132" s="8"/>
      <c r="E1132" s="6" t="s">
        <v>611</v>
      </c>
      <c r="F1132" s="6" t="s">
        <v>612</v>
      </c>
    </row>
    <row r="1133" spans="2:174">
      <c r="C1133" s="97" t="s">
        <v>927</v>
      </c>
      <c r="D1133" s="213" t="s">
        <v>106</v>
      </c>
      <c r="E1133" s="220">
        <f ca="1">_xlfn.MINIFS(J1133:FR1133,J1133:FR1133,"&gt;"&amp;0.01)</f>
        <v>1.1999974852398008</v>
      </c>
      <c r="F1133" s="220">
        <f ca="1">IFERROR(AVERAGEIFS(J1133:FR1133,J1133:FR1133,"&gt;"&amp;0.01),0)</f>
        <v>1.7165225281101961</v>
      </c>
      <c r="J1133" s="219" t="str">
        <f t="shared" ref="J1133:AO1133" ca="1" si="2749">IFERROR(SUMIF($J$7:$FR$7,J$7,$J$1131:$FR$1131) / SUMIF($J$7:$FR$7,J$7,$J$1129:$FR$1129),"")</f>
        <v/>
      </c>
      <c r="K1133" s="219" t="str">
        <f t="shared" ca="1" si="2749"/>
        <v/>
      </c>
      <c r="L1133" s="219" t="str">
        <f t="shared" ca="1" si="2749"/>
        <v/>
      </c>
      <c r="M1133" s="219" t="str">
        <f t="shared" ca="1" si="2749"/>
        <v/>
      </c>
      <c r="N1133" s="219" t="str">
        <f t="shared" ca="1" si="2749"/>
        <v/>
      </c>
      <c r="O1133" s="219" t="str">
        <f t="shared" ca="1" si="2749"/>
        <v/>
      </c>
      <c r="P1133" s="219" t="str">
        <f t="shared" ca="1" si="2749"/>
        <v/>
      </c>
      <c r="Q1133" s="219" t="str">
        <f t="shared" ca="1" si="2749"/>
        <v/>
      </c>
      <c r="R1133" s="219" t="str">
        <f t="shared" ca="1" si="2749"/>
        <v/>
      </c>
      <c r="S1133" s="219" t="str">
        <f t="shared" ca="1" si="2749"/>
        <v/>
      </c>
      <c r="T1133" s="219" t="str">
        <f t="shared" ca="1" si="2749"/>
        <v/>
      </c>
      <c r="U1133" s="219" t="str">
        <f t="shared" ca="1" si="2749"/>
        <v/>
      </c>
      <c r="V1133" s="219" t="str">
        <f t="shared" ca="1" si="2749"/>
        <v/>
      </c>
      <c r="W1133" s="219" t="str">
        <f t="shared" ca="1" si="2749"/>
        <v/>
      </c>
      <c r="X1133" s="219" t="str">
        <f t="shared" ca="1" si="2749"/>
        <v/>
      </c>
      <c r="Y1133" s="219" t="str">
        <f t="shared" ca="1" si="2749"/>
        <v/>
      </c>
      <c r="Z1133" s="219" t="str">
        <f t="shared" ca="1" si="2749"/>
        <v/>
      </c>
      <c r="AA1133" s="219" t="str">
        <f t="shared" ca="1" si="2749"/>
        <v/>
      </c>
      <c r="AB1133" s="219" t="str">
        <f t="shared" ca="1" si="2749"/>
        <v/>
      </c>
      <c r="AC1133" s="219" t="str">
        <f t="shared" ca="1" si="2749"/>
        <v/>
      </c>
      <c r="AD1133" s="219">
        <f t="shared" ca="1" si="2749"/>
        <v>1.7281534731242933</v>
      </c>
      <c r="AE1133" s="219">
        <f t="shared" ca="1" si="2749"/>
        <v>1.7281534731242933</v>
      </c>
      <c r="AF1133" s="219">
        <f t="shared" ca="1" si="2749"/>
        <v>1.7281534731242933</v>
      </c>
      <c r="AG1133" s="219">
        <f t="shared" ca="1" si="2749"/>
        <v>1.7281534731242933</v>
      </c>
      <c r="AH1133" s="219">
        <f t="shared" ca="1" si="2749"/>
        <v>1.1999981552347971</v>
      </c>
      <c r="AI1133" s="219">
        <f t="shared" ca="1" si="2749"/>
        <v>1.1999981552347971</v>
      </c>
      <c r="AJ1133" s="219">
        <f t="shared" ca="1" si="2749"/>
        <v>1.1999981552347971</v>
      </c>
      <c r="AK1133" s="219">
        <f t="shared" ca="1" si="2749"/>
        <v>1.1999981552347971</v>
      </c>
      <c r="AL1133" s="219">
        <f t="shared" ca="1" si="2749"/>
        <v>1.2000047306127481</v>
      </c>
      <c r="AM1133" s="219">
        <f t="shared" ca="1" si="2749"/>
        <v>1.2000047306127481</v>
      </c>
      <c r="AN1133" s="219">
        <f t="shared" ca="1" si="2749"/>
        <v>1.2000047306127481</v>
      </c>
      <c r="AO1133" s="219">
        <f t="shared" ca="1" si="2749"/>
        <v>1.2000047306127481</v>
      </c>
      <c r="AP1133" s="219">
        <f t="shared" ref="AP1133:BU1133" ca="1" si="2750">IFERROR(SUMIF($J$7:$FR$7,AP$7,$J$1131:$FR$1131) / SUMIF($J$7:$FR$7,AP$7,$J$1129:$FR$1129),"")</f>
        <v>1.2000011866053548</v>
      </c>
      <c r="AQ1133" s="219">
        <f t="shared" ca="1" si="2750"/>
        <v>1.2000011866053548</v>
      </c>
      <c r="AR1133" s="219">
        <f t="shared" ca="1" si="2750"/>
        <v>1.2000011866053548</v>
      </c>
      <c r="AS1133" s="219">
        <f t="shared" ca="1" si="2750"/>
        <v>1.2000011866053548</v>
      </c>
      <c r="AT1133" s="219">
        <f t="shared" ca="1" si="2750"/>
        <v>1.2000006126585026</v>
      </c>
      <c r="AU1133" s="219">
        <f t="shared" ca="1" si="2750"/>
        <v>1.2000006126585026</v>
      </c>
      <c r="AV1133" s="219">
        <f t="shared" ca="1" si="2750"/>
        <v>1.2000006126585026</v>
      </c>
      <c r="AW1133" s="219">
        <f t="shared" ca="1" si="2750"/>
        <v>1.2000006126585026</v>
      </c>
      <c r="AX1133" s="219">
        <f t="shared" ca="1" si="2750"/>
        <v>1.2000002247873882</v>
      </c>
      <c r="AY1133" s="219">
        <f t="shared" ca="1" si="2750"/>
        <v>1.2000002247873882</v>
      </c>
      <c r="AZ1133" s="219">
        <f t="shared" ca="1" si="2750"/>
        <v>1.2000002247873882</v>
      </c>
      <c r="BA1133" s="219">
        <f t="shared" ca="1" si="2750"/>
        <v>1.2000002247873882</v>
      </c>
      <c r="BB1133" s="219">
        <f t="shared" ca="1" si="2750"/>
        <v>1.199999560552204</v>
      </c>
      <c r="BC1133" s="219">
        <f t="shared" ca="1" si="2750"/>
        <v>1.199999560552204</v>
      </c>
      <c r="BD1133" s="219">
        <f t="shared" ca="1" si="2750"/>
        <v>1.199999560552204</v>
      </c>
      <c r="BE1133" s="219">
        <f t="shared" ca="1" si="2750"/>
        <v>1.199999560552204</v>
      </c>
      <c r="BF1133" s="219">
        <f t="shared" ca="1" si="2750"/>
        <v>1.2000010922401521</v>
      </c>
      <c r="BG1133" s="219">
        <f t="shared" ca="1" si="2750"/>
        <v>1.2000010922401521</v>
      </c>
      <c r="BH1133" s="219">
        <f t="shared" ca="1" si="2750"/>
        <v>1.2000010922401521</v>
      </c>
      <c r="BI1133" s="219">
        <f t="shared" ca="1" si="2750"/>
        <v>1.2000010922401521</v>
      </c>
      <c r="BJ1133" s="219">
        <f t="shared" ca="1" si="2750"/>
        <v>1.1999994588009211</v>
      </c>
      <c r="BK1133" s="219">
        <f t="shared" ca="1" si="2750"/>
        <v>1.1999994588009211</v>
      </c>
      <c r="BL1133" s="219">
        <f t="shared" ca="1" si="2750"/>
        <v>1.1999994588009211</v>
      </c>
      <c r="BM1133" s="219">
        <f t="shared" ca="1" si="2750"/>
        <v>1.1999994588009211</v>
      </c>
      <c r="BN1133" s="219">
        <f t="shared" ca="1" si="2750"/>
        <v>1.2000006415247739</v>
      </c>
      <c r="BO1133" s="219">
        <f t="shared" ca="1" si="2750"/>
        <v>1.2000006415247739</v>
      </c>
      <c r="BP1133" s="219">
        <f t="shared" ca="1" si="2750"/>
        <v>1.2000006415247739</v>
      </c>
      <c r="BQ1133" s="219">
        <f t="shared" ca="1" si="2750"/>
        <v>1.2000006415247739</v>
      </c>
      <c r="BR1133" s="219">
        <f t="shared" ca="1" si="2750"/>
        <v>1.200000879294584</v>
      </c>
      <c r="BS1133" s="219">
        <f t="shared" ca="1" si="2750"/>
        <v>1.200000879294584</v>
      </c>
      <c r="BT1133" s="219">
        <f t="shared" ca="1" si="2750"/>
        <v>1.200000879294584</v>
      </c>
      <c r="BU1133" s="219">
        <f t="shared" ca="1" si="2750"/>
        <v>1.200000879294584</v>
      </c>
      <c r="BV1133" s="219">
        <f t="shared" ref="BV1133:DA1133" ca="1" si="2751">IFERROR(SUMIF($J$7:$FR$7,BV$7,$J$1131:$FR$1131) / SUMIF($J$7:$FR$7,BV$7,$J$1129:$FR$1129),"")</f>
        <v>1.1999974852398008</v>
      </c>
      <c r="BW1133" s="219">
        <f t="shared" ca="1" si="2751"/>
        <v>1.1999974852398008</v>
      </c>
      <c r="BX1133" s="219">
        <f t="shared" ca="1" si="2751"/>
        <v>1.1999974852398008</v>
      </c>
      <c r="BY1133" s="219">
        <f t="shared" ca="1" si="2751"/>
        <v>1.1999974852398008</v>
      </c>
      <c r="BZ1133" s="219">
        <f t="shared" ca="1" si="2751"/>
        <v>1.2000002840047252</v>
      </c>
      <c r="CA1133" s="219">
        <f t="shared" ca="1" si="2751"/>
        <v>1.2000002840047252</v>
      </c>
      <c r="CB1133" s="219">
        <f t="shared" ca="1" si="2751"/>
        <v>1.2000002840047252</v>
      </c>
      <c r="CC1133" s="219">
        <f t="shared" ca="1" si="2751"/>
        <v>1.2000002840047252</v>
      </c>
      <c r="CD1133" s="219">
        <f t="shared" ca="1" si="2751"/>
        <v>1.2000030969005371</v>
      </c>
      <c r="CE1133" s="219">
        <f t="shared" ca="1" si="2751"/>
        <v>1.2000030969005371</v>
      </c>
      <c r="CF1133" s="219">
        <f t="shared" ca="1" si="2751"/>
        <v>1.2000030969005371</v>
      </c>
      <c r="CG1133" s="219">
        <f t="shared" ca="1" si="2751"/>
        <v>1.2000030969005371</v>
      </c>
      <c r="CH1133" s="219">
        <f t="shared" ca="1" si="2751"/>
        <v>2.7757358399428917</v>
      </c>
      <c r="CI1133" s="219">
        <f t="shared" ca="1" si="2751"/>
        <v>2.7757358399428917</v>
      </c>
      <c r="CJ1133" s="219">
        <f t="shared" ca="1" si="2751"/>
        <v>2.7757358399428917</v>
      </c>
      <c r="CK1133" s="219">
        <f t="shared" ca="1" si="2751"/>
        <v>2.7757358399428917</v>
      </c>
      <c r="CL1133" s="219">
        <f t="shared" ca="1" si="2751"/>
        <v>2.7999865958437082</v>
      </c>
      <c r="CM1133" s="219">
        <f t="shared" ca="1" si="2751"/>
        <v>2.7999865958437082</v>
      </c>
      <c r="CN1133" s="219">
        <f t="shared" ca="1" si="2751"/>
        <v>2.7999865958437082</v>
      </c>
      <c r="CO1133" s="219">
        <f t="shared" ca="1" si="2751"/>
        <v>2.7999865958437082</v>
      </c>
      <c r="CP1133" s="219">
        <f t="shared" ca="1" si="2751"/>
        <v>2.8000030447110342</v>
      </c>
      <c r="CQ1133" s="219">
        <f t="shared" ca="1" si="2751"/>
        <v>2.8000030447110342</v>
      </c>
      <c r="CR1133" s="219">
        <f t="shared" ca="1" si="2751"/>
        <v>2.8000030447110342</v>
      </c>
      <c r="CS1133" s="219">
        <f t="shared" ca="1" si="2751"/>
        <v>2.8000030447110342</v>
      </c>
      <c r="CT1133" s="219">
        <f t="shared" ca="1" si="2751"/>
        <v>2.8000061463937955</v>
      </c>
      <c r="CU1133" s="219">
        <f t="shared" ca="1" si="2751"/>
        <v>2.8000061463937955</v>
      </c>
      <c r="CV1133" s="219">
        <f t="shared" ca="1" si="2751"/>
        <v>2.8000061463937955</v>
      </c>
      <c r="CW1133" s="219">
        <f t="shared" ca="1" si="2751"/>
        <v>2.8000061463937955</v>
      </c>
      <c r="CX1133" s="219">
        <f t="shared" ca="1" si="2751"/>
        <v>4.1100355256215089</v>
      </c>
      <c r="CY1133" s="219">
        <f t="shared" ca="1" si="2751"/>
        <v>4.1100355256215089</v>
      </c>
      <c r="CZ1133" s="219">
        <f t="shared" ca="1" si="2751"/>
        <v>4.1100355256215089</v>
      </c>
      <c r="DA1133" s="219">
        <f t="shared" ca="1" si="2751"/>
        <v>4.1100355256215089</v>
      </c>
      <c r="DB1133" s="219" t="str">
        <f t="shared" ref="DB1133:EG1133" ca="1" si="2752">IFERROR(SUMIF($J$7:$FR$7,DB$7,$J$1131:$FR$1131) / SUMIF($J$7:$FR$7,DB$7,$J$1129:$FR$1129),"")</f>
        <v/>
      </c>
      <c r="DC1133" s="219" t="str">
        <f t="shared" ca="1" si="2752"/>
        <v/>
      </c>
      <c r="DD1133" s="219" t="str">
        <f t="shared" ca="1" si="2752"/>
        <v/>
      </c>
      <c r="DE1133" s="219" t="str">
        <f t="shared" ca="1" si="2752"/>
        <v/>
      </c>
      <c r="DF1133" s="219" t="str">
        <f t="shared" ca="1" si="2752"/>
        <v/>
      </c>
      <c r="DG1133" s="219" t="str">
        <f t="shared" ca="1" si="2752"/>
        <v/>
      </c>
      <c r="DH1133" s="219" t="str">
        <f t="shared" ca="1" si="2752"/>
        <v/>
      </c>
      <c r="DI1133" s="219" t="str">
        <f t="shared" ca="1" si="2752"/>
        <v/>
      </c>
      <c r="DJ1133" s="219" t="str">
        <f t="shared" ca="1" si="2752"/>
        <v/>
      </c>
      <c r="DK1133" s="219" t="str">
        <f t="shared" ca="1" si="2752"/>
        <v/>
      </c>
      <c r="DL1133" s="219" t="str">
        <f t="shared" ca="1" si="2752"/>
        <v/>
      </c>
      <c r="DM1133" s="219" t="str">
        <f t="shared" ca="1" si="2752"/>
        <v/>
      </c>
      <c r="DN1133" s="219" t="str">
        <f t="shared" ca="1" si="2752"/>
        <v/>
      </c>
      <c r="DO1133" s="219" t="str">
        <f t="shared" ca="1" si="2752"/>
        <v/>
      </c>
      <c r="DP1133" s="219" t="str">
        <f t="shared" ca="1" si="2752"/>
        <v/>
      </c>
      <c r="DQ1133" s="219" t="str">
        <f t="shared" ca="1" si="2752"/>
        <v/>
      </c>
      <c r="DR1133" s="219" t="str">
        <f t="shared" ca="1" si="2752"/>
        <v/>
      </c>
      <c r="DS1133" s="219" t="str">
        <f t="shared" ca="1" si="2752"/>
        <v/>
      </c>
      <c r="DT1133" s="219" t="str">
        <f t="shared" ca="1" si="2752"/>
        <v/>
      </c>
      <c r="DU1133" s="219" t="str">
        <f t="shared" ca="1" si="2752"/>
        <v/>
      </c>
      <c r="DV1133" s="219" t="str">
        <f t="shared" ca="1" si="2752"/>
        <v/>
      </c>
      <c r="DW1133" s="219" t="str">
        <f t="shared" ca="1" si="2752"/>
        <v/>
      </c>
      <c r="DX1133" s="219" t="str">
        <f t="shared" ca="1" si="2752"/>
        <v/>
      </c>
      <c r="DY1133" s="219" t="str">
        <f t="shared" ca="1" si="2752"/>
        <v/>
      </c>
      <c r="DZ1133" s="219" t="str">
        <f t="shared" ca="1" si="2752"/>
        <v/>
      </c>
      <c r="EA1133" s="219" t="str">
        <f t="shared" ca="1" si="2752"/>
        <v/>
      </c>
      <c r="EB1133" s="219" t="str">
        <f t="shared" ca="1" si="2752"/>
        <v/>
      </c>
      <c r="EC1133" s="219" t="str">
        <f t="shared" ca="1" si="2752"/>
        <v/>
      </c>
      <c r="ED1133" s="219" t="str">
        <f t="shared" ca="1" si="2752"/>
        <v/>
      </c>
      <c r="EE1133" s="219" t="str">
        <f t="shared" ca="1" si="2752"/>
        <v/>
      </c>
      <c r="EF1133" s="219" t="str">
        <f t="shared" ca="1" si="2752"/>
        <v/>
      </c>
      <c r="EG1133" s="219" t="str">
        <f t="shared" ca="1" si="2752"/>
        <v/>
      </c>
      <c r="EH1133" s="219" t="str">
        <f t="shared" ref="EH1133:FR1133" ca="1" si="2753">IFERROR(SUMIF($J$7:$FR$7,EH$7,$J$1131:$FR$1131) / SUMIF($J$7:$FR$7,EH$7,$J$1129:$FR$1129),"")</f>
        <v/>
      </c>
      <c r="EI1133" s="219" t="str">
        <f t="shared" ca="1" si="2753"/>
        <v/>
      </c>
      <c r="EJ1133" s="219" t="str">
        <f t="shared" ca="1" si="2753"/>
        <v/>
      </c>
      <c r="EK1133" s="219" t="str">
        <f t="shared" ca="1" si="2753"/>
        <v/>
      </c>
      <c r="EL1133" s="219" t="str">
        <f t="shared" ca="1" si="2753"/>
        <v/>
      </c>
      <c r="EM1133" s="219" t="str">
        <f t="shared" ca="1" si="2753"/>
        <v/>
      </c>
      <c r="EN1133" s="219" t="str">
        <f t="shared" ca="1" si="2753"/>
        <v/>
      </c>
      <c r="EO1133" s="219" t="str">
        <f t="shared" ca="1" si="2753"/>
        <v/>
      </c>
      <c r="EP1133" s="219" t="str">
        <f t="shared" ca="1" si="2753"/>
        <v/>
      </c>
      <c r="EQ1133" s="219" t="str">
        <f t="shared" ca="1" si="2753"/>
        <v/>
      </c>
      <c r="ER1133" s="219" t="str">
        <f t="shared" ca="1" si="2753"/>
        <v/>
      </c>
      <c r="ES1133" s="219" t="str">
        <f t="shared" ca="1" si="2753"/>
        <v/>
      </c>
      <c r="ET1133" s="219" t="str">
        <f t="shared" ca="1" si="2753"/>
        <v/>
      </c>
      <c r="EU1133" s="219" t="str">
        <f t="shared" ca="1" si="2753"/>
        <v/>
      </c>
      <c r="EV1133" s="219" t="str">
        <f t="shared" ca="1" si="2753"/>
        <v/>
      </c>
      <c r="EW1133" s="219" t="str">
        <f t="shared" ca="1" si="2753"/>
        <v/>
      </c>
      <c r="EX1133" s="219" t="str">
        <f t="shared" ca="1" si="2753"/>
        <v/>
      </c>
      <c r="EY1133" s="219" t="str">
        <f t="shared" ca="1" si="2753"/>
        <v/>
      </c>
      <c r="EZ1133" s="219" t="str">
        <f t="shared" ca="1" si="2753"/>
        <v/>
      </c>
      <c r="FA1133" s="219" t="str">
        <f t="shared" ca="1" si="2753"/>
        <v/>
      </c>
      <c r="FB1133" s="219" t="str">
        <f t="shared" ca="1" si="2753"/>
        <v/>
      </c>
      <c r="FC1133" s="219" t="str">
        <f t="shared" ca="1" si="2753"/>
        <v/>
      </c>
      <c r="FD1133" s="219" t="str">
        <f t="shared" ca="1" si="2753"/>
        <v/>
      </c>
      <c r="FE1133" s="219" t="str">
        <f t="shared" ca="1" si="2753"/>
        <v/>
      </c>
      <c r="FF1133" s="219" t="str">
        <f t="shared" ca="1" si="2753"/>
        <v/>
      </c>
      <c r="FG1133" s="219" t="str">
        <f t="shared" ca="1" si="2753"/>
        <v/>
      </c>
      <c r="FH1133" s="219" t="str">
        <f t="shared" ca="1" si="2753"/>
        <v/>
      </c>
      <c r="FI1133" s="219" t="str">
        <f t="shared" ca="1" si="2753"/>
        <v/>
      </c>
      <c r="FJ1133" s="219" t="str">
        <f t="shared" ca="1" si="2753"/>
        <v/>
      </c>
      <c r="FK1133" s="219" t="str">
        <f t="shared" ca="1" si="2753"/>
        <v/>
      </c>
      <c r="FL1133" s="219" t="str">
        <f t="shared" ca="1" si="2753"/>
        <v/>
      </c>
      <c r="FM1133" s="219" t="str">
        <f t="shared" ca="1" si="2753"/>
        <v/>
      </c>
      <c r="FN1133" s="219" t="str">
        <f t="shared" ca="1" si="2753"/>
        <v/>
      </c>
      <c r="FO1133" s="219" t="str">
        <f t="shared" ca="1" si="2753"/>
        <v/>
      </c>
      <c r="FP1133" s="219" t="str">
        <f t="shared" ca="1" si="2753"/>
        <v/>
      </c>
      <c r="FQ1133" s="219" t="str">
        <f t="shared" ca="1" si="2753"/>
        <v/>
      </c>
      <c r="FR1133" s="219" t="str">
        <f t="shared" ca="1" si="2753"/>
        <v/>
      </c>
    </row>
    <row r="1134" spans="2:174">
      <c r="D1134" s="8"/>
      <c r="E1134" s="6" t="s">
        <v>611</v>
      </c>
      <c r="F1134" s="6" t="s">
        <v>612</v>
      </c>
    </row>
    <row r="1135" spans="2:174">
      <c r="C1135" t="s">
        <v>928</v>
      </c>
      <c r="D1135" s="213" t="s">
        <v>106</v>
      </c>
      <c r="E1135" s="220">
        <f ca="1">MIN(J1135:FR1135)</f>
        <v>1.1999907046035092</v>
      </c>
      <c r="F1135" s="220">
        <f ca="1">IFERROR(AVERAGE(J1135:FR1135),0)</f>
        <v>1.8080632004820449</v>
      </c>
      <c r="J1135" s="219" t="str">
        <f>IFERROR(J1131 / J1129, "")</f>
        <v/>
      </c>
      <c r="K1135" s="219" t="str">
        <f t="shared" ref="K1135:BV1135" ca="1" si="2754">IFERROR(K1131 / K1129, "")</f>
        <v/>
      </c>
      <c r="L1135" s="219" t="str">
        <f t="shared" ca="1" si="2754"/>
        <v/>
      </c>
      <c r="M1135" s="219" t="str">
        <f t="shared" ca="1" si="2754"/>
        <v/>
      </c>
      <c r="N1135" s="219" t="str">
        <f t="shared" ca="1" si="2754"/>
        <v/>
      </c>
      <c r="O1135" s="219" t="str">
        <f t="shared" ca="1" si="2754"/>
        <v/>
      </c>
      <c r="P1135" s="219" t="str">
        <f t="shared" ca="1" si="2754"/>
        <v/>
      </c>
      <c r="Q1135" s="219" t="str">
        <f t="shared" ca="1" si="2754"/>
        <v/>
      </c>
      <c r="R1135" s="219" t="str">
        <f t="shared" ca="1" si="2754"/>
        <v/>
      </c>
      <c r="S1135" s="219" t="str">
        <f t="shared" ca="1" si="2754"/>
        <v/>
      </c>
      <c r="T1135" s="219" t="str">
        <f t="shared" ca="1" si="2754"/>
        <v/>
      </c>
      <c r="U1135" s="219" t="str">
        <f t="shared" ca="1" si="2754"/>
        <v/>
      </c>
      <c r="V1135" s="219" t="str">
        <f t="shared" ca="1" si="2754"/>
        <v/>
      </c>
      <c r="W1135" s="219" t="str">
        <f t="shared" ca="1" si="2754"/>
        <v/>
      </c>
      <c r="X1135" s="219" t="str">
        <f t="shared" ca="1" si="2754"/>
        <v/>
      </c>
      <c r="Y1135" s="219" t="str">
        <f t="shared" ca="1" si="2754"/>
        <v/>
      </c>
      <c r="Z1135" s="219" t="str">
        <f t="shared" ca="1" si="2754"/>
        <v/>
      </c>
      <c r="AA1135" s="219" t="str">
        <f t="shared" ca="1" si="2754"/>
        <v/>
      </c>
      <c r="AB1135" s="219" t="str">
        <f t="shared" ca="1" si="2754"/>
        <v/>
      </c>
      <c r="AC1135" s="219" t="str">
        <f t="shared" ca="1" si="2754"/>
        <v/>
      </c>
      <c r="AD1135" s="219" t="str">
        <f t="shared" ca="1" si="2754"/>
        <v/>
      </c>
      <c r="AE1135" s="219" t="str">
        <f t="shared" ca="1" si="2754"/>
        <v/>
      </c>
      <c r="AF1135" s="219" t="str">
        <f t="shared" ca="1" si="2754"/>
        <v/>
      </c>
      <c r="AG1135" s="219">
        <f t="shared" ca="1" si="2754"/>
        <v>1.2000009569276171</v>
      </c>
      <c r="AH1135" s="219">
        <f t="shared" ca="1" si="2754"/>
        <v>1.1999954649084537</v>
      </c>
      <c r="AI1135" s="219">
        <f t="shared" ca="1" si="2754"/>
        <v>1.1999967408164904</v>
      </c>
      <c r="AJ1135" s="219">
        <f t="shared" ca="1" si="2754"/>
        <v>1.1999966991820565</v>
      </c>
      <c r="AK1135" s="219">
        <f t="shared" ca="1" si="2754"/>
        <v>1.2000020220286143</v>
      </c>
      <c r="AL1135" s="219">
        <f t="shared" ca="1" si="2754"/>
        <v>1.200004074987709</v>
      </c>
      <c r="AM1135" s="219">
        <f t="shared" ca="1" si="2754"/>
        <v>1.2000068386889724</v>
      </c>
      <c r="AN1135" s="219">
        <f t="shared" ca="1" si="2754"/>
        <v>1.2000068299319613</v>
      </c>
      <c r="AO1135" s="219">
        <f t="shared" ca="1" si="2754"/>
        <v>1.2000032039659965</v>
      </c>
      <c r="AP1135" s="219">
        <f t="shared" ca="1" si="2754"/>
        <v>1.1999993419571646</v>
      </c>
      <c r="AQ1135" s="219">
        <f t="shared" ca="1" si="2754"/>
        <v>1.200003285801837</v>
      </c>
      <c r="AR1135" s="219">
        <f t="shared" ca="1" si="2754"/>
        <v>1.2000104757103469</v>
      </c>
      <c r="AS1135" s="219">
        <f t="shared" ca="1" si="2754"/>
        <v>1.1999976911069052</v>
      </c>
      <c r="AT1135" s="219">
        <f t="shared" ca="1" si="2754"/>
        <v>1.2000032249497787</v>
      </c>
      <c r="AU1135" s="219">
        <f t="shared" ca="1" si="2754"/>
        <v>1.1999941561150735</v>
      </c>
      <c r="AV1135" s="219">
        <f t="shared" ca="1" si="2754"/>
        <v>1.2000063578199212</v>
      </c>
      <c r="AW1135" s="219">
        <f t="shared" ca="1" si="2754"/>
        <v>1.1999994390244784</v>
      </c>
      <c r="AX1135" s="219">
        <f t="shared" ca="1" si="2754"/>
        <v>1.2000029981413816</v>
      </c>
      <c r="AY1135" s="219">
        <f t="shared" ca="1" si="2754"/>
        <v>1.2000015506052804</v>
      </c>
      <c r="AZ1135" s="219">
        <f t="shared" ca="1" si="2754"/>
        <v>1.200002143869856</v>
      </c>
      <c r="BA1135" s="219">
        <f t="shared" ca="1" si="2754"/>
        <v>1.1999960713073445</v>
      </c>
      <c r="BB1135" s="219">
        <f t="shared" ca="1" si="2754"/>
        <v>1.2000034175059691</v>
      </c>
      <c r="BC1135" s="219">
        <f t="shared" ca="1" si="2754"/>
        <v>1.1999963107612113</v>
      </c>
      <c r="BD1135" s="219">
        <f t="shared" ca="1" si="2754"/>
        <v>1.2000043240412877</v>
      </c>
      <c r="BE1135" s="219">
        <f t="shared" ca="1" si="2754"/>
        <v>1.1999958317677115</v>
      </c>
      <c r="BF1135" s="219">
        <f t="shared" ca="1" si="2754"/>
        <v>1.2000008648421747</v>
      </c>
      <c r="BG1135" s="219">
        <f t="shared" ca="1" si="2754"/>
        <v>1.2000035862338032</v>
      </c>
      <c r="BH1135" s="219">
        <f t="shared" ca="1" si="2754"/>
        <v>1.1999909563585944</v>
      </c>
      <c r="BI1135" s="219">
        <f t="shared" ca="1" si="2754"/>
        <v>1.2000040904058251</v>
      </c>
      <c r="BJ1135" s="219">
        <f t="shared" ca="1" si="2754"/>
        <v>1.1999989613529449</v>
      </c>
      <c r="BK1135" s="219">
        <f t="shared" ca="1" si="2754"/>
        <v>1.1999941465543977</v>
      </c>
      <c r="BL1135" s="219">
        <f t="shared" ca="1" si="2754"/>
        <v>1.2000026605403376</v>
      </c>
      <c r="BM1135" s="219">
        <f t="shared" ca="1" si="2754"/>
        <v>1.2000016095556001</v>
      </c>
      <c r="BN1135" s="219">
        <f t="shared" ca="1" si="2754"/>
        <v>1.2000022365055008</v>
      </c>
      <c r="BO1135" s="219">
        <f t="shared" ca="1" si="2754"/>
        <v>1.1999980262048251</v>
      </c>
      <c r="BP1135" s="219">
        <f t="shared" ca="1" si="2754"/>
        <v>1.2000079397971326</v>
      </c>
      <c r="BQ1135" s="219">
        <f t="shared" ca="1" si="2754"/>
        <v>1.1999975001072671</v>
      </c>
      <c r="BR1135" s="219">
        <f t="shared" ca="1" si="2754"/>
        <v>1.1999975854660676</v>
      </c>
      <c r="BS1135" s="219">
        <f t="shared" ca="1" si="2754"/>
        <v>1.199999705113054</v>
      </c>
      <c r="BT1135" s="219">
        <f t="shared" ca="1" si="2754"/>
        <v>1.200005944167349</v>
      </c>
      <c r="BU1135" s="219">
        <f t="shared" ca="1" si="2754"/>
        <v>1.2000026856969706</v>
      </c>
      <c r="BV1135" s="219">
        <f t="shared" ca="1" si="2754"/>
        <v>1.1999967758683316</v>
      </c>
      <c r="BW1135" s="219">
        <f t="shared" ref="BW1135:EH1135" ca="1" si="2755">IFERROR(BW1131 / BW1129, "")</f>
        <v>1.19999800789424</v>
      </c>
      <c r="BX1135" s="219">
        <f t="shared" ca="1" si="2755"/>
        <v>1.1999907046035092</v>
      </c>
      <c r="BY1135" s="219">
        <f t="shared" ca="1" si="2755"/>
        <v>1.2000009446415059</v>
      </c>
      <c r="BZ1135" s="219">
        <f t="shared" ca="1" si="2755"/>
        <v>1.2000031002042781</v>
      </c>
      <c r="CA1135" s="219">
        <f t="shared" ca="1" si="2755"/>
        <v>1.2000030107084925</v>
      </c>
      <c r="CB1135" s="219">
        <f t="shared" ca="1" si="2755"/>
        <v>1.1999967837997783</v>
      </c>
      <c r="CC1135" s="219">
        <f t="shared" ca="1" si="2755"/>
        <v>1.1999972312601139</v>
      </c>
      <c r="CD1135" s="219">
        <f t="shared" ca="1" si="2755"/>
        <v>1.2000043977043302</v>
      </c>
      <c r="CE1135" s="219">
        <f t="shared" ca="1" si="2755"/>
        <v>1.2000030888192696</v>
      </c>
      <c r="CF1135" s="219">
        <f t="shared" ca="1" si="2755"/>
        <v>1.1999979969212553</v>
      </c>
      <c r="CG1135" s="219">
        <f t="shared" ca="1" si="2755"/>
        <v>1.2000041764752567</v>
      </c>
      <c r="CH1135" s="219">
        <f t="shared" ca="1" si="2755"/>
        <v>2.7281549957697391</v>
      </c>
      <c r="CI1135" s="219">
        <f t="shared" ca="1" si="2755"/>
        <v>2.8000048060325171</v>
      </c>
      <c r="CJ1135" s="219">
        <f t="shared" ca="1" si="2755"/>
        <v>2.7999508889303861</v>
      </c>
      <c r="CK1135" s="219">
        <f t="shared" ca="1" si="2755"/>
        <v>2.8000042503610536</v>
      </c>
      <c r="CL1135" s="219">
        <f t="shared" ca="1" si="2755"/>
        <v>2.7999876962116947</v>
      </c>
      <c r="CM1135" s="219">
        <f t="shared" ca="1" si="2755"/>
        <v>2.7999773380553123</v>
      </c>
      <c r="CN1135" s="219">
        <f t="shared" ca="1" si="2755"/>
        <v>2.7999557667345631</v>
      </c>
      <c r="CO1135" s="219">
        <f t="shared" ca="1" si="2755"/>
        <v>2.8000034405107441</v>
      </c>
      <c r="CP1135" s="219">
        <f t="shared" ca="1" si="2755"/>
        <v>2.7999968898535221</v>
      </c>
      <c r="CQ1135" s="219">
        <f t="shared" ca="1" si="2755"/>
        <v>2.8000215749746089</v>
      </c>
      <c r="CR1135" s="219">
        <f t="shared" ca="1" si="2755"/>
        <v>2.7999931752815246</v>
      </c>
      <c r="CS1135" s="219">
        <f t="shared" ca="1" si="2755"/>
        <v>2.8000022609947526</v>
      </c>
      <c r="CT1135" s="219">
        <f t="shared" ca="1" si="2755"/>
        <v>2.8000129486859766</v>
      </c>
      <c r="CU1135" s="219">
        <f t="shared" ca="1" si="2755"/>
        <v>2.8000280417357466</v>
      </c>
      <c r="CV1135" s="219">
        <f t="shared" ca="1" si="2755"/>
        <v>2.8000013100071004</v>
      </c>
      <c r="CW1135" s="219">
        <f t="shared" ca="1" si="2755"/>
        <v>2.7999896096297796</v>
      </c>
      <c r="CX1135" s="219">
        <f t="shared" ca="1" si="2755"/>
        <v>2.7999960762554452</v>
      </c>
      <c r="CY1135" s="219">
        <f t="shared" ca="1" si="2755"/>
        <v>17.244371994475106</v>
      </c>
      <c r="CZ1135" s="219" t="str">
        <f t="shared" ca="1" si="2755"/>
        <v/>
      </c>
      <c r="DA1135" s="219" t="str">
        <f t="shared" ca="1" si="2755"/>
        <v/>
      </c>
      <c r="DB1135" s="219" t="str">
        <f t="shared" ca="1" si="2755"/>
        <v/>
      </c>
      <c r="DC1135" s="219" t="str">
        <f t="shared" ca="1" si="2755"/>
        <v/>
      </c>
      <c r="DD1135" s="219" t="str">
        <f t="shared" ca="1" si="2755"/>
        <v/>
      </c>
      <c r="DE1135" s="219" t="str">
        <f t="shared" ca="1" si="2755"/>
        <v/>
      </c>
      <c r="DF1135" s="219" t="str">
        <f t="shared" ca="1" si="2755"/>
        <v/>
      </c>
      <c r="DG1135" s="219" t="str">
        <f t="shared" ca="1" si="2755"/>
        <v/>
      </c>
      <c r="DH1135" s="219" t="str">
        <f t="shared" ca="1" si="2755"/>
        <v/>
      </c>
      <c r="DI1135" s="219" t="str">
        <f t="shared" ca="1" si="2755"/>
        <v/>
      </c>
      <c r="DJ1135" s="219" t="str">
        <f t="shared" ca="1" si="2755"/>
        <v/>
      </c>
      <c r="DK1135" s="219" t="str">
        <f t="shared" ca="1" si="2755"/>
        <v/>
      </c>
      <c r="DL1135" s="219" t="str">
        <f t="shared" ca="1" si="2755"/>
        <v/>
      </c>
      <c r="DM1135" s="219" t="str">
        <f t="shared" ca="1" si="2755"/>
        <v/>
      </c>
      <c r="DN1135" s="219" t="str">
        <f t="shared" ca="1" si="2755"/>
        <v/>
      </c>
      <c r="DO1135" s="219" t="str">
        <f t="shared" ca="1" si="2755"/>
        <v/>
      </c>
      <c r="DP1135" s="219" t="str">
        <f t="shared" ca="1" si="2755"/>
        <v/>
      </c>
      <c r="DQ1135" s="219" t="str">
        <f t="shared" ca="1" si="2755"/>
        <v/>
      </c>
      <c r="DR1135" s="219" t="str">
        <f t="shared" ca="1" si="2755"/>
        <v/>
      </c>
      <c r="DS1135" s="219" t="str">
        <f t="shared" ca="1" si="2755"/>
        <v/>
      </c>
      <c r="DT1135" s="219" t="str">
        <f t="shared" ca="1" si="2755"/>
        <v/>
      </c>
      <c r="DU1135" s="219" t="str">
        <f t="shared" ca="1" si="2755"/>
        <v/>
      </c>
      <c r="DV1135" s="219" t="str">
        <f t="shared" ca="1" si="2755"/>
        <v/>
      </c>
      <c r="DW1135" s="219" t="str">
        <f t="shared" ca="1" si="2755"/>
        <v/>
      </c>
      <c r="DX1135" s="219" t="str">
        <f t="shared" ca="1" si="2755"/>
        <v/>
      </c>
      <c r="DY1135" s="219" t="str">
        <f t="shared" ca="1" si="2755"/>
        <v/>
      </c>
      <c r="DZ1135" s="219" t="str">
        <f t="shared" ca="1" si="2755"/>
        <v/>
      </c>
      <c r="EA1135" s="219" t="str">
        <f t="shared" ca="1" si="2755"/>
        <v/>
      </c>
      <c r="EB1135" s="219" t="str">
        <f t="shared" ca="1" si="2755"/>
        <v/>
      </c>
      <c r="EC1135" s="219" t="str">
        <f t="shared" ca="1" si="2755"/>
        <v/>
      </c>
      <c r="ED1135" s="219" t="str">
        <f t="shared" ca="1" si="2755"/>
        <v/>
      </c>
      <c r="EE1135" s="219" t="str">
        <f t="shared" ca="1" si="2755"/>
        <v/>
      </c>
      <c r="EF1135" s="219" t="str">
        <f t="shared" ca="1" si="2755"/>
        <v/>
      </c>
      <c r="EG1135" s="219" t="str">
        <f t="shared" ca="1" si="2755"/>
        <v/>
      </c>
      <c r="EH1135" s="219" t="str">
        <f t="shared" ca="1" si="2755"/>
        <v/>
      </c>
      <c r="EI1135" s="219" t="str">
        <f t="shared" ref="EI1135:FR1135" ca="1" si="2756">IFERROR(EI1131 / EI1129, "")</f>
        <v/>
      </c>
      <c r="EJ1135" s="219" t="str">
        <f t="shared" ca="1" si="2756"/>
        <v/>
      </c>
      <c r="EK1135" s="219" t="str">
        <f t="shared" ca="1" si="2756"/>
        <v/>
      </c>
      <c r="EL1135" s="219" t="str">
        <f t="shared" ca="1" si="2756"/>
        <v/>
      </c>
      <c r="EM1135" s="219" t="str">
        <f t="shared" ca="1" si="2756"/>
        <v/>
      </c>
      <c r="EN1135" s="219" t="str">
        <f t="shared" ca="1" si="2756"/>
        <v/>
      </c>
      <c r="EO1135" s="219" t="str">
        <f t="shared" ca="1" si="2756"/>
        <v/>
      </c>
      <c r="EP1135" s="219" t="str">
        <f t="shared" ca="1" si="2756"/>
        <v/>
      </c>
      <c r="EQ1135" s="219" t="str">
        <f t="shared" ca="1" si="2756"/>
        <v/>
      </c>
      <c r="ER1135" s="219" t="str">
        <f t="shared" ca="1" si="2756"/>
        <v/>
      </c>
      <c r="ES1135" s="219" t="str">
        <f t="shared" ca="1" si="2756"/>
        <v/>
      </c>
      <c r="ET1135" s="219" t="str">
        <f t="shared" ca="1" si="2756"/>
        <v/>
      </c>
      <c r="EU1135" s="219" t="str">
        <f t="shared" ca="1" si="2756"/>
        <v/>
      </c>
      <c r="EV1135" s="219" t="str">
        <f t="shared" ca="1" si="2756"/>
        <v/>
      </c>
      <c r="EW1135" s="219" t="str">
        <f t="shared" ca="1" si="2756"/>
        <v/>
      </c>
      <c r="EX1135" s="219" t="str">
        <f t="shared" ca="1" si="2756"/>
        <v/>
      </c>
      <c r="EY1135" s="219" t="str">
        <f t="shared" ca="1" si="2756"/>
        <v/>
      </c>
      <c r="EZ1135" s="219" t="str">
        <f t="shared" ca="1" si="2756"/>
        <v/>
      </c>
      <c r="FA1135" s="219" t="str">
        <f t="shared" ca="1" si="2756"/>
        <v/>
      </c>
      <c r="FB1135" s="219" t="str">
        <f t="shared" ca="1" si="2756"/>
        <v/>
      </c>
      <c r="FC1135" s="219" t="str">
        <f t="shared" ca="1" si="2756"/>
        <v/>
      </c>
      <c r="FD1135" s="219" t="str">
        <f t="shared" ca="1" si="2756"/>
        <v/>
      </c>
      <c r="FE1135" s="219" t="str">
        <f t="shared" ca="1" si="2756"/>
        <v/>
      </c>
      <c r="FF1135" s="219" t="str">
        <f t="shared" ca="1" si="2756"/>
        <v/>
      </c>
      <c r="FG1135" s="219" t="str">
        <f t="shared" ca="1" si="2756"/>
        <v/>
      </c>
      <c r="FH1135" s="219" t="str">
        <f t="shared" ca="1" si="2756"/>
        <v/>
      </c>
      <c r="FI1135" s="219" t="str">
        <f t="shared" ca="1" si="2756"/>
        <v/>
      </c>
      <c r="FJ1135" s="219" t="str">
        <f t="shared" ca="1" si="2756"/>
        <v/>
      </c>
      <c r="FK1135" s="219" t="str">
        <f t="shared" ca="1" si="2756"/>
        <v/>
      </c>
      <c r="FL1135" s="219" t="str">
        <f t="shared" ca="1" si="2756"/>
        <v/>
      </c>
      <c r="FM1135" s="219" t="str">
        <f t="shared" ca="1" si="2756"/>
        <v/>
      </c>
      <c r="FN1135" s="219" t="str">
        <f t="shared" ca="1" si="2756"/>
        <v/>
      </c>
      <c r="FO1135" s="219" t="str">
        <f t="shared" ca="1" si="2756"/>
        <v/>
      </c>
      <c r="FP1135" s="219" t="str">
        <f t="shared" ca="1" si="2756"/>
        <v/>
      </c>
      <c r="FQ1135" s="219" t="str">
        <f t="shared" ca="1" si="2756"/>
        <v/>
      </c>
      <c r="FR1135" s="219" t="str">
        <f t="shared" ca="1" si="2756"/>
        <v/>
      </c>
    </row>
    <row r="1136" spans="2:174">
      <c r="D1136" s="8"/>
    </row>
    <row r="1137" spans="2:174">
      <c r="C1137" s="30" t="s">
        <v>929</v>
      </c>
      <c r="D1137" s="8"/>
    </row>
    <row r="1138" spans="2:174">
      <c r="C1138" t="s">
        <v>643</v>
      </c>
      <c r="D1138" s="8" t="s">
        <v>86</v>
      </c>
      <c r="E1138" s="349">
        <f>INDEX(Assumptions!$G617:$G617,MATCH($A$1,Model_Number,0))</f>
        <v>1.1000000000000001</v>
      </c>
      <c r="F1138" s="185">
        <f ca="1">I1138</f>
        <v>0</v>
      </c>
      <c r="I1138" s="168">
        <f ca="1">SUM(J1138:FR1138)</f>
        <v>0</v>
      </c>
      <c r="J1138" s="18">
        <f ca="1">1* (J$1133 &lt; $E1138)</f>
        <v>0</v>
      </c>
      <c r="K1138" s="18">
        <f t="shared" ref="K1138:BV1139" ca="1" si="2757">1* (K$1133 &lt; $E1138)</f>
        <v>0</v>
      </c>
      <c r="L1138" s="18">
        <f t="shared" ca="1" si="2757"/>
        <v>0</v>
      </c>
      <c r="M1138" s="18">
        <f t="shared" ca="1" si="2757"/>
        <v>0</v>
      </c>
      <c r="N1138" s="18">
        <f t="shared" ca="1" si="2757"/>
        <v>0</v>
      </c>
      <c r="O1138" s="18">
        <f t="shared" ca="1" si="2757"/>
        <v>0</v>
      </c>
      <c r="P1138" s="18">
        <f t="shared" ca="1" si="2757"/>
        <v>0</v>
      </c>
      <c r="Q1138" s="18">
        <f t="shared" ca="1" si="2757"/>
        <v>0</v>
      </c>
      <c r="R1138" s="18">
        <f t="shared" ca="1" si="2757"/>
        <v>0</v>
      </c>
      <c r="S1138" s="18">
        <f t="shared" ca="1" si="2757"/>
        <v>0</v>
      </c>
      <c r="T1138" s="18">
        <f t="shared" ca="1" si="2757"/>
        <v>0</v>
      </c>
      <c r="U1138" s="18">
        <f t="shared" ca="1" si="2757"/>
        <v>0</v>
      </c>
      <c r="V1138" s="18">
        <f t="shared" ca="1" si="2757"/>
        <v>0</v>
      </c>
      <c r="W1138" s="18">
        <f t="shared" ca="1" si="2757"/>
        <v>0</v>
      </c>
      <c r="X1138" s="18">
        <f t="shared" ca="1" si="2757"/>
        <v>0</v>
      </c>
      <c r="Y1138" s="18">
        <f t="shared" ca="1" si="2757"/>
        <v>0</v>
      </c>
      <c r="Z1138" s="18">
        <f t="shared" ca="1" si="2757"/>
        <v>0</v>
      </c>
      <c r="AA1138" s="18">
        <f t="shared" ca="1" si="2757"/>
        <v>0</v>
      </c>
      <c r="AB1138" s="18">
        <f t="shared" ca="1" si="2757"/>
        <v>0</v>
      </c>
      <c r="AC1138" s="18">
        <f t="shared" ca="1" si="2757"/>
        <v>0</v>
      </c>
      <c r="AD1138" s="18">
        <f t="shared" ca="1" si="2757"/>
        <v>0</v>
      </c>
      <c r="AE1138" s="18">
        <f t="shared" ca="1" si="2757"/>
        <v>0</v>
      </c>
      <c r="AF1138" s="18">
        <f t="shared" ca="1" si="2757"/>
        <v>0</v>
      </c>
      <c r="AG1138" s="18">
        <f t="shared" ca="1" si="2757"/>
        <v>0</v>
      </c>
      <c r="AH1138" s="18">
        <f t="shared" ca="1" si="2757"/>
        <v>0</v>
      </c>
      <c r="AI1138" s="18">
        <f t="shared" ca="1" si="2757"/>
        <v>0</v>
      </c>
      <c r="AJ1138" s="18">
        <f t="shared" ca="1" si="2757"/>
        <v>0</v>
      </c>
      <c r="AK1138" s="18">
        <f t="shared" ca="1" si="2757"/>
        <v>0</v>
      </c>
      <c r="AL1138" s="18">
        <f t="shared" ca="1" si="2757"/>
        <v>0</v>
      </c>
      <c r="AM1138" s="18">
        <f t="shared" ca="1" si="2757"/>
        <v>0</v>
      </c>
      <c r="AN1138" s="18">
        <f t="shared" ca="1" si="2757"/>
        <v>0</v>
      </c>
      <c r="AO1138" s="18">
        <f t="shared" ca="1" si="2757"/>
        <v>0</v>
      </c>
      <c r="AP1138" s="18">
        <f t="shared" ca="1" si="2757"/>
        <v>0</v>
      </c>
      <c r="AQ1138" s="18">
        <f t="shared" ca="1" si="2757"/>
        <v>0</v>
      </c>
      <c r="AR1138" s="18">
        <f t="shared" ca="1" si="2757"/>
        <v>0</v>
      </c>
      <c r="AS1138" s="18">
        <f t="shared" ca="1" si="2757"/>
        <v>0</v>
      </c>
      <c r="AT1138" s="18">
        <f t="shared" ca="1" si="2757"/>
        <v>0</v>
      </c>
      <c r="AU1138" s="18">
        <f t="shared" ca="1" si="2757"/>
        <v>0</v>
      </c>
      <c r="AV1138" s="18">
        <f t="shared" ca="1" si="2757"/>
        <v>0</v>
      </c>
      <c r="AW1138" s="18">
        <f t="shared" ca="1" si="2757"/>
        <v>0</v>
      </c>
      <c r="AX1138" s="18">
        <f t="shared" ca="1" si="2757"/>
        <v>0</v>
      </c>
      <c r="AY1138" s="18">
        <f t="shared" ca="1" si="2757"/>
        <v>0</v>
      </c>
      <c r="AZ1138" s="18">
        <f t="shared" ca="1" si="2757"/>
        <v>0</v>
      </c>
      <c r="BA1138" s="18">
        <f t="shared" ca="1" si="2757"/>
        <v>0</v>
      </c>
      <c r="BB1138" s="18">
        <f t="shared" ca="1" si="2757"/>
        <v>0</v>
      </c>
      <c r="BC1138" s="18">
        <f t="shared" ca="1" si="2757"/>
        <v>0</v>
      </c>
      <c r="BD1138" s="18">
        <f t="shared" ca="1" si="2757"/>
        <v>0</v>
      </c>
      <c r="BE1138" s="18">
        <f t="shared" ca="1" si="2757"/>
        <v>0</v>
      </c>
      <c r="BF1138" s="18">
        <f t="shared" ca="1" si="2757"/>
        <v>0</v>
      </c>
      <c r="BG1138" s="18">
        <f t="shared" ca="1" si="2757"/>
        <v>0</v>
      </c>
      <c r="BH1138" s="18">
        <f t="shared" ca="1" si="2757"/>
        <v>0</v>
      </c>
      <c r="BI1138" s="18">
        <f t="shared" ca="1" si="2757"/>
        <v>0</v>
      </c>
      <c r="BJ1138" s="18">
        <f t="shared" ca="1" si="2757"/>
        <v>0</v>
      </c>
      <c r="BK1138" s="18">
        <f t="shared" ca="1" si="2757"/>
        <v>0</v>
      </c>
      <c r="BL1138" s="18">
        <f t="shared" ca="1" si="2757"/>
        <v>0</v>
      </c>
      <c r="BM1138" s="18">
        <f t="shared" ca="1" si="2757"/>
        <v>0</v>
      </c>
      <c r="BN1138" s="18">
        <f t="shared" ca="1" si="2757"/>
        <v>0</v>
      </c>
      <c r="BO1138" s="18">
        <f t="shared" ca="1" si="2757"/>
        <v>0</v>
      </c>
      <c r="BP1138" s="18">
        <f t="shared" ca="1" si="2757"/>
        <v>0</v>
      </c>
      <c r="BQ1138" s="18">
        <f t="shared" ca="1" si="2757"/>
        <v>0</v>
      </c>
      <c r="BR1138" s="18">
        <f t="shared" ca="1" si="2757"/>
        <v>0</v>
      </c>
      <c r="BS1138" s="18">
        <f t="shared" ca="1" si="2757"/>
        <v>0</v>
      </c>
      <c r="BT1138" s="18">
        <f t="shared" ca="1" si="2757"/>
        <v>0</v>
      </c>
      <c r="BU1138" s="18">
        <f t="shared" ca="1" si="2757"/>
        <v>0</v>
      </c>
      <c r="BV1138" s="18">
        <f t="shared" ca="1" si="2757"/>
        <v>0</v>
      </c>
      <c r="BW1138" s="18">
        <f t="shared" ref="BW1138:EH1139" ca="1" si="2758">1* (BW$1133 &lt; $E1138)</f>
        <v>0</v>
      </c>
      <c r="BX1138" s="18">
        <f t="shared" ca="1" si="2758"/>
        <v>0</v>
      </c>
      <c r="BY1138" s="18">
        <f t="shared" ca="1" si="2758"/>
        <v>0</v>
      </c>
      <c r="BZ1138" s="18">
        <f t="shared" ca="1" si="2758"/>
        <v>0</v>
      </c>
      <c r="CA1138" s="18">
        <f t="shared" ca="1" si="2758"/>
        <v>0</v>
      </c>
      <c r="CB1138" s="18">
        <f t="shared" ca="1" si="2758"/>
        <v>0</v>
      </c>
      <c r="CC1138" s="18">
        <f t="shared" ca="1" si="2758"/>
        <v>0</v>
      </c>
      <c r="CD1138" s="18">
        <f t="shared" ca="1" si="2758"/>
        <v>0</v>
      </c>
      <c r="CE1138" s="18">
        <f t="shared" ca="1" si="2758"/>
        <v>0</v>
      </c>
      <c r="CF1138" s="18">
        <f t="shared" ca="1" si="2758"/>
        <v>0</v>
      </c>
      <c r="CG1138" s="18">
        <f t="shared" ca="1" si="2758"/>
        <v>0</v>
      </c>
      <c r="CH1138" s="18">
        <f t="shared" ca="1" si="2758"/>
        <v>0</v>
      </c>
      <c r="CI1138" s="18">
        <f t="shared" ca="1" si="2758"/>
        <v>0</v>
      </c>
      <c r="CJ1138" s="18">
        <f t="shared" ca="1" si="2758"/>
        <v>0</v>
      </c>
      <c r="CK1138" s="18">
        <f t="shared" ca="1" si="2758"/>
        <v>0</v>
      </c>
      <c r="CL1138" s="18">
        <f t="shared" ca="1" si="2758"/>
        <v>0</v>
      </c>
      <c r="CM1138" s="18">
        <f t="shared" ca="1" si="2758"/>
        <v>0</v>
      </c>
      <c r="CN1138" s="18">
        <f t="shared" ca="1" si="2758"/>
        <v>0</v>
      </c>
      <c r="CO1138" s="18">
        <f t="shared" ca="1" si="2758"/>
        <v>0</v>
      </c>
      <c r="CP1138" s="18">
        <f t="shared" ca="1" si="2758"/>
        <v>0</v>
      </c>
      <c r="CQ1138" s="18">
        <f t="shared" ca="1" si="2758"/>
        <v>0</v>
      </c>
      <c r="CR1138" s="18">
        <f t="shared" ca="1" si="2758"/>
        <v>0</v>
      </c>
      <c r="CS1138" s="18">
        <f t="shared" ca="1" si="2758"/>
        <v>0</v>
      </c>
      <c r="CT1138" s="18">
        <f t="shared" ca="1" si="2758"/>
        <v>0</v>
      </c>
      <c r="CU1138" s="18">
        <f t="shared" ca="1" si="2758"/>
        <v>0</v>
      </c>
      <c r="CV1138" s="18">
        <f t="shared" ca="1" si="2758"/>
        <v>0</v>
      </c>
      <c r="CW1138" s="18">
        <f t="shared" ca="1" si="2758"/>
        <v>0</v>
      </c>
      <c r="CX1138" s="18">
        <f t="shared" ca="1" si="2758"/>
        <v>0</v>
      </c>
      <c r="CY1138" s="18">
        <f t="shared" ca="1" si="2758"/>
        <v>0</v>
      </c>
      <c r="CZ1138" s="18">
        <f t="shared" ca="1" si="2758"/>
        <v>0</v>
      </c>
      <c r="DA1138" s="18">
        <f t="shared" ca="1" si="2758"/>
        <v>0</v>
      </c>
      <c r="DB1138" s="18">
        <f t="shared" ca="1" si="2758"/>
        <v>0</v>
      </c>
      <c r="DC1138" s="18">
        <f t="shared" ca="1" si="2758"/>
        <v>0</v>
      </c>
      <c r="DD1138" s="18">
        <f t="shared" ca="1" si="2758"/>
        <v>0</v>
      </c>
      <c r="DE1138" s="18">
        <f t="shared" ca="1" si="2758"/>
        <v>0</v>
      </c>
      <c r="DF1138" s="18">
        <f t="shared" ca="1" si="2758"/>
        <v>0</v>
      </c>
      <c r="DG1138" s="18">
        <f t="shared" ca="1" si="2758"/>
        <v>0</v>
      </c>
      <c r="DH1138" s="18">
        <f t="shared" ca="1" si="2758"/>
        <v>0</v>
      </c>
      <c r="DI1138" s="18">
        <f t="shared" ca="1" si="2758"/>
        <v>0</v>
      </c>
      <c r="DJ1138" s="18">
        <f t="shared" ca="1" si="2758"/>
        <v>0</v>
      </c>
      <c r="DK1138" s="18">
        <f t="shared" ca="1" si="2758"/>
        <v>0</v>
      </c>
      <c r="DL1138" s="18">
        <f t="shared" ca="1" si="2758"/>
        <v>0</v>
      </c>
      <c r="DM1138" s="18">
        <f t="shared" ca="1" si="2758"/>
        <v>0</v>
      </c>
      <c r="DN1138" s="18">
        <f t="shared" ca="1" si="2758"/>
        <v>0</v>
      </c>
      <c r="DO1138" s="18">
        <f t="shared" ca="1" si="2758"/>
        <v>0</v>
      </c>
      <c r="DP1138" s="18">
        <f t="shared" ca="1" si="2758"/>
        <v>0</v>
      </c>
      <c r="DQ1138" s="18">
        <f t="shared" ca="1" si="2758"/>
        <v>0</v>
      </c>
      <c r="DR1138" s="18">
        <f t="shared" ca="1" si="2758"/>
        <v>0</v>
      </c>
      <c r="DS1138" s="18">
        <f t="shared" ca="1" si="2758"/>
        <v>0</v>
      </c>
      <c r="DT1138" s="18">
        <f t="shared" ca="1" si="2758"/>
        <v>0</v>
      </c>
      <c r="DU1138" s="18">
        <f t="shared" ca="1" si="2758"/>
        <v>0</v>
      </c>
      <c r="DV1138" s="18">
        <f t="shared" ca="1" si="2758"/>
        <v>0</v>
      </c>
      <c r="DW1138" s="18">
        <f t="shared" ca="1" si="2758"/>
        <v>0</v>
      </c>
      <c r="DX1138" s="18">
        <f t="shared" ca="1" si="2758"/>
        <v>0</v>
      </c>
      <c r="DY1138" s="18">
        <f t="shared" ca="1" si="2758"/>
        <v>0</v>
      </c>
      <c r="DZ1138" s="18">
        <f t="shared" ca="1" si="2758"/>
        <v>0</v>
      </c>
      <c r="EA1138" s="18">
        <f t="shared" ca="1" si="2758"/>
        <v>0</v>
      </c>
      <c r="EB1138" s="18">
        <f t="shared" ca="1" si="2758"/>
        <v>0</v>
      </c>
      <c r="EC1138" s="18">
        <f t="shared" ca="1" si="2758"/>
        <v>0</v>
      </c>
      <c r="ED1138" s="18">
        <f t="shared" ca="1" si="2758"/>
        <v>0</v>
      </c>
      <c r="EE1138" s="18">
        <f t="shared" ca="1" si="2758"/>
        <v>0</v>
      </c>
      <c r="EF1138" s="18">
        <f t="shared" ca="1" si="2758"/>
        <v>0</v>
      </c>
      <c r="EG1138" s="18">
        <f t="shared" ca="1" si="2758"/>
        <v>0</v>
      </c>
      <c r="EH1138" s="18">
        <f t="shared" ca="1" si="2758"/>
        <v>0</v>
      </c>
      <c r="EI1138" s="18">
        <f t="shared" ref="EI1138:FR1139" ca="1" si="2759">1* (EI$1133 &lt; $E1138)</f>
        <v>0</v>
      </c>
      <c r="EJ1138" s="18">
        <f t="shared" ca="1" si="2759"/>
        <v>0</v>
      </c>
      <c r="EK1138" s="18">
        <f t="shared" ca="1" si="2759"/>
        <v>0</v>
      </c>
      <c r="EL1138" s="18">
        <f t="shared" ca="1" si="2759"/>
        <v>0</v>
      </c>
      <c r="EM1138" s="18">
        <f t="shared" ca="1" si="2759"/>
        <v>0</v>
      </c>
      <c r="EN1138" s="18">
        <f ca="1">1* (EN$1133 &lt; $E1138)</f>
        <v>0</v>
      </c>
      <c r="EO1138" s="18">
        <f t="shared" ca="1" si="2759"/>
        <v>0</v>
      </c>
      <c r="EP1138" s="18">
        <f t="shared" ca="1" si="2759"/>
        <v>0</v>
      </c>
      <c r="EQ1138" s="18">
        <f t="shared" ca="1" si="2759"/>
        <v>0</v>
      </c>
      <c r="ER1138" s="18">
        <f t="shared" ca="1" si="2759"/>
        <v>0</v>
      </c>
      <c r="ES1138" s="18">
        <f t="shared" ca="1" si="2759"/>
        <v>0</v>
      </c>
      <c r="ET1138" s="18">
        <f t="shared" ca="1" si="2759"/>
        <v>0</v>
      </c>
      <c r="EU1138" s="18">
        <f t="shared" ca="1" si="2759"/>
        <v>0</v>
      </c>
      <c r="EV1138" s="18">
        <f t="shared" ca="1" si="2759"/>
        <v>0</v>
      </c>
      <c r="EW1138" s="18">
        <f t="shared" ca="1" si="2759"/>
        <v>0</v>
      </c>
      <c r="EX1138" s="18">
        <f t="shared" ca="1" si="2759"/>
        <v>0</v>
      </c>
      <c r="EY1138" s="18">
        <f t="shared" ca="1" si="2759"/>
        <v>0</v>
      </c>
      <c r="EZ1138" s="18">
        <f t="shared" ca="1" si="2759"/>
        <v>0</v>
      </c>
      <c r="FA1138" s="18">
        <f t="shared" ca="1" si="2759"/>
        <v>0</v>
      </c>
      <c r="FB1138" s="18">
        <f t="shared" ca="1" si="2759"/>
        <v>0</v>
      </c>
      <c r="FC1138" s="18">
        <f t="shared" ca="1" si="2759"/>
        <v>0</v>
      </c>
      <c r="FD1138" s="18">
        <f t="shared" ca="1" si="2759"/>
        <v>0</v>
      </c>
      <c r="FE1138" s="18">
        <f t="shared" ca="1" si="2759"/>
        <v>0</v>
      </c>
      <c r="FF1138" s="18">
        <f t="shared" ca="1" si="2759"/>
        <v>0</v>
      </c>
      <c r="FG1138" s="18">
        <f t="shared" ca="1" si="2759"/>
        <v>0</v>
      </c>
      <c r="FH1138" s="18">
        <f t="shared" ca="1" si="2759"/>
        <v>0</v>
      </c>
      <c r="FI1138" s="18">
        <f t="shared" ca="1" si="2759"/>
        <v>0</v>
      </c>
      <c r="FJ1138" s="18">
        <f t="shared" ca="1" si="2759"/>
        <v>0</v>
      </c>
      <c r="FK1138" s="18">
        <f t="shared" ca="1" si="2759"/>
        <v>0</v>
      </c>
      <c r="FL1138" s="18">
        <f t="shared" ca="1" si="2759"/>
        <v>0</v>
      </c>
      <c r="FM1138" s="18">
        <f t="shared" ca="1" si="2759"/>
        <v>0</v>
      </c>
      <c r="FN1138" s="18">
        <f t="shared" ca="1" si="2759"/>
        <v>0</v>
      </c>
      <c r="FO1138" s="18">
        <f t="shared" ca="1" si="2759"/>
        <v>0</v>
      </c>
      <c r="FP1138" s="18">
        <f t="shared" ca="1" si="2759"/>
        <v>0</v>
      </c>
      <c r="FQ1138" s="18">
        <f t="shared" ca="1" si="2759"/>
        <v>0</v>
      </c>
      <c r="FR1138" s="18">
        <f t="shared" ca="1" si="2759"/>
        <v>0</v>
      </c>
    </row>
    <row r="1139" spans="2:174">
      <c r="C1139" t="s">
        <v>645</v>
      </c>
      <c r="D1139" s="8" t="s">
        <v>86</v>
      </c>
      <c r="E1139" s="349">
        <f>INDEX(Assumptions!$G618:$G618,MATCH($A$1,Model_Number,0))</f>
        <v>1.05</v>
      </c>
      <c r="F1139" s="185">
        <f ca="1">I1139</f>
        <v>0</v>
      </c>
      <c r="I1139" s="168">
        <f ca="1">SUM(J1139:FR1139)</f>
        <v>0</v>
      </c>
      <c r="J1139" s="18">
        <f ca="1">1* (J$1133 &lt; $E1139)</f>
        <v>0</v>
      </c>
      <c r="K1139" s="18">
        <f t="shared" ca="1" si="2757"/>
        <v>0</v>
      </c>
      <c r="L1139" s="18">
        <f t="shared" ca="1" si="2757"/>
        <v>0</v>
      </c>
      <c r="M1139" s="18">
        <f t="shared" ca="1" si="2757"/>
        <v>0</v>
      </c>
      <c r="N1139" s="18">
        <f t="shared" ca="1" si="2757"/>
        <v>0</v>
      </c>
      <c r="O1139" s="18">
        <f t="shared" ca="1" si="2757"/>
        <v>0</v>
      </c>
      <c r="P1139" s="18">
        <f t="shared" ca="1" si="2757"/>
        <v>0</v>
      </c>
      <c r="Q1139" s="18">
        <f t="shared" ca="1" si="2757"/>
        <v>0</v>
      </c>
      <c r="R1139" s="18">
        <f t="shared" ca="1" si="2757"/>
        <v>0</v>
      </c>
      <c r="S1139" s="18">
        <f t="shared" ca="1" si="2757"/>
        <v>0</v>
      </c>
      <c r="T1139" s="18">
        <f t="shared" ca="1" si="2757"/>
        <v>0</v>
      </c>
      <c r="U1139" s="18">
        <f t="shared" ca="1" si="2757"/>
        <v>0</v>
      </c>
      <c r="V1139" s="18">
        <f t="shared" ca="1" si="2757"/>
        <v>0</v>
      </c>
      <c r="W1139" s="18">
        <f t="shared" ca="1" si="2757"/>
        <v>0</v>
      </c>
      <c r="X1139" s="18">
        <f t="shared" ca="1" si="2757"/>
        <v>0</v>
      </c>
      <c r="Y1139" s="18">
        <f t="shared" ca="1" si="2757"/>
        <v>0</v>
      </c>
      <c r="Z1139" s="18">
        <f t="shared" ca="1" si="2757"/>
        <v>0</v>
      </c>
      <c r="AA1139" s="18">
        <f t="shared" ca="1" si="2757"/>
        <v>0</v>
      </c>
      <c r="AB1139" s="18">
        <f t="shared" ca="1" si="2757"/>
        <v>0</v>
      </c>
      <c r="AC1139" s="18">
        <f t="shared" ca="1" si="2757"/>
        <v>0</v>
      </c>
      <c r="AD1139" s="18">
        <f t="shared" ca="1" si="2757"/>
        <v>0</v>
      </c>
      <c r="AE1139" s="18">
        <f t="shared" ca="1" si="2757"/>
        <v>0</v>
      </c>
      <c r="AF1139" s="18">
        <f t="shared" ca="1" si="2757"/>
        <v>0</v>
      </c>
      <c r="AG1139" s="18">
        <f t="shared" ca="1" si="2757"/>
        <v>0</v>
      </c>
      <c r="AH1139" s="18">
        <f t="shared" ca="1" si="2757"/>
        <v>0</v>
      </c>
      <c r="AI1139" s="18">
        <f t="shared" ca="1" si="2757"/>
        <v>0</v>
      </c>
      <c r="AJ1139" s="18">
        <f t="shared" ca="1" si="2757"/>
        <v>0</v>
      </c>
      <c r="AK1139" s="18">
        <f t="shared" ca="1" si="2757"/>
        <v>0</v>
      </c>
      <c r="AL1139" s="18">
        <f t="shared" ca="1" si="2757"/>
        <v>0</v>
      </c>
      <c r="AM1139" s="18">
        <f t="shared" ca="1" si="2757"/>
        <v>0</v>
      </c>
      <c r="AN1139" s="18">
        <f t="shared" ca="1" si="2757"/>
        <v>0</v>
      </c>
      <c r="AO1139" s="18">
        <f t="shared" ca="1" si="2757"/>
        <v>0</v>
      </c>
      <c r="AP1139" s="18">
        <f t="shared" ca="1" si="2757"/>
        <v>0</v>
      </c>
      <c r="AQ1139" s="18">
        <f t="shared" ca="1" si="2757"/>
        <v>0</v>
      </c>
      <c r="AR1139" s="18">
        <f t="shared" ca="1" si="2757"/>
        <v>0</v>
      </c>
      <c r="AS1139" s="18">
        <f t="shared" ca="1" si="2757"/>
        <v>0</v>
      </c>
      <c r="AT1139" s="18">
        <f t="shared" ca="1" si="2757"/>
        <v>0</v>
      </c>
      <c r="AU1139" s="18">
        <f t="shared" ca="1" si="2757"/>
        <v>0</v>
      </c>
      <c r="AV1139" s="18">
        <f t="shared" ca="1" si="2757"/>
        <v>0</v>
      </c>
      <c r="AW1139" s="18">
        <f t="shared" ca="1" si="2757"/>
        <v>0</v>
      </c>
      <c r="AX1139" s="18">
        <f t="shared" ca="1" si="2757"/>
        <v>0</v>
      </c>
      <c r="AY1139" s="18">
        <f t="shared" ca="1" si="2757"/>
        <v>0</v>
      </c>
      <c r="AZ1139" s="18">
        <f t="shared" ca="1" si="2757"/>
        <v>0</v>
      </c>
      <c r="BA1139" s="18">
        <f t="shared" ca="1" si="2757"/>
        <v>0</v>
      </c>
      <c r="BB1139" s="18">
        <f t="shared" ca="1" si="2757"/>
        <v>0</v>
      </c>
      <c r="BC1139" s="18">
        <f t="shared" ca="1" si="2757"/>
        <v>0</v>
      </c>
      <c r="BD1139" s="18">
        <f t="shared" ca="1" si="2757"/>
        <v>0</v>
      </c>
      <c r="BE1139" s="18">
        <f t="shared" ca="1" si="2757"/>
        <v>0</v>
      </c>
      <c r="BF1139" s="18">
        <f t="shared" ca="1" si="2757"/>
        <v>0</v>
      </c>
      <c r="BG1139" s="18">
        <f t="shared" ca="1" si="2757"/>
        <v>0</v>
      </c>
      <c r="BH1139" s="18">
        <f t="shared" ca="1" si="2757"/>
        <v>0</v>
      </c>
      <c r="BI1139" s="18">
        <f t="shared" ca="1" si="2757"/>
        <v>0</v>
      </c>
      <c r="BJ1139" s="18">
        <f t="shared" ca="1" si="2757"/>
        <v>0</v>
      </c>
      <c r="BK1139" s="18">
        <f t="shared" ca="1" si="2757"/>
        <v>0</v>
      </c>
      <c r="BL1139" s="18">
        <f t="shared" ca="1" si="2757"/>
        <v>0</v>
      </c>
      <c r="BM1139" s="18">
        <f t="shared" ca="1" si="2757"/>
        <v>0</v>
      </c>
      <c r="BN1139" s="18">
        <f t="shared" ca="1" si="2757"/>
        <v>0</v>
      </c>
      <c r="BO1139" s="18">
        <f t="shared" ca="1" si="2757"/>
        <v>0</v>
      </c>
      <c r="BP1139" s="18">
        <f t="shared" ca="1" si="2757"/>
        <v>0</v>
      </c>
      <c r="BQ1139" s="18">
        <f t="shared" ca="1" si="2757"/>
        <v>0</v>
      </c>
      <c r="BR1139" s="18">
        <f t="shared" ca="1" si="2757"/>
        <v>0</v>
      </c>
      <c r="BS1139" s="18">
        <f t="shared" ca="1" si="2757"/>
        <v>0</v>
      </c>
      <c r="BT1139" s="18">
        <f t="shared" ca="1" si="2757"/>
        <v>0</v>
      </c>
      <c r="BU1139" s="18">
        <f t="shared" ca="1" si="2757"/>
        <v>0</v>
      </c>
      <c r="BV1139" s="18">
        <f t="shared" ca="1" si="2757"/>
        <v>0</v>
      </c>
      <c r="BW1139" s="18">
        <f t="shared" ca="1" si="2758"/>
        <v>0</v>
      </c>
      <c r="BX1139" s="18">
        <f t="shared" ca="1" si="2758"/>
        <v>0</v>
      </c>
      <c r="BY1139" s="18">
        <f t="shared" ca="1" si="2758"/>
        <v>0</v>
      </c>
      <c r="BZ1139" s="18">
        <f t="shared" ca="1" si="2758"/>
        <v>0</v>
      </c>
      <c r="CA1139" s="18">
        <f t="shared" ca="1" si="2758"/>
        <v>0</v>
      </c>
      <c r="CB1139" s="18">
        <f t="shared" ca="1" si="2758"/>
        <v>0</v>
      </c>
      <c r="CC1139" s="18">
        <f t="shared" ca="1" si="2758"/>
        <v>0</v>
      </c>
      <c r="CD1139" s="18">
        <f t="shared" ca="1" si="2758"/>
        <v>0</v>
      </c>
      <c r="CE1139" s="18">
        <f t="shared" ca="1" si="2758"/>
        <v>0</v>
      </c>
      <c r="CF1139" s="18">
        <f t="shared" ca="1" si="2758"/>
        <v>0</v>
      </c>
      <c r="CG1139" s="18">
        <f t="shared" ca="1" si="2758"/>
        <v>0</v>
      </c>
      <c r="CH1139" s="18">
        <f t="shared" ca="1" si="2758"/>
        <v>0</v>
      </c>
      <c r="CI1139" s="18">
        <f t="shared" ca="1" si="2758"/>
        <v>0</v>
      </c>
      <c r="CJ1139" s="18">
        <f t="shared" ca="1" si="2758"/>
        <v>0</v>
      </c>
      <c r="CK1139" s="18">
        <f t="shared" ca="1" si="2758"/>
        <v>0</v>
      </c>
      <c r="CL1139" s="18">
        <f t="shared" ca="1" si="2758"/>
        <v>0</v>
      </c>
      <c r="CM1139" s="18">
        <f t="shared" ca="1" si="2758"/>
        <v>0</v>
      </c>
      <c r="CN1139" s="18">
        <f t="shared" ca="1" si="2758"/>
        <v>0</v>
      </c>
      <c r="CO1139" s="18">
        <f t="shared" ca="1" si="2758"/>
        <v>0</v>
      </c>
      <c r="CP1139" s="18">
        <f t="shared" ca="1" si="2758"/>
        <v>0</v>
      </c>
      <c r="CQ1139" s="18">
        <f t="shared" ca="1" si="2758"/>
        <v>0</v>
      </c>
      <c r="CR1139" s="18">
        <f t="shared" ca="1" si="2758"/>
        <v>0</v>
      </c>
      <c r="CS1139" s="18">
        <f t="shared" ca="1" si="2758"/>
        <v>0</v>
      </c>
      <c r="CT1139" s="18">
        <f t="shared" ca="1" si="2758"/>
        <v>0</v>
      </c>
      <c r="CU1139" s="18">
        <f t="shared" ca="1" si="2758"/>
        <v>0</v>
      </c>
      <c r="CV1139" s="18">
        <f t="shared" ca="1" si="2758"/>
        <v>0</v>
      </c>
      <c r="CW1139" s="18">
        <f t="shared" ca="1" si="2758"/>
        <v>0</v>
      </c>
      <c r="CX1139" s="18">
        <f t="shared" ca="1" si="2758"/>
        <v>0</v>
      </c>
      <c r="CY1139" s="18">
        <f t="shared" ca="1" si="2758"/>
        <v>0</v>
      </c>
      <c r="CZ1139" s="18">
        <f t="shared" ca="1" si="2758"/>
        <v>0</v>
      </c>
      <c r="DA1139" s="18">
        <f t="shared" ca="1" si="2758"/>
        <v>0</v>
      </c>
      <c r="DB1139" s="18">
        <f t="shared" ca="1" si="2758"/>
        <v>0</v>
      </c>
      <c r="DC1139" s="18">
        <f t="shared" ca="1" si="2758"/>
        <v>0</v>
      </c>
      <c r="DD1139" s="18">
        <f t="shared" ca="1" si="2758"/>
        <v>0</v>
      </c>
      <c r="DE1139" s="18">
        <f t="shared" ca="1" si="2758"/>
        <v>0</v>
      </c>
      <c r="DF1139" s="18">
        <f t="shared" ca="1" si="2758"/>
        <v>0</v>
      </c>
      <c r="DG1139" s="18">
        <f t="shared" ca="1" si="2758"/>
        <v>0</v>
      </c>
      <c r="DH1139" s="18">
        <f t="shared" ca="1" si="2758"/>
        <v>0</v>
      </c>
      <c r="DI1139" s="18">
        <f t="shared" ca="1" si="2758"/>
        <v>0</v>
      </c>
      <c r="DJ1139" s="18">
        <f t="shared" ca="1" si="2758"/>
        <v>0</v>
      </c>
      <c r="DK1139" s="18">
        <f t="shared" ca="1" si="2758"/>
        <v>0</v>
      </c>
      <c r="DL1139" s="18">
        <f t="shared" ca="1" si="2758"/>
        <v>0</v>
      </c>
      <c r="DM1139" s="18">
        <f t="shared" ca="1" si="2758"/>
        <v>0</v>
      </c>
      <c r="DN1139" s="18">
        <f t="shared" ca="1" si="2758"/>
        <v>0</v>
      </c>
      <c r="DO1139" s="18">
        <f t="shared" ca="1" si="2758"/>
        <v>0</v>
      </c>
      <c r="DP1139" s="18">
        <f t="shared" ca="1" si="2758"/>
        <v>0</v>
      </c>
      <c r="DQ1139" s="18">
        <f t="shared" ca="1" si="2758"/>
        <v>0</v>
      </c>
      <c r="DR1139" s="18">
        <f t="shared" ca="1" si="2758"/>
        <v>0</v>
      </c>
      <c r="DS1139" s="18">
        <f t="shared" ca="1" si="2758"/>
        <v>0</v>
      </c>
      <c r="DT1139" s="18">
        <f t="shared" ca="1" si="2758"/>
        <v>0</v>
      </c>
      <c r="DU1139" s="18">
        <f t="shared" ca="1" si="2758"/>
        <v>0</v>
      </c>
      <c r="DV1139" s="18">
        <f t="shared" ca="1" si="2758"/>
        <v>0</v>
      </c>
      <c r="DW1139" s="18">
        <f t="shared" ca="1" si="2758"/>
        <v>0</v>
      </c>
      <c r="DX1139" s="18">
        <f t="shared" ca="1" si="2758"/>
        <v>0</v>
      </c>
      <c r="DY1139" s="18">
        <f t="shared" ca="1" si="2758"/>
        <v>0</v>
      </c>
      <c r="DZ1139" s="18">
        <f t="shared" ca="1" si="2758"/>
        <v>0</v>
      </c>
      <c r="EA1139" s="18">
        <f t="shared" ca="1" si="2758"/>
        <v>0</v>
      </c>
      <c r="EB1139" s="18">
        <f t="shared" ca="1" si="2758"/>
        <v>0</v>
      </c>
      <c r="EC1139" s="18">
        <f t="shared" ca="1" si="2758"/>
        <v>0</v>
      </c>
      <c r="ED1139" s="18">
        <f t="shared" ca="1" si="2758"/>
        <v>0</v>
      </c>
      <c r="EE1139" s="18">
        <f t="shared" ca="1" si="2758"/>
        <v>0</v>
      </c>
      <c r="EF1139" s="18">
        <f t="shared" ca="1" si="2758"/>
        <v>0</v>
      </c>
      <c r="EG1139" s="18">
        <f t="shared" ca="1" si="2758"/>
        <v>0</v>
      </c>
      <c r="EH1139" s="18">
        <f t="shared" ca="1" si="2758"/>
        <v>0</v>
      </c>
      <c r="EI1139" s="18">
        <f t="shared" ca="1" si="2759"/>
        <v>0</v>
      </c>
      <c r="EJ1139" s="18">
        <f t="shared" ca="1" si="2759"/>
        <v>0</v>
      </c>
      <c r="EK1139" s="18">
        <f t="shared" ca="1" si="2759"/>
        <v>0</v>
      </c>
      <c r="EL1139" s="18">
        <f t="shared" ca="1" si="2759"/>
        <v>0</v>
      </c>
      <c r="EM1139" s="18">
        <f t="shared" ca="1" si="2759"/>
        <v>0</v>
      </c>
      <c r="EN1139" s="18">
        <f t="shared" ca="1" si="2759"/>
        <v>0</v>
      </c>
      <c r="EO1139" s="18">
        <f t="shared" ca="1" si="2759"/>
        <v>0</v>
      </c>
      <c r="EP1139" s="18">
        <f t="shared" ca="1" si="2759"/>
        <v>0</v>
      </c>
      <c r="EQ1139" s="18">
        <f t="shared" ca="1" si="2759"/>
        <v>0</v>
      </c>
      <c r="ER1139" s="18">
        <f t="shared" ca="1" si="2759"/>
        <v>0</v>
      </c>
      <c r="ES1139" s="18">
        <f t="shared" ca="1" si="2759"/>
        <v>0</v>
      </c>
      <c r="ET1139" s="18">
        <f t="shared" ca="1" si="2759"/>
        <v>0</v>
      </c>
      <c r="EU1139" s="18">
        <f t="shared" ca="1" si="2759"/>
        <v>0</v>
      </c>
      <c r="EV1139" s="18">
        <f t="shared" ca="1" si="2759"/>
        <v>0</v>
      </c>
      <c r="EW1139" s="18">
        <f t="shared" ca="1" si="2759"/>
        <v>0</v>
      </c>
      <c r="EX1139" s="18">
        <f t="shared" ca="1" si="2759"/>
        <v>0</v>
      </c>
      <c r="EY1139" s="18">
        <f t="shared" ca="1" si="2759"/>
        <v>0</v>
      </c>
      <c r="EZ1139" s="18">
        <f t="shared" ca="1" si="2759"/>
        <v>0</v>
      </c>
      <c r="FA1139" s="18">
        <f t="shared" ca="1" si="2759"/>
        <v>0</v>
      </c>
      <c r="FB1139" s="18">
        <f t="shared" ca="1" si="2759"/>
        <v>0</v>
      </c>
      <c r="FC1139" s="18">
        <f t="shared" ca="1" si="2759"/>
        <v>0</v>
      </c>
      <c r="FD1139" s="18">
        <f t="shared" ca="1" si="2759"/>
        <v>0</v>
      </c>
      <c r="FE1139" s="18">
        <f t="shared" ca="1" si="2759"/>
        <v>0</v>
      </c>
      <c r="FF1139" s="18">
        <f t="shared" ca="1" si="2759"/>
        <v>0</v>
      </c>
      <c r="FG1139" s="18">
        <f t="shared" ca="1" si="2759"/>
        <v>0</v>
      </c>
      <c r="FH1139" s="18">
        <f t="shared" ca="1" si="2759"/>
        <v>0</v>
      </c>
      <c r="FI1139" s="18">
        <f t="shared" ca="1" si="2759"/>
        <v>0</v>
      </c>
      <c r="FJ1139" s="18">
        <f t="shared" ca="1" si="2759"/>
        <v>0</v>
      </c>
      <c r="FK1139" s="18">
        <f t="shared" ca="1" si="2759"/>
        <v>0</v>
      </c>
      <c r="FL1139" s="18">
        <f t="shared" ca="1" si="2759"/>
        <v>0</v>
      </c>
      <c r="FM1139" s="18">
        <f t="shared" ca="1" si="2759"/>
        <v>0</v>
      </c>
      <c r="FN1139" s="18">
        <f t="shared" ca="1" si="2759"/>
        <v>0</v>
      </c>
      <c r="FO1139" s="18">
        <f t="shared" ca="1" si="2759"/>
        <v>0</v>
      </c>
      <c r="FP1139" s="18">
        <f t="shared" ca="1" si="2759"/>
        <v>0</v>
      </c>
      <c r="FQ1139" s="18">
        <f t="shared" ca="1" si="2759"/>
        <v>0</v>
      </c>
      <c r="FR1139" s="18">
        <f t="shared" ca="1" si="2759"/>
        <v>0</v>
      </c>
    </row>
    <row r="1140" spans="2:174"/>
    <row r="1141" spans="2:174">
      <c r="C1141" s="13" t="s">
        <v>930</v>
      </c>
      <c r="D1141" s="77" t="s">
        <v>974</v>
      </c>
      <c r="E1141" s="19"/>
      <c r="F1141" s="19"/>
      <c r="G1141" s="19"/>
      <c r="H1141" s="19"/>
      <c r="I1141" s="168">
        <f>SUM(J1141:FR1141)</f>
        <v>0</v>
      </c>
      <c r="J1141" s="19">
        <v>0</v>
      </c>
      <c r="K1141" s="19">
        <v>0</v>
      </c>
      <c r="L1141" s="19">
        <v>0</v>
      </c>
      <c r="M1141" s="19">
        <v>0</v>
      </c>
      <c r="N1141" s="19">
        <v>0</v>
      </c>
      <c r="O1141" s="19">
        <v>0</v>
      </c>
      <c r="P1141" s="19">
        <v>0</v>
      </c>
      <c r="Q1141" s="19">
        <v>0</v>
      </c>
      <c r="R1141" s="19">
        <v>0</v>
      </c>
      <c r="S1141" s="19">
        <v>0</v>
      </c>
      <c r="T1141" s="19">
        <v>0</v>
      </c>
      <c r="U1141" s="19">
        <v>0</v>
      </c>
      <c r="V1141" s="19">
        <v>0</v>
      </c>
      <c r="W1141" s="19">
        <v>0</v>
      </c>
      <c r="X1141" s="19">
        <v>0</v>
      </c>
      <c r="Y1141" s="19">
        <v>0</v>
      </c>
      <c r="Z1141" s="19">
        <v>0</v>
      </c>
      <c r="AA1141" s="19">
        <v>0</v>
      </c>
      <c r="AB1141" s="19">
        <v>0</v>
      </c>
      <c r="AC1141" s="19">
        <v>0</v>
      </c>
      <c r="AD1141" s="19">
        <v>0</v>
      </c>
      <c r="AE1141" s="19">
        <v>0</v>
      </c>
      <c r="AF1141" s="19">
        <v>0</v>
      </c>
      <c r="AG1141" s="19">
        <v>0</v>
      </c>
      <c r="AH1141" s="19">
        <v>0</v>
      </c>
      <c r="AI1141" s="19">
        <v>0</v>
      </c>
      <c r="AJ1141" s="19">
        <v>0</v>
      </c>
      <c r="AK1141" s="19">
        <v>0</v>
      </c>
      <c r="AL1141" s="19">
        <v>0</v>
      </c>
      <c r="AM1141" s="19">
        <v>0</v>
      </c>
      <c r="AN1141" s="19">
        <v>0</v>
      </c>
      <c r="AO1141" s="19">
        <v>0</v>
      </c>
      <c r="AP1141" s="19">
        <v>0</v>
      </c>
      <c r="AQ1141" s="19">
        <v>0</v>
      </c>
      <c r="AR1141" s="19">
        <v>0</v>
      </c>
      <c r="AS1141" s="19">
        <v>0</v>
      </c>
      <c r="AT1141" s="19">
        <v>0</v>
      </c>
      <c r="AU1141" s="19">
        <v>0</v>
      </c>
      <c r="AV1141" s="19">
        <v>0</v>
      </c>
      <c r="AW1141" s="19">
        <v>0</v>
      </c>
      <c r="AX1141" s="19">
        <v>0</v>
      </c>
      <c r="AY1141" s="19">
        <v>0</v>
      </c>
      <c r="AZ1141" s="19">
        <v>0</v>
      </c>
      <c r="BA1141" s="19">
        <v>0</v>
      </c>
      <c r="BB1141" s="19">
        <v>0</v>
      </c>
      <c r="BC1141" s="19">
        <v>0</v>
      </c>
      <c r="BD1141" s="19">
        <v>0</v>
      </c>
      <c r="BE1141" s="19">
        <v>0</v>
      </c>
      <c r="BF1141" s="19">
        <v>0</v>
      </c>
      <c r="BG1141" s="19">
        <v>0</v>
      </c>
      <c r="BH1141" s="19">
        <v>0</v>
      </c>
      <c r="BI1141" s="19">
        <v>0</v>
      </c>
      <c r="BJ1141" s="19">
        <v>0</v>
      </c>
      <c r="BK1141" s="19">
        <v>0</v>
      </c>
      <c r="BL1141" s="19">
        <v>0</v>
      </c>
      <c r="BM1141" s="19">
        <v>0</v>
      </c>
      <c r="BN1141" s="19">
        <v>0</v>
      </c>
      <c r="BO1141" s="19">
        <v>0</v>
      </c>
      <c r="BP1141" s="19">
        <v>0</v>
      </c>
      <c r="BQ1141" s="19">
        <v>0</v>
      </c>
      <c r="BR1141" s="19">
        <v>0</v>
      </c>
      <c r="BS1141" s="19">
        <v>0</v>
      </c>
      <c r="BT1141" s="19">
        <v>0</v>
      </c>
      <c r="BU1141" s="19">
        <v>0</v>
      </c>
      <c r="BV1141" s="19">
        <v>0</v>
      </c>
      <c r="BW1141" s="19">
        <v>0</v>
      </c>
      <c r="BX1141" s="19">
        <v>0</v>
      </c>
      <c r="BY1141" s="19">
        <v>0</v>
      </c>
      <c r="BZ1141" s="19">
        <v>0</v>
      </c>
      <c r="CA1141" s="19">
        <v>0</v>
      </c>
      <c r="CB1141" s="19">
        <v>0</v>
      </c>
      <c r="CC1141" s="19">
        <v>0</v>
      </c>
      <c r="CD1141" s="19">
        <v>0</v>
      </c>
      <c r="CE1141" s="19">
        <v>0</v>
      </c>
      <c r="CF1141" s="19">
        <v>0</v>
      </c>
      <c r="CG1141" s="19">
        <v>0</v>
      </c>
      <c r="CH1141" s="19">
        <v>0</v>
      </c>
      <c r="CI1141" s="19">
        <v>0</v>
      </c>
      <c r="CJ1141" s="19">
        <v>0</v>
      </c>
      <c r="CK1141" s="19">
        <v>0</v>
      </c>
      <c r="CL1141" s="19">
        <v>0</v>
      </c>
      <c r="CM1141" s="19">
        <v>0</v>
      </c>
      <c r="CN1141" s="19">
        <v>0</v>
      </c>
      <c r="CO1141" s="19">
        <v>0</v>
      </c>
      <c r="CP1141" s="19">
        <v>0</v>
      </c>
      <c r="CQ1141" s="19">
        <v>0</v>
      </c>
      <c r="CR1141" s="19">
        <v>0</v>
      </c>
      <c r="CS1141" s="19">
        <v>0</v>
      </c>
      <c r="CT1141" s="19">
        <v>0</v>
      </c>
      <c r="CU1141" s="19">
        <v>0</v>
      </c>
      <c r="CV1141" s="19">
        <v>0</v>
      </c>
      <c r="CW1141" s="19">
        <v>0</v>
      </c>
      <c r="CX1141" s="19">
        <v>0</v>
      </c>
      <c r="CY1141" s="19">
        <v>0</v>
      </c>
      <c r="CZ1141" s="19">
        <v>0</v>
      </c>
      <c r="DA1141" s="19">
        <v>0</v>
      </c>
      <c r="DB1141" s="19">
        <v>0</v>
      </c>
      <c r="DC1141" s="19">
        <v>0</v>
      </c>
      <c r="DD1141" s="19">
        <v>0</v>
      </c>
      <c r="DE1141" s="19">
        <v>0</v>
      </c>
      <c r="DF1141" s="19">
        <v>0</v>
      </c>
      <c r="DG1141" s="19">
        <v>0</v>
      </c>
      <c r="DH1141" s="19">
        <v>0</v>
      </c>
      <c r="DI1141" s="19">
        <v>0</v>
      </c>
      <c r="DJ1141" s="19">
        <v>0</v>
      </c>
      <c r="DK1141" s="19">
        <v>0</v>
      </c>
      <c r="DL1141" s="19">
        <v>0</v>
      </c>
      <c r="DM1141" s="19">
        <v>0</v>
      </c>
      <c r="DN1141" s="19">
        <v>0</v>
      </c>
      <c r="DO1141" s="19">
        <v>0</v>
      </c>
      <c r="DP1141" s="19">
        <v>0</v>
      </c>
      <c r="DQ1141" s="19">
        <v>0</v>
      </c>
      <c r="DR1141" s="19">
        <v>0</v>
      </c>
      <c r="DS1141" s="19">
        <v>0</v>
      </c>
      <c r="DT1141" s="19">
        <v>0</v>
      </c>
      <c r="DU1141" s="19">
        <v>0</v>
      </c>
      <c r="DV1141" s="19">
        <v>0</v>
      </c>
      <c r="DW1141" s="19">
        <v>0</v>
      </c>
      <c r="DX1141" s="19">
        <v>0</v>
      </c>
      <c r="DY1141" s="19">
        <v>0</v>
      </c>
      <c r="DZ1141" s="19">
        <v>0</v>
      </c>
      <c r="EA1141" s="19">
        <v>0</v>
      </c>
      <c r="EB1141" s="19">
        <v>0</v>
      </c>
      <c r="EC1141" s="19">
        <v>0</v>
      </c>
      <c r="ED1141" s="19">
        <v>0</v>
      </c>
      <c r="EE1141" s="19">
        <v>0</v>
      </c>
      <c r="EF1141" s="19">
        <v>0</v>
      </c>
      <c r="EG1141" s="19">
        <v>0</v>
      </c>
      <c r="EH1141" s="19">
        <v>0</v>
      </c>
      <c r="EI1141" s="19">
        <v>0</v>
      </c>
      <c r="EJ1141" s="19">
        <v>0</v>
      </c>
      <c r="EK1141" s="19">
        <v>0</v>
      </c>
      <c r="EL1141" s="19">
        <v>0</v>
      </c>
      <c r="EM1141" s="19">
        <v>0</v>
      </c>
      <c r="EN1141" s="19">
        <v>0</v>
      </c>
      <c r="EO1141" s="19">
        <v>0</v>
      </c>
      <c r="EP1141" s="19">
        <v>0</v>
      </c>
      <c r="EQ1141" s="19">
        <v>0</v>
      </c>
      <c r="ER1141" s="19">
        <v>0</v>
      </c>
      <c r="ES1141" s="19">
        <v>0</v>
      </c>
      <c r="ET1141" s="19">
        <v>0</v>
      </c>
      <c r="EU1141" s="19">
        <v>0</v>
      </c>
      <c r="EV1141" s="19">
        <v>0</v>
      </c>
      <c r="EW1141" s="19">
        <v>0</v>
      </c>
      <c r="EX1141" s="19">
        <v>0</v>
      </c>
      <c r="EY1141" s="19">
        <v>0</v>
      </c>
      <c r="EZ1141" s="19">
        <v>0</v>
      </c>
      <c r="FA1141" s="19">
        <v>0</v>
      </c>
      <c r="FB1141" s="19">
        <v>0</v>
      </c>
      <c r="FC1141" s="19">
        <v>0</v>
      </c>
      <c r="FD1141" s="19">
        <v>0</v>
      </c>
      <c r="FE1141" s="19">
        <v>0</v>
      </c>
      <c r="FF1141" s="19">
        <v>0</v>
      </c>
      <c r="FG1141" s="19">
        <v>0</v>
      </c>
      <c r="FH1141" s="19">
        <v>0</v>
      </c>
      <c r="FI1141" s="19">
        <v>0</v>
      </c>
      <c r="FJ1141" s="19">
        <v>0</v>
      </c>
      <c r="FK1141" s="19">
        <v>0</v>
      </c>
      <c r="FL1141" s="19">
        <v>0</v>
      </c>
      <c r="FM1141" s="19">
        <v>0</v>
      </c>
      <c r="FN1141" s="19">
        <v>0</v>
      </c>
      <c r="FO1141" s="19">
        <v>0</v>
      </c>
      <c r="FP1141" s="19">
        <v>0</v>
      </c>
      <c r="FQ1141" s="19">
        <v>0</v>
      </c>
      <c r="FR1141" s="19">
        <v>0</v>
      </c>
    </row>
    <row r="1142" spans="2:174"/>
    <row r="1143" spans="2:174">
      <c r="C1143" t="s">
        <v>646</v>
      </c>
      <c r="D1143" s="8" t="s">
        <v>119</v>
      </c>
      <c r="E1143" s="153">
        <f ca="1">I1143</f>
        <v>0</v>
      </c>
      <c r="F1143" s="185">
        <f ca="1">E1143</f>
        <v>0</v>
      </c>
      <c r="I1143" s="167">
        <f ca="1">SUM(J1143:FR1143)</f>
        <v>0</v>
      </c>
      <c r="J1143" s="18">
        <f t="shared" ref="J1143:BU1143" ca="1" si="2760">ABS(J1138-J1141)</f>
        <v>0</v>
      </c>
      <c r="K1143" s="18">
        <f t="shared" ca="1" si="2760"/>
        <v>0</v>
      </c>
      <c r="L1143" s="18">
        <f t="shared" ca="1" si="2760"/>
        <v>0</v>
      </c>
      <c r="M1143" s="18">
        <f t="shared" ca="1" si="2760"/>
        <v>0</v>
      </c>
      <c r="N1143" s="18">
        <f t="shared" ca="1" si="2760"/>
        <v>0</v>
      </c>
      <c r="O1143" s="18">
        <f t="shared" ca="1" si="2760"/>
        <v>0</v>
      </c>
      <c r="P1143" s="18">
        <f t="shared" ca="1" si="2760"/>
        <v>0</v>
      </c>
      <c r="Q1143" s="18">
        <f t="shared" ca="1" si="2760"/>
        <v>0</v>
      </c>
      <c r="R1143" s="18">
        <f t="shared" ca="1" si="2760"/>
        <v>0</v>
      </c>
      <c r="S1143" s="18">
        <f t="shared" ca="1" si="2760"/>
        <v>0</v>
      </c>
      <c r="T1143" s="18">
        <f t="shared" ca="1" si="2760"/>
        <v>0</v>
      </c>
      <c r="U1143" s="18">
        <f t="shared" ca="1" si="2760"/>
        <v>0</v>
      </c>
      <c r="V1143" s="18">
        <f t="shared" ca="1" si="2760"/>
        <v>0</v>
      </c>
      <c r="W1143" s="18">
        <f t="shared" ca="1" si="2760"/>
        <v>0</v>
      </c>
      <c r="X1143" s="18">
        <f t="shared" ca="1" si="2760"/>
        <v>0</v>
      </c>
      <c r="Y1143" s="18">
        <f t="shared" ca="1" si="2760"/>
        <v>0</v>
      </c>
      <c r="Z1143" s="18">
        <f t="shared" ca="1" si="2760"/>
        <v>0</v>
      </c>
      <c r="AA1143" s="18">
        <f t="shared" ca="1" si="2760"/>
        <v>0</v>
      </c>
      <c r="AB1143" s="18">
        <f t="shared" ca="1" si="2760"/>
        <v>0</v>
      </c>
      <c r="AC1143" s="18">
        <f t="shared" ca="1" si="2760"/>
        <v>0</v>
      </c>
      <c r="AD1143" s="18">
        <f t="shared" ca="1" si="2760"/>
        <v>0</v>
      </c>
      <c r="AE1143" s="18">
        <f t="shared" ca="1" si="2760"/>
        <v>0</v>
      </c>
      <c r="AF1143" s="18">
        <f t="shared" ca="1" si="2760"/>
        <v>0</v>
      </c>
      <c r="AG1143" s="18">
        <f t="shared" ca="1" si="2760"/>
        <v>0</v>
      </c>
      <c r="AH1143" s="18">
        <f t="shared" ca="1" si="2760"/>
        <v>0</v>
      </c>
      <c r="AI1143" s="18">
        <f t="shared" ca="1" si="2760"/>
        <v>0</v>
      </c>
      <c r="AJ1143" s="18">
        <f t="shared" ca="1" si="2760"/>
        <v>0</v>
      </c>
      <c r="AK1143" s="18">
        <f t="shared" ca="1" si="2760"/>
        <v>0</v>
      </c>
      <c r="AL1143" s="18">
        <f t="shared" ca="1" si="2760"/>
        <v>0</v>
      </c>
      <c r="AM1143" s="18">
        <f t="shared" ca="1" si="2760"/>
        <v>0</v>
      </c>
      <c r="AN1143" s="18">
        <f t="shared" ca="1" si="2760"/>
        <v>0</v>
      </c>
      <c r="AO1143" s="18">
        <f t="shared" ca="1" si="2760"/>
        <v>0</v>
      </c>
      <c r="AP1143" s="18">
        <f t="shared" ca="1" si="2760"/>
        <v>0</v>
      </c>
      <c r="AQ1143" s="18">
        <f t="shared" ca="1" si="2760"/>
        <v>0</v>
      </c>
      <c r="AR1143" s="18">
        <f t="shared" ca="1" si="2760"/>
        <v>0</v>
      </c>
      <c r="AS1143" s="18">
        <f t="shared" ca="1" si="2760"/>
        <v>0</v>
      </c>
      <c r="AT1143" s="18">
        <f t="shared" ca="1" si="2760"/>
        <v>0</v>
      </c>
      <c r="AU1143" s="18">
        <f t="shared" ca="1" si="2760"/>
        <v>0</v>
      </c>
      <c r="AV1143" s="18">
        <f t="shared" ca="1" si="2760"/>
        <v>0</v>
      </c>
      <c r="AW1143" s="18">
        <f t="shared" ca="1" si="2760"/>
        <v>0</v>
      </c>
      <c r="AX1143" s="18">
        <f t="shared" ca="1" si="2760"/>
        <v>0</v>
      </c>
      <c r="AY1143" s="18">
        <f t="shared" ca="1" si="2760"/>
        <v>0</v>
      </c>
      <c r="AZ1143" s="18">
        <f t="shared" ca="1" si="2760"/>
        <v>0</v>
      </c>
      <c r="BA1143" s="18">
        <f t="shared" ca="1" si="2760"/>
        <v>0</v>
      </c>
      <c r="BB1143" s="18">
        <f t="shared" ca="1" si="2760"/>
        <v>0</v>
      </c>
      <c r="BC1143" s="18">
        <f t="shared" ca="1" si="2760"/>
        <v>0</v>
      </c>
      <c r="BD1143" s="18">
        <f t="shared" ca="1" si="2760"/>
        <v>0</v>
      </c>
      <c r="BE1143" s="18">
        <f t="shared" ca="1" si="2760"/>
        <v>0</v>
      </c>
      <c r="BF1143" s="18">
        <f t="shared" ca="1" si="2760"/>
        <v>0</v>
      </c>
      <c r="BG1143" s="18">
        <f t="shared" ca="1" si="2760"/>
        <v>0</v>
      </c>
      <c r="BH1143" s="18">
        <f t="shared" ca="1" si="2760"/>
        <v>0</v>
      </c>
      <c r="BI1143" s="18">
        <f t="shared" ca="1" si="2760"/>
        <v>0</v>
      </c>
      <c r="BJ1143" s="18">
        <f t="shared" ca="1" si="2760"/>
        <v>0</v>
      </c>
      <c r="BK1143" s="18">
        <f t="shared" ca="1" si="2760"/>
        <v>0</v>
      </c>
      <c r="BL1143" s="18">
        <f t="shared" ca="1" si="2760"/>
        <v>0</v>
      </c>
      <c r="BM1143" s="18">
        <f t="shared" ca="1" si="2760"/>
        <v>0</v>
      </c>
      <c r="BN1143" s="18">
        <f t="shared" ca="1" si="2760"/>
        <v>0</v>
      </c>
      <c r="BO1143" s="18">
        <f t="shared" ca="1" si="2760"/>
        <v>0</v>
      </c>
      <c r="BP1143" s="18">
        <f t="shared" ca="1" si="2760"/>
        <v>0</v>
      </c>
      <c r="BQ1143" s="18">
        <f t="shared" ca="1" si="2760"/>
        <v>0</v>
      </c>
      <c r="BR1143" s="18">
        <f t="shared" ca="1" si="2760"/>
        <v>0</v>
      </c>
      <c r="BS1143" s="18">
        <f t="shared" ca="1" si="2760"/>
        <v>0</v>
      </c>
      <c r="BT1143" s="18">
        <f t="shared" ca="1" si="2760"/>
        <v>0</v>
      </c>
      <c r="BU1143" s="18">
        <f t="shared" ca="1" si="2760"/>
        <v>0</v>
      </c>
      <c r="BV1143" s="18">
        <f t="shared" ref="BV1143:EG1143" ca="1" si="2761">ABS(BV1138-BV1141)</f>
        <v>0</v>
      </c>
      <c r="BW1143" s="18">
        <f t="shared" ca="1" si="2761"/>
        <v>0</v>
      </c>
      <c r="BX1143" s="18">
        <f t="shared" ca="1" si="2761"/>
        <v>0</v>
      </c>
      <c r="BY1143" s="18">
        <f t="shared" ca="1" si="2761"/>
        <v>0</v>
      </c>
      <c r="BZ1143" s="18">
        <f t="shared" ca="1" si="2761"/>
        <v>0</v>
      </c>
      <c r="CA1143" s="18">
        <f t="shared" ca="1" si="2761"/>
        <v>0</v>
      </c>
      <c r="CB1143" s="18">
        <f t="shared" ca="1" si="2761"/>
        <v>0</v>
      </c>
      <c r="CC1143" s="18">
        <f t="shared" ca="1" si="2761"/>
        <v>0</v>
      </c>
      <c r="CD1143" s="18">
        <f t="shared" ca="1" si="2761"/>
        <v>0</v>
      </c>
      <c r="CE1143" s="18">
        <f t="shared" ca="1" si="2761"/>
        <v>0</v>
      </c>
      <c r="CF1143" s="18">
        <f t="shared" ca="1" si="2761"/>
        <v>0</v>
      </c>
      <c r="CG1143" s="18">
        <f t="shared" ca="1" si="2761"/>
        <v>0</v>
      </c>
      <c r="CH1143" s="18">
        <f t="shared" ca="1" si="2761"/>
        <v>0</v>
      </c>
      <c r="CI1143" s="18">
        <f t="shared" ca="1" si="2761"/>
        <v>0</v>
      </c>
      <c r="CJ1143" s="18">
        <f t="shared" ca="1" si="2761"/>
        <v>0</v>
      </c>
      <c r="CK1143" s="18">
        <f t="shared" ca="1" si="2761"/>
        <v>0</v>
      </c>
      <c r="CL1143" s="18">
        <f t="shared" ca="1" si="2761"/>
        <v>0</v>
      </c>
      <c r="CM1143" s="18">
        <f t="shared" ca="1" si="2761"/>
        <v>0</v>
      </c>
      <c r="CN1143" s="18">
        <f t="shared" ca="1" si="2761"/>
        <v>0</v>
      </c>
      <c r="CO1143" s="18">
        <f t="shared" ca="1" si="2761"/>
        <v>0</v>
      </c>
      <c r="CP1143" s="18">
        <f t="shared" ca="1" si="2761"/>
        <v>0</v>
      </c>
      <c r="CQ1143" s="18">
        <f t="shared" ca="1" si="2761"/>
        <v>0</v>
      </c>
      <c r="CR1143" s="18">
        <f t="shared" ca="1" si="2761"/>
        <v>0</v>
      </c>
      <c r="CS1143" s="18">
        <f t="shared" ca="1" si="2761"/>
        <v>0</v>
      </c>
      <c r="CT1143" s="18">
        <f t="shared" ca="1" si="2761"/>
        <v>0</v>
      </c>
      <c r="CU1143" s="18">
        <f t="shared" ca="1" si="2761"/>
        <v>0</v>
      </c>
      <c r="CV1143" s="18">
        <f t="shared" ca="1" si="2761"/>
        <v>0</v>
      </c>
      <c r="CW1143" s="18">
        <f t="shared" ca="1" si="2761"/>
        <v>0</v>
      </c>
      <c r="CX1143" s="18">
        <f t="shared" ca="1" si="2761"/>
        <v>0</v>
      </c>
      <c r="CY1143" s="18">
        <f t="shared" ca="1" si="2761"/>
        <v>0</v>
      </c>
      <c r="CZ1143" s="18">
        <f t="shared" ca="1" si="2761"/>
        <v>0</v>
      </c>
      <c r="DA1143" s="18">
        <f t="shared" ca="1" si="2761"/>
        <v>0</v>
      </c>
      <c r="DB1143" s="18">
        <f t="shared" ca="1" si="2761"/>
        <v>0</v>
      </c>
      <c r="DC1143" s="18">
        <f t="shared" ca="1" si="2761"/>
        <v>0</v>
      </c>
      <c r="DD1143" s="18">
        <f t="shared" ca="1" si="2761"/>
        <v>0</v>
      </c>
      <c r="DE1143" s="18">
        <f t="shared" ca="1" si="2761"/>
        <v>0</v>
      </c>
      <c r="DF1143" s="18">
        <f t="shared" ca="1" si="2761"/>
        <v>0</v>
      </c>
      <c r="DG1143" s="18">
        <f t="shared" ca="1" si="2761"/>
        <v>0</v>
      </c>
      <c r="DH1143" s="18">
        <f t="shared" ca="1" si="2761"/>
        <v>0</v>
      </c>
      <c r="DI1143" s="18">
        <f t="shared" ca="1" si="2761"/>
        <v>0</v>
      </c>
      <c r="DJ1143" s="18">
        <f t="shared" ca="1" si="2761"/>
        <v>0</v>
      </c>
      <c r="DK1143" s="18">
        <f t="shared" ca="1" si="2761"/>
        <v>0</v>
      </c>
      <c r="DL1143" s="18">
        <f t="shared" ca="1" si="2761"/>
        <v>0</v>
      </c>
      <c r="DM1143" s="18">
        <f t="shared" ca="1" si="2761"/>
        <v>0</v>
      </c>
      <c r="DN1143" s="18">
        <f t="shared" ca="1" si="2761"/>
        <v>0</v>
      </c>
      <c r="DO1143" s="18">
        <f t="shared" ca="1" si="2761"/>
        <v>0</v>
      </c>
      <c r="DP1143" s="18">
        <f t="shared" ca="1" si="2761"/>
        <v>0</v>
      </c>
      <c r="DQ1143" s="18">
        <f t="shared" ca="1" si="2761"/>
        <v>0</v>
      </c>
      <c r="DR1143" s="18">
        <f t="shared" ca="1" si="2761"/>
        <v>0</v>
      </c>
      <c r="DS1143" s="18">
        <f t="shared" ca="1" si="2761"/>
        <v>0</v>
      </c>
      <c r="DT1143" s="18">
        <f t="shared" ca="1" si="2761"/>
        <v>0</v>
      </c>
      <c r="DU1143" s="18">
        <f t="shared" ca="1" si="2761"/>
        <v>0</v>
      </c>
      <c r="DV1143" s="18">
        <f t="shared" ca="1" si="2761"/>
        <v>0</v>
      </c>
      <c r="DW1143" s="18">
        <f t="shared" ca="1" si="2761"/>
        <v>0</v>
      </c>
      <c r="DX1143" s="18">
        <f t="shared" ca="1" si="2761"/>
        <v>0</v>
      </c>
      <c r="DY1143" s="18">
        <f t="shared" ca="1" si="2761"/>
        <v>0</v>
      </c>
      <c r="DZ1143" s="18">
        <f t="shared" ca="1" si="2761"/>
        <v>0</v>
      </c>
      <c r="EA1143" s="18">
        <f t="shared" ca="1" si="2761"/>
        <v>0</v>
      </c>
      <c r="EB1143" s="18">
        <f t="shared" ca="1" si="2761"/>
        <v>0</v>
      </c>
      <c r="EC1143" s="18">
        <f t="shared" ca="1" si="2761"/>
        <v>0</v>
      </c>
      <c r="ED1143" s="18">
        <f t="shared" ca="1" si="2761"/>
        <v>0</v>
      </c>
      <c r="EE1143" s="18">
        <f t="shared" ca="1" si="2761"/>
        <v>0</v>
      </c>
      <c r="EF1143" s="18">
        <f t="shared" ca="1" si="2761"/>
        <v>0</v>
      </c>
      <c r="EG1143" s="18">
        <f t="shared" ca="1" si="2761"/>
        <v>0</v>
      </c>
      <c r="EH1143" s="18">
        <f t="shared" ref="EH1143:FR1143" ca="1" si="2762">ABS(EH1138-EH1141)</f>
        <v>0</v>
      </c>
      <c r="EI1143" s="18">
        <f t="shared" ca="1" si="2762"/>
        <v>0</v>
      </c>
      <c r="EJ1143" s="18">
        <f t="shared" ca="1" si="2762"/>
        <v>0</v>
      </c>
      <c r="EK1143" s="18">
        <f t="shared" ca="1" si="2762"/>
        <v>0</v>
      </c>
      <c r="EL1143" s="18">
        <f t="shared" ca="1" si="2762"/>
        <v>0</v>
      </c>
      <c r="EM1143" s="18">
        <f t="shared" ca="1" si="2762"/>
        <v>0</v>
      </c>
      <c r="EN1143" s="18">
        <f t="shared" ca="1" si="2762"/>
        <v>0</v>
      </c>
      <c r="EO1143" s="18">
        <f t="shared" ca="1" si="2762"/>
        <v>0</v>
      </c>
      <c r="EP1143" s="18">
        <f t="shared" ca="1" si="2762"/>
        <v>0</v>
      </c>
      <c r="EQ1143" s="18">
        <f t="shared" ca="1" si="2762"/>
        <v>0</v>
      </c>
      <c r="ER1143" s="18">
        <f t="shared" ca="1" si="2762"/>
        <v>0</v>
      </c>
      <c r="ES1143" s="18">
        <f t="shared" ca="1" si="2762"/>
        <v>0</v>
      </c>
      <c r="ET1143" s="18">
        <f t="shared" ca="1" si="2762"/>
        <v>0</v>
      </c>
      <c r="EU1143" s="18">
        <f t="shared" ca="1" si="2762"/>
        <v>0</v>
      </c>
      <c r="EV1143" s="18">
        <f t="shared" ca="1" si="2762"/>
        <v>0</v>
      </c>
      <c r="EW1143" s="18">
        <f t="shared" ca="1" si="2762"/>
        <v>0</v>
      </c>
      <c r="EX1143" s="18">
        <f t="shared" ca="1" si="2762"/>
        <v>0</v>
      </c>
      <c r="EY1143" s="18">
        <f t="shared" ca="1" si="2762"/>
        <v>0</v>
      </c>
      <c r="EZ1143" s="18">
        <f t="shared" ca="1" si="2762"/>
        <v>0</v>
      </c>
      <c r="FA1143" s="18">
        <f t="shared" ca="1" si="2762"/>
        <v>0</v>
      </c>
      <c r="FB1143" s="18">
        <f t="shared" ca="1" si="2762"/>
        <v>0</v>
      </c>
      <c r="FC1143" s="18">
        <f t="shared" ca="1" si="2762"/>
        <v>0</v>
      </c>
      <c r="FD1143" s="18">
        <f t="shared" ca="1" si="2762"/>
        <v>0</v>
      </c>
      <c r="FE1143" s="18">
        <f t="shared" ca="1" si="2762"/>
        <v>0</v>
      </c>
      <c r="FF1143" s="18">
        <f t="shared" ca="1" si="2762"/>
        <v>0</v>
      </c>
      <c r="FG1143" s="18">
        <f t="shared" ca="1" si="2762"/>
        <v>0</v>
      </c>
      <c r="FH1143" s="18">
        <f t="shared" ca="1" si="2762"/>
        <v>0</v>
      </c>
      <c r="FI1143" s="18">
        <f t="shared" ca="1" si="2762"/>
        <v>0</v>
      </c>
      <c r="FJ1143" s="18">
        <f t="shared" ca="1" si="2762"/>
        <v>0</v>
      </c>
      <c r="FK1143" s="18">
        <f t="shared" ca="1" si="2762"/>
        <v>0</v>
      </c>
      <c r="FL1143" s="18">
        <f t="shared" ca="1" si="2762"/>
        <v>0</v>
      </c>
      <c r="FM1143" s="18">
        <f t="shared" ca="1" si="2762"/>
        <v>0</v>
      </c>
      <c r="FN1143" s="18">
        <f t="shared" ca="1" si="2762"/>
        <v>0</v>
      </c>
      <c r="FO1143" s="18">
        <f t="shared" ca="1" si="2762"/>
        <v>0</v>
      </c>
      <c r="FP1143" s="18">
        <f t="shared" ca="1" si="2762"/>
        <v>0</v>
      </c>
      <c r="FQ1143" s="18">
        <f t="shared" ca="1" si="2762"/>
        <v>0</v>
      </c>
      <c r="FR1143" s="18">
        <f t="shared" ca="1" si="2762"/>
        <v>0</v>
      </c>
    </row>
    <row r="1144" spans="2:174"/>
    <row r="1145" spans="2:174">
      <c r="B1145" s="5" t="s">
        <v>138</v>
      </c>
      <c r="C1145" s="4"/>
      <c r="D1145" s="7"/>
      <c r="E1145" s="4"/>
      <c r="F1145" s="4"/>
      <c r="G1145" s="7"/>
      <c r="H1145" s="7"/>
      <c r="I1145" s="4"/>
      <c r="J1145" s="4"/>
      <c r="K1145" s="4"/>
      <c r="L1145" s="4"/>
      <c r="M1145" s="4"/>
      <c r="N1145" s="4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4"/>
      <c r="AG1145" s="4"/>
      <c r="AH1145" s="4"/>
      <c r="AI1145" s="4"/>
      <c r="AJ1145" s="4"/>
      <c r="AK1145" s="4"/>
      <c r="AL1145" s="4"/>
      <c r="AM1145" s="4"/>
      <c r="AN1145" s="4"/>
      <c r="AO1145" s="4"/>
      <c r="AP1145" s="4"/>
      <c r="AQ1145" s="4"/>
      <c r="AR1145" s="4"/>
      <c r="AS1145" s="4"/>
      <c r="AT1145" s="4"/>
      <c r="AU1145" s="4"/>
      <c r="AV1145" s="4"/>
      <c r="AW1145" s="4"/>
      <c r="AX1145" s="4"/>
      <c r="AY1145" s="4"/>
      <c r="AZ1145" s="4"/>
      <c r="BA1145" s="4"/>
      <c r="BB1145" s="4"/>
      <c r="BC1145" s="4"/>
      <c r="BD1145" s="4"/>
      <c r="BE1145" s="4"/>
      <c r="BF1145" s="4"/>
      <c r="BG1145" s="4"/>
      <c r="BH1145" s="4"/>
      <c r="BI1145" s="4"/>
      <c r="BJ1145" s="4"/>
      <c r="BK1145" s="4"/>
      <c r="BL1145" s="4"/>
      <c r="BM1145" s="4"/>
      <c r="BN1145" s="4"/>
      <c r="BO1145" s="4"/>
      <c r="BP1145" s="4"/>
      <c r="BQ1145" s="4"/>
      <c r="BR1145" s="4"/>
      <c r="BS1145" s="4"/>
      <c r="BT1145" s="4"/>
      <c r="BU1145" s="4"/>
      <c r="BV1145" s="4"/>
      <c r="BW1145" s="4"/>
      <c r="BX1145" s="4"/>
      <c r="BY1145" s="4"/>
      <c r="BZ1145" s="4"/>
      <c r="CA1145" s="4"/>
      <c r="CB1145" s="4"/>
      <c r="CC1145" s="4"/>
      <c r="CD1145" s="4"/>
      <c r="CE1145" s="4"/>
      <c r="CF1145" s="4"/>
      <c r="CG1145" s="4"/>
      <c r="CH1145" s="4"/>
      <c r="CI1145" s="4"/>
      <c r="CJ1145" s="4"/>
      <c r="CK1145" s="4"/>
      <c r="CL1145" s="4"/>
      <c r="CM1145" s="4"/>
      <c r="CN1145" s="4"/>
      <c r="CO1145" s="4"/>
      <c r="CP1145" s="4"/>
      <c r="CQ1145" s="4"/>
      <c r="CR1145" s="4"/>
      <c r="CS1145" s="4"/>
      <c r="CT1145" s="4"/>
      <c r="CU1145" s="4"/>
      <c r="CV1145" s="4"/>
      <c r="CW1145" s="4"/>
      <c r="CX1145" s="4"/>
      <c r="CY1145" s="4"/>
      <c r="CZ1145" s="4"/>
      <c r="DA1145" s="4"/>
      <c r="DB1145" s="4"/>
      <c r="DC1145" s="4"/>
      <c r="DD1145" s="4"/>
      <c r="DE1145" s="4"/>
      <c r="DF1145" s="4"/>
      <c r="DG1145" s="4"/>
      <c r="DH1145" s="4"/>
      <c r="DI1145" s="4"/>
      <c r="DJ1145" s="4"/>
      <c r="DK1145" s="4"/>
      <c r="DL1145" s="4"/>
      <c r="DM1145" s="4"/>
      <c r="DN1145" s="4"/>
      <c r="DO1145" s="4"/>
      <c r="DP1145" s="4"/>
      <c r="DQ1145" s="4"/>
      <c r="DR1145" s="4"/>
      <c r="DS1145" s="4"/>
      <c r="DT1145" s="4"/>
      <c r="DU1145" s="4"/>
      <c r="DV1145" s="4"/>
      <c r="DW1145" s="4"/>
      <c r="DX1145" s="4"/>
      <c r="DY1145" s="4"/>
      <c r="DZ1145" s="4"/>
      <c r="EA1145" s="4"/>
      <c r="EB1145" s="4"/>
      <c r="EC1145" s="4"/>
      <c r="ED1145" s="4"/>
      <c r="EE1145" s="4"/>
      <c r="EF1145" s="4"/>
      <c r="EG1145" s="4"/>
      <c r="EH1145" s="4"/>
      <c r="EI1145" s="4"/>
      <c r="EJ1145" s="4"/>
      <c r="EK1145" s="4"/>
      <c r="EL1145" s="4"/>
      <c r="EM1145" s="4"/>
      <c r="EN1145" s="4"/>
      <c r="EO1145" s="4"/>
      <c r="EP1145" s="4"/>
      <c r="EQ1145" s="4"/>
      <c r="ER1145" s="4"/>
      <c r="ES1145" s="4"/>
      <c r="ET1145" s="4"/>
      <c r="EU1145" s="4"/>
      <c r="EV1145" s="4"/>
      <c r="EW1145" s="4"/>
      <c r="EX1145" s="4"/>
      <c r="EY1145" s="4"/>
      <c r="EZ1145" s="4"/>
      <c r="FA1145" s="4"/>
      <c r="FB1145" s="4"/>
      <c r="FC1145" s="4"/>
      <c r="FD1145" s="4"/>
      <c r="FE1145" s="4"/>
      <c r="FF1145" s="4"/>
      <c r="FG1145" s="4"/>
      <c r="FH1145" s="4"/>
      <c r="FI1145" s="4"/>
      <c r="FJ1145" s="4"/>
      <c r="FK1145" s="4"/>
      <c r="FL1145" s="4"/>
      <c r="FM1145" s="4"/>
      <c r="FN1145" s="4"/>
      <c r="FO1145" s="4"/>
      <c r="FP1145" s="4"/>
      <c r="FQ1145" s="4"/>
      <c r="FR1145" s="4"/>
    </row>
    <row r="1146" spans="2:174"/>
    <row r="1147" spans="2:174">
      <c r="C1147" t="s">
        <v>430</v>
      </c>
      <c r="D1147" s="144" t="s">
        <v>282</v>
      </c>
      <c r="J1147" s="27">
        <f t="shared" ref="J1147:AO1147" si="2763">J15 - J19</f>
        <v>0</v>
      </c>
      <c r="K1147" s="27">
        <f t="shared" si="2763"/>
        <v>0</v>
      </c>
      <c r="L1147" s="27">
        <f t="shared" si="2763"/>
        <v>0</v>
      </c>
      <c r="M1147" s="27">
        <f t="shared" si="2763"/>
        <v>0</v>
      </c>
      <c r="N1147" s="27">
        <f t="shared" si="2763"/>
        <v>0</v>
      </c>
      <c r="O1147" s="27">
        <f t="shared" si="2763"/>
        <v>0</v>
      </c>
      <c r="P1147" s="27">
        <f t="shared" si="2763"/>
        <v>0</v>
      </c>
      <c r="Q1147" s="27">
        <f t="shared" si="2763"/>
        <v>0</v>
      </c>
      <c r="R1147" s="27">
        <f t="shared" si="2763"/>
        <v>0</v>
      </c>
      <c r="S1147" s="27">
        <f t="shared" si="2763"/>
        <v>0</v>
      </c>
      <c r="T1147" s="27">
        <f t="shared" si="2763"/>
        <v>0</v>
      </c>
      <c r="U1147" s="27">
        <f t="shared" si="2763"/>
        <v>0</v>
      </c>
      <c r="V1147" s="27">
        <f t="shared" si="2763"/>
        <v>0</v>
      </c>
      <c r="W1147" s="27">
        <f t="shared" si="2763"/>
        <v>1.098901098901099E-2</v>
      </c>
      <c r="X1147" s="27">
        <f t="shared" si="2763"/>
        <v>0</v>
      </c>
      <c r="Y1147" s="27">
        <f t="shared" si="2763"/>
        <v>0</v>
      </c>
      <c r="Z1147" s="27">
        <f t="shared" si="2763"/>
        <v>0</v>
      </c>
      <c r="AA1147" s="27">
        <f t="shared" si="2763"/>
        <v>0</v>
      </c>
      <c r="AB1147" s="27">
        <f t="shared" si="2763"/>
        <v>0</v>
      </c>
      <c r="AC1147" s="27">
        <f t="shared" si="2763"/>
        <v>0</v>
      </c>
      <c r="AD1147" s="27">
        <f t="shared" si="2763"/>
        <v>0</v>
      </c>
      <c r="AE1147" s="27">
        <f t="shared" si="2763"/>
        <v>0</v>
      </c>
      <c r="AF1147" s="27">
        <f t="shared" si="2763"/>
        <v>0</v>
      </c>
      <c r="AG1147" s="27">
        <f t="shared" si="2763"/>
        <v>0</v>
      </c>
      <c r="AH1147" s="27">
        <f t="shared" si="2763"/>
        <v>0</v>
      </c>
      <c r="AI1147" s="27">
        <f t="shared" si="2763"/>
        <v>0</v>
      </c>
      <c r="AJ1147" s="27">
        <f t="shared" si="2763"/>
        <v>0</v>
      </c>
      <c r="AK1147" s="27">
        <f t="shared" si="2763"/>
        <v>0</v>
      </c>
      <c r="AL1147" s="27">
        <f t="shared" si="2763"/>
        <v>0</v>
      </c>
      <c r="AM1147" s="27">
        <f t="shared" si="2763"/>
        <v>0</v>
      </c>
      <c r="AN1147" s="27">
        <f t="shared" si="2763"/>
        <v>0</v>
      </c>
      <c r="AO1147" s="27">
        <f t="shared" si="2763"/>
        <v>0</v>
      </c>
      <c r="AP1147" s="27">
        <f t="shared" ref="AP1147:BU1147" si="2764">AP15 - AP19</f>
        <v>0</v>
      </c>
      <c r="AQ1147" s="27">
        <f t="shared" si="2764"/>
        <v>0</v>
      </c>
      <c r="AR1147" s="27">
        <f t="shared" si="2764"/>
        <v>0</v>
      </c>
      <c r="AS1147" s="27">
        <f t="shared" si="2764"/>
        <v>0</v>
      </c>
      <c r="AT1147" s="27">
        <f t="shared" si="2764"/>
        <v>0</v>
      </c>
      <c r="AU1147" s="27">
        <f t="shared" si="2764"/>
        <v>0</v>
      </c>
      <c r="AV1147" s="27">
        <f t="shared" si="2764"/>
        <v>0</v>
      </c>
      <c r="AW1147" s="27">
        <f t="shared" si="2764"/>
        <v>0</v>
      </c>
      <c r="AX1147" s="27">
        <f t="shared" si="2764"/>
        <v>0</v>
      </c>
      <c r="AY1147" s="27">
        <f t="shared" si="2764"/>
        <v>0</v>
      </c>
      <c r="AZ1147" s="27">
        <f t="shared" si="2764"/>
        <v>0</v>
      </c>
      <c r="BA1147" s="27">
        <f t="shared" si="2764"/>
        <v>0</v>
      </c>
      <c r="BB1147" s="27">
        <f t="shared" si="2764"/>
        <v>0</v>
      </c>
      <c r="BC1147" s="27">
        <f t="shared" si="2764"/>
        <v>0</v>
      </c>
      <c r="BD1147" s="27">
        <f t="shared" si="2764"/>
        <v>0</v>
      </c>
      <c r="BE1147" s="27">
        <f t="shared" si="2764"/>
        <v>0</v>
      </c>
      <c r="BF1147" s="27">
        <f t="shared" si="2764"/>
        <v>0</v>
      </c>
      <c r="BG1147" s="27">
        <f t="shared" si="2764"/>
        <v>0</v>
      </c>
      <c r="BH1147" s="27">
        <f t="shared" si="2764"/>
        <v>0</v>
      </c>
      <c r="BI1147" s="27">
        <f t="shared" si="2764"/>
        <v>0</v>
      </c>
      <c r="BJ1147" s="27">
        <f t="shared" si="2764"/>
        <v>0</v>
      </c>
      <c r="BK1147" s="27">
        <f t="shared" si="2764"/>
        <v>0</v>
      </c>
      <c r="BL1147" s="27">
        <f t="shared" si="2764"/>
        <v>0</v>
      </c>
      <c r="BM1147" s="27">
        <f t="shared" si="2764"/>
        <v>0</v>
      </c>
      <c r="BN1147" s="27">
        <f t="shared" si="2764"/>
        <v>0</v>
      </c>
      <c r="BO1147" s="27">
        <f t="shared" si="2764"/>
        <v>0</v>
      </c>
      <c r="BP1147" s="27">
        <f t="shared" si="2764"/>
        <v>0</v>
      </c>
      <c r="BQ1147" s="27">
        <f t="shared" si="2764"/>
        <v>0</v>
      </c>
      <c r="BR1147" s="27">
        <f t="shared" si="2764"/>
        <v>0</v>
      </c>
      <c r="BS1147" s="27">
        <f t="shared" si="2764"/>
        <v>0</v>
      </c>
      <c r="BT1147" s="27">
        <f t="shared" si="2764"/>
        <v>0</v>
      </c>
      <c r="BU1147" s="27">
        <f t="shared" si="2764"/>
        <v>0</v>
      </c>
      <c r="BV1147" s="27">
        <f t="shared" ref="BV1147:DA1147" si="2765">BV15 - BV19</f>
        <v>0</v>
      </c>
      <c r="BW1147" s="27">
        <f t="shared" si="2765"/>
        <v>0</v>
      </c>
      <c r="BX1147" s="27">
        <f t="shared" si="2765"/>
        <v>0</v>
      </c>
      <c r="BY1147" s="27">
        <f t="shared" si="2765"/>
        <v>0</v>
      </c>
      <c r="BZ1147" s="27">
        <f t="shared" si="2765"/>
        <v>0</v>
      </c>
      <c r="CA1147" s="27">
        <f t="shared" si="2765"/>
        <v>0</v>
      </c>
      <c r="CB1147" s="27">
        <f t="shared" si="2765"/>
        <v>0</v>
      </c>
      <c r="CC1147" s="27">
        <f t="shared" si="2765"/>
        <v>0</v>
      </c>
      <c r="CD1147" s="27">
        <f t="shared" si="2765"/>
        <v>0</v>
      </c>
      <c r="CE1147" s="27">
        <f t="shared" si="2765"/>
        <v>0</v>
      </c>
      <c r="CF1147" s="27">
        <f t="shared" si="2765"/>
        <v>0</v>
      </c>
      <c r="CG1147" s="27">
        <f t="shared" si="2765"/>
        <v>0</v>
      </c>
      <c r="CH1147" s="27">
        <f t="shared" si="2765"/>
        <v>0</v>
      </c>
      <c r="CI1147" s="27">
        <f t="shared" si="2765"/>
        <v>0</v>
      </c>
      <c r="CJ1147" s="27">
        <f t="shared" si="2765"/>
        <v>0</v>
      </c>
      <c r="CK1147" s="27">
        <f t="shared" si="2765"/>
        <v>0</v>
      </c>
      <c r="CL1147" s="27">
        <f t="shared" si="2765"/>
        <v>0</v>
      </c>
      <c r="CM1147" s="27">
        <f t="shared" si="2765"/>
        <v>0</v>
      </c>
      <c r="CN1147" s="27">
        <f t="shared" si="2765"/>
        <v>0</v>
      </c>
      <c r="CO1147" s="27">
        <f t="shared" si="2765"/>
        <v>0</v>
      </c>
      <c r="CP1147" s="27">
        <f t="shared" si="2765"/>
        <v>0</v>
      </c>
      <c r="CQ1147" s="27">
        <f t="shared" si="2765"/>
        <v>0</v>
      </c>
      <c r="CR1147" s="27">
        <f t="shared" si="2765"/>
        <v>0</v>
      </c>
      <c r="CS1147" s="27">
        <f t="shared" si="2765"/>
        <v>0</v>
      </c>
      <c r="CT1147" s="27">
        <f t="shared" si="2765"/>
        <v>0</v>
      </c>
      <c r="CU1147" s="27">
        <f t="shared" si="2765"/>
        <v>0</v>
      </c>
      <c r="CV1147" s="27">
        <f t="shared" si="2765"/>
        <v>0</v>
      </c>
      <c r="CW1147" s="27">
        <f t="shared" si="2765"/>
        <v>0</v>
      </c>
      <c r="CX1147" s="27">
        <f t="shared" si="2765"/>
        <v>0</v>
      </c>
      <c r="CY1147" s="27">
        <f t="shared" si="2765"/>
        <v>0</v>
      </c>
      <c r="CZ1147" s="27">
        <f t="shared" si="2765"/>
        <v>0</v>
      </c>
      <c r="DA1147" s="27">
        <f t="shared" si="2765"/>
        <v>0</v>
      </c>
      <c r="DB1147" s="27">
        <f t="shared" ref="DB1147:EG1147" si="2766">DB15 - DB19</f>
        <v>0</v>
      </c>
      <c r="DC1147" s="27">
        <f t="shared" si="2766"/>
        <v>0</v>
      </c>
      <c r="DD1147" s="27">
        <f t="shared" si="2766"/>
        <v>0</v>
      </c>
      <c r="DE1147" s="27">
        <f t="shared" si="2766"/>
        <v>0</v>
      </c>
      <c r="DF1147" s="27">
        <f t="shared" si="2766"/>
        <v>0</v>
      </c>
      <c r="DG1147" s="27">
        <f t="shared" si="2766"/>
        <v>0</v>
      </c>
      <c r="DH1147" s="27">
        <f t="shared" si="2766"/>
        <v>0</v>
      </c>
      <c r="DI1147" s="27">
        <f t="shared" si="2766"/>
        <v>0</v>
      </c>
      <c r="DJ1147" s="27">
        <f t="shared" si="2766"/>
        <v>0</v>
      </c>
      <c r="DK1147" s="27">
        <f t="shared" si="2766"/>
        <v>0</v>
      </c>
      <c r="DL1147" s="27">
        <f t="shared" si="2766"/>
        <v>0</v>
      </c>
      <c r="DM1147" s="27">
        <f t="shared" si="2766"/>
        <v>0</v>
      </c>
      <c r="DN1147" s="27">
        <f t="shared" si="2766"/>
        <v>0</v>
      </c>
      <c r="DO1147" s="27">
        <f t="shared" si="2766"/>
        <v>0</v>
      </c>
      <c r="DP1147" s="27">
        <f t="shared" si="2766"/>
        <v>0</v>
      </c>
      <c r="DQ1147" s="27">
        <f t="shared" si="2766"/>
        <v>0</v>
      </c>
      <c r="DR1147" s="27">
        <f t="shared" si="2766"/>
        <v>0</v>
      </c>
      <c r="DS1147" s="27">
        <f t="shared" si="2766"/>
        <v>0</v>
      </c>
      <c r="DT1147" s="27">
        <f t="shared" si="2766"/>
        <v>0</v>
      </c>
      <c r="DU1147" s="27">
        <f t="shared" si="2766"/>
        <v>0</v>
      </c>
      <c r="DV1147" s="27">
        <f t="shared" si="2766"/>
        <v>0</v>
      </c>
      <c r="DW1147" s="27">
        <f t="shared" si="2766"/>
        <v>0</v>
      </c>
      <c r="DX1147" s="27">
        <f t="shared" si="2766"/>
        <v>0</v>
      </c>
      <c r="DY1147" s="27">
        <f t="shared" si="2766"/>
        <v>0</v>
      </c>
      <c r="DZ1147" s="27">
        <f t="shared" si="2766"/>
        <v>0</v>
      </c>
      <c r="EA1147" s="27">
        <f t="shared" si="2766"/>
        <v>0</v>
      </c>
      <c r="EB1147" s="27">
        <f t="shared" si="2766"/>
        <v>0</v>
      </c>
      <c r="EC1147" s="27">
        <f t="shared" si="2766"/>
        <v>0</v>
      </c>
      <c r="ED1147" s="27">
        <f t="shared" si="2766"/>
        <v>0</v>
      </c>
      <c r="EE1147" s="27">
        <f t="shared" si="2766"/>
        <v>0</v>
      </c>
      <c r="EF1147" s="27">
        <f t="shared" si="2766"/>
        <v>0</v>
      </c>
      <c r="EG1147" s="27">
        <f t="shared" si="2766"/>
        <v>0</v>
      </c>
      <c r="EH1147" s="27">
        <f t="shared" ref="EH1147:FR1147" si="2767">EH15 - EH19</f>
        <v>0</v>
      </c>
      <c r="EI1147" s="27">
        <f t="shared" si="2767"/>
        <v>0</v>
      </c>
      <c r="EJ1147" s="27">
        <f t="shared" si="2767"/>
        <v>0</v>
      </c>
      <c r="EK1147" s="27">
        <f t="shared" si="2767"/>
        <v>0</v>
      </c>
      <c r="EL1147" s="27">
        <f t="shared" si="2767"/>
        <v>0</v>
      </c>
      <c r="EM1147" s="27">
        <f t="shared" si="2767"/>
        <v>0</v>
      </c>
      <c r="EN1147" s="27">
        <f t="shared" si="2767"/>
        <v>0</v>
      </c>
      <c r="EO1147" s="27">
        <f t="shared" si="2767"/>
        <v>0</v>
      </c>
      <c r="EP1147" s="27">
        <f t="shared" si="2767"/>
        <v>0</v>
      </c>
      <c r="EQ1147" s="27">
        <f t="shared" si="2767"/>
        <v>0</v>
      </c>
      <c r="ER1147" s="27">
        <f t="shared" si="2767"/>
        <v>0</v>
      </c>
      <c r="ES1147" s="27">
        <f t="shared" si="2767"/>
        <v>0</v>
      </c>
      <c r="ET1147" s="27">
        <f t="shared" si="2767"/>
        <v>0</v>
      </c>
      <c r="EU1147" s="27">
        <f t="shared" si="2767"/>
        <v>0</v>
      </c>
      <c r="EV1147" s="27">
        <f t="shared" si="2767"/>
        <v>0</v>
      </c>
      <c r="EW1147" s="27">
        <f t="shared" si="2767"/>
        <v>0</v>
      </c>
      <c r="EX1147" s="27">
        <f t="shared" si="2767"/>
        <v>0</v>
      </c>
      <c r="EY1147" s="27">
        <f t="shared" si="2767"/>
        <v>0</v>
      </c>
      <c r="EZ1147" s="27">
        <f t="shared" si="2767"/>
        <v>0</v>
      </c>
      <c r="FA1147" s="27">
        <f t="shared" si="2767"/>
        <v>0</v>
      </c>
      <c r="FB1147" s="27">
        <f t="shared" si="2767"/>
        <v>0</v>
      </c>
      <c r="FC1147" s="27">
        <f t="shared" si="2767"/>
        <v>0</v>
      </c>
      <c r="FD1147" s="27">
        <f t="shared" si="2767"/>
        <v>0</v>
      </c>
      <c r="FE1147" s="27">
        <f t="shared" si="2767"/>
        <v>0</v>
      </c>
      <c r="FF1147" s="27">
        <f t="shared" si="2767"/>
        <v>0</v>
      </c>
      <c r="FG1147" s="27">
        <f t="shared" si="2767"/>
        <v>0</v>
      </c>
      <c r="FH1147" s="27">
        <f t="shared" si="2767"/>
        <v>0</v>
      </c>
      <c r="FI1147" s="27">
        <f t="shared" si="2767"/>
        <v>0</v>
      </c>
      <c r="FJ1147" s="27">
        <f t="shared" si="2767"/>
        <v>0</v>
      </c>
      <c r="FK1147" s="27">
        <f t="shared" si="2767"/>
        <v>0</v>
      </c>
      <c r="FL1147" s="27">
        <f t="shared" si="2767"/>
        <v>0</v>
      </c>
      <c r="FM1147" s="27">
        <f t="shared" si="2767"/>
        <v>0</v>
      </c>
      <c r="FN1147" s="27">
        <f t="shared" si="2767"/>
        <v>0</v>
      </c>
      <c r="FO1147" s="27">
        <f t="shared" si="2767"/>
        <v>0</v>
      </c>
      <c r="FP1147" s="27">
        <f t="shared" si="2767"/>
        <v>0</v>
      </c>
      <c r="FQ1147" s="27">
        <f t="shared" si="2767"/>
        <v>0</v>
      </c>
      <c r="FR1147" s="27">
        <f t="shared" si="2767"/>
        <v>0</v>
      </c>
    </row>
    <row r="1148" spans="2:174">
      <c r="C1148" t="s">
        <v>431</v>
      </c>
      <c r="D1148" s="144" t="s">
        <v>282</v>
      </c>
      <c r="J1148" s="27">
        <f t="shared" ref="J1148:AO1148" si="2768">SUM(J17,J19)</f>
        <v>0</v>
      </c>
      <c r="K1148" s="27">
        <f t="shared" si="2768"/>
        <v>0</v>
      </c>
      <c r="L1148" s="27">
        <f t="shared" si="2768"/>
        <v>0</v>
      </c>
      <c r="M1148" s="27">
        <f t="shared" si="2768"/>
        <v>0</v>
      </c>
      <c r="N1148" s="27">
        <f t="shared" si="2768"/>
        <v>0</v>
      </c>
      <c r="O1148" s="27">
        <f t="shared" si="2768"/>
        <v>0</v>
      </c>
      <c r="P1148" s="27">
        <f t="shared" si="2768"/>
        <v>0</v>
      </c>
      <c r="Q1148" s="27">
        <f t="shared" si="2768"/>
        <v>0</v>
      </c>
      <c r="R1148" s="27">
        <f t="shared" si="2768"/>
        <v>0</v>
      </c>
      <c r="S1148" s="27">
        <f t="shared" si="2768"/>
        <v>0</v>
      </c>
      <c r="T1148" s="27">
        <f t="shared" si="2768"/>
        <v>0</v>
      </c>
      <c r="U1148" s="27">
        <f t="shared" si="2768"/>
        <v>0</v>
      </c>
      <c r="V1148" s="27">
        <f t="shared" si="2768"/>
        <v>0</v>
      </c>
      <c r="W1148" s="27">
        <f t="shared" si="2768"/>
        <v>0</v>
      </c>
      <c r="X1148" s="27">
        <f t="shared" si="2768"/>
        <v>1</v>
      </c>
      <c r="Y1148" s="27">
        <f t="shared" si="2768"/>
        <v>1</v>
      </c>
      <c r="Z1148" s="27">
        <f t="shared" si="2768"/>
        <v>1</v>
      </c>
      <c r="AA1148" s="27">
        <f t="shared" si="2768"/>
        <v>1</v>
      </c>
      <c r="AB1148" s="27">
        <f t="shared" si="2768"/>
        <v>1</v>
      </c>
      <c r="AC1148" s="27">
        <f t="shared" si="2768"/>
        <v>1</v>
      </c>
      <c r="AD1148" s="27">
        <f t="shared" si="2768"/>
        <v>1</v>
      </c>
      <c r="AE1148" s="27">
        <f t="shared" si="2768"/>
        <v>1</v>
      </c>
      <c r="AF1148" s="27">
        <f t="shared" si="2768"/>
        <v>1</v>
      </c>
      <c r="AG1148" s="27">
        <f t="shared" si="2768"/>
        <v>1</v>
      </c>
      <c r="AH1148" s="27">
        <f t="shared" si="2768"/>
        <v>1</v>
      </c>
      <c r="AI1148" s="27">
        <f t="shared" si="2768"/>
        <v>1</v>
      </c>
      <c r="AJ1148" s="27">
        <f t="shared" si="2768"/>
        <v>1</v>
      </c>
      <c r="AK1148" s="27">
        <f t="shared" si="2768"/>
        <v>1</v>
      </c>
      <c r="AL1148" s="27">
        <f t="shared" si="2768"/>
        <v>1</v>
      </c>
      <c r="AM1148" s="27">
        <f t="shared" si="2768"/>
        <v>1</v>
      </c>
      <c r="AN1148" s="27">
        <f t="shared" si="2768"/>
        <v>1</v>
      </c>
      <c r="AO1148" s="27">
        <f t="shared" si="2768"/>
        <v>1</v>
      </c>
      <c r="AP1148" s="27">
        <f t="shared" ref="AP1148:BU1148" si="2769">SUM(AP17,AP19)</f>
        <v>1</v>
      </c>
      <c r="AQ1148" s="27">
        <f t="shared" si="2769"/>
        <v>1</v>
      </c>
      <c r="AR1148" s="27">
        <f t="shared" si="2769"/>
        <v>1</v>
      </c>
      <c r="AS1148" s="27">
        <f t="shared" si="2769"/>
        <v>1</v>
      </c>
      <c r="AT1148" s="27">
        <f t="shared" si="2769"/>
        <v>1</v>
      </c>
      <c r="AU1148" s="27">
        <f t="shared" si="2769"/>
        <v>1</v>
      </c>
      <c r="AV1148" s="27">
        <f t="shared" si="2769"/>
        <v>1</v>
      </c>
      <c r="AW1148" s="27">
        <f t="shared" si="2769"/>
        <v>1</v>
      </c>
      <c r="AX1148" s="27">
        <f t="shared" si="2769"/>
        <v>1</v>
      </c>
      <c r="AY1148" s="27">
        <f t="shared" si="2769"/>
        <v>1</v>
      </c>
      <c r="AZ1148" s="27">
        <f t="shared" si="2769"/>
        <v>1</v>
      </c>
      <c r="BA1148" s="27">
        <f t="shared" si="2769"/>
        <v>1</v>
      </c>
      <c r="BB1148" s="27">
        <f t="shared" si="2769"/>
        <v>1</v>
      </c>
      <c r="BC1148" s="27">
        <f t="shared" si="2769"/>
        <v>1</v>
      </c>
      <c r="BD1148" s="27">
        <f t="shared" si="2769"/>
        <v>1</v>
      </c>
      <c r="BE1148" s="27">
        <f t="shared" si="2769"/>
        <v>1</v>
      </c>
      <c r="BF1148" s="27">
        <f t="shared" si="2769"/>
        <v>1</v>
      </c>
      <c r="BG1148" s="27">
        <f t="shared" si="2769"/>
        <v>1</v>
      </c>
      <c r="BH1148" s="27">
        <f t="shared" si="2769"/>
        <v>1</v>
      </c>
      <c r="BI1148" s="27">
        <f t="shared" si="2769"/>
        <v>1</v>
      </c>
      <c r="BJ1148" s="27">
        <f t="shared" si="2769"/>
        <v>1</v>
      </c>
      <c r="BK1148" s="27">
        <f t="shared" si="2769"/>
        <v>1</v>
      </c>
      <c r="BL1148" s="27">
        <f t="shared" si="2769"/>
        <v>1</v>
      </c>
      <c r="BM1148" s="27">
        <f t="shared" si="2769"/>
        <v>1</v>
      </c>
      <c r="BN1148" s="27">
        <f t="shared" si="2769"/>
        <v>1</v>
      </c>
      <c r="BO1148" s="27">
        <f t="shared" si="2769"/>
        <v>1</v>
      </c>
      <c r="BP1148" s="27">
        <f t="shared" si="2769"/>
        <v>1</v>
      </c>
      <c r="BQ1148" s="27">
        <f t="shared" si="2769"/>
        <v>1</v>
      </c>
      <c r="BR1148" s="27">
        <f t="shared" si="2769"/>
        <v>1</v>
      </c>
      <c r="BS1148" s="27">
        <f t="shared" si="2769"/>
        <v>1</v>
      </c>
      <c r="BT1148" s="27">
        <f t="shared" si="2769"/>
        <v>1</v>
      </c>
      <c r="BU1148" s="27">
        <f t="shared" si="2769"/>
        <v>1</v>
      </c>
      <c r="BV1148" s="27">
        <f t="shared" ref="BV1148:DA1148" si="2770">SUM(BV17,BV19)</f>
        <v>1</v>
      </c>
      <c r="BW1148" s="27">
        <f t="shared" si="2770"/>
        <v>1</v>
      </c>
      <c r="BX1148" s="27">
        <f t="shared" si="2770"/>
        <v>1</v>
      </c>
      <c r="BY1148" s="27">
        <f t="shared" si="2770"/>
        <v>1</v>
      </c>
      <c r="BZ1148" s="27">
        <f t="shared" si="2770"/>
        <v>1</v>
      </c>
      <c r="CA1148" s="27">
        <f t="shared" si="2770"/>
        <v>1</v>
      </c>
      <c r="CB1148" s="27">
        <f t="shared" si="2770"/>
        <v>1</v>
      </c>
      <c r="CC1148" s="27">
        <f t="shared" si="2770"/>
        <v>1</v>
      </c>
      <c r="CD1148" s="27">
        <f t="shared" si="2770"/>
        <v>1</v>
      </c>
      <c r="CE1148" s="27">
        <f t="shared" si="2770"/>
        <v>1</v>
      </c>
      <c r="CF1148" s="27">
        <f t="shared" si="2770"/>
        <v>1</v>
      </c>
      <c r="CG1148" s="27">
        <f t="shared" si="2770"/>
        <v>1</v>
      </c>
      <c r="CH1148" s="27">
        <f t="shared" si="2770"/>
        <v>1</v>
      </c>
      <c r="CI1148" s="27">
        <f t="shared" si="2770"/>
        <v>1</v>
      </c>
      <c r="CJ1148" s="27">
        <f t="shared" si="2770"/>
        <v>1</v>
      </c>
      <c r="CK1148" s="27">
        <f t="shared" si="2770"/>
        <v>1</v>
      </c>
      <c r="CL1148" s="27">
        <f t="shared" si="2770"/>
        <v>1</v>
      </c>
      <c r="CM1148" s="27">
        <f t="shared" si="2770"/>
        <v>1</v>
      </c>
      <c r="CN1148" s="27">
        <f t="shared" si="2770"/>
        <v>1</v>
      </c>
      <c r="CO1148" s="27">
        <f t="shared" si="2770"/>
        <v>1</v>
      </c>
      <c r="CP1148" s="27">
        <f t="shared" si="2770"/>
        <v>1</v>
      </c>
      <c r="CQ1148" s="27">
        <f t="shared" si="2770"/>
        <v>1</v>
      </c>
      <c r="CR1148" s="27">
        <f t="shared" si="2770"/>
        <v>1</v>
      </c>
      <c r="CS1148" s="27">
        <f t="shared" si="2770"/>
        <v>1</v>
      </c>
      <c r="CT1148" s="27">
        <f t="shared" si="2770"/>
        <v>1</v>
      </c>
      <c r="CU1148" s="27">
        <f t="shared" si="2770"/>
        <v>1</v>
      </c>
      <c r="CV1148" s="27">
        <f t="shared" si="2770"/>
        <v>1</v>
      </c>
      <c r="CW1148" s="27">
        <f t="shared" si="2770"/>
        <v>1</v>
      </c>
      <c r="CX1148" s="27">
        <f t="shared" si="2770"/>
        <v>1</v>
      </c>
      <c r="CY1148" s="27">
        <f t="shared" si="2770"/>
        <v>1</v>
      </c>
      <c r="CZ1148" s="27">
        <f t="shared" si="2770"/>
        <v>1</v>
      </c>
      <c r="DA1148" s="27">
        <f t="shared" si="2770"/>
        <v>1</v>
      </c>
      <c r="DB1148" s="27">
        <f t="shared" ref="DB1148:EG1148" si="2771">SUM(DB17,DB19)</f>
        <v>1</v>
      </c>
      <c r="DC1148" s="27">
        <f t="shared" si="2771"/>
        <v>1</v>
      </c>
      <c r="DD1148" s="27">
        <f t="shared" si="2771"/>
        <v>1</v>
      </c>
      <c r="DE1148" s="27">
        <f t="shared" si="2771"/>
        <v>1</v>
      </c>
      <c r="DF1148" s="27">
        <f t="shared" si="2771"/>
        <v>1</v>
      </c>
      <c r="DG1148" s="27">
        <f t="shared" si="2771"/>
        <v>1</v>
      </c>
      <c r="DH1148" s="27">
        <f t="shared" si="2771"/>
        <v>1</v>
      </c>
      <c r="DI1148" s="27">
        <f t="shared" si="2771"/>
        <v>1</v>
      </c>
      <c r="DJ1148" s="27">
        <f t="shared" si="2771"/>
        <v>1</v>
      </c>
      <c r="DK1148" s="27">
        <f t="shared" si="2771"/>
        <v>1</v>
      </c>
      <c r="DL1148" s="27">
        <f t="shared" si="2771"/>
        <v>1</v>
      </c>
      <c r="DM1148" s="27">
        <f t="shared" si="2771"/>
        <v>1</v>
      </c>
      <c r="DN1148" s="27">
        <f t="shared" si="2771"/>
        <v>1</v>
      </c>
      <c r="DO1148" s="27">
        <f t="shared" si="2771"/>
        <v>1</v>
      </c>
      <c r="DP1148" s="27">
        <f t="shared" si="2771"/>
        <v>1</v>
      </c>
      <c r="DQ1148" s="27">
        <f t="shared" si="2771"/>
        <v>1</v>
      </c>
      <c r="DR1148" s="27">
        <f t="shared" si="2771"/>
        <v>1</v>
      </c>
      <c r="DS1148" s="27">
        <f t="shared" si="2771"/>
        <v>1</v>
      </c>
      <c r="DT1148" s="27">
        <f t="shared" si="2771"/>
        <v>1</v>
      </c>
      <c r="DU1148" s="27">
        <f t="shared" si="2771"/>
        <v>1</v>
      </c>
      <c r="DV1148" s="27">
        <f t="shared" si="2771"/>
        <v>1</v>
      </c>
      <c r="DW1148" s="27">
        <f t="shared" si="2771"/>
        <v>1</v>
      </c>
      <c r="DX1148" s="27">
        <f t="shared" si="2771"/>
        <v>1</v>
      </c>
      <c r="DY1148" s="27">
        <f t="shared" si="2771"/>
        <v>1</v>
      </c>
      <c r="DZ1148" s="27">
        <f t="shared" si="2771"/>
        <v>1</v>
      </c>
      <c r="EA1148" s="27">
        <f t="shared" si="2771"/>
        <v>1</v>
      </c>
      <c r="EB1148" s="27">
        <f t="shared" si="2771"/>
        <v>1</v>
      </c>
      <c r="EC1148" s="27">
        <f t="shared" si="2771"/>
        <v>1</v>
      </c>
      <c r="ED1148" s="27">
        <f t="shared" si="2771"/>
        <v>1</v>
      </c>
      <c r="EE1148" s="27">
        <f t="shared" si="2771"/>
        <v>1</v>
      </c>
      <c r="EF1148" s="27">
        <f t="shared" si="2771"/>
        <v>1</v>
      </c>
      <c r="EG1148" s="27">
        <f t="shared" si="2771"/>
        <v>1</v>
      </c>
      <c r="EH1148" s="27">
        <f t="shared" ref="EH1148:FR1148" si="2772">SUM(EH17,EH19)</f>
        <v>1</v>
      </c>
      <c r="EI1148" s="27">
        <f t="shared" si="2772"/>
        <v>1</v>
      </c>
      <c r="EJ1148" s="27">
        <f t="shared" si="2772"/>
        <v>1</v>
      </c>
      <c r="EK1148" s="27">
        <f t="shared" si="2772"/>
        <v>1</v>
      </c>
      <c r="EL1148" s="27">
        <f t="shared" si="2772"/>
        <v>1</v>
      </c>
      <c r="EM1148" s="27">
        <f t="shared" si="2772"/>
        <v>1</v>
      </c>
      <c r="EN1148" s="27">
        <f t="shared" si="2772"/>
        <v>1</v>
      </c>
      <c r="EO1148" s="27">
        <f t="shared" si="2772"/>
        <v>1</v>
      </c>
      <c r="EP1148" s="27">
        <f t="shared" si="2772"/>
        <v>1</v>
      </c>
      <c r="EQ1148" s="27">
        <f t="shared" si="2772"/>
        <v>1</v>
      </c>
      <c r="ER1148" s="27">
        <f t="shared" si="2772"/>
        <v>1</v>
      </c>
      <c r="ES1148" s="27">
        <f t="shared" si="2772"/>
        <v>1</v>
      </c>
      <c r="ET1148" s="27">
        <f t="shared" si="2772"/>
        <v>1</v>
      </c>
      <c r="EU1148" s="27">
        <f t="shared" si="2772"/>
        <v>1</v>
      </c>
      <c r="EV1148" s="27">
        <f t="shared" si="2772"/>
        <v>1</v>
      </c>
      <c r="EW1148" s="27">
        <f t="shared" si="2772"/>
        <v>1</v>
      </c>
      <c r="EX1148" s="27">
        <f t="shared" si="2772"/>
        <v>1</v>
      </c>
      <c r="EY1148" s="27">
        <f t="shared" si="2772"/>
        <v>1</v>
      </c>
      <c r="EZ1148" s="27">
        <f t="shared" si="2772"/>
        <v>1</v>
      </c>
      <c r="FA1148" s="27">
        <f t="shared" si="2772"/>
        <v>1</v>
      </c>
      <c r="FB1148" s="27">
        <f t="shared" si="2772"/>
        <v>1</v>
      </c>
      <c r="FC1148" s="27">
        <f t="shared" si="2772"/>
        <v>1</v>
      </c>
      <c r="FD1148" s="27">
        <f t="shared" si="2772"/>
        <v>1</v>
      </c>
      <c r="FE1148" s="27">
        <f t="shared" si="2772"/>
        <v>1</v>
      </c>
      <c r="FF1148" s="27">
        <f t="shared" si="2772"/>
        <v>1</v>
      </c>
      <c r="FG1148" s="27">
        <f t="shared" si="2772"/>
        <v>1</v>
      </c>
      <c r="FH1148" s="27">
        <f t="shared" si="2772"/>
        <v>1</v>
      </c>
      <c r="FI1148" s="27">
        <f t="shared" si="2772"/>
        <v>1</v>
      </c>
      <c r="FJ1148" s="27">
        <f t="shared" si="2772"/>
        <v>1</v>
      </c>
      <c r="FK1148" s="27">
        <f t="shared" si="2772"/>
        <v>1</v>
      </c>
      <c r="FL1148" s="27">
        <f t="shared" si="2772"/>
        <v>0</v>
      </c>
      <c r="FM1148" s="27">
        <f t="shared" si="2772"/>
        <v>0</v>
      </c>
      <c r="FN1148" s="27">
        <f t="shared" si="2772"/>
        <v>0</v>
      </c>
      <c r="FO1148" s="27">
        <f t="shared" si="2772"/>
        <v>0</v>
      </c>
      <c r="FP1148" s="27">
        <f t="shared" si="2772"/>
        <v>0</v>
      </c>
      <c r="FQ1148" s="27">
        <f t="shared" si="2772"/>
        <v>0</v>
      </c>
      <c r="FR1148" s="27">
        <f t="shared" si="2772"/>
        <v>0</v>
      </c>
    </row>
    <row r="1149" spans="2:174">
      <c r="B1149" s="30" t="s">
        <v>426</v>
      </c>
    </row>
    <row r="1150" spans="2:174">
      <c r="C1150" t="s">
        <v>434</v>
      </c>
      <c r="D1150" s="144" t="s">
        <v>974</v>
      </c>
      <c r="J1150" s="18">
        <f t="shared" ref="J1150:AO1150" si="2773">I1155</f>
        <v>0</v>
      </c>
      <c r="K1150" s="18">
        <f t="shared" ca="1" si="2773"/>
        <v>0</v>
      </c>
      <c r="L1150" s="18">
        <f t="shared" ca="1" si="2773"/>
        <v>0</v>
      </c>
      <c r="M1150" s="18">
        <f t="shared" ca="1" si="2773"/>
        <v>0</v>
      </c>
      <c r="N1150" s="18">
        <f t="shared" ca="1" si="2773"/>
        <v>0</v>
      </c>
      <c r="O1150" s="18">
        <f t="shared" ca="1" si="2773"/>
        <v>0</v>
      </c>
      <c r="P1150" s="18">
        <f t="shared" ca="1" si="2773"/>
        <v>0</v>
      </c>
      <c r="Q1150" s="18">
        <f t="shared" ca="1" si="2773"/>
        <v>0</v>
      </c>
      <c r="R1150" s="18">
        <f t="shared" ca="1" si="2773"/>
        <v>0</v>
      </c>
      <c r="S1150" s="18">
        <f t="shared" ca="1" si="2773"/>
        <v>0</v>
      </c>
      <c r="T1150" s="18">
        <f t="shared" ca="1" si="2773"/>
        <v>0</v>
      </c>
      <c r="U1150" s="18">
        <f t="shared" ca="1" si="2773"/>
        <v>0</v>
      </c>
      <c r="V1150" s="18">
        <f t="shared" ca="1" si="2773"/>
        <v>0</v>
      </c>
      <c r="W1150" s="18">
        <f t="shared" ca="1" si="2773"/>
        <v>0</v>
      </c>
      <c r="X1150" s="18">
        <f t="shared" ca="1" si="2773"/>
        <v>0</v>
      </c>
      <c r="Y1150" s="18">
        <f t="shared" ca="1" si="2773"/>
        <v>0</v>
      </c>
      <c r="Z1150" s="18">
        <f t="shared" ca="1" si="2773"/>
        <v>0</v>
      </c>
      <c r="AA1150" s="18">
        <f t="shared" ca="1" si="2773"/>
        <v>0</v>
      </c>
      <c r="AB1150" s="18">
        <f t="shared" ca="1" si="2773"/>
        <v>0</v>
      </c>
      <c r="AC1150" s="18">
        <f t="shared" ca="1" si="2773"/>
        <v>0</v>
      </c>
      <c r="AD1150" s="18">
        <f t="shared" ca="1" si="2773"/>
        <v>0</v>
      </c>
      <c r="AE1150" s="18">
        <f t="shared" ca="1" si="2773"/>
        <v>0</v>
      </c>
      <c r="AF1150" s="18">
        <f t="shared" ca="1" si="2773"/>
        <v>0</v>
      </c>
      <c r="AG1150" s="18">
        <f t="shared" ca="1" si="2773"/>
        <v>0</v>
      </c>
      <c r="AH1150" s="18">
        <f t="shared" ca="1" si="2773"/>
        <v>0</v>
      </c>
      <c r="AI1150" s="18">
        <f t="shared" ca="1" si="2773"/>
        <v>0</v>
      </c>
      <c r="AJ1150" s="18">
        <f t="shared" ca="1" si="2773"/>
        <v>0</v>
      </c>
      <c r="AK1150" s="18">
        <f t="shared" ca="1" si="2773"/>
        <v>0</v>
      </c>
      <c r="AL1150" s="18">
        <f t="shared" ca="1" si="2773"/>
        <v>0</v>
      </c>
      <c r="AM1150" s="18">
        <f t="shared" ca="1" si="2773"/>
        <v>0</v>
      </c>
      <c r="AN1150" s="18">
        <f t="shared" ca="1" si="2773"/>
        <v>0</v>
      </c>
      <c r="AO1150" s="18">
        <f t="shared" ca="1" si="2773"/>
        <v>0</v>
      </c>
      <c r="AP1150" s="18">
        <f t="shared" ref="AP1150:BU1150" ca="1" si="2774">AO1155</f>
        <v>0</v>
      </c>
      <c r="AQ1150" s="18">
        <f t="shared" ca="1" si="2774"/>
        <v>0</v>
      </c>
      <c r="AR1150" s="18">
        <f t="shared" ca="1" si="2774"/>
        <v>0</v>
      </c>
      <c r="AS1150" s="18">
        <f t="shared" ca="1" si="2774"/>
        <v>0</v>
      </c>
      <c r="AT1150" s="18">
        <f t="shared" ca="1" si="2774"/>
        <v>0</v>
      </c>
      <c r="AU1150" s="18">
        <f t="shared" ca="1" si="2774"/>
        <v>0</v>
      </c>
      <c r="AV1150" s="18">
        <f t="shared" ca="1" si="2774"/>
        <v>0</v>
      </c>
      <c r="AW1150" s="18">
        <f t="shared" ca="1" si="2774"/>
        <v>0</v>
      </c>
      <c r="AX1150" s="18">
        <f t="shared" ca="1" si="2774"/>
        <v>0</v>
      </c>
      <c r="AY1150" s="18">
        <f t="shared" ca="1" si="2774"/>
        <v>0</v>
      </c>
      <c r="AZ1150" s="18">
        <f t="shared" ca="1" si="2774"/>
        <v>0</v>
      </c>
      <c r="BA1150" s="18">
        <f t="shared" ca="1" si="2774"/>
        <v>0</v>
      </c>
      <c r="BB1150" s="18">
        <f t="shared" ca="1" si="2774"/>
        <v>0</v>
      </c>
      <c r="BC1150" s="18">
        <f t="shared" ca="1" si="2774"/>
        <v>0</v>
      </c>
      <c r="BD1150" s="18">
        <f t="shared" ca="1" si="2774"/>
        <v>0</v>
      </c>
      <c r="BE1150" s="18">
        <f t="shared" ca="1" si="2774"/>
        <v>0</v>
      </c>
      <c r="BF1150" s="18">
        <f t="shared" ca="1" si="2774"/>
        <v>0</v>
      </c>
      <c r="BG1150" s="18">
        <f t="shared" ca="1" si="2774"/>
        <v>0</v>
      </c>
      <c r="BH1150" s="18">
        <f t="shared" ca="1" si="2774"/>
        <v>0</v>
      </c>
      <c r="BI1150" s="18">
        <f t="shared" ca="1" si="2774"/>
        <v>0</v>
      </c>
      <c r="BJ1150" s="18">
        <f t="shared" ca="1" si="2774"/>
        <v>0</v>
      </c>
      <c r="BK1150" s="18">
        <f t="shared" ca="1" si="2774"/>
        <v>0</v>
      </c>
      <c r="BL1150" s="18">
        <f t="shared" ca="1" si="2774"/>
        <v>0</v>
      </c>
      <c r="BM1150" s="18">
        <f t="shared" ca="1" si="2774"/>
        <v>0</v>
      </c>
      <c r="BN1150" s="18">
        <f t="shared" ca="1" si="2774"/>
        <v>0</v>
      </c>
      <c r="BO1150" s="18">
        <f t="shared" ca="1" si="2774"/>
        <v>0</v>
      </c>
      <c r="BP1150" s="18">
        <f t="shared" ca="1" si="2774"/>
        <v>0</v>
      </c>
      <c r="BQ1150" s="18">
        <f t="shared" ca="1" si="2774"/>
        <v>0</v>
      </c>
      <c r="BR1150" s="18">
        <f t="shared" ca="1" si="2774"/>
        <v>0</v>
      </c>
      <c r="BS1150" s="18">
        <f t="shared" ca="1" si="2774"/>
        <v>0</v>
      </c>
      <c r="BT1150" s="18">
        <f t="shared" ca="1" si="2774"/>
        <v>0</v>
      </c>
      <c r="BU1150" s="18">
        <f t="shared" ca="1" si="2774"/>
        <v>0</v>
      </c>
      <c r="BV1150" s="18">
        <f t="shared" ref="BV1150:DA1150" ca="1" si="2775">BU1155</f>
        <v>0</v>
      </c>
      <c r="BW1150" s="18">
        <f t="shared" ca="1" si="2775"/>
        <v>0</v>
      </c>
      <c r="BX1150" s="18">
        <f t="shared" ca="1" si="2775"/>
        <v>0</v>
      </c>
      <c r="BY1150" s="18">
        <f t="shared" ca="1" si="2775"/>
        <v>0</v>
      </c>
      <c r="BZ1150" s="18">
        <f t="shared" ca="1" si="2775"/>
        <v>0</v>
      </c>
      <c r="CA1150" s="18">
        <f t="shared" ca="1" si="2775"/>
        <v>0</v>
      </c>
      <c r="CB1150" s="18">
        <f t="shared" ca="1" si="2775"/>
        <v>0</v>
      </c>
      <c r="CC1150" s="18">
        <f t="shared" ca="1" si="2775"/>
        <v>0</v>
      </c>
      <c r="CD1150" s="18">
        <f t="shared" ca="1" si="2775"/>
        <v>0</v>
      </c>
      <c r="CE1150" s="18">
        <f t="shared" ca="1" si="2775"/>
        <v>0</v>
      </c>
      <c r="CF1150" s="18">
        <f t="shared" ca="1" si="2775"/>
        <v>0</v>
      </c>
      <c r="CG1150" s="18">
        <f t="shared" ca="1" si="2775"/>
        <v>0</v>
      </c>
      <c r="CH1150" s="18">
        <f t="shared" ca="1" si="2775"/>
        <v>0</v>
      </c>
      <c r="CI1150" s="18">
        <f t="shared" ca="1" si="2775"/>
        <v>0</v>
      </c>
      <c r="CJ1150" s="18">
        <f t="shared" ca="1" si="2775"/>
        <v>0</v>
      </c>
      <c r="CK1150" s="18">
        <f t="shared" ca="1" si="2775"/>
        <v>0</v>
      </c>
      <c r="CL1150" s="18">
        <f t="shared" ca="1" si="2775"/>
        <v>0</v>
      </c>
      <c r="CM1150" s="18">
        <f t="shared" ca="1" si="2775"/>
        <v>0</v>
      </c>
      <c r="CN1150" s="18">
        <f t="shared" ca="1" si="2775"/>
        <v>0</v>
      </c>
      <c r="CO1150" s="18">
        <f t="shared" ca="1" si="2775"/>
        <v>0</v>
      </c>
      <c r="CP1150" s="18">
        <f t="shared" ca="1" si="2775"/>
        <v>0</v>
      </c>
      <c r="CQ1150" s="18">
        <f t="shared" ca="1" si="2775"/>
        <v>0</v>
      </c>
      <c r="CR1150" s="18">
        <f t="shared" ca="1" si="2775"/>
        <v>0</v>
      </c>
      <c r="CS1150" s="18">
        <f t="shared" ca="1" si="2775"/>
        <v>0</v>
      </c>
      <c r="CT1150" s="18">
        <f t="shared" ca="1" si="2775"/>
        <v>0</v>
      </c>
      <c r="CU1150" s="18">
        <f t="shared" ca="1" si="2775"/>
        <v>0</v>
      </c>
      <c r="CV1150" s="18">
        <f t="shared" ca="1" si="2775"/>
        <v>0</v>
      </c>
      <c r="CW1150" s="18">
        <f t="shared" ca="1" si="2775"/>
        <v>0</v>
      </c>
      <c r="CX1150" s="18">
        <f t="shared" ca="1" si="2775"/>
        <v>0</v>
      </c>
      <c r="CY1150" s="18">
        <f t="shared" ca="1" si="2775"/>
        <v>0</v>
      </c>
      <c r="CZ1150" s="18">
        <f t="shared" ca="1" si="2775"/>
        <v>0</v>
      </c>
      <c r="DA1150" s="18">
        <f t="shared" ca="1" si="2775"/>
        <v>0</v>
      </c>
      <c r="DB1150" s="18">
        <f t="shared" ref="DB1150:EG1150" ca="1" si="2776">DA1155</f>
        <v>0</v>
      </c>
      <c r="DC1150" s="18">
        <f t="shared" ca="1" si="2776"/>
        <v>0</v>
      </c>
      <c r="DD1150" s="18">
        <f t="shared" ca="1" si="2776"/>
        <v>0</v>
      </c>
      <c r="DE1150" s="18">
        <f t="shared" ca="1" si="2776"/>
        <v>0</v>
      </c>
      <c r="DF1150" s="18">
        <f t="shared" ca="1" si="2776"/>
        <v>0</v>
      </c>
      <c r="DG1150" s="18">
        <f t="shared" ca="1" si="2776"/>
        <v>0</v>
      </c>
      <c r="DH1150" s="18">
        <f t="shared" ca="1" si="2776"/>
        <v>0</v>
      </c>
      <c r="DI1150" s="18">
        <f t="shared" ca="1" si="2776"/>
        <v>0</v>
      </c>
      <c r="DJ1150" s="18">
        <f t="shared" ca="1" si="2776"/>
        <v>0</v>
      </c>
      <c r="DK1150" s="18">
        <f t="shared" ca="1" si="2776"/>
        <v>0</v>
      </c>
      <c r="DL1150" s="18">
        <f t="shared" ca="1" si="2776"/>
        <v>0</v>
      </c>
      <c r="DM1150" s="18">
        <f t="shared" ca="1" si="2776"/>
        <v>0</v>
      </c>
      <c r="DN1150" s="18">
        <f t="shared" ca="1" si="2776"/>
        <v>0</v>
      </c>
      <c r="DO1150" s="18">
        <f t="shared" ca="1" si="2776"/>
        <v>0</v>
      </c>
      <c r="DP1150" s="18">
        <f t="shared" ca="1" si="2776"/>
        <v>0</v>
      </c>
      <c r="DQ1150" s="18">
        <f t="shared" ca="1" si="2776"/>
        <v>0</v>
      </c>
      <c r="DR1150" s="18">
        <f t="shared" ca="1" si="2776"/>
        <v>0</v>
      </c>
      <c r="DS1150" s="18">
        <f t="shared" ca="1" si="2776"/>
        <v>0</v>
      </c>
      <c r="DT1150" s="18">
        <f t="shared" ca="1" si="2776"/>
        <v>0</v>
      </c>
      <c r="DU1150" s="18">
        <f t="shared" ca="1" si="2776"/>
        <v>0</v>
      </c>
      <c r="DV1150" s="18">
        <f t="shared" ca="1" si="2776"/>
        <v>0</v>
      </c>
      <c r="DW1150" s="18">
        <f t="shared" ca="1" si="2776"/>
        <v>0</v>
      </c>
      <c r="DX1150" s="18">
        <f t="shared" ca="1" si="2776"/>
        <v>0</v>
      </c>
      <c r="DY1150" s="18">
        <f t="shared" ca="1" si="2776"/>
        <v>0</v>
      </c>
      <c r="DZ1150" s="18">
        <f t="shared" ca="1" si="2776"/>
        <v>0</v>
      </c>
      <c r="EA1150" s="18">
        <f t="shared" ca="1" si="2776"/>
        <v>0</v>
      </c>
      <c r="EB1150" s="18">
        <f t="shared" ca="1" si="2776"/>
        <v>0</v>
      </c>
      <c r="EC1150" s="18">
        <f t="shared" ca="1" si="2776"/>
        <v>0</v>
      </c>
      <c r="ED1150" s="18">
        <f t="shared" ca="1" si="2776"/>
        <v>0</v>
      </c>
      <c r="EE1150" s="18">
        <f t="shared" ca="1" si="2776"/>
        <v>0</v>
      </c>
      <c r="EF1150" s="18">
        <f t="shared" ca="1" si="2776"/>
        <v>0</v>
      </c>
      <c r="EG1150" s="18">
        <f t="shared" ca="1" si="2776"/>
        <v>0</v>
      </c>
      <c r="EH1150" s="18">
        <f t="shared" ref="EH1150:FM1150" ca="1" si="2777">EG1155</f>
        <v>0</v>
      </c>
      <c r="EI1150" s="18">
        <f t="shared" ca="1" si="2777"/>
        <v>0</v>
      </c>
      <c r="EJ1150" s="18">
        <f t="shared" ca="1" si="2777"/>
        <v>0</v>
      </c>
      <c r="EK1150" s="18">
        <f t="shared" ca="1" si="2777"/>
        <v>0</v>
      </c>
      <c r="EL1150" s="18">
        <f t="shared" ca="1" si="2777"/>
        <v>0</v>
      </c>
      <c r="EM1150" s="18">
        <f t="shared" ca="1" si="2777"/>
        <v>0</v>
      </c>
      <c r="EN1150" s="18">
        <f t="shared" ca="1" si="2777"/>
        <v>0</v>
      </c>
      <c r="EO1150" s="18">
        <f t="shared" ca="1" si="2777"/>
        <v>0</v>
      </c>
      <c r="EP1150" s="18">
        <f t="shared" ca="1" si="2777"/>
        <v>0</v>
      </c>
      <c r="EQ1150" s="18">
        <f t="shared" ca="1" si="2777"/>
        <v>0</v>
      </c>
      <c r="ER1150" s="18">
        <f t="shared" ca="1" si="2777"/>
        <v>0</v>
      </c>
      <c r="ES1150" s="18">
        <f t="shared" ca="1" si="2777"/>
        <v>0</v>
      </c>
      <c r="ET1150" s="18">
        <f t="shared" ca="1" si="2777"/>
        <v>0</v>
      </c>
      <c r="EU1150" s="18">
        <f t="shared" ca="1" si="2777"/>
        <v>0</v>
      </c>
      <c r="EV1150" s="18">
        <f t="shared" ca="1" si="2777"/>
        <v>0</v>
      </c>
      <c r="EW1150" s="18">
        <f t="shared" ca="1" si="2777"/>
        <v>0</v>
      </c>
      <c r="EX1150" s="18">
        <f t="shared" ca="1" si="2777"/>
        <v>0</v>
      </c>
      <c r="EY1150" s="18">
        <f t="shared" ca="1" si="2777"/>
        <v>0</v>
      </c>
      <c r="EZ1150" s="18">
        <f t="shared" ca="1" si="2777"/>
        <v>0</v>
      </c>
      <c r="FA1150" s="18">
        <f t="shared" ca="1" si="2777"/>
        <v>0</v>
      </c>
      <c r="FB1150" s="18">
        <f t="shared" ca="1" si="2777"/>
        <v>0</v>
      </c>
      <c r="FC1150" s="18">
        <f t="shared" ca="1" si="2777"/>
        <v>0</v>
      </c>
      <c r="FD1150" s="18">
        <f t="shared" ca="1" si="2777"/>
        <v>0</v>
      </c>
      <c r="FE1150" s="18">
        <f t="shared" ca="1" si="2777"/>
        <v>0</v>
      </c>
      <c r="FF1150" s="18">
        <f t="shared" ca="1" si="2777"/>
        <v>0</v>
      </c>
      <c r="FG1150" s="18">
        <f t="shared" ca="1" si="2777"/>
        <v>0</v>
      </c>
      <c r="FH1150" s="18">
        <f t="shared" ca="1" si="2777"/>
        <v>0</v>
      </c>
      <c r="FI1150" s="18">
        <f t="shared" ca="1" si="2777"/>
        <v>0</v>
      </c>
      <c r="FJ1150" s="18">
        <f t="shared" ca="1" si="2777"/>
        <v>0</v>
      </c>
      <c r="FK1150" s="18">
        <f t="shared" ca="1" si="2777"/>
        <v>0</v>
      </c>
      <c r="FL1150" s="18">
        <f t="shared" ca="1" si="2777"/>
        <v>0</v>
      </c>
      <c r="FM1150" s="18">
        <f t="shared" ca="1" si="2777"/>
        <v>0</v>
      </c>
      <c r="FN1150" s="18">
        <f ca="1">FM1155</f>
        <v>0</v>
      </c>
      <c r="FO1150" s="18">
        <f ca="1">FN1155</f>
        <v>0</v>
      </c>
      <c r="FP1150" s="18">
        <f ca="1">FO1155</f>
        <v>0</v>
      </c>
      <c r="FQ1150" s="18">
        <f ca="1">FP1155</f>
        <v>0</v>
      </c>
      <c r="FR1150" s="18">
        <f ca="1">FQ1155</f>
        <v>0</v>
      </c>
    </row>
    <row r="1151" spans="2:174">
      <c r="C1151" t="s">
        <v>409</v>
      </c>
      <c r="D1151" s="144" t="s">
        <v>974</v>
      </c>
      <c r="I1151" s="168">
        <f ca="1">SUM(J1151:FR1151)</f>
        <v>0</v>
      </c>
      <c r="J1151" s="176">
        <f t="shared" ref="J1151:AO1151" ca="1" si="2778">J754</f>
        <v>0</v>
      </c>
      <c r="K1151" s="176">
        <f t="shared" ca="1" si="2778"/>
        <v>0</v>
      </c>
      <c r="L1151" s="176">
        <f t="shared" ca="1" si="2778"/>
        <v>0</v>
      </c>
      <c r="M1151" s="176">
        <f t="shared" ca="1" si="2778"/>
        <v>0</v>
      </c>
      <c r="N1151" s="176">
        <f t="shared" ca="1" si="2778"/>
        <v>0</v>
      </c>
      <c r="O1151" s="176">
        <f t="shared" ca="1" si="2778"/>
        <v>0</v>
      </c>
      <c r="P1151" s="176">
        <f t="shared" ca="1" si="2778"/>
        <v>0</v>
      </c>
      <c r="Q1151" s="176">
        <f t="shared" ca="1" si="2778"/>
        <v>0</v>
      </c>
      <c r="R1151" s="176">
        <f t="shared" ca="1" si="2778"/>
        <v>0</v>
      </c>
      <c r="S1151" s="176">
        <f t="shared" ca="1" si="2778"/>
        <v>0</v>
      </c>
      <c r="T1151" s="176">
        <f t="shared" ca="1" si="2778"/>
        <v>0</v>
      </c>
      <c r="U1151" s="176">
        <f t="shared" ca="1" si="2778"/>
        <v>0</v>
      </c>
      <c r="V1151" s="176">
        <f t="shared" ca="1" si="2778"/>
        <v>0</v>
      </c>
      <c r="W1151" s="176">
        <f t="shared" ca="1" si="2778"/>
        <v>0</v>
      </c>
      <c r="X1151" s="176">
        <f t="shared" ca="1" si="2778"/>
        <v>0</v>
      </c>
      <c r="Y1151" s="176">
        <f t="shared" ca="1" si="2778"/>
        <v>0</v>
      </c>
      <c r="Z1151" s="176">
        <f t="shared" ca="1" si="2778"/>
        <v>0</v>
      </c>
      <c r="AA1151" s="176">
        <f t="shared" ca="1" si="2778"/>
        <v>0</v>
      </c>
      <c r="AB1151" s="176">
        <f t="shared" ca="1" si="2778"/>
        <v>0</v>
      </c>
      <c r="AC1151" s="176">
        <f t="shared" ca="1" si="2778"/>
        <v>0</v>
      </c>
      <c r="AD1151" s="176">
        <f t="shared" ca="1" si="2778"/>
        <v>0</v>
      </c>
      <c r="AE1151" s="176">
        <f t="shared" ca="1" si="2778"/>
        <v>0</v>
      </c>
      <c r="AF1151" s="176">
        <f t="shared" ca="1" si="2778"/>
        <v>0</v>
      </c>
      <c r="AG1151" s="176">
        <f t="shared" ca="1" si="2778"/>
        <v>0</v>
      </c>
      <c r="AH1151" s="176">
        <f t="shared" ca="1" si="2778"/>
        <v>0</v>
      </c>
      <c r="AI1151" s="176">
        <f t="shared" ca="1" si="2778"/>
        <v>0</v>
      </c>
      <c r="AJ1151" s="176">
        <f t="shared" ca="1" si="2778"/>
        <v>0</v>
      </c>
      <c r="AK1151" s="176">
        <f t="shared" ca="1" si="2778"/>
        <v>0</v>
      </c>
      <c r="AL1151" s="176">
        <f t="shared" ca="1" si="2778"/>
        <v>0</v>
      </c>
      <c r="AM1151" s="176">
        <f t="shared" ca="1" si="2778"/>
        <v>0</v>
      </c>
      <c r="AN1151" s="176">
        <f t="shared" ca="1" si="2778"/>
        <v>0</v>
      </c>
      <c r="AO1151" s="176">
        <f t="shared" ca="1" si="2778"/>
        <v>0</v>
      </c>
      <c r="AP1151" s="176">
        <f t="shared" ref="AP1151:BU1151" ca="1" si="2779">AP754</f>
        <v>0</v>
      </c>
      <c r="AQ1151" s="176">
        <f t="shared" ca="1" si="2779"/>
        <v>0</v>
      </c>
      <c r="AR1151" s="176">
        <f t="shared" ca="1" si="2779"/>
        <v>0</v>
      </c>
      <c r="AS1151" s="176">
        <f t="shared" ca="1" si="2779"/>
        <v>0</v>
      </c>
      <c r="AT1151" s="176">
        <f t="shared" ca="1" si="2779"/>
        <v>0</v>
      </c>
      <c r="AU1151" s="176">
        <f t="shared" ca="1" si="2779"/>
        <v>0</v>
      </c>
      <c r="AV1151" s="176">
        <f t="shared" ca="1" si="2779"/>
        <v>0</v>
      </c>
      <c r="AW1151" s="176">
        <f t="shared" ca="1" si="2779"/>
        <v>0</v>
      </c>
      <c r="AX1151" s="176">
        <f t="shared" ca="1" si="2779"/>
        <v>0</v>
      </c>
      <c r="AY1151" s="176">
        <f t="shared" ca="1" si="2779"/>
        <v>0</v>
      </c>
      <c r="AZ1151" s="176">
        <f t="shared" ca="1" si="2779"/>
        <v>0</v>
      </c>
      <c r="BA1151" s="176">
        <f t="shared" ca="1" si="2779"/>
        <v>0</v>
      </c>
      <c r="BB1151" s="176">
        <f t="shared" ca="1" si="2779"/>
        <v>0</v>
      </c>
      <c r="BC1151" s="176">
        <f t="shared" ca="1" si="2779"/>
        <v>0</v>
      </c>
      <c r="BD1151" s="176">
        <f t="shared" ca="1" si="2779"/>
        <v>0</v>
      </c>
      <c r="BE1151" s="176">
        <f t="shared" ca="1" si="2779"/>
        <v>0</v>
      </c>
      <c r="BF1151" s="176">
        <f t="shared" ca="1" si="2779"/>
        <v>0</v>
      </c>
      <c r="BG1151" s="176">
        <f t="shared" ca="1" si="2779"/>
        <v>0</v>
      </c>
      <c r="BH1151" s="176">
        <f t="shared" ca="1" si="2779"/>
        <v>0</v>
      </c>
      <c r="BI1151" s="176">
        <f t="shared" ca="1" si="2779"/>
        <v>0</v>
      </c>
      <c r="BJ1151" s="176">
        <f t="shared" ca="1" si="2779"/>
        <v>0</v>
      </c>
      <c r="BK1151" s="176">
        <f t="shared" ca="1" si="2779"/>
        <v>0</v>
      </c>
      <c r="BL1151" s="176">
        <f t="shared" ca="1" si="2779"/>
        <v>0</v>
      </c>
      <c r="BM1151" s="176">
        <f t="shared" ca="1" si="2779"/>
        <v>0</v>
      </c>
      <c r="BN1151" s="176">
        <f t="shared" ca="1" si="2779"/>
        <v>0</v>
      </c>
      <c r="BO1151" s="176">
        <f t="shared" ca="1" si="2779"/>
        <v>0</v>
      </c>
      <c r="BP1151" s="176">
        <f t="shared" ca="1" si="2779"/>
        <v>0</v>
      </c>
      <c r="BQ1151" s="176">
        <f t="shared" ca="1" si="2779"/>
        <v>0</v>
      </c>
      <c r="BR1151" s="176">
        <f t="shared" ca="1" si="2779"/>
        <v>0</v>
      </c>
      <c r="BS1151" s="176">
        <f t="shared" ca="1" si="2779"/>
        <v>0</v>
      </c>
      <c r="BT1151" s="176">
        <f t="shared" ca="1" si="2779"/>
        <v>0</v>
      </c>
      <c r="BU1151" s="176">
        <f t="shared" ca="1" si="2779"/>
        <v>0</v>
      </c>
      <c r="BV1151" s="176">
        <f t="shared" ref="BV1151:DA1151" ca="1" si="2780">BV754</f>
        <v>0</v>
      </c>
      <c r="BW1151" s="176">
        <f t="shared" ca="1" si="2780"/>
        <v>0</v>
      </c>
      <c r="BX1151" s="176">
        <f t="shared" ca="1" si="2780"/>
        <v>0</v>
      </c>
      <c r="BY1151" s="176">
        <f t="shared" ca="1" si="2780"/>
        <v>0</v>
      </c>
      <c r="BZ1151" s="176">
        <f t="shared" ca="1" si="2780"/>
        <v>0</v>
      </c>
      <c r="CA1151" s="176">
        <f t="shared" ca="1" si="2780"/>
        <v>0</v>
      </c>
      <c r="CB1151" s="176">
        <f t="shared" ca="1" si="2780"/>
        <v>0</v>
      </c>
      <c r="CC1151" s="176">
        <f t="shared" ca="1" si="2780"/>
        <v>0</v>
      </c>
      <c r="CD1151" s="176">
        <f t="shared" ca="1" si="2780"/>
        <v>0</v>
      </c>
      <c r="CE1151" s="176">
        <f t="shared" ca="1" si="2780"/>
        <v>0</v>
      </c>
      <c r="CF1151" s="176">
        <f t="shared" ca="1" si="2780"/>
        <v>0</v>
      </c>
      <c r="CG1151" s="176">
        <f t="shared" ca="1" si="2780"/>
        <v>0</v>
      </c>
      <c r="CH1151" s="176">
        <f t="shared" ca="1" si="2780"/>
        <v>0</v>
      </c>
      <c r="CI1151" s="176">
        <f t="shared" ca="1" si="2780"/>
        <v>0</v>
      </c>
      <c r="CJ1151" s="176">
        <f t="shared" ca="1" si="2780"/>
        <v>0</v>
      </c>
      <c r="CK1151" s="176">
        <f t="shared" ca="1" si="2780"/>
        <v>0</v>
      </c>
      <c r="CL1151" s="176">
        <f t="shared" ca="1" si="2780"/>
        <v>0</v>
      </c>
      <c r="CM1151" s="176">
        <f t="shared" ca="1" si="2780"/>
        <v>0</v>
      </c>
      <c r="CN1151" s="176">
        <f t="shared" ca="1" si="2780"/>
        <v>0</v>
      </c>
      <c r="CO1151" s="176">
        <f t="shared" ca="1" si="2780"/>
        <v>0</v>
      </c>
      <c r="CP1151" s="176">
        <f t="shared" ca="1" si="2780"/>
        <v>0</v>
      </c>
      <c r="CQ1151" s="176">
        <f t="shared" ca="1" si="2780"/>
        <v>0</v>
      </c>
      <c r="CR1151" s="176">
        <f t="shared" ca="1" si="2780"/>
        <v>0</v>
      </c>
      <c r="CS1151" s="176">
        <f t="shared" ca="1" si="2780"/>
        <v>0</v>
      </c>
      <c r="CT1151" s="176">
        <f t="shared" ca="1" si="2780"/>
        <v>0</v>
      </c>
      <c r="CU1151" s="176">
        <f t="shared" ca="1" si="2780"/>
        <v>0</v>
      </c>
      <c r="CV1151" s="176">
        <f t="shared" ca="1" si="2780"/>
        <v>0</v>
      </c>
      <c r="CW1151" s="176">
        <f t="shared" ca="1" si="2780"/>
        <v>0</v>
      </c>
      <c r="CX1151" s="176">
        <f t="shared" ca="1" si="2780"/>
        <v>0</v>
      </c>
      <c r="CY1151" s="176">
        <f t="shared" ca="1" si="2780"/>
        <v>0</v>
      </c>
      <c r="CZ1151" s="176">
        <f t="shared" ca="1" si="2780"/>
        <v>0</v>
      </c>
      <c r="DA1151" s="176">
        <f t="shared" ca="1" si="2780"/>
        <v>0</v>
      </c>
      <c r="DB1151" s="176">
        <f t="shared" ref="DB1151:EG1151" ca="1" si="2781">DB754</f>
        <v>0</v>
      </c>
      <c r="DC1151" s="176">
        <f t="shared" ca="1" si="2781"/>
        <v>0</v>
      </c>
      <c r="DD1151" s="176">
        <f t="shared" ca="1" si="2781"/>
        <v>0</v>
      </c>
      <c r="DE1151" s="176">
        <f t="shared" ca="1" si="2781"/>
        <v>0</v>
      </c>
      <c r="DF1151" s="176">
        <f t="shared" ca="1" si="2781"/>
        <v>0</v>
      </c>
      <c r="DG1151" s="176">
        <f t="shared" ca="1" si="2781"/>
        <v>0</v>
      </c>
      <c r="DH1151" s="176">
        <f t="shared" ca="1" si="2781"/>
        <v>0</v>
      </c>
      <c r="DI1151" s="176">
        <f t="shared" ca="1" si="2781"/>
        <v>0</v>
      </c>
      <c r="DJ1151" s="176">
        <f t="shared" ca="1" si="2781"/>
        <v>0</v>
      </c>
      <c r="DK1151" s="176">
        <f t="shared" ca="1" si="2781"/>
        <v>0</v>
      </c>
      <c r="DL1151" s="176">
        <f t="shared" ca="1" si="2781"/>
        <v>0</v>
      </c>
      <c r="DM1151" s="176">
        <f t="shared" ca="1" si="2781"/>
        <v>0</v>
      </c>
      <c r="DN1151" s="176">
        <f t="shared" ca="1" si="2781"/>
        <v>0</v>
      </c>
      <c r="DO1151" s="176">
        <f t="shared" ca="1" si="2781"/>
        <v>0</v>
      </c>
      <c r="DP1151" s="176">
        <f t="shared" ca="1" si="2781"/>
        <v>0</v>
      </c>
      <c r="DQ1151" s="176">
        <f t="shared" ca="1" si="2781"/>
        <v>0</v>
      </c>
      <c r="DR1151" s="176">
        <f t="shared" ca="1" si="2781"/>
        <v>0</v>
      </c>
      <c r="DS1151" s="176">
        <f t="shared" ca="1" si="2781"/>
        <v>0</v>
      </c>
      <c r="DT1151" s="176">
        <f t="shared" ca="1" si="2781"/>
        <v>0</v>
      </c>
      <c r="DU1151" s="176">
        <f t="shared" ca="1" si="2781"/>
        <v>0</v>
      </c>
      <c r="DV1151" s="176">
        <f t="shared" ca="1" si="2781"/>
        <v>0</v>
      </c>
      <c r="DW1151" s="176">
        <f t="shared" ca="1" si="2781"/>
        <v>0</v>
      </c>
      <c r="DX1151" s="176">
        <f t="shared" ca="1" si="2781"/>
        <v>0</v>
      </c>
      <c r="DY1151" s="176">
        <f t="shared" ca="1" si="2781"/>
        <v>0</v>
      </c>
      <c r="DZ1151" s="176">
        <f t="shared" ca="1" si="2781"/>
        <v>0</v>
      </c>
      <c r="EA1151" s="176">
        <f t="shared" ca="1" si="2781"/>
        <v>0</v>
      </c>
      <c r="EB1151" s="176">
        <f t="shared" ca="1" si="2781"/>
        <v>0</v>
      </c>
      <c r="EC1151" s="176">
        <f t="shared" ca="1" si="2781"/>
        <v>0</v>
      </c>
      <c r="ED1151" s="176">
        <f t="shared" ca="1" si="2781"/>
        <v>0</v>
      </c>
      <c r="EE1151" s="176">
        <f t="shared" ca="1" si="2781"/>
        <v>0</v>
      </c>
      <c r="EF1151" s="176">
        <f t="shared" ca="1" si="2781"/>
        <v>0</v>
      </c>
      <c r="EG1151" s="176">
        <f t="shared" ca="1" si="2781"/>
        <v>0</v>
      </c>
      <c r="EH1151" s="176">
        <f t="shared" ref="EH1151:FR1151" ca="1" si="2782">EH754</f>
        <v>0</v>
      </c>
      <c r="EI1151" s="176">
        <f t="shared" ca="1" si="2782"/>
        <v>0</v>
      </c>
      <c r="EJ1151" s="176">
        <f t="shared" ca="1" si="2782"/>
        <v>0</v>
      </c>
      <c r="EK1151" s="176">
        <f t="shared" ca="1" si="2782"/>
        <v>0</v>
      </c>
      <c r="EL1151" s="176">
        <f t="shared" ca="1" si="2782"/>
        <v>0</v>
      </c>
      <c r="EM1151" s="176">
        <f t="shared" ca="1" si="2782"/>
        <v>0</v>
      </c>
      <c r="EN1151" s="176">
        <f t="shared" ca="1" si="2782"/>
        <v>0</v>
      </c>
      <c r="EO1151" s="176">
        <f t="shared" ca="1" si="2782"/>
        <v>0</v>
      </c>
      <c r="EP1151" s="176">
        <f t="shared" ca="1" si="2782"/>
        <v>0</v>
      </c>
      <c r="EQ1151" s="176">
        <f t="shared" ca="1" si="2782"/>
        <v>0</v>
      </c>
      <c r="ER1151" s="176">
        <f t="shared" ca="1" si="2782"/>
        <v>0</v>
      </c>
      <c r="ES1151" s="176">
        <f t="shared" ca="1" si="2782"/>
        <v>0</v>
      </c>
      <c r="ET1151" s="176">
        <f t="shared" ca="1" si="2782"/>
        <v>0</v>
      </c>
      <c r="EU1151" s="176">
        <f t="shared" ca="1" si="2782"/>
        <v>0</v>
      </c>
      <c r="EV1151" s="176">
        <f t="shared" ca="1" si="2782"/>
        <v>0</v>
      </c>
      <c r="EW1151" s="176">
        <f t="shared" ca="1" si="2782"/>
        <v>0</v>
      </c>
      <c r="EX1151" s="176">
        <f t="shared" ca="1" si="2782"/>
        <v>0</v>
      </c>
      <c r="EY1151" s="176">
        <f t="shared" ca="1" si="2782"/>
        <v>0</v>
      </c>
      <c r="EZ1151" s="176">
        <f t="shared" ca="1" si="2782"/>
        <v>0</v>
      </c>
      <c r="FA1151" s="176">
        <f t="shared" ca="1" si="2782"/>
        <v>0</v>
      </c>
      <c r="FB1151" s="176">
        <f t="shared" ca="1" si="2782"/>
        <v>0</v>
      </c>
      <c r="FC1151" s="176">
        <f t="shared" ca="1" si="2782"/>
        <v>0</v>
      </c>
      <c r="FD1151" s="176">
        <f t="shared" ca="1" si="2782"/>
        <v>0</v>
      </c>
      <c r="FE1151" s="176">
        <f t="shared" ca="1" si="2782"/>
        <v>0</v>
      </c>
      <c r="FF1151" s="176">
        <f t="shared" ca="1" si="2782"/>
        <v>0</v>
      </c>
      <c r="FG1151" s="176">
        <f t="shared" ca="1" si="2782"/>
        <v>0</v>
      </c>
      <c r="FH1151" s="176">
        <f t="shared" ca="1" si="2782"/>
        <v>0</v>
      </c>
      <c r="FI1151" s="176">
        <f t="shared" ca="1" si="2782"/>
        <v>0</v>
      </c>
      <c r="FJ1151" s="176">
        <f t="shared" ca="1" si="2782"/>
        <v>0</v>
      </c>
      <c r="FK1151" s="176">
        <f t="shared" ca="1" si="2782"/>
        <v>0</v>
      </c>
      <c r="FL1151" s="176">
        <f t="shared" ca="1" si="2782"/>
        <v>0</v>
      </c>
      <c r="FM1151" s="176">
        <f t="shared" ca="1" si="2782"/>
        <v>0</v>
      </c>
      <c r="FN1151" s="176">
        <f t="shared" ca="1" si="2782"/>
        <v>0</v>
      </c>
      <c r="FO1151" s="176">
        <f t="shared" ca="1" si="2782"/>
        <v>0</v>
      </c>
      <c r="FP1151" s="176">
        <f t="shared" ca="1" si="2782"/>
        <v>0</v>
      </c>
      <c r="FQ1151" s="176">
        <f t="shared" ca="1" si="2782"/>
        <v>0</v>
      </c>
      <c r="FR1151" s="176">
        <f t="shared" ca="1" si="2782"/>
        <v>0</v>
      </c>
    </row>
    <row r="1152" spans="2:174">
      <c r="C1152" t="s">
        <v>432</v>
      </c>
      <c r="D1152" s="144" t="s">
        <v>974</v>
      </c>
      <c r="I1152" s="168">
        <f ca="1">SUM(J1152:FR1152)</f>
        <v>0</v>
      </c>
      <c r="J1152" s="18">
        <f t="shared" ref="J1152:AO1152" si="2783">J1160</f>
        <v>0</v>
      </c>
      <c r="K1152" s="18">
        <f t="shared" ca="1" si="2783"/>
        <v>0</v>
      </c>
      <c r="L1152" s="18">
        <f t="shared" ca="1" si="2783"/>
        <v>0</v>
      </c>
      <c r="M1152" s="18">
        <f t="shared" ca="1" si="2783"/>
        <v>0</v>
      </c>
      <c r="N1152" s="18">
        <f t="shared" ca="1" si="2783"/>
        <v>0</v>
      </c>
      <c r="O1152" s="18">
        <f t="shared" ca="1" si="2783"/>
        <v>0</v>
      </c>
      <c r="P1152" s="18">
        <f t="shared" ca="1" si="2783"/>
        <v>0</v>
      </c>
      <c r="Q1152" s="18">
        <f t="shared" ca="1" si="2783"/>
        <v>0</v>
      </c>
      <c r="R1152" s="18">
        <f t="shared" ca="1" si="2783"/>
        <v>0</v>
      </c>
      <c r="S1152" s="18">
        <f t="shared" ca="1" si="2783"/>
        <v>0</v>
      </c>
      <c r="T1152" s="18">
        <f t="shared" ca="1" si="2783"/>
        <v>0</v>
      </c>
      <c r="U1152" s="18">
        <f t="shared" ca="1" si="2783"/>
        <v>0</v>
      </c>
      <c r="V1152" s="18">
        <f t="shared" ca="1" si="2783"/>
        <v>0</v>
      </c>
      <c r="W1152" s="18">
        <f t="shared" ca="1" si="2783"/>
        <v>0</v>
      </c>
      <c r="X1152" s="18">
        <f t="shared" ca="1" si="2783"/>
        <v>0</v>
      </c>
      <c r="Y1152" s="18">
        <f t="shared" ca="1" si="2783"/>
        <v>0</v>
      </c>
      <c r="Z1152" s="18">
        <f t="shared" ca="1" si="2783"/>
        <v>0</v>
      </c>
      <c r="AA1152" s="18">
        <f t="shared" ca="1" si="2783"/>
        <v>0</v>
      </c>
      <c r="AB1152" s="18">
        <f t="shared" ca="1" si="2783"/>
        <v>0</v>
      </c>
      <c r="AC1152" s="18">
        <f t="shared" ca="1" si="2783"/>
        <v>0</v>
      </c>
      <c r="AD1152" s="18">
        <f t="shared" ca="1" si="2783"/>
        <v>0</v>
      </c>
      <c r="AE1152" s="18">
        <f t="shared" ca="1" si="2783"/>
        <v>0</v>
      </c>
      <c r="AF1152" s="18">
        <f t="shared" ca="1" si="2783"/>
        <v>0</v>
      </c>
      <c r="AG1152" s="18">
        <f t="shared" ca="1" si="2783"/>
        <v>0</v>
      </c>
      <c r="AH1152" s="18">
        <f t="shared" ca="1" si="2783"/>
        <v>0</v>
      </c>
      <c r="AI1152" s="18">
        <f t="shared" ca="1" si="2783"/>
        <v>0</v>
      </c>
      <c r="AJ1152" s="18">
        <f t="shared" ca="1" si="2783"/>
        <v>0</v>
      </c>
      <c r="AK1152" s="18">
        <f t="shared" ca="1" si="2783"/>
        <v>0</v>
      </c>
      <c r="AL1152" s="18">
        <f t="shared" ca="1" si="2783"/>
        <v>0</v>
      </c>
      <c r="AM1152" s="18">
        <f t="shared" ca="1" si="2783"/>
        <v>0</v>
      </c>
      <c r="AN1152" s="18">
        <f t="shared" ca="1" si="2783"/>
        <v>0</v>
      </c>
      <c r="AO1152" s="18">
        <f t="shared" ca="1" si="2783"/>
        <v>0</v>
      </c>
      <c r="AP1152" s="18">
        <f t="shared" ref="AP1152:BU1152" ca="1" si="2784">AP1160</f>
        <v>0</v>
      </c>
      <c r="AQ1152" s="18">
        <f t="shared" ca="1" si="2784"/>
        <v>0</v>
      </c>
      <c r="AR1152" s="18">
        <f t="shared" ca="1" si="2784"/>
        <v>0</v>
      </c>
      <c r="AS1152" s="18">
        <f t="shared" ca="1" si="2784"/>
        <v>0</v>
      </c>
      <c r="AT1152" s="18">
        <f t="shared" ca="1" si="2784"/>
        <v>0</v>
      </c>
      <c r="AU1152" s="18">
        <f t="shared" ca="1" si="2784"/>
        <v>0</v>
      </c>
      <c r="AV1152" s="18">
        <f t="shared" ca="1" si="2784"/>
        <v>0</v>
      </c>
      <c r="AW1152" s="18">
        <f t="shared" ca="1" si="2784"/>
        <v>0</v>
      </c>
      <c r="AX1152" s="18">
        <f t="shared" ca="1" si="2784"/>
        <v>0</v>
      </c>
      <c r="AY1152" s="18">
        <f t="shared" ca="1" si="2784"/>
        <v>0</v>
      </c>
      <c r="AZ1152" s="18">
        <f t="shared" ca="1" si="2784"/>
        <v>0</v>
      </c>
      <c r="BA1152" s="18">
        <f t="shared" ca="1" si="2784"/>
        <v>0</v>
      </c>
      <c r="BB1152" s="18">
        <f t="shared" ca="1" si="2784"/>
        <v>0</v>
      </c>
      <c r="BC1152" s="18">
        <f t="shared" ca="1" si="2784"/>
        <v>0</v>
      </c>
      <c r="BD1152" s="18">
        <f t="shared" ca="1" si="2784"/>
        <v>0</v>
      </c>
      <c r="BE1152" s="18">
        <f t="shared" ca="1" si="2784"/>
        <v>0</v>
      </c>
      <c r="BF1152" s="18">
        <f t="shared" ca="1" si="2784"/>
        <v>0</v>
      </c>
      <c r="BG1152" s="18">
        <f t="shared" ca="1" si="2784"/>
        <v>0</v>
      </c>
      <c r="BH1152" s="18">
        <f t="shared" ca="1" si="2784"/>
        <v>0</v>
      </c>
      <c r="BI1152" s="18">
        <f t="shared" ca="1" si="2784"/>
        <v>0</v>
      </c>
      <c r="BJ1152" s="18">
        <f t="shared" ca="1" si="2784"/>
        <v>0</v>
      </c>
      <c r="BK1152" s="18">
        <f t="shared" ca="1" si="2784"/>
        <v>0</v>
      </c>
      <c r="BL1152" s="18">
        <f t="shared" ca="1" si="2784"/>
        <v>0</v>
      </c>
      <c r="BM1152" s="18">
        <f t="shared" ca="1" si="2784"/>
        <v>0</v>
      </c>
      <c r="BN1152" s="18">
        <f t="shared" ca="1" si="2784"/>
        <v>0</v>
      </c>
      <c r="BO1152" s="18">
        <f t="shared" ca="1" si="2784"/>
        <v>0</v>
      </c>
      <c r="BP1152" s="18">
        <f t="shared" ca="1" si="2784"/>
        <v>0</v>
      </c>
      <c r="BQ1152" s="18">
        <f t="shared" ca="1" si="2784"/>
        <v>0</v>
      </c>
      <c r="BR1152" s="18">
        <f t="shared" ca="1" si="2784"/>
        <v>0</v>
      </c>
      <c r="BS1152" s="18">
        <f t="shared" ca="1" si="2784"/>
        <v>0</v>
      </c>
      <c r="BT1152" s="18">
        <f t="shared" ca="1" si="2784"/>
        <v>0</v>
      </c>
      <c r="BU1152" s="18">
        <f t="shared" ca="1" si="2784"/>
        <v>0</v>
      </c>
      <c r="BV1152" s="18">
        <f t="shared" ref="BV1152:DA1152" ca="1" si="2785">BV1160</f>
        <v>0</v>
      </c>
      <c r="BW1152" s="18">
        <f t="shared" ca="1" si="2785"/>
        <v>0</v>
      </c>
      <c r="BX1152" s="18">
        <f t="shared" ca="1" si="2785"/>
        <v>0</v>
      </c>
      <c r="BY1152" s="18">
        <f t="shared" ca="1" si="2785"/>
        <v>0</v>
      </c>
      <c r="BZ1152" s="18">
        <f t="shared" ca="1" si="2785"/>
        <v>0</v>
      </c>
      <c r="CA1152" s="18">
        <f t="shared" ca="1" si="2785"/>
        <v>0</v>
      </c>
      <c r="CB1152" s="18">
        <f t="shared" ca="1" si="2785"/>
        <v>0</v>
      </c>
      <c r="CC1152" s="18">
        <f t="shared" ca="1" si="2785"/>
        <v>0</v>
      </c>
      <c r="CD1152" s="18">
        <f t="shared" ca="1" si="2785"/>
        <v>0</v>
      </c>
      <c r="CE1152" s="18">
        <f t="shared" ca="1" si="2785"/>
        <v>0</v>
      </c>
      <c r="CF1152" s="18">
        <f t="shared" ca="1" si="2785"/>
        <v>0</v>
      </c>
      <c r="CG1152" s="18">
        <f t="shared" ca="1" si="2785"/>
        <v>0</v>
      </c>
      <c r="CH1152" s="18">
        <f t="shared" ca="1" si="2785"/>
        <v>0</v>
      </c>
      <c r="CI1152" s="18">
        <f t="shared" ca="1" si="2785"/>
        <v>0</v>
      </c>
      <c r="CJ1152" s="18">
        <f t="shared" ca="1" si="2785"/>
        <v>0</v>
      </c>
      <c r="CK1152" s="18">
        <f t="shared" ca="1" si="2785"/>
        <v>0</v>
      </c>
      <c r="CL1152" s="18">
        <f t="shared" ca="1" si="2785"/>
        <v>0</v>
      </c>
      <c r="CM1152" s="18">
        <f t="shared" ca="1" si="2785"/>
        <v>0</v>
      </c>
      <c r="CN1152" s="18">
        <f t="shared" ca="1" si="2785"/>
        <v>0</v>
      </c>
      <c r="CO1152" s="18">
        <f t="shared" ca="1" si="2785"/>
        <v>0</v>
      </c>
      <c r="CP1152" s="18">
        <f t="shared" ca="1" si="2785"/>
        <v>0</v>
      </c>
      <c r="CQ1152" s="18">
        <f t="shared" ca="1" si="2785"/>
        <v>0</v>
      </c>
      <c r="CR1152" s="18">
        <f t="shared" ca="1" si="2785"/>
        <v>0</v>
      </c>
      <c r="CS1152" s="18">
        <f t="shared" ca="1" si="2785"/>
        <v>0</v>
      </c>
      <c r="CT1152" s="18">
        <f t="shared" ca="1" si="2785"/>
        <v>0</v>
      </c>
      <c r="CU1152" s="18">
        <f t="shared" ca="1" si="2785"/>
        <v>0</v>
      </c>
      <c r="CV1152" s="18">
        <f t="shared" ca="1" si="2785"/>
        <v>0</v>
      </c>
      <c r="CW1152" s="18">
        <f t="shared" ca="1" si="2785"/>
        <v>0</v>
      </c>
      <c r="CX1152" s="18">
        <f t="shared" ca="1" si="2785"/>
        <v>0</v>
      </c>
      <c r="CY1152" s="18">
        <f t="shared" ca="1" si="2785"/>
        <v>0</v>
      </c>
      <c r="CZ1152" s="18">
        <f t="shared" ca="1" si="2785"/>
        <v>0</v>
      </c>
      <c r="DA1152" s="18">
        <f t="shared" ca="1" si="2785"/>
        <v>0</v>
      </c>
      <c r="DB1152" s="18">
        <f t="shared" ref="DB1152:EG1152" ca="1" si="2786">DB1160</f>
        <v>0</v>
      </c>
      <c r="DC1152" s="18">
        <f t="shared" ca="1" si="2786"/>
        <v>0</v>
      </c>
      <c r="DD1152" s="18">
        <f t="shared" ca="1" si="2786"/>
        <v>0</v>
      </c>
      <c r="DE1152" s="18">
        <f t="shared" ca="1" si="2786"/>
        <v>0</v>
      </c>
      <c r="DF1152" s="18">
        <f t="shared" ca="1" si="2786"/>
        <v>0</v>
      </c>
      <c r="DG1152" s="18">
        <f t="shared" ca="1" si="2786"/>
        <v>0</v>
      </c>
      <c r="DH1152" s="18">
        <f t="shared" ca="1" si="2786"/>
        <v>0</v>
      </c>
      <c r="DI1152" s="18">
        <f t="shared" ca="1" si="2786"/>
        <v>0</v>
      </c>
      <c r="DJ1152" s="18">
        <f t="shared" ca="1" si="2786"/>
        <v>0</v>
      </c>
      <c r="DK1152" s="18">
        <f t="shared" ca="1" si="2786"/>
        <v>0</v>
      </c>
      <c r="DL1152" s="18">
        <f t="shared" ca="1" si="2786"/>
        <v>0</v>
      </c>
      <c r="DM1152" s="18">
        <f t="shared" ca="1" si="2786"/>
        <v>0</v>
      </c>
      <c r="DN1152" s="18">
        <f t="shared" ca="1" si="2786"/>
        <v>0</v>
      </c>
      <c r="DO1152" s="18">
        <f t="shared" ca="1" si="2786"/>
        <v>0</v>
      </c>
      <c r="DP1152" s="18">
        <f t="shared" ca="1" si="2786"/>
        <v>0</v>
      </c>
      <c r="DQ1152" s="18">
        <f t="shared" ca="1" si="2786"/>
        <v>0</v>
      </c>
      <c r="DR1152" s="18">
        <f t="shared" ca="1" si="2786"/>
        <v>0</v>
      </c>
      <c r="DS1152" s="18">
        <f t="shared" ca="1" si="2786"/>
        <v>0</v>
      </c>
      <c r="DT1152" s="18">
        <f t="shared" ca="1" si="2786"/>
        <v>0</v>
      </c>
      <c r="DU1152" s="18">
        <f t="shared" ca="1" si="2786"/>
        <v>0</v>
      </c>
      <c r="DV1152" s="18">
        <f t="shared" ca="1" si="2786"/>
        <v>0</v>
      </c>
      <c r="DW1152" s="18">
        <f t="shared" ca="1" si="2786"/>
        <v>0</v>
      </c>
      <c r="DX1152" s="18">
        <f t="shared" ca="1" si="2786"/>
        <v>0</v>
      </c>
      <c r="DY1152" s="18">
        <f t="shared" ca="1" si="2786"/>
        <v>0</v>
      </c>
      <c r="DZ1152" s="18">
        <f t="shared" ca="1" si="2786"/>
        <v>0</v>
      </c>
      <c r="EA1152" s="18">
        <f t="shared" ca="1" si="2786"/>
        <v>0</v>
      </c>
      <c r="EB1152" s="18">
        <f t="shared" ca="1" si="2786"/>
        <v>0</v>
      </c>
      <c r="EC1152" s="18">
        <f t="shared" ca="1" si="2786"/>
        <v>0</v>
      </c>
      <c r="ED1152" s="18">
        <f t="shared" ca="1" si="2786"/>
        <v>0</v>
      </c>
      <c r="EE1152" s="18">
        <f t="shared" ca="1" si="2786"/>
        <v>0</v>
      </c>
      <c r="EF1152" s="18">
        <f t="shared" ca="1" si="2786"/>
        <v>0</v>
      </c>
      <c r="EG1152" s="18">
        <f t="shared" ca="1" si="2786"/>
        <v>0</v>
      </c>
      <c r="EH1152" s="18">
        <f t="shared" ref="EH1152:FM1152" ca="1" si="2787">EH1160</f>
        <v>0</v>
      </c>
      <c r="EI1152" s="18">
        <f t="shared" ca="1" si="2787"/>
        <v>0</v>
      </c>
      <c r="EJ1152" s="18">
        <f t="shared" ca="1" si="2787"/>
        <v>0</v>
      </c>
      <c r="EK1152" s="18">
        <f t="shared" ca="1" si="2787"/>
        <v>0</v>
      </c>
      <c r="EL1152" s="18">
        <f t="shared" ca="1" si="2787"/>
        <v>0</v>
      </c>
      <c r="EM1152" s="18">
        <f t="shared" ca="1" si="2787"/>
        <v>0</v>
      </c>
      <c r="EN1152" s="18">
        <f t="shared" ca="1" si="2787"/>
        <v>0</v>
      </c>
      <c r="EO1152" s="18">
        <f t="shared" ca="1" si="2787"/>
        <v>0</v>
      </c>
      <c r="EP1152" s="18">
        <f t="shared" ca="1" si="2787"/>
        <v>0</v>
      </c>
      <c r="EQ1152" s="18">
        <f t="shared" ca="1" si="2787"/>
        <v>0</v>
      </c>
      <c r="ER1152" s="18">
        <f t="shared" ca="1" si="2787"/>
        <v>0</v>
      </c>
      <c r="ES1152" s="18">
        <f t="shared" ca="1" si="2787"/>
        <v>0</v>
      </c>
      <c r="ET1152" s="18">
        <f t="shared" ca="1" si="2787"/>
        <v>0</v>
      </c>
      <c r="EU1152" s="18">
        <f t="shared" ca="1" si="2787"/>
        <v>0</v>
      </c>
      <c r="EV1152" s="18">
        <f t="shared" ca="1" si="2787"/>
        <v>0</v>
      </c>
      <c r="EW1152" s="18">
        <f t="shared" ca="1" si="2787"/>
        <v>0</v>
      </c>
      <c r="EX1152" s="18">
        <f t="shared" ca="1" si="2787"/>
        <v>0</v>
      </c>
      <c r="EY1152" s="18">
        <f t="shared" ca="1" si="2787"/>
        <v>0</v>
      </c>
      <c r="EZ1152" s="18">
        <f t="shared" ca="1" si="2787"/>
        <v>0</v>
      </c>
      <c r="FA1152" s="18">
        <f t="shared" ca="1" si="2787"/>
        <v>0</v>
      </c>
      <c r="FB1152" s="18">
        <f t="shared" ca="1" si="2787"/>
        <v>0</v>
      </c>
      <c r="FC1152" s="18">
        <f t="shared" ca="1" si="2787"/>
        <v>0</v>
      </c>
      <c r="FD1152" s="18">
        <f t="shared" ca="1" si="2787"/>
        <v>0</v>
      </c>
      <c r="FE1152" s="18">
        <f t="shared" ca="1" si="2787"/>
        <v>0</v>
      </c>
      <c r="FF1152" s="18">
        <f t="shared" ca="1" si="2787"/>
        <v>0</v>
      </c>
      <c r="FG1152" s="18">
        <f t="shared" ca="1" si="2787"/>
        <v>0</v>
      </c>
      <c r="FH1152" s="18">
        <f t="shared" ca="1" si="2787"/>
        <v>0</v>
      </c>
      <c r="FI1152" s="18">
        <f t="shared" ca="1" si="2787"/>
        <v>0</v>
      </c>
      <c r="FJ1152" s="18">
        <f t="shared" ca="1" si="2787"/>
        <v>0</v>
      </c>
      <c r="FK1152" s="18">
        <f t="shared" ca="1" si="2787"/>
        <v>0</v>
      </c>
      <c r="FL1152" s="18">
        <f t="shared" ca="1" si="2787"/>
        <v>0</v>
      </c>
      <c r="FM1152" s="18">
        <f t="shared" ca="1" si="2787"/>
        <v>0</v>
      </c>
      <c r="FN1152" s="18">
        <f ca="1">FN1160</f>
        <v>0</v>
      </c>
      <c r="FO1152" s="18">
        <f ca="1">FO1160</f>
        <v>0</v>
      </c>
      <c r="FP1152" s="18">
        <f ca="1">FP1160</f>
        <v>0</v>
      </c>
      <c r="FQ1152" s="18">
        <f ca="1">FQ1160</f>
        <v>0</v>
      </c>
      <c r="FR1152" s="18">
        <f ca="1">FR1160</f>
        <v>0</v>
      </c>
    </row>
    <row r="1153" spans="2:174">
      <c r="C1153" t="s">
        <v>433</v>
      </c>
      <c r="D1153" s="144" t="s">
        <v>974</v>
      </c>
      <c r="I1153" s="168">
        <f ca="1">SUM(J1153:FR1153)</f>
        <v>0</v>
      </c>
      <c r="J1153" s="176">
        <f t="shared" ref="J1153:AO1153" ca="1" si="2788">J1173</f>
        <v>0</v>
      </c>
      <c r="K1153" s="176">
        <f t="shared" ca="1" si="2788"/>
        <v>0</v>
      </c>
      <c r="L1153" s="176">
        <f t="shared" ca="1" si="2788"/>
        <v>0</v>
      </c>
      <c r="M1153" s="176">
        <f t="shared" ca="1" si="2788"/>
        <v>0</v>
      </c>
      <c r="N1153" s="176">
        <f t="shared" ca="1" si="2788"/>
        <v>0</v>
      </c>
      <c r="O1153" s="176">
        <f t="shared" ca="1" si="2788"/>
        <v>0</v>
      </c>
      <c r="P1153" s="176">
        <f t="shared" ca="1" si="2788"/>
        <v>0</v>
      </c>
      <c r="Q1153" s="176">
        <f t="shared" ca="1" si="2788"/>
        <v>0</v>
      </c>
      <c r="R1153" s="176">
        <f t="shared" ca="1" si="2788"/>
        <v>0</v>
      </c>
      <c r="S1153" s="176">
        <f t="shared" ca="1" si="2788"/>
        <v>0</v>
      </c>
      <c r="T1153" s="176">
        <f t="shared" ca="1" si="2788"/>
        <v>0</v>
      </c>
      <c r="U1153" s="176">
        <f t="shared" ca="1" si="2788"/>
        <v>0</v>
      </c>
      <c r="V1153" s="176">
        <f t="shared" ca="1" si="2788"/>
        <v>0</v>
      </c>
      <c r="W1153" s="176">
        <f t="shared" ca="1" si="2788"/>
        <v>0</v>
      </c>
      <c r="X1153" s="176">
        <f t="shared" ca="1" si="2788"/>
        <v>0</v>
      </c>
      <c r="Y1153" s="176">
        <f t="shared" ca="1" si="2788"/>
        <v>0</v>
      </c>
      <c r="Z1153" s="176">
        <f t="shared" ca="1" si="2788"/>
        <v>0</v>
      </c>
      <c r="AA1153" s="176">
        <f t="shared" ca="1" si="2788"/>
        <v>0</v>
      </c>
      <c r="AB1153" s="176">
        <f t="shared" ca="1" si="2788"/>
        <v>0</v>
      </c>
      <c r="AC1153" s="176">
        <f t="shared" ca="1" si="2788"/>
        <v>0</v>
      </c>
      <c r="AD1153" s="176">
        <f t="shared" ca="1" si="2788"/>
        <v>0</v>
      </c>
      <c r="AE1153" s="176">
        <f t="shared" ca="1" si="2788"/>
        <v>0</v>
      </c>
      <c r="AF1153" s="176">
        <f t="shared" ca="1" si="2788"/>
        <v>0</v>
      </c>
      <c r="AG1153" s="176">
        <f t="shared" ca="1" si="2788"/>
        <v>0</v>
      </c>
      <c r="AH1153" s="176">
        <f t="shared" ca="1" si="2788"/>
        <v>0</v>
      </c>
      <c r="AI1153" s="176">
        <f t="shared" ca="1" si="2788"/>
        <v>0</v>
      </c>
      <c r="AJ1153" s="176">
        <f t="shared" ca="1" si="2788"/>
        <v>0</v>
      </c>
      <c r="AK1153" s="176">
        <f t="shared" ca="1" si="2788"/>
        <v>0</v>
      </c>
      <c r="AL1153" s="176">
        <f t="shared" ca="1" si="2788"/>
        <v>0</v>
      </c>
      <c r="AM1153" s="176">
        <f t="shared" ca="1" si="2788"/>
        <v>0</v>
      </c>
      <c r="AN1153" s="176">
        <f t="shared" ca="1" si="2788"/>
        <v>0</v>
      </c>
      <c r="AO1153" s="176">
        <f t="shared" ca="1" si="2788"/>
        <v>0</v>
      </c>
      <c r="AP1153" s="176">
        <f t="shared" ref="AP1153:BU1153" ca="1" si="2789">AP1173</f>
        <v>0</v>
      </c>
      <c r="AQ1153" s="176">
        <f t="shared" ca="1" si="2789"/>
        <v>0</v>
      </c>
      <c r="AR1153" s="176">
        <f t="shared" ca="1" si="2789"/>
        <v>0</v>
      </c>
      <c r="AS1153" s="176">
        <f t="shared" ca="1" si="2789"/>
        <v>0</v>
      </c>
      <c r="AT1153" s="176">
        <f t="shared" ca="1" si="2789"/>
        <v>0</v>
      </c>
      <c r="AU1153" s="176">
        <f t="shared" ca="1" si="2789"/>
        <v>0</v>
      </c>
      <c r="AV1153" s="176">
        <f t="shared" ca="1" si="2789"/>
        <v>0</v>
      </c>
      <c r="AW1153" s="176">
        <f t="shared" ca="1" si="2789"/>
        <v>0</v>
      </c>
      <c r="AX1153" s="176">
        <f t="shared" ca="1" si="2789"/>
        <v>0</v>
      </c>
      <c r="AY1153" s="176">
        <f t="shared" ca="1" si="2789"/>
        <v>0</v>
      </c>
      <c r="AZ1153" s="176">
        <f t="shared" ca="1" si="2789"/>
        <v>0</v>
      </c>
      <c r="BA1153" s="176">
        <f t="shared" ca="1" si="2789"/>
        <v>0</v>
      </c>
      <c r="BB1153" s="176">
        <f t="shared" ca="1" si="2789"/>
        <v>0</v>
      </c>
      <c r="BC1153" s="176">
        <f t="shared" ca="1" si="2789"/>
        <v>0</v>
      </c>
      <c r="BD1153" s="176">
        <f t="shared" ca="1" si="2789"/>
        <v>0</v>
      </c>
      <c r="BE1153" s="176">
        <f t="shared" ca="1" si="2789"/>
        <v>0</v>
      </c>
      <c r="BF1153" s="176">
        <f t="shared" ca="1" si="2789"/>
        <v>0</v>
      </c>
      <c r="BG1153" s="176">
        <f t="shared" ca="1" si="2789"/>
        <v>0</v>
      </c>
      <c r="BH1153" s="176">
        <f t="shared" ca="1" si="2789"/>
        <v>0</v>
      </c>
      <c r="BI1153" s="176">
        <f t="shared" ca="1" si="2789"/>
        <v>0</v>
      </c>
      <c r="BJ1153" s="176">
        <f t="shared" ca="1" si="2789"/>
        <v>0</v>
      </c>
      <c r="BK1153" s="176">
        <f t="shared" ca="1" si="2789"/>
        <v>0</v>
      </c>
      <c r="BL1153" s="176">
        <f t="shared" ca="1" si="2789"/>
        <v>0</v>
      </c>
      <c r="BM1153" s="176">
        <f t="shared" ca="1" si="2789"/>
        <v>0</v>
      </c>
      <c r="BN1153" s="176">
        <f t="shared" ca="1" si="2789"/>
        <v>0</v>
      </c>
      <c r="BO1153" s="176">
        <f t="shared" ca="1" si="2789"/>
        <v>0</v>
      </c>
      <c r="BP1153" s="176">
        <f t="shared" ca="1" si="2789"/>
        <v>0</v>
      </c>
      <c r="BQ1153" s="176">
        <f t="shared" ca="1" si="2789"/>
        <v>0</v>
      </c>
      <c r="BR1153" s="176">
        <f t="shared" ca="1" si="2789"/>
        <v>0</v>
      </c>
      <c r="BS1153" s="176">
        <f t="shared" ca="1" si="2789"/>
        <v>0</v>
      </c>
      <c r="BT1153" s="176">
        <f t="shared" ca="1" si="2789"/>
        <v>0</v>
      </c>
      <c r="BU1153" s="176">
        <f t="shared" ca="1" si="2789"/>
        <v>0</v>
      </c>
      <c r="BV1153" s="176">
        <f t="shared" ref="BV1153:DA1153" ca="1" si="2790">BV1173</f>
        <v>0</v>
      </c>
      <c r="BW1153" s="176">
        <f t="shared" ca="1" si="2790"/>
        <v>0</v>
      </c>
      <c r="BX1153" s="176">
        <f t="shared" ca="1" si="2790"/>
        <v>0</v>
      </c>
      <c r="BY1153" s="176">
        <f t="shared" ca="1" si="2790"/>
        <v>0</v>
      </c>
      <c r="BZ1153" s="176">
        <f t="shared" ca="1" si="2790"/>
        <v>0</v>
      </c>
      <c r="CA1153" s="176">
        <f t="shared" ca="1" si="2790"/>
        <v>0</v>
      </c>
      <c r="CB1153" s="176">
        <f t="shared" ca="1" si="2790"/>
        <v>0</v>
      </c>
      <c r="CC1153" s="176">
        <f t="shared" ca="1" si="2790"/>
        <v>0</v>
      </c>
      <c r="CD1153" s="176">
        <f t="shared" ca="1" si="2790"/>
        <v>0</v>
      </c>
      <c r="CE1153" s="176">
        <f t="shared" ca="1" si="2790"/>
        <v>0</v>
      </c>
      <c r="CF1153" s="176">
        <f t="shared" ca="1" si="2790"/>
        <v>0</v>
      </c>
      <c r="CG1153" s="176">
        <f t="shared" ca="1" si="2790"/>
        <v>0</v>
      </c>
      <c r="CH1153" s="176">
        <f t="shared" ca="1" si="2790"/>
        <v>0</v>
      </c>
      <c r="CI1153" s="176">
        <f t="shared" ca="1" si="2790"/>
        <v>0</v>
      </c>
      <c r="CJ1153" s="176">
        <f t="shared" ca="1" si="2790"/>
        <v>0</v>
      </c>
      <c r="CK1153" s="176">
        <f t="shared" ca="1" si="2790"/>
        <v>0</v>
      </c>
      <c r="CL1153" s="176">
        <f t="shared" ca="1" si="2790"/>
        <v>0</v>
      </c>
      <c r="CM1153" s="176">
        <f t="shared" ca="1" si="2790"/>
        <v>0</v>
      </c>
      <c r="CN1153" s="176">
        <f t="shared" ca="1" si="2790"/>
        <v>0</v>
      </c>
      <c r="CO1153" s="176">
        <f t="shared" ca="1" si="2790"/>
        <v>0</v>
      </c>
      <c r="CP1153" s="176">
        <f t="shared" ca="1" si="2790"/>
        <v>0</v>
      </c>
      <c r="CQ1153" s="176">
        <f t="shared" ca="1" si="2790"/>
        <v>0</v>
      </c>
      <c r="CR1153" s="176">
        <f t="shared" ca="1" si="2790"/>
        <v>0</v>
      </c>
      <c r="CS1153" s="176">
        <f t="shared" ca="1" si="2790"/>
        <v>0</v>
      </c>
      <c r="CT1153" s="176">
        <f t="shared" ca="1" si="2790"/>
        <v>0</v>
      </c>
      <c r="CU1153" s="176">
        <f t="shared" ca="1" si="2790"/>
        <v>0</v>
      </c>
      <c r="CV1153" s="176">
        <f t="shared" ca="1" si="2790"/>
        <v>0</v>
      </c>
      <c r="CW1153" s="176">
        <f t="shared" ca="1" si="2790"/>
        <v>0</v>
      </c>
      <c r="CX1153" s="176">
        <f t="shared" ca="1" si="2790"/>
        <v>0</v>
      </c>
      <c r="CY1153" s="176">
        <f t="shared" ca="1" si="2790"/>
        <v>0</v>
      </c>
      <c r="CZ1153" s="176">
        <f t="shared" ca="1" si="2790"/>
        <v>0</v>
      </c>
      <c r="DA1153" s="176">
        <f t="shared" ca="1" si="2790"/>
        <v>0</v>
      </c>
      <c r="DB1153" s="176">
        <f t="shared" ref="DB1153:EG1153" ca="1" si="2791">DB1173</f>
        <v>0</v>
      </c>
      <c r="DC1153" s="176">
        <f t="shared" ca="1" si="2791"/>
        <v>0</v>
      </c>
      <c r="DD1153" s="176">
        <f t="shared" ca="1" si="2791"/>
        <v>0</v>
      </c>
      <c r="DE1153" s="176">
        <f t="shared" ca="1" si="2791"/>
        <v>0</v>
      </c>
      <c r="DF1153" s="176">
        <f t="shared" ca="1" si="2791"/>
        <v>0</v>
      </c>
      <c r="DG1153" s="176">
        <f t="shared" ca="1" si="2791"/>
        <v>0</v>
      </c>
      <c r="DH1153" s="176">
        <f t="shared" ca="1" si="2791"/>
        <v>0</v>
      </c>
      <c r="DI1153" s="176">
        <f t="shared" ca="1" si="2791"/>
        <v>0</v>
      </c>
      <c r="DJ1153" s="176">
        <f t="shared" ca="1" si="2791"/>
        <v>0</v>
      </c>
      <c r="DK1153" s="176">
        <f t="shared" ca="1" si="2791"/>
        <v>0</v>
      </c>
      <c r="DL1153" s="176">
        <f t="shared" ca="1" si="2791"/>
        <v>0</v>
      </c>
      <c r="DM1153" s="176">
        <f t="shared" ca="1" si="2791"/>
        <v>0</v>
      </c>
      <c r="DN1153" s="176">
        <f t="shared" ca="1" si="2791"/>
        <v>0</v>
      </c>
      <c r="DO1153" s="176">
        <f t="shared" ca="1" si="2791"/>
        <v>0</v>
      </c>
      <c r="DP1153" s="176">
        <f t="shared" ca="1" si="2791"/>
        <v>0</v>
      </c>
      <c r="DQ1153" s="176">
        <f t="shared" ca="1" si="2791"/>
        <v>0</v>
      </c>
      <c r="DR1153" s="176">
        <f t="shared" ca="1" si="2791"/>
        <v>0</v>
      </c>
      <c r="DS1153" s="176">
        <f t="shared" ca="1" si="2791"/>
        <v>0</v>
      </c>
      <c r="DT1153" s="176">
        <f t="shared" ca="1" si="2791"/>
        <v>0</v>
      </c>
      <c r="DU1153" s="176">
        <f t="shared" ca="1" si="2791"/>
        <v>0</v>
      </c>
      <c r="DV1153" s="176">
        <f t="shared" ca="1" si="2791"/>
        <v>0</v>
      </c>
      <c r="DW1153" s="176">
        <f t="shared" ca="1" si="2791"/>
        <v>0</v>
      </c>
      <c r="DX1153" s="176">
        <f t="shared" ca="1" si="2791"/>
        <v>0</v>
      </c>
      <c r="DY1153" s="176">
        <f t="shared" ca="1" si="2791"/>
        <v>0</v>
      </c>
      <c r="DZ1153" s="176">
        <f t="shared" ca="1" si="2791"/>
        <v>0</v>
      </c>
      <c r="EA1153" s="176">
        <f t="shared" ca="1" si="2791"/>
        <v>0</v>
      </c>
      <c r="EB1153" s="176">
        <f t="shared" ca="1" si="2791"/>
        <v>0</v>
      </c>
      <c r="EC1153" s="176">
        <f t="shared" ca="1" si="2791"/>
        <v>0</v>
      </c>
      <c r="ED1153" s="176">
        <f t="shared" ca="1" si="2791"/>
        <v>0</v>
      </c>
      <c r="EE1153" s="176">
        <f t="shared" ca="1" si="2791"/>
        <v>0</v>
      </c>
      <c r="EF1153" s="176">
        <f t="shared" ca="1" si="2791"/>
        <v>0</v>
      </c>
      <c r="EG1153" s="176">
        <f t="shared" ca="1" si="2791"/>
        <v>0</v>
      </c>
      <c r="EH1153" s="176">
        <f t="shared" ref="EH1153:FM1153" ca="1" si="2792">EH1173</f>
        <v>0</v>
      </c>
      <c r="EI1153" s="176">
        <f t="shared" ca="1" si="2792"/>
        <v>0</v>
      </c>
      <c r="EJ1153" s="176">
        <f t="shared" ca="1" si="2792"/>
        <v>0</v>
      </c>
      <c r="EK1153" s="176">
        <f t="shared" ca="1" si="2792"/>
        <v>0</v>
      </c>
      <c r="EL1153" s="176">
        <f t="shared" ca="1" si="2792"/>
        <v>0</v>
      </c>
      <c r="EM1153" s="176">
        <f t="shared" ca="1" si="2792"/>
        <v>0</v>
      </c>
      <c r="EN1153" s="176">
        <f t="shared" ca="1" si="2792"/>
        <v>0</v>
      </c>
      <c r="EO1153" s="176">
        <f t="shared" ca="1" si="2792"/>
        <v>0</v>
      </c>
      <c r="EP1153" s="176">
        <f t="shared" ca="1" si="2792"/>
        <v>0</v>
      </c>
      <c r="EQ1153" s="176">
        <f t="shared" ca="1" si="2792"/>
        <v>0</v>
      </c>
      <c r="ER1153" s="176">
        <f t="shared" ca="1" si="2792"/>
        <v>0</v>
      </c>
      <c r="ES1153" s="176">
        <f t="shared" ca="1" si="2792"/>
        <v>0</v>
      </c>
      <c r="ET1153" s="176">
        <f t="shared" ca="1" si="2792"/>
        <v>0</v>
      </c>
      <c r="EU1153" s="176">
        <f t="shared" ca="1" si="2792"/>
        <v>0</v>
      </c>
      <c r="EV1153" s="176">
        <f t="shared" ca="1" si="2792"/>
        <v>0</v>
      </c>
      <c r="EW1153" s="176">
        <f t="shared" ca="1" si="2792"/>
        <v>0</v>
      </c>
      <c r="EX1153" s="176">
        <f t="shared" ca="1" si="2792"/>
        <v>0</v>
      </c>
      <c r="EY1153" s="176">
        <f t="shared" ca="1" si="2792"/>
        <v>0</v>
      </c>
      <c r="EZ1153" s="176">
        <f t="shared" ca="1" si="2792"/>
        <v>0</v>
      </c>
      <c r="FA1153" s="176">
        <f t="shared" ca="1" si="2792"/>
        <v>0</v>
      </c>
      <c r="FB1153" s="176">
        <f t="shared" ca="1" si="2792"/>
        <v>0</v>
      </c>
      <c r="FC1153" s="176">
        <f t="shared" ca="1" si="2792"/>
        <v>0</v>
      </c>
      <c r="FD1153" s="176">
        <f t="shared" ca="1" si="2792"/>
        <v>0</v>
      </c>
      <c r="FE1153" s="176">
        <f t="shared" ca="1" si="2792"/>
        <v>0</v>
      </c>
      <c r="FF1153" s="176">
        <f t="shared" ca="1" si="2792"/>
        <v>0</v>
      </c>
      <c r="FG1153" s="176">
        <f t="shared" ca="1" si="2792"/>
        <v>0</v>
      </c>
      <c r="FH1153" s="176">
        <f t="shared" ca="1" si="2792"/>
        <v>0</v>
      </c>
      <c r="FI1153" s="176">
        <f t="shared" ca="1" si="2792"/>
        <v>0</v>
      </c>
      <c r="FJ1153" s="176">
        <f t="shared" ca="1" si="2792"/>
        <v>0</v>
      </c>
      <c r="FK1153" s="176">
        <f t="shared" ca="1" si="2792"/>
        <v>0</v>
      </c>
      <c r="FL1153" s="176">
        <f t="shared" ca="1" si="2792"/>
        <v>0</v>
      </c>
      <c r="FM1153" s="176">
        <f t="shared" ca="1" si="2792"/>
        <v>0</v>
      </c>
      <c r="FN1153" s="176">
        <f ca="1">FN1173</f>
        <v>0</v>
      </c>
      <c r="FO1153" s="176">
        <f ca="1">FO1173</f>
        <v>0</v>
      </c>
      <c r="FP1153" s="176">
        <f ca="1">FP1173</f>
        <v>0</v>
      </c>
      <c r="FQ1153" s="176">
        <f ca="1">FQ1173</f>
        <v>0</v>
      </c>
      <c r="FR1153" s="176">
        <f ca="1">FR1173</f>
        <v>0</v>
      </c>
    </row>
    <row r="1154" spans="2:174">
      <c r="C1154" t="s">
        <v>371</v>
      </c>
      <c r="D1154" s="144" t="s">
        <v>974</v>
      </c>
      <c r="E1154" s="185">
        <f ca="1">SUM(I1151:I1154)</f>
        <v>0</v>
      </c>
      <c r="I1154" s="168">
        <f ca="1">SUM(J1154:FR1154)</f>
        <v>0</v>
      </c>
      <c r="J1154" s="18">
        <f t="shared" ref="J1154:AO1154" ca="1" si="2793">-MIN(SUM(J1150:J1152),MAX(J1171,0))*J1148*(1-J$1015)</f>
        <v>0</v>
      </c>
      <c r="K1154" s="18">
        <f t="shared" ca="1" si="2793"/>
        <v>0</v>
      </c>
      <c r="L1154" s="18">
        <f t="shared" ca="1" si="2793"/>
        <v>0</v>
      </c>
      <c r="M1154" s="18">
        <f t="shared" ca="1" si="2793"/>
        <v>0</v>
      </c>
      <c r="N1154" s="18">
        <f t="shared" ca="1" si="2793"/>
        <v>0</v>
      </c>
      <c r="O1154" s="18">
        <f t="shared" ca="1" si="2793"/>
        <v>0</v>
      </c>
      <c r="P1154" s="18">
        <f t="shared" ca="1" si="2793"/>
        <v>0</v>
      </c>
      <c r="Q1154" s="18">
        <f t="shared" ca="1" si="2793"/>
        <v>0</v>
      </c>
      <c r="R1154" s="18">
        <f t="shared" ca="1" si="2793"/>
        <v>0</v>
      </c>
      <c r="S1154" s="18">
        <f t="shared" ca="1" si="2793"/>
        <v>0</v>
      </c>
      <c r="T1154" s="18">
        <f t="shared" ca="1" si="2793"/>
        <v>0</v>
      </c>
      <c r="U1154" s="18">
        <f t="shared" ca="1" si="2793"/>
        <v>0</v>
      </c>
      <c r="V1154" s="18">
        <f t="shared" ca="1" si="2793"/>
        <v>0</v>
      </c>
      <c r="W1154" s="18">
        <f t="shared" ca="1" si="2793"/>
        <v>0</v>
      </c>
      <c r="X1154" s="18">
        <f t="shared" ca="1" si="2793"/>
        <v>0</v>
      </c>
      <c r="Y1154" s="18">
        <f t="shared" ca="1" si="2793"/>
        <v>0</v>
      </c>
      <c r="Z1154" s="18">
        <f t="shared" ca="1" si="2793"/>
        <v>0</v>
      </c>
      <c r="AA1154" s="18">
        <f t="shared" ca="1" si="2793"/>
        <v>0</v>
      </c>
      <c r="AB1154" s="18">
        <f t="shared" ca="1" si="2793"/>
        <v>0</v>
      </c>
      <c r="AC1154" s="18">
        <f t="shared" ca="1" si="2793"/>
        <v>0</v>
      </c>
      <c r="AD1154" s="18">
        <f t="shared" ca="1" si="2793"/>
        <v>0</v>
      </c>
      <c r="AE1154" s="18">
        <f t="shared" ca="1" si="2793"/>
        <v>0</v>
      </c>
      <c r="AF1154" s="18">
        <f t="shared" ca="1" si="2793"/>
        <v>0</v>
      </c>
      <c r="AG1154" s="18">
        <f t="shared" ca="1" si="2793"/>
        <v>0</v>
      </c>
      <c r="AH1154" s="18">
        <f t="shared" ca="1" si="2793"/>
        <v>0</v>
      </c>
      <c r="AI1154" s="18">
        <f t="shared" ca="1" si="2793"/>
        <v>0</v>
      </c>
      <c r="AJ1154" s="18">
        <f t="shared" ca="1" si="2793"/>
        <v>0</v>
      </c>
      <c r="AK1154" s="18">
        <f t="shared" ca="1" si="2793"/>
        <v>0</v>
      </c>
      <c r="AL1154" s="18">
        <f t="shared" ca="1" si="2793"/>
        <v>0</v>
      </c>
      <c r="AM1154" s="18">
        <f t="shared" ca="1" si="2793"/>
        <v>0</v>
      </c>
      <c r="AN1154" s="18">
        <f t="shared" ca="1" si="2793"/>
        <v>0</v>
      </c>
      <c r="AO1154" s="18">
        <f t="shared" ca="1" si="2793"/>
        <v>0</v>
      </c>
      <c r="AP1154" s="18">
        <f t="shared" ref="AP1154:BU1154" ca="1" si="2794">-MIN(SUM(AP1150:AP1152),MAX(AP1171,0))*AP1148*(1-AP$1015)</f>
        <v>0</v>
      </c>
      <c r="AQ1154" s="18">
        <f t="shared" ca="1" si="2794"/>
        <v>0</v>
      </c>
      <c r="AR1154" s="18">
        <f t="shared" ca="1" si="2794"/>
        <v>0</v>
      </c>
      <c r="AS1154" s="18">
        <f t="shared" ca="1" si="2794"/>
        <v>0</v>
      </c>
      <c r="AT1154" s="18">
        <f t="shared" ca="1" si="2794"/>
        <v>0</v>
      </c>
      <c r="AU1154" s="18">
        <f t="shared" ca="1" si="2794"/>
        <v>0</v>
      </c>
      <c r="AV1154" s="18">
        <f t="shared" ca="1" si="2794"/>
        <v>0</v>
      </c>
      <c r="AW1154" s="18">
        <f t="shared" ca="1" si="2794"/>
        <v>0</v>
      </c>
      <c r="AX1154" s="18">
        <f t="shared" ca="1" si="2794"/>
        <v>0</v>
      </c>
      <c r="AY1154" s="18">
        <f t="shared" ca="1" si="2794"/>
        <v>0</v>
      </c>
      <c r="AZ1154" s="18">
        <f t="shared" ca="1" si="2794"/>
        <v>0</v>
      </c>
      <c r="BA1154" s="18">
        <f t="shared" ca="1" si="2794"/>
        <v>0</v>
      </c>
      <c r="BB1154" s="18">
        <f t="shared" ca="1" si="2794"/>
        <v>0</v>
      </c>
      <c r="BC1154" s="18">
        <f t="shared" ca="1" si="2794"/>
        <v>0</v>
      </c>
      <c r="BD1154" s="18">
        <f t="shared" ca="1" si="2794"/>
        <v>0</v>
      </c>
      <c r="BE1154" s="18">
        <f t="shared" ca="1" si="2794"/>
        <v>0</v>
      </c>
      <c r="BF1154" s="18">
        <f t="shared" ca="1" si="2794"/>
        <v>0</v>
      </c>
      <c r="BG1154" s="18">
        <f t="shared" ca="1" si="2794"/>
        <v>0</v>
      </c>
      <c r="BH1154" s="18">
        <f t="shared" ca="1" si="2794"/>
        <v>0</v>
      </c>
      <c r="BI1154" s="18">
        <f t="shared" ca="1" si="2794"/>
        <v>0</v>
      </c>
      <c r="BJ1154" s="18">
        <f t="shared" ca="1" si="2794"/>
        <v>0</v>
      </c>
      <c r="BK1154" s="18">
        <f t="shared" ca="1" si="2794"/>
        <v>0</v>
      </c>
      <c r="BL1154" s="18">
        <f t="shared" ca="1" si="2794"/>
        <v>0</v>
      </c>
      <c r="BM1154" s="18">
        <f t="shared" ca="1" si="2794"/>
        <v>0</v>
      </c>
      <c r="BN1154" s="18">
        <f t="shared" ca="1" si="2794"/>
        <v>0</v>
      </c>
      <c r="BO1154" s="18">
        <f t="shared" ca="1" si="2794"/>
        <v>0</v>
      </c>
      <c r="BP1154" s="18">
        <f t="shared" ca="1" si="2794"/>
        <v>0</v>
      </c>
      <c r="BQ1154" s="18">
        <f t="shared" ca="1" si="2794"/>
        <v>0</v>
      </c>
      <c r="BR1154" s="18">
        <f t="shared" ca="1" si="2794"/>
        <v>0</v>
      </c>
      <c r="BS1154" s="18">
        <f t="shared" ca="1" si="2794"/>
        <v>0</v>
      </c>
      <c r="BT1154" s="18">
        <f t="shared" ca="1" si="2794"/>
        <v>0</v>
      </c>
      <c r="BU1154" s="18">
        <f t="shared" ca="1" si="2794"/>
        <v>0</v>
      </c>
      <c r="BV1154" s="18">
        <f t="shared" ref="BV1154:DA1154" ca="1" si="2795">-MIN(SUM(BV1150:BV1152),MAX(BV1171,0))*BV1148*(1-BV$1015)</f>
        <v>0</v>
      </c>
      <c r="BW1154" s="18">
        <f t="shared" ca="1" si="2795"/>
        <v>0</v>
      </c>
      <c r="BX1154" s="18">
        <f t="shared" ca="1" si="2795"/>
        <v>0</v>
      </c>
      <c r="BY1154" s="18">
        <f t="shared" ca="1" si="2795"/>
        <v>0</v>
      </c>
      <c r="BZ1154" s="18">
        <f t="shared" ca="1" si="2795"/>
        <v>0</v>
      </c>
      <c r="CA1154" s="18">
        <f t="shared" ca="1" si="2795"/>
        <v>0</v>
      </c>
      <c r="CB1154" s="18">
        <f t="shared" ca="1" si="2795"/>
        <v>0</v>
      </c>
      <c r="CC1154" s="18">
        <f t="shared" ca="1" si="2795"/>
        <v>0</v>
      </c>
      <c r="CD1154" s="18">
        <f t="shared" ca="1" si="2795"/>
        <v>0</v>
      </c>
      <c r="CE1154" s="18">
        <f t="shared" ca="1" si="2795"/>
        <v>0</v>
      </c>
      <c r="CF1154" s="18">
        <f t="shared" ca="1" si="2795"/>
        <v>0</v>
      </c>
      <c r="CG1154" s="18">
        <f t="shared" ca="1" si="2795"/>
        <v>0</v>
      </c>
      <c r="CH1154" s="18">
        <f t="shared" ca="1" si="2795"/>
        <v>0</v>
      </c>
      <c r="CI1154" s="18">
        <f t="shared" ca="1" si="2795"/>
        <v>0</v>
      </c>
      <c r="CJ1154" s="18">
        <f t="shared" ca="1" si="2795"/>
        <v>0</v>
      </c>
      <c r="CK1154" s="18">
        <f t="shared" ca="1" si="2795"/>
        <v>0</v>
      </c>
      <c r="CL1154" s="18">
        <f t="shared" ca="1" si="2795"/>
        <v>0</v>
      </c>
      <c r="CM1154" s="18">
        <f t="shared" ca="1" si="2795"/>
        <v>0</v>
      </c>
      <c r="CN1154" s="18">
        <f t="shared" ca="1" si="2795"/>
        <v>0</v>
      </c>
      <c r="CO1154" s="18">
        <f t="shared" ca="1" si="2795"/>
        <v>0</v>
      </c>
      <c r="CP1154" s="18">
        <f t="shared" ca="1" si="2795"/>
        <v>0</v>
      </c>
      <c r="CQ1154" s="18">
        <f t="shared" ca="1" si="2795"/>
        <v>0</v>
      </c>
      <c r="CR1154" s="18">
        <f t="shared" ca="1" si="2795"/>
        <v>0</v>
      </c>
      <c r="CS1154" s="18">
        <f t="shared" ca="1" si="2795"/>
        <v>0</v>
      </c>
      <c r="CT1154" s="18">
        <f t="shared" ca="1" si="2795"/>
        <v>0</v>
      </c>
      <c r="CU1154" s="18">
        <f t="shared" ca="1" si="2795"/>
        <v>0</v>
      </c>
      <c r="CV1154" s="18">
        <f t="shared" ca="1" si="2795"/>
        <v>0</v>
      </c>
      <c r="CW1154" s="18">
        <f t="shared" ca="1" si="2795"/>
        <v>0</v>
      </c>
      <c r="CX1154" s="18">
        <f t="shared" ca="1" si="2795"/>
        <v>0</v>
      </c>
      <c r="CY1154" s="18">
        <f t="shared" ca="1" si="2795"/>
        <v>0</v>
      </c>
      <c r="CZ1154" s="18">
        <f t="shared" ca="1" si="2795"/>
        <v>0</v>
      </c>
      <c r="DA1154" s="18">
        <f t="shared" ca="1" si="2795"/>
        <v>0</v>
      </c>
      <c r="DB1154" s="18">
        <f t="shared" ref="DB1154:EG1154" ca="1" si="2796">-MIN(SUM(DB1150:DB1152),MAX(DB1171,0))*DB1148*(1-DB$1015)</f>
        <v>0</v>
      </c>
      <c r="DC1154" s="18">
        <f t="shared" ca="1" si="2796"/>
        <v>0</v>
      </c>
      <c r="DD1154" s="18">
        <f t="shared" ca="1" si="2796"/>
        <v>0</v>
      </c>
      <c r="DE1154" s="18">
        <f t="shared" ca="1" si="2796"/>
        <v>0</v>
      </c>
      <c r="DF1154" s="18">
        <f t="shared" ca="1" si="2796"/>
        <v>0</v>
      </c>
      <c r="DG1154" s="18">
        <f t="shared" ca="1" si="2796"/>
        <v>0</v>
      </c>
      <c r="DH1154" s="18">
        <f t="shared" ca="1" si="2796"/>
        <v>0</v>
      </c>
      <c r="DI1154" s="18">
        <f t="shared" ca="1" si="2796"/>
        <v>0</v>
      </c>
      <c r="DJ1154" s="18">
        <f t="shared" ca="1" si="2796"/>
        <v>0</v>
      </c>
      <c r="DK1154" s="18">
        <f t="shared" ca="1" si="2796"/>
        <v>0</v>
      </c>
      <c r="DL1154" s="18">
        <f t="shared" ca="1" si="2796"/>
        <v>0</v>
      </c>
      <c r="DM1154" s="18">
        <f t="shared" ca="1" si="2796"/>
        <v>0</v>
      </c>
      <c r="DN1154" s="18">
        <f t="shared" ca="1" si="2796"/>
        <v>0</v>
      </c>
      <c r="DO1154" s="18">
        <f t="shared" ca="1" si="2796"/>
        <v>0</v>
      </c>
      <c r="DP1154" s="18">
        <f t="shared" ca="1" si="2796"/>
        <v>0</v>
      </c>
      <c r="DQ1154" s="18">
        <f t="shared" ca="1" si="2796"/>
        <v>0</v>
      </c>
      <c r="DR1154" s="18">
        <f t="shared" ca="1" si="2796"/>
        <v>0</v>
      </c>
      <c r="DS1154" s="18">
        <f t="shared" ca="1" si="2796"/>
        <v>0</v>
      </c>
      <c r="DT1154" s="18">
        <f t="shared" ca="1" si="2796"/>
        <v>0</v>
      </c>
      <c r="DU1154" s="18">
        <f t="shared" ca="1" si="2796"/>
        <v>0</v>
      </c>
      <c r="DV1154" s="18">
        <f t="shared" ca="1" si="2796"/>
        <v>0</v>
      </c>
      <c r="DW1154" s="18">
        <f t="shared" ca="1" si="2796"/>
        <v>0</v>
      </c>
      <c r="DX1154" s="18">
        <f t="shared" ca="1" si="2796"/>
        <v>0</v>
      </c>
      <c r="DY1154" s="18">
        <f t="shared" ca="1" si="2796"/>
        <v>0</v>
      </c>
      <c r="DZ1154" s="18">
        <f t="shared" ca="1" si="2796"/>
        <v>0</v>
      </c>
      <c r="EA1154" s="18">
        <f t="shared" ca="1" si="2796"/>
        <v>0</v>
      </c>
      <c r="EB1154" s="18">
        <f t="shared" ca="1" si="2796"/>
        <v>0</v>
      </c>
      <c r="EC1154" s="18">
        <f t="shared" ca="1" si="2796"/>
        <v>0</v>
      </c>
      <c r="ED1154" s="18">
        <f t="shared" ca="1" si="2796"/>
        <v>0</v>
      </c>
      <c r="EE1154" s="18">
        <f t="shared" ca="1" si="2796"/>
        <v>0</v>
      </c>
      <c r="EF1154" s="18">
        <f t="shared" ca="1" si="2796"/>
        <v>0</v>
      </c>
      <c r="EG1154" s="18">
        <f t="shared" ca="1" si="2796"/>
        <v>0</v>
      </c>
      <c r="EH1154" s="18">
        <f t="shared" ref="EH1154:FR1154" ca="1" si="2797">-MIN(SUM(EH1150:EH1152),MAX(EH1171,0))*EH1148*(1-EH$1015)</f>
        <v>0</v>
      </c>
      <c r="EI1154" s="18">
        <f t="shared" ca="1" si="2797"/>
        <v>0</v>
      </c>
      <c r="EJ1154" s="18">
        <f t="shared" ca="1" si="2797"/>
        <v>0</v>
      </c>
      <c r="EK1154" s="18">
        <f t="shared" ca="1" si="2797"/>
        <v>0</v>
      </c>
      <c r="EL1154" s="18">
        <f t="shared" ca="1" si="2797"/>
        <v>0</v>
      </c>
      <c r="EM1154" s="18">
        <f t="shared" ca="1" si="2797"/>
        <v>0</v>
      </c>
      <c r="EN1154" s="18">
        <f t="shared" ca="1" si="2797"/>
        <v>0</v>
      </c>
      <c r="EO1154" s="18">
        <f t="shared" ca="1" si="2797"/>
        <v>0</v>
      </c>
      <c r="EP1154" s="18">
        <f t="shared" ca="1" si="2797"/>
        <v>0</v>
      </c>
      <c r="EQ1154" s="18">
        <f t="shared" ca="1" si="2797"/>
        <v>0</v>
      </c>
      <c r="ER1154" s="18">
        <f t="shared" ca="1" si="2797"/>
        <v>0</v>
      </c>
      <c r="ES1154" s="18">
        <f t="shared" ca="1" si="2797"/>
        <v>0</v>
      </c>
      <c r="ET1154" s="18">
        <f t="shared" ca="1" si="2797"/>
        <v>0</v>
      </c>
      <c r="EU1154" s="18">
        <f t="shared" ca="1" si="2797"/>
        <v>0</v>
      </c>
      <c r="EV1154" s="18">
        <f t="shared" ca="1" si="2797"/>
        <v>0</v>
      </c>
      <c r="EW1154" s="18">
        <f t="shared" ca="1" si="2797"/>
        <v>0</v>
      </c>
      <c r="EX1154" s="18">
        <f t="shared" ca="1" si="2797"/>
        <v>0</v>
      </c>
      <c r="EY1154" s="18">
        <f t="shared" ca="1" si="2797"/>
        <v>0</v>
      </c>
      <c r="EZ1154" s="18">
        <f t="shared" ca="1" si="2797"/>
        <v>0</v>
      </c>
      <c r="FA1154" s="18">
        <f t="shared" ca="1" si="2797"/>
        <v>0</v>
      </c>
      <c r="FB1154" s="18">
        <f t="shared" ca="1" si="2797"/>
        <v>0</v>
      </c>
      <c r="FC1154" s="18">
        <f t="shared" ca="1" si="2797"/>
        <v>0</v>
      </c>
      <c r="FD1154" s="18">
        <f t="shared" ca="1" si="2797"/>
        <v>0</v>
      </c>
      <c r="FE1154" s="18">
        <f t="shared" ca="1" si="2797"/>
        <v>0</v>
      </c>
      <c r="FF1154" s="18">
        <f t="shared" ca="1" si="2797"/>
        <v>0</v>
      </c>
      <c r="FG1154" s="18">
        <f t="shared" ca="1" si="2797"/>
        <v>0</v>
      </c>
      <c r="FH1154" s="18">
        <f t="shared" ca="1" si="2797"/>
        <v>0</v>
      </c>
      <c r="FI1154" s="18">
        <f t="shared" ca="1" si="2797"/>
        <v>0</v>
      </c>
      <c r="FJ1154" s="18">
        <f t="shared" ca="1" si="2797"/>
        <v>0</v>
      </c>
      <c r="FK1154" s="18">
        <f t="shared" ca="1" si="2797"/>
        <v>0</v>
      </c>
      <c r="FL1154" s="18">
        <f t="shared" ca="1" si="2797"/>
        <v>0</v>
      </c>
      <c r="FM1154" s="18">
        <f t="shared" ca="1" si="2797"/>
        <v>0</v>
      </c>
      <c r="FN1154" s="18">
        <f t="shared" ca="1" si="2797"/>
        <v>0</v>
      </c>
      <c r="FO1154" s="18">
        <f t="shared" ca="1" si="2797"/>
        <v>0</v>
      </c>
      <c r="FP1154" s="18">
        <f t="shared" ca="1" si="2797"/>
        <v>0</v>
      </c>
      <c r="FQ1154" s="18">
        <f t="shared" ca="1" si="2797"/>
        <v>0</v>
      </c>
      <c r="FR1154" s="18">
        <f t="shared" ca="1" si="2797"/>
        <v>0</v>
      </c>
    </row>
    <row r="1155" spans="2:174">
      <c r="C1155" t="s">
        <v>435</v>
      </c>
      <c r="D1155" s="144" t="s">
        <v>974</v>
      </c>
      <c r="I1155" s="96"/>
      <c r="J1155" s="98">
        <f t="shared" ref="J1155:AO1155" ca="1" si="2798">SUM(J1150:J1154)</f>
        <v>0</v>
      </c>
      <c r="K1155" s="98">
        <f t="shared" ca="1" si="2798"/>
        <v>0</v>
      </c>
      <c r="L1155" s="98">
        <f t="shared" ca="1" si="2798"/>
        <v>0</v>
      </c>
      <c r="M1155" s="98">
        <f t="shared" ca="1" si="2798"/>
        <v>0</v>
      </c>
      <c r="N1155" s="98">
        <f t="shared" ca="1" si="2798"/>
        <v>0</v>
      </c>
      <c r="O1155" s="98">
        <f t="shared" ca="1" si="2798"/>
        <v>0</v>
      </c>
      <c r="P1155" s="98">
        <f t="shared" ca="1" si="2798"/>
        <v>0</v>
      </c>
      <c r="Q1155" s="98">
        <f t="shared" ca="1" si="2798"/>
        <v>0</v>
      </c>
      <c r="R1155" s="98">
        <f t="shared" ca="1" si="2798"/>
        <v>0</v>
      </c>
      <c r="S1155" s="98">
        <f t="shared" ca="1" si="2798"/>
        <v>0</v>
      </c>
      <c r="T1155" s="98">
        <f t="shared" ca="1" si="2798"/>
        <v>0</v>
      </c>
      <c r="U1155" s="98">
        <f t="shared" ca="1" si="2798"/>
        <v>0</v>
      </c>
      <c r="V1155" s="98">
        <f t="shared" ca="1" si="2798"/>
        <v>0</v>
      </c>
      <c r="W1155" s="98">
        <f t="shared" ca="1" si="2798"/>
        <v>0</v>
      </c>
      <c r="X1155" s="98">
        <f t="shared" ca="1" si="2798"/>
        <v>0</v>
      </c>
      <c r="Y1155" s="98">
        <f t="shared" ca="1" si="2798"/>
        <v>0</v>
      </c>
      <c r="Z1155" s="98">
        <f t="shared" ca="1" si="2798"/>
        <v>0</v>
      </c>
      <c r="AA1155" s="98">
        <f t="shared" ca="1" si="2798"/>
        <v>0</v>
      </c>
      <c r="AB1155" s="98">
        <f t="shared" ca="1" si="2798"/>
        <v>0</v>
      </c>
      <c r="AC1155" s="98">
        <f t="shared" ca="1" si="2798"/>
        <v>0</v>
      </c>
      <c r="AD1155" s="98">
        <f t="shared" ca="1" si="2798"/>
        <v>0</v>
      </c>
      <c r="AE1155" s="98">
        <f t="shared" ca="1" si="2798"/>
        <v>0</v>
      </c>
      <c r="AF1155" s="98">
        <f t="shared" ca="1" si="2798"/>
        <v>0</v>
      </c>
      <c r="AG1155" s="98">
        <f t="shared" ca="1" si="2798"/>
        <v>0</v>
      </c>
      <c r="AH1155" s="98">
        <f t="shared" ca="1" si="2798"/>
        <v>0</v>
      </c>
      <c r="AI1155" s="98">
        <f t="shared" ca="1" si="2798"/>
        <v>0</v>
      </c>
      <c r="AJ1155" s="98">
        <f t="shared" ca="1" si="2798"/>
        <v>0</v>
      </c>
      <c r="AK1155" s="98">
        <f t="shared" ca="1" si="2798"/>
        <v>0</v>
      </c>
      <c r="AL1155" s="98">
        <f t="shared" ca="1" si="2798"/>
        <v>0</v>
      </c>
      <c r="AM1155" s="98">
        <f t="shared" ca="1" si="2798"/>
        <v>0</v>
      </c>
      <c r="AN1155" s="98">
        <f t="shared" ca="1" si="2798"/>
        <v>0</v>
      </c>
      <c r="AO1155" s="98">
        <f t="shared" ca="1" si="2798"/>
        <v>0</v>
      </c>
      <c r="AP1155" s="98">
        <f t="shared" ref="AP1155:BU1155" ca="1" si="2799">SUM(AP1150:AP1154)</f>
        <v>0</v>
      </c>
      <c r="AQ1155" s="98">
        <f t="shared" ca="1" si="2799"/>
        <v>0</v>
      </c>
      <c r="AR1155" s="98">
        <f t="shared" ca="1" si="2799"/>
        <v>0</v>
      </c>
      <c r="AS1155" s="98">
        <f t="shared" ca="1" si="2799"/>
        <v>0</v>
      </c>
      <c r="AT1155" s="98">
        <f t="shared" ca="1" si="2799"/>
        <v>0</v>
      </c>
      <c r="AU1155" s="98">
        <f t="shared" ca="1" si="2799"/>
        <v>0</v>
      </c>
      <c r="AV1155" s="98">
        <f t="shared" ca="1" si="2799"/>
        <v>0</v>
      </c>
      <c r="AW1155" s="98">
        <f t="shared" ca="1" si="2799"/>
        <v>0</v>
      </c>
      <c r="AX1155" s="98">
        <f t="shared" ca="1" si="2799"/>
        <v>0</v>
      </c>
      <c r="AY1155" s="98">
        <f t="shared" ca="1" si="2799"/>
        <v>0</v>
      </c>
      <c r="AZ1155" s="98">
        <f t="shared" ca="1" si="2799"/>
        <v>0</v>
      </c>
      <c r="BA1155" s="98">
        <f t="shared" ca="1" si="2799"/>
        <v>0</v>
      </c>
      <c r="BB1155" s="98">
        <f t="shared" ca="1" si="2799"/>
        <v>0</v>
      </c>
      <c r="BC1155" s="98">
        <f t="shared" ca="1" si="2799"/>
        <v>0</v>
      </c>
      <c r="BD1155" s="98">
        <f t="shared" ca="1" si="2799"/>
        <v>0</v>
      </c>
      <c r="BE1155" s="98">
        <f t="shared" ca="1" si="2799"/>
        <v>0</v>
      </c>
      <c r="BF1155" s="98">
        <f t="shared" ca="1" si="2799"/>
        <v>0</v>
      </c>
      <c r="BG1155" s="98">
        <f t="shared" ca="1" si="2799"/>
        <v>0</v>
      </c>
      <c r="BH1155" s="98">
        <f t="shared" ca="1" si="2799"/>
        <v>0</v>
      </c>
      <c r="BI1155" s="98">
        <f t="shared" ca="1" si="2799"/>
        <v>0</v>
      </c>
      <c r="BJ1155" s="98">
        <f t="shared" ca="1" si="2799"/>
        <v>0</v>
      </c>
      <c r="BK1155" s="98">
        <f t="shared" ca="1" si="2799"/>
        <v>0</v>
      </c>
      <c r="BL1155" s="98">
        <f t="shared" ca="1" si="2799"/>
        <v>0</v>
      </c>
      <c r="BM1155" s="98">
        <f t="shared" ca="1" si="2799"/>
        <v>0</v>
      </c>
      <c r="BN1155" s="98">
        <f t="shared" ca="1" si="2799"/>
        <v>0</v>
      </c>
      <c r="BO1155" s="98">
        <f t="shared" ca="1" si="2799"/>
        <v>0</v>
      </c>
      <c r="BP1155" s="98">
        <f t="shared" ca="1" si="2799"/>
        <v>0</v>
      </c>
      <c r="BQ1155" s="98">
        <f t="shared" ca="1" si="2799"/>
        <v>0</v>
      </c>
      <c r="BR1155" s="98">
        <f t="shared" ca="1" si="2799"/>
        <v>0</v>
      </c>
      <c r="BS1155" s="98">
        <f t="shared" ca="1" si="2799"/>
        <v>0</v>
      </c>
      <c r="BT1155" s="98">
        <f t="shared" ca="1" si="2799"/>
        <v>0</v>
      </c>
      <c r="BU1155" s="98">
        <f t="shared" ca="1" si="2799"/>
        <v>0</v>
      </c>
      <c r="BV1155" s="98">
        <f t="shared" ref="BV1155:DA1155" ca="1" si="2800">SUM(BV1150:BV1154)</f>
        <v>0</v>
      </c>
      <c r="BW1155" s="98">
        <f t="shared" ca="1" si="2800"/>
        <v>0</v>
      </c>
      <c r="BX1155" s="98">
        <f t="shared" ca="1" si="2800"/>
        <v>0</v>
      </c>
      <c r="BY1155" s="98">
        <f t="shared" ca="1" si="2800"/>
        <v>0</v>
      </c>
      <c r="BZ1155" s="98">
        <f t="shared" ca="1" si="2800"/>
        <v>0</v>
      </c>
      <c r="CA1155" s="98">
        <f t="shared" ca="1" si="2800"/>
        <v>0</v>
      </c>
      <c r="CB1155" s="98">
        <f t="shared" ca="1" si="2800"/>
        <v>0</v>
      </c>
      <c r="CC1155" s="98">
        <f t="shared" ca="1" si="2800"/>
        <v>0</v>
      </c>
      <c r="CD1155" s="98">
        <f t="shared" ca="1" si="2800"/>
        <v>0</v>
      </c>
      <c r="CE1155" s="98">
        <f t="shared" ca="1" si="2800"/>
        <v>0</v>
      </c>
      <c r="CF1155" s="98">
        <f t="shared" ca="1" si="2800"/>
        <v>0</v>
      </c>
      <c r="CG1155" s="98">
        <f t="shared" ca="1" si="2800"/>
        <v>0</v>
      </c>
      <c r="CH1155" s="98">
        <f t="shared" ca="1" si="2800"/>
        <v>0</v>
      </c>
      <c r="CI1155" s="98">
        <f t="shared" ca="1" si="2800"/>
        <v>0</v>
      </c>
      <c r="CJ1155" s="98">
        <f t="shared" ca="1" si="2800"/>
        <v>0</v>
      </c>
      <c r="CK1155" s="98">
        <f t="shared" ca="1" si="2800"/>
        <v>0</v>
      </c>
      <c r="CL1155" s="98">
        <f t="shared" ca="1" si="2800"/>
        <v>0</v>
      </c>
      <c r="CM1155" s="98">
        <f t="shared" ca="1" si="2800"/>
        <v>0</v>
      </c>
      <c r="CN1155" s="98">
        <f t="shared" ca="1" si="2800"/>
        <v>0</v>
      </c>
      <c r="CO1155" s="98">
        <f t="shared" ca="1" si="2800"/>
        <v>0</v>
      </c>
      <c r="CP1155" s="98">
        <f t="shared" ca="1" si="2800"/>
        <v>0</v>
      </c>
      <c r="CQ1155" s="98">
        <f t="shared" ca="1" si="2800"/>
        <v>0</v>
      </c>
      <c r="CR1155" s="98">
        <f t="shared" ca="1" si="2800"/>
        <v>0</v>
      </c>
      <c r="CS1155" s="98">
        <f t="shared" ca="1" si="2800"/>
        <v>0</v>
      </c>
      <c r="CT1155" s="98">
        <f t="shared" ca="1" si="2800"/>
        <v>0</v>
      </c>
      <c r="CU1155" s="98">
        <f t="shared" ca="1" si="2800"/>
        <v>0</v>
      </c>
      <c r="CV1155" s="98">
        <f t="shared" ca="1" si="2800"/>
        <v>0</v>
      </c>
      <c r="CW1155" s="98">
        <f t="shared" ca="1" si="2800"/>
        <v>0</v>
      </c>
      <c r="CX1155" s="98">
        <f t="shared" ca="1" si="2800"/>
        <v>0</v>
      </c>
      <c r="CY1155" s="98">
        <f t="shared" ca="1" si="2800"/>
        <v>0</v>
      </c>
      <c r="CZ1155" s="98">
        <f t="shared" ca="1" si="2800"/>
        <v>0</v>
      </c>
      <c r="DA1155" s="98">
        <f t="shared" ca="1" si="2800"/>
        <v>0</v>
      </c>
      <c r="DB1155" s="98">
        <f t="shared" ref="DB1155:EG1155" ca="1" si="2801">SUM(DB1150:DB1154)</f>
        <v>0</v>
      </c>
      <c r="DC1155" s="98">
        <f t="shared" ca="1" si="2801"/>
        <v>0</v>
      </c>
      <c r="DD1155" s="98">
        <f t="shared" ca="1" si="2801"/>
        <v>0</v>
      </c>
      <c r="DE1155" s="98">
        <f t="shared" ca="1" si="2801"/>
        <v>0</v>
      </c>
      <c r="DF1155" s="98">
        <f t="shared" ca="1" si="2801"/>
        <v>0</v>
      </c>
      <c r="DG1155" s="98">
        <f t="shared" ca="1" si="2801"/>
        <v>0</v>
      </c>
      <c r="DH1155" s="98">
        <f t="shared" ca="1" si="2801"/>
        <v>0</v>
      </c>
      <c r="DI1155" s="98">
        <f t="shared" ca="1" si="2801"/>
        <v>0</v>
      </c>
      <c r="DJ1155" s="98">
        <f t="shared" ca="1" si="2801"/>
        <v>0</v>
      </c>
      <c r="DK1155" s="98">
        <f t="shared" ca="1" si="2801"/>
        <v>0</v>
      </c>
      <c r="DL1155" s="98">
        <f t="shared" ca="1" si="2801"/>
        <v>0</v>
      </c>
      <c r="DM1155" s="98">
        <f t="shared" ca="1" si="2801"/>
        <v>0</v>
      </c>
      <c r="DN1155" s="98">
        <f t="shared" ca="1" si="2801"/>
        <v>0</v>
      </c>
      <c r="DO1155" s="98">
        <f t="shared" ca="1" si="2801"/>
        <v>0</v>
      </c>
      <c r="DP1155" s="98">
        <f t="shared" ca="1" si="2801"/>
        <v>0</v>
      </c>
      <c r="DQ1155" s="98">
        <f t="shared" ca="1" si="2801"/>
        <v>0</v>
      </c>
      <c r="DR1155" s="98">
        <f t="shared" ca="1" si="2801"/>
        <v>0</v>
      </c>
      <c r="DS1155" s="98">
        <f t="shared" ca="1" si="2801"/>
        <v>0</v>
      </c>
      <c r="DT1155" s="98">
        <f t="shared" ca="1" si="2801"/>
        <v>0</v>
      </c>
      <c r="DU1155" s="98">
        <f t="shared" ca="1" si="2801"/>
        <v>0</v>
      </c>
      <c r="DV1155" s="98">
        <f t="shared" ca="1" si="2801"/>
        <v>0</v>
      </c>
      <c r="DW1155" s="98">
        <f t="shared" ca="1" si="2801"/>
        <v>0</v>
      </c>
      <c r="DX1155" s="98">
        <f t="shared" ca="1" si="2801"/>
        <v>0</v>
      </c>
      <c r="DY1155" s="98">
        <f t="shared" ca="1" si="2801"/>
        <v>0</v>
      </c>
      <c r="DZ1155" s="98">
        <f t="shared" ca="1" si="2801"/>
        <v>0</v>
      </c>
      <c r="EA1155" s="98">
        <f t="shared" ca="1" si="2801"/>
        <v>0</v>
      </c>
      <c r="EB1155" s="98">
        <f t="shared" ca="1" si="2801"/>
        <v>0</v>
      </c>
      <c r="EC1155" s="98">
        <f t="shared" ca="1" si="2801"/>
        <v>0</v>
      </c>
      <c r="ED1155" s="98">
        <f t="shared" ca="1" si="2801"/>
        <v>0</v>
      </c>
      <c r="EE1155" s="98">
        <f t="shared" ca="1" si="2801"/>
        <v>0</v>
      </c>
      <c r="EF1155" s="98">
        <f t="shared" ca="1" si="2801"/>
        <v>0</v>
      </c>
      <c r="EG1155" s="98">
        <f t="shared" ca="1" si="2801"/>
        <v>0</v>
      </c>
      <c r="EH1155" s="98">
        <f t="shared" ref="EH1155:FM1155" ca="1" si="2802">SUM(EH1150:EH1154)</f>
        <v>0</v>
      </c>
      <c r="EI1155" s="98">
        <f t="shared" ca="1" si="2802"/>
        <v>0</v>
      </c>
      <c r="EJ1155" s="98">
        <f t="shared" ca="1" si="2802"/>
        <v>0</v>
      </c>
      <c r="EK1155" s="98">
        <f t="shared" ca="1" si="2802"/>
        <v>0</v>
      </c>
      <c r="EL1155" s="98">
        <f t="shared" ca="1" si="2802"/>
        <v>0</v>
      </c>
      <c r="EM1155" s="98">
        <f t="shared" ca="1" si="2802"/>
        <v>0</v>
      </c>
      <c r="EN1155" s="98">
        <f t="shared" ca="1" si="2802"/>
        <v>0</v>
      </c>
      <c r="EO1155" s="98">
        <f t="shared" ca="1" si="2802"/>
        <v>0</v>
      </c>
      <c r="EP1155" s="98">
        <f t="shared" ca="1" si="2802"/>
        <v>0</v>
      </c>
      <c r="EQ1155" s="98">
        <f t="shared" ca="1" si="2802"/>
        <v>0</v>
      </c>
      <c r="ER1155" s="98">
        <f t="shared" ca="1" si="2802"/>
        <v>0</v>
      </c>
      <c r="ES1155" s="98">
        <f t="shared" ca="1" si="2802"/>
        <v>0</v>
      </c>
      <c r="ET1155" s="98">
        <f t="shared" ca="1" si="2802"/>
        <v>0</v>
      </c>
      <c r="EU1155" s="98">
        <f t="shared" ca="1" si="2802"/>
        <v>0</v>
      </c>
      <c r="EV1155" s="98">
        <f t="shared" ca="1" si="2802"/>
        <v>0</v>
      </c>
      <c r="EW1155" s="98">
        <f t="shared" ca="1" si="2802"/>
        <v>0</v>
      </c>
      <c r="EX1155" s="98">
        <f t="shared" ca="1" si="2802"/>
        <v>0</v>
      </c>
      <c r="EY1155" s="98">
        <f t="shared" ca="1" si="2802"/>
        <v>0</v>
      </c>
      <c r="EZ1155" s="98">
        <f t="shared" ca="1" si="2802"/>
        <v>0</v>
      </c>
      <c r="FA1155" s="98">
        <f t="shared" ca="1" si="2802"/>
        <v>0</v>
      </c>
      <c r="FB1155" s="98">
        <f t="shared" ca="1" si="2802"/>
        <v>0</v>
      </c>
      <c r="FC1155" s="98">
        <f t="shared" ca="1" si="2802"/>
        <v>0</v>
      </c>
      <c r="FD1155" s="98">
        <f t="shared" ca="1" si="2802"/>
        <v>0</v>
      </c>
      <c r="FE1155" s="98">
        <f t="shared" ca="1" si="2802"/>
        <v>0</v>
      </c>
      <c r="FF1155" s="98">
        <f t="shared" ca="1" si="2802"/>
        <v>0</v>
      </c>
      <c r="FG1155" s="98">
        <f t="shared" ca="1" si="2802"/>
        <v>0</v>
      </c>
      <c r="FH1155" s="98">
        <f t="shared" ca="1" si="2802"/>
        <v>0</v>
      </c>
      <c r="FI1155" s="98">
        <f t="shared" ca="1" si="2802"/>
        <v>0</v>
      </c>
      <c r="FJ1155" s="98">
        <f t="shared" ca="1" si="2802"/>
        <v>0</v>
      </c>
      <c r="FK1155" s="98">
        <f t="shared" ca="1" si="2802"/>
        <v>0</v>
      </c>
      <c r="FL1155" s="98">
        <f t="shared" ca="1" si="2802"/>
        <v>0</v>
      </c>
      <c r="FM1155" s="98">
        <f t="shared" ca="1" si="2802"/>
        <v>0</v>
      </c>
      <c r="FN1155" s="98">
        <f ca="1">SUM(FN1150:FN1154)</f>
        <v>0</v>
      </c>
      <c r="FO1155" s="98">
        <f ca="1">SUM(FO1150:FO1154)</f>
        <v>0</v>
      </c>
      <c r="FP1155" s="98">
        <f ca="1">SUM(FP1150:FP1154)</f>
        <v>0</v>
      </c>
      <c r="FQ1155" s="98">
        <f ca="1">SUM(FQ1150:FQ1154)</f>
        <v>0</v>
      </c>
      <c r="FR1155" s="98">
        <f ca="1">SUM(FR1150:FR1154)</f>
        <v>0</v>
      </c>
    </row>
    <row r="1156" spans="2:174"/>
    <row r="1157" spans="2:174">
      <c r="C1157" t="s">
        <v>436</v>
      </c>
      <c r="D1157" s="144" t="s">
        <v>15</v>
      </c>
      <c r="E1157" s="152">
        <f>INDEX(Assumptions!$G475:$G475,MATCH($A$1,Model_Number,0))</f>
        <v>0</v>
      </c>
      <c r="R1157" s="129">
        <v>225.79809744084059</v>
      </c>
      <c r="S1157" s="129">
        <v>575.92088317966466</v>
      </c>
      <c r="T1157" s="129">
        <v>446.8500903065293</v>
      </c>
      <c r="U1157" s="129">
        <v>593.00029553653178</v>
      </c>
      <c r="V1157" s="129">
        <v>869.78750665120936</v>
      </c>
      <c r="W1157" s="129">
        <v>745.43906993439953</v>
      </c>
      <c r="X1157" s="129">
        <v>636.76609786361155</v>
      </c>
      <c r="Y1157" s="129">
        <v>839.4643258517882</v>
      </c>
      <c r="Z1157" s="129">
        <v>1108.6205859539227</v>
      </c>
      <c r="AA1157" s="129">
        <v>956.82873213312564</v>
      </c>
      <c r="AB1157" s="129">
        <v>806.02384998008108</v>
      </c>
      <c r="AC1157" s="129">
        <v>1029.3408486174101</v>
      </c>
      <c r="AD1157" s="129">
        <v>1264.1131548306403</v>
      </c>
      <c r="AE1157" s="129">
        <v>1080.1063226545789</v>
      </c>
      <c r="AF1157" s="129">
        <v>925.42162394082311</v>
      </c>
      <c r="AG1157" s="129">
        <v>1169.8959451989604</v>
      </c>
      <c r="AH1157" s="129">
        <v>1467.7328515686277</v>
      </c>
      <c r="AI1157" s="129">
        <v>1294.639841007034</v>
      </c>
      <c r="AJ1157" s="129">
        <v>1131.1808739784365</v>
      </c>
      <c r="AK1157" s="129">
        <v>927.6543814488216</v>
      </c>
      <c r="AL1157" s="129">
        <v>778.20827614614109</v>
      </c>
      <c r="AM1157" s="129">
        <v>901.25782805832296</v>
      </c>
      <c r="AN1157" s="129">
        <v>794.20859924555634</v>
      </c>
      <c r="AO1157" s="129">
        <v>638.64668127693926</v>
      </c>
      <c r="AP1157" s="129">
        <v>770.81938220180837</v>
      </c>
      <c r="AQ1157" s="129">
        <v>906.12007465088607</v>
      </c>
      <c r="AR1157" s="129">
        <v>795.42593311454607</v>
      </c>
      <c r="AS1157" s="129">
        <v>650.61434106358911</v>
      </c>
      <c r="AT1157" s="129">
        <v>623.46347371933143</v>
      </c>
      <c r="AU1157" s="129">
        <v>924.3037279183693</v>
      </c>
      <c r="AV1157" s="129">
        <v>797.93843546082394</v>
      </c>
      <c r="AW1157" s="129">
        <v>618.18789555315243</v>
      </c>
      <c r="AX1157" s="129">
        <v>743.30773065779363</v>
      </c>
      <c r="AY1157" s="129">
        <v>924.01518754062431</v>
      </c>
      <c r="AZ1157" s="129">
        <v>797.89890485701358</v>
      </c>
      <c r="BA1157" s="129">
        <v>617.17973010342985</v>
      </c>
      <c r="BB1157" s="129">
        <v>725.66809494641484</v>
      </c>
      <c r="BC1157" s="129">
        <v>917.26638397155625</v>
      </c>
      <c r="BD1157" s="129">
        <v>796.57358189636352</v>
      </c>
      <c r="BE1157" s="129">
        <v>603.5915863417556</v>
      </c>
      <c r="BF1157" s="129">
        <v>747.60491200211095</v>
      </c>
      <c r="BG1157" s="129">
        <v>930.51393497440085</v>
      </c>
      <c r="BH1157" s="129">
        <v>798.7974652177229</v>
      </c>
      <c r="BI1157" s="129">
        <v>602.77199662202929</v>
      </c>
      <c r="BJ1157" s="129">
        <v>764.65994180004077</v>
      </c>
      <c r="BK1157" s="129">
        <v>928.03798430727556</v>
      </c>
      <c r="BL1157" s="129">
        <v>798.45572163192878</v>
      </c>
      <c r="BM1157" s="129">
        <v>605.24360294203552</v>
      </c>
      <c r="BN1157" s="129">
        <v>687.62997008648313</v>
      </c>
      <c r="BO1157" s="129">
        <v>938.79386266754864</v>
      </c>
      <c r="BP1157" s="129">
        <v>799.94218558761804</v>
      </c>
      <c r="BQ1157" s="129">
        <v>585.04959810442961</v>
      </c>
      <c r="BR1157" s="129">
        <v>781.17119506950144</v>
      </c>
      <c r="BS1157" s="129">
        <v>924.79266672978224</v>
      </c>
      <c r="BT1157" s="129">
        <v>797.68633519351056</v>
      </c>
      <c r="BU1157" s="129">
        <v>582.63543582928946</v>
      </c>
      <c r="BV1157" s="129">
        <v>653.22975138818765</v>
      </c>
      <c r="BW1157" s="129">
        <v>956.12085378326583</v>
      </c>
      <c r="BX1157" s="129">
        <v>802.33703429119623</v>
      </c>
      <c r="BY1157" s="129">
        <v>551.45935237960418</v>
      </c>
      <c r="BZ1157" s="129">
        <v>764.54703003221221</v>
      </c>
      <c r="CA1157" s="129">
        <v>959.07822668319386</v>
      </c>
      <c r="CB1157" s="129">
        <v>802.74607399637125</v>
      </c>
      <c r="CC1157" s="129">
        <v>544.23084814608569</v>
      </c>
      <c r="CD1157" s="129">
        <v>772.7904060949736</v>
      </c>
      <c r="CE1157" s="129">
        <v>959.72082351392055</v>
      </c>
      <c r="CF1157" s="129">
        <v>802.8352786808905</v>
      </c>
      <c r="CG1157" s="129">
        <v>540.84043585655968</v>
      </c>
      <c r="CH1157" s="129">
        <v>841.24541329656859</v>
      </c>
      <c r="CI1157" s="129">
        <v>938.2184572469389</v>
      </c>
      <c r="CJ1157" s="129">
        <v>799.67043645287436</v>
      </c>
      <c r="CK1157" s="129">
        <v>549.19945370938353</v>
      </c>
      <c r="CL1157" s="129">
        <v>689.40080858083184</v>
      </c>
      <c r="CM1157" s="129">
        <v>967.27888970278627</v>
      </c>
      <c r="CN1157" s="129">
        <v>803.88049062562868</v>
      </c>
      <c r="CO1157" s="129">
        <v>523.01862888812218</v>
      </c>
      <c r="CP1157" s="129">
        <v>761.31503199918097</v>
      </c>
      <c r="CQ1157" s="129">
        <v>971.93728138111737</v>
      </c>
      <c r="CR1157" s="129">
        <v>804.52463467592906</v>
      </c>
      <c r="CS1157" s="129">
        <v>512.42999286567488</v>
      </c>
      <c r="CT1157" s="129">
        <v>798.3429667235464</v>
      </c>
      <c r="CU1157" s="129">
        <v>972.03474140878552</v>
      </c>
      <c r="CV1157" s="129">
        <v>804.5385451011</v>
      </c>
      <c r="CW1157" s="129">
        <v>509.49682355293521</v>
      </c>
      <c r="CX1157" s="129">
        <v>732.56592337209531</v>
      </c>
      <c r="CY1157" s="129">
        <v>970.28345297382361</v>
      </c>
      <c r="CZ1157" s="129">
        <v>804.4074862321952</v>
      </c>
      <c r="DA1157" s="129">
        <v>479.92601461422493</v>
      </c>
      <c r="DB1157" s="129">
        <v>791.25577975207943</v>
      </c>
      <c r="DC1157" s="129">
        <v>989.369209638744</v>
      </c>
      <c r="DD1157" s="129">
        <v>806.93487990973858</v>
      </c>
      <c r="DE1157" s="129">
        <v>474.01446111536194</v>
      </c>
      <c r="DF1157" s="129">
        <v>767.43213400586228</v>
      </c>
      <c r="DG1157" s="129">
        <v>997.11076192078053</v>
      </c>
      <c r="DH1157" s="129">
        <v>808.0051830721452</v>
      </c>
      <c r="DI1157" s="129">
        <v>457.65249670574354</v>
      </c>
      <c r="DJ1157" s="129">
        <v>856.85417711596392</v>
      </c>
      <c r="DK1157" s="129">
        <v>369.83146257402723</v>
      </c>
      <c r="DL1157" s="129">
        <v>0</v>
      </c>
      <c r="DM1157" s="129">
        <v>0</v>
      </c>
      <c r="DN1157" s="129">
        <v>0</v>
      </c>
      <c r="DO1157" s="129">
        <v>0</v>
      </c>
      <c r="DP1157" s="129">
        <v>0</v>
      </c>
      <c r="DQ1157" s="129">
        <v>0</v>
      </c>
      <c r="DR1157" s="129">
        <v>0</v>
      </c>
      <c r="DS1157" s="129">
        <v>0</v>
      </c>
      <c r="DT1157" s="129">
        <v>0</v>
      </c>
      <c r="DU1157" s="129">
        <v>0</v>
      </c>
      <c r="DV1157" s="129">
        <v>0</v>
      </c>
      <c r="DW1157" s="129">
        <v>0</v>
      </c>
      <c r="DX1157" s="129">
        <v>0</v>
      </c>
      <c r="DY1157" s="129">
        <v>0</v>
      </c>
      <c r="DZ1157" s="129">
        <v>0</v>
      </c>
      <c r="EA1157" s="129">
        <v>0</v>
      </c>
      <c r="EB1157" s="129">
        <v>0</v>
      </c>
      <c r="EC1157" s="129">
        <v>0</v>
      </c>
      <c r="ED1157" s="129">
        <v>0</v>
      </c>
      <c r="EE1157" s="129">
        <v>0</v>
      </c>
      <c r="EF1157" s="129">
        <v>0</v>
      </c>
      <c r="EG1157" s="129">
        <v>0</v>
      </c>
      <c r="EH1157" s="129">
        <v>0</v>
      </c>
      <c r="EI1157" s="129">
        <v>0</v>
      </c>
      <c r="EJ1157" s="129">
        <v>0</v>
      </c>
      <c r="EK1157" s="129">
        <v>0</v>
      </c>
      <c r="EL1157" s="129">
        <v>0</v>
      </c>
      <c r="EM1157" s="129">
        <v>0</v>
      </c>
      <c r="EN1157" s="129">
        <v>0</v>
      </c>
      <c r="EO1157" s="129">
        <v>0</v>
      </c>
      <c r="EP1157" s="129">
        <v>0</v>
      </c>
      <c r="EQ1157" s="129">
        <v>0</v>
      </c>
      <c r="ER1157" s="129">
        <v>0</v>
      </c>
      <c r="ES1157" s="129">
        <v>0</v>
      </c>
      <c r="ET1157" s="129">
        <v>0</v>
      </c>
      <c r="EU1157" s="129">
        <v>0</v>
      </c>
      <c r="EV1157" s="129">
        <v>0</v>
      </c>
      <c r="EW1157" s="129">
        <v>0</v>
      </c>
      <c r="EX1157" s="129">
        <v>0</v>
      </c>
      <c r="EY1157" s="129">
        <v>0</v>
      </c>
      <c r="EZ1157" s="129">
        <v>0</v>
      </c>
      <c r="FA1157" s="129">
        <v>0</v>
      </c>
      <c r="FB1157" s="129">
        <v>0</v>
      </c>
      <c r="FC1157" s="129">
        <v>0</v>
      </c>
      <c r="FD1157" s="129">
        <v>0</v>
      </c>
      <c r="FE1157" s="129">
        <v>0</v>
      </c>
      <c r="FF1157" s="129">
        <v>0</v>
      </c>
      <c r="FG1157" s="129">
        <v>0</v>
      </c>
      <c r="FH1157" s="129">
        <v>0</v>
      </c>
      <c r="FI1157" s="129">
        <v>0</v>
      </c>
      <c r="FJ1157" s="129">
        <v>0</v>
      </c>
      <c r="FK1157" s="129">
        <v>0</v>
      </c>
      <c r="FL1157" s="129">
        <v>0</v>
      </c>
      <c r="FM1157" s="129">
        <v>0</v>
      </c>
      <c r="FN1157" s="129">
        <v>0</v>
      </c>
      <c r="FO1157" s="129">
        <v>0</v>
      </c>
      <c r="FP1157" s="129">
        <v>0</v>
      </c>
      <c r="FQ1157" s="129">
        <v>0</v>
      </c>
      <c r="FR1157" s="129">
        <v>0</v>
      </c>
    </row>
    <row r="1158" spans="2:174">
      <c r="C1158" t="s">
        <v>437</v>
      </c>
      <c r="D1158" s="144" t="s">
        <v>404</v>
      </c>
      <c r="E1158" s="182">
        <f>E1157/Months_Qtr</f>
        <v>0</v>
      </c>
    </row>
    <row r="1159" spans="2:174"/>
    <row r="1160" spans="2:174">
      <c r="C1160" t="s">
        <v>438</v>
      </c>
      <c r="D1160" s="144" t="s">
        <v>974</v>
      </c>
      <c r="I1160" s="168">
        <f ca="1">SUM(J1160:FR1160)</f>
        <v>0</v>
      </c>
      <c r="J1160" s="176">
        <f t="shared" ref="J1160:AO1160" si="2803">$E$1158*J1150*J1147</f>
        <v>0</v>
      </c>
      <c r="K1160" s="176">
        <f t="shared" ca="1" si="2803"/>
        <v>0</v>
      </c>
      <c r="L1160" s="176">
        <f t="shared" ca="1" si="2803"/>
        <v>0</v>
      </c>
      <c r="M1160" s="176">
        <f t="shared" ca="1" si="2803"/>
        <v>0</v>
      </c>
      <c r="N1160" s="176">
        <f t="shared" ca="1" si="2803"/>
        <v>0</v>
      </c>
      <c r="O1160" s="176">
        <f t="shared" ca="1" si="2803"/>
        <v>0</v>
      </c>
      <c r="P1160" s="176">
        <f t="shared" ca="1" si="2803"/>
        <v>0</v>
      </c>
      <c r="Q1160" s="176">
        <f t="shared" ca="1" si="2803"/>
        <v>0</v>
      </c>
      <c r="R1160" s="176">
        <f t="shared" ca="1" si="2803"/>
        <v>0</v>
      </c>
      <c r="S1160" s="176">
        <f t="shared" ca="1" si="2803"/>
        <v>0</v>
      </c>
      <c r="T1160" s="176">
        <f t="shared" ca="1" si="2803"/>
        <v>0</v>
      </c>
      <c r="U1160" s="176">
        <f t="shared" ca="1" si="2803"/>
        <v>0</v>
      </c>
      <c r="V1160" s="176">
        <f t="shared" ca="1" si="2803"/>
        <v>0</v>
      </c>
      <c r="W1160" s="176">
        <f t="shared" ca="1" si="2803"/>
        <v>0</v>
      </c>
      <c r="X1160" s="176">
        <f t="shared" ca="1" si="2803"/>
        <v>0</v>
      </c>
      <c r="Y1160" s="176">
        <f t="shared" ca="1" si="2803"/>
        <v>0</v>
      </c>
      <c r="Z1160" s="176">
        <f t="shared" ca="1" si="2803"/>
        <v>0</v>
      </c>
      <c r="AA1160" s="176">
        <f t="shared" ca="1" si="2803"/>
        <v>0</v>
      </c>
      <c r="AB1160" s="176">
        <f t="shared" ca="1" si="2803"/>
        <v>0</v>
      </c>
      <c r="AC1160" s="176">
        <f t="shared" ca="1" si="2803"/>
        <v>0</v>
      </c>
      <c r="AD1160" s="176">
        <f t="shared" ca="1" si="2803"/>
        <v>0</v>
      </c>
      <c r="AE1160" s="176">
        <f t="shared" ca="1" si="2803"/>
        <v>0</v>
      </c>
      <c r="AF1160" s="176">
        <f t="shared" ca="1" si="2803"/>
        <v>0</v>
      </c>
      <c r="AG1160" s="176">
        <f t="shared" ca="1" si="2803"/>
        <v>0</v>
      </c>
      <c r="AH1160" s="176">
        <f t="shared" ca="1" si="2803"/>
        <v>0</v>
      </c>
      <c r="AI1160" s="176">
        <f t="shared" ca="1" si="2803"/>
        <v>0</v>
      </c>
      <c r="AJ1160" s="176">
        <f t="shared" ca="1" si="2803"/>
        <v>0</v>
      </c>
      <c r="AK1160" s="176">
        <f t="shared" ca="1" si="2803"/>
        <v>0</v>
      </c>
      <c r="AL1160" s="176">
        <f t="shared" ca="1" si="2803"/>
        <v>0</v>
      </c>
      <c r="AM1160" s="176">
        <f t="shared" ca="1" si="2803"/>
        <v>0</v>
      </c>
      <c r="AN1160" s="176">
        <f t="shared" ca="1" si="2803"/>
        <v>0</v>
      </c>
      <c r="AO1160" s="176">
        <f t="shared" ca="1" si="2803"/>
        <v>0</v>
      </c>
      <c r="AP1160" s="176">
        <f t="shared" ref="AP1160:BU1160" ca="1" si="2804">$E$1158*AP1150*AP1147</f>
        <v>0</v>
      </c>
      <c r="AQ1160" s="176">
        <f t="shared" ca="1" si="2804"/>
        <v>0</v>
      </c>
      <c r="AR1160" s="176">
        <f t="shared" ca="1" si="2804"/>
        <v>0</v>
      </c>
      <c r="AS1160" s="176">
        <f t="shared" ca="1" si="2804"/>
        <v>0</v>
      </c>
      <c r="AT1160" s="176">
        <f t="shared" ca="1" si="2804"/>
        <v>0</v>
      </c>
      <c r="AU1160" s="176">
        <f t="shared" ca="1" si="2804"/>
        <v>0</v>
      </c>
      <c r="AV1160" s="176">
        <f t="shared" ca="1" si="2804"/>
        <v>0</v>
      </c>
      <c r="AW1160" s="176">
        <f t="shared" ca="1" si="2804"/>
        <v>0</v>
      </c>
      <c r="AX1160" s="176">
        <f t="shared" ca="1" si="2804"/>
        <v>0</v>
      </c>
      <c r="AY1160" s="176">
        <f t="shared" ca="1" si="2804"/>
        <v>0</v>
      </c>
      <c r="AZ1160" s="176">
        <f t="shared" ca="1" si="2804"/>
        <v>0</v>
      </c>
      <c r="BA1160" s="176">
        <f t="shared" ca="1" si="2804"/>
        <v>0</v>
      </c>
      <c r="BB1160" s="176">
        <f t="shared" ca="1" si="2804"/>
        <v>0</v>
      </c>
      <c r="BC1160" s="176">
        <f t="shared" ca="1" si="2804"/>
        <v>0</v>
      </c>
      <c r="BD1160" s="176">
        <f t="shared" ca="1" si="2804"/>
        <v>0</v>
      </c>
      <c r="BE1160" s="176">
        <f t="shared" ca="1" si="2804"/>
        <v>0</v>
      </c>
      <c r="BF1160" s="176">
        <f t="shared" ca="1" si="2804"/>
        <v>0</v>
      </c>
      <c r="BG1160" s="176">
        <f t="shared" ca="1" si="2804"/>
        <v>0</v>
      </c>
      <c r="BH1160" s="176">
        <f t="shared" ca="1" si="2804"/>
        <v>0</v>
      </c>
      <c r="BI1160" s="176">
        <f t="shared" ca="1" si="2804"/>
        <v>0</v>
      </c>
      <c r="BJ1160" s="176">
        <f t="shared" ca="1" si="2804"/>
        <v>0</v>
      </c>
      <c r="BK1160" s="176">
        <f t="shared" ca="1" si="2804"/>
        <v>0</v>
      </c>
      <c r="BL1160" s="176">
        <f t="shared" ca="1" si="2804"/>
        <v>0</v>
      </c>
      <c r="BM1160" s="176">
        <f t="shared" ca="1" si="2804"/>
        <v>0</v>
      </c>
      <c r="BN1160" s="176">
        <f t="shared" ca="1" si="2804"/>
        <v>0</v>
      </c>
      <c r="BO1160" s="176">
        <f t="shared" ca="1" si="2804"/>
        <v>0</v>
      </c>
      <c r="BP1160" s="176">
        <f t="shared" ca="1" si="2804"/>
        <v>0</v>
      </c>
      <c r="BQ1160" s="176">
        <f t="shared" ca="1" si="2804"/>
        <v>0</v>
      </c>
      <c r="BR1160" s="176">
        <f t="shared" ca="1" si="2804"/>
        <v>0</v>
      </c>
      <c r="BS1160" s="176">
        <f t="shared" ca="1" si="2804"/>
        <v>0</v>
      </c>
      <c r="BT1160" s="176">
        <f t="shared" ca="1" si="2804"/>
        <v>0</v>
      </c>
      <c r="BU1160" s="176">
        <f t="shared" ca="1" si="2804"/>
        <v>0</v>
      </c>
      <c r="BV1160" s="176">
        <f t="shared" ref="BV1160:DA1160" ca="1" si="2805">$E$1158*BV1150*BV1147</f>
        <v>0</v>
      </c>
      <c r="BW1160" s="176">
        <f t="shared" ca="1" si="2805"/>
        <v>0</v>
      </c>
      <c r="BX1160" s="176">
        <f t="shared" ca="1" si="2805"/>
        <v>0</v>
      </c>
      <c r="BY1160" s="176">
        <f t="shared" ca="1" si="2805"/>
        <v>0</v>
      </c>
      <c r="BZ1160" s="176">
        <f t="shared" ca="1" si="2805"/>
        <v>0</v>
      </c>
      <c r="CA1160" s="176">
        <f t="shared" ca="1" si="2805"/>
        <v>0</v>
      </c>
      <c r="CB1160" s="176">
        <f t="shared" ca="1" si="2805"/>
        <v>0</v>
      </c>
      <c r="CC1160" s="176">
        <f t="shared" ca="1" si="2805"/>
        <v>0</v>
      </c>
      <c r="CD1160" s="176">
        <f t="shared" ca="1" si="2805"/>
        <v>0</v>
      </c>
      <c r="CE1160" s="176">
        <f t="shared" ca="1" si="2805"/>
        <v>0</v>
      </c>
      <c r="CF1160" s="176">
        <f t="shared" ca="1" si="2805"/>
        <v>0</v>
      </c>
      <c r="CG1160" s="176">
        <f t="shared" ca="1" si="2805"/>
        <v>0</v>
      </c>
      <c r="CH1160" s="176">
        <f t="shared" ca="1" si="2805"/>
        <v>0</v>
      </c>
      <c r="CI1160" s="176">
        <f t="shared" ca="1" si="2805"/>
        <v>0</v>
      </c>
      <c r="CJ1160" s="176">
        <f t="shared" ca="1" si="2805"/>
        <v>0</v>
      </c>
      <c r="CK1160" s="176">
        <f t="shared" ca="1" si="2805"/>
        <v>0</v>
      </c>
      <c r="CL1160" s="176">
        <f t="shared" ca="1" si="2805"/>
        <v>0</v>
      </c>
      <c r="CM1160" s="176">
        <f t="shared" ca="1" si="2805"/>
        <v>0</v>
      </c>
      <c r="CN1160" s="176">
        <f t="shared" ca="1" si="2805"/>
        <v>0</v>
      </c>
      <c r="CO1160" s="176">
        <f t="shared" ca="1" si="2805"/>
        <v>0</v>
      </c>
      <c r="CP1160" s="176">
        <f t="shared" ca="1" si="2805"/>
        <v>0</v>
      </c>
      <c r="CQ1160" s="176">
        <f t="shared" ca="1" si="2805"/>
        <v>0</v>
      </c>
      <c r="CR1160" s="176">
        <f t="shared" ca="1" si="2805"/>
        <v>0</v>
      </c>
      <c r="CS1160" s="176">
        <f t="shared" ca="1" si="2805"/>
        <v>0</v>
      </c>
      <c r="CT1160" s="176">
        <f t="shared" ca="1" si="2805"/>
        <v>0</v>
      </c>
      <c r="CU1160" s="176">
        <f t="shared" ca="1" si="2805"/>
        <v>0</v>
      </c>
      <c r="CV1160" s="176">
        <f t="shared" ca="1" si="2805"/>
        <v>0</v>
      </c>
      <c r="CW1160" s="176">
        <f t="shared" ca="1" si="2805"/>
        <v>0</v>
      </c>
      <c r="CX1160" s="176">
        <f t="shared" ca="1" si="2805"/>
        <v>0</v>
      </c>
      <c r="CY1160" s="176">
        <f t="shared" ca="1" si="2805"/>
        <v>0</v>
      </c>
      <c r="CZ1160" s="176">
        <f t="shared" ca="1" si="2805"/>
        <v>0</v>
      </c>
      <c r="DA1160" s="176">
        <f t="shared" ca="1" si="2805"/>
        <v>0</v>
      </c>
      <c r="DB1160" s="176">
        <f t="shared" ref="DB1160:EG1160" ca="1" si="2806">$E$1158*DB1150*DB1147</f>
        <v>0</v>
      </c>
      <c r="DC1160" s="176">
        <f t="shared" ca="1" si="2806"/>
        <v>0</v>
      </c>
      <c r="DD1160" s="176">
        <f t="shared" ca="1" si="2806"/>
        <v>0</v>
      </c>
      <c r="DE1160" s="176">
        <f t="shared" ca="1" si="2806"/>
        <v>0</v>
      </c>
      <c r="DF1160" s="176">
        <f t="shared" ca="1" si="2806"/>
        <v>0</v>
      </c>
      <c r="DG1160" s="176">
        <f t="shared" ca="1" si="2806"/>
        <v>0</v>
      </c>
      <c r="DH1160" s="176">
        <f t="shared" ca="1" si="2806"/>
        <v>0</v>
      </c>
      <c r="DI1160" s="176">
        <f t="shared" ca="1" si="2806"/>
        <v>0</v>
      </c>
      <c r="DJ1160" s="176">
        <f t="shared" ca="1" si="2806"/>
        <v>0</v>
      </c>
      <c r="DK1160" s="176">
        <f t="shared" ca="1" si="2806"/>
        <v>0</v>
      </c>
      <c r="DL1160" s="176">
        <f t="shared" ca="1" si="2806"/>
        <v>0</v>
      </c>
      <c r="DM1160" s="176">
        <f t="shared" ca="1" si="2806"/>
        <v>0</v>
      </c>
      <c r="DN1160" s="176">
        <f t="shared" ca="1" si="2806"/>
        <v>0</v>
      </c>
      <c r="DO1160" s="176">
        <f t="shared" ca="1" si="2806"/>
        <v>0</v>
      </c>
      <c r="DP1160" s="176">
        <f t="shared" ca="1" si="2806"/>
        <v>0</v>
      </c>
      <c r="DQ1160" s="176">
        <f t="shared" ca="1" si="2806"/>
        <v>0</v>
      </c>
      <c r="DR1160" s="176">
        <f t="shared" ca="1" si="2806"/>
        <v>0</v>
      </c>
      <c r="DS1160" s="176">
        <f t="shared" ca="1" si="2806"/>
        <v>0</v>
      </c>
      <c r="DT1160" s="176">
        <f t="shared" ca="1" si="2806"/>
        <v>0</v>
      </c>
      <c r="DU1160" s="176">
        <f t="shared" ca="1" si="2806"/>
        <v>0</v>
      </c>
      <c r="DV1160" s="176">
        <f t="shared" ca="1" si="2806"/>
        <v>0</v>
      </c>
      <c r="DW1160" s="176">
        <f t="shared" ca="1" si="2806"/>
        <v>0</v>
      </c>
      <c r="DX1160" s="176">
        <f t="shared" ca="1" si="2806"/>
        <v>0</v>
      </c>
      <c r="DY1160" s="176">
        <f t="shared" ca="1" si="2806"/>
        <v>0</v>
      </c>
      <c r="DZ1160" s="176">
        <f t="shared" ca="1" si="2806"/>
        <v>0</v>
      </c>
      <c r="EA1160" s="176">
        <f t="shared" ca="1" si="2806"/>
        <v>0</v>
      </c>
      <c r="EB1160" s="176">
        <f t="shared" ca="1" si="2806"/>
        <v>0</v>
      </c>
      <c r="EC1160" s="176">
        <f t="shared" ca="1" si="2806"/>
        <v>0</v>
      </c>
      <c r="ED1160" s="176">
        <f t="shared" ca="1" si="2806"/>
        <v>0</v>
      </c>
      <c r="EE1160" s="176">
        <f t="shared" ca="1" si="2806"/>
        <v>0</v>
      </c>
      <c r="EF1160" s="176">
        <f t="shared" ca="1" si="2806"/>
        <v>0</v>
      </c>
      <c r="EG1160" s="176">
        <f t="shared" ca="1" si="2806"/>
        <v>0</v>
      </c>
      <c r="EH1160" s="176">
        <f t="shared" ref="EH1160:FR1160" ca="1" si="2807">$E$1158*EH1150*EH1147</f>
        <v>0</v>
      </c>
      <c r="EI1160" s="176">
        <f t="shared" ca="1" si="2807"/>
        <v>0</v>
      </c>
      <c r="EJ1160" s="176">
        <f t="shared" ca="1" si="2807"/>
        <v>0</v>
      </c>
      <c r="EK1160" s="176">
        <f t="shared" ca="1" si="2807"/>
        <v>0</v>
      </c>
      <c r="EL1160" s="176">
        <f t="shared" ca="1" si="2807"/>
        <v>0</v>
      </c>
      <c r="EM1160" s="176">
        <f t="shared" ca="1" si="2807"/>
        <v>0</v>
      </c>
      <c r="EN1160" s="176">
        <f t="shared" ca="1" si="2807"/>
        <v>0</v>
      </c>
      <c r="EO1160" s="176">
        <f t="shared" ca="1" si="2807"/>
        <v>0</v>
      </c>
      <c r="EP1160" s="176">
        <f t="shared" ca="1" si="2807"/>
        <v>0</v>
      </c>
      <c r="EQ1160" s="176">
        <f t="shared" ca="1" si="2807"/>
        <v>0</v>
      </c>
      <c r="ER1160" s="176">
        <f t="shared" ca="1" si="2807"/>
        <v>0</v>
      </c>
      <c r="ES1160" s="176">
        <f t="shared" ca="1" si="2807"/>
        <v>0</v>
      </c>
      <c r="ET1160" s="176">
        <f t="shared" ca="1" si="2807"/>
        <v>0</v>
      </c>
      <c r="EU1160" s="176">
        <f t="shared" ca="1" si="2807"/>
        <v>0</v>
      </c>
      <c r="EV1160" s="176">
        <f t="shared" ca="1" si="2807"/>
        <v>0</v>
      </c>
      <c r="EW1160" s="176">
        <f t="shared" ca="1" si="2807"/>
        <v>0</v>
      </c>
      <c r="EX1160" s="176">
        <f t="shared" ca="1" si="2807"/>
        <v>0</v>
      </c>
      <c r="EY1160" s="176">
        <f t="shared" ca="1" si="2807"/>
        <v>0</v>
      </c>
      <c r="EZ1160" s="176">
        <f t="shared" ca="1" si="2807"/>
        <v>0</v>
      </c>
      <c r="FA1160" s="176">
        <f t="shared" ca="1" si="2807"/>
        <v>0</v>
      </c>
      <c r="FB1160" s="176">
        <f t="shared" ca="1" si="2807"/>
        <v>0</v>
      </c>
      <c r="FC1160" s="176">
        <f t="shared" ca="1" si="2807"/>
        <v>0</v>
      </c>
      <c r="FD1160" s="176">
        <f t="shared" ca="1" si="2807"/>
        <v>0</v>
      </c>
      <c r="FE1160" s="176">
        <f t="shared" ca="1" si="2807"/>
        <v>0</v>
      </c>
      <c r="FF1160" s="176">
        <f t="shared" ca="1" si="2807"/>
        <v>0</v>
      </c>
      <c r="FG1160" s="176">
        <f t="shared" ca="1" si="2807"/>
        <v>0</v>
      </c>
      <c r="FH1160" s="176">
        <f t="shared" ca="1" si="2807"/>
        <v>0</v>
      </c>
      <c r="FI1160" s="176">
        <f t="shared" ca="1" si="2807"/>
        <v>0</v>
      </c>
      <c r="FJ1160" s="176">
        <f t="shared" ca="1" si="2807"/>
        <v>0</v>
      </c>
      <c r="FK1160" s="176">
        <f t="shared" ca="1" si="2807"/>
        <v>0</v>
      </c>
      <c r="FL1160" s="176">
        <f t="shared" ca="1" si="2807"/>
        <v>0</v>
      </c>
      <c r="FM1160" s="176">
        <f t="shared" ca="1" si="2807"/>
        <v>0</v>
      </c>
      <c r="FN1160" s="176">
        <f t="shared" ca="1" si="2807"/>
        <v>0</v>
      </c>
      <c r="FO1160" s="176">
        <f t="shared" ca="1" si="2807"/>
        <v>0</v>
      </c>
      <c r="FP1160" s="176">
        <f t="shared" ca="1" si="2807"/>
        <v>0</v>
      </c>
      <c r="FQ1160" s="176">
        <f t="shared" ca="1" si="2807"/>
        <v>0</v>
      </c>
      <c r="FR1160" s="176">
        <f t="shared" ca="1" si="2807"/>
        <v>0</v>
      </c>
    </row>
    <row r="1161" spans="2:174"/>
    <row r="1162" spans="2:174">
      <c r="C1162" t="s">
        <v>439</v>
      </c>
      <c r="D1162" s="144" t="s">
        <v>404</v>
      </c>
      <c r="E1162" s="218">
        <f>E1157 / Qtrs_Yr</f>
        <v>0</v>
      </c>
      <c r="J1162" s="264">
        <f>$E1162 * J1148</f>
        <v>0</v>
      </c>
      <c r="K1162" s="264">
        <f t="shared" ref="K1162:BV1162" si="2808">$E1162 * K1148</f>
        <v>0</v>
      </c>
      <c r="L1162" s="264">
        <f t="shared" si="2808"/>
        <v>0</v>
      </c>
      <c r="M1162" s="264">
        <f t="shared" si="2808"/>
        <v>0</v>
      </c>
      <c r="N1162" s="264">
        <f t="shared" si="2808"/>
        <v>0</v>
      </c>
      <c r="O1162" s="264">
        <f t="shared" si="2808"/>
        <v>0</v>
      </c>
      <c r="P1162" s="264">
        <f t="shared" si="2808"/>
        <v>0</v>
      </c>
      <c r="Q1162" s="264">
        <f t="shared" si="2808"/>
        <v>0</v>
      </c>
      <c r="R1162" s="264">
        <f t="shared" si="2808"/>
        <v>0</v>
      </c>
      <c r="S1162" s="264">
        <f t="shared" si="2808"/>
        <v>0</v>
      </c>
      <c r="T1162" s="264">
        <f t="shared" si="2808"/>
        <v>0</v>
      </c>
      <c r="U1162" s="264">
        <f t="shared" si="2808"/>
        <v>0</v>
      </c>
      <c r="V1162" s="264">
        <f t="shared" si="2808"/>
        <v>0</v>
      </c>
      <c r="W1162" s="264">
        <f t="shared" si="2808"/>
        <v>0</v>
      </c>
      <c r="X1162" s="264">
        <f t="shared" si="2808"/>
        <v>0</v>
      </c>
      <c r="Y1162" s="264">
        <f t="shared" si="2808"/>
        <v>0</v>
      </c>
      <c r="Z1162" s="264">
        <f t="shared" si="2808"/>
        <v>0</v>
      </c>
      <c r="AA1162" s="264">
        <f t="shared" si="2808"/>
        <v>0</v>
      </c>
      <c r="AB1162" s="264">
        <f t="shared" si="2808"/>
        <v>0</v>
      </c>
      <c r="AC1162" s="264">
        <f t="shared" si="2808"/>
        <v>0</v>
      </c>
      <c r="AD1162" s="264">
        <f t="shared" si="2808"/>
        <v>0</v>
      </c>
      <c r="AE1162" s="264">
        <f t="shared" si="2808"/>
        <v>0</v>
      </c>
      <c r="AF1162" s="264">
        <f t="shared" si="2808"/>
        <v>0</v>
      </c>
      <c r="AG1162" s="264">
        <f t="shared" si="2808"/>
        <v>0</v>
      </c>
      <c r="AH1162" s="264">
        <f t="shared" si="2808"/>
        <v>0</v>
      </c>
      <c r="AI1162" s="264">
        <f t="shared" si="2808"/>
        <v>0</v>
      </c>
      <c r="AJ1162" s="264">
        <f t="shared" si="2808"/>
        <v>0</v>
      </c>
      <c r="AK1162" s="264">
        <f t="shared" si="2808"/>
        <v>0</v>
      </c>
      <c r="AL1162" s="264">
        <f t="shared" si="2808"/>
        <v>0</v>
      </c>
      <c r="AM1162" s="264">
        <f t="shared" si="2808"/>
        <v>0</v>
      </c>
      <c r="AN1162" s="264">
        <f t="shared" si="2808"/>
        <v>0</v>
      </c>
      <c r="AO1162" s="264">
        <f t="shared" si="2808"/>
        <v>0</v>
      </c>
      <c r="AP1162" s="264">
        <f t="shared" si="2808"/>
        <v>0</v>
      </c>
      <c r="AQ1162" s="264">
        <f t="shared" si="2808"/>
        <v>0</v>
      </c>
      <c r="AR1162" s="264">
        <f t="shared" si="2808"/>
        <v>0</v>
      </c>
      <c r="AS1162" s="264">
        <f t="shared" si="2808"/>
        <v>0</v>
      </c>
      <c r="AT1162" s="264">
        <f t="shared" si="2808"/>
        <v>0</v>
      </c>
      <c r="AU1162" s="264">
        <f t="shared" si="2808"/>
        <v>0</v>
      </c>
      <c r="AV1162" s="264">
        <f t="shared" si="2808"/>
        <v>0</v>
      </c>
      <c r="AW1162" s="264">
        <f t="shared" si="2808"/>
        <v>0</v>
      </c>
      <c r="AX1162" s="264">
        <f t="shared" si="2808"/>
        <v>0</v>
      </c>
      <c r="AY1162" s="264">
        <f t="shared" si="2808"/>
        <v>0</v>
      </c>
      <c r="AZ1162" s="264">
        <f t="shared" si="2808"/>
        <v>0</v>
      </c>
      <c r="BA1162" s="264">
        <f t="shared" si="2808"/>
        <v>0</v>
      </c>
      <c r="BB1162" s="264">
        <f t="shared" si="2808"/>
        <v>0</v>
      </c>
      <c r="BC1162" s="264">
        <f t="shared" si="2808"/>
        <v>0</v>
      </c>
      <c r="BD1162" s="264">
        <f t="shared" si="2808"/>
        <v>0</v>
      </c>
      <c r="BE1162" s="264">
        <f t="shared" si="2808"/>
        <v>0</v>
      </c>
      <c r="BF1162" s="264">
        <f t="shared" si="2808"/>
        <v>0</v>
      </c>
      <c r="BG1162" s="264">
        <f t="shared" si="2808"/>
        <v>0</v>
      </c>
      <c r="BH1162" s="264">
        <f t="shared" si="2808"/>
        <v>0</v>
      </c>
      <c r="BI1162" s="264">
        <f t="shared" si="2808"/>
        <v>0</v>
      </c>
      <c r="BJ1162" s="264">
        <f t="shared" si="2808"/>
        <v>0</v>
      </c>
      <c r="BK1162" s="264">
        <f t="shared" si="2808"/>
        <v>0</v>
      </c>
      <c r="BL1162" s="264">
        <f t="shared" si="2808"/>
        <v>0</v>
      </c>
      <c r="BM1162" s="264">
        <f t="shared" si="2808"/>
        <v>0</v>
      </c>
      <c r="BN1162" s="264">
        <f t="shared" si="2808"/>
        <v>0</v>
      </c>
      <c r="BO1162" s="264">
        <f t="shared" si="2808"/>
        <v>0</v>
      </c>
      <c r="BP1162" s="264">
        <f t="shared" si="2808"/>
        <v>0</v>
      </c>
      <c r="BQ1162" s="264">
        <f t="shared" si="2808"/>
        <v>0</v>
      </c>
      <c r="BR1162" s="264">
        <f t="shared" si="2808"/>
        <v>0</v>
      </c>
      <c r="BS1162" s="264">
        <f t="shared" si="2808"/>
        <v>0</v>
      </c>
      <c r="BT1162" s="264">
        <f t="shared" si="2808"/>
        <v>0</v>
      </c>
      <c r="BU1162" s="264">
        <f t="shared" si="2808"/>
        <v>0</v>
      </c>
      <c r="BV1162" s="264">
        <f t="shared" si="2808"/>
        <v>0</v>
      </c>
      <c r="BW1162" s="264">
        <f t="shared" ref="BW1162:EH1162" si="2809">$E1162 * BW1148</f>
        <v>0</v>
      </c>
      <c r="BX1162" s="264">
        <f t="shared" si="2809"/>
        <v>0</v>
      </c>
      <c r="BY1162" s="264">
        <f t="shared" si="2809"/>
        <v>0</v>
      </c>
      <c r="BZ1162" s="264">
        <f t="shared" si="2809"/>
        <v>0</v>
      </c>
      <c r="CA1162" s="264">
        <f t="shared" si="2809"/>
        <v>0</v>
      </c>
      <c r="CB1162" s="264">
        <f t="shared" si="2809"/>
        <v>0</v>
      </c>
      <c r="CC1162" s="264">
        <f t="shared" si="2809"/>
        <v>0</v>
      </c>
      <c r="CD1162" s="264">
        <f t="shared" si="2809"/>
        <v>0</v>
      </c>
      <c r="CE1162" s="264">
        <f t="shared" si="2809"/>
        <v>0</v>
      </c>
      <c r="CF1162" s="264">
        <f t="shared" si="2809"/>
        <v>0</v>
      </c>
      <c r="CG1162" s="264">
        <f t="shared" si="2809"/>
        <v>0</v>
      </c>
      <c r="CH1162" s="264">
        <f t="shared" si="2809"/>
        <v>0</v>
      </c>
      <c r="CI1162" s="264">
        <f t="shared" si="2809"/>
        <v>0</v>
      </c>
      <c r="CJ1162" s="264">
        <f t="shared" si="2809"/>
        <v>0</v>
      </c>
      <c r="CK1162" s="264">
        <f t="shared" si="2809"/>
        <v>0</v>
      </c>
      <c r="CL1162" s="264">
        <f t="shared" si="2809"/>
        <v>0</v>
      </c>
      <c r="CM1162" s="264">
        <f t="shared" si="2809"/>
        <v>0</v>
      </c>
      <c r="CN1162" s="264">
        <f t="shared" si="2809"/>
        <v>0</v>
      </c>
      <c r="CO1162" s="264">
        <f t="shared" si="2809"/>
        <v>0</v>
      </c>
      <c r="CP1162" s="264">
        <f t="shared" si="2809"/>
        <v>0</v>
      </c>
      <c r="CQ1162" s="264">
        <f t="shared" si="2809"/>
        <v>0</v>
      </c>
      <c r="CR1162" s="264">
        <f t="shared" si="2809"/>
        <v>0</v>
      </c>
      <c r="CS1162" s="264">
        <f t="shared" si="2809"/>
        <v>0</v>
      </c>
      <c r="CT1162" s="264">
        <f t="shared" si="2809"/>
        <v>0</v>
      </c>
      <c r="CU1162" s="264">
        <f t="shared" si="2809"/>
        <v>0</v>
      </c>
      <c r="CV1162" s="264">
        <f t="shared" si="2809"/>
        <v>0</v>
      </c>
      <c r="CW1162" s="264">
        <f t="shared" si="2809"/>
        <v>0</v>
      </c>
      <c r="CX1162" s="264">
        <f t="shared" si="2809"/>
        <v>0</v>
      </c>
      <c r="CY1162" s="264">
        <f t="shared" si="2809"/>
        <v>0</v>
      </c>
      <c r="CZ1162" s="264">
        <f t="shared" si="2809"/>
        <v>0</v>
      </c>
      <c r="DA1162" s="264">
        <f t="shared" si="2809"/>
        <v>0</v>
      </c>
      <c r="DB1162" s="264">
        <f t="shared" si="2809"/>
        <v>0</v>
      </c>
      <c r="DC1162" s="264">
        <f t="shared" si="2809"/>
        <v>0</v>
      </c>
      <c r="DD1162" s="264">
        <f t="shared" si="2809"/>
        <v>0</v>
      </c>
      <c r="DE1162" s="264">
        <f t="shared" si="2809"/>
        <v>0</v>
      </c>
      <c r="DF1162" s="264">
        <f t="shared" si="2809"/>
        <v>0</v>
      </c>
      <c r="DG1162" s="264">
        <f t="shared" si="2809"/>
        <v>0</v>
      </c>
      <c r="DH1162" s="264">
        <f t="shared" si="2809"/>
        <v>0</v>
      </c>
      <c r="DI1162" s="264">
        <f t="shared" si="2809"/>
        <v>0</v>
      </c>
      <c r="DJ1162" s="264">
        <f t="shared" si="2809"/>
        <v>0</v>
      </c>
      <c r="DK1162" s="264">
        <f t="shared" si="2809"/>
        <v>0</v>
      </c>
      <c r="DL1162" s="264">
        <f t="shared" si="2809"/>
        <v>0</v>
      </c>
      <c r="DM1162" s="264">
        <f t="shared" si="2809"/>
        <v>0</v>
      </c>
      <c r="DN1162" s="264">
        <f t="shared" si="2809"/>
        <v>0</v>
      </c>
      <c r="DO1162" s="264">
        <f t="shared" si="2809"/>
        <v>0</v>
      </c>
      <c r="DP1162" s="264">
        <f t="shared" si="2809"/>
        <v>0</v>
      </c>
      <c r="DQ1162" s="264">
        <f t="shared" si="2809"/>
        <v>0</v>
      </c>
      <c r="DR1162" s="264">
        <f t="shared" si="2809"/>
        <v>0</v>
      </c>
      <c r="DS1162" s="264">
        <f t="shared" si="2809"/>
        <v>0</v>
      </c>
      <c r="DT1162" s="264">
        <f t="shared" si="2809"/>
        <v>0</v>
      </c>
      <c r="DU1162" s="264">
        <f t="shared" si="2809"/>
        <v>0</v>
      </c>
      <c r="DV1162" s="264">
        <f t="shared" si="2809"/>
        <v>0</v>
      </c>
      <c r="DW1162" s="264">
        <f t="shared" si="2809"/>
        <v>0</v>
      </c>
      <c r="DX1162" s="264">
        <f t="shared" si="2809"/>
        <v>0</v>
      </c>
      <c r="DY1162" s="264">
        <f t="shared" si="2809"/>
        <v>0</v>
      </c>
      <c r="DZ1162" s="264">
        <f t="shared" si="2809"/>
        <v>0</v>
      </c>
      <c r="EA1162" s="264">
        <f t="shared" si="2809"/>
        <v>0</v>
      </c>
      <c r="EB1162" s="264">
        <f t="shared" si="2809"/>
        <v>0</v>
      </c>
      <c r="EC1162" s="264">
        <f t="shared" si="2809"/>
        <v>0</v>
      </c>
      <c r="ED1162" s="264">
        <f t="shared" si="2809"/>
        <v>0</v>
      </c>
      <c r="EE1162" s="264">
        <f t="shared" si="2809"/>
        <v>0</v>
      </c>
      <c r="EF1162" s="264">
        <f t="shared" si="2809"/>
        <v>0</v>
      </c>
      <c r="EG1162" s="264">
        <f t="shared" si="2809"/>
        <v>0</v>
      </c>
      <c r="EH1162" s="264">
        <f t="shared" si="2809"/>
        <v>0</v>
      </c>
      <c r="EI1162" s="264">
        <f t="shared" ref="EI1162:FR1162" si="2810">$E1162 * EI1148</f>
        <v>0</v>
      </c>
      <c r="EJ1162" s="264">
        <f t="shared" si="2810"/>
        <v>0</v>
      </c>
      <c r="EK1162" s="264">
        <f t="shared" si="2810"/>
        <v>0</v>
      </c>
      <c r="EL1162" s="264">
        <f t="shared" si="2810"/>
        <v>0</v>
      </c>
      <c r="EM1162" s="264">
        <f t="shared" si="2810"/>
        <v>0</v>
      </c>
      <c r="EN1162" s="264">
        <f t="shared" si="2810"/>
        <v>0</v>
      </c>
      <c r="EO1162" s="264">
        <f t="shared" si="2810"/>
        <v>0</v>
      </c>
      <c r="EP1162" s="264">
        <f t="shared" si="2810"/>
        <v>0</v>
      </c>
      <c r="EQ1162" s="264">
        <f t="shared" si="2810"/>
        <v>0</v>
      </c>
      <c r="ER1162" s="264">
        <f t="shared" si="2810"/>
        <v>0</v>
      </c>
      <c r="ES1162" s="264">
        <f t="shared" si="2810"/>
        <v>0</v>
      </c>
      <c r="ET1162" s="264">
        <f t="shared" si="2810"/>
        <v>0</v>
      </c>
      <c r="EU1162" s="264">
        <f t="shared" si="2810"/>
        <v>0</v>
      </c>
      <c r="EV1162" s="264">
        <f t="shared" si="2810"/>
        <v>0</v>
      </c>
      <c r="EW1162" s="264">
        <f t="shared" si="2810"/>
        <v>0</v>
      </c>
      <c r="EX1162" s="264">
        <f t="shared" si="2810"/>
        <v>0</v>
      </c>
      <c r="EY1162" s="264">
        <f t="shared" si="2810"/>
        <v>0</v>
      </c>
      <c r="EZ1162" s="264">
        <f t="shared" si="2810"/>
        <v>0</v>
      </c>
      <c r="FA1162" s="264">
        <f t="shared" si="2810"/>
        <v>0</v>
      </c>
      <c r="FB1162" s="264">
        <f t="shared" si="2810"/>
        <v>0</v>
      </c>
      <c r="FC1162" s="264">
        <f t="shared" si="2810"/>
        <v>0</v>
      </c>
      <c r="FD1162" s="264">
        <f t="shared" si="2810"/>
        <v>0</v>
      </c>
      <c r="FE1162" s="264">
        <f t="shared" si="2810"/>
        <v>0</v>
      </c>
      <c r="FF1162" s="264">
        <f t="shared" si="2810"/>
        <v>0</v>
      </c>
      <c r="FG1162" s="264">
        <f t="shared" si="2810"/>
        <v>0</v>
      </c>
      <c r="FH1162" s="264">
        <f t="shared" si="2810"/>
        <v>0</v>
      </c>
      <c r="FI1162" s="264">
        <f t="shared" si="2810"/>
        <v>0</v>
      </c>
      <c r="FJ1162" s="264">
        <f t="shared" si="2810"/>
        <v>0</v>
      </c>
      <c r="FK1162" s="264">
        <f t="shared" si="2810"/>
        <v>0</v>
      </c>
      <c r="FL1162" s="264">
        <f t="shared" si="2810"/>
        <v>0</v>
      </c>
      <c r="FM1162" s="264">
        <f t="shared" si="2810"/>
        <v>0</v>
      </c>
      <c r="FN1162" s="264">
        <f t="shared" si="2810"/>
        <v>0</v>
      </c>
      <c r="FO1162" s="264">
        <f t="shared" si="2810"/>
        <v>0</v>
      </c>
      <c r="FP1162" s="264">
        <f t="shared" si="2810"/>
        <v>0</v>
      </c>
      <c r="FQ1162" s="264">
        <f t="shared" si="2810"/>
        <v>0</v>
      </c>
      <c r="FR1162" s="264">
        <f t="shared" si="2810"/>
        <v>0</v>
      </c>
    </row>
    <row r="1163" spans="2:174"/>
    <row r="1164" spans="2:174">
      <c r="C1164" t="s">
        <v>440</v>
      </c>
      <c r="D1164" s="144" t="s">
        <v>974</v>
      </c>
      <c r="I1164" s="272">
        <f ca="1">SUM(J1164:FR1164)</f>
        <v>0</v>
      </c>
      <c r="J1164" s="176">
        <f t="shared" ref="J1164:AO1164" si="2811">J1150*J1162*(J1147=0)*J1148*(1-J$1015)</f>
        <v>0</v>
      </c>
      <c r="K1164" s="176">
        <f t="shared" ca="1" si="2811"/>
        <v>0</v>
      </c>
      <c r="L1164" s="176">
        <f t="shared" ca="1" si="2811"/>
        <v>0</v>
      </c>
      <c r="M1164" s="176">
        <f t="shared" ca="1" si="2811"/>
        <v>0</v>
      </c>
      <c r="N1164" s="176">
        <f t="shared" ca="1" si="2811"/>
        <v>0</v>
      </c>
      <c r="O1164" s="176">
        <f t="shared" ca="1" si="2811"/>
        <v>0</v>
      </c>
      <c r="P1164" s="176">
        <f t="shared" ca="1" si="2811"/>
        <v>0</v>
      </c>
      <c r="Q1164" s="176">
        <f t="shared" ca="1" si="2811"/>
        <v>0</v>
      </c>
      <c r="R1164" s="176">
        <f t="shared" ca="1" si="2811"/>
        <v>0</v>
      </c>
      <c r="S1164" s="176">
        <f t="shared" ca="1" si="2811"/>
        <v>0</v>
      </c>
      <c r="T1164" s="176">
        <f t="shared" ca="1" si="2811"/>
        <v>0</v>
      </c>
      <c r="U1164" s="176">
        <f t="shared" ca="1" si="2811"/>
        <v>0</v>
      </c>
      <c r="V1164" s="176">
        <f t="shared" ca="1" si="2811"/>
        <v>0</v>
      </c>
      <c r="W1164" s="176">
        <f t="shared" ca="1" si="2811"/>
        <v>0</v>
      </c>
      <c r="X1164" s="176">
        <f t="shared" ca="1" si="2811"/>
        <v>0</v>
      </c>
      <c r="Y1164" s="176">
        <f t="shared" ca="1" si="2811"/>
        <v>0</v>
      </c>
      <c r="Z1164" s="176">
        <f t="shared" ca="1" si="2811"/>
        <v>0</v>
      </c>
      <c r="AA1164" s="176">
        <f t="shared" ca="1" si="2811"/>
        <v>0</v>
      </c>
      <c r="AB1164" s="176">
        <f t="shared" ca="1" si="2811"/>
        <v>0</v>
      </c>
      <c r="AC1164" s="176">
        <f t="shared" ca="1" si="2811"/>
        <v>0</v>
      </c>
      <c r="AD1164" s="176">
        <f t="shared" ca="1" si="2811"/>
        <v>0</v>
      </c>
      <c r="AE1164" s="176">
        <f t="shared" ca="1" si="2811"/>
        <v>0</v>
      </c>
      <c r="AF1164" s="176">
        <f t="shared" ca="1" si="2811"/>
        <v>0</v>
      </c>
      <c r="AG1164" s="176">
        <f t="shared" ca="1" si="2811"/>
        <v>0</v>
      </c>
      <c r="AH1164" s="176">
        <f t="shared" ca="1" si="2811"/>
        <v>0</v>
      </c>
      <c r="AI1164" s="176">
        <f t="shared" ca="1" si="2811"/>
        <v>0</v>
      </c>
      <c r="AJ1164" s="176">
        <f t="shared" ca="1" si="2811"/>
        <v>0</v>
      </c>
      <c r="AK1164" s="176">
        <f t="shared" ca="1" si="2811"/>
        <v>0</v>
      </c>
      <c r="AL1164" s="176">
        <f t="shared" ca="1" si="2811"/>
        <v>0</v>
      </c>
      <c r="AM1164" s="176">
        <f t="shared" ca="1" si="2811"/>
        <v>0</v>
      </c>
      <c r="AN1164" s="176">
        <f t="shared" ca="1" si="2811"/>
        <v>0</v>
      </c>
      <c r="AO1164" s="176">
        <f t="shared" ca="1" si="2811"/>
        <v>0</v>
      </c>
      <c r="AP1164" s="176">
        <f t="shared" ref="AP1164:BU1164" ca="1" si="2812">AP1150*AP1162*(AP1147=0)*AP1148*(1-AP$1015)</f>
        <v>0</v>
      </c>
      <c r="AQ1164" s="176">
        <f t="shared" ca="1" si="2812"/>
        <v>0</v>
      </c>
      <c r="AR1164" s="176">
        <f t="shared" ca="1" si="2812"/>
        <v>0</v>
      </c>
      <c r="AS1164" s="176">
        <f t="shared" ca="1" si="2812"/>
        <v>0</v>
      </c>
      <c r="AT1164" s="176">
        <f t="shared" ca="1" si="2812"/>
        <v>0</v>
      </c>
      <c r="AU1164" s="176">
        <f t="shared" ca="1" si="2812"/>
        <v>0</v>
      </c>
      <c r="AV1164" s="176">
        <f t="shared" ca="1" si="2812"/>
        <v>0</v>
      </c>
      <c r="AW1164" s="176">
        <f t="shared" ca="1" si="2812"/>
        <v>0</v>
      </c>
      <c r="AX1164" s="176">
        <f t="shared" ca="1" si="2812"/>
        <v>0</v>
      </c>
      <c r="AY1164" s="176">
        <f t="shared" ca="1" si="2812"/>
        <v>0</v>
      </c>
      <c r="AZ1164" s="176">
        <f t="shared" ca="1" si="2812"/>
        <v>0</v>
      </c>
      <c r="BA1164" s="176">
        <f t="shared" ca="1" si="2812"/>
        <v>0</v>
      </c>
      <c r="BB1164" s="176">
        <f t="shared" ca="1" si="2812"/>
        <v>0</v>
      </c>
      <c r="BC1164" s="176">
        <f t="shared" ca="1" si="2812"/>
        <v>0</v>
      </c>
      <c r="BD1164" s="176">
        <f t="shared" ca="1" si="2812"/>
        <v>0</v>
      </c>
      <c r="BE1164" s="176">
        <f t="shared" ca="1" si="2812"/>
        <v>0</v>
      </c>
      <c r="BF1164" s="176">
        <f t="shared" ca="1" si="2812"/>
        <v>0</v>
      </c>
      <c r="BG1164" s="176">
        <f t="shared" ca="1" si="2812"/>
        <v>0</v>
      </c>
      <c r="BH1164" s="176">
        <f t="shared" ca="1" si="2812"/>
        <v>0</v>
      </c>
      <c r="BI1164" s="176">
        <f t="shared" ca="1" si="2812"/>
        <v>0</v>
      </c>
      <c r="BJ1164" s="176">
        <f t="shared" ca="1" si="2812"/>
        <v>0</v>
      </c>
      <c r="BK1164" s="176">
        <f t="shared" ca="1" si="2812"/>
        <v>0</v>
      </c>
      <c r="BL1164" s="176">
        <f t="shared" ca="1" si="2812"/>
        <v>0</v>
      </c>
      <c r="BM1164" s="176">
        <f t="shared" ca="1" si="2812"/>
        <v>0</v>
      </c>
      <c r="BN1164" s="176">
        <f t="shared" ca="1" si="2812"/>
        <v>0</v>
      </c>
      <c r="BO1164" s="176">
        <f t="shared" ca="1" si="2812"/>
        <v>0</v>
      </c>
      <c r="BP1164" s="176">
        <f t="shared" ca="1" si="2812"/>
        <v>0</v>
      </c>
      <c r="BQ1164" s="176">
        <f t="shared" ca="1" si="2812"/>
        <v>0</v>
      </c>
      <c r="BR1164" s="176">
        <f t="shared" ca="1" si="2812"/>
        <v>0</v>
      </c>
      <c r="BS1164" s="176">
        <f t="shared" ca="1" si="2812"/>
        <v>0</v>
      </c>
      <c r="BT1164" s="176">
        <f t="shared" ca="1" si="2812"/>
        <v>0</v>
      </c>
      <c r="BU1164" s="176">
        <f t="shared" ca="1" si="2812"/>
        <v>0</v>
      </c>
      <c r="BV1164" s="176">
        <f t="shared" ref="BV1164:DA1164" ca="1" si="2813">BV1150*BV1162*(BV1147=0)*BV1148*(1-BV$1015)</f>
        <v>0</v>
      </c>
      <c r="BW1164" s="176">
        <f t="shared" ca="1" si="2813"/>
        <v>0</v>
      </c>
      <c r="BX1164" s="176">
        <f t="shared" ca="1" si="2813"/>
        <v>0</v>
      </c>
      <c r="BY1164" s="176">
        <f t="shared" ca="1" si="2813"/>
        <v>0</v>
      </c>
      <c r="BZ1164" s="176">
        <f t="shared" ca="1" si="2813"/>
        <v>0</v>
      </c>
      <c r="CA1164" s="176">
        <f t="shared" ca="1" si="2813"/>
        <v>0</v>
      </c>
      <c r="CB1164" s="176">
        <f t="shared" ca="1" si="2813"/>
        <v>0</v>
      </c>
      <c r="CC1164" s="176">
        <f t="shared" ca="1" si="2813"/>
        <v>0</v>
      </c>
      <c r="CD1164" s="176">
        <f t="shared" ca="1" si="2813"/>
        <v>0</v>
      </c>
      <c r="CE1164" s="176">
        <f t="shared" ca="1" si="2813"/>
        <v>0</v>
      </c>
      <c r="CF1164" s="176">
        <f t="shared" ca="1" si="2813"/>
        <v>0</v>
      </c>
      <c r="CG1164" s="176">
        <f t="shared" ca="1" si="2813"/>
        <v>0</v>
      </c>
      <c r="CH1164" s="176">
        <f t="shared" ca="1" si="2813"/>
        <v>0</v>
      </c>
      <c r="CI1164" s="176">
        <f t="shared" ca="1" si="2813"/>
        <v>0</v>
      </c>
      <c r="CJ1164" s="176">
        <f t="shared" ca="1" si="2813"/>
        <v>0</v>
      </c>
      <c r="CK1164" s="176">
        <f t="shared" ca="1" si="2813"/>
        <v>0</v>
      </c>
      <c r="CL1164" s="176">
        <f t="shared" ca="1" si="2813"/>
        <v>0</v>
      </c>
      <c r="CM1164" s="176">
        <f t="shared" ca="1" si="2813"/>
        <v>0</v>
      </c>
      <c r="CN1164" s="176">
        <f t="shared" ca="1" si="2813"/>
        <v>0</v>
      </c>
      <c r="CO1164" s="176">
        <f t="shared" ca="1" si="2813"/>
        <v>0</v>
      </c>
      <c r="CP1164" s="176">
        <f t="shared" ca="1" si="2813"/>
        <v>0</v>
      </c>
      <c r="CQ1164" s="176">
        <f t="shared" ca="1" si="2813"/>
        <v>0</v>
      </c>
      <c r="CR1164" s="176">
        <f t="shared" ca="1" si="2813"/>
        <v>0</v>
      </c>
      <c r="CS1164" s="176">
        <f t="shared" ca="1" si="2813"/>
        <v>0</v>
      </c>
      <c r="CT1164" s="176">
        <f t="shared" ca="1" si="2813"/>
        <v>0</v>
      </c>
      <c r="CU1164" s="176">
        <f t="shared" ca="1" si="2813"/>
        <v>0</v>
      </c>
      <c r="CV1164" s="176">
        <f t="shared" ca="1" si="2813"/>
        <v>0</v>
      </c>
      <c r="CW1164" s="176">
        <f t="shared" ca="1" si="2813"/>
        <v>0</v>
      </c>
      <c r="CX1164" s="176">
        <f t="shared" ca="1" si="2813"/>
        <v>0</v>
      </c>
      <c r="CY1164" s="176">
        <f t="shared" ca="1" si="2813"/>
        <v>0</v>
      </c>
      <c r="CZ1164" s="176">
        <f t="shared" ca="1" si="2813"/>
        <v>0</v>
      </c>
      <c r="DA1164" s="176">
        <f t="shared" ca="1" si="2813"/>
        <v>0</v>
      </c>
      <c r="DB1164" s="176">
        <f t="shared" ref="DB1164:EG1164" ca="1" si="2814">DB1150*DB1162*(DB1147=0)*DB1148*(1-DB$1015)</f>
        <v>0</v>
      </c>
      <c r="DC1164" s="176">
        <f t="shared" ca="1" si="2814"/>
        <v>0</v>
      </c>
      <c r="DD1164" s="176">
        <f t="shared" ca="1" si="2814"/>
        <v>0</v>
      </c>
      <c r="DE1164" s="176">
        <f t="shared" ca="1" si="2814"/>
        <v>0</v>
      </c>
      <c r="DF1164" s="176">
        <f t="shared" ca="1" si="2814"/>
        <v>0</v>
      </c>
      <c r="DG1164" s="176">
        <f t="shared" ca="1" si="2814"/>
        <v>0</v>
      </c>
      <c r="DH1164" s="176">
        <f t="shared" ca="1" si="2814"/>
        <v>0</v>
      </c>
      <c r="DI1164" s="176">
        <f t="shared" ca="1" si="2814"/>
        <v>0</v>
      </c>
      <c r="DJ1164" s="176">
        <f t="shared" ca="1" si="2814"/>
        <v>0</v>
      </c>
      <c r="DK1164" s="176">
        <f t="shared" ca="1" si="2814"/>
        <v>0</v>
      </c>
      <c r="DL1164" s="176">
        <f t="shared" ca="1" si="2814"/>
        <v>0</v>
      </c>
      <c r="DM1164" s="176">
        <f t="shared" ca="1" si="2814"/>
        <v>0</v>
      </c>
      <c r="DN1164" s="176">
        <f t="shared" ca="1" si="2814"/>
        <v>0</v>
      </c>
      <c r="DO1164" s="176">
        <f t="shared" ca="1" si="2814"/>
        <v>0</v>
      </c>
      <c r="DP1164" s="176">
        <f t="shared" ca="1" si="2814"/>
        <v>0</v>
      </c>
      <c r="DQ1164" s="176">
        <f t="shared" ca="1" si="2814"/>
        <v>0</v>
      </c>
      <c r="DR1164" s="176">
        <f t="shared" ca="1" si="2814"/>
        <v>0</v>
      </c>
      <c r="DS1164" s="176">
        <f t="shared" ca="1" si="2814"/>
        <v>0</v>
      </c>
      <c r="DT1164" s="176">
        <f t="shared" ca="1" si="2814"/>
        <v>0</v>
      </c>
      <c r="DU1164" s="176">
        <f t="shared" ca="1" si="2814"/>
        <v>0</v>
      </c>
      <c r="DV1164" s="176">
        <f t="shared" ca="1" si="2814"/>
        <v>0</v>
      </c>
      <c r="DW1164" s="176">
        <f t="shared" ca="1" si="2814"/>
        <v>0</v>
      </c>
      <c r="DX1164" s="176">
        <f t="shared" ca="1" si="2814"/>
        <v>0</v>
      </c>
      <c r="DY1164" s="176">
        <f t="shared" ca="1" si="2814"/>
        <v>0</v>
      </c>
      <c r="DZ1164" s="176">
        <f t="shared" ca="1" si="2814"/>
        <v>0</v>
      </c>
      <c r="EA1164" s="176">
        <f t="shared" ca="1" si="2814"/>
        <v>0</v>
      </c>
      <c r="EB1164" s="176">
        <f t="shared" ca="1" si="2814"/>
        <v>0</v>
      </c>
      <c r="EC1164" s="176">
        <f t="shared" ca="1" si="2814"/>
        <v>0</v>
      </c>
      <c r="ED1164" s="176">
        <f t="shared" ca="1" si="2814"/>
        <v>0</v>
      </c>
      <c r="EE1164" s="176">
        <f t="shared" ca="1" si="2814"/>
        <v>0</v>
      </c>
      <c r="EF1164" s="176">
        <f t="shared" ca="1" si="2814"/>
        <v>0</v>
      </c>
      <c r="EG1164" s="176">
        <f t="shared" ca="1" si="2814"/>
        <v>0</v>
      </c>
      <c r="EH1164" s="176">
        <f t="shared" ref="EH1164:FR1164" ca="1" si="2815">EH1150*EH1162*(EH1147=0)*EH1148*(1-EH$1015)</f>
        <v>0</v>
      </c>
      <c r="EI1164" s="176">
        <f t="shared" ca="1" si="2815"/>
        <v>0</v>
      </c>
      <c r="EJ1164" s="176">
        <f t="shared" ca="1" si="2815"/>
        <v>0</v>
      </c>
      <c r="EK1164" s="176">
        <f t="shared" ca="1" si="2815"/>
        <v>0</v>
      </c>
      <c r="EL1164" s="176">
        <f t="shared" ca="1" si="2815"/>
        <v>0</v>
      </c>
      <c r="EM1164" s="176">
        <f t="shared" ca="1" si="2815"/>
        <v>0</v>
      </c>
      <c r="EN1164" s="176">
        <f t="shared" ca="1" si="2815"/>
        <v>0</v>
      </c>
      <c r="EO1164" s="176">
        <f t="shared" ca="1" si="2815"/>
        <v>0</v>
      </c>
      <c r="EP1164" s="176">
        <f t="shared" ca="1" si="2815"/>
        <v>0</v>
      </c>
      <c r="EQ1164" s="176">
        <f t="shared" ca="1" si="2815"/>
        <v>0</v>
      </c>
      <c r="ER1164" s="176">
        <f t="shared" ca="1" si="2815"/>
        <v>0</v>
      </c>
      <c r="ES1164" s="176">
        <f t="shared" ca="1" si="2815"/>
        <v>0</v>
      </c>
      <c r="ET1164" s="176">
        <f t="shared" ca="1" si="2815"/>
        <v>0</v>
      </c>
      <c r="EU1164" s="176">
        <f t="shared" ca="1" si="2815"/>
        <v>0</v>
      </c>
      <c r="EV1164" s="176">
        <f t="shared" ca="1" si="2815"/>
        <v>0</v>
      </c>
      <c r="EW1164" s="176">
        <f t="shared" ca="1" si="2815"/>
        <v>0</v>
      </c>
      <c r="EX1164" s="176">
        <f t="shared" ca="1" si="2815"/>
        <v>0</v>
      </c>
      <c r="EY1164" s="176">
        <f t="shared" ca="1" si="2815"/>
        <v>0</v>
      </c>
      <c r="EZ1164" s="176">
        <f t="shared" ca="1" si="2815"/>
        <v>0</v>
      </c>
      <c r="FA1164" s="176">
        <f t="shared" ca="1" si="2815"/>
        <v>0</v>
      </c>
      <c r="FB1164" s="176">
        <f t="shared" ca="1" si="2815"/>
        <v>0</v>
      </c>
      <c r="FC1164" s="176">
        <f t="shared" ca="1" si="2815"/>
        <v>0</v>
      </c>
      <c r="FD1164" s="176">
        <f t="shared" ca="1" si="2815"/>
        <v>0</v>
      </c>
      <c r="FE1164" s="176">
        <f t="shared" ca="1" si="2815"/>
        <v>0</v>
      </c>
      <c r="FF1164" s="176">
        <f t="shared" ca="1" si="2815"/>
        <v>0</v>
      </c>
      <c r="FG1164" s="176">
        <f t="shared" ca="1" si="2815"/>
        <v>0</v>
      </c>
      <c r="FH1164" s="176">
        <f t="shared" ca="1" si="2815"/>
        <v>0</v>
      </c>
      <c r="FI1164" s="176">
        <f t="shared" ca="1" si="2815"/>
        <v>0</v>
      </c>
      <c r="FJ1164" s="176">
        <f t="shared" ca="1" si="2815"/>
        <v>0</v>
      </c>
      <c r="FK1164" s="176">
        <f t="shared" ca="1" si="2815"/>
        <v>0</v>
      </c>
      <c r="FL1164" s="176">
        <f t="shared" ca="1" si="2815"/>
        <v>0</v>
      </c>
      <c r="FM1164" s="176">
        <f t="shared" ca="1" si="2815"/>
        <v>0</v>
      </c>
      <c r="FN1164" s="176">
        <f t="shared" ca="1" si="2815"/>
        <v>0</v>
      </c>
      <c r="FO1164" s="176">
        <f t="shared" ca="1" si="2815"/>
        <v>0</v>
      </c>
      <c r="FP1164" s="176">
        <f t="shared" ca="1" si="2815"/>
        <v>0</v>
      </c>
      <c r="FQ1164" s="176">
        <f t="shared" ca="1" si="2815"/>
        <v>0</v>
      </c>
      <c r="FR1164" s="176">
        <f t="shared" ca="1" si="2815"/>
        <v>0</v>
      </c>
    </row>
    <row r="1165" spans="2:174"/>
    <row r="1166" spans="2:174">
      <c r="B1166" s="30" t="s">
        <v>116</v>
      </c>
    </row>
    <row r="1167" spans="2:174">
      <c r="C1167" t="s">
        <v>369</v>
      </c>
      <c r="D1167" s="144" t="s">
        <v>974</v>
      </c>
      <c r="J1167" s="18">
        <f t="shared" ref="J1167:AO1167" ca="1" si="2816">J652</f>
        <v>0</v>
      </c>
      <c r="K1167" s="18">
        <f t="shared" ca="1" si="2816"/>
        <v>0</v>
      </c>
      <c r="L1167" s="18">
        <f t="shared" ca="1" si="2816"/>
        <v>0</v>
      </c>
      <c r="M1167" s="18">
        <f t="shared" ca="1" si="2816"/>
        <v>0</v>
      </c>
      <c r="N1167" s="18">
        <f t="shared" ca="1" si="2816"/>
        <v>0</v>
      </c>
      <c r="O1167" s="18">
        <f t="shared" ca="1" si="2816"/>
        <v>0</v>
      </c>
      <c r="P1167" s="18">
        <f t="shared" ca="1" si="2816"/>
        <v>0</v>
      </c>
      <c r="Q1167" s="18">
        <f t="shared" ca="1" si="2816"/>
        <v>0</v>
      </c>
      <c r="R1167" s="18">
        <f t="shared" ca="1" si="2816"/>
        <v>0</v>
      </c>
      <c r="S1167" s="18">
        <f t="shared" ca="1" si="2816"/>
        <v>0</v>
      </c>
      <c r="T1167" s="18">
        <f t="shared" ca="1" si="2816"/>
        <v>0</v>
      </c>
      <c r="U1167" s="18">
        <f t="shared" ca="1" si="2816"/>
        <v>0</v>
      </c>
      <c r="V1167" s="18">
        <f t="shared" ca="1" si="2816"/>
        <v>0</v>
      </c>
      <c r="W1167" s="18">
        <f t="shared" ca="1" si="2816"/>
        <v>0</v>
      </c>
      <c r="X1167" s="18">
        <f t="shared" ca="1" si="2816"/>
        <v>0</v>
      </c>
      <c r="Y1167" s="18">
        <f t="shared" ca="1" si="2816"/>
        <v>0</v>
      </c>
      <c r="Z1167" s="18">
        <f t="shared" ca="1" si="2816"/>
        <v>0</v>
      </c>
      <c r="AA1167" s="18">
        <f t="shared" ca="1" si="2816"/>
        <v>0</v>
      </c>
      <c r="AB1167" s="18">
        <f t="shared" ca="1" si="2816"/>
        <v>721.01206999583769</v>
      </c>
      <c r="AC1167" s="18">
        <f t="shared" ca="1" si="2816"/>
        <v>2151.7329438457118</v>
      </c>
      <c r="AD1167" s="18">
        <f t="shared" ca="1" si="2816"/>
        <v>1496.4702077361521</v>
      </c>
      <c r="AE1167" s="18">
        <f t="shared" ca="1" si="2816"/>
        <v>639.97569083588769</v>
      </c>
      <c r="AF1167" s="18">
        <f t="shared" ca="1" si="2816"/>
        <v>161723.29586340184</v>
      </c>
      <c r="AG1167" s="18">
        <f t="shared" ca="1" si="2816"/>
        <v>2043.6459835403466</v>
      </c>
      <c r="AH1167" s="18">
        <f t="shared" ca="1" si="2816"/>
        <v>1860.1346685197695</v>
      </c>
      <c r="AI1167" s="18">
        <f t="shared" ca="1" si="2816"/>
        <v>993.04766341274831</v>
      </c>
      <c r="AJ1167" s="18">
        <f t="shared" ca="1" si="2816"/>
        <v>668.72139014743243</v>
      </c>
      <c r="AK1167" s="18">
        <f t="shared" ca="1" si="2816"/>
        <v>2088.8580653090612</v>
      </c>
      <c r="AL1167" s="18">
        <f t="shared" ca="1" si="2816"/>
        <v>1928.2111446957533</v>
      </c>
      <c r="AM1167" s="18">
        <f t="shared" ca="1" si="2816"/>
        <v>1040.0018718202164</v>
      </c>
      <c r="AN1167" s="18">
        <f t="shared" ca="1" si="2816"/>
        <v>659.3543335661916</v>
      </c>
      <c r="AO1167" s="18">
        <f t="shared" ca="1" si="2816"/>
        <v>2080.8813983383643</v>
      </c>
      <c r="AP1167" s="18">
        <f t="shared" ref="AP1167:BU1167" ca="1" si="2817">AP652</f>
        <v>1928.7445556520197</v>
      </c>
      <c r="AQ1167" s="18">
        <f t="shared" ca="1" si="2817"/>
        <v>1030.9314331887363</v>
      </c>
      <c r="AR1167" s="18">
        <f t="shared" ca="1" si="2817"/>
        <v>650.20770165811234</v>
      </c>
      <c r="AS1167" s="18">
        <f t="shared" ca="1" si="2817"/>
        <v>2072.9514330969532</v>
      </c>
      <c r="AT1167" s="18">
        <f t="shared" ca="1" si="2817"/>
        <v>1885.6863869960634</v>
      </c>
      <c r="AU1167" s="18">
        <f t="shared" ca="1" si="2817"/>
        <v>992.67214760559136</v>
      </c>
      <c r="AV1167" s="18">
        <f t="shared" ca="1" si="2817"/>
        <v>618.9276598840903</v>
      </c>
      <c r="AW1167" s="18">
        <f t="shared" ca="1" si="2817"/>
        <v>2045.9863913229301</v>
      </c>
      <c r="AX1167" s="18">
        <f t="shared" ca="1" si="2817"/>
        <v>1879.3125343401498</v>
      </c>
      <c r="AY1167" s="18">
        <f t="shared" ca="1" si="2817"/>
        <v>987.83778505485543</v>
      </c>
      <c r="AZ1167" s="18">
        <f t="shared" ca="1" si="2817"/>
        <v>606.68909336888555</v>
      </c>
      <c r="BA1167" s="18">
        <f t="shared" ca="1" si="2817"/>
        <v>2035.2211581410593</v>
      </c>
      <c r="BB1167" s="18">
        <f t="shared" ca="1" si="2817"/>
        <v>1869.0333748519333</v>
      </c>
      <c r="BC1167" s="18">
        <f t="shared" ca="1" si="2817"/>
        <v>977.56757242777167</v>
      </c>
      <c r="BD1167" s="18">
        <f t="shared" ca="1" si="2817"/>
        <v>596.33116093626813</v>
      </c>
      <c r="BE1167" s="18">
        <f t="shared" ca="1" si="2817"/>
        <v>2026.239892375108</v>
      </c>
      <c r="BF1167" s="18">
        <f t="shared" ca="1" si="2817"/>
        <v>1856.2400180288232</v>
      </c>
      <c r="BG1167" s="18">
        <f t="shared" ca="1" si="2817"/>
        <v>967.06114491026483</v>
      </c>
      <c r="BH1167" s="18">
        <f t="shared" ca="1" si="2817"/>
        <v>586.08071246044005</v>
      </c>
      <c r="BI1167" s="18">
        <f t="shared" ca="1" si="2817"/>
        <v>2017.3527772326142</v>
      </c>
      <c r="BJ1167" s="18">
        <f t="shared" ca="1" si="2817"/>
        <v>1941.378636575535</v>
      </c>
      <c r="BK1167" s="18">
        <f t="shared" ca="1" si="2817"/>
        <v>1071.2343971850628</v>
      </c>
      <c r="BL1167" s="18">
        <f t="shared" ca="1" si="2817"/>
        <v>691.07931874427754</v>
      </c>
      <c r="BM1167" s="18">
        <f t="shared" ca="1" si="2817"/>
        <v>2123.6563835164507</v>
      </c>
      <c r="BN1167" s="18">
        <f t="shared" ca="1" si="2817"/>
        <v>2286.5395027557806</v>
      </c>
      <c r="BO1167" s="18">
        <f t="shared" ca="1" si="2817"/>
        <v>1461.6517286560256</v>
      </c>
      <c r="BP1167" s="18">
        <f t="shared" ca="1" si="2817"/>
        <v>1015.6137344626659</v>
      </c>
      <c r="BQ1167" s="18">
        <f t="shared" ca="1" si="2817"/>
        <v>2560.2104564757992</v>
      </c>
      <c r="BR1167" s="18">
        <f t="shared" ca="1" si="2817"/>
        <v>2664.4931497226971</v>
      </c>
      <c r="BS1167" s="18">
        <f t="shared" ca="1" si="2817"/>
        <v>1509.4701777940909</v>
      </c>
      <c r="BT1167" s="18">
        <f t="shared" ca="1" si="2817"/>
        <v>1051.4360233064626</v>
      </c>
      <c r="BU1167" s="18">
        <f t="shared" ca="1" si="2817"/>
        <v>2615.1818133496272</v>
      </c>
      <c r="BV1167" s="18">
        <f t="shared" ref="BV1167:DA1167" ca="1" si="2818">BV652</f>
        <v>2774.0069365839718</v>
      </c>
      <c r="BW1167" s="18">
        <f t="shared" ca="1" si="2818"/>
        <v>1559.8328493560439</v>
      </c>
      <c r="BX1167" s="18">
        <f t="shared" ca="1" si="2818"/>
        <v>1089.0795252697308</v>
      </c>
      <c r="BY1167" s="18">
        <f t="shared" ca="1" si="2818"/>
        <v>2670.8720177072519</v>
      </c>
      <c r="BZ1167" s="18">
        <f t="shared" ca="1" si="2818"/>
        <v>2880.4133316109073</v>
      </c>
      <c r="CA1167" s="18">
        <f t="shared" ca="1" si="2818"/>
        <v>1608.5967925735004</v>
      </c>
      <c r="CB1167" s="18">
        <f t="shared" ca="1" si="2818"/>
        <v>1129.5848867364002</v>
      </c>
      <c r="CC1167" s="18">
        <f t="shared" ca="1" si="2818"/>
        <v>2728.6598170009038</v>
      </c>
      <c r="CD1167" s="18">
        <f t="shared" ca="1" si="2818"/>
        <v>2913.9234704862265</v>
      </c>
      <c r="CE1167" s="18">
        <f t="shared" ca="1" si="2818"/>
        <v>1650.0907127307064</v>
      </c>
      <c r="CF1167" s="18">
        <f t="shared" ca="1" si="2818"/>
        <v>1167.709940096478</v>
      </c>
      <c r="CG1167" s="18">
        <f t="shared" ca="1" si="2818"/>
        <v>2530.1889345477157</v>
      </c>
      <c r="CH1167" s="18">
        <f t="shared" ca="1" si="2818"/>
        <v>8736.5444097608033</v>
      </c>
      <c r="CI1167" s="18">
        <f t="shared" ca="1" si="2818"/>
        <v>5011.3259652742809</v>
      </c>
      <c r="CJ1167" s="18">
        <f t="shared" ca="1" si="2818"/>
        <v>3583.2750232588214</v>
      </c>
      <c r="CK1167" s="18">
        <f t="shared" ca="1" si="2818"/>
        <v>9055.5743079500353</v>
      </c>
      <c r="CL1167" s="18">
        <f t="shared" ca="1" si="2818"/>
        <v>8522.7092870877386</v>
      </c>
      <c r="CM1167" s="18">
        <f t="shared" ca="1" si="2818"/>
        <v>5207.8512977500386</v>
      </c>
      <c r="CN1167" s="18">
        <f t="shared" ca="1" si="2818"/>
        <v>3667.7705916460454</v>
      </c>
      <c r="CO1167" s="18">
        <f t="shared" ca="1" si="2818"/>
        <v>9281.361077013702</v>
      </c>
      <c r="CP1167" s="18">
        <f t="shared" ca="1" si="2818"/>
        <v>8562.7044923085086</v>
      </c>
      <c r="CQ1167" s="18">
        <f t="shared" ca="1" si="2818"/>
        <v>5213.8097146159489</v>
      </c>
      <c r="CR1167" s="18">
        <f t="shared" ca="1" si="2818"/>
        <v>3729.8102019654593</v>
      </c>
      <c r="CS1167" s="18">
        <f t="shared" ca="1" si="2818"/>
        <v>9463.7676268853811</v>
      </c>
      <c r="CT1167" s="18">
        <f t="shared" ca="1" si="2818"/>
        <v>9120.3857176799611</v>
      </c>
      <c r="CU1167" s="18">
        <f t="shared" ca="1" si="2818"/>
        <v>5580.4829871141956</v>
      </c>
      <c r="CV1167" s="18">
        <f t="shared" ca="1" si="2818"/>
        <v>3995.4435207692763</v>
      </c>
      <c r="CW1167" s="18">
        <f t="shared" ca="1" si="2818"/>
        <v>10055.983466004589</v>
      </c>
      <c r="CX1167" s="18">
        <f t="shared" ca="1" si="2818"/>
        <v>9046.8888662050158</v>
      </c>
      <c r="CY1167" s="18">
        <f t="shared" ca="1" si="2818"/>
        <v>8320.231858413099</v>
      </c>
      <c r="CZ1167" s="18">
        <f t="shared" ca="1" si="2818"/>
        <v>6377.5140702167555</v>
      </c>
      <c r="DA1167" s="18">
        <f t="shared" ca="1" si="2818"/>
        <v>15807.476106185684</v>
      </c>
      <c r="DB1167" s="18">
        <f t="shared" ref="DB1167:EG1167" ca="1" si="2819">DB652</f>
        <v>14982.476600824972</v>
      </c>
      <c r="DC1167" s="18">
        <f t="shared" ca="1" si="2819"/>
        <v>9217.6500490768722</v>
      </c>
      <c r="DD1167" s="18">
        <f t="shared" ca="1" si="2819"/>
        <v>6642.6641197254212</v>
      </c>
      <c r="DE1167" s="18">
        <f t="shared" ca="1" si="2819"/>
        <v>16528.970101891027</v>
      </c>
      <c r="DF1167" s="18">
        <f t="shared" ca="1" si="2819"/>
        <v>15090.876094518955</v>
      </c>
      <c r="DG1167" s="18">
        <f t="shared" ca="1" si="2819"/>
        <v>9264.335553281775</v>
      </c>
      <c r="DH1167" s="18">
        <f t="shared" ca="1" si="2819"/>
        <v>6686.3605647533786</v>
      </c>
      <c r="DI1167" s="18">
        <f t="shared" ca="1" si="2819"/>
        <v>16687.900070466774</v>
      </c>
      <c r="DJ1167" s="18">
        <f t="shared" ca="1" si="2819"/>
        <v>15254.784007475033</v>
      </c>
      <c r="DK1167" s="18">
        <f t="shared" ca="1" si="2819"/>
        <v>9354.3788223538941</v>
      </c>
      <c r="DL1167" s="18">
        <f t="shared" ca="1" si="2819"/>
        <v>6718.2084039393403</v>
      </c>
      <c r="DM1167" s="18">
        <f t="shared" ca="1" si="2819"/>
        <v>16833.859125695006</v>
      </c>
      <c r="DN1167" s="18">
        <f t="shared" ca="1" si="2819"/>
        <v>15281.452031042252</v>
      </c>
      <c r="DO1167" s="18">
        <f t="shared" ca="1" si="2819"/>
        <v>9345.2048170936614</v>
      </c>
      <c r="DP1167" s="18">
        <f t="shared" ca="1" si="2819"/>
        <v>6693.2643384453622</v>
      </c>
      <c r="DQ1167" s="18">
        <f t="shared" ca="1" si="2819"/>
        <v>16874.371029663056</v>
      </c>
      <c r="DR1167" s="18">
        <f t="shared" ca="1" si="2819"/>
        <v>15512.25818580576</v>
      </c>
      <c r="DS1167" s="18">
        <f t="shared" ca="1" si="2819"/>
        <v>9477.2543993066083</v>
      </c>
      <c r="DT1167" s="18">
        <f t="shared" ca="1" si="2819"/>
        <v>6780.9343599219046</v>
      </c>
      <c r="DU1167" s="18">
        <f t="shared" ca="1" si="2819"/>
        <v>17130.173446391829</v>
      </c>
      <c r="DV1167" s="18">
        <f t="shared" ca="1" si="2819"/>
        <v>15658.626755089232</v>
      </c>
      <c r="DW1167" s="18">
        <f t="shared" ca="1" si="2819"/>
        <v>9487.4757477247076</v>
      </c>
      <c r="DX1167" s="18">
        <f t="shared" ca="1" si="2819"/>
        <v>6754.2420209934371</v>
      </c>
      <c r="DY1167" s="18">
        <f t="shared" ca="1" si="2819"/>
        <v>17344.327256239114</v>
      </c>
      <c r="DZ1167" s="18">
        <f t="shared" ca="1" si="2819"/>
        <v>16171.163766872627</v>
      </c>
      <c r="EA1167" s="18">
        <f t="shared" ca="1" si="2819"/>
        <v>9811.8102360956855</v>
      </c>
      <c r="EB1167" s="18">
        <f t="shared" ca="1" si="2819"/>
        <v>6856.2704409559174</v>
      </c>
      <c r="EC1167" s="18">
        <f t="shared" ca="1" si="2819"/>
        <v>17647.487279406872</v>
      </c>
      <c r="ED1167" s="18">
        <f t="shared" ca="1" si="2819"/>
        <v>16475.470978132453</v>
      </c>
      <c r="EE1167" s="18">
        <f t="shared" ca="1" si="2819"/>
        <v>9991.2435674352782</v>
      </c>
      <c r="EF1167" s="18">
        <f t="shared" ca="1" si="2819"/>
        <v>7092.9138480493639</v>
      </c>
      <c r="EG1167" s="18">
        <f t="shared" ca="1" si="2819"/>
        <v>18208.620273764976</v>
      </c>
      <c r="EH1167" s="18">
        <f t="shared" ref="EH1167:FR1167" ca="1" si="2820">EH652</f>
        <v>16776.640825433584</v>
      </c>
      <c r="EI1167" s="18">
        <f t="shared" ca="1" si="2820"/>
        <v>10167.634410755956</v>
      </c>
      <c r="EJ1167" s="18">
        <f t="shared" ca="1" si="2820"/>
        <v>7213.3880194627354</v>
      </c>
      <c r="EK1167" s="18">
        <f t="shared" ca="1" si="2820"/>
        <v>18542.668024264218</v>
      </c>
      <c r="EL1167" s="18">
        <f t="shared" ca="1" si="2820"/>
        <v>16992.37304965084</v>
      </c>
      <c r="EM1167" s="18">
        <f t="shared" ca="1" si="2820"/>
        <v>10283.696796005755</v>
      </c>
      <c r="EN1167" s="18">
        <f t="shared" ca="1" si="2820"/>
        <v>7311.9187260615354</v>
      </c>
      <c r="EO1167" s="18">
        <f t="shared" ca="1" si="2820"/>
        <v>18826.024062741493</v>
      </c>
      <c r="EP1167" s="18">
        <f t="shared" ca="1" si="2820"/>
        <v>17314.140446401765</v>
      </c>
      <c r="EQ1167" s="18">
        <f t="shared" ca="1" si="2820"/>
        <v>10383.923489371378</v>
      </c>
      <c r="ER1167" s="18">
        <f t="shared" ca="1" si="2820"/>
        <v>7284.233522148259</v>
      </c>
      <c r="ES1167" s="18">
        <f t="shared" ca="1" si="2820"/>
        <v>19157.655899562025</v>
      </c>
      <c r="ET1167" s="18">
        <f t="shared" ca="1" si="2820"/>
        <v>17669.914653469052</v>
      </c>
      <c r="EU1167" s="18">
        <f t="shared" ca="1" si="2820"/>
        <v>10593.621126052549</v>
      </c>
      <c r="EV1167" s="18">
        <f t="shared" ca="1" si="2820"/>
        <v>7428.5661819164616</v>
      </c>
      <c r="EW1167" s="18">
        <f t="shared" ca="1" si="2820"/>
        <v>19553.114107197707</v>
      </c>
      <c r="EX1167" s="18">
        <f t="shared" ca="1" si="2820"/>
        <v>18428.681837844979</v>
      </c>
      <c r="EY1167" s="18">
        <f t="shared" ca="1" si="2820"/>
        <v>11079.45834240429</v>
      </c>
      <c r="EZ1167" s="18">
        <f t="shared" ca="1" si="2820"/>
        <v>7792.4809255274567</v>
      </c>
      <c r="FA1167" s="18">
        <f t="shared" ca="1" si="2820"/>
        <v>20384.111576740132</v>
      </c>
      <c r="FB1167" s="18">
        <f t="shared" ca="1" si="2820"/>
        <v>18709.184376419584</v>
      </c>
      <c r="FC1167" s="18">
        <f t="shared" ca="1" si="2820"/>
        <v>11236.436717055531</v>
      </c>
      <c r="FD1167" s="18">
        <f t="shared" ca="1" si="2820"/>
        <v>7923.7999864457288</v>
      </c>
      <c r="FE1167" s="18">
        <f t="shared" ca="1" si="2820"/>
        <v>20748.341337859718</v>
      </c>
      <c r="FF1167" s="18">
        <f t="shared" ca="1" si="2820"/>
        <v>19287.926952301081</v>
      </c>
      <c r="FG1167" s="18">
        <f t="shared" ca="1" si="2820"/>
        <v>11596.152234551682</v>
      </c>
      <c r="FH1167" s="18">
        <f t="shared" ca="1" si="2820"/>
        <v>8155.9950862124342</v>
      </c>
      <c r="FI1167" s="18">
        <f t="shared" ca="1" si="2820"/>
        <v>21335.388629891946</v>
      </c>
      <c r="FJ1167" s="18">
        <f t="shared" ca="1" si="2820"/>
        <v>19846.533897357524</v>
      </c>
      <c r="FK1167" s="18">
        <f t="shared" ca="1" si="2820"/>
        <v>11941.939730723545</v>
      </c>
      <c r="FL1167" s="18">
        <f t="shared" ca="1" si="2820"/>
        <v>0</v>
      </c>
      <c r="FM1167" s="18">
        <f t="shared" ca="1" si="2820"/>
        <v>0</v>
      </c>
      <c r="FN1167" s="18">
        <f t="shared" ca="1" si="2820"/>
        <v>0</v>
      </c>
      <c r="FO1167" s="18">
        <f t="shared" ca="1" si="2820"/>
        <v>0</v>
      </c>
      <c r="FP1167" s="18">
        <f t="shared" ca="1" si="2820"/>
        <v>0</v>
      </c>
      <c r="FQ1167" s="18">
        <f t="shared" ca="1" si="2820"/>
        <v>0</v>
      </c>
      <c r="FR1167" s="18">
        <f t="shared" ca="1" si="2820"/>
        <v>0</v>
      </c>
    </row>
    <row r="1168" spans="2:174">
      <c r="C1168" t="s">
        <v>441</v>
      </c>
      <c r="D1168" s="144" t="s">
        <v>974</v>
      </c>
      <c r="E1168" s="151">
        <f>INDEX(Assumptions!$G$477:$G$477,MATCH($A$1,Model_Number,0))</f>
        <v>0</v>
      </c>
      <c r="J1168" s="18">
        <f t="shared" ref="J1168:AO1168" si="2821">$E$1168*J$1148</f>
        <v>0</v>
      </c>
      <c r="K1168" s="18">
        <f t="shared" si="2821"/>
        <v>0</v>
      </c>
      <c r="L1168" s="18">
        <f t="shared" si="2821"/>
        <v>0</v>
      </c>
      <c r="M1168" s="18">
        <f t="shared" si="2821"/>
        <v>0</v>
      </c>
      <c r="N1168" s="18">
        <f t="shared" si="2821"/>
        <v>0</v>
      </c>
      <c r="O1168" s="18">
        <f t="shared" si="2821"/>
        <v>0</v>
      </c>
      <c r="P1168" s="18">
        <f t="shared" si="2821"/>
        <v>0</v>
      </c>
      <c r="Q1168" s="18">
        <f t="shared" si="2821"/>
        <v>0</v>
      </c>
      <c r="R1168" s="18">
        <f t="shared" si="2821"/>
        <v>0</v>
      </c>
      <c r="S1168" s="18">
        <f t="shared" si="2821"/>
        <v>0</v>
      </c>
      <c r="T1168" s="18">
        <f t="shared" si="2821"/>
        <v>0</v>
      </c>
      <c r="U1168" s="18">
        <f t="shared" si="2821"/>
        <v>0</v>
      </c>
      <c r="V1168" s="18">
        <f t="shared" si="2821"/>
        <v>0</v>
      </c>
      <c r="W1168" s="18">
        <f t="shared" si="2821"/>
        <v>0</v>
      </c>
      <c r="X1168" s="18">
        <f t="shared" si="2821"/>
        <v>0</v>
      </c>
      <c r="Y1168" s="18">
        <f t="shared" si="2821"/>
        <v>0</v>
      </c>
      <c r="Z1168" s="18">
        <f t="shared" si="2821"/>
        <v>0</v>
      </c>
      <c r="AA1168" s="18">
        <f t="shared" si="2821"/>
        <v>0</v>
      </c>
      <c r="AB1168" s="18">
        <f t="shared" si="2821"/>
        <v>0</v>
      </c>
      <c r="AC1168" s="18">
        <f t="shared" si="2821"/>
        <v>0</v>
      </c>
      <c r="AD1168" s="18">
        <f t="shared" si="2821"/>
        <v>0</v>
      </c>
      <c r="AE1168" s="18">
        <f t="shared" si="2821"/>
        <v>0</v>
      </c>
      <c r="AF1168" s="18">
        <f t="shared" si="2821"/>
        <v>0</v>
      </c>
      <c r="AG1168" s="18">
        <f t="shared" si="2821"/>
        <v>0</v>
      </c>
      <c r="AH1168" s="18">
        <f t="shared" si="2821"/>
        <v>0</v>
      </c>
      <c r="AI1168" s="18">
        <f t="shared" si="2821"/>
        <v>0</v>
      </c>
      <c r="AJ1168" s="18">
        <f t="shared" si="2821"/>
        <v>0</v>
      </c>
      <c r="AK1168" s="18">
        <f t="shared" si="2821"/>
        <v>0</v>
      </c>
      <c r="AL1168" s="18">
        <f t="shared" si="2821"/>
        <v>0</v>
      </c>
      <c r="AM1168" s="18">
        <f t="shared" si="2821"/>
        <v>0</v>
      </c>
      <c r="AN1168" s="18">
        <f t="shared" si="2821"/>
        <v>0</v>
      </c>
      <c r="AO1168" s="18">
        <f t="shared" si="2821"/>
        <v>0</v>
      </c>
      <c r="AP1168" s="18">
        <f t="shared" ref="AP1168:BU1168" si="2822">$E$1168*AP$1148</f>
        <v>0</v>
      </c>
      <c r="AQ1168" s="18">
        <f t="shared" si="2822"/>
        <v>0</v>
      </c>
      <c r="AR1168" s="18">
        <f t="shared" si="2822"/>
        <v>0</v>
      </c>
      <c r="AS1168" s="18">
        <f t="shared" si="2822"/>
        <v>0</v>
      </c>
      <c r="AT1168" s="18">
        <f t="shared" si="2822"/>
        <v>0</v>
      </c>
      <c r="AU1168" s="18">
        <f t="shared" si="2822"/>
        <v>0</v>
      </c>
      <c r="AV1168" s="18">
        <f t="shared" si="2822"/>
        <v>0</v>
      </c>
      <c r="AW1168" s="18">
        <f t="shared" si="2822"/>
        <v>0</v>
      </c>
      <c r="AX1168" s="18">
        <f t="shared" si="2822"/>
        <v>0</v>
      </c>
      <c r="AY1168" s="18">
        <f t="shared" si="2822"/>
        <v>0</v>
      </c>
      <c r="AZ1168" s="18">
        <f t="shared" si="2822"/>
        <v>0</v>
      </c>
      <c r="BA1168" s="18">
        <f t="shared" si="2822"/>
        <v>0</v>
      </c>
      <c r="BB1168" s="18">
        <f t="shared" si="2822"/>
        <v>0</v>
      </c>
      <c r="BC1168" s="18">
        <f t="shared" si="2822"/>
        <v>0</v>
      </c>
      <c r="BD1168" s="18">
        <f t="shared" si="2822"/>
        <v>0</v>
      </c>
      <c r="BE1168" s="18">
        <f t="shared" si="2822"/>
        <v>0</v>
      </c>
      <c r="BF1168" s="18">
        <f t="shared" si="2822"/>
        <v>0</v>
      </c>
      <c r="BG1168" s="18">
        <f t="shared" si="2822"/>
        <v>0</v>
      </c>
      <c r="BH1168" s="18">
        <f t="shared" si="2822"/>
        <v>0</v>
      </c>
      <c r="BI1168" s="18">
        <f t="shared" si="2822"/>
        <v>0</v>
      </c>
      <c r="BJ1168" s="18">
        <f t="shared" si="2822"/>
        <v>0</v>
      </c>
      <c r="BK1168" s="18">
        <f t="shared" si="2822"/>
        <v>0</v>
      </c>
      <c r="BL1168" s="18">
        <f t="shared" si="2822"/>
        <v>0</v>
      </c>
      <c r="BM1168" s="18">
        <f t="shared" si="2822"/>
        <v>0</v>
      </c>
      <c r="BN1168" s="18">
        <f t="shared" si="2822"/>
        <v>0</v>
      </c>
      <c r="BO1168" s="18">
        <f t="shared" si="2822"/>
        <v>0</v>
      </c>
      <c r="BP1168" s="18">
        <f t="shared" si="2822"/>
        <v>0</v>
      </c>
      <c r="BQ1168" s="18">
        <f t="shared" si="2822"/>
        <v>0</v>
      </c>
      <c r="BR1168" s="18">
        <f t="shared" si="2822"/>
        <v>0</v>
      </c>
      <c r="BS1168" s="18">
        <f t="shared" si="2822"/>
        <v>0</v>
      </c>
      <c r="BT1168" s="18">
        <f t="shared" si="2822"/>
        <v>0</v>
      </c>
      <c r="BU1168" s="18">
        <f t="shared" si="2822"/>
        <v>0</v>
      </c>
      <c r="BV1168" s="18">
        <f t="shared" ref="BV1168:DA1168" si="2823">$E$1168*BV$1148</f>
        <v>0</v>
      </c>
      <c r="BW1168" s="18">
        <f t="shared" si="2823"/>
        <v>0</v>
      </c>
      <c r="BX1168" s="18">
        <f t="shared" si="2823"/>
        <v>0</v>
      </c>
      <c r="BY1168" s="18">
        <f t="shared" si="2823"/>
        <v>0</v>
      </c>
      <c r="BZ1168" s="18">
        <f t="shared" si="2823"/>
        <v>0</v>
      </c>
      <c r="CA1168" s="18">
        <f t="shared" si="2823"/>
        <v>0</v>
      </c>
      <c r="CB1168" s="18">
        <f t="shared" si="2823"/>
        <v>0</v>
      </c>
      <c r="CC1168" s="18">
        <f t="shared" si="2823"/>
        <v>0</v>
      </c>
      <c r="CD1168" s="18">
        <f t="shared" si="2823"/>
        <v>0</v>
      </c>
      <c r="CE1168" s="18">
        <f t="shared" si="2823"/>
        <v>0</v>
      </c>
      <c r="CF1168" s="18">
        <f t="shared" si="2823"/>
        <v>0</v>
      </c>
      <c r="CG1168" s="18">
        <f t="shared" si="2823"/>
        <v>0</v>
      </c>
      <c r="CH1168" s="18">
        <f t="shared" si="2823"/>
        <v>0</v>
      </c>
      <c r="CI1168" s="18">
        <f t="shared" si="2823"/>
        <v>0</v>
      </c>
      <c r="CJ1168" s="18">
        <f t="shared" si="2823"/>
        <v>0</v>
      </c>
      <c r="CK1168" s="18">
        <f t="shared" si="2823"/>
        <v>0</v>
      </c>
      <c r="CL1168" s="18">
        <f t="shared" si="2823"/>
        <v>0</v>
      </c>
      <c r="CM1168" s="18">
        <f t="shared" si="2823"/>
        <v>0</v>
      </c>
      <c r="CN1168" s="18">
        <f t="shared" si="2823"/>
        <v>0</v>
      </c>
      <c r="CO1168" s="18">
        <f t="shared" si="2823"/>
        <v>0</v>
      </c>
      <c r="CP1168" s="18">
        <f t="shared" si="2823"/>
        <v>0</v>
      </c>
      <c r="CQ1168" s="18">
        <f t="shared" si="2823"/>
        <v>0</v>
      </c>
      <c r="CR1168" s="18">
        <f t="shared" si="2823"/>
        <v>0</v>
      </c>
      <c r="CS1168" s="18">
        <f t="shared" si="2823"/>
        <v>0</v>
      </c>
      <c r="CT1168" s="18">
        <f t="shared" si="2823"/>
        <v>0</v>
      </c>
      <c r="CU1168" s="18">
        <f t="shared" si="2823"/>
        <v>0</v>
      </c>
      <c r="CV1168" s="18">
        <f t="shared" si="2823"/>
        <v>0</v>
      </c>
      <c r="CW1168" s="18">
        <f t="shared" si="2823"/>
        <v>0</v>
      </c>
      <c r="CX1168" s="18">
        <f t="shared" si="2823"/>
        <v>0</v>
      </c>
      <c r="CY1168" s="18">
        <f t="shared" si="2823"/>
        <v>0</v>
      </c>
      <c r="CZ1168" s="18">
        <f t="shared" si="2823"/>
        <v>0</v>
      </c>
      <c r="DA1168" s="18">
        <f t="shared" si="2823"/>
        <v>0</v>
      </c>
      <c r="DB1168" s="18">
        <f t="shared" ref="DB1168:EG1168" si="2824">$E$1168*DB$1148</f>
        <v>0</v>
      </c>
      <c r="DC1168" s="18">
        <f t="shared" si="2824"/>
        <v>0</v>
      </c>
      <c r="DD1168" s="18">
        <f t="shared" si="2824"/>
        <v>0</v>
      </c>
      <c r="DE1168" s="18">
        <f t="shared" si="2824"/>
        <v>0</v>
      </c>
      <c r="DF1168" s="18">
        <f t="shared" si="2824"/>
        <v>0</v>
      </c>
      <c r="DG1168" s="18">
        <f t="shared" si="2824"/>
        <v>0</v>
      </c>
      <c r="DH1168" s="18">
        <f t="shared" si="2824"/>
        <v>0</v>
      </c>
      <c r="DI1168" s="18">
        <f t="shared" si="2824"/>
        <v>0</v>
      </c>
      <c r="DJ1168" s="18">
        <f t="shared" si="2824"/>
        <v>0</v>
      </c>
      <c r="DK1168" s="18">
        <f t="shared" si="2824"/>
        <v>0</v>
      </c>
      <c r="DL1168" s="18">
        <f t="shared" si="2824"/>
        <v>0</v>
      </c>
      <c r="DM1168" s="18">
        <f t="shared" si="2824"/>
        <v>0</v>
      </c>
      <c r="DN1168" s="18">
        <f t="shared" si="2824"/>
        <v>0</v>
      </c>
      <c r="DO1168" s="18">
        <f t="shared" si="2824"/>
        <v>0</v>
      </c>
      <c r="DP1168" s="18">
        <f t="shared" si="2824"/>
        <v>0</v>
      </c>
      <c r="DQ1168" s="18">
        <f t="shared" si="2824"/>
        <v>0</v>
      </c>
      <c r="DR1168" s="18">
        <f t="shared" si="2824"/>
        <v>0</v>
      </c>
      <c r="DS1168" s="18">
        <f t="shared" si="2824"/>
        <v>0</v>
      </c>
      <c r="DT1168" s="18">
        <f t="shared" si="2824"/>
        <v>0</v>
      </c>
      <c r="DU1168" s="18">
        <f t="shared" si="2824"/>
        <v>0</v>
      </c>
      <c r="DV1168" s="18">
        <f t="shared" si="2824"/>
        <v>0</v>
      </c>
      <c r="DW1168" s="18">
        <f t="shared" si="2824"/>
        <v>0</v>
      </c>
      <c r="DX1168" s="18">
        <f t="shared" si="2824"/>
        <v>0</v>
      </c>
      <c r="DY1168" s="18">
        <f t="shared" si="2824"/>
        <v>0</v>
      </c>
      <c r="DZ1168" s="18">
        <f t="shared" si="2824"/>
        <v>0</v>
      </c>
      <c r="EA1168" s="18">
        <f t="shared" si="2824"/>
        <v>0</v>
      </c>
      <c r="EB1168" s="18">
        <f t="shared" si="2824"/>
        <v>0</v>
      </c>
      <c r="EC1168" s="18">
        <f t="shared" si="2824"/>
        <v>0</v>
      </c>
      <c r="ED1168" s="18">
        <f t="shared" si="2824"/>
        <v>0</v>
      </c>
      <c r="EE1168" s="18">
        <f t="shared" si="2824"/>
        <v>0</v>
      </c>
      <c r="EF1168" s="18">
        <f t="shared" si="2824"/>
        <v>0</v>
      </c>
      <c r="EG1168" s="18">
        <f t="shared" si="2824"/>
        <v>0</v>
      </c>
      <c r="EH1168" s="18">
        <f t="shared" ref="EH1168:FR1168" si="2825">$E$1168*EH$1148</f>
        <v>0</v>
      </c>
      <c r="EI1168" s="18">
        <f t="shared" si="2825"/>
        <v>0</v>
      </c>
      <c r="EJ1168" s="18">
        <f t="shared" si="2825"/>
        <v>0</v>
      </c>
      <c r="EK1168" s="18">
        <f t="shared" si="2825"/>
        <v>0</v>
      </c>
      <c r="EL1168" s="18">
        <f t="shared" si="2825"/>
        <v>0</v>
      </c>
      <c r="EM1168" s="18">
        <f t="shared" si="2825"/>
        <v>0</v>
      </c>
      <c r="EN1168" s="18">
        <f t="shared" si="2825"/>
        <v>0</v>
      </c>
      <c r="EO1168" s="18">
        <f t="shared" si="2825"/>
        <v>0</v>
      </c>
      <c r="EP1168" s="18">
        <f t="shared" si="2825"/>
        <v>0</v>
      </c>
      <c r="EQ1168" s="18">
        <f t="shared" si="2825"/>
        <v>0</v>
      </c>
      <c r="ER1168" s="18">
        <f t="shared" si="2825"/>
        <v>0</v>
      </c>
      <c r="ES1168" s="18">
        <f t="shared" si="2825"/>
        <v>0</v>
      </c>
      <c r="ET1168" s="18">
        <f t="shared" si="2825"/>
        <v>0</v>
      </c>
      <c r="EU1168" s="18">
        <f t="shared" si="2825"/>
        <v>0</v>
      </c>
      <c r="EV1168" s="18">
        <f t="shared" si="2825"/>
        <v>0</v>
      </c>
      <c r="EW1168" s="18">
        <f t="shared" si="2825"/>
        <v>0</v>
      </c>
      <c r="EX1168" s="18">
        <f t="shared" si="2825"/>
        <v>0</v>
      </c>
      <c r="EY1168" s="18">
        <f t="shared" si="2825"/>
        <v>0</v>
      </c>
      <c r="EZ1168" s="18">
        <f t="shared" si="2825"/>
        <v>0</v>
      </c>
      <c r="FA1168" s="18">
        <f t="shared" si="2825"/>
        <v>0</v>
      </c>
      <c r="FB1168" s="18">
        <f t="shared" si="2825"/>
        <v>0</v>
      </c>
      <c r="FC1168" s="18">
        <f t="shared" si="2825"/>
        <v>0</v>
      </c>
      <c r="FD1168" s="18">
        <f t="shared" si="2825"/>
        <v>0</v>
      </c>
      <c r="FE1168" s="18">
        <f t="shared" si="2825"/>
        <v>0</v>
      </c>
      <c r="FF1168" s="18">
        <f t="shared" si="2825"/>
        <v>0</v>
      </c>
      <c r="FG1168" s="18">
        <f t="shared" si="2825"/>
        <v>0</v>
      </c>
      <c r="FH1168" s="18">
        <f t="shared" si="2825"/>
        <v>0</v>
      </c>
      <c r="FI1168" s="18">
        <f t="shared" si="2825"/>
        <v>0</v>
      </c>
      <c r="FJ1168" s="18">
        <f t="shared" si="2825"/>
        <v>0</v>
      </c>
      <c r="FK1168" s="18">
        <f t="shared" si="2825"/>
        <v>0</v>
      </c>
      <c r="FL1168" s="18">
        <f t="shared" si="2825"/>
        <v>0</v>
      </c>
      <c r="FM1168" s="18">
        <f t="shared" si="2825"/>
        <v>0</v>
      </c>
      <c r="FN1168" s="18">
        <f t="shared" si="2825"/>
        <v>0</v>
      </c>
      <c r="FO1168" s="18">
        <f t="shared" si="2825"/>
        <v>0</v>
      </c>
      <c r="FP1168" s="18">
        <f t="shared" si="2825"/>
        <v>0</v>
      </c>
      <c r="FQ1168" s="18">
        <f t="shared" si="2825"/>
        <v>0</v>
      </c>
      <c r="FR1168" s="18">
        <f t="shared" si="2825"/>
        <v>0</v>
      </c>
    </row>
    <row r="1169" spans="2:174">
      <c r="C1169" t="s">
        <v>442</v>
      </c>
      <c r="D1169" s="144" t="s">
        <v>974</v>
      </c>
      <c r="J1169" s="98">
        <f t="shared" ref="J1169:AO1169" ca="1" si="2826">SUM(J1167:J1168)</f>
        <v>0</v>
      </c>
      <c r="K1169" s="98">
        <f t="shared" ca="1" si="2826"/>
        <v>0</v>
      </c>
      <c r="L1169" s="98">
        <f t="shared" ca="1" si="2826"/>
        <v>0</v>
      </c>
      <c r="M1169" s="98">
        <f t="shared" ca="1" si="2826"/>
        <v>0</v>
      </c>
      <c r="N1169" s="98">
        <f t="shared" ca="1" si="2826"/>
        <v>0</v>
      </c>
      <c r="O1169" s="98">
        <f t="shared" ca="1" si="2826"/>
        <v>0</v>
      </c>
      <c r="P1169" s="98">
        <f t="shared" ca="1" si="2826"/>
        <v>0</v>
      </c>
      <c r="Q1169" s="98">
        <f t="shared" ca="1" si="2826"/>
        <v>0</v>
      </c>
      <c r="R1169" s="98">
        <f t="shared" ca="1" si="2826"/>
        <v>0</v>
      </c>
      <c r="S1169" s="98">
        <f t="shared" ca="1" si="2826"/>
        <v>0</v>
      </c>
      <c r="T1169" s="98">
        <f t="shared" ca="1" si="2826"/>
        <v>0</v>
      </c>
      <c r="U1169" s="98">
        <f t="shared" ca="1" si="2826"/>
        <v>0</v>
      </c>
      <c r="V1169" s="98">
        <f t="shared" ca="1" si="2826"/>
        <v>0</v>
      </c>
      <c r="W1169" s="98">
        <f t="shared" ca="1" si="2826"/>
        <v>0</v>
      </c>
      <c r="X1169" s="98">
        <f t="shared" ca="1" si="2826"/>
        <v>0</v>
      </c>
      <c r="Y1169" s="98">
        <f t="shared" ca="1" si="2826"/>
        <v>0</v>
      </c>
      <c r="Z1169" s="98">
        <f t="shared" ca="1" si="2826"/>
        <v>0</v>
      </c>
      <c r="AA1169" s="98">
        <f t="shared" ca="1" si="2826"/>
        <v>0</v>
      </c>
      <c r="AB1169" s="98">
        <f t="shared" ca="1" si="2826"/>
        <v>721.01206999583769</v>
      </c>
      <c r="AC1169" s="98">
        <f t="shared" ca="1" si="2826"/>
        <v>2151.7329438457118</v>
      </c>
      <c r="AD1169" s="98">
        <f t="shared" ca="1" si="2826"/>
        <v>1496.4702077361521</v>
      </c>
      <c r="AE1169" s="98">
        <f t="shared" ca="1" si="2826"/>
        <v>639.97569083588769</v>
      </c>
      <c r="AF1169" s="98">
        <f t="shared" ca="1" si="2826"/>
        <v>161723.29586340184</v>
      </c>
      <c r="AG1169" s="98">
        <f t="shared" ca="1" si="2826"/>
        <v>2043.6459835403466</v>
      </c>
      <c r="AH1169" s="98">
        <f t="shared" ca="1" si="2826"/>
        <v>1860.1346685197695</v>
      </c>
      <c r="AI1169" s="98">
        <f t="shared" ca="1" si="2826"/>
        <v>993.04766341274831</v>
      </c>
      <c r="AJ1169" s="98">
        <f t="shared" ca="1" si="2826"/>
        <v>668.72139014743243</v>
      </c>
      <c r="AK1169" s="98">
        <f t="shared" ca="1" si="2826"/>
        <v>2088.8580653090612</v>
      </c>
      <c r="AL1169" s="98">
        <f t="shared" ca="1" si="2826"/>
        <v>1928.2111446957533</v>
      </c>
      <c r="AM1169" s="98">
        <f t="shared" ca="1" si="2826"/>
        <v>1040.0018718202164</v>
      </c>
      <c r="AN1169" s="98">
        <f t="shared" ca="1" si="2826"/>
        <v>659.3543335661916</v>
      </c>
      <c r="AO1169" s="98">
        <f t="shared" ca="1" si="2826"/>
        <v>2080.8813983383643</v>
      </c>
      <c r="AP1169" s="98">
        <f t="shared" ref="AP1169:BU1169" ca="1" si="2827">SUM(AP1167:AP1168)</f>
        <v>1928.7445556520197</v>
      </c>
      <c r="AQ1169" s="98">
        <f t="shared" ca="1" si="2827"/>
        <v>1030.9314331887363</v>
      </c>
      <c r="AR1169" s="98">
        <f t="shared" ca="1" si="2827"/>
        <v>650.20770165811234</v>
      </c>
      <c r="AS1169" s="98">
        <f t="shared" ca="1" si="2827"/>
        <v>2072.9514330969532</v>
      </c>
      <c r="AT1169" s="98">
        <f t="shared" ca="1" si="2827"/>
        <v>1885.6863869960634</v>
      </c>
      <c r="AU1169" s="98">
        <f t="shared" ca="1" si="2827"/>
        <v>992.67214760559136</v>
      </c>
      <c r="AV1169" s="98">
        <f t="shared" ca="1" si="2827"/>
        <v>618.9276598840903</v>
      </c>
      <c r="AW1169" s="98">
        <f t="shared" ca="1" si="2827"/>
        <v>2045.9863913229301</v>
      </c>
      <c r="AX1169" s="98">
        <f t="shared" ca="1" si="2827"/>
        <v>1879.3125343401498</v>
      </c>
      <c r="AY1169" s="98">
        <f t="shared" ca="1" si="2827"/>
        <v>987.83778505485543</v>
      </c>
      <c r="AZ1169" s="98">
        <f t="shared" ca="1" si="2827"/>
        <v>606.68909336888555</v>
      </c>
      <c r="BA1169" s="98">
        <f t="shared" ca="1" si="2827"/>
        <v>2035.2211581410593</v>
      </c>
      <c r="BB1169" s="98">
        <f t="shared" ca="1" si="2827"/>
        <v>1869.0333748519333</v>
      </c>
      <c r="BC1169" s="98">
        <f t="shared" ca="1" si="2827"/>
        <v>977.56757242777167</v>
      </c>
      <c r="BD1169" s="98">
        <f t="shared" ca="1" si="2827"/>
        <v>596.33116093626813</v>
      </c>
      <c r="BE1169" s="98">
        <f t="shared" ca="1" si="2827"/>
        <v>2026.239892375108</v>
      </c>
      <c r="BF1169" s="98">
        <f t="shared" ca="1" si="2827"/>
        <v>1856.2400180288232</v>
      </c>
      <c r="BG1169" s="98">
        <f t="shared" ca="1" si="2827"/>
        <v>967.06114491026483</v>
      </c>
      <c r="BH1169" s="98">
        <f t="shared" ca="1" si="2827"/>
        <v>586.08071246044005</v>
      </c>
      <c r="BI1169" s="98">
        <f t="shared" ca="1" si="2827"/>
        <v>2017.3527772326142</v>
      </c>
      <c r="BJ1169" s="98">
        <f t="shared" ca="1" si="2827"/>
        <v>1941.378636575535</v>
      </c>
      <c r="BK1169" s="98">
        <f t="shared" ca="1" si="2827"/>
        <v>1071.2343971850628</v>
      </c>
      <c r="BL1169" s="98">
        <f t="shared" ca="1" si="2827"/>
        <v>691.07931874427754</v>
      </c>
      <c r="BM1169" s="98">
        <f t="shared" ca="1" si="2827"/>
        <v>2123.6563835164507</v>
      </c>
      <c r="BN1169" s="98">
        <f t="shared" ca="1" si="2827"/>
        <v>2286.5395027557806</v>
      </c>
      <c r="BO1169" s="98">
        <f t="shared" ca="1" si="2827"/>
        <v>1461.6517286560256</v>
      </c>
      <c r="BP1169" s="98">
        <f t="shared" ca="1" si="2827"/>
        <v>1015.6137344626659</v>
      </c>
      <c r="BQ1169" s="98">
        <f t="shared" ca="1" si="2827"/>
        <v>2560.2104564757992</v>
      </c>
      <c r="BR1169" s="98">
        <f t="shared" ca="1" si="2827"/>
        <v>2664.4931497226971</v>
      </c>
      <c r="BS1169" s="98">
        <f t="shared" ca="1" si="2827"/>
        <v>1509.4701777940909</v>
      </c>
      <c r="BT1169" s="98">
        <f t="shared" ca="1" si="2827"/>
        <v>1051.4360233064626</v>
      </c>
      <c r="BU1169" s="98">
        <f t="shared" ca="1" si="2827"/>
        <v>2615.1818133496272</v>
      </c>
      <c r="BV1169" s="98">
        <f t="shared" ref="BV1169:DA1169" ca="1" si="2828">SUM(BV1167:BV1168)</f>
        <v>2774.0069365839718</v>
      </c>
      <c r="BW1169" s="98">
        <f t="shared" ca="1" si="2828"/>
        <v>1559.8328493560439</v>
      </c>
      <c r="BX1169" s="98">
        <f t="shared" ca="1" si="2828"/>
        <v>1089.0795252697308</v>
      </c>
      <c r="BY1169" s="98">
        <f t="shared" ca="1" si="2828"/>
        <v>2670.8720177072519</v>
      </c>
      <c r="BZ1169" s="98">
        <f t="shared" ca="1" si="2828"/>
        <v>2880.4133316109073</v>
      </c>
      <c r="CA1169" s="98">
        <f t="shared" ca="1" si="2828"/>
        <v>1608.5967925735004</v>
      </c>
      <c r="CB1169" s="98">
        <f t="shared" ca="1" si="2828"/>
        <v>1129.5848867364002</v>
      </c>
      <c r="CC1169" s="98">
        <f t="shared" ca="1" si="2828"/>
        <v>2728.6598170009038</v>
      </c>
      <c r="CD1169" s="98">
        <f t="shared" ca="1" si="2828"/>
        <v>2913.9234704862265</v>
      </c>
      <c r="CE1169" s="98">
        <f t="shared" ca="1" si="2828"/>
        <v>1650.0907127307064</v>
      </c>
      <c r="CF1169" s="98">
        <f t="shared" ca="1" si="2828"/>
        <v>1167.709940096478</v>
      </c>
      <c r="CG1169" s="98">
        <f t="shared" ca="1" si="2828"/>
        <v>2530.1889345477157</v>
      </c>
      <c r="CH1169" s="98">
        <f t="shared" ca="1" si="2828"/>
        <v>8736.5444097608033</v>
      </c>
      <c r="CI1169" s="98">
        <f t="shared" ca="1" si="2828"/>
        <v>5011.3259652742809</v>
      </c>
      <c r="CJ1169" s="98">
        <f t="shared" ca="1" si="2828"/>
        <v>3583.2750232588214</v>
      </c>
      <c r="CK1169" s="98">
        <f t="shared" ca="1" si="2828"/>
        <v>9055.5743079500353</v>
      </c>
      <c r="CL1169" s="98">
        <f t="shared" ca="1" si="2828"/>
        <v>8522.7092870877386</v>
      </c>
      <c r="CM1169" s="98">
        <f t="shared" ca="1" si="2828"/>
        <v>5207.8512977500386</v>
      </c>
      <c r="CN1169" s="98">
        <f t="shared" ca="1" si="2828"/>
        <v>3667.7705916460454</v>
      </c>
      <c r="CO1169" s="98">
        <f t="shared" ca="1" si="2828"/>
        <v>9281.361077013702</v>
      </c>
      <c r="CP1169" s="98">
        <f t="shared" ca="1" si="2828"/>
        <v>8562.7044923085086</v>
      </c>
      <c r="CQ1169" s="98">
        <f t="shared" ca="1" si="2828"/>
        <v>5213.8097146159489</v>
      </c>
      <c r="CR1169" s="98">
        <f t="shared" ca="1" si="2828"/>
        <v>3729.8102019654593</v>
      </c>
      <c r="CS1169" s="98">
        <f t="shared" ca="1" si="2828"/>
        <v>9463.7676268853811</v>
      </c>
      <c r="CT1169" s="98">
        <f t="shared" ca="1" si="2828"/>
        <v>9120.3857176799611</v>
      </c>
      <c r="CU1169" s="98">
        <f t="shared" ca="1" si="2828"/>
        <v>5580.4829871141956</v>
      </c>
      <c r="CV1169" s="98">
        <f t="shared" ca="1" si="2828"/>
        <v>3995.4435207692763</v>
      </c>
      <c r="CW1169" s="98">
        <f t="shared" ca="1" si="2828"/>
        <v>10055.983466004589</v>
      </c>
      <c r="CX1169" s="98">
        <f t="shared" ca="1" si="2828"/>
        <v>9046.8888662050158</v>
      </c>
      <c r="CY1169" s="98">
        <f t="shared" ca="1" si="2828"/>
        <v>8320.231858413099</v>
      </c>
      <c r="CZ1169" s="98">
        <f t="shared" ca="1" si="2828"/>
        <v>6377.5140702167555</v>
      </c>
      <c r="DA1169" s="98">
        <f t="shared" ca="1" si="2828"/>
        <v>15807.476106185684</v>
      </c>
      <c r="DB1169" s="98">
        <f t="shared" ref="DB1169:EG1169" ca="1" si="2829">SUM(DB1167:DB1168)</f>
        <v>14982.476600824972</v>
      </c>
      <c r="DC1169" s="98">
        <f t="shared" ca="1" si="2829"/>
        <v>9217.6500490768722</v>
      </c>
      <c r="DD1169" s="98">
        <f t="shared" ca="1" si="2829"/>
        <v>6642.6641197254212</v>
      </c>
      <c r="DE1169" s="98">
        <f t="shared" ca="1" si="2829"/>
        <v>16528.970101891027</v>
      </c>
      <c r="DF1169" s="98">
        <f t="shared" ca="1" si="2829"/>
        <v>15090.876094518955</v>
      </c>
      <c r="DG1169" s="98">
        <f t="shared" ca="1" si="2829"/>
        <v>9264.335553281775</v>
      </c>
      <c r="DH1169" s="98">
        <f t="shared" ca="1" si="2829"/>
        <v>6686.3605647533786</v>
      </c>
      <c r="DI1169" s="98">
        <f t="shared" ca="1" si="2829"/>
        <v>16687.900070466774</v>
      </c>
      <c r="DJ1169" s="98">
        <f t="shared" ca="1" si="2829"/>
        <v>15254.784007475033</v>
      </c>
      <c r="DK1169" s="98">
        <f t="shared" ca="1" si="2829"/>
        <v>9354.3788223538941</v>
      </c>
      <c r="DL1169" s="98">
        <f t="shared" ca="1" si="2829"/>
        <v>6718.2084039393403</v>
      </c>
      <c r="DM1169" s="98">
        <f t="shared" ca="1" si="2829"/>
        <v>16833.859125695006</v>
      </c>
      <c r="DN1169" s="98">
        <f t="shared" ca="1" si="2829"/>
        <v>15281.452031042252</v>
      </c>
      <c r="DO1169" s="98">
        <f t="shared" ca="1" si="2829"/>
        <v>9345.2048170936614</v>
      </c>
      <c r="DP1169" s="98">
        <f t="shared" ca="1" si="2829"/>
        <v>6693.2643384453622</v>
      </c>
      <c r="DQ1169" s="98">
        <f t="shared" ca="1" si="2829"/>
        <v>16874.371029663056</v>
      </c>
      <c r="DR1169" s="98">
        <f t="shared" ca="1" si="2829"/>
        <v>15512.25818580576</v>
      </c>
      <c r="DS1169" s="98">
        <f t="shared" ca="1" si="2829"/>
        <v>9477.2543993066083</v>
      </c>
      <c r="DT1169" s="98">
        <f t="shared" ca="1" si="2829"/>
        <v>6780.9343599219046</v>
      </c>
      <c r="DU1169" s="98">
        <f t="shared" ca="1" si="2829"/>
        <v>17130.173446391829</v>
      </c>
      <c r="DV1169" s="98">
        <f t="shared" ca="1" si="2829"/>
        <v>15658.626755089232</v>
      </c>
      <c r="DW1169" s="98">
        <f t="shared" ca="1" si="2829"/>
        <v>9487.4757477247076</v>
      </c>
      <c r="DX1169" s="98">
        <f t="shared" ca="1" si="2829"/>
        <v>6754.2420209934371</v>
      </c>
      <c r="DY1169" s="98">
        <f t="shared" ca="1" si="2829"/>
        <v>17344.327256239114</v>
      </c>
      <c r="DZ1169" s="98">
        <f t="shared" ca="1" si="2829"/>
        <v>16171.163766872627</v>
      </c>
      <c r="EA1169" s="98">
        <f t="shared" ca="1" si="2829"/>
        <v>9811.8102360956855</v>
      </c>
      <c r="EB1169" s="98">
        <f t="shared" ca="1" si="2829"/>
        <v>6856.2704409559174</v>
      </c>
      <c r="EC1169" s="98">
        <f t="shared" ca="1" si="2829"/>
        <v>17647.487279406872</v>
      </c>
      <c r="ED1169" s="98">
        <f t="shared" ca="1" si="2829"/>
        <v>16475.470978132453</v>
      </c>
      <c r="EE1169" s="98">
        <f t="shared" ca="1" si="2829"/>
        <v>9991.2435674352782</v>
      </c>
      <c r="EF1169" s="98">
        <f t="shared" ca="1" si="2829"/>
        <v>7092.9138480493639</v>
      </c>
      <c r="EG1169" s="98">
        <f t="shared" ca="1" si="2829"/>
        <v>18208.620273764976</v>
      </c>
      <c r="EH1169" s="98">
        <f t="shared" ref="EH1169:FM1169" ca="1" si="2830">SUM(EH1167:EH1168)</f>
        <v>16776.640825433584</v>
      </c>
      <c r="EI1169" s="98">
        <f t="shared" ca="1" si="2830"/>
        <v>10167.634410755956</v>
      </c>
      <c r="EJ1169" s="98">
        <f t="shared" ca="1" si="2830"/>
        <v>7213.3880194627354</v>
      </c>
      <c r="EK1169" s="98">
        <f t="shared" ca="1" si="2830"/>
        <v>18542.668024264218</v>
      </c>
      <c r="EL1169" s="98">
        <f t="shared" ca="1" si="2830"/>
        <v>16992.37304965084</v>
      </c>
      <c r="EM1169" s="98">
        <f t="shared" ca="1" si="2830"/>
        <v>10283.696796005755</v>
      </c>
      <c r="EN1169" s="98">
        <f t="shared" ca="1" si="2830"/>
        <v>7311.9187260615354</v>
      </c>
      <c r="EO1169" s="98">
        <f t="shared" ca="1" si="2830"/>
        <v>18826.024062741493</v>
      </c>
      <c r="EP1169" s="98">
        <f t="shared" ca="1" si="2830"/>
        <v>17314.140446401765</v>
      </c>
      <c r="EQ1169" s="98">
        <f t="shared" ca="1" si="2830"/>
        <v>10383.923489371378</v>
      </c>
      <c r="ER1169" s="98">
        <f t="shared" ca="1" si="2830"/>
        <v>7284.233522148259</v>
      </c>
      <c r="ES1169" s="98">
        <f t="shared" ca="1" si="2830"/>
        <v>19157.655899562025</v>
      </c>
      <c r="ET1169" s="98">
        <f t="shared" ca="1" si="2830"/>
        <v>17669.914653469052</v>
      </c>
      <c r="EU1169" s="98">
        <f t="shared" ca="1" si="2830"/>
        <v>10593.621126052549</v>
      </c>
      <c r="EV1169" s="98">
        <f t="shared" ca="1" si="2830"/>
        <v>7428.5661819164616</v>
      </c>
      <c r="EW1169" s="98">
        <f t="shared" ca="1" si="2830"/>
        <v>19553.114107197707</v>
      </c>
      <c r="EX1169" s="98">
        <f t="shared" ca="1" si="2830"/>
        <v>18428.681837844979</v>
      </c>
      <c r="EY1169" s="98">
        <f t="shared" ca="1" si="2830"/>
        <v>11079.45834240429</v>
      </c>
      <c r="EZ1169" s="98">
        <f t="shared" ca="1" si="2830"/>
        <v>7792.4809255274567</v>
      </c>
      <c r="FA1169" s="98">
        <f t="shared" ca="1" si="2830"/>
        <v>20384.111576740132</v>
      </c>
      <c r="FB1169" s="98">
        <f t="shared" ca="1" si="2830"/>
        <v>18709.184376419584</v>
      </c>
      <c r="FC1169" s="98">
        <f t="shared" ca="1" si="2830"/>
        <v>11236.436717055531</v>
      </c>
      <c r="FD1169" s="98">
        <f t="shared" ca="1" si="2830"/>
        <v>7923.7999864457288</v>
      </c>
      <c r="FE1169" s="98">
        <f t="shared" ca="1" si="2830"/>
        <v>20748.341337859718</v>
      </c>
      <c r="FF1169" s="98">
        <f t="shared" ca="1" si="2830"/>
        <v>19287.926952301081</v>
      </c>
      <c r="FG1169" s="98">
        <f t="shared" ca="1" si="2830"/>
        <v>11596.152234551682</v>
      </c>
      <c r="FH1169" s="98">
        <f t="shared" ca="1" si="2830"/>
        <v>8155.9950862124342</v>
      </c>
      <c r="FI1169" s="98">
        <f t="shared" ca="1" si="2830"/>
        <v>21335.388629891946</v>
      </c>
      <c r="FJ1169" s="98">
        <f t="shared" ca="1" si="2830"/>
        <v>19846.533897357524</v>
      </c>
      <c r="FK1169" s="98">
        <f t="shared" ca="1" si="2830"/>
        <v>11941.939730723545</v>
      </c>
      <c r="FL1169" s="98">
        <f t="shared" ca="1" si="2830"/>
        <v>0</v>
      </c>
      <c r="FM1169" s="98">
        <f t="shared" ca="1" si="2830"/>
        <v>0</v>
      </c>
      <c r="FN1169" s="98">
        <f ca="1">SUM(FN1167:FN1168)</f>
        <v>0</v>
      </c>
      <c r="FO1169" s="98">
        <f ca="1">SUM(FO1167:FO1168)</f>
        <v>0</v>
      </c>
      <c r="FP1169" s="98">
        <f ca="1">SUM(FP1167:FP1168)</f>
        <v>0</v>
      </c>
      <c r="FQ1169" s="98">
        <f ca="1">SUM(FQ1167:FQ1168)</f>
        <v>0</v>
      </c>
      <c r="FR1169" s="98">
        <f ca="1">SUM(FR1167:FR1168)</f>
        <v>0</v>
      </c>
    </row>
    <row r="1170" spans="2:174">
      <c r="C1170" t="s">
        <v>370</v>
      </c>
      <c r="D1170" s="144" t="s">
        <v>974</v>
      </c>
      <c r="I1170" s="168">
        <f ca="1">SUM(J1170:FR1170)</f>
        <v>0</v>
      </c>
      <c r="J1170" s="18">
        <f t="shared" ref="J1170:AO1170" ca="1" si="2831">-MAX(MIN(J1169,J1164),0)*(1-J$1015)</f>
        <v>0</v>
      </c>
      <c r="K1170" s="18">
        <f t="shared" ca="1" si="2831"/>
        <v>0</v>
      </c>
      <c r="L1170" s="18">
        <f t="shared" ca="1" si="2831"/>
        <v>0</v>
      </c>
      <c r="M1170" s="18">
        <f t="shared" ca="1" si="2831"/>
        <v>0</v>
      </c>
      <c r="N1170" s="18">
        <f t="shared" ca="1" si="2831"/>
        <v>0</v>
      </c>
      <c r="O1170" s="18">
        <f t="shared" ca="1" si="2831"/>
        <v>0</v>
      </c>
      <c r="P1170" s="18">
        <f t="shared" ca="1" si="2831"/>
        <v>0</v>
      </c>
      <c r="Q1170" s="18">
        <f t="shared" ca="1" si="2831"/>
        <v>0</v>
      </c>
      <c r="R1170" s="18">
        <f t="shared" ca="1" si="2831"/>
        <v>0</v>
      </c>
      <c r="S1170" s="18">
        <f t="shared" ca="1" si="2831"/>
        <v>0</v>
      </c>
      <c r="T1170" s="18">
        <f t="shared" ca="1" si="2831"/>
        <v>0</v>
      </c>
      <c r="U1170" s="18">
        <f t="shared" ca="1" si="2831"/>
        <v>0</v>
      </c>
      <c r="V1170" s="18">
        <f t="shared" ca="1" si="2831"/>
        <v>0</v>
      </c>
      <c r="W1170" s="18">
        <f t="shared" ca="1" si="2831"/>
        <v>0</v>
      </c>
      <c r="X1170" s="18">
        <f t="shared" ca="1" si="2831"/>
        <v>0</v>
      </c>
      <c r="Y1170" s="18">
        <f t="shared" ca="1" si="2831"/>
        <v>0</v>
      </c>
      <c r="Z1170" s="18">
        <f t="shared" ca="1" si="2831"/>
        <v>0</v>
      </c>
      <c r="AA1170" s="18">
        <f t="shared" ca="1" si="2831"/>
        <v>0</v>
      </c>
      <c r="AB1170" s="18">
        <f t="shared" ca="1" si="2831"/>
        <v>0</v>
      </c>
      <c r="AC1170" s="18">
        <f t="shared" ca="1" si="2831"/>
        <v>0</v>
      </c>
      <c r="AD1170" s="18">
        <f t="shared" ca="1" si="2831"/>
        <v>0</v>
      </c>
      <c r="AE1170" s="18">
        <f t="shared" ca="1" si="2831"/>
        <v>0</v>
      </c>
      <c r="AF1170" s="18">
        <f t="shared" ca="1" si="2831"/>
        <v>0</v>
      </c>
      <c r="AG1170" s="18">
        <f t="shared" ca="1" si="2831"/>
        <v>0</v>
      </c>
      <c r="AH1170" s="18">
        <f t="shared" ca="1" si="2831"/>
        <v>0</v>
      </c>
      <c r="AI1170" s="18">
        <f t="shared" ca="1" si="2831"/>
        <v>0</v>
      </c>
      <c r="AJ1170" s="18">
        <f t="shared" ca="1" si="2831"/>
        <v>0</v>
      </c>
      <c r="AK1170" s="18">
        <f t="shared" ca="1" si="2831"/>
        <v>0</v>
      </c>
      <c r="AL1170" s="18">
        <f t="shared" ca="1" si="2831"/>
        <v>0</v>
      </c>
      <c r="AM1170" s="18">
        <f t="shared" ca="1" si="2831"/>
        <v>0</v>
      </c>
      <c r="AN1170" s="18">
        <f t="shared" ca="1" si="2831"/>
        <v>0</v>
      </c>
      <c r="AO1170" s="18">
        <f t="shared" ca="1" si="2831"/>
        <v>0</v>
      </c>
      <c r="AP1170" s="18">
        <f t="shared" ref="AP1170:BU1170" ca="1" si="2832">-MAX(MIN(AP1169,AP1164),0)*(1-AP$1015)</f>
        <v>0</v>
      </c>
      <c r="AQ1170" s="18">
        <f t="shared" ca="1" si="2832"/>
        <v>0</v>
      </c>
      <c r="AR1170" s="18">
        <f t="shared" ca="1" si="2832"/>
        <v>0</v>
      </c>
      <c r="AS1170" s="18">
        <f t="shared" ca="1" si="2832"/>
        <v>0</v>
      </c>
      <c r="AT1170" s="18">
        <f t="shared" ca="1" si="2832"/>
        <v>0</v>
      </c>
      <c r="AU1170" s="18">
        <f t="shared" ca="1" si="2832"/>
        <v>0</v>
      </c>
      <c r="AV1170" s="18">
        <f t="shared" ca="1" si="2832"/>
        <v>0</v>
      </c>
      <c r="AW1170" s="18">
        <f t="shared" ca="1" si="2832"/>
        <v>0</v>
      </c>
      <c r="AX1170" s="18">
        <f t="shared" ca="1" si="2832"/>
        <v>0</v>
      </c>
      <c r="AY1170" s="18">
        <f t="shared" ca="1" si="2832"/>
        <v>0</v>
      </c>
      <c r="AZ1170" s="18">
        <f t="shared" ca="1" si="2832"/>
        <v>0</v>
      </c>
      <c r="BA1170" s="18">
        <f t="shared" ca="1" si="2832"/>
        <v>0</v>
      </c>
      <c r="BB1170" s="18">
        <f t="shared" ca="1" si="2832"/>
        <v>0</v>
      </c>
      <c r="BC1170" s="18">
        <f t="shared" ca="1" si="2832"/>
        <v>0</v>
      </c>
      <c r="BD1170" s="18">
        <f t="shared" ca="1" si="2832"/>
        <v>0</v>
      </c>
      <c r="BE1170" s="18">
        <f t="shared" ca="1" si="2832"/>
        <v>0</v>
      </c>
      <c r="BF1170" s="18">
        <f t="shared" ca="1" si="2832"/>
        <v>0</v>
      </c>
      <c r="BG1170" s="18">
        <f t="shared" ca="1" si="2832"/>
        <v>0</v>
      </c>
      <c r="BH1170" s="18">
        <f t="shared" ca="1" si="2832"/>
        <v>0</v>
      </c>
      <c r="BI1170" s="18">
        <f t="shared" ca="1" si="2832"/>
        <v>0</v>
      </c>
      <c r="BJ1170" s="18">
        <f t="shared" ca="1" si="2832"/>
        <v>0</v>
      </c>
      <c r="BK1170" s="18">
        <f t="shared" ca="1" si="2832"/>
        <v>0</v>
      </c>
      <c r="BL1170" s="18">
        <f t="shared" ca="1" si="2832"/>
        <v>0</v>
      </c>
      <c r="BM1170" s="18">
        <f t="shared" ca="1" si="2832"/>
        <v>0</v>
      </c>
      <c r="BN1170" s="18">
        <f t="shared" ca="1" si="2832"/>
        <v>0</v>
      </c>
      <c r="BO1170" s="18">
        <f t="shared" ca="1" si="2832"/>
        <v>0</v>
      </c>
      <c r="BP1170" s="18">
        <f t="shared" ca="1" si="2832"/>
        <v>0</v>
      </c>
      <c r="BQ1170" s="18">
        <f t="shared" ca="1" si="2832"/>
        <v>0</v>
      </c>
      <c r="BR1170" s="18">
        <f t="shared" ca="1" si="2832"/>
        <v>0</v>
      </c>
      <c r="BS1170" s="18">
        <f t="shared" ca="1" si="2832"/>
        <v>0</v>
      </c>
      <c r="BT1170" s="18">
        <f t="shared" ca="1" si="2832"/>
        <v>0</v>
      </c>
      <c r="BU1170" s="18">
        <f t="shared" ca="1" si="2832"/>
        <v>0</v>
      </c>
      <c r="BV1170" s="18">
        <f t="shared" ref="BV1170:DA1170" ca="1" si="2833">-MAX(MIN(BV1169,BV1164),0)*(1-BV$1015)</f>
        <v>0</v>
      </c>
      <c r="BW1170" s="18">
        <f t="shared" ca="1" si="2833"/>
        <v>0</v>
      </c>
      <c r="BX1170" s="18">
        <f t="shared" ca="1" si="2833"/>
        <v>0</v>
      </c>
      <c r="BY1170" s="18">
        <f t="shared" ca="1" si="2833"/>
        <v>0</v>
      </c>
      <c r="BZ1170" s="18">
        <f t="shared" ca="1" si="2833"/>
        <v>0</v>
      </c>
      <c r="CA1170" s="18">
        <f t="shared" ca="1" si="2833"/>
        <v>0</v>
      </c>
      <c r="CB1170" s="18">
        <f t="shared" ca="1" si="2833"/>
        <v>0</v>
      </c>
      <c r="CC1170" s="18">
        <f t="shared" ca="1" si="2833"/>
        <v>0</v>
      </c>
      <c r="CD1170" s="18">
        <f t="shared" ca="1" si="2833"/>
        <v>0</v>
      </c>
      <c r="CE1170" s="18">
        <f t="shared" ca="1" si="2833"/>
        <v>0</v>
      </c>
      <c r="CF1170" s="18">
        <f t="shared" ca="1" si="2833"/>
        <v>0</v>
      </c>
      <c r="CG1170" s="18">
        <f t="shared" ca="1" si="2833"/>
        <v>0</v>
      </c>
      <c r="CH1170" s="18">
        <f t="shared" ca="1" si="2833"/>
        <v>0</v>
      </c>
      <c r="CI1170" s="18">
        <f t="shared" ca="1" si="2833"/>
        <v>0</v>
      </c>
      <c r="CJ1170" s="18">
        <f t="shared" ca="1" si="2833"/>
        <v>0</v>
      </c>
      <c r="CK1170" s="18">
        <f t="shared" ca="1" si="2833"/>
        <v>0</v>
      </c>
      <c r="CL1170" s="18">
        <f t="shared" ca="1" si="2833"/>
        <v>0</v>
      </c>
      <c r="CM1170" s="18">
        <f t="shared" ca="1" si="2833"/>
        <v>0</v>
      </c>
      <c r="CN1170" s="18">
        <f t="shared" ca="1" si="2833"/>
        <v>0</v>
      </c>
      <c r="CO1170" s="18">
        <f t="shared" ca="1" si="2833"/>
        <v>0</v>
      </c>
      <c r="CP1170" s="18">
        <f t="shared" ca="1" si="2833"/>
        <v>0</v>
      </c>
      <c r="CQ1170" s="18">
        <f t="shared" ca="1" si="2833"/>
        <v>0</v>
      </c>
      <c r="CR1170" s="18">
        <f t="shared" ca="1" si="2833"/>
        <v>0</v>
      </c>
      <c r="CS1170" s="18">
        <f t="shared" ca="1" si="2833"/>
        <v>0</v>
      </c>
      <c r="CT1170" s="18">
        <f t="shared" ca="1" si="2833"/>
        <v>0</v>
      </c>
      <c r="CU1170" s="18">
        <f t="shared" ca="1" si="2833"/>
        <v>0</v>
      </c>
      <c r="CV1170" s="18">
        <f t="shared" ca="1" si="2833"/>
        <v>0</v>
      </c>
      <c r="CW1170" s="18">
        <f t="shared" ca="1" si="2833"/>
        <v>0</v>
      </c>
      <c r="CX1170" s="18">
        <f t="shared" ca="1" si="2833"/>
        <v>0</v>
      </c>
      <c r="CY1170" s="18">
        <f t="shared" ca="1" si="2833"/>
        <v>0</v>
      </c>
      <c r="CZ1170" s="18">
        <f t="shared" ca="1" si="2833"/>
        <v>0</v>
      </c>
      <c r="DA1170" s="18">
        <f t="shared" ca="1" si="2833"/>
        <v>0</v>
      </c>
      <c r="DB1170" s="18">
        <f t="shared" ref="DB1170:EG1170" ca="1" si="2834">-MAX(MIN(DB1169,DB1164),0)*(1-DB$1015)</f>
        <v>0</v>
      </c>
      <c r="DC1170" s="18">
        <f t="shared" ca="1" si="2834"/>
        <v>0</v>
      </c>
      <c r="DD1170" s="18">
        <f t="shared" ca="1" si="2834"/>
        <v>0</v>
      </c>
      <c r="DE1170" s="18">
        <f t="shared" ca="1" si="2834"/>
        <v>0</v>
      </c>
      <c r="DF1170" s="18">
        <f t="shared" ca="1" si="2834"/>
        <v>0</v>
      </c>
      <c r="DG1170" s="18">
        <f t="shared" ca="1" si="2834"/>
        <v>0</v>
      </c>
      <c r="DH1170" s="18">
        <f t="shared" ca="1" si="2834"/>
        <v>0</v>
      </c>
      <c r="DI1170" s="18">
        <f t="shared" ca="1" si="2834"/>
        <v>0</v>
      </c>
      <c r="DJ1170" s="18">
        <f t="shared" ca="1" si="2834"/>
        <v>0</v>
      </c>
      <c r="DK1170" s="18">
        <f t="shared" ca="1" si="2834"/>
        <v>0</v>
      </c>
      <c r="DL1170" s="18">
        <f t="shared" ca="1" si="2834"/>
        <v>0</v>
      </c>
      <c r="DM1170" s="18">
        <f t="shared" ca="1" si="2834"/>
        <v>0</v>
      </c>
      <c r="DN1170" s="18">
        <f t="shared" ca="1" si="2834"/>
        <v>0</v>
      </c>
      <c r="DO1170" s="18">
        <f t="shared" ca="1" si="2834"/>
        <v>0</v>
      </c>
      <c r="DP1170" s="18">
        <f t="shared" ca="1" si="2834"/>
        <v>0</v>
      </c>
      <c r="DQ1170" s="18">
        <f t="shared" ca="1" si="2834"/>
        <v>0</v>
      </c>
      <c r="DR1170" s="18">
        <f t="shared" ca="1" si="2834"/>
        <v>0</v>
      </c>
      <c r="DS1170" s="18">
        <f t="shared" ca="1" si="2834"/>
        <v>0</v>
      </c>
      <c r="DT1170" s="18">
        <f t="shared" ca="1" si="2834"/>
        <v>0</v>
      </c>
      <c r="DU1170" s="18">
        <f t="shared" ca="1" si="2834"/>
        <v>0</v>
      </c>
      <c r="DV1170" s="18">
        <f t="shared" ca="1" si="2834"/>
        <v>0</v>
      </c>
      <c r="DW1170" s="18">
        <f t="shared" ca="1" si="2834"/>
        <v>0</v>
      </c>
      <c r="DX1170" s="18">
        <f t="shared" ca="1" si="2834"/>
        <v>0</v>
      </c>
      <c r="DY1170" s="18">
        <f t="shared" ca="1" si="2834"/>
        <v>0</v>
      </c>
      <c r="DZ1170" s="18">
        <f t="shared" ca="1" si="2834"/>
        <v>0</v>
      </c>
      <c r="EA1170" s="18">
        <f t="shared" ca="1" si="2834"/>
        <v>0</v>
      </c>
      <c r="EB1170" s="18">
        <f t="shared" ca="1" si="2834"/>
        <v>0</v>
      </c>
      <c r="EC1170" s="18">
        <f t="shared" ca="1" si="2834"/>
        <v>0</v>
      </c>
      <c r="ED1170" s="18">
        <f t="shared" ca="1" si="2834"/>
        <v>0</v>
      </c>
      <c r="EE1170" s="18">
        <f t="shared" ca="1" si="2834"/>
        <v>0</v>
      </c>
      <c r="EF1170" s="18">
        <f t="shared" ca="1" si="2834"/>
        <v>0</v>
      </c>
      <c r="EG1170" s="18">
        <f t="shared" ca="1" si="2834"/>
        <v>0</v>
      </c>
      <c r="EH1170" s="18">
        <f t="shared" ref="EH1170:FM1170" ca="1" si="2835">-MAX(MIN(EH1169,EH1164),0)*(1-EH$1015)</f>
        <v>0</v>
      </c>
      <c r="EI1170" s="18">
        <f t="shared" ca="1" si="2835"/>
        <v>0</v>
      </c>
      <c r="EJ1170" s="18">
        <f t="shared" ca="1" si="2835"/>
        <v>0</v>
      </c>
      <c r="EK1170" s="18">
        <f t="shared" ca="1" si="2835"/>
        <v>0</v>
      </c>
      <c r="EL1170" s="18">
        <f t="shared" ca="1" si="2835"/>
        <v>0</v>
      </c>
      <c r="EM1170" s="18">
        <f t="shared" ca="1" si="2835"/>
        <v>0</v>
      </c>
      <c r="EN1170" s="18">
        <f t="shared" ca="1" si="2835"/>
        <v>0</v>
      </c>
      <c r="EO1170" s="18">
        <f t="shared" ca="1" si="2835"/>
        <v>0</v>
      </c>
      <c r="EP1170" s="18">
        <f t="shared" ca="1" si="2835"/>
        <v>0</v>
      </c>
      <c r="EQ1170" s="18">
        <f t="shared" ca="1" si="2835"/>
        <v>0</v>
      </c>
      <c r="ER1170" s="18">
        <f t="shared" ca="1" si="2835"/>
        <v>0</v>
      </c>
      <c r="ES1170" s="18">
        <f t="shared" ca="1" si="2835"/>
        <v>0</v>
      </c>
      <c r="ET1170" s="18">
        <f t="shared" ca="1" si="2835"/>
        <v>0</v>
      </c>
      <c r="EU1170" s="18">
        <f t="shared" ca="1" si="2835"/>
        <v>0</v>
      </c>
      <c r="EV1170" s="18">
        <f t="shared" ca="1" si="2835"/>
        <v>0</v>
      </c>
      <c r="EW1170" s="18">
        <f t="shared" ca="1" si="2835"/>
        <v>0</v>
      </c>
      <c r="EX1170" s="18">
        <f t="shared" ca="1" si="2835"/>
        <v>0</v>
      </c>
      <c r="EY1170" s="18">
        <f t="shared" ca="1" si="2835"/>
        <v>0</v>
      </c>
      <c r="EZ1170" s="18">
        <f t="shared" ca="1" si="2835"/>
        <v>0</v>
      </c>
      <c r="FA1170" s="18">
        <f t="shared" ca="1" si="2835"/>
        <v>0</v>
      </c>
      <c r="FB1170" s="18">
        <f t="shared" ca="1" si="2835"/>
        <v>0</v>
      </c>
      <c r="FC1170" s="18">
        <f t="shared" ca="1" si="2835"/>
        <v>0</v>
      </c>
      <c r="FD1170" s="18">
        <f t="shared" ca="1" si="2835"/>
        <v>0</v>
      </c>
      <c r="FE1170" s="18">
        <f t="shared" ca="1" si="2835"/>
        <v>0</v>
      </c>
      <c r="FF1170" s="18">
        <f t="shared" ca="1" si="2835"/>
        <v>0</v>
      </c>
      <c r="FG1170" s="18">
        <f t="shared" ca="1" si="2835"/>
        <v>0</v>
      </c>
      <c r="FH1170" s="18">
        <f t="shared" ca="1" si="2835"/>
        <v>0</v>
      </c>
      <c r="FI1170" s="18">
        <f t="shared" ca="1" si="2835"/>
        <v>0</v>
      </c>
      <c r="FJ1170" s="18">
        <f t="shared" ca="1" si="2835"/>
        <v>0</v>
      </c>
      <c r="FK1170" s="18">
        <f t="shared" ca="1" si="2835"/>
        <v>0</v>
      </c>
      <c r="FL1170" s="18">
        <f t="shared" ca="1" si="2835"/>
        <v>0</v>
      </c>
      <c r="FM1170" s="18">
        <f t="shared" ca="1" si="2835"/>
        <v>0</v>
      </c>
      <c r="FN1170" s="18">
        <f ca="1">-MAX(MIN(FN1169,FN1164),0)*(1-FN$1015)</f>
        <v>0</v>
      </c>
      <c r="FO1170" s="18">
        <f ca="1">-MAX(MIN(FO1169,FO1164),0)*(1-FO$1015)</f>
        <v>0</v>
      </c>
      <c r="FP1170" s="18">
        <f ca="1">-MAX(MIN(FP1169,FP1164),0)*(1-FP$1015)</f>
        <v>0</v>
      </c>
      <c r="FQ1170" s="18">
        <f ca="1">-MAX(MIN(FQ1169,FQ1164),0)*(1-FQ$1015)</f>
        <v>0</v>
      </c>
      <c r="FR1170" s="18">
        <f ca="1">-MAX(MIN(FR1169,FR1164),0)*(1-FR$1015)</f>
        <v>0</v>
      </c>
    </row>
    <row r="1171" spans="2:174">
      <c r="C1171" t="s">
        <v>443</v>
      </c>
      <c r="D1171" s="144" t="s">
        <v>974</v>
      </c>
      <c r="J1171" s="98">
        <f t="shared" ref="J1171:AO1171" ca="1" si="2836">SUM(J1169:J1170)</f>
        <v>0</v>
      </c>
      <c r="K1171" s="98">
        <f t="shared" ca="1" si="2836"/>
        <v>0</v>
      </c>
      <c r="L1171" s="98">
        <f t="shared" ca="1" si="2836"/>
        <v>0</v>
      </c>
      <c r="M1171" s="98">
        <f t="shared" ca="1" si="2836"/>
        <v>0</v>
      </c>
      <c r="N1171" s="98">
        <f t="shared" ca="1" si="2836"/>
        <v>0</v>
      </c>
      <c r="O1171" s="98">
        <f t="shared" ca="1" si="2836"/>
        <v>0</v>
      </c>
      <c r="P1171" s="98">
        <f t="shared" ca="1" si="2836"/>
        <v>0</v>
      </c>
      <c r="Q1171" s="98">
        <f t="shared" ca="1" si="2836"/>
        <v>0</v>
      </c>
      <c r="R1171" s="98">
        <f t="shared" ca="1" si="2836"/>
        <v>0</v>
      </c>
      <c r="S1171" s="98">
        <f t="shared" ca="1" si="2836"/>
        <v>0</v>
      </c>
      <c r="T1171" s="98">
        <f t="shared" ca="1" si="2836"/>
        <v>0</v>
      </c>
      <c r="U1171" s="98">
        <f t="shared" ca="1" si="2836"/>
        <v>0</v>
      </c>
      <c r="V1171" s="98">
        <f t="shared" ca="1" si="2836"/>
        <v>0</v>
      </c>
      <c r="W1171" s="98">
        <f t="shared" ca="1" si="2836"/>
        <v>0</v>
      </c>
      <c r="X1171" s="98">
        <f t="shared" ca="1" si="2836"/>
        <v>0</v>
      </c>
      <c r="Y1171" s="98">
        <f t="shared" ca="1" si="2836"/>
        <v>0</v>
      </c>
      <c r="Z1171" s="98">
        <f t="shared" ca="1" si="2836"/>
        <v>0</v>
      </c>
      <c r="AA1171" s="98">
        <f t="shared" ca="1" si="2836"/>
        <v>0</v>
      </c>
      <c r="AB1171" s="98">
        <f t="shared" ca="1" si="2836"/>
        <v>721.01206999583769</v>
      </c>
      <c r="AC1171" s="98">
        <f t="shared" ca="1" si="2836"/>
        <v>2151.7329438457118</v>
      </c>
      <c r="AD1171" s="98">
        <f t="shared" ca="1" si="2836"/>
        <v>1496.4702077361521</v>
      </c>
      <c r="AE1171" s="98">
        <f t="shared" ca="1" si="2836"/>
        <v>639.97569083588769</v>
      </c>
      <c r="AF1171" s="98">
        <f t="shared" ca="1" si="2836"/>
        <v>161723.29586340184</v>
      </c>
      <c r="AG1171" s="98">
        <f t="shared" ca="1" si="2836"/>
        <v>2043.6459835403466</v>
      </c>
      <c r="AH1171" s="98">
        <f t="shared" ca="1" si="2836"/>
        <v>1860.1346685197695</v>
      </c>
      <c r="AI1171" s="98">
        <f t="shared" ca="1" si="2836"/>
        <v>993.04766341274831</v>
      </c>
      <c r="AJ1171" s="98">
        <f t="shared" ca="1" si="2836"/>
        <v>668.72139014743243</v>
      </c>
      <c r="AK1171" s="98">
        <f t="shared" ca="1" si="2836"/>
        <v>2088.8580653090612</v>
      </c>
      <c r="AL1171" s="98">
        <f t="shared" ca="1" si="2836"/>
        <v>1928.2111446957533</v>
      </c>
      <c r="AM1171" s="98">
        <f t="shared" ca="1" si="2836"/>
        <v>1040.0018718202164</v>
      </c>
      <c r="AN1171" s="98">
        <f t="shared" ca="1" si="2836"/>
        <v>659.3543335661916</v>
      </c>
      <c r="AO1171" s="98">
        <f t="shared" ca="1" si="2836"/>
        <v>2080.8813983383643</v>
      </c>
      <c r="AP1171" s="98">
        <f t="shared" ref="AP1171:BU1171" ca="1" si="2837">SUM(AP1169:AP1170)</f>
        <v>1928.7445556520197</v>
      </c>
      <c r="AQ1171" s="98">
        <f t="shared" ca="1" si="2837"/>
        <v>1030.9314331887363</v>
      </c>
      <c r="AR1171" s="98">
        <f t="shared" ca="1" si="2837"/>
        <v>650.20770165811234</v>
      </c>
      <c r="AS1171" s="98">
        <f t="shared" ca="1" si="2837"/>
        <v>2072.9514330969532</v>
      </c>
      <c r="AT1171" s="98">
        <f t="shared" ca="1" si="2837"/>
        <v>1885.6863869960634</v>
      </c>
      <c r="AU1171" s="98">
        <f t="shared" ca="1" si="2837"/>
        <v>992.67214760559136</v>
      </c>
      <c r="AV1171" s="98">
        <f t="shared" ca="1" si="2837"/>
        <v>618.9276598840903</v>
      </c>
      <c r="AW1171" s="98">
        <f t="shared" ca="1" si="2837"/>
        <v>2045.9863913229301</v>
      </c>
      <c r="AX1171" s="98">
        <f t="shared" ca="1" si="2837"/>
        <v>1879.3125343401498</v>
      </c>
      <c r="AY1171" s="98">
        <f t="shared" ca="1" si="2837"/>
        <v>987.83778505485543</v>
      </c>
      <c r="AZ1171" s="98">
        <f t="shared" ca="1" si="2837"/>
        <v>606.68909336888555</v>
      </c>
      <c r="BA1171" s="98">
        <f t="shared" ca="1" si="2837"/>
        <v>2035.2211581410593</v>
      </c>
      <c r="BB1171" s="98">
        <f t="shared" ca="1" si="2837"/>
        <v>1869.0333748519333</v>
      </c>
      <c r="BC1171" s="98">
        <f t="shared" ca="1" si="2837"/>
        <v>977.56757242777167</v>
      </c>
      <c r="BD1171" s="98">
        <f t="shared" ca="1" si="2837"/>
        <v>596.33116093626813</v>
      </c>
      <c r="BE1171" s="98">
        <f t="shared" ca="1" si="2837"/>
        <v>2026.239892375108</v>
      </c>
      <c r="BF1171" s="98">
        <f t="shared" ca="1" si="2837"/>
        <v>1856.2400180288232</v>
      </c>
      <c r="BG1171" s="98">
        <f t="shared" ca="1" si="2837"/>
        <v>967.06114491026483</v>
      </c>
      <c r="BH1171" s="98">
        <f t="shared" ca="1" si="2837"/>
        <v>586.08071246044005</v>
      </c>
      <c r="BI1171" s="98">
        <f t="shared" ca="1" si="2837"/>
        <v>2017.3527772326142</v>
      </c>
      <c r="BJ1171" s="98">
        <f t="shared" ca="1" si="2837"/>
        <v>1941.378636575535</v>
      </c>
      <c r="BK1171" s="98">
        <f t="shared" ca="1" si="2837"/>
        <v>1071.2343971850628</v>
      </c>
      <c r="BL1171" s="98">
        <f t="shared" ca="1" si="2837"/>
        <v>691.07931874427754</v>
      </c>
      <c r="BM1171" s="98">
        <f t="shared" ca="1" si="2837"/>
        <v>2123.6563835164507</v>
      </c>
      <c r="BN1171" s="98">
        <f t="shared" ca="1" si="2837"/>
        <v>2286.5395027557806</v>
      </c>
      <c r="BO1171" s="98">
        <f t="shared" ca="1" si="2837"/>
        <v>1461.6517286560256</v>
      </c>
      <c r="BP1171" s="98">
        <f t="shared" ca="1" si="2837"/>
        <v>1015.6137344626659</v>
      </c>
      <c r="BQ1171" s="98">
        <f t="shared" ca="1" si="2837"/>
        <v>2560.2104564757992</v>
      </c>
      <c r="BR1171" s="98">
        <f t="shared" ca="1" si="2837"/>
        <v>2664.4931497226971</v>
      </c>
      <c r="BS1171" s="98">
        <f t="shared" ca="1" si="2837"/>
        <v>1509.4701777940909</v>
      </c>
      <c r="BT1171" s="98">
        <f t="shared" ca="1" si="2837"/>
        <v>1051.4360233064626</v>
      </c>
      <c r="BU1171" s="98">
        <f t="shared" ca="1" si="2837"/>
        <v>2615.1818133496272</v>
      </c>
      <c r="BV1171" s="98">
        <f t="shared" ref="BV1171:DA1171" ca="1" si="2838">SUM(BV1169:BV1170)</f>
        <v>2774.0069365839718</v>
      </c>
      <c r="BW1171" s="98">
        <f t="shared" ca="1" si="2838"/>
        <v>1559.8328493560439</v>
      </c>
      <c r="BX1171" s="98">
        <f t="shared" ca="1" si="2838"/>
        <v>1089.0795252697308</v>
      </c>
      <c r="BY1171" s="98">
        <f t="shared" ca="1" si="2838"/>
        <v>2670.8720177072519</v>
      </c>
      <c r="BZ1171" s="98">
        <f t="shared" ca="1" si="2838"/>
        <v>2880.4133316109073</v>
      </c>
      <c r="CA1171" s="98">
        <f t="shared" ca="1" si="2838"/>
        <v>1608.5967925735004</v>
      </c>
      <c r="CB1171" s="98">
        <f t="shared" ca="1" si="2838"/>
        <v>1129.5848867364002</v>
      </c>
      <c r="CC1171" s="98">
        <f t="shared" ca="1" si="2838"/>
        <v>2728.6598170009038</v>
      </c>
      <c r="CD1171" s="98">
        <f t="shared" ca="1" si="2838"/>
        <v>2913.9234704862265</v>
      </c>
      <c r="CE1171" s="98">
        <f t="shared" ca="1" si="2838"/>
        <v>1650.0907127307064</v>
      </c>
      <c r="CF1171" s="98">
        <f t="shared" ca="1" si="2838"/>
        <v>1167.709940096478</v>
      </c>
      <c r="CG1171" s="98">
        <f t="shared" ca="1" si="2838"/>
        <v>2530.1889345477157</v>
      </c>
      <c r="CH1171" s="98">
        <f t="shared" ca="1" si="2838"/>
        <v>8736.5444097608033</v>
      </c>
      <c r="CI1171" s="98">
        <f t="shared" ca="1" si="2838"/>
        <v>5011.3259652742809</v>
      </c>
      <c r="CJ1171" s="98">
        <f t="shared" ca="1" si="2838"/>
        <v>3583.2750232588214</v>
      </c>
      <c r="CK1171" s="98">
        <f t="shared" ca="1" si="2838"/>
        <v>9055.5743079500353</v>
      </c>
      <c r="CL1171" s="98">
        <f t="shared" ca="1" si="2838"/>
        <v>8522.7092870877386</v>
      </c>
      <c r="CM1171" s="98">
        <f t="shared" ca="1" si="2838"/>
        <v>5207.8512977500386</v>
      </c>
      <c r="CN1171" s="98">
        <f t="shared" ca="1" si="2838"/>
        <v>3667.7705916460454</v>
      </c>
      <c r="CO1171" s="98">
        <f t="shared" ca="1" si="2838"/>
        <v>9281.361077013702</v>
      </c>
      <c r="CP1171" s="98">
        <f t="shared" ca="1" si="2838"/>
        <v>8562.7044923085086</v>
      </c>
      <c r="CQ1171" s="98">
        <f t="shared" ca="1" si="2838"/>
        <v>5213.8097146159489</v>
      </c>
      <c r="CR1171" s="98">
        <f t="shared" ca="1" si="2838"/>
        <v>3729.8102019654593</v>
      </c>
      <c r="CS1171" s="98">
        <f t="shared" ca="1" si="2838"/>
        <v>9463.7676268853811</v>
      </c>
      <c r="CT1171" s="98">
        <f t="shared" ca="1" si="2838"/>
        <v>9120.3857176799611</v>
      </c>
      <c r="CU1171" s="98">
        <f t="shared" ca="1" si="2838"/>
        <v>5580.4829871141956</v>
      </c>
      <c r="CV1171" s="98">
        <f t="shared" ca="1" si="2838"/>
        <v>3995.4435207692763</v>
      </c>
      <c r="CW1171" s="98">
        <f t="shared" ca="1" si="2838"/>
        <v>10055.983466004589</v>
      </c>
      <c r="CX1171" s="98">
        <f t="shared" ca="1" si="2838"/>
        <v>9046.8888662050158</v>
      </c>
      <c r="CY1171" s="98">
        <f t="shared" ca="1" si="2838"/>
        <v>8320.231858413099</v>
      </c>
      <c r="CZ1171" s="98">
        <f t="shared" ca="1" si="2838"/>
        <v>6377.5140702167555</v>
      </c>
      <c r="DA1171" s="98">
        <f t="shared" ca="1" si="2838"/>
        <v>15807.476106185684</v>
      </c>
      <c r="DB1171" s="98">
        <f t="shared" ref="DB1171:EG1171" ca="1" si="2839">SUM(DB1169:DB1170)</f>
        <v>14982.476600824972</v>
      </c>
      <c r="DC1171" s="98">
        <f t="shared" ca="1" si="2839"/>
        <v>9217.6500490768722</v>
      </c>
      <c r="DD1171" s="98">
        <f t="shared" ca="1" si="2839"/>
        <v>6642.6641197254212</v>
      </c>
      <c r="DE1171" s="98">
        <f t="shared" ca="1" si="2839"/>
        <v>16528.970101891027</v>
      </c>
      <c r="DF1171" s="98">
        <f t="shared" ca="1" si="2839"/>
        <v>15090.876094518955</v>
      </c>
      <c r="DG1171" s="98">
        <f t="shared" ca="1" si="2839"/>
        <v>9264.335553281775</v>
      </c>
      <c r="DH1171" s="98">
        <f t="shared" ca="1" si="2839"/>
        <v>6686.3605647533786</v>
      </c>
      <c r="DI1171" s="98">
        <f t="shared" ca="1" si="2839"/>
        <v>16687.900070466774</v>
      </c>
      <c r="DJ1171" s="98">
        <f t="shared" ca="1" si="2839"/>
        <v>15254.784007475033</v>
      </c>
      <c r="DK1171" s="98">
        <f t="shared" ca="1" si="2839"/>
        <v>9354.3788223538941</v>
      </c>
      <c r="DL1171" s="98">
        <f t="shared" ca="1" si="2839"/>
        <v>6718.2084039393403</v>
      </c>
      <c r="DM1171" s="98">
        <f t="shared" ca="1" si="2839"/>
        <v>16833.859125695006</v>
      </c>
      <c r="DN1171" s="98">
        <f t="shared" ca="1" si="2839"/>
        <v>15281.452031042252</v>
      </c>
      <c r="DO1171" s="98">
        <f t="shared" ca="1" si="2839"/>
        <v>9345.2048170936614</v>
      </c>
      <c r="DP1171" s="98">
        <f t="shared" ca="1" si="2839"/>
        <v>6693.2643384453622</v>
      </c>
      <c r="DQ1171" s="98">
        <f t="shared" ca="1" si="2839"/>
        <v>16874.371029663056</v>
      </c>
      <c r="DR1171" s="98">
        <f t="shared" ca="1" si="2839"/>
        <v>15512.25818580576</v>
      </c>
      <c r="DS1171" s="98">
        <f t="shared" ca="1" si="2839"/>
        <v>9477.2543993066083</v>
      </c>
      <c r="DT1171" s="98">
        <f t="shared" ca="1" si="2839"/>
        <v>6780.9343599219046</v>
      </c>
      <c r="DU1171" s="98">
        <f t="shared" ca="1" si="2839"/>
        <v>17130.173446391829</v>
      </c>
      <c r="DV1171" s="98">
        <f t="shared" ca="1" si="2839"/>
        <v>15658.626755089232</v>
      </c>
      <c r="DW1171" s="98">
        <f t="shared" ca="1" si="2839"/>
        <v>9487.4757477247076</v>
      </c>
      <c r="DX1171" s="98">
        <f t="shared" ca="1" si="2839"/>
        <v>6754.2420209934371</v>
      </c>
      <c r="DY1171" s="98">
        <f t="shared" ca="1" si="2839"/>
        <v>17344.327256239114</v>
      </c>
      <c r="DZ1171" s="98">
        <f t="shared" ca="1" si="2839"/>
        <v>16171.163766872627</v>
      </c>
      <c r="EA1171" s="98">
        <f t="shared" ca="1" si="2839"/>
        <v>9811.8102360956855</v>
      </c>
      <c r="EB1171" s="98">
        <f t="shared" ca="1" si="2839"/>
        <v>6856.2704409559174</v>
      </c>
      <c r="EC1171" s="98">
        <f t="shared" ca="1" si="2839"/>
        <v>17647.487279406872</v>
      </c>
      <c r="ED1171" s="98">
        <f t="shared" ca="1" si="2839"/>
        <v>16475.470978132453</v>
      </c>
      <c r="EE1171" s="98">
        <f t="shared" ca="1" si="2839"/>
        <v>9991.2435674352782</v>
      </c>
      <c r="EF1171" s="98">
        <f t="shared" ca="1" si="2839"/>
        <v>7092.9138480493639</v>
      </c>
      <c r="EG1171" s="98">
        <f t="shared" ca="1" si="2839"/>
        <v>18208.620273764976</v>
      </c>
      <c r="EH1171" s="98">
        <f t="shared" ref="EH1171:FM1171" ca="1" si="2840">SUM(EH1169:EH1170)</f>
        <v>16776.640825433584</v>
      </c>
      <c r="EI1171" s="98">
        <f t="shared" ca="1" si="2840"/>
        <v>10167.634410755956</v>
      </c>
      <c r="EJ1171" s="98">
        <f t="shared" ca="1" si="2840"/>
        <v>7213.3880194627354</v>
      </c>
      <c r="EK1171" s="98">
        <f t="shared" ca="1" si="2840"/>
        <v>18542.668024264218</v>
      </c>
      <c r="EL1171" s="98">
        <f t="shared" ca="1" si="2840"/>
        <v>16992.37304965084</v>
      </c>
      <c r="EM1171" s="98">
        <f t="shared" ca="1" si="2840"/>
        <v>10283.696796005755</v>
      </c>
      <c r="EN1171" s="98">
        <f t="shared" ca="1" si="2840"/>
        <v>7311.9187260615354</v>
      </c>
      <c r="EO1171" s="98">
        <f t="shared" ca="1" si="2840"/>
        <v>18826.024062741493</v>
      </c>
      <c r="EP1171" s="98">
        <f t="shared" ca="1" si="2840"/>
        <v>17314.140446401765</v>
      </c>
      <c r="EQ1171" s="98">
        <f t="shared" ca="1" si="2840"/>
        <v>10383.923489371378</v>
      </c>
      <c r="ER1171" s="98">
        <f t="shared" ca="1" si="2840"/>
        <v>7284.233522148259</v>
      </c>
      <c r="ES1171" s="98">
        <f t="shared" ca="1" si="2840"/>
        <v>19157.655899562025</v>
      </c>
      <c r="ET1171" s="98">
        <f t="shared" ca="1" si="2840"/>
        <v>17669.914653469052</v>
      </c>
      <c r="EU1171" s="98">
        <f t="shared" ca="1" si="2840"/>
        <v>10593.621126052549</v>
      </c>
      <c r="EV1171" s="98">
        <f t="shared" ca="1" si="2840"/>
        <v>7428.5661819164616</v>
      </c>
      <c r="EW1171" s="98">
        <f t="shared" ca="1" si="2840"/>
        <v>19553.114107197707</v>
      </c>
      <c r="EX1171" s="98">
        <f t="shared" ca="1" si="2840"/>
        <v>18428.681837844979</v>
      </c>
      <c r="EY1171" s="98">
        <f t="shared" ca="1" si="2840"/>
        <v>11079.45834240429</v>
      </c>
      <c r="EZ1171" s="98">
        <f t="shared" ca="1" si="2840"/>
        <v>7792.4809255274567</v>
      </c>
      <c r="FA1171" s="98">
        <f t="shared" ca="1" si="2840"/>
        <v>20384.111576740132</v>
      </c>
      <c r="FB1171" s="98">
        <f t="shared" ca="1" si="2840"/>
        <v>18709.184376419584</v>
      </c>
      <c r="FC1171" s="98">
        <f t="shared" ca="1" si="2840"/>
        <v>11236.436717055531</v>
      </c>
      <c r="FD1171" s="98">
        <f t="shared" ca="1" si="2840"/>
        <v>7923.7999864457288</v>
      </c>
      <c r="FE1171" s="98">
        <f t="shared" ca="1" si="2840"/>
        <v>20748.341337859718</v>
      </c>
      <c r="FF1171" s="98">
        <f t="shared" ca="1" si="2840"/>
        <v>19287.926952301081</v>
      </c>
      <c r="FG1171" s="98">
        <f t="shared" ca="1" si="2840"/>
        <v>11596.152234551682</v>
      </c>
      <c r="FH1171" s="98">
        <f t="shared" ca="1" si="2840"/>
        <v>8155.9950862124342</v>
      </c>
      <c r="FI1171" s="98">
        <f t="shared" ca="1" si="2840"/>
        <v>21335.388629891946</v>
      </c>
      <c r="FJ1171" s="98">
        <f t="shared" ca="1" si="2840"/>
        <v>19846.533897357524</v>
      </c>
      <c r="FK1171" s="98">
        <f t="shared" ca="1" si="2840"/>
        <v>11941.939730723545</v>
      </c>
      <c r="FL1171" s="98">
        <f t="shared" ca="1" si="2840"/>
        <v>0</v>
      </c>
      <c r="FM1171" s="98">
        <f t="shared" ca="1" si="2840"/>
        <v>0</v>
      </c>
      <c r="FN1171" s="98">
        <f ca="1">SUM(FN1169:FN1170)</f>
        <v>0</v>
      </c>
      <c r="FO1171" s="98">
        <f ca="1">SUM(FO1169:FO1170)</f>
        <v>0</v>
      </c>
      <c r="FP1171" s="98">
        <f ca="1">SUM(FP1169:FP1170)</f>
        <v>0</v>
      </c>
      <c r="FQ1171" s="98">
        <f ca="1">SUM(FQ1169:FQ1170)</f>
        <v>0</v>
      </c>
      <c r="FR1171" s="98">
        <f ca="1">SUM(FR1169:FR1170)</f>
        <v>0</v>
      </c>
    </row>
    <row r="1172" spans="2:174"/>
    <row r="1173" spans="2:174">
      <c r="C1173" t="s">
        <v>433</v>
      </c>
      <c r="D1173" s="144" t="s">
        <v>974</v>
      </c>
      <c r="I1173" s="168">
        <f ca="1">SUM(J1173:FR1173)</f>
        <v>0</v>
      </c>
      <c r="J1173" s="176">
        <f t="shared" ref="J1173:AO1173" ca="1" si="2841">-MIN(MAX(J1169,0)-J1164,0)*J1148</f>
        <v>0</v>
      </c>
      <c r="K1173" s="176">
        <f t="shared" ca="1" si="2841"/>
        <v>0</v>
      </c>
      <c r="L1173" s="176">
        <f t="shared" ca="1" si="2841"/>
        <v>0</v>
      </c>
      <c r="M1173" s="176">
        <f t="shared" ca="1" si="2841"/>
        <v>0</v>
      </c>
      <c r="N1173" s="176">
        <f t="shared" ca="1" si="2841"/>
        <v>0</v>
      </c>
      <c r="O1173" s="176">
        <f t="shared" ca="1" si="2841"/>
        <v>0</v>
      </c>
      <c r="P1173" s="176">
        <f t="shared" ca="1" si="2841"/>
        <v>0</v>
      </c>
      <c r="Q1173" s="176">
        <f t="shared" ca="1" si="2841"/>
        <v>0</v>
      </c>
      <c r="R1173" s="176">
        <f t="shared" ca="1" si="2841"/>
        <v>0</v>
      </c>
      <c r="S1173" s="176">
        <f t="shared" ca="1" si="2841"/>
        <v>0</v>
      </c>
      <c r="T1173" s="176">
        <f t="shared" ca="1" si="2841"/>
        <v>0</v>
      </c>
      <c r="U1173" s="176">
        <f t="shared" ca="1" si="2841"/>
        <v>0</v>
      </c>
      <c r="V1173" s="176">
        <f t="shared" ca="1" si="2841"/>
        <v>0</v>
      </c>
      <c r="W1173" s="176">
        <f t="shared" ca="1" si="2841"/>
        <v>0</v>
      </c>
      <c r="X1173" s="176">
        <f t="shared" ca="1" si="2841"/>
        <v>0</v>
      </c>
      <c r="Y1173" s="176">
        <f t="shared" ca="1" si="2841"/>
        <v>0</v>
      </c>
      <c r="Z1173" s="176">
        <f t="shared" ca="1" si="2841"/>
        <v>0</v>
      </c>
      <c r="AA1173" s="176">
        <f t="shared" ca="1" si="2841"/>
        <v>0</v>
      </c>
      <c r="AB1173" s="176">
        <f t="shared" ca="1" si="2841"/>
        <v>0</v>
      </c>
      <c r="AC1173" s="176">
        <f t="shared" ca="1" si="2841"/>
        <v>0</v>
      </c>
      <c r="AD1173" s="176">
        <f t="shared" ca="1" si="2841"/>
        <v>0</v>
      </c>
      <c r="AE1173" s="176">
        <f t="shared" ca="1" si="2841"/>
        <v>0</v>
      </c>
      <c r="AF1173" s="176">
        <f t="shared" ca="1" si="2841"/>
        <v>0</v>
      </c>
      <c r="AG1173" s="176">
        <f t="shared" ca="1" si="2841"/>
        <v>0</v>
      </c>
      <c r="AH1173" s="176">
        <f t="shared" ca="1" si="2841"/>
        <v>0</v>
      </c>
      <c r="AI1173" s="176">
        <f t="shared" ca="1" si="2841"/>
        <v>0</v>
      </c>
      <c r="AJ1173" s="176">
        <f t="shared" ca="1" si="2841"/>
        <v>0</v>
      </c>
      <c r="AK1173" s="176">
        <f t="shared" ca="1" si="2841"/>
        <v>0</v>
      </c>
      <c r="AL1173" s="176">
        <f t="shared" ca="1" si="2841"/>
        <v>0</v>
      </c>
      <c r="AM1173" s="176">
        <f t="shared" ca="1" si="2841"/>
        <v>0</v>
      </c>
      <c r="AN1173" s="176">
        <f t="shared" ca="1" si="2841"/>
        <v>0</v>
      </c>
      <c r="AO1173" s="176">
        <f t="shared" ca="1" si="2841"/>
        <v>0</v>
      </c>
      <c r="AP1173" s="176">
        <f t="shared" ref="AP1173:BU1173" ca="1" si="2842">-MIN(MAX(AP1169,0)-AP1164,0)*AP1148</f>
        <v>0</v>
      </c>
      <c r="AQ1173" s="176">
        <f t="shared" ca="1" si="2842"/>
        <v>0</v>
      </c>
      <c r="AR1173" s="176">
        <f t="shared" ca="1" si="2842"/>
        <v>0</v>
      </c>
      <c r="AS1173" s="176">
        <f t="shared" ca="1" si="2842"/>
        <v>0</v>
      </c>
      <c r="AT1173" s="176">
        <f t="shared" ca="1" si="2842"/>
        <v>0</v>
      </c>
      <c r="AU1173" s="176">
        <f t="shared" ca="1" si="2842"/>
        <v>0</v>
      </c>
      <c r="AV1173" s="176">
        <f t="shared" ca="1" si="2842"/>
        <v>0</v>
      </c>
      <c r="AW1173" s="176">
        <f t="shared" ca="1" si="2842"/>
        <v>0</v>
      </c>
      <c r="AX1173" s="176">
        <f t="shared" ca="1" si="2842"/>
        <v>0</v>
      </c>
      <c r="AY1173" s="176">
        <f t="shared" ca="1" si="2842"/>
        <v>0</v>
      </c>
      <c r="AZ1173" s="176">
        <f t="shared" ca="1" si="2842"/>
        <v>0</v>
      </c>
      <c r="BA1173" s="176">
        <f t="shared" ca="1" si="2842"/>
        <v>0</v>
      </c>
      <c r="BB1173" s="176">
        <f t="shared" ca="1" si="2842"/>
        <v>0</v>
      </c>
      <c r="BC1173" s="176">
        <f t="shared" ca="1" si="2842"/>
        <v>0</v>
      </c>
      <c r="BD1173" s="176">
        <f t="shared" ca="1" si="2842"/>
        <v>0</v>
      </c>
      <c r="BE1173" s="176">
        <f t="shared" ca="1" si="2842"/>
        <v>0</v>
      </c>
      <c r="BF1173" s="176">
        <f t="shared" ca="1" si="2842"/>
        <v>0</v>
      </c>
      <c r="BG1173" s="176">
        <f t="shared" ca="1" si="2842"/>
        <v>0</v>
      </c>
      <c r="BH1173" s="176">
        <f t="shared" ca="1" si="2842"/>
        <v>0</v>
      </c>
      <c r="BI1173" s="176">
        <f t="shared" ca="1" si="2842"/>
        <v>0</v>
      </c>
      <c r="BJ1173" s="176">
        <f t="shared" ca="1" si="2842"/>
        <v>0</v>
      </c>
      <c r="BK1173" s="176">
        <f t="shared" ca="1" si="2842"/>
        <v>0</v>
      </c>
      <c r="BL1173" s="176">
        <f t="shared" ca="1" si="2842"/>
        <v>0</v>
      </c>
      <c r="BM1173" s="176">
        <f t="shared" ca="1" si="2842"/>
        <v>0</v>
      </c>
      <c r="BN1173" s="176">
        <f t="shared" ca="1" si="2842"/>
        <v>0</v>
      </c>
      <c r="BO1173" s="176">
        <f t="shared" ca="1" si="2842"/>
        <v>0</v>
      </c>
      <c r="BP1173" s="176">
        <f t="shared" ca="1" si="2842"/>
        <v>0</v>
      </c>
      <c r="BQ1173" s="176">
        <f t="shared" ca="1" si="2842"/>
        <v>0</v>
      </c>
      <c r="BR1173" s="176">
        <f t="shared" ca="1" si="2842"/>
        <v>0</v>
      </c>
      <c r="BS1173" s="176">
        <f t="shared" ca="1" si="2842"/>
        <v>0</v>
      </c>
      <c r="BT1173" s="176">
        <f t="shared" ca="1" si="2842"/>
        <v>0</v>
      </c>
      <c r="BU1173" s="176">
        <f t="shared" ca="1" si="2842"/>
        <v>0</v>
      </c>
      <c r="BV1173" s="176">
        <f t="shared" ref="BV1173:DA1173" ca="1" si="2843">-MIN(MAX(BV1169,0)-BV1164,0)*BV1148</f>
        <v>0</v>
      </c>
      <c r="BW1173" s="176">
        <f t="shared" ca="1" si="2843"/>
        <v>0</v>
      </c>
      <c r="BX1173" s="176">
        <f t="shared" ca="1" si="2843"/>
        <v>0</v>
      </c>
      <c r="BY1173" s="176">
        <f t="shared" ca="1" si="2843"/>
        <v>0</v>
      </c>
      <c r="BZ1173" s="176">
        <f t="shared" ca="1" si="2843"/>
        <v>0</v>
      </c>
      <c r="CA1173" s="176">
        <f t="shared" ca="1" si="2843"/>
        <v>0</v>
      </c>
      <c r="CB1173" s="176">
        <f t="shared" ca="1" si="2843"/>
        <v>0</v>
      </c>
      <c r="CC1173" s="176">
        <f t="shared" ca="1" si="2843"/>
        <v>0</v>
      </c>
      <c r="CD1173" s="176">
        <f t="shared" ca="1" si="2843"/>
        <v>0</v>
      </c>
      <c r="CE1173" s="176">
        <f t="shared" ca="1" si="2843"/>
        <v>0</v>
      </c>
      <c r="CF1173" s="176">
        <f t="shared" ca="1" si="2843"/>
        <v>0</v>
      </c>
      <c r="CG1173" s="176">
        <f t="shared" ca="1" si="2843"/>
        <v>0</v>
      </c>
      <c r="CH1173" s="176">
        <f t="shared" ca="1" si="2843"/>
        <v>0</v>
      </c>
      <c r="CI1173" s="176">
        <f t="shared" ca="1" si="2843"/>
        <v>0</v>
      </c>
      <c r="CJ1173" s="176">
        <f t="shared" ca="1" si="2843"/>
        <v>0</v>
      </c>
      <c r="CK1173" s="176">
        <f t="shared" ca="1" si="2843"/>
        <v>0</v>
      </c>
      <c r="CL1173" s="176">
        <f t="shared" ca="1" si="2843"/>
        <v>0</v>
      </c>
      <c r="CM1173" s="176">
        <f t="shared" ca="1" si="2843"/>
        <v>0</v>
      </c>
      <c r="CN1173" s="176">
        <f t="shared" ca="1" si="2843"/>
        <v>0</v>
      </c>
      <c r="CO1173" s="176">
        <f t="shared" ca="1" si="2843"/>
        <v>0</v>
      </c>
      <c r="CP1173" s="176">
        <f t="shared" ca="1" si="2843"/>
        <v>0</v>
      </c>
      <c r="CQ1173" s="176">
        <f t="shared" ca="1" si="2843"/>
        <v>0</v>
      </c>
      <c r="CR1173" s="176">
        <f t="shared" ca="1" si="2843"/>
        <v>0</v>
      </c>
      <c r="CS1173" s="176">
        <f t="shared" ca="1" si="2843"/>
        <v>0</v>
      </c>
      <c r="CT1173" s="176">
        <f t="shared" ca="1" si="2843"/>
        <v>0</v>
      </c>
      <c r="CU1173" s="176">
        <f t="shared" ca="1" si="2843"/>
        <v>0</v>
      </c>
      <c r="CV1173" s="176">
        <f t="shared" ca="1" si="2843"/>
        <v>0</v>
      </c>
      <c r="CW1173" s="176">
        <f t="shared" ca="1" si="2843"/>
        <v>0</v>
      </c>
      <c r="CX1173" s="176">
        <f t="shared" ca="1" si="2843"/>
        <v>0</v>
      </c>
      <c r="CY1173" s="176">
        <f t="shared" ca="1" si="2843"/>
        <v>0</v>
      </c>
      <c r="CZ1173" s="176">
        <f t="shared" ca="1" si="2843"/>
        <v>0</v>
      </c>
      <c r="DA1173" s="176">
        <f t="shared" ca="1" si="2843"/>
        <v>0</v>
      </c>
      <c r="DB1173" s="176">
        <f t="shared" ref="DB1173:EG1173" ca="1" si="2844">-MIN(MAX(DB1169,0)-DB1164,0)*DB1148</f>
        <v>0</v>
      </c>
      <c r="DC1173" s="176">
        <f t="shared" ca="1" si="2844"/>
        <v>0</v>
      </c>
      <c r="DD1173" s="176">
        <f t="shared" ca="1" si="2844"/>
        <v>0</v>
      </c>
      <c r="DE1173" s="176">
        <f t="shared" ca="1" si="2844"/>
        <v>0</v>
      </c>
      <c r="DF1173" s="176">
        <f t="shared" ca="1" si="2844"/>
        <v>0</v>
      </c>
      <c r="DG1173" s="176">
        <f t="shared" ca="1" si="2844"/>
        <v>0</v>
      </c>
      <c r="DH1173" s="176">
        <f t="shared" ca="1" si="2844"/>
        <v>0</v>
      </c>
      <c r="DI1173" s="176">
        <f t="shared" ca="1" si="2844"/>
        <v>0</v>
      </c>
      <c r="DJ1173" s="176">
        <f t="shared" ca="1" si="2844"/>
        <v>0</v>
      </c>
      <c r="DK1173" s="176">
        <f t="shared" ca="1" si="2844"/>
        <v>0</v>
      </c>
      <c r="DL1173" s="176">
        <f t="shared" ca="1" si="2844"/>
        <v>0</v>
      </c>
      <c r="DM1173" s="176">
        <f t="shared" ca="1" si="2844"/>
        <v>0</v>
      </c>
      <c r="DN1173" s="176">
        <f t="shared" ca="1" si="2844"/>
        <v>0</v>
      </c>
      <c r="DO1173" s="176">
        <f t="shared" ca="1" si="2844"/>
        <v>0</v>
      </c>
      <c r="DP1173" s="176">
        <f t="shared" ca="1" si="2844"/>
        <v>0</v>
      </c>
      <c r="DQ1173" s="176">
        <f t="shared" ca="1" si="2844"/>
        <v>0</v>
      </c>
      <c r="DR1173" s="176">
        <f t="shared" ca="1" si="2844"/>
        <v>0</v>
      </c>
      <c r="DS1173" s="176">
        <f t="shared" ca="1" si="2844"/>
        <v>0</v>
      </c>
      <c r="DT1173" s="176">
        <f t="shared" ca="1" si="2844"/>
        <v>0</v>
      </c>
      <c r="DU1173" s="176">
        <f t="shared" ca="1" si="2844"/>
        <v>0</v>
      </c>
      <c r="DV1173" s="176">
        <f t="shared" ca="1" si="2844"/>
        <v>0</v>
      </c>
      <c r="DW1173" s="176">
        <f t="shared" ca="1" si="2844"/>
        <v>0</v>
      </c>
      <c r="DX1173" s="176">
        <f t="shared" ca="1" si="2844"/>
        <v>0</v>
      </c>
      <c r="DY1173" s="176">
        <f t="shared" ca="1" si="2844"/>
        <v>0</v>
      </c>
      <c r="DZ1173" s="176">
        <f t="shared" ca="1" si="2844"/>
        <v>0</v>
      </c>
      <c r="EA1173" s="176">
        <f t="shared" ca="1" si="2844"/>
        <v>0</v>
      </c>
      <c r="EB1173" s="176">
        <f t="shared" ca="1" si="2844"/>
        <v>0</v>
      </c>
      <c r="EC1173" s="176">
        <f t="shared" ca="1" si="2844"/>
        <v>0</v>
      </c>
      <c r="ED1173" s="176">
        <f t="shared" ca="1" si="2844"/>
        <v>0</v>
      </c>
      <c r="EE1173" s="176">
        <f t="shared" ca="1" si="2844"/>
        <v>0</v>
      </c>
      <c r="EF1173" s="176">
        <f t="shared" ca="1" si="2844"/>
        <v>0</v>
      </c>
      <c r="EG1173" s="176">
        <f t="shared" ca="1" si="2844"/>
        <v>0</v>
      </c>
      <c r="EH1173" s="176">
        <f t="shared" ref="EH1173:FR1173" ca="1" si="2845">-MIN(MAX(EH1169,0)-EH1164,0)*EH1148</f>
        <v>0</v>
      </c>
      <c r="EI1173" s="176">
        <f t="shared" ca="1" si="2845"/>
        <v>0</v>
      </c>
      <c r="EJ1173" s="176">
        <f t="shared" ca="1" si="2845"/>
        <v>0</v>
      </c>
      <c r="EK1173" s="176">
        <f t="shared" ca="1" si="2845"/>
        <v>0</v>
      </c>
      <c r="EL1173" s="176">
        <f t="shared" ca="1" si="2845"/>
        <v>0</v>
      </c>
      <c r="EM1173" s="176">
        <f t="shared" ca="1" si="2845"/>
        <v>0</v>
      </c>
      <c r="EN1173" s="176">
        <f t="shared" ca="1" si="2845"/>
        <v>0</v>
      </c>
      <c r="EO1173" s="176">
        <f t="shared" ca="1" si="2845"/>
        <v>0</v>
      </c>
      <c r="EP1173" s="176">
        <f t="shared" ca="1" si="2845"/>
        <v>0</v>
      </c>
      <c r="EQ1173" s="176">
        <f t="shared" ca="1" si="2845"/>
        <v>0</v>
      </c>
      <c r="ER1173" s="176">
        <f t="shared" ca="1" si="2845"/>
        <v>0</v>
      </c>
      <c r="ES1173" s="176">
        <f t="shared" ca="1" si="2845"/>
        <v>0</v>
      </c>
      <c r="ET1173" s="176">
        <f t="shared" ca="1" si="2845"/>
        <v>0</v>
      </c>
      <c r="EU1173" s="176">
        <f t="shared" ca="1" si="2845"/>
        <v>0</v>
      </c>
      <c r="EV1173" s="176">
        <f t="shared" ca="1" si="2845"/>
        <v>0</v>
      </c>
      <c r="EW1173" s="176">
        <f t="shared" ca="1" si="2845"/>
        <v>0</v>
      </c>
      <c r="EX1173" s="176">
        <f t="shared" ca="1" si="2845"/>
        <v>0</v>
      </c>
      <c r="EY1173" s="176">
        <f t="shared" ca="1" si="2845"/>
        <v>0</v>
      </c>
      <c r="EZ1173" s="176">
        <f t="shared" ca="1" si="2845"/>
        <v>0</v>
      </c>
      <c r="FA1173" s="176">
        <f t="shared" ca="1" si="2845"/>
        <v>0</v>
      </c>
      <c r="FB1173" s="176">
        <f t="shared" ca="1" si="2845"/>
        <v>0</v>
      </c>
      <c r="FC1173" s="176">
        <f t="shared" ca="1" si="2845"/>
        <v>0</v>
      </c>
      <c r="FD1173" s="176">
        <f t="shared" ca="1" si="2845"/>
        <v>0</v>
      </c>
      <c r="FE1173" s="176">
        <f t="shared" ca="1" si="2845"/>
        <v>0</v>
      </c>
      <c r="FF1173" s="176">
        <f t="shared" ca="1" si="2845"/>
        <v>0</v>
      </c>
      <c r="FG1173" s="176">
        <f t="shared" ca="1" si="2845"/>
        <v>0</v>
      </c>
      <c r="FH1173" s="176">
        <f t="shared" ca="1" si="2845"/>
        <v>0</v>
      </c>
      <c r="FI1173" s="176">
        <f t="shared" ca="1" si="2845"/>
        <v>0</v>
      </c>
      <c r="FJ1173" s="176">
        <f t="shared" ca="1" si="2845"/>
        <v>0</v>
      </c>
      <c r="FK1173" s="176">
        <f t="shared" ca="1" si="2845"/>
        <v>0</v>
      </c>
      <c r="FL1173" s="176">
        <f t="shared" ca="1" si="2845"/>
        <v>0</v>
      </c>
      <c r="FM1173" s="176">
        <f t="shared" ca="1" si="2845"/>
        <v>0</v>
      </c>
      <c r="FN1173" s="176">
        <f t="shared" ca="1" si="2845"/>
        <v>0</v>
      </c>
      <c r="FO1173" s="176">
        <f t="shared" ca="1" si="2845"/>
        <v>0</v>
      </c>
      <c r="FP1173" s="176">
        <f t="shared" ca="1" si="2845"/>
        <v>0</v>
      </c>
      <c r="FQ1173" s="176">
        <f t="shared" ca="1" si="2845"/>
        <v>0</v>
      </c>
      <c r="FR1173" s="176">
        <f t="shared" ca="1" si="2845"/>
        <v>0</v>
      </c>
    </row>
    <row r="1174" spans="2:174"/>
    <row r="1175" spans="2:174">
      <c r="B1175" s="5" t="s">
        <v>447</v>
      </c>
      <c r="C1175" s="4"/>
      <c r="D1175" s="7"/>
      <c r="E1175" s="4"/>
      <c r="F1175" s="4"/>
      <c r="G1175" s="7"/>
      <c r="H1175" s="7"/>
      <c r="I1175" s="4"/>
      <c r="J1175" s="4"/>
      <c r="K1175" s="4"/>
      <c r="L1175" s="4"/>
      <c r="M1175" s="4"/>
      <c r="N1175" s="4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  <c r="AJ1175" s="4"/>
      <c r="AK1175" s="4"/>
      <c r="AL1175" s="4"/>
      <c r="AM1175" s="4"/>
      <c r="AN1175" s="4"/>
      <c r="AO1175" s="4"/>
      <c r="AP1175" s="4"/>
      <c r="AQ1175" s="4"/>
      <c r="AR1175" s="4"/>
      <c r="AS1175" s="4"/>
      <c r="AT1175" s="4"/>
      <c r="AU1175" s="4"/>
      <c r="AV1175" s="4"/>
      <c r="AW1175" s="4"/>
      <c r="AX1175" s="4"/>
      <c r="AY1175" s="4"/>
      <c r="AZ1175" s="4"/>
      <c r="BA1175" s="4"/>
      <c r="BB1175" s="4"/>
      <c r="BC1175" s="4"/>
      <c r="BD1175" s="4"/>
      <c r="BE1175" s="4"/>
      <c r="BF1175" s="4"/>
      <c r="BG1175" s="4"/>
      <c r="BH1175" s="4"/>
      <c r="BI1175" s="4"/>
      <c r="BJ1175" s="4"/>
      <c r="BK1175" s="4"/>
      <c r="BL1175" s="4"/>
      <c r="BM1175" s="4"/>
      <c r="BN1175" s="4"/>
      <c r="BO1175" s="4"/>
      <c r="BP1175" s="4"/>
      <c r="BQ1175" s="4"/>
      <c r="BR1175" s="4"/>
      <c r="BS1175" s="4"/>
      <c r="BT1175" s="4"/>
      <c r="BU1175" s="4"/>
      <c r="BV1175" s="4"/>
      <c r="BW1175" s="4"/>
      <c r="BX1175" s="4"/>
      <c r="BY1175" s="4"/>
      <c r="BZ1175" s="4"/>
      <c r="CA1175" s="4"/>
      <c r="CB1175" s="4"/>
      <c r="CC1175" s="4"/>
      <c r="CD1175" s="4"/>
      <c r="CE1175" s="4"/>
      <c r="CF1175" s="4"/>
      <c r="CG1175" s="4"/>
      <c r="CH1175" s="4"/>
      <c r="CI1175" s="4"/>
      <c r="CJ1175" s="4"/>
      <c r="CK1175" s="4"/>
      <c r="CL1175" s="4"/>
      <c r="CM1175" s="4"/>
      <c r="CN1175" s="4"/>
      <c r="CO1175" s="4"/>
      <c r="CP1175" s="4"/>
      <c r="CQ1175" s="4"/>
      <c r="CR1175" s="4"/>
      <c r="CS1175" s="4"/>
      <c r="CT1175" s="4"/>
      <c r="CU1175" s="4"/>
      <c r="CV1175" s="4"/>
      <c r="CW1175" s="4"/>
      <c r="CX1175" s="4"/>
      <c r="CY1175" s="4"/>
      <c r="CZ1175" s="4"/>
      <c r="DA1175" s="4"/>
      <c r="DB1175" s="4"/>
      <c r="DC1175" s="4"/>
      <c r="DD1175" s="4"/>
      <c r="DE1175" s="4"/>
      <c r="DF1175" s="4"/>
      <c r="DG1175" s="4"/>
      <c r="DH1175" s="4"/>
      <c r="DI1175" s="4"/>
      <c r="DJ1175" s="4"/>
      <c r="DK1175" s="4"/>
      <c r="DL1175" s="4"/>
      <c r="DM1175" s="4"/>
      <c r="DN1175" s="4"/>
      <c r="DO1175" s="4"/>
      <c r="DP1175" s="4"/>
      <c r="DQ1175" s="4"/>
      <c r="DR1175" s="4"/>
      <c r="DS1175" s="4"/>
      <c r="DT1175" s="4"/>
      <c r="DU1175" s="4"/>
      <c r="DV1175" s="4"/>
      <c r="DW1175" s="4"/>
      <c r="DX1175" s="4"/>
      <c r="DY1175" s="4"/>
      <c r="DZ1175" s="4"/>
      <c r="EA1175" s="4"/>
      <c r="EB1175" s="4"/>
      <c r="EC1175" s="4"/>
      <c r="ED1175" s="4"/>
      <c r="EE1175" s="4"/>
      <c r="EF1175" s="4"/>
      <c r="EG1175" s="4"/>
      <c r="EH1175" s="4"/>
      <c r="EI1175" s="4"/>
      <c r="EJ1175" s="4"/>
      <c r="EK1175" s="4"/>
      <c r="EL1175" s="4"/>
      <c r="EM1175" s="4"/>
      <c r="EN1175" s="4"/>
      <c r="EO1175" s="4"/>
      <c r="EP1175" s="4"/>
      <c r="EQ1175" s="4"/>
      <c r="ER1175" s="4"/>
      <c r="ES1175" s="4"/>
      <c r="ET1175" s="4"/>
      <c r="EU1175" s="4"/>
      <c r="EV1175" s="4"/>
      <c r="EW1175" s="4"/>
      <c r="EX1175" s="4"/>
      <c r="EY1175" s="4"/>
      <c r="EZ1175" s="4"/>
      <c r="FA1175" s="4"/>
      <c r="FB1175" s="4"/>
      <c r="FC1175" s="4"/>
      <c r="FD1175" s="4"/>
      <c r="FE1175" s="4"/>
      <c r="FF1175" s="4"/>
      <c r="FG1175" s="4"/>
      <c r="FH1175" s="4"/>
      <c r="FI1175" s="4"/>
      <c r="FJ1175" s="4"/>
      <c r="FK1175" s="4"/>
      <c r="FL1175" s="4"/>
      <c r="FM1175" s="4"/>
      <c r="FN1175" s="4"/>
      <c r="FO1175" s="4"/>
      <c r="FP1175" s="4"/>
      <c r="FQ1175" s="4"/>
      <c r="FR1175" s="4"/>
    </row>
    <row r="1176" spans="2:174"/>
    <row r="1177" spans="2:174">
      <c r="B1177" s="30" t="s">
        <v>13</v>
      </c>
    </row>
    <row r="1178" spans="2:174">
      <c r="C1178" t="s">
        <v>431</v>
      </c>
      <c r="D1178" s="144" t="s">
        <v>282</v>
      </c>
      <c r="J1178" s="27">
        <f>J$17</f>
        <v>0</v>
      </c>
      <c r="K1178" s="27">
        <f t="shared" ref="K1178:BV1178" si="2846">K$17</f>
        <v>0</v>
      </c>
      <c r="L1178" s="27">
        <f t="shared" si="2846"/>
        <v>0</v>
      </c>
      <c r="M1178" s="27">
        <f t="shared" si="2846"/>
        <v>0</v>
      </c>
      <c r="N1178" s="27">
        <f t="shared" si="2846"/>
        <v>0</v>
      </c>
      <c r="O1178" s="27">
        <f t="shared" si="2846"/>
        <v>0</v>
      </c>
      <c r="P1178" s="27">
        <f t="shared" si="2846"/>
        <v>0</v>
      </c>
      <c r="Q1178" s="27">
        <f t="shared" si="2846"/>
        <v>0</v>
      </c>
      <c r="R1178" s="27">
        <f t="shared" si="2846"/>
        <v>0</v>
      </c>
      <c r="S1178" s="27">
        <f t="shared" si="2846"/>
        <v>0</v>
      </c>
      <c r="T1178" s="27">
        <f t="shared" si="2846"/>
        <v>0</v>
      </c>
      <c r="U1178" s="27">
        <f t="shared" si="2846"/>
        <v>0</v>
      </c>
      <c r="V1178" s="27">
        <f t="shared" si="2846"/>
        <v>0</v>
      </c>
      <c r="W1178" s="27">
        <f t="shared" si="2846"/>
        <v>0</v>
      </c>
      <c r="X1178" s="27">
        <f t="shared" si="2846"/>
        <v>0</v>
      </c>
      <c r="Y1178" s="27">
        <f t="shared" si="2846"/>
        <v>0</v>
      </c>
      <c r="Z1178" s="27">
        <f t="shared" si="2846"/>
        <v>0</v>
      </c>
      <c r="AA1178" s="27">
        <f t="shared" si="2846"/>
        <v>0</v>
      </c>
      <c r="AB1178" s="27">
        <f t="shared" si="2846"/>
        <v>1</v>
      </c>
      <c r="AC1178" s="27">
        <f t="shared" si="2846"/>
        <v>1</v>
      </c>
      <c r="AD1178" s="27">
        <f t="shared" si="2846"/>
        <v>1</v>
      </c>
      <c r="AE1178" s="27">
        <f t="shared" si="2846"/>
        <v>1</v>
      </c>
      <c r="AF1178" s="27">
        <f t="shared" si="2846"/>
        <v>1</v>
      </c>
      <c r="AG1178" s="27">
        <f t="shared" si="2846"/>
        <v>1</v>
      </c>
      <c r="AH1178" s="27">
        <f t="shared" si="2846"/>
        <v>1</v>
      </c>
      <c r="AI1178" s="27">
        <f t="shared" si="2846"/>
        <v>1</v>
      </c>
      <c r="AJ1178" s="27">
        <f t="shared" si="2846"/>
        <v>1</v>
      </c>
      <c r="AK1178" s="27">
        <f t="shared" si="2846"/>
        <v>1</v>
      </c>
      <c r="AL1178" s="27">
        <f t="shared" si="2846"/>
        <v>1</v>
      </c>
      <c r="AM1178" s="27">
        <f t="shared" si="2846"/>
        <v>1</v>
      </c>
      <c r="AN1178" s="27">
        <f t="shared" si="2846"/>
        <v>1</v>
      </c>
      <c r="AO1178" s="27">
        <f t="shared" si="2846"/>
        <v>1</v>
      </c>
      <c r="AP1178" s="27">
        <f t="shared" si="2846"/>
        <v>1</v>
      </c>
      <c r="AQ1178" s="27">
        <f t="shared" si="2846"/>
        <v>1</v>
      </c>
      <c r="AR1178" s="27">
        <f t="shared" si="2846"/>
        <v>1</v>
      </c>
      <c r="AS1178" s="27">
        <f t="shared" si="2846"/>
        <v>1</v>
      </c>
      <c r="AT1178" s="27">
        <f t="shared" si="2846"/>
        <v>1</v>
      </c>
      <c r="AU1178" s="27">
        <f t="shared" si="2846"/>
        <v>1</v>
      </c>
      <c r="AV1178" s="27">
        <f t="shared" si="2846"/>
        <v>1</v>
      </c>
      <c r="AW1178" s="27">
        <f t="shared" si="2846"/>
        <v>1</v>
      </c>
      <c r="AX1178" s="27">
        <f t="shared" si="2846"/>
        <v>1</v>
      </c>
      <c r="AY1178" s="27">
        <f t="shared" si="2846"/>
        <v>1</v>
      </c>
      <c r="AZ1178" s="27">
        <f t="shared" si="2846"/>
        <v>1</v>
      </c>
      <c r="BA1178" s="27">
        <f t="shared" si="2846"/>
        <v>1</v>
      </c>
      <c r="BB1178" s="27">
        <f t="shared" si="2846"/>
        <v>1</v>
      </c>
      <c r="BC1178" s="27">
        <f t="shared" si="2846"/>
        <v>1</v>
      </c>
      <c r="BD1178" s="27">
        <f t="shared" si="2846"/>
        <v>1</v>
      </c>
      <c r="BE1178" s="27">
        <f t="shared" si="2846"/>
        <v>1</v>
      </c>
      <c r="BF1178" s="27">
        <f t="shared" si="2846"/>
        <v>1</v>
      </c>
      <c r="BG1178" s="27">
        <f t="shared" si="2846"/>
        <v>1</v>
      </c>
      <c r="BH1178" s="27">
        <f t="shared" si="2846"/>
        <v>1</v>
      </c>
      <c r="BI1178" s="27">
        <f t="shared" si="2846"/>
        <v>1</v>
      </c>
      <c r="BJ1178" s="27">
        <f t="shared" si="2846"/>
        <v>1</v>
      </c>
      <c r="BK1178" s="27">
        <f t="shared" si="2846"/>
        <v>1</v>
      </c>
      <c r="BL1178" s="27">
        <f t="shared" si="2846"/>
        <v>1</v>
      </c>
      <c r="BM1178" s="27">
        <f t="shared" si="2846"/>
        <v>1</v>
      </c>
      <c r="BN1178" s="27">
        <f t="shared" si="2846"/>
        <v>1</v>
      </c>
      <c r="BO1178" s="27">
        <f t="shared" si="2846"/>
        <v>1</v>
      </c>
      <c r="BP1178" s="27">
        <f t="shared" si="2846"/>
        <v>1</v>
      </c>
      <c r="BQ1178" s="27">
        <f t="shared" si="2846"/>
        <v>1</v>
      </c>
      <c r="BR1178" s="27">
        <f t="shared" si="2846"/>
        <v>1</v>
      </c>
      <c r="BS1178" s="27">
        <f t="shared" si="2846"/>
        <v>1</v>
      </c>
      <c r="BT1178" s="27">
        <f t="shared" si="2846"/>
        <v>1</v>
      </c>
      <c r="BU1178" s="27">
        <f t="shared" si="2846"/>
        <v>1</v>
      </c>
      <c r="BV1178" s="27">
        <f t="shared" si="2846"/>
        <v>1</v>
      </c>
      <c r="BW1178" s="27">
        <f t="shared" ref="BW1178:EH1178" si="2847">BW$17</f>
        <v>1</v>
      </c>
      <c r="BX1178" s="27">
        <f t="shared" si="2847"/>
        <v>1</v>
      </c>
      <c r="BY1178" s="27">
        <f t="shared" si="2847"/>
        <v>1</v>
      </c>
      <c r="BZ1178" s="27">
        <f t="shared" si="2847"/>
        <v>1</v>
      </c>
      <c r="CA1178" s="27">
        <f t="shared" si="2847"/>
        <v>1</v>
      </c>
      <c r="CB1178" s="27">
        <f t="shared" si="2847"/>
        <v>1</v>
      </c>
      <c r="CC1178" s="27">
        <f t="shared" si="2847"/>
        <v>1</v>
      </c>
      <c r="CD1178" s="27">
        <f t="shared" si="2847"/>
        <v>1</v>
      </c>
      <c r="CE1178" s="27">
        <f t="shared" si="2847"/>
        <v>1</v>
      </c>
      <c r="CF1178" s="27">
        <f t="shared" si="2847"/>
        <v>1</v>
      </c>
      <c r="CG1178" s="27">
        <f t="shared" si="2847"/>
        <v>1</v>
      </c>
      <c r="CH1178" s="27">
        <f t="shared" si="2847"/>
        <v>1</v>
      </c>
      <c r="CI1178" s="27">
        <f t="shared" si="2847"/>
        <v>1</v>
      </c>
      <c r="CJ1178" s="27">
        <f t="shared" si="2847"/>
        <v>1</v>
      </c>
      <c r="CK1178" s="27">
        <f t="shared" si="2847"/>
        <v>1</v>
      </c>
      <c r="CL1178" s="27">
        <f t="shared" si="2847"/>
        <v>1</v>
      </c>
      <c r="CM1178" s="27">
        <f t="shared" si="2847"/>
        <v>1</v>
      </c>
      <c r="CN1178" s="27">
        <f t="shared" si="2847"/>
        <v>1</v>
      </c>
      <c r="CO1178" s="27">
        <f t="shared" si="2847"/>
        <v>1</v>
      </c>
      <c r="CP1178" s="27">
        <f t="shared" si="2847"/>
        <v>1</v>
      </c>
      <c r="CQ1178" s="27">
        <f t="shared" si="2847"/>
        <v>1</v>
      </c>
      <c r="CR1178" s="27">
        <f t="shared" si="2847"/>
        <v>1</v>
      </c>
      <c r="CS1178" s="27">
        <f t="shared" si="2847"/>
        <v>1</v>
      </c>
      <c r="CT1178" s="27">
        <f t="shared" si="2847"/>
        <v>1</v>
      </c>
      <c r="CU1178" s="27">
        <f t="shared" si="2847"/>
        <v>1</v>
      </c>
      <c r="CV1178" s="27">
        <f t="shared" si="2847"/>
        <v>1</v>
      </c>
      <c r="CW1178" s="27">
        <f t="shared" si="2847"/>
        <v>1</v>
      </c>
      <c r="CX1178" s="27">
        <f t="shared" si="2847"/>
        <v>1</v>
      </c>
      <c r="CY1178" s="27">
        <f t="shared" si="2847"/>
        <v>1</v>
      </c>
      <c r="CZ1178" s="27">
        <f t="shared" si="2847"/>
        <v>1</v>
      </c>
      <c r="DA1178" s="27">
        <f t="shared" si="2847"/>
        <v>1</v>
      </c>
      <c r="DB1178" s="27">
        <f t="shared" si="2847"/>
        <v>1</v>
      </c>
      <c r="DC1178" s="27">
        <f t="shared" si="2847"/>
        <v>1</v>
      </c>
      <c r="DD1178" s="27">
        <f t="shared" si="2847"/>
        <v>1</v>
      </c>
      <c r="DE1178" s="27">
        <f t="shared" si="2847"/>
        <v>1</v>
      </c>
      <c r="DF1178" s="27">
        <f t="shared" si="2847"/>
        <v>1</v>
      </c>
      <c r="DG1178" s="27">
        <f t="shared" si="2847"/>
        <v>1</v>
      </c>
      <c r="DH1178" s="27">
        <f t="shared" si="2847"/>
        <v>1</v>
      </c>
      <c r="DI1178" s="27">
        <f t="shared" si="2847"/>
        <v>1</v>
      </c>
      <c r="DJ1178" s="27">
        <f t="shared" si="2847"/>
        <v>1</v>
      </c>
      <c r="DK1178" s="27">
        <f t="shared" si="2847"/>
        <v>1</v>
      </c>
      <c r="DL1178" s="27">
        <f t="shared" si="2847"/>
        <v>1</v>
      </c>
      <c r="DM1178" s="27">
        <f t="shared" si="2847"/>
        <v>1</v>
      </c>
      <c r="DN1178" s="27">
        <f t="shared" si="2847"/>
        <v>1</v>
      </c>
      <c r="DO1178" s="27">
        <f t="shared" si="2847"/>
        <v>1</v>
      </c>
      <c r="DP1178" s="27">
        <f t="shared" si="2847"/>
        <v>1</v>
      </c>
      <c r="DQ1178" s="27">
        <f t="shared" si="2847"/>
        <v>1</v>
      </c>
      <c r="DR1178" s="27">
        <f t="shared" si="2847"/>
        <v>1</v>
      </c>
      <c r="DS1178" s="27">
        <f t="shared" si="2847"/>
        <v>1</v>
      </c>
      <c r="DT1178" s="27">
        <f t="shared" si="2847"/>
        <v>1</v>
      </c>
      <c r="DU1178" s="27">
        <f t="shared" si="2847"/>
        <v>1</v>
      </c>
      <c r="DV1178" s="27">
        <f t="shared" si="2847"/>
        <v>1</v>
      </c>
      <c r="DW1178" s="27">
        <f t="shared" si="2847"/>
        <v>1</v>
      </c>
      <c r="DX1178" s="27">
        <f t="shared" si="2847"/>
        <v>1</v>
      </c>
      <c r="DY1178" s="27">
        <f t="shared" si="2847"/>
        <v>1</v>
      </c>
      <c r="DZ1178" s="27">
        <f t="shared" si="2847"/>
        <v>1</v>
      </c>
      <c r="EA1178" s="27">
        <f t="shared" si="2847"/>
        <v>1</v>
      </c>
      <c r="EB1178" s="27">
        <f t="shared" si="2847"/>
        <v>1</v>
      </c>
      <c r="EC1178" s="27">
        <f t="shared" si="2847"/>
        <v>1</v>
      </c>
      <c r="ED1178" s="27">
        <f t="shared" si="2847"/>
        <v>1</v>
      </c>
      <c r="EE1178" s="27">
        <f t="shared" si="2847"/>
        <v>1</v>
      </c>
      <c r="EF1178" s="27">
        <f t="shared" si="2847"/>
        <v>1</v>
      </c>
      <c r="EG1178" s="27">
        <f t="shared" si="2847"/>
        <v>1</v>
      </c>
      <c r="EH1178" s="27">
        <f t="shared" si="2847"/>
        <v>1</v>
      </c>
      <c r="EI1178" s="27">
        <f t="shared" ref="EI1178:FR1178" si="2848">EI$17</f>
        <v>1</v>
      </c>
      <c r="EJ1178" s="27">
        <f t="shared" si="2848"/>
        <v>1</v>
      </c>
      <c r="EK1178" s="27">
        <f t="shared" si="2848"/>
        <v>1</v>
      </c>
      <c r="EL1178" s="27">
        <f t="shared" si="2848"/>
        <v>1</v>
      </c>
      <c r="EM1178" s="27">
        <f t="shared" si="2848"/>
        <v>1</v>
      </c>
      <c r="EN1178" s="27">
        <f t="shared" si="2848"/>
        <v>1</v>
      </c>
      <c r="EO1178" s="27">
        <f t="shared" si="2848"/>
        <v>1</v>
      </c>
      <c r="EP1178" s="27">
        <f t="shared" si="2848"/>
        <v>1</v>
      </c>
      <c r="EQ1178" s="27">
        <f t="shared" si="2848"/>
        <v>1</v>
      </c>
      <c r="ER1178" s="27">
        <f t="shared" si="2848"/>
        <v>1</v>
      </c>
      <c r="ES1178" s="27">
        <f t="shared" si="2848"/>
        <v>1</v>
      </c>
      <c r="ET1178" s="27">
        <f t="shared" si="2848"/>
        <v>1</v>
      </c>
      <c r="EU1178" s="27">
        <f t="shared" si="2848"/>
        <v>1</v>
      </c>
      <c r="EV1178" s="27">
        <f t="shared" si="2848"/>
        <v>1</v>
      </c>
      <c r="EW1178" s="27">
        <f t="shared" si="2848"/>
        <v>1</v>
      </c>
      <c r="EX1178" s="27">
        <f t="shared" si="2848"/>
        <v>1</v>
      </c>
      <c r="EY1178" s="27">
        <f t="shared" si="2848"/>
        <v>1</v>
      </c>
      <c r="EZ1178" s="27">
        <f t="shared" si="2848"/>
        <v>1</v>
      </c>
      <c r="FA1178" s="27">
        <f t="shared" si="2848"/>
        <v>1</v>
      </c>
      <c r="FB1178" s="27">
        <f t="shared" si="2848"/>
        <v>1</v>
      </c>
      <c r="FC1178" s="27">
        <f t="shared" si="2848"/>
        <v>1</v>
      </c>
      <c r="FD1178" s="27">
        <f t="shared" si="2848"/>
        <v>1</v>
      </c>
      <c r="FE1178" s="27">
        <f t="shared" si="2848"/>
        <v>1</v>
      </c>
      <c r="FF1178" s="27">
        <f t="shared" si="2848"/>
        <v>1</v>
      </c>
      <c r="FG1178" s="27">
        <f t="shared" si="2848"/>
        <v>1</v>
      </c>
      <c r="FH1178" s="27">
        <f t="shared" si="2848"/>
        <v>1</v>
      </c>
      <c r="FI1178" s="27">
        <f t="shared" si="2848"/>
        <v>1</v>
      </c>
      <c r="FJ1178" s="27">
        <f t="shared" si="2848"/>
        <v>1</v>
      </c>
      <c r="FK1178" s="27">
        <f t="shared" si="2848"/>
        <v>1</v>
      </c>
      <c r="FL1178" s="27">
        <f t="shared" si="2848"/>
        <v>0</v>
      </c>
      <c r="FM1178" s="27">
        <f t="shared" si="2848"/>
        <v>0</v>
      </c>
      <c r="FN1178" s="27">
        <f t="shared" si="2848"/>
        <v>0</v>
      </c>
      <c r="FO1178" s="27">
        <f t="shared" si="2848"/>
        <v>0</v>
      </c>
      <c r="FP1178" s="27">
        <f t="shared" si="2848"/>
        <v>0</v>
      </c>
      <c r="FQ1178" s="27">
        <f t="shared" si="2848"/>
        <v>0</v>
      </c>
      <c r="FR1178" s="27">
        <f t="shared" si="2848"/>
        <v>0</v>
      </c>
    </row>
    <row r="1179" spans="2:174"/>
    <row r="1180" spans="2:174"/>
    <row r="1181" spans="2:174">
      <c r="C1181" s="30" t="s">
        <v>448</v>
      </c>
    </row>
    <row r="1182" spans="2:174">
      <c r="C1182" t="s">
        <v>451</v>
      </c>
      <c r="D1182" s="144" t="s">
        <v>974</v>
      </c>
      <c r="J1182" s="18">
        <f t="shared" ref="J1182:AO1182" si="2849">I1186</f>
        <v>0</v>
      </c>
      <c r="K1182" s="18">
        <f t="shared" ca="1" si="2849"/>
        <v>0</v>
      </c>
      <c r="L1182" s="18">
        <f t="shared" ca="1" si="2849"/>
        <v>0</v>
      </c>
      <c r="M1182" s="18">
        <f t="shared" ca="1" si="2849"/>
        <v>0</v>
      </c>
      <c r="N1182" s="18">
        <f t="shared" ca="1" si="2849"/>
        <v>0</v>
      </c>
      <c r="O1182" s="18">
        <f t="shared" ca="1" si="2849"/>
        <v>0</v>
      </c>
      <c r="P1182" s="18">
        <f t="shared" ca="1" si="2849"/>
        <v>0</v>
      </c>
      <c r="Q1182" s="18">
        <f t="shared" ca="1" si="2849"/>
        <v>0</v>
      </c>
      <c r="R1182" s="18">
        <f t="shared" ca="1" si="2849"/>
        <v>0</v>
      </c>
      <c r="S1182" s="18">
        <f t="shared" ca="1" si="2849"/>
        <v>0</v>
      </c>
      <c r="T1182" s="18">
        <f t="shared" ca="1" si="2849"/>
        <v>0</v>
      </c>
      <c r="U1182" s="18">
        <f t="shared" ca="1" si="2849"/>
        <v>0</v>
      </c>
      <c r="V1182" s="18">
        <f t="shared" ca="1" si="2849"/>
        <v>0</v>
      </c>
      <c r="W1182" s="18">
        <f t="shared" ca="1" si="2849"/>
        <v>0</v>
      </c>
      <c r="X1182" s="18">
        <f t="shared" ca="1" si="2849"/>
        <v>140249.99999999994</v>
      </c>
      <c r="Y1182" s="18">
        <f t="shared" ca="1" si="2849"/>
        <v>140249.99999999994</v>
      </c>
      <c r="Z1182" s="18">
        <f t="shared" ca="1" si="2849"/>
        <v>140249.99999999994</v>
      </c>
      <c r="AA1182" s="18">
        <f t="shared" ca="1" si="2849"/>
        <v>140249.99999999994</v>
      </c>
      <c r="AB1182" s="18">
        <f t="shared" ca="1" si="2849"/>
        <v>282807.78493150673</v>
      </c>
      <c r="AC1182" s="18">
        <f t="shared" ca="1" si="2849"/>
        <v>282086.77286151086</v>
      </c>
      <c r="AD1182" s="18">
        <f t="shared" ca="1" si="2849"/>
        <v>279935.03991766513</v>
      </c>
      <c r="AE1182" s="18">
        <f t="shared" ca="1" si="2849"/>
        <v>278438.569709929</v>
      </c>
      <c r="AF1182" s="18">
        <f t="shared" ca="1" si="2849"/>
        <v>277798.59401909309</v>
      </c>
      <c r="AG1182" s="18">
        <f t="shared" ca="1" si="2849"/>
        <v>116075.29815569124</v>
      </c>
      <c r="AH1182" s="18">
        <f t="shared" ca="1" si="2849"/>
        <v>114031.65217215089</v>
      </c>
      <c r="AI1182" s="18">
        <f t="shared" ca="1" si="2849"/>
        <v>112171.51750363113</v>
      </c>
      <c r="AJ1182" s="18">
        <f t="shared" ca="1" si="2849"/>
        <v>111178.46984021837</v>
      </c>
      <c r="AK1182" s="18">
        <f t="shared" ca="1" si="2849"/>
        <v>110509.74845007094</v>
      </c>
      <c r="AL1182" s="18">
        <f t="shared" ca="1" si="2849"/>
        <v>108420.89038476188</v>
      </c>
      <c r="AM1182" s="18">
        <f t="shared" ca="1" si="2849"/>
        <v>106492.67924006612</v>
      </c>
      <c r="AN1182" s="18">
        <f t="shared" ca="1" si="2849"/>
        <v>105452.6773682459</v>
      </c>
      <c r="AO1182" s="18">
        <f t="shared" ca="1" si="2849"/>
        <v>104793.32303467971</v>
      </c>
      <c r="AP1182" s="18">
        <f t="shared" ref="AP1182:BU1182" ca="1" si="2850">AO1186</f>
        <v>102712.44163634135</v>
      </c>
      <c r="AQ1182" s="18">
        <f t="shared" ca="1" si="2850"/>
        <v>100783.69708068932</v>
      </c>
      <c r="AR1182" s="18">
        <f t="shared" ca="1" si="2850"/>
        <v>99752.765647500579</v>
      </c>
      <c r="AS1182" s="18">
        <f t="shared" ca="1" si="2850"/>
        <v>99102.557945842462</v>
      </c>
      <c r="AT1182" s="18">
        <f t="shared" ca="1" si="2850"/>
        <v>97029.606512745508</v>
      </c>
      <c r="AU1182" s="18">
        <f t="shared" ca="1" si="2850"/>
        <v>95143.920125749442</v>
      </c>
      <c r="AV1182" s="18">
        <f t="shared" ca="1" si="2850"/>
        <v>94151.247978143845</v>
      </c>
      <c r="AW1182" s="18">
        <f t="shared" ca="1" si="2850"/>
        <v>93532.32031825975</v>
      </c>
      <c r="AX1182" s="18">
        <f t="shared" ca="1" si="2850"/>
        <v>91486.333926936815</v>
      </c>
      <c r="AY1182" s="18">
        <f t="shared" ca="1" si="2850"/>
        <v>89607.021392596667</v>
      </c>
      <c r="AZ1182" s="18">
        <f t="shared" ca="1" si="2850"/>
        <v>88619.18360754181</v>
      </c>
      <c r="BA1182" s="18">
        <f t="shared" ca="1" si="2850"/>
        <v>88012.494514172926</v>
      </c>
      <c r="BB1182" s="18">
        <f t="shared" ca="1" si="2850"/>
        <v>85977.273356031859</v>
      </c>
      <c r="BC1182" s="18">
        <f t="shared" ca="1" si="2850"/>
        <v>84108.239981179926</v>
      </c>
      <c r="BD1182" s="18">
        <f t="shared" ca="1" si="2850"/>
        <v>83130.672408752158</v>
      </c>
      <c r="BE1182" s="18">
        <f t="shared" ca="1" si="2850"/>
        <v>82534.341247815886</v>
      </c>
      <c r="BF1182" s="18">
        <f t="shared" ca="1" si="2850"/>
        <v>80508.101355440784</v>
      </c>
      <c r="BG1182" s="18">
        <f t="shared" ca="1" si="2850"/>
        <v>78651.86133741196</v>
      </c>
      <c r="BH1182" s="18">
        <f t="shared" ca="1" si="2850"/>
        <v>77684.800192501702</v>
      </c>
      <c r="BI1182" s="18">
        <f t="shared" ca="1" si="2850"/>
        <v>77098.719480041254</v>
      </c>
      <c r="BJ1182" s="18">
        <f t="shared" ca="1" si="2850"/>
        <v>75081.366702808635</v>
      </c>
      <c r="BK1182" s="18">
        <f t="shared" ca="1" si="2850"/>
        <v>73139.988066233098</v>
      </c>
      <c r="BL1182" s="18">
        <f t="shared" ca="1" si="2850"/>
        <v>72068.753669048034</v>
      </c>
      <c r="BM1182" s="18">
        <f t="shared" ca="1" si="2850"/>
        <v>71377.674350303758</v>
      </c>
      <c r="BN1182" s="18">
        <f t="shared" ca="1" si="2850"/>
        <v>69254.017966787302</v>
      </c>
      <c r="BO1182" s="18">
        <f t="shared" ca="1" si="2850"/>
        <v>66967.478464031519</v>
      </c>
      <c r="BP1182" s="18">
        <f t="shared" ca="1" si="2850"/>
        <v>65505.826735375493</v>
      </c>
      <c r="BQ1182" s="18">
        <f t="shared" ca="1" si="2850"/>
        <v>64490.21300091283</v>
      </c>
      <c r="BR1182" s="18">
        <f t="shared" ca="1" si="2850"/>
        <v>61930.002544437033</v>
      </c>
      <c r="BS1182" s="18">
        <f t="shared" ca="1" si="2850"/>
        <v>59265.509394714332</v>
      </c>
      <c r="BT1182" s="18">
        <f t="shared" ca="1" si="2850"/>
        <v>57756.039216920239</v>
      </c>
      <c r="BU1182" s="18">
        <f t="shared" ca="1" si="2850"/>
        <v>56704.603193613773</v>
      </c>
      <c r="BV1182" s="18">
        <f t="shared" ref="BV1182:DA1182" ca="1" si="2851">BU1186</f>
        <v>54089.421380264146</v>
      </c>
      <c r="BW1182" s="18">
        <f t="shared" ca="1" si="2851"/>
        <v>51315.414443680173</v>
      </c>
      <c r="BX1182" s="18">
        <f t="shared" ca="1" si="2851"/>
        <v>49755.581594324132</v>
      </c>
      <c r="BY1182" s="18">
        <f t="shared" ca="1" si="2851"/>
        <v>48666.502069054404</v>
      </c>
      <c r="BZ1182" s="18">
        <f t="shared" ca="1" si="2851"/>
        <v>45995.630051347151</v>
      </c>
      <c r="CA1182" s="18">
        <f t="shared" ca="1" si="2851"/>
        <v>43115.216719736243</v>
      </c>
      <c r="CB1182" s="18">
        <f t="shared" ca="1" si="2851"/>
        <v>41506.619927162741</v>
      </c>
      <c r="CC1182" s="18">
        <f t="shared" ca="1" si="2851"/>
        <v>40377.035040426344</v>
      </c>
      <c r="CD1182" s="18">
        <f t="shared" ca="1" si="2851"/>
        <v>37648.375223425443</v>
      </c>
      <c r="CE1182" s="18">
        <f t="shared" ca="1" si="2851"/>
        <v>34734.451752939218</v>
      </c>
      <c r="CF1182" s="18">
        <f t="shared" ca="1" si="2851"/>
        <v>33084.361040208511</v>
      </c>
      <c r="CG1182" s="18">
        <f t="shared" ca="1" si="2851"/>
        <v>31916.651100112031</v>
      </c>
      <c r="CH1182" s="18">
        <f t="shared" ca="1" si="2851"/>
        <v>29386.462165564313</v>
      </c>
      <c r="CI1182" s="18">
        <f t="shared" ca="1" si="2851"/>
        <v>20649.917755803508</v>
      </c>
      <c r="CJ1182" s="18">
        <f t="shared" ca="1" si="2851"/>
        <v>15638.591790529226</v>
      </c>
      <c r="CK1182" s="18">
        <f t="shared" ca="1" si="2851"/>
        <v>12055.316767270404</v>
      </c>
      <c r="CL1182" s="18">
        <f t="shared" ca="1" si="2851"/>
        <v>2999.7424593203687</v>
      </c>
      <c r="CM1182" s="18">
        <f t="shared" ca="1" si="2851"/>
        <v>0</v>
      </c>
      <c r="CN1182" s="18">
        <f t="shared" ca="1" si="2851"/>
        <v>0</v>
      </c>
      <c r="CO1182" s="18">
        <f t="shared" ca="1" si="2851"/>
        <v>0</v>
      </c>
      <c r="CP1182" s="18">
        <f t="shared" ca="1" si="2851"/>
        <v>0</v>
      </c>
      <c r="CQ1182" s="18">
        <f t="shared" ca="1" si="2851"/>
        <v>0</v>
      </c>
      <c r="CR1182" s="18">
        <f t="shared" ca="1" si="2851"/>
        <v>0</v>
      </c>
      <c r="CS1182" s="18">
        <f t="shared" ca="1" si="2851"/>
        <v>0</v>
      </c>
      <c r="CT1182" s="18">
        <f t="shared" ca="1" si="2851"/>
        <v>0</v>
      </c>
      <c r="CU1182" s="18">
        <f t="shared" ca="1" si="2851"/>
        <v>0</v>
      </c>
      <c r="CV1182" s="18">
        <f t="shared" ca="1" si="2851"/>
        <v>0</v>
      </c>
      <c r="CW1182" s="18">
        <f t="shared" ca="1" si="2851"/>
        <v>0</v>
      </c>
      <c r="CX1182" s="18">
        <f t="shared" ca="1" si="2851"/>
        <v>0</v>
      </c>
      <c r="CY1182" s="18">
        <f t="shared" ca="1" si="2851"/>
        <v>0</v>
      </c>
      <c r="CZ1182" s="18">
        <f t="shared" ca="1" si="2851"/>
        <v>0</v>
      </c>
      <c r="DA1182" s="18">
        <f t="shared" ca="1" si="2851"/>
        <v>0</v>
      </c>
      <c r="DB1182" s="18">
        <f t="shared" ref="DB1182:EG1182" ca="1" si="2852">DA1186</f>
        <v>0</v>
      </c>
      <c r="DC1182" s="18">
        <f t="shared" ca="1" si="2852"/>
        <v>0</v>
      </c>
      <c r="DD1182" s="18">
        <f t="shared" ca="1" si="2852"/>
        <v>0</v>
      </c>
      <c r="DE1182" s="18">
        <f t="shared" ca="1" si="2852"/>
        <v>0</v>
      </c>
      <c r="DF1182" s="18">
        <f t="shared" ca="1" si="2852"/>
        <v>0</v>
      </c>
      <c r="DG1182" s="18">
        <f t="shared" ca="1" si="2852"/>
        <v>0</v>
      </c>
      <c r="DH1182" s="18">
        <f t="shared" ca="1" si="2852"/>
        <v>0</v>
      </c>
      <c r="DI1182" s="18">
        <f t="shared" ca="1" si="2852"/>
        <v>0</v>
      </c>
      <c r="DJ1182" s="18">
        <f t="shared" ca="1" si="2852"/>
        <v>0</v>
      </c>
      <c r="DK1182" s="18">
        <f t="shared" ca="1" si="2852"/>
        <v>0</v>
      </c>
      <c r="DL1182" s="18">
        <f t="shared" ca="1" si="2852"/>
        <v>0</v>
      </c>
      <c r="DM1182" s="18">
        <f t="shared" ca="1" si="2852"/>
        <v>0</v>
      </c>
      <c r="DN1182" s="18">
        <f t="shared" ca="1" si="2852"/>
        <v>0</v>
      </c>
      <c r="DO1182" s="18">
        <f t="shared" ca="1" si="2852"/>
        <v>0</v>
      </c>
      <c r="DP1182" s="18">
        <f t="shared" ca="1" si="2852"/>
        <v>0</v>
      </c>
      <c r="DQ1182" s="18">
        <f t="shared" ca="1" si="2852"/>
        <v>0</v>
      </c>
      <c r="DR1182" s="18">
        <f t="shared" ca="1" si="2852"/>
        <v>0</v>
      </c>
      <c r="DS1182" s="18">
        <f t="shared" ca="1" si="2852"/>
        <v>0</v>
      </c>
      <c r="DT1182" s="18">
        <f t="shared" ca="1" si="2852"/>
        <v>0</v>
      </c>
      <c r="DU1182" s="18">
        <f t="shared" ca="1" si="2852"/>
        <v>0</v>
      </c>
      <c r="DV1182" s="18">
        <f t="shared" ca="1" si="2852"/>
        <v>0</v>
      </c>
      <c r="DW1182" s="18">
        <f t="shared" ca="1" si="2852"/>
        <v>0</v>
      </c>
      <c r="DX1182" s="18">
        <f t="shared" ca="1" si="2852"/>
        <v>0</v>
      </c>
      <c r="DY1182" s="18">
        <f t="shared" ca="1" si="2852"/>
        <v>0</v>
      </c>
      <c r="DZ1182" s="18">
        <f t="shared" ca="1" si="2852"/>
        <v>0</v>
      </c>
      <c r="EA1182" s="18">
        <f t="shared" ca="1" si="2852"/>
        <v>0</v>
      </c>
      <c r="EB1182" s="18">
        <f t="shared" ca="1" si="2852"/>
        <v>0</v>
      </c>
      <c r="EC1182" s="18">
        <f t="shared" ca="1" si="2852"/>
        <v>0</v>
      </c>
      <c r="ED1182" s="18">
        <f t="shared" ca="1" si="2852"/>
        <v>0</v>
      </c>
      <c r="EE1182" s="18">
        <f t="shared" ca="1" si="2852"/>
        <v>0</v>
      </c>
      <c r="EF1182" s="18">
        <f t="shared" ca="1" si="2852"/>
        <v>0</v>
      </c>
      <c r="EG1182" s="18">
        <f t="shared" ca="1" si="2852"/>
        <v>0</v>
      </c>
      <c r="EH1182" s="18">
        <f t="shared" ref="EH1182:FM1182" ca="1" si="2853">EG1186</f>
        <v>0</v>
      </c>
      <c r="EI1182" s="18">
        <f t="shared" ca="1" si="2853"/>
        <v>0</v>
      </c>
      <c r="EJ1182" s="18">
        <f t="shared" ca="1" si="2853"/>
        <v>0</v>
      </c>
      <c r="EK1182" s="18">
        <f t="shared" ca="1" si="2853"/>
        <v>0</v>
      </c>
      <c r="EL1182" s="18">
        <f t="shared" ca="1" si="2853"/>
        <v>0</v>
      </c>
      <c r="EM1182" s="18">
        <f t="shared" ca="1" si="2853"/>
        <v>0</v>
      </c>
      <c r="EN1182" s="18">
        <f t="shared" ca="1" si="2853"/>
        <v>0</v>
      </c>
      <c r="EO1182" s="18">
        <f t="shared" ca="1" si="2853"/>
        <v>0</v>
      </c>
      <c r="EP1182" s="18">
        <f t="shared" ca="1" si="2853"/>
        <v>0</v>
      </c>
      <c r="EQ1182" s="18">
        <f t="shared" ca="1" si="2853"/>
        <v>0</v>
      </c>
      <c r="ER1182" s="18">
        <f t="shared" ca="1" si="2853"/>
        <v>0</v>
      </c>
      <c r="ES1182" s="18">
        <f t="shared" ca="1" si="2853"/>
        <v>0</v>
      </c>
      <c r="ET1182" s="18">
        <f t="shared" ca="1" si="2853"/>
        <v>0</v>
      </c>
      <c r="EU1182" s="18">
        <f t="shared" ca="1" si="2853"/>
        <v>0</v>
      </c>
      <c r="EV1182" s="18">
        <f t="shared" ca="1" si="2853"/>
        <v>0</v>
      </c>
      <c r="EW1182" s="18">
        <f t="shared" ca="1" si="2853"/>
        <v>0</v>
      </c>
      <c r="EX1182" s="18">
        <f t="shared" ca="1" si="2853"/>
        <v>0</v>
      </c>
      <c r="EY1182" s="18">
        <f t="shared" ca="1" si="2853"/>
        <v>0</v>
      </c>
      <c r="EZ1182" s="18">
        <f t="shared" ca="1" si="2853"/>
        <v>0</v>
      </c>
      <c r="FA1182" s="18">
        <f t="shared" ca="1" si="2853"/>
        <v>0</v>
      </c>
      <c r="FB1182" s="18">
        <f t="shared" ca="1" si="2853"/>
        <v>0</v>
      </c>
      <c r="FC1182" s="18">
        <f t="shared" ca="1" si="2853"/>
        <v>0</v>
      </c>
      <c r="FD1182" s="18">
        <f t="shared" ca="1" si="2853"/>
        <v>0</v>
      </c>
      <c r="FE1182" s="18">
        <f t="shared" ca="1" si="2853"/>
        <v>0</v>
      </c>
      <c r="FF1182" s="18">
        <f t="shared" ca="1" si="2853"/>
        <v>0</v>
      </c>
      <c r="FG1182" s="18">
        <f t="shared" ca="1" si="2853"/>
        <v>0</v>
      </c>
      <c r="FH1182" s="18">
        <f t="shared" ca="1" si="2853"/>
        <v>0</v>
      </c>
      <c r="FI1182" s="18">
        <f t="shared" ca="1" si="2853"/>
        <v>0</v>
      </c>
      <c r="FJ1182" s="18">
        <f t="shared" ca="1" si="2853"/>
        <v>0</v>
      </c>
      <c r="FK1182" s="18">
        <f t="shared" ca="1" si="2853"/>
        <v>0</v>
      </c>
      <c r="FL1182" s="18">
        <f t="shared" ca="1" si="2853"/>
        <v>0</v>
      </c>
      <c r="FM1182" s="18">
        <f t="shared" ca="1" si="2853"/>
        <v>0</v>
      </c>
      <c r="FN1182" s="18">
        <f ca="1">FM1186</f>
        <v>0</v>
      </c>
      <c r="FO1182" s="18">
        <f ca="1">FN1186</f>
        <v>0</v>
      </c>
      <c r="FP1182" s="18">
        <f ca="1">FO1186</f>
        <v>0</v>
      </c>
      <c r="FQ1182" s="18">
        <f ca="1">FP1186</f>
        <v>0</v>
      </c>
      <c r="FR1182" s="18">
        <f ca="1">FQ1186</f>
        <v>0</v>
      </c>
    </row>
    <row r="1183" spans="2:174">
      <c r="C1183" t="s">
        <v>108</v>
      </c>
      <c r="D1183" s="144" t="s">
        <v>974</v>
      </c>
      <c r="I1183" s="168">
        <f ca="1">SUM(J1183:FR1183)</f>
        <v>282807.78493150673</v>
      </c>
      <c r="J1183" s="18">
        <f t="shared" ref="J1183:AO1183" ca="1" si="2854">J753</f>
        <v>0</v>
      </c>
      <c r="K1183" s="18">
        <f t="shared" ca="1" si="2854"/>
        <v>0</v>
      </c>
      <c r="L1183" s="18">
        <f t="shared" ca="1" si="2854"/>
        <v>0</v>
      </c>
      <c r="M1183" s="18">
        <f t="shared" ca="1" si="2854"/>
        <v>0</v>
      </c>
      <c r="N1183" s="18">
        <f t="shared" ca="1" si="2854"/>
        <v>0</v>
      </c>
      <c r="O1183" s="18">
        <f t="shared" ca="1" si="2854"/>
        <v>0</v>
      </c>
      <c r="P1183" s="18">
        <f t="shared" ca="1" si="2854"/>
        <v>0</v>
      </c>
      <c r="Q1183" s="18">
        <f t="shared" ca="1" si="2854"/>
        <v>0</v>
      </c>
      <c r="R1183" s="18">
        <f t="shared" ca="1" si="2854"/>
        <v>0</v>
      </c>
      <c r="S1183" s="18">
        <f t="shared" ca="1" si="2854"/>
        <v>0</v>
      </c>
      <c r="T1183" s="18">
        <f t="shared" ca="1" si="2854"/>
        <v>0</v>
      </c>
      <c r="U1183" s="18">
        <f t="shared" ca="1" si="2854"/>
        <v>0</v>
      </c>
      <c r="V1183" s="18">
        <f t="shared" ca="1" si="2854"/>
        <v>0</v>
      </c>
      <c r="W1183" s="18">
        <f t="shared" ca="1" si="2854"/>
        <v>140249.99999999994</v>
      </c>
      <c r="X1183" s="18">
        <f t="shared" ca="1" si="2854"/>
        <v>0</v>
      </c>
      <c r="Y1183" s="18">
        <f t="shared" ca="1" si="2854"/>
        <v>0</v>
      </c>
      <c r="Z1183" s="18">
        <f t="shared" ca="1" si="2854"/>
        <v>0</v>
      </c>
      <c r="AA1183" s="18">
        <f t="shared" ca="1" si="2854"/>
        <v>142557.78493150679</v>
      </c>
      <c r="AB1183" s="18">
        <f t="shared" ca="1" si="2854"/>
        <v>0</v>
      </c>
      <c r="AC1183" s="18">
        <f t="shared" ca="1" si="2854"/>
        <v>0</v>
      </c>
      <c r="AD1183" s="18">
        <f t="shared" ca="1" si="2854"/>
        <v>0</v>
      </c>
      <c r="AE1183" s="18">
        <f t="shared" ca="1" si="2854"/>
        <v>0</v>
      </c>
      <c r="AF1183" s="18">
        <f t="shared" ca="1" si="2854"/>
        <v>0</v>
      </c>
      <c r="AG1183" s="18">
        <f t="shared" ca="1" si="2854"/>
        <v>0</v>
      </c>
      <c r="AH1183" s="18">
        <f t="shared" ca="1" si="2854"/>
        <v>0</v>
      </c>
      <c r="AI1183" s="18">
        <f t="shared" ca="1" si="2854"/>
        <v>0</v>
      </c>
      <c r="AJ1183" s="18">
        <f t="shared" ca="1" si="2854"/>
        <v>0</v>
      </c>
      <c r="AK1183" s="18">
        <f t="shared" ca="1" si="2854"/>
        <v>0</v>
      </c>
      <c r="AL1183" s="18">
        <f t="shared" ca="1" si="2854"/>
        <v>0</v>
      </c>
      <c r="AM1183" s="18">
        <f t="shared" ca="1" si="2854"/>
        <v>0</v>
      </c>
      <c r="AN1183" s="18">
        <f t="shared" ca="1" si="2854"/>
        <v>0</v>
      </c>
      <c r="AO1183" s="18">
        <f t="shared" ca="1" si="2854"/>
        <v>0</v>
      </c>
      <c r="AP1183" s="18">
        <f t="shared" ref="AP1183:BU1183" ca="1" si="2855">AP753</f>
        <v>0</v>
      </c>
      <c r="AQ1183" s="18">
        <f t="shared" ca="1" si="2855"/>
        <v>0</v>
      </c>
      <c r="AR1183" s="18">
        <f t="shared" ca="1" si="2855"/>
        <v>0</v>
      </c>
      <c r="AS1183" s="18">
        <f t="shared" ca="1" si="2855"/>
        <v>0</v>
      </c>
      <c r="AT1183" s="18">
        <f t="shared" ca="1" si="2855"/>
        <v>0</v>
      </c>
      <c r="AU1183" s="18">
        <f t="shared" ca="1" si="2855"/>
        <v>0</v>
      </c>
      <c r="AV1183" s="18">
        <f t="shared" ca="1" si="2855"/>
        <v>0</v>
      </c>
      <c r="AW1183" s="18">
        <f t="shared" ca="1" si="2855"/>
        <v>0</v>
      </c>
      <c r="AX1183" s="18">
        <f t="shared" ca="1" si="2855"/>
        <v>0</v>
      </c>
      <c r="AY1183" s="18">
        <f t="shared" ca="1" si="2855"/>
        <v>0</v>
      </c>
      <c r="AZ1183" s="18">
        <f t="shared" ca="1" si="2855"/>
        <v>0</v>
      </c>
      <c r="BA1183" s="18">
        <f t="shared" ca="1" si="2855"/>
        <v>0</v>
      </c>
      <c r="BB1183" s="18">
        <f t="shared" ca="1" si="2855"/>
        <v>0</v>
      </c>
      <c r="BC1183" s="18">
        <f t="shared" ca="1" si="2855"/>
        <v>0</v>
      </c>
      <c r="BD1183" s="18">
        <f t="shared" ca="1" si="2855"/>
        <v>0</v>
      </c>
      <c r="BE1183" s="18">
        <f t="shared" ca="1" si="2855"/>
        <v>0</v>
      </c>
      <c r="BF1183" s="18">
        <f t="shared" ca="1" si="2855"/>
        <v>0</v>
      </c>
      <c r="BG1183" s="18">
        <f t="shared" ca="1" si="2855"/>
        <v>0</v>
      </c>
      <c r="BH1183" s="18">
        <f t="shared" ca="1" si="2855"/>
        <v>0</v>
      </c>
      <c r="BI1183" s="18">
        <f t="shared" ca="1" si="2855"/>
        <v>0</v>
      </c>
      <c r="BJ1183" s="18">
        <f t="shared" ca="1" si="2855"/>
        <v>0</v>
      </c>
      <c r="BK1183" s="18">
        <f t="shared" ca="1" si="2855"/>
        <v>0</v>
      </c>
      <c r="BL1183" s="18">
        <f t="shared" ca="1" si="2855"/>
        <v>0</v>
      </c>
      <c r="BM1183" s="18">
        <f t="shared" ca="1" si="2855"/>
        <v>0</v>
      </c>
      <c r="BN1183" s="18">
        <f t="shared" ca="1" si="2855"/>
        <v>0</v>
      </c>
      <c r="BO1183" s="18">
        <f t="shared" ca="1" si="2855"/>
        <v>0</v>
      </c>
      <c r="BP1183" s="18">
        <f t="shared" ca="1" si="2855"/>
        <v>0</v>
      </c>
      <c r="BQ1183" s="18">
        <f t="shared" ca="1" si="2855"/>
        <v>0</v>
      </c>
      <c r="BR1183" s="18">
        <f t="shared" ca="1" si="2855"/>
        <v>0</v>
      </c>
      <c r="BS1183" s="18">
        <f t="shared" ca="1" si="2855"/>
        <v>0</v>
      </c>
      <c r="BT1183" s="18">
        <f t="shared" ca="1" si="2855"/>
        <v>0</v>
      </c>
      <c r="BU1183" s="18">
        <f t="shared" ca="1" si="2855"/>
        <v>0</v>
      </c>
      <c r="BV1183" s="18">
        <f t="shared" ref="BV1183:DA1183" ca="1" si="2856">BV753</f>
        <v>0</v>
      </c>
      <c r="BW1183" s="18">
        <f t="shared" ca="1" si="2856"/>
        <v>0</v>
      </c>
      <c r="BX1183" s="18">
        <f t="shared" ca="1" si="2856"/>
        <v>0</v>
      </c>
      <c r="BY1183" s="18">
        <f t="shared" ca="1" si="2856"/>
        <v>0</v>
      </c>
      <c r="BZ1183" s="18">
        <f t="shared" ca="1" si="2856"/>
        <v>0</v>
      </c>
      <c r="CA1183" s="18">
        <f t="shared" ca="1" si="2856"/>
        <v>0</v>
      </c>
      <c r="CB1183" s="18">
        <f t="shared" ca="1" si="2856"/>
        <v>0</v>
      </c>
      <c r="CC1183" s="18">
        <f t="shared" ca="1" si="2856"/>
        <v>0</v>
      </c>
      <c r="CD1183" s="18">
        <f t="shared" ca="1" si="2856"/>
        <v>0</v>
      </c>
      <c r="CE1183" s="18">
        <f t="shared" ca="1" si="2856"/>
        <v>0</v>
      </c>
      <c r="CF1183" s="18">
        <f t="shared" ca="1" si="2856"/>
        <v>0</v>
      </c>
      <c r="CG1183" s="18">
        <f t="shared" ca="1" si="2856"/>
        <v>0</v>
      </c>
      <c r="CH1183" s="18">
        <f t="shared" ca="1" si="2856"/>
        <v>0</v>
      </c>
      <c r="CI1183" s="18">
        <f t="shared" ca="1" si="2856"/>
        <v>0</v>
      </c>
      <c r="CJ1183" s="18">
        <f t="shared" ca="1" si="2856"/>
        <v>0</v>
      </c>
      <c r="CK1183" s="18">
        <f t="shared" ca="1" si="2856"/>
        <v>0</v>
      </c>
      <c r="CL1183" s="18">
        <f t="shared" ca="1" si="2856"/>
        <v>0</v>
      </c>
      <c r="CM1183" s="18">
        <f t="shared" ca="1" si="2856"/>
        <v>0</v>
      </c>
      <c r="CN1183" s="18">
        <f t="shared" ca="1" si="2856"/>
        <v>0</v>
      </c>
      <c r="CO1183" s="18">
        <f t="shared" ca="1" si="2856"/>
        <v>0</v>
      </c>
      <c r="CP1183" s="18">
        <f t="shared" ca="1" si="2856"/>
        <v>0</v>
      </c>
      <c r="CQ1183" s="18">
        <f t="shared" ca="1" si="2856"/>
        <v>0</v>
      </c>
      <c r="CR1183" s="18">
        <f t="shared" ca="1" si="2856"/>
        <v>0</v>
      </c>
      <c r="CS1183" s="18">
        <f t="shared" ca="1" si="2856"/>
        <v>0</v>
      </c>
      <c r="CT1183" s="18">
        <f t="shared" ca="1" si="2856"/>
        <v>0</v>
      </c>
      <c r="CU1183" s="18">
        <f t="shared" ca="1" si="2856"/>
        <v>0</v>
      </c>
      <c r="CV1183" s="18">
        <f t="shared" ca="1" si="2856"/>
        <v>0</v>
      </c>
      <c r="CW1183" s="18">
        <f t="shared" ca="1" si="2856"/>
        <v>0</v>
      </c>
      <c r="CX1183" s="18">
        <f t="shared" ca="1" si="2856"/>
        <v>0</v>
      </c>
      <c r="CY1183" s="18">
        <f t="shared" ca="1" si="2856"/>
        <v>0</v>
      </c>
      <c r="CZ1183" s="18">
        <f t="shared" ca="1" si="2856"/>
        <v>0</v>
      </c>
      <c r="DA1183" s="18">
        <f t="shared" ca="1" si="2856"/>
        <v>0</v>
      </c>
      <c r="DB1183" s="18">
        <f t="shared" ref="DB1183:EG1183" ca="1" si="2857">DB753</f>
        <v>0</v>
      </c>
      <c r="DC1183" s="18">
        <f t="shared" ca="1" si="2857"/>
        <v>0</v>
      </c>
      <c r="DD1183" s="18">
        <f t="shared" ca="1" si="2857"/>
        <v>0</v>
      </c>
      <c r="DE1183" s="18">
        <f t="shared" ca="1" si="2857"/>
        <v>0</v>
      </c>
      <c r="DF1183" s="18">
        <f t="shared" ca="1" si="2857"/>
        <v>0</v>
      </c>
      <c r="DG1183" s="18">
        <f t="shared" ca="1" si="2857"/>
        <v>0</v>
      </c>
      <c r="DH1183" s="18">
        <f t="shared" ca="1" si="2857"/>
        <v>0</v>
      </c>
      <c r="DI1183" s="18">
        <f t="shared" ca="1" si="2857"/>
        <v>0</v>
      </c>
      <c r="DJ1183" s="18">
        <f t="shared" ca="1" si="2857"/>
        <v>0</v>
      </c>
      <c r="DK1183" s="18">
        <f t="shared" ca="1" si="2857"/>
        <v>0</v>
      </c>
      <c r="DL1183" s="18">
        <f t="shared" ca="1" si="2857"/>
        <v>0</v>
      </c>
      <c r="DM1183" s="18">
        <f t="shared" ca="1" si="2857"/>
        <v>0</v>
      </c>
      <c r="DN1183" s="18">
        <f t="shared" ca="1" si="2857"/>
        <v>0</v>
      </c>
      <c r="DO1183" s="18">
        <f t="shared" ca="1" si="2857"/>
        <v>0</v>
      </c>
      <c r="DP1183" s="18">
        <f t="shared" ca="1" si="2857"/>
        <v>0</v>
      </c>
      <c r="DQ1183" s="18">
        <f t="shared" ca="1" si="2857"/>
        <v>0</v>
      </c>
      <c r="DR1183" s="18">
        <f t="shared" ca="1" si="2857"/>
        <v>0</v>
      </c>
      <c r="DS1183" s="18">
        <f t="shared" ca="1" si="2857"/>
        <v>0</v>
      </c>
      <c r="DT1183" s="18">
        <f t="shared" ca="1" si="2857"/>
        <v>0</v>
      </c>
      <c r="DU1183" s="18">
        <f t="shared" ca="1" si="2857"/>
        <v>0</v>
      </c>
      <c r="DV1183" s="18">
        <f t="shared" ca="1" si="2857"/>
        <v>0</v>
      </c>
      <c r="DW1183" s="18">
        <f t="shared" ca="1" si="2857"/>
        <v>0</v>
      </c>
      <c r="DX1183" s="18">
        <f t="shared" ca="1" si="2857"/>
        <v>0</v>
      </c>
      <c r="DY1183" s="18">
        <f t="shared" ca="1" si="2857"/>
        <v>0</v>
      </c>
      <c r="DZ1183" s="18">
        <f t="shared" ca="1" si="2857"/>
        <v>0</v>
      </c>
      <c r="EA1183" s="18">
        <f t="shared" ca="1" si="2857"/>
        <v>0</v>
      </c>
      <c r="EB1183" s="18">
        <f t="shared" ca="1" si="2857"/>
        <v>0</v>
      </c>
      <c r="EC1183" s="18">
        <f t="shared" ca="1" si="2857"/>
        <v>0</v>
      </c>
      <c r="ED1183" s="18">
        <f t="shared" ca="1" si="2857"/>
        <v>0</v>
      </c>
      <c r="EE1183" s="18">
        <f t="shared" ca="1" si="2857"/>
        <v>0</v>
      </c>
      <c r="EF1183" s="18">
        <f t="shared" ca="1" si="2857"/>
        <v>0</v>
      </c>
      <c r="EG1183" s="18">
        <f t="shared" ca="1" si="2857"/>
        <v>0</v>
      </c>
      <c r="EH1183" s="18">
        <f t="shared" ref="EH1183:FR1183" ca="1" si="2858">EH753</f>
        <v>0</v>
      </c>
      <c r="EI1183" s="18">
        <f t="shared" ca="1" si="2858"/>
        <v>0</v>
      </c>
      <c r="EJ1183" s="18">
        <f t="shared" ca="1" si="2858"/>
        <v>0</v>
      </c>
      <c r="EK1183" s="18">
        <f t="shared" ca="1" si="2858"/>
        <v>0</v>
      </c>
      <c r="EL1183" s="18">
        <f t="shared" ca="1" si="2858"/>
        <v>0</v>
      </c>
      <c r="EM1183" s="18">
        <f t="shared" ca="1" si="2858"/>
        <v>0</v>
      </c>
      <c r="EN1183" s="18">
        <f t="shared" ca="1" si="2858"/>
        <v>0</v>
      </c>
      <c r="EO1183" s="18">
        <f t="shared" ca="1" si="2858"/>
        <v>0</v>
      </c>
      <c r="EP1183" s="18">
        <f t="shared" ca="1" si="2858"/>
        <v>0</v>
      </c>
      <c r="EQ1183" s="18">
        <f t="shared" ca="1" si="2858"/>
        <v>0</v>
      </c>
      <c r="ER1183" s="18">
        <f t="shared" ca="1" si="2858"/>
        <v>0</v>
      </c>
      <c r="ES1183" s="18">
        <f t="shared" ca="1" si="2858"/>
        <v>0</v>
      </c>
      <c r="ET1183" s="18">
        <f t="shared" ca="1" si="2858"/>
        <v>0</v>
      </c>
      <c r="EU1183" s="18">
        <f t="shared" ca="1" si="2858"/>
        <v>0</v>
      </c>
      <c r="EV1183" s="18">
        <f t="shared" ca="1" si="2858"/>
        <v>0</v>
      </c>
      <c r="EW1183" s="18">
        <f t="shared" ca="1" si="2858"/>
        <v>0</v>
      </c>
      <c r="EX1183" s="18">
        <f t="shared" ca="1" si="2858"/>
        <v>0</v>
      </c>
      <c r="EY1183" s="18">
        <f t="shared" ca="1" si="2858"/>
        <v>0</v>
      </c>
      <c r="EZ1183" s="18">
        <f t="shared" ca="1" si="2858"/>
        <v>0</v>
      </c>
      <c r="FA1183" s="18">
        <f t="shared" ca="1" si="2858"/>
        <v>0</v>
      </c>
      <c r="FB1183" s="18">
        <f t="shared" ca="1" si="2858"/>
        <v>0</v>
      </c>
      <c r="FC1183" s="18">
        <f t="shared" ca="1" si="2858"/>
        <v>0</v>
      </c>
      <c r="FD1183" s="18">
        <f t="shared" ca="1" si="2858"/>
        <v>0</v>
      </c>
      <c r="FE1183" s="18">
        <f t="shared" ca="1" si="2858"/>
        <v>0</v>
      </c>
      <c r="FF1183" s="18">
        <f t="shared" ca="1" si="2858"/>
        <v>0</v>
      </c>
      <c r="FG1183" s="18">
        <f t="shared" ca="1" si="2858"/>
        <v>0</v>
      </c>
      <c r="FH1183" s="18">
        <f t="shared" ca="1" si="2858"/>
        <v>0</v>
      </c>
      <c r="FI1183" s="18">
        <f t="shared" ca="1" si="2858"/>
        <v>0</v>
      </c>
      <c r="FJ1183" s="18">
        <f t="shared" ca="1" si="2858"/>
        <v>0</v>
      </c>
      <c r="FK1183" s="18">
        <f t="shared" ca="1" si="2858"/>
        <v>0</v>
      </c>
      <c r="FL1183" s="18">
        <f t="shared" ca="1" si="2858"/>
        <v>0</v>
      </c>
      <c r="FM1183" s="18">
        <f t="shared" ca="1" si="2858"/>
        <v>0</v>
      </c>
      <c r="FN1183" s="18">
        <f t="shared" ca="1" si="2858"/>
        <v>0</v>
      </c>
      <c r="FO1183" s="18">
        <f t="shared" ca="1" si="2858"/>
        <v>0</v>
      </c>
      <c r="FP1183" s="18">
        <f t="shared" ca="1" si="2858"/>
        <v>0</v>
      </c>
      <c r="FQ1183" s="18">
        <f t="shared" ca="1" si="2858"/>
        <v>0</v>
      </c>
      <c r="FR1183" s="18">
        <f t="shared" ca="1" si="2858"/>
        <v>0</v>
      </c>
    </row>
    <row r="1184" spans="2:174">
      <c r="C1184" t="s">
        <v>372</v>
      </c>
      <c r="D1184" s="144" t="s">
        <v>974</v>
      </c>
      <c r="I1184" s="168">
        <f ca="1">SUM(J1184:FR1184)</f>
        <v>0</v>
      </c>
      <c r="J1184" s="18">
        <f t="shared" ref="J1184:AO1184" ca="1" si="2859">J1197</f>
        <v>0</v>
      </c>
      <c r="K1184" s="18">
        <f t="shared" ca="1" si="2859"/>
        <v>0</v>
      </c>
      <c r="L1184" s="18">
        <f t="shared" ca="1" si="2859"/>
        <v>0</v>
      </c>
      <c r="M1184" s="18">
        <f t="shared" ca="1" si="2859"/>
        <v>0</v>
      </c>
      <c r="N1184" s="18">
        <f t="shared" ca="1" si="2859"/>
        <v>0</v>
      </c>
      <c r="O1184" s="18">
        <f t="shared" ca="1" si="2859"/>
        <v>0</v>
      </c>
      <c r="P1184" s="18">
        <f t="shared" ca="1" si="2859"/>
        <v>0</v>
      </c>
      <c r="Q1184" s="18">
        <f t="shared" ca="1" si="2859"/>
        <v>0</v>
      </c>
      <c r="R1184" s="18">
        <f t="shared" ca="1" si="2859"/>
        <v>0</v>
      </c>
      <c r="S1184" s="18">
        <f t="shared" ca="1" si="2859"/>
        <v>0</v>
      </c>
      <c r="T1184" s="18">
        <f t="shared" ca="1" si="2859"/>
        <v>0</v>
      </c>
      <c r="U1184" s="18">
        <f t="shared" ca="1" si="2859"/>
        <v>0</v>
      </c>
      <c r="V1184" s="18">
        <f t="shared" ca="1" si="2859"/>
        <v>0</v>
      </c>
      <c r="W1184" s="18">
        <f t="shared" ca="1" si="2859"/>
        <v>0</v>
      </c>
      <c r="X1184" s="18">
        <f t="shared" ca="1" si="2859"/>
        <v>0</v>
      </c>
      <c r="Y1184" s="18">
        <f t="shared" ca="1" si="2859"/>
        <v>0</v>
      </c>
      <c r="Z1184" s="18">
        <f t="shared" ca="1" si="2859"/>
        <v>0</v>
      </c>
      <c r="AA1184" s="18">
        <f t="shared" ca="1" si="2859"/>
        <v>0</v>
      </c>
      <c r="AB1184" s="18">
        <f t="shared" ca="1" si="2859"/>
        <v>0</v>
      </c>
      <c r="AC1184" s="18">
        <f t="shared" ca="1" si="2859"/>
        <v>0</v>
      </c>
      <c r="AD1184" s="18">
        <f t="shared" ca="1" si="2859"/>
        <v>0</v>
      </c>
      <c r="AE1184" s="18">
        <f t="shared" ca="1" si="2859"/>
        <v>0</v>
      </c>
      <c r="AF1184" s="18">
        <f t="shared" ca="1" si="2859"/>
        <v>0</v>
      </c>
      <c r="AG1184" s="18">
        <f t="shared" ca="1" si="2859"/>
        <v>0</v>
      </c>
      <c r="AH1184" s="18">
        <f t="shared" ca="1" si="2859"/>
        <v>0</v>
      </c>
      <c r="AI1184" s="18">
        <f t="shared" ca="1" si="2859"/>
        <v>0</v>
      </c>
      <c r="AJ1184" s="18">
        <f t="shared" ca="1" si="2859"/>
        <v>0</v>
      </c>
      <c r="AK1184" s="18">
        <f t="shared" ca="1" si="2859"/>
        <v>0</v>
      </c>
      <c r="AL1184" s="18">
        <f t="shared" ca="1" si="2859"/>
        <v>0</v>
      </c>
      <c r="AM1184" s="18">
        <f t="shared" ca="1" si="2859"/>
        <v>0</v>
      </c>
      <c r="AN1184" s="18">
        <f t="shared" ca="1" si="2859"/>
        <v>0</v>
      </c>
      <c r="AO1184" s="18">
        <f t="shared" ca="1" si="2859"/>
        <v>0</v>
      </c>
      <c r="AP1184" s="18">
        <f t="shared" ref="AP1184:BU1184" ca="1" si="2860">AP1197</f>
        <v>0</v>
      </c>
      <c r="AQ1184" s="18">
        <f t="shared" ca="1" si="2860"/>
        <v>0</v>
      </c>
      <c r="AR1184" s="18">
        <f t="shared" ca="1" si="2860"/>
        <v>0</v>
      </c>
      <c r="AS1184" s="18">
        <f t="shared" ca="1" si="2860"/>
        <v>0</v>
      </c>
      <c r="AT1184" s="18">
        <f t="shared" ca="1" si="2860"/>
        <v>0</v>
      </c>
      <c r="AU1184" s="18">
        <f t="shared" ca="1" si="2860"/>
        <v>0</v>
      </c>
      <c r="AV1184" s="18">
        <f t="shared" ca="1" si="2860"/>
        <v>0</v>
      </c>
      <c r="AW1184" s="18">
        <f t="shared" ca="1" si="2860"/>
        <v>0</v>
      </c>
      <c r="AX1184" s="18">
        <f t="shared" ca="1" si="2860"/>
        <v>0</v>
      </c>
      <c r="AY1184" s="18">
        <f t="shared" ca="1" si="2860"/>
        <v>0</v>
      </c>
      <c r="AZ1184" s="18">
        <f t="shared" ca="1" si="2860"/>
        <v>0</v>
      </c>
      <c r="BA1184" s="18">
        <f t="shared" ca="1" si="2860"/>
        <v>0</v>
      </c>
      <c r="BB1184" s="18">
        <f t="shared" ca="1" si="2860"/>
        <v>0</v>
      </c>
      <c r="BC1184" s="18">
        <f t="shared" ca="1" si="2860"/>
        <v>0</v>
      </c>
      <c r="BD1184" s="18">
        <f t="shared" ca="1" si="2860"/>
        <v>0</v>
      </c>
      <c r="BE1184" s="18">
        <f t="shared" ca="1" si="2860"/>
        <v>0</v>
      </c>
      <c r="BF1184" s="18">
        <f t="shared" ca="1" si="2860"/>
        <v>0</v>
      </c>
      <c r="BG1184" s="18">
        <f t="shared" ca="1" si="2860"/>
        <v>0</v>
      </c>
      <c r="BH1184" s="18">
        <f t="shared" ca="1" si="2860"/>
        <v>0</v>
      </c>
      <c r="BI1184" s="18">
        <f t="shared" ca="1" si="2860"/>
        <v>0</v>
      </c>
      <c r="BJ1184" s="18">
        <f t="shared" ca="1" si="2860"/>
        <v>0</v>
      </c>
      <c r="BK1184" s="18">
        <f t="shared" ca="1" si="2860"/>
        <v>0</v>
      </c>
      <c r="BL1184" s="18">
        <f t="shared" ca="1" si="2860"/>
        <v>0</v>
      </c>
      <c r="BM1184" s="18">
        <f t="shared" ca="1" si="2860"/>
        <v>0</v>
      </c>
      <c r="BN1184" s="18">
        <f t="shared" ca="1" si="2860"/>
        <v>0</v>
      </c>
      <c r="BO1184" s="18">
        <f t="shared" ca="1" si="2860"/>
        <v>0</v>
      </c>
      <c r="BP1184" s="18">
        <f t="shared" ca="1" si="2860"/>
        <v>0</v>
      </c>
      <c r="BQ1184" s="18">
        <f t="shared" ca="1" si="2860"/>
        <v>0</v>
      </c>
      <c r="BR1184" s="18">
        <f t="shared" ca="1" si="2860"/>
        <v>0</v>
      </c>
      <c r="BS1184" s="18">
        <f t="shared" ca="1" si="2860"/>
        <v>0</v>
      </c>
      <c r="BT1184" s="18">
        <f t="shared" ca="1" si="2860"/>
        <v>0</v>
      </c>
      <c r="BU1184" s="18">
        <f t="shared" ca="1" si="2860"/>
        <v>0</v>
      </c>
      <c r="BV1184" s="18">
        <f t="shared" ref="BV1184:DA1184" ca="1" si="2861">BV1197</f>
        <v>0</v>
      </c>
      <c r="BW1184" s="18">
        <f t="shared" ca="1" si="2861"/>
        <v>0</v>
      </c>
      <c r="BX1184" s="18">
        <f t="shared" ca="1" si="2861"/>
        <v>0</v>
      </c>
      <c r="BY1184" s="18">
        <f t="shared" ca="1" si="2861"/>
        <v>0</v>
      </c>
      <c r="BZ1184" s="18">
        <f t="shared" ca="1" si="2861"/>
        <v>0</v>
      </c>
      <c r="CA1184" s="18">
        <f t="shared" ca="1" si="2861"/>
        <v>0</v>
      </c>
      <c r="CB1184" s="18">
        <f t="shared" ca="1" si="2861"/>
        <v>0</v>
      </c>
      <c r="CC1184" s="18">
        <f t="shared" ca="1" si="2861"/>
        <v>0</v>
      </c>
      <c r="CD1184" s="18">
        <f t="shared" ca="1" si="2861"/>
        <v>0</v>
      </c>
      <c r="CE1184" s="18">
        <f t="shared" ca="1" si="2861"/>
        <v>0</v>
      </c>
      <c r="CF1184" s="18">
        <f t="shared" ca="1" si="2861"/>
        <v>0</v>
      </c>
      <c r="CG1184" s="18">
        <f t="shared" ca="1" si="2861"/>
        <v>0</v>
      </c>
      <c r="CH1184" s="18">
        <f t="shared" ca="1" si="2861"/>
        <v>0</v>
      </c>
      <c r="CI1184" s="18">
        <f t="shared" ca="1" si="2861"/>
        <v>0</v>
      </c>
      <c r="CJ1184" s="18">
        <f t="shared" ca="1" si="2861"/>
        <v>0</v>
      </c>
      <c r="CK1184" s="18">
        <f t="shared" ca="1" si="2861"/>
        <v>0</v>
      </c>
      <c r="CL1184" s="18">
        <f t="shared" ca="1" si="2861"/>
        <v>0</v>
      </c>
      <c r="CM1184" s="18">
        <f t="shared" ca="1" si="2861"/>
        <v>0</v>
      </c>
      <c r="CN1184" s="18">
        <f t="shared" ca="1" si="2861"/>
        <v>0</v>
      </c>
      <c r="CO1184" s="18">
        <f t="shared" ca="1" si="2861"/>
        <v>0</v>
      </c>
      <c r="CP1184" s="18">
        <f t="shared" ca="1" si="2861"/>
        <v>0</v>
      </c>
      <c r="CQ1184" s="18">
        <f t="shared" ca="1" si="2861"/>
        <v>0</v>
      </c>
      <c r="CR1184" s="18">
        <f t="shared" ca="1" si="2861"/>
        <v>0</v>
      </c>
      <c r="CS1184" s="18">
        <f t="shared" ca="1" si="2861"/>
        <v>0</v>
      </c>
      <c r="CT1184" s="18">
        <f t="shared" ca="1" si="2861"/>
        <v>0</v>
      </c>
      <c r="CU1184" s="18">
        <f t="shared" ca="1" si="2861"/>
        <v>0</v>
      </c>
      <c r="CV1184" s="18">
        <f t="shared" ca="1" si="2861"/>
        <v>0</v>
      </c>
      <c r="CW1184" s="18">
        <f t="shared" ca="1" si="2861"/>
        <v>0</v>
      </c>
      <c r="CX1184" s="18">
        <f t="shared" ca="1" si="2861"/>
        <v>0</v>
      </c>
      <c r="CY1184" s="18">
        <f t="shared" ca="1" si="2861"/>
        <v>0</v>
      </c>
      <c r="CZ1184" s="18">
        <f t="shared" ca="1" si="2861"/>
        <v>0</v>
      </c>
      <c r="DA1184" s="18">
        <f t="shared" ca="1" si="2861"/>
        <v>0</v>
      </c>
      <c r="DB1184" s="18">
        <f t="shared" ref="DB1184:EG1184" ca="1" si="2862">DB1197</f>
        <v>0</v>
      </c>
      <c r="DC1184" s="18">
        <f t="shared" ca="1" si="2862"/>
        <v>0</v>
      </c>
      <c r="DD1184" s="18">
        <f t="shared" ca="1" si="2862"/>
        <v>0</v>
      </c>
      <c r="DE1184" s="18">
        <f t="shared" ca="1" si="2862"/>
        <v>0</v>
      </c>
      <c r="DF1184" s="18">
        <f t="shared" ca="1" si="2862"/>
        <v>0</v>
      </c>
      <c r="DG1184" s="18">
        <f t="shared" ca="1" si="2862"/>
        <v>0</v>
      </c>
      <c r="DH1184" s="18">
        <f t="shared" ca="1" si="2862"/>
        <v>0</v>
      </c>
      <c r="DI1184" s="18">
        <f t="shared" ca="1" si="2862"/>
        <v>0</v>
      </c>
      <c r="DJ1184" s="18">
        <f t="shared" ca="1" si="2862"/>
        <v>0</v>
      </c>
      <c r="DK1184" s="18">
        <f t="shared" ca="1" si="2862"/>
        <v>0</v>
      </c>
      <c r="DL1184" s="18">
        <f t="shared" ca="1" si="2862"/>
        <v>0</v>
      </c>
      <c r="DM1184" s="18">
        <f t="shared" ca="1" si="2862"/>
        <v>0</v>
      </c>
      <c r="DN1184" s="18">
        <f t="shared" ca="1" si="2862"/>
        <v>0</v>
      </c>
      <c r="DO1184" s="18">
        <f t="shared" ca="1" si="2862"/>
        <v>0</v>
      </c>
      <c r="DP1184" s="18">
        <f t="shared" ca="1" si="2862"/>
        <v>0</v>
      </c>
      <c r="DQ1184" s="18">
        <f t="shared" ca="1" si="2862"/>
        <v>0</v>
      </c>
      <c r="DR1184" s="18">
        <f t="shared" ca="1" si="2862"/>
        <v>0</v>
      </c>
      <c r="DS1184" s="18">
        <f t="shared" ca="1" si="2862"/>
        <v>0</v>
      </c>
      <c r="DT1184" s="18">
        <f t="shared" ca="1" si="2862"/>
        <v>0</v>
      </c>
      <c r="DU1184" s="18">
        <f t="shared" ca="1" si="2862"/>
        <v>0</v>
      </c>
      <c r="DV1184" s="18">
        <f t="shared" ca="1" si="2862"/>
        <v>0</v>
      </c>
      <c r="DW1184" s="18">
        <f t="shared" ca="1" si="2862"/>
        <v>0</v>
      </c>
      <c r="DX1184" s="18">
        <f t="shared" ca="1" si="2862"/>
        <v>0</v>
      </c>
      <c r="DY1184" s="18">
        <f t="shared" ca="1" si="2862"/>
        <v>0</v>
      </c>
      <c r="DZ1184" s="18">
        <f t="shared" ca="1" si="2862"/>
        <v>0</v>
      </c>
      <c r="EA1184" s="18">
        <f t="shared" ca="1" si="2862"/>
        <v>0</v>
      </c>
      <c r="EB1184" s="18">
        <f t="shared" ca="1" si="2862"/>
        <v>0</v>
      </c>
      <c r="EC1184" s="18">
        <f t="shared" ca="1" si="2862"/>
        <v>0</v>
      </c>
      <c r="ED1184" s="18">
        <f t="shared" ca="1" si="2862"/>
        <v>0</v>
      </c>
      <c r="EE1184" s="18">
        <f t="shared" ca="1" si="2862"/>
        <v>0</v>
      </c>
      <c r="EF1184" s="18">
        <f t="shared" ca="1" si="2862"/>
        <v>0</v>
      </c>
      <c r="EG1184" s="18">
        <f t="shared" ca="1" si="2862"/>
        <v>0</v>
      </c>
      <c r="EH1184" s="18">
        <f t="shared" ref="EH1184:FM1184" ca="1" si="2863">EH1197</f>
        <v>0</v>
      </c>
      <c r="EI1184" s="18">
        <f t="shared" ca="1" si="2863"/>
        <v>0</v>
      </c>
      <c r="EJ1184" s="18">
        <f t="shared" ca="1" si="2863"/>
        <v>0</v>
      </c>
      <c r="EK1184" s="18">
        <f t="shared" ca="1" si="2863"/>
        <v>0</v>
      </c>
      <c r="EL1184" s="18">
        <f t="shared" ca="1" si="2863"/>
        <v>0</v>
      </c>
      <c r="EM1184" s="18">
        <f t="shared" ca="1" si="2863"/>
        <v>0</v>
      </c>
      <c r="EN1184" s="18">
        <f t="shared" ca="1" si="2863"/>
        <v>0</v>
      </c>
      <c r="EO1184" s="18">
        <f t="shared" ca="1" si="2863"/>
        <v>0</v>
      </c>
      <c r="EP1184" s="18">
        <f t="shared" ca="1" si="2863"/>
        <v>0</v>
      </c>
      <c r="EQ1184" s="18">
        <f t="shared" ca="1" si="2863"/>
        <v>0</v>
      </c>
      <c r="ER1184" s="18">
        <f t="shared" ca="1" si="2863"/>
        <v>0</v>
      </c>
      <c r="ES1184" s="18">
        <f t="shared" ca="1" si="2863"/>
        <v>0</v>
      </c>
      <c r="ET1184" s="18">
        <f t="shared" ca="1" si="2863"/>
        <v>0</v>
      </c>
      <c r="EU1184" s="18">
        <f t="shared" ca="1" si="2863"/>
        <v>0</v>
      </c>
      <c r="EV1184" s="18">
        <f t="shared" ca="1" si="2863"/>
        <v>0</v>
      </c>
      <c r="EW1184" s="18">
        <f t="shared" ca="1" si="2863"/>
        <v>0</v>
      </c>
      <c r="EX1184" s="18">
        <f t="shared" ca="1" si="2863"/>
        <v>0</v>
      </c>
      <c r="EY1184" s="18">
        <f t="shared" ca="1" si="2863"/>
        <v>0</v>
      </c>
      <c r="EZ1184" s="18">
        <f t="shared" ca="1" si="2863"/>
        <v>0</v>
      </c>
      <c r="FA1184" s="18">
        <f t="shared" ca="1" si="2863"/>
        <v>0</v>
      </c>
      <c r="FB1184" s="18">
        <f t="shared" ca="1" si="2863"/>
        <v>0</v>
      </c>
      <c r="FC1184" s="18">
        <f t="shared" ca="1" si="2863"/>
        <v>0</v>
      </c>
      <c r="FD1184" s="18">
        <f t="shared" ca="1" si="2863"/>
        <v>0</v>
      </c>
      <c r="FE1184" s="18">
        <f t="shared" ca="1" si="2863"/>
        <v>0</v>
      </c>
      <c r="FF1184" s="18">
        <f t="shared" ca="1" si="2863"/>
        <v>0</v>
      </c>
      <c r="FG1184" s="18">
        <f t="shared" ca="1" si="2863"/>
        <v>0</v>
      </c>
      <c r="FH1184" s="18">
        <f t="shared" ca="1" si="2863"/>
        <v>0</v>
      </c>
      <c r="FI1184" s="18">
        <f t="shared" ca="1" si="2863"/>
        <v>0</v>
      </c>
      <c r="FJ1184" s="18">
        <f t="shared" ca="1" si="2863"/>
        <v>0</v>
      </c>
      <c r="FK1184" s="18">
        <f t="shared" ca="1" si="2863"/>
        <v>0</v>
      </c>
      <c r="FL1184" s="18">
        <f t="shared" ca="1" si="2863"/>
        <v>0</v>
      </c>
      <c r="FM1184" s="18">
        <f t="shared" ca="1" si="2863"/>
        <v>0</v>
      </c>
      <c r="FN1184" s="18">
        <f ca="1">FN1197</f>
        <v>0</v>
      </c>
      <c r="FO1184" s="18">
        <f ca="1">FO1197</f>
        <v>0</v>
      </c>
      <c r="FP1184" s="18">
        <f ca="1">FP1197</f>
        <v>0</v>
      </c>
      <c r="FQ1184" s="18">
        <f ca="1">FQ1197</f>
        <v>0</v>
      </c>
      <c r="FR1184" s="18">
        <f ca="1">FR1197</f>
        <v>0</v>
      </c>
    </row>
    <row r="1185" spans="2:174">
      <c r="C1185" t="s">
        <v>373</v>
      </c>
      <c r="D1185" s="144" t="s">
        <v>974</v>
      </c>
      <c r="I1185" s="168">
        <f ca="1">SUM(J1185:FR1185)</f>
        <v>-282807.78493150655</v>
      </c>
      <c r="J1185" s="18">
        <f t="shared" ref="J1185:AO1185" ca="1" si="2864">-J1196</f>
        <v>0</v>
      </c>
      <c r="K1185" s="18">
        <f t="shared" ca="1" si="2864"/>
        <v>0</v>
      </c>
      <c r="L1185" s="18">
        <f t="shared" ca="1" si="2864"/>
        <v>0</v>
      </c>
      <c r="M1185" s="18">
        <f t="shared" ca="1" si="2864"/>
        <v>0</v>
      </c>
      <c r="N1185" s="18">
        <f t="shared" ca="1" si="2864"/>
        <v>0</v>
      </c>
      <c r="O1185" s="18">
        <f t="shared" ca="1" si="2864"/>
        <v>0</v>
      </c>
      <c r="P1185" s="18">
        <f t="shared" ca="1" si="2864"/>
        <v>0</v>
      </c>
      <c r="Q1185" s="18">
        <f t="shared" ca="1" si="2864"/>
        <v>0</v>
      </c>
      <c r="R1185" s="18">
        <f t="shared" ca="1" si="2864"/>
        <v>0</v>
      </c>
      <c r="S1185" s="18">
        <f t="shared" ca="1" si="2864"/>
        <v>0</v>
      </c>
      <c r="T1185" s="18">
        <f t="shared" ca="1" si="2864"/>
        <v>0</v>
      </c>
      <c r="U1185" s="18">
        <f t="shared" ca="1" si="2864"/>
        <v>0</v>
      </c>
      <c r="V1185" s="18">
        <f t="shared" ca="1" si="2864"/>
        <v>0</v>
      </c>
      <c r="W1185" s="18">
        <f t="shared" ca="1" si="2864"/>
        <v>0</v>
      </c>
      <c r="X1185" s="18">
        <f t="shared" ca="1" si="2864"/>
        <v>0</v>
      </c>
      <c r="Y1185" s="18">
        <f ca="1">-Y1196</f>
        <v>0</v>
      </c>
      <c r="Z1185" s="18">
        <f t="shared" ca="1" si="2864"/>
        <v>0</v>
      </c>
      <c r="AA1185" s="18">
        <f t="shared" ca="1" si="2864"/>
        <v>0</v>
      </c>
      <c r="AB1185" s="18">
        <f t="shared" ca="1" si="2864"/>
        <v>-721.01206999583769</v>
      </c>
      <c r="AC1185" s="18">
        <f t="shared" ca="1" si="2864"/>
        <v>-2151.7329438457118</v>
      </c>
      <c r="AD1185" s="18">
        <f t="shared" ca="1" si="2864"/>
        <v>-1496.4702077361521</v>
      </c>
      <c r="AE1185" s="18">
        <f t="shared" ca="1" si="2864"/>
        <v>-639.97569083588769</v>
      </c>
      <c r="AF1185" s="18">
        <f t="shared" ca="1" si="2864"/>
        <v>-161723.29586340184</v>
      </c>
      <c r="AG1185" s="18">
        <f t="shared" ca="1" si="2864"/>
        <v>-2043.6459835403466</v>
      </c>
      <c r="AH1185" s="18">
        <f t="shared" ca="1" si="2864"/>
        <v>-1860.1346685197695</v>
      </c>
      <c r="AI1185" s="18">
        <f t="shared" ca="1" si="2864"/>
        <v>-993.04766341274831</v>
      </c>
      <c r="AJ1185" s="18">
        <f t="shared" ca="1" si="2864"/>
        <v>-668.72139014743243</v>
      </c>
      <c r="AK1185" s="18">
        <f t="shared" ca="1" si="2864"/>
        <v>-2088.8580653090612</v>
      </c>
      <c r="AL1185" s="18">
        <f t="shared" ca="1" si="2864"/>
        <v>-1928.2111446957533</v>
      </c>
      <c r="AM1185" s="18">
        <f t="shared" ca="1" si="2864"/>
        <v>-1040.0018718202164</v>
      </c>
      <c r="AN1185" s="18">
        <f t="shared" ca="1" si="2864"/>
        <v>-659.3543335661916</v>
      </c>
      <c r="AO1185" s="18">
        <f t="shared" ca="1" si="2864"/>
        <v>-2080.8813983383643</v>
      </c>
      <c r="AP1185" s="18">
        <f t="shared" ref="AP1185:BU1185" ca="1" si="2865">-AP1196</f>
        <v>-1928.7445556520197</v>
      </c>
      <c r="AQ1185" s="18">
        <f t="shared" ca="1" si="2865"/>
        <v>-1030.9314331887363</v>
      </c>
      <c r="AR1185" s="18">
        <f t="shared" ca="1" si="2865"/>
        <v>-650.20770165811234</v>
      </c>
      <c r="AS1185" s="18">
        <f t="shared" ca="1" si="2865"/>
        <v>-2072.9514330969532</v>
      </c>
      <c r="AT1185" s="18">
        <f t="shared" ca="1" si="2865"/>
        <v>-1885.6863869960634</v>
      </c>
      <c r="AU1185" s="18">
        <f t="shared" ca="1" si="2865"/>
        <v>-992.67214760559136</v>
      </c>
      <c r="AV1185" s="18">
        <f t="shared" ca="1" si="2865"/>
        <v>-618.9276598840903</v>
      </c>
      <c r="AW1185" s="18">
        <f t="shared" ca="1" si="2865"/>
        <v>-2045.9863913229301</v>
      </c>
      <c r="AX1185" s="18">
        <f t="shared" ca="1" si="2865"/>
        <v>-1879.3125343401498</v>
      </c>
      <c r="AY1185" s="18">
        <f t="shared" ca="1" si="2865"/>
        <v>-987.83778505485543</v>
      </c>
      <c r="AZ1185" s="18">
        <f t="shared" ca="1" si="2865"/>
        <v>-606.68909336888555</v>
      </c>
      <c r="BA1185" s="18">
        <f t="shared" ca="1" si="2865"/>
        <v>-2035.2211581410593</v>
      </c>
      <c r="BB1185" s="18">
        <f t="shared" ca="1" si="2865"/>
        <v>-1869.0333748519333</v>
      </c>
      <c r="BC1185" s="18">
        <f t="shared" ca="1" si="2865"/>
        <v>-977.56757242777167</v>
      </c>
      <c r="BD1185" s="18">
        <f t="shared" ca="1" si="2865"/>
        <v>-596.33116093626813</v>
      </c>
      <c r="BE1185" s="18">
        <f t="shared" ca="1" si="2865"/>
        <v>-2026.239892375108</v>
      </c>
      <c r="BF1185" s="18">
        <f t="shared" ca="1" si="2865"/>
        <v>-1856.2400180288232</v>
      </c>
      <c r="BG1185" s="18">
        <f t="shared" ca="1" si="2865"/>
        <v>-967.06114491026483</v>
      </c>
      <c r="BH1185" s="18">
        <f t="shared" ca="1" si="2865"/>
        <v>-586.08071246044005</v>
      </c>
      <c r="BI1185" s="18">
        <f t="shared" ca="1" si="2865"/>
        <v>-2017.3527772326142</v>
      </c>
      <c r="BJ1185" s="18">
        <f t="shared" ca="1" si="2865"/>
        <v>-1941.378636575535</v>
      </c>
      <c r="BK1185" s="18">
        <f t="shared" ca="1" si="2865"/>
        <v>-1071.2343971850628</v>
      </c>
      <c r="BL1185" s="18">
        <f t="shared" ca="1" si="2865"/>
        <v>-691.07931874427754</v>
      </c>
      <c r="BM1185" s="18">
        <f t="shared" ca="1" si="2865"/>
        <v>-2123.6563835164507</v>
      </c>
      <c r="BN1185" s="18">
        <f t="shared" ca="1" si="2865"/>
        <v>-2286.5395027557806</v>
      </c>
      <c r="BO1185" s="18">
        <f t="shared" ca="1" si="2865"/>
        <v>-1461.6517286560256</v>
      </c>
      <c r="BP1185" s="18">
        <f t="shared" ca="1" si="2865"/>
        <v>-1015.6137344626659</v>
      </c>
      <c r="BQ1185" s="18">
        <f t="shared" ca="1" si="2865"/>
        <v>-2560.2104564757992</v>
      </c>
      <c r="BR1185" s="18">
        <f t="shared" ca="1" si="2865"/>
        <v>-2664.4931497226971</v>
      </c>
      <c r="BS1185" s="18">
        <f t="shared" ca="1" si="2865"/>
        <v>-1509.4701777940909</v>
      </c>
      <c r="BT1185" s="18">
        <f t="shared" ca="1" si="2865"/>
        <v>-1051.4360233064626</v>
      </c>
      <c r="BU1185" s="18">
        <f t="shared" ca="1" si="2865"/>
        <v>-2615.1818133496272</v>
      </c>
      <c r="BV1185" s="18">
        <f t="shared" ref="BV1185:DA1185" ca="1" si="2866">-BV1196</f>
        <v>-2774.0069365839718</v>
      </c>
      <c r="BW1185" s="18">
        <f t="shared" ca="1" si="2866"/>
        <v>-1559.8328493560439</v>
      </c>
      <c r="BX1185" s="18">
        <f t="shared" ca="1" si="2866"/>
        <v>-1089.0795252697308</v>
      </c>
      <c r="BY1185" s="18">
        <f t="shared" ca="1" si="2866"/>
        <v>-2670.8720177072519</v>
      </c>
      <c r="BZ1185" s="18">
        <f t="shared" ca="1" si="2866"/>
        <v>-2880.4133316109073</v>
      </c>
      <c r="CA1185" s="18">
        <f t="shared" ca="1" si="2866"/>
        <v>-1608.5967925735004</v>
      </c>
      <c r="CB1185" s="18">
        <f t="shared" ca="1" si="2866"/>
        <v>-1129.5848867364002</v>
      </c>
      <c r="CC1185" s="18">
        <f t="shared" ca="1" si="2866"/>
        <v>-2728.6598170009038</v>
      </c>
      <c r="CD1185" s="18">
        <f t="shared" ca="1" si="2866"/>
        <v>-2913.9234704862265</v>
      </c>
      <c r="CE1185" s="18">
        <f t="shared" ca="1" si="2866"/>
        <v>-1650.0907127307064</v>
      </c>
      <c r="CF1185" s="18">
        <f t="shared" ca="1" si="2866"/>
        <v>-1167.709940096478</v>
      </c>
      <c r="CG1185" s="18">
        <f t="shared" ca="1" si="2866"/>
        <v>-2530.1889345477157</v>
      </c>
      <c r="CH1185" s="18">
        <f t="shared" ca="1" si="2866"/>
        <v>-8736.5444097608033</v>
      </c>
      <c r="CI1185" s="18">
        <f t="shared" ca="1" si="2866"/>
        <v>-5011.3259652742809</v>
      </c>
      <c r="CJ1185" s="18">
        <f t="shared" ca="1" si="2866"/>
        <v>-3583.2750232588214</v>
      </c>
      <c r="CK1185" s="18">
        <f t="shared" ca="1" si="2866"/>
        <v>-9055.5743079500353</v>
      </c>
      <c r="CL1185" s="18">
        <f t="shared" ca="1" si="2866"/>
        <v>-2999.7424593203687</v>
      </c>
      <c r="CM1185" s="18">
        <f t="shared" ca="1" si="2866"/>
        <v>0</v>
      </c>
      <c r="CN1185" s="18">
        <f t="shared" ca="1" si="2866"/>
        <v>0</v>
      </c>
      <c r="CO1185" s="18">
        <f t="shared" ca="1" si="2866"/>
        <v>0</v>
      </c>
      <c r="CP1185" s="18">
        <f t="shared" ca="1" si="2866"/>
        <v>0</v>
      </c>
      <c r="CQ1185" s="18">
        <f t="shared" ca="1" si="2866"/>
        <v>0</v>
      </c>
      <c r="CR1185" s="18">
        <f t="shared" ca="1" si="2866"/>
        <v>0</v>
      </c>
      <c r="CS1185" s="18">
        <f t="shared" ca="1" si="2866"/>
        <v>0</v>
      </c>
      <c r="CT1185" s="18">
        <f t="shared" ca="1" si="2866"/>
        <v>0</v>
      </c>
      <c r="CU1185" s="18">
        <f t="shared" ca="1" si="2866"/>
        <v>0</v>
      </c>
      <c r="CV1185" s="18">
        <f t="shared" ca="1" si="2866"/>
        <v>0</v>
      </c>
      <c r="CW1185" s="18">
        <f t="shared" ca="1" si="2866"/>
        <v>0</v>
      </c>
      <c r="CX1185" s="18">
        <f t="shared" ca="1" si="2866"/>
        <v>0</v>
      </c>
      <c r="CY1185" s="18">
        <f t="shared" ca="1" si="2866"/>
        <v>0</v>
      </c>
      <c r="CZ1185" s="18">
        <f t="shared" ca="1" si="2866"/>
        <v>0</v>
      </c>
      <c r="DA1185" s="18">
        <f t="shared" ca="1" si="2866"/>
        <v>0</v>
      </c>
      <c r="DB1185" s="18">
        <f t="shared" ref="DB1185:EG1185" ca="1" si="2867">-DB1196</f>
        <v>0</v>
      </c>
      <c r="DC1185" s="18">
        <f t="shared" ca="1" si="2867"/>
        <v>0</v>
      </c>
      <c r="DD1185" s="18">
        <f t="shared" ca="1" si="2867"/>
        <v>0</v>
      </c>
      <c r="DE1185" s="18">
        <f t="shared" ca="1" si="2867"/>
        <v>0</v>
      </c>
      <c r="DF1185" s="18">
        <f t="shared" ca="1" si="2867"/>
        <v>0</v>
      </c>
      <c r="DG1185" s="18">
        <f t="shared" ca="1" si="2867"/>
        <v>0</v>
      </c>
      <c r="DH1185" s="18">
        <f t="shared" ca="1" si="2867"/>
        <v>0</v>
      </c>
      <c r="DI1185" s="18">
        <f t="shared" ca="1" si="2867"/>
        <v>0</v>
      </c>
      <c r="DJ1185" s="18">
        <f t="shared" ca="1" si="2867"/>
        <v>0</v>
      </c>
      <c r="DK1185" s="18">
        <f t="shared" ca="1" si="2867"/>
        <v>0</v>
      </c>
      <c r="DL1185" s="18">
        <f t="shared" ca="1" si="2867"/>
        <v>0</v>
      </c>
      <c r="DM1185" s="18">
        <f t="shared" ca="1" si="2867"/>
        <v>0</v>
      </c>
      <c r="DN1185" s="18">
        <f t="shared" ca="1" si="2867"/>
        <v>0</v>
      </c>
      <c r="DO1185" s="18">
        <f t="shared" ca="1" si="2867"/>
        <v>0</v>
      </c>
      <c r="DP1185" s="18">
        <f t="shared" ca="1" si="2867"/>
        <v>0</v>
      </c>
      <c r="DQ1185" s="18">
        <f t="shared" ca="1" si="2867"/>
        <v>0</v>
      </c>
      <c r="DR1185" s="18">
        <f t="shared" ca="1" si="2867"/>
        <v>0</v>
      </c>
      <c r="DS1185" s="18">
        <f t="shared" ca="1" si="2867"/>
        <v>0</v>
      </c>
      <c r="DT1185" s="18">
        <f t="shared" ca="1" si="2867"/>
        <v>0</v>
      </c>
      <c r="DU1185" s="18">
        <f t="shared" ca="1" si="2867"/>
        <v>0</v>
      </c>
      <c r="DV1185" s="18">
        <f t="shared" ca="1" si="2867"/>
        <v>0</v>
      </c>
      <c r="DW1185" s="18">
        <f t="shared" ca="1" si="2867"/>
        <v>0</v>
      </c>
      <c r="DX1185" s="18">
        <f t="shared" ca="1" si="2867"/>
        <v>0</v>
      </c>
      <c r="DY1185" s="18">
        <f t="shared" ca="1" si="2867"/>
        <v>0</v>
      </c>
      <c r="DZ1185" s="18">
        <f t="shared" ca="1" si="2867"/>
        <v>0</v>
      </c>
      <c r="EA1185" s="18">
        <f t="shared" ca="1" si="2867"/>
        <v>0</v>
      </c>
      <c r="EB1185" s="18">
        <f t="shared" ca="1" si="2867"/>
        <v>0</v>
      </c>
      <c r="EC1185" s="18">
        <f t="shared" ca="1" si="2867"/>
        <v>0</v>
      </c>
      <c r="ED1185" s="18">
        <f t="shared" ca="1" si="2867"/>
        <v>0</v>
      </c>
      <c r="EE1185" s="18">
        <f t="shared" ca="1" si="2867"/>
        <v>0</v>
      </c>
      <c r="EF1185" s="18">
        <f t="shared" ca="1" si="2867"/>
        <v>0</v>
      </c>
      <c r="EG1185" s="18">
        <f t="shared" ca="1" si="2867"/>
        <v>0</v>
      </c>
      <c r="EH1185" s="18">
        <f t="shared" ref="EH1185:FM1185" ca="1" si="2868">-EH1196</f>
        <v>0</v>
      </c>
      <c r="EI1185" s="18">
        <f t="shared" ca="1" si="2868"/>
        <v>0</v>
      </c>
      <c r="EJ1185" s="18">
        <f t="shared" ca="1" si="2868"/>
        <v>0</v>
      </c>
      <c r="EK1185" s="18">
        <f t="shared" ca="1" si="2868"/>
        <v>0</v>
      </c>
      <c r="EL1185" s="18">
        <f t="shared" ca="1" si="2868"/>
        <v>0</v>
      </c>
      <c r="EM1185" s="18">
        <f t="shared" ca="1" si="2868"/>
        <v>0</v>
      </c>
      <c r="EN1185" s="18">
        <f t="shared" ca="1" si="2868"/>
        <v>0</v>
      </c>
      <c r="EO1185" s="18">
        <f t="shared" ca="1" si="2868"/>
        <v>0</v>
      </c>
      <c r="EP1185" s="18">
        <f t="shared" ca="1" si="2868"/>
        <v>0</v>
      </c>
      <c r="EQ1185" s="18">
        <f t="shared" ca="1" si="2868"/>
        <v>0</v>
      </c>
      <c r="ER1185" s="18">
        <f t="shared" ca="1" si="2868"/>
        <v>0</v>
      </c>
      <c r="ES1185" s="18">
        <f t="shared" ca="1" si="2868"/>
        <v>0</v>
      </c>
      <c r="ET1185" s="18">
        <f t="shared" ca="1" si="2868"/>
        <v>0</v>
      </c>
      <c r="EU1185" s="18">
        <f t="shared" ca="1" si="2868"/>
        <v>0</v>
      </c>
      <c r="EV1185" s="18">
        <f t="shared" ca="1" si="2868"/>
        <v>0</v>
      </c>
      <c r="EW1185" s="18">
        <f t="shared" ca="1" si="2868"/>
        <v>0</v>
      </c>
      <c r="EX1185" s="18">
        <f t="shared" ca="1" si="2868"/>
        <v>0</v>
      </c>
      <c r="EY1185" s="18">
        <f t="shared" ca="1" si="2868"/>
        <v>0</v>
      </c>
      <c r="EZ1185" s="18">
        <f t="shared" ca="1" si="2868"/>
        <v>0</v>
      </c>
      <c r="FA1185" s="18">
        <f t="shared" ca="1" si="2868"/>
        <v>0</v>
      </c>
      <c r="FB1185" s="18">
        <f t="shared" ca="1" si="2868"/>
        <v>0</v>
      </c>
      <c r="FC1185" s="18">
        <f t="shared" ca="1" si="2868"/>
        <v>0</v>
      </c>
      <c r="FD1185" s="18">
        <f t="shared" ca="1" si="2868"/>
        <v>0</v>
      </c>
      <c r="FE1185" s="18">
        <f t="shared" ca="1" si="2868"/>
        <v>0</v>
      </c>
      <c r="FF1185" s="18">
        <f t="shared" ca="1" si="2868"/>
        <v>0</v>
      </c>
      <c r="FG1185" s="18">
        <f t="shared" ca="1" si="2868"/>
        <v>0</v>
      </c>
      <c r="FH1185" s="18">
        <f t="shared" ca="1" si="2868"/>
        <v>0</v>
      </c>
      <c r="FI1185" s="18">
        <f t="shared" ca="1" si="2868"/>
        <v>0</v>
      </c>
      <c r="FJ1185" s="18">
        <f t="shared" ca="1" si="2868"/>
        <v>0</v>
      </c>
      <c r="FK1185" s="18">
        <f t="shared" ca="1" si="2868"/>
        <v>0</v>
      </c>
      <c r="FL1185" s="18">
        <f t="shared" ca="1" si="2868"/>
        <v>0</v>
      </c>
      <c r="FM1185" s="18">
        <f t="shared" ca="1" si="2868"/>
        <v>0</v>
      </c>
      <c r="FN1185" s="18">
        <f ca="1">-FN1196</f>
        <v>0</v>
      </c>
      <c r="FO1185" s="18">
        <f ca="1">-FO1196</f>
        <v>0</v>
      </c>
      <c r="FP1185" s="18">
        <f ca="1">-FP1196</f>
        <v>0</v>
      </c>
      <c r="FQ1185" s="18">
        <f ca="1">-FQ1196</f>
        <v>0</v>
      </c>
      <c r="FR1185" s="18">
        <f ca="1">-FR1196</f>
        <v>0</v>
      </c>
    </row>
    <row r="1186" spans="2:174">
      <c r="C1186" s="97" t="s">
        <v>452</v>
      </c>
      <c r="D1186" s="145" t="s">
        <v>974</v>
      </c>
      <c r="I1186" s="172"/>
      <c r="J1186" s="98">
        <f t="shared" ref="J1186:AO1186" ca="1" si="2869">SUM(J1182:J1185)</f>
        <v>0</v>
      </c>
      <c r="K1186" s="98">
        <f t="shared" ca="1" si="2869"/>
        <v>0</v>
      </c>
      <c r="L1186" s="98">
        <f t="shared" ca="1" si="2869"/>
        <v>0</v>
      </c>
      <c r="M1186" s="98">
        <f t="shared" ca="1" si="2869"/>
        <v>0</v>
      </c>
      <c r="N1186" s="98">
        <f t="shared" ca="1" si="2869"/>
        <v>0</v>
      </c>
      <c r="O1186" s="98">
        <f t="shared" ca="1" si="2869"/>
        <v>0</v>
      </c>
      <c r="P1186" s="98">
        <f t="shared" ca="1" si="2869"/>
        <v>0</v>
      </c>
      <c r="Q1186" s="98">
        <f t="shared" ca="1" si="2869"/>
        <v>0</v>
      </c>
      <c r="R1186" s="98">
        <f t="shared" ca="1" si="2869"/>
        <v>0</v>
      </c>
      <c r="S1186" s="98">
        <f t="shared" ca="1" si="2869"/>
        <v>0</v>
      </c>
      <c r="T1186" s="98">
        <f t="shared" ca="1" si="2869"/>
        <v>0</v>
      </c>
      <c r="U1186" s="98">
        <f t="shared" ca="1" si="2869"/>
        <v>0</v>
      </c>
      <c r="V1186" s="98">
        <f t="shared" ca="1" si="2869"/>
        <v>0</v>
      </c>
      <c r="W1186" s="98">
        <f t="shared" ca="1" si="2869"/>
        <v>140249.99999999994</v>
      </c>
      <c r="X1186" s="98">
        <f t="shared" ca="1" si="2869"/>
        <v>140249.99999999994</v>
      </c>
      <c r="Y1186" s="98">
        <f t="shared" ca="1" si="2869"/>
        <v>140249.99999999994</v>
      </c>
      <c r="Z1186" s="98">
        <f t="shared" ca="1" si="2869"/>
        <v>140249.99999999994</v>
      </c>
      <c r="AA1186" s="98">
        <f t="shared" ca="1" si="2869"/>
        <v>282807.78493150673</v>
      </c>
      <c r="AB1186" s="98">
        <f t="shared" ca="1" si="2869"/>
        <v>282086.77286151086</v>
      </c>
      <c r="AC1186" s="98">
        <f t="shared" ca="1" si="2869"/>
        <v>279935.03991766513</v>
      </c>
      <c r="AD1186" s="98">
        <f t="shared" ca="1" si="2869"/>
        <v>278438.569709929</v>
      </c>
      <c r="AE1186" s="98">
        <f t="shared" ca="1" si="2869"/>
        <v>277798.59401909309</v>
      </c>
      <c r="AF1186" s="98">
        <f t="shared" ca="1" si="2869"/>
        <v>116075.29815569124</v>
      </c>
      <c r="AG1186" s="98">
        <f t="shared" ca="1" si="2869"/>
        <v>114031.65217215089</v>
      </c>
      <c r="AH1186" s="98">
        <f t="shared" ca="1" si="2869"/>
        <v>112171.51750363113</v>
      </c>
      <c r="AI1186" s="98">
        <f t="shared" ca="1" si="2869"/>
        <v>111178.46984021837</v>
      </c>
      <c r="AJ1186" s="98">
        <f t="shared" ca="1" si="2869"/>
        <v>110509.74845007094</v>
      </c>
      <c r="AK1186" s="98">
        <f t="shared" ca="1" si="2869"/>
        <v>108420.89038476188</v>
      </c>
      <c r="AL1186" s="98">
        <f t="shared" ca="1" si="2869"/>
        <v>106492.67924006612</v>
      </c>
      <c r="AM1186" s="98">
        <f t="shared" ca="1" si="2869"/>
        <v>105452.6773682459</v>
      </c>
      <c r="AN1186" s="98">
        <f t="shared" ca="1" si="2869"/>
        <v>104793.32303467971</v>
      </c>
      <c r="AO1186" s="98">
        <f t="shared" ca="1" si="2869"/>
        <v>102712.44163634135</v>
      </c>
      <c r="AP1186" s="98">
        <f t="shared" ref="AP1186:BU1186" ca="1" si="2870">SUM(AP1182:AP1185)</f>
        <v>100783.69708068932</v>
      </c>
      <c r="AQ1186" s="98">
        <f t="shared" ca="1" si="2870"/>
        <v>99752.765647500579</v>
      </c>
      <c r="AR1186" s="98">
        <f t="shared" ca="1" si="2870"/>
        <v>99102.557945842462</v>
      </c>
      <c r="AS1186" s="98">
        <f t="shared" ca="1" si="2870"/>
        <v>97029.606512745508</v>
      </c>
      <c r="AT1186" s="98">
        <f t="shared" ca="1" si="2870"/>
        <v>95143.920125749442</v>
      </c>
      <c r="AU1186" s="98">
        <f t="shared" ca="1" si="2870"/>
        <v>94151.247978143845</v>
      </c>
      <c r="AV1186" s="98">
        <f t="shared" ca="1" si="2870"/>
        <v>93532.32031825975</v>
      </c>
      <c r="AW1186" s="98">
        <f t="shared" ca="1" si="2870"/>
        <v>91486.333926936815</v>
      </c>
      <c r="AX1186" s="98">
        <f t="shared" ca="1" si="2870"/>
        <v>89607.021392596667</v>
      </c>
      <c r="AY1186" s="98">
        <f t="shared" ca="1" si="2870"/>
        <v>88619.18360754181</v>
      </c>
      <c r="AZ1186" s="98">
        <f t="shared" ca="1" si="2870"/>
        <v>88012.494514172926</v>
      </c>
      <c r="BA1186" s="98">
        <f t="shared" ca="1" si="2870"/>
        <v>85977.273356031859</v>
      </c>
      <c r="BB1186" s="98">
        <f t="shared" ca="1" si="2870"/>
        <v>84108.239981179926</v>
      </c>
      <c r="BC1186" s="98">
        <f t="shared" ca="1" si="2870"/>
        <v>83130.672408752158</v>
      </c>
      <c r="BD1186" s="98">
        <f t="shared" ca="1" si="2870"/>
        <v>82534.341247815886</v>
      </c>
      <c r="BE1186" s="98">
        <f t="shared" ca="1" si="2870"/>
        <v>80508.101355440784</v>
      </c>
      <c r="BF1186" s="98">
        <f t="shared" ca="1" si="2870"/>
        <v>78651.86133741196</v>
      </c>
      <c r="BG1186" s="98">
        <f t="shared" ca="1" si="2870"/>
        <v>77684.800192501702</v>
      </c>
      <c r="BH1186" s="98">
        <f t="shared" ca="1" si="2870"/>
        <v>77098.719480041254</v>
      </c>
      <c r="BI1186" s="98">
        <f t="shared" ca="1" si="2870"/>
        <v>75081.366702808635</v>
      </c>
      <c r="BJ1186" s="98">
        <f t="shared" ca="1" si="2870"/>
        <v>73139.988066233098</v>
      </c>
      <c r="BK1186" s="98">
        <f t="shared" ca="1" si="2870"/>
        <v>72068.753669048034</v>
      </c>
      <c r="BL1186" s="98">
        <f t="shared" ca="1" si="2870"/>
        <v>71377.674350303758</v>
      </c>
      <c r="BM1186" s="98">
        <f t="shared" ca="1" si="2870"/>
        <v>69254.017966787302</v>
      </c>
      <c r="BN1186" s="98">
        <f t="shared" ca="1" si="2870"/>
        <v>66967.478464031519</v>
      </c>
      <c r="BO1186" s="98">
        <f t="shared" ca="1" si="2870"/>
        <v>65505.826735375493</v>
      </c>
      <c r="BP1186" s="98">
        <f t="shared" ca="1" si="2870"/>
        <v>64490.21300091283</v>
      </c>
      <c r="BQ1186" s="98">
        <f t="shared" ca="1" si="2870"/>
        <v>61930.002544437033</v>
      </c>
      <c r="BR1186" s="98">
        <f t="shared" ca="1" si="2870"/>
        <v>59265.509394714332</v>
      </c>
      <c r="BS1186" s="98">
        <f t="shared" ca="1" si="2870"/>
        <v>57756.039216920239</v>
      </c>
      <c r="BT1186" s="98">
        <f t="shared" ca="1" si="2870"/>
        <v>56704.603193613773</v>
      </c>
      <c r="BU1186" s="98">
        <f t="shared" ca="1" si="2870"/>
        <v>54089.421380264146</v>
      </c>
      <c r="BV1186" s="98">
        <f t="shared" ref="BV1186:DA1186" ca="1" si="2871">SUM(BV1182:BV1185)</f>
        <v>51315.414443680173</v>
      </c>
      <c r="BW1186" s="98">
        <f t="shared" ca="1" si="2871"/>
        <v>49755.581594324132</v>
      </c>
      <c r="BX1186" s="98">
        <f t="shared" ca="1" si="2871"/>
        <v>48666.502069054404</v>
      </c>
      <c r="BY1186" s="98">
        <f t="shared" ca="1" si="2871"/>
        <v>45995.630051347151</v>
      </c>
      <c r="BZ1186" s="98">
        <f t="shared" ca="1" si="2871"/>
        <v>43115.216719736243</v>
      </c>
      <c r="CA1186" s="98">
        <f t="shared" ca="1" si="2871"/>
        <v>41506.619927162741</v>
      </c>
      <c r="CB1186" s="98">
        <f t="shared" ca="1" si="2871"/>
        <v>40377.035040426344</v>
      </c>
      <c r="CC1186" s="98">
        <f t="shared" ca="1" si="2871"/>
        <v>37648.375223425443</v>
      </c>
      <c r="CD1186" s="98">
        <f t="shared" ca="1" si="2871"/>
        <v>34734.451752939218</v>
      </c>
      <c r="CE1186" s="98">
        <f t="shared" ca="1" si="2871"/>
        <v>33084.361040208511</v>
      </c>
      <c r="CF1186" s="98">
        <f t="shared" ca="1" si="2871"/>
        <v>31916.651100112031</v>
      </c>
      <c r="CG1186" s="98">
        <f t="shared" ca="1" si="2871"/>
        <v>29386.462165564313</v>
      </c>
      <c r="CH1186" s="98">
        <f t="shared" ca="1" si="2871"/>
        <v>20649.917755803508</v>
      </c>
      <c r="CI1186" s="98">
        <f t="shared" ca="1" si="2871"/>
        <v>15638.591790529226</v>
      </c>
      <c r="CJ1186" s="98">
        <f t="shared" ca="1" si="2871"/>
        <v>12055.316767270404</v>
      </c>
      <c r="CK1186" s="98">
        <f t="shared" ca="1" si="2871"/>
        <v>2999.7424593203687</v>
      </c>
      <c r="CL1186" s="98">
        <f t="shared" ca="1" si="2871"/>
        <v>0</v>
      </c>
      <c r="CM1186" s="98">
        <f t="shared" ca="1" si="2871"/>
        <v>0</v>
      </c>
      <c r="CN1186" s="98">
        <f t="shared" ca="1" si="2871"/>
        <v>0</v>
      </c>
      <c r="CO1186" s="98">
        <f t="shared" ca="1" si="2871"/>
        <v>0</v>
      </c>
      <c r="CP1186" s="98">
        <f t="shared" ca="1" si="2871"/>
        <v>0</v>
      </c>
      <c r="CQ1186" s="98">
        <f t="shared" ca="1" si="2871"/>
        <v>0</v>
      </c>
      <c r="CR1186" s="98">
        <f t="shared" ca="1" si="2871"/>
        <v>0</v>
      </c>
      <c r="CS1186" s="98">
        <f t="shared" ca="1" si="2871"/>
        <v>0</v>
      </c>
      <c r="CT1186" s="98">
        <f t="shared" ca="1" si="2871"/>
        <v>0</v>
      </c>
      <c r="CU1186" s="98">
        <f t="shared" ca="1" si="2871"/>
        <v>0</v>
      </c>
      <c r="CV1186" s="98">
        <f t="shared" ca="1" si="2871"/>
        <v>0</v>
      </c>
      <c r="CW1186" s="98">
        <f t="shared" ca="1" si="2871"/>
        <v>0</v>
      </c>
      <c r="CX1186" s="98">
        <f t="shared" ca="1" si="2871"/>
        <v>0</v>
      </c>
      <c r="CY1186" s="98">
        <f t="shared" ca="1" si="2871"/>
        <v>0</v>
      </c>
      <c r="CZ1186" s="98">
        <f t="shared" ca="1" si="2871"/>
        <v>0</v>
      </c>
      <c r="DA1186" s="98">
        <f t="shared" ca="1" si="2871"/>
        <v>0</v>
      </c>
      <c r="DB1186" s="98">
        <f t="shared" ref="DB1186:EG1186" ca="1" si="2872">SUM(DB1182:DB1185)</f>
        <v>0</v>
      </c>
      <c r="DC1186" s="98">
        <f t="shared" ca="1" si="2872"/>
        <v>0</v>
      </c>
      <c r="DD1186" s="98">
        <f t="shared" ca="1" si="2872"/>
        <v>0</v>
      </c>
      <c r="DE1186" s="98">
        <f t="shared" ca="1" si="2872"/>
        <v>0</v>
      </c>
      <c r="DF1186" s="98">
        <f t="shared" ca="1" si="2872"/>
        <v>0</v>
      </c>
      <c r="DG1186" s="98">
        <f t="shared" ca="1" si="2872"/>
        <v>0</v>
      </c>
      <c r="DH1186" s="98">
        <f t="shared" ca="1" si="2872"/>
        <v>0</v>
      </c>
      <c r="DI1186" s="98">
        <f t="shared" ca="1" si="2872"/>
        <v>0</v>
      </c>
      <c r="DJ1186" s="98">
        <f t="shared" ca="1" si="2872"/>
        <v>0</v>
      </c>
      <c r="DK1186" s="98">
        <f t="shared" ca="1" si="2872"/>
        <v>0</v>
      </c>
      <c r="DL1186" s="98">
        <f t="shared" ca="1" si="2872"/>
        <v>0</v>
      </c>
      <c r="DM1186" s="98">
        <f t="shared" ca="1" si="2872"/>
        <v>0</v>
      </c>
      <c r="DN1186" s="98">
        <f t="shared" ca="1" si="2872"/>
        <v>0</v>
      </c>
      <c r="DO1186" s="98">
        <f t="shared" ca="1" si="2872"/>
        <v>0</v>
      </c>
      <c r="DP1186" s="98">
        <f t="shared" ca="1" si="2872"/>
        <v>0</v>
      </c>
      <c r="DQ1186" s="98">
        <f t="shared" ca="1" si="2872"/>
        <v>0</v>
      </c>
      <c r="DR1186" s="98">
        <f t="shared" ca="1" si="2872"/>
        <v>0</v>
      </c>
      <c r="DS1186" s="98">
        <f t="shared" ca="1" si="2872"/>
        <v>0</v>
      </c>
      <c r="DT1186" s="98">
        <f t="shared" ca="1" si="2872"/>
        <v>0</v>
      </c>
      <c r="DU1186" s="98">
        <f t="shared" ca="1" si="2872"/>
        <v>0</v>
      </c>
      <c r="DV1186" s="98">
        <f t="shared" ca="1" si="2872"/>
        <v>0</v>
      </c>
      <c r="DW1186" s="98">
        <f t="shared" ca="1" si="2872"/>
        <v>0</v>
      </c>
      <c r="DX1186" s="98">
        <f t="shared" ca="1" si="2872"/>
        <v>0</v>
      </c>
      <c r="DY1186" s="98">
        <f t="shared" ca="1" si="2872"/>
        <v>0</v>
      </c>
      <c r="DZ1186" s="98">
        <f t="shared" ca="1" si="2872"/>
        <v>0</v>
      </c>
      <c r="EA1186" s="98">
        <f t="shared" ca="1" si="2872"/>
        <v>0</v>
      </c>
      <c r="EB1186" s="98">
        <f t="shared" ca="1" si="2872"/>
        <v>0</v>
      </c>
      <c r="EC1186" s="98">
        <f t="shared" ca="1" si="2872"/>
        <v>0</v>
      </c>
      <c r="ED1186" s="98">
        <f t="shared" ca="1" si="2872"/>
        <v>0</v>
      </c>
      <c r="EE1186" s="98">
        <f t="shared" ca="1" si="2872"/>
        <v>0</v>
      </c>
      <c r="EF1186" s="98">
        <f t="shared" ca="1" si="2872"/>
        <v>0</v>
      </c>
      <c r="EG1186" s="98">
        <f t="shared" ca="1" si="2872"/>
        <v>0</v>
      </c>
      <c r="EH1186" s="98">
        <f t="shared" ref="EH1186:FM1186" ca="1" si="2873">SUM(EH1182:EH1185)</f>
        <v>0</v>
      </c>
      <c r="EI1186" s="98">
        <f t="shared" ca="1" si="2873"/>
        <v>0</v>
      </c>
      <c r="EJ1186" s="98">
        <f t="shared" ca="1" si="2873"/>
        <v>0</v>
      </c>
      <c r="EK1186" s="98">
        <f t="shared" ca="1" si="2873"/>
        <v>0</v>
      </c>
      <c r="EL1186" s="98">
        <f t="shared" ca="1" si="2873"/>
        <v>0</v>
      </c>
      <c r="EM1186" s="98">
        <f t="shared" ca="1" si="2873"/>
        <v>0</v>
      </c>
      <c r="EN1186" s="98">
        <f t="shared" ca="1" si="2873"/>
        <v>0</v>
      </c>
      <c r="EO1186" s="98">
        <f t="shared" ca="1" si="2873"/>
        <v>0</v>
      </c>
      <c r="EP1186" s="98">
        <f t="shared" ca="1" si="2873"/>
        <v>0</v>
      </c>
      <c r="EQ1186" s="98">
        <f t="shared" ca="1" si="2873"/>
        <v>0</v>
      </c>
      <c r="ER1186" s="98">
        <f t="shared" ca="1" si="2873"/>
        <v>0</v>
      </c>
      <c r="ES1186" s="98">
        <f t="shared" ca="1" si="2873"/>
        <v>0</v>
      </c>
      <c r="ET1186" s="98">
        <f t="shared" ca="1" si="2873"/>
        <v>0</v>
      </c>
      <c r="EU1186" s="98">
        <f t="shared" ca="1" si="2873"/>
        <v>0</v>
      </c>
      <c r="EV1186" s="98">
        <f t="shared" ca="1" si="2873"/>
        <v>0</v>
      </c>
      <c r="EW1186" s="98">
        <f t="shared" ca="1" si="2873"/>
        <v>0</v>
      </c>
      <c r="EX1186" s="98">
        <f t="shared" ca="1" si="2873"/>
        <v>0</v>
      </c>
      <c r="EY1186" s="98">
        <f t="shared" ca="1" si="2873"/>
        <v>0</v>
      </c>
      <c r="EZ1186" s="98">
        <f t="shared" ca="1" si="2873"/>
        <v>0</v>
      </c>
      <c r="FA1186" s="98">
        <f t="shared" ca="1" si="2873"/>
        <v>0</v>
      </c>
      <c r="FB1186" s="98">
        <f t="shared" ca="1" si="2873"/>
        <v>0</v>
      </c>
      <c r="FC1186" s="98">
        <f t="shared" ca="1" si="2873"/>
        <v>0</v>
      </c>
      <c r="FD1186" s="98">
        <f t="shared" ca="1" si="2873"/>
        <v>0</v>
      </c>
      <c r="FE1186" s="98">
        <f t="shared" ca="1" si="2873"/>
        <v>0</v>
      </c>
      <c r="FF1186" s="98">
        <f t="shared" ca="1" si="2873"/>
        <v>0</v>
      </c>
      <c r="FG1186" s="98">
        <f t="shared" ca="1" si="2873"/>
        <v>0</v>
      </c>
      <c r="FH1186" s="98">
        <f t="shared" ca="1" si="2873"/>
        <v>0</v>
      </c>
      <c r="FI1186" s="98">
        <f t="shared" ca="1" si="2873"/>
        <v>0</v>
      </c>
      <c r="FJ1186" s="98">
        <f t="shared" ca="1" si="2873"/>
        <v>0</v>
      </c>
      <c r="FK1186" s="98">
        <f t="shared" ca="1" si="2873"/>
        <v>0</v>
      </c>
      <c r="FL1186" s="98">
        <f t="shared" ca="1" si="2873"/>
        <v>0</v>
      </c>
      <c r="FM1186" s="98">
        <f t="shared" ca="1" si="2873"/>
        <v>0</v>
      </c>
      <c r="FN1186" s="98">
        <f ca="1">SUM(FN1182:FN1185)</f>
        <v>0</v>
      </c>
      <c r="FO1186" s="98">
        <f ca="1">SUM(FO1182:FO1185)</f>
        <v>0</v>
      </c>
      <c r="FP1186" s="98">
        <f ca="1">SUM(FP1182:FP1185)</f>
        <v>0</v>
      </c>
      <c r="FQ1186" s="98">
        <f ca="1">SUM(FQ1182:FQ1185)</f>
        <v>0</v>
      </c>
      <c r="FR1186" s="98">
        <f ca="1">SUM(FR1182:FR1185)</f>
        <v>0</v>
      </c>
    </row>
    <row r="1187" spans="2:174"/>
    <row r="1188" spans="2:174">
      <c r="C1188" s="30" t="s">
        <v>130</v>
      </c>
    </row>
    <row r="1189" spans="2:174">
      <c r="C1189" t="s">
        <v>449</v>
      </c>
      <c r="D1189" s="144" t="s">
        <v>974</v>
      </c>
      <c r="I1189" s="168">
        <f ca="1">SUM(J1189:FR1189)</f>
        <v>1217585.2066183111</v>
      </c>
      <c r="J1189" s="18">
        <f t="shared" ref="J1189:AO1189" ca="1" si="2874">J655</f>
        <v>0</v>
      </c>
      <c r="K1189" s="18">
        <f t="shared" ca="1" si="2874"/>
        <v>0</v>
      </c>
      <c r="L1189" s="18">
        <f t="shared" ca="1" si="2874"/>
        <v>0</v>
      </c>
      <c r="M1189" s="18">
        <f t="shared" ca="1" si="2874"/>
        <v>0</v>
      </c>
      <c r="N1189" s="18">
        <f t="shared" ca="1" si="2874"/>
        <v>0</v>
      </c>
      <c r="O1189" s="18">
        <f t="shared" ca="1" si="2874"/>
        <v>0</v>
      </c>
      <c r="P1189" s="18">
        <f t="shared" ca="1" si="2874"/>
        <v>0</v>
      </c>
      <c r="Q1189" s="18">
        <f t="shared" ca="1" si="2874"/>
        <v>0</v>
      </c>
      <c r="R1189" s="18">
        <f t="shared" ca="1" si="2874"/>
        <v>0</v>
      </c>
      <c r="S1189" s="18">
        <f t="shared" ca="1" si="2874"/>
        <v>0</v>
      </c>
      <c r="T1189" s="18">
        <f t="shared" ca="1" si="2874"/>
        <v>0</v>
      </c>
      <c r="U1189" s="18">
        <f t="shared" ca="1" si="2874"/>
        <v>0</v>
      </c>
      <c r="V1189" s="18">
        <f t="shared" ca="1" si="2874"/>
        <v>0</v>
      </c>
      <c r="W1189" s="18">
        <f t="shared" ca="1" si="2874"/>
        <v>0</v>
      </c>
      <c r="X1189" s="18">
        <f t="shared" ca="1" si="2874"/>
        <v>0</v>
      </c>
      <c r="Y1189" s="18">
        <f t="shared" ca="1" si="2874"/>
        <v>0</v>
      </c>
      <c r="Z1189" s="18">
        <f t="shared" ca="1" si="2874"/>
        <v>0</v>
      </c>
      <c r="AA1189" s="18">
        <f t="shared" ca="1" si="2874"/>
        <v>0</v>
      </c>
      <c r="AB1189" s="18">
        <f t="shared" ca="1" si="2874"/>
        <v>721.01206999583769</v>
      </c>
      <c r="AC1189" s="18">
        <f t="shared" ca="1" si="2874"/>
        <v>2151.7329438457118</v>
      </c>
      <c r="AD1189" s="18">
        <f t="shared" ca="1" si="2874"/>
        <v>1496.4702077361521</v>
      </c>
      <c r="AE1189" s="18">
        <f t="shared" ca="1" si="2874"/>
        <v>639.97569083588769</v>
      </c>
      <c r="AF1189" s="18">
        <f t="shared" ca="1" si="2874"/>
        <v>161723.29586340184</v>
      </c>
      <c r="AG1189" s="18">
        <f t="shared" ca="1" si="2874"/>
        <v>2043.6459835403466</v>
      </c>
      <c r="AH1189" s="18">
        <f t="shared" ca="1" si="2874"/>
        <v>1860.1346685197695</v>
      </c>
      <c r="AI1189" s="18">
        <f t="shared" ca="1" si="2874"/>
        <v>993.04766341274831</v>
      </c>
      <c r="AJ1189" s="18">
        <f t="shared" ca="1" si="2874"/>
        <v>668.72139014743243</v>
      </c>
      <c r="AK1189" s="18">
        <f t="shared" ca="1" si="2874"/>
        <v>2088.8580653090612</v>
      </c>
      <c r="AL1189" s="18">
        <f t="shared" ca="1" si="2874"/>
        <v>1928.2111446957533</v>
      </c>
      <c r="AM1189" s="18">
        <f t="shared" ca="1" si="2874"/>
        <v>1040.0018718202164</v>
      </c>
      <c r="AN1189" s="18">
        <f t="shared" ca="1" si="2874"/>
        <v>659.3543335661916</v>
      </c>
      <c r="AO1189" s="18">
        <f t="shared" ca="1" si="2874"/>
        <v>2080.8813983383643</v>
      </c>
      <c r="AP1189" s="18">
        <f t="shared" ref="AP1189:BU1189" ca="1" si="2875">AP655</f>
        <v>1928.7445556520197</v>
      </c>
      <c r="AQ1189" s="18">
        <f t="shared" ca="1" si="2875"/>
        <v>1030.9314331887363</v>
      </c>
      <c r="AR1189" s="18">
        <f t="shared" ca="1" si="2875"/>
        <v>650.20770165811234</v>
      </c>
      <c r="AS1189" s="18">
        <f t="shared" ca="1" si="2875"/>
        <v>2072.9514330969532</v>
      </c>
      <c r="AT1189" s="18">
        <f t="shared" ca="1" si="2875"/>
        <v>1885.6863869960634</v>
      </c>
      <c r="AU1189" s="18">
        <f t="shared" ca="1" si="2875"/>
        <v>992.67214760559136</v>
      </c>
      <c r="AV1189" s="18">
        <f t="shared" ca="1" si="2875"/>
        <v>618.9276598840903</v>
      </c>
      <c r="AW1189" s="18">
        <f t="shared" ca="1" si="2875"/>
        <v>2045.9863913229301</v>
      </c>
      <c r="AX1189" s="18">
        <f t="shared" ca="1" si="2875"/>
        <v>1879.3125343401498</v>
      </c>
      <c r="AY1189" s="18">
        <f t="shared" ca="1" si="2875"/>
        <v>987.83778505485543</v>
      </c>
      <c r="AZ1189" s="18">
        <f t="shared" ca="1" si="2875"/>
        <v>606.68909336888555</v>
      </c>
      <c r="BA1189" s="18">
        <f t="shared" ca="1" si="2875"/>
        <v>2035.2211581410593</v>
      </c>
      <c r="BB1189" s="18">
        <f t="shared" ca="1" si="2875"/>
        <v>1869.0333748519333</v>
      </c>
      <c r="BC1189" s="18">
        <f t="shared" ca="1" si="2875"/>
        <v>977.56757242777167</v>
      </c>
      <c r="BD1189" s="18">
        <f t="shared" ca="1" si="2875"/>
        <v>596.33116093626813</v>
      </c>
      <c r="BE1189" s="18">
        <f t="shared" ca="1" si="2875"/>
        <v>2026.239892375108</v>
      </c>
      <c r="BF1189" s="18">
        <f t="shared" ca="1" si="2875"/>
        <v>1856.2400180288232</v>
      </c>
      <c r="BG1189" s="18">
        <f t="shared" ca="1" si="2875"/>
        <v>967.06114491026483</v>
      </c>
      <c r="BH1189" s="18">
        <f t="shared" ca="1" si="2875"/>
        <v>586.08071246044005</v>
      </c>
      <c r="BI1189" s="18">
        <f t="shared" ca="1" si="2875"/>
        <v>2017.3527772326142</v>
      </c>
      <c r="BJ1189" s="18">
        <f t="shared" ca="1" si="2875"/>
        <v>1941.378636575535</v>
      </c>
      <c r="BK1189" s="18">
        <f t="shared" ca="1" si="2875"/>
        <v>1071.2343971850628</v>
      </c>
      <c r="BL1189" s="18">
        <f t="shared" ca="1" si="2875"/>
        <v>691.07931874427754</v>
      </c>
      <c r="BM1189" s="18">
        <f t="shared" ca="1" si="2875"/>
        <v>2123.6563835164507</v>
      </c>
      <c r="BN1189" s="18">
        <f t="shared" ca="1" si="2875"/>
        <v>2286.5395027557806</v>
      </c>
      <c r="BO1189" s="18">
        <f t="shared" ca="1" si="2875"/>
        <v>1461.6517286560256</v>
      </c>
      <c r="BP1189" s="18">
        <f t="shared" ca="1" si="2875"/>
        <v>1015.6137344626659</v>
      </c>
      <c r="BQ1189" s="18">
        <f t="shared" ca="1" si="2875"/>
        <v>2560.2104564757992</v>
      </c>
      <c r="BR1189" s="18">
        <f t="shared" ca="1" si="2875"/>
        <v>2664.4931497226971</v>
      </c>
      <c r="BS1189" s="18">
        <f t="shared" ca="1" si="2875"/>
        <v>1509.4701777940909</v>
      </c>
      <c r="BT1189" s="18">
        <f t="shared" ca="1" si="2875"/>
        <v>1051.4360233064626</v>
      </c>
      <c r="BU1189" s="18">
        <f t="shared" ca="1" si="2875"/>
        <v>2615.1818133496272</v>
      </c>
      <c r="BV1189" s="18">
        <f t="shared" ref="BV1189:DA1189" ca="1" si="2876">BV655</f>
        <v>2774.0069365839718</v>
      </c>
      <c r="BW1189" s="18">
        <f t="shared" ca="1" si="2876"/>
        <v>1559.8328493560439</v>
      </c>
      <c r="BX1189" s="18">
        <f t="shared" ca="1" si="2876"/>
        <v>1089.0795252697308</v>
      </c>
      <c r="BY1189" s="18">
        <f t="shared" ca="1" si="2876"/>
        <v>2670.8720177072519</v>
      </c>
      <c r="BZ1189" s="18">
        <f t="shared" ca="1" si="2876"/>
        <v>2880.4133316109073</v>
      </c>
      <c r="CA1189" s="18">
        <f t="shared" ca="1" si="2876"/>
        <v>1608.5967925735004</v>
      </c>
      <c r="CB1189" s="18">
        <f t="shared" ca="1" si="2876"/>
        <v>1129.5848867364002</v>
      </c>
      <c r="CC1189" s="18">
        <f t="shared" ca="1" si="2876"/>
        <v>2728.6598170009038</v>
      </c>
      <c r="CD1189" s="18">
        <f t="shared" ca="1" si="2876"/>
        <v>2913.9234704862265</v>
      </c>
      <c r="CE1189" s="18">
        <f t="shared" ca="1" si="2876"/>
        <v>1650.0907127307064</v>
      </c>
      <c r="CF1189" s="18">
        <f t="shared" ca="1" si="2876"/>
        <v>1167.709940096478</v>
      </c>
      <c r="CG1189" s="18">
        <f t="shared" ca="1" si="2876"/>
        <v>2530.1889345477157</v>
      </c>
      <c r="CH1189" s="18">
        <f t="shared" ca="1" si="2876"/>
        <v>8736.5444097608033</v>
      </c>
      <c r="CI1189" s="18">
        <f t="shared" ca="1" si="2876"/>
        <v>5011.3259652742809</v>
      </c>
      <c r="CJ1189" s="18">
        <f t="shared" ca="1" si="2876"/>
        <v>3583.2750232588214</v>
      </c>
      <c r="CK1189" s="18">
        <f t="shared" ca="1" si="2876"/>
        <v>9055.5743079500353</v>
      </c>
      <c r="CL1189" s="18">
        <f t="shared" ca="1" si="2876"/>
        <v>8522.7092870877386</v>
      </c>
      <c r="CM1189" s="18">
        <f t="shared" ca="1" si="2876"/>
        <v>5207.8512977500386</v>
      </c>
      <c r="CN1189" s="18">
        <f t="shared" ca="1" si="2876"/>
        <v>3667.7705916460454</v>
      </c>
      <c r="CO1189" s="18">
        <f t="shared" ca="1" si="2876"/>
        <v>9281.361077013702</v>
      </c>
      <c r="CP1189" s="18">
        <f t="shared" ca="1" si="2876"/>
        <v>8562.7044923085086</v>
      </c>
      <c r="CQ1189" s="18">
        <f t="shared" ca="1" si="2876"/>
        <v>5213.8097146159489</v>
      </c>
      <c r="CR1189" s="18">
        <f t="shared" ca="1" si="2876"/>
        <v>3729.8102019654593</v>
      </c>
      <c r="CS1189" s="18">
        <f t="shared" ca="1" si="2876"/>
        <v>9463.7676268853811</v>
      </c>
      <c r="CT1189" s="18">
        <f t="shared" ca="1" si="2876"/>
        <v>9120.3857176799611</v>
      </c>
      <c r="CU1189" s="18">
        <f t="shared" ca="1" si="2876"/>
        <v>5580.4829871141956</v>
      </c>
      <c r="CV1189" s="18">
        <f t="shared" ca="1" si="2876"/>
        <v>3995.4435207692763</v>
      </c>
      <c r="CW1189" s="18">
        <f t="shared" ca="1" si="2876"/>
        <v>10055.983466004589</v>
      </c>
      <c r="CX1189" s="18">
        <f t="shared" ca="1" si="2876"/>
        <v>9046.8888662050158</v>
      </c>
      <c r="CY1189" s="18">
        <f t="shared" ca="1" si="2876"/>
        <v>8320.231858413099</v>
      </c>
      <c r="CZ1189" s="18">
        <f t="shared" ca="1" si="2876"/>
        <v>6377.5140702167555</v>
      </c>
      <c r="DA1189" s="18">
        <f t="shared" ca="1" si="2876"/>
        <v>15807.476106185684</v>
      </c>
      <c r="DB1189" s="18">
        <f t="shared" ref="DB1189:EG1189" ca="1" si="2877">DB655</f>
        <v>14982.476600824972</v>
      </c>
      <c r="DC1189" s="18">
        <f t="shared" ca="1" si="2877"/>
        <v>9217.6500490768722</v>
      </c>
      <c r="DD1189" s="18">
        <f t="shared" ca="1" si="2877"/>
        <v>6642.6641197254212</v>
      </c>
      <c r="DE1189" s="18">
        <f t="shared" ca="1" si="2877"/>
        <v>16528.970101891027</v>
      </c>
      <c r="DF1189" s="18">
        <f t="shared" ca="1" si="2877"/>
        <v>15090.876094518955</v>
      </c>
      <c r="DG1189" s="18">
        <f t="shared" ca="1" si="2877"/>
        <v>9264.335553281775</v>
      </c>
      <c r="DH1189" s="18">
        <f t="shared" ca="1" si="2877"/>
        <v>6686.3605647533786</v>
      </c>
      <c r="DI1189" s="18">
        <f t="shared" ca="1" si="2877"/>
        <v>16687.900070466774</v>
      </c>
      <c r="DJ1189" s="18">
        <f t="shared" ca="1" si="2877"/>
        <v>15254.784007475033</v>
      </c>
      <c r="DK1189" s="18">
        <f t="shared" ca="1" si="2877"/>
        <v>9354.3788223538941</v>
      </c>
      <c r="DL1189" s="18">
        <f t="shared" ca="1" si="2877"/>
        <v>6718.2084039393403</v>
      </c>
      <c r="DM1189" s="18">
        <f t="shared" ca="1" si="2877"/>
        <v>16833.859125695006</v>
      </c>
      <c r="DN1189" s="18">
        <f t="shared" ca="1" si="2877"/>
        <v>15281.452031042252</v>
      </c>
      <c r="DO1189" s="18">
        <f t="shared" ca="1" si="2877"/>
        <v>9345.2048170936614</v>
      </c>
      <c r="DP1189" s="18">
        <f t="shared" ca="1" si="2877"/>
        <v>6693.2643384453622</v>
      </c>
      <c r="DQ1189" s="18">
        <f t="shared" ca="1" si="2877"/>
        <v>16874.371029663056</v>
      </c>
      <c r="DR1189" s="18">
        <f t="shared" ca="1" si="2877"/>
        <v>15512.25818580576</v>
      </c>
      <c r="DS1189" s="18">
        <f t="shared" ca="1" si="2877"/>
        <v>9477.2543993066083</v>
      </c>
      <c r="DT1189" s="18">
        <f t="shared" ca="1" si="2877"/>
        <v>6780.9343599219046</v>
      </c>
      <c r="DU1189" s="18">
        <f t="shared" ca="1" si="2877"/>
        <v>17130.173446391829</v>
      </c>
      <c r="DV1189" s="18">
        <f t="shared" ca="1" si="2877"/>
        <v>15658.626755089232</v>
      </c>
      <c r="DW1189" s="18">
        <f t="shared" ca="1" si="2877"/>
        <v>9487.4757477247076</v>
      </c>
      <c r="DX1189" s="18">
        <f t="shared" ca="1" si="2877"/>
        <v>6754.2420209934371</v>
      </c>
      <c r="DY1189" s="18">
        <f t="shared" ca="1" si="2877"/>
        <v>17344.327256239114</v>
      </c>
      <c r="DZ1189" s="18">
        <f t="shared" ca="1" si="2877"/>
        <v>16171.163766872627</v>
      </c>
      <c r="EA1189" s="18">
        <f t="shared" ca="1" si="2877"/>
        <v>9811.8102360956855</v>
      </c>
      <c r="EB1189" s="18">
        <f t="shared" ca="1" si="2877"/>
        <v>6856.2704409559174</v>
      </c>
      <c r="EC1189" s="18">
        <f t="shared" ca="1" si="2877"/>
        <v>17647.487279406872</v>
      </c>
      <c r="ED1189" s="18">
        <f t="shared" ca="1" si="2877"/>
        <v>16475.470978132453</v>
      </c>
      <c r="EE1189" s="18">
        <f t="shared" ca="1" si="2877"/>
        <v>9991.2435674352782</v>
      </c>
      <c r="EF1189" s="18">
        <f t="shared" ca="1" si="2877"/>
        <v>7092.9138480493639</v>
      </c>
      <c r="EG1189" s="18">
        <f t="shared" ca="1" si="2877"/>
        <v>18208.620273764976</v>
      </c>
      <c r="EH1189" s="18">
        <f t="shared" ref="EH1189:FR1189" ca="1" si="2878">EH655</f>
        <v>16776.640825433584</v>
      </c>
      <c r="EI1189" s="18">
        <f t="shared" ca="1" si="2878"/>
        <v>10167.634410755956</v>
      </c>
      <c r="EJ1189" s="18">
        <f t="shared" ca="1" si="2878"/>
        <v>7213.3880194627354</v>
      </c>
      <c r="EK1189" s="18">
        <f t="shared" ca="1" si="2878"/>
        <v>18542.668024264218</v>
      </c>
      <c r="EL1189" s="18">
        <f t="shared" ca="1" si="2878"/>
        <v>16992.37304965084</v>
      </c>
      <c r="EM1189" s="18">
        <f t="shared" ca="1" si="2878"/>
        <v>10283.696796005755</v>
      </c>
      <c r="EN1189" s="18">
        <f t="shared" ca="1" si="2878"/>
        <v>7311.9187260615354</v>
      </c>
      <c r="EO1189" s="18">
        <f t="shared" ca="1" si="2878"/>
        <v>18826.024062741493</v>
      </c>
      <c r="EP1189" s="18">
        <f t="shared" ca="1" si="2878"/>
        <v>17314.140446401765</v>
      </c>
      <c r="EQ1189" s="18">
        <f t="shared" ca="1" si="2878"/>
        <v>10383.923489371378</v>
      </c>
      <c r="ER1189" s="18">
        <f t="shared" ca="1" si="2878"/>
        <v>7284.233522148259</v>
      </c>
      <c r="ES1189" s="18">
        <f t="shared" ca="1" si="2878"/>
        <v>19157.655899562025</v>
      </c>
      <c r="ET1189" s="18">
        <f t="shared" ca="1" si="2878"/>
        <v>17669.914653469052</v>
      </c>
      <c r="EU1189" s="18">
        <f t="shared" ca="1" si="2878"/>
        <v>10593.621126052549</v>
      </c>
      <c r="EV1189" s="18">
        <f t="shared" ca="1" si="2878"/>
        <v>7428.5661819164616</v>
      </c>
      <c r="EW1189" s="18">
        <f t="shared" ca="1" si="2878"/>
        <v>19553.114107197707</v>
      </c>
      <c r="EX1189" s="18">
        <f t="shared" ca="1" si="2878"/>
        <v>18428.681837844979</v>
      </c>
      <c r="EY1189" s="18">
        <f t="shared" ca="1" si="2878"/>
        <v>11079.45834240429</v>
      </c>
      <c r="EZ1189" s="18">
        <f t="shared" ca="1" si="2878"/>
        <v>7792.4809255274567</v>
      </c>
      <c r="FA1189" s="18">
        <f t="shared" ca="1" si="2878"/>
        <v>20384.111576740132</v>
      </c>
      <c r="FB1189" s="18">
        <f t="shared" ca="1" si="2878"/>
        <v>18709.184376419584</v>
      </c>
      <c r="FC1189" s="18">
        <f t="shared" ca="1" si="2878"/>
        <v>11236.436717055531</v>
      </c>
      <c r="FD1189" s="18">
        <f t="shared" ca="1" si="2878"/>
        <v>7923.7999864457288</v>
      </c>
      <c r="FE1189" s="18">
        <f t="shared" ca="1" si="2878"/>
        <v>20748.341337859718</v>
      </c>
      <c r="FF1189" s="18">
        <f t="shared" ca="1" si="2878"/>
        <v>19287.926952301081</v>
      </c>
      <c r="FG1189" s="18">
        <f t="shared" ca="1" si="2878"/>
        <v>11596.152234551682</v>
      </c>
      <c r="FH1189" s="18">
        <f t="shared" ca="1" si="2878"/>
        <v>8155.9950862124342</v>
      </c>
      <c r="FI1189" s="18">
        <f t="shared" ca="1" si="2878"/>
        <v>21335.388629891946</v>
      </c>
      <c r="FJ1189" s="18">
        <f t="shared" ca="1" si="2878"/>
        <v>19846.533897357524</v>
      </c>
      <c r="FK1189" s="18">
        <f t="shared" ca="1" si="2878"/>
        <v>11941.939730723545</v>
      </c>
      <c r="FL1189" s="18">
        <f t="shared" ca="1" si="2878"/>
        <v>0</v>
      </c>
      <c r="FM1189" s="18">
        <f t="shared" ca="1" si="2878"/>
        <v>0</v>
      </c>
      <c r="FN1189" s="18">
        <f t="shared" ca="1" si="2878"/>
        <v>0</v>
      </c>
      <c r="FO1189" s="18">
        <f t="shared" ca="1" si="2878"/>
        <v>0</v>
      </c>
      <c r="FP1189" s="18">
        <f t="shared" ca="1" si="2878"/>
        <v>0</v>
      </c>
      <c r="FQ1189" s="18">
        <f t="shared" ca="1" si="2878"/>
        <v>0</v>
      </c>
      <c r="FR1189" s="18">
        <f t="shared" ca="1" si="2878"/>
        <v>0</v>
      </c>
    </row>
    <row r="1190" spans="2:174">
      <c r="C1190" t="s">
        <v>445</v>
      </c>
      <c r="D1190" s="144" t="s">
        <v>974</v>
      </c>
      <c r="E1190" s="151">
        <f>INDEX(Assumptions!$G$477:$G$477,MATCH($A$1,Model_Number,0))</f>
        <v>0</v>
      </c>
      <c r="J1190" s="109">
        <f t="shared" ref="J1190:AO1190" si="2879">J1178*$E$1190</f>
        <v>0</v>
      </c>
      <c r="K1190" s="109">
        <f t="shared" si="2879"/>
        <v>0</v>
      </c>
      <c r="L1190" s="109">
        <f t="shared" si="2879"/>
        <v>0</v>
      </c>
      <c r="M1190" s="109">
        <f t="shared" si="2879"/>
        <v>0</v>
      </c>
      <c r="N1190" s="109">
        <f t="shared" si="2879"/>
        <v>0</v>
      </c>
      <c r="O1190" s="109">
        <f t="shared" si="2879"/>
        <v>0</v>
      </c>
      <c r="P1190" s="109">
        <f t="shared" si="2879"/>
        <v>0</v>
      </c>
      <c r="Q1190" s="109">
        <f t="shared" si="2879"/>
        <v>0</v>
      </c>
      <c r="R1190" s="109">
        <f t="shared" si="2879"/>
        <v>0</v>
      </c>
      <c r="S1190" s="109">
        <f t="shared" si="2879"/>
        <v>0</v>
      </c>
      <c r="T1190" s="109">
        <f t="shared" si="2879"/>
        <v>0</v>
      </c>
      <c r="U1190" s="109">
        <f t="shared" si="2879"/>
        <v>0</v>
      </c>
      <c r="V1190" s="109">
        <f t="shared" si="2879"/>
        <v>0</v>
      </c>
      <c r="W1190" s="109">
        <f t="shared" si="2879"/>
        <v>0</v>
      </c>
      <c r="X1190" s="109">
        <f t="shared" si="2879"/>
        <v>0</v>
      </c>
      <c r="Y1190" s="109">
        <f t="shared" si="2879"/>
        <v>0</v>
      </c>
      <c r="Z1190" s="109">
        <f t="shared" si="2879"/>
        <v>0</v>
      </c>
      <c r="AA1190" s="109">
        <f t="shared" si="2879"/>
        <v>0</v>
      </c>
      <c r="AB1190" s="109">
        <f t="shared" si="2879"/>
        <v>0</v>
      </c>
      <c r="AC1190" s="109">
        <f t="shared" si="2879"/>
        <v>0</v>
      </c>
      <c r="AD1190" s="109">
        <f t="shared" si="2879"/>
        <v>0</v>
      </c>
      <c r="AE1190" s="109">
        <f t="shared" si="2879"/>
        <v>0</v>
      </c>
      <c r="AF1190" s="109">
        <f t="shared" si="2879"/>
        <v>0</v>
      </c>
      <c r="AG1190" s="109">
        <f t="shared" si="2879"/>
        <v>0</v>
      </c>
      <c r="AH1190" s="109">
        <f t="shared" si="2879"/>
        <v>0</v>
      </c>
      <c r="AI1190" s="109">
        <f t="shared" si="2879"/>
        <v>0</v>
      </c>
      <c r="AJ1190" s="109">
        <f t="shared" si="2879"/>
        <v>0</v>
      </c>
      <c r="AK1190" s="109">
        <f t="shared" si="2879"/>
        <v>0</v>
      </c>
      <c r="AL1190" s="109">
        <f t="shared" si="2879"/>
        <v>0</v>
      </c>
      <c r="AM1190" s="109">
        <f t="shared" si="2879"/>
        <v>0</v>
      </c>
      <c r="AN1190" s="109">
        <f t="shared" si="2879"/>
        <v>0</v>
      </c>
      <c r="AO1190" s="109">
        <f t="shared" si="2879"/>
        <v>0</v>
      </c>
      <c r="AP1190" s="109">
        <f t="shared" ref="AP1190:BU1190" si="2880">AP1178*$E$1190</f>
        <v>0</v>
      </c>
      <c r="AQ1190" s="109">
        <f t="shared" si="2880"/>
        <v>0</v>
      </c>
      <c r="AR1190" s="109">
        <f t="shared" si="2880"/>
        <v>0</v>
      </c>
      <c r="AS1190" s="109">
        <f t="shared" si="2880"/>
        <v>0</v>
      </c>
      <c r="AT1190" s="109">
        <f t="shared" si="2880"/>
        <v>0</v>
      </c>
      <c r="AU1190" s="109">
        <f t="shared" si="2880"/>
        <v>0</v>
      </c>
      <c r="AV1190" s="109">
        <f t="shared" si="2880"/>
        <v>0</v>
      </c>
      <c r="AW1190" s="109">
        <f t="shared" si="2880"/>
        <v>0</v>
      </c>
      <c r="AX1190" s="109">
        <f t="shared" si="2880"/>
        <v>0</v>
      </c>
      <c r="AY1190" s="109">
        <f t="shared" si="2880"/>
        <v>0</v>
      </c>
      <c r="AZ1190" s="109">
        <f t="shared" si="2880"/>
        <v>0</v>
      </c>
      <c r="BA1190" s="109">
        <f t="shared" si="2880"/>
        <v>0</v>
      </c>
      <c r="BB1190" s="109">
        <f t="shared" si="2880"/>
        <v>0</v>
      </c>
      <c r="BC1190" s="109">
        <f t="shared" si="2880"/>
        <v>0</v>
      </c>
      <c r="BD1190" s="109">
        <f t="shared" si="2880"/>
        <v>0</v>
      </c>
      <c r="BE1190" s="109">
        <f t="shared" si="2880"/>
        <v>0</v>
      </c>
      <c r="BF1190" s="109">
        <f t="shared" si="2880"/>
        <v>0</v>
      </c>
      <c r="BG1190" s="109">
        <f t="shared" si="2880"/>
        <v>0</v>
      </c>
      <c r="BH1190" s="109">
        <f t="shared" si="2880"/>
        <v>0</v>
      </c>
      <c r="BI1190" s="109">
        <f t="shared" si="2880"/>
        <v>0</v>
      </c>
      <c r="BJ1190" s="109">
        <f t="shared" si="2880"/>
        <v>0</v>
      </c>
      <c r="BK1190" s="109">
        <f t="shared" si="2880"/>
        <v>0</v>
      </c>
      <c r="BL1190" s="109">
        <f t="shared" si="2880"/>
        <v>0</v>
      </c>
      <c r="BM1190" s="109">
        <f t="shared" si="2880"/>
        <v>0</v>
      </c>
      <c r="BN1190" s="109">
        <f t="shared" si="2880"/>
        <v>0</v>
      </c>
      <c r="BO1190" s="109">
        <f t="shared" si="2880"/>
        <v>0</v>
      </c>
      <c r="BP1190" s="109">
        <f t="shared" si="2880"/>
        <v>0</v>
      </c>
      <c r="BQ1190" s="109">
        <f t="shared" si="2880"/>
        <v>0</v>
      </c>
      <c r="BR1190" s="109">
        <f t="shared" si="2880"/>
        <v>0</v>
      </c>
      <c r="BS1190" s="109">
        <f t="shared" si="2880"/>
        <v>0</v>
      </c>
      <c r="BT1190" s="109">
        <f t="shared" si="2880"/>
        <v>0</v>
      </c>
      <c r="BU1190" s="109">
        <f t="shared" si="2880"/>
        <v>0</v>
      </c>
      <c r="BV1190" s="109">
        <f t="shared" ref="BV1190:DA1190" si="2881">BV1178*$E$1190</f>
        <v>0</v>
      </c>
      <c r="BW1190" s="109">
        <f t="shared" si="2881"/>
        <v>0</v>
      </c>
      <c r="BX1190" s="109">
        <f t="shared" si="2881"/>
        <v>0</v>
      </c>
      <c r="BY1190" s="109">
        <f t="shared" si="2881"/>
        <v>0</v>
      </c>
      <c r="BZ1190" s="109">
        <f t="shared" si="2881"/>
        <v>0</v>
      </c>
      <c r="CA1190" s="109">
        <f t="shared" si="2881"/>
        <v>0</v>
      </c>
      <c r="CB1190" s="109">
        <f t="shared" si="2881"/>
        <v>0</v>
      </c>
      <c r="CC1190" s="109">
        <f t="shared" si="2881"/>
        <v>0</v>
      </c>
      <c r="CD1190" s="109">
        <f t="shared" si="2881"/>
        <v>0</v>
      </c>
      <c r="CE1190" s="109">
        <f t="shared" si="2881"/>
        <v>0</v>
      </c>
      <c r="CF1190" s="109">
        <f t="shared" si="2881"/>
        <v>0</v>
      </c>
      <c r="CG1190" s="109">
        <f t="shared" si="2881"/>
        <v>0</v>
      </c>
      <c r="CH1190" s="109">
        <f t="shared" si="2881"/>
        <v>0</v>
      </c>
      <c r="CI1190" s="109">
        <f t="shared" si="2881"/>
        <v>0</v>
      </c>
      <c r="CJ1190" s="109">
        <f t="shared" si="2881"/>
        <v>0</v>
      </c>
      <c r="CK1190" s="109">
        <f t="shared" si="2881"/>
        <v>0</v>
      </c>
      <c r="CL1190" s="109">
        <f t="shared" si="2881"/>
        <v>0</v>
      </c>
      <c r="CM1190" s="109">
        <f t="shared" si="2881"/>
        <v>0</v>
      </c>
      <c r="CN1190" s="109">
        <f t="shared" si="2881"/>
        <v>0</v>
      </c>
      <c r="CO1190" s="109">
        <f t="shared" si="2881"/>
        <v>0</v>
      </c>
      <c r="CP1190" s="109">
        <f t="shared" si="2881"/>
        <v>0</v>
      </c>
      <c r="CQ1190" s="109">
        <f t="shared" si="2881"/>
        <v>0</v>
      </c>
      <c r="CR1190" s="109">
        <f t="shared" si="2881"/>
        <v>0</v>
      </c>
      <c r="CS1190" s="109">
        <f t="shared" si="2881"/>
        <v>0</v>
      </c>
      <c r="CT1190" s="109">
        <f t="shared" si="2881"/>
        <v>0</v>
      </c>
      <c r="CU1190" s="109">
        <f t="shared" si="2881"/>
        <v>0</v>
      </c>
      <c r="CV1190" s="109">
        <f t="shared" si="2881"/>
        <v>0</v>
      </c>
      <c r="CW1190" s="109">
        <f t="shared" si="2881"/>
        <v>0</v>
      </c>
      <c r="CX1190" s="109">
        <f t="shared" si="2881"/>
        <v>0</v>
      </c>
      <c r="CY1190" s="109">
        <f t="shared" si="2881"/>
        <v>0</v>
      </c>
      <c r="CZ1190" s="109">
        <f t="shared" si="2881"/>
        <v>0</v>
      </c>
      <c r="DA1190" s="109">
        <f t="shared" si="2881"/>
        <v>0</v>
      </c>
      <c r="DB1190" s="109">
        <f t="shared" ref="DB1190:EG1190" si="2882">DB1178*$E$1190</f>
        <v>0</v>
      </c>
      <c r="DC1190" s="109">
        <f t="shared" si="2882"/>
        <v>0</v>
      </c>
      <c r="DD1190" s="109">
        <f t="shared" si="2882"/>
        <v>0</v>
      </c>
      <c r="DE1190" s="109">
        <f t="shared" si="2882"/>
        <v>0</v>
      </c>
      <c r="DF1190" s="109">
        <f t="shared" si="2882"/>
        <v>0</v>
      </c>
      <c r="DG1190" s="109">
        <f t="shared" si="2882"/>
        <v>0</v>
      </c>
      <c r="DH1190" s="109">
        <f t="shared" si="2882"/>
        <v>0</v>
      </c>
      <c r="DI1190" s="109">
        <f t="shared" si="2882"/>
        <v>0</v>
      </c>
      <c r="DJ1190" s="109">
        <f t="shared" si="2882"/>
        <v>0</v>
      </c>
      <c r="DK1190" s="109">
        <f t="shared" si="2882"/>
        <v>0</v>
      </c>
      <c r="DL1190" s="109">
        <f t="shared" si="2882"/>
        <v>0</v>
      </c>
      <c r="DM1190" s="109">
        <f t="shared" si="2882"/>
        <v>0</v>
      </c>
      <c r="DN1190" s="109">
        <f t="shared" si="2882"/>
        <v>0</v>
      </c>
      <c r="DO1190" s="109">
        <f t="shared" si="2882"/>
        <v>0</v>
      </c>
      <c r="DP1190" s="109">
        <f t="shared" si="2882"/>
        <v>0</v>
      </c>
      <c r="DQ1190" s="109">
        <f t="shared" si="2882"/>
        <v>0</v>
      </c>
      <c r="DR1190" s="109">
        <f t="shared" si="2882"/>
        <v>0</v>
      </c>
      <c r="DS1190" s="109">
        <f t="shared" si="2882"/>
        <v>0</v>
      </c>
      <c r="DT1190" s="109">
        <f t="shared" si="2882"/>
        <v>0</v>
      </c>
      <c r="DU1190" s="109">
        <f t="shared" si="2882"/>
        <v>0</v>
      </c>
      <c r="DV1190" s="109">
        <f t="shared" si="2882"/>
        <v>0</v>
      </c>
      <c r="DW1190" s="109">
        <f t="shared" si="2882"/>
        <v>0</v>
      </c>
      <c r="DX1190" s="109">
        <f t="shared" si="2882"/>
        <v>0</v>
      </c>
      <c r="DY1190" s="109">
        <f t="shared" si="2882"/>
        <v>0</v>
      </c>
      <c r="DZ1190" s="109">
        <f t="shared" si="2882"/>
        <v>0</v>
      </c>
      <c r="EA1190" s="109">
        <f t="shared" si="2882"/>
        <v>0</v>
      </c>
      <c r="EB1190" s="109">
        <f t="shared" si="2882"/>
        <v>0</v>
      </c>
      <c r="EC1190" s="109">
        <f t="shared" si="2882"/>
        <v>0</v>
      </c>
      <c r="ED1190" s="109">
        <f t="shared" si="2882"/>
        <v>0</v>
      </c>
      <c r="EE1190" s="109">
        <f t="shared" si="2882"/>
        <v>0</v>
      </c>
      <c r="EF1190" s="109">
        <f t="shared" si="2882"/>
        <v>0</v>
      </c>
      <c r="EG1190" s="109">
        <f t="shared" si="2882"/>
        <v>0</v>
      </c>
      <c r="EH1190" s="109">
        <f t="shared" ref="EH1190:FR1190" si="2883">EH1178*$E$1190</f>
        <v>0</v>
      </c>
      <c r="EI1190" s="109">
        <f t="shared" si="2883"/>
        <v>0</v>
      </c>
      <c r="EJ1190" s="109">
        <f t="shared" si="2883"/>
        <v>0</v>
      </c>
      <c r="EK1190" s="109">
        <f t="shared" si="2883"/>
        <v>0</v>
      </c>
      <c r="EL1190" s="109">
        <f t="shared" si="2883"/>
        <v>0</v>
      </c>
      <c r="EM1190" s="109">
        <f t="shared" si="2883"/>
        <v>0</v>
      </c>
      <c r="EN1190" s="109">
        <f t="shared" si="2883"/>
        <v>0</v>
      </c>
      <c r="EO1190" s="109">
        <f t="shared" si="2883"/>
        <v>0</v>
      </c>
      <c r="EP1190" s="109">
        <f t="shared" si="2883"/>
        <v>0</v>
      </c>
      <c r="EQ1190" s="109">
        <f t="shared" si="2883"/>
        <v>0</v>
      </c>
      <c r="ER1190" s="109">
        <f t="shared" si="2883"/>
        <v>0</v>
      </c>
      <c r="ES1190" s="109">
        <f t="shared" si="2883"/>
        <v>0</v>
      </c>
      <c r="ET1190" s="109">
        <f t="shared" si="2883"/>
        <v>0</v>
      </c>
      <c r="EU1190" s="109">
        <f t="shared" si="2883"/>
        <v>0</v>
      </c>
      <c r="EV1190" s="109">
        <f t="shared" si="2883"/>
        <v>0</v>
      </c>
      <c r="EW1190" s="109">
        <f t="shared" si="2883"/>
        <v>0</v>
      </c>
      <c r="EX1190" s="109">
        <f t="shared" si="2883"/>
        <v>0</v>
      </c>
      <c r="EY1190" s="109">
        <f t="shared" si="2883"/>
        <v>0</v>
      </c>
      <c r="EZ1190" s="109">
        <f t="shared" si="2883"/>
        <v>0</v>
      </c>
      <c r="FA1190" s="109">
        <f t="shared" si="2883"/>
        <v>0</v>
      </c>
      <c r="FB1190" s="109">
        <f t="shared" si="2883"/>
        <v>0</v>
      </c>
      <c r="FC1190" s="109">
        <f t="shared" si="2883"/>
        <v>0</v>
      </c>
      <c r="FD1190" s="109">
        <f t="shared" si="2883"/>
        <v>0</v>
      </c>
      <c r="FE1190" s="109">
        <f t="shared" si="2883"/>
        <v>0</v>
      </c>
      <c r="FF1190" s="109">
        <f t="shared" si="2883"/>
        <v>0</v>
      </c>
      <c r="FG1190" s="109">
        <f t="shared" si="2883"/>
        <v>0</v>
      </c>
      <c r="FH1190" s="109">
        <f t="shared" si="2883"/>
        <v>0</v>
      </c>
      <c r="FI1190" s="109">
        <f t="shared" si="2883"/>
        <v>0</v>
      </c>
      <c r="FJ1190" s="109">
        <f t="shared" si="2883"/>
        <v>0</v>
      </c>
      <c r="FK1190" s="109">
        <f t="shared" si="2883"/>
        <v>0</v>
      </c>
      <c r="FL1190" s="109">
        <f t="shared" si="2883"/>
        <v>0</v>
      </c>
      <c r="FM1190" s="109">
        <f t="shared" si="2883"/>
        <v>0</v>
      </c>
      <c r="FN1190" s="109">
        <f t="shared" si="2883"/>
        <v>0</v>
      </c>
      <c r="FO1190" s="109">
        <f t="shared" si="2883"/>
        <v>0</v>
      </c>
      <c r="FP1190" s="109">
        <f t="shared" si="2883"/>
        <v>0</v>
      </c>
      <c r="FQ1190" s="109">
        <f t="shared" si="2883"/>
        <v>0</v>
      </c>
      <c r="FR1190" s="109">
        <f t="shared" si="2883"/>
        <v>0</v>
      </c>
    </row>
    <row r="1191" spans="2:174">
      <c r="C1191" t="s">
        <v>450</v>
      </c>
      <c r="D1191" s="144" t="s">
        <v>974</v>
      </c>
      <c r="J1191" s="98">
        <f t="shared" ref="J1191:AO1191" ca="1" si="2884">SUM(J1189:J1190)</f>
        <v>0</v>
      </c>
      <c r="K1191" s="98">
        <f t="shared" ca="1" si="2884"/>
        <v>0</v>
      </c>
      <c r="L1191" s="98">
        <f t="shared" ca="1" si="2884"/>
        <v>0</v>
      </c>
      <c r="M1191" s="98">
        <f t="shared" ca="1" si="2884"/>
        <v>0</v>
      </c>
      <c r="N1191" s="98">
        <f t="shared" ca="1" si="2884"/>
        <v>0</v>
      </c>
      <c r="O1191" s="98">
        <f t="shared" ca="1" si="2884"/>
        <v>0</v>
      </c>
      <c r="P1191" s="98">
        <f t="shared" ca="1" si="2884"/>
        <v>0</v>
      </c>
      <c r="Q1191" s="98">
        <f t="shared" ca="1" si="2884"/>
        <v>0</v>
      </c>
      <c r="R1191" s="98">
        <f t="shared" ca="1" si="2884"/>
        <v>0</v>
      </c>
      <c r="S1191" s="98">
        <f t="shared" ca="1" si="2884"/>
        <v>0</v>
      </c>
      <c r="T1191" s="98">
        <f t="shared" ca="1" si="2884"/>
        <v>0</v>
      </c>
      <c r="U1191" s="98">
        <f t="shared" ca="1" si="2884"/>
        <v>0</v>
      </c>
      <c r="V1191" s="98">
        <f t="shared" ca="1" si="2884"/>
        <v>0</v>
      </c>
      <c r="W1191" s="98">
        <f t="shared" ca="1" si="2884"/>
        <v>0</v>
      </c>
      <c r="X1191" s="98">
        <f t="shared" ca="1" si="2884"/>
        <v>0</v>
      </c>
      <c r="Y1191" s="241">
        <f t="shared" ca="1" si="2884"/>
        <v>0</v>
      </c>
      <c r="Z1191" s="98">
        <f t="shared" ca="1" si="2884"/>
        <v>0</v>
      </c>
      <c r="AA1191" s="98">
        <f t="shared" ca="1" si="2884"/>
        <v>0</v>
      </c>
      <c r="AB1191" s="98">
        <f t="shared" ca="1" si="2884"/>
        <v>721.01206999583769</v>
      </c>
      <c r="AC1191" s="98">
        <f t="shared" ca="1" si="2884"/>
        <v>2151.7329438457118</v>
      </c>
      <c r="AD1191" s="98">
        <f t="shared" ca="1" si="2884"/>
        <v>1496.4702077361521</v>
      </c>
      <c r="AE1191" s="98">
        <f t="shared" ca="1" si="2884"/>
        <v>639.97569083588769</v>
      </c>
      <c r="AF1191" s="98">
        <f t="shared" ca="1" si="2884"/>
        <v>161723.29586340184</v>
      </c>
      <c r="AG1191" s="98">
        <f t="shared" ca="1" si="2884"/>
        <v>2043.6459835403466</v>
      </c>
      <c r="AH1191" s="98">
        <f t="shared" ca="1" si="2884"/>
        <v>1860.1346685197695</v>
      </c>
      <c r="AI1191" s="98">
        <f t="shared" ca="1" si="2884"/>
        <v>993.04766341274831</v>
      </c>
      <c r="AJ1191" s="98">
        <f t="shared" ca="1" si="2884"/>
        <v>668.72139014743243</v>
      </c>
      <c r="AK1191" s="98">
        <f t="shared" ca="1" si="2884"/>
        <v>2088.8580653090612</v>
      </c>
      <c r="AL1191" s="98">
        <f t="shared" ca="1" si="2884"/>
        <v>1928.2111446957533</v>
      </c>
      <c r="AM1191" s="98">
        <f t="shared" ca="1" si="2884"/>
        <v>1040.0018718202164</v>
      </c>
      <c r="AN1191" s="98">
        <f t="shared" ca="1" si="2884"/>
        <v>659.3543335661916</v>
      </c>
      <c r="AO1191" s="98">
        <f t="shared" ca="1" si="2884"/>
        <v>2080.8813983383643</v>
      </c>
      <c r="AP1191" s="98">
        <f t="shared" ref="AP1191:BU1191" ca="1" si="2885">SUM(AP1189:AP1190)</f>
        <v>1928.7445556520197</v>
      </c>
      <c r="AQ1191" s="98">
        <f t="shared" ca="1" si="2885"/>
        <v>1030.9314331887363</v>
      </c>
      <c r="AR1191" s="98">
        <f t="shared" ca="1" si="2885"/>
        <v>650.20770165811234</v>
      </c>
      <c r="AS1191" s="98">
        <f t="shared" ca="1" si="2885"/>
        <v>2072.9514330969532</v>
      </c>
      <c r="AT1191" s="98">
        <f t="shared" ca="1" si="2885"/>
        <v>1885.6863869960634</v>
      </c>
      <c r="AU1191" s="98">
        <f t="shared" ca="1" si="2885"/>
        <v>992.67214760559136</v>
      </c>
      <c r="AV1191" s="98">
        <f t="shared" ca="1" si="2885"/>
        <v>618.9276598840903</v>
      </c>
      <c r="AW1191" s="98">
        <f t="shared" ca="1" si="2885"/>
        <v>2045.9863913229301</v>
      </c>
      <c r="AX1191" s="98">
        <f t="shared" ca="1" si="2885"/>
        <v>1879.3125343401498</v>
      </c>
      <c r="AY1191" s="98">
        <f t="shared" ca="1" si="2885"/>
        <v>987.83778505485543</v>
      </c>
      <c r="AZ1191" s="98">
        <f t="shared" ca="1" si="2885"/>
        <v>606.68909336888555</v>
      </c>
      <c r="BA1191" s="98">
        <f t="shared" ca="1" si="2885"/>
        <v>2035.2211581410593</v>
      </c>
      <c r="BB1191" s="98">
        <f t="shared" ca="1" si="2885"/>
        <v>1869.0333748519333</v>
      </c>
      <c r="BC1191" s="98">
        <f t="shared" ca="1" si="2885"/>
        <v>977.56757242777167</v>
      </c>
      <c r="BD1191" s="98">
        <f t="shared" ca="1" si="2885"/>
        <v>596.33116093626813</v>
      </c>
      <c r="BE1191" s="98">
        <f t="shared" ca="1" si="2885"/>
        <v>2026.239892375108</v>
      </c>
      <c r="BF1191" s="98">
        <f t="shared" ca="1" si="2885"/>
        <v>1856.2400180288232</v>
      </c>
      <c r="BG1191" s="98">
        <f t="shared" ca="1" si="2885"/>
        <v>967.06114491026483</v>
      </c>
      <c r="BH1191" s="98">
        <f t="shared" ca="1" si="2885"/>
        <v>586.08071246044005</v>
      </c>
      <c r="BI1191" s="98">
        <f t="shared" ca="1" si="2885"/>
        <v>2017.3527772326142</v>
      </c>
      <c r="BJ1191" s="98">
        <f t="shared" ca="1" si="2885"/>
        <v>1941.378636575535</v>
      </c>
      <c r="BK1191" s="98">
        <f t="shared" ca="1" si="2885"/>
        <v>1071.2343971850628</v>
      </c>
      <c r="BL1191" s="98">
        <f t="shared" ca="1" si="2885"/>
        <v>691.07931874427754</v>
      </c>
      <c r="BM1191" s="98">
        <f t="shared" ca="1" si="2885"/>
        <v>2123.6563835164507</v>
      </c>
      <c r="BN1191" s="98">
        <f t="shared" ca="1" si="2885"/>
        <v>2286.5395027557806</v>
      </c>
      <c r="BO1191" s="98">
        <f t="shared" ca="1" si="2885"/>
        <v>1461.6517286560256</v>
      </c>
      <c r="BP1191" s="98">
        <f t="shared" ca="1" si="2885"/>
        <v>1015.6137344626659</v>
      </c>
      <c r="BQ1191" s="98">
        <f t="shared" ca="1" si="2885"/>
        <v>2560.2104564757992</v>
      </c>
      <c r="BR1191" s="98">
        <f t="shared" ca="1" si="2885"/>
        <v>2664.4931497226971</v>
      </c>
      <c r="BS1191" s="98">
        <f t="shared" ca="1" si="2885"/>
        <v>1509.4701777940909</v>
      </c>
      <c r="BT1191" s="98">
        <f t="shared" ca="1" si="2885"/>
        <v>1051.4360233064626</v>
      </c>
      <c r="BU1191" s="98">
        <f t="shared" ca="1" si="2885"/>
        <v>2615.1818133496272</v>
      </c>
      <c r="BV1191" s="98">
        <f t="shared" ref="BV1191:DA1191" ca="1" si="2886">SUM(BV1189:BV1190)</f>
        <v>2774.0069365839718</v>
      </c>
      <c r="BW1191" s="98">
        <f t="shared" ca="1" si="2886"/>
        <v>1559.8328493560439</v>
      </c>
      <c r="BX1191" s="98">
        <f t="shared" ca="1" si="2886"/>
        <v>1089.0795252697308</v>
      </c>
      <c r="BY1191" s="98">
        <f t="shared" ca="1" si="2886"/>
        <v>2670.8720177072519</v>
      </c>
      <c r="BZ1191" s="98">
        <f t="shared" ca="1" si="2886"/>
        <v>2880.4133316109073</v>
      </c>
      <c r="CA1191" s="98">
        <f t="shared" ca="1" si="2886"/>
        <v>1608.5967925735004</v>
      </c>
      <c r="CB1191" s="98">
        <f t="shared" ca="1" si="2886"/>
        <v>1129.5848867364002</v>
      </c>
      <c r="CC1191" s="98">
        <f t="shared" ca="1" si="2886"/>
        <v>2728.6598170009038</v>
      </c>
      <c r="CD1191" s="98">
        <f t="shared" ca="1" si="2886"/>
        <v>2913.9234704862265</v>
      </c>
      <c r="CE1191" s="98">
        <f t="shared" ca="1" si="2886"/>
        <v>1650.0907127307064</v>
      </c>
      <c r="CF1191" s="98">
        <f t="shared" ca="1" si="2886"/>
        <v>1167.709940096478</v>
      </c>
      <c r="CG1191" s="98">
        <f t="shared" ca="1" si="2886"/>
        <v>2530.1889345477157</v>
      </c>
      <c r="CH1191" s="98">
        <f t="shared" ca="1" si="2886"/>
        <v>8736.5444097608033</v>
      </c>
      <c r="CI1191" s="98">
        <f t="shared" ca="1" si="2886"/>
        <v>5011.3259652742809</v>
      </c>
      <c r="CJ1191" s="98">
        <f t="shared" ca="1" si="2886"/>
        <v>3583.2750232588214</v>
      </c>
      <c r="CK1191" s="98">
        <f t="shared" ca="1" si="2886"/>
        <v>9055.5743079500353</v>
      </c>
      <c r="CL1191" s="98">
        <f t="shared" ca="1" si="2886"/>
        <v>8522.7092870877386</v>
      </c>
      <c r="CM1191" s="98">
        <f t="shared" ca="1" si="2886"/>
        <v>5207.8512977500386</v>
      </c>
      <c r="CN1191" s="98">
        <f t="shared" ca="1" si="2886"/>
        <v>3667.7705916460454</v>
      </c>
      <c r="CO1191" s="98">
        <f t="shared" ca="1" si="2886"/>
        <v>9281.361077013702</v>
      </c>
      <c r="CP1191" s="98">
        <f t="shared" ca="1" si="2886"/>
        <v>8562.7044923085086</v>
      </c>
      <c r="CQ1191" s="98">
        <f t="shared" ca="1" si="2886"/>
        <v>5213.8097146159489</v>
      </c>
      <c r="CR1191" s="98">
        <f t="shared" ca="1" si="2886"/>
        <v>3729.8102019654593</v>
      </c>
      <c r="CS1191" s="98">
        <f t="shared" ca="1" si="2886"/>
        <v>9463.7676268853811</v>
      </c>
      <c r="CT1191" s="98">
        <f t="shared" ca="1" si="2886"/>
        <v>9120.3857176799611</v>
      </c>
      <c r="CU1191" s="98">
        <f t="shared" ca="1" si="2886"/>
        <v>5580.4829871141956</v>
      </c>
      <c r="CV1191" s="98">
        <f t="shared" ca="1" si="2886"/>
        <v>3995.4435207692763</v>
      </c>
      <c r="CW1191" s="98">
        <f t="shared" ca="1" si="2886"/>
        <v>10055.983466004589</v>
      </c>
      <c r="CX1191" s="98">
        <f t="shared" ca="1" si="2886"/>
        <v>9046.8888662050158</v>
      </c>
      <c r="CY1191" s="98">
        <f t="shared" ca="1" si="2886"/>
        <v>8320.231858413099</v>
      </c>
      <c r="CZ1191" s="98">
        <f t="shared" ca="1" si="2886"/>
        <v>6377.5140702167555</v>
      </c>
      <c r="DA1191" s="98">
        <f t="shared" ca="1" si="2886"/>
        <v>15807.476106185684</v>
      </c>
      <c r="DB1191" s="98">
        <f t="shared" ref="DB1191:EG1191" ca="1" si="2887">SUM(DB1189:DB1190)</f>
        <v>14982.476600824972</v>
      </c>
      <c r="DC1191" s="98">
        <f t="shared" ca="1" si="2887"/>
        <v>9217.6500490768722</v>
      </c>
      <c r="DD1191" s="98">
        <f t="shared" ca="1" si="2887"/>
        <v>6642.6641197254212</v>
      </c>
      <c r="DE1191" s="98">
        <f t="shared" ca="1" si="2887"/>
        <v>16528.970101891027</v>
      </c>
      <c r="DF1191" s="98">
        <f t="shared" ca="1" si="2887"/>
        <v>15090.876094518955</v>
      </c>
      <c r="DG1191" s="98">
        <f t="shared" ca="1" si="2887"/>
        <v>9264.335553281775</v>
      </c>
      <c r="DH1191" s="98">
        <f t="shared" ca="1" si="2887"/>
        <v>6686.3605647533786</v>
      </c>
      <c r="DI1191" s="98">
        <f t="shared" ca="1" si="2887"/>
        <v>16687.900070466774</v>
      </c>
      <c r="DJ1191" s="98">
        <f t="shared" ca="1" si="2887"/>
        <v>15254.784007475033</v>
      </c>
      <c r="DK1191" s="98">
        <f t="shared" ca="1" si="2887"/>
        <v>9354.3788223538941</v>
      </c>
      <c r="DL1191" s="98">
        <f t="shared" ca="1" si="2887"/>
        <v>6718.2084039393403</v>
      </c>
      <c r="DM1191" s="98">
        <f t="shared" ca="1" si="2887"/>
        <v>16833.859125695006</v>
      </c>
      <c r="DN1191" s="98">
        <f t="shared" ca="1" si="2887"/>
        <v>15281.452031042252</v>
      </c>
      <c r="DO1191" s="98">
        <f t="shared" ca="1" si="2887"/>
        <v>9345.2048170936614</v>
      </c>
      <c r="DP1191" s="98">
        <f t="shared" ca="1" si="2887"/>
        <v>6693.2643384453622</v>
      </c>
      <c r="DQ1191" s="98">
        <f t="shared" ca="1" si="2887"/>
        <v>16874.371029663056</v>
      </c>
      <c r="DR1191" s="98">
        <f t="shared" ca="1" si="2887"/>
        <v>15512.25818580576</v>
      </c>
      <c r="DS1191" s="98">
        <f t="shared" ca="1" si="2887"/>
        <v>9477.2543993066083</v>
      </c>
      <c r="DT1191" s="98">
        <f t="shared" ca="1" si="2887"/>
        <v>6780.9343599219046</v>
      </c>
      <c r="DU1191" s="98">
        <f t="shared" ca="1" si="2887"/>
        <v>17130.173446391829</v>
      </c>
      <c r="DV1191" s="98">
        <f t="shared" ca="1" si="2887"/>
        <v>15658.626755089232</v>
      </c>
      <c r="DW1191" s="98">
        <f t="shared" ca="1" si="2887"/>
        <v>9487.4757477247076</v>
      </c>
      <c r="DX1191" s="98">
        <f t="shared" ca="1" si="2887"/>
        <v>6754.2420209934371</v>
      </c>
      <c r="DY1191" s="98">
        <f t="shared" ca="1" si="2887"/>
        <v>17344.327256239114</v>
      </c>
      <c r="DZ1191" s="98">
        <f t="shared" ca="1" si="2887"/>
        <v>16171.163766872627</v>
      </c>
      <c r="EA1191" s="98">
        <f t="shared" ca="1" si="2887"/>
        <v>9811.8102360956855</v>
      </c>
      <c r="EB1191" s="98">
        <f t="shared" ca="1" si="2887"/>
        <v>6856.2704409559174</v>
      </c>
      <c r="EC1191" s="98">
        <f t="shared" ca="1" si="2887"/>
        <v>17647.487279406872</v>
      </c>
      <c r="ED1191" s="98">
        <f t="shared" ca="1" si="2887"/>
        <v>16475.470978132453</v>
      </c>
      <c r="EE1191" s="98">
        <f t="shared" ca="1" si="2887"/>
        <v>9991.2435674352782</v>
      </c>
      <c r="EF1191" s="98">
        <f t="shared" ca="1" si="2887"/>
        <v>7092.9138480493639</v>
      </c>
      <c r="EG1191" s="98">
        <f t="shared" ca="1" si="2887"/>
        <v>18208.620273764976</v>
      </c>
      <c r="EH1191" s="98">
        <f t="shared" ref="EH1191:FM1191" ca="1" si="2888">SUM(EH1189:EH1190)</f>
        <v>16776.640825433584</v>
      </c>
      <c r="EI1191" s="98">
        <f t="shared" ca="1" si="2888"/>
        <v>10167.634410755956</v>
      </c>
      <c r="EJ1191" s="98">
        <f t="shared" ca="1" si="2888"/>
        <v>7213.3880194627354</v>
      </c>
      <c r="EK1191" s="98">
        <f t="shared" ca="1" si="2888"/>
        <v>18542.668024264218</v>
      </c>
      <c r="EL1191" s="98">
        <f t="shared" ca="1" si="2888"/>
        <v>16992.37304965084</v>
      </c>
      <c r="EM1191" s="98">
        <f t="shared" ca="1" si="2888"/>
        <v>10283.696796005755</v>
      </c>
      <c r="EN1191" s="98">
        <f t="shared" ca="1" si="2888"/>
        <v>7311.9187260615354</v>
      </c>
      <c r="EO1191" s="98">
        <f t="shared" ca="1" si="2888"/>
        <v>18826.024062741493</v>
      </c>
      <c r="EP1191" s="98">
        <f t="shared" ca="1" si="2888"/>
        <v>17314.140446401765</v>
      </c>
      <c r="EQ1191" s="98">
        <f t="shared" ca="1" si="2888"/>
        <v>10383.923489371378</v>
      </c>
      <c r="ER1191" s="98">
        <f t="shared" ca="1" si="2888"/>
        <v>7284.233522148259</v>
      </c>
      <c r="ES1191" s="98">
        <f t="shared" ca="1" si="2888"/>
        <v>19157.655899562025</v>
      </c>
      <c r="ET1191" s="98">
        <f t="shared" ca="1" si="2888"/>
        <v>17669.914653469052</v>
      </c>
      <c r="EU1191" s="98">
        <f t="shared" ca="1" si="2888"/>
        <v>10593.621126052549</v>
      </c>
      <c r="EV1191" s="98">
        <f t="shared" ca="1" si="2888"/>
        <v>7428.5661819164616</v>
      </c>
      <c r="EW1191" s="98">
        <f t="shared" ca="1" si="2888"/>
        <v>19553.114107197707</v>
      </c>
      <c r="EX1191" s="98">
        <f t="shared" ca="1" si="2888"/>
        <v>18428.681837844979</v>
      </c>
      <c r="EY1191" s="98">
        <f t="shared" ca="1" si="2888"/>
        <v>11079.45834240429</v>
      </c>
      <c r="EZ1191" s="98">
        <f t="shared" ca="1" si="2888"/>
        <v>7792.4809255274567</v>
      </c>
      <c r="FA1191" s="98">
        <f t="shared" ca="1" si="2888"/>
        <v>20384.111576740132</v>
      </c>
      <c r="FB1191" s="98">
        <f t="shared" ca="1" si="2888"/>
        <v>18709.184376419584</v>
      </c>
      <c r="FC1191" s="98">
        <f t="shared" ca="1" si="2888"/>
        <v>11236.436717055531</v>
      </c>
      <c r="FD1191" s="98">
        <f t="shared" ca="1" si="2888"/>
        <v>7923.7999864457288</v>
      </c>
      <c r="FE1191" s="98">
        <f t="shared" ca="1" si="2888"/>
        <v>20748.341337859718</v>
      </c>
      <c r="FF1191" s="98">
        <f t="shared" ca="1" si="2888"/>
        <v>19287.926952301081</v>
      </c>
      <c r="FG1191" s="98">
        <f t="shared" ca="1" si="2888"/>
        <v>11596.152234551682</v>
      </c>
      <c r="FH1191" s="98">
        <f t="shared" ca="1" si="2888"/>
        <v>8155.9950862124342</v>
      </c>
      <c r="FI1191" s="98">
        <f t="shared" ca="1" si="2888"/>
        <v>21335.388629891946</v>
      </c>
      <c r="FJ1191" s="98">
        <f t="shared" ca="1" si="2888"/>
        <v>19846.533897357524</v>
      </c>
      <c r="FK1191" s="98">
        <f t="shared" ca="1" si="2888"/>
        <v>11941.939730723545</v>
      </c>
      <c r="FL1191" s="98">
        <f t="shared" ca="1" si="2888"/>
        <v>0</v>
      </c>
      <c r="FM1191" s="98">
        <f t="shared" ca="1" si="2888"/>
        <v>0</v>
      </c>
      <c r="FN1191" s="98">
        <f ca="1">SUM(FN1189:FN1190)</f>
        <v>0</v>
      </c>
      <c r="FO1191" s="98">
        <f ca="1">SUM(FO1189:FO1190)</f>
        <v>0</v>
      </c>
      <c r="FP1191" s="98">
        <f ca="1">SUM(FP1189:FP1190)</f>
        <v>0</v>
      </c>
      <c r="FQ1191" s="98">
        <f ca="1">SUM(FQ1189:FQ1190)</f>
        <v>0</v>
      </c>
      <c r="FR1191" s="98">
        <f ca="1">SUM(FR1189:FR1190)</f>
        <v>0</v>
      </c>
    </row>
    <row r="1192" spans="2:174">
      <c r="C1192" t="s">
        <v>453</v>
      </c>
      <c r="D1192" s="144" t="s">
        <v>974</v>
      </c>
      <c r="J1192" s="109">
        <f t="shared" ref="J1192:AO1192" si="2889">J214</f>
        <v>0</v>
      </c>
      <c r="K1192" s="109">
        <f t="shared" ca="1" si="2889"/>
        <v>0</v>
      </c>
      <c r="L1192" s="109">
        <f t="shared" ca="1" si="2889"/>
        <v>0</v>
      </c>
      <c r="M1192" s="109">
        <f t="shared" ca="1" si="2889"/>
        <v>0</v>
      </c>
      <c r="N1192" s="109">
        <f t="shared" ca="1" si="2889"/>
        <v>0</v>
      </c>
      <c r="O1192" s="109">
        <f t="shared" ca="1" si="2889"/>
        <v>0</v>
      </c>
      <c r="P1192" s="109">
        <f t="shared" ca="1" si="2889"/>
        <v>0</v>
      </c>
      <c r="Q1192" s="109">
        <f t="shared" ca="1" si="2889"/>
        <v>0</v>
      </c>
      <c r="R1192" s="109">
        <f t="shared" ca="1" si="2889"/>
        <v>0</v>
      </c>
      <c r="S1192" s="109">
        <f t="shared" ca="1" si="2889"/>
        <v>0</v>
      </c>
      <c r="T1192" s="109">
        <f t="shared" ca="1" si="2889"/>
        <v>0</v>
      </c>
      <c r="U1192" s="109">
        <f t="shared" ca="1" si="2889"/>
        <v>0</v>
      </c>
      <c r="V1192" s="109">
        <f t="shared" ca="1" si="2889"/>
        <v>0</v>
      </c>
      <c r="W1192" s="109">
        <f t="shared" ca="1" si="2889"/>
        <v>0</v>
      </c>
      <c r="X1192" s="109">
        <f t="shared" ca="1" si="2889"/>
        <v>0</v>
      </c>
      <c r="Y1192" s="109">
        <f t="shared" ca="1" si="2889"/>
        <v>0</v>
      </c>
      <c r="Z1192" s="109">
        <f t="shared" ca="1" si="2889"/>
        <v>0</v>
      </c>
      <c r="AA1192" s="109">
        <f t="shared" ca="1" si="2889"/>
        <v>0</v>
      </c>
      <c r="AB1192" s="109">
        <f t="shared" ca="1" si="2889"/>
        <v>0</v>
      </c>
      <c r="AC1192" s="109">
        <f t="shared" ca="1" si="2889"/>
        <v>-1396.2106114294006</v>
      </c>
      <c r="AD1192" s="109">
        <f t="shared" ca="1" si="2889"/>
        <v>3751.2578592175009</v>
      </c>
      <c r="AE1192" s="109">
        <f t="shared" ca="1" si="2889"/>
        <v>8073.8154632502519</v>
      </c>
      <c r="AF1192" s="109">
        <f t="shared" ca="1" si="2889"/>
        <v>8341.0119829900996</v>
      </c>
      <c r="AG1192" s="109">
        <f t="shared" ca="1" si="2889"/>
        <v>1235.6791387293333</v>
      </c>
      <c r="AH1192" s="109">
        <f t="shared" ca="1" si="2889"/>
        <v>4889.20069153646</v>
      </c>
      <c r="AI1192" s="109">
        <f t="shared" ca="1" si="2889"/>
        <v>7496.7900860187137</v>
      </c>
      <c r="AJ1192" s="109">
        <f t="shared" ca="1" si="2889"/>
        <v>5832.2802029125496</v>
      </c>
      <c r="AK1192" s="109">
        <f t="shared" ca="1" si="2889"/>
        <v>2462.5951127166991</v>
      </c>
      <c r="AL1192" s="109">
        <f t="shared" ca="1" si="2889"/>
        <v>6703.2337704245165</v>
      </c>
      <c r="AM1192" s="109">
        <f t="shared" ca="1" si="2889"/>
        <v>9891.9890892043077</v>
      </c>
      <c r="AN1192" s="109">
        <f t="shared" ca="1" si="2889"/>
        <v>8685.5734973544186</v>
      </c>
      <c r="AO1192" s="109">
        <f t="shared" ca="1" si="2889"/>
        <v>5489.8200124267169</v>
      </c>
      <c r="AP1192" s="109">
        <f t="shared" ref="AP1192:BU1192" ca="1" si="2890">AP214</f>
        <v>9907.7863767459494</v>
      </c>
      <c r="AQ1192" s="109">
        <f t="shared" ca="1" si="2890"/>
        <v>13795.748458528051</v>
      </c>
      <c r="AR1192" s="109">
        <f t="shared" ca="1" si="2890"/>
        <v>13297.172031494902</v>
      </c>
      <c r="AS1192" s="109">
        <f t="shared" ca="1" si="2890"/>
        <v>10823.322626890196</v>
      </c>
      <c r="AT1192" s="109">
        <f t="shared" ca="1" si="2890"/>
        <v>15972.366768146365</v>
      </c>
      <c r="AU1192" s="109">
        <f t="shared" ca="1" si="2890"/>
        <v>19834.796642993148</v>
      </c>
      <c r="AV1192" s="109">
        <f t="shared" ca="1" si="2890"/>
        <v>19383.67656893938</v>
      </c>
      <c r="AW1192" s="109">
        <f t="shared" ca="1" si="2890"/>
        <v>16996.900312386191</v>
      </c>
      <c r="AX1192" s="109">
        <f t="shared" ca="1" si="2890"/>
        <v>22234.189946266204</v>
      </c>
      <c r="AY1192" s="109">
        <f t="shared" ca="1" si="2890"/>
        <v>26377.454746828582</v>
      </c>
      <c r="AZ1192" s="109">
        <f t="shared" ca="1" si="2890"/>
        <v>26140.2172284888</v>
      </c>
      <c r="BA1192" s="109">
        <f t="shared" ca="1" si="2890"/>
        <v>23934.324016370538</v>
      </c>
      <c r="BB1192" s="109">
        <f t="shared" ca="1" si="2890"/>
        <v>29354.902774117916</v>
      </c>
      <c r="BC1192" s="109">
        <f t="shared" ca="1" si="2890"/>
        <v>33695.88874758975</v>
      </c>
      <c r="BD1192" s="109">
        <f t="shared" ca="1" si="2890"/>
        <v>33661.250619829931</v>
      </c>
      <c r="BE1192" s="109">
        <f t="shared" ca="1" si="2890"/>
        <v>31662.960594648761</v>
      </c>
      <c r="BF1192" s="109">
        <f t="shared" ca="1" si="2890"/>
        <v>37293.854060985228</v>
      </c>
      <c r="BG1192" s="109">
        <f t="shared" ca="1" si="2890"/>
        <v>41835.652612245955</v>
      </c>
      <c r="BH1192" s="109">
        <f t="shared" ca="1" si="2890"/>
        <v>42019.253588660104</v>
      </c>
      <c r="BI1192" s="109">
        <f t="shared" ca="1" si="2890"/>
        <v>40239.997577082548</v>
      </c>
      <c r="BJ1192" s="109">
        <f t="shared" ca="1" si="2890"/>
        <v>46092.784028582166</v>
      </c>
      <c r="BK1192" s="109">
        <f t="shared" ca="1" si="2890"/>
        <v>50855.730669618402</v>
      </c>
      <c r="BL1192" s="109">
        <f t="shared" ca="1" si="2890"/>
        <v>51452.28582738767</v>
      </c>
      <c r="BM1192" s="109">
        <f t="shared" ca="1" si="2890"/>
        <v>50028.562700828908</v>
      </c>
      <c r="BN1192" s="109">
        <f t="shared" ca="1" si="2890"/>
        <v>56239.9567560344</v>
      </c>
      <c r="BO1192" s="109">
        <f t="shared" ca="1" si="2890"/>
        <v>63327.64348927133</v>
      </c>
      <c r="BP1192" s="109">
        <f t="shared" ca="1" si="2890"/>
        <v>65746.977921619618</v>
      </c>
      <c r="BQ1192" s="109">
        <f t="shared" ca="1" si="2890"/>
        <v>66037.491423865271</v>
      </c>
      <c r="BR1192" s="109">
        <f t="shared" ca="1" si="2890"/>
        <v>74649.272590822336</v>
      </c>
      <c r="BS1192" s="109">
        <f t="shared" ca="1" si="2890"/>
        <v>82494.201415025251</v>
      </c>
      <c r="BT1192" s="109">
        <f t="shared" ca="1" si="2890"/>
        <v>85468.624986872252</v>
      </c>
      <c r="BU1192" s="109">
        <f t="shared" ca="1" si="2890"/>
        <v>86266.151449152123</v>
      </c>
      <c r="BV1192" s="109">
        <f t="shared" ref="BV1192:DA1192" ca="1" si="2891">BV214</f>
        <v>95626.40048711744</v>
      </c>
      <c r="BW1192" s="109">
        <f t="shared" ca="1" si="2891"/>
        <v>104193.53315446894</v>
      </c>
      <c r="BX1192" s="109">
        <f t="shared" ca="1" si="2891"/>
        <v>107765.32525263149</v>
      </c>
      <c r="BY1192" s="109">
        <f t="shared" ca="1" si="2891"/>
        <v>109109.47369712981</v>
      </c>
      <c r="BZ1192" s="109">
        <f t="shared" ca="1" si="2891"/>
        <v>119261.08416989181</v>
      </c>
      <c r="CA1192" s="109">
        <f t="shared" ca="1" si="2891"/>
        <v>128561.53363996631</v>
      </c>
      <c r="CB1192" s="109">
        <f t="shared" ca="1" si="2891"/>
        <v>132755.83931161615</v>
      </c>
      <c r="CC1192" s="109">
        <f t="shared" ca="1" si="2891"/>
        <v>134693.93515037076</v>
      </c>
      <c r="CD1192" s="109">
        <f t="shared" ca="1" si="2891"/>
        <v>145691.27487227527</v>
      </c>
      <c r="CE1192" s="109">
        <f t="shared" ca="1" si="2891"/>
        <v>155830.55484649725</v>
      </c>
      <c r="CF1192" s="109">
        <f t="shared" ca="1" si="2891"/>
        <v>160711.2957368257</v>
      </c>
      <c r="CG1192" s="109">
        <f t="shared" ca="1" si="2891"/>
        <v>163259.38813481331</v>
      </c>
      <c r="CH1192" s="109">
        <f t="shared" ca="1" si="2891"/>
        <v>175125.83388771422</v>
      </c>
      <c r="CI1192" s="109">
        <f t="shared" ca="1" si="2891"/>
        <v>183946.10869508231</v>
      </c>
      <c r="CJ1192" s="109">
        <f t="shared" ca="1" si="2891"/>
        <v>188016.88711543989</v>
      </c>
      <c r="CK1192" s="109">
        <f t="shared" ca="1" si="2891"/>
        <v>189887.70712614851</v>
      </c>
      <c r="CL1192" s="109">
        <f t="shared" ca="1" si="2891"/>
        <v>200289.14801145039</v>
      </c>
      <c r="CM1192" s="109">
        <f t="shared" ca="1" si="2891"/>
        <v>204407.52536593203</v>
      </c>
      <c r="CN1192" s="109">
        <f t="shared" ca="1" si="2891"/>
        <v>203733.18783908585</v>
      </c>
      <c r="CO1192" s="109">
        <f t="shared" ca="1" si="2891"/>
        <v>202229.87188817366</v>
      </c>
      <c r="CP1192" s="109">
        <f t="shared" ca="1" si="2891"/>
        <v>203866.07689266501</v>
      </c>
      <c r="CQ1192" s="109">
        <f t="shared" ca="1" si="2891"/>
        <v>205169.12636736574</v>
      </c>
      <c r="CR1192" s="109">
        <f t="shared" ca="1" si="2891"/>
        <v>204668.05017057867</v>
      </c>
      <c r="CS1192" s="109">
        <f t="shared" ca="1" si="2891"/>
        <v>203373.16730150717</v>
      </c>
      <c r="CT1192" s="109">
        <f t="shared" ca="1" si="2891"/>
        <v>205287.30667811434</v>
      </c>
      <c r="CU1192" s="109">
        <f t="shared" ca="1" si="2891"/>
        <v>207078.63881288274</v>
      </c>
      <c r="CV1192" s="109">
        <f t="shared" ca="1" si="2891"/>
        <v>206964.35242804087</v>
      </c>
      <c r="CW1192" s="109">
        <f t="shared" ca="1" si="2891"/>
        <v>206007.241950144</v>
      </c>
      <c r="CX1192" s="109">
        <f t="shared" ca="1" si="2891"/>
        <v>208445.02034436679</v>
      </c>
      <c r="CY1192" s="109">
        <f t="shared" ca="1" si="2891"/>
        <v>210393.15202749724</v>
      </c>
      <c r="CZ1192" s="109">
        <f t="shared" ca="1" si="2891"/>
        <v>207784.8073972601</v>
      </c>
      <c r="DA1192" s="109">
        <f t="shared" ca="1" si="2891"/>
        <v>204668.27321917791</v>
      </c>
      <c r="DB1192" s="109">
        <f t="shared" ref="DB1192:EG1192" ca="1" si="2892">DB214</f>
        <v>201551.73904109572</v>
      </c>
      <c r="DC1192" s="109">
        <f t="shared" ca="1" si="2892"/>
        <v>198435.20486301353</v>
      </c>
      <c r="DD1192" s="109">
        <f t="shared" ca="1" si="2892"/>
        <v>195318.67068493133</v>
      </c>
      <c r="DE1192" s="109">
        <f t="shared" ca="1" si="2892"/>
        <v>192202.13650684914</v>
      </c>
      <c r="DF1192" s="109">
        <f t="shared" ca="1" si="2892"/>
        <v>189085.59232876694</v>
      </c>
      <c r="DG1192" s="109">
        <f t="shared" ca="1" si="2892"/>
        <v>185969.04815068474</v>
      </c>
      <c r="DH1192" s="109">
        <f t="shared" ca="1" si="2892"/>
        <v>182852.51397260255</v>
      </c>
      <c r="DI1192" s="109">
        <f t="shared" ca="1" si="2892"/>
        <v>179735.96979452035</v>
      </c>
      <c r="DJ1192" s="109">
        <f t="shared" ca="1" si="2892"/>
        <v>176619.43561643816</v>
      </c>
      <c r="DK1192" s="109">
        <f t="shared" ca="1" si="2892"/>
        <v>173502.90143835597</v>
      </c>
      <c r="DL1192" s="109">
        <f t="shared" ca="1" si="2892"/>
        <v>170386.36726027378</v>
      </c>
      <c r="DM1192" s="109">
        <f t="shared" ca="1" si="2892"/>
        <v>167270.37308219157</v>
      </c>
      <c r="DN1192" s="109">
        <f t="shared" ca="1" si="2892"/>
        <v>164158.76890410937</v>
      </c>
      <c r="DO1192" s="109">
        <f t="shared" ca="1" si="2892"/>
        <v>161047.16472602717</v>
      </c>
      <c r="DP1192" s="109">
        <f t="shared" ca="1" si="2892"/>
        <v>157935.57054794498</v>
      </c>
      <c r="DQ1192" s="109">
        <f t="shared" ca="1" si="2892"/>
        <v>154823.96636986281</v>
      </c>
      <c r="DR1192" s="109">
        <f t="shared" ca="1" si="2892"/>
        <v>151712.37219178063</v>
      </c>
      <c r="DS1192" s="109">
        <f t="shared" ca="1" si="2892"/>
        <v>148600.76801369846</v>
      </c>
      <c r="DT1192" s="109">
        <f t="shared" ca="1" si="2892"/>
        <v>145489.16383561626</v>
      </c>
      <c r="DU1192" s="109">
        <f t="shared" ca="1" si="2892"/>
        <v>142377.55965753406</v>
      </c>
      <c r="DV1192" s="109">
        <f t="shared" ca="1" si="2892"/>
        <v>139265.95547945186</v>
      </c>
      <c r="DW1192" s="109">
        <f t="shared" ca="1" si="2892"/>
        <v>136154.35130136966</v>
      </c>
      <c r="DX1192" s="109">
        <f t="shared" ca="1" si="2892"/>
        <v>133042.74712328747</v>
      </c>
      <c r="DY1192" s="109">
        <f t="shared" ca="1" si="2892"/>
        <v>129931.14294520527</v>
      </c>
      <c r="DZ1192" s="109">
        <f t="shared" ca="1" si="2892"/>
        <v>126819.5387671231</v>
      </c>
      <c r="EA1192" s="109">
        <f t="shared" ca="1" si="2892"/>
        <v>123707.94458904091</v>
      </c>
      <c r="EB1192" s="109">
        <f t="shared" ca="1" si="2892"/>
        <v>120596.34041095873</v>
      </c>
      <c r="EC1192" s="109">
        <f t="shared" ca="1" si="2892"/>
        <v>117484.73623287653</v>
      </c>
      <c r="ED1192" s="109">
        <f t="shared" ca="1" si="2892"/>
        <v>114373.14205479436</v>
      </c>
      <c r="EE1192" s="109">
        <f t="shared" ca="1" si="2892"/>
        <v>111261.53787671217</v>
      </c>
      <c r="EF1192" s="109">
        <f t="shared" ca="1" si="2892"/>
        <v>108149.93369862999</v>
      </c>
      <c r="EG1192" s="109">
        <f t="shared" ca="1" si="2892"/>
        <v>105038.32952054779</v>
      </c>
      <c r="EH1192" s="109">
        <f t="shared" ref="EH1192:FR1192" ca="1" si="2893">EH214</f>
        <v>101926.72534246561</v>
      </c>
      <c r="EI1192" s="109">
        <f t="shared" ca="1" si="2893"/>
        <v>98815.12116438341</v>
      </c>
      <c r="EJ1192" s="109">
        <f t="shared" ca="1" si="2893"/>
        <v>95703.516986301212</v>
      </c>
      <c r="EK1192" s="109">
        <f t="shared" ca="1" si="2893"/>
        <v>92591.912808219015</v>
      </c>
      <c r="EL1192" s="109">
        <f t="shared" ca="1" si="2893"/>
        <v>89480.308630136831</v>
      </c>
      <c r="EM1192" s="109">
        <f t="shared" ca="1" si="2893"/>
        <v>86368.704452054648</v>
      </c>
      <c r="EN1192" s="109">
        <f t="shared" ca="1" si="2893"/>
        <v>83257.100273972464</v>
      </c>
      <c r="EO1192" s="109">
        <f t="shared" ca="1" si="2893"/>
        <v>80145.496095890281</v>
      </c>
      <c r="EP1192" s="109">
        <f t="shared" ca="1" si="2893"/>
        <v>77033.891917808098</v>
      </c>
      <c r="EQ1192" s="109">
        <f t="shared" ca="1" si="2893"/>
        <v>73922.2877397259</v>
      </c>
      <c r="ER1192" s="109">
        <f t="shared" ca="1" si="2893"/>
        <v>70810.693561643711</v>
      </c>
      <c r="ES1192" s="109">
        <f t="shared" ca="1" si="2893"/>
        <v>67699.089383561513</v>
      </c>
      <c r="ET1192" s="109">
        <f t="shared" ca="1" si="2893"/>
        <v>64587.485205479315</v>
      </c>
      <c r="EU1192" s="109">
        <f t="shared" ca="1" si="2893"/>
        <v>61475.881027397118</v>
      </c>
      <c r="EV1192" s="109">
        <f t="shared" ca="1" si="2893"/>
        <v>58364.276849314934</v>
      </c>
      <c r="EW1192" s="109">
        <f t="shared" ca="1" si="2893"/>
        <v>55252.672671232744</v>
      </c>
      <c r="EX1192" s="109">
        <f t="shared" ca="1" si="2893"/>
        <v>52141.068493150553</v>
      </c>
      <c r="EY1192" s="109">
        <f t="shared" ca="1" si="2893"/>
        <v>49029.464315068355</v>
      </c>
      <c r="EZ1192" s="109">
        <f t="shared" ca="1" si="2893"/>
        <v>45917.870136986166</v>
      </c>
      <c r="FA1192" s="109">
        <f t="shared" ca="1" si="2893"/>
        <v>42806.265958903969</v>
      </c>
      <c r="FB1192" s="109">
        <f t="shared" ca="1" si="2893"/>
        <v>39694.661780821771</v>
      </c>
      <c r="FC1192" s="109">
        <f t="shared" ca="1" si="2893"/>
        <v>36583.057602739573</v>
      </c>
      <c r="FD1192" s="109">
        <f t="shared" ca="1" si="2893"/>
        <v>33471.453424657375</v>
      </c>
      <c r="FE1192" s="109">
        <f t="shared" ca="1" si="2893"/>
        <v>30359.849246575184</v>
      </c>
      <c r="FF1192" s="109">
        <f t="shared" ca="1" si="2893"/>
        <v>27248.255068492996</v>
      </c>
      <c r="FG1192" s="109">
        <f t="shared" ca="1" si="2893"/>
        <v>24136.650890410805</v>
      </c>
      <c r="FH1192" s="109">
        <f t="shared" ca="1" si="2893"/>
        <v>21025.056712328613</v>
      </c>
      <c r="FI1192" s="109">
        <f t="shared" ca="1" si="2893"/>
        <v>17913.452534246422</v>
      </c>
      <c r="FJ1192" s="109">
        <f t="shared" ca="1" si="2893"/>
        <v>14801.848356164228</v>
      </c>
      <c r="FK1192" s="109">
        <f t="shared" ca="1" si="2893"/>
        <v>11690.244178082037</v>
      </c>
      <c r="FL1192" s="109">
        <f t="shared" ca="1" si="2893"/>
        <v>8578.6499999999614</v>
      </c>
      <c r="FM1192" s="109">
        <f t="shared" ca="1" si="2893"/>
        <v>8578.6499999999614</v>
      </c>
      <c r="FN1192" s="109">
        <f t="shared" ca="1" si="2893"/>
        <v>8578.6499999999614</v>
      </c>
      <c r="FO1192" s="109">
        <f t="shared" ca="1" si="2893"/>
        <v>8578.6499999999614</v>
      </c>
      <c r="FP1192" s="109">
        <f t="shared" ca="1" si="2893"/>
        <v>8578.6499999999614</v>
      </c>
      <c r="FQ1192" s="109">
        <f t="shared" ca="1" si="2893"/>
        <v>8578.6499999999614</v>
      </c>
      <c r="FR1192" s="109">
        <f t="shared" ca="1" si="2893"/>
        <v>8578.6499999999614</v>
      </c>
    </row>
    <row r="1193" spans="2:174">
      <c r="C1193" t="s">
        <v>130</v>
      </c>
      <c r="D1193" s="144" t="s">
        <v>974</v>
      </c>
      <c r="F1193" s="18">
        <f>MAX(MIN(F1191, F1192), 0) * (1-F$1015)</f>
        <v>0</v>
      </c>
      <c r="G1193" s="18">
        <f>IF(G1182&gt;=G1191,0,MAX(MAX(MIN(G1191,G1192),0)-G1182,0))*(1-G$1015)</f>
        <v>0</v>
      </c>
      <c r="I1193" s="168">
        <f ca="1">SUM(J1193:FR1193)</f>
        <v>934777.42168680474</v>
      </c>
      <c r="J1193" s="18">
        <f t="shared" ref="J1193:T1193" ca="1" si="2894">IF(J1182&gt;=J1191,0,MAX(MAX(J1191,0)-J1182,0))*(1-J$1015)</f>
        <v>0</v>
      </c>
      <c r="K1193" s="18">
        <f t="shared" ca="1" si="2894"/>
        <v>0</v>
      </c>
      <c r="L1193" s="18">
        <f t="shared" ca="1" si="2894"/>
        <v>0</v>
      </c>
      <c r="M1193" s="18">
        <f t="shared" ca="1" si="2894"/>
        <v>0</v>
      </c>
      <c r="N1193" s="18">
        <f t="shared" ca="1" si="2894"/>
        <v>0</v>
      </c>
      <c r="O1193" s="18">
        <f t="shared" ca="1" si="2894"/>
        <v>0</v>
      </c>
      <c r="P1193" s="18">
        <f t="shared" ca="1" si="2894"/>
        <v>0</v>
      </c>
      <c r="Q1193" s="18">
        <f t="shared" ca="1" si="2894"/>
        <v>0</v>
      </c>
      <c r="R1193" s="18">
        <f t="shared" ca="1" si="2894"/>
        <v>0</v>
      </c>
      <c r="S1193" s="18">
        <f t="shared" ca="1" si="2894"/>
        <v>0</v>
      </c>
      <c r="T1193" s="18">
        <f t="shared" ca="1" si="2894"/>
        <v>0</v>
      </c>
      <c r="U1193" s="18">
        <f ca="1">IF(U1182&gt;=U1191,0,MAX(MAX(U1191,0)-U1182,0))*(1-U$1015)</f>
        <v>0</v>
      </c>
      <c r="V1193" s="18">
        <f t="shared" ref="V1193:CG1193" ca="1" si="2895">IF(V1182&gt;=V1191,0,MAX(MAX(V1191,0)-V1182,0))*(1-V$1015)</f>
        <v>0</v>
      </c>
      <c r="W1193" s="18">
        <f t="shared" ca="1" si="2895"/>
        <v>0</v>
      </c>
      <c r="X1193" s="18">
        <f t="shared" ca="1" si="2895"/>
        <v>0</v>
      </c>
      <c r="Y1193" s="18">
        <f t="shared" ca="1" si="2895"/>
        <v>0</v>
      </c>
      <c r="Z1193" s="18">
        <f t="shared" ca="1" si="2895"/>
        <v>0</v>
      </c>
      <c r="AA1193" s="18">
        <f t="shared" ca="1" si="2895"/>
        <v>0</v>
      </c>
      <c r="AB1193" s="18">
        <f t="shared" ca="1" si="2895"/>
        <v>0</v>
      </c>
      <c r="AC1193" s="18">
        <f t="shared" ca="1" si="2895"/>
        <v>0</v>
      </c>
      <c r="AD1193" s="18">
        <f t="shared" ca="1" si="2895"/>
        <v>0</v>
      </c>
      <c r="AE1193" s="18">
        <f t="shared" ca="1" si="2895"/>
        <v>0</v>
      </c>
      <c r="AF1193" s="18">
        <f t="shared" ca="1" si="2895"/>
        <v>0</v>
      </c>
      <c r="AG1193" s="18">
        <f t="shared" ca="1" si="2895"/>
        <v>0</v>
      </c>
      <c r="AH1193" s="18">
        <f t="shared" ca="1" si="2895"/>
        <v>0</v>
      </c>
      <c r="AI1193" s="18">
        <f t="shared" ca="1" si="2895"/>
        <v>0</v>
      </c>
      <c r="AJ1193" s="18">
        <f t="shared" ca="1" si="2895"/>
        <v>0</v>
      </c>
      <c r="AK1193" s="18">
        <f t="shared" ca="1" si="2895"/>
        <v>0</v>
      </c>
      <c r="AL1193" s="18">
        <f t="shared" ca="1" si="2895"/>
        <v>0</v>
      </c>
      <c r="AM1193" s="18">
        <f t="shared" ca="1" si="2895"/>
        <v>0</v>
      </c>
      <c r="AN1193" s="18">
        <f t="shared" ca="1" si="2895"/>
        <v>0</v>
      </c>
      <c r="AO1193" s="18">
        <f t="shared" ca="1" si="2895"/>
        <v>0</v>
      </c>
      <c r="AP1193" s="18">
        <f t="shared" ca="1" si="2895"/>
        <v>0</v>
      </c>
      <c r="AQ1193" s="18">
        <f t="shared" ca="1" si="2895"/>
        <v>0</v>
      </c>
      <c r="AR1193" s="18">
        <f t="shared" ca="1" si="2895"/>
        <v>0</v>
      </c>
      <c r="AS1193" s="18">
        <f t="shared" ca="1" si="2895"/>
        <v>0</v>
      </c>
      <c r="AT1193" s="18">
        <f t="shared" ca="1" si="2895"/>
        <v>0</v>
      </c>
      <c r="AU1193" s="18">
        <f t="shared" ca="1" si="2895"/>
        <v>0</v>
      </c>
      <c r="AV1193" s="18">
        <f t="shared" ca="1" si="2895"/>
        <v>0</v>
      </c>
      <c r="AW1193" s="18">
        <f t="shared" ca="1" si="2895"/>
        <v>0</v>
      </c>
      <c r="AX1193" s="18">
        <f t="shared" ca="1" si="2895"/>
        <v>0</v>
      </c>
      <c r="AY1193" s="18">
        <f t="shared" ca="1" si="2895"/>
        <v>0</v>
      </c>
      <c r="AZ1193" s="18">
        <f t="shared" ca="1" si="2895"/>
        <v>0</v>
      </c>
      <c r="BA1193" s="18">
        <f t="shared" ca="1" si="2895"/>
        <v>0</v>
      </c>
      <c r="BB1193" s="18">
        <f t="shared" ca="1" si="2895"/>
        <v>0</v>
      </c>
      <c r="BC1193" s="18">
        <f t="shared" ca="1" si="2895"/>
        <v>0</v>
      </c>
      <c r="BD1193" s="18">
        <f t="shared" ca="1" si="2895"/>
        <v>0</v>
      </c>
      <c r="BE1193" s="18">
        <f t="shared" ca="1" si="2895"/>
        <v>0</v>
      </c>
      <c r="BF1193" s="18">
        <f t="shared" ca="1" si="2895"/>
        <v>0</v>
      </c>
      <c r="BG1193" s="18">
        <f t="shared" ca="1" si="2895"/>
        <v>0</v>
      </c>
      <c r="BH1193" s="18">
        <f t="shared" ca="1" si="2895"/>
        <v>0</v>
      </c>
      <c r="BI1193" s="18">
        <f t="shared" ca="1" si="2895"/>
        <v>0</v>
      </c>
      <c r="BJ1193" s="18">
        <f t="shared" ca="1" si="2895"/>
        <v>0</v>
      </c>
      <c r="BK1193" s="18">
        <f t="shared" ca="1" si="2895"/>
        <v>0</v>
      </c>
      <c r="BL1193" s="18">
        <f t="shared" ca="1" si="2895"/>
        <v>0</v>
      </c>
      <c r="BM1193" s="18">
        <f t="shared" ca="1" si="2895"/>
        <v>0</v>
      </c>
      <c r="BN1193" s="18">
        <f t="shared" ca="1" si="2895"/>
        <v>0</v>
      </c>
      <c r="BO1193" s="18">
        <f t="shared" ca="1" si="2895"/>
        <v>0</v>
      </c>
      <c r="BP1193" s="18">
        <f t="shared" ca="1" si="2895"/>
        <v>0</v>
      </c>
      <c r="BQ1193" s="18">
        <f t="shared" ca="1" si="2895"/>
        <v>0</v>
      </c>
      <c r="BR1193" s="18">
        <f t="shared" ca="1" si="2895"/>
        <v>0</v>
      </c>
      <c r="BS1193" s="18">
        <f t="shared" ca="1" si="2895"/>
        <v>0</v>
      </c>
      <c r="BT1193" s="18">
        <f t="shared" ca="1" si="2895"/>
        <v>0</v>
      </c>
      <c r="BU1193" s="18">
        <f t="shared" ca="1" si="2895"/>
        <v>0</v>
      </c>
      <c r="BV1193" s="18">
        <f t="shared" ca="1" si="2895"/>
        <v>0</v>
      </c>
      <c r="BW1193" s="18">
        <f t="shared" ca="1" si="2895"/>
        <v>0</v>
      </c>
      <c r="BX1193" s="18">
        <f t="shared" ca="1" si="2895"/>
        <v>0</v>
      </c>
      <c r="BY1193" s="18">
        <f t="shared" ca="1" si="2895"/>
        <v>0</v>
      </c>
      <c r="BZ1193" s="18">
        <f t="shared" ca="1" si="2895"/>
        <v>0</v>
      </c>
      <c r="CA1193" s="18">
        <f t="shared" ca="1" si="2895"/>
        <v>0</v>
      </c>
      <c r="CB1193" s="18">
        <f t="shared" ca="1" si="2895"/>
        <v>0</v>
      </c>
      <c r="CC1193" s="18">
        <f t="shared" ca="1" si="2895"/>
        <v>0</v>
      </c>
      <c r="CD1193" s="18">
        <f t="shared" ca="1" si="2895"/>
        <v>0</v>
      </c>
      <c r="CE1193" s="18">
        <f t="shared" ca="1" si="2895"/>
        <v>0</v>
      </c>
      <c r="CF1193" s="18">
        <f t="shared" ca="1" si="2895"/>
        <v>0</v>
      </c>
      <c r="CG1193" s="18">
        <f t="shared" ca="1" si="2895"/>
        <v>0</v>
      </c>
      <c r="CH1193" s="18">
        <f t="shared" ref="CH1193:ES1193" ca="1" si="2896">IF(CH1182&gt;=CH1191,0,MAX(MAX(CH1191,0)-CH1182,0))*(1-CH$1015)</f>
        <v>0</v>
      </c>
      <c r="CI1193" s="18">
        <f t="shared" ca="1" si="2896"/>
        <v>0</v>
      </c>
      <c r="CJ1193" s="18">
        <f t="shared" ca="1" si="2896"/>
        <v>0</v>
      </c>
      <c r="CK1193" s="18">
        <f t="shared" ca="1" si="2896"/>
        <v>0</v>
      </c>
      <c r="CL1193" s="18">
        <f t="shared" ca="1" si="2896"/>
        <v>5522.96682776737</v>
      </c>
      <c r="CM1193" s="18">
        <f t="shared" ca="1" si="2896"/>
        <v>5207.8512977500386</v>
      </c>
      <c r="CN1193" s="18">
        <f t="shared" ca="1" si="2896"/>
        <v>3667.7705916460454</v>
      </c>
      <c r="CO1193" s="18">
        <f t="shared" ca="1" si="2896"/>
        <v>9281.361077013702</v>
      </c>
      <c r="CP1193" s="18">
        <f t="shared" ca="1" si="2896"/>
        <v>8562.7044923085086</v>
      </c>
      <c r="CQ1193" s="18">
        <f t="shared" ca="1" si="2896"/>
        <v>5213.8097146159489</v>
      </c>
      <c r="CR1193" s="18">
        <f t="shared" ca="1" si="2896"/>
        <v>3729.8102019654593</v>
      </c>
      <c r="CS1193" s="18">
        <f t="shared" ca="1" si="2896"/>
        <v>9463.7676268853811</v>
      </c>
      <c r="CT1193" s="18">
        <f t="shared" ca="1" si="2896"/>
        <v>9120.3857176799611</v>
      </c>
      <c r="CU1193" s="18">
        <f t="shared" ca="1" si="2896"/>
        <v>5580.4829871141956</v>
      </c>
      <c r="CV1193" s="18">
        <f t="shared" ca="1" si="2896"/>
        <v>3995.4435207692763</v>
      </c>
      <c r="CW1193" s="18">
        <f t="shared" ca="1" si="2896"/>
        <v>10055.983466004589</v>
      </c>
      <c r="CX1193" s="18">
        <f t="shared" ca="1" si="2896"/>
        <v>9046.8888662050158</v>
      </c>
      <c r="CY1193" s="18">
        <f t="shared" ca="1" si="2896"/>
        <v>8320.231858413099</v>
      </c>
      <c r="CZ1193" s="18">
        <f t="shared" ca="1" si="2896"/>
        <v>6377.5140702167555</v>
      </c>
      <c r="DA1193" s="18">
        <f t="shared" ca="1" si="2896"/>
        <v>15807.476106185684</v>
      </c>
      <c r="DB1193" s="18">
        <f t="shared" ca="1" si="2896"/>
        <v>14982.476600824972</v>
      </c>
      <c r="DC1193" s="18">
        <f t="shared" ca="1" si="2896"/>
        <v>9217.6500490768722</v>
      </c>
      <c r="DD1193" s="18">
        <f t="shared" ca="1" si="2896"/>
        <v>6642.6641197254212</v>
      </c>
      <c r="DE1193" s="18">
        <f t="shared" ca="1" si="2896"/>
        <v>16528.970101891027</v>
      </c>
      <c r="DF1193" s="18">
        <f t="shared" ca="1" si="2896"/>
        <v>15090.876094518955</v>
      </c>
      <c r="DG1193" s="18">
        <f t="shared" ca="1" si="2896"/>
        <v>9264.335553281775</v>
      </c>
      <c r="DH1193" s="18">
        <f t="shared" ca="1" si="2896"/>
        <v>6686.3605647533786</v>
      </c>
      <c r="DI1193" s="18">
        <f t="shared" ca="1" si="2896"/>
        <v>16687.900070466774</v>
      </c>
      <c r="DJ1193" s="18">
        <f t="shared" ca="1" si="2896"/>
        <v>15254.784007475033</v>
      </c>
      <c r="DK1193" s="18">
        <f t="shared" ca="1" si="2896"/>
        <v>9354.3788223538941</v>
      </c>
      <c r="DL1193" s="18">
        <f t="shared" ca="1" si="2896"/>
        <v>6718.2084039393403</v>
      </c>
      <c r="DM1193" s="18">
        <f t="shared" ca="1" si="2896"/>
        <v>16833.859125695006</v>
      </c>
      <c r="DN1193" s="18">
        <f t="shared" ca="1" si="2896"/>
        <v>15281.452031042252</v>
      </c>
      <c r="DO1193" s="18">
        <f t="shared" ca="1" si="2896"/>
        <v>9345.2048170936614</v>
      </c>
      <c r="DP1193" s="18">
        <f t="shared" ca="1" si="2896"/>
        <v>6693.2643384453622</v>
      </c>
      <c r="DQ1193" s="18">
        <f t="shared" ca="1" si="2896"/>
        <v>16874.371029663056</v>
      </c>
      <c r="DR1193" s="18">
        <f t="shared" ca="1" si="2896"/>
        <v>15512.25818580576</v>
      </c>
      <c r="DS1193" s="18">
        <f t="shared" ca="1" si="2896"/>
        <v>9477.2543993066083</v>
      </c>
      <c r="DT1193" s="18">
        <f t="shared" ca="1" si="2896"/>
        <v>6780.9343599219046</v>
      </c>
      <c r="DU1193" s="18">
        <f t="shared" ca="1" si="2896"/>
        <v>17130.173446391829</v>
      </c>
      <c r="DV1193" s="18">
        <f t="shared" ca="1" si="2896"/>
        <v>15658.626755089232</v>
      </c>
      <c r="DW1193" s="18">
        <f t="shared" ca="1" si="2896"/>
        <v>9487.4757477247076</v>
      </c>
      <c r="DX1193" s="18">
        <f t="shared" ca="1" si="2896"/>
        <v>6754.2420209934371</v>
      </c>
      <c r="DY1193" s="18">
        <f t="shared" ca="1" si="2896"/>
        <v>17344.327256239114</v>
      </c>
      <c r="DZ1193" s="18">
        <f t="shared" ca="1" si="2896"/>
        <v>16171.163766872627</v>
      </c>
      <c r="EA1193" s="18">
        <f t="shared" ca="1" si="2896"/>
        <v>9811.8102360956855</v>
      </c>
      <c r="EB1193" s="18">
        <f t="shared" ca="1" si="2896"/>
        <v>6856.2704409559174</v>
      </c>
      <c r="EC1193" s="18">
        <f t="shared" ca="1" si="2896"/>
        <v>17647.487279406872</v>
      </c>
      <c r="ED1193" s="18">
        <f t="shared" ca="1" si="2896"/>
        <v>16475.470978132453</v>
      </c>
      <c r="EE1193" s="18">
        <f t="shared" ca="1" si="2896"/>
        <v>9991.2435674352782</v>
      </c>
      <c r="EF1193" s="18">
        <f t="shared" ca="1" si="2896"/>
        <v>7092.9138480493639</v>
      </c>
      <c r="EG1193" s="18">
        <f t="shared" ca="1" si="2896"/>
        <v>18208.620273764976</v>
      </c>
      <c r="EH1193" s="18">
        <f t="shared" ca="1" si="2896"/>
        <v>16776.640825433584</v>
      </c>
      <c r="EI1193" s="18">
        <f t="shared" ca="1" si="2896"/>
        <v>10167.634410755956</v>
      </c>
      <c r="EJ1193" s="18">
        <f t="shared" ca="1" si="2896"/>
        <v>7213.3880194627354</v>
      </c>
      <c r="EK1193" s="18">
        <f t="shared" ca="1" si="2896"/>
        <v>18542.668024264218</v>
      </c>
      <c r="EL1193" s="18">
        <f t="shared" ca="1" si="2896"/>
        <v>16992.37304965084</v>
      </c>
      <c r="EM1193" s="18">
        <f t="shared" ca="1" si="2896"/>
        <v>10283.696796005755</v>
      </c>
      <c r="EN1193" s="18">
        <f t="shared" ca="1" si="2896"/>
        <v>7311.9187260615354</v>
      </c>
      <c r="EO1193" s="18">
        <f t="shared" ca="1" si="2896"/>
        <v>18826.024062741493</v>
      </c>
      <c r="EP1193" s="18">
        <f t="shared" ca="1" si="2896"/>
        <v>17314.140446401765</v>
      </c>
      <c r="EQ1193" s="18">
        <f t="shared" ca="1" si="2896"/>
        <v>10383.923489371378</v>
      </c>
      <c r="ER1193" s="18">
        <f t="shared" ca="1" si="2896"/>
        <v>7284.233522148259</v>
      </c>
      <c r="ES1193" s="18">
        <f t="shared" ca="1" si="2896"/>
        <v>19157.655899562025</v>
      </c>
      <c r="ET1193" s="18">
        <f t="shared" ref="ET1193:FR1193" ca="1" si="2897">IF(ET1182&gt;=ET1191,0,MAX(MAX(ET1191,0)-ET1182,0))*(1-ET$1015)</f>
        <v>17669.914653469052</v>
      </c>
      <c r="EU1193" s="18">
        <f t="shared" ca="1" si="2897"/>
        <v>10593.621126052549</v>
      </c>
      <c r="EV1193" s="18">
        <f t="shared" ca="1" si="2897"/>
        <v>7428.5661819164616</v>
      </c>
      <c r="EW1193" s="18">
        <f t="shared" ca="1" si="2897"/>
        <v>19553.114107197707</v>
      </c>
      <c r="EX1193" s="18">
        <f t="shared" ca="1" si="2897"/>
        <v>18428.681837844979</v>
      </c>
      <c r="EY1193" s="18">
        <f t="shared" ca="1" si="2897"/>
        <v>11079.45834240429</v>
      </c>
      <c r="EZ1193" s="18">
        <f t="shared" ca="1" si="2897"/>
        <v>7792.4809255274567</v>
      </c>
      <c r="FA1193" s="18">
        <f t="shared" ca="1" si="2897"/>
        <v>20384.111576740132</v>
      </c>
      <c r="FB1193" s="18">
        <f t="shared" ca="1" si="2897"/>
        <v>18709.184376419584</v>
      </c>
      <c r="FC1193" s="18">
        <f t="shared" ca="1" si="2897"/>
        <v>11236.436717055531</v>
      </c>
      <c r="FD1193" s="18">
        <f t="shared" ca="1" si="2897"/>
        <v>7923.7999864457288</v>
      </c>
      <c r="FE1193" s="18">
        <f t="shared" ca="1" si="2897"/>
        <v>20748.341337859718</v>
      </c>
      <c r="FF1193" s="18">
        <f t="shared" ca="1" si="2897"/>
        <v>19287.926952301081</v>
      </c>
      <c r="FG1193" s="18">
        <f t="shared" ca="1" si="2897"/>
        <v>11596.152234551682</v>
      </c>
      <c r="FH1193" s="18">
        <f t="shared" ca="1" si="2897"/>
        <v>8155.9950862124342</v>
      </c>
      <c r="FI1193" s="18">
        <f t="shared" ca="1" si="2897"/>
        <v>21335.388629891946</v>
      </c>
      <c r="FJ1193" s="18">
        <f t="shared" ca="1" si="2897"/>
        <v>19846.533897357524</v>
      </c>
      <c r="FK1193" s="18">
        <f t="shared" ca="1" si="2897"/>
        <v>11941.939730723545</v>
      </c>
      <c r="FL1193" s="18">
        <f t="shared" ca="1" si="2897"/>
        <v>0</v>
      </c>
      <c r="FM1193" s="18">
        <f t="shared" ca="1" si="2897"/>
        <v>0</v>
      </c>
      <c r="FN1193" s="18">
        <f t="shared" ca="1" si="2897"/>
        <v>0</v>
      </c>
      <c r="FO1193" s="18">
        <f t="shared" ca="1" si="2897"/>
        <v>0</v>
      </c>
      <c r="FP1193" s="18">
        <f t="shared" ca="1" si="2897"/>
        <v>0</v>
      </c>
      <c r="FQ1193" s="18">
        <f t="shared" ca="1" si="2897"/>
        <v>0</v>
      </c>
      <c r="FR1193" s="18">
        <f t="shared" ca="1" si="2897"/>
        <v>0</v>
      </c>
    </row>
    <row r="1194" spans="2:174"/>
    <row r="1195" spans="2:174">
      <c r="C1195" t="s">
        <v>446</v>
      </c>
      <c r="E1195" s="151">
        <f>INDEX(Assumptions!$G$478:$G$478,MATCH($A$1,Model_Number,0))</f>
        <v>0</v>
      </c>
    </row>
    <row r="1196" spans="2:174">
      <c r="C1196" t="s">
        <v>373</v>
      </c>
      <c r="J1196" s="18">
        <f t="shared" ref="J1196:AO1196" ca="1" si="2898">MIN(MAX(J1191-J1193,0),J1182-$E1195) * J1178 * (1-J$1015)</f>
        <v>0</v>
      </c>
      <c r="K1196" s="18">
        <f t="shared" ca="1" si="2898"/>
        <v>0</v>
      </c>
      <c r="L1196" s="18">
        <f t="shared" ca="1" si="2898"/>
        <v>0</v>
      </c>
      <c r="M1196" s="18">
        <f t="shared" ca="1" si="2898"/>
        <v>0</v>
      </c>
      <c r="N1196" s="18">
        <f t="shared" ca="1" si="2898"/>
        <v>0</v>
      </c>
      <c r="O1196" s="18">
        <f t="shared" ca="1" si="2898"/>
        <v>0</v>
      </c>
      <c r="P1196" s="18">
        <f t="shared" ca="1" si="2898"/>
        <v>0</v>
      </c>
      <c r="Q1196" s="18">
        <f t="shared" ca="1" si="2898"/>
        <v>0</v>
      </c>
      <c r="R1196" s="18">
        <f t="shared" ca="1" si="2898"/>
        <v>0</v>
      </c>
      <c r="S1196" s="18">
        <f t="shared" ca="1" si="2898"/>
        <v>0</v>
      </c>
      <c r="T1196" s="18">
        <f t="shared" ca="1" si="2898"/>
        <v>0</v>
      </c>
      <c r="U1196" s="18">
        <f t="shared" ca="1" si="2898"/>
        <v>0</v>
      </c>
      <c r="V1196" s="18">
        <f t="shared" ca="1" si="2898"/>
        <v>0</v>
      </c>
      <c r="W1196" s="18">
        <f t="shared" ca="1" si="2898"/>
        <v>0</v>
      </c>
      <c r="X1196" s="18">
        <f t="shared" ca="1" si="2898"/>
        <v>0</v>
      </c>
      <c r="Y1196" s="18">
        <f t="shared" ca="1" si="2898"/>
        <v>0</v>
      </c>
      <c r="Z1196" s="18">
        <f t="shared" ca="1" si="2898"/>
        <v>0</v>
      </c>
      <c r="AA1196" s="18">
        <f t="shared" ca="1" si="2898"/>
        <v>0</v>
      </c>
      <c r="AB1196" s="18">
        <f t="shared" ca="1" si="2898"/>
        <v>721.01206999583769</v>
      </c>
      <c r="AC1196" s="18">
        <f t="shared" ca="1" si="2898"/>
        <v>2151.7329438457118</v>
      </c>
      <c r="AD1196" s="18">
        <f t="shared" ca="1" si="2898"/>
        <v>1496.4702077361521</v>
      </c>
      <c r="AE1196" s="18">
        <f t="shared" ca="1" si="2898"/>
        <v>639.97569083588769</v>
      </c>
      <c r="AF1196" s="18">
        <f t="shared" ca="1" si="2898"/>
        <v>161723.29586340184</v>
      </c>
      <c r="AG1196" s="18">
        <f t="shared" ca="1" si="2898"/>
        <v>2043.6459835403466</v>
      </c>
      <c r="AH1196" s="18">
        <f t="shared" ca="1" si="2898"/>
        <v>1860.1346685197695</v>
      </c>
      <c r="AI1196" s="18">
        <f t="shared" ca="1" si="2898"/>
        <v>993.04766341274831</v>
      </c>
      <c r="AJ1196" s="18">
        <f t="shared" ca="1" si="2898"/>
        <v>668.72139014743243</v>
      </c>
      <c r="AK1196" s="18">
        <f t="shared" ca="1" si="2898"/>
        <v>2088.8580653090612</v>
      </c>
      <c r="AL1196" s="18">
        <f t="shared" ca="1" si="2898"/>
        <v>1928.2111446957533</v>
      </c>
      <c r="AM1196" s="18">
        <f t="shared" ca="1" si="2898"/>
        <v>1040.0018718202164</v>
      </c>
      <c r="AN1196" s="18">
        <f t="shared" ca="1" si="2898"/>
        <v>659.3543335661916</v>
      </c>
      <c r="AO1196" s="18">
        <f t="shared" ca="1" si="2898"/>
        <v>2080.8813983383643</v>
      </c>
      <c r="AP1196" s="18">
        <f t="shared" ref="AP1196:BU1196" ca="1" si="2899">MIN(MAX(AP1191-AP1193,0),AP1182-$E1195) * AP1178 * (1-AP$1015)</f>
        <v>1928.7445556520197</v>
      </c>
      <c r="AQ1196" s="18">
        <f t="shared" ca="1" si="2899"/>
        <v>1030.9314331887363</v>
      </c>
      <c r="AR1196" s="18">
        <f t="shared" ca="1" si="2899"/>
        <v>650.20770165811234</v>
      </c>
      <c r="AS1196" s="18">
        <f t="shared" ca="1" si="2899"/>
        <v>2072.9514330969532</v>
      </c>
      <c r="AT1196" s="18">
        <f t="shared" ca="1" si="2899"/>
        <v>1885.6863869960634</v>
      </c>
      <c r="AU1196" s="18">
        <f t="shared" ca="1" si="2899"/>
        <v>992.67214760559136</v>
      </c>
      <c r="AV1196" s="18">
        <f t="shared" ca="1" si="2899"/>
        <v>618.9276598840903</v>
      </c>
      <c r="AW1196" s="18">
        <f t="shared" ca="1" si="2899"/>
        <v>2045.9863913229301</v>
      </c>
      <c r="AX1196" s="18">
        <f t="shared" ca="1" si="2899"/>
        <v>1879.3125343401498</v>
      </c>
      <c r="AY1196" s="18">
        <f t="shared" ca="1" si="2899"/>
        <v>987.83778505485543</v>
      </c>
      <c r="AZ1196" s="18">
        <f t="shared" ca="1" si="2899"/>
        <v>606.68909336888555</v>
      </c>
      <c r="BA1196" s="18">
        <f t="shared" ca="1" si="2899"/>
        <v>2035.2211581410593</v>
      </c>
      <c r="BB1196" s="18">
        <f t="shared" ca="1" si="2899"/>
        <v>1869.0333748519333</v>
      </c>
      <c r="BC1196" s="18">
        <f t="shared" ca="1" si="2899"/>
        <v>977.56757242777167</v>
      </c>
      <c r="BD1196" s="18">
        <f t="shared" ca="1" si="2899"/>
        <v>596.33116093626813</v>
      </c>
      <c r="BE1196" s="18">
        <f t="shared" ca="1" si="2899"/>
        <v>2026.239892375108</v>
      </c>
      <c r="BF1196" s="18">
        <f t="shared" ca="1" si="2899"/>
        <v>1856.2400180288232</v>
      </c>
      <c r="BG1196" s="18">
        <f t="shared" ca="1" si="2899"/>
        <v>967.06114491026483</v>
      </c>
      <c r="BH1196" s="18">
        <f t="shared" ca="1" si="2899"/>
        <v>586.08071246044005</v>
      </c>
      <c r="BI1196" s="18">
        <f t="shared" ca="1" si="2899"/>
        <v>2017.3527772326142</v>
      </c>
      <c r="BJ1196" s="18">
        <f t="shared" ca="1" si="2899"/>
        <v>1941.378636575535</v>
      </c>
      <c r="BK1196" s="18">
        <f t="shared" ca="1" si="2899"/>
        <v>1071.2343971850628</v>
      </c>
      <c r="BL1196" s="18">
        <f t="shared" ca="1" si="2899"/>
        <v>691.07931874427754</v>
      </c>
      <c r="BM1196" s="18">
        <f t="shared" ca="1" si="2899"/>
        <v>2123.6563835164507</v>
      </c>
      <c r="BN1196" s="18">
        <f t="shared" ca="1" si="2899"/>
        <v>2286.5395027557806</v>
      </c>
      <c r="BO1196" s="18">
        <f t="shared" ca="1" si="2899"/>
        <v>1461.6517286560256</v>
      </c>
      <c r="BP1196" s="18">
        <f t="shared" ca="1" si="2899"/>
        <v>1015.6137344626659</v>
      </c>
      <c r="BQ1196" s="18">
        <f t="shared" ca="1" si="2899"/>
        <v>2560.2104564757992</v>
      </c>
      <c r="BR1196" s="18">
        <f t="shared" ca="1" si="2899"/>
        <v>2664.4931497226971</v>
      </c>
      <c r="BS1196" s="18">
        <f t="shared" ca="1" si="2899"/>
        <v>1509.4701777940909</v>
      </c>
      <c r="BT1196" s="18">
        <f t="shared" ca="1" si="2899"/>
        <v>1051.4360233064626</v>
      </c>
      <c r="BU1196" s="18">
        <f t="shared" ca="1" si="2899"/>
        <v>2615.1818133496272</v>
      </c>
      <c r="BV1196" s="18">
        <f t="shared" ref="BV1196:DA1196" ca="1" si="2900">MIN(MAX(BV1191-BV1193,0),BV1182-$E1195) * BV1178 * (1-BV$1015)</f>
        <v>2774.0069365839718</v>
      </c>
      <c r="BW1196" s="18">
        <f ca="1">MIN(MAX(BW1191-BW1193,0),BW1182-$E1195) * BW1178 * (1-BW$1015)</f>
        <v>1559.8328493560439</v>
      </c>
      <c r="BX1196" s="18">
        <f t="shared" ca="1" si="2900"/>
        <v>1089.0795252697308</v>
      </c>
      <c r="BY1196" s="18">
        <f t="shared" ca="1" si="2900"/>
        <v>2670.8720177072519</v>
      </c>
      <c r="BZ1196" s="18">
        <f t="shared" ca="1" si="2900"/>
        <v>2880.4133316109073</v>
      </c>
      <c r="CA1196" s="18">
        <f t="shared" ca="1" si="2900"/>
        <v>1608.5967925735004</v>
      </c>
      <c r="CB1196" s="18">
        <f t="shared" ca="1" si="2900"/>
        <v>1129.5848867364002</v>
      </c>
      <c r="CC1196" s="18">
        <f t="shared" ca="1" si="2900"/>
        <v>2728.6598170009038</v>
      </c>
      <c r="CD1196" s="18">
        <f t="shared" ca="1" si="2900"/>
        <v>2913.9234704862265</v>
      </c>
      <c r="CE1196" s="18">
        <f t="shared" ca="1" si="2900"/>
        <v>1650.0907127307064</v>
      </c>
      <c r="CF1196" s="18">
        <f t="shared" ca="1" si="2900"/>
        <v>1167.709940096478</v>
      </c>
      <c r="CG1196" s="18">
        <f t="shared" ca="1" si="2900"/>
        <v>2530.1889345477157</v>
      </c>
      <c r="CH1196" s="18">
        <f t="shared" ca="1" si="2900"/>
        <v>8736.5444097608033</v>
      </c>
      <c r="CI1196" s="18">
        <f t="shared" ca="1" si="2900"/>
        <v>5011.3259652742809</v>
      </c>
      <c r="CJ1196" s="18">
        <f t="shared" ca="1" si="2900"/>
        <v>3583.2750232588214</v>
      </c>
      <c r="CK1196" s="18">
        <f t="shared" ca="1" si="2900"/>
        <v>9055.5743079500353</v>
      </c>
      <c r="CL1196" s="18">
        <f t="shared" ca="1" si="2900"/>
        <v>2999.7424593203687</v>
      </c>
      <c r="CM1196" s="18">
        <f t="shared" ca="1" si="2900"/>
        <v>0</v>
      </c>
      <c r="CN1196" s="18">
        <f t="shared" ca="1" si="2900"/>
        <v>0</v>
      </c>
      <c r="CO1196" s="18">
        <f t="shared" ca="1" si="2900"/>
        <v>0</v>
      </c>
      <c r="CP1196" s="18">
        <f t="shared" ca="1" si="2900"/>
        <v>0</v>
      </c>
      <c r="CQ1196" s="18">
        <f t="shared" ca="1" si="2900"/>
        <v>0</v>
      </c>
      <c r="CR1196" s="18">
        <f t="shared" ca="1" si="2900"/>
        <v>0</v>
      </c>
      <c r="CS1196" s="18">
        <f t="shared" ca="1" si="2900"/>
        <v>0</v>
      </c>
      <c r="CT1196" s="18">
        <f t="shared" ca="1" si="2900"/>
        <v>0</v>
      </c>
      <c r="CU1196" s="18">
        <f t="shared" ca="1" si="2900"/>
        <v>0</v>
      </c>
      <c r="CV1196" s="18">
        <f t="shared" ca="1" si="2900"/>
        <v>0</v>
      </c>
      <c r="CW1196" s="18">
        <f t="shared" ca="1" si="2900"/>
        <v>0</v>
      </c>
      <c r="CX1196" s="18">
        <f t="shared" ca="1" si="2900"/>
        <v>0</v>
      </c>
      <c r="CY1196" s="18">
        <f t="shared" ca="1" si="2900"/>
        <v>0</v>
      </c>
      <c r="CZ1196" s="18">
        <f t="shared" ca="1" si="2900"/>
        <v>0</v>
      </c>
      <c r="DA1196" s="18">
        <f t="shared" ca="1" si="2900"/>
        <v>0</v>
      </c>
      <c r="DB1196" s="18">
        <f t="shared" ref="DB1196:EG1196" ca="1" si="2901">MIN(MAX(DB1191-DB1193,0),DB1182-$E1195) * DB1178 * (1-DB$1015)</f>
        <v>0</v>
      </c>
      <c r="DC1196" s="18">
        <f t="shared" ca="1" si="2901"/>
        <v>0</v>
      </c>
      <c r="DD1196" s="18">
        <f t="shared" ca="1" si="2901"/>
        <v>0</v>
      </c>
      <c r="DE1196" s="18">
        <f t="shared" ca="1" si="2901"/>
        <v>0</v>
      </c>
      <c r="DF1196" s="18">
        <f t="shared" ca="1" si="2901"/>
        <v>0</v>
      </c>
      <c r="DG1196" s="18">
        <f t="shared" ca="1" si="2901"/>
        <v>0</v>
      </c>
      <c r="DH1196" s="18">
        <f t="shared" ca="1" si="2901"/>
        <v>0</v>
      </c>
      <c r="DI1196" s="18">
        <f t="shared" ca="1" si="2901"/>
        <v>0</v>
      </c>
      <c r="DJ1196" s="18">
        <f t="shared" ca="1" si="2901"/>
        <v>0</v>
      </c>
      <c r="DK1196" s="18">
        <f t="shared" ca="1" si="2901"/>
        <v>0</v>
      </c>
      <c r="DL1196" s="18">
        <f t="shared" ca="1" si="2901"/>
        <v>0</v>
      </c>
      <c r="DM1196" s="18">
        <f t="shared" ca="1" si="2901"/>
        <v>0</v>
      </c>
      <c r="DN1196" s="18">
        <f t="shared" ca="1" si="2901"/>
        <v>0</v>
      </c>
      <c r="DO1196" s="18">
        <f t="shared" ca="1" si="2901"/>
        <v>0</v>
      </c>
      <c r="DP1196" s="18">
        <f t="shared" ca="1" si="2901"/>
        <v>0</v>
      </c>
      <c r="DQ1196" s="18">
        <f t="shared" ca="1" si="2901"/>
        <v>0</v>
      </c>
      <c r="DR1196" s="18">
        <f t="shared" ca="1" si="2901"/>
        <v>0</v>
      </c>
      <c r="DS1196" s="18">
        <f t="shared" ca="1" si="2901"/>
        <v>0</v>
      </c>
      <c r="DT1196" s="18">
        <f t="shared" ca="1" si="2901"/>
        <v>0</v>
      </c>
      <c r="DU1196" s="18">
        <f t="shared" ca="1" si="2901"/>
        <v>0</v>
      </c>
      <c r="DV1196" s="18">
        <f t="shared" ca="1" si="2901"/>
        <v>0</v>
      </c>
      <c r="DW1196" s="18">
        <f t="shared" ca="1" si="2901"/>
        <v>0</v>
      </c>
      <c r="DX1196" s="18">
        <f t="shared" ca="1" si="2901"/>
        <v>0</v>
      </c>
      <c r="DY1196" s="18">
        <f t="shared" ca="1" si="2901"/>
        <v>0</v>
      </c>
      <c r="DZ1196" s="18">
        <f t="shared" ca="1" si="2901"/>
        <v>0</v>
      </c>
      <c r="EA1196" s="18">
        <f t="shared" ca="1" si="2901"/>
        <v>0</v>
      </c>
      <c r="EB1196" s="18">
        <f t="shared" ca="1" si="2901"/>
        <v>0</v>
      </c>
      <c r="EC1196" s="18">
        <f t="shared" ca="1" si="2901"/>
        <v>0</v>
      </c>
      <c r="ED1196" s="18">
        <f t="shared" ca="1" si="2901"/>
        <v>0</v>
      </c>
      <c r="EE1196" s="18">
        <f t="shared" ca="1" si="2901"/>
        <v>0</v>
      </c>
      <c r="EF1196" s="18">
        <f t="shared" ca="1" si="2901"/>
        <v>0</v>
      </c>
      <c r="EG1196" s="18">
        <f t="shared" ca="1" si="2901"/>
        <v>0</v>
      </c>
      <c r="EH1196" s="18">
        <f t="shared" ref="EH1196:FM1196" ca="1" si="2902">MIN(MAX(EH1191-EH1193,0),EH1182-$E1195) * EH1178 * (1-EH$1015)</f>
        <v>0</v>
      </c>
      <c r="EI1196" s="18">
        <f t="shared" ca="1" si="2902"/>
        <v>0</v>
      </c>
      <c r="EJ1196" s="18">
        <f t="shared" ca="1" si="2902"/>
        <v>0</v>
      </c>
      <c r="EK1196" s="18">
        <f t="shared" ca="1" si="2902"/>
        <v>0</v>
      </c>
      <c r="EL1196" s="18">
        <f t="shared" ca="1" si="2902"/>
        <v>0</v>
      </c>
      <c r="EM1196" s="18">
        <f t="shared" ca="1" si="2902"/>
        <v>0</v>
      </c>
      <c r="EN1196" s="18">
        <f t="shared" ca="1" si="2902"/>
        <v>0</v>
      </c>
      <c r="EO1196" s="18">
        <f t="shared" ca="1" si="2902"/>
        <v>0</v>
      </c>
      <c r="EP1196" s="18">
        <f t="shared" ca="1" si="2902"/>
        <v>0</v>
      </c>
      <c r="EQ1196" s="18">
        <f t="shared" ca="1" si="2902"/>
        <v>0</v>
      </c>
      <c r="ER1196" s="18">
        <f t="shared" ca="1" si="2902"/>
        <v>0</v>
      </c>
      <c r="ES1196" s="18">
        <f t="shared" ca="1" si="2902"/>
        <v>0</v>
      </c>
      <c r="ET1196" s="18">
        <f t="shared" ca="1" si="2902"/>
        <v>0</v>
      </c>
      <c r="EU1196" s="18">
        <f t="shared" ca="1" si="2902"/>
        <v>0</v>
      </c>
      <c r="EV1196" s="18">
        <f t="shared" ca="1" si="2902"/>
        <v>0</v>
      </c>
      <c r="EW1196" s="18">
        <f t="shared" ca="1" si="2902"/>
        <v>0</v>
      </c>
      <c r="EX1196" s="18">
        <f t="shared" ca="1" si="2902"/>
        <v>0</v>
      </c>
      <c r="EY1196" s="18">
        <f t="shared" ca="1" si="2902"/>
        <v>0</v>
      </c>
      <c r="EZ1196" s="18">
        <f t="shared" ca="1" si="2902"/>
        <v>0</v>
      </c>
      <c r="FA1196" s="18">
        <f t="shared" ca="1" si="2902"/>
        <v>0</v>
      </c>
      <c r="FB1196" s="18">
        <f t="shared" ca="1" si="2902"/>
        <v>0</v>
      </c>
      <c r="FC1196" s="18">
        <f t="shared" ca="1" si="2902"/>
        <v>0</v>
      </c>
      <c r="FD1196" s="18">
        <f t="shared" ca="1" si="2902"/>
        <v>0</v>
      </c>
      <c r="FE1196" s="18">
        <f t="shared" ca="1" si="2902"/>
        <v>0</v>
      </c>
      <c r="FF1196" s="18">
        <f t="shared" ca="1" si="2902"/>
        <v>0</v>
      </c>
      <c r="FG1196" s="18">
        <f t="shared" ca="1" si="2902"/>
        <v>0</v>
      </c>
      <c r="FH1196" s="18">
        <f t="shared" ca="1" si="2902"/>
        <v>0</v>
      </c>
      <c r="FI1196" s="18">
        <f t="shared" ca="1" si="2902"/>
        <v>0</v>
      </c>
      <c r="FJ1196" s="18">
        <f t="shared" ca="1" si="2902"/>
        <v>0</v>
      </c>
      <c r="FK1196" s="18">
        <f t="shared" ca="1" si="2902"/>
        <v>0</v>
      </c>
      <c r="FL1196" s="18">
        <f t="shared" ca="1" si="2902"/>
        <v>0</v>
      </c>
      <c r="FM1196" s="18">
        <f t="shared" ca="1" si="2902"/>
        <v>0</v>
      </c>
      <c r="FN1196" s="18">
        <f ca="1">MIN(MAX(FN1191-FN1193,0),FN1182-$E1195) * FN1178 * (1-FN$1015)</f>
        <v>0</v>
      </c>
      <c r="FO1196" s="18">
        <f ca="1">MIN(MAX(FO1191-FO1193,0),FO1182-$E1195) * FO1178 * (1-FO$1015)</f>
        <v>0</v>
      </c>
      <c r="FP1196" s="18">
        <f ca="1">MIN(MAX(FP1191-FP1193,0),FP1182-$E1195) * FP1178 * (1-FP$1015)</f>
        <v>0</v>
      </c>
      <c r="FQ1196" s="18">
        <f ca="1">MIN(MAX(FQ1191-FQ1193,0),FQ1182-$E1195) * FQ1178 * (1-FQ$1015)</f>
        <v>0</v>
      </c>
      <c r="FR1196" s="18">
        <f ca="1">MIN(MAX(FR1191-FR1193,0),FR1182-$E1195) * FR1178 * (1-FR$1015)</f>
        <v>0</v>
      </c>
    </row>
    <row r="1197" spans="2:174">
      <c r="C1197" t="s">
        <v>372</v>
      </c>
      <c r="I1197" s="168">
        <f ca="1">SUM(J1197:FR1197)</f>
        <v>0</v>
      </c>
      <c r="J1197" s="18">
        <f t="shared" ref="J1197:AO1197" ca="1" si="2903">-MIN(J1191,0)</f>
        <v>0</v>
      </c>
      <c r="K1197" s="18">
        <f t="shared" ca="1" si="2903"/>
        <v>0</v>
      </c>
      <c r="L1197" s="18">
        <f t="shared" ca="1" si="2903"/>
        <v>0</v>
      </c>
      <c r="M1197" s="18">
        <f t="shared" ca="1" si="2903"/>
        <v>0</v>
      </c>
      <c r="N1197" s="18">
        <f t="shared" ca="1" si="2903"/>
        <v>0</v>
      </c>
      <c r="O1197" s="18">
        <f t="shared" ca="1" si="2903"/>
        <v>0</v>
      </c>
      <c r="P1197" s="18">
        <f t="shared" ca="1" si="2903"/>
        <v>0</v>
      </c>
      <c r="Q1197" s="18">
        <f t="shared" ca="1" si="2903"/>
        <v>0</v>
      </c>
      <c r="R1197" s="18">
        <f t="shared" ca="1" si="2903"/>
        <v>0</v>
      </c>
      <c r="S1197" s="18">
        <f t="shared" ca="1" si="2903"/>
        <v>0</v>
      </c>
      <c r="T1197" s="18">
        <f t="shared" ca="1" si="2903"/>
        <v>0</v>
      </c>
      <c r="U1197" s="18">
        <f t="shared" ca="1" si="2903"/>
        <v>0</v>
      </c>
      <c r="V1197" s="18">
        <f t="shared" ca="1" si="2903"/>
        <v>0</v>
      </c>
      <c r="W1197" s="18">
        <f t="shared" ca="1" si="2903"/>
        <v>0</v>
      </c>
      <c r="X1197" s="18">
        <f t="shared" ca="1" si="2903"/>
        <v>0</v>
      </c>
      <c r="Y1197" s="18">
        <f t="shared" ca="1" si="2903"/>
        <v>0</v>
      </c>
      <c r="Z1197" s="18">
        <f t="shared" ca="1" si="2903"/>
        <v>0</v>
      </c>
      <c r="AA1197" s="18">
        <f t="shared" ca="1" si="2903"/>
        <v>0</v>
      </c>
      <c r="AB1197" s="18">
        <f t="shared" ca="1" si="2903"/>
        <v>0</v>
      </c>
      <c r="AC1197" s="18">
        <f t="shared" ca="1" si="2903"/>
        <v>0</v>
      </c>
      <c r="AD1197" s="18">
        <f t="shared" ca="1" si="2903"/>
        <v>0</v>
      </c>
      <c r="AE1197" s="18">
        <f t="shared" ca="1" si="2903"/>
        <v>0</v>
      </c>
      <c r="AF1197" s="18">
        <f t="shared" ca="1" si="2903"/>
        <v>0</v>
      </c>
      <c r="AG1197" s="18">
        <f t="shared" ca="1" si="2903"/>
        <v>0</v>
      </c>
      <c r="AH1197" s="18">
        <f t="shared" ca="1" si="2903"/>
        <v>0</v>
      </c>
      <c r="AI1197" s="18">
        <f t="shared" ca="1" si="2903"/>
        <v>0</v>
      </c>
      <c r="AJ1197" s="18">
        <f t="shared" ca="1" si="2903"/>
        <v>0</v>
      </c>
      <c r="AK1197" s="18">
        <f t="shared" ca="1" si="2903"/>
        <v>0</v>
      </c>
      <c r="AL1197" s="18">
        <f t="shared" ca="1" si="2903"/>
        <v>0</v>
      </c>
      <c r="AM1197" s="18">
        <f t="shared" ca="1" si="2903"/>
        <v>0</v>
      </c>
      <c r="AN1197" s="18">
        <f t="shared" ca="1" si="2903"/>
        <v>0</v>
      </c>
      <c r="AO1197" s="18">
        <f t="shared" ca="1" si="2903"/>
        <v>0</v>
      </c>
      <c r="AP1197" s="18">
        <f t="shared" ref="AP1197:BU1197" ca="1" si="2904">-MIN(AP1191,0)</f>
        <v>0</v>
      </c>
      <c r="AQ1197" s="18">
        <f t="shared" ca="1" si="2904"/>
        <v>0</v>
      </c>
      <c r="AR1197" s="18">
        <f t="shared" ca="1" si="2904"/>
        <v>0</v>
      </c>
      <c r="AS1197" s="18">
        <f t="shared" ca="1" si="2904"/>
        <v>0</v>
      </c>
      <c r="AT1197" s="18">
        <f t="shared" ca="1" si="2904"/>
        <v>0</v>
      </c>
      <c r="AU1197" s="18">
        <f t="shared" ca="1" si="2904"/>
        <v>0</v>
      </c>
      <c r="AV1197" s="18">
        <f t="shared" ca="1" si="2904"/>
        <v>0</v>
      </c>
      <c r="AW1197" s="18">
        <f t="shared" ca="1" si="2904"/>
        <v>0</v>
      </c>
      <c r="AX1197" s="18">
        <f t="shared" ca="1" si="2904"/>
        <v>0</v>
      </c>
      <c r="AY1197" s="18">
        <f t="shared" ca="1" si="2904"/>
        <v>0</v>
      </c>
      <c r="AZ1197" s="18">
        <f t="shared" ca="1" si="2904"/>
        <v>0</v>
      </c>
      <c r="BA1197" s="18">
        <f t="shared" ca="1" si="2904"/>
        <v>0</v>
      </c>
      <c r="BB1197" s="18">
        <f t="shared" ca="1" si="2904"/>
        <v>0</v>
      </c>
      <c r="BC1197" s="18">
        <f t="shared" ca="1" si="2904"/>
        <v>0</v>
      </c>
      <c r="BD1197" s="18">
        <f t="shared" ca="1" si="2904"/>
        <v>0</v>
      </c>
      <c r="BE1197" s="18">
        <f t="shared" ca="1" si="2904"/>
        <v>0</v>
      </c>
      <c r="BF1197" s="18">
        <f t="shared" ca="1" si="2904"/>
        <v>0</v>
      </c>
      <c r="BG1197" s="18">
        <f t="shared" ca="1" si="2904"/>
        <v>0</v>
      </c>
      <c r="BH1197" s="18">
        <f t="shared" ca="1" si="2904"/>
        <v>0</v>
      </c>
      <c r="BI1197" s="18">
        <f t="shared" ca="1" si="2904"/>
        <v>0</v>
      </c>
      <c r="BJ1197" s="18">
        <f t="shared" ca="1" si="2904"/>
        <v>0</v>
      </c>
      <c r="BK1197" s="18">
        <f t="shared" ca="1" si="2904"/>
        <v>0</v>
      </c>
      <c r="BL1197" s="18">
        <f t="shared" ca="1" si="2904"/>
        <v>0</v>
      </c>
      <c r="BM1197" s="18">
        <f t="shared" ca="1" si="2904"/>
        <v>0</v>
      </c>
      <c r="BN1197" s="18">
        <f t="shared" ca="1" si="2904"/>
        <v>0</v>
      </c>
      <c r="BO1197" s="18">
        <f t="shared" ca="1" si="2904"/>
        <v>0</v>
      </c>
      <c r="BP1197" s="18">
        <f t="shared" ca="1" si="2904"/>
        <v>0</v>
      </c>
      <c r="BQ1197" s="18">
        <f t="shared" ca="1" si="2904"/>
        <v>0</v>
      </c>
      <c r="BR1197" s="18">
        <f t="shared" ca="1" si="2904"/>
        <v>0</v>
      </c>
      <c r="BS1197" s="18">
        <f t="shared" ca="1" si="2904"/>
        <v>0</v>
      </c>
      <c r="BT1197" s="18">
        <f t="shared" ca="1" si="2904"/>
        <v>0</v>
      </c>
      <c r="BU1197" s="18">
        <f t="shared" ca="1" si="2904"/>
        <v>0</v>
      </c>
      <c r="BV1197" s="18">
        <f t="shared" ref="BV1197:DA1197" ca="1" si="2905">-MIN(BV1191,0)</f>
        <v>0</v>
      </c>
      <c r="BW1197" s="18">
        <f t="shared" ca="1" si="2905"/>
        <v>0</v>
      </c>
      <c r="BX1197" s="18">
        <f t="shared" ca="1" si="2905"/>
        <v>0</v>
      </c>
      <c r="BY1197" s="18">
        <f t="shared" ca="1" si="2905"/>
        <v>0</v>
      </c>
      <c r="BZ1197" s="18">
        <f t="shared" ca="1" si="2905"/>
        <v>0</v>
      </c>
      <c r="CA1197" s="18">
        <f t="shared" ca="1" si="2905"/>
        <v>0</v>
      </c>
      <c r="CB1197" s="18">
        <f t="shared" ca="1" si="2905"/>
        <v>0</v>
      </c>
      <c r="CC1197" s="18">
        <f t="shared" ca="1" si="2905"/>
        <v>0</v>
      </c>
      <c r="CD1197" s="18">
        <f t="shared" ca="1" si="2905"/>
        <v>0</v>
      </c>
      <c r="CE1197" s="18">
        <f t="shared" ca="1" si="2905"/>
        <v>0</v>
      </c>
      <c r="CF1197" s="18">
        <f t="shared" ca="1" si="2905"/>
        <v>0</v>
      </c>
      <c r="CG1197" s="18">
        <f t="shared" ca="1" si="2905"/>
        <v>0</v>
      </c>
      <c r="CH1197" s="18">
        <f t="shared" ca="1" si="2905"/>
        <v>0</v>
      </c>
      <c r="CI1197" s="18">
        <f t="shared" ca="1" si="2905"/>
        <v>0</v>
      </c>
      <c r="CJ1197" s="18">
        <f t="shared" ca="1" si="2905"/>
        <v>0</v>
      </c>
      <c r="CK1197" s="18">
        <f t="shared" ca="1" si="2905"/>
        <v>0</v>
      </c>
      <c r="CL1197" s="18">
        <f t="shared" ca="1" si="2905"/>
        <v>0</v>
      </c>
      <c r="CM1197" s="18">
        <f t="shared" ca="1" si="2905"/>
        <v>0</v>
      </c>
      <c r="CN1197" s="18">
        <f t="shared" ca="1" si="2905"/>
        <v>0</v>
      </c>
      <c r="CO1197" s="18">
        <f t="shared" ca="1" si="2905"/>
        <v>0</v>
      </c>
      <c r="CP1197" s="18">
        <f t="shared" ca="1" si="2905"/>
        <v>0</v>
      </c>
      <c r="CQ1197" s="18">
        <f t="shared" ca="1" si="2905"/>
        <v>0</v>
      </c>
      <c r="CR1197" s="18">
        <f t="shared" ca="1" si="2905"/>
        <v>0</v>
      </c>
      <c r="CS1197" s="18">
        <f t="shared" ca="1" si="2905"/>
        <v>0</v>
      </c>
      <c r="CT1197" s="18">
        <f t="shared" ca="1" si="2905"/>
        <v>0</v>
      </c>
      <c r="CU1197" s="18">
        <f t="shared" ca="1" si="2905"/>
        <v>0</v>
      </c>
      <c r="CV1197" s="18">
        <f t="shared" ca="1" si="2905"/>
        <v>0</v>
      </c>
      <c r="CW1197" s="18">
        <f t="shared" ca="1" si="2905"/>
        <v>0</v>
      </c>
      <c r="CX1197" s="18">
        <f t="shared" ca="1" si="2905"/>
        <v>0</v>
      </c>
      <c r="CY1197" s="18">
        <f t="shared" ca="1" si="2905"/>
        <v>0</v>
      </c>
      <c r="CZ1197" s="18">
        <f t="shared" ca="1" si="2905"/>
        <v>0</v>
      </c>
      <c r="DA1197" s="18">
        <f t="shared" ca="1" si="2905"/>
        <v>0</v>
      </c>
      <c r="DB1197" s="18">
        <f t="shared" ref="DB1197:EG1197" ca="1" si="2906">-MIN(DB1191,0)</f>
        <v>0</v>
      </c>
      <c r="DC1197" s="18">
        <f t="shared" ca="1" si="2906"/>
        <v>0</v>
      </c>
      <c r="DD1197" s="18">
        <f t="shared" ca="1" si="2906"/>
        <v>0</v>
      </c>
      <c r="DE1197" s="18">
        <f t="shared" ca="1" si="2906"/>
        <v>0</v>
      </c>
      <c r="DF1197" s="18">
        <f t="shared" ca="1" si="2906"/>
        <v>0</v>
      </c>
      <c r="DG1197" s="18">
        <f t="shared" ca="1" si="2906"/>
        <v>0</v>
      </c>
      <c r="DH1197" s="18">
        <f t="shared" ca="1" si="2906"/>
        <v>0</v>
      </c>
      <c r="DI1197" s="18">
        <f t="shared" ca="1" si="2906"/>
        <v>0</v>
      </c>
      <c r="DJ1197" s="18">
        <f t="shared" ca="1" si="2906"/>
        <v>0</v>
      </c>
      <c r="DK1197" s="18">
        <f t="shared" ca="1" si="2906"/>
        <v>0</v>
      </c>
      <c r="DL1197" s="18">
        <f t="shared" ca="1" si="2906"/>
        <v>0</v>
      </c>
      <c r="DM1197" s="18">
        <f t="shared" ca="1" si="2906"/>
        <v>0</v>
      </c>
      <c r="DN1197" s="18">
        <f t="shared" ca="1" si="2906"/>
        <v>0</v>
      </c>
      <c r="DO1197" s="18">
        <f t="shared" ca="1" si="2906"/>
        <v>0</v>
      </c>
      <c r="DP1197" s="18">
        <f t="shared" ca="1" si="2906"/>
        <v>0</v>
      </c>
      <c r="DQ1197" s="18">
        <f t="shared" ca="1" si="2906"/>
        <v>0</v>
      </c>
      <c r="DR1197" s="18">
        <f t="shared" ca="1" si="2906"/>
        <v>0</v>
      </c>
      <c r="DS1197" s="18">
        <f t="shared" ca="1" si="2906"/>
        <v>0</v>
      </c>
      <c r="DT1197" s="18">
        <f t="shared" ca="1" si="2906"/>
        <v>0</v>
      </c>
      <c r="DU1197" s="18">
        <f t="shared" ca="1" si="2906"/>
        <v>0</v>
      </c>
      <c r="DV1197" s="18">
        <f t="shared" ca="1" si="2906"/>
        <v>0</v>
      </c>
      <c r="DW1197" s="18">
        <f t="shared" ca="1" si="2906"/>
        <v>0</v>
      </c>
      <c r="DX1197" s="18">
        <f t="shared" ca="1" si="2906"/>
        <v>0</v>
      </c>
      <c r="DY1197" s="18">
        <f t="shared" ca="1" si="2906"/>
        <v>0</v>
      </c>
      <c r="DZ1197" s="18">
        <f t="shared" ca="1" si="2906"/>
        <v>0</v>
      </c>
      <c r="EA1197" s="18">
        <f t="shared" ca="1" si="2906"/>
        <v>0</v>
      </c>
      <c r="EB1197" s="18">
        <f t="shared" ca="1" si="2906"/>
        <v>0</v>
      </c>
      <c r="EC1197" s="18">
        <f t="shared" ca="1" si="2906"/>
        <v>0</v>
      </c>
      <c r="ED1197" s="18">
        <f t="shared" ca="1" si="2906"/>
        <v>0</v>
      </c>
      <c r="EE1197" s="18">
        <f t="shared" ca="1" si="2906"/>
        <v>0</v>
      </c>
      <c r="EF1197" s="18">
        <f t="shared" ca="1" si="2906"/>
        <v>0</v>
      </c>
      <c r="EG1197" s="18">
        <f t="shared" ca="1" si="2906"/>
        <v>0</v>
      </c>
      <c r="EH1197" s="18">
        <f t="shared" ref="EH1197:FM1197" ca="1" si="2907">-MIN(EH1191,0)</f>
        <v>0</v>
      </c>
      <c r="EI1197" s="18">
        <f t="shared" ca="1" si="2907"/>
        <v>0</v>
      </c>
      <c r="EJ1197" s="18">
        <f t="shared" ca="1" si="2907"/>
        <v>0</v>
      </c>
      <c r="EK1197" s="18">
        <f t="shared" ca="1" si="2907"/>
        <v>0</v>
      </c>
      <c r="EL1197" s="18">
        <f t="shared" ca="1" si="2907"/>
        <v>0</v>
      </c>
      <c r="EM1197" s="18">
        <f t="shared" ca="1" si="2907"/>
        <v>0</v>
      </c>
      <c r="EN1197" s="18">
        <f t="shared" ca="1" si="2907"/>
        <v>0</v>
      </c>
      <c r="EO1197" s="18">
        <f t="shared" ca="1" si="2907"/>
        <v>0</v>
      </c>
      <c r="EP1197" s="18">
        <f t="shared" ca="1" si="2907"/>
        <v>0</v>
      </c>
      <c r="EQ1197" s="18">
        <f t="shared" ca="1" si="2907"/>
        <v>0</v>
      </c>
      <c r="ER1197" s="18">
        <f t="shared" ca="1" si="2907"/>
        <v>0</v>
      </c>
      <c r="ES1197" s="18">
        <f t="shared" ca="1" si="2907"/>
        <v>0</v>
      </c>
      <c r="ET1197" s="18">
        <f t="shared" ca="1" si="2907"/>
        <v>0</v>
      </c>
      <c r="EU1197" s="18">
        <f t="shared" ca="1" si="2907"/>
        <v>0</v>
      </c>
      <c r="EV1197" s="18">
        <f t="shared" ca="1" si="2907"/>
        <v>0</v>
      </c>
      <c r="EW1197" s="18">
        <f t="shared" ca="1" si="2907"/>
        <v>0</v>
      </c>
      <c r="EX1197" s="18">
        <f t="shared" ca="1" si="2907"/>
        <v>0</v>
      </c>
      <c r="EY1197" s="18">
        <f t="shared" ca="1" si="2907"/>
        <v>0</v>
      </c>
      <c r="EZ1197" s="18">
        <f t="shared" ca="1" si="2907"/>
        <v>0</v>
      </c>
      <c r="FA1197" s="18">
        <f t="shared" ca="1" si="2907"/>
        <v>0</v>
      </c>
      <c r="FB1197" s="18">
        <f t="shared" ca="1" si="2907"/>
        <v>0</v>
      </c>
      <c r="FC1197" s="18">
        <f t="shared" ca="1" si="2907"/>
        <v>0</v>
      </c>
      <c r="FD1197" s="18">
        <f t="shared" ca="1" si="2907"/>
        <v>0</v>
      </c>
      <c r="FE1197" s="18">
        <f t="shared" ca="1" si="2907"/>
        <v>0</v>
      </c>
      <c r="FF1197" s="18">
        <f t="shared" ca="1" si="2907"/>
        <v>0</v>
      </c>
      <c r="FG1197" s="18">
        <f t="shared" ca="1" si="2907"/>
        <v>0</v>
      </c>
      <c r="FH1197" s="18">
        <f t="shared" ca="1" si="2907"/>
        <v>0</v>
      </c>
      <c r="FI1197" s="18">
        <f t="shared" ca="1" si="2907"/>
        <v>0</v>
      </c>
      <c r="FJ1197" s="18">
        <f t="shared" ca="1" si="2907"/>
        <v>0</v>
      </c>
      <c r="FK1197" s="18">
        <f t="shared" ca="1" si="2907"/>
        <v>0</v>
      </c>
      <c r="FL1197" s="18">
        <f t="shared" ca="1" si="2907"/>
        <v>0</v>
      </c>
      <c r="FM1197" s="18">
        <f t="shared" ca="1" si="2907"/>
        <v>0</v>
      </c>
      <c r="FN1197" s="18">
        <f ca="1">-MIN(FN1191,0)</f>
        <v>0</v>
      </c>
      <c r="FO1197" s="18">
        <f ca="1">-MIN(FO1191,0)</f>
        <v>0</v>
      </c>
      <c r="FP1197" s="18">
        <f ca="1">-MIN(FP1191,0)</f>
        <v>0</v>
      </c>
      <c r="FQ1197" s="18">
        <f ca="1">-MIN(FQ1191,0)</f>
        <v>0</v>
      </c>
      <c r="FR1197" s="18">
        <f ca="1">-MIN(FR1191,0)</f>
        <v>0</v>
      </c>
    </row>
    <row r="1198" spans="2:174"/>
    <row r="1199" spans="2:174">
      <c r="B1199" s="52" t="s">
        <v>1071</v>
      </c>
      <c r="C1199" s="53"/>
      <c r="D1199" s="54"/>
      <c r="E1199" s="53"/>
      <c r="F1199" s="53"/>
      <c r="G1199" s="54"/>
      <c r="H1199" s="54"/>
      <c r="I1199" s="53"/>
      <c r="J1199" s="53"/>
      <c r="K1199" s="53"/>
      <c r="L1199" s="53"/>
      <c r="M1199" s="53"/>
      <c r="N1199" s="53"/>
      <c r="O1199" s="53"/>
      <c r="P1199" s="53"/>
      <c r="Q1199" s="53"/>
      <c r="R1199" s="53"/>
      <c r="S1199" s="53"/>
      <c r="T1199" s="53"/>
      <c r="U1199" s="53"/>
      <c r="V1199" s="53"/>
      <c r="W1199" s="53"/>
      <c r="X1199" s="53"/>
      <c r="Y1199" s="53"/>
      <c r="Z1199" s="53"/>
      <c r="AA1199" s="53"/>
      <c r="AB1199" s="53"/>
      <c r="AC1199" s="53"/>
      <c r="AD1199" s="53"/>
      <c r="AE1199" s="53"/>
      <c r="AF1199" s="53"/>
      <c r="AG1199" s="53"/>
      <c r="AH1199" s="53"/>
      <c r="AI1199" s="53"/>
      <c r="AJ1199" s="53"/>
      <c r="AK1199" s="53"/>
      <c r="AL1199" s="53"/>
      <c r="AM1199" s="53"/>
      <c r="AN1199" s="53"/>
      <c r="AO1199" s="53"/>
      <c r="AP1199" s="53"/>
      <c r="AQ1199" s="53"/>
      <c r="AR1199" s="53"/>
      <c r="AS1199" s="53"/>
      <c r="AT1199" s="53"/>
      <c r="AU1199" s="53"/>
      <c r="AV1199" s="53"/>
      <c r="AW1199" s="53"/>
      <c r="AX1199" s="53"/>
      <c r="AY1199" s="53"/>
      <c r="AZ1199" s="53"/>
      <c r="BA1199" s="53"/>
      <c r="BB1199" s="53"/>
      <c r="BC1199" s="53"/>
      <c r="BD1199" s="53"/>
      <c r="BE1199" s="53"/>
      <c r="BF1199" s="53"/>
      <c r="BG1199" s="53"/>
      <c r="BH1199" s="53"/>
      <c r="BI1199" s="53"/>
      <c r="BJ1199" s="53"/>
      <c r="BK1199" s="53"/>
      <c r="BL1199" s="53"/>
      <c r="BM1199" s="53"/>
      <c r="BN1199" s="53"/>
      <c r="BO1199" s="53"/>
      <c r="BP1199" s="53"/>
      <c r="BQ1199" s="53"/>
      <c r="BR1199" s="53"/>
      <c r="BS1199" s="53"/>
      <c r="BT1199" s="53"/>
      <c r="BU1199" s="53"/>
      <c r="BV1199" s="53"/>
      <c r="BW1199" s="53"/>
      <c r="BX1199" s="53"/>
      <c r="BY1199" s="53"/>
      <c r="BZ1199" s="53"/>
      <c r="CA1199" s="53"/>
      <c r="CB1199" s="53"/>
      <c r="CC1199" s="53"/>
      <c r="CD1199" s="53"/>
      <c r="CE1199" s="53"/>
      <c r="CF1199" s="53"/>
      <c r="CG1199" s="53"/>
      <c r="CH1199" s="53"/>
      <c r="CI1199" s="53"/>
      <c r="CJ1199" s="53"/>
      <c r="CK1199" s="53"/>
      <c r="CL1199" s="53"/>
      <c r="CM1199" s="53"/>
      <c r="CN1199" s="53"/>
      <c r="CO1199" s="53"/>
      <c r="CP1199" s="53"/>
      <c r="CQ1199" s="53"/>
      <c r="CR1199" s="53"/>
      <c r="CS1199" s="53"/>
      <c r="CT1199" s="53"/>
      <c r="CU1199" s="53"/>
      <c r="CV1199" s="53"/>
      <c r="CW1199" s="53"/>
      <c r="CX1199" s="53"/>
      <c r="CY1199" s="53"/>
      <c r="CZ1199" s="53"/>
      <c r="DA1199" s="53"/>
      <c r="DB1199" s="53"/>
      <c r="DC1199" s="53"/>
      <c r="DD1199" s="53"/>
      <c r="DE1199" s="53"/>
      <c r="DF1199" s="53"/>
      <c r="DG1199" s="53"/>
      <c r="DH1199" s="53"/>
      <c r="DI1199" s="53"/>
      <c r="DJ1199" s="53"/>
      <c r="DK1199" s="53"/>
      <c r="DL1199" s="53"/>
      <c r="DM1199" s="53"/>
      <c r="DN1199" s="53"/>
      <c r="DO1199" s="53"/>
      <c r="DP1199" s="53"/>
      <c r="DQ1199" s="53"/>
      <c r="DR1199" s="53"/>
      <c r="DS1199" s="53"/>
      <c r="DT1199" s="53"/>
      <c r="DU1199" s="53"/>
      <c r="DV1199" s="53"/>
      <c r="DW1199" s="53"/>
      <c r="DX1199" s="53"/>
      <c r="DY1199" s="53"/>
      <c r="DZ1199" s="53"/>
      <c r="EA1199" s="53"/>
      <c r="EB1199" s="53"/>
      <c r="EC1199" s="53"/>
      <c r="ED1199" s="53"/>
      <c r="EE1199" s="53"/>
      <c r="EF1199" s="53"/>
      <c r="EG1199" s="53"/>
      <c r="EH1199" s="53"/>
      <c r="EI1199" s="53"/>
      <c r="EJ1199" s="53"/>
      <c r="EK1199" s="53"/>
      <c r="EL1199" s="53"/>
      <c r="EM1199" s="53"/>
      <c r="EN1199" s="53"/>
      <c r="EO1199" s="53"/>
      <c r="EP1199" s="53"/>
      <c r="EQ1199" s="53"/>
      <c r="ER1199" s="53"/>
      <c r="ES1199" s="53"/>
      <c r="ET1199" s="53"/>
      <c r="EU1199" s="53"/>
      <c r="EV1199" s="53"/>
      <c r="EW1199" s="53"/>
      <c r="EX1199" s="53"/>
      <c r="EY1199" s="53"/>
      <c r="EZ1199" s="53"/>
      <c r="FA1199" s="53"/>
      <c r="FB1199" s="53"/>
      <c r="FC1199" s="53"/>
      <c r="FD1199" s="53"/>
      <c r="FE1199" s="53"/>
      <c r="FF1199" s="53"/>
      <c r="FG1199" s="53"/>
      <c r="FH1199" s="53"/>
      <c r="FI1199" s="53"/>
      <c r="FJ1199" s="53"/>
      <c r="FK1199" s="53"/>
      <c r="FL1199" s="53"/>
      <c r="FM1199" s="53"/>
      <c r="FN1199" s="53"/>
      <c r="FO1199" s="53"/>
      <c r="FP1199" s="53"/>
      <c r="FQ1199" s="53"/>
      <c r="FR1199" s="53"/>
    </row>
    <row r="1200" spans="2:174"/>
    <row r="1201" spans="2:175">
      <c r="C1201" t="s">
        <v>281</v>
      </c>
      <c r="D1201" s="144" t="s">
        <v>282</v>
      </c>
      <c r="E1201" s="135">
        <f>INDEX(Assumptions!$G$378:$G$378,MATCH($A$1,Model_Number,0))</f>
        <v>0</v>
      </c>
      <c r="J1201" s="18">
        <f t="shared" ref="J1201:AO1201" si="2908">(J$6 = $E1201)*1</f>
        <v>0</v>
      </c>
      <c r="K1201" s="18">
        <f t="shared" si="2908"/>
        <v>0</v>
      </c>
      <c r="L1201" s="18">
        <f t="shared" si="2908"/>
        <v>0</v>
      </c>
      <c r="M1201" s="18">
        <f t="shared" si="2908"/>
        <v>0</v>
      </c>
      <c r="N1201" s="18">
        <f t="shared" si="2908"/>
        <v>0</v>
      </c>
      <c r="O1201" s="18">
        <f t="shared" si="2908"/>
        <v>0</v>
      </c>
      <c r="P1201" s="18">
        <f t="shared" si="2908"/>
        <v>0</v>
      </c>
      <c r="Q1201" s="18">
        <f t="shared" si="2908"/>
        <v>0</v>
      </c>
      <c r="R1201" s="18">
        <f t="shared" si="2908"/>
        <v>0</v>
      </c>
      <c r="S1201" s="18">
        <f t="shared" si="2908"/>
        <v>0</v>
      </c>
      <c r="T1201" s="18">
        <f t="shared" si="2908"/>
        <v>0</v>
      </c>
      <c r="U1201" s="18">
        <f t="shared" si="2908"/>
        <v>0</v>
      </c>
      <c r="V1201" s="18">
        <f t="shared" si="2908"/>
        <v>0</v>
      </c>
      <c r="W1201" s="18">
        <f t="shared" si="2908"/>
        <v>0</v>
      </c>
      <c r="X1201" s="18">
        <f t="shared" si="2908"/>
        <v>0</v>
      </c>
      <c r="Y1201" s="18">
        <f t="shared" si="2908"/>
        <v>0</v>
      </c>
      <c r="Z1201" s="18">
        <f t="shared" si="2908"/>
        <v>0</v>
      </c>
      <c r="AA1201" s="18">
        <f t="shared" si="2908"/>
        <v>0</v>
      </c>
      <c r="AB1201" s="18">
        <f t="shared" si="2908"/>
        <v>0</v>
      </c>
      <c r="AC1201" s="18">
        <f t="shared" si="2908"/>
        <v>0</v>
      </c>
      <c r="AD1201" s="18">
        <f t="shared" si="2908"/>
        <v>0</v>
      </c>
      <c r="AE1201" s="18">
        <f t="shared" si="2908"/>
        <v>0</v>
      </c>
      <c r="AF1201" s="18">
        <f t="shared" si="2908"/>
        <v>0</v>
      </c>
      <c r="AG1201" s="18">
        <f t="shared" si="2908"/>
        <v>0</v>
      </c>
      <c r="AH1201" s="18">
        <f t="shared" si="2908"/>
        <v>0</v>
      </c>
      <c r="AI1201" s="18">
        <f t="shared" si="2908"/>
        <v>0</v>
      </c>
      <c r="AJ1201" s="18">
        <f t="shared" si="2908"/>
        <v>0</v>
      </c>
      <c r="AK1201" s="18">
        <f t="shared" si="2908"/>
        <v>0</v>
      </c>
      <c r="AL1201" s="18">
        <f t="shared" si="2908"/>
        <v>0</v>
      </c>
      <c r="AM1201" s="18">
        <f t="shared" si="2908"/>
        <v>0</v>
      </c>
      <c r="AN1201" s="18">
        <f t="shared" si="2908"/>
        <v>0</v>
      </c>
      <c r="AO1201" s="18">
        <f t="shared" si="2908"/>
        <v>0</v>
      </c>
      <c r="AP1201" s="18">
        <f t="shared" ref="AP1201:BU1201" si="2909">(AP$6 = $E1201)*1</f>
        <v>0</v>
      </c>
      <c r="AQ1201" s="18">
        <f t="shared" si="2909"/>
        <v>0</v>
      </c>
      <c r="AR1201" s="18">
        <f t="shared" si="2909"/>
        <v>0</v>
      </c>
      <c r="AS1201" s="18">
        <f t="shared" si="2909"/>
        <v>0</v>
      </c>
      <c r="AT1201" s="18">
        <f t="shared" si="2909"/>
        <v>0</v>
      </c>
      <c r="AU1201" s="18">
        <f t="shared" si="2909"/>
        <v>0</v>
      </c>
      <c r="AV1201" s="18">
        <f t="shared" si="2909"/>
        <v>0</v>
      </c>
      <c r="AW1201" s="18">
        <f t="shared" si="2909"/>
        <v>0</v>
      </c>
      <c r="AX1201" s="18">
        <f t="shared" si="2909"/>
        <v>0</v>
      </c>
      <c r="AY1201" s="18">
        <f t="shared" si="2909"/>
        <v>0</v>
      </c>
      <c r="AZ1201" s="18">
        <f t="shared" si="2909"/>
        <v>0</v>
      </c>
      <c r="BA1201" s="18">
        <f t="shared" si="2909"/>
        <v>0</v>
      </c>
      <c r="BB1201" s="18">
        <f t="shared" si="2909"/>
        <v>0</v>
      </c>
      <c r="BC1201" s="18">
        <f t="shared" si="2909"/>
        <v>0</v>
      </c>
      <c r="BD1201" s="18">
        <f t="shared" si="2909"/>
        <v>0</v>
      </c>
      <c r="BE1201" s="18">
        <f t="shared" si="2909"/>
        <v>0</v>
      </c>
      <c r="BF1201" s="18">
        <f t="shared" si="2909"/>
        <v>0</v>
      </c>
      <c r="BG1201" s="18">
        <f t="shared" si="2909"/>
        <v>0</v>
      </c>
      <c r="BH1201" s="18">
        <f t="shared" si="2909"/>
        <v>0</v>
      </c>
      <c r="BI1201" s="18">
        <f t="shared" si="2909"/>
        <v>0</v>
      </c>
      <c r="BJ1201" s="18">
        <f t="shared" si="2909"/>
        <v>0</v>
      </c>
      <c r="BK1201" s="18">
        <f t="shared" si="2909"/>
        <v>0</v>
      </c>
      <c r="BL1201" s="18">
        <f t="shared" si="2909"/>
        <v>0</v>
      </c>
      <c r="BM1201" s="18">
        <f t="shared" si="2909"/>
        <v>0</v>
      </c>
      <c r="BN1201" s="18">
        <f t="shared" si="2909"/>
        <v>0</v>
      </c>
      <c r="BO1201" s="18">
        <f t="shared" si="2909"/>
        <v>0</v>
      </c>
      <c r="BP1201" s="18">
        <f t="shared" si="2909"/>
        <v>0</v>
      </c>
      <c r="BQ1201" s="18">
        <f t="shared" si="2909"/>
        <v>0</v>
      </c>
      <c r="BR1201" s="18">
        <f t="shared" si="2909"/>
        <v>0</v>
      </c>
      <c r="BS1201" s="18">
        <f t="shared" si="2909"/>
        <v>0</v>
      </c>
      <c r="BT1201" s="18">
        <f t="shared" si="2909"/>
        <v>0</v>
      </c>
      <c r="BU1201" s="18">
        <f t="shared" si="2909"/>
        <v>0</v>
      </c>
      <c r="BV1201" s="18">
        <f t="shared" ref="BV1201:DA1201" si="2910">(BV$6 = $E1201)*1</f>
        <v>0</v>
      </c>
      <c r="BW1201" s="18">
        <f t="shared" si="2910"/>
        <v>0</v>
      </c>
      <c r="BX1201" s="18">
        <f t="shared" si="2910"/>
        <v>0</v>
      </c>
      <c r="BY1201" s="18">
        <f t="shared" si="2910"/>
        <v>0</v>
      </c>
      <c r="BZ1201" s="18">
        <f t="shared" si="2910"/>
        <v>0</v>
      </c>
      <c r="CA1201" s="18">
        <f t="shared" si="2910"/>
        <v>0</v>
      </c>
      <c r="CB1201" s="18">
        <f t="shared" si="2910"/>
        <v>0</v>
      </c>
      <c r="CC1201" s="18">
        <f t="shared" si="2910"/>
        <v>0</v>
      </c>
      <c r="CD1201" s="18">
        <f t="shared" si="2910"/>
        <v>0</v>
      </c>
      <c r="CE1201" s="18">
        <f t="shared" si="2910"/>
        <v>0</v>
      </c>
      <c r="CF1201" s="18">
        <f t="shared" si="2910"/>
        <v>0</v>
      </c>
      <c r="CG1201" s="18">
        <f t="shared" si="2910"/>
        <v>0</v>
      </c>
      <c r="CH1201" s="18">
        <f t="shared" si="2910"/>
        <v>0</v>
      </c>
      <c r="CI1201" s="18">
        <f t="shared" si="2910"/>
        <v>0</v>
      </c>
      <c r="CJ1201" s="18">
        <f t="shared" si="2910"/>
        <v>0</v>
      </c>
      <c r="CK1201" s="18">
        <f t="shared" si="2910"/>
        <v>0</v>
      </c>
      <c r="CL1201" s="18">
        <f t="shared" si="2910"/>
        <v>0</v>
      </c>
      <c r="CM1201" s="18">
        <f t="shared" si="2910"/>
        <v>0</v>
      </c>
      <c r="CN1201" s="18">
        <f t="shared" si="2910"/>
        <v>0</v>
      </c>
      <c r="CO1201" s="18">
        <f t="shared" si="2910"/>
        <v>0</v>
      </c>
      <c r="CP1201" s="18">
        <f t="shared" si="2910"/>
        <v>0</v>
      </c>
      <c r="CQ1201" s="18">
        <f t="shared" si="2910"/>
        <v>0</v>
      </c>
      <c r="CR1201" s="18">
        <f t="shared" si="2910"/>
        <v>0</v>
      </c>
      <c r="CS1201" s="18">
        <f t="shared" si="2910"/>
        <v>0</v>
      </c>
      <c r="CT1201" s="18">
        <f t="shared" si="2910"/>
        <v>0</v>
      </c>
      <c r="CU1201" s="18">
        <f t="shared" si="2910"/>
        <v>0</v>
      </c>
      <c r="CV1201" s="18">
        <f t="shared" si="2910"/>
        <v>0</v>
      </c>
      <c r="CW1201" s="18">
        <f t="shared" si="2910"/>
        <v>0</v>
      </c>
      <c r="CX1201" s="18">
        <f t="shared" si="2910"/>
        <v>0</v>
      </c>
      <c r="CY1201" s="18">
        <f t="shared" si="2910"/>
        <v>0</v>
      </c>
      <c r="CZ1201" s="18">
        <f t="shared" si="2910"/>
        <v>0</v>
      </c>
      <c r="DA1201" s="18">
        <f t="shared" si="2910"/>
        <v>0</v>
      </c>
      <c r="DB1201" s="18">
        <f t="shared" ref="DB1201:EG1201" si="2911">(DB$6 = $E1201)*1</f>
        <v>0</v>
      </c>
      <c r="DC1201" s="18">
        <f t="shared" si="2911"/>
        <v>0</v>
      </c>
      <c r="DD1201" s="18">
        <f t="shared" si="2911"/>
        <v>0</v>
      </c>
      <c r="DE1201" s="18">
        <f t="shared" si="2911"/>
        <v>0</v>
      </c>
      <c r="DF1201" s="18">
        <f t="shared" si="2911"/>
        <v>0</v>
      </c>
      <c r="DG1201" s="18">
        <f t="shared" si="2911"/>
        <v>0</v>
      </c>
      <c r="DH1201" s="18">
        <f t="shared" si="2911"/>
        <v>0</v>
      </c>
      <c r="DI1201" s="18">
        <f t="shared" si="2911"/>
        <v>0</v>
      </c>
      <c r="DJ1201" s="18">
        <f t="shared" si="2911"/>
        <v>0</v>
      </c>
      <c r="DK1201" s="18">
        <f t="shared" si="2911"/>
        <v>0</v>
      </c>
      <c r="DL1201" s="18">
        <f t="shared" si="2911"/>
        <v>0</v>
      </c>
      <c r="DM1201" s="18">
        <f t="shared" si="2911"/>
        <v>0</v>
      </c>
      <c r="DN1201" s="18">
        <f t="shared" si="2911"/>
        <v>0</v>
      </c>
      <c r="DO1201" s="18">
        <f t="shared" si="2911"/>
        <v>0</v>
      </c>
      <c r="DP1201" s="18">
        <f t="shared" si="2911"/>
        <v>0</v>
      </c>
      <c r="DQ1201" s="18">
        <f t="shared" si="2911"/>
        <v>0</v>
      </c>
      <c r="DR1201" s="18">
        <f t="shared" si="2911"/>
        <v>0</v>
      </c>
      <c r="DS1201" s="18">
        <f t="shared" si="2911"/>
        <v>0</v>
      </c>
      <c r="DT1201" s="18">
        <f t="shared" si="2911"/>
        <v>0</v>
      </c>
      <c r="DU1201" s="18">
        <f t="shared" si="2911"/>
        <v>0</v>
      </c>
      <c r="DV1201" s="18">
        <f t="shared" si="2911"/>
        <v>0</v>
      </c>
      <c r="DW1201" s="18">
        <f t="shared" si="2911"/>
        <v>0</v>
      </c>
      <c r="DX1201" s="18">
        <f t="shared" si="2911"/>
        <v>0</v>
      </c>
      <c r="DY1201" s="18">
        <f t="shared" si="2911"/>
        <v>0</v>
      </c>
      <c r="DZ1201" s="18">
        <f t="shared" si="2911"/>
        <v>0</v>
      </c>
      <c r="EA1201" s="18">
        <f t="shared" si="2911"/>
        <v>0</v>
      </c>
      <c r="EB1201" s="18">
        <f t="shared" si="2911"/>
        <v>0</v>
      </c>
      <c r="EC1201" s="18">
        <f t="shared" si="2911"/>
        <v>0</v>
      </c>
      <c r="ED1201" s="18">
        <f t="shared" si="2911"/>
        <v>0</v>
      </c>
      <c r="EE1201" s="18">
        <f t="shared" si="2911"/>
        <v>0</v>
      </c>
      <c r="EF1201" s="18">
        <f t="shared" si="2911"/>
        <v>0</v>
      </c>
      <c r="EG1201" s="18">
        <f t="shared" si="2911"/>
        <v>0</v>
      </c>
      <c r="EH1201" s="18">
        <f t="shared" ref="EH1201:FR1201" si="2912">(EH$6 = $E1201)*1</f>
        <v>0</v>
      </c>
      <c r="EI1201" s="18">
        <f t="shared" si="2912"/>
        <v>0</v>
      </c>
      <c r="EJ1201" s="18">
        <f t="shared" si="2912"/>
        <v>0</v>
      </c>
      <c r="EK1201" s="18">
        <f t="shared" si="2912"/>
        <v>0</v>
      </c>
      <c r="EL1201" s="18">
        <f t="shared" si="2912"/>
        <v>0</v>
      </c>
      <c r="EM1201" s="18">
        <f t="shared" si="2912"/>
        <v>0</v>
      </c>
      <c r="EN1201" s="18">
        <f t="shared" si="2912"/>
        <v>0</v>
      </c>
      <c r="EO1201" s="18">
        <f t="shared" si="2912"/>
        <v>0</v>
      </c>
      <c r="EP1201" s="18">
        <f t="shared" si="2912"/>
        <v>0</v>
      </c>
      <c r="EQ1201" s="18">
        <f t="shared" si="2912"/>
        <v>0</v>
      </c>
      <c r="ER1201" s="18">
        <f t="shared" si="2912"/>
        <v>0</v>
      </c>
      <c r="ES1201" s="18">
        <f t="shared" si="2912"/>
        <v>0</v>
      </c>
      <c r="ET1201" s="18">
        <f t="shared" si="2912"/>
        <v>0</v>
      </c>
      <c r="EU1201" s="18">
        <f t="shared" si="2912"/>
        <v>0</v>
      </c>
      <c r="EV1201" s="18">
        <f t="shared" si="2912"/>
        <v>0</v>
      </c>
      <c r="EW1201" s="18">
        <f t="shared" si="2912"/>
        <v>0</v>
      </c>
      <c r="EX1201" s="18">
        <f t="shared" si="2912"/>
        <v>0</v>
      </c>
      <c r="EY1201" s="18">
        <f t="shared" si="2912"/>
        <v>0</v>
      </c>
      <c r="EZ1201" s="18">
        <f t="shared" si="2912"/>
        <v>0</v>
      </c>
      <c r="FA1201" s="18">
        <f t="shared" si="2912"/>
        <v>0</v>
      </c>
      <c r="FB1201" s="18">
        <f t="shared" si="2912"/>
        <v>0</v>
      </c>
      <c r="FC1201" s="18">
        <f t="shared" si="2912"/>
        <v>0</v>
      </c>
      <c r="FD1201" s="18">
        <f t="shared" si="2912"/>
        <v>0</v>
      </c>
      <c r="FE1201" s="18">
        <f t="shared" si="2912"/>
        <v>0</v>
      </c>
      <c r="FF1201" s="18">
        <f t="shared" si="2912"/>
        <v>0</v>
      </c>
      <c r="FG1201" s="18">
        <f t="shared" si="2912"/>
        <v>0</v>
      </c>
      <c r="FH1201" s="18">
        <f t="shared" si="2912"/>
        <v>0</v>
      </c>
      <c r="FI1201" s="18">
        <f t="shared" si="2912"/>
        <v>0</v>
      </c>
      <c r="FJ1201" s="18">
        <f t="shared" si="2912"/>
        <v>0</v>
      </c>
      <c r="FK1201" s="18">
        <f t="shared" si="2912"/>
        <v>0</v>
      </c>
      <c r="FL1201" s="18">
        <f t="shared" si="2912"/>
        <v>0</v>
      </c>
      <c r="FM1201" s="18">
        <f t="shared" si="2912"/>
        <v>0</v>
      </c>
      <c r="FN1201" s="18">
        <f t="shared" si="2912"/>
        <v>0</v>
      </c>
      <c r="FO1201" s="18">
        <f t="shared" si="2912"/>
        <v>0</v>
      </c>
      <c r="FP1201" s="18">
        <f t="shared" si="2912"/>
        <v>0</v>
      </c>
      <c r="FQ1201" s="18">
        <f t="shared" si="2912"/>
        <v>0</v>
      </c>
      <c r="FR1201" s="18">
        <f t="shared" si="2912"/>
        <v>0</v>
      </c>
    </row>
    <row r="1202" spans="2:175"/>
    <row r="1203" spans="2:175">
      <c r="C1203" t="s">
        <v>639</v>
      </c>
      <c r="I1203" s="131">
        <f>SUM(J1203:FR1203)</f>
        <v>0</v>
      </c>
      <c r="J1203" s="18">
        <f t="shared" ref="J1203:AO1203" si="2913">J947+J948+J998+J832+J835</f>
        <v>0</v>
      </c>
      <c r="K1203" s="18">
        <f t="shared" si="2913"/>
        <v>0</v>
      </c>
      <c r="L1203" s="18">
        <f t="shared" si="2913"/>
        <v>0</v>
      </c>
      <c r="M1203" s="18">
        <f t="shared" si="2913"/>
        <v>0</v>
      </c>
      <c r="N1203" s="18">
        <f t="shared" si="2913"/>
        <v>0</v>
      </c>
      <c r="O1203" s="18">
        <f t="shared" si="2913"/>
        <v>0</v>
      </c>
      <c r="P1203" s="18">
        <f t="shared" si="2913"/>
        <v>0</v>
      </c>
      <c r="Q1203" s="18">
        <f t="shared" si="2913"/>
        <v>0</v>
      </c>
      <c r="R1203" s="18">
        <f t="shared" si="2913"/>
        <v>0</v>
      </c>
      <c r="S1203" s="18">
        <f t="shared" si="2913"/>
        <v>0</v>
      </c>
      <c r="T1203" s="18">
        <f t="shared" si="2913"/>
        <v>0</v>
      </c>
      <c r="U1203" s="18">
        <f t="shared" si="2913"/>
        <v>0</v>
      </c>
      <c r="V1203" s="18">
        <f t="shared" si="2913"/>
        <v>0</v>
      </c>
      <c r="W1203" s="18">
        <f t="shared" si="2913"/>
        <v>0</v>
      </c>
      <c r="X1203" s="18">
        <f t="shared" si="2913"/>
        <v>0</v>
      </c>
      <c r="Y1203" s="18">
        <f t="shared" si="2913"/>
        <v>0</v>
      </c>
      <c r="Z1203" s="18">
        <f t="shared" si="2913"/>
        <v>0</v>
      </c>
      <c r="AA1203" s="18">
        <f t="shared" si="2913"/>
        <v>0</v>
      </c>
      <c r="AB1203" s="18">
        <f t="shared" si="2913"/>
        <v>0</v>
      </c>
      <c r="AC1203" s="18">
        <f t="shared" si="2913"/>
        <v>0</v>
      </c>
      <c r="AD1203" s="18">
        <f t="shared" si="2913"/>
        <v>0</v>
      </c>
      <c r="AE1203" s="18">
        <f t="shared" si="2913"/>
        <v>0</v>
      </c>
      <c r="AF1203" s="18">
        <f t="shared" si="2913"/>
        <v>0</v>
      </c>
      <c r="AG1203" s="18">
        <f t="shared" si="2913"/>
        <v>0</v>
      </c>
      <c r="AH1203" s="18">
        <f t="shared" si="2913"/>
        <v>0</v>
      </c>
      <c r="AI1203" s="18">
        <f t="shared" si="2913"/>
        <v>0</v>
      </c>
      <c r="AJ1203" s="18">
        <f t="shared" si="2913"/>
        <v>0</v>
      </c>
      <c r="AK1203" s="18">
        <f t="shared" si="2913"/>
        <v>0</v>
      </c>
      <c r="AL1203" s="18">
        <f t="shared" si="2913"/>
        <v>0</v>
      </c>
      <c r="AM1203" s="18">
        <f t="shared" si="2913"/>
        <v>0</v>
      </c>
      <c r="AN1203" s="18">
        <f t="shared" si="2913"/>
        <v>0</v>
      </c>
      <c r="AO1203" s="18">
        <f t="shared" si="2913"/>
        <v>0</v>
      </c>
      <c r="AP1203" s="18">
        <f t="shared" ref="AP1203:BU1203" si="2914">AP947+AP948+AP998+AP832+AP835</f>
        <v>0</v>
      </c>
      <c r="AQ1203" s="18">
        <f t="shared" si="2914"/>
        <v>0</v>
      </c>
      <c r="AR1203" s="18">
        <f t="shared" si="2914"/>
        <v>0</v>
      </c>
      <c r="AS1203" s="18">
        <f t="shared" si="2914"/>
        <v>0</v>
      </c>
      <c r="AT1203" s="18">
        <f t="shared" si="2914"/>
        <v>0</v>
      </c>
      <c r="AU1203" s="18">
        <f t="shared" si="2914"/>
        <v>0</v>
      </c>
      <c r="AV1203" s="18">
        <f t="shared" si="2914"/>
        <v>0</v>
      </c>
      <c r="AW1203" s="18">
        <f t="shared" si="2914"/>
        <v>0</v>
      </c>
      <c r="AX1203" s="18">
        <f t="shared" si="2914"/>
        <v>0</v>
      </c>
      <c r="AY1203" s="18">
        <f t="shared" si="2914"/>
        <v>0</v>
      </c>
      <c r="AZ1203" s="18">
        <f t="shared" si="2914"/>
        <v>0</v>
      </c>
      <c r="BA1203" s="18">
        <f t="shared" si="2914"/>
        <v>0</v>
      </c>
      <c r="BB1203" s="18">
        <f t="shared" si="2914"/>
        <v>0</v>
      </c>
      <c r="BC1203" s="18">
        <f t="shared" si="2914"/>
        <v>0</v>
      </c>
      <c r="BD1203" s="18">
        <f t="shared" si="2914"/>
        <v>0</v>
      </c>
      <c r="BE1203" s="18">
        <f t="shared" si="2914"/>
        <v>0</v>
      </c>
      <c r="BF1203" s="18">
        <f t="shared" si="2914"/>
        <v>0</v>
      </c>
      <c r="BG1203" s="18">
        <f t="shared" si="2914"/>
        <v>0</v>
      </c>
      <c r="BH1203" s="18">
        <f t="shared" si="2914"/>
        <v>0</v>
      </c>
      <c r="BI1203" s="18">
        <f t="shared" si="2914"/>
        <v>0</v>
      </c>
      <c r="BJ1203" s="18">
        <f t="shared" si="2914"/>
        <v>0</v>
      </c>
      <c r="BK1203" s="18">
        <f t="shared" si="2914"/>
        <v>0</v>
      </c>
      <c r="BL1203" s="18">
        <f t="shared" si="2914"/>
        <v>0</v>
      </c>
      <c r="BM1203" s="18">
        <f t="shared" si="2914"/>
        <v>0</v>
      </c>
      <c r="BN1203" s="18">
        <f t="shared" si="2914"/>
        <v>0</v>
      </c>
      <c r="BO1203" s="18">
        <f t="shared" si="2914"/>
        <v>0</v>
      </c>
      <c r="BP1203" s="18">
        <f t="shared" si="2914"/>
        <v>0</v>
      </c>
      <c r="BQ1203" s="18">
        <f t="shared" si="2914"/>
        <v>0</v>
      </c>
      <c r="BR1203" s="18">
        <f t="shared" si="2914"/>
        <v>0</v>
      </c>
      <c r="BS1203" s="18">
        <f t="shared" si="2914"/>
        <v>0</v>
      </c>
      <c r="BT1203" s="18">
        <f t="shared" si="2914"/>
        <v>0</v>
      </c>
      <c r="BU1203" s="18">
        <f t="shared" si="2914"/>
        <v>0</v>
      </c>
      <c r="BV1203" s="18">
        <f t="shared" ref="BV1203:DA1203" si="2915">BV947+BV948+BV998+BV832+BV835</f>
        <v>0</v>
      </c>
      <c r="BW1203" s="18">
        <f t="shared" si="2915"/>
        <v>0</v>
      </c>
      <c r="BX1203" s="18">
        <f t="shared" si="2915"/>
        <v>0</v>
      </c>
      <c r="BY1203" s="18">
        <f t="shared" si="2915"/>
        <v>0</v>
      </c>
      <c r="BZ1203" s="18">
        <f t="shared" si="2915"/>
        <v>0</v>
      </c>
      <c r="CA1203" s="18">
        <f t="shared" si="2915"/>
        <v>0</v>
      </c>
      <c r="CB1203" s="18">
        <f t="shared" si="2915"/>
        <v>0</v>
      </c>
      <c r="CC1203" s="18">
        <f t="shared" si="2915"/>
        <v>0</v>
      </c>
      <c r="CD1203" s="18">
        <f t="shared" si="2915"/>
        <v>0</v>
      </c>
      <c r="CE1203" s="18">
        <f t="shared" si="2915"/>
        <v>0</v>
      </c>
      <c r="CF1203" s="18">
        <f t="shared" si="2915"/>
        <v>0</v>
      </c>
      <c r="CG1203" s="18">
        <f t="shared" si="2915"/>
        <v>0</v>
      </c>
      <c r="CH1203" s="18">
        <f t="shared" si="2915"/>
        <v>0</v>
      </c>
      <c r="CI1203" s="18">
        <f t="shared" si="2915"/>
        <v>0</v>
      </c>
      <c r="CJ1203" s="18">
        <f t="shared" si="2915"/>
        <v>0</v>
      </c>
      <c r="CK1203" s="18">
        <f t="shared" si="2915"/>
        <v>0</v>
      </c>
      <c r="CL1203" s="18">
        <f t="shared" si="2915"/>
        <v>0</v>
      </c>
      <c r="CM1203" s="18">
        <f t="shared" si="2915"/>
        <v>0</v>
      </c>
      <c r="CN1203" s="18">
        <f t="shared" si="2915"/>
        <v>0</v>
      </c>
      <c r="CO1203" s="18">
        <f t="shared" si="2915"/>
        <v>0</v>
      </c>
      <c r="CP1203" s="18">
        <f t="shared" si="2915"/>
        <v>0</v>
      </c>
      <c r="CQ1203" s="18">
        <f t="shared" si="2915"/>
        <v>0</v>
      </c>
      <c r="CR1203" s="18">
        <f t="shared" si="2915"/>
        <v>0</v>
      </c>
      <c r="CS1203" s="18">
        <f t="shared" si="2915"/>
        <v>0</v>
      </c>
      <c r="CT1203" s="18">
        <f t="shared" si="2915"/>
        <v>0</v>
      </c>
      <c r="CU1203" s="18">
        <f t="shared" si="2915"/>
        <v>0</v>
      </c>
      <c r="CV1203" s="18">
        <f t="shared" si="2915"/>
        <v>0</v>
      </c>
      <c r="CW1203" s="18">
        <f t="shared" si="2915"/>
        <v>0</v>
      </c>
      <c r="CX1203" s="18">
        <f t="shared" si="2915"/>
        <v>0</v>
      </c>
      <c r="CY1203" s="18">
        <f t="shared" si="2915"/>
        <v>0</v>
      </c>
      <c r="CZ1203" s="18">
        <f t="shared" si="2915"/>
        <v>0</v>
      </c>
      <c r="DA1203" s="18">
        <f t="shared" si="2915"/>
        <v>0</v>
      </c>
      <c r="DB1203" s="18">
        <f t="shared" ref="DB1203:EG1203" si="2916">DB947+DB948+DB998+DB832+DB835</f>
        <v>0</v>
      </c>
      <c r="DC1203" s="18">
        <f t="shared" si="2916"/>
        <v>0</v>
      </c>
      <c r="DD1203" s="18">
        <f t="shared" si="2916"/>
        <v>0</v>
      </c>
      <c r="DE1203" s="18">
        <f t="shared" si="2916"/>
        <v>0</v>
      </c>
      <c r="DF1203" s="18">
        <f t="shared" si="2916"/>
        <v>0</v>
      </c>
      <c r="DG1203" s="18">
        <f t="shared" si="2916"/>
        <v>0</v>
      </c>
      <c r="DH1203" s="18">
        <f t="shared" si="2916"/>
        <v>0</v>
      </c>
      <c r="DI1203" s="18">
        <f t="shared" si="2916"/>
        <v>0</v>
      </c>
      <c r="DJ1203" s="18">
        <f t="shared" si="2916"/>
        <v>0</v>
      </c>
      <c r="DK1203" s="18">
        <f t="shared" si="2916"/>
        <v>0</v>
      </c>
      <c r="DL1203" s="18">
        <f t="shared" si="2916"/>
        <v>0</v>
      </c>
      <c r="DM1203" s="18">
        <f t="shared" si="2916"/>
        <v>0</v>
      </c>
      <c r="DN1203" s="18">
        <f t="shared" si="2916"/>
        <v>0</v>
      </c>
      <c r="DO1203" s="18">
        <f t="shared" si="2916"/>
        <v>0</v>
      </c>
      <c r="DP1203" s="18">
        <f t="shared" si="2916"/>
        <v>0</v>
      </c>
      <c r="DQ1203" s="18">
        <f t="shared" si="2916"/>
        <v>0</v>
      </c>
      <c r="DR1203" s="18">
        <f t="shared" si="2916"/>
        <v>0</v>
      </c>
      <c r="DS1203" s="18">
        <f t="shared" si="2916"/>
        <v>0</v>
      </c>
      <c r="DT1203" s="18">
        <f t="shared" si="2916"/>
        <v>0</v>
      </c>
      <c r="DU1203" s="18">
        <f t="shared" si="2916"/>
        <v>0</v>
      </c>
      <c r="DV1203" s="18">
        <f t="shared" si="2916"/>
        <v>0</v>
      </c>
      <c r="DW1203" s="18">
        <f t="shared" si="2916"/>
        <v>0</v>
      </c>
      <c r="DX1203" s="18">
        <f t="shared" si="2916"/>
        <v>0</v>
      </c>
      <c r="DY1203" s="18">
        <f t="shared" si="2916"/>
        <v>0</v>
      </c>
      <c r="DZ1203" s="18">
        <f t="shared" si="2916"/>
        <v>0</v>
      </c>
      <c r="EA1203" s="18">
        <f t="shared" si="2916"/>
        <v>0</v>
      </c>
      <c r="EB1203" s="18">
        <f t="shared" si="2916"/>
        <v>0</v>
      </c>
      <c r="EC1203" s="18">
        <f t="shared" si="2916"/>
        <v>0</v>
      </c>
      <c r="ED1203" s="18">
        <f t="shared" si="2916"/>
        <v>0</v>
      </c>
      <c r="EE1203" s="18">
        <f t="shared" si="2916"/>
        <v>0</v>
      </c>
      <c r="EF1203" s="18">
        <f t="shared" si="2916"/>
        <v>0</v>
      </c>
      <c r="EG1203" s="18">
        <f t="shared" si="2916"/>
        <v>0</v>
      </c>
      <c r="EH1203" s="18">
        <f t="shared" ref="EH1203:FM1203" si="2917">EH947+EH948+EH998+EH832+EH835</f>
        <v>0</v>
      </c>
      <c r="EI1203" s="18">
        <f t="shared" si="2917"/>
        <v>0</v>
      </c>
      <c r="EJ1203" s="18">
        <f t="shared" si="2917"/>
        <v>0</v>
      </c>
      <c r="EK1203" s="18">
        <f t="shared" si="2917"/>
        <v>0</v>
      </c>
      <c r="EL1203" s="18">
        <f t="shared" si="2917"/>
        <v>0</v>
      </c>
      <c r="EM1203" s="18">
        <f t="shared" si="2917"/>
        <v>0</v>
      </c>
      <c r="EN1203" s="18">
        <f t="shared" si="2917"/>
        <v>0</v>
      </c>
      <c r="EO1203" s="18">
        <f t="shared" si="2917"/>
        <v>0</v>
      </c>
      <c r="EP1203" s="18">
        <f t="shared" si="2917"/>
        <v>0</v>
      </c>
      <c r="EQ1203" s="18">
        <f t="shared" si="2917"/>
        <v>0</v>
      </c>
      <c r="ER1203" s="18">
        <f t="shared" si="2917"/>
        <v>0</v>
      </c>
      <c r="ES1203" s="18">
        <f t="shared" si="2917"/>
        <v>0</v>
      </c>
      <c r="ET1203" s="18">
        <f t="shared" si="2917"/>
        <v>0</v>
      </c>
      <c r="EU1203" s="18">
        <f t="shared" si="2917"/>
        <v>0</v>
      </c>
      <c r="EV1203" s="18">
        <f t="shared" si="2917"/>
        <v>0</v>
      </c>
      <c r="EW1203" s="18">
        <f t="shared" si="2917"/>
        <v>0</v>
      </c>
      <c r="EX1203" s="18">
        <f t="shared" si="2917"/>
        <v>0</v>
      </c>
      <c r="EY1203" s="18">
        <f t="shared" si="2917"/>
        <v>0</v>
      </c>
      <c r="EZ1203" s="18">
        <f t="shared" si="2917"/>
        <v>0</v>
      </c>
      <c r="FA1203" s="18">
        <f t="shared" si="2917"/>
        <v>0</v>
      </c>
      <c r="FB1203" s="18">
        <f t="shared" si="2917"/>
        <v>0</v>
      </c>
      <c r="FC1203" s="18">
        <f t="shared" si="2917"/>
        <v>0</v>
      </c>
      <c r="FD1203" s="18">
        <f t="shared" si="2917"/>
        <v>0</v>
      </c>
      <c r="FE1203" s="18">
        <f t="shared" si="2917"/>
        <v>0</v>
      </c>
      <c r="FF1203" s="18">
        <f t="shared" si="2917"/>
        <v>0</v>
      </c>
      <c r="FG1203" s="18">
        <f t="shared" si="2917"/>
        <v>0</v>
      </c>
      <c r="FH1203" s="18">
        <f t="shared" si="2917"/>
        <v>0</v>
      </c>
      <c r="FI1203" s="18">
        <f t="shared" si="2917"/>
        <v>0</v>
      </c>
      <c r="FJ1203" s="18">
        <f t="shared" si="2917"/>
        <v>0</v>
      </c>
      <c r="FK1203" s="18">
        <f t="shared" si="2917"/>
        <v>0</v>
      </c>
      <c r="FL1203" s="18">
        <f t="shared" si="2917"/>
        <v>0</v>
      </c>
      <c r="FM1203" s="18">
        <f t="shared" si="2917"/>
        <v>0</v>
      </c>
      <c r="FN1203" s="18">
        <f t="shared" ref="FN1203:FS1203" si="2918">FN947+FN948+FN998+FN832+FN835</f>
        <v>0</v>
      </c>
      <c r="FO1203" s="18">
        <f t="shared" si="2918"/>
        <v>0</v>
      </c>
      <c r="FP1203" s="18">
        <f t="shared" si="2918"/>
        <v>0</v>
      </c>
      <c r="FQ1203" s="18">
        <f t="shared" si="2918"/>
        <v>0</v>
      </c>
      <c r="FR1203" s="18">
        <f t="shared" si="2918"/>
        <v>0</v>
      </c>
      <c r="FS1203" s="18">
        <f t="shared" si="2918"/>
        <v>0</v>
      </c>
    </row>
    <row r="1204" spans="2:175">
      <c r="C1204" t="s">
        <v>406</v>
      </c>
      <c r="I1204" s="131">
        <f>SUM(J1204:FR1204)</f>
        <v>0</v>
      </c>
      <c r="J1204" s="172"/>
      <c r="K1204" s="172"/>
      <c r="L1204" s="172"/>
      <c r="M1204" s="172"/>
      <c r="N1204" s="172"/>
      <c r="O1204" s="172"/>
      <c r="P1204" s="172"/>
      <c r="Q1204" s="172"/>
      <c r="R1204" s="172"/>
      <c r="S1204" s="172"/>
      <c r="T1204" s="172"/>
      <c r="U1204" s="172"/>
      <c r="V1204" s="172"/>
      <c r="W1204" s="172"/>
      <c r="X1204" s="172"/>
      <c r="Y1204" s="172"/>
      <c r="Z1204" s="172"/>
      <c r="AA1204" s="172"/>
      <c r="AB1204" s="172"/>
      <c r="AC1204" s="172"/>
      <c r="AD1204" s="172"/>
      <c r="AE1204" s="172"/>
      <c r="AF1204" s="172"/>
      <c r="AG1204" s="172"/>
      <c r="AH1204" s="172"/>
      <c r="AI1204" s="172"/>
      <c r="AJ1204" s="172"/>
      <c r="AK1204" s="172"/>
      <c r="AL1204" s="172"/>
      <c r="AM1204" s="172"/>
      <c r="AN1204" s="172"/>
      <c r="AO1204" s="172"/>
      <c r="AP1204" s="172"/>
      <c r="AQ1204" s="172"/>
      <c r="AR1204" s="172"/>
      <c r="AS1204" s="172"/>
      <c r="AT1204" s="172"/>
      <c r="AU1204" s="172"/>
      <c r="AV1204" s="172"/>
      <c r="AW1204" s="172"/>
      <c r="AX1204" s="172"/>
      <c r="AY1204" s="172"/>
      <c r="AZ1204" s="172"/>
      <c r="BA1204" s="172"/>
      <c r="BB1204" s="172"/>
      <c r="BC1204" s="172"/>
      <c r="BD1204" s="172"/>
      <c r="BE1204" s="172"/>
      <c r="BF1204" s="172"/>
      <c r="BG1204" s="172"/>
      <c r="BH1204" s="172"/>
      <c r="BI1204" s="172"/>
      <c r="BJ1204" s="172"/>
      <c r="BK1204" s="172"/>
      <c r="BL1204" s="172"/>
      <c r="BM1204" s="172"/>
      <c r="BN1204" s="172"/>
      <c r="BO1204" s="172"/>
      <c r="BP1204" s="172"/>
      <c r="BQ1204" s="172"/>
      <c r="BR1204" s="172"/>
      <c r="BS1204" s="172"/>
      <c r="BT1204" s="172"/>
      <c r="BU1204" s="172"/>
      <c r="BV1204" s="172"/>
      <c r="BW1204" s="172"/>
      <c r="BX1204" s="172"/>
      <c r="BY1204" s="172"/>
      <c r="BZ1204" s="172"/>
      <c r="CA1204" s="172"/>
      <c r="CB1204" s="172"/>
      <c r="CC1204" s="172"/>
      <c r="CD1204" s="172"/>
      <c r="CE1204" s="172"/>
      <c r="CF1204" s="172"/>
      <c r="CG1204" s="172"/>
      <c r="CH1204" s="172"/>
      <c r="CI1204" s="172"/>
      <c r="CJ1204" s="172"/>
      <c r="CK1204" s="172"/>
      <c r="CL1204" s="172"/>
      <c r="CM1204" s="172"/>
      <c r="CN1204" s="172"/>
      <c r="CO1204" s="172"/>
      <c r="CP1204" s="172"/>
      <c r="CQ1204" s="172"/>
      <c r="CR1204" s="172"/>
      <c r="CS1204" s="172"/>
      <c r="CT1204" s="172"/>
      <c r="CU1204" s="172"/>
      <c r="CV1204" s="172"/>
      <c r="CW1204" s="172"/>
      <c r="CX1204" s="172"/>
      <c r="CY1204" s="172"/>
      <c r="CZ1204" s="172"/>
      <c r="DA1204" s="172"/>
      <c r="DB1204" s="172"/>
      <c r="DC1204" s="172"/>
      <c r="DD1204" s="172"/>
      <c r="DE1204" s="172"/>
      <c r="DF1204" s="172"/>
      <c r="DG1204" s="172"/>
      <c r="DH1204" s="172"/>
      <c r="DI1204" s="172"/>
      <c r="DJ1204" s="172"/>
      <c r="DK1204" s="172"/>
      <c r="DL1204" s="172"/>
      <c r="DM1204" s="172"/>
      <c r="DN1204" s="172"/>
      <c r="DO1204" s="172"/>
      <c r="DP1204" s="172"/>
      <c r="DQ1204" s="172"/>
      <c r="DR1204" s="172"/>
      <c r="DS1204" s="172"/>
      <c r="DT1204" s="172"/>
      <c r="DU1204" s="172"/>
      <c r="DV1204" s="172"/>
      <c r="DW1204" s="172"/>
      <c r="DX1204" s="172"/>
      <c r="DY1204" s="172"/>
      <c r="DZ1204" s="172"/>
      <c r="EA1204" s="172"/>
      <c r="EB1204" s="172"/>
      <c r="EC1204" s="172"/>
      <c r="ED1204" s="172"/>
      <c r="EE1204" s="172"/>
      <c r="EF1204" s="172"/>
      <c r="EG1204" s="172"/>
      <c r="EH1204" s="172"/>
      <c r="EI1204" s="172"/>
      <c r="EJ1204" s="172"/>
      <c r="EK1204" s="172"/>
      <c r="EL1204" s="172"/>
      <c r="EM1204" s="172"/>
      <c r="EN1204" s="172"/>
      <c r="EO1204" s="172"/>
      <c r="EP1204" s="172"/>
      <c r="EQ1204" s="172"/>
      <c r="ER1204" s="172"/>
      <c r="ES1204" s="172"/>
      <c r="ET1204" s="172"/>
      <c r="EU1204" s="172"/>
      <c r="EV1204" s="172"/>
      <c r="EW1204" s="172"/>
      <c r="EX1204" s="172"/>
      <c r="EY1204" s="172"/>
      <c r="EZ1204" s="172"/>
      <c r="FA1204" s="172"/>
      <c r="FB1204" s="172"/>
      <c r="FC1204" s="172"/>
      <c r="FD1204" s="172"/>
      <c r="FE1204" s="172"/>
      <c r="FF1204" s="172"/>
      <c r="FG1204" s="172"/>
      <c r="FH1204" s="172"/>
      <c r="FI1204" s="172"/>
      <c r="FJ1204" s="172"/>
      <c r="FK1204" s="172"/>
      <c r="FL1204" s="172"/>
      <c r="FM1204" s="172"/>
      <c r="FN1204" s="172"/>
      <c r="FO1204" s="172"/>
      <c r="FP1204" s="172"/>
      <c r="FQ1204" s="172"/>
      <c r="FR1204" s="172"/>
      <c r="FS1204" s="172"/>
    </row>
    <row r="1205" spans="2:175"/>
    <row r="1206" spans="2:175">
      <c r="C1206" t="s">
        <v>542</v>
      </c>
      <c r="D1206" s="144" t="s">
        <v>974</v>
      </c>
      <c r="E1206" s="183">
        <f>I1206</f>
        <v>0</v>
      </c>
      <c r="F1206" s="39" t="s">
        <v>997</v>
      </c>
      <c r="H1206" t="s">
        <v>998</v>
      </c>
      <c r="I1206" s="131">
        <f>SUM(J1206:FR1206)</f>
        <v>0</v>
      </c>
      <c r="J1206" s="18">
        <f t="shared" ref="J1206:AO1206" si="2919">J1203</f>
        <v>0</v>
      </c>
      <c r="K1206" s="18">
        <f t="shared" si="2919"/>
        <v>0</v>
      </c>
      <c r="L1206" s="18">
        <f t="shared" si="2919"/>
        <v>0</v>
      </c>
      <c r="M1206" s="18">
        <f t="shared" si="2919"/>
        <v>0</v>
      </c>
      <c r="N1206" s="18">
        <f t="shared" si="2919"/>
        <v>0</v>
      </c>
      <c r="O1206" s="18">
        <f t="shared" si="2919"/>
        <v>0</v>
      </c>
      <c r="P1206" s="18">
        <f t="shared" si="2919"/>
        <v>0</v>
      </c>
      <c r="Q1206" s="18">
        <f t="shared" si="2919"/>
        <v>0</v>
      </c>
      <c r="R1206" s="18">
        <f t="shared" si="2919"/>
        <v>0</v>
      </c>
      <c r="S1206" s="18">
        <f t="shared" si="2919"/>
        <v>0</v>
      </c>
      <c r="T1206" s="18">
        <f t="shared" si="2919"/>
        <v>0</v>
      </c>
      <c r="U1206" s="18">
        <f t="shared" si="2919"/>
        <v>0</v>
      </c>
      <c r="V1206" s="18">
        <f t="shared" si="2919"/>
        <v>0</v>
      </c>
      <c r="W1206" s="18">
        <f t="shared" si="2919"/>
        <v>0</v>
      </c>
      <c r="X1206" s="18">
        <f t="shared" si="2919"/>
        <v>0</v>
      </c>
      <c r="Y1206" s="18">
        <f t="shared" si="2919"/>
        <v>0</v>
      </c>
      <c r="Z1206" s="18">
        <f t="shared" si="2919"/>
        <v>0</v>
      </c>
      <c r="AA1206" s="18">
        <f t="shared" si="2919"/>
        <v>0</v>
      </c>
      <c r="AB1206" s="18">
        <f t="shared" si="2919"/>
        <v>0</v>
      </c>
      <c r="AC1206" s="18">
        <f t="shared" si="2919"/>
        <v>0</v>
      </c>
      <c r="AD1206" s="18">
        <f t="shared" si="2919"/>
        <v>0</v>
      </c>
      <c r="AE1206" s="18">
        <f t="shared" si="2919"/>
        <v>0</v>
      </c>
      <c r="AF1206" s="18">
        <f t="shared" si="2919"/>
        <v>0</v>
      </c>
      <c r="AG1206" s="18">
        <f t="shared" si="2919"/>
        <v>0</v>
      </c>
      <c r="AH1206" s="18">
        <f t="shared" si="2919"/>
        <v>0</v>
      </c>
      <c r="AI1206" s="18">
        <f t="shared" si="2919"/>
        <v>0</v>
      </c>
      <c r="AJ1206" s="18">
        <f t="shared" si="2919"/>
        <v>0</v>
      </c>
      <c r="AK1206" s="18">
        <f t="shared" si="2919"/>
        <v>0</v>
      </c>
      <c r="AL1206" s="18">
        <f t="shared" si="2919"/>
        <v>0</v>
      </c>
      <c r="AM1206" s="18">
        <f t="shared" si="2919"/>
        <v>0</v>
      </c>
      <c r="AN1206" s="18">
        <f t="shared" si="2919"/>
        <v>0</v>
      </c>
      <c r="AO1206" s="18">
        <f t="shared" si="2919"/>
        <v>0</v>
      </c>
      <c r="AP1206" s="18">
        <f t="shared" ref="AP1206:BU1206" si="2920">AP1203</f>
        <v>0</v>
      </c>
      <c r="AQ1206" s="18">
        <f t="shared" si="2920"/>
        <v>0</v>
      </c>
      <c r="AR1206" s="18">
        <f t="shared" si="2920"/>
        <v>0</v>
      </c>
      <c r="AS1206" s="18">
        <f t="shared" si="2920"/>
        <v>0</v>
      </c>
      <c r="AT1206" s="18">
        <f t="shared" si="2920"/>
        <v>0</v>
      </c>
      <c r="AU1206" s="18">
        <f t="shared" si="2920"/>
        <v>0</v>
      </c>
      <c r="AV1206" s="18">
        <f t="shared" si="2920"/>
        <v>0</v>
      </c>
      <c r="AW1206" s="18">
        <f t="shared" si="2920"/>
        <v>0</v>
      </c>
      <c r="AX1206" s="18">
        <f t="shared" si="2920"/>
        <v>0</v>
      </c>
      <c r="AY1206" s="18">
        <f t="shared" si="2920"/>
        <v>0</v>
      </c>
      <c r="AZ1206" s="18">
        <f t="shared" si="2920"/>
        <v>0</v>
      </c>
      <c r="BA1206" s="18">
        <f t="shared" si="2920"/>
        <v>0</v>
      </c>
      <c r="BB1206" s="18">
        <f t="shared" si="2920"/>
        <v>0</v>
      </c>
      <c r="BC1206" s="18">
        <f t="shared" si="2920"/>
        <v>0</v>
      </c>
      <c r="BD1206" s="18">
        <f t="shared" si="2920"/>
        <v>0</v>
      </c>
      <c r="BE1206" s="18">
        <f t="shared" si="2920"/>
        <v>0</v>
      </c>
      <c r="BF1206" s="18">
        <f t="shared" si="2920"/>
        <v>0</v>
      </c>
      <c r="BG1206" s="18">
        <f t="shared" si="2920"/>
        <v>0</v>
      </c>
      <c r="BH1206" s="18">
        <f t="shared" si="2920"/>
        <v>0</v>
      </c>
      <c r="BI1206" s="18">
        <f t="shared" si="2920"/>
        <v>0</v>
      </c>
      <c r="BJ1206" s="18">
        <f t="shared" si="2920"/>
        <v>0</v>
      </c>
      <c r="BK1206" s="18">
        <f t="shared" si="2920"/>
        <v>0</v>
      </c>
      <c r="BL1206" s="18">
        <f t="shared" si="2920"/>
        <v>0</v>
      </c>
      <c r="BM1206" s="18">
        <f t="shared" si="2920"/>
        <v>0</v>
      </c>
      <c r="BN1206" s="18">
        <f t="shared" si="2920"/>
        <v>0</v>
      </c>
      <c r="BO1206" s="18">
        <f t="shared" si="2920"/>
        <v>0</v>
      </c>
      <c r="BP1206" s="18">
        <f t="shared" si="2920"/>
        <v>0</v>
      </c>
      <c r="BQ1206" s="18">
        <f t="shared" si="2920"/>
        <v>0</v>
      </c>
      <c r="BR1206" s="18">
        <f t="shared" si="2920"/>
        <v>0</v>
      </c>
      <c r="BS1206" s="18">
        <f t="shared" si="2920"/>
        <v>0</v>
      </c>
      <c r="BT1206" s="18">
        <f t="shared" si="2920"/>
        <v>0</v>
      </c>
      <c r="BU1206" s="18">
        <f t="shared" si="2920"/>
        <v>0</v>
      </c>
      <c r="BV1206" s="18">
        <f t="shared" ref="BV1206:DA1206" si="2921">BV1203</f>
        <v>0</v>
      </c>
      <c r="BW1206" s="18">
        <f t="shared" si="2921"/>
        <v>0</v>
      </c>
      <c r="BX1206" s="18">
        <f t="shared" si="2921"/>
        <v>0</v>
      </c>
      <c r="BY1206" s="18">
        <f t="shared" si="2921"/>
        <v>0</v>
      </c>
      <c r="BZ1206" s="18">
        <f t="shared" si="2921"/>
        <v>0</v>
      </c>
      <c r="CA1206" s="18">
        <f t="shared" si="2921"/>
        <v>0</v>
      </c>
      <c r="CB1206" s="18">
        <f t="shared" si="2921"/>
        <v>0</v>
      </c>
      <c r="CC1206" s="18">
        <f t="shared" si="2921"/>
        <v>0</v>
      </c>
      <c r="CD1206" s="18">
        <f t="shared" si="2921"/>
        <v>0</v>
      </c>
      <c r="CE1206" s="18">
        <f t="shared" si="2921"/>
        <v>0</v>
      </c>
      <c r="CF1206" s="18">
        <f t="shared" si="2921"/>
        <v>0</v>
      </c>
      <c r="CG1206" s="18">
        <f t="shared" si="2921"/>
        <v>0</v>
      </c>
      <c r="CH1206" s="18">
        <f t="shared" si="2921"/>
        <v>0</v>
      </c>
      <c r="CI1206" s="18">
        <f t="shared" si="2921"/>
        <v>0</v>
      </c>
      <c r="CJ1206" s="18">
        <f t="shared" si="2921"/>
        <v>0</v>
      </c>
      <c r="CK1206" s="18">
        <f t="shared" si="2921"/>
        <v>0</v>
      </c>
      <c r="CL1206" s="18">
        <f t="shared" si="2921"/>
        <v>0</v>
      </c>
      <c r="CM1206" s="18">
        <f t="shared" si="2921"/>
        <v>0</v>
      </c>
      <c r="CN1206" s="18">
        <f t="shared" si="2921"/>
        <v>0</v>
      </c>
      <c r="CO1206" s="18">
        <f t="shared" si="2921"/>
        <v>0</v>
      </c>
      <c r="CP1206" s="18">
        <f t="shared" si="2921"/>
        <v>0</v>
      </c>
      <c r="CQ1206" s="18">
        <f t="shared" si="2921"/>
        <v>0</v>
      </c>
      <c r="CR1206" s="18">
        <f t="shared" si="2921"/>
        <v>0</v>
      </c>
      <c r="CS1206" s="18">
        <f t="shared" si="2921"/>
        <v>0</v>
      </c>
      <c r="CT1206" s="18">
        <f t="shared" si="2921"/>
        <v>0</v>
      </c>
      <c r="CU1206" s="18">
        <f t="shared" si="2921"/>
        <v>0</v>
      </c>
      <c r="CV1206" s="18">
        <f t="shared" si="2921"/>
        <v>0</v>
      </c>
      <c r="CW1206" s="18">
        <f t="shared" si="2921"/>
        <v>0</v>
      </c>
      <c r="CX1206" s="18">
        <f t="shared" si="2921"/>
        <v>0</v>
      </c>
      <c r="CY1206" s="18">
        <f t="shared" si="2921"/>
        <v>0</v>
      </c>
      <c r="CZ1206" s="18">
        <f t="shared" si="2921"/>
        <v>0</v>
      </c>
      <c r="DA1206" s="18">
        <f t="shared" si="2921"/>
        <v>0</v>
      </c>
      <c r="DB1206" s="18">
        <f t="shared" ref="DB1206:EG1206" si="2922">DB1203</f>
        <v>0</v>
      </c>
      <c r="DC1206" s="18">
        <f t="shared" si="2922"/>
        <v>0</v>
      </c>
      <c r="DD1206" s="18">
        <f t="shared" si="2922"/>
        <v>0</v>
      </c>
      <c r="DE1206" s="18">
        <f t="shared" si="2922"/>
        <v>0</v>
      </c>
      <c r="DF1206" s="18">
        <f t="shared" si="2922"/>
        <v>0</v>
      </c>
      <c r="DG1206" s="18">
        <f t="shared" si="2922"/>
        <v>0</v>
      </c>
      <c r="DH1206" s="18">
        <f t="shared" si="2922"/>
        <v>0</v>
      </c>
      <c r="DI1206" s="18">
        <f t="shared" si="2922"/>
        <v>0</v>
      </c>
      <c r="DJ1206" s="18">
        <f t="shared" si="2922"/>
        <v>0</v>
      </c>
      <c r="DK1206" s="18">
        <f t="shared" si="2922"/>
        <v>0</v>
      </c>
      <c r="DL1206" s="18">
        <f t="shared" si="2922"/>
        <v>0</v>
      </c>
      <c r="DM1206" s="18">
        <f t="shared" si="2922"/>
        <v>0</v>
      </c>
      <c r="DN1206" s="18">
        <f t="shared" si="2922"/>
        <v>0</v>
      </c>
      <c r="DO1206" s="18">
        <f t="shared" si="2922"/>
        <v>0</v>
      </c>
      <c r="DP1206" s="18">
        <f t="shared" si="2922"/>
        <v>0</v>
      </c>
      <c r="DQ1206" s="18">
        <f t="shared" si="2922"/>
        <v>0</v>
      </c>
      <c r="DR1206" s="18">
        <f t="shared" si="2922"/>
        <v>0</v>
      </c>
      <c r="DS1206" s="18">
        <f t="shared" si="2922"/>
        <v>0</v>
      </c>
      <c r="DT1206" s="18">
        <f t="shared" si="2922"/>
        <v>0</v>
      </c>
      <c r="DU1206" s="18">
        <f t="shared" si="2922"/>
        <v>0</v>
      </c>
      <c r="DV1206" s="18">
        <f t="shared" si="2922"/>
        <v>0</v>
      </c>
      <c r="DW1206" s="18">
        <f t="shared" si="2922"/>
        <v>0</v>
      </c>
      <c r="DX1206" s="18">
        <f t="shared" si="2922"/>
        <v>0</v>
      </c>
      <c r="DY1206" s="18">
        <f t="shared" si="2922"/>
        <v>0</v>
      </c>
      <c r="DZ1206" s="18">
        <f t="shared" si="2922"/>
        <v>0</v>
      </c>
      <c r="EA1206" s="18">
        <f t="shared" si="2922"/>
        <v>0</v>
      </c>
      <c r="EB1206" s="18">
        <f t="shared" si="2922"/>
        <v>0</v>
      </c>
      <c r="EC1206" s="18">
        <f t="shared" si="2922"/>
        <v>0</v>
      </c>
      <c r="ED1206" s="18">
        <f t="shared" si="2922"/>
        <v>0</v>
      </c>
      <c r="EE1206" s="18">
        <f t="shared" si="2922"/>
        <v>0</v>
      </c>
      <c r="EF1206" s="18">
        <f t="shared" si="2922"/>
        <v>0</v>
      </c>
      <c r="EG1206" s="18">
        <f t="shared" si="2922"/>
        <v>0</v>
      </c>
      <c r="EH1206" s="18">
        <f t="shared" ref="EH1206:FM1206" si="2923">EH1203</f>
        <v>0</v>
      </c>
      <c r="EI1206" s="18">
        <f t="shared" si="2923"/>
        <v>0</v>
      </c>
      <c r="EJ1206" s="18">
        <f t="shared" si="2923"/>
        <v>0</v>
      </c>
      <c r="EK1206" s="18">
        <f t="shared" si="2923"/>
        <v>0</v>
      </c>
      <c r="EL1206" s="18">
        <f t="shared" si="2923"/>
        <v>0</v>
      </c>
      <c r="EM1206" s="18">
        <f t="shared" si="2923"/>
        <v>0</v>
      </c>
      <c r="EN1206" s="18">
        <f t="shared" si="2923"/>
        <v>0</v>
      </c>
      <c r="EO1206" s="18">
        <f t="shared" si="2923"/>
        <v>0</v>
      </c>
      <c r="EP1206" s="18">
        <f t="shared" si="2923"/>
        <v>0</v>
      </c>
      <c r="EQ1206" s="18">
        <f t="shared" si="2923"/>
        <v>0</v>
      </c>
      <c r="ER1206" s="18">
        <f t="shared" si="2923"/>
        <v>0</v>
      </c>
      <c r="ES1206" s="18">
        <f t="shared" si="2923"/>
        <v>0</v>
      </c>
      <c r="ET1206" s="18">
        <f t="shared" si="2923"/>
        <v>0</v>
      </c>
      <c r="EU1206" s="18">
        <f t="shared" si="2923"/>
        <v>0</v>
      </c>
      <c r="EV1206" s="18">
        <f t="shared" si="2923"/>
        <v>0</v>
      </c>
      <c r="EW1206" s="18">
        <f t="shared" si="2923"/>
        <v>0</v>
      </c>
      <c r="EX1206" s="18">
        <f t="shared" si="2923"/>
        <v>0</v>
      </c>
      <c r="EY1206" s="18">
        <f t="shared" si="2923"/>
        <v>0</v>
      </c>
      <c r="EZ1206" s="18">
        <f t="shared" si="2923"/>
        <v>0</v>
      </c>
      <c r="FA1206" s="18">
        <f t="shared" si="2923"/>
        <v>0</v>
      </c>
      <c r="FB1206" s="18">
        <f t="shared" si="2923"/>
        <v>0</v>
      </c>
      <c r="FC1206" s="18">
        <f t="shared" si="2923"/>
        <v>0</v>
      </c>
      <c r="FD1206" s="18">
        <f t="shared" si="2923"/>
        <v>0</v>
      </c>
      <c r="FE1206" s="18">
        <f t="shared" si="2923"/>
        <v>0</v>
      </c>
      <c r="FF1206" s="18">
        <f t="shared" si="2923"/>
        <v>0</v>
      </c>
      <c r="FG1206" s="18">
        <f t="shared" si="2923"/>
        <v>0</v>
      </c>
      <c r="FH1206" s="18">
        <f t="shared" si="2923"/>
        <v>0</v>
      </c>
      <c r="FI1206" s="18">
        <f t="shared" si="2923"/>
        <v>0</v>
      </c>
      <c r="FJ1206" s="18">
        <f t="shared" si="2923"/>
        <v>0</v>
      </c>
      <c r="FK1206" s="18">
        <f t="shared" si="2923"/>
        <v>0</v>
      </c>
      <c r="FL1206" s="18">
        <f t="shared" si="2923"/>
        <v>0</v>
      </c>
      <c r="FM1206" s="18">
        <f t="shared" si="2923"/>
        <v>0</v>
      </c>
      <c r="FN1206" s="18">
        <f t="shared" ref="FN1206:FS1206" si="2924">FN1203</f>
        <v>0</v>
      </c>
      <c r="FO1206" s="18">
        <f t="shared" si="2924"/>
        <v>0</v>
      </c>
      <c r="FP1206" s="18">
        <f t="shared" si="2924"/>
        <v>0</v>
      </c>
      <c r="FQ1206" s="18">
        <f t="shared" si="2924"/>
        <v>0</v>
      </c>
      <c r="FR1206" s="18">
        <f t="shared" si="2924"/>
        <v>0</v>
      </c>
      <c r="FS1206" s="18">
        <f t="shared" si="2924"/>
        <v>0</v>
      </c>
    </row>
    <row r="1207" spans="2:175">
      <c r="C1207" t="s">
        <v>427</v>
      </c>
      <c r="D1207" s="144" t="s">
        <v>974</v>
      </c>
      <c r="E1207" s="358">
        <v>2307.7849315068493</v>
      </c>
      <c r="F1207" s="183">
        <f ca="1">I1207</f>
        <v>2307.7849315068493</v>
      </c>
      <c r="H1207" s="185">
        <f ca="1">E1207 - F1207</f>
        <v>0</v>
      </c>
      <c r="I1207" s="262">
        <f ca="1">SUM(J1207:FR1207)</f>
        <v>2307.7849315068493</v>
      </c>
      <c r="J1207" s="18">
        <f t="shared" ref="J1207:AO1207" si="2925">J901+J829</f>
        <v>0</v>
      </c>
      <c r="K1207" s="18">
        <f t="shared" ca="1" si="2925"/>
        <v>0</v>
      </c>
      <c r="L1207" s="18">
        <f t="shared" ca="1" si="2925"/>
        <v>0</v>
      </c>
      <c r="M1207" s="18">
        <f t="shared" ca="1" si="2925"/>
        <v>0</v>
      </c>
      <c r="N1207" s="18">
        <f t="shared" ca="1" si="2925"/>
        <v>0</v>
      </c>
      <c r="O1207" s="18">
        <f t="shared" ca="1" si="2925"/>
        <v>0</v>
      </c>
      <c r="P1207" s="18">
        <f t="shared" ca="1" si="2925"/>
        <v>0</v>
      </c>
      <c r="Q1207" s="18">
        <f t="shared" ca="1" si="2925"/>
        <v>0</v>
      </c>
      <c r="R1207" s="18">
        <f t="shared" ca="1" si="2925"/>
        <v>0</v>
      </c>
      <c r="S1207" s="18">
        <f t="shared" ca="1" si="2925"/>
        <v>0</v>
      </c>
      <c r="T1207" s="18">
        <f t="shared" ca="1" si="2925"/>
        <v>0</v>
      </c>
      <c r="U1207" s="18">
        <f t="shared" ca="1" si="2925"/>
        <v>0</v>
      </c>
      <c r="V1207" s="18">
        <f t="shared" ca="1" si="2925"/>
        <v>0</v>
      </c>
      <c r="W1207" s="18">
        <f t="shared" ca="1" si="2925"/>
        <v>0</v>
      </c>
      <c r="X1207" s="18">
        <f t="shared" ca="1" si="2925"/>
        <v>0</v>
      </c>
      <c r="Y1207" s="18">
        <f t="shared" ca="1" si="2925"/>
        <v>0</v>
      </c>
      <c r="Z1207" s="18">
        <f t="shared" ca="1" si="2925"/>
        <v>0</v>
      </c>
      <c r="AA1207" s="18">
        <f t="shared" ca="1" si="2925"/>
        <v>2307.7849315068493</v>
      </c>
      <c r="AB1207" s="18">
        <f t="shared" ca="1" si="2925"/>
        <v>0</v>
      </c>
      <c r="AC1207" s="18">
        <f t="shared" ca="1" si="2925"/>
        <v>0</v>
      </c>
      <c r="AD1207" s="18">
        <f t="shared" ca="1" si="2925"/>
        <v>0</v>
      </c>
      <c r="AE1207" s="18">
        <f t="shared" ca="1" si="2925"/>
        <v>0</v>
      </c>
      <c r="AF1207" s="18">
        <f t="shared" ca="1" si="2925"/>
        <v>0</v>
      </c>
      <c r="AG1207" s="18">
        <f t="shared" ca="1" si="2925"/>
        <v>0</v>
      </c>
      <c r="AH1207" s="18">
        <f t="shared" ca="1" si="2925"/>
        <v>0</v>
      </c>
      <c r="AI1207" s="18">
        <f t="shared" ca="1" si="2925"/>
        <v>0</v>
      </c>
      <c r="AJ1207" s="18">
        <f t="shared" ca="1" si="2925"/>
        <v>0</v>
      </c>
      <c r="AK1207" s="18">
        <f t="shared" ca="1" si="2925"/>
        <v>0</v>
      </c>
      <c r="AL1207" s="18">
        <f t="shared" ca="1" si="2925"/>
        <v>0</v>
      </c>
      <c r="AM1207" s="18">
        <f t="shared" ca="1" si="2925"/>
        <v>0</v>
      </c>
      <c r="AN1207" s="18">
        <f t="shared" ca="1" si="2925"/>
        <v>0</v>
      </c>
      <c r="AO1207" s="18">
        <f t="shared" ca="1" si="2925"/>
        <v>0</v>
      </c>
      <c r="AP1207" s="18">
        <f t="shared" ref="AP1207:BU1207" ca="1" si="2926">AP901+AP829</f>
        <v>0</v>
      </c>
      <c r="AQ1207" s="18">
        <f t="shared" ca="1" si="2926"/>
        <v>0</v>
      </c>
      <c r="AR1207" s="18">
        <f t="shared" ca="1" si="2926"/>
        <v>0</v>
      </c>
      <c r="AS1207" s="18">
        <f t="shared" ca="1" si="2926"/>
        <v>0</v>
      </c>
      <c r="AT1207" s="18">
        <f t="shared" ca="1" si="2926"/>
        <v>0</v>
      </c>
      <c r="AU1207" s="18">
        <f t="shared" ca="1" si="2926"/>
        <v>0</v>
      </c>
      <c r="AV1207" s="18">
        <f t="shared" ca="1" si="2926"/>
        <v>0</v>
      </c>
      <c r="AW1207" s="18">
        <f t="shared" ca="1" si="2926"/>
        <v>0</v>
      </c>
      <c r="AX1207" s="18">
        <f t="shared" ca="1" si="2926"/>
        <v>0</v>
      </c>
      <c r="AY1207" s="18">
        <f t="shared" ca="1" si="2926"/>
        <v>0</v>
      </c>
      <c r="AZ1207" s="18">
        <f t="shared" ca="1" si="2926"/>
        <v>0</v>
      </c>
      <c r="BA1207" s="18">
        <f t="shared" ca="1" si="2926"/>
        <v>0</v>
      </c>
      <c r="BB1207" s="18">
        <f t="shared" ca="1" si="2926"/>
        <v>0</v>
      </c>
      <c r="BC1207" s="18">
        <f t="shared" ca="1" si="2926"/>
        <v>0</v>
      </c>
      <c r="BD1207" s="18">
        <f t="shared" ca="1" si="2926"/>
        <v>0</v>
      </c>
      <c r="BE1207" s="18">
        <f t="shared" ca="1" si="2926"/>
        <v>0</v>
      </c>
      <c r="BF1207" s="18">
        <f t="shared" ca="1" si="2926"/>
        <v>0</v>
      </c>
      <c r="BG1207" s="18">
        <f t="shared" ca="1" si="2926"/>
        <v>0</v>
      </c>
      <c r="BH1207" s="18">
        <f t="shared" ca="1" si="2926"/>
        <v>0</v>
      </c>
      <c r="BI1207" s="18">
        <f t="shared" ca="1" si="2926"/>
        <v>0</v>
      </c>
      <c r="BJ1207" s="18">
        <f t="shared" ca="1" si="2926"/>
        <v>0</v>
      </c>
      <c r="BK1207" s="18">
        <f t="shared" ca="1" si="2926"/>
        <v>0</v>
      </c>
      <c r="BL1207" s="18">
        <f t="shared" ca="1" si="2926"/>
        <v>0</v>
      </c>
      <c r="BM1207" s="18">
        <f t="shared" ca="1" si="2926"/>
        <v>0</v>
      </c>
      <c r="BN1207" s="18">
        <f t="shared" ca="1" si="2926"/>
        <v>0</v>
      </c>
      <c r="BO1207" s="18">
        <f t="shared" ca="1" si="2926"/>
        <v>0</v>
      </c>
      <c r="BP1207" s="18">
        <f t="shared" ca="1" si="2926"/>
        <v>0</v>
      </c>
      <c r="BQ1207" s="18">
        <f t="shared" ca="1" si="2926"/>
        <v>0</v>
      </c>
      <c r="BR1207" s="18">
        <f t="shared" ca="1" si="2926"/>
        <v>0</v>
      </c>
      <c r="BS1207" s="18">
        <f t="shared" ca="1" si="2926"/>
        <v>0</v>
      </c>
      <c r="BT1207" s="18">
        <f t="shared" ca="1" si="2926"/>
        <v>0</v>
      </c>
      <c r="BU1207" s="18">
        <f t="shared" ca="1" si="2926"/>
        <v>0</v>
      </c>
      <c r="BV1207" s="18">
        <f t="shared" ref="BV1207:DA1207" ca="1" si="2927">BV901+BV829</f>
        <v>0</v>
      </c>
      <c r="BW1207" s="18">
        <f t="shared" ca="1" si="2927"/>
        <v>0</v>
      </c>
      <c r="BX1207" s="18">
        <f t="shared" ca="1" si="2927"/>
        <v>0</v>
      </c>
      <c r="BY1207" s="18">
        <f t="shared" ca="1" si="2927"/>
        <v>0</v>
      </c>
      <c r="BZ1207" s="18">
        <f t="shared" ca="1" si="2927"/>
        <v>0</v>
      </c>
      <c r="CA1207" s="18">
        <f t="shared" ca="1" si="2927"/>
        <v>0</v>
      </c>
      <c r="CB1207" s="18">
        <f t="shared" ca="1" si="2927"/>
        <v>0</v>
      </c>
      <c r="CC1207" s="18">
        <f t="shared" ca="1" si="2927"/>
        <v>0</v>
      </c>
      <c r="CD1207" s="18">
        <f t="shared" ca="1" si="2927"/>
        <v>0</v>
      </c>
      <c r="CE1207" s="18">
        <f t="shared" ca="1" si="2927"/>
        <v>0</v>
      </c>
      <c r="CF1207" s="18">
        <f t="shared" ca="1" si="2927"/>
        <v>0</v>
      </c>
      <c r="CG1207" s="18">
        <f t="shared" ca="1" si="2927"/>
        <v>0</v>
      </c>
      <c r="CH1207" s="18">
        <f t="shared" ca="1" si="2927"/>
        <v>0</v>
      </c>
      <c r="CI1207" s="18">
        <f t="shared" ca="1" si="2927"/>
        <v>0</v>
      </c>
      <c r="CJ1207" s="18">
        <f t="shared" ca="1" si="2927"/>
        <v>0</v>
      </c>
      <c r="CK1207" s="18">
        <f t="shared" ca="1" si="2927"/>
        <v>0</v>
      </c>
      <c r="CL1207" s="18">
        <f t="shared" ca="1" si="2927"/>
        <v>0</v>
      </c>
      <c r="CM1207" s="18">
        <f t="shared" ca="1" si="2927"/>
        <v>0</v>
      </c>
      <c r="CN1207" s="18">
        <f t="shared" ca="1" si="2927"/>
        <v>0</v>
      </c>
      <c r="CO1207" s="18">
        <f t="shared" ca="1" si="2927"/>
        <v>0</v>
      </c>
      <c r="CP1207" s="18">
        <f t="shared" ca="1" si="2927"/>
        <v>0</v>
      </c>
      <c r="CQ1207" s="18">
        <f t="shared" ca="1" si="2927"/>
        <v>0</v>
      </c>
      <c r="CR1207" s="18">
        <f t="shared" ca="1" si="2927"/>
        <v>0</v>
      </c>
      <c r="CS1207" s="18">
        <f t="shared" ca="1" si="2927"/>
        <v>0</v>
      </c>
      <c r="CT1207" s="18">
        <f t="shared" ca="1" si="2927"/>
        <v>0</v>
      </c>
      <c r="CU1207" s="18">
        <f t="shared" ca="1" si="2927"/>
        <v>0</v>
      </c>
      <c r="CV1207" s="18">
        <f t="shared" ca="1" si="2927"/>
        <v>0</v>
      </c>
      <c r="CW1207" s="18">
        <f t="shared" ca="1" si="2927"/>
        <v>0</v>
      </c>
      <c r="CX1207" s="18">
        <f t="shared" ca="1" si="2927"/>
        <v>0</v>
      </c>
      <c r="CY1207" s="18">
        <f t="shared" ca="1" si="2927"/>
        <v>0</v>
      </c>
      <c r="CZ1207" s="18">
        <f t="shared" ca="1" si="2927"/>
        <v>0</v>
      </c>
      <c r="DA1207" s="18">
        <f t="shared" ca="1" si="2927"/>
        <v>0</v>
      </c>
      <c r="DB1207" s="18">
        <f t="shared" ref="DB1207:EG1207" ca="1" si="2928">DB901+DB829</f>
        <v>0</v>
      </c>
      <c r="DC1207" s="18">
        <f t="shared" ca="1" si="2928"/>
        <v>0</v>
      </c>
      <c r="DD1207" s="18">
        <f t="shared" ca="1" si="2928"/>
        <v>0</v>
      </c>
      <c r="DE1207" s="18">
        <f t="shared" ca="1" si="2928"/>
        <v>0</v>
      </c>
      <c r="DF1207" s="18">
        <f t="shared" ca="1" si="2928"/>
        <v>0</v>
      </c>
      <c r="DG1207" s="18">
        <f t="shared" ca="1" si="2928"/>
        <v>0</v>
      </c>
      <c r="DH1207" s="18">
        <f t="shared" ca="1" si="2928"/>
        <v>0</v>
      </c>
      <c r="DI1207" s="18">
        <f t="shared" ca="1" si="2928"/>
        <v>0</v>
      </c>
      <c r="DJ1207" s="18">
        <f t="shared" ca="1" si="2928"/>
        <v>0</v>
      </c>
      <c r="DK1207" s="18">
        <f t="shared" ca="1" si="2928"/>
        <v>0</v>
      </c>
      <c r="DL1207" s="18">
        <f t="shared" ca="1" si="2928"/>
        <v>0</v>
      </c>
      <c r="DM1207" s="18">
        <f t="shared" ca="1" si="2928"/>
        <v>0</v>
      </c>
      <c r="DN1207" s="18">
        <f t="shared" ca="1" si="2928"/>
        <v>0</v>
      </c>
      <c r="DO1207" s="18">
        <f t="shared" ca="1" si="2928"/>
        <v>0</v>
      </c>
      <c r="DP1207" s="18">
        <f t="shared" ca="1" si="2928"/>
        <v>0</v>
      </c>
      <c r="DQ1207" s="18">
        <f t="shared" ca="1" si="2928"/>
        <v>0</v>
      </c>
      <c r="DR1207" s="18">
        <f t="shared" ca="1" si="2928"/>
        <v>0</v>
      </c>
      <c r="DS1207" s="18">
        <f t="shared" ca="1" si="2928"/>
        <v>0</v>
      </c>
      <c r="DT1207" s="18">
        <f t="shared" ca="1" si="2928"/>
        <v>0</v>
      </c>
      <c r="DU1207" s="18">
        <f t="shared" ca="1" si="2928"/>
        <v>0</v>
      </c>
      <c r="DV1207" s="18">
        <f t="shared" ca="1" si="2928"/>
        <v>0</v>
      </c>
      <c r="DW1207" s="18">
        <f t="shared" ca="1" si="2928"/>
        <v>0</v>
      </c>
      <c r="DX1207" s="18">
        <f t="shared" ca="1" si="2928"/>
        <v>0</v>
      </c>
      <c r="DY1207" s="18">
        <f t="shared" ca="1" si="2928"/>
        <v>0</v>
      </c>
      <c r="DZ1207" s="18">
        <f t="shared" ca="1" si="2928"/>
        <v>0</v>
      </c>
      <c r="EA1207" s="18">
        <f t="shared" ca="1" si="2928"/>
        <v>0</v>
      </c>
      <c r="EB1207" s="18">
        <f t="shared" ca="1" si="2928"/>
        <v>0</v>
      </c>
      <c r="EC1207" s="18">
        <f t="shared" ca="1" si="2928"/>
        <v>0</v>
      </c>
      <c r="ED1207" s="18">
        <f t="shared" ca="1" si="2928"/>
        <v>0</v>
      </c>
      <c r="EE1207" s="18">
        <f t="shared" ca="1" si="2928"/>
        <v>0</v>
      </c>
      <c r="EF1207" s="18">
        <f t="shared" ca="1" si="2928"/>
        <v>0</v>
      </c>
      <c r="EG1207" s="18">
        <f t="shared" ca="1" si="2928"/>
        <v>0</v>
      </c>
      <c r="EH1207" s="18">
        <f t="shared" ref="EH1207:FM1207" ca="1" si="2929">EH901+EH829</f>
        <v>0</v>
      </c>
      <c r="EI1207" s="18">
        <f t="shared" ca="1" si="2929"/>
        <v>0</v>
      </c>
      <c r="EJ1207" s="18">
        <f t="shared" ca="1" si="2929"/>
        <v>0</v>
      </c>
      <c r="EK1207" s="18">
        <f t="shared" ca="1" si="2929"/>
        <v>0</v>
      </c>
      <c r="EL1207" s="18">
        <f t="shared" ca="1" si="2929"/>
        <v>0</v>
      </c>
      <c r="EM1207" s="18">
        <f t="shared" ca="1" si="2929"/>
        <v>0</v>
      </c>
      <c r="EN1207" s="18">
        <f t="shared" ca="1" si="2929"/>
        <v>0</v>
      </c>
      <c r="EO1207" s="18">
        <f t="shared" ca="1" si="2929"/>
        <v>0</v>
      </c>
      <c r="EP1207" s="18">
        <f t="shared" ca="1" si="2929"/>
        <v>0</v>
      </c>
      <c r="EQ1207" s="18">
        <f t="shared" ca="1" si="2929"/>
        <v>0</v>
      </c>
      <c r="ER1207" s="18">
        <f t="shared" ca="1" si="2929"/>
        <v>0</v>
      </c>
      <c r="ES1207" s="18">
        <f t="shared" ca="1" si="2929"/>
        <v>0</v>
      </c>
      <c r="ET1207" s="18">
        <f t="shared" ca="1" si="2929"/>
        <v>0</v>
      </c>
      <c r="EU1207" s="18">
        <f t="shared" ca="1" si="2929"/>
        <v>0</v>
      </c>
      <c r="EV1207" s="18">
        <f t="shared" ca="1" si="2929"/>
        <v>0</v>
      </c>
      <c r="EW1207" s="18">
        <f t="shared" ca="1" si="2929"/>
        <v>0</v>
      </c>
      <c r="EX1207" s="18">
        <f t="shared" ca="1" si="2929"/>
        <v>0</v>
      </c>
      <c r="EY1207" s="18">
        <f t="shared" ca="1" si="2929"/>
        <v>0</v>
      </c>
      <c r="EZ1207" s="18">
        <f t="shared" ca="1" si="2929"/>
        <v>0</v>
      </c>
      <c r="FA1207" s="18">
        <f t="shared" ca="1" si="2929"/>
        <v>0</v>
      </c>
      <c r="FB1207" s="18">
        <f t="shared" ca="1" si="2929"/>
        <v>0</v>
      </c>
      <c r="FC1207" s="18">
        <f t="shared" ca="1" si="2929"/>
        <v>0</v>
      </c>
      <c r="FD1207" s="18">
        <f t="shared" ca="1" si="2929"/>
        <v>0</v>
      </c>
      <c r="FE1207" s="18">
        <f t="shared" ca="1" si="2929"/>
        <v>0</v>
      </c>
      <c r="FF1207" s="18">
        <f t="shared" ca="1" si="2929"/>
        <v>0</v>
      </c>
      <c r="FG1207" s="18">
        <f t="shared" ca="1" si="2929"/>
        <v>0</v>
      </c>
      <c r="FH1207" s="18">
        <f t="shared" ca="1" si="2929"/>
        <v>0</v>
      </c>
      <c r="FI1207" s="18">
        <f t="shared" ca="1" si="2929"/>
        <v>0</v>
      </c>
      <c r="FJ1207" s="18">
        <f t="shared" ca="1" si="2929"/>
        <v>0</v>
      </c>
      <c r="FK1207" s="18">
        <f t="shared" ca="1" si="2929"/>
        <v>0</v>
      </c>
      <c r="FL1207" s="18">
        <f t="shared" ca="1" si="2929"/>
        <v>0</v>
      </c>
      <c r="FM1207" s="18">
        <f t="shared" ca="1" si="2929"/>
        <v>0</v>
      </c>
      <c r="FN1207" s="18">
        <f t="shared" ref="FN1207:FS1207" ca="1" si="2930">FN901+FN829</f>
        <v>0</v>
      </c>
      <c r="FO1207" s="18">
        <f t="shared" ca="1" si="2930"/>
        <v>0</v>
      </c>
      <c r="FP1207" s="18">
        <f t="shared" ca="1" si="2930"/>
        <v>0</v>
      </c>
      <c r="FQ1207" s="18">
        <f t="shared" ca="1" si="2930"/>
        <v>0</v>
      </c>
      <c r="FR1207" s="18">
        <f t="shared" ca="1" si="2930"/>
        <v>0</v>
      </c>
      <c r="FS1207" s="18">
        <f t="shared" si="2930"/>
        <v>0</v>
      </c>
    </row>
    <row r="1208" spans="2:175">
      <c r="C1208" t="s">
        <v>428</v>
      </c>
      <c r="D1208" s="144" t="s">
        <v>974</v>
      </c>
      <c r="E1208" s="358">
        <v>0</v>
      </c>
      <c r="F1208" s="183">
        <f ca="1">I1208</f>
        <v>0</v>
      </c>
      <c r="H1208" s="185">
        <f ca="1">E1208 - F1208</f>
        <v>0</v>
      </c>
      <c r="I1208" s="131">
        <f ca="1">SUM(J1208:FR1208)</f>
        <v>0</v>
      </c>
      <c r="J1208" s="176">
        <f t="shared" ref="J1208:AO1208" si="2931">J1160</f>
        <v>0</v>
      </c>
      <c r="K1208" s="176">
        <f t="shared" ca="1" si="2931"/>
        <v>0</v>
      </c>
      <c r="L1208" s="176">
        <f t="shared" ca="1" si="2931"/>
        <v>0</v>
      </c>
      <c r="M1208" s="176">
        <f t="shared" ca="1" si="2931"/>
        <v>0</v>
      </c>
      <c r="N1208" s="176">
        <f t="shared" ca="1" si="2931"/>
        <v>0</v>
      </c>
      <c r="O1208" s="176">
        <f t="shared" ca="1" si="2931"/>
        <v>0</v>
      </c>
      <c r="P1208" s="176">
        <f t="shared" ca="1" si="2931"/>
        <v>0</v>
      </c>
      <c r="Q1208" s="176">
        <f t="shared" ca="1" si="2931"/>
        <v>0</v>
      </c>
      <c r="R1208" s="176">
        <f t="shared" ca="1" si="2931"/>
        <v>0</v>
      </c>
      <c r="S1208" s="176">
        <f t="shared" ca="1" si="2931"/>
        <v>0</v>
      </c>
      <c r="T1208" s="176">
        <f t="shared" ca="1" si="2931"/>
        <v>0</v>
      </c>
      <c r="U1208" s="176">
        <f t="shared" ca="1" si="2931"/>
        <v>0</v>
      </c>
      <c r="V1208" s="176">
        <f t="shared" ca="1" si="2931"/>
        <v>0</v>
      </c>
      <c r="W1208" s="176">
        <f t="shared" ca="1" si="2931"/>
        <v>0</v>
      </c>
      <c r="X1208" s="176">
        <f t="shared" ca="1" si="2931"/>
        <v>0</v>
      </c>
      <c r="Y1208" s="176">
        <f t="shared" ca="1" si="2931"/>
        <v>0</v>
      </c>
      <c r="Z1208" s="176">
        <f t="shared" ca="1" si="2931"/>
        <v>0</v>
      </c>
      <c r="AA1208" s="176">
        <f t="shared" ca="1" si="2931"/>
        <v>0</v>
      </c>
      <c r="AB1208" s="176">
        <f t="shared" ca="1" si="2931"/>
        <v>0</v>
      </c>
      <c r="AC1208" s="176">
        <f t="shared" ca="1" si="2931"/>
        <v>0</v>
      </c>
      <c r="AD1208" s="176">
        <f t="shared" ca="1" si="2931"/>
        <v>0</v>
      </c>
      <c r="AE1208" s="176">
        <f t="shared" ca="1" si="2931"/>
        <v>0</v>
      </c>
      <c r="AF1208" s="176">
        <f t="shared" ca="1" si="2931"/>
        <v>0</v>
      </c>
      <c r="AG1208" s="176">
        <f t="shared" ca="1" si="2931"/>
        <v>0</v>
      </c>
      <c r="AH1208" s="176">
        <f t="shared" ca="1" si="2931"/>
        <v>0</v>
      </c>
      <c r="AI1208" s="176">
        <f t="shared" ca="1" si="2931"/>
        <v>0</v>
      </c>
      <c r="AJ1208" s="176">
        <f t="shared" ca="1" si="2931"/>
        <v>0</v>
      </c>
      <c r="AK1208" s="176">
        <f t="shared" ca="1" si="2931"/>
        <v>0</v>
      </c>
      <c r="AL1208" s="176">
        <f t="shared" ca="1" si="2931"/>
        <v>0</v>
      </c>
      <c r="AM1208" s="176">
        <f t="shared" ca="1" si="2931"/>
        <v>0</v>
      </c>
      <c r="AN1208" s="176">
        <f t="shared" ca="1" si="2931"/>
        <v>0</v>
      </c>
      <c r="AO1208" s="176">
        <f t="shared" ca="1" si="2931"/>
        <v>0</v>
      </c>
      <c r="AP1208" s="176">
        <f t="shared" ref="AP1208:BU1208" ca="1" si="2932">AP1160</f>
        <v>0</v>
      </c>
      <c r="AQ1208" s="176">
        <f t="shared" ca="1" si="2932"/>
        <v>0</v>
      </c>
      <c r="AR1208" s="176">
        <f t="shared" ca="1" si="2932"/>
        <v>0</v>
      </c>
      <c r="AS1208" s="176">
        <f t="shared" ca="1" si="2932"/>
        <v>0</v>
      </c>
      <c r="AT1208" s="176">
        <f t="shared" ca="1" si="2932"/>
        <v>0</v>
      </c>
      <c r="AU1208" s="176">
        <f t="shared" ca="1" si="2932"/>
        <v>0</v>
      </c>
      <c r="AV1208" s="176">
        <f t="shared" ca="1" si="2932"/>
        <v>0</v>
      </c>
      <c r="AW1208" s="176">
        <f t="shared" ca="1" si="2932"/>
        <v>0</v>
      </c>
      <c r="AX1208" s="176">
        <f t="shared" ca="1" si="2932"/>
        <v>0</v>
      </c>
      <c r="AY1208" s="176">
        <f t="shared" ca="1" si="2932"/>
        <v>0</v>
      </c>
      <c r="AZ1208" s="176">
        <f t="shared" ca="1" si="2932"/>
        <v>0</v>
      </c>
      <c r="BA1208" s="176">
        <f t="shared" ca="1" si="2932"/>
        <v>0</v>
      </c>
      <c r="BB1208" s="176">
        <f t="shared" ca="1" si="2932"/>
        <v>0</v>
      </c>
      <c r="BC1208" s="176">
        <f t="shared" ca="1" si="2932"/>
        <v>0</v>
      </c>
      <c r="BD1208" s="176">
        <f t="shared" ca="1" si="2932"/>
        <v>0</v>
      </c>
      <c r="BE1208" s="176">
        <f t="shared" ca="1" si="2932"/>
        <v>0</v>
      </c>
      <c r="BF1208" s="176">
        <f t="shared" ca="1" si="2932"/>
        <v>0</v>
      </c>
      <c r="BG1208" s="176">
        <f t="shared" ca="1" si="2932"/>
        <v>0</v>
      </c>
      <c r="BH1208" s="176">
        <f t="shared" ca="1" si="2932"/>
        <v>0</v>
      </c>
      <c r="BI1208" s="176">
        <f t="shared" ca="1" si="2932"/>
        <v>0</v>
      </c>
      <c r="BJ1208" s="176">
        <f t="shared" ca="1" si="2932"/>
        <v>0</v>
      </c>
      <c r="BK1208" s="176">
        <f t="shared" ca="1" si="2932"/>
        <v>0</v>
      </c>
      <c r="BL1208" s="176">
        <f t="shared" ca="1" si="2932"/>
        <v>0</v>
      </c>
      <c r="BM1208" s="176">
        <f t="shared" ca="1" si="2932"/>
        <v>0</v>
      </c>
      <c r="BN1208" s="176">
        <f t="shared" ca="1" si="2932"/>
        <v>0</v>
      </c>
      <c r="BO1208" s="176">
        <f t="shared" ca="1" si="2932"/>
        <v>0</v>
      </c>
      <c r="BP1208" s="176">
        <f t="shared" ca="1" si="2932"/>
        <v>0</v>
      </c>
      <c r="BQ1208" s="176">
        <f t="shared" ca="1" si="2932"/>
        <v>0</v>
      </c>
      <c r="BR1208" s="176">
        <f t="shared" ca="1" si="2932"/>
        <v>0</v>
      </c>
      <c r="BS1208" s="176">
        <f t="shared" ca="1" si="2932"/>
        <v>0</v>
      </c>
      <c r="BT1208" s="176">
        <f t="shared" ca="1" si="2932"/>
        <v>0</v>
      </c>
      <c r="BU1208" s="176">
        <f t="shared" ca="1" si="2932"/>
        <v>0</v>
      </c>
      <c r="BV1208" s="176">
        <f t="shared" ref="BV1208:DA1208" ca="1" si="2933">BV1160</f>
        <v>0</v>
      </c>
      <c r="BW1208" s="176">
        <f t="shared" ca="1" si="2933"/>
        <v>0</v>
      </c>
      <c r="BX1208" s="176">
        <f t="shared" ca="1" si="2933"/>
        <v>0</v>
      </c>
      <c r="BY1208" s="176">
        <f t="shared" ca="1" si="2933"/>
        <v>0</v>
      </c>
      <c r="BZ1208" s="176">
        <f t="shared" ca="1" si="2933"/>
        <v>0</v>
      </c>
      <c r="CA1208" s="176">
        <f t="shared" ca="1" si="2933"/>
        <v>0</v>
      </c>
      <c r="CB1208" s="176">
        <f t="shared" ca="1" si="2933"/>
        <v>0</v>
      </c>
      <c r="CC1208" s="176">
        <f t="shared" ca="1" si="2933"/>
        <v>0</v>
      </c>
      <c r="CD1208" s="176">
        <f t="shared" ca="1" si="2933"/>
        <v>0</v>
      </c>
      <c r="CE1208" s="176">
        <f t="shared" ca="1" si="2933"/>
        <v>0</v>
      </c>
      <c r="CF1208" s="176">
        <f t="shared" ca="1" si="2933"/>
        <v>0</v>
      </c>
      <c r="CG1208" s="176">
        <f t="shared" ca="1" si="2933"/>
        <v>0</v>
      </c>
      <c r="CH1208" s="176">
        <f t="shared" ca="1" si="2933"/>
        <v>0</v>
      </c>
      <c r="CI1208" s="176">
        <f t="shared" ca="1" si="2933"/>
        <v>0</v>
      </c>
      <c r="CJ1208" s="176">
        <f t="shared" ca="1" si="2933"/>
        <v>0</v>
      </c>
      <c r="CK1208" s="176">
        <f t="shared" ca="1" si="2933"/>
        <v>0</v>
      </c>
      <c r="CL1208" s="176">
        <f t="shared" ca="1" si="2933"/>
        <v>0</v>
      </c>
      <c r="CM1208" s="176">
        <f t="shared" ca="1" si="2933"/>
        <v>0</v>
      </c>
      <c r="CN1208" s="176">
        <f t="shared" ca="1" si="2933"/>
        <v>0</v>
      </c>
      <c r="CO1208" s="176">
        <f t="shared" ca="1" si="2933"/>
        <v>0</v>
      </c>
      <c r="CP1208" s="176">
        <f t="shared" ca="1" si="2933"/>
        <v>0</v>
      </c>
      <c r="CQ1208" s="176">
        <f t="shared" ca="1" si="2933"/>
        <v>0</v>
      </c>
      <c r="CR1208" s="176">
        <f t="shared" ca="1" si="2933"/>
        <v>0</v>
      </c>
      <c r="CS1208" s="176">
        <f t="shared" ca="1" si="2933"/>
        <v>0</v>
      </c>
      <c r="CT1208" s="176">
        <f t="shared" ca="1" si="2933"/>
        <v>0</v>
      </c>
      <c r="CU1208" s="176">
        <f t="shared" ca="1" si="2933"/>
        <v>0</v>
      </c>
      <c r="CV1208" s="176">
        <f t="shared" ca="1" si="2933"/>
        <v>0</v>
      </c>
      <c r="CW1208" s="176">
        <f t="shared" ca="1" si="2933"/>
        <v>0</v>
      </c>
      <c r="CX1208" s="176">
        <f t="shared" ca="1" si="2933"/>
        <v>0</v>
      </c>
      <c r="CY1208" s="176">
        <f t="shared" ca="1" si="2933"/>
        <v>0</v>
      </c>
      <c r="CZ1208" s="176">
        <f t="shared" ca="1" si="2933"/>
        <v>0</v>
      </c>
      <c r="DA1208" s="176">
        <f t="shared" ca="1" si="2933"/>
        <v>0</v>
      </c>
      <c r="DB1208" s="176">
        <f t="shared" ref="DB1208:EG1208" ca="1" si="2934">DB1160</f>
        <v>0</v>
      </c>
      <c r="DC1208" s="176">
        <f t="shared" ca="1" si="2934"/>
        <v>0</v>
      </c>
      <c r="DD1208" s="176">
        <f t="shared" ca="1" si="2934"/>
        <v>0</v>
      </c>
      <c r="DE1208" s="176">
        <f t="shared" ca="1" si="2934"/>
        <v>0</v>
      </c>
      <c r="DF1208" s="176">
        <f t="shared" ca="1" si="2934"/>
        <v>0</v>
      </c>
      <c r="DG1208" s="176">
        <f t="shared" ca="1" si="2934"/>
        <v>0</v>
      </c>
      <c r="DH1208" s="176">
        <f t="shared" ca="1" si="2934"/>
        <v>0</v>
      </c>
      <c r="DI1208" s="176">
        <f t="shared" ca="1" si="2934"/>
        <v>0</v>
      </c>
      <c r="DJ1208" s="176">
        <f t="shared" ca="1" si="2934"/>
        <v>0</v>
      </c>
      <c r="DK1208" s="176">
        <f t="shared" ca="1" si="2934"/>
        <v>0</v>
      </c>
      <c r="DL1208" s="176">
        <f t="shared" ca="1" si="2934"/>
        <v>0</v>
      </c>
      <c r="DM1208" s="176">
        <f t="shared" ca="1" si="2934"/>
        <v>0</v>
      </c>
      <c r="DN1208" s="176">
        <f t="shared" ca="1" si="2934"/>
        <v>0</v>
      </c>
      <c r="DO1208" s="176">
        <f t="shared" ca="1" si="2934"/>
        <v>0</v>
      </c>
      <c r="DP1208" s="176">
        <f t="shared" ca="1" si="2934"/>
        <v>0</v>
      </c>
      <c r="DQ1208" s="176">
        <f t="shared" ca="1" si="2934"/>
        <v>0</v>
      </c>
      <c r="DR1208" s="176">
        <f t="shared" ca="1" si="2934"/>
        <v>0</v>
      </c>
      <c r="DS1208" s="176">
        <f t="shared" ca="1" si="2934"/>
        <v>0</v>
      </c>
      <c r="DT1208" s="176">
        <f t="shared" ca="1" si="2934"/>
        <v>0</v>
      </c>
      <c r="DU1208" s="176">
        <f t="shared" ca="1" si="2934"/>
        <v>0</v>
      </c>
      <c r="DV1208" s="176">
        <f t="shared" ca="1" si="2934"/>
        <v>0</v>
      </c>
      <c r="DW1208" s="176">
        <f t="shared" ca="1" si="2934"/>
        <v>0</v>
      </c>
      <c r="DX1208" s="176">
        <f t="shared" ca="1" si="2934"/>
        <v>0</v>
      </c>
      <c r="DY1208" s="176">
        <f t="shared" ca="1" si="2934"/>
        <v>0</v>
      </c>
      <c r="DZ1208" s="176">
        <f t="shared" ca="1" si="2934"/>
        <v>0</v>
      </c>
      <c r="EA1208" s="176">
        <f t="shared" ca="1" si="2934"/>
        <v>0</v>
      </c>
      <c r="EB1208" s="176">
        <f t="shared" ca="1" si="2934"/>
        <v>0</v>
      </c>
      <c r="EC1208" s="176">
        <f t="shared" ca="1" si="2934"/>
        <v>0</v>
      </c>
      <c r="ED1208" s="176">
        <f t="shared" ca="1" si="2934"/>
        <v>0</v>
      </c>
      <c r="EE1208" s="176">
        <f t="shared" ca="1" si="2934"/>
        <v>0</v>
      </c>
      <c r="EF1208" s="176">
        <f t="shared" ca="1" si="2934"/>
        <v>0</v>
      </c>
      <c r="EG1208" s="176">
        <f t="shared" ca="1" si="2934"/>
        <v>0</v>
      </c>
      <c r="EH1208" s="176">
        <f t="shared" ref="EH1208:FM1208" ca="1" si="2935">EH1160</f>
        <v>0</v>
      </c>
      <c r="EI1208" s="176">
        <f t="shared" ca="1" si="2935"/>
        <v>0</v>
      </c>
      <c r="EJ1208" s="176">
        <f t="shared" ca="1" si="2935"/>
        <v>0</v>
      </c>
      <c r="EK1208" s="176">
        <f t="shared" ca="1" si="2935"/>
        <v>0</v>
      </c>
      <c r="EL1208" s="176">
        <f t="shared" ca="1" si="2935"/>
        <v>0</v>
      </c>
      <c r="EM1208" s="176">
        <f t="shared" ca="1" si="2935"/>
        <v>0</v>
      </c>
      <c r="EN1208" s="176">
        <f t="shared" ca="1" si="2935"/>
        <v>0</v>
      </c>
      <c r="EO1208" s="176">
        <f t="shared" ca="1" si="2935"/>
        <v>0</v>
      </c>
      <c r="EP1208" s="176">
        <f t="shared" ca="1" si="2935"/>
        <v>0</v>
      </c>
      <c r="EQ1208" s="176">
        <f t="shared" ca="1" si="2935"/>
        <v>0</v>
      </c>
      <c r="ER1208" s="176">
        <f t="shared" ca="1" si="2935"/>
        <v>0</v>
      </c>
      <c r="ES1208" s="176">
        <f t="shared" ca="1" si="2935"/>
        <v>0</v>
      </c>
      <c r="ET1208" s="176">
        <f t="shared" ca="1" si="2935"/>
        <v>0</v>
      </c>
      <c r="EU1208" s="176">
        <f t="shared" ca="1" si="2935"/>
        <v>0</v>
      </c>
      <c r="EV1208" s="176">
        <f t="shared" ca="1" si="2935"/>
        <v>0</v>
      </c>
      <c r="EW1208" s="176">
        <f t="shared" ca="1" si="2935"/>
        <v>0</v>
      </c>
      <c r="EX1208" s="176">
        <f t="shared" ca="1" si="2935"/>
        <v>0</v>
      </c>
      <c r="EY1208" s="176">
        <f t="shared" ca="1" si="2935"/>
        <v>0</v>
      </c>
      <c r="EZ1208" s="176">
        <f t="shared" ca="1" si="2935"/>
        <v>0</v>
      </c>
      <c r="FA1208" s="176">
        <f t="shared" ca="1" si="2935"/>
        <v>0</v>
      </c>
      <c r="FB1208" s="176">
        <f t="shared" ca="1" si="2935"/>
        <v>0</v>
      </c>
      <c r="FC1208" s="176">
        <f t="shared" ca="1" si="2935"/>
        <v>0</v>
      </c>
      <c r="FD1208" s="176">
        <f t="shared" ca="1" si="2935"/>
        <v>0</v>
      </c>
      <c r="FE1208" s="176">
        <f t="shared" ca="1" si="2935"/>
        <v>0</v>
      </c>
      <c r="FF1208" s="176">
        <f t="shared" ca="1" si="2935"/>
        <v>0</v>
      </c>
      <c r="FG1208" s="176">
        <f t="shared" ca="1" si="2935"/>
        <v>0</v>
      </c>
      <c r="FH1208" s="176">
        <f t="shared" ca="1" si="2935"/>
        <v>0</v>
      </c>
      <c r="FI1208" s="176">
        <f t="shared" ca="1" si="2935"/>
        <v>0</v>
      </c>
      <c r="FJ1208" s="176">
        <f t="shared" ca="1" si="2935"/>
        <v>0</v>
      </c>
      <c r="FK1208" s="176">
        <f t="shared" ca="1" si="2935"/>
        <v>0</v>
      </c>
      <c r="FL1208" s="176">
        <f t="shared" ca="1" si="2935"/>
        <v>0</v>
      </c>
      <c r="FM1208" s="176">
        <f t="shared" ca="1" si="2935"/>
        <v>0</v>
      </c>
      <c r="FN1208" s="176">
        <f t="shared" ref="FN1208:FS1208" ca="1" si="2936">FN1160</f>
        <v>0</v>
      </c>
      <c r="FO1208" s="176">
        <f t="shared" ca="1" si="2936"/>
        <v>0</v>
      </c>
      <c r="FP1208" s="176">
        <f t="shared" ca="1" si="2936"/>
        <v>0</v>
      </c>
      <c r="FQ1208" s="176">
        <f t="shared" ca="1" si="2936"/>
        <v>0</v>
      </c>
      <c r="FR1208" s="176">
        <f t="shared" ca="1" si="2936"/>
        <v>0</v>
      </c>
      <c r="FS1208" s="176">
        <f t="shared" si="2936"/>
        <v>0</v>
      </c>
    </row>
    <row r="1209" spans="2:175">
      <c r="C1209" t="s">
        <v>429</v>
      </c>
      <c r="D1209" s="144" t="s">
        <v>974</v>
      </c>
      <c r="E1209" s="183">
        <f>I1209</f>
        <v>0</v>
      </c>
      <c r="I1209" s="131">
        <f>SUM(J1209:FR1209)</f>
        <v>0</v>
      </c>
      <c r="J1209" s="18">
        <f t="shared" ref="J1209:AO1209" si="2937">J1204</f>
        <v>0</v>
      </c>
      <c r="K1209" s="18">
        <f t="shared" si="2937"/>
        <v>0</v>
      </c>
      <c r="L1209" s="18">
        <f t="shared" si="2937"/>
        <v>0</v>
      </c>
      <c r="M1209" s="18">
        <f t="shared" si="2937"/>
        <v>0</v>
      </c>
      <c r="N1209" s="18">
        <f t="shared" si="2937"/>
        <v>0</v>
      </c>
      <c r="O1209" s="18">
        <f t="shared" si="2937"/>
        <v>0</v>
      </c>
      <c r="P1209" s="18">
        <f t="shared" si="2937"/>
        <v>0</v>
      </c>
      <c r="Q1209" s="18">
        <f t="shared" si="2937"/>
        <v>0</v>
      </c>
      <c r="R1209" s="18">
        <f t="shared" si="2937"/>
        <v>0</v>
      </c>
      <c r="S1209" s="18">
        <f t="shared" si="2937"/>
        <v>0</v>
      </c>
      <c r="T1209" s="18">
        <f t="shared" si="2937"/>
        <v>0</v>
      </c>
      <c r="U1209" s="18">
        <f t="shared" si="2937"/>
        <v>0</v>
      </c>
      <c r="V1209" s="18">
        <f t="shared" si="2937"/>
        <v>0</v>
      </c>
      <c r="W1209" s="18">
        <f t="shared" si="2937"/>
        <v>0</v>
      </c>
      <c r="X1209" s="18">
        <f t="shared" si="2937"/>
        <v>0</v>
      </c>
      <c r="Y1209" s="18">
        <f t="shared" si="2937"/>
        <v>0</v>
      </c>
      <c r="Z1209" s="18">
        <f t="shared" si="2937"/>
        <v>0</v>
      </c>
      <c r="AA1209" s="18">
        <f t="shared" si="2937"/>
        <v>0</v>
      </c>
      <c r="AB1209" s="18">
        <f t="shared" si="2937"/>
        <v>0</v>
      </c>
      <c r="AC1209" s="18">
        <f t="shared" si="2937"/>
        <v>0</v>
      </c>
      <c r="AD1209" s="18">
        <f t="shared" si="2937"/>
        <v>0</v>
      </c>
      <c r="AE1209" s="18">
        <f t="shared" si="2937"/>
        <v>0</v>
      </c>
      <c r="AF1209" s="18">
        <f t="shared" si="2937"/>
        <v>0</v>
      </c>
      <c r="AG1209" s="18">
        <f t="shared" si="2937"/>
        <v>0</v>
      </c>
      <c r="AH1209" s="18">
        <f t="shared" si="2937"/>
        <v>0</v>
      </c>
      <c r="AI1209" s="18">
        <f t="shared" si="2937"/>
        <v>0</v>
      </c>
      <c r="AJ1209" s="18">
        <f t="shared" si="2937"/>
        <v>0</v>
      </c>
      <c r="AK1209" s="18">
        <f t="shared" si="2937"/>
        <v>0</v>
      </c>
      <c r="AL1209" s="18">
        <f t="shared" si="2937"/>
        <v>0</v>
      </c>
      <c r="AM1209" s="18">
        <f t="shared" si="2937"/>
        <v>0</v>
      </c>
      <c r="AN1209" s="18">
        <f t="shared" si="2937"/>
        <v>0</v>
      </c>
      <c r="AO1209" s="18">
        <f t="shared" si="2937"/>
        <v>0</v>
      </c>
      <c r="AP1209" s="18">
        <f t="shared" ref="AP1209:BU1209" si="2938">AP1204</f>
        <v>0</v>
      </c>
      <c r="AQ1209" s="18">
        <f t="shared" si="2938"/>
        <v>0</v>
      </c>
      <c r="AR1209" s="18">
        <f t="shared" si="2938"/>
        <v>0</v>
      </c>
      <c r="AS1209" s="18">
        <f t="shared" si="2938"/>
        <v>0</v>
      </c>
      <c r="AT1209" s="18">
        <f t="shared" si="2938"/>
        <v>0</v>
      </c>
      <c r="AU1209" s="18">
        <f t="shared" si="2938"/>
        <v>0</v>
      </c>
      <c r="AV1209" s="18">
        <f t="shared" si="2938"/>
        <v>0</v>
      </c>
      <c r="AW1209" s="18">
        <f t="shared" si="2938"/>
        <v>0</v>
      </c>
      <c r="AX1209" s="18">
        <f t="shared" si="2938"/>
        <v>0</v>
      </c>
      <c r="AY1209" s="18">
        <f t="shared" si="2938"/>
        <v>0</v>
      </c>
      <c r="AZ1209" s="18">
        <f t="shared" si="2938"/>
        <v>0</v>
      </c>
      <c r="BA1209" s="18">
        <f t="shared" si="2938"/>
        <v>0</v>
      </c>
      <c r="BB1209" s="18">
        <f t="shared" si="2938"/>
        <v>0</v>
      </c>
      <c r="BC1209" s="18">
        <f t="shared" si="2938"/>
        <v>0</v>
      </c>
      <c r="BD1209" s="18">
        <f t="shared" si="2938"/>
        <v>0</v>
      </c>
      <c r="BE1209" s="18">
        <f t="shared" si="2938"/>
        <v>0</v>
      </c>
      <c r="BF1209" s="18">
        <f t="shared" si="2938"/>
        <v>0</v>
      </c>
      <c r="BG1209" s="18">
        <f t="shared" si="2938"/>
        <v>0</v>
      </c>
      <c r="BH1209" s="18">
        <f t="shared" si="2938"/>
        <v>0</v>
      </c>
      <c r="BI1209" s="18">
        <f t="shared" si="2938"/>
        <v>0</v>
      </c>
      <c r="BJ1209" s="18">
        <f t="shared" si="2938"/>
        <v>0</v>
      </c>
      <c r="BK1209" s="18">
        <f t="shared" si="2938"/>
        <v>0</v>
      </c>
      <c r="BL1209" s="18">
        <f t="shared" si="2938"/>
        <v>0</v>
      </c>
      <c r="BM1209" s="18">
        <f t="shared" si="2938"/>
        <v>0</v>
      </c>
      <c r="BN1209" s="18">
        <f t="shared" si="2938"/>
        <v>0</v>
      </c>
      <c r="BO1209" s="18">
        <f t="shared" si="2938"/>
        <v>0</v>
      </c>
      <c r="BP1209" s="18">
        <f t="shared" si="2938"/>
        <v>0</v>
      </c>
      <c r="BQ1209" s="18">
        <f t="shared" si="2938"/>
        <v>0</v>
      </c>
      <c r="BR1209" s="18">
        <f t="shared" si="2938"/>
        <v>0</v>
      </c>
      <c r="BS1209" s="18">
        <f t="shared" si="2938"/>
        <v>0</v>
      </c>
      <c r="BT1209" s="18">
        <f t="shared" si="2938"/>
        <v>0</v>
      </c>
      <c r="BU1209" s="18">
        <f t="shared" si="2938"/>
        <v>0</v>
      </c>
      <c r="BV1209" s="18">
        <f t="shared" ref="BV1209:DA1209" si="2939">BV1204</f>
        <v>0</v>
      </c>
      <c r="BW1209" s="18">
        <f t="shared" si="2939"/>
        <v>0</v>
      </c>
      <c r="BX1209" s="18">
        <f t="shared" si="2939"/>
        <v>0</v>
      </c>
      <c r="BY1209" s="18">
        <f t="shared" si="2939"/>
        <v>0</v>
      </c>
      <c r="BZ1209" s="18">
        <f t="shared" si="2939"/>
        <v>0</v>
      </c>
      <c r="CA1209" s="18">
        <f t="shared" si="2939"/>
        <v>0</v>
      </c>
      <c r="CB1209" s="18">
        <f t="shared" si="2939"/>
        <v>0</v>
      </c>
      <c r="CC1209" s="18">
        <f t="shared" si="2939"/>
        <v>0</v>
      </c>
      <c r="CD1209" s="18">
        <f t="shared" si="2939"/>
        <v>0</v>
      </c>
      <c r="CE1209" s="18">
        <f t="shared" si="2939"/>
        <v>0</v>
      </c>
      <c r="CF1209" s="18">
        <f t="shared" si="2939"/>
        <v>0</v>
      </c>
      <c r="CG1209" s="18">
        <f t="shared" si="2939"/>
        <v>0</v>
      </c>
      <c r="CH1209" s="18">
        <f t="shared" si="2939"/>
        <v>0</v>
      </c>
      <c r="CI1209" s="18">
        <f t="shared" si="2939"/>
        <v>0</v>
      </c>
      <c r="CJ1209" s="18">
        <f t="shared" si="2939"/>
        <v>0</v>
      </c>
      <c r="CK1209" s="18">
        <f t="shared" si="2939"/>
        <v>0</v>
      </c>
      <c r="CL1209" s="18">
        <f t="shared" si="2939"/>
        <v>0</v>
      </c>
      <c r="CM1209" s="18">
        <f t="shared" si="2939"/>
        <v>0</v>
      </c>
      <c r="CN1209" s="18">
        <f t="shared" si="2939"/>
        <v>0</v>
      </c>
      <c r="CO1209" s="18">
        <f t="shared" si="2939"/>
        <v>0</v>
      </c>
      <c r="CP1209" s="18">
        <f t="shared" si="2939"/>
        <v>0</v>
      </c>
      <c r="CQ1209" s="18">
        <f t="shared" si="2939"/>
        <v>0</v>
      </c>
      <c r="CR1209" s="18">
        <f t="shared" si="2939"/>
        <v>0</v>
      </c>
      <c r="CS1209" s="18">
        <f t="shared" si="2939"/>
        <v>0</v>
      </c>
      <c r="CT1209" s="18">
        <f t="shared" si="2939"/>
        <v>0</v>
      </c>
      <c r="CU1209" s="18">
        <f t="shared" si="2939"/>
        <v>0</v>
      </c>
      <c r="CV1209" s="18">
        <f t="shared" si="2939"/>
        <v>0</v>
      </c>
      <c r="CW1209" s="18">
        <f t="shared" si="2939"/>
        <v>0</v>
      </c>
      <c r="CX1209" s="18">
        <f t="shared" si="2939"/>
        <v>0</v>
      </c>
      <c r="CY1209" s="18">
        <f t="shared" si="2939"/>
        <v>0</v>
      </c>
      <c r="CZ1209" s="18">
        <f t="shared" si="2939"/>
        <v>0</v>
      </c>
      <c r="DA1209" s="18">
        <f t="shared" si="2939"/>
        <v>0</v>
      </c>
      <c r="DB1209" s="18">
        <f t="shared" ref="DB1209:EG1209" si="2940">DB1204</f>
        <v>0</v>
      </c>
      <c r="DC1209" s="18">
        <f t="shared" si="2940"/>
        <v>0</v>
      </c>
      <c r="DD1209" s="18">
        <f t="shared" si="2940"/>
        <v>0</v>
      </c>
      <c r="DE1209" s="18">
        <f t="shared" si="2940"/>
        <v>0</v>
      </c>
      <c r="DF1209" s="18">
        <f t="shared" si="2940"/>
        <v>0</v>
      </c>
      <c r="DG1209" s="18">
        <f t="shared" si="2940"/>
        <v>0</v>
      </c>
      <c r="DH1209" s="18">
        <f t="shared" si="2940"/>
        <v>0</v>
      </c>
      <c r="DI1209" s="18">
        <f t="shared" si="2940"/>
        <v>0</v>
      </c>
      <c r="DJ1209" s="18">
        <f t="shared" si="2940"/>
        <v>0</v>
      </c>
      <c r="DK1209" s="18">
        <f t="shared" si="2940"/>
        <v>0</v>
      </c>
      <c r="DL1209" s="18">
        <f t="shared" si="2940"/>
        <v>0</v>
      </c>
      <c r="DM1209" s="18">
        <f t="shared" si="2940"/>
        <v>0</v>
      </c>
      <c r="DN1209" s="18">
        <f t="shared" si="2940"/>
        <v>0</v>
      </c>
      <c r="DO1209" s="18">
        <f t="shared" si="2940"/>
        <v>0</v>
      </c>
      <c r="DP1209" s="18">
        <f t="shared" si="2940"/>
        <v>0</v>
      </c>
      <c r="DQ1209" s="18">
        <f t="shared" si="2940"/>
        <v>0</v>
      </c>
      <c r="DR1209" s="18">
        <f t="shared" si="2940"/>
        <v>0</v>
      </c>
      <c r="DS1209" s="18">
        <f t="shared" si="2940"/>
        <v>0</v>
      </c>
      <c r="DT1209" s="18">
        <f t="shared" si="2940"/>
        <v>0</v>
      </c>
      <c r="DU1209" s="18">
        <f t="shared" si="2940"/>
        <v>0</v>
      </c>
      <c r="DV1209" s="18">
        <f t="shared" si="2940"/>
        <v>0</v>
      </c>
      <c r="DW1209" s="18">
        <f t="shared" si="2940"/>
        <v>0</v>
      </c>
      <c r="DX1209" s="18">
        <f t="shared" si="2940"/>
        <v>0</v>
      </c>
      <c r="DY1209" s="18">
        <f t="shared" si="2940"/>
        <v>0</v>
      </c>
      <c r="DZ1209" s="18">
        <f t="shared" si="2940"/>
        <v>0</v>
      </c>
      <c r="EA1209" s="18">
        <f t="shared" si="2940"/>
        <v>0</v>
      </c>
      <c r="EB1209" s="18">
        <f t="shared" si="2940"/>
        <v>0</v>
      </c>
      <c r="EC1209" s="18">
        <f t="shared" si="2940"/>
        <v>0</v>
      </c>
      <c r="ED1209" s="18">
        <f t="shared" si="2940"/>
        <v>0</v>
      </c>
      <c r="EE1209" s="18">
        <f t="shared" si="2940"/>
        <v>0</v>
      </c>
      <c r="EF1209" s="18">
        <f t="shared" si="2940"/>
        <v>0</v>
      </c>
      <c r="EG1209" s="18">
        <f t="shared" si="2940"/>
        <v>0</v>
      </c>
      <c r="EH1209" s="18">
        <f t="shared" ref="EH1209:FM1209" si="2941">EH1204</f>
        <v>0</v>
      </c>
      <c r="EI1209" s="18">
        <f t="shared" si="2941"/>
        <v>0</v>
      </c>
      <c r="EJ1209" s="18">
        <f t="shared" si="2941"/>
        <v>0</v>
      </c>
      <c r="EK1209" s="18">
        <f t="shared" si="2941"/>
        <v>0</v>
      </c>
      <c r="EL1209" s="18">
        <f t="shared" si="2941"/>
        <v>0</v>
      </c>
      <c r="EM1209" s="18">
        <f t="shared" si="2941"/>
        <v>0</v>
      </c>
      <c r="EN1209" s="18">
        <f t="shared" si="2941"/>
        <v>0</v>
      </c>
      <c r="EO1209" s="18">
        <f t="shared" si="2941"/>
        <v>0</v>
      </c>
      <c r="EP1209" s="18">
        <f t="shared" si="2941"/>
        <v>0</v>
      </c>
      <c r="EQ1209" s="18">
        <f t="shared" si="2941"/>
        <v>0</v>
      </c>
      <c r="ER1209" s="18">
        <f t="shared" si="2941"/>
        <v>0</v>
      </c>
      <c r="ES1209" s="18">
        <f t="shared" si="2941"/>
        <v>0</v>
      </c>
      <c r="ET1209" s="18">
        <f t="shared" si="2941"/>
        <v>0</v>
      </c>
      <c r="EU1209" s="18">
        <f t="shared" si="2941"/>
        <v>0</v>
      </c>
      <c r="EV1209" s="18">
        <f t="shared" si="2941"/>
        <v>0</v>
      </c>
      <c r="EW1209" s="18">
        <f t="shared" si="2941"/>
        <v>0</v>
      </c>
      <c r="EX1209" s="18">
        <f t="shared" si="2941"/>
        <v>0</v>
      </c>
      <c r="EY1209" s="18">
        <f t="shared" si="2941"/>
        <v>0</v>
      </c>
      <c r="EZ1209" s="18">
        <f t="shared" si="2941"/>
        <v>0</v>
      </c>
      <c r="FA1209" s="18">
        <f t="shared" si="2941"/>
        <v>0</v>
      </c>
      <c r="FB1209" s="18">
        <f t="shared" si="2941"/>
        <v>0</v>
      </c>
      <c r="FC1209" s="18">
        <f t="shared" si="2941"/>
        <v>0</v>
      </c>
      <c r="FD1209" s="18">
        <f t="shared" si="2941"/>
        <v>0</v>
      </c>
      <c r="FE1209" s="18">
        <f t="shared" si="2941"/>
        <v>0</v>
      </c>
      <c r="FF1209" s="18">
        <f t="shared" si="2941"/>
        <v>0</v>
      </c>
      <c r="FG1209" s="18">
        <f t="shared" si="2941"/>
        <v>0</v>
      </c>
      <c r="FH1209" s="18">
        <f t="shared" si="2941"/>
        <v>0</v>
      </c>
      <c r="FI1209" s="18">
        <f t="shared" si="2941"/>
        <v>0</v>
      </c>
      <c r="FJ1209" s="18">
        <f t="shared" si="2941"/>
        <v>0</v>
      </c>
      <c r="FK1209" s="18">
        <f t="shared" si="2941"/>
        <v>0</v>
      </c>
      <c r="FL1209" s="18">
        <f t="shared" si="2941"/>
        <v>0</v>
      </c>
      <c r="FM1209" s="18">
        <f t="shared" si="2941"/>
        <v>0</v>
      </c>
      <c r="FN1209" s="18">
        <f t="shared" ref="FN1209:FS1209" si="2942">FN1204</f>
        <v>0</v>
      </c>
      <c r="FO1209" s="18">
        <f t="shared" si="2942"/>
        <v>0</v>
      </c>
      <c r="FP1209" s="18">
        <f t="shared" si="2942"/>
        <v>0</v>
      </c>
      <c r="FQ1209" s="18">
        <f t="shared" si="2942"/>
        <v>0</v>
      </c>
      <c r="FR1209" s="18">
        <f t="shared" si="2942"/>
        <v>0</v>
      </c>
      <c r="FS1209" s="18">
        <f t="shared" si="2942"/>
        <v>0</v>
      </c>
    </row>
    <row r="1210" spans="2:175"/>
    <row r="1211" spans="2:175">
      <c r="B1211" s="5" t="s">
        <v>1092</v>
      </c>
      <c r="C1211" s="4"/>
      <c r="D1211" s="7"/>
      <c r="E1211" s="4"/>
      <c r="F1211" s="4"/>
      <c r="G1211" s="7"/>
      <c r="H1211" s="7"/>
      <c r="I1211" s="4"/>
      <c r="J1211" s="4"/>
      <c r="K1211" s="4"/>
      <c r="L1211" s="4"/>
      <c r="M1211" s="4"/>
      <c r="N1211" s="4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  <c r="AJ1211" s="4"/>
      <c r="AK1211" s="4"/>
      <c r="AL1211" s="4"/>
      <c r="AM1211" s="4"/>
      <c r="AN1211" s="4"/>
      <c r="AO1211" s="4"/>
      <c r="AP1211" s="4"/>
      <c r="AQ1211" s="4"/>
      <c r="AR1211" s="4"/>
      <c r="AS1211" s="4"/>
      <c r="AT1211" s="4"/>
      <c r="AU1211" s="4"/>
      <c r="AV1211" s="4"/>
      <c r="AW1211" s="4"/>
      <c r="AX1211" s="4"/>
      <c r="AY1211" s="4"/>
      <c r="AZ1211" s="4"/>
      <c r="BA1211" s="4"/>
      <c r="BB1211" s="4"/>
      <c r="BC1211" s="4"/>
      <c r="BD1211" s="4"/>
      <c r="BE1211" s="4"/>
      <c r="BF1211" s="4"/>
      <c r="BG1211" s="4"/>
      <c r="BH1211" s="4"/>
      <c r="BI1211" s="4"/>
      <c r="BJ1211" s="4"/>
      <c r="BK1211" s="4"/>
      <c r="BL1211" s="4"/>
      <c r="BM1211" s="4"/>
      <c r="BN1211" s="4"/>
      <c r="BO1211" s="4"/>
      <c r="BP1211" s="4"/>
      <c r="BQ1211" s="4"/>
      <c r="BR1211" s="4"/>
      <c r="BS1211" s="4"/>
      <c r="BT1211" s="4"/>
      <c r="BU1211" s="4"/>
      <c r="BV1211" s="4"/>
      <c r="BW1211" s="4"/>
      <c r="BX1211" s="4"/>
      <c r="BY1211" s="4"/>
      <c r="BZ1211" s="4"/>
      <c r="CA1211" s="4"/>
      <c r="CB1211" s="4"/>
      <c r="CC1211" s="4"/>
      <c r="CD1211" s="4"/>
      <c r="CE1211" s="4"/>
      <c r="CF1211" s="4"/>
      <c r="CG1211" s="4"/>
      <c r="CH1211" s="4"/>
      <c r="CI1211" s="4"/>
      <c r="CJ1211" s="4"/>
      <c r="CK1211" s="4"/>
      <c r="CL1211" s="4"/>
      <c r="CM1211" s="4"/>
      <c r="CN1211" s="4"/>
      <c r="CO1211" s="4"/>
      <c r="CP1211" s="4"/>
      <c r="CQ1211" s="4"/>
      <c r="CR1211" s="4"/>
      <c r="CS1211" s="4"/>
      <c r="CT1211" s="4"/>
      <c r="CU1211" s="4"/>
      <c r="CV1211" s="4"/>
      <c r="CW1211" s="4"/>
      <c r="CX1211" s="4"/>
      <c r="CY1211" s="4"/>
      <c r="CZ1211" s="4"/>
      <c r="DA1211" s="4"/>
      <c r="DB1211" s="4"/>
      <c r="DC1211" s="4"/>
      <c r="DD1211" s="4"/>
      <c r="DE1211" s="4"/>
      <c r="DF1211" s="4"/>
      <c r="DG1211" s="4"/>
      <c r="DH1211" s="4"/>
      <c r="DI1211" s="4"/>
      <c r="DJ1211" s="4"/>
      <c r="DK1211" s="4"/>
      <c r="DL1211" s="4"/>
      <c r="DM1211" s="4"/>
      <c r="DN1211" s="4"/>
      <c r="DO1211" s="4"/>
      <c r="DP1211" s="4"/>
      <c r="DQ1211" s="4"/>
      <c r="DR1211" s="4"/>
      <c r="DS1211" s="4"/>
      <c r="DT1211" s="4"/>
      <c r="DU1211" s="4"/>
      <c r="DV1211" s="4"/>
      <c r="DW1211" s="4"/>
      <c r="DX1211" s="4"/>
      <c r="DY1211" s="4"/>
      <c r="DZ1211" s="4"/>
      <c r="EA1211" s="4"/>
      <c r="EB1211" s="4"/>
      <c r="EC1211" s="4"/>
      <c r="ED1211" s="4"/>
      <c r="EE1211" s="4"/>
      <c r="EF1211" s="4"/>
      <c r="EG1211" s="4"/>
      <c r="EH1211" s="4"/>
      <c r="EI1211" s="4"/>
      <c r="EJ1211" s="4"/>
      <c r="EK1211" s="4"/>
      <c r="EL1211" s="4"/>
      <c r="EM1211" s="4"/>
      <c r="EN1211" s="4"/>
      <c r="EO1211" s="4"/>
      <c r="EP1211" s="4"/>
      <c r="EQ1211" s="4"/>
      <c r="ER1211" s="4"/>
      <c r="ES1211" s="4"/>
      <c r="ET1211" s="4"/>
      <c r="EU1211" s="4"/>
      <c r="EV1211" s="4"/>
      <c r="EW1211" s="4"/>
      <c r="EX1211" s="4"/>
      <c r="EY1211" s="4"/>
      <c r="EZ1211" s="4"/>
      <c r="FA1211" s="4"/>
      <c r="FB1211" s="4"/>
      <c r="FC1211" s="4"/>
      <c r="FD1211" s="4"/>
      <c r="FE1211" s="4"/>
      <c r="FF1211" s="4"/>
      <c r="FG1211" s="4"/>
      <c r="FH1211" s="4"/>
      <c r="FI1211" s="4"/>
      <c r="FJ1211" s="4"/>
      <c r="FK1211" s="4"/>
      <c r="FL1211" s="4"/>
      <c r="FM1211" s="4"/>
      <c r="FN1211" s="4"/>
      <c r="FO1211" s="4"/>
      <c r="FP1211" s="4"/>
      <c r="FQ1211" s="4"/>
      <c r="FR1211" s="4"/>
    </row>
    <row r="1212" spans="2:175"/>
    <row r="1213" spans="2:175">
      <c r="B1213" s="359" t="s">
        <v>1042</v>
      </c>
    </row>
    <row r="1214" spans="2:175">
      <c r="C1214" t="s">
        <v>1034</v>
      </c>
      <c r="E1214" s="359" t="s">
        <v>1036</v>
      </c>
      <c r="F1214" s="395">
        <f>INDEX(Assumptions!$G646:$G646,MATCH($A$1,Model_Number,0))</f>
        <v>1</v>
      </c>
      <c r="AB1214">
        <f>AB1215*7%</f>
        <v>37484.999999999993</v>
      </c>
    </row>
    <row r="1215" spans="2:175" s="359" customFormat="1">
      <c r="C1215" s="365" t="s">
        <v>999</v>
      </c>
      <c r="D1215" s="366"/>
      <c r="J1215" s="367">
        <f>I1218</f>
        <v>0</v>
      </c>
      <c r="K1215" s="367">
        <f t="shared" ref="K1215:BV1215" si="2943">J1218</f>
        <v>0</v>
      </c>
      <c r="L1215" s="367">
        <f t="shared" si="2943"/>
        <v>0</v>
      </c>
      <c r="M1215" s="367">
        <f t="shared" si="2943"/>
        <v>0</v>
      </c>
      <c r="N1215" s="367">
        <f t="shared" si="2943"/>
        <v>0</v>
      </c>
      <c r="O1215" s="367">
        <f t="shared" si="2943"/>
        <v>0</v>
      </c>
      <c r="P1215" s="367">
        <f t="shared" si="2943"/>
        <v>0</v>
      </c>
      <c r="Q1215" s="367">
        <f t="shared" si="2943"/>
        <v>0</v>
      </c>
      <c r="R1215" s="367">
        <f t="shared" si="2943"/>
        <v>0</v>
      </c>
      <c r="S1215" s="367">
        <f t="shared" si="2943"/>
        <v>0</v>
      </c>
      <c r="T1215" s="367">
        <f t="shared" si="2943"/>
        <v>0</v>
      </c>
      <c r="U1215" s="367">
        <f t="shared" si="2943"/>
        <v>0</v>
      </c>
      <c r="V1215" s="367">
        <f t="shared" si="2943"/>
        <v>0</v>
      </c>
      <c r="W1215" s="367">
        <f t="shared" si="2943"/>
        <v>0</v>
      </c>
      <c r="X1215" s="367">
        <f t="shared" si="2943"/>
        <v>140249.99999999994</v>
      </c>
      <c r="Y1215" s="367">
        <f t="shared" si="2943"/>
        <v>140249.99999999994</v>
      </c>
      <c r="Z1215" s="367">
        <f t="shared" si="2943"/>
        <v>140249.99999999994</v>
      </c>
      <c r="AA1215" s="367">
        <f t="shared" si="2943"/>
        <v>140249.99999999994</v>
      </c>
      <c r="AB1215" s="367">
        <f t="shared" si="2943"/>
        <v>535499.99999999988</v>
      </c>
      <c r="AC1215" s="367">
        <f t="shared" si="2943"/>
        <v>526128.74999999988</v>
      </c>
      <c r="AD1215" s="367">
        <f t="shared" si="2943"/>
        <v>516757.49999999988</v>
      </c>
      <c r="AE1215" s="367">
        <f t="shared" si="2943"/>
        <v>507386.24999999988</v>
      </c>
      <c r="AF1215" s="367">
        <f t="shared" si="2943"/>
        <v>498014.99999999988</v>
      </c>
      <c r="AG1215" s="367">
        <f t="shared" si="2943"/>
        <v>488643.74999999988</v>
      </c>
      <c r="AH1215" s="367">
        <f t="shared" si="2943"/>
        <v>479272.49999999988</v>
      </c>
      <c r="AI1215" s="367">
        <f t="shared" si="2943"/>
        <v>469901.24999999988</v>
      </c>
      <c r="AJ1215" s="367">
        <f t="shared" si="2943"/>
        <v>460529.99999999988</v>
      </c>
      <c r="AK1215" s="367">
        <f t="shared" si="2943"/>
        <v>451158.74999999988</v>
      </c>
      <c r="AL1215" s="367">
        <f t="shared" si="2943"/>
        <v>441787.49999999988</v>
      </c>
      <c r="AM1215" s="367">
        <f t="shared" si="2943"/>
        <v>432416.24999999988</v>
      </c>
      <c r="AN1215" s="367">
        <f t="shared" si="2943"/>
        <v>423044.99999999988</v>
      </c>
      <c r="AO1215" s="367">
        <f t="shared" si="2943"/>
        <v>413673.74999999988</v>
      </c>
      <c r="AP1215" s="367">
        <f t="shared" si="2943"/>
        <v>404302.49999999988</v>
      </c>
      <c r="AQ1215" s="367">
        <f t="shared" si="2943"/>
        <v>394931.24999999988</v>
      </c>
      <c r="AR1215" s="367">
        <f t="shared" si="2943"/>
        <v>385559.99999999988</v>
      </c>
      <c r="AS1215" s="367">
        <f t="shared" si="2943"/>
        <v>376188.74999999988</v>
      </c>
      <c r="AT1215" s="367">
        <f t="shared" si="2943"/>
        <v>366817.49999999988</v>
      </c>
      <c r="AU1215" s="367">
        <f t="shared" si="2943"/>
        <v>357446.24999999988</v>
      </c>
      <c r="AV1215" s="367">
        <f t="shared" si="2943"/>
        <v>348074.99999999988</v>
      </c>
      <c r="AW1215" s="367">
        <f t="shared" si="2943"/>
        <v>338703.74999999988</v>
      </c>
      <c r="AX1215" s="367">
        <f t="shared" si="2943"/>
        <v>329332.49999999988</v>
      </c>
      <c r="AY1215" s="367">
        <f t="shared" si="2943"/>
        <v>319961.24999999988</v>
      </c>
      <c r="AZ1215" s="367">
        <f t="shared" si="2943"/>
        <v>310589.99999999988</v>
      </c>
      <c r="BA1215" s="367">
        <f t="shared" si="2943"/>
        <v>301218.74999999988</v>
      </c>
      <c r="BB1215" s="367">
        <f t="shared" si="2943"/>
        <v>291847.49999999988</v>
      </c>
      <c r="BC1215" s="367">
        <f t="shared" si="2943"/>
        <v>282476.24999999988</v>
      </c>
      <c r="BD1215" s="367">
        <f t="shared" si="2943"/>
        <v>273104.99999999988</v>
      </c>
      <c r="BE1215" s="367">
        <f t="shared" si="2943"/>
        <v>263733.74999999988</v>
      </c>
      <c r="BF1215" s="367">
        <f t="shared" si="2943"/>
        <v>254362.49999999988</v>
      </c>
      <c r="BG1215" s="367">
        <f t="shared" si="2943"/>
        <v>244991.24999999988</v>
      </c>
      <c r="BH1215" s="367">
        <f t="shared" si="2943"/>
        <v>235619.99999999988</v>
      </c>
      <c r="BI1215" s="367">
        <f t="shared" si="2943"/>
        <v>226248.74999999988</v>
      </c>
      <c r="BJ1215" s="367">
        <f t="shared" si="2943"/>
        <v>216877.49999999988</v>
      </c>
      <c r="BK1215" s="367">
        <f t="shared" si="2943"/>
        <v>207506.24999999988</v>
      </c>
      <c r="BL1215" s="367">
        <f t="shared" si="2943"/>
        <v>198134.99999999988</v>
      </c>
      <c r="BM1215" s="367">
        <f t="shared" si="2943"/>
        <v>188763.74999999988</v>
      </c>
      <c r="BN1215" s="367">
        <f t="shared" si="2943"/>
        <v>179392.49999999988</v>
      </c>
      <c r="BO1215" s="367">
        <f t="shared" si="2943"/>
        <v>170021.24999999988</v>
      </c>
      <c r="BP1215" s="367">
        <f t="shared" si="2943"/>
        <v>160649.99999999988</v>
      </c>
      <c r="BQ1215" s="367">
        <f t="shared" si="2943"/>
        <v>151278.74999999988</v>
      </c>
      <c r="BR1215" s="367">
        <f t="shared" si="2943"/>
        <v>141907.49999999988</v>
      </c>
      <c r="BS1215" s="367">
        <f t="shared" si="2943"/>
        <v>132536.24999999988</v>
      </c>
      <c r="BT1215" s="367">
        <f t="shared" si="2943"/>
        <v>123164.99999999988</v>
      </c>
      <c r="BU1215" s="367">
        <f t="shared" si="2943"/>
        <v>113793.74999999988</v>
      </c>
      <c r="BV1215" s="367">
        <f t="shared" si="2943"/>
        <v>104422.49999999988</v>
      </c>
      <c r="BW1215" s="367">
        <f t="shared" ref="BW1215:EH1215" si="2944">BV1218</f>
        <v>95051.249999999884</v>
      </c>
      <c r="BX1215" s="367">
        <f t="shared" si="2944"/>
        <v>85679.999999999884</v>
      </c>
      <c r="BY1215" s="367">
        <f t="shared" si="2944"/>
        <v>76308.749999999884</v>
      </c>
      <c r="BZ1215" s="367">
        <f t="shared" si="2944"/>
        <v>66937.499999999884</v>
      </c>
      <c r="CA1215" s="367">
        <f t="shared" si="2944"/>
        <v>57566.249999999884</v>
      </c>
      <c r="CB1215" s="367">
        <f t="shared" si="2944"/>
        <v>48194.999999999884</v>
      </c>
      <c r="CC1215" s="367">
        <f t="shared" si="2944"/>
        <v>38823.749999999884</v>
      </c>
      <c r="CD1215" s="367">
        <f t="shared" si="2944"/>
        <v>29452.499999999884</v>
      </c>
      <c r="CE1215" s="367">
        <f t="shared" si="2944"/>
        <v>20081.249999999884</v>
      </c>
      <c r="CF1215" s="367">
        <f t="shared" si="2944"/>
        <v>10709.999999999885</v>
      </c>
      <c r="CG1215" s="367">
        <f t="shared" si="2944"/>
        <v>1338.7499999998872</v>
      </c>
      <c r="CH1215" s="367">
        <f t="shared" si="2944"/>
        <v>0</v>
      </c>
      <c r="CI1215" s="367">
        <f t="shared" si="2944"/>
        <v>0</v>
      </c>
      <c r="CJ1215" s="367">
        <f t="shared" si="2944"/>
        <v>0</v>
      </c>
      <c r="CK1215" s="367">
        <f t="shared" si="2944"/>
        <v>0</v>
      </c>
      <c r="CL1215" s="367">
        <f t="shared" si="2944"/>
        <v>0</v>
      </c>
      <c r="CM1215" s="367">
        <f t="shared" si="2944"/>
        <v>0</v>
      </c>
      <c r="CN1215" s="367">
        <f t="shared" si="2944"/>
        <v>0</v>
      </c>
      <c r="CO1215" s="367">
        <f t="shared" si="2944"/>
        <v>0</v>
      </c>
      <c r="CP1215" s="367">
        <f t="shared" si="2944"/>
        <v>0</v>
      </c>
      <c r="CQ1215" s="367">
        <f t="shared" si="2944"/>
        <v>0</v>
      </c>
      <c r="CR1215" s="367">
        <f t="shared" si="2944"/>
        <v>0</v>
      </c>
      <c r="CS1215" s="367">
        <f t="shared" si="2944"/>
        <v>0</v>
      </c>
      <c r="CT1215" s="367">
        <f t="shared" si="2944"/>
        <v>0</v>
      </c>
      <c r="CU1215" s="367">
        <f t="shared" si="2944"/>
        <v>0</v>
      </c>
      <c r="CV1215" s="367">
        <f t="shared" si="2944"/>
        <v>0</v>
      </c>
      <c r="CW1215" s="367">
        <f t="shared" si="2944"/>
        <v>0</v>
      </c>
      <c r="CX1215" s="367">
        <f t="shared" si="2944"/>
        <v>0</v>
      </c>
      <c r="CY1215" s="367">
        <f t="shared" si="2944"/>
        <v>0</v>
      </c>
      <c r="CZ1215" s="367">
        <f t="shared" si="2944"/>
        <v>0</v>
      </c>
      <c r="DA1215" s="367">
        <f t="shared" si="2944"/>
        <v>0</v>
      </c>
      <c r="DB1215" s="367">
        <f t="shared" si="2944"/>
        <v>0</v>
      </c>
      <c r="DC1215" s="367">
        <f t="shared" si="2944"/>
        <v>0</v>
      </c>
      <c r="DD1215" s="367">
        <f t="shared" si="2944"/>
        <v>0</v>
      </c>
      <c r="DE1215" s="367">
        <f t="shared" si="2944"/>
        <v>0</v>
      </c>
      <c r="DF1215" s="367">
        <f t="shared" si="2944"/>
        <v>0</v>
      </c>
      <c r="DG1215" s="367">
        <f t="shared" si="2944"/>
        <v>0</v>
      </c>
      <c r="DH1215" s="367">
        <f t="shared" si="2944"/>
        <v>0</v>
      </c>
      <c r="DI1215" s="367">
        <f t="shared" si="2944"/>
        <v>0</v>
      </c>
      <c r="DJ1215" s="367">
        <f t="shared" si="2944"/>
        <v>0</v>
      </c>
      <c r="DK1215" s="367">
        <f t="shared" si="2944"/>
        <v>0</v>
      </c>
      <c r="DL1215" s="367">
        <f t="shared" si="2944"/>
        <v>0</v>
      </c>
      <c r="DM1215" s="367">
        <f t="shared" si="2944"/>
        <v>0</v>
      </c>
      <c r="DN1215" s="367">
        <f t="shared" si="2944"/>
        <v>0</v>
      </c>
      <c r="DO1215" s="367">
        <f t="shared" si="2944"/>
        <v>0</v>
      </c>
      <c r="DP1215" s="367">
        <f t="shared" si="2944"/>
        <v>0</v>
      </c>
      <c r="DQ1215" s="367">
        <f t="shared" si="2944"/>
        <v>0</v>
      </c>
      <c r="DR1215" s="367">
        <f t="shared" si="2944"/>
        <v>0</v>
      </c>
      <c r="DS1215" s="367">
        <f t="shared" si="2944"/>
        <v>0</v>
      </c>
      <c r="DT1215" s="367">
        <f t="shared" si="2944"/>
        <v>0</v>
      </c>
      <c r="DU1215" s="367">
        <f t="shared" si="2944"/>
        <v>0</v>
      </c>
      <c r="DV1215" s="367">
        <f t="shared" si="2944"/>
        <v>0</v>
      </c>
      <c r="DW1215" s="367">
        <f t="shared" si="2944"/>
        <v>0</v>
      </c>
      <c r="DX1215" s="367">
        <f t="shared" si="2944"/>
        <v>0</v>
      </c>
      <c r="DY1215" s="367">
        <f t="shared" si="2944"/>
        <v>0</v>
      </c>
      <c r="DZ1215" s="367">
        <f t="shared" si="2944"/>
        <v>0</v>
      </c>
      <c r="EA1215" s="367">
        <f t="shared" si="2944"/>
        <v>0</v>
      </c>
      <c r="EB1215" s="367">
        <f t="shared" si="2944"/>
        <v>0</v>
      </c>
      <c r="EC1215" s="367">
        <f t="shared" si="2944"/>
        <v>0</v>
      </c>
      <c r="ED1215" s="367">
        <f t="shared" si="2944"/>
        <v>0</v>
      </c>
      <c r="EE1215" s="367">
        <f t="shared" si="2944"/>
        <v>0</v>
      </c>
      <c r="EF1215" s="367">
        <f t="shared" si="2944"/>
        <v>0</v>
      </c>
      <c r="EG1215" s="367">
        <f t="shared" si="2944"/>
        <v>0</v>
      </c>
      <c r="EH1215" s="367">
        <f t="shared" si="2944"/>
        <v>0</v>
      </c>
      <c r="EI1215" s="367">
        <f t="shared" ref="EI1215:FR1215" si="2945">EH1218</f>
        <v>0</v>
      </c>
      <c r="EJ1215" s="367">
        <f t="shared" si="2945"/>
        <v>0</v>
      </c>
      <c r="EK1215" s="367">
        <f t="shared" si="2945"/>
        <v>0</v>
      </c>
      <c r="EL1215" s="367">
        <f t="shared" si="2945"/>
        <v>0</v>
      </c>
      <c r="EM1215" s="367">
        <f t="shared" si="2945"/>
        <v>0</v>
      </c>
      <c r="EN1215" s="367">
        <f t="shared" si="2945"/>
        <v>0</v>
      </c>
      <c r="EO1215" s="367">
        <f t="shared" si="2945"/>
        <v>0</v>
      </c>
      <c r="EP1215" s="367">
        <f t="shared" si="2945"/>
        <v>0</v>
      </c>
      <c r="EQ1215" s="367">
        <f t="shared" si="2945"/>
        <v>0</v>
      </c>
      <c r="ER1215" s="367">
        <f t="shared" si="2945"/>
        <v>0</v>
      </c>
      <c r="ES1215" s="367">
        <f t="shared" si="2945"/>
        <v>0</v>
      </c>
      <c r="ET1215" s="367">
        <f t="shared" si="2945"/>
        <v>0</v>
      </c>
      <c r="EU1215" s="367">
        <f t="shared" si="2945"/>
        <v>0</v>
      </c>
      <c r="EV1215" s="367">
        <f t="shared" si="2945"/>
        <v>0</v>
      </c>
      <c r="EW1215" s="367">
        <f t="shared" si="2945"/>
        <v>0</v>
      </c>
      <c r="EX1215" s="367">
        <f t="shared" si="2945"/>
        <v>0</v>
      </c>
      <c r="EY1215" s="367">
        <f t="shared" si="2945"/>
        <v>0</v>
      </c>
      <c r="EZ1215" s="367">
        <f t="shared" si="2945"/>
        <v>0</v>
      </c>
      <c r="FA1215" s="367">
        <f t="shared" si="2945"/>
        <v>0</v>
      </c>
      <c r="FB1215" s="367">
        <f t="shared" si="2945"/>
        <v>0</v>
      </c>
      <c r="FC1215" s="367">
        <f t="shared" si="2945"/>
        <v>0</v>
      </c>
      <c r="FD1215" s="367">
        <f t="shared" si="2945"/>
        <v>0</v>
      </c>
      <c r="FE1215" s="367">
        <f t="shared" si="2945"/>
        <v>0</v>
      </c>
      <c r="FF1215" s="367">
        <f t="shared" si="2945"/>
        <v>0</v>
      </c>
      <c r="FG1215" s="367">
        <f t="shared" si="2945"/>
        <v>0</v>
      </c>
      <c r="FH1215" s="367">
        <f t="shared" si="2945"/>
        <v>0</v>
      </c>
      <c r="FI1215" s="367">
        <f t="shared" si="2945"/>
        <v>0</v>
      </c>
      <c r="FJ1215" s="367">
        <f t="shared" si="2945"/>
        <v>0</v>
      </c>
      <c r="FK1215" s="367">
        <f t="shared" si="2945"/>
        <v>0</v>
      </c>
      <c r="FL1215" s="367">
        <f t="shared" si="2945"/>
        <v>0</v>
      </c>
      <c r="FM1215" s="367">
        <f t="shared" si="2945"/>
        <v>0</v>
      </c>
      <c r="FN1215" s="367">
        <f t="shared" si="2945"/>
        <v>0</v>
      </c>
      <c r="FO1215" s="367">
        <f t="shared" si="2945"/>
        <v>0</v>
      </c>
      <c r="FP1215" s="367">
        <f t="shared" si="2945"/>
        <v>0</v>
      </c>
      <c r="FQ1215" s="367">
        <f t="shared" si="2945"/>
        <v>0</v>
      </c>
      <c r="FR1215" s="367">
        <f t="shared" si="2945"/>
        <v>0</v>
      </c>
    </row>
    <row r="1216" spans="2:175">
      <c r="C1216" s="360" t="s">
        <v>1001</v>
      </c>
      <c r="I1216" s="359"/>
      <c r="J1216" s="18">
        <f t="shared" ref="J1216:AO1216" si="2946">J279</f>
        <v>0</v>
      </c>
      <c r="K1216" s="18">
        <f t="shared" si="2946"/>
        <v>0</v>
      </c>
      <c r="L1216" s="18">
        <f t="shared" si="2946"/>
        <v>0</v>
      </c>
      <c r="M1216" s="18">
        <f t="shared" si="2946"/>
        <v>0</v>
      </c>
      <c r="N1216" s="18">
        <f t="shared" si="2946"/>
        <v>0</v>
      </c>
      <c r="O1216" s="18">
        <f t="shared" si="2946"/>
        <v>0</v>
      </c>
      <c r="P1216" s="18">
        <f t="shared" si="2946"/>
        <v>0</v>
      </c>
      <c r="Q1216" s="18">
        <f t="shared" si="2946"/>
        <v>0</v>
      </c>
      <c r="R1216" s="18">
        <f t="shared" si="2946"/>
        <v>0</v>
      </c>
      <c r="S1216" s="18">
        <f t="shared" si="2946"/>
        <v>0</v>
      </c>
      <c r="T1216" s="18">
        <f t="shared" si="2946"/>
        <v>0</v>
      </c>
      <c r="U1216" s="18">
        <f t="shared" si="2946"/>
        <v>0</v>
      </c>
      <c r="V1216" s="18">
        <f t="shared" si="2946"/>
        <v>0</v>
      </c>
      <c r="W1216" s="18">
        <f t="shared" si="2946"/>
        <v>140249.99999999994</v>
      </c>
      <c r="X1216" s="18">
        <f t="shared" si="2946"/>
        <v>0</v>
      </c>
      <c r="Y1216" s="18">
        <f t="shared" si="2946"/>
        <v>0</v>
      </c>
      <c r="Z1216" s="18">
        <f t="shared" si="2946"/>
        <v>0</v>
      </c>
      <c r="AA1216" s="18">
        <f t="shared" si="2946"/>
        <v>395249.99999999994</v>
      </c>
      <c r="AB1216" s="18">
        <f t="shared" si="2946"/>
        <v>0</v>
      </c>
      <c r="AC1216" s="18">
        <f t="shared" si="2946"/>
        <v>0</v>
      </c>
      <c r="AD1216" s="18">
        <f t="shared" si="2946"/>
        <v>0</v>
      </c>
      <c r="AE1216" s="18">
        <f t="shared" si="2946"/>
        <v>0</v>
      </c>
      <c r="AF1216" s="18">
        <f t="shared" si="2946"/>
        <v>0</v>
      </c>
      <c r="AG1216" s="18">
        <f t="shared" si="2946"/>
        <v>0</v>
      </c>
      <c r="AH1216" s="18">
        <f t="shared" si="2946"/>
        <v>0</v>
      </c>
      <c r="AI1216" s="18">
        <f t="shared" si="2946"/>
        <v>0</v>
      </c>
      <c r="AJ1216" s="18">
        <f t="shared" si="2946"/>
        <v>0</v>
      </c>
      <c r="AK1216" s="18">
        <f t="shared" si="2946"/>
        <v>0</v>
      </c>
      <c r="AL1216" s="18">
        <f t="shared" si="2946"/>
        <v>0</v>
      </c>
      <c r="AM1216" s="18">
        <f t="shared" si="2946"/>
        <v>0</v>
      </c>
      <c r="AN1216" s="18">
        <f t="shared" si="2946"/>
        <v>0</v>
      </c>
      <c r="AO1216" s="18">
        <f t="shared" si="2946"/>
        <v>0</v>
      </c>
      <c r="AP1216" s="18">
        <f t="shared" ref="AP1216:BU1216" si="2947">AP279</f>
        <v>0</v>
      </c>
      <c r="AQ1216" s="18">
        <f t="shared" si="2947"/>
        <v>0</v>
      </c>
      <c r="AR1216" s="18">
        <f t="shared" si="2947"/>
        <v>0</v>
      </c>
      <c r="AS1216" s="18">
        <f t="shared" si="2947"/>
        <v>0</v>
      </c>
      <c r="AT1216" s="18">
        <f t="shared" si="2947"/>
        <v>0</v>
      </c>
      <c r="AU1216" s="18">
        <f t="shared" si="2947"/>
        <v>0</v>
      </c>
      <c r="AV1216" s="18">
        <f t="shared" si="2947"/>
        <v>0</v>
      </c>
      <c r="AW1216" s="18">
        <f t="shared" si="2947"/>
        <v>0</v>
      </c>
      <c r="AX1216" s="18">
        <f t="shared" si="2947"/>
        <v>0</v>
      </c>
      <c r="AY1216" s="18">
        <f t="shared" si="2947"/>
        <v>0</v>
      </c>
      <c r="AZ1216" s="18">
        <f t="shared" si="2947"/>
        <v>0</v>
      </c>
      <c r="BA1216" s="18">
        <f t="shared" si="2947"/>
        <v>0</v>
      </c>
      <c r="BB1216" s="18">
        <f t="shared" si="2947"/>
        <v>0</v>
      </c>
      <c r="BC1216" s="18">
        <f t="shared" si="2947"/>
        <v>0</v>
      </c>
      <c r="BD1216" s="18">
        <f t="shared" si="2947"/>
        <v>0</v>
      </c>
      <c r="BE1216" s="18">
        <f t="shared" si="2947"/>
        <v>0</v>
      </c>
      <c r="BF1216" s="18">
        <f t="shared" si="2947"/>
        <v>0</v>
      </c>
      <c r="BG1216" s="18">
        <f t="shared" si="2947"/>
        <v>0</v>
      </c>
      <c r="BH1216" s="18">
        <f t="shared" si="2947"/>
        <v>0</v>
      </c>
      <c r="BI1216" s="18">
        <f t="shared" si="2947"/>
        <v>0</v>
      </c>
      <c r="BJ1216" s="18">
        <f t="shared" si="2947"/>
        <v>0</v>
      </c>
      <c r="BK1216" s="18">
        <f t="shared" si="2947"/>
        <v>0</v>
      </c>
      <c r="BL1216" s="18">
        <f t="shared" si="2947"/>
        <v>0</v>
      </c>
      <c r="BM1216" s="18">
        <f t="shared" si="2947"/>
        <v>0</v>
      </c>
      <c r="BN1216" s="18">
        <f t="shared" si="2947"/>
        <v>0</v>
      </c>
      <c r="BO1216" s="18">
        <f t="shared" si="2947"/>
        <v>0</v>
      </c>
      <c r="BP1216" s="18">
        <f t="shared" si="2947"/>
        <v>0</v>
      </c>
      <c r="BQ1216" s="18">
        <f t="shared" si="2947"/>
        <v>0</v>
      </c>
      <c r="BR1216" s="18">
        <f t="shared" si="2947"/>
        <v>0</v>
      </c>
      <c r="BS1216" s="18">
        <f t="shared" si="2947"/>
        <v>0</v>
      </c>
      <c r="BT1216" s="18">
        <f t="shared" si="2947"/>
        <v>0</v>
      </c>
      <c r="BU1216" s="18">
        <f t="shared" si="2947"/>
        <v>0</v>
      </c>
      <c r="BV1216" s="18">
        <f t="shared" ref="BV1216:DA1216" si="2948">BV279</f>
        <v>0</v>
      </c>
      <c r="BW1216" s="18">
        <f t="shared" si="2948"/>
        <v>0</v>
      </c>
      <c r="BX1216" s="18">
        <f t="shared" si="2948"/>
        <v>0</v>
      </c>
      <c r="BY1216" s="18">
        <f t="shared" si="2948"/>
        <v>0</v>
      </c>
      <c r="BZ1216" s="18">
        <f t="shared" si="2948"/>
        <v>0</v>
      </c>
      <c r="CA1216" s="18">
        <f t="shared" si="2948"/>
        <v>0</v>
      </c>
      <c r="CB1216" s="18">
        <f t="shared" si="2948"/>
        <v>0</v>
      </c>
      <c r="CC1216" s="18">
        <f t="shared" si="2948"/>
        <v>0</v>
      </c>
      <c r="CD1216" s="18">
        <f t="shared" si="2948"/>
        <v>0</v>
      </c>
      <c r="CE1216" s="18">
        <f t="shared" si="2948"/>
        <v>0</v>
      </c>
      <c r="CF1216" s="18">
        <f t="shared" si="2948"/>
        <v>0</v>
      </c>
      <c r="CG1216" s="18">
        <f t="shared" si="2948"/>
        <v>0</v>
      </c>
      <c r="CH1216" s="18">
        <f t="shared" si="2948"/>
        <v>0</v>
      </c>
      <c r="CI1216" s="18">
        <f t="shared" si="2948"/>
        <v>0</v>
      </c>
      <c r="CJ1216" s="18">
        <f t="shared" si="2948"/>
        <v>0</v>
      </c>
      <c r="CK1216" s="18">
        <f t="shared" si="2948"/>
        <v>0</v>
      </c>
      <c r="CL1216" s="18">
        <f t="shared" si="2948"/>
        <v>0</v>
      </c>
      <c r="CM1216" s="18">
        <f t="shared" si="2948"/>
        <v>0</v>
      </c>
      <c r="CN1216" s="18">
        <f t="shared" si="2948"/>
        <v>0</v>
      </c>
      <c r="CO1216" s="18">
        <f t="shared" si="2948"/>
        <v>0</v>
      </c>
      <c r="CP1216" s="18">
        <f t="shared" si="2948"/>
        <v>0</v>
      </c>
      <c r="CQ1216" s="18">
        <f t="shared" si="2948"/>
        <v>0</v>
      </c>
      <c r="CR1216" s="18">
        <f t="shared" si="2948"/>
        <v>0</v>
      </c>
      <c r="CS1216" s="18">
        <f t="shared" si="2948"/>
        <v>0</v>
      </c>
      <c r="CT1216" s="18">
        <f t="shared" si="2948"/>
        <v>0</v>
      </c>
      <c r="CU1216" s="18">
        <f t="shared" si="2948"/>
        <v>0</v>
      </c>
      <c r="CV1216" s="18">
        <f t="shared" si="2948"/>
        <v>0</v>
      </c>
      <c r="CW1216" s="18">
        <f t="shared" si="2948"/>
        <v>0</v>
      </c>
      <c r="CX1216" s="18">
        <f t="shared" si="2948"/>
        <v>0</v>
      </c>
      <c r="CY1216" s="18">
        <f t="shared" si="2948"/>
        <v>0</v>
      </c>
      <c r="CZ1216" s="18">
        <f t="shared" si="2948"/>
        <v>0</v>
      </c>
      <c r="DA1216" s="18">
        <f t="shared" si="2948"/>
        <v>0</v>
      </c>
      <c r="DB1216" s="18">
        <f t="shared" ref="DB1216:EG1216" si="2949">DB279</f>
        <v>0</v>
      </c>
      <c r="DC1216" s="18">
        <f t="shared" si="2949"/>
        <v>0</v>
      </c>
      <c r="DD1216" s="18">
        <f t="shared" si="2949"/>
        <v>0</v>
      </c>
      <c r="DE1216" s="18">
        <f t="shared" si="2949"/>
        <v>0</v>
      </c>
      <c r="DF1216" s="18">
        <f t="shared" si="2949"/>
        <v>0</v>
      </c>
      <c r="DG1216" s="18">
        <f t="shared" si="2949"/>
        <v>0</v>
      </c>
      <c r="DH1216" s="18">
        <f t="shared" si="2949"/>
        <v>0</v>
      </c>
      <c r="DI1216" s="18">
        <f t="shared" si="2949"/>
        <v>0</v>
      </c>
      <c r="DJ1216" s="18">
        <f t="shared" si="2949"/>
        <v>0</v>
      </c>
      <c r="DK1216" s="18">
        <f t="shared" si="2949"/>
        <v>0</v>
      </c>
      <c r="DL1216" s="18">
        <f t="shared" si="2949"/>
        <v>0</v>
      </c>
      <c r="DM1216" s="18">
        <f t="shared" si="2949"/>
        <v>0</v>
      </c>
      <c r="DN1216" s="18">
        <f t="shared" si="2949"/>
        <v>0</v>
      </c>
      <c r="DO1216" s="18">
        <f t="shared" si="2949"/>
        <v>0</v>
      </c>
      <c r="DP1216" s="18">
        <f t="shared" si="2949"/>
        <v>0</v>
      </c>
      <c r="DQ1216" s="18">
        <f t="shared" si="2949"/>
        <v>0</v>
      </c>
      <c r="DR1216" s="18">
        <f t="shared" si="2949"/>
        <v>0</v>
      </c>
      <c r="DS1216" s="18">
        <f t="shared" si="2949"/>
        <v>0</v>
      </c>
      <c r="DT1216" s="18">
        <f t="shared" si="2949"/>
        <v>0</v>
      </c>
      <c r="DU1216" s="18">
        <f t="shared" si="2949"/>
        <v>0</v>
      </c>
      <c r="DV1216" s="18">
        <f t="shared" si="2949"/>
        <v>0</v>
      </c>
      <c r="DW1216" s="18">
        <f t="shared" si="2949"/>
        <v>0</v>
      </c>
      <c r="DX1216" s="18">
        <f t="shared" si="2949"/>
        <v>0</v>
      </c>
      <c r="DY1216" s="18">
        <f t="shared" si="2949"/>
        <v>0</v>
      </c>
      <c r="DZ1216" s="18">
        <f t="shared" si="2949"/>
        <v>0</v>
      </c>
      <c r="EA1216" s="18">
        <f t="shared" si="2949"/>
        <v>0</v>
      </c>
      <c r="EB1216" s="18">
        <f t="shared" si="2949"/>
        <v>0</v>
      </c>
      <c r="EC1216" s="18">
        <f t="shared" si="2949"/>
        <v>0</v>
      </c>
      <c r="ED1216" s="18">
        <f t="shared" si="2949"/>
        <v>0</v>
      </c>
      <c r="EE1216" s="18">
        <f t="shared" si="2949"/>
        <v>0</v>
      </c>
      <c r="EF1216" s="18">
        <f t="shared" si="2949"/>
        <v>0</v>
      </c>
      <c r="EG1216" s="18">
        <f t="shared" si="2949"/>
        <v>0</v>
      </c>
      <c r="EH1216" s="18">
        <f t="shared" ref="EH1216:FR1216" si="2950">EH279</f>
        <v>0</v>
      </c>
      <c r="EI1216" s="18">
        <f t="shared" si="2950"/>
        <v>0</v>
      </c>
      <c r="EJ1216" s="18">
        <f t="shared" si="2950"/>
        <v>0</v>
      </c>
      <c r="EK1216" s="18">
        <f t="shared" si="2950"/>
        <v>0</v>
      </c>
      <c r="EL1216" s="18">
        <f t="shared" si="2950"/>
        <v>0</v>
      </c>
      <c r="EM1216" s="18">
        <f t="shared" si="2950"/>
        <v>0</v>
      </c>
      <c r="EN1216" s="18">
        <f t="shared" si="2950"/>
        <v>0</v>
      </c>
      <c r="EO1216" s="18">
        <f t="shared" si="2950"/>
        <v>0</v>
      </c>
      <c r="EP1216" s="18">
        <f t="shared" si="2950"/>
        <v>0</v>
      </c>
      <c r="EQ1216" s="18">
        <f t="shared" si="2950"/>
        <v>0</v>
      </c>
      <c r="ER1216" s="18">
        <f t="shared" si="2950"/>
        <v>0</v>
      </c>
      <c r="ES1216" s="18">
        <f t="shared" si="2950"/>
        <v>0</v>
      </c>
      <c r="ET1216" s="18">
        <f t="shared" si="2950"/>
        <v>0</v>
      </c>
      <c r="EU1216" s="18">
        <f t="shared" si="2950"/>
        <v>0</v>
      </c>
      <c r="EV1216" s="18">
        <f t="shared" si="2950"/>
        <v>0</v>
      </c>
      <c r="EW1216" s="18">
        <f t="shared" si="2950"/>
        <v>0</v>
      </c>
      <c r="EX1216" s="18">
        <f t="shared" si="2950"/>
        <v>0</v>
      </c>
      <c r="EY1216" s="18">
        <f t="shared" si="2950"/>
        <v>0</v>
      </c>
      <c r="EZ1216" s="18">
        <f t="shared" si="2950"/>
        <v>0</v>
      </c>
      <c r="FA1216" s="18">
        <f t="shared" si="2950"/>
        <v>0</v>
      </c>
      <c r="FB1216" s="18">
        <f t="shared" si="2950"/>
        <v>0</v>
      </c>
      <c r="FC1216" s="18">
        <f t="shared" si="2950"/>
        <v>0</v>
      </c>
      <c r="FD1216" s="18">
        <f t="shared" si="2950"/>
        <v>0</v>
      </c>
      <c r="FE1216" s="18">
        <f t="shared" si="2950"/>
        <v>0</v>
      </c>
      <c r="FF1216" s="18">
        <f t="shared" si="2950"/>
        <v>0</v>
      </c>
      <c r="FG1216" s="18">
        <f t="shared" si="2950"/>
        <v>0</v>
      </c>
      <c r="FH1216" s="18">
        <f t="shared" si="2950"/>
        <v>0</v>
      </c>
      <c r="FI1216" s="18">
        <f t="shared" si="2950"/>
        <v>0</v>
      </c>
      <c r="FJ1216" s="18">
        <f t="shared" si="2950"/>
        <v>0</v>
      </c>
      <c r="FK1216" s="18">
        <f t="shared" si="2950"/>
        <v>0</v>
      </c>
      <c r="FL1216" s="18">
        <f t="shared" si="2950"/>
        <v>0</v>
      </c>
      <c r="FM1216" s="18">
        <f t="shared" si="2950"/>
        <v>0</v>
      </c>
      <c r="FN1216" s="18">
        <f t="shared" si="2950"/>
        <v>0</v>
      </c>
      <c r="FO1216" s="18">
        <f t="shared" si="2950"/>
        <v>0</v>
      </c>
      <c r="FP1216" s="18">
        <f t="shared" si="2950"/>
        <v>0</v>
      </c>
      <c r="FQ1216" s="18">
        <f t="shared" si="2950"/>
        <v>0</v>
      </c>
      <c r="FR1216" s="18">
        <f t="shared" si="2950"/>
        <v>0</v>
      </c>
    </row>
    <row r="1217" spans="3:174">
      <c r="C1217" s="360" t="s">
        <v>1002</v>
      </c>
      <c r="E1217" s="359" t="s">
        <v>1037</v>
      </c>
      <c r="F1217" s="394">
        <f>INDEX(Assumptions!$G636:$G636,MATCH($A$1,Model_Number,0))</f>
        <v>7.0000000000000007E-2</v>
      </c>
      <c r="I1217" s="359"/>
      <c r="J1217" s="18">
        <f>(-AND($F$1214=1)*MIN(J1215,SUM($I$1216:I1216)*($F$1217/4)))*((SUM($J$23:J23)=1)*(SUM($J$24:J24)=0))-(J1215+J1216)*(SUM($J$24:J24)=1)</f>
        <v>0</v>
      </c>
      <c r="K1217" s="18">
        <f>(-AND($F$1214=1)*MIN(K1215,SUM($I$1216:J1216)*($F$1217/4)))*((SUM($J$23:K23)=1)*(SUM($J$24:K24)=0))-(K1215+K1216)*(SUM($J$24:K24)=1)</f>
        <v>0</v>
      </c>
      <c r="L1217" s="18">
        <f>(-AND($F$1214=1)*MIN(L1215,SUM($I$1216:K1216)*($F$1217/4)))*((SUM($J$23:L23)=1)*(SUM($J$24:L24)=0))-(L1215+L1216)*(SUM($J$24:L24)=1)</f>
        <v>0</v>
      </c>
      <c r="M1217" s="18">
        <f>(-AND($F$1214=1)*MIN(M1215,SUM($I$1216:L1216)*($F$1217/4)))*((SUM($J$23:M23)=1)*(SUM($J$24:M24)=0))-(M1215+M1216)*(SUM($J$24:M24)=1)</f>
        <v>0</v>
      </c>
      <c r="N1217" s="18">
        <f>(-AND($F$1214=1)*MIN(N1215,SUM($I$1216:M1216)*($F$1217/4)))*((SUM($J$23:N23)=1)*(SUM($J$24:N24)=0))-(N1215+N1216)*(SUM($J$24:N24)=1)</f>
        <v>0</v>
      </c>
      <c r="O1217" s="18">
        <f>(-AND($F$1214=1)*MIN(O1215,SUM($I$1216:N1216)*($F$1217/4)))*((SUM($J$23:O23)=1)*(SUM($J$24:O24)=0))-(O1215+O1216)*(SUM($J$24:O24)=1)</f>
        <v>0</v>
      </c>
      <c r="P1217" s="18">
        <f>(-AND($F$1214=1)*MIN(P1215,SUM($I$1216:O1216)*($F$1217/4)))*((SUM($J$23:P23)=1)*(SUM($J$24:P24)=0))-(P1215+P1216)*(SUM($J$24:P24)=1)</f>
        <v>0</v>
      </c>
      <c r="Q1217" s="18">
        <f>(-AND($F$1214=1)*MIN(Q1215,SUM($I$1216:P1216)*($F$1217/4)))*((SUM($J$23:Q23)=1)*(SUM($J$24:Q24)=0))-(Q1215+Q1216)*(SUM($J$24:Q24)=1)</f>
        <v>0</v>
      </c>
      <c r="R1217" s="18">
        <f>(-AND($F$1214=1)*MIN(R1215,SUM($I$1216:Q1216)*($F$1217/4)))*((SUM($J$23:R23)=1)*(SUM($J$24:R24)=0))-(R1215+R1216)*(SUM($J$24:R24)=1)</f>
        <v>0</v>
      </c>
      <c r="S1217" s="18">
        <f>(-AND($F$1214=1)*MIN(S1215,SUM($I$1216:R1216)*($F$1217/4)))*((SUM($J$23:S23)=1)*(SUM($J$24:S24)=0))-(S1215+S1216)*(SUM($J$24:S24)=1)</f>
        <v>0</v>
      </c>
      <c r="T1217" s="18">
        <f>(-AND($F$1214=1)*MIN(T1215,SUM($I$1216:S1216)*($F$1217/4)))*((SUM($J$23:T23)=1)*(SUM($J$24:T24)=0))-(T1215+T1216)*(SUM($J$24:T24)=1)</f>
        <v>0</v>
      </c>
      <c r="U1217" s="18">
        <f>(-AND($F$1214=1)*MIN(U1215,SUM($I$1216:T1216)*($F$1217/4)))*((SUM($J$23:U23)=1)*(SUM($J$24:U24)=0))-(U1215+U1216)*(SUM($J$24:U24)=1)</f>
        <v>0</v>
      </c>
      <c r="V1217" s="18">
        <f>(-AND($F$1214=1)*MIN(V1215,SUM($I$1216:U1216)*($F$1217/4)))*((SUM($J$23:V23)=1)*(SUM($J$24:V24)=0))-(V1215+V1216)*(SUM($J$24:V24)=1)</f>
        <v>0</v>
      </c>
      <c r="W1217" s="18">
        <f>(-AND($F$1214=1)*MIN(W1215,SUM($I$1216:V1216)*($F$1217/4)))*((SUM($J$23:W23)=1)*(SUM($J$24:W24)=0))-(W1215+W1216)*(SUM($J$24:W24)=1)</f>
        <v>0</v>
      </c>
      <c r="X1217" s="18">
        <f>(-AND($F$1214=1)*MIN(X1215,SUM($I$1216:W1216)*($F$1217/4)))*((SUM($J$23:X23)=1)*(SUM($J$24:X24)=0))-(X1215+X1216)*(SUM($J$24:X24)=1)</f>
        <v>0</v>
      </c>
      <c r="Y1217" s="18">
        <f>(-AND($F$1214=1)*MIN(Y1215,SUM($I$1216:X1216)*($F$1217/4)))*((SUM($J$23:Y23)=1)*(SUM($J$24:Y24)=0))-(Y1215+Y1216)*(SUM($J$24:Y24)=1)</f>
        <v>0</v>
      </c>
      <c r="Z1217" s="18">
        <f>(-AND($F$1214=1)*MIN(Z1215,SUM($I$1216:Y1216)*($F$1217/4)))*((SUM($J$23:Z23)=1)*(SUM($J$24:Z24)=0))-(Z1215+Z1216)*(SUM($J$24:Z24)=1)</f>
        <v>0</v>
      </c>
      <c r="AA1217" s="18">
        <f>(-AND($F$1214=1)*MIN(AA1215,SUM($I$1216:Z1216)*($F$1217/4)))*((SUM($J$23:AA23)=1)*(SUM($J$24:AA24)=0))-(AA1215+AA1216)*(SUM($J$24:AA24)=1)</f>
        <v>0</v>
      </c>
      <c r="AB1217" s="18">
        <f>(-AND($F$1214=1)*MIN(AB1215,SUM($I$1216:AA1216)*($F$1217/4)))*((SUM($J$23:AB23)=1)*(SUM($J$24:AB24)=0))-(AB1215+AB1216)*(SUM($J$24:AB24)=1)</f>
        <v>-9371.2499999999982</v>
      </c>
      <c r="AC1217" s="18">
        <f>(-AND($F$1214=1)*MIN(AC1215,SUM($I$1216:AB1216)*($F$1217/4)))*((SUM($J$23:AC23)=1)*(SUM($J$24:AC24)=0))-(AC1215+AC1216)*(SUM($J$24:AC24)=1)</f>
        <v>-9371.2499999999982</v>
      </c>
      <c r="AD1217" s="18">
        <f>(-AND($F$1214=1)*MIN(AD1215,SUM($I$1216:AC1216)*($F$1217/4)))*((SUM($J$23:AD23)=1)*(SUM($J$24:AD24)=0))-(AD1215+AD1216)*(SUM($J$24:AD24)=1)</f>
        <v>-9371.2499999999982</v>
      </c>
      <c r="AE1217" s="18">
        <f>(-AND($F$1214=1)*MIN(AE1215,SUM($I$1216:AD1216)*($F$1217/4)))*((SUM($J$23:AE23)=1)*(SUM($J$24:AE24)=0))-(AE1215+AE1216)*(SUM($J$24:AE24)=1)</f>
        <v>-9371.2499999999982</v>
      </c>
      <c r="AF1217" s="18">
        <f>(-AND($F$1214=1)*MIN(AF1215,SUM($I$1216:AE1216)*($F$1217/4)))*((SUM($J$23:AF23)=1)*(SUM($J$24:AF24)=0))-(AF1215+AF1216)*(SUM($J$24:AF24)=1)</f>
        <v>-9371.2499999999982</v>
      </c>
      <c r="AG1217" s="18">
        <f>(-AND($F$1214=1)*MIN(AG1215,SUM($I$1216:AF1216)*($F$1217/4)))*((SUM($J$23:AG23)=1)*(SUM($J$24:AG24)=0))-(AG1215+AG1216)*(SUM($J$24:AG24)=1)</f>
        <v>-9371.2499999999982</v>
      </c>
      <c r="AH1217" s="18">
        <f>(-AND($F$1214=1)*MIN(AH1215,SUM($I$1216:AG1216)*($F$1217/4)))*((SUM($J$23:AH23)=1)*(SUM($J$24:AH24)=0))-(AH1215+AH1216)*(SUM($J$24:AH24)=1)</f>
        <v>-9371.2499999999982</v>
      </c>
      <c r="AI1217" s="18">
        <f>(-AND($F$1214=1)*MIN(AI1215,SUM($I$1216:AH1216)*($F$1217/4)))*((SUM($J$23:AI23)=1)*(SUM($J$24:AI24)=0))-(AI1215+AI1216)*(SUM($J$24:AI24)=1)</f>
        <v>-9371.2499999999982</v>
      </c>
      <c r="AJ1217" s="18">
        <f>(-AND($F$1214=1)*MIN(AJ1215,SUM($I$1216:AI1216)*($F$1217/4)))*((SUM($J$23:AJ23)=1)*(SUM($J$24:AJ24)=0))-(AJ1215+AJ1216)*(SUM($J$24:AJ24)=1)</f>
        <v>-9371.2499999999982</v>
      </c>
      <c r="AK1217" s="18">
        <f>(-AND($F$1214=1)*MIN(AK1215,SUM($I$1216:AJ1216)*($F$1217/4)))*((SUM($J$23:AK23)=1)*(SUM($J$24:AK24)=0))-(AK1215+AK1216)*(SUM($J$24:AK24)=1)</f>
        <v>-9371.2499999999982</v>
      </c>
      <c r="AL1217" s="18">
        <f>(-AND($F$1214=1)*MIN(AL1215,SUM($I$1216:AK1216)*($F$1217/4)))*((SUM($J$23:AL23)=1)*(SUM($J$24:AL24)=0))-(AL1215+AL1216)*(SUM($J$24:AL24)=1)</f>
        <v>-9371.2499999999982</v>
      </c>
      <c r="AM1217" s="18">
        <f>(-AND($F$1214=1)*MIN(AM1215,SUM($I$1216:AL1216)*($F$1217/4)))*((SUM($J$23:AM23)=1)*(SUM($J$24:AM24)=0))-(AM1215+AM1216)*(SUM($J$24:AM24)=1)</f>
        <v>-9371.2499999999982</v>
      </c>
      <c r="AN1217" s="18">
        <f>(-AND($F$1214=1)*MIN(AN1215,SUM($I$1216:AM1216)*($F$1217/4)))*((SUM($J$23:AN23)=1)*(SUM($J$24:AN24)=0))-(AN1215+AN1216)*(SUM($J$24:AN24)=1)</f>
        <v>-9371.2499999999982</v>
      </c>
      <c r="AO1217" s="18">
        <f>(-AND($F$1214=1)*MIN(AO1215,SUM($I$1216:AN1216)*($F$1217/4)))*((SUM($J$23:AO23)=1)*(SUM($J$24:AO24)=0))-(AO1215+AO1216)*(SUM($J$24:AO24)=1)</f>
        <v>-9371.2499999999982</v>
      </c>
      <c r="AP1217" s="18">
        <f>(-AND($F$1214=1)*MIN(AP1215,SUM($I$1216:AO1216)*($F$1217/4)))*((SUM($J$23:AP23)=1)*(SUM($J$24:AP24)=0))-(AP1215+AP1216)*(SUM($J$24:AP24)=1)</f>
        <v>-9371.2499999999982</v>
      </c>
      <c r="AQ1217" s="18">
        <f>(-AND($F$1214=1)*MIN(AQ1215,SUM($I$1216:AP1216)*($F$1217/4)))*((SUM($J$23:AQ23)=1)*(SUM($J$24:AQ24)=0))-(AQ1215+AQ1216)*(SUM($J$24:AQ24)=1)</f>
        <v>-9371.2499999999982</v>
      </c>
      <c r="AR1217" s="18">
        <f>(-AND($F$1214=1)*MIN(AR1215,SUM($I$1216:AQ1216)*($F$1217/4)))*((SUM($J$23:AR23)=1)*(SUM($J$24:AR24)=0))-(AR1215+AR1216)*(SUM($J$24:AR24)=1)</f>
        <v>-9371.2499999999982</v>
      </c>
      <c r="AS1217" s="18">
        <f>(-AND($F$1214=1)*MIN(AS1215,SUM($I$1216:AR1216)*($F$1217/4)))*((SUM($J$23:AS23)=1)*(SUM($J$24:AS24)=0))-(AS1215+AS1216)*(SUM($J$24:AS24)=1)</f>
        <v>-9371.2499999999982</v>
      </c>
      <c r="AT1217" s="18">
        <f>(-AND($F$1214=1)*MIN(AT1215,SUM($I$1216:AS1216)*($F$1217/4)))*((SUM($J$23:AT23)=1)*(SUM($J$24:AT24)=0))-(AT1215+AT1216)*(SUM($J$24:AT24)=1)</f>
        <v>-9371.2499999999982</v>
      </c>
      <c r="AU1217" s="18">
        <f>(-AND($F$1214=1)*MIN(AU1215,SUM($I$1216:AT1216)*($F$1217/4)))*((SUM($J$23:AU23)=1)*(SUM($J$24:AU24)=0))-(AU1215+AU1216)*(SUM($J$24:AU24)=1)</f>
        <v>-9371.2499999999982</v>
      </c>
      <c r="AV1217" s="18">
        <f>(-AND($F$1214=1)*MIN(AV1215,SUM($I$1216:AU1216)*($F$1217/4)))*((SUM($J$23:AV23)=1)*(SUM($J$24:AV24)=0))-(AV1215+AV1216)*(SUM($J$24:AV24)=1)</f>
        <v>-9371.2499999999982</v>
      </c>
      <c r="AW1217" s="18">
        <f>(-AND($F$1214=1)*MIN(AW1215,SUM($I$1216:AV1216)*($F$1217/4)))*((SUM($J$23:AW23)=1)*(SUM($J$24:AW24)=0))-(AW1215+AW1216)*(SUM($J$24:AW24)=1)</f>
        <v>-9371.2499999999982</v>
      </c>
      <c r="AX1217" s="18">
        <f>(-AND($F$1214=1)*MIN(AX1215,SUM($I$1216:AW1216)*($F$1217/4)))*((SUM($J$23:AX23)=1)*(SUM($J$24:AX24)=0))-(AX1215+AX1216)*(SUM($J$24:AX24)=1)</f>
        <v>-9371.2499999999982</v>
      </c>
      <c r="AY1217" s="18">
        <f>(-AND($F$1214=1)*MIN(AY1215,SUM($I$1216:AX1216)*($F$1217/4)))*((SUM($J$23:AY23)=1)*(SUM($J$24:AY24)=0))-(AY1215+AY1216)*(SUM($J$24:AY24)=1)</f>
        <v>-9371.2499999999982</v>
      </c>
      <c r="AZ1217" s="18">
        <f>(-AND($F$1214=1)*MIN(AZ1215,SUM($I$1216:AY1216)*($F$1217/4)))*((SUM($J$23:AZ23)=1)*(SUM($J$24:AZ24)=0))-(AZ1215+AZ1216)*(SUM($J$24:AZ24)=1)</f>
        <v>-9371.2499999999982</v>
      </c>
      <c r="BA1217" s="18">
        <f>(-AND($F$1214=1)*MIN(BA1215,SUM($I$1216:AZ1216)*($F$1217/4)))*((SUM($J$23:BA23)=1)*(SUM($J$24:BA24)=0))-(BA1215+BA1216)*(SUM($J$24:BA24)=1)</f>
        <v>-9371.2499999999982</v>
      </c>
      <c r="BB1217" s="18">
        <f>(-AND($F$1214=1)*MIN(BB1215,SUM($I$1216:BA1216)*($F$1217/4)))*((SUM($J$23:BB23)=1)*(SUM($J$24:BB24)=0))-(BB1215+BB1216)*(SUM($J$24:BB24)=1)</f>
        <v>-9371.2499999999982</v>
      </c>
      <c r="BC1217" s="18">
        <f>(-AND($F$1214=1)*MIN(BC1215,SUM($I$1216:BB1216)*($F$1217/4)))*((SUM($J$23:BC23)=1)*(SUM($J$24:BC24)=0))-(BC1215+BC1216)*(SUM($J$24:BC24)=1)</f>
        <v>-9371.2499999999982</v>
      </c>
      <c r="BD1217" s="18">
        <f>(-AND($F$1214=1)*MIN(BD1215,SUM($I$1216:BC1216)*($F$1217/4)))*((SUM($J$23:BD23)=1)*(SUM($J$24:BD24)=0))-(BD1215+BD1216)*(SUM($J$24:BD24)=1)</f>
        <v>-9371.2499999999982</v>
      </c>
      <c r="BE1217" s="18">
        <f>(-AND($F$1214=1)*MIN(BE1215,SUM($I$1216:BD1216)*($F$1217/4)))*((SUM($J$23:BE23)=1)*(SUM($J$24:BE24)=0))-(BE1215+BE1216)*(SUM($J$24:BE24)=1)</f>
        <v>-9371.2499999999982</v>
      </c>
      <c r="BF1217" s="18">
        <f>(-AND($F$1214=1)*MIN(BF1215,SUM($I$1216:BE1216)*($F$1217/4)))*((SUM($J$23:BF23)=1)*(SUM($J$24:BF24)=0))-(BF1215+BF1216)*(SUM($J$24:BF24)=1)</f>
        <v>-9371.2499999999982</v>
      </c>
      <c r="BG1217" s="18">
        <f>(-AND($F$1214=1)*MIN(BG1215,SUM($I$1216:BF1216)*($F$1217/4)))*((SUM($J$23:BG23)=1)*(SUM($J$24:BG24)=0))-(BG1215+BG1216)*(SUM($J$24:BG24)=1)</f>
        <v>-9371.2499999999982</v>
      </c>
      <c r="BH1217" s="18">
        <f>(-AND($F$1214=1)*MIN(BH1215,SUM($I$1216:BG1216)*($F$1217/4)))*((SUM($J$23:BH23)=1)*(SUM($J$24:BH24)=0))-(BH1215+BH1216)*(SUM($J$24:BH24)=1)</f>
        <v>-9371.2499999999982</v>
      </c>
      <c r="BI1217" s="18">
        <f>(-AND($F$1214=1)*MIN(BI1215,SUM($I$1216:BH1216)*($F$1217/4)))*((SUM($J$23:BI23)=1)*(SUM($J$24:BI24)=0))-(BI1215+BI1216)*(SUM($J$24:BI24)=1)</f>
        <v>-9371.2499999999982</v>
      </c>
      <c r="BJ1217" s="18">
        <f>(-AND($F$1214=1)*MIN(BJ1215,SUM($I$1216:BI1216)*($F$1217/4)))*((SUM($J$23:BJ23)=1)*(SUM($J$24:BJ24)=0))-(BJ1215+BJ1216)*(SUM($J$24:BJ24)=1)</f>
        <v>-9371.2499999999982</v>
      </c>
      <c r="BK1217" s="18">
        <f>(-AND($F$1214=1)*MIN(BK1215,SUM($I$1216:BJ1216)*($F$1217/4)))*((SUM($J$23:BK23)=1)*(SUM($J$24:BK24)=0))-(BK1215+BK1216)*(SUM($J$24:BK24)=1)</f>
        <v>-9371.2499999999982</v>
      </c>
      <c r="BL1217" s="18">
        <f>(-AND($F$1214=1)*MIN(BL1215,SUM($I$1216:BK1216)*($F$1217/4)))*((SUM($J$23:BL23)=1)*(SUM($J$24:BL24)=0))-(BL1215+BL1216)*(SUM($J$24:BL24)=1)</f>
        <v>-9371.2499999999982</v>
      </c>
      <c r="BM1217" s="18">
        <f>(-AND($F$1214=1)*MIN(BM1215,SUM($I$1216:BL1216)*($F$1217/4)))*((SUM($J$23:BM23)=1)*(SUM($J$24:BM24)=0))-(BM1215+BM1216)*(SUM($J$24:BM24)=1)</f>
        <v>-9371.2499999999982</v>
      </c>
      <c r="BN1217" s="18">
        <f>(-AND($F$1214=1)*MIN(BN1215,SUM($I$1216:BM1216)*($F$1217/4)))*((SUM($J$23:BN23)=1)*(SUM($J$24:BN24)=0))-(BN1215+BN1216)*(SUM($J$24:BN24)=1)</f>
        <v>-9371.2499999999982</v>
      </c>
      <c r="BO1217" s="18">
        <f>(-AND($F$1214=1)*MIN(BO1215,SUM($I$1216:BN1216)*($F$1217/4)))*((SUM($J$23:BO23)=1)*(SUM($J$24:BO24)=0))-(BO1215+BO1216)*(SUM($J$24:BO24)=1)</f>
        <v>-9371.2499999999982</v>
      </c>
      <c r="BP1217" s="18">
        <f>(-AND($F$1214=1)*MIN(BP1215,SUM($I$1216:BO1216)*($F$1217/4)))*((SUM($J$23:BP23)=1)*(SUM($J$24:BP24)=0))-(BP1215+BP1216)*(SUM($J$24:BP24)=1)</f>
        <v>-9371.2499999999982</v>
      </c>
      <c r="BQ1217" s="18">
        <f>(-AND($F$1214=1)*MIN(BQ1215,SUM($I$1216:BP1216)*($F$1217/4)))*((SUM($J$23:BQ23)=1)*(SUM($J$24:BQ24)=0))-(BQ1215+BQ1216)*(SUM($J$24:BQ24)=1)</f>
        <v>-9371.2499999999982</v>
      </c>
      <c r="BR1217" s="18">
        <f>(-AND($F$1214=1)*MIN(BR1215,SUM($I$1216:BQ1216)*($F$1217/4)))*((SUM($J$23:BR23)=1)*(SUM($J$24:BR24)=0))-(BR1215+BR1216)*(SUM($J$24:BR24)=1)</f>
        <v>-9371.2499999999982</v>
      </c>
      <c r="BS1217" s="18">
        <f>(-AND($F$1214=1)*MIN(BS1215,SUM($I$1216:BR1216)*($F$1217/4)))*((SUM($J$23:BS23)=1)*(SUM($J$24:BS24)=0))-(BS1215+BS1216)*(SUM($J$24:BS24)=1)</f>
        <v>-9371.2499999999982</v>
      </c>
      <c r="BT1217" s="18">
        <f>(-AND($F$1214=1)*MIN(BT1215,SUM($I$1216:BS1216)*($F$1217/4)))*((SUM($J$23:BT23)=1)*(SUM($J$24:BT24)=0))-(BT1215+BT1216)*(SUM($J$24:BT24)=1)</f>
        <v>-9371.2499999999982</v>
      </c>
      <c r="BU1217" s="18">
        <f>(-AND($F$1214=1)*MIN(BU1215,SUM($I$1216:BT1216)*($F$1217/4)))*((SUM($J$23:BU23)=1)*(SUM($J$24:BU24)=0))-(BU1215+BU1216)*(SUM($J$24:BU24)=1)</f>
        <v>-9371.2499999999982</v>
      </c>
      <c r="BV1217" s="18">
        <f>(-AND($F$1214=1)*MIN(BV1215,SUM($I$1216:BU1216)*($F$1217/4)))*((SUM($J$23:BV23)=1)*(SUM($J$24:BV24)=0))-(BV1215+BV1216)*(SUM($J$24:BV24)=1)</f>
        <v>-9371.2499999999982</v>
      </c>
      <c r="BW1217" s="18">
        <f>(-AND($F$1214=1)*MIN(BW1215,SUM($I$1216:BV1216)*($F$1217/4)))*((SUM($J$23:BW23)=1)*(SUM($J$24:BW24)=0))-(BW1215+BW1216)*(SUM($J$24:BW24)=1)</f>
        <v>-9371.2499999999982</v>
      </c>
      <c r="BX1217" s="18">
        <f>(-AND($F$1214=1)*MIN(BX1215,SUM($I$1216:BW1216)*($F$1217/4)))*((SUM($J$23:BX23)=1)*(SUM($J$24:BX24)=0))-(BX1215+BX1216)*(SUM($J$24:BX24)=1)</f>
        <v>-9371.2499999999982</v>
      </c>
      <c r="BY1217" s="18">
        <f>(-AND($F$1214=1)*MIN(BY1215,SUM($I$1216:BX1216)*($F$1217/4)))*((SUM($J$23:BY23)=1)*(SUM($J$24:BY24)=0))-(BY1215+BY1216)*(SUM($J$24:BY24)=1)</f>
        <v>-9371.2499999999982</v>
      </c>
      <c r="BZ1217" s="18">
        <f>(-AND($F$1214=1)*MIN(BZ1215,SUM($I$1216:BY1216)*($F$1217/4)))*((SUM($J$23:BZ23)=1)*(SUM($J$24:BZ24)=0))-(BZ1215+BZ1216)*(SUM($J$24:BZ24)=1)</f>
        <v>-9371.2499999999982</v>
      </c>
      <c r="CA1217" s="18">
        <f>(-AND($F$1214=1)*MIN(CA1215,SUM($I$1216:BZ1216)*($F$1217/4)))*((SUM($J$23:CA23)=1)*(SUM($J$24:CA24)=0))-(CA1215+CA1216)*(SUM($J$24:CA24)=1)</f>
        <v>-9371.2499999999982</v>
      </c>
      <c r="CB1217" s="18">
        <f>(-AND($F$1214=1)*MIN(CB1215,SUM($I$1216:CA1216)*($F$1217/4)))*((SUM($J$23:CB23)=1)*(SUM($J$24:CB24)=0))-(CB1215+CB1216)*(SUM($J$24:CB24)=1)</f>
        <v>-9371.2499999999982</v>
      </c>
      <c r="CC1217" s="18">
        <f>(-AND($F$1214=1)*MIN(CC1215,SUM($I$1216:CB1216)*($F$1217/4)))*((SUM($J$23:CC23)=1)*(SUM($J$24:CC24)=0))-(CC1215+CC1216)*(SUM($J$24:CC24)=1)</f>
        <v>-9371.2499999999982</v>
      </c>
      <c r="CD1217" s="18">
        <f>(-AND($F$1214=1)*MIN(CD1215,SUM($I$1216:CC1216)*($F$1217/4)))*((SUM($J$23:CD23)=1)*(SUM($J$24:CD24)=0))-(CD1215+CD1216)*(SUM($J$24:CD24)=1)</f>
        <v>-9371.2499999999982</v>
      </c>
      <c r="CE1217" s="18">
        <f>(-AND($F$1214=1)*MIN(CE1215,SUM($I$1216:CD1216)*($F$1217/4)))*((SUM($J$23:CE23)=1)*(SUM($J$24:CE24)=0))-(CE1215+CE1216)*(SUM($J$24:CE24)=1)</f>
        <v>-9371.2499999999982</v>
      </c>
      <c r="CF1217" s="18">
        <f>(-AND($F$1214=1)*MIN(CF1215,SUM($I$1216:CE1216)*($F$1217/4)))*((SUM($J$23:CF23)=1)*(SUM($J$24:CF24)=0))-(CF1215+CF1216)*(SUM($J$24:CF24)=1)</f>
        <v>-9371.2499999999982</v>
      </c>
      <c r="CG1217" s="18">
        <f>(-AND($F$1214=1)*MIN(CG1215,SUM($I$1216:CF1216)*($F$1217/4)))*((SUM($J$23:CG23)=1)*(SUM($J$24:CG24)=0))-(CG1215+CG1216)*(SUM($J$24:CG24)=1)</f>
        <v>-1338.7499999998872</v>
      </c>
      <c r="CH1217" s="18">
        <f>(-AND($F$1214=1)*MIN(CH1215,SUM($I$1216:CG1216)*($F$1217/4)))*((SUM($J$23:CH23)=1)*(SUM($J$24:CH24)=0))-(CH1215+CH1216)*(SUM($J$24:CH24)=1)</f>
        <v>0</v>
      </c>
      <c r="CI1217" s="18">
        <f>(-AND($F$1214=1)*MIN(CI1215,SUM($I$1216:CH1216)*($F$1217/4)))*((SUM($J$23:CI23)=1)*(SUM($J$24:CI24)=0))-(CI1215+CI1216)*(SUM($J$24:CI24)=1)</f>
        <v>0</v>
      </c>
      <c r="CJ1217" s="18">
        <f>(-AND($F$1214=1)*MIN(CJ1215,SUM($I$1216:CI1216)*($F$1217/4)))*((SUM($J$23:CJ23)=1)*(SUM($J$24:CJ24)=0))-(CJ1215+CJ1216)*(SUM($J$24:CJ24)=1)</f>
        <v>0</v>
      </c>
      <c r="CK1217" s="18">
        <f>(-AND($F$1214=1)*MIN(CK1215,SUM($I$1216:CJ1216)*($F$1217/4)))*((SUM($J$23:CK23)=1)*(SUM($J$24:CK24)=0))-(CK1215+CK1216)*(SUM($J$24:CK24)=1)</f>
        <v>0</v>
      </c>
      <c r="CL1217" s="18">
        <f>(-AND($F$1214=1)*MIN(CL1215,SUM($I$1216:CK1216)*($F$1217/4)))*((SUM($J$23:CL23)=1)*(SUM($J$24:CL24)=0))-(CL1215+CL1216)*(SUM($J$24:CL24)=1)</f>
        <v>0</v>
      </c>
      <c r="CM1217" s="18">
        <f>(-AND($F$1214=1)*MIN(CM1215,SUM($I$1216:CL1216)*($F$1217/4)))*((SUM($J$23:CM23)=1)*(SUM($J$24:CM24)=0))-(CM1215+CM1216)*(SUM($J$24:CM24)=1)</f>
        <v>0</v>
      </c>
      <c r="CN1217" s="18">
        <f>(-AND($F$1214=1)*MIN(CN1215,SUM($I$1216:CM1216)*($F$1217/4)))*((SUM($J$23:CN23)=1)*(SUM($J$24:CN24)=0))-(CN1215+CN1216)*(SUM($J$24:CN24)=1)</f>
        <v>0</v>
      </c>
      <c r="CO1217" s="18">
        <f>(-AND($F$1214=1)*MIN(CO1215,SUM($I$1216:CN1216)*($F$1217/4)))*((SUM($J$23:CO23)=1)*(SUM($J$24:CO24)=0))-(CO1215+CO1216)*(SUM($J$24:CO24)=1)</f>
        <v>0</v>
      </c>
      <c r="CP1217" s="18">
        <f>(-AND($F$1214=1)*MIN(CP1215,SUM($I$1216:CO1216)*($F$1217/4)))*((SUM($J$23:CP23)=1)*(SUM($J$24:CP24)=0))-(CP1215+CP1216)*(SUM($J$24:CP24)=1)</f>
        <v>0</v>
      </c>
      <c r="CQ1217" s="18">
        <f>(-AND($F$1214=1)*MIN(CQ1215,SUM($I$1216:CP1216)*($F$1217/4)))*((SUM($J$23:CQ23)=1)*(SUM($J$24:CQ24)=0))-(CQ1215+CQ1216)*(SUM($J$24:CQ24)=1)</f>
        <v>0</v>
      </c>
      <c r="CR1217" s="18">
        <f>(-AND($F$1214=1)*MIN(CR1215,SUM($I$1216:CQ1216)*($F$1217/4)))*((SUM($J$23:CR23)=1)*(SUM($J$24:CR24)=0))-(CR1215+CR1216)*(SUM($J$24:CR24)=1)</f>
        <v>0</v>
      </c>
      <c r="CS1217" s="18">
        <f>(-AND($F$1214=1)*MIN(CS1215,SUM($I$1216:CR1216)*($F$1217/4)))*((SUM($J$23:CS23)=1)*(SUM($J$24:CS24)=0))-(CS1215+CS1216)*(SUM($J$24:CS24)=1)</f>
        <v>0</v>
      </c>
      <c r="CT1217" s="18">
        <f>(-AND($F$1214=1)*MIN(CT1215,SUM($I$1216:CS1216)*($F$1217/4)))*((SUM($J$23:CT23)=1)*(SUM($J$24:CT24)=0))-(CT1215+CT1216)*(SUM($J$24:CT24)=1)</f>
        <v>0</v>
      </c>
      <c r="CU1217" s="18">
        <f>(-AND($F$1214=1)*MIN(CU1215,SUM($I$1216:CT1216)*($F$1217/4)))*((SUM($J$23:CU23)=1)*(SUM($J$24:CU24)=0))-(CU1215+CU1216)*(SUM($J$24:CU24)=1)</f>
        <v>0</v>
      </c>
      <c r="CV1217" s="18">
        <f>(-AND($F$1214=1)*MIN(CV1215,SUM($I$1216:CU1216)*($F$1217/4)))*((SUM($J$23:CV23)=1)*(SUM($J$24:CV24)=0))-(CV1215+CV1216)*(SUM($J$24:CV24)=1)</f>
        <v>0</v>
      </c>
      <c r="CW1217" s="18">
        <f>(-AND($F$1214=1)*MIN(CW1215,SUM($I$1216:CV1216)*($F$1217/4)))*((SUM($J$23:CW23)=1)*(SUM($J$24:CW24)=0))-(CW1215+CW1216)*(SUM($J$24:CW24)=1)</f>
        <v>0</v>
      </c>
      <c r="CX1217" s="18">
        <f>(-AND($F$1214=1)*MIN(CX1215,SUM($I$1216:CW1216)*($F$1217/4)))*((SUM($J$23:CX23)=1)*(SUM($J$24:CX24)=0))-(CX1215+CX1216)*(SUM($J$24:CX24)=1)</f>
        <v>0</v>
      </c>
      <c r="CY1217" s="18">
        <f>(-AND($F$1214=1)*MIN(CY1215,SUM($I$1216:CX1216)*($F$1217/4)))*((SUM($J$23:CY23)=1)*(SUM($J$24:CY24)=0))-(CY1215+CY1216)*(SUM($J$24:CY24)=1)</f>
        <v>0</v>
      </c>
      <c r="CZ1217" s="18">
        <f>(-AND($F$1214=1)*MIN(CZ1215,SUM($I$1216:CY1216)*($F$1217/4)))*((SUM($J$23:CZ23)=1)*(SUM($J$24:CZ24)=0))-(CZ1215+CZ1216)*(SUM($J$24:CZ24)=1)</f>
        <v>0</v>
      </c>
      <c r="DA1217" s="18">
        <f>(-AND($F$1214=1)*MIN(DA1215,SUM($I$1216:CZ1216)*($F$1217/4)))*((SUM($J$23:DA23)=1)*(SUM($J$24:DA24)=0))-(DA1215+DA1216)*(SUM($J$24:DA24)=1)</f>
        <v>0</v>
      </c>
      <c r="DB1217" s="18">
        <f>(-AND($F$1214=1)*MIN(DB1215,SUM($I$1216:DA1216)*($F$1217/4)))*((SUM($J$23:DB23)=1)*(SUM($J$24:DB24)=0))-(DB1215+DB1216)*(SUM($J$24:DB24)=1)</f>
        <v>0</v>
      </c>
      <c r="DC1217" s="18">
        <f>(-AND($F$1214=1)*MIN(DC1215,SUM($I$1216:DB1216)*($F$1217/4)))*((SUM($J$23:DC23)=1)*(SUM($J$24:DC24)=0))-(DC1215+DC1216)*(SUM($J$24:DC24)=1)</f>
        <v>0</v>
      </c>
      <c r="DD1217" s="18">
        <f>(-AND($F$1214=1)*MIN(DD1215,SUM($I$1216:DC1216)*($F$1217/4)))*((SUM($J$23:DD23)=1)*(SUM($J$24:DD24)=0))-(DD1215+DD1216)*(SUM($J$24:DD24)=1)</f>
        <v>0</v>
      </c>
      <c r="DE1217" s="18">
        <f>(-AND($F$1214=1)*MIN(DE1215,SUM($I$1216:DD1216)*($F$1217/4)))*((SUM($J$23:DE23)=1)*(SUM($J$24:DE24)=0))-(DE1215+DE1216)*(SUM($J$24:DE24)=1)</f>
        <v>0</v>
      </c>
      <c r="DF1217" s="18">
        <f>(-AND($F$1214=1)*MIN(DF1215,SUM($I$1216:DE1216)*($F$1217/4)))*((SUM($J$23:DF23)=1)*(SUM($J$24:DF24)=0))-(DF1215+DF1216)*(SUM($J$24:DF24)=1)</f>
        <v>0</v>
      </c>
      <c r="DG1217" s="18">
        <f>(-AND($F$1214=1)*MIN(DG1215,SUM($I$1216:DF1216)*($F$1217/4)))*((SUM($J$23:DG23)=1)*(SUM($J$24:DG24)=0))-(DG1215+DG1216)*(SUM($J$24:DG24)=1)</f>
        <v>0</v>
      </c>
      <c r="DH1217" s="18">
        <f>(-AND($F$1214=1)*MIN(DH1215,SUM($I$1216:DG1216)*($F$1217/4)))*((SUM($J$23:DH23)=1)*(SUM($J$24:DH24)=0))-(DH1215+DH1216)*(SUM($J$24:DH24)=1)</f>
        <v>0</v>
      </c>
      <c r="DI1217" s="18">
        <f>(-AND($F$1214=1)*MIN(DI1215,SUM($I$1216:DH1216)*($F$1217/4)))*((SUM($J$23:DI23)=1)*(SUM($J$24:DI24)=0))-(DI1215+DI1216)*(SUM($J$24:DI24)=1)</f>
        <v>0</v>
      </c>
      <c r="DJ1217" s="18">
        <f>(-AND($F$1214=1)*MIN(DJ1215,SUM($I$1216:DI1216)*($F$1217/4)))*((SUM($J$23:DJ23)=1)*(SUM($J$24:DJ24)=0))-(DJ1215+DJ1216)*(SUM($J$24:DJ24)=1)</f>
        <v>0</v>
      </c>
      <c r="DK1217" s="18">
        <f>(-AND($F$1214=1)*MIN(DK1215,SUM($I$1216:DJ1216)*($F$1217/4)))*((SUM($J$23:DK23)=1)*(SUM($J$24:DK24)=0))-(DK1215+DK1216)*(SUM($J$24:DK24)=1)</f>
        <v>0</v>
      </c>
      <c r="DL1217" s="18">
        <f>(-AND($F$1214=1)*MIN(DL1215,SUM($I$1216:DK1216)*($F$1217/4)))*((SUM($J$23:DL23)=1)*(SUM($J$24:DL24)=0))-(DL1215+DL1216)*(SUM($J$24:DL24)=1)</f>
        <v>0</v>
      </c>
      <c r="DM1217" s="18">
        <f>(-AND($F$1214=1)*MIN(DM1215,SUM($I$1216:DL1216)*($F$1217/4)))*((SUM($J$23:DM23)=1)*(SUM($J$24:DM24)=0))-(DM1215+DM1216)*(SUM($J$24:DM24)=1)</f>
        <v>0</v>
      </c>
      <c r="DN1217" s="18">
        <f>(-AND($F$1214=1)*MIN(DN1215,SUM($I$1216:DM1216)*($F$1217/4)))*((SUM($J$23:DN23)=1)*(SUM($J$24:DN24)=0))-(DN1215+DN1216)*(SUM($J$24:DN24)=1)</f>
        <v>0</v>
      </c>
      <c r="DO1217" s="18">
        <f>(-AND($F$1214=1)*MIN(DO1215,SUM($I$1216:DN1216)*($F$1217/4)))*((SUM($J$23:DO23)=1)*(SUM($J$24:DO24)=0))-(DO1215+DO1216)*(SUM($J$24:DO24)=1)</f>
        <v>0</v>
      </c>
      <c r="DP1217" s="18">
        <f>(-AND($F$1214=1)*MIN(DP1215,SUM($I$1216:DO1216)*($F$1217/4)))*((SUM($J$23:DP23)=1)*(SUM($J$24:DP24)=0))-(DP1215+DP1216)*(SUM($J$24:DP24)=1)</f>
        <v>0</v>
      </c>
      <c r="DQ1217" s="18">
        <f>(-AND($F$1214=1)*MIN(DQ1215,SUM($I$1216:DP1216)*($F$1217/4)))*((SUM($J$23:DQ23)=1)*(SUM($J$24:DQ24)=0))-(DQ1215+DQ1216)*(SUM($J$24:DQ24)=1)</f>
        <v>0</v>
      </c>
      <c r="DR1217" s="18">
        <f>(-AND($F$1214=1)*MIN(DR1215,SUM($I$1216:DQ1216)*($F$1217/4)))*((SUM($J$23:DR23)=1)*(SUM($J$24:DR24)=0))-(DR1215+DR1216)*(SUM($J$24:DR24)=1)</f>
        <v>0</v>
      </c>
      <c r="DS1217" s="18">
        <f>(-AND($F$1214=1)*MIN(DS1215,SUM($I$1216:DR1216)*($F$1217/4)))*((SUM($J$23:DS23)=1)*(SUM($J$24:DS24)=0))-(DS1215+DS1216)*(SUM($J$24:DS24)=1)</f>
        <v>0</v>
      </c>
      <c r="DT1217" s="18">
        <f>(-AND($F$1214=1)*MIN(DT1215,SUM($I$1216:DS1216)*($F$1217/4)))*((SUM($J$23:DT23)=1)*(SUM($J$24:DT24)=0))-(DT1215+DT1216)*(SUM($J$24:DT24)=1)</f>
        <v>0</v>
      </c>
      <c r="DU1217" s="18">
        <f>(-AND($F$1214=1)*MIN(DU1215,SUM($I$1216:DT1216)*($F$1217/4)))*((SUM($J$23:DU23)=1)*(SUM($J$24:DU24)=0))-(DU1215+DU1216)*(SUM($J$24:DU24)=1)</f>
        <v>0</v>
      </c>
      <c r="DV1217" s="18">
        <f>(-AND($F$1214=1)*MIN(DV1215,SUM($I$1216:DU1216)*($F$1217/4)))*((SUM($J$23:DV23)=1)*(SUM($J$24:DV24)=0))-(DV1215+DV1216)*(SUM($J$24:DV24)=1)</f>
        <v>0</v>
      </c>
      <c r="DW1217" s="18">
        <f>(-AND($F$1214=1)*MIN(DW1215,SUM($I$1216:DV1216)*($F$1217/4)))*((SUM($J$23:DW23)=1)*(SUM($J$24:DW24)=0))-(DW1215+DW1216)*(SUM($J$24:DW24)=1)</f>
        <v>0</v>
      </c>
      <c r="DX1217" s="18">
        <f>(-AND($F$1214=1)*MIN(DX1215,SUM($I$1216:DW1216)*($F$1217/4)))*((SUM($J$23:DX23)=1)*(SUM($J$24:DX24)=0))-(DX1215+DX1216)*(SUM($J$24:DX24)=1)</f>
        <v>0</v>
      </c>
      <c r="DY1217" s="18">
        <f>(-AND($F$1214=1)*MIN(DY1215,SUM($I$1216:DX1216)*($F$1217/4)))*((SUM($J$23:DY23)=1)*(SUM($J$24:DY24)=0))-(DY1215+DY1216)*(SUM($J$24:DY24)=1)</f>
        <v>0</v>
      </c>
      <c r="DZ1217" s="18">
        <f>(-AND($F$1214=1)*MIN(DZ1215,SUM($I$1216:DY1216)*($F$1217/4)))*((SUM($J$23:DZ23)=1)*(SUM($J$24:DZ24)=0))-(DZ1215+DZ1216)*(SUM($J$24:DZ24)=1)</f>
        <v>0</v>
      </c>
      <c r="EA1217" s="18">
        <f>(-AND($F$1214=1)*MIN(EA1215,SUM($I$1216:DZ1216)*($F$1217/4)))*((SUM($J$23:EA23)=1)*(SUM($J$24:EA24)=0))-(EA1215+EA1216)*(SUM($J$24:EA24)=1)</f>
        <v>0</v>
      </c>
      <c r="EB1217" s="18">
        <f>(-AND($F$1214=1)*MIN(EB1215,SUM($I$1216:EA1216)*($F$1217/4)))*((SUM($J$23:EB23)=1)*(SUM($J$24:EB24)=0))-(EB1215+EB1216)*(SUM($J$24:EB24)=1)</f>
        <v>0</v>
      </c>
      <c r="EC1217" s="18">
        <f>(-AND($F$1214=1)*MIN(EC1215,SUM($I$1216:EB1216)*($F$1217/4)))*((SUM($J$23:EC23)=1)*(SUM($J$24:EC24)=0))-(EC1215+EC1216)*(SUM($J$24:EC24)=1)</f>
        <v>0</v>
      </c>
      <c r="ED1217" s="18">
        <f>(-AND($F$1214=1)*MIN(ED1215,SUM($I$1216:EC1216)*($F$1217/4)))*((SUM($J$23:ED23)=1)*(SUM($J$24:ED24)=0))-(ED1215+ED1216)*(SUM($J$24:ED24)=1)</f>
        <v>0</v>
      </c>
      <c r="EE1217" s="18">
        <f>(-AND($F$1214=1)*MIN(EE1215,SUM($I$1216:ED1216)*($F$1217/4)))*((SUM($J$23:EE23)=1)*(SUM($J$24:EE24)=0))-(EE1215+EE1216)*(SUM($J$24:EE24)=1)</f>
        <v>0</v>
      </c>
      <c r="EF1217" s="18">
        <f>(-AND($F$1214=1)*MIN(EF1215,SUM($I$1216:EE1216)*($F$1217/4)))*((SUM($J$23:EF23)=1)*(SUM($J$24:EF24)=0))-(EF1215+EF1216)*(SUM($J$24:EF24)=1)</f>
        <v>0</v>
      </c>
      <c r="EG1217" s="18">
        <f>(-AND($F$1214=1)*MIN(EG1215,SUM($I$1216:EF1216)*($F$1217/4)))*((SUM($J$23:EG23)=1)*(SUM($J$24:EG24)=0))-(EG1215+EG1216)*(SUM($J$24:EG24)=1)</f>
        <v>0</v>
      </c>
      <c r="EH1217" s="18">
        <f>(-AND($F$1214=1)*MIN(EH1215,SUM($I$1216:EG1216)*($F$1217/4)))*((SUM($J$23:EH23)=1)*(SUM($J$24:EH24)=0))-(EH1215+EH1216)*(SUM($J$24:EH24)=1)</f>
        <v>0</v>
      </c>
      <c r="EI1217" s="18">
        <f>(-AND($F$1214=1)*MIN(EI1215,SUM($I$1216:EH1216)*($F$1217/4)))*((SUM($J$23:EI23)=1)*(SUM($J$24:EI24)=0))-(EI1215+EI1216)*(SUM($J$24:EI24)=1)</f>
        <v>0</v>
      </c>
      <c r="EJ1217" s="18">
        <f>(-AND($F$1214=1)*MIN(EJ1215,SUM($I$1216:EI1216)*($F$1217/4)))*((SUM($J$23:EJ23)=1)*(SUM($J$24:EJ24)=0))-(EJ1215+EJ1216)*(SUM($J$24:EJ24)=1)</f>
        <v>0</v>
      </c>
      <c r="EK1217" s="18">
        <f>(-AND($F$1214=1)*MIN(EK1215,SUM($I$1216:EJ1216)*($F$1217/4)))*((SUM($J$23:EK23)=1)*(SUM($J$24:EK24)=0))-(EK1215+EK1216)*(SUM($J$24:EK24)=1)</f>
        <v>0</v>
      </c>
      <c r="EL1217" s="18">
        <f>(-AND($F$1214=1)*MIN(EL1215,SUM($I$1216:EK1216)*($F$1217/4)))*((SUM($J$23:EL23)=1)*(SUM($J$24:EL24)=0))-(EL1215+EL1216)*(SUM($J$24:EL24)=1)</f>
        <v>0</v>
      </c>
      <c r="EM1217" s="18">
        <f>(-AND($F$1214=1)*MIN(EM1215,SUM($I$1216:EL1216)*($F$1217/4)))*((SUM($J$23:EM23)=1)*(SUM($J$24:EM24)=0))-(EM1215+EM1216)*(SUM($J$24:EM24)=1)</f>
        <v>0</v>
      </c>
      <c r="EN1217" s="18">
        <f>(-AND($F$1214=1)*MIN(EN1215,SUM($I$1216:EM1216)*($F$1217/4)))*((SUM($J$23:EN23)=1)*(SUM($J$24:EN24)=0))-(EN1215+EN1216)*(SUM($J$24:EN24)=1)</f>
        <v>0</v>
      </c>
      <c r="EO1217" s="18">
        <f>(-AND($F$1214=1)*MIN(EO1215,SUM($I$1216:EN1216)*($F$1217/4)))*((SUM($J$23:EO23)=1)*(SUM($J$24:EO24)=0))-(EO1215+EO1216)*(SUM($J$24:EO24)=1)</f>
        <v>0</v>
      </c>
      <c r="EP1217" s="18">
        <f>(-AND($F$1214=1)*MIN(EP1215,SUM($I$1216:EO1216)*($F$1217/4)))*((SUM($J$23:EP23)=1)*(SUM($J$24:EP24)=0))-(EP1215+EP1216)*(SUM($J$24:EP24)=1)</f>
        <v>0</v>
      </c>
      <c r="EQ1217" s="18">
        <f>(-AND($F$1214=1)*MIN(EQ1215,SUM($I$1216:EP1216)*($F$1217/4)))*((SUM($J$23:EQ23)=1)*(SUM($J$24:EQ24)=0))-(EQ1215+EQ1216)*(SUM($J$24:EQ24)=1)</f>
        <v>0</v>
      </c>
      <c r="ER1217" s="18">
        <f>(-AND($F$1214=1)*MIN(ER1215,SUM($I$1216:EQ1216)*($F$1217/4)))*((SUM($J$23:ER23)=1)*(SUM($J$24:ER24)=0))-(ER1215+ER1216)*(SUM($J$24:ER24)=1)</f>
        <v>0</v>
      </c>
      <c r="ES1217" s="18">
        <f>(-AND($F$1214=1)*MIN(ES1215,SUM($I$1216:ER1216)*($F$1217/4)))*((SUM($J$23:ES23)=1)*(SUM($J$24:ES24)=0))-(ES1215+ES1216)*(SUM($J$24:ES24)=1)</f>
        <v>0</v>
      </c>
      <c r="ET1217" s="18">
        <f>(-AND($F$1214=1)*MIN(ET1215,SUM($I$1216:ES1216)*($F$1217/4)))*((SUM($J$23:ET23)=1)*(SUM($J$24:ET24)=0))-(ET1215+ET1216)*(SUM($J$24:ET24)=1)</f>
        <v>0</v>
      </c>
      <c r="EU1217" s="18">
        <f>(-AND($F$1214=1)*MIN(EU1215,SUM($I$1216:ET1216)*($F$1217/4)))*((SUM($J$23:EU23)=1)*(SUM($J$24:EU24)=0))-(EU1215+EU1216)*(SUM($J$24:EU24)=1)</f>
        <v>0</v>
      </c>
      <c r="EV1217" s="18">
        <f>(-AND($F$1214=1)*MIN(EV1215,SUM($I$1216:EU1216)*($F$1217/4)))*((SUM($J$23:EV23)=1)*(SUM($J$24:EV24)=0))-(EV1215+EV1216)*(SUM($J$24:EV24)=1)</f>
        <v>0</v>
      </c>
      <c r="EW1217" s="18">
        <f>(-AND($F$1214=1)*MIN(EW1215,SUM($I$1216:EV1216)*($F$1217/4)))*((SUM($J$23:EW23)=1)*(SUM($J$24:EW24)=0))-(EW1215+EW1216)*(SUM($J$24:EW24)=1)</f>
        <v>0</v>
      </c>
      <c r="EX1217" s="18">
        <f>(-AND($F$1214=1)*MIN(EX1215,SUM($I$1216:EW1216)*($F$1217/4)))*((SUM($J$23:EX23)=1)*(SUM($J$24:EX24)=0))-(EX1215+EX1216)*(SUM($J$24:EX24)=1)</f>
        <v>0</v>
      </c>
      <c r="EY1217" s="18">
        <f>(-AND($F$1214=1)*MIN(EY1215,SUM($I$1216:EX1216)*($F$1217/4)))*((SUM($J$23:EY23)=1)*(SUM($J$24:EY24)=0))-(EY1215+EY1216)*(SUM($J$24:EY24)=1)</f>
        <v>0</v>
      </c>
      <c r="EZ1217" s="18">
        <f>(-AND($F$1214=1)*MIN(EZ1215,SUM($I$1216:EY1216)*($F$1217/4)))*((SUM($J$23:EZ23)=1)*(SUM($J$24:EZ24)=0))-(EZ1215+EZ1216)*(SUM($J$24:EZ24)=1)</f>
        <v>0</v>
      </c>
      <c r="FA1217" s="18">
        <f>(-AND($F$1214=1)*MIN(FA1215,SUM($I$1216:EZ1216)*($F$1217/4)))*((SUM($J$23:FA23)=1)*(SUM($J$24:FA24)=0))-(FA1215+FA1216)*(SUM($J$24:FA24)=1)</f>
        <v>0</v>
      </c>
      <c r="FB1217" s="18">
        <f>(-AND($F$1214=1)*MIN(FB1215,SUM($I$1216:FA1216)*($F$1217/4)))*((SUM($J$23:FB23)=1)*(SUM($J$24:FB24)=0))-(FB1215+FB1216)*(SUM($J$24:FB24)=1)</f>
        <v>0</v>
      </c>
      <c r="FC1217" s="18">
        <f>(-AND($F$1214=1)*MIN(FC1215,SUM($I$1216:FB1216)*($F$1217/4)))*((SUM($J$23:FC23)=1)*(SUM($J$24:FC24)=0))-(FC1215+FC1216)*(SUM($J$24:FC24)=1)</f>
        <v>0</v>
      </c>
      <c r="FD1217" s="18">
        <f>(-AND($F$1214=1)*MIN(FD1215,SUM($I$1216:FC1216)*($F$1217/4)))*((SUM($J$23:FD23)=1)*(SUM($J$24:FD24)=0))-(FD1215+FD1216)*(SUM($J$24:FD24)=1)</f>
        <v>0</v>
      </c>
      <c r="FE1217" s="18">
        <f>(-AND($F$1214=1)*MIN(FE1215,SUM($I$1216:FD1216)*($F$1217/4)))*((SUM($J$23:FE23)=1)*(SUM($J$24:FE24)=0))-(FE1215+FE1216)*(SUM($J$24:FE24)=1)</f>
        <v>0</v>
      </c>
      <c r="FF1217" s="18">
        <f>(-AND($F$1214=1)*MIN(FF1215,SUM($I$1216:FE1216)*($F$1217/4)))*((SUM($J$23:FF23)=1)*(SUM($J$24:FF24)=0))-(FF1215+FF1216)*(SUM($J$24:FF24)=1)</f>
        <v>0</v>
      </c>
      <c r="FG1217" s="18">
        <f>(-AND($F$1214=1)*MIN(FG1215,SUM($I$1216:FF1216)*($F$1217/4)))*((SUM($J$23:FG23)=1)*(SUM($J$24:FG24)=0))-(FG1215+FG1216)*(SUM($J$24:FG24)=1)</f>
        <v>0</v>
      </c>
      <c r="FH1217" s="18">
        <f>(-AND($F$1214=1)*MIN(FH1215,SUM($I$1216:FG1216)*($F$1217/4)))*((SUM($J$23:FH23)=1)*(SUM($J$24:FH24)=0))-(FH1215+FH1216)*(SUM($J$24:FH24)=1)</f>
        <v>0</v>
      </c>
      <c r="FI1217" s="18">
        <f>(-AND($F$1214=1)*MIN(FI1215,SUM($I$1216:FH1216)*($F$1217/4)))*((SUM($J$23:FI23)=1)*(SUM($J$24:FI24)=0))-(FI1215+FI1216)*(SUM($J$24:FI24)=1)</f>
        <v>0</v>
      </c>
      <c r="FJ1217" s="18">
        <f>(-AND($F$1214=1)*MIN(FJ1215,SUM($I$1216:FI1216)*($F$1217/4)))*((SUM($J$23:FJ23)=1)*(SUM($J$24:FJ24)=0))-(FJ1215+FJ1216)*(SUM($J$24:FJ24)=1)</f>
        <v>0</v>
      </c>
      <c r="FK1217" s="18">
        <f>(-AND($F$1214=1)*MIN(FK1215,SUM($I$1216:FJ1216)*($F$1217/4)))*((SUM($J$23:FK23)=1)*(SUM($J$24:FK24)=0))-(FK1215+FK1216)*(SUM($J$24:FK24)=1)</f>
        <v>0</v>
      </c>
      <c r="FL1217" s="18">
        <f>(-AND($F$1214=1)*MIN(FL1215,SUM($I$1216:FK1216)*($F$1217/4)))*((SUM($J$23:FL23)=1)*(SUM($J$24:FL24)=0))-(FL1215+FL1216)*(SUM($J$24:FL24)=1)</f>
        <v>0</v>
      </c>
      <c r="FM1217" s="18">
        <f>(-AND($F$1214=1)*MIN(FM1215,SUM($I$1216:FL1216)*($F$1217/4)))*((SUM($J$23:FM23)=1)*(SUM($J$24:FM24)=0))-(FM1215+FM1216)*(SUM($J$24:FM24)=1)</f>
        <v>0</v>
      </c>
      <c r="FN1217" s="18">
        <f>(-AND($F$1214=1)*MIN(FN1215,SUM($I$1216:FM1216)*($F$1217/4)))*((SUM($J$23:FN23)=1)*(SUM($J$24:FN24)=0))-(FN1215+FN1216)*(SUM($J$24:FN24)=1)</f>
        <v>0</v>
      </c>
      <c r="FO1217" s="18">
        <f>(-AND($F$1214=1)*MIN(FO1215,SUM($I$1216:FN1216)*($F$1217/4)))*((SUM($J$23:FO23)=1)*(SUM($J$24:FO24)=0))-(FO1215+FO1216)*(SUM($J$24:FO24)=1)</f>
        <v>0</v>
      </c>
      <c r="FP1217" s="18">
        <f>(-AND($F$1214=1)*MIN(FP1215,SUM($I$1216:FO1216)*($F$1217/4)))*((SUM($J$23:FP23)=1)*(SUM($J$24:FP24)=0))-(FP1215+FP1216)*(SUM($J$24:FP24)=1)</f>
        <v>0</v>
      </c>
      <c r="FQ1217" s="18">
        <f>(-AND($F$1214=1)*MIN(FQ1215,SUM($I$1216:FP1216)*($F$1217/4)))*((SUM($J$23:FQ23)=1)*(SUM($J$24:FQ24)=0))-(FQ1215+FQ1216)*(SUM($J$24:FQ24)=1)</f>
        <v>0</v>
      </c>
      <c r="FR1217" s="18">
        <f>(-AND($F$1214=1)*MIN(FR1215,SUM($I$1216:FQ1216)*($F$1217/4)))*((SUM($J$23:FR23)=1)*(SUM($J$24:FR24)=0))-(FR1215+FR1216)*(SUM($J$24:FR24)=1)</f>
        <v>0</v>
      </c>
    </row>
    <row r="1218" spans="3:174" s="359" customFormat="1">
      <c r="C1218" s="365" t="s">
        <v>1000</v>
      </c>
      <c r="D1218" s="366"/>
      <c r="J1218" s="367">
        <f>MAX(SUM(J1215:J1217),0)</f>
        <v>0</v>
      </c>
      <c r="K1218" s="367">
        <f t="shared" ref="K1218:BV1218" si="2951">MAX(SUM(K1215:K1217),0)</f>
        <v>0</v>
      </c>
      <c r="L1218" s="367">
        <f t="shared" si="2951"/>
        <v>0</v>
      </c>
      <c r="M1218" s="367">
        <f t="shared" si="2951"/>
        <v>0</v>
      </c>
      <c r="N1218" s="367">
        <f t="shared" si="2951"/>
        <v>0</v>
      </c>
      <c r="O1218" s="367">
        <f t="shared" si="2951"/>
        <v>0</v>
      </c>
      <c r="P1218" s="367">
        <f t="shared" si="2951"/>
        <v>0</v>
      </c>
      <c r="Q1218" s="367">
        <f t="shared" si="2951"/>
        <v>0</v>
      </c>
      <c r="R1218" s="367">
        <f t="shared" si="2951"/>
        <v>0</v>
      </c>
      <c r="S1218" s="367">
        <f t="shared" si="2951"/>
        <v>0</v>
      </c>
      <c r="T1218" s="367">
        <f t="shared" si="2951"/>
        <v>0</v>
      </c>
      <c r="U1218" s="367">
        <f t="shared" si="2951"/>
        <v>0</v>
      </c>
      <c r="V1218" s="367">
        <f t="shared" si="2951"/>
        <v>0</v>
      </c>
      <c r="W1218" s="367">
        <f t="shared" si="2951"/>
        <v>140249.99999999994</v>
      </c>
      <c r="X1218" s="367">
        <f t="shared" si="2951"/>
        <v>140249.99999999994</v>
      </c>
      <c r="Y1218" s="367">
        <f t="shared" si="2951"/>
        <v>140249.99999999994</v>
      </c>
      <c r="Z1218" s="367">
        <f t="shared" si="2951"/>
        <v>140249.99999999994</v>
      </c>
      <c r="AA1218" s="367">
        <f t="shared" si="2951"/>
        <v>535499.99999999988</v>
      </c>
      <c r="AB1218" s="367">
        <f t="shared" si="2951"/>
        <v>526128.74999999988</v>
      </c>
      <c r="AC1218" s="367">
        <f t="shared" si="2951"/>
        <v>516757.49999999988</v>
      </c>
      <c r="AD1218" s="367">
        <f t="shared" si="2951"/>
        <v>507386.24999999988</v>
      </c>
      <c r="AE1218" s="367">
        <f t="shared" si="2951"/>
        <v>498014.99999999988</v>
      </c>
      <c r="AF1218" s="367">
        <f t="shared" si="2951"/>
        <v>488643.74999999988</v>
      </c>
      <c r="AG1218" s="367">
        <f t="shared" si="2951"/>
        <v>479272.49999999988</v>
      </c>
      <c r="AH1218" s="367">
        <f t="shared" si="2951"/>
        <v>469901.24999999988</v>
      </c>
      <c r="AI1218" s="367">
        <f t="shared" si="2951"/>
        <v>460529.99999999988</v>
      </c>
      <c r="AJ1218" s="367">
        <f t="shared" si="2951"/>
        <v>451158.74999999988</v>
      </c>
      <c r="AK1218" s="367">
        <f t="shared" si="2951"/>
        <v>441787.49999999988</v>
      </c>
      <c r="AL1218" s="367">
        <f t="shared" si="2951"/>
        <v>432416.24999999988</v>
      </c>
      <c r="AM1218" s="367">
        <f t="shared" si="2951"/>
        <v>423044.99999999988</v>
      </c>
      <c r="AN1218" s="367">
        <f t="shared" si="2951"/>
        <v>413673.74999999988</v>
      </c>
      <c r="AO1218" s="367">
        <f t="shared" si="2951"/>
        <v>404302.49999999988</v>
      </c>
      <c r="AP1218" s="367">
        <f t="shared" si="2951"/>
        <v>394931.24999999988</v>
      </c>
      <c r="AQ1218" s="367">
        <f t="shared" si="2951"/>
        <v>385559.99999999988</v>
      </c>
      <c r="AR1218" s="367">
        <f t="shared" si="2951"/>
        <v>376188.74999999988</v>
      </c>
      <c r="AS1218" s="367">
        <f t="shared" si="2951"/>
        <v>366817.49999999988</v>
      </c>
      <c r="AT1218" s="367">
        <f t="shared" si="2951"/>
        <v>357446.24999999988</v>
      </c>
      <c r="AU1218" s="367">
        <f t="shared" si="2951"/>
        <v>348074.99999999988</v>
      </c>
      <c r="AV1218" s="367">
        <f t="shared" si="2951"/>
        <v>338703.74999999988</v>
      </c>
      <c r="AW1218" s="367">
        <f t="shared" si="2951"/>
        <v>329332.49999999988</v>
      </c>
      <c r="AX1218" s="367">
        <f t="shared" si="2951"/>
        <v>319961.24999999988</v>
      </c>
      <c r="AY1218" s="367">
        <f t="shared" si="2951"/>
        <v>310589.99999999988</v>
      </c>
      <c r="AZ1218" s="367">
        <f t="shared" si="2951"/>
        <v>301218.74999999988</v>
      </c>
      <c r="BA1218" s="367">
        <f t="shared" si="2951"/>
        <v>291847.49999999988</v>
      </c>
      <c r="BB1218" s="367">
        <f t="shared" si="2951"/>
        <v>282476.24999999988</v>
      </c>
      <c r="BC1218" s="367">
        <f t="shared" si="2951"/>
        <v>273104.99999999988</v>
      </c>
      <c r="BD1218" s="367">
        <f t="shared" si="2951"/>
        <v>263733.74999999988</v>
      </c>
      <c r="BE1218" s="367">
        <f t="shared" si="2951"/>
        <v>254362.49999999988</v>
      </c>
      <c r="BF1218" s="367">
        <f t="shared" si="2951"/>
        <v>244991.24999999988</v>
      </c>
      <c r="BG1218" s="367">
        <f t="shared" si="2951"/>
        <v>235619.99999999988</v>
      </c>
      <c r="BH1218" s="367">
        <f t="shared" si="2951"/>
        <v>226248.74999999988</v>
      </c>
      <c r="BI1218" s="367">
        <f t="shared" si="2951"/>
        <v>216877.49999999988</v>
      </c>
      <c r="BJ1218" s="367">
        <f t="shared" si="2951"/>
        <v>207506.24999999988</v>
      </c>
      <c r="BK1218" s="367">
        <f t="shared" si="2951"/>
        <v>198134.99999999988</v>
      </c>
      <c r="BL1218" s="367">
        <f t="shared" si="2951"/>
        <v>188763.74999999988</v>
      </c>
      <c r="BM1218" s="367">
        <f t="shared" si="2951"/>
        <v>179392.49999999988</v>
      </c>
      <c r="BN1218" s="367">
        <f t="shared" si="2951"/>
        <v>170021.24999999988</v>
      </c>
      <c r="BO1218" s="367">
        <f t="shared" si="2951"/>
        <v>160649.99999999988</v>
      </c>
      <c r="BP1218" s="367">
        <f t="shared" si="2951"/>
        <v>151278.74999999988</v>
      </c>
      <c r="BQ1218" s="367">
        <f t="shared" si="2951"/>
        <v>141907.49999999988</v>
      </c>
      <c r="BR1218" s="367">
        <f t="shared" si="2951"/>
        <v>132536.24999999988</v>
      </c>
      <c r="BS1218" s="367">
        <f t="shared" si="2951"/>
        <v>123164.99999999988</v>
      </c>
      <c r="BT1218" s="367">
        <f t="shared" si="2951"/>
        <v>113793.74999999988</v>
      </c>
      <c r="BU1218" s="367">
        <f t="shared" si="2951"/>
        <v>104422.49999999988</v>
      </c>
      <c r="BV1218" s="367">
        <f t="shared" si="2951"/>
        <v>95051.249999999884</v>
      </c>
      <c r="BW1218" s="367">
        <f t="shared" ref="BW1218:EH1218" si="2952">MAX(SUM(BW1215:BW1217),0)</f>
        <v>85679.999999999884</v>
      </c>
      <c r="BX1218" s="367">
        <f t="shared" si="2952"/>
        <v>76308.749999999884</v>
      </c>
      <c r="BY1218" s="367">
        <f t="shared" si="2952"/>
        <v>66937.499999999884</v>
      </c>
      <c r="BZ1218" s="367">
        <f t="shared" si="2952"/>
        <v>57566.249999999884</v>
      </c>
      <c r="CA1218" s="367">
        <f t="shared" si="2952"/>
        <v>48194.999999999884</v>
      </c>
      <c r="CB1218" s="367">
        <f t="shared" si="2952"/>
        <v>38823.749999999884</v>
      </c>
      <c r="CC1218" s="367">
        <f t="shared" si="2952"/>
        <v>29452.499999999884</v>
      </c>
      <c r="CD1218" s="367">
        <f t="shared" si="2952"/>
        <v>20081.249999999884</v>
      </c>
      <c r="CE1218" s="367">
        <f t="shared" si="2952"/>
        <v>10709.999999999885</v>
      </c>
      <c r="CF1218" s="367">
        <f t="shared" si="2952"/>
        <v>1338.7499999998872</v>
      </c>
      <c r="CG1218" s="367">
        <f t="shared" si="2952"/>
        <v>0</v>
      </c>
      <c r="CH1218" s="367">
        <f t="shared" si="2952"/>
        <v>0</v>
      </c>
      <c r="CI1218" s="367">
        <f t="shared" si="2952"/>
        <v>0</v>
      </c>
      <c r="CJ1218" s="367">
        <f t="shared" si="2952"/>
        <v>0</v>
      </c>
      <c r="CK1218" s="367">
        <f t="shared" si="2952"/>
        <v>0</v>
      </c>
      <c r="CL1218" s="367">
        <f t="shared" si="2952"/>
        <v>0</v>
      </c>
      <c r="CM1218" s="367">
        <f t="shared" si="2952"/>
        <v>0</v>
      </c>
      <c r="CN1218" s="367">
        <f t="shared" si="2952"/>
        <v>0</v>
      </c>
      <c r="CO1218" s="367">
        <f t="shared" si="2952"/>
        <v>0</v>
      </c>
      <c r="CP1218" s="367">
        <f t="shared" si="2952"/>
        <v>0</v>
      </c>
      <c r="CQ1218" s="367">
        <f t="shared" si="2952"/>
        <v>0</v>
      </c>
      <c r="CR1218" s="367">
        <f t="shared" si="2952"/>
        <v>0</v>
      </c>
      <c r="CS1218" s="367">
        <f t="shared" si="2952"/>
        <v>0</v>
      </c>
      <c r="CT1218" s="367">
        <f t="shared" si="2952"/>
        <v>0</v>
      </c>
      <c r="CU1218" s="367">
        <f t="shared" si="2952"/>
        <v>0</v>
      </c>
      <c r="CV1218" s="367">
        <f t="shared" si="2952"/>
        <v>0</v>
      </c>
      <c r="CW1218" s="367">
        <f t="shared" si="2952"/>
        <v>0</v>
      </c>
      <c r="CX1218" s="367">
        <f t="shared" si="2952"/>
        <v>0</v>
      </c>
      <c r="CY1218" s="367">
        <f t="shared" si="2952"/>
        <v>0</v>
      </c>
      <c r="CZ1218" s="367">
        <f t="shared" si="2952"/>
        <v>0</v>
      </c>
      <c r="DA1218" s="367">
        <f t="shared" si="2952"/>
        <v>0</v>
      </c>
      <c r="DB1218" s="367">
        <f t="shared" si="2952"/>
        <v>0</v>
      </c>
      <c r="DC1218" s="367">
        <f t="shared" si="2952"/>
        <v>0</v>
      </c>
      <c r="DD1218" s="367">
        <f t="shared" si="2952"/>
        <v>0</v>
      </c>
      <c r="DE1218" s="367">
        <f t="shared" si="2952"/>
        <v>0</v>
      </c>
      <c r="DF1218" s="367">
        <f t="shared" si="2952"/>
        <v>0</v>
      </c>
      <c r="DG1218" s="367">
        <f t="shared" si="2952"/>
        <v>0</v>
      </c>
      <c r="DH1218" s="367">
        <f t="shared" si="2952"/>
        <v>0</v>
      </c>
      <c r="DI1218" s="367">
        <f t="shared" si="2952"/>
        <v>0</v>
      </c>
      <c r="DJ1218" s="367">
        <f t="shared" si="2952"/>
        <v>0</v>
      </c>
      <c r="DK1218" s="367">
        <f t="shared" si="2952"/>
        <v>0</v>
      </c>
      <c r="DL1218" s="367">
        <f t="shared" si="2952"/>
        <v>0</v>
      </c>
      <c r="DM1218" s="367">
        <f t="shared" si="2952"/>
        <v>0</v>
      </c>
      <c r="DN1218" s="367">
        <f t="shared" si="2952"/>
        <v>0</v>
      </c>
      <c r="DO1218" s="367">
        <f t="shared" si="2952"/>
        <v>0</v>
      </c>
      <c r="DP1218" s="367">
        <f t="shared" si="2952"/>
        <v>0</v>
      </c>
      <c r="DQ1218" s="367">
        <f t="shared" si="2952"/>
        <v>0</v>
      </c>
      <c r="DR1218" s="367">
        <f t="shared" si="2952"/>
        <v>0</v>
      </c>
      <c r="DS1218" s="367">
        <f t="shared" si="2952"/>
        <v>0</v>
      </c>
      <c r="DT1218" s="367">
        <f t="shared" si="2952"/>
        <v>0</v>
      </c>
      <c r="DU1218" s="367">
        <f t="shared" si="2952"/>
        <v>0</v>
      </c>
      <c r="DV1218" s="367">
        <f t="shared" si="2952"/>
        <v>0</v>
      </c>
      <c r="DW1218" s="367">
        <f t="shared" si="2952"/>
        <v>0</v>
      </c>
      <c r="DX1218" s="367">
        <f t="shared" si="2952"/>
        <v>0</v>
      </c>
      <c r="DY1218" s="367">
        <f t="shared" si="2952"/>
        <v>0</v>
      </c>
      <c r="DZ1218" s="367">
        <f t="shared" si="2952"/>
        <v>0</v>
      </c>
      <c r="EA1218" s="367">
        <f t="shared" si="2952"/>
        <v>0</v>
      </c>
      <c r="EB1218" s="367">
        <f t="shared" si="2952"/>
        <v>0</v>
      </c>
      <c r="EC1218" s="367">
        <f t="shared" si="2952"/>
        <v>0</v>
      </c>
      <c r="ED1218" s="367">
        <f t="shared" si="2952"/>
        <v>0</v>
      </c>
      <c r="EE1218" s="367">
        <f t="shared" si="2952"/>
        <v>0</v>
      </c>
      <c r="EF1218" s="367">
        <f t="shared" si="2952"/>
        <v>0</v>
      </c>
      <c r="EG1218" s="367">
        <f t="shared" si="2952"/>
        <v>0</v>
      </c>
      <c r="EH1218" s="367">
        <f t="shared" si="2952"/>
        <v>0</v>
      </c>
      <c r="EI1218" s="367">
        <f t="shared" ref="EI1218:FR1218" si="2953">MAX(SUM(EI1215:EI1217),0)</f>
        <v>0</v>
      </c>
      <c r="EJ1218" s="367">
        <f t="shared" si="2953"/>
        <v>0</v>
      </c>
      <c r="EK1218" s="367">
        <f t="shared" si="2953"/>
        <v>0</v>
      </c>
      <c r="EL1218" s="367">
        <f t="shared" si="2953"/>
        <v>0</v>
      </c>
      <c r="EM1218" s="367">
        <f t="shared" si="2953"/>
        <v>0</v>
      </c>
      <c r="EN1218" s="367">
        <f t="shared" si="2953"/>
        <v>0</v>
      </c>
      <c r="EO1218" s="367">
        <f t="shared" si="2953"/>
        <v>0</v>
      </c>
      <c r="EP1218" s="367">
        <f t="shared" si="2953"/>
        <v>0</v>
      </c>
      <c r="EQ1218" s="367">
        <f t="shared" si="2953"/>
        <v>0</v>
      </c>
      <c r="ER1218" s="367">
        <f t="shared" si="2953"/>
        <v>0</v>
      </c>
      <c r="ES1218" s="367">
        <f t="shared" si="2953"/>
        <v>0</v>
      </c>
      <c r="ET1218" s="367">
        <f t="shared" si="2953"/>
        <v>0</v>
      </c>
      <c r="EU1218" s="367">
        <f t="shared" si="2953"/>
        <v>0</v>
      </c>
      <c r="EV1218" s="367">
        <f t="shared" si="2953"/>
        <v>0</v>
      </c>
      <c r="EW1218" s="367">
        <f t="shared" si="2953"/>
        <v>0</v>
      </c>
      <c r="EX1218" s="367">
        <f t="shared" si="2953"/>
        <v>0</v>
      </c>
      <c r="EY1218" s="367">
        <f t="shared" si="2953"/>
        <v>0</v>
      </c>
      <c r="EZ1218" s="367">
        <f t="shared" si="2953"/>
        <v>0</v>
      </c>
      <c r="FA1218" s="367">
        <f t="shared" si="2953"/>
        <v>0</v>
      </c>
      <c r="FB1218" s="367">
        <f t="shared" si="2953"/>
        <v>0</v>
      </c>
      <c r="FC1218" s="367">
        <f t="shared" si="2953"/>
        <v>0</v>
      </c>
      <c r="FD1218" s="367">
        <f t="shared" si="2953"/>
        <v>0</v>
      </c>
      <c r="FE1218" s="367">
        <f t="shared" si="2953"/>
        <v>0</v>
      </c>
      <c r="FF1218" s="367">
        <f t="shared" si="2953"/>
        <v>0</v>
      </c>
      <c r="FG1218" s="367">
        <f t="shared" si="2953"/>
        <v>0</v>
      </c>
      <c r="FH1218" s="367">
        <f t="shared" si="2953"/>
        <v>0</v>
      </c>
      <c r="FI1218" s="367">
        <f t="shared" si="2953"/>
        <v>0</v>
      </c>
      <c r="FJ1218" s="367">
        <f t="shared" si="2953"/>
        <v>0</v>
      </c>
      <c r="FK1218" s="367">
        <f t="shared" si="2953"/>
        <v>0</v>
      </c>
      <c r="FL1218" s="367">
        <f t="shared" si="2953"/>
        <v>0</v>
      </c>
      <c r="FM1218" s="367">
        <f t="shared" si="2953"/>
        <v>0</v>
      </c>
      <c r="FN1218" s="367">
        <f t="shared" si="2953"/>
        <v>0</v>
      </c>
      <c r="FO1218" s="367">
        <f t="shared" si="2953"/>
        <v>0</v>
      </c>
      <c r="FP1218" s="367">
        <f t="shared" si="2953"/>
        <v>0</v>
      </c>
      <c r="FQ1218" s="367">
        <f t="shared" si="2953"/>
        <v>0</v>
      </c>
      <c r="FR1218" s="367">
        <f t="shared" si="2953"/>
        <v>0</v>
      </c>
    </row>
    <row r="1219" spans="3:174">
      <c r="I1219" s="359"/>
    </row>
    <row r="1220" spans="3:174">
      <c r="C1220" t="s">
        <v>1035</v>
      </c>
      <c r="I1220" s="359"/>
    </row>
    <row r="1221" spans="3:174" s="359" customFormat="1">
      <c r="C1221" s="365" t="s">
        <v>999</v>
      </c>
      <c r="D1221" s="366"/>
      <c r="J1221" s="367">
        <f>I1224</f>
        <v>0</v>
      </c>
      <c r="K1221" s="367">
        <f t="shared" ref="K1221:BV1221" si="2954">J1224</f>
        <v>0</v>
      </c>
      <c r="L1221" s="367">
        <f t="shared" si="2954"/>
        <v>0</v>
      </c>
      <c r="M1221" s="367">
        <f t="shared" si="2954"/>
        <v>0</v>
      </c>
      <c r="N1221" s="367">
        <f t="shared" si="2954"/>
        <v>0</v>
      </c>
      <c r="O1221" s="367">
        <f t="shared" si="2954"/>
        <v>0</v>
      </c>
      <c r="P1221" s="367">
        <f t="shared" si="2954"/>
        <v>0</v>
      </c>
      <c r="Q1221" s="367">
        <f t="shared" si="2954"/>
        <v>0</v>
      </c>
      <c r="R1221" s="367">
        <f t="shared" si="2954"/>
        <v>0</v>
      </c>
      <c r="S1221" s="367">
        <f t="shared" si="2954"/>
        <v>0</v>
      </c>
      <c r="T1221" s="367">
        <f t="shared" si="2954"/>
        <v>0</v>
      </c>
      <c r="U1221" s="367">
        <f t="shared" si="2954"/>
        <v>0</v>
      </c>
      <c r="V1221" s="367">
        <f t="shared" si="2954"/>
        <v>0</v>
      </c>
      <c r="W1221" s="367">
        <f t="shared" si="2954"/>
        <v>0</v>
      </c>
      <c r="X1221" s="367">
        <f t="shared" si="2954"/>
        <v>0</v>
      </c>
      <c r="Y1221" s="367">
        <f t="shared" si="2954"/>
        <v>0</v>
      </c>
      <c r="Z1221" s="367">
        <f t="shared" si="2954"/>
        <v>0</v>
      </c>
      <c r="AA1221" s="367">
        <f t="shared" si="2954"/>
        <v>0</v>
      </c>
      <c r="AB1221" s="367">
        <f t="shared" si="2954"/>
        <v>0</v>
      </c>
      <c r="AC1221" s="367">
        <f t="shared" si="2954"/>
        <v>0</v>
      </c>
      <c r="AD1221" s="367">
        <f t="shared" si="2954"/>
        <v>0</v>
      </c>
      <c r="AE1221" s="367">
        <f t="shared" si="2954"/>
        <v>0</v>
      </c>
      <c r="AF1221" s="367">
        <f t="shared" si="2954"/>
        <v>0</v>
      </c>
      <c r="AG1221" s="367">
        <f t="shared" si="2954"/>
        <v>0</v>
      </c>
      <c r="AH1221" s="367">
        <f t="shared" si="2954"/>
        <v>0</v>
      </c>
      <c r="AI1221" s="367">
        <f t="shared" si="2954"/>
        <v>0</v>
      </c>
      <c r="AJ1221" s="367">
        <f t="shared" si="2954"/>
        <v>0</v>
      </c>
      <c r="AK1221" s="367">
        <f t="shared" si="2954"/>
        <v>0</v>
      </c>
      <c r="AL1221" s="367">
        <f t="shared" si="2954"/>
        <v>0</v>
      </c>
      <c r="AM1221" s="367">
        <f t="shared" si="2954"/>
        <v>0</v>
      </c>
      <c r="AN1221" s="367">
        <f t="shared" si="2954"/>
        <v>0</v>
      </c>
      <c r="AO1221" s="367">
        <f t="shared" si="2954"/>
        <v>0</v>
      </c>
      <c r="AP1221" s="367">
        <f t="shared" si="2954"/>
        <v>0</v>
      </c>
      <c r="AQ1221" s="367">
        <f t="shared" si="2954"/>
        <v>0</v>
      </c>
      <c r="AR1221" s="367">
        <f t="shared" si="2954"/>
        <v>0</v>
      </c>
      <c r="AS1221" s="367">
        <f t="shared" si="2954"/>
        <v>0</v>
      </c>
      <c r="AT1221" s="367">
        <f t="shared" si="2954"/>
        <v>0</v>
      </c>
      <c r="AU1221" s="367">
        <f t="shared" si="2954"/>
        <v>0</v>
      </c>
      <c r="AV1221" s="367">
        <f t="shared" si="2954"/>
        <v>0</v>
      </c>
      <c r="AW1221" s="367">
        <f t="shared" si="2954"/>
        <v>0</v>
      </c>
      <c r="AX1221" s="367">
        <f t="shared" si="2954"/>
        <v>0</v>
      </c>
      <c r="AY1221" s="367">
        <f t="shared" si="2954"/>
        <v>0</v>
      </c>
      <c r="AZ1221" s="367">
        <f t="shared" si="2954"/>
        <v>0</v>
      </c>
      <c r="BA1221" s="367">
        <f t="shared" si="2954"/>
        <v>0</v>
      </c>
      <c r="BB1221" s="367">
        <f t="shared" si="2954"/>
        <v>0</v>
      </c>
      <c r="BC1221" s="367">
        <f t="shared" si="2954"/>
        <v>0</v>
      </c>
      <c r="BD1221" s="367">
        <f t="shared" si="2954"/>
        <v>0</v>
      </c>
      <c r="BE1221" s="367">
        <f t="shared" si="2954"/>
        <v>0</v>
      </c>
      <c r="BF1221" s="367">
        <f t="shared" si="2954"/>
        <v>0</v>
      </c>
      <c r="BG1221" s="367">
        <f t="shared" si="2954"/>
        <v>0</v>
      </c>
      <c r="BH1221" s="367">
        <f t="shared" si="2954"/>
        <v>0</v>
      </c>
      <c r="BI1221" s="367">
        <f t="shared" si="2954"/>
        <v>0</v>
      </c>
      <c r="BJ1221" s="367">
        <f t="shared" si="2954"/>
        <v>0</v>
      </c>
      <c r="BK1221" s="367">
        <f t="shared" si="2954"/>
        <v>0</v>
      </c>
      <c r="BL1221" s="367">
        <f t="shared" si="2954"/>
        <v>0</v>
      </c>
      <c r="BM1221" s="367">
        <f t="shared" si="2954"/>
        <v>0</v>
      </c>
      <c r="BN1221" s="367">
        <f t="shared" si="2954"/>
        <v>0</v>
      </c>
      <c r="BO1221" s="367">
        <f t="shared" si="2954"/>
        <v>0</v>
      </c>
      <c r="BP1221" s="367">
        <f t="shared" si="2954"/>
        <v>0</v>
      </c>
      <c r="BQ1221" s="367">
        <f t="shared" si="2954"/>
        <v>0</v>
      </c>
      <c r="BR1221" s="367">
        <f t="shared" si="2954"/>
        <v>0</v>
      </c>
      <c r="BS1221" s="367">
        <f t="shared" si="2954"/>
        <v>0</v>
      </c>
      <c r="BT1221" s="367">
        <f t="shared" si="2954"/>
        <v>0</v>
      </c>
      <c r="BU1221" s="367">
        <f t="shared" si="2954"/>
        <v>0</v>
      </c>
      <c r="BV1221" s="367">
        <f t="shared" si="2954"/>
        <v>0</v>
      </c>
      <c r="BW1221" s="367">
        <f t="shared" ref="BW1221:EH1221" si="2955">BV1224</f>
        <v>0</v>
      </c>
      <c r="BX1221" s="367">
        <f t="shared" si="2955"/>
        <v>0</v>
      </c>
      <c r="BY1221" s="367">
        <f t="shared" si="2955"/>
        <v>0</v>
      </c>
      <c r="BZ1221" s="367">
        <f t="shared" si="2955"/>
        <v>0</v>
      </c>
      <c r="CA1221" s="367">
        <f t="shared" si="2955"/>
        <v>0</v>
      </c>
      <c r="CB1221" s="367">
        <f t="shared" si="2955"/>
        <v>0</v>
      </c>
      <c r="CC1221" s="367">
        <f t="shared" si="2955"/>
        <v>0</v>
      </c>
      <c r="CD1221" s="367">
        <f t="shared" si="2955"/>
        <v>0</v>
      </c>
      <c r="CE1221" s="367">
        <f t="shared" si="2955"/>
        <v>0</v>
      </c>
      <c r="CF1221" s="367">
        <f t="shared" si="2955"/>
        <v>0</v>
      </c>
      <c r="CG1221" s="367">
        <f t="shared" si="2955"/>
        <v>0</v>
      </c>
      <c r="CH1221" s="367">
        <f t="shared" si="2955"/>
        <v>0</v>
      </c>
      <c r="CI1221" s="367">
        <f t="shared" si="2955"/>
        <v>0</v>
      </c>
      <c r="CJ1221" s="367">
        <f t="shared" si="2955"/>
        <v>0</v>
      </c>
      <c r="CK1221" s="367">
        <f t="shared" si="2955"/>
        <v>0</v>
      </c>
      <c r="CL1221" s="367">
        <f t="shared" si="2955"/>
        <v>0</v>
      </c>
      <c r="CM1221" s="367">
        <f t="shared" si="2955"/>
        <v>0</v>
      </c>
      <c r="CN1221" s="367">
        <f t="shared" si="2955"/>
        <v>0</v>
      </c>
      <c r="CO1221" s="367">
        <f t="shared" si="2955"/>
        <v>0</v>
      </c>
      <c r="CP1221" s="367">
        <f t="shared" si="2955"/>
        <v>0</v>
      </c>
      <c r="CQ1221" s="367">
        <f t="shared" si="2955"/>
        <v>0</v>
      </c>
      <c r="CR1221" s="367">
        <f t="shared" si="2955"/>
        <v>0</v>
      </c>
      <c r="CS1221" s="367">
        <f t="shared" si="2955"/>
        <v>0</v>
      </c>
      <c r="CT1221" s="367">
        <f t="shared" si="2955"/>
        <v>0</v>
      </c>
      <c r="CU1221" s="367">
        <f t="shared" si="2955"/>
        <v>0</v>
      </c>
      <c r="CV1221" s="367">
        <f t="shared" si="2955"/>
        <v>0</v>
      </c>
      <c r="CW1221" s="367">
        <f t="shared" si="2955"/>
        <v>0</v>
      </c>
      <c r="CX1221" s="367">
        <f t="shared" si="2955"/>
        <v>0</v>
      </c>
      <c r="CY1221" s="367">
        <f t="shared" si="2955"/>
        <v>0</v>
      </c>
      <c r="CZ1221" s="367">
        <f t="shared" si="2955"/>
        <v>0</v>
      </c>
      <c r="DA1221" s="367">
        <f t="shared" si="2955"/>
        <v>0</v>
      </c>
      <c r="DB1221" s="367">
        <f t="shared" si="2955"/>
        <v>0</v>
      </c>
      <c r="DC1221" s="367">
        <f t="shared" si="2955"/>
        <v>0</v>
      </c>
      <c r="DD1221" s="367">
        <f t="shared" si="2955"/>
        <v>0</v>
      </c>
      <c r="DE1221" s="367">
        <f t="shared" si="2955"/>
        <v>0</v>
      </c>
      <c r="DF1221" s="367">
        <f t="shared" si="2955"/>
        <v>0</v>
      </c>
      <c r="DG1221" s="367">
        <f t="shared" si="2955"/>
        <v>0</v>
      </c>
      <c r="DH1221" s="367">
        <f t="shared" si="2955"/>
        <v>0</v>
      </c>
      <c r="DI1221" s="367">
        <f t="shared" si="2955"/>
        <v>0</v>
      </c>
      <c r="DJ1221" s="367">
        <f t="shared" si="2955"/>
        <v>0</v>
      </c>
      <c r="DK1221" s="367">
        <f t="shared" si="2955"/>
        <v>0</v>
      </c>
      <c r="DL1221" s="367">
        <f t="shared" si="2955"/>
        <v>0</v>
      </c>
      <c r="DM1221" s="367">
        <f t="shared" si="2955"/>
        <v>0</v>
      </c>
      <c r="DN1221" s="367">
        <f t="shared" si="2955"/>
        <v>0</v>
      </c>
      <c r="DO1221" s="367">
        <f t="shared" si="2955"/>
        <v>0</v>
      </c>
      <c r="DP1221" s="367">
        <f t="shared" si="2955"/>
        <v>0</v>
      </c>
      <c r="DQ1221" s="367">
        <f t="shared" si="2955"/>
        <v>0</v>
      </c>
      <c r="DR1221" s="367">
        <f t="shared" si="2955"/>
        <v>0</v>
      </c>
      <c r="DS1221" s="367">
        <f t="shared" si="2955"/>
        <v>0</v>
      </c>
      <c r="DT1221" s="367">
        <f t="shared" si="2955"/>
        <v>0</v>
      </c>
      <c r="DU1221" s="367">
        <f t="shared" si="2955"/>
        <v>0</v>
      </c>
      <c r="DV1221" s="367">
        <f t="shared" si="2955"/>
        <v>0</v>
      </c>
      <c r="DW1221" s="367">
        <f t="shared" si="2955"/>
        <v>0</v>
      </c>
      <c r="DX1221" s="367">
        <f t="shared" si="2955"/>
        <v>0</v>
      </c>
      <c r="DY1221" s="367">
        <f t="shared" si="2955"/>
        <v>0</v>
      </c>
      <c r="DZ1221" s="367">
        <f t="shared" si="2955"/>
        <v>0</v>
      </c>
      <c r="EA1221" s="367">
        <f t="shared" si="2955"/>
        <v>0</v>
      </c>
      <c r="EB1221" s="367">
        <f t="shared" si="2955"/>
        <v>0</v>
      </c>
      <c r="EC1221" s="367">
        <f t="shared" si="2955"/>
        <v>0</v>
      </c>
      <c r="ED1221" s="367">
        <f t="shared" si="2955"/>
        <v>0</v>
      </c>
      <c r="EE1221" s="367">
        <f t="shared" si="2955"/>
        <v>0</v>
      </c>
      <c r="EF1221" s="367">
        <f t="shared" si="2955"/>
        <v>0</v>
      </c>
      <c r="EG1221" s="367">
        <f t="shared" si="2955"/>
        <v>0</v>
      </c>
      <c r="EH1221" s="367">
        <f t="shared" si="2955"/>
        <v>0</v>
      </c>
      <c r="EI1221" s="367">
        <f t="shared" ref="EI1221:FR1221" si="2956">EH1224</f>
        <v>0</v>
      </c>
      <c r="EJ1221" s="367">
        <f t="shared" si="2956"/>
        <v>0</v>
      </c>
      <c r="EK1221" s="367">
        <f t="shared" si="2956"/>
        <v>0</v>
      </c>
      <c r="EL1221" s="367">
        <f t="shared" si="2956"/>
        <v>0</v>
      </c>
      <c r="EM1221" s="367">
        <f t="shared" si="2956"/>
        <v>0</v>
      </c>
      <c r="EN1221" s="367">
        <f t="shared" si="2956"/>
        <v>0</v>
      </c>
      <c r="EO1221" s="367">
        <f t="shared" si="2956"/>
        <v>0</v>
      </c>
      <c r="EP1221" s="367">
        <f t="shared" si="2956"/>
        <v>0</v>
      </c>
      <c r="EQ1221" s="367">
        <f t="shared" si="2956"/>
        <v>0</v>
      </c>
      <c r="ER1221" s="367">
        <f t="shared" si="2956"/>
        <v>0</v>
      </c>
      <c r="ES1221" s="367">
        <f t="shared" si="2956"/>
        <v>0</v>
      </c>
      <c r="ET1221" s="367">
        <f t="shared" si="2956"/>
        <v>0</v>
      </c>
      <c r="EU1221" s="367">
        <f t="shared" si="2956"/>
        <v>0</v>
      </c>
      <c r="EV1221" s="367">
        <f t="shared" si="2956"/>
        <v>0</v>
      </c>
      <c r="EW1221" s="367">
        <f t="shared" si="2956"/>
        <v>0</v>
      </c>
      <c r="EX1221" s="367">
        <f t="shared" si="2956"/>
        <v>0</v>
      </c>
      <c r="EY1221" s="367">
        <f t="shared" si="2956"/>
        <v>0</v>
      </c>
      <c r="EZ1221" s="367">
        <f t="shared" si="2956"/>
        <v>0</v>
      </c>
      <c r="FA1221" s="367">
        <f t="shared" si="2956"/>
        <v>0</v>
      </c>
      <c r="FB1221" s="367">
        <f t="shared" si="2956"/>
        <v>0</v>
      </c>
      <c r="FC1221" s="367">
        <f t="shared" si="2956"/>
        <v>0</v>
      </c>
      <c r="FD1221" s="367">
        <f t="shared" si="2956"/>
        <v>0</v>
      </c>
      <c r="FE1221" s="367">
        <f t="shared" si="2956"/>
        <v>0</v>
      </c>
      <c r="FF1221" s="367">
        <f t="shared" si="2956"/>
        <v>0</v>
      </c>
      <c r="FG1221" s="367">
        <f t="shared" si="2956"/>
        <v>0</v>
      </c>
      <c r="FH1221" s="367">
        <f t="shared" si="2956"/>
        <v>0</v>
      </c>
      <c r="FI1221" s="367">
        <f t="shared" si="2956"/>
        <v>0</v>
      </c>
      <c r="FJ1221" s="367">
        <f t="shared" si="2956"/>
        <v>0</v>
      </c>
      <c r="FK1221" s="367">
        <f t="shared" si="2956"/>
        <v>0</v>
      </c>
      <c r="FL1221" s="367">
        <f t="shared" si="2956"/>
        <v>0</v>
      </c>
      <c r="FM1221" s="367">
        <f t="shared" si="2956"/>
        <v>0</v>
      </c>
      <c r="FN1221" s="367">
        <f t="shared" si="2956"/>
        <v>0</v>
      </c>
      <c r="FO1221" s="367">
        <f t="shared" si="2956"/>
        <v>0</v>
      </c>
      <c r="FP1221" s="367">
        <f t="shared" si="2956"/>
        <v>0</v>
      </c>
      <c r="FQ1221" s="367">
        <f t="shared" si="2956"/>
        <v>0</v>
      </c>
      <c r="FR1221" s="367">
        <f t="shared" si="2956"/>
        <v>0</v>
      </c>
    </row>
    <row r="1222" spans="3:174">
      <c r="C1222" s="360" t="s">
        <v>1003</v>
      </c>
      <c r="I1222" s="359"/>
      <c r="J1222" s="18">
        <f t="shared" ref="J1222:AO1222" si="2957">J280</f>
        <v>0</v>
      </c>
      <c r="K1222" s="18">
        <f t="shared" si="2957"/>
        <v>0</v>
      </c>
      <c r="L1222" s="18">
        <f t="shared" si="2957"/>
        <v>0</v>
      </c>
      <c r="M1222" s="18">
        <f t="shared" si="2957"/>
        <v>0</v>
      </c>
      <c r="N1222" s="18">
        <f t="shared" si="2957"/>
        <v>0</v>
      </c>
      <c r="O1222" s="18">
        <f t="shared" si="2957"/>
        <v>0</v>
      </c>
      <c r="P1222" s="18">
        <f t="shared" si="2957"/>
        <v>0</v>
      </c>
      <c r="Q1222" s="18">
        <f t="shared" si="2957"/>
        <v>0</v>
      </c>
      <c r="R1222" s="18">
        <f t="shared" si="2957"/>
        <v>0</v>
      </c>
      <c r="S1222" s="18">
        <f t="shared" si="2957"/>
        <v>0</v>
      </c>
      <c r="T1222" s="18">
        <f t="shared" si="2957"/>
        <v>0</v>
      </c>
      <c r="U1222" s="18">
        <f t="shared" si="2957"/>
        <v>0</v>
      </c>
      <c r="V1222" s="18">
        <f t="shared" si="2957"/>
        <v>0</v>
      </c>
      <c r="W1222" s="18">
        <f t="shared" si="2957"/>
        <v>0</v>
      </c>
      <c r="X1222" s="18">
        <f t="shared" si="2957"/>
        <v>0</v>
      </c>
      <c r="Y1222" s="18">
        <f t="shared" si="2957"/>
        <v>0</v>
      </c>
      <c r="Z1222" s="18">
        <f t="shared" si="2957"/>
        <v>0</v>
      </c>
      <c r="AA1222" s="18">
        <f t="shared" si="2957"/>
        <v>0</v>
      </c>
      <c r="AB1222" s="18">
        <f t="shared" si="2957"/>
        <v>0</v>
      </c>
      <c r="AC1222" s="18">
        <f t="shared" si="2957"/>
        <v>0</v>
      </c>
      <c r="AD1222" s="18">
        <f t="shared" si="2957"/>
        <v>0</v>
      </c>
      <c r="AE1222" s="18">
        <f t="shared" si="2957"/>
        <v>0</v>
      </c>
      <c r="AF1222" s="18">
        <f t="shared" si="2957"/>
        <v>0</v>
      </c>
      <c r="AG1222" s="18">
        <f t="shared" si="2957"/>
        <v>0</v>
      </c>
      <c r="AH1222" s="18">
        <f t="shared" si="2957"/>
        <v>0</v>
      </c>
      <c r="AI1222" s="18">
        <f t="shared" si="2957"/>
        <v>0</v>
      </c>
      <c r="AJ1222" s="18">
        <f t="shared" si="2957"/>
        <v>0</v>
      </c>
      <c r="AK1222" s="18">
        <f t="shared" si="2957"/>
        <v>0</v>
      </c>
      <c r="AL1222" s="18">
        <f t="shared" si="2957"/>
        <v>0</v>
      </c>
      <c r="AM1222" s="18">
        <f t="shared" si="2957"/>
        <v>0</v>
      </c>
      <c r="AN1222" s="18">
        <f t="shared" si="2957"/>
        <v>0</v>
      </c>
      <c r="AO1222" s="18">
        <f t="shared" si="2957"/>
        <v>0</v>
      </c>
      <c r="AP1222" s="18">
        <f t="shared" ref="AP1222:BU1222" si="2958">AP280</f>
        <v>0</v>
      </c>
      <c r="AQ1222" s="18">
        <f t="shared" si="2958"/>
        <v>0</v>
      </c>
      <c r="AR1222" s="18">
        <f t="shared" si="2958"/>
        <v>0</v>
      </c>
      <c r="AS1222" s="18">
        <f t="shared" si="2958"/>
        <v>0</v>
      </c>
      <c r="AT1222" s="18">
        <f t="shared" si="2958"/>
        <v>0</v>
      </c>
      <c r="AU1222" s="18">
        <f t="shared" si="2958"/>
        <v>0</v>
      </c>
      <c r="AV1222" s="18">
        <f t="shared" si="2958"/>
        <v>0</v>
      </c>
      <c r="AW1222" s="18">
        <f t="shared" si="2958"/>
        <v>0</v>
      </c>
      <c r="AX1222" s="18">
        <f t="shared" si="2958"/>
        <v>0</v>
      </c>
      <c r="AY1222" s="18">
        <f t="shared" si="2958"/>
        <v>0</v>
      </c>
      <c r="AZ1222" s="18">
        <f t="shared" si="2958"/>
        <v>0</v>
      </c>
      <c r="BA1222" s="18">
        <f t="shared" si="2958"/>
        <v>0</v>
      </c>
      <c r="BB1222" s="18">
        <f t="shared" si="2958"/>
        <v>0</v>
      </c>
      <c r="BC1222" s="18">
        <f t="shared" si="2958"/>
        <v>0</v>
      </c>
      <c r="BD1222" s="18">
        <f t="shared" si="2958"/>
        <v>0</v>
      </c>
      <c r="BE1222" s="18">
        <f t="shared" si="2958"/>
        <v>0</v>
      </c>
      <c r="BF1222" s="18">
        <f t="shared" si="2958"/>
        <v>0</v>
      </c>
      <c r="BG1222" s="18">
        <f t="shared" si="2958"/>
        <v>0</v>
      </c>
      <c r="BH1222" s="18">
        <f t="shared" si="2958"/>
        <v>0</v>
      </c>
      <c r="BI1222" s="18">
        <f t="shared" si="2958"/>
        <v>0</v>
      </c>
      <c r="BJ1222" s="18">
        <f t="shared" si="2958"/>
        <v>0</v>
      </c>
      <c r="BK1222" s="18">
        <f t="shared" si="2958"/>
        <v>0</v>
      </c>
      <c r="BL1222" s="18">
        <f t="shared" si="2958"/>
        <v>0</v>
      </c>
      <c r="BM1222" s="18">
        <f t="shared" si="2958"/>
        <v>0</v>
      </c>
      <c r="BN1222" s="18">
        <f t="shared" si="2958"/>
        <v>0</v>
      </c>
      <c r="BO1222" s="18">
        <f t="shared" si="2958"/>
        <v>0</v>
      </c>
      <c r="BP1222" s="18">
        <f t="shared" si="2958"/>
        <v>0</v>
      </c>
      <c r="BQ1222" s="18">
        <f t="shared" si="2958"/>
        <v>0</v>
      </c>
      <c r="BR1222" s="18">
        <f t="shared" si="2958"/>
        <v>0</v>
      </c>
      <c r="BS1222" s="18">
        <f t="shared" si="2958"/>
        <v>0</v>
      </c>
      <c r="BT1222" s="18">
        <f t="shared" si="2958"/>
        <v>0</v>
      </c>
      <c r="BU1222" s="18">
        <f t="shared" si="2958"/>
        <v>0</v>
      </c>
      <c r="BV1222" s="18">
        <f t="shared" ref="BV1222:DA1222" si="2959">BV280</f>
        <v>0</v>
      </c>
      <c r="BW1222" s="18">
        <f t="shared" si="2959"/>
        <v>0</v>
      </c>
      <c r="BX1222" s="18">
        <f t="shared" si="2959"/>
        <v>0</v>
      </c>
      <c r="BY1222" s="18">
        <f t="shared" si="2959"/>
        <v>0</v>
      </c>
      <c r="BZ1222" s="18">
        <f t="shared" si="2959"/>
        <v>0</v>
      </c>
      <c r="CA1222" s="18">
        <f t="shared" si="2959"/>
        <v>0</v>
      </c>
      <c r="CB1222" s="18">
        <f t="shared" si="2959"/>
        <v>0</v>
      </c>
      <c r="CC1222" s="18">
        <f t="shared" si="2959"/>
        <v>0</v>
      </c>
      <c r="CD1222" s="18">
        <f t="shared" si="2959"/>
        <v>0</v>
      </c>
      <c r="CE1222" s="18">
        <f t="shared" si="2959"/>
        <v>0</v>
      </c>
      <c r="CF1222" s="18">
        <f t="shared" si="2959"/>
        <v>0</v>
      </c>
      <c r="CG1222" s="18">
        <f t="shared" si="2959"/>
        <v>0</v>
      </c>
      <c r="CH1222" s="18">
        <f t="shared" si="2959"/>
        <v>0</v>
      </c>
      <c r="CI1222" s="18">
        <f t="shared" si="2959"/>
        <v>0</v>
      </c>
      <c r="CJ1222" s="18">
        <f t="shared" si="2959"/>
        <v>0</v>
      </c>
      <c r="CK1222" s="18">
        <f t="shared" si="2959"/>
        <v>0</v>
      </c>
      <c r="CL1222" s="18">
        <f t="shared" si="2959"/>
        <v>0</v>
      </c>
      <c r="CM1222" s="18">
        <f t="shared" si="2959"/>
        <v>0</v>
      </c>
      <c r="CN1222" s="18">
        <f t="shared" si="2959"/>
        <v>0</v>
      </c>
      <c r="CO1222" s="18">
        <f t="shared" si="2959"/>
        <v>0</v>
      </c>
      <c r="CP1222" s="18">
        <f t="shared" si="2959"/>
        <v>0</v>
      </c>
      <c r="CQ1222" s="18">
        <f t="shared" si="2959"/>
        <v>0</v>
      </c>
      <c r="CR1222" s="18">
        <f t="shared" si="2959"/>
        <v>0</v>
      </c>
      <c r="CS1222" s="18">
        <f t="shared" si="2959"/>
        <v>0</v>
      </c>
      <c r="CT1222" s="18">
        <f t="shared" si="2959"/>
        <v>0</v>
      </c>
      <c r="CU1222" s="18">
        <f t="shared" si="2959"/>
        <v>0</v>
      </c>
      <c r="CV1222" s="18">
        <f t="shared" si="2959"/>
        <v>0</v>
      </c>
      <c r="CW1222" s="18">
        <f t="shared" si="2959"/>
        <v>0</v>
      </c>
      <c r="CX1222" s="18">
        <f t="shared" si="2959"/>
        <v>0</v>
      </c>
      <c r="CY1222" s="18">
        <f t="shared" si="2959"/>
        <v>0</v>
      </c>
      <c r="CZ1222" s="18">
        <f t="shared" si="2959"/>
        <v>0</v>
      </c>
      <c r="DA1222" s="18">
        <f t="shared" si="2959"/>
        <v>0</v>
      </c>
      <c r="DB1222" s="18">
        <f t="shared" ref="DB1222:EG1222" si="2960">DB280</f>
        <v>0</v>
      </c>
      <c r="DC1222" s="18">
        <f t="shared" si="2960"/>
        <v>0</v>
      </c>
      <c r="DD1222" s="18">
        <f t="shared" si="2960"/>
        <v>0</v>
      </c>
      <c r="DE1222" s="18">
        <f t="shared" si="2960"/>
        <v>0</v>
      </c>
      <c r="DF1222" s="18">
        <f t="shared" si="2960"/>
        <v>0</v>
      </c>
      <c r="DG1222" s="18">
        <f t="shared" si="2960"/>
        <v>0</v>
      </c>
      <c r="DH1222" s="18">
        <f t="shared" si="2960"/>
        <v>0</v>
      </c>
      <c r="DI1222" s="18">
        <f t="shared" si="2960"/>
        <v>0</v>
      </c>
      <c r="DJ1222" s="18">
        <f t="shared" si="2960"/>
        <v>0</v>
      </c>
      <c r="DK1222" s="18">
        <f t="shared" si="2960"/>
        <v>0</v>
      </c>
      <c r="DL1222" s="18">
        <f t="shared" si="2960"/>
        <v>0</v>
      </c>
      <c r="DM1222" s="18">
        <f t="shared" si="2960"/>
        <v>0</v>
      </c>
      <c r="DN1222" s="18">
        <f t="shared" si="2960"/>
        <v>0</v>
      </c>
      <c r="DO1222" s="18">
        <f t="shared" si="2960"/>
        <v>0</v>
      </c>
      <c r="DP1222" s="18">
        <f t="shared" si="2960"/>
        <v>0</v>
      </c>
      <c r="DQ1222" s="18">
        <f t="shared" si="2960"/>
        <v>0</v>
      </c>
      <c r="DR1222" s="18">
        <f t="shared" si="2960"/>
        <v>0</v>
      </c>
      <c r="DS1222" s="18">
        <f t="shared" si="2960"/>
        <v>0</v>
      </c>
      <c r="DT1222" s="18">
        <f t="shared" si="2960"/>
        <v>0</v>
      </c>
      <c r="DU1222" s="18">
        <f t="shared" si="2960"/>
        <v>0</v>
      </c>
      <c r="DV1222" s="18">
        <f t="shared" si="2960"/>
        <v>0</v>
      </c>
      <c r="DW1222" s="18">
        <f t="shared" si="2960"/>
        <v>0</v>
      </c>
      <c r="DX1222" s="18">
        <f t="shared" si="2960"/>
        <v>0</v>
      </c>
      <c r="DY1222" s="18">
        <f t="shared" si="2960"/>
        <v>0</v>
      </c>
      <c r="DZ1222" s="18">
        <f t="shared" si="2960"/>
        <v>0</v>
      </c>
      <c r="EA1222" s="18">
        <f t="shared" si="2960"/>
        <v>0</v>
      </c>
      <c r="EB1222" s="18">
        <f t="shared" si="2960"/>
        <v>0</v>
      </c>
      <c r="EC1222" s="18">
        <f t="shared" si="2960"/>
        <v>0</v>
      </c>
      <c r="ED1222" s="18">
        <f t="shared" si="2960"/>
        <v>0</v>
      </c>
      <c r="EE1222" s="18">
        <f t="shared" si="2960"/>
        <v>0</v>
      </c>
      <c r="EF1222" s="18">
        <f t="shared" si="2960"/>
        <v>0</v>
      </c>
      <c r="EG1222" s="18">
        <f t="shared" si="2960"/>
        <v>0</v>
      </c>
      <c r="EH1222" s="18">
        <f t="shared" ref="EH1222:FR1222" si="2961">EH280</f>
        <v>0</v>
      </c>
      <c r="EI1222" s="18">
        <f t="shared" si="2961"/>
        <v>0</v>
      </c>
      <c r="EJ1222" s="18">
        <f t="shared" si="2961"/>
        <v>0</v>
      </c>
      <c r="EK1222" s="18">
        <f t="shared" si="2961"/>
        <v>0</v>
      </c>
      <c r="EL1222" s="18">
        <f t="shared" si="2961"/>
        <v>0</v>
      </c>
      <c r="EM1222" s="18">
        <f t="shared" si="2961"/>
        <v>0</v>
      </c>
      <c r="EN1222" s="18">
        <f t="shared" si="2961"/>
        <v>0</v>
      </c>
      <c r="EO1222" s="18">
        <f t="shared" si="2961"/>
        <v>0</v>
      </c>
      <c r="EP1222" s="18">
        <f t="shared" si="2961"/>
        <v>0</v>
      </c>
      <c r="EQ1222" s="18">
        <f t="shared" si="2961"/>
        <v>0</v>
      </c>
      <c r="ER1222" s="18">
        <f t="shared" si="2961"/>
        <v>0</v>
      </c>
      <c r="ES1222" s="18">
        <f t="shared" si="2961"/>
        <v>0</v>
      </c>
      <c r="ET1222" s="18">
        <f t="shared" si="2961"/>
        <v>0</v>
      </c>
      <c r="EU1222" s="18">
        <f t="shared" si="2961"/>
        <v>0</v>
      </c>
      <c r="EV1222" s="18">
        <f t="shared" si="2961"/>
        <v>0</v>
      </c>
      <c r="EW1222" s="18">
        <f t="shared" si="2961"/>
        <v>0</v>
      </c>
      <c r="EX1222" s="18">
        <f t="shared" si="2961"/>
        <v>0</v>
      </c>
      <c r="EY1222" s="18">
        <f t="shared" si="2961"/>
        <v>0</v>
      </c>
      <c r="EZ1222" s="18">
        <f t="shared" si="2961"/>
        <v>0</v>
      </c>
      <c r="FA1222" s="18">
        <f t="shared" si="2961"/>
        <v>0</v>
      </c>
      <c r="FB1222" s="18">
        <f t="shared" si="2961"/>
        <v>0</v>
      </c>
      <c r="FC1222" s="18">
        <f t="shared" si="2961"/>
        <v>0</v>
      </c>
      <c r="FD1222" s="18">
        <f t="shared" si="2961"/>
        <v>0</v>
      </c>
      <c r="FE1222" s="18">
        <f t="shared" si="2961"/>
        <v>0</v>
      </c>
      <c r="FF1222" s="18">
        <f t="shared" si="2961"/>
        <v>0</v>
      </c>
      <c r="FG1222" s="18">
        <f t="shared" si="2961"/>
        <v>0</v>
      </c>
      <c r="FH1222" s="18">
        <f t="shared" si="2961"/>
        <v>0</v>
      </c>
      <c r="FI1222" s="18">
        <f t="shared" si="2961"/>
        <v>0</v>
      </c>
      <c r="FJ1222" s="18">
        <f t="shared" si="2961"/>
        <v>0</v>
      </c>
      <c r="FK1222" s="18">
        <f t="shared" si="2961"/>
        <v>0</v>
      </c>
      <c r="FL1222" s="18">
        <f t="shared" si="2961"/>
        <v>0</v>
      </c>
      <c r="FM1222" s="18">
        <f t="shared" si="2961"/>
        <v>0</v>
      </c>
      <c r="FN1222" s="18">
        <f t="shared" si="2961"/>
        <v>0</v>
      </c>
      <c r="FO1222" s="18">
        <f t="shared" si="2961"/>
        <v>0</v>
      </c>
      <c r="FP1222" s="18">
        <f t="shared" si="2961"/>
        <v>0</v>
      </c>
      <c r="FQ1222" s="18">
        <f t="shared" si="2961"/>
        <v>0</v>
      </c>
      <c r="FR1222" s="18">
        <f t="shared" si="2961"/>
        <v>0</v>
      </c>
    </row>
    <row r="1223" spans="3:174">
      <c r="C1223" s="360" t="s">
        <v>1002</v>
      </c>
      <c r="E1223" s="359" t="s">
        <v>1038</v>
      </c>
      <c r="F1223" s="394">
        <f>INDEX(Assumptions!$G637:$G637,MATCH($A$1,Model_Number,0))</f>
        <v>4.4999999999999998E-2</v>
      </c>
      <c r="I1223" s="359"/>
      <c r="J1223" s="18">
        <f>(-AND($F$1214=1)*MIN(J1221,SUM($I$1222:I1222)*($F$1217/4)))*((SUM($J$23:J23)=1)*(SUM($J$24:J24)=0))-(J1221+J1222)*(SUM($J$24:J24)=1)</f>
        <v>0</v>
      </c>
      <c r="K1223" s="18">
        <f>(-AND($F$1214=1)*MIN(K1221,SUM($I$1222:J1222)*($F$1217/4)))*((SUM($J$23:K23)=1)*(SUM($J$24:K24)=0))-(K1221+K1222)*(SUM($J$24:K24)=1)</f>
        <v>0</v>
      </c>
      <c r="L1223" s="18">
        <f>(-AND($F$1214=1)*MIN(L1221,SUM($I$1222:K1222)*($F$1217/4)))*((SUM($J$23:L23)=1)*(SUM($J$24:L24)=0))-(L1221+L1222)*(SUM($J$24:L24)=1)</f>
        <v>0</v>
      </c>
      <c r="M1223" s="18">
        <f>(-AND($F$1214=1)*MIN(M1221,SUM($I$1222:L1222)*($F$1217/4)))*((SUM($J$23:M23)=1)*(SUM($J$24:M24)=0))-(M1221+M1222)*(SUM($J$24:M24)=1)</f>
        <v>0</v>
      </c>
      <c r="N1223" s="18">
        <f>(-AND($F$1214=1)*MIN(N1221,SUM($I$1222:M1222)*($F$1217/4)))*((SUM($J$23:N23)=1)*(SUM($J$24:N24)=0))-(N1221+N1222)*(SUM($J$24:N24)=1)</f>
        <v>0</v>
      </c>
      <c r="O1223" s="18">
        <f>(-AND($F$1214=1)*MIN(O1221,SUM($I$1222:N1222)*($F$1217/4)))*((SUM($J$23:O23)=1)*(SUM($J$24:O24)=0))-(O1221+O1222)*(SUM($J$24:O24)=1)</f>
        <v>0</v>
      </c>
      <c r="P1223" s="18">
        <f>(-AND($F$1214=1)*MIN(P1221,SUM($I$1222:O1222)*($F$1217/4)))*((SUM($J$23:P23)=1)*(SUM($J$24:P24)=0))-(P1221+P1222)*(SUM($J$24:P24)=1)</f>
        <v>0</v>
      </c>
      <c r="Q1223" s="18">
        <f>(-AND($F$1214=1)*MIN(Q1221,SUM($I$1222:P1222)*($F$1217/4)))*((SUM($J$23:Q23)=1)*(SUM($J$24:Q24)=0))-(Q1221+Q1222)*(SUM($J$24:Q24)=1)</f>
        <v>0</v>
      </c>
      <c r="R1223" s="18">
        <f>(-AND($F$1214=1)*MIN(R1221,SUM($I$1222:Q1222)*($F$1217/4)))*((SUM($J$23:R23)=1)*(SUM($J$24:R24)=0))-(R1221+R1222)*(SUM($J$24:R24)=1)</f>
        <v>0</v>
      </c>
      <c r="S1223" s="18">
        <f>(-AND($F$1214=1)*MIN(S1221,SUM($I$1222:R1222)*($F$1217/4)))*((SUM($J$23:S23)=1)*(SUM($J$24:S24)=0))-(S1221+S1222)*(SUM($J$24:S24)=1)</f>
        <v>0</v>
      </c>
      <c r="T1223" s="18">
        <f>(-AND($F$1214=1)*MIN(T1221,SUM($I$1222:S1222)*($F$1217/4)))*((SUM($J$23:T23)=1)*(SUM($J$24:T24)=0))-(T1221+T1222)*(SUM($J$24:T24)=1)</f>
        <v>0</v>
      </c>
      <c r="U1223" s="18">
        <f>(-AND($F$1214=1)*MIN(U1221,SUM($I$1222:T1222)*($F$1217/4)))*((SUM($J$23:U23)=1)*(SUM($J$24:U24)=0))-(U1221+U1222)*(SUM($J$24:U24)=1)</f>
        <v>0</v>
      </c>
      <c r="V1223" s="18">
        <f>(-AND($F$1214=1)*MIN(V1221,SUM($I$1222:U1222)*($F$1217/4)))*((SUM($J$23:V23)=1)*(SUM($J$24:V24)=0))-(V1221+V1222)*(SUM($J$24:V24)=1)</f>
        <v>0</v>
      </c>
      <c r="W1223" s="18">
        <f>(-AND($F$1214=1)*MIN(W1221,SUM($I$1222:V1222)*($F$1217/4)))*((SUM($J$23:W23)=1)*(SUM($J$24:W24)=0))-(W1221+W1222)*(SUM($J$24:W24)=1)</f>
        <v>0</v>
      </c>
      <c r="X1223" s="18">
        <f>(-AND($F$1214=1)*MIN(X1221,SUM($I$1222:W1222)*($F$1217/4)))*((SUM($J$23:X23)=1)*(SUM($J$24:X24)=0))-(X1221+X1222)*(SUM($J$24:X24)=1)</f>
        <v>0</v>
      </c>
      <c r="Y1223" s="18">
        <f>(-AND($F$1214=1)*MIN(Y1221,SUM($I$1222:X1222)*($F$1217/4)))*((SUM($J$23:Y23)=1)*(SUM($J$24:Y24)=0))-(Y1221+Y1222)*(SUM($J$24:Y24)=1)</f>
        <v>0</v>
      </c>
      <c r="Z1223" s="18">
        <f>(-AND($F$1214=1)*MIN(Z1221,SUM($I$1222:Y1222)*($F$1217/4)))*((SUM($J$23:Z23)=1)*(SUM($J$24:Z24)=0))-(Z1221+Z1222)*(SUM($J$24:Z24)=1)</f>
        <v>0</v>
      </c>
      <c r="AA1223" s="18">
        <f>(-AND($F$1214=1)*MIN(AA1221,SUM($I$1222:Z1222)*($F$1217/4)))*((SUM($J$23:AA23)=1)*(SUM($J$24:AA24)=0))-(AA1221+AA1222)*(SUM($J$24:AA24)=1)</f>
        <v>0</v>
      </c>
      <c r="AB1223" s="18">
        <f>(-AND($F$1214=1)*MIN(AB1221,SUM($I$1222:AA1222)*($F$1217/4)))*((SUM($J$23:AB23)=1)*(SUM($J$24:AB24)=0))-(AB1221+AB1222)*(SUM($J$24:AB24)=1)</f>
        <v>0</v>
      </c>
      <c r="AC1223" s="18">
        <f>(-AND($F$1214=1)*MIN(AC1221,SUM($I$1222:AB1222)*($F$1217/4)))*((SUM($J$23:AC23)=1)*(SUM($J$24:AC24)=0))-(AC1221+AC1222)*(SUM($J$24:AC24)=1)</f>
        <v>0</v>
      </c>
      <c r="AD1223" s="18">
        <f>(-AND($F$1214=1)*MIN(AD1221,SUM($I$1222:AC1222)*($F$1217/4)))*((SUM($J$23:AD23)=1)*(SUM($J$24:AD24)=0))-(AD1221+AD1222)*(SUM($J$24:AD24)=1)</f>
        <v>0</v>
      </c>
      <c r="AE1223" s="18">
        <f>(-AND($F$1214=1)*MIN(AE1221,SUM($I$1222:AD1222)*($F$1217/4)))*((SUM($J$23:AE23)=1)*(SUM($J$24:AE24)=0))-(AE1221+AE1222)*(SUM($J$24:AE24)=1)</f>
        <v>0</v>
      </c>
      <c r="AF1223" s="18">
        <f>(-AND($F$1214=1)*MIN(AF1221,SUM($I$1222:AE1222)*($F$1217/4)))*((SUM($J$23:AF23)=1)*(SUM($J$24:AF24)=0))-(AF1221+AF1222)*(SUM($J$24:AF24)=1)</f>
        <v>0</v>
      </c>
      <c r="AG1223" s="18">
        <f>(-AND($F$1214=1)*MIN(AG1221,SUM($I$1222:AF1222)*($F$1217/4)))*((SUM($J$23:AG23)=1)*(SUM($J$24:AG24)=0))-(AG1221+AG1222)*(SUM($J$24:AG24)=1)</f>
        <v>0</v>
      </c>
      <c r="AH1223" s="18">
        <f>(-AND($F$1214=1)*MIN(AH1221,SUM($I$1222:AG1222)*($F$1217/4)))*((SUM($J$23:AH23)=1)*(SUM($J$24:AH24)=0))-(AH1221+AH1222)*(SUM($J$24:AH24)=1)</f>
        <v>0</v>
      </c>
      <c r="AI1223" s="18">
        <f>(-AND($F$1214=1)*MIN(AI1221,SUM($I$1222:AH1222)*($F$1217/4)))*((SUM($J$23:AI23)=1)*(SUM($J$24:AI24)=0))-(AI1221+AI1222)*(SUM($J$24:AI24)=1)</f>
        <v>0</v>
      </c>
      <c r="AJ1223" s="18">
        <f>(-AND($F$1214=1)*MIN(AJ1221,SUM($I$1222:AI1222)*($F$1217/4)))*((SUM($J$23:AJ23)=1)*(SUM($J$24:AJ24)=0))-(AJ1221+AJ1222)*(SUM($J$24:AJ24)=1)</f>
        <v>0</v>
      </c>
      <c r="AK1223" s="18">
        <f>(-AND($F$1214=1)*MIN(AK1221,SUM($I$1222:AJ1222)*($F$1217/4)))*((SUM($J$23:AK23)=1)*(SUM($J$24:AK24)=0))-(AK1221+AK1222)*(SUM($J$24:AK24)=1)</f>
        <v>0</v>
      </c>
      <c r="AL1223" s="18">
        <f>(-AND($F$1214=1)*MIN(AL1221,SUM($I$1222:AK1222)*($F$1217/4)))*((SUM($J$23:AL23)=1)*(SUM($J$24:AL24)=0))-(AL1221+AL1222)*(SUM($J$24:AL24)=1)</f>
        <v>0</v>
      </c>
      <c r="AM1223" s="18">
        <f>(-AND($F$1214=1)*MIN(AM1221,SUM($I$1222:AL1222)*($F$1217/4)))*((SUM($J$23:AM23)=1)*(SUM($J$24:AM24)=0))-(AM1221+AM1222)*(SUM($J$24:AM24)=1)</f>
        <v>0</v>
      </c>
      <c r="AN1223" s="18">
        <f>(-AND($F$1214=1)*MIN(AN1221,SUM($I$1222:AM1222)*($F$1217/4)))*((SUM($J$23:AN23)=1)*(SUM($J$24:AN24)=0))-(AN1221+AN1222)*(SUM($J$24:AN24)=1)</f>
        <v>0</v>
      </c>
      <c r="AO1223" s="18">
        <f>(-AND($F$1214=1)*MIN(AO1221,SUM($I$1222:AN1222)*($F$1217/4)))*((SUM($J$23:AO23)=1)*(SUM($J$24:AO24)=0))-(AO1221+AO1222)*(SUM($J$24:AO24)=1)</f>
        <v>0</v>
      </c>
      <c r="AP1223" s="18">
        <f>(-AND($F$1214=1)*MIN(AP1221,SUM($I$1222:AO1222)*($F$1217/4)))*((SUM($J$23:AP23)=1)*(SUM($J$24:AP24)=0))-(AP1221+AP1222)*(SUM($J$24:AP24)=1)</f>
        <v>0</v>
      </c>
      <c r="AQ1223" s="18">
        <f>(-AND($F$1214=1)*MIN(AQ1221,SUM($I$1222:AP1222)*($F$1217/4)))*((SUM($J$23:AQ23)=1)*(SUM($J$24:AQ24)=0))-(AQ1221+AQ1222)*(SUM($J$24:AQ24)=1)</f>
        <v>0</v>
      </c>
      <c r="AR1223" s="18">
        <f>(-AND($F$1214=1)*MIN(AR1221,SUM($I$1222:AQ1222)*($F$1217/4)))*((SUM($J$23:AR23)=1)*(SUM($J$24:AR24)=0))-(AR1221+AR1222)*(SUM($J$24:AR24)=1)</f>
        <v>0</v>
      </c>
      <c r="AS1223" s="18">
        <f>(-AND($F$1214=1)*MIN(AS1221,SUM($I$1222:AR1222)*($F$1217/4)))*((SUM($J$23:AS23)=1)*(SUM($J$24:AS24)=0))-(AS1221+AS1222)*(SUM($J$24:AS24)=1)</f>
        <v>0</v>
      </c>
      <c r="AT1223" s="18">
        <f>(-AND($F$1214=1)*MIN(AT1221,SUM($I$1222:AS1222)*($F$1217/4)))*((SUM($J$23:AT23)=1)*(SUM($J$24:AT24)=0))-(AT1221+AT1222)*(SUM($J$24:AT24)=1)</f>
        <v>0</v>
      </c>
      <c r="AU1223" s="18">
        <f>(-AND($F$1214=1)*MIN(AU1221,SUM($I$1222:AT1222)*($F$1217/4)))*((SUM($J$23:AU23)=1)*(SUM($J$24:AU24)=0))-(AU1221+AU1222)*(SUM($J$24:AU24)=1)</f>
        <v>0</v>
      </c>
      <c r="AV1223" s="18">
        <f>(-AND($F$1214=1)*MIN(AV1221,SUM($I$1222:AU1222)*($F$1217/4)))*((SUM($J$23:AV23)=1)*(SUM($J$24:AV24)=0))-(AV1221+AV1222)*(SUM($J$24:AV24)=1)</f>
        <v>0</v>
      </c>
      <c r="AW1223" s="18">
        <f>(-AND($F$1214=1)*MIN(AW1221,SUM($I$1222:AV1222)*($F$1217/4)))*((SUM($J$23:AW23)=1)*(SUM($J$24:AW24)=0))-(AW1221+AW1222)*(SUM($J$24:AW24)=1)</f>
        <v>0</v>
      </c>
      <c r="AX1223" s="18">
        <f>(-AND($F$1214=1)*MIN(AX1221,SUM($I$1222:AW1222)*($F$1217/4)))*((SUM($J$23:AX23)=1)*(SUM($J$24:AX24)=0))-(AX1221+AX1222)*(SUM($J$24:AX24)=1)</f>
        <v>0</v>
      </c>
      <c r="AY1223" s="18">
        <f>(-AND($F$1214=1)*MIN(AY1221,SUM($I$1222:AX1222)*($F$1217/4)))*((SUM($J$23:AY23)=1)*(SUM($J$24:AY24)=0))-(AY1221+AY1222)*(SUM($J$24:AY24)=1)</f>
        <v>0</v>
      </c>
      <c r="AZ1223" s="18">
        <f>(-AND($F$1214=1)*MIN(AZ1221,SUM($I$1222:AY1222)*($F$1217/4)))*((SUM($J$23:AZ23)=1)*(SUM($J$24:AZ24)=0))-(AZ1221+AZ1222)*(SUM($J$24:AZ24)=1)</f>
        <v>0</v>
      </c>
      <c r="BA1223" s="18">
        <f>(-AND($F$1214=1)*MIN(BA1221,SUM($I$1222:AZ1222)*($F$1217/4)))*((SUM($J$23:BA23)=1)*(SUM($J$24:BA24)=0))-(BA1221+BA1222)*(SUM($J$24:BA24)=1)</f>
        <v>0</v>
      </c>
      <c r="BB1223" s="18">
        <f>(-AND($F$1214=1)*MIN(BB1221,SUM($I$1222:BA1222)*($F$1217/4)))*((SUM($J$23:BB23)=1)*(SUM($J$24:BB24)=0))-(BB1221+BB1222)*(SUM($J$24:BB24)=1)</f>
        <v>0</v>
      </c>
      <c r="BC1223" s="18">
        <f>(-AND($F$1214=1)*MIN(BC1221,SUM($I$1222:BB1222)*($F$1217/4)))*((SUM($J$23:BC23)=1)*(SUM($J$24:BC24)=0))-(BC1221+BC1222)*(SUM($J$24:BC24)=1)</f>
        <v>0</v>
      </c>
      <c r="BD1223" s="18">
        <f>(-AND($F$1214=1)*MIN(BD1221,SUM($I$1222:BC1222)*($F$1217/4)))*((SUM($J$23:BD23)=1)*(SUM($J$24:BD24)=0))-(BD1221+BD1222)*(SUM($J$24:BD24)=1)</f>
        <v>0</v>
      </c>
      <c r="BE1223" s="18">
        <f>(-AND($F$1214=1)*MIN(BE1221,SUM($I$1222:BD1222)*($F$1217/4)))*((SUM($J$23:BE23)=1)*(SUM($J$24:BE24)=0))-(BE1221+BE1222)*(SUM($J$24:BE24)=1)</f>
        <v>0</v>
      </c>
      <c r="BF1223" s="18">
        <f>(-AND($F$1214=1)*MIN(BF1221,SUM($I$1222:BE1222)*($F$1217/4)))*((SUM($J$23:BF23)=1)*(SUM($J$24:BF24)=0))-(BF1221+BF1222)*(SUM($J$24:BF24)=1)</f>
        <v>0</v>
      </c>
      <c r="BG1223" s="18">
        <f>(-AND($F$1214=1)*MIN(BG1221,SUM($I$1222:BF1222)*($F$1217/4)))*((SUM($J$23:BG23)=1)*(SUM($J$24:BG24)=0))-(BG1221+BG1222)*(SUM($J$24:BG24)=1)</f>
        <v>0</v>
      </c>
      <c r="BH1223" s="18">
        <f>(-AND($F$1214=1)*MIN(BH1221,SUM($I$1222:BG1222)*($F$1217/4)))*((SUM($J$23:BH23)=1)*(SUM($J$24:BH24)=0))-(BH1221+BH1222)*(SUM($J$24:BH24)=1)</f>
        <v>0</v>
      </c>
      <c r="BI1223" s="18">
        <f>(-AND($F$1214=1)*MIN(BI1221,SUM($I$1222:BH1222)*($F$1217/4)))*((SUM($J$23:BI23)=1)*(SUM($J$24:BI24)=0))-(BI1221+BI1222)*(SUM($J$24:BI24)=1)</f>
        <v>0</v>
      </c>
      <c r="BJ1223" s="18">
        <f>(-AND($F$1214=1)*MIN(BJ1221,SUM($I$1222:BI1222)*($F$1217/4)))*((SUM($J$23:BJ23)=1)*(SUM($J$24:BJ24)=0))-(BJ1221+BJ1222)*(SUM($J$24:BJ24)=1)</f>
        <v>0</v>
      </c>
      <c r="BK1223" s="18">
        <f>(-AND($F$1214=1)*MIN(BK1221,SUM($I$1222:BJ1222)*($F$1217/4)))*((SUM($J$23:BK23)=1)*(SUM($J$24:BK24)=0))-(BK1221+BK1222)*(SUM($J$24:BK24)=1)</f>
        <v>0</v>
      </c>
      <c r="BL1223" s="18">
        <f>(-AND($F$1214=1)*MIN(BL1221,SUM($I$1222:BK1222)*($F$1217/4)))*((SUM($J$23:BL23)=1)*(SUM($J$24:BL24)=0))-(BL1221+BL1222)*(SUM($J$24:BL24)=1)</f>
        <v>0</v>
      </c>
      <c r="BM1223" s="18">
        <f>(-AND($F$1214=1)*MIN(BM1221,SUM($I$1222:BL1222)*($F$1217/4)))*((SUM($J$23:BM23)=1)*(SUM($J$24:BM24)=0))-(BM1221+BM1222)*(SUM($J$24:BM24)=1)</f>
        <v>0</v>
      </c>
      <c r="BN1223" s="18">
        <f>(-AND($F$1214=1)*MIN(BN1221,SUM($I$1222:BM1222)*($F$1217/4)))*((SUM($J$23:BN23)=1)*(SUM($J$24:BN24)=0))-(BN1221+BN1222)*(SUM($J$24:BN24)=1)</f>
        <v>0</v>
      </c>
      <c r="BO1223" s="18">
        <f>(-AND($F$1214=1)*MIN(BO1221,SUM($I$1222:BN1222)*($F$1217/4)))*((SUM($J$23:BO23)=1)*(SUM($J$24:BO24)=0))-(BO1221+BO1222)*(SUM($J$24:BO24)=1)</f>
        <v>0</v>
      </c>
      <c r="BP1223" s="18">
        <f>(-AND($F$1214=1)*MIN(BP1221,SUM($I$1222:BO1222)*($F$1217/4)))*((SUM($J$23:BP23)=1)*(SUM($J$24:BP24)=0))-(BP1221+BP1222)*(SUM($J$24:BP24)=1)</f>
        <v>0</v>
      </c>
      <c r="BQ1223" s="18">
        <f>(-AND($F$1214=1)*MIN(BQ1221,SUM($I$1222:BP1222)*($F$1217/4)))*((SUM($J$23:BQ23)=1)*(SUM($J$24:BQ24)=0))-(BQ1221+BQ1222)*(SUM($J$24:BQ24)=1)</f>
        <v>0</v>
      </c>
      <c r="BR1223" s="18">
        <f>(-AND($F$1214=1)*MIN(BR1221,SUM($I$1222:BQ1222)*($F$1217/4)))*((SUM($J$23:BR23)=1)*(SUM($J$24:BR24)=0))-(BR1221+BR1222)*(SUM($J$24:BR24)=1)</f>
        <v>0</v>
      </c>
      <c r="BS1223" s="18">
        <f>(-AND($F$1214=1)*MIN(BS1221,SUM($I$1222:BR1222)*($F$1217/4)))*((SUM($J$23:BS23)=1)*(SUM($J$24:BS24)=0))-(BS1221+BS1222)*(SUM($J$24:BS24)=1)</f>
        <v>0</v>
      </c>
      <c r="BT1223" s="18">
        <f>(-AND($F$1214=1)*MIN(BT1221,SUM($I$1222:BS1222)*($F$1217/4)))*((SUM($J$23:BT23)=1)*(SUM($J$24:BT24)=0))-(BT1221+BT1222)*(SUM($J$24:BT24)=1)</f>
        <v>0</v>
      </c>
      <c r="BU1223" s="18">
        <f>(-AND($F$1214=1)*MIN(BU1221,SUM($I$1222:BT1222)*($F$1217/4)))*((SUM($J$23:BU23)=1)*(SUM($J$24:BU24)=0))-(BU1221+BU1222)*(SUM($J$24:BU24)=1)</f>
        <v>0</v>
      </c>
      <c r="BV1223" s="18">
        <f>(-AND($F$1214=1)*MIN(BV1221,SUM($I$1222:BU1222)*($F$1217/4)))*((SUM($J$23:BV23)=1)*(SUM($J$24:BV24)=0))-(BV1221+BV1222)*(SUM($J$24:BV24)=1)</f>
        <v>0</v>
      </c>
      <c r="BW1223" s="18">
        <f>(-AND($F$1214=1)*MIN(BW1221,SUM($I$1222:BV1222)*($F$1217/4)))*((SUM($J$23:BW23)=1)*(SUM($J$24:BW24)=0))-(BW1221+BW1222)*(SUM($J$24:BW24)=1)</f>
        <v>0</v>
      </c>
      <c r="BX1223" s="18">
        <f>(-AND($F$1214=1)*MIN(BX1221,SUM($I$1222:BW1222)*($F$1217/4)))*((SUM($J$23:BX23)=1)*(SUM($J$24:BX24)=0))-(BX1221+BX1222)*(SUM($J$24:BX24)=1)</f>
        <v>0</v>
      </c>
      <c r="BY1223" s="18">
        <f>(-AND($F$1214=1)*MIN(BY1221,SUM($I$1222:BX1222)*($F$1217/4)))*((SUM($J$23:BY23)=1)*(SUM($J$24:BY24)=0))-(BY1221+BY1222)*(SUM($J$24:BY24)=1)</f>
        <v>0</v>
      </c>
      <c r="BZ1223" s="18">
        <f>(-AND($F$1214=1)*MIN(BZ1221,SUM($I$1222:BY1222)*($F$1217/4)))*((SUM($J$23:BZ23)=1)*(SUM($J$24:BZ24)=0))-(BZ1221+BZ1222)*(SUM($J$24:BZ24)=1)</f>
        <v>0</v>
      </c>
      <c r="CA1223" s="18">
        <f>(-AND($F$1214=1)*MIN(CA1221,SUM($I$1222:BZ1222)*($F$1217/4)))*((SUM($J$23:CA23)=1)*(SUM($J$24:CA24)=0))-(CA1221+CA1222)*(SUM($J$24:CA24)=1)</f>
        <v>0</v>
      </c>
      <c r="CB1223" s="18">
        <f>(-AND($F$1214=1)*MIN(CB1221,SUM($I$1222:CA1222)*($F$1217/4)))*((SUM($J$23:CB23)=1)*(SUM($J$24:CB24)=0))-(CB1221+CB1222)*(SUM($J$24:CB24)=1)</f>
        <v>0</v>
      </c>
      <c r="CC1223" s="18">
        <f>(-AND($F$1214=1)*MIN(CC1221,SUM($I$1222:CB1222)*($F$1217/4)))*((SUM($J$23:CC23)=1)*(SUM($J$24:CC24)=0))-(CC1221+CC1222)*(SUM($J$24:CC24)=1)</f>
        <v>0</v>
      </c>
      <c r="CD1223" s="18">
        <f>(-AND($F$1214=1)*MIN(CD1221,SUM($I$1222:CC1222)*($F$1217/4)))*((SUM($J$23:CD23)=1)*(SUM($J$24:CD24)=0))-(CD1221+CD1222)*(SUM($J$24:CD24)=1)</f>
        <v>0</v>
      </c>
      <c r="CE1223" s="18">
        <f>(-AND($F$1214=1)*MIN(CE1221,SUM($I$1222:CD1222)*($F$1217/4)))*((SUM($J$23:CE23)=1)*(SUM($J$24:CE24)=0))-(CE1221+CE1222)*(SUM($J$24:CE24)=1)</f>
        <v>0</v>
      </c>
      <c r="CF1223" s="18">
        <f>(-AND($F$1214=1)*MIN(CF1221,SUM($I$1222:CE1222)*($F$1217/4)))*((SUM($J$23:CF23)=1)*(SUM($J$24:CF24)=0))-(CF1221+CF1222)*(SUM($J$24:CF24)=1)</f>
        <v>0</v>
      </c>
      <c r="CG1223" s="18">
        <f>(-AND($F$1214=1)*MIN(CG1221,SUM($I$1222:CF1222)*($F$1217/4)))*((SUM($J$23:CG23)=1)*(SUM($J$24:CG24)=0))-(CG1221+CG1222)*(SUM($J$24:CG24)=1)</f>
        <v>0</v>
      </c>
      <c r="CH1223" s="18">
        <f>(-AND($F$1214=1)*MIN(CH1221,SUM($I$1222:CG1222)*($F$1217/4)))*((SUM($J$23:CH23)=1)*(SUM($J$24:CH24)=0))-(CH1221+CH1222)*(SUM($J$24:CH24)=1)</f>
        <v>0</v>
      </c>
      <c r="CI1223" s="18">
        <f>(-AND($F$1214=1)*MIN(CI1221,SUM($I$1222:CH1222)*($F$1217/4)))*((SUM($J$23:CI23)=1)*(SUM($J$24:CI24)=0))-(CI1221+CI1222)*(SUM($J$24:CI24)=1)</f>
        <v>0</v>
      </c>
      <c r="CJ1223" s="18">
        <f>(-AND($F$1214=1)*MIN(CJ1221,SUM($I$1222:CI1222)*($F$1217/4)))*((SUM($J$23:CJ23)=1)*(SUM($J$24:CJ24)=0))-(CJ1221+CJ1222)*(SUM($J$24:CJ24)=1)</f>
        <v>0</v>
      </c>
      <c r="CK1223" s="18">
        <f>(-AND($F$1214=1)*MIN(CK1221,SUM($I$1222:CJ1222)*($F$1217/4)))*((SUM($J$23:CK23)=1)*(SUM($J$24:CK24)=0))-(CK1221+CK1222)*(SUM($J$24:CK24)=1)</f>
        <v>0</v>
      </c>
      <c r="CL1223" s="18">
        <f>(-AND($F$1214=1)*MIN(CL1221,SUM($I$1222:CK1222)*($F$1217/4)))*((SUM($J$23:CL23)=1)*(SUM($J$24:CL24)=0))-(CL1221+CL1222)*(SUM($J$24:CL24)=1)</f>
        <v>0</v>
      </c>
      <c r="CM1223" s="18">
        <f>(-AND($F$1214=1)*MIN(CM1221,SUM($I$1222:CL1222)*($F$1217/4)))*((SUM($J$23:CM23)=1)*(SUM($J$24:CM24)=0))-(CM1221+CM1222)*(SUM($J$24:CM24)=1)</f>
        <v>0</v>
      </c>
      <c r="CN1223" s="18">
        <f>(-AND($F$1214=1)*MIN(CN1221,SUM($I$1222:CM1222)*($F$1217/4)))*((SUM($J$23:CN23)=1)*(SUM($J$24:CN24)=0))-(CN1221+CN1222)*(SUM($J$24:CN24)=1)</f>
        <v>0</v>
      </c>
      <c r="CO1223" s="18">
        <f>(-AND($F$1214=1)*MIN(CO1221,SUM($I$1222:CN1222)*($F$1217/4)))*((SUM($J$23:CO23)=1)*(SUM($J$24:CO24)=0))-(CO1221+CO1222)*(SUM($J$24:CO24)=1)</f>
        <v>0</v>
      </c>
      <c r="CP1223" s="18">
        <f>(-AND($F$1214=1)*MIN(CP1221,SUM($I$1222:CO1222)*($F$1217/4)))*((SUM($J$23:CP23)=1)*(SUM($J$24:CP24)=0))-(CP1221+CP1222)*(SUM($J$24:CP24)=1)</f>
        <v>0</v>
      </c>
      <c r="CQ1223" s="18">
        <f>(-AND($F$1214=1)*MIN(CQ1221,SUM($I$1222:CP1222)*($F$1217/4)))*((SUM($J$23:CQ23)=1)*(SUM($J$24:CQ24)=0))-(CQ1221+CQ1222)*(SUM($J$24:CQ24)=1)</f>
        <v>0</v>
      </c>
      <c r="CR1223" s="18">
        <f>(-AND($F$1214=1)*MIN(CR1221,SUM($I$1222:CQ1222)*($F$1217/4)))*((SUM($J$23:CR23)=1)*(SUM($J$24:CR24)=0))-(CR1221+CR1222)*(SUM($J$24:CR24)=1)</f>
        <v>0</v>
      </c>
      <c r="CS1223" s="18">
        <f>(-AND($F$1214=1)*MIN(CS1221,SUM($I$1222:CR1222)*($F$1217/4)))*((SUM($J$23:CS23)=1)*(SUM($J$24:CS24)=0))-(CS1221+CS1222)*(SUM($J$24:CS24)=1)</f>
        <v>0</v>
      </c>
      <c r="CT1223" s="18">
        <f>(-AND($F$1214=1)*MIN(CT1221,SUM($I$1222:CS1222)*($F$1217/4)))*((SUM($J$23:CT23)=1)*(SUM($J$24:CT24)=0))-(CT1221+CT1222)*(SUM($J$24:CT24)=1)</f>
        <v>0</v>
      </c>
      <c r="CU1223" s="18">
        <f>(-AND($F$1214=1)*MIN(CU1221,SUM($I$1222:CT1222)*($F$1217/4)))*((SUM($J$23:CU23)=1)*(SUM($J$24:CU24)=0))-(CU1221+CU1222)*(SUM($J$24:CU24)=1)</f>
        <v>0</v>
      </c>
      <c r="CV1223" s="18">
        <f>(-AND($F$1214=1)*MIN(CV1221,SUM($I$1222:CU1222)*($F$1217/4)))*((SUM($J$23:CV23)=1)*(SUM($J$24:CV24)=0))-(CV1221+CV1222)*(SUM($J$24:CV24)=1)</f>
        <v>0</v>
      </c>
      <c r="CW1223" s="18">
        <f>(-AND($F$1214=1)*MIN(CW1221,SUM($I$1222:CV1222)*($F$1217/4)))*((SUM($J$23:CW23)=1)*(SUM($J$24:CW24)=0))-(CW1221+CW1222)*(SUM($J$24:CW24)=1)</f>
        <v>0</v>
      </c>
      <c r="CX1223" s="18">
        <f>(-AND($F$1214=1)*MIN(CX1221,SUM($I$1222:CW1222)*($F$1217/4)))*((SUM($J$23:CX23)=1)*(SUM($J$24:CX24)=0))-(CX1221+CX1222)*(SUM($J$24:CX24)=1)</f>
        <v>0</v>
      </c>
      <c r="CY1223" s="18">
        <f>(-AND($F$1214=1)*MIN(CY1221,SUM($I$1222:CX1222)*($F$1217/4)))*((SUM($J$23:CY23)=1)*(SUM($J$24:CY24)=0))-(CY1221+CY1222)*(SUM($J$24:CY24)=1)</f>
        <v>0</v>
      </c>
      <c r="CZ1223" s="18">
        <f>(-AND($F$1214=1)*MIN(CZ1221,SUM($I$1222:CY1222)*($F$1217/4)))*((SUM($J$23:CZ23)=1)*(SUM($J$24:CZ24)=0))-(CZ1221+CZ1222)*(SUM($J$24:CZ24)=1)</f>
        <v>0</v>
      </c>
      <c r="DA1223" s="18">
        <f>(-AND($F$1214=1)*MIN(DA1221,SUM($I$1222:CZ1222)*($F$1217/4)))*((SUM($J$23:DA23)=1)*(SUM($J$24:DA24)=0))-(DA1221+DA1222)*(SUM($J$24:DA24)=1)</f>
        <v>0</v>
      </c>
      <c r="DB1223" s="18">
        <f>(-AND($F$1214=1)*MIN(DB1221,SUM($I$1222:DA1222)*($F$1217/4)))*((SUM($J$23:DB23)=1)*(SUM($J$24:DB24)=0))-(DB1221+DB1222)*(SUM($J$24:DB24)=1)</f>
        <v>0</v>
      </c>
      <c r="DC1223" s="18">
        <f>(-AND($F$1214=1)*MIN(DC1221,SUM($I$1222:DB1222)*($F$1217/4)))*((SUM($J$23:DC23)=1)*(SUM($J$24:DC24)=0))-(DC1221+DC1222)*(SUM($J$24:DC24)=1)</f>
        <v>0</v>
      </c>
      <c r="DD1223" s="18">
        <f>(-AND($F$1214=1)*MIN(DD1221,SUM($I$1222:DC1222)*($F$1217/4)))*((SUM($J$23:DD23)=1)*(SUM($J$24:DD24)=0))-(DD1221+DD1222)*(SUM($J$24:DD24)=1)</f>
        <v>0</v>
      </c>
      <c r="DE1223" s="18">
        <f>(-AND($F$1214=1)*MIN(DE1221,SUM($I$1222:DD1222)*($F$1217/4)))*((SUM($J$23:DE23)=1)*(SUM($J$24:DE24)=0))-(DE1221+DE1222)*(SUM($J$24:DE24)=1)</f>
        <v>0</v>
      </c>
      <c r="DF1223" s="18">
        <f>(-AND($F$1214=1)*MIN(DF1221,SUM($I$1222:DE1222)*($F$1217/4)))*((SUM($J$23:DF23)=1)*(SUM($J$24:DF24)=0))-(DF1221+DF1222)*(SUM($J$24:DF24)=1)</f>
        <v>0</v>
      </c>
      <c r="DG1223" s="18">
        <f>(-AND($F$1214=1)*MIN(DG1221,SUM($I$1222:DF1222)*($F$1217/4)))*((SUM($J$23:DG23)=1)*(SUM($J$24:DG24)=0))-(DG1221+DG1222)*(SUM($J$24:DG24)=1)</f>
        <v>0</v>
      </c>
      <c r="DH1223" s="18">
        <f>(-AND($F$1214=1)*MIN(DH1221,SUM($I$1222:DG1222)*($F$1217/4)))*((SUM($J$23:DH23)=1)*(SUM($J$24:DH24)=0))-(DH1221+DH1222)*(SUM($J$24:DH24)=1)</f>
        <v>0</v>
      </c>
      <c r="DI1223" s="18">
        <f>(-AND($F$1214=1)*MIN(DI1221,SUM($I$1222:DH1222)*($F$1217/4)))*((SUM($J$23:DI23)=1)*(SUM($J$24:DI24)=0))-(DI1221+DI1222)*(SUM($J$24:DI24)=1)</f>
        <v>0</v>
      </c>
      <c r="DJ1223" s="18">
        <f>(-AND($F$1214=1)*MIN(DJ1221,SUM($I$1222:DI1222)*($F$1217/4)))*((SUM($J$23:DJ23)=1)*(SUM($J$24:DJ24)=0))-(DJ1221+DJ1222)*(SUM($J$24:DJ24)=1)</f>
        <v>0</v>
      </c>
      <c r="DK1223" s="18">
        <f>(-AND($F$1214=1)*MIN(DK1221,SUM($I$1222:DJ1222)*($F$1217/4)))*((SUM($J$23:DK23)=1)*(SUM($J$24:DK24)=0))-(DK1221+DK1222)*(SUM($J$24:DK24)=1)</f>
        <v>0</v>
      </c>
      <c r="DL1223" s="18">
        <f>(-AND($F$1214=1)*MIN(DL1221,SUM($I$1222:DK1222)*($F$1217/4)))*((SUM($J$23:DL23)=1)*(SUM($J$24:DL24)=0))-(DL1221+DL1222)*(SUM($J$24:DL24)=1)</f>
        <v>0</v>
      </c>
      <c r="DM1223" s="18">
        <f>(-AND($F$1214=1)*MIN(DM1221,SUM($I$1222:DL1222)*($F$1217/4)))*((SUM($J$23:DM23)=1)*(SUM($J$24:DM24)=0))-(DM1221+DM1222)*(SUM($J$24:DM24)=1)</f>
        <v>0</v>
      </c>
      <c r="DN1223" s="18">
        <f>(-AND($F$1214=1)*MIN(DN1221,SUM($I$1222:DM1222)*($F$1217/4)))*((SUM($J$23:DN23)=1)*(SUM($J$24:DN24)=0))-(DN1221+DN1222)*(SUM($J$24:DN24)=1)</f>
        <v>0</v>
      </c>
      <c r="DO1223" s="18">
        <f>(-AND($F$1214=1)*MIN(DO1221,SUM($I$1222:DN1222)*($F$1217/4)))*((SUM($J$23:DO23)=1)*(SUM($J$24:DO24)=0))-(DO1221+DO1222)*(SUM($J$24:DO24)=1)</f>
        <v>0</v>
      </c>
      <c r="DP1223" s="18">
        <f>(-AND($F$1214=1)*MIN(DP1221,SUM($I$1222:DO1222)*($F$1217/4)))*((SUM($J$23:DP23)=1)*(SUM($J$24:DP24)=0))-(DP1221+DP1222)*(SUM($J$24:DP24)=1)</f>
        <v>0</v>
      </c>
      <c r="DQ1223" s="18">
        <f>(-AND($F$1214=1)*MIN(DQ1221,SUM($I$1222:DP1222)*($F$1217/4)))*((SUM($J$23:DQ23)=1)*(SUM($J$24:DQ24)=0))-(DQ1221+DQ1222)*(SUM($J$24:DQ24)=1)</f>
        <v>0</v>
      </c>
      <c r="DR1223" s="18">
        <f>(-AND($F$1214=1)*MIN(DR1221,SUM($I$1222:DQ1222)*($F$1217/4)))*((SUM($J$23:DR23)=1)*(SUM($J$24:DR24)=0))-(DR1221+DR1222)*(SUM($J$24:DR24)=1)</f>
        <v>0</v>
      </c>
      <c r="DS1223" s="18">
        <f>(-AND($F$1214=1)*MIN(DS1221,SUM($I$1222:DR1222)*($F$1217/4)))*((SUM($J$23:DS23)=1)*(SUM($J$24:DS24)=0))-(DS1221+DS1222)*(SUM($J$24:DS24)=1)</f>
        <v>0</v>
      </c>
      <c r="DT1223" s="18">
        <f>(-AND($F$1214=1)*MIN(DT1221,SUM($I$1222:DS1222)*($F$1217/4)))*((SUM($J$23:DT23)=1)*(SUM($J$24:DT24)=0))-(DT1221+DT1222)*(SUM($J$24:DT24)=1)</f>
        <v>0</v>
      </c>
      <c r="DU1223" s="18">
        <f>(-AND($F$1214=1)*MIN(DU1221,SUM($I$1222:DT1222)*($F$1217/4)))*((SUM($J$23:DU23)=1)*(SUM($J$24:DU24)=0))-(DU1221+DU1222)*(SUM($J$24:DU24)=1)</f>
        <v>0</v>
      </c>
      <c r="DV1223" s="18">
        <f>(-AND($F$1214=1)*MIN(DV1221,SUM($I$1222:DU1222)*($F$1217/4)))*((SUM($J$23:DV23)=1)*(SUM($J$24:DV24)=0))-(DV1221+DV1222)*(SUM($J$24:DV24)=1)</f>
        <v>0</v>
      </c>
      <c r="DW1223" s="18">
        <f>(-AND($F$1214=1)*MIN(DW1221,SUM($I$1222:DV1222)*($F$1217/4)))*((SUM($J$23:DW23)=1)*(SUM($J$24:DW24)=0))-(DW1221+DW1222)*(SUM($J$24:DW24)=1)</f>
        <v>0</v>
      </c>
      <c r="DX1223" s="18">
        <f>(-AND($F$1214=1)*MIN(DX1221,SUM($I$1222:DW1222)*($F$1217/4)))*((SUM($J$23:DX23)=1)*(SUM($J$24:DX24)=0))-(DX1221+DX1222)*(SUM($J$24:DX24)=1)</f>
        <v>0</v>
      </c>
      <c r="DY1223" s="18">
        <f>(-AND($F$1214=1)*MIN(DY1221,SUM($I$1222:DX1222)*($F$1217/4)))*((SUM($J$23:DY23)=1)*(SUM($J$24:DY24)=0))-(DY1221+DY1222)*(SUM($J$24:DY24)=1)</f>
        <v>0</v>
      </c>
      <c r="DZ1223" s="18">
        <f>(-AND($F$1214=1)*MIN(DZ1221,SUM($I$1222:DY1222)*($F$1217/4)))*((SUM($J$23:DZ23)=1)*(SUM($J$24:DZ24)=0))-(DZ1221+DZ1222)*(SUM($J$24:DZ24)=1)</f>
        <v>0</v>
      </c>
      <c r="EA1223" s="18">
        <f>(-AND($F$1214=1)*MIN(EA1221,SUM($I$1222:DZ1222)*($F$1217/4)))*((SUM($J$23:EA23)=1)*(SUM($J$24:EA24)=0))-(EA1221+EA1222)*(SUM($J$24:EA24)=1)</f>
        <v>0</v>
      </c>
      <c r="EB1223" s="18">
        <f>(-AND($F$1214=1)*MIN(EB1221,SUM($I$1222:EA1222)*($F$1217/4)))*((SUM($J$23:EB23)=1)*(SUM($J$24:EB24)=0))-(EB1221+EB1222)*(SUM($J$24:EB24)=1)</f>
        <v>0</v>
      </c>
      <c r="EC1223" s="18">
        <f>(-AND($F$1214=1)*MIN(EC1221,SUM($I$1222:EB1222)*($F$1217/4)))*((SUM($J$23:EC23)=1)*(SUM($J$24:EC24)=0))-(EC1221+EC1222)*(SUM($J$24:EC24)=1)</f>
        <v>0</v>
      </c>
      <c r="ED1223" s="18">
        <f>(-AND($F$1214=1)*MIN(ED1221,SUM($I$1222:EC1222)*($F$1217/4)))*((SUM($J$23:ED23)=1)*(SUM($J$24:ED24)=0))-(ED1221+ED1222)*(SUM($J$24:ED24)=1)</f>
        <v>0</v>
      </c>
      <c r="EE1223" s="18">
        <f>(-AND($F$1214=1)*MIN(EE1221,SUM($I$1222:ED1222)*($F$1217/4)))*((SUM($J$23:EE23)=1)*(SUM($J$24:EE24)=0))-(EE1221+EE1222)*(SUM($J$24:EE24)=1)</f>
        <v>0</v>
      </c>
      <c r="EF1223" s="18">
        <f>(-AND($F$1214=1)*MIN(EF1221,SUM($I$1222:EE1222)*($F$1217/4)))*((SUM($J$23:EF23)=1)*(SUM($J$24:EF24)=0))-(EF1221+EF1222)*(SUM($J$24:EF24)=1)</f>
        <v>0</v>
      </c>
      <c r="EG1223" s="18">
        <f>(-AND($F$1214=1)*MIN(EG1221,SUM($I$1222:EF1222)*($F$1217/4)))*((SUM($J$23:EG23)=1)*(SUM($J$24:EG24)=0))-(EG1221+EG1222)*(SUM($J$24:EG24)=1)</f>
        <v>0</v>
      </c>
      <c r="EH1223" s="18">
        <f>(-AND($F$1214=1)*MIN(EH1221,SUM($I$1222:EG1222)*($F$1217/4)))*((SUM($J$23:EH23)=1)*(SUM($J$24:EH24)=0))-(EH1221+EH1222)*(SUM($J$24:EH24)=1)</f>
        <v>0</v>
      </c>
      <c r="EI1223" s="18">
        <f>(-AND($F$1214=1)*MIN(EI1221,SUM($I$1222:EH1222)*($F$1217/4)))*((SUM($J$23:EI23)=1)*(SUM($J$24:EI24)=0))-(EI1221+EI1222)*(SUM($J$24:EI24)=1)</f>
        <v>0</v>
      </c>
      <c r="EJ1223" s="18">
        <f>(-AND($F$1214=1)*MIN(EJ1221,SUM($I$1222:EI1222)*($F$1217/4)))*((SUM($J$23:EJ23)=1)*(SUM($J$24:EJ24)=0))-(EJ1221+EJ1222)*(SUM($J$24:EJ24)=1)</f>
        <v>0</v>
      </c>
      <c r="EK1223" s="18">
        <f>(-AND($F$1214=1)*MIN(EK1221,SUM($I$1222:EJ1222)*($F$1217/4)))*((SUM($J$23:EK23)=1)*(SUM($J$24:EK24)=0))-(EK1221+EK1222)*(SUM($J$24:EK24)=1)</f>
        <v>0</v>
      </c>
      <c r="EL1223" s="18">
        <f>(-AND($F$1214=1)*MIN(EL1221,SUM($I$1222:EK1222)*($F$1217/4)))*((SUM($J$23:EL23)=1)*(SUM($J$24:EL24)=0))-(EL1221+EL1222)*(SUM($J$24:EL24)=1)</f>
        <v>0</v>
      </c>
      <c r="EM1223" s="18">
        <f>(-AND($F$1214=1)*MIN(EM1221,SUM($I$1222:EL1222)*($F$1217/4)))*((SUM($J$23:EM23)=1)*(SUM($J$24:EM24)=0))-(EM1221+EM1222)*(SUM($J$24:EM24)=1)</f>
        <v>0</v>
      </c>
      <c r="EN1223" s="18">
        <f>(-AND($F$1214=1)*MIN(EN1221,SUM($I$1222:EM1222)*($F$1217/4)))*((SUM($J$23:EN23)=1)*(SUM($J$24:EN24)=0))-(EN1221+EN1222)*(SUM($J$24:EN24)=1)</f>
        <v>0</v>
      </c>
      <c r="EO1223" s="18">
        <f>(-AND($F$1214=1)*MIN(EO1221,SUM($I$1222:EN1222)*($F$1217/4)))*((SUM($J$23:EO23)=1)*(SUM($J$24:EO24)=0))-(EO1221+EO1222)*(SUM($J$24:EO24)=1)</f>
        <v>0</v>
      </c>
      <c r="EP1223" s="18">
        <f>(-AND($F$1214=1)*MIN(EP1221,SUM($I$1222:EO1222)*($F$1217/4)))*((SUM($J$23:EP23)=1)*(SUM($J$24:EP24)=0))-(EP1221+EP1222)*(SUM($J$24:EP24)=1)</f>
        <v>0</v>
      </c>
      <c r="EQ1223" s="18">
        <f>(-AND($F$1214=1)*MIN(EQ1221,SUM($I$1222:EP1222)*($F$1217/4)))*((SUM($J$23:EQ23)=1)*(SUM($J$24:EQ24)=0))-(EQ1221+EQ1222)*(SUM($J$24:EQ24)=1)</f>
        <v>0</v>
      </c>
      <c r="ER1223" s="18">
        <f>(-AND($F$1214=1)*MIN(ER1221,SUM($I$1222:EQ1222)*($F$1217/4)))*((SUM($J$23:ER23)=1)*(SUM($J$24:ER24)=0))-(ER1221+ER1222)*(SUM($J$24:ER24)=1)</f>
        <v>0</v>
      </c>
      <c r="ES1223" s="18">
        <f>(-AND($F$1214=1)*MIN(ES1221,SUM($I$1222:ER1222)*($F$1217/4)))*((SUM($J$23:ES23)=1)*(SUM($J$24:ES24)=0))-(ES1221+ES1222)*(SUM($J$24:ES24)=1)</f>
        <v>0</v>
      </c>
      <c r="ET1223" s="18">
        <f>(-AND($F$1214=1)*MIN(ET1221,SUM($I$1222:ES1222)*($F$1217/4)))*((SUM($J$23:ET23)=1)*(SUM($J$24:ET24)=0))-(ET1221+ET1222)*(SUM($J$24:ET24)=1)</f>
        <v>0</v>
      </c>
      <c r="EU1223" s="18">
        <f>(-AND($F$1214=1)*MIN(EU1221,SUM($I$1222:ET1222)*($F$1217/4)))*((SUM($J$23:EU23)=1)*(SUM($J$24:EU24)=0))-(EU1221+EU1222)*(SUM($J$24:EU24)=1)</f>
        <v>0</v>
      </c>
      <c r="EV1223" s="18">
        <f>(-AND($F$1214=1)*MIN(EV1221,SUM($I$1222:EU1222)*($F$1217/4)))*((SUM($J$23:EV23)=1)*(SUM($J$24:EV24)=0))-(EV1221+EV1222)*(SUM($J$24:EV24)=1)</f>
        <v>0</v>
      </c>
      <c r="EW1223" s="18">
        <f>(-AND($F$1214=1)*MIN(EW1221,SUM($I$1222:EV1222)*($F$1217/4)))*((SUM($J$23:EW23)=1)*(SUM($J$24:EW24)=0))-(EW1221+EW1222)*(SUM($J$24:EW24)=1)</f>
        <v>0</v>
      </c>
      <c r="EX1223" s="18">
        <f>(-AND($F$1214=1)*MIN(EX1221,SUM($I$1222:EW1222)*($F$1217/4)))*((SUM($J$23:EX23)=1)*(SUM($J$24:EX24)=0))-(EX1221+EX1222)*(SUM($J$24:EX24)=1)</f>
        <v>0</v>
      </c>
      <c r="EY1223" s="18">
        <f>(-AND($F$1214=1)*MIN(EY1221,SUM($I$1222:EX1222)*($F$1217/4)))*((SUM($J$23:EY23)=1)*(SUM($J$24:EY24)=0))-(EY1221+EY1222)*(SUM($J$24:EY24)=1)</f>
        <v>0</v>
      </c>
      <c r="EZ1223" s="18">
        <f>(-AND($F$1214=1)*MIN(EZ1221,SUM($I$1222:EY1222)*($F$1217/4)))*((SUM($J$23:EZ23)=1)*(SUM($J$24:EZ24)=0))-(EZ1221+EZ1222)*(SUM($J$24:EZ24)=1)</f>
        <v>0</v>
      </c>
      <c r="FA1223" s="18">
        <f>(-AND($F$1214=1)*MIN(FA1221,SUM($I$1222:EZ1222)*($F$1217/4)))*((SUM($J$23:FA23)=1)*(SUM($J$24:FA24)=0))-(FA1221+FA1222)*(SUM($J$24:FA24)=1)</f>
        <v>0</v>
      </c>
      <c r="FB1223" s="18">
        <f>(-AND($F$1214=1)*MIN(FB1221,SUM($I$1222:FA1222)*($F$1217/4)))*((SUM($J$23:FB23)=1)*(SUM($J$24:FB24)=0))-(FB1221+FB1222)*(SUM($J$24:FB24)=1)</f>
        <v>0</v>
      </c>
      <c r="FC1223" s="18">
        <f>(-AND($F$1214=1)*MIN(FC1221,SUM($I$1222:FB1222)*($F$1217/4)))*((SUM($J$23:FC23)=1)*(SUM($J$24:FC24)=0))-(FC1221+FC1222)*(SUM($J$24:FC24)=1)</f>
        <v>0</v>
      </c>
      <c r="FD1223" s="18">
        <f>(-AND($F$1214=1)*MIN(FD1221,SUM($I$1222:FC1222)*($F$1217/4)))*((SUM($J$23:FD23)=1)*(SUM($J$24:FD24)=0))-(FD1221+FD1222)*(SUM($J$24:FD24)=1)</f>
        <v>0</v>
      </c>
      <c r="FE1223" s="18">
        <f>(-AND($F$1214=1)*MIN(FE1221,SUM($I$1222:FD1222)*($F$1217/4)))*((SUM($J$23:FE23)=1)*(SUM($J$24:FE24)=0))-(FE1221+FE1222)*(SUM($J$24:FE24)=1)</f>
        <v>0</v>
      </c>
      <c r="FF1223" s="18">
        <f>(-AND($F$1214=1)*MIN(FF1221,SUM($I$1222:FE1222)*($F$1217/4)))*((SUM($J$23:FF23)=1)*(SUM($J$24:FF24)=0))-(FF1221+FF1222)*(SUM($J$24:FF24)=1)</f>
        <v>0</v>
      </c>
      <c r="FG1223" s="18">
        <f>(-AND($F$1214=1)*MIN(FG1221,SUM($I$1222:FF1222)*($F$1217/4)))*((SUM($J$23:FG23)=1)*(SUM($J$24:FG24)=0))-(FG1221+FG1222)*(SUM($J$24:FG24)=1)</f>
        <v>0</v>
      </c>
      <c r="FH1223" s="18">
        <f>(-AND($F$1214=1)*MIN(FH1221,SUM($I$1222:FG1222)*($F$1217/4)))*((SUM($J$23:FH23)=1)*(SUM($J$24:FH24)=0))-(FH1221+FH1222)*(SUM($J$24:FH24)=1)</f>
        <v>0</v>
      </c>
      <c r="FI1223" s="18">
        <f>(-AND($F$1214=1)*MIN(FI1221,SUM($I$1222:FH1222)*($F$1217/4)))*((SUM($J$23:FI23)=1)*(SUM($J$24:FI24)=0))-(FI1221+FI1222)*(SUM($J$24:FI24)=1)</f>
        <v>0</v>
      </c>
      <c r="FJ1223" s="18">
        <f>(-AND($F$1214=1)*MIN(FJ1221,SUM($I$1222:FI1222)*($F$1217/4)))*((SUM($J$23:FJ23)=1)*(SUM($J$24:FJ24)=0))-(FJ1221+FJ1222)*(SUM($J$24:FJ24)=1)</f>
        <v>0</v>
      </c>
      <c r="FK1223" s="18">
        <f>(-AND($F$1214=1)*MIN(FK1221,SUM($I$1222:FJ1222)*($F$1217/4)))*((SUM($J$23:FK23)=1)*(SUM($J$24:FK24)=0))-(FK1221+FK1222)*(SUM($J$24:FK24)=1)</f>
        <v>0</v>
      </c>
      <c r="FL1223" s="18">
        <f>(-AND($F$1214=1)*MIN(FL1221,SUM($I$1222:FK1222)*($F$1217/4)))*((SUM($J$23:FL23)=1)*(SUM($J$24:FL24)=0))-(FL1221+FL1222)*(SUM($J$24:FL24)=1)</f>
        <v>0</v>
      </c>
      <c r="FM1223" s="18">
        <f>(-AND($F$1214=1)*MIN(FM1221,SUM($I$1222:FL1222)*($F$1217/4)))*((SUM($J$23:FM23)=1)*(SUM($J$24:FM24)=0))-(FM1221+FM1222)*(SUM($J$24:FM24)=1)</f>
        <v>0</v>
      </c>
      <c r="FN1223" s="18">
        <f>(-AND($F$1214=1)*MIN(FN1221,SUM($I$1222:FM1222)*($F$1217/4)))*((SUM($J$23:FN23)=1)*(SUM($J$24:FN24)=0))-(FN1221+FN1222)*(SUM($J$24:FN24)=1)</f>
        <v>0</v>
      </c>
      <c r="FO1223" s="18">
        <f>(-AND($F$1214=1)*MIN(FO1221,SUM($I$1222:FN1222)*($F$1217/4)))*((SUM($J$23:FO23)=1)*(SUM($J$24:FO24)=0))-(FO1221+FO1222)*(SUM($J$24:FO24)=1)</f>
        <v>0</v>
      </c>
      <c r="FP1223" s="18">
        <f>(-AND($F$1214=1)*MIN(FP1221,SUM($I$1222:FO1222)*($F$1217/4)))*((SUM($J$23:FP23)=1)*(SUM($J$24:FP24)=0))-(FP1221+FP1222)*(SUM($J$24:FP24)=1)</f>
        <v>0</v>
      </c>
      <c r="FQ1223" s="18">
        <f>(-AND($F$1214=1)*MIN(FQ1221,SUM($I$1222:FP1222)*($F$1217/4)))*((SUM($J$23:FQ23)=1)*(SUM($J$24:FQ24)=0))-(FQ1221+FQ1222)*(SUM($J$24:FQ24)=1)</f>
        <v>0</v>
      </c>
      <c r="FR1223" s="18">
        <f>(-AND($F$1214=1)*MIN(FR1221,SUM($I$1222:FQ1222)*($F$1217/4)))*((SUM($J$23:FR23)=1)*(SUM($J$24:FR24)=0))-(FR1221+FR1222)*(SUM($J$24:FR24)=1)</f>
        <v>0</v>
      </c>
    </row>
    <row r="1224" spans="3:174" s="359" customFormat="1">
      <c r="C1224" s="365" t="s">
        <v>1000</v>
      </c>
      <c r="D1224" s="366"/>
      <c r="J1224" s="367">
        <f>MAX(SUM(J1221:J1223),0)</f>
        <v>0</v>
      </c>
      <c r="K1224" s="367">
        <f t="shared" ref="K1224:BV1224" si="2962">MAX(SUM(K1221:K1223),0)</f>
        <v>0</v>
      </c>
      <c r="L1224" s="367">
        <f t="shared" si="2962"/>
        <v>0</v>
      </c>
      <c r="M1224" s="367">
        <f t="shared" si="2962"/>
        <v>0</v>
      </c>
      <c r="N1224" s="367">
        <f t="shared" si="2962"/>
        <v>0</v>
      </c>
      <c r="O1224" s="367">
        <f t="shared" si="2962"/>
        <v>0</v>
      </c>
      <c r="P1224" s="367">
        <f t="shared" si="2962"/>
        <v>0</v>
      </c>
      <c r="Q1224" s="367">
        <f t="shared" si="2962"/>
        <v>0</v>
      </c>
      <c r="R1224" s="367">
        <f t="shared" si="2962"/>
        <v>0</v>
      </c>
      <c r="S1224" s="367">
        <f t="shared" si="2962"/>
        <v>0</v>
      </c>
      <c r="T1224" s="367">
        <f t="shared" si="2962"/>
        <v>0</v>
      </c>
      <c r="U1224" s="367">
        <f t="shared" si="2962"/>
        <v>0</v>
      </c>
      <c r="V1224" s="367">
        <f t="shared" si="2962"/>
        <v>0</v>
      </c>
      <c r="W1224" s="367">
        <f t="shared" si="2962"/>
        <v>0</v>
      </c>
      <c r="X1224" s="367">
        <f t="shared" si="2962"/>
        <v>0</v>
      </c>
      <c r="Y1224" s="367">
        <f t="shared" si="2962"/>
        <v>0</v>
      </c>
      <c r="Z1224" s="367">
        <f t="shared" si="2962"/>
        <v>0</v>
      </c>
      <c r="AA1224" s="367">
        <f t="shared" si="2962"/>
        <v>0</v>
      </c>
      <c r="AB1224" s="367">
        <f t="shared" si="2962"/>
        <v>0</v>
      </c>
      <c r="AC1224" s="367">
        <f t="shared" si="2962"/>
        <v>0</v>
      </c>
      <c r="AD1224" s="367">
        <f t="shared" si="2962"/>
        <v>0</v>
      </c>
      <c r="AE1224" s="367">
        <f t="shared" si="2962"/>
        <v>0</v>
      </c>
      <c r="AF1224" s="367">
        <f t="shared" si="2962"/>
        <v>0</v>
      </c>
      <c r="AG1224" s="367">
        <f t="shared" si="2962"/>
        <v>0</v>
      </c>
      <c r="AH1224" s="367">
        <f t="shared" si="2962"/>
        <v>0</v>
      </c>
      <c r="AI1224" s="367">
        <f t="shared" si="2962"/>
        <v>0</v>
      </c>
      <c r="AJ1224" s="367">
        <f t="shared" si="2962"/>
        <v>0</v>
      </c>
      <c r="AK1224" s="367">
        <f t="shared" si="2962"/>
        <v>0</v>
      </c>
      <c r="AL1224" s="367">
        <f t="shared" si="2962"/>
        <v>0</v>
      </c>
      <c r="AM1224" s="367">
        <f t="shared" si="2962"/>
        <v>0</v>
      </c>
      <c r="AN1224" s="367">
        <f t="shared" si="2962"/>
        <v>0</v>
      </c>
      <c r="AO1224" s="367">
        <f t="shared" si="2962"/>
        <v>0</v>
      </c>
      <c r="AP1224" s="367">
        <f t="shared" si="2962"/>
        <v>0</v>
      </c>
      <c r="AQ1224" s="367">
        <f t="shared" si="2962"/>
        <v>0</v>
      </c>
      <c r="AR1224" s="367">
        <f t="shared" si="2962"/>
        <v>0</v>
      </c>
      <c r="AS1224" s="367">
        <f t="shared" si="2962"/>
        <v>0</v>
      </c>
      <c r="AT1224" s="367">
        <f t="shared" si="2962"/>
        <v>0</v>
      </c>
      <c r="AU1224" s="367">
        <f t="shared" si="2962"/>
        <v>0</v>
      </c>
      <c r="AV1224" s="367">
        <f t="shared" si="2962"/>
        <v>0</v>
      </c>
      <c r="AW1224" s="367">
        <f t="shared" si="2962"/>
        <v>0</v>
      </c>
      <c r="AX1224" s="367">
        <f t="shared" si="2962"/>
        <v>0</v>
      </c>
      <c r="AY1224" s="367">
        <f t="shared" si="2962"/>
        <v>0</v>
      </c>
      <c r="AZ1224" s="367">
        <f t="shared" si="2962"/>
        <v>0</v>
      </c>
      <c r="BA1224" s="367">
        <f t="shared" si="2962"/>
        <v>0</v>
      </c>
      <c r="BB1224" s="367">
        <f t="shared" si="2962"/>
        <v>0</v>
      </c>
      <c r="BC1224" s="367">
        <f t="shared" si="2962"/>
        <v>0</v>
      </c>
      <c r="BD1224" s="367">
        <f t="shared" si="2962"/>
        <v>0</v>
      </c>
      <c r="BE1224" s="367">
        <f t="shared" si="2962"/>
        <v>0</v>
      </c>
      <c r="BF1224" s="367">
        <f t="shared" si="2962"/>
        <v>0</v>
      </c>
      <c r="BG1224" s="367">
        <f t="shared" si="2962"/>
        <v>0</v>
      </c>
      <c r="BH1224" s="367">
        <f t="shared" si="2962"/>
        <v>0</v>
      </c>
      <c r="BI1224" s="367">
        <f t="shared" si="2962"/>
        <v>0</v>
      </c>
      <c r="BJ1224" s="367">
        <f t="shared" si="2962"/>
        <v>0</v>
      </c>
      <c r="BK1224" s="367">
        <f t="shared" si="2962"/>
        <v>0</v>
      </c>
      <c r="BL1224" s="367">
        <f t="shared" si="2962"/>
        <v>0</v>
      </c>
      <c r="BM1224" s="367">
        <f t="shared" si="2962"/>
        <v>0</v>
      </c>
      <c r="BN1224" s="367">
        <f t="shared" si="2962"/>
        <v>0</v>
      </c>
      <c r="BO1224" s="367">
        <f t="shared" si="2962"/>
        <v>0</v>
      </c>
      <c r="BP1224" s="367">
        <f t="shared" si="2962"/>
        <v>0</v>
      </c>
      <c r="BQ1224" s="367">
        <f t="shared" si="2962"/>
        <v>0</v>
      </c>
      <c r="BR1224" s="367">
        <f t="shared" si="2962"/>
        <v>0</v>
      </c>
      <c r="BS1224" s="367">
        <f t="shared" si="2962"/>
        <v>0</v>
      </c>
      <c r="BT1224" s="367">
        <f t="shared" si="2962"/>
        <v>0</v>
      </c>
      <c r="BU1224" s="367">
        <f t="shared" si="2962"/>
        <v>0</v>
      </c>
      <c r="BV1224" s="367">
        <f t="shared" si="2962"/>
        <v>0</v>
      </c>
      <c r="BW1224" s="367">
        <f t="shared" ref="BW1224:EH1224" si="2963">MAX(SUM(BW1221:BW1223),0)</f>
        <v>0</v>
      </c>
      <c r="BX1224" s="367">
        <f t="shared" si="2963"/>
        <v>0</v>
      </c>
      <c r="BY1224" s="367">
        <f t="shared" si="2963"/>
        <v>0</v>
      </c>
      <c r="BZ1224" s="367">
        <f t="shared" si="2963"/>
        <v>0</v>
      </c>
      <c r="CA1224" s="367">
        <f t="shared" si="2963"/>
        <v>0</v>
      </c>
      <c r="CB1224" s="367">
        <f t="shared" si="2963"/>
        <v>0</v>
      </c>
      <c r="CC1224" s="367">
        <f t="shared" si="2963"/>
        <v>0</v>
      </c>
      <c r="CD1224" s="367">
        <f t="shared" si="2963"/>
        <v>0</v>
      </c>
      <c r="CE1224" s="367">
        <f t="shared" si="2963"/>
        <v>0</v>
      </c>
      <c r="CF1224" s="367">
        <f t="shared" si="2963"/>
        <v>0</v>
      </c>
      <c r="CG1224" s="367">
        <f t="shared" si="2963"/>
        <v>0</v>
      </c>
      <c r="CH1224" s="367">
        <f t="shared" si="2963"/>
        <v>0</v>
      </c>
      <c r="CI1224" s="367">
        <f t="shared" si="2963"/>
        <v>0</v>
      </c>
      <c r="CJ1224" s="367">
        <f t="shared" si="2963"/>
        <v>0</v>
      </c>
      <c r="CK1224" s="367">
        <f t="shared" si="2963"/>
        <v>0</v>
      </c>
      <c r="CL1224" s="367">
        <f t="shared" si="2963"/>
        <v>0</v>
      </c>
      <c r="CM1224" s="367">
        <f t="shared" si="2963"/>
        <v>0</v>
      </c>
      <c r="CN1224" s="367">
        <f t="shared" si="2963"/>
        <v>0</v>
      </c>
      <c r="CO1224" s="367">
        <f t="shared" si="2963"/>
        <v>0</v>
      </c>
      <c r="CP1224" s="367">
        <f t="shared" si="2963"/>
        <v>0</v>
      </c>
      <c r="CQ1224" s="367">
        <f t="shared" si="2963"/>
        <v>0</v>
      </c>
      <c r="CR1224" s="367">
        <f t="shared" si="2963"/>
        <v>0</v>
      </c>
      <c r="CS1224" s="367">
        <f t="shared" si="2963"/>
        <v>0</v>
      </c>
      <c r="CT1224" s="367">
        <f t="shared" si="2963"/>
        <v>0</v>
      </c>
      <c r="CU1224" s="367">
        <f t="shared" si="2963"/>
        <v>0</v>
      </c>
      <c r="CV1224" s="367">
        <f t="shared" si="2963"/>
        <v>0</v>
      </c>
      <c r="CW1224" s="367">
        <f t="shared" si="2963"/>
        <v>0</v>
      </c>
      <c r="CX1224" s="367">
        <f t="shared" si="2963"/>
        <v>0</v>
      </c>
      <c r="CY1224" s="367">
        <f t="shared" si="2963"/>
        <v>0</v>
      </c>
      <c r="CZ1224" s="367">
        <f t="shared" si="2963"/>
        <v>0</v>
      </c>
      <c r="DA1224" s="367">
        <f t="shared" si="2963"/>
        <v>0</v>
      </c>
      <c r="DB1224" s="367">
        <f t="shared" si="2963"/>
        <v>0</v>
      </c>
      <c r="DC1224" s="367">
        <f t="shared" si="2963"/>
        <v>0</v>
      </c>
      <c r="DD1224" s="367">
        <f t="shared" si="2963"/>
        <v>0</v>
      </c>
      <c r="DE1224" s="367">
        <f t="shared" si="2963"/>
        <v>0</v>
      </c>
      <c r="DF1224" s="367">
        <f t="shared" si="2963"/>
        <v>0</v>
      </c>
      <c r="DG1224" s="367">
        <f t="shared" si="2963"/>
        <v>0</v>
      </c>
      <c r="DH1224" s="367">
        <f t="shared" si="2963"/>
        <v>0</v>
      </c>
      <c r="DI1224" s="367">
        <f t="shared" si="2963"/>
        <v>0</v>
      </c>
      <c r="DJ1224" s="367">
        <f t="shared" si="2963"/>
        <v>0</v>
      </c>
      <c r="DK1224" s="367">
        <f t="shared" si="2963"/>
        <v>0</v>
      </c>
      <c r="DL1224" s="367">
        <f t="shared" si="2963"/>
        <v>0</v>
      </c>
      <c r="DM1224" s="367">
        <f t="shared" si="2963"/>
        <v>0</v>
      </c>
      <c r="DN1224" s="367">
        <f t="shared" si="2963"/>
        <v>0</v>
      </c>
      <c r="DO1224" s="367">
        <f t="shared" si="2963"/>
        <v>0</v>
      </c>
      <c r="DP1224" s="367">
        <f t="shared" si="2963"/>
        <v>0</v>
      </c>
      <c r="DQ1224" s="367">
        <f t="shared" si="2963"/>
        <v>0</v>
      </c>
      <c r="DR1224" s="367">
        <f t="shared" si="2963"/>
        <v>0</v>
      </c>
      <c r="DS1224" s="367">
        <f t="shared" si="2963"/>
        <v>0</v>
      </c>
      <c r="DT1224" s="367">
        <f t="shared" si="2963"/>
        <v>0</v>
      </c>
      <c r="DU1224" s="367">
        <f t="shared" si="2963"/>
        <v>0</v>
      </c>
      <c r="DV1224" s="367">
        <f t="shared" si="2963"/>
        <v>0</v>
      </c>
      <c r="DW1224" s="367">
        <f t="shared" si="2963"/>
        <v>0</v>
      </c>
      <c r="DX1224" s="367">
        <f t="shared" si="2963"/>
        <v>0</v>
      </c>
      <c r="DY1224" s="367">
        <f t="shared" si="2963"/>
        <v>0</v>
      </c>
      <c r="DZ1224" s="367">
        <f t="shared" si="2963"/>
        <v>0</v>
      </c>
      <c r="EA1224" s="367">
        <f t="shared" si="2963"/>
        <v>0</v>
      </c>
      <c r="EB1224" s="367">
        <f t="shared" si="2963"/>
        <v>0</v>
      </c>
      <c r="EC1224" s="367">
        <f t="shared" si="2963"/>
        <v>0</v>
      </c>
      <c r="ED1224" s="367">
        <f t="shared" si="2963"/>
        <v>0</v>
      </c>
      <c r="EE1224" s="367">
        <f t="shared" si="2963"/>
        <v>0</v>
      </c>
      <c r="EF1224" s="367">
        <f t="shared" si="2963"/>
        <v>0</v>
      </c>
      <c r="EG1224" s="367">
        <f t="shared" si="2963"/>
        <v>0</v>
      </c>
      <c r="EH1224" s="367">
        <f t="shared" si="2963"/>
        <v>0</v>
      </c>
      <c r="EI1224" s="367">
        <f t="shared" ref="EI1224:FR1224" si="2964">MAX(SUM(EI1221:EI1223),0)</f>
        <v>0</v>
      </c>
      <c r="EJ1224" s="367">
        <f t="shared" si="2964"/>
        <v>0</v>
      </c>
      <c r="EK1224" s="367">
        <f t="shared" si="2964"/>
        <v>0</v>
      </c>
      <c r="EL1224" s="367">
        <f t="shared" si="2964"/>
        <v>0</v>
      </c>
      <c r="EM1224" s="367">
        <f t="shared" si="2964"/>
        <v>0</v>
      </c>
      <c r="EN1224" s="367">
        <f t="shared" si="2964"/>
        <v>0</v>
      </c>
      <c r="EO1224" s="367">
        <f t="shared" si="2964"/>
        <v>0</v>
      </c>
      <c r="EP1224" s="367">
        <f t="shared" si="2964"/>
        <v>0</v>
      </c>
      <c r="EQ1224" s="367">
        <f t="shared" si="2964"/>
        <v>0</v>
      </c>
      <c r="ER1224" s="367">
        <f t="shared" si="2964"/>
        <v>0</v>
      </c>
      <c r="ES1224" s="367">
        <f t="shared" si="2964"/>
        <v>0</v>
      </c>
      <c r="ET1224" s="367">
        <f t="shared" si="2964"/>
        <v>0</v>
      </c>
      <c r="EU1224" s="367">
        <f t="shared" si="2964"/>
        <v>0</v>
      </c>
      <c r="EV1224" s="367">
        <f t="shared" si="2964"/>
        <v>0</v>
      </c>
      <c r="EW1224" s="367">
        <f t="shared" si="2964"/>
        <v>0</v>
      </c>
      <c r="EX1224" s="367">
        <f t="shared" si="2964"/>
        <v>0</v>
      </c>
      <c r="EY1224" s="367">
        <f t="shared" si="2964"/>
        <v>0</v>
      </c>
      <c r="EZ1224" s="367">
        <f t="shared" si="2964"/>
        <v>0</v>
      </c>
      <c r="FA1224" s="367">
        <f t="shared" si="2964"/>
        <v>0</v>
      </c>
      <c r="FB1224" s="367">
        <f t="shared" si="2964"/>
        <v>0</v>
      </c>
      <c r="FC1224" s="367">
        <f t="shared" si="2964"/>
        <v>0</v>
      </c>
      <c r="FD1224" s="367">
        <f t="shared" si="2964"/>
        <v>0</v>
      </c>
      <c r="FE1224" s="367">
        <f t="shared" si="2964"/>
        <v>0</v>
      </c>
      <c r="FF1224" s="367">
        <f t="shared" si="2964"/>
        <v>0</v>
      </c>
      <c r="FG1224" s="367">
        <f t="shared" si="2964"/>
        <v>0</v>
      </c>
      <c r="FH1224" s="367">
        <f t="shared" si="2964"/>
        <v>0</v>
      </c>
      <c r="FI1224" s="367">
        <f t="shared" si="2964"/>
        <v>0</v>
      </c>
      <c r="FJ1224" s="367">
        <f t="shared" si="2964"/>
        <v>0</v>
      </c>
      <c r="FK1224" s="367">
        <f t="shared" si="2964"/>
        <v>0</v>
      </c>
      <c r="FL1224" s="367">
        <f t="shared" si="2964"/>
        <v>0</v>
      </c>
      <c r="FM1224" s="367">
        <f t="shared" si="2964"/>
        <v>0</v>
      </c>
      <c r="FN1224" s="367">
        <f t="shared" si="2964"/>
        <v>0</v>
      </c>
      <c r="FO1224" s="367">
        <f t="shared" si="2964"/>
        <v>0</v>
      </c>
      <c r="FP1224" s="367">
        <f t="shared" si="2964"/>
        <v>0</v>
      </c>
      <c r="FQ1224" s="367">
        <f t="shared" si="2964"/>
        <v>0</v>
      </c>
      <c r="FR1224" s="367">
        <f t="shared" si="2964"/>
        <v>0</v>
      </c>
    </row>
    <row r="1225" spans="3:174">
      <c r="I1225" s="359"/>
    </row>
    <row r="1226" spans="3:174">
      <c r="C1226" t="s">
        <v>1040</v>
      </c>
      <c r="I1226" s="359"/>
      <c r="J1226" s="359"/>
      <c r="K1226" s="359"/>
      <c r="L1226" s="359"/>
      <c r="M1226" s="359"/>
      <c r="N1226" s="359"/>
      <c r="O1226" s="359"/>
      <c r="P1226" s="359"/>
      <c r="Q1226" s="359"/>
      <c r="R1226" s="359"/>
      <c r="S1226" s="359"/>
      <c r="T1226" s="359"/>
      <c r="U1226" s="359"/>
      <c r="V1226" s="359"/>
      <c r="W1226" s="359"/>
      <c r="X1226" s="359"/>
      <c r="Y1226" s="359"/>
      <c r="Z1226" s="359"/>
      <c r="AA1226" s="359"/>
      <c r="AB1226" s="359"/>
      <c r="AC1226" s="359"/>
      <c r="AD1226" s="359"/>
      <c r="AE1226" s="359"/>
      <c r="AF1226" s="359"/>
      <c r="AG1226" s="359"/>
      <c r="AH1226" s="359"/>
      <c r="AI1226" s="359"/>
      <c r="AJ1226" s="359"/>
      <c r="AK1226" s="359"/>
      <c r="AL1226" s="359"/>
      <c r="AM1226" s="359"/>
      <c r="AN1226" s="359"/>
      <c r="AO1226" s="359"/>
      <c r="AP1226" s="359"/>
      <c r="AQ1226" s="359"/>
      <c r="AR1226" s="359"/>
      <c r="AS1226" s="359"/>
      <c r="AT1226" s="359"/>
      <c r="AU1226" s="359"/>
      <c r="AV1226" s="359"/>
      <c r="AW1226" s="359"/>
      <c r="AX1226" s="359"/>
      <c r="AY1226" s="359"/>
      <c r="AZ1226" s="359"/>
      <c r="BA1226" s="359"/>
      <c r="BB1226" s="359"/>
      <c r="BC1226" s="359"/>
      <c r="BD1226" s="359"/>
      <c r="BE1226" s="359"/>
      <c r="BF1226" s="359"/>
      <c r="BG1226" s="359"/>
      <c r="BH1226" s="359"/>
      <c r="BI1226" s="359"/>
      <c r="BJ1226" s="359"/>
      <c r="BK1226" s="359"/>
      <c r="BL1226" s="359"/>
      <c r="BM1226" s="359"/>
      <c r="BN1226" s="359"/>
      <c r="BO1226" s="359"/>
      <c r="BP1226" s="359"/>
      <c r="BQ1226" s="359"/>
      <c r="BR1226" s="359"/>
      <c r="BS1226" s="359"/>
      <c r="BT1226" s="359"/>
      <c r="BU1226" s="359"/>
      <c r="BV1226" s="359"/>
      <c r="BW1226" s="359"/>
      <c r="BX1226" s="359"/>
      <c r="BY1226" s="359"/>
      <c r="BZ1226" s="359"/>
      <c r="CA1226" s="359"/>
      <c r="CB1226" s="359"/>
      <c r="CC1226" s="359"/>
      <c r="CD1226" s="359"/>
      <c r="CE1226" s="359"/>
      <c r="CF1226" s="359"/>
      <c r="CG1226" s="359"/>
      <c r="CH1226" s="359"/>
      <c r="CI1226" s="359"/>
      <c r="CJ1226" s="359"/>
      <c r="CK1226" s="359"/>
      <c r="CL1226" s="359"/>
      <c r="CM1226" s="359"/>
      <c r="CN1226" s="359"/>
      <c r="CO1226" s="359"/>
      <c r="CP1226" s="359"/>
      <c r="CQ1226" s="359"/>
      <c r="CR1226" s="359"/>
      <c r="CS1226" s="359"/>
      <c r="CT1226" s="359"/>
      <c r="CU1226" s="359"/>
      <c r="CV1226" s="359"/>
      <c r="CW1226" s="359"/>
      <c r="CX1226" s="359"/>
      <c r="CY1226" s="359"/>
      <c r="CZ1226" s="359"/>
      <c r="DA1226" s="359"/>
      <c r="DB1226" s="359"/>
      <c r="DC1226" s="359"/>
      <c r="DD1226" s="359"/>
      <c r="DE1226" s="359"/>
      <c r="DF1226" s="359"/>
      <c r="DG1226" s="359"/>
      <c r="DH1226" s="359"/>
      <c r="DI1226" s="359"/>
      <c r="DJ1226" s="359"/>
      <c r="DK1226" s="359"/>
      <c r="DL1226" s="359"/>
      <c r="DM1226" s="359"/>
      <c r="DN1226" s="359"/>
      <c r="DO1226" s="359"/>
      <c r="DP1226" s="359"/>
      <c r="DQ1226" s="359"/>
      <c r="DR1226" s="359"/>
      <c r="DS1226" s="359"/>
      <c r="DT1226" s="359"/>
      <c r="DU1226" s="359"/>
      <c r="DV1226" s="359"/>
      <c r="DW1226" s="359"/>
      <c r="DX1226" s="359"/>
      <c r="DY1226" s="359"/>
      <c r="DZ1226" s="359"/>
      <c r="EA1226" s="359"/>
      <c r="EB1226" s="359"/>
      <c r="EC1226" s="359"/>
      <c r="ED1226" s="359"/>
      <c r="EE1226" s="359"/>
      <c r="EF1226" s="359"/>
      <c r="EG1226" s="359"/>
      <c r="EH1226" s="359"/>
      <c r="EI1226" s="359"/>
      <c r="EJ1226" s="359"/>
      <c r="EK1226" s="359"/>
      <c r="EL1226" s="359"/>
      <c r="EM1226" s="359"/>
      <c r="EN1226" s="359"/>
      <c r="EO1226" s="359"/>
      <c r="EP1226" s="359"/>
      <c r="EQ1226" s="359"/>
      <c r="ER1226" s="359"/>
      <c r="ES1226" s="359"/>
      <c r="ET1226" s="359"/>
      <c r="EU1226" s="359"/>
      <c r="EV1226" s="359"/>
      <c r="EW1226" s="359"/>
      <c r="EX1226" s="359"/>
      <c r="EY1226" s="359"/>
      <c r="EZ1226" s="359"/>
      <c r="FA1226" s="359"/>
      <c r="FB1226" s="359"/>
      <c r="FC1226" s="359"/>
      <c r="FD1226" s="359"/>
      <c r="FE1226" s="359"/>
      <c r="FF1226" s="359"/>
      <c r="FG1226" s="359"/>
      <c r="FH1226" s="359"/>
      <c r="FI1226" s="359"/>
      <c r="FJ1226" s="359"/>
      <c r="FK1226" s="359"/>
      <c r="FL1226" s="359"/>
      <c r="FM1226" s="359"/>
      <c r="FN1226" s="359"/>
      <c r="FO1226" s="359"/>
      <c r="FP1226" s="359"/>
      <c r="FQ1226" s="359"/>
      <c r="FR1226" s="359"/>
    </row>
    <row r="1227" spans="3:174" s="359" customFormat="1">
      <c r="C1227" s="365" t="s">
        <v>999</v>
      </c>
      <c r="D1227" s="366"/>
      <c r="J1227" s="367">
        <f>I1230</f>
        <v>0</v>
      </c>
      <c r="K1227" s="367">
        <f t="shared" ref="K1227:BV1227" si="2965">J1230</f>
        <v>0</v>
      </c>
      <c r="L1227" s="367">
        <f t="shared" ca="1" si="2965"/>
        <v>0</v>
      </c>
      <c r="M1227" s="367">
        <f t="shared" ca="1" si="2965"/>
        <v>0</v>
      </c>
      <c r="N1227" s="367">
        <f t="shared" ca="1" si="2965"/>
        <v>0</v>
      </c>
      <c r="O1227" s="367">
        <f t="shared" ca="1" si="2965"/>
        <v>0</v>
      </c>
      <c r="P1227" s="367">
        <f t="shared" ca="1" si="2965"/>
        <v>0</v>
      </c>
      <c r="Q1227" s="367">
        <f t="shared" ca="1" si="2965"/>
        <v>0</v>
      </c>
      <c r="R1227" s="367">
        <f t="shared" ca="1" si="2965"/>
        <v>0</v>
      </c>
      <c r="S1227" s="367">
        <f t="shared" ca="1" si="2965"/>
        <v>0</v>
      </c>
      <c r="T1227" s="367">
        <f t="shared" ca="1" si="2965"/>
        <v>0</v>
      </c>
      <c r="U1227" s="367">
        <f t="shared" ca="1" si="2965"/>
        <v>0</v>
      </c>
      <c r="V1227" s="367">
        <f t="shared" ca="1" si="2965"/>
        <v>0</v>
      </c>
      <c r="W1227" s="367">
        <f t="shared" ca="1" si="2965"/>
        <v>0</v>
      </c>
      <c r="X1227" s="367">
        <f t="shared" ca="1" si="2965"/>
        <v>0</v>
      </c>
      <c r="Y1227" s="367">
        <f t="shared" ca="1" si="2965"/>
        <v>0</v>
      </c>
      <c r="Z1227" s="367">
        <f t="shared" ca="1" si="2965"/>
        <v>0</v>
      </c>
      <c r="AA1227" s="367">
        <f t="shared" ca="1" si="2965"/>
        <v>0</v>
      </c>
      <c r="AB1227" s="367">
        <f t="shared" ca="1" si="2965"/>
        <v>2307.7849315068493</v>
      </c>
      <c r="AC1227" s="367">
        <f t="shared" ca="1" si="2965"/>
        <v>2281.8223510273974</v>
      </c>
      <c r="AD1227" s="367">
        <f t="shared" ca="1" si="2965"/>
        <v>2255.8597705479456</v>
      </c>
      <c r="AE1227" s="367">
        <f t="shared" ca="1" si="2965"/>
        <v>2229.8971900684937</v>
      </c>
      <c r="AF1227" s="367">
        <f t="shared" ca="1" si="2965"/>
        <v>2203.9346095890419</v>
      </c>
      <c r="AG1227" s="367">
        <f t="shared" ca="1" si="2965"/>
        <v>2177.97202910959</v>
      </c>
      <c r="AH1227" s="367">
        <f t="shared" ca="1" si="2965"/>
        <v>2152.0094486301382</v>
      </c>
      <c r="AI1227" s="367">
        <f t="shared" ca="1" si="2965"/>
        <v>2126.0468681506864</v>
      </c>
      <c r="AJ1227" s="367">
        <f t="shared" ca="1" si="2965"/>
        <v>2100.0842876712345</v>
      </c>
      <c r="AK1227" s="367">
        <f t="shared" ca="1" si="2965"/>
        <v>2074.1217071917827</v>
      </c>
      <c r="AL1227" s="367">
        <f t="shared" ca="1" si="2965"/>
        <v>2048.1591267123308</v>
      </c>
      <c r="AM1227" s="367">
        <f t="shared" ca="1" si="2965"/>
        <v>2022.1965462328787</v>
      </c>
      <c r="AN1227" s="367">
        <f t="shared" ca="1" si="2965"/>
        <v>1996.2339657534267</v>
      </c>
      <c r="AO1227" s="367">
        <f t="shared" ca="1" si="2965"/>
        <v>1970.2713852739746</v>
      </c>
      <c r="AP1227" s="367">
        <f t="shared" ca="1" si="2965"/>
        <v>1944.3088047945225</v>
      </c>
      <c r="AQ1227" s="367">
        <f t="shared" ca="1" si="2965"/>
        <v>1918.3462243150705</v>
      </c>
      <c r="AR1227" s="367">
        <f t="shared" ca="1" si="2965"/>
        <v>1892.3836438356184</v>
      </c>
      <c r="AS1227" s="367">
        <f t="shared" ca="1" si="2965"/>
        <v>1866.4210633561663</v>
      </c>
      <c r="AT1227" s="367">
        <f t="shared" ca="1" si="2965"/>
        <v>1840.4584828767142</v>
      </c>
      <c r="AU1227" s="367">
        <f t="shared" ca="1" si="2965"/>
        <v>1814.4959023972622</v>
      </c>
      <c r="AV1227" s="367">
        <f t="shared" ca="1" si="2965"/>
        <v>1788.5333219178101</v>
      </c>
      <c r="AW1227" s="367">
        <f t="shared" ca="1" si="2965"/>
        <v>1762.570741438358</v>
      </c>
      <c r="AX1227" s="367">
        <f t="shared" ca="1" si="2965"/>
        <v>1736.608160958906</v>
      </c>
      <c r="AY1227" s="367">
        <f t="shared" ca="1" si="2965"/>
        <v>1710.6455804794539</v>
      </c>
      <c r="AZ1227" s="367">
        <f t="shared" ca="1" si="2965"/>
        <v>1684.6830000000018</v>
      </c>
      <c r="BA1227" s="367">
        <f t="shared" ca="1" si="2965"/>
        <v>1658.7204195205497</v>
      </c>
      <c r="BB1227" s="367">
        <f t="shared" ca="1" si="2965"/>
        <v>1632.7578390410977</v>
      </c>
      <c r="BC1227" s="367">
        <f t="shared" ca="1" si="2965"/>
        <v>1606.7952585616456</v>
      </c>
      <c r="BD1227" s="367">
        <f t="shared" ca="1" si="2965"/>
        <v>1580.8326780821935</v>
      </c>
      <c r="BE1227" s="367">
        <f t="shared" ca="1" si="2965"/>
        <v>1554.8700976027415</v>
      </c>
      <c r="BF1227" s="367">
        <f t="shared" ca="1" si="2965"/>
        <v>1528.9075171232894</v>
      </c>
      <c r="BG1227" s="367">
        <f t="shared" ca="1" si="2965"/>
        <v>1502.9449366438373</v>
      </c>
      <c r="BH1227" s="367">
        <f t="shared" ca="1" si="2965"/>
        <v>1476.9823561643852</v>
      </c>
      <c r="BI1227" s="367">
        <f t="shared" ca="1" si="2965"/>
        <v>1451.0197756849332</v>
      </c>
      <c r="BJ1227" s="367">
        <f t="shared" ca="1" si="2965"/>
        <v>1425.0571952054811</v>
      </c>
      <c r="BK1227" s="367">
        <f t="shared" ca="1" si="2965"/>
        <v>1399.094614726029</v>
      </c>
      <c r="BL1227" s="367">
        <f t="shared" ca="1" si="2965"/>
        <v>1373.1320342465769</v>
      </c>
      <c r="BM1227" s="367">
        <f t="shared" ca="1" si="2965"/>
        <v>1347.1694537671249</v>
      </c>
      <c r="BN1227" s="367">
        <f t="shared" ca="1" si="2965"/>
        <v>1321.2068732876728</v>
      </c>
      <c r="BO1227" s="367">
        <f t="shared" ca="1" si="2965"/>
        <v>1295.2442928082207</v>
      </c>
      <c r="BP1227" s="367">
        <f t="shared" ca="1" si="2965"/>
        <v>1269.2817123287687</v>
      </c>
      <c r="BQ1227" s="367">
        <f t="shared" ca="1" si="2965"/>
        <v>1243.3191318493166</v>
      </c>
      <c r="BR1227" s="367">
        <f t="shared" ca="1" si="2965"/>
        <v>1217.3565513698645</v>
      </c>
      <c r="BS1227" s="367">
        <f t="shared" ca="1" si="2965"/>
        <v>1191.3939708904124</v>
      </c>
      <c r="BT1227" s="367">
        <f t="shared" ca="1" si="2965"/>
        <v>1165.4313904109604</v>
      </c>
      <c r="BU1227" s="367">
        <f t="shared" ca="1" si="2965"/>
        <v>1139.4688099315083</v>
      </c>
      <c r="BV1227" s="367">
        <f t="shared" ca="1" si="2965"/>
        <v>1113.5062294520562</v>
      </c>
      <c r="BW1227" s="367">
        <f t="shared" ref="BW1227:EH1227" ca="1" si="2966">BV1230</f>
        <v>1087.5436489726042</v>
      </c>
      <c r="BX1227" s="367">
        <f t="shared" ca="1" si="2966"/>
        <v>1061.5810684931521</v>
      </c>
      <c r="BY1227" s="367">
        <f t="shared" ca="1" si="2966"/>
        <v>1035.6184880137</v>
      </c>
      <c r="BZ1227" s="367">
        <f t="shared" ca="1" si="2966"/>
        <v>1009.6559075342479</v>
      </c>
      <c r="CA1227" s="367">
        <f t="shared" ca="1" si="2966"/>
        <v>983.69332705479587</v>
      </c>
      <c r="CB1227" s="367">
        <f t="shared" ca="1" si="2966"/>
        <v>957.7307465753438</v>
      </c>
      <c r="CC1227" s="367">
        <f t="shared" ca="1" si="2966"/>
        <v>931.76816609589173</v>
      </c>
      <c r="CD1227" s="367">
        <f t="shared" ca="1" si="2966"/>
        <v>905.80558561643966</v>
      </c>
      <c r="CE1227" s="367">
        <f t="shared" ca="1" si="2966"/>
        <v>879.84300513698759</v>
      </c>
      <c r="CF1227" s="367">
        <f t="shared" ca="1" si="2966"/>
        <v>853.88042465753551</v>
      </c>
      <c r="CG1227" s="367">
        <f t="shared" ca="1" si="2966"/>
        <v>827.91784417808344</v>
      </c>
      <c r="CH1227" s="367">
        <f t="shared" ca="1" si="2966"/>
        <v>801.95526369863137</v>
      </c>
      <c r="CI1227" s="367">
        <f t="shared" ca="1" si="2966"/>
        <v>775.9926832191793</v>
      </c>
      <c r="CJ1227" s="367">
        <f t="shared" ca="1" si="2966"/>
        <v>750.03010273972723</v>
      </c>
      <c r="CK1227" s="367">
        <f t="shared" ca="1" si="2966"/>
        <v>724.06752226027515</v>
      </c>
      <c r="CL1227" s="367">
        <f t="shared" ca="1" si="2966"/>
        <v>698.10494178082308</v>
      </c>
      <c r="CM1227" s="367">
        <f t="shared" ca="1" si="2966"/>
        <v>672.14236130137101</v>
      </c>
      <c r="CN1227" s="367">
        <f t="shared" ca="1" si="2966"/>
        <v>646.17978082191894</v>
      </c>
      <c r="CO1227" s="367">
        <f t="shared" ca="1" si="2966"/>
        <v>620.21720034246687</v>
      </c>
      <c r="CP1227" s="367">
        <f t="shared" ca="1" si="2966"/>
        <v>594.2546198630148</v>
      </c>
      <c r="CQ1227" s="367">
        <f t="shared" ca="1" si="2966"/>
        <v>568.29203938356272</v>
      </c>
      <c r="CR1227" s="367">
        <f t="shared" ca="1" si="2966"/>
        <v>542.32945890411065</v>
      </c>
      <c r="CS1227" s="367">
        <f t="shared" ca="1" si="2966"/>
        <v>516.36687842465858</v>
      </c>
      <c r="CT1227" s="367">
        <f t="shared" ca="1" si="2966"/>
        <v>490.40429794520651</v>
      </c>
      <c r="CU1227" s="367">
        <f t="shared" ca="1" si="2966"/>
        <v>464.44171746575444</v>
      </c>
      <c r="CV1227" s="367">
        <f t="shared" ca="1" si="2966"/>
        <v>438.47913698630236</v>
      </c>
      <c r="CW1227" s="367">
        <f t="shared" ca="1" si="2966"/>
        <v>412.51655650685029</v>
      </c>
      <c r="CX1227" s="367">
        <f t="shared" ca="1" si="2966"/>
        <v>386.55397602739822</v>
      </c>
      <c r="CY1227" s="367">
        <f t="shared" ca="1" si="2966"/>
        <v>360.59139554794615</v>
      </c>
      <c r="CZ1227" s="367">
        <f t="shared" ca="1" si="2966"/>
        <v>334.62881506849408</v>
      </c>
      <c r="DA1227" s="367">
        <f t="shared" ca="1" si="2966"/>
        <v>308.66623458904201</v>
      </c>
      <c r="DB1227" s="367">
        <f t="shared" ca="1" si="2966"/>
        <v>282.70365410958993</v>
      </c>
      <c r="DC1227" s="367">
        <f t="shared" ca="1" si="2966"/>
        <v>256.74107363013786</v>
      </c>
      <c r="DD1227" s="367">
        <f t="shared" ca="1" si="2966"/>
        <v>230.77849315068582</v>
      </c>
      <c r="DE1227" s="367">
        <f t="shared" ca="1" si="2966"/>
        <v>204.81591267123378</v>
      </c>
      <c r="DF1227" s="367">
        <f t="shared" ca="1" si="2966"/>
        <v>178.85333219178173</v>
      </c>
      <c r="DG1227" s="367">
        <f t="shared" ca="1" si="2966"/>
        <v>152.89075171232969</v>
      </c>
      <c r="DH1227" s="367">
        <f t="shared" ca="1" si="2966"/>
        <v>126.92817123287763</v>
      </c>
      <c r="DI1227" s="367">
        <f t="shared" ca="1" si="2966"/>
        <v>100.96559075342557</v>
      </c>
      <c r="DJ1227" s="367">
        <f t="shared" ca="1" si="2966"/>
        <v>75.003010273973516</v>
      </c>
      <c r="DK1227" s="367">
        <f t="shared" ca="1" si="2966"/>
        <v>49.040429794521458</v>
      </c>
      <c r="DL1227" s="367">
        <f t="shared" ca="1" si="2966"/>
        <v>23.077849315069404</v>
      </c>
      <c r="DM1227" s="367">
        <f t="shared" ca="1" si="2966"/>
        <v>0</v>
      </c>
      <c r="DN1227" s="367">
        <f t="shared" ca="1" si="2966"/>
        <v>0</v>
      </c>
      <c r="DO1227" s="367">
        <f t="shared" ca="1" si="2966"/>
        <v>0</v>
      </c>
      <c r="DP1227" s="367">
        <f t="shared" ca="1" si="2966"/>
        <v>0</v>
      </c>
      <c r="DQ1227" s="367">
        <f t="shared" ca="1" si="2966"/>
        <v>0</v>
      </c>
      <c r="DR1227" s="367">
        <f t="shared" ca="1" si="2966"/>
        <v>0</v>
      </c>
      <c r="DS1227" s="367">
        <f t="shared" ca="1" si="2966"/>
        <v>0</v>
      </c>
      <c r="DT1227" s="367">
        <f t="shared" ca="1" si="2966"/>
        <v>0</v>
      </c>
      <c r="DU1227" s="367">
        <f t="shared" ca="1" si="2966"/>
        <v>0</v>
      </c>
      <c r="DV1227" s="367">
        <f t="shared" ca="1" si="2966"/>
        <v>0</v>
      </c>
      <c r="DW1227" s="367">
        <f t="shared" ca="1" si="2966"/>
        <v>0</v>
      </c>
      <c r="DX1227" s="367">
        <f t="shared" ca="1" si="2966"/>
        <v>0</v>
      </c>
      <c r="DY1227" s="367">
        <f t="shared" ca="1" si="2966"/>
        <v>0</v>
      </c>
      <c r="DZ1227" s="367">
        <f t="shared" ca="1" si="2966"/>
        <v>0</v>
      </c>
      <c r="EA1227" s="367">
        <f t="shared" ca="1" si="2966"/>
        <v>0</v>
      </c>
      <c r="EB1227" s="367">
        <f t="shared" ca="1" si="2966"/>
        <v>0</v>
      </c>
      <c r="EC1227" s="367">
        <f t="shared" ca="1" si="2966"/>
        <v>0</v>
      </c>
      <c r="ED1227" s="367">
        <f t="shared" ca="1" si="2966"/>
        <v>0</v>
      </c>
      <c r="EE1227" s="367">
        <f t="shared" ca="1" si="2966"/>
        <v>0</v>
      </c>
      <c r="EF1227" s="367">
        <f t="shared" ca="1" si="2966"/>
        <v>0</v>
      </c>
      <c r="EG1227" s="367">
        <f t="shared" ca="1" si="2966"/>
        <v>0</v>
      </c>
      <c r="EH1227" s="367">
        <f t="shared" ca="1" si="2966"/>
        <v>0</v>
      </c>
      <c r="EI1227" s="367">
        <f t="shared" ref="EI1227:FR1227" ca="1" si="2967">EH1230</f>
        <v>0</v>
      </c>
      <c r="EJ1227" s="367">
        <f t="shared" ca="1" si="2967"/>
        <v>0</v>
      </c>
      <c r="EK1227" s="367">
        <f t="shared" ca="1" si="2967"/>
        <v>0</v>
      </c>
      <c r="EL1227" s="367">
        <f t="shared" ca="1" si="2967"/>
        <v>0</v>
      </c>
      <c r="EM1227" s="367">
        <f t="shared" ca="1" si="2967"/>
        <v>0</v>
      </c>
      <c r="EN1227" s="367">
        <f t="shared" ca="1" si="2967"/>
        <v>0</v>
      </c>
      <c r="EO1227" s="367">
        <f t="shared" ca="1" si="2967"/>
        <v>0</v>
      </c>
      <c r="EP1227" s="367">
        <f t="shared" ca="1" si="2967"/>
        <v>0</v>
      </c>
      <c r="EQ1227" s="367">
        <f t="shared" ca="1" si="2967"/>
        <v>0</v>
      </c>
      <c r="ER1227" s="367">
        <f t="shared" ca="1" si="2967"/>
        <v>0</v>
      </c>
      <c r="ES1227" s="367">
        <f t="shared" ca="1" si="2967"/>
        <v>0</v>
      </c>
      <c r="ET1227" s="367">
        <f t="shared" ca="1" si="2967"/>
        <v>0</v>
      </c>
      <c r="EU1227" s="367">
        <f t="shared" ca="1" si="2967"/>
        <v>0</v>
      </c>
      <c r="EV1227" s="367">
        <f t="shared" ca="1" si="2967"/>
        <v>0</v>
      </c>
      <c r="EW1227" s="367">
        <f t="shared" ca="1" si="2967"/>
        <v>0</v>
      </c>
      <c r="EX1227" s="367">
        <f t="shared" ca="1" si="2967"/>
        <v>0</v>
      </c>
      <c r="EY1227" s="367">
        <f t="shared" ca="1" si="2967"/>
        <v>0</v>
      </c>
      <c r="EZ1227" s="367">
        <f t="shared" ca="1" si="2967"/>
        <v>0</v>
      </c>
      <c r="FA1227" s="367">
        <f t="shared" ca="1" si="2967"/>
        <v>0</v>
      </c>
      <c r="FB1227" s="367">
        <f t="shared" ca="1" si="2967"/>
        <v>0</v>
      </c>
      <c r="FC1227" s="367">
        <f t="shared" ca="1" si="2967"/>
        <v>0</v>
      </c>
      <c r="FD1227" s="367">
        <f t="shared" ca="1" si="2967"/>
        <v>0</v>
      </c>
      <c r="FE1227" s="367">
        <f t="shared" ca="1" si="2967"/>
        <v>0</v>
      </c>
      <c r="FF1227" s="367">
        <f t="shared" ca="1" si="2967"/>
        <v>0</v>
      </c>
      <c r="FG1227" s="367">
        <f t="shared" ca="1" si="2967"/>
        <v>0</v>
      </c>
      <c r="FH1227" s="367">
        <f t="shared" ca="1" si="2967"/>
        <v>0</v>
      </c>
      <c r="FI1227" s="367">
        <f t="shared" ca="1" si="2967"/>
        <v>0</v>
      </c>
      <c r="FJ1227" s="367">
        <f t="shared" ca="1" si="2967"/>
        <v>0</v>
      </c>
      <c r="FK1227" s="367">
        <f t="shared" ca="1" si="2967"/>
        <v>0</v>
      </c>
      <c r="FL1227" s="367">
        <f t="shared" ca="1" si="2967"/>
        <v>0</v>
      </c>
      <c r="FM1227" s="367">
        <f t="shared" ca="1" si="2967"/>
        <v>0</v>
      </c>
      <c r="FN1227" s="367">
        <f t="shared" ca="1" si="2967"/>
        <v>0</v>
      </c>
      <c r="FO1227" s="367">
        <f t="shared" ca="1" si="2967"/>
        <v>0</v>
      </c>
      <c r="FP1227" s="367">
        <f t="shared" ca="1" si="2967"/>
        <v>0</v>
      </c>
      <c r="FQ1227" s="367">
        <f t="shared" ca="1" si="2967"/>
        <v>0</v>
      </c>
      <c r="FR1227" s="367">
        <f t="shared" ca="1" si="2967"/>
        <v>0</v>
      </c>
    </row>
    <row r="1228" spans="3:174">
      <c r="C1228" s="360" t="s">
        <v>1004</v>
      </c>
      <c r="I1228" s="359"/>
      <c r="J1228" s="18">
        <f t="shared" ref="J1228:AO1228" si="2968">J281+J282+J283+J1206+J1207+J1208+J1209</f>
        <v>0</v>
      </c>
      <c r="K1228" s="18">
        <f t="shared" ca="1" si="2968"/>
        <v>0</v>
      </c>
      <c r="L1228" s="18">
        <f t="shared" ca="1" si="2968"/>
        <v>0</v>
      </c>
      <c r="M1228" s="18">
        <f t="shared" ca="1" si="2968"/>
        <v>0</v>
      </c>
      <c r="N1228" s="18">
        <f t="shared" ca="1" si="2968"/>
        <v>0</v>
      </c>
      <c r="O1228" s="18">
        <f t="shared" ca="1" si="2968"/>
        <v>0</v>
      </c>
      <c r="P1228" s="18">
        <f t="shared" ca="1" si="2968"/>
        <v>0</v>
      </c>
      <c r="Q1228" s="18">
        <f t="shared" ca="1" si="2968"/>
        <v>0</v>
      </c>
      <c r="R1228" s="18">
        <f t="shared" ca="1" si="2968"/>
        <v>0</v>
      </c>
      <c r="S1228" s="18">
        <f t="shared" ca="1" si="2968"/>
        <v>0</v>
      </c>
      <c r="T1228" s="18">
        <f t="shared" ca="1" si="2968"/>
        <v>0</v>
      </c>
      <c r="U1228" s="18">
        <f t="shared" ca="1" si="2968"/>
        <v>0</v>
      </c>
      <c r="V1228" s="18">
        <f t="shared" ca="1" si="2968"/>
        <v>0</v>
      </c>
      <c r="W1228" s="18">
        <f t="shared" ca="1" si="2968"/>
        <v>0</v>
      </c>
      <c r="X1228" s="18">
        <f t="shared" ca="1" si="2968"/>
        <v>0</v>
      </c>
      <c r="Y1228" s="18">
        <f t="shared" ca="1" si="2968"/>
        <v>0</v>
      </c>
      <c r="Z1228" s="18">
        <f t="shared" ca="1" si="2968"/>
        <v>0</v>
      </c>
      <c r="AA1228" s="18">
        <f t="shared" ca="1" si="2968"/>
        <v>2307.7849315068493</v>
      </c>
      <c r="AB1228" s="18">
        <f t="shared" ca="1" si="2968"/>
        <v>0</v>
      </c>
      <c r="AC1228" s="18">
        <f t="shared" ca="1" si="2968"/>
        <v>0</v>
      </c>
      <c r="AD1228" s="18">
        <f t="shared" ca="1" si="2968"/>
        <v>0</v>
      </c>
      <c r="AE1228" s="18">
        <f t="shared" ca="1" si="2968"/>
        <v>0</v>
      </c>
      <c r="AF1228" s="18">
        <f t="shared" ca="1" si="2968"/>
        <v>0</v>
      </c>
      <c r="AG1228" s="18">
        <f t="shared" ca="1" si="2968"/>
        <v>0</v>
      </c>
      <c r="AH1228" s="18">
        <f t="shared" ca="1" si="2968"/>
        <v>0</v>
      </c>
      <c r="AI1228" s="18">
        <f t="shared" ca="1" si="2968"/>
        <v>0</v>
      </c>
      <c r="AJ1228" s="18">
        <f t="shared" ca="1" si="2968"/>
        <v>0</v>
      </c>
      <c r="AK1228" s="18">
        <f t="shared" ca="1" si="2968"/>
        <v>0</v>
      </c>
      <c r="AL1228" s="18">
        <f t="shared" ca="1" si="2968"/>
        <v>0</v>
      </c>
      <c r="AM1228" s="18">
        <f t="shared" ca="1" si="2968"/>
        <v>0</v>
      </c>
      <c r="AN1228" s="18">
        <f t="shared" ca="1" si="2968"/>
        <v>0</v>
      </c>
      <c r="AO1228" s="18">
        <f t="shared" ca="1" si="2968"/>
        <v>0</v>
      </c>
      <c r="AP1228" s="18">
        <f t="shared" ref="AP1228:BU1228" ca="1" si="2969">AP281+AP282+AP283+AP1206+AP1207+AP1208+AP1209</f>
        <v>0</v>
      </c>
      <c r="AQ1228" s="18">
        <f t="shared" ca="1" si="2969"/>
        <v>0</v>
      </c>
      <c r="AR1228" s="18">
        <f t="shared" ca="1" si="2969"/>
        <v>0</v>
      </c>
      <c r="AS1228" s="18">
        <f t="shared" ca="1" si="2969"/>
        <v>0</v>
      </c>
      <c r="AT1228" s="18">
        <f t="shared" ca="1" si="2969"/>
        <v>0</v>
      </c>
      <c r="AU1228" s="18">
        <f t="shared" ca="1" si="2969"/>
        <v>0</v>
      </c>
      <c r="AV1228" s="18">
        <f t="shared" ca="1" si="2969"/>
        <v>0</v>
      </c>
      <c r="AW1228" s="18">
        <f t="shared" ca="1" si="2969"/>
        <v>0</v>
      </c>
      <c r="AX1228" s="18">
        <f t="shared" ca="1" si="2969"/>
        <v>0</v>
      </c>
      <c r="AY1228" s="18">
        <f t="shared" ca="1" si="2969"/>
        <v>0</v>
      </c>
      <c r="AZ1228" s="18">
        <f t="shared" ca="1" si="2969"/>
        <v>0</v>
      </c>
      <c r="BA1228" s="18">
        <f t="shared" ca="1" si="2969"/>
        <v>0</v>
      </c>
      <c r="BB1228" s="18">
        <f t="shared" ca="1" si="2969"/>
        <v>0</v>
      </c>
      <c r="BC1228" s="18">
        <f t="shared" ca="1" si="2969"/>
        <v>0</v>
      </c>
      <c r="BD1228" s="18">
        <f t="shared" ca="1" si="2969"/>
        <v>0</v>
      </c>
      <c r="BE1228" s="18">
        <f t="shared" ca="1" si="2969"/>
        <v>0</v>
      </c>
      <c r="BF1228" s="18">
        <f t="shared" ca="1" si="2969"/>
        <v>0</v>
      </c>
      <c r="BG1228" s="18">
        <f t="shared" ca="1" si="2969"/>
        <v>0</v>
      </c>
      <c r="BH1228" s="18">
        <f t="shared" ca="1" si="2969"/>
        <v>0</v>
      </c>
      <c r="BI1228" s="18">
        <f t="shared" ca="1" si="2969"/>
        <v>0</v>
      </c>
      <c r="BJ1228" s="18">
        <f t="shared" ca="1" si="2969"/>
        <v>0</v>
      </c>
      <c r="BK1228" s="18">
        <f t="shared" ca="1" si="2969"/>
        <v>0</v>
      </c>
      <c r="BL1228" s="18">
        <f t="shared" ca="1" si="2969"/>
        <v>0</v>
      </c>
      <c r="BM1228" s="18">
        <f t="shared" ca="1" si="2969"/>
        <v>0</v>
      </c>
      <c r="BN1228" s="18">
        <f t="shared" ca="1" si="2969"/>
        <v>0</v>
      </c>
      <c r="BO1228" s="18">
        <f t="shared" ca="1" si="2969"/>
        <v>0</v>
      </c>
      <c r="BP1228" s="18">
        <f t="shared" ca="1" si="2969"/>
        <v>0</v>
      </c>
      <c r="BQ1228" s="18">
        <f t="shared" ca="1" si="2969"/>
        <v>0</v>
      </c>
      <c r="BR1228" s="18">
        <f t="shared" ca="1" si="2969"/>
        <v>0</v>
      </c>
      <c r="BS1228" s="18">
        <f t="shared" ca="1" si="2969"/>
        <v>0</v>
      </c>
      <c r="BT1228" s="18">
        <f t="shared" ca="1" si="2969"/>
        <v>0</v>
      </c>
      <c r="BU1228" s="18">
        <f t="shared" ca="1" si="2969"/>
        <v>0</v>
      </c>
      <c r="BV1228" s="18">
        <f t="shared" ref="BV1228:DA1228" ca="1" si="2970">BV281+BV282+BV283+BV1206+BV1207+BV1208+BV1209</f>
        <v>0</v>
      </c>
      <c r="BW1228" s="18">
        <f t="shared" ca="1" si="2970"/>
        <v>0</v>
      </c>
      <c r="BX1228" s="18">
        <f t="shared" ca="1" si="2970"/>
        <v>0</v>
      </c>
      <c r="BY1228" s="18">
        <f t="shared" ca="1" si="2970"/>
        <v>0</v>
      </c>
      <c r="BZ1228" s="18">
        <f t="shared" ca="1" si="2970"/>
        <v>0</v>
      </c>
      <c r="CA1228" s="18">
        <f t="shared" ca="1" si="2970"/>
        <v>0</v>
      </c>
      <c r="CB1228" s="18">
        <f t="shared" ca="1" si="2970"/>
        <v>0</v>
      </c>
      <c r="CC1228" s="18">
        <f t="shared" ca="1" si="2970"/>
        <v>0</v>
      </c>
      <c r="CD1228" s="18">
        <f t="shared" ca="1" si="2970"/>
        <v>0</v>
      </c>
      <c r="CE1228" s="18">
        <f t="shared" ca="1" si="2970"/>
        <v>0</v>
      </c>
      <c r="CF1228" s="18">
        <f t="shared" ca="1" si="2970"/>
        <v>0</v>
      </c>
      <c r="CG1228" s="18">
        <f t="shared" ca="1" si="2970"/>
        <v>0</v>
      </c>
      <c r="CH1228" s="18">
        <f t="shared" ca="1" si="2970"/>
        <v>0</v>
      </c>
      <c r="CI1228" s="18">
        <f t="shared" ca="1" si="2970"/>
        <v>0</v>
      </c>
      <c r="CJ1228" s="18">
        <f t="shared" ca="1" si="2970"/>
        <v>0</v>
      </c>
      <c r="CK1228" s="18">
        <f t="shared" ca="1" si="2970"/>
        <v>0</v>
      </c>
      <c r="CL1228" s="18">
        <f t="shared" ca="1" si="2970"/>
        <v>0</v>
      </c>
      <c r="CM1228" s="18">
        <f t="shared" ca="1" si="2970"/>
        <v>0</v>
      </c>
      <c r="CN1228" s="18">
        <f t="shared" ca="1" si="2970"/>
        <v>0</v>
      </c>
      <c r="CO1228" s="18">
        <f t="shared" ca="1" si="2970"/>
        <v>0</v>
      </c>
      <c r="CP1228" s="18">
        <f t="shared" ca="1" si="2970"/>
        <v>0</v>
      </c>
      <c r="CQ1228" s="18">
        <f t="shared" ca="1" si="2970"/>
        <v>0</v>
      </c>
      <c r="CR1228" s="18">
        <f t="shared" ca="1" si="2970"/>
        <v>0</v>
      </c>
      <c r="CS1228" s="18">
        <f t="shared" ca="1" si="2970"/>
        <v>0</v>
      </c>
      <c r="CT1228" s="18">
        <f t="shared" ca="1" si="2970"/>
        <v>0</v>
      </c>
      <c r="CU1228" s="18">
        <f t="shared" ca="1" si="2970"/>
        <v>0</v>
      </c>
      <c r="CV1228" s="18">
        <f t="shared" ca="1" si="2970"/>
        <v>0</v>
      </c>
      <c r="CW1228" s="18">
        <f t="shared" ca="1" si="2970"/>
        <v>0</v>
      </c>
      <c r="CX1228" s="18">
        <f t="shared" ca="1" si="2970"/>
        <v>0</v>
      </c>
      <c r="CY1228" s="18">
        <f t="shared" ca="1" si="2970"/>
        <v>0</v>
      </c>
      <c r="CZ1228" s="18">
        <f t="shared" ca="1" si="2970"/>
        <v>0</v>
      </c>
      <c r="DA1228" s="18">
        <f t="shared" ca="1" si="2970"/>
        <v>0</v>
      </c>
      <c r="DB1228" s="18">
        <f t="shared" ref="DB1228:EG1228" ca="1" si="2971">DB281+DB282+DB283+DB1206+DB1207+DB1208+DB1209</f>
        <v>0</v>
      </c>
      <c r="DC1228" s="18">
        <f t="shared" ca="1" si="2971"/>
        <v>0</v>
      </c>
      <c r="DD1228" s="18">
        <f t="shared" ca="1" si="2971"/>
        <v>0</v>
      </c>
      <c r="DE1228" s="18">
        <f t="shared" ca="1" si="2971"/>
        <v>0</v>
      </c>
      <c r="DF1228" s="18">
        <f t="shared" ca="1" si="2971"/>
        <v>0</v>
      </c>
      <c r="DG1228" s="18">
        <f t="shared" ca="1" si="2971"/>
        <v>0</v>
      </c>
      <c r="DH1228" s="18">
        <f t="shared" ca="1" si="2971"/>
        <v>0</v>
      </c>
      <c r="DI1228" s="18">
        <f t="shared" ca="1" si="2971"/>
        <v>0</v>
      </c>
      <c r="DJ1228" s="18">
        <f t="shared" ca="1" si="2971"/>
        <v>0</v>
      </c>
      <c r="DK1228" s="18">
        <f t="shared" ca="1" si="2971"/>
        <v>0</v>
      </c>
      <c r="DL1228" s="18">
        <f t="shared" ca="1" si="2971"/>
        <v>0</v>
      </c>
      <c r="DM1228" s="18">
        <f t="shared" ca="1" si="2971"/>
        <v>0</v>
      </c>
      <c r="DN1228" s="18">
        <f t="shared" ca="1" si="2971"/>
        <v>0</v>
      </c>
      <c r="DO1228" s="18">
        <f t="shared" ca="1" si="2971"/>
        <v>0</v>
      </c>
      <c r="DP1228" s="18">
        <f t="shared" ca="1" si="2971"/>
        <v>0</v>
      </c>
      <c r="DQ1228" s="18">
        <f t="shared" ca="1" si="2971"/>
        <v>0</v>
      </c>
      <c r="DR1228" s="18">
        <f t="shared" ca="1" si="2971"/>
        <v>0</v>
      </c>
      <c r="DS1228" s="18">
        <f t="shared" ca="1" si="2971"/>
        <v>0</v>
      </c>
      <c r="DT1228" s="18">
        <f t="shared" ca="1" si="2971"/>
        <v>0</v>
      </c>
      <c r="DU1228" s="18">
        <f t="shared" ca="1" si="2971"/>
        <v>0</v>
      </c>
      <c r="DV1228" s="18">
        <f t="shared" ca="1" si="2971"/>
        <v>0</v>
      </c>
      <c r="DW1228" s="18">
        <f t="shared" ca="1" si="2971"/>
        <v>0</v>
      </c>
      <c r="DX1228" s="18">
        <f t="shared" ca="1" si="2971"/>
        <v>0</v>
      </c>
      <c r="DY1228" s="18">
        <f t="shared" ca="1" si="2971"/>
        <v>0</v>
      </c>
      <c r="DZ1228" s="18">
        <f t="shared" ca="1" si="2971"/>
        <v>0</v>
      </c>
      <c r="EA1228" s="18">
        <f t="shared" ca="1" si="2971"/>
        <v>0</v>
      </c>
      <c r="EB1228" s="18">
        <f t="shared" ca="1" si="2971"/>
        <v>0</v>
      </c>
      <c r="EC1228" s="18">
        <f t="shared" ca="1" si="2971"/>
        <v>0</v>
      </c>
      <c r="ED1228" s="18">
        <f t="shared" ca="1" si="2971"/>
        <v>0</v>
      </c>
      <c r="EE1228" s="18">
        <f t="shared" ca="1" si="2971"/>
        <v>0</v>
      </c>
      <c r="EF1228" s="18">
        <f t="shared" ca="1" si="2971"/>
        <v>0</v>
      </c>
      <c r="EG1228" s="18">
        <f t="shared" ca="1" si="2971"/>
        <v>0</v>
      </c>
      <c r="EH1228" s="18">
        <f t="shared" ref="EH1228:FR1228" ca="1" si="2972">EH281+EH282+EH283+EH1206+EH1207+EH1208+EH1209</f>
        <v>0</v>
      </c>
      <c r="EI1228" s="18">
        <f t="shared" ca="1" si="2972"/>
        <v>0</v>
      </c>
      <c r="EJ1228" s="18">
        <f t="shared" ca="1" si="2972"/>
        <v>0</v>
      </c>
      <c r="EK1228" s="18">
        <f t="shared" ca="1" si="2972"/>
        <v>0</v>
      </c>
      <c r="EL1228" s="18">
        <f t="shared" ca="1" si="2972"/>
        <v>0</v>
      </c>
      <c r="EM1228" s="18">
        <f t="shared" ca="1" si="2972"/>
        <v>0</v>
      </c>
      <c r="EN1228" s="18">
        <f t="shared" ca="1" si="2972"/>
        <v>0</v>
      </c>
      <c r="EO1228" s="18">
        <f t="shared" ca="1" si="2972"/>
        <v>0</v>
      </c>
      <c r="EP1228" s="18">
        <f t="shared" ca="1" si="2972"/>
        <v>0</v>
      </c>
      <c r="EQ1228" s="18">
        <f t="shared" ca="1" si="2972"/>
        <v>0</v>
      </c>
      <c r="ER1228" s="18">
        <f t="shared" ca="1" si="2972"/>
        <v>0</v>
      </c>
      <c r="ES1228" s="18">
        <f t="shared" ca="1" si="2972"/>
        <v>0</v>
      </c>
      <c r="ET1228" s="18">
        <f t="shared" ca="1" si="2972"/>
        <v>0</v>
      </c>
      <c r="EU1228" s="18">
        <f t="shared" ca="1" si="2972"/>
        <v>0</v>
      </c>
      <c r="EV1228" s="18">
        <f t="shared" ca="1" si="2972"/>
        <v>0</v>
      </c>
      <c r="EW1228" s="18">
        <f t="shared" ca="1" si="2972"/>
        <v>0</v>
      </c>
      <c r="EX1228" s="18">
        <f t="shared" ca="1" si="2972"/>
        <v>0</v>
      </c>
      <c r="EY1228" s="18">
        <f t="shared" ca="1" si="2972"/>
        <v>0</v>
      </c>
      <c r="EZ1228" s="18">
        <f t="shared" ca="1" si="2972"/>
        <v>0</v>
      </c>
      <c r="FA1228" s="18">
        <f t="shared" ca="1" si="2972"/>
        <v>0</v>
      </c>
      <c r="FB1228" s="18">
        <f t="shared" ca="1" si="2972"/>
        <v>0</v>
      </c>
      <c r="FC1228" s="18">
        <f t="shared" ca="1" si="2972"/>
        <v>0</v>
      </c>
      <c r="FD1228" s="18">
        <f t="shared" ca="1" si="2972"/>
        <v>0</v>
      </c>
      <c r="FE1228" s="18">
        <f t="shared" ca="1" si="2972"/>
        <v>0</v>
      </c>
      <c r="FF1228" s="18">
        <f t="shared" ca="1" si="2972"/>
        <v>0</v>
      </c>
      <c r="FG1228" s="18">
        <f t="shared" ca="1" si="2972"/>
        <v>0</v>
      </c>
      <c r="FH1228" s="18">
        <f t="shared" ca="1" si="2972"/>
        <v>0</v>
      </c>
      <c r="FI1228" s="18">
        <f t="shared" ca="1" si="2972"/>
        <v>0</v>
      </c>
      <c r="FJ1228" s="18">
        <f t="shared" ca="1" si="2972"/>
        <v>0</v>
      </c>
      <c r="FK1228" s="18">
        <f t="shared" ca="1" si="2972"/>
        <v>0</v>
      </c>
      <c r="FL1228" s="18">
        <f t="shared" ca="1" si="2972"/>
        <v>0</v>
      </c>
      <c r="FM1228" s="18">
        <f t="shared" ca="1" si="2972"/>
        <v>0</v>
      </c>
      <c r="FN1228" s="18">
        <f t="shared" ca="1" si="2972"/>
        <v>0</v>
      </c>
      <c r="FO1228" s="18">
        <f t="shared" ca="1" si="2972"/>
        <v>0</v>
      </c>
      <c r="FP1228" s="18">
        <f t="shared" ca="1" si="2972"/>
        <v>0</v>
      </c>
      <c r="FQ1228" s="18">
        <f t="shared" ca="1" si="2972"/>
        <v>0</v>
      </c>
      <c r="FR1228" s="18">
        <f t="shared" ca="1" si="2972"/>
        <v>0</v>
      </c>
    </row>
    <row r="1229" spans="3:174">
      <c r="C1229" s="360" t="s">
        <v>1002</v>
      </c>
      <c r="E1229" s="359" t="s">
        <v>1039</v>
      </c>
      <c r="F1229" s="394">
        <f>INDEX(Assumptions!$G638:$G638,MATCH($A$1,Model_Number,0))</f>
        <v>4.4999999999999998E-2</v>
      </c>
      <c r="I1229" s="359"/>
      <c r="J1229" s="18">
        <f>(-AND($F$1214=1)*MIN(J1227,SUM($I$1228:I1228)*($F$1229/4)))*((SUM($J$23:J23)=1)*(SUM($J$24:J24)=0))-(J1227+J1228)*(SUM($J$24:J24)=1)</f>
        <v>0</v>
      </c>
      <c r="K1229" s="18">
        <f ca="1">(-AND($F$1214=1)*MIN(K1227,SUM($I$1228:J1228)*($F$1229/4)))*((SUM($J$23:K23)=1)*(SUM($J$24:K24)=0))-(K1227+K1228)*(SUM($J$24:K24)=1)</f>
        <v>0</v>
      </c>
      <c r="L1229" s="18">
        <f ca="1">(-AND($F$1214=1)*MIN(L1227,SUM($I$1228:K1228)*($F$1229/4)))*((SUM($J$23:L23)=1)*(SUM($J$24:L24)=0))-(L1227+L1228)*(SUM($J$24:L24)=1)</f>
        <v>0</v>
      </c>
      <c r="M1229" s="18">
        <f ca="1">(-AND($F$1214=1)*MIN(M1227,SUM($I$1228:L1228)*($F$1229/4)))*((SUM($J$23:M23)=1)*(SUM($J$24:M24)=0))-(M1227+M1228)*(SUM($J$24:M24)=1)</f>
        <v>0</v>
      </c>
      <c r="N1229" s="18">
        <f ca="1">(-AND($F$1214=1)*MIN(N1227,SUM($I$1228:M1228)*($F$1229/4)))*((SUM($J$23:N23)=1)*(SUM($J$24:N24)=0))-(N1227+N1228)*(SUM($J$24:N24)=1)</f>
        <v>0</v>
      </c>
      <c r="O1229" s="18">
        <f ca="1">(-AND($F$1214=1)*MIN(O1227,SUM($I$1228:N1228)*($F$1229/4)))*((SUM($J$23:O23)=1)*(SUM($J$24:O24)=0))-(O1227+O1228)*(SUM($J$24:O24)=1)</f>
        <v>0</v>
      </c>
      <c r="P1229" s="18">
        <f ca="1">(-AND($F$1214=1)*MIN(P1227,SUM($I$1228:O1228)*($F$1229/4)))*((SUM($J$23:P23)=1)*(SUM($J$24:P24)=0))-(P1227+P1228)*(SUM($J$24:P24)=1)</f>
        <v>0</v>
      </c>
      <c r="Q1229" s="18">
        <f ca="1">(-AND($F$1214=1)*MIN(Q1227,SUM($I$1228:P1228)*($F$1229/4)))*((SUM($J$23:Q23)=1)*(SUM($J$24:Q24)=0))-(Q1227+Q1228)*(SUM($J$24:Q24)=1)</f>
        <v>0</v>
      </c>
      <c r="R1229" s="18">
        <f ca="1">(-AND($F$1214=1)*MIN(R1227,SUM($I$1228:Q1228)*($F$1229/4)))*((SUM($J$23:R23)=1)*(SUM($J$24:R24)=0))-(R1227+R1228)*(SUM($J$24:R24)=1)</f>
        <v>0</v>
      </c>
      <c r="S1229" s="18">
        <f ca="1">(-AND($F$1214=1)*MIN(S1227,SUM($I$1228:R1228)*($F$1229/4)))*((SUM($J$23:S23)=1)*(SUM($J$24:S24)=0))-(S1227+S1228)*(SUM($J$24:S24)=1)</f>
        <v>0</v>
      </c>
      <c r="T1229" s="18">
        <f ca="1">(-AND($F$1214=1)*MIN(T1227,SUM($I$1228:S1228)*($F$1229/4)))*((SUM($J$23:T23)=1)*(SUM($J$24:T24)=0))-(T1227+T1228)*(SUM($J$24:T24)=1)</f>
        <v>0</v>
      </c>
      <c r="U1229" s="18">
        <f ca="1">(-AND($F$1214=1)*MIN(U1227,SUM($I$1228:T1228)*($F$1229/4)))*((SUM($J$23:U23)=1)*(SUM($J$24:U24)=0))-(U1227+U1228)*(SUM($J$24:U24)=1)</f>
        <v>0</v>
      </c>
      <c r="V1229" s="18">
        <f ca="1">(-AND($F$1214=1)*MIN(V1227,SUM($I$1228:U1228)*($F$1229/4)))*((SUM($J$23:V23)=1)*(SUM($J$24:V24)=0))-(V1227+V1228)*(SUM($J$24:V24)=1)</f>
        <v>0</v>
      </c>
      <c r="W1229" s="18">
        <f ca="1">(-AND($F$1214=1)*MIN(W1227,SUM($I$1228:V1228)*($F$1229/4)))*((SUM($J$23:W23)=1)*(SUM($J$24:W24)=0))-(W1227+W1228)*(SUM($J$24:W24)=1)</f>
        <v>0</v>
      </c>
      <c r="X1229" s="18">
        <f ca="1">(-AND($F$1214=1)*MIN(X1227,SUM($I$1228:W1228)*($F$1229/4)))*((SUM($J$23:X23)=1)*(SUM($J$24:X24)=0))-(X1227+X1228)*(SUM($J$24:X24)=1)</f>
        <v>0</v>
      </c>
      <c r="Y1229" s="18">
        <f ca="1">(-AND($F$1214=1)*MIN(Y1227,SUM($I$1228:X1228)*($F$1229/4)))*((SUM($J$23:Y23)=1)*(SUM($J$24:Y24)=0))-(Y1227+Y1228)*(SUM($J$24:Y24)=1)</f>
        <v>0</v>
      </c>
      <c r="Z1229" s="18">
        <f ca="1">(-AND($F$1214=1)*MIN(Z1227,SUM($I$1228:Y1228)*($F$1229/4)))*((SUM($J$23:Z23)=1)*(SUM($J$24:Z24)=0))-(Z1227+Z1228)*(SUM($J$24:Z24)=1)</f>
        <v>0</v>
      </c>
      <c r="AA1229" s="18">
        <f ca="1">(-AND($F$1214=1)*MIN(AA1227,SUM($I$1228:Z1228)*($F$1229/4)))*((SUM($J$23:AA23)=1)*(SUM($J$24:AA24)=0))-(AA1227+AA1228)*(SUM($J$24:AA24)=1)</f>
        <v>0</v>
      </c>
      <c r="AB1229" s="18">
        <f ca="1">(-AND($F$1214=1)*MIN(AB1227,SUM($I$1228:AA1228)*($F$1229/4)))*((SUM($J$23:AB23)=1)*(SUM($J$24:AB24)=0))-(AB1227+AB1228)*(SUM($J$24:AB24)=1)</f>
        <v>-25.962580479452054</v>
      </c>
      <c r="AC1229" s="18">
        <f ca="1">(-AND($F$1214=1)*MIN(AC1227,SUM($I$1228:AB1228)*($F$1229/4)))*((SUM($J$23:AC23)=1)*(SUM($J$24:AC24)=0))-(AC1227+AC1228)*(SUM($J$24:AC24)=1)</f>
        <v>-25.962580479452054</v>
      </c>
      <c r="AD1229" s="18">
        <f ca="1">(-AND($F$1214=1)*MIN(AD1227,SUM($I$1228:AC1228)*($F$1229/4)))*((SUM($J$23:AD23)=1)*(SUM($J$24:AD24)=0))-(AD1227+AD1228)*(SUM($J$24:AD24)=1)</f>
        <v>-25.962580479452054</v>
      </c>
      <c r="AE1229" s="18">
        <f ca="1">(-AND($F$1214=1)*MIN(AE1227,SUM($I$1228:AD1228)*($F$1229/4)))*((SUM($J$23:AE23)=1)*(SUM($J$24:AE24)=0))-(AE1227+AE1228)*(SUM($J$24:AE24)=1)</f>
        <v>-25.962580479452054</v>
      </c>
      <c r="AF1229" s="18">
        <f ca="1">(-AND($F$1214=1)*MIN(AF1227,SUM($I$1228:AE1228)*($F$1229/4)))*((SUM($J$23:AF23)=1)*(SUM($J$24:AF24)=0))-(AF1227+AF1228)*(SUM($J$24:AF24)=1)</f>
        <v>-25.962580479452054</v>
      </c>
      <c r="AG1229" s="18">
        <f ca="1">(-AND($F$1214=1)*MIN(AG1227,SUM($I$1228:AF1228)*($F$1229/4)))*((SUM($J$23:AG23)=1)*(SUM($J$24:AG24)=0))-(AG1227+AG1228)*(SUM($J$24:AG24)=1)</f>
        <v>-25.962580479452054</v>
      </c>
      <c r="AH1229" s="18">
        <f ca="1">(-AND($F$1214=1)*MIN(AH1227,SUM($I$1228:AG1228)*($F$1229/4)))*((SUM($J$23:AH23)=1)*(SUM($J$24:AH24)=0))-(AH1227+AH1228)*(SUM($J$24:AH24)=1)</f>
        <v>-25.962580479452054</v>
      </c>
      <c r="AI1229" s="18">
        <f ca="1">(-AND($F$1214=1)*MIN(AI1227,SUM($I$1228:AH1228)*($F$1229/4)))*((SUM($J$23:AI23)=1)*(SUM($J$24:AI24)=0))-(AI1227+AI1228)*(SUM($J$24:AI24)=1)</f>
        <v>-25.962580479452054</v>
      </c>
      <c r="AJ1229" s="18">
        <f ca="1">(-AND($F$1214=1)*MIN(AJ1227,SUM($I$1228:AI1228)*($F$1229/4)))*((SUM($J$23:AJ23)=1)*(SUM($J$24:AJ24)=0))-(AJ1227+AJ1228)*(SUM($J$24:AJ24)=1)</f>
        <v>-25.962580479452054</v>
      </c>
      <c r="AK1229" s="18">
        <f ca="1">(-AND($F$1214=1)*MIN(AK1227,SUM($I$1228:AJ1228)*($F$1229/4)))*((SUM($J$23:AK23)=1)*(SUM($J$24:AK24)=0))-(AK1227+AK1228)*(SUM($J$24:AK24)=1)</f>
        <v>-25.962580479452054</v>
      </c>
      <c r="AL1229" s="18">
        <f ca="1">(-AND($F$1214=1)*MIN(AL1227,SUM($I$1228:AK1228)*($F$1229/4)))*((SUM($J$23:AL23)=1)*(SUM($J$24:AL24)=0))-(AL1227+AL1228)*(SUM($J$24:AL24)=1)</f>
        <v>-25.962580479452054</v>
      </c>
      <c r="AM1229" s="18">
        <f ca="1">(-AND($F$1214=1)*MIN(AM1227,SUM($I$1228:AL1228)*($F$1229/4)))*((SUM($J$23:AM23)=1)*(SUM($J$24:AM24)=0))-(AM1227+AM1228)*(SUM($J$24:AM24)=1)</f>
        <v>-25.962580479452054</v>
      </c>
      <c r="AN1229" s="18">
        <f ca="1">(-AND($F$1214=1)*MIN(AN1227,SUM($I$1228:AM1228)*($F$1229/4)))*((SUM($J$23:AN23)=1)*(SUM($J$24:AN24)=0))-(AN1227+AN1228)*(SUM($J$24:AN24)=1)</f>
        <v>-25.962580479452054</v>
      </c>
      <c r="AO1229" s="18">
        <f ca="1">(-AND($F$1214=1)*MIN(AO1227,SUM($I$1228:AN1228)*($F$1229/4)))*((SUM($J$23:AO23)=1)*(SUM($J$24:AO24)=0))-(AO1227+AO1228)*(SUM($J$24:AO24)=1)</f>
        <v>-25.962580479452054</v>
      </c>
      <c r="AP1229" s="18">
        <f ca="1">(-AND($F$1214=1)*MIN(AP1227,SUM($I$1228:AO1228)*($F$1229/4)))*((SUM($J$23:AP23)=1)*(SUM($J$24:AP24)=0))-(AP1227+AP1228)*(SUM($J$24:AP24)=1)</f>
        <v>-25.962580479452054</v>
      </c>
      <c r="AQ1229" s="18">
        <f ca="1">(-AND($F$1214=1)*MIN(AQ1227,SUM($I$1228:AP1228)*($F$1229/4)))*((SUM($J$23:AQ23)=1)*(SUM($J$24:AQ24)=0))-(AQ1227+AQ1228)*(SUM($J$24:AQ24)=1)</f>
        <v>-25.962580479452054</v>
      </c>
      <c r="AR1229" s="18">
        <f ca="1">(-AND($F$1214=1)*MIN(AR1227,SUM($I$1228:AQ1228)*($F$1229/4)))*((SUM($J$23:AR23)=1)*(SUM($J$24:AR24)=0))-(AR1227+AR1228)*(SUM($J$24:AR24)=1)</f>
        <v>-25.962580479452054</v>
      </c>
      <c r="AS1229" s="18">
        <f ca="1">(-AND($F$1214=1)*MIN(AS1227,SUM($I$1228:AR1228)*($F$1229/4)))*((SUM($J$23:AS23)=1)*(SUM($J$24:AS24)=0))-(AS1227+AS1228)*(SUM($J$24:AS24)=1)</f>
        <v>-25.962580479452054</v>
      </c>
      <c r="AT1229" s="18">
        <f ca="1">(-AND($F$1214=1)*MIN(AT1227,SUM($I$1228:AS1228)*($F$1229/4)))*((SUM($J$23:AT23)=1)*(SUM($J$24:AT24)=0))-(AT1227+AT1228)*(SUM($J$24:AT24)=1)</f>
        <v>-25.962580479452054</v>
      </c>
      <c r="AU1229" s="18">
        <f ca="1">(-AND($F$1214=1)*MIN(AU1227,SUM($I$1228:AT1228)*($F$1229/4)))*((SUM($J$23:AU23)=1)*(SUM($J$24:AU24)=0))-(AU1227+AU1228)*(SUM($J$24:AU24)=1)</f>
        <v>-25.962580479452054</v>
      </c>
      <c r="AV1229" s="18">
        <f ca="1">(-AND($F$1214=1)*MIN(AV1227,SUM($I$1228:AU1228)*($F$1229/4)))*((SUM($J$23:AV23)=1)*(SUM($J$24:AV24)=0))-(AV1227+AV1228)*(SUM($J$24:AV24)=1)</f>
        <v>-25.962580479452054</v>
      </c>
      <c r="AW1229" s="18">
        <f ca="1">(-AND($F$1214=1)*MIN(AW1227,SUM($I$1228:AV1228)*($F$1229/4)))*((SUM($J$23:AW23)=1)*(SUM($J$24:AW24)=0))-(AW1227+AW1228)*(SUM($J$24:AW24)=1)</f>
        <v>-25.962580479452054</v>
      </c>
      <c r="AX1229" s="18">
        <f ca="1">(-AND($F$1214=1)*MIN(AX1227,SUM($I$1228:AW1228)*($F$1229/4)))*((SUM($J$23:AX23)=1)*(SUM($J$24:AX24)=0))-(AX1227+AX1228)*(SUM($J$24:AX24)=1)</f>
        <v>-25.962580479452054</v>
      </c>
      <c r="AY1229" s="18">
        <f ca="1">(-AND($F$1214=1)*MIN(AY1227,SUM($I$1228:AX1228)*($F$1229/4)))*((SUM($J$23:AY23)=1)*(SUM($J$24:AY24)=0))-(AY1227+AY1228)*(SUM($J$24:AY24)=1)</f>
        <v>-25.962580479452054</v>
      </c>
      <c r="AZ1229" s="18">
        <f ca="1">(-AND($F$1214=1)*MIN(AZ1227,SUM($I$1228:AY1228)*($F$1229/4)))*((SUM($J$23:AZ23)=1)*(SUM($J$24:AZ24)=0))-(AZ1227+AZ1228)*(SUM($J$24:AZ24)=1)</f>
        <v>-25.962580479452054</v>
      </c>
      <c r="BA1229" s="18">
        <f ca="1">(-AND($F$1214=1)*MIN(BA1227,SUM($I$1228:AZ1228)*($F$1229/4)))*((SUM($J$23:BA23)=1)*(SUM($J$24:BA24)=0))-(BA1227+BA1228)*(SUM($J$24:BA24)=1)</f>
        <v>-25.962580479452054</v>
      </c>
      <c r="BB1229" s="18">
        <f ca="1">(-AND($F$1214=1)*MIN(BB1227,SUM($I$1228:BA1228)*($F$1229/4)))*((SUM($J$23:BB23)=1)*(SUM($J$24:BB24)=0))-(BB1227+BB1228)*(SUM($J$24:BB24)=1)</f>
        <v>-25.962580479452054</v>
      </c>
      <c r="BC1229" s="18">
        <f ca="1">(-AND($F$1214=1)*MIN(BC1227,SUM($I$1228:BB1228)*($F$1229/4)))*((SUM($J$23:BC23)=1)*(SUM($J$24:BC24)=0))-(BC1227+BC1228)*(SUM($J$24:BC24)=1)</f>
        <v>-25.962580479452054</v>
      </c>
      <c r="BD1229" s="18">
        <f ca="1">(-AND($F$1214=1)*MIN(BD1227,SUM($I$1228:BC1228)*($F$1229/4)))*((SUM($J$23:BD23)=1)*(SUM($J$24:BD24)=0))-(BD1227+BD1228)*(SUM($J$24:BD24)=1)</f>
        <v>-25.962580479452054</v>
      </c>
      <c r="BE1229" s="18">
        <f ca="1">(-AND($F$1214=1)*MIN(BE1227,SUM($I$1228:BD1228)*($F$1229/4)))*((SUM($J$23:BE23)=1)*(SUM($J$24:BE24)=0))-(BE1227+BE1228)*(SUM($J$24:BE24)=1)</f>
        <v>-25.962580479452054</v>
      </c>
      <c r="BF1229" s="18">
        <f ca="1">(-AND($F$1214=1)*MIN(BF1227,SUM($I$1228:BE1228)*($F$1229/4)))*((SUM($J$23:BF23)=1)*(SUM($J$24:BF24)=0))-(BF1227+BF1228)*(SUM($J$24:BF24)=1)</f>
        <v>-25.962580479452054</v>
      </c>
      <c r="BG1229" s="18">
        <f ca="1">(-AND($F$1214=1)*MIN(BG1227,SUM($I$1228:BF1228)*($F$1229/4)))*((SUM($J$23:BG23)=1)*(SUM($J$24:BG24)=0))-(BG1227+BG1228)*(SUM($J$24:BG24)=1)</f>
        <v>-25.962580479452054</v>
      </c>
      <c r="BH1229" s="18">
        <f ca="1">(-AND($F$1214=1)*MIN(BH1227,SUM($I$1228:BG1228)*($F$1229/4)))*((SUM($J$23:BH23)=1)*(SUM($J$24:BH24)=0))-(BH1227+BH1228)*(SUM($J$24:BH24)=1)</f>
        <v>-25.962580479452054</v>
      </c>
      <c r="BI1229" s="18">
        <f ca="1">(-AND($F$1214=1)*MIN(BI1227,SUM($I$1228:BH1228)*($F$1229/4)))*((SUM($J$23:BI23)=1)*(SUM($J$24:BI24)=0))-(BI1227+BI1228)*(SUM($J$24:BI24)=1)</f>
        <v>-25.962580479452054</v>
      </c>
      <c r="BJ1229" s="18">
        <f ca="1">(-AND($F$1214=1)*MIN(BJ1227,SUM($I$1228:BI1228)*($F$1229/4)))*((SUM($J$23:BJ23)=1)*(SUM($J$24:BJ24)=0))-(BJ1227+BJ1228)*(SUM($J$24:BJ24)=1)</f>
        <v>-25.962580479452054</v>
      </c>
      <c r="BK1229" s="18">
        <f ca="1">(-AND($F$1214=1)*MIN(BK1227,SUM($I$1228:BJ1228)*($F$1229/4)))*((SUM($J$23:BK23)=1)*(SUM($J$24:BK24)=0))-(BK1227+BK1228)*(SUM($J$24:BK24)=1)</f>
        <v>-25.962580479452054</v>
      </c>
      <c r="BL1229" s="18">
        <f ca="1">(-AND($F$1214=1)*MIN(BL1227,SUM($I$1228:BK1228)*($F$1229/4)))*((SUM($J$23:BL23)=1)*(SUM($J$24:BL24)=0))-(BL1227+BL1228)*(SUM($J$24:BL24)=1)</f>
        <v>-25.962580479452054</v>
      </c>
      <c r="BM1229" s="18">
        <f ca="1">(-AND($F$1214=1)*MIN(BM1227,SUM($I$1228:BL1228)*($F$1229/4)))*((SUM($J$23:BM23)=1)*(SUM($J$24:BM24)=0))-(BM1227+BM1228)*(SUM($J$24:BM24)=1)</f>
        <v>-25.962580479452054</v>
      </c>
      <c r="BN1229" s="18">
        <f ca="1">(-AND($F$1214=1)*MIN(BN1227,SUM($I$1228:BM1228)*($F$1229/4)))*((SUM($J$23:BN23)=1)*(SUM($J$24:BN24)=0))-(BN1227+BN1228)*(SUM($J$24:BN24)=1)</f>
        <v>-25.962580479452054</v>
      </c>
      <c r="BO1229" s="18">
        <f ca="1">(-AND($F$1214=1)*MIN(BO1227,SUM($I$1228:BN1228)*($F$1229/4)))*((SUM($J$23:BO23)=1)*(SUM($J$24:BO24)=0))-(BO1227+BO1228)*(SUM($J$24:BO24)=1)</f>
        <v>-25.962580479452054</v>
      </c>
      <c r="BP1229" s="18">
        <f ca="1">(-AND($F$1214=1)*MIN(BP1227,SUM($I$1228:BO1228)*($F$1229/4)))*((SUM($J$23:BP23)=1)*(SUM($J$24:BP24)=0))-(BP1227+BP1228)*(SUM($J$24:BP24)=1)</f>
        <v>-25.962580479452054</v>
      </c>
      <c r="BQ1229" s="18">
        <f ca="1">(-AND($F$1214=1)*MIN(BQ1227,SUM($I$1228:BP1228)*($F$1229/4)))*((SUM($J$23:BQ23)=1)*(SUM($J$24:BQ24)=0))-(BQ1227+BQ1228)*(SUM($J$24:BQ24)=1)</f>
        <v>-25.962580479452054</v>
      </c>
      <c r="BR1229" s="18">
        <f ca="1">(-AND($F$1214=1)*MIN(BR1227,SUM($I$1228:BQ1228)*($F$1229/4)))*((SUM($J$23:BR23)=1)*(SUM($J$24:BR24)=0))-(BR1227+BR1228)*(SUM($J$24:BR24)=1)</f>
        <v>-25.962580479452054</v>
      </c>
      <c r="BS1229" s="18">
        <f ca="1">(-AND($F$1214=1)*MIN(BS1227,SUM($I$1228:BR1228)*($F$1229/4)))*((SUM($J$23:BS23)=1)*(SUM($J$24:BS24)=0))-(BS1227+BS1228)*(SUM($J$24:BS24)=1)</f>
        <v>-25.962580479452054</v>
      </c>
      <c r="BT1229" s="18">
        <f ca="1">(-AND($F$1214=1)*MIN(BT1227,SUM($I$1228:BS1228)*($F$1229/4)))*((SUM($J$23:BT23)=1)*(SUM($J$24:BT24)=0))-(BT1227+BT1228)*(SUM($J$24:BT24)=1)</f>
        <v>-25.962580479452054</v>
      </c>
      <c r="BU1229" s="18">
        <f ca="1">(-AND($F$1214=1)*MIN(BU1227,SUM($I$1228:BT1228)*($F$1229/4)))*((SUM($J$23:BU23)=1)*(SUM($J$24:BU24)=0))-(BU1227+BU1228)*(SUM($J$24:BU24)=1)</f>
        <v>-25.962580479452054</v>
      </c>
      <c r="BV1229" s="18">
        <f ca="1">(-AND($F$1214=1)*MIN(BV1227,SUM($I$1228:BU1228)*($F$1229/4)))*((SUM($J$23:BV23)=1)*(SUM($J$24:BV24)=0))-(BV1227+BV1228)*(SUM($J$24:BV24)=1)</f>
        <v>-25.962580479452054</v>
      </c>
      <c r="BW1229" s="18">
        <f ca="1">(-AND($F$1214=1)*MIN(BW1227,SUM($I$1228:BV1228)*($F$1229/4)))*((SUM($J$23:BW23)=1)*(SUM($J$24:BW24)=0))-(BW1227+BW1228)*(SUM($J$24:BW24)=1)</f>
        <v>-25.962580479452054</v>
      </c>
      <c r="BX1229" s="18">
        <f ca="1">(-AND($F$1214=1)*MIN(BX1227,SUM($I$1228:BW1228)*($F$1229/4)))*((SUM($J$23:BX23)=1)*(SUM($J$24:BX24)=0))-(BX1227+BX1228)*(SUM($J$24:BX24)=1)</f>
        <v>-25.962580479452054</v>
      </c>
      <c r="BY1229" s="18">
        <f ca="1">(-AND($F$1214=1)*MIN(BY1227,SUM($I$1228:BX1228)*($F$1229/4)))*((SUM($J$23:BY23)=1)*(SUM($J$24:BY24)=0))-(BY1227+BY1228)*(SUM($J$24:BY24)=1)</f>
        <v>-25.962580479452054</v>
      </c>
      <c r="BZ1229" s="18">
        <f ca="1">(-AND($F$1214=1)*MIN(BZ1227,SUM($I$1228:BY1228)*($F$1229/4)))*((SUM($J$23:BZ23)=1)*(SUM($J$24:BZ24)=0))-(BZ1227+BZ1228)*(SUM($J$24:BZ24)=1)</f>
        <v>-25.962580479452054</v>
      </c>
      <c r="CA1229" s="18">
        <f ca="1">(-AND($F$1214=1)*MIN(CA1227,SUM($I$1228:BZ1228)*($F$1229/4)))*((SUM($J$23:CA23)=1)*(SUM($J$24:CA24)=0))-(CA1227+CA1228)*(SUM($J$24:CA24)=1)</f>
        <v>-25.962580479452054</v>
      </c>
      <c r="CB1229" s="18">
        <f ca="1">(-AND($F$1214=1)*MIN(CB1227,SUM($I$1228:CA1228)*($F$1229/4)))*((SUM($J$23:CB23)=1)*(SUM($J$24:CB24)=0))-(CB1227+CB1228)*(SUM($J$24:CB24)=1)</f>
        <v>-25.962580479452054</v>
      </c>
      <c r="CC1229" s="18">
        <f ca="1">(-AND($F$1214=1)*MIN(CC1227,SUM($I$1228:CB1228)*($F$1229/4)))*((SUM($J$23:CC23)=1)*(SUM($J$24:CC24)=0))-(CC1227+CC1228)*(SUM($J$24:CC24)=1)</f>
        <v>-25.962580479452054</v>
      </c>
      <c r="CD1229" s="18">
        <f ca="1">(-AND($F$1214=1)*MIN(CD1227,SUM($I$1228:CC1228)*($F$1229/4)))*((SUM($J$23:CD23)=1)*(SUM($J$24:CD24)=0))-(CD1227+CD1228)*(SUM($J$24:CD24)=1)</f>
        <v>-25.962580479452054</v>
      </c>
      <c r="CE1229" s="18">
        <f ca="1">(-AND($F$1214=1)*MIN(CE1227,SUM($I$1228:CD1228)*($F$1229/4)))*((SUM($J$23:CE23)=1)*(SUM($J$24:CE24)=0))-(CE1227+CE1228)*(SUM($J$24:CE24)=1)</f>
        <v>-25.962580479452054</v>
      </c>
      <c r="CF1229" s="18">
        <f ca="1">(-AND($F$1214=1)*MIN(CF1227,SUM($I$1228:CE1228)*($F$1229/4)))*((SUM($J$23:CF23)=1)*(SUM($J$24:CF24)=0))-(CF1227+CF1228)*(SUM($J$24:CF24)=1)</f>
        <v>-25.962580479452054</v>
      </c>
      <c r="CG1229" s="18">
        <f ca="1">(-AND($F$1214=1)*MIN(CG1227,SUM($I$1228:CF1228)*($F$1229/4)))*((SUM($J$23:CG23)=1)*(SUM($J$24:CG24)=0))-(CG1227+CG1228)*(SUM($J$24:CG24)=1)</f>
        <v>-25.962580479452054</v>
      </c>
      <c r="CH1229" s="18">
        <f ca="1">(-AND($F$1214=1)*MIN(CH1227,SUM($I$1228:CG1228)*($F$1229/4)))*((SUM($J$23:CH23)=1)*(SUM($J$24:CH24)=0))-(CH1227+CH1228)*(SUM($J$24:CH24)=1)</f>
        <v>-25.962580479452054</v>
      </c>
      <c r="CI1229" s="18">
        <f ca="1">(-AND($F$1214=1)*MIN(CI1227,SUM($I$1228:CH1228)*($F$1229/4)))*((SUM($J$23:CI23)=1)*(SUM($J$24:CI24)=0))-(CI1227+CI1228)*(SUM($J$24:CI24)=1)</f>
        <v>-25.962580479452054</v>
      </c>
      <c r="CJ1229" s="18">
        <f ca="1">(-AND($F$1214=1)*MIN(CJ1227,SUM($I$1228:CI1228)*($F$1229/4)))*((SUM($J$23:CJ23)=1)*(SUM($J$24:CJ24)=0))-(CJ1227+CJ1228)*(SUM($J$24:CJ24)=1)</f>
        <v>-25.962580479452054</v>
      </c>
      <c r="CK1229" s="18">
        <f ca="1">(-AND($F$1214=1)*MIN(CK1227,SUM($I$1228:CJ1228)*($F$1229/4)))*((SUM($J$23:CK23)=1)*(SUM($J$24:CK24)=0))-(CK1227+CK1228)*(SUM($J$24:CK24)=1)</f>
        <v>-25.962580479452054</v>
      </c>
      <c r="CL1229" s="18">
        <f ca="1">(-AND($F$1214=1)*MIN(CL1227,SUM($I$1228:CK1228)*($F$1229/4)))*((SUM($J$23:CL23)=1)*(SUM($J$24:CL24)=0))-(CL1227+CL1228)*(SUM($J$24:CL24)=1)</f>
        <v>-25.962580479452054</v>
      </c>
      <c r="CM1229" s="18">
        <f ca="1">(-AND($F$1214=1)*MIN(CM1227,SUM($I$1228:CL1228)*($F$1229/4)))*((SUM($J$23:CM23)=1)*(SUM($J$24:CM24)=0))-(CM1227+CM1228)*(SUM($J$24:CM24)=1)</f>
        <v>-25.962580479452054</v>
      </c>
      <c r="CN1229" s="18">
        <f ca="1">(-AND($F$1214=1)*MIN(CN1227,SUM($I$1228:CM1228)*($F$1229/4)))*((SUM($J$23:CN23)=1)*(SUM($J$24:CN24)=0))-(CN1227+CN1228)*(SUM($J$24:CN24)=1)</f>
        <v>-25.962580479452054</v>
      </c>
      <c r="CO1229" s="18">
        <f ca="1">(-AND($F$1214=1)*MIN(CO1227,SUM($I$1228:CN1228)*($F$1229/4)))*((SUM($J$23:CO23)=1)*(SUM($J$24:CO24)=0))-(CO1227+CO1228)*(SUM($J$24:CO24)=1)</f>
        <v>-25.962580479452054</v>
      </c>
      <c r="CP1229" s="18">
        <f ca="1">(-AND($F$1214=1)*MIN(CP1227,SUM($I$1228:CO1228)*($F$1229/4)))*((SUM($J$23:CP23)=1)*(SUM($J$24:CP24)=0))-(CP1227+CP1228)*(SUM($J$24:CP24)=1)</f>
        <v>-25.962580479452054</v>
      </c>
      <c r="CQ1229" s="18">
        <f ca="1">(-AND($F$1214=1)*MIN(CQ1227,SUM($I$1228:CP1228)*($F$1229/4)))*((SUM($J$23:CQ23)=1)*(SUM($J$24:CQ24)=0))-(CQ1227+CQ1228)*(SUM($J$24:CQ24)=1)</f>
        <v>-25.962580479452054</v>
      </c>
      <c r="CR1229" s="18">
        <f ca="1">(-AND($F$1214=1)*MIN(CR1227,SUM($I$1228:CQ1228)*($F$1229/4)))*((SUM($J$23:CR23)=1)*(SUM($J$24:CR24)=0))-(CR1227+CR1228)*(SUM($J$24:CR24)=1)</f>
        <v>-25.962580479452054</v>
      </c>
      <c r="CS1229" s="18">
        <f ca="1">(-AND($F$1214=1)*MIN(CS1227,SUM($I$1228:CR1228)*($F$1229/4)))*((SUM($J$23:CS23)=1)*(SUM($J$24:CS24)=0))-(CS1227+CS1228)*(SUM($J$24:CS24)=1)</f>
        <v>-25.962580479452054</v>
      </c>
      <c r="CT1229" s="18">
        <f ca="1">(-AND($F$1214=1)*MIN(CT1227,SUM($I$1228:CS1228)*($F$1229/4)))*((SUM($J$23:CT23)=1)*(SUM($J$24:CT24)=0))-(CT1227+CT1228)*(SUM($J$24:CT24)=1)</f>
        <v>-25.962580479452054</v>
      </c>
      <c r="CU1229" s="18">
        <f ca="1">(-AND($F$1214=1)*MIN(CU1227,SUM($I$1228:CT1228)*($F$1229/4)))*((SUM($J$23:CU23)=1)*(SUM($J$24:CU24)=0))-(CU1227+CU1228)*(SUM($J$24:CU24)=1)</f>
        <v>-25.962580479452054</v>
      </c>
      <c r="CV1229" s="18">
        <f ca="1">(-AND($F$1214=1)*MIN(CV1227,SUM($I$1228:CU1228)*($F$1229/4)))*((SUM($J$23:CV23)=1)*(SUM($J$24:CV24)=0))-(CV1227+CV1228)*(SUM($J$24:CV24)=1)</f>
        <v>-25.962580479452054</v>
      </c>
      <c r="CW1229" s="18">
        <f ca="1">(-AND($F$1214=1)*MIN(CW1227,SUM($I$1228:CV1228)*($F$1229/4)))*((SUM($J$23:CW23)=1)*(SUM($J$24:CW24)=0))-(CW1227+CW1228)*(SUM($J$24:CW24)=1)</f>
        <v>-25.962580479452054</v>
      </c>
      <c r="CX1229" s="18">
        <f ca="1">(-AND($F$1214=1)*MIN(CX1227,SUM($I$1228:CW1228)*($F$1229/4)))*((SUM($J$23:CX23)=1)*(SUM($J$24:CX24)=0))-(CX1227+CX1228)*(SUM($J$24:CX24)=1)</f>
        <v>-25.962580479452054</v>
      </c>
      <c r="CY1229" s="18">
        <f ca="1">(-AND($F$1214=1)*MIN(CY1227,SUM($I$1228:CX1228)*($F$1229/4)))*((SUM($J$23:CY23)=1)*(SUM($J$24:CY24)=0))-(CY1227+CY1228)*(SUM($J$24:CY24)=1)</f>
        <v>-25.962580479452054</v>
      </c>
      <c r="CZ1229" s="18">
        <f ca="1">(-AND($F$1214=1)*MIN(CZ1227,SUM($I$1228:CY1228)*($F$1229/4)))*((SUM($J$23:CZ23)=1)*(SUM($J$24:CZ24)=0))-(CZ1227+CZ1228)*(SUM($J$24:CZ24)=1)</f>
        <v>-25.962580479452054</v>
      </c>
      <c r="DA1229" s="18">
        <f ca="1">(-AND($F$1214=1)*MIN(DA1227,SUM($I$1228:CZ1228)*($F$1229/4)))*((SUM($J$23:DA23)=1)*(SUM($J$24:DA24)=0))-(DA1227+DA1228)*(SUM($J$24:DA24)=1)</f>
        <v>-25.962580479452054</v>
      </c>
      <c r="DB1229" s="18">
        <f ca="1">(-AND($F$1214=1)*MIN(DB1227,SUM($I$1228:DA1228)*($F$1229/4)))*((SUM($J$23:DB23)=1)*(SUM($J$24:DB24)=0))-(DB1227+DB1228)*(SUM($J$24:DB24)=1)</f>
        <v>-25.962580479452054</v>
      </c>
      <c r="DC1229" s="18">
        <f ca="1">(-AND($F$1214=1)*MIN(DC1227,SUM($I$1228:DB1228)*($F$1229/4)))*((SUM($J$23:DC23)=1)*(SUM($J$24:DC24)=0))-(DC1227+DC1228)*(SUM($J$24:DC24)=1)</f>
        <v>-25.962580479452054</v>
      </c>
      <c r="DD1229" s="18">
        <f ca="1">(-AND($F$1214=1)*MIN(DD1227,SUM($I$1228:DC1228)*($F$1229/4)))*((SUM($J$23:DD23)=1)*(SUM($J$24:DD24)=0))-(DD1227+DD1228)*(SUM($J$24:DD24)=1)</f>
        <v>-25.962580479452054</v>
      </c>
      <c r="DE1229" s="18">
        <f ca="1">(-AND($F$1214=1)*MIN(DE1227,SUM($I$1228:DD1228)*($F$1229/4)))*((SUM($J$23:DE23)=1)*(SUM($J$24:DE24)=0))-(DE1227+DE1228)*(SUM($J$24:DE24)=1)</f>
        <v>-25.962580479452054</v>
      </c>
      <c r="DF1229" s="18">
        <f ca="1">(-AND($F$1214=1)*MIN(DF1227,SUM($I$1228:DE1228)*($F$1229/4)))*((SUM($J$23:DF23)=1)*(SUM($J$24:DF24)=0))-(DF1227+DF1228)*(SUM($J$24:DF24)=1)</f>
        <v>-25.962580479452054</v>
      </c>
      <c r="DG1229" s="18">
        <f ca="1">(-AND($F$1214=1)*MIN(DG1227,SUM($I$1228:DF1228)*($F$1229/4)))*((SUM($J$23:DG23)=1)*(SUM($J$24:DG24)=0))-(DG1227+DG1228)*(SUM($J$24:DG24)=1)</f>
        <v>-25.962580479452054</v>
      </c>
      <c r="DH1229" s="18">
        <f ca="1">(-AND($F$1214=1)*MIN(DH1227,SUM($I$1228:DG1228)*($F$1229/4)))*((SUM($J$23:DH23)=1)*(SUM($J$24:DH24)=0))-(DH1227+DH1228)*(SUM($J$24:DH24)=1)</f>
        <v>-25.962580479452054</v>
      </c>
      <c r="DI1229" s="18">
        <f ca="1">(-AND($F$1214=1)*MIN(DI1227,SUM($I$1228:DH1228)*($F$1229/4)))*((SUM($J$23:DI23)=1)*(SUM($J$24:DI24)=0))-(DI1227+DI1228)*(SUM($J$24:DI24)=1)</f>
        <v>-25.962580479452054</v>
      </c>
      <c r="DJ1229" s="18">
        <f ca="1">(-AND($F$1214=1)*MIN(DJ1227,SUM($I$1228:DI1228)*($F$1229/4)))*((SUM($J$23:DJ23)=1)*(SUM($J$24:DJ24)=0))-(DJ1227+DJ1228)*(SUM($J$24:DJ24)=1)</f>
        <v>-25.962580479452054</v>
      </c>
      <c r="DK1229" s="18">
        <f ca="1">(-AND($F$1214=1)*MIN(DK1227,SUM($I$1228:DJ1228)*($F$1229/4)))*((SUM($J$23:DK23)=1)*(SUM($J$24:DK24)=0))-(DK1227+DK1228)*(SUM($J$24:DK24)=1)</f>
        <v>-25.962580479452054</v>
      </c>
      <c r="DL1229" s="18">
        <f ca="1">(-AND($F$1214=1)*MIN(DL1227,SUM($I$1228:DK1228)*($F$1229/4)))*((SUM($J$23:DL23)=1)*(SUM($J$24:DL24)=0))-(DL1227+DL1228)*(SUM($J$24:DL24)=1)</f>
        <v>-23.077849315069404</v>
      </c>
      <c r="DM1229" s="18">
        <f ca="1">(-AND($F$1214=1)*MIN(DM1227,SUM($I$1228:DL1228)*($F$1229/4)))*((SUM($J$23:DM23)=1)*(SUM($J$24:DM24)=0))-(DM1227+DM1228)*(SUM($J$24:DM24)=1)</f>
        <v>0</v>
      </c>
      <c r="DN1229" s="18">
        <f ca="1">(-AND($F$1214=1)*MIN(DN1227,SUM($I$1228:DM1228)*($F$1229/4)))*((SUM($J$23:DN23)=1)*(SUM($J$24:DN24)=0))-(DN1227+DN1228)*(SUM($J$24:DN24)=1)</f>
        <v>0</v>
      </c>
      <c r="DO1229" s="18">
        <f ca="1">(-AND($F$1214=1)*MIN(DO1227,SUM($I$1228:DN1228)*($F$1229/4)))*((SUM($J$23:DO23)=1)*(SUM($J$24:DO24)=0))-(DO1227+DO1228)*(SUM($J$24:DO24)=1)</f>
        <v>0</v>
      </c>
      <c r="DP1229" s="18">
        <f ca="1">(-AND($F$1214=1)*MIN(DP1227,SUM($I$1228:DO1228)*($F$1229/4)))*((SUM($J$23:DP23)=1)*(SUM($J$24:DP24)=0))-(DP1227+DP1228)*(SUM($J$24:DP24)=1)</f>
        <v>0</v>
      </c>
      <c r="DQ1229" s="18">
        <f ca="1">(-AND($F$1214=1)*MIN(DQ1227,SUM($I$1228:DP1228)*($F$1229/4)))*((SUM($J$23:DQ23)=1)*(SUM($J$24:DQ24)=0))-(DQ1227+DQ1228)*(SUM($J$24:DQ24)=1)</f>
        <v>0</v>
      </c>
      <c r="DR1229" s="18">
        <f ca="1">(-AND($F$1214=1)*MIN(DR1227,SUM($I$1228:DQ1228)*($F$1229/4)))*((SUM($J$23:DR23)=1)*(SUM($J$24:DR24)=0))-(DR1227+DR1228)*(SUM($J$24:DR24)=1)</f>
        <v>0</v>
      </c>
      <c r="DS1229" s="18">
        <f ca="1">(-AND($F$1214=1)*MIN(DS1227,SUM($I$1228:DR1228)*($F$1229/4)))*((SUM($J$23:DS23)=1)*(SUM($J$24:DS24)=0))-(DS1227+DS1228)*(SUM($J$24:DS24)=1)</f>
        <v>0</v>
      </c>
      <c r="DT1229" s="18">
        <f ca="1">(-AND($F$1214=1)*MIN(DT1227,SUM($I$1228:DS1228)*($F$1229/4)))*((SUM($J$23:DT23)=1)*(SUM($J$24:DT24)=0))-(DT1227+DT1228)*(SUM($J$24:DT24)=1)</f>
        <v>0</v>
      </c>
      <c r="DU1229" s="18">
        <f ca="1">(-AND($F$1214=1)*MIN(DU1227,SUM($I$1228:DT1228)*($F$1229/4)))*((SUM($J$23:DU23)=1)*(SUM($J$24:DU24)=0))-(DU1227+DU1228)*(SUM($J$24:DU24)=1)</f>
        <v>0</v>
      </c>
      <c r="DV1229" s="18">
        <f ca="1">(-AND($F$1214=1)*MIN(DV1227,SUM($I$1228:DU1228)*($F$1229/4)))*((SUM($J$23:DV23)=1)*(SUM($J$24:DV24)=0))-(DV1227+DV1228)*(SUM($J$24:DV24)=1)</f>
        <v>0</v>
      </c>
      <c r="DW1229" s="18">
        <f ca="1">(-AND($F$1214=1)*MIN(DW1227,SUM($I$1228:DV1228)*($F$1229/4)))*((SUM($J$23:DW23)=1)*(SUM($J$24:DW24)=0))-(DW1227+DW1228)*(SUM($J$24:DW24)=1)</f>
        <v>0</v>
      </c>
      <c r="DX1229" s="18">
        <f ca="1">(-AND($F$1214=1)*MIN(DX1227,SUM($I$1228:DW1228)*($F$1229/4)))*((SUM($J$23:DX23)=1)*(SUM($J$24:DX24)=0))-(DX1227+DX1228)*(SUM($J$24:DX24)=1)</f>
        <v>0</v>
      </c>
      <c r="DY1229" s="18">
        <f ca="1">(-AND($F$1214=1)*MIN(DY1227,SUM($I$1228:DX1228)*($F$1229/4)))*((SUM($J$23:DY23)=1)*(SUM($J$24:DY24)=0))-(DY1227+DY1228)*(SUM($J$24:DY24)=1)</f>
        <v>0</v>
      </c>
      <c r="DZ1229" s="18">
        <f ca="1">(-AND($F$1214=1)*MIN(DZ1227,SUM($I$1228:DY1228)*($F$1229/4)))*((SUM($J$23:DZ23)=1)*(SUM($J$24:DZ24)=0))-(DZ1227+DZ1228)*(SUM($J$24:DZ24)=1)</f>
        <v>0</v>
      </c>
      <c r="EA1229" s="18">
        <f ca="1">(-AND($F$1214=1)*MIN(EA1227,SUM($I$1228:DZ1228)*($F$1229/4)))*((SUM($J$23:EA23)=1)*(SUM($J$24:EA24)=0))-(EA1227+EA1228)*(SUM($J$24:EA24)=1)</f>
        <v>0</v>
      </c>
      <c r="EB1229" s="18">
        <f ca="1">(-AND($F$1214=1)*MIN(EB1227,SUM($I$1228:EA1228)*($F$1229/4)))*((SUM($J$23:EB23)=1)*(SUM($J$24:EB24)=0))-(EB1227+EB1228)*(SUM($J$24:EB24)=1)</f>
        <v>0</v>
      </c>
      <c r="EC1229" s="18">
        <f ca="1">(-AND($F$1214=1)*MIN(EC1227,SUM($I$1228:EB1228)*($F$1229/4)))*((SUM($J$23:EC23)=1)*(SUM($J$24:EC24)=0))-(EC1227+EC1228)*(SUM($J$24:EC24)=1)</f>
        <v>0</v>
      </c>
      <c r="ED1229" s="18">
        <f ca="1">(-AND($F$1214=1)*MIN(ED1227,SUM($I$1228:EC1228)*($F$1229/4)))*((SUM($J$23:ED23)=1)*(SUM($J$24:ED24)=0))-(ED1227+ED1228)*(SUM($J$24:ED24)=1)</f>
        <v>0</v>
      </c>
      <c r="EE1229" s="18">
        <f ca="1">(-AND($F$1214=1)*MIN(EE1227,SUM($I$1228:ED1228)*($F$1229/4)))*((SUM($J$23:EE23)=1)*(SUM($J$24:EE24)=0))-(EE1227+EE1228)*(SUM($J$24:EE24)=1)</f>
        <v>0</v>
      </c>
      <c r="EF1229" s="18">
        <f ca="1">(-AND($F$1214=1)*MIN(EF1227,SUM($I$1228:EE1228)*($F$1229/4)))*((SUM($J$23:EF23)=1)*(SUM($J$24:EF24)=0))-(EF1227+EF1228)*(SUM($J$24:EF24)=1)</f>
        <v>0</v>
      </c>
      <c r="EG1229" s="18">
        <f ca="1">(-AND($F$1214=1)*MIN(EG1227,SUM($I$1228:EF1228)*($F$1229/4)))*((SUM($J$23:EG23)=1)*(SUM($J$24:EG24)=0))-(EG1227+EG1228)*(SUM($J$24:EG24)=1)</f>
        <v>0</v>
      </c>
      <c r="EH1229" s="18">
        <f ca="1">(-AND($F$1214=1)*MIN(EH1227,SUM($I$1228:EG1228)*($F$1229/4)))*((SUM($J$23:EH23)=1)*(SUM($J$24:EH24)=0))-(EH1227+EH1228)*(SUM($J$24:EH24)=1)</f>
        <v>0</v>
      </c>
      <c r="EI1229" s="18">
        <f ca="1">(-AND($F$1214=1)*MIN(EI1227,SUM($I$1228:EH1228)*($F$1229/4)))*((SUM($J$23:EI23)=1)*(SUM($J$24:EI24)=0))-(EI1227+EI1228)*(SUM($J$24:EI24)=1)</f>
        <v>0</v>
      </c>
      <c r="EJ1229" s="18">
        <f ca="1">(-AND($F$1214=1)*MIN(EJ1227,SUM($I$1228:EI1228)*($F$1229/4)))*((SUM($J$23:EJ23)=1)*(SUM($J$24:EJ24)=0))-(EJ1227+EJ1228)*(SUM($J$24:EJ24)=1)</f>
        <v>0</v>
      </c>
      <c r="EK1229" s="18">
        <f ca="1">(-AND($F$1214=1)*MIN(EK1227,SUM($I$1228:EJ1228)*($F$1229/4)))*((SUM($J$23:EK23)=1)*(SUM($J$24:EK24)=0))-(EK1227+EK1228)*(SUM($J$24:EK24)=1)</f>
        <v>0</v>
      </c>
      <c r="EL1229" s="18">
        <f ca="1">(-AND($F$1214=1)*MIN(EL1227,SUM($I$1228:EK1228)*($F$1229/4)))*((SUM($J$23:EL23)=1)*(SUM($J$24:EL24)=0))-(EL1227+EL1228)*(SUM($J$24:EL24)=1)</f>
        <v>0</v>
      </c>
      <c r="EM1229" s="18">
        <f ca="1">(-AND($F$1214=1)*MIN(EM1227,SUM($I$1228:EL1228)*($F$1229/4)))*((SUM($J$23:EM23)=1)*(SUM($J$24:EM24)=0))-(EM1227+EM1228)*(SUM($J$24:EM24)=1)</f>
        <v>0</v>
      </c>
      <c r="EN1229" s="18">
        <f ca="1">(-AND($F$1214=1)*MIN(EN1227,SUM($I$1228:EM1228)*($F$1229/4)))*((SUM($J$23:EN23)=1)*(SUM($J$24:EN24)=0))-(EN1227+EN1228)*(SUM($J$24:EN24)=1)</f>
        <v>0</v>
      </c>
      <c r="EO1229" s="18">
        <f ca="1">(-AND($F$1214=1)*MIN(EO1227,SUM($I$1228:EN1228)*($F$1229/4)))*((SUM($J$23:EO23)=1)*(SUM($J$24:EO24)=0))-(EO1227+EO1228)*(SUM($J$24:EO24)=1)</f>
        <v>0</v>
      </c>
      <c r="EP1229" s="18">
        <f ca="1">(-AND($F$1214=1)*MIN(EP1227,SUM($I$1228:EO1228)*($F$1229/4)))*((SUM($J$23:EP23)=1)*(SUM($J$24:EP24)=0))-(EP1227+EP1228)*(SUM($J$24:EP24)=1)</f>
        <v>0</v>
      </c>
      <c r="EQ1229" s="18">
        <f ca="1">(-AND($F$1214=1)*MIN(EQ1227,SUM($I$1228:EP1228)*($F$1229/4)))*((SUM($J$23:EQ23)=1)*(SUM($J$24:EQ24)=0))-(EQ1227+EQ1228)*(SUM($J$24:EQ24)=1)</f>
        <v>0</v>
      </c>
      <c r="ER1229" s="18">
        <f ca="1">(-AND($F$1214=1)*MIN(ER1227,SUM($I$1228:EQ1228)*($F$1229/4)))*((SUM($J$23:ER23)=1)*(SUM($J$24:ER24)=0))-(ER1227+ER1228)*(SUM($J$24:ER24)=1)</f>
        <v>0</v>
      </c>
      <c r="ES1229" s="18">
        <f ca="1">(-AND($F$1214=1)*MIN(ES1227,SUM($I$1228:ER1228)*($F$1229/4)))*((SUM($J$23:ES23)=1)*(SUM($J$24:ES24)=0))-(ES1227+ES1228)*(SUM($J$24:ES24)=1)</f>
        <v>0</v>
      </c>
      <c r="ET1229" s="18">
        <f ca="1">(-AND($F$1214=1)*MIN(ET1227,SUM($I$1228:ES1228)*($F$1229/4)))*((SUM($J$23:ET23)=1)*(SUM($J$24:ET24)=0))-(ET1227+ET1228)*(SUM($J$24:ET24)=1)</f>
        <v>0</v>
      </c>
      <c r="EU1229" s="18">
        <f ca="1">(-AND($F$1214=1)*MIN(EU1227,SUM($I$1228:ET1228)*($F$1229/4)))*((SUM($J$23:EU23)=1)*(SUM($J$24:EU24)=0))-(EU1227+EU1228)*(SUM($J$24:EU24)=1)</f>
        <v>0</v>
      </c>
      <c r="EV1229" s="18">
        <f ca="1">(-AND($F$1214=1)*MIN(EV1227,SUM($I$1228:EU1228)*($F$1229/4)))*((SUM($J$23:EV23)=1)*(SUM($J$24:EV24)=0))-(EV1227+EV1228)*(SUM($J$24:EV24)=1)</f>
        <v>0</v>
      </c>
      <c r="EW1229" s="18">
        <f ca="1">(-AND($F$1214=1)*MIN(EW1227,SUM($I$1228:EV1228)*($F$1229/4)))*((SUM($J$23:EW23)=1)*(SUM($J$24:EW24)=0))-(EW1227+EW1228)*(SUM($J$24:EW24)=1)</f>
        <v>0</v>
      </c>
      <c r="EX1229" s="18">
        <f ca="1">(-AND($F$1214=1)*MIN(EX1227,SUM($I$1228:EW1228)*($F$1229/4)))*((SUM($J$23:EX23)=1)*(SUM($J$24:EX24)=0))-(EX1227+EX1228)*(SUM($J$24:EX24)=1)</f>
        <v>0</v>
      </c>
      <c r="EY1229" s="18">
        <f ca="1">(-AND($F$1214=1)*MIN(EY1227,SUM($I$1228:EX1228)*($F$1229/4)))*((SUM($J$23:EY23)=1)*(SUM($J$24:EY24)=0))-(EY1227+EY1228)*(SUM($J$24:EY24)=1)</f>
        <v>0</v>
      </c>
      <c r="EZ1229" s="18">
        <f ca="1">(-AND($F$1214=1)*MIN(EZ1227,SUM($I$1228:EY1228)*($F$1229/4)))*((SUM($J$23:EZ23)=1)*(SUM($J$24:EZ24)=0))-(EZ1227+EZ1228)*(SUM($J$24:EZ24)=1)</f>
        <v>0</v>
      </c>
      <c r="FA1229" s="18">
        <f ca="1">(-AND($F$1214=1)*MIN(FA1227,SUM($I$1228:EZ1228)*($F$1229/4)))*((SUM($J$23:FA23)=1)*(SUM($J$24:FA24)=0))-(FA1227+FA1228)*(SUM($J$24:FA24)=1)</f>
        <v>0</v>
      </c>
      <c r="FB1229" s="18">
        <f ca="1">(-AND($F$1214=1)*MIN(FB1227,SUM($I$1228:FA1228)*($F$1229/4)))*((SUM($J$23:FB23)=1)*(SUM($J$24:FB24)=0))-(FB1227+FB1228)*(SUM($J$24:FB24)=1)</f>
        <v>0</v>
      </c>
      <c r="FC1229" s="18">
        <f ca="1">(-AND($F$1214=1)*MIN(FC1227,SUM($I$1228:FB1228)*($F$1229/4)))*((SUM($J$23:FC23)=1)*(SUM($J$24:FC24)=0))-(FC1227+FC1228)*(SUM($J$24:FC24)=1)</f>
        <v>0</v>
      </c>
      <c r="FD1229" s="18">
        <f ca="1">(-AND($F$1214=1)*MIN(FD1227,SUM($I$1228:FC1228)*($F$1229/4)))*((SUM($J$23:FD23)=1)*(SUM($J$24:FD24)=0))-(FD1227+FD1228)*(SUM($J$24:FD24)=1)</f>
        <v>0</v>
      </c>
      <c r="FE1229" s="18">
        <f ca="1">(-AND($F$1214=1)*MIN(FE1227,SUM($I$1228:FD1228)*($F$1229/4)))*((SUM($J$23:FE23)=1)*(SUM($J$24:FE24)=0))-(FE1227+FE1228)*(SUM($J$24:FE24)=1)</f>
        <v>0</v>
      </c>
      <c r="FF1229" s="18">
        <f ca="1">(-AND($F$1214=1)*MIN(FF1227,SUM($I$1228:FE1228)*($F$1229/4)))*((SUM($J$23:FF23)=1)*(SUM($J$24:FF24)=0))-(FF1227+FF1228)*(SUM($J$24:FF24)=1)</f>
        <v>0</v>
      </c>
      <c r="FG1229" s="18">
        <f ca="1">(-AND($F$1214=1)*MIN(FG1227,SUM($I$1228:FF1228)*($F$1229/4)))*((SUM($J$23:FG23)=1)*(SUM($J$24:FG24)=0))-(FG1227+FG1228)*(SUM($J$24:FG24)=1)</f>
        <v>0</v>
      </c>
      <c r="FH1229" s="18">
        <f ca="1">(-AND($F$1214=1)*MIN(FH1227,SUM($I$1228:FG1228)*($F$1229/4)))*((SUM($J$23:FH23)=1)*(SUM($J$24:FH24)=0))-(FH1227+FH1228)*(SUM($J$24:FH24)=1)</f>
        <v>0</v>
      </c>
      <c r="FI1229" s="18">
        <f ca="1">(-AND($F$1214=1)*MIN(FI1227,SUM($I$1228:FH1228)*($F$1229/4)))*((SUM($J$23:FI23)=1)*(SUM($J$24:FI24)=0))-(FI1227+FI1228)*(SUM($J$24:FI24)=1)</f>
        <v>0</v>
      </c>
      <c r="FJ1229" s="18">
        <f ca="1">(-AND($F$1214=1)*MIN(FJ1227,SUM($I$1228:FI1228)*($F$1229/4)))*((SUM($J$23:FJ23)=1)*(SUM($J$24:FJ24)=0))-(FJ1227+FJ1228)*(SUM($J$24:FJ24)=1)</f>
        <v>0</v>
      </c>
      <c r="FK1229" s="18">
        <f ca="1">(-AND($F$1214=1)*MIN(FK1227,SUM($I$1228:FJ1228)*($F$1229/4)))*((SUM($J$23:FK23)=1)*(SUM($J$24:FK24)=0))-(FK1227+FK1228)*(SUM($J$24:FK24)=1)</f>
        <v>0</v>
      </c>
      <c r="FL1229" s="18">
        <f ca="1">(-AND($F$1214=1)*MIN(FL1227,SUM($I$1228:FK1228)*($F$1229/4)))*((SUM($J$23:FL23)=1)*(SUM($J$24:FL24)=0))-(FL1227+FL1228)*(SUM($J$24:FL24)=1)</f>
        <v>0</v>
      </c>
      <c r="FM1229" s="18">
        <f ca="1">(-AND($F$1214=1)*MIN(FM1227,SUM($I$1228:FL1228)*($F$1229/4)))*((SUM($J$23:FM23)=1)*(SUM($J$24:FM24)=0))-(FM1227+FM1228)*(SUM($J$24:FM24)=1)</f>
        <v>0</v>
      </c>
      <c r="FN1229" s="18">
        <f ca="1">(-AND($F$1214=1)*MIN(FN1227,SUM($I$1228:FM1228)*($F$1229/4)))*((SUM($J$23:FN23)=1)*(SUM($J$24:FN24)=0))-(FN1227+FN1228)*(SUM($J$24:FN24)=1)</f>
        <v>0</v>
      </c>
      <c r="FO1229" s="18">
        <f ca="1">(-AND($F$1214=1)*MIN(FO1227,SUM($I$1228:FN1228)*($F$1229/4)))*((SUM($J$23:FO23)=1)*(SUM($J$24:FO24)=0))-(FO1227+FO1228)*(SUM($J$24:FO24)=1)</f>
        <v>0</v>
      </c>
      <c r="FP1229" s="18">
        <f ca="1">(-AND($F$1214=1)*MIN(FP1227,SUM($I$1228:FO1228)*($F$1229/4)))*((SUM($J$23:FP23)=1)*(SUM($J$24:FP24)=0))-(FP1227+FP1228)*(SUM($J$24:FP24)=1)</f>
        <v>0</v>
      </c>
      <c r="FQ1229" s="18">
        <f ca="1">(-AND($F$1214=1)*MIN(FQ1227,SUM($I$1228:FP1228)*($F$1229/4)))*((SUM($J$23:FQ23)=1)*(SUM($J$24:FQ24)=0))-(FQ1227+FQ1228)*(SUM($J$24:FQ24)=1)</f>
        <v>0</v>
      </c>
      <c r="FR1229" s="18">
        <f ca="1">(-AND($F$1214=1)*MIN(FR1227,SUM($I$1228:FQ1228)*($F$1229/4)))*((SUM($J$23:FR23)=1)*(SUM($J$24:FR24)=0))-(FR1227+FR1228)*(SUM($J$24:FR24)=1)</f>
        <v>0</v>
      </c>
    </row>
    <row r="1230" spans="3:174" s="359" customFormat="1">
      <c r="C1230" s="365" t="s">
        <v>1000</v>
      </c>
      <c r="D1230" s="366"/>
      <c r="J1230" s="367">
        <f>MAX(SUM(J1227:J1229),0)</f>
        <v>0</v>
      </c>
      <c r="K1230" s="367">
        <f t="shared" ref="K1230:BV1230" ca="1" si="2973">MAX(SUM(K1227:K1229),0)</f>
        <v>0</v>
      </c>
      <c r="L1230" s="367">
        <f t="shared" ca="1" si="2973"/>
        <v>0</v>
      </c>
      <c r="M1230" s="367">
        <f t="shared" ca="1" si="2973"/>
        <v>0</v>
      </c>
      <c r="N1230" s="367">
        <f t="shared" ca="1" si="2973"/>
        <v>0</v>
      </c>
      <c r="O1230" s="367">
        <f t="shared" ca="1" si="2973"/>
        <v>0</v>
      </c>
      <c r="P1230" s="367">
        <f t="shared" ca="1" si="2973"/>
        <v>0</v>
      </c>
      <c r="Q1230" s="367">
        <f t="shared" ca="1" si="2973"/>
        <v>0</v>
      </c>
      <c r="R1230" s="367">
        <f t="shared" ca="1" si="2973"/>
        <v>0</v>
      </c>
      <c r="S1230" s="367">
        <f t="shared" ca="1" si="2973"/>
        <v>0</v>
      </c>
      <c r="T1230" s="367">
        <f t="shared" ca="1" si="2973"/>
        <v>0</v>
      </c>
      <c r="U1230" s="367">
        <f t="shared" ca="1" si="2973"/>
        <v>0</v>
      </c>
      <c r="V1230" s="367">
        <f t="shared" ca="1" si="2973"/>
        <v>0</v>
      </c>
      <c r="W1230" s="367">
        <f t="shared" ca="1" si="2973"/>
        <v>0</v>
      </c>
      <c r="X1230" s="367">
        <f t="shared" ca="1" si="2973"/>
        <v>0</v>
      </c>
      <c r="Y1230" s="367">
        <f t="shared" ca="1" si="2973"/>
        <v>0</v>
      </c>
      <c r="Z1230" s="367">
        <f t="shared" ca="1" si="2973"/>
        <v>0</v>
      </c>
      <c r="AA1230" s="367">
        <f t="shared" ca="1" si="2973"/>
        <v>2307.7849315068493</v>
      </c>
      <c r="AB1230" s="367">
        <f t="shared" ca="1" si="2973"/>
        <v>2281.8223510273974</v>
      </c>
      <c r="AC1230" s="367">
        <f t="shared" ca="1" si="2973"/>
        <v>2255.8597705479456</v>
      </c>
      <c r="AD1230" s="367">
        <f t="shared" ca="1" si="2973"/>
        <v>2229.8971900684937</v>
      </c>
      <c r="AE1230" s="367">
        <f t="shared" ca="1" si="2973"/>
        <v>2203.9346095890419</v>
      </c>
      <c r="AF1230" s="367">
        <f t="shared" ca="1" si="2973"/>
        <v>2177.97202910959</v>
      </c>
      <c r="AG1230" s="367">
        <f t="shared" ca="1" si="2973"/>
        <v>2152.0094486301382</v>
      </c>
      <c r="AH1230" s="367">
        <f t="shared" ca="1" si="2973"/>
        <v>2126.0468681506864</v>
      </c>
      <c r="AI1230" s="367">
        <f t="shared" ca="1" si="2973"/>
        <v>2100.0842876712345</v>
      </c>
      <c r="AJ1230" s="367">
        <f t="shared" ca="1" si="2973"/>
        <v>2074.1217071917827</v>
      </c>
      <c r="AK1230" s="367">
        <f t="shared" ca="1" si="2973"/>
        <v>2048.1591267123308</v>
      </c>
      <c r="AL1230" s="367">
        <f t="shared" ca="1" si="2973"/>
        <v>2022.1965462328787</v>
      </c>
      <c r="AM1230" s="367">
        <f t="shared" ca="1" si="2973"/>
        <v>1996.2339657534267</v>
      </c>
      <c r="AN1230" s="367">
        <f t="shared" ca="1" si="2973"/>
        <v>1970.2713852739746</v>
      </c>
      <c r="AO1230" s="367">
        <f t="shared" ca="1" si="2973"/>
        <v>1944.3088047945225</v>
      </c>
      <c r="AP1230" s="367">
        <f t="shared" ca="1" si="2973"/>
        <v>1918.3462243150705</v>
      </c>
      <c r="AQ1230" s="367">
        <f t="shared" ca="1" si="2973"/>
        <v>1892.3836438356184</v>
      </c>
      <c r="AR1230" s="367">
        <f t="shared" ca="1" si="2973"/>
        <v>1866.4210633561663</v>
      </c>
      <c r="AS1230" s="367">
        <f t="shared" ca="1" si="2973"/>
        <v>1840.4584828767142</v>
      </c>
      <c r="AT1230" s="367">
        <f t="shared" ca="1" si="2973"/>
        <v>1814.4959023972622</v>
      </c>
      <c r="AU1230" s="367">
        <f t="shared" ca="1" si="2973"/>
        <v>1788.5333219178101</v>
      </c>
      <c r="AV1230" s="367">
        <f t="shared" ca="1" si="2973"/>
        <v>1762.570741438358</v>
      </c>
      <c r="AW1230" s="367">
        <f t="shared" ca="1" si="2973"/>
        <v>1736.608160958906</v>
      </c>
      <c r="AX1230" s="367">
        <f t="shared" ca="1" si="2973"/>
        <v>1710.6455804794539</v>
      </c>
      <c r="AY1230" s="367">
        <f t="shared" ca="1" si="2973"/>
        <v>1684.6830000000018</v>
      </c>
      <c r="AZ1230" s="367">
        <f t="shared" ca="1" si="2973"/>
        <v>1658.7204195205497</v>
      </c>
      <c r="BA1230" s="367">
        <f t="shared" ca="1" si="2973"/>
        <v>1632.7578390410977</v>
      </c>
      <c r="BB1230" s="367">
        <f t="shared" ca="1" si="2973"/>
        <v>1606.7952585616456</v>
      </c>
      <c r="BC1230" s="367">
        <f t="shared" ca="1" si="2973"/>
        <v>1580.8326780821935</v>
      </c>
      <c r="BD1230" s="367">
        <f t="shared" ca="1" si="2973"/>
        <v>1554.8700976027415</v>
      </c>
      <c r="BE1230" s="367">
        <f t="shared" ca="1" si="2973"/>
        <v>1528.9075171232894</v>
      </c>
      <c r="BF1230" s="367">
        <f t="shared" ca="1" si="2973"/>
        <v>1502.9449366438373</v>
      </c>
      <c r="BG1230" s="367">
        <f t="shared" ca="1" si="2973"/>
        <v>1476.9823561643852</v>
      </c>
      <c r="BH1230" s="367">
        <f t="shared" ca="1" si="2973"/>
        <v>1451.0197756849332</v>
      </c>
      <c r="BI1230" s="367">
        <f t="shared" ca="1" si="2973"/>
        <v>1425.0571952054811</v>
      </c>
      <c r="BJ1230" s="367">
        <f t="shared" ca="1" si="2973"/>
        <v>1399.094614726029</v>
      </c>
      <c r="BK1230" s="367">
        <f t="shared" ca="1" si="2973"/>
        <v>1373.1320342465769</v>
      </c>
      <c r="BL1230" s="367">
        <f t="shared" ca="1" si="2973"/>
        <v>1347.1694537671249</v>
      </c>
      <c r="BM1230" s="367">
        <f t="shared" ca="1" si="2973"/>
        <v>1321.2068732876728</v>
      </c>
      <c r="BN1230" s="367">
        <f t="shared" ca="1" si="2973"/>
        <v>1295.2442928082207</v>
      </c>
      <c r="BO1230" s="367">
        <f t="shared" ca="1" si="2973"/>
        <v>1269.2817123287687</v>
      </c>
      <c r="BP1230" s="367">
        <f t="shared" ca="1" si="2973"/>
        <v>1243.3191318493166</v>
      </c>
      <c r="BQ1230" s="367">
        <f t="shared" ca="1" si="2973"/>
        <v>1217.3565513698645</v>
      </c>
      <c r="BR1230" s="367">
        <f t="shared" ca="1" si="2973"/>
        <v>1191.3939708904124</v>
      </c>
      <c r="BS1230" s="367">
        <f t="shared" ca="1" si="2973"/>
        <v>1165.4313904109604</v>
      </c>
      <c r="BT1230" s="367">
        <f t="shared" ca="1" si="2973"/>
        <v>1139.4688099315083</v>
      </c>
      <c r="BU1230" s="367">
        <f t="shared" ca="1" si="2973"/>
        <v>1113.5062294520562</v>
      </c>
      <c r="BV1230" s="367">
        <f t="shared" ca="1" si="2973"/>
        <v>1087.5436489726042</v>
      </c>
      <c r="BW1230" s="367">
        <f t="shared" ref="BW1230:EH1230" ca="1" si="2974">MAX(SUM(BW1227:BW1229),0)</f>
        <v>1061.5810684931521</v>
      </c>
      <c r="BX1230" s="367">
        <f t="shared" ca="1" si="2974"/>
        <v>1035.6184880137</v>
      </c>
      <c r="BY1230" s="367">
        <f t="shared" ca="1" si="2974"/>
        <v>1009.6559075342479</v>
      </c>
      <c r="BZ1230" s="367">
        <f t="shared" ca="1" si="2974"/>
        <v>983.69332705479587</v>
      </c>
      <c r="CA1230" s="367">
        <f t="shared" ca="1" si="2974"/>
        <v>957.7307465753438</v>
      </c>
      <c r="CB1230" s="367">
        <f t="shared" ca="1" si="2974"/>
        <v>931.76816609589173</v>
      </c>
      <c r="CC1230" s="367">
        <f t="shared" ca="1" si="2974"/>
        <v>905.80558561643966</v>
      </c>
      <c r="CD1230" s="367">
        <f t="shared" ca="1" si="2974"/>
        <v>879.84300513698759</v>
      </c>
      <c r="CE1230" s="367">
        <f t="shared" ca="1" si="2974"/>
        <v>853.88042465753551</v>
      </c>
      <c r="CF1230" s="367">
        <f t="shared" ca="1" si="2974"/>
        <v>827.91784417808344</v>
      </c>
      <c r="CG1230" s="367">
        <f t="shared" ca="1" si="2974"/>
        <v>801.95526369863137</v>
      </c>
      <c r="CH1230" s="367">
        <f t="shared" ca="1" si="2974"/>
        <v>775.9926832191793</v>
      </c>
      <c r="CI1230" s="367">
        <f t="shared" ca="1" si="2974"/>
        <v>750.03010273972723</v>
      </c>
      <c r="CJ1230" s="367">
        <f t="shared" ca="1" si="2974"/>
        <v>724.06752226027515</v>
      </c>
      <c r="CK1230" s="367">
        <f t="shared" ca="1" si="2974"/>
        <v>698.10494178082308</v>
      </c>
      <c r="CL1230" s="367">
        <f t="shared" ca="1" si="2974"/>
        <v>672.14236130137101</v>
      </c>
      <c r="CM1230" s="367">
        <f t="shared" ca="1" si="2974"/>
        <v>646.17978082191894</v>
      </c>
      <c r="CN1230" s="367">
        <f t="shared" ca="1" si="2974"/>
        <v>620.21720034246687</v>
      </c>
      <c r="CO1230" s="367">
        <f t="shared" ca="1" si="2974"/>
        <v>594.2546198630148</v>
      </c>
      <c r="CP1230" s="367">
        <f t="shared" ca="1" si="2974"/>
        <v>568.29203938356272</v>
      </c>
      <c r="CQ1230" s="367">
        <f t="shared" ca="1" si="2974"/>
        <v>542.32945890411065</v>
      </c>
      <c r="CR1230" s="367">
        <f t="shared" ca="1" si="2974"/>
        <v>516.36687842465858</v>
      </c>
      <c r="CS1230" s="367">
        <f t="shared" ca="1" si="2974"/>
        <v>490.40429794520651</v>
      </c>
      <c r="CT1230" s="367">
        <f t="shared" ca="1" si="2974"/>
        <v>464.44171746575444</v>
      </c>
      <c r="CU1230" s="367">
        <f t="shared" ca="1" si="2974"/>
        <v>438.47913698630236</v>
      </c>
      <c r="CV1230" s="367">
        <f t="shared" ca="1" si="2974"/>
        <v>412.51655650685029</v>
      </c>
      <c r="CW1230" s="367">
        <f t="shared" ca="1" si="2974"/>
        <v>386.55397602739822</v>
      </c>
      <c r="CX1230" s="367">
        <f t="shared" ca="1" si="2974"/>
        <v>360.59139554794615</v>
      </c>
      <c r="CY1230" s="367">
        <f t="shared" ca="1" si="2974"/>
        <v>334.62881506849408</v>
      </c>
      <c r="CZ1230" s="367">
        <f t="shared" ca="1" si="2974"/>
        <v>308.66623458904201</v>
      </c>
      <c r="DA1230" s="367">
        <f t="shared" ca="1" si="2974"/>
        <v>282.70365410958993</v>
      </c>
      <c r="DB1230" s="367">
        <f t="shared" ca="1" si="2974"/>
        <v>256.74107363013786</v>
      </c>
      <c r="DC1230" s="367">
        <f t="shared" ca="1" si="2974"/>
        <v>230.77849315068582</v>
      </c>
      <c r="DD1230" s="367">
        <f t="shared" ca="1" si="2974"/>
        <v>204.81591267123378</v>
      </c>
      <c r="DE1230" s="367">
        <f t="shared" ca="1" si="2974"/>
        <v>178.85333219178173</v>
      </c>
      <c r="DF1230" s="367">
        <f t="shared" ca="1" si="2974"/>
        <v>152.89075171232969</v>
      </c>
      <c r="DG1230" s="367">
        <f t="shared" ca="1" si="2974"/>
        <v>126.92817123287763</v>
      </c>
      <c r="DH1230" s="367">
        <f t="shared" ca="1" si="2974"/>
        <v>100.96559075342557</v>
      </c>
      <c r="DI1230" s="367">
        <f t="shared" ca="1" si="2974"/>
        <v>75.003010273973516</v>
      </c>
      <c r="DJ1230" s="367">
        <f t="shared" ca="1" si="2974"/>
        <v>49.040429794521458</v>
      </c>
      <c r="DK1230" s="367">
        <f t="shared" ca="1" si="2974"/>
        <v>23.077849315069404</v>
      </c>
      <c r="DL1230" s="367">
        <f t="shared" ca="1" si="2974"/>
        <v>0</v>
      </c>
      <c r="DM1230" s="367">
        <f t="shared" ca="1" si="2974"/>
        <v>0</v>
      </c>
      <c r="DN1230" s="367">
        <f t="shared" ca="1" si="2974"/>
        <v>0</v>
      </c>
      <c r="DO1230" s="367">
        <f t="shared" ca="1" si="2974"/>
        <v>0</v>
      </c>
      <c r="DP1230" s="367">
        <f t="shared" ca="1" si="2974"/>
        <v>0</v>
      </c>
      <c r="DQ1230" s="367">
        <f t="shared" ca="1" si="2974"/>
        <v>0</v>
      </c>
      <c r="DR1230" s="367">
        <f t="shared" ca="1" si="2974"/>
        <v>0</v>
      </c>
      <c r="DS1230" s="367">
        <f t="shared" ca="1" si="2974"/>
        <v>0</v>
      </c>
      <c r="DT1230" s="367">
        <f t="shared" ca="1" si="2974"/>
        <v>0</v>
      </c>
      <c r="DU1230" s="367">
        <f t="shared" ca="1" si="2974"/>
        <v>0</v>
      </c>
      <c r="DV1230" s="367">
        <f t="shared" ca="1" si="2974"/>
        <v>0</v>
      </c>
      <c r="DW1230" s="367">
        <f t="shared" ca="1" si="2974"/>
        <v>0</v>
      </c>
      <c r="DX1230" s="367">
        <f t="shared" ca="1" si="2974"/>
        <v>0</v>
      </c>
      <c r="DY1230" s="367">
        <f t="shared" ca="1" si="2974"/>
        <v>0</v>
      </c>
      <c r="DZ1230" s="367">
        <f t="shared" ca="1" si="2974"/>
        <v>0</v>
      </c>
      <c r="EA1230" s="367">
        <f t="shared" ca="1" si="2974"/>
        <v>0</v>
      </c>
      <c r="EB1230" s="367">
        <f t="shared" ca="1" si="2974"/>
        <v>0</v>
      </c>
      <c r="EC1230" s="367">
        <f t="shared" ca="1" si="2974"/>
        <v>0</v>
      </c>
      <c r="ED1230" s="367">
        <f t="shared" ca="1" si="2974"/>
        <v>0</v>
      </c>
      <c r="EE1230" s="367">
        <f t="shared" ca="1" si="2974"/>
        <v>0</v>
      </c>
      <c r="EF1230" s="367">
        <f t="shared" ca="1" si="2974"/>
        <v>0</v>
      </c>
      <c r="EG1230" s="367">
        <f t="shared" ca="1" si="2974"/>
        <v>0</v>
      </c>
      <c r="EH1230" s="367">
        <f t="shared" ca="1" si="2974"/>
        <v>0</v>
      </c>
      <c r="EI1230" s="367">
        <f t="shared" ref="EI1230:FR1230" ca="1" si="2975">MAX(SUM(EI1227:EI1229),0)</f>
        <v>0</v>
      </c>
      <c r="EJ1230" s="367">
        <f t="shared" ca="1" si="2975"/>
        <v>0</v>
      </c>
      <c r="EK1230" s="367">
        <f t="shared" ca="1" si="2975"/>
        <v>0</v>
      </c>
      <c r="EL1230" s="367">
        <f t="shared" ca="1" si="2975"/>
        <v>0</v>
      </c>
      <c r="EM1230" s="367">
        <f t="shared" ca="1" si="2975"/>
        <v>0</v>
      </c>
      <c r="EN1230" s="367">
        <f t="shared" ca="1" si="2975"/>
        <v>0</v>
      </c>
      <c r="EO1230" s="367">
        <f t="shared" ca="1" si="2975"/>
        <v>0</v>
      </c>
      <c r="EP1230" s="367">
        <f t="shared" ca="1" si="2975"/>
        <v>0</v>
      </c>
      <c r="EQ1230" s="367">
        <f t="shared" ca="1" si="2975"/>
        <v>0</v>
      </c>
      <c r="ER1230" s="367">
        <f t="shared" ca="1" si="2975"/>
        <v>0</v>
      </c>
      <c r="ES1230" s="367">
        <f t="shared" ca="1" si="2975"/>
        <v>0</v>
      </c>
      <c r="ET1230" s="367">
        <f t="shared" ca="1" si="2975"/>
        <v>0</v>
      </c>
      <c r="EU1230" s="367">
        <f t="shared" ca="1" si="2975"/>
        <v>0</v>
      </c>
      <c r="EV1230" s="367">
        <f t="shared" ca="1" si="2975"/>
        <v>0</v>
      </c>
      <c r="EW1230" s="367">
        <f t="shared" ca="1" si="2975"/>
        <v>0</v>
      </c>
      <c r="EX1230" s="367">
        <f t="shared" ca="1" si="2975"/>
        <v>0</v>
      </c>
      <c r="EY1230" s="367">
        <f t="shared" ca="1" si="2975"/>
        <v>0</v>
      </c>
      <c r="EZ1230" s="367">
        <f t="shared" ca="1" si="2975"/>
        <v>0</v>
      </c>
      <c r="FA1230" s="367">
        <f t="shared" ca="1" si="2975"/>
        <v>0</v>
      </c>
      <c r="FB1230" s="367">
        <f t="shared" ca="1" si="2975"/>
        <v>0</v>
      </c>
      <c r="FC1230" s="367">
        <f t="shared" ca="1" si="2975"/>
        <v>0</v>
      </c>
      <c r="FD1230" s="367">
        <f t="shared" ca="1" si="2975"/>
        <v>0</v>
      </c>
      <c r="FE1230" s="367">
        <f t="shared" ca="1" si="2975"/>
        <v>0</v>
      </c>
      <c r="FF1230" s="367">
        <f t="shared" ca="1" si="2975"/>
        <v>0</v>
      </c>
      <c r="FG1230" s="367">
        <f t="shared" ca="1" si="2975"/>
        <v>0</v>
      </c>
      <c r="FH1230" s="367">
        <f t="shared" ca="1" si="2975"/>
        <v>0</v>
      </c>
      <c r="FI1230" s="367">
        <f t="shared" ca="1" si="2975"/>
        <v>0</v>
      </c>
      <c r="FJ1230" s="367">
        <f t="shared" ca="1" si="2975"/>
        <v>0</v>
      </c>
      <c r="FK1230" s="367">
        <f t="shared" ca="1" si="2975"/>
        <v>0</v>
      </c>
      <c r="FL1230" s="367">
        <f t="shared" ca="1" si="2975"/>
        <v>0</v>
      </c>
      <c r="FM1230" s="367">
        <f t="shared" ca="1" si="2975"/>
        <v>0</v>
      </c>
      <c r="FN1230" s="367">
        <f t="shared" ca="1" si="2975"/>
        <v>0</v>
      </c>
      <c r="FO1230" s="367">
        <f t="shared" ca="1" si="2975"/>
        <v>0</v>
      </c>
      <c r="FP1230" s="367">
        <f t="shared" ca="1" si="2975"/>
        <v>0</v>
      </c>
      <c r="FQ1230" s="367">
        <f t="shared" ca="1" si="2975"/>
        <v>0</v>
      </c>
      <c r="FR1230" s="367">
        <f t="shared" ca="1" si="2975"/>
        <v>0</v>
      </c>
    </row>
    <row r="1231" spans="3:174">
      <c r="I1231" s="359"/>
    </row>
    <row r="1232" spans="3:174">
      <c r="C1232" t="s">
        <v>1041</v>
      </c>
      <c r="I1232" s="359"/>
    </row>
    <row r="1233" spans="2:174" s="359" customFormat="1">
      <c r="C1233" s="365" t="s">
        <v>999</v>
      </c>
      <c r="D1233" s="366"/>
      <c r="J1233" s="367">
        <f>SUM(J1215,J1221,J1227)</f>
        <v>0</v>
      </c>
      <c r="K1233" s="367">
        <f t="shared" ref="K1233:BV1233" si="2976">SUM(K1215,K1221,K1227)</f>
        <v>0</v>
      </c>
      <c r="L1233" s="367">
        <f t="shared" ca="1" si="2976"/>
        <v>0</v>
      </c>
      <c r="M1233" s="367">
        <f t="shared" ca="1" si="2976"/>
        <v>0</v>
      </c>
      <c r="N1233" s="367">
        <f t="shared" ca="1" si="2976"/>
        <v>0</v>
      </c>
      <c r="O1233" s="367">
        <f t="shared" ca="1" si="2976"/>
        <v>0</v>
      </c>
      <c r="P1233" s="367">
        <f t="shared" ca="1" si="2976"/>
        <v>0</v>
      </c>
      <c r="Q1233" s="367">
        <f t="shared" ca="1" si="2976"/>
        <v>0</v>
      </c>
      <c r="R1233" s="367">
        <f t="shared" ca="1" si="2976"/>
        <v>0</v>
      </c>
      <c r="S1233" s="367">
        <f t="shared" ca="1" si="2976"/>
        <v>0</v>
      </c>
      <c r="T1233" s="367">
        <f t="shared" ca="1" si="2976"/>
        <v>0</v>
      </c>
      <c r="U1233" s="367">
        <f t="shared" ca="1" si="2976"/>
        <v>0</v>
      </c>
      <c r="V1233" s="367">
        <f t="shared" ca="1" si="2976"/>
        <v>0</v>
      </c>
      <c r="W1233" s="367">
        <f t="shared" ca="1" si="2976"/>
        <v>0</v>
      </c>
      <c r="X1233" s="367">
        <f t="shared" ca="1" si="2976"/>
        <v>140249.99999999994</v>
      </c>
      <c r="Y1233" s="367">
        <f t="shared" ca="1" si="2976"/>
        <v>140249.99999999994</v>
      </c>
      <c r="Z1233" s="367">
        <f t="shared" ca="1" si="2976"/>
        <v>140249.99999999994</v>
      </c>
      <c r="AA1233" s="367">
        <f t="shared" ca="1" si="2976"/>
        <v>140249.99999999994</v>
      </c>
      <c r="AB1233" s="367">
        <f t="shared" ca="1" si="2976"/>
        <v>537807.78493150673</v>
      </c>
      <c r="AC1233" s="367">
        <f t="shared" ca="1" si="2976"/>
        <v>528410.57235102728</v>
      </c>
      <c r="AD1233" s="367">
        <f t="shared" ca="1" si="2976"/>
        <v>519013.35977054783</v>
      </c>
      <c r="AE1233" s="367">
        <f t="shared" ca="1" si="2976"/>
        <v>509616.14719006838</v>
      </c>
      <c r="AF1233" s="367">
        <f t="shared" ca="1" si="2976"/>
        <v>500218.93460958893</v>
      </c>
      <c r="AG1233" s="367">
        <f t="shared" ca="1" si="2976"/>
        <v>490821.72202910949</v>
      </c>
      <c r="AH1233" s="367">
        <f t="shared" ca="1" si="2976"/>
        <v>481424.50944863004</v>
      </c>
      <c r="AI1233" s="367">
        <f t="shared" ca="1" si="2976"/>
        <v>472027.29686815059</v>
      </c>
      <c r="AJ1233" s="367">
        <f t="shared" ca="1" si="2976"/>
        <v>462630.08428767114</v>
      </c>
      <c r="AK1233" s="367">
        <f t="shared" ca="1" si="2976"/>
        <v>453232.87170719169</v>
      </c>
      <c r="AL1233" s="367">
        <f t="shared" ca="1" si="2976"/>
        <v>443835.65912671224</v>
      </c>
      <c r="AM1233" s="367">
        <f t="shared" ca="1" si="2976"/>
        <v>434438.44654623274</v>
      </c>
      <c r="AN1233" s="367">
        <f t="shared" ca="1" si="2976"/>
        <v>425041.23396575329</v>
      </c>
      <c r="AO1233" s="367">
        <f t="shared" ca="1" si="2976"/>
        <v>415644.02138527384</v>
      </c>
      <c r="AP1233" s="367">
        <f t="shared" ca="1" si="2976"/>
        <v>406246.80880479439</v>
      </c>
      <c r="AQ1233" s="367">
        <f t="shared" ca="1" si="2976"/>
        <v>396849.59622431494</v>
      </c>
      <c r="AR1233" s="367">
        <f t="shared" ca="1" si="2976"/>
        <v>387452.38364383549</v>
      </c>
      <c r="AS1233" s="367">
        <f t="shared" ca="1" si="2976"/>
        <v>378055.17106335604</v>
      </c>
      <c r="AT1233" s="367">
        <f t="shared" ca="1" si="2976"/>
        <v>368657.95848287659</v>
      </c>
      <c r="AU1233" s="367">
        <f t="shared" ca="1" si="2976"/>
        <v>359260.74590239715</v>
      </c>
      <c r="AV1233" s="367">
        <f t="shared" ca="1" si="2976"/>
        <v>349863.5333219177</v>
      </c>
      <c r="AW1233" s="367">
        <f t="shared" ca="1" si="2976"/>
        <v>340466.32074143825</v>
      </c>
      <c r="AX1233" s="367">
        <f t="shared" ca="1" si="2976"/>
        <v>331069.1081609588</v>
      </c>
      <c r="AY1233" s="367">
        <f t="shared" ca="1" si="2976"/>
        <v>321671.89558047935</v>
      </c>
      <c r="AZ1233" s="367">
        <f t="shared" ca="1" si="2976"/>
        <v>312274.6829999999</v>
      </c>
      <c r="BA1233" s="367">
        <f t="shared" ca="1" si="2976"/>
        <v>302877.47041952045</v>
      </c>
      <c r="BB1233" s="367">
        <f t="shared" ca="1" si="2976"/>
        <v>293480.25783904101</v>
      </c>
      <c r="BC1233" s="367">
        <f t="shared" ca="1" si="2976"/>
        <v>284083.04525856156</v>
      </c>
      <c r="BD1233" s="367">
        <f t="shared" ca="1" si="2976"/>
        <v>274685.83267808205</v>
      </c>
      <c r="BE1233" s="367">
        <f t="shared" ca="1" si="2976"/>
        <v>265288.6200976026</v>
      </c>
      <c r="BF1233" s="367">
        <f t="shared" ca="1" si="2976"/>
        <v>255891.40751712318</v>
      </c>
      <c r="BG1233" s="367">
        <f t="shared" ca="1" si="2976"/>
        <v>246494.19493664373</v>
      </c>
      <c r="BH1233" s="367">
        <f t="shared" ca="1" si="2976"/>
        <v>237096.98235616426</v>
      </c>
      <c r="BI1233" s="367">
        <f t="shared" ca="1" si="2976"/>
        <v>227699.76977568481</v>
      </c>
      <c r="BJ1233" s="367">
        <f t="shared" ca="1" si="2976"/>
        <v>218302.55719520536</v>
      </c>
      <c r="BK1233" s="367">
        <f t="shared" ca="1" si="2976"/>
        <v>208905.34461472591</v>
      </c>
      <c r="BL1233" s="367">
        <f t="shared" ca="1" si="2976"/>
        <v>199508.13203424646</v>
      </c>
      <c r="BM1233" s="367">
        <f t="shared" ca="1" si="2976"/>
        <v>190110.91945376701</v>
      </c>
      <c r="BN1233" s="367">
        <f t="shared" ca="1" si="2976"/>
        <v>180713.70687328756</v>
      </c>
      <c r="BO1233" s="367">
        <f t="shared" ca="1" si="2976"/>
        <v>171316.49429280811</v>
      </c>
      <c r="BP1233" s="367">
        <f t="shared" ca="1" si="2976"/>
        <v>161919.28171232867</v>
      </c>
      <c r="BQ1233" s="367">
        <f t="shared" ca="1" si="2976"/>
        <v>152522.06913184919</v>
      </c>
      <c r="BR1233" s="367">
        <f t="shared" ca="1" si="2976"/>
        <v>143124.85655136974</v>
      </c>
      <c r="BS1233" s="367">
        <f t="shared" ca="1" si="2976"/>
        <v>133727.64397089029</v>
      </c>
      <c r="BT1233" s="367">
        <f t="shared" ca="1" si="2976"/>
        <v>124330.43139041084</v>
      </c>
      <c r="BU1233" s="367">
        <f t="shared" ca="1" si="2976"/>
        <v>114933.21880993139</v>
      </c>
      <c r="BV1233" s="367">
        <f t="shared" ca="1" si="2976"/>
        <v>105536.00622945194</v>
      </c>
      <c r="BW1233" s="367">
        <f t="shared" ref="BW1233:EH1233" ca="1" si="2977">SUM(BW1215,BW1221,BW1227)</f>
        <v>96138.793648972482</v>
      </c>
      <c r="BX1233" s="367">
        <f t="shared" ca="1" si="2977"/>
        <v>86741.581068493033</v>
      </c>
      <c r="BY1233" s="367">
        <f t="shared" ca="1" si="2977"/>
        <v>77344.368488013584</v>
      </c>
      <c r="BZ1233" s="367">
        <f t="shared" ca="1" si="2977"/>
        <v>67947.155907534136</v>
      </c>
      <c r="CA1233" s="367">
        <f t="shared" ca="1" si="2977"/>
        <v>58549.94332705468</v>
      </c>
      <c r="CB1233" s="367">
        <f t="shared" ca="1" si="2977"/>
        <v>49152.730746575224</v>
      </c>
      <c r="CC1233" s="367">
        <f t="shared" ca="1" si="2977"/>
        <v>39755.518166095775</v>
      </c>
      <c r="CD1233" s="367">
        <f t="shared" ca="1" si="2977"/>
        <v>30358.305585616323</v>
      </c>
      <c r="CE1233" s="367">
        <f t="shared" ca="1" si="2977"/>
        <v>20961.09300513687</v>
      </c>
      <c r="CF1233" s="367">
        <f t="shared" ca="1" si="2977"/>
        <v>11563.880424657422</v>
      </c>
      <c r="CG1233" s="367">
        <f t="shared" ca="1" si="2977"/>
        <v>2166.6678441779704</v>
      </c>
      <c r="CH1233" s="367">
        <f t="shared" ca="1" si="2977"/>
        <v>801.95526369863137</v>
      </c>
      <c r="CI1233" s="367">
        <f t="shared" ca="1" si="2977"/>
        <v>775.9926832191793</v>
      </c>
      <c r="CJ1233" s="367">
        <f t="shared" ca="1" si="2977"/>
        <v>750.03010273972723</v>
      </c>
      <c r="CK1233" s="367">
        <f t="shared" ca="1" si="2977"/>
        <v>724.06752226027515</v>
      </c>
      <c r="CL1233" s="367">
        <f t="shared" ca="1" si="2977"/>
        <v>698.10494178082308</v>
      </c>
      <c r="CM1233" s="367">
        <f t="shared" ca="1" si="2977"/>
        <v>672.14236130137101</v>
      </c>
      <c r="CN1233" s="367">
        <f t="shared" ca="1" si="2977"/>
        <v>646.17978082191894</v>
      </c>
      <c r="CO1233" s="367">
        <f t="shared" ca="1" si="2977"/>
        <v>620.21720034246687</v>
      </c>
      <c r="CP1233" s="367">
        <f t="shared" ca="1" si="2977"/>
        <v>594.2546198630148</v>
      </c>
      <c r="CQ1233" s="367">
        <f t="shared" ca="1" si="2977"/>
        <v>568.29203938356272</v>
      </c>
      <c r="CR1233" s="367">
        <f t="shared" ca="1" si="2977"/>
        <v>542.32945890411065</v>
      </c>
      <c r="CS1233" s="367">
        <f t="shared" ca="1" si="2977"/>
        <v>516.36687842465858</v>
      </c>
      <c r="CT1233" s="367">
        <f t="shared" ca="1" si="2977"/>
        <v>490.40429794520651</v>
      </c>
      <c r="CU1233" s="367">
        <f t="shared" ca="1" si="2977"/>
        <v>464.44171746575444</v>
      </c>
      <c r="CV1233" s="367">
        <f t="shared" ca="1" si="2977"/>
        <v>438.47913698630236</v>
      </c>
      <c r="CW1233" s="367">
        <f t="shared" ca="1" si="2977"/>
        <v>412.51655650685029</v>
      </c>
      <c r="CX1233" s="367">
        <f t="shared" ca="1" si="2977"/>
        <v>386.55397602739822</v>
      </c>
      <c r="CY1233" s="367">
        <f t="shared" ca="1" si="2977"/>
        <v>360.59139554794615</v>
      </c>
      <c r="CZ1233" s="367">
        <f t="shared" ca="1" si="2977"/>
        <v>334.62881506849408</v>
      </c>
      <c r="DA1233" s="367">
        <f t="shared" ca="1" si="2977"/>
        <v>308.66623458904201</v>
      </c>
      <c r="DB1233" s="367">
        <f t="shared" ca="1" si="2977"/>
        <v>282.70365410958993</v>
      </c>
      <c r="DC1233" s="367">
        <f t="shared" ca="1" si="2977"/>
        <v>256.74107363013786</v>
      </c>
      <c r="DD1233" s="367">
        <f t="shared" ca="1" si="2977"/>
        <v>230.77849315068582</v>
      </c>
      <c r="DE1233" s="367">
        <f t="shared" ca="1" si="2977"/>
        <v>204.81591267123378</v>
      </c>
      <c r="DF1233" s="367">
        <f t="shared" ca="1" si="2977"/>
        <v>178.85333219178173</v>
      </c>
      <c r="DG1233" s="367">
        <f t="shared" ca="1" si="2977"/>
        <v>152.89075171232969</v>
      </c>
      <c r="DH1233" s="367">
        <f t="shared" ca="1" si="2977"/>
        <v>126.92817123287763</v>
      </c>
      <c r="DI1233" s="367">
        <f t="shared" ca="1" si="2977"/>
        <v>100.96559075342557</v>
      </c>
      <c r="DJ1233" s="367">
        <f t="shared" ca="1" si="2977"/>
        <v>75.003010273973516</v>
      </c>
      <c r="DK1233" s="367">
        <f t="shared" ca="1" si="2977"/>
        <v>49.040429794521458</v>
      </c>
      <c r="DL1233" s="367">
        <f t="shared" ca="1" si="2977"/>
        <v>23.077849315069404</v>
      </c>
      <c r="DM1233" s="367">
        <f t="shared" ca="1" si="2977"/>
        <v>0</v>
      </c>
      <c r="DN1233" s="367">
        <f t="shared" ca="1" si="2977"/>
        <v>0</v>
      </c>
      <c r="DO1233" s="367">
        <f t="shared" ca="1" si="2977"/>
        <v>0</v>
      </c>
      <c r="DP1233" s="367">
        <f t="shared" ca="1" si="2977"/>
        <v>0</v>
      </c>
      <c r="DQ1233" s="367">
        <f t="shared" ca="1" si="2977"/>
        <v>0</v>
      </c>
      <c r="DR1233" s="367">
        <f t="shared" ca="1" si="2977"/>
        <v>0</v>
      </c>
      <c r="DS1233" s="367">
        <f t="shared" ca="1" si="2977"/>
        <v>0</v>
      </c>
      <c r="DT1233" s="367">
        <f t="shared" ca="1" si="2977"/>
        <v>0</v>
      </c>
      <c r="DU1233" s="367">
        <f t="shared" ca="1" si="2977"/>
        <v>0</v>
      </c>
      <c r="DV1233" s="367">
        <f t="shared" ca="1" si="2977"/>
        <v>0</v>
      </c>
      <c r="DW1233" s="367">
        <f t="shared" ca="1" si="2977"/>
        <v>0</v>
      </c>
      <c r="DX1233" s="367">
        <f t="shared" ca="1" si="2977"/>
        <v>0</v>
      </c>
      <c r="DY1233" s="367">
        <f t="shared" ca="1" si="2977"/>
        <v>0</v>
      </c>
      <c r="DZ1233" s="367">
        <f t="shared" ca="1" si="2977"/>
        <v>0</v>
      </c>
      <c r="EA1233" s="367">
        <f t="shared" ca="1" si="2977"/>
        <v>0</v>
      </c>
      <c r="EB1233" s="367">
        <f t="shared" ca="1" si="2977"/>
        <v>0</v>
      </c>
      <c r="EC1233" s="367">
        <f t="shared" ca="1" si="2977"/>
        <v>0</v>
      </c>
      <c r="ED1233" s="367">
        <f t="shared" ca="1" si="2977"/>
        <v>0</v>
      </c>
      <c r="EE1233" s="367">
        <f t="shared" ca="1" si="2977"/>
        <v>0</v>
      </c>
      <c r="EF1233" s="367">
        <f t="shared" ca="1" si="2977"/>
        <v>0</v>
      </c>
      <c r="EG1233" s="367">
        <f t="shared" ca="1" si="2977"/>
        <v>0</v>
      </c>
      <c r="EH1233" s="367">
        <f t="shared" ca="1" si="2977"/>
        <v>0</v>
      </c>
      <c r="EI1233" s="367">
        <f t="shared" ref="EI1233:FR1233" ca="1" si="2978">SUM(EI1215,EI1221,EI1227)</f>
        <v>0</v>
      </c>
      <c r="EJ1233" s="367">
        <f t="shared" ca="1" si="2978"/>
        <v>0</v>
      </c>
      <c r="EK1233" s="367">
        <f t="shared" ca="1" si="2978"/>
        <v>0</v>
      </c>
      <c r="EL1233" s="367">
        <f t="shared" ca="1" si="2978"/>
        <v>0</v>
      </c>
      <c r="EM1233" s="367">
        <f t="shared" ca="1" si="2978"/>
        <v>0</v>
      </c>
      <c r="EN1233" s="367">
        <f t="shared" ca="1" si="2978"/>
        <v>0</v>
      </c>
      <c r="EO1233" s="367">
        <f t="shared" ca="1" si="2978"/>
        <v>0</v>
      </c>
      <c r="EP1233" s="367">
        <f t="shared" ca="1" si="2978"/>
        <v>0</v>
      </c>
      <c r="EQ1233" s="367">
        <f t="shared" ca="1" si="2978"/>
        <v>0</v>
      </c>
      <c r="ER1233" s="367">
        <f t="shared" ca="1" si="2978"/>
        <v>0</v>
      </c>
      <c r="ES1233" s="367">
        <f t="shared" ca="1" si="2978"/>
        <v>0</v>
      </c>
      <c r="ET1233" s="367">
        <f t="shared" ca="1" si="2978"/>
        <v>0</v>
      </c>
      <c r="EU1233" s="367">
        <f t="shared" ca="1" si="2978"/>
        <v>0</v>
      </c>
      <c r="EV1233" s="367">
        <f t="shared" ca="1" si="2978"/>
        <v>0</v>
      </c>
      <c r="EW1233" s="367">
        <f t="shared" ca="1" si="2978"/>
        <v>0</v>
      </c>
      <c r="EX1233" s="367">
        <f t="shared" ca="1" si="2978"/>
        <v>0</v>
      </c>
      <c r="EY1233" s="367">
        <f t="shared" ca="1" si="2978"/>
        <v>0</v>
      </c>
      <c r="EZ1233" s="367">
        <f t="shared" ca="1" si="2978"/>
        <v>0</v>
      </c>
      <c r="FA1233" s="367">
        <f t="shared" ca="1" si="2978"/>
        <v>0</v>
      </c>
      <c r="FB1233" s="367">
        <f t="shared" ca="1" si="2978"/>
        <v>0</v>
      </c>
      <c r="FC1233" s="367">
        <f t="shared" ca="1" si="2978"/>
        <v>0</v>
      </c>
      <c r="FD1233" s="367">
        <f t="shared" ca="1" si="2978"/>
        <v>0</v>
      </c>
      <c r="FE1233" s="367">
        <f t="shared" ca="1" si="2978"/>
        <v>0</v>
      </c>
      <c r="FF1233" s="367">
        <f t="shared" ca="1" si="2978"/>
        <v>0</v>
      </c>
      <c r="FG1233" s="367">
        <f t="shared" ca="1" si="2978"/>
        <v>0</v>
      </c>
      <c r="FH1233" s="367">
        <f t="shared" ca="1" si="2978"/>
        <v>0</v>
      </c>
      <c r="FI1233" s="367">
        <f t="shared" ca="1" si="2978"/>
        <v>0</v>
      </c>
      <c r="FJ1233" s="367">
        <f t="shared" ca="1" si="2978"/>
        <v>0</v>
      </c>
      <c r="FK1233" s="367">
        <f t="shared" ca="1" si="2978"/>
        <v>0</v>
      </c>
      <c r="FL1233" s="367">
        <f t="shared" ca="1" si="2978"/>
        <v>0</v>
      </c>
      <c r="FM1233" s="367">
        <f t="shared" ca="1" si="2978"/>
        <v>0</v>
      </c>
      <c r="FN1233" s="367">
        <f t="shared" ca="1" si="2978"/>
        <v>0</v>
      </c>
      <c r="FO1233" s="367">
        <f t="shared" ca="1" si="2978"/>
        <v>0</v>
      </c>
      <c r="FP1233" s="367">
        <f t="shared" ca="1" si="2978"/>
        <v>0</v>
      </c>
      <c r="FQ1233" s="367">
        <f t="shared" ca="1" si="2978"/>
        <v>0</v>
      </c>
      <c r="FR1233" s="367">
        <f t="shared" ca="1" si="2978"/>
        <v>0</v>
      </c>
    </row>
    <row r="1234" spans="2:174">
      <c r="C1234" s="360" t="s">
        <v>1001</v>
      </c>
      <c r="E1234" s="359"/>
      <c r="F1234" s="373"/>
      <c r="I1234" s="167">
        <f ca="1">SUM(J1234:FR1234)</f>
        <v>537807.78493150673</v>
      </c>
      <c r="J1234" s="18">
        <f>SUM(J1216,J1222,J1228)</f>
        <v>0</v>
      </c>
      <c r="K1234" s="18">
        <f t="shared" ref="K1234:BV1234" ca="1" si="2979">SUM(K1216,K1222,K1228)</f>
        <v>0</v>
      </c>
      <c r="L1234" s="18">
        <f t="shared" ca="1" si="2979"/>
        <v>0</v>
      </c>
      <c r="M1234" s="18">
        <f t="shared" ca="1" si="2979"/>
        <v>0</v>
      </c>
      <c r="N1234" s="18">
        <f t="shared" ca="1" si="2979"/>
        <v>0</v>
      </c>
      <c r="O1234" s="18">
        <f t="shared" ca="1" si="2979"/>
        <v>0</v>
      </c>
      <c r="P1234" s="18">
        <f t="shared" ca="1" si="2979"/>
        <v>0</v>
      </c>
      <c r="Q1234" s="18">
        <f t="shared" ca="1" si="2979"/>
        <v>0</v>
      </c>
      <c r="R1234" s="18">
        <f t="shared" ca="1" si="2979"/>
        <v>0</v>
      </c>
      <c r="S1234" s="18">
        <f t="shared" ca="1" si="2979"/>
        <v>0</v>
      </c>
      <c r="T1234" s="18">
        <f t="shared" ca="1" si="2979"/>
        <v>0</v>
      </c>
      <c r="U1234" s="18">
        <f t="shared" ca="1" si="2979"/>
        <v>0</v>
      </c>
      <c r="V1234" s="18">
        <f t="shared" ca="1" si="2979"/>
        <v>0</v>
      </c>
      <c r="W1234" s="18">
        <f t="shared" ca="1" si="2979"/>
        <v>140249.99999999994</v>
      </c>
      <c r="X1234" s="18">
        <f t="shared" ca="1" si="2979"/>
        <v>0</v>
      </c>
      <c r="Y1234" s="18">
        <f t="shared" ca="1" si="2979"/>
        <v>0</v>
      </c>
      <c r="Z1234" s="18">
        <f t="shared" ca="1" si="2979"/>
        <v>0</v>
      </c>
      <c r="AA1234" s="18">
        <f t="shared" ca="1" si="2979"/>
        <v>397557.78493150679</v>
      </c>
      <c r="AB1234" s="18">
        <f t="shared" ca="1" si="2979"/>
        <v>0</v>
      </c>
      <c r="AC1234" s="18">
        <f t="shared" ca="1" si="2979"/>
        <v>0</v>
      </c>
      <c r="AD1234" s="18">
        <f t="shared" ca="1" si="2979"/>
        <v>0</v>
      </c>
      <c r="AE1234" s="18">
        <f t="shared" ca="1" si="2979"/>
        <v>0</v>
      </c>
      <c r="AF1234" s="18">
        <f t="shared" ca="1" si="2979"/>
        <v>0</v>
      </c>
      <c r="AG1234" s="18">
        <f t="shared" ca="1" si="2979"/>
        <v>0</v>
      </c>
      <c r="AH1234" s="18">
        <f t="shared" ca="1" si="2979"/>
        <v>0</v>
      </c>
      <c r="AI1234" s="18">
        <f t="shared" ca="1" si="2979"/>
        <v>0</v>
      </c>
      <c r="AJ1234" s="18">
        <f t="shared" ca="1" si="2979"/>
        <v>0</v>
      </c>
      <c r="AK1234" s="18">
        <f t="shared" ca="1" si="2979"/>
        <v>0</v>
      </c>
      <c r="AL1234" s="18">
        <f t="shared" ca="1" si="2979"/>
        <v>0</v>
      </c>
      <c r="AM1234" s="18">
        <f t="shared" ca="1" si="2979"/>
        <v>0</v>
      </c>
      <c r="AN1234" s="18">
        <f t="shared" ca="1" si="2979"/>
        <v>0</v>
      </c>
      <c r="AO1234" s="18">
        <f t="shared" ca="1" si="2979"/>
        <v>0</v>
      </c>
      <c r="AP1234" s="18">
        <f t="shared" ca="1" si="2979"/>
        <v>0</v>
      </c>
      <c r="AQ1234" s="18">
        <f t="shared" ca="1" si="2979"/>
        <v>0</v>
      </c>
      <c r="AR1234" s="18">
        <f t="shared" ca="1" si="2979"/>
        <v>0</v>
      </c>
      <c r="AS1234" s="18">
        <f t="shared" ca="1" si="2979"/>
        <v>0</v>
      </c>
      <c r="AT1234" s="18">
        <f t="shared" ca="1" si="2979"/>
        <v>0</v>
      </c>
      <c r="AU1234" s="18">
        <f t="shared" ca="1" si="2979"/>
        <v>0</v>
      </c>
      <c r="AV1234" s="18">
        <f t="shared" ca="1" si="2979"/>
        <v>0</v>
      </c>
      <c r="AW1234" s="18">
        <f t="shared" ca="1" si="2979"/>
        <v>0</v>
      </c>
      <c r="AX1234" s="18">
        <f t="shared" ca="1" si="2979"/>
        <v>0</v>
      </c>
      <c r="AY1234" s="18">
        <f t="shared" ca="1" si="2979"/>
        <v>0</v>
      </c>
      <c r="AZ1234" s="18">
        <f t="shared" ca="1" si="2979"/>
        <v>0</v>
      </c>
      <c r="BA1234" s="18">
        <f t="shared" ca="1" si="2979"/>
        <v>0</v>
      </c>
      <c r="BB1234" s="18">
        <f t="shared" ca="1" si="2979"/>
        <v>0</v>
      </c>
      <c r="BC1234" s="18">
        <f t="shared" ca="1" si="2979"/>
        <v>0</v>
      </c>
      <c r="BD1234" s="18">
        <f t="shared" ca="1" si="2979"/>
        <v>0</v>
      </c>
      <c r="BE1234" s="18">
        <f t="shared" ca="1" si="2979"/>
        <v>0</v>
      </c>
      <c r="BF1234" s="18">
        <f t="shared" ca="1" si="2979"/>
        <v>0</v>
      </c>
      <c r="BG1234" s="18">
        <f t="shared" ca="1" si="2979"/>
        <v>0</v>
      </c>
      <c r="BH1234" s="18">
        <f t="shared" ca="1" si="2979"/>
        <v>0</v>
      </c>
      <c r="BI1234" s="18">
        <f t="shared" ca="1" si="2979"/>
        <v>0</v>
      </c>
      <c r="BJ1234" s="18">
        <f t="shared" ca="1" si="2979"/>
        <v>0</v>
      </c>
      <c r="BK1234" s="18">
        <f t="shared" ca="1" si="2979"/>
        <v>0</v>
      </c>
      <c r="BL1234" s="18">
        <f t="shared" ca="1" si="2979"/>
        <v>0</v>
      </c>
      <c r="BM1234" s="18">
        <f t="shared" ca="1" si="2979"/>
        <v>0</v>
      </c>
      <c r="BN1234" s="18">
        <f t="shared" ca="1" si="2979"/>
        <v>0</v>
      </c>
      <c r="BO1234" s="18">
        <f t="shared" ca="1" si="2979"/>
        <v>0</v>
      </c>
      <c r="BP1234" s="18">
        <f t="shared" ca="1" si="2979"/>
        <v>0</v>
      </c>
      <c r="BQ1234" s="18">
        <f t="shared" ca="1" si="2979"/>
        <v>0</v>
      </c>
      <c r="BR1234" s="18">
        <f t="shared" ca="1" si="2979"/>
        <v>0</v>
      </c>
      <c r="BS1234" s="18">
        <f t="shared" ca="1" si="2979"/>
        <v>0</v>
      </c>
      <c r="BT1234" s="18">
        <f t="shared" ca="1" si="2979"/>
        <v>0</v>
      </c>
      <c r="BU1234" s="18">
        <f t="shared" ca="1" si="2979"/>
        <v>0</v>
      </c>
      <c r="BV1234" s="18">
        <f t="shared" ca="1" si="2979"/>
        <v>0</v>
      </c>
      <c r="BW1234" s="18">
        <f t="shared" ref="BW1234:EH1234" ca="1" si="2980">SUM(BW1216,BW1222,BW1228)</f>
        <v>0</v>
      </c>
      <c r="BX1234" s="18">
        <f t="shared" ca="1" si="2980"/>
        <v>0</v>
      </c>
      <c r="BY1234" s="18">
        <f t="shared" ca="1" si="2980"/>
        <v>0</v>
      </c>
      <c r="BZ1234" s="18">
        <f t="shared" ca="1" si="2980"/>
        <v>0</v>
      </c>
      <c r="CA1234" s="18">
        <f t="shared" ca="1" si="2980"/>
        <v>0</v>
      </c>
      <c r="CB1234" s="18">
        <f t="shared" ca="1" si="2980"/>
        <v>0</v>
      </c>
      <c r="CC1234" s="18">
        <f t="shared" ca="1" si="2980"/>
        <v>0</v>
      </c>
      <c r="CD1234" s="18">
        <f t="shared" ca="1" si="2980"/>
        <v>0</v>
      </c>
      <c r="CE1234" s="18">
        <f t="shared" ca="1" si="2980"/>
        <v>0</v>
      </c>
      <c r="CF1234" s="18">
        <f t="shared" ca="1" si="2980"/>
        <v>0</v>
      </c>
      <c r="CG1234" s="18">
        <f t="shared" ca="1" si="2980"/>
        <v>0</v>
      </c>
      <c r="CH1234" s="18">
        <f t="shared" ca="1" si="2980"/>
        <v>0</v>
      </c>
      <c r="CI1234" s="18">
        <f t="shared" ca="1" si="2980"/>
        <v>0</v>
      </c>
      <c r="CJ1234" s="18">
        <f t="shared" ca="1" si="2980"/>
        <v>0</v>
      </c>
      <c r="CK1234" s="18">
        <f t="shared" ca="1" si="2980"/>
        <v>0</v>
      </c>
      <c r="CL1234" s="18">
        <f t="shared" ca="1" si="2980"/>
        <v>0</v>
      </c>
      <c r="CM1234" s="18">
        <f t="shared" ca="1" si="2980"/>
        <v>0</v>
      </c>
      <c r="CN1234" s="18">
        <f t="shared" ca="1" si="2980"/>
        <v>0</v>
      </c>
      <c r="CO1234" s="18">
        <f t="shared" ca="1" si="2980"/>
        <v>0</v>
      </c>
      <c r="CP1234" s="18">
        <f t="shared" ca="1" si="2980"/>
        <v>0</v>
      </c>
      <c r="CQ1234" s="18">
        <f t="shared" ca="1" si="2980"/>
        <v>0</v>
      </c>
      <c r="CR1234" s="18">
        <f t="shared" ca="1" si="2980"/>
        <v>0</v>
      </c>
      <c r="CS1234" s="18">
        <f t="shared" ca="1" si="2980"/>
        <v>0</v>
      </c>
      <c r="CT1234" s="18">
        <f t="shared" ca="1" si="2980"/>
        <v>0</v>
      </c>
      <c r="CU1234" s="18">
        <f t="shared" ca="1" si="2980"/>
        <v>0</v>
      </c>
      <c r="CV1234" s="18">
        <f t="shared" ca="1" si="2980"/>
        <v>0</v>
      </c>
      <c r="CW1234" s="18">
        <f t="shared" ca="1" si="2980"/>
        <v>0</v>
      </c>
      <c r="CX1234" s="18">
        <f t="shared" ca="1" si="2980"/>
        <v>0</v>
      </c>
      <c r="CY1234" s="18">
        <f t="shared" ca="1" si="2980"/>
        <v>0</v>
      </c>
      <c r="CZ1234" s="18">
        <f t="shared" ca="1" si="2980"/>
        <v>0</v>
      </c>
      <c r="DA1234" s="18">
        <f t="shared" ca="1" si="2980"/>
        <v>0</v>
      </c>
      <c r="DB1234" s="18">
        <f t="shared" ca="1" si="2980"/>
        <v>0</v>
      </c>
      <c r="DC1234" s="18">
        <f t="shared" ca="1" si="2980"/>
        <v>0</v>
      </c>
      <c r="DD1234" s="18">
        <f t="shared" ca="1" si="2980"/>
        <v>0</v>
      </c>
      <c r="DE1234" s="18">
        <f t="shared" ca="1" si="2980"/>
        <v>0</v>
      </c>
      <c r="DF1234" s="18">
        <f t="shared" ca="1" si="2980"/>
        <v>0</v>
      </c>
      <c r="DG1234" s="18">
        <f t="shared" ca="1" si="2980"/>
        <v>0</v>
      </c>
      <c r="DH1234" s="18">
        <f t="shared" ca="1" si="2980"/>
        <v>0</v>
      </c>
      <c r="DI1234" s="18">
        <f t="shared" ca="1" si="2980"/>
        <v>0</v>
      </c>
      <c r="DJ1234" s="18">
        <f t="shared" ca="1" si="2980"/>
        <v>0</v>
      </c>
      <c r="DK1234" s="18">
        <f t="shared" ca="1" si="2980"/>
        <v>0</v>
      </c>
      <c r="DL1234" s="18">
        <f t="shared" ca="1" si="2980"/>
        <v>0</v>
      </c>
      <c r="DM1234" s="18">
        <f t="shared" ca="1" si="2980"/>
        <v>0</v>
      </c>
      <c r="DN1234" s="18">
        <f t="shared" ca="1" si="2980"/>
        <v>0</v>
      </c>
      <c r="DO1234" s="18">
        <f t="shared" ca="1" si="2980"/>
        <v>0</v>
      </c>
      <c r="DP1234" s="18">
        <f t="shared" ca="1" si="2980"/>
        <v>0</v>
      </c>
      <c r="DQ1234" s="18">
        <f t="shared" ca="1" si="2980"/>
        <v>0</v>
      </c>
      <c r="DR1234" s="18">
        <f t="shared" ca="1" si="2980"/>
        <v>0</v>
      </c>
      <c r="DS1234" s="18">
        <f t="shared" ca="1" si="2980"/>
        <v>0</v>
      </c>
      <c r="DT1234" s="18">
        <f t="shared" ca="1" si="2980"/>
        <v>0</v>
      </c>
      <c r="DU1234" s="18">
        <f t="shared" ca="1" si="2980"/>
        <v>0</v>
      </c>
      <c r="DV1234" s="18">
        <f t="shared" ca="1" si="2980"/>
        <v>0</v>
      </c>
      <c r="DW1234" s="18">
        <f t="shared" ca="1" si="2980"/>
        <v>0</v>
      </c>
      <c r="DX1234" s="18">
        <f t="shared" ca="1" si="2980"/>
        <v>0</v>
      </c>
      <c r="DY1234" s="18">
        <f t="shared" ca="1" si="2980"/>
        <v>0</v>
      </c>
      <c r="DZ1234" s="18">
        <f t="shared" ca="1" si="2980"/>
        <v>0</v>
      </c>
      <c r="EA1234" s="18">
        <f t="shared" ca="1" si="2980"/>
        <v>0</v>
      </c>
      <c r="EB1234" s="18">
        <f t="shared" ca="1" si="2980"/>
        <v>0</v>
      </c>
      <c r="EC1234" s="18">
        <f t="shared" ca="1" si="2980"/>
        <v>0</v>
      </c>
      <c r="ED1234" s="18">
        <f t="shared" ca="1" si="2980"/>
        <v>0</v>
      </c>
      <c r="EE1234" s="18">
        <f t="shared" ca="1" si="2980"/>
        <v>0</v>
      </c>
      <c r="EF1234" s="18">
        <f t="shared" ca="1" si="2980"/>
        <v>0</v>
      </c>
      <c r="EG1234" s="18">
        <f t="shared" ca="1" si="2980"/>
        <v>0</v>
      </c>
      <c r="EH1234" s="18">
        <f t="shared" ca="1" si="2980"/>
        <v>0</v>
      </c>
      <c r="EI1234" s="18">
        <f t="shared" ref="EI1234:FR1234" ca="1" si="2981">SUM(EI1216,EI1222,EI1228)</f>
        <v>0</v>
      </c>
      <c r="EJ1234" s="18">
        <f t="shared" ca="1" si="2981"/>
        <v>0</v>
      </c>
      <c r="EK1234" s="18">
        <f t="shared" ca="1" si="2981"/>
        <v>0</v>
      </c>
      <c r="EL1234" s="18">
        <f t="shared" ca="1" si="2981"/>
        <v>0</v>
      </c>
      <c r="EM1234" s="18">
        <f t="shared" ca="1" si="2981"/>
        <v>0</v>
      </c>
      <c r="EN1234" s="18">
        <f t="shared" ca="1" si="2981"/>
        <v>0</v>
      </c>
      <c r="EO1234" s="18">
        <f t="shared" ca="1" si="2981"/>
        <v>0</v>
      </c>
      <c r="EP1234" s="18">
        <f t="shared" ca="1" si="2981"/>
        <v>0</v>
      </c>
      <c r="EQ1234" s="18">
        <f t="shared" ca="1" si="2981"/>
        <v>0</v>
      </c>
      <c r="ER1234" s="18">
        <f t="shared" ca="1" si="2981"/>
        <v>0</v>
      </c>
      <c r="ES1234" s="18">
        <f t="shared" ca="1" si="2981"/>
        <v>0</v>
      </c>
      <c r="ET1234" s="18">
        <f t="shared" ca="1" si="2981"/>
        <v>0</v>
      </c>
      <c r="EU1234" s="18">
        <f t="shared" ca="1" si="2981"/>
        <v>0</v>
      </c>
      <c r="EV1234" s="18">
        <f t="shared" ca="1" si="2981"/>
        <v>0</v>
      </c>
      <c r="EW1234" s="18">
        <f t="shared" ca="1" si="2981"/>
        <v>0</v>
      </c>
      <c r="EX1234" s="18">
        <f t="shared" ca="1" si="2981"/>
        <v>0</v>
      </c>
      <c r="EY1234" s="18">
        <f t="shared" ca="1" si="2981"/>
        <v>0</v>
      </c>
      <c r="EZ1234" s="18">
        <f t="shared" ca="1" si="2981"/>
        <v>0</v>
      </c>
      <c r="FA1234" s="18">
        <f t="shared" ca="1" si="2981"/>
        <v>0</v>
      </c>
      <c r="FB1234" s="18">
        <f t="shared" ca="1" si="2981"/>
        <v>0</v>
      </c>
      <c r="FC1234" s="18">
        <f t="shared" ca="1" si="2981"/>
        <v>0</v>
      </c>
      <c r="FD1234" s="18">
        <f t="shared" ca="1" si="2981"/>
        <v>0</v>
      </c>
      <c r="FE1234" s="18">
        <f t="shared" ca="1" si="2981"/>
        <v>0</v>
      </c>
      <c r="FF1234" s="18">
        <f t="shared" ca="1" si="2981"/>
        <v>0</v>
      </c>
      <c r="FG1234" s="18">
        <f t="shared" ca="1" si="2981"/>
        <v>0</v>
      </c>
      <c r="FH1234" s="18">
        <f t="shared" ca="1" si="2981"/>
        <v>0</v>
      </c>
      <c r="FI1234" s="18">
        <f t="shared" ca="1" si="2981"/>
        <v>0</v>
      </c>
      <c r="FJ1234" s="18">
        <f t="shared" ca="1" si="2981"/>
        <v>0</v>
      </c>
      <c r="FK1234" s="18">
        <f t="shared" ca="1" si="2981"/>
        <v>0</v>
      </c>
      <c r="FL1234" s="18">
        <f t="shared" ca="1" si="2981"/>
        <v>0</v>
      </c>
      <c r="FM1234" s="18">
        <f t="shared" ca="1" si="2981"/>
        <v>0</v>
      </c>
      <c r="FN1234" s="18">
        <f t="shared" ca="1" si="2981"/>
        <v>0</v>
      </c>
      <c r="FO1234" s="18">
        <f t="shared" ca="1" si="2981"/>
        <v>0</v>
      </c>
      <c r="FP1234" s="18">
        <f t="shared" ca="1" si="2981"/>
        <v>0</v>
      </c>
      <c r="FQ1234" s="18">
        <f t="shared" ca="1" si="2981"/>
        <v>0</v>
      </c>
      <c r="FR1234" s="18">
        <f t="shared" ca="1" si="2981"/>
        <v>0</v>
      </c>
    </row>
    <row r="1235" spans="2:174">
      <c r="C1235" s="360" t="s">
        <v>1002</v>
      </c>
      <c r="E1235" s="359"/>
      <c r="F1235" s="373"/>
      <c r="I1235" s="167">
        <f ca="1">SUM(J1235:FR1235)</f>
        <v>-537807.7849315065</v>
      </c>
      <c r="J1235" s="18">
        <f>SUM(J1217,J1223,J1229)</f>
        <v>0</v>
      </c>
      <c r="K1235" s="18">
        <f t="shared" ref="K1235:BV1235" ca="1" si="2982">SUM(K1217,K1223,K1229)</f>
        <v>0</v>
      </c>
      <c r="L1235" s="18">
        <f t="shared" ca="1" si="2982"/>
        <v>0</v>
      </c>
      <c r="M1235" s="18">
        <f t="shared" ca="1" si="2982"/>
        <v>0</v>
      </c>
      <c r="N1235" s="18">
        <f t="shared" ca="1" si="2982"/>
        <v>0</v>
      </c>
      <c r="O1235" s="18">
        <f t="shared" ca="1" si="2982"/>
        <v>0</v>
      </c>
      <c r="P1235" s="18">
        <f t="shared" ca="1" si="2982"/>
        <v>0</v>
      </c>
      <c r="Q1235" s="18">
        <f t="shared" ca="1" si="2982"/>
        <v>0</v>
      </c>
      <c r="R1235" s="18">
        <f t="shared" ca="1" si="2982"/>
        <v>0</v>
      </c>
      <c r="S1235" s="18">
        <f t="shared" ca="1" si="2982"/>
        <v>0</v>
      </c>
      <c r="T1235" s="18">
        <f t="shared" ca="1" si="2982"/>
        <v>0</v>
      </c>
      <c r="U1235" s="18">
        <f t="shared" ca="1" si="2982"/>
        <v>0</v>
      </c>
      <c r="V1235" s="18">
        <f t="shared" ca="1" si="2982"/>
        <v>0</v>
      </c>
      <c r="W1235" s="18">
        <f t="shared" ca="1" si="2982"/>
        <v>0</v>
      </c>
      <c r="X1235" s="18">
        <f t="shared" ca="1" si="2982"/>
        <v>0</v>
      </c>
      <c r="Y1235" s="18">
        <f t="shared" ca="1" si="2982"/>
        <v>0</v>
      </c>
      <c r="Z1235" s="18">
        <f t="shared" ca="1" si="2982"/>
        <v>0</v>
      </c>
      <c r="AA1235" s="18">
        <f t="shared" ca="1" si="2982"/>
        <v>0</v>
      </c>
      <c r="AB1235" s="18">
        <f t="shared" ca="1" si="2982"/>
        <v>-9397.2125804794505</v>
      </c>
      <c r="AC1235" s="18">
        <f t="shared" ca="1" si="2982"/>
        <v>-9397.2125804794505</v>
      </c>
      <c r="AD1235" s="18">
        <f t="shared" ca="1" si="2982"/>
        <v>-9397.2125804794505</v>
      </c>
      <c r="AE1235" s="18">
        <f t="shared" ca="1" si="2982"/>
        <v>-9397.2125804794505</v>
      </c>
      <c r="AF1235" s="18">
        <f t="shared" ca="1" si="2982"/>
        <v>-9397.2125804794505</v>
      </c>
      <c r="AG1235" s="18">
        <f t="shared" ca="1" si="2982"/>
        <v>-9397.2125804794505</v>
      </c>
      <c r="AH1235" s="18">
        <f t="shared" ca="1" si="2982"/>
        <v>-9397.2125804794505</v>
      </c>
      <c r="AI1235" s="18">
        <f t="shared" ca="1" si="2982"/>
        <v>-9397.2125804794505</v>
      </c>
      <c r="AJ1235" s="18">
        <f t="shared" ca="1" si="2982"/>
        <v>-9397.2125804794505</v>
      </c>
      <c r="AK1235" s="18">
        <f t="shared" ca="1" si="2982"/>
        <v>-9397.2125804794505</v>
      </c>
      <c r="AL1235" s="18">
        <f t="shared" ca="1" si="2982"/>
        <v>-9397.2125804794505</v>
      </c>
      <c r="AM1235" s="18">
        <f t="shared" ca="1" si="2982"/>
        <v>-9397.2125804794505</v>
      </c>
      <c r="AN1235" s="18">
        <f t="shared" ca="1" si="2982"/>
        <v>-9397.2125804794505</v>
      </c>
      <c r="AO1235" s="18">
        <f t="shared" ca="1" si="2982"/>
        <v>-9397.2125804794505</v>
      </c>
      <c r="AP1235" s="18">
        <f t="shared" ca="1" si="2982"/>
        <v>-9397.2125804794505</v>
      </c>
      <c r="AQ1235" s="18">
        <f t="shared" ca="1" si="2982"/>
        <v>-9397.2125804794505</v>
      </c>
      <c r="AR1235" s="18">
        <f t="shared" ca="1" si="2982"/>
        <v>-9397.2125804794505</v>
      </c>
      <c r="AS1235" s="18">
        <f t="shared" ca="1" si="2982"/>
        <v>-9397.2125804794505</v>
      </c>
      <c r="AT1235" s="18">
        <f t="shared" ca="1" si="2982"/>
        <v>-9397.2125804794505</v>
      </c>
      <c r="AU1235" s="18">
        <f t="shared" ca="1" si="2982"/>
        <v>-9397.2125804794505</v>
      </c>
      <c r="AV1235" s="18">
        <f t="shared" ca="1" si="2982"/>
        <v>-9397.2125804794505</v>
      </c>
      <c r="AW1235" s="18">
        <f t="shared" ca="1" si="2982"/>
        <v>-9397.2125804794505</v>
      </c>
      <c r="AX1235" s="18">
        <f t="shared" ca="1" si="2982"/>
        <v>-9397.2125804794505</v>
      </c>
      <c r="AY1235" s="18">
        <f t="shared" ca="1" si="2982"/>
        <v>-9397.2125804794505</v>
      </c>
      <c r="AZ1235" s="18">
        <f t="shared" ca="1" si="2982"/>
        <v>-9397.2125804794505</v>
      </c>
      <c r="BA1235" s="18">
        <f t="shared" ca="1" si="2982"/>
        <v>-9397.2125804794505</v>
      </c>
      <c r="BB1235" s="18">
        <f t="shared" ca="1" si="2982"/>
        <v>-9397.2125804794505</v>
      </c>
      <c r="BC1235" s="18">
        <f t="shared" ca="1" si="2982"/>
        <v>-9397.2125804794505</v>
      </c>
      <c r="BD1235" s="18">
        <f t="shared" ca="1" si="2982"/>
        <v>-9397.2125804794505</v>
      </c>
      <c r="BE1235" s="18">
        <f t="shared" ca="1" si="2982"/>
        <v>-9397.2125804794505</v>
      </c>
      <c r="BF1235" s="18">
        <f t="shared" ca="1" si="2982"/>
        <v>-9397.2125804794505</v>
      </c>
      <c r="BG1235" s="18">
        <f t="shared" ca="1" si="2982"/>
        <v>-9397.2125804794505</v>
      </c>
      <c r="BH1235" s="18">
        <f t="shared" ca="1" si="2982"/>
        <v>-9397.2125804794505</v>
      </c>
      <c r="BI1235" s="18">
        <f t="shared" ca="1" si="2982"/>
        <v>-9397.2125804794505</v>
      </c>
      <c r="BJ1235" s="18">
        <f t="shared" ca="1" si="2982"/>
        <v>-9397.2125804794505</v>
      </c>
      <c r="BK1235" s="18">
        <f t="shared" ca="1" si="2982"/>
        <v>-9397.2125804794505</v>
      </c>
      <c r="BL1235" s="18">
        <f t="shared" ca="1" si="2982"/>
        <v>-9397.2125804794505</v>
      </c>
      <c r="BM1235" s="18">
        <f t="shared" ca="1" si="2982"/>
        <v>-9397.2125804794505</v>
      </c>
      <c r="BN1235" s="18">
        <f t="shared" ca="1" si="2982"/>
        <v>-9397.2125804794505</v>
      </c>
      <c r="BO1235" s="18">
        <f t="shared" ca="1" si="2982"/>
        <v>-9397.2125804794505</v>
      </c>
      <c r="BP1235" s="18">
        <f t="shared" ca="1" si="2982"/>
        <v>-9397.2125804794505</v>
      </c>
      <c r="BQ1235" s="18">
        <f t="shared" ca="1" si="2982"/>
        <v>-9397.2125804794505</v>
      </c>
      <c r="BR1235" s="18">
        <f t="shared" ca="1" si="2982"/>
        <v>-9397.2125804794505</v>
      </c>
      <c r="BS1235" s="18">
        <f t="shared" ca="1" si="2982"/>
        <v>-9397.2125804794505</v>
      </c>
      <c r="BT1235" s="18">
        <f t="shared" ca="1" si="2982"/>
        <v>-9397.2125804794505</v>
      </c>
      <c r="BU1235" s="18">
        <f t="shared" ca="1" si="2982"/>
        <v>-9397.2125804794505</v>
      </c>
      <c r="BV1235" s="18">
        <f t="shared" ca="1" si="2982"/>
        <v>-9397.2125804794505</v>
      </c>
      <c r="BW1235" s="18">
        <f t="shared" ref="BW1235:EH1235" ca="1" si="2983">SUM(BW1217,BW1223,BW1229)</f>
        <v>-9397.2125804794505</v>
      </c>
      <c r="BX1235" s="18">
        <f t="shared" ca="1" si="2983"/>
        <v>-9397.2125804794505</v>
      </c>
      <c r="BY1235" s="18">
        <f t="shared" ca="1" si="2983"/>
        <v>-9397.2125804794505</v>
      </c>
      <c r="BZ1235" s="18">
        <f t="shared" ca="1" si="2983"/>
        <v>-9397.2125804794505</v>
      </c>
      <c r="CA1235" s="18">
        <f t="shared" ca="1" si="2983"/>
        <v>-9397.2125804794505</v>
      </c>
      <c r="CB1235" s="18">
        <f t="shared" ca="1" si="2983"/>
        <v>-9397.2125804794505</v>
      </c>
      <c r="CC1235" s="18">
        <f t="shared" ca="1" si="2983"/>
        <v>-9397.2125804794505</v>
      </c>
      <c r="CD1235" s="18">
        <f t="shared" ca="1" si="2983"/>
        <v>-9397.2125804794505</v>
      </c>
      <c r="CE1235" s="18">
        <f t="shared" ca="1" si="2983"/>
        <v>-9397.2125804794505</v>
      </c>
      <c r="CF1235" s="18">
        <f t="shared" ca="1" si="2983"/>
        <v>-9397.2125804794505</v>
      </c>
      <c r="CG1235" s="18">
        <f t="shared" ca="1" si="2983"/>
        <v>-1364.7125804793393</v>
      </c>
      <c r="CH1235" s="18">
        <f t="shared" ca="1" si="2983"/>
        <v>-25.962580479452054</v>
      </c>
      <c r="CI1235" s="18">
        <f t="shared" ca="1" si="2983"/>
        <v>-25.962580479452054</v>
      </c>
      <c r="CJ1235" s="18">
        <f t="shared" ca="1" si="2983"/>
        <v>-25.962580479452054</v>
      </c>
      <c r="CK1235" s="18">
        <f t="shared" ca="1" si="2983"/>
        <v>-25.962580479452054</v>
      </c>
      <c r="CL1235" s="18">
        <f t="shared" ca="1" si="2983"/>
        <v>-25.962580479452054</v>
      </c>
      <c r="CM1235" s="18">
        <f t="shared" ca="1" si="2983"/>
        <v>-25.962580479452054</v>
      </c>
      <c r="CN1235" s="18">
        <f t="shared" ca="1" si="2983"/>
        <v>-25.962580479452054</v>
      </c>
      <c r="CO1235" s="18">
        <f t="shared" ca="1" si="2983"/>
        <v>-25.962580479452054</v>
      </c>
      <c r="CP1235" s="18">
        <f t="shared" ca="1" si="2983"/>
        <v>-25.962580479452054</v>
      </c>
      <c r="CQ1235" s="18">
        <f t="shared" ca="1" si="2983"/>
        <v>-25.962580479452054</v>
      </c>
      <c r="CR1235" s="18">
        <f t="shared" ca="1" si="2983"/>
        <v>-25.962580479452054</v>
      </c>
      <c r="CS1235" s="18">
        <f t="shared" ca="1" si="2983"/>
        <v>-25.962580479452054</v>
      </c>
      <c r="CT1235" s="18">
        <f t="shared" ca="1" si="2983"/>
        <v>-25.962580479452054</v>
      </c>
      <c r="CU1235" s="18">
        <f t="shared" ca="1" si="2983"/>
        <v>-25.962580479452054</v>
      </c>
      <c r="CV1235" s="18">
        <f t="shared" ca="1" si="2983"/>
        <v>-25.962580479452054</v>
      </c>
      <c r="CW1235" s="18">
        <f t="shared" ca="1" si="2983"/>
        <v>-25.962580479452054</v>
      </c>
      <c r="CX1235" s="18">
        <f t="shared" ca="1" si="2983"/>
        <v>-25.962580479452054</v>
      </c>
      <c r="CY1235" s="18">
        <f t="shared" ca="1" si="2983"/>
        <v>-25.962580479452054</v>
      </c>
      <c r="CZ1235" s="18">
        <f t="shared" ca="1" si="2983"/>
        <v>-25.962580479452054</v>
      </c>
      <c r="DA1235" s="18">
        <f t="shared" ca="1" si="2983"/>
        <v>-25.962580479452054</v>
      </c>
      <c r="DB1235" s="18">
        <f t="shared" ca="1" si="2983"/>
        <v>-25.962580479452054</v>
      </c>
      <c r="DC1235" s="18">
        <f t="shared" ca="1" si="2983"/>
        <v>-25.962580479452054</v>
      </c>
      <c r="DD1235" s="18">
        <f t="shared" ca="1" si="2983"/>
        <v>-25.962580479452054</v>
      </c>
      <c r="DE1235" s="18">
        <f t="shared" ca="1" si="2983"/>
        <v>-25.962580479452054</v>
      </c>
      <c r="DF1235" s="18">
        <f t="shared" ca="1" si="2983"/>
        <v>-25.962580479452054</v>
      </c>
      <c r="DG1235" s="18">
        <f t="shared" ca="1" si="2983"/>
        <v>-25.962580479452054</v>
      </c>
      <c r="DH1235" s="18">
        <f t="shared" ca="1" si="2983"/>
        <v>-25.962580479452054</v>
      </c>
      <c r="DI1235" s="18">
        <f t="shared" ca="1" si="2983"/>
        <v>-25.962580479452054</v>
      </c>
      <c r="DJ1235" s="18">
        <f t="shared" ca="1" si="2983"/>
        <v>-25.962580479452054</v>
      </c>
      <c r="DK1235" s="18">
        <f t="shared" ca="1" si="2983"/>
        <v>-25.962580479452054</v>
      </c>
      <c r="DL1235" s="18">
        <f t="shared" ca="1" si="2983"/>
        <v>-23.077849315069404</v>
      </c>
      <c r="DM1235" s="18">
        <f t="shared" ca="1" si="2983"/>
        <v>0</v>
      </c>
      <c r="DN1235" s="18">
        <f t="shared" ca="1" si="2983"/>
        <v>0</v>
      </c>
      <c r="DO1235" s="18">
        <f t="shared" ca="1" si="2983"/>
        <v>0</v>
      </c>
      <c r="DP1235" s="18">
        <f t="shared" ca="1" si="2983"/>
        <v>0</v>
      </c>
      <c r="DQ1235" s="18">
        <f t="shared" ca="1" si="2983"/>
        <v>0</v>
      </c>
      <c r="DR1235" s="18">
        <f t="shared" ca="1" si="2983"/>
        <v>0</v>
      </c>
      <c r="DS1235" s="18">
        <f t="shared" ca="1" si="2983"/>
        <v>0</v>
      </c>
      <c r="DT1235" s="18">
        <f t="shared" ca="1" si="2983"/>
        <v>0</v>
      </c>
      <c r="DU1235" s="18">
        <f t="shared" ca="1" si="2983"/>
        <v>0</v>
      </c>
      <c r="DV1235" s="18">
        <f t="shared" ca="1" si="2983"/>
        <v>0</v>
      </c>
      <c r="DW1235" s="18">
        <f t="shared" ca="1" si="2983"/>
        <v>0</v>
      </c>
      <c r="DX1235" s="18">
        <f t="shared" ca="1" si="2983"/>
        <v>0</v>
      </c>
      <c r="DY1235" s="18">
        <f t="shared" ca="1" si="2983"/>
        <v>0</v>
      </c>
      <c r="DZ1235" s="18">
        <f t="shared" ca="1" si="2983"/>
        <v>0</v>
      </c>
      <c r="EA1235" s="18">
        <f t="shared" ca="1" si="2983"/>
        <v>0</v>
      </c>
      <c r="EB1235" s="18">
        <f t="shared" ca="1" si="2983"/>
        <v>0</v>
      </c>
      <c r="EC1235" s="18">
        <f t="shared" ca="1" si="2983"/>
        <v>0</v>
      </c>
      <c r="ED1235" s="18">
        <f t="shared" ca="1" si="2983"/>
        <v>0</v>
      </c>
      <c r="EE1235" s="18">
        <f t="shared" ca="1" si="2983"/>
        <v>0</v>
      </c>
      <c r="EF1235" s="18">
        <f t="shared" ca="1" si="2983"/>
        <v>0</v>
      </c>
      <c r="EG1235" s="18">
        <f t="shared" ca="1" si="2983"/>
        <v>0</v>
      </c>
      <c r="EH1235" s="18">
        <f t="shared" ca="1" si="2983"/>
        <v>0</v>
      </c>
      <c r="EI1235" s="18">
        <f t="shared" ref="EI1235:FR1235" ca="1" si="2984">SUM(EI1217,EI1223,EI1229)</f>
        <v>0</v>
      </c>
      <c r="EJ1235" s="18">
        <f t="shared" ca="1" si="2984"/>
        <v>0</v>
      </c>
      <c r="EK1235" s="18">
        <f t="shared" ca="1" si="2984"/>
        <v>0</v>
      </c>
      <c r="EL1235" s="18">
        <f t="shared" ca="1" si="2984"/>
        <v>0</v>
      </c>
      <c r="EM1235" s="18">
        <f t="shared" ca="1" si="2984"/>
        <v>0</v>
      </c>
      <c r="EN1235" s="18">
        <f t="shared" ca="1" si="2984"/>
        <v>0</v>
      </c>
      <c r="EO1235" s="18">
        <f t="shared" ca="1" si="2984"/>
        <v>0</v>
      </c>
      <c r="EP1235" s="18">
        <f t="shared" ca="1" si="2984"/>
        <v>0</v>
      </c>
      <c r="EQ1235" s="18">
        <f t="shared" ca="1" si="2984"/>
        <v>0</v>
      </c>
      <c r="ER1235" s="18">
        <f t="shared" ca="1" si="2984"/>
        <v>0</v>
      </c>
      <c r="ES1235" s="18">
        <f t="shared" ca="1" si="2984"/>
        <v>0</v>
      </c>
      <c r="ET1235" s="18">
        <f t="shared" ca="1" si="2984"/>
        <v>0</v>
      </c>
      <c r="EU1235" s="18">
        <f t="shared" ca="1" si="2984"/>
        <v>0</v>
      </c>
      <c r="EV1235" s="18">
        <f t="shared" ca="1" si="2984"/>
        <v>0</v>
      </c>
      <c r="EW1235" s="18">
        <f t="shared" ca="1" si="2984"/>
        <v>0</v>
      </c>
      <c r="EX1235" s="18">
        <f t="shared" ca="1" si="2984"/>
        <v>0</v>
      </c>
      <c r="EY1235" s="18">
        <f t="shared" ca="1" si="2984"/>
        <v>0</v>
      </c>
      <c r="EZ1235" s="18">
        <f t="shared" ca="1" si="2984"/>
        <v>0</v>
      </c>
      <c r="FA1235" s="18">
        <f t="shared" ca="1" si="2984"/>
        <v>0</v>
      </c>
      <c r="FB1235" s="18">
        <f t="shared" ca="1" si="2984"/>
        <v>0</v>
      </c>
      <c r="FC1235" s="18">
        <f t="shared" ca="1" si="2984"/>
        <v>0</v>
      </c>
      <c r="FD1235" s="18">
        <f t="shared" ca="1" si="2984"/>
        <v>0</v>
      </c>
      <c r="FE1235" s="18">
        <f t="shared" ca="1" si="2984"/>
        <v>0</v>
      </c>
      <c r="FF1235" s="18">
        <f t="shared" ca="1" si="2984"/>
        <v>0</v>
      </c>
      <c r="FG1235" s="18">
        <f t="shared" ca="1" si="2984"/>
        <v>0</v>
      </c>
      <c r="FH1235" s="18">
        <f t="shared" ca="1" si="2984"/>
        <v>0</v>
      </c>
      <c r="FI1235" s="18">
        <f t="shared" ca="1" si="2984"/>
        <v>0</v>
      </c>
      <c r="FJ1235" s="18">
        <f t="shared" ca="1" si="2984"/>
        <v>0</v>
      </c>
      <c r="FK1235" s="18">
        <f t="shared" ca="1" si="2984"/>
        <v>0</v>
      </c>
      <c r="FL1235" s="18">
        <f t="shared" ca="1" si="2984"/>
        <v>0</v>
      </c>
      <c r="FM1235" s="18">
        <f t="shared" ca="1" si="2984"/>
        <v>0</v>
      </c>
      <c r="FN1235" s="18">
        <f t="shared" ca="1" si="2984"/>
        <v>0</v>
      </c>
      <c r="FO1235" s="18">
        <f t="shared" ca="1" si="2984"/>
        <v>0</v>
      </c>
      <c r="FP1235" s="18">
        <f t="shared" ca="1" si="2984"/>
        <v>0</v>
      </c>
      <c r="FQ1235" s="18">
        <f t="shared" ca="1" si="2984"/>
        <v>0</v>
      </c>
      <c r="FR1235" s="18">
        <f t="shared" ca="1" si="2984"/>
        <v>0</v>
      </c>
    </row>
    <row r="1236" spans="2:174" s="359" customFormat="1">
      <c r="C1236" s="365" t="s">
        <v>1000</v>
      </c>
      <c r="D1236" s="366"/>
      <c r="F1236" s="373"/>
      <c r="J1236" s="367">
        <f>SUM(J1218,J1224,J1230)</f>
        <v>0</v>
      </c>
      <c r="K1236" s="367">
        <f t="shared" ref="K1236:BV1236" ca="1" si="2985">SUM(K1218,K1224,K1230)</f>
        <v>0</v>
      </c>
      <c r="L1236" s="367">
        <f t="shared" ca="1" si="2985"/>
        <v>0</v>
      </c>
      <c r="M1236" s="367">
        <f t="shared" ca="1" si="2985"/>
        <v>0</v>
      </c>
      <c r="N1236" s="367">
        <f t="shared" ca="1" si="2985"/>
        <v>0</v>
      </c>
      <c r="O1236" s="367">
        <f t="shared" ca="1" si="2985"/>
        <v>0</v>
      </c>
      <c r="P1236" s="367">
        <f t="shared" ca="1" si="2985"/>
        <v>0</v>
      </c>
      <c r="Q1236" s="367">
        <f t="shared" ca="1" si="2985"/>
        <v>0</v>
      </c>
      <c r="R1236" s="367">
        <f t="shared" ca="1" si="2985"/>
        <v>0</v>
      </c>
      <c r="S1236" s="367">
        <f t="shared" ca="1" si="2985"/>
        <v>0</v>
      </c>
      <c r="T1236" s="367">
        <f ca="1">SUM(T1218,T1224,T1230)</f>
        <v>0</v>
      </c>
      <c r="U1236" s="367">
        <f t="shared" ca="1" si="2985"/>
        <v>0</v>
      </c>
      <c r="V1236" s="367">
        <f t="shared" ca="1" si="2985"/>
        <v>0</v>
      </c>
      <c r="W1236" s="367">
        <f t="shared" ca="1" si="2985"/>
        <v>140249.99999999994</v>
      </c>
      <c r="X1236" s="367">
        <f t="shared" ca="1" si="2985"/>
        <v>140249.99999999994</v>
      </c>
      <c r="Y1236" s="367">
        <f t="shared" ca="1" si="2985"/>
        <v>140249.99999999994</v>
      </c>
      <c r="Z1236" s="367">
        <f t="shared" ca="1" si="2985"/>
        <v>140249.99999999994</v>
      </c>
      <c r="AA1236" s="367">
        <f t="shared" ca="1" si="2985"/>
        <v>537807.78493150673</v>
      </c>
      <c r="AB1236" s="367">
        <f t="shared" ca="1" si="2985"/>
        <v>528410.57235102728</v>
      </c>
      <c r="AC1236" s="367">
        <f t="shared" ca="1" si="2985"/>
        <v>519013.35977054783</v>
      </c>
      <c r="AD1236" s="367">
        <f t="shared" ca="1" si="2985"/>
        <v>509616.14719006838</v>
      </c>
      <c r="AE1236" s="367">
        <f t="shared" ca="1" si="2985"/>
        <v>500218.93460958893</v>
      </c>
      <c r="AF1236" s="367">
        <f t="shared" ca="1" si="2985"/>
        <v>490821.72202910949</v>
      </c>
      <c r="AG1236" s="367">
        <f t="shared" ca="1" si="2985"/>
        <v>481424.50944863004</v>
      </c>
      <c r="AH1236" s="367">
        <f t="shared" ca="1" si="2985"/>
        <v>472027.29686815059</v>
      </c>
      <c r="AI1236" s="367">
        <f t="shared" ca="1" si="2985"/>
        <v>462630.08428767114</v>
      </c>
      <c r="AJ1236" s="367">
        <f t="shared" ca="1" si="2985"/>
        <v>453232.87170719169</v>
      </c>
      <c r="AK1236" s="367">
        <f t="shared" ca="1" si="2985"/>
        <v>443835.65912671224</v>
      </c>
      <c r="AL1236" s="367">
        <f t="shared" ca="1" si="2985"/>
        <v>434438.44654623274</v>
      </c>
      <c r="AM1236" s="367">
        <f t="shared" ca="1" si="2985"/>
        <v>425041.23396575329</v>
      </c>
      <c r="AN1236" s="367">
        <f t="shared" ca="1" si="2985"/>
        <v>415644.02138527384</v>
      </c>
      <c r="AO1236" s="367">
        <f t="shared" ca="1" si="2985"/>
        <v>406246.80880479439</v>
      </c>
      <c r="AP1236" s="367">
        <f t="shared" ca="1" si="2985"/>
        <v>396849.59622431494</v>
      </c>
      <c r="AQ1236" s="367">
        <f t="shared" ca="1" si="2985"/>
        <v>387452.38364383549</v>
      </c>
      <c r="AR1236" s="367">
        <f t="shared" ca="1" si="2985"/>
        <v>378055.17106335604</v>
      </c>
      <c r="AS1236" s="367">
        <f t="shared" ca="1" si="2985"/>
        <v>368657.95848287659</v>
      </c>
      <c r="AT1236" s="367">
        <f t="shared" ca="1" si="2985"/>
        <v>359260.74590239715</v>
      </c>
      <c r="AU1236" s="367">
        <f t="shared" ca="1" si="2985"/>
        <v>349863.5333219177</v>
      </c>
      <c r="AV1236" s="367">
        <f t="shared" ca="1" si="2985"/>
        <v>340466.32074143825</v>
      </c>
      <c r="AW1236" s="367">
        <f t="shared" ca="1" si="2985"/>
        <v>331069.1081609588</v>
      </c>
      <c r="AX1236" s="367">
        <f t="shared" ca="1" si="2985"/>
        <v>321671.89558047935</v>
      </c>
      <c r="AY1236" s="367">
        <f t="shared" ca="1" si="2985"/>
        <v>312274.6829999999</v>
      </c>
      <c r="AZ1236" s="367">
        <f t="shared" ca="1" si="2985"/>
        <v>302877.47041952045</v>
      </c>
      <c r="BA1236" s="367">
        <f t="shared" ca="1" si="2985"/>
        <v>293480.25783904101</v>
      </c>
      <c r="BB1236" s="367">
        <f t="shared" ca="1" si="2985"/>
        <v>284083.04525856156</v>
      </c>
      <c r="BC1236" s="367">
        <f t="shared" ca="1" si="2985"/>
        <v>274685.83267808205</v>
      </c>
      <c r="BD1236" s="367">
        <f t="shared" ca="1" si="2985"/>
        <v>265288.6200976026</v>
      </c>
      <c r="BE1236" s="367">
        <f t="shared" ca="1" si="2985"/>
        <v>255891.40751712318</v>
      </c>
      <c r="BF1236" s="367">
        <f t="shared" ca="1" si="2985"/>
        <v>246494.19493664373</v>
      </c>
      <c r="BG1236" s="367">
        <f t="shared" ca="1" si="2985"/>
        <v>237096.98235616426</v>
      </c>
      <c r="BH1236" s="367">
        <f t="shared" ca="1" si="2985"/>
        <v>227699.76977568481</v>
      </c>
      <c r="BI1236" s="367">
        <f t="shared" ca="1" si="2985"/>
        <v>218302.55719520536</v>
      </c>
      <c r="BJ1236" s="367">
        <f t="shared" ca="1" si="2985"/>
        <v>208905.34461472591</v>
      </c>
      <c r="BK1236" s="367">
        <f t="shared" ca="1" si="2985"/>
        <v>199508.13203424646</v>
      </c>
      <c r="BL1236" s="367">
        <f t="shared" ca="1" si="2985"/>
        <v>190110.91945376701</v>
      </c>
      <c r="BM1236" s="367">
        <f t="shared" ca="1" si="2985"/>
        <v>180713.70687328756</v>
      </c>
      <c r="BN1236" s="367">
        <f t="shared" ca="1" si="2985"/>
        <v>171316.49429280811</v>
      </c>
      <c r="BO1236" s="367">
        <f t="shared" ca="1" si="2985"/>
        <v>161919.28171232867</v>
      </c>
      <c r="BP1236" s="367">
        <f t="shared" ca="1" si="2985"/>
        <v>152522.06913184919</v>
      </c>
      <c r="BQ1236" s="367">
        <f t="shared" ca="1" si="2985"/>
        <v>143124.85655136974</v>
      </c>
      <c r="BR1236" s="367">
        <f t="shared" ca="1" si="2985"/>
        <v>133727.64397089029</v>
      </c>
      <c r="BS1236" s="367">
        <f t="shared" ca="1" si="2985"/>
        <v>124330.43139041084</v>
      </c>
      <c r="BT1236" s="367">
        <f t="shared" ca="1" si="2985"/>
        <v>114933.21880993139</v>
      </c>
      <c r="BU1236" s="367">
        <f t="shared" ca="1" si="2985"/>
        <v>105536.00622945194</v>
      </c>
      <c r="BV1236" s="367">
        <f t="shared" ca="1" si="2985"/>
        <v>96138.793648972482</v>
      </c>
      <c r="BW1236" s="367">
        <f t="shared" ref="BW1236:EH1236" ca="1" si="2986">SUM(BW1218,BW1224,BW1230)</f>
        <v>86741.581068493033</v>
      </c>
      <c r="BX1236" s="367">
        <f t="shared" ca="1" si="2986"/>
        <v>77344.368488013584</v>
      </c>
      <c r="BY1236" s="367">
        <f t="shared" ca="1" si="2986"/>
        <v>67947.155907534136</v>
      </c>
      <c r="BZ1236" s="367">
        <f t="shared" ca="1" si="2986"/>
        <v>58549.94332705468</v>
      </c>
      <c r="CA1236" s="367">
        <f t="shared" ca="1" si="2986"/>
        <v>49152.730746575224</v>
      </c>
      <c r="CB1236" s="367">
        <f t="shared" ca="1" si="2986"/>
        <v>39755.518166095775</v>
      </c>
      <c r="CC1236" s="367">
        <f t="shared" ca="1" si="2986"/>
        <v>30358.305585616323</v>
      </c>
      <c r="CD1236" s="367">
        <f t="shared" ca="1" si="2986"/>
        <v>20961.09300513687</v>
      </c>
      <c r="CE1236" s="367">
        <f t="shared" ca="1" si="2986"/>
        <v>11563.880424657422</v>
      </c>
      <c r="CF1236" s="367">
        <f t="shared" ca="1" si="2986"/>
        <v>2166.6678441779704</v>
      </c>
      <c r="CG1236" s="367">
        <f t="shared" ca="1" si="2986"/>
        <v>801.95526369863137</v>
      </c>
      <c r="CH1236" s="367">
        <f t="shared" ca="1" si="2986"/>
        <v>775.9926832191793</v>
      </c>
      <c r="CI1236" s="367">
        <f t="shared" ca="1" si="2986"/>
        <v>750.03010273972723</v>
      </c>
      <c r="CJ1236" s="367">
        <f t="shared" ca="1" si="2986"/>
        <v>724.06752226027515</v>
      </c>
      <c r="CK1236" s="367">
        <f t="shared" ca="1" si="2986"/>
        <v>698.10494178082308</v>
      </c>
      <c r="CL1236" s="367">
        <f t="shared" ca="1" si="2986"/>
        <v>672.14236130137101</v>
      </c>
      <c r="CM1236" s="367">
        <f t="shared" ca="1" si="2986"/>
        <v>646.17978082191894</v>
      </c>
      <c r="CN1236" s="367">
        <f t="shared" ca="1" si="2986"/>
        <v>620.21720034246687</v>
      </c>
      <c r="CO1236" s="367">
        <f t="shared" ca="1" si="2986"/>
        <v>594.2546198630148</v>
      </c>
      <c r="CP1236" s="367">
        <f t="shared" ca="1" si="2986"/>
        <v>568.29203938356272</v>
      </c>
      <c r="CQ1236" s="367">
        <f t="shared" ca="1" si="2986"/>
        <v>542.32945890411065</v>
      </c>
      <c r="CR1236" s="367">
        <f t="shared" ca="1" si="2986"/>
        <v>516.36687842465858</v>
      </c>
      <c r="CS1236" s="367">
        <f t="shared" ca="1" si="2986"/>
        <v>490.40429794520651</v>
      </c>
      <c r="CT1236" s="367">
        <f t="shared" ca="1" si="2986"/>
        <v>464.44171746575444</v>
      </c>
      <c r="CU1236" s="367">
        <f t="shared" ca="1" si="2986"/>
        <v>438.47913698630236</v>
      </c>
      <c r="CV1236" s="367">
        <f t="shared" ca="1" si="2986"/>
        <v>412.51655650685029</v>
      </c>
      <c r="CW1236" s="367">
        <f t="shared" ca="1" si="2986"/>
        <v>386.55397602739822</v>
      </c>
      <c r="CX1236" s="367">
        <f t="shared" ca="1" si="2986"/>
        <v>360.59139554794615</v>
      </c>
      <c r="CY1236" s="367">
        <f t="shared" ca="1" si="2986"/>
        <v>334.62881506849408</v>
      </c>
      <c r="CZ1236" s="367">
        <f t="shared" ca="1" si="2986"/>
        <v>308.66623458904201</v>
      </c>
      <c r="DA1236" s="367">
        <f t="shared" ca="1" si="2986"/>
        <v>282.70365410958993</v>
      </c>
      <c r="DB1236" s="367">
        <f t="shared" ca="1" si="2986"/>
        <v>256.74107363013786</v>
      </c>
      <c r="DC1236" s="367">
        <f t="shared" ca="1" si="2986"/>
        <v>230.77849315068582</v>
      </c>
      <c r="DD1236" s="367">
        <f t="shared" ca="1" si="2986"/>
        <v>204.81591267123378</v>
      </c>
      <c r="DE1236" s="367">
        <f t="shared" ca="1" si="2986"/>
        <v>178.85333219178173</v>
      </c>
      <c r="DF1236" s="367">
        <f t="shared" ca="1" si="2986"/>
        <v>152.89075171232969</v>
      </c>
      <c r="DG1236" s="367">
        <f t="shared" ca="1" si="2986"/>
        <v>126.92817123287763</v>
      </c>
      <c r="DH1236" s="367">
        <f t="shared" ca="1" si="2986"/>
        <v>100.96559075342557</v>
      </c>
      <c r="DI1236" s="367">
        <f t="shared" ca="1" si="2986"/>
        <v>75.003010273973516</v>
      </c>
      <c r="DJ1236" s="367">
        <f t="shared" ca="1" si="2986"/>
        <v>49.040429794521458</v>
      </c>
      <c r="DK1236" s="367">
        <f t="shared" ca="1" si="2986"/>
        <v>23.077849315069404</v>
      </c>
      <c r="DL1236" s="367">
        <f t="shared" ca="1" si="2986"/>
        <v>0</v>
      </c>
      <c r="DM1236" s="367">
        <f t="shared" ca="1" si="2986"/>
        <v>0</v>
      </c>
      <c r="DN1236" s="367">
        <f t="shared" ca="1" si="2986"/>
        <v>0</v>
      </c>
      <c r="DO1236" s="367">
        <f t="shared" ca="1" si="2986"/>
        <v>0</v>
      </c>
      <c r="DP1236" s="367">
        <f t="shared" ca="1" si="2986"/>
        <v>0</v>
      </c>
      <c r="DQ1236" s="367">
        <f t="shared" ca="1" si="2986"/>
        <v>0</v>
      </c>
      <c r="DR1236" s="367">
        <f t="shared" ca="1" si="2986"/>
        <v>0</v>
      </c>
      <c r="DS1236" s="367">
        <f t="shared" ca="1" si="2986"/>
        <v>0</v>
      </c>
      <c r="DT1236" s="367">
        <f t="shared" ca="1" si="2986"/>
        <v>0</v>
      </c>
      <c r="DU1236" s="367">
        <f t="shared" ca="1" si="2986"/>
        <v>0</v>
      </c>
      <c r="DV1236" s="367">
        <f t="shared" ca="1" si="2986"/>
        <v>0</v>
      </c>
      <c r="DW1236" s="367">
        <f t="shared" ca="1" si="2986"/>
        <v>0</v>
      </c>
      <c r="DX1236" s="367">
        <f t="shared" ca="1" si="2986"/>
        <v>0</v>
      </c>
      <c r="DY1236" s="367">
        <f t="shared" ca="1" si="2986"/>
        <v>0</v>
      </c>
      <c r="DZ1236" s="367">
        <f t="shared" ca="1" si="2986"/>
        <v>0</v>
      </c>
      <c r="EA1236" s="367">
        <f t="shared" ca="1" si="2986"/>
        <v>0</v>
      </c>
      <c r="EB1236" s="367">
        <f t="shared" ca="1" si="2986"/>
        <v>0</v>
      </c>
      <c r="EC1236" s="367">
        <f t="shared" ca="1" si="2986"/>
        <v>0</v>
      </c>
      <c r="ED1236" s="367">
        <f t="shared" ca="1" si="2986"/>
        <v>0</v>
      </c>
      <c r="EE1236" s="367">
        <f t="shared" ca="1" si="2986"/>
        <v>0</v>
      </c>
      <c r="EF1236" s="367">
        <f t="shared" ca="1" si="2986"/>
        <v>0</v>
      </c>
      <c r="EG1236" s="367">
        <f t="shared" ca="1" si="2986"/>
        <v>0</v>
      </c>
      <c r="EH1236" s="367">
        <f t="shared" ca="1" si="2986"/>
        <v>0</v>
      </c>
      <c r="EI1236" s="367">
        <f t="shared" ref="EI1236:FR1236" ca="1" si="2987">SUM(EI1218,EI1224,EI1230)</f>
        <v>0</v>
      </c>
      <c r="EJ1236" s="367">
        <f t="shared" ca="1" si="2987"/>
        <v>0</v>
      </c>
      <c r="EK1236" s="367">
        <f t="shared" ca="1" si="2987"/>
        <v>0</v>
      </c>
      <c r="EL1236" s="367">
        <f t="shared" ca="1" si="2987"/>
        <v>0</v>
      </c>
      <c r="EM1236" s="367">
        <f t="shared" ca="1" si="2987"/>
        <v>0</v>
      </c>
      <c r="EN1236" s="367">
        <f t="shared" ca="1" si="2987"/>
        <v>0</v>
      </c>
      <c r="EO1236" s="367">
        <f t="shared" ca="1" si="2987"/>
        <v>0</v>
      </c>
      <c r="EP1236" s="367">
        <f t="shared" ca="1" si="2987"/>
        <v>0</v>
      </c>
      <c r="EQ1236" s="367">
        <f t="shared" ca="1" si="2987"/>
        <v>0</v>
      </c>
      <c r="ER1236" s="367">
        <f t="shared" ca="1" si="2987"/>
        <v>0</v>
      </c>
      <c r="ES1236" s="367">
        <f t="shared" ca="1" si="2987"/>
        <v>0</v>
      </c>
      <c r="ET1236" s="367">
        <f t="shared" ca="1" si="2987"/>
        <v>0</v>
      </c>
      <c r="EU1236" s="367">
        <f t="shared" ca="1" si="2987"/>
        <v>0</v>
      </c>
      <c r="EV1236" s="367">
        <f t="shared" ca="1" si="2987"/>
        <v>0</v>
      </c>
      <c r="EW1236" s="367">
        <f t="shared" ca="1" si="2987"/>
        <v>0</v>
      </c>
      <c r="EX1236" s="367">
        <f t="shared" ca="1" si="2987"/>
        <v>0</v>
      </c>
      <c r="EY1236" s="367">
        <f t="shared" ca="1" si="2987"/>
        <v>0</v>
      </c>
      <c r="EZ1236" s="367">
        <f t="shared" ca="1" si="2987"/>
        <v>0</v>
      </c>
      <c r="FA1236" s="367">
        <f t="shared" ca="1" si="2987"/>
        <v>0</v>
      </c>
      <c r="FB1236" s="367">
        <f t="shared" ca="1" si="2987"/>
        <v>0</v>
      </c>
      <c r="FC1236" s="367">
        <f t="shared" ca="1" si="2987"/>
        <v>0</v>
      </c>
      <c r="FD1236" s="367">
        <f t="shared" ca="1" si="2987"/>
        <v>0</v>
      </c>
      <c r="FE1236" s="367">
        <f t="shared" ca="1" si="2987"/>
        <v>0</v>
      </c>
      <c r="FF1236" s="367">
        <f t="shared" ca="1" si="2987"/>
        <v>0</v>
      </c>
      <c r="FG1236" s="367">
        <f t="shared" ca="1" si="2987"/>
        <v>0</v>
      </c>
      <c r="FH1236" s="367">
        <f t="shared" ca="1" si="2987"/>
        <v>0</v>
      </c>
      <c r="FI1236" s="367">
        <f t="shared" ca="1" si="2987"/>
        <v>0</v>
      </c>
      <c r="FJ1236" s="367">
        <f t="shared" ca="1" si="2987"/>
        <v>0</v>
      </c>
      <c r="FK1236" s="367">
        <f t="shared" ca="1" si="2987"/>
        <v>0</v>
      </c>
      <c r="FL1236" s="367">
        <f t="shared" ca="1" si="2987"/>
        <v>0</v>
      </c>
      <c r="FM1236" s="367">
        <f t="shared" ca="1" si="2987"/>
        <v>0</v>
      </c>
      <c r="FN1236" s="367">
        <f t="shared" ca="1" si="2987"/>
        <v>0</v>
      </c>
      <c r="FO1236" s="367">
        <f t="shared" ca="1" si="2987"/>
        <v>0</v>
      </c>
      <c r="FP1236" s="367">
        <f t="shared" ca="1" si="2987"/>
        <v>0</v>
      </c>
      <c r="FQ1236" s="367">
        <f t="shared" ca="1" si="2987"/>
        <v>0</v>
      </c>
      <c r="FR1236" s="367">
        <f t="shared" ca="1" si="2987"/>
        <v>0</v>
      </c>
    </row>
    <row r="1237" spans="2:174"/>
    <row r="1238" spans="2:174">
      <c r="B1238" s="359" t="s">
        <v>1093</v>
      </c>
    </row>
    <row r="1239" spans="2:174">
      <c r="C1239" t="s">
        <v>1034</v>
      </c>
      <c r="E1239" s="359" t="s">
        <v>1036</v>
      </c>
      <c r="F1239" s="395">
        <f>INDEX(Assumptions!$G646:$G646,MATCH($A$1,Model_Number,0))</f>
        <v>1</v>
      </c>
      <c r="AB1239">
        <f>AB1240*7%</f>
        <v>37484.999999999993</v>
      </c>
    </row>
    <row r="1240" spans="2:174" s="359" customFormat="1">
      <c r="C1240" s="365" t="s">
        <v>999</v>
      </c>
      <c r="D1240" s="366"/>
      <c r="J1240" s="367">
        <f t="shared" ref="J1240:AO1240" si="2988">I1243</f>
        <v>0</v>
      </c>
      <c r="K1240" s="367">
        <f t="shared" si="2988"/>
        <v>0</v>
      </c>
      <c r="L1240" s="367">
        <f t="shared" si="2988"/>
        <v>0</v>
      </c>
      <c r="M1240" s="367">
        <f t="shared" si="2988"/>
        <v>0</v>
      </c>
      <c r="N1240" s="367">
        <f t="shared" si="2988"/>
        <v>0</v>
      </c>
      <c r="O1240" s="367">
        <f t="shared" si="2988"/>
        <v>0</v>
      </c>
      <c r="P1240" s="367">
        <f t="shared" si="2988"/>
        <v>0</v>
      </c>
      <c r="Q1240" s="367">
        <f t="shared" si="2988"/>
        <v>0</v>
      </c>
      <c r="R1240" s="367">
        <f t="shared" si="2988"/>
        <v>0</v>
      </c>
      <c r="S1240" s="367">
        <f t="shared" si="2988"/>
        <v>0</v>
      </c>
      <c r="T1240" s="367">
        <f t="shared" si="2988"/>
        <v>0</v>
      </c>
      <c r="U1240" s="367">
        <f t="shared" si="2988"/>
        <v>0</v>
      </c>
      <c r="V1240" s="367">
        <f t="shared" si="2988"/>
        <v>0</v>
      </c>
      <c r="W1240" s="367">
        <f t="shared" si="2988"/>
        <v>0</v>
      </c>
      <c r="X1240" s="367">
        <f t="shared" si="2988"/>
        <v>140249.99999999994</v>
      </c>
      <c r="Y1240" s="367">
        <f t="shared" si="2988"/>
        <v>140249.99999999994</v>
      </c>
      <c r="Z1240" s="367">
        <f t="shared" si="2988"/>
        <v>140249.99999999994</v>
      </c>
      <c r="AA1240" s="367">
        <f t="shared" si="2988"/>
        <v>140249.99999999994</v>
      </c>
      <c r="AB1240" s="367">
        <f t="shared" si="2988"/>
        <v>535499.99999999988</v>
      </c>
      <c r="AC1240" s="367">
        <f t="shared" si="2988"/>
        <v>531674.99999999988</v>
      </c>
      <c r="AD1240" s="367">
        <f t="shared" si="2988"/>
        <v>527849.99999999988</v>
      </c>
      <c r="AE1240" s="367">
        <f t="shared" si="2988"/>
        <v>524024.99999999988</v>
      </c>
      <c r="AF1240" s="367">
        <f t="shared" si="2988"/>
        <v>520199.99999999988</v>
      </c>
      <c r="AG1240" s="367">
        <f t="shared" si="2988"/>
        <v>516374.99999999988</v>
      </c>
      <c r="AH1240" s="367">
        <f t="shared" si="2988"/>
        <v>512549.99999999988</v>
      </c>
      <c r="AI1240" s="367">
        <f t="shared" si="2988"/>
        <v>508724.99999999988</v>
      </c>
      <c r="AJ1240" s="367">
        <f t="shared" si="2988"/>
        <v>504899.99999999988</v>
      </c>
      <c r="AK1240" s="367">
        <f t="shared" si="2988"/>
        <v>501074.99999999988</v>
      </c>
      <c r="AL1240" s="367">
        <f t="shared" si="2988"/>
        <v>497249.99999999988</v>
      </c>
      <c r="AM1240" s="367">
        <f t="shared" si="2988"/>
        <v>493424.99999999988</v>
      </c>
      <c r="AN1240" s="367">
        <f t="shared" si="2988"/>
        <v>489599.99999999988</v>
      </c>
      <c r="AO1240" s="367">
        <f t="shared" si="2988"/>
        <v>485774.99999999988</v>
      </c>
      <c r="AP1240" s="367">
        <f t="shared" ref="AP1240:BU1240" si="2989">AO1243</f>
        <v>481949.99999999988</v>
      </c>
      <c r="AQ1240" s="367">
        <f t="shared" si="2989"/>
        <v>478124.99999999988</v>
      </c>
      <c r="AR1240" s="367">
        <f t="shared" si="2989"/>
        <v>474299.99999999988</v>
      </c>
      <c r="AS1240" s="367">
        <f t="shared" si="2989"/>
        <v>470474.99999999988</v>
      </c>
      <c r="AT1240" s="367">
        <f t="shared" si="2989"/>
        <v>466649.99999999988</v>
      </c>
      <c r="AU1240" s="367">
        <f t="shared" si="2989"/>
        <v>462824.99999999988</v>
      </c>
      <c r="AV1240" s="367">
        <f t="shared" si="2989"/>
        <v>458999.99999999988</v>
      </c>
      <c r="AW1240" s="367">
        <f t="shared" si="2989"/>
        <v>455174.99999999988</v>
      </c>
      <c r="AX1240" s="367">
        <f t="shared" si="2989"/>
        <v>451349.99999999988</v>
      </c>
      <c r="AY1240" s="367">
        <f t="shared" si="2989"/>
        <v>447524.99999999988</v>
      </c>
      <c r="AZ1240" s="367">
        <f t="shared" si="2989"/>
        <v>443699.99999999988</v>
      </c>
      <c r="BA1240" s="367">
        <f t="shared" si="2989"/>
        <v>439874.99999999988</v>
      </c>
      <c r="BB1240" s="367">
        <f t="shared" si="2989"/>
        <v>436049.99999999988</v>
      </c>
      <c r="BC1240" s="367">
        <f t="shared" si="2989"/>
        <v>432224.99999999988</v>
      </c>
      <c r="BD1240" s="367">
        <f t="shared" si="2989"/>
        <v>428399.99999999988</v>
      </c>
      <c r="BE1240" s="367">
        <f t="shared" si="2989"/>
        <v>424574.99999999988</v>
      </c>
      <c r="BF1240" s="367">
        <f t="shared" si="2989"/>
        <v>420749.99999999988</v>
      </c>
      <c r="BG1240" s="367">
        <f t="shared" si="2989"/>
        <v>416924.99999999988</v>
      </c>
      <c r="BH1240" s="367">
        <f t="shared" si="2989"/>
        <v>413099.99999999988</v>
      </c>
      <c r="BI1240" s="367">
        <f t="shared" si="2989"/>
        <v>409274.99999999988</v>
      </c>
      <c r="BJ1240" s="367">
        <f t="shared" si="2989"/>
        <v>405449.99999999988</v>
      </c>
      <c r="BK1240" s="367">
        <f t="shared" si="2989"/>
        <v>401624.99999999988</v>
      </c>
      <c r="BL1240" s="367">
        <f t="shared" si="2989"/>
        <v>397799.99999999988</v>
      </c>
      <c r="BM1240" s="367">
        <f t="shared" si="2989"/>
        <v>393974.99999999988</v>
      </c>
      <c r="BN1240" s="367">
        <f t="shared" si="2989"/>
        <v>390149.99999999988</v>
      </c>
      <c r="BO1240" s="367">
        <f t="shared" si="2989"/>
        <v>386324.99999999988</v>
      </c>
      <c r="BP1240" s="367">
        <f t="shared" si="2989"/>
        <v>382499.99999999988</v>
      </c>
      <c r="BQ1240" s="367">
        <f t="shared" si="2989"/>
        <v>378674.99999999988</v>
      </c>
      <c r="BR1240" s="367">
        <f t="shared" si="2989"/>
        <v>374849.99999999988</v>
      </c>
      <c r="BS1240" s="367">
        <f t="shared" si="2989"/>
        <v>371024.99999999988</v>
      </c>
      <c r="BT1240" s="367">
        <f t="shared" si="2989"/>
        <v>367199.99999999988</v>
      </c>
      <c r="BU1240" s="367">
        <f t="shared" si="2989"/>
        <v>363374.99999999988</v>
      </c>
      <c r="BV1240" s="367">
        <f t="shared" ref="BV1240:DA1240" si="2990">BU1243</f>
        <v>359549.99999999988</v>
      </c>
      <c r="BW1240" s="367">
        <f t="shared" si="2990"/>
        <v>355724.99999999988</v>
      </c>
      <c r="BX1240" s="367">
        <f t="shared" si="2990"/>
        <v>351899.99999999988</v>
      </c>
      <c r="BY1240" s="367">
        <f t="shared" si="2990"/>
        <v>348074.99999999988</v>
      </c>
      <c r="BZ1240" s="367">
        <f t="shared" si="2990"/>
        <v>344249.99999999988</v>
      </c>
      <c r="CA1240" s="367">
        <f t="shared" si="2990"/>
        <v>340424.99999999988</v>
      </c>
      <c r="CB1240" s="367">
        <f t="shared" si="2990"/>
        <v>336599.99999999988</v>
      </c>
      <c r="CC1240" s="367">
        <f t="shared" si="2990"/>
        <v>332774.99999999988</v>
      </c>
      <c r="CD1240" s="367">
        <f t="shared" si="2990"/>
        <v>328949.99999999988</v>
      </c>
      <c r="CE1240" s="367">
        <f t="shared" si="2990"/>
        <v>325124.99999999988</v>
      </c>
      <c r="CF1240" s="367">
        <f t="shared" si="2990"/>
        <v>321299.99999999988</v>
      </c>
      <c r="CG1240" s="367">
        <f t="shared" si="2990"/>
        <v>317474.99999999988</v>
      </c>
      <c r="CH1240" s="367">
        <f t="shared" si="2990"/>
        <v>313649.99999999988</v>
      </c>
      <c r="CI1240" s="367">
        <f t="shared" si="2990"/>
        <v>309824.99999999988</v>
      </c>
      <c r="CJ1240" s="367">
        <f t="shared" si="2990"/>
        <v>305999.99999999988</v>
      </c>
      <c r="CK1240" s="367">
        <f t="shared" si="2990"/>
        <v>302174.99999999988</v>
      </c>
      <c r="CL1240" s="367">
        <f t="shared" si="2990"/>
        <v>298349.99999999988</v>
      </c>
      <c r="CM1240" s="367">
        <f t="shared" si="2990"/>
        <v>294524.99999999988</v>
      </c>
      <c r="CN1240" s="367">
        <f t="shared" si="2990"/>
        <v>290699.99999999988</v>
      </c>
      <c r="CO1240" s="367">
        <f t="shared" si="2990"/>
        <v>286874.99999999988</v>
      </c>
      <c r="CP1240" s="367">
        <f t="shared" si="2990"/>
        <v>283049.99999999988</v>
      </c>
      <c r="CQ1240" s="367">
        <f t="shared" si="2990"/>
        <v>279224.99999999988</v>
      </c>
      <c r="CR1240" s="367">
        <f t="shared" si="2990"/>
        <v>275399.99999999988</v>
      </c>
      <c r="CS1240" s="367">
        <f t="shared" si="2990"/>
        <v>271574.99999999988</v>
      </c>
      <c r="CT1240" s="367">
        <f t="shared" si="2990"/>
        <v>267749.99999999988</v>
      </c>
      <c r="CU1240" s="367">
        <f t="shared" si="2990"/>
        <v>263924.99999999988</v>
      </c>
      <c r="CV1240" s="367">
        <f t="shared" si="2990"/>
        <v>260099.99999999988</v>
      </c>
      <c r="CW1240" s="367">
        <f t="shared" si="2990"/>
        <v>256274.99999999988</v>
      </c>
      <c r="CX1240" s="367">
        <f t="shared" si="2990"/>
        <v>252449.99999999988</v>
      </c>
      <c r="CY1240" s="367">
        <f t="shared" si="2990"/>
        <v>248624.99999999988</v>
      </c>
      <c r="CZ1240" s="367">
        <f t="shared" si="2990"/>
        <v>244799.99999999988</v>
      </c>
      <c r="DA1240" s="367">
        <f t="shared" si="2990"/>
        <v>240974.99999999988</v>
      </c>
      <c r="DB1240" s="367">
        <f t="shared" ref="DB1240:EG1240" si="2991">DA1243</f>
        <v>237149.99999999988</v>
      </c>
      <c r="DC1240" s="367">
        <f t="shared" si="2991"/>
        <v>233324.99999999988</v>
      </c>
      <c r="DD1240" s="367">
        <f t="shared" si="2991"/>
        <v>229499.99999999988</v>
      </c>
      <c r="DE1240" s="367">
        <f t="shared" si="2991"/>
        <v>225674.99999999988</v>
      </c>
      <c r="DF1240" s="367">
        <f t="shared" si="2991"/>
        <v>221849.99999999988</v>
      </c>
      <c r="DG1240" s="367">
        <f t="shared" si="2991"/>
        <v>218024.99999999988</v>
      </c>
      <c r="DH1240" s="367">
        <f t="shared" si="2991"/>
        <v>214199.99999999988</v>
      </c>
      <c r="DI1240" s="367">
        <f t="shared" si="2991"/>
        <v>210374.99999999988</v>
      </c>
      <c r="DJ1240" s="367">
        <f t="shared" si="2991"/>
        <v>206549.99999999988</v>
      </c>
      <c r="DK1240" s="367">
        <f t="shared" si="2991"/>
        <v>202724.99999999988</v>
      </c>
      <c r="DL1240" s="367">
        <f t="shared" si="2991"/>
        <v>198899.99999999988</v>
      </c>
      <c r="DM1240" s="367">
        <f t="shared" si="2991"/>
        <v>195074.99999999988</v>
      </c>
      <c r="DN1240" s="367">
        <f t="shared" si="2991"/>
        <v>191249.99999999988</v>
      </c>
      <c r="DO1240" s="367">
        <f t="shared" si="2991"/>
        <v>187424.99999999988</v>
      </c>
      <c r="DP1240" s="367">
        <f t="shared" si="2991"/>
        <v>183599.99999999988</v>
      </c>
      <c r="DQ1240" s="367">
        <f t="shared" si="2991"/>
        <v>179774.99999999988</v>
      </c>
      <c r="DR1240" s="367">
        <f t="shared" si="2991"/>
        <v>175949.99999999988</v>
      </c>
      <c r="DS1240" s="367">
        <f t="shared" si="2991"/>
        <v>172124.99999999988</v>
      </c>
      <c r="DT1240" s="367">
        <f t="shared" si="2991"/>
        <v>168299.99999999988</v>
      </c>
      <c r="DU1240" s="367">
        <f t="shared" si="2991"/>
        <v>164474.99999999988</v>
      </c>
      <c r="DV1240" s="367">
        <f t="shared" si="2991"/>
        <v>160649.99999999988</v>
      </c>
      <c r="DW1240" s="367">
        <f t="shared" si="2991"/>
        <v>156824.99999999988</v>
      </c>
      <c r="DX1240" s="367">
        <f t="shared" si="2991"/>
        <v>152999.99999999988</v>
      </c>
      <c r="DY1240" s="367">
        <f t="shared" si="2991"/>
        <v>149174.99999999988</v>
      </c>
      <c r="DZ1240" s="367">
        <f t="shared" si="2991"/>
        <v>145349.99999999988</v>
      </c>
      <c r="EA1240" s="367">
        <f t="shared" si="2991"/>
        <v>141524.99999999988</v>
      </c>
      <c r="EB1240" s="367">
        <f t="shared" si="2991"/>
        <v>137699.99999999988</v>
      </c>
      <c r="EC1240" s="367">
        <f t="shared" si="2991"/>
        <v>133874.99999999988</v>
      </c>
      <c r="ED1240" s="367">
        <f t="shared" si="2991"/>
        <v>130049.99999999988</v>
      </c>
      <c r="EE1240" s="367">
        <f t="shared" si="2991"/>
        <v>126224.99999999988</v>
      </c>
      <c r="EF1240" s="367">
        <f t="shared" si="2991"/>
        <v>122399.99999999988</v>
      </c>
      <c r="EG1240" s="367">
        <f t="shared" si="2991"/>
        <v>118574.99999999988</v>
      </c>
      <c r="EH1240" s="367">
        <f t="shared" ref="EH1240:FR1240" si="2992">EG1243</f>
        <v>114749.99999999988</v>
      </c>
      <c r="EI1240" s="367">
        <f t="shared" si="2992"/>
        <v>110924.99999999988</v>
      </c>
      <c r="EJ1240" s="367">
        <f t="shared" si="2992"/>
        <v>107099.99999999988</v>
      </c>
      <c r="EK1240" s="367">
        <f t="shared" si="2992"/>
        <v>103274.99999999988</v>
      </c>
      <c r="EL1240" s="367">
        <f t="shared" si="2992"/>
        <v>99449.999999999884</v>
      </c>
      <c r="EM1240" s="367">
        <f t="shared" si="2992"/>
        <v>95624.999999999884</v>
      </c>
      <c r="EN1240" s="367">
        <f t="shared" si="2992"/>
        <v>91799.999999999884</v>
      </c>
      <c r="EO1240" s="367">
        <f t="shared" si="2992"/>
        <v>87974.999999999884</v>
      </c>
      <c r="EP1240" s="367">
        <f t="shared" si="2992"/>
        <v>84149.999999999884</v>
      </c>
      <c r="EQ1240" s="367">
        <f t="shared" si="2992"/>
        <v>80324.999999999884</v>
      </c>
      <c r="ER1240" s="367">
        <f t="shared" si="2992"/>
        <v>76499.999999999884</v>
      </c>
      <c r="ES1240" s="367">
        <f t="shared" si="2992"/>
        <v>72674.999999999884</v>
      </c>
      <c r="ET1240" s="367">
        <f t="shared" si="2992"/>
        <v>68849.999999999884</v>
      </c>
      <c r="EU1240" s="367">
        <f t="shared" si="2992"/>
        <v>65024.999999999884</v>
      </c>
      <c r="EV1240" s="367">
        <f t="shared" si="2992"/>
        <v>61199.999999999884</v>
      </c>
      <c r="EW1240" s="367">
        <f t="shared" si="2992"/>
        <v>57374.999999999884</v>
      </c>
      <c r="EX1240" s="367">
        <f t="shared" si="2992"/>
        <v>53549.999999999884</v>
      </c>
      <c r="EY1240" s="367">
        <f t="shared" si="2992"/>
        <v>49724.999999999884</v>
      </c>
      <c r="EZ1240" s="367">
        <f t="shared" si="2992"/>
        <v>45899.999999999884</v>
      </c>
      <c r="FA1240" s="367">
        <f t="shared" si="2992"/>
        <v>42074.999999999884</v>
      </c>
      <c r="FB1240" s="367">
        <f t="shared" si="2992"/>
        <v>38249.999999999884</v>
      </c>
      <c r="FC1240" s="367">
        <f t="shared" si="2992"/>
        <v>34424.999999999884</v>
      </c>
      <c r="FD1240" s="367">
        <f t="shared" si="2992"/>
        <v>30599.999999999884</v>
      </c>
      <c r="FE1240" s="367">
        <f t="shared" si="2992"/>
        <v>26774.999999999884</v>
      </c>
      <c r="FF1240" s="367">
        <f t="shared" si="2992"/>
        <v>22949.999999999884</v>
      </c>
      <c r="FG1240" s="367">
        <f t="shared" si="2992"/>
        <v>19124.999999999884</v>
      </c>
      <c r="FH1240" s="367">
        <f t="shared" si="2992"/>
        <v>15299.999999999884</v>
      </c>
      <c r="FI1240" s="367">
        <f t="shared" si="2992"/>
        <v>11474.999999999884</v>
      </c>
      <c r="FJ1240" s="367">
        <f t="shared" si="2992"/>
        <v>7649.9999999998845</v>
      </c>
      <c r="FK1240" s="367">
        <f t="shared" si="2992"/>
        <v>3824.9999999998854</v>
      </c>
      <c r="FL1240" s="367">
        <f t="shared" si="2992"/>
        <v>0</v>
      </c>
      <c r="FM1240" s="367">
        <f t="shared" si="2992"/>
        <v>0</v>
      </c>
      <c r="FN1240" s="367">
        <f t="shared" si="2992"/>
        <v>0</v>
      </c>
      <c r="FO1240" s="367">
        <f t="shared" si="2992"/>
        <v>0</v>
      </c>
      <c r="FP1240" s="367">
        <f t="shared" si="2992"/>
        <v>0</v>
      </c>
      <c r="FQ1240" s="367">
        <f t="shared" si="2992"/>
        <v>0</v>
      </c>
      <c r="FR1240" s="367">
        <f t="shared" si="2992"/>
        <v>0</v>
      </c>
    </row>
    <row r="1241" spans="2:174">
      <c r="C1241" s="360" t="s">
        <v>1001</v>
      </c>
      <c r="I1241" s="359"/>
      <c r="J1241" s="405">
        <f>J1216</f>
        <v>0</v>
      </c>
      <c r="K1241" s="405">
        <f t="shared" ref="K1241:BV1241" si="2993">K1216</f>
        <v>0</v>
      </c>
      <c r="L1241" s="405">
        <f t="shared" si="2993"/>
        <v>0</v>
      </c>
      <c r="M1241" s="405">
        <f t="shared" si="2993"/>
        <v>0</v>
      </c>
      <c r="N1241" s="405">
        <f t="shared" si="2993"/>
        <v>0</v>
      </c>
      <c r="O1241" s="405">
        <f t="shared" si="2993"/>
        <v>0</v>
      </c>
      <c r="P1241" s="405">
        <f t="shared" si="2993"/>
        <v>0</v>
      </c>
      <c r="Q1241" s="405">
        <f t="shared" si="2993"/>
        <v>0</v>
      </c>
      <c r="R1241" s="405">
        <f t="shared" si="2993"/>
        <v>0</v>
      </c>
      <c r="S1241" s="405">
        <f t="shared" si="2993"/>
        <v>0</v>
      </c>
      <c r="T1241" s="405">
        <f t="shared" si="2993"/>
        <v>0</v>
      </c>
      <c r="U1241" s="405">
        <f t="shared" si="2993"/>
        <v>0</v>
      </c>
      <c r="V1241" s="405">
        <f t="shared" si="2993"/>
        <v>0</v>
      </c>
      <c r="W1241" s="405">
        <f t="shared" si="2993"/>
        <v>140249.99999999994</v>
      </c>
      <c r="X1241" s="405">
        <f t="shared" si="2993"/>
        <v>0</v>
      </c>
      <c r="Y1241" s="405">
        <f t="shared" si="2993"/>
        <v>0</v>
      </c>
      <c r="Z1241" s="405">
        <f t="shared" si="2993"/>
        <v>0</v>
      </c>
      <c r="AA1241" s="405">
        <f t="shared" si="2993"/>
        <v>395249.99999999994</v>
      </c>
      <c r="AB1241" s="405">
        <f t="shared" si="2993"/>
        <v>0</v>
      </c>
      <c r="AC1241" s="405">
        <f t="shared" si="2993"/>
        <v>0</v>
      </c>
      <c r="AD1241" s="405">
        <f t="shared" si="2993"/>
        <v>0</v>
      </c>
      <c r="AE1241" s="405">
        <f t="shared" si="2993"/>
        <v>0</v>
      </c>
      <c r="AF1241" s="405">
        <f t="shared" si="2993"/>
        <v>0</v>
      </c>
      <c r="AG1241" s="405">
        <f t="shared" si="2993"/>
        <v>0</v>
      </c>
      <c r="AH1241" s="405">
        <f t="shared" si="2993"/>
        <v>0</v>
      </c>
      <c r="AI1241" s="405">
        <f t="shared" si="2993"/>
        <v>0</v>
      </c>
      <c r="AJ1241" s="405">
        <f t="shared" si="2993"/>
        <v>0</v>
      </c>
      <c r="AK1241" s="405">
        <f t="shared" si="2993"/>
        <v>0</v>
      </c>
      <c r="AL1241" s="405">
        <f t="shared" si="2993"/>
        <v>0</v>
      </c>
      <c r="AM1241" s="405">
        <f t="shared" si="2993"/>
        <v>0</v>
      </c>
      <c r="AN1241" s="405">
        <f t="shared" si="2993"/>
        <v>0</v>
      </c>
      <c r="AO1241" s="405">
        <f t="shared" si="2993"/>
        <v>0</v>
      </c>
      <c r="AP1241" s="405">
        <f t="shared" si="2993"/>
        <v>0</v>
      </c>
      <c r="AQ1241" s="405">
        <f t="shared" si="2993"/>
        <v>0</v>
      </c>
      <c r="AR1241" s="405">
        <f t="shared" si="2993"/>
        <v>0</v>
      </c>
      <c r="AS1241" s="405">
        <f t="shared" si="2993"/>
        <v>0</v>
      </c>
      <c r="AT1241" s="405">
        <f t="shared" si="2993"/>
        <v>0</v>
      </c>
      <c r="AU1241" s="405">
        <f t="shared" si="2993"/>
        <v>0</v>
      </c>
      <c r="AV1241" s="405">
        <f t="shared" si="2993"/>
        <v>0</v>
      </c>
      <c r="AW1241" s="405">
        <f t="shared" si="2993"/>
        <v>0</v>
      </c>
      <c r="AX1241" s="405">
        <f t="shared" si="2993"/>
        <v>0</v>
      </c>
      <c r="AY1241" s="405">
        <f t="shared" si="2993"/>
        <v>0</v>
      </c>
      <c r="AZ1241" s="405">
        <f t="shared" si="2993"/>
        <v>0</v>
      </c>
      <c r="BA1241" s="405">
        <f t="shared" si="2993"/>
        <v>0</v>
      </c>
      <c r="BB1241" s="405">
        <f t="shared" si="2993"/>
        <v>0</v>
      </c>
      <c r="BC1241" s="405">
        <f t="shared" si="2993"/>
        <v>0</v>
      </c>
      <c r="BD1241" s="405">
        <f t="shared" si="2993"/>
        <v>0</v>
      </c>
      <c r="BE1241" s="405">
        <f t="shared" si="2993"/>
        <v>0</v>
      </c>
      <c r="BF1241" s="405">
        <f t="shared" si="2993"/>
        <v>0</v>
      </c>
      <c r="BG1241" s="405">
        <f t="shared" si="2993"/>
        <v>0</v>
      </c>
      <c r="BH1241" s="405">
        <f t="shared" si="2993"/>
        <v>0</v>
      </c>
      <c r="BI1241" s="405">
        <f t="shared" si="2993"/>
        <v>0</v>
      </c>
      <c r="BJ1241" s="405">
        <f t="shared" si="2993"/>
        <v>0</v>
      </c>
      <c r="BK1241" s="405">
        <f t="shared" si="2993"/>
        <v>0</v>
      </c>
      <c r="BL1241" s="405">
        <f t="shared" si="2993"/>
        <v>0</v>
      </c>
      <c r="BM1241" s="405">
        <f t="shared" si="2993"/>
        <v>0</v>
      </c>
      <c r="BN1241" s="405">
        <f t="shared" si="2993"/>
        <v>0</v>
      </c>
      <c r="BO1241" s="405">
        <f t="shared" si="2993"/>
        <v>0</v>
      </c>
      <c r="BP1241" s="405">
        <f t="shared" si="2993"/>
        <v>0</v>
      </c>
      <c r="BQ1241" s="405">
        <f t="shared" si="2993"/>
        <v>0</v>
      </c>
      <c r="BR1241" s="405">
        <f t="shared" si="2993"/>
        <v>0</v>
      </c>
      <c r="BS1241" s="405">
        <f t="shared" si="2993"/>
        <v>0</v>
      </c>
      <c r="BT1241" s="405">
        <f t="shared" si="2993"/>
        <v>0</v>
      </c>
      <c r="BU1241" s="405">
        <f t="shared" si="2993"/>
        <v>0</v>
      </c>
      <c r="BV1241" s="405">
        <f t="shared" si="2993"/>
        <v>0</v>
      </c>
      <c r="BW1241" s="405">
        <f t="shared" ref="BW1241:EH1241" si="2994">BW1216</f>
        <v>0</v>
      </c>
      <c r="BX1241" s="405">
        <f t="shared" si="2994"/>
        <v>0</v>
      </c>
      <c r="BY1241" s="405">
        <f t="shared" si="2994"/>
        <v>0</v>
      </c>
      <c r="BZ1241" s="405">
        <f t="shared" si="2994"/>
        <v>0</v>
      </c>
      <c r="CA1241" s="405">
        <f t="shared" si="2994"/>
        <v>0</v>
      </c>
      <c r="CB1241" s="405">
        <f t="shared" si="2994"/>
        <v>0</v>
      </c>
      <c r="CC1241" s="405">
        <f t="shared" si="2994"/>
        <v>0</v>
      </c>
      <c r="CD1241" s="405">
        <f t="shared" si="2994"/>
        <v>0</v>
      </c>
      <c r="CE1241" s="405">
        <f t="shared" si="2994"/>
        <v>0</v>
      </c>
      <c r="CF1241" s="405">
        <f t="shared" si="2994"/>
        <v>0</v>
      </c>
      <c r="CG1241" s="405">
        <f t="shared" si="2994"/>
        <v>0</v>
      </c>
      <c r="CH1241" s="405">
        <f t="shared" si="2994"/>
        <v>0</v>
      </c>
      <c r="CI1241" s="405">
        <f t="shared" si="2994"/>
        <v>0</v>
      </c>
      <c r="CJ1241" s="405">
        <f t="shared" si="2994"/>
        <v>0</v>
      </c>
      <c r="CK1241" s="405">
        <f t="shared" si="2994"/>
        <v>0</v>
      </c>
      <c r="CL1241" s="405">
        <f t="shared" si="2994"/>
        <v>0</v>
      </c>
      <c r="CM1241" s="405">
        <f t="shared" si="2994"/>
        <v>0</v>
      </c>
      <c r="CN1241" s="405">
        <f t="shared" si="2994"/>
        <v>0</v>
      </c>
      <c r="CO1241" s="405">
        <f t="shared" si="2994"/>
        <v>0</v>
      </c>
      <c r="CP1241" s="405">
        <f t="shared" si="2994"/>
        <v>0</v>
      </c>
      <c r="CQ1241" s="405">
        <f t="shared" si="2994"/>
        <v>0</v>
      </c>
      <c r="CR1241" s="405">
        <f t="shared" si="2994"/>
        <v>0</v>
      </c>
      <c r="CS1241" s="405">
        <f t="shared" si="2994"/>
        <v>0</v>
      </c>
      <c r="CT1241" s="405">
        <f t="shared" si="2994"/>
        <v>0</v>
      </c>
      <c r="CU1241" s="405">
        <f t="shared" si="2994"/>
        <v>0</v>
      </c>
      <c r="CV1241" s="405">
        <f t="shared" si="2994"/>
        <v>0</v>
      </c>
      <c r="CW1241" s="405">
        <f t="shared" si="2994"/>
        <v>0</v>
      </c>
      <c r="CX1241" s="405">
        <f t="shared" si="2994"/>
        <v>0</v>
      </c>
      <c r="CY1241" s="405">
        <f t="shared" si="2994"/>
        <v>0</v>
      </c>
      <c r="CZ1241" s="405">
        <f t="shared" si="2994"/>
        <v>0</v>
      </c>
      <c r="DA1241" s="405">
        <f t="shared" si="2994"/>
        <v>0</v>
      </c>
      <c r="DB1241" s="405">
        <f t="shared" si="2994"/>
        <v>0</v>
      </c>
      <c r="DC1241" s="405">
        <f t="shared" si="2994"/>
        <v>0</v>
      </c>
      <c r="DD1241" s="405">
        <f t="shared" si="2994"/>
        <v>0</v>
      </c>
      <c r="DE1241" s="405">
        <f t="shared" si="2994"/>
        <v>0</v>
      </c>
      <c r="DF1241" s="405">
        <f t="shared" si="2994"/>
        <v>0</v>
      </c>
      <c r="DG1241" s="405">
        <f t="shared" si="2994"/>
        <v>0</v>
      </c>
      <c r="DH1241" s="405">
        <f t="shared" si="2994"/>
        <v>0</v>
      </c>
      <c r="DI1241" s="405">
        <f t="shared" si="2994"/>
        <v>0</v>
      </c>
      <c r="DJ1241" s="405">
        <f t="shared" si="2994"/>
        <v>0</v>
      </c>
      <c r="DK1241" s="405">
        <f t="shared" si="2994"/>
        <v>0</v>
      </c>
      <c r="DL1241" s="405">
        <f t="shared" si="2994"/>
        <v>0</v>
      </c>
      <c r="DM1241" s="405">
        <f t="shared" si="2994"/>
        <v>0</v>
      </c>
      <c r="DN1241" s="405">
        <f t="shared" si="2994"/>
        <v>0</v>
      </c>
      <c r="DO1241" s="405">
        <f t="shared" si="2994"/>
        <v>0</v>
      </c>
      <c r="DP1241" s="405">
        <f t="shared" si="2994"/>
        <v>0</v>
      </c>
      <c r="DQ1241" s="405">
        <f t="shared" si="2994"/>
        <v>0</v>
      </c>
      <c r="DR1241" s="405">
        <f t="shared" si="2994"/>
        <v>0</v>
      </c>
      <c r="DS1241" s="405">
        <f t="shared" si="2994"/>
        <v>0</v>
      </c>
      <c r="DT1241" s="405">
        <f t="shared" si="2994"/>
        <v>0</v>
      </c>
      <c r="DU1241" s="405">
        <f t="shared" si="2994"/>
        <v>0</v>
      </c>
      <c r="DV1241" s="405">
        <f t="shared" si="2994"/>
        <v>0</v>
      </c>
      <c r="DW1241" s="405">
        <f t="shared" si="2994"/>
        <v>0</v>
      </c>
      <c r="DX1241" s="405">
        <f t="shared" si="2994"/>
        <v>0</v>
      </c>
      <c r="DY1241" s="405">
        <f t="shared" si="2994"/>
        <v>0</v>
      </c>
      <c r="DZ1241" s="405">
        <f t="shared" si="2994"/>
        <v>0</v>
      </c>
      <c r="EA1241" s="405">
        <f t="shared" si="2994"/>
        <v>0</v>
      </c>
      <c r="EB1241" s="405">
        <f t="shared" si="2994"/>
        <v>0</v>
      </c>
      <c r="EC1241" s="405">
        <f t="shared" si="2994"/>
        <v>0</v>
      </c>
      <c r="ED1241" s="405">
        <f t="shared" si="2994"/>
        <v>0</v>
      </c>
      <c r="EE1241" s="405">
        <f t="shared" si="2994"/>
        <v>0</v>
      </c>
      <c r="EF1241" s="405">
        <f t="shared" si="2994"/>
        <v>0</v>
      </c>
      <c r="EG1241" s="405">
        <f t="shared" si="2994"/>
        <v>0</v>
      </c>
      <c r="EH1241" s="405">
        <f t="shared" si="2994"/>
        <v>0</v>
      </c>
      <c r="EI1241" s="405">
        <f t="shared" ref="EI1241:FR1241" si="2995">EI1216</f>
        <v>0</v>
      </c>
      <c r="EJ1241" s="405">
        <f t="shared" si="2995"/>
        <v>0</v>
      </c>
      <c r="EK1241" s="405">
        <f t="shared" si="2995"/>
        <v>0</v>
      </c>
      <c r="EL1241" s="405">
        <f t="shared" si="2995"/>
        <v>0</v>
      </c>
      <c r="EM1241" s="405">
        <f t="shared" si="2995"/>
        <v>0</v>
      </c>
      <c r="EN1241" s="405">
        <f t="shared" si="2995"/>
        <v>0</v>
      </c>
      <c r="EO1241" s="405">
        <f t="shared" si="2995"/>
        <v>0</v>
      </c>
      <c r="EP1241" s="405">
        <f t="shared" si="2995"/>
        <v>0</v>
      </c>
      <c r="EQ1241" s="405">
        <f t="shared" si="2995"/>
        <v>0</v>
      </c>
      <c r="ER1241" s="405">
        <f t="shared" si="2995"/>
        <v>0</v>
      </c>
      <c r="ES1241" s="405">
        <f t="shared" si="2995"/>
        <v>0</v>
      </c>
      <c r="ET1241" s="405">
        <f t="shared" si="2995"/>
        <v>0</v>
      </c>
      <c r="EU1241" s="405">
        <f t="shared" si="2995"/>
        <v>0</v>
      </c>
      <c r="EV1241" s="405">
        <f t="shared" si="2995"/>
        <v>0</v>
      </c>
      <c r="EW1241" s="405">
        <f t="shared" si="2995"/>
        <v>0</v>
      </c>
      <c r="EX1241" s="405">
        <f t="shared" si="2995"/>
        <v>0</v>
      </c>
      <c r="EY1241" s="405">
        <f t="shared" si="2995"/>
        <v>0</v>
      </c>
      <c r="EZ1241" s="405">
        <f t="shared" si="2995"/>
        <v>0</v>
      </c>
      <c r="FA1241" s="405">
        <f t="shared" si="2995"/>
        <v>0</v>
      </c>
      <c r="FB1241" s="405">
        <f t="shared" si="2995"/>
        <v>0</v>
      </c>
      <c r="FC1241" s="405">
        <f t="shared" si="2995"/>
        <v>0</v>
      </c>
      <c r="FD1241" s="405">
        <f t="shared" si="2995"/>
        <v>0</v>
      </c>
      <c r="FE1241" s="405">
        <f t="shared" si="2995"/>
        <v>0</v>
      </c>
      <c r="FF1241" s="405">
        <f t="shared" si="2995"/>
        <v>0</v>
      </c>
      <c r="FG1241" s="405">
        <f t="shared" si="2995"/>
        <v>0</v>
      </c>
      <c r="FH1241" s="405">
        <f t="shared" si="2995"/>
        <v>0</v>
      </c>
      <c r="FI1241" s="405">
        <f t="shared" si="2995"/>
        <v>0</v>
      </c>
      <c r="FJ1241" s="405">
        <f t="shared" si="2995"/>
        <v>0</v>
      </c>
      <c r="FK1241" s="405">
        <f t="shared" si="2995"/>
        <v>0</v>
      </c>
      <c r="FL1241" s="405">
        <f t="shared" si="2995"/>
        <v>0</v>
      </c>
      <c r="FM1241" s="405">
        <f t="shared" si="2995"/>
        <v>0</v>
      </c>
      <c r="FN1241" s="405">
        <f t="shared" si="2995"/>
        <v>0</v>
      </c>
      <c r="FO1241" s="405">
        <f t="shared" si="2995"/>
        <v>0</v>
      </c>
      <c r="FP1241" s="405">
        <f t="shared" si="2995"/>
        <v>0</v>
      </c>
      <c r="FQ1241" s="405">
        <f t="shared" si="2995"/>
        <v>0</v>
      </c>
      <c r="FR1241" s="405">
        <f t="shared" si="2995"/>
        <v>0</v>
      </c>
    </row>
    <row r="1242" spans="2:174">
      <c r="C1242" s="360" t="s">
        <v>1002</v>
      </c>
      <c r="E1242" s="359" t="s">
        <v>1037</v>
      </c>
      <c r="F1242" s="394">
        <f>INDEX(Assumptions!$G641:$G641,MATCH($A$1,Model_Number,0))</f>
        <v>2.8571428571428571E-2</v>
      </c>
      <c r="I1242" s="359"/>
      <c r="J1242" s="18">
        <f>(-AND($F$1239=1)*MIN(J1240,SUM($I$1241:I1241)*($F$1242/4)))*((SUM($J$23:J23)=1)*(SUM($J$24:J24)=0))-(J1240+J1241)*(SUM($J$24:J24)=1)</f>
        <v>0</v>
      </c>
      <c r="K1242" s="18">
        <f>(-AND($F$1239=1)*MIN(K1240,SUM($I$1241:J1241)*($F$1242/4)))*((SUM($J$23:K23)=1)*(SUM($J$24:K24)=0))-(K1240+K1241)*(SUM($J$24:K24)=1)</f>
        <v>0</v>
      </c>
      <c r="L1242" s="18">
        <f>(-AND($F$1239=1)*MIN(L1240,SUM($I$1241:K1241)*($F$1242/4)))*((SUM($J$23:L23)=1)*(SUM($J$24:L24)=0))-(L1240+L1241)*(SUM($J$24:L24)=1)</f>
        <v>0</v>
      </c>
      <c r="M1242" s="18">
        <f>(-AND($F$1239=1)*MIN(M1240,SUM($I$1241:L1241)*($F$1242/4)))*((SUM($J$23:M23)=1)*(SUM($J$24:M24)=0))-(M1240+M1241)*(SUM($J$24:M24)=1)</f>
        <v>0</v>
      </c>
      <c r="N1242" s="18">
        <f>(-AND($F$1239=1)*MIN(N1240,SUM($I$1241:M1241)*($F$1242/4)))*((SUM($J$23:N23)=1)*(SUM($J$24:N24)=0))-(N1240+N1241)*(SUM($J$24:N24)=1)</f>
        <v>0</v>
      </c>
      <c r="O1242" s="18">
        <f>(-AND($F$1239=1)*MIN(O1240,SUM($I$1241:N1241)*($F$1242/4)))*((SUM($J$23:O23)=1)*(SUM($J$24:O24)=0))-(O1240+O1241)*(SUM($J$24:O24)=1)</f>
        <v>0</v>
      </c>
      <c r="P1242" s="18">
        <f>(-AND($F$1239=1)*MIN(P1240,SUM($I$1241:O1241)*($F$1242/4)))*((SUM($J$23:P23)=1)*(SUM($J$24:P24)=0))-(P1240+P1241)*(SUM($J$24:P24)=1)</f>
        <v>0</v>
      </c>
      <c r="Q1242" s="18">
        <f>(-AND($F$1239=1)*MIN(Q1240,SUM($I$1241:P1241)*($F$1242/4)))*((SUM($J$23:Q23)=1)*(SUM($J$24:Q24)=0))-(Q1240+Q1241)*(SUM($J$24:Q24)=1)</f>
        <v>0</v>
      </c>
      <c r="R1242" s="18">
        <f>(-AND($F$1239=1)*MIN(R1240,SUM($I$1241:Q1241)*($F$1242/4)))*((SUM($J$23:R23)=1)*(SUM($J$24:R24)=0))-(R1240+R1241)*(SUM($J$24:R24)=1)</f>
        <v>0</v>
      </c>
      <c r="S1242" s="18">
        <f>(-AND($F$1239=1)*MIN(S1240,SUM($I$1241:R1241)*($F$1242/4)))*((SUM($J$23:S23)=1)*(SUM($J$24:S24)=0))-(S1240+S1241)*(SUM($J$24:S24)=1)</f>
        <v>0</v>
      </c>
      <c r="T1242" s="18">
        <f>(-AND($F$1239=1)*MIN(T1240,SUM($I$1241:S1241)*($F$1242/4)))*((SUM($J$23:T23)=1)*(SUM($J$24:T24)=0))-(T1240+T1241)*(SUM($J$24:T24)=1)</f>
        <v>0</v>
      </c>
      <c r="U1242" s="18">
        <f>(-AND($F$1239=1)*MIN(U1240,SUM($I$1241:T1241)*($F$1242/4)))*((SUM($J$23:U23)=1)*(SUM($J$24:U24)=0))-(U1240+U1241)*(SUM($J$24:U24)=1)</f>
        <v>0</v>
      </c>
      <c r="V1242" s="18">
        <f>(-AND($F$1239=1)*MIN(V1240,SUM($I$1241:U1241)*($F$1242/4)))*((SUM($J$23:V23)=1)*(SUM($J$24:V24)=0))-(V1240+V1241)*(SUM($J$24:V24)=1)</f>
        <v>0</v>
      </c>
      <c r="W1242" s="18">
        <f>(-AND($F$1239=1)*MIN(W1240,SUM($I$1241:V1241)*($F$1242/4)))*((SUM($J$23:W23)=1)*(SUM($J$24:W24)=0))-(W1240+W1241)*(SUM($J$24:W24)=1)</f>
        <v>0</v>
      </c>
      <c r="X1242" s="18">
        <f>(-AND($F$1239=1)*MIN(X1240,SUM($I$1241:W1241)*($F$1242/4)))*((SUM($J$23:X23)=1)*(SUM($J$24:X24)=0))-(X1240+X1241)*(SUM($J$24:X24)=1)</f>
        <v>0</v>
      </c>
      <c r="Y1242" s="18">
        <f>(-AND($F$1239=1)*MIN(Y1240,SUM($I$1241:X1241)*($F$1242/4)))*((SUM($J$23:Y23)=1)*(SUM($J$24:Y24)=0))-(Y1240+Y1241)*(SUM($J$24:Y24)=1)</f>
        <v>0</v>
      </c>
      <c r="Z1242" s="18">
        <f>(-AND($F$1239=1)*MIN(Z1240,SUM($I$1241:Y1241)*($F$1242/4)))*((SUM($J$23:Z23)=1)*(SUM($J$24:Z24)=0))-(Z1240+Z1241)*(SUM($J$24:Z24)=1)</f>
        <v>0</v>
      </c>
      <c r="AA1242" s="18">
        <f>(-AND($F$1239=1)*MIN(AA1240,SUM($I$1241:Z1241)*($F$1242/4)))*((SUM($J$23:AA23)=1)*(SUM($J$24:AA24)=0))-(AA1240+AA1241)*(SUM($J$24:AA24)=1)</f>
        <v>0</v>
      </c>
      <c r="AB1242" s="18">
        <f>(-AND($F$1239=1)*MIN(AB1240,SUM($I$1241:AA1241)*($F$1242/4)))*((SUM($J$23:AB23)=1)*(SUM($J$24:AB24)=0))-(AB1240+AB1241)*(SUM($J$24:AB24)=1)</f>
        <v>-3824.9999999999991</v>
      </c>
      <c r="AC1242" s="18">
        <f>(-AND($F$1239=1)*MIN(AC1240,SUM($I$1241:AB1241)*($F$1242/4)))*((SUM($J$23:AC23)=1)*(SUM($J$24:AC24)=0))-(AC1240+AC1241)*(SUM($J$24:AC24)=1)</f>
        <v>-3824.9999999999991</v>
      </c>
      <c r="AD1242" s="18">
        <f>(-AND($F$1239=1)*MIN(AD1240,SUM($I$1241:AC1241)*($F$1242/4)))*((SUM($J$23:AD23)=1)*(SUM($J$24:AD24)=0))-(AD1240+AD1241)*(SUM($J$24:AD24)=1)</f>
        <v>-3824.9999999999991</v>
      </c>
      <c r="AE1242" s="18">
        <f>(-AND($F$1239=1)*MIN(AE1240,SUM($I$1241:AD1241)*($F$1242/4)))*((SUM($J$23:AE23)=1)*(SUM($J$24:AE24)=0))-(AE1240+AE1241)*(SUM($J$24:AE24)=1)</f>
        <v>-3824.9999999999991</v>
      </c>
      <c r="AF1242" s="18">
        <f>(-AND($F$1239=1)*MIN(AF1240,SUM($I$1241:AE1241)*($F$1242/4)))*((SUM($J$23:AF23)=1)*(SUM($J$24:AF24)=0))-(AF1240+AF1241)*(SUM($J$24:AF24)=1)</f>
        <v>-3824.9999999999991</v>
      </c>
      <c r="AG1242" s="18">
        <f>(-AND($F$1239=1)*MIN(AG1240,SUM($I$1241:AF1241)*($F$1242/4)))*((SUM($J$23:AG23)=1)*(SUM($J$24:AG24)=0))-(AG1240+AG1241)*(SUM($J$24:AG24)=1)</f>
        <v>-3824.9999999999991</v>
      </c>
      <c r="AH1242" s="18">
        <f>(-AND($F$1239=1)*MIN(AH1240,SUM($I$1241:AG1241)*($F$1242/4)))*((SUM($J$23:AH23)=1)*(SUM($J$24:AH24)=0))-(AH1240+AH1241)*(SUM($J$24:AH24)=1)</f>
        <v>-3824.9999999999991</v>
      </c>
      <c r="AI1242" s="18">
        <f>(-AND($F$1239=1)*MIN(AI1240,SUM($I$1241:AH1241)*($F$1242/4)))*((SUM($J$23:AI23)=1)*(SUM($J$24:AI24)=0))-(AI1240+AI1241)*(SUM($J$24:AI24)=1)</f>
        <v>-3824.9999999999991</v>
      </c>
      <c r="AJ1242" s="18">
        <f>(-AND($F$1239=1)*MIN(AJ1240,SUM($I$1241:AI1241)*($F$1242/4)))*((SUM($J$23:AJ23)=1)*(SUM($J$24:AJ24)=0))-(AJ1240+AJ1241)*(SUM($J$24:AJ24)=1)</f>
        <v>-3824.9999999999991</v>
      </c>
      <c r="AK1242" s="18">
        <f>(-AND($F$1239=1)*MIN(AK1240,SUM($I$1241:AJ1241)*($F$1242/4)))*((SUM($J$23:AK23)=1)*(SUM($J$24:AK24)=0))-(AK1240+AK1241)*(SUM($J$24:AK24)=1)</f>
        <v>-3824.9999999999991</v>
      </c>
      <c r="AL1242" s="18">
        <f>(-AND($F$1239=1)*MIN(AL1240,SUM($I$1241:AK1241)*($F$1242/4)))*((SUM($J$23:AL23)=1)*(SUM($J$24:AL24)=0))-(AL1240+AL1241)*(SUM($J$24:AL24)=1)</f>
        <v>-3824.9999999999991</v>
      </c>
      <c r="AM1242" s="18">
        <f>(-AND($F$1239=1)*MIN(AM1240,SUM($I$1241:AL1241)*($F$1242/4)))*((SUM($J$23:AM23)=1)*(SUM($J$24:AM24)=0))-(AM1240+AM1241)*(SUM($J$24:AM24)=1)</f>
        <v>-3824.9999999999991</v>
      </c>
      <c r="AN1242" s="18">
        <f>(-AND($F$1239=1)*MIN(AN1240,SUM($I$1241:AM1241)*($F$1242/4)))*((SUM($J$23:AN23)=1)*(SUM($J$24:AN24)=0))-(AN1240+AN1241)*(SUM($J$24:AN24)=1)</f>
        <v>-3824.9999999999991</v>
      </c>
      <c r="AO1242" s="18">
        <f>(-AND($F$1239=1)*MIN(AO1240,SUM($I$1241:AN1241)*($F$1242/4)))*((SUM($J$23:AO23)=1)*(SUM($J$24:AO24)=0))-(AO1240+AO1241)*(SUM($J$24:AO24)=1)</f>
        <v>-3824.9999999999991</v>
      </c>
      <c r="AP1242" s="18">
        <f>(-AND($F$1239=1)*MIN(AP1240,SUM($I$1241:AO1241)*($F$1242/4)))*((SUM($J$23:AP23)=1)*(SUM($J$24:AP24)=0))-(AP1240+AP1241)*(SUM($J$24:AP24)=1)</f>
        <v>-3824.9999999999991</v>
      </c>
      <c r="AQ1242" s="18">
        <f>(-AND($F$1239=1)*MIN(AQ1240,SUM($I$1241:AP1241)*($F$1242/4)))*((SUM($J$23:AQ23)=1)*(SUM($J$24:AQ24)=0))-(AQ1240+AQ1241)*(SUM($J$24:AQ24)=1)</f>
        <v>-3824.9999999999991</v>
      </c>
      <c r="AR1242" s="18">
        <f>(-AND($F$1239=1)*MIN(AR1240,SUM($I$1241:AQ1241)*($F$1242/4)))*((SUM($J$23:AR23)=1)*(SUM($J$24:AR24)=0))-(AR1240+AR1241)*(SUM($J$24:AR24)=1)</f>
        <v>-3824.9999999999991</v>
      </c>
      <c r="AS1242" s="18">
        <f>(-AND($F$1239=1)*MIN(AS1240,SUM($I$1241:AR1241)*($F$1242/4)))*((SUM($J$23:AS23)=1)*(SUM($J$24:AS24)=0))-(AS1240+AS1241)*(SUM($J$24:AS24)=1)</f>
        <v>-3824.9999999999991</v>
      </c>
      <c r="AT1242" s="18">
        <f>(-AND($F$1239=1)*MIN(AT1240,SUM($I$1241:AS1241)*($F$1242/4)))*((SUM($J$23:AT23)=1)*(SUM($J$24:AT24)=0))-(AT1240+AT1241)*(SUM($J$24:AT24)=1)</f>
        <v>-3824.9999999999991</v>
      </c>
      <c r="AU1242" s="18">
        <f>(-AND($F$1239=1)*MIN(AU1240,SUM($I$1241:AT1241)*($F$1242/4)))*((SUM($J$23:AU23)=1)*(SUM($J$24:AU24)=0))-(AU1240+AU1241)*(SUM($J$24:AU24)=1)</f>
        <v>-3824.9999999999991</v>
      </c>
      <c r="AV1242" s="18">
        <f>(-AND($F$1239=1)*MIN(AV1240,SUM($I$1241:AU1241)*($F$1242/4)))*((SUM($J$23:AV23)=1)*(SUM($J$24:AV24)=0))-(AV1240+AV1241)*(SUM($J$24:AV24)=1)</f>
        <v>-3824.9999999999991</v>
      </c>
      <c r="AW1242" s="18">
        <f>(-AND($F$1239=1)*MIN(AW1240,SUM($I$1241:AV1241)*($F$1242/4)))*((SUM($J$23:AW23)=1)*(SUM($J$24:AW24)=0))-(AW1240+AW1241)*(SUM($J$24:AW24)=1)</f>
        <v>-3824.9999999999991</v>
      </c>
      <c r="AX1242" s="18">
        <f>(-AND($F$1239=1)*MIN(AX1240,SUM($I$1241:AW1241)*($F$1242/4)))*((SUM($J$23:AX23)=1)*(SUM($J$24:AX24)=0))-(AX1240+AX1241)*(SUM($J$24:AX24)=1)</f>
        <v>-3824.9999999999991</v>
      </c>
      <c r="AY1242" s="18">
        <f>(-AND($F$1239=1)*MIN(AY1240,SUM($I$1241:AX1241)*($F$1242/4)))*((SUM($J$23:AY23)=1)*(SUM($J$24:AY24)=0))-(AY1240+AY1241)*(SUM($J$24:AY24)=1)</f>
        <v>-3824.9999999999991</v>
      </c>
      <c r="AZ1242" s="18">
        <f>(-AND($F$1239=1)*MIN(AZ1240,SUM($I$1241:AY1241)*($F$1242/4)))*((SUM($J$23:AZ23)=1)*(SUM($J$24:AZ24)=0))-(AZ1240+AZ1241)*(SUM($J$24:AZ24)=1)</f>
        <v>-3824.9999999999991</v>
      </c>
      <c r="BA1242" s="18">
        <f>(-AND($F$1239=1)*MIN(BA1240,SUM($I$1241:AZ1241)*($F$1242/4)))*((SUM($J$23:BA23)=1)*(SUM($J$24:BA24)=0))-(BA1240+BA1241)*(SUM($J$24:BA24)=1)</f>
        <v>-3824.9999999999991</v>
      </c>
      <c r="BB1242" s="18">
        <f>(-AND($F$1239=1)*MIN(BB1240,SUM($I$1241:BA1241)*($F$1242/4)))*((SUM($J$23:BB23)=1)*(SUM($J$24:BB24)=0))-(BB1240+BB1241)*(SUM($J$24:BB24)=1)</f>
        <v>-3824.9999999999991</v>
      </c>
      <c r="BC1242" s="18">
        <f>(-AND($F$1239=1)*MIN(BC1240,SUM($I$1241:BB1241)*($F$1242/4)))*((SUM($J$23:BC23)=1)*(SUM($J$24:BC24)=0))-(BC1240+BC1241)*(SUM($J$24:BC24)=1)</f>
        <v>-3824.9999999999991</v>
      </c>
      <c r="BD1242" s="18">
        <f>(-AND($F$1239=1)*MIN(BD1240,SUM($I$1241:BC1241)*($F$1242/4)))*((SUM($J$23:BD23)=1)*(SUM($J$24:BD24)=0))-(BD1240+BD1241)*(SUM($J$24:BD24)=1)</f>
        <v>-3824.9999999999991</v>
      </c>
      <c r="BE1242" s="18">
        <f>(-AND($F$1239=1)*MIN(BE1240,SUM($I$1241:BD1241)*($F$1242/4)))*((SUM($J$23:BE23)=1)*(SUM($J$24:BE24)=0))-(BE1240+BE1241)*(SUM($J$24:BE24)=1)</f>
        <v>-3824.9999999999991</v>
      </c>
      <c r="BF1242" s="18">
        <f>(-AND($F$1239=1)*MIN(BF1240,SUM($I$1241:BE1241)*($F$1242/4)))*((SUM($J$23:BF23)=1)*(SUM($J$24:BF24)=0))-(BF1240+BF1241)*(SUM($J$24:BF24)=1)</f>
        <v>-3824.9999999999991</v>
      </c>
      <c r="BG1242" s="18">
        <f>(-AND($F$1239=1)*MIN(BG1240,SUM($I$1241:BF1241)*($F$1242/4)))*((SUM($J$23:BG23)=1)*(SUM($J$24:BG24)=0))-(BG1240+BG1241)*(SUM($J$24:BG24)=1)</f>
        <v>-3824.9999999999991</v>
      </c>
      <c r="BH1242" s="18">
        <f>(-AND($F$1239=1)*MIN(BH1240,SUM($I$1241:BG1241)*($F$1242/4)))*((SUM($J$23:BH23)=1)*(SUM($J$24:BH24)=0))-(BH1240+BH1241)*(SUM($J$24:BH24)=1)</f>
        <v>-3824.9999999999991</v>
      </c>
      <c r="BI1242" s="18">
        <f>(-AND($F$1239=1)*MIN(BI1240,SUM($I$1241:BH1241)*($F$1242/4)))*((SUM($J$23:BI23)=1)*(SUM($J$24:BI24)=0))-(BI1240+BI1241)*(SUM($J$24:BI24)=1)</f>
        <v>-3824.9999999999991</v>
      </c>
      <c r="BJ1242" s="18">
        <f>(-AND($F$1239=1)*MIN(BJ1240,SUM($I$1241:BI1241)*($F$1242/4)))*((SUM($J$23:BJ23)=1)*(SUM($J$24:BJ24)=0))-(BJ1240+BJ1241)*(SUM($J$24:BJ24)=1)</f>
        <v>-3824.9999999999991</v>
      </c>
      <c r="BK1242" s="18">
        <f>(-AND($F$1239=1)*MIN(BK1240,SUM($I$1241:BJ1241)*($F$1242/4)))*((SUM($J$23:BK23)=1)*(SUM($J$24:BK24)=0))-(BK1240+BK1241)*(SUM($J$24:BK24)=1)</f>
        <v>-3824.9999999999991</v>
      </c>
      <c r="BL1242" s="18">
        <f>(-AND($F$1239=1)*MIN(BL1240,SUM($I$1241:BK1241)*($F$1242/4)))*((SUM($J$23:BL23)=1)*(SUM($J$24:BL24)=0))-(BL1240+BL1241)*(SUM($J$24:BL24)=1)</f>
        <v>-3824.9999999999991</v>
      </c>
      <c r="BM1242" s="18">
        <f>(-AND($F$1239=1)*MIN(BM1240,SUM($I$1241:BL1241)*($F$1242/4)))*((SUM($J$23:BM23)=1)*(SUM($J$24:BM24)=0))-(BM1240+BM1241)*(SUM($J$24:BM24)=1)</f>
        <v>-3824.9999999999991</v>
      </c>
      <c r="BN1242" s="18">
        <f>(-AND($F$1239=1)*MIN(BN1240,SUM($I$1241:BM1241)*($F$1242/4)))*((SUM($J$23:BN23)=1)*(SUM($J$24:BN24)=0))-(BN1240+BN1241)*(SUM($J$24:BN24)=1)</f>
        <v>-3824.9999999999991</v>
      </c>
      <c r="BO1242" s="18">
        <f>(-AND($F$1239=1)*MIN(BO1240,SUM($I$1241:BN1241)*($F$1242/4)))*((SUM($J$23:BO23)=1)*(SUM($J$24:BO24)=0))-(BO1240+BO1241)*(SUM($J$24:BO24)=1)</f>
        <v>-3824.9999999999991</v>
      </c>
      <c r="BP1242" s="18">
        <f>(-AND($F$1239=1)*MIN(BP1240,SUM($I$1241:BO1241)*($F$1242/4)))*((SUM($J$23:BP23)=1)*(SUM($J$24:BP24)=0))-(BP1240+BP1241)*(SUM($J$24:BP24)=1)</f>
        <v>-3824.9999999999991</v>
      </c>
      <c r="BQ1242" s="18">
        <f>(-AND($F$1239=1)*MIN(BQ1240,SUM($I$1241:BP1241)*($F$1242/4)))*((SUM($J$23:BQ23)=1)*(SUM($J$24:BQ24)=0))-(BQ1240+BQ1241)*(SUM($J$24:BQ24)=1)</f>
        <v>-3824.9999999999991</v>
      </c>
      <c r="BR1242" s="18">
        <f>(-AND($F$1239=1)*MIN(BR1240,SUM($I$1241:BQ1241)*($F$1242/4)))*((SUM($J$23:BR23)=1)*(SUM($J$24:BR24)=0))-(BR1240+BR1241)*(SUM($J$24:BR24)=1)</f>
        <v>-3824.9999999999991</v>
      </c>
      <c r="BS1242" s="18">
        <f>(-AND($F$1239=1)*MIN(BS1240,SUM($I$1241:BR1241)*($F$1242/4)))*((SUM($J$23:BS23)=1)*(SUM($J$24:BS24)=0))-(BS1240+BS1241)*(SUM($J$24:BS24)=1)</f>
        <v>-3824.9999999999991</v>
      </c>
      <c r="BT1242" s="18">
        <f>(-AND($F$1239=1)*MIN(BT1240,SUM($I$1241:BS1241)*($F$1242/4)))*((SUM($J$23:BT23)=1)*(SUM($J$24:BT24)=0))-(BT1240+BT1241)*(SUM($J$24:BT24)=1)</f>
        <v>-3824.9999999999991</v>
      </c>
      <c r="BU1242" s="18">
        <f>(-AND($F$1239=1)*MIN(BU1240,SUM($I$1241:BT1241)*($F$1242/4)))*((SUM($J$23:BU23)=1)*(SUM($J$24:BU24)=0))-(BU1240+BU1241)*(SUM($J$24:BU24)=1)</f>
        <v>-3824.9999999999991</v>
      </c>
      <c r="BV1242" s="18">
        <f>(-AND($F$1239=1)*MIN(BV1240,SUM($I$1241:BU1241)*($F$1242/4)))*((SUM($J$23:BV23)=1)*(SUM($J$24:BV24)=0))-(BV1240+BV1241)*(SUM($J$24:BV24)=1)</f>
        <v>-3824.9999999999991</v>
      </c>
      <c r="BW1242" s="18">
        <f>(-AND($F$1239=1)*MIN(BW1240,SUM($I$1241:BV1241)*($F$1242/4)))*((SUM($J$23:BW23)=1)*(SUM($J$24:BW24)=0))-(BW1240+BW1241)*(SUM($J$24:BW24)=1)</f>
        <v>-3824.9999999999991</v>
      </c>
      <c r="BX1242" s="18">
        <f>(-AND($F$1239=1)*MIN(BX1240,SUM($I$1241:BW1241)*($F$1242/4)))*((SUM($J$23:BX23)=1)*(SUM($J$24:BX24)=0))-(BX1240+BX1241)*(SUM($J$24:BX24)=1)</f>
        <v>-3824.9999999999991</v>
      </c>
      <c r="BY1242" s="18">
        <f>(-AND($F$1239=1)*MIN(BY1240,SUM($I$1241:BX1241)*($F$1242/4)))*((SUM($J$23:BY23)=1)*(SUM($J$24:BY24)=0))-(BY1240+BY1241)*(SUM($J$24:BY24)=1)</f>
        <v>-3824.9999999999991</v>
      </c>
      <c r="BZ1242" s="18">
        <f>(-AND($F$1239=1)*MIN(BZ1240,SUM($I$1241:BY1241)*($F$1242/4)))*((SUM($J$23:BZ23)=1)*(SUM($J$24:BZ24)=0))-(BZ1240+BZ1241)*(SUM($J$24:BZ24)=1)</f>
        <v>-3824.9999999999991</v>
      </c>
      <c r="CA1242" s="18">
        <f>(-AND($F$1239=1)*MIN(CA1240,SUM($I$1241:BZ1241)*($F$1242/4)))*((SUM($J$23:CA23)=1)*(SUM($J$24:CA24)=0))-(CA1240+CA1241)*(SUM($J$24:CA24)=1)</f>
        <v>-3824.9999999999991</v>
      </c>
      <c r="CB1242" s="18">
        <f>(-AND($F$1239=1)*MIN(CB1240,SUM($I$1241:CA1241)*($F$1242/4)))*((SUM($J$23:CB23)=1)*(SUM($J$24:CB24)=0))-(CB1240+CB1241)*(SUM($J$24:CB24)=1)</f>
        <v>-3824.9999999999991</v>
      </c>
      <c r="CC1242" s="18">
        <f>(-AND($F$1239=1)*MIN(CC1240,SUM($I$1241:CB1241)*($F$1242/4)))*((SUM($J$23:CC23)=1)*(SUM($J$24:CC24)=0))-(CC1240+CC1241)*(SUM($J$24:CC24)=1)</f>
        <v>-3824.9999999999991</v>
      </c>
      <c r="CD1242" s="18">
        <f>(-AND($F$1239=1)*MIN(CD1240,SUM($I$1241:CC1241)*($F$1242/4)))*((SUM($J$23:CD23)=1)*(SUM($J$24:CD24)=0))-(CD1240+CD1241)*(SUM($J$24:CD24)=1)</f>
        <v>-3824.9999999999991</v>
      </c>
      <c r="CE1242" s="18">
        <f>(-AND($F$1239=1)*MIN(CE1240,SUM($I$1241:CD1241)*($F$1242/4)))*((SUM($J$23:CE23)=1)*(SUM($J$24:CE24)=0))-(CE1240+CE1241)*(SUM($J$24:CE24)=1)</f>
        <v>-3824.9999999999991</v>
      </c>
      <c r="CF1242" s="18">
        <f>(-AND($F$1239=1)*MIN(CF1240,SUM($I$1241:CE1241)*($F$1242/4)))*((SUM($J$23:CF23)=1)*(SUM($J$24:CF24)=0))-(CF1240+CF1241)*(SUM($J$24:CF24)=1)</f>
        <v>-3824.9999999999991</v>
      </c>
      <c r="CG1242" s="18">
        <f>(-AND($F$1239=1)*MIN(CG1240,SUM($I$1241:CF1241)*($F$1242/4)))*((SUM($J$23:CG23)=1)*(SUM($J$24:CG24)=0))-(CG1240+CG1241)*(SUM($J$24:CG24)=1)</f>
        <v>-3824.9999999999991</v>
      </c>
      <c r="CH1242" s="18">
        <f>(-AND($F$1239=1)*MIN(CH1240,SUM($I$1241:CG1241)*($F$1242/4)))*((SUM($J$23:CH23)=1)*(SUM($J$24:CH24)=0))-(CH1240+CH1241)*(SUM($J$24:CH24)=1)</f>
        <v>-3824.9999999999991</v>
      </c>
      <c r="CI1242" s="18">
        <f>(-AND($F$1239=1)*MIN(CI1240,SUM($I$1241:CH1241)*($F$1242/4)))*((SUM($J$23:CI23)=1)*(SUM($J$24:CI24)=0))-(CI1240+CI1241)*(SUM($J$24:CI24)=1)</f>
        <v>-3824.9999999999991</v>
      </c>
      <c r="CJ1242" s="18">
        <f>(-AND($F$1239=1)*MIN(CJ1240,SUM($I$1241:CI1241)*($F$1242/4)))*((SUM($J$23:CJ23)=1)*(SUM($J$24:CJ24)=0))-(CJ1240+CJ1241)*(SUM($J$24:CJ24)=1)</f>
        <v>-3824.9999999999991</v>
      </c>
      <c r="CK1242" s="18">
        <f>(-AND($F$1239=1)*MIN(CK1240,SUM($I$1241:CJ1241)*($F$1242/4)))*((SUM($J$23:CK23)=1)*(SUM($J$24:CK24)=0))-(CK1240+CK1241)*(SUM($J$24:CK24)=1)</f>
        <v>-3824.9999999999991</v>
      </c>
      <c r="CL1242" s="18">
        <f>(-AND($F$1239=1)*MIN(CL1240,SUM($I$1241:CK1241)*($F$1242/4)))*((SUM($J$23:CL23)=1)*(SUM($J$24:CL24)=0))-(CL1240+CL1241)*(SUM($J$24:CL24)=1)</f>
        <v>-3824.9999999999991</v>
      </c>
      <c r="CM1242" s="18">
        <f>(-AND($F$1239=1)*MIN(CM1240,SUM($I$1241:CL1241)*($F$1242/4)))*((SUM($J$23:CM23)=1)*(SUM($J$24:CM24)=0))-(CM1240+CM1241)*(SUM($J$24:CM24)=1)</f>
        <v>-3824.9999999999991</v>
      </c>
      <c r="CN1242" s="18">
        <f>(-AND($F$1239=1)*MIN(CN1240,SUM($I$1241:CM1241)*($F$1242/4)))*((SUM($J$23:CN23)=1)*(SUM($J$24:CN24)=0))-(CN1240+CN1241)*(SUM($J$24:CN24)=1)</f>
        <v>-3824.9999999999991</v>
      </c>
      <c r="CO1242" s="18">
        <f>(-AND($F$1239=1)*MIN(CO1240,SUM($I$1241:CN1241)*($F$1242/4)))*((SUM($J$23:CO23)=1)*(SUM($J$24:CO24)=0))-(CO1240+CO1241)*(SUM($J$24:CO24)=1)</f>
        <v>-3824.9999999999991</v>
      </c>
      <c r="CP1242" s="18">
        <f>(-AND($F$1239=1)*MIN(CP1240,SUM($I$1241:CO1241)*($F$1242/4)))*((SUM($J$23:CP23)=1)*(SUM($J$24:CP24)=0))-(CP1240+CP1241)*(SUM($J$24:CP24)=1)</f>
        <v>-3824.9999999999991</v>
      </c>
      <c r="CQ1242" s="18">
        <f>(-AND($F$1239=1)*MIN(CQ1240,SUM($I$1241:CP1241)*($F$1242/4)))*((SUM($J$23:CQ23)=1)*(SUM($J$24:CQ24)=0))-(CQ1240+CQ1241)*(SUM($J$24:CQ24)=1)</f>
        <v>-3824.9999999999991</v>
      </c>
      <c r="CR1242" s="18">
        <f>(-AND($F$1239=1)*MIN(CR1240,SUM($I$1241:CQ1241)*($F$1242/4)))*((SUM($J$23:CR23)=1)*(SUM($J$24:CR24)=0))-(CR1240+CR1241)*(SUM($J$24:CR24)=1)</f>
        <v>-3824.9999999999991</v>
      </c>
      <c r="CS1242" s="18">
        <f>(-AND($F$1239=1)*MIN(CS1240,SUM($I$1241:CR1241)*($F$1242/4)))*((SUM($J$23:CS23)=1)*(SUM($J$24:CS24)=0))-(CS1240+CS1241)*(SUM($J$24:CS24)=1)</f>
        <v>-3824.9999999999991</v>
      </c>
      <c r="CT1242" s="18">
        <f>(-AND($F$1239=1)*MIN(CT1240,SUM($I$1241:CS1241)*($F$1242/4)))*((SUM($J$23:CT23)=1)*(SUM($J$24:CT24)=0))-(CT1240+CT1241)*(SUM($J$24:CT24)=1)</f>
        <v>-3824.9999999999991</v>
      </c>
      <c r="CU1242" s="18">
        <f>(-AND($F$1239=1)*MIN(CU1240,SUM($I$1241:CT1241)*($F$1242/4)))*((SUM($J$23:CU23)=1)*(SUM($J$24:CU24)=0))-(CU1240+CU1241)*(SUM($J$24:CU24)=1)</f>
        <v>-3824.9999999999991</v>
      </c>
      <c r="CV1242" s="18">
        <f>(-AND($F$1239=1)*MIN(CV1240,SUM($I$1241:CU1241)*($F$1242/4)))*((SUM($J$23:CV23)=1)*(SUM($J$24:CV24)=0))-(CV1240+CV1241)*(SUM($J$24:CV24)=1)</f>
        <v>-3824.9999999999991</v>
      </c>
      <c r="CW1242" s="18">
        <f>(-AND($F$1239=1)*MIN(CW1240,SUM($I$1241:CV1241)*($F$1242/4)))*((SUM($J$23:CW23)=1)*(SUM($J$24:CW24)=0))-(CW1240+CW1241)*(SUM($J$24:CW24)=1)</f>
        <v>-3824.9999999999991</v>
      </c>
      <c r="CX1242" s="18">
        <f>(-AND($F$1239=1)*MIN(CX1240,SUM($I$1241:CW1241)*($F$1242/4)))*((SUM($J$23:CX23)=1)*(SUM($J$24:CX24)=0))-(CX1240+CX1241)*(SUM($J$24:CX24)=1)</f>
        <v>-3824.9999999999991</v>
      </c>
      <c r="CY1242" s="18">
        <f>(-AND($F$1239=1)*MIN(CY1240,SUM($I$1241:CX1241)*($F$1242/4)))*((SUM($J$23:CY23)=1)*(SUM($J$24:CY24)=0))-(CY1240+CY1241)*(SUM($J$24:CY24)=1)</f>
        <v>-3824.9999999999991</v>
      </c>
      <c r="CZ1242" s="18">
        <f>(-AND($F$1239=1)*MIN(CZ1240,SUM($I$1241:CY1241)*($F$1242/4)))*((SUM($J$23:CZ23)=1)*(SUM($J$24:CZ24)=0))-(CZ1240+CZ1241)*(SUM($J$24:CZ24)=1)</f>
        <v>-3824.9999999999991</v>
      </c>
      <c r="DA1242" s="18">
        <f>(-AND($F$1239=1)*MIN(DA1240,SUM($I$1241:CZ1241)*($F$1242/4)))*((SUM($J$23:DA23)=1)*(SUM($J$24:DA24)=0))-(DA1240+DA1241)*(SUM($J$24:DA24)=1)</f>
        <v>-3824.9999999999991</v>
      </c>
      <c r="DB1242" s="18">
        <f>(-AND($F$1239=1)*MIN(DB1240,SUM($I$1241:DA1241)*($F$1242/4)))*((SUM($J$23:DB23)=1)*(SUM($J$24:DB24)=0))-(DB1240+DB1241)*(SUM($J$24:DB24)=1)</f>
        <v>-3824.9999999999991</v>
      </c>
      <c r="DC1242" s="18">
        <f>(-AND($F$1239=1)*MIN(DC1240,SUM($I$1241:DB1241)*($F$1242/4)))*((SUM($J$23:DC23)=1)*(SUM($J$24:DC24)=0))-(DC1240+DC1241)*(SUM($J$24:DC24)=1)</f>
        <v>-3824.9999999999991</v>
      </c>
      <c r="DD1242" s="18">
        <f>(-AND($F$1239=1)*MIN(DD1240,SUM($I$1241:DC1241)*($F$1242/4)))*((SUM($J$23:DD23)=1)*(SUM($J$24:DD24)=0))-(DD1240+DD1241)*(SUM($J$24:DD24)=1)</f>
        <v>-3824.9999999999991</v>
      </c>
      <c r="DE1242" s="18">
        <f>(-AND($F$1239=1)*MIN(DE1240,SUM($I$1241:DD1241)*($F$1242/4)))*((SUM($J$23:DE23)=1)*(SUM($J$24:DE24)=0))-(DE1240+DE1241)*(SUM($J$24:DE24)=1)</f>
        <v>-3824.9999999999991</v>
      </c>
      <c r="DF1242" s="18">
        <f>(-AND($F$1239=1)*MIN(DF1240,SUM($I$1241:DE1241)*($F$1242/4)))*((SUM($J$23:DF23)=1)*(SUM($J$24:DF24)=0))-(DF1240+DF1241)*(SUM($J$24:DF24)=1)</f>
        <v>-3824.9999999999991</v>
      </c>
      <c r="DG1242" s="18">
        <f>(-AND($F$1239=1)*MIN(DG1240,SUM($I$1241:DF1241)*($F$1242/4)))*((SUM($J$23:DG23)=1)*(SUM($J$24:DG24)=0))-(DG1240+DG1241)*(SUM($J$24:DG24)=1)</f>
        <v>-3824.9999999999991</v>
      </c>
      <c r="DH1242" s="18">
        <f>(-AND($F$1239=1)*MIN(DH1240,SUM($I$1241:DG1241)*($F$1242/4)))*((SUM($J$23:DH23)=1)*(SUM($J$24:DH24)=0))-(DH1240+DH1241)*(SUM($J$24:DH24)=1)</f>
        <v>-3824.9999999999991</v>
      </c>
      <c r="DI1242" s="18">
        <f>(-AND($F$1239=1)*MIN(DI1240,SUM($I$1241:DH1241)*($F$1242/4)))*((SUM($J$23:DI23)=1)*(SUM($J$24:DI24)=0))-(DI1240+DI1241)*(SUM($J$24:DI24)=1)</f>
        <v>-3824.9999999999991</v>
      </c>
      <c r="DJ1242" s="18">
        <f>(-AND($F$1239=1)*MIN(DJ1240,SUM($I$1241:DI1241)*($F$1242/4)))*((SUM($J$23:DJ23)=1)*(SUM($J$24:DJ24)=0))-(DJ1240+DJ1241)*(SUM($J$24:DJ24)=1)</f>
        <v>-3824.9999999999991</v>
      </c>
      <c r="DK1242" s="18">
        <f>(-AND($F$1239=1)*MIN(DK1240,SUM($I$1241:DJ1241)*($F$1242/4)))*((SUM($J$23:DK23)=1)*(SUM($J$24:DK24)=0))-(DK1240+DK1241)*(SUM($J$24:DK24)=1)</f>
        <v>-3824.9999999999991</v>
      </c>
      <c r="DL1242" s="18">
        <f>(-AND($F$1239=1)*MIN(DL1240,SUM($I$1241:DK1241)*($F$1242/4)))*((SUM($J$23:DL23)=1)*(SUM($J$24:DL24)=0))-(DL1240+DL1241)*(SUM($J$24:DL24)=1)</f>
        <v>-3824.9999999999991</v>
      </c>
      <c r="DM1242" s="18">
        <f>(-AND($F$1239=1)*MIN(DM1240,SUM($I$1241:DL1241)*($F$1242/4)))*((SUM($J$23:DM23)=1)*(SUM($J$24:DM24)=0))-(DM1240+DM1241)*(SUM($J$24:DM24)=1)</f>
        <v>-3824.9999999999991</v>
      </c>
      <c r="DN1242" s="18">
        <f>(-AND($F$1239=1)*MIN(DN1240,SUM($I$1241:DM1241)*($F$1242/4)))*((SUM($J$23:DN23)=1)*(SUM($J$24:DN24)=0))-(DN1240+DN1241)*(SUM($J$24:DN24)=1)</f>
        <v>-3824.9999999999991</v>
      </c>
      <c r="DO1242" s="18">
        <f>(-AND($F$1239=1)*MIN(DO1240,SUM($I$1241:DN1241)*($F$1242/4)))*((SUM($J$23:DO23)=1)*(SUM($J$24:DO24)=0))-(DO1240+DO1241)*(SUM($J$24:DO24)=1)</f>
        <v>-3824.9999999999991</v>
      </c>
      <c r="DP1242" s="18">
        <f>(-AND($F$1239=1)*MIN(DP1240,SUM($I$1241:DO1241)*($F$1242/4)))*((SUM($J$23:DP23)=1)*(SUM($J$24:DP24)=0))-(DP1240+DP1241)*(SUM($J$24:DP24)=1)</f>
        <v>-3824.9999999999991</v>
      </c>
      <c r="DQ1242" s="18">
        <f>(-AND($F$1239=1)*MIN(DQ1240,SUM($I$1241:DP1241)*($F$1242/4)))*((SUM($J$23:DQ23)=1)*(SUM($J$24:DQ24)=0))-(DQ1240+DQ1241)*(SUM($J$24:DQ24)=1)</f>
        <v>-3824.9999999999991</v>
      </c>
      <c r="DR1242" s="18">
        <f>(-AND($F$1239=1)*MIN(DR1240,SUM($I$1241:DQ1241)*($F$1242/4)))*((SUM($J$23:DR23)=1)*(SUM($J$24:DR24)=0))-(DR1240+DR1241)*(SUM($J$24:DR24)=1)</f>
        <v>-3824.9999999999991</v>
      </c>
      <c r="DS1242" s="18">
        <f>(-AND($F$1239=1)*MIN(DS1240,SUM($I$1241:DR1241)*($F$1242/4)))*((SUM($J$23:DS23)=1)*(SUM($J$24:DS24)=0))-(DS1240+DS1241)*(SUM($J$24:DS24)=1)</f>
        <v>-3824.9999999999991</v>
      </c>
      <c r="DT1242" s="18">
        <f>(-AND($F$1239=1)*MIN(DT1240,SUM($I$1241:DS1241)*($F$1242/4)))*((SUM($J$23:DT23)=1)*(SUM($J$24:DT24)=0))-(DT1240+DT1241)*(SUM($J$24:DT24)=1)</f>
        <v>-3824.9999999999991</v>
      </c>
      <c r="DU1242" s="18">
        <f>(-AND($F$1239=1)*MIN(DU1240,SUM($I$1241:DT1241)*($F$1242/4)))*((SUM($J$23:DU23)=1)*(SUM($J$24:DU24)=0))-(DU1240+DU1241)*(SUM($J$24:DU24)=1)</f>
        <v>-3824.9999999999991</v>
      </c>
      <c r="DV1242" s="18">
        <f>(-AND($F$1239=1)*MIN(DV1240,SUM($I$1241:DU1241)*($F$1242/4)))*((SUM($J$23:DV23)=1)*(SUM($J$24:DV24)=0))-(DV1240+DV1241)*(SUM($J$24:DV24)=1)</f>
        <v>-3824.9999999999991</v>
      </c>
      <c r="DW1242" s="18">
        <f>(-AND($F$1239=1)*MIN(DW1240,SUM($I$1241:DV1241)*($F$1242/4)))*((SUM($J$23:DW23)=1)*(SUM($J$24:DW24)=0))-(DW1240+DW1241)*(SUM($J$24:DW24)=1)</f>
        <v>-3824.9999999999991</v>
      </c>
      <c r="DX1242" s="18">
        <f>(-AND($F$1239=1)*MIN(DX1240,SUM($I$1241:DW1241)*($F$1242/4)))*((SUM($J$23:DX23)=1)*(SUM($J$24:DX24)=0))-(DX1240+DX1241)*(SUM($J$24:DX24)=1)</f>
        <v>-3824.9999999999991</v>
      </c>
      <c r="DY1242" s="18">
        <f>(-AND($F$1239=1)*MIN(DY1240,SUM($I$1241:DX1241)*($F$1242/4)))*((SUM($J$23:DY23)=1)*(SUM($J$24:DY24)=0))-(DY1240+DY1241)*(SUM($J$24:DY24)=1)</f>
        <v>-3824.9999999999991</v>
      </c>
      <c r="DZ1242" s="18">
        <f>(-AND($F$1239=1)*MIN(DZ1240,SUM($I$1241:DY1241)*($F$1242/4)))*((SUM($J$23:DZ23)=1)*(SUM($J$24:DZ24)=0))-(DZ1240+DZ1241)*(SUM($J$24:DZ24)=1)</f>
        <v>-3824.9999999999991</v>
      </c>
      <c r="EA1242" s="18">
        <f>(-AND($F$1239=1)*MIN(EA1240,SUM($I$1241:DZ1241)*($F$1242/4)))*((SUM($J$23:EA23)=1)*(SUM($J$24:EA24)=0))-(EA1240+EA1241)*(SUM($J$24:EA24)=1)</f>
        <v>-3824.9999999999991</v>
      </c>
      <c r="EB1242" s="18">
        <f>(-AND($F$1239=1)*MIN(EB1240,SUM($I$1241:EA1241)*($F$1242/4)))*((SUM($J$23:EB23)=1)*(SUM($J$24:EB24)=0))-(EB1240+EB1241)*(SUM($J$24:EB24)=1)</f>
        <v>-3824.9999999999991</v>
      </c>
      <c r="EC1242" s="18">
        <f>(-AND($F$1239=1)*MIN(EC1240,SUM($I$1241:EB1241)*($F$1242/4)))*((SUM($J$23:EC23)=1)*(SUM($J$24:EC24)=0))-(EC1240+EC1241)*(SUM($J$24:EC24)=1)</f>
        <v>-3824.9999999999991</v>
      </c>
      <c r="ED1242" s="18">
        <f>(-AND($F$1239=1)*MIN(ED1240,SUM($I$1241:EC1241)*($F$1242/4)))*((SUM($J$23:ED23)=1)*(SUM($J$24:ED24)=0))-(ED1240+ED1241)*(SUM($J$24:ED24)=1)</f>
        <v>-3824.9999999999991</v>
      </c>
      <c r="EE1242" s="18">
        <f>(-AND($F$1239=1)*MIN(EE1240,SUM($I$1241:ED1241)*($F$1242/4)))*((SUM($J$23:EE23)=1)*(SUM($J$24:EE24)=0))-(EE1240+EE1241)*(SUM($J$24:EE24)=1)</f>
        <v>-3824.9999999999991</v>
      </c>
      <c r="EF1242" s="18">
        <f>(-AND($F$1239=1)*MIN(EF1240,SUM($I$1241:EE1241)*($F$1242/4)))*((SUM($J$23:EF23)=1)*(SUM($J$24:EF24)=0))-(EF1240+EF1241)*(SUM($J$24:EF24)=1)</f>
        <v>-3824.9999999999991</v>
      </c>
      <c r="EG1242" s="18">
        <f>(-AND($F$1239=1)*MIN(EG1240,SUM($I$1241:EF1241)*($F$1242/4)))*((SUM($J$23:EG23)=1)*(SUM($J$24:EG24)=0))-(EG1240+EG1241)*(SUM($J$24:EG24)=1)</f>
        <v>-3824.9999999999991</v>
      </c>
      <c r="EH1242" s="18">
        <f>(-AND($F$1239=1)*MIN(EH1240,SUM($I$1241:EG1241)*($F$1242/4)))*((SUM($J$23:EH23)=1)*(SUM($J$24:EH24)=0))-(EH1240+EH1241)*(SUM($J$24:EH24)=1)</f>
        <v>-3824.9999999999991</v>
      </c>
      <c r="EI1242" s="18">
        <f>(-AND($F$1239=1)*MIN(EI1240,SUM($I$1241:EH1241)*($F$1242/4)))*((SUM($J$23:EI23)=1)*(SUM($J$24:EI24)=0))-(EI1240+EI1241)*(SUM($J$24:EI24)=1)</f>
        <v>-3824.9999999999991</v>
      </c>
      <c r="EJ1242" s="18">
        <f>(-AND($F$1239=1)*MIN(EJ1240,SUM($I$1241:EI1241)*($F$1242/4)))*((SUM($J$23:EJ23)=1)*(SUM($J$24:EJ24)=0))-(EJ1240+EJ1241)*(SUM($J$24:EJ24)=1)</f>
        <v>-3824.9999999999991</v>
      </c>
      <c r="EK1242" s="18">
        <f>(-AND($F$1239=1)*MIN(EK1240,SUM($I$1241:EJ1241)*($F$1242/4)))*((SUM($J$23:EK23)=1)*(SUM($J$24:EK24)=0))-(EK1240+EK1241)*(SUM($J$24:EK24)=1)</f>
        <v>-3824.9999999999991</v>
      </c>
      <c r="EL1242" s="18">
        <f>(-AND($F$1239=1)*MIN(EL1240,SUM($I$1241:EK1241)*($F$1242/4)))*((SUM($J$23:EL23)=1)*(SUM($J$24:EL24)=0))-(EL1240+EL1241)*(SUM($J$24:EL24)=1)</f>
        <v>-3824.9999999999991</v>
      </c>
      <c r="EM1242" s="18">
        <f>(-AND($F$1239=1)*MIN(EM1240,SUM($I$1241:EL1241)*($F$1242/4)))*((SUM($J$23:EM23)=1)*(SUM($J$24:EM24)=0))-(EM1240+EM1241)*(SUM($J$24:EM24)=1)</f>
        <v>-3824.9999999999991</v>
      </c>
      <c r="EN1242" s="18">
        <f>(-AND($F$1239=1)*MIN(EN1240,SUM($I$1241:EM1241)*($F$1242/4)))*((SUM($J$23:EN23)=1)*(SUM($J$24:EN24)=0))-(EN1240+EN1241)*(SUM($J$24:EN24)=1)</f>
        <v>-3824.9999999999991</v>
      </c>
      <c r="EO1242" s="18">
        <f>(-AND($F$1239=1)*MIN(EO1240,SUM($I$1241:EN1241)*($F$1242/4)))*((SUM($J$23:EO23)=1)*(SUM($J$24:EO24)=0))-(EO1240+EO1241)*(SUM($J$24:EO24)=1)</f>
        <v>-3824.9999999999991</v>
      </c>
      <c r="EP1242" s="18">
        <f>(-AND($F$1239=1)*MIN(EP1240,SUM($I$1241:EO1241)*($F$1242/4)))*((SUM($J$23:EP23)=1)*(SUM($J$24:EP24)=0))-(EP1240+EP1241)*(SUM($J$24:EP24)=1)</f>
        <v>-3824.9999999999991</v>
      </c>
      <c r="EQ1242" s="18">
        <f>(-AND($F$1239=1)*MIN(EQ1240,SUM($I$1241:EP1241)*($F$1242/4)))*((SUM($J$23:EQ23)=1)*(SUM($J$24:EQ24)=0))-(EQ1240+EQ1241)*(SUM($J$24:EQ24)=1)</f>
        <v>-3824.9999999999991</v>
      </c>
      <c r="ER1242" s="18">
        <f>(-AND($F$1239=1)*MIN(ER1240,SUM($I$1241:EQ1241)*($F$1242/4)))*((SUM($J$23:ER23)=1)*(SUM($J$24:ER24)=0))-(ER1240+ER1241)*(SUM($J$24:ER24)=1)</f>
        <v>-3824.9999999999991</v>
      </c>
      <c r="ES1242" s="18">
        <f>(-AND($F$1239=1)*MIN(ES1240,SUM($I$1241:ER1241)*($F$1242/4)))*((SUM($J$23:ES23)=1)*(SUM($J$24:ES24)=0))-(ES1240+ES1241)*(SUM($J$24:ES24)=1)</f>
        <v>-3824.9999999999991</v>
      </c>
      <c r="ET1242" s="18">
        <f>(-AND($F$1239=1)*MIN(ET1240,SUM($I$1241:ES1241)*($F$1242/4)))*((SUM($J$23:ET23)=1)*(SUM($J$24:ET24)=0))-(ET1240+ET1241)*(SUM($J$24:ET24)=1)</f>
        <v>-3824.9999999999991</v>
      </c>
      <c r="EU1242" s="18">
        <f>(-AND($F$1239=1)*MIN(EU1240,SUM($I$1241:ET1241)*($F$1242/4)))*((SUM($J$23:EU23)=1)*(SUM($J$24:EU24)=0))-(EU1240+EU1241)*(SUM($J$24:EU24)=1)</f>
        <v>-3824.9999999999991</v>
      </c>
      <c r="EV1242" s="18">
        <f>(-AND($F$1239=1)*MIN(EV1240,SUM($I$1241:EU1241)*($F$1242/4)))*((SUM($J$23:EV23)=1)*(SUM($J$24:EV24)=0))-(EV1240+EV1241)*(SUM($J$24:EV24)=1)</f>
        <v>-3824.9999999999991</v>
      </c>
      <c r="EW1242" s="18">
        <f>(-AND($F$1239=1)*MIN(EW1240,SUM($I$1241:EV1241)*($F$1242/4)))*((SUM($J$23:EW23)=1)*(SUM($J$24:EW24)=0))-(EW1240+EW1241)*(SUM($J$24:EW24)=1)</f>
        <v>-3824.9999999999991</v>
      </c>
      <c r="EX1242" s="18">
        <f>(-AND($F$1239=1)*MIN(EX1240,SUM($I$1241:EW1241)*($F$1242/4)))*((SUM($J$23:EX23)=1)*(SUM($J$24:EX24)=0))-(EX1240+EX1241)*(SUM($J$24:EX24)=1)</f>
        <v>-3824.9999999999991</v>
      </c>
      <c r="EY1242" s="18">
        <f>(-AND($F$1239=1)*MIN(EY1240,SUM($I$1241:EX1241)*($F$1242/4)))*((SUM($J$23:EY23)=1)*(SUM($J$24:EY24)=0))-(EY1240+EY1241)*(SUM($J$24:EY24)=1)</f>
        <v>-3824.9999999999991</v>
      </c>
      <c r="EZ1242" s="18">
        <f>(-AND($F$1239=1)*MIN(EZ1240,SUM($I$1241:EY1241)*($F$1242/4)))*((SUM($J$23:EZ23)=1)*(SUM($J$24:EZ24)=0))-(EZ1240+EZ1241)*(SUM($J$24:EZ24)=1)</f>
        <v>-3824.9999999999991</v>
      </c>
      <c r="FA1242" s="18">
        <f>(-AND($F$1239=1)*MIN(FA1240,SUM($I$1241:EZ1241)*($F$1242/4)))*((SUM($J$23:FA23)=1)*(SUM($J$24:FA24)=0))-(FA1240+FA1241)*(SUM($J$24:FA24)=1)</f>
        <v>-3824.9999999999991</v>
      </c>
      <c r="FB1242" s="18">
        <f>(-AND($F$1239=1)*MIN(FB1240,SUM($I$1241:FA1241)*($F$1242/4)))*((SUM($J$23:FB23)=1)*(SUM($J$24:FB24)=0))-(FB1240+FB1241)*(SUM($J$24:FB24)=1)</f>
        <v>-3824.9999999999991</v>
      </c>
      <c r="FC1242" s="18">
        <f>(-AND($F$1239=1)*MIN(FC1240,SUM($I$1241:FB1241)*($F$1242/4)))*((SUM($J$23:FC23)=1)*(SUM($J$24:FC24)=0))-(FC1240+FC1241)*(SUM($J$24:FC24)=1)</f>
        <v>-3824.9999999999991</v>
      </c>
      <c r="FD1242" s="18">
        <f>(-AND($F$1239=1)*MIN(FD1240,SUM($I$1241:FC1241)*($F$1242/4)))*((SUM($J$23:FD23)=1)*(SUM($J$24:FD24)=0))-(FD1240+FD1241)*(SUM($J$24:FD24)=1)</f>
        <v>-3824.9999999999991</v>
      </c>
      <c r="FE1242" s="18">
        <f>(-AND($F$1239=1)*MIN(FE1240,SUM($I$1241:FD1241)*($F$1242/4)))*((SUM($J$23:FE23)=1)*(SUM($J$24:FE24)=0))-(FE1240+FE1241)*(SUM($J$24:FE24)=1)</f>
        <v>-3824.9999999999991</v>
      </c>
      <c r="FF1242" s="18">
        <f>(-AND($F$1239=1)*MIN(FF1240,SUM($I$1241:FE1241)*($F$1242/4)))*((SUM($J$23:FF23)=1)*(SUM($J$24:FF24)=0))-(FF1240+FF1241)*(SUM($J$24:FF24)=1)</f>
        <v>-3824.9999999999991</v>
      </c>
      <c r="FG1242" s="18">
        <f>(-AND($F$1239=1)*MIN(FG1240,SUM($I$1241:FF1241)*($F$1242/4)))*((SUM($J$23:FG23)=1)*(SUM($J$24:FG24)=0))-(FG1240+FG1241)*(SUM($J$24:FG24)=1)</f>
        <v>-3824.9999999999991</v>
      </c>
      <c r="FH1242" s="18">
        <f>(-AND($F$1239=1)*MIN(FH1240,SUM($I$1241:FG1241)*($F$1242/4)))*((SUM($J$23:FH23)=1)*(SUM($J$24:FH24)=0))-(FH1240+FH1241)*(SUM($J$24:FH24)=1)</f>
        <v>-3824.9999999999991</v>
      </c>
      <c r="FI1242" s="18">
        <f>(-AND($F$1239=1)*MIN(FI1240,SUM($I$1241:FH1241)*($F$1242/4)))*((SUM($J$23:FI23)=1)*(SUM($J$24:FI24)=0))-(FI1240+FI1241)*(SUM($J$24:FI24)=1)</f>
        <v>-3824.9999999999991</v>
      </c>
      <c r="FJ1242" s="18">
        <f>(-AND($F$1239=1)*MIN(FJ1240,SUM($I$1241:FI1241)*($F$1242/4)))*((SUM($J$23:FJ23)=1)*(SUM($J$24:FJ24)=0))-(FJ1240+FJ1241)*(SUM($J$24:FJ24)=1)</f>
        <v>-3824.9999999999991</v>
      </c>
      <c r="FK1242" s="18">
        <f>(-AND($F$1239=1)*MIN(FK1240,SUM($I$1241:FJ1241)*($F$1242/4)))*((SUM($J$23:FK23)=1)*(SUM($J$24:FK24)=0))-(FK1240+FK1241)*(SUM($J$24:FK24)=1)</f>
        <v>-3824.9999999998854</v>
      </c>
      <c r="FL1242" s="18">
        <f>(-AND($F$1239=1)*MIN(FL1240,SUM($I$1241:FK1241)*($F$1242/4)))*((SUM($J$23:FL23)=1)*(SUM($J$24:FL24)=0))-(FL1240+FL1241)*(SUM($J$24:FL24)=1)</f>
        <v>0</v>
      </c>
      <c r="FM1242" s="18">
        <f>(-AND($F$1239=1)*MIN(FM1240,SUM($I$1241:FL1241)*($F$1242/4)))*((SUM($J$23:FM23)=1)*(SUM($J$24:FM24)=0))-(FM1240+FM1241)*(SUM($J$24:FM24)=1)</f>
        <v>0</v>
      </c>
      <c r="FN1242" s="18">
        <f>(-AND($F$1239=1)*MIN(FN1240,SUM($I$1241:FM1241)*($F$1242/4)))*((SUM($J$23:FN23)=1)*(SUM($J$24:FN24)=0))-(FN1240+FN1241)*(SUM($J$24:FN24)=1)</f>
        <v>0</v>
      </c>
      <c r="FO1242" s="18">
        <f>(-AND($F$1239=1)*MIN(FO1240,SUM($I$1241:FN1241)*($F$1242/4)))*((SUM($J$23:FO23)=1)*(SUM($J$24:FO24)=0))-(FO1240+FO1241)*(SUM($J$24:FO24)=1)</f>
        <v>0</v>
      </c>
      <c r="FP1242" s="18">
        <f>(-AND($F$1239=1)*MIN(FP1240,SUM($I$1241:FO1241)*($F$1242/4)))*((SUM($J$23:FP23)=1)*(SUM($J$24:FP24)=0))-(FP1240+FP1241)*(SUM($J$24:FP24)=1)</f>
        <v>0</v>
      </c>
      <c r="FQ1242" s="18">
        <f>(-AND($F$1239=1)*MIN(FQ1240,SUM($I$1241:FP1241)*($F$1242/4)))*((SUM($J$23:FQ23)=1)*(SUM($J$24:FQ24)=0))-(FQ1240+FQ1241)*(SUM($J$24:FQ24)=1)</f>
        <v>0</v>
      </c>
      <c r="FR1242" s="18">
        <f>(-AND($F$1239=1)*MIN(FR1240,SUM($I$1241:FQ1241)*($F$1242/4)))*((SUM($J$23:FR23)=1)*(SUM($J$24:FR24)=0))-(FR1240+FR1241)*(SUM($J$24:FR24)=1)</f>
        <v>0</v>
      </c>
    </row>
    <row r="1243" spans="2:174" s="359" customFormat="1">
      <c r="C1243" s="365" t="s">
        <v>1000</v>
      </c>
      <c r="D1243" s="366"/>
      <c r="J1243" s="367">
        <f>MAX(SUM(J1240:J1242),0)</f>
        <v>0</v>
      </c>
      <c r="K1243" s="367">
        <f t="shared" ref="K1243:BV1243" si="2996">MAX(SUM(K1240:K1242),0)</f>
        <v>0</v>
      </c>
      <c r="L1243" s="367">
        <f t="shared" si="2996"/>
        <v>0</v>
      </c>
      <c r="M1243" s="367">
        <f t="shared" si="2996"/>
        <v>0</v>
      </c>
      <c r="N1243" s="367">
        <f t="shared" si="2996"/>
        <v>0</v>
      </c>
      <c r="O1243" s="367">
        <f t="shared" si="2996"/>
        <v>0</v>
      </c>
      <c r="P1243" s="367">
        <f t="shared" si="2996"/>
        <v>0</v>
      </c>
      <c r="Q1243" s="367">
        <f t="shared" si="2996"/>
        <v>0</v>
      </c>
      <c r="R1243" s="367">
        <f t="shared" si="2996"/>
        <v>0</v>
      </c>
      <c r="S1243" s="367">
        <f t="shared" si="2996"/>
        <v>0</v>
      </c>
      <c r="T1243" s="367">
        <f t="shared" si="2996"/>
        <v>0</v>
      </c>
      <c r="U1243" s="367">
        <f t="shared" si="2996"/>
        <v>0</v>
      </c>
      <c r="V1243" s="367">
        <f t="shared" si="2996"/>
        <v>0</v>
      </c>
      <c r="W1243" s="367">
        <f t="shared" si="2996"/>
        <v>140249.99999999994</v>
      </c>
      <c r="X1243" s="367">
        <f t="shared" si="2996"/>
        <v>140249.99999999994</v>
      </c>
      <c r="Y1243" s="367">
        <f t="shared" si="2996"/>
        <v>140249.99999999994</v>
      </c>
      <c r="Z1243" s="367">
        <f t="shared" si="2996"/>
        <v>140249.99999999994</v>
      </c>
      <c r="AA1243" s="367">
        <f t="shared" si="2996"/>
        <v>535499.99999999988</v>
      </c>
      <c r="AB1243" s="367">
        <f t="shared" si="2996"/>
        <v>531674.99999999988</v>
      </c>
      <c r="AC1243" s="367">
        <f t="shared" si="2996"/>
        <v>527849.99999999988</v>
      </c>
      <c r="AD1243" s="367">
        <f t="shared" si="2996"/>
        <v>524024.99999999988</v>
      </c>
      <c r="AE1243" s="367">
        <f t="shared" si="2996"/>
        <v>520199.99999999988</v>
      </c>
      <c r="AF1243" s="367">
        <f t="shared" si="2996"/>
        <v>516374.99999999988</v>
      </c>
      <c r="AG1243" s="367">
        <f t="shared" si="2996"/>
        <v>512549.99999999988</v>
      </c>
      <c r="AH1243" s="367">
        <f t="shared" si="2996"/>
        <v>508724.99999999988</v>
      </c>
      <c r="AI1243" s="367">
        <f t="shared" si="2996"/>
        <v>504899.99999999988</v>
      </c>
      <c r="AJ1243" s="367">
        <f t="shared" si="2996"/>
        <v>501074.99999999988</v>
      </c>
      <c r="AK1243" s="367">
        <f t="shared" si="2996"/>
        <v>497249.99999999988</v>
      </c>
      <c r="AL1243" s="367">
        <f t="shared" si="2996"/>
        <v>493424.99999999988</v>
      </c>
      <c r="AM1243" s="367">
        <f t="shared" si="2996"/>
        <v>489599.99999999988</v>
      </c>
      <c r="AN1243" s="367">
        <f t="shared" si="2996"/>
        <v>485774.99999999988</v>
      </c>
      <c r="AO1243" s="367">
        <f t="shared" si="2996"/>
        <v>481949.99999999988</v>
      </c>
      <c r="AP1243" s="367">
        <f t="shared" si="2996"/>
        <v>478124.99999999988</v>
      </c>
      <c r="AQ1243" s="367">
        <f t="shared" si="2996"/>
        <v>474299.99999999988</v>
      </c>
      <c r="AR1243" s="367">
        <f t="shared" si="2996"/>
        <v>470474.99999999988</v>
      </c>
      <c r="AS1243" s="367">
        <f t="shared" si="2996"/>
        <v>466649.99999999988</v>
      </c>
      <c r="AT1243" s="367">
        <f t="shared" si="2996"/>
        <v>462824.99999999988</v>
      </c>
      <c r="AU1243" s="367">
        <f t="shared" si="2996"/>
        <v>458999.99999999988</v>
      </c>
      <c r="AV1243" s="367">
        <f t="shared" si="2996"/>
        <v>455174.99999999988</v>
      </c>
      <c r="AW1243" s="367">
        <f t="shared" si="2996"/>
        <v>451349.99999999988</v>
      </c>
      <c r="AX1243" s="367">
        <f t="shared" si="2996"/>
        <v>447524.99999999988</v>
      </c>
      <c r="AY1243" s="367">
        <f t="shared" si="2996"/>
        <v>443699.99999999988</v>
      </c>
      <c r="AZ1243" s="367">
        <f t="shared" si="2996"/>
        <v>439874.99999999988</v>
      </c>
      <c r="BA1243" s="367">
        <f t="shared" si="2996"/>
        <v>436049.99999999988</v>
      </c>
      <c r="BB1243" s="367">
        <f t="shared" si="2996"/>
        <v>432224.99999999988</v>
      </c>
      <c r="BC1243" s="367">
        <f t="shared" si="2996"/>
        <v>428399.99999999988</v>
      </c>
      <c r="BD1243" s="367">
        <f t="shared" si="2996"/>
        <v>424574.99999999988</v>
      </c>
      <c r="BE1243" s="367">
        <f t="shared" si="2996"/>
        <v>420749.99999999988</v>
      </c>
      <c r="BF1243" s="367">
        <f t="shared" si="2996"/>
        <v>416924.99999999988</v>
      </c>
      <c r="BG1243" s="367">
        <f t="shared" si="2996"/>
        <v>413099.99999999988</v>
      </c>
      <c r="BH1243" s="367">
        <f t="shared" si="2996"/>
        <v>409274.99999999988</v>
      </c>
      <c r="BI1243" s="367">
        <f t="shared" si="2996"/>
        <v>405449.99999999988</v>
      </c>
      <c r="BJ1243" s="367">
        <f t="shared" si="2996"/>
        <v>401624.99999999988</v>
      </c>
      <c r="BK1243" s="367">
        <f t="shared" si="2996"/>
        <v>397799.99999999988</v>
      </c>
      <c r="BL1243" s="367">
        <f t="shared" si="2996"/>
        <v>393974.99999999988</v>
      </c>
      <c r="BM1243" s="367">
        <f t="shared" si="2996"/>
        <v>390149.99999999988</v>
      </c>
      <c r="BN1243" s="367">
        <f t="shared" si="2996"/>
        <v>386324.99999999988</v>
      </c>
      <c r="BO1243" s="367">
        <f t="shared" si="2996"/>
        <v>382499.99999999988</v>
      </c>
      <c r="BP1243" s="367">
        <f t="shared" si="2996"/>
        <v>378674.99999999988</v>
      </c>
      <c r="BQ1243" s="367">
        <f t="shared" si="2996"/>
        <v>374849.99999999988</v>
      </c>
      <c r="BR1243" s="367">
        <f t="shared" si="2996"/>
        <v>371024.99999999988</v>
      </c>
      <c r="BS1243" s="367">
        <f t="shared" si="2996"/>
        <v>367199.99999999988</v>
      </c>
      <c r="BT1243" s="367">
        <f t="shared" si="2996"/>
        <v>363374.99999999988</v>
      </c>
      <c r="BU1243" s="367">
        <f t="shared" si="2996"/>
        <v>359549.99999999988</v>
      </c>
      <c r="BV1243" s="367">
        <f t="shared" si="2996"/>
        <v>355724.99999999988</v>
      </c>
      <c r="BW1243" s="367">
        <f t="shared" ref="BW1243:EH1243" si="2997">MAX(SUM(BW1240:BW1242),0)</f>
        <v>351899.99999999988</v>
      </c>
      <c r="BX1243" s="367">
        <f t="shared" si="2997"/>
        <v>348074.99999999988</v>
      </c>
      <c r="BY1243" s="367">
        <f t="shared" si="2997"/>
        <v>344249.99999999988</v>
      </c>
      <c r="BZ1243" s="367">
        <f t="shared" si="2997"/>
        <v>340424.99999999988</v>
      </c>
      <c r="CA1243" s="367">
        <f t="shared" si="2997"/>
        <v>336599.99999999988</v>
      </c>
      <c r="CB1243" s="367">
        <f t="shared" si="2997"/>
        <v>332774.99999999988</v>
      </c>
      <c r="CC1243" s="367">
        <f t="shared" si="2997"/>
        <v>328949.99999999988</v>
      </c>
      <c r="CD1243" s="367">
        <f t="shared" si="2997"/>
        <v>325124.99999999988</v>
      </c>
      <c r="CE1243" s="367">
        <f t="shared" si="2997"/>
        <v>321299.99999999988</v>
      </c>
      <c r="CF1243" s="367">
        <f t="shared" si="2997"/>
        <v>317474.99999999988</v>
      </c>
      <c r="CG1243" s="367">
        <f t="shared" si="2997"/>
        <v>313649.99999999988</v>
      </c>
      <c r="CH1243" s="367">
        <f t="shared" si="2997"/>
        <v>309824.99999999988</v>
      </c>
      <c r="CI1243" s="367">
        <f t="shared" si="2997"/>
        <v>305999.99999999988</v>
      </c>
      <c r="CJ1243" s="367">
        <f t="shared" si="2997"/>
        <v>302174.99999999988</v>
      </c>
      <c r="CK1243" s="367">
        <f t="shared" si="2997"/>
        <v>298349.99999999988</v>
      </c>
      <c r="CL1243" s="367">
        <f t="shared" si="2997"/>
        <v>294524.99999999988</v>
      </c>
      <c r="CM1243" s="367">
        <f t="shared" si="2997"/>
        <v>290699.99999999988</v>
      </c>
      <c r="CN1243" s="367">
        <f t="shared" si="2997"/>
        <v>286874.99999999988</v>
      </c>
      <c r="CO1243" s="367">
        <f t="shared" si="2997"/>
        <v>283049.99999999988</v>
      </c>
      <c r="CP1243" s="367">
        <f t="shared" si="2997"/>
        <v>279224.99999999988</v>
      </c>
      <c r="CQ1243" s="367">
        <f t="shared" si="2997"/>
        <v>275399.99999999988</v>
      </c>
      <c r="CR1243" s="367">
        <f t="shared" si="2997"/>
        <v>271574.99999999988</v>
      </c>
      <c r="CS1243" s="367">
        <f t="shared" si="2997"/>
        <v>267749.99999999988</v>
      </c>
      <c r="CT1243" s="367">
        <f t="shared" si="2997"/>
        <v>263924.99999999988</v>
      </c>
      <c r="CU1243" s="367">
        <f t="shared" si="2997"/>
        <v>260099.99999999988</v>
      </c>
      <c r="CV1243" s="367">
        <f t="shared" si="2997"/>
        <v>256274.99999999988</v>
      </c>
      <c r="CW1243" s="367">
        <f t="shared" si="2997"/>
        <v>252449.99999999988</v>
      </c>
      <c r="CX1243" s="367">
        <f t="shared" si="2997"/>
        <v>248624.99999999988</v>
      </c>
      <c r="CY1243" s="367">
        <f t="shared" si="2997"/>
        <v>244799.99999999988</v>
      </c>
      <c r="CZ1243" s="367">
        <f t="shared" si="2997"/>
        <v>240974.99999999988</v>
      </c>
      <c r="DA1243" s="367">
        <f t="shared" si="2997"/>
        <v>237149.99999999988</v>
      </c>
      <c r="DB1243" s="367">
        <f t="shared" si="2997"/>
        <v>233324.99999999988</v>
      </c>
      <c r="DC1243" s="367">
        <f t="shared" si="2997"/>
        <v>229499.99999999988</v>
      </c>
      <c r="DD1243" s="367">
        <f t="shared" si="2997"/>
        <v>225674.99999999988</v>
      </c>
      <c r="DE1243" s="367">
        <f t="shared" si="2997"/>
        <v>221849.99999999988</v>
      </c>
      <c r="DF1243" s="367">
        <f t="shared" si="2997"/>
        <v>218024.99999999988</v>
      </c>
      <c r="DG1243" s="367">
        <f t="shared" si="2997"/>
        <v>214199.99999999988</v>
      </c>
      <c r="DH1243" s="367">
        <f t="shared" si="2997"/>
        <v>210374.99999999988</v>
      </c>
      <c r="DI1243" s="367">
        <f t="shared" si="2997"/>
        <v>206549.99999999988</v>
      </c>
      <c r="DJ1243" s="367">
        <f t="shared" si="2997"/>
        <v>202724.99999999988</v>
      </c>
      <c r="DK1243" s="367">
        <f t="shared" si="2997"/>
        <v>198899.99999999988</v>
      </c>
      <c r="DL1243" s="367">
        <f t="shared" si="2997"/>
        <v>195074.99999999988</v>
      </c>
      <c r="DM1243" s="367">
        <f t="shared" si="2997"/>
        <v>191249.99999999988</v>
      </c>
      <c r="DN1243" s="367">
        <f t="shared" si="2997"/>
        <v>187424.99999999988</v>
      </c>
      <c r="DO1243" s="367">
        <f t="shared" si="2997"/>
        <v>183599.99999999988</v>
      </c>
      <c r="DP1243" s="367">
        <f t="shared" si="2997"/>
        <v>179774.99999999988</v>
      </c>
      <c r="DQ1243" s="367">
        <f t="shared" si="2997"/>
        <v>175949.99999999988</v>
      </c>
      <c r="DR1243" s="367">
        <f t="shared" si="2997"/>
        <v>172124.99999999988</v>
      </c>
      <c r="DS1243" s="367">
        <f t="shared" si="2997"/>
        <v>168299.99999999988</v>
      </c>
      <c r="DT1243" s="367">
        <f t="shared" si="2997"/>
        <v>164474.99999999988</v>
      </c>
      <c r="DU1243" s="367">
        <f t="shared" si="2997"/>
        <v>160649.99999999988</v>
      </c>
      <c r="DV1243" s="367">
        <f t="shared" si="2997"/>
        <v>156824.99999999988</v>
      </c>
      <c r="DW1243" s="367">
        <f t="shared" si="2997"/>
        <v>152999.99999999988</v>
      </c>
      <c r="DX1243" s="367">
        <f t="shared" si="2997"/>
        <v>149174.99999999988</v>
      </c>
      <c r="DY1243" s="367">
        <f t="shared" si="2997"/>
        <v>145349.99999999988</v>
      </c>
      <c r="DZ1243" s="367">
        <f t="shared" si="2997"/>
        <v>141524.99999999988</v>
      </c>
      <c r="EA1243" s="367">
        <f t="shared" si="2997"/>
        <v>137699.99999999988</v>
      </c>
      <c r="EB1243" s="367">
        <f t="shared" si="2997"/>
        <v>133874.99999999988</v>
      </c>
      <c r="EC1243" s="367">
        <f t="shared" si="2997"/>
        <v>130049.99999999988</v>
      </c>
      <c r="ED1243" s="367">
        <f t="shared" si="2997"/>
        <v>126224.99999999988</v>
      </c>
      <c r="EE1243" s="367">
        <f t="shared" si="2997"/>
        <v>122399.99999999988</v>
      </c>
      <c r="EF1243" s="367">
        <f t="shared" si="2997"/>
        <v>118574.99999999988</v>
      </c>
      <c r="EG1243" s="367">
        <f t="shared" si="2997"/>
        <v>114749.99999999988</v>
      </c>
      <c r="EH1243" s="367">
        <f t="shared" si="2997"/>
        <v>110924.99999999988</v>
      </c>
      <c r="EI1243" s="367">
        <f t="shared" ref="EI1243:FR1243" si="2998">MAX(SUM(EI1240:EI1242),0)</f>
        <v>107099.99999999988</v>
      </c>
      <c r="EJ1243" s="367">
        <f t="shared" si="2998"/>
        <v>103274.99999999988</v>
      </c>
      <c r="EK1243" s="367">
        <f t="shared" si="2998"/>
        <v>99449.999999999884</v>
      </c>
      <c r="EL1243" s="367">
        <f t="shared" si="2998"/>
        <v>95624.999999999884</v>
      </c>
      <c r="EM1243" s="367">
        <f t="shared" si="2998"/>
        <v>91799.999999999884</v>
      </c>
      <c r="EN1243" s="367">
        <f t="shared" si="2998"/>
        <v>87974.999999999884</v>
      </c>
      <c r="EO1243" s="367">
        <f t="shared" si="2998"/>
        <v>84149.999999999884</v>
      </c>
      <c r="EP1243" s="367">
        <f t="shared" si="2998"/>
        <v>80324.999999999884</v>
      </c>
      <c r="EQ1243" s="367">
        <f t="shared" si="2998"/>
        <v>76499.999999999884</v>
      </c>
      <c r="ER1243" s="367">
        <f t="shared" si="2998"/>
        <v>72674.999999999884</v>
      </c>
      <c r="ES1243" s="367">
        <f t="shared" si="2998"/>
        <v>68849.999999999884</v>
      </c>
      <c r="ET1243" s="367">
        <f t="shared" si="2998"/>
        <v>65024.999999999884</v>
      </c>
      <c r="EU1243" s="367">
        <f t="shared" si="2998"/>
        <v>61199.999999999884</v>
      </c>
      <c r="EV1243" s="367">
        <f t="shared" si="2998"/>
        <v>57374.999999999884</v>
      </c>
      <c r="EW1243" s="367">
        <f t="shared" si="2998"/>
        <v>53549.999999999884</v>
      </c>
      <c r="EX1243" s="367">
        <f t="shared" si="2998"/>
        <v>49724.999999999884</v>
      </c>
      <c r="EY1243" s="367">
        <f t="shared" si="2998"/>
        <v>45899.999999999884</v>
      </c>
      <c r="EZ1243" s="367">
        <f t="shared" si="2998"/>
        <v>42074.999999999884</v>
      </c>
      <c r="FA1243" s="367">
        <f t="shared" si="2998"/>
        <v>38249.999999999884</v>
      </c>
      <c r="FB1243" s="367">
        <f t="shared" si="2998"/>
        <v>34424.999999999884</v>
      </c>
      <c r="FC1243" s="367">
        <f t="shared" si="2998"/>
        <v>30599.999999999884</v>
      </c>
      <c r="FD1243" s="367">
        <f t="shared" si="2998"/>
        <v>26774.999999999884</v>
      </c>
      <c r="FE1243" s="367">
        <f t="shared" si="2998"/>
        <v>22949.999999999884</v>
      </c>
      <c r="FF1243" s="367">
        <f t="shared" si="2998"/>
        <v>19124.999999999884</v>
      </c>
      <c r="FG1243" s="367">
        <f t="shared" si="2998"/>
        <v>15299.999999999884</v>
      </c>
      <c r="FH1243" s="367">
        <f t="shared" si="2998"/>
        <v>11474.999999999884</v>
      </c>
      <c r="FI1243" s="367">
        <f t="shared" si="2998"/>
        <v>7649.9999999998845</v>
      </c>
      <c r="FJ1243" s="367">
        <f t="shared" si="2998"/>
        <v>3824.9999999998854</v>
      </c>
      <c r="FK1243" s="367">
        <f t="shared" si="2998"/>
        <v>0</v>
      </c>
      <c r="FL1243" s="367">
        <f t="shared" si="2998"/>
        <v>0</v>
      </c>
      <c r="FM1243" s="367">
        <f t="shared" si="2998"/>
        <v>0</v>
      </c>
      <c r="FN1243" s="367">
        <f t="shared" si="2998"/>
        <v>0</v>
      </c>
      <c r="FO1243" s="367">
        <f t="shared" si="2998"/>
        <v>0</v>
      </c>
      <c r="FP1243" s="367">
        <f t="shared" si="2998"/>
        <v>0</v>
      </c>
      <c r="FQ1243" s="367">
        <f t="shared" si="2998"/>
        <v>0</v>
      </c>
      <c r="FR1243" s="367">
        <f t="shared" si="2998"/>
        <v>0</v>
      </c>
    </row>
    <row r="1244" spans="2:174">
      <c r="I1244" s="359"/>
    </row>
    <row r="1245" spans="2:174">
      <c r="C1245" t="s">
        <v>1035</v>
      </c>
      <c r="I1245" s="359"/>
    </row>
    <row r="1246" spans="2:174" s="359" customFormat="1">
      <c r="C1246" s="365" t="s">
        <v>999</v>
      </c>
      <c r="D1246" s="366"/>
      <c r="J1246" s="367">
        <f t="shared" ref="J1246:AO1246" si="2999">I1249</f>
        <v>0</v>
      </c>
      <c r="K1246" s="367">
        <f t="shared" si="2999"/>
        <v>0</v>
      </c>
      <c r="L1246" s="367">
        <f t="shared" si="2999"/>
        <v>0</v>
      </c>
      <c r="M1246" s="367">
        <f t="shared" si="2999"/>
        <v>0</v>
      </c>
      <c r="N1246" s="367">
        <f t="shared" si="2999"/>
        <v>0</v>
      </c>
      <c r="O1246" s="367">
        <f t="shared" si="2999"/>
        <v>0</v>
      </c>
      <c r="P1246" s="367">
        <f t="shared" si="2999"/>
        <v>0</v>
      </c>
      <c r="Q1246" s="367">
        <f t="shared" si="2999"/>
        <v>0</v>
      </c>
      <c r="R1246" s="367">
        <f t="shared" si="2999"/>
        <v>0</v>
      </c>
      <c r="S1246" s="367">
        <f t="shared" si="2999"/>
        <v>0</v>
      </c>
      <c r="T1246" s="367">
        <f t="shared" si="2999"/>
        <v>0</v>
      </c>
      <c r="U1246" s="367">
        <f t="shared" si="2999"/>
        <v>0</v>
      </c>
      <c r="V1246" s="367">
        <f t="shared" si="2999"/>
        <v>0</v>
      </c>
      <c r="W1246" s="367">
        <f t="shared" si="2999"/>
        <v>0</v>
      </c>
      <c r="X1246" s="367">
        <f t="shared" si="2999"/>
        <v>0</v>
      </c>
      <c r="Y1246" s="367">
        <f t="shared" si="2999"/>
        <v>0</v>
      </c>
      <c r="Z1246" s="367">
        <f t="shared" si="2999"/>
        <v>0</v>
      </c>
      <c r="AA1246" s="367">
        <f t="shared" si="2999"/>
        <v>0</v>
      </c>
      <c r="AB1246" s="367">
        <f t="shared" si="2999"/>
        <v>0</v>
      </c>
      <c r="AC1246" s="367">
        <f t="shared" si="2999"/>
        <v>0</v>
      </c>
      <c r="AD1246" s="367">
        <f t="shared" si="2999"/>
        <v>0</v>
      </c>
      <c r="AE1246" s="367">
        <f t="shared" si="2999"/>
        <v>0</v>
      </c>
      <c r="AF1246" s="367">
        <f t="shared" si="2999"/>
        <v>0</v>
      </c>
      <c r="AG1246" s="367">
        <f t="shared" si="2999"/>
        <v>0</v>
      </c>
      <c r="AH1246" s="367">
        <f t="shared" si="2999"/>
        <v>0</v>
      </c>
      <c r="AI1246" s="367">
        <f t="shared" si="2999"/>
        <v>0</v>
      </c>
      <c r="AJ1246" s="367">
        <f t="shared" si="2999"/>
        <v>0</v>
      </c>
      <c r="AK1246" s="367">
        <f t="shared" si="2999"/>
        <v>0</v>
      </c>
      <c r="AL1246" s="367">
        <f t="shared" si="2999"/>
        <v>0</v>
      </c>
      <c r="AM1246" s="367">
        <f t="shared" si="2999"/>
        <v>0</v>
      </c>
      <c r="AN1246" s="367">
        <f t="shared" si="2999"/>
        <v>0</v>
      </c>
      <c r="AO1246" s="367">
        <f t="shared" si="2999"/>
        <v>0</v>
      </c>
      <c r="AP1246" s="367">
        <f t="shared" ref="AP1246:BU1246" si="3000">AO1249</f>
        <v>0</v>
      </c>
      <c r="AQ1246" s="367">
        <f t="shared" si="3000"/>
        <v>0</v>
      </c>
      <c r="AR1246" s="367">
        <f t="shared" si="3000"/>
        <v>0</v>
      </c>
      <c r="AS1246" s="367">
        <f t="shared" si="3000"/>
        <v>0</v>
      </c>
      <c r="AT1246" s="367">
        <f t="shared" si="3000"/>
        <v>0</v>
      </c>
      <c r="AU1246" s="367">
        <f t="shared" si="3000"/>
        <v>0</v>
      </c>
      <c r="AV1246" s="367">
        <f t="shared" si="3000"/>
        <v>0</v>
      </c>
      <c r="AW1246" s="367">
        <f t="shared" si="3000"/>
        <v>0</v>
      </c>
      <c r="AX1246" s="367">
        <f t="shared" si="3000"/>
        <v>0</v>
      </c>
      <c r="AY1246" s="367">
        <f t="shared" si="3000"/>
        <v>0</v>
      </c>
      <c r="AZ1246" s="367">
        <f t="shared" si="3000"/>
        <v>0</v>
      </c>
      <c r="BA1246" s="367">
        <f t="shared" si="3000"/>
        <v>0</v>
      </c>
      <c r="BB1246" s="367">
        <f t="shared" si="3000"/>
        <v>0</v>
      </c>
      <c r="BC1246" s="367">
        <f t="shared" si="3000"/>
        <v>0</v>
      </c>
      <c r="BD1246" s="367">
        <f t="shared" si="3000"/>
        <v>0</v>
      </c>
      <c r="BE1246" s="367">
        <f t="shared" si="3000"/>
        <v>0</v>
      </c>
      <c r="BF1246" s="367">
        <f t="shared" si="3000"/>
        <v>0</v>
      </c>
      <c r="BG1246" s="367">
        <f t="shared" si="3000"/>
        <v>0</v>
      </c>
      <c r="BH1246" s="367">
        <f t="shared" si="3000"/>
        <v>0</v>
      </c>
      <c r="BI1246" s="367">
        <f t="shared" si="3000"/>
        <v>0</v>
      </c>
      <c r="BJ1246" s="367">
        <f t="shared" si="3000"/>
        <v>0</v>
      </c>
      <c r="BK1246" s="367">
        <f t="shared" si="3000"/>
        <v>0</v>
      </c>
      <c r="BL1246" s="367">
        <f t="shared" si="3000"/>
        <v>0</v>
      </c>
      <c r="BM1246" s="367">
        <f t="shared" si="3000"/>
        <v>0</v>
      </c>
      <c r="BN1246" s="367">
        <f t="shared" si="3000"/>
        <v>0</v>
      </c>
      <c r="BO1246" s="367">
        <f t="shared" si="3000"/>
        <v>0</v>
      </c>
      <c r="BP1246" s="367">
        <f t="shared" si="3000"/>
        <v>0</v>
      </c>
      <c r="BQ1246" s="367">
        <f t="shared" si="3000"/>
        <v>0</v>
      </c>
      <c r="BR1246" s="367">
        <f t="shared" si="3000"/>
        <v>0</v>
      </c>
      <c r="BS1246" s="367">
        <f t="shared" si="3000"/>
        <v>0</v>
      </c>
      <c r="BT1246" s="367">
        <f t="shared" si="3000"/>
        <v>0</v>
      </c>
      <c r="BU1246" s="367">
        <f t="shared" si="3000"/>
        <v>0</v>
      </c>
      <c r="BV1246" s="367">
        <f t="shared" ref="BV1246:DA1246" si="3001">BU1249</f>
        <v>0</v>
      </c>
      <c r="BW1246" s="367">
        <f t="shared" si="3001"/>
        <v>0</v>
      </c>
      <c r="BX1246" s="367">
        <f t="shared" si="3001"/>
        <v>0</v>
      </c>
      <c r="BY1246" s="367">
        <f t="shared" si="3001"/>
        <v>0</v>
      </c>
      <c r="BZ1246" s="367">
        <f t="shared" si="3001"/>
        <v>0</v>
      </c>
      <c r="CA1246" s="367">
        <f t="shared" si="3001"/>
        <v>0</v>
      </c>
      <c r="CB1246" s="367">
        <f t="shared" si="3001"/>
        <v>0</v>
      </c>
      <c r="CC1246" s="367">
        <f t="shared" si="3001"/>
        <v>0</v>
      </c>
      <c r="CD1246" s="367">
        <f t="shared" si="3001"/>
        <v>0</v>
      </c>
      <c r="CE1246" s="367">
        <f t="shared" si="3001"/>
        <v>0</v>
      </c>
      <c r="CF1246" s="367">
        <f t="shared" si="3001"/>
        <v>0</v>
      </c>
      <c r="CG1246" s="367">
        <f t="shared" si="3001"/>
        <v>0</v>
      </c>
      <c r="CH1246" s="367">
        <f t="shared" si="3001"/>
        <v>0</v>
      </c>
      <c r="CI1246" s="367">
        <f t="shared" si="3001"/>
        <v>0</v>
      </c>
      <c r="CJ1246" s="367">
        <f t="shared" si="3001"/>
        <v>0</v>
      </c>
      <c r="CK1246" s="367">
        <f t="shared" si="3001"/>
        <v>0</v>
      </c>
      <c r="CL1246" s="367">
        <f t="shared" si="3001"/>
        <v>0</v>
      </c>
      <c r="CM1246" s="367">
        <f t="shared" si="3001"/>
        <v>0</v>
      </c>
      <c r="CN1246" s="367">
        <f t="shared" si="3001"/>
        <v>0</v>
      </c>
      <c r="CO1246" s="367">
        <f t="shared" si="3001"/>
        <v>0</v>
      </c>
      <c r="CP1246" s="367">
        <f t="shared" si="3001"/>
        <v>0</v>
      </c>
      <c r="CQ1246" s="367">
        <f t="shared" si="3001"/>
        <v>0</v>
      </c>
      <c r="CR1246" s="367">
        <f t="shared" si="3001"/>
        <v>0</v>
      </c>
      <c r="CS1246" s="367">
        <f t="shared" si="3001"/>
        <v>0</v>
      </c>
      <c r="CT1246" s="367">
        <f t="shared" si="3001"/>
        <v>0</v>
      </c>
      <c r="CU1246" s="367">
        <f t="shared" si="3001"/>
        <v>0</v>
      </c>
      <c r="CV1246" s="367">
        <f t="shared" si="3001"/>
        <v>0</v>
      </c>
      <c r="CW1246" s="367">
        <f t="shared" si="3001"/>
        <v>0</v>
      </c>
      <c r="CX1246" s="367">
        <f t="shared" si="3001"/>
        <v>0</v>
      </c>
      <c r="CY1246" s="367">
        <f t="shared" si="3001"/>
        <v>0</v>
      </c>
      <c r="CZ1246" s="367">
        <f t="shared" si="3001"/>
        <v>0</v>
      </c>
      <c r="DA1246" s="367">
        <f t="shared" si="3001"/>
        <v>0</v>
      </c>
      <c r="DB1246" s="367">
        <f t="shared" ref="DB1246:EG1246" si="3002">DA1249</f>
        <v>0</v>
      </c>
      <c r="DC1246" s="367">
        <f t="shared" si="3002"/>
        <v>0</v>
      </c>
      <c r="DD1246" s="367">
        <f t="shared" si="3002"/>
        <v>0</v>
      </c>
      <c r="DE1246" s="367">
        <f t="shared" si="3002"/>
        <v>0</v>
      </c>
      <c r="DF1246" s="367">
        <f t="shared" si="3002"/>
        <v>0</v>
      </c>
      <c r="DG1246" s="367">
        <f t="shared" si="3002"/>
        <v>0</v>
      </c>
      <c r="DH1246" s="367">
        <f t="shared" si="3002"/>
        <v>0</v>
      </c>
      <c r="DI1246" s="367">
        <f t="shared" si="3002"/>
        <v>0</v>
      </c>
      <c r="DJ1246" s="367">
        <f t="shared" si="3002"/>
        <v>0</v>
      </c>
      <c r="DK1246" s="367">
        <f t="shared" si="3002"/>
        <v>0</v>
      </c>
      <c r="DL1246" s="367">
        <f t="shared" si="3002"/>
        <v>0</v>
      </c>
      <c r="DM1246" s="367">
        <f t="shared" si="3002"/>
        <v>0</v>
      </c>
      <c r="DN1246" s="367">
        <f t="shared" si="3002"/>
        <v>0</v>
      </c>
      <c r="DO1246" s="367">
        <f t="shared" si="3002"/>
        <v>0</v>
      </c>
      <c r="DP1246" s="367">
        <f t="shared" si="3002"/>
        <v>0</v>
      </c>
      <c r="DQ1246" s="367">
        <f t="shared" si="3002"/>
        <v>0</v>
      </c>
      <c r="DR1246" s="367">
        <f t="shared" si="3002"/>
        <v>0</v>
      </c>
      <c r="DS1246" s="367">
        <f t="shared" si="3002"/>
        <v>0</v>
      </c>
      <c r="DT1246" s="367">
        <f t="shared" si="3002"/>
        <v>0</v>
      </c>
      <c r="DU1246" s="367">
        <f t="shared" si="3002"/>
        <v>0</v>
      </c>
      <c r="DV1246" s="367">
        <f t="shared" si="3002"/>
        <v>0</v>
      </c>
      <c r="DW1246" s="367">
        <f t="shared" si="3002"/>
        <v>0</v>
      </c>
      <c r="DX1246" s="367">
        <f t="shared" si="3002"/>
        <v>0</v>
      </c>
      <c r="DY1246" s="367">
        <f t="shared" si="3002"/>
        <v>0</v>
      </c>
      <c r="DZ1246" s="367">
        <f t="shared" si="3002"/>
        <v>0</v>
      </c>
      <c r="EA1246" s="367">
        <f t="shared" si="3002"/>
        <v>0</v>
      </c>
      <c r="EB1246" s="367">
        <f t="shared" si="3002"/>
        <v>0</v>
      </c>
      <c r="EC1246" s="367">
        <f t="shared" si="3002"/>
        <v>0</v>
      </c>
      <c r="ED1246" s="367">
        <f t="shared" si="3002"/>
        <v>0</v>
      </c>
      <c r="EE1246" s="367">
        <f t="shared" si="3002"/>
        <v>0</v>
      </c>
      <c r="EF1246" s="367">
        <f t="shared" si="3002"/>
        <v>0</v>
      </c>
      <c r="EG1246" s="367">
        <f t="shared" si="3002"/>
        <v>0</v>
      </c>
      <c r="EH1246" s="367">
        <f t="shared" ref="EH1246:FR1246" si="3003">EG1249</f>
        <v>0</v>
      </c>
      <c r="EI1246" s="367">
        <f t="shared" si="3003"/>
        <v>0</v>
      </c>
      <c r="EJ1246" s="367">
        <f t="shared" si="3003"/>
        <v>0</v>
      </c>
      <c r="EK1246" s="367">
        <f t="shared" si="3003"/>
        <v>0</v>
      </c>
      <c r="EL1246" s="367">
        <f t="shared" si="3003"/>
        <v>0</v>
      </c>
      <c r="EM1246" s="367">
        <f t="shared" si="3003"/>
        <v>0</v>
      </c>
      <c r="EN1246" s="367">
        <f t="shared" si="3003"/>
        <v>0</v>
      </c>
      <c r="EO1246" s="367">
        <f t="shared" si="3003"/>
        <v>0</v>
      </c>
      <c r="EP1246" s="367">
        <f t="shared" si="3003"/>
        <v>0</v>
      </c>
      <c r="EQ1246" s="367">
        <f t="shared" si="3003"/>
        <v>0</v>
      </c>
      <c r="ER1246" s="367">
        <f t="shared" si="3003"/>
        <v>0</v>
      </c>
      <c r="ES1246" s="367">
        <f t="shared" si="3003"/>
        <v>0</v>
      </c>
      <c r="ET1246" s="367">
        <f t="shared" si="3003"/>
        <v>0</v>
      </c>
      <c r="EU1246" s="367">
        <f t="shared" si="3003"/>
        <v>0</v>
      </c>
      <c r="EV1246" s="367">
        <f t="shared" si="3003"/>
        <v>0</v>
      </c>
      <c r="EW1246" s="367">
        <f t="shared" si="3003"/>
        <v>0</v>
      </c>
      <c r="EX1246" s="367">
        <f t="shared" si="3003"/>
        <v>0</v>
      </c>
      <c r="EY1246" s="367">
        <f t="shared" si="3003"/>
        <v>0</v>
      </c>
      <c r="EZ1246" s="367">
        <f t="shared" si="3003"/>
        <v>0</v>
      </c>
      <c r="FA1246" s="367">
        <f t="shared" si="3003"/>
        <v>0</v>
      </c>
      <c r="FB1246" s="367">
        <f t="shared" si="3003"/>
        <v>0</v>
      </c>
      <c r="FC1246" s="367">
        <f t="shared" si="3003"/>
        <v>0</v>
      </c>
      <c r="FD1246" s="367">
        <f t="shared" si="3003"/>
        <v>0</v>
      </c>
      <c r="FE1246" s="367">
        <f t="shared" si="3003"/>
        <v>0</v>
      </c>
      <c r="FF1246" s="367">
        <f t="shared" si="3003"/>
        <v>0</v>
      </c>
      <c r="FG1246" s="367">
        <f t="shared" si="3003"/>
        <v>0</v>
      </c>
      <c r="FH1246" s="367">
        <f t="shared" si="3003"/>
        <v>0</v>
      </c>
      <c r="FI1246" s="367">
        <f t="shared" si="3003"/>
        <v>0</v>
      </c>
      <c r="FJ1246" s="367">
        <f t="shared" si="3003"/>
        <v>0</v>
      </c>
      <c r="FK1246" s="367">
        <f t="shared" si="3003"/>
        <v>0</v>
      </c>
      <c r="FL1246" s="367">
        <f t="shared" si="3003"/>
        <v>0</v>
      </c>
      <c r="FM1246" s="367">
        <f t="shared" si="3003"/>
        <v>0</v>
      </c>
      <c r="FN1246" s="367">
        <f t="shared" si="3003"/>
        <v>0</v>
      </c>
      <c r="FO1246" s="367">
        <f t="shared" si="3003"/>
        <v>0</v>
      </c>
      <c r="FP1246" s="367">
        <f t="shared" si="3003"/>
        <v>0</v>
      </c>
      <c r="FQ1246" s="367">
        <f t="shared" si="3003"/>
        <v>0</v>
      </c>
      <c r="FR1246" s="367">
        <f t="shared" si="3003"/>
        <v>0</v>
      </c>
    </row>
    <row r="1247" spans="2:174">
      <c r="C1247" s="360" t="s">
        <v>1003</v>
      </c>
      <c r="I1247" s="359"/>
      <c r="J1247" s="405">
        <f>J1222</f>
        <v>0</v>
      </c>
      <c r="K1247" s="405">
        <f t="shared" ref="K1247:BV1247" si="3004">K1222</f>
        <v>0</v>
      </c>
      <c r="L1247" s="405">
        <f t="shared" si="3004"/>
        <v>0</v>
      </c>
      <c r="M1247" s="405">
        <f t="shared" si="3004"/>
        <v>0</v>
      </c>
      <c r="N1247" s="405">
        <f t="shared" si="3004"/>
        <v>0</v>
      </c>
      <c r="O1247" s="405">
        <f t="shared" si="3004"/>
        <v>0</v>
      </c>
      <c r="P1247" s="405">
        <f t="shared" si="3004"/>
        <v>0</v>
      </c>
      <c r="Q1247" s="405">
        <f t="shared" si="3004"/>
        <v>0</v>
      </c>
      <c r="R1247" s="405">
        <f t="shared" si="3004"/>
        <v>0</v>
      </c>
      <c r="S1247" s="405">
        <f t="shared" si="3004"/>
        <v>0</v>
      </c>
      <c r="T1247" s="405">
        <f t="shared" si="3004"/>
        <v>0</v>
      </c>
      <c r="U1247" s="405">
        <f t="shared" si="3004"/>
        <v>0</v>
      </c>
      <c r="V1247" s="405">
        <f t="shared" si="3004"/>
        <v>0</v>
      </c>
      <c r="W1247" s="405">
        <f t="shared" si="3004"/>
        <v>0</v>
      </c>
      <c r="X1247" s="405">
        <f t="shared" si="3004"/>
        <v>0</v>
      </c>
      <c r="Y1247" s="405">
        <f t="shared" si="3004"/>
        <v>0</v>
      </c>
      <c r="Z1247" s="405">
        <f t="shared" si="3004"/>
        <v>0</v>
      </c>
      <c r="AA1247" s="405">
        <f t="shared" si="3004"/>
        <v>0</v>
      </c>
      <c r="AB1247" s="405">
        <f t="shared" si="3004"/>
        <v>0</v>
      </c>
      <c r="AC1247" s="405">
        <f t="shared" si="3004"/>
        <v>0</v>
      </c>
      <c r="AD1247" s="405">
        <f t="shared" si="3004"/>
        <v>0</v>
      </c>
      <c r="AE1247" s="405">
        <f t="shared" si="3004"/>
        <v>0</v>
      </c>
      <c r="AF1247" s="405">
        <f t="shared" si="3004"/>
        <v>0</v>
      </c>
      <c r="AG1247" s="405">
        <f t="shared" si="3004"/>
        <v>0</v>
      </c>
      <c r="AH1247" s="405">
        <f t="shared" si="3004"/>
        <v>0</v>
      </c>
      <c r="AI1247" s="405">
        <f t="shared" si="3004"/>
        <v>0</v>
      </c>
      <c r="AJ1247" s="405">
        <f t="shared" si="3004"/>
        <v>0</v>
      </c>
      <c r="AK1247" s="405">
        <f t="shared" si="3004"/>
        <v>0</v>
      </c>
      <c r="AL1247" s="405">
        <f t="shared" si="3004"/>
        <v>0</v>
      </c>
      <c r="AM1247" s="405">
        <f t="shared" si="3004"/>
        <v>0</v>
      </c>
      <c r="AN1247" s="405">
        <f t="shared" si="3004"/>
        <v>0</v>
      </c>
      <c r="AO1247" s="405">
        <f t="shared" si="3004"/>
        <v>0</v>
      </c>
      <c r="AP1247" s="405">
        <f t="shared" si="3004"/>
        <v>0</v>
      </c>
      <c r="AQ1247" s="405">
        <f t="shared" si="3004"/>
        <v>0</v>
      </c>
      <c r="AR1247" s="405">
        <f t="shared" si="3004"/>
        <v>0</v>
      </c>
      <c r="AS1247" s="405">
        <f t="shared" si="3004"/>
        <v>0</v>
      </c>
      <c r="AT1247" s="405">
        <f t="shared" si="3004"/>
        <v>0</v>
      </c>
      <c r="AU1247" s="405">
        <f t="shared" si="3004"/>
        <v>0</v>
      </c>
      <c r="AV1247" s="405">
        <f t="shared" si="3004"/>
        <v>0</v>
      </c>
      <c r="AW1247" s="405">
        <f t="shared" si="3004"/>
        <v>0</v>
      </c>
      <c r="AX1247" s="405">
        <f t="shared" si="3004"/>
        <v>0</v>
      </c>
      <c r="AY1247" s="405">
        <f t="shared" si="3004"/>
        <v>0</v>
      </c>
      <c r="AZ1247" s="405">
        <f t="shared" si="3004"/>
        <v>0</v>
      </c>
      <c r="BA1247" s="405">
        <f t="shared" si="3004"/>
        <v>0</v>
      </c>
      <c r="BB1247" s="405">
        <f t="shared" si="3004"/>
        <v>0</v>
      </c>
      <c r="BC1247" s="405">
        <f t="shared" si="3004"/>
        <v>0</v>
      </c>
      <c r="BD1247" s="405">
        <f t="shared" si="3004"/>
        <v>0</v>
      </c>
      <c r="BE1247" s="405">
        <f t="shared" si="3004"/>
        <v>0</v>
      </c>
      <c r="BF1247" s="405">
        <f t="shared" si="3004"/>
        <v>0</v>
      </c>
      <c r="BG1247" s="405">
        <f t="shared" si="3004"/>
        <v>0</v>
      </c>
      <c r="BH1247" s="405">
        <f t="shared" si="3004"/>
        <v>0</v>
      </c>
      <c r="BI1247" s="405">
        <f t="shared" si="3004"/>
        <v>0</v>
      </c>
      <c r="BJ1247" s="405">
        <f t="shared" si="3004"/>
        <v>0</v>
      </c>
      <c r="BK1247" s="405">
        <f t="shared" si="3004"/>
        <v>0</v>
      </c>
      <c r="BL1247" s="405">
        <f t="shared" si="3004"/>
        <v>0</v>
      </c>
      <c r="BM1247" s="405">
        <f t="shared" si="3004"/>
        <v>0</v>
      </c>
      <c r="BN1247" s="405">
        <f t="shared" si="3004"/>
        <v>0</v>
      </c>
      <c r="BO1247" s="405">
        <f t="shared" si="3004"/>
        <v>0</v>
      </c>
      <c r="BP1247" s="405">
        <f t="shared" si="3004"/>
        <v>0</v>
      </c>
      <c r="BQ1247" s="405">
        <f t="shared" si="3004"/>
        <v>0</v>
      </c>
      <c r="BR1247" s="405">
        <f t="shared" si="3004"/>
        <v>0</v>
      </c>
      <c r="BS1247" s="405">
        <f t="shared" si="3004"/>
        <v>0</v>
      </c>
      <c r="BT1247" s="405">
        <f t="shared" si="3004"/>
        <v>0</v>
      </c>
      <c r="BU1247" s="405">
        <f t="shared" si="3004"/>
        <v>0</v>
      </c>
      <c r="BV1247" s="405">
        <f t="shared" si="3004"/>
        <v>0</v>
      </c>
      <c r="BW1247" s="405">
        <f t="shared" ref="BW1247:EH1247" si="3005">BW1222</f>
        <v>0</v>
      </c>
      <c r="BX1247" s="405">
        <f t="shared" si="3005"/>
        <v>0</v>
      </c>
      <c r="BY1247" s="405">
        <f t="shared" si="3005"/>
        <v>0</v>
      </c>
      <c r="BZ1247" s="405">
        <f t="shared" si="3005"/>
        <v>0</v>
      </c>
      <c r="CA1247" s="405">
        <f t="shared" si="3005"/>
        <v>0</v>
      </c>
      <c r="CB1247" s="405">
        <f t="shared" si="3005"/>
        <v>0</v>
      </c>
      <c r="CC1247" s="405">
        <f t="shared" si="3005"/>
        <v>0</v>
      </c>
      <c r="CD1247" s="405">
        <f t="shared" si="3005"/>
        <v>0</v>
      </c>
      <c r="CE1247" s="405">
        <f t="shared" si="3005"/>
        <v>0</v>
      </c>
      <c r="CF1247" s="405">
        <f t="shared" si="3005"/>
        <v>0</v>
      </c>
      <c r="CG1247" s="405">
        <f t="shared" si="3005"/>
        <v>0</v>
      </c>
      <c r="CH1247" s="405">
        <f t="shared" si="3005"/>
        <v>0</v>
      </c>
      <c r="CI1247" s="405">
        <f t="shared" si="3005"/>
        <v>0</v>
      </c>
      <c r="CJ1247" s="405">
        <f t="shared" si="3005"/>
        <v>0</v>
      </c>
      <c r="CK1247" s="405">
        <f t="shared" si="3005"/>
        <v>0</v>
      </c>
      <c r="CL1247" s="405">
        <f t="shared" si="3005"/>
        <v>0</v>
      </c>
      <c r="CM1247" s="405">
        <f t="shared" si="3005"/>
        <v>0</v>
      </c>
      <c r="CN1247" s="405">
        <f t="shared" si="3005"/>
        <v>0</v>
      </c>
      <c r="CO1247" s="405">
        <f t="shared" si="3005"/>
        <v>0</v>
      </c>
      <c r="CP1247" s="405">
        <f t="shared" si="3005"/>
        <v>0</v>
      </c>
      <c r="CQ1247" s="405">
        <f t="shared" si="3005"/>
        <v>0</v>
      </c>
      <c r="CR1247" s="405">
        <f t="shared" si="3005"/>
        <v>0</v>
      </c>
      <c r="CS1247" s="405">
        <f t="shared" si="3005"/>
        <v>0</v>
      </c>
      <c r="CT1247" s="405">
        <f t="shared" si="3005"/>
        <v>0</v>
      </c>
      <c r="CU1247" s="405">
        <f t="shared" si="3005"/>
        <v>0</v>
      </c>
      <c r="CV1247" s="405">
        <f t="shared" si="3005"/>
        <v>0</v>
      </c>
      <c r="CW1247" s="405">
        <f t="shared" si="3005"/>
        <v>0</v>
      </c>
      <c r="CX1247" s="405">
        <f t="shared" si="3005"/>
        <v>0</v>
      </c>
      <c r="CY1247" s="405">
        <f t="shared" si="3005"/>
        <v>0</v>
      </c>
      <c r="CZ1247" s="405">
        <f t="shared" si="3005"/>
        <v>0</v>
      </c>
      <c r="DA1247" s="405">
        <f t="shared" si="3005"/>
        <v>0</v>
      </c>
      <c r="DB1247" s="405">
        <f t="shared" si="3005"/>
        <v>0</v>
      </c>
      <c r="DC1247" s="405">
        <f t="shared" si="3005"/>
        <v>0</v>
      </c>
      <c r="DD1247" s="405">
        <f t="shared" si="3005"/>
        <v>0</v>
      </c>
      <c r="DE1247" s="405">
        <f t="shared" si="3005"/>
        <v>0</v>
      </c>
      <c r="DF1247" s="405">
        <f t="shared" si="3005"/>
        <v>0</v>
      </c>
      <c r="DG1247" s="405">
        <f t="shared" si="3005"/>
        <v>0</v>
      </c>
      <c r="DH1247" s="405">
        <f t="shared" si="3005"/>
        <v>0</v>
      </c>
      <c r="DI1247" s="405">
        <f t="shared" si="3005"/>
        <v>0</v>
      </c>
      <c r="DJ1247" s="405">
        <f t="shared" si="3005"/>
        <v>0</v>
      </c>
      <c r="DK1247" s="405">
        <f t="shared" si="3005"/>
        <v>0</v>
      </c>
      <c r="DL1247" s="405">
        <f t="shared" si="3005"/>
        <v>0</v>
      </c>
      <c r="DM1247" s="405">
        <f t="shared" si="3005"/>
        <v>0</v>
      </c>
      <c r="DN1247" s="405">
        <f t="shared" si="3005"/>
        <v>0</v>
      </c>
      <c r="DO1247" s="405">
        <f t="shared" si="3005"/>
        <v>0</v>
      </c>
      <c r="DP1247" s="405">
        <f t="shared" si="3005"/>
        <v>0</v>
      </c>
      <c r="DQ1247" s="405">
        <f t="shared" si="3005"/>
        <v>0</v>
      </c>
      <c r="DR1247" s="405">
        <f t="shared" si="3005"/>
        <v>0</v>
      </c>
      <c r="DS1247" s="405">
        <f t="shared" si="3005"/>
        <v>0</v>
      </c>
      <c r="DT1247" s="405">
        <f t="shared" si="3005"/>
        <v>0</v>
      </c>
      <c r="DU1247" s="405">
        <f t="shared" si="3005"/>
        <v>0</v>
      </c>
      <c r="DV1247" s="405">
        <f t="shared" si="3005"/>
        <v>0</v>
      </c>
      <c r="DW1247" s="405">
        <f t="shared" si="3005"/>
        <v>0</v>
      </c>
      <c r="DX1247" s="405">
        <f t="shared" si="3005"/>
        <v>0</v>
      </c>
      <c r="DY1247" s="405">
        <f t="shared" si="3005"/>
        <v>0</v>
      </c>
      <c r="DZ1247" s="405">
        <f t="shared" si="3005"/>
        <v>0</v>
      </c>
      <c r="EA1247" s="405">
        <f t="shared" si="3005"/>
        <v>0</v>
      </c>
      <c r="EB1247" s="405">
        <f t="shared" si="3005"/>
        <v>0</v>
      </c>
      <c r="EC1247" s="405">
        <f t="shared" si="3005"/>
        <v>0</v>
      </c>
      <c r="ED1247" s="405">
        <f t="shared" si="3005"/>
        <v>0</v>
      </c>
      <c r="EE1247" s="405">
        <f t="shared" si="3005"/>
        <v>0</v>
      </c>
      <c r="EF1247" s="405">
        <f t="shared" si="3005"/>
        <v>0</v>
      </c>
      <c r="EG1247" s="405">
        <f t="shared" si="3005"/>
        <v>0</v>
      </c>
      <c r="EH1247" s="405">
        <f t="shared" si="3005"/>
        <v>0</v>
      </c>
      <c r="EI1247" s="405">
        <f t="shared" ref="EI1247:FR1247" si="3006">EI1222</f>
        <v>0</v>
      </c>
      <c r="EJ1247" s="405">
        <f t="shared" si="3006"/>
        <v>0</v>
      </c>
      <c r="EK1247" s="405">
        <f t="shared" si="3006"/>
        <v>0</v>
      </c>
      <c r="EL1247" s="405">
        <f t="shared" si="3006"/>
        <v>0</v>
      </c>
      <c r="EM1247" s="405">
        <f t="shared" si="3006"/>
        <v>0</v>
      </c>
      <c r="EN1247" s="405">
        <f t="shared" si="3006"/>
        <v>0</v>
      </c>
      <c r="EO1247" s="405">
        <f t="shared" si="3006"/>
        <v>0</v>
      </c>
      <c r="EP1247" s="405">
        <f t="shared" si="3006"/>
        <v>0</v>
      </c>
      <c r="EQ1247" s="405">
        <f t="shared" si="3006"/>
        <v>0</v>
      </c>
      <c r="ER1247" s="405">
        <f t="shared" si="3006"/>
        <v>0</v>
      </c>
      <c r="ES1247" s="405">
        <f t="shared" si="3006"/>
        <v>0</v>
      </c>
      <c r="ET1247" s="405">
        <f t="shared" si="3006"/>
        <v>0</v>
      </c>
      <c r="EU1247" s="405">
        <f t="shared" si="3006"/>
        <v>0</v>
      </c>
      <c r="EV1247" s="405">
        <f t="shared" si="3006"/>
        <v>0</v>
      </c>
      <c r="EW1247" s="405">
        <f t="shared" si="3006"/>
        <v>0</v>
      </c>
      <c r="EX1247" s="405">
        <f t="shared" si="3006"/>
        <v>0</v>
      </c>
      <c r="EY1247" s="405">
        <f t="shared" si="3006"/>
        <v>0</v>
      </c>
      <c r="EZ1247" s="405">
        <f t="shared" si="3006"/>
        <v>0</v>
      </c>
      <c r="FA1247" s="405">
        <f t="shared" si="3006"/>
        <v>0</v>
      </c>
      <c r="FB1247" s="405">
        <f t="shared" si="3006"/>
        <v>0</v>
      </c>
      <c r="FC1247" s="405">
        <f t="shared" si="3006"/>
        <v>0</v>
      </c>
      <c r="FD1247" s="405">
        <f t="shared" si="3006"/>
        <v>0</v>
      </c>
      <c r="FE1247" s="405">
        <f t="shared" si="3006"/>
        <v>0</v>
      </c>
      <c r="FF1247" s="405">
        <f t="shared" si="3006"/>
        <v>0</v>
      </c>
      <c r="FG1247" s="405">
        <f t="shared" si="3006"/>
        <v>0</v>
      </c>
      <c r="FH1247" s="405">
        <f t="shared" si="3006"/>
        <v>0</v>
      </c>
      <c r="FI1247" s="405">
        <f t="shared" si="3006"/>
        <v>0</v>
      </c>
      <c r="FJ1247" s="405">
        <f t="shared" si="3006"/>
        <v>0</v>
      </c>
      <c r="FK1247" s="405">
        <f t="shared" si="3006"/>
        <v>0</v>
      </c>
      <c r="FL1247" s="405">
        <f t="shared" si="3006"/>
        <v>0</v>
      </c>
      <c r="FM1247" s="405">
        <f t="shared" si="3006"/>
        <v>0</v>
      </c>
      <c r="FN1247" s="405">
        <f t="shared" si="3006"/>
        <v>0</v>
      </c>
      <c r="FO1247" s="405">
        <f t="shared" si="3006"/>
        <v>0</v>
      </c>
      <c r="FP1247" s="405">
        <f t="shared" si="3006"/>
        <v>0</v>
      </c>
      <c r="FQ1247" s="405">
        <f t="shared" si="3006"/>
        <v>0</v>
      </c>
      <c r="FR1247" s="405">
        <f t="shared" si="3006"/>
        <v>0</v>
      </c>
    </row>
    <row r="1248" spans="2:174">
      <c r="C1248" s="360" t="s">
        <v>1002</v>
      </c>
      <c r="E1248" s="359" t="s">
        <v>1038</v>
      </c>
      <c r="F1248" s="394">
        <f>INDEX(Assumptions!$G642:$G642,MATCH($A$1,Model_Number,0))</f>
        <v>2.8571428571428571E-2</v>
      </c>
      <c r="I1248" s="359"/>
      <c r="J1248" s="18">
        <f>(-AND($F$1239=1)*MIN(J1246,SUM($I$1247:I1247)*($F$1248/4)))*((SUM($J$23:J23)=1)*(SUM($J$24:J24)=0))-(J1246+J1247)*(SUM($J$24:J24)=1)</f>
        <v>0</v>
      </c>
      <c r="K1248" s="18">
        <f>(-AND($F$1239=1)*MIN(K1246,SUM($I$1247:J1247)*($F$1248/4)))*((SUM($J$23:K23)=1)*(SUM($J$24:K24)=0))-(K1246+K1247)*(SUM($J$24:K24)=1)</f>
        <v>0</v>
      </c>
      <c r="L1248" s="18">
        <f>(-AND($F$1239=1)*MIN(L1246,SUM($I$1247:K1247)*($F$1248/4)))*((SUM($J$23:L23)=1)*(SUM($J$24:L24)=0))-(L1246+L1247)*(SUM($J$24:L24)=1)</f>
        <v>0</v>
      </c>
      <c r="M1248" s="18">
        <f>(-AND($F$1239=1)*MIN(M1246,SUM($I$1247:L1247)*($F$1248/4)))*((SUM($J$23:M23)=1)*(SUM($J$24:M24)=0))-(M1246+M1247)*(SUM($J$24:M24)=1)</f>
        <v>0</v>
      </c>
      <c r="N1248" s="18">
        <f>(-AND($F$1239=1)*MIN(N1246,SUM($I$1247:M1247)*($F$1248/4)))*((SUM($J$23:N23)=1)*(SUM($J$24:N24)=0))-(N1246+N1247)*(SUM($J$24:N24)=1)</f>
        <v>0</v>
      </c>
      <c r="O1248" s="18">
        <f>(-AND($F$1239=1)*MIN(O1246,SUM($I$1247:N1247)*($F$1248/4)))*((SUM($J$23:O23)=1)*(SUM($J$24:O24)=0))-(O1246+O1247)*(SUM($J$24:O24)=1)</f>
        <v>0</v>
      </c>
      <c r="P1248" s="18">
        <f>(-AND($F$1239=1)*MIN(P1246,SUM($I$1247:O1247)*($F$1248/4)))*((SUM($J$23:P23)=1)*(SUM($J$24:P24)=0))-(P1246+P1247)*(SUM($J$24:P24)=1)</f>
        <v>0</v>
      </c>
      <c r="Q1248" s="18">
        <f>(-AND($F$1239=1)*MIN(Q1246,SUM($I$1247:P1247)*($F$1248/4)))*((SUM($J$23:Q23)=1)*(SUM($J$24:Q24)=0))-(Q1246+Q1247)*(SUM($J$24:Q24)=1)</f>
        <v>0</v>
      </c>
      <c r="R1248" s="18">
        <f>(-AND($F$1239=1)*MIN(R1246,SUM($I$1247:Q1247)*($F$1248/4)))*((SUM($J$23:R23)=1)*(SUM($J$24:R24)=0))-(R1246+R1247)*(SUM($J$24:R24)=1)</f>
        <v>0</v>
      </c>
      <c r="S1248" s="18">
        <f>(-AND($F$1239=1)*MIN(S1246,SUM($I$1247:R1247)*($F$1248/4)))*((SUM($J$23:S23)=1)*(SUM($J$24:S24)=0))-(S1246+S1247)*(SUM($J$24:S24)=1)</f>
        <v>0</v>
      </c>
      <c r="T1248" s="18">
        <f>(-AND($F$1239=1)*MIN(T1246,SUM($I$1247:S1247)*($F$1248/4)))*((SUM($J$23:T23)=1)*(SUM($J$24:T24)=0))-(T1246+T1247)*(SUM($J$24:T24)=1)</f>
        <v>0</v>
      </c>
      <c r="U1248" s="18">
        <f>(-AND($F$1239=1)*MIN(U1246,SUM($I$1247:T1247)*($F$1248/4)))*((SUM($J$23:U23)=1)*(SUM($J$24:U24)=0))-(U1246+U1247)*(SUM($J$24:U24)=1)</f>
        <v>0</v>
      </c>
      <c r="V1248" s="18">
        <f>(-AND($F$1239=1)*MIN(V1246,SUM($I$1247:U1247)*($F$1248/4)))*((SUM($J$23:V23)=1)*(SUM($J$24:V24)=0))-(V1246+V1247)*(SUM($J$24:V24)=1)</f>
        <v>0</v>
      </c>
      <c r="W1248" s="18">
        <f>(-AND($F$1239=1)*MIN(W1246,SUM($I$1247:V1247)*($F$1248/4)))*((SUM($J$23:W23)=1)*(SUM($J$24:W24)=0))-(W1246+W1247)*(SUM($J$24:W24)=1)</f>
        <v>0</v>
      </c>
      <c r="X1248" s="18">
        <f>(-AND($F$1239=1)*MIN(X1246,SUM($I$1247:W1247)*($F$1248/4)))*((SUM($J$23:X23)=1)*(SUM($J$24:X24)=0))-(X1246+X1247)*(SUM($J$24:X24)=1)</f>
        <v>0</v>
      </c>
      <c r="Y1248" s="18">
        <f>(-AND($F$1239=1)*MIN(Y1246,SUM($I$1247:X1247)*($F$1248/4)))*((SUM($J$23:Y23)=1)*(SUM($J$24:Y24)=0))-(Y1246+Y1247)*(SUM($J$24:Y24)=1)</f>
        <v>0</v>
      </c>
      <c r="Z1248" s="18">
        <f>(-AND($F$1239=1)*MIN(Z1246,SUM($I$1247:Y1247)*($F$1248/4)))*((SUM($J$23:Z23)=1)*(SUM($J$24:Z24)=0))-(Z1246+Z1247)*(SUM($J$24:Z24)=1)</f>
        <v>0</v>
      </c>
      <c r="AA1248" s="18">
        <f>(-AND($F$1239=1)*MIN(AA1246,SUM($I$1247:Z1247)*($F$1248/4)))*((SUM($J$23:AA23)=1)*(SUM($J$24:AA24)=0))-(AA1246+AA1247)*(SUM($J$24:AA24)=1)</f>
        <v>0</v>
      </c>
      <c r="AB1248" s="18">
        <f>(-AND($F$1239=1)*MIN(AB1246,SUM($I$1247:AA1247)*($F$1248/4)))*((SUM($J$23:AB23)=1)*(SUM($J$24:AB24)=0))-(AB1246+AB1247)*(SUM($J$24:AB24)=1)</f>
        <v>0</v>
      </c>
      <c r="AC1248" s="18">
        <f>(-AND($F$1239=1)*MIN(AC1246,SUM($I$1247:AB1247)*($F$1248/4)))*((SUM($J$23:AC23)=1)*(SUM($J$24:AC24)=0))-(AC1246+AC1247)*(SUM($J$24:AC24)=1)</f>
        <v>0</v>
      </c>
      <c r="AD1248" s="18">
        <f>(-AND($F$1239=1)*MIN(AD1246,SUM($I$1247:AC1247)*($F$1248/4)))*((SUM($J$23:AD23)=1)*(SUM($J$24:AD24)=0))-(AD1246+AD1247)*(SUM($J$24:AD24)=1)</f>
        <v>0</v>
      </c>
      <c r="AE1248" s="18">
        <f>(-AND($F$1239=1)*MIN(AE1246,SUM($I$1247:AD1247)*($F$1248/4)))*((SUM($J$23:AE23)=1)*(SUM($J$24:AE24)=0))-(AE1246+AE1247)*(SUM($J$24:AE24)=1)</f>
        <v>0</v>
      </c>
      <c r="AF1248" s="18">
        <f>(-AND($F$1239=1)*MIN(AF1246,SUM($I$1247:AE1247)*($F$1248/4)))*((SUM($J$23:AF23)=1)*(SUM($J$24:AF24)=0))-(AF1246+AF1247)*(SUM($J$24:AF24)=1)</f>
        <v>0</v>
      </c>
      <c r="AG1248" s="18">
        <f>(-AND($F$1239=1)*MIN(AG1246,SUM($I$1247:AF1247)*($F$1248/4)))*((SUM($J$23:AG23)=1)*(SUM($J$24:AG24)=0))-(AG1246+AG1247)*(SUM($J$24:AG24)=1)</f>
        <v>0</v>
      </c>
      <c r="AH1248" s="18">
        <f>(-AND($F$1239=1)*MIN(AH1246,SUM($I$1247:AG1247)*($F$1248/4)))*((SUM($J$23:AH23)=1)*(SUM($J$24:AH24)=0))-(AH1246+AH1247)*(SUM($J$24:AH24)=1)</f>
        <v>0</v>
      </c>
      <c r="AI1248" s="18">
        <f>(-AND($F$1239=1)*MIN(AI1246,SUM($I$1247:AH1247)*($F$1248/4)))*((SUM($J$23:AI23)=1)*(SUM($J$24:AI24)=0))-(AI1246+AI1247)*(SUM($J$24:AI24)=1)</f>
        <v>0</v>
      </c>
      <c r="AJ1248" s="18">
        <f>(-AND($F$1239=1)*MIN(AJ1246,SUM($I$1247:AI1247)*($F$1248/4)))*((SUM($J$23:AJ23)=1)*(SUM($J$24:AJ24)=0))-(AJ1246+AJ1247)*(SUM($J$24:AJ24)=1)</f>
        <v>0</v>
      </c>
      <c r="AK1248" s="18">
        <f>(-AND($F$1239=1)*MIN(AK1246,SUM($I$1247:AJ1247)*($F$1248/4)))*((SUM($J$23:AK23)=1)*(SUM($J$24:AK24)=0))-(AK1246+AK1247)*(SUM($J$24:AK24)=1)</f>
        <v>0</v>
      </c>
      <c r="AL1248" s="18">
        <f>(-AND($F$1239=1)*MIN(AL1246,SUM($I$1247:AK1247)*($F$1248/4)))*((SUM($J$23:AL23)=1)*(SUM($J$24:AL24)=0))-(AL1246+AL1247)*(SUM($J$24:AL24)=1)</f>
        <v>0</v>
      </c>
      <c r="AM1248" s="18">
        <f>(-AND($F$1239=1)*MIN(AM1246,SUM($I$1247:AL1247)*($F$1248/4)))*((SUM($J$23:AM23)=1)*(SUM($J$24:AM24)=0))-(AM1246+AM1247)*(SUM($J$24:AM24)=1)</f>
        <v>0</v>
      </c>
      <c r="AN1248" s="18">
        <f>(-AND($F$1239=1)*MIN(AN1246,SUM($I$1247:AM1247)*($F$1248/4)))*((SUM($J$23:AN23)=1)*(SUM($J$24:AN24)=0))-(AN1246+AN1247)*(SUM($J$24:AN24)=1)</f>
        <v>0</v>
      </c>
      <c r="AO1248" s="18">
        <f>(-AND($F$1239=1)*MIN(AO1246,SUM($I$1247:AN1247)*($F$1248/4)))*((SUM($J$23:AO23)=1)*(SUM($J$24:AO24)=0))-(AO1246+AO1247)*(SUM($J$24:AO24)=1)</f>
        <v>0</v>
      </c>
      <c r="AP1248" s="18">
        <f>(-AND($F$1239=1)*MIN(AP1246,SUM($I$1247:AO1247)*($F$1248/4)))*((SUM($J$23:AP23)=1)*(SUM($J$24:AP24)=0))-(AP1246+AP1247)*(SUM($J$24:AP24)=1)</f>
        <v>0</v>
      </c>
      <c r="AQ1248" s="18">
        <f>(-AND($F$1239=1)*MIN(AQ1246,SUM($I$1247:AP1247)*($F$1248/4)))*((SUM($J$23:AQ23)=1)*(SUM($J$24:AQ24)=0))-(AQ1246+AQ1247)*(SUM($J$24:AQ24)=1)</f>
        <v>0</v>
      </c>
      <c r="AR1248" s="18">
        <f>(-AND($F$1239=1)*MIN(AR1246,SUM($I$1247:AQ1247)*($F$1248/4)))*((SUM($J$23:AR23)=1)*(SUM($J$24:AR24)=0))-(AR1246+AR1247)*(SUM($J$24:AR24)=1)</f>
        <v>0</v>
      </c>
      <c r="AS1248" s="18">
        <f>(-AND($F$1239=1)*MIN(AS1246,SUM($I$1247:AR1247)*($F$1248/4)))*((SUM($J$23:AS23)=1)*(SUM($J$24:AS24)=0))-(AS1246+AS1247)*(SUM($J$24:AS24)=1)</f>
        <v>0</v>
      </c>
      <c r="AT1248" s="18">
        <f>(-AND($F$1239=1)*MIN(AT1246,SUM($I$1247:AS1247)*($F$1248/4)))*((SUM($J$23:AT23)=1)*(SUM($J$24:AT24)=0))-(AT1246+AT1247)*(SUM($J$24:AT24)=1)</f>
        <v>0</v>
      </c>
      <c r="AU1248" s="18">
        <f>(-AND($F$1239=1)*MIN(AU1246,SUM($I$1247:AT1247)*($F$1248/4)))*((SUM($J$23:AU23)=1)*(SUM($J$24:AU24)=0))-(AU1246+AU1247)*(SUM($J$24:AU24)=1)</f>
        <v>0</v>
      </c>
      <c r="AV1248" s="18">
        <f>(-AND($F$1239=1)*MIN(AV1246,SUM($I$1247:AU1247)*($F$1248/4)))*((SUM($J$23:AV23)=1)*(SUM($J$24:AV24)=0))-(AV1246+AV1247)*(SUM($J$24:AV24)=1)</f>
        <v>0</v>
      </c>
      <c r="AW1248" s="18">
        <f>(-AND($F$1239=1)*MIN(AW1246,SUM($I$1247:AV1247)*($F$1248/4)))*((SUM($J$23:AW23)=1)*(SUM($J$24:AW24)=0))-(AW1246+AW1247)*(SUM($J$24:AW24)=1)</f>
        <v>0</v>
      </c>
      <c r="AX1248" s="18">
        <f>(-AND($F$1239=1)*MIN(AX1246,SUM($I$1247:AW1247)*($F$1248/4)))*((SUM($J$23:AX23)=1)*(SUM($J$24:AX24)=0))-(AX1246+AX1247)*(SUM($J$24:AX24)=1)</f>
        <v>0</v>
      </c>
      <c r="AY1248" s="18">
        <f>(-AND($F$1239=1)*MIN(AY1246,SUM($I$1247:AX1247)*($F$1248/4)))*((SUM($J$23:AY23)=1)*(SUM($J$24:AY24)=0))-(AY1246+AY1247)*(SUM($J$24:AY24)=1)</f>
        <v>0</v>
      </c>
      <c r="AZ1248" s="18">
        <f>(-AND($F$1239=1)*MIN(AZ1246,SUM($I$1247:AY1247)*($F$1248/4)))*((SUM($J$23:AZ23)=1)*(SUM($J$24:AZ24)=0))-(AZ1246+AZ1247)*(SUM($J$24:AZ24)=1)</f>
        <v>0</v>
      </c>
      <c r="BA1248" s="18">
        <f>(-AND($F$1239=1)*MIN(BA1246,SUM($I$1247:AZ1247)*($F$1248/4)))*((SUM($J$23:BA23)=1)*(SUM($J$24:BA24)=0))-(BA1246+BA1247)*(SUM($J$24:BA24)=1)</f>
        <v>0</v>
      </c>
      <c r="BB1248" s="18">
        <f>(-AND($F$1239=1)*MIN(BB1246,SUM($I$1247:BA1247)*($F$1248/4)))*((SUM($J$23:BB23)=1)*(SUM($J$24:BB24)=0))-(BB1246+BB1247)*(SUM($J$24:BB24)=1)</f>
        <v>0</v>
      </c>
      <c r="BC1248" s="18">
        <f>(-AND($F$1239=1)*MIN(BC1246,SUM($I$1247:BB1247)*($F$1248/4)))*((SUM($J$23:BC23)=1)*(SUM($J$24:BC24)=0))-(BC1246+BC1247)*(SUM($J$24:BC24)=1)</f>
        <v>0</v>
      </c>
      <c r="BD1248" s="18">
        <f>(-AND($F$1239=1)*MIN(BD1246,SUM($I$1247:BC1247)*($F$1248/4)))*((SUM($J$23:BD23)=1)*(SUM($J$24:BD24)=0))-(BD1246+BD1247)*(SUM($J$24:BD24)=1)</f>
        <v>0</v>
      </c>
      <c r="BE1248" s="18">
        <f>(-AND($F$1239=1)*MIN(BE1246,SUM($I$1247:BD1247)*($F$1248/4)))*((SUM($J$23:BE23)=1)*(SUM($J$24:BE24)=0))-(BE1246+BE1247)*(SUM($J$24:BE24)=1)</f>
        <v>0</v>
      </c>
      <c r="BF1248" s="18">
        <f>(-AND($F$1239=1)*MIN(BF1246,SUM($I$1247:BE1247)*($F$1248/4)))*((SUM($J$23:BF23)=1)*(SUM($J$24:BF24)=0))-(BF1246+BF1247)*(SUM($J$24:BF24)=1)</f>
        <v>0</v>
      </c>
      <c r="BG1248" s="18">
        <f>(-AND($F$1239=1)*MIN(BG1246,SUM($I$1247:BF1247)*($F$1248/4)))*((SUM($J$23:BG23)=1)*(SUM($J$24:BG24)=0))-(BG1246+BG1247)*(SUM($J$24:BG24)=1)</f>
        <v>0</v>
      </c>
      <c r="BH1248" s="18">
        <f>(-AND($F$1239=1)*MIN(BH1246,SUM($I$1247:BG1247)*($F$1248/4)))*((SUM($J$23:BH23)=1)*(SUM($J$24:BH24)=0))-(BH1246+BH1247)*(SUM($J$24:BH24)=1)</f>
        <v>0</v>
      </c>
      <c r="BI1248" s="18">
        <f>(-AND($F$1239=1)*MIN(BI1246,SUM($I$1247:BH1247)*($F$1248/4)))*((SUM($J$23:BI23)=1)*(SUM($J$24:BI24)=0))-(BI1246+BI1247)*(SUM($J$24:BI24)=1)</f>
        <v>0</v>
      </c>
      <c r="BJ1248" s="18">
        <f>(-AND($F$1239=1)*MIN(BJ1246,SUM($I$1247:BI1247)*($F$1248/4)))*((SUM($J$23:BJ23)=1)*(SUM($J$24:BJ24)=0))-(BJ1246+BJ1247)*(SUM($J$24:BJ24)=1)</f>
        <v>0</v>
      </c>
      <c r="BK1248" s="18">
        <f>(-AND($F$1239=1)*MIN(BK1246,SUM($I$1247:BJ1247)*($F$1248/4)))*((SUM($J$23:BK23)=1)*(SUM($J$24:BK24)=0))-(BK1246+BK1247)*(SUM($J$24:BK24)=1)</f>
        <v>0</v>
      </c>
      <c r="BL1248" s="18">
        <f>(-AND($F$1239=1)*MIN(BL1246,SUM($I$1247:BK1247)*($F$1248/4)))*((SUM($J$23:BL23)=1)*(SUM($J$24:BL24)=0))-(BL1246+BL1247)*(SUM($J$24:BL24)=1)</f>
        <v>0</v>
      </c>
      <c r="BM1248" s="18">
        <f>(-AND($F$1239=1)*MIN(BM1246,SUM($I$1247:BL1247)*($F$1248/4)))*((SUM($J$23:BM23)=1)*(SUM($J$24:BM24)=0))-(BM1246+BM1247)*(SUM($J$24:BM24)=1)</f>
        <v>0</v>
      </c>
      <c r="BN1248" s="18">
        <f>(-AND($F$1239=1)*MIN(BN1246,SUM($I$1247:BM1247)*($F$1248/4)))*((SUM($J$23:BN23)=1)*(SUM($J$24:BN24)=0))-(BN1246+BN1247)*(SUM($J$24:BN24)=1)</f>
        <v>0</v>
      </c>
      <c r="BO1248" s="18">
        <f>(-AND($F$1239=1)*MIN(BO1246,SUM($I$1247:BN1247)*($F$1248/4)))*((SUM($J$23:BO23)=1)*(SUM($J$24:BO24)=0))-(BO1246+BO1247)*(SUM($J$24:BO24)=1)</f>
        <v>0</v>
      </c>
      <c r="BP1248" s="18">
        <f>(-AND($F$1239=1)*MIN(BP1246,SUM($I$1247:BO1247)*($F$1248/4)))*((SUM($J$23:BP23)=1)*(SUM($J$24:BP24)=0))-(BP1246+BP1247)*(SUM($J$24:BP24)=1)</f>
        <v>0</v>
      </c>
      <c r="BQ1248" s="18">
        <f>(-AND($F$1239=1)*MIN(BQ1246,SUM($I$1247:BP1247)*($F$1248/4)))*((SUM($J$23:BQ23)=1)*(SUM($J$24:BQ24)=0))-(BQ1246+BQ1247)*(SUM($J$24:BQ24)=1)</f>
        <v>0</v>
      </c>
      <c r="BR1248" s="18">
        <f>(-AND($F$1239=1)*MIN(BR1246,SUM($I$1247:BQ1247)*($F$1248/4)))*((SUM($J$23:BR23)=1)*(SUM($J$24:BR24)=0))-(BR1246+BR1247)*(SUM($J$24:BR24)=1)</f>
        <v>0</v>
      </c>
      <c r="BS1248" s="18">
        <f>(-AND($F$1239=1)*MIN(BS1246,SUM($I$1247:BR1247)*($F$1248/4)))*((SUM($J$23:BS23)=1)*(SUM($J$24:BS24)=0))-(BS1246+BS1247)*(SUM($J$24:BS24)=1)</f>
        <v>0</v>
      </c>
      <c r="BT1248" s="18">
        <f>(-AND($F$1239=1)*MIN(BT1246,SUM($I$1247:BS1247)*($F$1248/4)))*((SUM($J$23:BT23)=1)*(SUM($J$24:BT24)=0))-(BT1246+BT1247)*(SUM($J$24:BT24)=1)</f>
        <v>0</v>
      </c>
      <c r="BU1248" s="18">
        <f>(-AND($F$1239=1)*MIN(BU1246,SUM($I$1247:BT1247)*($F$1248/4)))*((SUM($J$23:BU23)=1)*(SUM($J$24:BU24)=0))-(BU1246+BU1247)*(SUM($J$24:BU24)=1)</f>
        <v>0</v>
      </c>
      <c r="BV1248" s="18">
        <f>(-AND($F$1239=1)*MIN(BV1246,SUM($I$1247:BU1247)*($F$1248/4)))*((SUM($J$23:BV23)=1)*(SUM($J$24:BV24)=0))-(BV1246+BV1247)*(SUM($J$24:BV24)=1)</f>
        <v>0</v>
      </c>
      <c r="BW1248" s="18">
        <f>(-AND($F$1239=1)*MIN(BW1246,SUM($I$1247:BV1247)*($F$1248/4)))*((SUM($J$23:BW23)=1)*(SUM($J$24:BW24)=0))-(BW1246+BW1247)*(SUM($J$24:BW24)=1)</f>
        <v>0</v>
      </c>
      <c r="BX1248" s="18">
        <f>(-AND($F$1239=1)*MIN(BX1246,SUM($I$1247:BW1247)*($F$1248/4)))*((SUM($J$23:BX23)=1)*(SUM($J$24:BX24)=0))-(BX1246+BX1247)*(SUM($J$24:BX24)=1)</f>
        <v>0</v>
      </c>
      <c r="BY1248" s="18">
        <f>(-AND($F$1239=1)*MIN(BY1246,SUM($I$1247:BX1247)*($F$1248/4)))*((SUM($J$23:BY23)=1)*(SUM($J$24:BY24)=0))-(BY1246+BY1247)*(SUM($J$24:BY24)=1)</f>
        <v>0</v>
      </c>
      <c r="BZ1248" s="18">
        <f>(-AND($F$1239=1)*MIN(BZ1246,SUM($I$1247:BY1247)*($F$1248/4)))*((SUM($J$23:BZ23)=1)*(SUM($J$24:BZ24)=0))-(BZ1246+BZ1247)*(SUM($J$24:BZ24)=1)</f>
        <v>0</v>
      </c>
      <c r="CA1248" s="18">
        <f>(-AND($F$1239=1)*MIN(CA1246,SUM($I$1247:BZ1247)*($F$1248/4)))*((SUM($J$23:CA23)=1)*(SUM($J$24:CA24)=0))-(CA1246+CA1247)*(SUM($J$24:CA24)=1)</f>
        <v>0</v>
      </c>
      <c r="CB1248" s="18">
        <f>(-AND($F$1239=1)*MIN(CB1246,SUM($I$1247:CA1247)*($F$1248/4)))*((SUM($J$23:CB23)=1)*(SUM($J$24:CB24)=0))-(CB1246+CB1247)*(SUM($J$24:CB24)=1)</f>
        <v>0</v>
      </c>
      <c r="CC1248" s="18">
        <f>(-AND($F$1239=1)*MIN(CC1246,SUM($I$1247:CB1247)*($F$1248/4)))*((SUM($J$23:CC23)=1)*(SUM($J$24:CC24)=0))-(CC1246+CC1247)*(SUM($J$24:CC24)=1)</f>
        <v>0</v>
      </c>
      <c r="CD1248" s="18">
        <f>(-AND($F$1239=1)*MIN(CD1246,SUM($I$1247:CC1247)*($F$1248/4)))*((SUM($J$23:CD23)=1)*(SUM($J$24:CD24)=0))-(CD1246+CD1247)*(SUM($J$24:CD24)=1)</f>
        <v>0</v>
      </c>
      <c r="CE1248" s="18">
        <f>(-AND($F$1239=1)*MIN(CE1246,SUM($I$1247:CD1247)*($F$1248/4)))*((SUM($J$23:CE23)=1)*(SUM($J$24:CE24)=0))-(CE1246+CE1247)*(SUM($J$24:CE24)=1)</f>
        <v>0</v>
      </c>
      <c r="CF1248" s="18">
        <f>(-AND($F$1239=1)*MIN(CF1246,SUM($I$1247:CE1247)*($F$1248/4)))*((SUM($J$23:CF23)=1)*(SUM($J$24:CF24)=0))-(CF1246+CF1247)*(SUM($J$24:CF24)=1)</f>
        <v>0</v>
      </c>
      <c r="CG1248" s="18">
        <f>(-AND($F$1239=1)*MIN(CG1246,SUM($I$1247:CF1247)*($F$1248/4)))*((SUM($J$23:CG23)=1)*(SUM($J$24:CG24)=0))-(CG1246+CG1247)*(SUM($J$24:CG24)=1)</f>
        <v>0</v>
      </c>
      <c r="CH1248" s="18">
        <f>(-AND($F$1239=1)*MIN(CH1246,SUM($I$1247:CG1247)*($F$1248/4)))*((SUM($J$23:CH23)=1)*(SUM($J$24:CH24)=0))-(CH1246+CH1247)*(SUM($J$24:CH24)=1)</f>
        <v>0</v>
      </c>
      <c r="CI1248" s="18">
        <f>(-AND($F$1239=1)*MIN(CI1246,SUM($I$1247:CH1247)*($F$1248/4)))*((SUM($J$23:CI23)=1)*(SUM($J$24:CI24)=0))-(CI1246+CI1247)*(SUM($J$24:CI24)=1)</f>
        <v>0</v>
      </c>
      <c r="CJ1248" s="18">
        <f>(-AND($F$1239=1)*MIN(CJ1246,SUM($I$1247:CI1247)*($F$1248/4)))*((SUM($J$23:CJ23)=1)*(SUM($J$24:CJ24)=0))-(CJ1246+CJ1247)*(SUM($J$24:CJ24)=1)</f>
        <v>0</v>
      </c>
      <c r="CK1248" s="18">
        <f>(-AND($F$1239=1)*MIN(CK1246,SUM($I$1247:CJ1247)*($F$1248/4)))*((SUM($J$23:CK23)=1)*(SUM($J$24:CK24)=0))-(CK1246+CK1247)*(SUM($J$24:CK24)=1)</f>
        <v>0</v>
      </c>
      <c r="CL1248" s="18">
        <f>(-AND($F$1239=1)*MIN(CL1246,SUM($I$1247:CK1247)*($F$1248/4)))*((SUM($J$23:CL23)=1)*(SUM($J$24:CL24)=0))-(CL1246+CL1247)*(SUM($J$24:CL24)=1)</f>
        <v>0</v>
      </c>
      <c r="CM1248" s="18">
        <f>(-AND($F$1239=1)*MIN(CM1246,SUM($I$1247:CL1247)*($F$1248/4)))*((SUM($J$23:CM23)=1)*(SUM($J$24:CM24)=0))-(CM1246+CM1247)*(SUM($J$24:CM24)=1)</f>
        <v>0</v>
      </c>
      <c r="CN1248" s="18">
        <f>(-AND($F$1239=1)*MIN(CN1246,SUM($I$1247:CM1247)*($F$1248/4)))*((SUM($J$23:CN23)=1)*(SUM($J$24:CN24)=0))-(CN1246+CN1247)*(SUM($J$24:CN24)=1)</f>
        <v>0</v>
      </c>
      <c r="CO1248" s="18">
        <f>(-AND($F$1239=1)*MIN(CO1246,SUM($I$1247:CN1247)*($F$1248/4)))*((SUM($J$23:CO23)=1)*(SUM($J$24:CO24)=0))-(CO1246+CO1247)*(SUM($J$24:CO24)=1)</f>
        <v>0</v>
      </c>
      <c r="CP1248" s="18">
        <f>(-AND($F$1239=1)*MIN(CP1246,SUM($I$1247:CO1247)*($F$1248/4)))*((SUM($J$23:CP23)=1)*(SUM($J$24:CP24)=0))-(CP1246+CP1247)*(SUM($J$24:CP24)=1)</f>
        <v>0</v>
      </c>
      <c r="CQ1248" s="18">
        <f>(-AND($F$1239=1)*MIN(CQ1246,SUM($I$1247:CP1247)*($F$1248/4)))*((SUM($J$23:CQ23)=1)*(SUM($J$24:CQ24)=0))-(CQ1246+CQ1247)*(SUM($J$24:CQ24)=1)</f>
        <v>0</v>
      </c>
      <c r="CR1248" s="18">
        <f>(-AND($F$1239=1)*MIN(CR1246,SUM($I$1247:CQ1247)*($F$1248/4)))*((SUM($J$23:CR23)=1)*(SUM($J$24:CR24)=0))-(CR1246+CR1247)*(SUM($J$24:CR24)=1)</f>
        <v>0</v>
      </c>
      <c r="CS1248" s="18">
        <f>(-AND($F$1239=1)*MIN(CS1246,SUM($I$1247:CR1247)*($F$1248/4)))*((SUM($J$23:CS23)=1)*(SUM($J$24:CS24)=0))-(CS1246+CS1247)*(SUM($J$24:CS24)=1)</f>
        <v>0</v>
      </c>
      <c r="CT1248" s="18">
        <f>(-AND($F$1239=1)*MIN(CT1246,SUM($I$1247:CS1247)*($F$1248/4)))*((SUM($J$23:CT23)=1)*(SUM($J$24:CT24)=0))-(CT1246+CT1247)*(SUM($J$24:CT24)=1)</f>
        <v>0</v>
      </c>
      <c r="CU1248" s="18">
        <f>(-AND($F$1239=1)*MIN(CU1246,SUM($I$1247:CT1247)*($F$1248/4)))*((SUM($J$23:CU23)=1)*(SUM($J$24:CU24)=0))-(CU1246+CU1247)*(SUM($J$24:CU24)=1)</f>
        <v>0</v>
      </c>
      <c r="CV1248" s="18">
        <f>(-AND($F$1239=1)*MIN(CV1246,SUM($I$1247:CU1247)*($F$1248/4)))*((SUM($J$23:CV23)=1)*(SUM($J$24:CV24)=0))-(CV1246+CV1247)*(SUM($J$24:CV24)=1)</f>
        <v>0</v>
      </c>
      <c r="CW1248" s="18">
        <f>(-AND($F$1239=1)*MIN(CW1246,SUM($I$1247:CV1247)*($F$1248/4)))*((SUM($J$23:CW23)=1)*(SUM($J$24:CW24)=0))-(CW1246+CW1247)*(SUM($J$24:CW24)=1)</f>
        <v>0</v>
      </c>
      <c r="CX1248" s="18">
        <f>(-AND($F$1239=1)*MIN(CX1246,SUM($I$1247:CW1247)*($F$1248/4)))*((SUM($J$23:CX23)=1)*(SUM($J$24:CX24)=0))-(CX1246+CX1247)*(SUM($J$24:CX24)=1)</f>
        <v>0</v>
      </c>
      <c r="CY1248" s="18">
        <f>(-AND($F$1239=1)*MIN(CY1246,SUM($I$1247:CX1247)*($F$1248/4)))*((SUM($J$23:CY23)=1)*(SUM($J$24:CY24)=0))-(CY1246+CY1247)*(SUM($J$24:CY24)=1)</f>
        <v>0</v>
      </c>
      <c r="CZ1248" s="18">
        <f>(-AND($F$1239=1)*MIN(CZ1246,SUM($I$1247:CY1247)*($F$1248/4)))*((SUM($J$23:CZ23)=1)*(SUM($J$24:CZ24)=0))-(CZ1246+CZ1247)*(SUM($J$24:CZ24)=1)</f>
        <v>0</v>
      </c>
      <c r="DA1248" s="18">
        <f>(-AND($F$1239=1)*MIN(DA1246,SUM($I$1247:CZ1247)*($F$1248/4)))*((SUM($J$23:DA23)=1)*(SUM($J$24:DA24)=0))-(DA1246+DA1247)*(SUM($J$24:DA24)=1)</f>
        <v>0</v>
      </c>
      <c r="DB1248" s="18">
        <f>(-AND($F$1239=1)*MIN(DB1246,SUM($I$1247:DA1247)*($F$1248/4)))*((SUM($J$23:DB23)=1)*(SUM($J$24:DB24)=0))-(DB1246+DB1247)*(SUM($J$24:DB24)=1)</f>
        <v>0</v>
      </c>
      <c r="DC1248" s="18">
        <f>(-AND($F$1239=1)*MIN(DC1246,SUM($I$1247:DB1247)*($F$1248/4)))*((SUM($J$23:DC23)=1)*(SUM($J$24:DC24)=0))-(DC1246+DC1247)*(SUM($J$24:DC24)=1)</f>
        <v>0</v>
      </c>
      <c r="DD1248" s="18">
        <f>(-AND($F$1239=1)*MIN(DD1246,SUM($I$1247:DC1247)*($F$1248/4)))*((SUM($J$23:DD23)=1)*(SUM($J$24:DD24)=0))-(DD1246+DD1247)*(SUM($J$24:DD24)=1)</f>
        <v>0</v>
      </c>
      <c r="DE1248" s="18">
        <f>(-AND($F$1239=1)*MIN(DE1246,SUM($I$1247:DD1247)*($F$1248/4)))*((SUM($J$23:DE23)=1)*(SUM($J$24:DE24)=0))-(DE1246+DE1247)*(SUM($J$24:DE24)=1)</f>
        <v>0</v>
      </c>
      <c r="DF1248" s="18">
        <f>(-AND($F$1239=1)*MIN(DF1246,SUM($I$1247:DE1247)*($F$1248/4)))*((SUM($J$23:DF23)=1)*(SUM($J$24:DF24)=0))-(DF1246+DF1247)*(SUM($J$24:DF24)=1)</f>
        <v>0</v>
      </c>
      <c r="DG1248" s="18">
        <f>(-AND($F$1239=1)*MIN(DG1246,SUM($I$1247:DF1247)*($F$1248/4)))*((SUM($J$23:DG23)=1)*(SUM($J$24:DG24)=0))-(DG1246+DG1247)*(SUM($J$24:DG24)=1)</f>
        <v>0</v>
      </c>
      <c r="DH1248" s="18">
        <f>(-AND($F$1239=1)*MIN(DH1246,SUM($I$1247:DG1247)*($F$1248/4)))*((SUM($J$23:DH23)=1)*(SUM($J$24:DH24)=0))-(DH1246+DH1247)*(SUM($J$24:DH24)=1)</f>
        <v>0</v>
      </c>
      <c r="DI1248" s="18">
        <f>(-AND($F$1239=1)*MIN(DI1246,SUM($I$1247:DH1247)*($F$1248/4)))*((SUM($J$23:DI23)=1)*(SUM($J$24:DI24)=0))-(DI1246+DI1247)*(SUM($J$24:DI24)=1)</f>
        <v>0</v>
      </c>
      <c r="DJ1248" s="18">
        <f>(-AND($F$1239=1)*MIN(DJ1246,SUM($I$1247:DI1247)*($F$1248/4)))*((SUM($J$23:DJ23)=1)*(SUM($J$24:DJ24)=0))-(DJ1246+DJ1247)*(SUM($J$24:DJ24)=1)</f>
        <v>0</v>
      </c>
      <c r="DK1248" s="18">
        <f>(-AND($F$1239=1)*MIN(DK1246,SUM($I$1247:DJ1247)*($F$1248/4)))*((SUM($J$23:DK23)=1)*(SUM($J$24:DK24)=0))-(DK1246+DK1247)*(SUM($J$24:DK24)=1)</f>
        <v>0</v>
      </c>
      <c r="DL1248" s="18">
        <f>(-AND($F$1239=1)*MIN(DL1246,SUM($I$1247:DK1247)*($F$1248/4)))*((SUM($J$23:DL23)=1)*(SUM($J$24:DL24)=0))-(DL1246+DL1247)*(SUM($J$24:DL24)=1)</f>
        <v>0</v>
      </c>
      <c r="DM1248" s="18">
        <f>(-AND($F$1239=1)*MIN(DM1246,SUM($I$1247:DL1247)*($F$1248/4)))*((SUM($J$23:DM23)=1)*(SUM($J$24:DM24)=0))-(DM1246+DM1247)*(SUM($J$24:DM24)=1)</f>
        <v>0</v>
      </c>
      <c r="DN1248" s="18">
        <f>(-AND($F$1239=1)*MIN(DN1246,SUM($I$1247:DM1247)*($F$1248/4)))*((SUM($J$23:DN23)=1)*(SUM($J$24:DN24)=0))-(DN1246+DN1247)*(SUM($J$24:DN24)=1)</f>
        <v>0</v>
      </c>
      <c r="DO1248" s="18">
        <f>(-AND($F$1239=1)*MIN(DO1246,SUM($I$1247:DN1247)*($F$1248/4)))*((SUM($J$23:DO23)=1)*(SUM($J$24:DO24)=0))-(DO1246+DO1247)*(SUM($J$24:DO24)=1)</f>
        <v>0</v>
      </c>
      <c r="DP1248" s="18">
        <f>(-AND($F$1239=1)*MIN(DP1246,SUM($I$1247:DO1247)*($F$1248/4)))*((SUM($J$23:DP23)=1)*(SUM($J$24:DP24)=0))-(DP1246+DP1247)*(SUM($J$24:DP24)=1)</f>
        <v>0</v>
      </c>
      <c r="DQ1248" s="18">
        <f>(-AND($F$1239=1)*MIN(DQ1246,SUM($I$1247:DP1247)*($F$1248/4)))*((SUM($J$23:DQ23)=1)*(SUM($J$24:DQ24)=0))-(DQ1246+DQ1247)*(SUM($J$24:DQ24)=1)</f>
        <v>0</v>
      </c>
      <c r="DR1248" s="18">
        <f>(-AND($F$1239=1)*MIN(DR1246,SUM($I$1247:DQ1247)*($F$1248/4)))*((SUM($J$23:DR23)=1)*(SUM($J$24:DR24)=0))-(DR1246+DR1247)*(SUM($J$24:DR24)=1)</f>
        <v>0</v>
      </c>
      <c r="DS1248" s="18">
        <f>(-AND($F$1239=1)*MIN(DS1246,SUM($I$1247:DR1247)*($F$1248/4)))*((SUM($J$23:DS23)=1)*(SUM($J$24:DS24)=0))-(DS1246+DS1247)*(SUM($J$24:DS24)=1)</f>
        <v>0</v>
      </c>
      <c r="DT1248" s="18">
        <f>(-AND($F$1239=1)*MIN(DT1246,SUM($I$1247:DS1247)*($F$1248/4)))*((SUM($J$23:DT23)=1)*(SUM($J$24:DT24)=0))-(DT1246+DT1247)*(SUM($J$24:DT24)=1)</f>
        <v>0</v>
      </c>
      <c r="DU1248" s="18">
        <f>(-AND($F$1239=1)*MIN(DU1246,SUM($I$1247:DT1247)*($F$1248/4)))*((SUM($J$23:DU23)=1)*(SUM($J$24:DU24)=0))-(DU1246+DU1247)*(SUM($J$24:DU24)=1)</f>
        <v>0</v>
      </c>
      <c r="DV1248" s="18">
        <f>(-AND($F$1239=1)*MIN(DV1246,SUM($I$1247:DU1247)*($F$1248/4)))*((SUM($J$23:DV23)=1)*(SUM($J$24:DV24)=0))-(DV1246+DV1247)*(SUM($J$24:DV24)=1)</f>
        <v>0</v>
      </c>
      <c r="DW1248" s="18">
        <f>(-AND($F$1239=1)*MIN(DW1246,SUM($I$1247:DV1247)*($F$1248/4)))*((SUM($J$23:DW23)=1)*(SUM($J$24:DW24)=0))-(DW1246+DW1247)*(SUM($J$24:DW24)=1)</f>
        <v>0</v>
      </c>
      <c r="DX1248" s="18">
        <f>(-AND($F$1239=1)*MIN(DX1246,SUM($I$1247:DW1247)*($F$1248/4)))*((SUM($J$23:DX23)=1)*(SUM($J$24:DX24)=0))-(DX1246+DX1247)*(SUM($J$24:DX24)=1)</f>
        <v>0</v>
      </c>
      <c r="DY1248" s="18">
        <f>(-AND($F$1239=1)*MIN(DY1246,SUM($I$1247:DX1247)*($F$1248/4)))*((SUM($J$23:DY23)=1)*(SUM($J$24:DY24)=0))-(DY1246+DY1247)*(SUM($J$24:DY24)=1)</f>
        <v>0</v>
      </c>
      <c r="DZ1248" s="18">
        <f>(-AND($F$1239=1)*MIN(DZ1246,SUM($I$1247:DY1247)*($F$1248/4)))*((SUM($J$23:DZ23)=1)*(SUM($J$24:DZ24)=0))-(DZ1246+DZ1247)*(SUM($J$24:DZ24)=1)</f>
        <v>0</v>
      </c>
      <c r="EA1248" s="18">
        <f>(-AND($F$1239=1)*MIN(EA1246,SUM($I$1247:DZ1247)*($F$1248/4)))*((SUM($J$23:EA23)=1)*(SUM($J$24:EA24)=0))-(EA1246+EA1247)*(SUM($J$24:EA24)=1)</f>
        <v>0</v>
      </c>
      <c r="EB1248" s="18">
        <f>(-AND($F$1239=1)*MIN(EB1246,SUM($I$1247:EA1247)*($F$1248/4)))*((SUM($J$23:EB23)=1)*(SUM($J$24:EB24)=0))-(EB1246+EB1247)*(SUM($J$24:EB24)=1)</f>
        <v>0</v>
      </c>
      <c r="EC1248" s="18">
        <f>(-AND($F$1239=1)*MIN(EC1246,SUM($I$1247:EB1247)*($F$1248/4)))*((SUM($J$23:EC23)=1)*(SUM($J$24:EC24)=0))-(EC1246+EC1247)*(SUM($J$24:EC24)=1)</f>
        <v>0</v>
      </c>
      <c r="ED1248" s="18">
        <f>(-AND($F$1239=1)*MIN(ED1246,SUM($I$1247:EC1247)*($F$1248/4)))*((SUM($J$23:ED23)=1)*(SUM($J$24:ED24)=0))-(ED1246+ED1247)*(SUM($J$24:ED24)=1)</f>
        <v>0</v>
      </c>
      <c r="EE1248" s="18">
        <f>(-AND($F$1239=1)*MIN(EE1246,SUM($I$1247:ED1247)*($F$1248/4)))*((SUM($J$23:EE23)=1)*(SUM($J$24:EE24)=0))-(EE1246+EE1247)*(SUM($J$24:EE24)=1)</f>
        <v>0</v>
      </c>
      <c r="EF1248" s="18">
        <f>(-AND($F$1239=1)*MIN(EF1246,SUM($I$1247:EE1247)*($F$1248/4)))*((SUM($J$23:EF23)=1)*(SUM($J$24:EF24)=0))-(EF1246+EF1247)*(SUM($J$24:EF24)=1)</f>
        <v>0</v>
      </c>
      <c r="EG1248" s="18">
        <f>(-AND($F$1239=1)*MIN(EG1246,SUM($I$1247:EF1247)*($F$1248/4)))*((SUM($J$23:EG23)=1)*(SUM($J$24:EG24)=0))-(EG1246+EG1247)*(SUM($J$24:EG24)=1)</f>
        <v>0</v>
      </c>
      <c r="EH1248" s="18">
        <f>(-AND($F$1239=1)*MIN(EH1246,SUM($I$1247:EG1247)*($F$1248/4)))*((SUM($J$23:EH23)=1)*(SUM($J$24:EH24)=0))-(EH1246+EH1247)*(SUM($J$24:EH24)=1)</f>
        <v>0</v>
      </c>
      <c r="EI1248" s="18">
        <f>(-AND($F$1239=1)*MIN(EI1246,SUM($I$1247:EH1247)*($F$1248/4)))*((SUM($J$23:EI23)=1)*(SUM($J$24:EI24)=0))-(EI1246+EI1247)*(SUM($J$24:EI24)=1)</f>
        <v>0</v>
      </c>
      <c r="EJ1248" s="18">
        <f>(-AND($F$1239=1)*MIN(EJ1246,SUM($I$1247:EI1247)*($F$1248/4)))*((SUM($J$23:EJ23)=1)*(SUM($J$24:EJ24)=0))-(EJ1246+EJ1247)*(SUM($J$24:EJ24)=1)</f>
        <v>0</v>
      </c>
      <c r="EK1248" s="18">
        <f>(-AND($F$1239=1)*MIN(EK1246,SUM($I$1247:EJ1247)*($F$1248/4)))*((SUM($J$23:EK23)=1)*(SUM($J$24:EK24)=0))-(EK1246+EK1247)*(SUM($J$24:EK24)=1)</f>
        <v>0</v>
      </c>
      <c r="EL1248" s="18">
        <f>(-AND($F$1239=1)*MIN(EL1246,SUM($I$1247:EK1247)*($F$1248/4)))*((SUM($J$23:EL23)=1)*(SUM($J$24:EL24)=0))-(EL1246+EL1247)*(SUM($J$24:EL24)=1)</f>
        <v>0</v>
      </c>
      <c r="EM1248" s="18">
        <f>(-AND($F$1239=1)*MIN(EM1246,SUM($I$1247:EL1247)*($F$1248/4)))*((SUM($J$23:EM23)=1)*(SUM($J$24:EM24)=0))-(EM1246+EM1247)*(SUM($J$24:EM24)=1)</f>
        <v>0</v>
      </c>
      <c r="EN1248" s="18">
        <f>(-AND($F$1239=1)*MIN(EN1246,SUM($I$1247:EM1247)*($F$1248/4)))*((SUM($J$23:EN23)=1)*(SUM($J$24:EN24)=0))-(EN1246+EN1247)*(SUM($J$24:EN24)=1)</f>
        <v>0</v>
      </c>
      <c r="EO1248" s="18">
        <f>(-AND($F$1239=1)*MIN(EO1246,SUM($I$1247:EN1247)*($F$1248/4)))*((SUM($J$23:EO23)=1)*(SUM($J$24:EO24)=0))-(EO1246+EO1247)*(SUM($J$24:EO24)=1)</f>
        <v>0</v>
      </c>
      <c r="EP1248" s="18">
        <f>(-AND($F$1239=1)*MIN(EP1246,SUM($I$1247:EO1247)*($F$1248/4)))*((SUM($J$23:EP23)=1)*(SUM($J$24:EP24)=0))-(EP1246+EP1247)*(SUM($J$24:EP24)=1)</f>
        <v>0</v>
      </c>
      <c r="EQ1248" s="18">
        <f>(-AND($F$1239=1)*MIN(EQ1246,SUM($I$1247:EP1247)*($F$1248/4)))*((SUM($J$23:EQ23)=1)*(SUM($J$24:EQ24)=0))-(EQ1246+EQ1247)*(SUM($J$24:EQ24)=1)</f>
        <v>0</v>
      </c>
      <c r="ER1248" s="18">
        <f>(-AND($F$1239=1)*MIN(ER1246,SUM($I$1247:EQ1247)*($F$1248/4)))*((SUM($J$23:ER23)=1)*(SUM($J$24:ER24)=0))-(ER1246+ER1247)*(SUM($J$24:ER24)=1)</f>
        <v>0</v>
      </c>
      <c r="ES1248" s="18">
        <f>(-AND($F$1239=1)*MIN(ES1246,SUM($I$1247:ER1247)*($F$1248/4)))*((SUM($J$23:ES23)=1)*(SUM($J$24:ES24)=0))-(ES1246+ES1247)*(SUM($J$24:ES24)=1)</f>
        <v>0</v>
      </c>
      <c r="ET1248" s="18">
        <f>(-AND($F$1239=1)*MIN(ET1246,SUM($I$1247:ES1247)*($F$1248/4)))*((SUM($J$23:ET23)=1)*(SUM($J$24:ET24)=0))-(ET1246+ET1247)*(SUM($J$24:ET24)=1)</f>
        <v>0</v>
      </c>
      <c r="EU1248" s="18">
        <f>(-AND($F$1239=1)*MIN(EU1246,SUM($I$1247:ET1247)*($F$1248/4)))*((SUM($J$23:EU23)=1)*(SUM($J$24:EU24)=0))-(EU1246+EU1247)*(SUM($J$24:EU24)=1)</f>
        <v>0</v>
      </c>
      <c r="EV1248" s="18">
        <f>(-AND($F$1239=1)*MIN(EV1246,SUM($I$1247:EU1247)*($F$1248/4)))*((SUM($J$23:EV23)=1)*(SUM($J$24:EV24)=0))-(EV1246+EV1247)*(SUM($J$24:EV24)=1)</f>
        <v>0</v>
      </c>
      <c r="EW1248" s="18">
        <f>(-AND($F$1239=1)*MIN(EW1246,SUM($I$1247:EV1247)*($F$1248/4)))*((SUM($J$23:EW23)=1)*(SUM($J$24:EW24)=0))-(EW1246+EW1247)*(SUM($J$24:EW24)=1)</f>
        <v>0</v>
      </c>
      <c r="EX1248" s="18">
        <f>(-AND($F$1239=1)*MIN(EX1246,SUM($I$1247:EW1247)*($F$1248/4)))*((SUM($J$23:EX23)=1)*(SUM($J$24:EX24)=0))-(EX1246+EX1247)*(SUM($J$24:EX24)=1)</f>
        <v>0</v>
      </c>
      <c r="EY1248" s="18">
        <f>(-AND($F$1239=1)*MIN(EY1246,SUM($I$1247:EX1247)*($F$1248/4)))*((SUM($J$23:EY23)=1)*(SUM($J$24:EY24)=0))-(EY1246+EY1247)*(SUM($J$24:EY24)=1)</f>
        <v>0</v>
      </c>
      <c r="EZ1248" s="18">
        <f>(-AND($F$1239=1)*MIN(EZ1246,SUM($I$1247:EY1247)*($F$1248/4)))*((SUM($J$23:EZ23)=1)*(SUM($J$24:EZ24)=0))-(EZ1246+EZ1247)*(SUM($J$24:EZ24)=1)</f>
        <v>0</v>
      </c>
      <c r="FA1248" s="18">
        <f>(-AND($F$1239=1)*MIN(FA1246,SUM($I$1247:EZ1247)*($F$1248/4)))*((SUM($J$23:FA23)=1)*(SUM($J$24:FA24)=0))-(FA1246+FA1247)*(SUM($J$24:FA24)=1)</f>
        <v>0</v>
      </c>
      <c r="FB1248" s="18">
        <f>(-AND($F$1239=1)*MIN(FB1246,SUM($I$1247:FA1247)*($F$1248/4)))*((SUM($J$23:FB23)=1)*(SUM($J$24:FB24)=0))-(FB1246+FB1247)*(SUM($J$24:FB24)=1)</f>
        <v>0</v>
      </c>
      <c r="FC1248" s="18">
        <f>(-AND($F$1239=1)*MIN(FC1246,SUM($I$1247:FB1247)*($F$1248/4)))*((SUM($J$23:FC23)=1)*(SUM($J$24:FC24)=0))-(FC1246+FC1247)*(SUM($J$24:FC24)=1)</f>
        <v>0</v>
      </c>
      <c r="FD1248" s="18">
        <f>(-AND($F$1239=1)*MIN(FD1246,SUM($I$1247:FC1247)*($F$1248/4)))*((SUM($J$23:FD23)=1)*(SUM($J$24:FD24)=0))-(FD1246+FD1247)*(SUM($J$24:FD24)=1)</f>
        <v>0</v>
      </c>
      <c r="FE1248" s="18">
        <f>(-AND($F$1239=1)*MIN(FE1246,SUM($I$1247:FD1247)*($F$1248/4)))*((SUM($J$23:FE23)=1)*(SUM($J$24:FE24)=0))-(FE1246+FE1247)*(SUM($J$24:FE24)=1)</f>
        <v>0</v>
      </c>
      <c r="FF1248" s="18">
        <f>(-AND($F$1239=1)*MIN(FF1246,SUM($I$1247:FE1247)*($F$1248/4)))*((SUM($J$23:FF23)=1)*(SUM($J$24:FF24)=0))-(FF1246+FF1247)*(SUM($J$24:FF24)=1)</f>
        <v>0</v>
      </c>
      <c r="FG1248" s="18">
        <f>(-AND($F$1239=1)*MIN(FG1246,SUM($I$1247:FF1247)*($F$1248/4)))*((SUM($J$23:FG23)=1)*(SUM($J$24:FG24)=0))-(FG1246+FG1247)*(SUM($J$24:FG24)=1)</f>
        <v>0</v>
      </c>
      <c r="FH1248" s="18">
        <f>(-AND($F$1239=1)*MIN(FH1246,SUM($I$1247:FG1247)*($F$1248/4)))*((SUM($J$23:FH23)=1)*(SUM($J$24:FH24)=0))-(FH1246+FH1247)*(SUM($J$24:FH24)=1)</f>
        <v>0</v>
      </c>
      <c r="FI1248" s="18">
        <f>(-AND($F$1239=1)*MIN(FI1246,SUM($I$1247:FH1247)*($F$1248/4)))*((SUM($J$23:FI23)=1)*(SUM($J$24:FI24)=0))-(FI1246+FI1247)*(SUM($J$24:FI24)=1)</f>
        <v>0</v>
      </c>
      <c r="FJ1248" s="18">
        <f>(-AND($F$1239=1)*MIN(FJ1246,SUM($I$1247:FI1247)*($F$1248/4)))*((SUM($J$23:FJ23)=1)*(SUM($J$24:FJ24)=0))-(FJ1246+FJ1247)*(SUM($J$24:FJ24)=1)</f>
        <v>0</v>
      </c>
      <c r="FK1248" s="18">
        <f>(-AND($F$1239=1)*MIN(FK1246,SUM($I$1247:FJ1247)*($F$1248/4)))*((SUM($J$23:FK23)=1)*(SUM($J$24:FK24)=0))-(FK1246+FK1247)*(SUM($J$24:FK24)=1)</f>
        <v>0</v>
      </c>
      <c r="FL1248" s="18">
        <f>(-AND($F$1239=1)*MIN(FL1246,SUM($I$1247:FK1247)*($F$1248/4)))*((SUM($J$23:FL23)=1)*(SUM($J$24:FL24)=0))-(FL1246+FL1247)*(SUM($J$24:FL24)=1)</f>
        <v>0</v>
      </c>
      <c r="FM1248" s="18">
        <f>(-AND($F$1239=1)*MIN(FM1246,SUM($I$1247:FL1247)*($F$1248/4)))*((SUM($J$23:FM23)=1)*(SUM($J$24:FM24)=0))-(FM1246+FM1247)*(SUM($J$24:FM24)=1)</f>
        <v>0</v>
      </c>
      <c r="FN1248" s="18">
        <f>(-AND($F$1239=1)*MIN(FN1246,SUM($I$1247:FM1247)*($F$1248/4)))*((SUM($J$23:FN23)=1)*(SUM($J$24:FN24)=0))-(FN1246+FN1247)*(SUM($J$24:FN24)=1)</f>
        <v>0</v>
      </c>
      <c r="FO1248" s="18">
        <f>(-AND($F$1239=1)*MIN(FO1246,SUM($I$1247:FN1247)*($F$1248/4)))*((SUM($J$23:FO23)=1)*(SUM($J$24:FO24)=0))-(FO1246+FO1247)*(SUM($J$24:FO24)=1)</f>
        <v>0</v>
      </c>
      <c r="FP1248" s="18">
        <f>(-AND($F$1239=1)*MIN(FP1246,SUM($I$1247:FO1247)*($F$1248/4)))*((SUM($J$23:FP23)=1)*(SUM($J$24:FP24)=0))-(FP1246+FP1247)*(SUM($J$24:FP24)=1)</f>
        <v>0</v>
      </c>
      <c r="FQ1248" s="18">
        <f>(-AND($F$1239=1)*MIN(FQ1246,SUM($I$1247:FP1247)*($F$1248/4)))*((SUM($J$23:FQ23)=1)*(SUM($J$24:FQ24)=0))-(FQ1246+FQ1247)*(SUM($J$24:FQ24)=1)</f>
        <v>0</v>
      </c>
      <c r="FR1248" s="18">
        <f>(-AND($F$1239=1)*MIN(FR1246,SUM($I$1247:FQ1247)*($F$1248/4)))*((SUM($J$23:FR23)=1)*(SUM($J$24:FR24)=0))-(FR1246+FR1247)*(SUM($J$24:FR24)=1)</f>
        <v>0</v>
      </c>
    </row>
    <row r="1249" spans="2:174" s="359" customFormat="1">
      <c r="C1249" s="365" t="s">
        <v>1000</v>
      </c>
      <c r="D1249" s="366"/>
      <c r="J1249" s="367">
        <f>MAX(SUM(J1246:J1248),0)</f>
        <v>0</v>
      </c>
      <c r="K1249" s="367">
        <f t="shared" ref="K1249:BV1249" si="3007">MAX(SUM(K1246:K1248),0)</f>
        <v>0</v>
      </c>
      <c r="L1249" s="367">
        <f t="shared" si="3007"/>
        <v>0</v>
      </c>
      <c r="M1249" s="367">
        <f t="shared" si="3007"/>
        <v>0</v>
      </c>
      <c r="N1249" s="367">
        <f t="shared" si="3007"/>
        <v>0</v>
      </c>
      <c r="O1249" s="367">
        <f t="shared" si="3007"/>
        <v>0</v>
      </c>
      <c r="P1249" s="367">
        <f t="shared" si="3007"/>
        <v>0</v>
      </c>
      <c r="Q1249" s="367">
        <f t="shared" si="3007"/>
        <v>0</v>
      </c>
      <c r="R1249" s="367">
        <f t="shared" si="3007"/>
        <v>0</v>
      </c>
      <c r="S1249" s="367">
        <f t="shared" si="3007"/>
        <v>0</v>
      </c>
      <c r="T1249" s="367">
        <f t="shared" si="3007"/>
        <v>0</v>
      </c>
      <c r="U1249" s="367">
        <f t="shared" si="3007"/>
        <v>0</v>
      </c>
      <c r="V1249" s="367">
        <f t="shared" si="3007"/>
        <v>0</v>
      </c>
      <c r="W1249" s="367">
        <f t="shared" si="3007"/>
        <v>0</v>
      </c>
      <c r="X1249" s="367">
        <f t="shared" si="3007"/>
        <v>0</v>
      </c>
      <c r="Y1249" s="367">
        <f t="shared" si="3007"/>
        <v>0</v>
      </c>
      <c r="Z1249" s="367">
        <f t="shared" si="3007"/>
        <v>0</v>
      </c>
      <c r="AA1249" s="367">
        <f t="shared" si="3007"/>
        <v>0</v>
      </c>
      <c r="AB1249" s="367">
        <f t="shared" si="3007"/>
        <v>0</v>
      </c>
      <c r="AC1249" s="367">
        <f t="shared" si="3007"/>
        <v>0</v>
      </c>
      <c r="AD1249" s="367">
        <f t="shared" si="3007"/>
        <v>0</v>
      </c>
      <c r="AE1249" s="367">
        <f t="shared" si="3007"/>
        <v>0</v>
      </c>
      <c r="AF1249" s="367">
        <f t="shared" si="3007"/>
        <v>0</v>
      </c>
      <c r="AG1249" s="367">
        <f t="shared" si="3007"/>
        <v>0</v>
      </c>
      <c r="AH1249" s="367">
        <f t="shared" si="3007"/>
        <v>0</v>
      </c>
      <c r="AI1249" s="367">
        <f t="shared" si="3007"/>
        <v>0</v>
      </c>
      <c r="AJ1249" s="367">
        <f t="shared" si="3007"/>
        <v>0</v>
      </c>
      <c r="AK1249" s="367">
        <f t="shared" si="3007"/>
        <v>0</v>
      </c>
      <c r="AL1249" s="367">
        <f t="shared" si="3007"/>
        <v>0</v>
      </c>
      <c r="AM1249" s="367">
        <f t="shared" si="3007"/>
        <v>0</v>
      </c>
      <c r="AN1249" s="367">
        <f t="shared" si="3007"/>
        <v>0</v>
      </c>
      <c r="AO1249" s="367">
        <f t="shared" si="3007"/>
        <v>0</v>
      </c>
      <c r="AP1249" s="367">
        <f t="shared" si="3007"/>
        <v>0</v>
      </c>
      <c r="AQ1249" s="367">
        <f t="shared" si="3007"/>
        <v>0</v>
      </c>
      <c r="AR1249" s="367">
        <f t="shared" si="3007"/>
        <v>0</v>
      </c>
      <c r="AS1249" s="367">
        <f t="shared" si="3007"/>
        <v>0</v>
      </c>
      <c r="AT1249" s="367">
        <f t="shared" si="3007"/>
        <v>0</v>
      </c>
      <c r="AU1249" s="367">
        <f t="shared" si="3007"/>
        <v>0</v>
      </c>
      <c r="AV1249" s="367">
        <f t="shared" si="3007"/>
        <v>0</v>
      </c>
      <c r="AW1249" s="367">
        <f t="shared" si="3007"/>
        <v>0</v>
      </c>
      <c r="AX1249" s="367">
        <f t="shared" si="3007"/>
        <v>0</v>
      </c>
      <c r="AY1249" s="367">
        <f t="shared" si="3007"/>
        <v>0</v>
      </c>
      <c r="AZ1249" s="367">
        <f t="shared" si="3007"/>
        <v>0</v>
      </c>
      <c r="BA1249" s="367">
        <f t="shared" si="3007"/>
        <v>0</v>
      </c>
      <c r="BB1249" s="367">
        <f t="shared" si="3007"/>
        <v>0</v>
      </c>
      <c r="BC1249" s="367">
        <f t="shared" si="3007"/>
        <v>0</v>
      </c>
      <c r="BD1249" s="367">
        <f t="shared" si="3007"/>
        <v>0</v>
      </c>
      <c r="BE1249" s="367">
        <f t="shared" si="3007"/>
        <v>0</v>
      </c>
      <c r="BF1249" s="367">
        <f t="shared" si="3007"/>
        <v>0</v>
      </c>
      <c r="BG1249" s="367">
        <f t="shared" si="3007"/>
        <v>0</v>
      </c>
      <c r="BH1249" s="367">
        <f t="shared" si="3007"/>
        <v>0</v>
      </c>
      <c r="BI1249" s="367">
        <f t="shared" si="3007"/>
        <v>0</v>
      </c>
      <c r="BJ1249" s="367">
        <f t="shared" si="3007"/>
        <v>0</v>
      </c>
      <c r="BK1249" s="367">
        <f t="shared" si="3007"/>
        <v>0</v>
      </c>
      <c r="BL1249" s="367">
        <f t="shared" si="3007"/>
        <v>0</v>
      </c>
      <c r="BM1249" s="367">
        <f t="shared" si="3007"/>
        <v>0</v>
      </c>
      <c r="BN1249" s="367">
        <f t="shared" si="3007"/>
        <v>0</v>
      </c>
      <c r="BO1249" s="367">
        <f t="shared" si="3007"/>
        <v>0</v>
      </c>
      <c r="BP1249" s="367">
        <f t="shared" si="3007"/>
        <v>0</v>
      </c>
      <c r="BQ1249" s="367">
        <f t="shared" si="3007"/>
        <v>0</v>
      </c>
      <c r="BR1249" s="367">
        <f t="shared" si="3007"/>
        <v>0</v>
      </c>
      <c r="BS1249" s="367">
        <f t="shared" si="3007"/>
        <v>0</v>
      </c>
      <c r="BT1249" s="367">
        <f t="shared" si="3007"/>
        <v>0</v>
      </c>
      <c r="BU1249" s="367">
        <f t="shared" si="3007"/>
        <v>0</v>
      </c>
      <c r="BV1249" s="367">
        <f t="shared" si="3007"/>
        <v>0</v>
      </c>
      <c r="BW1249" s="367">
        <f t="shared" ref="BW1249:EH1249" si="3008">MAX(SUM(BW1246:BW1248),0)</f>
        <v>0</v>
      </c>
      <c r="BX1249" s="367">
        <f t="shared" si="3008"/>
        <v>0</v>
      </c>
      <c r="BY1249" s="367">
        <f t="shared" si="3008"/>
        <v>0</v>
      </c>
      <c r="BZ1249" s="367">
        <f t="shared" si="3008"/>
        <v>0</v>
      </c>
      <c r="CA1249" s="367">
        <f t="shared" si="3008"/>
        <v>0</v>
      </c>
      <c r="CB1249" s="367">
        <f t="shared" si="3008"/>
        <v>0</v>
      </c>
      <c r="CC1249" s="367">
        <f t="shared" si="3008"/>
        <v>0</v>
      </c>
      <c r="CD1249" s="367">
        <f t="shared" si="3008"/>
        <v>0</v>
      </c>
      <c r="CE1249" s="367">
        <f t="shared" si="3008"/>
        <v>0</v>
      </c>
      <c r="CF1249" s="367">
        <f t="shared" si="3008"/>
        <v>0</v>
      </c>
      <c r="CG1249" s="367">
        <f t="shared" si="3008"/>
        <v>0</v>
      </c>
      <c r="CH1249" s="367">
        <f t="shared" si="3008"/>
        <v>0</v>
      </c>
      <c r="CI1249" s="367">
        <f t="shared" si="3008"/>
        <v>0</v>
      </c>
      <c r="CJ1249" s="367">
        <f t="shared" si="3008"/>
        <v>0</v>
      </c>
      <c r="CK1249" s="367">
        <f t="shared" si="3008"/>
        <v>0</v>
      </c>
      <c r="CL1249" s="367">
        <f t="shared" si="3008"/>
        <v>0</v>
      </c>
      <c r="CM1249" s="367">
        <f t="shared" si="3008"/>
        <v>0</v>
      </c>
      <c r="CN1249" s="367">
        <f t="shared" si="3008"/>
        <v>0</v>
      </c>
      <c r="CO1249" s="367">
        <f t="shared" si="3008"/>
        <v>0</v>
      </c>
      <c r="CP1249" s="367">
        <f t="shared" si="3008"/>
        <v>0</v>
      </c>
      <c r="CQ1249" s="367">
        <f t="shared" si="3008"/>
        <v>0</v>
      </c>
      <c r="CR1249" s="367">
        <f t="shared" si="3008"/>
        <v>0</v>
      </c>
      <c r="CS1249" s="367">
        <f t="shared" si="3008"/>
        <v>0</v>
      </c>
      <c r="CT1249" s="367">
        <f t="shared" si="3008"/>
        <v>0</v>
      </c>
      <c r="CU1249" s="367">
        <f t="shared" si="3008"/>
        <v>0</v>
      </c>
      <c r="CV1249" s="367">
        <f t="shared" si="3008"/>
        <v>0</v>
      </c>
      <c r="CW1249" s="367">
        <f t="shared" si="3008"/>
        <v>0</v>
      </c>
      <c r="CX1249" s="367">
        <f t="shared" si="3008"/>
        <v>0</v>
      </c>
      <c r="CY1249" s="367">
        <f t="shared" si="3008"/>
        <v>0</v>
      </c>
      <c r="CZ1249" s="367">
        <f t="shared" si="3008"/>
        <v>0</v>
      </c>
      <c r="DA1249" s="367">
        <f t="shared" si="3008"/>
        <v>0</v>
      </c>
      <c r="DB1249" s="367">
        <f t="shared" si="3008"/>
        <v>0</v>
      </c>
      <c r="DC1249" s="367">
        <f t="shared" si="3008"/>
        <v>0</v>
      </c>
      <c r="DD1249" s="367">
        <f t="shared" si="3008"/>
        <v>0</v>
      </c>
      <c r="DE1249" s="367">
        <f t="shared" si="3008"/>
        <v>0</v>
      </c>
      <c r="DF1249" s="367">
        <f t="shared" si="3008"/>
        <v>0</v>
      </c>
      <c r="DG1249" s="367">
        <f t="shared" si="3008"/>
        <v>0</v>
      </c>
      <c r="DH1249" s="367">
        <f t="shared" si="3008"/>
        <v>0</v>
      </c>
      <c r="DI1249" s="367">
        <f t="shared" si="3008"/>
        <v>0</v>
      </c>
      <c r="DJ1249" s="367">
        <f t="shared" si="3008"/>
        <v>0</v>
      </c>
      <c r="DK1249" s="367">
        <f t="shared" si="3008"/>
        <v>0</v>
      </c>
      <c r="DL1249" s="367">
        <f t="shared" si="3008"/>
        <v>0</v>
      </c>
      <c r="DM1249" s="367">
        <f t="shared" si="3008"/>
        <v>0</v>
      </c>
      <c r="DN1249" s="367">
        <f t="shared" si="3008"/>
        <v>0</v>
      </c>
      <c r="DO1249" s="367">
        <f t="shared" si="3008"/>
        <v>0</v>
      </c>
      <c r="DP1249" s="367">
        <f t="shared" si="3008"/>
        <v>0</v>
      </c>
      <c r="DQ1249" s="367">
        <f t="shared" si="3008"/>
        <v>0</v>
      </c>
      <c r="DR1249" s="367">
        <f t="shared" si="3008"/>
        <v>0</v>
      </c>
      <c r="DS1249" s="367">
        <f t="shared" si="3008"/>
        <v>0</v>
      </c>
      <c r="DT1249" s="367">
        <f t="shared" si="3008"/>
        <v>0</v>
      </c>
      <c r="DU1249" s="367">
        <f t="shared" si="3008"/>
        <v>0</v>
      </c>
      <c r="DV1249" s="367">
        <f t="shared" si="3008"/>
        <v>0</v>
      </c>
      <c r="DW1249" s="367">
        <f t="shared" si="3008"/>
        <v>0</v>
      </c>
      <c r="DX1249" s="367">
        <f t="shared" si="3008"/>
        <v>0</v>
      </c>
      <c r="DY1249" s="367">
        <f t="shared" si="3008"/>
        <v>0</v>
      </c>
      <c r="DZ1249" s="367">
        <f t="shared" si="3008"/>
        <v>0</v>
      </c>
      <c r="EA1249" s="367">
        <f t="shared" si="3008"/>
        <v>0</v>
      </c>
      <c r="EB1249" s="367">
        <f t="shared" si="3008"/>
        <v>0</v>
      </c>
      <c r="EC1249" s="367">
        <f t="shared" si="3008"/>
        <v>0</v>
      </c>
      <c r="ED1249" s="367">
        <f t="shared" si="3008"/>
        <v>0</v>
      </c>
      <c r="EE1249" s="367">
        <f t="shared" si="3008"/>
        <v>0</v>
      </c>
      <c r="EF1249" s="367">
        <f t="shared" si="3008"/>
        <v>0</v>
      </c>
      <c r="EG1249" s="367">
        <f t="shared" si="3008"/>
        <v>0</v>
      </c>
      <c r="EH1249" s="367">
        <f t="shared" si="3008"/>
        <v>0</v>
      </c>
      <c r="EI1249" s="367">
        <f t="shared" ref="EI1249:FR1249" si="3009">MAX(SUM(EI1246:EI1248),0)</f>
        <v>0</v>
      </c>
      <c r="EJ1249" s="367">
        <f t="shared" si="3009"/>
        <v>0</v>
      </c>
      <c r="EK1249" s="367">
        <f t="shared" si="3009"/>
        <v>0</v>
      </c>
      <c r="EL1249" s="367">
        <f t="shared" si="3009"/>
        <v>0</v>
      </c>
      <c r="EM1249" s="367">
        <f t="shared" si="3009"/>
        <v>0</v>
      </c>
      <c r="EN1249" s="367">
        <f t="shared" si="3009"/>
        <v>0</v>
      </c>
      <c r="EO1249" s="367">
        <f t="shared" si="3009"/>
        <v>0</v>
      </c>
      <c r="EP1249" s="367">
        <f t="shared" si="3009"/>
        <v>0</v>
      </c>
      <c r="EQ1249" s="367">
        <f t="shared" si="3009"/>
        <v>0</v>
      </c>
      <c r="ER1249" s="367">
        <f t="shared" si="3009"/>
        <v>0</v>
      </c>
      <c r="ES1249" s="367">
        <f t="shared" si="3009"/>
        <v>0</v>
      </c>
      <c r="ET1249" s="367">
        <f t="shared" si="3009"/>
        <v>0</v>
      </c>
      <c r="EU1249" s="367">
        <f t="shared" si="3009"/>
        <v>0</v>
      </c>
      <c r="EV1249" s="367">
        <f t="shared" si="3009"/>
        <v>0</v>
      </c>
      <c r="EW1249" s="367">
        <f t="shared" si="3009"/>
        <v>0</v>
      </c>
      <c r="EX1249" s="367">
        <f t="shared" si="3009"/>
        <v>0</v>
      </c>
      <c r="EY1249" s="367">
        <f t="shared" si="3009"/>
        <v>0</v>
      </c>
      <c r="EZ1249" s="367">
        <f t="shared" si="3009"/>
        <v>0</v>
      </c>
      <c r="FA1249" s="367">
        <f t="shared" si="3009"/>
        <v>0</v>
      </c>
      <c r="FB1249" s="367">
        <f t="shared" si="3009"/>
        <v>0</v>
      </c>
      <c r="FC1249" s="367">
        <f t="shared" si="3009"/>
        <v>0</v>
      </c>
      <c r="FD1249" s="367">
        <f t="shared" si="3009"/>
        <v>0</v>
      </c>
      <c r="FE1249" s="367">
        <f t="shared" si="3009"/>
        <v>0</v>
      </c>
      <c r="FF1249" s="367">
        <f t="shared" si="3009"/>
        <v>0</v>
      </c>
      <c r="FG1249" s="367">
        <f t="shared" si="3009"/>
        <v>0</v>
      </c>
      <c r="FH1249" s="367">
        <f t="shared" si="3009"/>
        <v>0</v>
      </c>
      <c r="FI1249" s="367">
        <f t="shared" si="3009"/>
        <v>0</v>
      </c>
      <c r="FJ1249" s="367">
        <f t="shared" si="3009"/>
        <v>0</v>
      </c>
      <c r="FK1249" s="367">
        <f t="shared" si="3009"/>
        <v>0</v>
      </c>
      <c r="FL1249" s="367">
        <f t="shared" si="3009"/>
        <v>0</v>
      </c>
      <c r="FM1249" s="367">
        <f t="shared" si="3009"/>
        <v>0</v>
      </c>
      <c r="FN1249" s="367">
        <f t="shared" si="3009"/>
        <v>0</v>
      </c>
      <c r="FO1249" s="367">
        <f t="shared" si="3009"/>
        <v>0</v>
      </c>
      <c r="FP1249" s="367">
        <f t="shared" si="3009"/>
        <v>0</v>
      </c>
      <c r="FQ1249" s="367">
        <f t="shared" si="3009"/>
        <v>0</v>
      </c>
      <c r="FR1249" s="367">
        <f t="shared" si="3009"/>
        <v>0</v>
      </c>
    </row>
    <row r="1250" spans="2:174">
      <c r="I1250" s="359"/>
    </row>
    <row r="1251" spans="2:174">
      <c r="C1251" t="s">
        <v>1040</v>
      </c>
      <c r="I1251" s="359"/>
      <c r="J1251" s="359"/>
      <c r="K1251" s="359"/>
      <c r="L1251" s="359"/>
      <c r="M1251" s="359"/>
      <c r="N1251" s="359"/>
      <c r="O1251" s="359"/>
      <c r="P1251" s="359"/>
      <c r="Q1251" s="359"/>
      <c r="R1251" s="359"/>
      <c r="S1251" s="359"/>
      <c r="T1251" s="359"/>
      <c r="U1251" s="359"/>
      <c r="V1251" s="359"/>
      <c r="W1251" s="359"/>
      <c r="X1251" s="359"/>
      <c r="Y1251" s="359"/>
      <c r="Z1251" s="359"/>
      <c r="AA1251" s="359"/>
      <c r="AB1251" s="359"/>
      <c r="AC1251" s="359"/>
      <c r="AD1251" s="359"/>
      <c r="AE1251" s="359"/>
      <c r="AF1251" s="359"/>
      <c r="AG1251" s="359"/>
      <c r="AH1251" s="359"/>
      <c r="AI1251" s="359"/>
      <c r="AJ1251" s="359"/>
      <c r="AK1251" s="359"/>
      <c r="AL1251" s="359"/>
      <c r="AM1251" s="359"/>
      <c r="AN1251" s="359"/>
      <c r="AO1251" s="359"/>
      <c r="AP1251" s="359"/>
      <c r="AQ1251" s="359"/>
      <c r="AR1251" s="359"/>
      <c r="AS1251" s="359"/>
      <c r="AT1251" s="359"/>
      <c r="AU1251" s="359"/>
      <c r="AV1251" s="359"/>
      <c r="AW1251" s="359"/>
      <c r="AX1251" s="359"/>
      <c r="AY1251" s="359"/>
      <c r="AZ1251" s="359"/>
      <c r="BA1251" s="359"/>
      <c r="BB1251" s="359"/>
      <c r="BC1251" s="359"/>
      <c r="BD1251" s="359"/>
      <c r="BE1251" s="359"/>
      <c r="BF1251" s="359"/>
      <c r="BG1251" s="359"/>
      <c r="BH1251" s="359"/>
      <c r="BI1251" s="359"/>
      <c r="BJ1251" s="359"/>
      <c r="BK1251" s="359"/>
      <c r="BL1251" s="359"/>
      <c r="BM1251" s="359"/>
      <c r="BN1251" s="359"/>
      <c r="BO1251" s="359"/>
      <c r="BP1251" s="359"/>
      <c r="BQ1251" s="359"/>
      <c r="BR1251" s="359"/>
      <c r="BS1251" s="359"/>
      <c r="BT1251" s="359"/>
      <c r="BU1251" s="359"/>
      <c r="BV1251" s="359"/>
      <c r="BW1251" s="359"/>
      <c r="BX1251" s="359"/>
      <c r="BY1251" s="359"/>
      <c r="BZ1251" s="359"/>
      <c r="CA1251" s="359"/>
      <c r="CB1251" s="359"/>
      <c r="CC1251" s="359"/>
      <c r="CD1251" s="359"/>
      <c r="CE1251" s="359"/>
      <c r="CF1251" s="359"/>
      <c r="CG1251" s="359"/>
      <c r="CH1251" s="359"/>
      <c r="CI1251" s="359"/>
      <c r="CJ1251" s="359"/>
      <c r="CK1251" s="359"/>
      <c r="CL1251" s="359"/>
      <c r="CM1251" s="359"/>
      <c r="CN1251" s="359"/>
      <c r="CO1251" s="359"/>
      <c r="CP1251" s="359"/>
      <c r="CQ1251" s="359"/>
      <c r="CR1251" s="359"/>
      <c r="CS1251" s="359"/>
      <c r="CT1251" s="359"/>
      <c r="CU1251" s="359"/>
      <c r="CV1251" s="359"/>
      <c r="CW1251" s="359"/>
      <c r="CX1251" s="359"/>
      <c r="CY1251" s="359"/>
      <c r="CZ1251" s="359"/>
      <c r="DA1251" s="359"/>
      <c r="DB1251" s="359"/>
      <c r="DC1251" s="359"/>
      <c r="DD1251" s="359"/>
      <c r="DE1251" s="359"/>
      <c r="DF1251" s="359"/>
      <c r="DG1251" s="359"/>
      <c r="DH1251" s="359"/>
      <c r="DI1251" s="359"/>
      <c r="DJ1251" s="359"/>
      <c r="DK1251" s="359"/>
      <c r="DL1251" s="359"/>
      <c r="DM1251" s="359"/>
      <c r="DN1251" s="359"/>
      <c r="DO1251" s="359"/>
      <c r="DP1251" s="359"/>
      <c r="DQ1251" s="359"/>
      <c r="DR1251" s="359"/>
      <c r="DS1251" s="359"/>
      <c r="DT1251" s="359"/>
      <c r="DU1251" s="359"/>
      <c r="DV1251" s="359"/>
      <c r="DW1251" s="359"/>
      <c r="DX1251" s="359"/>
      <c r="DY1251" s="359"/>
      <c r="DZ1251" s="359"/>
      <c r="EA1251" s="359"/>
      <c r="EB1251" s="359"/>
      <c r="EC1251" s="359"/>
      <c r="ED1251" s="359"/>
      <c r="EE1251" s="359"/>
      <c r="EF1251" s="359"/>
      <c r="EG1251" s="359"/>
      <c r="EH1251" s="359"/>
      <c r="EI1251" s="359"/>
      <c r="EJ1251" s="359"/>
      <c r="EK1251" s="359"/>
      <c r="EL1251" s="359"/>
      <c r="EM1251" s="359"/>
      <c r="EN1251" s="359"/>
      <c r="EO1251" s="359"/>
      <c r="EP1251" s="359"/>
      <c r="EQ1251" s="359"/>
      <c r="ER1251" s="359"/>
      <c r="ES1251" s="359"/>
      <c r="ET1251" s="359"/>
      <c r="EU1251" s="359"/>
      <c r="EV1251" s="359"/>
      <c r="EW1251" s="359"/>
      <c r="EX1251" s="359"/>
      <c r="EY1251" s="359"/>
      <c r="EZ1251" s="359"/>
      <c r="FA1251" s="359"/>
      <c r="FB1251" s="359"/>
      <c r="FC1251" s="359"/>
      <c r="FD1251" s="359"/>
      <c r="FE1251" s="359"/>
      <c r="FF1251" s="359"/>
      <c r="FG1251" s="359"/>
      <c r="FH1251" s="359"/>
      <c r="FI1251" s="359"/>
      <c r="FJ1251" s="359"/>
      <c r="FK1251" s="359"/>
      <c r="FL1251" s="359"/>
      <c r="FM1251" s="359"/>
      <c r="FN1251" s="359"/>
      <c r="FO1251" s="359"/>
      <c r="FP1251" s="359"/>
      <c r="FQ1251" s="359"/>
      <c r="FR1251" s="359"/>
    </row>
    <row r="1252" spans="2:174" s="359" customFormat="1">
      <c r="C1252" s="365" t="s">
        <v>999</v>
      </c>
      <c r="D1252" s="366"/>
      <c r="J1252" s="367">
        <f t="shared" ref="J1252:AO1252" si="3010">I1255</f>
        <v>0</v>
      </c>
      <c r="K1252" s="367">
        <f t="shared" si="3010"/>
        <v>0</v>
      </c>
      <c r="L1252" s="367">
        <f t="shared" ca="1" si="3010"/>
        <v>0</v>
      </c>
      <c r="M1252" s="367">
        <f t="shared" ca="1" si="3010"/>
        <v>0</v>
      </c>
      <c r="N1252" s="367">
        <f t="shared" ca="1" si="3010"/>
        <v>0</v>
      </c>
      <c r="O1252" s="367">
        <f t="shared" ca="1" si="3010"/>
        <v>0</v>
      </c>
      <c r="P1252" s="367">
        <f t="shared" ca="1" si="3010"/>
        <v>0</v>
      </c>
      <c r="Q1252" s="367">
        <f t="shared" ca="1" si="3010"/>
        <v>0</v>
      </c>
      <c r="R1252" s="367">
        <f t="shared" ca="1" si="3010"/>
        <v>0</v>
      </c>
      <c r="S1252" s="367">
        <f t="shared" ca="1" si="3010"/>
        <v>0</v>
      </c>
      <c r="T1252" s="367">
        <f t="shared" ca="1" si="3010"/>
        <v>0</v>
      </c>
      <c r="U1252" s="367">
        <f t="shared" ca="1" si="3010"/>
        <v>0</v>
      </c>
      <c r="V1252" s="367">
        <f t="shared" ca="1" si="3010"/>
        <v>0</v>
      </c>
      <c r="W1252" s="367">
        <f t="shared" ca="1" si="3010"/>
        <v>0</v>
      </c>
      <c r="X1252" s="367">
        <f t="shared" ca="1" si="3010"/>
        <v>0</v>
      </c>
      <c r="Y1252" s="367">
        <f t="shared" ca="1" si="3010"/>
        <v>0</v>
      </c>
      <c r="Z1252" s="367">
        <f t="shared" ca="1" si="3010"/>
        <v>0</v>
      </c>
      <c r="AA1252" s="367">
        <f t="shared" ca="1" si="3010"/>
        <v>0</v>
      </c>
      <c r="AB1252" s="367">
        <f t="shared" ca="1" si="3010"/>
        <v>2307.7849315068493</v>
      </c>
      <c r="AC1252" s="367">
        <f t="shared" ca="1" si="3010"/>
        <v>2291.3007534246576</v>
      </c>
      <c r="AD1252" s="367">
        <f t="shared" ca="1" si="3010"/>
        <v>2274.816575342466</v>
      </c>
      <c r="AE1252" s="367">
        <f t="shared" ca="1" si="3010"/>
        <v>2258.3323972602743</v>
      </c>
      <c r="AF1252" s="367">
        <f t="shared" ca="1" si="3010"/>
        <v>2241.8482191780827</v>
      </c>
      <c r="AG1252" s="367">
        <f t="shared" ca="1" si="3010"/>
        <v>2225.364041095891</v>
      </c>
      <c r="AH1252" s="367">
        <f t="shared" ca="1" si="3010"/>
        <v>2208.8798630136994</v>
      </c>
      <c r="AI1252" s="367">
        <f t="shared" ca="1" si="3010"/>
        <v>2192.3956849315077</v>
      </c>
      <c r="AJ1252" s="367">
        <f t="shared" ca="1" si="3010"/>
        <v>2175.9115068493161</v>
      </c>
      <c r="AK1252" s="367">
        <f t="shared" ca="1" si="3010"/>
        <v>2159.4273287671244</v>
      </c>
      <c r="AL1252" s="367">
        <f t="shared" ca="1" si="3010"/>
        <v>2142.9431506849328</v>
      </c>
      <c r="AM1252" s="367">
        <f t="shared" ca="1" si="3010"/>
        <v>2126.4589726027411</v>
      </c>
      <c r="AN1252" s="367">
        <f t="shared" ca="1" si="3010"/>
        <v>2109.9747945205495</v>
      </c>
      <c r="AO1252" s="367">
        <f t="shared" ca="1" si="3010"/>
        <v>2093.4906164383578</v>
      </c>
      <c r="AP1252" s="367">
        <f t="shared" ref="AP1252:BU1252" ca="1" si="3011">AO1255</f>
        <v>2077.0064383561662</v>
      </c>
      <c r="AQ1252" s="367">
        <f t="shared" ca="1" si="3011"/>
        <v>2060.5222602739746</v>
      </c>
      <c r="AR1252" s="367">
        <f t="shared" ca="1" si="3011"/>
        <v>2044.0380821917827</v>
      </c>
      <c r="AS1252" s="367">
        <f t="shared" ca="1" si="3011"/>
        <v>2027.5539041095908</v>
      </c>
      <c r="AT1252" s="367">
        <f t="shared" ca="1" si="3011"/>
        <v>2011.0697260273989</v>
      </c>
      <c r="AU1252" s="367">
        <f t="shared" ca="1" si="3011"/>
        <v>1994.5855479452071</v>
      </c>
      <c r="AV1252" s="367">
        <f t="shared" ca="1" si="3011"/>
        <v>1978.1013698630152</v>
      </c>
      <c r="AW1252" s="367">
        <f t="shared" ca="1" si="3011"/>
        <v>1961.6171917808233</v>
      </c>
      <c r="AX1252" s="367">
        <f t="shared" ca="1" si="3011"/>
        <v>1945.1330136986314</v>
      </c>
      <c r="AY1252" s="367">
        <f t="shared" ca="1" si="3011"/>
        <v>1928.6488356164396</v>
      </c>
      <c r="AZ1252" s="367">
        <f t="shared" ca="1" si="3011"/>
        <v>1912.1646575342477</v>
      </c>
      <c r="BA1252" s="367">
        <f t="shared" ca="1" si="3011"/>
        <v>1895.6804794520558</v>
      </c>
      <c r="BB1252" s="367">
        <f t="shared" ca="1" si="3011"/>
        <v>1879.1963013698639</v>
      </c>
      <c r="BC1252" s="367">
        <f t="shared" ca="1" si="3011"/>
        <v>1862.7121232876721</v>
      </c>
      <c r="BD1252" s="367">
        <f t="shared" ca="1" si="3011"/>
        <v>1846.2279452054802</v>
      </c>
      <c r="BE1252" s="367">
        <f t="shared" ca="1" si="3011"/>
        <v>1829.7437671232883</v>
      </c>
      <c r="BF1252" s="367">
        <f t="shared" ca="1" si="3011"/>
        <v>1813.2595890410964</v>
      </c>
      <c r="BG1252" s="367">
        <f t="shared" ca="1" si="3011"/>
        <v>1796.7754109589046</v>
      </c>
      <c r="BH1252" s="367">
        <f t="shared" ca="1" si="3011"/>
        <v>1780.2912328767127</v>
      </c>
      <c r="BI1252" s="367">
        <f t="shared" ca="1" si="3011"/>
        <v>1763.8070547945208</v>
      </c>
      <c r="BJ1252" s="367">
        <f t="shared" ca="1" si="3011"/>
        <v>1747.3228767123289</v>
      </c>
      <c r="BK1252" s="367">
        <f t="shared" ca="1" si="3011"/>
        <v>1730.8386986301371</v>
      </c>
      <c r="BL1252" s="367">
        <f t="shared" ca="1" si="3011"/>
        <v>1714.3545205479452</v>
      </c>
      <c r="BM1252" s="367">
        <f t="shared" ca="1" si="3011"/>
        <v>1697.8703424657533</v>
      </c>
      <c r="BN1252" s="367">
        <f t="shared" ca="1" si="3011"/>
        <v>1681.3861643835614</v>
      </c>
      <c r="BO1252" s="367">
        <f t="shared" ca="1" si="3011"/>
        <v>1664.9019863013696</v>
      </c>
      <c r="BP1252" s="367">
        <f t="shared" ca="1" si="3011"/>
        <v>1648.4178082191777</v>
      </c>
      <c r="BQ1252" s="367">
        <f t="shared" ca="1" si="3011"/>
        <v>1631.9336301369858</v>
      </c>
      <c r="BR1252" s="367">
        <f t="shared" ca="1" si="3011"/>
        <v>1615.4494520547939</v>
      </c>
      <c r="BS1252" s="367">
        <f t="shared" ca="1" si="3011"/>
        <v>1598.9652739726021</v>
      </c>
      <c r="BT1252" s="367">
        <f t="shared" ca="1" si="3011"/>
        <v>1582.4810958904102</v>
      </c>
      <c r="BU1252" s="367">
        <f t="shared" ca="1" si="3011"/>
        <v>1565.9969178082183</v>
      </c>
      <c r="BV1252" s="367">
        <f t="shared" ref="BV1252:DA1252" ca="1" si="3012">BU1255</f>
        <v>1549.5127397260264</v>
      </c>
      <c r="BW1252" s="367">
        <f t="shared" ca="1" si="3012"/>
        <v>1533.0285616438346</v>
      </c>
      <c r="BX1252" s="367">
        <f t="shared" ca="1" si="3012"/>
        <v>1516.5443835616427</v>
      </c>
      <c r="BY1252" s="367">
        <f t="shared" ca="1" si="3012"/>
        <v>1500.0602054794508</v>
      </c>
      <c r="BZ1252" s="367">
        <f t="shared" ca="1" si="3012"/>
        <v>1483.5760273972589</v>
      </c>
      <c r="CA1252" s="367">
        <f t="shared" ca="1" si="3012"/>
        <v>1467.0918493150671</v>
      </c>
      <c r="CB1252" s="367">
        <f t="shared" ca="1" si="3012"/>
        <v>1450.6076712328752</v>
      </c>
      <c r="CC1252" s="367">
        <f t="shared" ca="1" si="3012"/>
        <v>1434.1234931506833</v>
      </c>
      <c r="CD1252" s="367">
        <f t="shared" ca="1" si="3012"/>
        <v>1417.6393150684914</v>
      </c>
      <c r="CE1252" s="367">
        <f t="shared" ca="1" si="3012"/>
        <v>1401.1551369862996</v>
      </c>
      <c r="CF1252" s="367">
        <f t="shared" ca="1" si="3012"/>
        <v>1384.6709589041077</v>
      </c>
      <c r="CG1252" s="367">
        <f t="shared" ca="1" si="3012"/>
        <v>1368.1867808219158</v>
      </c>
      <c r="CH1252" s="367">
        <f t="shared" ca="1" si="3012"/>
        <v>1351.7026027397239</v>
      </c>
      <c r="CI1252" s="367">
        <f t="shared" ca="1" si="3012"/>
        <v>1335.2184246575321</v>
      </c>
      <c r="CJ1252" s="367">
        <f t="shared" ca="1" si="3012"/>
        <v>1318.7342465753402</v>
      </c>
      <c r="CK1252" s="367">
        <f t="shared" ca="1" si="3012"/>
        <v>1302.2500684931483</v>
      </c>
      <c r="CL1252" s="367">
        <f t="shared" ca="1" si="3012"/>
        <v>1285.7658904109564</v>
      </c>
      <c r="CM1252" s="367">
        <f t="shared" ca="1" si="3012"/>
        <v>1269.2817123287646</v>
      </c>
      <c r="CN1252" s="367">
        <f t="shared" ca="1" si="3012"/>
        <v>1252.7975342465727</v>
      </c>
      <c r="CO1252" s="367">
        <f t="shared" ca="1" si="3012"/>
        <v>1236.3133561643808</v>
      </c>
      <c r="CP1252" s="367">
        <f t="shared" ca="1" si="3012"/>
        <v>1219.8291780821889</v>
      </c>
      <c r="CQ1252" s="367">
        <f t="shared" ca="1" si="3012"/>
        <v>1203.3449999999971</v>
      </c>
      <c r="CR1252" s="367">
        <f t="shared" ca="1" si="3012"/>
        <v>1186.8608219178052</v>
      </c>
      <c r="CS1252" s="367">
        <f t="shared" ca="1" si="3012"/>
        <v>1170.3766438356133</v>
      </c>
      <c r="CT1252" s="367">
        <f t="shared" ca="1" si="3012"/>
        <v>1153.8924657534214</v>
      </c>
      <c r="CU1252" s="367">
        <f t="shared" ca="1" si="3012"/>
        <v>1137.4082876712296</v>
      </c>
      <c r="CV1252" s="367">
        <f t="shared" ca="1" si="3012"/>
        <v>1120.9241095890377</v>
      </c>
      <c r="CW1252" s="367">
        <f t="shared" ca="1" si="3012"/>
        <v>1104.4399315068458</v>
      </c>
      <c r="CX1252" s="367">
        <f t="shared" ca="1" si="3012"/>
        <v>1087.9557534246539</v>
      </c>
      <c r="CY1252" s="367">
        <f t="shared" ca="1" si="3012"/>
        <v>1071.4715753424621</v>
      </c>
      <c r="CZ1252" s="367">
        <f t="shared" ca="1" si="3012"/>
        <v>1054.9873972602702</v>
      </c>
      <c r="DA1252" s="367">
        <f t="shared" ca="1" si="3012"/>
        <v>1038.5032191780783</v>
      </c>
      <c r="DB1252" s="367">
        <f t="shared" ref="DB1252:EG1252" ca="1" si="3013">DA1255</f>
        <v>1022.0190410958866</v>
      </c>
      <c r="DC1252" s="367">
        <f t="shared" ca="1" si="3013"/>
        <v>1005.5348630136948</v>
      </c>
      <c r="DD1252" s="367">
        <f t="shared" ca="1" si="3013"/>
        <v>989.05068493150304</v>
      </c>
      <c r="DE1252" s="367">
        <f t="shared" ca="1" si="3013"/>
        <v>972.56650684931128</v>
      </c>
      <c r="DF1252" s="367">
        <f t="shared" ca="1" si="3013"/>
        <v>956.08232876711952</v>
      </c>
      <c r="DG1252" s="367">
        <f t="shared" ca="1" si="3013"/>
        <v>939.59815068492776</v>
      </c>
      <c r="DH1252" s="367">
        <f t="shared" ca="1" si="3013"/>
        <v>923.113972602736</v>
      </c>
      <c r="DI1252" s="367">
        <f t="shared" ca="1" si="3013"/>
        <v>906.62979452054424</v>
      </c>
      <c r="DJ1252" s="367">
        <f t="shared" ca="1" si="3013"/>
        <v>890.14561643835248</v>
      </c>
      <c r="DK1252" s="367">
        <f t="shared" ca="1" si="3013"/>
        <v>873.66143835616072</v>
      </c>
      <c r="DL1252" s="367">
        <f t="shared" ca="1" si="3013"/>
        <v>857.17726027396895</v>
      </c>
      <c r="DM1252" s="367">
        <f t="shared" ca="1" si="3013"/>
        <v>840.69308219177719</v>
      </c>
      <c r="DN1252" s="367">
        <f t="shared" ca="1" si="3013"/>
        <v>824.20890410958543</v>
      </c>
      <c r="DO1252" s="367">
        <f t="shared" ca="1" si="3013"/>
        <v>807.72472602739367</v>
      </c>
      <c r="DP1252" s="367">
        <f t="shared" ca="1" si="3013"/>
        <v>791.24054794520191</v>
      </c>
      <c r="DQ1252" s="367">
        <f t="shared" ca="1" si="3013"/>
        <v>774.75636986301015</v>
      </c>
      <c r="DR1252" s="367">
        <f t="shared" ca="1" si="3013"/>
        <v>758.27219178081839</v>
      </c>
      <c r="DS1252" s="367">
        <f t="shared" ca="1" si="3013"/>
        <v>741.78801369862663</v>
      </c>
      <c r="DT1252" s="367">
        <f t="shared" ca="1" si="3013"/>
        <v>725.30383561643487</v>
      </c>
      <c r="DU1252" s="367">
        <f t="shared" ca="1" si="3013"/>
        <v>708.81965753424311</v>
      </c>
      <c r="DV1252" s="367">
        <f t="shared" ca="1" si="3013"/>
        <v>692.33547945205135</v>
      </c>
      <c r="DW1252" s="367">
        <f t="shared" ca="1" si="3013"/>
        <v>675.85130136985958</v>
      </c>
      <c r="DX1252" s="367">
        <f t="shared" ca="1" si="3013"/>
        <v>659.36712328766782</v>
      </c>
      <c r="DY1252" s="367">
        <f t="shared" ca="1" si="3013"/>
        <v>642.88294520547606</v>
      </c>
      <c r="DZ1252" s="367">
        <f t="shared" ca="1" si="3013"/>
        <v>626.3987671232843</v>
      </c>
      <c r="EA1252" s="367">
        <f t="shared" ca="1" si="3013"/>
        <v>609.91458904109254</v>
      </c>
      <c r="EB1252" s="367">
        <f t="shared" ca="1" si="3013"/>
        <v>593.43041095890078</v>
      </c>
      <c r="EC1252" s="367">
        <f t="shared" ca="1" si="3013"/>
        <v>576.94623287670902</v>
      </c>
      <c r="ED1252" s="367">
        <f t="shared" ca="1" si="3013"/>
        <v>560.46205479451726</v>
      </c>
      <c r="EE1252" s="367">
        <f t="shared" ca="1" si="3013"/>
        <v>543.9778767123255</v>
      </c>
      <c r="EF1252" s="367">
        <f t="shared" ca="1" si="3013"/>
        <v>527.49369863013374</v>
      </c>
      <c r="EG1252" s="367">
        <f t="shared" ca="1" si="3013"/>
        <v>511.00952054794197</v>
      </c>
      <c r="EH1252" s="367">
        <f t="shared" ref="EH1252:FR1252" ca="1" si="3014">EG1255</f>
        <v>494.52534246575021</v>
      </c>
      <c r="EI1252" s="367">
        <f t="shared" ca="1" si="3014"/>
        <v>478.04116438355845</v>
      </c>
      <c r="EJ1252" s="367">
        <f t="shared" ca="1" si="3014"/>
        <v>461.55698630136669</v>
      </c>
      <c r="EK1252" s="367">
        <f t="shared" ca="1" si="3014"/>
        <v>445.07280821917493</v>
      </c>
      <c r="EL1252" s="367">
        <f t="shared" ca="1" si="3014"/>
        <v>428.58863013698317</v>
      </c>
      <c r="EM1252" s="367">
        <f t="shared" ca="1" si="3014"/>
        <v>412.10445205479141</v>
      </c>
      <c r="EN1252" s="367">
        <f t="shared" ca="1" si="3014"/>
        <v>395.62027397259965</v>
      </c>
      <c r="EO1252" s="367">
        <f t="shared" ca="1" si="3014"/>
        <v>379.13609589040789</v>
      </c>
      <c r="EP1252" s="367">
        <f t="shared" ca="1" si="3014"/>
        <v>362.65191780821613</v>
      </c>
      <c r="EQ1252" s="367">
        <f t="shared" ca="1" si="3014"/>
        <v>346.16773972602437</v>
      </c>
      <c r="ER1252" s="367">
        <f t="shared" ca="1" si="3014"/>
        <v>329.6835616438326</v>
      </c>
      <c r="ES1252" s="367">
        <f t="shared" ca="1" si="3014"/>
        <v>313.19938356164084</v>
      </c>
      <c r="ET1252" s="367">
        <f t="shared" ca="1" si="3014"/>
        <v>296.71520547944908</v>
      </c>
      <c r="EU1252" s="367">
        <f t="shared" ca="1" si="3014"/>
        <v>280.23102739725732</v>
      </c>
      <c r="EV1252" s="367">
        <f t="shared" ca="1" si="3014"/>
        <v>263.74684931506556</v>
      </c>
      <c r="EW1252" s="367">
        <f t="shared" ca="1" si="3014"/>
        <v>247.26267123287377</v>
      </c>
      <c r="EX1252" s="367">
        <f t="shared" ca="1" si="3014"/>
        <v>230.77849315068198</v>
      </c>
      <c r="EY1252" s="367">
        <f t="shared" ca="1" si="3014"/>
        <v>214.29431506849019</v>
      </c>
      <c r="EZ1252" s="367">
        <f t="shared" ca="1" si="3014"/>
        <v>197.8101369862984</v>
      </c>
      <c r="FA1252" s="367">
        <f t="shared" ca="1" si="3014"/>
        <v>181.32595890410661</v>
      </c>
      <c r="FB1252" s="367">
        <f t="shared" ca="1" si="3014"/>
        <v>164.84178082191482</v>
      </c>
      <c r="FC1252" s="367">
        <f t="shared" ca="1" si="3014"/>
        <v>148.35760273972303</v>
      </c>
      <c r="FD1252" s="367">
        <f t="shared" ca="1" si="3014"/>
        <v>131.87342465753125</v>
      </c>
      <c r="FE1252" s="367">
        <f t="shared" ca="1" si="3014"/>
        <v>115.38924657533947</v>
      </c>
      <c r="FF1252" s="367">
        <f t="shared" ca="1" si="3014"/>
        <v>98.905068493147695</v>
      </c>
      <c r="FG1252" s="367">
        <f t="shared" ca="1" si="3014"/>
        <v>82.42089041095592</v>
      </c>
      <c r="FH1252" s="367">
        <f t="shared" ca="1" si="3014"/>
        <v>65.936712328764145</v>
      </c>
      <c r="FI1252" s="367">
        <f t="shared" ca="1" si="3014"/>
        <v>49.45253424657237</v>
      </c>
      <c r="FJ1252" s="367">
        <f t="shared" ca="1" si="3014"/>
        <v>32.968356164380594</v>
      </c>
      <c r="FK1252" s="367">
        <f t="shared" ca="1" si="3014"/>
        <v>16.484178082188816</v>
      </c>
      <c r="FL1252" s="367">
        <f t="shared" ca="1" si="3014"/>
        <v>0</v>
      </c>
      <c r="FM1252" s="367">
        <f t="shared" ca="1" si="3014"/>
        <v>0</v>
      </c>
      <c r="FN1252" s="367">
        <f t="shared" ca="1" si="3014"/>
        <v>0</v>
      </c>
      <c r="FO1252" s="367">
        <f t="shared" ca="1" si="3014"/>
        <v>0</v>
      </c>
      <c r="FP1252" s="367">
        <f t="shared" ca="1" si="3014"/>
        <v>0</v>
      </c>
      <c r="FQ1252" s="367">
        <f t="shared" ca="1" si="3014"/>
        <v>0</v>
      </c>
      <c r="FR1252" s="367">
        <f t="shared" ca="1" si="3014"/>
        <v>0</v>
      </c>
    </row>
    <row r="1253" spans="2:174">
      <c r="C1253" s="360" t="s">
        <v>1004</v>
      </c>
      <c r="I1253" s="359"/>
      <c r="J1253" s="405">
        <f>J1228</f>
        <v>0</v>
      </c>
      <c r="K1253" s="405">
        <f t="shared" ref="K1253:BV1253" ca="1" si="3015">K1228</f>
        <v>0</v>
      </c>
      <c r="L1253" s="405">
        <f t="shared" ca="1" si="3015"/>
        <v>0</v>
      </c>
      <c r="M1253" s="405">
        <f t="shared" ca="1" si="3015"/>
        <v>0</v>
      </c>
      <c r="N1253" s="405">
        <f t="shared" ca="1" si="3015"/>
        <v>0</v>
      </c>
      <c r="O1253" s="405">
        <f t="shared" ca="1" si="3015"/>
        <v>0</v>
      </c>
      <c r="P1253" s="405">
        <f t="shared" ca="1" si="3015"/>
        <v>0</v>
      </c>
      <c r="Q1253" s="405">
        <f t="shared" ca="1" si="3015"/>
        <v>0</v>
      </c>
      <c r="R1253" s="405">
        <f t="shared" ca="1" si="3015"/>
        <v>0</v>
      </c>
      <c r="S1253" s="405">
        <f t="shared" ca="1" si="3015"/>
        <v>0</v>
      </c>
      <c r="T1253" s="405">
        <f t="shared" ca="1" si="3015"/>
        <v>0</v>
      </c>
      <c r="U1253" s="405">
        <f t="shared" ca="1" si="3015"/>
        <v>0</v>
      </c>
      <c r="V1253" s="405">
        <f t="shared" ca="1" si="3015"/>
        <v>0</v>
      </c>
      <c r="W1253" s="405">
        <f t="shared" ca="1" si="3015"/>
        <v>0</v>
      </c>
      <c r="X1253" s="405">
        <f t="shared" ca="1" si="3015"/>
        <v>0</v>
      </c>
      <c r="Y1253" s="405">
        <f t="shared" ca="1" si="3015"/>
        <v>0</v>
      </c>
      <c r="Z1253" s="405">
        <f t="shared" ca="1" si="3015"/>
        <v>0</v>
      </c>
      <c r="AA1253" s="405">
        <f t="shared" ca="1" si="3015"/>
        <v>2307.7849315068493</v>
      </c>
      <c r="AB1253" s="405">
        <f t="shared" ca="1" si="3015"/>
        <v>0</v>
      </c>
      <c r="AC1253" s="405">
        <f t="shared" ca="1" si="3015"/>
        <v>0</v>
      </c>
      <c r="AD1253" s="405">
        <f t="shared" ca="1" si="3015"/>
        <v>0</v>
      </c>
      <c r="AE1253" s="405">
        <f t="shared" ca="1" si="3015"/>
        <v>0</v>
      </c>
      <c r="AF1253" s="405">
        <f t="shared" ca="1" si="3015"/>
        <v>0</v>
      </c>
      <c r="AG1253" s="405">
        <f t="shared" ca="1" si="3015"/>
        <v>0</v>
      </c>
      <c r="AH1253" s="405">
        <f t="shared" ca="1" si="3015"/>
        <v>0</v>
      </c>
      <c r="AI1253" s="405">
        <f t="shared" ca="1" si="3015"/>
        <v>0</v>
      </c>
      <c r="AJ1253" s="405">
        <f t="shared" ca="1" si="3015"/>
        <v>0</v>
      </c>
      <c r="AK1253" s="405">
        <f t="shared" ca="1" si="3015"/>
        <v>0</v>
      </c>
      <c r="AL1253" s="405">
        <f t="shared" ca="1" si="3015"/>
        <v>0</v>
      </c>
      <c r="AM1253" s="405">
        <f t="shared" ca="1" si="3015"/>
        <v>0</v>
      </c>
      <c r="AN1253" s="405">
        <f t="shared" ca="1" si="3015"/>
        <v>0</v>
      </c>
      <c r="AO1253" s="405">
        <f t="shared" ca="1" si="3015"/>
        <v>0</v>
      </c>
      <c r="AP1253" s="405">
        <f t="shared" ca="1" si="3015"/>
        <v>0</v>
      </c>
      <c r="AQ1253" s="405">
        <f t="shared" ca="1" si="3015"/>
        <v>0</v>
      </c>
      <c r="AR1253" s="405">
        <f t="shared" ca="1" si="3015"/>
        <v>0</v>
      </c>
      <c r="AS1253" s="405">
        <f t="shared" ca="1" si="3015"/>
        <v>0</v>
      </c>
      <c r="AT1253" s="405">
        <f t="shared" ca="1" si="3015"/>
        <v>0</v>
      </c>
      <c r="AU1253" s="405">
        <f t="shared" ca="1" si="3015"/>
        <v>0</v>
      </c>
      <c r="AV1253" s="405">
        <f t="shared" ca="1" si="3015"/>
        <v>0</v>
      </c>
      <c r="AW1253" s="405">
        <f t="shared" ca="1" si="3015"/>
        <v>0</v>
      </c>
      <c r="AX1253" s="405">
        <f t="shared" ca="1" si="3015"/>
        <v>0</v>
      </c>
      <c r="AY1253" s="405">
        <f t="shared" ca="1" si="3015"/>
        <v>0</v>
      </c>
      <c r="AZ1253" s="405">
        <f t="shared" ca="1" si="3015"/>
        <v>0</v>
      </c>
      <c r="BA1253" s="405">
        <f t="shared" ca="1" si="3015"/>
        <v>0</v>
      </c>
      <c r="BB1253" s="405">
        <f t="shared" ca="1" si="3015"/>
        <v>0</v>
      </c>
      <c r="BC1253" s="405">
        <f t="shared" ca="1" si="3015"/>
        <v>0</v>
      </c>
      <c r="BD1253" s="405">
        <f t="shared" ca="1" si="3015"/>
        <v>0</v>
      </c>
      <c r="BE1253" s="405">
        <f t="shared" ca="1" si="3015"/>
        <v>0</v>
      </c>
      <c r="BF1253" s="405">
        <f t="shared" ca="1" si="3015"/>
        <v>0</v>
      </c>
      <c r="BG1253" s="405">
        <f t="shared" ca="1" si="3015"/>
        <v>0</v>
      </c>
      <c r="BH1253" s="405">
        <f t="shared" ca="1" si="3015"/>
        <v>0</v>
      </c>
      <c r="BI1253" s="405">
        <f t="shared" ca="1" si="3015"/>
        <v>0</v>
      </c>
      <c r="BJ1253" s="405">
        <f t="shared" ca="1" si="3015"/>
        <v>0</v>
      </c>
      <c r="BK1253" s="405">
        <f t="shared" ca="1" si="3015"/>
        <v>0</v>
      </c>
      <c r="BL1253" s="405">
        <f t="shared" ca="1" si="3015"/>
        <v>0</v>
      </c>
      <c r="BM1253" s="405">
        <f t="shared" ca="1" si="3015"/>
        <v>0</v>
      </c>
      <c r="BN1253" s="405">
        <f t="shared" ca="1" si="3015"/>
        <v>0</v>
      </c>
      <c r="BO1253" s="405">
        <f t="shared" ca="1" si="3015"/>
        <v>0</v>
      </c>
      <c r="BP1253" s="405">
        <f t="shared" ca="1" si="3015"/>
        <v>0</v>
      </c>
      <c r="BQ1253" s="405">
        <f t="shared" ca="1" si="3015"/>
        <v>0</v>
      </c>
      <c r="BR1253" s="405">
        <f t="shared" ca="1" si="3015"/>
        <v>0</v>
      </c>
      <c r="BS1253" s="405">
        <f t="shared" ca="1" si="3015"/>
        <v>0</v>
      </c>
      <c r="BT1253" s="405">
        <f t="shared" ca="1" si="3015"/>
        <v>0</v>
      </c>
      <c r="BU1253" s="405">
        <f t="shared" ca="1" si="3015"/>
        <v>0</v>
      </c>
      <c r="BV1253" s="405">
        <f t="shared" ca="1" si="3015"/>
        <v>0</v>
      </c>
      <c r="BW1253" s="405">
        <f t="shared" ref="BW1253:EH1253" ca="1" si="3016">BW1228</f>
        <v>0</v>
      </c>
      <c r="BX1253" s="405">
        <f t="shared" ca="1" si="3016"/>
        <v>0</v>
      </c>
      <c r="BY1253" s="405">
        <f t="shared" ca="1" si="3016"/>
        <v>0</v>
      </c>
      <c r="BZ1253" s="405">
        <f t="shared" ca="1" si="3016"/>
        <v>0</v>
      </c>
      <c r="CA1253" s="405">
        <f t="shared" ca="1" si="3016"/>
        <v>0</v>
      </c>
      <c r="CB1253" s="405">
        <f t="shared" ca="1" si="3016"/>
        <v>0</v>
      </c>
      <c r="CC1253" s="405">
        <f t="shared" ca="1" si="3016"/>
        <v>0</v>
      </c>
      <c r="CD1253" s="405">
        <f t="shared" ca="1" si="3016"/>
        <v>0</v>
      </c>
      <c r="CE1253" s="405">
        <f t="shared" ca="1" si="3016"/>
        <v>0</v>
      </c>
      <c r="CF1253" s="405">
        <f t="shared" ca="1" si="3016"/>
        <v>0</v>
      </c>
      <c r="CG1253" s="405">
        <f t="shared" ca="1" si="3016"/>
        <v>0</v>
      </c>
      <c r="CH1253" s="405">
        <f t="shared" ca="1" si="3016"/>
        <v>0</v>
      </c>
      <c r="CI1253" s="405">
        <f t="shared" ca="1" si="3016"/>
        <v>0</v>
      </c>
      <c r="CJ1253" s="405">
        <f t="shared" ca="1" si="3016"/>
        <v>0</v>
      </c>
      <c r="CK1253" s="405">
        <f t="shared" ca="1" si="3016"/>
        <v>0</v>
      </c>
      <c r="CL1253" s="405">
        <f t="shared" ca="1" si="3016"/>
        <v>0</v>
      </c>
      <c r="CM1253" s="405">
        <f t="shared" ca="1" si="3016"/>
        <v>0</v>
      </c>
      <c r="CN1253" s="405">
        <f t="shared" ca="1" si="3016"/>
        <v>0</v>
      </c>
      <c r="CO1253" s="405">
        <f t="shared" ca="1" si="3016"/>
        <v>0</v>
      </c>
      <c r="CP1253" s="405">
        <f t="shared" ca="1" si="3016"/>
        <v>0</v>
      </c>
      <c r="CQ1253" s="405">
        <f t="shared" ca="1" si="3016"/>
        <v>0</v>
      </c>
      <c r="CR1253" s="405">
        <f t="shared" ca="1" si="3016"/>
        <v>0</v>
      </c>
      <c r="CS1253" s="405">
        <f t="shared" ca="1" si="3016"/>
        <v>0</v>
      </c>
      <c r="CT1253" s="405">
        <f t="shared" ca="1" si="3016"/>
        <v>0</v>
      </c>
      <c r="CU1253" s="405">
        <f t="shared" ca="1" si="3016"/>
        <v>0</v>
      </c>
      <c r="CV1253" s="405">
        <f t="shared" ca="1" si="3016"/>
        <v>0</v>
      </c>
      <c r="CW1253" s="405">
        <f t="shared" ca="1" si="3016"/>
        <v>0</v>
      </c>
      <c r="CX1253" s="405">
        <f t="shared" ca="1" si="3016"/>
        <v>0</v>
      </c>
      <c r="CY1253" s="405">
        <f t="shared" ca="1" si="3016"/>
        <v>0</v>
      </c>
      <c r="CZ1253" s="405">
        <f t="shared" ca="1" si="3016"/>
        <v>0</v>
      </c>
      <c r="DA1253" s="405">
        <f t="shared" ca="1" si="3016"/>
        <v>0</v>
      </c>
      <c r="DB1253" s="405">
        <f t="shared" ca="1" si="3016"/>
        <v>0</v>
      </c>
      <c r="DC1253" s="405">
        <f t="shared" ca="1" si="3016"/>
        <v>0</v>
      </c>
      <c r="DD1253" s="405">
        <f t="shared" ca="1" si="3016"/>
        <v>0</v>
      </c>
      <c r="DE1253" s="405">
        <f t="shared" ca="1" si="3016"/>
        <v>0</v>
      </c>
      <c r="DF1253" s="405">
        <f t="shared" ca="1" si="3016"/>
        <v>0</v>
      </c>
      <c r="DG1253" s="405">
        <f t="shared" ca="1" si="3016"/>
        <v>0</v>
      </c>
      <c r="DH1253" s="405">
        <f t="shared" ca="1" si="3016"/>
        <v>0</v>
      </c>
      <c r="DI1253" s="405">
        <f t="shared" ca="1" si="3016"/>
        <v>0</v>
      </c>
      <c r="DJ1253" s="405">
        <f t="shared" ca="1" si="3016"/>
        <v>0</v>
      </c>
      <c r="DK1253" s="405">
        <f t="shared" ca="1" si="3016"/>
        <v>0</v>
      </c>
      <c r="DL1253" s="405">
        <f t="shared" ca="1" si="3016"/>
        <v>0</v>
      </c>
      <c r="DM1253" s="405">
        <f t="shared" ca="1" si="3016"/>
        <v>0</v>
      </c>
      <c r="DN1253" s="405">
        <f t="shared" ca="1" si="3016"/>
        <v>0</v>
      </c>
      <c r="DO1253" s="405">
        <f t="shared" ca="1" si="3016"/>
        <v>0</v>
      </c>
      <c r="DP1253" s="405">
        <f t="shared" ca="1" si="3016"/>
        <v>0</v>
      </c>
      <c r="DQ1253" s="405">
        <f t="shared" ca="1" si="3016"/>
        <v>0</v>
      </c>
      <c r="DR1253" s="405">
        <f t="shared" ca="1" si="3016"/>
        <v>0</v>
      </c>
      <c r="DS1253" s="405">
        <f t="shared" ca="1" si="3016"/>
        <v>0</v>
      </c>
      <c r="DT1253" s="405">
        <f t="shared" ca="1" si="3016"/>
        <v>0</v>
      </c>
      <c r="DU1253" s="405">
        <f t="shared" ca="1" si="3016"/>
        <v>0</v>
      </c>
      <c r="DV1253" s="405">
        <f t="shared" ca="1" si="3016"/>
        <v>0</v>
      </c>
      <c r="DW1253" s="405">
        <f t="shared" ca="1" si="3016"/>
        <v>0</v>
      </c>
      <c r="DX1253" s="405">
        <f t="shared" ca="1" si="3016"/>
        <v>0</v>
      </c>
      <c r="DY1253" s="405">
        <f t="shared" ca="1" si="3016"/>
        <v>0</v>
      </c>
      <c r="DZ1253" s="405">
        <f t="shared" ca="1" si="3016"/>
        <v>0</v>
      </c>
      <c r="EA1253" s="405">
        <f t="shared" ca="1" si="3016"/>
        <v>0</v>
      </c>
      <c r="EB1253" s="405">
        <f t="shared" ca="1" si="3016"/>
        <v>0</v>
      </c>
      <c r="EC1253" s="405">
        <f t="shared" ca="1" si="3016"/>
        <v>0</v>
      </c>
      <c r="ED1253" s="405">
        <f t="shared" ca="1" si="3016"/>
        <v>0</v>
      </c>
      <c r="EE1253" s="405">
        <f t="shared" ca="1" si="3016"/>
        <v>0</v>
      </c>
      <c r="EF1253" s="405">
        <f t="shared" ca="1" si="3016"/>
        <v>0</v>
      </c>
      <c r="EG1253" s="405">
        <f t="shared" ca="1" si="3016"/>
        <v>0</v>
      </c>
      <c r="EH1253" s="405">
        <f t="shared" ca="1" si="3016"/>
        <v>0</v>
      </c>
      <c r="EI1253" s="405">
        <f t="shared" ref="EI1253:FR1253" ca="1" si="3017">EI1228</f>
        <v>0</v>
      </c>
      <c r="EJ1253" s="405">
        <f t="shared" ca="1" si="3017"/>
        <v>0</v>
      </c>
      <c r="EK1253" s="405">
        <f t="shared" ca="1" si="3017"/>
        <v>0</v>
      </c>
      <c r="EL1253" s="405">
        <f t="shared" ca="1" si="3017"/>
        <v>0</v>
      </c>
      <c r="EM1253" s="405">
        <f t="shared" ca="1" si="3017"/>
        <v>0</v>
      </c>
      <c r="EN1253" s="405">
        <f t="shared" ca="1" si="3017"/>
        <v>0</v>
      </c>
      <c r="EO1253" s="405">
        <f t="shared" ca="1" si="3017"/>
        <v>0</v>
      </c>
      <c r="EP1253" s="405">
        <f t="shared" ca="1" si="3017"/>
        <v>0</v>
      </c>
      <c r="EQ1253" s="405">
        <f t="shared" ca="1" si="3017"/>
        <v>0</v>
      </c>
      <c r="ER1253" s="405">
        <f t="shared" ca="1" si="3017"/>
        <v>0</v>
      </c>
      <c r="ES1253" s="405">
        <f t="shared" ca="1" si="3017"/>
        <v>0</v>
      </c>
      <c r="ET1253" s="405">
        <f t="shared" ca="1" si="3017"/>
        <v>0</v>
      </c>
      <c r="EU1253" s="405">
        <f t="shared" ca="1" si="3017"/>
        <v>0</v>
      </c>
      <c r="EV1253" s="405">
        <f t="shared" ca="1" si="3017"/>
        <v>0</v>
      </c>
      <c r="EW1253" s="405">
        <f t="shared" ca="1" si="3017"/>
        <v>0</v>
      </c>
      <c r="EX1253" s="405">
        <f t="shared" ca="1" si="3017"/>
        <v>0</v>
      </c>
      <c r="EY1253" s="405">
        <f t="shared" ca="1" si="3017"/>
        <v>0</v>
      </c>
      <c r="EZ1253" s="405">
        <f t="shared" ca="1" si="3017"/>
        <v>0</v>
      </c>
      <c r="FA1253" s="405">
        <f t="shared" ca="1" si="3017"/>
        <v>0</v>
      </c>
      <c r="FB1253" s="405">
        <f t="shared" ca="1" si="3017"/>
        <v>0</v>
      </c>
      <c r="FC1253" s="405">
        <f t="shared" ca="1" si="3017"/>
        <v>0</v>
      </c>
      <c r="FD1253" s="405">
        <f t="shared" ca="1" si="3017"/>
        <v>0</v>
      </c>
      <c r="FE1253" s="405">
        <f t="shared" ca="1" si="3017"/>
        <v>0</v>
      </c>
      <c r="FF1253" s="405">
        <f t="shared" ca="1" si="3017"/>
        <v>0</v>
      </c>
      <c r="FG1253" s="405">
        <f t="shared" ca="1" si="3017"/>
        <v>0</v>
      </c>
      <c r="FH1253" s="405">
        <f t="shared" ca="1" si="3017"/>
        <v>0</v>
      </c>
      <c r="FI1253" s="405">
        <f t="shared" ca="1" si="3017"/>
        <v>0</v>
      </c>
      <c r="FJ1253" s="405">
        <f t="shared" ca="1" si="3017"/>
        <v>0</v>
      </c>
      <c r="FK1253" s="405">
        <f t="shared" ca="1" si="3017"/>
        <v>0</v>
      </c>
      <c r="FL1253" s="405">
        <f t="shared" ca="1" si="3017"/>
        <v>0</v>
      </c>
      <c r="FM1253" s="405">
        <f t="shared" ca="1" si="3017"/>
        <v>0</v>
      </c>
      <c r="FN1253" s="405">
        <f t="shared" ca="1" si="3017"/>
        <v>0</v>
      </c>
      <c r="FO1253" s="405">
        <f t="shared" ca="1" si="3017"/>
        <v>0</v>
      </c>
      <c r="FP1253" s="405">
        <f t="shared" ca="1" si="3017"/>
        <v>0</v>
      </c>
      <c r="FQ1253" s="405">
        <f t="shared" ca="1" si="3017"/>
        <v>0</v>
      </c>
      <c r="FR1253" s="405">
        <f t="shared" ca="1" si="3017"/>
        <v>0</v>
      </c>
    </row>
    <row r="1254" spans="2:174">
      <c r="C1254" s="360" t="s">
        <v>1002</v>
      </c>
      <c r="E1254" s="359" t="s">
        <v>1039</v>
      </c>
      <c r="F1254" s="394">
        <f>INDEX(Assumptions!$G643:$G643,MATCH($A$1,Model_Number,0))</f>
        <v>2.8571428571428571E-2</v>
      </c>
      <c r="I1254" s="359"/>
      <c r="J1254" s="18">
        <f>(-AND($F$1239=1)*MIN(J1252,SUM($I$1253:I1253)*($F$1254/4)))*((SUM($J$23:J23)=1)*(SUM($J$24:J24)=0))-(J1252+J1253)*(SUM($J$24:J24)=1)</f>
        <v>0</v>
      </c>
      <c r="K1254" s="18">
        <f ca="1">(-AND($F$1239=1)*MIN(K1252,SUM($I$1253:J1253)*($F$1254/4)))*((SUM($J$23:K23)=1)*(SUM($J$24:K24)=0))-(K1252+K1253)*(SUM($J$24:K24)=1)</f>
        <v>0</v>
      </c>
      <c r="L1254" s="18">
        <f ca="1">(-AND($F$1239=1)*MIN(L1252,SUM($I$1253:K1253)*($F$1254/4)))*((SUM($J$23:L23)=1)*(SUM($J$24:L24)=0))-(L1252+L1253)*(SUM($J$24:L24)=1)</f>
        <v>0</v>
      </c>
      <c r="M1254" s="18">
        <f ca="1">(-AND($F$1239=1)*MIN(M1252,SUM($I$1253:L1253)*($F$1254/4)))*((SUM($J$23:M23)=1)*(SUM($J$24:M24)=0))-(M1252+M1253)*(SUM($J$24:M24)=1)</f>
        <v>0</v>
      </c>
      <c r="N1254" s="18">
        <f ca="1">(-AND($F$1239=1)*MIN(N1252,SUM($I$1253:M1253)*($F$1254/4)))*((SUM($J$23:N23)=1)*(SUM($J$24:N24)=0))-(N1252+N1253)*(SUM($J$24:N24)=1)</f>
        <v>0</v>
      </c>
      <c r="O1254" s="18">
        <f ca="1">(-AND($F$1239=1)*MIN(O1252,SUM($I$1253:N1253)*($F$1254/4)))*((SUM($J$23:O23)=1)*(SUM($J$24:O24)=0))-(O1252+O1253)*(SUM($J$24:O24)=1)</f>
        <v>0</v>
      </c>
      <c r="P1254" s="18">
        <f ca="1">(-AND($F$1239=1)*MIN(P1252,SUM($I$1253:O1253)*($F$1254/4)))*((SUM($J$23:P23)=1)*(SUM($J$24:P24)=0))-(P1252+P1253)*(SUM($J$24:P24)=1)</f>
        <v>0</v>
      </c>
      <c r="Q1254" s="18">
        <f ca="1">(-AND($F$1239=1)*MIN(Q1252,SUM($I$1253:P1253)*($F$1254/4)))*((SUM($J$23:Q23)=1)*(SUM($J$24:Q24)=0))-(Q1252+Q1253)*(SUM($J$24:Q24)=1)</f>
        <v>0</v>
      </c>
      <c r="R1254" s="18">
        <f ca="1">(-AND($F$1239=1)*MIN(R1252,SUM($I$1253:Q1253)*($F$1254/4)))*((SUM($J$23:R23)=1)*(SUM($J$24:R24)=0))-(R1252+R1253)*(SUM($J$24:R24)=1)</f>
        <v>0</v>
      </c>
      <c r="S1254" s="18">
        <f ca="1">(-AND($F$1239=1)*MIN(S1252,SUM($I$1253:R1253)*($F$1254/4)))*((SUM($J$23:S23)=1)*(SUM($J$24:S24)=0))-(S1252+S1253)*(SUM($J$24:S24)=1)</f>
        <v>0</v>
      </c>
      <c r="T1254" s="18">
        <f ca="1">(-AND($F$1239=1)*MIN(T1252,SUM($I$1253:S1253)*($F$1254/4)))*((SUM($J$23:T23)=1)*(SUM($J$24:T24)=0))-(T1252+T1253)*(SUM($J$24:T24)=1)</f>
        <v>0</v>
      </c>
      <c r="U1254" s="18">
        <f ca="1">(-AND($F$1239=1)*MIN(U1252,SUM($I$1253:T1253)*($F$1254/4)))*((SUM($J$23:U23)=1)*(SUM($J$24:U24)=0))-(U1252+U1253)*(SUM($J$24:U24)=1)</f>
        <v>0</v>
      </c>
      <c r="V1254" s="18">
        <f ca="1">(-AND($F$1239=1)*MIN(V1252,SUM($I$1253:U1253)*($F$1254/4)))*((SUM($J$23:V23)=1)*(SUM($J$24:V24)=0))-(V1252+V1253)*(SUM($J$24:V24)=1)</f>
        <v>0</v>
      </c>
      <c r="W1254" s="18">
        <f ca="1">(-AND($F$1239=1)*MIN(W1252,SUM($I$1253:V1253)*($F$1254/4)))*((SUM($J$23:W23)=1)*(SUM($J$24:W24)=0))-(W1252+W1253)*(SUM($J$24:W24)=1)</f>
        <v>0</v>
      </c>
      <c r="X1254" s="18">
        <f ca="1">(-AND($F$1239=1)*MIN(X1252,SUM($I$1253:W1253)*($F$1254/4)))*((SUM($J$23:X23)=1)*(SUM($J$24:X24)=0))-(X1252+X1253)*(SUM($J$24:X24)=1)</f>
        <v>0</v>
      </c>
      <c r="Y1254" s="18">
        <f ca="1">(-AND($F$1239=1)*MIN(Y1252,SUM($I$1253:X1253)*($F$1254/4)))*((SUM($J$23:Y23)=1)*(SUM($J$24:Y24)=0))-(Y1252+Y1253)*(SUM($J$24:Y24)=1)</f>
        <v>0</v>
      </c>
      <c r="Z1254" s="18">
        <f ca="1">(-AND($F$1239=1)*MIN(Z1252,SUM($I$1253:Y1253)*($F$1254/4)))*((SUM($J$23:Z23)=1)*(SUM($J$24:Z24)=0))-(Z1252+Z1253)*(SUM($J$24:Z24)=1)</f>
        <v>0</v>
      </c>
      <c r="AA1254" s="18">
        <f ca="1">(-AND($F$1239=1)*MIN(AA1252,SUM($I$1253:Z1253)*($F$1254/4)))*((SUM($J$23:AA23)=1)*(SUM($J$24:AA24)=0))-(AA1252+AA1253)*(SUM($J$24:AA24)=1)</f>
        <v>0</v>
      </c>
      <c r="AB1254" s="18">
        <f ca="1">(-AND($F$1239=1)*MIN(AB1252,SUM($I$1253:AA1253)*($F$1254/4)))*((SUM($J$23:AB23)=1)*(SUM($J$24:AB24)=0))-(AB1252+AB1253)*(SUM($J$24:AB24)=1)</f>
        <v>-16.484178082191779</v>
      </c>
      <c r="AC1254" s="18">
        <f ca="1">(-AND($F$1239=1)*MIN(AC1252,SUM($I$1253:AB1253)*($F$1254/4)))*((SUM($J$23:AC23)=1)*(SUM($J$24:AC24)=0))-(AC1252+AC1253)*(SUM($J$24:AC24)=1)</f>
        <v>-16.484178082191779</v>
      </c>
      <c r="AD1254" s="18">
        <f ca="1">(-AND($F$1239=1)*MIN(AD1252,SUM($I$1253:AC1253)*($F$1254/4)))*((SUM($J$23:AD23)=1)*(SUM($J$24:AD24)=0))-(AD1252+AD1253)*(SUM($J$24:AD24)=1)</f>
        <v>-16.484178082191779</v>
      </c>
      <c r="AE1254" s="18">
        <f ca="1">(-AND($F$1239=1)*MIN(AE1252,SUM($I$1253:AD1253)*($F$1254/4)))*((SUM($J$23:AE23)=1)*(SUM($J$24:AE24)=0))-(AE1252+AE1253)*(SUM($J$24:AE24)=1)</f>
        <v>-16.484178082191779</v>
      </c>
      <c r="AF1254" s="18">
        <f ca="1">(-AND($F$1239=1)*MIN(AF1252,SUM($I$1253:AE1253)*($F$1254/4)))*((SUM($J$23:AF23)=1)*(SUM($J$24:AF24)=0))-(AF1252+AF1253)*(SUM($J$24:AF24)=1)</f>
        <v>-16.484178082191779</v>
      </c>
      <c r="AG1254" s="18">
        <f ca="1">(-AND($F$1239=1)*MIN(AG1252,SUM($I$1253:AF1253)*($F$1254/4)))*((SUM($J$23:AG23)=1)*(SUM($J$24:AG24)=0))-(AG1252+AG1253)*(SUM($J$24:AG24)=1)</f>
        <v>-16.484178082191779</v>
      </c>
      <c r="AH1254" s="18">
        <f ca="1">(-AND($F$1239=1)*MIN(AH1252,SUM($I$1253:AG1253)*($F$1254/4)))*((SUM($J$23:AH23)=1)*(SUM($J$24:AH24)=0))-(AH1252+AH1253)*(SUM($J$24:AH24)=1)</f>
        <v>-16.484178082191779</v>
      </c>
      <c r="AI1254" s="18">
        <f ca="1">(-AND($F$1239=1)*MIN(AI1252,SUM($I$1253:AH1253)*($F$1254/4)))*((SUM($J$23:AI23)=1)*(SUM($J$24:AI24)=0))-(AI1252+AI1253)*(SUM($J$24:AI24)=1)</f>
        <v>-16.484178082191779</v>
      </c>
      <c r="AJ1254" s="18">
        <f ca="1">(-AND($F$1239=1)*MIN(AJ1252,SUM($I$1253:AI1253)*($F$1254/4)))*((SUM($J$23:AJ23)=1)*(SUM($J$24:AJ24)=0))-(AJ1252+AJ1253)*(SUM($J$24:AJ24)=1)</f>
        <v>-16.484178082191779</v>
      </c>
      <c r="AK1254" s="18">
        <f ca="1">(-AND($F$1239=1)*MIN(AK1252,SUM($I$1253:AJ1253)*($F$1254/4)))*((SUM($J$23:AK23)=1)*(SUM($J$24:AK24)=0))-(AK1252+AK1253)*(SUM($J$24:AK24)=1)</f>
        <v>-16.484178082191779</v>
      </c>
      <c r="AL1254" s="18">
        <f ca="1">(-AND($F$1239=1)*MIN(AL1252,SUM($I$1253:AK1253)*($F$1254/4)))*((SUM($J$23:AL23)=1)*(SUM($J$24:AL24)=0))-(AL1252+AL1253)*(SUM($J$24:AL24)=1)</f>
        <v>-16.484178082191779</v>
      </c>
      <c r="AM1254" s="18">
        <f ca="1">(-AND($F$1239=1)*MIN(AM1252,SUM($I$1253:AL1253)*($F$1254/4)))*((SUM($J$23:AM23)=1)*(SUM($J$24:AM24)=0))-(AM1252+AM1253)*(SUM($J$24:AM24)=1)</f>
        <v>-16.484178082191779</v>
      </c>
      <c r="AN1254" s="18">
        <f ca="1">(-AND($F$1239=1)*MIN(AN1252,SUM($I$1253:AM1253)*($F$1254/4)))*((SUM($J$23:AN23)=1)*(SUM($J$24:AN24)=0))-(AN1252+AN1253)*(SUM($J$24:AN24)=1)</f>
        <v>-16.484178082191779</v>
      </c>
      <c r="AO1254" s="18">
        <f ca="1">(-AND($F$1239=1)*MIN(AO1252,SUM($I$1253:AN1253)*($F$1254/4)))*((SUM($J$23:AO23)=1)*(SUM($J$24:AO24)=0))-(AO1252+AO1253)*(SUM($J$24:AO24)=1)</f>
        <v>-16.484178082191779</v>
      </c>
      <c r="AP1254" s="18">
        <f ca="1">(-AND($F$1239=1)*MIN(AP1252,SUM($I$1253:AO1253)*($F$1254/4)))*((SUM($J$23:AP23)=1)*(SUM($J$24:AP24)=0))-(AP1252+AP1253)*(SUM($J$24:AP24)=1)</f>
        <v>-16.484178082191779</v>
      </c>
      <c r="AQ1254" s="18">
        <f ca="1">(-AND($F$1239=1)*MIN(AQ1252,SUM($I$1253:AP1253)*($F$1254/4)))*((SUM($J$23:AQ23)=1)*(SUM($J$24:AQ24)=0))-(AQ1252+AQ1253)*(SUM($J$24:AQ24)=1)</f>
        <v>-16.484178082191779</v>
      </c>
      <c r="AR1254" s="18">
        <f ca="1">(-AND($F$1239=1)*MIN(AR1252,SUM($I$1253:AQ1253)*($F$1254/4)))*((SUM($J$23:AR23)=1)*(SUM($J$24:AR24)=0))-(AR1252+AR1253)*(SUM($J$24:AR24)=1)</f>
        <v>-16.484178082191779</v>
      </c>
      <c r="AS1254" s="18">
        <f ca="1">(-AND($F$1239=1)*MIN(AS1252,SUM($I$1253:AR1253)*($F$1254/4)))*((SUM($J$23:AS23)=1)*(SUM($J$24:AS24)=0))-(AS1252+AS1253)*(SUM($J$24:AS24)=1)</f>
        <v>-16.484178082191779</v>
      </c>
      <c r="AT1254" s="18">
        <f ca="1">(-AND($F$1239=1)*MIN(AT1252,SUM($I$1253:AS1253)*($F$1254/4)))*((SUM($J$23:AT23)=1)*(SUM($J$24:AT24)=0))-(AT1252+AT1253)*(SUM($J$24:AT24)=1)</f>
        <v>-16.484178082191779</v>
      </c>
      <c r="AU1254" s="18">
        <f ca="1">(-AND($F$1239=1)*MIN(AU1252,SUM($I$1253:AT1253)*($F$1254/4)))*((SUM($J$23:AU23)=1)*(SUM($J$24:AU24)=0))-(AU1252+AU1253)*(SUM($J$24:AU24)=1)</f>
        <v>-16.484178082191779</v>
      </c>
      <c r="AV1254" s="18">
        <f ca="1">(-AND($F$1239=1)*MIN(AV1252,SUM($I$1253:AU1253)*($F$1254/4)))*((SUM($J$23:AV23)=1)*(SUM($J$24:AV24)=0))-(AV1252+AV1253)*(SUM($J$24:AV24)=1)</f>
        <v>-16.484178082191779</v>
      </c>
      <c r="AW1254" s="18">
        <f ca="1">(-AND($F$1239=1)*MIN(AW1252,SUM($I$1253:AV1253)*($F$1254/4)))*((SUM($J$23:AW23)=1)*(SUM($J$24:AW24)=0))-(AW1252+AW1253)*(SUM($J$24:AW24)=1)</f>
        <v>-16.484178082191779</v>
      </c>
      <c r="AX1254" s="18">
        <f ca="1">(-AND($F$1239=1)*MIN(AX1252,SUM($I$1253:AW1253)*($F$1254/4)))*((SUM($J$23:AX23)=1)*(SUM($J$24:AX24)=0))-(AX1252+AX1253)*(SUM($J$24:AX24)=1)</f>
        <v>-16.484178082191779</v>
      </c>
      <c r="AY1254" s="18">
        <f ca="1">(-AND($F$1239=1)*MIN(AY1252,SUM($I$1253:AX1253)*($F$1254/4)))*((SUM($J$23:AY23)=1)*(SUM($J$24:AY24)=0))-(AY1252+AY1253)*(SUM($J$24:AY24)=1)</f>
        <v>-16.484178082191779</v>
      </c>
      <c r="AZ1254" s="18">
        <f ca="1">(-AND($F$1239=1)*MIN(AZ1252,SUM($I$1253:AY1253)*($F$1254/4)))*((SUM($J$23:AZ23)=1)*(SUM($J$24:AZ24)=0))-(AZ1252+AZ1253)*(SUM($J$24:AZ24)=1)</f>
        <v>-16.484178082191779</v>
      </c>
      <c r="BA1254" s="18">
        <f ca="1">(-AND($F$1239=1)*MIN(BA1252,SUM($I$1253:AZ1253)*($F$1254/4)))*((SUM($J$23:BA23)=1)*(SUM($J$24:BA24)=0))-(BA1252+BA1253)*(SUM($J$24:BA24)=1)</f>
        <v>-16.484178082191779</v>
      </c>
      <c r="BB1254" s="18">
        <f ca="1">(-AND($F$1239=1)*MIN(BB1252,SUM($I$1253:BA1253)*($F$1254/4)))*((SUM($J$23:BB23)=1)*(SUM($J$24:BB24)=0))-(BB1252+BB1253)*(SUM($J$24:BB24)=1)</f>
        <v>-16.484178082191779</v>
      </c>
      <c r="BC1254" s="18">
        <f ca="1">(-AND($F$1239=1)*MIN(BC1252,SUM($I$1253:BB1253)*($F$1254/4)))*((SUM($J$23:BC23)=1)*(SUM($J$24:BC24)=0))-(BC1252+BC1253)*(SUM($J$24:BC24)=1)</f>
        <v>-16.484178082191779</v>
      </c>
      <c r="BD1254" s="18">
        <f ca="1">(-AND($F$1239=1)*MIN(BD1252,SUM($I$1253:BC1253)*($F$1254/4)))*((SUM($J$23:BD23)=1)*(SUM($J$24:BD24)=0))-(BD1252+BD1253)*(SUM($J$24:BD24)=1)</f>
        <v>-16.484178082191779</v>
      </c>
      <c r="BE1254" s="18">
        <f ca="1">(-AND($F$1239=1)*MIN(BE1252,SUM($I$1253:BD1253)*($F$1254/4)))*((SUM($J$23:BE23)=1)*(SUM($J$24:BE24)=0))-(BE1252+BE1253)*(SUM($J$24:BE24)=1)</f>
        <v>-16.484178082191779</v>
      </c>
      <c r="BF1254" s="18">
        <f ca="1">(-AND($F$1239=1)*MIN(BF1252,SUM($I$1253:BE1253)*($F$1254/4)))*((SUM($J$23:BF23)=1)*(SUM($J$24:BF24)=0))-(BF1252+BF1253)*(SUM($J$24:BF24)=1)</f>
        <v>-16.484178082191779</v>
      </c>
      <c r="BG1254" s="18">
        <f ca="1">(-AND($F$1239=1)*MIN(BG1252,SUM($I$1253:BF1253)*($F$1254/4)))*((SUM($J$23:BG23)=1)*(SUM($J$24:BG24)=0))-(BG1252+BG1253)*(SUM($J$24:BG24)=1)</f>
        <v>-16.484178082191779</v>
      </c>
      <c r="BH1254" s="18">
        <f ca="1">(-AND($F$1239=1)*MIN(BH1252,SUM($I$1253:BG1253)*($F$1254/4)))*((SUM($J$23:BH23)=1)*(SUM($J$24:BH24)=0))-(BH1252+BH1253)*(SUM($J$24:BH24)=1)</f>
        <v>-16.484178082191779</v>
      </c>
      <c r="BI1254" s="18">
        <f ca="1">(-AND($F$1239=1)*MIN(BI1252,SUM($I$1253:BH1253)*($F$1254/4)))*((SUM($J$23:BI23)=1)*(SUM($J$24:BI24)=0))-(BI1252+BI1253)*(SUM($J$24:BI24)=1)</f>
        <v>-16.484178082191779</v>
      </c>
      <c r="BJ1254" s="18">
        <f ca="1">(-AND($F$1239=1)*MIN(BJ1252,SUM($I$1253:BI1253)*($F$1254/4)))*((SUM($J$23:BJ23)=1)*(SUM($J$24:BJ24)=0))-(BJ1252+BJ1253)*(SUM($J$24:BJ24)=1)</f>
        <v>-16.484178082191779</v>
      </c>
      <c r="BK1254" s="18">
        <f ca="1">(-AND($F$1239=1)*MIN(BK1252,SUM($I$1253:BJ1253)*($F$1254/4)))*((SUM($J$23:BK23)=1)*(SUM($J$24:BK24)=0))-(BK1252+BK1253)*(SUM($J$24:BK24)=1)</f>
        <v>-16.484178082191779</v>
      </c>
      <c r="BL1254" s="18">
        <f ca="1">(-AND($F$1239=1)*MIN(BL1252,SUM($I$1253:BK1253)*($F$1254/4)))*((SUM($J$23:BL23)=1)*(SUM($J$24:BL24)=0))-(BL1252+BL1253)*(SUM($J$24:BL24)=1)</f>
        <v>-16.484178082191779</v>
      </c>
      <c r="BM1254" s="18">
        <f ca="1">(-AND($F$1239=1)*MIN(BM1252,SUM($I$1253:BL1253)*($F$1254/4)))*((SUM($J$23:BM23)=1)*(SUM($J$24:BM24)=0))-(BM1252+BM1253)*(SUM($J$24:BM24)=1)</f>
        <v>-16.484178082191779</v>
      </c>
      <c r="BN1254" s="18">
        <f ca="1">(-AND($F$1239=1)*MIN(BN1252,SUM($I$1253:BM1253)*($F$1254/4)))*((SUM($J$23:BN23)=1)*(SUM($J$24:BN24)=0))-(BN1252+BN1253)*(SUM($J$24:BN24)=1)</f>
        <v>-16.484178082191779</v>
      </c>
      <c r="BO1254" s="18">
        <f ca="1">(-AND($F$1239=1)*MIN(BO1252,SUM($I$1253:BN1253)*($F$1254/4)))*((SUM($J$23:BO23)=1)*(SUM($J$24:BO24)=0))-(BO1252+BO1253)*(SUM($J$24:BO24)=1)</f>
        <v>-16.484178082191779</v>
      </c>
      <c r="BP1254" s="18">
        <f ca="1">(-AND($F$1239=1)*MIN(BP1252,SUM($I$1253:BO1253)*($F$1254/4)))*((SUM($J$23:BP23)=1)*(SUM($J$24:BP24)=0))-(BP1252+BP1253)*(SUM($J$24:BP24)=1)</f>
        <v>-16.484178082191779</v>
      </c>
      <c r="BQ1254" s="18">
        <f ca="1">(-AND($F$1239=1)*MIN(BQ1252,SUM($I$1253:BP1253)*($F$1254/4)))*((SUM($J$23:BQ23)=1)*(SUM($J$24:BQ24)=0))-(BQ1252+BQ1253)*(SUM($J$24:BQ24)=1)</f>
        <v>-16.484178082191779</v>
      </c>
      <c r="BR1254" s="18">
        <f ca="1">(-AND($F$1239=1)*MIN(BR1252,SUM($I$1253:BQ1253)*($F$1254/4)))*((SUM($J$23:BR23)=1)*(SUM($J$24:BR24)=0))-(BR1252+BR1253)*(SUM($J$24:BR24)=1)</f>
        <v>-16.484178082191779</v>
      </c>
      <c r="BS1254" s="18">
        <f ca="1">(-AND($F$1239=1)*MIN(BS1252,SUM($I$1253:BR1253)*($F$1254/4)))*((SUM($J$23:BS23)=1)*(SUM($J$24:BS24)=0))-(BS1252+BS1253)*(SUM($J$24:BS24)=1)</f>
        <v>-16.484178082191779</v>
      </c>
      <c r="BT1254" s="18">
        <f ca="1">(-AND($F$1239=1)*MIN(BT1252,SUM($I$1253:BS1253)*($F$1254/4)))*((SUM($J$23:BT23)=1)*(SUM($J$24:BT24)=0))-(BT1252+BT1253)*(SUM($J$24:BT24)=1)</f>
        <v>-16.484178082191779</v>
      </c>
      <c r="BU1254" s="18">
        <f ca="1">(-AND($F$1239=1)*MIN(BU1252,SUM($I$1253:BT1253)*($F$1254/4)))*((SUM($J$23:BU23)=1)*(SUM($J$24:BU24)=0))-(BU1252+BU1253)*(SUM($J$24:BU24)=1)</f>
        <v>-16.484178082191779</v>
      </c>
      <c r="BV1254" s="18">
        <f ca="1">(-AND($F$1239=1)*MIN(BV1252,SUM($I$1253:BU1253)*($F$1254/4)))*((SUM($J$23:BV23)=1)*(SUM($J$24:BV24)=0))-(BV1252+BV1253)*(SUM($J$24:BV24)=1)</f>
        <v>-16.484178082191779</v>
      </c>
      <c r="BW1254" s="18">
        <f ca="1">(-AND($F$1239=1)*MIN(BW1252,SUM($I$1253:BV1253)*($F$1254/4)))*((SUM($J$23:BW23)=1)*(SUM($J$24:BW24)=0))-(BW1252+BW1253)*(SUM($J$24:BW24)=1)</f>
        <v>-16.484178082191779</v>
      </c>
      <c r="BX1254" s="18">
        <f ca="1">(-AND($F$1239=1)*MIN(BX1252,SUM($I$1253:BW1253)*($F$1254/4)))*((SUM($J$23:BX23)=1)*(SUM($J$24:BX24)=0))-(BX1252+BX1253)*(SUM($J$24:BX24)=1)</f>
        <v>-16.484178082191779</v>
      </c>
      <c r="BY1254" s="18">
        <f ca="1">(-AND($F$1239=1)*MIN(BY1252,SUM($I$1253:BX1253)*($F$1254/4)))*((SUM($J$23:BY23)=1)*(SUM($J$24:BY24)=0))-(BY1252+BY1253)*(SUM($J$24:BY24)=1)</f>
        <v>-16.484178082191779</v>
      </c>
      <c r="BZ1254" s="18">
        <f ca="1">(-AND($F$1239=1)*MIN(BZ1252,SUM($I$1253:BY1253)*($F$1254/4)))*((SUM($J$23:BZ23)=1)*(SUM($J$24:BZ24)=0))-(BZ1252+BZ1253)*(SUM($J$24:BZ24)=1)</f>
        <v>-16.484178082191779</v>
      </c>
      <c r="CA1254" s="18">
        <f ca="1">(-AND($F$1239=1)*MIN(CA1252,SUM($I$1253:BZ1253)*($F$1254/4)))*((SUM($J$23:CA23)=1)*(SUM($J$24:CA24)=0))-(CA1252+CA1253)*(SUM($J$24:CA24)=1)</f>
        <v>-16.484178082191779</v>
      </c>
      <c r="CB1254" s="18">
        <f ca="1">(-AND($F$1239=1)*MIN(CB1252,SUM($I$1253:CA1253)*($F$1254/4)))*((SUM($J$23:CB23)=1)*(SUM($J$24:CB24)=0))-(CB1252+CB1253)*(SUM($J$24:CB24)=1)</f>
        <v>-16.484178082191779</v>
      </c>
      <c r="CC1254" s="18">
        <f ca="1">(-AND($F$1239=1)*MIN(CC1252,SUM($I$1253:CB1253)*($F$1254/4)))*((SUM($J$23:CC23)=1)*(SUM($J$24:CC24)=0))-(CC1252+CC1253)*(SUM($J$24:CC24)=1)</f>
        <v>-16.484178082191779</v>
      </c>
      <c r="CD1254" s="18">
        <f ca="1">(-AND($F$1239=1)*MIN(CD1252,SUM($I$1253:CC1253)*($F$1254/4)))*((SUM($J$23:CD23)=1)*(SUM($J$24:CD24)=0))-(CD1252+CD1253)*(SUM($J$24:CD24)=1)</f>
        <v>-16.484178082191779</v>
      </c>
      <c r="CE1254" s="18">
        <f ca="1">(-AND($F$1239=1)*MIN(CE1252,SUM($I$1253:CD1253)*($F$1254/4)))*((SUM($J$23:CE23)=1)*(SUM($J$24:CE24)=0))-(CE1252+CE1253)*(SUM($J$24:CE24)=1)</f>
        <v>-16.484178082191779</v>
      </c>
      <c r="CF1254" s="18">
        <f ca="1">(-AND($F$1239=1)*MIN(CF1252,SUM($I$1253:CE1253)*($F$1254/4)))*((SUM($J$23:CF23)=1)*(SUM($J$24:CF24)=0))-(CF1252+CF1253)*(SUM($J$24:CF24)=1)</f>
        <v>-16.484178082191779</v>
      </c>
      <c r="CG1254" s="18">
        <f ca="1">(-AND($F$1239=1)*MIN(CG1252,SUM($I$1253:CF1253)*($F$1254/4)))*((SUM($J$23:CG23)=1)*(SUM($J$24:CG24)=0))-(CG1252+CG1253)*(SUM($J$24:CG24)=1)</f>
        <v>-16.484178082191779</v>
      </c>
      <c r="CH1254" s="18">
        <f ca="1">(-AND($F$1239=1)*MIN(CH1252,SUM($I$1253:CG1253)*($F$1254/4)))*((SUM($J$23:CH23)=1)*(SUM($J$24:CH24)=0))-(CH1252+CH1253)*(SUM($J$24:CH24)=1)</f>
        <v>-16.484178082191779</v>
      </c>
      <c r="CI1254" s="18">
        <f ca="1">(-AND($F$1239=1)*MIN(CI1252,SUM($I$1253:CH1253)*($F$1254/4)))*((SUM($J$23:CI23)=1)*(SUM($J$24:CI24)=0))-(CI1252+CI1253)*(SUM($J$24:CI24)=1)</f>
        <v>-16.484178082191779</v>
      </c>
      <c r="CJ1254" s="18">
        <f ca="1">(-AND($F$1239=1)*MIN(CJ1252,SUM($I$1253:CI1253)*($F$1254/4)))*((SUM($J$23:CJ23)=1)*(SUM($J$24:CJ24)=0))-(CJ1252+CJ1253)*(SUM($J$24:CJ24)=1)</f>
        <v>-16.484178082191779</v>
      </c>
      <c r="CK1254" s="18">
        <f ca="1">(-AND($F$1239=1)*MIN(CK1252,SUM($I$1253:CJ1253)*($F$1254/4)))*((SUM($J$23:CK23)=1)*(SUM($J$24:CK24)=0))-(CK1252+CK1253)*(SUM($J$24:CK24)=1)</f>
        <v>-16.484178082191779</v>
      </c>
      <c r="CL1254" s="18">
        <f ca="1">(-AND($F$1239=1)*MIN(CL1252,SUM($I$1253:CK1253)*($F$1254/4)))*((SUM($J$23:CL23)=1)*(SUM($J$24:CL24)=0))-(CL1252+CL1253)*(SUM($J$24:CL24)=1)</f>
        <v>-16.484178082191779</v>
      </c>
      <c r="CM1254" s="18">
        <f ca="1">(-AND($F$1239=1)*MIN(CM1252,SUM($I$1253:CL1253)*($F$1254/4)))*((SUM($J$23:CM23)=1)*(SUM($J$24:CM24)=0))-(CM1252+CM1253)*(SUM($J$24:CM24)=1)</f>
        <v>-16.484178082191779</v>
      </c>
      <c r="CN1254" s="18">
        <f ca="1">(-AND($F$1239=1)*MIN(CN1252,SUM($I$1253:CM1253)*($F$1254/4)))*((SUM($J$23:CN23)=1)*(SUM($J$24:CN24)=0))-(CN1252+CN1253)*(SUM($J$24:CN24)=1)</f>
        <v>-16.484178082191779</v>
      </c>
      <c r="CO1254" s="18">
        <f ca="1">(-AND($F$1239=1)*MIN(CO1252,SUM($I$1253:CN1253)*($F$1254/4)))*((SUM($J$23:CO23)=1)*(SUM($J$24:CO24)=0))-(CO1252+CO1253)*(SUM($J$24:CO24)=1)</f>
        <v>-16.484178082191779</v>
      </c>
      <c r="CP1254" s="18">
        <f ca="1">(-AND($F$1239=1)*MIN(CP1252,SUM($I$1253:CO1253)*($F$1254/4)))*((SUM($J$23:CP23)=1)*(SUM($J$24:CP24)=0))-(CP1252+CP1253)*(SUM($J$24:CP24)=1)</f>
        <v>-16.484178082191779</v>
      </c>
      <c r="CQ1254" s="18">
        <f ca="1">(-AND($F$1239=1)*MIN(CQ1252,SUM($I$1253:CP1253)*($F$1254/4)))*((SUM($J$23:CQ23)=1)*(SUM($J$24:CQ24)=0))-(CQ1252+CQ1253)*(SUM($J$24:CQ24)=1)</f>
        <v>-16.484178082191779</v>
      </c>
      <c r="CR1254" s="18">
        <f ca="1">(-AND($F$1239=1)*MIN(CR1252,SUM($I$1253:CQ1253)*($F$1254/4)))*((SUM($J$23:CR23)=1)*(SUM($J$24:CR24)=0))-(CR1252+CR1253)*(SUM($J$24:CR24)=1)</f>
        <v>-16.484178082191779</v>
      </c>
      <c r="CS1254" s="18">
        <f ca="1">(-AND($F$1239=1)*MIN(CS1252,SUM($I$1253:CR1253)*($F$1254/4)))*((SUM($J$23:CS23)=1)*(SUM($J$24:CS24)=0))-(CS1252+CS1253)*(SUM($J$24:CS24)=1)</f>
        <v>-16.484178082191779</v>
      </c>
      <c r="CT1254" s="18">
        <f ca="1">(-AND($F$1239=1)*MIN(CT1252,SUM($I$1253:CS1253)*($F$1254/4)))*((SUM($J$23:CT23)=1)*(SUM($J$24:CT24)=0))-(CT1252+CT1253)*(SUM($J$24:CT24)=1)</f>
        <v>-16.484178082191779</v>
      </c>
      <c r="CU1254" s="18">
        <f ca="1">(-AND($F$1239=1)*MIN(CU1252,SUM($I$1253:CT1253)*($F$1254/4)))*((SUM($J$23:CU23)=1)*(SUM($J$24:CU24)=0))-(CU1252+CU1253)*(SUM($J$24:CU24)=1)</f>
        <v>-16.484178082191779</v>
      </c>
      <c r="CV1254" s="18">
        <f ca="1">(-AND($F$1239=1)*MIN(CV1252,SUM($I$1253:CU1253)*($F$1254/4)))*((SUM($J$23:CV23)=1)*(SUM($J$24:CV24)=0))-(CV1252+CV1253)*(SUM($J$24:CV24)=1)</f>
        <v>-16.484178082191779</v>
      </c>
      <c r="CW1254" s="18">
        <f ca="1">(-AND($F$1239=1)*MIN(CW1252,SUM($I$1253:CV1253)*($F$1254/4)))*((SUM($J$23:CW23)=1)*(SUM($J$24:CW24)=0))-(CW1252+CW1253)*(SUM($J$24:CW24)=1)</f>
        <v>-16.484178082191779</v>
      </c>
      <c r="CX1254" s="18">
        <f ca="1">(-AND($F$1239=1)*MIN(CX1252,SUM($I$1253:CW1253)*($F$1254/4)))*((SUM($J$23:CX23)=1)*(SUM($J$24:CX24)=0))-(CX1252+CX1253)*(SUM($J$24:CX24)=1)</f>
        <v>-16.484178082191779</v>
      </c>
      <c r="CY1254" s="18">
        <f ca="1">(-AND($F$1239=1)*MIN(CY1252,SUM($I$1253:CX1253)*($F$1254/4)))*((SUM($J$23:CY23)=1)*(SUM($J$24:CY24)=0))-(CY1252+CY1253)*(SUM($J$24:CY24)=1)</f>
        <v>-16.484178082191779</v>
      </c>
      <c r="CZ1254" s="18">
        <f ca="1">(-AND($F$1239=1)*MIN(CZ1252,SUM($I$1253:CY1253)*($F$1254/4)))*((SUM($J$23:CZ23)=1)*(SUM($J$24:CZ24)=0))-(CZ1252+CZ1253)*(SUM($J$24:CZ24)=1)</f>
        <v>-16.484178082191779</v>
      </c>
      <c r="DA1254" s="18">
        <f ca="1">(-AND($F$1239=1)*MIN(DA1252,SUM($I$1253:CZ1253)*($F$1254/4)))*((SUM($J$23:DA23)=1)*(SUM($J$24:DA24)=0))-(DA1252+DA1253)*(SUM($J$24:DA24)=1)</f>
        <v>-16.484178082191779</v>
      </c>
      <c r="DB1254" s="18">
        <f ca="1">(-AND($F$1239=1)*MIN(DB1252,SUM($I$1253:DA1253)*($F$1254/4)))*((SUM($J$23:DB23)=1)*(SUM($J$24:DB24)=0))-(DB1252+DB1253)*(SUM($J$24:DB24)=1)</f>
        <v>-16.484178082191779</v>
      </c>
      <c r="DC1254" s="18">
        <f ca="1">(-AND($F$1239=1)*MIN(DC1252,SUM($I$1253:DB1253)*($F$1254/4)))*((SUM($J$23:DC23)=1)*(SUM($J$24:DC24)=0))-(DC1252+DC1253)*(SUM($J$24:DC24)=1)</f>
        <v>-16.484178082191779</v>
      </c>
      <c r="DD1254" s="18">
        <f ca="1">(-AND($F$1239=1)*MIN(DD1252,SUM($I$1253:DC1253)*($F$1254/4)))*((SUM($J$23:DD23)=1)*(SUM($J$24:DD24)=0))-(DD1252+DD1253)*(SUM($J$24:DD24)=1)</f>
        <v>-16.484178082191779</v>
      </c>
      <c r="DE1254" s="18">
        <f ca="1">(-AND($F$1239=1)*MIN(DE1252,SUM($I$1253:DD1253)*($F$1254/4)))*((SUM($J$23:DE23)=1)*(SUM($J$24:DE24)=0))-(DE1252+DE1253)*(SUM($J$24:DE24)=1)</f>
        <v>-16.484178082191779</v>
      </c>
      <c r="DF1254" s="18">
        <f ca="1">(-AND($F$1239=1)*MIN(DF1252,SUM($I$1253:DE1253)*($F$1254/4)))*((SUM($J$23:DF23)=1)*(SUM($J$24:DF24)=0))-(DF1252+DF1253)*(SUM($J$24:DF24)=1)</f>
        <v>-16.484178082191779</v>
      </c>
      <c r="DG1254" s="18">
        <f ca="1">(-AND($F$1239=1)*MIN(DG1252,SUM($I$1253:DF1253)*($F$1254/4)))*((SUM($J$23:DG23)=1)*(SUM($J$24:DG24)=0))-(DG1252+DG1253)*(SUM($J$24:DG24)=1)</f>
        <v>-16.484178082191779</v>
      </c>
      <c r="DH1254" s="18">
        <f ca="1">(-AND($F$1239=1)*MIN(DH1252,SUM($I$1253:DG1253)*($F$1254/4)))*((SUM($J$23:DH23)=1)*(SUM($J$24:DH24)=0))-(DH1252+DH1253)*(SUM($J$24:DH24)=1)</f>
        <v>-16.484178082191779</v>
      </c>
      <c r="DI1254" s="18">
        <f ca="1">(-AND($F$1239=1)*MIN(DI1252,SUM($I$1253:DH1253)*($F$1254/4)))*((SUM($J$23:DI23)=1)*(SUM($J$24:DI24)=0))-(DI1252+DI1253)*(SUM($J$24:DI24)=1)</f>
        <v>-16.484178082191779</v>
      </c>
      <c r="DJ1254" s="18">
        <f ca="1">(-AND($F$1239=1)*MIN(DJ1252,SUM($I$1253:DI1253)*($F$1254/4)))*((SUM($J$23:DJ23)=1)*(SUM($J$24:DJ24)=0))-(DJ1252+DJ1253)*(SUM($J$24:DJ24)=1)</f>
        <v>-16.484178082191779</v>
      </c>
      <c r="DK1254" s="18">
        <f ca="1">(-AND($F$1239=1)*MIN(DK1252,SUM($I$1253:DJ1253)*($F$1254/4)))*((SUM($J$23:DK23)=1)*(SUM($J$24:DK24)=0))-(DK1252+DK1253)*(SUM($J$24:DK24)=1)</f>
        <v>-16.484178082191779</v>
      </c>
      <c r="DL1254" s="18">
        <f ca="1">(-AND($F$1239=1)*MIN(DL1252,SUM($I$1253:DK1253)*($F$1254/4)))*((SUM($J$23:DL23)=1)*(SUM($J$24:DL24)=0))-(DL1252+DL1253)*(SUM($J$24:DL24)=1)</f>
        <v>-16.484178082191779</v>
      </c>
      <c r="DM1254" s="18">
        <f ca="1">(-AND($F$1239=1)*MIN(DM1252,SUM($I$1253:DL1253)*($F$1254/4)))*((SUM($J$23:DM23)=1)*(SUM($J$24:DM24)=0))-(DM1252+DM1253)*(SUM($J$24:DM24)=1)</f>
        <v>-16.484178082191779</v>
      </c>
      <c r="DN1254" s="18">
        <f ca="1">(-AND($F$1239=1)*MIN(DN1252,SUM($I$1253:DM1253)*($F$1254/4)))*((SUM($J$23:DN23)=1)*(SUM($J$24:DN24)=0))-(DN1252+DN1253)*(SUM($J$24:DN24)=1)</f>
        <v>-16.484178082191779</v>
      </c>
      <c r="DO1254" s="18">
        <f ca="1">(-AND($F$1239=1)*MIN(DO1252,SUM($I$1253:DN1253)*($F$1254/4)))*((SUM($J$23:DO23)=1)*(SUM($J$24:DO24)=0))-(DO1252+DO1253)*(SUM($J$24:DO24)=1)</f>
        <v>-16.484178082191779</v>
      </c>
      <c r="DP1254" s="18">
        <f ca="1">(-AND($F$1239=1)*MIN(DP1252,SUM($I$1253:DO1253)*($F$1254/4)))*((SUM($J$23:DP23)=1)*(SUM($J$24:DP24)=0))-(DP1252+DP1253)*(SUM($J$24:DP24)=1)</f>
        <v>-16.484178082191779</v>
      </c>
      <c r="DQ1254" s="18">
        <f ca="1">(-AND($F$1239=1)*MIN(DQ1252,SUM($I$1253:DP1253)*($F$1254/4)))*((SUM($J$23:DQ23)=1)*(SUM($J$24:DQ24)=0))-(DQ1252+DQ1253)*(SUM($J$24:DQ24)=1)</f>
        <v>-16.484178082191779</v>
      </c>
      <c r="DR1254" s="18">
        <f ca="1">(-AND($F$1239=1)*MIN(DR1252,SUM($I$1253:DQ1253)*($F$1254/4)))*((SUM($J$23:DR23)=1)*(SUM($J$24:DR24)=0))-(DR1252+DR1253)*(SUM($J$24:DR24)=1)</f>
        <v>-16.484178082191779</v>
      </c>
      <c r="DS1254" s="18">
        <f ca="1">(-AND($F$1239=1)*MIN(DS1252,SUM($I$1253:DR1253)*($F$1254/4)))*((SUM($J$23:DS23)=1)*(SUM($J$24:DS24)=0))-(DS1252+DS1253)*(SUM($J$24:DS24)=1)</f>
        <v>-16.484178082191779</v>
      </c>
      <c r="DT1254" s="18">
        <f ca="1">(-AND($F$1239=1)*MIN(DT1252,SUM($I$1253:DS1253)*($F$1254/4)))*((SUM($J$23:DT23)=1)*(SUM($J$24:DT24)=0))-(DT1252+DT1253)*(SUM($J$24:DT24)=1)</f>
        <v>-16.484178082191779</v>
      </c>
      <c r="DU1254" s="18">
        <f ca="1">(-AND($F$1239=1)*MIN(DU1252,SUM($I$1253:DT1253)*($F$1254/4)))*((SUM($J$23:DU23)=1)*(SUM($J$24:DU24)=0))-(DU1252+DU1253)*(SUM($J$24:DU24)=1)</f>
        <v>-16.484178082191779</v>
      </c>
      <c r="DV1254" s="18">
        <f ca="1">(-AND($F$1239=1)*MIN(DV1252,SUM($I$1253:DU1253)*($F$1254/4)))*((SUM($J$23:DV23)=1)*(SUM($J$24:DV24)=0))-(DV1252+DV1253)*(SUM($J$24:DV24)=1)</f>
        <v>-16.484178082191779</v>
      </c>
      <c r="DW1254" s="18">
        <f ca="1">(-AND($F$1239=1)*MIN(DW1252,SUM($I$1253:DV1253)*($F$1254/4)))*((SUM($J$23:DW23)=1)*(SUM($J$24:DW24)=0))-(DW1252+DW1253)*(SUM($J$24:DW24)=1)</f>
        <v>-16.484178082191779</v>
      </c>
      <c r="DX1254" s="18">
        <f ca="1">(-AND($F$1239=1)*MIN(DX1252,SUM($I$1253:DW1253)*($F$1254/4)))*((SUM($J$23:DX23)=1)*(SUM($J$24:DX24)=0))-(DX1252+DX1253)*(SUM($J$24:DX24)=1)</f>
        <v>-16.484178082191779</v>
      </c>
      <c r="DY1254" s="18">
        <f ca="1">(-AND($F$1239=1)*MIN(DY1252,SUM($I$1253:DX1253)*($F$1254/4)))*((SUM($J$23:DY23)=1)*(SUM($J$24:DY24)=0))-(DY1252+DY1253)*(SUM($J$24:DY24)=1)</f>
        <v>-16.484178082191779</v>
      </c>
      <c r="DZ1254" s="18">
        <f ca="1">(-AND($F$1239=1)*MIN(DZ1252,SUM($I$1253:DY1253)*($F$1254/4)))*((SUM($J$23:DZ23)=1)*(SUM($J$24:DZ24)=0))-(DZ1252+DZ1253)*(SUM($J$24:DZ24)=1)</f>
        <v>-16.484178082191779</v>
      </c>
      <c r="EA1254" s="18">
        <f ca="1">(-AND($F$1239=1)*MIN(EA1252,SUM($I$1253:DZ1253)*($F$1254/4)))*((SUM($J$23:EA23)=1)*(SUM($J$24:EA24)=0))-(EA1252+EA1253)*(SUM($J$24:EA24)=1)</f>
        <v>-16.484178082191779</v>
      </c>
      <c r="EB1254" s="18">
        <f ca="1">(-AND($F$1239=1)*MIN(EB1252,SUM($I$1253:EA1253)*($F$1254/4)))*((SUM($J$23:EB23)=1)*(SUM($J$24:EB24)=0))-(EB1252+EB1253)*(SUM($J$24:EB24)=1)</f>
        <v>-16.484178082191779</v>
      </c>
      <c r="EC1254" s="18">
        <f ca="1">(-AND($F$1239=1)*MIN(EC1252,SUM($I$1253:EB1253)*($F$1254/4)))*((SUM($J$23:EC23)=1)*(SUM($J$24:EC24)=0))-(EC1252+EC1253)*(SUM($J$24:EC24)=1)</f>
        <v>-16.484178082191779</v>
      </c>
      <c r="ED1254" s="18">
        <f ca="1">(-AND($F$1239=1)*MIN(ED1252,SUM($I$1253:EC1253)*($F$1254/4)))*((SUM($J$23:ED23)=1)*(SUM($J$24:ED24)=0))-(ED1252+ED1253)*(SUM($J$24:ED24)=1)</f>
        <v>-16.484178082191779</v>
      </c>
      <c r="EE1254" s="18">
        <f ca="1">(-AND($F$1239=1)*MIN(EE1252,SUM($I$1253:ED1253)*($F$1254/4)))*((SUM($J$23:EE23)=1)*(SUM($J$24:EE24)=0))-(EE1252+EE1253)*(SUM($J$24:EE24)=1)</f>
        <v>-16.484178082191779</v>
      </c>
      <c r="EF1254" s="18">
        <f ca="1">(-AND($F$1239=1)*MIN(EF1252,SUM($I$1253:EE1253)*($F$1254/4)))*((SUM($J$23:EF23)=1)*(SUM($J$24:EF24)=0))-(EF1252+EF1253)*(SUM($J$24:EF24)=1)</f>
        <v>-16.484178082191779</v>
      </c>
      <c r="EG1254" s="18">
        <f ca="1">(-AND($F$1239=1)*MIN(EG1252,SUM($I$1253:EF1253)*($F$1254/4)))*((SUM($J$23:EG23)=1)*(SUM($J$24:EG24)=0))-(EG1252+EG1253)*(SUM($J$24:EG24)=1)</f>
        <v>-16.484178082191779</v>
      </c>
      <c r="EH1254" s="18">
        <f ca="1">(-AND($F$1239=1)*MIN(EH1252,SUM($I$1253:EG1253)*($F$1254/4)))*((SUM($J$23:EH23)=1)*(SUM($J$24:EH24)=0))-(EH1252+EH1253)*(SUM($J$24:EH24)=1)</f>
        <v>-16.484178082191779</v>
      </c>
      <c r="EI1254" s="18">
        <f ca="1">(-AND($F$1239=1)*MIN(EI1252,SUM($I$1253:EH1253)*($F$1254/4)))*((SUM($J$23:EI23)=1)*(SUM($J$24:EI24)=0))-(EI1252+EI1253)*(SUM($J$24:EI24)=1)</f>
        <v>-16.484178082191779</v>
      </c>
      <c r="EJ1254" s="18">
        <f ca="1">(-AND($F$1239=1)*MIN(EJ1252,SUM($I$1253:EI1253)*($F$1254/4)))*((SUM($J$23:EJ23)=1)*(SUM($J$24:EJ24)=0))-(EJ1252+EJ1253)*(SUM($J$24:EJ24)=1)</f>
        <v>-16.484178082191779</v>
      </c>
      <c r="EK1254" s="18">
        <f ca="1">(-AND($F$1239=1)*MIN(EK1252,SUM($I$1253:EJ1253)*($F$1254/4)))*((SUM($J$23:EK23)=1)*(SUM($J$24:EK24)=0))-(EK1252+EK1253)*(SUM($J$24:EK24)=1)</f>
        <v>-16.484178082191779</v>
      </c>
      <c r="EL1254" s="18">
        <f ca="1">(-AND($F$1239=1)*MIN(EL1252,SUM($I$1253:EK1253)*($F$1254/4)))*((SUM($J$23:EL23)=1)*(SUM($J$24:EL24)=0))-(EL1252+EL1253)*(SUM($J$24:EL24)=1)</f>
        <v>-16.484178082191779</v>
      </c>
      <c r="EM1254" s="18">
        <f ca="1">(-AND($F$1239=1)*MIN(EM1252,SUM($I$1253:EL1253)*($F$1254/4)))*((SUM($J$23:EM23)=1)*(SUM($J$24:EM24)=0))-(EM1252+EM1253)*(SUM($J$24:EM24)=1)</f>
        <v>-16.484178082191779</v>
      </c>
      <c r="EN1254" s="18">
        <f ca="1">(-AND($F$1239=1)*MIN(EN1252,SUM($I$1253:EM1253)*($F$1254/4)))*((SUM($J$23:EN23)=1)*(SUM($J$24:EN24)=0))-(EN1252+EN1253)*(SUM($J$24:EN24)=1)</f>
        <v>-16.484178082191779</v>
      </c>
      <c r="EO1254" s="18">
        <f ca="1">(-AND($F$1239=1)*MIN(EO1252,SUM($I$1253:EN1253)*($F$1254/4)))*((SUM($J$23:EO23)=1)*(SUM($J$24:EO24)=0))-(EO1252+EO1253)*(SUM($J$24:EO24)=1)</f>
        <v>-16.484178082191779</v>
      </c>
      <c r="EP1254" s="18">
        <f ca="1">(-AND($F$1239=1)*MIN(EP1252,SUM($I$1253:EO1253)*($F$1254/4)))*((SUM($J$23:EP23)=1)*(SUM($J$24:EP24)=0))-(EP1252+EP1253)*(SUM($J$24:EP24)=1)</f>
        <v>-16.484178082191779</v>
      </c>
      <c r="EQ1254" s="18">
        <f ca="1">(-AND($F$1239=1)*MIN(EQ1252,SUM($I$1253:EP1253)*($F$1254/4)))*((SUM($J$23:EQ23)=1)*(SUM($J$24:EQ24)=0))-(EQ1252+EQ1253)*(SUM($J$24:EQ24)=1)</f>
        <v>-16.484178082191779</v>
      </c>
      <c r="ER1254" s="18">
        <f ca="1">(-AND($F$1239=1)*MIN(ER1252,SUM($I$1253:EQ1253)*($F$1254/4)))*((SUM($J$23:ER23)=1)*(SUM($J$24:ER24)=0))-(ER1252+ER1253)*(SUM($J$24:ER24)=1)</f>
        <v>-16.484178082191779</v>
      </c>
      <c r="ES1254" s="18">
        <f ca="1">(-AND($F$1239=1)*MIN(ES1252,SUM($I$1253:ER1253)*($F$1254/4)))*((SUM($J$23:ES23)=1)*(SUM($J$24:ES24)=0))-(ES1252+ES1253)*(SUM($J$24:ES24)=1)</f>
        <v>-16.484178082191779</v>
      </c>
      <c r="ET1254" s="18">
        <f ca="1">(-AND($F$1239=1)*MIN(ET1252,SUM($I$1253:ES1253)*($F$1254/4)))*((SUM($J$23:ET23)=1)*(SUM($J$24:ET24)=0))-(ET1252+ET1253)*(SUM($J$24:ET24)=1)</f>
        <v>-16.484178082191779</v>
      </c>
      <c r="EU1254" s="18">
        <f ca="1">(-AND($F$1239=1)*MIN(EU1252,SUM($I$1253:ET1253)*($F$1254/4)))*((SUM($J$23:EU23)=1)*(SUM($J$24:EU24)=0))-(EU1252+EU1253)*(SUM($J$24:EU24)=1)</f>
        <v>-16.484178082191779</v>
      </c>
      <c r="EV1254" s="18">
        <f ca="1">(-AND($F$1239=1)*MIN(EV1252,SUM($I$1253:EU1253)*($F$1254/4)))*((SUM($J$23:EV23)=1)*(SUM($J$24:EV24)=0))-(EV1252+EV1253)*(SUM($J$24:EV24)=1)</f>
        <v>-16.484178082191779</v>
      </c>
      <c r="EW1254" s="18">
        <f ca="1">(-AND($F$1239=1)*MIN(EW1252,SUM($I$1253:EV1253)*($F$1254/4)))*((SUM($J$23:EW23)=1)*(SUM($J$24:EW24)=0))-(EW1252+EW1253)*(SUM($J$24:EW24)=1)</f>
        <v>-16.484178082191779</v>
      </c>
      <c r="EX1254" s="18">
        <f ca="1">(-AND($F$1239=1)*MIN(EX1252,SUM($I$1253:EW1253)*($F$1254/4)))*((SUM($J$23:EX23)=1)*(SUM($J$24:EX24)=0))-(EX1252+EX1253)*(SUM($J$24:EX24)=1)</f>
        <v>-16.484178082191779</v>
      </c>
      <c r="EY1254" s="18">
        <f ca="1">(-AND($F$1239=1)*MIN(EY1252,SUM($I$1253:EX1253)*($F$1254/4)))*((SUM($J$23:EY23)=1)*(SUM($J$24:EY24)=0))-(EY1252+EY1253)*(SUM($J$24:EY24)=1)</f>
        <v>-16.484178082191779</v>
      </c>
      <c r="EZ1254" s="18">
        <f ca="1">(-AND($F$1239=1)*MIN(EZ1252,SUM($I$1253:EY1253)*($F$1254/4)))*((SUM($J$23:EZ23)=1)*(SUM($J$24:EZ24)=0))-(EZ1252+EZ1253)*(SUM($J$24:EZ24)=1)</f>
        <v>-16.484178082191779</v>
      </c>
      <c r="FA1254" s="18">
        <f ca="1">(-AND($F$1239=1)*MIN(FA1252,SUM($I$1253:EZ1253)*($F$1254/4)))*((SUM($J$23:FA23)=1)*(SUM($J$24:FA24)=0))-(FA1252+FA1253)*(SUM($J$24:FA24)=1)</f>
        <v>-16.484178082191779</v>
      </c>
      <c r="FB1254" s="18">
        <f ca="1">(-AND($F$1239=1)*MIN(FB1252,SUM($I$1253:FA1253)*($F$1254/4)))*((SUM($J$23:FB23)=1)*(SUM($J$24:FB24)=0))-(FB1252+FB1253)*(SUM($J$24:FB24)=1)</f>
        <v>-16.484178082191779</v>
      </c>
      <c r="FC1254" s="18">
        <f ca="1">(-AND($F$1239=1)*MIN(FC1252,SUM($I$1253:FB1253)*($F$1254/4)))*((SUM($J$23:FC23)=1)*(SUM($J$24:FC24)=0))-(FC1252+FC1253)*(SUM($J$24:FC24)=1)</f>
        <v>-16.484178082191779</v>
      </c>
      <c r="FD1254" s="18">
        <f ca="1">(-AND($F$1239=1)*MIN(FD1252,SUM($I$1253:FC1253)*($F$1254/4)))*((SUM($J$23:FD23)=1)*(SUM($J$24:FD24)=0))-(FD1252+FD1253)*(SUM($J$24:FD24)=1)</f>
        <v>-16.484178082191779</v>
      </c>
      <c r="FE1254" s="18">
        <f ca="1">(-AND($F$1239=1)*MIN(FE1252,SUM($I$1253:FD1253)*($F$1254/4)))*((SUM($J$23:FE23)=1)*(SUM($J$24:FE24)=0))-(FE1252+FE1253)*(SUM($J$24:FE24)=1)</f>
        <v>-16.484178082191779</v>
      </c>
      <c r="FF1254" s="18">
        <f ca="1">(-AND($F$1239=1)*MIN(FF1252,SUM($I$1253:FE1253)*($F$1254/4)))*((SUM($J$23:FF23)=1)*(SUM($J$24:FF24)=0))-(FF1252+FF1253)*(SUM($J$24:FF24)=1)</f>
        <v>-16.484178082191779</v>
      </c>
      <c r="FG1254" s="18">
        <f ca="1">(-AND($F$1239=1)*MIN(FG1252,SUM($I$1253:FF1253)*($F$1254/4)))*((SUM($J$23:FG23)=1)*(SUM($J$24:FG24)=0))-(FG1252+FG1253)*(SUM($J$24:FG24)=1)</f>
        <v>-16.484178082191779</v>
      </c>
      <c r="FH1254" s="18">
        <f ca="1">(-AND($F$1239=1)*MIN(FH1252,SUM($I$1253:FG1253)*($F$1254/4)))*((SUM($J$23:FH23)=1)*(SUM($J$24:FH24)=0))-(FH1252+FH1253)*(SUM($J$24:FH24)=1)</f>
        <v>-16.484178082191779</v>
      </c>
      <c r="FI1254" s="18">
        <f ca="1">(-AND($F$1239=1)*MIN(FI1252,SUM($I$1253:FH1253)*($F$1254/4)))*((SUM($J$23:FI23)=1)*(SUM($J$24:FI24)=0))-(FI1252+FI1253)*(SUM($J$24:FI24)=1)</f>
        <v>-16.484178082191779</v>
      </c>
      <c r="FJ1254" s="18">
        <f ca="1">(-AND($F$1239=1)*MIN(FJ1252,SUM($I$1253:FI1253)*($F$1254/4)))*((SUM($J$23:FJ23)=1)*(SUM($J$24:FJ24)=0))-(FJ1252+FJ1253)*(SUM($J$24:FJ24)=1)</f>
        <v>-16.484178082191779</v>
      </c>
      <c r="FK1254" s="18">
        <f ca="1">(-AND($F$1239=1)*MIN(FK1252,SUM($I$1253:FJ1253)*($F$1254/4)))*((SUM($J$23:FK23)=1)*(SUM($J$24:FK24)=0))-(FK1252+FK1253)*(SUM($J$24:FK24)=1)</f>
        <v>-16.484178082188816</v>
      </c>
      <c r="FL1254" s="18">
        <f ca="1">(-AND($F$1239=1)*MIN(FL1252,SUM($I$1253:FK1253)*($F$1254/4)))*((SUM($J$23:FL23)=1)*(SUM($J$24:FL24)=0))-(FL1252+FL1253)*(SUM($J$24:FL24)=1)</f>
        <v>0</v>
      </c>
      <c r="FM1254" s="18">
        <f ca="1">(-AND($F$1239=1)*MIN(FM1252,SUM($I$1253:FL1253)*($F$1254/4)))*((SUM($J$23:FM23)=1)*(SUM($J$24:FM24)=0))-(FM1252+FM1253)*(SUM($J$24:FM24)=1)</f>
        <v>0</v>
      </c>
      <c r="FN1254" s="18">
        <f ca="1">(-AND($F$1239=1)*MIN(FN1252,SUM($I$1253:FM1253)*($F$1254/4)))*((SUM($J$23:FN23)=1)*(SUM($J$24:FN24)=0))-(FN1252+FN1253)*(SUM($J$24:FN24)=1)</f>
        <v>0</v>
      </c>
      <c r="FO1254" s="18">
        <f ca="1">(-AND($F$1239=1)*MIN(FO1252,SUM($I$1253:FN1253)*($F$1254/4)))*((SUM($J$23:FO23)=1)*(SUM($J$24:FO24)=0))-(FO1252+FO1253)*(SUM($J$24:FO24)=1)</f>
        <v>0</v>
      </c>
      <c r="FP1254" s="18">
        <f ca="1">(-AND($F$1239=1)*MIN(FP1252,SUM($I$1253:FO1253)*($F$1254/4)))*((SUM($J$23:FP23)=1)*(SUM($J$24:FP24)=0))-(FP1252+FP1253)*(SUM($J$24:FP24)=1)</f>
        <v>0</v>
      </c>
      <c r="FQ1254" s="18">
        <f ca="1">(-AND($F$1239=1)*MIN(FQ1252,SUM($I$1253:FP1253)*($F$1254/4)))*((SUM($J$23:FQ23)=1)*(SUM($J$24:FQ24)=0))-(FQ1252+FQ1253)*(SUM($J$24:FQ24)=1)</f>
        <v>0</v>
      </c>
      <c r="FR1254" s="18">
        <f ca="1">(-AND($F$1239=1)*MIN(FR1252,SUM($I$1253:FQ1253)*($F$1254/4)))*((SUM($J$23:FR23)=1)*(SUM($J$24:FR24)=0))-(FR1252+FR1253)*(SUM($J$24:FR24)=1)</f>
        <v>0</v>
      </c>
    </row>
    <row r="1255" spans="2:174" s="359" customFormat="1">
      <c r="C1255" s="365" t="s">
        <v>1000</v>
      </c>
      <c r="D1255" s="366"/>
      <c r="J1255" s="367">
        <f>MAX(SUM(J1252:J1254),0)</f>
        <v>0</v>
      </c>
      <c r="K1255" s="367">
        <f t="shared" ref="K1255:BV1255" ca="1" si="3018">MAX(SUM(K1252:K1254),0)</f>
        <v>0</v>
      </c>
      <c r="L1255" s="367">
        <f t="shared" ca="1" si="3018"/>
        <v>0</v>
      </c>
      <c r="M1255" s="367">
        <f t="shared" ca="1" si="3018"/>
        <v>0</v>
      </c>
      <c r="N1255" s="367">
        <f t="shared" ca="1" si="3018"/>
        <v>0</v>
      </c>
      <c r="O1255" s="367">
        <f t="shared" ca="1" si="3018"/>
        <v>0</v>
      </c>
      <c r="P1255" s="367">
        <f t="shared" ca="1" si="3018"/>
        <v>0</v>
      </c>
      <c r="Q1255" s="367">
        <f t="shared" ca="1" si="3018"/>
        <v>0</v>
      </c>
      <c r="R1255" s="367">
        <f t="shared" ca="1" si="3018"/>
        <v>0</v>
      </c>
      <c r="S1255" s="367">
        <f t="shared" ca="1" si="3018"/>
        <v>0</v>
      </c>
      <c r="T1255" s="367">
        <f t="shared" ca="1" si="3018"/>
        <v>0</v>
      </c>
      <c r="U1255" s="367">
        <f t="shared" ca="1" si="3018"/>
        <v>0</v>
      </c>
      <c r="V1255" s="367">
        <f t="shared" ca="1" si="3018"/>
        <v>0</v>
      </c>
      <c r="W1255" s="367">
        <f t="shared" ca="1" si="3018"/>
        <v>0</v>
      </c>
      <c r="X1255" s="367">
        <f t="shared" ca="1" si="3018"/>
        <v>0</v>
      </c>
      <c r="Y1255" s="367">
        <f t="shared" ca="1" si="3018"/>
        <v>0</v>
      </c>
      <c r="Z1255" s="367">
        <f t="shared" ca="1" si="3018"/>
        <v>0</v>
      </c>
      <c r="AA1255" s="367">
        <f t="shared" ca="1" si="3018"/>
        <v>2307.7849315068493</v>
      </c>
      <c r="AB1255" s="367">
        <f t="shared" ca="1" si="3018"/>
        <v>2291.3007534246576</v>
      </c>
      <c r="AC1255" s="367">
        <f t="shared" ca="1" si="3018"/>
        <v>2274.816575342466</v>
      </c>
      <c r="AD1255" s="367">
        <f t="shared" ca="1" si="3018"/>
        <v>2258.3323972602743</v>
      </c>
      <c r="AE1255" s="367">
        <f t="shared" ca="1" si="3018"/>
        <v>2241.8482191780827</v>
      </c>
      <c r="AF1255" s="367">
        <f t="shared" ca="1" si="3018"/>
        <v>2225.364041095891</v>
      </c>
      <c r="AG1255" s="367">
        <f t="shared" ca="1" si="3018"/>
        <v>2208.8798630136994</v>
      </c>
      <c r="AH1255" s="367">
        <f t="shared" ca="1" si="3018"/>
        <v>2192.3956849315077</v>
      </c>
      <c r="AI1255" s="367">
        <f t="shared" ca="1" si="3018"/>
        <v>2175.9115068493161</v>
      </c>
      <c r="AJ1255" s="367">
        <f t="shared" ca="1" si="3018"/>
        <v>2159.4273287671244</v>
      </c>
      <c r="AK1255" s="367">
        <f t="shared" ca="1" si="3018"/>
        <v>2142.9431506849328</v>
      </c>
      <c r="AL1255" s="367">
        <f t="shared" ca="1" si="3018"/>
        <v>2126.4589726027411</v>
      </c>
      <c r="AM1255" s="367">
        <f t="shared" ca="1" si="3018"/>
        <v>2109.9747945205495</v>
      </c>
      <c r="AN1255" s="367">
        <f t="shared" ca="1" si="3018"/>
        <v>2093.4906164383578</v>
      </c>
      <c r="AO1255" s="367">
        <f t="shared" ca="1" si="3018"/>
        <v>2077.0064383561662</v>
      </c>
      <c r="AP1255" s="367">
        <f t="shared" ca="1" si="3018"/>
        <v>2060.5222602739746</v>
      </c>
      <c r="AQ1255" s="367">
        <f t="shared" ca="1" si="3018"/>
        <v>2044.0380821917827</v>
      </c>
      <c r="AR1255" s="367">
        <f t="shared" ca="1" si="3018"/>
        <v>2027.5539041095908</v>
      </c>
      <c r="AS1255" s="367">
        <f t="shared" ca="1" si="3018"/>
        <v>2011.0697260273989</v>
      </c>
      <c r="AT1255" s="367">
        <f t="shared" ca="1" si="3018"/>
        <v>1994.5855479452071</v>
      </c>
      <c r="AU1255" s="367">
        <f t="shared" ca="1" si="3018"/>
        <v>1978.1013698630152</v>
      </c>
      <c r="AV1255" s="367">
        <f t="shared" ca="1" si="3018"/>
        <v>1961.6171917808233</v>
      </c>
      <c r="AW1255" s="367">
        <f t="shared" ca="1" si="3018"/>
        <v>1945.1330136986314</v>
      </c>
      <c r="AX1255" s="367">
        <f t="shared" ca="1" si="3018"/>
        <v>1928.6488356164396</v>
      </c>
      <c r="AY1255" s="367">
        <f t="shared" ca="1" si="3018"/>
        <v>1912.1646575342477</v>
      </c>
      <c r="AZ1255" s="367">
        <f t="shared" ca="1" si="3018"/>
        <v>1895.6804794520558</v>
      </c>
      <c r="BA1255" s="367">
        <f t="shared" ca="1" si="3018"/>
        <v>1879.1963013698639</v>
      </c>
      <c r="BB1255" s="367">
        <f t="shared" ca="1" si="3018"/>
        <v>1862.7121232876721</v>
      </c>
      <c r="BC1255" s="367">
        <f t="shared" ca="1" si="3018"/>
        <v>1846.2279452054802</v>
      </c>
      <c r="BD1255" s="367">
        <f t="shared" ca="1" si="3018"/>
        <v>1829.7437671232883</v>
      </c>
      <c r="BE1255" s="367">
        <f t="shared" ca="1" si="3018"/>
        <v>1813.2595890410964</v>
      </c>
      <c r="BF1255" s="367">
        <f t="shared" ca="1" si="3018"/>
        <v>1796.7754109589046</v>
      </c>
      <c r="BG1255" s="367">
        <f t="shared" ca="1" si="3018"/>
        <v>1780.2912328767127</v>
      </c>
      <c r="BH1255" s="367">
        <f t="shared" ca="1" si="3018"/>
        <v>1763.8070547945208</v>
      </c>
      <c r="BI1255" s="367">
        <f t="shared" ca="1" si="3018"/>
        <v>1747.3228767123289</v>
      </c>
      <c r="BJ1255" s="367">
        <f t="shared" ca="1" si="3018"/>
        <v>1730.8386986301371</v>
      </c>
      <c r="BK1255" s="367">
        <f t="shared" ca="1" si="3018"/>
        <v>1714.3545205479452</v>
      </c>
      <c r="BL1255" s="367">
        <f t="shared" ca="1" si="3018"/>
        <v>1697.8703424657533</v>
      </c>
      <c r="BM1255" s="367">
        <f t="shared" ca="1" si="3018"/>
        <v>1681.3861643835614</v>
      </c>
      <c r="BN1255" s="367">
        <f t="shared" ca="1" si="3018"/>
        <v>1664.9019863013696</v>
      </c>
      <c r="BO1255" s="367">
        <f t="shared" ca="1" si="3018"/>
        <v>1648.4178082191777</v>
      </c>
      <c r="BP1255" s="367">
        <f t="shared" ca="1" si="3018"/>
        <v>1631.9336301369858</v>
      </c>
      <c r="BQ1255" s="367">
        <f t="shared" ca="1" si="3018"/>
        <v>1615.4494520547939</v>
      </c>
      <c r="BR1255" s="367">
        <f t="shared" ca="1" si="3018"/>
        <v>1598.9652739726021</v>
      </c>
      <c r="BS1255" s="367">
        <f t="shared" ca="1" si="3018"/>
        <v>1582.4810958904102</v>
      </c>
      <c r="BT1255" s="367">
        <f t="shared" ca="1" si="3018"/>
        <v>1565.9969178082183</v>
      </c>
      <c r="BU1255" s="367">
        <f t="shared" ca="1" si="3018"/>
        <v>1549.5127397260264</v>
      </c>
      <c r="BV1255" s="367">
        <f t="shared" ca="1" si="3018"/>
        <v>1533.0285616438346</v>
      </c>
      <c r="BW1255" s="367">
        <f t="shared" ref="BW1255:EH1255" ca="1" si="3019">MAX(SUM(BW1252:BW1254),0)</f>
        <v>1516.5443835616427</v>
      </c>
      <c r="BX1255" s="367">
        <f t="shared" ca="1" si="3019"/>
        <v>1500.0602054794508</v>
      </c>
      <c r="BY1255" s="367">
        <f t="shared" ca="1" si="3019"/>
        <v>1483.5760273972589</v>
      </c>
      <c r="BZ1255" s="367">
        <f t="shared" ca="1" si="3019"/>
        <v>1467.0918493150671</v>
      </c>
      <c r="CA1255" s="367">
        <f t="shared" ca="1" si="3019"/>
        <v>1450.6076712328752</v>
      </c>
      <c r="CB1255" s="367">
        <f t="shared" ca="1" si="3019"/>
        <v>1434.1234931506833</v>
      </c>
      <c r="CC1255" s="367">
        <f t="shared" ca="1" si="3019"/>
        <v>1417.6393150684914</v>
      </c>
      <c r="CD1255" s="367">
        <f t="shared" ca="1" si="3019"/>
        <v>1401.1551369862996</v>
      </c>
      <c r="CE1255" s="367">
        <f t="shared" ca="1" si="3019"/>
        <v>1384.6709589041077</v>
      </c>
      <c r="CF1255" s="367">
        <f t="shared" ca="1" si="3019"/>
        <v>1368.1867808219158</v>
      </c>
      <c r="CG1255" s="367">
        <f t="shared" ca="1" si="3019"/>
        <v>1351.7026027397239</v>
      </c>
      <c r="CH1255" s="367">
        <f t="shared" ca="1" si="3019"/>
        <v>1335.2184246575321</v>
      </c>
      <c r="CI1255" s="367">
        <f t="shared" ca="1" si="3019"/>
        <v>1318.7342465753402</v>
      </c>
      <c r="CJ1255" s="367">
        <f t="shared" ca="1" si="3019"/>
        <v>1302.2500684931483</v>
      </c>
      <c r="CK1255" s="367">
        <f t="shared" ca="1" si="3019"/>
        <v>1285.7658904109564</v>
      </c>
      <c r="CL1255" s="367">
        <f t="shared" ca="1" si="3019"/>
        <v>1269.2817123287646</v>
      </c>
      <c r="CM1255" s="367">
        <f t="shared" ca="1" si="3019"/>
        <v>1252.7975342465727</v>
      </c>
      <c r="CN1255" s="367">
        <f t="shared" ca="1" si="3019"/>
        <v>1236.3133561643808</v>
      </c>
      <c r="CO1255" s="367">
        <f t="shared" ca="1" si="3019"/>
        <v>1219.8291780821889</v>
      </c>
      <c r="CP1255" s="367">
        <f t="shared" ca="1" si="3019"/>
        <v>1203.3449999999971</v>
      </c>
      <c r="CQ1255" s="367">
        <f t="shared" ca="1" si="3019"/>
        <v>1186.8608219178052</v>
      </c>
      <c r="CR1255" s="367">
        <f t="shared" ca="1" si="3019"/>
        <v>1170.3766438356133</v>
      </c>
      <c r="CS1255" s="367">
        <f t="shared" ca="1" si="3019"/>
        <v>1153.8924657534214</v>
      </c>
      <c r="CT1255" s="367">
        <f t="shared" ca="1" si="3019"/>
        <v>1137.4082876712296</v>
      </c>
      <c r="CU1255" s="367">
        <f t="shared" ca="1" si="3019"/>
        <v>1120.9241095890377</v>
      </c>
      <c r="CV1255" s="367">
        <f t="shared" ca="1" si="3019"/>
        <v>1104.4399315068458</v>
      </c>
      <c r="CW1255" s="367">
        <f t="shared" ca="1" si="3019"/>
        <v>1087.9557534246539</v>
      </c>
      <c r="CX1255" s="367">
        <f t="shared" ca="1" si="3019"/>
        <v>1071.4715753424621</v>
      </c>
      <c r="CY1255" s="367">
        <f t="shared" ca="1" si="3019"/>
        <v>1054.9873972602702</v>
      </c>
      <c r="CZ1255" s="367">
        <f t="shared" ca="1" si="3019"/>
        <v>1038.5032191780783</v>
      </c>
      <c r="DA1255" s="367">
        <f t="shared" ca="1" si="3019"/>
        <v>1022.0190410958866</v>
      </c>
      <c r="DB1255" s="367">
        <f t="shared" ca="1" si="3019"/>
        <v>1005.5348630136948</v>
      </c>
      <c r="DC1255" s="367">
        <f t="shared" ca="1" si="3019"/>
        <v>989.05068493150304</v>
      </c>
      <c r="DD1255" s="367">
        <f t="shared" ca="1" si="3019"/>
        <v>972.56650684931128</v>
      </c>
      <c r="DE1255" s="367">
        <f t="shared" ca="1" si="3019"/>
        <v>956.08232876711952</v>
      </c>
      <c r="DF1255" s="367">
        <f t="shared" ca="1" si="3019"/>
        <v>939.59815068492776</v>
      </c>
      <c r="DG1255" s="367">
        <f t="shared" ca="1" si="3019"/>
        <v>923.113972602736</v>
      </c>
      <c r="DH1255" s="367">
        <f t="shared" ca="1" si="3019"/>
        <v>906.62979452054424</v>
      </c>
      <c r="DI1255" s="367">
        <f t="shared" ca="1" si="3019"/>
        <v>890.14561643835248</v>
      </c>
      <c r="DJ1255" s="367">
        <f t="shared" ca="1" si="3019"/>
        <v>873.66143835616072</v>
      </c>
      <c r="DK1255" s="367">
        <f t="shared" ca="1" si="3019"/>
        <v>857.17726027396895</v>
      </c>
      <c r="DL1255" s="367">
        <f t="shared" ca="1" si="3019"/>
        <v>840.69308219177719</v>
      </c>
      <c r="DM1255" s="367">
        <f t="shared" ca="1" si="3019"/>
        <v>824.20890410958543</v>
      </c>
      <c r="DN1255" s="367">
        <f t="shared" ca="1" si="3019"/>
        <v>807.72472602739367</v>
      </c>
      <c r="DO1255" s="367">
        <f t="shared" ca="1" si="3019"/>
        <v>791.24054794520191</v>
      </c>
      <c r="DP1255" s="367">
        <f t="shared" ca="1" si="3019"/>
        <v>774.75636986301015</v>
      </c>
      <c r="DQ1255" s="367">
        <f t="shared" ca="1" si="3019"/>
        <v>758.27219178081839</v>
      </c>
      <c r="DR1255" s="367">
        <f t="shared" ca="1" si="3019"/>
        <v>741.78801369862663</v>
      </c>
      <c r="DS1255" s="367">
        <f t="shared" ca="1" si="3019"/>
        <v>725.30383561643487</v>
      </c>
      <c r="DT1255" s="367">
        <f t="shared" ca="1" si="3019"/>
        <v>708.81965753424311</v>
      </c>
      <c r="DU1255" s="367">
        <f t="shared" ca="1" si="3019"/>
        <v>692.33547945205135</v>
      </c>
      <c r="DV1255" s="367">
        <f t="shared" ca="1" si="3019"/>
        <v>675.85130136985958</v>
      </c>
      <c r="DW1255" s="367">
        <f t="shared" ca="1" si="3019"/>
        <v>659.36712328766782</v>
      </c>
      <c r="DX1255" s="367">
        <f t="shared" ca="1" si="3019"/>
        <v>642.88294520547606</v>
      </c>
      <c r="DY1255" s="367">
        <f t="shared" ca="1" si="3019"/>
        <v>626.3987671232843</v>
      </c>
      <c r="DZ1255" s="367">
        <f t="shared" ca="1" si="3019"/>
        <v>609.91458904109254</v>
      </c>
      <c r="EA1255" s="367">
        <f t="shared" ca="1" si="3019"/>
        <v>593.43041095890078</v>
      </c>
      <c r="EB1255" s="367">
        <f t="shared" ca="1" si="3019"/>
        <v>576.94623287670902</v>
      </c>
      <c r="EC1255" s="367">
        <f t="shared" ca="1" si="3019"/>
        <v>560.46205479451726</v>
      </c>
      <c r="ED1255" s="367">
        <f t="shared" ca="1" si="3019"/>
        <v>543.9778767123255</v>
      </c>
      <c r="EE1255" s="367">
        <f t="shared" ca="1" si="3019"/>
        <v>527.49369863013374</v>
      </c>
      <c r="EF1255" s="367">
        <f t="shared" ca="1" si="3019"/>
        <v>511.00952054794197</v>
      </c>
      <c r="EG1255" s="367">
        <f t="shared" ca="1" si="3019"/>
        <v>494.52534246575021</v>
      </c>
      <c r="EH1255" s="367">
        <f t="shared" ca="1" si="3019"/>
        <v>478.04116438355845</v>
      </c>
      <c r="EI1255" s="367">
        <f t="shared" ref="EI1255:FR1255" ca="1" si="3020">MAX(SUM(EI1252:EI1254),0)</f>
        <v>461.55698630136669</v>
      </c>
      <c r="EJ1255" s="367">
        <f t="shared" ca="1" si="3020"/>
        <v>445.07280821917493</v>
      </c>
      <c r="EK1255" s="367">
        <f t="shared" ca="1" si="3020"/>
        <v>428.58863013698317</v>
      </c>
      <c r="EL1255" s="367">
        <f t="shared" ca="1" si="3020"/>
        <v>412.10445205479141</v>
      </c>
      <c r="EM1255" s="367">
        <f t="shared" ca="1" si="3020"/>
        <v>395.62027397259965</v>
      </c>
      <c r="EN1255" s="367">
        <f t="shared" ca="1" si="3020"/>
        <v>379.13609589040789</v>
      </c>
      <c r="EO1255" s="367">
        <f t="shared" ca="1" si="3020"/>
        <v>362.65191780821613</v>
      </c>
      <c r="EP1255" s="367">
        <f t="shared" ca="1" si="3020"/>
        <v>346.16773972602437</v>
      </c>
      <c r="EQ1255" s="367">
        <f t="shared" ca="1" si="3020"/>
        <v>329.6835616438326</v>
      </c>
      <c r="ER1255" s="367">
        <f t="shared" ca="1" si="3020"/>
        <v>313.19938356164084</v>
      </c>
      <c r="ES1255" s="367">
        <f t="shared" ca="1" si="3020"/>
        <v>296.71520547944908</v>
      </c>
      <c r="ET1255" s="367">
        <f t="shared" ca="1" si="3020"/>
        <v>280.23102739725732</v>
      </c>
      <c r="EU1255" s="367">
        <f t="shared" ca="1" si="3020"/>
        <v>263.74684931506556</v>
      </c>
      <c r="EV1255" s="367">
        <f t="shared" ca="1" si="3020"/>
        <v>247.26267123287377</v>
      </c>
      <c r="EW1255" s="367">
        <f t="shared" ca="1" si="3020"/>
        <v>230.77849315068198</v>
      </c>
      <c r="EX1255" s="367">
        <f t="shared" ca="1" si="3020"/>
        <v>214.29431506849019</v>
      </c>
      <c r="EY1255" s="367">
        <f t="shared" ca="1" si="3020"/>
        <v>197.8101369862984</v>
      </c>
      <c r="EZ1255" s="367">
        <f t="shared" ca="1" si="3020"/>
        <v>181.32595890410661</v>
      </c>
      <c r="FA1255" s="367">
        <f t="shared" ca="1" si="3020"/>
        <v>164.84178082191482</v>
      </c>
      <c r="FB1255" s="367">
        <f t="shared" ca="1" si="3020"/>
        <v>148.35760273972303</v>
      </c>
      <c r="FC1255" s="367">
        <f t="shared" ca="1" si="3020"/>
        <v>131.87342465753125</v>
      </c>
      <c r="FD1255" s="367">
        <f t="shared" ca="1" si="3020"/>
        <v>115.38924657533947</v>
      </c>
      <c r="FE1255" s="367">
        <f t="shared" ca="1" si="3020"/>
        <v>98.905068493147695</v>
      </c>
      <c r="FF1255" s="367">
        <f t="shared" ca="1" si="3020"/>
        <v>82.42089041095592</v>
      </c>
      <c r="FG1255" s="367">
        <f t="shared" ca="1" si="3020"/>
        <v>65.936712328764145</v>
      </c>
      <c r="FH1255" s="367">
        <f t="shared" ca="1" si="3020"/>
        <v>49.45253424657237</v>
      </c>
      <c r="FI1255" s="367">
        <f t="shared" ca="1" si="3020"/>
        <v>32.968356164380594</v>
      </c>
      <c r="FJ1255" s="367">
        <f t="shared" ca="1" si="3020"/>
        <v>16.484178082188816</v>
      </c>
      <c r="FK1255" s="367">
        <f t="shared" ca="1" si="3020"/>
        <v>0</v>
      </c>
      <c r="FL1255" s="367">
        <f t="shared" ca="1" si="3020"/>
        <v>0</v>
      </c>
      <c r="FM1255" s="367">
        <f t="shared" ca="1" si="3020"/>
        <v>0</v>
      </c>
      <c r="FN1255" s="367">
        <f t="shared" ca="1" si="3020"/>
        <v>0</v>
      </c>
      <c r="FO1255" s="367">
        <f t="shared" ca="1" si="3020"/>
        <v>0</v>
      </c>
      <c r="FP1255" s="367">
        <f t="shared" ca="1" si="3020"/>
        <v>0</v>
      </c>
      <c r="FQ1255" s="367">
        <f t="shared" ca="1" si="3020"/>
        <v>0</v>
      </c>
      <c r="FR1255" s="367">
        <f t="shared" ca="1" si="3020"/>
        <v>0</v>
      </c>
    </row>
    <row r="1256" spans="2:174">
      <c r="I1256" s="359"/>
    </row>
    <row r="1257" spans="2:174">
      <c r="C1257" t="s">
        <v>1041</v>
      </c>
      <c r="I1257" s="359"/>
    </row>
    <row r="1258" spans="2:174" s="359" customFormat="1">
      <c r="C1258" s="365" t="s">
        <v>999</v>
      </c>
      <c r="D1258" s="366"/>
      <c r="J1258" s="367">
        <f>SUM(J1240,J1246,J1252)</f>
        <v>0</v>
      </c>
      <c r="K1258" s="367">
        <f t="shared" ref="K1258:BV1258" si="3021">SUM(K1240,K1246,K1252)</f>
        <v>0</v>
      </c>
      <c r="L1258" s="367">
        <f t="shared" ca="1" si="3021"/>
        <v>0</v>
      </c>
      <c r="M1258" s="367">
        <f t="shared" ca="1" si="3021"/>
        <v>0</v>
      </c>
      <c r="N1258" s="367">
        <f t="shared" ca="1" si="3021"/>
        <v>0</v>
      </c>
      <c r="O1258" s="367">
        <f t="shared" ca="1" si="3021"/>
        <v>0</v>
      </c>
      <c r="P1258" s="367">
        <f t="shared" ca="1" si="3021"/>
        <v>0</v>
      </c>
      <c r="Q1258" s="367">
        <f t="shared" ca="1" si="3021"/>
        <v>0</v>
      </c>
      <c r="R1258" s="367">
        <f t="shared" ca="1" si="3021"/>
        <v>0</v>
      </c>
      <c r="S1258" s="367">
        <f t="shared" ca="1" si="3021"/>
        <v>0</v>
      </c>
      <c r="T1258" s="367">
        <f t="shared" ca="1" si="3021"/>
        <v>0</v>
      </c>
      <c r="U1258" s="367">
        <f t="shared" ca="1" si="3021"/>
        <v>0</v>
      </c>
      <c r="V1258" s="367">
        <f t="shared" ca="1" si="3021"/>
        <v>0</v>
      </c>
      <c r="W1258" s="367">
        <f t="shared" ca="1" si="3021"/>
        <v>0</v>
      </c>
      <c r="X1258" s="367">
        <f t="shared" ca="1" si="3021"/>
        <v>140249.99999999994</v>
      </c>
      <c r="Y1258" s="367">
        <f t="shared" ca="1" si="3021"/>
        <v>140249.99999999994</v>
      </c>
      <c r="Z1258" s="367">
        <f t="shared" ca="1" si="3021"/>
        <v>140249.99999999994</v>
      </c>
      <c r="AA1258" s="367">
        <f t="shared" ca="1" si="3021"/>
        <v>140249.99999999994</v>
      </c>
      <c r="AB1258" s="367">
        <f t="shared" ca="1" si="3021"/>
        <v>537807.78493150673</v>
      </c>
      <c r="AC1258" s="367">
        <f t="shared" ca="1" si="3021"/>
        <v>533966.30075342453</v>
      </c>
      <c r="AD1258" s="367">
        <f t="shared" ca="1" si="3021"/>
        <v>530124.81657534232</v>
      </c>
      <c r="AE1258" s="367">
        <f t="shared" ca="1" si="3021"/>
        <v>526283.33239726012</v>
      </c>
      <c r="AF1258" s="367">
        <f t="shared" ca="1" si="3021"/>
        <v>522441.84821917798</v>
      </c>
      <c r="AG1258" s="367">
        <f t="shared" ca="1" si="3021"/>
        <v>518600.36404109577</v>
      </c>
      <c r="AH1258" s="367">
        <f t="shared" ca="1" si="3021"/>
        <v>514758.87986301357</v>
      </c>
      <c r="AI1258" s="367">
        <f t="shared" ca="1" si="3021"/>
        <v>510917.39568493137</v>
      </c>
      <c r="AJ1258" s="367">
        <f t="shared" ca="1" si="3021"/>
        <v>507075.91150684922</v>
      </c>
      <c r="AK1258" s="367">
        <f t="shared" ca="1" si="3021"/>
        <v>503234.42732876702</v>
      </c>
      <c r="AL1258" s="367">
        <f t="shared" ca="1" si="3021"/>
        <v>499392.94315068482</v>
      </c>
      <c r="AM1258" s="367">
        <f t="shared" ca="1" si="3021"/>
        <v>495551.45897260262</v>
      </c>
      <c r="AN1258" s="367">
        <f t="shared" ca="1" si="3021"/>
        <v>491709.97479452041</v>
      </c>
      <c r="AO1258" s="367">
        <f t="shared" ca="1" si="3021"/>
        <v>487868.49061643827</v>
      </c>
      <c r="AP1258" s="367">
        <f t="shared" ca="1" si="3021"/>
        <v>484027.00643835607</v>
      </c>
      <c r="AQ1258" s="367">
        <f t="shared" ca="1" si="3021"/>
        <v>480185.52226027386</v>
      </c>
      <c r="AR1258" s="367">
        <f t="shared" ca="1" si="3021"/>
        <v>476344.03808219166</v>
      </c>
      <c r="AS1258" s="367">
        <f t="shared" ca="1" si="3021"/>
        <v>472502.55390410946</v>
      </c>
      <c r="AT1258" s="367">
        <f t="shared" ca="1" si="3021"/>
        <v>468661.06972602726</v>
      </c>
      <c r="AU1258" s="367">
        <f t="shared" ca="1" si="3021"/>
        <v>464819.58554794511</v>
      </c>
      <c r="AV1258" s="367">
        <f t="shared" ca="1" si="3021"/>
        <v>460978.10136986291</v>
      </c>
      <c r="AW1258" s="367">
        <f t="shared" ca="1" si="3021"/>
        <v>457136.61719178071</v>
      </c>
      <c r="AX1258" s="367">
        <f t="shared" ca="1" si="3021"/>
        <v>453295.13301369851</v>
      </c>
      <c r="AY1258" s="367">
        <f t="shared" ca="1" si="3021"/>
        <v>449453.6488356163</v>
      </c>
      <c r="AZ1258" s="367">
        <f t="shared" ca="1" si="3021"/>
        <v>445612.16465753416</v>
      </c>
      <c r="BA1258" s="367">
        <f t="shared" ca="1" si="3021"/>
        <v>441770.68047945196</v>
      </c>
      <c r="BB1258" s="367">
        <f t="shared" ca="1" si="3021"/>
        <v>437929.19630136975</v>
      </c>
      <c r="BC1258" s="367">
        <f t="shared" ca="1" si="3021"/>
        <v>434087.71212328755</v>
      </c>
      <c r="BD1258" s="367">
        <f t="shared" ca="1" si="3021"/>
        <v>430246.22794520535</v>
      </c>
      <c r="BE1258" s="367">
        <f t="shared" ca="1" si="3021"/>
        <v>426404.74376712315</v>
      </c>
      <c r="BF1258" s="367">
        <f t="shared" ca="1" si="3021"/>
        <v>422563.259589041</v>
      </c>
      <c r="BG1258" s="367">
        <f t="shared" ca="1" si="3021"/>
        <v>418721.7754109588</v>
      </c>
      <c r="BH1258" s="367">
        <f t="shared" ca="1" si="3021"/>
        <v>414880.2912328766</v>
      </c>
      <c r="BI1258" s="367">
        <f t="shared" ca="1" si="3021"/>
        <v>411038.80705479439</v>
      </c>
      <c r="BJ1258" s="367">
        <f t="shared" ca="1" si="3021"/>
        <v>407197.32287671219</v>
      </c>
      <c r="BK1258" s="367">
        <f t="shared" ca="1" si="3021"/>
        <v>403355.83869863005</v>
      </c>
      <c r="BL1258" s="367">
        <f t="shared" ca="1" si="3021"/>
        <v>399514.35452054784</v>
      </c>
      <c r="BM1258" s="367">
        <f t="shared" ca="1" si="3021"/>
        <v>395672.87034246564</v>
      </c>
      <c r="BN1258" s="367">
        <f t="shared" ca="1" si="3021"/>
        <v>391831.38616438344</v>
      </c>
      <c r="BO1258" s="367">
        <f t="shared" ca="1" si="3021"/>
        <v>387989.90198630124</v>
      </c>
      <c r="BP1258" s="367">
        <f t="shared" ca="1" si="3021"/>
        <v>384148.41780821903</v>
      </c>
      <c r="BQ1258" s="367">
        <f t="shared" ca="1" si="3021"/>
        <v>380306.93363013689</v>
      </c>
      <c r="BR1258" s="367">
        <f t="shared" ca="1" si="3021"/>
        <v>376465.44945205469</v>
      </c>
      <c r="BS1258" s="367">
        <f t="shared" ca="1" si="3021"/>
        <v>372623.96527397248</v>
      </c>
      <c r="BT1258" s="367">
        <f t="shared" ca="1" si="3021"/>
        <v>368782.48109589028</v>
      </c>
      <c r="BU1258" s="367">
        <f t="shared" ca="1" si="3021"/>
        <v>364940.99691780808</v>
      </c>
      <c r="BV1258" s="367">
        <f t="shared" ca="1" si="3021"/>
        <v>361099.51273972593</v>
      </c>
      <c r="BW1258" s="367">
        <f t="shared" ref="BW1258:EH1258" ca="1" si="3022">SUM(BW1240,BW1246,BW1252)</f>
        <v>357258.02856164373</v>
      </c>
      <c r="BX1258" s="367">
        <f t="shared" ca="1" si="3022"/>
        <v>353416.54438356153</v>
      </c>
      <c r="BY1258" s="367">
        <f t="shared" ca="1" si="3022"/>
        <v>349575.06020547933</v>
      </c>
      <c r="BZ1258" s="367">
        <f t="shared" ca="1" si="3022"/>
        <v>345733.57602739712</v>
      </c>
      <c r="CA1258" s="367">
        <f t="shared" ca="1" si="3022"/>
        <v>341892.09184931492</v>
      </c>
      <c r="CB1258" s="367">
        <f t="shared" ca="1" si="3022"/>
        <v>338050.60767123278</v>
      </c>
      <c r="CC1258" s="367">
        <f t="shared" ca="1" si="3022"/>
        <v>334209.12349315058</v>
      </c>
      <c r="CD1258" s="367">
        <f t="shared" ca="1" si="3022"/>
        <v>330367.63931506837</v>
      </c>
      <c r="CE1258" s="367">
        <f t="shared" ca="1" si="3022"/>
        <v>326526.15513698617</v>
      </c>
      <c r="CF1258" s="367">
        <f t="shared" ca="1" si="3022"/>
        <v>322684.67095890397</v>
      </c>
      <c r="CG1258" s="367">
        <f t="shared" ca="1" si="3022"/>
        <v>318843.18678082182</v>
      </c>
      <c r="CH1258" s="367">
        <f t="shared" ca="1" si="3022"/>
        <v>315001.70260273962</v>
      </c>
      <c r="CI1258" s="367">
        <f t="shared" ca="1" si="3022"/>
        <v>311160.21842465742</v>
      </c>
      <c r="CJ1258" s="367">
        <f t="shared" ca="1" si="3022"/>
        <v>307318.73424657522</v>
      </c>
      <c r="CK1258" s="367">
        <f t="shared" ca="1" si="3022"/>
        <v>303477.25006849301</v>
      </c>
      <c r="CL1258" s="367">
        <f t="shared" ca="1" si="3022"/>
        <v>299635.76589041087</v>
      </c>
      <c r="CM1258" s="367">
        <f t="shared" ca="1" si="3022"/>
        <v>295794.28171232867</v>
      </c>
      <c r="CN1258" s="367">
        <f t="shared" ca="1" si="3022"/>
        <v>291952.79753424646</v>
      </c>
      <c r="CO1258" s="367">
        <f t="shared" ca="1" si="3022"/>
        <v>288111.31335616426</v>
      </c>
      <c r="CP1258" s="367">
        <f t="shared" ca="1" si="3022"/>
        <v>284269.82917808206</v>
      </c>
      <c r="CQ1258" s="367">
        <f t="shared" ca="1" si="3022"/>
        <v>280428.34499999986</v>
      </c>
      <c r="CR1258" s="367">
        <f t="shared" ca="1" si="3022"/>
        <v>276586.86082191771</v>
      </c>
      <c r="CS1258" s="367">
        <f t="shared" ca="1" si="3022"/>
        <v>272745.37664383551</v>
      </c>
      <c r="CT1258" s="367">
        <f t="shared" ca="1" si="3022"/>
        <v>268903.89246575331</v>
      </c>
      <c r="CU1258" s="367">
        <f t="shared" ca="1" si="3022"/>
        <v>265062.4082876711</v>
      </c>
      <c r="CV1258" s="367">
        <f t="shared" ca="1" si="3022"/>
        <v>261220.92410958893</v>
      </c>
      <c r="CW1258" s="367">
        <f t="shared" ca="1" si="3022"/>
        <v>257379.43993150673</v>
      </c>
      <c r="CX1258" s="367">
        <f t="shared" ca="1" si="3022"/>
        <v>253537.95575342453</v>
      </c>
      <c r="CY1258" s="367">
        <f t="shared" ca="1" si="3022"/>
        <v>249696.47157534235</v>
      </c>
      <c r="CZ1258" s="367">
        <f t="shared" ca="1" si="3022"/>
        <v>245854.98739726015</v>
      </c>
      <c r="DA1258" s="367">
        <f t="shared" ca="1" si="3022"/>
        <v>242013.50321917798</v>
      </c>
      <c r="DB1258" s="367">
        <f t="shared" ca="1" si="3022"/>
        <v>238172.01904109577</v>
      </c>
      <c r="DC1258" s="367">
        <f t="shared" ca="1" si="3022"/>
        <v>234330.53486301357</v>
      </c>
      <c r="DD1258" s="367">
        <f t="shared" ca="1" si="3022"/>
        <v>230489.0506849314</v>
      </c>
      <c r="DE1258" s="367">
        <f t="shared" ca="1" si="3022"/>
        <v>226647.56650684919</v>
      </c>
      <c r="DF1258" s="367">
        <f t="shared" ca="1" si="3022"/>
        <v>222806.08232876699</v>
      </c>
      <c r="DG1258" s="367">
        <f t="shared" ca="1" si="3022"/>
        <v>218964.59815068482</v>
      </c>
      <c r="DH1258" s="367">
        <f t="shared" ca="1" si="3022"/>
        <v>215123.11397260262</v>
      </c>
      <c r="DI1258" s="367">
        <f t="shared" ca="1" si="3022"/>
        <v>211281.62979452044</v>
      </c>
      <c r="DJ1258" s="367">
        <f t="shared" ca="1" si="3022"/>
        <v>207440.14561643824</v>
      </c>
      <c r="DK1258" s="367">
        <f t="shared" ca="1" si="3022"/>
        <v>203598.66143835604</v>
      </c>
      <c r="DL1258" s="367">
        <f t="shared" ca="1" si="3022"/>
        <v>199757.17726027386</v>
      </c>
      <c r="DM1258" s="367">
        <f t="shared" ca="1" si="3022"/>
        <v>195915.69308219166</v>
      </c>
      <c r="DN1258" s="367">
        <f t="shared" ca="1" si="3022"/>
        <v>192074.20890410946</v>
      </c>
      <c r="DO1258" s="367">
        <f t="shared" ca="1" si="3022"/>
        <v>188232.72472602729</v>
      </c>
      <c r="DP1258" s="367">
        <f t="shared" ca="1" si="3022"/>
        <v>184391.24054794508</v>
      </c>
      <c r="DQ1258" s="367">
        <f t="shared" ca="1" si="3022"/>
        <v>180549.75636986288</v>
      </c>
      <c r="DR1258" s="367">
        <f t="shared" ca="1" si="3022"/>
        <v>176708.27219178071</v>
      </c>
      <c r="DS1258" s="367">
        <f t="shared" ca="1" si="3022"/>
        <v>172866.7880136985</v>
      </c>
      <c r="DT1258" s="367">
        <f t="shared" ca="1" si="3022"/>
        <v>169025.30383561633</v>
      </c>
      <c r="DU1258" s="367">
        <f t="shared" ca="1" si="3022"/>
        <v>165183.81965753413</v>
      </c>
      <c r="DV1258" s="367">
        <f t="shared" ca="1" si="3022"/>
        <v>161342.33547945193</v>
      </c>
      <c r="DW1258" s="367">
        <f t="shared" ca="1" si="3022"/>
        <v>157500.85130136975</v>
      </c>
      <c r="DX1258" s="367">
        <f t="shared" ca="1" si="3022"/>
        <v>153659.36712328755</v>
      </c>
      <c r="DY1258" s="367">
        <f t="shared" ca="1" si="3022"/>
        <v>149817.88294520535</v>
      </c>
      <c r="DZ1258" s="367">
        <f t="shared" ca="1" si="3022"/>
        <v>145976.39876712317</v>
      </c>
      <c r="EA1258" s="367">
        <f t="shared" ca="1" si="3022"/>
        <v>142134.91458904097</v>
      </c>
      <c r="EB1258" s="367">
        <f t="shared" ca="1" si="3022"/>
        <v>138293.4304109588</v>
      </c>
      <c r="EC1258" s="367">
        <f t="shared" ca="1" si="3022"/>
        <v>134451.94623287659</v>
      </c>
      <c r="ED1258" s="367">
        <f t="shared" ca="1" si="3022"/>
        <v>130610.46205479441</v>
      </c>
      <c r="EE1258" s="367">
        <f t="shared" ca="1" si="3022"/>
        <v>126768.9778767122</v>
      </c>
      <c r="EF1258" s="367">
        <f t="shared" ca="1" si="3022"/>
        <v>122927.49369863002</v>
      </c>
      <c r="EG1258" s="367">
        <f t="shared" ca="1" si="3022"/>
        <v>119086.00952054783</v>
      </c>
      <c r="EH1258" s="367">
        <f t="shared" ca="1" si="3022"/>
        <v>115244.52534246564</v>
      </c>
      <c r="EI1258" s="367">
        <f t="shared" ref="EI1258:FR1258" ca="1" si="3023">SUM(EI1240,EI1246,EI1252)</f>
        <v>111403.04116438344</v>
      </c>
      <c r="EJ1258" s="367">
        <f t="shared" ca="1" si="3023"/>
        <v>107561.55698630125</v>
      </c>
      <c r="EK1258" s="367">
        <f t="shared" ca="1" si="3023"/>
        <v>103720.07280821906</v>
      </c>
      <c r="EL1258" s="367">
        <f t="shared" ca="1" si="3023"/>
        <v>99878.588630136874</v>
      </c>
      <c r="EM1258" s="367">
        <f t="shared" ca="1" si="3023"/>
        <v>96037.104452054671</v>
      </c>
      <c r="EN1258" s="367">
        <f t="shared" ca="1" si="3023"/>
        <v>92195.620273972483</v>
      </c>
      <c r="EO1258" s="367">
        <f t="shared" ca="1" si="3023"/>
        <v>88354.136095890295</v>
      </c>
      <c r="EP1258" s="367">
        <f t="shared" ca="1" si="3023"/>
        <v>84512.651917808093</v>
      </c>
      <c r="EQ1258" s="367">
        <f t="shared" ca="1" si="3023"/>
        <v>80671.167739725905</v>
      </c>
      <c r="ER1258" s="367">
        <f t="shared" ca="1" si="3023"/>
        <v>76829.683561643717</v>
      </c>
      <c r="ES1258" s="367">
        <f t="shared" ca="1" si="3023"/>
        <v>72988.199383561529</v>
      </c>
      <c r="ET1258" s="367">
        <f t="shared" ca="1" si="3023"/>
        <v>69146.715205479326</v>
      </c>
      <c r="EU1258" s="367">
        <f t="shared" ca="1" si="3023"/>
        <v>65305.231027397138</v>
      </c>
      <c r="EV1258" s="367">
        <f t="shared" ca="1" si="3023"/>
        <v>61463.74684931495</v>
      </c>
      <c r="EW1258" s="367">
        <f t="shared" ca="1" si="3023"/>
        <v>57622.262671232755</v>
      </c>
      <c r="EX1258" s="367">
        <f t="shared" ca="1" si="3023"/>
        <v>53780.778493150567</v>
      </c>
      <c r="EY1258" s="367">
        <f t="shared" ca="1" si="3023"/>
        <v>49939.294315068371</v>
      </c>
      <c r="EZ1258" s="367">
        <f t="shared" ca="1" si="3023"/>
        <v>46097.810136986183</v>
      </c>
      <c r="FA1258" s="367">
        <f t="shared" ca="1" si="3023"/>
        <v>42256.325958903988</v>
      </c>
      <c r="FB1258" s="367">
        <f t="shared" ca="1" si="3023"/>
        <v>38414.8417808218</v>
      </c>
      <c r="FC1258" s="367">
        <f t="shared" ca="1" si="3023"/>
        <v>34573.357602739605</v>
      </c>
      <c r="FD1258" s="367">
        <f t="shared" ca="1" si="3023"/>
        <v>30731.873424657413</v>
      </c>
      <c r="FE1258" s="367">
        <f t="shared" ca="1" si="3023"/>
        <v>26890.389246575221</v>
      </c>
      <c r="FF1258" s="367">
        <f t="shared" ca="1" si="3023"/>
        <v>23048.90506849303</v>
      </c>
      <c r="FG1258" s="367">
        <f t="shared" ca="1" si="3023"/>
        <v>19207.420890410838</v>
      </c>
      <c r="FH1258" s="367">
        <f t="shared" ca="1" si="3023"/>
        <v>15365.936712328648</v>
      </c>
      <c r="FI1258" s="367">
        <f t="shared" ca="1" si="3023"/>
        <v>11524.452534246457</v>
      </c>
      <c r="FJ1258" s="367">
        <f t="shared" ca="1" si="3023"/>
        <v>7682.9683561642651</v>
      </c>
      <c r="FK1258" s="367">
        <f t="shared" ca="1" si="3023"/>
        <v>3841.4841780820743</v>
      </c>
      <c r="FL1258" s="367">
        <f t="shared" ca="1" si="3023"/>
        <v>0</v>
      </c>
      <c r="FM1258" s="367">
        <f t="shared" ca="1" si="3023"/>
        <v>0</v>
      </c>
      <c r="FN1258" s="367">
        <f t="shared" ca="1" si="3023"/>
        <v>0</v>
      </c>
      <c r="FO1258" s="367">
        <f t="shared" ca="1" si="3023"/>
        <v>0</v>
      </c>
      <c r="FP1258" s="367">
        <f t="shared" ca="1" si="3023"/>
        <v>0</v>
      </c>
      <c r="FQ1258" s="367">
        <f t="shared" ca="1" si="3023"/>
        <v>0</v>
      </c>
      <c r="FR1258" s="367">
        <f t="shared" ca="1" si="3023"/>
        <v>0</v>
      </c>
    </row>
    <row r="1259" spans="2:174">
      <c r="C1259" s="360" t="s">
        <v>1001</v>
      </c>
      <c r="E1259" s="359"/>
      <c r="F1259" s="373"/>
      <c r="I1259" s="167">
        <f ca="1">SUM(J1259:FR1259)</f>
        <v>537807.78493150673</v>
      </c>
      <c r="J1259" s="18">
        <f>SUM(J1241,J1247,J1253)</f>
        <v>0</v>
      </c>
      <c r="K1259" s="18">
        <f t="shared" ref="K1259:BV1259" ca="1" si="3024">SUM(K1241,K1247,K1253)</f>
        <v>0</v>
      </c>
      <c r="L1259" s="18">
        <f t="shared" ca="1" si="3024"/>
        <v>0</v>
      </c>
      <c r="M1259" s="18">
        <f t="shared" ca="1" si="3024"/>
        <v>0</v>
      </c>
      <c r="N1259" s="18">
        <f t="shared" ca="1" si="3024"/>
        <v>0</v>
      </c>
      <c r="O1259" s="18">
        <f t="shared" ca="1" si="3024"/>
        <v>0</v>
      </c>
      <c r="P1259" s="18">
        <f t="shared" ca="1" si="3024"/>
        <v>0</v>
      </c>
      <c r="Q1259" s="18">
        <f t="shared" ca="1" si="3024"/>
        <v>0</v>
      </c>
      <c r="R1259" s="18">
        <f t="shared" ca="1" si="3024"/>
        <v>0</v>
      </c>
      <c r="S1259" s="18">
        <f t="shared" ca="1" si="3024"/>
        <v>0</v>
      </c>
      <c r="T1259" s="18">
        <f t="shared" ca="1" si="3024"/>
        <v>0</v>
      </c>
      <c r="U1259" s="18">
        <f t="shared" ca="1" si="3024"/>
        <v>0</v>
      </c>
      <c r="V1259" s="18">
        <f t="shared" ca="1" si="3024"/>
        <v>0</v>
      </c>
      <c r="W1259" s="18">
        <f t="shared" ca="1" si="3024"/>
        <v>140249.99999999994</v>
      </c>
      <c r="X1259" s="18">
        <f t="shared" ca="1" si="3024"/>
        <v>0</v>
      </c>
      <c r="Y1259" s="18">
        <f t="shared" ca="1" si="3024"/>
        <v>0</v>
      </c>
      <c r="Z1259" s="18">
        <f t="shared" ca="1" si="3024"/>
        <v>0</v>
      </c>
      <c r="AA1259" s="18">
        <f t="shared" ca="1" si="3024"/>
        <v>397557.78493150679</v>
      </c>
      <c r="AB1259" s="18">
        <f t="shared" ca="1" si="3024"/>
        <v>0</v>
      </c>
      <c r="AC1259" s="18">
        <f t="shared" ca="1" si="3024"/>
        <v>0</v>
      </c>
      <c r="AD1259" s="18">
        <f t="shared" ca="1" si="3024"/>
        <v>0</v>
      </c>
      <c r="AE1259" s="18">
        <f t="shared" ca="1" si="3024"/>
        <v>0</v>
      </c>
      <c r="AF1259" s="18">
        <f t="shared" ca="1" si="3024"/>
        <v>0</v>
      </c>
      <c r="AG1259" s="18">
        <f t="shared" ca="1" si="3024"/>
        <v>0</v>
      </c>
      <c r="AH1259" s="18">
        <f t="shared" ca="1" si="3024"/>
        <v>0</v>
      </c>
      <c r="AI1259" s="18">
        <f t="shared" ca="1" si="3024"/>
        <v>0</v>
      </c>
      <c r="AJ1259" s="18">
        <f t="shared" ca="1" si="3024"/>
        <v>0</v>
      </c>
      <c r="AK1259" s="18">
        <f t="shared" ca="1" si="3024"/>
        <v>0</v>
      </c>
      <c r="AL1259" s="18">
        <f t="shared" ca="1" si="3024"/>
        <v>0</v>
      </c>
      <c r="AM1259" s="18">
        <f t="shared" ca="1" si="3024"/>
        <v>0</v>
      </c>
      <c r="AN1259" s="18">
        <f t="shared" ca="1" si="3024"/>
        <v>0</v>
      </c>
      <c r="AO1259" s="18">
        <f t="shared" ca="1" si="3024"/>
        <v>0</v>
      </c>
      <c r="AP1259" s="18">
        <f t="shared" ca="1" si="3024"/>
        <v>0</v>
      </c>
      <c r="AQ1259" s="18">
        <f t="shared" ca="1" si="3024"/>
        <v>0</v>
      </c>
      <c r="AR1259" s="18">
        <f t="shared" ca="1" si="3024"/>
        <v>0</v>
      </c>
      <c r="AS1259" s="18">
        <f t="shared" ca="1" si="3024"/>
        <v>0</v>
      </c>
      <c r="AT1259" s="18">
        <f t="shared" ca="1" si="3024"/>
        <v>0</v>
      </c>
      <c r="AU1259" s="18">
        <f t="shared" ca="1" si="3024"/>
        <v>0</v>
      </c>
      <c r="AV1259" s="18">
        <f t="shared" ca="1" si="3024"/>
        <v>0</v>
      </c>
      <c r="AW1259" s="18">
        <f t="shared" ca="1" si="3024"/>
        <v>0</v>
      </c>
      <c r="AX1259" s="18">
        <f t="shared" ca="1" si="3024"/>
        <v>0</v>
      </c>
      <c r="AY1259" s="18">
        <f t="shared" ca="1" si="3024"/>
        <v>0</v>
      </c>
      <c r="AZ1259" s="18">
        <f t="shared" ca="1" si="3024"/>
        <v>0</v>
      </c>
      <c r="BA1259" s="18">
        <f t="shared" ca="1" si="3024"/>
        <v>0</v>
      </c>
      <c r="BB1259" s="18">
        <f t="shared" ca="1" si="3024"/>
        <v>0</v>
      </c>
      <c r="BC1259" s="18">
        <f t="shared" ca="1" si="3024"/>
        <v>0</v>
      </c>
      <c r="BD1259" s="18">
        <f t="shared" ca="1" si="3024"/>
        <v>0</v>
      </c>
      <c r="BE1259" s="18">
        <f t="shared" ca="1" si="3024"/>
        <v>0</v>
      </c>
      <c r="BF1259" s="18">
        <f t="shared" ca="1" si="3024"/>
        <v>0</v>
      </c>
      <c r="BG1259" s="18">
        <f t="shared" ca="1" si="3024"/>
        <v>0</v>
      </c>
      <c r="BH1259" s="18">
        <f t="shared" ca="1" si="3024"/>
        <v>0</v>
      </c>
      <c r="BI1259" s="18">
        <f t="shared" ca="1" si="3024"/>
        <v>0</v>
      </c>
      <c r="BJ1259" s="18">
        <f t="shared" ca="1" si="3024"/>
        <v>0</v>
      </c>
      <c r="BK1259" s="18">
        <f t="shared" ca="1" si="3024"/>
        <v>0</v>
      </c>
      <c r="BL1259" s="18">
        <f t="shared" ca="1" si="3024"/>
        <v>0</v>
      </c>
      <c r="BM1259" s="18">
        <f t="shared" ca="1" si="3024"/>
        <v>0</v>
      </c>
      <c r="BN1259" s="18">
        <f t="shared" ca="1" si="3024"/>
        <v>0</v>
      </c>
      <c r="BO1259" s="18">
        <f t="shared" ca="1" si="3024"/>
        <v>0</v>
      </c>
      <c r="BP1259" s="18">
        <f t="shared" ca="1" si="3024"/>
        <v>0</v>
      </c>
      <c r="BQ1259" s="18">
        <f t="shared" ca="1" si="3024"/>
        <v>0</v>
      </c>
      <c r="BR1259" s="18">
        <f t="shared" ca="1" si="3024"/>
        <v>0</v>
      </c>
      <c r="BS1259" s="18">
        <f t="shared" ca="1" si="3024"/>
        <v>0</v>
      </c>
      <c r="BT1259" s="18">
        <f t="shared" ca="1" si="3024"/>
        <v>0</v>
      </c>
      <c r="BU1259" s="18">
        <f t="shared" ca="1" si="3024"/>
        <v>0</v>
      </c>
      <c r="BV1259" s="18">
        <f t="shared" ca="1" si="3024"/>
        <v>0</v>
      </c>
      <c r="BW1259" s="18">
        <f t="shared" ref="BW1259:EH1259" ca="1" si="3025">SUM(BW1241,BW1247,BW1253)</f>
        <v>0</v>
      </c>
      <c r="BX1259" s="18">
        <f t="shared" ca="1" si="3025"/>
        <v>0</v>
      </c>
      <c r="BY1259" s="18">
        <f t="shared" ca="1" si="3025"/>
        <v>0</v>
      </c>
      <c r="BZ1259" s="18">
        <f t="shared" ca="1" si="3025"/>
        <v>0</v>
      </c>
      <c r="CA1259" s="18">
        <f t="shared" ca="1" si="3025"/>
        <v>0</v>
      </c>
      <c r="CB1259" s="18">
        <f t="shared" ca="1" si="3025"/>
        <v>0</v>
      </c>
      <c r="CC1259" s="18">
        <f t="shared" ca="1" si="3025"/>
        <v>0</v>
      </c>
      <c r="CD1259" s="18">
        <f t="shared" ca="1" si="3025"/>
        <v>0</v>
      </c>
      <c r="CE1259" s="18">
        <f t="shared" ca="1" si="3025"/>
        <v>0</v>
      </c>
      <c r="CF1259" s="18">
        <f t="shared" ca="1" si="3025"/>
        <v>0</v>
      </c>
      <c r="CG1259" s="18">
        <f t="shared" ca="1" si="3025"/>
        <v>0</v>
      </c>
      <c r="CH1259" s="18">
        <f t="shared" ca="1" si="3025"/>
        <v>0</v>
      </c>
      <c r="CI1259" s="18">
        <f t="shared" ca="1" si="3025"/>
        <v>0</v>
      </c>
      <c r="CJ1259" s="18">
        <f t="shared" ca="1" si="3025"/>
        <v>0</v>
      </c>
      <c r="CK1259" s="18">
        <f t="shared" ca="1" si="3025"/>
        <v>0</v>
      </c>
      <c r="CL1259" s="18">
        <f t="shared" ca="1" si="3025"/>
        <v>0</v>
      </c>
      <c r="CM1259" s="18">
        <f t="shared" ca="1" si="3025"/>
        <v>0</v>
      </c>
      <c r="CN1259" s="18">
        <f t="shared" ca="1" si="3025"/>
        <v>0</v>
      </c>
      <c r="CO1259" s="18">
        <f t="shared" ca="1" si="3025"/>
        <v>0</v>
      </c>
      <c r="CP1259" s="18">
        <f t="shared" ca="1" si="3025"/>
        <v>0</v>
      </c>
      <c r="CQ1259" s="18">
        <f t="shared" ca="1" si="3025"/>
        <v>0</v>
      </c>
      <c r="CR1259" s="18">
        <f t="shared" ca="1" si="3025"/>
        <v>0</v>
      </c>
      <c r="CS1259" s="18">
        <f t="shared" ca="1" si="3025"/>
        <v>0</v>
      </c>
      <c r="CT1259" s="18">
        <f t="shared" ca="1" si="3025"/>
        <v>0</v>
      </c>
      <c r="CU1259" s="18">
        <f t="shared" ca="1" si="3025"/>
        <v>0</v>
      </c>
      <c r="CV1259" s="18">
        <f t="shared" ca="1" si="3025"/>
        <v>0</v>
      </c>
      <c r="CW1259" s="18">
        <f t="shared" ca="1" si="3025"/>
        <v>0</v>
      </c>
      <c r="CX1259" s="18">
        <f t="shared" ca="1" si="3025"/>
        <v>0</v>
      </c>
      <c r="CY1259" s="18">
        <f t="shared" ca="1" si="3025"/>
        <v>0</v>
      </c>
      <c r="CZ1259" s="18">
        <f t="shared" ca="1" si="3025"/>
        <v>0</v>
      </c>
      <c r="DA1259" s="18">
        <f t="shared" ca="1" si="3025"/>
        <v>0</v>
      </c>
      <c r="DB1259" s="18">
        <f t="shared" ca="1" si="3025"/>
        <v>0</v>
      </c>
      <c r="DC1259" s="18">
        <f t="shared" ca="1" si="3025"/>
        <v>0</v>
      </c>
      <c r="DD1259" s="18">
        <f t="shared" ca="1" si="3025"/>
        <v>0</v>
      </c>
      <c r="DE1259" s="18">
        <f t="shared" ca="1" si="3025"/>
        <v>0</v>
      </c>
      <c r="DF1259" s="18">
        <f t="shared" ca="1" si="3025"/>
        <v>0</v>
      </c>
      <c r="DG1259" s="18">
        <f t="shared" ca="1" si="3025"/>
        <v>0</v>
      </c>
      <c r="DH1259" s="18">
        <f t="shared" ca="1" si="3025"/>
        <v>0</v>
      </c>
      <c r="DI1259" s="18">
        <f t="shared" ca="1" si="3025"/>
        <v>0</v>
      </c>
      <c r="DJ1259" s="18">
        <f t="shared" ca="1" si="3025"/>
        <v>0</v>
      </c>
      <c r="DK1259" s="18">
        <f t="shared" ca="1" si="3025"/>
        <v>0</v>
      </c>
      <c r="DL1259" s="18">
        <f t="shared" ca="1" si="3025"/>
        <v>0</v>
      </c>
      <c r="DM1259" s="18">
        <f t="shared" ca="1" si="3025"/>
        <v>0</v>
      </c>
      <c r="DN1259" s="18">
        <f t="shared" ca="1" si="3025"/>
        <v>0</v>
      </c>
      <c r="DO1259" s="18">
        <f t="shared" ca="1" si="3025"/>
        <v>0</v>
      </c>
      <c r="DP1259" s="18">
        <f t="shared" ca="1" si="3025"/>
        <v>0</v>
      </c>
      <c r="DQ1259" s="18">
        <f t="shared" ca="1" si="3025"/>
        <v>0</v>
      </c>
      <c r="DR1259" s="18">
        <f t="shared" ca="1" si="3025"/>
        <v>0</v>
      </c>
      <c r="DS1259" s="18">
        <f t="shared" ca="1" si="3025"/>
        <v>0</v>
      </c>
      <c r="DT1259" s="18">
        <f t="shared" ca="1" si="3025"/>
        <v>0</v>
      </c>
      <c r="DU1259" s="18">
        <f t="shared" ca="1" si="3025"/>
        <v>0</v>
      </c>
      <c r="DV1259" s="18">
        <f t="shared" ca="1" si="3025"/>
        <v>0</v>
      </c>
      <c r="DW1259" s="18">
        <f t="shared" ca="1" si="3025"/>
        <v>0</v>
      </c>
      <c r="DX1259" s="18">
        <f t="shared" ca="1" si="3025"/>
        <v>0</v>
      </c>
      <c r="DY1259" s="18">
        <f t="shared" ca="1" si="3025"/>
        <v>0</v>
      </c>
      <c r="DZ1259" s="18">
        <f t="shared" ca="1" si="3025"/>
        <v>0</v>
      </c>
      <c r="EA1259" s="18">
        <f t="shared" ca="1" si="3025"/>
        <v>0</v>
      </c>
      <c r="EB1259" s="18">
        <f t="shared" ca="1" si="3025"/>
        <v>0</v>
      </c>
      <c r="EC1259" s="18">
        <f t="shared" ca="1" si="3025"/>
        <v>0</v>
      </c>
      <c r="ED1259" s="18">
        <f t="shared" ca="1" si="3025"/>
        <v>0</v>
      </c>
      <c r="EE1259" s="18">
        <f t="shared" ca="1" si="3025"/>
        <v>0</v>
      </c>
      <c r="EF1259" s="18">
        <f t="shared" ca="1" si="3025"/>
        <v>0</v>
      </c>
      <c r="EG1259" s="18">
        <f t="shared" ca="1" si="3025"/>
        <v>0</v>
      </c>
      <c r="EH1259" s="18">
        <f t="shared" ca="1" si="3025"/>
        <v>0</v>
      </c>
      <c r="EI1259" s="18">
        <f t="shared" ref="EI1259:FR1259" ca="1" si="3026">SUM(EI1241,EI1247,EI1253)</f>
        <v>0</v>
      </c>
      <c r="EJ1259" s="18">
        <f t="shared" ca="1" si="3026"/>
        <v>0</v>
      </c>
      <c r="EK1259" s="18">
        <f t="shared" ca="1" si="3026"/>
        <v>0</v>
      </c>
      <c r="EL1259" s="18">
        <f t="shared" ca="1" si="3026"/>
        <v>0</v>
      </c>
      <c r="EM1259" s="18">
        <f t="shared" ca="1" si="3026"/>
        <v>0</v>
      </c>
      <c r="EN1259" s="18">
        <f t="shared" ca="1" si="3026"/>
        <v>0</v>
      </c>
      <c r="EO1259" s="18">
        <f t="shared" ca="1" si="3026"/>
        <v>0</v>
      </c>
      <c r="EP1259" s="18">
        <f t="shared" ca="1" si="3026"/>
        <v>0</v>
      </c>
      <c r="EQ1259" s="18">
        <f t="shared" ca="1" si="3026"/>
        <v>0</v>
      </c>
      <c r="ER1259" s="18">
        <f t="shared" ca="1" si="3026"/>
        <v>0</v>
      </c>
      <c r="ES1259" s="18">
        <f t="shared" ca="1" si="3026"/>
        <v>0</v>
      </c>
      <c r="ET1259" s="18">
        <f t="shared" ca="1" si="3026"/>
        <v>0</v>
      </c>
      <c r="EU1259" s="18">
        <f t="shared" ca="1" si="3026"/>
        <v>0</v>
      </c>
      <c r="EV1259" s="18">
        <f t="shared" ca="1" si="3026"/>
        <v>0</v>
      </c>
      <c r="EW1259" s="18">
        <f t="shared" ca="1" si="3026"/>
        <v>0</v>
      </c>
      <c r="EX1259" s="18">
        <f t="shared" ca="1" si="3026"/>
        <v>0</v>
      </c>
      <c r="EY1259" s="18">
        <f t="shared" ca="1" si="3026"/>
        <v>0</v>
      </c>
      <c r="EZ1259" s="18">
        <f t="shared" ca="1" si="3026"/>
        <v>0</v>
      </c>
      <c r="FA1259" s="18">
        <f t="shared" ca="1" si="3026"/>
        <v>0</v>
      </c>
      <c r="FB1259" s="18">
        <f t="shared" ca="1" si="3026"/>
        <v>0</v>
      </c>
      <c r="FC1259" s="18">
        <f t="shared" ca="1" si="3026"/>
        <v>0</v>
      </c>
      <c r="FD1259" s="18">
        <f t="shared" ca="1" si="3026"/>
        <v>0</v>
      </c>
      <c r="FE1259" s="18">
        <f t="shared" ca="1" si="3026"/>
        <v>0</v>
      </c>
      <c r="FF1259" s="18">
        <f t="shared" ca="1" si="3026"/>
        <v>0</v>
      </c>
      <c r="FG1259" s="18">
        <f t="shared" ca="1" si="3026"/>
        <v>0</v>
      </c>
      <c r="FH1259" s="18">
        <f t="shared" ca="1" si="3026"/>
        <v>0</v>
      </c>
      <c r="FI1259" s="18">
        <f t="shared" ca="1" si="3026"/>
        <v>0</v>
      </c>
      <c r="FJ1259" s="18">
        <f t="shared" ca="1" si="3026"/>
        <v>0</v>
      </c>
      <c r="FK1259" s="18">
        <f t="shared" ca="1" si="3026"/>
        <v>0</v>
      </c>
      <c r="FL1259" s="18">
        <f t="shared" ca="1" si="3026"/>
        <v>0</v>
      </c>
      <c r="FM1259" s="18">
        <f t="shared" ca="1" si="3026"/>
        <v>0</v>
      </c>
      <c r="FN1259" s="18">
        <f t="shared" ca="1" si="3026"/>
        <v>0</v>
      </c>
      <c r="FO1259" s="18">
        <f t="shared" ca="1" si="3026"/>
        <v>0</v>
      </c>
      <c r="FP1259" s="18">
        <f t="shared" ca="1" si="3026"/>
        <v>0</v>
      </c>
      <c r="FQ1259" s="18">
        <f t="shared" ca="1" si="3026"/>
        <v>0</v>
      </c>
      <c r="FR1259" s="18">
        <f t="shared" ca="1" si="3026"/>
        <v>0</v>
      </c>
    </row>
    <row r="1260" spans="2:174">
      <c r="C1260" s="360" t="s">
        <v>1002</v>
      </c>
      <c r="E1260" s="359"/>
      <c r="F1260" s="373"/>
      <c r="I1260" s="167">
        <f ca="1">SUM(J1260:FR1260)</f>
        <v>-537807.78493150778</v>
      </c>
      <c r="J1260" s="18">
        <f>SUM(J1242,J1248,J1254)</f>
        <v>0</v>
      </c>
      <c r="K1260" s="18">
        <f t="shared" ref="K1260:BV1260" ca="1" si="3027">SUM(K1242,K1248,K1254)</f>
        <v>0</v>
      </c>
      <c r="L1260" s="18">
        <f t="shared" ca="1" si="3027"/>
        <v>0</v>
      </c>
      <c r="M1260" s="18">
        <f t="shared" ca="1" si="3027"/>
        <v>0</v>
      </c>
      <c r="N1260" s="18">
        <f t="shared" ca="1" si="3027"/>
        <v>0</v>
      </c>
      <c r="O1260" s="18">
        <f t="shared" ca="1" si="3027"/>
        <v>0</v>
      </c>
      <c r="P1260" s="18">
        <f t="shared" ca="1" si="3027"/>
        <v>0</v>
      </c>
      <c r="Q1260" s="18">
        <f t="shared" ca="1" si="3027"/>
        <v>0</v>
      </c>
      <c r="R1260" s="18">
        <f t="shared" ca="1" si="3027"/>
        <v>0</v>
      </c>
      <c r="S1260" s="18">
        <f t="shared" ca="1" si="3027"/>
        <v>0</v>
      </c>
      <c r="T1260" s="18">
        <f t="shared" ca="1" si="3027"/>
        <v>0</v>
      </c>
      <c r="U1260" s="18">
        <f t="shared" ca="1" si="3027"/>
        <v>0</v>
      </c>
      <c r="V1260" s="18">
        <f t="shared" ca="1" si="3027"/>
        <v>0</v>
      </c>
      <c r="W1260" s="18">
        <f t="shared" ca="1" si="3027"/>
        <v>0</v>
      </c>
      <c r="X1260" s="18">
        <f t="shared" ca="1" si="3027"/>
        <v>0</v>
      </c>
      <c r="Y1260" s="18">
        <f t="shared" ca="1" si="3027"/>
        <v>0</v>
      </c>
      <c r="Z1260" s="18">
        <f t="shared" ca="1" si="3027"/>
        <v>0</v>
      </c>
      <c r="AA1260" s="18">
        <f t="shared" ca="1" si="3027"/>
        <v>0</v>
      </c>
      <c r="AB1260" s="18">
        <f t="shared" ca="1" si="3027"/>
        <v>-3841.4841780821907</v>
      </c>
      <c r="AC1260" s="18">
        <f t="shared" ca="1" si="3027"/>
        <v>-3841.4841780821907</v>
      </c>
      <c r="AD1260" s="18">
        <f t="shared" ca="1" si="3027"/>
        <v>-3841.4841780821907</v>
      </c>
      <c r="AE1260" s="18">
        <f t="shared" ca="1" si="3027"/>
        <v>-3841.4841780821907</v>
      </c>
      <c r="AF1260" s="18">
        <f t="shared" ca="1" si="3027"/>
        <v>-3841.4841780821907</v>
      </c>
      <c r="AG1260" s="18">
        <f t="shared" ca="1" si="3027"/>
        <v>-3841.4841780821907</v>
      </c>
      <c r="AH1260" s="18">
        <f t="shared" ca="1" si="3027"/>
        <v>-3841.4841780821907</v>
      </c>
      <c r="AI1260" s="18">
        <f t="shared" ca="1" si="3027"/>
        <v>-3841.4841780821907</v>
      </c>
      <c r="AJ1260" s="18">
        <f t="shared" ca="1" si="3027"/>
        <v>-3841.4841780821907</v>
      </c>
      <c r="AK1260" s="18">
        <f t="shared" ca="1" si="3027"/>
        <v>-3841.4841780821907</v>
      </c>
      <c r="AL1260" s="18">
        <f t="shared" ca="1" si="3027"/>
        <v>-3841.4841780821907</v>
      </c>
      <c r="AM1260" s="18">
        <f t="shared" ca="1" si="3027"/>
        <v>-3841.4841780821907</v>
      </c>
      <c r="AN1260" s="18">
        <f t="shared" ca="1" si="3027"/>
        <v>-3841.4841780821907</v>
      </c>
      <c r="AO1260" s="18">
        <f t="shared" ca="1" si="3027"/>
        <v>-3841.4841780821907</v>
      </c>
      <c r="AP1260" s="18">
        <f t="shared" ca="1" si="3027"/>
        <v>-3841.4841780821907</v>
      </c>
      <c r="AQ1260" s="18">
        <f t="shared" ca="1" si="3027"/>
        <v>-3841.4841780821907</v>
      </c>
      <c r="AR1260" s="18">
        <f t="shared" ca="1" si="3027"/>
        <v>-3841.4841780821907</v>
      </c>
      <c r="AS1260" s="18">
        <f t="shared" ca="1" si="3027"/>
        <v>-3841.4841780821907</v>
      </c>
      <c r="AT1260" s="18">
        <f t="shared" ca="1" si="3027"/>
        <v>-3841.4841780821907</v>
      </c>
      <c r="AU1260" s="18">
        <f t="shared" ca="1" si="3027"/>
        <v>-3841.4841780821907</v>
      </c>
      <c r="AV1260" s="18">
        <f t="shared" ca="1" si="3027"/>
        <v>-3841.4841780821907</v>
      </c>
      <c r="AW1260" s="18">
        <f t="shared" ca="1" si="3027"/>
        <v>-3841.4841780821907</v>
      </c>
      <c r="AX1260" s="18">
        <f t="shared" ca="1" si="3027"/>
        <v>-3841.4841780821907</v>
      </c>
      <c r="AY1260" s="18">
        <f t="shared" ca="1" si="3027"/>
        <v>-3841.4841780821907</v>
      </c>
      <c r="AZ1260" s="18">
        <f t="shared" ca="1" si="3027"/>
        <v>-3841.4841780821907</v>
      </c>
      <c r="BA1260" s="18">
        <f t="shared" ca="1" si="3027"/>
        <v>-3841.4841780821907</v>
      </c>
      <c r="BB1260" s="18">
        <f t="shared" ca="1" si="3027"/>
        <v>-3841.4841780821907</v>
      </c>
      <c r="BC1260" s="18">
        <f t="shared" ca="1" si="3027"/>
        <v>-3841.4841780821907</v>
      </c>
      <c r="BD1260" s="18">
        <f t="shared" ca="1" si="3027"/>
        <v>-3841.4841780821907</v>
      </c>
      <c r="BE1260" s="18">
        <f t="shared" ca="1" si="3027"/>
        <v>-3841.4841780821907</v>
      </c>
      <c r="BF1260" s="18">
        <f t="shared" ca="1" si="3027"/>
        <v>-3841.4841780821907</v>
      </c>
      <c r="BG1260" s="18">
        <f t="shared" ca="1" si="3027"/>
        <v>-3841.4841780821907</v>
      </c>
      <c r="BH1260" s="18">
        <f t="shared" ca="1" si="3027"/>
        <v>-3841.4841780821907</v>
      </c>
      <c r="BI1260" s="18">
        <f t="shared" ca="1" si="3027"/>
        <v>-3841.4841780821907</v>
      </c>
      <c r="BJ1260" s="18">
        <f t="shared" ca="1" si="3027"/>
        <v>-3841.4841780821907</v>
      </c>
      <c r="BK1260" s="18">
        <f t="shared" ca="1" si="3027"/>
        <v>-3841.4841780821907</v>
      </c>
      <c r="BL1260" s="18">
        <f t="shared" ca="1" si="3027"/>
        <v>-3841.4841780821907</v>
      </c>
      <c r="BM1260" s="18">
        <f t="shared" ca="1" si="3027"/>
        <v>-3841.4841780821907</v>
      </c>
      <c r="BN1260" s="18">
        <f t="shared" ca="1" si="3027"/>
        <v>-3841.4841780821907</v>
      </c>
      <c r="BO1260" s="18">
        <f t="shared" ca="1" si="3027"/>
        <v>-3841.4841780821907</v>
      </c>
      <c r="BP1260" s="18">
        <f t="shared" ca="1" si="3027"/>
        <v>-3841.4841780821907</v>
      </c>
      <c r="BQ1260" s="18">
        <f t="shared" ca="1" si="3027"/>
        <v>-3841.4841780821907</v>
      </c>
      <c r="BR1260" s="18">
        <f t="shared" ca="1" si="3027"/>
        <v>-3841.4841780821907</v>
      </c>
      <c r="BS1260" s="18">
        <f t="shared" ca="1" si="3027"/>
        <v>-3841.4841780821907</v>
      </c>
      <c r="BT1260" s="18">
        <f t="shared" ca="1" si="3027"/>
        <v>-3841.4841780821907</v>
      </c>
      <c r="BU1260" s="18">
        <f t="shared" ca="1" si="3027"/>
        <v>-3841.4841780821907</v>
      </c>
      <c r="BV1260" s="18">
        <f t="shared" ca="1" si="3027"/>
        <v>-3841.4841780821907</v>
      </c>
      <c r="BW1260" s="18">
        <f t="shared" ref="BW1260:EH1260" ca="1" si="3028">SUM(BW1242,BW1248,BW1254)</f>
        <v>-3841.4841780821907</v>
      </c>
      <c r="BX1260" s="18">
        <f t="shared" ca="1" si="3028"/>
        <v>-3841.4841780821907</v>
      </c>
      <c r="BY1260" s="18">
        <f t="shared" ca="1" si="3028"/>
        <v>-3841.4841780821907</v>
      </c>
      <c r="BZ1260" s="18">
        <f t="shared" ca="1" si="3028"/>
        <v>-3841.4841780821907</v>
      </c>
      <c r="CA1260" s="18">
        <f t="shared" ca="1" si="3028"/>
        <v>-3841.4841780821907</v>
      </c>
      <c r="CB1260" s="18">
        <f t="shared" ca="1" si="3028"/>
        <v>-3841.4841780821907</v>
      </c>
      <c r="CC1260" s="18">
        <f t="shared" ca="1" si="3028"/>
        <v>-3841.4841780821907</v>
      </c>
      <c r="CD1260" s="18">
        <f t="shared" ca="1" si="3028"/>
        <v>-3841.4841780821907</v>
      </c>
      <c r="CE1260" s="18">
        <f t="shared" ca="1" si="3028"/>
        <v>-3841.4841780821907</v>
      </c>
      <c r="CF1260" s="18">
        <f t="shared" ca="1" si="3028"/>
        <v>-3841.4841780821907</v>
      </c>
      <c r="CG1260" s="18">
        <f t="shared" ca="1" si="3028"/>
        <v>-3841.4841780821907</v>
      </c>
      <c r="CH1260" s="18">
        <f t="shared" ca="1" si="3028"/>
        <v>-3841.4841780821907</v>
      </c>
      <c r="CI1260" s="18">
        <f t="shared" ca="1" si="3028"/>
        <v>-3841.4841780821907</v>
      </c>
      <c r="CJ1260" s="18">
        <f t="shared" ca="1" si="3028"/>
        <v>-3841.4841780821907</v>
      </c>
      <c r="CK1260" s="18">
        <f t="shared" ca="1" si="3028"/>
        <v>-3841.4841780821907</v>
      </c>
      <c r="CL1260" s="18">
        <f t="shared" ca="1" si="3028"/>
        <v>-3841.4841780821907</v>
      </c>
      <c r="CM1260" s="18">
        <f t="shared" ca="1" si="3028"/>
        <v>-3841.4841780821907</v>
      </c>
      <c r="CN1260" s="18">
        <f t="shared" ca="1" si="3028"/>
        <v>-3841.4841780821907</v>
      </c>
      <c r="CO1260" s="18">
        <f t="shared" ca="1" si="3028"/>
        <v>-3841.4841780821907</v>
      </c>
      <c r="CP1260" s="18">
        <f t="shared" ca="1" si="3028"/>
        <v>-3841.4841780821907</v>
      </c>
      <c r="CQ1260" s="18">
        <f t="shared" ca="1" si="3028"/>
        <v>-3841.4841780821907</v>
      </c>
      <c r="CR1260" s="18">
        <f t="shared" ca="1" si="3028"/>
        <v>-3841.4841780821907</v>
      </c>
      <c r="CS1260" s="18">
        <f t="shared" ca="1" si="3028"/>
        <v>-3841.4841780821907</v>
      </c>
      <c r="CT1260" s="18">
        <f t="shared" ca="1" si="3028"/>
        <v>-3841.4841780821907</v>
      </c>
      <c r="CU1260" s="18">
        <f t="shared" ca="1" si="3028"/>
        <v>-3841.4841780821907</v>
      </c>
      <c r="CV1260" s="18">
        <f t="shared" ca="1" si="3028"/>
        <v>-3841.4841780821907</v>
      </c>
      <c r="CW1260" s="18">
        <f t="shared" ca="1" si="3028"/>
        <v>-3841.4841780821907</v>
      </c>
      <c r="CX1260" s="18">
        <f t="shared" ca="1" si="3028"/>
        <v>-3841.4841780821907</v>
      </c>
      <c r="CY1260" s="18">
        <f t="shared" ca="1" si="3028"/>
        <v>-3841.4841780821907</v>
      </c>
      <c r="CZ1260" s="18">
        <f t="shared" ca="1" si="3028"/>
        <v>-3841.4841780821907</v>
      </c>
      <c r="DA1260" s="18">
        <f t="shared" ca="1" si="3028"/>
        <v>-3841.4841780821907</v>
      </c>
      <c r="DB1260" s="18">
        <f t="shared" ca="1" si="3028"/>
        <v>-3841.4841780821907</v>
      </c>
      <c r="DC1260" s="18">
        <f t="shared" ca="1" si="3028"/>
        <v>-3841.4841780821907</v>
      </c>
      <c r="DD1260" s="18">
        <f t="shared" ca="1" si="3028"/>
        <v>-3841.4841780821907</v>
      </c>
      <c r="DE1260" s="18">
        <f t="shared" ca="1" si="3028"/>
        <v>-3841.4841780821907</v>
      </c>
      <c r="DF1260" s="18">
        <f t="shared" ca="1" si="3028"/>
        <v>-3841.4841780821907</v>
      </c>
      <c r="DG1260" s="18">
        <f t="shared" ca="1" si="3028"/>
        <v>-3841.4841780821907</v>
      </c>
      <c r="DH1260" s="18">
        <f t="shared" ca="1" si="3028"/>
        <v>-3841.4841780821907</v>
      </c>
      <c r="DI1260" s="18">
        <f t="shared" ca="1" si="3028"/>
        <v>-3841.4841780821907</v>
      </c>
      <c r="DJ1260" s="18">
        <f t="shared" ca="1" si="3028"/>
        <v>-3841.4841780821907</v>
      </c>
      <c r="DK1260" s="18">
        <f t="shared" ca="1" si="3028"/>
        <v>-3841.4841780821907</v>
      </c>
      <c r="DL1260" s="18">
        <f t="shared" ca="1" si="3028"/>
        <v>-3841.4841780821907</v>
      </c>
      <c r="DM1260" s="18">
        <f t="shared" ca="1" si="3028"/>
        <v>-3841.4841780821907</v>
      </c>
      <c r="DN1260" s="18">
        <f t="shared" ca="1" si="3028"/>
        <v>-3841.4841780821907</v>
      </c>
      <c r="DO1260" s="18">
        <f t="shared" ca="1" si="3028"/>
        <v>-3841.4841780821907</v>
      </c>
      <c r="DP1260" s="18">
        <f t="shared" ca="1" si="3028"/>
        <v>-3841.4841780821907</v>
      </c>
      <c r="DQ1260" s="18">
        <f t="shared" ca="1" si="3028"/>
        <v>-3841.4841780821907</v>
      </c>
      <c r="DR1260" s="18">
        <f t="shared" ca="1" si="3028"/>
        <v>-3841.4841780821907</v>
      </c>
      <c r="DS1260" s="18">
        <f t="shared" ca="1" si="3028"/>
        <v>-3841.4841780821907</v>
      </c>
      <c r="DT1260" s="18">
        <f t="shared" ca="1" si="3028"/>
        <v>-3841.4841780821907</v>
      </c>
      <c r="DU1260" s="18">
        <f t="shared" ca="1" si="3028"/>
        <v>-3841.4841780821907</v>
      </c>
      <c r="DV1260" s="18">
        <f t="shared" ca="1" si="3028"/>
        <v>-3841.4841780821907</v>
      </c>
      <c r="DW1260" s="18">
        <f t="shared" ca="1" si="3028"/>
        <v>-3841.4841780821907</v>
      </c>
      <c r="DX1260" s="18">
        <f t="shared" ca="1" si="3028"/>
        <v>-3841.4841780821907</v>
      </c>
      <c r="DY1260" s="18">
        <f t="shared" ca="1" si="3028"/>
        <v>-3841.4841780821907</v>
      </c>
      <c r="DZ1260" s="18">
        <f t="shared" ca="1" si="3028"/>
        <v>-3841.4841780821907</v>
      </c>
      <c r="EA1260" s="18">
        <f t="shared" ca="1" si="3028"/>
        <v>-3841.4841780821907</v>
      </c>
      <c r="EB1260" s="18">
        <f t="shared" ca="1" si="3028"/>
        <v>-3841.4841780821907</v>
      </c>
      <c r="EC1260" s="18">
        <f t="shared" ca="1" si="3028"/>
        <v>-3841.4841780821907</v>
      </c>
      <c r="ED1260" s="18">
        <f t="shared" ca="1" si="3028"/>
        <v>-3841.4841780821907</v>
      </c>
      <c r="EE1260" s="18">
        <f t="shared" ca="1" si="3028"/>
        <v>-3841.4841780821907</v>
      </c>
      <c r="EF1260" s="18">
        <f t="shared" ca="1" si="3028"/>
        <v>-3841.4841780821907</v>
      </c>
      <c r="EG1260" s="18">
        <f t="shared" ca="1" si="3028"/>
        <v>-3841.4841780821907</v>
      </c>
      <c r="EH1260" s="18">
        <f t="shared" ca="1" si="3028"/>
        <v>-3841.4841780821907</v>
      </c>
      <c r="EI1260" s="18">
        <f t="shared" ref="EI1260:FR1260" ca="1" si="3029">SUM(EI1242,EI1248,EI1254)</f>
        <v>-3841.4841780821907</v>
      </c>
      <c r="EJ1260" s="18">
        <f t="shared" ca="1" si="3029"/>
        <v>-3841.4841780821907</v>
      </c>
      <c r="EK1260" s="18">
        <f t="shared" ca="1" si="3029"/>
        <v>-3841.4841780821907</v>
      </c>
      <c r="EL1260" s="18">
        <f t="shared" ca="1" si="3029"/>
        <v>-3841.4841780821907</v>
      </c>
      <c r="EM1260" s="18">
        <f t="shared" ca="1" si="3029"/>
        <v>-3841.4841780821907</v>
      </c>
      <c r="EN1260" s="18">
        <f t="shared" ca="1" si="3029"/>
        <v>-3841.4841780821907</v>
      </c>
      <c r="EO1260" s="18">
        <f t="shared" ca="1" si="3029"/>
        <v>-3841.4841780821907</v>
      </c>
      <c r="EP1260" s="18">
        <f t="shared" ca="1" si="3029"/>
        <v>-3841.4841780821907</v>
      </c>
      <c r="EQ1260" s="18">
        <f t="shared" ca="1" si="3029"/>
        <v>-3841.4841780821907</v>
      </c>
      <c r="ER1260" s="18">
        <f t="shared" ca="1" si="3029"/>
        <v>-3841.4841780821907</v>
      </c>
      <c r="ES1260" s="18">
        <f t="shared" ca="1" si="3029"/>
        <v>-3841.4841780821907</v>
      </c>
      <c r="ET1260" s="18">
        <f t="shared" ca="1" si="3029"/>
        <v>-3841.4841780821907</v>
      </c>
      <c r="EU1260" s="18">
        <f t="shared" ca="1" si="3029"/>
        <v>-3841.4841780821907</v>
      </c>
      <c r="EV1260" s="18">
        <f t="shared" ca="1" si="3029"/>
        <v>-3841.4841780821907</v>
      </c>
      <c r="EW1260" s="18">
        <f t="shared" ca="1" si="3029"/>
        <v>-3841.4841780821907</v>
      </c>
      <c r="EX1260" s="18">
        <f t="shared" ca="1" si="3029"/>
        <v>-3841.4841780821907</v>
      </c>
      <c r="EY1260" s="18">
        <f t="shared" ca="1" si="3029"/>
        <v>-3841.4841780821907</v>
      </c>
      <c r="EZ1260" s="18">
        <f t="shared" ca="1" si="3029"/>
        <v>-3841.4841780821907</v>
      </c>
      <c r="FA1260" s="18">
        <f t="shared" ca="1" si="3029"/>
        <v>-3841.4841780821907</v>
      </c>
      <c r="FB1260" s="18">
        <f t="shared" ca="1" si="3029"/>
        <v>-3841.4841780821907</v>
      </c>
      <c r="FC1260" s="18">
        <f t="shared" ca="1" si="3029"/>
        <v>-3841.4841780821907</v>
      </c>
      <c r="FD1260" s="18">
        <f t="shared" ca="1" si="3029"/>
        <v>-3841.4841780821907</v>
      </c>
      <c r="FE1260" s="18">
        <f t="shared" ca="1" si="3029"/>
        <v>-3841.4841780821907</v>
      </c>
      <c r="FF1260" s="18">
        <f t="shared" ca="1" si="3029"/>
        <v>-3841.4841780821907</v>
      </c>
      <c r="FG1260" s="18">
        <f t="shared" ca="1" si="3029"/>
        <v>-3841.4841780821907</v>
      </c>
      <c r="FH1260" s="18">
        <f t="shared" ca="1" si="3029"/>
        <v>-3841.4841780821907</v>
      </c>
      <c r="FI1260" s="18">
        <f t="shared" ca="1" si="3029"/>
        <v>-3841.4841780821907</v>
      </c>
      <c r="FJ1260" s="18">
        <f t="shared" ca="1" si="3029"/>
        <v>-3841.4841780821907</v>
      </c>
      <c r="FK1260" s="18">
        <f t="shared" ca="1" si="3029"/>
        <v>-3841.4841780820743</v>
      </c>
      <c r="FL1260" s="18">
        <f t="shared" ca="1" si="3029"/>
        <v>0</v>
      </c>
      <c r="FM1260" s="18">
        <f t="shared" ca="1" si="3029"/>
        <v>0</v>
      </c>
      <c r="FN1260" s="18">
        <f t="shared" ca="1" si="3029"/>
        <v>0</v>
      </c>
      <c r="FO1260" s="18">
        <f t="shared" ca="1" si="3029"/>
        <v>0</v>
      </c>
      <c r="FP1260" s="18">
        <f t="shared" ca="1" si="3029"/>
        <v>0</v>
      </c>
      <c r="FQ1260" s="18">
        <f t="shared" ca="1" si="3029"/>
        <v>0</v>
      </c>
      <c r="FR1260" s="18">
        <f t="shared" ca="1" si="3029"/>
        <v>0</v>
      </c>
    </row>
    <row r="1261" spans="2:174" s="359" customFormat="1">
      <c r="C1261" s="365" t="s">
        <v>1000</v>
      </c>
      <c r="D1261" s="366"/>
      <c r="F1261" s="373"/>
      <c r="J1261" s="367">
        <f>SUM(J1243,J1249,J1255)</f>
        <v>0</v>
      </c>
      <c r="K1261" s="367">
        <f t="shared" ref="K1261:S1261" ca="1" si="3030">SUM(K1243,K1249,K1255)</f>
        <v>0</v>
      </c>
      <c r="L1261" s="367">
        <f t="shared" ca="1" si="3030"/>
        <v>0</v>
      </c>
      <c r="M1261" s="367">
        <f t="shared" ca="1" si="3030"/>
        <v>0</v>
      </c>
      <c r="N1261" s="367">
        <f t="shared" ca="1" si="3030"/>
        <v>0</v>
      </c>
      <c r="O1261" s="367">
        <f t="shared" ca="1" si="3030"/>
        <v>0</v>
      </c>
      <c r="P1261" s="367">
        <f t="shared" ca="1" si="3030"/>
        <v>0</v>
      </c>
      <c r="Q1261" s="367">
        <f t="shared" ca="1" si="3030"/>
        <v>0</v>
      </c>
      <c r="R1261" s="367">
        <f t="shared" ca="1" si="3030"/>
        <v>0</v>
      </c>
      <c r="S1261" s="367">
        <f t="shared" ca="1" si="3030"/>
        <v>0</v>
      </c>
      <c r="T1261" s="367">
        <f ca="1">SUM(T1243,T1249,T1255)</f>
        <v>0</v>
      </c>
      <c r="U1261" s="367">
        <f t="shared" ref="U1261:CF1261" ca="1" si="3031">SUM(U1243,U1249,U1255)</f>
        <v>0</v>
      </c>
      <c r="V1261" s="367">
        <f t="shared" ca="1" si="3031"/>
        <v>0</v>
      </c>
      <c r="W1261" s="367">
        <f t="shared" ca="1" si="3031"/>
        <v>140249.99999999994</v>
      </c>
      <c r="X1261" s="367">
        <f t="shared" ca="1" si="3031"/>
        <v>140249.99999999994</v>
      </c>
      <c r="Y1261" s="367">
        <f t="shared" ca="1" si="3031"/>
        <v>140249.99999999994</v>
      </c>
      <c r="Z1261" s="367">
        <f t="shared" ca="1" si="3031"/>
        <v>140249.99999999994</v>
      </c>
      <c r="AA1261" s="367">
        <f t="shared" ca="1" si="3031"/>
        <v>537807.78493150673</v>
      </c>
      <c r="AB1261" s="367">
        <f t="shared" ca="1" si="3031"/>
        <v>533966.30075342453</v>
      </c>
      <c r="AC1261" s="367">
        <f t="shared" ca="1" si="3031"/>
        <v>530124.81657534232</v>
      </c>
      <c r="AD1261" s="367">
        <f t="shared" ca="1" si="3031"/>
        <v>526283.33239726012</v>
      </c>
      <c r="AE1261" s="367">
        <f t="shared" ca="1" si="3031"/>
        <v>522441.84821917798</v>
      </c>
      <c r="AF1261" s="367">
        <f t="shared" ca="1" si="3031"/>
        <v>518600.36404109577</v>
      </c>
      <c r="AG1261" s="367">
        <f t="shared" ca="1" si="3031"/>
        <v>514758.87986301357</v>
      </c>
      <c r="AH1261" s="367">
        <f t="shared" ca="1" si="3031"/>
        <v>510917.39568493137</v>
      </c>
      <c r="AI1261" s="367">
        <f t="shared" ca="1" si="3031"/>
        <v>507075.91150684922</v>
      </c>
      <c r="AJ1261" s="367">
        <f t="shared" ca="1" si="3031"/>
        <v>503234.42732876702</v>
      </c>
      <c r="AK1261" s="367">
        <f t="shared" ca="1" si="3031"/>
        <v>499392.94315068482</v>
      </c>
      <c r="AL1261" s="367">
        <f t="shared" ca="1" si="3031"/>
        <v>495551.45897260262</v>
      </c>
      <c r="AM1261" s="367">
        <f t="shared" ca="1" si="3031"/>
        <v>491709.97479452041</v>
      </c>
      <c r="AN1261" s="367">
        <f t="shared" ca="1" si="3031"/>
        <v>487868.49061643827</v>
      </c>
      <c r="AO1261" s="367">
        <f t="shared" ca="1" si="3031"/>
        <v>484027.00643835607</v>
      </c>
      <c r="AP1261" s="367">
        <f t="shared" ca="1" si="3031"/>
        <v>480185.52226027386</v>
      </c>
      <c r="AQ1261" s="367">
        <f t="shared" ca="1" si="3031"/>
        <v>476344.03808219166</v>
      </c>
      <c r="AR1261" s="367">
        <f t="shared" ca="1" si="3031"/>
        <v>472502.55390410946</v>
      </c>
      <c r="AS1261" s="367">
        <f t="shared" ca="1" si="3031"/>
        <v>468661.06972602726</v>
      </c>
      <c r="AT1261" s="367">
        <f t="shared" ca="1" si="3031"/>
        <v>464819.58554794511</v>
      </c>
      <c r="AU1261" s="367">
        <f t="shared" ca="1" si="3031"/>
        <v>460978.10136986291</v>
      </c>
      <c r="AV1261" s="367">
        <f t="shared" ca="1" si="3031"/>
        <v>457136.61719178071</v>
      </c>
      <c r="AW1261" s="367">
        <f t="shared" ca="1" si="3031"/>
        <v>453295.13301369851</v>
      </c>
      <c r="AX1261" s="367">
        <f t="shared" ca="1" si="3031"/>
        <v>449453.6488356163</v>
      </c>
      <c r="AY1261" s="367">
        <f t="shared" ca="1" si="3031"/>
        <v>445612.16465753416</v>
      </c>
      <c r="AZ1261" s="367">
        <f t="shared" ca="1" si="3031"/>
        <v>441770.68047945196</v>
      </c>
      <c r="BA1261" s="367">
        <f t="shared" ca="1" si="3031"/>
        <v>437929.19630136975</v>
      </c>
      <c r="BB1261" s="367">
        <f t="shared" ca="1" si="3031"/>
        <v>434087.71212328755</v>
      </c>
      <c r="BC1261" s="367">
        <f t="shared" ca="1" si="3031"/>
        <v>430246.22794520535</v>
      </c>
      <c r="BD1261" s="367">
        <f t="shared" ca="1" si="3031"/>
        <v>426404.74376712315</v>
      </c>
      <c r="BE1261" s="367">
        <f t="shared" ca="1" si="3031"/>
        <v>422563.259589041</v>
      </c>
      <c r="BF1261" s="367">
        <f t="shared" ca="1" si="3031"/>
        <v>418721.7754109588</v>
      </c>
      <c r="BG1261" s="367">
        <f t="shared" ca="1" si="3031"/>
        <v>414880.2912328766</v>
      </c>
      <c r="BH1261" s="367">
        <f t="shared" ca="1" si="3031"/>
        <v>411038.80705479439</v>
      </c>
      <c r="BI1261" s="367">
        <f t="shared" ca="1" si="3031"/>
        <v>407197.32287671219</v>
      </c>
      <c r="BJ1261" s="367">
        <f t="shared" ca="1" si="3031"/>
        <v>403355.83869863005</v>
      </c>
      <c r="BK1261" s="367">
        <f t="shared" ca="1" si="3031"/>
        <v>399514.35452054784</v>
      </c>
      <c r="BL1261" s="367">
        <f t="shared" ca="1" si="3031"/>
        <v>395672.87034246564</v>
      </c>
      <c r="BM1261" s="367">
        <f t="shared" ca="1" si="3031"/>
        <v>391831.38616438344</v>
      </c>
      <c r="BN1261" s="367">
        <f t="shared" ca="1" si="3031"/>
        <v>387989.90198630124</v>
      </c>
      <c r="BO1261" s="367">
        <f t="shared" ca="1" si="3031"/>
        <v>384148.41780821903</v>
      </c>
      <c r="BP1261" s="367">
        <f t="shared" ca="1" si="3031"/>
        <v>380306.93363013689</v>
      </c>
      <c r="BQ1261" s="367">
        <f t="shared" ca="1" si="3031"/>
        <v>376465.44945205469</v>
      </c>
      <c r="BR1261" s="367">
        <f t="shared" ca="1" si="3031"/>
        <v>372623.96527397248</v>
      </c>
      <c r="BS1261" s="367">
        <f t="shared" ca="1" si="3031"/>
        <v>368782.48109589028</v>
      </c>
      <c r="BT1261" s="367">
        <f t="shared" ca="1" si="3031"/>
        <v>364940.99691780808</v>
      </c>
      <c r="BU1261" s="367">
        <f t="shared" ca="1" si="3031"/>
        <v>361099.51273972593</v>
      </c>
      <c r="BV1261" s="367">
        <f t="shared" ca="1" si="3031"/>
        <v>357258.02856164373</v>
      </c>
      <c r="BW1261" s="367">
        <f t="shared" ca="1" si="3031"/>
        <v>353416.54438356153</v>
      </c>
      <c r="BX1261" s="367">
        <f t="shared" ca="1" si="3031"/>
        <v>349575.06020547933</v>
      </c>
      <c r="BY1261" s="367">
        <f t="shared" ca="1" si="3031"/>
        <v>345733.57602739712</v>
      </c>
      <c r="BZ1261" s="367">
        <f t="shared" ca="1" si="3031"/>
        <v>341892.09184931492</v>
      </c>
      <c r="CA1261" s="367">
        <f t="shared" ca="1" si="3031"/>
        <v>338050.60767123278</v>
      </c>
      <c r="CB1261" s="367">
        <f t="shared" ca="1" si="3031"/>
        <v>334209.12349315058</v>
      </c>
      <c r="CC1261" s="367">
        <f t="shared" ca="1" si="3031"/>
        <v>330367.63931506837</v>
      </c>
      <c r="CD1261" s="367">
        <f t="shared" ca="1" si="3031"/>
        <v>326526.15513698617</v>
      </c>
      <c r="CE1261" s="367">
        <f t="shared" ca="1" si="3031"/>
        <v>322684.67095890397</v>
      </c>
      <c r="CF1261" s="367">
        <f t="shared" ca="1" si="3031"/>
        <v>318843.18678082182</v>
      </c>
      <c r="CG1261" s="367">
        <f t="shared" ref="CG1261:ER1261" ca="1" si="3032">SUM(CG1243,CG1249,CG1255)</f>
        <v>315001.70260273962</v>
      </c>
      <c r="CH1261" s="367">
        <f t="shared" ca="1" si="3032"/>
        <v>311160.21842465742</v>
      </c>
      <c r="CI1261" s="367">
        <f t="shared" ca="1" si="3032"/>
        <v>307318.73424657522</v>
      </c>
      <c r="CJ1261" s="367">
        <f t="shared" ca="1" si="3032"/>
        <v>303477.25006849301</v>
      </c>
      <c r="CK1261" s="367">
        <f t="shared" ca="1" si="3032"/>
        <v>299635.76589041087</v>
      </c>
      <c r="CL1261" s="367">
        <f t="shared" ca="1" si="3032"/>
        <v>295794.28171232867</v>
      </c>
      <c r="CM1261" s="367">
        <f t="shared" ca="1" si="3032"/>
        <v>291952.79753424646</v>
      </c>
      <c r="CN1261" s="367">
        <f t="shared" ca="1" si="3032"/>
        <v>288111.31335616426</v>
      </c>
      <c r="CO1261" s="367">
        <f t="shared" ca="1" si="3032"/>
        <v>284269.82917808206</v>
      </c>
      <c r="CP1261" s="367">
        <f t="shared" ca="1" si="3032"/>
        <v>280428.34499999986</v>
      </c>
      <c r="CQ1261" s="367">
        <f t="shared" ca="1" si="3032"/>
        <v>276586.86082191771</v>
      </c>
      <c r="CR1261" s="367">
        <f t="shared" ca="1" si="3032"/>
        <v>272745.37664383551</v>
      </c>
      <c r="CS1261" s="367">
        <f t="shared" ca="1" si="3032"/>
        <v>268903.89246575331</v>
      </c>
      <c r="CT1261" s="367">
        <f t="shared" ca="1" si="3032"/>
        <v>265062.4082876711</v>
      </c>
      <c r="CU1261" s="367">
        <f t="shared" ca="1" si="3032"/>
        <v>261220.92410958893</v>
      </c>
      <c r="CV1261" s="367">
        <f t="shared" ca="1" si="3032"/>
        <v>257379.43993150673</v>
      </c>
      <c r="CW1261" s="367">
        <f t="shared" ca="1" si="3032"/>
        <v>253537.95575342453</v>
      </c>
      <c r="CX1261" s="367">
        <f t="shared" ca="1" si="3032"/>
        <v>249696.47157534235</v>
      </c>
      <c r="CY1261" s="367">
        <f t="shared" ca="1" si="3032"/>
        <v>245854.98739726015</v>
      </c>
      <c r="CZ1261" s="367">
        <f t="shared" ca="1" si="3032"/>
        <v>242013.50321917798</v>
      </c>
      <c r="DA1261" s="367">
        <f t="shared" ca="1" si="3032"/>
        <v>238172.01904109577</v>
      </c>
      <c r="DB1261" s="367">
        <f t="shared" ca="1" si="3032"/>
        <v>234330.53486301357</v>
      </c>
      <c r="DC1261" s="367">
        <f t="shared" ca="1" si="3032"/>
        <v>230489.0506849314</v>
      </c>
      <c r="DD1261" s="367">
        <f t="shared" ca="1" si="3032"/>
        <v>226647.56650684919</v>
      </c>
      <c r="DE1261" s="367">
        <f t="shared" ca="1" si="3032"/>
        <v>222806.08232876699</v>
      </c>
      <c r="DF1261" s="367">
        <f t="shared" ca="1" si="3032"/>
        <v>218964.59815068482</v>
      </c>
      <c r="DG1261" s="367">
        <f t="shared" ca="1" si="3032"/>
        <v>215123.11397260262</v>
      </c>
      <c r="DH1261" s="367">
        <f t="shared" ca="1" si="3032"/>
        <v>211281.62979452044</v>
      </c>
      <c r="DI1261" s="367">
        <f t="shared" ca="1" si="3032"/>
        <v>207440.14561643824</v>
      </c>
      <c r="DJ1261" s="367">
        <f t="shared" ca="1" si="3032"/>
        <v>203598.66143835604</v>
      </c>
      <c r="DK1261" s="367">
        <f t="shared" ca="1" si="3032"/>
        <v>199757.17726027386</v>
      </c>
      <c r="DL1261" s="367">
        <f t="shared" ca="1" si="3032"/>
        <v>195915.69308219166</v>
      </c>
      <c r="DM1261" s="367">
        <f t="shared" ca="1" si="3032"/>
        <v>192074.20890410946</v>
      </c>
      <c r="DN1261" s="367">
        <f t="shared" ca="1" si="3032"/>
        <v>188232.72472602729</v>
      </c>
      <c r="DO1261" s="367">
        <f t="shared" ca="1" si="3032"/>
        <v>184391.24054794508</v>
      </c>
      <c r="DP1261" s="367">
        <f t="shared" ca="1" si="3032"/>
        <v>180549.75636986288</v>
      </c>
      <c r="DQ1261" s="367">
        <f t="shared" ca="1" si="3032"/>
        <v>176708.27219178071</v>
      </c>
      <c r="DR1261" s="367">
        <f t="shared" ca="1" si="3032"/>
        <v>172866.7880136985</v>
      </c>
      <c r="DS1261" s="367">
        <f t="shared" ca="1" si="3032"/>
        <v>169025.30383561633</v>
      </c>
      <c r="DT1261" s="367">
        <f t="shared" ca="1" si="3032"/>
        <v>165183.81965753413</v>
      </c>
      <c r="DU1261" s="367">
        <f t="shared" ca="1" si="3032"/>
        <v>161342.33547945193</v>
      </c>
      <c r="DV1261" s="367">
        <f t="shared" ca="1" si="3032"/>
        <v>157500.85130136975</v>
      </c>
      <c r="DW1261" s="367">
        <f t="shared" ca="1" si="3032"/>
        <v>153659.36712328755</v>
      </c>
      <c r="DX1261" s="367">
        <f t="shared" ca="1" si="3032"/>
        <v>149817.88294520535</v>
      </c>
      <c r="DY1261" s="367">
        <f t="shared" ca="1" si="3032"/>
        <v>145976.39876712317</v>
      </c>
      <c r="DZ1261" s="367">
        <f t="shared" ca="1" si="3032"/>
        <v>142134.91458904097</v>
      </c>
      <c r="EA1261" s="367">
        <f t="shared" ca="1" si="3032"/>
        <v>138293.4304109588</v>
      </c>
      <c r="EB1261" s="367">
        <f t="shared" ca="1" si="3032"/>
        <v>134451.94623287659</v>
      </c>
      <c r="EC1261" s="367">
        <f t="shared" ca="1" si="3032"/>
        <v>130610.46205479441</v>
      </c>
      <c r="ED1261" s="367">
        <f t="shared" ca="1" si="3032"/>
        <v>126768.9778767122</v>
      </c>
      <c r="EE1261" s="367">
        <f t="shared" ca="1" si="3032"/>
        <v>122927.49369863002</v>
      </c>
      <c r="EF1261" s="367">
        <f t="shared" ca="1" si="3032"/>
        <v>119086.00952054783</v>
      </c>
      <c r="EG1261" s="367">
        <f t="shared" ca="1" si="3032"/>
        <v>115244.52534246564</v>
      </c>
      <c r="EH1261" s="367">
        <f t="shared" ca="1" si="3032"/>
        <v>111403.04116438344</v>
      </c>
      <c r="EI1261" s="367">
        <f t="shared" ca="1" si="3032"/>
        <v>107561.55698630125</v>
      </c>
      <c r="EJ1261" s="367">
        <f t="shared" ca="1" si="3032"/>
        <v>103720.07280821906</v>
      </c>
      <c r="EK1261" s="367">
        <f t="shared" ca="1" si="3032"/>
        <v>99878.588630136874</v>
      </c>
      <c r="EL1261" s="367">
        <f t="shared" ca="1" si="3032"/>
        <v>96037.104452054671</v>
      </c>
      <c r="EM1261" s="367">
        <f t="shared" ca="1" si="3032"/>
        <v>92195.620273972483</v>
      </c>
      <c r="EN1261" s="367">
        <f t="shared" ca="1" si="3032"/>
        <v>88354.136095890295</v>
      </c>
      <c r="EO1261" s="367">
        <f t="shared" ca="1" si="3032"/>
        <v>84512.651917808093</v>
      </c>
      <c r="EP1261" s="367">
        <f t="shared" ca="1" si="3032"/>
        <v>80671.167739725905</v>
      </c>
      <c r="EQ1261" s="367">
        <f t="shared" ca="1" si="3032"/>
        <v>76829.683561643717</v>
      </c>
      <c r="ER1261" s="367">
        <f t="shared" ca="1" si="3032"/>
        <v>72988.199383561529</v>
      </c>
      <c r="ES1261" s="367">
        <f t="shared" ref="ES1261:FR1261" ca="1" si="3033">SUM(ES1243,ES1249,ES1255)</f>
        <v>69146.715205479326</v>
      </c>
      <c r="ET1261" s="367">
        <f t="shared" ca="1" si="3033"/>
        <v>65305.231027397138</v>
      </c>
      <c r="EU1261" s="367">
        <f t="shared" ca="1" si="3033"/>
        <v>61463.74684931495</v>
      </c>
      <c r="EV1261" s="367">
        <f t="shared" ca="1" si="3033"/>
        <v>57622.262671232755</v>
      </c>
      <c r="EW1261" s="367">
        <f t="shared" ca="1" si="3033"/>
        <v>53780.778493150567</v>
      </c>
      <c r="EX1261" s="367">
        <f t="shared" ca="1" si="3033"/>
        <v>49939.294315068371</v>
      </c>
      <c r="EY1261" s="367">
        <f t="shared" ca="1" si="3033"/>
        <v>46097.810136986183</v>
      </c>
      <c r="EZ1261" s="367">
        <f t="shared" ca="1" si="3033"/>
        <v>42256.325958903988</v>
      </c>
      <c r="FA1261" s="367">
        <f t="shared" ca="1" si="3033"/>
        <v>38414.8417808218</v>
      </c>
      <c r="FB1261" s="367">
        <f t="shared" ca="1" si="3033"/>
        <v>34573.357602739605</v>
      </c>
      <c r="FC1261" s="367">
        <f t="shared" ca="1" si="3033"/>
        <v>30731.873424657413</v>
      </c>
      <c r="FD1261" s="367">
        <f t="shared" ca="1" si="3033"/>
        <v>26890.389246575221</v>
      </c>
      <c r="FE1261" s="367">
        <f t="shared" ca="1" si="3033"/>
        <v>23048.90506849303</v>
      </c>
      <c r="FF1261" s="367">
        <f t="shared" ca="1" si="3033"/>
        <v>19207.420890410838</v>
      </c>
      <c r="FG1261" s="367">
        <f t="shared" ca="1" si="3033"/>
        <v>15365.936712328648</v>
      </c>
      <c r="FH1261" s="367">
        <f t="shared" ca="1" si="3033"/>
        <v>11524.452534246457</v>
      </c>
      <c r="FI1261" s="367">
        <f t="shared" ca="1" si="3033"/>
        <v>7682.9683561642651</v>
      </c>
      <c r="FJ1261" s="367">
        <f t="shared" ca="1" si="3033"/>
        <v>3841.4841780820743</v>
      </c>
      <c r="FK1261" s="367">
        <f t="shared" ca="1" si="3033"/>
        <v>0</v>
      </c>
      <c r="FL1261" s="367">
        <f t="shared" ca="1" si="3033"/>
        <v>0</v>
      </c>
      <c r="FM1261" s="367">
        <f t="shared" ca="1" si="3033"/>
        <v>0</v>
      </c>
      <c r="FN1261" s="367">
        <f t="shared" ca="1" si="3033"/>
        <v>0</v>
      </c>
      <c r="FO1261" s="367">
        <f t="shared" ca="1" si="3033"/>
        <v>0</v>
      </c>
      <c r="FP1261" s="367">
        <f t="shared" ca="1" si="3033"/>
        <v>0</v>
      </c>
      <c r="FQ1261" s="367">
        <f t="shared" ca="1" si="3033"/>
        <v>0</v>
      </c>
      <c r="FR1261" s="367">
        <f t="shared" ca="1" si="3033"/>
        <v>0</v>
      </c>
    </row>
    <row r="1262" spans="2:174"/>
    <row r="1263" spans="2:174">
      <c r="B1263" s="5" t="s">
        <v>1065</v>
      </c>
      <c r="C1263" s="4"/>
      <c r="D1263" s="7"/>
      <c r="E1263" s="4"/>
      <c r="F1263" s="4"/>
      <c r="G1263" s="7"/>
      <c r="H1263" s="7"/>
      <c r="I1263" s="4"/>
      <c r="J1263" s="4"/>
      <c r="K1263" s="4"/>
      <c r="L1263" s="4"/>
      <c r="M1263" s="4"/>
      <c r="N1263" s="4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  <c r="AJ1263" s="4"/>
      <c r="AK1263" s="4"/>
      <c r="AL1263" s="4"/>
      <c r="AM1263" s="4"/>
      <c r="AN1263" s="4"/>
      <c r="AO1263" s="4"/>
      <c r="AP1263" s="4"/>
      <c r="AQ1263" s="4"/>
      <c r="AR1263" s="4"/>
      <c r="AS1263" s="4"/>
      <c r="AT1263" s="4"/>
      <c r="AU1263" s="4"/>
      <c r="AV1263" s="4"/>
      <c r="AW1263" s="4"/>
      <c r="AX1263" s="4"/>
      <c r="AY1263" s="4"/>
      <c r="AZ1263" s="4"/>
      <c r="BA1263" s="4"/>
      <c r="BB1263" s="4"/>
      <c r="BC1263" s="4"/>
      <c r="BD1263" s="4"/>
      <c r="BE1263" s="4"/>
      <c r="BF1263" s="4"/>
      <c r="BG1263" s="4"/>
      <c r="BH1263" s="4"/>
      <c r="BI1263" s="4"/>
      <c r="BJ1263" s="4"/>
      <c r="BK1263" s="4"/>
      <c r="BL1263" s="4"/>
      <c r="BM1263" s="4"/>
      <c r="BN1263" s="4"/>
      <c r="BO1263" s="4"/>
      <c r="BP1263" s="4"/>
      <c r="BQ1263" s="4"/>
      <c r="BR1263" s="4"/>
      <c r="BS1263" s="4"/>
      <c r="BT1263" s="4"/>
      <c r="BU1263" s="4"/>
      <c r="BV1263" s="4"/>
      <c r="BW1263" s="4"/>
      <c r="BX1263" s="4"/>
      <c r="BY1263" s="4"/>
      <c r="BZ1263" s="4"/>
      <c r="CA1263" s="4"/>
      <c r="CB1263" s="4"/>
      <c r="CC1263" s="4"/>
      <c r="CD1263" s="4"/>
      <c r="CE1263" s="4"/>
      <c r="CF1263" s="4"/>
      <c r="CG1263" s="4"/>
      <c r="CH1263" s="4"/>
      <c r="CI1263" s="4"/>
      <c r="CJ1263" s="4"/>
      <c r="CK1263" s="4"/>
      <c r="CL1263" s="4"/>
      <c r="CM1263" s="4"/>
      <c r="CN1263" s="4"/>
      <c r="CO1263" s="4"/>
      <c r="CP1263" s="4"/>
      <c r="CQ1263" s="4"/>
      <c r="CR1263" s="4"/>
      <c r="CS1263" s="4"/>
      <c r="CT1263" s="4"/>
      <c r="CU1263" s="4"/>
      <c r="CV1263" s="4"/>
      <c r="CW1263" s="4"/>
      <c r="CX1263" s="4"/>
      <c r="CY1263" s="4"/>
      <c r="CZ1263" s="4"/>
      <c r="DA1263" s="4"/>
      <c r="DB1263" s="4"/>
      <c r="DC1263" s="4"/>
      <c r="DD1263" s="4"/>
      <c r="DE1263" s="4"/>
      <c r="DF1263" s="4"/>
      <c r="DG1263" s="4"/>
      <c r="DH1263" s="4"/>
      <c r="DI1263" s="4"/>
      <c r="DJ1263" s="4"/>
      <c r="DK1263" s="4"/>
      <c r="DL1263" s="4"/>
      <c r="DM1263" s="4"/>
      <c r="DN1263" s="4"/>
      <c r="DO1263" s="4"/>
      <c r="DP1263" s="4"/>
      <c r="DQ1263" s="4"/>
      <c r="DR1263" s="4"/>
      <c r="DS1263" s="4"/>
      <c r="DT1263" s="4"/>
      <c r="DU1263" s="4"/>
      <c r="DV1263" s="4"/>
      <c r="DW1263" s="4"/>
      <c r="DX1263" s="4"/>
      <c r="DY1263" s="4"/>
      <c r="DZ1263" s="4"/>
      <c r="EA1263" s="4"/>
      <c r="EB1263" s="4"/>
      <c r="EC1263" s="4"/>
      <c r="ED1263" s="4"/>
      <c r="EE1263" s="4"/>
      <c r="EF1263" s="4"/>
      <c r="EG1263" s="4"/>
      <c r="EH1263" s="4"/>
      <c r="EI1263" s="4"/>
      <c r="EJ1263" s="4"/>
      <c r="EK1263" s="4"/>
      <c r="EL1263" s="4"/>
      <c r="EM1263" s="4"/>
      <c r="EN1263" s="4"/>
      <c r="EO1263" s="4"/>
      <c r="EP1263" s="4"/>
      <c r="EQ1263" s="4"/>
      <c r="ER1263" s="4"/>
      <c r="ES1263" s="4"/>
      <c r="ET1263" s="4"/>
      <c r="EU1263" s="4"/>
      <c r="EV1263" s="4"/>
      <c r="EW1263" s="4"/>
      <c r="EX1263" s="4"/>
      <c r="EY1263" s="4"/>
      <c r="EZ1263" s="4"/>
      <c r="FA1263" s="4"/>
      <c r="FB1263" s="4"/>
      <c r="FC1263" s="4"/>
      <c r="FD1263" s="4"/>
      <c r="FE1263" s="4"/>
      <c r="FF1263" s="4"/>
      <c r="FG1263" s="4"/>
      <c r="FH1263" s="4"/>
      <c r="FI1263" s="4"/>
      <c r="FJ1263" s="4"/>
      <c r="FK1263" s="4"/>
      <c r="FL1263" s="4"/>
      <c r="FM1263" s="4"/>
      <c r="FN1263" s="4"/>
      <c r="FO1263" s="4"/>
      <c r="FP1263" s="4"/>
      <c r="FQ1263" s="4"/>
      <c r="FR1263" s="4"/>
    </row>
    <row r="1264" spans="2:174">
      <c r="E1264" s="359"/>
      <c r="F1264" s="373"/>
      <c r="I1264" s="359"/>
    </row>
    <row r="1265" spans="2:174">
      <c r="C1265" t="s">
        <v>1067</v>
      </c>
      <c r="I1265" s="359"/>
    </row>
    <row r="1266" spans="2:174" s="359" customFormat="1">
      <c r="C1266" s="365" t="s">
        <v>999</v>
      </c>
      <c r="D1266" s="366"/>
      <c r="J1266" s="367">
        <f t="shared" ref="J1266:AO1266" si="3034">I1269</f>
        <v>0</v>
      </c>
      <c r="K1266" s="367">
        <f t="shared" ca="1" si="3034"/>
        <v>0</v>
      </c>
      <c r="L1266" s="367">
        <f t="shared" ca="1" si="3034"/>
        <v>0</v>
      </c>
      <c r="M1266" s="367">
        <f t="shared" ca="1" si="3034"/>
        <v>0</v>
      </c>
      <c r="N1266" s="367">
        <f t="shared" ca="1" si="3034"/>
        <v>0</v>
      </c>
      <c r="O1266" s="367">
        <f t="shared" ca="1" si="3034"/>
        <v>0</v>
      </c>
      <c r="P1266" s="367">
        <f t="shared" ca="1" si="3034"/>
        <v>0</v>
      </c>
      <c r="Q1266" s="367">
        <f t="shared" ca="1" si="3034"/>
        <v>0</v>
      </c>
      <c r="R1266" s="367">
        <f t="shared" ca="1" si="3034"/>
        <v>0</v>
      </c>
      <c r="S1266" s="367">
        <f t="shared" ca="1" si="3034"/>
        <v>0</v>
      </c>
      <c r="T1266" s="367">
        <f t="shared" ca="1" si="3034"/>
        <v>0</v>
      </c>
      <c r="U1266" s="367">
        <f t="shared" ca="1" si="3034"/>
        <v>0</v>
      </c>
      <c r="V1266" s="367">
        <f t="shared" ca="1" si="3034"/>
        <v>0</v>
      </c>
      <c r="W1266" s="367">
        <f t="shared" ca="1" si="3034"/>
        <v>0</v>
      </c>
      <c r="X1266" s="367">
        <f t="shared" ca="1" si="3034"/>
        <v>0</v>
      </c>
      <c r="Y1266" s="367">
        <f t="shared" ca="1" si="3034"/>
        <v>0</v>
      </c>
      <c r="Z1266" s="367">
        <f t="shared" ca="1" si="3034"/>
        <v>0</v>
      </c>
      <c r="AA1266" s="367">
        <f t="shared" ca="1" si="3034"/>
        <v>0</v>
      </c>
      <c r="AB1266" s="367">
        <f t="shared" ca="1" si="3034"/>
        <v>0</v>
      </c>
      <c r="AC1266" s="367">
        <f t="shared" ca="1" si="3034"/>
        <v>41.9</v>
      </c>
      <c r="AD1266" s="367">
        <f t="shared" ca="1" si="3034"/>
        <v>-1013.6899999999999</v>
      </c>
      <c r="AE1266" s="367">
        <f t="shared" ca="1" si="3034"/>
        <v>-2473.6299999999997</v>
      </c>
      <c r="AF1266" s="367">
        <f t="shared" ca="1" si="3034"/>
        <v>-2902.43</v>
      </c>
      <c r="AG1266" s="367">
        <f t="shared" ca="1" si="3034"/>
        <v>-3040.46</v>
      </c>
      <c r="AH1266" s="367">
        <f t="shared" ca="1" si="3034"/>
        <v>-4096.0499999999993</v>
      </c>
      <c r="AI1266" s="367">
        <f t="shared" ca="1" si="3034"/>
        <v>-5381.7199999999993</v>
      </c>
      <c r="AJ1266" s="367">
        <f t="shared" ca="1" si="3034"/>
        <v>-5782.6399999999994</v>
      </c>
      <c r="AK1266" s="367">
        <f t="shared" ca="1" si="3034"/>
        <v>-5928.4699999999993</v>
      </c>
      <c r="AL1266" s="367">
        <f t="shared" ca="1" si="3034"/>
        <v>-6984.0599999999995</v>
      </c>
      <c r="AM1266" s="367">
        <f t="shared" ca="1" si="3034"/>
        <v>-8300.84</v>
      </c>
      <c r="AN1266" s="367">
        <f t="shared" ca="1" si="3034"/>
        <v>-8739.23</v>
      </c>
      <c r="AO1266" s="367">
        <f t="shared" ca="1" si="3034"/>
        <v>-8877.58</v>
      </c>
      <c r="AP1266" s="367">
        <f t="shared" ref="AP1266:BU1266" ca="1" si="3035">AO1269</f>
        <v>-9933.1699999999983</v>
      </c>
      <c r="AQ1266" s="367">
        <f t="shared" ca="1" si="3035"/>
        <v>-11300.489999999998</v>
      </c>
      <c r="AR1266" s="367">
        <f t="shared" ca="1" si="3035"/>
        <v>-11731.639999999998</v>
      </c>
      <c r="AS1266" s="367">
        <f t="shared" ca="1" si="3035"/>
        <v>-11862.689999999997</v>
      </c>
      <c r="AT1266" s="367">
        <f t="shared" ca="1" si="3035"/>
        <v>-12918.279999999997</v>
      </c>
      <c r="AU1266" s="367">
        <f t="shared" ca="1" si="3035"/>
        <v>-14271.049999999997</v>
      </c>
      <c r="AV1266" s="367">
        <f t="shared" ca="1" si="3035"/>
        <v>-14670.749999999998</v>
      </c>
      <c r="AW1266" s="367">
        <f t="shared" ca="1" si="3035"/>
        <v>-14775.909999999998</v>
      </c>
      <c r="AX1266" s="367">
        <f t="shared" ca="1" si="3035"/>
        <v>-15831.489999999998</v>
      </c>
      <c r="AY1266" s="367">
        <f t="shared" ca="1" si="3035"/>
        <v>-17124.18</v>
      </c>
      <c r="AZ1266" s="367">
        <f t="shared" ca="1" si="3035"/>
        <v>-17520.939999999999</v>
      </c>
      <c r="BA1266" s="367">
        <f t="shared" ca="1" si="3035"/>
        <v>-17617.259999999998</v>
      </c>
      <c r="BB1266" s="367">
        <f t="shared" ca="1" si="3035"/>
        <v>-18672.849999999999</v>
      </c>
      <c r="BC1266" s="367">
        <f t="shared" ca="1" si="3035"/>
        <v>-19956.839999999997</v>
      </c>
      <c r="BD1266" s="367">
        <f t="shared" ca="1" si="3035"/>
        <v>-20345.409999999996</v>
      </c>
      <c r="BE1266" s="367">
        <f t="shared" ca="1" si="3035"/>
        <v>-20433.469999999998</v>
      </c>
      <c r="BF1266" s="367">
        <f t="shared" ca="1" si="3035"/>
        <v>-21489.059999999998</v>
      </c>
      <c r="BG1266" s="367">
        <f t="shared" ca="1" si="3035"/>
        <v>-22756.66</v>
      </c>
      <c r="BH1266" s="367">
        <f t="shared" ca="1" si="3035"/>
        <v>-23130.61</v>
      </c>
      <c r="BI1266" s="367">
        <f t="shared" ca="1" si="3035"/>
        <v>-23210.49</v>
      </c>
      <c r="BJ1266" s="367">
        <f t="shared" ca="1" si="3035"/>
        <v>-24266.080000000002</v>
      </c>
      <c r="BK1266" s="367">
        <f t="shared" ca="1" si="3035"/>
        <v>-25523.420000000002</v>
      </c>
      <c r="BL1266" s="367">
        <f t="shared" ca="1" si="3035"/>
        <v>-25827.31</v>
      </c>
      <c r="BM1266" s="367">
        <f t="shared" ca="1" si="3035"/>
        <v>-25899.360000000001</v>
      </c>
      <c r="BN1266" s="367">
        <f t="shared" ca="1" si="3035"/>
        <v>-26954.95</v>
      </c>
      <c r="BO1266" s="367">
        <f t="shared" ca="1" si="3035"/>
        <v>-28256.33</v>
      </c>
      <c r="BP1266" s="367">
        <f t="shared" ca="1" si="3035"/>
        <v>-28823.83</v>
      </c>
      <c r="BQ1266" s="367">
        <f t="shared" ca="1" si="3035"/>
        <v>-28891.980000000003</v>
      </c>
      <c r="BR1266" s="367">
        <f t="shared" ca="1" si="3035"/>
        <v>-29947.570000000003</v>
      </c>
      <c r="BS1266" s="367">
        <f t="shared" ca="1" si="3035"/>
        <v>-32574.570000000007</v>
      </c>
      <c r="BT1266" s="367">
        <f t="shared" ca="1" si="3035"/>
        <v>-33272.280000000006</v>
      </c>
      <c r="BU1266" s="367">
        <f t="shared" ca="1" si="3035"/>
        <v>-33459.360000000008</v>
      </c>
      <c r="BV1266" s="367">
        <f t="shared" ref="BV1266:DA1266" ca="1" si="3036">BU1269</f>
        <v>-34514.950000000012</v>
      </c>
      <c r="BW1266" s="367">
        <f t="shared" ca="1" si="3036"/>
        <v>-37495.140000000014</v>
      </c>
      <c r="BX1266" s="367">
        <f t="shared" ca="1" si="3036"/>
        <v>-38332.970000000016</v>
      </c>
      <c r="BY1266" s="367">
        <f t="shared" ca="1" si="3036"/>
        <v>-38648.270000000019</v>
      </c>
      <c r="BZ1266" s="367">
        <f t="shared" ca="1" si="3036"/>
        <v>-39703.860000000015</v>
      </c>
      <c r="CA1266" s="367">
        <f t="shared" ca="1" si="3036"/>
        <v>-43039.090000000011</v>
      </c>
      <c r="CB1266" s="367">
        <f t="shared" ca="1" si="3036"/>
        <v>-44022.94000000001</v>
      </c>
      <c r="CC1266" s="367">
        <f t="shared" ca="1" si="3036"/>
        <v>-44477.55000000001</v>
      </c>
      <c r="CD1266" s="367">
        <f t="shared" ca="1" si="3036"/>
        <v>-45533.140000000014</v>
      </c>
      <c r="CE1266" s="367">
        <f t="shared" ca="1" si="3036"/>
        <v>-48733.960000000014</v>
      </c>
      <c r="CF1266" s="367">
        <f t="shared" ca="1" si="3036"/>
        <v>-49789.550000000017</v>
      </c>
      <c r="CG1266" s="367">
        <f t="shared" ca="1" si="3036"/>
        <v>-50387.250000000015</v>
      </c>
      <c r="CH1266" s="367">
        <f t="shared" ca="1" si="3036"/>
        <v>-49916.670000000013</v>
      </c>
      <c r="CI1266" s="367">
        <f t="shared" ca="1" si="3036"/>
        <v>-50394.320000000007</v>
      </c>
      <c r="CJ1266" s="367">
        <f t="shared" ca="1" si="3036"/>
        <v>-49669.37000000001</v>
      </c>
      <c r="CK1266" s="367">
        <f t="shared" ca="1" si="3036"/>
        <v>-48944.420000000013</v>
      </c>
      <c r="CL1266" s="367">
        <f t="shared" ca="1" si="3036"/>
        <v>-48219.470000000008</v>
      </c>
      <c r="CM1266" s="367">
        <f t="shared" ca="1" si="3036"/>
        <v>-47494.520000000011</v>
      </c>
      <c r="CN1266" s="367">
        <f t="shared" ca="1" si="3036"/>
        <v>-46769.570000000007</v>
      </c>
      <c r="CO1266" s="367">
        <f t="shared" ca="1" si="3036"/>
        <v>-46044.62</v>
      </c>
      <c r="CP1266" s="367">
        <f t="shared" ca="1" si="3036"/>
        <v>-45319.67</v>
      </c>
      <c r="CQ1266" s="367">
        <f t="shared" ca="1" si="3036"/>
        <v>-44594.720000000001</v>
      </c>
      <c r="CR1266" s="367">
        <f t="shared" ca="1" si="3036"/>
        <v>-43869.77</v>
      </c>
      <c r="CS1266" s="367">
        <f t="shared" ca="1" si="3036"/>
        <v>-43144.82</v>
      </c>
      <c r="CT1266" s="367">
        <f t="shared" ca="1" si="3036"/>
        <v>-42419.869999999995</v>
      </c>
      <c r="CU1266" s="367">
        <f t="shared" ca="1" si="3036"/>
        <v>-41694.92</v>
      </c>
      <c r="CV1266" s="367">
        <f t="shared" ca="1" si="3036"/>
        <v>-40969.979999999996</v>
      </c>
      <c r="CW1266" s="367">
        <f t="shared" ca="1" si="3036"/>
        <v>-40245.029999999992</v>
      </c>
      <c r="CX1266" s="367">
        <f t="shared" ca="1" si="3036"/>
        <v>-39520.079999999987</v>
      </c>
      <c r="CY1266" s="367">
        <f t="shared" ca="1" si="3036"/>
        <v>-38795.12999999999</v>
      </c>
      <c r="CZ1266" s="367">
        <f t="shared" ca="1" si="3036"/>
        <v>-38070.179999999993</v>
      </c>
      <c r="DA1266" s="367">
        <f t="shared" ca="1" si="3036"/>
        <v>-37345.229999999989</v>
      </c>
      <c r="DB1266" s="367">
        <f t="shared" ref="DB1266:EG1266" ca="1" si="3037">DA1269</f>
        <v>-36620.279999999984</v>
      </c>
      <c r="DC1266" s="367">
        <f t="shared" ca="1" si="3037"/>
        <v>-35895.329999999987</v>
      </c>
      <c r="DD1266" s="367">
        <f t="shared" ca="1" si="3037"/>
        <v>-35170.379999999983</v>
      </c>
      <c r="DE1266" s="367">
        <f t="shared" ca="1" si="3037"/>
        <v>-34445.429999999986</v>
      </c>
      <c r="DF1266" s="367">
        <f t="shared" ca="1" si="3037"/>
        <v>-33720.489999999983</v>
      </c>
      <c r="DG1266" s="367">
        <f t="shared" ca="1" si="3037"/>
        <v>-32995.549999999988</v>
      </c>
      <c r="DH1266" s="367">
        <f t="shared" ca="1" si="3037"/>
        <v>-32270.599999999991</v>
      </c>
      <c r="DI1266" s="367">
        <f t="shared" ca="1" si="3037"/>
        <v>-31545.659999999993</v>
      </c>
      <c r="DJ1266" s="367">
        <f t="shared" ca="1" si="3037"/>
        <v>-30820.709999999992</v>
      </c>
      <c r="DK1266" s="367">
        <f t="shared" ca="1" si="3037"/>
        <v>-30095.759999999991</v>
      </c>
      <c r="DL1266" s="367">
        <f t="shared" ca="1" si="3037"/>
        <v>-29370.80999999999</v>
      </c>
      <c r="DM1266" s="367">
        <f t="shared" ca="1" si="3037"/>
        <v>-28645.319999999992</v>
      </c>
      <c r="DN1266" s="367">
        <f t="shared" ca="1" si="3037"/>
        <v>-27915.439999999991</v>
      </c>
      <c r="DO1266" s="367">
        <f t="shared" ca="1" si="3037"/>
        <v>-27185.55999999999</v>
      </c>
      <c r="DP1266" s="367">
        <f t="shared" ca="1" si="3037"/>
        <v>-26455.669999999991</v>
      </c>
      <c r="DQ1266" s="367">
        <f t="shared" ca="1" si="3037"/>
        <v>-25725.78999999999</v>
      </c>
      <c r="DR1266" s="367">
        <f t="shared" ca="1" si="3037"/>
        <v>-24995.899999999991</v>
      </c>
      <c r="DS1266" s="367">
        <f t="shared" ca="1" si="3037"/>
        <v>-24266.01999999999</v>
      </c>
      <c r="DT1266" s="367">
        <f t="shared" ca="1" si="3037"/>
        <v>-23536.139999999989</v>
      </c>
      <c r="DU1266" s="367">
        <f t="shared" ca="1" si="3037"/>
        <v>-22806.259999999987</v>
      </c>
      <c r="DV1266" s="367">
        <f t="shared" ca="1" si="3037"/>
        <v>-22076.37999999999</v>
      </c>
      <c r="DW1266" s="367">
        <f t="shared" ca="1" si="3037"/>
        <v>-21346.499999999993</v>
      </c>
      <c r="DX1266" s="367">
        <f t="shared" ca="1" si="3037"/>
        <v>-20616.619999999995</v>
      </c>
      <c r="DY1266" s="367">
        <f t="shared" ca="1" si="3037"/>
        <v>-19886.739999999998</v>
      </c>
      <c r="DZ1266" s="367">
        <f t="shared" ca="1" si="3037"/>
        <v>-19156.86</v>
      </c>
      <c r="EA1266" s="367">
        <f t="shared" ca="1" si="3037"/>
        <v>-18426.97</v>
      </c>
      <c r="EB1266" s="367">
        <f t="shared" ca="1" si="3037"/>
        <v>-17697.090000000004</v>
      </c>
      <c r="EC1266" s="367">
        <f t="shared" ca="1" si="3037"/>
        <v>-16967.210000000006</v>
      </c>
      <c r="ED1266" s="367">
        <f t="shared" ca="1" si="3037"/>
        <v>-16237.320000000007</v>
      </c>
      <c r="EE1266" s="367">
        <f t="shared" ca="1" si="3037"/>
        <v>-15507.440000000006</v>
      </c>
      <c r="EF1266" s="367">
        <f t="shared" ca="1" si="3037"/>
        <v>-14777.560000000009</v>
      </c>
      <c r="EG1266" s="367">
        <f t="shared" ca="1" si="3037"/>
        <v>-14047.680000000008</v>
      </c>
      <c r="EH1266" s="367">
        <f t="shared" ref="EH1266:FR1266" ca="1" si="3038">EG1269</f>
        <v>-13317.800000000007</v>
      </c>
      <c r="EI1266" s="367">
        <f t="shared" ca="1" si="3038"/>
        <v>-12587.920000000007</v>
      </c>
      <c r="EJ1266" s="367">
        <f t="shared" ca="1" si="3038"/>
        <v>-11858.040000000008</v>
      </c>
      <c r="EK1266" s="367">
        <f t="shared" ca="1" si="3038"/>
        <v>-11128.160000000007</v>
      </c>
      <c r="EL1266" s="367">
        <f t="shared" ca="1" si="3038"/>
        <v>-10398.280000000008</v>
      </c>
      <c r="EM1266" s="367">
        <f t="shared" ca="1" si="3038"/>
        <v>-9668.4000000000069</v>
      </c>
      <c r="EN1266" s="367">
        <f t="shared" ca="1" si="3038"/>
        <v>-8938.5200000000077</v>
      </c>
      <c r="EO1266" s="367">
        <f t="shared" ca="1" si="3038"/>
        <v>-8208.6400000000085</v>
      </c>
      <c r="EP1266" s="367">
        <f t="shared" ca="1" si="3038"/>
        <v>-7478.7600000000093</v>
      </c>
      <c r="EQ1266" s="367">
        <f t="shared" ca="1" si="3038"/>
        <v>-6748.8800000000083</v>
      </c>
      <c r="ER1266" s="367">
        <f t="shared" ca="1" si="3038"/>
        <v>-6018.9900000000089</v>
      </c>
      <c r="ES1266" s="367">
        <f t="shared" ca="1" si="3038"/>
        <v>-5289.1100000000097</v>
      </c>
      <c r="ET1266" s="367">
        <f t="shared" ca="1" si="3038"/>
        <v>-4559.2300000000087</v>
      </c>
      <c r="EU1266" s="367">
        <f t="shared" ca="1" si="3038"/>
        <v>-3829.3500000000085</v>
      </c>
      <c r="EV1266" s="367">
        <f t="shared" ca="1" si="3038"/>
        <v>-3099.4700000000084</v>
      </c>
      <c r="EW1266" s="367">
        <f t="shared" ca="1" si="3038"/>
        <v>-2369.5900000000083</v>
      </c>
      <c r="EX1266" s="367">
        <f t="shared" ca="1" si="3038"/>
        <v>-1639.7100000000091</v>
      </c>
      <c r="EY1266" s="367">
        <f t="shared" ca="1" si="3038"/>
        <v>-909.83000000000993</v>
      </c>
      <c r="EZ1266" s="367">
        <f t="shared" ca="1" si="3038"/>
        <v>-179.94000000001006</v>
      </c>
      <c r="FA1266" s="367">
        <f t="shared" ca="1" si="3038"/>
        <v>549.93999999998982</v>
      </c>
      <c r="FB1266" s="367">
        <f t="shared" ca="1" si="3038"/>
        <v>1279.8199999999897</v>
      </c>
      <c r="FC1266" s="367">
        <f t="shared" ca="1" si="3038"/>
        <v>2009.6999999999894</v>
      </c>
      <c r="FD1266" s="367">
        <f t="shared" ca="1" si="3038"/>
        <v>2739.5799999999895</v>
      </c>
      <c r="FE1266" s="367">
        <f t="shared" ca="1" si="3038"/>
        <v>3469.4599999999896</v>
      </c>
      <c r="FF1266" s="367">
        <f t="shared" ca="1" si="3038"/>
        <v>4199.3499999999894</v>
      </c>
      <c r="FG1266" s="367">
        <f t="shared" ca="1" si="3038"/>
        <v>4929.2299999999896</v>
      </c>
      <c r="FH1266" s="367">
        <f t="shared" ca="1" si="3038"/>
        <v>5659.1199999999899</v>
      </c>
      <c r="FI1266" s="367">
        <f t="shared" ca="1" si="3038"/>
        <v>6388.99999999999</v>
      </c>
      <c r="FJ1266" s="367">
        <f t="shared" ca="1" si="3038"/>
        <v>7118.8799999999901</v>
      </c>
      <c r="FK1266" s="367">
        <f t="shared" ca="1" si="3038"/>
        <v>7848.7599999999893</v>
      </c>
      <c r="FL1266" s="367">
        <f t="shared" ca="1" si="3038"/>
        <v>8578.6499999999905</v>
      </c>
      <c r="FM1266" s="367">
        <f t="shared" ca="1" si="3038"/>
        <v>8578.6499999999905</v>
      </c>
      <c r="FN1266" s="367">
        <f t="shared" ca="1" si="3038"/>
        <v>8578.6499999999905</v>
      </c>
      <c r="FO1266" s="367">
        <f t="shared" ca="1" si="3038"/>
        <v>8578.6499999999905</v>
      </c>
      <c r="FP1266" s="367">
        <f t="shared" ca="1" si="3038"/>
        <v>8578.6499999999905</v>
      </c>
      <c r="FQ1266" s="367">
        <f t="shared" ca="1" si="3038"/>
        <v>8578.6499999999905</v>
      </c>
      <c r="FR1266" s="367">
        <f t="shared" ca="1" si="3038"/>
        <v>8578.6499999999905</v>
      </c>
    </row>
    <row r="1267" spans="2:174">
      <c r="C1267" s="360" t="s">
        <v>455</v>
      </c>
      <c r="I1267" s="381">
        <f ca="1">SUM(J1267:FR1267)</f>
        <v>-235289.75000000006</v>
      </c>
      <c r="J1267" s="18">
        <f ca="1">ROUND(-(J1280-J1283+J1260)*$F$1297,2)</f>
        <v>0</v>
      </c>
      <c r="K1267" s="18">
        <f t="shared" ref="K1267:BV1267" ca="1" si="3039">ROUND(-(K1280-K1283+K1260)*$F$1297,2)</f>
        <v>0</v>
      </c>
      <c r="L1267" s="18">
        <f t="shared" ca="1" si="3039"/>
        <v>0</v>
      </c>
      <c r="M1267" s="18">
        <f t="shared" ca="1" si="3039"/>
        <v>0</v>
      </c>
      <c r="N1267" s="18">
        <f t="shared" ca="1" si="3039"/>
        <v>0</v>
      </c>
      <c r="O1267" s="18">
        <f t="shared" ca="1" si="3039"/>
        <v>0</v>
      </c>
      <c r="P1267" s="18">
        <f t="shared" ca="1" si="3039"/>
        <v>0</v>
      </c>
      <c r="Q1267" s="18">
        <f t="shared" ca="1" si="3039"/>
        <v>0</v>
      </c>
      <c r="R1267" s="18">
        <f t="shared" ca="1" si="3039"/>
        <v>0</v>
      </c>
      <c r="S1267" s="18">
        <f t="shared" ca="1" si="3039"/>
        <v>0</v>
      </c>
      <c r="T1267" s="18">
        <f t="shared" ca="1" si="3039"/>
        <v>0</v>
      </c>
      <c r="U1267" s="18">
        <f t="shared" ca="1" si="3039"/>
        <v>0</v>
      </c>
      <c r="V1267" s="18">
        <f t="shared" ca="1" si="3039"/>
        <v>0</v>
      </c>
      <c r="W1267" s="18">
        <f t="shared" ca="1" si="3039"/>
        <v>0</v>
      </c>
      <c r="X1267" s="18">
        <f t="shared" ca="1" si="3039"/>
        <v>0</v>
      </c>
      <c r="Y1267" s="18">
        <f t="shared" ca="1" si="3039"/>
        <v>0</v>
      </c>
      <c r="Z1267" s="18">
        <f t="shared" ca="1" si="3039"/>
        <v>0</v>
      </c>
      <c r="AA1267" s="18">
        <f t="shared" ca="1" si="3039"/>
        <v>0</v>
      </c>
      <c r="AB1267" s="18">
        <f t="shared" ca="1" si="3039"/>
        <v>41.9</v>
      </c>
      <c r="AC1267" s="18">
        <f t="shared" ca="1" si="3039"/>
        <v>-1459.94</v>
      </c>
      <c r="AD1267" s="18">
        <f t="shared" ca="1" si="3039"/>
        <v>-1070.57</v>
      </c>
      <c r="AE1267" s="18">
        <f t="shared" ca="1" si="3039"/>
        <v>-428.8</v>
      </c>
      <c r="AF1267" s="18">
        <f t="shared" ca="1" si="3039"/>
        <v>-138.03</v>
      </c>
      <c r="AG1267" s="18">
        <f t="shared" ca="1" si="3039"/>
        <v>-1270.69</v>
      </c>
      <c r="AH1267" s="18">
        <f t="shared" ca="1" si="3039"/>
        <v>-1058.99</v>
      </c>
      <c r="AI1267" s="18">
        <f t="shared" ca="1" si="3039"/>
        <v>-400.92</v>
      </c>
      <c r="AJ1267" s="18">
        <f t="shared" ca="1" si="3039"/>
        <v>-145.83000000000001</v>
      </c>
      <c r="AK1267" s="18">
        <f t="shared" ca="1" si="3039"/>
        <v>-1313.38</v>
      </c>
      <c r="AL1267" s="18">
        <f t="shared" ca="1" si="3039"/>
        <v>-1116.8699999999999</v>
      </c>
      <c r="AM1267" s="18">
        <f t="shared" ca="1" si="3039"/>
        <v>-438.39</v>
      </c>
      <c r="AN1267" s="18">
        <f t="shared" ca="1" si="3039"/>
        <v>-138.35</v>
      </c>
      <c r="AO1267" s="18">
        <f t="shared" ca="1" si="3039"/>
        <v>-1306.04</v>
      </c>
      <c r="AP1267" s="18">
        <f t="shared" ca="1" si="3039"/>
        <v>-1109.6099999999999</v>
      </c>
      <c r="AQ1267" s="18">
        <f t="shared" ca="1" si="3039"/>
        <v>-431.15</v>
      </c>
      <c r="AR1267" s="18">
        <f t="shared" ca="1" si="3039"/>
        <v>-131.05000000000001</v>
      </c>
      <c r="AS1267" s="18">
        <f t="shared" ca="1" si="3039"/>
        <v>-1298.74</v>
      </c>
      <c r="AT1267" s="18">
        <f t="shared" ca="1" si="3039"/>
        <v>-1075.44</v>
      </c>
      <c r="AU1267" s="18">
        <f t="shared" ca="1" si="3039"/>
        <v>-399.7</v>
      </c>
      <c r="AV1267" s="18">
        <f t="shared" ca="1" si="3039"/>
        <v>-105.16</v>
      </c>
      <c r="AW1267" s="18">
        <f t="shared" ca="1" si="3039"/>
        <v>-1272.8399999999999</v>
      </c>
      <c r="AX1267" s="18">
        <f t="shared" ca="1" si="3039"/>
        <v>-1075.56</v>
      </c>
      <c r="AY1267" s="18">
        <f t="shared" ca="1" si="3039"/>
        <v>-396.76</v>
      </c>
      <c r="AZ1267" s="18">
        <f t="shared" ca="1" si="3039"/>
        <v>-96.32</v>
      </c>
      <c r="BA1267" s="18">
        <f t="shared" ca="1" si="3039"/>
        <v>-1264.01</v>
      </c>
      <c r="BB1267" s="18">
        <f t="shared" ca="1" si="3039"/>
        <v>-1067.44</v>
      </c>
      <c r="BC1267" s="18">
        <f t="shared" ca="1" si="3039"/>
        <v>-388.57</v>
      </c>
      <c r="BD1267" s="18">
        <f t="shared" ca="1" si="3039"/>
        <v>-88.06</v>
      </c>
      <c r="BE1267" s="18">
        <f t="shared" ca="1" si="3039"/>
        <v>-1255.75</v>
      </c>
      <c r="BF1267" s="18">
        <f t="shared" ca="1" si="3039"/>
        <v>-1065.3599999999999</v>
      </c>
      <c r="BG1267" s="18">
        <f t="shared" ca="1" si="3039"/>
        <v>-373.95</v>
      </c>
      <c r="BH1267" s="18">
        <f t="shared" ca="1" si="3039"/>
        <v>-79.88</v>
      </c>
      <c r="BI1267" s="18">
        <f t="shared" ca="1" si="3039"/>
        <v>-1247.57</v>
      </c>
      <c r="BJ1267" s="18">
        <f t="shared" ca="1" si="3039"/>
        <v>-1117.23</v>
      </c>
      <c r="BK1267" s="18">
        <f t="shared" ca="1" si="3039"/>
        <v>-303.89</v>
      </c>
      <c r="BL1267" s="18">
        <f t="shared" ca="1" si="3039"/>
        <v>-72.05</v>
      </c>
      <c r="BM1267" s="18">
        <f t="shared" ca="1" si="3039"/>
        <v>-1239.74</v>
      </c>
      <c r="BN1267" s="18">
        <f t="shared" ca="1" si="3039"/>
        <v>-1662.54</v>
      </c>
      <c r="BO1267" s="18">
        <f t="shared" ca="1" si="3039"/>
        <v>-567.5</v>
      </c>
      <c r="BP1267" s="18">
        <f t="shared" ca="1" si="3039"/>
        <v>-68.150000000000006</v>
      </c>
      <c r="BQ1267" s="18">
        <f t="shared" ca="1" si="3039"/>
        <v>-2020.05</v>
      </c>
      <c r="BR1267" s="18">
        <f t="shared" ca="1" si="3039"/>
        <v>-1840.17</v>
      </c>
      <c r="BS1267" s="18">
        <f t="shared" ca="1" si="3039"/>
        <v>-697.71</v>
      </c>
      <c r="BT1267" s="18">
        <f t="shared" ca="1" si="3039"/>
        <v>-187.08</v>
      </c>
      <c r="BU1267" s="18">
        <f t="shared" ca="1" si="3039"/>
        <v>-2195.61</v>
      </c>
      <c r="BV1267" s="18">
        <f t="shared" ca="1" si="3039"/>
        <v>-2009.57</v>
      </c>
      <c r="BW1267" s="18">
        <f t="shared" ref="BW1267:EH1267" ca="1" si="3040">ROUND(-(BW1280-BW1283+BW1260)*$F$1297,2)</f>
        <v>-837.83</v>
      </c>
      <c r="BX1267" s="18">
        <f t="shared" ca="1" si="3040"/>
        <v>-315.3</v>
      </c>
      <c r="BY1267" s="18">
        <f t="shared" ca="1" si="3040"/>
        <v>-2381.2399999999998</v>
      </c>
      <c r="BZ1267" s="18">
        <f t="shared" ca="1" si="3040"/>
        <v>-2181.59</v>
      </c>
      <c r="CA1267" s="18">
        <f t="shared" ca="1" si="3040"/>
        <v>-983.85</v>
      </c>
      <c r="CB1267" s="18">
        <f t="shared" ca="1" si="3040"/>
        <v>-454.61</v>
      </c>
      <c r="CC1267" s="18">
        <f t="shared" ca="1" si="3040"/>
        <v>-2579.62</v>
      </c>
      <c r="CD1267" s="18">
        <f t="shared" ca="1" si="3040"/>
        <v>-2378.35</v>
      </c>
      <c r="CE1267" s="18">
        <f t="shared" ca="1" si="3040"/>
        <v>-1144.8699999999999</v>
      </c>
      <c r="CF1267" s="18">
        <f t="shared" ca="1" si="3040"/>
        <v>-597.70000000000005</v>
      </c>
      <c r="CG1267" s="18">
        <f t="shared" ca="1" si="3040"/>
        <v>-2783.49</v>
      </c>
      <c r="CH1267" s="18">
        <f t="shared" ca="1" si="3040"/>
        <v>-2068.9499999999998</v>
      </c>
      <c r="CI1267" s="18">
        <f t="shared" ca="1" si="3040"/>
        <v>-954.87</v>
      </c>
      <c r="CJ1267" s="18">
        <f t="shared" ca="1" si="3040"/>
        <v>-438.83</v>
      </c>
      <c r="CK1267" s="18">
        <f t="shared" ca="1" si="3040"/>
        <v>-2439.84</v>
      </c>
      <c r="CL1267" s="18">
        <f t="shared" ca="1" si="3040"/>
        <v>-2261.5500000000002</v>
      </c>
      <c r="CM1267" s="18">
        <f t="shared" ca="1" si="3040"/>
        <v>-1063.42</v>
      </c>
      <c r="CN1267" s="18">
        <f t="shared" ca="1" si="3040"/>
        <v>-507.71</v>
      </c>
      <c r="CO1267" s="18">
        <f t="shared" ca="1" si="3040"/>
        <v>-2560.91</v>
      </c>
      <c r="CP1267" s="18">
        <f t="shared" ca="1" si="3040"/>
        <v>-2314.19</v>
      </c>
      <c r="CQ1267" s="18">
        <f t="shared" ca="1" si="3040"/>
        <v>-1105.46</v>
      </c>
      <c r="CR1267" s="18">
        <f t="shared" ca="1" si="3040"/>
        <v>-571.15</v>
      </c>
      <c r="CS1267" s="18">
        <f t="shared" ca="1" si="3040"/>
        <v>-2668.89</v>
      </c>
      <c r="CT1267" s="18">
        <f t="shared" ca="1" si="3040"/>
        <v>-2559.54</v>
      </c>
      <c r="CU1267" s="18">
        <f t="shared" ca="1" si="3040"/>
        <v>-1282.2</v>
      </c>
      <c r="CV1267" s="18">
        <f t="shared" ca="1" si="3040"/>
        <v>-712.7</v>
      </c>
      <c r="CW1267" s="18">
        <f t="shared" ca="1" si="3040"/>
        <v>-2930.63</v>
      </c>
      <c r="CX1267" s="18">
        <f t="shared" ca="1" si="3040"/>
        <v>-2579.08</v>
      </c>
      <c r="CY1267" s="18">
        <f t="shared" ca="1" si="3040"/>
        <v>-1339.82</v>
      </c>
      <c r="CZ1267" s="18">
        <f t="shared" ca="1" si="3040"/>
        <v>-764.92</v>
      </c>
      <c r="DA1267" s="18">
        <f t="shared" ca="1" si="3040"/>
        <v>-2976.89</v>
      </c>
      <c r="DB1267" s="18">
        <f t="shared" ca="1" si="3040"/>
        <v>-2783.37</v>
      </c>
      <c r="DC1267" s="18">
        <f t="shared" ca="1" si="3040"/>
        <v>-1431.13</v>
      </c>
      <c r="DD1267" s="18">
        <f t="shared" ca="1" si="3040"/>
        <v>-827.12</v>
      </c>
      <c r="DE1267" s="18">
        <f t="shared" ca="1" si="3040"/>
        <v>-3146.13</v>
      </c>
      <c r="DF1267" s="18">
        <f t="shared" ca="1" si="3040"/>
        <v>-2808.8</v>
      </c>
      <c r="DG1267" s="18">
        <f t="shared" ca="1" si="3040"/>
        <v>-1442.08</v>
      </c>
      <c r="DH1267" s="18">
        <f t="shared" ca="1" si="3040"/>
        <v>-837.37</v>
      </c>
      <c r="DI1267" s="18">
        <f t="shared" ca="1" si="3040"/>
        <v>-3183.41</v>
      </c>
      <c r="DJ1267" s="18">
        <f t="shared" ca="1" si="3040"/>
        <v>-2847.24</v>
      </c>
      <c r="DK1267" s="18">
        <f t="shared" ca="1" si="3040"/>
        <v>-1463.2</v>
      </c>
      <c r="DL1267" s="18">
        <f t="shared" ca="1" si="3040"/>
        <v>-844.97</v>
      </c>
      <c r="DM1267" s="18">
        <f t="shared" ca="1" si="3040"/>
        <v>-3218.8</v>
      </c>
      <c r="DN1267" s="18">
        <f t="shared" ca="1" si="3040"/>
        <v>-2854.66</v>
      </c>
      <c r="DO1267" s="18">
        <f t="shared" ca="1" si="3040"/>
        <v>-1462.2</v>
      </c>
      <c r="DP1267" s="18">
        <f t="shared" ca="1" si="3040"/>
        <v>-840.14</v>
      </c>
      <c r="DQ1267" s="18">
        <f t="shared" ca="1" si="3040"/>
        <v>-3228.3</v>
      </c>
      <c r="DR1267" s="18">
        <f t="shared" ca="1" si="3040"/>
        <v>-2908.8</v>
      </c>
      <c r="DS1267" s="18">
        <f t="shared" ca="1" si="3040"/>
        <v>-1493.18</v>
      </c>
      <c r="DT1267" s="18">
        <f t="shared" ca="1" si="3040"/>
        <v>-860.71</v>
      </c>
      <c r="DU1267" s="18">
        <f t="shared" ca="1" si="3040"/>
        <v>-3288.31</v>
      </c>
      <c r="DV1267" s="18">
        <f t="shared" ca="1" si="3040"/>
        <v>-2943.13</v>
      </c>
      <c r="DW1267" s="18">
        <f t="shared" ca="1" si="3040"/>
        <v>-1495.58</v>
      </c>
      <c r="DX1267" s="18">
        <f t="shared" ca="1" si="3040"/>
        <v>-854.45</v>
      </c>
      <c r="DY1267" s="18">
        <f t="shared" ca="1" si="3040"/>
        <v>-3338.54</v>
      </c>
      <c r="DZ1267" s="18">
        <f t="shared" ca="1" si="3040"/>
        <v>-3063.35</v>
      </c>
      <c r="EA1267" s="18">
        <f t="shared" ca="1" si="3040"/>
        <v>-1571.65</v>
      </c>
      <c r="EB1267" s="18">
        <f t="shared" ca="1" si="3040"/>
        <v>-878.38</v>
      </c>
      <c r="EC1267" s="18">
        <f t="shared" ca="1" si="3040"/>
        <v>-3409.65</v>
      </c>
      <c r="ED1267" s="18">
        <f t="shared" ca="1" si="3040"/>
        <v>-3134.74</v>
      </c>
      <c r="EE1267" s="18">
        <f t="shared" ca="1" si="3040"/>
        <v>-1613.74</v>
      </c>
      <c r="EF1267" s="18">
        <f t="shared" ca="1" si="3040"/>
        <v>-933.89</v>
      </c>
      <c r="EG1267" s="18">
        <f t="shared" ca="1" si="3040"/>
        <v>-3541.28</v>
      </c>
      <c r="EH1267" s="18">
        <f t="shared" ca="1" si="3040"/>
        <v>-3205.38</v>
      </c>
      <c r="EI1267" s="18">
        <f t="shared" ref="EI1267:FR1267" ca="1" si="3041">ROUND(-(EI1280-EI1283+EI1260)*$F$1297,2)</f>
        <v>-1655.12</v>
      </c>
      <c r="EJ1267" s="18">
        <f t="shared" ca="1" si="3041"/>
        <v>-962.15</v>
      </c>
      <c r="EK1267" s="18">
        <f t="shared" ca="1" si="3041"/>
        <v>-3619.63</v>
      </c>
      <c r="EL1267" s="18">
        <f t="shared" ca="1" si="3041"/>
        <v>-3255.98</v>
      </c>
      <c r="EM1267" s="18">
        <f t="shared" ca="1" si="3041"/>
        <v>-1682.34</v>
      </c>
      <c r="EN1267" s="18">
        <f t="shared" ca="1" si="3041"/>
        <v>-985.26</v>
      </c>
      <c r="EO1267" s="18">
        <f t="shared" ca="1" si="3041"/>
        <v>-3686.1</v>
      </c>
      <c r="EP1267" s="18">
        <f t="shared" ca="1" si="3041"/>
        <v>-3331.46</v>
      </c>
      <c r="EQ1267" s="18">
        <f t="shared" ca="1" si="3041"/>
        <v>-1705.85</v>
      </c>
      <c r="ER1267" s="18">
        <f t="shared" ca="1" si="3041"/>
        <v>-978.77</v>
      </c>
      <c r="ES1267" s="18">
        <f t="shared" ca="1" si="3041"/>
        <v>-3763.89</v>
      </c>
      <c r="ET1267" s="18">
        <f t="shared" ca="1" si="3041"/>
        <v>-3414.91</v>
      </c>
      <c r="EU1267" s="18">
        <f t="shared" ca="1" si="3041"/>
        <v>-1755.04</v>
      </c>
      <c r="EV1267" s="18">
        <f t="shared" ca="1" si="3041"/>
        <v>-1012.62</v>
      </c>
      <c r="EW1267" s="18">
        <f t="shared" ca="1" si="3041"/>
        <v>-3856.65</v>
      </c>
      <c r="EX1267" s="18">
        <f t="shared" ca="1" si="3041"/>
        <v>-3592.9</v>
      </c>
      <c r="EY1267" s="18">
        <f t="shared" ca="1" si="3041"/>
        <v>-1869</v>
      </c>
      <c r="EZ1267" s="18">
        <f t="shared" ca="1" si="3041"/>
        <v>-1097.98</v>
      </c>
      <c r="FA1267" s="18">
        <f t="shared" ca="1" si="3041"/>
        <v>-4051.58</v>
      </c>
      <c r="FB1267" s="18">
        <f t="shared" ca="1" si="3041"/>
        <v>-3658.69</v>
      </c>
      <c r="FC1267" s="18">
        <f t="shared" ca="1" si="3041"/>
        <v>-1905.83</v>
      </c>
      <c r="FD1267" s="18">
        <f t="shared" ca="1" si="3041"/>
        <v>-1128.79</v>
      </c>
      <c r="FE1267" s="18">
        <f t="shared" ca="1" si="3041"/>
        <v>-4137.01</v>
      </c>
      <c r="FF1267" s="18">
        <f t="shared" ca="1" si="3041"/>
        <v>-3794.45</v>
      </c>
      <c r="FG1267" s="18">
        <f t="shared" ca="1" si="3041"/>
        <v>-1990.2</v>
      </c>
      <c r="FH1267" s="18">
        <f t="shared" ca="1" si="3041"/>
        <v>-1183.25</v>
      </c>
      <c r="FI1267" s="18">
        <f t="shared" ca="1" si="3041"/>
        <v>-4274.72</v>
      </c>
      <c r="FJ1267" s="18">
        <f t="shared" ca="1" si="3041"/>
        <v>-3925.48</v>
      </c>
      <c r="FK1267" s="18">
        <f t="shared" ca="1" si="3041"/>
        <v>-2071.31</v>
      </c>
      <c r="FL1267" s="18">
        <f t="shared" ca="1" si="3041"/>
        <v>0</v>
      </c>
      <c r="FM1267" s="18">
        <f t="shared" ca="1" si="3041"/>
        <v>0</v>
      </c>
      <c r="FN1267" s="18">
        <f t="shared" ca="1" si="3041"/>
        <v>0</v>
      </c>
      <c r="FO1267" s="18">
        <f t="shared" ca="1" si="3041"/>
        <v>0</v>
      </c>
      <c r="FP1267" s="18">
        <f t="shared" ca="1" si="3041"/>
        <v>0</v>
      </c>
      <c r="FQ1267" s="18">
        <f t="shared" ca="1" si="3041"/>
        <v>0</v>
      </c>
      <c r="FR1267" s="18">
        <f t="shared" ca="1" si="3041"/>
        <v>0</v>
      </c>
    </row>
    <row r="1268" spans="2:174">
      <c r="C1268" s="360" t="s">
        <v>456</v>
      </c>
      <c r="I1268" s="381">
        <f ca="1">SUM(J1268:FR1268)</f>
        <v>243868.39999999997</v>
      </c>
      <c r="J1268" s="18">
        <f ca="1">ROUND(-J1301,2)</f>
        <v>0</v>
      </c>
      <c r="K1268" s="18">
        <f t="shared" ref="K1268:BV1268" ca="1" si="3042">ROUND(-K1301,2)</f>
        <v>0</v>
      </c>
      <c r="L1268" s="18">
        <f t="shared" ca="1" si="3042"/>
        <v>0</v>
      </c>
      <c r="M1268" s="18">
        <f t="shared" ca="1" si="3042"/>
        <v>0</v>
      </c>
      <c r="N1268" s="18">
        <f t="shared" ca="1" si="3042"/>
        <v>0</v>
      </c>
      <c r="O1268" s="18">
        <f t="shared" ca="1" si="3042"/>
        <v>0</v>
      </c>
      <c r="P1268" s="18">
        <f t="shared" ca="1" si="3042"/>
        <v>0</v>
      </c>
      <c r="Q1268" s="18">
        <f t="shared" ca="1" si="3042"/>
        <v>0</v>
      </c>
      <c r="R1268" s="18">
        <f t="shared" ca="1" si="3042"/>
        <v>0</v>
      </c>
      <c r="S1268" s="18">
        <f t="shared" ca="1" si="3042"/>
        <v>0</v>
      </c>
      <c r="T1268" s="18">
        <f t="shared" ca="1" si="3042"/>
        <v>0</v>
      </c>
      <c r="U1268" s="18">
        <f t="shared" ca="1" si="3042"/>
        <v>0</v>
      </c>
      <c r="V1268" s="18">
        <f t="shared" ca="1" si="3042"/>
        <v>0</v>
      </c>
      <c r="W1268" s="18">
        <f t="shared" ca="1" si="3042"/>
        <v>0</v>
      </c>
      <c r="X1268" s="18">
        <f t="shared" ca="1" si="3042"/>
        <v>0</v>
      </c>
      <c r="Y1268" s="18">
        <f t="shared" ca="1" si="3042"/>
        <v>0</v>
      </c>
      <c r="Z1268" s="18">
        <f t="shared" ca="1" si="3042"/>
        <v>0</v>
      </c>
      <c r="AA1268" s="18">
        <f t="shared" ca="1" si="3042"/>
        <v>0</v>
      </c>
      <c r="AB1268" s="18">
        <f t="shared" ca="1" si="3042"/>
        <v>0</v>
      </c>
      <c r="AC1268" s="18">
        <f t="shared" ca="1" si="3042"/>
        <v>404.35</v>
      </c>
      <c r="AD1268" s="18">
        <f t="shared" ca="1" si="3042"/>
        <v>-389.37</v>
      </c>
      <c r="AE1268" s="18">
        <f t="shared" ca="1" si="3042"/>
        <v>0</v>
      </c>
      <c r="AF1268" s="18">
        <f t="shared" ca="1" si="3042"/>
        <v>0</v>
      </c>
      <c r="AG1268" s="18">
        <f t="shared" ca="1" si="3042"/>
        <v>215.1</v>
      </c>
      <c r="AH1268" s="18">
        <f t="shared" ca="1" si="3042"/>
        <v>-226.68</v>
      </c>
      <c r="AI1268" s="18">
        <f t="shared" ca="1" si="3042"/>
        <v>0</v>
      </c>
      <c r="AJ1268" s="18">
        <f t="shared" ca="1" si="3042"/>
        <v>0</v>
      </c>
      <c r="AK1268" s="18">
        <f t="shared" ca="1" si="3042"/>
        <v>257.79000000000002</v>
      </c>
      <c r="AL1268" s="18">
        <f t="shared" ca="1" si="3042"/>
        <v>-199.91</v>
      </c>
      <c r="AM1268" s="18">
        <f t="shared" ca="1" si="3042"/>
        <v>0</v>
      </c>
      <c r="AN1268" s="18">
        <f t="shared" ca="1" si="3042"/>
        <v>0</v>
      </c>
      <c r="AO1268" s="18">
        <f t="shared" ca="1" si="3042"/>
        <v>250.45</v>
      </c>
      <c r="AP1268" s="18">
        <f t="shared" ca="1" si="3042"/>
        <v>-257.70999999999998</v>
      </c>
      <c r="AQ1268" s="18">
        <f t="shared" ca="1" si="3042"/>
        <v>0</v>
      </c>
      <c r="AR1268" s="18">
        <f t="shared" ca="1" si="3042"/>
        <v>0</v>
      </c>
      <c r="AS1268" s="18">
        <f t="shared" ca="1" si="3042"/>
        <v>243.15</v>
      </c>
      <c r="AT1268" s="18">
        <f t="shared" ca="1" si="3042"/>
        <v>-277.33</v>
      </c>
      <c r="AU1268" s="18">
        <f t="shared" ca="1" si="3042"/>
        <v>0</v>
      </c>
      <c r="AV1268" s="18">
        <f t="shared" ca="1" si="3042"/>
        <v>0</v>
      </c>
      <c r="AW1268" s="18">
        <f t="shared" ca="1" si="3042"/>
        <v>217.26</v>
      </c>
      <c r="AX1268" s="18">
        <f t="shared" ca="1" si="3042"/>
        <v>-217.13</v>
      </c>
      <c r="AY1268" s="18">
        <f t="shared" ca="1" si="3042"/>
        <v>0</v>
      </c>
      <c r="AZ1268" s="18">
        <f t="shared" ca="1" si="3042"/>
        <v>0</v>
      </c>
      <c r="BA1268" s="18">
        <f t="shared" ca="1" si="3042"/>
        <v>208.42</v>
      </c>
      <c r="BB1268" s="18">
        <f t="shared" ca="1" si="3042"/>
        <v>-216.55</v>
      </c>
      <c r="BC1268" s="18">
        <f t="shared" ca="1" si="3042"/>
        <v>0</v>
      </c>
      <c r="BD1268" s="18">
        <f t="shared" ca="1" si="3042"/>
        <v>0</v>
      </c>
      <c r="BE1268" s="18">
        <f t="shared" ca="1" si="3042"/>
        <v>200.16</v>
      </c>
      <c r="BF1268" s="18">
        <f t="shared" ca="1" si="3042"/>
        <v>-202.24</v>
      </c>
      <c r="BG1268" s="18">
        <f t="shared" ca="1" si="3042"/>
        <v>0</v>
      </c>
      <c r="BH1268" s="18">
        <f t="shared" ca="1" si="3042"/>
        <v>0</v>
      </c>
      <c r="BI1268" s="18">
        <f t="shared" ca="1" si="3042"/>
        <v>191.98</v>
      </c>
      <c r="BJ1268" s="18">
        <f t="shared" ca="1" si="3042"/>
        <v>-140.11000000000001</v>
      </c>
      <c r="BK1268" s="18">
        <f t="shared" ca="1" si="3042"/>
        <v>0</v>
      </c>
      <c r="BL1268" s="18">
        <f t="shared" ca="1" si="3042"/>
        <v>0</v>
      </c>
      <c r="BM1268" s="18">
        <f t="shared" ca="1" si="3042"/>
        <v>184.15</v>
      </c>
      <c r="BN1268" s="18">
        <f t="shared" ca="1" si="3042"/>
        <v>361.16</v>
      </c>
      <c r="BO1268" s="18">
        <f t="shared" ca="1" si="3042"/>
        <v>0</v>
      </c>
      <c r="BP1268" s="18">
        <f t="shared" ca="1" si="3042"/>
        <v>0</v>
      </c>
      <c r="BQ1268" s="18">
        <f t="shared" ca="1" si="3042"/>
        <v>964.46</v>
      </c>
      <c r="BR1268" s="18">
        <f t="shared" ca="1" si="3042"/>
        <v>-786.83</v>
      </c>
      <c r="BS1268" s="18">
        <f t="shared" ca="1" si="3042"/>
        <v>0</v>
      </c>
      <c r="BT1268" s="18">
        <f t="shared" ca="1" si="3042"/>
        <v>0</v>
      </c>
      <c r="BU1268" s="18">
        <f t="shared" ca="1" si="3042"/>
        <v>1140.02</v>
      </c>
      <c r="BV1268" s="18">
        <f t="shared" ca="1" si="3042"/>
        <v>-970.62</v>
      </c>
      <c r="BW1268" s="18">
        <f t="shared" ref="BW1268:EH1268" ca="1" si="3043">ROUND(-BW1301,2)</f>
        <v>0</v>
      </c>
      <c r="BX1268" s="18">
        <f t="shared" ca="1" si="3043"/>
        <v>0</v>
      </c>
      <c r="BY1268" s="18">
        <f t="shared" ca="1" si="3043"/>
        <v>1325.65</v>
      </c>
      <c r="BZ1268" s="18">
        <f t="shared" ca="1" si="3043"/>
        <v>-1153.6400000000001</v>
      </c>
      <c r="CA1268" s="18">
        <f t="shared" ca="1" si="3043"/>
        <v>0</v>
      </c>
      <c r="CB1268" s="18">
        <f t="shared" ca="1" si="3043"/>
        <v>0</v>
      </c>
      <c r="CC1268" s="18">
        <f t="shared" ca="1" si="3043"/>
        <v>1524.03</v>
      </c>
      <c r="CD1268" s="18">
        <f t="shared" ca="1" si="3043"/>
        <v>-822.47</v>
      </c>
      <c r="CE1268" s="18">
        <f t="shared" ca="1" si="3043"/>
        <v>89.28</v>
      </c>
      <c r="CF1268" s="18">
        <f t="shared" ca="1" si="3043"/>
        <v>0</v>
      </c>
      <c r="CG1268" s="18">
        <f t="shared" ca="1" si="3043"/>
        <v>3254.07</v>
      </c>
      <c r="CH1268" s="18">
        <f t="shared" ca="1" si="3043"/>
        <v>1591.3</v>
      </c>
      <c r="CI1268" s="18">
        <f t="shared" ca="1" si="3043"/>
        <v>1679.82</v>
      </c>
      <c r="CJ1268" s="18">
        <f t="shared" ca="1" si="3043"/>
        <v>1163.78</v>
      </c>
      <c r="CK1268" s="18">
        <f t="shared" ca="1" si="3043"/>
        <v>3164.79</v>
      </c>
      <c r="CL1268" s="18">
        <f t="shared" ca="1" si="3043"/>
        <v>2986.5</v>
      </c>
      <c r="CM1268" s="18">
        <f t="shared" ca="1" si="3043"/>
        <v>1788.37</v>
      </c>
      <c r="CN1268" s="18">
        <f t="shared" ca="1" si="3043"/>
        <v>1232.6600000000001</v>
      </c>
      <c r="CO1268" s="18">
        <f t="shared" ca="1" si="3043"/>
        <v>3285.86</v>
      </c>
      <c r="CP1268" s="18">
        <f t="shared" ca="1" si="3043"/>
        <v>3039.14</v>
      </c>
      <c r="CQ1268" s="18">
        <f t="shared" ca="1" si="3043"/>
        <v>1830.41</v>
      </c>
      <c r="CR1268" s="18">
        <f t="shared" ca="1" si="3043"/>
        <v>1296.0999999999999</v>
      </c>
      <c r="CS1268" s="18">
        <f t="shared" ca="1" si="3043"/>
        <v>3393.84</v>
      </c>
      <c r="CT1268" s="18">
        <f t="shared" ca="1" si="3043"/>
        <v>3284.49</v>
      </c>
      <c r="CU1268" s="18">
        <f t="shared" ca="1" si="3043"/>
        <v>2007.14</v>
      </c>
      <c r="CV1268" s="18">
        <f t="shared" ca="1" si="3043"/>
        <v>1437.65</v>
      </c>
      <c r="CW1268" s="18">
        <f t="shared" ca="1" si="3043"/>
        <v>3655.58</v>
      </c>
      <c r="CX1268" s="18">
        <f t="shared" ca="1" si="3043"/>
        <v>3304.03</v>
      </c>
      <c r="CY1268" s="18">
        <f t="shared" ca="1" si="3043"/>
        <v>2064.77</v>
      </c>
      <c r="CZ1268" s="18">
        <f t="shared" ca="1" si="3043"/>
        <v>1489.87</v>
      </c>
      <c r="DA1268" s="18">
        <f t="shared" ca="1" si="3043"/>
        <v>3701.84</v>
      </c>
      <c r="DB1268" s="18">
        <f t="shared" ca="1" si="3043"/>
        <v>3508.32</v>
      </c>
      <c r="DC1268" s="18">
        <f t="shared" ca="1" si="3043"/>
        <v>2156.08</v>
      </c>
      <c r="DD1268" s="18">
        <f t="shared" ca="1" si="3043"/>
        <v>1552.07</v>
      </c>
      <c r="DE1268" s="18">
        <f t="shared" ca="1" si="3043"/>
        <v>3871.07</v>
      </c>
      <c r="DF1268" s="18">
        <f t="shared" ca="1" si="3043"/>
        <v>3533.74</v>
      </c>
      <c r="DG1268" s="18">
        <f t="shared" ca="1" si="3043"/>
        <v>2167.0300000000002</v>
      </c>
      <c r="DH1268" s="18">
        <f t="shared" ca="1" si="3043"/>
        <v>1562.31</v>
      </c>
      <c r="DI1268" s="18">
        <f t="shared" ca="1" si="3043"/>
        <v>3908.36</v>
      </c>
      <c r="DJ1268" s="18">
        <f t="shared" ca="1" si="3043"/>
        <v>3572.19</v>
      </c>
      <c r="DK1268" s="18">
        <f t="shared" ca="1" si="3043"/>
        <v>2188.15</v>
      </c>
      <c r="DL1268" s="18">
        <f t="shared" ca="1" si="3043"/>
        <v>1570.46</v>
      </c>
      <c r="DM1268" s="18">
        <f t="shared" ca="1" si="3043"/>
        <v>3948.68</v>
      </c>
      <c r="DN1268" s="18">
        <f t="shared" ca="1" si="3043"/>
        <v>3584.54</v>
      </c>
      <c r="DO1268" s="18">
        <f t="shared" ca="1" si="3043"/>
        <v>2192.09</v>
      </c>
      <c r="DP1268" s="18">
        <f t="shared" ca="1" si="3043"/>
        <v>1570.02</v>
      </c>
      <c r="DQ1268" s="18">
        <f t="shared" ca="1" si="3043"/>
        <v>3958.19</v>
      </c>
      <c r="DR1268" s="18">
        <f t="shared" ca="1" si="3043"/>
        <v>3638.68</v>
      </c>
      <c r="DS1268" s="18">
        <f t="shared" ca="1" si="3043"/>
        <v>2223.06</v>
      </c>
      <c r="DT1268" s="18">
        <f t="shared" ca="1" si="3043"/>
        <v>1590.59</v>
      </c>
      <c r="DU1268" s="18">
        <f t="shared" ca="1" si="3043"/>
        <v>4018.19</v>
      </c>
      <c r="DV1268" s="18">
        <f t="shared" ca="1" si="3043"/>
        <v>3673.01</v>
      </c>
      <c r="DW1268" s="18">
        <f t="shared" ca="1" si="3043"/>
        <v>2225.46</v>
      </c>
      <c r="DX1268" s="18">
        <f t="shared" ca="1" si="3043"/>
        <v>1584.33</v>
      </c>
      <c r="DY1268" s="18">
        <f t="shared" ca="1" si="3043"/>
        <v>4068.42</v>
      </c>
      <c r="DZ1268" s="18">
        <f t="shared" ca="1" si="3043"/>
        <v>3793.24</v>
      </c>
      <c r="EA1268" s="18">
        <f t="shared" ca="1" si="3043"/>
        <v>2301.5300000000002</v>
      </c>
      <c r="EB1268" s="18">
        <f t="shared" ca="1" si="3043"/>
        <v>1608.26</v>
      </c>
      <c r="EC1268" s="18">
        <f t="shared" ca="1" si="3043"/>
        <v>4139.54</v>
      </c>
      <c r="ED1268" s="18">
        <f t="shared" ca="1" si="3043"/>
        <v>3864.62</v>
      </c>
      <c r="EE1268" s="18">
        <f t="shared" ca="1" si="3043"/>
        <v>2343.62</v>
      </c>
      <c r="EF1268" s="18">
        <f t="shared" ca="1" si="3043"/>
        <v>1663.77</v>
      </c>
      <c r="EG1268" s="18">
        <f t="shared" ca="1" si="3043"/>
        <v>4271.16</v>
      </c>
      <c r="EH1268" s="18">
        <f t="shared" ca="1" si="3043"/>
        <v>3935.26</v>
      </c>
      <c r="EI1268" s="18">
        <f t="shared" ref="EI1268:FR1268" ca="1" si="3044">ROUND(-EI1301,2)</f>
        <v>2385</v>
      </c>
      <c r="EJ1268" s="18">
        <f t="shared" ca="1" si="3044"/>
        <v>1692.03</v>
      </c>
      <c r="EK1268" s="18">
        <f t="shared" ca="1" si="3044"/>
        <v>4349.51</v>
      </c>
      <c r="EL1268" s="18">
        <f t="shared" ca="1" si="3044"/>
        <v>3985.86</v>
      </c>
      <c r="EM1268" s="18">
        <f t="shared" ca="1" si="3044"/>
        <v>2412.2199999999998</v>
      </c>
      <c r="EN1268" s="18">
        <f t="shared" ca="1" si="3044"/>
        <v>1715.14</v>
      </c>
      <c r="EO1268" s="18">
        <f t="shared" ca="1" si="3044"/>
        <v>4415.9799999999996</v>
      </c>
      <c r="EP1268" s="18">
        <f t="shared" ca="1" si="3044"/>
        <v>4061.34</v>
      </c>
      <c r="EQ1268" s="18">
        <f t="shared" ca="1" si="3044"/>
        <v>2435.7399999999998</v>
      </c>
      <c r="ER1268" s="18">
        <f t="shared" ca="1" si="3044"/>
        <v>1708.65</v>
      </c>
      <c r="ES1268" s="18">
        <f t="shared" ca="1" si="3044"/>
        <v>4493.7700000000004</v>
      </c>
      <c r="ET1268" s="18">
        <f t="shared" ca="1" si="3044"/>
        <v>4144.79</v>
      </c>
      <c r="EU1268" s="18">
        <f t="shared" ca="1" si="3044"/>
        <v>2484.92</v>
      </c>
      <c r="EV1268" s="18">
        <f t="shared" ca="1" si="3044"/>
        <v>1742.5</v>
      </c>
      <c r="EW1268" s="18">
        <f t="shared" ca="1" si="3044"/>
        <v>4586.53</v>
      </c>
      <c r="EX1268" s="18">
        <f t="shared" ca="1" si="3044"/>
        <v>4322.78</v>
      </c>
      <c r="EY1268" s="18">
        <f t="shared" ca="1" si="3044"/>
        <v>2598.89</v>
      </c>
      <c r="EZ1268" s="18">
        <f t="shared" ca="1" si="3044"/>
        <v>1827.86</v>
      </c>
      <c r="FA1268" s="18">
        <f t="shared" ca="1" si="3044"/>
        <v>4781.46</v>
      </c>
      <c r="FB1268" s="18">
        <f t="shared" ca="1" si="3044"/>
        <v>4388.57</v>
      </c>
      <c r="FC1268" s="18">
        <f t="shared" ca="1" si="3044"/>
        <v>2635.71</v>
      </c>
      <c r="FD1268" s="18">
        <f t="shared" ca="1" si="3044"/>
        <v>1858.67</v>
      </c>
      <c r="FE1268" s="18">
        <f t="shared" ca="1" si="3044"/>
        <v>4866.8999999999996</v>
      </c>
      <c r="FF1268" s="18">
        <f t="shared" ca="1" si="3044"/>
        <v>4524.33</v>
      </c>
      <c r="FG1268" s="18">
        <f t="shared" ca="1" si="3044"/>
        <v>2720.09</v>
      </c>
      <c r="FH1268" s="18">
        <f t="shared" ca="1" si="3044"/>
        <v>1913.13</v>
      </c>
      <c r="FI1268" s="18">
        <f t="shared" ca="1" si="3044"/>
        <v>5004.6000000000004</v>
      </c>
      <c r="FJ1268" s="18">
        <f t="shared" ca="1" si="3044"/>
        <v>4655.3599999999997</v>
      </c>
      <c r="FK1268" s="18">
        <f t="shared" ca="1" si="3044"/>
        <v>2801.2</v>
      </c>
      <c r="FL1268" s="18">
        <f t="shared" ca="1" si="3044"/>
        <v>0</v>
      </c>
      <c r="FM1268" s="18">
        <f t="shared" ca="1" si="3044"/>
        <v>0</v>
      </c>
      <c r="FN1268" s="18">
        <f t="shared" ca="1" si="3044"/>
        <v>0</v>
      </c>
      <c r="FO1268" s="18">
        <f t="shared" ca="1" si="3044"/>
        <v>0</v>
      </c>
      <c r="FP1268" s="18">
        <f t="shared" ca="1" si="3044"/>
        <v>0</v>
      </c>
      <c r="FQ1268" s="18">
        <f t="shared" ca="1" si="3044"/>
        <v>0</v>
      </c>
      <c r="FR1268" s="18">
        <f t="shared" ca="1" si="3044"/>
        <v>0</v>
      </c>
    </row>
    <row r="1269" spans="2:174" s="359" customFormat="1">
      <c r="C1269" s="365" t="s">
        <v>1000</v>
      </c>
      <c r="D1269" s="366"/>
      <c r="J1269" s="367">
        <f ca="1">SUM(J1266:J1268)</f>
        <v>0</v>
      </c>
      <c r="K1269" s="367">
        <f t="shared" ref="K1269:BV1269" ca="1" si="3045">SUM(K1266:K1268)</f>
        <v>0</v>
      </c>
      <c r="L1269" s="367">
        <f t="shared" ca="1" si="3045"/>
        <v>0</v>
      </c>
      <c r="M1269" s="367">
        <f t="shared" ca="1" si="3045"/>
        <v>0</v>
      </c>
      <c r="N1269" s="367">
        <f t="shared" ca="1" si="3045"/>
        <v>0</v>
      </c>
      <c r="O1269" s="367">
        <f t="shared" ca="1" si="3045"/>
        <v>0</v>
      </c>
      <c r="P1269" s="367">
        <f t="shared" ca="1" si="3045"/>
        <v>0</v>
      </c>
      <c r="Q1269" s="367">
        <f t="shared" ca="1" si="3045"/>
        <v>0</v>
      </c>
      <c r="R1269" s="367">
        <f t="shared" ca="1" si="3045"/>
        <v>0</v>
      </c>
      <c r="S1269" s="367">
        <f t="shared" ca="1" si="3045"/>
        <v>0</v>
      </c>
      <c r="T1269" s="367">
        <f t="shared" ca="1" si="3045"/>
        <v>0</v>
      </c>
      <c r="U1269" s="367">
        <f t="shared" ca="1" si="3045"/>
        <v>0</v>
      </c>
      <c r="V1269" s="367">
        <f t="shared" ca="1" si="3045"/>
        <v>0</v>
      </c>
      <c r="W1269" s="367">
        <f t="shared" ca="1" si="3045"/>
        <v>0</v>
      </c>
      <c r="X1269" s="367">
        <f t="shared" ca="1" si="3045"/>
        <v>0</v>
      </c>
      <c r="Y1269" s="367">
        <f t="shared" ca="1" si="3045"/>
        <v>0</v>
      </c>
      <c r="Z1269" s="367">
        <f t="shared" ca="1" si="3045"/>
        <v>0</v>
      </c>
      <c r="AA1269" s="367">
        <f t="shared" ca="1" si="3045"/>
        <v>0</v>
      </c>
      <c r="AB1269" s="367">
        <f t="shared" ca="1" si="3045"/>
        <v>41.9</v>
      </c>
      <c r="AC1269" s="367">
        <f t="shared" ca="1" si="3045"/>
        <v>-1013.6899999999999</v>
      </c>
      <c r="AD1269" s="367">
        <f t="shared" ca="1" si="3045"/>
        <v>-2473.6299999999997</v>
      </c>
      <c r="AE1269" s="367">
        <f t="shared" ca="1" si="3045"/>
        <v>-2902.43</v>
      </c>
      <c r="AF1269" s="367">
        <f t="shared" ca="1" si="3045"/>
        <v>-3040.46</v>
      </c>
      <c r="AG1269" s="367">
        <f t="shared" ca="1" si="3045"/>
        <v>-4096.0499999999993</v>
      </c>
      <c r="AH1269" s="367">
        <f t="shared" ca="1" si="3045"/>
        <v>-5381.7199999999993</v>
      </c>
      <c r="AI1269" s="367">
        <f t="shared" ca="1" si="3045"/>
        <v>-5782.6399999999994</v>
      </c>
      <c r="AJ1269" s="367">
        <f t="shared" ca="1" si="3045"/>
        <v>-5928.4699999999993</v>
      </c>
      <c r="AK1269" s="367">
        <f t="shared" ca="1" si="3045"/>
        <v>-6984.0599999999995</v>
      </c>
      <c r="AL1269" s="367">
        <f t="shared" ca="1" si="3045"/>
        <v>-8300.84</v>
      </c>
      <c r="AM1269" s="367">
        <f t="shared" ca="1" si="3045"/>
        <v>-8739.23</v>
      </c>
      <c r="AN1269" s="367">
        <f ca="1">SUM(AN1266:AN1268)</f>
        <v>-8877.58</v>
      </c>
      <c r="AO1269" s="367">
        <f ca="1">SUM(AO1266:AO1268)</f>
        <v>-9933.1699999999983</v>
      </c>
      <c r="AP1269" s="367">
        <f ca="1">SUM(AP1266:AP1268)</f>
        <v>-11300.489999999998</v>
      </c>
      <c r="AQ1269" s="367">
        <f t="shared" ca="1" si="3045"/>
        <v>-11731.639999999998</v>
      </c>
      <c r="AR1269" s="367">
        <f t="shared" ca="1" si="3045"/>
        <v>-11862.689999999997</v>
      </c>
      <c r="AS1269" s="367">
        <f t="shared" ca="1" si="3045"/>
        <v>-12918.279999999997</v>
      </c>
      <c r="AT1269" s="367">
        <f t="shared" ca="1" si="3045"/>
        <v>-14271.049999999997</v>
      </c>
      <c r="AU1269" s="367">
        <f t="shared" ca="1" si="3045"/>
        <v>-14670.749999999998</v>
      </c>
      <c r="AV1269" s="367">
        <f t="shared" ca="1" si="3045"/>
        <v>-14775.909999999998</v>
      </c>
      <c r="AW1269" s="367">
        <f t="shared" ca="1" si="3045"/>
        <v>-15831.489999999998</v>
      </c>
      <c r="AX1269" s="367">
        <f t="shared" ca="1" si="3045"/>
        <v>-17124.18</v>
      </c>
      <c r="AY1269" s="367">
        <f t="shared" ca="1" si="3045"/>
        <v>-17520.939999999999</v>
      </c>
      <c r="AZ1269" s="367">
        <f t="shared" ca="1" si="3045"/>
        <v>-17617.259999999998</v>
      </c>
      <c r="BA1269" s="367">
        <f t="shared" ca="1" si="3045"/>
        <v>-18672.849999999999</v>
      </c>
      <c r="BB1269" s="367">
        <f t="shared" ca="1" si="3045"/>
        <v>-19956.839999999997</v>
      </c>
      <c r="BC1269" s="367">
        <f t="shared" ca="1" si="3045"/>
        <v>-20345.409999999996</v>
      </c>
      <c r="BD1269" s="367">
        <f t="shared" ca="1" si="3045"/>
        <v>-20433.469999999998</v>
      </c>
      <c r="BE1269" s="367">
        <f t="shared" ca="1" si="3045"/>
        <v>-21489.059999999998</v>
      </c>
      <c r="BF1269" s="367">
        <f t="shared" ca="1" si="3045"/>
        <v>-22756.66</v>
      </c>
      <c r="BG1269" s="367">
        <f t="shared" ca="1" si="3045"/>
        <v>-23130.61</v>
      </c>
      <c r="BH1269" s="367">
        <f t="shared" ca="1" si="3045"/>
        <v>-23210.49</v>
      </c>
      <c r="BI1269" s="367">
        <f t="shared" ca="1" si="3045"/>
        <v>-24266.080000000002</v>
      </c>
      <c r="BJ1269" s="367">
        <f t="shared" ca="1" si="3045"/>
        <v>-25523.420000000002</v>
      </c>
      <c r="BK1269" s="367">
        <f t="shared" ca="1" si="3045"/>
        <v>-25827.31</v>
      </c>
      <c r="BL1269" s="367">
        <f t="shared" ca="1" si="3045"/>
        <v>-25899.360000000001</v>
      </c>
      <c r="BM1269" s="367">
        <f t="shared" ca="1" si="3045"/>
        <v>-26954.95</v>
      </c>
      <c r="BN1269" s="367">
        <f t="shared" ca="1" si="3045"/>
        <v>-28256.33</v>
      </c>
      <c r="BO1269" s="367">
        <f t="shared" ca="1" si="3045"/>
        <v>-28823.83</v>
      </c>
      <c r="BP1269" s="367">
        <f t="shared" ca="1" si="3045"/>
        <v>-28891.980000000003</v>
      </c>
      <c r="BQ1269" s="367">
        <f t="shared" ca="1" si="3045"/>
        <v>-29947.570000000003</v>
      </c>
      <c r="BR1269" s="367">
        <f t="shared" ca="1" si="3045"/>
        <v>-32574.570000000007</v>
      </c>
      <c r="BS1269" s="367">
        <f t="shared" ca="1" si="3045"/>
        <v>-33272.280000000006</v>
      </c>
      <c r="BT1269" s="367">
        <f t="shared" ca="1" si="3045"/>
        <v>-33459.360000000008</v>
      </c>
      <c r="BU1269" s="367">
        <f t="shared" ca="1" si="3045"/>
        <v>-34514.950000000012</v>
      </c>
      <c r="BV1269" s="367">
        <f t="shared" ca="1" si="3045"/>
        <v>-37495.140000000014</v>
      </c>
      <c r="BW1269" s="367">
        <f t="shared" ref="BW1269:CR1269" ca="1" si="3046">SUM(BW1266:BW1268)</f>
        <v>-38332.970000000016</v>
      </c>
      <c r="BX1269" s="367">
        <f t="shared" ca="1" si="3046"/>
        <v>-38648.270000000019</v>
      </c>
      <c r="BY1269" s="367">
        <f t="shared" ca="1" si="3046"/>
        <v>-39703.860000000015</v>
      </c>
      <c r="BZ1269" s="367">
        <f t="shared" ca="1" si="3046"/>
        <v>-43039.090000000011</v>
      </c>
      <c r="CA1269" s="367">
        <f t="shared" ca="1" si="3046"/>
        <v>-44022.94000000001</v>
      </c>
      <c r="CB1269" s="367">
        <f t="shared" ca="1" si="3046"/>
        <v>-44477.55000000001</v>
      </c>
      <c r="CC1269" s="367">
        <f t="shared" ca="1" si="3046"/>
        <v>-45533.140000000014</v>
      </c>
      <c r="CD1269" s="367">
        <f t="shared" ca="1" si="3046"/>
        <v>-48733.960000000014</v>
      </c>
      <c r="CE1269" s="367">
        <f t="shared" ca="1" si="3046"/>
        <v>-49789.550000000017</v>
      </c>
      <c r="CF1269" s="367">
        <f t="shared" ca="1" si="3046"/>
        <v>-50387.250000000015</v>
      </c>
      <c r="CG1269" s="367">
        <f t="shared" ca="1" si="3046"/>
        <v>-49916.670000000013</v>
      </c>
      <c r="CH1269" s="367">
        <f t="shared" ca="1" si="3046"/>
        <v>-50394.320000000007</v>
      </c>
      <c r="CI1269" s="367">
        <f t="shared" ca="1" si="3046"/>
        <v>-49669.37000000001</v>
      </c>
      <c r="CJ1269" s="367">
        <f t="shared" ca="1" si="3046"/>
        <v>-48944.420000000013</v>
      </c>
      <c r="CK1269" s="367">
        <f t="shared" ca="1" si="3046"/>
        <v>-48219.470000000008</v>
      </c>
      <c r="CL1269" s="367">
        <f t="shared" ca="1" si="3046"/>
        <v>-47494.520000000011</v>
      </c>
      <c r="CM1269" s="367">
        <f t="shared" ca="1" si="3046"/>
        <v>-46769.570000000007</v>
      </c>
      <c r="CN1269" s="367">
        <f t="shared" ca="1" si="3046"/>
        <v>-46044.62</v>
      </c>
      <c r="CO1269" s="367">
        <f t="shared" ca="1" si="3046"/>
        <v>-45319.67</v>
      </c>
      <c r="CP1269" s="367">
        <f t="shared" ca="1" si="3046"/>
        <v>-44594.720000000001</v>
      </c>
      <c r="CQ1269" s="367">
        <f t="shared" ca="1" si="3046"/>
        <v>-43869.77</v>
      </c>
      <c r="CR1269" s="367">
        <f t="shared" ca="1" si="3046"/>
        <v>-43144.82</v>
      </c>
      <c r="CS1269" s="367">
        <f t="shared" ref="CS1269:DX1269" ca="1" si="3047">SUM(CS1266:CS1268)</f>
        <v>-42419.869999999995</v>
      </c>
      <c r="CT1269" s="367">
        <f t="shared" ca="1" si="3047"/>
        <v>-41694.92</v>
      </c>
      <c r="CU1269" s="367">
        <f t="shared" ca="1" si="3047"/>
        <v>-40969.979999999996</v>
      </c>
      <c r="CV1269" s="367">
        <f t="shared" ca="1" si="3047"/>
        <v>-40245.029999999992</v>
      </c>
      <c r="CW1269" s="367">
        <f t="shared" ca="1" si="3047"/>
        <v>-39520.079999999987</v>
      </c>
      <c r="CX1269" s="367">
        <f t="shared" ca="1" si="3047"/>
        <v>-38795.12999999999</v>
      </c>
      <c r="CY1269" s="367">
        <f t="shared" ca="1" si="3047"/>
        <v>-38070.179999999993</v>
      </c>
      <c r="CZ1269" s="367">
        <f t="shared" ca="1" si="3047"/>
        <v>-37345.229999999989</v>
      </c>
      <c r="DA1269" s="367">
        <f t="shared" ca="1" si="3047"/>
        <v>-36620.279999999984</v>
      </c>
      <c r="DB1269" s="367">
        <f t="shared" ca="1" si="3047"/>
        <v>-35895.329999999987</v>
      </c>
      <c r="DC1269" s="367">
        <f t="shared" ca="1" si="3047"/>
        <v>-35170.379999999983</v>
      </c>
      <c r="DD1269" s="367">
        <f t="shared" ca="1" si="3047"/>
        <v>-34445.429999999986</v>
      </c>
      <c r="DE1269" s="367">
        <f t="shared" ca="1" si="3047"/>
        <v>-33720.489999999983</v>
      </c>
      <c r="DF1269" s="367">
        <f t="shared" ca="1" si="3047"/>
        <v>-32995.549999999988</v>
      </c>
      <c r="DG1269" s="367">
        <f t="shared" ca="1" si="3047"/>
        <v>-32270.599999999991</v>
      </c>
      <c r="DH1269" s="367">
        <f t="shared" ca="1" si="3047"/>
        <v>-31545.659999999993</v>
      </c>
      <c r="DI1269" s="367">
        <f t="shared" ca="1" si="3047"/>
        <v>-30820.709999999992</v>
      </c>
      <c r="DJ1269" s="367">
        <f t="shared" ca="1" si="3047"/>
        <v>-30095.759999999991</v>
      </c>
      <c r="DK1269" s="367">
        <f t="shared" ca="1" si="3047"/>
        <v>-29370.80999999999</v>
      </c>
      <c r="DL1269" s="367">
        <f t="shared" ca="1" si="3047"/>
        <v>-28645.319999999992</v>
      </c>
      <c r="DM1269" s="367">
        <f t="shared" ca="1" si="3047"/>
        <v>-27915.439999999991</v>
      </c>
      <c r="DN1269" s="367">
        <f t="shared" ca="1" si="3047"/>
        <v>-27185.55999999999</v>
      </c>
      <c r="DO1269" s="367">
        <f t="shared" ca="1" si="3047"/>
        <v>-26455.669999999991</v>
      </c>
      <c r="DP1269" s="367">
        <f t="shared" ca="1" si="3047"/>
        <v>-25725.78999999999</v>
      </c>
      <c r="DQ1269" s="367">
        <f t="shared" ca="1" si="3047"/>
        <v>-24995.899999999991</v>
      </c>
      <c r="DR1269" s="367">
        <f t="shared" ca="1" si="3047"/>
        <v>-24266.01999999999</v>
      </c>
      <c r="DS1269" s="367">
        <f t="shared" ca="1" si="3047"/>
        <v>-23536.139999999989</v>
      </c>
      <c r="DT1269" s="367">
        <f t="shared" ca="1" si="3047"/>
        <v>-22806.259999999987</v>
      </c>
      <c r="DU1269" s="367">
        <f t="shared" ca="1" si="3047"/>
        <v>-22076.37999999999</v>
      </c>
      <c r="DV1269" s="367">
        <f t="shared" ca="1" si="3047"/>
        <v>-21346.499999999993</v>
      </c>
      <c r="DW1269" s="367">
        <f t="shared" ca="1" si="3047"/>
        <v>-20616.619999999995</v>
      </c>
      <c r="DX1269" s="367">
        <f t="shared" ca="1" si="3047"/>
        <v>-19886.739999999998</v>
      </c>
      <c r="DY1269" s="367">
        <f t="shared" ref="DY1269:FD1269" ca="1" si="3048">SUM(DY1266:DY1268)</f>
        <v>-19156.86</v>
      </c>
      <c r="DZ1269" s="367">
        <f t="shared" ca="1" si="3048"/>
        <v>-18426.97</v>
      </c>
      <c r="EA1269" s="367">
        <f t="shared" ca="1" si="3048"/>
        <v>-17697.090000000004</v>
      </c>
      <c r="EB1269" s="367">
        <f t="shared" ca="1" si="3048"/>
        <v>-16967.210000000006</v>
      </c>
      <c r="EC1269" s="367">
        <f t="shared" ca="1" si="3048"/>
        <v>-16237.320000000007</v>
      </c>
      <c r="ED1269" s="367">
        <f t="shared" ca="1" si="3048"/>
        <v>-15507.440000000006</v>
      </c>
      <c r="EE1269" s="367">
        <f t="shared" ca="1" si="3048"/>
        <v>-14777.560000000009</v>
      </c>
      <c r="EF1269" s="367">
        <f t="shared" ca="1" si="3048"/>
        <v>-14047.680000000008</v>
      </c>
      <c r="EG1269" s="367">
        <f t="shared" ca="1" si="3048"/>
        <v>-13317.800000000007</v>
      </c>
      <c r="EH1269" s="367">
        <f t="shared" ca="1" si="3048"/>
        <v>-12587.920000000007</v>
      </c>
      <c r="EI1269" s="367">
        <f t="shared" ca="1" si="3048"/>
        <v>-11858.040000000008</v>
      </c>
      <c r="EJ1269" s="367">
        <f t="shared" ca="1" si="3048"/>
        <v>-11128.160000000007</v>
      </c>
      <c r="EK1269" s="367">
        <f t="shared" ca="1" si="3048"/>
        <v>-10398.280000000008</v>
      </c>
      <c r="EL1269" s="367">
        <f t="shared" ca="1" si="3048"/>
        <v>-9668.4000000000069</v>
      </c>
      <c r="EM1269" s="367">
        <f t="shared" ca="1" si="3048"/>
        <v>-8938.5200000000077</v>
      </c>
      <c r="EN1269" s="367">
        <f t="shared" ca="1" si="3048"/>
        <v>-8208.6400000000085</v>
      </c>
      <c r="EO1269" s="367">
        <f t="shared" ca="1" si="3048"/>
        <v>-7478.7600000000093</v>
      </c>
      <c r="EP1269" s="367">
        <f t="shared" ca="1" si="3048"/>
        <v>-6748.8800000000083</v>
      </c>
      <c r="EQ1269" s="367">
        <f t="shared" ca="1" si="3048"/>
        <v>-6018.9900000000089</v>
      </c>
      <c r="ER1269" s="367">
        <f t="shared" ca="1" si="3048"/>
        <v>-5289.1100000000097</v>
      </c>
      <c r="ES1269" s="367">
        <f t="shared" ca="1" si="3048"/>
        <v>-4559.2300000000087</v>
      </c>
      <c r="ET1269" s="367">
        <f t="shared" ca="1" si="3048"/>
        <v>-3829.3500000000085</v>
      </c>
      <c r="EU1269" s="367">
        <f t="shared" ca="1" si="3048"/>
        <v>-3099.4700000000084</v>
      </c>
      <c r="EV1269" s="367">
        <f t="shared" ca="1" si="3048"/>
        <v>-2369.5900000000083</v>
      </c>
      <c r="EW1269" s="367">
        <f t="shared" ca="1" si="3048"/>
        <v>-1639.7100000000091</v>
      </c>
      <c r="EX1269" s="367">
        <f t="shared" ca="1" si="3048"/>
        <v>-909.83000000000993</v>
      </c>
      <c r="EY1269" s="367">
        <f t="shared" ca="1" si="3048"/>
        <v>-179.94000000001006</v>
      </c>
      <c r="EZ1269" s="367">
        <f t="shared" ca="1" si="3048"/>
        <v>549.93999999998982</v>
      </c>
      <c r="FA1269" s="367">
        <f t="shared" ca="1" si="3048"/>
        <v>1279.8199999999897</v>
      </c>
      <c r="FB1269" s="367">
        <f t="shared" ca="1" si="3048"/>
        <v>2009.6999999999894</v>
      </c>
      <c r="FC1269" s="367">
        <f t="shared" ca="1" si="3048"/>
        <v>2739.5799999999895</v>
      </c>
      <c r="FD1269" s="367">
        <f t="shared" ca="1" si="3048"/>
        <v>3469.4599999999896</v>
      </c>
      <c r="FE1269" s="367">
        <f t="shared" ref="FE1269:FR1269" ca="1" si="3049">SUM(FE1266:FE1268)</f>
        <v>4199.3499999999894</v>
      </c>
      <c r="FF1269" s="367">
        <f t="shared" ca="1" si="3049"/>
        <v>4929.2299999999896</v>
      </c>
      <c r="FG1269" s="367">
        <f t="shared" ca="1" si="3049"/>
        <v>5659.1199999999899</v>
      </c>
      <c r="FH1269" s="367">
        <f t="shared" ca="1" si="3049"/>
        <v>6388.99999999999</v>
      </c>
      <c r="FI1269" s="367">
        <f t="shared" ca="1" si="3049"/>
        <v>7118.8799999999901</v>
      </c>
      <c r="FJ1269" s="367">
        <f t="shared" ca="1" si="3049"/>
        <v>7848.7599999999893</v>
      </c>
      <c r="FK1269" s="367">
        <f t="shared" ca="1" si="3049"/>
        <v>8578.6499999999905</v>
      </c>
      <c r="FL1269" s="367">
        <f t="shared" ca="1" si="3049"/>
        <v>8578.6499999999905</v>
      </c>
      <c r="FM1269" s="367">
        <f t="shared" ca="1" si="3049"/>
        <v>8578.6499999999905</v>
      </c>
      <c r="FN1269" s="367">
        <f t="shared" ca="1" si="3049"/>
        <v>8578.6499999999905</v>
      </c>
      <c r="FO1269" s="367">
        <f t="shared" ca="1" si="3049"/>
        <v>8578.6499999999905</v>
      </c>
      <c r="FP1269" s="367">
        <f t="shared" ca="1" si="3049"/>
        <v>8578.6499999999905</v>
      </c>
      <c r="FQ1269" s="367">
        <f t="shared" ca="1" si="3049"/>
        <v>8578.6499999999905</v>
      </c>
      <c r="FR1269" s="367">
        <f t="shared" ca="1" si="3049"/>
        <v>8578.6499999999905</v>
      </c>
    </row>
    <row r="1270" spans="2:174">
      <c r="E1270" s="359"/>
      <c r="F1270" s="373"/>
      <c r="I1270" s="359"/>
      <c r="AH1270" s="402"/>
    </row>
    <row r="1271" spans="2:174">
      <c r="C1271" t="s">
        <v>457</v>
      </c>
      <c r="E1271" s="359"/>
      <c r="F1271" s="373"/>
      <c r="I1271" s="359"/>
      <c r="J1271" s="18">
        <f ca="1">MAX(0,J1269)</f>
        <v>0</v>
      </c>
      <c r="K1271" s="18">
        <f t="shared" ref="K1271:BV1271" ca="1" si="3050">MAX(0,K1269)</f>
        <v>0</v>
      </c>
      <c r="L1271" s="18">
        <f t="shared" ca="1" si="3050"/>
        <v>0</v>
      </c>
      <c r="M1271" s="18">
        <f t="shared" ca="1" si="3050"/>
        <v>0</v>
      </c>
      <c r="N1271" s="18">
        <f t="shared" ca="1" si="3050"/>
        <v>0</v>
      </c>
      <c r="O1271" s="18">
        <f t="shared" ca="1" si="3050"/>
        <v>0</v>
      </c>
      <c r="P1271" s="18">
        <f t="shared" ca="1" si="3050"/>
        <v>0</v>
      </c>
      <c r="Q1271" s="18">
        <f t="shared" ca="1" si="3050"/>
        <v>0</v>
      </c>
      <c r="R1271" s="18">
        <f t="shared" ca="1" si="3050"/>
        <v>0</v>
      </c>
      <c r="S1271" s="18">
        <f t="shared" ca="1" si="3050"/>
        <v>0</v>
      </c>
      <c r="T1271" s="18">
        <f t="shared" ca="1" si="3050"/>
        <v>0</v>
      </c>
      <c r="U1271" s="18">
        <f t="shared" ca="1" si="3050"/>
        <v>0</v>
      </c>
      <c r="V1271" s="18">
        <f t="shared" ca="1" si="3050"/>
        <v>0</v>
      </c>
      <c r="W1271" s="18">
        <f t="shared" ca="1" si="3050"/>
        <v>0</v>
      </c>
      <c r="X1271" s="18">
        <f t="shared" ca="1" si="3050"/>
        <v>0</v>
      </c>
      <c r="Y1271" s="18">
        <f t="shared" ca="1" si="3050"/>
        <v>0</v>
      </c>
      <c r="Z1271" s="18">
        <f t="shared" ca="1" si="3050"/>
        <v>0</v>
      </c>
      <c r="AA1271" s="18">
        <f t="shared" ca="1" si="3050"/>
        <v>0</v>
      </c>
      <c r="AB1271" s="18">
        <f t="shared" ca="1" si="3050"/>
        <v>41.9</v>
      </c>
      <c r="AC1271" s="18">
        <f t="shared" ca="1" si="3050"/>
        <v>0</v>
      </c>
      <c r="AD1271" s="18">
        <f t="shared" ca="1" si="3050"/>
        <v>0</v>
      </c>
      <c r="AE1271" s="18">
        <f t="shared" ca="1" si="3050"/>
        <v>0</v>
      </c>
      <c r="AF1271" s="18">
        <f t="shared" ca="1" si="3050"/>
        <v>0</v>
      </c>
      <c r="AG1271" s="18">
        <f t="shared" ca="1" si="3050"/>
        <v>0</v>
      </c>
      <c r="AH1271" s="18">
        <f ca="1">MAX(0,AH1269)</f>
        <v>0</v>
      </c>
      <c r="AI1271" s="18">
        <f t="shared" ca="1" si="3050"/>
        <v>0</v>
      </c>
      <c r="AJ1271" s="18">
        <f t="shared" ca="1" si="3050"/>
        <v>0</v>
      </c>
      <c r="AK1271" s="18">
        <f t="shared" ca="1" si="3050"/>
        <v>0</v>
      </c>
      <c r="AL1271" s="18">
        <f t="shared" ca="1" si="3050"/>
        <v>0</v>
      </c>
      <c r="AM1271" s="18">
        <f t="shared" ca="1" si="3050"/>
        <v>0</v>
      </c>
      <c r="AN1271" s="18">
        <f t="shared" ca="1" si="3050"/>
        <v>0</v>
      </c>
      <c r="AO1271" s="18">
        <f t="shared" ca="1" si="3050"/>
        <v>0</v>
      </c>
      <c r="AP1271" s="18">
        <f t="shared" ca="1" si="3050"/>
        <v>0</v>
      </c>
      <c r="AQ1271" s="18">
        <f t="shared" ca="1" si="3050"/>
        <v>0</v>
      </c>
      <c r="AR1271" s="18">
        <f t="shared" ca="1" si="3050"/>
        <v>0</v>
      </c>
      <c r="AS1271" s="18">
        <f t="shared" ca="1" si="3050"/>
        <v>0</v>
      </c>
      <c r="AT1271" s="18">
        <f t="shared" ca="1" si="3050"/>
        <v>0</v>
      </c>
      <c r="AU1271" s="18">
        <f t="shared" ca="1" si="3050"/>
        <v>0</v>
      </c>
      <c r="AV1271" s="18">
        <f t="shared" ca="1" si="3050"/>
        <v>0</v>
      </c>
      <c r="AW1271" s="18">
        <f t="shared" ca="1" si="3050"/>
        <v>0</v>
      </c>
      <c r="AX1271" s="18">
        <f t="shared" ca="1" si="3050"/>
        <v>0</v>
      </c>
      <c r="AY1271" s="18">
        <f t="shared" ca="1" si="3050"/>
        <v>0</v>
      </c>
      <c r="AZ1271" s="18">
        <f t="shared" ca="1" si="3050"/>
        <v>0</v>
      </c>
      <c r="BA1271" s="18">
        <f t="shared" ca="1" si="3050"/>
        <v>0</v>
      </c>
      <c r="BB1271" s="18">
        <f t="shared" ca="1" si="3050"/>
        <v>0</v>
      </c>
      <c r="BC1271" s="18">
        <f t="shared" ca="1" si="3050"/>
        <v>0</v>
      </c>
      <c r="BD1271" s="18">
        <f t="shared" ca="1" si="3050"/>
        <v>0</v>
      </c>
      <c r="BE1271" s="18">
        <f t="shared" ca="1" si="3050"/>
        <v>0</v>
      </c>
      <c r="BF1271" s="18">
        <f t="shared" ca="1" si="3050"/>
        <v>0</v>
      </c>
      <c r="BG1271" s="18">
        <f t="shared" ca="1" si="3050"/>
        <v>0</v>
      </c>
      <c r="BH1271" s="18">
        <f t="shared" ca="1" si="3050"/>
        <v>0</v>
      </c>
      <c r="BI1271" s="18">
        <f t="shared" ca="1" si="3050"/>
        <v>0</v>
      </c>
      <c r="BJ1271" s="18">
        <f t="shared" ca="1" si="3050"/>
        <v>0</v>
      </c>
      <c r="BK1271" s="18">
        <f t="shared" ca="1" si="3050"/>
        <v>0</v>
      </c>
      <c r="BL1271" s="18">
        <f t="shared" ca="1" si="3050"/>
        <v>0</v>
      </c>
      <c r="BM1271" s="18">
        <f t="shared" ca="1" si="3050"/>
        <v>0</v>
      </c>
      <c r="BN1271" s="18">
        <f t="shared" ca="1" si="3050"/>
        <v>0</v>
      </c>
      <c r="BO1271" s="18">
        <f t="shared" ca="1" si="3050"/>
        <v>0</v>
      </c>
      <c r="BP1271" s="18">
        <f t="shared" ca="1" si="3050"/>
        <v>0</v>
      </c>
      <c r="BQ1271" s="18">
        <f t="shared" ca="1" si="3050"/>
        <v>0</v>
      </c>
      <c r="BR1271" s="18">
        <f t="shared" ca="1" si="3050"/>
        <v>0</v>
      </c>
      <c r="BS1271" s="18">
        <f t="shared" ca="1" si="3050"/>
        <v>0</v>
      </c>
      <c r="BT1271" s="18">
        <f t="shared" ca="1" si="3050"/>
        <v>0</v>
      </c>
      <c r="BU1271" s="18">
        <f t="shared" ca="1" si="3050"/>
        <v>0</v>
      </c>
      <c r="BV1271" s="18">
        <f t="shared" ca="1" si="3050"/>
        <v>0</v>
      </c>
      <c r="BW1271" s="18">
        <f t="shared" ref="BW1271:EH1271" ca="1" si="3051">MAX(0,BW1269)</f>
        <v>0</v>
      </c>
      <c r="BX1271" s="18">
        <f t="shared" ca="1" si="3051"/>
        <v>0</v>
      </c>
      <c r="BY1271" s="18">
        <f t="shared" ca="1" si="3051"/>
        <v>0</v>
      </c>
      <c r="BZ1271" s="18">
        <f t="shared" ca="1" si="3051"/>
        <v>0</v>
      </c>
      <c r="CA1271" s="18">
        <f t="shared" ca="1" si="3051"/>
        <v>0</v>
      </c>
      <c r="CB1271" s="18">
        <f t="shared" ca="1" si="3051"/>
        <v>0</v>
      </c>
      <c r="CC1271" s="18">
        <f t="shared" ca="1" si="3051"/>
        <v>0</v>
      </c>
      <c r="CD1271" s="18">
        <f t="shared" ca="1" si="3051"/>
        <v>0</v>
      </c>
      <c r="CE1271" s="18">
        <f t="shared" ca="1" si="3051"/>
        <v>0</v>
      </c>
      <c r="CF1271" s="18">
        <f t="shared" ca="1" si="3051"/>
        <v>0</v>
      </c>
      <c r="CG1271" s="18">
        <f t="shared" ca="1" si="3051"/>
        <v>0</v>
      </c>
      <c r="CH1271" s="18">
        <f t="shared" ca="1" si="3051"/>
        <v>0</v>
      </c>
      <c r="CI1271" s="18">
        <f t="shared" ca="1" si="3051"/>
        <v>0</v>
      </c>
      <c r="CJ1271" s="18">
        <f t="shared" ca="1" si="3051"/>
        <v>0</v>
      </c>
      <c r="CK1271" s="18">
        <f t="shared" ca="1" si="3051"/>
        <v>0</v>
      </c>
      <c r="CL1271" s="18">
        <f t="shared" ca="1" si="3051"/>
        <v>0</v>
      </c>
      <c r="CM1271" s="18">
        <f t="shared" ca="1" si="3051"/>
        <v>0</v>
      </c>
      <c r="CN1271" s="18">
        <f t="shared" ca="1" si="3051"/>
        <v>0</v>
      </c>
      <c r="CO1271" s="18">
        <f t="shared" ca="1" si="3051"/>
        <v>0</v>
      </c>
      <c r="CP1271" s="18">
        <f t="shared" ca="1" si="3051"/>
        <v>0</v>
      </c>
      <c r="CQ1271" s="18">
        <f t="shared" ca="1" si="3051"/>
        <v>0</v>
      </c>
      <c r="CR1271" s="18">
        <f t="shared" ca="1" si="3051"/>
        <v>0</v>
      </c>
      <c r="CS1271" s="18">
        <f t="shared" ca="1" si="3051"/>
        <v>0</v>
      </c>
      <c r="CT1271" s="18">
        <f t="shared" ca="1" si="3051"/>
        <v>0</v>
      </c>
      <c r="CU1271" s="18">
        <f t="shared" ca="1" si="3051"/>
        <v>0</v>
      </c>
      <c r="CV1271" s="18">
        <f t="shared" ca="1" si="3051"/>
        <v>0</v>
      </c>
      <c r="CW1271" s="18">
        <f t="shared" ca="1" si="3051"/>
        <v>0</v>
      </c>
      <c r="CX1271" s="18">
        <f t="shared" ca="1" si="3051"/>
        <v>0</v>
      </c>
      <c r="CY1271" s="18">
        <f t="shared" ca="1" si="3051"/>
        <v>0</v>
      </c>
      <c r="CZ1271" s="18">
        <f t="shared" ca="1" si="3051"/>
        <v>0</v>
      </c>
      <c r="DA1271" s="18">
        <f t="shared" ca="1" si="3051"/>
        <v>0</v>
      </c>
      <c r="DB1271" s="18">
        <f t="shared" ca="1" si="3051"/>
        <v>0</v>
      </c>
      <c r="DC1271" s="18">
        <f t="shared" ca="1" si="3051"/>
        <v>0</v>
      </c>
      <c r="DD1271" s="18">
        <f t="shared" ca="1" si="3051"/>
        <v>0</v>
      </c>
      <c r="DE1271" s="18">
        <f t="shared" ca="1" si="3051"/>
        <v>0</v>
      </c>
      <c r="DF1271" s="18">
        <f t="shared" ca="1" si="3051"/>
        <v>0</v>
      </c>
      <c r="DG1271" s="18">
        <f t="shared" ca="1" si="3051"/>
        <v>0</v>
      </c>
      <c r="DH1271" s="18">
        <f t="shared" ca="1" si="3051"/>
        <v>0</v>
      </c>
      <c r="DI1271" s="18">
        <f t="shared" ca="1" si="3051"/>
        <v>0</v>
      </c>
      <c r="DJ1271" s="18">
        <f t="shared" ca="1" si="3051"/>
        <v>0</v>
      </c>
      <c r="DK1271" s="18">
        <f t="shared" ca="1" si="3051"/>
        <v>0</v>
      </c>
      <c r="DL1271" s="18">
        <f t="shared" ca="1" si="3051"/>
        <v>0</v>
      </c>
      <c r="DM1271" s="18">
        <f t="shared" ca="1" si="3051"/>
        <v>0</v>
      </c>
      <c r="DN1271" s="18">
        <f t="shared" ca="1" si="3051"/>
        <v>0</v>
      </c>
      <c r="DO1271" s="18">
        <f t="shared" ca="1" si="3051"/>
        <v>0</v>
      </c>
      <c r="DP1271" s="18">
        <f t="shared" ca="1" si="3051"/>
        <v>0</v>
      </c>
      <c r="DQ1271" s="18">
        <f t="shared" ca="1" si="3051"/>
        <v>0</v>
      </c>
      <c r="DR1271" s="18">
        <f t="shared" ca="1" si="3051"/>
        <v>0</v>
      </c>
      <c r="DS1271" s="18">
        <f t="shared" ca="1" si="3051"/>
        <v>0</v>
      </c>
      <c r="DT1271" s="18">
        <f t="shared" ca="1" si="3051"/>
        <v>0</v>
      </c>
      <c r="DU1271" s="18">
        <f t="shared" ca="1" si="3051"/>
        <v>0</v>
      </c>
      <c r="DV1271" s="18">
        <f t="shared" ca="1" si="3051"/>
        <v>0</v>
      </c>
      <c r="DW1271" s="18">
        <f t="shared" ca="1" si="3051"/>
        <v>0</v>
      </c>
      <c r="DX1271" s="18">
        <f t="shared" ca="1" si="3051"/>
        <v>0</v>
      </c>
      <c r="DY1271" s="18">
        <f t="shared" ca="1" si="3051"/>
        <v>0</v>
      </c>
      <c r="DZ1271" s="18">
        <f t="shared" ca="1" si="3051"/>
        <v>0</v>
      </c>
      <c r="EA1271" s="18">
        <f t="shared" ca="1" si="3051"/>
        <v>0</v>
      </c>
      <c r="EB1271" s="18">
        <f t="shared" ca="1" si="3051"/>
        <v>0</v>
      </c>
      <c r="EC1271" s="18">
        <f t="shared" ca="1" si="3051"/>
        <v>0</v>
      </c>
      <c r="ED1271" s="18">
        <f t="shared" ca="1" si="3051"/>
        <v>0</v>
      </c>
      <c r="EE1271" s="18">
        <f t="shared" ca="1" si="3051"/>
        <v>0</v>
      </c>
      <c r="EF1271" s="18">
        <f t="shared" ca="1" si="3051"/>
        <v>0</v>
      </c>
      <c r="EG1271" s="18">
        <f t="shared" ca="1" si="3051"/>
        <v>0</v>
      </c>
      <c r="EH1271" s="18">
        <f t="shared" ca="1" si="3051"/>
        <v>0</v>
      </c>
      <c r="EI1271" s="18">
        <f t="shared" ref="EI1271:FR1271" ca="1" si="3052">MAX(0,EI1269)</f>
        <v>0</v>
      </c>
      <c r="EJ1271" s="18">
        <f t="shared" ca="1" si="3052"/>
        <v>0</v>
      </c>
      <c r="EK1271" s="18">
        <f t="shared" ca="1" si="3052"/>
        <v>0</v>
      </c>
      <c r="EL1271" s="18">
        <f t="shared" ca="1" si="3052"/>
        <v>0</v>
      </c>
      <c r="EM1271" s="18">
        <f t="shared" ca="1" si="3052"/>
        <v>0</v>
      </c>
      <c r="EN1271" s="18">
        <f t="shared" ca="1" si="3052"/>
        <v>0</v>
      </c>
      <c r="EO1271" s="18">
        <f t="shared" ca="1" si="3052"/>
        <v>0</v>
      </c>
      <c r="EP1271" s="18">
        <f t="shared" ca="1" si="3052"/>
        <v>0</v>
      </c>
      <c r="EQ1271" s="18">
        <f t="shared" ca="1" si="3052"/>
        <v>0</v>
      </c>
      <c r="ER1271" s="18">
        <f t="shared" ca="1" si="3052"/>
        <v>0</v>
      </c>
      <c r="ES1271" s="18">
        <f t="shared" ca="1" si="3052"/>
        <v>0</v>
      </c>
      <c r="ET1271" s="18">
        <f t="shared" ca="1" si="3052"/>
        <v>0</v>
      </c>
      <c r="EU1271" s="18">
        <f t="shared" ca="1" si="3052"/>
        <v>0</v>
      </c>
      <c r="EV1271" s="18">
        <f t="shared" ca="1" si="3052"/>
        <v>0</v>
      </c>
      <c r="EW1271" s="18">
        <f t="shared" ca="1" si="3052"/>
        <v>0</v>
      </c>
      <c r="EX1271" s="18">
        <f t="shared" ca="1" si="3052"/>
        <v>0</v>
      </c>
      <c r="EY1271" s="18">
        <f t="shared" ca="1" si="3052"/>
        <v>0</v>
      </c>
      <c r="EZ1271" s="18">
        <f t="shared" ca="1" si="3052"/>
        <v>549.93999999998982</v>
      </c>
      <c r="FA1271" s="18">
        <f t="shared" ca="1" si="3052"/>
        <v>1279.8199999999897</v>
      </c>
      <c r="FB1271" s="18">
        <f t="shared" ca="1" si="3052"/>
        <v>2009.6999999999894</v>
      </c>
      <c r="FC1271" s="18">
        <f t="shared" ca="1" si="3052"/>
        <v>2739.5799999999895</v>
      </c>
      <c r="FD1271" s="18">
        <f t="shared" ca="1" si="3052"/>
        <v>3469.4599999999896</v>
      </c>
      <c r="FE1271" s="18">
        <f t="shared" ca="1" si="3052"/>
        <v>4199.3499999999894</v>
      </c>
      <c r="FF1271" s="18">
        <f t="shared" ca="1" si="3052"/>
        <v>4929.2299999999896</v>
      </c>
      <c r="FG1271" s="18">
        <f t="shared" ca="1" si="3052"/>
        <v>5659.1199999999899</v>
      </c>
      <c r="FH1271" s="18">
        <f t="shared" ca="1" si="3052"/>
        <v>6388.99999999999</v>
      </c>
      <c r="FI1271" s="18">
        <f t="shared" ca="1" si="3052"/>
        <v>7118.8799999999901</v>
      </c>
      <c r="FJ1271" s="18">
        <f t="shared" ca="1" si="3052"/>
        <v>7848.7599999999893</v>
      </c>
      <c r="FK1271" s="18">
        <f t="shared" ca="1" si="3052"/>
        <v>8578.6499999999905</v>
      </c>
      <c r="FL1271" s="18">
        <f t="shared" ca="1" si="3052"/>
        <v>8578.6499999999905</v>
      </c>
      <c r="FM1271" s="18">
        <f t="shared" ca="1" si="3052"/>
        <v>8578.6499999999905</v>
      </c>
      <c r="FN1271" s="18">
        <f t="shared" ca="1" si="3052"/>
        <v>8578.6499999999905</v>
      </c>
      <c r="FO1271" s="18">
        <f t="shared" ca="1" si="3052"/>
        <v>8578.6499999999905</v>
      </c>
      <c r="FP1271" s="18">
        <f t="shared" ca="1" si="3052"/>
        <v>8578.6499999999905</v>
      </c>
      <c r="FQ1271" s="18">
        <f t="shared" ca="1" si="3052"/>
        <v>8578.6499999999905</v>
      </c>
      <c r="FR1271" s="18">
        <f t="shared" ca="1" si="3052"/>
        <v>8578.6499999999905</v>
      </c>
    </row>
    <row r="1272" spans="2:174">
      <c r="C1272" t="s">
        <v>458</v>
      </c>
      <c r="E1272" s="359"/>
      <c r="F1272" s="373"/>
      <c r="I1272" s="359"/>
      <c r="J1272" s="18">
        <f ca="1">-MIN(0,J1269)</f>
        <v>0</v>
      </c>
      <c r="K1272" s="18">
        <f t="shared" ref="K1272:BV1272" ca="1" si="3053">-MIN(0,K1269)</f>
        <v>0</v>
      </c>
      <c r="L1272" s="18">
        <f t="shared" ca="1" si="3053"/>
        <v>0</v>
      </c>
      <c r="M1272" s="18">
        <f t="shared" ca="1" si="3053"/>
        <v>0</v>
      </c>
      <c r="N1272" s="18">
        <f t="shared" ca="1" si="3053"/>
        <v>0</v>
      </c>
      <c r="O1272" s="18">
        <f t="shared" ca="1" si="3053"/>
        <v>0</v>
      </c>
      <c r="P1272" s="18">
        <f t="shared" ca="1" si="3053"/>
        <v>0</v>
      </c>
      <c r="Q1272" s="18">
        <f t="shared" ca="1" si="3053"/>
        <v>0</v>
      </c>
      <c r="R1272" s="18">
        <f t="shared" ca="1" si="3053"/>
        <v>0</v>
      </c>
      <c r="S1272" s="18">
        <f t="shared" ca="1" si="3053"/>
        <v>0</v>
      </c>
      <c r="T1272" s="18">
        <f t="shared" ca="1" si="3053"/>
        <v>0</v>
      </c>
      <c r="U1272" s="18">
        <f t="shared" ca="1" si="3053"/>
        <v>0</v>
      </c>
      <c r="V1272" s="18">
        <f t="shared" ca="1" si="3053"/>
        <v>0</v>
      </c>
      <c r="W1272" s="18">
        <f t="shared" ca="1" si="3053"/>
        <v>0</v>
      </c>
      <c r="X1272" s="18">
        <f t="shared" ca="1" si="3053"/>
        <v>0</v>
      </c>
      <c r="Y1272" s="18">
        <f t="shared" ca="1" si="3053"/>
        <v>0</v>
      </c>
      <c r="Z1272" s="18">
        <f t="shared" ca="1" si="3053"/>
        <v>0</v>
      </c>
      <c r="AA1272" s="18">
        <f t="shared" ca="1" si="3053"/>
        <v>0</v>
      </c>
      <c r="AB1272" s="18">
        <f t="shared" ca="1" si="3053"/>
        <v>0</v>
      </c>
      <c r="AC1272" s="18">
        <f t="shared" ca="1" si="3053"/>
        <v>1013.6899999999999</v>
      </c>
      <c r="AD1272" s="18">
        <f t="shared" ca="1" si="3053"/>
        <v>2473.6299999999997</v>
      </c>
      <c r="AE1272" s="18">
        <f t="shared" ca="1" si="3053"/>
        <v>2902.43</v>
      </c>
      <c r="AF1272" s="18">
        <f t="shared" ca="1" si="3053"/>
        <v>3040.46</v>
      </c>
      <c r="AG1272" s="18">
        <f t="shared" ca="1" si="3053"/>
        <v>4096.0499999999993</v>
      </c>
      <c r="AH1272" s="18">
        <f ca="1">-MIN(0,AH1269)</f>
        <v>5381.7199999999993</v>
      </c>
      <c r="AI1272" s="18">
        <f t="shared" ca="1" si="3053"/>
        <v>5782.6399999999994</v>
      </c>
      <c r="AJ1272" s="18">
        <f t="shared" ca="1" si="3053"/>
        <v>5928.4699999999993</v>
      </c>
      <c r="AK1272" s="18">
        <f t="shared" ca="1" si="3053"/>
        <v>6984.0599999999995</v>
      </c>
      <c r="AL1272" s="18">
        <f t="shared" ca="1" si="3053"/>
        <v>8300.84</v>
      </c>
      <c r="AM1272" s="18">
        <f t="shared" ca="1" si="3053"/>
        <v>8739.23</v>
      </c>
      <c r="AN1272" s="18">
        <f t="shared" ca="1" si="3053"/>
        <v>8877.58</v>
      </c>
      <c r="AO1272" s="18">
        <f t="shared" ca="1" si="3053"/>
        <v>9933.1699999999983</v>
      </c>
      <c r="AP1272" s="18">
        <f t="shared" ca="1" si="3053"/>
        <v>11300.489999999998</v>
      </c>
      <c r="AQ1272" s="18">
        <f t="shared" ca="1" si="3053"/>
        <v>11731.639999999998</v>
      </c>
      <c r="AR1272" s="18">
        <f t="shared" ca="1" si="3053"/>
        <v>11862.689999999997</v>
      </c>
      <c r="AS1272" s="18">
        <f t="shared" ca="1" si="3053"/>
        <v>12918.279999999997</v>
      </c>
      <c r="AT1272" s="18">
        <f t="shared" ca="1" si="3053"/>
        <v>14271.049999999997</v>
      </c>
      <c r="AU1272" s="18">
        <f t="shared" ca="1" si="3053"/>
        <v>14670.749999999998</v>
      </c>
      <c r="AV1272" s="18">
        <f t="shared" ca="1" si="3053"/>
        <v>14775.909999999998</v>
      </c>
      <c r="AW1272" s="18">
        <f t="shared" ca="1" si="3053"/>
        <v>15831.489999999998</v>
      </c>
      <c r="AX1272" s="18">
        <f t="shared" ca="1" si="3053"/>
        <v>17124.18</v>
      </c>
      <c r="AY1272" s="18">
        <f t="shared" ca="1" si="3053"/>
        <v>17520.939999999999</v>
      </c>
      <c r="AZ1272" s="18">
        <f t="shared" ca="1" si="3053"/>
        <v>17617.259999999998</v>
      </c>
      <c r="BA1272" s="18">
        <f t="shared" ca="1" si="3053"/>
        <v>18672.849999999999</v>
      </c>
      <c r="BB1272" s="18">
        <f t="shared" ca="1" si="3053"/>
        <v>19956.839999999997</v>
      </c>
      <c r="BC1272" s="18">
        <f t="shared" ca="1" si="3053"/>
        <v>20345.409999999996</v>
      </c>
      <c r="BD1272" s="18">
        <f t="shared" ca="1" si="3053"/>
        <v>20433.469999999998</v>
      </c>
      <c r="BE1272" s="18">
        <f t="shared" ca="1" si="3053"/>
        <v>21489.059999999998</v>
      </c>
      <c r="BF1272" s="18">
        <f t="shared" ca="1" si="3053"/>
        <v>22756.66</v>
      </c>
      <c r="BG1272" s="18">
        <f t="shared" ca="1" si="3053"/>
        <v>23130.61</v>
      </c>
      <c r="BH1272" s="18">
        <f t="shared" ca="1" si="3053"/>
        <v>23210.49</v>
      </c>
      <c r="BI1272" s="18">
        <f t="shared" ca="1" si="3053"/>
        <v>24266.080000000002</v>
      </c>
      <c r="BJ1272" s="18">
        <f t="shared" ca="1" si="3053"/>
        <v>25523.420000000002</v>
      </c>
      <c r="BK1272" s="18">
        <f t="shared" ca="1" si="3053"/>
        <v>25827.31</v>
      </c>
      <c r="BL1272" s="18">
        <f t="shared" ca="1" si="3053"/>
        <v>25899.360000000001</v>
      </c>
      <c r="BM1272" s="18">
        <f t="shared" ca="1" si="3053"/>
        <v>26954.95</v>
      </c>
      <c r="BN1272" s="18">
        <f t="shared" ca="1" si="3053"/>
        <v>28256.33</v>
      </c>
      <c r="BO1272" s="18">
        <f t="shared" ca="1" si="3053"/>
        <v>28823.83</v>
      </c>
      <c r="BP1272" s="18">
        <f t="shared" ca="1" si="3053"/>
        <v>28891.980000000003</v>
      </c>
      <c r="BQ1272" s="18">
        <f t="shared" ca="1" si="3053"/>
        <v>29947.570000000003</v>
      </c>
      <c r="BR1272" s="18">
        <f t="shared" ca="1" si="3053"/>
        <v>32574.570000000007</v>
      </c>
      <c r="BS1272" s="18">
        <f t="shared" ca="1" si="3053"/>
        <v>33272.280000000006</v>
      </c>
      <c r="BT1272" s="18">
        <f t="shared" ca="1" si="3053"/>
        <v>33459.360000000008</v>
      </c>
      <c r="BU1272" s="18">
        <f t="shared" ca="1" si="3053"/>
        <v>34514.950000000012</v>
      </c>
      <c r="BV1272" s="18">
        <f t="shared" ca="1" si="3053"/>
        <v>37495.140000000014</v>
      </c>
      <c r="BW1272" s="18">
        <f t="shared" ref="BW1272:EH1272" ca="1" si="3054">-MIN(0,BW1269)</f>
        <v>38332.970000000016</v>
      </c>
      <c r="BX1272" s="18">
        <f t="shared" ca="1" si="3054"/>
        <v>38648.270000000019</v>
      </c>
      <c r="BY1272" s="18">
        <f t="shared" ca="1" si="3054"/>
        <v>39703.860000000015</v>
      </c>
      <c r="BZ1272" s="18">
        <f t="shared" ca="1" si="3054"/>
        <v>43039.090000000011</v>
      </c>
      <c r="CA1272" s="18">
        <f t="shared" ca="1" si="3054"/>
        <v>44022.94000000001</v>
      </c>
      <c r="CB1272" s="18">
        <f t="shared" ca="1" si="3054"/>
        <v>44477.55000000001</v>
      </c>
      <c r="CC1272" s="18">
        <f t="shared" ca="1" si="3054"/>
        <v>45533.140000000014</v>
      </c>
      <c r="CD1272" s="18">
        <f t="shared" ca="1" si="3054"/>
        <v>48733.960000000014</v>
      </c>
      <c r="CE1272" s="18">
        <f t="shared" ca="1" si="3054"/>
        <v>49789.550000000017</v>
      </c>
      <c r="CF1272" s="18">
        <f t="shared" ca="1" si="3054"/>
        <v>50387.250000000015</v>
      </c>
      <c r="CG1272" s="18">
        <f t="shared" ca="1" si="3054"/>
        <v>49916.670000000013</v>
      </c>
      <c r="CH1272" s="18">
        <f t="shared" ca="1" si="3054"/>
        <v>50394.320000000007</v>
      </c>
      <c r="CI1272" s="18">
        <f t="shared" ca="1" si="3054"/>
        <v>49669.37000000001</v>
      </c>
      <c r="CJ1272" s="18">
        <f t="shared" ca="1" si="3054"/>
        <v>48944.420000000013</v>
      </c>
      <c r="CK1272" s="18">
        <f t="shared" ca="1" si="3054"/>
        <v>48219.470000000008</v>
      </c>
      <c r="CL1272" s="18">
        <f t="shared" ca="1" si="3054"/>
        <v>47494.520000000011</v>
      </c>
      <c r="CM1272" s="18">
        <f t="shared" ca="1" si="3054"/>
        <v>46769.570000000007</v>
      </c>
      <c r="CN1272" s="18">
        <f t="shared" ca="1" si="3054"/>
        <v>46044.62</v>
      </c>
      <c r="CO1272" s="18">
        <f t="shared" ca="1" si="3054"/>
        <v>45319.67</v>
      </c>
      <c r="CP1272" s="18">
        <f t="shared" ca="1" si="3054"/>
        <v>44594.720000000001</v>
      </c>
      <c r="CQ1272" s="18">
        <f t="shared" ca="1" si="3054"/>
        <v>43869.77</v>
      </c>
      <c r="CR1272" s="18">
        <f t="shared" ca="1" si="3054"/>
        <v>43144.82</v>
      </c>
      <c r="CS1272" s="18">
        <f t="shared" ca="1" si="3054"/>
        <v>42419.869999999995</v>
      </c>
      <c r="CT1272" s="18">
        <f t="shared" ca="1" si="3054"/>
        <v>41694.92</v>
      </c>
      <c r="CU1272" s="18">
        <f t="shared" ca="1" si="3054"/>
        <v>40969.979999999996</v>
      </c>
      <c r="CV1272" s="18">
        <f t="shared" ca="1" si="3054"/>
        <v>40245.029999999992</v>
      </c>
      <c r="CW1272" s="18">
        <f t="shared" ca="1" si="3054"/>
        <v>39520.079999999987</v>
      </c>
      <c r="CX1272" s="18">
        <f t="shared" ca="1" si="3054"/>
        <v>38795.12999999999</v>
      </c>
      <c r="CY1272" s="18">
        <f t="shared" ca="1" si="3054"/>
        <v>38070.179999999993</v>
      </c>
      <c r="CZ1272" s="18">
        <f t="shared" ca="1" si="3054"/>
        <v>37345.229999999989</v>
      </c>
      <c r="DA1272" s="18">
        <f t="shared" ca="1" si="3054"/>
        <v>36620.279999999984</v>
      </c>
      <c r="DB1272" s="18">
        <f t="shared" ca="1" si="3054"/>
        <v>35895.329999999987</v>
      </c>
      <c r="DC1272" s="18">
        <f t="shared" ca="1" si="3054"/>
        <v>35170.379999999983</v>
      </c>
      <c r="DD1272" s="18">
        <f t="shared" ca="1" si="3054"/>
        <v>34445.429999999986</v>
      </c>
      <c r="DE1272" s="18">
        <f t="shared" ca="1" si="3054"/>
        <v>33720.489999999983</v>
      </c>
      <c r="DF1272" s="18">
        <f t="shared" ca="1" si="3054"/>
        <v>32995.549999999988</v>
      </c>
      <c r="DG1272" s="18">
        <f t="shared" ca="1" si="3054"/>
        <v>32270.599999999991</v>
      </c>
      <c r="DH1272" s="18">
        <f t="shared" ca="1" si="3054"/>
        <v>31545.659999999993</v>
      </c>
      <c r="DI1272" s="18">
        <f t="shared" ca="1" si="3054"/>
        <v>30820.709999999992</v>
      </c>
      <c r="DJ1272" s="18">
        <f t="shared" ca="1" si="3054"/>
        <v>30095.759999999991</v>
      </c>
      <c r="DK1272" s="18">
        <f t="shared" ca="1" si="3054"/>
        <v>29370.80999999999</v>
      </c>
      <c r="DL1272" s="18">
        <f t="shared" ca="1" si="3054"/>
        <v>28645.319999999992</v>
      </c>
      <c r="DM1272" s="18">
        <f t="shared" ca="1" si="3054"/>
        <v>27915.439999999991</v>
      </c>
      <c r="DN1272" s="18">
        <f t="shared" ca="1" si="3054"/>
        <v>27185.55999999999</v>
      </c>
      <c r="DO1272" s="18">
        <f t="shared" ca="1" si="3054"/>
        <v>26455.669999999991</v>
      </c>
      <c r="DP1272" s="18">
        <f t="shared" ca="1" si="3054"/>
        <v>25725.78999999999</v>
      </c>
      <c r="DQ1272" s="18">
        <f t="shared" ca="1" si="3054"/>
        <v>24995.899999999991</v>
      </c>
      <c r="DR1272" s="18">
        <f t="shared" ca="1" si="3054"/>
        <v>24266.01999999999</v>
      </c>
      <c r="DS1272" s="18">
        <f t="shared" ca="1" si="3054"/>
        <v>23536.139999999989</v>
      </c>
      <c r="DT1272" s="18">
        <f t="shared" ca="1" si="3054"/>
        <v>22806.259999999987</v>
      </c>
      <c r="DU1272" s="18">
        <f t="shared" ca="1" si="3054"/>
        <v>22076.37999999999</v>
      </c>
      <c r="DV1272" s="18">
        <f t="shared" ca="1" si="3054"/>
        <v>21346.499999999993</v>
      </c>
      <c r="DW1272" s="18">
        <f t="shared" ca="1" si="3054"/>
        <v>20616.619999999995</v>
      </c>
      <c r="DX1272" s="18">
        <f t="shared" ca="1" si="3054"/>
        <v>19886.739999999998</v>
      </c>
      <c r="DY1272" s="18">
        <f t="shared" ca="1" si="3054"/>
        <v>19156.86</v>
      </c>
      <c r="DZ1272" s="18">
        <f t="shared" ca="1" si="3054"/>
        <v>18426.97</v>
      </c>
      <c r="EA1272" s="18">
        <f t="shared" ca="1" si="3054"/>
        <v>17697.090000000004</v>
      </c>
      <c r="EB1272" s="18">
        <f t="shared" ca="1" si="3054"/>
        <v>16967.210000000006</v>
      </c>
      <c r="EC1272" s="18">
        <f t="shared" ca="1" si="3054"/>
        <v>16237.320000000007</v>
      </c>
      <c r="ED1272" s="18">
        <f t="shared" ca="1" si="3054"/>
        <v>15507.440000000006</v>
      </c>
      <c r="EE1272" s="18">
        <f t="shared" ca="1" si="3054"/>
        <v>14777.560000000009</v>
      </c>
      <c r="EF1272" s="18">
        <f t="shared" ca="1" si="3054"/>
        <v>14047.680000000008</v>
      </c>
      <c r="EG1272" s="18">
        <f t="shared" ca="1" si="3054"/>
        <v>13317.800000000007</v>
      </c>
      <c r="EH1272" s="18">
        <f t="shared" ca="1" si="3054"/>
        <v>12587.920000000007</v>
      </c>
      <c r="EI1272" s="18">
        <f t="shared" ref="EI1272:FR1272" ca="1" si="3055">-MIN(0,EI1269)</f>
        <v>11858.040000000008</v>
      </c>
      <c r="EJ1272" s="18">
        <f t="shared" ca="1" si="3055"/>
        <v>11128.160000000007</v>
      </c>
      <c r="EK1272" s="18">
        <f t="shared" ca="1" si="3055"/>
        <v>10398.280000000008</v>
      </c>
      <c r="EL1272" s="18">
        <f t="shared" ca="1" si="3055"/>
        <v>9668.4000000000069</v>
      </c>
      <c r="EM1272" s="18">
        <f t="shared" ca="1" si="3055"/>
        <v>8938.5200000000077</v>
      </c>
      <c r="EN1272" s="18">
        <f t="shared" ca="1" si="3055"/>
        <v>8208.6400000000085</v>
      </c>
      <c r="EO1272" s="18">
        <f t="shared" ca="1" si="3055"/>
        <v>7478.7600000000093</v>
      </c>
      <c r="EP1272" s="18">
        <f t="shared" ca="1" si="3055"/>
        <v>6748.8800000000083</v>
      </c>
      <c r="EQ1272" s="18">
        <f t="shared" ca="1" si="3055"/>
        <v>6018.9900000000089</v>
      </c>
      <c r="ER1272" s="18">
        <f t="shared" ca="1" si="3055"/>
        <v>5289.1100000000097</v>
      </c>
      <c r="ES1272" s="18">
        <f t="shared" ca="1" si="3055"/>
        <v>4559.2300000000087</v>
      </c>
      <c r="ET1272" s="18">
        <f t="shared" ca="1" si="3055"/>
        <v>3829.3500000000085</v>
      </c>
      <c r="EU1272" s="18">
        <f t="shared" ca="1" si="3055"/>
        <v>3099.4700000000084</v>
      </c>
      <c r="EV1272" s="18">
        <f t="shared" ca="1" si="3055"/>
        <v>2369.5900000000083</v>
      </c>
      <c r="EW1272" s="18">
        <f t="shared" ca="1" si="3055"/>
        <v>1639.7100000000091</v>
      </c>
      <c r="EX1272" s="18">
        <f t="shared" ca="1" si="3055"/>
        <v>909.83000000000993</v>
      </c>
      <c r="EY1272" s="18">
        <f t="shared" ca="1" si="3055"/>
        <v>179.94000000001006</v>
      </c>
      <c r="EZ1272" s="18">
        <f t="shared" ca="1" si="3055"/>
        <v>0</v>
      </c>
      <c r="FA1272" s="18">
        <f t="shared" ca="1" si="3055"/>
        <v>0</v>
      </c>
      <c r="FB1272" s="18">
        <f t="shared" ca="1" si="3055"/>
        <v>0</v>
      </c>
      <c r="FC1272" s="18">
        <f t="shared" ca="1" si="3055"/>
        <v>0</v>
      </c>
      <c r="FD1272" s="18">
        <f t="shared" ca="1" si="3055"/>
        <v>0</v>
      </c>
      <c r="FE1272" s="18">
        <f t="shared" ca="1" si="3055"/>
        <v>0</v>
      </c>
      <c r="FF1272" s="18">
        <f t="shared" ca="1" si="3055"/>
        <v>0</v>
      </c>
      <c r="FG1272" s="18">
        <f t="shared" ca="1" si="3055"/>
        <v>0</v>
      </c>
      <c r="FH1272" s="18">
        <f t="shared" ca="1" si="3055"/>
        <v>0</v>
      </c>
      <c r="FI1272" s="18">
        <f t="shared" ca="1" si="3055"/>
        <v>0</v>
      </c>
      <c r="FJ1272" s="18">
        <f t="shared" ca="1" si="3055"/>
        <v>0</v>
      </c>
      <c r="FK1272" s="18">
        <f t="shared" ca="1" si="3055"/>
        <v>0</v>
      </c>
      <c r="FL1272" s="18">
        <f t="shared" ca="1" si="3055"/>
        <v>0</v>
      </c>
      <c r="FM1272" s="18">
        <f t="shared" ca="1" si="3055"/>
        <v>0</v>
      </c>
      <c r="FN1272" s="18">
        <f t="shared" ca="1" si="3055"/>
        <v>0</v>
      </c>
      <c r="FO1272" s="18">
        <f t="shared" ca="1" si="3055"/>
        <v>0</v>
      </c>
      <c r="FP1272" s="18">
        <f t="shared" ca="1" si="3055"/>
        <v>0</v>
      </c>
      <c r="FQ1272" s="18">
        <f t="shared" ca="1" si="3055"/>
        <v>0</v>
      </c>
      <c r="FR1272" s="18">
        <f t="shared" ca="1" si="3055"/>
        <v>0</v>
      </c>
    </row>
    <row r="1273" spans="2:174">
      <c r="E1273" s="359"/>
      <c r="F1273" s="373"/>
      <c r="I1273" s="359"/>
    </row>
    <row r="1274" spans="2:174">
      <c r="B1274" s="5" t="s">
        <v>1048</v>
      </c>
      <c r="C1274" s="4"/>
      <c r="D1274" s="7"/>
      <c r="E1274" s="4"/>
      <c r="F1274" s="4"/>
      <c r="G1274" s="7"/>
      <c r="H1274" s="7"/>
      <c r="I1274" s="4"/>
      <c r="J1274" s="4"/>
      <c r="K1274" s="4"/>
      <c r="L1274" s="4"/>
      <c r="M1274" s="4"/>
      <c r="N1274" s="4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  <c r="AJ1274" s="4"/>
      <c r="AK1274" s="4"/>
      <c r="AL1274" s="4"/>
      <c r="AM1274" s="4"/>
      <c r="AN1274" s="4"/>
      <c r="AO1274" s="4"/>
      <c r="AP1274" s="4"/>
      <c r="AQ1274" s="4"/>
      <c r="AR1274" s="4"/>
      <c r="AS1274" s="4"/>
      <c r="AT1274" s="4"/>
      <c r="AU1274" s="4"/>
      <c r="AV1274" s="4"/>
      <c r="AW1274" s="4"/>
      <c r="AX1274" s="4"/>
      <c r="AY1274" s="4"/>
      <c r="AZ1274" s="4"/>
      <c r="BA1274" s="4"/>
      <c r="BB1274" s="4"/>
      <c r="BC1274" s="4"/>
      <c r="BD1274" s="4"/>
      <c r="BE1274" s="4"/>
      <c r="BF1274" s="4"/>
      <c r="BG1274" s="4"/>
      <c r="BH1274" s="4"/>
      <c r="BI1274" s="4"/>
      <c r="BJ1274" s="4"/>
      <c r="BK1274" s="4"/>
      <c r="BL1274" s="4"/>
      <c r="BM1274" s="4"/>
      <c r="BN1274" s="4"/>
      <c r="BO1274" s="4"/>
      <c r="BP1274" s="4"/>
      <c r="BQ1274" s="4"/>
      <c r="BR1274" s="4"/>
      <c r="BS1274" s="4"/>
      <c r="BT1274" s="4"/>
      <c r="BU1274" s="4"/>
      <c r="BV1274" s="4"/>
      <c r="BW1274" s="4"/>
      <c r="BX1274" s="4"/>
      <c r="BY1274" s="4"/>
      <c r="BZ1274" s="4"/>
      <c r="CA1274" s="4"/>
      <c r="CB1274" s="4"/>
      <c r="CC1274" s="4"/>
      <c r="CD1274" s="4"/>
      <c r="CE1274" s="4"/>
      <c r="CF1274" s="4"/>
      <c r="CG1274" s="4"/>
      <c r="CH1274" s="4"/>
      <c r="CI1274" s="4"/>
      <c r="CJ1274" s="4"/>
      <c r="CK1274" s="4"/>
      <c r="CL1274" s="4"/>
      <c r="CM1274" s="4"/>
      <c r="CN1274" s="4"/>
      <c r="CO1274" s="4"/>
      <c r="CP1274" s="4"/>
      <c r="CQ1274" s="4"/>
      <c r="CR1274" s="4"/>
      <c r="CS1274" s="4"/>
      <c r="CT1274" s="4"/>
      <c r="CU1274" s="4"/>
      <c r="CV1274" s="4"/>
      <c r="CW1274" s="4"/>
      <c r="CX1274" s="4"/>
      <c r="CY1274" s="4"/>
      <c r="CZ1274" s="4"/>
      <c r="DA1274" s="4"/>
      <c r="DB1274" s="4"/>
      <c r="DC1274" s="4"/>
      <c r="DD1274" s="4"/>
      <c r="DE1274" s="4"/>
      <c r="DF1274" s="4"/>
      <c r="DG1274" s="4"/>
      <c r="DH1274" s="4"/>
      <c r="DI1274" s="4"/>
      <c r="DJ1274" s="4"/>
      <c r="DK1274" s="4"/>
      <c r="DL1274" s="4"/>
      <c r="DM1274" s="4"/>
      <c r="DN1274" s="4"/>
      <c r="DO1274" s="4"/>
      <c r="DP1274" s="4"/>
      <c r="DQ1274" s="4"/>
      <c r="DR1274" s="4"/>
      <c r="DS1274" s="4"/>
      <c r="DT1274" s="4"/>
      <c r="DU1274" s="4"/>
      <c r="DV1274" s="4"/>
      <c r="DW1274" s="4"/>
      <c r="DX1274" s="4"/>
      <c r="DY1274" s="4"/>
      <c r="DZ1274" s="4"/>
      <c r="EA1274" s="4"/>
      <c r="EB1274" s="4"/>
      <c r="EC1274" s="4"/>
      <c r="ED1274" s="4"/>
      <c r="EE1274" s="4"/>
      <c r="EF1274" s="4"/>
      <c r="EG1274" s="4"/>
      <c r="EH1274" s="4"/>
      <c r="EI1274" s="4"/>
      <c r="EJ1274" s="4"/>
      <c r="EK1274" s="4"/>
      <c r="EL1274" s="4"/>
      <c r="EM1274" s="4"/>
      <c r="EN1274" s="4"/>
      <c r="EO1274" s="4"/>
      <c r="EP1274" s="4"/>
      <c r="EQ1274" s="4"/>
      <c r="ER1274" s="4"/>
      <c r="ES1274" s="4"/>
      <c r="ET1274" s="4"/>
      <c r="EU1274" s="4"/>
      <c r="EV1274" s="4"/>
      <c r="EW1274" s="4"/>
      <c r="EX1274" s="4"/>
      <c r="EY1274" s="4"/>
      <c r="EZ1274" s="4"/>
      <c r="FA1274" s="4"/>
      <c r="FB1274" s="4"/>
      <c r="FC1274" s="4"/>
      <c r="FD1274" s="4"/>
      <c r="FE1274" s="4"/>
      <c r="FF1274" s="4"/>
      <c r="FG1274" s="4"/>
      <c r="FH1274" s="4"/>
      <c r="FI1274" s="4"/>
      <c r="FJ1274" s="4"/>
      <c r="FK1274" s="4"/>
      <c r="FL1274" s="4"/>
      <c r="FM1274" s="4"/>
      <c r="FN1274" s="4"/>
      <c r="FO1274" s="4"/>
      <c r="FP1274" s="4"/>
      <c r="FQ1274" s="4"/>
      <c r="FR1274" s="4"/>
    </row>
    <row r="1275" spans="2:174">
      <c r="E1275" s="359"/>
      <c r="F1275" s="373"/>
      <c r="I1275" s="359"/>
    </row>
    <row r="1276" spans="2:174">
      <c r="B1276" s="374" t="s">
        <v>1064</v>
      </c>
      <c r="C1276" s="374"/>
      <c r="D1276" s="376"/>
      <c r="E1276" s="374"/>
      <c r="F1276" s="375"/>
      <c r="G1276" s="374"/>
      <c r="H1276" s="374"/>
      <c r="I1276" s="374"/>
      <c r="J1276" s="377">
        <f t="shared" ref="J1276:AO1276" si="3056">J5</f>
        <v>45016</v>
      </c>
      <c r="K1276" s="377">
        <f t="shared" si="3056"/>
        <v>45107</v>
      </c>
      <c r="L1276" s="377">
        <f t="shared" si="3056"/>
        <v>45199</v>
      </c>
      <c r="M1276" s="377">
        <f t="shared" si="3056"/>
        <v>45291</v>
      </c>
      <c r="N1276" s="377">
        <f t="shared" si="3056"/>
        <v>45382</v>
      </c>
      <c r="O1276" s="377">
        <f t="shared" si="3056"/>
        <v>45473</v>
      </c>
      <c r="P1276" s="377">
        <f t="shared" si="3056"/>
        <v>45565</v>
      </c>
      <c r="Q1276" s="377">
        <f t="shared" si="3056"/>
        <v>45657</v>
      </c>
      <c r="R1276" s="377">
        <f t="shared" si="3056"/>
        <v>45747</v>
      </c>
      <c r="S1276" s="377">
        <f t="shared" si="3056"/>
        <v>45838</v>
      </c>
      <c r="T1276" s="377">
        <f t="shared" si="3056"/>
        <v>45930</v>
      </c>
      <c r="U1276" s="377">
        <f t="shared" si="3056"/>
        <v>46022</v>
      </c>
      <c r="V1276" s="377">
        <f t="shared" si="3056"/>
        <v>46112</v>
      </c>
      <c r="W1276" s="377">
        <f t="shared" si="3056"/>
        <v>46203</v>
      </c>
      <c r="X1276" s="377">
        <f t="shared" si="3056"/>
        <v>46295</v>
      </c>
      <c r="Y1276" s="377">
        <f t="shared" si="3056"/>
        <v>46387</v>
      </c>
      <c r="Z1276" s="377">
        <f t="shared" si="3056"/>
        <v>46477</v>
      </c>
      <c r="AA1276" s="377">
        <f t="shared" si="3056"/>
        <v>46568</v>
      </c>
      <c r="AB1276" s="377">
        <f t="shared" si="3056"/>
        <v>46660</v>
      </c>
      <c r="AC1276" s="377">
        <f t="shared" si="3056"/>
        <v>46752</v>
      </c>
      <c r="AD1276" s="377">
        <f t="shared" si="3056"/>
        <v>46843</v>
      </c>
      <c r="AE1276" s="377">
        <f t="shared" si="3056"/>
        <v>46934</v>
      </c>
      <c r="AF1276" s="377">
        <f t="shared" si="3056"/>
        <v>47026</v>
      </c>
      <c r="AG1276" s="377">
        <f t="shared" si="3056"/>
        <v>47118</v>
      </c>
      <c r="AH1276" s="377">
        <f t="shared" si="3056"/>
        <v>47208</v>
      </c>
      <c r="AI1276" s="377">
        <f t="shared" si="3056"/>
        <v>47299</v>
      </c>
      <c r="AJ1276" s="377">
        <f t="shared" si="3056"/>
        <v>47391</v>
      </c>
      <c r="AK1276" s="377">
        <f t="shared" si="3056"/>
        <v>47483</v>
      </c>
      <c r="AL1276" s="377">
        <f t="shared" si="3056"/>
        <v>47573</v>
      </c>
      <c r="AM1276" s="377">
        <f t="shared" si="3056"/>
        <v>47664</v>
      </c>
      <c r="AN1276" s="377">
        <f t="shared" si="3056"/>
        <v>47756</v>
      </c>
      <c r="AO1276" s="377">
        <f t="shared" si="3056"/>
        <v>47848</v>
      </c>
      <c r="AP1276" s="377">
        <f t="shared" ref="AP1276:BU1276" si="3057">AP5</f>
        <v>47938</v>
      </c>
      <c r="AQ1276" s="377">
        <f t="shared" si="3057"/>
        <v>48029</v>
      </c>
      <c r="AR1276" s="377">
        <f t="shared" si="3057"/>
        <v>48121</v>
      </c>
      <c r="AS1276" s="377">
        <f t="shared" si="3057"/>
        <v>48213</v>
      </c>
      <c r="AT1276" s="377">
        <f t="shared" si="3057"/>
        <v>48304</v>
      </c>
      <c r="AU1276" s="377">
        <f t="shared" si="3057"/>
        <v>48395</v>
      </c>
      <c r="AV1276" s="377">
        <f t="shared" si="3057"/>
        <v>48487</v>
      </c>
      <c r="AW1276" s="377">
        <f t="shared" si="3057"/>
        <v>48579</v>
      </c>
      <c r="AX1276" s="377">
        <f t="shared" si="3057"/>
        <v>48669</v>
      </c>
      <c r="AY1276" s="377">
        <f t="shared" si="3057"/>
        <v>48760</v>
      </c>
      <c r="AZ1276" s="377">
        <f t="shared" si="3057"/>
        <v>48852</v>
      </c>
      <c r="BA1276" s="377">
        <f t="shared" si="3057"/>
        <v>48944</v>
      </c>
      <c r="BB1276" s="377">
        <f t="shared" si="3057"/>
        <v>49034</v>
      </c>
      <c r="BC1276" s="377">
        <f t="shared" si="3057"/>
        <v>49125</v>
      </c>
      <c r="BD1276" s="377">
        <f t="shared" si="3057"/>
        <v>49217</v>
      </c>
      <c r="BE1276" s="377">
        <f t="shared" si="3057"/>
        <v>49309</v>
      </c>
      <c r="BF1276" s="377">
        <f t="shared" si="3057"/>
        <v>49399</v>
      </c>
      <c r="BG1276" s="377">
        <f t="shared" si="3057"/>
        <v>49490</v>
      </c>
      <c r="BH1276" s="377">
        <f t="shared" si="3057"/>
        <v>49582</v>
      </c>
      <c r="BI1276" s="377">
        <f t="shared" si="3057"/>
        <v>49674</v>
      </c>
      <c r="BJ1276" s="377">
        <f t="shared" si="3057"/>
        <v>49765</v>
      </c>
      <c r="BK1276" s="377">
        <f t="shared" si="3057"/>
        <v>49856</v>
      </c>
      <c r="BL1276" s="377">
        <f t="shared" si="3057"/>
        <v>49948</v>
      </c>
      <c r="BM1276" s="377">
        <f t="shared" si="3057"/>
        <v>50040</v>
      </c>
      <c r="BN1276" s="377">
        <f t="shared" si="3057"/>
        <v>50130</v>
      </c>
      <c r="BO1276" s="377">
        <f t="shared" si="3057"/>
        <v>50221</v>
      </c>
      <c r="BP1276" s="377">
        <f t="shared" si="3057"/>
        <v>50313</v>
      </c>
      <c r="BQ1276" s="377">
        <f t="shared" si="3057"/>
        <v>50405</v>
      </c>
      <c r="BR1276" s="377">
        <f t="shared" si="3057"/>
        <v>50495</v>
      </c>
      <c r="BS1276" s="377">
        <f t="shared" si="3057"/>
        <v>50586</v>
      </c>
      <c r="BT1276" s="377">
        <f t="shared" si="3057"/>
        <v>50678</v>
      </c>
      <c r="BU1276" s="377">
        <f t="shared" si="3057"/>
        <v>50770</v>
      </c>
      <c r="BV1276" s="377">
        <f t="shared" ref="BV1276:DA1276" si="3058">BV5</f>
        <v>50860</v>
      </c>
      <c r="BW1276" s="377">
        <f t="shared" si="3058"/>
        <v>50951</v>
      </c>
      <c r="BX1276" s="377">
        <f t="shared" si="3058"/>
        <v>51043</v>
      </c>
      <c r="BY1276" s="377">
        <f t="shared" si="3058"/>
        <v>51135</v>
      </c>
      <c r="BZ1276" s="377">
        <f t="shared" si="3058"/>
        <v>51226</v>
      </c>
      <c r="CA1276" s="377">
        <f t="shared" si="3058"/>
        <v>51317</v>
      </c>
      <c r="CB1276" s="377">
        <f t="shared" si="3058"/>
        <v>51409</v>
      </c>
      <c r="CC1276" s="377">
        <f t="shared" si="3058"/>
        <v>51501</v>
      </c>
      <c r="CD1276" s="377">
        <f t="shared" si="3058"/>
        <v>51591</v>
      </c>
      <c r="CE1276" s="377">
        <f t="shared" si="3058"/>
        <v>51682</v>
      </c>
      <c r="CF1276" s="377">
        <f t="shared" si="3058"/>
        <v>51774</v>
      </c>
      <c r="CG1276" s="377">
        <f t="shared" si="3058"/>
        <v>51866</v>
      </c>
      <c r="CH1276" s="377">
        <f t="shared" si="3058"/>
        <v>51956</v>
      </c>
      <c r="CI1276" s="377">
        <f t="shared" si="3058"/>
        <v>52047</v>
      </c>
      <c r="CJ1276" s="377">
        <f t="shared" si="3058"/>
        <v>52139</v>
      </c>
      <c r="CK1276" s="377">
        <f t="shared" si="3058"/>
        <v>52231</v>
      </c>
      <c r="CL1276" s="377">
        <f t="shared" si="3058"/>
        <v>52321</v>
      </c>
      <c r="CM1276" s="377">
        <f t="shared" si="3058"/>
        <v>52412</v>
      </c>
      <c r="CN1276" s="377">
        <f t="shared" si="3058"/>
        <v>52504</v>
      </c>
      <c r="CO1276" s="377">
        <f t="shared" si="3058"/>
        <v>52596</v>
      </c>
      <c r="CP1276" s="377">
        <f t="shared" si="3058"/>
        <v>52687</v>
      </c>
      <c r="CQ1276" s="377">
        <f t="shared" si="3058"/>
        <v>52778</v>
      </c>
      <c r="CR1276" s="377">
        <f t="shared" si="3058"/>
        <v>52870</v>
      </c>
      <c r="CS1276" s="377">
        <f t="shared" si="3058"/>
        <v>52962</v>
      </c>
      <c r="CT1276" s="377">
        <f t="shared" si="3058"/>
        <v>53052</v>
      </c>
      <c r="CU1276" s="377">
        <f t="shared" si="3058"/>
        <v>53143</v>
      </c>
      <c r="CV1276" s="377">
        <f t="shared" si="3058"/>
        <v>53235</v>
      </c>
      <c r="CW1276" s="377">
        <f t="shared" si="3058"/>
        <v>53327</v>
      </c>
      <c r="CX1276" s="377">
        <f t="shared" si="3058"/>
        <v>53417</v>
      </c>
      <c r="CY1276" s="377">
        <f t="shared" si="3058"/>
        <v>53508</v>
      </c>
      <c r="CZ1276" s="377">
        <f t="shared" si="3058"/>
        <v>53600</v>
      </c>
      <c r="DA1276" s="377">
        <f t="shared" si="3058"/>
        <v>53692</v>
      </c>
      <c r="DB1276" s="377">
        <f t="shared" ref="DB1276:EG1276" si="3059">DB5</f>
        <v>53782</v>
      </c>
      <c r="DC1276" s="377">
        <f t="shared" si="3059"/>
        <v>53873</v>
      </c>
      <c r="DD1276" s="377">
        <f t="shared" si="3059"/>
        <v>53965</v>
      </c>
      <c r="DE1276" s="377">
        <f t="shared" si="3059"/>
        <v>54057</v>
      </c>
      <c r="DF1276" s="377">
        <f t="shared" si="3059"/>
        <v>54148</v>
      </c>
      <c r="DG1276" s="377">
        <f t="shared" si="3059"/>
        <v>54239</v>
      </c>
      <c r="DH1276" s="377">
        <f t="shared" si="3059"/>
        <v>54331</v>
      </c>
      <c r="DI1276" s="377">
        <f t="shared" si="3059"/>
        <v>54423</v>
      </c>
      <c r="DJ1276" s="377">
        <f t="shared" si="3059"/>
        <v>54513</v>
      </c>
      <c r="DK1276" s="377">
        <f t="shared" si="3059"/>
        <v>54604</v>
      </c>
      <c r="DL1276" s="377">
        <f t="shared" si="3059"/>
        <v>54696</v>
      </c>
      <c r="DM1276" s="377">
        <f t="shared" si="3059"/>
        <v>54788</v>
      </c>
      <c r="DN1276" s="377">
        <f t="shared" si="3059"/>
        <v>54878</v>
      </c>
      <c r="DO1276" s="377">
        <f t="shared" si="3059"/>
        <v>54969</v>
      </c>
      <c r="DP1276" s="377">
        <f t="shared" si="3059"/>
        <v>55061</v>
      </c>
      <c r="DQ1276" s="377">
        <f t="shared" si="3059"/>
        <v>55153</v>
      </c>
      <c r="DR1276" s="377">
        <f t="shared" si="3059"/>
        <v>55243</v>
      </c>
      <c r="DS1276" s="377">
        <f t="shared" si="3059"/>
        <v>55334</v>
      </c>
      <c r="DT1276" s="377">
        <f t="shared" si="3059"/>
        <v>55426</v>
      </c>
      <c r="DU1276" s="377">
        <f t="shared" si="3059"/>
        <v>55518</v>
      </c>
      <c r="DV1276" s="377">
        <f t="shared" si="3059"/>
        <v>55609</v>
      </c>
      <c r="DW1276" s="377">
        <f t="shared" si="3059"/>
        <v>55700</v>
      </c>
      <c r="DX1276" s="377">
        <f t="shared" si="3059"/>
        <v>55792</v>
      </c>
      <c r="DY1276" s="377">
        <f t="shared" si="3059"/>
        <v>55884</v>
      </c>
      <c r="DZ1276" s="377">
        <f t="shared" si="3059"/>
        <v>55974</v>
      </c>
      <c r="EA1276" s="377">
        <f t="shared" si="3059"/>
        <v>56065</v>
      </c>
      <c r="EB1276" s="377">
        <f t="shared" si="3059"/>
        <v>56157</v>
      </c>
      <c r="EC1276" s="377">
        <f t="shared" si="3059"/>
        <v>56249</v>
      </c>
      <c r="ED1276" s="377">
        <f t="shared" si="3059"/>
        <v>56339</v>
      </c>
      <c r="EE1276" s="377">
        <f t="shared" si="3059"/>
        <v>56430</v>
      </c>
      <c r="EF1276" s="377">
        <f t="shared" si="3059"/>
        <v>56522</v>
      </c>
      <c r="EG1276" s="377">
        <f t="shared" si="3059"/>
        <v>56614</v>
      </c>
      <c r="EH1276" s="377">
        <f t="shared" ref="EH1276:FR1276" si="3060">EH5</f>
        <v>56704</v>
      </c>
      <c r="EI1276" s="377">
        <f t="shared" si="3060"/>
        <v>56795</v>
      </c>
      <c r="EJ1276" s="377">
        <f t="shared" si="3060"/>
        <v>56887</v>
      </c>
      <c r="EK1276" s="377">
        <f t="shared" si="3060"/>
        <v>56979</v>
      </c>
      <c r="EL1276" s="377">
        <f t="shared" si="3060"/>
        <v>57070</v>
      </c>
      <c r="EM1276" s="377">
        <f t="shared" si="3060"/>
        <v>57161</v>
      </c>
      <c r="EN1276" s="377">
        <f t="shared" si="3060"/>
        <v>57253</v>
      </c>
      <c r="EO1276" s="377">
        <f t="shared" si="3060"/>
        <v>57345</v>
      </c>
      <c r="EP1276" s="377">
        <f t="shared" si="3060"/>
        <v>57435</v>
      </c>
      <c r="EQ1276" s="377">
        <f t="shared" si="3060"/>
        <v>57526</v>
      </c>
      <c r="ER1276" s="377">
        <f t="shared" si="3060"/>
        <v>57618</v>
      </c>
      <c r="ES1276" s="377">
        <f t="shared" si="3060"/>
        <v>57710</v>
      </c>
      <c r="ET1276" s="377">
        <f t="shared" si="3060"/>
        <v>57800</v>
      </c>
      <c r="EU1276" s="377">
        <f t="shared" si="3060"/>
        <v>57891</v>
      </c>
      <c r="EV1276" s="377">
        <f t="shared" si="3060"/>
        <v>57983</v>
      </c>
      <c r="EW1276" s="377">
        <f t="shared" si="3060"/>
        <v>58075</v>
      </c>
      <c r="EX1276" s="377">
        <f t="shared" si="3060"/>
        <v>58165</v>
      </c>
      <c r="EY1276" s="377">
        <f t="shared" si="3060"/>
        <v>58256</v>
      </c>
      <c r="EZ1276" s="377">
        <f t="shared" si="3060"/>
        <v>58348</v>
      </c>
      <c r="FA1276" s="377">
        <f t="shared" si="3060"/>
        <v>58440</v>
      </c>
      <c r="FB1276" s="377">
        <f t="shared" si="3060"/>
        <v>58531</v>
      </c>
      <c r="FC1276" s="377">
        <f t="shared" si="3060"/>
        <v>58622</v>
      </c>
      <c r="FD1276" s="377">
        <f t="shared" si="3060"/>
        <v>58714</v>
      </c>
      <c r="FE1276" s="377">
        <f t="shared" si="3060"/>
        <v>58806</v>
      </c>
      <c r="FF1276" s="377">
        <f t="shared" si="3060"/>
        <v>58896</v>
      </c>
      <c r="FG1276" s="377">
        <f t="shared" si="3060"/>
        <v>58987</v>
      </c>
      <c r="FH1276" s="377">
        <f t="shared" si="3060"/>
        <v>59079</v>
      </c>
      <c r="FI1276" s="377">
        <f t="shared" si="3060"/>
        <v>59171</v>
      </c>
      <c r="FJ1276" s="377">
        <f t="shared" si="3060"/>
        <v>59261</v>
      </c>
      <c r="FK1276" s="377">
        <f t="shared" si="3060"/>
        <v>59352</v>
      </c>
      <c r="FL1276" s="377">
        <f t="shared" si="3060"/>
        <v>59444</v>
      </c>
      <c r="FM1276" s="377">
        <f t="shared" si="3060"/>
        <v>59536</v>
      </c>
      <c r="FN1276" s="377">
        <f t="shared" si="3060"/>
        <v>59626</v>
      </c>
      <c r="FO1276" s="377">
        <f t="shared" si="3060"/>
        <v>59717</v>
      </c>
      <c r="FP1276" s="377">
        <f t="shared" si="3060"/>
        <v>59809</v>
      </c>
      <c r="FQ1276" s="377">
        <f t="shared" si="3060"/>
        <v>59901</v>
      </c>
      <c r="FR1276" s="377">
        <f t="shared" si="3060"/>
        <v>59992</v>
      </c>
    </row>
    <row r="1277" spans="2:174">
      <c r="E1277" s="359"/>
      <c r="F1277" s="373"/>
      <c r="I1277" s="359"/>
    </row>
    <row r="1278" spans="2:174">
      <c r="B1278" s="359" t="s">
        <v>1043</v>
      </c>
      <c r="E1278" s="359"/>
      <c r="F1278" s="373"/>
      <c r="I1278" s="359"/>
    </row>
    <row r="1279" spans="2:174">
      <c r="C1279" t="s">
        <v>1005</v>
      </c>
      <c r="E1279" s="359"/>
      <c r="F1279" s="373"/>
      <c r="I1279" s="359"/>
      <c r="AC1279">
        <f ca="1">SUM(Z1280:AC1280)*19%</f>
        <v>-693.13438731159886</v>
      </c>
    </row>
    <row r="1280" spans="2:174" s="359" customFormat="1">
      <c r="C1280" s="359" t="s">
        <v>1006</v>
      </c>
      <c r="D1280" s="366"/>
      <c r="F1280" s="373"/>
      <c r="I1280" s="382">
        <f ca="1">SUM(J1280:FR1280)</f>
        <v>1238366.9075519601</v>
      </c>
      <c r="J1280" s="367">
        <f ca="1">SUM(J1281:J1284)</f>
        <v>0</v>
      </c>
      <c r="K1280" s="367">
        <f t="shared" ref="K1280:BV1280" ca="1" si="3061">SUM(K1281:K1284)</f>
        <v>0</v>
      </c>
      <c r="L1280" s="367">
        <f t="shared" ca="1" si="3061"/>
        <v>0</v>
      </c>
      <c r="M1280" s="367">
        <f t="shared" ca="1" si="3061"/>
        <v>0</v>
      </c>
      <c r="N1280" s="367">
        <f t="shared" ca="1" si="3061"/>
        <v>0</v>
      </c>
      <c r="O1280" s="367">
        <f t="shared" ca="1" si="3061"/>
        <v>0</v>
      </c>
      <c r="P1280" s="367">
        <f t="shared" ca="1" si="3061"/>
        <v>0</v>
      </c>
      <c r="Q1280" s="367">
        <f t="shared" ca="1" si="3061"/>
        <v>0</v>
      </c>
      <c r="R1280" s="367">
        <f t="shared" ca="1" si="3061"/>
        <v>0</v>
      </c>
      <c r="S1280" s="367">
        <f t="shared" ca="1" si="3061"/>
        <v>0</v>
      </c>
      <c r="T1280" s="367">
        <f t="shared" ca="1" si="3061"/>
        <v>0</v>
      </c>
      <c r="U1280" s="367">
        <f t="shared" ca="1" si="3061"/>
        <v>0</v>
      </c>
      <c r="V1280" s="367">
        <f t="shared" ca="1" si="3061"/>
        <v>0</v>
      </c>
      <c r="W1280" s="367">
        <f t="shared" ca="1" si="3061"/>
        <v>0</v>
      </c>
      <c r="X1280" s="367">
        <f t="shared" ca="1" si="3061"/>
        <v>0</v>
      </c>
      <c r="Y1280" s="367">
        <f t="shared" ca="1" si="3061"/>
        <v>0</v>
      </c>
      <c r="Z1280" s="367">
        <f t="shared" ca="1" si="3061"/>
        <v>0</v>
      </c>
      <c r="AA1280" s="367">
        <f t="shared" ca="1" si="3061"/>
        <v>0</v>
      </c>
      <c r="AB1280" s="367">
        <f t="shared" ca="1" si="3061"/>
        <v>-5776.2432597444686</v>
      </c>
      <c r="AC1280" s="367">
        <f t="shared" ca="1" si="3061"/>
        <v>2128.1675370518433</v>
      </c>
      <c r="AD1280" s="367">
        <f t="shared" ca="1" si="3061"/>
        <v>78.828679003043362</v>
      </c>
      <c r="AE1280" s="367">
        <f t="shared" ca="1" si="3061"/>
        <v>-3298.8804263305046</v>
      </c>
      <c r="AF1280" s="367">
        <f t="shared" ca="1" si="3061"/>
        <v>-4829.2453281644202</v>
      </c>
      <c r="AG1280" s="367">
        <f t="shared" ca="1" si="3061"/>
        <v>1132.1114837174136</v>
      </c>
      <c r="AH1280" s="367">
        <f t="shared" ca="1" si="3061"/>
        <v>17.898717113136627</v>
      </c>
      <c r="AI1280" s="367">
        <f t="shared" ca="1" si="3061"/>
        <v>-3445.6215744495848</v>
      </c>
      <c r="AJ1280" s="367">
        <f t="shared" ca="1" si="3061"/>
        <v>-4788.2227922771363</v>
      </c>
      <c r="AK1280" s="367">
        <f t="shared" ca="1" si="3061"/>
        <v>1356.804243401697</v>
      </c>
      <c r="AL1280" s="367">
        <f t="shared" ca="1" si="3061"/>
        <v>322.55891705226986</v>
      </c>
      <c r="AM1280" s="367">
        <f t="shared" ca="1" si="3061"/>
        <v>-3248.4138991382151</v>
      </c>
      <c r="AN1280" s="367">
        <f t="shared" ca="1" si="3061"/>
        <v>-4827.5644299183468</v>
      </c>
      <c r="AO1280" s="367">
        <f t="shared" ca="1" si="3061"/>
        <v>1318.1642421247816</v>
      </c>
      <c r="AP1280" s="367">
        <f t="shared" ca="1" si="3061"/>
        <v>284.33924306858626</v>
      </c>
      <c r="AQ1280" s="367">
        <f t="shared" ca="1" si="3061"/>
        <v>-3286.5097413904314</v>
      </c>
      <c r="AR1280" s="367">
        <f t="shared" ca="1" si="3061"/>
        <v>-4865.980283932282</v>
      </c>
      <c r="AS1280" s="367">
        <f t="shared" ca="1" si="3061"/>
        <v>1279.7483881108474</v>
      </c>
      <c r="AT1280" s="367">
        <f t="shared" ca="1" si="3061"/>
        <v>104.46451591264668</v>
      </c>
      <c r="AU1280" s="367">
        <f t="shared" ca="1" si="3061"/>
        <v>-3452.0642895273359</v>
      </c>
      <c r="AV1280" s="367">
        <f t="shared" ca="1" si="3061"/>
        <v>-5002.2754756388622</v>
      </c>
      <c r="AW1280" s="367">
        <f t="shared" ca="1" si="3061"/>
        <v>1143.4531964042671</v>
      </c>
      <c r="AX1280" s="367">
        <f t="shared" ca="1" si="3061"/>
        <v>105.13075355872934</v>
      </c>
      <c r="AY1280" s="367">
        <f t="shared" ca="1" si="3061"/>
        <v>-3467.5030635527346</v>
      </c>
      <c r="AZ1280" s="367">
        <f t="shared" ca="1" si="3061"/>
        <v>-5048.7584387470324</v>
      </c>
      <c r="BA1280" s="367">
        <f t="shared" ca="1" si="3061"/>
        <v>1096.9702332960969</v>
      </c>
      <c r="BB1280" s="367">
        <f t="shared" ca="1" si="3061"/>
        <v>62.364283708222501</v>
      </c>
      <c r="BC1280" s="367">
        <f t="shared" ca="1" si="3061"/>
        <v>-3510.6379565864854</v>
      </c>
      <c r="BD1280" s="367">
        <f t="shared" ca="1" si="3061"/>
        <v>-5092.2617549640281</v>
      </c>
      <c r="BE1280" s="367">
        <f t="shared" ca="1" si="3061"/>
        <v>1053.466917079104</v>
      </c>
      <c r="BF1280" s="367">
        <f t="shared" ca="1" si="3061"/>
        <v>51.43014886346873</v>
      </c>
      <c r="BG1280" s="367">
        <f t="shared" ca="1" si="3061"/>
        <v>-3587.5809159723253</v>
      </c>
      <c r="BH1280" s="367">
        <f t="shared" ca="1" si="3061"/>
        <v>-5135.3136385625048</v>
      </c>
      <c r="BI1280" s="367">
        <f t="shared" ca="1" si="3061"/>
        <v>1010.4150334806254</v>
      </c>
      <c r="BJ1280" s="367">
        <f t="shared" ca="1" si="3061"/>
        <v>324.44823863898</v>
      </c>
      <c r="BK1280" s="367">
        <f t="shared" ca="1" si="3061"/>
        <v>-3956.2977102779132</v>
      </c>
      <c r="BL1280" s="367">
        <f t="shared" ca="1" si="3061"/>
        <v>-5176.5125671801788</v>
      </c>
      <c r="BM1280" s="367">
        <f t="shared" ca="1" si="3061"/>
        <v>969.2161048629514</v>
      </c>
      <c r="BN1280" s="367">
        <f t="shared" ca="1" si="3061"/>
        <v>3194.4983308396668</v>
      </c>
      <c r="BO1280" s="367">
        <f t="shared" ca="1" si="3061"/>
        <v>-2568.8939700489682</v>
      </c>
      <c r="BP1280" s="367">
        <f t="shared" ca="1" si="3061"/>
        <v>-5197.0649001516049</v>
      </c>
      <c r="BQ1280" s="367">
        <f t="shared" ca="1" si="3061"/>
        <v>5076.1027645598042</v>
      </c>
      <c r="BR1280" s="367">
        <f t="shared" ca="1" si="3061"/>
        <v>4129.3704218056628</v>
      </c>
      <c r="BS1280" s="367">
        <f t="shared" ca="1" si="3061"/>
        <v>-1883.5948305502602</v>
      </c>
      <c r="BT1280" s="367">
        <f t="shared" ca="1" si="3061"/>
        <v>-4571.1219401173921</v>
      </c>
      <c r="BU1280" s="367">
        <f t="shared" ca="1" si="3061"/>
        <v>6000.1306355680572</v>
      </c>
      <c r="BV1280" s="367">
        <f t="shared" ca="1" si="3061"/>
        <v>5020.9742649542404</v>
      </c>
      <c r="BW1280" s="367">
        <f t="shared" ref="BW1280:EH1280" ca="1" si="3062">SUM(BW1281:BW1284)</f>
        <v>-1146.106304234705</v>
      </c>
      <c r="BX1280" s="367">
        <f t="shared" ca="1" si="3062"/>
        <v>-3896.279957898937</v>
      </c>
      <c r="BY1280" s="367">
        <f t="shared" ca="1" si="3062"/>
        <v>6977.1220703647441</v>
      </c>
      <c r="BZ1280" s="367">
        <f t="shared" ca="1" si="3062"/>
        <v>5926.311067677244</v>
      </c>
      <c r="CA1280" s="367">
        <f t="shared" ca="1" si="3062"/>
        <v>-377.57273074742511</v>
      </c>
      <c r="CB1280" s="367">
        <f t="shared" ca="1" si="3062"/>
        <v>-3163.0225636426544</v>
      </c>
      <c r="CC1280" s="367">
        <f t="shared" ca="1" si="3062"/>
        <v>8021.2313195072638</v>
      </c>
      <c r="CD1280" s="367">
        <f t="shared" ca="1" si="3062"/>
        <v>6961.9015718247265</v>
      </c>
      <c r="CE1280" s="367">
        <f t="shared" ca="1" si="3062"/>
        <v>469.88248793119192</v>
      </c>
      <c r="CF1280" s="367">
        <f t="shared" ca="1" si="3062"/>
        <v>-2409.9360044096534</v>
      </c>
      <c r="CG1280" s="367">
        <f t="shared" ca="1" si="3062"/>
        <v>17126.707350503762</v>
      </c>
      <c r="CH1280" s="367">
        <f t="shared" ca="1" si="3062"/>
        <v>14704.746404970811</v>
      </c>
      <c r="CI1280" s="367">
        <f t="shared" ca="1" si="3062"/>
        <v>8841.170017960314</v>
      </c>
      <c r="CJ1280" s="367">
        <f t="shared" ca="1" si="3062"/>
        <v>6125.1716083113552</v>
      </c>
      <c r="CK1280" s="367">
        <f t="shared" ca="1" si="3062"/>
        <v>16656.802482904634</v>
      </c>
      <c r="CL1280" s="367">
        <f t="shared" ca="1" si="3062"/>
        <v>15718.415779851766</v>
      </c>
      <c r="CM1280" s="367">
        <f t="shared" ca="1" si="3062"/>
        <v>9412.4553685066148</v>
      </c>
      <c r="CN1280" s="367">
        <f t="shared" ca="1" si="3062"/>
        <v>6487.6862383365969</v>
      </c>
      <c r="CO1280" s="367">
        <f t="shared" ca="1" si="3062"/>
        <v>17293.997679107768</v>
      </c>
      <c r="CP1280" s="367">
        <f t="shared" ca="1" si="3062"/>
        <v>15995.465564611977</v>
      </c>
      <c r="CQ1280" s="367">
        <f t="shared" ca="1" si="3062"/>
        <v>9633.7151154316198</v>
      </c>
      <c r="CR1280" s="367">
        <f t="shared" ca="1" si="3062"/>
        <v>6821.5989304966934</v>
      </c>
      <c r="CS1280" s="367">
        <f t="shared" ca="1" si="3062"/>
        <v>17862.318601095281</v>
      </c>
      <c r="CT1280" s="367">
        <f t="shared" ca="1" si="3062"/>
        <v>17286.779450051094</v>
      </c>
      <c r="CU1280" s="367">
        <f t="shared" ca="1" si="3062"/>
        <v>10563.918199875076</v>
      </c>
      <c r="CV1280" s="367">
        <f t="shared" ca="1" si="3062"/>
        <v>7566.5546404751422</v>
      </c>
      <c r="CW1280" s="367">
        <f t="shared" ca="1" si="3062"/>
        <v>19239.913457830091</v>
      </c>
      <c r="CX1280" s="367">
        <f t="shared" ca="1" si="3062"/>
        <v>17389.622146938222</v>
      </c>
      <c r="CY1280" s="367">
        <f t="shared" ca="1" si="3062"/>
        <v>10867.228825778664</v>
      </c>
      <c r="CZ1280" s="367">
        <f t="shared" ca="1" si="3062"/>
        <v>7841.4214897373031</v>
      </c>
      <c r="DA1280" s="367">
        <f t="shared" ca="1" si="3062"/>
        <v>19483.353525706232</v>
      </c>
      <c r="DB1280" s="367">
        <f t="shared" ca="1" si="3062"/>
        <v>18464.834020345519</v>
      </c>
      <c r="DC1280" s="367">
        <f t="shared" ca="1" si="3062"/>
        <v>11347.76746859742</v>
      </c>
      <c r="DD1280" s="367">
        <f t="shared" ca="1" si="3062"/>
        <v>8168.7715392459686</v>
      </c>
      <c r="DE1280" s="367">
        <f t="shared" ca="1" si="3062"/>
        <v>20374.077521411575</v>
      </c>
      <c r="DF1280" s="367">
        <f t="shared" ca="1" si="3062"/>
        <v>18598.653514039503</v>
      </c>
      <c r="DG1280" s="367">
        <f t="shared" ca="1" si="3062"/>
        <v>11405.402972802323</v>
      </c>
      <c r="DH1280" s="367">
        <f t="shared" ca="1" si="3062"/>
        <v>8222.7079842739258</v>
      </c>
      <c r="DI1280" s="367">
        <f t="shared" ca="1" si="3062"/>
        <v>20570.297489987322</v>
      </c>
      <c r="DJ1280" s="367">
        <f t="shared" ca="1" si="3062"/>
        <v>18801.011426995581</v>
      </c>
      <c r="DK1280" s="367">
        <f t="shared" ca="1" si="3062"/>
        <v>11516.566241874441</v>
      </c>
      <c r="DL1280" s="367">
        <f t="shared" ca="1" si="3062"/>
        <v>8265.5905546242702</v>
      </c>
      <c r="DM1280" s="367">
        <f t="shared" ca="1" si="3062"/>
        <v>20782.539125695006</v>
      </c>
      <c r="DN1280" s="367">
        <f t="shared" ca="1" si="3062"/>
        <v>18865.992031042253</v>
      </c>
      <c r="DO1280" s="367">
        <f t="shared" ca="1" si="3062"/>
        <v>11537.294817093662</v>
      </c>
      <c r="DP1280" s="367">
        <f t="shared" ca="1" si="3062"/>
        <v>8263.2843384453627</v>
      </c>
      <c r="DQ1280" s="367">
        <f t="shared" ca="1" si="3062"/>
        <v>20832.561029663055</v>
      </c>
      <c r="DR1280" s="367">
        <f t="shared" ca="1" si="3062"/>
        <v>19150.93818580576</v>
      </c>
      <c r="DS1280" s="367">
        <f t="shared" ca="1" si="3062"/>
        <v>11700.314399306608</v>
      </c>
      <c r="DT1280" s="367">
        <f t="shared" ca="1" si="3062"/>
        <v>8371.5243599219048</v>
      </c>
      <c r="DU1280" s="367">
        <f t="shared" ca="1" si="3062"/>
        <v>21148.363446391828</v>
      </c>
      <c r="DV1280" s="367">
        <f t="shared" ca="1" si="3062"/>
        <v>19331.636755089232</v>
      </c>
      <c r="DW1280" s="367">
        <f t="shared" ca="1" si="3062"/>
        <v>11712.935747724709</v>
      </c>
      <c r="DX1280" s="367">
        <f t="shared" ca="1" si="3062"/>
        <v>8338.572020993437</v>
      </c>
      <c r="DY1280" s="367">
        <f t="shared" ca="1" si="3062"/>
        <v>21412.747256239116</v>
      </c>
      <c r="DZ1280" s="367">
        <f t="shared" ca="1" si="3062"/>
        <v>19964.403766872627</v>
      </c>
      <c r="EA1280" s="367">
        <f t="shared" ca="1" si="3062"/>
        <v>12113.340236095686</v>
      </c>
      <c r="EB1280" s="367">
        <f t="shared" ca="1" si="3062"/>
        <v>8464.5304409559176</v>
      </c>
      <c r="EC1280" s="367">
        <f t="shared" ca="1" si="3062"/>
        <v>21787.027279406873</v>
      </c>
      <c r="ED1280" s="367">
        <f t="shared" ca="1" si="3062"/>
        <v>20340.090978132452</v>
      </c>
      <c r="EE1280" s="367">
        <f t="shared" ca="1" si="3062"/>
        <v>12334.863567435277</v>
      </c>
      <c r="EF1280" s="367">
        <f t="shared" ca="1" si="3062"/>
        <v>8756.6838480493643</v>
      </c>
      <c r="EG1280" s="367">
        <f t="shared" ca="1" si="3062"/>
        <v>22479.780273764976</v>
      </c>
      <c r="EH1280" s="367">
        <f t="shared" ca="1" si="3062"/>
        <v>20711.900825433582</v>
      </c>
      <c r="EI1280" s="367">
        <f t="shared" ref="EI1280:FR1280" ca="1" si="3063">SUM(EI1281:EI1284)</f>
        <v>12552.634410755956</v>
      </c>
      <c r="EJ1280" s="367">
        <f t="shared" ca="1" si="3063"/>
        <v>8905.4180194627352</v>
      </c>
      <c r="EK1280" s="367">
        <f t="shared" ca="1" si="3063"/>
        <v>22892.17802426422</v>
      </c>
      <c r="EL1280" s="367">
        <f t="shared" ca="1" si="3063"/>
        <v>20978.23304965084</v>
      </c>
      <c r="EM1280" s="367">
        <f t="shared" ca="1" si="3063"/>
        <v>12695.916796005755</v>
      </c>
      <c r="EN1280" s="367">
        <f t="shared" ca="1" si="3063"/>
        <v>9027.0587260615357</v>
      </c>
      <c r="EO1280" s="367">
        <f t="shared" ca="1" si="3063"/>
        <v>23242.004062741493</v>
      </c>
      <c r="EP1280" s="367">
        <f t="shared" ca="1" si="3063"/>
        <v>21375.480446401765</v>
      </c>
      <c r="EQ1280" s="367">
        <f t="shared" ca="1" si="3063"/>
        <v>12819.663489371378</v>
      </c>
      <c r="ER1280" s="367">
        <f t="shared" ca="1" si="3063"/>
        <v>8992.8835221482586</v>
      </c>
      <c r="ES1280" s="367">
        <f t="shared" ca="1" si="3063"/>
        <v>23651.425899562026</v>
      </c>
      <c r="ET1280" s="367">
        <f t="shared" ca="1" si="3063"/>
        <v>21814.704653469053</v>
      </c>
      <c r="EU1280" s="367">
        <f t="shared" ca="1" si="3063"/>
        <v>13078.541126052549</v>
      </c>
      <c r="EV1280" s="367">
        <f t="shared" ca="1" si="3063"/>
        <v>9171.0661819164616</v>
      </c>
      <c r="EW1280" s="367">
        <f t="shared" ca="1" si="3063"/>
        <v>24139.644107197706</v>
      </c>
      <c r="EX1280" s="367">
        <f t="shared" ca="1" si="3063"/>
        <v>22751.461837844978</v>
      </c>
      <c r="EY1280" s="367">
        <f t="shared" ca="1" si="3063"/>
        <v>13678.34834240429</v>
      </c>
      <c r="EZ1280" s="367">
        <f t="shared" ca="1" si="3063"/>
        <v>9620.3409255274564</v>
      </c>
      <c r="FA1280" s="367">
        <f t="shared" ca="1" si="3063"/>
        <v>25165.571576740131</v>
      </c>
      <c r="FB1280" s="367">
        <f t="shared" ca="1" si="3063"/>
        <v>23097.754376419583</v>
      </c>
      <c r="FC1280" s="367">
        <f t="shared" ca="1" si="3063"/>
        <v>13872.14671705553</v>
      </c>
      <c r="FD1280" s="367">
        <f t="shared" ca="1" si="3063"/>
        <v>9782.4699864457289</v>
      </c>
      <c r="FE1280" s="367">
        <f t="shared" ca="1" si="3063"/>
        <v>25615.241337859719</v>
      </c>
      <c r="FF1280" s="367">
        <f t="shared" ca="1" si="3063"/>
        <v>23812.256952301082</v>
      </c>
      <c r="FG1280" s="367">
        <f t="shared" ca="1" si="3063"/>
        <v>14316.242234551682</v>
      </c>
      <c r="FH1280" s="367">
        <f t="shared" ca="1" si="3063"/>
        <v>10069.125086212434</v>
      </c>
      <c r="FI1280" s="367">
        <f t="shared" ca="1" si="3063"/>
        <v>26339.988629891948</v>
      </c>
      <c r="FJ1280" s="367">
        <f t="shared" ca="1" si="3063"/>
        <v>24501.893897357524</v>
      </c>
      <c r="FK1280" s="367">
        <f t="shared" ca="1" si="3063"/>
        <v>14743.139730723546</v>
      </c>
      <c r="FL1280" s="367">
        <f t="shared" ca="1" si="3063"/>
        <v>0</v>
      </c>
      <c r="FM1280" s="367">
        <f t="shared" ca="1" si="3063"/>
        <v>0</v>
      </c>
      <c r="FN1280" s="367">
        <f t="shared" ca="1" si="3063"/>
        <v>0</v>
      </c>
      <c r="FO1280" s="367">
        <f t="shared" ca="1" si="3063"/>
        <v>0</v>
      </c>
      <c r="FP1280" s="367">
        <f t="shared" ca="1" si="3063"/>
        <v>0</v>
      </c>
      <c r="FQ1280" s="367">
        <f t="shared" ca="1" si="3063"/>
        <v>0</v>
      </c>
      <c r="FR1280" s="367">
        <f t="shared" ca="1" si="3063"/>
        <v>0</v>
      </c>
    </row>
    <row r="1281" spans="3:174">
      <c r="C1281" s="117" t="s">
        <v>54</v>
      </c>
      <c r="E1281" s="359"/>
      <c r="F1281" s="373"/>
      <c r="I1281" s="167">
        <f>SUM(J1281:FR1281)</f>
        <v>2562894.0135281938</v>
      </c>
      <c r="J1281" s="18">
        <f t="shared" ref="J1281:AO1281" si="3064">J155</f>
        <v>0</v>
      </c>
      <c r="K1281" s="18">
        <f t="shared" si="3064"/>
        <v>0</v>
      </c>
      <c r="L1281" s="18">
        <f t="shared" si="3064"/>
        <v>0</v>
      </c>
      <c r="M1281" s="18">
        <f t="shared" si="3064"/>
        <v>0</v>
      </c>
      <c r="N1281" s="18">
        <f t="shared" si="3064"/>
        <v>0</v>
      </c>
      <c r="O1281" s="18">
        <f t="shared" si="3064"/>
        <v>0</v>
      </c>
      <c r="P1281" s="18">
        <f t="shared" si="3064"/>
        <v>0</v>
      </c>
      <c r="Q1281" s="18">
        <f t="shared" si="3064"/>
        <v>0</v>
      </c>
      <c r="R1281" s="18">
        <f t="shared" si="3064"/>
        <v>0</v>
      </c>
      <c r="S1281" s="18">
        <f t="shared" si="3064"/>
        <v>0</v>
      </c>
      <c r="T1281" s="18">
        <f t="shared" si="3064"/>
        <v>0</v>
      </c>
      <c r="U1281" s="18">
        <f t="shared" si="3064"/>
        <v>0</v>
      </c>
      <c r="V1281" s="18">
        <f t="shared" si="3064"/>
        <v>0</v>
      </c>
      <c r="W1281" s="18">
        <f t="shared" si="3064"/>
        <v>0</v>
      </c>
      <c r="X1281" s="18">
        <f t="shared" si="3064"/>
        <v>0</v>
      </c>
      <c r="Y1281" s="18">
        <f t="shared" si="3064"/>
        <v>0</v>
      </c>
      <c r="Z1281" s="18">
        <f t="shared" si="3064"/>
        <v>0</v>
      </c>
      <c r="AA1281" s="18">
        <f t="shared" si="3064"/>
        <v>0</v>
      </c>
      <c r="AB1281" s="18">
        <f t="shared" si="3064"/>
        <v>8764.0587659552384</v>
      </c>
      <c r="AC1281" s="18">
        <f t="shared" si="3064"/>
        <v>17284.756149055414</v>
      </c>
      <c r="AD1281" s="18">
        <f t="shared" si="3064"/>
        <v>15864.970736016541</v>
      </c>
      <c r="AE1281" s="18">
        <f t="shared" si="3064"/>
        <v>10934.049228972799</v>
      </c>
      <c r="AF1281" s="18">
        <f t="shared" si="3064"/>
        <v>8764.0587659552384</v>
      </c>
      <c r="AG1281" s="18">
        <f t="shared" si="3064"/>
        <v>17284.756149055414</v>
      </c>
      <c r="AH1281" s="18">
        <f t="shared" si="3064"/>
        <v>15864.970736016541</v>
      </c>
      <c r="AI1281" s="18">
        <f t="shared" si="3064"/>
        <v>10934.049228972799</v>
      </c>
      <c r="AJ1281" s="18">
        <f t="shared" si="3064"/>
        <v>9035.1121298507624</v>
      </c>
      <c r="AK1281" s="18">
        <f t="shared" si="3064"/>
        <v>17819.336236139607</v>
      </c>
      <c r="AL1281" s="18">
        <f t="shared" si="3064"/>
        <v>16355.639934037672</v>
      </c>
      <c r="AM1281" s="18">
        <f t="shared" si="3064"/>
        <v>11272.215699971955</v>
      </c>
      <c r="AN1281" s="18">
        <f t="shared" si="3064"/>
        <v>9035.1121298507624</v>
      </c>
      <c r="AO1281" s="18">
        <f t="shared" si="3064"/>
        <v>17819.336236139607</v>
      </c>
      <c r="AP1281" s="18">
        <f t="shared" ref="AP1281:BU1281" si="3065">AP155</f>
        <v>16355.639934037672</v>
      </c>
      <c r="AQ1281" s="18">
        <f t="shared" si="3065"/>
        <v>11272.215699971955</v>
      </c>
      <c r="AR1281" s="18">
        <f t="shared" si="3065"/>
        <v>9035.1121298507624</v>
      </c>
      <c r="AS1281" s="18">
        <f t="shared" si="3065"/>
        <v>17819.336236139607</v>
      </c>
      <c r="AT1281" s="18">
        <f t="shared" si="3065"/>
        <v>16355.639934037672</v>
      </c>
      <c r="AU1281" s="18">
        <f t="shared" si="3065"/>
        <v>11272.215699971955</v>
      </c>
      <c r="AV1281" s="18">
        <f t="shared" si="3065"/>
        <v>9035.1121298507624</v>
      </c>
      <c r="AW1281" s="18">
        <f t="shared" si="3065"/>
        <v>17819.336236139607</v>
      </c>
      <c r="AX1281" s="18">
        <f t="shared" si="3065"/>
        <v>16355.639934037672</v>
      </c>
      <c r="AY1281" s="18">
        <f t="shared" si="3065"/>
        <v>11272.215699971955</v>
      </c>
      <c r="AZ1281" s="18">
        <f t="shared" si="3065"/>
        <v>9035.1121298507624</v>
      </c>
      <c r="BA1281" s="18">
        <f t="shared" si="3065"/>
        <v>17819.336236139607</v>
      </c>
      <c r="BB1281" s="18">
        <f t="shared" si="3065"/>
        <v>16355.639934037672</v>
      </c>
      <c r="BC1281" s="18">
        <f t="shared" si="3065"/>
        <v>11272.215699971955</v>
      </c>
      <c r="BD1281" s="18">
        <f t="shared" si="3065"/>
        <v>9035.1121298507624</v>
      </c>
      <c r="BE1281" s="18">
        <f t="shared" si="3065"/>
        <v>17819.336236139607</v>
      </c>
      <c r="BF1281" s="18">
        <f t="shared" si="3065"/>
        <v>16355.639934037672</v>
      </c>
      <c r="BG1281" s="18">
        <f t="shared" si="3065"/>
        <v>11272.215699971955</v>
      </c>
      <c r="BH1281" s="18">
        <f t="shared" si="3065"/>
        <v>9035.1121298507624</v>
      </c>
      <c r="BI1281" s="18">
        <f t="shared" si="3065"/>
        <v>17819.336236139607</v>
      </c>
      <c r="BJ1281" s="18">
        <f t="shared" si="3065"/>
        <v>16355.639934037672</v>
      </c>
      <c r="BK1281" s="18">
        <f t="shared" si="3065"/>
        <v>11272.215699971955</v>
      </c>
      <c r="BL1281" s="18">
        <f t="shared" si="3065"/>
        <v>9035.1121298507624</v>
      </c>
      <c r="BM1281" s="18">
        <f t="shared" si="3065"/>
        <v>17819.336236139607</v>
      </c>
      <c r="BN1281" s="18">
        <f t="shared" si="3065"/>
        <v>19109.84686948235</v>
      </c>
      <c r="BO1281" s="18">
        <f t="shared" si="3065"/>
        <v>13170.399738254759</v>
      </c>
      <c r="BP1281" s="18">
        <f t="shared" si="3065"/>
        <v>10535.466097718851</v>
      </c>
      <c r="BQ1281" s="18">
        <f t="shared" si="3065"/>
        <v>20778.382171866055</v>
      </c>
      <c r="BR1281" s="18">
        <f t="shared" si="3065"/>
        <v>19643.775991015689</v>
      </c>
      <c r="BS1281" s="18">
        <f t="shared" si="3065"/>
        <v>13538.3807069416</v>
      </c>
      <c r="BT1281" s="18">
        <f t="shared" si="3065"/>
        <v>10829.783527382579</v>
      </c>
      <c r="BU1281" s="18">
        <f t="shared" si="3065"/>
        <v>21358.844391256465</v>
      </c>
      <c r="BV1281" s="18">
        <f t="shared" ref="BV1281:DA1281" si="3066">BV155</f>
        <v>20192.541997658493</v>
      </c>
      <c r="BW1281" s="18">
        <f t="shared" si="3066"/>
        <v>13916.587173985221</v>
      </c>
      <c r="BX1281" s="18">
        <f t="shared" si="3066"/>
        <v>11132.278083338186</v>
      </c>
      <c r="BY1281" s="18">
        <f t="shared" si="3066"/>
        <v>21955.433799855618</v>
      </c>
      <c r="BZ1281" s="18">
        <f t="shared" si="3066"/>
        <v>20756.55456630795</v>
      </c>
      <c r="CA1281" s="18">
        <f t="shared" si="3066"/>
        <v>14276.51818362564</v>
      </c>
      <c r="CB1281" s="18">
        <f t="shared" si="3066"/>
        <v>11443.175507476486</v>
      </c>
      <c r="CC1281" s="18">
        <f t="shared" si="3066"/>
        <v>22568.595613018591</v>
      </c>
      <c r="CD1281" s="18">
        <f t="shared" si="3066"/>
        <v>21336.234601278484</v>
      </c>
      <c r="CE1281" s="18">
        <f t="shared" si="3066"/>
        <v>14704.813729134408</v>
      </c>
      <c r="CF1281" s="18">
        <f t="shared" si="3066"/>
        <v>11762.707726788076</v>
      </c>
      <c r="CG1281" s="18">
        <f t="shared" si="3066"/>
        <v>23198.787244551466</v>
      </c>
      <c r="CH1281" s="18">
        <f t="shared" si="3066"/>
        <v>19657.513845230544</v>
      </c>
      <c r="CI1281" s="18">
        <f t="shared" si="3066"/>
        <v>13698.184710205807</v>
      </c>
      <c r="CJ1281" s="18">
        <f t="shared" si="3066"/>
        <v>10957.438054268836</v>
      </c>
      <c r="CK1281" s="18">
        <f t="shared" si="3066"/>
        <v>21610.60871957467</v>
      </c>
      <c r="CL1281" s="18">
        <f t="shared" si="3066"/>
        <v>20603.807578765995</v>
      </c>
      <c r="CM1281" s="18">
        <f t="shared" si="3066"/>
        <v>14200.029115658826</v>
      </c>
      <c r="CN1281" s="18">
        <f t="shared" si="3066"/>
        <v>11245.238113673511</v>
      </c>
      <c r="CO1281" s="18">
        <f t="shared" si="3066"/>
        <v>22178.217173527253</v>
      </c>
      <c r="CP1281" s="18">
        <f t="shared" si="3066"/>
        <v>20835.835249619493</v>
      </c>
      <c r="CQ1281" s="18">
        <f t="shared" si="3066"/>
        <v>14330.813620628132</v>
      </c>
      <c r="CR1281" s="18">
        <f t="shared" si="3066"/>
        <v>11486.695377439406</v>
      </c>
      <c r="CS1281" s="18">
        <f t="shared" si="3066"/>
        <v>22654.426888234328</v>
      </c>
      <c r="CT1281" s="18">
        <f t="shared" si="3066"/>
        <v>22026.995725625653</v>
      </c>
      <c r="CU1281" s="18">
        <f t="shared" si="3066"/>
        <v>15180.882438289114</v>
      </c>
      <c r="CV1281" s="18">
        <f t="shared" si="3066"/>
        <v>12143.326230949497</v>
      </c>
      <c r="CW1281" s="18">
        <f t="shared" si="3066"/>
        <v>23949.455194862876</v>
      </c>
      <c r="CX1281" s="18">
        <f t="shared" si="3066"/>
        <v>22015.706828169245</v>
      </c>
      <c r="CY1281" s="18">
        <f t="shared" si="3066"/>
        <v>15173.102193208109</v>
      </c>
      <c r="CZ1281" s="18">
        <f t="shared" si="3066"/>
        <v>12137.052397493522</v>
      </c>
      <c r="DA1281" s="18">
        <f t="shared" si="3066"/>
        <v>23937.08174047351</v>
      </c>
      <c r="DB1281" s="18">
        <f t="shared" ref="DB1281:EG1281" si="3067">DB155</f>
        <v>23085.506790341911</v>
      </c>
      <c r="DC1281" s="18">
        <f t="shared" si="3067"/>
        <v>15910.40235254557</v>
      </c>
      <c r="DD1281" s="18">
        <f t="shared" si="3067"/>
        <v>12726.770062474248</v>
      </c>
      <c r="DE1281" s="18">
        <f t="shared" si="3067"/>
        <v>25100.141723090048</v>
      </c>
      <c r="DF1281" s="18">
        <f t="shared" si="3067"/>
        <v>23351.523715397263</v>
      </c>
      <c r="DG1281" s="18">
        <f t="shared" si="3067"/>
        <v>16060.828198455527</v>
      </c>
      <c r="DH1281" s="18">
        <f t="shared" si="3067"/>
        <v>12873.368247528808</v>
      </c>
      <c r="DI1281" s="18">
        <f t="shared" si="3067"/>
        <v>25389.267338085388</v>
      </c>
      <c r="DJ1281" s="18">
        <f t="shared" si="3067"/>
        <v>23628.243597659013</v>
      </c>
      <c r="DK1281" s="18">
        <f t="shared" si="3067"/>
        <v>16284.453529085637</v>
      </c>
      <c r="DL1281" s="18">
        <f t="shared" si="3067"/>
        <v>13025.865348592335</v>
      </c>
      <c r="DM1281" s="18">
        <f t="shared" si="3067"/>
        <v>25690.026983326505</v>
      </c>
      <c r="DN1281" s="18">
        <f t="shared" si="3067"/>
        <v>23770.336753854866</v>
      </c>
      <c r="DO1281" s="18">
        <f t="shared" si="3067"/>
        <v>16382.383338777534</v>
      </c>
      <c r="DP1281" s="18">
        <f t="shared" si="3067"/>
        <v>13104.143735663944</v>
      </c>
      <c r="DQ1281" s="18">
        <f t="shared" si="3067"/>
        <v>25844.410114294315</v>
      </c>
      <c r="DR1281" s="18">
        <f t="shared" si="3067"/>
        <v>24163.903962718061</v>
      </c>
      <c r="DS1281" s="18">
        <f t="shared" si="3067"/>
        <v>16653.627661141789</v>
      </c>
      <c r="DT1281" s="18">
        <f t="shared" si="3067"/>
        <v>13321.053605963429</v>
      </c>
      <c r="DU1281" s="18">
        <f t="shared" si="3067"/>
        <v>26272.206676888589</v>
      </c>
      <c r="DV1281" s="18">
        <f t="shared" si="3067"/>
        <v>24726.972291173843</v>
      </c>
      <c r="DW1281" s="18">
        <f t="shared" si="3067"/>
        <v>17006.553700857268</v>
      </c>
      <c r="DX1281" s="18">
        <f t="shared" si="3067"/>
        <v>13631.403418757871</v>
      </c>
      <c r="DY1281" s="18">
        <f t="shared" si="3067"/>
        <v>26884.288473498069</v>
      </c>
      <c r="DZ1281" s="18">
        <f t="shared" si="3067"/>
        <v>25453.483048447953</v>
      </c>
      <c r="EA1281" s="18">
        <f t="shared" si="3067"/>
        <v>17542.398365017973</v>
      </c>
      <c r="EB1281" s="18">
        <f t="shared" si="3067"/>
        <v>13890.116085374242</v>
      </c>
      <c r="EC1281" s="18">
        <f t="shared" si="3067"/>
        <v>27394.529843912755</v>
      </c>
      <c r="ED1281" s="18">
        <f t="shared" si="3067"/>
        <v>25954.085284660505</v>
      </c>
      <c r="EE1281" s="18">
        <f t="shared" si="3067"/>
        <v>17887.41063046487</v>
      </c>
      <c r="EF1281" s="18">
        <f t="shared" si="3067"/>
        <v>14307.759798226733</v>
      </c>
      <c r="EG1281" s="18">
        <f t="shared" si="3067"/>
        <v>28218.220091390755</v>
      </c>
      <c r="EH1281" s="18">
        <f t="shared" ref="EH1281:FR1281" si="3068">EH155</f>
        <v>26452.974706457815</v>
      </c>
      <c r="EI1281" s="18">
        <f t="shared" si="3068"/>
        <v>18231.242433782474</v>
      </c>
      <c r="EJ1281" s="18">
        <f t="shared" si="3068"/>
        <v>14582.720784846479</v>
      </c>
      <c r="EK1281" s="18">
        <f t="shared" si="3068"/>
        <v>28760.506916610146</v>
      </c>
      <c r="EL1281" s="18">
        <f t="shared" si="3068"/>
        <v>26884.33267264664</v>
      </c>
      <c r="EM1281" s="18">
        <f t="shared" si="3068"/>
        <v>18490.011078628875</v>
      </c>
      <c r="EN1281" s="18">
        <f t="shared" si="3068"/>
        <v>14820.451260350737</v>
      </c>
      <c r="EO1281" s="18">
        <f t="shared" si="3068"/>
        <v>29229.366540675226</v>
      </c>
      <c r="EP1281" s="18">
        <f t="shared" si="3068"/>
        <v>27725.012536156508</v>
      </c>
      <c r="EQ1281" s="18">
        <f t="shared" si="3068"/>
        <v>19107.923801965917</v>
      </c>
      <c r="ER1281" s="18">
        <f t="shared" si="3068"/>
        <v>15283.824172984281</v>
      </c>
      <c r="ES1281" s="18">
        <f t="shared" si="3068"/>
        <v>30143.245374082999</v>
      </c>
      <c r="ET1281" s="18">
        <f t="shared" si="3068"/>
        <v>28310.483159277912</v>
      </c>
      <c r="EU1281" s="18">
        <f t="shared" si="3068"/>
        <v>19511.426885699566</v>
      </c>
      <c r="EV1281" s="18">
        <f t="shared" si="3068"/>
        <v>15606.505513366448</v>
      </c>
      <c r="EW1281" s="18">
        <f t="shared" si="3068"/>
        <v>30779.647802604166</v>
      </c>
      <c r="EX1281" s="18">
        <f t="shared" si="3068"/>
        <v>29403.245281655898</v>
      </c>
      <c r="EY1281" s="18">
        <f t="shared" si="3068"/>
        <v>20264.552437612045</v>
      </c>
      <c r="EZ1281" s="18">
        <f t="shared" si="3068"/>
        <v>16208.833266488644</v>
      </c>
      <c r="FA1281" s="18">
        <f t="shared" si="3068"/>
        <v>31967.577803138669</v>
      </c>
      <c r="FB1281" s="18">
        <f t="shared" si="3068"/>
        <v>29945.03011412665</v>
      </c>
      <c r="FC1281" s="18">
        <f t="shared" si="3068"/>
        <v>20594.681381049424</v>
      </c>
      <c r="FD1281" s="18">
        <f t="shared" si="3068"/>
        <v>16507.425027077352</v>
      </c>
      <c r="FE1281" s="18">
        <f t="shared" si="3068"/>
        <v>32556.469994270661</v>
      </c>
      <c r="FF1281" s="18">
        <f t="shared" si="3068"/>
        <v>30774.846999281675</v>
      </c>
      <c r="FG1281" s="18">
        <f t="shared" si="3068"/>
        <v>21209.852681312936</v>
      </c>
      <c r="FH1281" s="18">
        <f t="shared" si="3068"/>
        <v>16964.793005433334</v>
      </c>
      <c r="FI1281" s="18">
        <f t="shared" si="3068"/>
        <v>33458.505704822855</v>
      </c>
      <c r="FJ1281" s="18">
        <f t="shared" si="3068"/>
        <v>31627.546184003968</v>
      </c>
      <c r="FK1281" s="18">
        <f t="shared" si="3068"/>
        <v>21797.528197290554</v>
      </c>
      <c r="FL1281" s="18">
        <f t="shared" si="3068"/>
        <v>0</v>
      </c>
      <c r="FM1281" s="18">
        <f t="shared" si="3068"/>
        <v>0</v>
      </c>
      <c r="FN1281" s="18">
        <f t="shared" si="3068"/>
        <v>0</v>
      </c>
      <c r="FO1281" s="18">
        <f t="shared" si="3068"/>
        <v>0</v>
      </c>
      <c r="FP1281" s="18">
        <f t="shared" si="3068"/>
        <v>0</v>
      </c>
      <c r="FQ1281" s="18">
        <f t="shared" si="3068"/>
        <v>0</v>
      </c>
      <c r="FR1281" s="18">
        <f t="shared" si="3068"/>
        <v>0</v>
      </c>
    </row>
    <row r="1282" spans="3:174">
      <c r="C1282" s="117" t="s">
        <v>1045</v>
      </c>
      <c r="E1282" s="359"/>
      <c r="F1282" s="373"/>
      <c r="I1282" s="167">
        <f>SUM(J1282:FR1282)</f>
        <v>-606839.84095780423</v>
      </c>
      <c r="J1282" s="18">
        <f t="shared" ref="J1282:AO1282" si="3069">J178</f>
        <v>0</v>
      </c>
      <c r="K1282" s="18">
        <f t="shared" si="3069"/>
        <v>0</v>
      </c>
      <c r="L1282" s="18">
        <f t="shared" si="3069"/>
        <v>0</v>
      </c>
      <c r="M1282" s="18">
        <f t="shared" si="3069"/>
        <v>0</v>
      </c>
      <c r="N1282" s="18">
        <f t="shared" si="3069"/>
        <v>0</v>
      </c>
      <c r="O1282" s="18">
        <f t="shared" si="3069"/>
        <v>0</v>
      </c>
      <c r="P1282" s="18">
        <f t="shared" si="3069"/>
        <v>0</v>
      </c>
      <c r="Q1282" s="18">
        <f t="shared" si="3069"/>
        <v>0</v>
      </c>
      <c r="R1282" s="18">
        <f t="shared" si="3069"/>
        <v>0</v>
      </c>
      <c r="S1282" s="18">
        <f t="shared" si="3069"/>
        <v>0</v>
      </c>
      <c r="T1282" s="18">
        <f t="shared" si="3069"/>
        <v>0</v>
      </c>
      <c r="U1282" s="18">
        <f t="shared" si="3069"/>
        <v>0</v>
      </c>
      <c r="V1282" s="18">
        <f t="shared" si="3069"/>
        <v>0</v>
      </c>
      <c r="W1282" s="18">
        <f t="shared" si="3069"/>
        <v>0</v>
      </c>
      <c r="X1282" s="18">
        <f t="shared" si="3069"/>
        <v>0</v>
      </c>
      <c r="Y1282" s="18">
        <f t="shared" si="3069"/>
        <v>0</v>
      </c>
      <c r="Z1282" s="18">
        <f t="shared" si="3069"/>
        <v>0</v>
      </c>
      <c r="AA1282" s="18">
        <f t="shared" si="3069"/>
        <v>0</v>
      </c>
      <c r="AB1282" s="18">
        <f t="shared" si="3069"/>
        <v>-2143.0894452202565</v>
      </c>
      <c r="AC1282" s="18">
        <f t="shared" si="3069"/>
        <v>-2268.083415124288</v>
      </c>
      <c r="AD1282" s="18">
        <f t="shared" si="3069"/>
        <v>-2327.7689367558355</v>
      </c>
      <c r="AE1282" s="18">
        <f t="shared" si="3069"/>
        <v>-2222.1461516171621</v>
      </c>
      <c r="AF1282" s="18">
        <f t="shared" si="3069"/>
        <v>-2238.3912626480515</v>
      </c>
      <c r="AG1282" s="18">
        <f t="shared" si="3069"/>
        <v>-2242.864628774179</v>
      </c>
      <c r="AH1282" s="18">
        <f t="shared" si="3069"/>
        <v>-2414.811739455703</v>
      </c>
      <c r="AI1282" s="18">
        <f t="shared" si="3069"/>
        <v>-2431.7763632158476</v>
      </c>
      <c r="AJ1282" s="18">
        <f t="shared" si="3069"/>
        <v>-2450.8410038474558</v>
      </c>
      <c r="AK1282" s="18">
        <f t="shared" si="3069"/>
        <v>-2456.4550591665397</v>
      </c>
      <c r="AL1282" s="18">
        <f t="shared" si="3069"/>
        <v>-2470.252080420928</v>
      </c>
      <c r="AM1282" s="18">
        <f t="shared" si="3069"/>
        <v>-2488.2175837701902</v>
      </c>
      <c r="AN1282" s="18">
        <f t="shared" si="3069"/>
        <v>-2507.0433433349008</v>
      </c>
      <c r="AO1282" s="18">
        <f t="shared" si="3069"/>
        <v>-2511.6550609907026</v>
      </c>
      <c r="AP1282" s="18">
        <f t="shared" ref="AP1282:BU1282" si="3070">AP178</f>
        <v>-2524.851614683334</v>
      </c>
      <c r="AQ1282" s="18">
        <f t="shared" si="3070"/>
        <v>-2542.6402155590713</v>
      </c>
      <c r="AR1282" s="18">
        <f t="shared" si="3070"/>
        <v>-2561.9231347833784</v>
      </c>
      <c r="AS1282" s="18">
        <f t="shared" si="3070"/>
        <v>-2566.5348524391802</v>
      </c>
      <c r="AT1282" s="18">
        <f t="shared" si="3070"/>
        <v>-2781.8155106203908</v>
      </c>
      <c r="AU1282" s="18">
        <f t="shared" si="3070"/>
        <v>-2779.1467128975064</v>
      </c>
      <c r="AV1282" s="18">
        <f t="shared" si="3070"/>
        <v>-2756.6305515070649</v>
      </c>
      <c r="AW1282" s="18">
        <f t="shared" si="3070"/>
        <v>-2761.2422691628663</v>
      </c>
      <c r="AX1282" s="18">
        <f t="shared" si="3070"/>
        <v>-2780.8637425545585</v>
      </c>
      <c r="AY1282" s="18">
        <f t="shared" si="3070"/>
        <v>-2801.2021043623618</v>
      </c>
      <c r="AZ1282" s="18">
        <f t="shared" si="3070"/>
        <v>-2823.0347845187366</v>
      </c>
      <c r="BA1282" s="18">
        <f t="shared" si="3070"/>
        <v>-2827.646502174538</v>
      </c>
      <c r="BB1282" s="18">
        <f t="shared" si="3070"/>
        <v>-2841.9586994838533</v>
      </c>
      <c r="BC1282" s="18">
        <f t="shared" si="3070"/>
        <v>-2862.8233801248625</v>
      </c>
      <c r="BD1282" s="18">
        <f t="shared" si="3070"/>
        <v>-2885.1823791144429</v>
      </c>
      <c r="BE1282" s="18">
        <f t="shared" si="3070"/>
        <v>-2889.7940967702448</v>
      </c>
      <c r="BF1282" s="18">
        <f t="shared" si="3070"/>
        <v>-2904.4588404225215</v>
      </c>
      <c r="BG1282" s="18">
        <f t="shared" si="3070"/>
        <v>-2925.8619452299004</v>
      </c>
      <c r="BH1282" s="18">
        <f t="shared" si="3070"/>
        <v>-2946.6850699694123</v>
      </c>
      <c r="BI1282" s="18">
        <f t="shared" si="3070"/>
        <v>-2951.2967876252137</v>
      </c>
      <c r="BJ1282" s="18">
        <f t="shared" si="3070"/>
        <v>-2984.851009209136</v>
      </c>
      <c r="BK1282" s="18">
        <f t="shared" si="3070"/>
        <v>-2982.1822114862512</v>
      </c>
      <c r="BL1282" s="18">
        <f t="shared" si="3070"/>
        <v>-3005.5406822803748</v>
      </c>
      <c r="BM1282" s="18">
        <f t="shared" si="3070"/>
        <v>-3010.1523999361757</v>
      </c>
      <c r="BN1282" s="18">
        <f t="shared" si="3070"/>
        <v>-3182.244167231474</v>
      </c>
      <c r="BO1282" s="18">
        <f t="shared" si="3070"/>
        <v>-3209.0158649285481</v>
      </c>
      <c r="BP1282" s="18">
        <f t="shared" si="3070"/>
        <v>-3237.2170741529108</v>
      </c>
      <c r="BQ1282" s="18">
        <f t="shared" si="3070"/>
        <v>-3248.1428162213247</v>
      </c>
      <c r="BR1282" s="18">
        <f t="shared" si="3070"/>
        <v>-3265.2167066893553</v>
      </c>
      <c r="BS1282" s="18">
        <f t="shared" si="3070"/>
        <v>-3290.0861387870041</v>
      </c>
      <c r="BT1282" s="18">
        <f t="shared" si="3070"/>
        <v>-3316.6007707538556</v>
      </c>
      <c r="BU1282" s="18">
        <f t="shared" si="3070"/>
        <v>-3323.216894368747</v>
      </c>
      <c r="BV1282" s="18">
        <f t="shared" ref="BV1282:DA1282" si="3071">BV178</f>
        <v>-3340.6899921644881</v>
      </c>
      <c r="BW1282" s="18">
        <f t="shared" si="3071"/>
        <v>-3366.1165764588977</v>
      </c>
      <c r="BX1282" s="18">
        <f t="shared" si="3071"/>
        <v>-3393.2343149298563</v>
      </c>
      <c r="BY1282" s="18">
        <f t="shared" si="3071"/>
        <v>-3400.0350768221515</v>
      </c>
      <c r="BZ1282" s="18">
        <f t="shared" si="3071"/>
        <v>-3439.4464673327252</v>
      </c>
      <c r="CA1282" s="18">
        <f t="shared" si="3071"/>
        <v>-3436.7193188748929</v>
      </c>
      <c r="CB1282" s="18">
        <f t="shared" si="3071"/>
        <v>-3464.3907358877855</v>
      </c>
      <c r="CC1282" s="18">
        <f t="shared" si="3071"/>
        <v>-3471.3812598428754</v>
      </c>
      <c r="CD1282" s="18">
        <f t="shared" si="3071"/>
        <v>-3496.8833923709626</v>
      </c>
      <c r="CE1282" s="18">
        <f t="shared" si="3071"/>
        <v>-3523.5159513601011</v>
      </c>
      <c r="CF1282" s="18">
        <f t="shared" si="3071"/>
        <v>-3551.8814694192638</v>
      </c>
      <c r="CG1282" s="18">
        <f t="shared" si="3071"/>
        <v>-3559.0670204752137</v>
      </c>
      <c r="CH1282" s="18">
        <f t="shared" si="3071"/>
        <v>-3964.2044996069581</v>
      </c>
      <c r="CI1282" s="18">
        <f t="shared" si="3071"/>
        <v>-3914.0682268261721</v>
      </c>
      <c r="CJ1282" s="18">
        <f t="shared" si="3071"/>
        <v>-3907.3796359577213</v>
      </c>
      <c r="CK1282" s="18">
        <f t="shared" si="3071"/>
        <v>-4047.0747472994408</v>
      </c>
      <c r="CL1282" s="18">
        <f t="shared" si="3071"/>
        <v>-4054.2537728542829</v>
      </c>
      <c r="CM1282" s="18">
        <f t="shared" si="3071"/>
        <v>-4001.6565595391221</v>
      </c>
      <c r="CN1282" s="18">
        <f t="shared" si="3071"/>
        <v>-3994.8621445378249</v>
      </c>
      <c r="CO1282" s="18">
        <f t="shared" si="3071"/>
        <v>-4142.389338264099</v>
      </c>
      <c r="CP1282" s="18">
        <f t="shared" si="3071"/>
        <v>-4168.876159170396</v>
      </c>
      <c r="CQ1282" s="18">
        <f t="shared" si="3071"/>
        <v>-4081.9764065896838</v>
      </c>
      <c r="CR1282" s="18">
        <f t="shared" si="3071"/>
        <v>-4077.2266129675022</v>
      </c>
      <c r="CS1282" s="18">
        <f t="shared" si="3071"/>
        <v>-4227.7287961092106</v>
      </c>
      <c r="CT1282" s="18">
        <f t="shared" si="3071"/>
        <v>-4249.7330276815983</v>
      </c>
      <c r="CU1282" s="18">
        <f t="shared" si="3071"/>
        <v>-4184.0905876029447</v>
      </c>
      <c r="CV1282" s="18">
        <f t="shared" si="3071"/>
        <v>-4178.2468165110067</v>
      </c>
      <c r="CW1282" s="18">
        <f t="shared" si="3071"/>
        <v>-4338.9391989472297</v>
      </c>
      <c r="CX1282" s="18">
        <f t="shared" si="3071"/>
        <v>-4333.2325658528807</v>
      </c>
      <c r="CY1282" s="18">
        <f t="shared" si="3071"/>
        <v>-4275.9450984866317</v>
      </c>
      <c r="CZ1282" s="18">
        <f t="shared" si="3071"/>
        <v>-4269.6683272767668</v>
      </c>
      <c r="DA1282" s="18">
        <f t="shared" si="3071"/>
        <v>-4427.7656342878245</v>
      </c>
      <c r="DB1282" s="18">
        <f t="shared" ref="DB1282:EG1282" si="3072">DB178</f>
        <v>-4594.7101895169408</v>
      </c>
      <c r="DC1282" s="18">
        <f t="shared" si="3072"/>
        <v>-4536.6723034686975</v>
      </c>
      <c r="DD1282" s="18">
        <f t="shared" si="3072"/>
        <v>-4532.0359427488283</v>
      </c>
      <c r="DE1282" s="18">
        <f t="shared" si="3072"/>
        <v>-4700.1016211990209</v>
      </c>
      <c r="DF1282" s="18">
        <f t="shared" si="3072"/>
        <v>-4726.9076208783081</v>
      </c>
      <c r="DG1282" s="18">
        <f t="shared" si="3072"/>
        <v>-4629.4626451737513</v>
      </c>
      <c r="DH1282" s="18">
        <f t="shared" si="3072"/>
        <v>-4624.6976827754297</v>
      </c>
      <c r="DI1282" s="18">
        <f t="shared" si="3072"/>
        <v>-4793.0072676186128</v>
      </c>
      <c r="DJ1282" s="18">
        <f t="shared" si="3072"/>
        <v>-4801.2695901839807</v>
      </c>
      <c r="DK1282" s="18">
        <f t="shared" si="3072"/>
        <v>-4741.9247067317428</v>
      </c>
      <c r="DL1282" s="18">
        <f t="shared" si="3072"/>
        <v>-4737.1969446529938</v>
      </c>
      <c r="DM1282" s="18">
        <f t="shared" si="3072"/>
        <v>-4907.4878576314995</v>
      </c>
      <c r="DN1282" s="18">
        <f t="shared" si="3072"/>
        <v>-4904.3447228126115</v>
      </c>
      <c r="DO1282" s="18">
        <f t="shared" si="3072"/>
        <v>-4845.0885216838715</v>
      </c>
      <c r="DP1282" s="18">
        <f t="shared" si="3072"/>
        <v>-4840.8593972185818</v>
      </c>
      <c r="DQ1282" s="18">
        <f t="shared" si="3072"/>
        <v>-5011.8490846312588</v>
      </c>
      <c r="DR1282" s="18">
        <f t="shared" si="3072"/>
        <v>-5012.9657769122996</v>
      </c>
      <c r="DS1282" s="18">
        <f t="shared" si="3072"/>
        <v>-4953.3132618351819</v>
      </c>
      <c r="DT1282" s="18">
        <f t="shared" si="3072"/>
        <v>-4949.5292460415239</v>
      </c>
      <c r="DU1282" s="18">
        <f t="shared" si="3072"/>
        <v>-5123.84323049676</v>
      </c>
      <c r="DV1282" s="18">
        <f t="shared" si="3072"/>
        <v>-5395.3355360846099</v>
      </c>
      <c r="DW1282" s="18">
        <f t="shared" si="3072"/>
        <v>-5293.6179531325597</v>
      </c>
      <c r="DX1282" s="18">
        <f t="shared" si="3072"/>
        <v>-5292.8313977644329</v>
      </c>
      <c r="DY1282" s="18">
        <f t="shared" si="3072"/>
        <v>-5471.5412172589522</v>
      </c>
      <c r="DZ1282" s="18">
        <f t="shared" si="3072"/>
        <v>-5489.0792815753266</v>
      </c>
      <c r="EA1282" s="18">
        <f t="shared" si="3072"/>
        <v>-5429.0581289222864</v>
      </c>
      <c r="EB1282" s="18">
        <f t="shared" si="3072"/>
        <v>-5425.5856444183237</v>
      </c>
      <c r="EC1282" s="18">
        <f t="shared" si="3072"/>
        <v>-5607.5025645058795</v>
      </c>
      <c r="ED1282" s="18">
        <f t="shared" si="3072"/>
        <v>-5613.9943065280549</v>
      </c>
      <c r="EE1282" s="18">
        <f t="shared" si="3072"/>
        <v>-5552.5470630295922</v>
      </c>
      <c r="EF1282" s="18">
        <f t="shared" si="3072"/>
        <v>-5551.0759501773691</v>
      </c>
      <c r="EG1282" s="18">
        <f t="shared" si="3072"/>
        <v>-5738.4398176257773</v>
      </c>
      <c r="EH1282" s="18">
        <f t="shared" ref="EH1282:FR1282" si="3073">EH178</f>
        <v>-5741.0738810242328</v>
      </c>
      <c r="EI1282" s="18">
        <f t="shared" si="3073"/>
        <v>-5678.6080230265179</v>
      </c>
      <c r="EJ1282" s="18">
        <f t="shared" si="3073"/>
        <v>-5677.3027653837435</v>
      </c>
      <c r="EK1282" s="18">
        <f t="shared" si="3073"/>
        <v>-5868.3288923459259</v>
      </c>
      <c r="EL1282" s="18">
        <f t="shared" si="3073"/>
        <v>-5906.0996229958009</v>
      </c>
      <c r="EM1282" s="18">
        <f t="shared" si="3073"/>
        <v>-5794.0942826231203</v>
      </c>
      <c r="EN1282" s="18">
        <f t="shared" si="3073"/>
        <v>-5793.3925342892026</v>
      </c>
      <c r="EO1282" s="18">
        <f t="shared" si="3073"/>
        <v>-5987.3624779337333</v>
      </c>
      <c r="EP1282" s="18">
        <f t="shared" si="3073"/>
        <v>-6349.5320897547408</v>
      </c>
      <c r="EQ1282" s="18">
        <f t="shared" si="3073"/>
        <v>-6288.2603125945388</v>
      </c>
      <c r="ER1282" s="18">
        <f t="shared" si="3073"/>
        <v>-6290.9406508360225</v>
      </c>
      <c r="ES1282" s="18">
        <f t="shared" si="3073"/>
        <v>-6491.8194745209739</v>
      </c>
      <c r="ET1282" s="18">
        <f t="shared" si="3073"/>
        <v>-6495.7785058088593</v>
      </c>
      <c r="EU1282" s="18">
        <f t="shared" si="3073"/>
        <v>-6432.885759647017</v>
      </c>
      <c r="EV1282" s="18">
        <f t="shared" si="3073"/>
        <v>-6435.4393314499866</v>
      </c>
      <c r="EW1282" s="18">
        <f t="shared" si="3073"/>
        <v>-6640.003695406459</v>
      </c>
      <c r="EX1282" s="18">
        <f t="shared" si="3073"/>
        <v>-6651.7834438109212</v>
      </c>
      <c r="EY1282" s="18">
        <f t="shared" si="3073"/>
        <v>-6586.204095207755</v>
      </c>
      <c r="EZ1282" s="18">
        <f t="shared" si="3073"/>
        <v>-6588.4923409611865</v>
      </c>
      <c r="FA1282" s="18">
        <f t="shared" si="3073"/>
        <v>-6802.0062263985374</v>
      </c>
      <c r="FB1282" s="18">
        <f t="shared" si="3073"/>
        <v>-6847.2757377070675</v>
      </c>
      <c r="FC1282" s="18">
        <f t="shared" si="3073"/>
        <v>-6722.5346639938944</v>
      </c>
      <c r="FD1282" s="18">
        <f t="shared" si="3073"/>
        <v>-6724.9550406316221</v>
      </c>
      <c r="FE1282" s="18">
        <f t="shared" si="3073"/>
        <v>-6941.2286564109427</v>
      </c>
      <c r="FF1282" s="18">
        <f t="shared" si="3073"/>
        <v>-6962.5900469805947</v>
      </c>
      <c r="FG1282" s="18">
        <f t="shared" si="3073"/>
        <v>-6893.6104467612531</v>
      </c>
      <c r="FH1282" s="18">
        <f t="shared" si="3073"/>
        <v>-6895.6679192208994</v>
      </c>
      <c r="FI1282" s="18">
        <f t="shared" si="3073"/>
        <v>-7118.5170749309082</v>
      </c>
      <c r="FJ1282" s="18">
        <f t="shared" si="3073"/>
        <v>-7125.6522866464429</v>
      </c>
      <c r="FK1282" s="18">
        <f t="shared" si="3073"/>
        <v>-7054.3884665670093</v>
      </c>
      <c r="FL1282" s="18">
        <f t="shared" si="3073"/>
        <v>0</v>
      </c>
      <c r="FM1282" s="18">
        <f t="shared" si="3073"/>
        <v>0</v>
      </c>
      <c r="FN1282" s="18">
        <f t="shared" si="3073"/>
        <v>0</v>
      </c>
      <c r="FO1282" s="18">
        <f t="shared" si="3073"/>
        <v>0</v>
      </c>
      <c r="FP1282" s="18">
        <f t="shared" si="3073"/>
        <v>0</v>
      </c>
      <c r="FQ1282" s="18">
        <f t="shared" si="3073"/>
        <v>0</v>
      </c>
      <c r="FR1282" s="18">
        <f t="shared" si="3073"/>
        <v>0</v>
      </c>
    </row>
    <row r="1283" spans="3:174">
      <c r="C1283" s="117" t="s">
        <v>109</v>
      </c>
      <c r="E1283" s="359"/>
      <c r="F1283" s="373"/>
      <c r="I1283" s="167">
        <f ca="1">SUM(J1283:FR1283)</f>
        <v>-537807.7849315065</v>
      </c>
      <c r="J1283" s="18">
        <f t="shared" ref="J1283:AO1283" si="3074">J1235</f>
        <v>0</v>
      </c>
      <c r="K1283" s="18">
        <f t="shared" ca="1" si="3074"/>
        <v>0</v>
      </c>
      <c r="L1283" s="18">
        <f t="shared" ca="1" si="3074"/>
        <v>0</v>
      </c>
      <c r="M1283" s="18">
        <f t="shared" ca="1" si="3074"/>
        <v>0</v>
      </c>
      <c r="N1283" s="18">
        <f t="shared" ca="1" si="3074"/>
        <v>0</v>
      </c>
      <c r="O1283" s="18">
        <f t="shared" ca="1" si="3074"/>
        <v>0</v>
      </c>
      <c r="P1283" s="18">
        <f t="shared" ca="1" si="3074"/>
        <v>0</v>
      </c>
      <c r="Q1283" s="18">
        <f t="shared" ca="1" si="3074"/>
        <v>0</v>
      </c>
      <c r="R1283" s="18">
        <f t="shared" ca="1" si="3074"/>
        <v>0</v>
      </c>
      <c r="S1283" s="18">
        <f t="shared" ca="1" si="3074"/>
        <v>0</v>
      </c>
      <c r="T1283" s="18">
        <f t="shared" ca="1" si="3074"/>
        <v>0</v>
      </c>
      <c r="U1283" s="18">
        <f t="shared" ca="1" si="3074"/>
        <v>0</v>
      </c>
      <c r="V1283" s="18">
        <f t="shared" ca="1" si="3074"/>
        <v>0</v>
      </c>
      <c r="W1283" s="18">
        <f t="shared" ca="1" si="3074"/>
        <v>0</v>
      </c>
      <c r="X1283" s="18">
        <f t="shared" ca="1" si="3074"/>
        <v>0</v>
      </c>
      <c r="Y1283" s="18">
        <f t="shared" ca="1" si="3074"/>
        <v>0</v>
      </c>
      <c r="Z1283" s="18">
        <f t="shared" ca="1" si="3074"/>
        <v>0</v>
      </c>
      <c r="AA1283" s="18">
        <f t="shared" ca="1" si="3074"/>
        <v>0</v>
      </c>
      <c r="AB1283" s="18">
        <f t="shared" ca="1" si="3074"/>
        <v>-9397.2125804794505</v>
      </c>
      <c r="AC1283" s="18">
        <f t="shared" ca="1" si="3074"/>
        <v>-9397.2125804794505</v>
      </c>
      <c r="AD1283" s="18">
        <f t="shared" ca="1" si="3074"/>
        <v>-9397.2125804794505</v>
      </c>
      <c r="AE1283" s="18">
        <f t="shared" ca="1" si="3074"/>
        <v>-9397.2125804794505</v>
      </c>
      <c r="AF1283" s="18">
        <f t="shared" ca="1" si="3074"/>
        <v>-9397.2125804794505</v>
      </c>
      <c r="AG1283" s="18">
        <f t="shared" ca="1" si="3074"/>
        <v>-9397.2125804794505</v>
      </c>
      <c r="AH1283" s="18">
        <f t="shared" ca="1" si="3074"/>
        <v>-9397.2125804794505</v>
      </c>
      <c r="AI1283" s="18">
        <f t="shared" ca="1" si="3074"/>
        <v>-9397.2125804794505</v>
      </c>
      <c r="AJ1283" s="18">
        <f t="shared" ca="1" si="3074"/>
        <v>-9397.2125804794505</v>
      </c>
      <c r="AK1283" s="18">
        <f t="shared" ca="1" si="3074"/>
        <v>-9397.2125804794505</v>
      </c>
      <c r="AL1283" s="18">
        <f t="shared" ca="1" si="3074"/>
        <v>-9397.2125804794505</v>
      </c>
      <c r="AM1283" s="18">
        <f t="shared" ca="1" si="3074"/>
        <v>-9397.2125804794505</v>
      </c>
      <c r="AN1283" s="18">
        <f t="shared" ca="1" si="3074"/>
        <v>-9397.2125804794505</v>
      </c>
      <c r="AO1283" s="18">
        <f t="shared" ca="1" si="3074"/>
        <v>-9397.2125804794505</v>
      </c>
      <c r="AP1283" s="18">
        <f t="shared" ref="AP1283:BU1283" ca="1" si="3075">AP1235</f>
        <v>-9397.2125804794505</v>
      </c>
      <c r="AQ1283" s="18">
        <f t="shared" ca="1" si="3075"/>
        <v>-9397.2125804794505</v>
      </c>
      <c r="AR1283" s="18">
        <f t="shared" ca="1" si="3075"/>
        <v>-9397.2125804794505</v>
      </c>
      <c r="AS1283" s="18">
        <f t="shared" ca="1" si="3075"/>
        <v>-9397.2125804794505</v>
      </c>
      <c r="AT1283" s="18">
        <f t="shared" ca="1" si="3075"/>
        <v>-9397.2125804794505</v>
      </c>
      <c r="AU1283" s="18">
        <f t="shared" ca="1" si="3075"/>
        <v>-9397.2125804794505</v>
      </c>
      <c r="AV1283" s="18">
        <f t="shared" ca="1" si="3075"/>
        <v>-9397.2125804794505</v>
      </c>
      <c r="AW1283" s="18">
        <f t="shared" ca="1" si="3075"/>
        <v>-9397.2125804794505</v>
      </c>
      <c r="AX1283" s="18">
        <f t="shared" ca="1" si="3075"/>
        <v>-9397.2125804794505</v>
      </c>
      <c r="AY1283" s="18">
        <f t="shared" ca="1" si="3075"/>
        <v>-9397.2125804794505</v>
      </c>
      <c r="AZ1283" s="18">
        <f t="shared" ca="1" si="3075"/>
        <v>-9397.2125804794505</v>
      </c>
      <c r="BA1283" s="18">
        <f t="shared" ca="1" si="3075"/>
        <v>-9397.2125804794505</v>
      </c>
      <c r="BB1283" s="18">
        <f t="shared" ca="1" si="3075"/>
        <v>-9397.2125804794505</v>
      </c>
      <c r="BC1283" s="18">
        <f t="shared" ca="1" si="3075"/>
        <v>-9397.2125804794505</v>
      </c>
      <c r="BD1283" s="18">
        <f t="shared" ca="1" si="3075"/>
        <v>-9397.2125804794505</v>
      </c>
      <c r="BE1283" s="18">
        <f t="shared" ca="1" si="3075"/>
        <v>-9397.2125804794505</v>
      </c>
      <c r="BF1283" s="18">
        <f t="shared" ca="1" si="3075"/>
        <v>-9397.2125804794505</v>
      </c>
      <c r="BG1283" s="18">
        <f t="shared" ca="1" si="3075"/>
        <v>-9397.2125804794505</v>
      </c>
      <c r="BH1283" s="18">
        <f t="shared" ca="1" si="3075"/>
        <v>-9397.2125804794505</v>
      </c>
      <c r="BI1283" s="18">
        <f t="shared" ca="1" si="3075"/>
        <v>-9397.2125804794505</v>
      </c>
      <c r="BJ1283" s="18">
        <f t="shared" ca="1" si="3075"/>
        <v>-9397.2125804794505</v>
      </c>
      <c r="BK1283" s="18">
        <f t="shared" ca="1" si="3075"/>
        <v>-9397.2125804794505</v>
      </c>
      <c r="BL1283" s="18">
        <f t="shared" ca="1" si="3075"/>
        <v>-9397.2125804794505</v>
      </c>
      <c r="BM1283" s="18">
        <f t="shared" ca="1" si="3075"/>
        <v>-9397.2125804794505</v>
      </c>
      <c r="BN1283" s="18">
        <f t="shared" ca="1" si="3075"/>
        <v>-9397.2125804794505</v>
      </c>
      <c r="BO1283" s="18">
        <f t="shared" ca="1" si="3075"/>
        <v>-9397.2125804794505</v>
      </c>
      <c r="BP1283" s="18">
        <f t="shared" ca="1" si="3075"/>
        <v>-9397.2125804794505</v>
      </c>
      <c r="BQ1283" s="18">
        <f t="shared" ca="1" si="3075"/>
        <v>-9397.2125804794505</v>
      </c>
      <c r="BR1283" s="18">
        <f t="shared" ca="1" si="3075"/>
        <v>-9397.2125804794505</v>
      </c>
      <c r="BS1283" s="18">
        <f t="shared" ca="1" si="3075"/>
        <v>-9397.2125804794505</v>
      </c>
      <c r="BT1283" s="18">
        <f t="shared" ca="1" si="3075"/>
        <v>-9397.2125804794505</v>
      </c>
      <c r="BU1283" s="18">
        <f t="shared" ca="1" si="3075"/>
        <v>-9397.2125804794505</v>
      </c>
      <c r="BV1283" s="18">
        <f t="shared" ref="BV1283:DA1283" ca="1" si="3076">BV1235</f>
        <v>-9397.2125804794505</v>
      </c>
      <c r="BW1283" s="18">
        <f t="shared" ca="1" si="3076"/>
        <v>-9397.2125804794505</v>
      </c>
      <c r="BX1283" s="18">
        <f t="shared" ca="1" si="3076"/>
        <v>-9397.2125804794505</v>
      </c>
      <c r="BY1283" s="18">
        <f t="shared" ca="1" si="3076"/>
        <v>-9397.2125804794505</v>
      </c>
      <c r="BZ1283" s="18">
        <f t="shared" ca="1" si="3076"/>
        <v>-9397.2125804794505</v>
      </c>
      <c r="CA1283" s="18">
        <f t="shared" ca="1" si="3076"/>
        <v>-9397.2125804794505</v>
      </c>
      <c r="CB1283" s="18">
        <f t="shared" ca="1" si="3076"/>
        <v>-9397.2125804794505</v>
      </c>
      <c r="CC1283" s="18">
        <f t="shared" ca="1" si="3076"/>
        <v>-9397.2125804794505</v>
      </c>
      <c r="CD1283" s="18">
        <f t="shared" ca="1" si="3076"/>
        <v>-9397.2125804794505</v>
      </c>
      <c r="CE1283" s="18">
        <f t="shared" ca="1" si="3076"/>
        <v>-9397.2125804794505</v>
      </c>
      <c r="CF1283" s="18">
        <f t="shared" ca="1" si="3076"/>
        <v>-9397.2125804794505</v>
      </c>
      <c r="CG1283" s="18">
        <f t="shared" ca="1" si="3076"/>
        <v>-1364.7125804793393</v>
      </c>
      <c r="CH1283" s="18">
        <f t="shared" ca="1" si="3076"/>
        <v>-25.962580479452054</v>
      </c>
      <c r="CI1283" s="18">
        <f t="shared" ca="1" si="3076"/>
        <v>-25.962580479452054</v>
      </c>
      <c r="CJ1283" s="18">
        <f t="shared" ca="1" si="3076"/>
        <v>-25.962580479452054</v>
      </c>
      <c r="CK1283" s="18">
        <f t="shared" ca="1" si="3076"/>
        <v>-25.962580479452054</v>
      </c>
      <c r="CL1283" s="18">
        <f t="shared" ca="1" si="3076"/>
        <v>-25.962580479452054</v>
      </c>
      <c r="CM1283" s="18">
        <f t="shared" ca="1" si="3076"/>
        <v>-25.962580479452054</v>
      </c>
      <c r="CN1283" s="18">
        <f t="shared" ca="1" si="3076"/>
        <v>-25.962580479452054</v>
      </c>
      <c r="CO1283" s="18">
        <f t="shared" ca="1" si="3076"/>
        <v>-25.962580479452054</v>
      </c>
      <c r="CP1283" s="18">
        <f t="shared" ca="1" si="3076"/>
        <v>-25.962580479452054</v>
      </c>
      <c r="CQ1283" s="18">
        <f t="shared" ca="1" si="3076"/>
        <v>-25.962580479452054</v>
      </c>
      <c r="CR1283" s="18">
        <f t="shared" ca="1" si="3076"/>
        <v>-25.962580479452054</v>
      </c>
      <c r="CS1283" s="18">
        <f t="shared" ca="1" si="3076"/>
        <v>-25.962580479452054</v>
      </c>
      <c r="CT1283" s="18">
        <f t="shared" ca="1" si="3076"/>
        <v>-25.962580479452054</v>
      </c>
      <c r="CU1283" s="18">
        <f t="shared" ca="1" si="3076"/>
        <v>-25.962580479452054</v>
      </c>
      <c r="CV1283" s="18">
        <f t="shared" ca="1" si="3076"/>
        <v>-25.962580479452054</v>
      </c>
      <c r="CW1283" s="18">
        <f t="shared" ca="1" si="3076"/>
        <v>-25.962580479452054</v>
      </c>
      <c r="CX1283" s="18">
        <f t="shared" ca="1" si="3076"/>
        <v>-25.962580479452054</v>
      </c>
      <c r="CY1283" s="18">
        <f t="shared" ca="1" si="3076"/>
        <v>-25.962580479452054</v>
      </c>
      <c r="CZ1283" s="18">
        <f t="shared" ca="1" si="3076"/>
        <v>-25.962580479452054</v>
      </c>
      <c r="DA1283" s="18">
        <f t="shared" ca="1" si="3076"/>
        <v>-25.962580479452054</v>
      </c>
      <c r="DB1283" s="18">
        <f t="shared" ref="DB1283:EG1283" ca="1" si="3077">DB1235</f>
        <v>-25.962580479452054</v>
      </c>
      <c r="DC1283" s="18">
        <f t="shared" ca="1" si="3077"/>
        <v>-25.962580479452054</v>
      </c>
      <c r="DD1283" s="18">
        <f t="shared" ca="1" si="3077"/>
        <v>-25.962580479452054</v>
      </c>
      <c r="DE1283" s="18">
        <f t="shared" ca="1" si="3077"/>
        <v>-25.962580479452054</v>
      </c>
      <c r="DF1283" s="18">
        <f t="shared" ca="1" si="3077"/>
        <v>-25.962580479452054</v>
      </c>
      <c r="DG1283" s="18">
        <f t="shared" ca="1" si="3077"/>
        <v>-25.962580479452054</v>
      </c>
      <c r="DH1283" s="18">
        <f t="shared" ca="1" si="3077"/>
        <v>-25.962580479452054</v>
      </c>
      <c r="DI1283" s="18">
        <f t="shared" ca="1" si="3077"/>
        <v>-25.962580479452054</v>
      </c>
      <c r="DJ1283" s="18">
        <f t="shared" ca="1" si="3077"/>
        <v>-25.962580479452054</v>
      </c>
      <c r="DK1283" s="18">
        <f t="shared" ca="1" si="3077"/>
        <v>-25.962580479452054</v>
      </c>
      <c r="DL1283" s="18">
        <f t="shared" ca="1" si="3077"/>
        <v>-23.077849315069404</v>
      </c>
      <c r="DM1283" s="18">
        <f t="shared" ca="1" si="3077"/>
        <v>0</v>
      </c>
      <c r="DN1283" s="18">
        <f t="shared" ca="1" si="3077"/>
        <v>0</v>
      </c>
      <c r="DO1283" s="18">
        <f t="shared" ca="1" si="3077"/>
        <v>0</v>
      </c>
      <c r="DP1283" s="18">
        <f t="shared" ca="1" si="3077"/>
        <v>0</v>
      </c>
      <c r="DQ1283" s="18">
        <f t="shared" ca="1" si="3077"/>
        <v>0</v>
      </c>
      <c r="DR1283" s="18">
        <f t="shared" ca="1" si="3077"/>
        <v>0</v>
      </c>
      <c r="DS1283" s="18">
        <f t="shared" ca="1" si="3077"/>
        <v>0</v>
      </c>
      <c r="DT1283" s="18">
        <f t="shared" ca="1" si="3077"/>
        <v>0</v>
      </c>
      <c r="DU1283" s="18">
        <f t="shared" ca="1" si="3077"/>
        <v>0</v>
      </c>
      <c r="DV1283" s="18">
        <f t="shared" ca="1" si="3077"/>
        <v>0</v>
      </c>
      <c r="DW1283" s="18">
        <f t="shared" ca="1" si="3077"/>
        <v>0</v>
      </c>
      <c r="DX1283" s="18">
        <f t="shared" ca="1" si="3077"/>
        <v>0</v>
      </c>
      <c r="DY1283" s="18">
        <f t="shared" ca="1" si="3077"/>
        <v>0</v>
      </c>
      <c r="DZ1283" s="18">
        <f t="shared" ca="1" si="3077"/>
        <v>0</v>
      </c>
      <c r="EA1283" s="18">
        <f t="shared" ca="1" si="3077"/>
        <v>0</v>
      </c>
      <c r="EB1283" s="18">
        <f t="shared" ca="1" si="3077"/>
        <v>0</v>
      </c>
      <c r="EC1283" s="18">
        <f t="shared" ca="1" si="3077"/>
        <v>0</v>
      </c>
      <c r="ED1283" s="18">
        <f t="shared" ca="1" si="3077"/>
        <v>0</v>
      </c>
      <c r="EE1283" s="18">
        <f t="shared" ca="1" si="3077"/>
        <v>0</v>
      </c>
      <c r="EF1283" s="18">
        <f t="shared" ca="1" si="3077"/>
        <v>0</v>
      </c>
      <c r="EG1283" s="18">
        <f t="shared" ca="1" si="3077"/>
        <v>0</v>
      </c>
      <c r="EH1283" s="18">
        <f t="shared" ref="EH1283:FR1283" ca="1" si="3078">EH1235</f>
        <v>0</v>
      </c>
      <c r="EI1283" s="18">
        <f t="shared" ca="1" si="3078"/>
        <v>0</v>
      </c>
      <c r="EJ1283" s="18">
        <f t="shared" ca="1" si="3078"/>
        <v>0</v>
      </c>
      <c r="EK1283" s="18">
        <f t="shared" ca="1" si="3078"/>
        <v>0</v>
      </c>
      <c r="EL1283" s="18">
        <f t="shared" ca="1" si="3078"/>
        <v>0</v>
      </c>
      <c r="EM1283" s="18">
        <f t="shared" ca="1" si="3078"/>
        <v>0</v>
      </c>
      <c r="EN1283" s="18">
        <f t="shared" ca="1" si="3078"/>
        <v>0</v>
      </c>
      <c r="EO1283" s="18">
        <f t="shared" ca="1" si="3078"/>
        <v>0</v>
      </c>
      <c r="EP1283" s="18">
        <f t="shared" ca="1" si="3078"/>
        <v>0</v>
      </c>
      <c r="EQ1283" s="18">
        <f t="shared" ca="1" si="3078"/>
        <v>0</v>
      </c>
      <c r="ER1283" s="18">
        <f t="shared" ca="1" si="3078"/>
        <v>0</v>
      </c>
      <c r="ES1283" s="18">
        <f t="shared" ca="1" si="3078"/>
        <v>0</v>
      </c>
      <c r="ET1283" s="18">
        <f t="shared" ca="1" si="3078"/>
        <v>0</v>
      </c>
      <c r="EU1283" s="18">
        <f t="shared" ca="1" si="3078"/>
        <v>0</v>
      </c>
      <c r="EV1283" s="18">
        <f t="shared" ca="1" si="3078"/>
        <v>0</v>
      </c>
      <c r="EW1283" s="18">
        <f t="shared" ca="1" si="3078"/>
        <v>0</v>
      </c>
      <c r="EX1283" s="18">
        <f t="shared" ca="1" si="3078"/>
        <v>0</v>
      </c>
      <c r="EY1283" s="18">
        <f t="shared" ca="1" si="3078"/>
        <v>0</v>
      </c>
      <c r="EZ1283" s="18">
        <f t="shared" ca="1" si="3078"/>
        <v>0</v>
      </c>
      <c r="FA1283" s="18">
        <f t="shared" ca="1" si="3078"/>
        <v>0</v>
      </c>
      <c r="FB1283" s="18">
        <f t="shared" ca="1" si="3078"/>
        <v>0</v>
      </c>
      <c r="FC1283" s="18">
        <f t="shared" ca="1" si="3078"/>
        <v>0</v>
      </c>
      <c r="FD1283" s="18">
        <f t="shared" ca="1" si="3078"/>
        <v>0</v>
      </c>
      <c r="FE1283" s="18">
        <f t="shared" ca="1" si="3078"/>
        <v>0</v>
      </c>
      <c r="FF1283" s="18">
        <f t="shared" ca="1" si="3078"/>
        <v>0</v>
      </c>
      <c r="FG1283" s="18">
        <f t="shared" ca="1" si="3078"/>
        <v>0</v>
      </c>
      <c r="FH1283" s="18">
        <f t="shared" ca="1" si="3078"/>
        <v>0</v>
      </c>
      <c r="FI1283" s="18">
        <f t="shared" ca="1" si="3078"/>
        <v>0</v>
      </c>
      <c r="FJ1283" s="18">
        <f t="shared" ca="1" si="3078"/>
        <v>0</v>
      </c>
      <c r="FK1283" s="18">
        <f t="shared" ca="1" si="3078"/>
        <v>0</v>
      </c>
      <c r="FL1283" s="18">
        <f t="shared" ca="1" si="3078"/>
        <v>0</v>
      </c>
      <c r="FM1283" s="18">
        <f t="shared" ca="1" si="3078"/>
        <v>0</v>
      </c>
      <c r="FN1283" s="18">
        <f t="shared" ca="1" si="3078"/>
        <v>0</v>
      </c>
      <c r="FO1283" s="18">
        <f t="shared" ca="1" si="3078"/>
        <v>0</v>
      </c>
      <c r="FP1283" s="18">
        <f t="shared" ca="1" si="3078"/>
        <v>0</v>
      </c>
      <c r="FQ1283" s="18">
        <f t="shared" ca="1" si="3078"/>
        <v>0</v>
      </c>
      <c r="FR1283" s="18">
        <f t="shared" ca="1" si="3078"/>
        <v>0</v>
      </c>
    </row>
    <row r="1284" spans="3:174">
      <c r="C1284" s="117" t="s">
        <v>1007</v>
      </c>
      <c r="E1284" s="359"/>
      <c r="F1284" s="373"/>
      <c r="I1284" s="167">
        <f ca="1">SUM(J1284:FR1284)</f>
        <v>-179879.48008692352</v>
      </c>
      <c r="J1284" s="18">
        <f t="shared" ref="J1284:AO1284" ca="1" si="3079">IF(YEAR(J4)&lt;&gt;YEAR(I4),J1285,J1285-I1285)</f>
        <v>0</v>
      </c>
      <c r="K1284" s="18">
        <f t="shared" ca="1" si="3079"/>
        <v>0</v>
      </c>
      <c r="L1284" s="18">
        <f t="shared" ca="1" si="3079"/>
        <v>0</v>
      </c>
      <c r="M1284" s="18">
        <f t="shared" ca="1" si="3079"/>
        <v>0</v>
      </c>
      <c r="N1284" s="18">
        <f t="shared" ca="1" si="3079"/>
        <v>0</v>
      </c>
      <c r="O1284" s="18">
        <f t="shared" ca="1" si="3079"/>
        <v>0</v>
      </c>
      <c r="P1284" s="18">
        <f t="shared" ca="1" si="3079"/>
        <v>0</v>
      </c>
      <c r="Q1284" s="18">
        <f t="shared" ca="1" si="3079"/>
        <v>0</v>
      </c>
      <c r="R1284" s="18">
        <f t="shared" ca="1" si="3079"/>
        <v>0</v>
      </c>
      <c r="S1284" s="18">
        <f t="shared" ca="1" si="3079"/>
        <v>0</v>
      </c>
      <c r="T1284" s="18">
        <f t="shared" ca="1" si="3079"/>
        <v>0</v>
      </c>
      <c r="U1284" s="18">
        <f t="shared" ca="1" si="3079"/>
        <v>0</v>
      </c>
      <c r="V1284" s="18">
        <f t="shared" ca="1" si="3079"/>
        <v>0</v>
      </c>
      <c r="W1284" s="18">
        <f t="shared" ca="1" si="3079"/>
        <v>0</v>
      </c>
      <c r="X1284" s="18">
        <f t="shared" ca="1" si="3079"/>
        <v>0</v>
      </c>
      <c r="Y1284" s="18">
        <f t="shared" ca="1" si="3079"/>
        <v>0</v>
      </c>
      <c r="Z1284" s="18">
        <f t="shared" ca="1" si="3079"/>
        <v>0</v>
      </c>
      <c r="AA1284" s="18">
        <f t="shared" ca="1" si="3079"/>
        <v>0</v>
      </c>
      <c r="AB1284" s="18">
        <f t="shared" ca="1" si="3079"/>
        <v>-3000</v>
      </c>
      <c r="AC1284" s="18">
        <f t="shared" ca="1" si="3079"/>
        <v>-3491.2926163998318</v>
      </c>
      <c r="AD1284" s="18">
        <f t="shared" ca="1" si="3079"/>
        <v>-4061.1605397782114</v>
      </c>
      <c r="AE1284" s="18">
        <f t="shared" ca="1" si="3079"/>
        <v>-2613.5709232066911</v>
      </c>
      <c r="AF1284" s="18">
        <f t="shared" ca="1" si="3079"/>
        <v>-1957.7002509921567</v>
      </c>
      <c r="AG1284" s="18">
        <f t="shared" ca="1" si="3079"/>
        <v>-4512.5674560843709</v>
      </c>
      <c r="AH1284" s="18">
        <f t="shared" ca="1" si="3079"/>
        <v>-4035.0476989682511</v>
      </c>
      <c r="AI1284" s="18">
        <f t="shared" ca="1" si="3079"/>
        <v>-2550.6818597270858</v>
      </c>
      <c r="AJ1284" s="18">
        <f t="shared" ca="1" si="3079"/>
        <v>-1975.2813378009923</v>
      </c>
      <c r="AK1284" s="18">
        <f t="shared" ca="1" si="3079"/>
        <v>-4608.8643530919198</v>
      </c>
      <c r="AL1284" s="18">
        <f t="shared" ca="1" si="3079"/>
        <v>-4165.6163560850227</v>
      </c>
      <c r="AM1284" s="18">
        <f t="shared" ca="1" si="3079"/>
        <v>-2635.1994348605294</v>
      </c>
      <c r="AN1284" s="18">
        <f t="shared" ca="1" si="3079"/>
        <v>-1958.4206359547579</v>
      </c>
      <c r="AO1284" s="18">
        <f t="shared" ca="1" si="3079"/>
        <v>-4592.3043525446719</v>
      </c>
      <c r="AP1284" s="18">
        <f t="shared" ref="AP1284:BU1284" ca="1" si="3080">IF(YEAR(AP4)&lt;&gt;YEAR(AO4),AP1285,AP1285-AO1285)</f>
        <v>-4149.2364958063017</v>
      </c>
      <c r="AQ1284" s="18">
        <f t="shared" ca="1" si="3080"/>
        <v>-2618.8726453238651</v>
      </c>
      <c r="AR1284" s="18">
        <f t="shared" ca="1" si="3080"/>
        <v>-1941.9566985202155</v>
      </c>
      <c r="AS1284" s="18">
        <f t="shared" ca="1" si="3080"/>
        <v>-4575.8404151101277</v>
      </c>
      <c r="AT1284" s="18">
        <f t="shared" ca="1" si="3080"/>
        <v>-4072.1473270251845</v>
      </c>
      <c r="AU1284" s="18">
        <f t="shared" ca="1" si="3080"/>
        <v>-2547.9206961223354</v>
      </c>
      <c r="AV1284" s="18">
        <f t="shared" ca="1" si="3080"/>
        <v>-1883.5444735031087</v>
      </c>
      <c r="AW1284" s="18">
        <f t="shared" ca="1" si="3080"/>
        <v>-4517.4281900930218</v>
      </c>
      <c r="AX1284" s="18">
        <f t="shared" ca="1" si="3080"/>
        <v>-4072.4328574449337</v>
      </c>
      <c r="AY1284" s="18">
        <f t="shared" ca="1" si="3080"/>
        <v>-2541.3040786828788</v>
      </c>
      <c r="AZ1284" s="18">
        <f t="shared" ca="1" si="3080"/>
        <v>-1863.6232035996072</v>
      </c>
      <c r="BA1284" s="18">
        <f t="shared" ca="1" si="3080"/>
        <v>-4497.5069201895203</v>
      </c>
      <c r="BB1284" s="18">
        <f t="shared" ca="1" si="3080"/>
        <v>-4054.1043703661453</v>
      </c>
      <c r="BC1284" s="18">
        <f t="shared" ca="1" si="3080"/>
        <v>-2522.8176959541279</v>
      </c>
      <c r="BD1284" s="18">
        <f t="shared" ca="1" si="3080"/>
        <v>-1844.9789252208966</v>
      </c>
      <c r="BE1284" s="18">
        <f t="shared" ca="1" si="3080"/>
        <v>-4478.862641810807</v>
      </c>
      <c r="BF1284" s="18">
        <f t="shared" ca="1" si="3080"/>
        <v>-4002.5383642722313</v>
      </c>
      <c r="BG1284" s="18">
        <f t="shared" ca="1" si="3080"/>
        <v>-2536.7220902349295</v>
      </c>
      <c r="BH1284" s="18">
        <f t="shared" ca="1" si="3080"/>
        <v>-1826.5281179644044</v>
      </c>
      <c r="BI1284" s="18">
        <f t="shared" ca="1" si="3080"/>
        <v>-4460.4118345543175</v>
      </c>
      <c r="BJ1284" s="18">
        <f t="shared" ca="1" si="3080"/>
        <v>-3649.128105710105</v>
      </c>
      <c r="BK1284" s="18">
        <f t="shared" ca="1" si="3080"/>
        <v>-2849.1186182841666</v>
      </c>
      <c r="BL1284" s="18">
        <f t="shared" ca="1" si="3080"/>
        <v>-1808.8714342711164</v>
      </c>
      <c r="BM1284" s="18">
        <f t="shared" ca="1" si="3080"/>
        <v>-4442.7551508610286</v>
      </c>
      <c r="BN1284" s="18">
        <f t="shared" ca="1" si="3080"/>
        <v>-3335.8917909317579</v>
      </c>
      <c r="BO1284" s="18">
        <f t="shared" ca="1" si="3080"/>
        <v>-3133.0652628957287</v>
      </c>
      <c r="BP1284" s="18">
        <f t="shared" ca="1" si="3080"/>
        <v>-3098.1013432380942</v>
      </c>
      <c r="BQ1284" s="18">
        <f t="shared" ca="1" si="3080"/>
        <v>-3056.9240106054767</v>
      </c>
      <c r="BR1284" s="18">
        <f t="shared" ca="1" si="3080"/>
        <v>-2851.9762820412193</v>
      </c>
      <c r="BS1284" s="18">
        <f t="shared" ca="1" si="3080"/>
        <v>-2734.676818225405</v>
      </c>
      <c r="BT1284" s="18">
        <f t="shared" ca="1" si="3080"/>
        <v>-2687.0921162666646</v>
      </c>
      <c r="BU1284" s="18">
        <f t="shared" ca="1" si="3080"/>
        <v>-2638.2842808402111</v>
      </c>
      <c r="BV1284" s="18">
        <f t="shared" ref="BV1284:DA1284" ca="1" si="3081">IF(YEAR(BV4)&lt;&gt;YEAR(BU4),BV1285,BV1285-BU1285)</f>
        <v>-2433.6651600603145</v>
      </c>
      <c r="BW1284" s="18">
        <f t="shared" ca="1" si="3081"/>
        <v>-2299.3643212815787</v>
      </c>
      <c r="BX1284" s="18">
        <f t="shared" ca="1" si="3081"/>
        <v>-2238.1111458278165</v>
      </c>
      <c r="BY1284" s="18">
        <f t="shared" ca="1" si="3081"/>
        <v>-2181.0640721892732</v>
      </c>
      <c r="BZ1284" s="18">
        <f t="shared" ca="1" si="3081"/>
        <v>-1993.5844508185316</v>
      </c>
      <c r="CA1284" s="18">
        <f t="shared" ca="1" si="3081"/>
        <v>-1820.159015018721</v>
      </c>
      <c r="CB1284" s="18">
        <f t="shared" ca="1" si="3081"/>
        <v>-1744.594754751904</v>
      </c>
      <c r="CC1284" s="18">
        <f t="shared" ca="1" si="3081"/>
        <v>-1678.7704531890031</v>
      </c>
      <c r="CD1284" s="18">
        <f t="shared" ca="1" si="3081"/>
        <v>-1480.2370566033464</v>
      </c>
      <c r="CE1284" s="18">
        <f t="shared" ca="1" si="3081"/>
        <v>-1314.2027093636648</v>
      </c>
      <c r="CF1284" s="18">
        <f t="shared" ca="1" si="3081"/>
        <v>-1223.5496812990145</v>
      </c>
      <c r="CG1284" s="18">
        <f t="shared" ca="1" si="3081"/>
        <v>-1148.300293093152</v>
      </c>
      <c r="CH1284" s="18">
        <f t="shared" ca="1" si="3081"/>
        <v>-962.60036017332254</v>
      </c>
      <c r="CI1284" s="18">
        <f t="shared" ca="1" si="3081"/>
        <v>-916.98388493986954</v>
      </c>
      <c r="CJ1284" s="18">
        <f t="shared" ca="1" si="3081"/>
        <v>-898.92422952030756</v>
      </c>
      <c r="CK1284" s="18">
        <f t="shared" ca="1" si="3081"/>
        <v>-880.76890889114429</v>
      </c>
      <c r="CL1284" s="18">
        <f t="shared" ca="1" si="3081"/>
        <v>-805.1754455804911</v>
      </c>
      <c r="CM1284" s="18">
        <f t="shared" ca="1" si="3081"/>
        <v>-759.9546071336373</v>
      </c>
      <c r="CN1284" s="18">
        <f t="shared" ca="1" si="3081"/>
        <v>-736.72715031963708</v>
      </c>
      <c r="CO1284" s="18">
        <f t="shared" ca="1" si="3081"/>
        <v>-715.8675756759344</v>
      </c>
      <c r="CP1284" s="18">
        <f t="shared" ca="1" si="3081"/>
        <v>-645.53094535766888</v>
      </c>
      <c r="CQ1284" s="18">
        <f t="shared" ca="1" si="3081"/>
        <v>-589.15951812737774</v>
      </c>
      <c r="CR1284" s="18">
        <f t="shared" ca="1" si="3081"/>
        <v>-561.90725349575769</v>
      </c>
      <c r="CS1284" s="18">
        <f t="shared" ca="1" si="3081"/>
        <v>-538.41691055038382</v>
      </c>
      <c r="CT1284" s="18">
        <f t="shared" ca="1" si="3081"/>
        <v>-464.52066741350728</v>
      </c>
      <c r="CU1284" s="18">
        <f t="shared" ca="1" si="3081"/>
        <v>-406.91107033164116</v>
      </c>
      <c r="CV1284" s="18">
        <f t="shared" ca="1" si="3081"/>
        <v>-372.56219348389573</v>
      </c>
      <c r="CW1284" s="18">
        <f t="shared" ca="1" si="3081"/>
        <v>-344.63995760610214</v>
      </c>
      <c r="CX1284" s="18">
        <f t="shared" ca="1" si="3081"/>
        <v>-266.88953489868715</v>
      </c>
      <c r="CY1284" s="18">
        <f t="shared" ca="1" si="3081"/>
        <v>-3.9656884633615164</v>
      </c>
      <c r="CZ1284" s="18">
        <f t="shared" ca="1" si="3081"/>
        <v>0</v>
      </c>
      <c r="DA1284" s="18">
        <f t="shared" ca="1" si="3081"/>
        <v>0</v>
      </c>
      <c r="DB1284" s="18">
        <f t="shared" ref="DB1284:EG1284" ca="1" si="3082">IF(YEAR(DB4)&lt;&gt;YEAR(DA4),DB1285,DB1285-DA1285)</f>
        <v>0</v>
      </c>
      <c r="DC1284" s="18">
        <f t="shared" ca="1" si="3082"/>
        <v>0</v>
      </c>
      <c r="DD1284" s="18">
        <f t="shared" ca="1" si="3082"/>
        <v>0</v>
      </c>
      <c r="DE1284" s="18">
        <f t="shared" ca="1" si="3082"/>
        <v>0</v>
      </c>
      <c r="DF1284" s="18">
        <f t="shared" ca="1" si="3082"/>
        <v>0</v>
      </c>
      <c r="DG1284" s="18">
        <f t="shared" ca="1" si="3082"/>
        <v>0</v>
      </c>
      <c r="DH1284" s="18">
        <f t="shared" ca="1" si="3082"/>
        <v>0</v>
      </c>
      <c r="DI1284" s="18">
        <f t="shared" ca="1" si="3082"/>
        <v>0</v>
      </c>
      <c r="DJ1284" s="18">
        <f t="shared" ca="1" si="3082"/>
        <v>0</v>
      </c>
      <c r="DK1284" s="18">
        <f t="shared" ca="1" si="3082"/>
        <v>0</v>
      </c>
      <c r="DL1284" s="18">
        <f t="shared" ca="1" si="3082"/>
        <v>0</v>
      </c>
      <c r="DM1284" s="18">
        <f t="shared" ca="1" si="3082"/>
        <v>0</v>
      </c>
      <c r="DN1284" s="18">
        <f t="shared" ca="1" si="3082"/>
        <v>0</v>
      </c>
      <c r="DO1284" s="18">
        <f t="shared" ca="1" si="3082"/>
        <v>0</v>
      </c>
      <c r="DP1284" s="18">
        <f t="shared" ca="1" si="3082"/>
        <v>0</v>
      </c>
      <c r="DQ1284" s="18">
        <f t="shared" ca="1" si="3082"/>
        <v>0</v>
      </c>
      <c r="DR1284" s="18">
        <f t="shared" ca="1" si="3082"/>
        <v>0</v>
      </c>
      <c r="DS1284" s="18">
        <f t="shared" ca="1" si="3082"/>
        <v>0</v>
      </c>
      <c r="DT1284" s="18">
        <f t="shared" ca="1" si="3082"/>
        <v>0</v>
      </c>
      <c r="DU1284" s="18">
        <f t="shared" ca="1" si="3082"/>
        <v>0</v>
      </c>
      <c r="DV1284" s="18">
        <f t="shared" ca="1" si="3082"/>
        <v>0</v>
      </c>
      <c r="DW1284" s="18">
        <f t="shared" ca="1" si="3082"/>
        <v>0</v>
      </c>
      <c r="DX1284" s="18">
        <f t="shared" ca="1" si="3082"/>
        <v>0</v>
      </c>
      <c r="DY1284" s="18">
        <f t="shared" ca="1" si="3082"/>
        <v>0</v>
      </c>
      <c r="DZ1284" s="18">
        <f t="shared" ca="1" si="3082"/>
        <v>0</v>
      </c>
      <c r="EA1284" s="18">
        <f t="shared" ca="1" si="3082"/>
        <v>0</v>
      </c>
      <c r="EB1284" s="18">
        <f t="shared" ca="1" si="3082"/>
        <v>0</v>
      </c>
      <c r="EC1284" s="18">
        <f t="shared" ca="1" si="3082"/>
        <v>0</v>
      </c>
      <c r="ED1284" s="18">
        <f t="shared" ca="1" si="3082"/>
        <v>0</v>
      </c>
      <c r="EE1284" s="18">
        <f t="shared" ca="1" si="3082"/>
        <v>0</v>
      </c>
      <c r="EF1284" s="18">
        <f t="shared" ca="1" si="3082"/>
        <v>0</v>
      </c>
      <c r="EG1284" s="18">
        <f t="shared" ca="1" si="3082"/>
        <v>0</v>
      </c>
      <c r="EH1284" s="18">
        <f t="shared" ref="EH1284:FM1284" ca="1" si="3083">IF(YEAR(EH4)&lt;&gt;YEAR(EG4),EH1285,EH1285-EG1285)</f>
        <v>0</v>
      </c>
      <c r="EI1284" s="18">
        <f t="shared" ca="1" si="3083"/>
        <v>0</v>
      </c>
      <c r="EJ1284" s="18">
        <f t="shared" ca="1" si="3083"/>
        <v>0</v>
      </c>
      <c r="EK1284" s="18">
        <f t="shared" ca="1" si="3083"/>
        <v>0</v>
      </c>
      <c r="EL1284" s="18">
        <f t="shared" ca="1" si="3083"/>
        <v>0</v>
      </c>
      <c r="EM1284" s="18">
        <f t="shared" ca="1" si="3083"/>
        <v>0</v>
      </c>
      <c r="EN1284" s="18">
        <f t="shared" ca="1" si="3083"/>
        <v>0</v>
      </c>
      <c r="EO1284" s="18">
        <f t="shared" ca="1" si="3083"/>
        <v>0</v>
      </c>
      <c r="EP1284" s="18">
        <f t="shared" ca="1" si="3083"/>
        <v>0</v>
      </c>
      <c r="EQ1284" s="18">
        <f t="shared" ca="1" si="3083"/>
        <v>0</v>
      </c>
      <c r="ER1284" s="18">
        <f t="shared" ca="1" si="3083"/>
        <v>0</v>
      </c>
      <c r="ES1284" s="18">
        <f t="shared" ca="1" si="3083"/>
        <v>0</v>
      </c>
      <c r="ET1284" s="18">
        <f t="shared" ca="1" si="3083"/>
        <v>0</v>
      </c>
      <c r="EU1284" s="18">
        <f t="shared" ca="1" si="3083"/>
        <v>0</v>
      </c>
      <c r="EV1284" s="18">
        <f t="shared" ca="1" si="3083"/>
        <v>0</v>
      </c>
      <c r="EW1284" s="18">
        <f t="shared" ca="1" si="3083"/>
        <v>0</v>
      </c>
      <c r="EX1284" s="18">
        <f t="shared" ca="1" si="3083"/>
        <v>0</v>
      </c>
      <c r="EY1284" s="18">
        <f t="shared" ca="1" si="3083"/>
        <v>0</v>
      </c>
      <c r="EZ1284" s="18">
        <f t="shared" ca="1" si="3083"/>
        <v>0</v>
      </c>
      <c r="FA1284" s="18">
        <f t="shared" ca="1" si="3083"/>
        <v>0</v>
      </c>
      <c r="FB1284" s="18">
        <f t="shared" ca="1" si="3083"/>
        <v>0</v>
      </c>
      <c r="FC1284" s="18">
        <f t="shared" ca="1" si="3083"/>
        <v>0</v>
      </c>
      <c r="FD1284" s="18">
        <f t="shared" ca="1" si="3083"/>
        <v>0</v>
      </c>
      <c r="FE1284" s="18">
        <f t="shared" ca="1" si="3083"/>
        <v>0</v>
      </c>
      <c r="FF1284" s="18">
        <f t="shared" ca="1" si="3083"/>
        <v>0</v>
      </c>
      <c r="FG1284" s="18">
        <f t="shared" ca="1" si="3083"/>
        <v>0</v>
      </c>
      <c r="FH1284" s="18">
        <f t="shared" ca="1" si="3083"/>
        <v>0</v>
      </c>
      <c r="FI1284" s="18">
        <f t="shared" ca="1" si="3083"/>
        <v>0</v>
      </c>
      <c r="FJ1284" s="18">
        <f t="shared" ca="1" si="3083"/>
        <v>0</v>
      </c>
      <c r="FK1284" s="18">
        <f t="shared" ca="1" si="3083"/>
        <v>0</v>
      </c>
      <c r="FL1284" s="18">
        <f t="shared" ca="1" si="3083"/>
        <v>0</v>
      </c>
      <c r="FM1284" s="18">
        <f t="shared" ca="1" si="3083"/>
        <v>0</v>
      </c>
      <c r="FN1284" s="18">
        <f t="shared" ref="FN1284:FR1284" ca="1" si="3084">IF(YEAR(FN4)&lt;&gt;YEAR(FM4),FN1285,FN1285-FM1285)</f>
        <v>0</v>
      </c>
      <c r="FO1284" s="18">
        <f t="shared" ca="1" si="3084"/>
        <v>0</v>
      </c>
      <c r="FP1284" s="18">
        <f t="shared" ca="1" si="3084"/>
        <v>0</v>
      </c>
      <c r="FQ1284" s="18">
        <f t="shared" ca="1" si="3084"/>
        <v>0</v>
      </c>
      <c r="FR1284" s="18">
        <f t="shared" ca="1" si="3084"/>
        <v>0</v>
      </c>
    </row>
    <row r="1285" spans="3:174" s="361" customFormat="1">
      <c r="C1285" s="362" t="s">
        <v>1008</v>
      </c>
      <c r="D1285" s="363"/>
      <c r="I1285" s="359"/>
      <c r="J1285" s="364">
        <f ca="1">-MIN(MAX(J1288,J1289),-J1286)+J1287</f>
        <v>0</v>
      </c>
      <c r="K1285" s="364">
        <f t="shared" ref="K1285:BV1285" ca="1" si="3085">-MIN(MAX(K1288,K1289),-K1286)+K1287</f>
        <v>0</v>
      </c>
      <c r="L1285" s="364">
        <f t="shared" ca="1" si="3085"/>
        <v>0</v>
      </c>
      <c r="M1285" s="364">
        <f t="shared" ca="1" si="3085"/>
        <v>0</v>
      </c>
      <c r="N1285" s="364">
        <f t="shared" ca="1" si="3085"/>
        <v>0</v>
      </c>
      <c r="O1285" s="364">
        <f t="shared" ca="1" si="3085"/>
        <v>0</v>
      </c>
      <c r="P1285" s="364">
        <f t="shared" ca="1" si="3085"/>
        <v>0</v>
      </c>
      <c r="Q1285" s="364">
        <f t="shared" ca="1" si="3085"/>
        <v>0</v>
      </c>
      <c r="R1285" s="364">
        <f t="shared" ca="1" si="3085"/>
        <v>0</v>
      </c>
      <c r="S1285" s="364">
        <f t="shared" ca="1" si="3085"/>
        <v>0</v>
      </c>
      <c r="T1285" s="364">
        <f t="shared" ca="1" si="3085"/>
        <v>0</v>
      </c>
      <c r="U1285" s="364">
        <f t="shared" ca="1" si="3085"/>
        <v>0</v>
      </c>
      <c r="V1285" s="364">
        <f t="shared" ca="1" si="3085"/>
        <v>0</v>
      </c>
      <c r="W1285" s="364">
        <f t="shared" ca="1" si="3085"/>
        <v>0</v>
      </c>
      <c r="X1285" s="364">
        <f t="shared" ca="1" si="3085"/>
        <v>0</v>
      </c>
      <c r="Y1285" s="364">
        <f t="shared" ca="1" si="3085"/>
        <v>0</v>
      </c>
      <c r="Z1285" s="364">
        <f t="shared" ca="1" si="3085"/>
        <v>0</v>
      </c>
      <c r="AA1285" s="364">
        <f t="shared" ca="1" si="3085"/>
        <v>0</v>
      </c>
      <c r="AB1285" s="364">
        <f t="shared" ca="1" si="3085"/>
        <v>-3000</v>
      </c>
      <c r="AC1285" s="364">
        <f t="shared" ca="1" si="3085"/>
        <v>-6491.2926163998318</v>
      </c>
      <c r="AD1285" s="364">
        <f t="shared" ca="1" si="3085"/>
        <v>-4061.1605397782114</v>
      </c>
      <c r="AE1285" s="364">
        <f t="shared" ca="1" si="3085"/>
        <v>-6674.7314629849025</v>
      </c>
      <c r="AF1285" s="364">
        <f t="shared" ca="1" si="3085"/>
        <v>-8632.4317139770592</v>
      </c>
      <c r="AG1285" s="364">
        <f t="shared" ca="1" si="3085"/>
        <v>-13144.99917006143</v>
      </c>
      <c r="AH1285" s="364">
        <f t="shared" ca="1" si="3085"/>
        <v>-4035.0476989682511</v>
      </c>
      <c r="AI1285" s="364">
        <f t="shared" ca="1" si="3085"/>
        <v>-6585.7295586953369</v>
      </c>
      <c r="AJ1285" s="364">
        <f t="shared" ca="1" si="3085"/>
        <v>-8561.0108964963292</v>
      </c>
      <c r="AK1285" s="364">
        <f t="shared" ca="1" si="3085"/>
        <v>-13169.875249588249</v>
      </c>
      <c r="AL1285" s="364">
        <f t="shared" ca="1" si="3085"/>
        <v>-4165.6163560850227</v>
      </c>
      <c r="AM1285" s="364">
        <f t="shared" ca="1" si="3085"/>
        <v>-6800.8157909455522</v>
      </c>
      <c r="AN1285" s="364">
        <f t="shared" ca="1" si="3085"/>
        <v>-8759.2364269003101</v>
      </c>
      <c r="AO1285" s="364">
        <f t="shared" ca="1" si="3085"/>
        <v>-13351.540779444982</v>
      </c>
      <c r="AP1285" s="364">
        <f t="shared" ca="1" si="3085"/>
        <v>-4149.2364958063017</v>
      </c>
      <c r="AQ1285" s="364">
        <f t="shared" ca="1" si="3085"/>
        <v>-6768.1091411301668</v>
      </c>
      <c r="AR1285" s="364">
        <f t="shared" ca="1" si="3085"/>
        <v>-8710.0658396503823</v>
      </c>
      <c r="AS1285" s="364">
        <f t="shared" ca="1" si="3085"/>
        <v>-13285.90625476051</v>
      </c>
      <c r="AT1285" s="364">
        <f t="shared" ca="1" si="3085"/>
        <v>-4072.1473270251845</v>
      </c>
      <c r="AU1285" s="364">
        <f t="shared" ca="1" si="3085"/>
        <v>-6620.0680231475199</v>
      </c>
      <c r="AV1285" s="364">
        <f t="shared" ca="1" si="3085"/>
        <v>-8503.6124966506286</v>
      </c>
      <c r="AW1285" s="364">
        <f t="shared" ca="1" si="3085"/>
        <v>-13021.04068674365</v>
      </c>
      <c r="AX1285" s="364">
        <f t="shared" ca="1" si="3085"/>
        <v>-4072.4328574449337</v>
      </c>
      <c r="AY1285" s="364">
        <f t="shared" ca="1" si="3085"/>
        <v>-6613.7369361278124</v>
      </c>
      <c r="AZ1285" s="364">
        <f t="shared" ca="1" si="3085"/>
        <v>-8477.3601397274197</v>
      </c>
      <c r="BA1285" s="364">
        <f t="shared" ca="1" si="3085"/>
        <v>-12974.86705991694</v>
      </c>
      <c r="BB1285" s="364">
        <f t="shared" ca="1" si="3085"/>
        <v>-4054.1043703661453</v>
      </c>
      <c r="BC1285" s="364">
        <f t="shared" ca="1" si="3085"/>
        <v>-6576.9220663202732</v>
      </c>
      <c r="BD1285" s="364">
        <f t="shared" ca="1" si="3085"/>
        <v>-8421.9009915411698</v>
      </c>
      <c r="BE1285" s="364">
        <f t="shared" ca="1" si="3085"/>
        <v>-12900.763633351977</v>
      </c>
      <c r="BF1285" s="364">
        <f t="shared" ca="1" si="3085"/>
        <v>-4002.5383642722313</v>
      </c>
      <c r="BG1285" s="364">
        <f t="shared" ca="1" si="3085"/>
        <v>-6539.2604545071608</v>
      </c>
      <c r="BH1285" s="364">
        <f t="shared" ca="1" si="3085"/>
        <v>-8365.7885724715652</v>
      </c>
      <c r="BI1285" s="364">
        <f t="shared" ca="1" si="3085"/>
        <v>-12826.200407025883</v>
      </c>
      <c r="BJ1285" s="364">
        <f t="shared" ca="1" si="3085"/>
        <v>-3649.128105710105</v>
      </c>
      <c r="BK1285" s="364">
        <f t="shared" ca="1" si="3085"/>
        <v>-6498.2467239942716</v>
      </c>
      <c r="BL1285" s="364">
        <f t="shared" ca="1" si="3085"/>
        <v>-8307.118158265388</v>
      </c>
      <c r="BM1285" s="364">
        <f t="shared" ca="1" si="3085"/>
        <v>-12749.873309126417</v>
      </c>
      <c r="BN1285" s="364">
        <f t="shared" ca="1" si="3085"/>
        <v>-3335.8917909317579</v>
      </c>
      <c r="BO1285" s="364">
        <f t="shared" ca="1" si="3085"/>
        <v>-6468.9570538274866</v>
      </c>
      <c r="BP1285" s="364">
        <f t="shared" ca="1" si="3085"/>
        <v>-9567.0583970655807</v>
      </c>
      <c r="BQ1285" s="364">
        <f t="shared" ca="1" si="3085"/>
        <v>-12623.982407671057</v>
      </c>
      <c r="BR1285" s="364">
        <f t="shared" ca="1" si="3085"/>
        <v>-2851.9762820412193</v>
      </c>
      <c r="BS1285" s="364">
        <f t="shared" ca="1" si="3085"/>
        <v>-5586.6531002666243</v>
      </c>
      <c r="BT1285" s="364">
        <f t="shared" ca="1" si="3085"/>
        <v>-8273.7452165332888</v>
      </c>
      <c r="BU1285" s="364">
        <f t="shared" ca="1" si="3085"/>
        <v>-10912.0294973735</v>
      </c>
      <c r="BV1285" s="364">
        <f t="shared" ca="1" si="3085"/>
        <v>-2433.6651600603145</v>
      </c>
      <c r="BW1285" s="364">
        <f t="shared" ref="BW1285:EH1285" ca="1" si="3086">-MIN(MAX(BW1288,BW1289),-BW1286)+BW1287</f>
        <v>-4733.0294813418932</v>
      </c>
      <c r="BX1285" s="364">
        <f t="shared" ca="1" si="3086"/>
        <v>-6971.1406271697097</v>
      </c>
      <c r="BY1285" s="364">
        <f t="shared" ca="1" si="3086"/>
        <v>-9152.2046993589829</v>
      </c>
      <c r="BZ1285" s="364">
        <f t="shared" ca="1" si="3086"/>
        <v>-1993.5844508185316</v>
      </c>
      <c r="CA1285" s="364">
        <f t="shared" ca="1" si="3086"/>
        <v>-3813.7434658372526</v>
      </c>
      <c r="CB1285" s="364">
        <f t="shared" ca="1" si="3086"/>
        <v>-5558.3382205891567</v>
      </c>
      <c r="CC1285" s="364">
        <f t="shared" ca="1" si="3086"/>
        <v>-7237.1086737781598</v>
      </c>
      <c r="CD1285" s="364">
        <f t="shared" ca="1" si="3086"/>
        <v>-1480.2370566033464</v>
      </c>
      <c r="CE1285" s="364">
        <f t="shared" ca="1" si="3086"/>
        <v>-2794.4397659670112</v>
      </c>
      <c r="CF1285" s="364">
        <f t="shared" ca="1" si="3086"/>
        <v>-4017.9894472660258</v>
      </c>
      <c r="CG1285" s="364">
        <f t="shared" ca="1" si="3086"/>
        <v>-5166.2897403591778</v>
      </c>
      <c r="CH1285" s="364">
        <f t="shared" ca="1" si="3086"/>
        <v>-962.60036017332254</v>
      </c>
      <c r="CI1285" s="364">
        <f t="shared" ca="1" si="3086"/>
        <v>-1879.5842451131921</v>
      </c>
      <c r="CJ1285" s="364">
        <f t="shared" ca="1" si="3086"/>
        <v>-2778.5084746334996</v>
      </c>
      <c r="CK1285" s="364">
        <f t="shared" ca="1" si="3086"/>
        <v>-3659.2773835246439</v>
      </c>
      <c r="CL1285" s="364">
        <f t="shared" ca="1" si="3086"/>
        <v>-805.1754455804911</v>
      </c>
      <c r="CM1285" s="364">
        <f t="shared" ca="1" si="3086"/>
        <v>-1565.1300527141284</v>
      </c>
      <c r="CN1285" s="364">
        <f t="shared" ca="1" si="3086"/>
        <v>-2301.8572030337655</v>
      </c>
      <c r="CO1285" s="364">
        <f t="shared" ca="1" si="3086"/>
        <v>-3017.7247787096999</v>
      </c>
      <c r="CP1285" s="364">
        <f t="shared" ca="1" si="3086"/>
        <v>-645.53094535766888</v>
      </c>
      <c r="CQ1285" s="364">
        <f t="shared" ca="1" si="3086"/>
        <v>-1234.6904634850466</v>
      </c>
      <c r="CR1285" s="364">
        <f t="shared" ca="1" si="3086"/>
        <v>-1796.5977169808043</v>
      </c>
      <c r="CS1285" s="364">
        <f t="shared" ca="1" si="3086"/>
        <v>-2335.0146275311881</v>
      </c>
      <c r="CT1285" s="364">
        <f t="shared" ca="1" si="3086"/>
        <v>-464.52066741350728</v>
      </c>
      <c r="CU1285" s="364">
        <f t="shared" ca="1" si="3086"/>
        <v>-871.43173774514844</v>
      </c>
      <c r="CV1285" s="364">
        <f t="shared" ca="1" si="3086"/>
        <v>-1243.9939312290442</v>
      </c>
      <c r="CW1285" s="364">
        <f t="shared" ca="1" si="3086"/>
        <v>-1588.6338888351463</v>
      </c>
      <c r="CX1285" s="364">
        <f t="shared" ca="1" si="3086"/>
        <v>-266.88953489868715</v>
      </c>
      <c r="CY1285" s="364">
        <f t="shared" ca="1" si="3086"/>
        <v>-270.85522336204866</v>
      </c>
      <c r="CZ1285" s="364">
        <f t="shared" ca="1" si="3086"/>
        <v>-270.85522336204866</v>
      </c>
      <c r="DA1285" s="364">
        <f t="shared" ca="1" si="3086"/>
        <v>-270.85522336204866</v>
      </c>
      <c r="DB1285" s="364">
        <f t="shared" ca="1" si="3086"/>
        <v>0</v>
      </c>
      <c r="DC1285" s="364">
        <f t="shared" ca="1" si="3086"/>
        <v>0</v>
      </c>
      <c r="DD1285" s="364">
        <f t="shared" ca="1" si="3086"/>
        <v>0</v>
      </c>
      <c r="DE1285" s="364">
        <f t="shared" ca="1" si="3086"/>
        <v>0</v>
      </c>
      <c r="DF1285" s="364">
        <f t="shared" ca="1" si="3086"/>
        <v>0</v>
      </c>
      <c r="DG1285" s="364">
        <f t="shared" ca="1" si="3086"/>
        <v>0</v>
      </c>
      <c r="DH1285" s="364">
        <f t="shared" ca="1" si="3086"/>
        <v>0</v>
      </c>
      <c r="DI1285" s="364">
        <f t="shared" ca="1" si="3086"/>
        <v>0</v>
      </c>
      <c r="DJ1285" s="364">
        <f t="shared" ca="1" si="3086"/>
        <v>0</v>
      </c>
      <c r="DK1285" s="364">
        <f t="shared" ca="1" si="3086"/>
        <v>0</v>
      </c>
      <c r="DL1285" s="364">
        <f t="shared" ca="1" si="3086"/>
        <v>0</v>
      </c>
      <c r="DM1285" s="364">
        <f t="shared" ca="1" si="3086"/>
        <v>0</v>
      </c>
      <c r="DN1285" s="364">
        <f t="shared" ca="1" si="3086"/>
        <v>0</v>
      </c>
      <c r="DO1285" s="364">
        <f t="shared" ca="1" si="3086"/>
        <v>0</v>
      </c>
      <c r="DP1285" s="364">
        <f t="shared" ca="1" si="3086"/>
        <v>0</v>
      </c>
      <c r="DQ1285" s="364">
        <f t="shared" ca="1" si="3086"/>
        <v>0</v>
      </c>
      <c r="DR1285" s="364">
        <f t="shared" ca="1" si="3086"/>
        <v>0</v>
      </c>
      <c r="DS1285" s="364">
        <f t="shared" ca="1" si="3086"/>
        <v>0</v>
      </c>
      <c r="DT1285" s="364">
        <f t="shared" ca="1" si="3086"/>
        <v>0</v>
      </c>
      <c r="DU1285" s="364">
        <f t="shared" ca="1" si="3086"/>
        <v>0</v>
      </c>
      <c r="DV1285" s="364">
        <f t="shared" ca="1" si="3086"/>
        <v>0</v>
      </c>
      <c r="DW1285" s="364">
        <f t="shared" ca="1" si="3086"/>
        <v>0</v>
      </c>
      <c r="DX1285" s="364">
        <f t="shared" ca="1" si="3086"/>
        <v>0</v>
      </c>
      <c r="DY1285" s="364">
        <f t="shared" ca="1" si="3086"/>
        <v>0</v>
      </c>
      <c r="DZ1285" s="364">
        <f t="shared" ca="1" si="3086"/>
        <v>0</v>
      </c>
      <c r="EA1285" s="364">
        <f t="shared" ca="1" si="3086"/>
        <v>0</v>
      </c>
      <c r="EB1285" s="364">
        <f t="shared" ca="1" si="3086"/>
        <v>0</v>
      </c>
      <c r="EC1285" s="364">
        <f t="shared" ca="1" si="3086"/>
        <v>0</v>
      </c>
      <c r="ED1285" s="364">
        <f t="shared" ca="1" si="3086"/>
        <v>0</v>
      </c>
      <c r="EE1285" s="364">
        <f t="shared" ca="1" si="3086"/>
        <v>0</v>
      </c>
      <c r="EF1285" s="364">
        <f t="shared" ca="1" si="3086"/>
        <v>0</v>
      </c>
      <c r="EG1285" s="364">
        <f t="shared" ca="1" si="3086"/>
        <v>0</v>
      </c>
      <c r="EH1285" s="364">
        <f t="shared" ca="1" si="3086"/>
        <v>0</v>
      </c>
      <c r="EI1285" s="364">
        <f t="shared" ref="EI1285:FR1285" ca="1" si="3087">-MIN(MAX(EI1288,EI1289),-EI1286)+EI1287</f>
        <v>0</v>
      </c>
      <c r="EJ1285" s="364">
        <f t="shared" ca="1" si="3087"/>
        <v>0</v>
      </c>
      <c r="EK1285" s="364">
        <f t="shared" ca="1" si="3087"/>
        <v>0</v>
      </c>
      <c r="EL1285" s="364">
        <f t="shared" ca="1" si="3087"/>
        <v>0</v>
      </c>
      <c r="EM1285" s="364">
        <f t="shared" ca="1" si="3087"/>
        <v>0</v>
      </c>
      <c r="EN1285" s="364">
        <f t="shared" ca="1" si="3087"/>
        <v>0</v>
      </c>
      <c r="EO1285" s="364">
        <f t="shared" ca="1" si="3087"/>
        <v>0</v>
      </c>
      <c r="EP1285" s="364">
        <f t="shared" ca="1" si="3087"/>
        <v>0</v>
      </c>
      <c r="EQ1285" s="364">
        <f t="shared" ca="1" si="3087"/>
        <v>0</v>
      </c>
      <c r="ER1285" s="364">
        <f t="shared" ca="1" si="3087"/>
        <v>0</v>
      </c>
      <c r="ES1285" s="364">
        <f t="shared" ca="1" si="3087"/>
        <v>0</v>
      </c>
      <c r="ET1285" s="364">
        <f t="shared" ca="1" si="3087"/>
        <v>0</v>
      </c>
      <c r="EU1285" s="364">
        <f t="shared" ca="1" si="3087"/>
        <v>0</v>
      </c>
      <c r="EV1285" s="364">
        <f t="shared" ca="1" si="3087"/>
        <v>0</v>
      </c>
      <c r="EW1285" s="364">
        <f t="shared" ca="1" si="3087"/>
        <v>0</v>
      </c>
      <c r="EX1285" s="364">
        <f t="shared" ca="1" si="3087"/>
        <v>0</v>
      </c>
      <c r="EY1285" s="364">
        <f t="shared" ca="1" si="3087"/>
        <v>0</v>
      </c>
      <c r="EZ1285" s="364">
        <f t="shared" ca="1" si="3087"/>
        <v>0</v>
      </c>
      <c r="FA1285" s="364">
        <f t="shared" ca="1" si="3087"/>
        <v>0</v>
      </c>
      <c r="FB1285" s="364">
        <f t="shared" ca="1" si="3087"/>
        <v>0</v>
      </c>
      <c r="FC1285" s="364">
        <f t="shared" ca="1" si="3087"/>
        <v>0</v>
      </c>
      <c r="FD1285" s="364">
        <f t="shared" ca="1" si="3087"/>
        <v>0</v>
      </c>
      <c r="FE1285" s="364">
        <f t="shared" ca="1" si="3087"/>
        <v>0</v>
      </c>
      <c r="FF1285" s="364">
        <f t="shared" ca="1" si="3087"/>
        <v>0</v>
      </c>
      <c r="FG1285" s="364">
        <f t="shared" ca="1" si="3087"/>
        <v>0</v>
      </c>
      <c r="FH1285" s="364">
        <f t="shared" ca="1" si="3087"/>
        <v>0</v>
      </c>
      <c r="FI1285" s="364">
        <f t="shared" ca="1" si="3087"/>
        <v>0</v>
      </c>
      <c r="FJ1285" s="364">
        <f t="shared" ca="1" si="3087"/>
        <v>0</v>
      </c>
      <c r="FK1285" s="364">
        <f t="shared" ca="1" si="3087"/>
        <v>0</v>
      </c>
      <c r="FL1285" s="364">
        <f t="shared" ca="1" si="3087"/>
        <v>0</v>
      </c>
      <c r="FM1285" s="364">
        <f t="shared" ca="1" si="3087"/>
        <v>0</v>
      </c>
      <c r="FN1285" s="364">
        <f t="shared" ca="1" si="3087"/>
        <v>0</v>
      </c>
      <c r="FO1285" s="364">
        <f t="shared" ca="1" si="3087"/>
        <v>0</v>
      </c>
      <c r="FP1285" s="364">
        <f t="shared" ca="1" si="3087"/>
        <v>0</v>
      </c>
      <c r="FQ1285" s="364">
        <f t="shared" ca="1" si="3087"/>
        <v>0</v>
      </c>
      <c r="FR1285" s="364">
        <f t="shared" ca="1" si="3087"/>
        <v>0</v>
      </c>
    </row>
    <row r="1286" spans="3:174" s="361" customFormat="1">
      <c r="C1286" s="362" t="s">
        <v>121</v>
      </c>
      <c r="D1286" s="363"/>
      <c r="H1286" s="364"/>
      <c r="I1286" s="359"/>
      <c r="J1286" s="364">
        <f ca="1">SUMIFS($J$1291:J1291,$J$7:J7,J7)</f>
        <v>0</v>
      </c>
      <c r="K1286" s="364">
        <f ca="1">SUMIFS($J$1291:K1291,$J$7:K7,K7)</f>
        <v>0</v>
      </c>
      <c r="L1286" s="364">
        <f ca="1">SUMIFS($J$1291:L1291,$J$7:L7,L7)</f>
        <v>0</v>
      </c>
      <c r="M1286" s="364">
        <f ca="1">SUMIFS($J$1291:M1291,$J$7:M7,M7)</f>
        <v>0</v>
      </c>
      <c r="N1286" s="364">
        <f ca="1">SUMIFS($J$1291:N1291,$J$7:N7,N7)</f>
        <v>0</v>
      </c>
      <c r="O1286" s="364">
        <f ca="1">SUMIFS($J$1291:O1291,$J$7:O7,O7)</f>
        <v>0</v>
      </c>
      <c r="P1286" s="364">
        <f ca="1">SUMIFS($J$1291:P1291,$J$7:P7,P7)</f>
        <v>0</v>
      </c>
      <c r="Q1286" s="364">
        <f ca="1">SUMIFS($J$1291:Q1291,$J$7:Q7,Q7)</f>
        <v>0</v>
      </c>
      <c r="R1286" s="364">
        <f ca="1">SUMIFS($J$1291:R1291,$J$7:R7,R7)</f>
        <v>0</v>
      </c>
      <c r="S1286" s="364">
        <f ca="1">SUMIFS($J$1291:S1291,$J$7:S7,S7)</f>
        <v>0</v>
      </c>
      <c r="T1286" s="364">
        <f ca="1">SUMIFS($J$1291:T1291,$J$7:T7,T7)</f>
        <v>0</v>
      </c>
      <c r="U1286" s="364">
        <f ca="1">SUMIFS($J$1291:U1291,$J$7:U7,U7)</f>
        <v>0</v>
      </c>
      <c r="V1286" s="364">
        <f ca="1">SUMIFS($J$1291:V1291,$J$7:V7,V7)</f>
        <v>0</v>
      </c>
      <c r="W1286" s="364">
        <f ca="1">SUMIFS($J$1291:W1291,$J$7:W7,W7)</f>
        <v>0</v>
      </c>
      <c r="X1286" s="364">
        <f ca="1">SUMIFS($J$1291:X1291,$J$7:X7,X7)</f>
        <v>0</v>
      </c>
      <c r="Y1286" s="364">
        <f ca="1">SUMIFS($J$1291:Y1291,$J$7:Y7,Y7)</f>
        <v>0</v>
      </c>
      <c r="Z1286" s="364">
        <f ca="1">SUMIFS($J$1291:Z1291,$J$7:Z7,Z7)</f>
        <v>0</v>
      </c>
      <c r="AA1286" s="364">
        <f ca="1">SUMIFS($J$1291:AA1291,$J$7:AA7,AA7)</f>
        <v>0</v>
      </c>
      <c r="AB1286" s="364">
        <f ca="1">SUMIFS($J$1291:AB1291,$J$7:AB7,AB7)</f>
        <v>-4217.5957540821919</v>
      </c>
      <c r="AC1286" s="364">
        <f ca="1">SUMIFS($J$1291:AC1291,$J$7:AC7,AC7)</f>
        <v>-8785.3758392842246</v>
      </c>
      <c r="AD1286" s="364">
        <f ca="1">SUMIFS($J$1291:AD1291,$J$7:AD7,AD7)</f>
        <v>-4302.5900171457643</v>
      </c>
      <c r="AE1286" s="364">
        <f ca="1">SUMIFS($J$1291:AE1291,$J$7:AE7,AE7)</f>
        <v>-8477.0123966793617</v>
      </c>
      <c r="AF1286" s="364">
        <f ca="1">SUMIFS($J$1291:AF1291,$J$7:AF7,AF7)</f>
        <v>-18128.498566165123</v>
      </c>
      <c r="AG1286" s="364">
        <f ca="1">SUMIFS($J$1291:AG1291,$J$7:AG7,AG7)</f>
        <v>-24404.69435555704</v>
      </c>
      <c r="AH1286" s="364">
        <f ca="1">SUMIFS($J$1291:AH1291,$J$7:AH7,AH7)</f>
        <v>-5942.0954239963949</v>
      </c>
      <c r="AI1286" s="364">
        <f ca="1">SUMIFS($J$1291:AI1291,$J$7:AI7,AI7)</f>
        <v>-11866.47399477732</v>
      </c>
      <c r="AJ1286" s="364">
        <f ca="1">SUMIFS($J$1291:AJ1291,$J$7:AJ7,AJ7)</f>
        <v>-17833.116032894286</v>
      </c>
      <c r="AK1286" s="364">
        <f ca="1">SUMIFS($J$1291:AK1291,$J$7:AK7,AK7)</f>
        <v>-23800.494374077345</v>
      </c>
      <c r="AL1286" s="364">
        <f ca="1">SUMIFS($J$1291:AL1291,$J$7:AL7,AL7)</f>
        <v>-5738.2783567547604</v>
      </c>
      <c r="AM1286" s="364">
        <f ca="1">SUMIFS($J$1291:AM1291,$J$7:AM7,AM7)</f>
        <v>-11448.817886724224</v>
      </c>
      <c r="AN1286" s="364">
        <f ca="1">SUMIFS($J$1291:AN1291,$J$7:AN7,AN7)</f>
        <v>-17192.805980085595</v>
      </c>
      <c r="AO1286" s="364">
        <f ca="1">SUMIFS($J$1291:AO1291,$J$7:AO7,AO7)</f>
        <v>-22934.996612833078</v>
      </c>
      <c r="AP1286" s="364">
        <f ca="1">SUMIFS($J$1291:AP1291,$J$7:AP7,AP7)</f>
        <v>-4991.7320594900466</v>
      </c>
      <c r="AQ1286" s="364">
        <f ca="1">SUMIFS($J$1291:AQ1291,$J$7:AQ7,AQ7)</f>
        <v>-9947.2497928538905</v>
      </c>
      <c r="AR1286" s="364">
        <f ca="1">SUMIFS($J$1291:AR1291,$J$7:AR7,AR7)</f>
        <v>-14921.754014443788</v>
      </c>
      <c r="AS1286" s="364">
        <f ca="1">SUMIFS($J$1291:AS1291,$J$7:AS7,AS7)</f>
        <v>-19885.287078805854</v>
      </c>
      <c r="AT1286" s="364">
        <f ca="1">SUMIFS($J$1291:AT1291,$J$7:AT7,AT7)</f>
        <v>-4794.4703704883068</v>
      </c>
      <c r="AU1286" s="364">
        <f ca="1">SUMIFS($J$1291:AU1291,$J$7:AU7,AU7)</f>
        <v>-9497.4752535343323</v>
      </c>
      <c r="AV1286" s="364">
        <f ca="1">SUMIFS($J$1291:AV1291,$J$7:AV7,AV7)</f>
        <v>-14216.088910349028</v>
      </c>
      <c r="AW1286" s="364">
        <f ca="1">SUMIFS($J$1291:AW1291,$J$7:AW7,AW7)</f>
        <v>-18922.569065363561</v>
      </c>
      <c r="AX1286" s="364">
        <f ca="1">SUMIFS($J$1291:AX1291,$J$7:AX7,AX7)</f>
        <v>-4514.4672128385446</v>
      </c>
      <c r="AY1286" s="364">
        <f ca="1">SUMIFS($J$1291:AY1291,$J$7:AY7,AY7)</f>
        <v>-8984.4741487057327</v>
      </c>
      <c r="AZ1286" s="364">
        <f ca="1">SUMIFS($J$1291:AZ1291,$J$7:AZ7,AZ7)</f>
        <v>-13464.640528073831</v>
      </c>
      <c r="BA1286" s="364">
        <f ca="1">SUMIFS($J$1291:BA1291,$J$7:BA7,BA7)</f>
        <v>-17930.257326209328</v>
      </c>
      <c r="BB1286" s="364">
        <f ca="1">SUMIFS($J$1291:BB1291,$J$7:BB7,BB7)</f>
        <v>-4263.7710829997914</v>
      </c>
      <c r="BC1286" s="364">
        <f ca="1">SUMIFS($J$1291:BC1291,$J$7:BC7,BC7)</f>
        <v>-8477.7473525245114</v>
      </c>
      <c r="BD1286" s="364">
        <f ca="1">SUMIFS($J$1291:BD1291,$J$7:BD7,BD7)</f>
        <v>-12696.422950359807</v>
      </c>
      <c r="BE1286" s="364">
        <f ca="1">SUMIFS($J$1291:BE1291,$J$7:BE7,BE7)</f>
        <v>-16897.83744531051</v>
      </c>
      <c r="BF1286" s="364">
        <f ca="1">SUMIFS($J$1291:BF1291,$J$7:BF7,BF7)</f>
        <v>-4002.5383642722313</v>
      </c>
      <c r="BG1286" s="364">
        <f ca="1">SUMIFS($J$1291:BG1291,$J$7:BG7,BG7)</f>
        <v>-7949.856964517945</v>
      </c>
      <c r="BH1286" s="364">
        <f ca="1">SUMIFS($J$1291:BH1291,$J$7:BH7,BH7)</f>
        <v>-11896.175857894661</v>
      </c>
      <c r="BI1286" s="364">
        <f ca="1">SUMIFS($J$1291:BI1291,$J$7:BI7,BI7)</f>
        <v>-15822.374676827247</v>
      </c>
      <c r="BJ1286" s="364">
        <f ca="1">SUMIFS($J$1291:BJ1291,$J$7:BJ7,BJ7)</f>
        <v>-3649.128105710105</v>
      </c>
      <c r="BK1286" s="364">
        <f ca="1">SUMIFS($J$1291:BK1291,$J$7:BK7,BK7)</f>
        <v>-7197.2322583443492</v>
      </c>
      <c r="BL1286" s="364">
        <f ca="1">SUMIFS($J$1291:BL1291,$J$7:BL7,BL7)</f>
        <v>-10736.99265439131</v>
      </c>
      <c r="BM1286" s="364">
        <f ca="1">SUMIFS($J$1291:BM1291,$J$7:BM7,BM7)</f>
        <v>-14253.558257307055</v>
      </c>
      <c r="BN1286" s="364">
        <f ca="1">SUMIFS($J$1291:BN1291,$J$7:BN7,BN7)</f>
        <v>-3335.8917909317579</v>
      </c>
      <c r="BO1286" s="364">
        <f ca="1">SUMIFS($J$1291:BO1291,$J$7:BO7,BO7)</f>
        <v>-6468.9570538274866</v>
      </c>
      <c r="BP1286" s="364">
        <f ca="1">SUMIFS($J$1291:BP1291,$J$7:BP7,BP7)</f>
        <v>-9567.0583970655807</v>
      </c>
      <c r="BQ1286" s="364">
        <f ca="1">SUMIFS($J$1291:BQ1291,$J$7:BQ7,BQ7)</f>
        <v>-12623.982407671057</v>
      </c>
      <c r="BR1286" s="364">
        <f ca="1">SUMIFS($J$1291:BR1291,$J$7:BR7,BR7)</f>
        <v>-2851.9762820412193</v>
      </c>
      <c r="BS1286" s="364">
        <f ca="1">SUMIFS($J$1291:BS1291,$J$7:BS7,BS7)</f>
        <v>-5586.6531002666243</v>
      </c>
      <c r="BT1286" s="364">
        <f ca="1">SUMIFS($J$1291:BT1291,$J$7:BT7,BT7)</f>
        <v>-8273.7452165332888</v>
      </c>
      <c r="BU1286" s="364">
        <f ca="1">SUMIFS($J$1291:BU1291,$J$7:BU7,BU7)</f>
        <v>-10912.0294973735</v>
      </c>
      <c r="BV1286" s="364">
        <f ca="1">SUMIFS($J$1291:BV1291,$J$7:BV7,BV7)</f>
        <v>-2433.6651600603145</v>
      </c>
      <c r="BW1286" s="364">
        <f ca="1">SUMIFS($J$1291:BW1291,$J$7:BW7,BW7)</f>
        <v>-4733.0294813418932</v>
      </c>
      <c r="BX1286" s="364">
        <f ca="1">SUMIFS($J$1291:BX1291,$J$7:BX7,BX7)</f>
        <v>-6971.1406271697097</v>
      </c>
      <c r="BY1286" s="364">
        <f ca="1">SUMIFS($J$1291:BY1291,$J$7:BY7,BY7)</f>
        <v>-9152.2046993589829</v>
      </c>
      <c r="BZ1286" s="364">
        <f ca="1">SUMIFS($J$1291:BZ1291,$J$7:BZ7,BZ7)</f>
        <v>-1993.5844508185316</v>
      </c>
      <c r="CA1286" s="364">
        <f ca="1">SUMIFS($J$1291:CA1291,$J$7:CA7,CA7)</f>
        <v>-3813.7434658372526</v>
      </c>
      <c r="CB1286" s="364">
        <f ca="1">SUMIFS($J$1291:CB1291,$J$7:CB7,CB7)</f>
        <v>-5558.3382205891567</v>
      </c>
      <c r="CC1286" s="364">
        <f ca="1">SUMIFS($J$1291:CC1291,$J$7:CC7,CC7)</f>
        <v>-7237.1086737781598</v>
      </c>
      <c r="CD1286" s="364">
        <f ca="1">SUMIFS($J$1291:CD1291,$J$7:CD7,CD7)</f>
        <v>-1480.2370566033464</v>
      </c>
      <c r="CE1286" s="364">
        <f ca="1">SUMIFS($J$1291:CE1291,$J$7:CE7,CE7)</f>
        <v>-2794.4397659670112</v>
      </c>
      <c r="CF1286" s="364">
        <f ca="1">SUMIFS($J$1291:CF1291,$J$7:CF7,CF7)</f>
        <v>-4017.9894472660258</v>
      </c>
      <c r="CG1286" s="364">
        <f ca="1">SUMIFS($J$1291:CG1291,$J$7:CG7,CG7)</f>
        <v>-5166.2897403591778</v>
      </c>
      <c r="CH1286" s="364">
        <f ca="1">SUMIFS($J$1291:CH1291,$J$7:CH7,CH7)</f>
        <v>-962.60036017332254</v>
      </c>
      <c r="CI1286" s="364">
        <f ca="1">SUMIFS($J$1291:CI1291,$J$7:CI7,CI7)</f>
        <v>-1879.5842451131921</v>
      </c>
      <c r="CJ1286" s="364">
        <f ca="1">SUMIFS($J$1291:CJ1291,$J$7:CJ7,CJ7)</f>
        <v>-2778.5084746334996</v>
      </c>
      <c r="CK1286" s="364">
        <f ca="1">SUMIFS($J$1291:CK1291,$J$7:CK7,CK7)</f>
        <v>-3659.2773835246439</v>
      </c>
      <c r="CL1286" s="364">
        <f ca="1">SUMIFS($J$1291:CL1291,$J$7:CL7,CL7)</f>
        <v>-805.1754455804911</v>
      </c>
      <c r="CM1286" s="364">
        <f ca="1">SUMIFS($J$1291:CM1291,$J$7:CM7,CM7)</f>
        <v>-1565.1300527141284</v>
      </c>
      <c r="CN1286" s="364">
        <f ca="1">SUMIFS($J$1291:CN1291,$J$7:CN7,CN7)</f>
        <v>-2301.8572030337655</v>
      </c>
      <c r="CO1286" s="364">
        <f ca="1">SUMIFS($J$1291:CO1291,$J$7:CO7,CO7)</f>
        <v>-3017.7247787096999</v>
      </c>
      <c r="CP1286" s="364">
        <f ca="1">SUMIFS($J$1291:CP1291,$J$7:CP7,CP7)</f>
        <v>-645.53094535766888</v>
      </c>
      <c r="CQ1286" s="364">
        <f ca="1">SUMIFS($J$1291:CQ1291,$J$7:CQ7,CQ7)</f>
        <v>-1234.6904634850466</v>
      </c>
      <c r="CR1286" s="364">
        <f ca="1">SUMIFS($J$1291:CR1291,$J$7:CR7,CR7)</f>
        <v>-1796.5977169808043</v>
      </c>
      <c r="CS1286" s="364">
        <f ca="1">SUMIFS($J$1291:CS1291,$J$7:CS7,CS7)</f>
        <v>-2335.0146275311881</v>
      </c>
      <c r="CT1286" s="364">
        <f ca="1">SUMIFS($J$1291:CT1291,$J$7:CT7,CT7)</f>
        <v>-464.52066741350728</v>
      </c>
      <c r="CU1286" s="364">
        <f ca="1">SUMIFS($J$1291:CU1291,$J$7:CU7,CU7)</f>
        <v>-871.43173774514844</v>
      </c>
      <c r="CV1286" s="364">
        <f ca="1">SUMIFS($J$1291:CV1291,$J$7:CV7,CV7)</f>
        <v>-1243.9939312290442</v>
      </c>
      <c r="CW1286" s="364">
        <f ca="1">SUMIFS($J$1291:CW1291,$J$7:CW7,CW7)</f>
        <v>-1588.6338888351463</v>
      </c>
      <c r="CX1286" s="364">
        <f ca="1">SUMIFS($J$1291:CX1291,$J$7:CX7,CX7)</f>
        <v>-266.88953489868715</v>
      </c>
      <c r="CY1286" s="364">
        <f ca="1">SUMIFS($J$1291:CY1291,$J$7:CY7,CY7)</f>
        <v>-270.85522336204866</v>
      </c>
      <c r="CZ1286" s="364">
        <f ca="1">SUMIFS($J$1291:CZ1291,$J$7:CZ7,CZ7)</f>
        <v>-270.85522336204866</v>
      </c>
      <c r="DA1286" s="364">
        <f ca="1">SUMIFS($J$1291:DA1291,$J$7:DA7,DA7)</f>
        <v>-270.85522336204866</v>
      </c>
      <c r="DB1286" s="364">
        <f ca="1">SUMIFS($J$1291:DB1291,$J$7:DB7,DB7)</f>
        <v>0</v>
      </c>
      <c r="DC1286" s="364">
        <f ca="1">SUMIFS($J$1291:DC1291,$J$7:DC7,DC7)</f>
        <v>0</v>
      </c>
      <c r="DD1286" s="364">
        <f ca="1">SUMIFS($J$1291:DD1291,$J$7:DD7,DD7)</f>
        <v>0</v>
      </c>
      <c r="DE1286" s="364">
        <f ca="1">SUMIFS($J$1291:DE1291,$J$7:DE7,DE7)</f>
        <v>0</v>
      </c>
      <c r="DF1286" s="364">
        <f ca="1">SUMIFS($J$1291:DF1291,$J$7:DF7,DF7)</f>
        <v>0</v>
      </c>
      <c r="DG1286" s="364">
        <f ca="1">SUMIFS($J$1291:DG1291,$J$7:DG7,DG7)</f>
        <v>0</v>
      </c>
      <c r="DH1286" s="364">
        <f ca="1">SUMIFS($J$1291:DH1291,$J$7:DH7,DH7)</f>
        <v>0</v>
      </c>
      <c r="DI1286" s="364">
        <f ca="1">SUMIFS($J$1291:DI1291,$J$7:DI7,DI7)</f>
        <v>0</v>
      </c>
      <c r="DJ1286" s="364">
        <f ca="1">SUMIFS($J$1291:DJ1291,$J$7:DJ7,DJ7)</f>
        <v>0</v>
      </c>
      <c r="DK1286" s="364">
        <f ca="1">SUMIFS($J$1291:DK1291,$J$7:DK7,DK7)</f>
        <v>0</v>
      </c>
      <c r="DL1286" s="364">
        <f ca="1">SUMIFS($J$1291:DL1291,$J$7:DL7,DL7)</f>
        <v>0</v>
      </c>
      <c r="DM1286" s="364">
        <f ca="1">SUMIFS($J$1291:DM1291,$J$7:DM7,DM7)</f>
        <v>0</v>
      </c>
      <c r="DN1286" s="364">
        <f ca="1">SUMIFS($J$1291:DN1291,$J$7:DN7,DN7)</f>
        <v>0</v>
      </c>
      <c r="DO1286" s="364">
        <f ca="1">SUMIFS($J$1291:DO1291,$J$7:DO7,DO7)</f>
        <v>0</v>
      </c>
      <c r="DP1286" s="364">
        <f ca="1">SUMIFS($J$1291:DP1291,$J$7:DP7,DP7)</f>
        <v>0</v>
      </c>
      <c r="DQ1286" s="364">
        <f ca="1">SUMIFS($J$1291:DQ1291,$J$7:DQ7,DQ7)</f>
        <v>0</v>
      </c>
      <c r="DR1286" s="364">
        <f ca="1">SUMIFS($J$1291:DR1291,$J$7:DR7,DR7)</f>
        <v>0</v>
      </c>
      <c r="DS1286" s="364">
        <f ca="1">SUMIFS($J$1291:DS1291,$J$7:DS7,DS7)</f>
        <v>0</v>
      </c>
      <c r="DT1286" s="364">
        <f ca="1">SUMIFS($J$1291:DT1291,$J$7:DT7,DT7)</f>
        <v>0</v>
      </c>
      <c r="DU1286" s="364">
        <f ca="1">SUMIFS($J$1291:DU1291,$J$7:DU7,DU7)</f>
        <v>0</v>
      </c>
      <c r="DV1286" s="364">
        <f ca="1">SUMIFS($J$1291:DV1291,$J$7:DV7,DV7)</f>
        <v>0</v>
      </c>
      <c r="DW1286" s="364">
        <f ca="1">SUMIFS($J$1291:DW1291,$J$7:DW7,DW7)</f>
        <v>0</v>
      </c>
      <c r="DX1286" s="364">
        <f ca="1">SUMIFS($J$1291:DX1291,$J$7:DX7,DX7)</f>
        <v>0</v>
      </c>
      <c r="DY1286" s="364">
        <f ca="1">SUMIFS($J$1291:DY1291,$J$7:DY7,DY7)</f>
        <v>0</v>
      </c>
      <c r="DZ1286" s="364">
        <f ca="1">SUMIFS($J$1291:DZ1291,$J$7:DZ7,DZ7)</f>
        <v>0</v>
      </c>
      <c r="EA1286" s="364">
        <f ca="1">SUMIFS($J$1291:EA1291,$J$7:EA7,EA7)</f>
        <v>0</v>
      </c>
      <c r="EB1286" s="364">
        <f ca="1">SUMIFS($J$1291:EB1291,$J$7:EB7,EB7)</f>
        <v>0</v>
      </c>
      <c r="EC1286" s="364">
        <f ca="1">SUMIFS($J$1291:EC1291,$J$7:EC7,EC7)</f>
        <v>0</v>
      </c>
      <c r="ED1286" s="364">
        <f ca="1">SUMIFS($J$1291:ED1291,$J$7:ED7,ED7)</f>
        <v>0</v>
      </c>
      <c r="EE1286" s="364">
        <f ca="1">SUMIFS($J$1291:EE1291,$J$7:EE7,EE7)</f>
        <v>0</v>
      </c>
      <c r="EF1286" s="364">
        <f ca="1">SUMIFS($J$1291:EF1291,$J$7:EF7,EF7)</f>
        <v>0</v>
      </c>
      <c r="EG1286" s="364">
        <f ca="1">SUMIFS($J$1291:EG1291,$J$7:EG7,EG7)</f>
        <v>0</v>
      </c>
      <c r="EH1286" s="364">
        <f ca="1">SUMIFS($J$1291:EH1291,$J$7:EH7,EH7)</f>
        <v>0</v>
      </c>
      <c r="EI1286" s="364">
        <f ca="1">SUMIFS($J$1291:EI1291,$J$7:EI7,EI7)</f>
        <v>0</v>
      </c>
      <c r="EJ1286" s="364">
        <f ca="1">SUMIFS($J$1291:EJ1291,$J$7:EJ7,EJ7)</f>
        <v>0</v>
      </c>
      <c r="EK1286" s="364">
        <f ca="1">SUMIFS($J$1291:EK1291,$J$7:EK7,EK7)</f>
        <v>0</v>
      </c>
      <c r="EL1286" s="364">
        <f ca="1">SUMIFS($J$1291:EL1291,$J$7:EL7,EL7)</f>
        <v>0</v>
      </c>
      <c r="EM1286" s="364">
        <f ca="1">SUMIFS($J$1291:EM1291,$J$7:EM7,EM7)</f>
        <v>0</v>
      </c>
      <c r="EN1286" s="364">
        <f ca="1">SUMIFS($J$1291:EN1291,$J$7:EN7,EN7)</f>
        <v>0</v>
      </c>
      <c r="EO1286" s="364">
        <f ca="1">SUMIFS($J$1291:EO1291,$J$7:EO7,EO7)</f>
        <v>0</v>
      </c>
      <c r="EP1286" s="364">
        <f ca="1">SUMIFS($J$1291:EP1291,$J$7:EP7,EP7)</f>
        <v>0</v>
      </c>
      <c r="EQ1286" s="364">
        <f ca="1">SUMIFS($J$1291:EQ1291,$J$7:EQ7,EQ7)</f>
        <v>0</v>
      </c>
      <c r="ER1286" s="364">
        <f ca="1">SUMIFS($J$1291:ER1291,$J$7:ER7,ER7)</f>
        <v>0</v>
      </c>
      <c r="ES1286" s="364">
        <f ca="1">SUMIFS($J$1291:ES1291,$J$7:ES7,ES7)</f>
        <v>0</v>
      </c>
      <c r="ET1286" s="364">
        <f ca="1">SUMIFS($J$1291:ET1291,$J$7:ET7,ET7)</f>
        <v>0</v>
      </c>
      <c r="EU1286" s="364">
        <f ca="1">SUMIFS($J$1291:EU1291,$J$7:EU7,EU7)</f>
        <v>0</v>
      </c>
      <c r="EV1286" s="364">
        <f ca="1">SUMIFS($J$1291:EV1291,$J$7:EV7,EV7)</f>
        <v>0</v>
      </c>
      <c r="EW1286" s="364">
        <f ca="1">SUMIFS($J$1291:EW1291,$J$7:EW7,EW7)</f>
        <v>0</v>
      </c>
      <c r="EX1286" s="364">
        <f ca="1">SUMIFS($J$1291:EX1291,$J$7:EX7,EX7)</f>
        <v>0</v>
      </c>
      <c r="EY1286" s="364">
        <f ca="1">SUMIFS($J$1291:EY1291,$J$7:EY7,EY7)</f>
        <v>0</v>
      </c>
      <c r="EZ1286" s="364">
        <f ca="1">SUMIFS($J$1291:EZ1291,$J$7:EZ7,EZ7)</f>
        <v>0</v>
      </c>
      <c r="FA1286" s="364">
        <f ca="1">SUMIFS($J$1291:FA1291,$J$7:FA7,FA7)</f>
        <v>0</v>
      </c>
      <c r="FB1286" s="364">
        <f ca="1">SUMIFS($J$1291:FB1291,$J$7:FB7,FB7)</f>
        <v>0</v>
      </c>
      <c r="FC1286" s="364">
        <f ca="1">SUMIFS($J$1291:FC1291,$J$7:FC7,FC7)</f>
        <v>0</v>
      </c>
      <c r="FD1286" s="364">
        <f ca="1">SUMIFS($J$1291:FD1291,$J$7:FD7,FD7)</f>
        <v>0</v>
      </c>
      <c r="FE1286" s="364">
        <f ca="1">SUMIFS($J$1291:FE1291,$J$7:FE7,FE7)</f>
        <v>0</v>
      </c>
      <c r="FF1286" s="364">
        <f ca="1">SUMIFS($J$1291:FF1291,$J$7:FF7,FF7)</f>
        <v>0</v>
      </c>
      <c r="FG1286" s="364">
        <f ca="1">SUMIFS($J$1291:FG1291,$J$7:FG7,FG7)</f>
        <v>0</v>
      </c>
      <c r="FH1286" s="364">
        <f ca="1">SUMIFS($J$1291:FH1291,$J$7:FH7,FH7)</f>
        <v>0</v>
      </c>
      <c r="FI1286" s="364">
        <f ca="1">SUMIFS($J$1291:FI1291,$J$7:FI7,FI7)</f>
        <v>0</v>
      </c>
      <c r="FJ1286" s="364">
        <f ca="1">SUMIFS($J$1291:FJ1291,$J$7:FJ7,FJ7)</f>
        <v>0</v>
      </c>
      <c r="FK1286" s="364">
        <f ca="1">SUMIFS($J$1291:FK1291,$J$7:FK7,FK7)</f>
        <v>0</v>
      </c>
      <c r="FL1286" s="364">
        <f ca="1">SUMIFS($J$1291:FL1291,$J$7:FL7,FL7)</f>
        <v>0</v>
      </c>
      <c r="FM1286" s="364">
        <f ca="1">SUMIFS($J$1291:FM1291,$J$7:FM7,FM7)</f>
        <v>0</v>
      </c>
      <c r="FN1286" s="364">
        <f ca="1">SUMIFS($J$1291:FN1291,$J$7:FN7,FN7)</f>
        <v>0</v>
      </c>
      <c r="FO1286" s="364">
        <f ca="1">SUMIFS($J$1291:FO1291,$J$7:FO7,FO7)</f>
        <v>0</v>
      </c>
      <c r="FP1286" s="364">
        <f ca="1">SUMIFS($J$1291:FP1291,$J$7:FP7,FP7)</f>
        <v>0</v>
      </c>
      <c r="FQ1286" s="364">
        <f ca="1">SUMIFS($J$1291:FQ1291,$J$7:FQ7,FQ7)</f>
        <v>0</v>
      </c>
      <c r="FR1286" s="364">
        <f ca="1">SUMIFS($J$1291:FR1291,$J$7:FR7,FR7)</f>
        <v>0</v>
      </c>
    </row>
    <row r="1287" spans="3:174" s="361" customFormat="1">
      <c r="C1287" s="362" t="s">
        <v>1009</v>
      </c>
      <c r="D1287" s="363"/>
      <c r="H1287" s="364"/>
      <c r="I1287" s="359"/>
      <c r="J1287" s="364">
        <f ca="1">SUMIFS($J$1292:J1292,$J$7:J7,J7)</f>
        <v>0</v>
      </c>
      <c r="K1287" s="364">
        <f ca="1">SUMIFS($J$1292:K1292,$J$7:K7,K7)</f>
        <v>0</v>
      </c>
      <c r="L1287" s="364">
        <f ca="1">SUMIFS($J$1292:L1292,$J$7:L7,L7)</f>
        <v>0</v>
      </c>
      <c r="M1287" s="364">
        <f ca="1">SUMIFS($J$1292:M1292,$J$7:M7,M7)</f>
        <v>0</v>
      </c>
      <c r="N1287" s="364">
        <f ca="1">SUMIFS($J$1292:N1292,$J$7:N7,N7)</f>
        <v>0</v>
      </c>
      <c r="O1287" s="364">
        <f ca="1">SUMIFS($J$1292:O1292,$J$7:O7,O7)</f>
        <v>0</v>
      </c>
      <c r="P1287" s="364">
        <f ca="1">SUMIFS($J$1292:P1292,$J$7:P7,P7)</f>
        <v>0</v>
      </c>
      <c r="Q1287" s="364">
        <f ca="1">SUMIFS($J$1292:Q1292,$J$7:Q7,Q7)</f>
        <v>0</v>
      </c>
      <c r="R1287" s="364">
        <f ca="1">SUMIFS($J$1292:R1292,$J$7:R7,R7)</f>
        <v>0</v>
      </c>
      <c r="S1287" s="364">
        <f ca="1">SUMIFS($J$1292:S1292,$J$7:S7,S7)</f>
        <v>0</v>
      </c>
      <c r="T1287" s="364">
        <f ca="1">SUMIFS($J$1292:T1292,$J$7:T7,T7)</f>
        <v>0</v>
      </c>
      <c r="U1287" s="364">
        <f ca="1">SUMIFS($J$1292:U1292,$J$7:U7,U7)</f>
        <v>0</v>
      </c>
      <c r="V1287" s="364">
        <f ca="1">SUMIFS($J$1292:V1292,$J$7:V7,V7)</f>
        <v>0</v>
      </c>
      <c r="W1287" s="364">
        <f ca="1">SUMIFS($J$1292:W1292,$J$7:W7,W7)</f>
        <v>0</v>
      </c>
      <c r="X1287" s="364">
        <f ca="1">SUMIFS($J$1292:X1292,$J$7:X7,X7)</f>
        <v>0</v>
      </c>
      <c r="Y1287" s="364">
        <f ca="1">SUMIFS($J$1292:Y1292,$J$7:Y7,Y7)</f>
        <v>0</v>
      </c>
      <c r="Z1287" s="364">
        <f ca="1">SUMIFS($J$1292:Z1292,$J$7:Z7,Z7)</f>
        <v>0</v>
      </c>
      <c r="AA1287" s="364">
        <f ca="1">SUMIFS($J$1292:AA1292,$J$7:AA7,AA7)</f>
        <v>0</v>
      </c>
      <c r="AB1287" s="364">
        <f ca="1">SUMIFS($J$1292:AB1292,$J$7:AB7,AB7)</f>
        <v>0</v>
      </c>
      <c r="AC1287" s="364">
        <f ca="1">SUMIFS($J$1292:AC1292,$J$7:AC7,AC7)</f>
        <v>0</v>
      </c>
      <c r="AD1287" s="364">
        <f ca="1">SUMIFS($J$1292:AD1292,$J$7:AD7,AD7)</f>
        <v>0</v>
      </c>
      <c r="AE1287" s="364">
        <f ca="1">SUMIFS($J$1292:AE1292,$J$7:AE7,AE7)</f>
        <v>0</v>
      </c>
      <c r="AF1287" s="364">
        <f ca="1">SUMIFS($J$1292:AF1292,$J$7:AF7,AF7)</f>
        <v>0</v>
      </c>
      <c r="AG1287" s="364">
        <f ca="1">SUMIFS($J$1292:AG1292,$J$7:AG7,AG7)</f>
        <v>0</v>
      </c>
      <c r="AH1287" s="364">
        <f ca="1">SUMIFS($J$1292:AH1292,$J$7:AH7,AH7)</f>
        <v>0</v>
      </c>
      <c r="AI1287" s="364">
        <f ca="1">SUMIFS($J$1292:AI1292,$J$7:AI7,AI7)</f>
        <v>0</v>
      </c>
      <c r="AJ1287" s="364">
        <f ca="1">SUMIFS($J$1292:AJ1292,$J$7:AJ7,AJ7)</f>
        <v>0</v>
      </c>
      <c r="AK1287" s="364">
        <f ca="1">SUMIFS($J$1292:AK1292,$J$7:AK7,AK7)</f>
        <v>0</v>
      </c>
      <c r="AL1287" s="364">
        <f ca="1">SUMIFS($J$1292:AL1292,$J$7:AL7,AL7)</f>
        <v>0</v>
      </c>
      <c r="AM1287" s="364">
        <f ca="1">SUMIFS($J$1292:AM1292,$J$7:AM7,AM7)</f>
        <v>0</v>
      </c>
      <c r="AN1287" s="364">
        <f ca="1">SUMIFS($J$1292:AN1292,$J$7:AN7,AN7)</f>
        <v>0</v>
      </c>
      <c r="AO1287" s="364">
        <f ca="1">SUMIFS($J$1292:AO1292,$J$7:AO7,AO7)</f>
        <v>0</v>
      </c>
      <c r="AP1287" s="364">
        <f ca="1">SUMIFS($J$1292:AP1292,$J$7:AP7,AP7)</f>
        <v>0</v>
      </c>
      <c r="AQ1287" s="364">
        <f ca="1">SUMIFS($J$1292:AQ1292,$J$7:AQ7,AQ7)</f>
        <v>0</v>
      </c>
      <c r="AR1287" s="364">
        <f ca="1">SUMIFS($J$1292:AR1292,$J$7:AR7,AR7)</f>
        <v>0</v>
      </c>
      <c r="AS1287" s="364">
        <f ca="1">SUMIFS($J$1292:AS1292,$J$7:AS7,AS7)</f>
        <v>0</v>
      </c>
      <c r="AT1287" s="364">
        <f ca="1">SUMIFS($J$1292:AT1292,$J$7:AT7,AT7)</f>
        <v>0</v>
      </c>
      <c r="AU1287" s="364">
        <f ca="1">SUMIFS($J$1292:AU1292,$J$7:AU7,AU7)</f>
        <v>0</v>
      </c>
      <c r="AV1287" s="364">
        <f ca="1">SUMIFS($J$1292:AV1292,$J$7:AV7,AV7)</f>
        <v>0</v>
      </c>
      <c r="AW1287" s="364">
        <f ca="1">SUMIFS($J$1292:AW1292,$J$7:AW7,AW7)</f>
        <v>0</v>
      </c>
      <c r="AX1287" s="364">
        <f ca="1">SUMIFS($J$1292:AX1292,$J$7:AX7,AX7)</f>
        <v>0</v>
      </c>
      <c r="AY1287" s="364">
        <f ca="1">SUMIFS($J$1292:AY1292,$J$7:AY7,AY7)</f>
        <v>0</v>
      </c>
      <c r="AZ1287" s="364">
        <f ca="1">SUMIFS($J$1292:AZ1292,$J$7:AZ7,AZ7)</f>
        <v>0</v>
      </c>
      <c r="BA1287" s="364">
        <f ca="1">SUMIFS($J$1292:BA1292,$J$7:BA7,BA7)</f>
        <v>0</v>
      </c>
      <c r="BB1287" s="364">
        <f ca="1">SUMIFS($J$1292:BB1292,$J$7:BB7,BB7)</f>
        <v>0</v>
      </c>
      <c r="BC1287" s="364">
        <f ca="1">SUMIFS($J$1292:BC1292,$J$7:BC7,BC7)</f>
        <v>0</v>
      </c>
      <c r="BD1287" s="364">
        <f ca="1">SUMIFS($J$1292:BD1292,$J$7:BD7,BD7)</f>
        <v>0</v>
      </c>
      <c r="BE1287" s="364">
        <f ca="1">SUMIFS($J$1292:BE1292,$J$7:BE7,BE7)</f>
        <v>0</v>
      </c>
      <c r="BF1287" s="364">
        <f ca="1">SUMIFS($J$1292:BF1292,$J$7:BF7,BF7)</f>
        <v>0</v>
      </c>
      <c r="BG1287" s="364">
        <f ca="1">SUMIFS($J$1292:BG1292,$J$7:BG7,BG7)</f>
        <v>0</v>
      </c>
      <c r="BH1287" s="364">
        <f ca="1">SUMIFS($J$1292:BH1292,$J$7:BH7,BH7)</f>
        <v>0</v>
      </c>
      <c r="BI1287" s="364">
        <f ca="1">SUMIFS($J$1292:BI1292,$J$7:BI7,BI7)</f>
        <v>0</v>
      </c>
      <c r="BJ1287" s="364">
        <f ca="1">SUMIFS($J$1292:BJ1292,$J$7:BJ7,BJ7)</f>
        <v>0</v>
      </c>
      <c r="BK1287" s="364">
        <f ca="1">SUMIFS($J$1292:BK1292,$J$7:BK7,BK7)</f>
        <v>0</v>
      </c>
      <c r="BL1287" s="364">
        <f ca="1">SUMIFS($J$1292:BL1292,$J$7:BL7,BL7)</f>
        <v>0</v>
      </c>
      <c r="BM1287" s="364">
        <f ca="1">SUMIFS($J$1292:BM1292,$J$7:BM7,BM7)</f>
        <v>0</v>
      </c>
      <c r="BN1287" s="364">
        <f ca="1">SUMIFS($J$1292:BN1292,$J$7:BN7,BN7)</f>
        <v>0</v>
      </c>
      <c r="BO1287" s="364">
        <f ca="1">SUMIFS($J$1292:BO1292,$J$7:BO7,BO7)</f>
        <v>0</v>
      </c>
      <c r="BP1287" s="364">
        <f ca="1">SUMIFS($J$1292:BP1292,$J$7:BP7,BP7)</f>
        <v>0</v>
      </c>
      <c r="BQ1287" s="364">
        <f ca="1">SUMIFS($J$1292:BQ1292,$J$7:BQ7,BQ7)</f>
        <v>0</v>
      </c>
      <c r="BR1287" s="364">
        <f ca="1">SUMIFS($J$1292:BR1292,$J$7:BR7,BR7)</f>
        <v>0</v>
      </c>
      <c r="BS1287" s="364">
        <f ca="1">SUMIFS($J$1292:BS1292,$J$7:BS7,BS7)</f>
        <v>0</v>
      </c>
      <c r="BT1287" s="364">
        <f ca="1">SUMIFS($J$1292:BT1292,$J$7:BT7,BT7)</f>
        <v>0</v>
      </c>
      <c r="BU1287" s="364">
        <f ca="1">SUMIFS($J$1292:BU1292,$J$7:BU7,BU7)</f>
        <v>0</v>
      </c>
      <c r="BV1287" s="364">
        <f ca="1">SUMIFS($J$1292:BV1292,$J$7:BV7,BV7)</f>
        <v>0</v>
      </c>
      <c r="BW1287" s="364">
        <f ca="1">SUMIFS($J$1292:BW1292,$J$7:BW7,BW7)</f>
        <v>0</v>
      </c>
      <c r="BX1287" s="364">
        <f ca="1">SUMIFS($J$1292:BX1292,$J$7:BX7,BX7)</f>
        <v>0</v>
      </c>
      <c r="BY1287" s="364">
        <f ca="1">SUMIFS($J$1292:BY1292,$J$7:BY7,BY7)</f>
        <v>0</v>
      </c>
      <c r="BZ1287" s="364">
        <f ca="1">SUMIFS($J$1292:BZ1292,$J$7:BZ7,BZ7)</f>
        <v>0</v>
      </c>
      <c r="CA1287" s="364">
        <f ca="1">SUMIFS($J$1292:CA1292,$J$7:CA7,CA7)</f>
        <v>0</v>
      </c>
      <c r="CB1287" s="364">
        <f ca="1">SUMIFS($J$1292:CB1292,$J$7:CB7,CB7)</f>
        <v>0</v>
      </c>
      <c r="CC1287" s="364">
        <f ca="1">SUMIFS($J$1292:CC1292,$J$7:CC7,CC7)</f>
        <v>0</v>
      </c>
      <c r="CD1287" s="364">
        <f ca="1">SUMIFS($J$1292:CD1292,$J$7:CD7,CD7)</f>
        <v>0</v>
      </c>
      <c r="CE1287" s="364">
        <f ca="1">SUMIFS($J$1292:CE1292,$J$7:CE7,CE7)</f>
        <v>0</v>
      </c>
      <c r="CF1287" s="364">
        <f ca="1">SUMIFS($J$1292:CF1292,$J$7:CF7,CF7)</f>
        <v>0</v>
      </c>
      <c r="CG1287" s="364">
        <f ca="1">SUMIFS($J$1292:CG1292,$J$7:CG7,CG7)</f>
        <v>0</v>
      </c>
      <c r="CH1287" s="364">
        <f ca="1">SUMIFS($J$1292:CH1292,$J$7:CH7,CH7)</f>
        <v>0</v>
      </c>
      <c r="CI1287" s="364">
        <f ca="1">SUMIFS($J$1292:CI1292,$J$7:CI7,CI7)</f>
        <v>0</v>
      </c>
      <c r="CJ1287" s="364">
        <f ca="1">SUMIFS($J$1292:CJ1292,$J$7:CJ7,CJ7)</f>
        <v>0</v>
      </c>
      <c r="CK1287" s="364">
        <f ca="1">SUMIFS($J$1292:CK1292,$J$7:CK7,CK7)</f>
        <v>0</v>
      </c>
      <c r="CL1287" s="364">
        <f ca="1">SUMIFS($J$1292:CL1292,$J$7:CL7,CL7)</f>
        <v>0</v>
      </c>
      <c r="CM1287" s="364">
        <f ca="1">SUMIFS($J$1292:CM1292,$J$7:CM7,CM7)</f>
        <v>0</v>
      </c>
      <c r="CN1287" s="364">
        <f ca="1">SUMIFS($J$1292:CN1292,$J$7:CN7,CN7)</f>
        <v>0</v>
      </c>
      <c r="CO1287" s="364">
        <f ca="1">SUMIFS($J$1292:CO1292,$J$7:CO7,CO7)</f>
        <v>0</v>
      </c>
      <c r="CP1287" s="364">
        <f ca="1">SUMIFS($J$1292:CP1292,$J$7:CP7,CP7)</f>
        <v>0</v>
      </c>
      <c r="CQ1287" s="364">
        <f ca="1">SUMIFS($J$1292:CQ1292,$J$7:CQ7,CQ7)</f>
        <v>0</v>
      </c>
      <c r="CR1287" s="364">
        <f ca="1">SUMIFS($J$1292:CR1292,$J$7:CR7,CR7)</f>
        <v>0</v>
      </c>
      <c r="CS1287" s="364">
        <f ca="1">SUMIFS($J$1292:CS1292,$J$7:CS7,CS7)</f>
        <v>0</v>
      </c>
      <c r="CT1287" s="364">
        <f ca="1">SUMIFS($J$1292:CT1292,$J$7:CT7,CT7)</f>
        <v>0</v>
      </c>
      <c r="CU1287" s="364">
        <f ca="1">SUMIFS($J$1292:CU1292,$J$7:CU7,CU7)</f>
        <v>0</v>
      </c>
      <c r="CV1287" s="364">
        <f ca="1">SUMIFS($J$1292:CV1292,$J$7:CV7,CV7)</f>
        <v>0</v>
      </c>
      <c r="CW1287" s="364">
        <f ca="1">SUMIFS($J$1292:CW1292,$J$7:CW7,CW7)</f>
        <v>0</v>
      </c>
      <c r="CX1287" s="364">
        <f ca="1">SUMIFS($J$1292:CX1292,$J$7:CX7,CX7)</f>
        <v>0</v>
      </c>
      <c r="CY1287" s="364">
        <f ca="1">SUMIFS($J$1292:CY1292,$J$7:CY7,CY7)</f>
        <v>0</v>
      </c>
      <c r="CZ1287" s="364">
        <f ca="1">SUMIFS($J$1292:CZ1292,$J$7:CZ7,CZ7)</f>
        <v>0</v>
      </c>
      <c r="DA1287" s="364">
        <f ca="1">SUMIFS($J$1292:DA1292,$J$7:DA7,DA7)</f>
        <v>0</v>
      </c>
      <c r="DB1287" s="364">
        <f ca="1">SUMIFS($J$1292:DB1292,$J$7:DB7,DB7)</f>
        <v>0</v>
      </c>
      <c r="DC1287" s="364">
        <f ca="1">SUMIFS($J$1292:DC1292,$J$7:DC7,DC7)</f>
        <v>0</v>
      </c>
      <c r="DD1287" s="364">
        <f ca="1">SUMIFS($J$1292:DD1292,$J$7:DD7,DD7)</f>
        <v>0</v>
      </c>
      <c r="DE1287" s="364">
        <f ca="1">SUMIFS($J$1292:DE1292,$J$7:DE7,DE7)</f>
        <v>0</v>
      </c>
      <c r="DF1287" s="364">
        <f ca="1">SUMIFS($J$1292:DF1292,$J$7:DF7,DF7)</f>
        <v>0</v>
      </c>
      <c r="DG1287" s="364">
        <f ca="1">SUMIFS($J$1292:DG1292,$J$7:DG7,DG7)</f>
        <v>0</v>
      </c>
      <c r="DH1287" s="364">
        <f ca="1">SUMIFS($J$1292:DH1292,$J$7:DH7,DH7)</f>
        <v>0</v>
      </c>
      <c r="DI1287" s="364">
        <f ca="1">SUMIFS($J$1292:DI1292,$J$7:DI7,DI7)</f>
        <v>0</v>
      </c>
      <c r="DJ1287" s="364">
        <f ca="1">SUMIFS($J$1292:DJ1292,$J$7:DJ7,DJ7)</f>
        <v>0</v>
      </c>
      <c r="DK1287" s="364">
        <f ca="1">SUMIFS($J$1292:DK1292,$J$7:DK7,DK7)</f>
        <v>0</v>
      </c>
      <c r="DL1287" s="364">
        <f ca="1">SUMIFS($J$1292:DL1292,$J$7:DL7,DL7)</f>
        <v>0</v>
      </c>
      <c r="DM1287" s="364">
        <f ca="1">SUMIFS($J$1292:DM1292,$J$7:DM7,DM7)</f>
        <v>0</v>
      </c>
      <c r="DN1287" s="364">
        <f ca="1">SUMIFS($J$1292:DN1292,$J$7:DN7,DN7)</f>
        <v>0</v>
      </c>
      <c r="DO1287" s="364">
        <f ca="1">SUMIFS($J$1292:DO1292,$J$7:DO7,DO7)</f>
        <v>0</v>
      </c>
      <c r="DP1287" s="364">
        <f ca="1">SUMIFS($J$1292:DP1292,$J$7:DP7,DP7)</f>
        <v>0</v>
      </c>
      <c r="DQ1287" s="364">
        <f ca="1">SUMIFS($J$1292:DQ1292,$J$7:DQ7,DQ7)</f>
        <v>0</v>
      </c>
      <c r="DR1287" s="364">
        <f ca="1">SUMIFS($J$1292:DR1292,$J$7:DR7,DR7)</f>
        <v>0</v>
      </c>
      <c r="DS1287" s="364">
        <f ca="1">SUMIFS($J$1292:DS1292,$J$7:DS7,DS7)</f>
        <v>0</v>
      </c>
      <c r="DT1287" s="364">
        <f ca="1">SUMIFS($J$1292:DT1292,$J$7:DT7,DT7)</f>
        <v>0</v>
      </c>
      <c r="DU1287" s="364">
        <f ca="1">SUMIFS($J$1292:DU1292,$J$7:DU7,DU7)</f>
        <v>0</v>
      </c>
      <c r="DV1287" s="364">
        <f ca="1">SUMIFS($J$1292:DV1292,$J$7:DV7,DV7)</f>
        <v>0</v>
      </c>
      <c r="DW1287" s="364">
        <f ca="1">SUMIFS($J$1292:DW1292,$J$7:DW7,DW7)</f>
        <v>0</v>
      </c>
      <c r="DX1287" s="364">
        <f ca="1">SUMIFS($J$1292:DX1292,$J$7:DX7,DX7)</f>
        <v>0</v>
      </c>
      <c r="DY1287" s="364">
        <f ca="1">SUMIFS($J$1292:DY1292,$J$7:DY7,DY7)</f>
        <v>0</v>
      </c>
      <c r="DZ1287" s="364">
        <f ca="1">SUMIFS($J$1292:DZ1292,$J$7:DZ7,DZ7)</f>
        <v>0</v>
      </c>
      <c r="EA1287" s="364">
        <f ca="1">SUMIFS($J$1292:EA1292,$J$7:EA7,EA7)</f>
        <v>0</v>
      </c>
      <c r="EB1287" s="364">
        <f ca="1">SUMIFS($J$1292:EB1292,$J$7:EB7,EB7)</f>
        <v>0</v>
      </c>
      <c r="EC1287" s="364">
        <f ca="1">SUMIFS($J$1292:EC1292,$J$7:EC7,EC7)</f>
        <v>0</v>
      </c>
      <c r="ED1287" s="364">
        <f ca="1">SUMIFS($J$1292:ED1292,$J$7:ED7,ED7)</f>
        <v>0</v>
      </c>
      <c r="EE1287" s="364">
        <f ca="1">SUMIFS($J$1292:EE1292,$J$7:EE7,EE7)</f>
        <v>0</v>
      </c>
      <c r="EF1287" s="364">
        <f ca="1">SUMIFS($J$1292:EF1292,$J$7:EF7,EF7)</f>
        <v>0</v>
      </c>
      <c r="EG1287" s="364">
        <f ca="1">SUMIFS($J$1292:EG1292,$J$7:EG7,EG7)</f>
        <v>0</v>
      </c>
      <c r="EH1287" s="364">
        <f ca="1">SUMIFS($J$1292:EH1292,$J$7:EH7,EH7)</f>
        <v>0</v>
      </c>
      <c r="EI1287" s="364">
        <f ca="1">SUMIFS($J$1292:EI1292,$J$7:EI7,EI7)</f>
        <v>0</v>
      </c>
      <c r="EJ1287" s="364">
        <f ca="1">SUMIFS($J$1292:EJ1292,$J$7:EJ7,EJ7)</f>
        <v>0</v>
      </c>
      <c r="EK1287" s="364">
        <f ca="1">SUMIFS($J$1292:EK1292,$J$7:EK7,EK7)</f>
        <v>0</v>
      </c>
      <c r="EL1287" s="364">
        <f ca="1">SUMIFS($J$1292:EL1292,$J$7:EL7,EL7)</f>
        <v>0</v>
      </c>
      <c r="EM1287" s="364">
        <f ca="1">SUMIFS($J$1292:EM1292,$J$7:EM7,EM7)</f>
        <v>0</v>
      </c>
      <c r="EN1287" s="364">
        <f ca="1">SUMIFS($J$1292:EN1292,$J$7:EN7,EN7)</f>
        <v>0</v>
      </c>
      <c r="EO1287" s="364">
        <f ca="1">SUMIFS($J$1292:EO1292,$J$7:EO7,EO7)</f>
        <v>0</v>
      </c>
      <c r="EP1287" s="364">
        <f ca="1">SUMIFS($J$1292:EP1292,$J$7:EP7,EP7)</f>
        <v>0</v>
      </c>
      <c r="EQ1287" s="364">
        <f ca="1">SUMIFS($J$1292:EQ1292,$J$7:EQ7,EQ7)</f>
        <v>0</v>
      </c>
      <c r="ER1287" s="364">
        <f ca="1">SUMIFS($J$1292:ER1292,$J$7:ER7,ER7)</f>
        <v>0</v>
      </c>
      <c r="ES1287" s="364">
        <f ca="1">SUMIFS($J$1292:ES1292,$J$7:ES7,ES7)</f>
        <v>0</v>
      </c>
      <c r="ET1287" s="364">
        <f ca="1">SUMIFS($J$1292:ET1292,$J$7:ET7,ET7)</f>
        <v>0</v>
      </c>
      <c r="EU1287" s="364">
        <f ca="1">SUMIFS($J$1292:EU1292,$J$7:EU7,EU7)</f>
        <v>0</v>
      </c>
      <c r="EV1287" s="364">
        <f ca="1">SUMIFS($J$1292:EV1292,$J$7:EV7,EV7)</f>
        <v>0</v>
      </c>
      <c r="EW1287" s="364">
        <f ca="1">SUMIFS($J$1292:EW1292,$J$7:EW7,EW7)</f>
        <v>0</v>
      </c>
      <c r="EX1287" s="364">
        <f ca="1">SUMIFS($J$1292:EX1292,$J$7:EX7,EX7)</f>
        <v>0</v>
      </c>
      <c r="EY1287" s="364">
        <f ca="1">SUMIFS($J$1292:EY1292,$J$7:EY7,EY7)</f>
        <v>0</v>
      </c>
      <c r="EZ1287" s="364">
        <f ca="1">SUMIFS($J$1292:EZ1292,$J$7:EZ7,EZ7)</f>
        <v>0</v>
      </c>
      <c r="FA1287" s="364">
        <f ca="1">SUMIFS($J$1292:FA1292,$J$7:FA7,FA7)</f>
        <v>0</v>
      </c>
      <c r="FB1287" s="364">
        <f ca="1">SUMIFS($J$1292:FB1292,$J$7:FB7,FB7)</f>
        <v>0</v>
      </c>
      <c r="FC1287" s="364">
        <f ca="1">SUMIFS($J$1292:FC1292,$J$7:FC7,FC7)</f>
        <v>0</v>
      </c>
      <c r="FD1287" s="364">
        <f ca="1">SUMIFS($J$1292:FD1292,$J$7:FD7,FD7)</f>
        <v>0</v>
      </c>
      <c r="FE1287" s="364">
        <f ca="1">SUMIFS($J$1292:FE1292,$J$7:FE7,FE7)</f>
        <v>0</v>
      </c>
      <c r="FF1287" s="364">
        <f ca="1">SUMIFS($J$1292:FF1292,$J$7:FF7,FF7)</f>
        <v>0</v>
      </c>
      <c r="FG1287" s="364">
        <f ca="1">SUMIFS($J$1292:FG1292,$J$7:FG7,FG7)</f>
        <v>0</v>
      </c>
      <c r="FH1287" s="364">
        <f ca="1">SUMIFS($J$1292:FH1292,$J$7:FH7,FH7)</f>
        <v>0</v>
      </c>
      <c r="FI1287" s="364">
        <f ca="1">SUMIFS($J$1292:FI1292,$J$7:FI7,FI7)</f>
        <v>0</v>
      </c>
      <c r="FJ1287" s="364">
        <f ca="1">SUMIFS($J$1292:FJ1292,$J$7:FJ7,FJ7)</f>
        <v>0</v>
      </c>
      <c r="FK1287" s="364">
        <f ca="1">SUMIFS($J$1292:FK1292,$J$7:FK7,FK7)</f>
        <v>0</v>
      </c>
      <c r="FL1287" s="364">
        <f ca="1">SUMIFS($J$1292:FL1292,$J$7:FL7,FL7)</f>
        <v>0</v>
      </c>
      <c r="FM1287" s="364">
        <f ca="1">SUMIFS($J$1292:FM1292,$J$7:FM7,FM7)</f>
        <v>0</v>
      </c>
      <c r="FN1287" s="364">
        <f ca="1">SUMIFS($J$1292:FN1292,$J$7:FN7,FN7)</f>
        <v>0</v>
      </c>
      <c r="FO1287" s="364">
        <f ca="1">SUMIFS($J$1292:FO1292,$J$7:FO7,FO7)</f>
        <v>0</v>
      </c>
      <c r="FP1287" s="364">
        <f ca="1">SUMIFS($J$1292:FP1292,$J$7:FP7,FP7)</f>
        <v>0</v>
      </c>
      <c r="FQ1287" s="364">
        <f ca="1">SUMIFS($J$1292:FQ1292,$J$7:FQ7,FQ7)</f>
        <v>0</v>
      </c>
      <c r="FR1287" s="364">
        <f ca="1">SUMIFS($J$1292:FR1292,$J$7:FR7,FR7)</f>
        <v>0</v>
      </c>
    </row>
    <row r="1288" spans="3:174" s="361" customFormat="1">
      <c r="C1288" s="362" t="s">
        <v>1010</v>
      </c>
      <c r="D1288" s="363"/>
      <c r="H1288" s="364"/>
      <c r="I1288" s="359"/>
      <c r="J1288" s="364">
        <f>SUMIFS($J$1293:J1293,$J$7:J7,J7)*(SUM($I$24:I24)=0)</f>
        <v>0</v>
      </c>
      <c r="K1288" s="364">
        <f>SUMIFS($J$1293:K1293,$J$7:K7,K7)*(SUM($I$24:J24)=0)</f>
        <v>0</v>
      </c>
      <c r="L1288" s="364">
        <f>SUMIFS($J$1293:L1293,$J$7:L7,L7)*(SUM($I$24:K24)=0)</f>
        <v>0</v>
      </c>
      <c r="M1288" s="364">
        <f>SUMIFS($J$1293:M1293,$J$7:M7,M7)*(SUM($I$24:L24)=0)</f>
        <v>0</v>
      </c>
      <c r="N1288" s="364">
        <f>SUMIFS($J$1293:N1293,$J$7:N7,N7)*(SUM($I$24:M24)=0)</f>
        <v>0</v>
      </c>
      <c r="O1288" s="364">
        <f>SUMIFS($J$1293:O1293,$J$7:O7,O7)*(SUM($I$24:N24)=0)</f>
        <v>0</v>
      </c>
      <c r="P1288" s="364">
        <f>SUMIFS($J$1293:P1293,$J$7:P7,P7)*(SUM($I$24:O24)=0)</f>
        <v>0</v>
      </c>
      <c r="Q1288" s="364">
        <f>SUMIFS($J$1293:Q1293,$J$7:Q7,Q7)*(SUM($I$24:P24)=0)</f>
        <v>0</v>
      </c>
      <c r="R1288" s="364">
        <f>SUMIFS($J$1293:R1293,$J$7:R7,R7)*(SUM($I$24:Q24)=0)</f>
        <v>0</v>
      </c>
      <c r="S1288" s="364">
        <f>SUMIFS($J$1293:S1293,$J$7:S7,S7)*(SUM($I$24:R24)=0)</f>
        <v>0</v>
      </c>
      <c r="T1288" s="364">
        <f>SUMIFS($J$1293:T1293,$J$7:T7,T7)*(SUM($I$24:S24)=0)</f>
        <v>0</v>
      </c>
      <c r="U1288" s="364">
        <f>SUMIFS($J$1293:U1293,$J$7:U7,U7)*(SUM($I$24:T24)=0)</f>
        <v>0</v>
      </c>
      <c r="V1288" s="364">
        <f>SUMIFS($J$1293:V1293,$J$7:V7,V7)*(SUM($I$24:U24)=0)</f>
        <v>0</v>
      </c>
      <c r="W1288" s="364">
        <f>SUMIFS($J$1293:W1293,$J$7:W7,W7)*(SUM($I$24:V24)=0)</f>
        <v>0</v>
      </c>
      <c r="X1288" s="364">
        <f>SUMIFS($J$1293:X1293,$J$7:X7,X7)*(SUM($I$24:W24)=0)</f>
        <v>0</v>
      </c>
      <c r="Y1288" s="364">
        <f>SUMIFS($J$1293:Y1293,$J$7:Y7,Y7)*(SUM($I$24:X24)=0)</f>
        <v>0</v>
      </c>
      <c r="Z1288" s="364">
        <f>SUMIFS($J$1293:Z1293,$J$7:Z7,Z7)*(SUM($I$24:Y24)=0)</f>
        <v>0</v>
      </c>
      <c r="AA1288" s="364">
        <f>SUMIFS($J$1293:AA1293,$J$7:AA7,AA7)*(SUM($I$24:Z24)=0)</f>
        <v>0</v>
      </c>
      <c r="AB1288" s="364">
        <f>SUMIFS($J$1293:AB1293,$J$7:AB7,AB7)*(SUM($I$24:AA24)=0)</f>
        <v>1986.2907962204945</v>
      </c>
      <c r="AC1288" s="364">
        <f>SUMIFS($J$1293:AC1293,$J$7:AC7,AC7)*(SUM($I$24:AB24)=0)</f>
        <v>6491.2926163998318</v>
      </c>
      <c r="AD1288" s="364">
        <f>SUMIFS($J$1293:AD1293,$J$7:AD7,AD7)*(SUM($I$24:AC24)=0)</f>
        <v>4061.1605397782114</v>
      </c>
      <c r="AE1288" s="364">
        <f>SUMIFS($J$1293:AE1293,$J$7:AE7,AE7)*(SUM($I$24:AD24)=0)</f>
        <v>6674.7314629849025</v>
      </c>
      <c r="AF1288" s="364">
        <f>SUMIFS($J$1293:AF1293,$J$7:AF7,AF7)*(SUM($I$24:AE24)=0)</f>
        <v>8632.4317139770592</v>
      </c>
      <c r="AG1288" s="364">
        <f>SUMIFS($J$1293:AG1293,$J$7:AG7,AG7)*(SUM($I$24:AF24)=0)</f>
        <v>13144.99917006143</v>
      </c>
      <c r="AH1288" s="364">
        <f>SUMIFS($J$1293:AH1293,$J$7:AH7,AH7)*(SUM($I$24:AG24)=0)</f>
        <v>4035.0476989682511</v>
      </c>
      <c r="AI1288" s="364">
        <f>SUMIFS($J$1293:AI1293,$J$7:AI7,AI7)*(SUM($I$24:AH24)=0)</f>
        <v>6585.7295586953369</v>
      </c>
      <c r="AJ1288" s="364">
        <f>SUMIFS($J$1293:AJ1293,$J$7:AJ7,AJ7)*(SUM($I$24:AI24)=0)</f>
        <v>8561.0108964963292</v>
      </c>
      <c r="AK1288" s="364">
        <f>SUMIFS($J$1293:AK1293,$J$7:AK7,AK7)*(SUM($I$24:AJ24)=0)</f>
        <v>13169.875249588249</v>
      </c>
      <c r="AL1288" s="364">
        <f>SUMIFS($J$1293:AL1293,$J$7:AL7,AL7)*(SUM($I$24:AK24)=0)</f>
        <v>4165.6163560850227</v>
      </c>
      <c r="AM1288" s="364">
        <f>SUMIFS($J$1293:AM1293,$J$7:AM7,AM7)*(SUM($I$24:AL24)=0)</f>
        <v>6800.8157909455522</v>
      </c>
      <c r="AN1288" s="364">
        <f>SUMIFS($J$1293:AN1293,$J$7:AN7,AN7)*(SUM($I$24:AM24)=0)</f>
        <v>8759.2364269003101</v>
      </c>
      <c r="AO1288" s="364">
        <f>SUMIFS($J$1293:AO1293,$J$7:AO7,AO7)*(SUM($I$24:AN24)=0)</f>
        <v>13351.540779444982</v>
      </c>
      <c r="AP1288" s="364">
        <f>SUMIFS($J$1293:AP1293,$J$7:AP7,AP7)*(SUM($I$24:AO24)=0)</f>
        <v>4149.2364958063017</v>
      </c>
      <c r="AQ1288" s="364">
        <f>SUMIFS($J$1293:AQ1293,$J$7:AQ7,AQ7)*(SUM($I$24:AP24)=0)</f>
        <v>6768.1091411301668</v>
      </c>
      <c r="AR1288" s="364">
        <f>SUMIFS($J$1293:AR1293,$J$7:AR7,AR7)*(SUM($I$24:AQ24)=0)</f>
        <v>8710.0658396503823</v>
      </c>
      <c r="AS1288" s="364">
        <f>SUMIFS($J$1293:AS1293,$J$7:AS7,AS7)*(SUM($I$24:AR24)=0)</f>
        <v>13285.90625476051</v>
      </c>
      <c r="AT1288" s="364">
        <f>SUMIFS($J$1293:AT1293,$J$7:AT7,AT7)*(SUM($I$24:AS24)=0)</f>
        <v>4072.1473270251845</v>
      </c>
      <c r="AU1288" s="364">
        <f>SUMIFS($J$1293:AU1293,$J$7:AU7,AU7)*(SUM($I$24:AT24)=0)</f>
        <v>6620.0680231475199</v>
      </c>
      <c r="AV1288" s="364">
        <f>SUMIFS($J$1293:AV1293,$J$7:AV7,AV7)*(SUM($I$24:AU24)=0)</f>
        <v>8503.6124966506286</v>
      </c>
      <c r="AW1288" s="364">
        <f>SUMIFS($J$1293:AW1293,$J$7:AW7,AW7)*(SUM($I$24:AV24)=0)</f>
        <v>13021.04068674365</v>
      </c>
      <c r="AX1288" s="364">
        <f>SUMIFS($J$1293:AX1293,$J$7:AX7,AX7)*(SUM($I$24:AW24)=0)</f>
        <v>4072.4328574449337</v>
      </c>
      <c r="AY1288" s="364">
        <f>SUMIFS($J$1293:AY1293,$J$7:AY7,AY7)*(SUM($I$24:AX24)=0)</f>
        <v>6613.7369361278124</v>
      </c>
      <c r="AZ1288" s="364">
        <f>SUMIFS($J$1293:AZ1293,$J$7:AZ7,AZ7)*(SUM($I$24:AY24)=0)</f>
        <v>8477.3601397274197</v>
      </c>
      <c r="BA1288" s="364">
        <f>SUMIFS($J$1293:BA1293,$J$7:BA7,BA7)*(SUM($I$24:AZ24)=0)</f>
        <v>12974.86705991694</v>
      </c>
      <c r="BB1288" s="364">
        <f>SUMIFS($J$1293:BB1293,$J$7:BB7,BB7)*(SUM($I$24:BA24)=0)</f>
        <v>4054.1043703661453</v>
      </c>
      <c r="BC1288" s="364">
        <f>SUMIFS($J$1293:BC1293,$J$7:BC7,BC7)*(SUM($I$24:BB24)=0)</f>
        <v>6576.9220663202732</v>
      </c>
      <c r="BD1288" s="364">
        <f>SUMIFS($J$1293:BD1293,$J$7:BD7,BD7)*(SUM($I$24:BC24)=0)</f>
        <v>8421.9009915411698</v>
      </c>
      <c r="BE1288" s="364">
        <f>SUMIFS($J$1293:BE1293,$J$7:BE7,BE7)*(SUM($I$24:BD24)=0)</f>
        <v>12900.763633351977</v>
      </c>
      <c r="BF1288" s="364">
        <f>SUMIFS($J$1293:BF1293,$J$7:BF7,BF7)*(SUM($I$24:BE24)=0)</f>
        <v>4035.3543280845452</v>
      </c>
      <c r="BG1288" s="364">
        <f>SUMIFS($J$1293:BG1293,$J$7:BG7,BG7)*(SUM($I$24:BF24)=0)</f>
        <v>6539.2604545071608</v>
      </c>
      <c r="BH1288" s="364">
        <f>SUMIFS($J$1293:BH1293,$J$7:BH7,BH7)*(SUM($I$24:BG24)=0)</f>
        <v>8365.7885724715652</v>
      </c>
      <c r="BI1288" s="364">
        <f>SUMIFS($J$1293:BI1293,$J$7:BI7,BI7)*(SUM($I$24:BH24)=0)</f>
        <v>12826.200407025883</v>
      </c>
      <c r="BJ1288" s="364">
        <f>SUMIFS($J$1293:BJ1293,$J$7:BJ7,BJ7)*(SUM($I$24:BI24)=0)</f>
        <v>4011.2366774485604</v>
      </c>
      <c r="BK1288" s="364">
        <f>SUMIFS($J$1293:BK1293,$J$7:BK7,BK7)*(SUM($I$24:BJ24)=0)</f>
        <v>6498.2467239942716</v>
      </c>
      <c r="BL1288" s="364">
        <f>SUMIFS($J$1293:BL1293,$J$7:BL7,BL7)*(SUM($I$24:BK24)=0)</f>
        <v>8307.118158265388</v>
      </c>
      <c r="BM1288" s="364">
        <f>SUMIFS($J$1293:BM1293,$J$7:BM7,BM7)*(SUM($I$24:BL24)=0)</f>
        <v>12749.873309126417</v>
      </c>
      <c r="BN1288" s="364">
        <f>SUMIFS($J$1293:BN1293,$J$7:BN7,BN7)*(SUM($I$24:BM24)=0)</f>
        <v>4778.2808106752627</v>
      </c>
      <c r="BO1288" s="364">
        <f>SUMIFS($J$1293:BO1293,$J$7:BO7,BO7)*(SUM($I$24:BN24)=0)</f>
        <v>7766.6959726731257</v>
      </c>
      <c r="BP1288" s="364">
        <f>SUMIFS($J$1293:BP1293,$J$7:BP7,BP7)*(SUM($I$24:BO24)=0)</f>
        <v>9956.1706797429069</v>
      </c>
      <c r="BQ1288" s="364">
        <f>SUMIFS($J$1293:BQ1293,$J$7:BQ7,BQ7)*(SUM($I$24:BP24)=0)</f>
        <v>15215.242486436327</v>
      </c>
      <c r="BR1288" s="364">
        <f>SUMIFS($J$1293:BR1293,$J$7:BR7,BR7)*(SUM($I$24:BQ24)=0)</f>
        <v>4913.5677852978997</v>
      </c>
      <c r="BS1288" s="364">
        <f>SUMIFS($J$1293:BS1293,$J$7:BS7,BS7)*(SUM($I$24:BR24)=0)</f>
        <v>7988.0561557442779</v>
      </c>
      <c r="BT1288" s="364">
        <f>SUMIFS($J$1293:BT1293,$J$7:BT7,BT7)*(SUM($I$24:BS24)=0)</f>
        <v>10242.010982732894</v>
      </c>
      <c r="BU1288" s="364">
        <f>SUMIFS($J$1293:BU1293,$J$7:BU7,BU7)*(SUM($I$24:BT24)=0)</f>
        <v>15652.69923179921</v>
      </c>
      <c r="BV1288" s="364">
        <f>SUMIFS($J$1293:BV1293,$J$7:BV7,BV7)*(SUM($I$24:BU24)=0)</f>
        <v>5055.5556016482014</v>
      </c>
      <c r="BW1288" s="364">
        <f>SUMIFS($J$1293:BW1293,$J$7:BW7,BW7)*(SUM($I$24:BV24)=0)</f>
        <v>8220.6967809060989</v>
      </c>
      <c r="BX1288" s="364">
        <f>SUMIFS($J$1293:BX1293,$J$7:BX7,BX7)*(SUM($I$24:BW24)=0)</f>
        <v>10542.409911428598</v>
      </c>
      <c r="BY1288" s="364">
        <f>SUMIFS($J$1293:BY1293,$J$7:BY7,BY7)*(SUM($I$24:BX24)=0)</f>
        <v>16109.029528338639</v>
      </c>
      <c r="BZ1288" s="364">
        <f>SUMIFS($J$1293:BZ1293,$J$7:BZ7,BZ7)*(SUM($I$24:BY24)=0)</f>
        <v>5195.1324296925677</v>
      </c>
      <c r="CA1288" s="364">
        <f>SUMIFS($J$1293:CA1293,$J$7:CA7,CA7)*(SUM($I$24:BZ24)=0)</f>
        <v>8447.0720891177916</v>
      </c>
      <c r="CB1288" s="364">
        <f>SUMIFS($J$1293:CB1293,$J$7:CB7,CB7)*(SUM($I$24:CA24)=0)</f>
        <v>10840.707520594402</v>
      </c>
      <c r="CC1288" s="364">
        <f>SUMIFS($J$1293:CC1293,$J$7:CC7,CC7)*(SUM($I$24:CB24)=0)</f>
        <v>16569.871826547118</v>
      </c>
      <c r="CD1288" s="364">
        <f>SUMIFS($J$1293:CD1293,$J$7:CD7,CD7)*(SUM($I$24:CC24)=0)</f>
        <v>5351.8053626722567</v>
      </c>
      <c r="CE1288" s="364">
        <f>SUMIFS($J$1293:CE1293,$J$7:CE7,CE7)*(SUM($I$24:CD24)=0)</f>
        <v>8706.1946960045498</v>
      </c>
      <c r="CF1288" s="364">
        <f>SUMIFS($J$1293:CF1293,$J$7:CF7,CF7)*(SUM($I$24:CE24)=0)</f>
        <v>11169.442573215194</v>
      </c>
      <c r="CG1288" s="364">
        <f>SUMIFS($J$1293:CG1293,$J$7:CG7,CG7)*(SUM($I$24:CF24)=0)</f>
        <v>17061.358640438069</v>
      </c>
      <c r="CH1288" s="364">
        <f>SUMIFS($J$1293:CH1293,$J$7:CH7,CH7)*(SUM($I$24:CG24)=0)</f>
        <v>4707.9928036870751</v>
      </c>
      <c r="CI1288" s="364">
        <f>SUMIFS($J$1293:CI1293,$J$7:CI7,CI7)*(SUM($I$24:CH24)=0)</f>
        <v>7643.2277487009651</v>
      </c>
      <c r="CJ1288" s="364">
        <f>SUMIFS($J$1293:CJ1293,$J$7:CJ7,CJ7)*(SUM($I$24:CI24)=0)</f>
        <v>9758.2452741942998</v>
      </c>
      <c r="CK1288" s="364">
        <f>SUMIFS($J$1293:CK1293,$J$7:CK7,CK7)*(SUM($I$24:CJ24)=0)</f>
        <v>15027.305465876867</v>
      </c>
      <c r="CL1288" s="364">
        <f>SUMIFS($J$1293:CL1293,$J$7:CL7,CL7)*(SUM($I$24:CK24)=0)</f>
        <v>4964.8661417735129</v>
      </c>
      <c r="CM1288" s="364">
        <f>SUMIFS($J$1293:CM1293,$J$7:CM7,CM7)*(SUM($I$24:CL24)=0)</f>
        <v>8024.3779086094237</v>
      </c>
      <c r="CN1288" s="364">
        <f>SUMIFS($J$1293:CN1293,$J$7:CN7,CN7)*(SUM($I$24:CM24)=0)</f>
        <v>10199.49069935013</v>
      </c>
      <c r="CO1288" s="364">
        <f>SUMIFS($J$1293:CO1293,$J$7:CO7,CO7)*(SUM($I$24:CN24)=0)</f>
        <v>15610.239049929076</v>
      </c>
      <c r="CP1288" s="364">
        <f>SUMIFS($J$1293:CP1293,$J$7:CP7,CP7)*(SUM($I$24:CO24)=0)</f>
        <v>5000.087727134729</v>
      </c>
      <c r="CQ1288" s="364">
        <f>SUMIFS($J$1293:CQ1293,$J$7:CQ7,CQ7)*(SUM($I$24:CP24)=0)</f>
        <v>8074.7388913462637</v>
      </c>
      <c r="CR1288" s="364">
        <f>SUMIFS($J$1293:CR1293,$J$7:CR7,CR7)*(SUM($I$24:CQ24)=0)</f>
        <v>10297.579520687836</v>
      </c>
      <c r="CS1288" s="364">
        <f>SUMIFS($J$1293:CS1293,$J$7:CS7,CS7)*(SUM($I$24:CR24)=0)</f>
        <v>15825.58894832537</v>
      </c>
      <c r="CT1288" s="364">
        <f>SUMIFS($J$1293:CT1293,$J$7:CT7,CT7)*(SUM($I$24:CS24)=0)</f>
        <v>5333.1788093832156</v>
      </c>
      <c r="CU1288" s="364">
        <f>SUMIFS($J$1293:CU1293,$J$7:CU7,CU7)*(SUM($I$24:CT24)=0)</f>
        <v>8632.2163645890669</v>
      </c>
      <c r="CV1288" s="364">
        <f>SUMIFS($J$1293:CV1293,$J$7:CV7,CV7)*(SUM($I$24:CU24)=0)</f>
        <v>11021.740188920614</v>
      </c>
      <c r="CW1288" s="364">
        <f>SUMIFS($J$1293:CW1293,$J$7:CW7,CW7)*(SUM($I$24:CV24)=0)</f>
        <v>16904.894987695308</v>
      </c>
      <c r="CX1288" s="364">
        <f>SUMIFS($J$1293:CX1293,$J$7:CX7,CX7)*(SUM($I$24:CW24)=0)</f>
        <v>5304.7422786949082</v>
      </c>
      <c r="CY1288" s="364">
        <f>SUMIFS($J$1293:CY1293,$J$7:CY7,CY7)*(SUM($I$24:CX24)=0)</f>
        <v>8573.8894071113518</v>
      </c>
      <c r="CZ1288" s="364">
        <f>SUMIFS($J$1293:CZ1293,$J$7:CZ7,CZ7)*(SUM($I$24:CY24)=0)</f>
        <v>10934.104628176377</v>
      </c>
      <c r="DA1288" s="364">
        <f>SUMIFS($J$1293:DA1293,$J$7:DA7,DA7)*(SUM($I$24:CZ24)=0)</f>
        <v>16786.899460032084</v>
      </c>
      <c r="DB1288" s="364">
        <f>SUMIFS($J$1293:DB1293,$J$7:DB7,DB7)*(SUM($I$24:DA24)=0)</f>
        <v>5547.2389802474909</v>
      </c>
      <c r="DC1288" s="364">
        <f>SUMIFS($J$1293:DC1293,$J$7:DC7,DC7)*(SUM($I$24:DB24)=0)</f>
        <v>8959.3579949705527</v>
      </c>
      <c r="DD1288" s="364">
        <f>SUMIFS($J$1293:DD1293,$J$7:DD7,DD7)*(SUM($I$24:DC24)=0)</f>
        <v>11417.77823088818</v>
      </c>
      <c r="DE1288" s="364">
        <f>SUMIFS($J$1293:DE1293,$J$7:DE7,DE7)*(SUM($I$24:DD24)=0)</f>
        <v>17537.790261455488</v>
      </c>
      <c r="DF1288" s="364">
        <f>SUMIFS($J$1293:DF1293,$J$7:DF7,DF7)*(SUM($I$24:DE24)=0)</f>
        <v>5587.3848283556863</v>
      </c>
      <c r="DG1288" s="364">
        <f>SUMIFS($J$1293:DG1293,$J$7:DG7,DG7)*(SUM($I$24:DF24)=0)</f>
        <v>9016.7944943402181</v>
      </c>
      <c r="DH1288" s="364">
        <f>SUMIFS($J$1293:DH1293,$J$7:DH7,DH7)*(SUM($I$24:DG24)=0)</f>
        <v>11491.39566376623</v>
      </c>
      <c r="DI1288" s="364">
        <f>SUMIFS($J$1293:DI1293,$J$7:DI7,DI7)*(SUM($I$24:DH24)=0)</f>
        <v>17670.273684906264</v>
      </c>
      <c r="DJ1288" s="364">
        <f>SUMIFS($J$1293:DJ1293,$J$7:DJ7,DJ7)*(SUM($I$24:DI24)=0)</f>
        <v>5648.0922022425102</v>
      </c>
      <c r="DK1288" s="364">
        <f>SUMIFS($J$1293:DK1293,$J$7:DK7,DK7)*(SUM($I$24:DJ24)=0)</f>
        <v>9110.8508489486776</v>
      </c>
      <c r="DL1288" s="364">
        <f>SUMIFS($J$1293:DL1293,$J$7:DL7,DL7)*(SUM($I$24:DK24)=0)</f>
        <v>11597.451370130479</v>
      </c>
      <c r="DM1288" s="364">
        <f>SUMIFS($J$1293:DM1293,$J$7:DM7,DM7)*(SUM($I$24:DL24)=0)</f>
        <v>17832.213107838979</v>
      </c>
      <c r="DN1288" s="364">
        <f>SUMIFS($J$1293:DN1293,$J$7:DN7,DN7)*(SUM($I$24:DM24)=0)</f>
        <v>5659.7976093126754</v>
      </c>
      <c r="DO1288" s="364">
        <f>SUMIFS($J$1293:DO1293,$J$7:DO7,DO7)*(SUM($I$24:DN24)=0)</f>
        <v>9120.9860544407748</v>
      </c>
      <c r="DP1288" s="364">
        <f>SUMIFS($J$1293:DP1293,$J$7:DP7,DP7)*(SUM($I$24:DO24)=0)</f>
        <v>11599.971355974383</v>
      </c>
      <c r="DQ1288" s="364">
        <f>SUMIFS($J$1293:DQ1293,$J$7:DQ7,DQ7)*(SUM($I$24:DP24)=0)</f>
        <v>17849.739664873297</v>
      </c>
      <c r="DR1288" s="364">
        <f>SUMIFS($J$1293:DR1293,$J$7:DR7,DR7)*(SUM($I$24:DQ24)=0)</f>
        <v>5745.2814557417278</v>
      </c>
      <c r="DS1288" s="364">
        <f>SUMIFS($J$1293:DS1293,$J$7:DS7,DS7)*(SUM($I$24:DR24)=0)</f>
        <v>9255.3757755337101</v>
      </c>
      <c r="DT1288" s="364">
        <f>SUMIFS($J$1293:DT1293,$J$7:DT7,DT7)*(SUM($I$24:DS24)=0)</f>
        <v>11766.833083510282</v>
      </c>
      <c r="DU1288" s="364">
        <f>SUMIFS($J$1293:DU1293,$J$7:DU7,DU7)*(SUM($I$24:DT24)=0)</f>
        <v>18111.34211742783</v>
      </c>
      <c r="DV1288" s="364">
        <f>SUMIFS($J$1293:DV1293,$J$7:DV7,DV7)*(SUM($I$24:DU24)=0)</f>
        <v>5799.491026526769</v>
      </c>
      <c r="DW1288" s="364">
        <f>SUMIFS($J$1293:DW1293,$J$7:DW7,DW7)*(SUM($I$24:DV24)=0)</f>
        <v>9313.3717508441805</v>
      </c>
      <c r="DX1288" s="364">
        <f>SUMIFS($J$1293:DX1293,$J$7:DX7,DX7)*(SUM($I$24:DW24)=0)</f>
        <v>11814.943357142212</v>
      </c>
      <c r="DY1288" s="364">
        <f>SUMIFS($J$1293:DY1293,$J$7:DY7,DY7)*(SUM($I$24:DX24)=0)</f>
        <v>18238.767534013947</v>
      </c>
      <c r="DZ1288" s="364">
        <f>SUMIFS($J$1293:DZ1293,$J$7:DZ7,DZ7)*(SUM($I$24:DY24)=0)</f>
        <v>5989.3211300617877</v>
      </c>
      <c r="EA1288" s="364">
        <f>SUMIFS($J$1293:EA1293,$J$7:EA7,EA7)*(SUM($I$24:DZ24)=0)</f>
        <v>9623.3232008904924</v>
      </c>
      <c r="EB1288" s="364">
        <f>SUMIFS($J$1293:EB1293,$J$7:EB7,EB7)*(SUM($I$24:EA24)=0)</f>
        <v>12162.682333177268</v>
      </c>
      <c r="EC1288" s="364">
        <f>SUMIFS($J$1293:EC1293,$J$7:EC7,EC7)*(SUM($I$24:EB24)=0)</f>
        <v>18698.790516999332</v>
      </c>
      <c r="ED1288" s="364">
        <f>SUMIFS($J$1293:ED1293,$J$7:ED7,ED7)*(SUM($I$24:EC24)=0)</f>
        <v>6102.0272934397353</v>
      </c>
      <c r="EE1288" s="364">
        <f>SUMIFS($J$1293:EE1293,$J$7:EE7,EE7)*(SUM($I$24:ED24)=0)</f>
        <v>9802.4863636703194</v>
      </c>
      <c r="EF1288" s="364">
        <f>SUMIFS($J$1293:EF1293,$J$7:EF7,EF7)*(SUM($I$24:EE24)=0)</f>
        <v>12429.491518085128</v>
      </c>
      <c r="EG1288" s="364">
        <f>SUMIFS($J$1293:EG1293,$J$7:EG7,EG7)*(SUM($I$24:EF24)=0)</f>
        <v>19173.425600214621</v>
      </c>
      <c r="EH1288" s="364">
        <f>SUMIFS($J$1293:EH1293,$J$7:EH7,EH7)*(SUM($I$24:EG24)=0)</f>
        <v>6213.5702476300748</v>
      </c>
      <c r="EI1288" s="364">
        <f>SUMIFS($J$1293:EI1293,$J$7:EI7,EI7)*(SUM($I$24:EH24)=0)</f>
        <v>9979.3605708568612</v>
      </c>
      <c r="EJ1288" s="364">
        <f>SUMIFS($J$1293:EJ1293,$J$7:EJ7,EJ7)*(SUM($I$24:EI24)=0)</f>
        <v>12650.985976695682</v>
      </c>
      <c r="EK1288" s="364">
        <f>SUMIFS($J$1293:EK1293,$J$7:EK7,EK7)*(SUM($I$24:EJ24)=0)</f>
        <v>19518.639383974947</v>
      </c>
      <c r="EL1288" s="364">
        <f>SUMIFS($J$1293:EL1293,$J$7:EL7,EL7)*(SUM($I$24:EK24)=0)</f>
        <v>6293.4699148952523</v>
      </c>
      <c r="EM1288" s="364">
        <f>SUMIFS($J$1293:EM1293,$J$7:EM7,EM7)*(SUM($I$24:EL24)=0)</f>
        <v>10102.244953696978</v>
      </c>
      <c r="EN1288" s="364">
        <f>SUMIFS($J$1293:EN1293,$J$7:EN7,EN7)*(SUM($I$24:EM24)=0)</f>
        <v>12810.362571515438</v>
      </c>
      <c r="EO1288" s="364">
        <f>SUMIFS($J$1293:EO1293,$J$7:EO7,EO7)*(SUM($I$24:EN24)=0)</f>
        <v>19782.963790337886</v>
      </c>
      <c r="EP1288" s="364">
        <f>SUMIFS($J$1293:EP1293,$J$7:EP7,EP7)*(SUM($I$24:EO24)=0)</f>
        <v>6412.6441339205294</v>
      </c>
      <c r="EQ1288" s="364">
        <f>SUMIFS($J$1293:EQ1293,$J$7:EQ7,EQ7)*(SUM($I$24:EP24)=0)</f>
        <v>10258.543180731944</v>
      </c>
      <c r="ER1288" s="364">
        <f>SUMIFS($J$1293:ER1293,$J$7:ER7,ER7)*(SUM($I$24:EQ24)=0)</f>
        <v>12956.408237376421</v>
      </c>
      <c r="ES1288" s="364">
        <f>SUMIFS($J$1293:ES1293,$J$7:ES7,ES7)*(SUM($I$24:ER24)=0)</f>
        <v>20051.83600724503</v>
      </c>
      <c r="ET1288" s="364">
        <f>SUMIFS($J$1293:ET1293,$J$7:ET7,ET7)*(SUM($I$24:ES24)=0)</f>
        <v>6544.4113960407158</v>
      </c>
      <c r="EU1288" s="364">
        <f>SUMIFS($J$1293:EU1293,$J$7:EU7,EU7)*(SUM($I$24:ET24)=0)</f>
        <v>10467.973733856481</v>
      </c>
      <c r="EV1288" s="364">
        <f>SUMIFS($J$1293:EV1293,$J$7:EV7,EV7)*(SUM($I$24:EU24)=0)</f>
        <v>13219.293588431419</v>
      </c>
      <c r="EW1288" s="364">
        <f>SUMIFS($J$1293:EW1293,$J$7:EW7,EW7)*(SUM($I$24:EV24)=0)</f>
        <v>20461.18682059073</v>
      </c>
      <c r="EX1288" s="364">
        <f>SUMIFS($J$1293:EX1293,$J$7:EX7,EX7)*(SUM($I$24:EW24)=0)</f>
        <v>6825.4385513534935</v>
      </c>
      <c r="EY1288" s="364">
        <f>SUMIFS($J$1293:EY1293,$J$7:EY7,EY7)*(SUM($I$24:EX24)=0)</f>
        <v>10928.94305407478</v>
      </c>
      <c r="EZ1288" s="364">
        <f>SUMIFS($J$1293:EZ1293,$J$7:EZ7,EZ7)*(SUM($I$24:EY24)=0)</f>
        <v>13815.045331733018</v>
      </c>
      <c r="FA1288" s="364">
        <f>SUMIFS($J$1293:FA1293,$J$7:FA7,FA7)*(SUM($I$24:EZ24)=0)</f>
        <v>21364.716804755059</v>
      </c>
      <c r="FB1288" s="364">
        <f>SUMIFS($J$1293:FB1293,$J$7:FB7,FB7)*(SUM($I$24:FA24)=0)</f>
        <v>6929.3263129258748</v>
      </c>
      <c r="FC1288" s="364">
        <f>SUMIFS($J$1293:FC1293,$J$7:FC7,FC7)*(SUM($I$24:FB24)=0)</f>
        <v>11090.970328042535</v>
      </c>
      <c r="FD1288" s="364">
        <f>SUMIFS($J$1293:FD1293,$J$7:FD7,FD7)*(SUM($I$24:FC24)=0)</f>
        <v>14025.711323976253</v>
      </c>
      <c r="FE1288" s="364">
        <f>SUMIFS($J$1293:FE1293,$J$7:FE7,FE7)*(SUM($I$24:FD24)=0)</f>
        <v>21710.283725334168</v>
      </c>
      <c r="FF1288" s="364">
        <f>SUMIFS($J$1293:FF1293,$J$7:FF7,FF7)*(SUM($I$24:FE24)=0)</f>
        <v>7143.6770856903249</v>
      </c>
      <c r="FG1288" s="364">
        <f>SUMIFS($J$1293:FG1293,$J$7:FG7,FG7)*(SUM($I$24:FF24)=0)</f>
        <v>11438.549756055829</v>
      </c>
      <c r="FH1288" s="364">
        <f>SUMIFS($J$1293:FH1293,$J$7:FH7,FH7)*(SUM($I$24:FG24)=0)</f>
        <v>14459.287281919558</v>
      </c>
      <c r="FI1288" s="364">
        <f>SUMIFS($J$1293:FI1293,$J$7:FI7,FI7)*(SUM($I$24:FH24)=0)</f>
        <v>22361.283870887142</v>
      </c>
      <c r="FJ1288" s="364">
        <f>SUMIFS($J$1293:FJ1293,$J$7:FJ7,FJ7)*(SUM($I$24:FI24)=0)</f>
        <v>7350.5681692072567</v>
      </c>
      <c r="FK1288" s="364">
        <f>SUMIFS($J$1293:FK1293,$J$7:FK7,FK7)*(SUM($I$24:FJ24)=0)</f>
        <v>11773.51008842432</v>
      </c>
      <c r="FL1288" s="364">
        <f>SUMIFS($J$1293:FL1293,$J$7:FL7,FL7)*(SUM($I$24:FK24)=0)</f>
        <v>0</v>
      </c>
      <c r="FM1288" s="364">
        <f>SUMIFS($J$1293:FM1293,$J$7:FM7,FM7)*(SUM($I$24:FL24)=0)</f>
        <v>0</v>
      </c>
      <c r="FN1288" s="364">
        <f>SUMIFS($J$1293:FN1293,$J$7:FN7,FN7)*(SUM($I$24:FM24)=0)</f>
        <v>0</v>
      </c>
      <c r="FO1288" s="364">
        <f>SUMIFS($J$1293:FO1293,$J$7:FO7,FO7)*(SUM($I$24:FN24)=0)</f>
        <v>0</v>
      </c>
      <c r="FP1288" s="364">
        <f>SUMIFS($J$1293:FP1293,$J$7:FP7,FP7)*(SUM($I$24:FO24)=0)</f>
        <v>0</v>
      </c>
      <c r="FQ1288" s="364">
        <f>SUMIFS($J$1293:FQ1293,$J$7:FQ7,FQ7)*(SUM($I$24:FP24)=0)</f>
        <v>0</v>
      </c>
      <c r="FR1288" s="364">
        <f>SUMIFS($J$1293:FR1293,$J$7:FR7,FR7)*(SUM($I$24:FQ24)=0)</f>
        <v>0</v>
      </c>
    </row>
    <row r="1289" spans="3:174" s="361" customFormat="1">
      <c r="C1289" s="362" t="s">
        <v>1011</v>
      </c>
      <c r="D1289" s="363"/>
      <c r="E1289" s="359" t="s">
        <v>1046</v>
      </c>
      <c r="F1289" s="395">
        <f>INDEX(Assumptions!$G647:$G647,MATCH($A$1,Model_Number,0))</f>
        <v>3000000</v>
      </c>
      <c r="H1289" s="364"/>
      <c r="I1289" s="359"/>
      <c r="J1289" s="364">
        <f>$F$1289/1000*(SUM($I$24:I24)=0)</f>
        <v>3000</v>
      </c>
      <c r="K1289" s="364">
        <f>$F$1289/1000*(SUM($I$24:J24)=0)</f>
        <v>3000</v>
      </c>
      <c r="L1289" s="364">
        <f>$F$1289/1000*(SUM($I$24:K24)=0)</f>
        <v>3000</v>
      </c>
      <c r="M1289" s="364">
        <f>$F$1289/1000*(SUM($I$24:L24)=0)</f>
        <v>3000</v>
      </c>
      <c r="N1289" s="364">
        <f>$F$1289/1000*(SUM($I$24:M24)=0)</f>
        <v>3000</v>
      </c>
      <c r="O1289" s="364">
        <f>$F$1289/1000*(SUM($I$24:N24)=0)</f>
        <v>3000</v>
      </c>
      <c r="P1289" s="364">
        <f>$F$1289/1000*(SUM($I$24:O24)=0)</f>
        <v>3000</v>
      </c>
      <c r="Q1289" s="364">
        <f>$F$1289/1000*(SUM($I$24:P24)=0)</f>
        <v>3000</v>
      </c>
      <c r="R1289" s="364">
        <f>$F$1289/1000*(SUM($I$24:Q24)=0)</f>
        <v>3000</v>
      </c>
      <c r="S1289" s="364">
        <f>$F$1289/1000*(SUM($I$24:R24)=0)</f>
        <v>3000</v>
      </c>
      <c r="T1289" s="364">
        <f>$F$1289/1000*(SUM($I$24:S24)=0)</f>
        <v>3000</v>
      </c>
      <c r="U1289" s="364">
        <f>$F$1289/1000*(SUM($I$24:T24)=0)</f>
        <v>3000</v>
      </c>
      <c r="V1289" s="364">
        <f>$F$1289/1000*(SUM($I$24:U24)=0)</f>
        <v>3000</v>
      </c>
      <c r="W1289" s="364">
        <f>$F$1289/1000*(SUM($I$24:V24)=0)</f>
        <v>3000</v>
      </c>
      <c r="X1289" s="364">
        <f>$F$1289/1000*(SUM($I$24:W24)=0)</f>
        <v>3000</v>
      </c>
      <c r="Y1289" s="364">
        <f>$F$1289/1000*(SUM($I$24:X24)=0)</f>
        <v>3000</v>
      </c>
      <c r="Z1289" s="364">
        <f>$F$1289/1000*(SUM($I$24:Y24)=0)</f>
        <v>3000</v>
      </c>
      <c r="AA1289" s="364">
        <f>$F$1289/1000*(SUM($I$24:Z24)=0)</f>
        <v>3000</v>
      </c>
      <c r="AB1289" s="364">
        <f>$F$1289/1000*(SUM($I$24:AA24)=0)</f>
        <v>3000</v>
      </c>
      <c r="AC1289" s="364">
        <f>$F$1289/1000*(SUM($I$24:AB24)=0)</f>
        <v>3000</v>
      </c>
      <c r="AD1289" s="364">
        <f>$F$1289/1000*(SUM($I$24:AC24)=0)</f>
        <v>3000</v>
      </c>
      <c r="AE1289" s="364">
        <f>$F$1289/1000*(SUM($I$24:AD24)=0)</f>
        <v>3000</v>
      </c>
      <c r="AF1289" s="364">
        <f>$F$1289/1000*(SUM($I$24:AE24)=0)</f>
        <v>3000</v>
      </c>
      <c r="AG1289" s="364">
        <f>$F$1289/1000*(SUM($I$24:AF24)=0)</f>
        <v>3000</v>
      </c>
      <c r="AH1289" s="364">
        <f>$F$1289/1000*(SUM($I$24:AG24)=0)</f>
        <v>3000</v>
      </c>
      <c r="AI1289" s="364">
        <f>$F$1289/1000*(SUM($I$24:AH24)=0)</f>
        <v>3000</v>
      </c>
      <c r="AJ1289" s="364">
        <f>$F$1289/1000*(SUM($I$24:AI24)=0)</f>
        <v>3000</v>
      </c>
      <c r="AK1289" s="364">
        <f>$F$1289/1000*(SUM($I$24:AJ24)=0)</f>
        <v>3000</v>
      </c>
      <c r="AL1289" s="364">
        <f>$F$1289/1000*(SUM($I$24:AK24)=0)</f>
        <v>3000</v>
      </c>
      <c r="AM1289" s="364">
        <f>$F$1289/1000*(SUM($I$24:AL24)=0)</f>
        <v>3000</v>
      </c>
      <c r="AN1289" s="364">
        <f>$F$1289/1000*(SUM($I$24:AM24)=0)</f>
        <v>3000</v>
      </c>
      <c r="AO1289" s="364">
        <f>$F$1289/1000*(SUM($I$24:AN24)=0)</f>
        <v>3000</v>
      </c>
      <c r="AP1289" s="364">
        <f>$F$1289/1000*(SUM($I$24:AO24)=0)</f>
        <v>3000</v>
      </c>
      <c r="AQ1289" s="364">
        <f>$F$1289/1000*(SUM($I$24:AP24)=0)</f>
        <v>3000</v>
      </c>
      <c r="AR1289" s="364">
        <f>$F$1289/1000*(SUM($I$24:AQ24)=0)</f>
        <v>3000</v>
      </c>
      <c r="AS1289" s="364">
        <f>$F$1289/1000*(SUM($I$24:AR24)=0)</f>
        <v>3000</v>
      </c>
      <c r="AT1289" s="364">
        <f>$F$1289/1000*(SUM($I$24:AS24)=0)</f>
        <v>3000</v>
      </c>
      <c r="AU1289" s="364">
        <f>$F$1289/1000*(SUM($I$24:AT24)=0)</f>
        <v>3000</v>
      </c>
      <c r="AV1289" s="364">
        <f>$F$1289/1000*(SUM($I$24:AU24)=0)</f>
        <v>3000</v>
      </c>
      <c r="AW1289" s="364">
        <f>$F$1289/1000*(SUM($I$24:AV24)=0)</f>
        <v>3000</v>
      </c>
      <c r="AX1289" s="364">
        <f>$F$1289/1000*(SUM($I$24:AW24)=0)</f>
        <v>3000</v>
      </c>
      <c r="AY1289" s="364">
        <f>$F$1289/1000*(SUM($I$24:AX24)=0)</f>
        <v>3000</v>
      </c>
      <c r="AZ1289" s="364">
        <f>$F$1289/1000*(SUM($I$24:AY24)=0)</f>
        <v>3000</v>
      </c>
      <c r="BA1289" s="364">
        <f>$F$1289/1000*(SUM($I$24:AZ24)=0)</f>
        <v>3000</v>
      </c>
      <c r="BB1289" s="364">
        <f>$F$1289/1000*(SUM($I$24:BA24)=0)</f>
        <v>3000</v>
      </c>
      <c r="BC1289" s="364">
        <f>$F$1289/1000*(SUM($I$24:BB24)=0)</f>
        <v>3000</v>
      </c>
      <c r="BD1289" s="364">
        <f>$F$1289/1000*(SUM($I$24:BC24)=0)</f>
        <v>3000</v>
      </c>
      <c r="BE1289" s="364">
        <f>$F$1289/1000*(SUM($I$24:BD24)=0)</f>
        <v>3000</v>
      </c>
      <c r="BF1289" s="364">
        <f>$F$1289/1000*(SUM($I$24:BE24)=0)</f>
        <v>3000</v>
      </c>
      <c r="BG1289" s="364">
        <f>$F$1289/1000*(SUM($I$24:BF24)=0)</f>
        <v>3000</v>
      </c>
      <c r="BH1289" s="364">
        <f>$F$1289/1000*(SUM($I$24:BG24)=0)</f>
        <v>3000</v>
      </c>
      <c r="BI1289" s="364">
        <f>$F$1289/1000*(SUM($I$24:BH24)=0)</f>
        <v>3000</v>
      </c>
      <c r="BJ1289" s="364">
        <f>$F$1289/1000*(SUM($I$24:BI24)=0)</f>
        <v>3000</v>
      </c>
      <c r="BK1289" s="364">
        <f>$F$1289/1000*(SUM($I$24:BJ24)=0)</f>
        <v>3000</v>
      </c>
      <c r="BL1289" s="364">
        <f>$F$1289/1000*(SUM($I$24:BK24)=0)</f>
        <v>3000</v>
      </c>
      <c r="BM1289" s="364">
        <f>$F$1289/1000*(SUM($I$24:BL24)=0)</f>
        <v>3000</v>
      </c>
      <c r="BN1289" s="364">
        <f>$F$1289/1000*(SUM($I$24:BM24)=0)</f>
        <v>3000</v>
      </c>
      <c r="BO1289" s="364">
        <f>$F$1289/1000*(SUM($I$24:BN24)=0)</f>
        <v>3000</v>
      </c>
      <c r="BP1289" s="364">
        <f>$F$1289/1000*(SUM($I$24:BO24)=0)</f>
        <v>3000</v>
      </c>
      <c r="BQ1289" s="364">
        <f>$F$1289/1000*(SUM($I$24:BP24)=0)</f>
        <v>3000</v>
      </c>
      <c r="BR1289" s="364">
        <f>$F$1289/1000*(SUM($I$24:BQ24)=0)</f>
        <v>3000</v>
      </c>
      <c r="BS1289" s="364">
        <f>$F$1289/1000*(SUM($I$24:BR24)=0)</f>
        <v>3000</v>
      </c>
      <c r="BT1289" s="364">
        <f>$F$1289/1000*(SUM($I$24:BS24)=0)</f>
        <v>3000</v>
      </c>
      <c r="BU1289" s="364">
        <f>$F$1289/1000*(SUM($I$24:BT24)=0)</f>
        <v>3000</v>
      </c>
      <c r="BV1289" s="364">
        <f>$F$1289/1000*(SUM($I$24:BU24)=0)</f>
        <v>3000</v>
      </c>
      <c r="BW1289" s="364">
        <f>$F$1289/1000*(SUM($I$24:BV24)=0)</f>
        <v>3000</v>
      </c>
      <c r="BX1289" s="364">
        <f>$F$1289/1000*(SUM($I$24:BW24)=0)</f>
        <v>3000</v>
      </c>
      <c r="BY1289" s="364">
        <f>$F$1289/1000*(SUM($I$24:BX24)=0)</f>
        <v>3000</v>
      </c>
      <c r="BZ1289" s="364">
        <f>$F$1289/1000*(SUM($I$24:BY24)=0)</f>
        <v>3000</v>
      </c>
      <c r="CA1289" s="364">
        <f>$F$1289/1000*(SUM($I$24:BZ24)=0)</f>
        <v>3000</v>
      </c>
      <c r="CB1289" s="364">
        <f>$F$1289/1000*(SUM($I$24:CA24)=0)</f>
        <v>3000</v>
      </c>
      <c r="CC1289" s="364">
        <f>$F$1289/1000*(SUM($I$24:CB24)=0)</f>
        <v>3000</v>
      </c>
      <c r="CD1289" s="364">
        <f>$F$1289/1000*(SUM($I$24:CC24)=0)</f>
        <v>3000</v>
      </c>
      <c r="CE1289" s="364">
        <f>$F$1289/1000*(SUM($I$24:CD24)=0)</f>
        <v>3000</v>
      </c>
      <c r="CF1289" s="364">
        <f>$F$1289/1000*(SUM($I$24:CE24)=0)</f>
        <v>3000</v>
      </c>
      <c r="CG1289" s="364">
        <f>$F$1289/1000*(SUM($I$24:CF24)=0)</f>
        <v>3000</v>
      </c>
      <c r="CH1289" s="364">
        <f>$F$1289/1000*(SUM($I$24:CG24)=0)</f>
        <v>3000</v>
      </c>
      <c r="CI1289" s="364">
        <f>$F$1289/1000*(SUM($I$24:CH24)=0)</f>
        <v>3000</v>
      </c>
      <c r="CJ1289" s="364">
        <f>$F$1289/1000*(SUM($I$24:CI24)=0)</f>
        <v>3000</v>
      </c>
      <c r="CK1289" s="364">
        <f>$F$1289/1000*(SUM($I$24:CJ24)=0)</f>
        <v>3000</v>
      </c>
      <c r="CL1289" s="364">
        <f>$F$1289/1000*(SUM($I$24:CK24)=0)</f>
        <v>3000</v>
      </c>
      <c r="CM1289" s="364">
        <f>$F$1289/1000*(SUM($I$24:CL24)=0)</f>
        <v>3000</v>
      </c>
      <c r="CN1289" s="364">
        <f>$F$1289/1000*(SUM($I$24:CM24)=0)</f>
        <v>3000</v>
      </c>
      <c r="CO1289" s="364">
        <f>$F$1289/1000*(SUM($I$24:CN24)=0)</f>
        <v>3000</v>
      </c>
      <c r="CP1289" s="364">
        <f>$F$1289/1000*(SUM($I$24:CO24)=0)</f>
        <v>3000</v>
      </c>
      <c r="CQ1289" s="364">
        <f>$F$1289/1000*(SUM($I$24:CP24)=0)</f>
        <v>3000</v>
      </c>
      <c r="CR1289" s="364">
        <f>$F$1289/1000*(SUM($I$24:CQ24)=0)</f>
        <v>3000</v>
      </c>
      <c r="CS1289" s="364">
        <f>$F$1289/1000*(SUM($I$24:CR24)=0)</f>
        <v>3000</v>
      </c>
      <c r="CT1289" s="364">
        <f>$F$1289/1000*(SUM($I$24:CS24)=0)</f>
        <v>3000</v>
      </c>
      <c r="CU1289" s="364">
        <f>$F$1289/1000*(SUM($I$24:CT24)=0)</f>
        <v>3000</v>
      </c>
      <c r="CV1289" s="364">
        <f>$F$1289/1000*(SUM($I$24:CU24)=0)</f>
        <v>3000</v>
      </c>
      <c r="CW1289" s="364">
        <f>$F$1289/1000*(SUM($I$24:CV24)=0)</f>
        <v>3000</v>
      </c>
      <c r="CX1289" s="364">
        <f>$F$1289/1000*(SUM($I$24:CW24)=0)</f>
        <v>3000</v>
      </c>
      <c r="CY1289" s="364">
        <f>$F$1289/1000*(SUM($I$24:CX24)=0)</f>
        <v>3000</v>
      </c>
      <c r="CZ1289" s="364">
        <f>$F$1289/1000*(SUM($I$24:CY24)=0)</f>
        <v>3000</v>
      </c>
      <c r="DA1289" s="364">
        <f>$F$1289/1000*(SUM($I$24:CZ24)=0)</f>
        <v>3000</v>
      </c>
      <c r="DB1289" s="364">
        <f>$F$1289/1000*(SUM($I$24:DA24)=0)</f>
        <v>3000</v>
      </c>
      <c r="DC1289" s="364">
        <f>$F$1289/1000*(SUM($I$24:DB24)=0)</f>
        <v>3000</v>
      </c>
      <c r="DD1289" s="364">
        <f>$F$1289/1000*(SUM($I$24:DC24)=0)</f>
        <v>3000</v>
      </c>
      <c r="DE1289" s="364">
        <f>$F$1289/1000*(SUM($I$24:DD24)=0)</f>
        <v>3000</v>
      </c>
      <c r="DF1289" s="364">
        <f>$F$1289/1000*(SUM($I$24:DE24)=0)</f>
        <v>3000</v>
      </c>
      <c r="DG1289" s="364">
        <f>$F$1289/1000*(SUM($I$24:DF24)=0)</f>
        <v>3000</v>
      </c>
      <c r="DH1289" s="364">
        <f>$F$1289/1000*(SUM($I$24:DG24)=0)</f>
        <v>3000</v>
      </c>
      <c r="DI1289" s="364">
        <f>$F$1289/1000*(SUM($I$24:DH24)=0)</f>
        <v>3000</v>
      </c>
      <c r="DJ1289" s="364">
        <f>$F$1289/1000*(SUM($I$24:DI24)=0)</f>
        <v>3000</v>
      </c>
      <c r="DK1289" s="364">
        <f>$F$1289/1000*(SUM($I$24:DJ24)=0)</f>
        <v>3000</v>
      </c>
      <c r="DL1289" s="364">
        <f>$F$1289/1000*(SUM($I$24:DK24)=0)</f>
        <v>3000</v>
      </c>
      <c r="DM1289" s="364">
        <f>$F$1289/1000*(SUM($I$24:DL24)=0)</f>
        <v>3000</v>
      </c>
      <c r="DN1289" s="364">
        <f>$F$1289/1000*(SUM($I$24:DM24)=0)</f>
        <v>3000</v>
      </c>
      <c r="DO1289" s="364">
        <f>$F$1289/1000*(SUM($I$24:DN24)=0)</f>
        <v>3000</v>
      </c>
      <c r="DP1289" s="364">
        <f>$F$1289/1000*(SUM($I$24:DO24)=0)</f>
        <v>3000</v>
      </c>
      <c r="DQ1289" s="364">
        <f>$F$1289/1000*(SUM($I$24:DP24)=0)</f>
        <v>3000</v>
      </c>
      <c r="DR1289" s="364">
        <f>$F$1289/1000*(SUM($I$24:DQ24)=0)</f>
        <v>3000</v>
      </c>
      <c r="DS1289" s="364">
        <f>$F$1289/1000*(SUM($I$24:DR24)=0)</f>
        <v>3000</v>
      </c>
      <c r="DT1289" s="364">
        <f>$F$1289/1000*(SUM($I$24:DS24)=0)</f>
        <v>3000</v>
      </c>
      <c r="DU1289" s="364">
        <f>$F$1289/1000*(SUM($I$24:DT24)=0)</f>
        <v>3000</v>
      </c>
      <c r="DV1289" s="364">
        <f>$F$1289/1000*(SUM($I$24:DU24)=0)</f>
        <v>3000</v>
      </c>
      <c r="DW1289" s="364">
        <f>$F$1289/1000*(SUM($I$24:DV24)=0)</f>
        <v>3000</v>
      </c>
      <c r="DX1289" s="364">
        <f>$F$1289/1000*(SUM($I$24:DW24)=0)</f>
        <v>3000</v>
      </c>
      <c r="DY1289" s="364">
        <f>$F$1289/1000*(SUM($I$24:DX24)=0)</f>
        <v>3000</v>
      </c>
      <c r="DZ1289" s="364">
        <f>$F$1289/1000*(SUM($I$24:DY24)=0)</f>
        <v>3000</v>
      </c>
      <c r="EA1289" s="364">
        <f>$F$1289/1000*(SUM($I$24:DZ24)=0)</f>
        <v>3000</v>
      </c>
      <c r="EB1289" s="364">
        <f>$F$1289/1000*(SUM($I$24:EA24)=0)</f>
        <v>3000</v>
      </c>
      <c r="EC1289" s="364">
        <f>$F$1289/1000*(SUM($I$24:EB24)=0)</f>
        <v>3000</v>
      </c>
      <c r="ED1289" s="364">
        <f>$F$1289/1000*(SUM($I$24:EC24)=0)</f>
        <v>3000</v>
      </c>
      <c r="EE1289" s="364">
        <f>$F$1289/1000*(SUM($I$24:ED24)=0)</f>
        <v>3000</v>
      </c>
      <c r="EF1289" s="364">
        <f>$F$1289/1000*(SUM($I$24:EE24)=0)</f>
        <v>3000</v>
      </c>
      <c r="EG1289" s="364">
        <f>$F$1289/1000*(SUM($I$24:EF24)=0)</f>
        <v>3000</v>
      </c>
      <c r="EH1289" s="364">
        <f>$F$1289/1000*(SUM($I$24:EG24)=0)</f>
        <v>3000</v>
      </c>
      <c r="EI1289" s="364">
        <f>$F$1289/1000*(SUM($I$24:EH24)=0)</f>
        <v>3000</v>
      </c>
      <c r="EJ1289" s="364">
        <f>$F$1289/1000*(SUM($I$24:EI24)=0)</f>
        <v>3000</v>
      </c>
      <c r="EK1289" s="364">
        <f>$F$1289/1000*(SUM($I$24:EJ24)=0)</f>
        <v>3000</v>
      </c>
      <c r="EL1289" s="364">
        <f>$F$1289/1000*(SUM($I$24:EK24)=0)</f>
        <v>3000</v>
      </c>
      <c r="EM1289" s="364">
        <f>$F$1289/1000*(SUM($I$24:EL24)=0)</f>
        <v>3000</v>
      </c>
      <c r="EN1289" s="364">
        <f>$F$1289/1000*(SUM($I$24:EM24)=0)</f>
        <v>3000</v>
      </c>
      <c r="EO1289" s="364">
        <f>$F$1289/1000*(SUM($I$24:EN24)=0)</f>
        <v>3000</v>
      </c>
      <c r="EP1289" s="364">
        <f>$F$1289/1000*(SUM($I$24:EO24)=0)</f>
        <v>3000</v>
      </c>
      <c r="EQ1289" s="364">
        <f>$F$1289/1000*(SUM($I$24:EP24)=0)</f>
        <v>3000</v>
      </c>
      <c r="ER1289" s="364">
        <f>$F$1289/1000*(SUM($I$24:EQ24)=0)</f>
        <v>3000</v>
      </c>
      <c r="ES1289" s="364">
        <f>$F$1289/1000*(SUM($I$24:ER24)=0)</f>
        <v>3000</v>
      </c>
      <c r="ET1289" s="364">
        <f>$F$1289/1000*(SUM($I$24:ES24)=0)</f>
        <v>3000</v>
      </c>
      <c r="EU1289" s="364">
        <f>$F$1289/1000*(SUM($I$24:ET24)=0)</f>
        <v>3000</v>
      </c>
      <c r="EV1289" s="364">
        <f>$F$1289/1000*(SUM($I$24:EU24)=0)</f>
        <v>3000</v>
      </c>
      <c r="EW1289" s="364">
        <f>$F$1289/1000*(SUM($I$24:EV24)=0)</f>
        <v>3000</v>
      </c>
      <c r="EX1289" s="364">
        <f>$F$1289/1000*(SUM($I$24:EW24)=0)</f>
        <v>3000</v>
      </c>
      <c r="EY1289" s="364">
        <f>$F$1289/1000*(SUM($I$24:EX24)=0)</f>
        <v>3000</v>
      </c>
      <c r="EZ1289" s="364">
        <f>$F$1289/1000*(SUM($I$24:EY24)=0)</f>
        <v>3000</v>
      </c>
      <c r="FA1289" s="364">
        <f>$F$1289/1000*(SUM($I$24:EZ24)=0)</f>
        <v>3000</v>
      </c>
      <c r="FB1289" s="364">
        <f>$F$1289/1000*(SUM($I$24:FA24)=0)</f>
        <v>3000</v>
      </c>
      <c r="FC1289" s="364">
        <f>$F$1289/1000*(SUM($I$24:FB24)=0)</f>
        <v>3000</v>
      </c>
      <c r="FD1289" s="364">
        <f>$F$1289/1000*(SUM($I$24:FC24)=0)</f>
        <v>3000</v>
      </c>
      <c r="FE1289" s="364">
        <f>$F$1289/1000*(SUM($I$24:FD24)=0)</f>
        <v>3000</v>
      </c>
      <c r="FF1289" s="364">
        <f>$F$1289/1000*(SUM($I$24:FE24)=0)</f>
        <v>3000</v>
      </c>
      <c r="FG1289" s="364">
        <f>$F$1289/1000*(SUM($I$24:FF24)=0)</f>
        <v>3000</v>
      </c>
      <c r="FH1289" s="364">
        <f>$F$1289/1000*(SUM($I$24:FG24)=0)</f>
        <v>3000</v>
      </c>
      <c r="FI1289" s="364">
        <f>$F$1289/1000*(SUM($I$24:FH24)=0)</f>
        <v>3000</v>
      </c>
      <c r="FJ1289" s="364">
        <f>$F$1289/1000*(SUM($I$24:FI24)=0)</f>
        <v>3000</v>
      </c>
      <c r="FK1289" s="364">
        <f>$F$1289/1000*(SUM($I$24:FJ24)=0)</f>
        <v>3000</v>
      </c>
      <c r="FL1289" s="364">
        <f>$F$1289/1000*(SUM($I$24:FK24)=0)</f>
        <v>0</v>
      </c>
      <c r="FM1289" s="364">
        <f>$F$1289/1000*(SUM($I$24:FL24)=0)</f>
        <v>0</v>
      </c>
      <c r="FN1289" s="364">
        <f>$F$1289/1000*(SUM($I$24:FM24)=0)</f>
        <v>0</v>
      </c>
      <c r="FO1289" s="364">
        <f>$F$1289/1000*(SUM($I$24:FN24)=0)</f>
        <v>0</v>
      </c>
      <c r="FP1289" s="364">
        <f>$F$1289/1000*(SUM($I$24:FO24)=0)</f>
        <v>0</v>
      </c>
      <c r="FQ1289" s="364">
        <f>$F$1289/1000*(SUM($I$24:FP24)=0)</f>
        <v>0</v>
      </c>
      <c r="FR1289" s="364">
        <f>$F$1289/1000*(SUM($I$24:FQ24)=0)</f>
        <v>0</v>
      </c>
    </row>
    <row r="1290" spans="3:174">
      <c r="C1290" s="117" t="s">
        <v>1012</v>
      </c>
      <c r="I1290" s="167">
        <f ca="1">SUM(J1290:FR1290)</f>
        <v>-192415.16873186413</v>
      </c>
      <c r="J1290" s="18">
        <f ca="1">-MIN(MAX(J1293,J1294),-J1291)+J1292</f>
        <v>0</v>
      </c>
      <c r="K1290" s="18">
        <f t="shared" ref="K1290:BV1290" ca="1" si="3088">-MIN(MAX(K1293,K1294),-K1291)+K1292</f>
        <v>0</v>
      </c>
      <c r="L1290" s="18">
        <f t="shared" ca="1" si="3088"/>
        <v>0</v>
      </c>
      <c r="M1290" s="18">
        <f t="shared" ca="1" si="3088"/>
        <v>0</v>
      </c>
      <c r="N1290" s="18">
        <f t="shared" ca="1" si="3088"/>
        <v>0</v>
      </c>
      <c r="O1290" s="18">
        <f t="shared" ca="1" si="3088"/>
        <v>0</v>
      </c>
      <c r="P1290" s="18">
        <f t="shared" ca="1" si="3088"/>
        <v>0</v>
      </c>
      <c r="Q1290" s="18">
        <f t="shared" ca="1" si="3088"/>
        <v>0</v>
      </c>
      <c r="R1290" s="18">
        <f t="shared" ca="1" si="3088"/>
        <v>0</v>
      </c>
      <c r="S1290" s="18">
        <f t="shared" ca="1" si="3088"/>
        <v>0</v>
      </c>
      <c r="T1290" s="18">
        <f t="shared" ca="1" si="3088"/>
        <v>0</v>
      </c>
      <c r="U1290" s="18">
        <f t="shared" ca="1" si="3088"/>
        <v>0</v>
      </c>
      <c r="V1290" s="18">
        <f t="shared" ca="1" si="3088"/>
        <v>0</v>
      </c>
      <c r="W1290" s="18">
        <f t="shared" ca="1" si="3088"/>
        <v>0</v>
      </c>
      <c r="X1290" s="18">
        <f t="shared" ca="1" si="3088"/>
        <v>0</v>
      </c>
      <c r="Y1290" s="18">
        <f t="shared" ca="1" si="3088"/>
        <v>0</v>
      </c>
      <c r="Z1290" s="18">
        <f t="shared" ca="1" si="3088"/>
        <v>0</v>
      </c>
      <c r="AA1290" s="18">
        <f t="shared" ca="1" si="3088"/>
        <v>0</v>
      </c>
      <c r="AB1290" s="18">
        <f t="shared" ca="1" si="3088"/>
        <v>-3000</v>
      </c>
      <c r="AC1290" s="18">
        <f t="shared" ca="1" si="3088"/>
        <v>-4505.0018201793373</v>
      </c>
      <c r="AD1290" s="18">
        <f t="shared" ca="1" si="3088"/>
        <v>-4061.1605397782114</v>
      </c>
      <c r="AE1290" s="18">
        <f t="shared" ca="1" si="3088"/>
        <v>-3000</v>
      </c>
      <c r="AF1290" s="18">
        <f t="shared" ca="1" si="3088"/>
        <v>-3000</v>
      </c>
      <c r="AG1290" s="18">
        <f t="shared" ca="1" si="3088"/>
        <v>-4512.56745608437</v>
      </c>
      <c r="AH1290" s="18">
        <f t="shared" ca="1" si="3088"/>
        <v>-4035.0476989682511</v>
      </c>
      <c r="AI1290" s="18">
        <f t="shared" ca="1" si="3088"/>
        <v>-3000</v>
      </c>
      <c r="AJ1290" s="18">
        <f t="shared" ca="1" si="3088"/>
        <v>-3000</v>
      </c>
      <c r="AK1290" s="18">
        <f t="shared" ca="1" si="3088"/>
        <v>-4608.8643530919198</v>
      </c>
      <c r="AL1290" s="18">
        <f t="shared" ca="1" si="3088"/>
        <v>-4165.6163560850227</v>
      </c>
      <c r="AM1290" s="18">
        <f t="shared" ca="1" si="3088"/>
        <v>-3000</v>
      </c>
      <c r="AN1290" s="18">
        <f t="shared" ca="1" si="3088"/>
        <v>-3000</v>
      </c>
      <c r="AO1290" s="18">
        <f t="shared" ca="1" si="3088"/>
        <v>-4592.304352544671</v>
      </c>
      <c r="AP1290" s="18">
        <f t="shared" ca="1" si="3088"/>
        <v>-4149.2364958063017</v>
      </c>
      <c r="AQ1290" s="18">
        <f t="shared" ca="1" si="3088"/>
        <v>-3000</v>
      </c>
      <c r="AR1290" s="18">
        <f t="shared" ca="1" si="3088"/>
        <v>-3000</v>
      </c>
      <c r="AS1290" s="18">
        <f t="shared" ca="1" si="3088"/>
        <v>-4575.8404151101277</v>
      </c>
      <c r="AT1290" s="18">
        <f t="shared" ca="1" si="3088"/>
        <v>-4072.1473270251845</v>
      </c>
      <c r="AU1290" s="18">
        <f t="shared" ca="1" si="3088"/>
        <v>-3000</v>
      </c>
      <c r="AV1290" s="18">
        <f t="shared" ca="1" si="3088"/>
        <v>-3000</v>
      </c>
      <c r="AW1290" s="18">
        <f t="shared" ca="1" si="3088"/>
        <v>-4517.4281900930218</v>
      </c>
      <c r="AX1290" s="18">
        <f t="shared" ca="1" si="3088"/>
        <v>-4072.4328574449337</v>
      </c>
      <c r="AY1290" s="18">
        <f t="shared" ca="1" si="3088"/>
        <v>-3000</v>
      </c>
      <c r="AZ1290" s="18">
        <f t="shared" ca="1" si="3088"/>
        <v>-3000</v>
      </c>
      <c r="BA1290" s="18">
        <f t="shared" ca="1" si="3088"/>
        <v>-4465.6167981354974</v>
      </c>
      <c r="BB1290" s="18">
        <f t="shared" ca="1" si="3088"/>
        <v>-4054.1043703661453</v>
      </c>
      <c r="BC1290" s="18">
        <f t="shared" ca="1" si="3088"/>
        <v>-3000</v>
      </c>
      <c r="BD1290" s="18">
        <f t="shared" ca="1" si="3088"/>
        <v>-3000</v>
      </c>
      <c r="BE1290" s="18">
        <f t="shared" ca="1" si="3088"/>
        <v>-4201.4144949507026</v>
      </c>
      <c r="BF1290" s="18">
        <f t="shared" ca="1" si="3088"/>
        <v>-4002.5383642722313</v>
      </c>
      <c r="BG1290" s="18">
        <f t="shared" ca="1" si="3088"/>
        <v>-3000</v>
      </c>
      <c r="BH1290" s="18">
        <f t="shared" ca="1" si="3088"/>
        <v>-3000</v>
      </c>
      <c r="BI1290" s="18">
        <f t="shared" ca="1" si="3088"/>
        <v>-3926.1988189325862</v>
      </c>
      <c r="BJ1290" s="18">
        <f t="shared" ca="1" si="3088"/>
        <v>-3649.128105710105</v>
      </c>
      <c r="BK1290" s="18">
        <f t="shared" ca="1" si="3088"/>
        <v>-3000</v>
      </c>
      <c r="BL1290" s="18">
        <f t="shared" ca="1" si="3088"/>
        <v>-3000</v>
      </c>
      <c r="BM1290" s="18">
        <f t="shared" ca="1" si="3088"/>
        <v>-3516.5656029157453</v>
      </c>
      <c r="BN1290" s="18">
        <f t="shared" ca="1" si="3088"/>
        <v>-3335.8917909317579</v>
      </c>
      <c r="BO1290" s="18">
        <f t="shared" ca="1" si="3088"/>
        <v>-3000</v>
      </c>
      <c r="BP1290" s="18">
        <f t="shared" ca="1" si="3088"/>
        <v>-3000</v>
      </c>
      <c r="BQ1290" s="18">
        <f t="shared" ca="1" si="3088"/>
        <v>-3056.9240106054772</v>
      </c>
      <c r="BR1290" s="18">
        <f t="shared" ca="1" si="3088"/>
        <v>-2851.9762820412193</v>
      </c>
      <c r="BS1290" s="18">
        <f t="shared" ca="1" si="3088"/>
        <v>-2734.676818225405</v>
      </c>
      <c r="BT1290" s="18">
        <f t="shared" ca="1" si="3088"/>
        <v>-2687.0921162666646</v>
      </c>
      <c r="BU1290" s="18">
        <f t="shared" ca="1" si="3088"/>
        <v>-2638.2842808402111</v>
      </c>
      <c r="BV1290" s="18">
        <f t="shared" ca="1" si="3088"/>
        <v>-2433.6651600603145</v>
      </c>
      <c r="BW1290" s="18">
        <f t="shared" ref="BW1290:EH1290" ca="1" si="3089">-MIN(MAX(BW1293,BW1294),-BW1291)+BW1292</f>
        <v>-2299.3643212815787</v>
      </c>
      <c r="BX1290" s="18">
        <f t="shared" ca="1" si="3089"/>
        <v>-2238.1111458278165</v>
      </c>
      <c r="BY1290" s="18">
        <f t="shared" ca="1" si="3089"/>
        <v>-2181.0640721892742</v>
      </c>
      <c r="BZ1290" s="18">
        <f t="shared" ca="1" si="3089"/>
        <v>-1993.5844508185316</v>
      </c>
      <c r="CA1290" s="18">
        <f t="shared" ca="1" si="3089"/>
        <v>-1820.159015018721</v>
      </c>
      <c r="CB1290" s="18">
        <f t="shared" ca="1" si="3089"/>
        <v>-1744.5947547519042</v>
      </c>
      <c r="CC1290" s="18">
        <f t="shared" ca="1" si="3089"/>
        <v>-1678.7704531890031</v>
      </c>
      <c r="CD1290" s="18">
        <f t="shared" ca="1" si="3089"/>
        <v>-1480.2370566033464</v>
      </c>
      <c r="CE1290" s="18">
        <f t="shared" ca="1" si="3089"/>
        <v>-1314.2027093636648</v>
      </c>
      <c r="CF1290" s="18">
        <f t="shared" ca="1" si="3089"/>
        <v>-1223.5496812990145</v>
      </c>
      <c r="CG1290" s="18">
        <f t="shared" ca="1" si="3089"/>
        <v>-1148.3002930931525</v>
      </c>
      <c r="CH1290" s="18">
        <f t="shared" ca="1" si="3089"/>
        <v>-962.60036017332254</v>
      </c>
      <c r="CI1290" s="18">
        <f t="shared" ca="1" si="3089"/>
        <v>-916.98388493986954</v>
      </c>
      <c r="CJ1290" s="18">
        <f t="shared" ca="1" si="3089"/>
        <v>-898.92422952030779</v>
      </c>
      <c r="CK1290" s="18">
        <f t="shared" ca="1" si="3089"/>
        <v>-880.76890889114418</v>
      </c>
      <c r="CL1290" s="18">
        <f t="shared" ca="1" si="3089"/>
        <v>-805.1754455804911</v>
      </c>
      <c r="CM1290" s="18">
        <f t="shared" ca="1" si="3089"/>
        <v>-759.95460713363741</v>
      </c>
      <c r="CN1290" s="18">
        <f t="shared" ca="1" si="3089"/>
        <v>-736.72715031963719</v>
      </c>
      <c r="CO1290" s="18">
        <f t="shared" ca="1" si="3089"/>
        <v>-715.86757567593429</v>
      </c>
      <c r="CP1290" s="18">
        <f t="shared" ca="1" si="3089"/>
        <v>-645.53094535766888</v>
      </c>
      <c r="CQ1290" s="18">
        <f t="shared" ca="1" si="3089"/>
        <v>-589.15951812737785</v>
      </c>
      <c r="CR1290" s="18">
        <f t="shared" ca="1" si="3089"/>
        <v>-561.90725349575769</v>
      </c>
      <c r="CS1290" s="18">
        <f t="shared" ca="1" si="3089"/>
        <v>-538.41691055038382</v>
      </c>
      <c r="CT1290" s="18">
        <f t="shared" ca="1" si="3089"/>
        <v>-464.52066741350728</v>
      </c>
      <c r="CU1290" s="18">
        <f t="shared" ca="1" si="3089"/>
        <v>-406.9110703316411</v>
      </c>
      <c r="CV1290" s="18">
        <f t="shared" ca="1" si="3089"/>
        <v>-372.56219348389573</v>
      </c>
      <c r="CW1290" s="18">
        <f t="shared" ca="1" si="3089"/>
        <v>-344.6399576061022</v>
      </c>
      <c r="CX1290" s="18">
        <f t="shared" ca="1" si="3089"/>
        <v>-266.88953489868715</v>
      </c>
      <c r="CY1290" s="18">
        <f t="shared" ca="1" si="3089"/>
        <v>-3.9656884633615395</v>
      </c>
      <c r="CZ1290" s="18">
        <f t="shared" ca="1" si="3089"/>
        <v>0</v>
      </c>
      <c r="DA1290" s="18">
        <f t="shared" ca="1" si="3089"/>
        <v>0</v>
      </c>
      <c r="DB1290" s="18">
        <f t="shared" ca="1" si="3089"/>
        <v>0</v>
      </c>
      <c r="DC1290" s="18">
        <f t="shared" ca="1" si="3089"/>
        <v>0</v>
      </c>
      <c r="DD1290" s="18">
        <f t="shared" ca="1" si="3089"/>
        <v>0</v>
      </c>
      <c r="DE1290" s="18">
        <f t="shared" ca="1" si="3089"/>
        <v>0</v>
      </c>
      <c r="DF1290" s="18">
        <f t="shared" ca="1" si="3089"/>
        <v>0</v>
      </c>
      <c r="DG1290" s="18">
        <f t="shared" ca="1" si="3089"/>
        <v>0</v>
      </c>
      <c r="DH1290" s="18">
        <f t="shared" ca="1" si="3089"/>
        <v>0</v>
      </c>
      <c r="DI1290" s="18">
        <f t="shared" ca="1" si="3089"/>
        <v>0</v>
      </c>
      <c r="DJ1290" s="18">
        <f t="shared" ca="1" si="3089"/>
        <v>0</v>
      </c>
      <c r="DK1290" s="18">
        <f t="shared" ca="1" si="3089"/>
        <v>0</v>
      </c>
      <c r="DL1290" s="18">
        <f t="shared" ca="1" si="3089"/>
        <v>0</v>
      </c>
      <c r="DM1290" s="18">
        <f t="shared" ca="1" si="3089"/>
        <v>0</v>
      </c>
      <c r="DN1290" s="18">
        <f t="shared" ca="1" si="3089"/>
        <v>0</v>
      </c>
      <c r="DO1290" s="18">
        <f t="shared" ca="1" si="3089"/>
        <v>0</v>
      </c>
      <c r="DP1290" s="18">
        <f t="shared" ca="1" si="3089"/>
        <v>0</v>
      </c>
      <c r="DQ1290" s="18">
        <f t="shared" ca="1" si="3089"/>
        <v>0</v>
      </c>
      <c r="DR1290" s="18">
        <f t="shared" ca="1" si="3089"/>
        <v>0</v>
      </c>
      <c r="DS1290" s="18">
        <f t="shared" ca="1" si="3089"/>
        <v>0</v>
      </c>
      <c r="DT1290" s="18">
        <f t="shared" ca="1" si="3089"/>
        <v>0</v>
      </c>
      <c r="DU1290" s="18">
        <f t="shared" ca="1" si="3089"/>
        <v>0</v>
      </c>
      <c r="DV1290" s="18">
        <f t="shared" ca="1" si="3089"/>
        <v>0</v>
      </c>
      <c r="DW1290" s="18">
        <f t="shared" ca="1" si="3089"/>
        <v>0</v>
      </c>
      <c r="DX1290" s="18">
        <f t="shared" ca="1" si="3089"/>
        <v>0</v>
      </c>
      <c r="DY1290" s="18">
        <f t="shared" ca="1" si="3089"/>
        <v>0</v>
      </c>
      <c r="DZ1290" s="18">
        <f t="shared" ca="1" si="3089"/>
        <v>0</v>
      </c>
      <c r="EA1290" s="18">
        <f t="shared" ca="1" si="3089"/>
        <v>0</v>
      </c>
      <c r="EB1290" s="18">
        <f t="shared" ca="1" si="3089"/>
        <v>0</v>
      </c>
      <c r="EC1290" s="18">
        <f t="shared" ca="1" si="3089"/>
        <v>0</v>
      </c>
      <c r="ED1290" s="18">
        <f t="shared" ca="1" si="3089"/>
        <v>0</v>
      </c>
      <c r="EE1290" s="18">
        <f t="shared" ca="1" si="3089"/>
        <v>0</v>
      </c>
      <c r="EF1290" s="18">
        <f t="shared" ca="1" si="3089"/>
        <v>0</v>
      </c>
      <c r="EG1290" s="18">
        <f t="shared" ca="1" si="3089"/>
        <v>0</v>
      </c>
      <c r="EH1290" s="18">
        <f t="shared" ca="1" si="3089"/>
        <v>0</v>
      </c>
      <c r="EI1290" s="18">
        <f t="shared" ref="EI1290:FR1290" ca="1" si="3090">-MIN(MAX(EI1293,EI1294),-EI1291)+EI1292</f>
        <v>0</v>
      </c>
      <c r="EJ1290" s="18">
        <f t="shared" ca="1" si="3090"/>
        <v>0</v>
      </c>
      <c r="EK1290" s="18">
        <f t="shared" ca="1" si="3090"/>
        <v>0</v>
      </c>
      <c r="EL1290" s="18">
        <f t="shared" ca="1" si="3090"/>
        <v>0</v>
      </c>
      <c r="EM1290" s="18">
        <f t="shared" ca="1" si="3090"/>
        <v>0</v>
      </c>
      <c r="EN1290" s="18">
        <f t="shared" ca="1" si="3090"/>
        <v>0</v>
      </c>
      <c r="EO1290" s="18">
        <f t="shared" ca="1" si="3090"/>
        <v>0</v>
      </c>
      <c r="EP1290" s="18">
        <f t="shared" ca="1" si="3090"/>
        <v>0</v>
      </c>
      <c r="EQ1290" s="18">
        <f t="shared" ca="1" si="3090"/>
        <v>0</v>
      </c>
      <c r="ER1290" s="18">
        <f t="shared" ca="1" si="3090"/>
        <v>0</v>
      </c>
      <c r="ES1290" s="18">
        <f t="shared" ca="1" si="3090"/>
        <v>0</v>
      </c>
      <c r="ET1290" s="18">
        <f t="shared" ca="1" si="3090"/>
        <v>0</v>
      </c>
      <c r="EU1290" s="18">
        <f t="shared" ca="1" si="3090"/>
        <v>0</v>
      </c>
      <c r="EV1290" s="18">
        <f t="shared" ca="1" si="3090"/>
        <v>0</v>
      </c>
      <c r="EW1290" s="18">
        <f t="shared" ca="1" si="3090"/>
        <v>0</v>
      </c>
      <c r="EX1290" s="18">
        <f t="shared" ca="1" si="3090"/>
        <v>0</v>
      </c>
      <c r="EY1290" s="18">
        <f t="shared" ca="1" si="3090"/>
        <v>0</v>
      </c>
      <c r="EZ1290" s="18">
        <f t="shared" ca="1" si="3090"/>
        <v>0</v>
      </c>
      <c r="FA1290" s="18">
        <f t="shared" ca="1" si="3090"/>
        <v>0</v>
      </c>
      <c r="FB1290" s="18">
        <f t="shared" ca="1" si="3090"/>
        <v>0</v>
      </c>
      <c r="FC1290" s="18">
        <f t="shared" ca="1" si="3090"/>
        <v>0</v>
      </c>
      <c r="FD1290" s="18">
        <f t="shared" ca="1" si="3090"/>
        <v>0</v>
      </c>
      <c r="FE1290" s="18">
        <f t="shared" ca="1" si="3090"/>
        <v>0</v>
      </c>
      <c r="FF1290" s="18">
        <f t="shared" ca="1" si="3090"/>
        <v>0</v>
      </c>
      <c r="FG1290" s="18">
        <f t="shared" ca="1" si="3090"/>
        <v>0</v>
      </c>
      <c r="FH1290" s="18">
        <f t="shared" ca="1" si="3090"/>
        <v>0</v>
      </c>
      <c r="FI1290" s="18">
        <f t="shared" ca="1" si="3090"/>
        <v>0</v>
      </c>
      <c r="FJ1290" s="18">
        <f t="shared" ca="1" si="3090"/>
        <v>0</v>
      </c>
      <c r="FK1290" s="18">
        <f t="shared" ca="1" si="3090"/>
        <v>0</v>
      </c>
      <c r="FL1290" s="18">
        <f t="shared" ca="1" si="3090"/>
        <v>0</v>
      </c>
      <c r="FM1290" s="18">
        <f t="shared" ca="1" si="3090"/>
        <v>0</v>
      </c>
      <c r="FN1290" s="18">
        <f t="shared" ca="1" si="3090"/>
        <v>0</v>
      </c>
      <c r="FO1290" s="18">
        <f t="shared" ca="1" si="3090"/>
        <v>0</v>
      </c>
      <c r="FP1290" s="18">
        <f t="shared" ca="1" si="3090"/>
        <v>0</v>
      </c>
      <c r="FQ1290" s="18">
        <f t="shared" ca="1" si="3090"/>
        <v>0</v>
      </c>
      <c r="FR1290" s="18">
        <f t="shared" ca="1" si="3090"/>
        <v>0</v>
      </c>
    </row>
    <row r="1291" spans="3:174">
      <c r="C1291" s="360" t="s">
        <v>121</v>
      </c>
      <c r="I1291" s="167">
        <f ca="1">SUM(J1291:FR1291)</f>
        <v>-239600.5659520789</v>
      </c>
      <c r="J1291" s="18">
        <f t="shared" ref="J1291:AO1291" ca="1" si="3091">SUM(J187:J202)</f>
        <v>0</v>
      </c>
      <c r="K1291" s="18">
        <f t="shared" ca="1" si="3091"/>
        <v>0</v>
      </c>
      <c r="L1291" s="18">
        <f t="shared" ca="1" si="3091"/>
        <v>0</v>
      </c>
      <c r="M1291" s="18">
        <f t="shared" ca="1" si="3091"/>
        <v>0</v>
      </c>
      <c r="N1291" s="18">
        <f t="shared" ca="1" si="3091"/>
        <v>0</v>
      </c>
      <c r="O1291" s="18">
        <f t="shared" ca="1" si="3091"/>
        <v>0</v>
      </c>
      <c r="P1291" s="18">
        <f t="shared" ca="1" si="3091"/>
        <v>0</v>
      </c>
      <c r="Q1291" s="18">
        <f t="shared" ca="1" si="3091"/>
        <v>0</v>
      </c>
      <c r="R1291" s="18">
        <f t="shared" ca="1" si="3091"/>
        <v>0</v>
      </c>
      <c r="S1291" s="18">
        <f t="shared" ca="1" si="3091"/>
        <v>0</v>
      </c>
      <c r="T1291" s="18">
        <f t="shared" ca="1" si="3091"/>
        <v>0</v>
      </c>
      <c r="U1291" s="18">
        <f t="shared" ca="1" si="3091"/>
        <v>0</v>
      </c>
      <c r="V1291" s="18">
        <f t="shared" ca="1" si="3091"/>
        <v>0</v>
      </c>
      <c r="W1291" s="18">
        <f t="shared" ca="1" si="3091"/>
        <v>0</v>
      </c>
      <c r="X1291" s="18">
        <f t="shared" ca="1" si="3091"/>
        <v>0</v>
      </c>
      <c r="Y1291" s="18">
        <f t="shared" ca="1" si="3091"/>
        <v>0</v>
      </c>
      <c r="Z1291" s="18">
        <f t="shared" ca="1" si="3091"/>
        <v>0</v>
      </c>
      <c r="AA1291" s="18">
        <f t="shared" ca="1" si="3091"/>
        <v>0</v>
      </c>
      <c r="AB1291" s="18">
        <f t="shared" ca="1" si="3091"/>
        <v>-4217.5957540821919</v>
      </c>
      <c r="AC1291" s="18">
        <f t="shared" ca="1" si="3091"/>
        <v>-4567.7800852020318</v>
      </c>
      <c r="AD1291" s="18">
        <f t="shared" ca="1" si="3091"/>
        <v>-4302.5900171457643</v>
      </c>
      <c r="AE1291" s="18">
        <f t="shared" ca="1" si="3091"/>
        <v>-4174.4223795335984</v>
      </c>
      <c r="AF1291" s="18">
        <f t="shared" ca="1" si="3091"/>
        <v>-9651.4861694857627</v>
      </c>
      <c r="AG1291" s="18">
        <f t="shared" ca="1" si="3091"/>
        <v>-6276.1957893919171</v>
      </c>
      <c r="AH1291" s="18">
        <f t="shared" ca="1" si="3091"/>
        <v>-5942.0954239963949</v>
      </c>
      <c r="AI1291" s="18">
        <f t="shared" ca="1" si="3091"/>
        <v>-5924.3785707809247</v>
      </c>
      <c r="AJ1291" s="18">
        <f t="shared" ca="1" si="3091"/>
        <v>-5966.6420381169664</v>
      </c>
      <c r="AK1291" s="18">
        <f t="shared" ca="1" si="3091"/>
        <v>-5967.3783411830582</v>
      </c>
      <c r="AL1291" s="18">
        <f t="shared" ca="1" si="3091"/>
        <v>-5738.2783567547604</v>
      </c>
      <c r="AM1291" s="18">
        <f t="shared" ca="1" si="3091"/>
        <v>-5710.5395299694628</v>
      </c>
      <c r="AN1291" s="18">
        <f t="shared" ca="1" si="3091"/>
        <v>-5743.9880933613722</v>
      </c>
      <c r="AO1291" s="18">
        <f t="shared" ca="1" si="3091"/>
        <v>-5742.1906327474808</v>
      </c>
      <c r="AP1291" s="18">
        <f t="shared" ref="AP1291:BU1291" ca="1" si="3092">SUM(AP187:AP202)</f>
        <v>-4991.7320594900466</v>
      </c>
      <c r="AQ1291" s="18">
        <f t="shared" ca="1" si="3092"/>
        <v>-4955.517733363843</v>
      </c>
      <c r="AR1291" s="18">
        <f t="shared" ca="1" si="3092"/>
        <v>-4974.5042215898975</v>
      </c>
      <c r="AS1291" s="18">
        <f t="shared" ca="1" si="3092"/>
        <v>-4963.5330643620655</v>
      </c>
      <c r="AT1291" s="18">
        <f t="shared" ca="1" si="3092"/>
        <v>-4794.4703704883068</v>
      </c>
      <c r="AU1291" s="18">
        <f t="shared" ca="1" si="3092"/>
        <v>-4703.0048830460264</v>
      </c>
      <c r="AV1291" s="18">
        <f t="shared" ca="1" si="3092"/>
        <v>-4718.6136568146958</v>
      </c>
      <c r="AW1291" s="18">
        <f t="shared" ca="1" si="3092"/>
        <v>-4706.4801550145339</v>
      </c>
      <c r="AX1291" s="18">
        <f t="shared" ca="1" si="3092"/>
        <v>-4514.4672128385446</v>
      </c>
      <c r="AY1291" s="18">
        <f t="shared" ca="1" si="3092"/>
        <v>-4470.0069358671872</v>
      </c>
      <c r="AZ1291" s="18">
        <f t="shared" ca="1" si="3092"/>
        <v>-4480.1663793680982</v>
      </c>
      <c r="BA1291" s="18">
        <f t="shared" ca="1" si="3092"/>
        <v>-4465.6167981354974</v>
      </c>
      <c r="BB1291" s="18">
        <f t="shared" ca="1" si="3092"/>
        <v>-4263.7710829997914</v>
      </c>
      <c r="BC1291" s="18">
        <f t="shared" ca="1" si="3092"/>
        <v>-4213.9762695247191</v>
      </c>
      <c r="BD1291" s="18">
        <f t="shared" ca="1" si="3092"/>
        <v>-4218.6755978352967</v>
      </c>
      <c r="BE1291" s="18">
        <f t="shared" ca="1" si="3092"/>
        <v>-4201.4144949507026</v>
      </c>
      <c r="BF1291" s="18">
        <f t="shared" ca="1" si="3092"/>
        <v>-4002.5383642722313</v>
      </c>
      <c r="BG1291" s="18">
        <f t="shared" ca="1" si="3092"/>
        <v>-3947.3186002457137</v>
      </c>
      <c r="BH1291" s="18">
        <f t="shared" ca="1" si="3092"/>
        <v>-3946.3188933767151</v>
      </c>
      <c r="BI1291" s="18">
        <f t="shared" ca="1" si="3092"/>
        <v>-3926.1988189325862</v>
      </c>
      <c r="BJ1291" s="18">
        <f t="shared" ca="1" si="3092"/>
        <v>-3649.128105710105</v>
      </c>
      <c r="BK1291" s="18">
        <f t="shared" ca="1" si="3092"/>
        <v>-3548.1041526342447</v>
      </c>
      <c r="BL1291" s="18">
        <f t="shared" ca="1" si="3092"/>
        <v>-3539.7603960469596</v>
      </c>
      <c r="BM1291" s="18">
        <f t="shared" ca="1" si="3092"/>
        <v>-3516.5656029157453</v>
      </c>
      <c r="BN1291" s="18">
        <f t="shared" ca="1" si="3092"/>
        <v>-3335.8917909317579</v>
      </c>
      <c r="BO1291" s="18">
        <f t="shared" ca="1" si="3092"/>
        <v>-3133.0652628957287</v>
      </c>
      <c r="BP1291" s="18">
        <f t="shared" ca="1" si="3092"/>
        <v>-3098.1013432380942</v>
      </c>
      <c r="BQ1291" s="18">
        <f t="shared" ca="1" si="3092"/>
        <v>-3056.9240106054772</v>
      </c>
      <c r="BR1291" s="18">
        <f t="shared" ca="1" si="3092"/>
        <v>-2851.9762820412193</v>
      </c>
      <c r="BS1291" s="18">
        <f t="shared" ca="1" si="3092"/>
        <v>-2734.676818225405</v>
      </c>
      <c r="BT1291" s="18">
        <f t="shared" ca="1" si="3092"/>
        <v>-2687.0921162666646</v>
      </c>
      <c r="BU1291" s="18">
        <f t="shared" ca="1" si="3092"/>
        <v>-2638.2842808402111</v>
      </c>
      <c r="BV1291" s="18">
        <f t="shared" ref="BV1291:DA1291" ca="1" si="3093">SUM(BV187:BV202)</f>
        <v>-2433.6651600603145</v>
      </c>
      <c r="BW1291" s="18">
        <f t="shared" ca="1" si="3093"/>
        <v>-2299.3643212815787</v>
      </c>
      <c r="BX1291" s="18">
        <f t="shared" ca="1" si="3093"/>
        <v>-2238.1111458278165</v>
      </c>
      <c r="BY1291" s="18">
        <f t="shared" ca="1" si="3093"/>
        <v>-2181.0640721892742</v>
      </c>
      <c r="BZ1291" s="18">
        <f t="shared" ca="1" si="3093"/>
        <v>-1993.5844508185316</v>
      </c>
      <c r="CA1291" s="18">
        <f t="shared" ca="1" si="3093"/>
        <v>-1820.159015018721</v>
      </c>
      <c r="CB1291" s="18">
        <f t="shared" ca="1" si="3093"/>
        <v>-1744.5947547519042</v>
      </c>
      <c r="CC1291" s="18">
        <f t="shared" ca="1" si="3093"/>
        <v>-1678.7704531890031</v>
      </c>
      <c r="CD1291" s="18">
        <f t="shared" ca="1" si="3093"/>
        <v>-1480.2370566033464</v>
      </c>
      <c r="CE1291" s="18">
        <f t="shared" ca="1" si="3093"/>
        <v>-1314.2027093636648</v>
      </c>
      <c r="CF1291" s="18">
        <f t="shared" ca="1" si="3093"/>
        <v>-1223.5496812990145</v>
      </c>
      <c r="CG1291" s="18">
        <f t="shared" ca="1" si="3093"/>
        <v>-1148.3002930931525</v>
      </c>
      <c r="CH1291" s="18">
        <f t="shared" ca="1" si="3093"/>
        <v>-962.60036017332254</v>
      </c>
      <c r="CI1291" s="18">
        <f t="shared" ca="1" si="3093"/>
        <v>-916.98388493986954</v>
      </c>
      <c r="CJ1291" s="18">
        <f t="shared" ca="1" si="3093"/>
        <v>-898.92422952030779</v>
      </c>
      <c r="CK1291" s="18">
        <f t="shared" ca="1" si="3093"/>
        <v>-880.76890889114418</v>
      </c>
      <c r="CL1291" s="18">
        <f t="shared" ca="1" si="3093"/>
        <v>-805.1754455804911</v>
      </c>
      <c r="CM1291" s="18">
        <f t="shared" ca="1" si="3093"/>
        <v>-759.95460713363741</v>
      </c>
      <c r="CN1291" s="18">
        <f t="shared" ca="1" si="3093"/>
        <v>-736.72715031963719</v>
      </c>
      <c r="CO1291" s="18">
        <f t="shared" ca="1" si="3093"/>
        <v>-715.86757567593429</v>
      </c>
      <c r="CP1291" s="18">
        <f t="shared" ca="1" si="3093"/>
        <v>-645.53094535766888</v>
      </c>
      <c r="CQ1291" s="18">
        <f t="shared" ca="1" si="3093"/>
        <v>-589.15951812737785</v>
      </c>
      <c r="CR1291" s="18">
        <f t="shared" ca="1" si="3093"/>
        <v>-561.90725349575769</v>
      </c>
      <c r="CS1291" s="18">
        <f t="shared" ca="1" si="3093"/>
        <v>-538.41691055038382</v>
      </c>
      <c r="CT1291" s="18">
        <f t="shared" ca="1" si="3093"/>
        <v>-464.52066741350728</v>
      </c>
      <c r="CU1291" s="18">
        <f t="shared" ca="1" si="3093"/>
        <v>-406.9110703316411</v>
      </c>
      <c r="CV1291" s="18">
        <f t="shared" ca="1" si="3093"/>
        <v>-372.56219348389573</v>
      </c>
      <c r="CW1291" s="18">
        <f t="shared" ca="1" si="3093"/>
        <v>-344.6399576061022</v>
      </c>
      <c r="CX1291" s="18">
        <f t="shared" ca="1" si="3093"/>
        <v>-266.88953489868715</v>
      </c>
      <c r="CY1291" s="18">
        <f t="shared" ca="1" si="3093"/>
        <v>-3.9656884633615395</v>
      </c>
      <c r="CZ1291" s="18">
        <f t="shared" ca="1" si="3093"/>
        <v>0</v>
      </c>
      <c r="DA1291" s="18">
        <f t="shared" ca="1" si="3093"/>
        <v>0</v>
      </c>
      <c r="DB1291" s="18">
        <f t="shared" ref="DB1291:EG1291" ca="1" si="3094">SUM(DB187:DB202)</f>
        <v>0</v>
      </c>
      <c r="DC1291" s="18">
        <f t="shared" ca="1" si="3094"/>
        <v>0</v>
      </c>
      <c r="DD1291" s="18">
        <f t="shared" ca="1" si="3094"/>
        <v>0</v>
      </c>
      <c r="DE1291" s="18">
        <f t="shared" ca="1" si="3094"/>
        <v>0</v>
      </c>
      <c r="DF1291" s="18">
        <f t="shared" ca="1" si="3094"/>
        <v>0</v>
      </c>
      <c r="DG1291" s="18">
        <f t="shared" ca="1" si="3094"/>
        <v>0</v>
      </c>
      <c r="DH1291" s="18">
        <f t="shared" ca="1" si="3094"/>
        <v>0</v>
      </c>
      <c r="DI1291" s="18">
        <f t="shared" ca="1" si="3094"/>
        <v>0</v>
      </c>
      <c r="DJ1291" s="18">
        <f t="shared" ca="1" si="3094"/>
        <v>0</v>
      </c>
      <c r="DK1291" s="18">
        <f t="shared" ca="1" si="3094"/>
        <v>0</v>
      </c>
      <c r="DL1291" s="18">
        <f t="shared" ca="1" si="3094"/>
        <v>0</v>
      </c>
      <c r="DM1291" s="18">
        <f t="shared" ca="1" si="3094"/>
        <v>0</v>
      </c>
      <c r="DN1291" s="18">
        <f t="shared" ca="1" si="3094"/>
        <v>0</v>
      </c>
      <c r="DO1291" s="18">
        <f t="shared" ca="1" si="3094"/>
        <v>0</v>
      </c>
      <c r="DP1291" s="18">
        <f t="shared" ca="1" si="3094"/>
        <v>0</v>
      </c>
      <c r="DQ1291" s="18">
        <f t="shared" ca="1" si="3094"/>
        <v>0</v>
      </c>
      <c r="DR1291" s="18">
        <f t="shared" ca="1" si="3094"/>
        <v>0</v>
      </c>
      <c r="DS1291" s="18">
        <f t="shared" ca="1" si="3094"/>
        <v>0</v>
      </c>
      <c r="DT1291" s="18">
        <f t="shared" ca="1" si="3094"/>
        <v>0</v>
      </c>
      <c r="DU1291" s="18">
        <f t="shared" ca="1" si="3094"/>
        <v>0</v>
      </c>
      <c r="DV1291" s="18">
        <f t="shared" ca="1" si="3094"/>
        <v>0</v>
      </c>
      <c r="DW1291" s="18">
        <f t="shared" ca="1" si="3094"/>
        <v>0</v>
      </c>
      <c r="DX1291" s="18">
        <f t="shared" ca="1" si="3094"/>
        <v>0</v>
      </c>
      <c r="DY1291" s="18">
        <f t="shared" ca="1" si="3094"/>
        <v>0</v>
      </c>
      <c r="DZ1291" s="18">
        <f t="shared" ca="1" si="3094"/>
        <v>0</v>
      </c>
      <c r="EA1291" s="18">
        <f t="shared" ca="1" si="3094"/>
        <v>0</v>
      </c>
      <c r="EB1291" s="18">
        <f t="shared" ca="1" si="3094"/>
        <v>0</v>
      </c>
      <c r="EC1291" s="18">
        <f t="shared" ca="1" si="3094"/>
        <v>0</v>
      </c>
      <c r="ED1291" s="18">
        <f t="shared" ca="1" si="3094"/>
        <v>0</v>
      </c>
      <c r="EE1291" s="18">
        <f t="shared" ca="1" si="3094"/>
        <v>0</v>
      </c>
      <c r="EF1291" s="18">
        <f t="shared" ca="1" si="3094"/>
        <v>0</v>
      </c>
      <c r="EG1291" s="18">
        <f t="shared" ca="1" si="3094"/>
        <v>0</v>
      </c>
      <c r="EH1291" s="18">
        <f t="shared" ref="EH1291:FR1291" ca="1" si="3095">SUM(EH187:EH202)</f>
        <v>0</v>
      </c>
      <c r="EI1291" s="18">
        <f t="shared" ca="1" si="3095"/>
        <v>0</v>
      </c>
      <c r="EJ1291" s="18">
        <f t="shared" ca="1" si="3095"/>
        <v>0</v>
      </c>
      <c r="EK1291" s="18">
        <f t="shared" ca="1" si="3095"/>
        <v>0</v>
      </c>
      <c r="EL1291" s="18">
        <f t="shared" ca="1" si="3095"/>
        <v>0</v>
      </c>
      <c r="EM1291" s="18">
        <f t="shared" ca="1" si="3095"/>
        <v>0</v>
      </c>
      <c r="EN1291" s="18">
        <f t="shared" ca="1" si="3095"/>
        <v>0</v>
      </c>
      <c r="EO1291" s="18">
        <f t="shared" ca="1" si="3095"/>
        <v>0</v>
      </c>
      <c r="EP1291" s="18">
        <f t="shared" ca="1" si="3095"/>
        <v>0</v>
      </c>
      <c r="EQ1291" s="18">
        <f t="shared" ca="1" si="3095"/>
        <v>0</v>
      </c>
      <c r="ER1291" s="18">
        <f t="shared" ca="1" si="3095"/>
        <v>0</v>
      </c>
      <c r="ES1291" s="18">
        <f t="shared" ca="1" si="3095"/>
        <v>0</v>
      </c>
      <c r="ET1291" s="18">
        <f t="shared" ca="1" si="3095"/>
        <v>0</v>
      </c>
      <c r="EU1291" s="18">
        <f t="shared" ca="1" si="3095"/>
        <v>0</v>
      </c>
      <c r="EV1291" s="18">
        <f t="shared" ca="1" si="3095"/>
        <v>0</v>
      </c>
      <c r="EW1291" s="18">
        <f t="shared" ca="1" si="3095"/>
        <v>0</v>
      </c>
      <c r="EX1291" s="18">
        <f t="shared" ca="1" si="3095"/>
        <v>0</v>
      </c>
      <c r="EY1291" s="18">
        <f t="shared" ca="1" si="3095"/>
        <v>0</v>
      </c>
      <c r="EZ1291" s="18">
        <f t="shared" ca="1" si="3095"/>
        <v>0</v>
      </c>
      <c r="FA1291" s="18">
        <f t="shared" ca="1" si="3095"/>
        <v>0</v>
      </c>
      <c r="FB1291" s="18">
        <f t="shared" ca="1" si="3095"/>
        <v>0</v>
      </c>
      <c r="FC1291" s="18">
        <f t="shared" ca="1" si="3095"/>
        <v>0</v>
      </c>
      <c r="FD1291" s="18">
        <f t="shared" ca="1" si="3095"/>
        <v>0</v>
      </c>
      <c r="FE1291" s="18">
        <f t="shared" ca="1" si="3095"/>
        <v>0</v>
      </c>
      <c r="FF1291" s="18">
        <f t="shared" ca="1" si="3095"/>
        <v>0</v>
      </c>
      <c r="FG1291" s="18">
        <f t="shared" ca="1" si="3095"/>
        <v>0</v>
      </c>
      <c r="FH1291" s="18">
        <f t="shared" ca="1" si="3095"/>
        <v>0</v>
      </c>
      <c r="FI1291" s="18">
        <f t="shared" ca="1" si="3095"/>
        <v>0</v>
      </c>
      <c r="FJ1291" s="18">
        <f t="shared" ca="1" si="3095"/>
        <v>0</v>
      </c>
      <c r="FK1291" s="18">
        <f t="shared" ca="1" si="3095"/>
        <v>0</v>
      </c>
      <c r="FL1291" s="18">
        <f t="shared" ca="1" si="3095"/>
        <v>0</v>
      </c>
      <c r="FM1291" s="18">
        <f t="shared" ca="1" si="3095"/>
        <v>0</v>
      </c>
      <c r="FN1291" s="18">
        <f t="shared" ca="1" si="3095"/>
        <v>0</v>
      </c>
      <c r="FO1291" s="18">
        <f t="shared" ca="1" si="3095"/>
        <v>0</v>
      </c>
      <c r="FP1291" s="18">
        <f t="shared" ca="1" si="3095"/>
        <v>0</v>
      </c>
      <c r="FQ1291" s="18">
        <f t="shared" ca="1" si="3095"/>
        <v>0</v>
      </c>
      <c r="FR1291" s="18">
        <f t="shared" ca="1" si="3095"/>
        <v>0</v>
      </c>
    </row>
    <row r="1292" spans="3:174">
      <c r="C1292" s="360" t="s">
        <v>1009</v>
      </c>
      <c r="I1292" s="167">
        <f ca="1">SUM(J1292:FR1292)</f>
        <v>0</v>
      </c>
      <c r="J1292" s="18">
        <f ca="1">J1467</f>
        <v>0</v>
      </c>
      <c r="K1292" s="18">
        <f t="shared" ref="K1292:BV1292" ca="1" si="3096">K1467</f>
        <v>0</v>
      </c>
      <c r="L1292" s="18">
        <f t="shared" ca="1" si="3096"/>
        <v>0</v>
      </c>
      <c r="M1292" s="18">
        <f t="shared" ca="1" si="3096"/>
        <v>0</v>
      </c>
      <c r="N1292" s="18">
        <f t="shared" ca="1" si="3096"/>
        <v>0</v>
      </c>
      <c r="O1292" s="18">
        <f t="shared" ca="1" si="3096"/>
        <v>0</v>
      </c>
      <c r="P1292" s="18">
        <f t="shared" ca="1" si="3096"/>
        <v>0</v>
      </c>
      <c r="Q1292" s="18">
        <f t="shared" ca="1" si="3096"/>
        <v>0</v>
      </c>
      <c r="R1292" s="18">
        <f t="shared" ca="1" si="3096"/>
        <v>0</v>
      </c>
      <c r="S1292" s="18">
        <f t="shared" ca="1" si="3096"/>
        <v>0</v>
      </c>
      <c r="T1292" s="18">
        <f t="shared" ca="1" si="3096"/>
        <v>0</v>
      </c>
      <c r="U1292" s="18">
        <f t="shared" ca="1" si="3096"/>
        <v>0</v>
      </c>
      <c r="V1292" s="18">
        <f t="shared" ca="1" si="3096"/>
        <v>0</v>
      </c>
      <c r="W1292" s="18">
        <f t="shared" ca="1" si="3096"/>
        <v>0</v>
      </c>
      <c r="X1292" s="18">
        <f t="shared" ca="1" si="3096"/>
        <v>0</v>
      </c>
      <c r="Y1292" s="18">
        <f t="shared" ca="1" si="3096"/>
        <v>0</v>
      </c>
      <c r="Z1292" s="18">
        <f t="shared" ca="1" si="3096"/>
        <v>0</v>
      </c>
      <c r="AA1292" s="18">
        <f t="shared" ca="1" si="3096"/>
        <v>0</v>
      </c>
      <c r="AB1292" s="18">
        <f t="shared" ca="1" si="3096"/>
        <v>0</v>
      </c>
      <c r="AC1292" s="18">
        <f t="shared" ca="1" si="3096"/>
        <v>0</v>
      </c>
      <c r="AD1292" s="18">
        <f t="shared" ca="1" si="3096"/>
        <v>0</v>
      </c>
      <c r="AE1292" s="18">
        <f t="shared" ca="1" si="3096"/>
        <v>0</v>
      </c>
      <c r="AF1292" s="18">
        <f t="shared" ca="1" si="3096"/>
        <v>0</v>
      </c>
      <c r="AG1292" s="18">
        <f t="shared" ca="1" si="3096"/>
        <v>0</v>
      </c>
      <c r="AH1292" s="18">
        <f t="shared" ca="1" si="3096"/>
        <v>0</v>
      </c>
      <c r="AI1292" s="18">
        <f t="shared" ca="1" si="3096"/>
        <v>0</v>
      </c>
      <c r="AJ1292" s="18">
        <f t="shared" ca="1" si="3096"/>
        <v>0</v>
      </c>
      <c r="AK1292" s="18">
        <f t="shared" ca="1" si="3096"/>
        <v>0</v>
      </c>
      <c r="AL1292" s="18">
        <f t="shared" ca="1" si="3096"/>
        <v>0</v>
      </c>
      <c r="AM1292" s="18">
        <f t="shared" ca="1" si="3096"/>
        <v>0</v>
      </c>
      <c r="AN1292" s="18">
        <f t="shared" ca="1" si="3096"/>
        <v>0</v>
      </c>
      <c r="AO1292" s="18">
        <f t="shared" ca="1" si="3096"/>
        <v>0</v>
      </c>
      <c r="AP1292" s="18">
        <f t="shared" ca="1" si="3096"/>
        <v>0</v>
      </c>
      <c r="AQ1292" s="18">
        <f t="shared" ca="1" si="3096"/>
        <v>0</v>
      </c>
      <c r="AR1292" s="18">
        <f t="shared" ca="1" si="3096"/>
        <v>0</v>
      </c>
      <c r="AS1292" s="18">
        <f t="shared" ca="1" si="3096"/>
        <v>0</v>
      </c>
      <c r="AT1292" s="18">
        <f t="shared" ca="1" si="3096"/>
        <v>0</v>
      </c>
      <c r="AU1292" s="18">
        <f t="shared" ca="1" si="3096"/>
        <v>0</v>
      </c>
      <c r="AV1292" s="18">
        <f t="shared" ca="1" si="3096"/>
        <v>0</v>
      </c>
      <c r="AW1292" s="18">
        <f t="shared" ca="1" si="3096"/>
        <v>0</v>
      </c>
      <c r="AX1292" s="18">
        <f t="shared" ca="1" si="3096"/>
        <v>0</v>
      </c>
      <c r="AY1292" s="18">
        <f t="shared" ca="1" si="3096"/>
        <v>0</v>
      </c>
      <c r="AZ1292" s="18">
        <f t="shared" ca="1" si="3096"/>
        <v>0</v>
      </c>
      <c r="BA1292" s="18">
        <f t="shared" ca="1" si="3096"/>
        <v>0</v>
      </c>
      <c r="BB1292" s="18">
        <f t="shared" ca="1" si="3096"/>
        <v>0</v>
      </c>
      <c r="BC1292" s="18">
        <f t="shared" ca="1" si="3096"/>
        <v>0</v>
      </c>
      <c r="BD1292" s="18">
        <f t="shared" ca="1" si="3096"/>
        <v>0</v>
      </c>
      <c r="BE1292" s="18">
        <f t="shared" ca="1" si="3096"/>
        <v>0</v>
      </c>
      <c r="BF1292" s="18">
        <f t="shared" ca="1" si="3096"/>
        <v>0</v>
      </c>
      <c r="BG1292" s="18">
        <f t="shared" ca="1" si="3096"/>
        <v>0</v>
      </c>
      <c r="BH1292" s="18">
        <f t="shared" ca="1" si="3096"/>
        <v>0</v>
      </c>
      <c r="BI1292" s="18">
        <f t="shared" ca="1" si="3096"/>
        <v>0</v>
      </c>
      <c r="BJ1292" s="18">
        <f t="shared" ca="1" si="3096"/>
        <v>0</v>
      </c>
      <c r="BK1292" s="18">
        <f t="shared" ca="1" si="3096"/>
        <v>0</v>
      </c>
      <c r="BL1292" s="18">
        <f t="shared" ca="1" si="3096"/>
        <v>0</v>
      </c>
      <c r="BM1292" s="18">
        <f t="shared" ca="1" si="3096"/>
        <v>0</v>
      </c>
      <c r="BN1292" s="18">
        <f t="shared" ca="1" si="3096"/>
        <v>0</v>
      </c>
      <c r="BO1292" s="18">
        <f t="shared" ca="1" si="3096"/>
        <v>0</v>
      </c>
      <c r="BP1292" s="18">
        <f t="shared" ca="1" si="3096"/>
        <v>0</v>
      </c>
      <c r="BQ1292" s="18">
        <f t="shared" ca="1" si="3096"/>
        <v>0</v>
      </c>
      <c r="BR1292" s="18">
        <f t="shared" ca="1" si="3096"/>
        <v>0</v>
      </c>
      <c r="BS1292" s="18">
        <f t="shared" ca="1" si="3096"/>
        <v>0</v>
      </c>
      <c r="BT1292" s="18">
        <f t="shared" ca="1" si="3096"/>
        <v>0</v>
      </c>
      <c r="BU1292" s="18">
        <f t="shared" ca="1" si="3096"/>
        <v>0</v>
      </c>
      <c r="BV1292" s="18">
        <f t="shared" ca="1" si="3096"/>
        <v>0</v>
      </c>
      <c r="BW1292" s="18">
        <f t="shared" ref="BW1292:EH1292" ca="1" si="3097">BW1467</f>
        <v>0</v>
      </c>
      <c r="BX1292" s="18">
        <f t="shared" ca="1" si="3097"/>
        <v>0</v>
      </c>
      <c r="BY1292" s="18">
        <f t="shared" ca="1" si="3097"/>
        <v>0</v>
      </c>
      <c r="BZ1292" s="18">
        <f t="shared" ca="1" si="3097"/>
        <v>0</v>
      </c>
      <c r="CA1292" s="18">
        <f t="shared" ca="1" si="3097"/>
        <v>0</v>
      </c>
      <c r="CB1292" s="18">
        <f t="shared" ca="1" si="3097"/>
        <v>0</v>
      </c>
      <c r="CC1292" s="18">
        <f t="shared" ca="1" si="3097"/>
        <v>0</v>
      </c>
      <c r="CD1292" s="18">
        <f t="shared" ca="1" si="3097"/>
        <v>0</v>
      </c>
      <c r="CE1292" s="18">
        <f t="shared" ca="1" si="3097"/>
        <v>0</v>
      </c>
      <c r="CF1292" s="18">
        <f t="shared" ca="1" si="3097"/>
        <v>0</v>
      </c>
      <c r="CG1292" s="18">
        <f t="shared" ca="1" si="3097"/>
        <v>0</v>
      </c>
      <c r="CH1292" s="18">
        <f t="shared" ca="1" si="3097"/>
        <v>0</v>
      </c>
      <c r="CI1292" s="18">
        <f t="shared" ca="1" si="3097"/>
        <v>0</v>
      </c>
      <c r="CJ1292" s="18">
        <f t="shared" ca="1" si="3097"/>
        <v>0</v>
      </c>
      <c r="CK1292" s="18">
        <f t="shared" ca="1" si="3097"/>
        <v>0</v>
      </c>
      <c r="CL1292" s="18">
        <f t="shared" ca="1" si="3097"/>
        <v>0</v>
      </c>
      <c r="CM1292" s="18">
        <f t="shared" ca="1" si="3097"/>
        <v>0</v>
      </c>
      <c r="CN1292" s="18">
        <f t="shared" ca="1" si="3097"/>
        <v>0</v>
      </c>
      <c r="CO1292" s="18">
        <f t="shared" ca="1" si="3097"/>
        <v>0</v>
      </c>
      <c r="CP1292" s="18">
        <f t="shared" ca="1" si="3097"/>
        <v>0</v>
      </c>
      <c r="CQ1292" s="18">
        <f t="shared" ca="1" si="3097"/>
        <v>0</v>
      </c>
      <c r="CR1292" s="18">
        <f t="shared" ca="1" si="3097"/>
        <v>0</v>
      </c>
      <c r="CS1292" s="18">
        <f t="shared" ca="1" si="3097"/>
        <v>0</v>
      </c>
      <c r="CT1292" s="18">
        <f t="shared" ca="1" si="3097"/>
        <v>0</v>
      </c>
      <c r="CU1292" s="18">
        <f t="shared" ca="1" si="3097"/>
        <v>0</v>
      </c>
      <c r="CV1292" s="18">
        <f t="shared" ca="1" si="3097"/>
        <v>0</v>
      </c>
      <c r="CW1292" s="18">
        <f t="shared" ca="1" si="3097"/>
        <v>0</v>
      </c>
      <c r="CX1292" s="18">
        <f t="shared" ca="1" si="3097"/>
        <v>0</v>
      </c>
      <c r="CY1292" s="18">
        <f t="shared" ca="1" si="3097"/>
        <v>0</v>
      </c>
      <c r="CZ1292" s="18">
        <f t="shared" ca="1" si="3097"/>
        <v>0</v>
      </c>
      <c r="DA1292" s="18">
        <f t="shared" ca="1" si="3097"/>
        <v>0</v>
      </c>
      <c r="DB1292" s="18">
        <f t="shared" ca="1" si="3097"/>
        <v>0</v>
      </c>
      <c r="DC1292" s="18">
        <f t="shared" ca="1" si="3097"/>
        <v>0</v>
      </c>
      <c r="DD1292" s="18">
        <f t="shared" ca="1" si="3097"/>
        <v>0</v>
      </c>
      <c r="DE1292" s="18">
        <f t="shared" ca="1" si="3097"/>
        <v>0</v>
      </c>
      <c r="DF1292" s="18">
        <f t="shared" ca="1" si="3097"/>
        <v>0</v>
      </c>
      <c r="DG1292" s="18">
        <f t="shared" ca="1" si="3097"/>
        <v>0</v>
      </c>
      <c r="DH1292" s="18">
        <f t="shared" ca="1" si="3097"/>
        <v>0</v>
      </c>
      <c r="DI1292" s="18">
        <f t="shared" ca="1" si="3097"/>
        <v>0</v>
      </c>
      <c r="DJ1292" s="18">
        <f t="shared" ca="1" si="3097"/>
        <v>0</v>
      </c>
      <c r="DK1292" s="18">
        <f t="shared" ca="1" si="3097"/>
        <v>0</v>
      </c>
      <c r="DL1292" s="18">
        <f t="shared" ca="1" si="3097"/>
        <v>0</v>
      </c>
      <c r="DM1292" s="18">
        <f t="shared" ca="1" si="3097"/>
        <v>0</v>
      </c>
      <c r="DN1292" s="18">
        <f t="shared" ca="1" si="3097"/>
        <v>0</v>
      </c>
      <c r="DO1292" s="18">
        <f t="shared" ca="1" si="3097"/>
        <v>0</v>
      </c>
      <c r="DP1292" s="18">
        <f t="shared" ca="1" si="3097"/>
        <v>0</v>
      </c>
      <c r="DQ1292" s="18">
        <f t="shared" ca="1" si="3097"/>
        <v>0</v>
      </c>
      <c r="DR1292" s="18">
        <f t="shared" ca="1" si="3097"/>
        <v>0</v>
      </c>
      <c r="DS1292" s="18">
        <f t="shared" ca="1" si="3097"/>
        <v>0</v>
      </c>
      <c r="DT1292" s="18">
        <f t="shared" ca="1" si="3097"/>
        <v>0</v>
      </c>
      <c r="DU1292" s="18">
        <f t="shared" ca="1" si="3097"/>
        <v>0</v>
      </c>
      <c r="DV1292" s="18">
        <f t="shared" ca="1" si="3097"/>
        <v>0</v>
      </c>
      <c r="DW1292" s="18">
        <f t="shared" ca="1" si="3097"/>
        <v>0</v>
      </c>
      <c r="DX1292" s="18">
        <f t="shared" ca="1" si="3097"/>
        <v>0</v>
      </c>
      <c r="DY1292" s="18">
        <f t="shared" ca="1" si="3097"/>
        <v>0</v>
      </c>
      <c r="DZ1292" s="18">
        <f t="shared" ca="1" si="3097"/>
        <v>0</v>
      </c>
      <c r="EA1292" s="18">
        <f t="shared" ca="1" si="3097"/>
        <v>0</v>
      </c>
      <c r="EB1292" s="18">
        <f t="shared" ca="1" si="3097"/>
        <v>0</v>
      </c>
      <c r="EC1292" s="18">
        <f t="shared" ca="1" si="3097"/>
        <v>0</v>
      </c>
      <c r="ED1292" s="18">
        <f t="shared" ca="1" si="3097"/>
        <v>0</v>
      </c>
      <c r="EE1292" s="18">
        <f t="shared" ca="1" si="3097"/>
        <v>0</v>
      </c>
      <c r="EF1292" s="18">
        <f t="shared" ca="1" si="3097"/>
        <v>0</v>
      </c>
      <c r="EG1292" s="18">
        <f t="shared" ca="1" si="3097"/>
        <v>0</v>
      </c>
      <c r="EH1292" s="18">
        <f t="shared" ca="1" si="3097"/>
        <v>0</v>
      </c>
      <c r="EI1292" s="18">
        <f t="shared" ref="EI1292:FR1292" ca="1" si="3098">EI1467</f>
        <v>0</v>
      </c>
      <c r="EJ1292" s="18">
        <f t="shared" ca="1" si="3098"/>
        <v>0</v>
      </c>
      <c r="EK1292" s="18">
        <f t="shared" ca="1" si="3098"/>
        <v>0</v>
      </c>
      <c r="EL1292" s="18">
        <f t="shared" ca="1" si="3098"/>
        <v>0</v>
      </c>
      <c r="EM1292" s="18">
        <f t="shared" ca="1" si="3098"/>
        <v>0</v>
      </c>
      <c r="EN1292" s="18">
        <f t="shared" ca="1" si="3098"/>
        <v>0</v>
      </c>
      <c r="EO1292" s="18">
        <f t="shared" ca="1" si="3098"/>
        <v>0</v>
      </c>
      <c r="EP1292" s="18">
        <f t="shared" ca="1" si="3098"/>
        <v>0</v>
      </c>
      <c r="EQ1292" s="18">
        <f t="shared" ca="1" si="3098"/>
        <v>0</v>
      </c>
      <c r="ER1292" s="18">
        <f t="shared" ca="1" si="3098"/>
        <v>0</v>
      </c>
      <c r="ES1292" s="18">
        <f t="shared" ca="1" si="3098"/>
        <v>0</v>
      </c>
      <c r="ET1292" s="18">
        <f t="shared" ca="1" si="3098"/>
        <v>0</v>
      </c>
      <c r="EU1292" s="18">
        <f t="shared" ca="1" si="3098"/>
        <v>0</v>
      </c>
      <c r="EV1292" s="18">
        <f t="shared" ca="1" si="3098"/>
        <v>0</v>
      </c>
      <c r="EW1292" s="18">
        <f t="shared" ca="1" si="3098"/>
        <v>0</v>
      </c>
      <c r="EX1292" s="18">
        <f t="shared" ca="1" si="3098"/>
        <v>0</v>
      </c>
      <c r="EY1292" s="18">
        <f t="shared" ca="1" si="3098"/>
        <v>0</v>
      </c>
      <c r="EZ1292" s="18">
        <f t="shared" ca="1" si="3098"/>
        <v>0</v>
      </c>
      <c r="FA1292" s="18">
        <f t="shared" ca="1" si="3098"/>
        <v>0</v>
      </c>
      <c r="FB1292" s="18">
        <f t="shared" ca="1" si="3098"/>
        <v>0</v>
      </c>
      <c r="FC1292" s="18">
        <f t="shared" ca="1" si="3098"/>
        <v>0</v>
      </c>
      <c r="FD1292" s="18">
        <f t="shared" ca="1" si="3098"/>
        <v>0</v>
      </c>
      <c r="FE1292" s="18">
        <f t="shared" ca="1" si="3098"/>
        <v>0</v>
      </c>
      <c r="FF1292" s="18">
        <f t="shared" ca="1" si="3098"/>
        <v>0</v>
      </c>
      <c r="FG1292" s="18">
        <f t="shared" ca="1" si="3098"/>
        <v>0</v>
      </c>
      <c r="FH1292" s="18">
        <f t="shared" ca="1" si="3098"/>
        <v>0</v>
      </c>
      <c r="FI1292" s="18">
        <f t="shared" ca="1" si="3098"/>
        <v>0</v>
      </c>
      <c r="FJ1292" s="18">
        <f t="shared" ca="1" si="3098"/>
        <v>0</v>
      </c>
      <c r="FK1292" s="18">
        <f t="shared" ca="1" si="3098"/>
        <v>0</v>
      </c>
      <c r="FL1292" s="18">
        <f t="shared" ca="1" si="3098"/>
        <v>0</v>
      </c>
      <c r="FM1292" s="18">
        <f t="shared" ca="1" si="3098"/>
        <v>0</v>
      </c>
      <c r="FN1292" s="18">
        <f t="shared" ca="1" si="3098"/>
        <v>0</v>
      </c>
      <c r="FO1292" s="18">
        <f t="shared" ca="1" si="3098"/>
        <v>0</v>
      </c>
      <c r="FP1292" s="18">
        <f t="shared" ca="1" si="3098"/>
        <v>0</v>
      </c>
      <c r="FQ1292" s="18">
        <f t="shared" ca="1" si="3098"/>
        <v>0</v>
      </c>
      <c r="FR1292" s="18">
        <f t="shared" ca="1" si="3098"/>
        <v>0</v>
      </c>
    </row>
    <row r="1293" spans="3:174">
      <c r="C1293" s="360" t="s">
        <v>1010</v>
      </c>
      <c r="E1293" s="359" t="s">
        <v>1047</v>
      </c>
      <c r="F1293" s="394">
        <f>INDEX(Assumptions!$G648:$G648,MATCH($A$1,Model_Number,0))</f>
        <v>0.3</v>
      </c>
      <c r="I1293" s="359"/>
      <c r="J1293" s="18">
        <f>(J1281+J1282)*$F$1293</f>
        <v>0</v>
      </c>
      <c r="K1293" s="18">
        <f t="shared" ref="K1293:BV1293" si="3099">(K1281+K1282)*$F$1293</f>
        <v>0</v>
      </c>
      <c r="L1293" s="18">
        <f t="shared" si="3099"/>
        <v>0</v>
      </c>
      <c r="M1293" s="18">
        <f t="shared" si="3099"/>
        <v>0</v>
      </c>
      <c r="N1293" s="18">
        <f t="shared" si="3099"/>
        <v>0</v>
      </c>
      <c r="O1293" s="18">
        <f t="shared" si="3099"/>
        <v>0</v>
      </c>
      <c r="P1293" s="18">
        <f t="shared" si="3099"/>
        <v>0</v>
      </c>
      <c r="Q1293" s="18">
        <f t="shared" si="3099"/>
        <v>0</v>
      </c>
      <c r="R1293" s="18">
        <f t="shared" si="3099"/>
        <v>0</v>
      </c>
      <c r="S1293" s="18">
        <f t="shared" si="3099"/>
        <v>0</v>
      </c>
      <c r="T1293" s="18">
        <f t="shared" si="3099"/>
        <v>0</v>
      </c>
      <c r="U1293" s="18">
        <f t="shared" si="3099"/>
        <v>0</v>
      </c>
      <c r="V1293" s="18">
        <f t="shared" si="3099"/>
        <v>0</v>
      </c>
      <c r="W1293" s="18">
        <f t="shared" si="3099"/>
        <v>0</v>
      </c>
      <c r="X1293" s="18">
        <f t="shared" si="3099"/>
        <v>0</v>
      </c>
      <c r="Y1293" s="18">
        <f t="shared" si="3099"/>
        <v>0</v>
      </c>
      <c r="Z1293" s="18">
        <f t="shared" si="3099"/>
        <v>0</v>
      </c>
      <c r="AA1293" s="18">
        <f t="shared" si="3099"/>
        <v>0</v>
      </c>
      <c r="AB1293" s="18">
        <f t="shared" si="3099"/>
        <v>1986.2907962204945</v>
      </c>
      <c r="AC1293" s="18">
        <f t="shared" si="3099"/>
        <v>4505.0018201793373</v>
      </c>
      <c r="AD1293" s="18">
        <f t="shared" si="3099"/>
        <v>4061.1605397782114</v>
      </c>
      <c r="AE1293" s="18">
        <f t="shared" si="3099"/>
        <v>2613.5709232066911</v>
      </c>
      <c r="AF1293" s="18">
        <f t="shared" si="3099"/>
        <v>1957.700250992156</v>
      </c>
      <c r="AG1293" s="18">
        <f t="shared" si="3099"/>
        <v>4512.56745608437</v>
      </c>
      <c r="AH1293" s="18">
        <f t="shared" si="3099"/>
        <v>4035.0476989682511</v>
      </c>
      <c r="AI1293" s="18">
        <f t="shared" si="3099"/>
        <v>2550.6818597270853</v>
      </c>
      <c r="AJ1293" s="18">
        <f t="shared" si="3099"/>
        <v>1975.2813378009919</v>
      </c>
      <c r="AK1293" s="18">
        <f t="shared" si="3099"/>
        <v>4608.8643530919198</v>
      </c>
      <c r="AL1293" s="18">
        <f t="shared" si="3099"/>
        <v>4165.6163560850227</v>
      </c>
      <c r="AM1293" s="18">
        <f t="shared" si="3099"/>
        <v>2635.1994348605294</v>
      </c>
      <c r="AN1293" s="18">
        <f t="shared" si="3099"/>
        <v>1958.4206359547584</v>
      </c>
      <c r="AO1293" s="18">
        <f t="shared" si="3099"/>
        <v>4592.304352544671</v>
      </c>
      <c r="AP1293" s="18">
        <f t="shared" si="3099"/>
        <v>4149.2364958063017</v>
      </c>
      <c r="AQ1293" s="18">
        <f t="shared" si="3099"/>
        <v>2618.8726453238651</v>
      </c>
      <c r="AR1293" s="18">
        <f t="shared" si="3099"/>
        <v>1941.956698520215</v>
      </c>
      <c r="AS1293" s="18">
        <f t="shared" si="3099"/>
        <v>4575.8404151101277</v>
      </c>
      <c r="AT1293" s="18">
        <f t="shared" si="3099"/>
        <v>4072.1473270251845</v>
      </c>
      <c r="AU1293" s="18">
        <f t="shared" si="3099"/>
        <v>2547.9206961223349</v>
      </c>
      <c r="AV1293" s="18">
        <f t="shared" si="3099"/>
        <v>1883.544473503109</v>
      </c>
      <c r="AW1293" s="18">
        <f t="shared" si="3099"/>
        <v>4517.4281900930218</v>
      </c>
      <c r="AX1293" s="18">
        <f t="shared" si="3099"/>
        <v>4072.4328574449337</v>
      </c>
      <c r="AY1293" s="18">
        <f t="shared" si="3099"/>
        <v>2541.3040786828783</v>
      </c>
      <c r="AZ1293" s="18">
        <f t="shared" si="3099"/>
        <v>1863.6232035996075</v>
      </c>
      <c r="BA1293" s="18">
        <f t="shared" si="3099"/>
        <v>4497.5069201895203</v>
      </c>
      <c r="BB1293" s="18">
        <f t="shared" si="3099"/>
        <v>4054.1043703661453</v>
      </c>
      <c r="BC1293" s="18">
        <f t="shared" si="3099"/>
        <v>2522.8176959541279</v>
      </c>
      <c r="BD1293" s="18">
        <f t="shared" si="3099"/>
        <v>1844.9789252208957</v>
      </c>
      <c r="BE1293" s="18">
        <f t="shared" si="3099"/>
        <v>4478.8626418108079</v>
      </c>
      <c r="BF1293" s="18">
        <f t="shared" si="3099"/>
        <v>4035.3543280845452</v>
      </c>
      <c r="BG1293" s="18">
        <f t="shared" si="3099"/>
        <v>2503.9061264226161</v>
      </c>
      <c r="BH1293" s="18">
        <f t="shared" si="3099"/>
        <v>1826.5281179644051</v>
      </c>
      <c r="BI1293" s="18">
        <f t="shared" si="3099"/>
        <v>4460.4118345543175</v>
      </c>
      <c r="BJ1293" s="18">
        <f t="shared" si="3099"/>
        <v>4011.2366774485604</v>
      </c>
      <c r="BK1293" s="18">
        <f t="shared" si="3099"/>
        <v>2487.0100465457112</v>
      </c>
      <c r="BL1293" s="18">
        <f t="shared" si="3099"/>
        <v>1808.8714342711164</v>
      </c>
      <c r="BM1293" s="18">
        <f t="shared" si="3099"/>
        <v>4442.7551508610286</v>
      </c>
      <c r="BN1293" s="18">
        <f t="shared" si="3099"/>
        <v>4778.2808106752627</v>
      </c>
      <c r="BO1293" s="18">
        <f t="shared" si="3099"/>
        <v>2988.4151619978634</v>
      </c>
      <c r="BP1293" s="18">
        <f t="shared" si="3099"/>
        <v>2189.4747070697817</v>
      </c>
      <c r="BQ1293" s="18">
        <f t="shared" si="3099"/>
        <v>5259.0718066934196</v>
      </c>
      <c r="BR1293" s="18">
        <f t="shared" si="3099"/>
        <v>4913.5677852978997</v>
      </c>
      <c r="BS1293" s="18">
        <f t="shared" si="3099"/>
        <v>3074.4883704463787</v>
      </c>
      <c r="BT1293" s="18">
        <f t="shared" si="3099"/>
        <v>2253.9548269886168</v>
      </c>
      <c r="BU1293" s="18">
        <f t="shared" si="3099"/>
        <v>5410.6882490663156</v>
      </c>
      <c r="BV1293" s="18">
        <f t="shared" si="3099"/>
        <v>5055.5556016482014</v>
      </c>
      <c r="BW1293" s="18">
        <f t="shared" ref="BW1293:EH1293" si="3100">(BW1281+BW1282)*$F$1293</f>
        <v>3165.141179257897</v>
      </c>
      <c r="BX1293" s="18">
        <f t="shared" si="3100"/>
        <v>2321.7131305224989</v>
      </c>
      <c r="BY1293" s="18">
        <f t="shared" si="3100"/>
        <v>5566.6196169100403</v>
      </c>
      <c r="BZ1293" s="18">
        <f t="shared" si="3100"/>
        <v>5195.1324296925677</v>
      </c>
      <c r="CA1293" s="18">
        <f t="shared" si="3100"/>
        <v>3251.9396594252239</v>
      </c>
      <c r="CB1293" s="18">
        <f t="shared" si="3100"/>
        <v>2393.6354314766099</v>
      </c>
      <c r="CC1293" s="18">
        <f t="shared" si="3100"/>
        <v>5729.164305952715</v>
      </c>
      <c r="CD1293" s="18">
        <f t="shared" si="3100"/>
        <v>5351.8053626722567</v>
      </c>
      <c r="CE1293" s="18">
        <f t="shared" si="3100"/>
        <v>3354.3893333322922</v>
      </c>
      <c r="CF1293" s="18">
        <f t="shared" si="3100"/>
        <v>2463.2478772106433</v>
      </c>
      <c r="CG1293" s="18">
        <f t="shared" si="3100"/>
        <v>5891.9160672228754</v>
      </c>
      <c r="CH1293" s="18">
        <f t="shared" si="3100"/>
        <v>4707.9928036870751</v>
      </c>
      <c r="CI1293" s="18">
        <f t="shared" si="3100"/>
        <v>2935.2349450138904</v>
      </c>
      <c r="CJ1293" s="18">
        <f t="shared" si="3100"/>
        <v>2115.0175254933342</v>
      </c>
      <c r="CK1293" s="18">
        <f t="shared" si="3100"/>
        <v>5269.0601916825681</v>
      </c>
      <c r="CL1293" s="18">
        <f t="shared" si="3100"/>
        <v>4964.8661417735129</v>
      </c>
      <c r="CM1293" s="18">
        <f t="shared" si="3100"/>
        <v>3059.5117668359112</v>
      </c>
      <c r="CN1293" s="18">
        <f t="shared" si="3100"/>
        <v>2175.1127907407058</v>
      </c>
      <c r="CO1293" s="18">
        <f t="shared" si="3100"/>
        <v>5410.748350578946</v>
      </c>
      <c r="CP1293" s="18">
        <f t="shared" si="3100"/>
        <v>5000.087727134729</v>
      </c>
      <c r="CQ1293" s="18">
        <f t="shared" si="3100"/>
        <v>3074.6511642115347</v>
      </c>
      <c r="CR1293" s="18">
        <f t="shared" si="3100"/>
        <v>2222.840629341571</v>
      </c>
      <c r="CS1293" s="18">
        <f t="shared" si="3100"/>
        <v>5528.0094276375348</v>
      </c>
      <c r="CT1293" s="18">
        <f t="shared" si="3100"/>
        <v>5333.1788093832156</v>
      </c>
      <c r="CU1293" s="18">
        <f t="shared" si="3100"/>
        <v>3299.0375552058508</v>
      </c>
      <c r="CV1293" s="18">
        <f t="shared" si="3100"/>
        <v>2389.5238243315471</v>
      </c>
      <c r="CW1293" s="18">
        <f t="shared" si="3100"/>
        <v>5883.1547987746935</v>
      </c>
      <c r="CX1293" s="18">
        <f t="shared" si="3100"/>
        <v>5304.7422786949082</v>
      </c>
      <c r="CY1293" s="18">
        <f t="shared" si="3100"/>
        <v>3269.1471284164436</v>
      </c>
      <c r="CZ1293" s="18">
        <f t="shared" si="3100"/>
        <v>2360.2152210650265</v>
      </c>
      <c r="DA1293" s="18">
        <f t="shared" si="3100"/>
        <v>5852.7948318557055</v>
      </c>
      <c r="DB1293" s="18">
        <f t="shared" si="3100"/>
        <v>5547.2389802474909</v>
      </c>
      <c r="DC1293" s="18">
        <f t="shared" si="3100"/>
        <v>3412.1190147230614</v>
      </c>
      <c r="DD1293" s="18">
        <f t="shared" si="3100"/>
        <v>2458.4202359176261</v>
      </c>
      <c r="DE1293" s="18">
        <f t="shared" si="3100"/>
        <v>6120.0120305673081</v>
      </c>
      <c r="DF1293" s="18">
        <f t="shared" si="3100"/>
        <v>5587.3848283556863</v>
      </c>
      <c r="DG1293" s="18">
        <f t="shared" si="3100"/>
        <v>3429.4096659845327</v>
      </c>
      <c r="DH1293" s="18">
        <f t="shared" si="3100"/>
        <v>2474.6011694260133</v>
      </c>
      <c r="DI1293" s="18">
        <f t="shared" si="3100"/>
        <v>6178.8780211400326</v>
      </c>
      <c r="DJ1293" s="18">
        <f t="shared" si="3100"/>
        <v>5648.0922022425102</v>
      </c>
      <c r="DK1293" s="18">
        <f t="shared" si="3100"/>
        <v>3462.7586467061678</v>
      </c>
      <c r="DL1293" s="18">
        <f t="shared" si="3100"/>
        <v>2486.6005211818019</v>
      </c>
      <c r="DM1293" s="18">
        <f t="shared" si="3100"/>
        <v>6234.7617377085016</v>
      </c>
      <c r="DN1293" s="18">
        <f t="shared" si="3100"/>
        <v>5659.7976093126754</v>
      </c>
      <c r="DO1293" s="18">
        <f t="shared" si="3100"/>
        <v>3461.1884451280985</v>
      </c>
      <c r="DP1293" s="18">
        <f t="shared" si="3100"/>
        <v>2478.9853015336089</v>
      </c>
      <c r="DQ1293" s="18">
        <f t="shared" si="3100"/>
        <v>6249.7683088989161</v>
      </c>
      <c r="DR1293" s="18">
        <f t="shared" si="3100"/>
        <v>5745.2814557417278</v>
      </c>
      <c r="DS1293" s="18">
        <f t="shared" si="3100"/>
        <v>3510.0943197919823</v>
      </c>
      <c r="DT1293" s="18">
        <f t="shared" si="3100"/>
        <v>2511.4573079765714</v>
      </c>
      <c r="DU1293" s="18">
        <f t="shared" si="3100"/>
        <v>6344.5090339175485</v>
      </c>
      <c r="DV1293" s="18">
        <f t="shared" si="3100"/>
        <v>5799.491026526769</v>
      </c>
      <c r="DW1293" s="18">
        <f t="shared" si="3100"/>
        <v>3513.8807243174124</v>
      </c>
      <c r="DX1293" s="18">
        <f t="shared" si="3100"/>
        <v>2501.5716062980309</v>
      </c>
      <c r="DY1293" s="18">
        <f t="shared" si="3100"/>
        <v>6423.8241768717344</v>
      </c>
      <c r="DZ1293" s="18">
        <f t="shared" si="3100"/>
        <v>5989.3211300617877</v>
      </c>
      <c r="EA1293" s="18">
        <f t="shared" si="3100"/>
        <v>3634.0020708287057</v>
      </c>
      <c r="EB1293" s="18">
        <f t="shared" si="3100"/>
        <v>2539.3591322867751</v>
      </c>
      <c r="EC1293" s="18">
        <f t="shared" si="3100"/>
        <v>6536.1081838220616</v>
      </c>
      <c r="ED1293" s="18">
        <f t="shared" si="3100"/>
        <v>6102.0272934397353</v>
      </c>
      <c r="EE1293" s="18">
        <f t="shared" si="3100"/>
        <v>3700.4590702305832</v>
      </c>
      <c r="EF1293" s="18">
        <f t="shared" si="3100"/>
        <v>2627.0051544148091</v>
      </c>
      <c r="EG1293" s="18">
        <f t="shared" si="3100"/>
        <v>6743.9340821294927</v>
      </c>
      <c r="EH1293" s="18">
        <f t="shared" si="3100"/>
        <v>6213.5702476300748</v>
      </c>
      <c r="EI1293" s="18">
        <f t="shared" ref="EI1293:FR1293" si="3101">(EI1281+EI1282)*$F$1293</f>
        <v>3765.7903232267868</v>
      </c>
      <c r="EJ1293" s="18">
        <f t="shared" si="3101"/>
        <v>2671.6254058388204</v>
      </c>
      <c r="EK1293" s="18">
        <f t="shared" si="3101"/>
        <v>6867.6534072792656</v>
      </c>
      <c r="EL1293" s="18">
        <f t="shared" si="3101"/>
        <v>6293.4699148952523</v>
      </c>
      <c r="EM1293" s="18">
        <f t="shared" si="3101"/>
        <v>3808.7750388017262</v>
      </c>
      <c r="EN1293" s="18">
        <f t="shared" si="3101"/>
        <v>2708.1176178184605</v>
      </c>
      <c r="EO1293" s="18">
        <f t="shared" si="3101"/>
        <v>6972.6012188224477</v>
      </c>
      <c r="EP1293" s="18">
        <f t="shared" si="3101"/>
        <v>6412.6441339205294</v>
      </c>
      <c r="EQ1293" s="18">
        <f t="shared" si="3101"/>
        <v>3845.8990468114134</v>
      </c>
      <c r="ER1293" s="18">
        <f t="shared" si="3101"/>
        <v>2697.8650566444776</v>
      </c>
      <c r="ES1293" s="18">
        <f t="shared" si="3101"/>
        <v>7095.4277698686074</v>
      </c>
      <c r="ET1293" s="18">
        <f t="shared" si="3101"/>
        <v>6544.4113960407158</v>
      </c>
      <c r="EU1293" s="18">
        <f t="shared" si="3101"/>
        <v>3923.5623378157643</v>
      </c>
      <c r="EV1293" s="18">
        <f t="shared" si="3101"/>
        <v>2751.3198545749383</v>
      </c>
      <c r="EW1293" s="18">
        <f t="shared" si="3101"/>
        <v>7241.893232159312</v>
      </c>
      <c r="EX1293" s="18">
        <f t="shared" si="3101"/>
        <v>6825.4385513534935</v>
      </c>
      <c r="EY1293" s="18">
        <f t="shared" si="3101"/>
        <v>4103.5045027212864</v>
      </c>
      <c r="EZ1293" s="18">
        <f t="shared" si="3101"/>
        <v>2886.1022776582367</v>
      </c>
      <c r="FA1293" s="18">
        <f t="shared" si="3101"/>
        <v>7549.6714730220392</v>
      </c>
      <c r="FB1293" s="18">
        <f t="shared" si="3101"/>
        <v>6929.3263129258748</v>
      </c>
      <c r="FC1293" s="18">
        <f t="shared" si="3101"/>
        <v>4161.6440151166589</v>
      </c>
      <c r="FD1293" s="18">
        <f t="shared" si="3101"/>
        <v>2934.7409959337188</v>
      </c>
      <c r="FE1293" s="18">
        <f t="shared" si="3101"/>
        <v>7684.5724013579156</v>
      </c>
      <c r="FF1293" s="18">
        <f t="shared" si="3101"/>
        <v>7143.6770856903249</v>
      </c>
      <c r="FG1293" s="18">
        <f t="shared" si="3101"/>
        <v>4294.8726703655047</v>
      </c>
      <c r="FH1293" s="18">
        <f t="shared" si="3101"/>
        <v>3020.7375258637303</v>
      </c>
      <c r="FI1293" s="18">
        <f t="shared" si="3101"/>
        <v>7901.9965889675841</v>
      </c>
      <c r="FJ1293" s="18">
        <f t="shared" si="3101"/>
        <v>7350.5681692072567</v>
      </c>
      <c r="FK1293" s="18">
        <f t="shared" si="3101"/>
        <v>4422.9419192170635</v>
      </c>
      <c r="FL1293" s="18">
        <f t="shared" si="3101"/>
        <v>0</v>
      </c>
      <c r="FM1293" s="18">
        <f t="shared" si="3101"/>
        <v>0</v>
      </c>
      <c r="FN1293" s="18">
        <f t="shared" si="3101"/>
        <v>0</v>
      </c>
      <c r="FO1293" s="18">
        <f t="shared" si="3101"/>
        <v>0</v>
      </c>
      <c r="FP1293" s="18">
        <f t="shared" si="3101"/>
        <v>0</v>
      </c>
      <c r="FQ1293" s="18">
        <f t="shared" si="3101"/>
        <v>0</v>
      </c>
      <c r="FR1293" s="18">
        <f t="shared" si="3101"/>
        <v>0</v>
      </c>
    </row>
    <row r="1294" spans="3:174">
      <c r="C1294" s="360" t="s">
        <v>1011</v>
      </c>
      <c r="I1294" s="359"/>
      <c r="J1294" s="18">
        <f>$F$1289/1000*((SUM($I$23:J23)=1)*(SUM($I$24:I24)=0))</f>
        <v>0</v>
      </c>
      <c r="K1294" s="18">
        <f>$F$1289/1000*((SUM($I$23:K23)=1)*(SUM($I$24:J24)=0))</f>
        <v>0</v>
      </c>
      <c r="L1294" s="18">
        <f>$F$1289/1000*((SUM($I$23:L23)=1)*(SUM($I$24:K24)=0))</f>
        <v>0</v>
      </c>
      <c r="M1294" s="18">
        <f>$F$1289/1000*((SUM($I$23:M23)=1)*(SUM($I$24:L24)=0))</f>
        <v>0</v>
      </c>
      <c r="N1294" s="18">
        <f>$F$1289/1000*((SUM($I$23:N23)=1)*(SUM($I$24:M24)=0))</f>
        <v>0</v>
      </c>
      <c r="O1294" s="18">
        <f>$F$1289/1000*((SUM($I$23:O23)=1)*(SUM($I$24:N24)=0))</f>
        <v>0</v>
      </c>
      <c r="P1294" s="18">
        <f>$F$1289/1000*((SUM($I$23:P23)=1)*(SUM($I$24:O24)=0))</f>
        <v>0</v>
      </c>
      <c r="Q1294" s="18">
        <f>$F$1289/1000*((SUM($I$23:Q23)=1)*(SUM($I$24:P24)=0))</f>
        <v>0</v>
      </c>
      <c r="R1294" s="18">
        <f>$F$1289/1000*((SUM($I$23:R23)=1)*(SUM($I$24:Q24)=0))</f>
        <v>0</v>
      </c>
      <c r="S1294" s="18">
        <f>$F$1289/1000*((SUM($I$23:S23)=1)*(SUM($I$24:R24)=0))</f>
        <v>0</v>
      </c>
      <c r="T1294" s="18">
        <f>$F$1289/1000*((SUM($I$23:T23)=1)*(SUM($I$24:S24)=0))</f>
        <v>0</v>
      </c>
      <c r="U1294" s="18">
        <f>$F$1289/1000*((SUM($I$23:U23)=1)*(SUM($I$24:T24)=0))</f>
        <v>0</v>
      </c>
      <c r="V1294" s="18">
        <f>$F$1289/1000*((SUM($I$23:V23)=1)*(SUM($I$24:U24)=0))</f>
        <v>0</v>
      </c>
      <c r="W1294" s="18">
        <f>$F$1289/1000*((SUM($I$23:W23)=1)*(SUM($I$24:V24)=0))</f>
        <v>0</v>
      </c>
      <c r="X1294" s="18">
        <f>$F$1289/1000*((SUM($I$23:X23)=1)*(SUM($I$24:W24)=0))</f>
        <v>0</v>
      </c>
      <c r="Y1294" s="18">
        <f>$F$1289/1000*((SUM($I$23:Y23)=1)*(SUM($I$24:X24)=0))</f>
        <v>0</v>
      </c>
      <c r="Z1294" s="18">
        <f>$F$1289/1000*((SUM($I$23:Z23)=1)*(SUM($I$24:Y24)=0))</f>
        <v>0</v>
      </c>
      <c r="AA1294" s="18">
        <f>$F$1289/1000*((SUM($I$23:AA23)=1)*(SUM($I$24:Z24)=0))</f>
        <v>0</v>
      </c>
      <c r="AB1294" s="18">
        <f>$F$1289/1000*((SUM($I$23:AB23)=1)*(SUM($I$24:AA24)=0))</f>
        <v>3000</v>
      </c>
      <c r="AC1294" s="18">
        <f>$F$1289/1000*((SUM($I$23:AC23)=1)*(SUM($I$24:AB24)=0))</f>
        <v>3000</v>
      </c>
      <c r="AD1294" s="18">
        <f>$F$1289/1000*((SUM($I$23:AD23)=1)*(SUM($I$24:AC24)=0))</f>
        <v>3000</v>
      </c>
      <c r="AE1294" s="18">
        <f>$F$1289/1000*((SUM($I$23:AE23)=1)*(SUM($I$24:AD24)=0))</f>
        <v>3000</v>
      </c>
      <c r="AF1294" s="18">
        <f>$F$1289/1000*((SUM($I$23:AF23)=1)*(SUM($I$24:AE24)=0))</f>
        <v>3000</v>
      </c>
      <c r="AG1294" s="18">
        <f>$F$1289/1000*((SUM($I$23:AG23)=1)*(SUM($I$24:AF24)=0))</f>
        <v>3000</v>
      </c>
      <c r="AH1294" s="18">
        <f>$F$1289/1000*((SUM($I$23:AH23)=1)*(SUM($I$24:AG24)=0))</f>
        <v>3000</v>
      </c>
      <c r="AI1294" s="18">
        <f>$F$1289/1000*((SUM($I$23:AI23)=1)*(SUM($I$24:AH24)=0))</f>
        <v>3000</v>
      </c>
      <c r="AJ1294" s="18">
        <f>$F$1289/1000*((SUM($I$23:AJ23)=1)*(SUM($I$24:AI24)=0))</f>
        <v>3000</v>
      </c>
      <c r="AK1294" s="18">
        <f>$F$1289/1000*((SUM($I$23:AK23)=1)*(SUM($I$24:AJ24)=0))</f>
        <v>3000</v>
      </c>
      <c r="AL1294" s="18">
        <f>$F$1289/1000*((SUM($I$23:AL23)=1)*(SUM($I$24:AK24)=0))</f>
        <v>3000</v>
      </c>
      <c r="AM1294" s="18">
        <f>$F$1289/1000*((SUM($I$23:AM23)=1)*(SUM($I$24:AL24)=0))</f>
        <v>3000</v>
      </c>
      <c r="AN1294" s="18">
        <f>$F$1289/1000*((SUM($I$23:AN23)=1)*(SUM($I$24:AM24)=0))</f>
        <v>3000</v>
      </c>
      <c r="AO1294" s="18">
        <f>$F$1289/1000*((SUM($I$23:AO23)=1)*(SUM($I$24:AN24)=0))</f>
        <v>3000</v>
      </c>
      <c r="AP1294" s="18">
        <f>$F$1289/1000*((SUM($I$23:AP23)=1)*(SUM($I$24:AO24)=0))</f>
        <v>3000</v>
      </c>
      <c r="AQ1294" s="18">
        <f>$F$1289/1000*((SUM($I$23:AQ23)=1)*(SUM($I$24:AP24)=0))</f>
        <v>3000</v>
      </c>
      <c r="AR1294" s="18">
        <f>$F$1289/1000*((SUM($I$23:AR23)=1)*(SUM($I$24:AQ24)=0))</f>
        <v>3000</v>
      </c>
      <c r="AS1294" s="18">
        <f>$F$1289/1000*((SUM($I$23:AS23)=1)*(SUM($I$24:AR24)=0))</f>
        <v>3000</v>
      </c>
      <c r="AT1294" s="18">
        <f>$F$1289/1000*((SUM($I$23:AT23)=1)*(SUM($I$24:AS24)=0))</f>
        <v>3000</v>
      </c>
      <c r="AU1294" s="18">
        <f>$F$1289/1000*((SUM($I$23:AU23)=1)*(SUM($I$24:AT24)=0))</f>
        <v>3000</v>
      </c>
      <c r="AV1294" s="18">
        <f>$F$1289/1000*((SUM($I$23:AV23)=1)*(SUM($I$24:AU24)=0))</f>
        <v>3000</v>
      </c>
      <c r="AW1294" s="18">
        <f>$F$1289/1000*((SUM($I$23:AW23)=1)*(SUM($I$24:AV24)=0))</f>
        <v>3000</v>
      </c>
      <c r="AX1294" s="18">
        <f>$F$1289/1000*((SUM($I$23:AX23)=1)*(SUM($I$24:AW24)=0))</f>
        <v>3000</v>
      </c>
      <c r="AY1294" s="18">
        <f>$F$1289/1000*((SUM($I$23:AY23)=1)*(SUM($I$24:AX24)=0))</f>
        <v>3000</v>
      </c>
      <c r="AZ1294" s="18">
        <f>$F$1289/1000*((SUM($I$23:AZ23)=1)*(SUM($I$24:AY24)=0))</f>
        <v>3000</v>
      </c>
      <c r="BA1294" s="18">
        <f>$F$1289/1000*((SUM($I$23:BA23)=1)*(SUM($I$24:AZ24)=0))</f>
        <v>3000</v>
      </c>
      <c r="BB1294" s="18">
        <f>$F$1289/1000*((SUM($I$23:BB23)=1)*(SUM($I$24:BA24)=0))</f>
        <v>3000</v>
      </c>
      <c r="BC1294" s="18">
        <f>$F$1289/1000*((SUM($I$23:BC23)=1)*(SUM($I$24:BB24)=0))</f>
        <v>3000</v>
      </c>
      <c r="BD1294" s="18">
        <f>$F$1289/1000*((SUM($I$23:BD23)=1)*(SUM($I$24:BC24)=0))</f>
        <v>3000</v>
      </c>
      <c r="BE1294" s="18">
        <f>$F$1289/1000*((SUM($I$23:BE23)=1)*(SUM($I$24:BD24)=0))</f>
        <v>3000</v>
      </c>
      <c r="BF1294" s="18">
        <f>$F$1289/1000*((SUM($I$23:BF23)=1)*(SUM($I$24:BE24)=0))</f>
        <v>3000</v>
      </c>
      <c r="BG1294" s="18">
        <f>$F$1289/1000*((SUM($I$23:BG23)=1)*(SUM($I$24:BF24)=0))</f>
        <v>3000</v>
      </c>
      <c r="BH1294" s="18">
        <f>$F$1289/1000*((SUM($I$23:BH23)=1)*(SUM($I$24:BG24)=0))</f>
        <v>3000</v>
      </c>
      <c r="BI1294" s="18">
        <f>$F$1289/1000*((SUM($I$23:BI23)=1)*(SUM($I$24:BH24)=0))</f>
        <v>3000</v>
      </c>
      <c r="BJ1294" s="18">
        <f>$F$1289/1000*((SUM($I$23:BJ23)=1)*(SUM($I$24:BI24)=0))</f>
        <v>3000</v>
      </c>
      <c r="BK1294" s="18">
        <f>$F$1289/1000*((SUM($I$23:BK23)=1)*(SUM($I$24:BJ24)=0))</f>
        <v>3000</v>
      </c>
      <c r="BL1294" s="18">
        <f>$F$1289/1000*((SUM($I$23:BL23)=1)*(SUM($I$24:BK24)=0))</f>
        <v>3000</v>
      </c>
      <c r="BM1294" s="18">
        <f>$F$1289/1000*((SUM($I$23:BM23)=1)*(SUM($I$24:BL24)=0))</f>
        <v>3000</v>
      </c>
      <c r="BN1294" s="18">
        <f>$F$1289/1000*((SUM($I$23:BN23)=1)*(SUM($I$24:BM24)=0))</f>
        <v>3000</v>
      </c>
      <c r="BO1294" s="18">
        <f>$F$1289/1000*((SUM($I$23:BO23)=1)*(SUM($I$24:BN24)=0))</f>
        <v>3000</v>
      </c>
      <c r="BP1294" s="18">
        <f>$F$1289/1000*((SUM($I$23:BP23)=1)*(SUM($I$24:BO24)=0))</f>
        <v>3000</v>
      </c>
      <c r="BQ1294" s="18">
        <f>$F$1289/1000*((SUM($I$23:BQ23)=1)*(SUM($I$24:BP24)=0))</f>
        <v>3000</v>
      </c>
      <c r="BR1294" s="18">
        <f>$F$1289/1000*((SUM($I$23:BR23)=1)*(SUM($I$24:BQ24)=0))</f>
        <v>3000</v>
      </c>
      <c r="BS1294" s="18">
        <f>$F$1289/1000*((SUM($I$23:BS23)=1)*(SUM($I$24:BR24)=0))</f>
        <v>3000</v>
      </c>
      <c r="BT1294" s="18">
        <f>$F$1289/1000*((SUM($I$23:BT23)=1)*(SUM($I$24:BS24)=0))</f>
        <v>3000</v>
      </c>
      <c r="BU1294" s="18">
        <f>$F$1289/1000*((SUM($I$23:BU23)=1)*(SUM($I$24:BT24)=0))</f>
        <v>3000</v>
      </c>
      <c r="BV1294" s="18">
        <f>$F$1289/1000*((SUM($I$23:BV23)=1)*(SUM($I$24:BU24)=0))</f>
        <v>3000</v>
      </c>
      <c r="BW1294" s="18">
        <f>$F$1289/1000*((SUM($I$23:BW23)=1)*(SUM($I$24:BV24)=0))</f>
        <v>3000</v>
      </c>
      <c r="BX1294" s="18">
        <f>$F$1289/1000*((SUM($I$23:BX23)=1)*(SUM($I$24:BW24)=0))</f>
        <v>3000</v>
      </c>
      <c r="BY1294" s="18">
        <f>$F$1289/1000*((SUM($I$23:BY23)=1)*(SUM($I$24:BX24)=0))</f>
        <v>3000</v>
      </c>
      <c r="BZ1294" s="18">
        <f>$F$1289/1000*((SUM($I$23:BZ23)=1)*(SUM($I$24:BY24)=0))</f>
        <v>3000</v>
      </c>
      <c r="CA1294" s="18">
        <f>$F$1289/1000*((SUM($I$23:CA23)=1)*(SUM($I$24:BZ24)=0))</f>
        <v>3000</v>
      </c>
      <c r="CB1294" s="18">
        <f>$F$1289/1000*((SUM($I$23:CB23)=1)*(SUM($I$24:CA24)=0))</f>
        <v>3000</v>
      </c>
      <c r="CC1294" s="18">
        <f>$F$1289/1000*((SUM($I$23:CC23)=1)*(SUM($I$24:CB24)=0))</f>
        <v>3000</v>
      </c>
      <c r="CD1294" s="18">
        <f>$F$1289/1000*((SUM($I$23:CD23)=1)*(SUM($I$24:CC24)=0))</f>
        <v>3000</v>
      </c>
      <c r="CE1294" s="18">
        <f>$F$1289/1000*((SUM($I$23:CE23)=1)*(SUM($I$24:CD24)=0))</f>
        <v>3000</v>
      </c>
      <c r="CF1294" s="18">
        <f>$F$1289/1000*((SUM($I$23:CF23)=1)*(SUM($I$24:CE24)=0))</f>
        <v>3000</v>
      </c>
      <c r="CG1294" s="18">
        <f>$F$1289/1000*((SUM($I$23:CG23)=1)*(SUM($I$24:CF24)=0))</f>
        <v>3000</v>
      </c>
      <c r="CH1294" s="18">
        <f>$F$1289/1000*((SUM($I$23:CH23)=1)*(SUM($I$24:CG24)=0))</f>
        <v>3000</v>
      </c>
      <c r="CI1294" s="18">
        <f>$F$1289/1000*((SUM($I$23:CI23)=1)*(SUM($I$24:CH24)=0))</f>
        <v>3000</v>
      </c>
      <c r="CJ1294" s="18">
        <f>$F$1289/1000*((SUM($I$23:CJ23)=1)*(SUM($I$24:CI24)=0))</f>
        <v>3000</v>
      </c>
      <c r="CK1294" s="18">
        <f>$F$1289/1000*((SUM($I$23:CK23)=1)*(SUM($I$24:CJ24)=0))</f>
        <v>3000</v>
      </c>
      <c r="CL1294" s="18">
        <f>$F$1289/1000*((SUM($I$23:CL23)=1)*(SUM($I$24:CK24)=0))</f>
        <v>3000</v>
      </c>
      <c r="CM1294" s="18">
        <f>$F$1289/1000*((SUM($I$23:CM23)=1)*(SUM($I$24:CL24)=0))</f>
        <v>3000</v>
      </c>
      <c r="CN1294" s="18">
        <f>$F$1289/1000*((SUM($I$23:CN23)=1)*(SUM($I$24:CM24)=0))</f>
        <v>3000</v>
      </c>
      <c r="CO1294" s="18">
        <f>$F$1289/1000*((SUM($I$23:CO23)=1)*(SUM($I$24:CN24)=0))</f>
        <v>3000</v>
      </c>
      <c r="CP1294" s="18">
        <f>$F$1289/1000*((SUM($I$23:CP23)=1)*(SUM($I$24:CO24)=0))</f>
        <v>3000</v>
      </c>
      <c r="CQ1294" s="18">
        <f>$F$1289/1000*((SUM($I$23:CQ23)=1)*(SUM($I$24:CP24)=0))</f>
        <v>3000</v>
      </c>
      <c r="CR1294" s="18">
        <f>$F$1289/1000*((SUM($I$23:CR23)=1)*(SUM($I$24:CQ24)=0))</f>
        <v>3000</v>
      </c>
      <c r="CS1294" s="18">
        <f>$F$1289/1000*((SUM($I$23:CS23)=1)*(SUM($I$24:CR24)=0))</f>
        <v>3000</v>
      </c>
      <c r="CT1294" s="18">
        <f>$F$1289/1000*((SUM($I$23:CT23)=1)*(SUM($I$24:CS24)=0))</f>
        <v>3000</v>
      </c>
      <c r="CU1294" s="18">
        <f>$F$1289/1000*((SUM($I$23:CU23)=1)*(SUM($I$24:CT24)=0))</f>
        <v>3000</v>
      </c>
      <c r="CV1294" s="18">
        <f>$F$1289/1000*((SUM($I$23:CV23)=1)*(SUM($I$24:CU24)=0))</f>
        <v>3000</v>
      </c>
      <c r="CW1294" s="18">
        <f>$F$1289/1000*((SUM($I$23:CW23)=1)*(SUM($I$24:CV24)=0))</f>
        <v>3000</v>
      </c>
      <c r="CX1294" s="18">
        <f>$F$1289/1000*((SUM($I$23:CX23)=1)*(SUM($I$24:CW24)=0))</f>
        <v>3000</v>
      </c>
      <c r="CY1294" s="18">
        <f>$F$1289/1000*((SUM($I$23:CY23)=1)*(SUM($I$24:CX24)=0))</f>
        <v>3000</v>
      </c>
      <c r="CZ1294" s="18">
        <f>$F$1289/1000*((SUM($I$23:CZ23)=1)*(SUM($I$24:CY24)=0))</f>
        <v>3000</v>
      </c>
      <c r="DA1294" s="18">
        <f>$F$1289/1000*((SUM($I$23:DA23)=1)*(SUM($I$24:CZ24)=0))</f>
        <v>3000</v>
      </c>
      <c r="DB1294" s="18">
        <f>$F$1289/1000*((SUM($I$23:DB23)=1)*(SUM($I$24:DA24)=0))</f>
        <v>3000</v>
      </c>
      <c r="DC1294" s="18">
        <f>$F$1289/1000*((SUM($I$23:DC23)=1)*(SUM($I$24:DB24)=0))</f>
        <v>3000</v>
      </c>
      <c r="DD1294" s="18">
        <f>$F$1289/1000*((SUM($I$23:DD23)=1)*(SUM($I$24:DC24)=0))</f>
        <v>3000</v>
      </c>
      <c r="DE1294" s="18">
        <f>$F$1289/1000*((SUM($I$23:DE23)=1)*(SUM($I$24:DD24)=0))</f>
        <v>3000</v>
      </c>
      <c r="DF1294" s="18">
        <f>$F$1289/1000*((SUM($I$23:DF23)=1)*(SUM($I$24:DE24)=0))</f>
        <v>3000</v>
      </c>
      <c r="DG1294" s="18">
        <f>$F$1289/1000*((SUM($I$23:DG23)=1)*(SUM($I$24:DF24)=0))</f>
        <v>3000</v>
      </c>
      <c r="DH1294" s="18">
        <f>$F$1289/1000*((SUM($I$23:DH23)=1)*(SUM($I$24:DG24)=0))</f>
        <v>3000</v>
      </c>
      <c r="DI1294" s="18">
        <f>$F$1289/1000*((SUM($I$23:DI23)=1)*(SUM($I$24:DH24)=0))</f>
        <v>3000</v>
      </c>
      <c r="DJ1294" s="18">
        <f>$F$1289/1000*((SUM($I$23:DJ23)=1)*(SUM($I$24:DI24)=0))</f>
        <v>3000</v>
      </c>
      <c r="DK1294" s="18">
        <f>$F$1289/1000*((SUM($I$23:DK23)=1)*(SUM($I$24:DJ24)=0))</f>
        <v>3000</v>
      </c>
      <c r="DL1294" s="18">
        <f>$F$1289/1000*((SUM($I$23:DL23)=1)*(SUM($I$24:DK24)=0))</f>
        <v>3000</v>
      </c>
      <c r="DM1294" s="18">
        <f>$F$1289/1000*((SUM($I$23:DM23)=1)*(SUM($I$24:DL24)=0))</f>
        <v>3000</v>
      </c>
      <c r="DN1294" s="18">
        <f>$F$1289/1000*((SUM($I$23:DN23)=1)*(SUM($I$24:DM24)=0))</f>
        <v>3000</v>
      </c>
      <c r="DO1294" s="18">
        <f>$F$1289/1000*((SUM($I$23:DO23)=1)*(SUM($I$24:DN24)=0))</f>
        <v>3000</v>
      </c>
      <c r="DP1294" s="18">
        <f>$F$1289/1000*((SUM($I$23:DP23)=1)*(SUM($I$24:DO24)=0))</f>
        <v>3000</v>
      </c>
      <c r="DQ1294" s="18">
        <f>$F$1289/1000*((SUM($I$23:DQ23)=1)*(SUM($I$24:DP24)=0))</f>
        <v>3000</v>
      </c>
      <c r="DR1294" s="18">
        <f>$F$1289/1000*((SUM($I$23:DR23)=1)*(SUM($I$24:DQ24)=0))</f>
        <v>3000</v>
      </c>
      <c r="DS1294" s="18">
        <f>$F$1289/1000*((SUM($I$23:DS23)=1)*(SUM($I$24:DR24)=0))</f>
        <v>3000</v>
      </c>
      <c r="DT1294" s="18">
        <f>$F$1289/1000*((SUM($I$23:DT23)=1)*(SUM($I$24:DS24)=0))</f>
        <v>3000</v>
      </c>
      <c r="DU1294" s="18">
        <f>$F$1289/1000*((SUM($I$23:DU23)=1)*(SUM($I$24:DT24)=0))</f>
        <v>3000</v>
      </c>
      <c r="DV1294" s="18">
        <f>$F$1289/1000*((SUM($I$23:DV23)=1)*(SUM($I$24:DU24)=0))</f>
        <v>3000</v>
      </c>
      <c r="DW1294" s="18">
        <f>$F$1289/1000*((SUM($I$23:DW23)=1)*(SUM($I$24:DV24)=0))</f>
        <v>3000</v>
      </c>
      <c r="DX1294" s="18">
        <f>$F$1289/1000*((SUM($I$23:DX23)=1)*(SUM($I$24:DW24)=0))</f>
        <v>3000</v>
      </c>
      <c r="DY1294" s="18">
        <f>$F$1289/1000*((SUM($I$23:DY23)=1)*(SUM($I$24:DX24)=0))</f>
        <v>3000</v>
      </c>
      <c r="DZ1294" s="18">
        <f>$F$1289/1000*((SUM($I$23:DZ23)=1)*(SUM($I$24:DY24)=0))</f>
        <v>3000</v>
      </c>
      <c r="EA1294" s="18">
        <f>$F$1289/1000*((SUM($I$23:EA23)=1)*(SUM($I$24:DZ24)=0))</f>
        <v>3000</v>
      </c>
      <c r="EB1294" s="18">
        <f>$F$1289/1000*((SUM($I$23:EB23)=1)*(SUM($I$24:EA24)=0))</f>
        <v>3000</v>
      </c>
      <c r="EC1294" s="18">
        <f>$F$1289/1000*((SUM($I$23:EC23)=1)*(SUM($I$24:EB24)=0))</f>
        <v>3000</v>
      </c>
      <c r="ED1294" s="18">
        <f>$F$1289/1000*((SUM($I$23:ED23)=1)*(SUM($I$24:EC24)=0))</f>
        <v>3000</v>
      </c>
      <c r="EE1294" s="18">
        <f>$F$1289/1000*((SUM($I$23:EE23)=1)*(SUM($I$24:ED24)=0))</f>
        <v>3000</v>
      </c>
      <c r="EF1294" s="18">
        <f>$F$1289/1000*((SUM($I$23:EF23)=1)*(SUM($I$24:EE24)=0))</f>
        <v>3000</v>
      </c>
      <c r="EG1294" s="18">
        <f>$F$1289/1000*((SUM($I$23:EG23)=1)*(SUM($I$24:EF24)=0))</f>
        <v>3000</v>
      </c>
      <c r="EH1294" s="18">
        <f>$F$1289/1000*((SUM($I$23:EH23)=1)*(SUM($I$24:EG24)=0))</f>
        <v>3000</v>
      </c>
      <c r="EI1294" s="18">
        <f>$F$1289/1000*((SUM($I$23:EI23)=1)*(SUM($I$24:EH24)=0))</f>
        <v>3000</v>
      </c>
      <c r="EJ1294" s="18">
        <f>$F$1289/1000*((SUM($I$23:EJ23)=1)*(SUM($I$24:EI24)=0))</f>
        <v>3000</v>
      </c>
      <c r="EK1294" s="18">
        <f>$F$1289/1000*((SUM($I$23:EK23)=1)*(SUM($I$24:EJ24)=0))</f>
        <v>3000</v>
      </c>
      <c r="EL1294" s="18">
        <f>$F$1289/1000*((SUM($I$23:EL23)=1)*(SUM($I$24:EK24)=0))</f>
        <v>3000</v>
      </c>
      <c r="EM1294" s="18">
        <f>$F$1289/1000*((SUM($I$23:EM23)=1)*(SUM($I$24:EL24)=0))</f>
        <v>3000</v>
      </c>
      <c r="EN1294" s="18">
        <f>$F$1289/1000*((SUM($I$23:EN23)=1)*(SUM($I$24:EM24)=0))</f>
        <v>3000</v>
      </c>
      <c r="EO1294" s="18">
        <f>$F$1289/1000*((SUM($I$23:EO23)=1)*(SUM($I$24:EN24)=0))</f>
        <v>3000</v>
      </c>
      <c r="EP1294" s="18">
        <f>$F$1289/1000*((SUM($I$23:EP23)=1)*(SUM($I$24:EO24)=0))</f>
        <v>3000</v>
      </c>
      <c r="EQ1294" s="18">
        <f>$F$1289/1000*((SUM($I$23:EQ23)=1)*(SUM($I$24:EP24)=0))</f>
        <v>3000</v>
      </c>
      <c r="ER1294" s="18">
        <f>$F$1289/1000*((SUM($I$23:ER23)=1)*(SUM($I$24:EQ24)=0))</f>
        <v>3000</v>
      </c>
      <c r="ES1294" s="18">
        <f>$F$1289/1000*((SUM($I$23:ES23)=1)*(SUM($I$24:ER24)=0))</f>
        <v>3000</v>
      </c>
      <c r="ET1294" s="18">
        <f>$F$1289/1000*((SUM($I$23:ET23)=1)*(SUM($I$24:ES24)=0))</f>
        <v>3000</v>
      </c>
      <c r="EU1294" s="18">
        <f>$F$1289/1000*((SUM($I$23:EU23)=1)*(SUM($I$24:ET24)=0))</f>
        <v>3000</v>
      </c>
      <c r="EV1294" s="18">
        <f>$F$1289/1000*((SUM($I$23:EV23)=1)*(SUM($I$24:EU24)=0))</f>
        <v>3000</v>
      </c>
      <c r="EW1294" s="18">
        <f>$F$1289/1000*((SUM($I$23:EW23)=1)*(SUM($I$24:EV24)=0))</f>
        <v>3000</v>
      </c>
      <c r="EX1294" s="18">
        <f>$F$1289/1000*((SUM($I$23:EX23)=1)*(SUM($I$24:EW24)=0))</f>
        <v>3000</v>
      </c>
      <c r="EY1294" s="18">
        <f>$F$1289/1000*((SUM($I$23:EY23)=1)*(SUM($I$24:EX24)=0))</f>
        <v>3000</v>
      </c>
      <c r="EZ1294" s="18">
        <f>$F$1289/1000*((SUM($I$23:EZ23)=1)*(SUM($I$24:EY24)=0))</f>
        <v>3000</v>
      </c>
      <c r="FA1294" s="18">
        <f>$F$1289/1000*((SUM($I$23:FA23)=1)*(SUM($I$24:EZ24)=0))</f>
        <v>3000</v>
      </c>
      <c r="FB1294" s="18">
        <f>$F$1289/1000*((SUM($I$23:FB23)=1)*(SUM($I$24:FA24)=0))</f>
        <v>3000</v>
      </c>
      <c r="FC1294" s="18">
        <f>$F$1289/1000*((SUM($I$23:FC23)=1)*(SUM($I$24:FB24)=0))</f>
        <v>3000</v>
      </c>
      <c r="FD1294" s="18">
        <f>$F$1289/1000*((SUM($I$23:FD23)=1)*(SUM($I$24:FC24)=0))</f>
        <v>3000</v>
      </c>
      <c r="FE1294" s="18">
        <f>$F$1289/1000*((SUM($I$23:FE23)=1)*(SUM($I$24:FD24)=0))</f>
        <v>3000</v>
      </c>
      <c r="FF1294" s="18">
        <f>$F$1289/1000*((SUM($I$23:FF23)=1)*(SUM($I$24:FE24)=0))</f>
        <v>3000</v>
      </c>
      <c r="FG1294" s="18">
        <f>$F$1289/1000*((SUM($I$23:FG23)=1)*(SUM($I$24:FF24)=0))</f>
        <v>3000</v>
      </c>
      <c r="FH1294" s="18">
        <f>$F$1289/1000*((SUM($I$23:FH23)=1)*(SUM($I$24:FG24)=0))</f>
        <v>3000</v>
      </c>
      <c r="FI1294" s="18">
        <f>$F$1289/1000*((SUM($I$23:FI23)=1)*(SUM($I$24:FH24)=0))</f>
        <v>3000</v>
      </c>
      <c r="FJ1294" s="18">
        <f>$F$1289/1000*((SUM($I$23:FJ23)=1)*(SUM($I$24:FI24)=0))</f>
        <v>3000</v>
      </c>
      <c r="FK1294" s="18">
        <f>$F$1289/1000*((SUM($I$23:FK23)=1)*(SUM($I$24:FJ24)=0))</f>
        <v>3000</v>
      </c>
      <c r="FL1294" s="18">
        <f>$F$1289/1000*((SUM($I$23:FL23)=1)*(SUM($I$24:FK24)=0))</f>
        <v>0</v>
      </c>
      <c r="FM1294" s="18">
        <f>$F$1289/1000*((SUM($I$23:FM23)=1)*(SUM($I$24:FL24)=0))</f>
        <v>0</v>
      </c>
      <c r="FN1294" s="18">
        <f>$F$1289/1000*((SUM($I$23:FN23)=1)*(SUM($I$24:FM24)=0))</f>
        <v>0</v>
      </c>
      <c r="FO1294" s="18">
        <f>$F$1289/1000*((SUM($I$23:FO23)=1)*(SUM($I$24:FN24)=0))</f>
        <v>0</v>
      </c>
      <c r="FP1294" s="18">
        <f>$F$1289/1000*((SUM($I$23:FP23)=1)*(SUM($I$24:FO24)=0))</f>
        <v>0</v>
      </c>
      <c r="FQ1294" s="18">
        <f>$F$1289/1000*((SUM($I$23:FQ23)=1)*(SUM($I$24:FP24)=0))</f>
        <v>0</v>
      </c>
      <c r="FR1294" s="18">
        <f>$F$1289/1000*((SUM($I$23:FR23)=1)*(SUM($I$24:FQ24)=0))</f>
        <v>0</v>
      </c>
    </row>
    <row r="1295" spans="3:174">
      <c r="I1295" s="359"/>
    </row>
    <row r="1296" spans="3:174">
      <c r="C1296" s="359" t="s">
        <v>1013</v>
      </c>
      <c r="I1296" s="18"/>
    </row>
    <row r="1297" spans="2:174">
      <c r="C1297" s="117" t="s">
        <v>1014</v>
      </c>
      <c r="E1297" s="359" t="s">
        <v>1048</v>
      </c>
      <c r="F1297" s="394">
        <f>INDEX(Assumptions!$G649:$G649,MATCH($A$1,Model_Number,0))</f>
        <v>0.19</v>
      </c>
      <c r="I1297" s="167">
        <f ca="1">SUM(J1297:FR1297)</f>
        <v>-255621.51377702205</v>
      </c>
      <c r="J1297" s="18">
        <f ca="1">-MAX(J1280,0)*$F$1297</f>
        <v>0</v>
      </c>
      <c r="K1297" s="18">
        <f t="shared" ref="K1297:BV1297" ca="1" si="3102">-MAX(K1280,0)*$F$1297</f>
        <v>0</v>
      </c>
      <c r="L1297" s="18">
        <f t="shared" ca="1" si="3102"/>
        <v>0</v>
      </c>
      <c r="M1297" s="18">
        <f t="shared" ca="1" si="3102"/>
        <v>0</v>
      </c>
      <c r="N1297" s="18">
        <f t="shared" ca="1" si="3102"/>
        <v>0</v>
      </c>
      <c r="O1297" s="18">
        <f t="shared" ca="1" si="3102"/>
        <v>0</v>
      </c>
      <c r="P1297" s="18">
        <f t="shared" ca="1" si="3102"/>
        <v>0</v>
      </c>
      <c r="Q1297" s="18">
        <f t="shared" ca="1" si="3102"/>
        <v>0</v>
      </c>
      <c r="R1297" s="18">
        <f t="shared" ca="1" si="3102"/>
        <v>0</v>
      </c>
      <c r="S1297" s="18">
        <f t="shared" ca="1" si="3102"/>
        <v>0</v>
      </c>
      <c r="T1297" s="18">
        <f t="shared" ca="1" si="3102"/>
        <v>0</v>
      </c>
      <c r="U1297" s="18">
        <f t="shared" ca="1" si="3102"/>
        <v>0</v>
      </c>
      <c r="V1297" s="18">
        <f t="shared" ca="1" si="3102"/>
        <v>0</v>
      </c>
      <c r="W1297" s="18">
        <f t="shared" ca="1" si="3102"/>
        <v>0</v>
      </c>
      <c r="X1297" s="18">
        <f t="shared" ca="1" si="3102"/>
        <v>0</v>
      </c>
      <c r="Y1297" s="18">
        <f t="shared" ca="1" si="3102"/>
        <v>0</v>
      </c>
      <c r="Z1297" s="18">
        <f t="shared" ca="1" si="3102"/>
        <v>0</v>
      </c>
      <c r="AA1297" s="18">
        <f t="shared" ca="1" si="3102"/>
        <v>0</v>
      </c>
      <c r="AB1297" s="18">
        <f t="shared" ca="1" si="3102"/>
        <v>0</v>
      </c>
      <c r="AC1297" s="18">
        <f t="shared" ca="1" si="3102"/>
        <v>-404.35183203985025</v>
      </c>
      <c r="AD1297" s="18">
        <f t="shared" ca="1" si="3102"/>
        <v>-14.977449010578239</v>
      </c>
      <c r="AE1297" s="18">
        <f t="shared" ca="1" si="3102"/>
        <v>0</v>
      </c>
      <c r="AF1297" s="18">
        <f t="shared" ca="1" si="3102"/>
        <v>0</v>
      </c>
      <c r="AG1297" s="18">
        <f t="shared" ca="1" si="3102"/>
        <v>-215.1011819063086</v>
      </c>
      <c r="AH1297" s="18">
        <f t="shared" ca="1" si="3102"/>
        <v>-3.4007562514959591</v>
      </c>
      <c r="AI1297" s="18">
        <f t="shared" ca="1" si="3102"/>
        <v>0</v>
      </c>
      <c r="AJ1297" s="18">
        <f t="shared" ca="1" si="3102"/>
        <v>0</v>
      </c>
      <c r="AK1297" s="18">
        <f t="shared" ca="1" si="3102"/>
        <v>-257.79280624632241</v>
      </c>
      <c r="AL1297" s="18">
        <f t="shared" ca="1" si="3102"/>
        <v>-61.286194239931277</v>
      </c>
      <c r="AM1297" s="18">
        <f t="shared" ca="1" si="3102"/>
        <v>0</v>
      </c>
      <c r="AN1297" s="18">
        <f t="shared" ca="1" si="3102"/>
        <v>0</v>
      </c>
      <c r="AO1297" s="18">
        <f t="shared" ca="1" si="3102"/>
        <v>-250.45120600370851</v>
      </c>
      <c r="AP1297" s="18">
        <f t="shared" ca="1" si="3102"/>
        <v>-54.02445618303139</v>
      </c>
      <c r="AQ1297" s="18">
        <f t="shared" ca="1" si="3102"/>
        <v>0</v>
      </c>
      <c r="AR1297" s="18">
        <f t="shared" ca="1" si="3102"/>
        <v>0</v>
      </c>
      <c r="AS1297" s="18">
        <f t="shared" ca="1" si="3102"/>
        <v>-243.15219374106101</v>
      </c>
      <c r="AT1297" s="18">
        <f t="shared" ca="1" si="3102"/>
        <v>-19.84825802340287</v>
      </c>
      <c r="AU1297" s="18">
        <f t="shared" ca="1" si="3102"/>
        <v>0</v>
      </c>
      <c r="AV1297" s="18">
        <f t="shared" ca="1" si="3102"/>
        <v>0</v>
      </c>
      <c r="AW1297" s="18">
        <f t="shared" ca="1" si="3102"/>
        <v>-217.25610731681076</v>
      </c>
      <c r="AX1297" s="18">
        <f t="shared" ca="1" si="3102"/>
        <v>-19.974843176158576</v>
      </c>
      <c r="AY1297" s="18">
        <f t="shared" ca="1" si="3102"/>
        <v>0</v>
      </c>
      <c r="AZ1297" s="18">
        <f t="shared" ca="1" si="3102"/>
        <v>0</v>
      </c>
      <c r="BA1297" s="18">
        <f t="shared" ca="1" si="3102"/>
        <v>-208.42434432625842</v>
      </c>
      <c r="BB1297" s="18">
        <f t="shared" ca="1" si="3102"/>
        <v>-11.849213904562275</v>
      </c>
      <c r="BC1297" s="18">
        <f t="shared" ca="1" si="3102"/>
        <v>0</v>
      </c>
      <c r="BD1297" s="18">
        <f t="shared" ca="1" si="3102"/>
        <v>0</v>
      </c>
      <c r="BE1297" s="18">
        <f t="shared" ca="1" si="3102"/>
        <v>-200.15871424502976</v>
      </c>
      <c r="BF1297" s="18">
        <f t="shared" ca="1" si="3102"/>
        <v>-9.7717282840590585</v>
      </c>
      <c r="BG1297" s="18">
        <f t="shared" ca="1" si="3102"/>
        <v>0</v>
      </c>
      <c r="BH1297" s="18">
        <f t="shared" ca="1" si="3102"/>
        <v>0</v>
      </c>
      <c r="BI1297" s="18">
        <f t="shared" ca="1" si="3102"/>
        <v>-191.97885636131883</v>
      </c>
      <c r="BJ1297" s="18">
        <f t="shared" ca="1" si="3102"/>
        <v>-61.645165341406198</v>
      </c>
      <c r="BK1297" s="18">
        <f t="shared" ca="1" si="3102"/>
        <v>0</v>
      </c>
      <c r="BL1297" s="18">
        <f t="shared" ca="1" si="3102"/>
        <v>0</v>
      </c>
      <c r="BM1297" s="18">
        <f t="shared" ca="1" si="3102"/>
        <v>-184.15105992396076</v>
      </c>
      <c r="BN1297" s="18">
        <f t="shared" ca="1" si="3102"/>
        <v>-606.95468285953666</v>
      </c>
      <c r="BO1297" s="18">
        <f t="shared" ca="1" si="3102"/>
        <v>0</v>
      </c>
      <c r="BP1297" s="18">
        <f t="shared" ca="1" si="3102"/>
        <v>0</v>
      </c>
      <c r="BQ1297" s="18">
        <f t="shared" ca="1" si="3102"/>
        <v>-964.45952526636279</v>
      </c>
      <c r="BR1297" s="18">
        <f t="shared" ca="1" si="3102"/>
        <v>-784.5803801430759</v>
      </c>
      <c r="BS1297" s="18">
        <f t="shared" ca="1" si="3102"/>
        <v>0</v>
      </c>
      <c r="BT1297" s="18">
        <f t="shared" ca="1" si="3102"/>
        <v>0</v>
      </c>
      <c r="BU1297" s="18">
        <f t="shared" ca="1" si="3102"/>
        <v>-1140.0248207579309</v>
      </c>
      <c r="BV1297" s="18">
        <f t="shared" ca="1" si="3102"/>
        <v>-953.9851103413057</v>
      </c>
      <c r="BW1297" s="18">
        <f t="shared" ref="BW1297:EH1297" ca="1" si="3103">-MAX(BW1280,0)*$F$1297</f>
        <v>0</v>
      </c>
      <c r="BX1297" s="18">
        <f t="shared" ca="1" si="3103"/>
        <v>0</v>
      </c>
      <c r="BY1297" s="18">
        <f t="shared" ca="1" si="3103"/>
        <v>-1325.6531933693013</v>
      </c>
      <c r="BZ1297" s="18">
        <f t="shared" ca="1" si="3103"/>
        <v>-1125.9991028586765</v>
      </c>
      <c r="CA1297" s="18">
        <f t="shared" ca="1" si="3103"/>
        <v>0</v>
      </c>
      <c r="CB1297" s="18">
        <f t="shared" ca="1" si="3103"/>
        <v>0</v>
      </c>
      <c r="CC1297" s="18">
        <f t="shared" ca="1" si="3103"/>
        <v>-1524.0339507063802</v>
      </c>
      <c r="CD1297" s="18">
        <f t="shared" ca="1" si="3103"/>
        <v>-1322.7612986466982</v>
      </c>
      <c r="CE1297" s="18">
        <f t="shared" ca="1" si="3103"/>
        <v>-89.277672706926467</v>
      </c>
      <c r="CF1297" s="18">
        <f t="shared" ca="1" si="3103"/>
        <v>0</v>
      </c>
      <c r="CG1297" s="18">
        <f t="shared" ca="1" si="3103"/>
        <v>-3254.0743965957149</v>
      </c>
      <c r="CH1297" s="18">
        <f t="shared" ca="1" si="3103"/>
        <v>-2793.9018169444539</v>
      </c>
      <c r="CI1297" s="18">
        <f t="shared" ca="1" si="3103"/>
        <v>-1679.8223034124596</v>
      </c>
      <c r="CJ1297" s="18">
        <f t="shared" ca="1" si="3103"/>
        <v>-1163.7826055791575</v>
      </c>
      <c r="CK1297" s="18">
        <f t="shared" ca="1" si="3103"/>
        <v>-3164.7924717518804</v>
      </c>
      <c r="CL1297" s="18">
        <f t="shared" ca="1" si="3103"/>
        <v>-2986.4989981718354</v>
      </c>
      <c r="CM1297" s="18">
        <f t="shared" ca="1" si="3103"/>
        <v>-1788.3665200162568</v>
      </c>
      <c r="CN1297" s="18">
        <f t="shared" ca="1" si="3103"/>
        <v>-1232.6603852839535</v>
      </c>
      <c r="CO1297" s="18">
        <f t="shared" ca="1" si="3103"/>
        <v>-3285.8595590304758</v>
      </c>
      <c r="CP1297" s="18">
        <f t="shared" ca="1" si="3103"/>
        <v>-3039.1384572762759</v>
      </c>
      <c r="CQ1297" s="18">
        <f t="shared" ca="1" si="3103"/>
        <v>-1830.4058719320078</v>
      </c>
      <c r="CR1297" s="18">
        <f t="shared" ca="1" si="3103"/>
        <v>-1296.1037967943716</v>
      </c>
      <c r="CS1297" s="18">
        <f t="shared" ca="1" si="3103"/>
        <v>-3393.8405342081037</v>
      </c>
      <c r="CT1297" s="18">
        <f t="shared" ca="1" si="3103"/>
        <v>-3284.4880955097078</v>
      </c>
      <c r="CU1297" s="18">
        <f t="shared" ca="1" si="3103"/>
        <v>-2007.1444579762644</v>
      </c>
      <c r="CV1297" s="18">
        <f t="shared" ca="1" si="3103"/>
        <v>-1437.645381690277</v>
      </c>
      <c r="CW1297" s="18">
        <f t="shared" ca="1" si="3103"/>
        <v>-3655.5835569877172</v>
      </c>
      <c r="CX1297" s="18">
        <f t="shared" ca="1" si="3103"/>
        <v>-3304.0282079182621</v>
      </c>
      <c r="CY1297" s="18">
        <f t="shared" ca="1" si="3103"/>
        <v>-2064.7734768979462</v>
      </c>
      <c r="CZ1297" s="18">
        <f t="shared" ca="1" si="3103"/>
        <v>-1489.8700830500877</v>
      </c>
      <c r="DA1297" s="18">
        <f t="shared" ca="1" si="3103"/>
        <v>-3701.8371698841843</v>
      </c>
      <c r="DB1297" s="18">
        <f t="shared" ca="1" si="3103"/>
        <v>-3508.3184638656485</v>
      </c>
      <c r="DC1297" s="18">
        <f t="shared" ca="1" si="3103"/>
        <v>-2156.0758190335096</v>
      </c>
      <c r="DD1297" s="18">
        <f t="shared" ca="1" si="3103"/>
        <v>-1552.066592456734</v>
      </c>
      <c r="DE1297" s="18">
        <f t="shared" ca="1" si="3103"/>
        <v>-3871.0747290681993</v>
      </c>
      <c r="DF1297" s="18">
        <f t="shared" ca="1" si="3103"/>
        <v>-3533.7441676675057</v>
      </c>
      <c r="DG1297" s="18">
        <f t="shared" ca="1" si="3103"/>
        <v>-2167.0265648324416</v>
      </c>
      <c r="DH1297" s="18">
        <f t="shared" ca="1" si="3103"/>
        <v>-1562.3145170120458</v>
      </c>
      <c r="DI1297" s="18">
        <f t="shared" ca="1" si="3103"/>
        <v>-3908.3565230975914</v>
      </c>
      <c r="DJ1297" s="18">
        <f t="shared" ca="1" si="3103"/>
        <v>-3572.1921711291607</v>
      </c>
      <c r="DK1297" s="18">
        <f t="shared" ca="1" si="3103"/>
        <v>-2188.1475859561438</v>
      </c>
      <c r="DL1297" s="18">
        <f t="shared" ca="1" si="3103"/>
        <v>-1570.4622053786113</v>
      </c>
      <c r="DM1297" s="18">
        <f t="shared" ca="1" si="3103"/>
        <v>-3948.6824338820511</v>
      </c>
      <c r="DN1297" s="18">
        <f t="shared" ca="1" si="3103"/>
        <v>-3584.5384858980283</v>
      </c>
      <c r="DO1297" s="18">
        <f t="shared" ca="1" si="3103"/>
        <v>-2192.0860152477958</v>
      </c>
      <c r="DP1297" s="18">
        <f t="shared" ca="1" si="3103"/>
        <v>-1570.0240243046189</v>
      </c>
      <c r="DQ1297" s="18">
        <f t="shared" ca="1" si="3103"/>
        <v>-3958.1865956359807</v>
      </c>
      <c r="DR1297" s="18">
        <f t="shared" ca="1" si="3103"/>
        <v>-3638.6782553030944</v>
      </c>
      <c r="DS1297" s="18">
        <f t="shared" ca="1" si="3103"/>
        <v>-2223.0597358682553</v>
      </c>
      <c r="DT1297" s="18">
        <f t="shared" ca="1" si="3103"/>
        <v>-1590.5896283851619</v>
      </c>
      <c r="DU1297" s="18">
        <f t="shared" ca="1" si="3103"/>
        <v>-4018.1890548144474</v>
      </c>
      <c r="DV1297" s="18">
        <f t="shared" ca="1" si="3103"/>
        <v>-3673.0109834669543</v>
      </c>
      <c r="DW1297" s="18">
        <f t="shared" ca="1" si="3103"/>
        <v>-2225.4577920676948</v>
      </c>
      <c r="DX1297" s="18">
        <f t="shared" ca="1" si="3103"/>
        <v>-1584.328683988753</v>
      </c>
      <c r="DY1297" s="18">
        <f t="shared" ca="1" si="3103"/>
        <v>-4068.4219786854319</v>
      </c>
      <c r="DZ1297" s="18">
        <f t="shared" ca="1" si="3103"/>
        <v>-3793.2367157057993</v>
      </c>
      <c r="EA1297" s="18">
        <f t="shared" ca="1" si="3103"/>
        <v>-2301.5346448581804</v>
      </c>
      <c r="EB1297" s="18">
        <f t="shared" ca="1" si="3103"/>
        <v>-1608.2607837816245</v>
      </c>
      <c r="EC1297" s="18">
        <f t="shared" ca="1" si="3103"/>
        <v>-4139.535183087306</v>
      </c>
      <c r="ED1297" s="18">
        <f t="shared" ca="1" si="3103"/>
        <v>-3864.617285845166</v>
      </c>
      <c r="EE1297" s="18">
        <f t="shared" ca="1" si="3103"/>
        <v>-2343.6240778127026</v>
      </c>
      <c r="EF1297" s="18">
        <f t="shared" ca="1" si="3103"/>
        <v>-1663.7699311293793</v>
      </c>
      <c r="EG1297" s="18">
        <f t="shared" ca="1" si="3103"/>
        <v>-4271.1582520153452</v>
      </c>
      <c r="EH1297" s="18">
        <f t="shared" ca="1" si="3103"/>
        <v>-3935.2611568323805</v>
      </c>
      <c r="EI1297" s="18">
        <f t="shared" ref="EI1297:FR1297" ca="1" si="3104">-MAX(EI1280,0)*$F$1297</f>
        <v>-2385.0005380436319</v>
      </c>
      <c r="EJ1297" s="18">
        <f t="shared" ca="1" si="3104"/>
        <v>-1692.0294236979198</v>
      </c>
      <c r="EK1297" s="18">
        <f t="shared" ca="1" si="3104"/>
        <v>-4349.5138246102015</v>
      </c>
      <c r="EL1297" s="18">
        <f t="shared" ca="1" si="3104"/>
        <v>-3985.8642794336597</v>
      </c>
      <c r="EM1297" s="18">
        <f t="shared" ca="1" si="3104"/>
        <v>-2412.2241912410936</v>
      </c>
      <c r="EN1297" s="18">
        <f t="shared" ca="1" si="3104"/>
        <v>-1715.1411579516919</v>
      </c>
      <c r="EO1297" s="18">
        <f t="shared" ca="1" si="3104"/>
        <v>-4415.9807719208839</v>
      </c>
      <c r="EP1297" s="18">
        <f t="shared" ca="1" si="3104"/>
        <v>-4061.3412848163352</v>
      </c>
      <c r="EQ1297" s="18">
        <f t="shared" ca="1" si="3104"/>
        <v>-2435.7360629805617</v>
      </c>
      <c r="ER1297" s="18">
        <f t="shared" ca="1" si="3104"/>
        <v>-1708.6478692081691</v>
      </c>
      <c r="ES1297" s="18">
        <f t="shared" ca="1" si="3104"/>
        <v>-4493.7709209167851</v>
      </c>
      <c r="ET1297" s="18">
        <f t="shared" ca="1" si="3104"/>
        <v>-4144.7938841591204</v>
      </c>
      <c r="EU1297" s="18">
        <f t="shared" ca="1" si="3104"/>
        <v>-2484.9228139499842</v>
      </c>
      <c r="EV1297" s="18">
        <f t="shared" ca="1" si="3104"/>
        <v>-1742.5025745641278</v>
      </c>
      <c r="EW1297" s="18">
        <f t="shared" ca="1" si="3104"/>
        <v>-4586.5323803675637</v>
      </c>
      <c r="EX1297" s="18">
        <f t="shared" ca="1" si="3104"/>
        <v>-4322.7777491905454</v>
      </c>
      <c r="EY1297" s="18">
        <f t="shared" ca="1" si="3104"/>
        <v>-2598.8861850568151</v>
      </c>
      <c r="EZ1297" s="18">
        <f t="shared" ca="1" si="3104"/>
        <v>-1827.8647758502168</v>
      </c>
      <c r="FA1297" s="18">
        <f t="shared" ca="1" si="3104"/>
        <v>-4781.4585995806247</v>
      </c>
      <c r="FB1297" s="18">
        <f t="shared" ca="1" si="3104"/>
        <v>-4388.5733315197213</v>
      </c>
      <c r="FC1297" s="18">
        <f t="shared" ca="1" si="3104"/>
        <v>-2635.7078762405508</v>
      </c>
      <c r="FD1297" s="18">
        <f t="shared" ca="1" si="3104"/>
        <v>-1858.6692974246885</v>
      </c>
      <c r="FE1297" s="18">
        <f t="shared" ca="1" si="3104"/>
        <v>-4866.8958541933471</v>
      </c>
      <c r="FF1297" s="18">
        <f t="shared" ca="1" si="3104"/>
        <v>-4524.3288209372058</v>
      </c>
      <c r="FG1297" s="18">
        <f t="shared" ca="1" si="3104"/>
        <v>-2720.0860245648196</v>
      </c>
      <c r="FH1297" s="18">
        <f t="shared" ca="1" si="3104"/>
        <v>-1913.1337663803624</v>
      </c>
      <c r="FI1297" s="18">
        <f t="shared" ca="1" si="3104"/>
        <v>-5004.5978396794699</v>
      </c>
      <c r="FJ1297" s="18">
        <f t="shared" ca="1" si="3104"/>
        <v>-4655.3598404979293</v>
      </c>
      <c r="FK1297" s="18">
        <f t="shared" ca="1" si="3104"/>
        <v>-2801.1965488374735</v>
      </c>
      <c r="FL1297" s="18">
        <f t="shared" ca="1" si="3104"/>
        <v>0</v>
      </c>
      <c r="FM1297" s="18">
        <f t="shared" ca="1" si="3104"/>
        <v>0</v>
      </c>
      <c r="FN1297" s="18">
        <f t="shared" ca="1" si="3104"/>
        <v>0</v>
      </c>
      <c r="FO1297" s="18">
        <f t="shared" ca="1" si="3104"/>
        <v>0</v>
      </c>
      <c r="FP1297" s="18">
        <f t="shared" ca="1" si="3104"/>
        <v>0</v>
      </c>
      <c r="FQ1297" s="18">
        <f t="shared" ca="1" si="3104"/>
        <v>0</v>
      </c>
      <c r="FR1297" s="18">
        <f t="shared" ca="1" si="3104"/>
        <v>0</v>
      </c>
    </row>
    <row r="1298" spans="2:174">
      <c r="C1298" s="117" t="s">
        <v>1015</v>
      </c>
      <c r="E1298" s="359" t="s">
        <v>1049</v>
      </c>
      <c r="F1298" s="395">
        <f>INDEX(Assumptions!$G650:$G650,MATCH($A$1,Model_Number,0))</f>
        <v>3</v>
      </c>
      <c r="H1298" s="18">
        <f>SUMIFS($J$1297:$FR$1297,$J$7:$FR$7,H7-1) * AND(MONTH(H5)=$F$1298) * ((SUM(H$23:$I23)=1)*(SUM(G$24:$I24)=0)) * AND(H7&lt;&gt;YEAR($F$17))
+SUMIFS($J$1297:$FR$1297,$J$7:$FR$7,H7-1) * ((SUM(H$23:$I23)=1)*(SUM(G$24:$I24)=0)) * AND(H7=YEAR($F$17)) * AND(MONTH(H5)=MONTH($F$17))
+SUMIFS($J$1297:$FR$1297,$J$7:$FR$7,H7) * ((SUM(H$23:$I23)=1)*(SUM(G$24:$I24)=0)) * AND(H7=YEAR($F$17)) * AND(MONTH(H5)=MONTH($F$17))</f>
        <v>0</v>
      </c>
      <c r="I1298" s="167">
        <f ca="1">SUM(J1298:FR1298)</f>
        <v>-255621.51377702208</v>
      </c>
      <c r="J1298" s="18">
        <f ca="1">SUMIFS($I$1297:J$1297,$I$7:J$7,J7-1) * AND(MONTH(J5)=$F$1298) * (SUM($I$24:I24)=0) * AND(J7&lt;&gt;YEAR($F$17))
+SUMIFS($I$1297:J$1297,$I$7:J$7,J7-1) * AND(J7=YEAR($F$17)) * AND(MONTH(J5)=MONTH($F$17))
+SUMIFS($I$1297:J$1297,$I$7:J$7,J7) * AND(J7=YEAR($F$17)) * AND(MONTH(J5)=MONTH($F$17))</f>
        <v>0</v>
      </c>
      <c r="K1298" s="18">
        <f ca="1">SUMIFS($I$1297:K$1297,$I$7:K$7,K7-1) * AND(MONTH(K5)=$F$1298) * (SUM($I$24:J24)=0) * AND(K7&lt;&gt;YEAR($F$17))
+SUMIFS($I$1297:K$1297,$I$7:K$7,K7-1) * AND(K7=YEAR($F$17)) * AND(MONTH(K5)=MONTH($F$17))
+SUMIFS($I$1297:K$1297,$I$7:K$7,K7) * AND(K7=YEAR($F$17)) * AND(MONTH(K5)=MONTH($F$17))</f>
        <v>0</v>
      </c>
      <c r="L1298" s="18">
        <f ca="1">SUMIFS($I$1297:L$1297,$I$7:L$7,L7-1) * AND(MONTH(L5)=$F$1298) * (SUM($I$24:K24)=0) * AND(L7&lt;&gt;YEAR($F$17))
+SUMIFS($I$1297:L$1297,$I$7:L$7,L7-1) * AND(L7=YEAR($F$17)) * AND(MONTH(L5)=MONTH($F$17))
+SUMIFS($I$1297:L$1297,$I$7:L$7,L7) * AND(L7=YEAR($F$17)) * AND(MONTH(L5)=MONTH($F$17))</f>
        <v>0</v>
      </c>
      <c r="M1298" s="18">
        <f ca="1">SUMIFS($I$1297:M$1297,$I$7:M$7,M7-1) * AND(MONTH(M5)=$F$1298) * (SUM($I$24:L24)=0) * AND(M7&lt;&gt;YEAR($F$17))
+SUMIFS($I$1297:M$1297,$I$7:M$7,M7-1) * AND(M7=YEAR($F$17)) * AND(MONTH(M5)=MONTH($F$17))
+SUMIFS($I$1297:M$1297,$I$7:M$7,M7) * AND(M7=YEAR($F$17)) * AND(MONTH(M5)=MONTH($F$17))</f>
        <v>0</v>
      </c>
      <c r="N1298" s="18">
        <f ca="1">SUMIFS($I$1297:N$1297,$I$7:N$7,N7-1) * AND(MONTH(N5)=$F$1298) * (SUM($I$24:M24)=0) * AND(N7&lt;&gt;YEAR($F$17))
+SUMIFS($I$1297:N$1297,$I$7:N$7,N7-1) * AND(N7=YEAR($F$17)) * AND(MONTH(N5)=MONTH($F$17))
+SUMIFS($I$1297:N$1297,$I$7:N$7,N7) * AND(N7=YEAR($F$17)) * AND(MONTH(N5)=MONTH($F$17))</f>
        <v>0</v>
      </c>
      <c r="O1298" s="18">
        <f ca="1">SUMIFS($I$1297:O$1297,$I$7:O$7,O7-1) * AND(MONTH(O5)=$F$1298) * (SUM($I$24:N24)=0) * AND(O7&lt;&gt;YEAR($F$17))
+SUMIFS($I$1297:O$1297,$I$7:O$7,O7-1) * AND(O7=YEAR($F$17)) * AND(MONTH(O5)=MONTH($F$17))
+SUMIFS($I$1297:O$1297,$I$7:O$7,O7) * AND(O7=YEAR($F$17)) * AND(MONTH(O5)=MONTH($F$17))</f>
        <v>0</v>
      </c>
      <c r="P1298" s="18">
        <f ca="1">SUMIFS($I$1297:P$1297,$I$7:P$7,P7-1) * AND(MONTH(P5)=$F$1298) * (SUM($I$24:O24)=0) * AND(P7&lt;&gt;YEAR($F$17))
+SUMIFS($I$1297:P$1297,$I$7:P$7,P7-1) * AND(P7=YEAR($F$17)) * AND(MONTH(P5)=MONTH($F$17))
+SUMIFS($I$1297:P$1297,$I$7:P$7,P7) * AND(P7=YEAR($F$17)) * AND(MONTH(P5)=MONTH($F$17))</f>
        <v>0</v>
      </c>
      <c r="Q1298" s="18">
        <f ca="1">SUMIFS($I$1297:Q$1297,$I$7:Q$7,Q7-1) * AND(MONTH(Q5)=$F$1298) * (SUM($I$24:P24)=0) * AND(Q7&lt;&gt;YEAR($F$17))
+SUMIFS($I$1297:Q$1297,$I$7:Q$7,Q7-1) * AND(Q7=YEAR($F$17)) * AND(MONTH(Q5)=MONTH($F$17))
+SUMIFS($I$1297:Q$1297,$I$7:Q$7,Q7) * AND(Q7=YEAR($F$17)) * AND(MONTH(Q5)=MONTH($F$17))</f>
        <v>0</v>
      </c>
      <c r="R1298" s="18">
        <f ca="1">SUMIFS($I$1297:R$1297,$I$7:R$7,R7-1) * AND(MONTH(R5)=$F$1298) * (SUM($I$24:Q24)=0) * AND(R7&lt;&gt;YEAR($F$17))
+SUMIFS($I$1297:R$1297,$I$7:R$7,R7-1) * AND(R7=YEAR($F$17)) * AND(MONTH(R5)=MONTH($F$17))
+SUMIFS($I$1297:R$1297,$I$7:R$7,R7) * AND(R7=YEAR($F$17)) * AND(MONTH(R5)=MONTH($F$17))</f>
        <v>0</v>
      </c>
      <c r="S1298" s="18">
        <f ca="1">SUMIFS($I$1297:S$1297,$I$7:S$7,S7-1) * AND(MONTH(S5)=$F$1298) * (SUM($I$24:R24)=0) * AND(S7&lt;&gt;YEAR($F$17))
+SUMIFS($I$1297:S$1297,$I$7:S$7,S7-1) * AND(S7=YEAR($F$17)) * AND(MONTH(S5)=MONTH($F$17))
+SUMIFS($I$1297:S$1297,$I$7:S$7,S7) * AND(S7=YEAR($F$17)) * AND(MONTH(S5)=MONTH($F$17))</f>
        <v>0</v>
      </c>
      <c r="T1298" s="18">
        <f ca="1">SUMIFS($I$1297:T$1297,$I$7:T$7,T7-1) * AND(MONTH(T5)=$F$1298) * (SUM($I$24:S24)=0) * AND(T7&lt;&gt;YEAR($F$17))
+SUMIFS($I$1297:T$1297,$I$7:T$7,T7-1) * AND(T7=YEAR($F$17)) * AND(MONTH(T5)=MONTH($F$17))
+SUMIFS($I$1297:T$1297,$I$7:T$7,T7) * AND(T7=YEAR($F$17)) * AND(MONTH(T5)=MONTH($F$17))</f>
        <v>0</v>
      </c>
      <c r="U1298" s="18">
        <f ca="1">SUMIFS($I$1297:U$1297,$I$7:U$7,U7-1) * AND(MONTH(U5)=$F$1298) * (SUM($I$24:T24)=0) * AND(U7&lt;&gt;YEAR($F$17))
+SUMIFS($I$1297:U$1297,$I$7:U$7,U7-1) * AND(U7=YEAR($F$17)) * AND(MONTH(U5)=MONTH($F$17))
+SUMIFS($I$1297:U$1297,$I$7:U$7,U7) * AND(U7=YEAR($F$17)) * AND(MONTH(U5)=MONTH($F$17))</f>
        <v>0</v>
      </c>
      <c r="V1298" s="18">
        <f ca="1">SUMIFS($I$1297:V$1297,$I$7:V$7,V7-1) * AND(MONTH(V5)=$F$1298) * (SUM($I$24:U24)=0) * AND(V7&lt;&gt;YEAR($F$17))
+SUMIFS($I$1297:V$1297,$I$7:V$7,V7-1) * AND(V7=YEAR($F$17)) * AND(MONTH(V5)=MONTH($F$17))
+SUMIFS($I$1297:V$1297,$I$7:V$7,V7) * AND(V7=YEAR($F$17)) * AND(MONTH(V5)=MONTH($F$17))</f>
        <v>0</v>
      </c>
      <c r="W1298" s="18">
        <f ca="1">SUMIFS($I$1297:W$1297,$I$7:W$7,W7-1) * AND(MONTH(W5)=$F$1298) * (SUM($I$24:V24)=0) * AND(W7&lt;&gt;YEAR($F$17))
+SUMIFS($I$1297:W$1297,$I$7:W$7,W7-1) * AND(W7=YEAR($F$17)) * AND(MONTH(W5)=MONTH($F$17))
+SUMIFS($I$1297:W$1297,$I$7:W$7,W7) * AND(W7=YEAR($F$17)) * AND(MONTH(W5)=MONTH($F$17))</f>
        <v>0</v>
      </c>
      <c r="X1298" s="18">
        <f ca="1">SUMIFS($I$1297:X$1297,$I$7:X$7,X7-1) * AND(MONTH(X5)=$F$1298) * (SUM($I$24:W24)=0) * AND(X7&lt;&gt;YEAR($F$17))
+SUMIFS($I$1297:X$1297,$I$7:X$7,X7-1) * AND(X7=YEAR($F$17)) * AND(MONTH(X5)=MONTH($F$17))
+SUMIFS($I$1297:X$1297,$I$7:X$7,X7) * AND(X7=YEAR($F$17)) * AND(MONTH(X5)=MONTH($F$17))</f>
        <v>0</v>
      </c>
      <c r="Y1298" s="18">
        <f ca="1">SUMIFS($I$1297:Y$1297,$I$7:Y$7,Y7-1) * AND(MONTH(Y5)=$F$1298) * (SUM($I$24:X24)=0) * AND(Y7&lt;&gt;YEAR($F$17))
+SUMIFS($I$1297:Y$1297,$I$7:Y$7,Y7-1) * AND(Y7=YEAR($F$17)) * AND(MONTH(Y5)=MONTH($F$17))
+SUMIFS($I$1297:Y$1297,$I$7:Y$7,Y7) * AND(Y7=YEAR($F$17)) * AND(MONTH(Y5)=MONTH($F$17))</f>
        <v>0</v>
      </c>
      <c r="Z1298" s="18">
        <f ca="1">SUMIFS($I$1297:Z$1297,$I$7:Z$7,Z7-1) * AND(MONTH(Z5)=$F$1298) * (SUM($I$24:Y24)=0) * AND(Z7&lt;&gt;YEAR($F$17))
+SUMIFS($I$1297:Z$1297,$I$7:Z$7,Z7-1) * AND(Z7=YEAR($F$17)) * AND(MONTH(Z5)=MONTH($F$17))
+SUMIFS($I$1297:Z$1297,$I$7:Z$7,Z7) * AND(Z7=YEAR($F$17)) * AND(MONTH(Z5)=MONTH($F$17))</f>
        <v>0</v>
      </c>
      <c r="AA1298" s="18">
        <f ca="1">SUMIFS($I$1297:AA$1297,$I$7:AA$7,AA7-1) * AND(MONTH(AA5)=$F$1298) * (SUM($I$24:Z24)=0) * AND(AA7&lt;&gt;YEAR($F$17))
+SUMIFS($I$1297:AA$1297,$I$7:AA$7,AA7-1) * AND(AA7=YEAR($F$17)) * AND(MONTH(AA5)=MONTH($F$17))
+SUMIFS($I$1297:AA$1297,$I$7:AA$7,AA7) * AND(AA7=YEAR($F$17)) * AND(MONTH(AA5)=MONTH($F$17))</f>
        <v>0</v>
      </c>
      <c r="AB1298" s="18">
        <f ca="1">SUMIFS($I$1297:AB$1297,$I$7:AB$7,AB7-1) * AND(MONTH(AB5)=$F$1298) * (SUM($I$24:AA24)=0) * AND(AB7&lt;&gt;YEAR($F$17))
+SUMIFS($I$1297:AB$1297,$I$7:AB$7,AB7-1) * AND(AB7=YEAR($F$17)) * AND(MONTH(AB5)=MONTH($F$17))
+SUMIFS($I$1297:AB$1297,$I$7:AB$7,AB7) * AND(AB7=YEAR($F$17)) * AND(MONTH(AB5)=MONTH($F$17))</f>
        <v>0</v>
      </c>
      <c r="AC1298" s="18">
        <f ca="1">SUMIFS($I$1297:AC$1297,$I$7:AC$7,AC7-1) * AND(MONTH(AC5)=$F$1298) * (SUM($I$24:AB24)=0) * AND(AC7&lt;&gt;YEAR($F$17))
+SUMIFS($I$1297:AC$1297,$I$7:AC$7,AC7-1) * AND(AC7=YEAR($F$17)) * AND(MONTH(AC5)=MONTH($F$17))
+SUMIFS($I$1297:AC$1297,$I$7:AC$7,AC7) * AND(AC7=YEAR($F$17)) * AND(MONTH(AC5)=MONTH($F$17))</f>
        <v>0</v>
      </c>
      <c r="AD1298" s="18">
        <f ca="1">SUMIFS($I$1297:AD$1297,$I$7:AD$7,AD7-1) * AND(MONTH(AD5)=$F$1298) * (SUM($I$24:AC24)=0) * AND(AD7&lt;&gt;YEAR($F$17))
+SUMIFS($I$1297:AD$1297,$I$7:AD$7,AD7-1) * AND(AD7=YEAR($F$17)) * AND(MONTH(AD5)=MONTH($F$17))
+SUMIFS($I$1297:AD$1297,$I$7:AD$7,AD7) * AND(AD7=YEAR($F$17)) * AND(MONTH(AD5)=MONTH($F$17))</f>
        <v>-404.35183203985025</v>
      </c>
      <c r="AE1298" s="18">
        <f ca="1">SUMIFS($I$1297:AE$1297,$I$7:AE$7,AE7-1) * AND(MONTH(AE5)=$F$1298) * (SUM($I$24:AD24)=0) * AND(AE7&lt;&gt;YEAR($F$17))
+SUMIFS($I$1297:AE$1297,$I$7:AE$7,AE7-1) * AND(AE7=YEAR($F$17)) * AND(MONTH(AE5)=MONTH($F$17))
+SUMIFS($I$1297:AE$1297,$I$7:AE$7,AE7) * AND(AE7=YEAR($F$17)) * AND(MONTH(AE5)=MONTH($F$17))</f>
        <v>0</v>
      </c>
      <c r="AF1298" s="18">
        <f ca="1">SUMIFS($I$1297:AF$1297,$I$7:AF$7,AF7-1) * AND(MONTH(AF5)=$F$1298) * (SUM($I$24:AE24)=0) * AND(AF7&lt;&gt;YEAR($F$17))
+SUMIFS($I$1297:AF$1297,$I$7:AF$7,AF7-1) * AND(AF7=YEAR($F$17)) * AND(MONTH(AF5)=MONTH($F$17))
+SUMIFS($I$1297:AF$1297,$I$7:AF$7,AF7) * AND(AF7=YEAR($F$17)) * AND(MONTH(AF5)=MONTH($F$17))</f>
        <v>0</v>
      </c>
      <c r="AG1298" s="18">
        <f ca="1">SUMIFS($I$1297:AG$1297,$I$7:AG$7,AG7-1) * AND(MONTH(AG5)=$F$1298) * (SUM($I$24:AF24)=0) * AND(AG7&lt;&gt;YEAR($F$17))
+SUMIFS($I$1297:AG$1297,$I$7:AG$7,AG7-1) * AND(AG7=YEAR($F$17)) * AND(MONTH(AG5)=MONTH($F$17))
+SUMIFS($I$1297:AG$1297,$I$7:AG$7,AG7) * AND(AG7=YEAR($F$17)) * AND(MONTH(AG5)=MONTH($F$17))</f>
        <v>0</v>
      </c>
      <c r="AH1298" s="18">
        <f ca="1">SUMIFS($I$1297:AH$1297,$I$7:AH$7,AH7-1) * AND(MONTH(AH5)=$F$1298) * (SUM($I$24:AG24)=0) * AND(AH7&lt;&gt;YEAR($F$17))
+SUMIFS($I$1297:AH$1297,$I$7:AH$7,AH7-1) * AND(AH7=YEAR($F$17)) * AND(MONTH(AH5)=MONTH($F$17))
+SUMIFS($I$1297:AH$1297,$I$7:AH$7,AH7) * AND(AH7=YEAR($F$17)) * AND(MONTH(AH5)=MONTH($F$17))</f>
        <v>-230.07863091688682</v>
      </c>
      <c r="AI1298" s="18">
        <f ca="1">SUMIFS($I$1297:AI$1297,$I$7:AI$7,AI7-1) * AND(MONTH(AI5)=$F$1298) * (SUM($I$24:AH24)=0) * AND(AI7&lt;&gt;YEAR($F$17))
+SUMIFS($I$1297:AI$1297,$I$7:AI$7,AI7-1) * AND(AI7=YEAR($F$17)) * AND(MONTH(AI5)=MONTH($F$17))
+SUMIFS($I$1297:AI$1297,$I$7:AI$7,AI7) * AND(AI7=YEAR($F$17)) * AND(MONTH(AI5)=MONTH($F$17))</f>
        <v>0</v>
      </c>
      <c r="AJ1298" s="18">
        <f ca="1">SUMIFS($I$1297:AJ$1297,$I$7:AJ$7,AJ7-1) * AND(MONTH(AJ5)=$F$1298) * (SUM($I$24:AI24)=0) * AND(AJ7&lt;&gt;YEAR($F$17))
+SUMIFS($I$1297:AJ$1297,$I$7:AJ$7,AJ7-1) * AND(AJ7=YEAR($F$17)) * AND(MONTH(AJ5)=MONTH($F$17))
+SUMIFS($I$1297:AJ$1297,$I$7:AJ$7,AJ7) * AND(AJ7=YEAR($F$17)) * AND(MONTH(AJ5)=MONTH($F$17))</f>
        <v>0</v>
      </c>
      <c r="AK1298" s="18">
        <f ca="1">SUMIFS($I$1297:AK$1297,$I$7:AK$7,AK7-1) * AND(MONTH(AK5)=$F$1298) * (SUM($I$24:AJ24)=0) * AND(AK7&lt;&gt;YEAR($F$17))
+SUMIFS($I$1297:AK$1297,$I$7:AK$7,AK7-1) * AND(AK7=YEAR($F$17)) * AND(MONTH(AK5)=MONTH($F$17))
+SUMIFS($I$1297:AK$1297,$I$7:AK$7,AK7) * AND(AK7=YEAR($F$17)) * AND(MONTH(AK5)=MONTH($F$17))</f>
        <v>0</v>
      </c>
      <c r="AL1298" s="18">
        <f ca="1">SUMIFS($I$1297:AL$1297,$I$7:AL$7,AL7-1) * AND(MONTH(AL5)=$F$1298) * (SUM($I$24:AK24)=0) * AND(AL7&lt;&gt;YEAR($F$17))
+SUMIFS($I$1297:AL$1297,$I$7:AL$7,AL7-1) * AND(AL7=YEAR($F$17)) * AND(MONTH(AL5)=MONTH($F$17))
+SUMIFS($I$1297:AL$1297,$I$7:AL$7,AL7) * AND(AL7=YEAR($F$17)) * AND(MONTH(AL5)=MONTH($F$17))</f>
        <v>-261.19356249781839</v>
      </c>
      <c r="AM1298" s="18">
        <f ca="1">SUMIFS($I$1297:AM$1297,$I$7:AM$7,AM7-1) * AND(MONTH(AM5)=$F$1298) * (SUM($I$24:AL24)=0) * AND(AM7&lt;&gt;YEAR($F$17))
+SUMIFS($I$1297:AM$1297,$I$7:AM$7,AM7-1) * AND(AM7=YEAR($F$17)) * AND(MONTH(AM5)=MONTH($F$17))
+SUMIFS($I$1297:AM$1297,$I$7:AM$7,AM7) * AND(AM7=YEAR($F$17)) * AND(MONTH(AM5)=MONTH($F$17))</f>
        <v>0</v>
      </c>
      <c r="AN1298" s="18">
        <f ca="1">SUMIFS($I$1297:AN$1297,$I$7:AN$7,AN7-1) * AND(MONTH(AN5)=$F$1298) * (SUM($I$24:AM24)=0) * AND(AN7&lt;&gt;YEAR($F$17))
+SUMIFS($I$1297:AN$1297,$I$7:AN$7,AN7-1) * AND(AN7=YEAR($F$17)) * AND(MONTH(AN5)=MONTH($F$17))
+SUMIFS($I$1297:AN$1297,$I$7:AN$7,AN7) * AND(AN7=YEAR($F$17)) * AND(MONTH(AN5)=MONTH($F$17))</f>
        <v>0</v>
      </c>
      <c r="AO1298" s="18">
        <f ca="1">SUMIFS($I$1297:AO$1297,$I$7:AO$7,AO7-1) * AND(MONTH(AO5)=$F$1298) * (SUM($I$24:AN24)=0) * AND(AO7&lt;&gt;YEAR($F$17))
+SUMIFS($I$1297:AO$1297,$I$7:AO$7,AO7-1) * AND(AO7=YEAR($F$17)) * AND(MONTH(AO5)=MONTH($F$17))
+SUMIFS($I$1297:AO$1297,$I$7:AO$7,AO7) * AND(AO7=YEAR($F$17)) * AND(MONTH(AO5)=MONTH($F$17))</f>
        <v>0</v>
      </c>
      <c r="AP1298" s="18">
        <f ca="1">SUMIFS($I$1297:AP$1297,$I$7:AP$7,AP7-1) * AND(MONTH(AP5)=$F$1298) * (SUM($I$24:AO24)=0) * AND(AP7&lt;&gt;YEAR($F$17))
+SUMIFS($I$1297:AP$1297,$I$7:AP$7,AP7-1) * AND(AP7=YEAR($F$17)) * AND(MONTH(AP5)=MONTH($F$17))
+SUMIFS($I$1297:AP$1297,$I$7:AP$7,AP7) * AND(AP7=YEAR($F$17)) * AND(MONTH(AP5)=MONTH($F$17))</f>
        <v>-311.7374002436398</v>
      </c>
      <c r="AQ1298" s="18">
        <f ca="1">SUMIFS($I$1297:AQ$1297,$I$7:AQ$7,AQ7-1) * AND(MONTH(AQ5)=$F$1298) * (SUM($I$24:AP24)=0) * AND(AQ7&lt;&gt;YEAR($F$17))
+SUMIFS($I$1297:AQ$1297,$I$7:AQ$7,AQ7-1) * AND(AQ7=YEAR($F$17)) * AND(MONTH(AQ5)=MONTH($F$17))
+SUMIFS($I$1297:AQ$1297,$I$7:AQ$7,AQ7) * AND(AQ7=YEAR($F$17)) * AND(MONTH(AQ5)=MONTH($F$17))</f>
        <v>0</v>
      </c>
      <c r="AR1298" s="18">
        <f ca="1">SUMIFS($I$1297:AR$1297,$I$7:AR$7,AR7-1) * AND(MONTH(AR5)=$F$1298) * (SUM($I$24:AQ24)=0) * AND(AR7&lt;&gt;YEAR($F$17))
+SUMIFS($I$1297:AR$1297,$I$7:AR$7,AR7-1) * AND(AR7=YEAR($F$17)) * AND(MONTH(AR5)=MONTH($F$17))
+SUMIFS($I$1297:AR$1297,$I$7:AR$7,AR7) * AND(AR7=YEAR($F$17)) * AND(MONTH(AR5)=MONTH($F$17))</f>
        <v>0</v>
      </c>
      <c r="AS1298" s="18">
        <f ca="1">SUMIFS($I$1297:AS$1297,$I$7:AS$7,AS7-1) * AND(MONTH(AS5)=$F$1298) * (SUM($I$24:AR24)=0) * AND(AS7&lt;&gt;YEAR($F$17))
+SUMIFS($I$1297:AS$1297,$I$7:AS$7,AS7-1) * AND(AS7=YEAR($F$17)) * AND(MONTH(AS5)=MONTH($F$17))
+SUMIFS($I$1297:AS$1297,$I$7:AS$7,AS7) * AND(AS7=YEAR($F$17)) * AND(MONTH(AS5)=MONTH($F$17))</f>
        <v>0</v>
      </c>
      <c r="AT1298" s="18">
        <f ca="1">SUMIFS($I$1297:AT$1297,$I$7:AT$7,AT7-1) * AND(MONTH(AT5)=$F$1298) * (SUM($I$24:AS24)=0) * AND(AT7&lt;&gt;YEAR($F$17))
+SUMIFS($I$1297:AT$1297,$I$7:AT$7,AT7-1) * AND(AT7=YEAR($F$17)) * AND(MONTH(AT5)=MONTH($F$17))
+SUMIFS($I$1297:AT$1297,$I$7:AT$7,AT7) * AND(AT7=YEAR($F$17)) * AND(MONTH(AT5)=MONTH($F$17))</f>
        <v>-297.17664992409243</v>
      </c>
      <c r="AU1298" s="18">
        <f ca="1">SUMIFS($I$1297:AU$1297,$I$7:AU$7,AU7-1) * AND(MONTH(AU5)=$F$1298) * (SUM($I$24:AT24)=0) * AND(AU7&lt;&gt;YEAR($F$17))
+SUMIFS($I$1297:AU$1297,$I$7:AU$7,AU7-1) * AND(AU7=YEAR($F$17)) * AND(MONTH(AU5)=MONTH($F$17))
+SUMIFS($I$1297:AU$1297,$I$7:AU$7,AU7) * AND(AU7=YEAR($F$17)) * AND(MONTH(AU5)=MONTH($F$17))</f>
        <v>0</v>
      </c>
      <c r="AV1298" s="18">
        <f ca="1">SUMIFS($I$1297:AV$1297,$I$7:AV$7,AV7-1) * AND(MONTH(AV5)=$F$1298) * (SUM($I$24:AU24)=0) * AND(AV7&lt;&gt;YEAR($F$17))
+SUMIFS($I$1297:AV$1297,$I$7:AV$7,AV7-1) * AND(AV7=YEAR($F$17)) * AND(MONTH(AV5)=MONTH($F$17))
+SUMIFS($I$1297:AV$1297,$I$7:AV$7,AV7) * AND(AV7=YEAR($F$17)) * AND(MONTH(AV5)=MONTH($F$17))</f>
        <v>0</v>
      </c>
      <c r="AW1298" s="18">
        <f ca="1">SUMIFS($I$1297:AW$1297,$I$7:AW$7,AW7-1) * AND(MONTH(AW5)=$F$1298) * (SUM($I$24:AV24)=0) * AND(AW7&lt;&gt;YEAR($F$17))
+SUMIFS($I$1297:AW$1297,$I$7:AW$7,AW7-1) * AND(AW7=YEAR($F$17)) * AND(MONTH(AW5)=MONTH($F$17))
+SUMIFS($I$1297:AW$1297,$I$7:AW$7,AW7) * AND(AW7=YEAR($F$17)) * AND(MONTH(AW5)=MONTH($F$17))</f>
        <v>0</v>
      </c>
      <c r="AX1298" s="18">
        <f ca="1">SUMIFS($I$1297:AX$1297,$I$7:AX$7,AX7-1) * AND(MONTH(AX5)=$F$1298) * (SUM($I$24:AW24)=0) * AND(AX7&lt;&gt;YEAR($F$17))
+SUMIFS($I$1297:AX$1297,$I$7:AX$7,AX7-1) * AND(AX7=YEAR($F$17)) * AND(MONTH(AX5)=MONTH($F$17))
+SUMIFS($I$1297:AX$1297,$I$7:AX$7,AX7) * AND(AX7=YEAR($F$17)) * AND(MONTH(AX5)=MONTH($F$17))</f>
        <v>-237.10436534021363</v>
      </c>
      <c r="AY1298" s="18">
        <f ca="1">SUMIFS($I$1297:AY$1297,$I$7:AY$7,AY7-1) * AND(MONTH(AY5)=$F$1298) * (SUM($I$24:AX24)=0) * AND(AY7&lt;&gt;YEAR($F$17))
+SUMIFS($I$1297:AY$1297,$I$7:AY$7,AY7-1) * AND(AY7=YEAR($F$17)) * AND(MONTH(AY5)=MONTH($F$17))
+SUMIFS($I$1297:AY$1297,$I$7:AY$7,AY7) * AND(AY7=YEAR($F$17)) * AND(MONTH(AY5)=MONTH($F$17))</f>
        <v>0</v>
      </c>
      <c r="AZ1298" s="18">
        <f ca="1">SUMIFS($I$1297:AZ$1297,$I$7:AZ$7,AZ7-1) * AND(MONTH(AZ5)=$F$1298) * (SUM($I$24:AY24)=0) * AND(AZ7&lt;&gt;YEAR($F$17))
+SUMIFS($I$1297:AZ$1297,$I$7:AZ$7,AZ7-1) * AND(AZ7=YEAR($F$17)) * AND(MONTH(AZ5)=MONTH($F$17))
+SUMIFS($I$1297:AZ$1297,$I$7:AZ$7,AZ7) * AND(AZ7=YEAR($F$17)) * AND(MONTH(AZ5)=MONTH($F$17))</f>
        <v>0</v>
      </c>
      <c r="BA1298" s="18">
        <f ca="1">SUMIFS($I$1297:BA$1297,$I$7:BA$7,BA7-1) * AND(MONTH(BA5)=$F$1298) * (SUM($I$24:AZ24)=0) * AND(BA7&lt;&gt;YEAR($F$17))
+SUMIFS($I$1297:BA$1297,$I$7:BA$7,BA7-1) * AND(BA7=YEAR($F$17)) * AND(MONTH(BA5)=MONTH($F$17))
+SUMIFS($I$1297:BA$1297,$I$7:BA$7,BA7) * AND(BA7=YEAR($F$17)) * AND(MONTH(BA5)=MONTH($F$17))</f>
        <v>0</v>
      </c>
      <c r="BB1298" s="18">
        <f ca="1">SUMIFS($I$1297:BB$1297,$I$7:BB$7,BB7-1) * AND(MONTH(BB5)=$F$1298) * (SUM($I$24:BA24)=0) * AND(BB7&lt;&gt;YEAR($F$17))
+SUMIFS($I$1297:BB$1297,$I$7:BB$7,BB7-1) * AND(BB7=YEAR($F$17)) * AND(MONTH(BB5)=MONTH($F$17))
+SUMIFS($I$1297:BB$1297,$I$7:BB$7,BB7) * AND(BB7=YEAR($F$17)) * AND(MONTH(BB5)=MONTH($F$17))</f>
        <v>-228.39918750241699</v>
      </c>
      <c r="BC1298" s="18">
        <f ca="1">SUMIFS($I$1297:BC$1297,$I$7:BC$7,BC7-1) * AND(MONTH(BC5)=$F$1298) * (SUM($I$24:BB24)=0) * AND(BC7&lt;&gt;YEAR($F$17))
+SUMIFS($I$1297:BC$1297,$I$7:BC$7,BC7-1) * AND(BC7=YEAR($F$17)) * AND(MONTH(BC5)=MONTH($F$17))
+SUMIFS($I$1297:BC$1297,$I$7:BC$7,BC7) * AND(BC7=YEAR($F$17)) * AND(MONTH(BC5)=MONTH($F$17))</f>
        <v>0</v>
      </c>
      <c r="BD1298" s="18">
        <f ca="1">SUMIFS($I$1297:BD$1297,$I$7:BD$7,BD7-1) * AND(MONTH(BD5)=$F$1298) * (SUM($I$24:BC24)=0) * AND(BD7&lt;&gt;YEAR($F$17))
+SUMIFS($I$1297:BD$1297,$I$7:BD$7,BD7-1) * AND(BD7=YEAR($F$17)) * AND(MONTH(BD5)=MONTH($F$17))
+SUMIFS($I$1297:BD$1297,$I$7:BD$7,BD7) * AND(BD7=YEAR($F$17)) * AND(MONTH(BD5)=MONTH($F$17))</f>
        <v>0</v>
      </c>
      <c r="BE1298" s="18">
        <f ca="1">SUMIFS($I$1297:BE$1297,$I$7:BE$7,BE7-1) * AND(MONTH(BE5)=$F$1298) * (SUM($I$24:BD24)=0) * AND(BE7&lt;&gt;YEAR($F$17))
+SUMIFS($I$1297:BE$1297,$I$7:BE$7,BE7-1) * AND(BE7=YEAR($F$17)) * AND(MONTH(BE5)=MONTH($F$17))
+SUMIFS($I$1297:BE$1297,$I$7:BE$7,BE7) * AND(BE7=YEAR($F$17)) * AND(MONTH(BE5)=MONTH($F$17))</f>
        <v>0</v>
      </c>
      <c r="BF1298" s="18">
        <f ca="1">SUMIFS($I$1297:BF$1297,$I$7:BF$7,BF7-1) * AND(MONTH(BF5)=$F$1298) * (SUM($I$24:BE24)=0) * AND(BF7&lt;&gt;YEAR($F$17))
+SUMIFS($I$1297:BF$1297,$I$7:BF$7,BF7-1) * AND(BF7=YEAR($F$17)) * AND(MONTH(BF5)=MONTH($F$17))
+SUMIFS($I$1297:BF$1297,$I$7:BF$7,BF7) * AND(BF7=YEAR($F$17)) * AND(MONTH(BF5)=MONTH($F$17))</f>
        <v>-212.00792814959203</v>
      </c>
      <c r="BG1298" s="18">
        <f ca="1">SUMIFS($I$1297:BG$1297,$I$7:BG$7,BG7-1) * AND(MONTH(BG5)=$F$1298) * (SUM($I$24:BF24)=0) * AND(BG7&lt;&gt;YEAR($F$17))
+SUMIFS($I$1297:BG$1297,$I$7:BG$7,BG7-1) * AND(BG7=YEAR($F$17)) * AND(MONTH(BG5)=MONTH($F$17))
+SUMIFS($I$1297:BG$1297,$I$7:BG$7,BG7) * AND(BG7=YEAR($F$17)) * AND(MONTH(BG5)=MONTH($F$17))</f>
        <v>0</v>
      </c>
      <c r="BH1298" s="18">
        <f ca="1">SUMIFS($I$1297:BH$1297,$I$7:BH$7,BH7-1) * AND(MONTH(BH5)=$F$1298) * (SUM($I$24:BG24)=0) * AND(BH7&lt;&gt;YEAR($F$17))
+SUMIFS($I$1297:BH$1297,$I$7:BH$7,BH7-1) * AND(BH7=YEAR($F$17)) * AND(MONTH(BH5)=MONTH($F$17))
+SUMIFS($I$1297:BH$1297,$I$7:BH$7,BH7) * AND(BH7=YEAR($F$17)) * AND(MONTH(BH5)=MONTH($F$17))</f>
        <v>0</v>
      </c>
      <c r="BI1298" s="18">
        <f ca="1">SUMIFS($I$1297:BI$1297,$I$7:BI$7,BI7-1) * AND(MONTH(BI5)=$F$1298) * (SUM($I$24:BH24)=0) * AND(BI7&lt;&gt;YEAR($F$17))
+SUMIFS($I$1297:BI$1297,$I$7:BI$7,BI7-1) * AND(BI7=YEAR($F$17)) * AND(MONTH(BI5)=MONTH($F$17))
+SUMIFS($I$1297:BI$1297,$I$7:BI$7,BI7) * AND(BI7=YEAR($F$17)) * AND(MONTH(BI5)=MONTH($F$17))</f>
        <v>0</v>
      </c>
      <c r="BJ1298" s="18">
        <f ca="1">SUMIFS($I$1297:BJ$1297,$I$7:BJ$7,BJ7-1) * AND(MONTH(BJ5)=$F$1298) * (SUM($I$24:BI24)=0) * AND(BJ7&lt;&gt;YEAR($F$17))
+SUMIFS($I$1297:BJ$1297,$I$7:BJ$7,BJ7-1) * AND(BJ7=YEAR($F$17)) * AND(MONTH(BJ5)=MONTH($F$17))
+SUMIFS($I$1297:BJ$1297,$I$7:BJ$7,BJ7) * AND(BJ7=YEAR($F$17)) * AND(MONTH(BJ5)=MONTH($F$17))</f>
        <v>-201.7505846453779</v>
      </c>
      <c r="BK1298" s="18">
        <f ca="1">SUMIFS($I$1297:BK$1297,$I$7:BK$7,BK7-1) * AND(MONTH(BK5)=$F$1298) * (SUM($I$24:BJ24)=0) * AND(BK7&lt;&gt;YEAR($F$17))
+SUMIFS($I$1297:BK$1297,$I$7:BK$7,BK7-1) * AND(BK7=YEAR($F$17)) * AND(MONTH(BK5)=MONTH($F$17))
+SUMIFS($I$1297:BK$1297,$I$7:BK$7,BK7) * AND(BK7=YEAR($F$17)) * AND(MONTH(BK5)=MONTH($F$17))</f>
        <v>0</v>
      </c>
      <c r="BL1298" s="18">
        <f ca="1">SUMIFS($I$1297:BL$1297,$I$7:BL$7,BL7-1) * AND(MONTH(BL5)=$F$1298) * (SUM($I$24:BK24)=0) * AND(BL7&lt;&gt;YEAR($F$17))
+SUMIFS($I$1297:BL$1297,$I$7:BL$7,BL7-1) * AND(BL7=YEAR($F$17)) * AND(MONTH(BL5)=MONTH($F$17))
+SUMIFS($I$1297:BL$1297,$I$7:BL$7,BL7) * AND(BL7=YEAR($F$17)) * AND(MONTH(BL5)=MONTH($F$17))</f>
        <v>0</v>
      </c>
      <c r="BM1298" s="18">
        <f ca="1">SUMIFS($I$1297:BM$1297,$I$7:BM$7,BM7-1) * AND(MONTH(BM5)=$F$1298) * (SUM($I$24:BL24)=0) * AND(BM7&lt;&gt;YEAR($F$17))
+SUMIFS($I$1297:BM$1297,$I$7:BM$7,BM7-1) * AND(BM7=YEAR($F$17)) * AND(MONTH(BM5)=MONTH($F$17))
+SUMIFS($I$1297:BM$1297,$I$7:BM$7,BM7) * AND(BM7=YEAR($F$17)) * AND(MONTH(BM5)=MONTH($F$17))</f>
        <v>0</v>
      </c>
      <c r="BN1298" s="18">
        <f ca="1">SUMIFS($I$1297:BN$1297,$I$7:BN$7,BN7-1) * AND(MONTH(BN5)=$F$1298) * (SUM($I$24:BM24)=0) * AND(BN7&lt;&gt;YEAR($F$17))
+SUMIFS($I$1297:BN$1297,$I$7:BN$7,BN7-1) * AND(BN7=YEAR($F$17)) * AND(MONTH(BN5)=MONTH($F$17))
+SUMIFS($I$1297:BN$1297,$I$7:BN$7,BN7) * AND(BN7=YEAR($F$17)) * AND(MONTH(BN5)=MONTH($F$17))</f>
        <v>-245.79622526536696</v>
      </c>
      <c r="BO1298" s="18">
        <f ca="1">SUMIFS($I$1297:BO$1297,$I$7:BO$7,BO7-1) * AND(MONTH(BO5)=$F$1298) * (SUM($I$24:BN24)=0) * AND(BO7&lt;&gt;YEAR($F$17))
+SUMIFS($I$1297:BO$1297,$I$7:BO$7,BO7-1) * AND(BO7=YEAR($F$17)) * AND(MONTH(BO5)=MONTH($F$17))
+SUMIFS($I$1297:BO$1297,$I$7:BO$7,BO7) * AND(BO7=YEAR($F$17)) * AND(MONTH(BO5)=MONTH($F$17))</f>
        <v>0</v>
      </c>
      <c r="BP1298" s="18">
        <f ca="1">SUMIFS($I$1297:BP$1297,$I$7:BP$7,BP7-1) * AND(MONTH(BP5)=$F$1298) * (SUM($I$24:BO24)=0) * AND(BP7&lt;&gt;YEAR($F$17))
+SUMIFS($I$1297:BP$1297,$I$7:BP$7,BP7-1) * AND(BP7=YEAR($F$17)) * AND(MONTH(BP5)=MONTH($F$17))
+SUMIFS($I$1297:BP$1297,$I$7:BP$7,BP7) * AND(BP7=YEAR($F$17)) * AND(MONTH(BP5)=MONTH($F$17))</f>
        <v>0</v>
      </c>
      <c r="BQ1298" s="18">
        <f ca="1">SUMIFS($I$1297:BQ$1297,$I$7:BQ$7,BQ7-1) * AND(MONTH(BQ5)=$F$1298) * (SUM($I$24:BP24)=0) * AND(BQ7&lt;&gt;YEAR($F$17))
+SUMIFS($I$1297:BQ$1297,$I$7:BQ$7,BQ7-1) * AND(BQ7=YEAR($F$17)) * AND(MONTH(BQ5)=MONTH($F$17))
+SUMIFS($I$1297:BQ$1297,$I$7:BQ$7,BQ7) * AND(BQ7=YEAR($F$17)) * AND(MONTH(BQ5)=MONTH($F$17))</f>
        <v>0</v>
      </c>
      <c r="BR1298" s="18">
        <f ca="1">SUMIFS($I$1297:BR$1297,$I$7:BR$7,BR7-1) * AND(MONTH(BR5)=$F$1298) * (SUM($I$24:BQ24)=0) * AND(BR7&lt;&gt;YEAR($F$17))
+SUMIFS($I$1297:BR$1297,$I$7:BR$7,BR7-1) * AND(BR7=YEAR($F$17)) * AND(MONTH(BR5)=MONTH($F$17))
+SUMIFS($I$1297:BR$1297,$I$7:BR$7,BR7) * AND(BR7=YEAR($F$17)) * AND(MONTH(BR5)=MONTH($F$17))</f>
        <v>-1571.4142081258994</v>
      </c>
      <c r="BS1298" s="18">
        <f ca="1">SUMIFS($I$1297:BS$1297,$I$7:BS$7,BS7-1) * AND(MONTH(BS5)=$F$1298) * (SUM($I$24:BR24)=0) * AND(BS7&lt;&gt;YEAR($F$17))
+SUMIFS($I$1297:BS$1297,$I$7:BS$7,BS7-1) * AND(BS7=YEAR($F$17)) * AND(MONTH(BS5)=MONTH($F$17))
+SUMIFS($I$1297:BS$1297,$I$7:BS$7,BS7) * AND(BS7=YEAR($F$17)) * AND(MONTH(BS5)=MONTH($F$17))</f>
        <v>0</v>
      </c>
      <c r="BT1298" s="18">
        <f ca="1">SUMIFS($I$1297:BT$1297,$I$7:BT$7,BT7-1) * AND(MONTH(BT5)=$F$1298) * (SUM($I$24:BS24)=0) * AND(BT7&lt;&gt;YEAR($F$17))
+SUMIFS($I$1297:BT$1297,$I$7:BT$7,BT7-1) * AND(BT7=YEAR($F$17)) * AND(MONTH(BT5)=MONTH($F$17))
+SUMIFS($I$1297:BT$1297,$I$7:BT$7,BT7) * AND(BT7=YEAR($F$17)) * AND(MONTH(BT5)=MONTH($F$17))</f>
        <v>0</v>
      </c>
      <c r="BU1298" s="18">
        <f ca="1">SUMIFS($I$1297:BU$1297,$I$7:BU$7,BU7-1) * AND(MONTH(BU5)=$F$1298) * (SUM($I$24:BT24)=0) * AND(BU7&lt;&gt;YEAR($F$17))
+SUMIFS($I$1297:BU$1297,$I$7:BU$7,BU7-1) * AND(BU7=YEAR($F$17)) * AND(MONTH(BU5)=MONTH($F$17))
+SUMIFS($I$1297:BU$1297,$I$7:BU$7,BU7) * AND(BU7=YEAR($F$17)) * AND(MONTH(BU5)=MONTH($F$17))</f>
        <v>0</v>
      </c>
      <c r="BV1298" s="18">
        <f ca="1">SUMIFS($I$1297:BV$1297,$I$7:BV$7,BV7-1) * AND(MONTH(BV5)=$F$1298) * (SUM($I$24:BU24)=0) * AND(BV7&lt;&gt;YEAR($F$17))
+SUMIFS($I$1297:BV$1297,$I$7:BV$7,BV7-1) * AND(BV7=YEAR($F$17)) * AND(MONTH(BV5)=MONTH($F$17))
+SUMIFS($I$1297:BV$1297,$I$7:BV$7,BV7) * AND(BV7=YEAR($F$17)) * AND(MONTH(BV5)=MONTH($F$17))</f>
        <v>-1924.6052009010068</v>
      </c>
      <c r="BW1298" s="18">
        <f ca="1">SUMIFS($I$1297:BW$1297,$I$7:BW$7,BW7-1) * AND(MONTH(BW5)=$F$1298) * (SUM($I$24:BV24)=0) * AND(BW7&lt;&gt;YEAR($F$17))
+SUMIFS($I$1297:BW$1297,$I$7:BW$7,BW7-1) * AND(BW7=YEAR($F$17)) * AND(MONTH(BW5)=MONTH($F$17))
+SUMIFS($I$1297:BW$1297,$I$7:BW$7,BW7) * AND(BW7=YEAR($F$17)) * AND(MONTH(BW5)=MONTH($F$17))</f>
        <v>0</v>
      </c>
      <c r="BX1298" s="18">
        <f ca="1">SUMIFS($I$1297:BX$1297,$I$7:BX$7,BX7-1) * AND(MONTH(BX5)=$F$1298) * (SUM($I$24:BW24)=0) * AND(BX7&lt;&gt;YEAR($F$17))
+SUMIFS($I$1297:BX$1297,$I$7:BX$7,BX7-1) * AND(BX7=YEAR($F$17)) * AND(MONTH(BX5)=MONTH($F$17))
+SUMIFS($I$1297:BX$1297,$I$7:BX$7,BX7) * AND(BX7=YEAR($F$17)) * AND(MONTH(BX5)=MONTH($F$17))</f>
        <v>0</v>
      </c>
      <c r="BY1298" s="18">
        <f ca="1">SUMIFS($I$1297:BY$1297,$I$7:BY$7,BY7-1) * AND(MONTH(BY5)=$F$1298) * (SUM($I$24:BX24)=0) * AND(BY7&lt;&gt;YEAR($F$17))
+SUMIFS($I$1297:BY$1297,$I$7:BY$7,BY7-1) * AND(BY7=YEAR($F$17)) * AND(MONTH(BY5)=MONTH($F$17))
+SUMIFS($I$1297:BY$1297,$I$7:BY$7,BY7) * AND(BY7=YEAR($F$17)) * AND(MONTH(BY5)=MONTH($F$17))</f>
        <v>0</v>
      </c>
      <c r="BZ1298" s="18">
        <f ca="1">SUMIFS($I$1297:BZ$1297,$I$7:BZ$7,BZ7-1) * AND(MONTH(BZ5)=$F$1298) * (SUM($I$24:BY24)=0) * AND(BZ7&lt;&gt;YEAR($F$17))
+SUMIFS($I$1297:BZ$1297,$I$7:BZ$7,BZ7-1) * AND(BZ7=YEAR($F$17)) * AND(MONTH(BZ5)=MONTH($F$17))
+SUMIFS($I$1297:BZ$1297,$I$7:BZ$7,BZ7) * AND(BZ7=YEAR($F$17)) * AND(MONTH(BZ5)=MONTH($F$17))</f>
        <v>-2279.638303710607</v>
      </c>
      <c r="CA1298" s="18">
        <f ca="1">SUMIFS($I$1297:CA$1297,$I$7:CA$7,CA7-1) * AND(MONTH(CA5)=$F$1298) * (SUM($I$24:BZ24)=0) * AND(CA7&lt;&gt;YEAR($F$17))
+SUMIFS($I$1297:CA$1297,$I$7:CA$7,CA7-1) * AND(CA7=YEAR($F$17)) * AND(MONTH(CA5)=MONTH($F$17))
+SUMIFS($I$1297:CA$1297,$I$7:CA$7,CA7) * AND(CA7=YEAR($F$17)) * AND(MONTH(CA5)=MONTH($F$17))</f>
        <v>0</v>
      </c>
      <c r="CB1298" s="18">
        <f ca="1">SUMIFS($I$1297:CB$1297,$I$7:CB$7,CB7-1) * AND(MONTH(CB5)=$F$1298) * (SUM($I$24:CA24)=0) * AND(CB7&lt;&gt;YEAR($F$17))
+SUMIFS($I$1297:CB$1297,$I$7:CB$7,CB7-1) * AND(CB7=YEAR($F$17)) * AND(MONTH(CB5)=MONTH($F$17))
+SUMIFS($I$1297:CB$1297,$I$7:CB$7,CB7) * AND(CB7=YEAR($F$17)) * AND(MONTH(CB5)=MONTH($F$17))</f>
        <v>0</v>
      </c>
      <c r="CC1298" s="18">
        <f ca="1">SUMIFS($I$1297:CC$1297,$I$7:CC$7,CC7-1) * AND(MONTH(CC5)=$F$1298) * (SUM($I$24:CB24)=0) * AND(CC7&lt;&gt;YEAR($F$17))
+SUMIFS($I$1297:CC$1297,$I$7:CC$7,CC7-1) * AND(CC7=YEAR($F$17)) * AND(MONTH(CC5)=MONTH($F$17))
+SUMIFS($I$1297:CC$1297,$I$7:CC$7,CC7) * AND(CC7=YEAR($F$17)) * AND(MONTH(CC5)=MONTH($F$17))</f>
        <v>0</v>
      </c>
      <c r="CD1298" s="18">
        <f ca="1">SUMIFS($I$1297:CD$1297,$I$7:CD$7,CD7-1) * AND(MONTH(CD5)=$F$1298) * (SUM($I$24:CC24)=0) * AND(CD7&lt;&gt;YEAR($F$17))
+SUMIFS($I$1297:CD$1297,$I$7:CD$7,CD7-1) * AND(CD7=YEAR($F$17)) * AND(MONTH(CD5)=MONTH($F$17))
+SUMIFS($I$1297:CD$1297,$I$7:CD$7,CD7) * AND(CD7=YEAR($F$17)) * AND(MONTH(CD5)=MONTH($F$17))</f>
        <v>-2650.0330535650564</v>
      </c>
      <c r="CE1298" s="18">
        <f ca="1">SUMIFS($I$1297:CE$1297,$I$7:CE$7,CE7-1) * AND(MONTH(CE5)=$F$1298) * (SUM($I$24:CD24)=0) * AND(CE7&lt;&gt;YEAR($F$17))
+SUMIFS($I$1297:CE$1297,$I$7:CE$7,CE7-1) * AND(CE7=YEAR($F$17)) * AND(MONTH(CE5)=MONTH($F$17))
+SUMIFS($I$1297:CE$1297,$I$7:CE$7,CE7) * AND(CE7=YEAR($F$17)) * AND(MONTH(CE5)=MONTH($F$17))</f>
        <v>0</v>
      </c>
      <c r="CF1298" s="18">
        <f ca="1">SUMIFS($I$1297:CF$1297,$I$7:CF$7,CF7-1) * AND(MONTH(CF5)=$F$1298) * (SUM($I$24:CE24)=0) * AND(CF7&lt;&gt;YEAR($F$17))
+SUMIFS($I$1297:CF$1297,$I$7:CF$7,CF7-1) * AND(CF7=YEAR($F$17)) * AND(MONTH(CF5)=MONTH($F$17))
+SUMIFS($I$1297:CF$1297,$I$7:CF$7,CF7) * AND(CF7=YEAR($F$17)) * AND(MONTH(CF5)=MONTH($F$17))</f>
        <v>0</v>
      </c>
      <c r="CG1298" s="18">
        <f ca="1">SUMIFS($I$1297:CG$1297,$I$7:CG$7,CG7-1) * AND(MONTH(CG5)=$F$1298) * (SUM($I$24:CF24)=0) * AND(CG7&lt;&gt;YEAR($F$17))
+SUMIFS($I$1297:CG$1297,$I$7:CG$7,CG7-1) * AND(CG7=YEAR($F$17)) * AND(MONTH(CG5)=MONTH($F$17))
+SUMIFS($I$1297:CG$1297,$I$7:CG$7,CG7) * AND(CG7=YEAR($F$17)) * AND(MONTH(CG5)=MONTH($F$17))</f>
        <v>0</v>
      </c>
      <c r="CH1298" s="18">
        <f ca="1">SUMIFS($I$1297:CH$1297,$I$7:CH$7,CH7-1) * AND(MONTH(CH5)=$F$1298) * (SUM($I$24:CG24)=0) * AND(CH7&lt;&gt;YEAR($F$17))
+SUMIFS($I$1297:CH$1297,$I$7:CH$7,CH7-1) * AND(CH7=YEAR($F$17)) * AND(MONTH(CH5)=MONTH($F$17))
+SUMIFS($I$1297:CH$1297,$I$7:CH$7,CH7) * AND(CH7=YEAR($F$17)) * AND(MONTH(CH5)=MONTH($F$17))</f>
        <v>-4666.1133679493396</v>
      </c>
      <c r="CI1298" s="18">
        <f ca="1">SUMIFS($I$1297:CI$1297,$I$7:CI$7,CI7-1) * AND(MONTH(CI5)=$F$1298) * (SUM($I$24:CH24)=0) * AND(CI7&lt;&gt;YEAR($F$17))
+SUMIFS($I$1297:CI$1297,$I$7:CI$7,CI7-1) * AND(CI7=YEAR($F$17)) * AND(MONTH(CI5)=MONTH($F$17))
+SUMIFS($I$1297:CI$1297,$I$7:CI$7,CI7) * AND(CI7=YEAR($F$17)) * AND(MONTH(CI5)=MONTH($F$17))</f>
        <v>0</v>
      </c>
      <c r="CJ1298" s="18">
        <f ca="1">SUMIFS($I$1297:CJ$1297,$I$7:CJ$7,CJ7-1) * AND(MONTH(CJ5)=$F$1298) * (SUM($I$24:CI24)=0) * AND(CJ7&lt;&gt;YEAR($F$17))
+SUMIFS($I$1297:CJ$1297,$I$7:CJ$7,CJ7-1) * AND(CJ7=YEAR($F$17)) * AND(MONTH(CJ5)=MONTH($F$17))
+SUMIFS($I$1297:CJ$1297,$I$7:CJ$7,CJ7) * AND(CJ7=YEAR($F$17)) * AND(MONTH(CJ5)=MONTH($F$17))</f>
        <v>0</v>
      </c>
      <c r="CK1298" s="18">
        <f ca="1">SUMIFS($I$1297:CK$1297,$I$7:CK$7,CK7-1) * AND(MONTH(CK5)=$F$1298) * (SUM($I$24:CJ24)=0) * AND(CK7&lt;&gt;YEAR($F$17))
+SUMIFS($I$1297:CK$1297,$I$7:CK$7,CK7-1) * AND(CK7=YEAR($F$17)) * AND(MONTH(CK5)=MONTH($F$17))
+SUMIFS($I$1297:CK$1297,$I$7:CK$7,CK7) * AND(CK7=YEAR($F$17)) * AND(MONTH(CK5)=MONTH($F$17))</f>
        <v>0</v>
      </c>
      <c r="CL1298" s="18">
        <f ca="1">SUMIFS($I$1297:CL$1297,$I$7:CL$7,CL7-1) * AND(MONTH(CL5)=$F$1298) * (SUM($I$24:CK24)=0) * AND(CL7&lt;&gt;YEAR($F$17))
+SUMIFS($I$1297:CL$1297,$I$7:CL$7,CL7-1) * AND(CL7=YEAR($F$17)) * AND(MONTH(CL5)=MONTH($F$17))
+SUMIFS($I$1297:CL$1297,$I$7:CL$7,CL7) * AND(CL7=YEAR($F$17)) * AND(MONTH(CL5)=MONTH($F$17))</f>
        <v>-8802.2991976879512</v>
      </c>
      <c r="CM1298" s="18">
        <f ca="1">SUMIFS($I$1297:CM$1297,$I$7:CM$7,CM7-1) * AND(MONTH(CM5)=$F$1298) * (SUM($I$24:CL24)=0) * AND(CM7&lt;&gt;YEAR($F$17))
+SUMIFS($I$1297:CM$1297,$I$7:CM$7,CM7-1) * AND(CM7=YEAR($F$17)) * AND(MONTH(CM5)=MONTH($F$17))
+SUMIFS($I$1297:CM$1297,$I$7:CM$7,CM7) * AND(CM7=YEAR($F$17)) * AND(MONTH(CM5)=MONTH($F$17))</f>
        <v>0</v>
      </c>
      <c r="CN1298" s="18">
        <f ca="1">SUMIFS($I$1297:CN$1297,$I$7:CN$7,CN7-1) * AND(MONTH(CN5)=$F$1298) * (SUM($I$24:CM24)=0) * AND(CN7&lt;&gt;YEAR($F$17))
+SUMIFS($I$1297:CN$1297,$I$7:CN$7,CN7-1) * AND(CN7=YEAR($F$17)) * AND(MONTH(CN5)=MONTH($F$17))
+SUMIFS($I$1297:CN$1297,$I$7:CN$7,CN7) * AND(CN7=YEAR($F$17)) * AND(MONTH(CN5)=MONTH($F$17))</f>
        <v>0</v>
      </c>
      <c r="CO1298" s="18">
        <f ca="1">SUMIFS($I$1297:CO$1297,$I$7:CO$7,CO7-1) * AND(MONTH(CO5)=$F$1298) * (SUM($I$24:CN24)=0) * AND(CO7&lt;&gt;YEAR($F$17))
+SUMIFS($I$1297:CO$1297,$I$7:CO$7,CO7-1) * AND(CO7=YEAR($F$17)) * AND(MONTH(CO5)=MONTH($F$17))
+SUMIFS($I$1297:CO$1297,$I$7:CO$7,CO7) * AND(CO7=YEAR($F$17)) * AND(MONTH(CO5)=MONTH($F$17))</f>
        <v>0</v>
      </c>
      <c r="CP1298" s="18">
        <f ca="1">SUMIFS($I$1297:CP$1297,$I$7:CP$7,CP7-1) * AND(MONTH(CP5)=$F$1298) * (SUM($I$24:CO24)=0) * AND(CP7&lt;&gt;YEAR($F$17))
+SUMIFS($I$1297:CP$1297,$I$7:CP$7,CP7-1) * AND(CP7=YEAR($F$17)) * AND(MONTH(CP5)=MONTH($F$17))
+SUMIFS($I$1297:CP$1297,$I$7:CP$7,CP7) * AND(CP7=YEAR($F$17)) * AND(MONTH(CP5)=MONTH($F$17))</f>
        <v>-9293.3854625025215</v>
      </c>
      <c r="CQ1298" s="18">
        <f ca="1">SUMIFS($I$1297:CQ$1297,$I$7:CQ$7,CQ7-1) * AND(MONTH(CQ5)=$F$1298) * (SUM($I$24:CP24)=0) * AND(CQ7&lt;&gt;YEAR($F$17))
+SUMIFS($I$1297:CQ$1297,$I$7:CQ$7,CQ7-1) * AND(CQ7=YEAR($F$17)) * AND(MONTH(CQ5)=MONTH($F$17))
+SUMIFS($I$1297:CQ$1297,$I$7:CQ$7,CQ7) * AND(CQ7=YEAR($F$17)) * AND(MONTH(CQ5)=MONTH($F$17))</f>
        <v>0</v>
      </c>
      <c r="CR1298" s="18">
        <f ca="1">SUMIFS($I$1297:CR$1297,$I$7:CR$7,CR7-1) * AND(MONTH(CR5)=$F$1298) * (SUM($I$24:CQ24)=0) * AND(CR7&lt;&gt;YEAR($F$17))
+SUMIFS($I$1297:CR$1297,$I$7:CR$7,CR7-1) * AND(CR7=YEAR($F$17)) * AND(MONTH(CR5)=MONTH($F$17))
+SUMIFS($I$1297:CR$1297,$I$7:CR$7,CR7) * AND(CR7=YEAR($F$17)) * AND(MONTH(CR5)=MONTH($F$17))</f>
        <v>0</v>
      </c>
      <c r="CS1298" s="18">
        <f ca="1">SUMIFS($I$1297:CS$1297,$I$7:CS$7,CS7-1) * AND(MONTH(CS5)=$F$1298) * (SUM($I$24:CR24)=0) * AND(CS7&lt;&gt;YEAR($F$17))
+SUMIFS($I$1297:CS$1297,$I$7:CS$7,CS7-1) * AND(CS7=YEAR($F$17)) * AND(MONTH(CS5)=MONTH($F$17))
+SUMIFS($I$1297:CS$1297,$I$7:CS$7,CS7) * AND(CS7=YEAR($F$17)) * AND(MONTH(CS5)=MONTH($F$17))</f>
        <v>0</v>
      </c>
      <c r="CT1298" s="18">
        <f ca="1">SUMIFS($I$1297:CT$1297,$I$7:CT$7,CT7-1) * AND(MONTH(CT5)=$F$1298) * (SUM($I$24:CS24)=0) * AND(CT7&lt;&gt;YEAR($F$17))
+SUMIFS($I$1297:CT$1297,$I$7:CT$7,CT7-1) * AND(CT7=YEAR($F$17)) * AND(MONTH(CT5)=MONTH($F$17))
+SUMIFS($I$1297:CT$1297,$I$7:CT$7,CT7) * AND(CT7=YEAR($F$17)) * AND(MONTH(CT5)=MONTH($F$17))</f>
        <v>-9559.4886602107599</v>
      </c>
      <c r="CU1298" s="18">
        <f ca="1">SUMIFS($I$1297:CU$1297,$I$7:CU$7,CU7-1) * AND(MONTH(CU5)=$F$1298) * (SUM($I$24:CT24)=0) * AND(CU7&lt;&gt;YEAR($F$17))
+SUMIFS($I$1297:CU$1297,$I$7:CU$7,CU7-1) * AND(CU7=YEAR($F$17)) * AND(MONTH(CU5)=MONTH($F$17))
+SUMIFS($I$1297:CU$1297,$I$7:CU$7,CU7) * AND(CU7=YEAR($F$17)) * AND(MONTH(CU5)=MONTH($F$17))</f>
        <v>0</v>
      </c>
      <c r="CV1298" s="18">
        <f ca="1">SUMIFS($I$1297:CV$1297,$I$7:CV$7,CV7-1) * AND(MONTH(CV5)=$F$1298) * (SUM($I$24:CU24)=0) * AND(CV7&lt;&gt;YEAR($F$17))
+SUMIFS($I$1297:CV$1297,$I$7:CV$7,CV7-1) * AND(CV7=YEAR($F$17)) * AND(MONTH(CV5)=MONTH($F$17))
+SUMIFS($I$1297:CV$1297,$I$7:CV$7,CV7) * AND(CV7=YEAR($F$17)) * AND(MONTH(CV5)=MONTH($F$17))</f>
        <v>0</v>
      </c>
      <c r="CW1298" s="18">
        <f ca="1">SUMIFS($I$1297:CW$1297,$I$7:CW$7,CW7-1) * AND(MONTH(CW5)=$F$1298) * (SUM($I$24:CV24)=0) * AND(CW7&lt;&gt;YEAR($F$17))
+SUMIFS($I$1297:CW$1297,$I$7:CW$7,CW7-1) * AND(CW7=YEAR($F$17)) * AND(MONTH(CW5)=MONTH($F$17))
+SUMIFS($I$1297:CW$1297,$I$7:CW$7,CW7) * AND(CW7=YEAR($F$17)) * AND(MONTH(CW5)=MONTH($F$17))</f>
        <v>0</v>
      </c>
      <c r="CX1298" s="18">
        <f ca="1">SUMIFS($I$1297:CX$1297,$I$7:CX$7,CX7-1) * AND(MONTH(CX5)=$F$1298) * (SUM($I$24:CW24)=0) * AND(CX7&lt;&gt;YEAR($F$17))
+SUMIFS($I$1297:CX$1297,$I$7:CX$7,CX7-1) * AND(CX7=YEAR($F$17)) * AND(MONTH(CX5)=MONTH($F$17))
+SUMIFS($I$1297:CX$1297,$I$7:CX$7,CX7) * AND(CX7=YEAR($F$17)) * AND(MONTH(CX5)=MONTH($F$17))</f>
        <v>-10384.861492163967</v>
      </c>
      <c r="CY1298" s="18">
        <f ca="1">SUMIFS($I$1297:CY$1297,$I$7:CY$7,CY7-1) * AND(MONTH(CY5)=$F$1298) * (SUM($I$24:CX24)=0) * AND(CY7&lt;&gt;YEAR($F$17))
+SUMIFS($I$1297:CY$1297,$I$7:CY$7,CY7-1) * AND(CY7=YEAR($F$17)) * AND(MONTH(CY5)=MONTH($F$17))
+SUMIFS($I$1297:CY$1297,$I$7:CY$7,CY7) * AND(CY7=YEAR($F$17)) * AND(MONTH(CY5)=MONTH($F$17))</f>
        <v>0</v>
      </c>
      <c r="CZ1298" s="18">
        <f ca="1">SUMIFS($I$1297:CZ$1297,$I$7:CZ$7,CZ7-1) * AND(MONTH(CZ5)=$F$1298) * (SUM($I$24:CY24)=0) * AND(CZ7&lt;&gt;YEAR($F$17))
+SUMIFS($I$1297:CZ$1297,$I$7:CZ$7,CZ7-1) * AND(CZ7=YEAR($F$17)) * AND(MONTH(CZ5)=MONTH($F$17))
+SUMIFS($I$1297:CZ$1297,$I$7:CZ$7,CZ7) * AND(CZ7=YEAR($F$17)) * AND(MONTH(CZ5)=MONTH($F$17))</f>
        <v>0</v>
      </c>
      <c r="DA1298" s="18">
        <f ca="1">SUMIFS($I$1297:DA$1297,$I$7:DA$7,DA7-1) * AND(MONTH(DA5)=$F$1298) * (SUM($I$24:CZ24)=0) * AND(DA7&lt;&gt;YEAR($F$17))
+SUMIFS($I$1297:DA$1297,$I$7:DA$7,DA7-1) * AND(DA7=YEAR($F$17)) * AND(MONTH(DA5)=MONTH($F$17))
+SUMIFS($I$1297:DA$1297,$I$7:DA$7,DA7) * AND(DA7=YEAR($F$17)) * AND(MONTH(DA5)=MONTH($F$17))</f>
        <v>0</v>
      </c>
      <c r="DB1298" s="18">
        <f ca="1">SUMIFS($I$1297:DB$1297,$I$7:DB$7,DB7-1) * AND(MONTH(DB5)=$F$1298) * (SUM($I$24:DA24)=0) * AND(DB7&lt;&gt;YEAR($F$17))
+SUMIFS($I$1297:DB$1297,$I$7:DB$7,DB7-1) * AND(DB7=YEAR($F$17)) * AND(MONTH(DB5)=MONTH($F$17))
+SUMIFS($I$1297:DB$1297,$I$7:DB$7,DB7) * AND(DB7=YEAR($F$17)) * AND(MONTH(DB5)=MONTH($F$17))</f>
        <v>-10560.508937750479</v>
      </c>
      <c r="DC1298" s="18">
        <f ca="1">SUMIFS($I$1297:DC$1297,$I$7:DC$7,DC7-1) * AND(MONTH(DC5)=$F$1298) * (SUM($I$24:DB24)=0) * AND(DC7&lt;&gt;YEAR($F$17))
+SUMIFS($I$1297:DC$1297,$I$7:DC$7,DC7-1) * AND(DC7=YEAR($F$17)) * AND(MONTH(DC5)=MONTH($F$17))
+SUMIFS($I$1297:DC$1297,$I$7:DC$7,DC7) * AND(DC7=YEAR($F$17)) * AND(MONTH(DC5)=MONTH($F$17))</f>
        <v>0</v>
      </c>
      <c r="DD1298" s="18">
        <f ca="1">SUMIFS($I$1297:DD$1297,$I$7:DD$7,DD7-1) * AND(MONTH(DD5)=$F$1298) * (SUM($I$24:DC24)=0) * AND(DD7&lt;&gt;YEAR($F$17))
+SUMIFS($I$1297:DD$1297,$I$7:DD$7,DD7-1) * AND(DD7=YEAR($F$17)) * AND(MONTH(DD5)=MONTH($F$17))
+SUMIFS($I$1297:DD$1297,$I$7:DD$7,DD7) * AND(DD7=YEAR($F$17)) * AND(MONTH(DD5)=MONTH($F$17))</f>
        <v>0</v>
      </c>
      <c r="DE1298" s="18">
        <f ca="1">SUMIFS($I$1297:DE$1297,$I$7:DE$7,DE7-1) * AND(MONTH(DE5)=$F$1298) * (SUM($I$24:DD24)=0) * AND(DE7&lt;&gt;YEAR($F$17))
+SUMIFS($I$1297:DE$1297,$I$7:DE$7,DE7-1) * AND(DE7=YEAR($F$17)) * AND(MONTH(DE5)=MONTH($F$17))
+SUMIFS($I$1297:DE$1297,$I$7:DE$7,DE7) * AND(DE7=YEAR($F$17)) * AND(MONTH(DE5)=MONTH($F$17))</f>
        <v>0</v>
      </c>
      <c r="DF1298" s="18">
        <f ca="1">SUMIFS($I$1297:DF$1297,$I$7:DF$7,DF7-1) * AND(MONTH(DF5)=$F$1298) * (SUM($I$24:DE24)=0) * AND(DF7&lt;&gt;YEAR($F$17))
+SUMIFS($I$1297:DF$1297,$I$7:DF$7,DF7-1) * AND(DF7=YEAR($F$17)) * AND(MONTH(DF5)=MONTH($F$17))
+SUMIFS($I$1297:DF$1297,$I$7:DF$7,DF7) * AND(DF7=YEAR($F$17)) * AND(MONTH(DF5)=MONTH($F$17))</f>
        <v>-11087.535604424091</v>
      </c>
      <c r="DG1298" s="18">
        <f ca="1">SUMIFS($I$1297:DG$1297,$I$7:DG$7,DG7-1) * AND(MONTH(DG5)=$F$1298) * (SUM($I$24:DF24)=0) * AND(DG7&lt;&gt;YEAR($F$17))
+SUMIFS($I$1297:DG$1297,$I$7:DG$7,DG7-1) * AND(DG7=YEAR($F$17)) * AND(MONTH(DG5)=MONTH($F$17))
+SUMIFS($I$1297:DG$1297,$I$7:DG$7,DG7) * AND(DG7=YEAR($F$17)) * AND(MONTH(DG5)=MONTH($F$17))</f>
        <v>0</v>
      </c>
      <c r="DH1298" s="18">
        <f ca="1">SUMIFS($I$1297:DH$1297,$I$7:DH$7,DH7-1) * AND(MONTH(DH5)=$F$1298) * (SUM($I$24:DG24)=0) * AND(DH7&lt;&gt;YEAR($F$17))
+SUMIFS($I$1297:DH$1297,$I$7:DH$7,DH7-1) * AND(DH7=YEAR($F$17)) * AND(MONTH(DH5)=MONTH($F$17))
+SUMIFS($I$1297:DH$1297,$I$7:DH$7,DH7) * AND(DH7=YEAR($F$17)) * AND(MONTH(DH5)=MONTH($F$17))</f>
        <v>0</v>
      </c>
      <c r="DI1298" s="18">
        <f ca="1">SUMIFS($I$1297:DI$1297,$I$7:DI$7,DI7-1) * AND(MONTH(DI5)=$F$1298) * (SUM($I$24:DH24)=0) * AND(DI7&lt;&gt;YEAR($F$17))
+SUMIFS($I$1297:DI$1297,$I$7:DI$7,DI7-1) * AND(DI7=YEAR($F$17)) * AND(MONTH(DI5)=MONTH($F$17))
+SUMIFS($I$1297:DI$1297,$I$7:DI$7,DI7) * AND(DI7=YEAR($F$17)) * AND(MONTH(DI5)=MONTH($F$17))</f>
        <v>0</v>
      </c>
      <c r="DJ1298" s="18">
        <f ca="1">SUMIFS($I$1297:DJ$1297,$I$7:DJ$7,DJ7-1) * AND(MONTH(DJ5)=$F$1298) * (SUM($I$24:DI24)=0) * AND(DJ7&lt;&gt;YEAR($F$17))
+SUMIFS($I$1297:DJ$1297,$I$7:DJ$7,DJ7-1) * AND(DJ7=YEAR($F$17)) * AND(MONTH(DJ5)=MONTH($F$17))
+SUMIFS($I$1297:DJ$1297,$I$7:DJ$7,DJ7) * AND(DJ7=YEAR($F$17)) * AND(MONTH(DJ5)=MONTH($F$17))</f>
        <v>-11171.441772609585</v>
      </c>
      <c r="DK1298" s="18">
        <f ca="1">SUMIFS($I$1297:DK$1297,$I$7:DK$7,DK7-1) * AND(MONTH(DK5)=$F$1298) * (SUM($I$24:DJ24)=0) * AND(DK7&lt;&gt;YEAR($F$17))
+SUMIFS($I$1297:DK$1297,$I$7:DK$7,DK7-1) * AND(DK7=YEAR($F$17)) * AND(MONTH(DK5)=MONTH($F$17))
+SUMIFS($I$1297:DK$1297,$I$7:DK$7,DK7) * AND(DK7=YEAR($F$17)) * AND(MONTH(DK5)=MONTH($F$17))</f>
        <v>0</v>
      </c>
      <c r="DL1298" s="18">
        <f ca="1">SUMIFS($I$1297:DL$1297,$I$7:DL$7,DL7-1) * AND(MONTH(DL5)=$F$1298) * (SUM($I$24:DK24)=0) * AND(DL7&lt;&gt;YEAR($F$17))
+SUMIFS($I$1297:DL$1297,$I$7:DL$7,DL7-1) * AND(DL7=YEAR($F$17)) * AND(MONTH(DL5)=MONTH($F$17))
+SUMIFS($I$1297:DL$1297,$I$7:DL$7,DL7) * AND(DL7=YEAR($F$17)) * AND(MONTH(DL5)=MONTH($F$17))</f>
        <v>0</v>
      </c>
      <c r="DM1298" s="18">
        <f ca="1">SUMIFS($I$1297:DM$1297,$I$7:DM$7,DM7-1) * AND(MONTH(DM5)=$F$1298) * (SUM($I$24:DL24)=0) * AND(DM7&lt;&gt;YEAR($F$17))
+SUMIFS($I$1297:DM$1297,$I$7:DM$7,DM7-1) * AND(DM7=YEAR($F$17)) * AND(MONTH(DM5)=MONTH($F$17))
+SUMIFS($I$1297:DM$1297,$I$7:DM$7,DM7) * AND(DM7=YEAR($F$17)) * AND(MONTH(DM5)=MONTH($F$17))</f>
        <v>0</v>
      </c>
      <c r="DN1298" s="18">
        <f ca="1">SUMIFS($I$1297:DN$1297,$I$7:DN$7,DN7-1) * AND(MONTH(DN5)=$F$1298) * (SUM($I$24:DM24)=0) * AND(DN7&lt;&gt;YEAR($F$17))
+SUMIFS($I$1297:DN$1297,$I$7:DN$7,DN7-1) * AND(DN7=YEAR($F$17)) * AND(MONTH(DN5)=MONTH($F$17))
+SUMIFS($I$1297:DN$1297,$I$7:DN$7,DN7) * AND(DN7=YEAR($F$17)) * AND(MONTH(DN5)=MONTH($F$17))</f>
        <v>-11279.484396345968</v>
      </c>
      <c r="DO1298" s="18">
        <f ca="1">SUMIFS($I$1297:DO$1297,$I$7:DO$7,DO7-1) * AND(MONTH(DO5)=$F$1298) * (SUM($I$24:DN24)=0) * AND(DO7&lt;&gt;YEAR($F$17))
+SUMIFS($I$1297:DO$1297,$I$7:DO$7,DO7-1) * AND(DO7=YEAR($F$17)) * AND(MONTH(DO5)=MONTH($F$17))
+SUMIFS($I$1297:DO$1297,$I$7:DO$7,DO7) * AND(DO7=YEAR($F$17)) * AND(MONTH(DO5)=MONTH($F$17))</f>
        <v>0</v>
      </c>
      <c r="DP1298" s="18">
        <f ca="1">SUMIFS($I$1297:DP$1297,$I$7:DP$7,DP7-1) * AND(MONTH(DP5)=$F$1298) * (SUM($I$24:DO24)=0) * AND(DP7&lt;&gt;YEAR($F$17))
+SUMIFS($I$1297:DP$1297,$I$7:DP$7,DP7-1) * AND(DP7=YEAR($F$17)) * AND(MONTH(DP5)=MONTH($F$17))
+SUMIFS($I$1297:DP$1297,$I$7:DP$7,DP7) * AND(DP7=YEAR($F$17)) * AND(MONTH(DP5)=MONTH($F$17))</f>
        <v>0</v>
      </c>
      <c r="DQ1298" s="18">
        <f ca="1">SUMIFS($I$1297:DQ$1297,$I$7:DQ$7,DQ7-1) * AND(MONTH(DQ5)=$F$1298) * (SUM($I$24:DP24)=0) * AND(DQ7&lt;&gt;YEAR($F$17))
+SUMIFS($I$1297:DQ$1297,$I$7:DQ$7,DQ7-1) * AND(DQ7=YEAR($F$17)) * AND(MONTH(DQ5)=MONTH($F$17))
+SUMIFS($I$1297:DQ$1297,$I$7:DQ$7,DQ7) * AND(DQ7=YEAR($F$17)) * AND(MONTH(DQ5)=MONTH($F$17))</f>
        <v>0</v>
      </c>
      <c r="DR1298" s="18">
        <f ca="1">SUMIFS($I$1297:DR$1297,$I$7:DR$7,DR7-1) * AND(MONTH(DR5)=$F$1298) * (SUM($I$24:DQ24)=0) * AND(DR7&lt;&gt;YEAR($F$17))
+SUMIFS($I$1297:DR$1297,$I$7:DR$7,DR7-1) * AND(DR7=YEAR($F$17)) * AND(MONTH(DR5)=MONTH($F$17))
+SUMIFS($I$1297:DR$1297,$I$7:DR$7,DR7) * AND(DR7=YEAR($F$17)) * AND(MONTH(DR5)=MONTH($F$17))</f>
        <v>-11304.835121086424</v>
      </c>
      <c r="DS1298" s="18">
        <f ca="1">SUMIFS($I$1297:DS$1297,$I$7:DS$7,DS7-1) * AND(MONTH(DS5)=$F$1298) * (SUM($I$24:DR24)=0) * AND(DS7&lt;&gt;YEAR($F$17))
+SUMIFS($I$1297:DS$1297,$I$7:DS$7,DS7-1) * AND(DS7=YEAR($F$17)) * AND(MONTH(DS5)=MONTH($F$17))
+SUMIFS($I$1297:DS$1297,$I$7:DS$7,DS7) * AND(DS7=YEAR($F$17)) * AND(MONTH(DS5)=MONTH($F$17))</f>
        <v>0</v>
      </c>
      <c r="DT1298" s="18">
        <f ca="1">SUMIFS($I$1297:DT$1297,$I$7:DT$7,DT7-1) * AND(MONTH(DT5)=$F$1298) * (SUM($I$24:DS24)=0) * AND(DT7&lt;&gt;YEAR($F$17))
+SUMIFS($I$1297:DT$1297,$I$7:DT$7,DT7-1) * AND(DT7=YEAR($F$17)) * AND(MONTH(DT5)=MONTH($F$17))
+SUMIFS($I$1297:DT$1297,$I$7:DT$7,DT7) * AND(DT7=YEAR($F$17)) * AND(MONTH(DT5)=MONTH($F$17))</f>
        <v>0</v>
      </c>
      <c r="DU1298" s="18">
        <f ca="1">SUMIFS($I$1297:DU$1297,$I$7:DU$7,DU7-1) * AND(MONTH(DU5)=$F$1298) * (SUM($I$24:DT24)=0) * AND(DU7&lt;&gt;YEAR($F$17))
+SUMIFS($I$1297:DU$1297,$I$7:DU$7,DU7-1) * AND(DU7=YEAR($F$17)) * AND(MONTH(DU5)=MONTH($F$17))
+SUMIFS($I$1297:DU$1297,$I$7:DU$7,DU7) * AND(DU7=YEAR($F$17)) * AND(MONTH(DU5)=MONTH($F$17))</f>
        <v>0</v>
      </c>
      <c r="DV1298" s="18">
        <f ca="1">SUMIFS($I$1297:DV$1297,$I$7:DV$7,DV7-1) * AND(MONTH(DV5)=$F$1298) * (SUM($I$24:DU24)=0) * AND(DV7&lt;&gt;YEAR($F$17))
+SUMIFS($I$1297:DV$1297,$I$7:DV$7,DV7-1) * AND(DV7=YEAR($F$17)) * AND(MONTH(DV5)=MONTH($F$17))
+SUMIFS($I$1297:DV$1297,$I$7:DV$7,DV7) * AND(DV7=YEAR($F$17)) * AND(MONTH(DV5)=MONTH($F$17))</f>
        <v>-11470.51667437096</v>
      </c>
      <c r="DW1298" s="18">
        <f ca="1">SUMIFS($I$1297:DW$1297,$I$7:DW$7,DW7-1) * AND(MONTH(DW5)=$F$1298) * (SUM($I$24:DV24)=0) * AND(DW7&lt;&gt;YEAR($F$17))
+SUMIFS($I$1297:DW$1297,$I$7:DW$7,DW7-1) * AND(DW7=YEAR($F$17)) * AND(MONTH(DW5)=MONTH($F$17))
+SUMIFS($I$1297:DW$1297,$I$7:DW$7,DW7) * AND(DW7=YEAR($F$17)) * AND(MONTH(DW5)=MONTH($F$17))</f>
        <v>0</v>
      </c>
      <c r="DX1298" s="18">
        <f ca="1">SUMIFS($I$1297:DX$1297,$I$7:DX$7,DX7-1) * AND(MONTH(DX5)=$F$1298) * (SUM($I$24:DW24)=0) * AND(DX7&lt;&gt;YEAR($F$17))
+SUMIFS($I$1297:DX$1297,$I$7:DX$7,DX7-1) * AND(DX7=YEAR($F$17)) * AND(MONTH(DX5)=MONTH($F$17))
+SUMIFS($I$1297:DX$1297,$I$7:DX$7,DX7) * AND(DX7=YEAR($F$17)) * AND(MONTH(DX5)=MONTH($F$17))</f>
        <v>0</v>
      </c>
      <c r="DY1298" s="18">
        <f ca="1">SUMIFS($I$1297:DY$1297,$I$7:DY$7,DY7-1) * AND(MONTH(DY5)=$F$1298) * (SUM($I$24:DX24)=0) * AND(DY7&lt;&gt;YEAR($F$17))
+SUMIFS($I$1297:DY$1297,$I$7:DY$7,DY7-1) * AND(DY7=YEAR($F$17)) * AND(MONTH(DY5)=MONTH($F$17))
+SUMIFS($I$1297:DY$1297,$I$7:DY$7,DY7) * AND(DY7=YEAR($F$17)) * AND(MONTH(DY5)=MONTH($F$17))</f>
        <v>0</v>
      </c>
      <c r="DZ1298" s="18">
        <f ca="1">SUMIFS($I$1297:DZ$1297,$I$7:DZ$7,DZ7-1) * AND(MONTH(DZ5)=$F$1298) * (SUM($I$24:DY24)=0) * AND(DZ7&lt;&gt;YEAR($F$17))
+SUMIFS($I$1297:DZ$1297,$I$7:DZ$7,DZ7-1) * AND(DZ7=YEAR($F$17)) * AND(MONTH(DZ5)=MONTH($F$17))
+SUMIFS($I$1297:DZ$1297,$I$7:DZ$7,DZ7) * AND(DZ7=YEAR($F$17)) * AND(MONTH(DZ5)=MONTH($F$17))</f>
        <v>-11551.219438208835</v>
      </c>
      <c r="EA1298" s="18">
        <f ca="1">SUMIFS($I$1297:EA$1297,$I$7:EA$7,EA7-1) * AND(MONTH(EA5)=$F$1298) * (SUM($I$24:DZ24)=0) * AND(EA7&lt;&gt;YEAR($F$17))
+SUMIFS($I$1297:EA$1297,$I$7:EA$7,EA7-1) * AND(EA7=YEAR($F$17)) * AND(MONTH(EA5)=MONTH($F$17))
+SUMIFS($I$1297:EA$1297,$I$7:EA$7,EA7) * AND(EA7=YEAR($F$17)) * AND(MONTH(EA5)=MONTH($F$17))</f>
        <v>0</v>
      </c>
      <c r="EB1298" s="18">
        <f ca="1">SUMIFS($I$1297:EB$1297,$I$7:EB$7,EB7-1) * AND(MONTH(EB5)=$F$1298) * (SUM($I$24:EA24)=0) * AND(EB7&lt;&gt;YEAR($F$17))
+SUMIFS($I$1297:EB$1297,$I$7:EB$7,EB7-1) * AND(EB7=YEAR($F$17)) * AND(MONTH(EB5)=MONTH($F$17))
+SUMIFS($I$1297:EB$1297,$I$7:EB$7,EB7) * AND(EB7=YEAR($F$17)) * AND(MONTH(EB5)=MONTH($F$17))</f>
        <v>0</v>
      </c>
      <c r="EC1298" s="18">
        <f ca="1">SUMIFS($I$1297:EC$1297,$I$7:EC$7,EC7-1) * AND(MONTH(EC5)=$F$1298) * (SUM($I$24:EB24)=0) * AND(EC7&lt;&gt;YEAR($F$17))
+SUMIFS($I$1297:EC$1297,$I$7:EC$7,EC7-1) * AND(EC7=YEAR($F$17)) * AND(MONTH(EC5)=MONTH($F$17))
+SUMIFS($I$1297:EC$1297,$I$7:EC$7,EC7) * AND(EC7=YEAR($F$17)) * AND(MONTH(EC5)=MONTH($F$17))</f>
        <v>0</v>
      </c>
      <c r="ED1298" s="18">
        <f ca="1">SUMIFS($I$1297:ED$1297,$I$7:ED$7,ED7-1) * AND(MONTH(ED5)=$F$1298) * (SUM($I$24:EC24)=0) * AND(ED7&lt;&gt;YEAR($F$17))
+SUMIFS($I$1297:ED$1297,$I$7:ED$7,ED7-1) * AND(ED7=YEAR($F$17)) * AND(MONTH(ED5)=MONTH($F$17))
+SUMIFS($I$1297:ED$1297,$I$7:ED$7,ED7) * AND(ED7=YEAR($F$17)) * AND(MONTH(ED5)=MONTH($F$17))</f>
        <v>-11842.567327432911</v>
      </c>
      <c r="EE1298" s="18">
        <f ca="1">SUMIFS($I$1297:EE$1297,$I$7:EE$7,EE7-1) * AND(MONTH(EE5)=$F$1298) * (SUM($I$24:ED24)=0) * AND(EE7&lt;&gt;YEAR($F$17))
+SUMIFS($I$1297:EE$1297,$I$7:EE$7,EE7-1) * AND(EE7=YEAR($F$17)) * AND(MONTH(EE5)=MONTH($F$17))
+SUMIFS($I$1297:EE$1297,$I$7:EE$7,EE7) * AND(EE7=YEAR($F$17)) * AND(MONTH(EE5)=MONTH($F$17))</f>
        <v>0</v>
      </c>
      <c r="EF1298" s="18">
        <f ca="1">SUMIFS($I$1297:EF$1297,$I$7:EF$7,EF7-1) * AND(MONTH(EF5)=$F$1298) * (SUM($I$24:EE24)=0) * AND(EF7&lt;&gt;YEAR($F$17))
+SUMIFS($I$1297:EF$1297,$I$7:EF$7,EF7-1) * AND(EF7=YEAR($F$17)) * AND(MONTH(EF5)=MONTH($F$17))
+SUMIFS($I$1297:EF$1297,$I$7:EF$7,EF7) * AND(EF7=YEAR($F$17)) * AND(MONTH(EF5)=MONTH($F$17))</f>
        <v>0</v>
      </c>
      <c r="EG1298" s="18">
        <f ca="1">SUMIFS($I$1297:EG$1297,$I$7:EG$7,EG7-1) * AND(MONTH(EG5)=$F$1298) * (SUM($I$24:EF24)=0) * AND(EG7&lt;&gt;YEAR($F$17))
+SUMIFS($I$1297:EG$1297,$I$7:EG$7,EG7-1) * AND(EG7=YEAR($F$17)) * AND(MONTH(EG5)=MONTH($F$17))
+SUMIFS($I$1297:EG$1297,$I$7:EG$7,EG7) * AND(EG7=YEAR($F$17)) * AND(MONTH(EG5)=MONTH($F$17))</f>
        <v>0</v>
      </c>
      <c r="EH1298" s="18">
        <f ca="1">SUMIFS($I$1297:EH$1297,$I$7:EH$7,EH7-1) * AND(MONTH(EH5)=$F$1298) * (SUM($I$24:EG24)=0) * AND(EH7&lt;&gt;YEAR($F$17))
+SUMIFS($I$1297:EH$1297,$I$7:EH$7,EH7-1) * AND(EH7=YEAR($F$17)) * AND(MONTH(EH5)=MONTH($F$17))
+SUMIFS($I$1297:EH$1297,$I$7:EH$7,EH7) * AND(EH7=YEAR($F$17)) * AND(MONTH(EH5)=MONTH($F$17))</f>
        <v>-12143.169546802594</v>
      </c>
      <c r="EI1298" s="18">
        <f ca="1">SUMIFS($I$1297:EI$1297,$I$7:EI$7,EI7-1) * AND(MONTH(EI5)=$F$1298) * (SUM($I$24:EH24)=0) * AND(EI7&lt;&gt;YEAR($F$17))
+SUMIFS($I$1297:EI$1297,$I$7:EI$7,EI7-1) * AND(EI7=YEAR($F$17)) * AND(MONTH(EI5)=MONTH($F$17))
+SUMIFS($I$1297:EI$1297,$I$7:EI$7,EI7) * AND(EI7=YEAR($F$17)) * AND(MONTH(EI5)=MONTH($F$17))</f>
        <v>0</v>
      </c>
      <c r="EJ1298" s="18">
        <f ca="1">SUMIFS($I$1297:EJ$1297,$I$7:EJ$7,EJ7-1) * AND(MONTH(EJ5)=$F$1298) * (SUM($I$24:EI24)=0) * AND(EJ7&lt;&gt;YEAR($F$17))
+SUMIFS($I$1297:EJ$1297,$I$7:EJ$7,EJ7-1) * AND(EJ7=YEAR($F$17)) * AND(MONTH(EJ5)=MONTH($F$17))
+SUMIFS($I$1297:EJ$1297,$I$7:EJ$7,EJ7) * AND(EJ7=YEAR($F$17)) * AND(MONTH(EJ5)=MONTH($F$17))</f>
        <v>0</v>
      </c>
      <c r="EK1298" s="18">
        <f ca="1">SUMIFS($I$1297:EK$1297,$I$7:EK$7,EK7-1) * AND(MONTH(EK5)=$F$1298) * (SUM($I$24:EJ24)=0) * AND(EK7&lt;&gt;YEAR($F$17))
+SUMIFS($I$1297:EK$1297,$I$7:EK$7,EK7-1) * AND(EK7=YEAR($F$17)) * AND(MONTH(EK5)=MONTH($F$17))
+SUMIFS($I$1297:EK$1297,$I$7:EK$7,EK7) * AND(EK7=YEAR($F$17)) * AND(MONTH(EK5)=MONTH($F$17))</f>
        <v>0</v>
      </c>
      <c r="EL1298" s="18">
        <f ca="1">SUMIFS($I$1297:EL$1297,$I$7:EL$7,EL7-1) * AND(MONTH(EL5)=$F$1298) * (SUM($I$24:EK24)=0) * AND(EL7&lt;&gt;YEAR($F$17))
+SUMIFS($I$1297:EL$1297,$I$7:EL$7,EL7-1) * AND(EL7=YEAR($F$17)) * AND(MONTH(EL5)=MONTH($F$17))
+SUMIFS($I$1297:EL$1297,$I$7:EL$7,EL7) * AND(EL7=YEAR($F$17)) * AND(MONTH(EL5)=MONTH($F$17))</f>
        <v>-12361.804943184134</v>
      </c>
      <c r="EM1298" s="18">
        <f ca="1">SUMIFS($I$1297:EM$1297,$I$7:EM$7,EM7-1) * AND(MONTH(EM5)=$F$1298) * (SUM($I$24:EL24)=0) * AND(EM7&lt;&gt;YEAR($F$17))
+SUMIFS($I$1297:EM$1297,$I$7:EM$7,EM7-1) * AND(EM7=YEAR($F$17)) * AND(MONTH(EM5)=MONTH($F$17))
+SUMIFS($I$1297:EM$1297,$I$7:EM$7,EM7) * AND(EM7=YEAR($F$17)) * AND(MONTH(EM5)=MONTH($F$17))</f>
        <v>0</v>
      </c>
      <c r="EN1298" s="18">
        <f ca="1">SUMIFS($I$1297:EN$1297,$I$7:EN$7,EN7-1) * AND(MONTH(EN5)=$F$1298) * (SUM($I$24:EM24)=0) * AND(EN7&lt;&gt;YEAR($F$17))
+SUMIFS($I$1297:EN$1297,$I$7:EN$7,EN7-1) * AND(EN7=YEAR($F$17)) * AND(MONTH(EN5)=MONTH($F$17))
+SUMIFS($I$1297:EN$1297,$I$7:EN$7,EN7) * AND(EN7=YEAR($F$17)) * AND(MONTH(EN5)=MONTH($F$17))</f>
        <v>0</v>
      </c>
      <c r="EO1298" s="18">
        <f ca="1">SUMIFS($I$1297:EO$1297,$I$7:EO$7,EO7-1) * AND(MONTH(EO5)=$F$1298) * (SUM($I$24:EN24)=0) * AND(EO7&lt;&gt;YEAR($F$17))
+SUMIFS($I$1297:EO$1297,$I$7:EO$7,EO7-1) * AND(EO7=YEAR($F$17)) * AND(MONTH(EO5)=MONTH($F$17))
+SUMIFS($I$1297:EO$1297,$I$7:EO$7,EO7) * AND(EO7=YEAR($F$17)) * AND(MONTH(EO5)=MONTH($F$17))</f>
        <v>0</v>
      </c>
      <c r="EP1298" s="18">
        <f ca="1">SUMIFS($I$1297:EP$1297,$I$7:EP$7,EP7-1) * AND(MONTH(EP5)=$F$1298) * (SUM($I$24:EO24)=0) * AND(EP7&lt;&gt;YEAR($F$17))
+SUMIFS($I$1297:EP$1297,$I$7:EP$7,EP7-1) * AND(EP7=YEAR($F$17)) * AND(MONTH(EP5)=MONTH($F$17))
+SUMIFS($I$1297:EP$1297,$I$7:EP$7,EP7) * AND(EP7=YEAR($F$17)) * AND(MONTH(EP5)=MONTH($F$17))</f>
        <v>-12529.210400547328</v>
      </c>
      <c r="EQ1298" s="18">
        <f ca="1">SUMIFS($I$1297:EQ$1297,$I$7:EQ$7,EQ7-1) * AND(MONTH(EQ5)=$F$1298) * (SUM($I$24:EP24)=0) * AND(EQ7&lt;&gt;YEAR($F$17))
+SUMIFS($I$1297:EQ$1297,$I$7:EQ$7,EQ7-1) * AND(EQ7=YEAR($F$17)) * AND(MONTH(EQ5)=MONTH($F$17))
+SUMIFS($I$1297:EQ$1297,$I$7:EQ$7,EQ7) * AND(EQ7=YEAR($F$17)) * AND(MONTH(EQ5)=MONTH($F$17))</f>
        <v>0</v>
      </c>
      <c r="ER1298" s="18">
        <f ca="1">SUMIFS($I$1297:ER$1297,$I$7:ER$7,ER7-1) * AND(MONTH(ER5)=$F$1298) * (SUM($I$24:EQ24)=0) * AND(ER7&lt;&gt;YEAR($F$17))
+SUMIFS($I$1297:ER$1297,$I$7:ER$7,ER7-1) * AND(ER7=YEAR($F$17)) * AND(MONTH(ER5)=MONTH($F$17))
+SUMIFS($I$1297:ER$1297,$I$7:ER$7,ER7) * AND(ER7=YEAR($F$17)) * AND(MONTH(ER5)=MONTH($F$17))</f>
        <v>0</v>
      </c>
      <c r="ES1298" s="18">
        <f ca="1">SUMIFS($I$1297:ES$1297,$I$7:ES$7,ES7-1) * AND(MONTH(ES5)=$F$1298) * (SUM($I$24:ER24)=0) * AND(ES7&lt;&gt;YEAR($F$17))
+SUMIFS($I$1297:ES$1297,$I$7:ES$7,ES7-1) * AND(ES7=YEAR($F$17)) * AND(MONTH(ES5)=MONTH($F$17))
+SUMIFS($I$1297:ES$1297,$I$7:ES$7,ES7) * AND(ES7=YEAR($F$17)) * AND(MONTH(ES5)=MONTH($F$17))</f>
        <v>0</v>
      </c>
      <c r="ET1298" s="18">
        <f ca="1">SUMIFS($I$1297:ET$1297,$I$7:ET$7,ET7-1) * AND(MONTH(ET5)=$F$1298) * (SUM($I$24:ES24)=0) * AND(ET7&lt;&gt;YEAR($F$17))
+SUMIFS($I$1297:ET$1297,$I$7:ET$7,ET7-1) * AND(ET7=YEAR($F$17)) * AND(MONTH(ET5)=MONTH($F$17))
+SUMIFS($I$1297:ET$1297,$I$7:ET$7,ET7) * AND(ET7=YEAR($F$17)) * AND(MONTH(ET5)=MONTH($F$17))</f>
        <v>-12699.496137921851</v>
      </c>
      <c r="EU1298" s="18">
        <f ca="1">SUMIFS($I$1297:EU$1297,$I$7:EU$7,EU7-1) * AND(MONTH(EU5)=$F$1298) * (SUM($I$24:ET24)=0) * AND(EU7&lt;&gt;YEAR($F$17))
+SUMIFS($I$1297:EU$1297,$I$7:EU$7,EU7-1) * AND(EU7=YEAR($F$17)) * AND(MONTH(EU5)=MONTH($F$17))
+SUMIFS($I$1297:EU$1297,$I$7:EU$7,EU7) * AND(EU7=YEAR($F$17)) * AND(MONTH(EU5)=MONTH($F$17))</f>
        <v>0</v>
      </c>
      <c r="EV1298" s="18">
        <f ca="1">SUMIFS($I$1297:EV$1297,$I$7:EV$7,EV7-1) * AND(MONTH(EV5)=$F$1298) * (SUM($I$24:EU24)=0) * AND(EV7&lt;&gt;YEAR($F$17))
+SUMIFS($I$1297:EV$1297,$I$7:EV$7,EV7-1) * AND(EV7=YEAR($F$17)) * AND(MONTH(EV5)=MONTH($F$17))
+SUMIFS($I$1297:EV$1297,$I$7:EV$7,EV7) * AND(EV7=YEAR($F$17)) * AND(MONTH(EV5)=MONTH($F$17))</f>
        <v>0</v>
      </c>
      <c r="EW1298" s="18">
        <f ca="1">SUMIFS($I$1297:EW$1297,$I$7:EW$7,EW7-1) * AND(MONTH(EW5)=$F$1298) * (SUM($I$24:EV24)=0) * AND(EW7&lt;&gt;YEAR($F$17))
+SUMIFS($I$1297:EW$1297,$I$7:EW$7,EW7-1) * AND(EW7=YEAR($F$17)) * AND(MONTH(EW5)=MONTH($F$17))
+SUMIFS($I$1297:EW$1297,$I$7:EW$7,EW7) * AND(EW7=YEAR($F$17)) * AND(MONTH(EW5)=MONTH($F$17))</f>
        <v>0</v>
      </c>
      <c r="EX1298" s="18">
        <f ca="1">SUMIFS($I$1297:EX$1297,$I$7:EX$7,EX7-1) * AND(MONTH(EX5)=$F$1298) * (SUM($I$24:EW24)=0) * AND(EX7&lt;&gt;YEAR($F$17))
+SUMIFS($I$1297:EX$1297,$I$7:EX$7,EX7-1) * AND(EX7=YEAR($F$17)) * AND(MONTH(EX5)=MONTH($F$17))
+SUMIFS($I$1297:EX$1297,$I$7:EX$7,EX7) * AND(EX7=YEAR($F$17)) * AND(MONTH(EX5)=MONTH($F$17))</f>
        <v>-12958.751653040796</v>
      </c>
      <c r="EY1298" s="18">
        <f ca="1">SUMIFS($I$1297:EY$1297,$I$7:EY$7,EY7-1) * AND(MONTH(EY5)=$F$1298) * (SUM($I$24:EX24)=0) * AND(EY7&lt;&gt;YEAR($F$17))
+SUMIFS($I$1297:EY$1297,$I$7:EY$7,EY7-1) * AND(EY7=YEAR($F$17)) * AND(MONTH(EY5)=MONTH($F$17))
+SUMIFS($I$1297:EY$1297,$I$7:EY$7,EY7) * AND(EY7=YEAR($F$17)) * AND(MONTH(EY5)=MONTH($F$17))</f>
        <v>0</v>
      </c>
      <c r="EZ1298" s="18">
        <f ca="1">SUMIFS($I$1297:EZ$1297,$I$7:EZ$7,EZ7-1) * AND(MONTH(EZ5)=$F$1298) * (SUM($I$24:EY24)=0) * AND(EZ7&lt;&gt;YEAR($F$17))
+SUMIFS($I$1297:EZ$1297,$I$7:EZ$7,EZ7-1) * AND(EZ7=YEAR($F$17)) * AND(MONTH(EZ5)=MONTH($F$17))
+SUMIFS($I$1297:EZ$1297,$I$7:EZ$7,EZ7) * AND(EZ7=YEAR($F$17)) * AND(MONTH(EZ5)=MONTH($F$17))</f>
        <v>0</v>
      </c>
      <c r="FA1298" s="18">
        <f ca="1">SUMIFS($I$1297:FA$1297,$I$7:FA$7,FA7-1) * AND(MONTH(FA5)=$F$1298) * (SUM($I$24:EZ24)=0) * AND(FA7&lt;&gt;YEAR($F$17))
+SUMIFS($I$1297:FA$1297,$I$7:FA$7,FA7-1) * AND(FA7=YEAR($F$17)) * AND(MONTH(FA5)=MONTH($F$17))
+SUMIFS($I$1297:FA$1297,$I$7:FA$7,FA7) * AND(FA7=YEAR($F$17)) * AND(MONTH(FA5)=MONTH($F$17))</f>
        <v>0</v>
      </c>
      <c r="FB1298" s="18">
        <f ca="1">SUMIFS($I$1297:FB$1297,$I$7:FB$7,FB7-1) * AND(MONTH(FB5)=$F$1298) * (SUM($I$24:FA24)=0) * AND(FB7&lt;&gt;YEAR($F$17))
+SUMIFS($I$1297:FB$1297,$I$7:FB$7,FB7-1) * AND(FB7=YEAR($F$17)) * AND(MONTH(FB5)=MONTH($F$17))
+SUMIFS($I$1297:FB$1297,$I$7:FB$7,FB7) * AND(FB7=YEAR($F$17)) * AND(MONTH(FB5)=MONTH($F$17))</f>
        <v>-13530.987309678203</v>
      </c>
      <c r="FC1298" s="18">
        <f ca="1">SUMIFS($I$1297:FC$1297,$I$7:FC$7,FC7-1) * AND(MONTH(FC5)=$F$1298) * (SUM($I$24:FB24)=0) * AND(FC7&lt;&gt;YEAR($F$17))
+SUMIFS($I$1297:FC$1297,$I$7:FC$7,FC7-1) * AND(FC7=YEAR($F$17)) * AND(MONTH(FC5)=MONTH($F$17))
+SUMIFS($I$1297:FC$1297,$I$7:FC$7,FC7) * AND(FC7=YEAR($F$17)) * AND(MONTH(FC5)=MONTH($F$17))</f>
        <v>0</v>
      </c>
      <c r="FD1298" s="18">
        <f ca="1">SUMIFS($I$1297:FD$1297,$I$7:FD$7,FD7-1) * AND(MONTH(FD5)=$F$1298) * (SUM($I$24:FC24)=0) * AND(FD7&lt;&gt;YEAR($F$17))
+SUMIFS($I$1297:FD$1297,$I$7:FD$7,FD7-1) * AND(FD7=YEAR($F$17)) * AND(MONTH(FD5)=MONTH($F$17))
+SUMIFS($I$1297:FD$1297,$I$7:FD$7,FD7) * AND(FD7=YEAR($F$17)) * AND(MONTH(FD5)=MONTH($F$17))</f>
        <v>0</v>
      </c>
      <c r="FE1298" s="18">
        <f ca="1">SUMIFS($I$1297:FE$1297,$I$7:FE$7,FE7-1) * AND(MONTH(FE5)=$F$1298) * (SUM($I$24:FD24)=0) * AND(FE7&lt;&gt;YEAR($F$17))
+SUMIFS($I$1297:FE$1297,$I$7:FE$7,FE7-1) * AND(FE7=YEAR($F$17)) * AND(MONTH(FE5)=MONTH($F$17))
+SUMIFS($I$1297:FE$1297,$I$7:FE$7,FE7) * AND(FE7=YEAR($F$17)) * AND(MONTH(FE5)=MONTH($F$17))</f>
        <v>0</v>
      </c>
      <c r="FF1298" s="18">
        <f ca="1">SUMIFS($I$1297:FF$1297,$I$7:FF$7,FF7-1) * AND(MONTH(FF5)=$F$1298) * (SUM($I$24:FE24)=0) * AND(FF7&lt;&gt;YEAR($F$17))
+SUMIFS($I$1297:FF$1297,$I$7:FF$7,FF7-1) * AND(FF7=YEAR($F$17)) * AND(MONTH(FF5)=MONTH($F$17))
+SUMIFS($I$1297:FF$1297,$I$7:FF$7,FF7) * AND(FF7=YEAR($F$17)) * AND(MONTH(FF5)=MONTH($F$17))</f>
        <v>-13749.846359378309</v>
      </c>
      <c r="FG1298" s="18">
        <f ca="1">SUMIFS($I$1297:FG$1297,$I$7:FG$7,FG7-1) * AND(MONTH(FG5)=$F$1298) * (SUM($I$24:FF24)=0) * AND(FG7&lt;&gt;YEAR($F$17))
+SUMIFS($I$1297:FG$1297,$I$7:FG$7,FG7-1) * AND(FG7=YEAR($F$17)) * AND(MONTH(FG5)=MONTH($F$17))
+SUMIFS($I$1297:FG$1297,$I$7:FG$7,FG7) * AND(FG7=YEAR($F$17)) * AND(MONTH(FG5)=MONTH($F$17))</f>
        <v>0</v>
      </c>
      <c r="FH1298" s="18">
        <f ca="1">SUMIFS($I$1297:FH$1297,$I$7:FH$7,FH7-1) * AND(MONTH(FH5)=$F$1298) * (SUM($I$24:FG24)=0) * AND(FH7&lt;&gt;YEAR($F$17))
+SUMIFS($I$1297:FH$1297,$I$7:FH$7,FH7-1) * AND(FH7=YEAR($F$17)) * AND(MONTH(FH5)=MONTH($F$17))
+SUMIFS($I$1297:FH$1297,$I$7:FH$7,FH7) * AND(FH7=YEAR($F$17)) * AND(MONTH(FH5)=MONTH($F$17))</f>
        <v>0</v>
      </c>
      <c r="FI1298" s="18">
        <f ca="1">SUMIFS($I$1297:FI$1297,$I$7:FI$7,FI7-1) * AND(MONTH(FI5)=$F$1298) * (SUM($I$24:FH24)=0) * AND(FI7&lt;&gt;YEAR($F$17))
+SUMIFS($I$1297:FI$1297,$I$7:FI$7,FI7-1) * AND(FI7=YEAR($F$17)) * AND(MONTH(FI5)=MONTH($F$17))
+SUMIFS($I$1297:FI$1297,$I$7:FI$7,FI7) * AND(FI7=YEAR($F$17)) * AND(MONTH(FI5)=MONTH($F$17))</f>
        <v>0</v>
      </c>
      <c r="FJ1298" s="18">
        <f ca="1">SUMIFS($I$1297:FJ$1297,$I$7:FJ$7,FJ7-1) * AND(MONTH(FJ5)=$F$1298) * (SUM($I$24:FI24)=0) * AND(FJ7&lt;&gt;YEAR($F$17))
+SUMIFS($I$1297:FJ$1297,$I$7:FJ$7,FJ7-1) * AND(FJ7=YEAR($F$17)) * AND(MONTH(FJ5)=MONTH($F$17))
+SUMIFS($I$1297:FJ$1297,$I$7:FJ$7,FJ7) * AND(FJ7=YEAR($F$17)) * AND(MONTH(FJ5)=MONTH($F$17))</f>
        <v>0</v>
      </c>
      <c r="FK1298" s="18">
        <f ca="1">SUMIFS($I$1297:FK$1297,$I$7:FK$7,FK7-1) * AND(MONTH(FK5)=$F$1298) * (SUM($I$24:FJ24)=0) * AND(FK7&lt;&gt;YEAR($F$17))
+SUMIFS($I$1297:FK$1297,$I$7:FK$7,FK7-1) * AND(FK7=YEAR($F$17)) * AND(MONTH(FK5)=MONTH($F$17))
+SUMIFS($I$1297:FK$1297,$I$7:FK$7,FK7) * AND(FK7=YEAR($F$17)) * AND(MONTH(FK5)=MONTH($F$17))</f>
        <v>-21618.702840897262</v>
      </c>
      <c r="FL1298" s="18">
        <f ca="1">SUMIFS($I$1297:FL$1297,$I$7:FL$7,FL7-1) * AND(MONTH(FL5)=$F$1298) * (SUM($I$24:FK24)=0) * AND(FL7&lt;&gt;YEAR($F$17))
+SUMIFS($I$1297:FL$1297,$I$7:FL$7,FL7-1) * AND(FL7=YEAR($F$17)) * AND(MONTH(FL5)=MONTH($F$17))
+SUMIFS($I$1297:FL$1297,$I$7:FL$7,FL7) * AND(FL7=YEAR($F$17)) * AND(MONTH(FL5)=MONTH($F$17))</f>
        <v>0</v>
      </c>
      <c r="FM1298" s="18">
        <f ca="1">SUMIFS($I$1297:FM$1297,$I$7:FM$7,FM7-1) * AND(MONTH(FM5)=$F$1298) * (SUM($I$24:FL24)=0) * AND(FM7&lt;&gt;YEAR($F$17))
+SUMIFS($I$1297:FM$1297,$I$7:FM$7,FM7-1) * AND(FM7=YEAR($F$17)) * AND(MONTH(FM5)=MONTH($F$17))
+SUMIFS($I$1297:FM$1297,$I$7:FM$7,FM7) * AND(FM7=YEAR($F$17)) * AND(MONTH(FM5)=MONTH($F$17))</f>
        <v>0</v>
      </c>
      <c r="FN1298" s="18">
        <f ca="1">SUMIFS($I$1297:FN$1297,$I$7:FN$7,FN7-1) * AND(MONTH(FN5)=$F$1298) * (SUM($I$24:FM24)=0) * AND(FN7&lt;&gt;YEAR($F$17))
+SUMIFS($I$1297:FN$1297,$I$7:FN$7,FN7-1) * AND(FN7=YEAR($F$17)) * AND(MONTH(FN5)=MONTH($F$17))
+SUMIFS($I$1297:FN$1297,$I$7:FN$7,FN7) * AND(FN7=YEAR($F$17)) * AND(MONTH(FN5)=MONTH($F$17))</f>
        <v>0</v>
      </c>
      <c r="FO1298" s="18">
        <f ca="1">SUMIFS($I$1297:FO$1297,$I$7:FO$7,FO7-1) * AND(MONTH(FO5)=$F$1298) * (SUM($I$24:FN24)=0) * AND(FO7&lt;&gt;YEAR($F$17))
+SUMIFS($I$1297:FO$1297,$I$7:FO$7,FO7-1) * AND(FO7=YEAR($F$17)) * AND(MONTH(FO5)=MONTH($F$17))
+SUMIFS($I$1297:FO$1297,$I$7:FO$7,FO7) * AND(FO7=YEAR($F$17)) * AND(MONTH(FO5)=MONTH($F$17))</f>
        <v>0</v>
      </c>
      <c r="FP1298" s="18">
        <f ca="1">SUMIFS($I$1297:FP$1297,$I$7:FP$7,FP7-1) * AND(MONTH(FP5)=$F$1298) * (SUM($I$24:FO24)=0) * AND(FP7&lt;&gt;YEAR($F$17))
+SUMIFS($I$1297:FP$1297,$I$7:FP$7,FP7-1) * AND(FP7=YEAR($F$17)) * AND(MONTH(FP5)=MONTH($F$17))
+SUMIFS($I$1297:FP$1297,$I$7:FP$7,FP7) * AND(FP7=YEAR($F$17)) * AND(MONTH(FP5)=MONTH($F$17))</f>
        <v>0</v>
      </c>
      <c r="FQ1298" s="18">
        <f ca="1">SUMIFS($I$1297:FQ$1297,$I$7:FQ$7,FQ7-1) * AND(MONTH(FQ5)=$F$1298) * (SUM($I$24:FP24)=0) * AND(FQ7&lt;&gt;YEAR($F$17))
+SUMIFS($I$1297:FQ$1297,$I$7:FQ$7,FQ7-1) * AND(FQ7=YEAR($F$17)) * AND(MONTH(FQ5)=MONTH($F$17))
+SUMIFS($I$1297:FQ$1297,$I$7:FQ$7,FQ7) * AND(FQ7=YEAR($F$17)) * AND(MONTH(FQ5)=MONTH($F$17))</f>
        <v>0</v>
      </c>
      <c r="FR1298" s="18">
        <f ca="1">SUMIFS($I$1297:FR$1297,$I$7:FR$7,FR7-1) * AND(MONTH(FR5)=$F$1298) * (SUM($I$24:FQ24)=0) * AND(FR7&lt;&gt;YEAR($F$17))
+SUMIFS($I$1297:FR$1297,$I$7:FR$7,FR7-1) * AND(FR7=YEAR($F$17)) * AND(MONTH(FR5)=MONTH($F$17))
+SUMIFS($I$1297:FR$1297,$I$7:FR$7,FR7) * AND(FR7=YEAR($F$17)) * AND(MONTH(FR5)=MONTH($F$17))</f>
        <v>0</v>
      </c>
    </row>
    <row r="1299" spans="2:174">
      <c r="C1299" s="117" t="s">
        <v>1050</v>
      </c>
      <c r="E1299" s="359" t="s">
        <v>1051</v>
      </c>
      <c r="F1299" s="395">
        <f>INDEX(Assumptions!$G651:$G651,MATCH($A$1,Model_Number,0))</f>
        <v>1</v>
      </c>
      <c r="I1299" s="167">
        <f ca="1">SUM(J1299:FR1299)</f>
        <v>11753.092443844509</v>
      </c>
      <c r="J1299" s="18">
        <f t="shared" ref="J1299:AO1299" ca="1" si="3105">IF(J1298&lt;J1300,-(J1298-J1300),-(J1300-J1298))*$F$1299</f>
        <v>0</v>
      </c>
      <c r="K1299" s="18">
        <f t="shared" ca="1" si="3105"/>
        <v>0</v>
      </c>
      <c r="L1299" s="18">
        <f ca="1">IF(L1298&lt;L1300,-(L1298-L1300),-(L1300-L1298))*$F$1299</f>
        <v>0</v>
      </c>
      <c r="M1299" s="18">
        <f t="shared" ca="1" si="3105"/>
        <v>0</v>
      </c>
      <c r="N1299" s="18">
        <f t="shared" ca="1" si="3105"/>
        <v>0</v>
      </c>
      <c r="O1299" s="18">
        <f t="shared" ca="1" si="3105"/>
        <v>0</v>
      </c>
      <c r="P1299" s="18">
        <f t="shared" ca="1" si="3105"/>
        <v>0</v>
      </c>
      <c r="Q1299" s="18">
        <f t="shared" ca="1" si="3105"/>
        <v>0</v>
      </c>
      <c r="R1299" s="18">
        <f t="shared" ca="1" si="3105"/>
        <v>0</v>
      </c>
      <c r="S1299" s="18">
        <f t="shared" ca="1" si="3105"/>
        <v>0</v>
      </c>
      <c r="T1299" s="18">
        <f t="shared" ca="1" si="3105"/>
        <v>0</v>
      </c>
      <c r="U1299" s="18">
        <f t="shared" ca="1" si="3105"/>
        <v>0</v>
      </c>
      <c r="V1299" s="18">
        <f t="shared" ca="1" si="3105"/>
        <v>0</v>
      </c>
      <c r="W1299" s="18">
        <f t="shared" ca="1" si="3105"/>
        <v>0</v>
      </c>
      <c r="X1299" s="18">
        <f t="shared" ca="1" si="3105"/>
        <v>0</v>
      </c>
      <c r="Y1299" s="18">
        <f t="shared" ca="1" si="3105"/>
        <v>0</v>
      </c>
      <c r="Z1299" s="18">
        <f t="shared" ca="1" si="3105"/>
        <v>0</v>
      </c>
      <c r="AA1299" s="18">
        <f t="shared" ca="1" si="3105"/>
        <v>0</v>
      </c>
      <c r="AB1299" s="18">
        <f t="shared" ca="1" si="3105"/>
        <v>0</v>
      </c>
      <c r="AC1299" s="18">
        <f t="shared" ca="1" si="3105"/>
        <v>0</v>
      </c>
      <c r="AD1299" s="18">
        <f t="shared" ca="1" si="3105"/>
        <v>404.35183203985025</v>
      </c>
      <c r="AE1299" s="18">
        <f t="shared" ca="1" si="3105"/>
        <v>0</v>
      </c>
      <c r="AF1299" s="18">
        <f t="shared" ca="1" si="3105"/>
        <v>0</v>
      </c>
      <c r="AG1299" s="18">
        <f t="shared" ca="1" si="3105"/>
        <v>0</v>
      </c>
      <c r="AH1299" s="18">
        <f t="shared" ca="1" si="3105"/>
        <v>230.07863091688682</v>
      </c>
      <c r="AI1299" s="18">
        <f t="shared" ca="1" si="3105"/>
        <v>0</v>
      </c>
      <c r="AJ1299" s="18">
        <f t="shared" ca="1" si="3105"/>
        <v>0</v>
      </c>
      <c r="AK1299" s="18">
        <f t="shared" ca="1" si="3105"/>
        <v>0</v>
      </c>
      <c r="AL1299" s="18">
        <f t="shared" ca="1" si="3105"/>
        <v>261.19356249781839</v>
      </c>
      <c r="AM1299" s="18">
        <f t="shared" ca="1" si="3105"/>
        <v>0</v>
      </c>
      <c r="AN1299" s="18">
        <f t="shared" ca="1" si="3105"/>
        <v>0</v>
      </c>
      <c r="AO1299" s="18">
        <f t="shared" ca="1" si="3105"/>
        <v>0</v>
      </c>
      <c r="AP1299" s="18">
        <f t="shared" ref="AP1299:BU1299" ca="1" si="3106">IF(AP1298&lt;AP1300,-(AP1298-AP1300),-(AP1300-AP1298))*$F$1299</f>
        <v>311.7374002436398</v>
      </c>
      <c r="AQ1299" s="18">
        <f t="shared" ca="1" si="3106"/>
        <v>0</v>
      </c>
      <c r="AR1299" s="18">
        <f t="shared" ca="1" si="3106"/>
        <v>0</v>
      </c>
      <c r="AS1299" s="18">
        <f t="shared" ca="1" si="3106"/>
        <v>0</v>
      </c>
      <c r="AT1299" s="18">
        <f t="shared" ca="1" si="3106"/>
        <v>297.17664992409243</v>
      </c>
      <c r="AU1299" s="18">
        <f t="shared" ca="1" si="3106"/>
        <v>0</v>
      </c>
      <c r="AV1299" s="18">
        <f t="shared" ca="1" si="3106"/>
        <v>0</v>
      </c>
      <c r="AW1299" s="18">
        <f t="shared" ca="1" si="3106"/>
        <v>0</v>
      </c>
      <c r="AX1299" s="18">
        <f t="shared" ca="1" si="3106"/>
        <v>237.10436534021363</v>
      </c>
      <c r="AY1299" s="18">
        <f t="shared" ca="1" si="3106"/>
        <v>0</v>
      </c>
      <c r="AZ1299" s="18">
        <f t="shared" ca="1" si="3106"/>
        <v>0</v>
      </c>
      <c r="BA1299" s="18">
        <f t="shared" ca="1" si="3106"/>
        <v>0</v>
      </c>
      <c r="BB1299" s="18">
        <f t="shared" ca="1" si="3106"/>
        <v>228.39918750241699</v>
      </c>
      <c r="BC1299" s="18">
        <f t="shared" ca="1" si="3106"/>
        <v>0</v>
      </c>
      <c r="BD1299" s="18">
        <f t="shared" ca="1" si="3106"/>
        <v>0</v>
      </c>
      <c r="BE1299" s="18">
        <f t="shared" ca="1" si="3106"/>
        <v>0</v>
      </c>
      <c r="BF1299" s="18">
        <f t="shared" ca="1" si="3106"/>
        <v>212.00792814959203</v>
      </c>
      <c r="BG1299" s="18">
        <f t="shared" ca="1" si="3106"/>
        <v>0</v>
      </c>
      <c r="BH1299" s="18">
        <f t="shared" ca="1" si="3106"/>
        <v>0</v>
      </c>
      <c r="BI1299" s="18">
        <f t="shared" ca="1" si="3106"/>
        <v>0</v>
      </c>
      <c r="BJ1299" s="18">
        <f t="shared" ca="1" si="3106"/>
        <v>201.7505846453779</v>
      </c>
      <c r="BK1299" s="18">
        <f t="shared" ca="1" si="3106"/>
        <v>0</v>
      </c>
      <c r="BL1299" s="18">
        <f t="shared" ca="1" si="3106"/>
        <v>0</v>
      </c>
      <c r="BM1299" s="18">
        <f t="shared" ca="1" si="3106"/>
        <v>0</v>
      </c>
      <c r="BN1299" s="18">
        <f t="shared" ca="1" si="3106"/>
        <v>245.79622526536696</v>
      </c>
      <c r="BO1299" s="18">
        <f t="shared" ca="1" si="3106"/>
        <v>0</v>
      </c>
      <c r="BP1299" s="18">
        <f t="shared" ca="1" si="3106"/>
        <v>0</v>
      </c>
      <c r="BQ1299" s="18">
        <f t="shared" ca="1" si="3106"/>
        <v>0</v>
      </c>
      <c r="BR1299" s="18">
        <f t="shared" ca="1" si="3106"/>
        <v>1571.4142081258994</v>
      </c>
      <c r="BS1299" s="18">
        <f t="shared" ca="1" si="3106"/>
        <v>0</v>
      </c>
      <c r="BT1299" s="18">
        <f t="shared" ca="1" si="3106"/>
        <v>0</v>
      </c>
      <c r="BU1299" s="18">
        <f t="shared" ca="1" si="3106"/>
        <v>0</v>
      </c>
      <c r="BV1299" s="18">
        <f t="shared" ref="BV1299:DA1299" ca="1" si="3107">IF(BV1298&lt;BV1300,-(BV1298-BV1300),-(BV1300-BV1298))*$F$1299</f>
        <v>1924.6052009010068</v>
      </c>
      <c r="BW1299" s="18">
        <f t="shared" ca="1" si="3107"/>
        <v>0</v>
      </c>
      <c r="BX1299" s="18">
        <f t="shared" ca="1" si="3107"/>
        <v>0</v>
      </c>
      <c r="BY1299" s="18">
        <f t="shared" ca="1" si="3107"/>
        <v>0</v>
      </c>
      <c r="BZ1299" s="18">
        <f t="shared" ca="1" si="3107"/>
        <v>2279.638303710607</v>
      </c>
      <c r="CA1299" s="18">
        <f t="shared" ca="1" si="3107"/>
        <v>0</v>
      </c>
      <c r="CB1299" s="18">
        <f t="shared" ca="1" si="3107"/>
        <v>0</v>
      </c>
      <c r="CC1299" s="18">
        <f t="shared" ca="1" si="3107"/>
        <v>0</v>
      </c>
      <c r="CD1299" s="18">
        <f t="shared" ca="1" si="3107"/>
        <v>2145.2316600180711</v>
      </c>
      <c r="CE1299" s="18">
        <f t="shared" ca="1" si="3107"/>
        <v>0</v>
      </c>
      <c r="CF1299" s="18">
        <f t="shared" ca="1" si="3107"/>
        <v>0</v>
      </c>
      <c r="CG1299" s="18">
        <f t="shared" ca="1" si="3107"/>
        <v>0</v>
      </c>
      <c r="CH1299" s="18">
        <f t="shared" ca="1" si="3107"/>
        <v>1202.606704563671</v>
      </c>
      <c r="CI1299" s="18">
        <f t="shared" ca="1" si="3107"/>
        <v>0</v>
      </c>
      <c r="CJ1299" s="18">
        <f t="shared" ca="1" si="3107"/>
        <v>0</v>
      </c>
      <c r="CK1299" s="18">
        <f t="shared" ca="1" si="3107"/>
        <v>0</v>
      </c>
      <c r="CL1299" s="18">
        <f t="shared" ca="1" si="3107"/>
        <v>1.8189894035458565E-12</v>
      </c>
      <c r="CM1299" s="18">
        <f t="shared" ca="1" si="3107"/>
        <v>0</v>
      </c>
      <c r="CN1299" s="18">
        <f t="shared" ca="1" si="3107"/>
        <v>0</v>
      </c>
      <c r="CO1299" s="18">
        <f t="shared" ca="1" si="3107"/>
        <v>0</v>
      </c>
      <c r="CP1299" s="18">
        <f t="shared" ca="1" si="3107"/>
        <v>1.8189894035458565E-12</v>
      </c>
      <c r="CQ1299" s="18">
        <f t="shared" ca="1" si="3107"/>
        <v>0</v>
      </c>
      <c r="CR1299" s="18">
        <f t="shared" ca="1" si="3107"/>
        <v>0</v>
      </c>
      <c r="CS1299" s="18">
        <f t="shared" ca="1" si="3107"/>
        <v>0</v>
      </c>
      <c r="CT1299" s="18">
        <f t="shared" ca="1" si="3107"/>
        <v>0</v>
      </c>
      <c r="CU1299" s="18">
        <f t="shared" ca="1" si="3107"/>
        <v>0</v>
      </c>
      <c r="CV1299" s="18">
        <f t="shared" ca="1" si="3107"/>
        <v>0</v>
      </c>
      <c r="CW1299" s="18">
        <f t="shared" ca="1" si="3107"/>
        <v>0</v>
      </c>
      <c r="CX1299" s="18">
        <f t="shared" ca="1" si="3107"/>
        <v>-1.8189894035458565E-12</v>
      </c>
      <c r="CY1299" s="18">
        <f t="shared" ca="1" si="3107"/>
        <v>0</v>
      </c>
      <c r="CZ1299" s="18">
        <f t="shared" ca="1" si="3107"/>
        <v>0</v>
      </c>
      <c r="DA1299" s="18">
        <f t="shared" ca="1" si="3107"/>
        <v>0</v>
      </c>
      <c r="DB1299" s="18">
        <f t="shared" ref="DB1299:EG1299" ca="1" si="3108">IF(DB1298&lt;DB1300,-(DB1298-DB1300),-(DB1300-DB1298))*$F$1299</f>
        <v>1.8189894035458565E-12</v>
      </c>
      <c r="DC1299" s="18">
        <f t="shared" ca="1" si="3108"/>
        <v>0</v>
      </c>
      <c r="DD1299" s="18">
        <f t="shared" ca="1" si="3108"/>
        <v>0</v>
      </c>
      <c r="DE1299" s="18">
        <f t="shared" ca="1" si="3108"/>
        <v>0</v>
      </c>
      <c r="DF1299" s="18">
        <f t="shared" ca="1" si="3108"/>
        <v>1.8189894035458565E-12</v>
      </c>
      <c r="DG1299" s="18">
        <f t="shared" ca="1" si="3108"/>
        <v>0</v>
      </c>
      <c r="DH1299" s="18">
        <f t="shared" ca="1" si="3108"/>
        <v>0</v>
      </c>
      <c r="DI1299" s="18">
        <f t="shared" ca="1" si="3108"/>
        <v>0</v>
      </c>
      <c r="DJ1299" s="18">
        <f t="shared" ca="1" si="3108"/>
        <v>-1.8189894035458565E-12</v>
      </c>
      <c r="DK1299" s="18">
        <f t="shared" ca="1" si="3108"/>
        <v>0</v>
      </c>
      <c r="DL1299" s="18">
        <f t="shared" ca="1" si="3108"/>
        <v>0</v>
      </c>
      <c r="DM1299" s="18">
        <f t="shared" ca="1" si="3108"/>
        <v>0</v>
      </c>
      <c r="DN1299" s="18">
        <f t="shared" ca="1" si="3108"/>
        <v>-3.637978807091713E-12</v>
      </c>
      <c r="DO1299" s="18">
        <f t="shared" ca="1" si="3108"/>
        <v>0</v>
      </c>
      <c r="DP1299" s="18">
        <f t="shared" ca="1" si="3108"/>
        <v>0</v>
      </c>
      <c r="DQ1299" s="18">
        <f t="shared" ca="1" si="3108"/>
        <v>0</v>
      </c>
      <c r="DR1299" s="18">
        <f t="shared" ca="1" si="3108"/>
        <v>0</v>
      </c>
      <c r="DS1299" s="18">
        <f t="shared" ca="1" si="3108"/>
        <v>0</v>
      </c>
      <c r="DT1299" s="18">
        <f t="shared" ca="1" si="3108"/>
        <v>0</v>
      </c>
      <c r="DU1299" s="18">
        <f t="shared" ca="1" si="3108"/>
        <v>0</v>
      </c>
      <c r="DV1299" s="18">
        <f t="shared" ca="1" si="3108"/>
        <v>0</v>
      </c>
      <c r="DW1299" s="18">
        <f t="shared" ca="1" si="3108"/>
        <v>0</v>
      </c>
      <c r="DX1299" s="18">
        <f t="shared" ca="1" si="3108"/>
        <v>0</v>
      </c>
      <c r="DY1299" s="18">
        <f t="shared" ca="1" si="3108"/>
        <v>0</v>
      </c>
      <c r="DZ1299" s="18">
        <f t="shared" ca="1" si="3108"/>
        <v>0</v>
      </c>
      <c r="EA1299" s="18">
        <f t="shared" ca="1" si="3108"/>
        <v>0</v>
      </c>
      <c r="EB1299" s="18">
        <f t="shared" ca="1" si="3108"/>
        <v>0</v>
      </c>
      <c r="EC1299" s="18">
        <f t="shared" ca="1" si="3108"/>
        <v>0</v>
      </c>
      <c r="ED1299" s="18">
        <f t="shared" ca="1" si="3108"/>
        <v>-1.8189894035458565E-12</v>
      </c>
      <c r="EE1299" s="18">
        <f t="shared" ca="1" si="3108"/>
        <v>0</v>
      </c>
      <c r="EF1299" s="18">
        <f t="shared" ca="1" si="3108"/>
        <v>0</v>
      </c>
      <c r="EG1299" s="18">
        <f t="shared" ca="1" si="3108"/>
        <v>0</v>
      </c>
      <c r="EH1299" s="18">
        <f t="shared" ref="EH1299:FM1299" ca="1" si="3109">IF(EH1298&lt;EH1300,-(EH1298-EH1300),-(EH1300-EH1298))*$F$1299</f>
        <v>-1.8189894035458565E-12</v>
      </c>
      <c r="EI1299" s="18">
        <f t="shared" ca="1" si="3109"/>
        <v>0</v>
      </c>
      <c r="EJ1299" s="18">
        <f t="shared" ca="1" si="3109"/>
        <v>0</v>
      </c>
      <c r="EK1299" s="18">
        <f t="shared" ca="1" si="3109"/>
        <v>0</v>
      </c>
      <c r="EL1299" s="18">
        <f t="shared" ca="1" si="3109"/>
        <v>0</v>
      </c>
      <c r="EM1299" s="18">
        <f t="shared" ca="1" si="3109"/>
        <v>0</v>
      </c>
      <c r="EN1299" s="18">
        <f t="shared" ca="1" si="3109"/>
        <v>0</v>
      </c>
      <c r="EO1299" s="18">
        <f t="shared" ca="1" si="3109"/>
        <v>0</v>
      </c>
      <c r="EP1299" s="18">
        <f t="shared" ca="1" si="3109"/>
        <v>1.8189894035458565E-12</v>
      </c>
      <c r="EQ1299" s="18">
        <f t="shared" ca="1" si="3109"/>
        <v>0</v>
      </c>
      <c r="ER1299" s="18">
        <f t="shared" ca="1" si="3109"/>
        <v>0</v>
      </c>
      <c r="ES1299" s="18">
        <f t="shared" ca="1" si="3109"/>
        <v>0</v>
      </c>
      <c r="ET1299" s="18">
        <f t="shared" ca="1" si="3109"/>
        <v>1.8189894035458565E-12</v>
      </c>
      <c r="EU1299" s="18">
        <f t="shared" ca="1" si="3109"/>
        <v>0</v>
      </c>
      <c r="EV1299" s="18">
        <f t="shared" ca="1" si="3109"/>
        <v>0</v>
      </c>
      <c r="EW1299" s="18">
        <f t="shared" ca="1" si="3109"/>
        <v>0</v>
      </c>
      <c r="EX1299" s="18">
        <f t="shared" ca="1" si="3109"/>
        <v>-1.8189894035458565E-12</v>
      </c>
      <c r="EY1299" s="18">
        <f t="shared" ca="1" si="3109"/>
        <v>0</v>
      </c>
      <c r="EZ1299" s="18">
        <f t="shared" ca="1" si="3109"/>
        <v>0</v>
      </c>
      <c r="FA1299" s="18">
        <f t="shared" ca="1" si="3109"/>
        <v>0</v>
      </c>
      <c r="FB1299" s="18">
        <f t="shared" ca="1" si="3109"/>
        <v>-1.8189894035458565E-12</v>
      </c>
      <c r="FC1299" s="18">
        <f t="shared" ca="1" si="3109"/>
        <v>0</v>
      </c>
      <c r="FD1299" s="18">
        <f t="shared" ca="1" si="3109"/>
        <v>0</v>
      </c>
      <c r="FE1299" s="18">
        <f t="shared" ca="1" si="3109"/>
        <v>0</v>
      </c>
      <c r="FF1299" s="18">
        <f t="shared" ca="1" si="3109"/>
        <v>-1.8189894035458565E-12</v>
      </c>
      <c r="FG1299" s="18">
        <f t="shared" ca="1" si="3109"/>
        <v>0</v>
      </c>
      <c r="FH1299" s="18">
        <f t="shared" ca="1" si="3109"/>
        <v>0</v>
      </c>
      <c r="FI1299" s="18">
        <f t="shared" ca="1" si="3109"/>
        <v>0</v>
      </c>
      <c r="FJ1299" s="18">
        <f t="shared" ca="1" si="3109"/>
        <v>0</v>
      </c>
      <c r="FK1299" s="18">
        <f t="shared" ca="1" si="3109"/>
        <v>3.637978807091713E-12</v>
      </c>
      <c r="FL1299" s="18">
        <f t="shared" ca="1" si="3109"/>
        <v>0</v>
      </c>
      <c r="FM1299" s="18">
        <f t="shared" ca="1" si="3109"/>
        <v>0</v>
      </c>
      <c r="FN1299" s="18">
        <f ca="1">IF(FN1298&lt;FN1300,-(FN1298-FN1300),-(FN1300-FN1298))*$F$1299</f>
        <v>0</v>
      </c>
      <c r="FO1299" s="18">
        <f ca="1">IF(FO1298&lt;FO1300,-(FO1298-FO1300),-(FO1300-FO1298))*$F$1299</f>
        <v>0</v>
      </c>
      <c r="FP1299" s="18">
        <f ca="1">IF(FP1298&lt;FP1300,-(FP1298-FP1300),-(FP1300-FP1298))*$F$1299</f>
        <v>0</v>
      </c>
      <c r="FQ1299" s="18">
        <f ca="1">IF(FQ1298&lt;FQ1300,-(FQ1298-FQ1300),-(FQ1300-FQ1298))*$F$1299</f>
        <v>0</v>
      </c>
      <c r="FR1299" s="18">
        <f ca="1">IF(FR1298&lt;FR1300,-(FR1298-FR1300),-(FR1300-FR1298))*$F$1299</f>
        <v>0</v>
      </c>
    </row>
    <row r="1300" spans="2:174">
      <c r="C1300" s="360" t="s">
        <v>1013</v>
      </c>
      <c r="I1300" s="167">
        <f ca="1">SUM(J1300:FR1300)</f>
        <v>-243868.42133317757</v>
      </c>
      <c r="J1300" s="18">
        <f ca="1">(SUMIFS($J$1319:$AZ$1319,$J$1304:$AZ$1304,YEAR(J5)-1)*AND(MONTH(J5)=$F$1298) * ((SUM($J$23:J23)=1)*(SUM(I$24:$J24)=0)) * AND(YEAR(J5)&lt;&gt;YEAR($F$17))
+SUMIFS($J$1319:$AZ$1319,$J$1304:$AZ$1304,YEAR(J5)-1) * ((SUM($J$23:J23)=1)*(SUM(I$24:$J24)=0)) * AND(YEAR(J5)=YEAR($F$17))*AND(MONTH(J5)=MONTH($F$17))
+SUMIFS($J$1319:$AZ$1319,$J$1304:$AZ$1304,YEAR(J5)) * ((SUM($J$23:J23)=1)*(SUM(I$24:$J24)=0)) * AND(YEAR(J5)=YEAR($F$17))*AND(MONTH(J5)=MONTH($F$17)))*$F$1299</f>
        <v>0</v>
      </c>
      <c r="K1300" s="18">
        <f ca="1">(SUMIFS($J$1319:$AZ$1319,$J$1304:$AZ$1304,YEAR(K5)-1)*AND(MONTH(K5)=$F$1298) * ((SUM($J$23:K23)=1)*(SUM($J$24:J24)=0)) * AND(YEAR(K5)&lt;&gt;YEAR($F$17))
+SUMIFS($J$1319:$AZ$1319,$J$1304:$AZ$1304,YEAR(K5)-1) * ((SUM($J$23:K23)=1)*(SUM($J$24:J24)=0)) * AND(YEAR(K5)=YEAR($F$17))*AND(MONTH(K5)=MONTH($F$17))
+SUMIFS($J$1319:$AZ$1319,$J$1304:$AZ$1304,YEAR(K5)) * ((SUM($J$23:K23)=1)*(SUM($J$24:J24)=0)) * AND(YEAR(K5)=YEAR($F$17))*AND(MONTH(K5)=MONTH($F$17)))*$F$1299</f>
        <v>0</v>
      </c>
      <c r="L1300" s="18">
        <f ca="1">(SUMIFS($J$1319:$AZ$1319,$J$1304:$AZ$1304,YEAR(L5)-1)*AND(MONTH(L5)=$F$1298) * ((SUM($J$23:L23)=1)*(SUM($J$24:K24)=0)) * AND(YEAR(L5)&lt;&gt;YEAR($F$17))
+SUMIFS($J$1319:$AZ$1319,$J$1304:$AZ$1304,YEAR(L5)-1) * ((SUM($J$23:L23)=1)*(SUM($J$24:K24)=0)) * AND(YEAR(L5)=YEAR($F$17))*AND(MONTH(L5)=MONTH($F$17))
+SUMIFS($J$1319:$AZ$1319,$J$1304:$AZ$1304,YEAR(L5)) * ((SUM($J$23:L23)=1)*(SUM($J$24:K24)=0)) * AND(YEAR(L5)=YEAR($F$17))*AND(MONTH(L5)=MONTH($F$17)))*$F$1299</f>
        <v>0</v>
      </c>
      <c r="M1300" s="18">
        <f ca="1">(SUMIFS($J$1319:$AZ$1319,$J$1304:$AZ$1304,YEAR(M5)-1)*AND(MONTH(M5)=$F$1298) * ((SUM($J$23:M23)=1)*(SUM($J$24:L24)=0)) * AND(YEAR(M5)&lt;&gt;YEAR($F$17))
+SUMIFS($J$1319:$AZ$1319,$J$1304:$AZ$1304,YEAR(M5)-1) * ((SUM($J$23:M23)=1)*(SUM($J$24:L24)=0)) * AND(YEAR(M5)=YEAR($F$17))*AND(MONTH(M5)=MONTH($F$17))
+SUMIFS($J$1319:$AZ$1319,$J$1304:$AZ$1304,YEAR(M5)) * ((SUM($J$23:M23)=1)*(SUM($J$24:L24)=0)) * AND(YEAR(M5)=YEAR($F$17))*AND(MONTH(M5)=MONTH($F$17)))*$F$1299</f>
        <v>0</v>
      </c>
      <c r="N1300" s="18">
        <f ca="1">(SUMIFS($J$1319:$AZ$1319,$J$1304:$AZ$1304,YEAR(N5)-1)*AND(MONTH(N5)=$F$1298) * ((SUM($J$23:N23)=1)*(SUM($J$24:M24)=0)) * AND(YEAR(N5)&lt;&gt;YEAR($F$17))
+SUMIFS($J$1319:$AZ$1319,$J$1304:$AZ$1304,YEAR(N5)-1) * ((SUM($J$23:N23)=1)*(SUM($J$24:M24)=0)) * AND(YEAR(N5)=YEAR($F$17))*AND(MONTH(N5)=MONTH($F$17))
+SUMIFS($J$1319:$AZ$1319,$J$1304:$AZ$1304,YEAR(N5)) * ((SUM($J$23:N23)=1)*(SUM($J$24:M24)=0)) * AND(YEAR(N5)=YEAR($F$17))*AND(MONTH(N5)=MONTH($F$17)))*$F$1299</f>
        <v>0</v>
      </c>
      <c r="O1300" s="18">
        <f ca="1">(SUMIFS($J$1319:$AZ$1319,$J$1304:$AZ$1304,YEAR(O5)-1)*AND(MONTH(O5)=$F$1298) * ((SUM($J$23:O23)=1)*(SUM($J$24:N24)=0)) * AND(YEAR(O5)&lt;&gt;YEAR($F$17))
+SUMIFS($J$1319:$AZ$1319,$J$1304:$AZ$1304,YEAR(O5)-1) * ((SUM($J$23:O23)=1)*(SUM($J$24:N24)=0)) * AND(YEAR(O5)=YEAR($F$17))*AND(MONTH(O5)=MONTH($F$17))
+SUMIFS($J$1319:$AZ$1319,$J$1304:$AZ$1304,YEAR(O5)) * ((SUM($J$23:O23)=1)*(SUM($J$24:N24)=0)) * AND(YEAR(O5)=YEAR($F$17))*AND(MONTH(O5)=MONTH($F$17)))*$F$1299</f>
        <v>0</v>
      </c>
      <c r="P1300" s="18">
        <f ca="1">(SUMIFS($J$1319:$AZ$1319,$J$1304:$AZ$1304,YEAR(P5)-1)*AND(MONTH(P5)=$F$1298) * ((SUM($J$23:P23)=1)*(SUM($J$24:O24)=0)) * AND(YEAR(P5)&lt;&gt;YEAR($F$17))
+SUMIFS($J$1319:$AZ$1319,$J$1304:$AZ$1304,YEAR(P5)-1) * ((SUM($J$23:P23)=1)*(SUM($J$24:O24)=0)) * AND(YEAR(P5)=YEAR($F$17))*AND(MONTH(P5)=MONTH($F$17))
+SUMIFS($J$1319:$AZ$1319,$J$1304:$AZ$1304,YEAR(P5)) * ((SUM($J$23:P23)=1)*(SUM($J$24:O24)=0)) * AND(YEAR(P5)=YEAR($F$17))*AND(MONTH(P5)=MONTH($F$17)))*$F$1299</f>
        <v>0</v>
      </c>
      <c r="Q1300" s="18">
        <f ca="1">(SUMIFS($J$1319:$AZ$1319,$J$1304:$AZ$1304,YEAR(Q5)-1)*AND(MONTH(Q5)=$F$1298) * ((SUM($J$23:Q23)=1)*(SUM($J$24:P24)=0)) * AND(YEAR(Q5)&lt;&gt;YEAR($F$17))
+SUMIFS($J$1319:$AZ$1319,$J$1304:$AZ$1304,YEAR(Q5)-1) * ((SUM($J$23:Q23)=1)*(SUM($J$24:P24)=0)) * AND(YEAR(Q5)=YEAR($F$17))*AND(MONTH(Q5)=MONTH($F$17))
+SUMIFS($J$1319:$AZ$1319,$J$1304:$AZ$1304,YEAR(Q5)) * ((SUM($J$23:Q23)=1)*(SUM($J$24:P24)=0)) * AND(YEAR(Q5)=YEAR($F$17))*AND(MONTH(Q5)=MONTH($F$17)))*$F$1299</f>
        <v>0</v>
      </c>
      <c r="R1300" s="18">
        <f ca="1">(SUMIFS($J$1319:$AZ$1319,$J$1304:$AZ$1304,YEAR(R5)-1)*AND(MONTH(R5)=$F$1298) * ((SUM($J$23:R23)=1)*(SUM($J$24:Q24)=0)) * AND(YEAR(R5)&lt;&gt;YEAR($F$17))
+SUMIFS($J$1319:$AZ$1319,$J$1304:$AZ$1304,YEAR(R5)-1) * ((SUM($J$23:R23)=1)*(SUM($J$24:Q24)=0)) * AND(YEAR(R5)=YEAR($F$17))*AND(MONTH(R5)=MONTH($F$17))
+SUMIFS($J$1319:$AZ$1319,$J$1304:$AZ$1304,YEAR(R5)) * ((SUM($J$23:R23)=1)*(SUM($J$24:Q24)=0)) * AND(YEAR(R5)=YEAR($F$17))*AND(MONTH(R5)=MONTH($F$17)))*$F$1299</f>
        <v>0</v>
      </c>
      <c r="S1300" s="18">
        <f ca="1">(SUMIFS($J$1319:$AZ$1319,$J$1304:$AZ$1304,YEAR(S5)-1)*AND(MONTH(S5)=$F$1298) * ((SUM($J$23:S23)=1)*(SUM($J$24:R24)=0)) * AND(YEAR(S5)&lt;&gt;YEAR($F$17))
+SUMIFS($J$1319:$AZ$1319,$J$1304:$AZ$1304,YEAR(S5)-1) * ((SUM($J$23:S23)=1)*(SUM($J$24:R24)=0)) * AND(YEAR(S5)=YEAR($F$17))*AND(MONTH(S5)=MONTH($F$17))
+SUMIFS($J$1319:$AZ$1319,$J$1304:$AZ$1304,YEAR(S5)) * ((SUM($J$23:S23)=1)*(SUM($J$24:R24)=0)) * AND(YEAR(S5)=YEAR($F$17))*AND(MONTH(S5)=MONTH($F$17)))*$F$1299</f>
        <v>0</v>
      </c>
      <c r="T1300" s="18">
        <f ca="1">(SUMIFS($J$1319:$AZ$1319,$J$1304:$AZ$1304,YEAR(T5)-1)*AND(MONTH(T5)=$F$1298) * ((SUM($J$23:T23)=1)*(SUM($J$24:S24)=0)) * AND(YEAR(T5)&lt;&gt;YEAR($F$17))
+SUMIFS($J$1319:$AZ$1319,$J$1304:$AZ$1304,YEAR(T5)-1) * ((SUM($J$23:T23)=1)*(SUM($J$24:S24)=0)) * AND(YEAR(T5)=YEAR($F$17))*AND(MONTH(T5)=MONTH($F$17))
+SUMIFS($J$1319:$AZ$1319,$J$1304:$AZ$1304,YEAR(T5)) * ((SUM($J$23:T23)=1)*(SUM($J$24:S24)=0)) * AND(YEAR(T5)=YEAR($F$17))*AND(MONTH(T5)=MONTH($F$17)))*$F$1299</f>
        <v>0</v>
      </c>
      <c r="U1300" s="18">
        <f ca="1">(SUMIFS($J$1319:$AZ$1319,$J$1304:$AZ$1304,YEAR(U5)-1)*AND(MONTH(U5)=$F$1298) * ((SUM($J$23:U23)=1)*(SUM($J$24:T24)=0)) * AND(YEAR(U5)&lt;&gt;YEAR($F$17))
+SUMIFS($J$1319:$AZ$1319,$J$1304:$AZ$1304,YEAR(U5)-1) * ((SUM($J$23:U23)=1)*(SUM($J$24:T24)=0)) * AND(YEAR(U5)=YEAR($F$17))*AND(MONTH(U5)=MONTH($F$17))
+SUMIFS($J$1319:$AZ$1319,$J$1304:$AZ$1304,YEAR(U5)) * ((SUM($J$23:U23)=1)*(SUM($J$24:T24)=0)) * AND(YEAR(U5)=YEAR($F$17))*AND(MONTH(U5)=MONTH($F$17)))*$F$1299</f>
        <v>0</v>
      </c>
      <c r="V1300" s="18">
        <f ca="1">(SUMIFS($J$1319:$AZ$1319,$J$1304:$AZ$1304,YEAR(V5)-1)*AND(MONTH(V5)=$F$1298) * ((SUM($J$23:V23)=1)*(SUM($J$24:U24)=0)) * AND(YEAR(V5)&lt;&gt;YEAR($F$17))
+SUMIFS($J$1319:$AZ$1319,$J$1304:$AZ$1304,YEAR(V5)-1) * ((SUM($J$23:V23)=1)*(SUM($J$24:U24)=0)) * AND(YEAR(V5)=YEAR($F$17))*AND(MONTH(V5)=MONTH($F$17))
+SUMIFS($J$1319:$AZ$1319,$J$1304:$AZ$1304,YEAR(V5)) * ((SUM($J$23:V23)=1)*(SUM($J$24:U24)=0)) * AND(YEAR(V5)=YEAR($F$17))*AND(MONTH(V5)=MONTH($F$17)))*$F$1299</f>
        <v>0</v>
      </c>
      <c r="W1300" s="18">
        <f ca="1">(SUMIFS($J$1319:$AZ$1319,$J$1304:$AZ$1304,YEAR(W5)-1)*AND(MONTH(W5)=$F$1298) * ((SUM($J$23:W23)=1)*(SUM($J$24:V24)=0)) * AND(YEAR(W5)&lt;&gt;YEAR($F$17))
+SUMIFS($J$1319:$AZ$1319,$J$1304:$AZ$1304,YEAR(W5)-1) * ((SUM($J$23:W23)=1)*(SUM($J$24:V24)=0)) * AND(YEAR(W5)=YEAR($F$17))*AND(MONTH(W5)=MONTH($F$17))
+SUMIFS($J$1319:$AZ$1319,$J$1304:$AZ$1304,YEAR(W5)) * ((SUM($J$23:W23)=1)*(SUM($J$24:V24)=0)) * AND(YEAR(W5)=YEAR($F$17))*AND(MONTH(W5)=MONTH($F$17)))*$F$1299</f>
        <v>0</v>
      </c>
      <c r="X1300" s="18">
        <f ca="1">(SUMIFS($J$1319:$AZ$1319,$J$1304:$AZ$1304,YEAR(X5)-1)*AND(MONTH(X5)=$F$1298) * ((SUM($J$23:X23)=1)*(SUM($J$24:W24)=0)) * AND(YEAR(X5)&lt;&gt;YEAR($F$17))
+SUMIFS($J$1319:$AZ$1319,$J$1304:$AZ$1304,YEAR(X5)-1) * ((SUM($J$23:X23)=1)*(SUM($J$24:W24)=0)) * AND(YEAR(X5)=YEAR($F$17))*AND(MONTH(X5)=MONTH($F$17))
+SUMIFS($J$1319:$AZ$1319,$J$1304:$AZ$1304,YEAR(X5)) * ((SUM($J$23:X23)=1)*(SUM($J$24:W24)=0)) * AND(YEAR(X5)=YEAR($F$17))*AND(MONTH(X5)=MONTH($F$17)))*$F$1299</f>
        <v>0</v>
      </c>
      <c r="Y1300" s="18">
        <f ca="1">(SUMIFS($J$1319:$AZ$1319,$J$1304:$AZ$1304,YEAR(Y5)-1)*AND(MONTH(Y5)=$F$1298) * ((SUM($J$23:Y23)=1)*(SUM($J$24:X24)=0)) * AND(YEAR(Y5)&lt;&gt;YEAR($F$17))
+SUMIFS($J$1319:$AZ$1319,$J$1304:$AZ$1304,YEAR(Y5)-1) * ((SUM($J$23:Y23)=1)*(SUM($J$24:X24)=0)) * AND(YEAR(Y5)=YEAR($F$17))*AND(MONTH(Y5)=MONTH($F$17))
+SUMIFS($J$1319:$AZ$1319,$J$1304:$AZ$1304,YEAR(Y5)) * ((SUM($J$23:Y23)=1)*(SUM($J$24:X24)=0)) * AND(YEAR(Y5)=YEAR($F$17))*AND(MONTH(Y5)=MONTH($F$17)))*$F$1299</f>
        <v>0</v>
      </c>
      <c r="Z1300" s="18">
        <f ca="1">(SUMIFS($J$1319:$AZ$1319,$J$1304:$AZ$1304,YEAR(Z5)-1)*AND(MONTH(Z5)=$F$1298) * ((SUM($J$23:Z23)=1)*(SUM($J$24:Y24)=0)) * AND(YEAR(Z5)&lt;&gt;YEAR($F$17))
+SUMIFS($J$1319:$AZ$1319,$J$1304:$AZ$1304,YEAR(Z5)-1) * ((SUM($J$23:Z23)=1)*(SUM($J$24:Y24)=0)) * AND(YEAR(Z5)=YEAR($F$17))*AND(MONTH(Z5)=MONTH($F$17))
+SUMIFS($J$1319:$AZ$1319,$J$1304:$AZ$1304,YEAR(Z5)) * ((SUM($J$23:Z23)=1)*(SUM($J$24:Y24)=0)) * AND(YEAR(Z5)=YEAR($F$17))*AND(MONTH(Z5)=MONTH($F$17)))*$F$1299</f>
        <v>0</v>
      </c>
      <c r="AA1300" s="18">
        <f ca="1">(SUMIFS($J$1319:$AZ$1319,$J$1304:$AZ$1304,YEAR(AA5)-1)*AND(MONTH(AA5)=$F$1298) * ((SUM($J$23:AA23)=1)*(SUM($J$24:Z24)=0)) * AND(YEAR(AA5)&lt;&gt;YEAR($F$17))
+SUMIFS($J$1319:$AZ$1319,$J$1304:$AZ$1304,YEAR(AA5)-1) * ((SUM($J$23:AA23)=1)*(SUM($J$24:Z24)=0)) * AND(YEAR(AA5)=YEAR($F$17))*AND(MONTH(AA5)=MONTH($F$17))
+SUMIFS($J$1319:$AZ$1319,$J$1304:$AZ$1304,YEAR(AA5)) * ((SUM($J$23:AA23)=1)*(SUM($J$24:Z24)=0)) * AND(YEAR(AA5)=YEAR($F$17))*AND(MONTH(AA5)=MONTH($F$17)))*$F$1299</f>
        <v>0</v>
      </c>
      <c r="AB1300" s="18">
        <f ca="1">(SUMIFS($J$1319:$AZ$1319,$J$1304:$AZ$1304,YEAR(AB5)-1)*AND(MONTH(AB5)=$F$1298) * ((SUM($J$23:AB23)=1)*(SUM($J$24:AA24)=0)) * AND(YEAR(AB5)&lt;&gt;YEAR($F$17))
+SUMIFS($J$1319:$AZ$1319,$J$1304:$AZ$1304,YEAR(AB5)-1) * ((SUM($J$23:AB23)=1)*(SUM($J$24:AA24)=0)) * AND(YEAR(AB5)=YEAR($F$17))*AND(MONTH(AB5)=MONTH($F$17))
+SUMIFS($J$1319:$AZ$1319,$J$1304:$AZ$1304,YEAR(AB5)) * ((SUM($J$23:AB23)=1)*(SUM($J$24:AA24)=0)) * AND(YEAR(AB5)=YEAR($F$17))*AND(MONTH(AB5)=MONTH($F$17)))*$F$1299</f>
        <v>0</v>
      </c>
      <c r="AC1300" s="18">
        <f ca="1">(SUMIFS($J$1319:$AZ$1319,$J$1304:$AZ$1304,YEAR(AC5)-1)*AND(MONTH(AC5)=$F$1298) * ((SUM($J$23:AC23)=1)*(SUM($J$24:AB24)=0)) * AND(YEAR(AC5)&lt;&gt;YEAR($F$17))
+SUMIFS($J$1319:$AZ$1319,$J$1304:$AZ$1304,YEAR(AC5)-1) * ((SUM($J$23:AC23)=1)*(SUM($J$24:AB24)=0)) * AND(YEAR(AC5)=YEAR($F$17))*AND(MONTH(AC5)=MONTH($F$17))
+SUMIFS($J$1319:$AZ$1319,$J$1304:$AZ$1304,YEAR(AC5)) * ((SUM($J$23:AC23)=1)*(SUM($J$24:AB24)=0)) * AND(YEAR(AC5)=YEAR($F$17))*AND(MONTH(AC5)=MONTH($F$17)))*$F$1299</f>
        <v>0</v>
      </c>
      <c r="AD1300" s="18">
        <f ca="1">(SUMIFS($J$1319:$AZ$1319,$J$1304:$AZ$1304,YEAR(AD5)-1)*AND(MONTH(AD5)=$F$1298) * ((SUM($J$23:AD23)=1)*(SUM($J$24:AC24)=0)) * AND(YEAR(AD5)&lt;&gt;YEAR($F$17))
+SUMIFS($J$1319:$AZ$1319,$J$1304:$AZ$1304,YEAR(AD5)-1) * ((SUM($J$23:AD23)=1)*(SUM($J$24:AC24)=0)) * AND(YEAR(AD5)=YEAR($F$17))*AND(MONTH(AD5)=MONTH($F$17))
+SUMIFS($J$1319:$AZ$1319,$J$1304:$AZ$1304,YEAR(AD5)) * ((SUM($J$23:AD23)=1)*(SUM($J$24:AC24)=0)) * AND(YEAR(AD5)=YEAR($F$17))*AND(MONTH(AD5)=MONTH($F$17)))*$F$1299</f>
        <v>0</v>
      </c>
      <c r="AE1300" s="18">
        <f ca="1">(SUMIFS($J$1319:$AZ$1319,$J$1304:$AZ$1304,YEAR(AE5)-1)*AND(MONTH(AE5)=$F$1298) * ((SUM($J$23:AE23)=1)*(SUM($J$24:AD24)=0)) * AND(YEAR(AE5)&lt;&gt;YEAR($F$17))
+SUMIFS($J$1319:$AZ$1319,$J$1304:$AZ$1304,YEAR(AE5)-1) * ((SUM($J$23:AE23)=1)*(SUM($J$24:AD24)=0)) * AND(YEAR(AE5)=YEAR($F$17))*AND(MONTH(AE5)=MONTH($F$17))
+SUMIFS($J$1319:$AZ$1319,$J$1304:$AZ$1304,YEAR(AE5)) * ((SUM($J$23:AE23)=1)*(SUM($J$24:AD24)=0)) * AND(YEAR(AE5)=YEAR($F$17))*AND(MONTH(AE5)=MONTH($F$17)))*$F$1299</f>
        <v>0</v>
      </c>
      <c r="AF1300" s="18">
        <f ca="1">(SUMIFS($J$1319:$AZ$1319,$J$1304:$AZ$1304,YEAR(AF5)-1)*AND(MONTH(AF5)=$F$1298) * ((SUM($J$23:AF23)=1)*(SUM($J$24:AE24)=0)) * AND(YEAR(AF5)&lt;&gt;YEAR($F$17))
+SUMIFS($J$1319:$AZ$1319,$J$1304:$AZ$1304,YEAR(AF5)-1) * ((SUM($J$23:AF23)=1)*(SUM($J$24:AE24)=0)) * AND(YEAR(AF5)=YEAR($F$17))*AND(MONTH(AF5)=MONTH($F$17))
+SUMIFS($J$1319:$AZ$1319,$J$1304:$AZ$1304,YEAR(AF5)) * ((SUM($J$23:AF23)=1)*(SUM($J$24:AE24)=0)) * AND(YEAR(AF5)=YEAR($F$17))*AND(MONTH(AF5)=MONTH($F$17)))*$F$1299</f>
        <v>0</v>
      </c>
      <c r="AG1300" s="18">
        <f ca="1">(SUMIFS($J$1319:$AZ$1319,$J$1304:$AZ$1304,YEAR(AG5)-1)*AND(MONTH(AG5)=$F$1298) * ((SUM($J$23:AG23)=1)*(SUM($J$24:AF24)=0)) * AND(YEAR(AG5)&lt;&gt;YEAR($F$17))
+SUMIFS($J$1319:$AZ$1319,$J$1304:$AZ$1304,YEAR(AG5)-1) * ((SUM($J$23:AG23)=1)*(SUM($J$24:AF24)=0)) * AND(YEAR(AG5)=YEAR($F$17))*AND(MONTH(AG5)=MONTH($F$17))
+SUMIFS($J$1319:$AZ$1319,$J$1304:$AZ$1304,YEAR(AG5)) * ((SUM($J$23:AG23)=1)*(SUM($J$24:AF24)=0)) * AND(YEAR(AG5)=YEAR($F$17))*AND(MONTH(AG5)=MONTH($F$17)))*$F$1299</f>
        <v>0</v>
      </c>
      <c r="AH1300" s="18">
        <f ca="1">(SUMIFS($J$1319:$AZ$1319,$J$1304:$AZ$1304,YEAR(AH5)-1)*AND(MONTH(AH5)=$F$1298) * ((SUM($J$23:AH23)=1)*(SUM($J$24:AG24)=0)) * AND(YEAR(AH5)&lt;&gt;YEAR($F$17))
+SUMIFS($J$1319:$AZ$1319,$J$1304:$AZ$1304,YEAR(AH5)-1) * ((SUM($J$23:AH23)=1)*(SUM($J$24:AG24)=0)) * AND(YEAR(AH5)=YEAR($F$17))*AND(MONTH(AH5)=MONTH($F$17))
+SUMIFS($J$1319:$AZ$1319,$J$1304:$AZ$1304,YEAR(AH5)) * ((SUM($J$23:AH23)=1)*(SUM($J$24:AG24)=0)) * AND(YEAR(AH5)=YEAR($F$17))*AND(MONTH(AH5)=MONTH($F$17)))*$F$1299</f>
        <v>0</v>
      </c>
      <c r="AI1300" s="18">
        <f ca="1">(SUMIFS($J$1319:$AZ$1319,$J$1304:$AZ$1304,YEAR(AI5)-1)*AND(MONTH(AI5)=$F$1298) * ((SUM($J$23:AI23)=1)*(SUM($J$24:AH24)=0)) * AND(YEAR(AI5)&lt;&gt;YEAR($F$17))
+SUMIFS($J$1319:$AZ$1319,$J$1304:$AZ$1304,YEAR(AI5)-1) * ((SUM($J$23:AI23)=1)*(SUM($J$24:AH24)=0)) * AND(YEAR(AI5)=YEAR($F$17))*AND(MONTH(AI5)=MONTH($F$17))
+SUMIFS($J$1319:$AZ$1319,$J$1304:$AZ$1304,YEAR(AI5)) * ((SUM($J$23:AI23)=1)*(SUM($J$24:AH24)=0)) * AND(YEAR(AI5)=YEAR($F$17))*AND(MONTH(AI5)=MONTH($F$17)))*$F$1299</f>
        <v>0</v>
      </c>
      <c r="AJ1300" s="18">
        <f ca="1">(SUMIFS($J$1319:$AZ$1319,$J$1304:$AZ$1304,YEAR(AJ5)-1)*AND(MONTH(AJ5)=$F$1298) * ((SUM($J$23:AJ23)=1)*(SUM($J$24:AI24)=0)) * AND(YEAR(AJ5)&lt;&gt;YEAR($F$17))
+SUMIFS($J$1319:$AZ$1319,$J$1304:$AZ$1304,YEAR(AJ5)-1) * ((SUM($J$23:AJ23)=1)*(SUM($J$24:AI24)=0)) * AND(YEAR(AJ5)=YEAR($F$17))*AND(MONTH(AJ5)=MONTH($F$17))
+SUMIFS($J$1319:$AZ$1319,$J$1304:$AZ$1304,YEAR(AJ5)) * ((SUM($J$23:AJ23)=1)*(SUM($J$24:AI24)=0)) * AND(YEAR(AJ5)=YEAR($F$17))*AND(MONTH(AJ5)=MONTH($F$17)))*$F$1299</f>
        <v>0</v>
      </c>
      <c r="AK1300" s="18">
        <f ca="1">(SUMIFS($J$1319:$AZ$1319,$J$1304:$AZ$1304,YEAR(AK5)-1)*AND(MONTH(AK5)=$F$1298) * ((SUM($J$23:AK23)=1)*(SUM($J$24:AJ24)=0)) * AND(YEAR(AK5)&lt;&gt;YEAR($F$17))
+SUMIFS($J$1319:$AZ$1319,$J$1304:$AZ$1304,YEAR(AK5)-1) * ((SUM($J$23:AK23)=1)*(SUM($J$24:AJ24)=0)) * AND(YEAR(AK5)=YEAR($F$17))*AND(MONTH(AK5)=MONTH($F$17))
+SUMIFS($J$1319:$AZ$1319,$J$1304:$AZ$1304,YEAR(AK5)) * ((SUM($J$23:AK23)=1)*(SUM($J$24:AJ24)=0)) * AND(YEAR(AK5)=YEAR($F$17))*AND(MONTH(AK5)=MONTH($F$17)))*$F$1299</f>
        <v>0</v>
      </c>
      <c r="AL1300" s="18">
        <f ca="1">(SUMIFS($J$1319:$AZ$1319,$J$1304:$AZ$1304,YEAR(AL5)-1)*AND(MONTH(AL5)=$F$1298) * ((SUM($J$23:AL23)=1)*(SUM($J$24:AK24)=0)) * AND(YEAR(AL5)&lt;&gt;YEAR($F$17))
+SUMIFS($J$1319:$AZ$1319,$J$1304:$AZ$1304,YEAR(AL5)-1) * ((SUM($J$23:AL23)=1)*(SUM($J$24:AK24)=0)) * AND(YEAR(AL5)=YEAR($F$17))*AND(MONTH(AL5)=MONTH($F$17))
+SUMIFS($J$1319:$AZ$1319,$J$1304:$AZ$1304,YEAR(AL5)) * ((SUM($J$23:AL23)=1)*(SUM($J$24:AK24)=0)) * AND(YEAR(AL5)=YEAR($F$17))*AND(MONTH(AL5)=MONTH($F$17)))*$F$1299</f>
        <v>0</v>
      </c>
      <c r="AM1300" s="18">
        <f ca="1">(SUMIFS($J$1319:$AZ$1319,$J$1304:$AZ$1304,YEAR(AM5)-1)*AND(MONTH(AM5)=$F$1298) * ((SUM($J$23:AM23)=1)*(SUM($J$24:AL24)=0)) * AND(YEAR(AM5)&lt;&gt;YEAR($F$17))
+SUMIFS($J$1319:$AZ$1319,$J$1304:$AZ$1304,YEAR(AM5)-1) * ((SUM($J$23:AM23)=1)*(SUM($J$24:AL24)=0)) * AND(YEAR(AM5)=YEAR($F$17))*AND(MONTH(AM5)=MONTH($F$17))
+SUMIFS($J$1319:$AZ$1319,$J$1304:$AZ$1304,YEAR(AM5)) * ((SUM($J$23:AM23)=1)*(SUM($J$24:AL24)=0)) * AND(YEAR(AM5)=YEAR($F$17))*AND(MONTH(AM5)=MONTH($F$17)))*$F$1299</f>
        <v>0</v>
      </c>
      <c r="AN1300" s="18">
        <f ca="1">(SUMIFS($J$1319:$AZ$1319,$J$1304:$AZ$1304,YEAR(AN5)-1)*AND(MONTH(AN5)=$F$1298) * ((SUM($J$23:AN23)=1)*(SUM($J$24:AM24)=0)) * AND(YEAR(AN5)&lt;&gt;YEAR($F$17))
+SUMIFS($J$1319:$AZ$1319,$J$1304:$AZ$1304,YEAR(AN5)-1) * ((SUM($J$23:AN23)=1)*(SUM($J$24:AM24)=0)) * AND(YEAR(AN5)=YEAR($F$17))*AND(MONTH(AN5)=MONTH($F$17))
+SUMIFS($J$1319:$AZ$1319,$J$1304:$AZ$1304,YEAR(AN5)) * ((SUM($J$23:AN23)=1)*(SUM($J$24:AM24)=0)) * AND(YEAR(AN5)=YEAR($F$17))*AND(MONTH(AN5)=MONTH($F$17)))*$F$1299</f>
        <v>0</v>
      </c>
      <c r="AO1300" s="18">
        <f ca="1">(SUMIFS($J$1319:$AZ$1319,$J$1304:$AZ$1304,YEAR(AO5)-1)*AND(MONTH(AO5)=$F$1298) * ((SUM($J$23:AO23)=1)*(SUM($J$24:AN24)=0)) * AND(YEAR(AO5)&lt;&gt;YEAR($F$17))
+SUMIFS($J$1319:$AZ$1319,$J$1304:$AZ$1304,YEAR(AO5)-1) * ((SUM($J$23:AO23)=1)*(SUM($J$24:AN24)=0)) * AND(YEAR(AO5)=YEAR($F$17))*AND(MONTH(AO5)=MONTH($F$17))
+SUMIFS($J$1319:$AZ$1319,$J$1304:$AZ$1304,YEAR(AO5)) * ((SUM($J$23:AO23)=1)*(SUM($J$24:AN24)=0)) * AND(YEAR(AO5)=YEAR($F$17))*AND(MONTH(AO5)=MONTH($F$17)))*$F$1299</f>
        <v>0</v>
      </c>
      <c r="AP1300" s="18">
        <f ca="1">(SUMIFS($J$1319:$AZ$1319,$J$1304:$AZ$1304,YEAR(AP5)-1)*AND(MONTH(AP5)=$F$1298) * ((SUM($J$23:AP23)=1)*(SUM($J$24:AO24)=0)) * AND(YEAR(AP5)&lt;&gt;YEAR($F$17))
+SUMIFS($J$1319:$AZ$1319,$J$1304:$AZ$1304,YEAR(AP5)-1) * ((SUM($J$23:AP23)=1)*(SUM($J$24:AO24)=0)) * AND(YEAR(AP5)=YEAR($F$17))*AND(MONTH(AP5)=MONTH($F$17))
+SUMIFS($J$1319:$AZ$1319,$J$1304:$AZ$1304,YEAR(AP5)) * ((SUM($J$23:AP23)=1)*(SUM($J$24:AO24)=0)) * AND(YEAR(AP5)=YEAR($F$17))*AND(MONTH(AP5)=MONTH($F$17)))*$F$1299</f>
        <v>0</v>
      </c>
      <c r="AQ1300" s="18">
        <f ca="1">(SUMIFS($J$1319:$AZ$1319,$J$1304:$AZ$1304,YEAR(AQ5)-1)*AND(MONTH(AQ5)=$F$1298) * ((SUM($J$23:AQ23)=1)*(SUM($J$24:AP24)=0)) * AND(YEAR(AQ5)&lt;&gt;YEAR($F$17))
+SUMIFS($J$1319:$AZ$1319,$J$1304:$AZ$1304,YEAR(AQ5)-1) * ((SUM($J$23:AQ23)=1)*(SUM($J$24:AP24)=0)) * AND(YEAR(AQ5)=YEAR($F$17))*AND(MONTH(AQ5)=MONTH($F$17))
+SUMIFS($J$1319:$AZ$1319,$J$1304:$AZ$1304,YEAR(AQ5)) * ((SUM($J$23:AQ23)=1)*(SUM($J$24:AP24)=0)) * AND(YEAR(AQ5)=YEAR($F$17))*AND(MONTH(AQ5)=MONTH($F$17)))*$F$1299</f>
        <v>0</v>
      </c>
      <c r="AR1300" s="18">
        <f ca="1">(SUMIFS($J$1319:$AZ$1319,$J$1304:$AZ$1304,YEAR(AR5)-1)*AND(MONTH(AR5)=$F$1298) * ((SUM($J$23:AR23)=1)*(SUM($J$24:AQ24)=0)) * AND(YEAR(AR5)&lt;&gt;YEAR($F$17))
+SUMIFS($J$1319:$AZ$1319,$J$1304:$AZ$1304,YEAR(AR5)-1) * ((SUM($J$23:AR23)=1)*(SUM($J$24:AQ24)=0)) * AND(YEAR(AR5)=YEAR($F$17))*AND(MONTH(AR5)=MONTH($F$17))
+SUMIFS($J$1319:$AZ$1319,$J$1304:$AZ$1304,YEAR(AR5)) * ((SUM($J$23:AR23)=1)*(SUM($J$24:AQ24)=0)) * AND(YEAR(AR5)=YEAR($F$17))*AND(MONTH(AR5)=MONTH($F$17)))*$F$1299</f>
        <v>0</v>
      </c>
      <c r="AS1300" s="18">
        <f ca="1">(SUMIFS($J$1319:$AZ$1319,$J$1304:$AZ$1304,YEAR(AS5)-1)*AND(MONTH(AS5)=$F$1298) * ((SUM($J$23:AS23)=1)*(SUM($J$24:AR24)=0)) * AND(YEAR(AS5)&lt;&gt;YEAR($F$17))
+SUMIFS($J$1319:$AZ$1319,$J$1304:$AZ$1304,YEAR(AS5)-1) * ((SUM($J$23:AS23)=1)*(SUM($J$24:AR24)=0)) * AND(YEAR(AS5)=YEAR($F$17))*AND(MONTH(AS5)=MONTH($F$17))
+SUMIFS($J$1319:$AZ$1319,$J$1304:$AZ$1304,YEAR(AS5)) * ((SUM($J$23:AS23)=1)*(SUM($J$24:AR24)=0)) * AND(YEAR(AS5)=YEAR($F$17))*AND(MONTH(AS5)=MONTH($F$17)))*$F$1299</f>
        <v>0</v>
      </c>
      <c r="AT1300" s="18">
        <f ca="1">(SUMIFS($J$1319:$AZ$1319,$J$1304:$AZ$1304,YEAR(AT5)-1)*AND(MONTH(AT5)=$F$1298) * ((SUM($J$23:AT23)=1)*(SUM($J$24:AS24)=0)) * AND(YEAR(AT5)&lt;&gt;YEAR($F$17))
+SUMIFS($J$1319:$AZ$1319,$J$1304:$AZ$1304,YEAR(AT5)-1) * ((SUM($J$23:AT23)=1)*(SUM($J$24:AS24)=0)) * AND(YEAR(AT5)=YEAR($F$17))*AND(MONTH(AT5)=MONTH($F$17))
+SUMIFS($J$1319:$AZ$1319,$J$1304:$AZ$1304,YEAR(AT5)) * ((SUM($J$23:AT23)=1)*(SUM($J$24:AS24)=0)) * AND(YEAR(AT5)=YEAR($F$17))*AND(MONTH(AT5)=MONTH($F$17)))*$F$1299</f>
        <v>0</v>
      </c>
      <c r="AU1300" s="18">
        <f ca="1">(SUMIFS($J$1319:$AZ$1319,$J$1304:$AZ$1304,YEAR(AU5)-1)*AND(MONTH(AU5)=$F$1298) * ((SUM($J$23:AU23)=1)*(SUM($J$24:AT24)=0)) * AND(YEAR(AU5)&lt;&gt;YEAR($F$17))
+SUMIFS($J$1319:$AZ$1319,$J$1304:$AZ$1304,YEAR(AU5)-1) * ((SUM($J$23:AU23)=1)*(SUM($J$24:AT24)=0)) * AND(YEAR(AU5)=YEAR($F$17))*AND(MONTH(AU5)=MONTH($F$17))
+SUMIFS($J$1319:$AZ$1319,$J$1304:$AZ$1304,YEAR(AU5)) * ((SUM($J$23:AU23)=1)*(SUM($J$24:AT24)=0)) * AND(YEAR(AU5)=YEAR($F$17))*AND(MONTH(AU5)=MONTH($F$17)))*$F$1299</f>
        <v>0</v>
      </c>
      <c r="AV1300" s="18">
        <f ca="1">(SUMIFS($J$1319:$AZ$1319,$J$1304:$AZ$1304,YEAR(AV5)-1)*AND(MONTH(AV5)=$F$1298) * ((SUM($J$23:AV23)=1)*(SUM($J$24:AU24)=0)) * AND(YEAR(AV5)&lt;&gt;YEAR($F$17))
+SUMIFS($J$1319:$AZ$1319,$J$1304:$AZ$1304,YEAR(AV5)-1) * ((SUM($J$23:AV23)=1)*(SUM($J$24:AU24)=0)) * AND(YEAR(AV5)=YEAR($F$17))*AND(MONTH(AV5)=MONTH($F$17))
+SUMIFS($J$1319:$AZ$1319,$J$1304:$AZ$1304,YEAR(AV5)) * ((SUM($J$23:AV23)=1)*(SUM($J$24:AU24)=0)) * AND(YEAR(AV5)=YEAR($F$17))*AND(MONTH(AV5)=MONTH($F$17)))*$F$1299</f>
        <v>0</v>
      </c>
      <c r="AW1300" s="18">
        <f ca="1">(SUMIFS($J$1319:$AZ$1319,$J$1304:$AZ$1304,YEAR(AW5)-1)*AND(MONTH(AW5)=$F$1298) * ((SUM($J$23:AW23)=1)*(SUM($J$24:AV24)=0)) * AND(YEAR(AW5)&lt;&gt;YEAR($F$17))
+SUMIFS($J$1319:$AZ$1319,$J$1304:$AZ$1304,YEAR(AW5)-1) * ((SUM($J$23:AW23)=1)*(SUM($J$24:AV24)=0)) * AND(YEAR(AW5)=YEAR($F$17))*AND(MONTH(AW5)=MONTH($F$17))
+SUMIFS($J$1319:$AZ$1319,$J$1304:$AZ$1304,YEAR(AW5)) * ((SUM($J$23:AW23)=1)*(SUM($J$24:AV24)=0)) * AND(YEAR(AW5)=YEAR($F$17))*AND(MONTH(AW5)=MONTH($F$17)))*$F$1299</f>
        <v>0</v>
      </c>
      <c r="AX1300" s="18">
        <f ca="1">(SUMIFS($J$1319:$AZ$1319,$J$1304:$AZ$1304,YEAR(AX5)-1)*AND(MONTH(AX5)=$F$1298) * ((SUM($J$23:AX23)=1)*(SUM($J$24:AW24)=0)) * AND(YEAR(AX5)&lt;&gt;YEAR($F$17))
+SUMIFS($J$1319:$AZ$1319,$J$1304:$AZ$1304,YEAR(AX5)-1) * ((SUM($J$23:AX23)=1)*(SUM($J$24:AW24)=0)) * AND(YEAR(AX5)=YEAR($F$17))*AND(MONTH(AX5)=MONTH($F$17))
+SUMIFS($J$1319:$AZ$1319,$J$1304:$AZ$1304,YEAR(AX5)) * ((SUM($J$23:AX23)=1)*(SUM($J$24:AW24)=0)) * AND(YEAR(AX5)=YEAR($F$17))*AND(MONTH(AX5)=MONTH($F$17)))*$F$1299</f>
        <v>0</v>
      </c>
      <c r="AY1300" s="18">
        <f ca="1">(SUMIFS($J$1319:$AZ$1319,$J$1304:$AZ$1304,YEAR(AY5)-1)*AND(MONTH(AY5)=$F$1298) * ((SUM($J$23:AY23)=1)*(SUM($J$24:AX24)=0)) * AND(YEAR(AY5)&lt;&gt;YEAR($F$17))
+SUMIFS($J$1319:$AZ$1319,$J$1304:$AZ$1304,YEAR(AY5)-1) * ((SUM($J$23:AY23)=1)*(SUM($J$24:AX24)=0)) * AND(YEAR(AY5)=YEAR($F$17))*AND(MONTH(AY5)=MONTH($F$17))
+SUMIFS($J$1319:$AZ$1319,$J$1304:$AZ$1304,YEAR(AY5)) * ((SUM($J$23:AY23)=1)*(SUM($J$24:AX24)=0)) * AND(YEAR(AY5)=YEAR($F$17))*AND(MONTH(AY5)=MONTH($F$17)))*$F$1299</f>
        <v>0</v>
      </c>
      <c r="AZ1300" s="18">
        <f ca="1">(SUMIFS($J$1319:$AZ$1319,$J$1304:$AZ$1304,YEAR(AZ5)-1)*AND(MONTH(AZ5)=$F$1298) * ((SUM($J$23:AZ23)=1)*(SUM($J$24:AY24)=0)) * AND(YEAR(AZ5)&lt;&gt;YEAR($F$17))
+SUMIFS($J$1319:$AZ$1319,$J$1304:$AZ$1304,YEAR(AZ5)-1) * ((SUM($J$23:AZ23)=1)*(SUM($J$24:AY24)=0)) * AND(YEAR(AZ5)=YEAR($F$17))*AND(MONTH(AZ5)=MONTH($F$17))
+SUMIFS($J$1319:$AZ$1319,$J$1304:$AZ$1304,YEAR(AZ5)) * ((SUM($J$23:AZ23)=1)*(SUM($J$24:AY24)=0)) * AND(YEAR(AZ5)=YEAR($F$17))*AND(MONTH(AZ5)=MONTH($F$17)))*$F$1299</f>
        <v>0</v>
      </c>
      <c r="BA1300" s="18">
        <f ca="1">(SUMIFS($J$1319:$AZ$1319,$J$1304:$AZ$1304,YEAR(BA5)-1)*AND(MONTH(BA5)=$F$1298) * ((SUM($J$23:BA23)=1)*(SUM($J$24:AZ24)=0)) * AND(YEAR(BA5)&lt;&gt;YEAR($F$17))
+SUMIFS($J$1319:$AZ$1319,$J$1304:$AZ$1304,YEAR(BA5)-1) * ((SUM($J$23:BA23)=1)*(SUM($J$24:AZ24)=0)) * AND(YEAR(BA5)=YEAR($F$17))*AND(MONTH(BA5)=MONTH($F$17))
+SUMIFS($J$1319:$AZ$1319,$J$1304:$AZ$1304,YEAR(BA5)) * ((SUM($J$23:BA23)=1)*(SUM($J$24:AZ24)=0)) * AND(YEAR(BA5)=YEAR($F$17))*AND(MONTH(BA5)=MONTH($F$17)))*$F$1299</f>
        <v>0</v>
      </c>
      <c r="BB1300" s="18">
        <f ca="1">(SUMIFS($J$1319:$AZ$1319,$J$1304:$AZ$1304,YEAR(BB5)-1)*AND(MONTH(BB5)=$F$1298) * ((SUM($J$23:BB23)=1)*(SUM($J$24:BA24)=0)) * AND(YEAR(BB5)&lt;&gt;YEAR($F$17))
+SUMIFS($J$1319:$AZ$1319,$J$1304:$AZ$1304,YEAR(BB5)-1) * ((SUM($J$23:BB23)=1)*(SUM($J$24:BA24)=0)) * AND(YEAR(BB5)=YEAR($F$17))*AND(MONTH(BB5)=MONTH($F$17))
+SUMIFS($J$1319:$AZ$1319,$J$1304:$AZ$1304,YEAR(BB5)) * ((SUM($J$23:BB23)=1)*(SUM($J$24:BA24)=0)) * AND(YEAR(BB5)=YEAR($F$17))*AND(MONTH(BB5)=MONTH($F$17)))*$F$1299</f>
        <v>0</v>
      </c>
      <c r="BC1300" s="18">
        <f ca="1">(SUMIFS($J$1319:$AZ$1319,$J$1304:$AZ$1304,YEAR(BC5)-1)*AND(MONTH(BC5)=$F$1298) * ((SUM($J$23:BC23)=1)*(SUM($J$24:BB24)=0)) * AND(YEAR(BC5)&lt;&gt;YEAR($F$17))
+SUMIFS($J$1319:$AZ$1319,$J$1304:$AZ$1304,YEAR(BC5)-1) * ((SUM($J$23:BC23)=1)*(SUM($J$24:BB24)=0)) * AND(YEAR(BC5)=YEAR($F$17))*AND(MONTH(BC5)=MONTH($F$17))
+SUMIFS($J$1319:$AZ$1319,$J$1304:$AZ$1304,YEAR(BC5)) * ((SUM($J$23:BC23)=1)*(SUM($J$24:BB24)=0)) * AND(YEAR(BC5)=YEAR($F$17))*AND(MONTH(BC5)=MONTH($F$17)))*$F$1299</f>
        <v>0</v>
      </c>
      <c r="BD1300" s="18">
        <f ca="1">(SUMIFS($J$1319:$AZ$1319,$J$1304:$AZ$1304,YEAR(BD5)-1)*AND(MONTH(BD5)=$F$1298) * ((SUM($J$23:BD23)=1)*(SUM($J$24:BC24)=0)) * AND(YEAR(BD5)&lt;&gt;YEAR($F$17))
+SUMIFS($J$1319:$AZ$1319,$J$1304:$AZ$1304,YEAR(BD5)-1) * ((SUM($J$23:BD23)=1)*(SUM($J$24:BC24)=0)) * AND(YEAR(BD5)=YEAR($F$17))*AND(MONTH(BD5)=MONTH($F$17))
+SUMIFS($J$1319:$AZ$1319,$J$1304:$AZ$1304,YEAR(BD5)) * ((SUM($J$23:BD23)=1)*(SUM($J$24:BC24)=0)) * AND(YEAR(BD5)=YEAR($F$17))*AND(MONTH(BD5)=MONTH($F$17)))*$F$1299</f>
        <v>0</v>
      </c>
      <c r="BE1300" s="18">
        <f ca="1">(SUMIFS($J$1319:$AZ$1319,$J$1304:$AZ$1304,YEAR(BE5)-1)*AND(MONTH(BE5)=$F$1298) * ((SUM($J$23:BE23)=1)*(SUM($J$24:BD24)=0)) * AND(YEAR(BE5)&lt;&gt;YEAR($F$17))
+SUMIFS($J$1319:$AZ$1319,$J$1304:$AZ$1304,YEAR(BE5)-1) * ((SUM($J$23:BE23)=1)*(SUM($J$24:BD24)=0)) * AND(YEAR(BE5)=YEAR($F$17))*AND(MONTH(BE5)=MONTH($F$17))
+SUMIFS($J$1319:$AZ$1319,$J$1304:$AZ$1304,YEAR(BE5)) * ((SUM($J$23:BE23)=1)*(SUM($J$24:BD24)=0)) * AND(YEAR(BE5)=YEAR($F$17))*AND(MONTH(BE5)=MONTH($F$17)))*$F$1299</f>
        <v>0</v>
      </c>
      <c r="BF1300" s="18">
        <f ca="1">(SUMIFS($J$1319:$AZ$1319,$J$1304:$AZ$1304,YEAR(BF5)-1)*AND(MONTH(BF5)=$F$1298) * ((SUM($J$23:BF23)=1)*(SUM($J$24:BE24)=0)) * AND(YEAR(BF5)&lt;&gt;YEAR($F$17))
+SUMIFS($J$1319:$AZ$1319,$J$1304:$AZ$1304,YEAR(BF5)-1) * ((SUM($J$23:BF23)=1)*(SUM($J$24:BE24)=0)) * AND(YEAR(BF5)=YEAR($F$17))*AND(MONTH(BF5)=MONTH($F$17))
+SUMIFS($J$1319:$AZ$1319,$J$1304:$AZ$1304,YEAR(BF5)) * ((SUM($J$23:BF23)=1)*(SUM($J$24:BE24)=0)) * AND(YEAR(BF5)=YEAR($F$17))*AND(MONTH(BF5)=MONTH($F$17)))*$F$1299</f>
        <v>0</v>
      </c>
      <c r="BG1300" s="18">
        <f ca="1">(SUMIFS($J$1319:$AZ$1319,$J$1304:$AZ$1304,YEAR(BG5)-1)*AND(MONTH(BG5)=$F$1298) * ((SUM($J$23:BG23)=1)*(SUM($J$24:BF24)=0)) * AND(YEAR(BG5)&lt;&gt;YEAR($F$17))
+SUMIFS($J$1319:$AZ$1319,$J$1304:$AZ$1304,YEAR(BG5)-1) * ((SUM($J$23:BG23)=1)*(SUM($J$24:BF24)=0)) * AND(YEAR(BG5)=YEAR($F$17))*AND(MONTH(BG5)=MONTH($F$17))
+SUMIFS($J$1319:$AZ$1319,$J$1304:$AZ$1304,YEAR(BG5)) * ((SUM($J$23:BG23)=1)*(SUM($J$24:BF24)=0)) * AND(YEAR(BG5)=YEAR($F$17))*AND(MONTH(BG5)=MONTH($F$17)))*$F$1299</f>
        <v>0</v>
      </c>
      <c r="BH1300" s="18">
        <f ca="1">(SUMIFS($J$1319:$AZ$1319,$J$1304:$AZ$1304,YEAR(BH5)-1)*AND(MONTH(BH5)=$F$1298) * ((SUM($J$23:BH23)=1)*(SUM($J$24:BG24)=0)) * AND(YEAR(BH5)&lt;&gt;YEAR($F$17))
+SUMIFS($J$1319:$AZ$1319,$J$1304:$AZ$1304,YEAR(BH5)-1) * ((SUM($J$23:BH23)=1)*(SUM($J$24:BG24)=0)) * AND(YEAR(BH5)=YEAR($F$17))*AND(MONTH(BH5)=MONTH($F$17))
+SUMIFS($J$1319:$AZ$1319,$J$1304:$AZ$1304,YEAR(BH5)) * ((SUM($J$23:BH23)=1)*(SUM($J$24:BG24)=0)) * AND(YEAR(BH5)=YEAR($F$17))*AND(MONTH(BH5)=MONTH($F$17)))*$F$1299</f>
        <v>0</v>
      </c>
      <c r="BI1300" s="18">
        <f ca="1">(SUMIFS($J$1319:$AZ$1319,$J$1304:$AZ$1304,YEAR(BI5)-1)*AND(MONTH(BI5)=$F$1298) * ((SUM($J$23:BI23)=1)*(SUM($J$24:BH24)=0)) * AND(YEAR(BI5)&lt;&gt;YEAR($F$17))
+SUMIFS($J$1319:$AZ$1319,$J$1304:$AZ$1304,YEAR(BI5)-1) * ((SUM($J$23:BI23)=1)*(SUM($J$24:BH24)=0)) * AND(YEAR(BI5)=YEAR($F$17))*AND(MONTH(BI5)=MONTH($F$17))
+SUMIFS($J$1319:$AZ$1319,$J$1304:$AZ$1304,YEAR(BI5)) * ((SUM($J$23:BI23)=1)*(SUM($J$24:BH24)=0)) * AND(YEAR(BI5)=YEAR($F$17))*AND(MONTH(BI5)=MONTH($F$17)))*$F$1299</f>
        <v>0</v>
      </c>
      <c r="BJ1300" s="18">
        <f ca="1">(SUMIFS($J$1319:$AZ$1319,$J$1304:$AZ$1304,YEAR(BJ5)-1)*AND(MONTH(BJ5)=$F$1298) * ((SUM($J$23:BJ23)=1)*(SUM($J$24:BI24)=0)) * AND(YEAR(BJ5)&lt;&gt;YEAR($F$17))
+SUMIFS($J$1319:$AZ$1319,$J$1304:$AZ$1304,YEAR(BJ5)-1) * ((SUM($J$23:BJ23)=1)*(SUM($J$24:BI24)=0)) * AND(YEAR(BJ5)=YEAR($F$17))*AND(MONTH(BJ5)=MONTH($F$17))
+SUMIFS($J$1319:$AZ$1319,$J$1304:$AZ$1304,YEAR(BJ5)) * ((SUM($J$23:BJ23)=1)*(SUM($J$24:BI24)=0)) * AND(YEAR(BJ5)=YEAR($F$17))*AND(MONTH(BJ5)=MONTH($F$17)))*$F$1299</f>
        <v>0</v>
      </c>
      <c r="BK1300" s="18">
        <f ca="1">(SUMIFS($J$1319:$AZ$1319,$J$1304:$AZ$1304,YEAR(BK5)-1)*AND(MONTH(BK5)=$F$1298) * ((SUM($J$23:BK23)=1)*(SUM($J$24:BJ24)=0)) * AND(YEAR(BK5)&lt;&gt;YEAR($F$17))
+SUMIFS($J$1319:$AZ$1319,$J$1304:$AZ$1304,YEAR(BK5)-1) * ((SUM($J$23:BK23)=1)*(SUM($J$24:BJ24)=0)) * AND(YEAR(BK5)=YEAR($F$17))*AND(MONTH(BK5)=MONTH($F$17))
+SUMIFS($J$1319:$AZ$1319,$J$1304:$AZ$1304,YEAR(BK5)) * ((SUM($J$23:BK23)=1)*(SUM($J$24:BJ24)=0)) * AND(YEAR(BK5)=YEAR($F$17))*AND(MONTH(BK5)=MONTH($F$17)))*$F$1299</f>
        <v>0</v>
      </c>
      <c r="BL1300" s="18">
        <f ca="1">(SUMIFS($J$1319:$AZ$1319,$J$1304:$AZ$1304,YEAR(BL5)-1)*AND(MONTH(BL5)=$F$1298) * ((SUM($J$23:BL23)=1)*(SUM($J$24:BK24)=0)) * AND(YEAR(BL5)&lt;&gt;YEAR($F$17))
+SUMIFS($J$1319:$AZ$1319,$J$1304:$AZ$1304,YEAR(BL5)-1) * ((SUM($J$23:BL23)=1)*(SUM($J$24:BK24)=0)) * AND(YEAR(BL5)=YEAR($F$17))*AND(MONTH(BL5)=MONTH($F$17))
+SUMIFS($J$1319:$AZ$1319,$J$1304:$AZ$1304,YEAR(BL5)) * ((SUM($J$23:BL23)=1)*(SUM($J$24:BK24)=0)) * AND(YEAR(BL5)=YEAR($F$17))*AND(MONTH(BL5)=MONTH($F$17)))*$F$1299</f>
        <v>0</v>
      </c>
      <c r="BM1300" s="18">
        <f ca="1">(SUMIFS($J$1319:$AZ$1319,$J$1304:$AZ$1304,YEAR(BM5)-1)*AND(MONTH(BM5)=$F$1298) * ((SUM($J$23:BM23)=1)*(SUM($J$24:BL24)=0)) * AND(YEAR(BM5)&lt;&gt;YEAR($F$17))
+SUMIFS($J$1319:$AZ$1319,$J$1304:$AZ$1304,YEAR(BM5)-1) * ((SUM($J$23:BM23)=1)*(SUM($J$24:BL24)=0)) * AND(YEAR(BM5)=YEAR($F$17))*AND(MONTH(BM5)=MONTH($F$17))
+SUMIFS($J$1319:$AZ$1319,$J$1304:$AZ$1304,YEAR(BM5)) * ((SUM($J$23:BM23)=1)*(SUM($J$24:BL24)=0)) * AND(YEAR(BM5)=YEAR($F$17))*AND(MONTH(BM5)=MONTH($F$17)))*$F$1299</f>
        <v>0</v>
      </c>
      <c r="BN1300" s="18">
        <f ca="1">(SUMIFS($J$1319:$AZ$1319,$J$1304:$AZ$1304,YEAR(BN5)-1)*AND(MONTH(BN5)=$F$1298) * ((SUM($J$23:BN23)=1)*(SUM($J$24:BM24)=0)) * AND(YEAR(BN5)&lt;&gt;YEAR($F$17))
+SUMIFS($J$1319:$AZ$1319,$J$1304:$AZ$1304,YEAR(BN5)-1) * ((SUM($J$23:BN23)=1)*(SUM($J$24:BM24)=0)) * AND(YEAR(BN5)=YEAR($F$17))*AND(MONTH(BN5)=MONTH($F$17))
+SUMIFS($J$1319:$AZ$1319,$J$1304:$AZ$1304,YEAR(BN5)) * ((SUM($J$23:BN23)=1)*(SUM($J$24:BM24)=0)) * AND(YEAR(BN5)=YEAR($F$17))*AND(MONTH(BN5)=MONTH($F$17)))*$F$1299</f>
        <v>0</v>
      </c>
      <c r="BO1300" s="18">
        <f ca="1">(SUMIFS($J$1319:$AZ$1319,$J$1304:$AZ$1304,YEAR(BO5)-1)*AND(MONTH(BO5)=$F$1298) * ((SUM($J$23:BO23)=1)*(SUM($J$24:BN24)=0)) * AND(YEAR(BO5)&lt;&gt;YEAR($F$17))
+SUMIFS($J$1319:$AZ$1319,$J$1304:$AZ$1304,YEAR(BO5)-1) * ((SUM($J$23:BO23)=1)*(SUM($J$24:BN24)=0)) * AND(YEAR(BO5)=YEAR($F$17))*AND(MONTH(BO5)=MONTH($F$17))
+SUMIFS($J$1319:$AZ$1319,$J$1304:$AZ$1304,YEAR(BO5)) * ((SUM($J$23:BO23)=1)*(SUM($J$24:BN24)=0)) * AND(YEAR(BO5)=YEAR($F$17))*AND(MONTH(BO5)=MONTH($F$17)))*$F$1299</f>
        <v>0</v>
      </c>
      <c r="BP1300" s="18">
        <f ca="1">(SUMIFS($J$1319:$AZ$1319,$J$1304:$AZ$1304,YEAR(BP5)-1)*AND(MONTH(BP5)=$F$1298) * ((SUM($J$23:BP23)=1)*(SUM($J$24:BO24)=0)) * AND(YEAR(BP5)&lt;&gt;YEAR($F$17))
+SUMIFS($J$1319:$AZ$1319,$J$1304:$AZ$1304,YEAR(BP5)-1) * ((SUM($J$23:BP23)=1)*(SUM($J$24:BO24)=0)) * AND(YEAR(BP5)=YEAR($F$17))*AND(MONTH(BP5)=MONTH($F$17))
+SUMIFS($J$1319:$AZ$1319,$J$1304:$AZ$1304,YEAR(BP5)) * ((SUM($J$23:BP23)=1)*(SUM($J$24:BO24)=0)) * AND(YEAR(BP5)=YEAR($F$17))*AND(MONTH(BP5)=MONTH($F$17)))*$F$1299</f>
        <v>0</v>
      </c>
      <c r="BQ1300" s="18">
        <f ca="1">(SUMIFS($J$1319:$AZ$1319,$J$1304:$AZ$1304,YEAR(BQ5)-1)*AND(MONTH(BQ5)=$F$1298) * ((SUM($J$23:BQ23)=1)*(SUM($J$24:BP24)=0)) * AND(YEAR(BQ5)&lt;&gt;YEAR($F$17))
+SUMIFS($J$1319:$AZ$1319,$J$1304:$AZ$1304,YEAR(BQ5)-1) * ((SUM($J$23:BQ23)=1)*(SUM($J$24:BP24)=0)) * AND(YEAR(BQ5)=YEAR($F$17))*AND(MONTH(BQ5)=MONTH($F$17))
+SUMIFS($J$1319:$AZ$1319,$J$1304:$AZ$1304,YEAR(BQ5)) * ((SUM($J$23:BQ23)=1)*(SUM($J$24:BP24)=0)) * AND(YEAR(BQ5)=YEAR($F$17))*AND(MONTH(BQ5)=MONTH($F$17)))*$F$1299</f>
        <v>0</v>
      </c>
      <c r="BR1300" s="18">
        <f ca="1">(SUMIFS($J$1319:$AZ$1319,$J$1304:$AZ$1304,YEAR(BR5)-1)*AND(MONTH(BR5)=$F$1298) * ((SUM($J$23:BR23)=1)*(SUM($J$24:BQ24)=0)) * AND(YEAR(BR5)&lt;&gt;YEAR($F$17))
+SUMIFS($J$1319:$AZ$1319,$J$1304:$AZ$1304,YEAR(BR5)-1) * ((SUM($J$23:BR23)=1)*(SUM($J$24:BQ24)=0)) * AND(YEAR(BR5)=YEAR($F$17))*AND(MONTH(BR5)=MONTH($F$17))
+SUMIFS($J$1319:$AZ$1319,$J$1304:$AZ$1304,YEAR(BR5)) * ((SUM($J$23:BR23)=1)*(SUM($J$24:BQ24)=0)) * AND(YEAR(BR5)=YEAR($F$17))*AND(MONTH(BR5)=MONTH($F$17)))*$F$1299</f>
        <v>0</v>
      </c>
      <c r="BS1300" s="18">
        <f ca="1">(SUMIFS($J$1319:$AZ$1319,$J$1304:$AZ$1304,YEAR(BS5)-1)*AND(MONTH(BS5)=$F$1298) * ((SUM($J$23:BS23)=1)*(SUM($J$24:BR24)=0)) * AND(YEAR(BS5)&lt;&gt;YEAR($F$17))
+SUMIFS($J$1319:$AZ$1319,$J$1304:$AZ$1304,YEAR(BS5)-1) * ((SUM($J$23:BS23)=1)*(SUM($J$24:BR24)=0)) * AND(YEAR(BS5)=YEAR($F$17))*AND(MONTH(BS5)=MONTH($F$17))
+SUMIFS($J$1319:$AZ$1319,$J$1304:$AZ$1304,YEAR(BS5)) * ((SUM($J$23:BS23)=1)*(SUM($J$24:BR24)=0)) * AND(YEAR(BS5)=YEAR($F$17))*AND(MONTH(BS5)=MONTH($F$17)))*$F$1299</f>
        <v>0</v>
      </c>
      <c r="BT1300" s="18">
        <f ca="1">(SUMIFS($J$1319:$AZ$1319,$J$1304:$AZ$1304,YEAR(BT5)-1)*AND(MONTH(BT5)=$F$1298) * ((SUM($J$23:BT23)=1)*(SUM($J$24:BS24)=0)) * AND(YEAR(BT5)&lt;&gt;YEAR($F$17))
+SUMIFS($J$1319:$AZ$1319,$J$1304:$AZ$1304,YEAR(BT5)-1) * ((SUM($J$23:BT23)=1)*(SUM($J$24:BS24)=0)) * AND(YEAR(BT5)=YEAR($F$17))*AND(MONTH(BT5)=MONTH($F$17))
+SUMIFS($J$1319:$AZ$1319,$J$1304:$AZ$1304,YEAR(BT5)) * ((SUM($J$23:BT23)=1)*(SUM($J$24:BS24)=0)) * AND(YEAR(BT5)=YEAR($F$17))*AND(MONTH(BT5)=MONTH($F$17)))*$F$1299</f>
        <v>0</v>
      </c>
      <c r="BU1300" s="18">
        <f ca="1">(SUMIFS($J$1319:$AZ$1319,$J$1304:$AZ$1304,YEAR(BU5)-1)*AND(MONTH(BU5)=$F$1298) * ((SUM($J$23:BU23)=1)*(SUM($J$24:BT24)=0)) * AND(YEAR(BU5)&lt;&gt;YEAR($F$17))
+SUMIFS($J$1319:$AZ$1319,$J$1304:$AZ$1304,YEAR(BU5)-1) * ((SUM($J$23:BU23)=1)*(SUM($J$24:BT24)=0)) * AND(YEAR(BU5)=YEAR($F$17))*AND(MONTH(BU5)=MONTH($F$17))
+SUMIFS($J$1319:$AZ$1319,$J$1304:$AZ$1304,YEAR(BU5)) * ((SUM($J$23:BU23)=1)*(SUM($J$24:BT24)=0)) * AND(YEAR(BU5)=YEAR($F$17))*AND(MONTH(BU5)=MONTH($F$17)))*$F$1299</f>
        <v>0</v>
      </c>
      <c r="BV1300" s="18">
        <f ca="1">(SUMIFS($J$1319:$AZ$1319,$J$1304:$AZ$1304,YEAR(BV5)-1)*AND(MONTH(BV5)=$F$1298) * ((SUM($J$23:BV23)=1)*(SUM($J$24:BU24)=0)) * AND(YEAR(BV5)&lt;&gt;YEAR($F$17))
+SUMIFS($J$1319:$AZ$1319,$J$1304:$AZ$1304,YEAR(BV5)-1) * ((SUM($J$23:BV23)=1)*(SUM($J$24:BU24)=0)) * AND(YEAR(BV5)=YEAR($F$17))*AND(MONTH(BV5)=MONTH($F$17))
+SUMIFS($J$1319:$AZ$1319,$J$1304:$AZ$1304,YEAR(BV5)) * ((SUM($J$23:BV23)=1)*(SUM($J$24:BU24)=0)) * AND(YEAR(BV5)=YEAR($F$17))*AND(MONTH(BV5)=MONTH($F$17)))*$F$1299</f>
        <v>0</v>
      </c>
      <c r="BW1300" s="18">
        <f ca="1">(SUMIFS($J$1319:$AZ$1319,$J$1304:$AZ$1304,YEAR(BW5)-1)*AND(MONTH(BW5)=$F$1298) * ((SUM($J$23:BW23)=1)*(SUM($J$24:BV24)=0)) * AND(YEAR(BW5)&lt;&gt;YEAR($F$17))
+SUMIFS($J$1319:$AZ$1319,$J$1304:$AZ$1304,YEAR(BW5)-1) * ((SUM($J$23:BW23)=1)*(SUM($J$24:BV24)=0)) * AND(YEAR(BW5)=YEAR($F$17))*AND(MONTH(BW5)=MONTH($F$17))
+SUMIFS($J$1319:$AZ$1319,$J$1304:$AZ$1304,YEAR(BW5)) * ((SUM($J$23:BW23)=1)*(SUM($J$24:BV24)=0)) * AND(YEAR(BW5)=YEAR($F$17))*AND(MONTH(BW5)=MONTH($F$17)))*$F$1299</f>
        <v>0</v>
      </c>
      <c r="BX1300" s="18">
        <f ca="1">(SUMIFS($J$1319:$AZ$1319,$J$1304:$AZ$1304,YEAR(BX5)-1)*AND(MONTH(BX5)=$F$1298) * ((SUM($J$23:BX23)=1)*(SUM($J$24:BW24)=0)) * AND(YEAR(BX5)&lt;&gt;YEAR($F$17))
+SUMIFS($J$1319:$AZ$1319,$J$1304:$AZ$1304,YEAR(BX5)-1) * ((SUM($J$23:BX23)=1)*(SUM($J$24:BW24)=0)) * AND(YEAR(BX5)=YEAR($F$17))*AND(MONTH(BX5)=MONTH($F$17))
+SUMIFS($J$1319:$AZ$1319,$J$1304:$AZ$1304,YEAR(BX5)) * ((SUM($J$23:BX23)=1)*(SUM($J$24:BW24)=0)) * AND(YEAR(BX5)=YEAR($F$17))*AND(MONTH(BX5)=MONTH($F$17)))*$F$1299</f>
        <v>0</v>
      </c>
      <c r="BY1300" s="18">
        <f ca="1">(SUMIFS($J$1319:$AZ$1319,$J$1304:$AZ$1304,YEAR(BY5)-1)*AND(MONTH(BY5)=$F$1298) * ((SUM($J$23:BY23)=1)*(SUM($J$24:BX24)=0)) * AND(YEAR(BY5)&lt;&gt;YEAR($F$17))
+SUMIFS($J$1319:$AZ$1319,$J$1304:$AZ$1304,YEAR(BY5)-1) * ((SUM($J$23:BY23)=1)*(SUM($J$24:BX24)=0)) * AND(YEAR(BY5)=YEAR($F$17))*AND(MONTH(BY5)=MONTH($F$17))
+SUMIFS($J$1319:$AZ$1319,$J$1304:$AZ$1304,YEAR(BY5)) * ((SUM($J$23:BY23)=1)*(SUM($J$24:BX24)=0)) * AND(YEAR(BY5)=YEAR($F$17))*AND(MONTH(BY5)=MONTH($F$17)))*$F$1299</f>
        <v>0</v>
      </c>
      <c r="BZ1300" s="18">
        <f ca="1">(SUMIFS($J$1319:$AZ$1319,$J$1304:$AZ$1304,YEAR(BZ5)-1)*AND(MONTH(BZ5)=$F$1298) * ((SUM($J$23:BZ23)=1)*(SUM($J$24:BY24)=0)) * AND(YEAR(BZ5)&lt;&gt;YEAR($F$17))
+SUMIFS($J$1319:$AZ$1319,$J$1304:$AZ$1304,YEAR(BZ5)-1) * ((SUM($J$23:BZ23)=1)*(SUM($J$24:BY24)=0)) * AND(YEAR(BZ5)=YEAR($F$17))*AND(MONTH(BZ5)=MONTH($F$17))
+SUMIFS($J$1319:$AZ$1319,$J$1304:$AZ$1304,YEAR(BZ5)) * ((SUM($J$23:BZ23)=1)*(SUM($J$24:BY24)=0)) * AND(YEAR(BZ5)=YEAR($F$17))*AND(MONTH(BZ5)=MONTH($F$17)))*$F$1299</f>
        <v>0</v>
      </c>
      <c r="CA1300" s="18">
        <f ca="1">(SUMIFS($J$1319:$AZ$1319,$J$1304:$AZ$1304,YEAR(CA5)-1)*AND(MONTH(CA5)=$F$1298) * ((SUM($J$23:CA23)=1)*(SUM($J$24:BZ24)=0)) * AND(YEAR(CA5)&lt;&gt;YEAR($F$17))
+SUMIFS($J$1319:$AZ$1319,$J$1304:$AZ$1304,YEAR(CA5)-1) * ((SUM($J$23:CA23)=1)*(SUM($J$24:BZ24)=0)) * AND(YEAR(CA5)=YEAR($F$17))*AND(MONTH(CA5)=MONTH($F$17))
+SUMIFS($J$1319:$AZ$1319,$J$1304:$AZ$1304,YEAR(CA5)) * ((SUM($J$23:CA23)=1)*(SUM($J$24:BZ24)=0)) * AND(YEAR(CA5)=YEAR($F$17))*AND(MONTH(CA5)=MONTH($F$17)))*$F$1299</f>
        <v>0</v>
      </c>
      <c r="CB1300" s="18">
        <f ca="1">(SUMIFS($J$1319:$AZ$1319,$J$1304:$AZ$1304,YEAR(CB5)-1)*AND(MONTH(CB5)=$F$1298) * ((SUM($J$23:CB23)=1)*(SUM($J$24:CA24)=0)) * AND(YEAR(CB5)&lt;&gt;YEAR($F$17))
+SUMIFS($J$1319:$AZ$1319,$J$1304:$AZ$1304,YEAR(CB5)-1) * ((SUM($J$23:CB23)=1)*(SUM($J$24:CA24)=0)) * AND(YEAR(CB5)=YEAR($F$17))*AND(MONTH(CB5)=MONTH($F$17))
+SUMIFS($J$1319:$AZ$1319,$J$1304:$AZ$1304,YEAR(CB5)) * ((SUM($J$23:CB23)=1)*(SUM($J$24:CA24)=0)) * AND(YEAR(CB5)=YEAR($F$17))*AND(MONTH(CB5)=MONTH($F$17)))*$F$1299</f>
        <v>0</v>
      </c>
      <c r="CC1300" s="18">
        <f ca="1">(SUMIFS($J$1319:$AZ$1319,$J$1304:$AZ$1304,YEAR(CC5)-1)*AND(MONTH(CC5)=$F$1298) * ((SUM($J$23:CC23)=1)*(SUM($J$24:CB24)=0)) * AND(YEAR(CC5)&lt;&gt;YEAR($F$17))
+SUMIFS($J$1319:$AZ$1319,$J$1304:$AZ$1304,YEAR(CC5)-1) * ((SUM($J$23:CC23)=1)*(SUM($J$24:CB24)=0)) * AND(YEAR(CC5)=YEAR($F$17))*AND(MONTH(CC5)=MONTH($F$17))
+SUMIFS($J$1319:$AZ$1319,$J$1304:$AZ$1304,YEAR(CC5)) * ((SUM($J$23:CC23)=1)*(SUM($J$24:CB24)=0)) * AND(YEAR(CC5)=YEAR($F$17))*AND(MONTH(CC5)=MONTH($F$17)))*$F$1299</f>
        <v>0</v>
      </c>
      <c r="CD1300" s="18">
        <f ca="1">(SUMIFS($J$1319:$AZ$1319,$J$1304:$AZ$1304,YEAR(CD5)-1)*AND(MONTH(CD5)=$F$1298) * ((SUM($J$23:CD23)=1)*(SUM($J$24:CC24)=0)) * AND(YEAR(CD5)&lt;&gt;YEAR($F$17))
+SUMIFS($J$1319:$AZ$1319,$J$1304:$AZ$1304,YEAR(CD5)-1) * ((SUM($J$23:CD23)=1)*(SUM($J$24:CC24)=0)) * AND(YEAR(CD5)=YEAR($F$17))*AND(MONTH(CD5)=MONTH($F$17))
+SUMIFS($J$1319:$AZ$1319,$J$1304:$AZ$1304,YEAR(CD5)) * ((SUM($J$23:CD23)=1)*(SUM($J$24:CC24)=0)) * AND(YEAR(CD5)=YEAR($F$17))*AND(MONTH(CD5)=MONTH($F$17)))*$F$1299</f>
        <v>-504.80139354698548</v>
      </c>
      <c r="CE1300" s="18">
        <f ca="1">(SUMIFS($J$1319:$AZ$1319,$J$1304:$AZ$1304,YEAR(CE5)-1)*AND(MONTH(CE5)=$F$1298) * ((SUM($J$23:CE23)=1)*(SUM($J$24:CD24)=0)) * AND(YEAR(CE5)&lt;&gt;YEAR($F$17))
+SUMIFS($J$1319:$AZ$1319,$J$1304:$AZ$1304,YEAR(CE5)-1) * ((SUM($J$23:CE23)=1)*(SUM($J$24:CD24)=0)) * AND(YEAR(CE5)=YEAR($F$17))*AND(MONTH(CE5)=MONTH($F$17))
+SUMIFS($J$1319:$AZ$1319,$J$1304:$AZ$1304,YEAR(CE5)) * ((SUM($J$23:CE23)=1)*(SUM($J$24:CD24)=0)) * AND(YEAR(CE5)=YEAR($F$17))*AND(MONTH(CE5)=MONTH($F$17)))*$F$1299</f>
        <v>0</v>
      </c>
      <c r="CF1300" s="18">
        <f ca="1">(SUMIFS($J$1319:$AZ$1319,$J$1304:$AZ$1304,YEAR(CF5)-1)*AND(MONTH(CF5)=$F$1298) * ((SUM($J$23:CF23)=1)*(SUM($J$24:CE24)=0)) * AND(YEAR(CF5)&lt;&gt;YEAR($F$17))
+SUMIFS($J$1319:$AZ$1319,$J$1304:$AZ$1304,YEAR(CF5)-1) * ((SUM($J$23:CF23)=1)*(SUM($J$24:CE24)=0)) * AND(YEAR(CF5)=YEAR($F$17))*AND(MONTH(CF5)=MONTH($F$17))
+SUMIFS($J$1319:$AZ$1319,$J$1304:$AZ$1304,YEAR(CF5)) * ((SUM($J$23:CF23)=1)*(SUM($J$24:CE24)=0)) * AND(YEAR(CF5)=YEAR($F$17))*AND(MONTH(CF5)=MONTH($F$17)))*$F$1299</f>
        <v>0</v>
      </c>
      <c r="CG1300" s="18">
        <f ca="1">(SUMIFS($J$1319:$AZ$1319,$J$1304:$AZ$1304,YEAR(CG5)-1)*AND(MONTH(CG5)=$F$1298) * ((SUM($J$23:CG23)=1)*(SUM($J$24:CF24)=0)) * AND(YEAR(CG5)&lt;&gt;YEAR($F$17))
+SUMIFS($J$1319:$AZ$1319,$J$1304:$AZ$1304,YEAR(CG5)-1) * ((SUM($J$23:CG23)=1)*(SUM($J$24:CF24)=0)) * AND(YEAR(CG5)=YEAR($F$17))*AND(MONTH(CG5)=MONTH($F$17))
+SUMIFS($J$1319:$AZ$1319,$J$1304:$AZ$1304,YEAR(CG5)) * ((SUM($J$23:CG23)=1)*(SUM($J$24:CF24)=0)) * AND(YEAR(CG5)=YEAR($F$17))*AND(MONTH(CG5)=MONTH($F$17)))*$F$1299</f>
        <v>0</v>
      </c>
      <c r="CH1300" s="18">
        <f ca="1">(SUMIFS($J$1319:$AZ$1319,$J$1304:$AZ$1304,YEAR(CH5)-1)*AND(MONTH(CH5)=$F$1298) * ((SUM($J$23:CH23)=1)*(SUM($J$24:CG24)=0)) * AND(YEAR(CH5)&lt;&gt;YEAR($F$17))
+SUMIFS($J$1319:$AZ$1319,$J$1304:$AZ$1304,YEAR(CH5)-1) * ((SUM($J$23:CH23)=1)*(SUM($J$24:CG24)=0)) * AND(YEAR(CH5)=YEAR($F$17))*AND(MONTH(CH5)=MONTH($F$17))
+SUMIFS($J$1319:$AZ$1319,$J$1304:$AZ$1304,YEAR(CH5)) * ((SUM($J$23:CH23)=1)*(SUM($J$24:CG24)=0)) * AND(YEAR(CH5)=YEAR($F$17))*AND(MONTH(CH5)=MONTH($F$17)))*$F$1299</f>
        <v>-3463.5066633856686</v>
      </c>
      <c r="CI1300" s="18">
        <f ca="1">(SUMIFS($J$1319:$AZ$1319,$J$1304:$AZ$1304,YEAR(CI5)-1)*AND(MONTH(CI5)=$F$1298) * ((SUM($J$23:CI23)=1)*(SUM($J$24:CH24)=0)) * AND(YEAR(CI5)&lt;&gt;YEAR($F$17))
+SUMIFS($J$1319:$AZ$1319,$J$1304:$AZ$1304,YEAR(CI5)-1) * ((SUM($J$23:CI23)=1)*(SUM($J$24:CH24)=0)) * AND(YEAR(CI5)=YEAR($F$17))*AND(MONTH(CI5)=MONTH($F$17))
+SUMIFS($J$1319:$AZ$1319,$J$1304:$AZ$1304,YEAR(CI5)) * ((SUM($J$23:CI23)=1)*(SUM($J$24:CH24)=0)) * AND(YEAR(CI5)=YEAR($F$17))*AND(MONTH(CI5)=MONTH($F$17)))*$F$1299</f>
        <v>0</v>
      </c>
      <c r="CJ1300" s="18">
        <f ca="1">(SUMIFS($J$1319:$AZ$1319,$J$1304:$AZ$1304,YEAR(CJ5)-1)*AND(MONTH(CJ5)=$F$1298) * ((SUM($J$23:CJ23)=1)*(SUM($J$24:CI24)=0)) * AND(YEAR(CJ5)&lt;&gt;YEAR($F$17))
+SUMIFS($J$1319:$AZ$1319,$J$1304:$AZ$1304,YEAR(CJ5)-1) * ((SUM($J$23:CJ23)=1)*(SUM($J$24:CI24)=0)) * AND(YEAR(CJ5)=YEAR($F$17))*AND(MONTH(CJ5)=MONTH($F$17))
+SUMIFS($J$1319:$AZ$1319,$J$1304:$AZ$1304,YEAR(CJ5)) * ((SUM($J$23:CJ23)=1)*(SUM($J$24:CI24)=0)) * AND(YEAR(CJ5)=YEAR($F$17))*AND(MONTH(CJ5)=MONTH($F$17)))*$F$1299</f>
        <v>0</v>
      </c>
      <c r="CK1300" s="18">
        <f ca="1">(SUMIFS($J$1319:$AZ$1319,$J$1304:$AZ$1304,YEAR(CK5)-1)*AND(MONTH(CK5)=$F$1298) * ((SUM($J$23:CK23)=1)*(SUM($J$24:CJ24)=0)) * AND(YEAR(CK5)&lt;&gt;YEAR($F$17))
+SUMIFS($J$1319:$AZ$1319,$J$1304:$AZ$1304,YEAR(CK5)-1) * ((SUM($J$23:CK23)=1)*(SUM($J$24:CJ24)=0)) * AND(YEAR(CK5)=YEAR($F$17))*AND(MONTH(CK5)=MONTH($F$17))
+SUMIFS($J$1319:$AZ$1319,$J$1304:$AZ$1304,YEAR(CK5)) * ((SUM($J$23:CK23)=1)*(SUM($J$24:CJ24)=0)) * AND(YEAR(CK5)=YEAR($F$17))*AND(MONTH(CK5)=MONTH($F$17)))*$F$1299</f>
        <v>0</v>
      </c>
      <c r="CL1300" s="18">
        <f ca="1">(SUMIFS($J$1319:$AZ$1319,$J$1304:$AZ$1304,YEAR(CL5)-1)*AND(MONTH(CL5)=$F$1298) * ((SUM($J$23:CL23)=1)*(SUM($J$24:CK24)=0)) * AND(YEAR(CL5)&lt;&gt;YEAR($F$17))
+SUMIFS($J$1319:$AZ$1319,$J$1304:$AZ$1304,YEAR(CL5)-1) * ((SUM($J$23:CL23)=1)*(SUM($J$24:CK24)=0)) * AND(YEAR(CL5)=YEAR($F$17))*AND(MONTH(CL5)=MONTH($F$17))
+SUMIFS($J$1319:$AZ$1319,$J$1304:$AZ$1304,YEAR(CL5)) * ((SUM($J$23:CL23)=1)*(SUM($J$24:CK24)=0)) * AND(YEAR(CL5)=YEAR($F$17))*AND(MONTH(CL5)=MONTH($F$17)))*$F$1299</f>
        <v>-8802.299197687953</v>
      </c>
      <c r="CM1300" s="18">
        <f ca="1">(SUMIFS($J$1319:$AZ$1319,$J$1304:$AZ$1304,YEAR(CM5)-1)*AND(MONTH(CM5)=$F$1298) * ((SUM($J$23:CM23)=1)*(SUM($J$24:CL24)=0)) * AND(YEAR(CM5)&lt;&gt;YEAR($F$17))
+SUMIFS($J$1319:$AZ$1319,$J$1304:$AZ$1304,YEAR(CM5)-1) * ((SUM($J$23:CM23)=1)*(SUM($J$24:CL24)=0)) * AND(YEAR(CM5)=YEAR($F$17))*AND(MONTH(CM5)=MONTH($F$17))
+SUMIFS($J$1319:$AZ$1319,$J$1304:$AZ$1304,YEAR(CM5)) * ((SUM($J$23:CM23)=1)*(SUM($J$24:CL24)=0)) * AND(YEAR(CM5)=YEAR($F$17))*AND(MONTH(CM5)=MONTH($F$17)))*$F$1299</f>
        <v>0</v>
      </c>
      <c r="CN1300" s="18">
        <f ca="1">(SUMIFS($J$1319:$AZ$1319,$J$1304:$AZ$1304,YEAR(CN5)-1)*AND(MONTH(CN5)=$F$1298) * ((SUM($J$23:CN23)=1)*(SUM($J$24:CM24)=0)) * AND(YEAR(CN5)&lt;&gt;YEAR($F$17))
+SUMIFS($J$1319:$AZ$1319,$J$1304:$AZ$1304,YEAR(CN5)-1) * ((SUM($J$23:CN23)=1)*(SUM($J$24:CM24)=0)) * AND(YEAR(CN5)=YEAR($F$17))*AND(MONTH(CN5)=MONTH($F$17))
+SUMIFS($J$1319:$AZ$1319,$J$1304:$AZ$1304,YEAR(CN5)) * ((SUM($J$23:CN23)=1)*(SUM($J$24:CM24)=0)) * AND(YEAR(CN5)=YEAR($F$17))*AND(MONTH(CN5)=MONTH($F$17)))*$F$1299</f>
        <v>0</v>
      </c>
      <c r="CO1300" s="18">
        <f ca="1">(SUMIFS($J$1319:$AZ$1319,$J$1304:$AZ$1304,YEAR(CO5)-1)*AND(MONTH(CO5)=$F$1298) * ((SUM($J$23:CO23)=1)*(SUM($J$24:CN24)=0)) * AND(YEAR(CO5)&lt;&gt;YEAR($F$17))
+SUMIFS($J$1319:$AZ$1319,$J$1304:$AZ$1304,YEAR(CO5)-1) * ((SUM($J$23:CO23)=1)*(SUM($J$24:CN24)=0)) * AND(YEAR(CO5)=YEAR($F$17))*AND(MONTH(CO5)=MONTH($F$17))
+SUMIFS($J$1319:$AZ$1319,$J$1304:$AZ$1304,YEAR(CO5)) * ((SUM($J$23:CO23)=1)*(SUM($J$24:CN24)=0)) * AND(YEAR(CO5)=YEAR($F$17))*AND(MONTH(CO5)=MONTH($F$17)))*$F$1299</f>
        <v>0</v>
      </c>
      <c r="CP1300" s="18">
        <f ca="1">(SUMIFS($J$1319:$AZ$1319,$J$1304:$AZ$1304,YEAR(CP5)-1)*AND(MONTH(CP5)=$F$1298) * ((SUM($J$23:CP23)=1)*(SUM($J$24:CO24)=0)) * AND(YEAR(CP5)&lt;&gt;YEAR($F$17))
+SUMIFS($J$1319:$AZ$1319,$J$1304:$AZ$1304,YEAR(CP5)-1) * ((SUM($J$23:CP23)=1)*(SUM($J$24:CO24)=0)) * AND(YEAR(CP5)=YEAR($F$17))*AND(MONTH(CP5)=MONTH($F$17))
+SUMIFS($J$1319:$AZ$1319,$J$1304:$AZ$1304,YEAR(CP5)) * ((SUM($J$23:CP23)=1)*(SUM($J$24:CO24)=0)) * AND(YEAR(CP5)=YEAR($F$17))*AND(MONTH(CP5)=MONTH($F$17)))*$F$1299</f>
        <v>-9293.3854625025233</v>
      </c>
      <c r="CQ1300" s="18">
        <f ca="1">(SUMIFS($J$1319:$AZ$1319,$J$1304:$AZ$1304,YEAR(CQ5)-1)*AND(MONTH(CQ5)=$F$1298) * ((SUM($J$23:CQ23)=1)*(SUM($J$24:CP24)=0)) * AND(YEAR(CQ5)&lt;&gt;YEAR($F$17))
+SUMIFS($J$1319:$AZ$1319,$J$1304:$AZ$1304,YEAR(CQ5)-1) * ((SUM($J$23:CQ23)=1)*(SUM($J$24:CP24)=0)) * AND(YEAR(CQ5)=YEAR($F$17))*AND(MONTH(CQ5)=MONTH($F$17))
+SUMIFS($J$1319:$AZ$1319,$J$1304:$AZ$1304,YEAR(CQ5)) * ((SUM($J$23:CQ23)=1)*(SUM($J$24:CP24)=0)) * AND(YEAR(CQ5)=YEAR($F$17))*AND(MONTH(CQ5)=MONTH($F$17)))*$F$1299</f>
        <v>0</v>
      </c>
      <c r="CR1300" s="18">
        <f ca="1">(SUMIFS($J$1319:$AZ$1319,$J$1304:$AZ$1304,YEAR(CR5)-1)*AND(MONTH(CR5)=$F$1298) * ((SUM($J$23:CR23)=1)*(SUM($J$24:CQ24)=0)) * AND(YEAR(CR5)&lt;&gt;YEAR($F$17))
+SUMIFS($J$1319:$AZ$1319,$J$1304:$AZ$1304,YEAR(CR5)-1) * ((SUM($J$23:CR23)=1)*(SUM($J$24:CQ24)=0)) * AND(YEAR(CR5)=YEAR($F$17))*AND(MONTH(CR5)=MONTH($F$17))
+SUMIFS($J$1319:$AZ$1319,$J$1304:$AZ$1304,YEAR(CR5)) * ((SUM($J$23:CR23)=1)*(SUM($J$24:CQ24)=0)) * AND(YEAR(CR5)=YEAR($F$17))*AND(MONTH(CR5)=MONTH($F$17)))*$F$1299</f>
        <v>0</v>
      </c>
      <c r="CS1300" s="18">
        <f ca="1">(SUMIFS($J$1319:$AZ$1319,$J$1304:$AZ$1304,YEAR(CS5)-1)*AND(MONTH(CS5)=$F$1298) * ((SUM($J$23:CS23)=1)*(SUM($J$24:CR24)=0)) * AND(YEAR(CS5)&lt;&gt;YEAR($F$17))
+SUMIFS($J$1319:$AZ$1319,$J$1304:$AZ$1304,YEAR(CS5)-1) * ((SUM($J$23:CS23)=1)*(SUM($J$24:CR24)=0)) * AND(YEAR(CS5)=YEAR($F$17))*AND(MONTH(CS5)=MONTH($F$17))
+SUMIFS($J$1319:$AZ$1319,$J$1304:$AZ$1304,YEAR(CS5)) * ((SUM($J$23:CS23)=1)*(SUM($J$24:CR24)=0)) * AND(YEAR(CS5)=YEAR($F$17))*AND(MONTH(CS5)=MONTH($F$17)))*$F$1299</f>
        <v>0</v>
      </c>
      <c r="CT1300" s="18">
        <f ca="1">(SUMIFS($J$1319:$AZ$1319,$J$1304:$AZ$1304,YEAR(CT5)-1)*AND(MONTH(CT5)=$F$1298) * ((SUM($J$23:CT23)=1)*(SUM($J$24:CS24)=0)) * AND(YEAR(CT5)&lt;&gt;YEAR($F$17))
+SUMIFS($J$1319:$AZ$1319,$J$1304:$AZ$1304,YEAR(CT5)-1) * ((SUM($J$23:CT23)=1)*(SUM($J$24:CS24)=0)) * AND(YEAR(CT5)=YEAR($F$17))*AND(MONTH(CT5)=MONTH($F$17))
+SUMIFS($J$1319:$AZ$1319,$J$1304:$AZ$1304,YEAR(CT5)) * ((SUM($J$23:CT23)=1)*(SUM($J$24:CS24)=0)) * AND(YEAR(CT5)=YEAR($F$17))*AND(MONTH(CT5)=MONTH($F$17)))*$F$1299</f>
        <v>-9559.4886602107599</v>
      </c>
      <c r="CU1300" s="18">
        <f ca="1">(SUMIFS($J$1319:$AZ$1319,$J$1304:$AZ$1304,YEAR(CU5)-1)*AND(MONTH(CU5)=$F$1298) * ((SUM($J$23:CU23)=1)*(SUM($J$24:CT24)=0)) * AND(YEAR(CU5)&lt;&gt;YEAR($F$17))
+SUMIFS($J$1319:$AZ$1319,$J$1304:$AZ$1304,YEAR(CU5)-1) * ((SUM($J$23:CU23)=1)*(SUM($J$24:CT24)=0)) * AND(YEAR(CU5)=YEAR($F$17))*AND(MONTH(CU5)=MONTH($F$17))
+SUMIFS($J$1319:$AZ$1319,$J$1304:$AZ$1304,YEAR(CU5)) * ((SUM($J$23:CU23)=1)*(SUM($J$24:CT24)=0)) * AND(YEAR(CU5)=YEAR($F$17))*AND(MONTH(CU5)=MONTH($F$17)))*$F$1299</f>
        <v>0</v>
      </c>
      <c r="CV1300" s="18">
        <f ca="1">(SUMIFS($J$1319:$AZ$1319,$J$1304:$AZ$1304,YEAR(CV5)-1)*AND(MONTH(CV5)=$F$1298) * ((SUM($J$23:CV23)=1)*(SUM($J$24:CU24)=0)) * AND(YEAR(CV5)&lt;&gt;YEAR($F$17))
+SUMIFS($J$1319:$AZ$1319,$J$1304:$AZ$1304,YEAR(CV5)-1) * ((SUM($J$23:CV23)=1)*(SUM($J$24:CU24)=0)) * AND(YEAR(CV5)=YEAR($F$17))*AND(MONTH(CV5)=MONTH($F$17))
+SUMIFS($J$1319:$AZ$1319,$J$1304:$AZ$1304,YEAR(CV5)) * ((SUM($J$23:CV23)=1)*(SUM($J$24:CU24)=0)) * AND(YEAR(CV5)=YEAR($F$17))*AND(MONTH(CV5)=MONTH($F$17)))*$F$1299</f>
        <v>0</v>
      </c>
      <c r="CW1300" s="18">
        <f ca="1">(SUMIFS($J$1319:$AZ$1319,$J$1304:$AZ$1304,YEAR(CW5)-1)*AND(MONTH(CW5)=$F$1298) * ((SUM($J$23:CW23)=1)*(SUM($J$24:CV24)=0)) * AND(YEAR(CW5)&lt;&gt;YEAR($F$17))
+SUMIFS($J$1319:$AZ$1319,$J$1304:$AZ$1304,YEAR(CW5)-1) * ((SUM($J$23:CW23)=1)*(SUM($J$24:CV24)=0)) * AND(YEAR(CW5)=YEAR($F$17))*AND(MONTH(CW5)=MONTH($F$17))
+SUMIFS($J$1319:$AZ$1319,$J$1304:$AZ$1304,YEAR(CW5)) * ((SUM($J$23:CW23)=1)*(SUM($J$24:CV24)=0)) * AND(YEAR(CW5)=YEAR($F$17))*AND(MONTH(CW5)=MONTH($F$17)))*$F$1299</f>
        <v>0</v>
      </c>
      <c r="CX1300" s="18">
        <f ca="1">(SUMIFS($J$1319:$AZ$1319,$J$1304:$AZ$1304,YEAR(CX5)-1)*AND(MONTH(CX5)=$F$1298) * ((SUM($J$23:CX23)=1)*(SUM($J$24:CW24)=0)) * AND(YEAR(CX5)&lt;&gt;YEAR($F$17))
+SUMIFS($J$1319:$AZ$1319,$J$1304:$AZ$1304,YEAR(CX5)-1) * ((SUM($J$23:CX23)=1)*(SUM($J$24:CW24)=0)) * AND(YEAR(CX5)=YEAR($F$17))*AND(MONTH(CX5)=MONTH($F$17))
+SUMIFS($J$1319:$AZ$1319,$J$1304:$AZ$1304,YEAR(CX5)) * ((SUM($J$23:CX23)=1)*(SUM($J$24:CW24)=0)) * AND(YEAR(CX5)=YEAR($F$17))*AND(MONTH(CX5)=MONTH($F$17)))*$F$1299</f>
        <v>-10384.861492163966</v>
      </c>
      <c r="CY1300" s="18">
        <f ca="1">(SUMIFS($J$1319:$AZ$1319,$J$1304:$AZ$1304,YEAR(CY5)-1)*AND(MONTH(CY5)=$F$1298) * ((SUM($J$23:CY23)=1)*(SUM($J$24:CX24)=0)) * AND(YEAR(CY5)&lt;&gt;YEAR($F$17))
+SUMIFS($J$1319:$AZ$1319,$J$1304:$AZ$1304,YEAR(CY5)-1) * ((SUM($J$23:CY23)=1)*(SUM($J$24:CX24)=0)) * AND(YEAR(CY5)=YEAR($F$17))*AND(MONTH(CY5)=MONTH($F$17))
+SUMIFS($J$1319:$AZ$1319,$J$1304:$AZ$1304,YEAR(CY5)) * ((SUM($J$23:CY23)=1)*(SUM($J$24:CX24)=0)) * AND(YEAR(CY5)=YEAR($F$17))*AND(MONTH(CY5)=MONTH($F$17)))*$F$1299</f>
        <v>0</v>
      </c>
      <c r="CZ1300" s="18">
        <f ca="1">(SUMIFS($J$1319:$AZ$1319,$J$1304:$AZ$1304,YEAR(CZ5)-1)*AND(MONTH(CZ5)=$F$1298) * ((SUM($J$23:CZ23)=1)*(SUM($J$24:CY24)=0)) * AND(YEAR(CZ5)&lt;&gt;YEAR($F$17))
+SUMIFS($J$1319:$AZ$1319,$J$1304:$AZ$1304,YEAR(CZ5)-1) * ((SUM($J$23:CZ23)=1)*(SUM($J$24:CY24)=0)) * AND(YEAR(CZ5)=YEAR($F$17))*AND(MONTH(CZ5)=MONTH($F$17))
+SUMIFS($J$1319:$AZ$1319,$J$1304:$AZ$1304,YEAR(CZ5)) * ((SUM($J$23:CZ23)=1)*(SUM($J$24:CY24)=0)) * AND(YEAR(CZ5)=YEAR($F$17))*AND(MONTH(CZ5)=MONTH($F$17)))*$F$1299</f>
        <v>0</v>
      </c>
      <c r="DA1300" s="18">
        <f ca="1">(SUMIFS($J$1319:$AZ$1319,$J$1304:$AZ$1304,YEAR(DA5)-1)*AND(MONTH(DA5)=$F$1298) * ((SUM($J$23:DA23)=1)*(SUM($J$24:CZ24)=0)) * AND(YEAR(DA5)&lt;&gt;YEAR($F$17))
+SUMIFS($J$1319:$AZ$1319,$J$1304:$AZ$1304,YEAR(DA5)-1) * ((SUM($J$23:DA23)=1)*(SUM($J$24:CZ24)=0)) * AND(YEAR(DA5)=YEAR($F$17))*AND(MONTH(DA5)=MONTH($F$17))
+SUMIFS($J$1319:$AZ$1319,$J$1304:$AZ$1304,YEAR(DA5)) * ((SUM($J$23:DA23)=1)*(SUM($J$24:CZ24)=0)) * AND(YEAR(DA5)=YEAR($F$17))*AND(MONTH(DA5)=MONTH($F$17)))*$F$1299</f>
        <v>0</v>
      </c>
      <c r="DB1300" s="18">
        <f ca="1">(SUMIFS($J$1319:$AZ$1319,$J$1304:$AZ$1304,YEAR(DB5)-1)*AND(MONTH(DB5)=$F$1298) * ((SUM($J$23:DB23)=1)*(SUM($J$24:DA24)=0)) * AND(YEAR(DB5)&lt;&gt;YEAR($F$17))
+SUMIFS($J$1319:$AZ$1319,$J$1304:$AZ$1304,YEAR(DB5)-1) * ((SUM($J$23:DB23)=1)*(SUM($J$24:DA24)=0)) * AND(YEAR(DB5)=YEAR($F$17))*AND(MONTH(DB5)=MONTH($F$17))
+SUMIFS($J$1319:$AZ$1319,$J$1304:$AZ$1304,YEAR(DB5)) * ((SUM($J$23:DB23)=1)*(SUM($J$24:DA24)=0)) * AND(YEAR(DB5)=YEAR($F$17))*AND(MONTH(DB5)=MONTH($F$17)))*$F$1299</f>
        <v>-10560.508937750481</v>
      </c>
      <c r="DC1300" s="18">
        <f ca="1">(SUMIFS($J$1319:$AZ$1319,$J$1304:$AZ$1304,YEAR(DC5)-1)*AND(MONTH(DC5)=$F$1298) * ((SUM($J$23:DC23)=1)*(SUM($J$24:DB24)=0)) * AND(YEAR(DC5)&lt;&gt;YEAR($F$17))
+SUMIFS($J$1319:$AZ$1319,$J$1304:$AZ$1304,YEAR(DC5)-1) * ((SUM($J$23:DC23)=1)*(SUM($J$24:DB24)=0)) * AND(YEAR(DC5)=YEAR($F$17))*AND(MONTH(DC5)=MONTH($F$17))
+SUMIFS($J$1319:$AZ$1319,$J$1304:$AZ$1304,YEAR(DC5)) * ((SUM($J$23:DC23)=1)*(SUM($J$24:DB24)=0)) * AND(YEAR(DC5)=YEAR($F$17))*AND(MONTH(DC5)=MONTH($F$17)))*$F$1299</f>
        <v>0</v>
      </c>
      <c r="DD1300" s="18">
        <f ca="1">(SUMIFS($J$1319:$AZ$1319,$J$1304:$AZ$1304,YEAR(DD5)-1)*AND(MONTH(DD5)=$F$1298) * ((SUM($J$23:DD23)=1)*(SUM($J$24:DC24)=0)) * AND(YEAR(DD5)&lt;&gt;YEAR($F$17))
+SUMIFS($J$1319:$AZ$1319,$J$1304:$AZ$1304,YEAR(DD5)-1) * ((SUM($J$23:DD23)=1)*(SUM($J$24:DC24)=0)) * AND(YEAR(DD5)=YEAR($F$17))*AND(MONTH(DD5)=MONTH($F$17))
+SUMIFS($J$1319:$AZ$1319,$J$1304:$AZ$1304,YEAR(DD5)) * ((SUM($J$23:DD23)=1)*(SUM($J$24:DC24)=0)) * AND(YEAR(DD5)=YEAR($F$17))*AND(MONTH(DD5)=MONTH($F$17)))*$F$1299</f>
        <v>0</v>
      </c>
      <c r="DE1300" s="18">
        <f ca="1">(SUMIFS($J$1319:$AZ$1319,$J$1304:$AZ$1304,YEAR(DE5)-1)*AND(MONTH(DE5)=$F$1298) * ((SUM($J$23:DE23)=1)*(SUM($J$24:DD24)=0)) * AND(YEAR(DE5)&lt;&gt;YEAR($F$17))
+SUMIFS($J$1319:$AZ$1319,$J$1304:$AZ$1304,YEAR(DE5)-1) * ((SUM($J$23:DE23)=1)*(SUM($J$24:DD24)=0)) * AND(YEAR(DE5)=YEAR($F$17))*AND(MONTH(DE5)=MONTH($F$17))
+SUMIFS($J$1319:$AZ$1319,$J$1304:$AZ$1304,YEAR(DE5)) * ((SUM($J$23:DE23)=1)*(SUM($J$24:DD24)=0)) * AND(YEAR(DE5)=YEAR($F$17))*AND(MONTH(DE5)=MONTH($F$17)))*$F$1299</f>
        <v>0</v>
      </c>
      <c r="DF1300" s="18">
        <f ca="1">(SUMIFS($J$1319:$AZ$1319,$J$1304:$AZ$1304,YEAR(DF5)-1)*AND(MONTH(DF5)=$F$1298) * ((SUM($J$23:DF23)=1)*(SUM($J$24:DE24)=0)) * AND(YEAR(DF5)&lt;&gt;YEAR($F$17))
+SUMIFS($J$1319:$AZ$1319,$J$1304:$AZ$1304,YEAR(DF5)-1) * ((SUM($J$23:DF23)=1)*(SUM($J$24:DE24)=0)) * AND(YEAR(DF5)=YEAR($F$17))*AND(MONTH(DF5)=MONTH($F$17))
+SUMIFS($J$1319:$AZ$1319,$J$1304:$AZ$1304,YEAR(DF5)) * ((SUM($J$23:DF23)=1)*(SUM($J$24:DE24)=0)) * AND(YEAR(DF5)=YEAR($F$17))*AND(MONTH(DF5)=MONTH($F$17)))*$F$1299</f>
        <v>-11087.535604424093</v>
      </c>
      <c r="DG1300" s="18">
        <f ca="1">(SUMIFS($J$1319:$AZ$1319,$J$1304:$AZ$1304,YEAR(DG5)-1)*AND(MONTH(DG5)=$F$1298) * ((SUM($J$23:DG23)=1)*(SUM($J$24:DF24)=0)) * AND(YEAR(DG5)&lt;&gt;YEAR($F$17))
+SUMIFS($J$1319:$AZ$1319,$J$1304:$AZ$1304,YEAR(DG5)-1) * ((SUM($J$23:DG23)=1)*(SUM($J$24:DF24)=0)) * AND(YEAR(DG5)=YEAR($F$17))*AND(MONTH(DG5)=MONTH($F$17))
+SUMIFS($J$1319:$AZ$1319,$J$1304:$AZ$1304,YEAR(DG5)) * ((SUM($J$23:DG23)=1)*(SUM($J$24:DF24)=0)) * AND(YEAR(DG5)=YEAR($F$17))*AND(MONTH(DG5)=MONTH($F$17)))*$F$1299</f>
        <v>0</v>
      </c>
      <c r="DH1300" s="18">
        <f ca="1">(SUMIFS($J$1319:$AZ$1319,$J$1304:$AZ$1304,YEAR(DH5)-1)*AND(MONTH(DH5)=$F$1298) * ((SUM($J$23:DH23)=1)*(SUM($J$24:DG24)=0)) * AND(YEAR(DH5)&lt;&gt;YEAR($F$17))
+SUMIFS($J$1319:$AZ$1319,$J$1304:$AZ$1304,YEAR(DH5)-1) * ((SUM($J$23:DH23)=1)*(SUM($J$24:DG24)=0)) * AND(YEAR(DH5)=YEAR($F$17))*AND(MONTH(DH5)=MONTH($F$17))
+SUMIFS($J$1319:$AZ$1319,$J$1304:$AZ$1304,YEAR(DH5)) * ((SUM($J$23:DH23)=1)*(SUM($J$24:DG24)=0)) * AND(YEAR(DH5)=YEAR($F$17))*AND(MONTH(DH5)=MONTH($F$17)))*$F$1299</f>
        <v>0</v>
      </c>
      <c r="DI1300" s="18">
        <f ca="1">(SUMIFS($J$1319:$AZ$1319,$J$1304:$AZ$1304,YEAR(DI5)-1)*AND(MONTH(DI5)=$F$1298) * ((SUM($J$23:DI23)=1)*(SUM($J$24:DH24)=0)) * AND(YEAR(DI5)&lt;&gt;YEAR($F$17))
+SUMIFS($J$1319:$AZ$1319,$J$1304:$AZ$1304,YEAR(DI5)-1) * ((SUM($J$23:DI23)=1)*(SUM($J$24:DH24)=0)) * AND(YEAR(DI5)=YEAR($F$17))*AND(MONTH(DI5)=MONTH($F$17))
+SUMIFS($J$1319:$AZ$1319,$J$1304:$AZ$1304,YEAR(DI5)) * ((SUM($J$23:DI23)=1)*(SUM($J$24:DH24)=0)) * AND(YEAR(DI5)=YEAR($F$17))*AND(MONTH(DI5)=MONTH($F$17)))*$F$1299</f>
        <v>0</v>
      </c>
      <c r="DJ1300" s="18">
        <f ca="1">(SUMIFS($J$1319:$AZ$1319,$J$1304:$AZ$1304,YEAR(DJ5)-1)*AND(MONTH(DJ5)=$F$1298) * ((SUM($J$23:DJ23)=1)*(SUM($J$24:DI24)=0)) * AND(YEAR(DJ5)&lt;&gt;YEAR($F$17))
+SUMIFS($J$1319:$AZ$1319,$J$1304:$AZ$1304,YEAR(DJ5)-1) * ((SUM($J$23:DJ23)=1)*(SUM($J$24:DI24)=0)) * AND(YEAR(DJ5)=YEAR($F$17))*AND(MONTH(DJ5)=MONTH($F$17))
+SUMIFS($J$1319:$AZ$1319,$J$1304:$AZ$1304,YEAR(DJ5)) * ((SUM($J$23:DJ23)=1)*(SUM($J$24:DI24)=0)) * AND(YEAR(DJ5)=YEAR($F$17))*AND(MONTH(DJ5)=MONTH($F$17)))*$F$1299</f>
        <v>-11171.441772609583</v>
      </c>
      <c r="DK1300" s="18">
        <f ca="1">(SUMIFS($J$1319:$AZ$1319,$J$1304:$AZ$1304,YEAR(DK5)-1)*AND(MONTH(DK5)=$F$1298) * ((SUM($J$23:DK23)=1)*(SUM($J$24:DJ24)=0)) * AND(YEAR(DK5)&lt;&gt;YEAR($F$17))
+SUMIFS($J$1319:$AZ$1319,$J$1304:$AZ$1304,YEAR(DK5)-1) * ((SUM($J$23:DK23)=1)*(SUM($J$24:DJ24)=0)) * AND(YEAR(DK5)=YEAR($F$17))*AND(MONTH(DK5)=MONTH($F$17))
+SUMIFS($J$1319:$AZ$1319,$J$1304:$AZ$1304,YEAR(DK5)) * ((SUM($J$23:DK23)=1)*(SUM($J$24:DJ24)=0)) * AND(YEAR(DK5)=YEAR($F$17))*AND(MONTH(DK5)=MONTH($F$17)))*$F$1299</f>
        <v>0</v>
      </c>
      <c r="DL1300" s="18">
        <f ca="1">(SUMIFS($J$1319:$AZ$1319,$J$1304:$AZ$1304,YEAR(DL5)-1)*AND(MONTH(DL5)=$F$1298) * ((SUM($J$23:DL23)=1)*(SUM($J$24:DK24)=0)) * AND(YEAR(DL5)&lt;&gt;YEAR($F$17))
+SUMIFS($J$1319:$AZ$1319,$J$1304:$AZ$1304,YEAR(DL5)-1) * ((SUM($J$23:DL23)=1)*(SUM($J$24:DK24)=0)) * AND(YEAR(DL5)=YEAR($F$17))*AND(MONTH(DL5)=MONTH($F$17))
+SUMIFS($J$1319:$AZ$1319,$J$1304:$AZ$1304,YEAR(DL5)) * ((SUM($J$23:DL23)=1)*(SUM($J$24:DK24)=0)) * AND(YEAR(DL5)=YEAR($F$17))*AND(MONTH(DL5)=MONTH($F$17)))*$F$1299</f>
        <v>0</v>
      </c>
      <c r="DM1300" s="18">
        <f ca="1">(SUMIFS($J$1319:$AZ$1319,$J$1304:$AZ$1304,YEAR(DM5)-1)*AND(MONTH(DM5)=$F$1298) * ((SUM($J$23:DM23)=1)*(SUM($J$24:DL24)=0)) * AND(YEAR(DM5)&lt;&gt;YEAR($F$17))
+SUMIFS($J$1319:$AZ$1319,$J$1304:$AZ$1304,YEAR(DM5)-1) * ((SUM($J$23:DM23)=1)*(SUM($J$24:DL24)=0)) * AND(YEAR(DM5)=YEAR($F$17))*AND(MONTH(DM5)=MONTH($F$17))
+SUMIFS($J$1319:$AZ$1319,$J$1304:$AZ$1304,YEAR(DM5)) * ((SUM($J$23:DM23)=1)*(SUM($J$24:DL24)=0)) * AND(YEAR(DM5)=YEAR($F$17))*AND(MONTH(DM5)=MONTH($F$17)))*$F$1299</f>
        <v>0</v>
      </c>
      <c r="DN1300" s="18">
        <f ca="1">(SUMIFS($J$1319:$AZ$1319,$J$1304:$AZ$1304,YEAR(DN5)-1)*AND(MONTH(DN5)=$F$1298) * ((SUM($J$23:DN23)=1)*(SUM($J$24:DM24)=0)) * AND(YEAR(DN5)&lt;&gt;YEAR($F$17))
+SUMIFS($J$1319:$AZ$1319,$J$1304:$AZ$1304,YEAR(DN5)-1) * ((SUM($J$23:DN23)=1)*(SUM($J$24:DM24)=0)) * AND(YEAR(DN5)=YEAR($F$17))*AND(MONTH(DN5)=MONTH($F$17))
+SUMIFS($J$1319:$AZ$1319,$J$1304:$AZ$1304,YEAR(DN5)) * ((SUM($J$23:DN23)=1)*(SUM($J$24:DM24)=0)) * AND(YEAR(DN5)=YEAR($F$17))*AND(MONTH(DN5)=MONTH($F$17)))*$F$1299</f>
        <v>-11279.484396345964</v>
      </c>
      <c r="DO1300" s="18">
        <f ca="1">(SUMIFS($J$1319:$AZ$1319,$J$1304:$AZ$1304,YEAR(DO5)-1)*AND(MONTH(DO5)=$F$1298) * ((SUM($J$23:DO23)=1)*(SUM($J$24:DN24)=0)) * AND(YEAR(DO5)&lt;&gt;YEAR($F$17))
+SUMIFS($J$1319:$AZ$1319,$J$1304:$AZ$1304,YEAR(DO5)-1) * ((SUM($J$23:DO23)=1)*(SUM($J$24:DN24)=0)) * AND(YEAR(DO5)=YEAR($F$17))*AND(MONTH(DO5)=MONTH($F$17))
+SUMIFS($J$1319:$AZ$1319,$J$1304:$AZ$1304,YEAR(DO5)) * ((SUM($J$23:DO23)=1)*(SUM($J$24:DN24)=0)) * AND(YEAR(DO5)=YEAR($F$17))*AND(MONTH(DO5)=MONTH($F$17)))*$F$1299</f>
        <v>0</v>
      </c>
      <c r="DP1300" s="18">
        <f ca="1">(SUMIFS($J$1319:$AZ$1319,$J$1304:$AZ$1304,YEAR(DP5)-1)*AND(MONTH(DP5)=$F$1298) * ((SUM($J$23:DP23)=1)*(SUM($J$24:DO24)=0)) * AND(YEAR(DP5)&lt;&gt;YEAR($F$17))
+SUMIFS($J$1319:$AZ$1319,$J$1304:$AZ$1304,YEAR(DP5)-1) * ((SUM($J$23:DP23)=1)*(SUM($J$24:DO24)=0)) * AND(YEAR(DP5)=YEAR($F$17))*AND(MONTH(DP5)=MONTH($F$17))
+SUMIFS($J$1319:$AZ$1319,$J$1304:$AZ$1304,YEAR(DP5)) * ((SUM($J$23:DP23)=1)*(SUM($J$24:DO24)=0)) * AND(YEAR(DP5)=YEAR($F$17))*AND(MONTH(DP5)=MONTH($F$17)))*$F$1299</f>
        <v>0</v>
      </c>
      <c r="DQ1300" s="18">
        <f ca="1">(SUMIFS($J$1319:$AZ$1319,$J$1304:$AZ$1304,YEAR(DQ5)-1)*AND(MONTH(DQ5)=$F$1298) * ((SUM($J$23:DQ23)=1)*(SUM($J$24:DP24)=0)) * AND(YEAR(DQ5)&lt;&gt;YEAR($F$17))
+SUMIFS($J$1319:$AZ$1319,$J$1304:$AZ$1304,YEAR(DQ5)-1) * ((SUM($J$23:DQ23)=1)*(SUM($J$24:DP24)=0)) * AND(YEAR(DQ5)=YEAR($F$17))*AND(MONTH(DQ5)=MONTH($F$17))
+SUMIFS($J$1319:$AZ$1319,$J$1304:$AZ$1304,YEAR(DQ5)) * ((SUM($J$23:DQ23)=1)*(SUM($J$24:DP24)=0)) * AND(YEAR(DQ5)=YEAR($F$17))*AND(MONTH(DQ5)=MONTH($F$17)))*$F$1299</f>
        <v>0</v>
      </c>
      <c r="DR1300" s="18">
        <f ca="1">(SUMIFS($J$1319:$AZ$1319,$J$1304:$AZ$1304,YEAR(DR5)-1)*AND(MONTH(DR5)=$F$1298) * ((SUM($J$23:DR23)=1)*(SUM($J$24:DQ24)=0)) * AND(YEAR(DR5)&lt;&gt;YEAR($F$17))
+SUMIFS($J$1319:$AZ$1319,$J$1304:$AZ$1304,YEAR(DR5)-1) * ((SUM($J$23:DR23)=1)*(SUM($J$24:DQ24)=0)) * AND(YEAR(DR5)=YEAR($F$17))*AND(MONTH(DR5)=MONTH($F$17))
+SUMIFS($J$1319:$AZ$1319,$J$1304:$AZ$1304,YEAR(DR5)) * ((SUM($J$23:DR23)=1)*(SUM($J$24:DQ24)=0)) * AND(YEAR(DR5)=YEAR($F$17))*AND(MONTH(DR5)=MONTH($F$17)))*$F$1299</f>
        <v>-11304.835121086424</v>
      </c>
      <c r="DS1300" s="18">
        <f ca="1">(SUMIFS($J$1319:$AZ$1319,$J$1304:$AZ$1304,YEAR(DS5)-1)*AND(MONTH(DS5)=$F$1298) * ((SUM($J$23:DS23)=1)*(SUM($J$24:DR24)=0)) * AND(YEAR(DS5)&lt;&gt;YEAR($F$17))
+SUMIFS($J$1319:$AZ$1319,$J$1304:$AZ$1304,YEAR(DS5)-1) * ((SUM($J$23:DS23)=1)*(SUM($J$24:DR24)=0)) * AND(YEAR(DS5)=YEAR($F$17))*AND(MONTH(DS5)=MONTH($F$17))
+SUMIFS($J$1319:$AZ$1319,$J$1304:$AZ$1304,YEAR(DS5)) * ((SUM($J$23:DS23)=1)*(SUM($J$24:DR24)=0)) * AND(YEAR(DS5)=YEAR($F$17))*AND(MONTH(DS5)=MONTH($F$17)))*$F$1299</f>
        <v>0</v>
      </c>
      <c r="DT1300" s="18">
        <f ca="1">(SUMIFS($J$1319:$AZ$1319,$J$1304:$AZ$1304,YEAR(DT5)-1)*AND(MONTH(DT5)=$F$1298) * ((SUM($J$23:DT23)=1)*(SUM($J$24:DS24)=0)) * AND(YEAR(DT5)&lt;&gt;YEAR($F$17))
+SUMIFS($J$1319:$AZ$1319,$J$1304:$AZ$1304,YEAR(DT5)-1) * ((SUM($J$23:DT23)=1)*(SUM($J$24:DS24)=0)) * AND(YEAR(DT5)=YEAR($F$17))*AND(MONTH(DT5)=MONTH($F$17))
+SUMIFS($J$1319:$AZ$1319,$J$1304:$AZ$1304,YEAR(DT5)) * ((SUM($J$23:DT23)=1)*(SUM($J$24:DS24)=0)) * AND(YEAR(DT5)=YEAR($F$17))*AND(MONTH(DT5)=MONTH($F$17)))*$F$1299</f>
        <v>0</v>
      </c>
      <c r="DU1300" s="18">
        <f ca="1">(SUMIFS($J$1319:$AZ$1319,$J$1304:$AZ$1304,YEAR(DU5)-1)*AND(MONTH(DU5)=$F$1298) * ((SUM($J$23:DU23)=1)*(SUM($J$24:DT24)=0)) * AND(YEAR(DU5)&lt;&gt;YEAR($F$17))
+SUMIFS($J$1319:$AZ$1319,$J$1304:$AZ$1304,YEAR(DU5)-1) * ((SUM($J$23:DU23)=1)*(SUM($J$24:DT24)=0)) * AND(YEAR(DU5)=YEAR($F$17))*AND(MONTH(DU5)=MONTH($F$17))
+SUMIFS($J$1319:$AZ$1319,$J$1304:$AZ$1304,YEAR(DU5)) * ((SUM($J$23:DU23)=1)*(SUM($J$24:DT24)=0)) * AND(YEAR(DU5)=YEAR($F$17))*AND(MONTH(DU5)=MONTH($F$17)))*$F$1299</f>
        <v>0</v>
      </c>
      <c r="DV1300" s="18">
        <f ca="1">(SUMIFS($J$1319:$AZ$1319,$J$1304:$AZ$1304,YEAR(DV5)-1)*AND(MONTH(DV5)=$F$1298) * ((SUM($J$23:DV23)=1)*(SUM($J$24:DU24)=0)) * AND(YEAR(DV5)&lt;&gt;YEAR($F$17))
+SUMIFS($J$1319:$AZ$1319,$J$1304:$AZ$1304,YEAR(DV5)-1) * ((SUM($J$23:DV23)=1)*(SUM($J$24:DU24)=0)) * AND(YEAR(DV5)=YEAR($F$17))*AND(MONTH(DV5)=MONTH($F$17))
+SUMIFS($J$1319:$AZ$1319,$J$1304:$AZ$1304,YEAR(DV5)) * ((SUM($J$23:DV23)=1)*(SUM($J$24:DU24)=0)) * AND(YEAR(DV5)=YEAR($F$17))*AND(MONTH(DV5)=MONTH($F$17)))*$F$1299</f>
        <v>-11470.51667437096</v>
      </c>
      <c r="DW1300" s="18">
        <f ca="1">(SUMIFS($J$1319:$AZ$1319,$J$1304:$AZ$1304,YEAR(DW5)-1)*AND(MONTH(DW5)=$F$1298) * ((SUM($J$23:DW23)=1)*(SUM($J$24:DV24)=0)) * AND(YEAR(DW5)&lt;&gt;YEAR($F$17))
+SUMIFS($J$1319:$AZ$1319,$J$1304:$AZ$1304,YEAR(DW5)-1) * ((SUM($J$23:DW23)=1)*(SUM($J$24:DV24)=0)) * AND(YEAR(DW5)=YEAR($F$17))*AND(MONTH(DW5)=MONTH($F$17))
+SUMIFS($J$1319:$AZ$1319,$J$1304:$AZ$1304,YEAR(DW5)) * ((SUM($J$23:DW23)=1)*(SUM($J$24:DV24)=0)) * AND(YEAR(DW5)=YEAR($F$17))*AND(MONTH(DW5)=MONTH($F$17)))*$F$1299</f>
        <v>0</v>
      </c>
      <c r="DX1300" s="18">
        <f ca="1">(SUMIFS($J$1319:$AZ$1319,$J$1304:$AZ$1304,YEAR(DX5)-1)*AND(MONTH(DX5)=$F$1298) * ((SUM($J$23:DX23)=1)*(SUM($J$24:DW24)=0)) * AND(YEAR(DX5)&lt;&gt;YEAR($F$17))
+SUMIFS($J$1319:$AZ$1319,$J$1304:$AZ$1304,YEAR(DX5)-1) * ((SUM($J$23:DX23)=1)*(SUM($J$24:DW24)=0)) * AND(YEAR(DX5)=YEAR($F$17))*AND(MONTH(DX5)=MONTH($F$17))
+SUMIFS($J$1319:$AZ$1319,$J$1304:$AZ$1304,YEAR(DX5)) * ((SUM($J$23:DX23)=1)*(SUM($J$24:DW24)=0)) * AND(YEAR(DX5)=YEAR($F$17))*AND(MONTH(DX5)=MONTH($F$17)))*$F$1299</f>
        <v>0</v>
      </c>
      <c r="DY1300" s="18">
        <f ca="1">(SUMIFS($J$1319:$AZ$1319,$J$1304:$AZ$1304,YEAR(DY5)-1)*AND(MONTH(DY5)=$F$1298) * ((SUM($J$23:DY23)=1)*(SUM($J$24:DX24)=0)) * AND(YEAR(DY5)&lt;&gt;YEAR($F$17))
+SUMIFS($J$1319:$AZ$1319,$J$1304:$AZ$1304,YEAR(DY5)-1) * ((SUM($J$23:DY23)=1)*(SUM($J$24:DX24)=0)) * AND(YEAR(DY5)=YEAR($F$17))*AND(MONTH(DY5)=MONTH($F$17))
+SUMIFS($J$1319:$AZ$1319,$J$1304:$AZ$1304,YEAR(DY5)) * ((SUM($J$23:DY23)=1)*(SUM($J$24:DX24)=0)) * AND(YEAR(DY5)=YEAR($F$17))*AND(MONTH(DY5)=MONTH($F$17)))*$F$1299</f>
        <v>0</v>
      </c>
      <c r="DZ1300" s="18">
        <f ca="1">(SUMIFS($J$1319:$AZ$1319,$J$1304:$AZ$1304,YEAR(DZ5)-1)*AND(MONTH(DZ5)=$F$1298) * ((SUM($J$23:DZ23)=1)*(SUM($J$24:DY24)=0)) * AND(YEAR(DZ5)&lt;&gt;YEAR($F$17))
+SUMIFS($J$1319:$AZ$1319,$J$1304:$AZ$1304,YEAR(DZ5)-1) * ((SUM($J$23:DZ23)=1)*(SUM($J$24:DY24)=0)) * AND(YEAR(DZ5)=YEAR($F$17))*AND(MONTH(DZ5)=MONTH($F$17))
+SUMIFS($J$1319:$AZ$1319,$J$1304:$AZ$1304,YEAR(DZ5)) * ((SUM($J$23:DZ23)=1)*(SUM($J$24:DY24)=0)) * AND(YEAR(DZ5)=YEAR($F$17))*AND(MONTH(DZ5)=MONTH($F$17)))*$F$1299</f>
        <v>-11551.219438208835</v>
      </c>
      <c r="EA1300" s="18">
        <f ca="1">(SUMIFS($J$1319:$AZ$1319,$J$1304:$AZ$1304,YEAR(EA5)-1)*AND(MONTH(EA5)=$F$1298) * ((SUM($J$23:EA23)=1)*(SUM($J$24:DZ24)=0)) * AND(YEAR(EA5)&lt;&gt;YEAR($F$17))
+SUMIFS($J$1319:$AZ$1319,$J$1304:$AZ$1304,YEAR(EA5)-1) * ((SUM($J$23:EA23)=1)*(SUM($J$24:DZ24)=0)) * AND(YEAR(EA5)=YEAR($F$17))*AND(MONTH(EA5)=MONTH($F$17))
+SUMIFS($J$1319:$AZ$1319,$J$1304:$AZ$1304,YEAR(EA5)) * ((SUM($J$23:EA23)=1)*(SUM($J$24:DZ24)=0)) * AND(YEAR(EA5)=YEAR($F$17))*AND(MONTH(EA5)=MONTH($F$17)))*$F$1299</f>
        <v>0</v>
      </c>
      <c r="EB1300" s="18">
        <f ca="1">(SUMIFS($J$1319:$AZ$1319,$J$1304:$AZ$1304,YEAR(EB5)-1)*AND(MONTH(EB5)=$F$1298) * ((SUM($J$23:EB23)=1)*(SUM($J$24:EA24)=0)) * AND(YEAR(EB5)&lt;&gt;YEAR($F$17))
+SUMIFS($J$1319:$AZ$1319,$J$1304:$AZ$1304,YEAR(EB5)-1) * ((SUM($J$23:EB23)=1)*(SUM($J$24:EA24)=0)) * AND(YEAR(EB5)=YEAR($F$17))*AND(MONTH(EB5)=MONTH($F$17))
+SUMIFS($J$1319:$AZ$1319,$J$1304:$AZ$1304,YEAR(EB5)) * ((SUM($J$23:EB23)=1)*(SUM($J$24:EA24)=0)) * AND(YEAR(EB5)=YEAR($F$17))*AND(MONTH(EB5)=MONTH($F$17)))*$F$1299</f>
        <v>0</v>
      </c>
      <c r="EC1300" s="18">
        <f ca="1">(SUMIFS($J$1319:$AZ$1319,$J$1304:$AZ$1304,YEAR(EC5)-1)*AND(MONTH(EC5)=$F$1298) * ((SUM($J$23:EC23)=1)*(SUM($J$24:EB24)=0)) * AND(YEAR(EC5)&lt;&gt;YEAR($F$17))
+SUMIFS($J$1319:$AZ$1319,$J$1304:$AZ$1304,YEAR(EC5)-1) * ((SUM($J$23:EC23)=1)*(SUM($J$24:EB24)=0)) * AND(YEAR(EC5)=YEAR($F$17))*AND(MONTH(EC5)=MONTH($F$17))
+SUMIFS($J$1319:$AZ$1319,$J$1304:$AZ$1304,YEAR(EC5)) * ((SUM($J$23:EC23)=1)*(SUM($J$24:EB24)=0)) * AND(YEAR(EC5)=YEAR($F$17))*AND(MONTH(EC5)=MONTH($F$17)))*$F$1299</f>
        <v>0</v>
      </c>
      <c r="ED1300" s="18">
        <f ca="1">(SUMIFS($J$1319:$AZ$1319,$J$1304:$AZ$1304,YEAR(ED5)-1)*AND(MONTH(ED5)=$F$1298) * ((SUM($J$23:ED23)=1)*(SUM($J$24:EC24)=0)) * AND(YEAR(ED5)&lt;&gt;YEAR($F$17))
+SUMIFS($J$1319:$AZ$1319,$J$1304:$AZ$1304,YEAR(ED5)-1) * ((SUM($J$23:ED23)=1)*(SUM($J$24:EC24)=0)) * AND(YEAR(ED5)=YEAR($F$17))*AND(MONTH(ED5)=MONTH($F$17))
+SUMIFS($J$1319:$AZ$1319,$J$1304:$AZ$1304,YEAR(ED5)) * ((SUM($J$23:ED23)=1)*(SUM($J$24:EC24)=0)) * AND(YEAR(ED5)=YEAR($F$17))*AND(MONTH(ED5)=MONTH($F$17)))*$F$1299</f>
        <v>-11842.567327432909</v>
      </c>
      <c r="EE1300" s="18">
        <f ca="1">(SUMIFS($J$1319:$AZ$1319,$J$1304:$AZ$1304,YEAR(EE5)-1)*AND(MONTH(EE5)=$F$1298) * ((SUM($J$23:EE23)=1)*(SUM($J$24:ED24)=0)) * AND(YEAR(EE5)&lt;&gt;YEAR($F$17))
+SUMIFS($J$1319:$AZ$1319,$J$1304:$AZ$1304,YEAR(EE5)-1) * ((SUM($J$23:EE23)=1)*(SUM($J$24:ED24)=0)) * AND(YEAR(EE5)=YEAR($F$17))*AND(MONTH(EE5)=MONTH($F$17))
+SUMIFS($J$1319:$AZ$1319,$J$1304:$AZ$1304,YEAR(EE5)) * ((SUM($J$23:EE23)=1)*(SUM($J$24:ED24)=0)) * AND(YEAR(EE5)=YEAR($F$17))*AND(MONTH(EE5)=MONTH($F$17)))*$F$1299</f>
        <v>0</v>
      </c>
      <c r="EF1300" s="18">
        <f ca="1">(SUMIFS($J$1319:$AZ$1319,$J$1304:$AZ$1304,YEAR(EF5)-1)*AND(MONTH(EF5)=$F$1298) * ((SUM($J$23:EF23)=1)*(SUM($J$24:EE24)=0)) * AND(YEAR(EF5)&lt;&gt;YEAR($F$17))
+SUMIFS($J$1319:$AZ$1319,$J$1304:$AZ$1304,YEAR(EF5)-1) * ((SUM($J$23:EF23)=1)*(SUM($J$24:EE24)=0)) * AND(YEAR(EF5)=YEAR($F$17))*AND(MONTH(EF5)=MONTH($F$17))
+SUMIFS($J$1319:$AZ$1319,$J$1304:$AZ$1304,YEAR(EF5)) * ((SUM($J$23:EF23)=1)*(SUM($J$24:EE24)=0)) * AND(YEAR(EF5)=YEAR($F$17))*AND(MONTH(EF5)=MONTH($F$17)))*$F$1299</f>
        <v>0</v>
      </c>
      <c r="EG1300" s="18">
        <f ca="1">(SUMIFS($J$1319:$AZ$1319,$J$1304:$AZ$1304,YEAR(EG5)-1)*AND(MONTH(EG5)=$F$1298) * ((SUM($J$23:EG23)=1)*(SUM($J$24:EF24)=0)) * AND(YEAR(EG5)&lt;&gt;YEAR($F$17))
+SUMIFS($J$1319:$AZ$1319,$J$1304:$AZ$1304,YEAR(EG5)-1) * ((SUM($J$23:EG23)=1)*(SUM($J$24:EF24)=0)) * AND(YEAR(EG5)=YEAR($F$17))*AND(MONTH(EG5)=MONTH($F$17))
+SUMIFS($J$1319:$AZ$1319,$J$1304:$AZ$1304,YEAR(EG5)) * ((SUM($J$23:EG23)=1)*(SUM($J$24:EF24)=0)) * AND(YEAR(EG5)=YEAR($F$17))*AND(MONTH(EG5)=MONTH($F$17)))*$F$1299</f>
        <v>0</v>
      </c>
      <c r="EH1300" s="18">
        <f ca="1">(SUMIFS($J$1319:$AZ$1319,$J$1304:$AZ$1304,YEAR(EH5)-1)*AND(MONTH(EH5)=$F$1298) * ((SUM($J$23:EH23)=1)*(SUM($J$24:EG24)=0)) * AND(YEAR(EH5)&lt;&gt;YEAR($F$17))
+SUMIFS($J$1319:$AZ$1319,$J$1304:$AZ$1304,YEAR(EH5)-1) * ((SUM($J$23:EH23)=1)*(SUM($J$24:EG24)=0)) * AND(YEAR(EH5)=YEAR($F$17))*AND(MONTH(EH5)=MONTH($F$17))
+SUMIFS($J$1319:$AZ$1319,$J$1304:$AZ$1304,YEAR(EH5)) * ((SUM($J$23:EH23)=1)*(SUM($J$24:EG24)=0)) * AND(YEAR(EH5)=YEAR($F$17))*AND(MONTH(EH5)=MONTH($F$17)))*$F$1299</f>
        <v>-12143.169546802592</v>
      </c>
      <c r="EI1300" s="18">
        <f ca="1">(SUMIFS($J$1319:$AZ$1319,$J$1304:$AZ$1304,YEAR(EI5)-1)*AND(MONTH(EI5)=$F$1298) * ((SUM($J$23:EI23)=1)*(SUM($J$24:EH24)=0)) * AND(YEAR(EI5)&lt;&gt;YEAR($F$17))
+SUMIFS($J$1319:$AZ$1319,$J$1304:$AZ$1304,YEAR(EI5)-1) * ((SUM($J$23:EI23)=1)*(SUM($J$24:EH24)=0)) * AND(YEAR(EI5)=YEAR($F$17))*AND(MONTH(EI5)=MONTH($F$17))
+SUMIFS($J$1319:$AZ$1319,$J$1304:$AZ$1304,YEAR(EI5)) * ((SUM($J$23:EI23)=1)*(SUM($J$24:EH24)=0)) * AND(YEAR(EI5)=YEAR($F$17))*AND(MONTH(EI5)=MONTH($F$17)))*$F$1299</f>
        <v>0</v>
      </c>
      <c r="EJ1300" s="18">
        <f ca="1">(SUMIFS($J$1319:$AZ$1319,$J$1304:$AZ$1304,YEAR(EJ5)-1)*AND(MONTH(EJ5)=$F$1298) * ((SUM($J$23:EJ23)=1)*(SUM($J$24:EI24)=0)) * AND(YEAR(EJ5)&lt;&gt;YEAR($F$17))
+SUMIFS($J$1319:$AZ$1319,$J$1304:$AZ$1304,YEAR(EJ5)-1) * ((SUM($J$23:EJ23)=1)*(SUM($J$24:EI24)=0)) * AND(YEAR(EJ5)=YEAR($F$17))*AND(MONTH(EJ5)=MONTH($F$17))
+SUMIFS($J$1319:$AZ$1319,$J$1304:$AZ$1304,YEAR(EJ5)) * ((SUM($J$23:EJ23)=1)*(SUM($J$24:EI24)=0)) * AND(YEAR(EJ5)=YEAR($F$17))*AND(MONTH(EJ5)=MONTH($F$17)))*$F$1299</f>
        <v>0</v>
      </c>
      <c r="EK1300" s="18">
        <f ca="1">(SUMIFS($J$1319:$AZ$1319,$J$1304:$AZ$1304,YEAR(EK5)-1)*AND(MONTH(EK5)=$F$1298) * ((SUM($J$23:EK23)=1)*(SUM($J$24:EJ24)=0)) * AND(YEAR(EK5)&lt;&gt;YEAR($F$17))
+SUMIFS($J$1319:$AZ$1319,$J$1304:$AZ$1304,YEAR(EK5)-1) * ((SUM($J$23:EK23)=1)*(SUM($J$24:EJ24)=0)) * AND(YEAR(EK5)=YEAR($F$17))*AND(MONTH(EK5)=MONTH($F$17))
+SUMIFS($J$1319:$AZ$1319,$J$1304:$AZ$1304,YEAR(EK5)) * ((SUM($J$23:EK23)=1)*(SUM($J$24:EJ24)=0)) * AND(YEAR(EK5)=YEAR($F$17))*AND(MONTH(EK5)=MONTH($F$17)))*$F$1299</f>
        <v>0</v>
      </c>
      <c r="EL1300" s="18">
        <f ca="1">(SUMIFS($J$1319:$AZ$1319,$J$1304:$AZ$1304,YEAR(EL5)-1)*AND(MONTH(EL5)=$F$1298) * ((SUM($J$23:EL23)=1)*(SUM($J$24:EK24)=0)) * AND(YEAR(EL5)&lt;&gt;YEAR($F$17))
+SUMIFS($J$1319:$AZ$1319,$J$1304:$AZ$1304,YEAR(EL5)-1) * ((SUM($J$23:EL23)=1)*(SUM($J$24:EK24)=0)) * AND(YEAR(EL5)=YEAR($F$17))*AND(MONTH(EL5)=MONTH($F$17))
+SUMIFS($J$1319:$AZ$1319,$J$1304:$AZ$1304,YEAR(EL5)) * ((SUM($J$23:EL23)=1)*(SUM($J$24:EK24)=0)) * AND(YEAR(EL5)=YEAR($F$17))*AND(MONTH(EL5)=MONTH($F$17)))*$F$1299</f>
        <v>-12361.804943184134</v>
      </c>
      <c r="EM1300" s="18">
        <f ca="1">(SUMIFS($J$1319:$AZ$1319,$J$1304:$AZ$1304,YEAR(EM5)-1)*AND(MONTH(EM5)=$F$1298) * ((SUM($J$23:EM23)=1)*(SUM($J$24:EL24)=0)) * AND(YEAR(EM5)&lt;&gt;YEAR($F$17))
+SUMIFS($J$1319:$AZ$1319,$J$1304:$AZ$1304,YEAR(EM5)-1) * ((SUM($J$23:EM23)=1)*(SUM($J$24:EL24)=0)) * AND(YEAR(EM5)=YEAR($F$17))*AND(MONTH(EM5)=MONTH($F$17))
+SUMIFS($J$1319:$AZ$1319,$J$1304:$AZ$1304,YEAR(EM5)) * ((SUM($J$23:EM23)=1)*(SUM($J$24:EL24)=0)) * AND(YEAR(EM5)=YEAR($F$17))*AND(MONTH(EM5)=MONTH($F$17)))*$F$1299</f>
        <v>0</v>
      </c>
      <c r="EN1300" s="18">
        <f ca="1">(SUMIFS($J$1319:$AZ$1319,$J$1304:$AZ$1304,YEAR(EN5)-1)*AND(MONTH(EN5)=$F$1298) * ((SUM($J$23:EN23)=1)*(SUM($J$24:EM24)=0)) * AND(YEAR(EN5)&lt;&gt;YEAR($F$17))
+SUMIFS($J$1319:$AZ$1319,$J$1304:$AZ$1304,YEAR(EN5)-1) * ((SUM($J$23:EN23)=1)*(SUM($J$24:EM24)=0)) * AND(YEAR(EN5)=YEAR($F$17))*AND(MONTH(EN5)=MONTH($F$17))
+SUMIFS($J$1319:$AZ$1319,$J$1304:$AZ$1304,YEAR(EN5)) * ((SUM($J$23:EN23)=1)*(SUM($J$24:EM24)=0)) * AND(YEAR(EN5)=YEAR($F$17))*AND(MONTH(EN5)=MONTH($F$17)))*$F$1299</f>
        <v>0</v>
      </c>
      <c r="EO1300" s="18">
        <f ca="1">(SUMIFS($J$1319:$AZ$1319,$J$1304:$AZ$1304,YEAR(EO5)-1)*AND(MONTH(EO5)=$F$1298) * ((SUM($J$23:EO23)=1)*(SUM($J$24:EN24)=0)) * AND(YEAR(EO5)&lt;&gt;YEAR($F$17))
+SUMIFS($J$1319:$AZ$1319,$J$1304:$AZ$1304,YEAR(EO5)-1) * ((SUM($J$23:EO23)=1)*(SUM($J$24:EN24)=0)) * AND(YEAR(EO5)=YEAR($F$17))*AND(MONTH(EO5)=MONTH($F$17))
+SUMIFS($J$1319:$AZ$1319,$J$1304:$AZ$1304,YEAR(EO5)) * ((SUM($J$23:EO23)=1)*(SUM($J$24:EN24)=0)) * AND(YEAR(EO5)=YEAR($F$17))*AND(MONTH(EO5)=MONTH($F$17)))*$F$1299</f>
        <v>0</v>
      </c>
      <c r="EP1300" s="18">
        <f ca="1">(SUMIFS($J$1319:$AZ$1319,$J$1304:$AZ$1304,YEAR(EP5)-1)*AND(MONTH(EP5)=$F$1298) * ((SUM($J$23:EP23)=1)*(SUM($J$24:EO24)=0)) * AND(YEAR(EP5)&lt;&gt;YEAR($F$17))
+SUMIFS($J$1319:$AZ$1319,$J$1304:$AZ$1304,YEAR(EP5)-1) * ((SUM($J$23:EP23)=1)*(SUM($J$24:EO24)=0)) * AND(YEAR(EP5)=YEAR($F$17))*AND(MONTH(EP5)=MONTH($F$17))
+SUMIFS($J$1319:$AZ$1319,$J$1304:$AZ$1304,YEAR(EP5)) * ((SUM($J$23:EP23)=1)*(SUM($J$24:EO24)=0)) * AND(YEAR(EP5)=YEAR($F$17))*AND(MONTH(EP5)=MONTH($F$17)))*$F$1299</f>
        <v>-12529.21040054733</v>
      </c>
      <c r="EQ1300" s="18">
        <f ca="1">(SUMIFS($J$1319:$AZ$1319,$J$1304:$AZ$1304,YEAR(EQ5)-1)*AND(MONTH(EQ5)=$F$1298) * ((SUM($J$23:EQ23)=1)*(SUM($J$24:EP24)=0)) * AND(YEAR(EQ5)&lt;&gt;YEAR($F$17))
+SUMIFS($J$1319:$AZ$1319,$J$1304:$AZ$1304,YEAR(EQ5)-1) * ((SUM($J$23:EQ23)=1)*(SUM($J$24:EP24)=0)) * AND(YEAR(EQ5)=YEAR($F$17))*AND(MONTH(EQ5)=MONTH($F$17))
+SUMIFS($J$1319:$AZ$1319,$J$1304:$AZ$1304,YEAR(EQ5)) * ((SUM($J$23:EQ23)=1)*(SUM($J$24:EP24)=0)) * AND(YEAR(EQ5)=YEAR($F$17))*AND(MONTH(EQ5)=MONTH($F$17)))*$F$1299</f>
        <v>0</v>
      </c>
      <c r="ER1300" s="18">
        <f ca="1">(SUMIFS($J$1319:$AZ$1319,$J$1304:$AZ$1304,YEAR(ER5)-1)*AND(MONTH(ER5)=$F$1298) * ((SUM($J$23:ER23)=1)*(SUM($J$24:EQ24)=0)) * AND(YEAR(ER5)&lt;&gt;YEAR($F$17))
+SUMIFS($J$1319:$AZ$1319,$J$1304:$AZ$1304,YEAR(ER5)-1) * ((SUM($J$23:ER23)=1)*(SUM($J$24:EQ24)=0)) * AND(YEAR(ER5)=YEAR($F$17))*AND(MONTH(ER5)=MONTH($F$17))
+SUMIFS($J$1319:$AZ$1319,$J$1304:$AZ$1304,YEAR(ER5)) * ((SUM($J$23:ER23)=1)*(SUM($J$24:EQ24)=0)) * AND(YEAR(ER5)=YEAR($F$17))*AND(MONTH(ER5)=MONTH($F$17)))*$F$1299</f>
        <v>0</v>
      </c>
      <c r="ES1300" s="18">
        <f ca="1">(SUMIFS($J$1319:$AZ$1319,$J$1304:$AZ$1304,YEAR(ES5)-1)*AND(MONTH(ES5)=$F$1298) * ((SUM($J$23:ES23)=1)*(SUM($J$24:ER24)=0)) * AND(YEAR(ES5)&lt;&gt;YEAR($F$17))
+SUMIFS($J$1319:$AZ$1319,$J$1304:$AZ$1304,YEAR(ES5)-1) * ((SUM($J$23:ES23)=1)*(SUM($J$24:ER24)=0)) * AND(YEAR(ES5)=YEAR($F$17))*AND(MONTH(ES5)=MONTH($F$17))
+SUMIFS($J$1319:$AZ$1319,$J$1304:$AZ$1304,YEAR(ES5)) * ((SUM($J$23:ES23)=1)*(SUM($J$24:ER24)=0)) * AND(YEAR(ES5)=YEAR($F$17))*AND(MONTH(ES5)=MONTH($F$17)))*$F$1299</f>
        <v>0</v>
      </c>
      <c r="ET1300" s="18">
        <f ca="1">(SUMIFS($J$1319:$AZ$1319,$J$1304:$AZ$1304,YEAR(ET5)-1)*AND(MONTH(ET5)=$F$1298) * ((SUM($J$23:ET23)=1)*(SUM($J$24:ES24)=0)) * AND(YEAR(ET5)&lt;&gt;YEAR($F$17))
+SUMIFS($J$1319:$AZ$1319,$J$1304:$AZ$1304,YEAR(ET5)-1) * ((SUM($J$23:ET23)=1)*(SUM($J$24:ES24)=0)) * AND(YEAR(ET5)=YEAR($F$17))*AND(MONTH(ET5)=MONTH($F$17))
+SUMIFS($J$1319:$AZ$1319,$J$1304:$AZ$1304,YEAR(ET5)) * ((SUM($J$23:ET23)=1)*(SUM($J$24:ES24)=0)) * AND(YEAR(ET5)=YEAR($F$17))*AND(MONTH(ET5)=MONTH($F$17)))*$F$1299</f>
        <v>-12699.496137921853</v>
      </c>
      <c r="EU1300" s="18">
        <f ca="1">(SUMIFS($J$1319:$AZ$1319,$J$1304:$AZ$1304,YEAR(EU5)-1)*AND(MONTH(EU5)=$F$1298) * ((SUM($J$23:EU23)=1)*(SUM($J$24:ET24)=0)) * AND(YEAR(EU5)&lt;&gt;YEAR($F$17))
+SUMIFS($J$1319:$AZ$1319,$J$1304:$AZ$1304,YEAR(EU5)-1) * ((SUM($J$23:EU23)=1)*(SUM($J$24:ET24)=0)) * AND(YEAR(EU5)=YEAR($F$17))*AND(MONTH(EU5)=MONTH($F$17))
+SUMIFS($J$1319:$AZ$1319,$J$1304:$AZ$1304,YEAR(EU5)) * ((SUM($J$23:EU23)=1)*(SUM($J$24:ET24)=0)) * AND(YEAR(EU5)=YEAR($F$17))*AND(MONTH(EU5)=MONTH($F$17)))*$F$1299</f>
        <v>0</v>
      </c>
      <c r="EV1300" s="18">
        <f ca="1">(SUMIFS($J$1319:$AZ$1319,$J$1304:$AZ$1304,YEAR(EV5)-1)*AND(MONTH(EV5)=$F$1298) * ((SUM($J$23:EV23)=1)*(SUM($J$24:EU24)=0)) * AND(YEAR(EV5)&lt;&gt;YEAR($F$17))
+SUMIFS($J$1319:$AZ$1319,$J$1304:$AZ$1304,YEAR(EV5)-1) * ((SUM($J$23:EV23)=1)*(SUM($J$24:EU24)=0)) * AND(YEAR(EV5)=YEAR($F$17))*AND(MONTH(EV5)=MONTH($F$17))
+SUMIFS($J$1319:$AZ$1319,$J$1304:$AZ$1304,YEAR(EV5)) * ((SUM($J$23:EV23)=1)*(SUM($J$24:EU24)=0)) * AND(YEAR(EV5)=YEAR($F$17))*AND(MONTH(EV5)=MONTH($F$17)))*$F$1299</f>
        <v>0</v>
      </c>
      <c r="EW1300" s="18">
        <f ca="1">(SUMIFS($J$1319:$AZ$1319,$J$1304:$AZ$1304,YEAR(EW5)-1)*AND(MONTH(EW5)=$F$1298) * ((SUM($J$23:EW23)=1)*(SUM($J$24:EV24)=0)) * AND(YEAR(EW5)&lt;&gt;YEAR($F$17))
+SUMIFS($J$1319:$AZ$1319,$J$1304:$AZ$1304,YEAR(EW5)-1) * ((SUM($J$23:EW23)=1)*(SUM($J$24:EV24)=0)) * AND(YEAR(EW5)=YEAR($F$17))*AND(MONTH(EW5)=MONTH($F$17))
+SUMIFS($J$1319:$AZ$1319,$J$1304:$AZ$1304,YEAR(EW5)) * ((SUM($J$23:EW23)=1)*(SUM($J$24:EV24)=0)) * AND(YEAR(EW5)=YEAR($F$17))*AND(MONTH(EW5)=MONTH($F$17)))*$F$1299</f>
        <v>0</v>
      </c>
      <c r="EX1300" s="18">
        <f ca="1">(SUMIFS($J$1319:$AZ$1319,$J$1304:$AZ$1304,YEAR(EX5)-1)*AND(MONTH(EX5)=$F$1298) * ((SUM($J$23:EX23)=1)*(SUM($J$24:EW24)=0)) * AND(YEAR(EX5)&lt;&gt;YEAR($F$17))
+SUMIFS($J$1319:$AZ$1319,$J$1304:$AZ$1304,YEAR(EX5)-1) * ((SUM($J$23:EX23)=1)*(SUM($J$24:EW24)=0)) * AND(YEAR(EX5)=YEAR($F$17))*AND(MONTH(EX5)=MONTH($F$17))
+SUMIFS($J$1319:$AZ$1319,$J$1304:$AZ$1304,YEAR(EX5)) * ((SUM($J$23:EX23)=1)*(SUM($J$24:EW24)=0)) * AND(YEAR(EX5)=YEAR($F$17))*AND(MONTH(EX5)=MONTH($F$17)))*$F$1299</f>
        <v>-12958.751653040794</v>
      </c>
      <c r="EY1300" s="18">
        <f ca="1">(SUMIFS($J$1319:$AZ$1319,$J$1304:$AZ$1304,YEAR(EY5)-1)*AND(MONTH(EY5)=$F$1298) * ((SUM($J$23:EY23)=1)*(SUM($J$24:EX24)=0)) * AND(YEAR(EY5)&lt;&gt;YEAR($F$17))
+SUMIFS($J$1319:$AZ$1319,$J$1304:$AZ$1304,YEAR(EY5)-1) * ((SUM($J$23:EY23)=1)*(SUM($J$24:EX24)=0)) * AND(YEAR(EY5)=YEAR($F$17))*AND(MONTH(EY5)=MONTH($F$17))
+SUMIFS($J$1319:$AZ$1319,$J$1304:$AZ$1304,YEAR(EY5)) * ((SUM($J$23:EY23)=1)*(SUM($J$24:EX24)=0)) * AND(YEAR(EY5)=YEAR($F$17))*AND(MONTH(EY5)=MONTH($F$17)))*$F$1299</f>
        <v>0</v>
      </c>
      <c r="EZ1300" s="18">
        <f ca="1">(SUMIFS($J$1319:$AZ$1319,$J$1304:$AZ$1304,YEAR(EZ5)-1)*AND(MONTH(EZ5)=$F$1298) * ((SUM($J$23:EZ23)=1)*(SUM($J$24:EY24)=0)) * AND(YEAR(EZ5)&lt;&gt;YEAR($F$17))
+SUMIFS($J$1319:$AZ$1319,$J$1304:$AZ$1304,YEAR(EZ5)-1) * ((SUM($J$23:EZ23)=1)*(SUM($J$24:EY24)=0)) * AND(YEAR(EZ5)=YEAR($F$17))*AND(MONTH(EZ5)=MONTH($F$17))
+SUMIFS($J$1319:$AZ$1319,$J$1304:$AZ$1304,YEAR(EZ5)) * ((SUM($J$23:EZ23)=1)*(SUM($J$24:EY24)=0)) * AND(YEAR(EZ5)=YEAR($F$17))*AND(MONTH(EZ5)=MONTH($F$17)))*$F$1299</f>
        <v>0</v>
      </c>
      <c r="FA1300" s="18">
        <f ca="1">(SUMIFS($J$1319:$AZ$1319,$J$1304:$AZ$1304,YEAR(FA5)-1)*AND(MONTH(FA5)=$F$1298) * ((SUM($J$23:FA23)=1)*(SUM($J$24:EZ24)=0)) * AND(YEAR(FA5)&lt;&gt;YEAR($F$17))
+SUMIFS($J$1319:$AZ$1319,$J$1304:$AZ$1304,YEAR(FA5)-1) * ((SUM($J$23:FA23)=1)*(SUM($J$24:EZ24)=0)) * AND(YEAR(FA5)=YEAR($F$17))*AND(MONTH(FA5)=MONTH($F$17))
+SUMIFS($J$1319:$AZ$1319,$J$1304:$AZ$1304,YEAR(FA5)) * ((SUM($J$23:FA23)=1)*(SUM($J$24:EZ24)=0)) * AND(YEAR(FA5)=YEAR($F$17))*AND(MONTH(FA5)=MONTH($F$17)))*$F$1299</f>
        <v>0</v>
      </c>
      <c r="FB1300" s="18">
        <f ca="1">(SUMIFS($J$1319:$AZ$1319,$J$1304:$AZ$1304,YEAR(FB5)-1)*AND(MONTH(FB5)=$F$1298) * ((SUM($J$23:FB23)=1)*(SUM($J$24:FA24)=0)) * AND(YEAR(FB5)&lt;&gt;YEAR($F$17))
+SUMIFS($J$1319:$AZ$1319,$J$1304:$AZ$1304,YEAR(FB5)-1) * ((SUM($J$23:FB23)=1)*(SUM($J$24:FA24)=0)) * AND(YEAR(FB5)=YEAR($F$17))*AND(MONTH(FB5)=MONTH($F$17))
+SUMIFS($J$1319:$AZ$1319,$J$1304:$AZ$1304,YEAR(FB5)) * ((SUM($J$23:FB23)=1)*(SUM($J$24:FA24)=0)) * AND(YEAR(FB5)=YEAR($F$17))*AND(MONTH(FB5)=MONTH($F$17)))*$F$1299</f>
        <v>-13530.987309678201</v>
      </c>
      <c r="FC1300" s="18">
        <f ca="1">(SUMIFS($J$1319:$AZ$1319,$J$1304:$AZ$1304,YEAR(FC5)-1)*AND(MONTH(FC5)=$F$1298) * ((SUM($J$23:FC23)=1)*(SUM($J$24:FB24)=0)) * AND(YEAR(FC5)&lt;&gt;YEAR($F$17))
+SUMIFS($J$1319:$AZ$1319,$J$1304:$AZ$1304,YEAR(FC5)-1) * ((SUM($J$23:FC23)=1)*(SUM($J$24:FB24)=0)) * AND(YEAR(FC5)=YEAR($F$17))*AND(MONTH(FC5)=MONTH($F$17))
+SUMIFS($J$1319:$AZ$1319,$J$1304:$AZ$1304,YEAR(FC5)) * ((SUM($J$23:FC23)=1)*(SUM($J$24:FB24)=0)) * AND(YEAR(FC5)=YEAR($F$17))*AND(MONTH(FC5)=MONTH($F$17)))*$F$1299</f>
        <v>0</v>
      </c>
      <c r="FD1300" s="18">
        <f ca="1">(SUMIFS($J$1319:$AZ$1319,$J$1304:$AZ$1304,YEAR(FD5)-1)*AND(MONTH(FD5)=$F$1298) * ((SUM($J$23:FD23)=1)*(SUM($J$24:FC24)=0)) * AND(YEAR(FD5)&lt;&gt;YEAR($F$17))
+SUMIFS($J$1319:$AZ$1319,$J$1304:$AZ$1304,YEAR(FD5)-1) * ((SUM($J$23:FD23)=1)*(SUM($J$24:FC24)=0)) * AND(YEAR(FD5)=YEAR($F$17))*AND(MONTH(FD5)=MONTH($F$17))
+SUMIFS($J$1319:$AZ$1319,$J$1304:$AZ$1304,YEAR(FD5)) * ((SUM($J$23:FD23)=1)*(SUM($J$24:FC24)=0)) * AND(YEAR(FD5)=YEAR($F$17))*AND(MONTH(FD5)=MONTH($F$17)))*$F$1299</f>
        <v>0</v>
      </c>
      <c r="FE1300" s="18">
        <f ca="1">(SUMIFS($J$1319:$AZ$1319,$J$1304:$AZ$1304,YEAR(FE5)-1)*AND(MONTH(FE5)=$F$1298) * ((SUM($J$23:FE23)=1)*(SUM($J$24:FD24)=0)) * AND(YEAR(FE5)&lt;&gt;YEAR($F$17))
+SUMIFS($J$1319:$AZ$1319,$J$1304:$AZ$1304,YEAR(FE5)-1) * ((SUM($J$23:FE23)=1)*(SUM($J$24:FD24)=0)) * AND(YEAR(FE5)=YEAR($F$17))*AND(MONTH(FE5)=MONTH($F$17))
+SUMIFS($J$1319:$AZ$1319,$J$1304:$AZ$1304,YEAR(FE5)) * ((SUM($J$23:FE23)=1)*(SUM($J$24:FD24)=0)) * AND(YEAR(FE5)=YEAR($F$17))*AND(MONTH(FE5)=MONTH($F$17)))*$F$1299</f>
        <v>0</v>
      </c>
      <c r="FF1300" s="18">
        <f ca="1">(SUMIFS($J$1319:$AZ$1319,$J$1304:$AZ$1304,YEAR(FF5)-1)*AND(MONTH(FF5)=$F$1298) * ((SUM($J$23:FF23)=1)*(SUM($J$24:FE24)=0)) * AND(YEAR(FF5)&lt;&gt;YEAR($F$17))
+SUMIFS($J$1319:$AZ$1319,$J$1304:$AZ$1304,YEAR(FF5)-1) * ((SUM($J$23:FF23)=1)*(SUM($J$24:FE24)=0)) * AND(YEAR(FF5)=YEAR($F$17))*AND(MONTH(FF5)=MONTH($F$17))
+SUMIFS($J$1319:$AZ$1319,$J$1304:$AZ$1304,YEAR(FF5)) * ((SUM($J$23:FF23)=1)*(SUM($J$24:FE24)=0)) * AND(YEAR(FF5)=YEAR($F$17))*AND(MONTH(FF5)=MONTH($F$17)))*$F$1299</f>
        <v>-13749.846359378307</v>
      </c>
      <c r="FG1300" s="18">
        <f ca="1">(SUMIFS($J$1319:$AZ$1319,$J$1304:$AZ$1304,YEAR(FG5)-1)*AND(MONTH(FG5)=$F$1298) * ((SUM($J$23:FG23)=1)*(SUM($J$24:FF24)=0)) * AND(YEAR(FG5)&lt;&gt;YEAR($F$17))
+SUMIFS($J$1319:$AZ$1319,$J$1304:$AZ$1304,YEAR(FG5)-1) * ((SUM($J$23:FG23)=1)*(SUM($J$24:FF24)=0)) * AND(YEAR(FG5)=YEAR($F$17))*AND(MONTH(FG5)=MONTH($F$17))
+SUMIFS($J$1319:$AZ$1319,$J$1304:$AZ$1304,YEAR(FG5)) * ((SUM($J$23:FG23)=1)*(SUM($J$24:FF24)=0)) * AND(YEAR(FG5)=YEAR($F$17))*AND(MONTH(FG5)=MONTH($F$17)))*$F$1299</f>
        <v>0</v>
      </c>
      <c r="FH1300" s="18">
        <f ca="1">(SUMIFS($J$1319:$AZ$1319,$J$1304:$AZ$1304,YEAR(FH5)-1)*AND(MONTH(FH5)=$F$1298) * ((SUM($J$23:FH23)=1)*(SUM($J$24:FG24)=0)) * AND(YEAR(FH5)&lt;&gt;YEAR($F$17))
+SUMIFS($J$1319:$AZ$1319,$J$1304:$AZ$1304,YEAR(FH5)-1) * ((SUM($J$23:FH23)=1)*(SUM($J$24:FG24)=0)) * AND(YEAR(FH5)=YEAR($F$17))*AND(MONTH(FH5)=MONTH($F$17))
+SUMIFS($J$1319:$AZ$1319,$J$1304:$AZ$1304,YEAR(FH5)) * ((SUM($J$23:FH23)=1)*(SUM($J$24:FG24)=0)) * AND(YEAR(FH5)=YEAR($F$17))*AND(MONTH(FH5)=MONTH($F$17)))*$F$1299</f>
        <v>0</v>
      </c>
      <c r="FI1300" s="18">
        <f ca="1">(SUMIFS($J$1319:$AZ$1319,$J$1304:$AZ$1304,YEAR(FI5)-1)*AND(MONTH(FI5)=$F$1298) * ((SUM($J$23:FI23)=1)*(SUM($J$24:FH24)=0)) * AND(YEAR(FI5)&lt;&gt;YEAR($F$17))
+SUMIFS($J$1319:$AZ$1319,$J$1304:$AZ$1304,YEAR(FI5)-1) * ((SUM($J$23:FI23)=1)*(SUM($J$24:FH24)=0)) * AND(YEAR(FI5)=YEAR($F$17))*AND(MONTH(FI5)=MONTH($F$17))
+SUMIFS($J$1319:$AZ$1319,$J$1304:$AZ$1304,YEAR(FI5)) * ((SUM($J$23:FI23)=1)*(SUM($J$24:FH24)=0)) * AND(YEAR(FI5)=YEAR($F$17))*AND(MONTH(FI5)=MONTH($F$17)))*$F$1299</f>
        <v>0</v>
      </c>
      <c r="FJ1300" s="18">
        <f ca="1">(SUMIFS($J$1319:$AZ$1319,$J$1304:$AZ$1304,YEAR(FJ5)-1)*AND(MONTH(FJ5)=$F$1298) * ((SUM($J$23:FJ23)=1)*(SUM($J$24:FI24)=0)) * AND(YEAR(FJ5)&lt;&gt;YEAR($F$17))
+SUMIFS($J$1319:$AZ$1319,$J$1304:$AZ$1304,YEAR(FJ5)-1) * ((SUM($J$23:FJ23)=1)*(SUM($J$24:FI24)=0)) * AND(YEAR(FJ5)=YEAR($F$17))*AND(MONTH(FJ5)=MONTH($F$17))
+SUMIFS($J$1319:$AZ$1319,$J$1304:$AZ$1304,YEAR(FJ5)) * ((SUM($J$23:FJ23)=1)*(SUM($J$24:FI24)=0)) * AND(YEAR(FJ5)=YEAR($F$17))*AND(MONTH(FJ5)=MONTH($F$17)))*$F$1299</f>
        <v>0</v>
      </c>
      <c r="FK1300" s="18">
        <f ca="1">(SUMIFS($J$1319:$AZ$1319,$J$1304:$AZ$1304,YEAR(FK5)-1)*AND(MONTH(FK5)=$F$1298) * ((SUM($J$23:FK23)=1)*(SUM($J$24:FJ24)=0)) * AND(YEAR(FK5)&lt;&gt;YEAR($F$17))
+SUMIFS($J$1319:$AZ$1319,$J$1304:$AZ$1304,YEAR(FK5)-1) * ((SUM($J$23:FK23)=1)*(SUM($J$24:FJ24)=0)) * AND(YEAR(FK5)=YEAR($F$17))*AND(MONTH(FK5)=MONTH($F$17))
+SUMIFS($J$1319:$AZ$1319,$J$1304:$AZ$1304,YEAR(FK5)) * ((SUM($J$23:FK23)=1)*(SUM($J$24:FJ24)=0)) * AND(YEAR(FK5)=YEAR($F$17))*AND(MONTH(FK5)=MONTH($F$17)))*$F$1299</f>
        <v>-21618.702840897266</v>
      </c>
      <c r="FL1300" s="18">
        <f ca="1">(SUMIFS($J$1319:$AZ$1319,$J$1304:$AZ$1304,YEAR(FL5)-1)*AND(MONTH(FL5)=$F$1298) * ((SUM($J$23:FL23)=1)*(SUM($J$24:FK24)=0)) * AND(YEAR(FL5)&lt;&gt;YEAR($F$17))
+SUMIFS($J$1319:$AZ$1319,$J$1304:$AZ$1304,YEAR(FL5)-1) * ((SUM($J$23:FL23)=1)*(SUM($J$24:FK24)=0)) * AND(YEAR(FL5)=YEAR($F$17))*AND(MONTH(FL5)=MONTH($F$17))
+SUMIFS($J$1319:$AZ$1319,$J$1304:$AZ$1304,YEAR(FL5)) * ((SUM($J$23:FL23)=1)*(SUM($J$24:FK24)=0)) * AND(YEAR(FL5)=YEAR($F$17))*AND(MONTH(FL5)=MONTH($F$17)))*$F$1299</f>
        <v>0</v>
      </c>
      <c r="FM1300" s="18">
        <f ca="1">(SUMIFS($J$1319:$AZ$1319,$J$1304:$AZ$1304,YEAR(FM5)-1)*AND(MONTH(FM5)=$F$1298) * ((SUM($J$23:FM23)=1)*(SUM($J$24:FL24)=0)) * AND(YEAR(FM5)&lt;&gt;YEAR($F$17))
+SUMIFS($J$1319:$AZ$1319,$J$1304:$AZ$1304,YEAR(FM5)-1) * ((SUM($J$23:FM23)=1)*(SUM($J$24:FL24)=0)) * AND(YEAR(FM5)=YEAR($F$17))*AND(MONTH(FM5)=MONTH($F$17))
+SUMIFS($J$1319:$AZ$1319,$J$1304:$AZ$1304,YEAR(FM5)) * ((SUM($J$23:FM23)=1)*(SUM($J$24:FL24)=0)) * AND(YEAR(FM5)=YEAR($F$17))*AND(MONTH(FM5)=MONTH($F$17)))*$F$1299</f>
        <v>0</v>
      </c>
      <c r="FN1300" s="18">
        <f ca="1">(SUMIFS($J$1319:$AZ$1319,$J$1304:$AZ$1304,YEAR(FN5)-1)*AND(MONTH(FN5)=$F$1298) * ((SUM($J$23:FN23)=1)*(SUM($J$24:FM24)=0)) * AND(YEAR(FN5)&lt;&gt;YEAR($F$17))
+SUMIFS($J$1319:$AZ$1319,$J$1304:$AZ$1304,YEAR(FN5)-1) * ((SUM($J$23:FN23)=1)*(SUM($J$24:FM24)=0)) * AND(YEAR(FN5)=YEAR($F$17))*AND(MONTH(FN5)=MONTH($F$17))
+SUMIFS($J$1319:$AZ$1319,$J$1304:$AZ$1304,YEAR(FN5)) * ((SUM($J$23:FN23)=1)*(SUM($J$24:FM24)=0)) * AND(YEAR(FN5)=YEAR($F$17))*AND(MONTH(FN5)=MONTH($F$17)))*$F$1299</f>
        <v>0</v>
      </c>
      <c r="FO1300" s="18">
        <f ca="1">(SUMIFS($J$1319:$AZ$1319,$J$1304:$AZ$1304,YEAR(FO5)-1)*AND(MONTH(FO5)=$F$1298) * ((SUM($J$23:FO23)=1)*(SUM($J$24:FN24)=0)) * AND(YEAR(FO5)&lt;&gt;YEAR($F$17))
+SUMIFS($J$1319:$AZ$1319,$J$1304:$AZ$1304,YEAR(FO5)-1) * ((SUM($J$23:FO23)=1)*(SUM($J$24:FN24)=0)) * AND(YEAR(FO5)=YEAR($F$17))*AND(MONTH(FO5)=MONTH($F$17))
+SUMIFS($J$1319:$AZ$1319,$J$1304:$AZ$1304,YEAR(FO5)) * ((SUM($J$23:FO23)=1)*(SUM($J$24:FN24)=0)) * AND(YEAR(FO5)=YEAR($F$17))*AND(MONTH(FO5)=MONTH($F$17)))*$F$1299</f>
        <v>0</v>
      </c>
      <c r="FP1300" s="18">
        <f ca="1">(SUMIFS($J$1319:$AZ$1319,$J$1304:$AZ$1304,YEAR(FP5)-1)*AND(MONTH(FP5)=$F$1298) * ((SUM($J$23:FP23)=1)*(SUM($J$24:FO24)=0)) * AND(YEAR(FP5)&lt;&gt;YEAR($F$17))
+SUMIFS($J$1319:$AZ$1319,$J$1304:$AZ$1304,YEAR(FP5)-1) * ((SUM($J$23:FP23)=1)*(SUM($J$24:FO24)=0)) * AND(YEAR(FP5)=YEAR($F$17))*AND(MONTH(FP5)=MONTH($F$17))
+SUMIFS($J$1319:$AZ$1319,$J$1304:$AZ$1304,YEAR(FP5)) * ((SUM($J$23:FP23)=1)*(SUM($J$24:FO24)=0)) * AND(YEAR(FP5)=YEAR($F$17))*AND(MONTH(FP5)=MONTH($F$17)))*$F$1299</f>
        <v>0</v>
      </c>
      <c r="FQ1300" s="18">
        <f ca="1">(SUMIFS($J$1319:$AZ$1319,$J$1304:$AZ$1304,YEAR(FQ5)-1)*AND(MONTH(FQ5)=$F$1298) * ((SUM($J$23:FQ23)=1)*(SUM($J$24:FP24)=0)) * AND(YEAR(FQ5)&lt;&gt;YEAR($F$17))
+SUMIFS($J$1319:$AZ$1319,$J$1304:$AZ$1304,YEAR(FQ5)-1) * ((SUM($J$23:FQ23)=1)*(SUM($J$24:FP24)=0)) * AND(YEAR(FQ5)=YEAR($F$17))*AND(MONTH(FQ5)=MONTH($F$17))
+SUMIFS($J$1319:$AZ$1319,$J$1304:$AZ$1304,YEAR(FQ5)) * ((SUM($J$23:FQ23)=1)*(SUM($J$24:FP24)=0)) * AND(YEAR(FQ5)=YEAR($F$17))*AND(MONTH(FQ5)=MONTH($F$17)))*$F$1299</f>
        <v>0</v>
      </c>
      <c r="FR1300" s="18">
        <f ca="1">(SUMIFS($J$1319:$AZ$1319,$J$1304:$AZ$1304,YEAR(FR5)-1)*AND(MONTH(FR5)=$F$1298) * ((SUM($J$23:FR23)=1)*(SUM($J$24:FQ24)=0)) * AND(YEAR(FR5)&lt;&gt;YEAR($F$17))
+SUMIFS($J$1319:$AZ$1319,$J$1304:$AZ$1304,YEAR(FR5)-1) * ((SUM($J$23:FR23)=1)*(SUM($J$24:FQ24)=0)) * AND(YEAR(FR5)=YEAR($F$17))*AND(MONTH(FR5)=MONTH($F$17))
+SUMIFS($J$1319:$AZ$1319,$J$1304:$AZ$1304,YEAR(FR5)) * ((SUM($J$23:FR23)=1)*(SUM($J$24:FQ24)=0)) * AND(YEAR(FR5)=YEAR($F$17))*AND(MONTH(FR5)=MONTH($F$17)))*$F$1299</f>
        <v>0</v>
      </c>
    </row>
    <row r="1301" spans="2:174" s="359" customFormat="1">
      <c r="C1301" s="365" t="s">
        <v>1016</v>
      </c>
      <c r="D1301" s="366"/>
      <c r="E1301"/>
      <c r="F1301" s="383"/>
      <c r="G1301"/>
      <c r="H1301"/>
      <c r="I1301" s="167">
        <f ca="1">SUM(J1301:FR1301)</f>
        <v>-243868.42133317754</v>
      </c>
      <c r="J1301" s="367">
        <f ca="1">J1297+J1299</f>
        <v>0</v>
      </c>
      <c r="K1301" s="367">
        <f t="shared" ref="K1301:BV1301" ca="1" si="3110">K1297+K1299</f>
        <v>0</v>
      </c>
      <c r="L1301" s="367">
        <f t="shared" ca="1" si="3110"/>
        <v>0</v>
      </c>
      <c r="M1301" s="367">
        <f t="shared" ca="1" si="3110"/>
        <v>0</v>
      </c>
      <c r="N1301" s="367">
        <f t="shared" ca="1" si="3110"/>
        <v>0</v>
      </c>
      <c r="O1301" s="367">
        <f t="shared" ca="1" si="3110"/>
        <v>0</v>
      </c>
      <c r="P1301" s="367">
        <f t="shared" ca="1" si="3110"/>
        <v>0</v>
      </c>
      <c r="Q1301" s="367">
        <f t="shared" ca="1" si="3110"/>
        <v>0</v>
      </c>
      <c r="R1301" s="367">
        <f t="shared" ca="1" si="3110"/>
        <v>0</v>
      </c>
      <c r="S1301" s="367">
        <f t="shared" ca="1" si="3110"/>
        <v>0</v>
      </c>
      <c r="T1301" s="367">
        <f t="shared" ca="1" si="3110"/>
        <v>0</v>
      </c>
      <c r="U1301" s="367">
        <f t="shared" ca="1" si="3110"/>
        <v>0</v>
      </c>
      <c r="V1301" s="367">
        <f t="shared" ca="1" si="3110"/>
        <v>0</v>
      </c>
      <c r="W1301" s="367">
        <f t="shared" ca="1" si="3110"/>
        <v>0</v>
      </c>
      <c r="X1301" s="367">
        <f t="shared" ca="1" si="3110"/>
        <v>0</v>
      </c>
      <c r="Y1301" s="367">
        <f t="shared" ca="1" si="3110"/>
        <v>0</v>
      </c>
      <c r="Z1301" s="367">
        <f t="shared" ca="1" si="3110"/>
        <v>0</v>
      </c>
      <c r="AA1301" s="367">
        <f t="shared" ca="1" si="3110"/>
        <v>0</v>
      </c>
      <c r="AB1301" s="367">
        <f t="shared" ca="1" si="3110"/>
        <v>0</v>
      </c>
      <c r="AC1301" s="367">
        <f t="shared" ca="1" si="3110"/>
        <v>-404.35183203985025</v>
      </c>
      <c r="AD1301" s="367">
        <f t="shared" ca="1" si="3110"/>
        <v>389.374383029272</v>
      </c>
      <c r="AE1301" s="367">
        <f t="shared" ca="1" si="3110"/>
        <v>0</v>
      </c>
      <c r="AF1301" s="367">
        <f t="shared" ca="1" si="3110"/>
        <v>0</v>
      </c>
      <c r="AG1301" s="367">
        <f t="shared" ca="1" si="3110"/>
        <v>-215.1011819063086</v>
      </c>
      <c r="AH1301" s="367">
        <f t="shared" ca="1" si="3110"/>
        <v>226.67787466539087</v>
      </c>
      <c r="AI1301" s="367">
        <f t="shared" ca="1" si="3110"/>
        <v>0</v>
      </c>
      <c r="AJ1301" s="367">
        <f t="shared" ca="1" si="3110"/>
        <v>0</v>
      </c>
      <c r="AK1301" s="367">
        <f t="shared" ca="1" si="3110"/>
        <v>-257.79280624632241</v>
      </c>
      <c r="AL1301" s="367">
        <f t="shared" ca="1" si="3110"/>
        <v>199.90736825788713</v>
      </c>
      <c r="AM1301" s="367">
        <f t="shared" ca="1" si="3110"/>
        <v>0</v>
      </c>
      <c r="AN1301" s="367">
        <f t="shared" ca="1" si="3110"/>
        <v>0</v>
      </c>
      <c r="AO1301" s="367">
        <f t="shared" ca="1" si="3110"/>
        <v>-250.45120600370851</v>
      </c>
      <c r="AP1301" s="367">
        <f t="shared" ca="1" si="3110"/>
        <v>257.71294406060838</v>
      </c>
      <c r="AQ1301" s="367">
        <f t="shared" ca="1" si="3110"/>
        <v>0</v>
      </c>
      <c r="AR1301" s="367">
        <f t="shared" ca="1" si="3110"/>
        <v>0</v>
      </c>
      <c r="AS1301" s="367">
        <f t="shared" ca="1" si="3110"/>
        <v>-243.15219374106101</v>
      </c>
      <c r="AT1301" s="367">
        <f t="shared" ca="1" si="3110"/>
        <v>277.32839190068955</v>
      </c>
      <c r="AU1301" s="367">
        <f t="shared" ca="1" si="3110"/>
        <v>0</v>
      </c>
      <c r="AV1301" s="367">
        <f t="shared" ca="1" si="3110"/>
        <v>0</v>
      </c>
      <c r="AW1301" s="367">
        <f t="shared" ca="1" si="3110"/>
        <v>-217.25610731681076</v>
      </c>
      <c r="AX1301" s="367">
        <f t="shared" ca="1" si="3110"/>
        <v>217.12952216405506</v>
      </c>
      <c r="AY1301" s="367">
        <f t="shared" ca="1" si="3110"/>
        <v>0</v>
      </c>
      <c r="AZ1301" s="367">
        <f t="shared" ca="1" si="3110"/>
        <v>0</v>
      </c>
      <c r="BA1301" s="367">
        <f t="shared" ca="1" si="3110"/>
        <v>-208.42434432625842</v>
      </c>
      <c r="BB1301" s="367">
        <f t="shared" ca="1" si="3110"/>
        <v>216.54997359785472</v>
      </c>
      <c r="BC1301" s="367">
        <f t="shared" ca="1" si="3110"/>
        <v>0</v>
      </c>
      <c r="BD1301" s="367">
        <f t="shared" ca="1" si="3110"/>
        <v>0</v>
      </c>
      <c r="BE1301" s="367">
        <f t="shared" ca="1" si="3110"/>
        <v>-200.15871424502976</v>
      </c>
      <c r="BF1301" s="367">
        <f t="shared" ca="1" si="3110"/>
        <v>202.23619986553297</v>
      </c>
      <c r="BG1301" s="367">
        <f t="shared" ca="1" si="3110"/>
        <v>0</v>
      </c>
      <c r="BH1301" s="367">
        <f t="shared" ca="1" si="3110"/>
        <v>0</v>
      </c>
      <c r="BI1301" s="367">
        <f t="shared" ca="1" si="3110"/>
        <v>-191.97885636131883</v>
      </c>
      <c r="BJ1301" s="367">
        <f t="shared" ca="1" si="3110"/>
        <v>140.1054193039717</v>
      </c>
      <c r="BK1301" s="367">
        <f t="shared" ca="1" si="3110"/>
        <v>0</v>
      </c>
      <c r="BL1301" s="367">
        <f t="shared" ca="1" si="3110"/>
        <v>0</v>
      </c>
      <c r="BM1301" s="367">
        <f t="shared" ca="1" si="3110"/>
        <v>-184.15105992396076</v>
      </c>
      <c r="BN1301" s="367">
        <f t="shared" ca="1" si="3110"/>
        <v>-361.1584575941697</v>
      </c>
      <c r="BO1301" s="367">
        <f t="shared" ca="1" si="3110"/>
        <v>0</v>
      </c>
      <c r="BP1301" s="367">
        <f t="shared" ca="1" si="3110"/>
        <v>0</v>
      </c>
      <c r="BQ1301" s="367">
        <f t="shared" ca="1" si="3110"/>
        <v>-964.45952526636279</v>
      </c>
      <c r="BR1301" s="367">
        <f t="shared" ca="1" si="3110"/>
        <v>786.83382798282355</v>
      </c>
      <c r="BS1301" s="367">
        <f t="shared" ca="1" si="3110"/>
        <v>0</v>
      </c>
      <c r="BT1301" s="367">
        <f t="shared" ca="1" si="3110"/>
        <v>0</v>
      </c>
      <c r="BU1301" s="367">
        <f t="shared" ca="1" si="3110"/>
        <v>-1140.0248207579309</v>
      </c>
      <c r="BV1301" s="367">
        <f t="shared" ca="1" si="3110"/>
        <v>970.62009055970111</v>
      </c>
      <c r="BW1301" s="367">
        <f t="shared" ref="BW1301:EH1301" ca="1" si="3111">BW1297+BW1299</f>
        <v>0</v>
      </c>
      <c r="BX1301" s="367">
        <f t="shared" ca="1" si="3111"/>
        <v>0</v>
      </c>
      <c r="BY1301" s="367">
        <f t="shared" ca="1" si="3111"/>
        <v>-1325.6531933693013</v>
      </c>
      <c r="BZ1301" s="367">
        <f t="shared" ca="1" si="3111"/>
        <v>1153.6392008519306</v>
      </c>
      <c r="CA1301" s="367">
        <f t="shared" ca="1" si="3111"/>
        <v>0</v>
      </c>
      <c r="CB1301" s="367">
        <f t="shared" ca="1" si="3111"/>
        <v>0</v>
      </c>
      <c r="CC1301" s="367">
        <f t="shared" ca="1" si="3111"/>
        <v>-1524.0339507063802</v>
      </c>
      <c r="CD1301" s="367">
        <f t="shared" ca="1" si="3111"/>
        <v>822.47036137137297</v>
      </c>
      <c r="CE1301" s="367">
        <f t="shared" ca="1" si="3111"/>
        <v>-89.277672706926467</v>
      </c>
      <c r="CF1301" s="367">
        <f t="shared" ca="1" si="3111"/>
        <v>0</v>
      </c>
      <c r="CG1301" s="367">
        <f t="shared" ca="1" si="3111"/>
        <v>-3254.0743965957149</v>
      </c>
      <c r="CH1301" s="367">
        <f t="shared" ca="1" si="3111"/>
        <v>-1591.2951123807829</v>
      </c>
      <c r="CI1301" s="367">
        <f t="shared" ca="1" si="3111"/>
        <v>-1679.8223034124596</v>
      </c>
      <c r="CJ1301" s="367">
        <f t="shared" ca="1" si="3111"/>
        <v>-1163.7826055791575</v>
      </c>
      <c r="CK1301" s="367">
        <f t="shared" ca="1" si="3111"/>
        <v>-3164.7924717518804</v>
      </c>
      <c r="CL1301" s="367">
        <f t="shared" ca="1" si="3111"/>
        <v>-2986.4989981718336</v>
      </c>
      <c r="CM1301" s="367">
        <f t="shared" ca="1" si="3111"/>
        <v>-1788.3665200162568</v>
      </c>
      <c r="CN1301" s="367">
        <f t="shared" ca="1" si="3111"/>
        <v>-1232.6603852839535</v>
      </c>
      <c r="CO1301" s="367">
        <f t="shared" ca="1" si="3111"/>
        <v>-3285.8595590304758</v>
      </c>
      <c r="CP1301" s="367">
        <f t="shared" ca="1" si="3111"/>
        <v>-3039.138457276274</v>
      </c>
      <c r="CQ1301" s="367">
        <f t="shared" ca="1" si="3111"/>
        <v>-1830.4058719320078</v>
      </c>
      <c r="CR1301" s="367">
        <f t="shared" ca="1" si="3111"/>
        <v>-1296.1037967943716</v>
      </c>
      <c r="CS1301" s="367">
        <f t="shared" ca="1" si="3111"/>
        <v>-3393.8405342081037</v>
      </c>
      <c r="CT1301" s="367">
        <f t="shared" ca="1" si="3111"/>
        <v>-3284.4880955097078</v>
      </c>
      <c r="CU1301" s="367">
        <f t="shared" ca="1" si="3111"/>
        <v>-2007.1444579762644</v>
      </c>
      <c r="CV1301" s="367">
        <f t="shared" ca="1" si="3111"/>
        <v>-1437.645381690277</v>
      </c>
      <c r="CW1301" s="367">
        <f t="shared" ca="1" si="3111"/>
        <v>-3655.5835569877172</v>
      </c>
      <c r="CX1301" s="367">
        <f t="shared" ca="1" si="3111"/>
        <v>-3304.0282079182639</v>
      </c>
      <c r="CY1301" s="367">
        <f t="shared" ca="1" si="3111"/>
        <v>-2064.7734768979462</v>
      </c>
      <c r="CZ1301" s="367">
        <f t="shared" ca="1" si="3111"/>
        <v>-1489.8700830500877</v>
      </c>
      <c r="DA1301" s="367">
        <f t="shared" ca="1" si="3111"/>
        <v>-3701.8371698841843</v>
      </c>
      <c r="DB1301" s="367">
        <f t="shared" ca="1" si="3111"/>
        <v>-3508.3184638656467</v>
      </c>
      <c r="DC1301" s="367">
        <f t="shared" ca="1" si="3111"/>
        <v>-2156.0758190335096</v>
      </c>
      <c r="DD1301" s="367">
        <f t="shared" ca="1" si="3111"/>
        <v>-1552.066592456734</v>
      </c>
      <c r="DE1301" s="367">
        <f t="shared" ca="1" si="3111"/>
        <v>-3871.0747290681993</v>
      </c>
      <c r="DF1301" s="367">
        <f t="shared" ca="1" si="3111"/>
        <v>-3533.7441676675039</v>
      </c>
      <c r="DG1301" s="367">
        <f t="shared" ca="1" si="3111"/>
        <v>-2167.0265648324416</v>
      </c>
      <c r="DH1301" s="367">
        <f t="shared" ca="1" si="3111"/>
        <v>-1562.3145170120458</v>
      </c>
      <c r="DI1301" s="367">
        <f t="shared" ca="1" si="3111"/>
        <v>-3908.3565230975914</v>
      </c>
      <c r="DJ1301" s="367">
        <f t="shared" ca="1" si="3111"/>
        <v>-3572.1921711291625</v>
      </c>
      <c r="DK1301" s="367">
        <f t="shared" ca="1" si="3111"/>
        <v>-2188.1475859561438</v>
      </c>
      <c r="DL1301" s="367">
        <f t="shared" ca="1" si="3111"/>
        <v>-1570.4622053786113</v>
      </c>
      <c r="DM1301" s="367">
        <f t="shared" ca="1" si="3111"/>
        <v>-3948.6824338820511</v>
      </c>
      <c r="DN1301" s="367">
        <f t="shared" ca="1" si="3111"/>
        <v>-3584.5384858980319</v>
      </c>
      <c r="DO1301" s="367">
        <f t="shared" ca="1" si="3111"/>
        <v>-2192.0860152477958</v>
      </c>
      <c r="DP1301" s="367">
        <f t="shared" ca="1" si="3111"/>
        <v>-1570.0240243046189</v>
      </c>
      <c r="DQ1301" s="367">
        <f t="shared" ca="1" si="3111"/>
        <v>-3958.1865956359807</v>
      </c>
      <c r="DR1301" s="367">
        <f t="shared" ca="1" si="3111"/>
        <v>-3638.6782553030944</v>
      </c>
      <c r="DS1301" s="367">
        <f t="shared" ca="1" si="3111"/>
        <v>-2223.0597358682553</v>
      </c>
      <c r="DT1301" s="367">
        <f t="shared" ca="1" si="3111"/>
        <v>-1590.5896283851619</v>
      </c>
      <c r="DU1301" s="367">
        <f t="shared" ca="1" si="3111"/>
        <v>-4018.1890548144474</v>
      </c>
      <c r="DV1301" s="367">
        <f t="shared" ca="1" si="3111"/>
        <v>-3673.0109834669543</v>
      </c>
      <c r="DW1301" s="367">
        <f t="shared" ca="1" si="3111"/>
        <v>-2225.4577920676948</v>
      </c>
      <c r="DX1301" s="367">
        <f t="shared" ca="1" si="3111"/>
        <v>-1584.328683988753</v>
      </c>
      <c r="DY1301" s="367">
        <f t="shared" ca="1" si="3111"/>
        <v>-4068.4219786854319</v>
      </c>
      <c r="DZ1301" s="367">
        <f t="shared" ca="1" si="3111"/>
        <v>-3793.2367157057993</v>
      </c>
      <c r="EA1301" s="367">
        <f t="shared" ca="1" si="3111"/>
        <v>-2301.5346448581804</v>
      </c>
      <c r="EB1301" s="367">
        <f t="shared" ca="1" si="3111"/>
        <v>-1608.2607837816245</v>
      </c>
      <c r="EC1301" s="367">
        <f t="shared" ca="1" si="3111"/>
        <v>-4139.535183087306</v>
      </c>
      <c r="ED1301" s="367">
        <f t="shared" ca="1" si="3111"/>
        <v>-3864.6172858451678</v>
      </c>
      <c r="EE1301" s="367">
        <f t="shared" ca="1" si="3111"/>
        <v>-2343.6240778127026</v>
      </c>
      <c r="EF1301" s="367">
        <f t="shared" ca="1" si="3111"/>
        <v>-1663.7699311293793</v>
      </c>
      <c r="EG1301" s="367">
        <f t="shared" ca="1" si="3111"/>
        <v>-4271.1582520153452</v>
      </c>
      <c r="EH1301" s="367">
        <f t="shared" ca="1" si="3111"/>
        <v>-3935.2611568323823</v>
      </c>
      <c r="EI1301" s="367">
        <f t="shared" ref="EI1301:FR1301" ca="1" si="3112">EI1297+EI1299</f>
        <v>-2385.0005380436319</v>
      </c>
      <c r="EJ1301" s="367">
        <f t="shared" ca="1" si="3112"/>
        <v>-1692.0294236979198</v>
      </c>
      <c r="EK1301" s="367">
        <f t="shared" ca="1" si="3112"/>
        <v>-4349.5138246102015</v>
      </c>
      <c r="EL1301" s="367">
        <f t="shared" ca="1" si="3112"/>
        <v>-3985.8642794336597</v>
      </c>
      <c r="EM1301" s="367">
        <f t="shared" ca="1" si="3112"/>
        <v>-2412.2241912410936</v>
      </c>
      <c r="EN1301" s="367">
        <f t="shared" ca="1" si="3112"/>
        <v>-1715.1411579516919</v>
      </c>
      <c r="EO1301" s="367">
        <f t="shared" ca="1" si="3112"/>
        <v>-4415.9807719208839</v>
      </c>
      <c r="EP1301" s="367">
        <f t="shared" ca="1" si="3112"/>
        <v>-4061.3412848163334</v>
      </c>
      <c r="EQ1301" s="367">
        <f ca="1">EQ1297+EQ1299</f>
        <v>-2435.7360629805617</v>
      </c>
      <c r="ER1301" s="367">
        <f t="shared" ca="1" si="3112"/>
        <v>-1708.6478692081691</v>
      </c>
      <c r="ES1301" s="367">
        <f t="shared" ca="1" si="3112"/>
        <v>-4493.7709209167851</v>
      </c>
      <c r="ET1301" s="367">
        <f t="shared" ca="1" si="3112"/>
        <v>-4144.7938841591185</v>
      </c>
      <c r="EU1301" s="367">
        <f t="shared" ca="1" si="3112"/>
        <v>-2484.9228139499842</v>
      </c>
      <c r="EV1301" s="367">
        <f t="shared" ca="1" si="3112"/>
        <v>-1742.5025745641278</v>
      </c>
      <c r="EW1301" s="367">
        <f t="shared" ca="1" si="3112"/>
        <v>-4586.5323803675637</v>
      </c>
      <c r="EX1301" s="367">
        <f t="shared" ca="1" si="3112"/>
        <v>-4322.7777491905472</v>
      </c>
      <c r="EY1301" s="367">
        <f t="shared" ca="1" si="3112"/>
        <v>-2598.8861850568151</v>
      </c>
      <c r="EZ1301" s="367">
        <f t="shared" ca="1" si="3112"/>
        <v>-1827.8647758502168</v>
      </c>
      <c r="FA1301" s="367">
        <f t="shared" ca="1" si="3112"/>
        <v>-4781.4585995806247</v>
      </c>
      <c r="FB1301" s="367">
        <f t="shared" ca="1" si="3112"/>
        <v>-4388.5733315197231</v>
      </c>
      <c r="FC1301" s="367">
        <f t="shared" ca="1" si="3112"/>
        <v>-2635.7078762405508</v>
      </c>
      <c r="FD1301" s="367">
        <f t="shared" ca="1" si="3112"/>
        <v>-1858.6692974246885</v>
      </c>
      <c r="FE1301" s="367">
        <f t="shared" ca="1" si="3112"/>
        <v>-4866.8958541933471</v>
      </c>
      <c r="FF1301" s="367">
        <f t="shared" ca="1" si="3112"/>
        <v>-4524.3288209372076</v>
      </c>
      <c r="FG1301" s="367">
        <f t="shared" ca="1" si="3112"/>
        <v>-2720.0860245648196</v>
      </c>
      <c r="FH1301" s="367">
        <f t="shared" ca="1" si="3112"/>
        <v>-1913.1337663803624</v>
      </c>
      <c r="FI1301" s="367">
        <f t="shared" ca="1" si="3112"/>
        <v>-5004.5978396794699</v>
      </c>
      <c r="FJ1301" s="367">
        <f t="shared" ca="1" si="3112"/>
        <v>-4655.3598404979293</v>
      </c>
      <c r="FK1301" s="367">
        <f t="shared" ca="1" si="3112"/>
        <v>-2801.1965488374699</v>
      </c>
      <c r="FL1301" s="367">
        <f t="shared" ca="1" si="3112"/>
        <v>0</v>
      </c>
      <c r="FM1301" s="367">
        <f t="shared" ca="1" si="3112"/>
        <v>0</v>
      </c>
      <c r="FN1301" s="367">
        <f t="shared" ca="1" si="3112"/>
        <v>0</v>
      </c>
      <c r="FO1301" s="367">
        <f t="shared" ca="1" si="3112"/>
        <v>0</v>
      </c>
      <c r="FP1301" s="367">
        <f t="shared" ca="1" si="3112"/>
        <v>0</v>
      </c>
      <c r="FQ1301" s="367">
        <f t="shared" ca="1" si="3112"/>
        <v>0</v>
      </c>
      <c r="FR1301" s="367">
        <f t="shared" ca="1" si="3112"/>
        <v>0</v>
      </c>
    </row>
    <row r="1302" spans="2:174">
      <c r="C1302" s="360" t="s">
        <v>1017</v>
      </c>
      <c r="J1302" s="379">
        <f t="shared" ref="J1302:AO1302" ca="1" si="3113">-IFERROR(J1297/J1280,)</f>
        <v>0</v>
      </c>
      <c r="K1302" s="379">
        <f t="shared" ca="1" si="3113"/>
        <v>0</v>
      </c>
      <c r="L1302" s="379">
        <f t="shared" ca="1" si="3113"/>
        <v>0</v>
      </c>
      <c r="M1302" s="379">
        <f t="shared" ca="1" si="3113"/>
        <v>0</v>
      </c>
      <c r="N1302" s="379">
        <f t="shared" ca="1" si="3113"/>
        <v>0</v>
      </c>
      <c r="O1302" s="379">
        <f t="shared" ca="1" si="3113"/>
        <v>0</v>
      </c>
      <c r="P1302" s="379">
        <f t="shared" ca="1" si="3113"/>
        <v>0</v>
      </c>
      <c r="Q1302" s="379">
        <f t="shared" ca="1" si="3113"/>
        <v>0</v>
      </c>
      <c r="R1302" s="379">
        <f t="shared" ca="1" si="3113"/>
        <v>0</v>
      </c>
      <c r="S1302" s="379">
        <f t="shared" ca="1" si="3113"/>
        <v>0</v>
      </c>
      <c r="T1302" s="379">
        <f t="shared" ca="1" si="3113"/>
        <v>0</v>
      </c>
      <c r="U1302" s="379">
        <f t="shared" ca="1" si="3113"/>
        <v>0</v>
      </c>
      <c r="V1302" s="379">
        <f t="shared" ca="1" si="3113"/>
        <v>0</v>
      </c>
      <c r="W1302" s="379">
        <f t="shared" ca="1" si="3113"/>
        <v>0</v>
      </c>
      <c r="X1302" s="379">
        <f t="shared" ca="1" si="3113"/>
        <v>0</v>
      </c>
      <c r="Y1302" s="379">
        <f t="shared" ca="1" si="3113"/>
        <v>0</v>
      </c>
      <c r="Z1302" s="379">
        <f t="shared" ca="1" si="3113"/>
        <v>0</v>
      </c>
      <c r="AA1302" s="379">
        <f t="shared" ca="1" si="3113"/>
        <v>0</v>
      </c>
      <c r="AB1302" s="379">
        <f t="shared" ca="1" si="3113"/>
        <v>0</v>
      </c>
      <c r="AC1302" s="379">
        <f t="shared" ca="1" si="3113"/>
        <v>0.19</v>
      </c>
      <c r="AD1302" s="379">
        <f t="shared" ca="1" si="3113"/>
        <v>0.19</v>
      </c>
      <c r="AE1302" s="379">
        <f t="shared" ca="1" si="3113"/>
        <v>0</v>
      </c>
      <c r="AF1302" s="379">
        <f t="shared" ca="1" si="3113"/>
        <v>0</v>
      </c>
      <c r="AG1302" s="379">
        <f t="shared" ca="1" si="3113"/>
        <v>0.19</v>
      </c>
      <c r="AH1302" s="379">
        <f t="shared" ca="1" si="3113"/>
        <v>0.19</v>
      </c>
      <c r="AI1302" s="379">
        <f t="shared" ca="1" si="3113"/>
        <v>0</v>
      </c>
      <c r="AJ1302" s="379">
        <f t="shared" ca="1" si="3113"/>
        <v>0</v>
      </c>
      <c r="AK1302" s="379">
        <f t="shared" ca="1" si="3113"/>
        <v>0.18999999999999997</v>
      </c>
      <c r="AL1302" s="379">
        <f t="shared" ca="1" si="3113"/>
        <v>0.19</v>
      </c>
      <c r="AM1302" s="379">
        <f t="shared" ca="1" si="3113"/>
        <v>0</v>
      </c>
      <c r="AN1302" s="379">
        <f t="shared" ca="1" si="3113"/>
        <v>0</v>
      </c>
      <c r="AO1302" s="379">
        <f t="shared" ca="1" si="3113"/>
        <v>0.19</v>
      </c>
      <c r="AP1302" s="379">
        <f t="shared" ref="AP1302:BU1302" ca="1" si="3114">-IFERROR(AP1297/AP1280,)</f>
        <v>0.19</v>
      </c>
      <c r="AQ1302" s="379">
        <f t="shared" ca="1" si="3114"/>
        <v>0</v>
      </c>
      <c r="AR1302" s="379">
        <f t="shared" ca="1" si="3114"/>
        <v>0</v>
      </c>
      <c r="AS1302" s="379">
        <f t="shared" ca="1" si="3114"/>
        <v>0.19</v>
      </c>
      <c r="AT1302" s="379">
        <f t="shared" ca="1" si="3114"/>
        <v>0.19000000000000003</v>
      </c>
      <c r="AU1302" s="379">
        <f t="shared" ca="1" si="3114"/>
        <v>0</v>
      </c>
      <c r="AV1302" s="379">
        <f t="shared" ca="1" si="3114"/>
        <v>0</v>
      </c>
      <c r="AW1302" s="379">
        <f t="shared" ca="1" si="3114"/>
        <v>0.19</v>
      </c>
      <c r="AX1302" s="379">
        <f t="shared" ca="1" si="3114"/>
        <v>0.19</v>
      </c>
      <c r="AY1302" s="379">
        <f t="shared" ca="1" si="3114"/>
        <v>0</v>
      </c>
      <c r="AZ1302" s="379">
        <f t="shared" ca="1" si="3114"/>
        <v>0</v>
      </c>
      <c r="BA1302" s="379">
        <f t="shared" ca="1" si="3114"/>
        <v>0.19</v>
      </c>
      <c r="BB1302" s="379">
        <f t="shared" ca="1" si="3114"/>
        <v>0.19</v>
      </c>
      <c r="BC1302" s="379">
        <f t="shared" ca="1" si="3114"/>
        <v>0</v>
      </c>
      <c r="BD1302" s="379">
        <f t="shared" ca="1" si="3114"/>
        <v>0</v>
      </c>
      <c r="BE1302" s="379">
        <f t="shared" ca="1" si="3114"/>
        <v>0.19</v>
      </c>
      <c r="BF1302" s="379">
        <f t="shared" ca="1" si="3114"/>
        <v>0.19</v>
      </c>
      <c r="BG1302" s="379">
        <f t="shared" ca="1" si="3114"/>
        <v>0</v>
      </c>
      <c r="BH1302" s="379">
        <f t="shared" ca="1" si="3114"/>
        <v>0</v>
      </c>
      <c r="BI1302" s="379">
        <f t="shared" ca="1" si="3114"/>
        <v>0.19</v>
      </c>
      <c r="BJ1302" s="379">
        <f t="shared" ca="1" si="3114"/>
        <v>0.19</v>
      </c>
      <c r="BK1302" s="379">
        <f t="shared" ca="1" si="3114"/>
        <v>0</v>
      </c>
      <c r="BL1302" s="379">
        <f t="shared" ca="1" si="3114"/>
        <v>0</v>
      </c>
      <c r="BM1302" s="379">
        <f t="shared" ca="1" si="3114"/>
        <v>0.19</v>
      </c>
      <c r="BN1302" s="379">
        <f t="shared" ca="1" si="3114"/>
        <v>0.19</v>
      </c>
      <c r="BO1302" s="379">
        <f t="shared" ca="1" si="3114"/>
        <v>0</v>
      </c>
      <c r="BP1302" s="379">
        <f t="shared" ca="1" si="3114"/>
        <v>0</v>
      </c>
      <c r="BQ1302" s="379">
        <f t="shared" ca="1" si="3114"/>
        <v>0.19</v>
      </c>
      <c r="BR1302" s="379">
        <f t="shared" ca="1" si="3114"/>
        <v>0.19</v>
      </c>
      <c r="BS1302" s="379">
        <f t="shared" ca="1" si="3114"/>
        <v>0</v>
      </c>
      <c r="BT1302" s="379">
        <f t="shared" ca="1" si="3114"/>
        <v>0</v>
      </c>
      <c r="BU1302" s="379">
        <f t="shared" ca="1" si="3114"/>
        <v>0.19</v>
      </c>
      <c r="BV1302" s="379">
        <f t="shared" ref="BV1302:DA1302" ca="1" si="3115">-IFERROR(BV1297/BV1280,)</f>
        <v>0.19</v>
      </c>
      <c r="BW1302" s="379">
        <f t="shared" ca="1" si="3115"/>
        <v>0</v>
      </c>
      <c r="BX1302" s="379">
        <f t="shared" ca="1" si="3115"/>
        <v>0</v>
      </c>
      <c r="BY1302" s="379">
        <f t="shared" ca="1" si="3115"/>
        <v>0.19</v>
      </c>
      <c r="BZ1302" s="379">
        <f t="shared" ca="1" si="3115"/>
        <v>0.19000000000000003</v>
      </c>
      <c r="CA1302" s="379">
        <f t="shared" ca="1" si="3115"/>
        <v>0</v>
      </c>
      <c r="CB1302" s="379">
        <f t="shared" ca="1" si="3115"/>
        <v>0</v>
      </c>
      <c r="CC1302" s="379">
        <f t="shared" ca="1" si="3115"/>
        <v>0.19</v>
      </c>
      <c r="CD1302" s="379">
        <f t="shared" ca="1" si="3115"/>
        <v>0.19000000000000003</v>
      </c>
      <c r="CE1302" s="379">
        <f t="shared" ca="1" si="3115"/>
        <v>0.19</v>
      </c>
      <c r="CF1302" s="379">
        <f t="shared" ca="1" si="3115"/>
        <v>0</v>
      </c>
      <c r="CG1302" s="379">
        <f t="shared" ca="1" si="3115"/>
        <v>0.19</v>
      </c>
      <c r="CH1302" s="379">
        <f t="shared" ca="1" si="3115"/>
        <v>0.19</v>
      </c>
      <c r="CI1302" s="379">
        <f t="shared" ca="1" si="3115"/>
        <v>0.19</v>
      </c>
      <c r="CJ1302" s="379">
        <f t="shared" ca="1" si="3115"/>
        <v>0.19</v>
      </c>
      <c r="CK1302" s="379">
        <f t="shared" ca="1" si="3115"/>
        <v>0.19</v>
      </c>
      <c r="CL1302" s="379">
        <f t="shared" ca="1" si="3115"/>
        <v>0.19</v>
      </c>
      <c r="CM1302" s="379">
        <f t="shared" ca="1" si="3115"/>
        <v>0.19</v>
      </c>
      <c r="CN1302" s="379">
        <f t="shared" ca="1" si="3115"/>
        <v>0.19</v>
      </c>
      <c r="CO1302" s="379">
        <f t="shared" ca="1" si="3115"/>
        <v>0.19</v>
      </c>
      <c r="CP1302" s="379">
        <f t="shared" ca="1" si="3115"/>
        <v>0.19</v>
      </c>
      <c r="CQ1302" s="379">
        <f t="shared" ca="1" si="3115"/>
        <v>0.19</v>
      </c>
      <c r="CR1302" s="379">
        <f t="shared" ca="1" si="3115"/>
        <v>0.18999999999999997</v>
      </c>
      <c r="CS1302" s="379">
        <f t="shared" ca="1" si="3115"/>
        <v>0.19</v>
      </c>
      <c r="CT1302" s="379">
        <f t="shared" ca="1" si="3115"/>
        <v>0.19</v>
      </c>
      <c r="CU1302" s="379">
        <f t="shared" ca="1" si="3115"/>
        <v>0.19</v>
      </c>
      <c r="CV1302" s="379">
        <f t="shared" ca="1" si="3115"/>
        <v>0.19</v>
      </c>
      <c r="CW1302" s="379">
        <f t="shared" ca="1" si="3115"/>
        <v>0.19</v>
      </c>
      <c r="CX1302" s="379">
        <f t="shared" ca="1" si="3115"/>
        <v>0.19</v>
      </c>
      <c r="CY1302" s="379">
        <f t="shared" ca="1" si="3115"/>
        <v>0.19</v>
      </c>
      <c r="CZ1302" s="379">
        <f t="shared" ca="1" si="3115"/>
        <v>0.19000000000000003</v>
      </c>
      <c r="DA1302" s="379">
        <f t="shared" ca="1" si="3115"/>
        <v>0.19</v>
      </c>
      <c r="DB1302" s="379">
        <f t="shared" ref="DB1302:EG1302" ca="1" si="3116">-IFERROR(DB1297/DB1280,)</f>
        <v>0.19</v>
      </c>
      <c r="DC1302" s="379">
        <f t="shared" ca="1" si="3116"/>
        <v>0.18999999999999997</v>
      </c>
      <c r="DD1302" s="379">
        <f t="shared" ca="1" si="3116"/>
        <v>0.19</v>
      </c>
      <c r="DE1302" s="379">
        <f t="shared" ca="1" si="3116"/>
        <v>0.19</v>
      </c>
      <c r="DF1302" s="379">
        <f t="shared" ca="1" si="3116"/>
        <v>0.19</v>
      </c>
      <c r="DG1302" s="379">
        <f t="shared" ca="1" si="3116"/>
        <v>0.19000000000000003</v>
      </c>
      <c r="DH1302" s="379">
        <f t="shared" ca="1" si="3116"/>
        <v>0.19</v>
      </c>
      <c r="DI1302" s="379">
        <f t="shared" ca="1" si="3116"/>
        <v>0.19</v>
      </c>
      <c r="DJ1302" s="379">
        <f t="shared" ca="1" si="3116"/>
        <v>0.19</v>
      </c>
      <c r="DK1302" s="379">
        <f t="shared" ca="1" si="3116"/>
        <v>0.19</v>
      </c>
      <c r="DL1302" s="379">
        <f t="shared" ca="1" si="3116"/>
        <v>0.19</v>
      </c>
      <c r="DM1302" s="379">
        <f t="shared" ca="1" si="3116"/>
        <v>0.19</v>
      </c>
      <c r="DN1302" s="379">
        <f t="shared" ca="1" si="3116"/>
        <v>0.19</v>
      </c>
      <c r="DO1302" s="379">
        <f t="shared" ca="1" si="3116"/>
        <v>0.19</v>
      </c>
      <c r="DP1302" s="379">
        <f t="shared" ca="1" si="3116"/>
        <v>0.19</v>
      </c>
      <c r="DQ1302" s="379">
        <f t="shared" ca="1" si="3116"/>
        <v>0.19</v>
      </c>
      <c r="DR1302" s="379">
        <f t="shared" ca="1" si="3116"/>
        <v>0.19</v>
      </c>
      <c r="DS1302" s="379">
        <f t="shared" ca="1" si="3116"/>
        <v>0.18999999999999997</v>
      </c>
      <c r="DT1302" s="379">
        <f t="shared" ca="1" si="3116"/>
        <v>0.19</v>
      </c>
      <c r="DU1302" s="379">
        <f t="shared" ca="1" si="3116"/>
        <v>0.19</v>
      </c>
      <c r="DV1302" s="379">
        <f t="shared" ca="1" si="3116"/>
        <v>0.19</v>
      </c>
      <c r="DW1302" s="379">
        <f t="shared" ca="1" si="3116"/>
        <v>0.19</v>
      </c>
      <c r="DX1302" s="379">
        <f t="shared" ca="1" si="3116"/>
        <v>0.19</v>
      </c>
      <c r="DY1302" s="379">
        <f t="shared" ca="1" si="3116"/>
        <v>0.19</v>
      </c>
      <c r="DZ1302" s="379">
        <f t="shared" ca="1" si="3116"/>
        <v>0.19</v>
      </c>
      <c r="EA1302" s="379">
        <f t="shared" ca="1" si="3116"/>
        <v>0.19</v>
      </c>
      <c r="EB1302" s="379">
        <f t="shared" ca="1" si="3116"/>
        <v>0.19</v>
      </c>
      <c r="EC1302" s="379">
        <f t="shared" ca="1" si="3116"/>
        <v>0.19</v>
      </c>
      <c r="ED1302" s="379">
        <f t="shared" ca="1" si="3116"/>
        <v>0.19</v>
      </c>
      <c r="EE1302" s="379">
        <f t="shared" ca="1" si="3116"/>
        <v>0.19</v>
      </c>
      <c r="EF1302" s="379">
        <f t="shared" ca="1" si="3116"/>
        <v>0.19</v>
      </c>
      <c r="EG1302" s="379">
        <f t="shared" ca="1" si="3116"/>
        <v>0.18999999999999997</v>
      </c>
      <c r="EH1302" s="379">
        <f t="shared" ref="EH1302:FR1302" ca="1" si="3117">-IFERROR(EH1297/EH1280,)</f>
        <v>0.19</v>
      </c>
      <c r="EI1302" s="379">
        <f t="shared" ca="1" si="3117"/>
        <v>0.19</v>
      </c>
      <c r="EJ1302" s="379">
        <f t="shared" ca="1" si="3117"/>
        <v>0.19</v>
      </c>
      <c r="EK1302" s="379">
        <f t="shared" ca="1" si="3117"/>
        <v>0.18999999999999997</v>
      </c>
      <c r="EL1302" s="379">
        <f t="shared" ca="1" si="3117"/>
        <v>0.19</v>
      </c>
      <c r="EM1302" s="379">
        <f t="shared" ca="1" si="3117"/>
        <v>0.19000000000000003</v>
      </c>
      <c r="EN1302" s="379">
        <f t="shared" ca="1" si="3117"/>
        <v>0.19</v>
      </c>
      <c r="EO1302" s="379">
        <f t="shared" ca="1" si="3117"/>
        <v>0.19</v>
      </c>
      <c r="EP1302" s="379">
        <f t="shared" ca="1" si="3117"/>
        <v>0.19</v>
      </c>
      <c r="EQ1302" s="379">
        <f t="shared" ca="1" si="3117"/>
        <v>0.18999999999999997</v>
      </c>
      <c r="ER1302" s="379">
        <f t="shared" ca="1" si="3117"/>
        <v>0.19</v>
      </c>
      <c r="ES1302" s="379">
        <f t="shared" ca="1" si="3117"/>
        <v>0.19</v>
      </c>
      <c r="ET1302" s="379">
        <f t="shared" ca="1" si="3117"/>
        <v>0.19000000000000003</v>
      </c>
      <c r="EU1302" s="379">
        <f t="shared" ca="1" si="3117"/>
        <v>0.19</v>
      </c>
      <c r="EV1302" s="379">
        <f t="shared" ca="1" si="3117"/>
        <v>0.19</v>
      </c>
      <c r="EW1302" s="379">
        <f t="shared" ca="1" si="3117"/>
        <v>0.18999999999999997</v>
      </c>
      <c r="EX1302" s="379">
        <f t="shared" ca="1" si="3117"/>
        <v>0.18999999999999997</v>
      </c>
      <c r="EY1302" s="379">
        <f t="shared" ca="1" si="3117"/>
        <v>0.19</v>
      </c>
      <c r="EZ1302" s="379">
        <f t="shared" ca="1" si="3117"/>
        <v>0.19</v>
      </c>
      <c r="FA1302" s="379">
        <f t="shared" ca="1" si="3117"/>
        <v>0.19</v>
      </c>
      <c r="FB1302" s="379">
        <f t="shared" ca="1" si="3117"/>
        <v>0.19000000000000003</v>
      </c>
      <c r="FC1302" s="379">
        <f t="shared" ca="1" si="3117"/>
        <v>0.19</v>
      </c>
      <c r="FD1302" s="379">
        <f t="shared" ca="1" si="3117"/>
        <v>0.19</v>
      </c>
      <c r="FE1302" s="379">
        <f t="shared" ca="1" si="3117"/>
        <v>0.19</v>
      </c>
      <c r="FF1302" s="379">
        <f t="shared" ca="1" si="3117"/>
        <v>0.19</v>
      </c>
      <c r="FG1302" s="379">
        <f t="shared" ca="1" si="3117"/>
        <v>0.19</v>
      </c>
      <c r="FH1302" s="379">
        <f t="shared" ca="1" si="3117"/>
        <v>0.19</v>
      </c>
      <c r="FI1302" s="379">
        <f t="shared" ca="1" si="3117"/>
        <v>0.19</v>
      </c>
      <c r="FJ1302" s="379">
        <f t="shared" ca="1" si="3117"/>
        <v>0.19</v>
      </c>
      <c r="FK1302" s="379">
        <f t="shared" ca="1" si="3117"/>
        <v>0.19</v>
      </c>
      <c r="FL1302" s="379">
        <f t="shared" ca="1" si="3117"/>
        <v>0</v>
      </c>
      <c r="FM1302" s="379">
        <f t="shared" ca="1" si="3117"/>
        <v>0</v>
      </c>
      <c r="FN1302" s="379">
        <f t="shared" ca="1" si="3117"/>
        <v>0</v>
      </c>
      <c r="FO1302" s="379">
        <f t="shared" ca="1" si="3117"/>
        <v>0</v>
      </c>
      <c r="FP1302" s="379">
        <f t="shared" ca="1" si="3117"/>
        <v>0</v>
      </c>
      <c r="FQ1302" s="379">
        <f t="shared" ca="1" si="3117"/>
        <v>0</v>
      </c>
      <c r="FR1302" s="379">
        <f t="shared" ca="1" si="3117"/>
        <v>0</v>
      </c>
    </row>
    <row r="1303" spans="2:174"/>
    <row r="1304" spans="2:174">
      <c r="B1304" s="359" t="s">
        <v>1044</v>
      </c>
      <c r="J1304" s="359">
        <f>J7</f>
        <v>2023</v>
      </c>
      <c r="K1304" s="359">
        <f>J1304+1</f>
        <v>2024</v>
      </c>
      <c r="L1304" s="359">
        <f t="shared" ref="L1304:AE1304" si="3118">K1304+1</f>
        <v>2025</v>
      </c>
      <c r="M1304" s="359">
        <f t="shared" si="3118"/>
        <v>2026</v>
      </c>
      <c r="N1304" s="359">
        <f t="shared" si="3118"/>
        <v>2027</v>
      </c>
      <c r="O1304" s="359">
        <f t="shared" si="3118"/>
        <v>2028</v>
      </c>
      <c r="P1304" s="359">
        <f t="shared" si="3118"/>
        <v>2029</v>
      </c>
      <c r="Q1304" s="359">
        <f t="shared" si="3118"/>
        <v>2030</v>
      </c>
      <c r="R1304" s="359">
        <f t="shared" si="3118"/>
        <v>2031</v>
      </c>
      <c r="S1304" s="359">
        <f t="shared" si="3118"/>
        <v>2032</v>
      </c>
      <c r="T1304" s="359">
        <f t="shared" si="3118"/>
        <v>2033</v>
      </c>
      <c r="U1304" s="359">
        <f t="shared" si="3118"/>
        <v>2034</v>
      </c>
      <c r="V1304" s="359">
        <f t="shared" si="3118"/>
        <v>2035</v>
      </c>
      <c r="W1304" s="359">
        <f t="shared" si="3118"/>
        <v>2036</v>
      </c>
      <c r="X1304" s="359">
        <f t="shared" si="3118"/>
        <v>2037</v>
      </c>
      <c r="Y1304" s="359">
        <f t="shared" si="3118"/>
        <v>2038</v>
      </c>
      <c r="Z1304" s="359">
        <f t="shared" si="3118"/>
        <v>2039</v>
      </c>
      <c r="AA1304" s="359">
        <f t="shared" si="3118"/>
        <v>2040</v>
      </c>
      <c r="AB1304" s="359">
        <f t="shared" si="3118"/>
        <v>2041</v>
      </c>
      <c r="AC1304" s="359">
        <f t="shared" si="3118"/>
        <v>2042</v>
      </c>
      <c r="AD1304" s="359">
        <f t="shared" si="3118"/>
        <v>2043</v>
      </c>
      <c r="AE1304" s="359">
        <f t="shared" si="3118"/>
        <v>2044</v>
      </c>
      <c r="AF1304" s="359">
        <f t="shared" ref="AF1304:AZ1304" si="3119">AE1304+1</f>
        <v>2045</v>
      </c>
      <c r="AG1304" s="359">
        <f t="shared" si="3119"/>
        <v>2046</v>
      </c>
      <c r="AH1304" s="359">
        <f t="shared" si="3119"/>
        <v>2047</v>
      </c>
      <c r="AI1304" s="359">
        <f t="shared" si="3119"/>
        <v>2048</v>
      </c>
      <c r="AJ1304" s="359">
        <f t="shared" si="3119"/>
        <v>2049</v>
      </c>
      <c r="AK1304" s="359">
        <f t="shared" si="3119"/>
        <v>2050</v>
      </c>
      <c r="AL1304" s="359">
        <f t="shared" si="3119"/>
        <v>2051</v>
      </c>
      <c r="AM1304" s="359">
        <f t="shared" si="3119"/>
        <v>2052</v>
      </c>
      <c r="AN1304" s="359">
        <f t="shared" si="3119"/>
        <v>2053</v>
      </c>
      <c r="AO1304" s="359">
        <f t="shared" si="3119"/>
        <v>2054</v>
      </c>
      <c r="AP1304" s="359">
        <f t="shared" si="3119"/>
        <v>2055</v>
      </c>
      <c r="AQ1304" s="359">
        <f t="shared" si="3119"/>
        <v>2056</v>
      </c>
      <c r="AR1304" s="359">
        <f t="shared" si="3119"/>
        <v>2057</v>
      </c>
      <c r="AS1304" s="359">
        <f t="shared" si="3119"/>
        <v>2058</v>
      </c>
      <c r="AT1304" s="359">
        <f t="shared" si="3119"/>
        <v>2059</v>
      </c>
      <c r="AU1304" s="359">
        <f t="shared" si="3119"/>
        <v>2060</v>
      </c>
      <c r="AV1304" s="359">
        <f t="shared" si="3119"/>
        <v>2061</v>
      </c>
      <c r="AW1304" s="359">
        <f t="shared" si="3119"/>
        <v>2062</v>
      </c>
      <c r="AX1304" s="359">
        <f t="shared" si="3119"/>
        <v>2063</v>
      </c>
      <c r="AY1304" s="359">
        <f t="shared" si="3119"/>
        <v>2064</v>
      </c>
      <c r="AZ1304" s="359">
        <f t="shared" si="3119"/>
        <v>2065</v>
      </c>
    </row>
    <row r="1305" spans="2:174" s="359" customFormat="1">
      <c r="C1305" s="359" t="s">
        <v>1006</v>
      </c>
      <c r="D1305" s="366"/>
      <c r="E1305"/>
      <c r="F1305"/>
      <c r="G1305"/>
      <c r="I1305" s="382">
        <f ca="1">SUM(J1305:FR1305)</f>
        <v>1238366.9075519599</v>
      </c>
      <c r="J1305" s="367">
        <f ca="1">SUM(J1306:J1309)</f>
        <v>0</v>
      </c>
      <c r="K1305" s="367">
        <f t="shared" ref="K1305:AE1305" ca="1" si="3120">SUM(K1306:K1309)</f>
        <v>0</v>
      </c>
      <c r="L1305" s="367">
        <f t="shared" ca="1" si="3120"/>
        <v>0</v>
      </c>
      <c r="M1305" s="367">
        <f t="shared" ca="1" si="3120"/>
        <v>0</v>
      </c>
      <c r="N1305" s="367">
        <f t="shared" ca="1" si="3120"/>
        <v>-3648.0757226926235</v>
      </c>
      <c r="O1305" s="367">
        <f ca="1">SUM(O1306:O1309)</f>
        <v>-6917.1855917744651</v>
      </c>
      <c r="P1305" s="367">
        <f t="shared" ca="1" si="3120"/>
        <v>-6859.1414062118838</v>
      </c>
      <c r="Q1305" s="367">
        <f t="shared" ca="1" si="3120"/>
        <v>-6435.2551698795105</v>
      </c>
      <c r="R1305" s="367">
        <f t="shared" ca="1" si="3120"/>
        <v>-6588.4023941432788</v>
      </c>
      <c r="S1305" s="367">
        <f t="shared" ca="1" si="3120"/>
        <v>-7206.4220528492842</v>
      </c>
      <c r="T1305" s="367">
        <f t="shared" ca="1" si="3120"/>
        <v>-7314.1605154449408</v>
      </c>
      <c r="U1305" s="367">
        <f t="shared" ca="1" si="3120"/>
        <v>-7487.0685107631871</v>
      </c>
      <c r="V1305" s="367">
        <f t="shared" ca="1" si="3120"/>
        <v>-7661.0493721907387</v>
      </c>
      <c r="W1305" s="367">
        <f t="shared" ca="1" si="3120"/>
        <v>-7839.1459339561643</v>
      </c>
      <c r="X1305" s="367">
        <f t="shared" ca="1" si="3120"/>
        <v>504.64222519889154</v>
      </c>
      <c r="Y1305" s="367">
        <f t="shared" ca="1" si="3120"/>
        <v>3674.7842867060608</v>
      </c>
      <c r="Z1305" s="367">
        <f t="shared" ca="1" si="3120"/>
        <v>6955.7100731853279</v>
      </c>
      <c r="AA1305" s="367">
        <f t="shared" ca="1" si="3120"/>
        <v>10406.947092794428</v>
      </c>
      <c r="AB1305" s="367">
        <f t="shared" ca="1" si="3120"/>
        <v>22148.55540585002</v>
      </c>
      <c r="AC1305" s="367">
        <f t="shared" ca="1" si="3120"/>
        <v>46327.890514147119</v>
      </c>
      <c r="AD1305" s="367">
        <f t="shared" ca="1" si="3120"/>
        <v>48912.55506580275</v>
      </c>
      <c r="AE1305" s="367">
        <f t="shared" ca="1" si="3120"/>
        <v>50313.098211635574</v>
      </c>
      <c r="AF1305" s="367">
        <f t="shared" ref="AF1305:AZ1305" ca="1" si="3121">SUM(AF1306:AF1309)</f>
        <v>54657.165748231397</v>
      </c>
      <c r="AG1305" s="367">
        <f t="shared" ca="1" si="3121"/>
        <v>55581.625988160427</v>
      </c>
      <c r="AH1305" s="367">
        <f t="shared" ca="1" si="3121"/>
        <v>58355.450549600486</v>
      </c>
      <c r="AI1305" s="367">
        <f t="shared" ca="1" si="3121"/>
        <v>58797.061961103071</v>
      </c>
      <c r="AJ1305" s="367">
        <f t="shared" ca="1" si="3121"/>
        <v>59365.707349189288</v>
      </c>
      <c r="AK1305" s="367">
        <f t="shared" ca="1" si="3121"/>
        <v>59499.132216244339</v>
      </c>
      <c r="AL1305" s="367">
        <f t="shared" ca="1" si="3121"/>
        <v>60371.140391426103</v>
      </c>
      <c r="AM1305" s="367">
        <f t="shared" ca="1" si="3121"/>
        <v>60795.891780046499</v>
      </c>
      <c r="AN1305" s="367">
        <f t="shared" ca="1" si="3121"/>
        <v>62329.301723331104</v>
      </c>
      <c r="AO1305" s="367">
        <f t="shared" ca="1" si="3121"/>
        <v>63911.418667382066</v>
      </c>
      <c r="AP1305" s="367">
        <f t="shared" ca="1" si="3121"/>
        <v>65062.131279916488</v>
      </c>
      <c r="AQ1305" s="367">
        <f t="shared" ca="1" si="3121"/>
        <v>65943.212634459633</v>
      </c>
      <c r="AR1305" s="367">
        <f t="shared" ca="1" si="3121"/>
        <v>66839.453357483435</v>
      </c>
      <c r="AS1305" s="367">
        <f t="shared" ca="1" si="3121"/>
        <v>68203.956068635758</v>
      </c>
      <c r="AT1305" s="367">
        <f t="shared" ca="1" si="3121"/>
        <v>71215.722682516847</v>
      </c>
      <c r="AU1305" s="367">
        <f t="shared" ca="1" si="3121"/>
        <v>72367.612417780561</v>
      </c>
      <c r="AV1305" s="367">
        <f t="shared" ca="1" si="3121"/>
        <v>74537.61290295716</v>
      </c>
      <c r="AW1305" s="367">
        <f t="shared" ca="1" si="3121"/>
        <v>39245.033628081073</v>
      </c>
      <c r="AX1305" s="367">
        <f t="shared" ca="1" si="3121"/>
        <v>0</v>
      </c>
      <c r="AY1305" s="367">
        <f t="shared" ca="1" si="3121"/>
        <v>0</v>
      </c>
      <c r="AZ1305" s="367">
        <f t="shared" si="3121"/>
        <v>0</v>
      </c>
    </row>
    <row r="1306" spans="2:174">
      <c r="C1306" s="117" t="s">
        <v>1052</v>
      </c>
      <c r="I1306" s="167">
        <f>SUM(J1306:FR1306)</f>
        <v>2562894.0135281943</v>
      </c>
      <c r="J1306" s="18">
        <f t="shared" ref="J1306:AZ1306" si="3122">SUMIFS($J$1281:$FR$1281,$J$7:$FR$7,J$1304)</f>
        <v>0</v>
      </c>
      <c r="K1306" s="18">
        <f t="shared" si="3122"/>
        <v>0</v>
      </c>
      <c r="L1306" s="18">
        <f t="shared" si="3122"/>
        <v>0</v>
      </c>
      <c r="M1306" s="18">
        <f t="shared" si="3122"/>
        <v>0</v>
      </c>
      <c r="N1306" s="18">
        <f t="shared" si="3122"/>
        <v>26048.814915010655</v>
      </c>
      <c r="O1306" s="18">
        <f t="shared" si="3122"/>
        <v>52847.834879999995</v>
      </c>
      <c r="P1306" s="18">
        <f t="shared" si="3122"/>
        <v>53653.468330979711</v>
      </c>
      <c r="Q1306" s="18">
        <f t="shared" si="3122"/>
        <v>54482.303999999996</v>
      </c>
      <c r="R1306" s="18">
        <f t="shared" si="3122"/>
        <v>54482.303999999996</v>
      </c>
      <c r="S1306" s="18">
        <f t="shared" si="3122"/>
        <v>54482.303999999996</v>
      </c>
      <c r="T1306" s="18">
        <f t="shared" si="3122"/>
        <v>54482.303999999996</v>
      </c>
      <c r="U1306" s="18">
        <f t="shared" si="3122"/>
        <v>54482.303999999996</v>
      </c>
      <c r="V1306" s="18">
        <f t="shared" si="3122"/>
        <v>54482.303999999996</v>
      </c>
      <c r="W1306" s="18">
        <f t="shared" si="3122"/>
        <v>54482.303999999996</v>
      </c>
      <c r="X1306" s="18">
        <f t="shared" si="3122"/>
        <v>63594.094877322008</v>
      </c>
      <c r="Y1306" s="18">
        <f t="shared" si="3122"/>
        <v>65370.784616596327</v>
      </c>
      <c r="Z1306" s="18">
        <f t="shared" si="3122"/>
        <v>67196.84105483751</v>
      </c>
      <c r="AA1306" s="18">
        <f t="shared" si="3122"/>
        <v>69044.843870428667</v>
      </c>
      <c r="AB1306" s="18">
        <f t="shared" si="3122"/>
        <v>71002.543301752434</v>
      </c>
      <c r="AC1306" s="18">
        <f t="shared" si="3122"/>
        <v>65923.74532927986</v>
      </c>
      <c r="AD1306" s="18">
        <f t="shared" si="3122"/>
        <v>68227.291981625589</v>
      </c>
      <c r="AE1306" s="18">
        <f t="shared" si="3122"/>
        <v>69307.771135921357</v>
      </c>
      <c r="AF1306" s="18">
        <f t="shared" si="3122"/>
        <v>73300.659589727133</v>
      </c>
      <c r="AG1306" s="18">
        <f t="shared" si="3122"/>
        <v>73262.943159344388</v>
      </c>
      <c r="AH1306" s="18">
        <f t="shared" si="3122"/>
        <v>76822.82092845178</v>
      </c>
      <c r="AI1306" s="18">
        <f t="shared" si="3122"/>
        <v>77674.987499466981</v>
      </c>
      <c r="AJ1306" s="18">
        <f t="shared" si="3122"/>
        <v>78628.589458663482</v>
      </c>
      <c r="AK1306" s="18">
        <f t="shared" si="3122"/>
        <v>79101.273942590662</v>
      </c>
      <c r="AL1306" s="18">
        <f t="shared" si="3122"/>
        <v>80410.791906711864</v>
      </c>
      <c r="AM1306" s="18">
        <f t="shared" si="3122"/>
        <v>82249.217884287049</v>
      </c>
      <c r="AN1306" s="18">
        <f t="shared" si="3122"/>
        <v>84280.527342752917</v>
      </c>
      <c r="AO1306" s="18">
        <f t="shared" si="3122"/>
        <v>86367.475804742862</v>
      </c>
      <c r="AP1306" s="18">
        <f t="shared" si="3122"/>
        <v>88027.44484169691</v>
      </c>
      <c r="AQ1306" s="18">
        <f t="shared" si="3122"/>
        <v>89424.161552301492</v>
      </c>
      <c r="AR1306" s="18">
        <f t="shared" si="3122"/>
        <v>92260.005885189705</v>
      </c>
      <c r="AS1306" s="18">
        <f t="shared" si="3122"/>
        <v>94208.063360948086</v>
      </c>
      <c r="AT1306" s="18">
        <f t="shared" si="3122"/>
        <v>97844.208788895252</v>
      </c>
      <c r="AU1306" s="18">
        <f t="shared" si="3122"/>
        <v>99603.606516524087</v>
      </c>
      <c r="AV1306" s="18">
        <f t="shared" si="3122"/>
        <v>102407.99839085081</v>
      </c>
      <c r="AW1306" s="18">
        <f t="shared" si="3122"/>
        <v>53425.074381294522</v>
      </c>
      <c r="AX1306" s="18">
        <f t="shared" si="3122"/>
        <v>0</v>
      </c>
      <c r="AY1306" s="18">
        <f t="shared" si="3122"/>
        <v>0</v>
      </c>
      <c r="AZ1306" s="18">
        <f t="shared" si="3122"/>
        <v>0</v>
      </c>
    </row>
    <row r="1307" spans="2:174">
      <c r="C1307" s="117" t="s">
        <v>1045</v>
      </c>
      <c r="I1307" s="167">
        <f>SUM(J1307:FR1307)</f>
        <v>-606839.84095780412</v>
      </c>
      <c r="J1307" s="18">
        <f t="shared" ref="J1307:AZ1307" si="3123">SUMIFS($J$1282:$FR$1282,$J$7:$FR$7,J$1304)</f>
        <v>0</v>
      </c>
      <c r="K1307" s="18">
        <f t="shared" si="3123"/>
        <v>0</v>
      </c>
      <c r="L1307" s="18">
        <f t="shared" si="3123"/>
        <v>0</v>
      </c>
      <c r="M1307" s="18">
        <f t="shared" si="3123"/>
        <v>0</v>
      </c>
      <c r="N1307" s="18">
        <f t="shared" si="3123"/>
        <v>-4411.1728603445445</v>
      </c>
      <c r="O1307" s="18">
        <f t="shared" si="3123"/>
        <v>-9031.170979795228</v>
      </c>
      <c r="P1307" s="18">
        <f t="shared" si="3123"/>
        <v>-9753.8841656855457</v>
      </c>
      <c r="Q1307" s="18">
        <f t="shared" si="3123"/>
        <v>-9977.1680685167212</v>
      </c>
      <c r="R1307" s="18">
        <f t="shared" si="3123"/>
        <v>-10195.949817464963</v>
      </c>
      <c r="S1307" s="18">
        <f t="shared" si="3123"/>
        <v>-11078.835044187828</v>
      </c>
      <c r="T1307" s="18">
        <f t="shared" si="3123"/>
        <v>-11232.747133610195</v>
      </c>
      <c r="U1307" s="18">
        <f t="shared" si="3123"/>
        <v>-11479.758555493405</v>
      </c>
      <c r="V1307" s="18">
        <f t="shared" si="3123"/>
        <v>-11728.302643247049</v>
      </c>
      <c r="W1307" s="18">
        <f t="shared" si="3123"/>
        <v>-11982.726302911939</v>
      </c>
      <c r="X1307" s="18">
        <f t="shared" si="3123"/>
        <v>-12876.619922534259</v>
      </c>
      <c r="Y1307" s="18">
        <f t="shared" si="3123"/>
        <v>-13195.120510598961</v>
      </c>
      <c r="Z1307" s="18">
        <f t="shared" si="3123"/>
        <v>-13500.075960375394</v>
      </c>
      <c r="AA1307" s="18">
        <f t="shared" si="3123"/>
        <v>-13811.937781938279</v>
      </c>
      <c r="AB1307" s="18">
        <f t="shared" si="3123"/>
        <v>-14131.347833625541</v>
      </c>
      <c r="AC1307" s="18">
        <f t="shared" si="3123"/>
        <v>-15832.727109690291</v>
      </c>
      <c r="AD1307" s="18">
        <f t="shared" si="3123"/>
        <v>-16193.16181519533</v>
      </c>
      <c r="AE1307" s="18">
        <f t="shared" si="3123"/>
        <v>-16555.807974836793</v>
      </c>
      <c r="AF1307" s="18">
        <f t="shared" si="3123"/>
        <v>-16951.009630742781</v>
      </c>
      <c r="AG1307" s="18">
        <f t="shared" si="3123"/>
        <v>-17306.611625904105</v>
      </c>
      <c r="AH1307" s="18">
        <f t="shared" si="3123"/>
        <v>-18363.520056933488</v>
      </c>
      <c r="AI1307" s="18">
        <f t="shared" si="3123"/>
        <v>-18774.075216446101</v>
      </c>
      <c r="AJ1307" s="18">
        <f t="shared" si="3123"/>
        <v>-19187.879099200218</v>
      </c>
      <c r="AK1307" s="18">
        <f t="shared" si="3123"/>
        <v>-19602.141726346323</v>
      </c>
      <c r="AL1307" s="18">
        <f t="shared" si="3123"/>
        <v>-20039.651515285765</v>
      </c>
      <c r="AM1307" s="18">
        <f t="shared" si="3123"/>
        <v>-21453.326104240554</v>
      </c>
      <c r="AN1307" s="18">
        <f t="shared" si="3123"/>
        <v>-21951.225619421813</v>
      </c>
      <c r="AO1307" s="18">
        <f t="shared" si="3123"/>
        <v>-22456.057137360793</v>
      </c>
      <c r="AP1307" s="18">
        <f t="shared" si="3123"/>
        <v>-22965.313561780422</v>
      </c>
      <c r="AQ1307" s="18">
        <f t="shared" si="3123"/>
        <v>-23480.948917841859</v>
      </c>
      <c r="AR1307" s="18">
        <f t="shared" si="3123"/>
        <v>-25420.552527706273</v>
      </c>
      <c r="AS1307" s="18">
        <f t="shared" si="3123"/>
        <v>-26004.107292312325</v>
      </c>
      <c r="AT1307" s="18">
        <f t="shared" si="3123"/>
        <v>-26628.486106378401</v>
      </c>
      <c r="AU1307" s="18">
        <f t="shared" si="3123"/>
        <v>-27235.994098743526</v>
      </c>
      <c r="AV1307" s="18">
        <f t="shared" si="3123"/>
        <v>-27870.385487893654</v>
      </c>
      <c r="AW1307" s="18">
        <f t="shared" si="3123"/>
        <v>-14180.040753213452</v>
      </c>
      <c r="AX1307" s="18">
        <f t="shared" si="3123"/>
        <v>0</v>
      </c>
      <c r="AY1307" s="18">
        <f t="shared" si="3123"/>
        <v>0</v>
      </c>
      <c r="AZ1307" s="18">
        <f t="shared" si="3123"/>
        <v>0</v>
      </c>
    </row>
    <row r="1308" spans="2:174">
      <c r="C1308" s="117" t="s">
        <v>109</v>
      </c>
      <c r="I1308" s="167">
        <f ca="1">SUM(J1308:FR1308)</f>
        <v>-537807.78493150661</v>
      </c>
      <c r="J1308" s="18">
        <f t="shared" ref="J1308:AZ1308" ca="1" si="3124">SUMIFS($J$1283:$FR$1283,$J$7:$FR$7,J$1304)</f>
        <v>0</v>
      </c>
      <c r="K1308" s="18">
        <f t="shared" ca="1" si="3124"/>
        <v>0</v>
      </c>
      <c r="L1308" s="18">
        <f t="shared" ca="1" si="3124"/>
        <v>0</v>
      </c>
      <c r="M1308" s="18">
        <f t="shared" ca="1" si="3124"/>
        <v>0</v>
      </c>
      <c r="N1308" s="18">
        <f t="shared" ca="1" si="3124"/>
        <v>-18794.425160958901</v>
      </c>
      <c r="O1308" s="18">
        <f t="shared" ca="1" si="3124"/>
        <v>-37588.850321917802</v>
      </c>
      <c r="P1308" s="18">
        <f t="shared" ca="1" si="3124"/>
        <v>-37588.850321917802</v>
      </c>
      <c r="Q1308" s="18">
        <f t="shared" ca="1" si="3124"/>
        <v>-37588.850321917802</v>
      </c>
      <c r="R1308" s="18">
        <f t="shared" ca="1" si="3124"/>
        <v>-37588.850321917802</v>
      </c>
      <c r="S1308" s="18">
        <f t="shared" ca="1" si="3124"/>
        <v>-37588.850321917802</v>
      </c>
      <c r="T1308" s="18">
        <f t="shared" ca="1" si="3124"/>
        <v>-37588.850321917802</v>
      </c>
      <c r="U1308" s="18">
        <f t="shared" ca="1" si="3124"/>
        <v>-37588.850321917802</v>
      </c>
      <c r="V1308" s="18">
        <f t="shared" ca="1" si="3124"/>
        <v>-37588.850321917802</v>
      </c>
      <c r="W1308" s="18">
        <f t="shared" ca="1" si="3124"/>
        <v>-37588.850321917802</v>
      </c>
      <c r="X1308" s="18">
        <f t="shared" ca="1" si="3124"/>
        <v>-37588.850321917802</v>
      </c>
      <c r="Y1308" s="18">
        <f t="shared" ca="1" si="3124"/>
        <v>-37588.850321917802</v>
      </c>
      <c r="Z1308" s="18">
        <f t="shared" ca="1" si="3124"/>
        <v>-37588.850321917802</v>
      </c>
      <c r="AA1308" s="18">
        <f t="shared" ca="1" si="3124"/>
        <v>-37588.850321917802</v>
      </c>
      <c r="AB1308" s="18">
        <f t="shared" ca="1" si="3124"/>
        <v>-29556.350321917693</v>
      </c>
      <c r="AC1308" s="18">
        <f t="shared" ca="1" si="3124"/>
        <v>-103.85032191780822</v>
      </c>
      <c r="AD1308" s="18">
        <f t="shared" ca="1" si="3124"/>
        <v>-103.85032191780822</v>
      </c>
      <c r="AE1308" s="18">
        <f t="shared" ca="1" si="3124"/>
        <v>-103.85032191780822</v>
      </c>
      <c r="AF1308" s="18">
        <f t="shared" ca="1" si="3124"/>
        <v>-103.85032191780822</v>
      </c>
      <c r="AG1308" s="18">
        <f t="shared" ca="1" si="3124"/>
        <v>-103.85032191780822</v>
      </c>
      <c r="AH1308" s="18">
        <f t="shared" ca="1" si="3124"/>
        <v>-103.85032191780822</v>
      </c>
      <c r="AI1308" s="18">
        <f t="shared" ca="1" si="3124"/>
        <v>-103.85032191780822</v>
      </c>
      <c r="AJ1308" s="18">
        <f t="shared" ca="1" si="3124"/>
        <v>-75.003010273973516</v>
      </c>
      <c r="AK1308" s="18">
        <f t="shared" ca="1" si="3124"/>
        <v>0</v>
      </c>
      <c r="AL1308" s="18">
        <f t="shared" ca="1" si="3124"/>
        <v>0</v>
      </c>
      <c r="AM1308" s="18">
        <f t="shared" ca="1" si="3124"/>
        <v>0</v>
      </c>
      <c r="AN1308" s="18">
        <f t="shared" ca="1" si="3124"/>
        <v>0</v>
      </c>
      <c r="AO1308" s="18">
        <f t="shared" ca="1" si="3124"/>
        <v>0</v>
      </c>
      <c r="AP1308" s="18">
        <f t="shared" ca="1" si="3124"/>
        <v>0</v>
      </c>
      <c r="AQ1308" s="18">
        <f t="shared" ca="1" si="3124"/>
        <v>0</v>
      </c>
      <c r="AR1308" s="18">
        <f t="shared" ca="1" si="3124"/>
        <v>0</v>
      </c>
      <c r="AS1308" s="18">
        <f t="shared" ca="1" si="3124"/>
        <v>0</v>
      </c>
      <c r="AT1308" s="18">
        <f t="shared" ca="1" si="3124"/>
        <v>0</v>
      </c>
      <c r="AU1308" s="18">
        <f t="shared" ca="1" si="3124"/>
        <v>0</v>
      </c>
      <c r="AV1308" s="18">
        <f t="shared" ca="1" si="3124"/>
        <v>0</v>
      </c>
      <c r="AW1308" s="18">
        <f t="shared" ca="1" si="3124"/>
        <v>0</v>
      </c>
      <c r="AX1308" s="18">
        <f t="shared" ca="1" si="3124"/>
        <v>0</v>
      </c>
      <c r="AY1308" s="18">
        <f t="shared" ca="1" si="3124"/>
        <v>0</v>
      </c>
      <c r="AZ1308" s="18">
        <f t="shared" si="3124"/>
        <v>0</v>
      </c>
    </row>
    <row r="1309" spans="2:174">
      <c r="C1309" s="117" t="s">
        <v>1007</v>
      </c>
      <c r="I1309" s="167">
        <f ca="1">SUM(J1309:FR1309)</f>
        <v>-179879.48008692349</v>
      </c>
      <c r="J1309" s="18">
        <f ca="1">-MIN(MAX(J1312,J1313),-J1310)+J1311</f>
        <v>0</v>
      </c>
      <c r="K1309" s="18">
        <f t="shared" ref="K1309:AE1309" ca="1" si="3125">-MIN(MAX(K1312,K1313),-K1310)+K1311</f>
        <v>0</v>
      </c>
      <c r="L1309" s="18">
        <f t="shared" ca="1" si="3125"/>
        <v>0</v>
      </c>
      <c r="M1309" s="18">
        <f t="shared" ca="1" si="3125"/>
        <v>0</v>
      </c>
      <c r="N1309" s="18">
        <f t="shared" ca="1" si="3125"/>
        <v>-6491.2926163998327</v>
      </c>
      <c r="O1309" s="18">
        <f t="shared" ca="1" si="3125"/>
        <v>-13144.99917006143</v>
      </c>
      <c r="P1309" s="18">
        <f t="shared" ca="1" si="3125"/>
        <v>-13169.875249588249</v>
      </c>
      <c r="Q1309" s="18">
        <f t="shared" ca="1" si="3125"/>
        <v>-13351.540779444982</v>
      </c>
      <c r="R1309" s="18">
        <f t="shared" ca="1" si="3125"/>
        <v>-13285.90625476051</v>
      </c>
      <c r="S1309" s="18">
        <f t="shared" ca="1" si="3125"/>
        <v>-13021.04068674365</v>
      </c>
      <c r="T1309" s="18">
        <f t="shared" ca="1" si="3125"/>
        <v>-12974.86705991694</v>
      </c>
      <c r="U1309" s="18">
        <f t="shared" ca="1" si="3125"/>
        <v>-12900.763633351977</v>
      </c>
      <c r="V1309" s="18">
        <f t="shared" ca="1" si="3125"/>
        <v>-12826.200407025883</v>
      </c>
      <c r="W1309" s="18">
        <f t="shared" ca="1" si="3125"/>
        <v>-12749.873309126417</v>
      </c>
      <c r="X1309" s="18">
        <f t="shared" ca="1" si="3125"/>
        <v>-12623.982407671057</v>
      </c>
      <c r="Y1309" s="18">
        <f t="shared" ca="1" si="3125"/>
        <v>-10912.0294973735</v>
      </c>
      <c r="Z1309" s="18">
        <f t="shared" ca="1" si="3125"/>
        <v>-9152.2046993589829</v>
      </c>
      <c r="AA1309" s="18">
        <f t="shared" ca="1" si="3125"/>
        <v>-7237.1086737781598</v>
      </c>
      <c r="AB1309" s="18">
        <f t="shared" ca="1" si="3125"/>
        <v>-5166.2897403591778</v>
      </c>
      <c r="AC1309" s="18">
        <f t="shared" ca="1" si="3125"/>
        <v>-3659.2773835246439</v>
      </c>
      <c r="AD1309" s="18">
        <f t="shared" ca="1" si="3125"/>
        <v>-3017.7247787096999</v>
      </c>
      <c r="AE1309" s="18">
        <f t="shared" ca="1" si="3125"/>
        <v>-2335.0146275311881</v>
      </c>
      <c r="AF1309" s="18">
        <f t="shared" ref="AF1309:AZ1309" ca="1" si="3126">-MIN(MAX(AF1312,AF1313),-AF1310)+AF1311</f>
        <v>-1588.6338888351463</v>
      </c>
      <c r="AG1309" s="18">
        <f t="shared" ca="1" si="3126"/>
        <v>-270.85522336204866</v>
      </c>
      <c r="AH1309" s="18">
        <f t="shared" ca="1" si="3126"/>
        <v>0</v>
      </c>
      <c r="AI1309" s="18">
        <f t="shared" ca="1" si="3126"/>
        <v>0</v>
      </c>
      <c r="AJ1309" s="18">
        <f t="shared" ca="1" si="3126"/>
        <v>0</v>
      </c>
      <c r="AK1309" s="18">
        <f t="shared" ca="1" si="3126"/>
        <v>0</v>
      </c>
      <c r="AL1309" s="18">
        <f t="shared" ca="1" si="3126"/>
        <v>0</v>
      </c>
      <c r="AM1309" s="18">
        <f t="shared" ca="1" si="3126"/>
        <v>0</v>
      </c>
      <c r="AN1309" s="18">
        <f t="shared" ca="1" si="3126"/>
        <v>0</v>
      </c>
      <c r="AO1309" s="18">
        <f t="shared" ca="1" si="3126"/>
        <v>0</v>
      </c>
      <c r="AP1309" s="18">
        <f t="shared" ca="1" si="3126"/>
        <v>0</v>
      </c>
      <c r="AQ1309" s="18">
        <f t="shared" ca="1" si="3126"/>
        <v>0</v>
      </c>
      <c r="AR1309" s="18">
        <f t="shared" ca="1" si="3126"/>
        <v>0</v>
      </c>
      <c r="AS1309" s="18">
        <f t="shared" ca="1" si="3126"/>
        <v>0</v>
      </c>
      <c r="AT1309" s="18">
        <f t="shared" ca="1" si="3126"/>
        <v>0</v>
      </c>
      <c r="AU1309" s="18">
        <f t="shared" ca="1" si="3126"/>
        <v>0</v>
      </c>
      <c r="AV1309" s="18">
        <f t="shared" ca="1" si="3126"/>
        <v>0</v>
      </c>
      <c r="AW1309" s="18">
        <f t="shared" ca="1" si="3126"/>
        <v>0</v>
      </c>
      <c r="AX1309" s="18">
        <f t="shared" ca="1" si="3126"/>
        <v>0</v>
      </c>
      <c r="AY1309" s="18">
        <f t="shared" ca="1" si="3126"/>
        <v>0</v>
      </c>
      <c r="AZ1309" s="18">
        <f t="shared" si="3126"/>
        <v>0</v>
      </c>
    </row>
    <row r="1310" spans="2:174" s="361" customFormat="1">
      <c r="C1310" s="362" t="s">
        <v>121</v>
      </c>
      <c r="D1310" s="363"/>
      <c r="E1310"/>
      <c r="F1310"/>
      <c r="G1310"/>
      <c r="H1310"/>
      <c r="I1310"/>
      <c r="J1310" s="18">
        <f t="shared" ref="J1310:AZ1310" ca="1" si="3127">SUMIFS($J1291:$FR1291,$J$7:$FR$7,J$1304)</f>
        <v>0</v>
      </c>
      <c r="K1310" s="18">
        <f t="shared" ca="1" si="3127"/>
        <v>0</v>
      </c>
      <c r="L1310" s="18">
        <f t="shared" ca="1" si="3127"/>
        <v>0</v>
      </c>
      <c r="M1310" s="18">
        <f t="shared" ca="1" si="3127"/>
        <v>0</v>
      </c>
      <c r="N1310" s="18">
        <f t="shared" ca="1" si="3127"/>
        <v>-8785.3758392842246</v>
      </c>
      <c r="O1310" s="18">
        <f t="shared" ca="1" si="3127"/>
        <v>-24404.69435555704</v>
      </c>
      <c r="P1310" s="18">
        <f t="shared" ca="1" si="3127"/>
        <v>-23800.494374077345</v>
      </c>
      <c r="Q1310" s="18">
        <f t="shared" ca="1" si="3127"/>
        <v>-22934.996612833078</v>
      </c>
      <c r="R1310" s="18">
        <f t="shared" ca="1" si="3127"/>
        <v>-19885.287078805854</v>
      </c>
      <c r="S1310" s="18">
        <f t="shared" ca="1" si="3127"/>
        <v>-18922.569065363561</v>
      </c>
      <c r="T1310" s="18">
        <f t="shared" ca="1" si="3127"/>
        <v>-17930.257326209328</v>
      </c>
      <c r="U1310" s="18">
        <f t="shared" ca="1" si="3127"/>
        <v>-16897.83744531051</v>
      </c>
      <c r="V1310" s="18">
        <f t="shared" ca="1" si="3127"/>
        <v>-15822.374676827247</v>
      </c>
      <c r="W1310" s="18">
        <f t="shared" ca="1" si="3127"/>
        <v>-14253.558257307055</v>
      </c>
      <c r="X1310" s="18">
        <f t="shared" ca="1" si="3127"/>
        <v>-12623.982407671057</v>
      </c>
      <c r="Y1310" s="18">
        <f t="shared" ca="1" si="3127"/>
        <v>-10912.0294973735</v>
      </c>
      <c r="Z1310" s="18">
        <f t="shared" ca="1" si="3127"/>
        <v>-9152.2046993589829</v>
      </c>
      <c r="AA1310" s="18">
        <f t="shared" ca="1" si="3127"/>
        <v>-7237.1086737781598</v>
      </c>
      <c r="AB1310" s="18">
        <f t="shared" ca="1" si="3127"/>
        <v>-5166.2897403591778</v>
      </c>
      <c r="AC1310" s="18">
        <f t="shared" ca="1" si="3127"/>
        <v>-3659.2773835246439</v>
      </c>
      <c r="AD1310" s="18">
        <f t="shared" ca="1" si="3127"/>
        <v>-3017.7247787096999</v>
      </c>
      <c r="AE1310" s="18">
        <f t="shared" ca="1" si="3127"/>
        <v>-2335.0146275311881</v>
      </c>
      <c r="AF1310" s="18">
        <f t="shared" ca="1" si="3127"/>
        <v>-1588.6338888351463</v>
      </c>
      <c r="AG1310" s="18">
        <f t="shared" ca="1" si="3127"/>
        <v>-270.85522336204866</v>
      </c>
      <c r="AH1310" s="18">
        <f t="shared" ca="1" si="3127"/>
        <v>0</v>
      </c>
      <c r="AI1310" s="18">
        <f t="shared" ca="1" si="3127"/>
        <v>0</v>
      </c>
      <c r="AJ1310" s="18">
        <f t="shared" ca="1" si="3127"/>
        <v>0</v>
      </c>
      <c r="AK1310" s="18">
        <f t="shared" ca="1" si="3127"/>
        <v>0</v>
      </c>
      <c r="AL1310" s="18">
        <f t="shared" ca="1" si="3127"/>
        <v>0</v>
      </c>
      <c r="AM1310" s="18">
        <f t="shared" ca="1" si="3127"/>
        <v>0</v>
      </c>
      <c r="AN1310" s="18">
        <f t="shared" ca="1" si="3127"/>
        <v>0</v>
      </c>
      <c r="AO1310" s="18">
        <f t="shared" ca="1" si="3127"/>
        <v>0</v>
      </c>
      <c r="AP1310" s="18">
        <f t="shared" ca="1" si="3127"/>
        <v>0</v>
      </c>
      <c r="AQ1310" s="18">
        <f t="shared" ca="1" si="3127"/>
        <v>0</v>
      </c>
      <c r="AR1310" s="18">
        <f t="shared" ca="1" si="3127"/>
        <v>0</v>
      </c>
      <c r="AS1310" s="18">
        <f t="shared" ca="1" si="3127"/>
        <v>0</v>
      </c>
      <c r="AT1310" s="18">
        <f t="shared" ca="1" si="3127"/>
        <v>0</v>
      </c>
      <c r="AU1310" s="18">
        <f t="shared" ca="1" si="3127"/>
        <v>0</v>
      </c>
      <c r="AV1310" s="18">
        <f t="shared" ca="1" si="3127"/>
        <v>0</v>
      </c>
      <c r="AW1310" s="18">
        <f t="shared" ca="1" si="3127"/>
        <v>0</v>
      </c>
      <c r="AX1310" s="18">
        <f t="shared" ca="1" si="3127"/>
        <v>0</v>
      </c>
      <c r="AY1310" s="18">
        <f t="shared" ca="1" si="3127"/>
        <v>0</v>
      </c>
      <c r="AZ1310" s="18">
        <f t="shared" si="3127"/>
        <v>0</v>
      </c>
    </row>
    <row r="1311" spans="2:174" s="361" customFormat="1">
      <c r="C1311" s="362" t="s">
        <v>1009</v>
      </c>
      <c r="D1311" s="363"/>
      <c r="E1311"/>
      <c r="F1311"/>
      <c r="G1311"/>
      <c r="H1311"/>
      <c r="I1311"/>
      <c r="J1311" s="18">
        <f t="shared" ref="J1311:AZ1311" ca="1" si="3128">SUMIFS($J1292:$FR1292,$J$7:$FR$7,J$1304)</f>
        <v>0</v>
      </c>
      <c r="K1311" s="18">
        <f t="shared" ca="1" si="3128"/>
        <v>0</v>
      </c>
      <c r="L1311" s="18">
        <f t="shared" ca="1" si="3128"/>
        <v>0</v>
      </c>
      <c r="M1311" s="18">
        <f t="shared" ca="1" si="3128"/>
        <v>0</v>
      </c>
      <c r="N1311" s="18">
        <f t="shared" ca="1" si="3128"/>
        <v>0</v>
      </c>
      <c r="O1311" s="18">
        <f t="shared" ca="1" si="3128"/>
        <v>0</v>
      </c>
      <c r="P1311" s="18">
        <f t="shared" ca="1" si="3128"/>
        <v>0</v>
      </c>
      <c r="Q1311" s="18">
        <f t="shared" ca="1" si="3128"/>
        <v>0</v>
      </c>
      <c r="R1311" s="18">
        <f t="shared" ca="1" si="3128"/>
        <v>0</v>
      </c>
      <c r="S1311" s="18">
        <f t="shared" ca="1" si="3128"/>
        <v>0</v>
      </c>
      <c r="T1311" s="18">
        <f t="shared" ca="1" si="3128"/>
        <v>0</v>
      </c>
      <c r="U1311" s="18">
        <f t="shared" ca="1" si="3128"/>
        <v>0</v>
      </c>
      <c r="V1311" s="18">
        <f t="shared" ca="1" si="3128"/>
        <v>0</v>
      </c>
      <c r="W1311" s="18">
        <f t="shared" ca="1" si="3128"/>
        <v>0</v>
      </c>
      <c r="X1311" s="18">
        <f t="shared" ca="1" si="3128"/>
        <v>0</v>
      </c>
      <c r="Y1311" s="18">
        <f t="shared" ca="1" si="3128"/>
        <v>0</v>
      </c>
      <c r="Z1311" s="18">
        <f t="shared" ca="1" si="3128"/>
        <v>0</v>
      </c>
      <c r="AA1311" s="18">
        <f t="shared" ca="1" si="3128"/>
        <v>0</v>
      </c>
      <c r="AB1311" s="18">
        <f t="shared" ca="1" si="3128"/>
        <v>0</v>
      </c>
      <c r="AC1311" s="18">
        <f t="shared" ca="1" si="3128"/>
        <v>0</v>
      </c>
      <c r="AD1311" s="18">
        <f t="shared" ca="1" si="3128"/>
        <v>0</v>
      </c>
      <c r="AE1311" s="18">
        <f t="shared" ca="1" si="3128"/>
        <v>0</v>
      </c>
      <c r="AF1311" s="18">
        <f t="shared" ca="1" si="3128"/>
        <v>0</v>
      </c>
      <c r="AG1311" s="18">
        <f t="shared" ca="1" si="3128"/>
        <v>0</v>
      </c>
      <c r="AH1311" s="18">
        <f t="shared" ca="1" si="3128"/>
        <v>0</v>
      </c>
      <c r="AI1311" s="18">
        <f t="shared" ca="1" si="3128"/>
        <v>0</v>
      </c>
      <c r="AJ1311" s="18">
        <f t="shared" ca="1" si="3128"/>
        <v>0</v>
      </c>
      <c r="AK1311" s="18">
        <f t="shared" ca="1" si="3128"/>
        <v>0</v>
      </c>
      <c r="AL1311" s="18">
        <f t="shared" ca="1" si="3128"/>
        <v>0</v>
      </c>
      <c r="AM1311" s="18">
        <f t="shared" ca="1" si="3128"/>
        <v>0</v>
      </c>
      <c r="AN1311" s="18">
        <f t="shared" ca="1" si="3128"/>
        <v>0</v>
      </c>
      <c r="AO1311" s="18">
        <f t="shared" ca="1" si="3128"/>
        <v>0</v>
      </c>
      <c r="AP1311" s="18">
        <f t="shared" ca="1" si="3128"/>
        <v>0</v>
      </c>
      <c r="AQ1311" s="18">
        <f t="shared" ca="1" si="3128"/>
        <v>0</v>
      </c>
      <c r="AR1311" s="18">
        <f t="shared" ca="1" si="3128"/>
        <v>0</v>
      </c>
      <c r="AS1311" s="18">
        <f t="shared" ca="1" si="3128"/>
        <v>0</v>
      </c>
      <c r="AT1311" s="18">
        <f t="shared" ca="1" si="3128"/>
        <v>0</v>
      </c>
      <c r="AU1311" s="18">
        <f t="shared" ca="1" si="3128"/>
        <v>0</v>
      </c>
      <c r="AV1311" s="18">
        <f t="shared" ca="1" si="3128"/>
        <v>0</v>
      </c>
      <c r="AW1311" s="18">
        <f t="shared" ca="1" si="3128"/>
        <v>0</v>
      </c>
      <c r="AX1311" s="18">
        <f t="shared" ca="1" si="3128"/>
        <v>0</v>
      </c>
      <c r="AY1311" s="18">
        <f t="shared" ca="1" si="3128"/>
        <v>0</v>
      </c>
      <c r="AZ1311" s="18">
        <f t="shared" si="3128"/>
        <v>0</v>
      </c>
    </row>
    <row r="1312" spans="2:174" s="361" customFormat="1">
      <c r="C1312" s="362" t="s">
        <v>1010</v>
      </c>
      <c r="D1312" s="363"/>
      <c r="E1312"/>
      <c r="F1312"/>
      <c r="G1312"/>
      <c r="H1312"/>
      <c r="I1312"/>
      <c r="J1312" s="18">
        <f>(J1306+J1307)*$F$1293</f>
        <v>0</v>
      </c>
      <c r="K1312" s="18">
        <f t="shared" ref="K1312:AE1312" si="3129">(K1306+K1307)*$F$1293</f>
        <v>0</v>
      </c>
      <c r="L1312" s="18">
        <f t="shared" si="3129"/>
        <v>0</v>
      </c>
      <c r="M1312" s="18">
        <f t="shared" si="3129"/>
        <v>0</v>
      </c>
      <c r="N1312" s="18">
        <f t="shared" si="3129"/>
        <v>6491.2926163998327</v>
      </c>
      <c r="O1312" s="18">
        <f t="shared" si="3129"/>
        <v>13144.99917006143</v>
      </c>
      <c r="P1312" s="18">
        <f t="shared" si="3129"/>
        <v>13169.875249588249</v>
      </c>
      <c r="Q1312" s="18">
        <f t="shared" si="3129"/>
        <v>13351.540779444982</v>
      </c>
      <c r="R1312" s="18">
        <f t="shared" si="3129"/>
        <v>13285.90625476051</v>
      </c>
      <c r="S1312" s="18">
        <f t="shared" si="3129"/>
        <v>13021.04068674365</v>
      </c>
      <c r="T1312" s="18">
        <f t="shared" si="3129"/>
        <v>12974.86705991694</v>
      </c>
      <c r="U1312" s="18">
        <f t="shared" si="3129"/>
        <v>12900.763633351977</v>
      </c>
      <c r="V1312" s="18">
        <f t="shared" si="3129"/>
        <v>12826.200407025883</v>
      </c>
      <c r="W1312" s="18">
        <f t="shared" si="3129"/>
        <v>12749.873309126417</v>
      </c>
      <c r="X1312" s="18">
        <f t="shared" si="3129"/>
        <v>15215.242486436324</v>
      </c>
      <c r="Y1312" s="18">
        <f t="shared" si="3129"/>
        <v>15652.699231799208</v>
      </c>
      <c r="Z1312" s="18">
        <f t="shared" si="3129"/>
        <v>16109.029528338633</v>
      </c>
      <c r="AA1312" s="18">
        <f t="shared" si="3129"/>
        <v>16569.871826547114</v>
      </c>
      <c r="AB1312" s="18">
        <f t="shared" si="3129"/>
        <v>17061.358640438066</v>
      </c>
      <c r="AC1312" s="18">
        <f t="shared" si="3129"/>
        <v>15027.305465876871</v>
      </c>
      <c r="AD1312" s="18">
        <f t="shared" si="3129"/>
        <v>15610.239049929078</v>
      </c>
      <c r="AE1312" s="18">
        <f t="shared" si="3129"/>
        <v>15825.58894832537</v>
      </c>
      <c r="AF1312" s="18">
        <f t="shared" ref="AF1312:AY1312" si="3130">(AF1306+AF1307)*$F$1293</f>
        <v>16904.894987695305</v>
      </c>
      <c r="AG1312" s="18">
        <f t="shared" si="3130"/>
        <v>16786.899460032084</v>
      </c>
      <c r="AH1312" s="18">
        <f t="shared" si="3130"/>
        <v>17537.790261455488</v>
      </c>
      <c r="AI1312" s="18">
        <f t="shared" si="3130"/>
        <v>17670.273684906264</v>
      </c>
      <c r="AJ1312" s="18">
        <f t="shared" si="3130"/>
        <v>17832.213107838979</v>
      </c>
      <c r="AK1312" s="18">
        <f t="shared" si="3130"/>
        <v>17849.739664873301</v>
      </c>
      <c r="AL1312" s="18">
        <f t="shared" si="3130"/>
        <v>18111.34211742783</v>
      </c>
      <c r="AM1312" s="18">
        <f t="shared" si="3130"/>
        <v>18238.76753401395</v>
      </c>
      <c r="AN1312" s="18">
        <f t="shared" si="3130"/>
        <v>18698.790516999332</v>
      </c>
      <c r="AO1312" s="18">
        <f t="shared" si="3130"/>
        <v>19173.425600214618</v>
      </c>
      <c r="AP1312" s="18">
        <f t="shared" si="3130"/>
        <v>19518.639383974947</v>
      </c>
      <c r="AQ1312" s="18">
        <f t="shared" si="3130"/>
        <v>19782.96379033789</v>
      </c>
      <c r="AR1312" s="18">
        <f t="shared" si="3130"/>
        <v>20051.83600724503</v>
      </c>
      <c r="AS1312" s="18">
        <f t="shared" si="3130"/>
        <v>20461.186820590727</v>
      </c>
      <c r="AT1312" s="18">
        <f t="shared" si="3130"/>
        <v>21364.716804755055</v>
      </c>
      <c r="AU1312" s="18">
        <f t="shared" si="3130"/>
        <v>21710.283725334168</v>
      </c>
      <c r="AV1312" s="18">
        <f t="shared" si="3130"/>
        <v>22361.283870887146</v>
      </c>
      <c r="AW1312" s="18">
        <f t="shared" si="3130"/>
        <v>11773.510088424322</v>
      </c>
      <c r="AX1312" s="18">
        <f t="shared" si="3130"/>
        <v>0</v>
      </c>
      <c r="AY1312" s="18">
        <f t="shared" si="3130"/>
        <v>0</v>
      </c>
      <c r="AZ1312" s="18">
        <f>(AZ1306+AZ1307)*$F$1293</f>
        <v>0</v>
      </c>
    </row>
    <row r="1313" spans="3:52" s="361" customFormat="1">
      <c r="C1313" s="362" t="s">
        <v>1011</v>
      </c>
      <c r="D1313" s="363"/>
      <c r="E1313"/>
      <c r="F1313"/>
      <c r="G1313"/>
      <c r="H1313"/>
      <c r="I1313"/>
      <c r="J1313" s="18">
        <f t="shared" ref="J1313:AZ1313" si="3131">$F$1289/1000*(--(YEAR($F$17)&gt;=J1304))</f>
        <v>3000</v>
      </c>
      <c r="K1313" s="18">
        <f t="shared" si="3131"/>
        <v>3000</v>
      </c>
      <c r="L1313" s="18">
        <f t="shared" si="3131"/>
        <v>3000</v>
      </c>
      <c r="M1313" s="18">
        <f t="shared" si="3131"/>
        <v>3000</v>
      </c>
      <c r="N1313" s="18">
        <f t="shared" si="3131"/>
        <v>3000</v>
      </c>
      <c r="O1313" s="18">
        <f t="shared" si="3131"/>
        <v>3000</v>
      </c>
      <c r="P1313" s="18">
        <f t="shared" si="3131"/>
        <v>3000</v>
      </c>
      <c r="Q1313" s="18">
        <f t="shared" si="3131"/>
        <v>3000</v>
      </c>
      <c r="R1313" s="18">
        <f t="shared" si="3131"/>
        <v>3000</v>
      </c>
      <c r="S1313" s="18">
        <f t="shared" si="3131"/>
        <v>3000</v>
      </c>
      <c r="T1313" s="18">
        <f t="shared" si="3131"/>
        <v>3000</v>
      </c>
      <c r="U1313" s="18">
        <f t="shared" si="3131"/>
        <v>3000</v>
      </c>
      <c r="V1313" s="18">
        <f t="shared" si="3131"/>
        <v>3000</v>
      </c>
      <c r="W1313" s="18">
        <f t="shared" si="3131"/>
        <v>3000</v>
      </c>
      <c r="X1313" s="18">
        <f t="shared" si="3131"/>
        <v>3000</v>
      </c>
      <c r="Y1313" s="18">
        <f t="shared" si="3131"/>
        <v>3000</v>
      </c>
      <c r="Z1313" s="18">
        <f t="shared" si="3131"/>
        <v>3000</v>
      </c>
      <c r="AA1313" s="18">
        <f t="shared" si="3131"/>
        <v>3000</v>
      </c>
      <c r="AB1313" s="18">
        <f t="shared" si="3131"/>
        <v>3000</v>
      </c>
      <c r="AC1313" s="18">
        <f t="shared" si="3131"/>
        <v>3000</v>
      </c>
      <c r="AD1313" s="18">
        <f t="shared" si="3131"/>
        <v>3000</v>
      </c>
      <c r="AE1313" s="18">
        <f t="shared" si="3131"/>
        <v>3000</v>
      </c>
      <c r="AF1313" s="18">
        <f t="shared" si="3131"/>
        <v>3000</v>
      </c>
      <c r="AG1313" s="18">
        <f t="shared" si="3131"/>
        <v>3000</v>
      </c>
      <c r="AH1313" s="18">
        <f t="shared" si="3131"/>
        <v>3000</v>
      </c>
      <c r="AI1313" s="18">
        <f t="shared" si="3131"/>
        <v>3000</v>
      </c>
      <c r="AJ1313" s="18">
        <f t="shared" si="3131"/>
        <v>3000</v>
      </c>
      <c r="AK1313" s="18">
        <f t="shared" si="3131"/>
        <v>3000</v>
      </c>
      <c r="AL1313" s="18">
        <f t="shared" si="3131"/>
        <v>3000</v>
      </c>
      <c r="AM1313" s="18">
        <f t="shared" si="3131"/>
        <v>3000</v>
      </c>
      <c r="AN1313" s="18">
        <f t="shared" si="3131"/>
        <v>3000</v>
      </c>
      <c r="AO1313" s="18">
        <f t="shared" si="3131"/>
        <v>3000</v>
      </c>
      <c r="AP1313" s="18">
        <f t="shared" si="3131"/>
        <v>3000</v>
      </c>
      <c r="AQ1313" s="18">
        <f t="shared" si="3131"/>
        <v>3000</v>
      </c>
      <c r="AR1313" s="18">
        <f t="shared" si="3131"/>
        <v>3000</v>
      </c>
      <c r="AS1313" s="18">
        <f t="shared" si="3131"/>
        <v>3000</v>
      </c>
      <c r="AT1313" s="18">
        <f t="shared" si="3131"/>
        <v>3000</v>
      </c>
      <c r="AU1313" s="18">
        <f t="shared" si="3131"/>
        <v>3000</v>
      </c>
      <c r="AV1313" s="18">
        <f t="shared" si="3131"/>
        <v>3000</v>
      </c>
      <c r="AW1313" s="18">
        <f t="shared" si="3131"/>
        <v>3000</v>
      </c>
      <c r="AX1313" s="18">
        <f t="shared" si="3131"/>
        <v>0</v>
      </c>
      <c r="AY1313" s="18">
        <f t="shared" si="3131"/>
        <v>0</v>
      </c>
      <c r="AZ1313" s="18">
        <f t="shared" si="3131"/>
        <v>0</v>
      </c>
    </row>
    <row r="1314" spans="3:52"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</row>
    <row r="1315" spans="3:52">
      <c r="C1315" t="s">
        <v>1018</v>
      </c>
      <c r="I1315" s="167">
        <f ca="1">SUM(J1315:FR1315)</f>
        <v>1283518.0070167242</v>
      </c>
      <c r="J1315" s="18">
        <f ca="1">MAX(J1316+J1317,0)</f>
        <v>0</v>
      </c>
      <c r="K1315" s="18">
        <f t="shared" ref="K1315:AD1315" ca="1" si="3132">MAX(K1316+K1317,0)</f>
        <v>0</v>
      </c>
      <c r="L1315" s="18">
        <f ca="1">MAX(L1316+L1317,0)</f>
        <v>0</v>
      </c>
      <c r="M1315" s="18">
        <f t="shared" ca="1" si="3132"/>
        <v>0</v>
      </c>
      <c r="N1315" s="18">
        <f t="shared" ca="1" si="3132"/>
        <v>0</v>
      </c>
      <c r="O1315" s="18">
        <f t="shared" ca="1" si="3132"/>
        <v>0</v>
      </c>
      <c r="P1315" s="18">
        <f ca="1">MAX(P1316+P1317,0)</f>
        <v>0</v>
      </c>
      <c r="Q1315" s="18">
        <f t="shared" ca="1" si="3132"/>
        <v>0</v>
      </c>
      <c r="R1315" s="18">
        <f t="shared" ca="1" si="3132"/>
        <v>0</v>
      </c>
      <c r="S1315" s="18">
        <f t="shared" ca="1" si="3132"/>
        <v>0</v>
      </c>
      <c r="T1315" s="18">
        <f t="shared" ca="1" si="3132"/>
        <v>0</v>
      </c>
      <c r="U1315" s="18">
        <f t="shared" ca="1" si="3132"/>
        <v>0</v>
      </c>
      <c r="V1315" s="18">
        <f t="shared" ca="1" si="3132"/>
        <v>0</v>
      </c>
      <c r="W1315" s="18">
        <f t="shared" ca="1" si="3132"/>
        <v>0</v>
      </c>
      <c r="X1315" s="18">
        <f t="shared" ca="1" si="3132"/>
        <v>0</v>
      </c>
      <c r="Y1315" s="18">
        <f t="shared" ca="1" si="3132"/>
        <v>0</v>
      </c>
      <c r="Z1315" s="18">
        <f t="shared" ca="1" si="3132"/>
        <v>0</v>
      </c>
      <c r="AA1315" s="18">
        <f t="shared" ca="1" si="3132"/>
        <v>2656.8494397209761</v>
      </c>
      <c r="AB1315" s="18">
        <f t="shared" ca="1" si="3132"/>
        <v>18228.982438871939</v>
      </c>
      <c r="AC1315" s="18">
        <f t="shared" ca="1" si="3132"/>
        <v>46327.890514147119</v>
      </c>
      <c r="AD1315" s="18">
        <f t="shared" ca="1" si="3132"/>
        <v>48912.55506580275</v>
      </c>
      <c r="AE1315" s="18">
        <f ca="1">MAX(AE1316+AE1317,0)</f>
        <v>50313.098211635574</v>
      </c>
      <c r="AF1315" s="18">
        <f t="shared" ref="AF1315:AZ1315" ca="1" si="3133">MAX(AF1316+AF1317,0)</f>
        <v>54657.165748231397</v>
      </c>
      <c r="AG1315" s="18">
        <f t="shared" ca="1" si="3133"/>
        <v>55581.625988160427</v>
      </c>
      <c r="AH1315" s="18">
        <f t="shared" ca="1" si="3133"/>
        <v>58355.450549600486</v>
      </c>
      <c r="AI1315" s="18">
        <f t="shared" ca="1" si="3133"/>
        <v>58797.061961103071</v>
      </c>
      <c r="AJ1315" s="18">
        <f t="shared" ca="1" si="3133"/>
        <v>59365.707349189288</v>
      </c>
      <c r="AK1315" s="18">
        <f t="shared" ca="1" si="3133"/>
        <v>59499.132216244339</v>
      </c>
      <c r="AL1315" s="18">
        <f t="shared" ca="1" si="3133"/>
        <v>60371.140391426103</v>
      </c>
      <c r="AM1315" s="18">
        <f t="shared" ca="1" si="3133"/>
        <v>60795.891780046499</v>
      </c>
      <c r="AN1315" s="18">
        <f t="shared" ca="1" si="3133"/>
        <v>62329.301723331104</v>
      </c>
      <c r="AO1315" s="18">
        <f t="shared" ca="1" si="3133"/>
        <v>63911.418667382066</v>
      </c>
      <c r="AP1315" s="18">
        <f t="shared" ca="1" si="3133"/>
        <v>65062.131279916488</v>
      </c>
      <c r="AQ1315" s="18">
        <f t="shared" ca="1" si="3133"/>
        <v>65943.212634459633</v>
      </c>
      <c r="AR1315" s="18">
        <f t="shared" ca="1" si="3133"/>
        <v>66839.453357483435</v>
      </c>
      <c r="AS1315" s="18">
        <f t="shared" ca="1" si="3133"/>
        <v>68203.956068635758</v>
      </c>
      <c r="AT1315" s="18">
        <f t="shared" ca="1" si="3133"/>
        <v>71215.722682516847</v>
      </c>
      <c r="AU1315" s="18">
        <f t="shared" ca="1" si="3133"/>
        <v>72367.612417780561</v>
      </c>
      <c r="AV1315" s="18">
        <f t="shared" ca="1" si="3133"/>
        <v>74537.61290295716</v>
      </c>
      <c r="AW1315" s="18">
        <f t="shared" ca="1" si="3133"/>
        <v>39245.033628081073</v>
      </c>
      <c r="AX1315" s="18">
        <f t="shared" ca="1" si="3133"/>
        <v>0</v>
      </c>
      <c r="AY1315" s="18">
        <f t="shared" ca="1" si="3133"/>
        <v>0</v>
      </c>
      <c r="AZ1315" s="18">
        <f t="shared" ca="1" si="3133"/>
        <v>0</v>
      </c>
    </row>
    <row r="1316" spans="3:52">
      <c r="C1316" t="s">
        <v>1006</v>
      </c>
      <c r="I1316" s="167">
        <f ca="1">SUM(J1316:FR1316)</f>
        <v>1238366.9075519599</v>
      </c>
      <c r="J1316" s="18">
        <f t="shared" ref="J1316:AE1316" ca="1" si="3134">J1305</f>
        <v>0</v>
      </c>
      <c r="K1316" s="18">
        <f t="shared" ca="1" si="3134"/>
        <v>0</v>
      </c>
      <c r="L1316" s="18">
        <f ca="1">L1305</f>
        <v>0</v>
      </c>
      <c r="M1316" s="18">
        <f t="shared" ca="1" si="3134"/>
        <v>0</v>
      </c>
      <c r="N1316" s="18">
        <f t="shared" ca="1" si="3134"/>
        <v>-3648.0757226926235</v>
      </c>
      <c r="O1316" s="18">
        <f t="shared" ca="1" si="3134"/>
        <v>-6917.1855917744651</v>
      </c>
      <c r="P1316" s="18">
        <f t="shared" ca="1" si="3134"/>
        <v>-6859.1414062118838</v>
      </c>
      <c r="Q1316" s="18">
        <f t="shared" ca="1" si="3134"/>
        <v>-6435.2551698795105</v>
      </c>
      <c r="R1316" s="18">
        <f t="shared" ca="1" si="3134"/>
        <v>-6588.4023941432788</v>
      </c>
      <c r="S1316" s="18">
        <f t="shared" ca="1" si="3134"/>
        <v>-7206.4220528492842</v>
      </c>
      <c r="T1316" s="18">
        <f ca="1">T1305</f>
        <v>-7314.1605154449408</v>
      </c>
      <c r="U1316" s="18">
        <f t="shared" ca="1" si="3134"/>
        <v>-7487.0685107631871</v>
      </c>
      <c r="V1316" s="18">
        <f t="shared" ca="1" si="3134"/>
        <v>-7661.0493721907387</v>
      </c>
      <c r="W1316" s="18">
        <f t="shared" ca="1" si="3134"/>
        <v>-7839.1459339561643</v>
      </c>
      <c r="X1316" s="18">
        <f t="shared" ca="1" si="3134"/>
        <v>504.64222519889154</v>
      </c>
      <c r="Y1316" s="18">
        <f t="shared" ca="1" si="3134"/>
        <v>3674.7842867060608</v>
      </c>
      <c r="Z1316" s="18">
        <f t="shared" ca="1" si="3134"/>
        <v>6955.7100731853279</v>
      </c>
      <c r="AA1316" s="18">
        <f t="shared" ca="1" si="3134"/>
        <v>10406.947092794428</v>
      </c>
      <c r="AB1316" s="18">
        <f t="shared" ca="1" si="3134"/>
        <v>22148.55540585002</v>
      </c>
      <c r="AC1316" s="18">
        <f t="shared" ca="1" si="3134"/>
        <v>46327.890514147119</v>
      </c>
      <c r="AD1316" s="18">
        <f t="shared" ca="1" si="3134"/>
        <v>48912.55506580275</v>
      </c>
      <c r="AE1316" s="18">
        <f t="shared" ca="1" si="3134"/>
        <v>50313.098211635574</v>
      </c>
      <c r="AF1316" s="18">
        <f t="shared" ref="AF1316:AY1316" ca="1" si="3135">AF1305</f>
        <v>54657.165748231397</v>
      </c>
      <c r="AG1316" s="18">
        <f t="shared" ca="1" si="3135"/>
        <v>55581.625988160427</v>
      </c>
      <c r="AH1316" s="18">
        <f t="shared" ca="1" si="3135"/>
        <v>58355.450549600486</v>
      </c>
      <c r="AI1316" s="18">
        <f t="shared" ca="1" si="3135"/>
        <v>58797.061961103071</v>
      </c>
      <c r="AJ1316" s="18">
        <f t="shared" ca="1" si="3135"/>
        <v>59365.707349189288</v>
      </c>
      <c r="AK1316" s="18">
        <f t="shared" ca="1" si="3135"/>
        <v>59499.132216244339</v>
      </c>
      <c r="AL1316" s="18">
        <f t="shared" ca="1" si="3135"/>
        <v>60371.140391426103</v>
      </c>
      <c r="AM1316" s="18">
        <f t="shared" ca="1" si="3135"/>
        <v>60795.891780046499</v>
      </c>
      <c r="AN1316" s="18">
        <f t="shared" ca="1" si="3135"/>
        <v>62329.301723331104</v>
      </c>
      <c r="AO1316" s="18">
        <f t="shared" ca="1" si="3135"/>
        <v>63911.418667382066</v>
      </c>
      <c r="AP1316" s="18">
        <f t="shared" ca="1" si="3135"/>
        <v>65062.131279916488</v>
      </c>
      <c r="AQ1316" s="18">
        <f t="shared" ca="1" si="3135"/>
        <v>65943.212634459633</v>
      </c>
      <c r="AR1316" s="18">
        <f t="shared" ca="1" si="3135"/>
        <v>66839.453357483435</v>
      </c>
      <c r="AS1316" s="18">
        <f t="shared" ca="1" si="3135"/>
        <v>68203.956068635758</v>
      </c>
      <c r="AT1316" s="18">
        <f t="shared" ca="1" si="3135"/>
        <v>71215.722682516847</v>
      </c>
      <c r="AU1316" s="18">
        <f t="shared" ca="1" si="3135"/>
        <v>72367.612417780561</v>
      </c>
      <c r="AV1316" s="18">
        <f t="shared" ca="1" si="3135"/>
        <v>74537.61290295716</v>
      </c>
      <c r="AW1316" s="18">
        <f t="shared" ca="1" si="3135"/>
        <v>39245.033628081073</v>
      </c>
      <c r="AX1316" s="18">
        <f t="shared" ca="1" si="3135"/>
        <v>0</v>
      </c>
      <c r="AY1316" s="18">
        <f t="shared" ca="1" si="3135"/>
        <v>0</v>
      </c>
      <c r="AZ1316" s="18">
        <f>AZ1305</f>
        <v>0</v>
      </c>
    </row>
    <row r="1317" spans="3:52">
      <c r="C1317" t="s">
        <v>1019</v>
      </c>
      <c r="I1317" s="167">
        <f ca="1">SUM(J1317:FR1317)</f>
        <v>-22804.807205141813</v>
      </c>
      <c r="J1317" s="18">
        <f>-J1418</f>
        <v>0</v>
      </c>
      <c r="K1317" s="18">
        <f t="shared" ref="K1317:AE1317" ca="1" si="3136">-K1418</f>
        <v>0</v>
      </c>
      <c r="L1317" s="18">
        <f t="shared" ca="1" si="3136"/>
        <v>0</v>
      </c>
      <c r="M1317" s="18">
        <f t="shared" ca="1" si="3136"/>
        <v>0</v>
      </c>
      <c r="N1317" s="18">
        <f t="shared" ca="1" si="3136"/>
        <v>0</v>
      </c>
      <c r="O1317" s="18">
        <f t="shared" ca="1" si="3136"/>
        <v>0</v>
      </c>
      <c r="P1317" s="18">
        <f t="shared" ca="1" si="3136"/>
        <v>0</v>
      </c>
      <c r="Q1317" s="18">
        <f t="shared" ca="1" si="3136"/>
        <v>0</v>
      </c>
      <c r="R1317" s="18">
        <f t="shared" ca="1" si="3136"/>
        <v>0</v>
      </c>
      <c r="S1317" s="18">
        <f t="shared" ca="1" si="3136"/>
        <v>0</v>
      </c>
      <c r="T1317" s="18">
        <f t="shared" ca="1" si="3136"/>
        <v>0</v>
      </c>
      <c r="U1317" s="18">
        <f t="shared" ca="1" si="3136"/>
        <v>0</v>
      </c>
      <c r="V1317" s="18">
        <f t="shared" ca="1" si="3136"/>
        <v>0</v>
      </c>
      <c r="W1317" s="18">
        <f t="shared" ca="1" si="3136"/>
        <v>0</v>
      </c>
      <c r="X1317" s="18">
        <f t="shared" ca="1" si="3136"/>
        <v>-504.64222519889154</v>
      </c>
      <c r="Y1317" s="18">
        <f t="shared" ca="1" si="3136"/>
        <v>-3674.7842867060608</v>
      </c>
      <c r="Z1317" s="18">
        <f t="shared" ca="1" si="3136"/>
        <v>-6955.7100731853279</v>
      </c>
      <c r="AA1317" s="18">
        <f t="shared" ca="1" si="3136"/>
        <v>-7750.0976530734515</v>
      </c>
      <c r="AB1317" s="18">
        <f t="shared" ca="1" si="3136"/>
        <v>-3919.5729669780821</v>
      </c>
      <c r="AC1317" s="18">
        <f t="shared" ca="1" si="3136"/>
        <v>0</v>
      </c>
      <c r="AD1317" s="18">
        <f t="shared" ca="1" si="3136"/>
        <v>0</v>
      </c>
      <c r="AE1317" s="18">
        <f t="shared" ca="1" si="3136"/>
        <v>0</v>
      </c>
      <c r="AF1317" s="18">
        <f t="shared" ref="AF1317:AY1317" ca="1" si="3137">-AF1418</f>
        <v>0</v>
      </c>
      <c r="AG1317" s="18">
        <f t="shared" ca="1" si="3137"/>
        <v>0</v>
      </c>
      <c r="AH1317" s="18">
        <f t="shared" ca="1" si="3137"/>
        <v>0</v>
      </c>
      <c r="AI1317" s="18">
        <f t="shared" ca="1" si="3137"/>
        <v>0</v>
      </c>
      <c r="AJ1317" s="18">
        <f t="shared" ca="1" si="3137"/>
        <v>0</v>
      </c>
      <c r="AK1317" s="18">
        <f t="shared" ca="1" si="3137"/>
        <v>0</v>
      </c>
      <c r="AL1317" s="18">
        <f t="shared" ca="1" si="3137"/>
        <v>0</v>
      </c>
      <c r="AM1317" s="18">
        <f t="shared" ca="1" si="3137"/>
        <v>0</v>
      </c>
      <c r="AN1317" s="18">
        <f t="shared" ca="1" si="3137"/>
        <v>0</v>
      </c>
      <c r="AO1317" s="18">
        <f t="shared" ca="1" si="3137"/>
        <v>0</v>
      </c>
      <c r="AP1317" s="18">
        <f t="shared" ca="1" si="3137"/>
        <v>0</v>
      </c>
      <c r="AQ1317" s="18">
        <f t="shared" ca="1" si="3137"/>
        <v>0</v>
      </c>
      <c r="AR1317" s="18">
        <f t="shared" ca="1" si="3137"/>
        <v>0</v>
      </c>
      <c r="AS1317" s="18">
        <f t="shared" ca="1" si="3137"/>
        <v>0</v>
      </c>
      <c r="AT1317" s="18">
        <f t="shared" ca="1" si="3137"/>
        <v>0</v>
      </c>
      <c r="AU1317" s="18">
        <f t="shared" ca="1" si="3137"/>
        <v>0</v>
      </c>
      <c r="AV1317" s="18">
        <f t="shared" ca="1" si="3137"/>
        <v>0</v>
      </c>
      <c r="AW1317" s="18">
        <f t="shared" ca="1" si="3137"/>
        <v>0</v>
      </c>
      <c r="AX1317" s="18">
        <f t="shared" ca="1" si="3137"/>
        <v>0</v>
      </c>
      <c r="AY1317" s="18">
        <f t="shared" ca="1" si="3137"/>
        <v>0</v>
      </c>
      <c r="AZ1317" s="18">
        <f ca="1">-AZ1418</f>
        <v>0</v>
      </c>
    </row>
    <row r="1318" spans="3:52"/>
    <row r="1319" spans="3:52">
      <c r="C1319" t="s">
        <v>1013</v>
      </c>
      <c r="F1319" s="383"/>
      <c r="H1319" s="108"/>
      <c r="I1319" s="167">
        <f ca="1">SUM(J1319:FR1319)</f>
        <v>-243868.42133317757</v>
      </c>
      <c r="J1319" s="18">
        <f ca="1">-MAX(0,J1320*$F$1297)</f>
        <v>0</v>
      </c>
      <c r="K1319" s="18">
        <f t="shared" ref="K1319:AZ1319" ca="1" si="3138">-MAX(0,K1320*$F$1297)</f>
        <v>0</v>
      </c>
      <c r="L1319" s="18">
        <f t="shared" ca="1" si="3138"/>
        <v>0</v>
      </c>
      <c r="M1319" s="18">
        <f t="shared" ca="1" si="3138"/>
        <v>0</v>
      </c>
      <c r="N1319" s="18">
        <f t="shared" ca="1" si="3138"/>
        <v>0</v>
      </c>
      <c r="O1319" s="18">
        <f t="shared" ca="1" si="3138"/>
        <v>0</v>
      </c>
      <c r="P1319" s="18">
        <f t="shared" ca="1" si="3138"/>
        <v>0</v>
      </c>
      <c r="Q1319" s="18">
        <f t="shared" ca="1" si="3138"/>
        <v>0</v>
      </c>
      <c r="R1319" s="18">
        <f t="shared" ca="1" si="3138"/>
        <v>0</v>
      </c>
      <c r="S1319" s="18">
        <f t="shared" ca="1" si="3138"/>
        <v>0</v>
      </c>
      <c r="T1319" s="18">
        <f t="shared" ca="1" si="3138"/>
        <v>0</v>
      </c>
      <c r="U1319" s="18">
        <f t="shared" ca="1" si="3138"/>
        <v>0</v>
      </c>
      <c r="V1319" s="18">
        <f t="shared" ca="1" si="3138"/>
        <v>0</v>
      </c>
      <c r="W1319" s="18">
        <f t="shared" ca="1" si="3138"/>
        <v>0</v>
      </c>
      <c r="X1319" s="18">
        <f t="shared" ca="1" si="3138"/>
        <v>0</v>
      </c>
      <c r="Y1319" s="18">
        <f t="shared" ca="1" si="3138"/>
        <v>0</v>
      </c>
      <c r="Z1319" s="18">
        <f t="shared" ca="1" si="3138"/>
        <v>0</v>
      </c>
      <c r="AA1319" s="18">
        <f t="shared" ca="1" si="3138"/>
        <v>-504.80139354698548</v>
      </c>
      <c r="AB1319" s="18">
        <f t="shared" ca="1" si="3138"/>
        <v>-3463.5066633856686</v>
      </c>
      <c r="AC1319" s="18">
        <f t="shared" ca="1" si="3138"/>
        <v>-8802.299197687953</v>
      </c>
      <c r="AD1319" s="18">
        <f t="shared" ca="1" si="3138"/>
        <v>-9293.3854625025233</v>
      </c>
      <c r="AE1319" s="18">
        <f t="shared" ca="1" si="3138"/>
        <v>-9559.4886602107599</v>
      </c>
      <c r="AF1319" s="18">
        <f t="shared" ca="1" si="3138"/>
        <v>-10384.861492163966</v>
      </c>
      <c r="AG1319" s="18">
        <f t="shared" ca="1" si="3138"/>
        <v>-10560.508937750481</v>
      </c>
      <c r="AH1319" s="18">
        <f t="shared" ca="1" si="3138"/>
        <v>-11087.535604424093</v>
      </c>
      <c r="AI1319" s="18">
        <f t="shared" ca="1" si="3138"/>
        <v>-11171.441772609583</v>
      </c>
      <c r="AJ1319" s="18">
        <f t="shared" ca="1" si="3138"/>
        <v>-11279.484396345964</v>
      </c>
      <c r="AK1319" s="18">
        <f t="shared" ca="1" si="3138"/>
        <v>-11304.835121086424</v>
      </c>
      <c r="AL1319" s="18">
        <f t="shared" ca="1" si="3138"/>
        <v>-11470.51667437096</v>
      </c>
      <c r="AM1319" s="18">
        <f t="shared" ca="1" si="3138"/>
        <v>-11551.219438208835</v>
      </c>
      <c r="AN1319" s="18">
        <f t="shared" ca="1" si="3138"/>
        <v>-11842.567327432909</v>
      </c>
      <c r="AO1319" s="18">
        <f t="shared" ca="1" si="3138"/>
        <v>-12143.169546802592</v>
      </c>
      <c r="AP1319" s="18">
        <f t="shared" ca="1" si="3138"/>
        <v>-12361.804943184134</v>
      </c>
      <c r="AQ1319" s="18">
        <f t="shared" ca="1" si="3138"/>
        <v>-12529.21040054733</v>
      </c>
      <c r="AR1319" s="18">
        <f t="shared" ca="1" si="3138"/>
        <v>-12699.496137921853</v>
      </c>
      <c r="AS1319" s="18">
        <f t="shared" ca="1" si="3138"/>
        <v>-12958.751653040794</v>
      </c>
      <c r="AT1319" s="18">
        <f t="shared" ca="1" si="3138"/>
        <v>-13530.987309678201</v>
      </c>
      <c r="AU1319" s="18">
        <f t="shared" ca="1" si="3138"/>
        <v>-13749.846359378307</v>
      </c>
      <c r="AV1319" s="18">
        <f t="shared" ca="1" si="3138"/>
        <v>-14162.146451561861</v>
      </c>
      <c r="AW1319" s="18">
        <f t="shared" ca="1" si="3138"/>
        <v>-7456.5563893354038</v>
      </c>
      <c r="AX1319" s="18">
        <f t="shared" ca="1" si="3138"/>
        <v>0</v>
      </c>
      <c r="AY1319" s="18">
        <f t="shared" ca="1" si="3138"/>
        <v>0</v>
      </c>
      <c r="AZ1319" s="18">
        <f t="shared" ca="1" si="3138"/>
        <v>0</v>
      </c>
    </row>
    <row r="1320" spans="3:52">
      <c r="C1320" t="s">
        <v>1018</v>
      </c>
      <c r="I1320" s="167">
        <f ca="1">SUM(J1320:FR1320)</f>
        <v>1283518.0070167242</v>
      </c>
      <c r="J1320" s="18">
        <f ca="1">J1315</f>
        <v>0</v>
      </c>
      <c r="K1320" s="18">
        <f t="shared" ref="K1320:AD1320" ca="1" si="3139">K1315</f>
        <v>0</v>
      </c>
      <c r="L1320" s="18">
        <f ca="1">L1315</f>
        <v>0</v>
      </c>
      <c r="M1320" s="18">
        <f t="shared" ca="1" si="3139"/>
        <v>0</v>
      </c>
      <c r="N1320" s="18">
        <f t="shared" ca="1" si="3139"/>
        <v>0</v>
      </c>
      <c r="O1320" s="18">
        <f t="shared" ca="1" si="3139"/>
        <v>0</v>
      </c>
      <c r="P1320" s="18">
        <f t="shared" ca="1" si="3139"/>
        <v>0</v>
      </c>
      <c r="Q1320" s="18">
        <f t="shared" ca="1" si="3139"/>
        <v>0</v>
      </c>
      <c r="R1320" s="18">
        <f t="shared" ca="1" si="3139"/>
        <v>0</v>
      </c>
      <c r="S1320" s="18">
        <f ca="1">S1315</f>
        <v>0</v>
      </c>
      <c r="T1320" s="18">
        <f t="shared" ca="1" si="3139"/>
        <v>0</v>
      </c>
      <c r="U1320" s="18">
        <f t="shared" ca="1" si="3139"/>
        <v>0</v>
      </c>
      <c r="V1320" s="18">
        <f t="shared" ca="1" si="3139"/>
        <v>0</v>
      </c>
      <c r="W1320" s="18">
        <f t="shared" ca="1" si="3139"/>
        <v>0</v>
      </c>
      <c r="X1320" s="18">
        <f t="shared" ca="1" si="3139"/>
        <v>0</v>
      </c>
      <c r="Y1320" s="18">
        <f ca="1">Y1315</f>
        <v>0</v>
      </c>
      <c r="Z1320" s="18">
        <f t="shared" ca="1" si="3139"/>
        <v>0</v>
      </c>
      <c r="AA1320" s="18">
        <f t="shared" ca="1" si="3139"/>
        <v>2656.8494397209761</v>
      </c>
      <c r="AB1320" s="18">
        <f t="shared" ca="1" si="3139"/>
        <v>18228.982438871939</v>
      </c>
      <c r="AC1320" s="18">
        <f t="shared" ca="1" si="3139"/>
        <v>46327.890514147119</v>
      </c>
      <c r="AD1320" s="18">
        <f t="shared" ca="1" si="3139"/>
        <v>48912.55506580275</v>
      </c>
      <c r="AE1320" s="18">
        <f ca="1">AE1315</f>
        <v>50313.098211635574</v>
      </c>
      <c r="AF1320" s="18">
        <f t="shared" ref="AF1320:AY1320" ca="1" si="3140">AF1315</f>
        <v>54657.165748231397</v>
      </c>
      <c r="AG1320" s="18">
        <f t="shared" ca="1" si="3140"/>
        <v>55581.625988160427</v>
      </c>
      <c r="AH1320" s="18">
        <f t="shared" ca="1" si="3140"/>
        <v>58355.450549600486</v>
      </c>
      <c r="AI1320" s="18">
        <f t="shared" ca="1" si="3140"/>
        <v>58797.061961103071</v>
      </c>
      <c r="AJ1320" s="18">
        <f t="shared" ca="1" si="3140"/>
        <v>59365.707349189288</v>
      </c>
      <c r="AK1320" s="18">
        <f t="shared" ca="1" si="3140"/>
        <v>59499.132216244339</v>
      </c>
      <c r="AL1320" s="18">
        <f t="shared" ca="1" si="3140"/>
        <v>60371.140391426103</v>
      </c>
      <c r="AM1320" s="18">
        <f t="shared" ca="1" si="3140"/>
        <v>60795.891780046499</v>
      </c>
      <c r="AN1320" s="18">
        <f t="shared" ca="1" si="3140"/>
        <v>62329.301723331104</v>
      </c>
      <c r="AO1320" s="18">
        <f t="shared" ca="1" si="3140"/>
        <v>63911.418667382066</v>
      </c>
      <c r="AP1320" s="18">
        <f t="shared" ca="1" si="3140"/>
        <v>65062.131279916488</v>
      </c>
      <c r="AQ1320" s="18">
        <f t="shared" ca="1" si="3140"/>
        <v>65943.212634459633</v>
      </c>
      <c r="AR1320" s="18">
        <f t="shared" ca="1" si="3140"/>
        <v>66839.453357483435</v>
      </c>
      <c r="AS1320" s="18">
        <f t="shared" ca="1" si="3140"/>
        <v>68203.956068635758</v>
      </c>
      <c r="AT1320" s="18">
        <f t="shared" ca="1" si="3140"/>
        <v>71215.722682516847</v>
      </c>
      <c r="AU1320" s="18">
        <f t="shared" ca="1" si="3140"/>
        <v>72367.612417780561</v>
      </c>
      <c r="AV1320" s="18">
        <f t="shared" ca="1" si="3140"/>
        <v>74537.61290295716</v>
      </c>
      <c r="AW1320" s="18">
        <f t="shared" ca="1" si="3140"/>
        <v>39245.033628081073</v>
      </c>
      <c r="AX1320" s="18">
        <f t="shared" ca="1" si="3140"/>
        <v>0</v>
      </c>
      <c r="AY1320" s="18">
        <f t="shared" ca="1" si="3140"/>
        <v>0</v>
      </c>
      <c r="AZ1320" s="18">
        <f ca="1">AZ1315</f>
        <v>0</v>
      </c>
    </row>
    <row r="1321" spans="3:52"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</row>
    <row r="1322" spans="3:52">
      <c r="C1322" t="s">
        <v>1020</v>
      </c>
      <c r="I1322" s="167">
        <f ca="1">SUM(J1322:FR1322)</f>
        <v>0</v>
      </c>
      <c r="J1322" s="18">
        <f t="shared" ref="J1322:AE1322" si="3141">MAX((J1326-MAX(J1418,0))*AND(J1304=YEAR($BE$6)),0)</f>
        <v>0</v>
      </c>
      <c r="K1322" s="18">
        <f t="shared" ca="1" si="3141"/>
        <v>0</v>
      </c>
      <c r="L1322" s="18">
        <f t="shared" ca="1" si="3141"/>
        <v>0</v>
      </c>
      <c r="M1322" s="18">
        <f t="shared" ca="1" si="3141"/>
        <v>0</v>
      </c>
      <c r="N1322" s="18">
        <f t="shared" ca="1" si="3141"/>
        <v>0</v>
      </c>
      <c r="O1322" s="18">
        <f t="shared" ca="1" si="3141"/>
        <v>0</v>
      </c>
      <c r="P1322" s="18">
        <f t="shared" ca="1" si="3141"/>
        <v>0</v>
      </c>
      <c r="Q1322" s="18">
        <f t="shared" ca="1" si="3141"/>
        <v>0</v>
      </c>
      <c r="R1322" s="18">
        <f t="shared" ca="1" si="3141"/>
        <v>0</v>
      </c>
      <c r="S1322" s="18">
        <f t="shared" ca="1" si="3141"/>
        <v>0</v>
      </c>
      <c r="T1322" s="18">
        <f t="shared" ca="1" si="3141"/>
        <v>0</v>
      </c>
      <c r="U1322" s="18">
        <f t="shared" ca="1" si="3141"/>
        <v>0</v>
      </c>
      <c r="V1322" s="18">
        <f t="shared" ca="1" si="3141"/>
        <v>0</v>
      </c>
      <c r="W1322" s="18">
        <f t="shared" ca="1" si="3141"/>
        <v>0</v>
      </c>
      <c r="X1322" s="18">
        <f t="shared" ca="1" si="3141"/>
        <v>0</v>
      </c>
      <c r="Y1322" s="18">
        <f t="shared" ca="1" si="3141"/>
        <v>0</v>
      </c>
      <c r="Z1322" s="18">
        <f t="shared" ca="1" si="3141"/>
        <v>0</v>
      </c>
      <c r="AA1322" s="18">
        <f t="shared" ca="1" si="3141"/>
        <v>0</v>
      </c>
      <c r="AB1322" s="18">
        <f t="shared" ca="1" si="3141"/>
        <v>0</v>
      </c>
      <c r="AC1322" s="18">
        <f t="shared" ca="1" si="3141"/>
        <v>0</v>
      </c>
      <c r="AD1322" s="18">
        <f t="shared" ca="1" si="3141"/>
        <v>0</v>
      </c>
      <c r="AE1322" s="18">
        <f t="shared" ca="1" si="3141"/>
        <v>0</v>
      </c>
      <c r="AF1322" s="18">
        <f t="shared" ref="AF1322:AY1322" ca="1" si="3142">MAX((AF1326-MAX(AF1418,0))*AND(AF1304=YEAR($BE$6)),0)</f>
        <v>0</v>
      </c>
      <c r="AG1322" s="18">
        <f t="shared" ca="1" si="3142"/>
        <v>0</v>
      </c>
      <c r="AH1322" s="18">
        <f t="shared" ca="1" si="3142"/>
        <v>0</v>
      </c>
      <c r="AI1322" s="18">
        <f t="shared" ca="1" si="3142"/>
        <v>0</v>
      </c>
      <c r="AJ1322" s="18">
        <f t="shared" ca="1" si="3142"/>
        <v>0</v>
      </c>
      <c r="AK1322" s="18">
        <f t="shared" ca="1" si="3142"/>
        <v>0</v>
      </c>
      <c r="AL1322" s="18">
        <f t="shared" ca="1" si="3142"/>
        <v>0</v>
      </c>
      <c r="AM1322" s="18">
        <f t="shared" ca="1" si="3142"/>
        <v>0</v>
      </c>
      <c r="AN1322" s="18">
        <f t="shared" ca="1" si="3142"/>
        <v>0</v>
      </c>
      <c r="AO1322" s="18">
        <f t="shared" ca="1" si="3142"/>
        <v>0</v>
      </c>
      <c r="AP1322" s="18">
        <f t="shared" ca="1" si="3142"/>
        <v>0</v>
      </c>
      <c r="AQ1322" s="18">
        <f t="shared" ca="1" si="3142"/>
        <v>0</v>
      </c>
      <c r="AR1322" s="18">
        <f t="shared" ca="1" si="3142"/>
        <v>0</v>
      </c>
      <c r="AS1322" s="18">
        <f t="shared" ca="1" si="3142"/>
        <v>0</v>
      </c>
      <c r="AT1322" s="18">
        <f t="shared" ca="1" si="3142"/>
        <v>0</v>
      </c>
      <c r="AU1322" s="18">
        <f t="shared" ca="1" si="3142"/>
        <v>0</v>
      </c>
      <c r="AV1322" s="18">
        <f t="shared" ca="1" si="3142"/>
        <v>0</v>
      </c>
      <c r="AW1322" s="18">
        <f t="shared" ca="1" si="3142"/>
        <v>0</v>
      </c>
      <c r="AX1322" s="18">
        <f t="shared" ca="1" si="3142"/>
        <v>0</v>
      </c>
      <c r="AY1322" s="18">
        <f t="shared" ca="1" si="3142"/>
        <v>0</v>
      </c>
      <c r="AZ1322" s="18">
        <f ca="1">MAX((AZ1326-MAX(AZ1418,0))*AND(AZ1304=YEAR($BE$6)),0)</f>
        <v>0</v>
      </c>
    </row>
    <row r="1323" spans="3:52"/>
    <row r="1324" spans="3:52">
      <c r="J1324" s="359">
        <f t="shared" ref="J1324:Y1325" si="3143">J1304</f>
        <v>2023</v>
      </c>
      <c r="K1324" s="359">
        <f t="shared" si="3143"/>
        <v>2024</v>
      </c>
      <c r="L1324" s="359">
        <f t="shared" si="3143"/>
        <v>2025</v>
      </c>
      <c r="M1324" s="359">
        <f t="shared" si="3143"/>
        <v>2026</v>
      </c>
      <c r="N1324" s="359">
        <f t="shared" si="3143"/>
        <v>2027</v>
      </c>
      <c r="O1324" s="359">
        <f t="shared" si="3143"/>
        <v>2028</v>
      </c>
      <c r="P1324" s="359">
        <f t="shared" si="3143"/>
        <v>2029</v>
      </c>
      <c r="Q1324" s="359">
        <f t="shared" si="3143"/>
        <v>2030</v>
      </c>
      <c r="R1324" s="359">
        <f t="shared" si="3143"/>
        <v>2031</v>
      </c>
      <c r="S1324" s="359">
        <f t="shared" si="3143"/>
        <v>2032</v>
      </c>
      <c r="T1324" s="359">
        <f t="shared" si="3143"/>
        <v>2033</v>
      </c>
      <c r="U1324" s="359">
        <f t="shared" si="3143"/>
        <v>2034</v>
      </c>
      <c r="V1324" s="359">
        <f t="shared" si="3143"/>
        <v>2035</v>
      </c>
      <c r="W1324" s="359">
        <f t="shared" si="3143"/>
        <v>2036</v>
      </c>
      <c r="X1324" s="359">
        <f t="shared" si="3143"/>
        <v>2037</v>
      </c>
      <c r="Y1324" s="359">
        <f t="shared" si="3143"/>
        <v>2038</v>
      </c>
      <c r="Z1324" s="359">
        <f t="shared" ref="K1324:AE1325" si="3144">Z1304</f>
        <v>2039</v>
      </c>
      <c r="AA1324" s="359">
        <f t="shared" si="3144"/>
        <v>2040</v>
      </c>
      <c r="AB1324" s="359">
        <f t="shared" si="3144"/>
        <v>2041</v>
      </c>
      <c r="AC1324" s="359">
        <f t="shared" si="3144"/>
        <v>2042</v>
      </c>
      <c r="AD1324" s="359">
        <f t="shared" si="3144"/>
        <v>2043</v>
      </c>
      <c r="AE1324" s="359">
        <f t="shared" si="3144"/>
        <v>2044</v>
      </c>
      <c r="AF1324" s="359">
        <f t="shared" ref="AF1324:AY1324" si="3145">AF1304</f>
        <v>2045</v>
      </c>
      <c r="AG1324" s="359">
        <f t="shared" si="3145"/>
        <v>2046</v>
      </c>
      <c r="AH1324" s="359">
        <f t="shared" si="3145"/>
        <v>2047</v>
      </c>
      <c r="AI1324" s="359">
        <f t="shared" si="3145"/>
        <v>2048</v>
      </c>
      <c r="AJ1324" s="359">
        <f t="shared" si="3145"/>
        <v>2049</v>
      </c>
      <c r="AK1324" s="359">
        <f t="shared" si="3145"/>
        <v>2050</v>
      </c>
      <c r="AL1324" s="359">
        <f t="shared" si="3145"/>
        <v>2051</v>
      </c>
      <c r="AM1324" s="359">
        <f t="shared" si="3145"/>
        <v>2052</v>
      </c>
      <c r="AN1324" s="359">
        <f t="shared" si="3145"/>
        <v>2053</v>
      </c>
      <c r="AO1324" s="359">
        <f t="shared" si="3145"/>
        <v>2054</v>
      </c>
      <c r="AP1324" s="359">
        <f t="shared" si="3145"/>
        <v>2055</v>
      </c>
      <c r="AQ1324" s="359">
        <f t="shared" si="3145"/>
        <v>2056</v>
      </c>
      <c r="AR1324" s="359">
        <f t="shared" si="3145"/>
        <v>2057</v>
      </c>
      <c r="AS1324" s="359">
        <f t="shared" si="3145"/>
        <v>2058</v>
      </c>
      <c r="AT1324" s="359">
        <f t="shared" si="3145"/>
        <v>2059</v>
      </c>
      <c r="AU1324" s="359">
        <f t="shared" si="3145"/>
        <v>2060</v>
      </c>
      <c r="AV1324" s="359">
        <f t="shared" si="3145"/>
        <v>2061</v>
      </c>
      <c r="AW1324" s="359">
        <f t="shared" si="3145"/>
        <v>2062</v>
      </c>
      <c r="AX1324" s="359">
        <f t="shared" si="3145"/>
        <v>2063</v>
      </c>
      <c r="AY1324" s="359">
        <f t="shared" si="3145"/>
        <v>2064</v>
      </c>
      <c r="AZ1324" s="359">
        <f>AZ1304</f>
        <v>2065</v>
      </c>
    </row>
    <row r="1325" spans="3:52">
      <c r="C1325" t="s">
        <v>1006</v>
      </c>
      <c r="J1325" s="18">
        <f t="shared" ca="1" si="3143"/>
        <v>0</v>
      </c>
      <c r="K1325" s="18">
        <f t="shared" ca="1" si="3144"/>
        <v>0</v>
      </c>
      <c r="L1325" s="18">
        <f t="shared" ca="1" si="3144"/>
        <v>0</v>
      </c>
      <c r="M1325" s="18">
        <f t="shared" ca="1" si="3144"/>
        <v>0</v>
      </c>
      <c r="N1325" s="18">
        <f t="shared" ca="1" si="3144"/>
        <v>-3648.0757226926235</v>
      </c>
      <c r="O1325" s="18">
        <f t="shared" ca="1" si="3144"/>
        <v>-6917.1855917744651</v>
      </c>
      <c r="P1325" s="18">
        <f t="shared" ca="1" si="3144"/>
        <v>-6859.1414062118838</v>
      </c>
      <c r="Q1325" s="18">
        <f t="shared" ca="1" si="3144"/>
        <v>-6435.2551698795105</v>
      </c>
      <c r="R1325" s="18">
        <f t="shared" ca="1" si="3144"/>
        <v>-6588.4023941432788</v>
      </c>
      <c r="S1325" s="18">
        <f t="shared" ca="1" si="3144"/>
        <v>-7206.4220528492842</v>
      </c>
      <c r="T1325" s="18">
        <f t="shared" ca="1" si="3144"/>
        <v>-7314.1605154449408</v>
      </c>
      <c r="U1325" s="18">
        <f t="shared" ca="1" si="3144"/>
        <v>-7487.0685107631871</v>
      </c>
      <c r="V1325" s="18">
        <f t="shared" ca="1" si="3144"/>
        <v>-7661.0493721907387</v>
      </c>
      <c r="W1325" s="18">
        <f t="shared" ca="1" si="3144"/>
        <v>-7839.1459339561643</v>
      </c>
      <c r="X1325" s="18">
        <f t="shared" ca="1" si="3144"/>
        <v>504.64222519889154</v>
      </c>
      <c r="Y1325" s="18">
        <f t="shared" ca="1" si="3144"/>
        <v>3674.7842867060608</v>
      </c>
      <c r="Z1325" s="18">
        <f t="shared" ca="1" si="3144"/>
        <v>6955.7100731853279</v>
      </c>
      <c r="AA1325" s="18">
        <f t="shared" ca="1" si="3144"/>
        <v>10406.947092794428</v>
      </c>
      <c r="AB1325" s="18">
        <f t="shared" ca="1" si="3144"/>
        <v>22148.55540585002</v>
      </c>
      <c r="AC1325" s="18">
        <f t="shared" ca="1" si="3144"/>
        <v>46327.890514147119</v>
      </c>
      <c r="AD1325" s="18">
        <f t="shared" ca="1" si="3144"/>
        <v>48912.55506580275</v>
      </c>
      <c r="AE1325" s="18">
        <f t="shared" ca="1" si="3144"/>
        <v>50313.098211635574</v>
      </c>
      <c r="AF1325" s="18">
        <f t="shared" ref="AF1325:AY1325" ca="1" si="3146">AF1305</f>
        <v>54657.165748231397</v>
      </c>
      <c r="AG1325" s="18">
        <f t="shared" ca="1" si="3146"/>
        <v>55581.625988160427</v>
      </c>
      <c r="AH1325" s="18">
        <f t="shared" ca="1" si="3146"/>
        <v>58355.450549600486</v>
      </c>
      <c r="AI1325" s="18">
        <f t="shared" ca="1" si="3146"/>
        <v>58797.061961103071</v>
      </c>
      <c r="AJ1325" s="18">
        <f t="shared" ca="1" si="3146"/>
        <v>59365.707349189288</v>
      </c>
      <c r="AK1325" s="18">
        <f t="shared" ca="1" si="3146"/>
        <v>59499.132216244339</v>
      </c>
      <c r="AL1325" s="18">
        <f t="shared" ca="1" si="3146"/>
        <v>60371.140391426103</v>
      </c>
      <c r="AM1325" s="18">
        <f t="shared" ca="1" si="3146"/>
        <v>60795.891780046499</v>
      </c>
      <c r="AN1325" s="18">
        <f t="shared" ca="1" si="3146"/>
        <v>62329.301723331104</v>
      </c>
      <c r="AO1325" s="18">
        <f t="shared" ca="1" si="3146"/>
        <v>63911.418667382066</v>
      </c>
      <c r="AP1325" s="18">
        <f t="shared" ca="1" si="3146"/>
        <v>65062.131279916488</v>
      </c>
      <c r="AQ1325" s="18">
        <f t="shared" ca="1" si="3146"/>
        <v>65943.212634459633</v>
      </c>
      <c r="AR1325" s="18">
        <f t="shared" ca="1" si="3146"/>
        <v>66839.453357483435</v>
      </c>
      <c r="AS1325" s="18">
        <f t="shared" ca="1" si="3146"/>
        <v>68203.956068635758</v>
      </c>
      <c r="AT1325" s="18">
        <f t="shared" ca="1" si="3146"/>
        <v>71215.722682516847</v>
      </c>
      <c r="AU1325" s="18">
        <f t="shared" ca="1" si="3146"/>
        <v>72367.612417780561</v>
      </c>
      <c r="AV1325" s="18">
        <f t="shared" ca="1" si="3146"/>
        <v>74537.61290295716</v>
      </c>
      <c r="AW1325" s="18">
        <f t="shared" ca="1" si="3146"/>
        <v>39245.033628081073</v>
      </c>
      <c r="AX1325" s="18">
        <f t="shared" ca="1" si="3146"/>
        <v>0</v>
      </c>
      <c r="AY1325" s="18">
        <f t="shared" ca="1" si="3146"/>
        <v>0</v>
      </c>
      <c r="AZ1325" s="18">
        <f>AZ1305</f>
        <v>0</v>
      </c>
    </row>
    <row r="1326" spans="3:52" s="359" customFormat="1">
      <c r="C1326" s="359" t="s">
        <v>1021</v>
      </c>
      <c r="D1326" s="366"/>
      <c r="J1326" s="367">
        <f>SUM(J1327:J1369)</f>
        <v>0</v>
      </c>
      <c r="K1326" s="367">
        <f t="shared" ref="K1326:U1326" ca="1" si="3147">SUM(K1327:K1369)</f>
        <v>0</v>
      </c>
      <c r="L1326" s="367">
        <f t="shared" ca="1" si="3147"/>
        <v>0</v>
      </c>
      <c r="M1326" s="367">
        <f t="shared" ca="1" si="3147"/>
        <v>0</v>
      </c>
      <c r="N1326" s="367">
        <f t="shared" ca="1" si="3147"/>
        <v>0</v>
      </c>
      <c r="O1326" s="367">
        <f t="shared" ca="1" si="3147"/>
        <v>1824.0378613463117</v>
      </c>
      <c r="P1326" s="367">
        <f t="shared" ca="1" si="3147"/>
        <v>5282.6306572335443</v>
      </c>
      <c r="Q1326" s="367">
        <f t="shared" ca="1" si="3147"/>
        <v>8712.2013603394862</v>
      </c>
      <c r="R1326" s="367">
        <f t="shared" ca="1" si="3147"/>
        <v>11929.828945279241</v>
      </c>
      <c r="S1326" s="367">
        <f t="shared" ca="1" si="3147"/>
        <v>15224.030142350881</v>
      </c>
      <c r="T1326" s="367">
        <f t="shared" ca="1" si="3147"/>
        <v>17003.203307429212</v>
      </c>
      <c r="U1326" s="367">
        <f t="shared" ca="1" si="3147"/>
        <v>17201.690769264449</v>
      </c>
      <c r="V1326" s="367">
        <f t="shared" ref="V1326:AZ1326" ca="1" si="3148">SUM(V1327:V1369)</f>
        <v>17515.6543215401</v>
      </c>
      <c r="W1326" s="367">
        <f t="shared" ca="1" si="3148"/>
        <v>18128.551422695717</v>
      </c>
      <c r="X1326" s="367">
        <f t="shared" ca="1" si="3148"/>
        <v>18753.923192602157</v>
      </c>
      <c r="Y1326" s="367">
        <f t="shared" ca="1" si="3148"/>
        <v>15150.712166177516</v>
      </c>
      <c r="Z1326" s="367">
        <f t="shared" ca="1" si="3148"/>
        <v>11493.631908455045</v>
      </c>
      <c r="AA1326" s="367">
        <f t="shared" ca="1" si="3148"/>
        <v>7750.0976530734515</v>
      </c>
      <c r="AB1326" s="367">
        <f t="shared" ca="1" si="3148"/>
        <v>3919.5729669780821</v>
      </c>
      <c r="AC1326" s="367">
        <f t="shared" ca="1" si="3148"/>
        <v>0</v>
      </c>
      <c r="AD1326" s="367">
        <f t="shared" ca="1" si="3148"/>
        <v>0</v>
      </c>
      <c r="AE1326" s="367">
        <f t="shared" ca="1" si="3148"/>
        <v>0</v>
      </c>
      <c r="AF1326" s="367">
        <f t="shared" ca="1" si="3148"/>
        <v>0</v>
      </c>
      <c r="AG1326" s="367">
        <f t="shared" ca="1" si="3148"/>
        <v>0</v>
      </c>
      <c r="AH1326" s="367">
        <f t="shared" ca="1" si="3148"/>
        <v>0</v>
      </c>
      <c r="AI1326" s="367">
        <f t="shared" ca="1" si="3148"/>
        <v>0</v>
      </c>
      <c r="AJ1326" s="367">
        <f t="shared" ca="1" si="3148"/>
        <v>0</v>
      </c>
      <c r="AK1326" s="367">
        <f t="shared" ca="1" si="3148"/>
        <v>0</v>
      </c>
      <c r="AL1326" s="367">
        <f t="shared" ca="1" si="3148"/>
        <v>0</v>
      </c>
      <c r="AM1326" s="367">
        <f t="shared" ca="1" si="3148"/>
        <v>0</v>
      </c>
      <c r="AN1326" s="367">
        <f t="shared" ca="1" si="3148"/>
        <v>0</v>
      </c>
      <c r="AO1326" s="367">
        <f t="shared" ca="1" si="3148"/>
        <v>0</v>
      </c>
      <c r="AP1326" s="367">
        <f t="shared" ca="1" si="3148"/>
        <v>0</v>
      </c>
      <c r="AQ1326" s="367">
        <f t="shared" ca="1" si="3148"/>
        <v>0</v>
      </c>
      <c r="AR1326" s="367">
        <f t="shared" ca="1" si="3148"/>
        <v>0</v>
      </c>
      <c r="AS1326" s="367">
        <f t="shared" ca="1" si="3148"/>
        <v>0</v>
      </c>
      <c r="AT1326" s="367">
        <f t="shared" ca="1" si="3148"/>
        <v>0</v>
      </c>
      <c r="AU1326" s="367">
        <f t="shared" ca="1" si="3148"/>
        <v>0</v>
      </c>
      <c r="AV1326" s="367">
        <f t="shared" ca="1" si="3148"/>
        <v>0</v>
      </c>
      <c r="AW1326" s="367">
        <f t="shared" ca="1" si="3148"/>
        <v>0</v>
      </c>
      <c r="AX1326" s="367">
        <f t="shared" ca="1" si="3148"/>
        <v>0</v>
      </c>
      <c r="AY1326" s="367">
        <f t="shared" ca="1" si="3148"/>
        <v>0</v>
      </c>
      <c r="AZ1326" s="367">
        <f t="shared" ca="1" si="3148"/>
        <v>0</v>
      </c>
    </row>
    <row r="1327" spans="3:52" outlineLevel="1">
      <c r="C1327" s="259">
        <f>YEAR($J$4)</f>
        <v>2023</v>
      </c>
      <c r="E1327" s="359" t="s">
        <v>1053</v>
      </c>
      <c r="F1327" s="395">
        <f>INDEX(Assumptions!$G652:$G652,MATCH($A$1,Model_Number,0))</f>
        <v>5</v>
      </c>
      <c r="H1327" s="367"/>
      <c r="J1327" s="369"/>
      <c r="K1327" s="368">
        <f ca="1">+MIN(MAX(MIN(K1373,$F$1329/1000),$F$1328*K1373),MAX(K1373-SUM($J1419:J1419),0))*(K$1324&gt;$C1327)*AND(($C1327+$F$1327)&gt;=K$1324)</f>
        <v>0</v>
      </c>
      <c r="L1327" s="368">
        <f ca="1">+MIN(MAX(MIN(L1373,$F$1329/1000),$F$1328*L1373),MAX(L1373-SUM($J1419:K1419),0))*(L$1324&gt;$C1327)*AND(($C1327+$F$1327)&gt;=L$1324)</f>
        <v>0</v>
      </c>
      <c r="M1327" s="368">
        <f ca="1">+MIN(MAX(MIN(M1373,$F$1329/1000),$F$1328*M1373),MAX(M1373-SUM($J1419:L1419),0))*(M$1324&gt;$C1327)*AND(($C1327+$F$1327)&gt;=M$1324)</f>
        <v>0</v>
      </c>
      <c r="N1327" s="368">
        <f ca="1">+MIN(MAX(MIN(N1373,$F$1329/1000),$F$1328*N1373),MAX(N1373-SUM($J1419:M1419),0))*(N$1324&gt;$C1327)*AND(($C1327+$F$1327)&gt;=N$1324)</f>
        <v>0</v>
      </c>
      <c r="O1327" s="368">
        <f ca="1">+MIN(MAX(MIN(O1373,$F$1329/1000),$F$1328*O1373),MAX(O1373-SUM($J1419:N1419),0))*(O$1324&gt;$C1327)*AND(($C1327+$F$1327)&gt;=O$1324)</f>
        <v>0</v>
      </c>
      <c r="P1327" s="368">
        <f ca="1">+MIN(MAX(MIN(P1373,$F$1329/1000),$F$1328*P1373),MAX(P1373-SUM($J1419:O1419),0))*(P$1324&gt;$C1327)*AND(($C1327+$F$1327)&gt;=P$1324)</f>
        <v>0</v>
      </c>
      <c r="Q1327" s="368">
        <f ca="1">+MIN(MAX(MIN(Q1373,$F$1329/1000),$F$1328*Q1373),MAX(Q1373-SUM($J1419:P1419),0))*(Q$1324&gt;$C1327)*AND(($C1327+$F$1327)&gt;=Q$1324)</f>
        <v>0</v>
      </c>
      <c r="R1327" s="368">
        <f ca="1">+MIN(MAX(MIN(R1373,$F$1329/1000),$F$1328*R1373),MAX(R1373-SUM($J1419:Q1419),0))*(R$1324&gt;$C1327)*AND(($C1327+$F$1327)&gt;=R$1324)</f>
        <v>0</v>
      </c>
      <c r="S1327" s="368">
        <f ca="1">+MIN(MAX(MIN(S1373,$F$1329/1000),$F$1328*S1373),MAX(S1373-SUM($J1419:R1419),0))*(S$1324&gt;$C1327)*AND(($C1327+$F$1327)&gt;=S$1324)</f>
        <v>0</v>
      </c>
      <c r="T1327" s="368">
        <f ca="1">+MIN(MAX(MIN(T1373,$F$1329/1000),$F$1328*T1373),MAX(T1373-SUM($J1419:S1419),0))*(T$1324&gt;$C1327)*AND(($C1327+$F$1327)&gt;=T$1324)</f>
        <v>0</v>
      </c>
      <c r="U1327" s="368">
        <f ca="1">+MIN(MAX(MIN(U1373,$F$1329/1000),$F$1328*U1373),MAX(U1373-SUM($J1419:T1419),0))*(U$1324&gt;$C1327)*AND(($C1327+$F$1327)&gt;=U$1324)</f>
        <v>0</v>
      </c>
      <c r="V1327" s="368">
        <f ca="1">+MIN(MAX(MIN(V1373,$F$1329/1000),$F$1328*V1373),MAX(V1373-SUM($J1419:U1419),0))*(V$1324&gt;$C1327)*AND(($C1327+$F$1327)&gt;=V$1324)</f>
        <v>0</v>
      </c>
      <c r="W1327" s="368">
        <f ca="1">+MIN(MAX(MIN(W1373,$F$1329/1000),$F$1328*W1373),MAX(W1373-SUM($J1419:V1419),0))*(W$1324&gt;$C1327)*AND(($C1327+$F$1327)&gt;=W$1324)</f>
        <v>0</v>
      </c>
      <c r="X1327" s="368">
        <f ca="1">+MIN(MAX(MIN(X1373,$F$1329/1000),$F$1328*X1373),MAX(X1373-SUM($J1419:W1419),0))*(X$1324&gt;$C1327)*AND(($C1327+$F$1327)&gt;=X$1324)</f>
        <v>0</v>
      </c>
      <c r="Y1327" s="368">
        <f ca="1">+MIN(MAX(MIN(Y1373,$F$1329/1000),$F$1328*Y1373),MAX(Y1373-SUM($J1419:X1419),0))*(Y$1324&gt;$C1327)*AND(($C1327+$F$1327)&gt;=Y$1324)</f>
        <v>0</v>
      </c>
      <c r="Z1327" s="368">
        <f ca="1">+MIN(MAX(MIN(Z1373,$F$1329/1000),$F$1328*Z1373),MAX(Z1373-SUM($J1419:Y1419),0))*(Z$1324&gt;$C1327)*AND(($C1327+$F$1327)&gt;=Z$1324)</f>
        <v>0</v>
      </c>
      <c r="AA1327" s="368">
        <f ca="1">+MIN(MAX(MIN(AA1373,$F$1329/1000),$F$1328*AA1373),MAX(AA1373-SUM($J1419:Z1419),0))*(AA$1324&gt;$C1327)*AND(($C1327+$F$1327)&gt;=AA$1324)</f>
        <v>0</v>
      </c>
      <c r="AB1327" s="368">
        <f ca="1">+MIN(MAX(MIN(AB1373,$F$1329/1000),$F$1328*AB1373),MAX(AB1373-SUM($J1419:AA1419),0))*(AB$1324&gt;$C1327)*AND(($C1327+$F$1327)&gt;=AB$1324)</f>
        <v>0</v>
      </c>
      <c r="AC1327" s="368">
        <f ca="1">+MIN(MAX(MIN(AC1373,$F$1329/1000),$F$1328*AC1373),MAX(AC1373-SUM($J1419:AB1419),0))*(AC$1324&gt;$C1327)*AND(($C1327+$F$1327)&gt;=AC$1324)</f>
        <v>0</v>
      </c>
      <c r="AD1327" s="368">
        <f ca="1">+MIN(MAX(MIN(AD1373,$F$1329/1000),$F$1328*AD1373),MAX(AD1373-SUM($J1419:AC1419),0))*(AD$1324&gt;$C1327)*AND(($C1327+$F$1327)&gt;=AD$1324)</f>
        <v>0</v>
      </c>
      <c r="AE1327" s="368">
        <f ca="1">+MIN(MAX(MIN(AE1373,$F$1329/1000),$F$1328*AE1373),MAX(AE1373-SUM($J1419:AD1419),0))*(AE$1324&gt;$C1327)*AND(($C1327+$F$1327)&gt;=AE$1324)</f>
        <v>0</v>
      </c>
      <c r="AF1327" s="368">
        <f ca="1">+MIN(MAX(MIN(AF1373,$F$1329/1000),$F$1328*AF1373),MAX(AF1373-SUM($J1419:AE1419),0))*(AF$1324&gt;$C1327)*AND(($C1327+$F$1327)&gt;=AF$1324)</f>
        <v>0</v>
      </c>
      <c r="AG1327" s="368">
        <f ca="1">+MIN(MAX(MIN(AG1373,$F$1329/1000),$F$1328*AG1373),MAX(AG1373-SUM($J1419:AF1419),0))*(AG$1324&gt;$C1327)*AND(($C1327+$F$1327)&gt;=AG$1324)</f>
        <v>0</v>
      </c>
      <c r="AH1327" s="368">
        <f ca="1">+MIN(MAX(MIN(AH1373,$F$1329/1000),$F$1328*AH1373),MAX(AH1373-SUM($J1419:AG1419),0))*(AH$1324&gt;$C1327)*AND(($C1327+$F$1327)&gt;=AH$1324)</f>
        <v>0</v>
      </c>
      <c r="AI1327" s="368">
        <f ca="1">+MIN(MAX(MIN(AI1373,$F$1329/1000),$F$1328*AI1373),MAX(AI1373-SUM($J1419:AH1419),0))*(AI$1324&gt;$C1327)*AND(($C1327+$F$1327)&gt;=AI$1324)</f>
        <v>0</v>
      </c>
      <c r="AJ1327" s="368">
        <f ca="1">+MIN(MAX(MIN(AJ1373,$F$1329/1000),$F$1328*AJ1373),MAX(AJ1373-SUM($J1419:AI1419),0))*(AJ$1324&gt;$C1327)*AND(($C1327+$F$1327)&gt;=AJ$1324)</f>
        <v>0</v>
      </c>
      <c r="AK1327" s="368">
        <f ca="1">+MIN(MAX(MIN(AK1373,$F$1329/1000),$F$1328*AK1373),MAX(AK1373-SUM($J1419:AJ1419),0))*(AK$1324&gt;$C1327)*AND(($C1327+$F$1327)&gt;=AK$1324)</f>
        <v>0</v>
      </c>
      <c r="AL1327" s="368">
        <f ca="1">+MIN(MAX(MIN(AL1373,$F$1329/1000),$F$1328*AL1373),MAX(AL1373-SUM($J1419:AK1419),0))*(AL$1324&gt;$C1327)*AND(($C1327+$F$1327)&gt;=AL$1324)</f>
        <v>0</v>
      </c>
      <c r="AM1327" s="368">
        <f ca="1">+MIN(MAX(MIN(AM1373,$F$1329/1000),$F$1328*AM1373),MAX(AM1373-SUM($J1419:AL1419),0))*(AM$1324&gt;$C1327)*AND(($C1327+$F$1327)&gt;=AM$1324)</f>
        <v>0</v>
      </c>
      <c r="AN1327" s="368">
        <f ca="1">+MIN(MAX(MIN(AN1373,$F$1329/1000),$F$1328*AN1373),MAX(AN1373-SUM($J1419:AM1419),0))*(AN$1324&gt;$C1327)*AND(($C1327+$F$1327)&gt;=AN$1324)</f>
        <v>0</v>
      </c>
      <c r="AO1327" s="368">
        <f ca="1">+MIN(MAX(MIN(AO1373,$F$1329/1000),$F$1328*AO1373),MAX(AO1373-SUM($J1419:AN1419),0))*(AO$1324&gt;$C1327)*AND(($C1327+$F$1327)&gt;=AO$1324)</f>
        <v>0</v>
      </c>
      <c r="AP1327" s="368">
        <f ca="1">+MIN(MAX(MIN(AP1373,$F$1329/1000),$F$1328*AP1373),MAX(AP1373-SUM($J1419:AO1419),0))*(AP$1324&gt;$C1327)*AND(($C1327+$F$1327)&gt;=AP$1324)</f>
        <v>0</v>
      </c>
      <c r="AQ1327" s="368">
        <f ca="1">+MIN(MAX(MIN(AQ1373,$F$1329/1000),$F$1328*AQ1373),MAX(AQ1373-SUM($J1419:AP1419),0))*(AQ$1324&gt;$C1327)*AND(($C1327+$F$1327)&gt;=AQ$1324)</f>
        <v>0</v>
      </c>
      <c r="AR1327" s="368">
        <f ca="1">+MIN(MAX(MIN(AR1373,$F$1329/1000),$F$1328*AR1373),MAX(AR1373-SUM($J1419:AQ1419),0))*(AR$1324&gt;$C1327)*AND(($C1327+$F$1327)&gt;=AR$1324)</f>
        <v>0</v>
      </c>
      <c r="AS1327" s="368">
        <f ca="1">+MIN(MAX(MIN(AS1373,$F$1329/1000),$F$1328*AS1373),MAX(AS1373-SUM($J1419:AR1419),0))*(AS$1324&gt;$C1327)*AND(($C1327+$F$1327)&gt;=AS$1324)</f>
        <v>0</v>
      </c>
      <c r="AT1327" s="368">
        <f ca="1">+MIN(MAX(MIN(AT1373,$F$1329/1000),$F$1328*AT1373),MAX(AT1373-SUM($J1419:AS1419),0))*(AT$1324&gt;$C1327)*AND(($C1327+$F$1327)&gt;=AT$1324)</f>
        <v>0</v>
      </c>
      <c r="AU1327" s="368">
        <f ca="1">+MIN(MAX(MIN(AU1373,$F$1329/1000),$F$1328*AU1373),MAX(AU1373-SUM($J1419:AT1419),0))*(AU$1324&gt;$C1327)*AND(($C1327+$F$1327)&gt;=AU$1324)</f>
        <v>0</v>
      </c>
      <c r="AV1327" s="368">
        <f ca="1">+MIN(MAX(MIN(AV1373,$F$1329/1000),$F$1328*AV1373),MAX(AV1373-SUM($J1419:AU1419),0))*(AV$1324&gt;$C1327)*AND(($C1327+$F$1327)&gt;=AV$1324)</f>
        <v>0</v>
      </c>
      <c r="AW1327" s="368">
        <f ca="1">+MIN(MAX(MIN(AW1373,$F$1329/1000),$F$1328*AW1373),MAX(AW1373-SUM($J1419:AV1419),0))*(AW$1324&gt;$C1327)*AND(($C1327+$F$1327)&gt;=AW$1324)</f>
        <v>0</v>
      </c>
      <c r="AX1327" s="368">
        <f ca="1">+MIN(MAX(MIN(AX1373,$F$1329/1000),$F$1328*AX1373),MAX(AX1373-SUM($J1419:AW1419),0))*(AX$1324&gt;$C1327)*AND(($C1327+$F$1327)&gt;=AX$1324)</f>
        <v>0</v>
      </c>
      <c r="AY1327" s="368">
        <f ca="1">+MIN(MAX(MIN(AY1373,$F$1329/1000),$F$1328*AY1373),MAX(AY1373-SUM($J1419:AX1419),0))*(AY$1324&gt;$C1327)*AND(($C1327+$F$1327)&gt;=AY$1324)</f>
        <v>0</v>
      </c>
      <c r="AZ1327" s="368">
        <f ca="1">+MIN(MAX(MIN(AZ1373,$F$1329/1000),$F$1328*AZ1373),MAX(AZ1373-SUM($J1419:AY1419),0))*(AZ$1324&gt;$C1327)*AND(($C1327+$F$1327)&gt;=AZ$1324)</f>
        <v>0</v>
      </c>
    </row>
    <row r="1328" spans="3:52" outlineLevel="1">
      <c r="C1328" s="259">
        <f>C1327+1</f>
        <v>2024</v>
      </c>
      <c r="E1328" s="359" t="s">
        <v>1054</v>
      </c>
      <c r="F1328" s="394">
        <f>INDEX(Assumptions!$G653:$G653,MATCH($A$1,Model_Number,0))</f>
        <v>0.5</v>
      </c>
      <c r="J1328" s="369"/>
      <c r="K1328" s="370"/>
      <c r="L1328" s="368">
        <f ca="1">+MIN(MAX(MIN(L1374,$F$1329/1000),$F$1328*L1374),MAX(L1374-SUM($J1420:K1420),0))*(L$1324&gt;$C1328)*AND(($C1328+$F$1327)&gt;=L$1324)</f>
        <v>0</v>
      </c>
      <c r="M1328" s="368">
        <f ca="1">+MIN(MAX(MIN(M1374,$F$1329/1000),$F$1328*M1374),MAX(M1374-SUM($J1420:L1420),0))*(M$1324&gt;$C1328)*AND(($C1328+$F$1327)&gt;=M$1324)</f>
        <v>0</v>
      </c>
      <c r="N1328" s="368">
        <f ca="1">+MIN(MAX(MIN(N1374,$F$1329/1000),$F$1328*N1374),MAX(N1374-SUM($J1420:M1420),0))*(N$1324&gt;$C1328)*AND(($C1328+$F$1327)&gt;=N$1324)</f>
        <v>0</v>
      </c>
      <c r="O1328" s="368">
        <f ca="1">+MIN(MAX(MIN(O1374,$F$1329/1000),$F$1328*O1374),MAX(O1374-SUM($J1420:N1420),0))*(O$1324&gt;$C1328)*AND(($C1328+$F$1327)&gt;=O$1324)</f>
        <v>0</v>
      </c>
      <c r="P1328" s="368">
        <f ca="1">+MIN(MAX(MIN(P1374,$F$1329/1000),$F$1328*P1374),MAX(P1374-SUM($J1420:O1420),0))*(P$1324&gt;$C1328)*AND(($C1328+$F$1327)&gt;=P$1324)</f>
        <v>0</v>
      </c>
      <c r="Q1328" s="368">
        <f ca="1">+MIN(MAX(MIN(Q1374,$F$1329/1000),$F$1328*Q1374),MAX(Q1374-SUM($J1420:P1420),0))*(Q$1324&gt;$C1328)*AND(($C1328+$F$1327)&gt;=Q$1324)</f>
        <v>0</v>
      </c>
      <c r="R1328" s="368">
        <f ca="1">+MIN(MAX(MIN(R1374,$F$1329/1000),$F$1328*R1374),MAX(R1374-SUM($J1420:Q1420),0))*(R$1324&gt;$C1328)*AND(($C1328+$F$1327)&gt;=R$1324)</f>
        <v>0</v>
      </c>
      <c r="S1328" s="368">
        <f ca="1">+MIN(MAX(MIN(S1374,$F$1329/1000),$F$1328*S1374),MAX(S1374-SUM($J1420:R1420),0))*(S$1324&gt;$C1328)*AND(($C1328+$F$1327)&gt;=S$1324)</f>
        <v>0</v>
      </c>
      <c r="T1328" s="368">
        <f ca="1">+MIN(MAX(MIN(T1374,$F$1329/1000),$F$1328*T1374),MAX(T1374-SUM($J1420:S1420),0))*(T$1324&gt;$C1328)*AND(($C1328+$F$1327)&gt;=T$1324)</f>
        <v>0</v>
      </c>
      <c r="U1328" s="368">
        <f ca="1">+MIN(MAX(MIN(U1374,$F$1329/1000),$F$1328*U1374),MAX(U1374-SUM($J1420:T1420),0))*(U$1324&gt;$C1328)*AND(($C1328+$F$1327)&gt;=U$1324)</f>
        <v>0</v>
      </c>
      <c r="V1328" s="368">
        <f ca="1">+MIN(MAX(MIN(V1374,$F$1329/1000),$F$1328*V1374),MAX(V1374-SUM($J1420:U1420),0))*(V$1324&gt;$C1328)*AND(($C1328+$F$1327)&gt;=V$1324)</f>
        <v>0</v>
      </c>
      <c r="W1328" s="368">
        <f ca="1">+MIN(MAX(MIN(W1374,$F$1329/1000),$F$1328*W1374),MAX(W1374-SUM($J1420:V1420),0))*(W$1324&gt;$C1328)*AND(($C1328+$F$1327)&gt;=W$1324)</f>
        <v>0</v>
      </c>
      <c r="X1328" s="368">
        <f ca="1">+MIN(MAX(MIN(X1374,$F$1329/1000),$F$1328*X1374),MAX(X1374-SUM($J1420:W1420),0))*(X$1324&gt;$C1328)*AND(($C1328+$F$1327)&gt;=X$1324)</f>
        <v>0</v>
      </c>
      <c r="Y1328" s="368">
        <f ca="1">+MIN(MAX(MIN(Y1374,$F$1329/1000),$F$1328*Y1374),MAX(Y1374-SUM($J1420:X1420),0))*(Y$1324&gt;$C1328)*AND(($C1328+$F$1327)&gt;=Y$1324)</f>
        <v>0</v>
      </c>
      <c r="Z1328" s="368">
        <f ca="1">+MIN(MAX(MIN(Z1374,$F$1329/1000),$F$1328*Z1374),MAX(Z1374-SUM($J1420:Y1420),0))*(Z$1324&gt;$C1328)*AND(($C1328+$F$1327)&gt;=Z$1324)</f>
        <v>0</v>
      </c>
      <c r="AA1328" s="368">
        <f ca="1">+MIN(MAX(MIN(AA1374,$F$1329/1000),$F$1328*AA1374),MAX(AA1374-SUM($J1420:Z1420),0))*(AA$1324&gt;$C1328)*AND(($C1328+$F$1327)&gt;=AA$1324)</f>
        <v>0</v>
      </c>
      <c r="AB1328" s="368">
        <f ca="1">+MIN(MAX(MIN(AB1374,$F$1329/1000),$F$1328*AB1374),MAX(AB1374-SUM($J1420:AA1420),0))*(AB$1324&gt;$C1328)*AND(($C1328+$F$1327)&gt;=AB$1324)</f>
        <v>0</v>
      </c>
      <c r="AC1328" s="368">
        <f ca="1">+MIN(MAX(MIN(AC1374,$F$1329/1000),$F$1328*AC1374),MAX(AC1374-SUM($J1420:AB1420),0))*(AC$1324&gt;$C1328)*AND(($C1328+$F$1327)&gt;=AC$1324)</f>
        <v>0</v>
      </c>
      <c r="AD1328" s="368">
        <f ca="1">+MIN(MAX(MIN(AD1374,$F$1329/1000),$F$1328*AD1374),MAX(AD1374-SUM($J1420:AC1420),0))*(AD$1324&gt;$C1328)*AND(($C1328+$F$1327)&gt;=AD$1324)</f>
        <v>0</v>
      </c>
      <c r="AE1328" s="368">
        <f ca="1">+MIN(MAX(MIN(AE1374,$F$1329/1000),$F$1328*AE1374),MAX(AE1374-SUM($J1420:AD1420),0))*(AE$1324&gt;$C1328)*AND(($C1328+$F$1327)&gt;=AE$1324)</f>
        <v>0</v>
      </c>
      <c r="AF1328" s="368">
        <f ca="1">+MIN(MAX(MIN(AF1374,$F$1329/1000),$F$1328*AF1374),MAX(AF1374-SUM($J1420:AE1420),0))*(AF$1324&gt;$C1328)*AND(($C1328+$F$1327)&gt;=AF$1324)</f>
        <v>0</v>
      </c>
      <c r="AG1328" s="368">
        <f ca="1">+MIN(MAX(MIN(AG1374,$F$1329/1000),$F$1328*AG1374),MAX(AG1374-SUM($J1420:AF1420),0))*(AG$1324&gt;$C1328)*AND(($C1328+$F$1327)&gt;=AG$1324)</f>
        <v>0</v>
      </c>
      <c r="AH1328" s="368">
        <f ca="1">+MIN(MAX(MIN(AH1374,$F$1329/1000),$F$1328*AH1374),MAX(AH1374-SUM($J1420:AG1420),0))*(AH$1324&gt;$C1328)*AND(($C1328+$F$1327)&gt;=AH$1324)</f>
        <v>0</v>
      </c>
      <c r="AI1328" s="368">
        <f ca="1">+MIN(MAX(MIN(AI1374,$F$1329/1000),$F$1328*AI1374),MAX(AI1374-SUM($J1420:AH1420),0))*(AI$1324&gt;$C1328)*AND(($C1328+$F$1327)&gt;=AI$1324)</f>
        <v>0</v>
      </c>
      <c r="AJ1328" s="368">
        <f ca="1">+MIN(MAX(MIN(AJ1374,$F$1329/1000),$F$1328*AJ1374),MAX(AJ1374-SUM($J1420:AI1420),0))*(AJ$1324&gt;$C1328)*AND(($C1328+$F$1327)&gt;=AJ$1324)</f>
        <v>0</v>
      </c>
      <c r="AK1328" s="368">
        <f ca="1">+MIN(MAX(MIN(AK1374,$F$1329/1000),$F$1328*AK1374),MAX(AK1374-SUM($J1420:AJ1420),0))*(AK$1324&gt;$C1328)*AND(($C1328+$F$1327)&gt;=AK$1324)</f>
        <v>0</v>
      </c>
      <c r="AL1328" s="368">
        <f ca="1">+MIN(MAX(MIN(AL1374,$F$1329/1000),$F$1328*AL1374),MAX(AL1374-SUM($J1420:AK1420),0))*(AL$1324&gt;$C1328)*AND(($C1328+$F$1327)&gt;=AL$1324)</f>
        <v>0</v>
      </c>
      <c r="AM1328" s="368">
        <f ca="1">+MIN(MAX(MIN(AM1374,$F$1329/1000),$F$1328*AM1374),MAX(AM1374-SUM($J1420:AL1420),0))*(AM$1324&gt;$C1328)*AND(($C1328+$F$1327)&gt;=AM$1324)</f>
        <v>0</v>
      </c>
      <c r="AN1328" s="368">
        <f ca="1">+MIN(MAX(MIN(AN1374,$F$1329/1000),$F$1328*AN1374),MAX(AN1374-SUM($J1420:AM1420),0))*(AN$1324&gt;$C1328)*AND(($C1328+$F$1327)&gt;=AN$1324)</f>
        <v>0</v>
      </c>
      <c r="AO1328" s="368">
        <f ca="1">+MIN(MAX(MIN(AO1374,$F$1329/1000),$F$1328*AO1374),MAX(AO1374-SUM($J1420:AN1420),0))*(AO$1324&gt;$C1328)*AND(($C1328+$F$1327)&gt;=AO$1324)</f>
        <v>0</v>
      </c>
      <c r="AP1328" s="368">
        <f ca="1">+MIN(MAX(MIN(AP1374,$F$1329/1000),$F$1328*AP1374),MAX(AP1374-SUM($J1420:AO1420),0))*(AP$1324&gt;$C1328)*AND(($C1328+$F$1327)&gt;=AP$1324)</f>
        <v>0</v>
      </c>
      <c r="AQ1328" s="368">
        <f ca="1">+MIN(MAX(MIN(AQ1374,$F$1329/1000),$F$1328*AQ1374),MAX(AQ1374-SUM($J1420:AP1420),0))*(AQ$1324&gt;$C1328)*AND(($C1328+$F$1327)&gt;=AQ$1324)</f>
        <v>0</v>
      </c>
      <c r="AR1328" s="368">
        <f ca="1">+MIN(MAX(MIN(AR1374,$F$1329/1000),$F$1328*AR1374),MAX(AR1374-SUM($J1420:AQ1420),0))*(AR$1324&gt;$C1328)*AND(($C1328+$F$1327)&gt;=AR$1324)</f>
        <v>0</v>
      </c>
      <c r="AS1328" s="368">
        <f ca="1">+MIN(MAX(MIN(AS1374,$F$1329/1000),$F$1328*AS1374),MAX(AS1374-SUM($J1420:AR1420),0))*(AS$1324&gt;$C1328)*AND(($C1328+$F$1327)&gt;=AS$1324)</f>
        <v>0</v>
      </c>
      <c r="AT1328" s="368">
        <f ca="1">+MIN(MAX(MIN(AT1374,$F$1329/1000),$F$1328*AT1374),MAX(AT1374-SUM($J1420:AS1420),0))*(AT$1324&gt;$C1328)*AND(($C1328+$F$1327)&gt;=AT$1324)</f>
        <v>0</v>
      </c>
      <c r="AU1328" s="368">
        <f ca="1">+MIN(MAX(MIN(AU1374,$F$1329/1000),$F$1328*AU1374),MAX(AU1374-SUM($J1420:AT1420),0))*(AU$1324&gt;$C1328)*AND(($C1328+$F$1327)&gt;=AU$1324)</f>
        <v>0</v>
      </c>
      <c r="AV1328" s="368">
        <f ca="1">+MIN(MAX(MIN(AV1374,$F$1329/1000),$F$1328*AV1374),MAX(AV1374-SUM($J1420:AU1420),0))*(AV$1324&gt;$C1328)*AND(($C1328+$F$1327)&gt;=AV$1324)</f>
        <v>0</v>
      </c>
      <c r="AW1328" s="368">
        <f ca="1">+MIN(MAX(MIN(AW1374,$F$1329/1000),$F$1328*AW1374),MAX(AW1374-SUM($J1420:AV1420),0))*(AW$1324&gt;$C1328)*AND(($C1328+$F$1327)&gt;=AW$1324)</f>
        <v>0</v>
      </c>
      <c r="AX1328" s="368">
        <f ca="1">+MIN(MAX(MIN(AX1374,$F$1329/1000),$F$1328*AX1374),MAX(AX1374-SUM($J1420:AW1420),0))*(AX$1324&gt;$C1328)*AND(($C1328+$F$1327)&gt;=AX$1324)</f>
        <v>0</v>
      </c>
      <c r="AY1328" s="368">
        <f ca="1">+MIN(MAX(MIN(AY1374,$F$1329/1000),$F$1328*AY1374),MAX(AY1374-SUM($J1420:AX1420),0))*(AY$1324&gt;$C1328)*AND(($C1328+$F$1327)&gt;=AY$1324)</f>
        <v>0</v>
      </c>
      <c r="AZ1328" s="368">
        <f ca="1">+MIN(MAX(MIN(AZ1374,$F$1329/1000),$F$1328*AZ1374),MAX(AZ1374-SUM($J1420:AY1420),0))*(AZ$1324&gt;$C1328)*AND(($C1328+$F$1327)&gt;=AZ$1324)</f>
        <v>0</v>
      </c>
    </row>
    <row r="1329" spans="3:52" outlineLevel="1">
      <c r="C1329" s="259">
        <f t="shared" ref="C1329:C1369" si="3149">C1328+1</f>
        <v>2025</v>
      </c>
      <c r="E1329" s="359" t="s">
        <v>1083</v>
      </c>
      <c r="F1329" s="395">
        <f>INDEX(Assumptions!$G654:$G654,MATCH($A$1,Model_Number,0))</f>
        <v>5000</v>
      </c>
      <c r="J1329" s="369"/>
      <c r="K1329" s="370"/>
      <c r="L1329" s="370"/>
      <c r="M1329" s="368">
        <f ca="1">+MIN(MAX(MIN(M1375,$F$1329/1000),$F$1328*M1375),MAX(M1375-SUM($J1421:L1421),0))*(M$1324&gt;$C1329)*AND(($C1329+$F$1327)&gt;=M$1324)</f>
        <v>0</v>
      </c>
      <c r="N1329" s="368">
        <f ca="1">+MIN(MAX(MIN(N1375,$F$1329/1000),$F$1328*N1375),MAX(N1375-SUM($J1421:M1421),0))*(N$1324&gt;$C1329)*AND(($C1329+$F$1327)&gt;=N$1324)</f>
        <v>0</v>
      </c>
      <c r="O1329" s="368">
        <f ca="1">+MIN(MAX(MIN(O1375,$F$1329/1000),$F$1328*O1375),MAX(O1375-SUM($J1421:N1421),0))*(O$1324&gt;$C1329)*AND(($C1329+$F$1327)&gt;=O$1324)</f>
        <v>0</v>
      </c>
      <c r="P1329" s="368">
        <f ca="1">+MIN(MAX(MIN(P1375,$F$1329/1000),$F$1328*P1375),MAX(P1375-SUM($J1421:O1421),0))*(P$1324&gt;$C1329)*AND(($C1329+$F$1327)&gt;=P$1324)</f>
        <v>0</v>
      </c>
      <c r="Q1329" s="368">
        <f ca="1">+MIN(MAX(MIN(Q1375,$F$1329/1000),$F$1328*Q1375),MAX(Q1375-SUM($J1421:P1421),0))*(Q$1324&gt;$C1329)*AND(($C1329+$F$1327)&gt;=Q$1324)</f>
        <v>0</v>
      </c>
      <c r="R1329" s="368">
        <f ca="1">+MIN(MAX(MIN(R1375,$F$1329/1000),$F$1328*R1375),MAX(R1375-SUM($J1421:Q1421),0))*(R$1324&gt;$C1329)*AND(($C1329+$F$1327)&gt;=R$1324)</f>
        <v>0</v>
      </c>
      <c r="S1329" s="368">
        <f ca="1">+MIN(MAX(MIN(S1375,$F$1329/1000),$F$1328*S1375),MAX(S1375-SUM($J1421:R1421),0))*(S$1324&gt;$C1329)*AND(($C1329+$F$1327)&gt;=S$1324)</f>
        <v>0</v>
      </c>
      <c r="T1329" s="368">
        <f ca="1">+MIN(MAX(MIN(T1375,$F$1329/1000),$F$1328*T1375),MAX(T1375-SUM($J1421:S1421),0))*(T$1324&gt;$C1329)*AND(($C1329+$F$1327)&gt;=T$1324)</f>
        <v>0</v>
      </c>
      <c r="U1329" s="368">
        <f ca="1">+MIN(MAX(MIN(U1375,$F$1329/1000),$F$1328*U1375),MAX(U1375-SUM($J1421:T1421),0))*(U$1324&gt;$C1329)*AND(($C1329+$F$1327)&gt;=U$1324)</f>
        <v>0</v>
      </c>
      <c r="V1329" s="368">
        <f ca="1">+MIN(MAX(MIN(V1375,$F$1329/1000),$F$1328*V1375),MAX(V1375-SUM($J1421:U1421),0))*(V$1324&gt;$C1329)*AND(($C1329+$F$1327)&gt;=V$1324)</f>
        <v>0</v>
      </c>
      <c r="W1329" s="368">
        <f ca="1">+MIN(MAX(MIN(W1375,$F$1329/1000),$F$1328*W1375),MAX(W1375-SUM($J1421:V1421),0))*(W$1324&gt;$C1329)*AND(($C1329+$F$1327)&gt;=W$1324)</f>
        <v>0</v>
      </c>
      <c r="X1329" s="368">
        <f ca="1">+MIN(MAX(MIN(X1375,$F$1329/1000),$F$1328*X1375),MAX(X1375-SUM($J1421:W1421),0))*(X$1324&gt;$C1329)*AND(($C1329+$F$1327)&gt;=X$1324)</f>
        <v>0</v>
      </c>
      <c r="Y1329" s="368">
        <f ca="1">+MIN(MAX(MIN(Y1375,$F$1329/1000),$F$1328*Y1375),MAX(Y1375-SUM($J1421:X1421),0))*(Y$1324&gt;$C1329)*AND(($C1329+$F$1327)&gt;=Y$1324)</f>
        <v>0</v>
      </c>
      <c r="Z1329" s="368">
        <f ca="1">+MIN(MAX(MIN(Z1375,$F$1329/1000),$F$1328*Z1375),MAX(Z1375-SUM($J1421:Y1421),0))*(Z$1324&gt;$C1329)*AND(($C1329+$F$1327)&gt;=Z$1324)</f>
        <v>0</v>
      </c>
      <c r="AA1329" s="368">
        <f ca="1">+MIN(MAX(MIN(AA1375,$F$1329/1000),$F$1328*AA1375),MAX(AA1375-SUM($J1421:Z1421),0))*(AA$1324&gt;$C1329)*AND(($C1329+$F$1327)&gt;=AA$1324)</f>
        <v>0</v>
      </c>
      <c r="AB1329" s="368">
        <f ca="1">+MIN(MAX(MIN(AB1375,$F$1329/1000),$F$1328*AB1375),MAX(AB1375-SUM($J1421:AA1421),0))*(AB$1324&gt;$C1329)*AND(($C1329+$F$1327)&gt;=AB$1324)</f>
        <v>0</v>
      </c>
      <c r="AC1329" s="368">
        <f ca="1">+MIN(MAX(MIN(AC1375,$F$1329/1000),$F$1328*AC1375),MAX(AC1375-SUM($J1421:AB1421),0))*(AC$1324&gt;$C1329)*AND(($C1329+$F$1327)&gt;=AC$1324)</f>
        <v>0</v>
      </c>
      <c r="AD1329" s="368">
        <f ca="1">+MIN(MAX(MIN(AD1375,$F$1329/1000),$F$1328*AD1375),MAX(AD1375-SUM($J1421:AC1421),0))*(AD$1324&gt;$C1329)*AND(($C1329+$F$1327)&gt;=AD$1324)</f>
        <v>0</v>
      </c>
      <c r="AE1329" s="368">
        <f ca="1">+MIN(MAX(MIN(AE1375,$F$1329/1000),$F$1328*AE1375),MAX(AE1375-SUM($J1421:AD1421),0))*(AE$1324&gt;$C1329)*AND(($C1329+$F$1327)&gt;=AE$1324)</f>
        <v>0</v>
      </c>
      <c r="AF1329" s="368">
        <f ca="1">+MIN(MAX(MIN(AF1375,$F$1329/1000),$F$1328*AF1375),MAX(AF1375-SUM($J1421:AE1421),0))*(AF$1324&gt;$C1329)*AND(($C1329+$F$1327)&gt;=AF$1324)</f>
        <v>0</v>
      </c>
      <c r="AG1329" s="368">
        <f ca="1">+MIN(MAX(MIN(AG1375,$F$1329/1000),$F$1328*AG1375),MAX(AG1375-SUM($J1421:AF1421),0))*(AG$1324&gt;$C1329)*AND(($C1329+$F$1327)&gt;=AG$1324)</f>
        <v>0</v>
      </c>
      <c r="AH1329" s="368">
        <f ca="1">+MIN(MAX(MIN(AH1375,$F$1329/1000),$F$1328*AH1375),MAX(AH1375-SUM($J1421:AG1421),0))*(AH$1324&gt;$C1329)*AND(($C1329+$F$1327)&gt;=AH$1324)</f>
        <v>0</v>
      </c>
      <c r="AI1329" s="368">
        <f ca="1">+MIN(MAX(MIN(AI1375,$F$1329/1000),$F$1328*AI1375),MAX(AI1375-SUM($J1421:AH1421),0))*(AI$1324&gt;$C1329)*AND(($C1329+$F$1327)&gt;=AI$1324)</f>
        <v>0</v>
      </c>
      <c r="AJ1329" s="368">
        <f ca="1">+MIN(MAX(MIN(AJ1375,$F$1329/1000),$F$1328*AJ1375),MAX(AJ1375-SUM($J1421:AI1421),0))*(AJ$1324&gt;$C1329)*AND(($C1329+$F$1327)&gt;=AJ$1324)</f>
        <v>0</v>
      </c>
      <c r="AK1329" s="368">
        <f ca="1">+MIN(MAX(MIN(AK1375,$F$1329/1000),$F$1328*AK1375),MAX(AK1375-SUM($J1421:AJ1421),0))*(AK$1324&gt;$C1329)*AND(($C1329+$F$1327)&gt;=AK$1324)</f>
        <v>0</v>
      </c>
      <c r="AL1329" s="368">
        <f ca="1">+MIN(MAX(MIN(AL1375,$F$1329/1000),$F$1328*AL1375),MAX(AL1375-SUM($J1421:AK1421),0))*(AL$1324&gt;$C1329)*AND(($C1329+$F$1327)&gt;=AL$1324)</f>
        <v>0</v>
      </c>
      <c r="AM1329" s="368">
        <f ca="1">+MIN(MAX(MIN(AM1375,$F$1329/1000),$F$1328*AM1375),MAX(AM1375-SUM($J1421:AL1421),0))*(AM$1324&gt;$C1329)*AND(($C1329+$F$1327)&gt;=AM$1324)</f>
        <v>0</v>
      </c>
      <c r="AN1329" s="368">
        <f ca="1">+MIN(MAX(MIN(AN1375,$F$1329/1000),$F$1328*AN1375),MAX(AN1375-SUM($J1421:AM1421),0))*(AN$1324&gt;$C1329)*AND(($C1329+$F$1327)&gt;=AN$1324)</f>
        <v>0</v>
      </c>
      <c r="AO1329" s="368">
        <f ca="1">+MIN(MAX(MIN(AO1375,$F$1329/1000),$F$1328*AO1375),MAX(AO1375-SUM($J1421:AN1421),0))*(AO$1324&gt;$C1329)*AND(($C1329+$F$1327)&gt;=AO$1324)</f>
        <v>0</v>
      </c>
      <c r="AP1329" s="368">
        <f ca="1">+MIN(MAX(MIN(AP1375,$F$1329/1000),$F$1328*AP1375),MAX(AP1375-SUM($J1421:AO1421),0))*(AP$1324&gt;$C1329)*AND(($C1329+$F$1327)&gt;=AP$1324)</f>
        <v>0</v>
      </c>
      <c r="AQ1329" s="368">
        <f ca="1">+MIN(MAX(MIN(AQ1375,$F$1329/1000),$F$1328*AQ1375),MAX(AQ1375-SUM($J1421:AP1421),0))*(AQ$1324&gt;$C1329)*AND(($C1329+$F$1327)&gt;=AQ$1324)</f>
        <v>0</v>
      </c>
      <c r="AR1329" s="368">
        <f ca="1">+MIN(MAX(MIN(AR1375,$F$1329/1000),$F$1328*AR1375),MAX(AR1375-SUM($J1421:AQ1421),0))*(AR$1324&gt;$C1329)*AND(($C1329+$F$1327)&gt;=AR$1324)</f>
        <v>0</v>
      </c>
      <c r="AS1329" s="368">
        <f ca="1">+MIN(MAX(MIN(AS1375,$F$1329/1000),$F$1328*AS1375),MAX(AS1375-SUM($J1421:AR1421),0))*(AS$1324&gt;$C1329)*AND(($C1329+$F$1327)&gt;=AS$1324)</f>
        <v>0</v>
      </c>
      <c r="AT1329" s="368">
        <f ca="1">+MIN(MAX(MIN(AT1375,$F$1329/1000),$F$1328*AT1375),MAX(AT1375-SUM($J1421:AS1421),0))*(AT$1324&gt;$C1329)*AND(($C1329+$F$1327)&gt;=AT$1324)</f>
        <v>0</v>
      </c>
      <c r="AU1329" s="368">
        <f ca="1">+MIN(MAX(MIN(AU1375,$F$1329/1000),$F$1328*AU1375),MAX(AU1375-SUM($J1421:AT1421),0))*(AU$1324&gt;$C1329)*AND(($C1329+$F$1327)&gt;=AU$1324)</f>
        <v>0</v>
      </c>
      <c r="AV1329" s="368">
        <f ca="1">+MIN(MAX(MIN(AV1375,$F$1329/1000),$F$1328*AV1375),MAX(AV1375-SUM($J1421:AU1421),0))*(AV$1324&gt;$C1329)*AND(($C1329+$F$1327)&gt;=AV$1324)</f>
        <v>0</v>
      </c>
      <c r="AW1329" s="368">
        <f ca="1">+MIN(MAX(MIN(AW1375,$F$1329/1000),$F$1328*AW1375),MAX(AW1375-SUM($J1421:AV1421),0))*(AW$1324&gt;$C1329)*AND(($C1329+$F$1327)&gt;=AW$1324)</f>
        <v>0</v>
      </c>
      <c r="AX1329" s="368">
        <f ca="1">+MIN(MAX(MIN(AX1375,$F$1329/1000),$F$1328*AX1375),MAX(AX1375-SUM($J1421:AW1421),0))*(AX$1324&gt;$C1329)*AND(($C1329+$F$1327)&gt;=AX$1324)</f>
        <v>0</v>
      </c>
      <c r="AY1329" s="368">
        <f ca="1">+MIN(MAX(MIN(AY1375,$F$1329/1000),$F$1328*AY1375),MAX(AY1375-SUM($J1421:AX1421),0))*(AY$1324&gt;$C1329)*AND(($C1329+$F$1327)&gt;=AY$1324)</f>
        <v>0</v>
      </c>
      <c r="AZ1329" s="368">
        <f ca="1">+MIN(MAX(MIN(AZ1375,$F$1329/1000),$F$1328*AZ1375),MAX(AZ1375-SUM($J1421:AY1421),0))*(AZ$1324&gt;$C1329)*AND(($C1329+$F$1327)&gt;=AZ$1324)</f>
        <v>0</v>
      </c>
    </row>
    <row r="1330" spans="3:52" outlineLevel="1">
      <c r="C1330" s="259">
        <f t="shared" si="3149"/>
        <v>2026</v>
      </c>
      <c r="E1330" s="359" t="s">
        <v>1056</v>
      </c>
      <c r="F1330" s="394">
        <f>INDEX(Assumptions!$G657:$G657,MATCH($A$1,Model_Number,0))</f>
        <v>0</v>
      </c>
      <c r="J1330" s="369"/>
      <c r="K1330" s="370"/>
      <c r="L1330" s="370"/>
      <c r="M1330" s="370"/>
      <c r="N1330" s="368">
        <f ca="1">+MIN(MAX(MIN(N1376,$F$1329/1000),$F$1328*N1376),MAX(N1376-SUM($J1422:M1422),0))*(N$1324&gt;$C1330)*AND(($C1330+$F$1327)&gt;=N$1324)</f>
        <v>0</v>
      </c>
      <c r="O1330" s="368">
        <f ca="1">+MIN(MAX(MIN(O1376,$F$1329/1000),$F$1328*O1376),MAX(O1376-SUM($J1422:N1422),0))*(O$1324&gt;$C1330)*AND(($C1330+$F$1327)&gt;=O$1324)</f>
        <v>0</v>
      </c>
      <c r="P1330" s="368">
        <f ca="1">+MIN(MAX(MIN(P1376,$F$1329/1000),$F$1328*P1376),MAX(P1376-SUM($J1422:O1422),0))*(P$1324&gt;$C1330)*AND(($C1330+$F$1327)&gt;=P$1324)</f>
        <v>0</v>
      </c>
      <c r="Q1330" s="368">
        <f ca="1">+MIN(MAX(MIN(Q1376,$F$1329/1000),$F$1328*Q1376),MAX(Q1376-SUM($J1422:P1422),0))*(Q$1324&gt;$C1330)*AND(($C1330+$F$1327)&gt;=Q$1324)</f>
        <v>0</v>
      </c>
      <c r="R1330" s="368">
        <f ca="1">+MIN(MAX(MIN(R1376,$F$1329/1000),$F$1328*R1376),MAX(R1376-SUM($J1422:Q1422),0))*(R$1324&gt;$C1330)*AND(($C1330+$F$1327)&gt;=R$1324)</f>
        <v>0</v>
      </c>
      <c r="S1330" s="368">
        <f ca="1">+MIN(MAX(MIN(S1376,$F$1329/1000),$F$1328*S1376),MAX(S1376-SUM($J1422:R1422),0))*(S$1324&gt;$C1330)*AND(($C1330+$F$1327)&gt;=S$1324)</f>
        <v>0</v>
      </c>
      <c r="T1330" s="368">
        <f ca="1">+MIN(MAX(MIN(T1376,$F$1329/1000),$F$1328*T1376),MAX(T1376-SUM($J1422:S1422),0))*(T$1324&gt;$C1330)*AND(($C1330+$F$1327)&gt;=T$1324)</f>
        <v>0</v>
      </c>
      <c r="U1330" s="368">
        <f ca="1">+MIN(MAX(MIN(U1376,$F$1329/1000),$F$1328*U1376),MAX(U1376-SUM($J1422:T1422),0))*(U$1324&gt;$C1330)*AND(($C1330+$F$1327)&gt;=U$1324)</f>
        <v>0</v>
      </c>
      <c r="V1330" s="368">
        <f ca="1">+MIN(MAX(MIN(V1376,$F$1329/1000),$F$1328*V1376),MAX(V1376-SUM($J1422:U1422),0))*(V$1324&gt;$C1330)*AND(($C1330+$F$1327)&gt;=V$1324)</f>
        <v>0</v>
      </c>
      <c r="W1330" s="368">
        <f ca="1">+MIN(MAX(MIN(W1376,$F$1329/1000),$F$1328*W1376),MAX(W1376-SUM($J1422:V1422),0))*(W$1324&gt;$C1330)*AND(($C1330+$F$1327)&gt;=W$1324)</f>
        <v>0</v>
      </c>
      <c r="X1330" s="368">
        <f ca="1">+MIN(MAX(MIN(X1376,$F$1329/1000),$F$1328*X1376),MAX(X1376-SUM($J1422:W1422),0))*(X$1324&gt;$C1330)*AND(($C1330+$F$1327)&gt;=X$1324)</f>
        <v>0</v>
      </c>
      <c r="Y1330" s="368">
        <f ca="1">+MIN(MAX(MIN(Y1376,$F$1329/1000),$F$1328*Y1376),MAX(Y1376-SUM($J1422:X1422),0))*(Y$1324&gt;$C1330)*AND(($C1330+$F$1327)&gt;=Y$1324)</f>
        <v>0</v>
      </c>
      <c r="Z1330" s="368">
        <f ca="1">+MIN(MAX(MIN(Z1376,$F$1329/1000),$F$1328*Z1376),MAX(Z1376-SUM($J1422:Y1422),0))*(Z$1324&gt;$C1330)*AND(($C1330+$F$1327)&gt;=Z$1324)</f>
        <v>0</v>
      </c>
      <c r="AA1330" s="368">
        <f ca="1">+MIN(MAX(MIN(AA1376,$F$1329/1000),$F$1328*AA1376),MAX(AA1376-SUM($J1422:Z1422),0))*(AA$1324&gt;$C1330)*AND(($C1330+$F$1327)&gt;=AA$1324)</f>
        <v>0</v>
      </c>
      <c r="AB1330" s="368">
        <f ca="1">+MIN(MAX(MIN(AB1376,$F$1329/1000),$F$1328*AB1376),MAX(AB1376-SUM($J1422:AA1422),0))*(AB$1324&gt;$C1330)*AND(($C1330+$F$1327)&gt;=AB$1324)</f>
        <v>0</v>
      </c>
      <c r="AC1330" s="368">
        <f ca="1">+MIN(MAX(MIN(AC1376,$F$1329/1000),$F$1328*AC1376),MAX(AC1376-SUM($J1422:AB1422),0))*(AC$1324&gt;$C1330)*AND(($C1330+$F$1327)&gt;=AC$1324)</f>
        <v>0</v>
      </c>
      <c r="AD1330" s="368">
        <f ca="1">+MIN(MAX(MIN(AD1376,$F$1329/1000),$F$1328*AD1376),MAX(AD1376-SUM($J1422:AC1422),0))*(AD$1324&gt;$C1330)*AND(($C1330+$F$1327)&gt;=AD$1324)</f>
        <v>0</v>
      </c>
      <c r="AE1330" s="368">
        <f ca="1">+MIN(MAX(MIN(AE1376,$F$1329/1000),$F$1328*AE1376),MAX(AE1376-SUM($J1422:AD1422),0))*(AE$1324&gt;$C1330)*AND(($C1330+$F$1327)&gt;=AE$1324)</f>
        <v>0</v>
      </c>
      <c r="AF1330" s="368">
        <f ca="1">+MIN(MAX(MIN(AF1376,$F$1329/1000),$F$1328*AF1376),MAX(AF1376-SUM($J1422:AE1422),0))*(AF$1324&gt;$C1330)*AND(($C1330+$F$1327)&gt;=AF$1324)</f>
        <v>0</v>
      </c>
      <c r="AG1330" s="368">
        <f ca="1">+MIN(MAX(MIN(AG1376,$F$1329/1000),$F$1328*AG1376),MAX(AG1376-SUM($J1422:AF1422),0))*(AG$1324&gt;$C1330)*AND(($C1330+$F$1327)&gt;=AG$1324)</f>
        <v>0</v>
      </c>
      <c r="AH1330" s="368">
        <f ca="1">+MIN(MAX(MIN(AH1376,$F$1329/1000),$F$1328*AH1376),MAX(AH1376-SUM($J1422:AG1422),0))*(AH$1324&gt;$C1330)*AND(($C1330+$F$1327)&gt;=AH$1324)</f>
        <v>0</v>
      </c>
      <c r="AI1330" s="368">
        <f ca="1">+MIN(MAX(MIN(AI1376,$F$1329/1000),$F$1328*AI1376),MAX(AI1376-SUM($J1422:AH1422),0))*(AI$1324&gt;$C1330)*AND(($C1330+$F$1327)&gt;=AI$1324)</f>
        <v>0</v>
      </c>
      <c r="AJ1330" s="368">
        <f ca="1">+MIN(MAX(MIN(AJ1376,$F$1329/1000),$F$1328*AJ1376),MAX(AJ1376-SUM($J1422:AI1422),0))*(AJ$1324&gt;$C1330)*AND(($C1330+$F$1327)&gt;=AJ$1324)</f>
        <v>0</v>
      </c>
      <c r="AK1330" s="368">
        <f ca="1">+MIN(MAX(MIN(AK1376,$F$1329/1000),$F$1328*AK1376),MAX(AK1376-SUM($J1422:AJ1422),0))*(AK$1324&gt;$C1330)*AND(($C1330+$F$1327)&gt;=AK$1324)</f>
        <v>0</v>
      </c>
      <c r="AL1330" s="368">
        <f ca="1">+MIN(MAX(MIN(AL1376,$F$1329/1000),$F$1328*AL1376),MAX(AL1376-SUM($J1422:AK1422),0))*(AL$1324&gt;$C1330)*AND(($C1330+$F$1327)&gt;=AL$1324)</f>
        <v>0</v>
      </c>
      <c r="AM1330" s="368">
        <f ca="1">+MIN(MAX(MIN(AM1376,$F$1329/1000),$F$1328*AM1376),MAX(AM1376-SUM($J1422:AL1422),0))*(AM$1324&gt;$C1330)*AND(($C1330+$F$1327)&gt;=AM$1324)</f>
        <v>0</v>
      </c>
      <c r="AN1330" s="368">
        <f ca="1">+MIN(MAX(MIN(AN1376,$F$1329/1000),$F$1328*AN1376),MAX(AN1376-SUM($J1422:AM1422),0))*(AN$1324&gt;$C1330)*AND(($C1330+$F$1327)&gt;=AN$1324)</f>
        <v>0</v>
      </c>
      <c r="AO1330" s="368">
        <f ca="1">+MIN(MAX(MIN(AO1376,$F$1329/1000),$F$1328*AO1376),MAX(AO1376-SUM($J1422:AN1422),0))*(AO$1324&gt;$C1330)*AND(($C1330+$F$1327)&gt;=AO$1324)</f>
        <v>0</v>
      </c>
      <c r="AP1330" s="368">
        <f ca="1">+MIN(MAX(MIN(AP1376,$F$1329/1000),$F$1328*AP1376),MAX(AP1376-SUM($J1422:AO1422),0))*(AP$1324&gt;$C1330)*AND(($C1330+$F$1327)&gt;=AP$1324)</f>
        <v>0</v>
      </c>
      <c r="AQ1330" s="368">
        <f ca="1">+MIN(MAX(MIN(AQ1376,$F$1329/1000),$F$1328*AQ1376),MAX(AQ1376-SUM($J1422:AP1422),0))*(AQ$1324&gt;$C1330)*AND(($C1330+$F$1327)&gt;=AQ$1324)</f>
        <v>0</v>
      </c>
      <c r="AR1330" s="368">
        <f ca="1">+MIN(MAX(MIN(AR1376,$F$1329/1000),$F$1328*AR1376),MAX(AR1376-SUM($J1422:AQ1422),0))*(AR$1324&gt;$C1330)*AND(($C1330+$F$1327)&gt;=AR$1324)</f>
        <v>0</v>
      </c>
      <c r="AS1330" s="368">
        <f ca="1">+MIN(MAX(MIN(AS1376,$F$1329/1000),$F$1328*AS1376),MAX(AS1376-SUM($J1422:AR1422),0))*(AS$1324&gt;$C1330)*AND(($C1330+$F$1327)&gt;=AS$1324)</f>
        <v>0</v>
      </c>
      <c r="AT1330" s="368">
        <f ca="1">+MIN(MAX(MIN(AT1376,$F$1329/1000),$F$1328*AT1376),MAX(AT1376-SUM($J1422:AS1422),0))*(AT$1324&gt;$C1330)*AND(($C1330+$F$1327)&gt;=AT$1324)</f>
        <v>0</v>
      </c>
      <c r="AU1330" s="368">
        <f ca="1">+MIN(MAX(MIN(AU1376,$F$1329/1000),$F$1328*AU1376),MAX(AU1376-SUM($J1422:AT1422),0))*(AU$1324&gt;$C1330)*AND(($C1330+$F$1327)&gt;=AU$1324)</f>
        <v>0</v>
      </c>
      <c r="AV1330" s="368">
        <f ca="1">+MIN(MAX(MIN(AV1376,$F$1329/1000),$F$1328*AV1376),MAX(AV1376-SUM($J1422:AU1422),0))*(AV$1324&gt;$C1330)*AND(($C1330+$F$1327)&gt;=AV$1324)</f>
        <v>0</v>
      </c>
      <c r="AW1330" s="368">
        <f ca="1">+MIN(MAX(MIN(AW1376,$F$1329/1000),$F$1328*AW1376),MAX(AW1376-SUM($J1422:AV1422),0))*(AW$1324&gt;$C1330)*AND(($C1330+$F$1327)&gt;=AW$1324)</f>
        <v>0</v>
      </c>
      <c r="AX1330" s="368">
        <f ca="1">+MIN(MAX(MIN(AX1376,$F$1329/1000),$F$1328*AX1376),MAX(AX1376-SUM($J1422:AW1422),0))*(AX$1324&gt;$C1330)*AND(($C1330+$F$1327)&gt;=AX$1324)</f>
        <v>0</v>
      </c>
      <c r="AY1330" s="368">
        <f ca="1">+MIN(MAX(MIN(AY1376,$F$1329/1000),$F$1328*AY1376),MAX(AY1376-SUM($J1422:AX1422),0))*(AY$1324&gt;$C1330)*AND(($C1330+$F$1327)&gt;=AY$1324)</f>
        <v>0</v>
      </c>
      <c r="AZ1330" s="368">
        <f ca="1">+MIN(MAX(MIN(AZ1376,$F$1329/1000),$F$1328*AZ1376),MAX(AZ1376-SUM($J1422:AY1422),0))*(AZ$1324&gt;$C1330)*AND(($C1330+$F$1327)&gt;=AZ$1324)</f>
        <v>0</v>
      </c>
    </row>
    <row r="1331" spans="3:52" outlineLevel="1">
      <c r="C1331" s="259">
        <f t="shared" si="3149"/>
        <v>2027</v>
      </c>
      <c r="E1331" s="359" t="s">
        <v>1057</v>
      </c>
      <c r="F1331" s="394">
        <f>INDEX(Assumptions!$G658:$G658,MATCH($A$1,Model_Number,0))</f>
        <v>0</v>
      </c>
      <c r="J1331" s="369"/>
      <c r="K1331" s="370"/>
      <c r="L1331" s="370"/>
      <c r="M1331" s="370"/>
      <c r="N1331" s="370"/>
      <c r="O1331" s="368">
        <f ca="1">+MIN(MAX(MIN(O1377,$F$1329/1000),$F$1328*O1377),MAX(O1377-SUM($J1423:N1423),0))*(O$1324&gt;$C1331)*AND(($C1331+$F$1327)&gt;=O$1324)</f>
        <v>1824.0378613463117</v>
      </c>
      <c r="P1331" s="368">
        <f ca="1">+MIN(MAX(MIN(P1377,$F$1329/1000),$F$1328*P1377),MAX(P1377-SUM($J1423:O1423),0))*(P$1324&gt;$C1331)*AND(($C1331+$F$1327)&gt;=P$1324)</f>
        <v>1824.0378613463117</v>
      </c>
      <c r="Q1331" s="368">
        <f ca="1">+MIN(MAX(MIN(Q1377,$F$1329/1000),$F$1328*Q1377),MAX(Q1377-SUM($J1423:P1423),0))*(Q$1324&gt;$C1331)*AND(($C1331+$F$1327)&gt;=Q$1324)</f>
        <v>1824.0378613463117</v>
      </c>
      <c r="R1331" s="368">
        <f ca="1">+MIN(MAX(MIN(R1377,$F$1329/1000),$F$1328*R1377),MAX(R1377-SUM($J1423:Q1423),0))*(R$1324&gt;$C1331)*AND(($C1331+$F$1327)&gt;=R$1324)</f>
        <v>1824.0378613463117</v>
      </c>
      <c r="S1331" s="368">
        <f ca="1">+MIN(MAX(MIN(S1377,$F$1329/1000),$F$1328*S1377),MAX(S1377-SUM($J1423:R1423),0))*(S$1324&gt;$C1331)*AND(($C1331+$F$1327)&gt;=S$1324)</f>
        <v>1824.0378613463117</v>
      </c>
      <c r="T1331" s="368">
        <f ca="1">+MIN(MAX(MIN(T1377,$F$1329/1000),$F$1328*T1377),MAX(T1377-SUM($J1423:S1423),0))*(T$1324&gt;$C1331)*AND(($C1331+$F$1327)&gt;=T$1324)</f>
        <v>0</v>
      </c>
      <c r="U1331" s="368">
        <f ca="1">+MIN(MAX(MIN(U1377,$F$1329/1000),$F$1328*U1377),MAX(U1377-SUM($J1423:T1423),0))*(U$1324&gt;$C1331)*AND(($C1331+$F$1327)&gt;=U$1324)</f>
        <v>0</v>
      </c>
      <c r="V1331" s="368">
        <f ca="1">+MIN(MAX(MIN(V1377,$F$1329/1000),$F$1328*V1377),MAX(V1377-SUM($J1423:U1423),0))*(V$1324&gt;$C1331)*AND(($C1331+$F$1327)&gt;=V$1324)</f>
        <v>0</v>
      </c>
      <c r="W1331" s="368">
        <f ca="1">+MIN(MAX(MIN(W1377,$F$1329/1000),$F$1328*W1377),MAX(W1377-SUM($J1423:V1423),0))*(W$1324&gt;$C1331)*AND(($C1331+$F$1327)&gt;=W$1324)</f>
        <v>0</v>
      </c>
      <c r="X1331" s="368">
        <f ca="1">+MIN(MAX(MIN(X1377,$F$1329/1000),$F$1328*X1377),MAX(X1377-SUM($J1423:W1423),0))*(X$1324&gt;$C1331)*AND(($C1331+$F$1327)&gt;=X$1324)</f>
        <v>0</v>
      </c>
      <c r="Y1331" s="368">
        <f ca="1">+MIN(MAX(MIN(Y1377,$F$1329/1000),$F$1328*Y1377),MAX(Y1377-SUM($J1423:X1423),0))*(Y$1324&gt;$C1331)*AND(($C1331+$F$1327)&gt;=Y$1324)</f>
        <v>0</v>
      </c>
      <c r="Z1331" s="368">
        <f ca="1">+MIN(MAX(MIN(Z1377,$F$1329/1000),$F$1328*Z1377),MAX(Z1377-SUM($J1423:Y1423),0))*(Z$1324&gt;$C1331)*AND(($C1331+$F$1327)&gt;=Z$1324)</f>
        <v>0</v>
      </c>
      <c r="AA1331" s="368">
        <f ca="1">+MIN(MAX(MIN(AA1377,$F$1329/1000),$F$1328*AA1377),MAX(AA1377-SUM($J1423:Z1423),0))*(AA$1324&gt;$C1331)*AND(($C1331+$F$1327)&gt;=AA$1324)</f>
        <v>0</v>
      </c>
      <c r="AB1331" s="368">
        <f ca="1">+MIN(MAX(MIN(AB1377,$F$1329/1000),$F$1328*AB1377),MAX(AB1377-SUM($J1423:AA1423),0))*(AB$1324&gt;$C1331)*AND(($C1331+$F$1327)&gt;=AB$1324)</f>
        <v>0</v>
      </c>
      <c r="AC1331" s="368">
        <f ca="1">+MIN(MAX(MIN(AC1377,$F$1329/1000),$F$1328*AC1377),MAX(AC1377-SUM($J1423:AB1423),0))*(AC$1324&gt;$C1331)*AND(($C1331+$F$1327)&gt;=AC$1324)</f>
        <v>0</v>
      </c>
      <c r="AD1331" s="368">
        <f ca="1">+MIN(MAX(MIN(AD1377,$F$1329/1000),$F$1328*AD1377),MAX(AD1377-SUM($J1423:AC1423),0))*(AD$1324&gt;$C1331)*AND(($C1331+$F$1327)&gt;=AD$1324)</f>
        <v>0</v>
      </c>
      <c r="AE1331" s="368">
        <f ca="1">+MIN(MAX(MIN(AE1377,$F$1329/1000),$F$1328*AE1377),MAX(AE1377-SUM($J1423:AD1423),0))*(AE$1324&gt;$C1331)*AND(($C1331+$F$1327)&gt;=AE$1324)</f>
        <v>0</v>
      </c>
      <c r="AF1331" s="368">
        <f ca="1">+MIN(MAX(MIN(AF1377,$F$1329/1000),$F$1328*AF1377),MAX(AF1377-SUM($J1423:AE1423),0))*(AF$1324&gt;$C1331)*AND(($C1331+$F$1327)&gt;=AF$1324)</f>
        <v>0</v>
      </c>
      <c r="AG1331" s="368">
        <f ca="1">+MIN(MAX(MIN(AG1377,$F$1329/1000),$F$1328*AG1377),MAX(AG1377-SUM($J1423:AF1423),0))*(AG$1324&gt;$C1331)*AND(($C1331+$F$1327)&gt;=AG$1324)</f>
        <v>0</v>
      </c>
      <c r="AH1331" s="368">
        <f ca="1">+MIN(MAX(MIN(AH1377,$F$1329/1000),$F$1328*AH1377),MAX(AH1377-SUM($J1423:AG1423),0))*(AH$1324&gt;$C1331)*AND(($C1331+$F$1327)&gt;=AH$1324)</f>
        <v>0</v>
      </c>
      <c r="AI1331" s="368">
        <f ca="1">+MIN(MAX(MIN(AI1377,$F$1329/1000),$F$1328*AI1377),MAX(AI1377-SUM($J1423:AH1423),0))*(AI$1324&gt;$C1331)*AND(($C1331+$F$1327)&gt;=AI$1324)</f>
        <v>0</v>
      </c>
      <c r="AJ1331" s="368">
        <f ca="1">+MIN(MAX(MIN(AJ1377,$F$1329/1000),$F$1328*AJ1377),MAX(AJ1377-SUM($J1423:AI1423),0))*(AJ$1324&gt;$C1331)*AND(($C1331+$F$1327)&gt;=AJ$1324)</f>
        <v>0</v>
      </c>
      <c r="AK1331" s="368">
        <f ca="1">+MIN(MAX(MIN(AK1377,$F$1329/1000),$F$1328*AK1377),MAX(AK1377-SUM($J1423:AJ1423),0))*(AK$1324&gt;$C1331)*AND(($C1331+$F$1327)&gt;=AK$1324)</f>
        <v>0</v>
      </c>
      <c r="AL1331" s="368">
        <f ca="1">+MIN(MAX(MIN(AL1377,$F$1329/1000),$F$1328*AL1377),MAX(AL1377-SUM($J1423:AK1423),0))*(AL$1324&gt;$C1331)*AND(($C1331+$F$1327)&gt;=AL$1324)</f>
        <v>0</v>
      </c>
      <c r="AM1331" s="368">
        <f ca="1">+MIN(MAX(MIN(AM1377,$F$1329/1000),$F$1328*AM1377),MAX(AM1377-SUM($J1423:AL1423),0))*(AM$1324&gt;$C1331)*AND(($C1331+$F$1327)&gt;=AM$1324)</f>
        <v>0</v>
      </c>
      <c r="AN1331" s="368">
        <f ca="1">+MIN(MAX(MIN(AN1377,$F$1329/1000),$F$1328*AN1377),MAX(AN1377-SUM($J1423:AM1423),0))*(AN$1324&gt;$C1331)*AND(($C1331+$F$1327)&gt;=AN$1324)</f>
        <v>0</v>
      </c>
      <c r="AO1331" s="368">
        <f ca="1">+MIN(MAX(MIN(AO1377,$F$1329/1000),$F$1328*AO1377),MAX(AO1377-SUM($J1423:AN1423),0))*(AO$1324&gt;$C1331)*AND(($C1331+$F$1327)&gt;=AO$1324)</f>
        <v>0</v>
      </c>
      <c r="AP1331" s="368">
        <f ca="1">+MIN(MAX(MIN(AP1377,$F$1329/1000),$F$1328*AP1377),MAX(AP1377-SUM($J1423:AO1423),0))*(AP$1324&gt;$C1331)*AND(($C1331+$F$1327)&gt;=AP$1324)</f>
        <v>0</v>
      </c>
      <c r="AQ1331" s="368">
        <f ca="1">+MIN(MAX(MIN(AQ1377,$F$1329/1000),$F$1328*AQ1377),MAX(AQ1377-SUM($J1423:AP1423),0))*(AQ$1324&gt;$C1331)*AND(($C1331+$F$1327)&gt;=AQ$1324)</f>
        <v>0</v>
      </c>
      <c r="AR1331" s="368">
        <f ca="1">+MIN(MAX(MIN(AR1377,$F$1329/1000),$F$1328*AR1377),MAX(AR1377-SUM($J1423:AQ1423),0))*(AR$1324&gt;$C1331)*AND(($C1331+$F$1327)&gt;=AR$1324)</f>
        <v>0</v>
      </c>
      <c r="AS1331" s="368">
        <f ca="1">+MIN(MAX(MIN(AS1377,$F$1329/1000),$F$1328*AS1377),MAX(AS1377-SUM($J1423:AR1423),0))*(AS$1324&gt;$C1331)*AND(($C1331+$F$1327)&gt;=AS$1324)</f>
        <v>0</v>
      </c>
      <c r="AT1331" s="368">
        <f ca="1">+MIN(MAX(MIN(AT1377,$F$1329/1000),$F$1328*AT1377),MAX(AT1377-SUM($J1423:AS1423),0))*(AT$1324&gt;$C1331)*AND(($C1331+$F$1327)&gt;=AT$1324)</f>
        <v>0</v>
      </c>
      <c r="AU1331" s="368">
        <f ca="1">+MIN(MAX(MIN(AU1377,$F$1329/1000),$F$1328*AU1377),MAX(AU1377-SUM($J1423:AT1423),0))*(AU$1324&gt;$C1331)*AND(($C1331+$F$1327)&gt;=AU$1324)</f>
        <v>0</v>
      </c>
      <c r="AV1331" s="368">
        <f ca="1">+MIN(MAX(MIN(AV1377,$F$1329/1000),$F$1328*AV1377),MAX(AV1377-SUM($J1423:AU1423),0))*(AV$1324&gt;$C1331)*AND(($C1331+$F$1327)&gt;=AV$1324)</f>
        <v>0</v>
      </c>
      <c r="AW1331" s="368">
        <f ca="1">+MIN(MAX(MIN(AW1377,$F$1329/1000),$F$1328*AW1377),MAX(AW1377-SUM($J1423:AV1423),0))*(AW$1324&gt;$C1331)*AND(($C1331+$F$1327)&gt;=AW$1324)</f>
        <v>0</v>
      </c>
      <c r="AX1331" s="368">
        <f ca="1">+MIN(MAX(MIN(AX1377,$F$1329/1000),$F$1328*AX1377),MAX(AX1377-SUM($J1423:AW1423),0))*(AX$1324&gt;$C1331)*AND(($C1331+$F$1327)&gt;=AX$1324)</f>
        <v>0</v>
      </c>
      <c r="AY1331" s="368">
        <f ca="1">+MIN(MAX(MIN(AY1377,$F$1329/1000),$F$1328*AY1377),MAX(AY1377-SUM($J1423:AX1423),0))*(AY$1324&gt;$C1331)*AND(($C1331+$F$1327)&gt;=AY$1324)</f>
        <v>0</v>
      </c>
      <c r="AZ1331" s="368">
        <f ca="1">+MIN(MAX(MIN(AZ1377,$F$1329/1000),$F$1328*AZ1377),MAX(AZ1377-SUM($J1423:AY1423),0))*(AZ$1324&gt;$C1331)*AND(($C1331+$F$1327)&gt;=AZ$1324)</f>
        <v>0</v>
      </c>
    </row>
    <row r="1332" spans="3:52" outlineLevel="1">
      <c r="C1332" s="259">
        <f t="shared" si="3149"/>
        <v>2028</v>
      </c>
      <c r="E1332" s="359" t="s">
        <v>1059</v>
      </c>
      <c r="F1332" s="394">
        <f>INDEX(Assumptions!$G661:$G661,MATCH($A$1,Model_Number,0))</f>
        <v>0.19</v>
      </c>
      <c r="J1332" s="369"/>
      <c r="K1332" s="370"/>
      <c r="L1332" s="370"/>
      <c r="M1332" s="370"/>
      <c r="N1332" s="370"/>
      <c r="O1332" s="370"/>
      <c r="P1332" s="368">
        <f ca="1">+MIN(MAX(MIN(P1378,$F$1329/1000),$F$1328*P1378),MAX(P1378-SUM($J1424:O1424),0))*(P$1324&gt;$C1332)*AND(($C1332+$F$1327)&gt;=P$1324)</f>
        <v>3458.5927958872326</v>
      </c>
      <c r="Q1332" s="368">
        <f ca="1">+MIN(MAX(MIN(Q1378,$F$1329/1000),$F$1328*Q1378),MAX(Q1378-SUM($J1424:P1424),0))*(Q$1324&gt;$C1332)*AND(($C1332+$F$1327)&gt;=Q$1324)</f>
        <v>3458.5927958872326</v>
      </c>
      <c r="R1332" s="368">
        <f ca="1">+MIN(MAX(MIN(R1378,$F$1329/1000),$F$1328*R1378),MAX(R1378-SUM($J1424:Q1424),0))*(R$1324&gt;$C1332)*AND(($C1332+$F$1327)&gt;=R$1324)</f>
        <v>3458.5927958872326</v>
      </c>
      <c r="S1332" s="368">
        <f ca="1">+MIN(MAX(MIN(S1378,$F$1329/1000),$F$1328*S1378),MAX(S1378-SUM($J1424:R1424),0))*(S$1324&gt;$C1332)*AND(($C1332+$F$1327)&gt;=S$1324)</f>
        <v>3458.5927958872326</v>
      </c>
      <c r="T1332" s="368">
        <f ca="1">+MIN(MAX(MIN(T1378,$F$1329/1000),$F$1328*T1378),MAX(T1378-SUM($J1424:S1424),0))*(T$1324&gt;$C1332)*AND(($C1332+$F$1327)&gt;=T$1324)</f>
        <v>3458.5927958872326</v>
      </c>
      <c r="U1332" s="368">
        <f ca="1">+MIN(MAX(MIN(U1378,$F$1329/1000),$F$1328*U1378),MAX(U1378-SUM($J1424:T1424),0))*(U$1324&gt;$C1332)*AND(($C1332+$F$1327)&gt;=U$1324)</f>
        <v>0</v>
      </c>
      <c r="V1332" s="368">
        <f ca="1">+MIN(MAX(MIN(V1378,$F$1329/1000),$F$1328*V1378),MAX(V1378-SUM($J1424:U1424),0))*(V$1324&gt;$C1332)*AND(($C1332+$F$1327)&gt;=V$1324)</f>
        <v>0</v>
      </c>
      <c r="W1332" s="368">
        <f ca="1">+MIN(MAX(MIN(W1378,$F$1329/1000),$F$1328*W1378),MAX(W1378-SUM($J1424:V1424),0))*(W$1324&gt;$C1332)*AND(($C1332+$F$1327)&gt;=W$1324)</f>
        <v>0</v>
      </c>
      <c r="X1332" s="368">
        <f ca="1">+MIN(MAX(MIN(X1378,$F$1329/1000),$F$1328*X1378),MAX(X1378-SUM($J1424:W1424),0))*(X$1324&gt;$C1332)*AND(($C1332+$F$1327)&gt;=X$1324)</f>
        <v>0</v>
      </c>
      <c r="Y1332" s="368">
        <f ca="1">+MIN(MAX(MIN(Y1378,$F$1329/1000),$F$1328*Y1378),MAX(Y1378-SUM($J1424:X1424),0))*(Y$1324&gt;$C1332)*AND(($C1332+$F$1327)&gt;=Y$1324)</f>
        <v>0</v>
      </c>
      <c r="Z1332" s="368">
        <f ca="1">+MIN(MAX(MIN(Z1378,$F$1329/1000),$F$1328*Z1378),MAX(Z1378-SUM($J1424:Y1424),0))*(Z$1324&gt;$C1332)*AND(($C1332+$F$1327)&gt;=Z$1324)</f>
        <v>0</v>
      </c>
      <c r="AA1332" s="368">
        <f ca="1">+MIN(MAX(MIN(AA1378,$F$1329/1000),$F$1328*AA1378),MAX(AA1378-SUM($J1424:Z1424),0))*(AA$1324&gt;$C1332)*AND(($C1332+$F$1327)&gt;=AA$1324)</f>
        <v>0</v>
      </c>
      <c r="AB1332" s="368">
        <f ca="1">+MIN(MAX(MIN(AB1378,$F$1329/1000),$F$1328*AB1378),MAX(AB1378-SUM($J1424:AA1424),0))*(AB$1324&gt;$C1332)*AND(($C1332+$F$1327)&gt;=AB$1324)</f>
        <v>0</v>
      </c>
      <c r="AC1332" s="368">
        <f ca="1">+MIN(MAX(MIN(AC1378,$F$1329/1000),$F$1328*AC1378),MAX(AC1378-SUM($J1424:AB1424),0))*(AC$1324&gt;$C1332)*AND(($C1332+$F$1327)&gt;=AC$1324)</f>
        <v>0</v>
      </c>
      <c r="AD1332" s="368">
        <f ca="1">+MIN(MAX(MIN(AD1378,$F$1329/1000),$F$1328*AD1378),MAX(AD1378-SUM($J1424:AC1424),0))*(AD$1324&gt;$C1332)*AND(($C1332+$F$1327)&gt;=AD$1324)</f>
        <v>0</v>
      </c>
      <c r="AE1332" s="368">
        <f ca="1">+MIN(MAX(MIN(AE1378,$F$1329/1000),$F$1328*AE1378),MAX(AE1378-SUM($J1424:AD1424),0))*(AE$1324&gt;$C1332)*AND(($C1332+$F$1327)&gt;=AE$1324)</f>
        <v>0</v>
      </c>
      <c r="AF1332" s="368">
        <f ca="1">+MIN(MAX(MIN(AF1378,$F$1329/1000),$F$1328*AF1378),MAX(AF1378-SUM($J1424:AE1424),0))*(AF$1324&gt;$C1332)*AND(($C1332+$F$1327)&gt;=AF$1324)</f>
        <v>0</v>
      </c>
      <c r="AG1332" s="368">
        <f ca="1">+MIN(MAX(MIN(AG1378,$F$1329/1000),$F$1328*AG1378),MAX(AG1378-SUM($J1424:AF1424),0))*(AG$1324&gt;$C1332)*AND(($C1332+$F$1327)&gt;=AG$1324)</f>
        <v>0</v>
      </c>
      <c r="AH1332" s="368">
        <f ca="1">+MIN(MAX(MIN(AH1378,$F$1329/1000),$F$1328*AH1378),MAX(AH1378-SUM($J1424:AG1424),0))*(AH$1324&gt;$C1332)*AND(($C1332+$F$1327)&gt;=AH$1324)</f>
        <v>0</v>
      </c>
      <c r="AI1332" s="368">
        <f ca="1">+MIN(MAX(MIN(AI1378,$F$1329/1000),$F$1328*AI1378),MAX(AI1378-SUM($J1424:AH1424),0))*(AI$1324&gt;$C1332)*AND(($C1332+$F$1327)&gt;=AI$1324)</f>
        <v>0</v>
      </c>
      <c r="AJ1332" s="368">
        <f ca="1">+MIN(MAX(MIN(AJ1378,$F$1329/1000),$F$1328*AJ1378),MAX(AJ1378-SUM($J1424:AI1424),0))*(AJ$1324&gt;$C1332)*AND(($C1332+$F$1327)&gt;=AJ$1324)</f>
        <v>0</v>
      </c>
      <c r="AK1332" s="368">
        <f ca="1">+MIN(MAX(MIN(AK1378,$F$1329/1000),$F$1328*AK1378),MAX(AK1378-SUM($J1424:AJ1424),0))*(AK$1324&gt;$C1332)*AND(($C1332+$F$1327)&gt;=AK$1324)</f>
        <v>0</v>
      </c>
      <c r="AL1332" s="368">
        <f ca="1">+MIN(MAX(MIN(AL1378,$F$1329/1000),$F$1328*AL1378),MAX(AL1378-SUM($J1424:AK1424),0))*(AL$1324&gt;$C1332)*AND(($C1332+$F$1327)&gt;=AL$1324)</f>
        <v>0</v>
      </c>
      <c r="AM1332" s="368">
        <f ca="1">+MIN(MAX(MIN(AM1378,$F$1329/1000),$F$1328*AM1378),MAX(AM1378-SUM($J1424:AL1424),0))*(AM$1324&gt;$C1332)*AND(($C1332+$F$1327)&gt;=AM$1324)</f>
        <v>0</v>
      </c>
      <c r="AN1332" s="368">
        <f ca="1">+MIN(MAX(MIN(AN1378,$F$1329/1000),$F$1328*AN1378),MAX(AN1378-SUM($J1424:AM1424),0))*(AN$1324&gt;$C1332)*AND(($C1332+$F$1327)&gt;=AN$1324)</f>
        <v>0</v>
      </c>
      <c r="AO1332" s="368">
        <f ca="1">+MIN(MAX(MIN(AO1378,$F$1329/1000),$F$1328*AO1378),MAX(AO1378-SUM($J1424:AN1424),0))*(AO$1324&gt;$C1332)*AND(($C1332+$F$1327)&gt;=AO$1324)</f>
        <v>0</v>
      </c>
      <c r="AP1332" s="368">
        <f ca="1">+MIN(MAX(MIN(AP1378,$F$1329/1000),$F$1328*AP1378),MAX(AP1378-SUM($J1424:AO1424),0))*(AP$1324&gt;$C1332)*AND(($C1332+$F$1327)&gt;=AP$1324)</f>
        <v>0</v>
      </c>
      <c r="AQ1332" s="368">
        <f ca="1">+MIN(MAX(MIN(AQ1378,$F$1329/1000),$F$1328*AQ1378),MAX(AQ1378-SUM($J1424:AP1424),0))*(AQ$1324&gt;$C1332)*AND(($C1332+$F$1327)&gt;=AQ$1324)</f>
        <v>0</v>
      </c>
      <c r="AR1332" s="368">
        <f ca="1">+MIN(MAX(MIN(AR1378,$F$1329/1000),$F$1328*AR1378),MAX(AR1378-SUM($J1424:AQ1424),0))*(AR$1324&gt;$C1332)*AND(($C1332+$F$1327)&gt;=AR$1324)</f>
        <v>0</v>
      </c>
      <c r="AS1332" s="368">
        <f ca="1">+MIN(MAX(MIN(AS1378,$F$1329/1000),$F$1328*AS1378),MAX(AS1378-SUM($J1424:AR1424),0))*(AS$1324&gt;$C1332)*AND(($C1332+$F$1327)&gt;=AS$1324)</f>
        <v>0</v>
      </c>
      <c r="AT1332" s="368">
        <f ca="1">+MIN(MAX(MIN(AT1378,$F$1329/1000),$F$1328*AT1378),MAX(AT1378-SUM($J1424:AS1424),0))*(AT$1324&gt;$C1332)*AND(($C1332+$F$1327)&gt;=AT$1324)</f>
        <v>0</v>
      </c>
      <c r="AU1332" s="368">
        <f ca="1">+MIN(MAX(MIN(AU1378,$F$1329/1000),$F$1328*AU1378),MAX(AU1378-SUM($J1424:AT1424),0))*(AU$1324&gt;$C1332)*AND(($C1332+$F$1327)&gt;=AU$1324)</f>
        <v>0</v>
      </c>
      <c r="AV1332" s="368">
        <f ca="1">+MIN(MAX(MIN(AV1378,$F$1329/1000),$F$1328*AV1378),MAX(AV1378-SUM($J1424:AU1424),0))*(AV$1324&gt;$C1332)*AND(($C1332+$F$1327)&gt;=AV$1324)</f>
        <v>0</v>
      </c>
      <c r="AW1332" s="368">
        <f ca="1">+MIN(MAX(MIN(AW1378,$F$1329/1000),$F$1328*AW1378),MAX(AW1378-SUM($J1424:AV1424),0))*(AW$1324&gt;$C1332)*AND(($C1332+$F$1327)&gt;=AW$1324)</f>
        <v>0</v>
      </c>
      <c r="AX1332" s="368">
        <f ca="1">+MIN(MAX(MIN(AX1378,$F$1329/1000),$F$1328*AX1378),MAX(AX1378-SUM($J1424:AW1424),0))*(AX$1324&gt;$C1332)*AND(($C1332+$F$1327)&gt;=AX$1324)</f>
        <v>0</v>
      </c>
      <c r="AY1332" s="368">
        <f ca="1">+MIN(MAX(MIN(AY1378,$F$1329/1000),$F$1328*AY1378),MAX(AY1378-SUM($J1424:AX1424),0))*(AY$1324&gt;$C1332)*AND(($C1332+$F$1327)&gt;=AY$1324)</f>
        <v>0</v>
      </c>
      <c r="AZ1332" s="368">
        <f ca="1">+MIN(MAX(MIN(AZ1378,$F$1329/1000),$F$1328*AZ1378),MAX(AZ1378-SUM($J1424:AY1424),0))*(AZ$1324&gt;$C1332)*AND(($C1332+$F$1327)&gt;=AZ$1324)</f>
        <v>0</v>
      </c>
    </row>
    <row r="1333" spans="3:52" outlineLevel="1">
      <c r="C1333" s="259">
        <f t="shared" si="3149"/>
        <v>2029</v>
      </c>
      <c r="E1333" s="359" t="s">
        <v>1060</v>
      </c>
      <c r="F1333" s="394">
        <f>INDEX(Assumptions!$G662:$G662,MATCH($A$1,Model_Number,0))</f>
        <v>1</v>
      </c>
      <c r="J1333" s="369"/>
      <c r="K1333" s="370"/>
      <c r="L1333" s="370"/>
      <c r="M1333" s="370"/>
      <c r="N1333" s="370"/>
      <c r="O1333" s="370"/>
      <c r="P1333" s="370"/>
      <c r="Q1333" s="368">
        <f ca="1">+MIN(MAX(MIN(Q1379,$F$1329/1000),$F$1328*Q1379),MAX(Q1379-SUM($J1425:P1425),0))*(Q$1324&gt;$C1333)*AND(($C1333+$F$1327)&gt;=Q$1324)</f>
        <v>3429.5707031059419</v>
      </c>
      <c r="R1333" s="368">
        <f ca="1">+MIN(MAX(MIN(R1379,$F$1329/1000),$F$1328*R1379),MAX(R1379-SUM($J1425:Q1425),0))*(R$1324&gt;$C1333)*AND(($C1333+$F$1327)&gt;=R$1324)</f>
        <v>3429.5707031059419</v>
      </c>
      <c r="S1333" s="368">
        <f ca="1">+MIN(MAX(MIN(S1379,$F$1329/1000),$F$1328*S1379),MAX(S1379-SUM($J1425:R1425),0))*(S$1324&gt;$C1333)*AND(($C1333+$F$1327)&gt;=S$1324)</f>
        <v>3429.5707031059419</v>
      </c>
      <c r="T1333" s="368">
        <f ca="1">+MIN(MAX(MIN(T1379,$F$1329/1000),$F$1328*T1379),MAX(T1379-SUM($J1425:S1425),0))*(T$1324&gt;$C1333)*AND(($C1333+$F$1327)&gt;=T$1324)</f>
        <v>3429.5707031059419</v>
      </c>
      <c r="U1333" s="368">
        <f ca="1">+MIN(MAX(MIN(U1379,$F$1329/1000),$F$1328*U1379),MAX(U1379-SUM($J1425:T1425),0))*(U$1324&gt;$C1333)*AND(($C1333+$F$1327)&gt;=U$1324)</f>
        <v>3429.5707031059419</v>
      </c>
      <c r="V1333" s="368">
        <f ca="1">+MIN(MAX(MIN(V1379,$F$1329/1000),$F$1328*V1379),MAX(V1379-SUM($J1425:U1425),0))*(V$1324&gt;$C1333)*AND(($C1333+$F$1327)&gt;=V$1324)</f>
        <v>0</v>
      </c>
      <c r="W1333" s="368">
        <f ca="1">+MIN(MAX(MIN(W1379,$F$1329/1000),$F$1328*W1379),MAX(W1379-SUM($J1425:V1425),0))*(W$1324&gt;$C1333)*AND(($C1333+$F$1327)&gt;=W$1324)</f>
        <v>0</v>
      </c>
      <c r="X1333" s="368">
        <f ca="1">+MIN(MAX(MIN(X1379,$F$1329/1000),$F$1328*X1379),MAX(X1379-SUM($J1425:W1425),0))*(X$1324&gt;$C1333)*AND(($C1333+$F$1327)&gt;=X$1324)</f>
        <v>0</v>
      </c>
      <c r="Y1333" s="368">
        <f ca="1">+MIN(MAX(MIN(Y1379,$F$1329/1000),$F$1328*Y1379),MAX(Y1379-SUM($J1425:X1425),0))*(Y$1324&gt;$C1333)*AND(($C1333+$F$1327)&gt;=Y$1324)</f>
        <v>0</v>
      </c>
      <c r="Z1333" s="368">
        <f ca="1">+MIN(MAX(MIN(Z1379,$F$1329/1000),$F$1328*Z1379),MAX(Z1379-SUM($J1425:Y1425),0))*(Z$1324&gt;$C1333)*AND(($C1333+$F$1327)&gt;=Z$1324)</f>
        <v>0</v>
      </c>
      <c r="AA1333" s="368">
        <f ca="1">+MIN(MAX(MIN(AA1379,$F$1329/1000),$F$1328*AA1379),MAX(AA1379-SUM($J1425:Z1425),0))*(AA$1324&gt;$C1333)*AND(($C1333+$F$1327)&gt;=AA$1324)</f>
        <v>0</v>
      </c>
      <c r="AB1333" s="368">
        <f ca="1">+MIN(MAX(MIN(AB1379,$F$1329/1000),$F$1328*AB1379),MAX(AB1379-SUM($J1425:AA1425),0))*(AB$1324&gt;$C1333)*AND(($C1333+$F$1327)&gt;=AB$1324)</f>
        <v>0</v>
      </c>
      <c r="AC1333" s="368">
        <f ca="1">+MIN(MAX(MIN(AC1379,$F$1329/1000),$F$1328*AC1379),MAX(AC1379-SUM($J1425:AB1425),0))*(AC$1324&gt;$C1333)*AND(($C1333+$F$1327)&gt;=AC$1324)</f>
        <v>0</v>
      </c>
      <c r="AD1333" s="368">
        <f ca="1">+MIN(MAX(MIN(AD1379,$F$1329/1000),$F$1328*AD1379),MAX(AD1379-SUM($J1425:AC1425),0))*(AD$1324&gt;$C1333)*AND(($C1333+$F$1327)&gt;=AD$1324)</f>
        <v>0</v>
      </c>
      <c r="AE1333" s="368">
        <f ca="1">+MIN(MAX(MIN(AE1379,$F$1329/1000),$F$1328*AE1379),MAX(AE1379-SUM($J1425:AD1425),0))*(AE$1324&gt;$C1333)*AND(($C1333+$F$1327)&gt;=AE$1324)</f>
        <v>0</v>
      </c>
      <c r="AF1333" s="368">
        <f ca="1">+MIN(MAX(MIN(AF1379,$F$1329/1000),$F$1328*AF1379),MAX(AF1379-SUM($J1425:AE1425),0))*(AF$1324&gt;$C1333)*AND(($C1333+$F$1327)&gt;=AF$1324)</f>
        <v>0</v>
      </c>
      <c r="AG1333" s="368">
        <f ca="1">+MIN(MAX(MIN(AG1379,$F$1329/1000),$F$1328*AG1379),MAX(AG1379-SUM($J1425:AF1425),0))*(AG$1324&gt;$C1333)*AND(($C1333+$F$1327)&gt;=AG$1324)</f>
        <v>0</v>
      </c>
      <c r="AH1333" s="368">
        <f ca="1">+MIN(MAX(MIN(AH1379,$F$1329/1000),$F$1328*AH1379),MAX(AH1379-SUM($J1425:AG1425),0))*(AH$1324&gt;$C1333)*AND(($C1333+$F$1327)&gt;=AH$1324)</f>
        <v>0</v>
      </c>
      <c r="AI1333" s="368">
        <f ca="1">+MIN(MAX(MIN(AI1379,$F$1329/1000),$F$1328*AI1379),MAX(AI1379-SUM($J1425:AH1425),0))*(AI$1324&gt;$C1333)*AND(($C1333+$F$1327)&gt;=AI$1324)</f>
        <v>0</v>
      </c>
      <c r="AJ1333" s="368">
        <f ca="1">+MIN(MAX(MIN(AJ1379,$F$1329/1000),$F$1328*AJ1379),MAX(AJ1379-SUM($J1425:AI1425),0))*(AJ$1324&gt;$C1333)*AND(($C1333+$F$1327)&gt;=AJ$1324)</f>
        <v>0</v>
      </c>
      <c r="AK1333" s="368">
        <f ca="1">+MIN(MAX(MIN(AK1379,$F$1329/1000),$F$1328*AK1379),MAX(AK1379-SUM($J1425:AJ1425),0))*(AK$1324&gt;$C1333)*AND(($C1333+$F$1327)&gt;=AK$1324)</f>
        <v>0</v>
      </c>
      <c r="AL1333" s="368">
        <f ca="1">+MIN(MAX(MIN(AL1379,$F$1329/1000),$F$1328*AL1379),MAX(AL1379-SUM($J1425:AK1425),0))*(AL$1324&gt;$C1333)*AND(($C1333+$F$1327)&gt;=AL$1324)</f>
        <v>0</v>
      </c>
      <c r="AM1333" s="368">
        <f ca="1">+MIN(MAX(MIN(AM1379,$F$1329/1000),$F$1328*AM1379),MAX(AM1379-SUM($J1425:AL1425),0))*(AM$1324&gt;$C1333)*AND(($C1333+$F$1327)&gt;=AM$1324)</f>
        <v>0</v>
      </c>
      <c r="AN1333" s="368">
        <f ca="1">+MIN(MAX(MIN(AN1379,$F$1329/1000),$F$1328*AN1379),MAX(AN1379-SUM($J1425:AM1425),0))*(AN$1324&gt;$C1333)*AND(($C1333+$F$1327)&gt;=AN$1324)</f>
        <v>0</v>
      </c>
      <c r="AO1333" s="368">
        <f ca="1">+MIN(MAX(MIN(AO1379,$F$1329/1000),$F$1328*AO1379),MAX(AO1379-SUM($J1425:AN1425),0))*(AO$1324&gt;$C1333)*AND(($C1333+$F$1327)&gt;=AO$1324)</f>
        <v>0</v>
      </c>
      <c r="AP1333" s="368">
        <f ca="1">+MIN(MAX(MIN(AP1379,$F$1329/1000),$F$1328*AP1379),MAX(AP1379-SUM($J1425:AO1425),0))*(AP$1324&gt;$C1333)*AND(($C1333+$F$1327)&gt;=AP$1324)</f>
        <v>0</v>
      </c>
      <c r="AQ1333" s="368">
        <f ca="1">+MIN(MAX(MIN(AQ1379,$F$1329/1000),$F$1328*AQ1379),MAX(AQ1379-SUM($J1425:AP1425),0))*(AQ$1324&gt;$C1333)*AND(($C1333+$F$1327)&gt;=AQ$1324)</f>
        <v>0</v>
      </c>
      <c r="AR1333" s="368">
        <f ca="1">+MIN(MAX(MIN(AR1379,$F$1329/1000),$F$1328*AR1379),MAX(AR1379-SUM($J1425:AQ1425),0))*(AR$1324&gt;$C1333)*AND(($C1333+$F$1327)&gt;=AR$1324)</f>
        <v>0</v>
      </c>
      <c r="AS1333" s="368">
        <f ca="1">+MIN(MAX(MIN(AS1379,$F$1329/1000),$F$1328*AS1379),MAX(AS1379-SUM($J1425:AR1425),0))*(AS$1324&gt;$C1333)*AND(($C1333+$F$1327)&gt;=AS$1324)</f>
        <v>0</v>
      </c>
      <c r="AT1333" s="368">
        <f ca="1">+MIN(MAX(MIN(AT1379,$F$1329/1000),$F$1328*AT1379),MAX(AT1379-SUM($J1425:AS1425),0))*(AT$1324&gt;$C1333)*AND(($C1333+$F$1327)&gt;=AT$1324)</f>
        <v>0</v>
      </c>
      <c r="AU1333" s="368">
        <f ca="1">+MIN(MAX(MIN(AU1379,$F$1329/1000),$F$1328*AU1379),MAX(AU1379-SUM($J1425:AT1425),0))*(AU$1324&gt;$C1333)*AND(($C1333+$F$1327)&gt;=AU$1324)</f>
        <v>0</v>
      </c>
      <c r="AV1333" s="368">
        <f ca="1">+MIN(MAX(MIN(AV1379,$F$1329/1000),$F$1328*AV1379),MAX(AV1379-SUM($J1425:AU1425),0))*(AV$1324&gt;$C1333)*AND(($C1333+$F$1327)&gt;=AV$1324)</f>
        <v>0</v>
      </c>
      <c r="AW1333" s="368">
        <f ca="1">+MIN(MAX(MIN(AW1379,$F$1329/1000),$F$1328*AW1379),MAX(AW1379-SUM($J1425:AV1425),0))*(AW$1324&gt;$C1333)*AND(($C1333+$F$1327)&gt;=AW$1324)</f>
        <v>0</v>
      </c>
      <c r="AX1333" s="368">
        <f ca="1">+MIN(MAX(MIN(AX1379,$F$1329/1000),$F$1328*AX1379),MAX(AX1379-SUM($J1425:AW1425),0))*(AX$1324&gt;$C1333)*AND(($C1333+$F$1327)&gt;=AX$1324)</f>
        <v>0</v>
      </c>
      <c r="AY1333" s="368">
        <f ca="1">+MIN(MAX(MIN(AY1379,$F$1329/1000),$F$1328*AY1379),MAX(AY1379-SUM($J1425:AX1425),0))*(AY$1324&gt;$C1333)*AND(($C1333+$F$1327)&gt;=AY$1324)</f>
        <v>0</v>
      </c>
      <c r="AZ1333" s="368">
        <f ca="1">+MIN(MAX(MIN(AZ1379,$F$1329/1000),$F$1328*AZ1379),MAX(AZ1379-SUM($J1425:AY1425),0))*(AZ$1324&gt;$C1333)*AND(($C1333+$F$1327)&gt;=AZ$1324)</f>
        <v>0</v>
      </c>
    </row>
    <row r="1334" spans="3:52" outlineLevel="1">
      <c r="C1334" s="259">
        <f t="shared" si="3149"/>
        <v>2030</v>
      </c>
      <c r="J1334" s="369"/>
      <c r="K1334" s="370"/>
      <c r="L1334" s="370"/>
      <c r="M1334" s="370"/>
      <c r="N1334" s="370"/>
      <c r="O1334" s="370"/>
      <c r="P1334" s="370"/>
      <c r="Q1334" s="370"/>
      <c r="R1334" s="368">
        <f ca="1">+MIN(MAX(MIN(R1380,$F$1329/1000),$F$1328*R1380),MAX(R1380-SUM($J1426:Q1426),0))*(R$1324&gt;$C1334)*AND(($C1334+$F$1327)&gt;=R$1324)</f>
        <v>3217.6275849397553</v>
      </c>
      <c r="S1334" s="368">
        <f ca="1">+MIN(MAX(MIN(S1380,$F$1329/1000),$F$1328*S1380),MAX(S1380-SUM($J1426:R1426),0))*(S$1324&gt;$C1334)*AND(($C1334+$F$1327)&gt;=S$1324)</f>
        <v>3217.6275849397553</v>
      </c>
      <c r="T1334" s="368">
        <f ca="1">+MIN(MAX(MIN(T1380,$F$1329/1000),$F$1328*T1380),MAX(T1380-SUM($J1426:S1426),0))*(T$1324&gt;$C1334)*AND(($C1334+$F$1327)&gt;=T$1324)</f>
        <v>3217.6275849397553</v>
      </c>
      <c r="U1334" s="368">
        <f ca="1">+MIN(MAX(MIN(U1380,$F$1329/1000),$F$1328*U1380),MAX(U1380-SUM($J1426:T1426),0))*(U$1324&gt;$C1334)*AND(($C1334+$F$1327)&gt;=U$1324)</f>
        <v>3217.6275849397553</v>
      </c>
      <c r="V1334" s="368">
        <f ca="1">+MIN(MAX(MIN(V1380,$F$1329/1000),$F$1328*V1380),MAX(V1380-SUM($J1426:U1426),0))*(V$1324&gt;$C1334)*AND(($C1334+$F$1327)&gt;=V$1324)</f>
        <v>3217.6275849397553</v>
      </c>
      <c r="W1334" s="368">
        <f ca="1">+MIN(MAX(MIN(W1380,$F$1329/1000),$F$1328*W1380),MAX(W1380-SUM($J1426:V1426),0))*(W$1324&gt;$C1334)*AND(($C1334+$F$1327)&gt;=W$1324)</f>
        <v>0</v>
      </c>
      <c r="X1334" s="368">
        <f ca="1">+MIN(MAX(MIN(X1380,$F$1329/1000),$F$1328*X1380),MAX(X1380-SUM($J1426:W1426),0))*(X$1324&gt;$C1334)*AND(($C1334+$F$1327)&gt;=X$1324)</f>
        <v>0</v>
      </c>
      <c r="Y1334" s="368">
        <f ca="1">+MIN(MAX(MIN(Y1380,$F$1329/1000),$F$1328*Y1380),MAX(Y1380-SUM($J1426:X1426),0))*(Y$1324&gt;$C1334)*AND(($C1334+$F$1327)&gt;=Y$1324)</f>
        <v>0</v>
      </c>
      <c r="Z1334" s="368">
        <f ca="1">+MIN(MAX(MIN(Z1380,$F$1329/1000),$F$1328*Z1380),MAX(Z1380-SUM($J1426:Y1426),0))*(Z$1324&gt;$C1334)*AND(($C1334+$F$1327)&gt;=Z$1324)</f>
        <v>0</v>
      </c>
      <c r="AA1334" s="368">
        <f ca="1">+MIN(MAX(MIN(AA1380,$F$1329/1000),$F$1328*AA1380),MAX(AA1380-SUM($J1426:Z1426),0))*(AA$1324&gt;$C1334)*AND(($C1334+$F$1327)&gt;=AA$1324)</f>
        <v>0</v>
      </c>
      <c r="AB1334" s="368">
        <f ca="1">+MIN(MAX(MIN(AB1380,$F$1329/1000),$F$1328*AB1380),MAX(AB1380-SUM($J1426:AA1426),0))*(AB$1324&gt;$C1334)*AND(($C1334+$F$1327)&gt;=AB$1324)</f>
        <v>0</v>
      </c>
      <c r="AC1334" s="368">
        <f ca="1">+MIN(MAX(MIN(AC1380,$F$1329/1000),$F$1328*AC1380),MAX(AC1380-SUM($J1426:AB1426),0))*(AC$1324&gt;$C1334)*AND(($C1334+$F$1327)&gt;=AC$1324)</f>
        <v>0</v>
      </c>
      <c r="AD1334" s="368">
        <f ca="1">+MIN(MAX(MIN(AD1380,$F$1329/1000),$F$1328*AD1380),MAX(AD1380-SUM($J1426:AC1426),0))*(AD$1324&gt;$C1334)*AND(($C1334+$F$1327)&gt;=AD$1324)</f>
        <v>0</v>
      </c>
      <c r="AE1334" s="368">
        <f ca="1">+MIN(MAX(MIN(AE1380,$F$1329/1000),$F$1328*AE1380),MAX(AE1380-SUM($J1426:AD1426),0))*(AE$1324&gt;$C1334)*AND(($C1334+$F$1327)&gt;=AE$1324)</f>
        <v>0</v>
      </c>
      <c r="AF1334" s="368">
        <f ca="1">+MIN(MAX(MIN(AF1380,$F$1329/1000),$F$1328*AF1380),MAX(AF1380-SUM($J1426:AE1426),0))*(AF$1324&gt;$C1334)*AND(($C1334+$F$1327)&gt;=AF$1324)</f>
        <v>0</v>
      </c>
      <c r="AG1334" s="368">
        <f ca="1">+MIN(MAX(MIN(AG1380,$F$1329/1000),$F$1328*AG1380),MAX(AG1380-SUM($J1426:AF1426),0))*(AG$1324&gt;$C1334)*AND(($C1334+$F$1327)&gt;=AG$1324)</f>
        <v>0</v>
      </c>
      <c r="AH1334" s="368">
        <f ca="1">+MIN(MAX(MIN(AH1380,$F$1329/1000),$F$1328*AH1380),MAX(AH1380-SUM($J1426:AG1426),0))*(AH$1324&gt;$C1334)*AND(($C1334+$F$1327)&gt;=AH$1324)</f>
        <v>0</v>
      </c>
      <c r="AI1334" s="368">
        <f ca="1">+MIN(MAX(MIN(AI1380,$F$1329/1000),$F$1328*AI1380),MAX(AI1380-SUM($J1426:AH1426),0))*(AI$1324&gt;$C1334)*AND(($C1334+$F$1327)&gt;=AI$1324)</f>
        <v>0</v>
      </c>
      <c r="AJ1334" s="368">
        <f ca="1">+MIN(MAX(MIN(AJ1380,$F$1329/1000),$F$1328*AJ1380),MAX(AJ1380-SUM($J1426:AI1426),0))*(AJ$1324&gt;$C1334)*AND(($C1334+$F$1327)&gt;=AJ$1324)</f>
        <v>0</v>
      </c>
      <c r="AK1334" s="368">
        <f ca="1">+MIN(MAX(MIN(AK1380,$F$1329/1000),$F$1328*AK1380),MAX(AK1380-SUM($J1426:AJ1426),0))*(AK$1324&gt;$C1334)*AND(($C1334+$F$1327)&gt;=AK$1324)</f>
        <v>0</v>
      </c>
      <c r="AL1334" s="368">
        <f ca="1">+MIN(MAX(MIN(AL1380,$F$1329/1000),$F$1328*AL1380),MAX(AL1380-SUM($J1426:AK1426),0))*(AL$1324&gt;$C1334)*AND(($C1334+$F$1327)&gt;=AL$1324)</f>
        <v>0</v>
      </c>
      <c r="AM1334" s="368">
        <f ca="1">+MIN(MAX(MIN(AM1380,$F$1329/1000),$F$1328*AM1380),MAX(AM1380-SUM($J1426:AL1426),0))*(AM$1324&gt;$C1334)*AND(($C1334+$F$1327)&gt;=AM$1324)</f>
        <v>0</v>
      </c>
      <c r="AN1334" s="368">
        <f ca="1">+MIN(MAX(MIN(AN1380,$F$1329/1000),$F$1328*AN1380),MAX(AN1380-SUM($J1426:AM1426),0))*(AN$1324&gt;$C1334)*AND(($C1334+$F$1327)&gt;=AN$1324)</f>
        <v>0</v>
      </c>
      <c r="AO1334" s="368">
        <f ca="1">+MIN(MAX(MIN(AO1380,$F$1329/1000),$F$1328*AO1380),MAX(AO1380-SUM($J1426:AN1426),0))*(AO$1324&gt;$C1334)*AND(($C1334+$F$1327)&gt;=AO$1324)</f>
        <v>0</v>
      </c>
      <c r="AP1334" s="368">
        <f ca="1">+MIN(MAX(MIN(AP1380,$F$1329/1000),$F$1328*AP1380),MAX(AP1380-SUM($J1426:AO1426),0))*(AP$1324&gt;$C1334)*AND(($C1334+$F$1327)&gt;=AP$1324)</f>
        <v>0</v>
      </c>
      <c r="AQ1334" s="368">
        <f ca="1">+MIN(MAX(MIN(AQ1380,$F$1329/1000),$F$1328*AQ1380),MAX(AQ1380-SUM($J1426:AP1426),0))*(AQ$1324&gt;$C1334)*AND(($C1334+$F$1327)&gt;=AQ$1324)</f>
        <v>0</v>
      </c>
      <c r="AR1334" s="368">
        <f ca="1">+MIN(MAX(MIN(AR1380,$F$1329/1000),$F$1328*AR1380),MAX(AR1380-SUM($J1426:AQ1426),0))*(AR$1324&gt;$C1334)*AND(($C1334+$F$1327)&gt;=AR$1324)</f>
        <v>0</v>
      </c>
      <c r="AS1334" s="368">
        <f ca="1">+MIN(MAX(MIN(AS1380,$F$1329/1000),$F$1328*AS1380),MAX(AS1380-SUM($J1426:AR1426),0))*(AS$1324&gt;$C1334)*AND(($C1334+$F$1327)&gt;=AS$1324)</f>
        <v>0</v>
      </c>
      <c r="AT1334" s="368">
        <f ca="1">+MIN(MAX(MIN(AT1380,$F$1329/1000),$F$1328*AT1380),MAX(AT1380-SUM($J1426:AS1426),0))*(AT$1324&gt;$C1334)*AND(($C1334+$F$1327)&gt;=AT$1324)</f>
        <v>0</v>
      </c>
      <c r="AU1334" s="368">
        <f ca="1">+MIN(MAX(MIN(AU1380,$F$1329/1000),$F$1328*AU1380),MAX(AU1380-SUM($J1426:AT1426),0))*(AU$1324&gt;$C1334)*AND(($C1334+$F$1327)&gt;=AU$1324)</f>
        <v>0</v>
      </c>
      <c r="AV1334" s="368">
        <f ca="1">+MIN(MAX(MIN(AV1380,$F$1329/1000),$F$1328*AV1380),MAX(AV1380-SUM($J1426:AU1426),0))*(AV$1324&gt;$C1334)*AND(($C1334+$F$1327)&gt;=AV$1324)</f>
        <v>0</v>
      </c>
      <c r="AW1334" s="368">
        <f ca="1">+MIN(MAX(MIN(AW1380,$F$1329/1000),$F$1328*AW1380),MAX(AW1380-SUM($J1426:AV1426),0))*(AW$1324&gt;$C1334)*AND(($C1334+$F$1327)&gt;=AW$1324)</f>
        <v>0</v>
      </c>
      <c r="AX1334" s="368">
        <f ca="1">+MIN(MAX(MIN(AX1380,$F$1329/1000),$F$1328*AX1380),MAX(AX1380-SUM($J1426:AW1426),0))*(AX$1324&gt;$C1334)*AND(($C1334+$F$1327)&gt;=AX$1324)</f>
        <v>0</v>
      </c>
      <c r="AY1334" s="368">
        <f ca="1">+MIN(MAX(MIN(AY1380,$F$1329/1000),$F$1328*AY1380),MAX(AY1380-SUM($J1426:AX1426),0))*(AY$1324&gt;$C1334)*AND(($C1334+$F$1327)&gt;=AY$1324)</f>
        <v>0</v>
      </c>
      <c r="AZ1334" s="368">
        <f ca="1">+MIN(MAX(MIN(AZ1380,$F$1329/1000),$F$1328*AZ1380),MAX(AZ1380-SUM($J1426:AY1426),0))*(AZ$1324&gt;$C1334)*AND(($C1334+$F$1327)&gt;=AZ$1324)</f>
        <v>0</v>
      </c>
    </row>
    <row r="1335" spans="3:52" outlineLevel="1">
      <c r="C1335" s="259">
        <f t="shared" si="3149"/>
        <v>2031</v>
      </c>
      <c r="J1335" s="369"/>
      <c r="K1335" s="370"/>
      <c r="L1335" s="370"/>
      <c r="M1335" s="370"/>
      <c r="N1335" s="370"/>
      <c r="O1335" s="370"/>
      <c r="P1335" s="370"/>
      <c r="Q1335" s="370"/>
      <c r="R1335" s="370"/>
      <c r="S1335" s="368">
        <f ca="1">+MIN(MAX(MIN(S1381,$F$1329/1000),$F$1328*S1381),MAX(S1381-SUM($J1427:R1427),0))*(S$1324&gt;$C1335)*AND(($C1335+$F$1327)&gt;=S$1324)</f>
        <v>3294.2011970716394</v>
      </c>
      <c r="T1335" s="368">
        <f ca="1">+MIN(MAX(MIN(T1381,$F$1329/1000),$F$1328*T1381),MAX(T1381-SUM($J1427:S1427),0))*(T$1324&gt;$C1335)*AND(($C1335+$F$1327)&gt;=T$1324)</f>
        <v>3294.2011970716394</v>
      </c>
      <c r="U1335" s="368">
        <f ca="1">+MIN(MAX(MIN(U1381,$F$1329/1000),$F$1328*U1381),MAX(U1381-SUM($J1427:T1427),0))*(U$1324&gt;$C1335)*AND(($C1335+$F$1327)&gt;=U$1324)</f>
        <v>3294.2011970716394</v>
      </c>
      <c r="V1335" s="368">
        <f ca="1">+MIN(MAX(MIN(V1381,$F$1329/1000),$F$1328*V1381),MAX(V1381-SUM($J1427:U1427),0))*(V$1324&gt;$C1335)*AND(($C1335+$F$1327)&gt;=V$1324)</f>
        <v>3294.2011970716394</v>
      </c>
      <c r="W1335" s="368">
        <f ca="1">+MIN(MAX(MIN(W1381,$F$1329/1000),$F$1328*W1381),MAX(W1381-SUM($J1427:V1427),0))*(W$1324&gt;$C1335)*AND(($C1335+$F$1327)&gt;=W$1324)</f>
        <v>3294.2011970716394</v>
      </c>
      <c r="X1335" s="368">
        <f ca="1">+MIN(MAX(MIN(X1381,$F$1329/1000),$F$1328*X1381),MAX(X1381-SUM($J1427:W1427),0))*(X$1324&gt;$C1335)*AND(($C1335+$F$1327)&gt;=X$1324)</f>
        <v>0</v>
      </c>
      <c r="Y1335" s="368">
        <f ca="1">+MIN(MAX(MIN(Y1381,$F$1329/1000),$F$1328*Y1381),MAX(Y1381-SUM($J1427:X1427),0))*(Y$1324&gt;$C1335)*AND(($C1335+$F$1327)&gt;=Y$1324)</f>
        <v>0</v>
      </c>
      <c r="Z1335" s="368">
        <f ca="1">+MIN(MAX(MIN(Z1381,$F$1329/1000),$F$1328*Z1381),MAX(Z1381-SUM($J1427:Y1427),0))*(Z$1324&gt;$C1335)*AND(($C1335+$F$1327)&gt;=Z$1324)</f>
        <v>0</v>
      </c>
      <c r="AA1335" s="368">
        <f ca="1">+MIN(MAX(MIN(AA1381,$F$1329/1000),$F$1328*AA1381),MAX(AA1381-SUM($J1427:Z1427),0))*(AA$1324&gt;$C1335)*AND(($C1335+$F$1327)&gt;=AA$1324)</f>
        <v>0</v>
      </c>
      <c r="AB1335" s="368">
        <f ca="1">+MIN(MAX(MIN(AB1381,$F$1329/1000),$F$1328*AB1381),MAX(AB1381-SUM($J1427:AA1427),0))*(AB$1324&gt;$C1335)*AND(($C1335+$F$1327)&gt;=AB$1324)</f>
        <v>0</v>
      </c>
      <c r="AC1335" s="368">
        <f ca="1">+MIN(MAX(MIN(AC1381,$F$1329/1000),$F$1328*AC1381),MAX(AC1381-SUM($J1427:AB1427),0))*(AC$1324&gt;$C1335)*AND(($C1335+$F$1327)&gt;=AC$1324)</f>
        <v>0</v>
      </c>
      <c r="AD1335" s="368">
        <f ca="1">+MIN(MAX(MIN(AD1381,$F$1329/1000),$F$1328*AD1381),MAX(AD1381-SUM($J1427:AC1427),0))*(AD$1324&gt;$C1335)*AND(($C1335+$F$1327)&gt;=AD$1324)</f>
        <v>0</v>
      </c>
      <c r="AE1335" s="368">
        <f ca="1">+MIN(MAX(MIN(AE1381,$F$1329/1000),$F$1328*AE1381),MAX(AE1381-SUM($J1427:AD1427),0))*(AE$1324&gt;$C1335)*AND(($C1335+$F$1327)&gt;=AE$1324)</f>
        <v>0</v>
      </c>
      <c r="AF1335" s="368">
        <f ca="1">+MIN(MAX(MIN(AF1381,$F$1329/1000),$F$1328*AF1381),MAX(AF1381-SUM($J1427:AE1427),0))*(AF$1324&gt;$C1335)*AND(($C1335+$F$1327)&gt;=AF$1324)</f>
        <v>0</v>
      </c>
      <c r="AG1335" s="368">
        <f ca="1">+MIN(MAX(MIN(AG1381,$F$1329/1000),$F$1328*AG1381),MAX(AG1381-SUM($J1427:AF1427),0))*(AG$1324&gt;$C1335)*AND(($C1335+$F$1327)&gt;=AG$1324)</f>
        <v>0</v>
      </c>
      <c r="AH1335" s="368">
        <f ca="1">+MIN(MAX(MIN(AH1381,$F$1329/1000),$F$1328*AH1381),MAX(AH1381-SUM($J1427:AG1427),0))*(AH$1324&gt;$C1335)*AND(($C1335+$F$1327)&gt;=AH$1324)</f>
        <v>0</v>
      </c>
      <c r="AI1335" s="368">
        <f ca="1">+MIN(MAX(MIN(AI1381,$F$1329/1000),$F$1328*AI1381),MAX(AI1381-SUM($J1427:AH1427),0))*(AI$1324&gt;$C1335)*AND(($C1335+$F$1327)&gt;=AI$1324)</f>
        <v>0</v>
      </c>
      <c r="AJ1335" s="368">
        <f ca="1">+MIN(MAX(MIN(AJ1381,$F$1329/1000),$F$1328*AJ1381),MAX(AJ1381-SUM($J1427:AI1427),0))*(AJ$1324&gt;$C1335)*AND(($C1335+$F$1327)&gt;=AJ$1324)</f>
        <v>0</v>
      </c>
      <c r="AK1335" s="368">
        <f ca="1">+MIN(MAX(MIN(AK1381,$F$1329/1000),$F$1328*AK1381),MAX(AK1381-SUM($J1427:AJ1427),0))*(AK$1324&gt;$C1335)*AND(($C1335+$F$1327)&gt;=AK$1324)</f>
        <v>0</v>
      </c>
      <c r="AL1335" s="368">
        <f ca="1">+MIN(MAX(MIN(AL1381,$F$1329/1000),$F$1328*AL1381),MAX(AL1381-SUM($J1427:AK1427),0))*(AL$1324&gt;$C1335)*AND(($C1335+$F$1327)&gt;=AL$1324)</f>
        <v>0</v>
      </c>
      <c r="AM1335" s="368">
        <f ca="1">+MIN(MAX(MIN(AM1381,$F$1329/1000),$F$1328*AM1381),MAX(AM1381-SUM($J1427:AL1427),0))*(AM$1324&gt;$C1335)*AND(($C1335+$F$1327)&gt;=AM$1324)</f>
        <v>0</v>
      </c>
      <c r="AN1335" s="368">
        <f ca="1">+MIN(MAX(MIN(AN1381,$F$1329/1000),$F$1328*AN1381),MAX(AN1381-SUM($J1427:AM1427),0))*(AN$1324&gt;$C1335)*AND(($C1335+$F$1327)&gt;=AN$1324)</f>
        <v>0</v>
      </c>
      <c r="AO1335" s="368">
        <f ca="1">+MIN(MAX(MIN(AO1381,$F$1329/1000),$F$1328*AO1381),MAX(AO1381-SUM($J1427:AN1427),0))*(AO$1324&gt;$C1335)*AND(($C1335+$F$1327)&gt;=AO$1324)</f>
        <v>0</v>
      </c>
      <c r="AP1335" s="368">
        <f ca="1">+MIN(MAX(MIN(AP1381,$F$1329/1000),$F$1328*AP1381),MAX(AP1381-SUM($J1427:AO1427),0))*(AP$1324&gt;$C1335)*AND(($C1335+$F$1327)&gt;=AP$1324)</f>
        <v>0</v>
      </c>
      <c r="AQ1335" s="368">
        <f ca="1">+MIN(MAX(MIN(AQ1381,$F$1329/1000),$F$1328*AQ1381),MAX(AQ1381-SUM($J1427:AP1427),0))*(AQ$1324&gt;$C1335)*AND(($C1335+$F$1327)&gt;=AQ$1324)</f>
        <v>0</v>
      </c>
      <c r="AR1335" s="368">
        <f ca="1">+MIN(MAX(MIN(AR1381,$F$1329/1000),$F$1328*AR1381),MAX(AR1381-SUM($J1427:AQ1427),0))*(AR$1324&gt;$C1335)*AND(($C1335+$F$1327)&gt;=AR$1324)</f>
        <v>0</v>
      </c>
      <c r="AS1335" s="368">
        <f ca="1">+MIN(MAX(MIN(AS1381,$F$1329/1000),$F$1328*AS1381),MAX(AS1381-SUM($J1427:AR1427),0))*(AS$1324&gt;$C1335)*AND(($C1335+$F$1327)&gt;=AS$1324)</f>
        <v>0</v>
      </c>
      <c r="AT1335" s="368">
        <f ca="1">+MIN(MAX(MIN(AT1381,$F$1329/1000),$F$1328*AT1381),MAX(AT1381-SUM($J1427:AS1427),0))*(AT$1324&gt;$C1335)*AND(($C1335+$F$1327)&gt;=AT$1324)</f>
        <v>0</v>
      </c>
      <c r="AU1335" s="368">
        <f ca="1">+MIN(MAX(MIN(AU1381,$F$1329/1000),$F$1328*AU1381),MAX(AU1381-SUM($J1427:AT1427),0))*(AU$1324&gt;$C1335)*AND(($C1335+$F$1327)&gt;=AU$1324)</f>
        <v>0</v>
      </c>
      <c r="AV1335" s="368">
        <f ca="1">+MIN(MAX(MIN(AV1381,$F$1329/1000),$F$1328*AV1381),MAX(AV1381-SUM($J1427:AU1427),0))*(AV$1324&gt;$C1335)*AND(($C1335+$F$1327)&gt;=AV$1324)</f>
        <v>0</v>
      </c>
      <c r="AW1335" s="368">
        <f ca="1">+MIN(MAX(MIN(AW1381,$F$1329/1000),$F$1328*AW1381),MAX(AW1381-SUM($J1427:AV1427),0))*(AW$1324&gt;$C1335)*AND(($C1335+$F$1327)&gt;=AW$1324)</f>
        <v>0</v>
      </c>
      <c r="AX1335" s="368">
        <f ca="1">+MIN(MAX(MIN(AX1381,$F$1329/1000),$F$1328*AX1381),MAX(AX1381-SUM($J1427:AW1427),0))*(AX$1324&gt;$C1335)*AND(($C1335+$F$1327)&gt;=AX$1324)</f>
        <v>0</v>
      </c>
      <c r="AY1335" s="368">
        <f ca="1">+MIN(MAX(MIN(AY1381,$F$1329/1000),$F$1328*AY1381),MAX(AY1381-SUM($J1427:AX1427),0))*(AY$1324&gt;$C1335)*AND(($C1335+$F$1327)&gt;=AY$1324)</f>
        <v>0</v>
      </c>
      <c r="AZ1335" s="368">
        <f ca="1">+MIN(MAX(MIN(AZ1381,$F$1329/1000),$F$1328*AZ1381),MAX(AZ1381-SUM($J1427:AY1427),0))*(AZ$1324&gt;$C1335)*AND(($C1335+$F$1327)&gt;=AZ$1324)</f>
        <v>0</v>
      </c>
    </row>
    <row r="1336" spans="3:52" outlineLevel="1">
      <c r="C1336" s="259">
        <f t="shared" si="3149"/>
        <v>2032</v>
      </c>
      <c r="J1336" s="369"/>
      <c r="K1336" s="370"/>
      <c r="L1336" s="370"/>
      <c r="M1336" s="370"/>
      <c r="N1336" s="370"/>
      <c r="O1336" s="370"/>
      <c r="P1336" s="370"/>
      <c r="Q1336" s="370"/>
      <c r="R1336" s="370"/>
      <c r="S1336" s="370"/>
      <c r="T1336" s="368">
        <f ca="1">+MIN(MAX(MIN(T1382,$F$1329/1000),$F$1328*T1382),MAX(T1382-SUM($J1428:S1428),0))*(T$1324&gt;$C1336)*AND(($C1336+$F$1327)&gt;=T$1324)</f>
        <v>3603.2110264246421</v>
      </c>
      <c r="U1336" s="368">
        <f ca="1">+MIN(MAX(MIN(U1382,$F$1329/1000),$F$1328*U1382),MAX(U1382-SUM($J1428:T1428),0))*(U$1324&gt;$C1336)*AND(($C1336+$F$1327)&gt;=U$1324)</f>
        <v>3603.2110264246421</v>
      </c>
      <c r="V1336" s="368">
        <f ca="1">+MIN(MAX(MIN(V1382,$F$1329/1000),$F$1328*V1382),MAX(V1382-SUM($J1428:U1428),0))*(V$1324&gt;$C1336)*AND(($C1336+$F$1327)&gt;=V$1324)</f>
        <v>3603.2110264246421</v>
      </c>
      <c r="W1336" s="368">
        <f ca="1">+MIN(MAX(MIN(W1382,$F$1329/1000),$F$1328*W1382),MAX(W1382-SUM($J1428:V1428),0))*(W$1324&gt;$C1336)*AND(($C1336+$F$1327)&gt;=W$1324)</f>
        <v>3603.2110264246421</v>
      </c>
      <c r="X1336" s="368">
        <f ca="1">+MIN(MAX(MIN(X1382,$F$1329/1000),$F$1328*X1382),MAX(X1382-SUM($J1428:W1428),0))*(X$1324&gt;$C1336)*AND(($C1336+$F$1327)&gt;=X$1324)</f>
        <v>3603.2110264246421</v>
      </c>
      <c r="Y1336" s="368">
        <f ca="1">+MIN(MAX(MIN(Y1382,$F$1329/1000),$F$1328*Y1382),MAX(Y1382-SUM($J1428:X1428),0))*(Y$1324&gt;$C1336)*AND(($C1336+$F$1327)&gt;=Y$1324)</f>
        <v>0</v>
      </c>
      <c r="Z1336" s="368">
        <f ca="1">+MIN(MAX(MIN(Z1382,$F$1329/1000),$F$1328*Z1382),MAX(Z1382-SUM($J1428:Y1428),0))*(Z$1324&gt;$C1336)*AND(($C1336+$F$1327)&gt;=Z$1324)</f>
        <v>0</v>
      </c>
      <c r="AA1336" s="368">
        <f ca="1">+MIN(MAX(MIN(AA1382,$F$1329/1000),$F$1328*AA1382),MAX(AA1382-SUM($J1428:Z1428),0))*(AA$1324&gt;$C1336)*AND(($C1336+$F$1327)&gt;=AA$1324)</f>
        <v>0</v>
      </c>
      <c r="AB1336" s="368">
        <f ca="1">+MIN(MAX(MIN(AB1382,$F$1329/1000),$F$1328*AB1382),MAX(AB1382-SUM($J1428:AA1428),0))*(AB$1324&gt;$C1336)*AND(($C1336+$F$1327)&gt;=AB$1324)</f>
        <v>0</v>
      </c>
      <c r="AC1336" s="368">
        <f ca="1">+MIN(MAX(MIN(AC1382,$F$1329/1000),$F$1328*AC1382),MAX(AC1382-SUM($J1428:AB1428),0))*(AC$1324&gt;$C1336)*AND(($C1336+$F$1327)&gt;=AC$1324)</f>
        <v>0</v>
      </c>
      <c r="AD1336" s="368">
        <f ca="1">+MIN(MAX(MIN(AD1382,$F$1329/1000),$F$1328*AD1382),MAX(AD1382-SUM($J1428:AC1428),0))*(AD$1324&gt;$C1336)*AND(($C1336+$F$1327)&gt;=AD$1324)</f>
        <v>0</v>
      </c>
      <c r="AE1336" s="368">
        <f ca="1">+MIN(MAX(MIN(AE1382,$F$1329/1000),$F$1328*AE1382),MAX(AE1382-SUM($J1428:AD1428),0))*(AE$1324&gt;$C1336)*AND(($C1336+$F$1327)&gt;=AE$1324)</f>
        <v>0</v>
      </c>
      <c r="AF1336" s="368">
        <f ca="1">+MIN(MAX(MIN(AF1382,$F$1329/1000),$F$1328*AF1382),MAX(AF1382-SUM($J1428:AE1428),0))*(AF$1324&gt;$C1336)*AND(($C1336+$F$1327)&gt;=AF$1324)</f>
        <v>0</v>
      </c>
      <c r="AG1336" s="368">
        <f ca="1">+MIN(MAX(MIN(AG1382,$F$1329/1000),$F$1328*AG1382),MAX(AG1382-SUM($J1428:AF1428),0))*(AG$1324&gt;$C1336)*AND(($C1336+$F$1327)&gt;=AG$1324)</f>
        <v>0</v>
      </c>
      <c r="AH1336" s="368">
        <f ca="1">+MIN(MAX(MIN(AH1382,$F$1329/1000),$F$1328*AH1382),MAX(AH1382-SUM($J1428:AG1428),0))*(AH$1324&gt;$C1336)*AND(($C1336+$F$1327)&gt;=AH$1324)</f>
        <v>0</v>
      </c>
      <c r="AI1336" s="368">
        <f ca="1">+MIN(MAX(MIN(AI1382,$F$1329/1000),$F$1328*AI1382),MAX(AI1382-SUM($J1428:AH1428),0))*(AI$1324&gt;$C1336)*AND(($C1336+$F$1327)&gt;=AI$1324)</f>
        <v>0</v>
      </c>
      <c r="AJ1336" s="368">
        <f ca="1">+MIN(MAX(MIN(AJ1382,$F$1329/1000),$F$1328*AJ1382),MAX(AJ1382-SUM($J1428:AI1428),0))*(AJ$1324&gt;$C1336)*AND(($C1336+$F$1327)&gt;=AJ$1324)</f>
        <v>0</v>
      </c>
      <c r="AK1336" s="368">
        <f ca="1">+MIN(MAX(MIN(AK1382,$F$1329/1000),$F$1328*AK1382),MAX(AK1382-SUM($J1428:AJ1428),0))*(AK$1324&gt;$C1336)*AND(($C1336+$F$1327)&gt;=AK$1324)</f>
        <v>0</v>
      </c>
      <c r="AL1336" s="368">
        <f ca="1">+MIN(MAX(MIN(AL1382,$F$1329/1000),$F$1328*AL1382),MAX(AL1382-SUM($J1428:AK1428),0))*(AL$1324&gt;$C1336)*AND(($C1336+$F$1327)&gt;=AL$1324)</f>
        <v>0</v>
      </c>
      <c r="AM1336" s="368">
        <f ca="1">+MIN(MAX(MIN(AM1382,$F$1329/1000),$F$1328*AM1382),MAX(AM1382-SUM($J1428:AL1428),0))*(AM$1324&gt;$C1336)*AND(($C1336+$F$1327)&gt;=AM$1324)</f>
        <v>0</v>
      </c>
      <c r="AN1336" s="368">
        <f ca="1">+MIN(MAX(MIN(AN1382,$F$1329/1000),$F$1328*AN1382),MAX(AN1382-SUM($J1428:AM1428),0))*(AN$1324&gt;$C1336)*AND(($C1336+$F$1327)&gt;=AN$1324)</f>
        <v>0</v>
      </c>
      <c r="AO1336" s="368">
        <f ca="1">+MIN(MAX(MIN(AO1382,$F$1329/1000),$F$1328*AO1382),MAX(AO1382-SUM($J1428:AN1428),0))*(AO$1324&gt;$C1336)*AND(($C1336+$F$1327)&gt;=AO$1324)</f>
        <v>0</v>
      </c>
      <c r="AP1336" s="368">
        <f ca="1">+MIN(MAX(MIN(AP1382,$F$1329/1000),$F$1328*AP1382),MAX(AP1382-SUM($J1428:AO1428),0))*(AP$1324&gt;$C1336)*AND(($C1336+$F$1327)&gt;=AP$1324)</f>
        <v>0</v>
      </c>
      <c r="AQ1336" s="368">
        <f ca="1">+MIN(MAX(MIN(AQ1382,$F$1329/1000),$F$1328*AQ1382),MAX(AQ1382-SUM($J1428:AP1428),0))*(AQ$1324&gt;$C1336)*AND(($C1336+$F$1327)&gt;=AQ$1324)</f>
        <v>0</v>
      </c>
      <c r="AR1336" s="368">
        <f ca="1">+MIN(MAX(MIN(AR1382,$F$1329/1000),$F$1328*AR1382),MAX(AR1382-SUM($J1428:AQ1428),0))*(AR$1324&gt;$C1336)*AND(($C1336+$F$1327)&gt;=AR$1324)</f>
        <v>0</v>
      </c>
      <c r="AS1336" s="368">
        <f ca="1">+MIN(MAX(MIN(AS1382,$F$1329/1000),$F$1328*AS1382),MAX(AS1382-SUM($J1428:AR1428),0))*(AS$1324&gt;$C1336)*AND(($C1336+$F$1327)&gt;=AS$1324)</f>
        <v>0</v>
      </c>
      <c r="AT1336" s="368">
        <f ca="1">+MIN(MAX(MIN(AT1382,$F$1329/1000),$F$1328*AT1382),MAX(AT1382-SUM($J1428:AS1428),0))*(AT$1324&gt;$C1336)*AND(($C1336+$F$1327)&gt;=AT$1324)</f>
        <v>0</v>
      </c>
      <c r="AU1336" s="368">
        <f ca="1">+MIN(MAX(MIN(AU1382,$F$1329/1000),$F$1328*AU1382),MAX(AU1382-SUM($J1428:AT1428),0))*(AU$1324&gt;$C1336)*AND(($C1336+$F$1327)&gt;=AU$1324)</f>
        <v>0</v>
      </c>
      <c r="AV1336" s="368">
        <f ca="1">+MIN(MAX(MIN(AV1382,$F$1329/1000),$F$1328*AV1382),MAX(AV1382-SUM($J1428:AU1428),0))*(AV$1324&gt;$C1336)*AND(($C1336+$F$1327)&gt;=AV$1324)</f>
        <v>0</v>
      </c>
      <c r="AW1336" s="368">
        <f ca="1">+MIN(MAX(MIN(AW1382,$F$1329/1000),$F$1328*AW1382),MAX(AW1382-SUM($J1428:AV1428),0))*(AW$1324&gt;$C1336)*AND(($C1336+$F$1327)&gt;=AW$1324)</f>
        <v>0</v>
      </c>
      <c r="AX1336" s="368">
        <f ca="1">+MIN(MAX(MIN(AX1382,$F$1329/1000),$F$1328*AX1382),MAX(AX1382-SUM($J1428:AW1428),0))*(AX$1324&gt;$C1336)*AND(($C1336+$F$1327)&gt;=AX$1324)</f>
        <v>0</v>
      </c>
      <c r="AY1336" s="368">
        <f ca="1">+MIN(MAX(MIN(AY1382,$F$1329/1000),$F$1328*AY1382),MAX(AY1382-SUM($J1428:AX1428),0))*(AY$1324&gt;$C1336)*AND(($C1336+$F$1327)&gt;=AY$1324)</f>
        <v>0</v>
      </c>
      <c r="AZ1336" s="368">
        <f ca="1">+MIN(MAX(MIN(AZ1382,$F$1329/1000),$F$1328*AZ1382),MAX(AZ1382-SUM($J1428:AY1428),0))*(AZ$1324&gt;$C1336)*AND(($C1336+$F$1327)&gt;=AZ$1324)</f>
        <v>0</v>
      </c>
    </row>
    <row r="1337" spans="3:52" outlineLevel="1">
      <c r="C1337" s="259">
        <f t="shared" si="3149"/>
        <v>2033</v>
      </c>
      <c r="J1337" s="369"/>
      <c r="K1337" s="370"/>
      <c r="L1337" s="370"/>
      <c r="M1337" s="370"/>
      <c r="N1337" s="370"/>
      <c r="O1337" s="370"/>
      <c r="P1337" s="370"/>
      <c r="Q1337" s="370"/>
      <c r="R1337" s="370"/>
      <c r="S1337" s="370"/>
      <c r="T1337" s="370"/>
      <c r="U1337" s="368">
        <f ca="1">+MIN(MAX(MIN(U1383,$F$1329/1000),$F$1328*U1383),MAX(U1383-SUM($J1429:T1429),0))*(U$1324&gt;$C1337)*AND(($C1337+$F$1327)&gt;=U$1324)</f>
        <v>3657.0802577224704</v>
      </c>
      <c r="V1337" s="368">
        <f ca="1">+MIN(MAX(MIN(V1383,$F$1329/1000),$F$1328*V1383),MAX(V1383-SUM($J1429:U1429),0))*(V$1324&gt;$C1337)*AND(($C1337+$F$1327)&gt;=V$1324)</f>
        <v>3657.0802577224704</v>
      </c>
      <c r="W1337" s="368">
        <f ca="1">+MIN(MAX(MIN(W1383,$F$1329/1000),$F$1328*W1383),MAX(W1383-SUM($J1429:V1429),0))*(W$1324&gt;$C1337)*AND(($C1337+$F$1327)&gt;=W$1324)</f>
        <v>3657.0802577224704</v>
      </c>
      <c r="X1337" s="368">
        <f ca="1">+MIN(MAX(MIN(X1383,$F$1329/1000),$F$1328*X1383),MAX(X1383-SUM($J1429:W1429),0))*(X$1324&gt;$C1337)*AND(($C1337+$F$1327)&gt;=X$1324)</f>
        <v>3657.0802577224704</v>
      </c>
      <c r="Y1337" s="368">
        <f ca="1">+MIN(MAX(MIN(Y1383,$F$1329/1000),$F$1328*Y1383),MAX(Y1383-SUM($J1429:X1429),0))*(Y$1324&gt;$C1337)*AND(($C1337+$F$1327)&gt;=Y$1324)</f>
        <v>3657.0802577224704</v>
      </c>
      <c r="Z1337" s="368">
        <f ca="1">+MIN(MAX(MIN(Z1383,$F$1329/1000),$F$1328*Z1383),MAX(Z1383-SUM($J1429:Y1429),0))*(Z$1324&gt;$C1337)*AND(($C1337+$F$1327)&gt;=Z$1324)</f>
        <v>0</v>
      </c>
      <c r="AA1337" s="368">
        <f ca="1">+MIN(MAX(MIN(AA1383,$F$1329/1000),$F$1328*AA1383),MAX(AA1383-SUM($J1429:Z1429),0))*(AA$1324&gt;$C1337)*AND(($C1337+$F$1327)&gt;=AA$1324)</f>
        <v>0</v>
      </c>
      <c r="AB1337" s="368">
        <f ca="1">+MIN(MAX(MIN(AB1383,$F$1329/1000),$F$1328*AB1383),MAX(AB1383-SUM($J1429:AA1429),0))*(AB$1324&gt;$C1337)*AND(($C1337+$F$1327)&gt;=AB$1324)</f>
        <v>0</v>
      </c>
      <c r="AC1337" s="368">
        <f ca="1">+MIN(MAX(MIN(AC1383,$F$1329/1000),$F$1328*AC1383),MAX(AC1383-SUM($J1429:AB1429),0))*(AC$1324&gt;$C1337)*AND(($C1337+$F$1327)&gt;=AC$1324)</f>
        <v>0</v>
      </c>
      <c r="AD1337" s="368">
        <f ca="1">+MIN(MAX(MIN(AD1383,$F$1329/1000),$F$1328*AD1383),MAX(AD1383-SUM($J1429:AC1429),0))*(AD$1324&gt;$C1337)*AND(($C1337+$F$1327)&gt;=AD$1324)</f>
        <v>0</v>
      </c>
      <c r="AE1337" s="368">
        <f ca="1">+MIN(MAX(MIN(AE1383,$F$1329/1000),$F$1328*AE1383),MAX(AE1383-SUM($J1429:AD1429),0))*(AE$1324&gt;$C1337)*AND(($C1337+$F$1327)&gt;=AE$1324)</f>
        <v>0</v>
      </c>
      <c r="AF1337" s="368">
        <f ca="1">+MIN(MAX(MIN(AF1383,$F$1329/1000),$F$1328*AF1383),MAX(AF1383-SUM($J1429:AE1429),0))*(AF$1324&gt;$C1337)*AND(($C1337+$F$1327)&gt;=AF$1324)</f>
        <v>0</v>
      </c>
      <c r="AG1337" s="368">
        <f ca="1">+MIN(MAX(MIN(AG1383,$F$1329/1000),$F$1328*AG1383),MAX(AG1383-SUM($J1429:AF1429),0))*(AG$1324&gt;$C1337)*AND(($C1337+$F$1327)&gt;=AG$1324)</f>
        <v>0</v>
      </c>
      <c r="AH1337" s="368">
        <f ca="1">+MIN(MAX(MIN(AH1383,$F$1329/1000),$F$1328*AH1383),MAX(AH1383-SUM($J1429:AG1429),0))*(AH$1324&gt;$C1337)*AND(($C1337+$F$1327)&gt;=AH$1324)</f>
        <v>0</v>
      </c>
      <c r="AI1337" s="368">
        <f ca="1">+MIN(MAX(MIN(AI1383,$F$1329/1000),$F$1328*AI1383),MAX(AI1383-SUM($J1429:AH1429),0))*(AI$1324&gt;$C1337)*AND(($C1337+$F$1327)&gt;=AI$1324)</f>
        <v>0</v>
      </c>
      <c r="AJ1337" s="368">
        <f ca="1">+MIN(MAX(MIN(AJ1383,$F$1329/1000),$F$1328*AJ1383),MAX(AJ1383-SUM($J1429:AI1429),0))*(AJ$1324&gt;$C1337)*AND(($C1337+$F$1327)&gt;=AJ$1324)</f>
        <v>0</v>
      </c>
      <c r="AK1337" s="368">
        <f ca="1">+MIN(MAX(MIN(AK1383,$F$1329/1000),$F$1328*AK1383),MAX(AK1383-SUM($J1429:AJ1429),0))*(AK$1324&gt;$C1337)*AND(($C1337+$F$1327)&gt;=AK$1324)</f>
        <v>0</v>
      </c>
      <c r="AL1337" s="368">
        <f ca="1">+MIN(MAX(MIN(AL1383,$F$1329/1000),$F$1328*AL1383),MAX(AL1383-SUM($J1429:AK1429),0))*(AL$1324&gt;$C1337)*AND(($C1337+$F$1327)&gt;=AL$1324)</f>
        <v>0</v>
      </c>
      <c r="AM1337" s="368">
        <f ca="1">+MIN(MAX(MIN(AM1383,$F$1329/1000),$F$1328*AM1383),MAX(AM1383-SUM($J1429:AL1429),0))*(AM$1324&gt;$C1337)*AND(($C1337+$F$1327)&gt;=AM$1324)</f>
        <v>0</v>
      </c>
      <c r="AN1337" s="368">
        <f ca="1">+MIN(MAX(MIN(AN1383,$F$1329/1000),$F$1328*AN1383),MAX(AN1383-SUM($J1429:AM1429),0))*(AN$1324&gt;$C1337)*AND(($C1337+$F$1327)&gt;=AN$1324)</f>
        <v>0</v>
      </c>
      <c r="AO1337" s="368">
        <f ca="1">+MIN(MAX(MIN(AO1383,$F$1329/1000),$F$1328*AO1383),MAX(AO1383-SUM($J1429:AN1429),0))*(AO$1324&gt;$C1337)*AND(($C1337+$F$1327)&gt;=AO$1324)</f>
        <v>0</v>
      </c>
      <c r="AP1337" s="368">
        <f ca="1">+MIN(MAX(MIN(AP1383,$F$1329/1000),$F$1328*AP1383),MAX(AP1383-SUM($J1429:AO1429),0))*(AP$1324&gt;$C1337)*AND(($C1337+$F$1327)&gt;=AP$1324)</f>
        <v>0</v>
      </c>
      <c r="AQ1337" s="368">
        <f ca="1">+MIN(MAX(MIN(AQ1383,$F$1329/1000),$F$1328*AQ1383),MAX(AQ1383-SUM($J1429:AP1429),0))*(AQ$1324&gt;$C1337)*AND(($C1337+$F$1327)&gt;=AQ$1324)</f>
        <v>0</v>
      </c>
      <c r="AR1337" s="368">
        <f ca="1">+MIN(MAX(MIN(AR1383,$F$1329/1000),$F$1328*AR1383),MAX(AR1383-SUM($J1429:AQ1429),0))*(AR$1324&gt;$C1337)*AND(($C1337+$F$1327)&gt;=AR$1324)</f>
        <v>0</v>
      </c>
      <c r="AS1337" s="368">
        <f ca="1">+MIN(MAX(MIN(AS1383,$F$1329/1000),$F$1328*AS1383),MAX(AS1383-SUM($J1429:AR1429),0))*(AS$1324&gt;$C1337)*AND(($C1337+$F$1327)&gt;=AS$1324)</f>
        <v>0</v>
      </c>
      <c r="AT1337" s="368">
        <f ca="1">+MIN(MAX(MIN(AT1383,$F$1329/1000),$F$1328*AT1383),MAX(AT1383-SUM($J1429:AS1429),0))*(AT$1324&gt;$C1337)*AND(($C1337+$F$1327)&gt;=AT$1324)</f>
        <v>0</v>
      </c>
      <c r="AU1337" s="368">
        <f ca="1">+MIN(MAX(MIN(AU1383,$F$1329/1000),$F$1328*AU1383),MAX(AU1383-SUM($J1429:AT1429),0))*(AU$1324&gt;$C1337)*AND(($C1337+$F$1327)&gt;=AU$1324)</f>
        <v>0</v>
      </c>
      <c r="AV1337" s="368">
        <f ca="1">+MIN(MAX(MIN(AV1383,$F$1329/1000),$F$1328*AV1383),MAX(AV1383-SUM($J1429:AU1429),0))*(AV$1324&gt;$C1337)*AND(($C1337+$F$1327)&gt;=AV$1324)</f>
        <v>0</v>
      </c>
      <c r="AW1337" s="368">
        <f ca="1">+MIN(MAX(MIN(AW1383,$F$1329/1000),$F$1328*AW1383),MAX(AW1383-SUM($J1429:AV1429),0))*(AW$1324&gt;$C1337)*AND(($C1337+$F$1327)&gt;=AW$1324)</f>
        <v>0</v>
      </c>
      <c r="AX1337" s="368">
        <f ca="1">+MIN(MAX(MIN(AX1383,$F$1329/1000),$F$1328*AX1383),MAX(AX1383-SUM($J1429:AW1429),0))*(AX$1324&gt;$C1337)*AND(($C1337+$F$1327)&gt;=AX$1324)</f>
        <v>0</v>
      </c>
      <c r="AY1337" s="368">
        <f ca="1">+MIN(MAX(MIN(AY1383,$F$1329/1000),$F$1328*AY1383),MAX(AY1383-SUM($J1429:AX1429),0))*(AY$1324&gt;$C1337)*AND(($C1337+$F$1327)&gt;=AY$1324)</f>
        <v>0</v>
      </c>
      <c r="AZ1337" s="368">
        <f ca="1">+MIN(MAX(MIN(AZ1383,$F$1329/1000),$F$1328*AZ1383),MAX(AZ1383-SUM($J1429:AY1429),0))*(AZ$1324&gt;$C1337)*AND(($C1337+$F$1327)&gt;=AZ$1324)</f>
        <v>0</v>
      </c>
    </row>
    <row r="1338" spans="3:52" outlineLevel="1">
      <c r="C1338" s="259">
        <f t="shared" si="3149"/>
        <v>2034</v>
      </c>
      <c r="J1338" s="369"/>
      <c r="K1338" s="370"/>
      <c r="L1338" s="370"/>
      <c r="M1338" s="370"/>
      <c r="N1338" s="370"/>
      <c r="O1338" s="370"/>
      <c r="P1338" s="370"/>
      <c r="Q1338" s="370"/>
      <c r="R1338" s="370"/>
      <c r="S1338" s="370"/>
      <c r="T1338" s="370"/>
      <c r="U1338" s="370"/>
      <c r="V1338" s="368">
        <f ca="1">+MIN(MAX(MIN(V1384,$F$1329/1000),$F$1328*V1384),MAX(V1384-SUM($J1430:U1430),0))*(V$1324&gt;$C1338)*AND(($C1338+$F$1327)&gt;=V$1324)</f>
        <v>3743.5342553815935</v>
      </c>
      <c r="W1338" s="368">
        <f ca="1">+MIN(MAX(MIN(W1384,$F$1329/1000),$F$1328*W1384),MAX(W1384-SUM($J1430:V1430),0))*(W$1324&gt;$C1338)*AND(($C1338+$F$1327)&gt;=W$1324)</f>
        <v>3743.5342553815935</v>
      </c>
      <c r="X1338" s="368">
        <f ca="1">+MIN(MAX(MIN(X1384,$F$1329/1000),$F$1328*X1384),MAX(X1384-SUM($J1430:W1430),0))*(X$1324&gt;$C1338)*AND(($C1338+$F$1327)&gt;=X$1324)</f>
        <v>3743.5342553815935</v>
      </c>
      <c r="Y1338" s="368">
        <f ca="1">+MIN(MAX(MIN(Y1384,$F$1329/1000),$F$1328*Y1384),MAX(Y1384-SUM($J1430:X1430),0))*(Y$1324&gt;$C1338)*AND(($C1338+$F$1327)&gt;=Y$1324)</f>
        <v>3743.5342553815935</v>
      </c>
      <c r="Z1338" s="368">
        <f ca="1">+MIN(MAX(MIN(Z1384,$F$1329/1000),$F$1328*Z1384),MAX(Z1384-SUM($J1430:Y1430),0))*(Z$1324&gt;$C1338)*AND(($C1338+$F$1327)&gt;=Z$1324)</f>
        <v>3743.5342553815935</v>
      </c>
      <c r="AA1338" s="368">
        <f ca="1">+MIN(MAX(MIN(AA1384,$F$1329/1000),$F$1328*AA1384),MAX(AA1384-SUM($J1430:Z1430),0))*(AA$1324&gt;$C1338)*AND(($C1338+$F$1327)&gt;=AA$1324)</f>
        <v>0</v>
      </c>
      <c r="AB1338" s="368">
        <f ca="1">+MIN(MAX(MIN(AB1384,$F$1329/1000),$F$1328*AB1384),MAX(AB1384-SUM($J1430:AA1430),0))*(AB$1324&gt;$C1338)*AND(($C1338+$F$1327)&gt;=AB$1324)</f>
        <v>0</v>
      </c>
      <c r="AC1338" s="368">
        <f ca="1">+MIN(MAX(MIN(AC1384,$F$1329/1000),$F$1328*AC1384),MAX(AC1384-SUM($J1430:AB1430),0))*(AC$1324&gt;$C1338)*AND(($C1338+$F$1327)&gt;=AC$1324)</f>
        <v>0</v>
      </c>
      <c r="AD1338" s="368">
        <f ca="1">+MIN(MAX(MIN(AD1384,$F$1329/1000),$F$1328*AD1384),MAX(AD1384-SUM($J1430:AC1430),0))*(AD$1324&gt;$C1338)*AND(($C1338+$F$1327)&gt;=AD$1324)</f>
        <v>0</v>
      </c>
      <c r="AE1338" s="368">
        <f ca="1">+MIN(MAX(MIN(AE1384,$F$1329/1000),$F$1328*AE1384),MAX(AE1384-SUM($J1430:AD1430),0))*(AE$1324&gt;$C1338)*AND(($C1338+$F$1327)&gt;=AE$1324)</f>
        <v>0</v>
      </c>
      <c r="AF1338" s="368">
        <f ca="1">+MIN(MAX(MIN(AF1384,$F$1329/1000),$F$1328*AF1384),MAX(AF1384-SUM($J1430:AE1430),0))*(AF$1324&gt;$C1338)*AND(($C1338+$F$1327)&gt;=AF$1324)</f>
        <v>0</v>
      </c>
      <c r="AG1338" s="368">
        <f ca="1">+MIN(MAX(MIN(AG1384,$F$1329/1000),$F$1328*AG1384),MAX(AG1384-SUM($J1430:AF1430),0))*(AG$1324&gt;$C1338)*AND(($C1338+$F$1327)&gt;=AG$1324)</f>
        <v>0</v>
      </c>
      <c r="AH1338" s="368">
        <f ca="1">+MIN(MAX(MIN(AH1384,$F$1329/1000),$F$1328*AH1384),MAX(AH1384-SUM($J1430:AG1430),0))*(AH$1324&gt;$C1338)*AND(($C1338+$F$1327)&gt;=AH$1324)</f>
        <v>0</v>
      </c>
      <c r="AI1338" s="368">
        <f ca="1">+MIN(MAX(MIN(AI1384,$F$1329/1000),$F$1328*AI1384),MAX(AI1384-SUM($J1430:AH1430),0))*(AI$1324&gt;$C1338)*AND(($C1338+$F$1327)&gt;=AI$1324)</f>
        <v>0</v>
      </c>
      <c r="AJ1338" s="368">
        <f ca="1">+MIN(MAX(MIN(AJ1384,$F$1329/1000),$F$1328*AJ1384),MAX(AJ1384-SUM($J1430:AI1430),0))*(AJ$1324&gt;$C1338)*AND(($C1338+$F$1327)&gt;=AJ$1324)</f>
        <v>0</v>
      </c>
      <c r="AK1338" s="368">
        <f ca="1">+MIN(MAX(MIN(AK1384,$F$1329/1000),$F$1328*AK1384),MAX(AK1384-SUM($J1430:AJ1430),0))*(AK$1324&gt;$C1338)*AND(($C1338+$F$1327)&gt;=AK$1324)</f>
        <v>0</v>
      </c>
      <c r="AL1338" s="368">
        <f ca="1">+MIN(MAX(MIN(AL1384,$F$1329/1000),$F$1328*AL1384),MAX(AL1384-SUM($J1430:AK1430),0))*(AL$1324&gt;$C1338)*AND(($C1338+$F$1327)&gt;=AL$1324)</f>
        <v>0</v>
      </c>
      <c r="AM1338" s="368">
        <f ca="1">+MIN(MAX(MIN(AM1384,$F$1329/1000),$F$1328*AM1384),MAX(AM1384-SUM($J1430:AL1430),0))*(AM$1324&gt;$C1338)*AND(($C1338+$F$1327)&gt;=AM$1324)</f>
        <v>0</v>
      </c>
      <c r="AN1338" s="368">
        <f ca="1">+MIN(MAX(MIN(AN1384,$F$1329/1000),$F$1328*AN1384),MAX(AN1384-SUM($J1430:AM1430),0))*(AN$1324&gt;$C1338)*AND(($C1338+$F$1327)&gt;=AN$1324)</f>
        <v>0</v>
      </c>
      <c r="AO1338" s="368">
        <f ca="1">+MIN(MAX(MIN(AO1384,$F$1329/1000),$F$1328*AO1384),MAX(AO1384-SUM($J1430:AN1430),0))*(AO$1324&gt;$C1338)*AND(($C1338+$F$1327)&gt;=AO$1324)</f>
        <v>0</v>
      </c>
      <c r="AP1338" s="368">
        <f ca="1">+MIN(MAX(MIN(AP1384,$F$1329/1000),$F$1328*AP1384),MAX(AP1384-SUM($J1430:AO1430),0))*(AP$1324&gt;$C1338)*AND(($C1338+$F$1327)&gt;=AP$1324)</f>
        <v>0</v>
      </c>
      <c r="AQ1338" s="368">
        <f ca="1">+MIN(MAX(MIN(AQ1384,$F$1329/1000),$F$1328*AQ1384),MAX(AQ1384-SUM($J1430:AP1430),0))*(AQ$1324&gt;$C1338)*AND(($C1338+$F$1327)&gt;=AQ$1324)</f>
        <v>0</v>
      </c>
      <c r="AR1338" s="368">
        <f ca="1">+MIN(MAX(MIN(AR1384,$F$1329/1000),$F$1328*AR1384),MAX(AR1384-SUM($J1430:AQ1430),0))*(AR$1324&gt;$C1338)*AND(($C1338+$F$1327)&gt;=AR$1324)</f>
        <v>0</v>
      </c>
      <c r="AS1338" s="368">
        <f ca="1">+MIN(MAX(MIN(AS1384,$F$1329/1000),$F$1328*AS1384),MAX(AS1384-SUM($J1430:AR1430),0))*(AS$1324&gt;$C1338)*AND(($C1338+$F$1327)&gt;=AS$1324)</f>
        <v>0</v>
      </c>
      <c r="AT1338" s="368">
        <f ca="1">+MIN(MAX(MIN(AT1384,$F$1329/1000),$F$1328*AT1384),MAX(AT1384-SUM($J1430:AS1430),0))*(AT$1324&gt;$C1338)*AND(($C1338+$F$1327)&gt;=AT$1324)</f>
        <v>0</v>
      </c>
      <c r="AU1338" s="368">
        <f ca="1">+MIN(MAX(MIN(AU1384,$F$1329/1000),$F$1328*AU1384),MAX(AU1384-SUM($J1430:AT1430),0))*(AU$1324&gt;$C1338)*AND(($C1338+$F$1327)&gt;=AU$1324)</f>
        <v>0</v>
      </c>
      <c r="AV1338" s="368">
        <f ca="1">+MIN(MAX(MIN(AV1384,$F$1329/1000),$F$1328*AV1384),MAX(AV1384-SUM($J1430:AU1430),0))*(AV$1324&gt;$C1338)*AND(($C1338+$F$1327)&gt;=AV$1324)</f>
        <v>0</v>
      </c>
      <c r="AW1338" s="368">
        <f ca="1">+MIN(MAX(MIN(AW1384,$F$1329/1000),$F$1328*AW1384),MAX(AW1384-SUM($J1430:AV1430),0))*(AW$1324&gt;$C1338)*AND(($C1338+$F$1327)&gt;=AW$1324)</f>
        <v>0</v>
      </c>
      <c r="AX1338" s="368">
        <f ca="1">+MIN(MAX(MIN(AX1384,$F$1329/1000),$F$1328*AX1384),MAX(AX1384-SUM($J1430:AW1430),0))*(AX$1324&gt;$C1338)*AND(($C1338+$F$1327)&gt;=AX$1324)</f>
        <v>0</v>
      </c>
      <c r="AY1338" s="368">
        <f ca="1">+MIN(MAX(MIN(AY1384,$F$1329/1000),$F$1328*AY1384),MAX(AY1384-SUM($J1430:AX1430),0))*(AY$1324&gt;$C1338)*AND(($C1338+$F$1327)&gt;=AY$1324)</f>
        <v>0</v>
      </c>
      <c r="AZ1338" s="368">
        <f ca="1">+MIN(MAX(MIN(AZ1384,$F$1329/1000),$F$1328*AZ1384),MAX(AZ1384-SUM($J1430:AY1430),0))*(AZ$1324&gt;$C1338)*AND(($C1338+$F$1327)&gt;=AZ$1324)</f>
        <v>0</v>
      </c>
    </row>
    <row r="1339" spans="3:52" outlineLevel="1">
      <c r="C1339" s="259">
        <f t="shared" si="3149"/>
        <v>2035</v>
      </c>
      <c r="J1339" s="369"/>
      <c r="K1339" s="370"/>
      <c r="L1339" s="370"/>
      <c r="M1339" s="370"/>
      <c r="N1339" s="370"/>
      <c r="O1339" s="370"/>
      <c r="P1339" s="370"/>
      <c r="Q1339" s="370"/>
      <c r="R1339" s="370"/>
      <c r="S1339" s="370"/>
      <c r="T1339" s="370"/>
      <c r="U1339" s="370"/>
      <c r="V1339" s="370"/>
      <c r="W1339" s="368">
        <f ca="1">+MIN(MAX(MIN(W1385,$F$1329/1000),$F$1328*W1385),MAX(W1385-SUM($J1431:V1431),0))*(W$1324&gt;$C1339)*AND(($C1339+$F$1327)&gt;=W$1324)</f>
        <v>3830.5246860953694</v>
      </c>
      <c r="X1339" s="368">
        <f ca="1">+MIN(MAX(MIN(X1385,$F$1329/1000),$F$1328*X1385),MAX(X1385-SUM($J1431:W1431),0))*(X$1324&gt;$C1339)*AND(($C1339+$F$1327)&gt;=X$1324)</f>
        <v>3830.5246860953694</v>
      </c>
      <c r="Y1339" s="368">
        <f ca="1">+MIN(MAX(MIN(Y1385,$F$1329/1000),$F$1328*Y1385),MAX(Y1385-SUM($J1431:X1431),0))*(Y$1324&gt;$C1339)*AND(($C1339+$F$1327)&gt;=Y$1324)</f>
        <v>3830.5246860953694</v>
      </c>
      <c r="Z1339" s="368">
        <f ca="1">+MIN(MAX(MIN(Z1385,$F$1329/1000),$F$1328*Z1385),MAX(Z1385-SUM($J1431:Y1431),0))*(Z$1324&gt;$C1339)*AND(($C1339+$F$1327)&gt;=Z$1324)</f>
        <v>3830.5246860953694</v>
      </c>
      <c r="AA1339" s="368">
        <f ca="1">+MIN(MAX(MIN(AA1385,$F$1329/1000),$F$1328*AA1385),MAX(AA1385-SUM($J1431:Z1431),0))*(AA$1324&gt;$C1339)*AND(($C1339+$F$1327)&gt;=AA$1324)</f>
        <v>3830.5246860953694</v>
      </c>
      <c r="AB1339" s="368">
        <f ca="1">+MIN(MAX(MIN(AB1385,$F$1329/1000),$F$1328*AB1385),MAX(AB1385-SUM($J1431:AA1431),0))*(AB$1324&gt;$C1339)*AND(($C1339+$F$1327)&gt;=AB$1324)</f>
        <v>0</v>
      </c>
      <c r="AC1339" s="368">
        <f ca="1">+MIN(MAX(MIN(AC1385,$F$1329/1000),$F$1328*AC1385),MAX(AC1385-SUM($J1431:AB1431),0))*(AC$1324&gt;$C1339)*AND(($C1339+$F$1327)&gt;=AC$1324)</f>
        <v>0</v>
      </c>
      <c r="AD1339" s="368">
        <f ca="1">+MIN(MAX(MIN(AD1385,$F$1329/1000),$F$1328*AD1385),MAX(AD1385-SUM($J1431:AC1431),0))*(AD$1324&gt;$C1339)*AND(($C1339+$F$1327)&gt;=AD$1324)</f>
        <v>0</v>
      </c>
      <c r="AE1339" s="368">
        <f ca="1">+MIN(MAX(MIN(AE1385,$F$1329/1000),$F$1328*AE1385),MAX(AE1385-SUM($J1431:AD1431),0))*(AE$1324&gt;$C1339)*AND(($C1339+$F$1327)&gt;=AE$1324)</f>
        <v>0</v>
      </c>
      <c r="AF1339" s="368">
        <f ca="1">+MIN(MAX(MIN(AF1385,$F$1329/1000),$F$1328*AF1385),MAX(AF1385-SUM($J1431:AE1431),0))*(AF$1324&gt;$C1339)*AND(($C1339+$F$1327)&gt;=AF$1324)</f>
        <v>0</v>
      </c>
      <c r="AG1339" s="368">
        <f ca="1">+MIN(MAX(MIN(AG1385,$F$1329/1000),$F$1328*AG1385),MAX(AG1385-SUM($J1431:AF1431),0))*(AG$1324&gt;$C1339)*AND(($C1339+$F$1327)&gt;=AG$1324)</f>
        <v>0</v>
      </c>
      <c r="AH1339" s="368">
        <f ca="1">+MIN(MAX(MIN(AH1385,$F$1329/1000),$F$1328*AH1385),MAX(AH1385-SUM($J1431:AG1431),0))*(AH$1324&gt;$C1339)*AND(($C1339+$F$1327)&gt;=AH$1324)</f>
        <v>0</v>
      </c>
      <c r="AI1339" s="368">
        <f ca="1">+MIN(MAX(MIN(AI1385,$F$1329/1000),$F$1328*AI1385),MAX(AI1385-SUM($J1431:AH1431),0))*(AI$1324&gt;$C1339)*AND(($C1339+$F$1327)&gt;=AI$1324)</f>
        <v>0</v>
      </c>
      <c r="AJ1339" s="368">
        <f ca="1">+MIN(MAX(MIN(AJ1385,$F$1329/1000),$F$1328*AJ1385),MAX(AJ1385-SUM($J1431:AI1431),0))*(AJ$1324&gt;$C1339)*AND(($C1339+$F$1327)&gt;=AJ$1324)</f>
        <v>0</v>
      </c>
      <c r="AK1339" s="368">
        <f ca="1">+MIN(MAX(MIN(AK1385,$F$1329/1000),$F$1328*AK1385),MAX(AK1385-SUM($J1431:AJ1431),0))*(AK$1324&gt;$C1339)*AND(($C1339+$F$1327)&gt;=AK$1324)</f>
        <v>0</v>
      </c>
      <c r="AL1339" s="368">
        <f ca="1">+MIN(MAX(MIN(AL1385,$F$1329/1000),$F$1328*AL1385),MAX(AL1385-SUM($J1431:AK1431),0))*(AL$1324&gt;$C1339)*AND(($C1339+$F$1327)&gt;=AL$1324)</f>
        <v>0</v>
      </c>
      <c r="AM1339" s="368">
        <f ca="1">+MIN(MAX(MIN(AM1385,$F$1329/1000),$F$1328*AM1385),MAX(AM1385-SUM($J1431:AL1431),0))*(AM$1324&gt;$C1339)*AND(($C1339+$F$1327)&gt;=AM$1324)</f>
        <v>0</v>
      </c>
      <c r="AN1339" s="368">
        <f ca="1">+MIN(MAX(MIN(AN1385,$F$1329/1000),$F$1328*AN1385),MAX(AN1385-SUM($J1431:AM1431),0))*(AN$1324&gt;$C1339)*AND(($C1339+$F$1327)&gt;=AN$1324)</f>
        <v>0</v>
      </c>
      <c r="AO1339" s="368">
        <f ca="1">+MIN(MAX(MIN(AO1385,$F$1329/1000),$F$1328*AO1385),MAX(AO1385-SUM($J1431:AN1431),0))*(AO$1324&gt;$C1339)*AND(($C1339+$F$1327)&gt;=AO$1324)</f>
        <v>0</v>
      </c>
      <c r="AP1339" s="368">
        <f ca="1">+MIN(MAX(MIN(AP1385,$F$1329/1000),$F$1328*AP1385),MAX(AP1385-SUM($J1431:AO1431),0))*(AP$1324&gt;$C1339)*AND(($C1339+$F$1327)&gt;=AP$1324)</f>
        <v>0</v>
      </c>
      <c r="AQ1339" s="368">
        <f ca="1">+MIN(MAX(MIN(AQ1385,$F$1329/1000),$F$1328*AQ1385),MAX(AQ1385-SUM($J1431:AP1431),0))*(AQ$1324&gt;$C1339)*AND(($C1339+$F$1327)&gt;=AQ$1324)</f>
        <v>0</v>
      </c>
      <c r="AR1339" s="368">
        <f ca="1">+MIN(MAX(MIN(AR1385,$F$1329/1000),$F$1328*AR1385),MAX(AR1385-SUM($J1431:AQ1431),0))*(AR$1324&gt;$C1339)*AND(($C1339+$F$1327)&gt;=AR$1324)</f>
        <v>0</v>
      </c>
      <c r="AS1339" s="368">
        <f ca="1">+MIN(MAX(MIN(AS1385,$F$1329/1000),$F$1328*AS1385),MAX(AS1385-SUM($J1431:AR1431),0))*(AS$1324&gt;$C1339)*AND(($C1339+$F$1327)&gt;=AS$1324)</f>
        <v>0</v>
      </c>
      <c r="AT1339" s="368">
        <f ca="1">+MIN(MAX(MIN(AT1385,$F$1329/1000),$F$1328*AT1385),MAX(AT1385-SUM($J1431:AS1431),0))*(AT$1324&gt;$C1339)*AND(($C1339+$F$1327)&gt;=AT$1324)</f>
        <v>0</v>
      </c>
      <c r="AU1339" s="368">
        <f ca="1">+MIN(MAX(MIN(AU1385,$F$1329/1000),$F$1328*AU1385),MAX(AU1385-SUM($J1431:AT1431),0))*(AU$1324&gt;$C1339)*AND(($C1339+$F$1327)&gt;=AU$1324)</f>
        <v>0</v>
      </c>
      <c r="AV1339" s="368">
        <f ca="1">+MIN(MAX(MIN(AV1385,$F$1329/1000),$F$1328*AV1385),MAX(AV1385-SUM($J1431:AU1431),0))*(AV$1324&gt;$C1339)*AND(($C1339+$F$1327)&gt;=AV$1324)</f>
        <v>0</v>
      </c>
      <c r="AW1339" s="368">
        <f ca="1">+MIN(MAX(MIN(AW1385,$F$1329/1000),$F$1328*AW1385),MAX(AW1385-SUM($J1431:AV1431),0))*(AW$1324&gt;$C1339)*AND(($C1339+$F$1327)&gt;=AW$1324)</f>
        <v>0</v>
      </c>
      <c r="AX1339" s="368">
        <f ca="1">+MIN(MAX(MIN(AX1385,$F$1329/1000),$F$1328*AX1385),MAX(AX1385-SUM($J1431:AW1431),0))*(AX$1324&gt;$C1339)*AND(($C1339+$F$1327)&gt;=AX$1324)</f>
        <v>0</v>
      </c>
      <c r="AY1339" s="368">
        <f ca="1">+MIN(MAX(MIN(AY1385,$F$1329/1000),$F$1328*AY1385),MAX(AY1385-SUM($J1431:AX1431),0))*(AY$1324&gt;$C1339)*AND(($C1339+$F$1327)&gt;=AY$1324)</f>
        <v>0</v>
      </c>
      <c r="AZ1339" s="368">
        <f ca="1">+MIN(MAX(MIN(AZ1385,$F$1329/1000),$F$1328*AZ1385),MAX(AZ1385-SUM($J1431:AY1431),0))*(AZ$1324&gt;$C1339)*AND(($C1339+$F$1327)&gt;=AZ$1324)</f>
        <v>0</v>
      </c>
    </row>
    <row r="1340" spans="3:52" outlineLevel="1">
      <c r="C1340" s="259">
        <f t="shared" si="3149"/>
        <v>2036</v>
      </c>
      <c r="J1340" s="369"/>
      <c r="K1340" s="370"/>
      <c r="L1340" s="370"/>
      <c r="M1340" s="370"/>
      <c r="N1340" s="370"/>
      <c r="O1340" s="370"/>
      <c r="P1340" s="370"/>
      <c r="Q1340" s="370"/>
      <c r="R1340" s="370"/>
      <c r="S1340" s="370"/>
      <c r="T1340" s="370"/>
      <c r="U1340" s="370"/>
      <c r="V1340" s="370"/>
      <c r="W1340" s="370"/>
      <c r="X1340" s="368">
        <f ca="1">+MIN(MAX(MIN(X1386,$F$1329/1000),$F$1328*X1386),MAX(X1386-SUM($J1432:W1432),0))*(X$1324&gt;$C1340)*AND(($C1340+$F$1327)&gt;=X$1324)</f>
        <v>3919.5729669780821</v>
      </c>
      <c r="Y1340" s="368">
        <f ca="1">+MIN(MAX(MIN(Y1386,$F$1329/1000),$F$1328*Y1386),MAX(Y1386-SUM($J1432:X1432),0))*(Y$1324&gt;$C1340)*AND(($C1340+$F$1327)&gt;=Y$1324)</f>
        <v>3919.5729669780821</v>
      </c>
      <c r="Z1340" s="368">
        <f ca="1">+MIN(MAX(MIN(Z1386,$F$1329/1000),$F$1328*Z1386),MAX(Z1386-SUM($J1432:Y1432),0))*(Z$1324&gt;$C1340)*AND(($C1340+$F$1327)&gt;=Z$1324)</f>
        <v>3919.5729669780821</v>
      </c>
      <c r="AA1340" s="368">
        <f ca="1">+MIN(MAX(MIN(AA1386,$F$1329/1000),$F$1328*AA1386),MAX(AA1386-SUM($J1432:Z1432),0))*(AA$1324&gt;$C1340)*AND(($C1340+$F$1327)&gt;=AA$1324)</f>
        <v>3919.5729669780821</v>
      </c>
      <c r="AB1340" s="368">
        <f ca="1">+MIN(MAX(MIN(AB1386,$F$1329/1000),$F$1328*AB1386),MAX(AB1386-SUM($J1432:AA1432),0))*(AB$1324&gt;$C1340)*AND(($C1340+$F$1327)&gt;=AB$1324)</f>
        <v>3919.5729669780821</v>
      </c>
      <c r="AC1340" s="368">
        <f ca="1">+MIN(MAX(MIN(AC1386,$F$1329/1000),$F$1328*AC1386),MAX(AC1386-SUM($J1432:AB1432),0))*(AC$1324&gt;$C1340)*AND(($C1340+$F$1327)&gt;=AC$1324)</f>
        <v>0</v>
      </c>
      <c r="AD1340" s="368">
        <f ca="1">+MIN(MAX(MIN(AD1386,$F$1329/1000),$F$1328*AD1386),MAX(AD1386-SUM($J1432:AC1432),0))*(AD$1324&gt;$C1340)*AND(($C1340+$F$1327)&gt;=AD$1324)</f>
        <v>0</v>
      </c>
      <c r="AE1340" s="368">
        <f ca="1">+MIN(MAX(MIN(AE1386,$F$1329/1000),$F$1328*AE1386),MAX(AE1386-SUM($J1432:AD1432),0))*(AE$1324&gt;$C1340)*AND(($C1340+$F$1327)&gt;=AE$1324)</f>
        <v>0</v>
      </c>
      <c r="AF1340" s="368">
        <f ca="1">+MIN(MAX(MIN(AF1386,$F$1329/1000),$F$1328*AF1386),MAX(AF1386-SUM($J1432:AE1432),0))*(AF$1324&gt;$C1340)*AND(($C1340+$F$1327)&gt;=AF$1324)</f>
        <v>0</v>
      </c>
      <c r="AG1340" s="368">
        <f ca="1">+MIN(MAX(MIN(AG1386,$F$1329/1000),$F$1328*AG1386),MAX(AG1386-SUM($J1432:AF1432),0))*(AG$1324&gt;$C1340)*AND(($C1340+$F$1327)&gt;=AG$1324)</f>
        <v>0</v>
      </c>
      <c r="AH1340" s="368">
        <f ca="1">+MIN(MAX(MIN(AH1386,$F$1329/1000),$F$1328*AH1386),MAX(AH1386-SUM($J1432:AG1432),0))*(AH$1324&gt;$C1340)*AND(($C1340+$F$1327)&gt;=AH$1324)</f>
        <v>0</v>
      </c>
      <c r="AI1340" s="368">
        <f ca="1">+MIN(MAX(MIN(AI1386,$F$1329/1000),$F$1328*AI1386),MAX(AI1386-SUM($J1432:AH1432),0))*(AI$1324&gt;$C1340)*AND(($C1340+$F$1327)&gt;=AI$1324)</f>
        <v>0</v>
      </c>
      <c r="AJ1340" s="368">
        <f ca="1">+MIN(MAX(MIN(AJ1386,$F$1329/1000),$F$1328*AJ1386),MAX(AJ1386-SUM($J1432:AI1432),0))*(AJ$1324&gt;$C1340)*AND(($C1340+$F$1327)&gt;=AJ$1324)</f>
        <v>0</v>
      </c>
      <c r="AK1340" s="368">
        <f ca="1">+MIN(MAX(MIN(AK1386,$F$1329/1000),$F$1328*AK1386),MAX(AK1386-SUM($J1432:AJ1432),0))*(AK$1324&gt;$C1340)*AND(($C1340+$F$1327)&gt;=AK$1324)</f>
        <v>0</v>
      </c>
      <c r="AL1340" s="368">
        <f ca="1">+MIN(MAX(MIN(AL1386,$F$1329/1000),$F$1328*AL1386),MAX(AL1386-SUM($J1432:AK1432),0))*(AL$1324&gt;$C1340)*AND(($C1340+$F$1327)&gt;=AL$1324)</f>
        <v>0</v>
      </c>
      <c r="AM1340" s="368">
        <f ca="1">+MIN(MAX(MIN(AM1386,$F$1329/1000),$F$1328*AM1386),MAX(AM1386-SUM($J1432:AL1432),0))*(AM$1324&gt;$C1340)*AND(($C1340+$F$1327)&gt;=AM$1324)</f>
        <v>0</v>
      </c>
      <c r="AN1340" s="368">
        <f ca="1">+MIN(MAX(MIN(AN1386,$F$1329/1000),$F$1328*AN1386),MAX(AN1386-SUM($J1432:AM1432),0))*(AN$1324&gt;$C1340)*AND(($C1340+$F$1327)&gt;=AN$1324)</f>
        <v>0</v>
      </c>
      <c r="AO1340" s="368">
        <f ca="1">+MIN(MAX(MIN(AO1386,$F$1329/1000),$F$1328*AO1386),MAX(AO1386-SUM($J1432:AN1432),0))*(AO$1324&gt;$C1340)*AND(($C1340+$F$1327)&gt;=AO$1324)</f>
        <v>0</v>
      </c>
      <c r="AP1340" s="368">
        <f ca="1">+MIN(MAX(MIN(AP1386,$F$1329/1000),$F$1328*AP1386),MAX(AP1386-SUM($J1432:AO1432),0))*(AP$1324&gt;$C1340)*AND(($C1340+$F$1327)&gt;=AP$1324)</f>
        <v>0</v>
      </c>
      <c r="AQ1340" s="368">
        <f ca="1">+MIN(MAX(MIN(AQ1386,$F$1329/1000),$F$1328*AQ1386),MAX(AQ1386-SUM($J1432:AP1432),0))*(AQ$1324&gt;$C1340)*AND(($C1340+$F$1327)&gt;=AQ$1324)</f>
        <v>0</v>
      </c>
      <c r="AR1340" s="368">
        <f ca="1">+MIN(MAX(MIN(AR1386,$F$1329/1000),$F$1328*AR1386),MAX(AR1386-SUM($J1432:AQ1432),0))*(AR$1324&gt;$C1340)*AND(($C1340+$F$1327)&gt;=AR$1324)</f>
        <v>0</v>
      </c>
      <c r="AS1340" s="368">
        <f ca="1">+MIN(MAX(MIN(AS1386,$F$1329/1000),$F$1328*AS1386),MAX(AS1386-SUM($J1432:AR1432),0))*(AS$1324&gt;$C1340)*AND(($C1340+$F$1327)&gt;=AS$1324)</f>
        <v>0</v>
      </c>
      <c r="AT1340" s="368">
        <f ca="1">+MIN(MAX(MIN(AT1386,$F$1329/1000),$F$1328*AT1386),MAX(AT1386-SUM($J1432:AS1432),0))*(AT$1324&gt;$C1340)*AND(($C1340+$F$1327)&gt;=AT$1324)</f>
        <v>0</v>
      </c>
      <c r="AU1340" s="368">
        <f ca="1">+MIN(MAX(MIN(AU1386,$F$1329/1000),$F$1328*AU1386),MAX(AU1386-SUM($J1432:AT1432),0))*(AU$1324&gt;$C1340)*AND(($C1340+$F$1327)&gt;=AU$1324)</f>
        <v>0</v>
      </c>
      <c r="AV1340" s="368">
        <f ca="1">+MIN(MAX(MIN(AV1386,$F$1329/1000),$F$1328*AV1386),MAX(AV1386-SUM($J1432:AU1432),0))*(AV$1324&gt;$C1340)*AND(($C1340+$F$1327)&gt;=AV$1324)</f>
        <v>0</v>
      </c>
      <c r="AW1340" s="368">
        <f ca="1">+MIN(MAX(MIN(AW1386,$F$1329/1000),$F$1328*AW1386),MAX(AW1386-SUM($J1432:AV1432),0))*(AW$1324&gt;$C1340)*AND(($C1340+$F$1327)&gt;=AW$1324)</f>
        <v>0</v>
      </c>
      <c r="AX1340" s="368">
        <f ca="1">+MIN(MAX(MIN(AX1386,$F$1329/1000),$F$1328*AX1386),MAX(AX1386-SUM($J1432:AW1432),0))*(AX$1324&gt;$C1340)*AND(($C1340+$F$1327)&gt;=AX$1324)</f>
        <v>0</v>
      </c>
      <c r="AY1340" s="368">
        <f ca="1">+MIN(MAX(MIN(AY1386,$F$1329/1000),$F$1328*AY1386),MAX(AY1386-SUM($J1432:AX1432),0))*(AY$1324&gt;$C1340)*AND(($C1340+$F$1327)&gt;=AY$1324)</f>
        <v>0</v>
      </c>
      <c r="AZ1340" s="368">
        <f ca="1">+MIN(MAX(MIN(AZ1386,$F$1329/1000),$F$1328*AZ1386),MAX(AZ1386-SUM($J1432:AY1432),0))*(AZ$1324&gt;$C1340)*AND(($C1340+$F$1327)&gt;=AZ$1324)</f>
        <v>0</v>
      </c>
    </row>
    <row r="1341" spans="3:52" outlineLevel="1">
      <c r="C1341" s="259">
        <f t="shared" si="3149"/>
        <v>2037</v>
      </c>
      <c r="J1341" s="369"/>
      <c r="K1341" s="370"/>
      <c r="L1341" s="370"/>
      <c r="M1341" s="370"/>
      <c r="N1341" s="370"/>
      <c r="O1341" s="370"/>
      <c r="P1341" s="370"/>
      <c r="Q1341" s="370"/>
      <c r="R1341" s="370"/>
      <c r="S1341" s="370"/>
      <c r="T1341" s="370"/>
      <c r="U1341" s="370"/>
      <c r="V1341" s="370"/>
      <c r="W1341" s="370"/>
      <c r="X1341" s="370"/>
      <c r="Y1341" s="368">
        <f ca="1">+MIN(MAX(MIN(Y1387,$F$1329/1000),$F$1328*Y1387),MAX(Y1387-SUM($J1433:X1433),0))*(Y$1324&gt;$C1341)*AND(($C1341+$F$1327)&gt;=Y$1324)</f>
        <v>0</v>
      </c>
      <c r="Z1341" s="368">
        <f ca="1">+MIN(MAX(MIN(Z1387,$F$1329/1000),$F$1328*Z1387),MAX(Z1387-SUM($J1433:Y1433),0))*(Z$1324&gt;$C1341)*AND(($C1341+$F$1327)&gt;=Z$1324)</f>
        <v>0</v>
      </c>
      <c r="AA1341" s="368">
        <f ca="1">+MIN(MAX(MIN(AA1387,$F$1329/1000),$F$1328*AA1387),MAX(AA1387-SUM($J1433:Z1433),0))*(AA$1324&gt;$C1341)*AND(($C1341+$F$1327)&gt;=AA$1324)</f>
        <v>0</v>
      </c>
      <c r="AB1341" s="368">
        <f ca="1">+MIN(MAX(MIN(AB1387,$F$1329/1000),$F$1328*AB1387),MAX(AB1387-SUM($J1433:AA1433),0))*(AB$1324&gt;$C1341)*AND(($C1341+$F$1327)&gt;=AB$1324)</f>
        <v>0</v>
      </c>
      <c r="AC1341" s="368">
        <f ca="1">+MIN(MAX(MIN(AC1387,$F$1329/1000),$F$1328*AC1387),MAX(AC1387-SUM($J1433:AB1433),0))*(AC$1324&gt;$C1341)*AND(($C1341+$F$1327)&gt;=AC$1324)</f>
        <v>0</v>
      </c>
      <c r="AD1341" s="368">
        <f ca="1">+MIN(MAX(MIN(AD1387,$F$1329/1000),$F$1328*AD1387),MAX(AD1387-SUM($J1433:AC1433),0))*(AD$1324&gt;$C1341)*AND(($C1341+$F$1327)&gt;=AD$1324)</f>
        <v>0</v>
      </c>
      <c r="AE1341" s="368">
        <f ca="1">+MIN(MAX(MIN(AE1387,$F$1329/1000),$F$1328*AE1387),MAX(AE1387-SUM($J1433:AD1433),0))*(AE$1324&gt;$C1341)*AND(($C1341+$F$1327)&gt;=AE$1324)</f>
        <v>0</v>
      </c>
      <c r="AF1341" s="368">
        <f ca="1">+MIN(MAX(MIN(AF1387,$F$1329/1000),$F$1328*AF1387),MAX(AF1387-SUM($J1433:AE1433),0))*(AF$1324&gt;$C1341)*AND(($C1341+$F$1327)&gt;=AF$1324)</f>
        <v>0</v>
      </c>
      <c r="AG1341" s="368">
        <f ca="1">+MIN(MAX(MIN(AG1387,$F$1329/1000),$F$1328*AG1387),MAX(AG1387-SUM($J1433:AF1433),0))*(AG$1324&gt;$C1341)*AND(($C1341+$F$1327)&gt;=AG$1324)</f>
        <v>0</v>
      </c>
      <c r="AH1341" s="368">
        <f ca="1">+MIN(MAX(MIN(AH1387,$F$1329/1000),$F$1328*AH1387),MAX(AH1387-SUM($J1433:AG1433),0))*(AH$1324&gt;$C1341)*AND(($C1341+$F$1327)&gt;=AH$1324)</f>
        <v>0</v>
      </c>
      <c r="AI1341" s="368">
        <f ca="1">+MIN(MAX(MIN(AI1387,$F$1329/1000),$F$1328*AI1387),MAX(AI1387-SUM($J1433:AH1433),0))*(AI$1324&gt;$C1341)*AND(($C1341+$F$1327)&gt;=AI$1324)</f>
        <v>0</v>
      </c>
      <c r="AJ1341" s="368">
        <f ca="1">+MIN(MAX(MIN(AJ1387,$F$1329/1000),$F$1328*AJ1387),MAX(AJ1387-SUM($J1433:AI1433),0))*(AJ$1324&gt;$C1341)*AND(($C1341+$F$1327)&gt;=AJ$1324)</f>
        <v>0</v>
      </c>
      <c r="AK1341" s="368">
        <f ca="1">+MIN(MAX(MIN(AK1387,$F$1329/1000),$F$1328*AK1387),MAX(AK1387-SUM($J1433:AJ1433),0))*(AK$1324&gt;$C1341)*AND(($C1341+$F$1327)&gt;=AK$1324)</f>
        <v>0</v>
      </c>
      <c r="AL1341" s="368">
        <f ca="1">+MIN(MAX(MIN(AL1387,$F$1329/1000),$F$1328*AL1387),MAX(AL1387-SUM($J1433:AK1433),0))*(AL$1324&gt;$C1341)*AND(($C1341+$F$1327)&gt;=AL$1324)</f>
        <v>0</v>
      </c>
      <c r="AM1341" s="368">
        <f ca="1">+MIN(MAX(MIN(AM1387,$F$1329/1000),$F$1328*AM1387),MAX(AM1387-SUM($J1433:AL1433),0))*(AM$1324&gt;$C1341)*AND(($C1341+$F$1327)&gt;=AM$1324)</f>
        <v>0</v>
      </c>
      <c r="AN1341" s="368">
        <f ca="1">+MIN(MAX(MIN(AN1387,$F$1329/1000),$F$1328*AN1387),MAX(AN1387-SUM($J1433:AM1433),0))*(AN$1324&gt;$C1341)*AND(($C1341+$F$1327)&gt;=AN$1324)</f>
        <v>0</v>
      </c>
      <c r="AO1341" s="368">
        <f ca="1">+MIN(MAX(MIN(AO1387,$F$1329/1000),$F$1328*AO1387),MAX(AO1387-SUM($J1433:AN1433),0))*(AO$1324&gt;$C1341)*AND(($C1341+$F$1327)&gt;=AO$1324)</f>
        <v>0</v>
      </c>
      <c r="AP1341" s="368">
        <f ca="1">+MIN(MAX(MIN(AP1387,$F$1329/1000),$F$1328*AP1387),MAX(AP1387-SUM($J1433:AO1433),0))*(AP$1324&gt;$C1341)*AND(($C1341+$F$1327)&gt;=AP$1324)</f>
        <v>0</v>
      </c>
      <c r="AQ1341" s="368">
        <f ca="1">+MIN(MAX(MIN(AQ1387,$F$1329/1000),$F$1328*AQ1387),MAX(AQ1387-SUM($J1433:AP1433),0))*(AQ$1324&gt;$C1341)*AND(($C1341+$F$1327)&gt;=AQ$1324)</f>
        <v>0</v>
      </c>
      <c r="AR1341" s="368">
        <f ca="1">+MIN(MAX(MIN(AR1387,$F$1329/1000),$F$1328*AR1387),MAX(AR1387-SUM($J1433:AQ1433),0))*(AR$1324&gt;$C1341)*AND(($C1341+$F$1327)&gt;=AR$1324)</f>
        <v>0</v>
      </c>
      <c r="AS1341" s="368">
        <f ca="1">+MIN(MAX(MIN(AS1387,$F$1329/1000),$F$1328*AS1387),MAX(AS1387-SUM($J1433:AR1433),0))*(AS$1324&gt;$C1341)*AND(($C1341+$F$1327)&gt;=AS$1324)</f>
        <v>0</v>
      </c>
      <c r="AT1341" s="368">
        <f ca="1">+MIN(MAX(MIN(AT1387,$F$1329/1000),$F$1328*AT1387),MAX(AT1387-SUM($J1433:AS1433),0))*(AT$1324&gt;$C1341)*AND(($C1341+$F$1327)&gt;=AT$1324)</f>
        <v>0</v>
      </c>
      <c r="AU1341" s="368">
        <f ca="1">+MIN(MAX(MIN(AU1387,$F$1329/1000),$F$1328*AU1387),MAX(AU1387-SUM($J1433:AT1433),0))*(AU$1324&gt;$C1341)*AND(($C1341+$F$1327)&gt;=AU$1324)</f>
        <v>0</v>
      </c>
      <c r="AV1341" s="368">
        <f ca="1">+MIN(MAX(MIN(AV1387,$F$1329/1000),$F$1328*AV1387),MAX(AV1387-SUM($J1433:AU1433),0))*(AV$1324&gt;$C1341)*AND(($C1341+$F$1327)&gt;=AV$1324)</f>
        <v>0</v>
      </c>
      <c r="AW1341" s="368">
        <f ca="1">+MIN(MAX(MIN(AW1387,$F$1329/1000),$F$1328*AW1387),MAX(AW1387-SUM($J1433:AV1433),0))*(AW$1324&gt;$C1341)*AND(($C1341+$F$1327)&gt;=AW$1324)</f>
        <v>0</v>
      </c>
      <c r="AX1341" s="368">
        <f ca="1">+MIN(MAX(MIN(AX1387,$F$1329/1000),$F$1328*AX1387),MAX(AX1387-SUM($J1433:AW1433),0))*(AX$1324&gt;$C1341)*AND(($C1341+$F$1327)&gt;=AX$1324)</f>
        <v>0</v>
      </c>
      <c r="AY1341" s="368">
        <f ca="1">+MIN(MAX(MIN(AY1387,$F$1329/1000),$F$1328*AY1387),MAX(AY1387-SUM($J1433:AX1433),0))*(AY$1324&gt;$C1341)*AND(($C1341+$F$1327)&gt;=AY$1324)</f>
        <v>0</v>
      </c>
      <c r="AZ1341" s="368">
        <f ca="1">+MIN(MAX(MIN(AZ1387,$F$1329/1000),$F$1328*AZ1387),MAX(AZ1387-SUM($J1433:AY1433),0))*(AZ$1324&gt;$C1341)*AND(($C1341+$F$1327)&gt;=AZ$1324)</f>
        <v>0</v>
      </c>
    </row>
    <row r="1342" spans="3:52" outlineLevel="1">
      <c r="C1342" s="259">
        <f t="shared" si="3149"/>
        <v>2038</v>
      </c>
      <c r="J1342" s="369"/>
      <c r="K1342" s="370"/>
      <c r="L1342" s="370"/>
      <c r="M1342" s="370"/>
      <c r="N1342" s="370"/>
      <c r="O1342" s="370"/>
      <c r="P1342" s="370"/>
      <c r="Q1342" s="370"/>
      <c r="R1342" s="370"/>
      <c r="S1342" s="370"/>
      <c r="T1342" s="370"/>
      <c r="U1342" s="370"/>
      <c r="V1342" s="370"/>
      <c r="W1342" s="370"/>
      <c r="X1342" s="370"/>
      <c r="Y1342" s="370"/>
      <c r="Z1342" s="368">
        <f ca="1">+MIN(MAX(MIN(Z1388,$F$1329/1000),$F$1328*Z1388),MAX(Z1388-SUM($J1434:Y1434),0))*(Z$1324&gt;$C1342)*AND(($C1342+$F$1327)&gt;=Z$1324)</f>
        <v>0</v>
      </c>
      <c r="AA1342" s="368">
        <f ca="1">+MIN(MAX(MIN(AA1388,$F$1329/1000),$F$1328*AA1388),MAX(AA1388-SUM($J1434:Z1434),0))*(AA$1324&gt;$C1342)*AND(($C1342+$F$1327)&gt;=AA$1324)</f>
        <v>0</v>
      </c>
      <c r="AB1342" s="368">
        <f ca="1">+MIN(MAX(MIN(AB1388,$F$1329/1000),$F$1328*AB1388),MAX(AB1388-SUM($J1434:AA1434),0))*(AB$1324&gt;$C1342)*AND(($C1342+$F$1327)&gt;=AB$1324)</f>
        <v>0</v>
      </c>
      <c r="AC1342" s="368">
        <f ca="1">+MIN(MAX(MIN(AC1388,$F$1329/1000),$F$1328*AC1388),MAX(AC1388-SUM($J1434:AB1434),0))*(AC$1324&gt;$C1342)*AND(($C1342+$F$1327)&gt;=AC$1324)</f>
        <v>0</v>
      </c>
      <c r="AD1342" s="368">
        <f ca="1">+MIN(MAX(MIN(AD1388,$F$1329/1000),$F$1328*AD1388),MAX(AD1388-SUM($J1434:AC1434),0))*(AD$1324&gt;$C1342)*AND(($C1342+$F$1327)&gt;=AD$1324)</f>
        <v>0</v>
      </c>
      <c r="AE1342" s="368">
        <f ca="1">+MIN(MAX(MIN(AE1388,$F$1329/1000),$F$1328*AE1388),MAX(AE1388-SUM($J1434:AD1434),0))*(AE$1324&gt;$C1342)*AND(($C1342+$F$1327)&gt;=AE$1324)</f>
        <v>0</v>
      </c>
      <c r="AF1342" s="368">
        <f ca="1">+MIN(MAX(MIN(AF1388,$F$1329/1000),$F$1328*AF1388),MAX(AF1388-SUM($J1434:AE1434),0))*(AF$1324&gt;$C1342)*AND(($C1342+$F$1327)&gt;=AF$1324)</f>
        <v>0</v>
      </c>
      <c r="AG1342" s="368">
        <f ca="1">+MIN(MAX(MIN(AG1388,$F$1329/1000),$F$1328*AG1388),MAX(AG1388-SUM($J1434:AF1434),0))*(AG$1324&gt;$C1342)*AND(($C1342+$F$1327)&gt;=AG$1324)</f>
        <v>0</v>
      </c>
      <c r="AH1342" s="368">
        <f ca="1">+MIN(MAX(MIN(AH1388,$F$1329/1000),$F$1328*AH1388),MAX(AH1388-SUM($J1434:AG1434),0))*(AH$1324&gt;$C1342)*AND(($C1342+$F$1327)&gt;=AH$1324)</f>
        <v>0</v>
      </c>
      <c r="AI1342" s="368">
        <f ca="1">+MIN(MAX(MIN(AI1388,$F$1329/1000),$F$1328*AI1388),MAX(AI1388-SUM($J1434:AH1434),0))*(AI$1324&gt;$C1342)*AND(($C1342+$F$1327)&gt;=AI$1324)</f>
        <v>0</v>
      </c>
      <c r="AJ1342" s="368">
        <f ca="1">+MIN(MAX(MIN(AJ1388,$F$1329/1000),$F$1328*AJ1388),MAX(AJ1388-SUM($J1434:AI1434),0))*(AJ$1324&gt;$C1342)*AND(($C1342+$F$1327)&gt;=AJ$1324)</f>
        <v>0</v>
      </c>
      <c r="AK1342" s="368">
        <f ca="1">+MIN(MAX(MIN(AK1388,$F$1329/1000),$F$1328*AK1388),MAX(AK1388-SUM($J1434:AJ1434),0))*(AK$1324&gt;$C1342)*AND(($C1342+$F$1327)&gt;=AK$1324)</f>
        <v>0</v>
      </c>
      <c r="AL1342" s="368">
        <f ca="1">+MIN(MAX(MIN(AL1388,$F$1329/1000),$F$1328*AL1388),MAX(AL1388-SUM($J1434:AK1434),0))*(AL$1324&gt;$C1342)*AND(($C1342+$F$1327)&gt;=AL$1324)</f>
        <v>0</v>
      </c>
      <c r="AM1342" s="368">
        <f ca="1">+MIN(MAX(MIN(AM1388,$F$1329/1000),$F$1328*AM1388),MAX(AM1388-SUM($J1434:AL1434),0))*(AM$1324&gt;$C1342)*AND(($C1342+$F$1327)&gt;=AM$1324)</f>
        <v>0</v>
      </c>
      <c r="AN1342" s="368">
        <f ca="1">+MIN(MAX(MIN(AN1388,$F$1329/1000),$F$1328*AN1388),MAX(AN1388-SUM($J1434:AM1434),0))*(AN$1324&gt;$C1342)*AND(($C1342+$F$1327)&gt;=AN$1324)</f>
        <v>0</v>
      </c>
      <c r="AO1342" s="368">
        <f ca="1">+MIN(MAX(MIN(AO1388,$F$1329/1000),$F$1328*AO1388),MAX(AO1388-SUM($J1434:AN1434),0))*(AO$1324&gt;$C1342)*AND(($C1342+$F$1327)&gt;=AO$1324)</f>
        <v>0</v>
      </c>
      <c r="AP1342" s="368">
        <f ca="1">+MIN(MAX(MIN(AP1388,$F$1329/1000),$F$1328*AP1388),MAX(AP1388-SUM($J1434:AO1434),0))*(AP$1324&gt;$C1342)*AND(($C1342+$F$1327)&gt;=AP$1324)</f>
        <v>0</v>
      </c>
      <c r="AQ1342" s="368">
        <f ca="1">+MIN(MAX(MIN(AQ1388,$F$1329/1000),$F$1328*AQ1388),MAX(AQ1388-SUM($J1434:AP1434),0))*(AQ$1324&gt;$C1342)*AND(($C1342+$F$1327)&gt;=AQ$1324)</f>
        <v>0</v>
      </c>
      <c r="AR1342" s="368">
        <f ca="1">+MIN(MAX(MIN(AR1388,$F$1329/1000),$F$1328*AR1388),MAX(AR1388-SUM($J1434:AQ1434),0))*(AR$1324&gt;$C1342)*AND(($C1342+$F$1327)&gt;=AR$1324)</f>
        <v>0</v>
      </c>
      <c r="AS1342" s="368">
        <f ca="1">+MIN(MAX(MIN(AS1388,$F$1329/1000),$F$1328*AS1388),MAX(AS1388-SUM($J1434:AR1434),0))*(AS$1324&gt;$C1342)*AND(($C1342+$F$1327)&gt;=AS$1324)</f>
        <v>0</v>
      </c>
      <c r="AT1342" s="368">
        <f ca="1">+MIN(MAX(MIN(AT1388,$F$1329/1000),$F$1328*AT1388),MAX(AT1388-SUM($J1434:AS1434),0))*(AT$1324&gt;$C1342)*AND(($C1342+$F$1327)&gt;=AT$1324)</f>
        <v>0</v>
      </c>
      <c r="AU1342" s="368">
        <f ca="1">+MIN(MAX(MIN(AU1388,$F$1329/1000),$F$1328*AU1388),MAX(AU1388-SUM($J1434:AT1434),0))*(AU$1324&gt;$C1342)*AND(($C1342+$F$1327)&gt;=AU$1324)</f>
        <v>0</v>
      </c>
      <c r="AV1342" s="368">
        <f ca="1">+MIN(MAX(MIN(AV1388,$F$1329/1000),$F$1328*AV1388),MAX(AV1388-SUM($J1434:AU1434),0))*(AV$1324&gt;$C1342)*AND(($C1342+$F$1327)&gt;=AV$1324)</f>
        <v>0</v>
      </c>
      <c r="AW1342" s="368">
        <f ca="1">+MIN(MAX(MIN(AW1388,$F$1329/1000),$F$1328*AW1388),MAX(AW1388-SUM($J1434:AV1434),0))*(AW$1324&gt;$C1342)*AND(($C1342+$F$1327)&gt;=AW$1324)</f>
        <v>0</v>
      </c>
      <c r="AX1342" s="368">
        <f ca="1">+MIN(MAX(MIN(AX1388,$F$1329/1000),$F$1328*AX1388),MAX(AX1388-SUM($J1434:AW1434),0))*(AX$1324&gt;$C1342)*AND(($C1342+$F$1327)&gt;=AX$1324)</f>
        <v>0</v>
      </c>
      <c r="AY1342" s="368">
        <f ca="1">+MIN(MAX(MIN(AY1388,$F$1329/1000),$F$1328*AY1388),MAX(AY1388-SUM($J1434:AX1434),0))*(AY$1324&gt;$C1342)*AND(($C1342+$F$1327)&gt;=AY$1324)</f>
        <v>0</v>
      </c>
      <c r="AZ1342" s="368">
        <f ca="1">+MIN(MAX(MIN(AZ1388,$F$1329/1000),$F$1328*AZ1388),MAX(AZ1388-SUM($J1434:AY1434),0))*(AZ$1324&gt;$C1342)*AND(($C1342+$F$1327)&gt;=AZ$1324)</f>
        <v>0</v>
      </c>
    </row>
    <row r="1343" spans="3:52" outlineLevel="1">
      <c r="C1343" s="259">
        <f t="shared" si="3149"/>
        <v>2039</v>
      </c>
      <c r="J1343" s="369"/>
      <c r="K1343" s="370"/>
      <c r="L1343" s="370"/>
      <c r="M1343" s="370"/>
      <c r="N1343" s="370"/>
      <c r="O1343" s="370"/>
      <c r="P1343" s="370"/>
      <c r="Q1343" s="370"/>
      <c r="R1343" s="370"/>
      <c r="S1343" s="370"/>
      <c r="T1343" s="370"/>
      <c r="U1343" s="370"/>
      <c r="V1343" s="370"/>
      <c r="W1343" s="370"/>
      <c r="X1343" s="370"/>
      <c r="Y1343" s="370"/>
      <c r="Z1343" s="370"/>
      <c r="AA1343" s="368">
        <f ca="1">+MIN(MAX(MIN(AA1389,$F$1329/1000),$F$1328*AA1389),MAX(AA1389-SUM($J1435:Z1435),0))*(AA$1324&gt;$C1343)*AND(($C1343+$F$1327)&gt;=AA$1324)</f>
        <v>0</v>
      </c>
      <c r="AB1343" s="368">
        <f ca="1">+MIN(MAX(MIN(AB1389,$F$1329/1000),$F$1328*AB1389),MAX(AB1389-SUM($J1435:AA1435),0))*(AB$1324&gt;$C1343)*AND(($C1343+$F$1327)&gt;=AB$1324)</f>
        <v>0</v>
      </c>
      <c r="AC1343" s="368">
        <f ca="1">+MIN(MAX(MIN(AC1389,$F$1329/1000),$F$1328*AC1389),MAX(AC1389-SUM($J1435:AB1435),0))*(AC$1324&gt;$C1343)*AND(($C1343+$F$1327)&gt;=AC$1324)</f>
        <v>0</v>
      </c>
      <c r="AD1343" s="368">
        <f ca="1">+MIN(MAX(MIN(AD1389,$F$1329/1000),$F$1328*AD1389),MAX(AD1389-SUM($J1435:AC1435),0))*(AD$1324&gt;$C1343)*AND(($C1343+$F$1327)&gt;=AD$1324)</f>
        <v>0</v>
      </c>
      <c r="AE1343" s="368">
        <f ca="1">+MIN(MAX(MIN(AE1389,$F$1329/1000),$F$1328*AE1389),MAX(AE1389-SUM($J1435:AD1435),0))*(AE$1324&gt;$C1343)*AND(($C1343+$F$1327)&gt;=AE$1324)</f>
        <v>0</v>
      </c>
      <c r="AF1343" s="368">
        <f ca="1">+MIN(MAX(MIN(AF1389,$F$1329/1000),$F$1328*AF1389),MAX(AF1389-SUM($J1435:AE1435),0))*(AF$1324&gt;$C1343)*AND(($C1343+$F$1327)&gt;=AF$1324)</f>
        <v>0</v>
      </c>
      <c r="AG1343" s="368">
        <f ca="1">+MIN(MAX(MIN(AG1389,$F$1329/1000),$F$1328*AG1389),MAX(AG1389-SUM($J1435:AF1435),0))*(AG$1324&gt;$C1343)*AND(($C1343+$F$1327)&gt;=AG$1324)</f>
        <v>0</v>
      </c>
      <c r="AH1343" s="368">
        <f ca="1">+MIN(MAX(MIN(AH1389,$F$1329/1000),$F$1328*AH1389),MAX(AH1389-SUM($J1435:AG1435),0))*(AH$1324&gt;$C1343)*AND(($C1343+$F$1327)&gt;=AH$1324)</f>
        <v>0</v>
      </c>
      <c r="AI1343" s="368">
        <f ca="1">+MIN(MAX(MIN(AI1389,$F$1329/1000),$F$1328*AI1389),MAX(AI1389-SUM($J1435:AH1435),0))*(AI$1324&gt;$C1343)*AND(($C1343+$F$1327)&gt;=AI$1324)</f>
        <v>0</v>
      </c>
      <c r="AJ1343" s="368">
        <f ca="1">+MIN(MAX(MIN(AJ1389,$F$1329/1000),$F$1328*AJ1389),MAX(AJ1389-SUM($J1435:AI1435),0))*(AJ$1324&gt;$C1343)*AND(($C1343+$F$1327)&gt;=AJ$1324)</f>
        <v>0</v>
      </c>
      <c r="AK1343" s="368">
        <f ca="1">+MIN(MAX(MIN(AK1389,$F$1329/1000),$F$1328*AK1389),MAX(AK1389-SUM($J1435:AJ1435),0))*(AK$1324&gt;$C1343)*AND(($C1343+$F$1327)&gt;=AK$1324)</f>
        <v>0</v>
      </c>
      <c r="AL1343" s="368">
        <f ca="1">+MIN(MAX(MIN(AL1389,$F$1329/1000),$F$1328*AL1389),MAX(AL1389-SUM($J1435:AK1435),0))*(AL$1324&gt;$C1343)*AND(($C1343+$F$1327)&gt;=AL$1324)</f>
        <v>0</v>
      </c>
      <c r="AM1343" s="368">
        <f ca="1">+MIN(MAX(MIN(AM1389,$F$1329/1000),$F$1328*AM1389),MAX(AM1389-SUM($J1435:AL1435),0))*(AM$1324&gt;$C1343)*AND(($C1343+$F$1327)&gt;=AM$1324)</f>
        <v>0</v>
      </c>
      <c r="AN1343" s="368">
        <f ca="1">+MIN(MAX(MIN(AN1389,$F$1329/1000),$F$1328*AN1389),MAX(AN1389-SUM($J1435:AM1435),0))*(AN$1324&gt;$C1343)*AND(($C1343+$F$1327)&gt;=AN$1324)</f>
        <v>0</v>
      </c>
      <c r="AO1343" s="368">
        <f ca="1">+MIN(MAX(MIN(AO1389,$F$1329/1000),$F$1328*AO1389),MAX(AO1389-SUM($J1435:AN1435),0))*(AO$1324&gt;$C1343)*AND(($C1343+$F$1327)&gt;=AO$1324)</f>
        <v>0</v>
      </c>
      <c r="AP1343" s="368">
        <f ca="1">+MIN(MAX(MIN(AP1389,$F$1329/1000),$F$1328*AP1389),MAX(AP1389-SUM($J1435:AO1435),0))*(AP$1324&gt;$C1343)*AND(($C1343+$F$1327)&gt;=AP$1324)</f>
        <v>0</v>
      </c>
      <c r="AQ1343" s="368">
        <f ca="1">+MIN(MAX(MIN(AQ1389,$F$1329/1000),$F$1328*AQ1389),MAX(AQ1389-SUM($J1435:AP1435),0))*(AQ$1324&gt;$C1343)*AND(($C1343+$F$1327)&gt;=AQ$1324)</f>
        <v>0</v>
      </c>
      <c r="AR1343" s="368">
        <f ca="1">+MIN(MAX(MIN(AR1389,$F$1329/1000),$F$1328*AR1389),MAX(AR1389-SUM($J1435:AQ1435),0))*(AR$1324&gt;$C1343)*AND(($C1343+$F$1327)&gt;=AR$1324)</f>
        <v>0</v>
      </c>
      <c r="AS1343" s="368">
        <f ca="1">+MIN(MAX(MIN(AS1389,$F$1329/1000),$F$1328*AS1389),MAX(AS1389-SUM($J1435:AR1435),0))*(AS$1324&gt;$C1343)*AND(($C1343+$F$1327)&gt;=AS$1324)</f>
        <v>0</v>
      </c>
      <c r="AT1343" s="368">
        <f ca="1">+MIN(MAX(MIN(AT1389,$F$1329/1000),$F$1328*AT1389),MAX(AT1389-SUM($J1435:AS1435),0))*(AT$1324&gt;$C1343)*AND(($C1343+$F$1327)&gt;=AT$1324)</f>
        <v>0</v>
      </c>
      <c r="AU1343" s="368">
        <f ca="1">+MIN(MAX(MIN(AU1389,$F$1329/1000),$F$1328*AU1389),MAX(AU1389-SUM($J1435:AT1435),0))*(AU$1324&gt;$C1343)*AND(($C1343+$F$1327)&gt;=AU$1324)</f>
        <v>0</v>
      </c>
      <c r="AV1343" s="368">
        <f ca="1">+MIN(MAX(MIN(AV1389,$F$1329/1000),$F$1328*AV1389),MAX(AV1389-SUM($J1435:AU1435),0))*(AV$1324&gt;$C1343)*AND(($C1343+$F$1327)&gt;=AV$1324)</f>
        <v>0</v>
      </c>
      <c r="AW1343" s="368">
        <f ca="1">+MIN(MAX(MIN(AW1389,$F$1329/1000),$F$1328*AW1389),MAX(AW1389-SUM($J1435:AV1435),0))*(AW$1324&gt;$C1343)*AND(($C1343+$F$1327)&gt;=AW$1324)</f>
        <v>0</v>
      </c>
      <c r="AX1343" s="368">
        <f ca="1">+MIN(MAX(MIN(AX1389,$F$1329/1000),$F$1328*AX1389),MAX(AX1389-SUM($J1435:AW1435),0))*(AX$1324&gt;$C1343)*AND(($C1343+$F$1327)&gt;=AX$1324)</f>
        <v>0</v>
      </c>
      <c r="AY1343" s="368">
        <f ca="1">+MIN(MAX(MIN(AY1389,$F$1329/1000),$F$1328*AY1389),MAX(AY1389-SUM($J1435:AX1435),0))*(AY$1324&gt;$C1343)*AND(($C1343+$F$1327)&gt;=AY$1324)</f>
        <v>0</v>
      </c>
      <c r="AZ1343" s="368">
        <f ca="1">+MIN(MAX(MIN(AZ1389,$F$1329/1000),$F$1328*AZ1389),MAX(AZ1389-SUM($J1435:AY1435),0))*(AZ$1324&gt;$C1343)*AND(($C1343+$F$1327)&gt;=AZ$1324)</f>
        <v>0</v>
      </c>
    </row>
    <row r="1344" spans="3:52" outlineLevel="1">
      <c r="C1344" s="259">
        <f t="shared" si="3149"/>
        <v>2040</v>
      </c>
      <c r="J1344" s="369"/>
      <c r="K1344" s="370"/>
      <c r="L1344" s="370"/>
      <c r="M1344" s="370"/>
      <c r="N1344" s="370"/>
      <c r="O1344" s="370"/>
      <c r="P1344" s="370"/>
      <c r="Q1344" s="370"/>
      <c r="R1344" s="370"/>
      <c r="S1344" s="370"/>
      <c r="T1344" s="370"/>
      <c r="U1344" s="370"/>
      <c r="V1344" s="370"/>
      <c r="W1344" s="370"/>
      <c r="X1344" s="370"/>
      <c r="Y1344" s="370"/>
      <c r="Z1344" s="370"/>
      <c r="AA1344" s="370"/>
      <c r="AB1344" s="368">
        <f ca="1">+MIN(MAX(MIN(AB1390,$F$1329/1000),$F$1328*AB1390),MAX(AB1390-SUM($J1436:AA1436),0))*(AB$1324&gt;$C1344)*AND(($C1344+$F$1327)&gt;=AB$1324)</f>
        <v>0</v>
      </c>
      <c r="AC1344" s="368">
        <f ca="1">+MIN(MAX(MIN(AC1390,$F$1329/1000),$F$1328*AC1390),MAX(AC1390-SUM($J1436:AB1436),0))*(AC$1324&gt;$C1344)*AND(($C1344+$F$1327)&gt;=AC$1324)</f>
        <v>0</v>
      </c>
      <c r="AD1344" s="368">
        <f ca="1">+MIN(MAX(MIN(AD1390,$F$1329/1000),$F$1328*AD1390),MAX(AD1390-SUM($J1436:AC1436),0))*(AD$1324&gt;$C1344)*AND(($C1344+$F$1327)&gt;=AD$1324)</f>
        <v>0</v>
      </c>
      <c r="AE1344" s="368">
        <f ca="1">+MIN(MAX(MIN(AE1390,$F$1329/1000),$F$1328*AE1390),MAX(AE1390-SUM($J1436:AD1436),0))*(AE$1324&gt;$C1344)*AND(($C1344+$F$1327)&gt;=AE$1324)</f>
        <v>0</v>
      </c>
      <c r="AF1344" s="368">
        <f ca="1">+MIN(MAX(MIN(AF1390,$F$1329/1000),$F$1328*AF1390),MAX(AF1390-SUM($J1436:AE1436),0))*(AF$1324&gt;$C1344)*AND(($C1344+$F$1327)&gt;=AF$1324)</f>
        <v>0</v>
      </c>
      <c r="AG1344" s="368">
        <f ca="1">+MIN(MAX(MIN(AG1390,$F$1329/1000),$F$1328*AG1390),MAX(AG1390-SUM($J1436:AF1436),0))*(AG$1324&gt;$C1344)*AND(($C1344+$F$1327)&gt;=AG$1324)</f>
        <v>0</v>
      </c>
      <c r="AH1344" s="368">
        <f ca="1">+MIN(MAX(MIN(AH1390,$F$1329/1000),$F$1328*AH1390),MAX(AH1390-SUM($J1436:AG1436),0))*(AH$1324&gt;$C1344)*AND(($C1344+$F$1327)&gt;=AH$1324)</f>
        <v>0</v>
      </c>
      <c r="AI1344" s="368">
        <f ca="1">+MIN(MAX(MIN(AI1390,$F$1329/1000),$F$1328*AI1390),MAX(AI1390-SUM($J1436:AH1436),0))*(AI$1324&gt;$C1344)*AND(($C1344+$F$1327)&gt;=AI$1324)</f>
        <v>0</v>
      </c>
      <c r="AJ1344" s="368">
        <f ca="1">+MIN(MAX(MIN(AJ1390,$F$1329/1000),$F$1328*AJ1390),MAX(AJ1390-SUM($J1436:AI1436),0))*(AJ$1324&gt;$C1344)*AND(($C1344+$F$1327)&gt;=AJ$1324)</f>
        <v>0</v>
      </c>
      <c r="AK1344" s="368">
        <f ca="1">+MIN(MAX(MIN(AK1390,$F$1329/1000),$F$1328*AK1390),MAX(AK1390-SUM($J1436:AJ1436),0))*(AK$1324&gt;$C1344)*AND(($C1344+$F$1327)&gt;=AK$1324)</f>
        <v>0</v>
      </c>
      <c r="AL1344" s="368">
        <f ca="1">+MIN(MAX(MIN(AL1390,$F$1329/1000),$F$1328*AL1390),MAX(AL1390-SUM($J1436:AK1436),0))*(AL$1324&gt;$C1344)*AND(($C1344+$F$1327)&gt;=AL$1324)</f>
        <v>0</v>
      </c>
      <c r="AM1344" s="368">
        <f ca="1">+MIN(MAX(MIN(AM1390,$F$1329/1000),$F$1328*AM1390),MAX(AM1390-SUM($J1436:AL1436),0))*(AM$1324&gt;$C1344)*AND(($C1344+$F$1327)&gt;=AM$1324)</f>
        <v>0</v>
      </c>
      <c r="AN1344" s="368">
        <f ca="1">+MIN(MAX(MIN(AN1390,$F$1329/1000),$F$1328*AN1390),MAX(AN1390-SUM($J1436:AM1436),0))*(AN$1324&gt;$C1344)*AND(($C1344+$F$1327)&gt;=AN$1324)</f>
        <v>0</v>
      </c>
      <c r="AO1344" s="368">
        <f ca="1">+MIN(MAX(MIN(AO1390,$F$1329/1000),$F$1328*AO1390),MAX(AO1390-SUM($J1436:AN1436),0))*(AO$1324&gt;$C1344)*AND(($C1344+$F$1327)&gt;=AO$1324)</f>
        <v>0</v>
      </c>
      <c r="AP1344" s="368">
        <f ca="1">+MIN(MAX(MIN(AP1390,$F$1329/1000),$F$1328*AP1390),MAX(AP1390-SUM($J1436:AO1436),0))*(AP$1324&gt;$C1344)*AND(($C1344+$F$1327)&gt;=AP$1324)</f>
        <v>0</v>
      </c>
      <c r="AQ1344" s="368">
        <f ca="1">+MIN(MAX(MIN(AQ1390,$F$1329/1000),$F$1328*AQ1390),MAX(AQ1390-SUM($J1436:AP1436),0))*(AQ$1324&gt;$C1344)*AND(($C1344+$F$1327)&gt;=AQ$1324)</f>
        <v>0</v>
      </c>
      <c r="AR1344" s="368">
        <f ca="1">+MIN(MAX(MIN(AR1390,$F$1329/1000),$F$1328*AR1390),MAX(AR1390-SUM($J1436:AQ1436),0))*(AR$1324&gt;$C1344)*AND(($C1344+$F$1327)&gt;=AR$1324)</f>
        <v>0</v>
      </c>
      <c r="AS1344" s="368">
        <f ca="1">+MIN(MAX(MIN(AS1390,$F$1329/1000),$F$1328*AS1390),MAX(AS1390-SUM($J1436:AR1436),0))*(AS$1324&gt;$C1344)*AND(($C1344+$F$1327)&gt;=AS$1324)</f>
        <v>0</v>
      </c>
      <c r="AT1344" s="368">
        <f ca="1">+MIN(MAX(MIN(AT1390,$F$1329/1000),$F$1328*AT1390),MAX(AT1390-SUM($J1436:AS1436),0))*(AT$1324&gt;$C1344)*AND(($C1344+$F$1327)&gt;=AT$1324)</f>
        <v>0</v>
      </c>
      <c r="AU1344" s="368">
        <f ca="1">+MIN(MAX(MIN(AU1390,$F$1329/1000),$F$1328*AU1390),MAX(AU1390-SUM($J1436:AT1436),0))*(AU$1324&gt;$C1344)*AND(($C1344+$F$1327)&gt;=AU$1324)</f>
        <v>0</v>
      </c>
      <c r="AV1344" s="368">
        <f ca="1">+MIN(MAX(MIN(AV1390,$F$1329/1000),$F$1328*AV1390),MAX(AV1390-SUM($J1436:AU1436),0))*(AV$1324&gt;$C1344)*AND(($C1344+$F$1327)&gt;=AV$1324)</f>
        <v>0</v>
      </c>
      <c r="AW1344" s="368">
        <f ca="1">+MIN(MAX(MIN(AW1390,$F$1329/1000),$F$1328*AW1390),MAX(AW1390-SUM($J1436:AV1436),0))*(AW$1324&gt;$C1344)*AND(($C1344+$F$1327)&gt;=AW$1324)</f>
        <v>0</v>
      </c>
      <c r="AX1344" s="368">
        <f ca="1">+MIN(MAX(MIN(AX1390,$F$1329/1000),$F$1328*AX1390),MAX(AX1390-SUM($J1436:AW1436),0))*(AX$1324&gt;$C1344)*AND(($C1344+$F$1327)&gt;=AX$1324)</f>
        <v>0</v>
      </c>
      <c r="AY1344" s="368">
        <f ca="1">+MIN(MAX(MIN(AY1390,$F$1329/1000),$F$1328*AY1390),MAX(AY1390-SUM($J1436:AX1436),0))*(AY$1324&gt;$C1344)*AND(($C1344+$F$1327)&gt;=AY$1324)</f>
        <v>0</v>
      </c>
      <c r="AZ1344" s="368">
        <f ca="1">+MIN(MAX(MIN(AZ1390,$F$1329/1000),$F$1328*AZ1390),MAX(AZ1390-SUM($J1436:AY1436),0))*(AZ$1324&gt;$C1344)*AND(($C1344+$F$1327)&gt;=AZ$1324)</f>
        <v>0</v>
      </c>
    </row>
    <row r="1345" spans="3:52" outlineLevel="1">
      <c r="C1345" s="259">
        <f t="shared" si="3149"/>
        <v>2041</v>
      </c>
      <c r="J1345" s="369"/>
      <c r="K1345" s="370"/>
      <c r="L1345" s="370"/>
      <c r="M1345" s="370"/>
      <c r="N1345" s="370"/>
      <c r="O1345" s="370"/>
      <c r="P1345" s="370"/>
      <c r="Q1345" s="370"/>
      <c r="R1345" s="370"/>
      <c r="S1345" s="370"/>
      <c r="T1345" s="370"/>
      <c r="U1345" s="370"/>
      <c r="V1345" s="370"/>
      <c r="W1345" s="370"/>
      <c r="X1345" s="370"/>
      <c r="Y1345" s="370"/>
      <c r="Z1345" s="370"/>
      <c r="AA1345" s="370"/>
      <c r="AB1345" s="370"/>
      <c r="AC1345" s="368">
        <f ca="1">+MIN(MAX(MIN(AC1391,$F$1329/1000),$F$1328*AC1391),MAX(AC1391-SUM($J1437:AB1437),0))*(AC$1324&gt;$C1345)*AND(($C1345+$F$1327)&gt;=AC$1324)</f>
        <v>0</v>
      </c>
      <c r="AD1345" s="368">
        <f ca="1">+MIN(MAX(MIN(AD1391,$F$1329/1000),$F$1328*AD1391),MAX(AD1391-SUM($J1437:AC1437),0))*(AD$1324&gt;$C1345)*AND(($C1345+$F$1327)&gt;=AD$1324)</f>
        <v>0</v>
      </c>
      <c r="AE1345" s="368">
        <f ca="1">+MIN(MAX(MIN(AE1391,$F$1329/1000),$F$1328*AE1391),MAX(AE1391-SUM($J1437:AD1437),0))*(AE$1324&gt;$C1345)*AND(($C1345+$F$1327)&gt;=AE$1324)</f>
        <v>0</v>
      </c>
      <c r="AF1345" s="368">
        <f ca="1">+MIN(MAX(MIN(AF1391,$F$1329/1000),$F$1328*AF1391),MAX(AF1391-SUM($J1437:AE1437),0))*(AF$1324&gt;$C1345)*AND(($C1345+$F$1327)&gt;=AF$1324)</f>
        <v>0</v>
      </c>
      <c r="AG1345" s="368">
        <f ca="1">+MIN(MAX(MIN(AG1391,$F$1329/1000),$F$1328*AG1391),MAX(AG1391-SUM($J1437:AF1437),0))*(AG$1324&gt;$C1345)*AND(($C1345+$F$1327)&gt;=AG$1324)</f>
        <v>0</v>
      </c>
      <c r="AH1345" s="368">
        <f ca="1">+MIN(MAX(MIN(AH1391,$F$1329/1000),$F$1328*AH1391),MAX(AH1391-SUM($J1437:AG1437),0))*(AH$1324&gt;$C1345)*AND(($C1345+$F$1327)&gt;=AH$1324)</f>
        <v>0</v>
      </c>
      <c r="AI1345" s="368">
        <f ca="1">+MIN(MAX(MIN(AI1391,$F$1329/1000),$F$1328*AI1391),MAX(AI1391-SUM($J1437:AH1437),0))*(AI$1324&gt;$C1345)*AND(($C1345+$F$1327)&gt;=AI$1324)</f>
        <v>0</v>
      </c>
      <c r="AJ1345" s="368">
        <f ca="1">+MIN(MAX(MIN(AJ1391,$F$1329/1000),$F$1328*AJ1391),MAX(AJ1391-SUM($J1437:AI1437),0))*(AJ$1324&gt;$C1345)*AND(($C1345+$F$1327)&gt;=AJ$1324)</f>
        <v>0</v>
      </c>
      <c r="AK1345" s="368">
        <f ca="1">+MIN(MAX(MIN(AK1391,$F$1329/1000),$F$1328*AK1391),MAX(AK1391-SUM($J1437:AJ1437),0))*(AK$1324&gt;$C1345)*AND(($C1345+$F$1327)&gt;=AK$1324)</f>
        <v>0</v>
      </c>
      <c r="AL1345" s="368">
        <f ca="1">+MIN(MAX(MIN(AL1391,$F$1329/1000),$F$1328*AL1391),MAX(AL1391-SUM($J1437:AK1437),0))*(AL$1324&gt;$C1345)*AND(($C1345+$F$1327)&gt;=AL$1324)</f>
        <v>0</v>
      </c>
      <c r="AM1345" s="368">
        <f ca="1">+MIN(MAX(MIN(AM1391,$F$1329/1000),$F$1328*AM1391),MAX(AM1391-SUM($J1437:AL1437),0))*(AM$1324&gt;$C1345)*AND(($C1345+$F$1327)&gt;=AM$1324)</f>
        <v>0</v>
      </c>
      <c r="AN1345" s="368">
        <f ca="1">+MIN(MAX(MIN(AN1391,$F$1329/1000),$F$1328*AN1391),MAX(AN1391-SUM($J1437:AM1437),0))*(AN$1324&gt;$C1345)*AND(($C1345+$F$1327)&gt;=AN$1324)</f>
        <v>0</v>
      </c>
      <c r="AO1345" s="368">
        <f ca="1">+MIN(MAX(MIN(AO1391,$F$1329/1000),$F$1328*AO1391),MAX(AO1391-SUM($J1437:AN1437),0))*(AO$1324&gt;$C1345)*AND(($C1345+$F$1327)&gt;=AO$1324)</f>
        <v>0</v>
      </c>
      <c r="AP1345" s="368">
        <f ca="1">+MIN(MAX(MIN(AP1391,$F$1329/1000),$F$1328*AP1391),MAX(AP1391-SUM($J1437:AO1437),0))*(AP$1324&gt;$C1345)*AND(($C1345+$F$1327)&gt;=AP$1324)</f>
        <v>0</v>
      </c>
      <c r="AQ1345" s="368">
        <f ca="1">+MIN(MAX(MIN(AQ1391,$F$1329/1000),$F$1328*AQ1391),MAX(AQ1391-SUM($J1437:AP1437),0))*(AQ$1324&gt;$C1345)*AND(($C1345+$F$1327)&gt;=AQ$1324)</f>
        <v>0</v>
      </c>
      <c r="AR1345" s="368">
        <f ca="1">+MIN(MAX(MIN(AR1391,$F$1329/1000),$F$1328*AR1391),MAX(AR1391-SUM($J1437:AQ1437),0))*(AR$1324&gt;$C1345)*AND(($C1345+$F$1327)&gt;=AR$1324)</f>
        <v>0</v>
      </c>
      <c r="AS1345" s="368">
        <f ca="1">+MIN(MAX(MIN(AS1391,$F$1329/1000),$F$1328*AS1391),MAX(AS1391-SUM($J1437:AR1437),0))*(AS$1324&gt;$C1345)*AND(($C1345+$F$1327)&gt;=AS$1324)</f>
        <v>0</v>
      </c>
      <c r="AT1345" s="368">
        <f ca="1">+MIN(MAX(MIN(AT1391,$F$1329/1000),$F$1328*AT1391),MAX(AT1391-SUM($J1437:AS1437),0))*(AT$1324&gt;$C1345)*AND(($C1345+$F$1327)&gt;=AT$1324)</f>
        <v>0</v>
      </c>
      <c r="AU1345" s="368">
        <f ca="1">+MIN(MAX(MIN(AU1391,$F$1329/1000),$F$1328*AU1391),MAX(AU1391-SUM($J1437:AT1437),0))*(AU$1324&gt;$C1345)*AND(($C1345+$F$1327)&gt;=AU$1324)</f>
        <v>0</v>
      </c>
      <c r="AV1345" s="368">
        <f ca="1">+MIN(MAX(MIN(AV1391,$F$1329/1000),$F$1328*AV1391),MAX(AV1391-SUM($J1437:AU1437),0))*(AV$1324&gt;$C1345)*AND(($C1345+$F$1327)&gt;=AV$1324)</f>
        <v>0</v>
      </c>
      <c r="AW1345" s="368">
        <f ca="1">+MIN(MAX(MIN(AW1391,$F$1329/1000),$F$1328*AW1391),MAX(AW1391-SUM($J1437:AV1437),0))*(AW$1324&gt;$C1345)*AND(($C1345+$F$1327)&gt;=AW$1324)</f>
        <v>0</v>
      </c>
      <c r="AX1345" s="368">
        <f ca="1">+MIN(MAX(MIN(AX1391,$F$1329/1000),$F$1328*AX1391),MAX(AX1391-SUM($J1437:AW1437),0))*(AX$1324&gt;$C1345)*AND(($C1345+$F$1327)&gt;=AX$1324)</f>
        <v>0</v>
      </c>
      <c r="AY1345" s="368">
        <f ca="1">+MIN(MAX(MIN(AY1391,$F$1329/1000),$F$1328*AY1391),MAX(AY1391-SUM($J1437:AX1437),0))*(AY$1324&gt;$C1345)*AND(($C1345+$F$1327)&gt;=AY$1324)</f>
        <v>0</v>
      </c>
      <c r="AZ1345" s="368">
        <f ca="1">+MIN(MAX(MIN(AZ1391,$F$1329/1000),$F$1328*AZ1391),MAX(AZ1391-SUM($J1437:AY1437),0))*(AZ$1324&gt;$C1345)*AND(($C1345+$F$1327)&gt;=AZ$1324)</f>
        <v>0</v>
      </c>
    </row>
    <row r="1346" spans="3:52" outlineLevel="1">
      <c r="C1346" s="259">
        <f t="shared" si="3149"/>
        <v>2042</v>
      </c>
      <c r="J1346" s="369"/>
      <c r="K1346" s="370"/>
      <c r="L1346" s="370"/>
      <c r="M1346" s="370"/>
      <c r="N1346" s="370"/>
      <c r="O1346" s="370"/>
      <c r="P1346" s="370"/>
      <c r="Q1346" s="370"/>
      <c r="R1346" s="370"/>
      <c r="S1346" s="370"/>
      <c r="T1346" s="370"/>
      <c r="U1346" s="370"/>
      <c r="V1346" s="370"/>
      <c r="W1346" s="370"/>
      <c r="X1346" s="370"/>
      <c r="Y1346" s="370"/>
      <c r="Z1346" s="370"/>
      <c r="AA1346" s="370"/>
      <c r="AB1346" s="370"/>
      <c r="AC1346" s="370"/>
      <c r="AD1346" s="368">
        <f ca="1">+MIN(MAX(MIN(AD1392,$F$1329/1000),$F$1328*AD1392),MAX(AD1392-SUM($J1438:AC1438),0))*(AD$1324&gt;$C1346)*AND(($C1346+$F$1327)&gt;=AD$1324)</f>
        <v>0</v>
      </c>
      <c r="AE1346" s="368">
        <f ca="1">+MIN(MAX(MIN(AE1392,$F$1329/1000),$F$1328*AE1392),MAX(AE1392-SUM($J1438:AD1438),0))*(AE$1324&gt;$C1346)*AND(($C1346+$F$1327)&gt;=AE$1324)</f>
        <v>0</v>
      </c>
      <c r="AF1346" s="368">
        <f ca="1">+MIN(MAX(MIN(AF1392,$F$1329/1000),$F$1328*AF1392),MAX(AF1392-SUM($J1438:AE1438),0))*(AF$1324&gt;$C1346)*AND(($C1346+$F$1327)&gt;=AF$1324)</f>
        <v>0</v>
      </c>
      <c r="AG1346" s="368">
        <f ca="1">+MIN(MAX(MIN(AG1392,$F$1329/1000),$F$1328*AG1392),MAX(AG1392-SUM($J1438:AF1438),0))*(AG$1324&gt;$C1346)*AND(($C1346+$F$1327)&gt;=AG$1324)</f>
        <v>0</v>
      </c>
      <c r="AH1346" s="368">
        <f ca="1">+MIN(MAX(MIN(AH1392,$F$1329/1000),$F$1328*AH1392),MAX(AH1392-SUM($J1438:AG1438),0))*(AH$1324&gt;$C1346)*AND(($C1346+$F$1327)&gt;=AH$1324)</f>
        <v>0</v>
      </c>
      <c r="AI1346" s="368">
        <f ca="1">+MIN(MAX(MIN(AI1392,$F$1329/1000),$F$1328*AI1392),MAX(AI1392-SUM($J1438:AH1438),0))*(AI$1324&gt;$C1346)*AND(($C1346+$F$1327)&gt;=AI$1324)</f>
        <v>0</v>
      </c>
      <c r="AJ1346" s="368">
        <f ca="1">+MIN(MAX(MIN(AJ1392,$F$1329/1000),$F$1328*AJ1392),MAX(AJ1392-SUM($J1438:AI1438),0))*(AJ$1324&gt;$C1346)*AND(($C1346+$F$1327)&gt;=AJ$1324)</f>
        <v>0</v>
      </c>
      <c r="AK1346" s="368">
        <f ca="1">+MIN(MAX(MIN(AK1392,$F$1329/1000),$F$1328*AK1392),MAX(AK1392-SUM($J1438:AJ1438),0))*(AK$1324&gt;$C1346)*AND(($C1346+$F$1327)&gt;=AK$1324)</f>
        <v>0</v>
      </c>
      <c r="AL1346" s="368">
        <f ca="1">+MIN(MAX(MIN(AL1392,$F$1329/1000),$F$1328*AL1392),MAX(AL1392-SUM($J1438:AK1438),0))*(AL$1324&gt;$C1346)*AND(($C1346+$F$1327)&gt;=AL$1324)</f>
        <v>0</v>
      </c>
      <c r="AM1346" s="368">
        <f ca="1">+MIN(MAX(MIN(AM1392,$F$1329/1000),$F$1328*AM1392),MAX(AM1392-SUM($J1438:AL1438),0))*(AM$1324&gt;$C1346)*AND(($C1346+$F$1327)&gt;=AM$1324)</f>
        <v>0</v>
      </c>
      <c r="AN1346" s="368">
        <f ca="1">+MIN(MAX(MIN(AN1392,$F$1329/1000),$F$1328*AN1392),MAX(AN1392-SUM($J1438:AM1438),0))*(AN$1324&gt;$C1346)*AND(($C1346+$F$1327)&gt;=AN$1324)</f>
        <v>0</v>
      </c>
      <c r="AO1346" s="368">
        <f ca="1">+MIN(MAX(MIN(AO1392,$F$1329/1000),$F$1328*AO1392),MAX(AO1392-SUM($J1438:AN1438),0))*(AO$1324&gt;$C1346)*AND(($C1346+$F$1327)&gt;=AO$1324)</f>
        <v>0</v>
      </c>
      <c r="AP1346" s="368">
        <f ca="1">+MIN(MAX(MIN(AP1392,$F$1329/1000),$F$1328*AP1392),MAX(AP1392-SUM($J1438:AO1438),0))*(AP$1324&gt;$C1346)*AND(($C1346+$F$1327)&gt;=AP$1324)</f>
        <v>0</v>
      </c>
      <c r="AQ1346" s="368">
        <f ca="1">+MIN(MAX(MIN(AQ1392,$F$1329/1000),$F$1328*AQ1392),MAX(AQ1392-SUM($J1438:AP1438),0))*(AQ$1324&gt;$C1346)*AND(($C1346+$F$1327)&gt;=AQ$1324)</f>
        <v>0</v>
      </c>
      <c r="AR1346" s="368">
        <f ca="1">+MIN(MAX(MIN(AR1392,$F$1329/1000),$F$1328*AR1392),MAX(AR1392-SUM($J1438:AQ1438),0))*(AR$1324&gt;$C1346)*AND(($C1346+$F$1327)&gt;=AR$1324)</f>
        <v>0</v>
      </c>
      <c r="AS1346" s="368">
        <f ca="1">+MIN(MAX(MIN(AS1392,$F$1329/1000),$F$1328*AS1392),MAX(AS1392-SUM($J1438:AR1438),0))*(AS$1324&gt;$C1346)*AND(($C1346+$F$1327)&gt;=AS$1324)</f>
        <v>0</v>
      </c>
      <c r="AT1346" s="368">
        <f ca="1">+MIN(MAX(MIN(AT1392,$F$1329/1000),$F$1328*AT1392),MAX(AT1392-SUM($J1438:AS1438),0))*(AT$1324&gt;$C1346)*AND(($C1346+$F$1327)&gt;=AT$1324)</f>
        <v>0</v>
      </c>
      <c r="AU1346" s="368">
        <f ca="1">+MIN(MAX(MIN(AU1392,$F$1329/1000),$F$1328*AU1392),MAX(AU1392-SUM($J1438:AT1438),0))*(AU$1324&gt;$C1346)*AND(($C1346+$F$1327)&gt;=AU$1324)</f>
        <v>0</v>
      </c>
      <c r="AV1346" s="368">
        <f ca="1">+MIN(MAX(MIN(AV1392,$F$1329/1000),$F$1328*AV1392),MAX(AV1392-SUM($J1438:AU1438),0))*(AV$1324&gt;$C1346)*AND(($C1346+$F$1327)&gt;=AV$1324)</f>
        <v>0</v>
      </c>
      <c r="AW1346" s="368">
        <f ca="1">+MIN(MAX(MIN(AW1392,$F$1329/1000),$F$1328*AW1392),MAX(AW1392-SUM($J1438:AV1438),0))*(AW$1324&gt;$C1346)*AND(($C1346+$F$1327)&gt;=AW$1324)</f>
        <v>0</v>
      </c>
      <c r="AX1346" s="368">
        <f ca="1">+MIN(MAX(MIN(AX1392,$F$1329/1000),$F$1328*AX1392),MAX(AX1392-SUM($J1438:AW1438),0))*(AX$1324&gt;$C1346)*AND(($C1346+$F$1327)&gt;=AX$1324)</f>
        <v>0</v>
      </c>
      <c r="AY1346" s="368">
        <f ca="1">+MIN(MAX(MIN(AY1392,$F$1329/1000),$F$1328*AY1392),MAX(AY1392-SUM($J1438:AX1438),0))*(AY$1324&gt;$C1346)*AND(($C1346+$F$1327)&gt;=AY$1324)</f>
        <v>0</v>
      </c>
      <c r="AZ1346" s="368">
        <f ca="1">+MIN(MAX(MIN(AZ1392,$F$1329/1000),$F$1328*AZ1392),MAX(AZ1392-SUM($J1438:AY1438),0))*(AZ$1324&gt;$C1346)*AND(($C1346+$F$1327)&gt;=AZ$1324)</f>
        <v>0</v>
      </c>
    </row>
    <row r="1347" spans="3:52" outlineLevel="1">
      <c r="C1347" s="259">
        <f t="shared" si="3149"/>
        <v>2043</v>
      </c>
      <c r="J1347" s="369"/>
      <c r="K1347" s="370"/>
      <c r="L1347" s="370"/>
      <c r="M1347" s="370"/>
      <c r="N1347" s="370"/>
      <c r="O1347" s="370"/>
      <c r="P1347" s="370"/>
      <c r="Q1347" s="370"/>
      <c r="R1347" s="370"/>
      <c r="S1347" s="370"/>
      <c r="T1347" s="370"/>
      <c r="U1347" s="370"/>
      <c r="V1347" s="370"/>
      <c r="W1347" s="370"/>
      <c r="X1347" s="370"/>
      <c r="Y1347" s="370"/>
      <c r="Z1347" s="370"/>
      <c r="AA1347" s="370"/>
      <c r="AB1347" s="370"/>
      <c r="AC1347" s="370"/>
      <c r="AD1347" s="370"/>
      <c r="AE1347" s="368">
        <f ca="1">+MIN(MAX(MIN(AE1393,$F$1329/1000),$F$1328*AE1393),MAX(AE1393-SUM($J1439:AD1439),0))*(AE$1324&gt;$C1347)*AND(($C1347+$F$1327)&gt;=AE$1324)</f>
        <v>0</v>
      </c>
      <c r="AF1347" s="368">
        <f ca="1">+MIN(MAX(MIN(AF1393,$F$1329/1000),$F$1328*AF1393),MAX(AF1393-SUM($J1439:AE1439),0))*(AF$1324&gt;$C1347)*AND(($C1347+$F$1327)&gt;=AF$1324)</f>
        <v>0</v>
      </c>
      <c r="AG1347" s="368">
        <f ca="1">+MIN(MAX(MIN(AG1393,$F$1329/1000),$F$1328*AG1393),MAX(AG1393-SUM($J1439:AF1439),0))*(AG$1324&gt;$C1347)*AND(($C1347+$F$1327)&gt;=AG$1324)</f>
        <v>0</v>
      </c>
      <c r="AH1347" s="368">
        <f ca="1">+MIN(MAX(MIN(AH1393,$F$1329/1000),$F$1328*AH1393),MAX(AH1393-SUM($J1439:AG1439),0))*(AH$1324&gt;$C1347)*AND(($C1347+$F$1327)&gt;=AH$1324)</f>
        <v>0</v>
      </c>
      <c r="AI1347" s="368">
        <f ca="1">+MIN(MAX(MIN(AI1393,$F$1329/1000),$F$1328*AI1393),MAX(AI1393-SUM($J1439:AH1439),0))*(AI$1324&gt;$C1347)*AND(($C1347+$F$1327)&gt;=AI$1324)</f>
        <v>0</v>
      </c>
      <c r="AJ1347" s="368">
        <f ca="1">+MIN(MAX(MIN(AJ1393,$F$1329/1000),$F$1328*AJ1393),MAX(AJ1393-SUM($J1439:AI1439),0))*(AJ$1324&gt;$C1347)*AND(($C1347+$F$1327)&gt;=AJ$1324)</f>
        <v>0</v>
      </c>
      <c r="AK1347" s="368">
        <f ca="1">+MIN(MAX(MIN(AK1393,$F$1329/1000),$F$1328*AK1393),MAX(AK1393-SUM($J1439:AJ1439),0))*(AK$1324&gt;$C1347)*AND(($C1347+$F$1327)&gt;=AK$1324)</f>
        <v>0</v>
      </c>
      <c r="AL1347" s="368">
        <f ca="1">+MIN(MAX(MIN(AL1393,$F$1329/1000),$F$1328*AL1393),MAX(AL1393-SUM($J1439:AK1439),0))*(AL$1324&gt;$C1347)*AND(($C1347+$F$1327)&gt;=AL$1324)</f>
        <v>0</v>
      </c>
      <c r="AM1347" s="368">
        <f ca="1">+MIN(MAX(MIN(AM1393,$F$1329/1000),$F$1328*AM1393),MAX(AM1393-SUM($J1439:AL1439),0))*(AM$1324&gt;$C1347)*AND(($C1347+$F$1327)&gt;=AM$1324)</f>
        <v>0</v>
      </c>
      <c r="AN1347" s="368">
        <f ca="1">+MIN(MAX(MIN(AN1393,$F$1329/1000),$F$1328*AN1393),MAX(AN1393-SUM($J1439:AM1439),0))*(AN$1324&gt;$C1347)*AND(($C1347+$F$1327)&gt;=AN$1324)</f>
        <v>0</v>
      </c>
      <c r="AO1347" s="368">
        <f ca="1">+MIN(MAX(MIN(AO1393,$F$1329/1000),$F$1328*AO1393),MAX(AO1393-SUM($J1439:AN1439),0))*(AO$1324&gt;$C1347)*AND(($C1347+$F$1327)&gt;=AO$1324)</f>
        <v>0</v>
      </c>
      <c r="AP1347" s="368">
        <f ca="1">+MIN(MAX(MIN(AP1393,$F$1329/1000),$F$1328*AP1393),MAX(AP1393-SUM($J1439:AO1439),0))*(AP$1324&gt;$C1347)*AND(($C1347+$F$1327)&gt;=AP$1324)</f>
        <v>0</v>
      </c>
      <c r="AQ1347" s="368">
        <f ca="1">+MIN(MAX(MIN(AQ1393,$F$1329/1000),$F$1328*AQ1393),MAX(AQ1393-SUM($J1439:AP1439),0))*(AQ$1324&gt;$C1347)*AND(($C1347+$F$1327)&gt;=AQ$1324)</f>
        <v>0</v>
      </c>
      <c r="AR1347" s="368">
        <f ca="1">+MIN(MAX(MIN(AR1393,$F$1329/1000),$F$1328*AR1393),MAX(AR1393-SUM($J1439:AQ1439),0))*(AR$1324&gt;$C1347)*AND(($C1347+$F$1327)&gt;=AR$1324)</f>
        <v>0</v>
      </c>
      <c r="AS1347" s="368">
        <f ca="1">+MIN(MAX(MIN(AS1393,$F$1329/1000),$F$1328*AS1393),MAX(AS1393-SUM($J1439:AR1439),0))*(AS$1324&gt;$C1347)*AND(($C1347+$F$1327)&gt;=AS$1324)</f>
        <v>0</v>
      </c>
      <c r="AT1347" s="368">
        <f ca="1">+MIN(MAX(MIN(AT1393,$F$1329/1000),$F$1328*AT1393),MAX(AT1393-SUM($J1439:AS1439),0))*(AT$1324&gt;$C1347)*AND(($C1347+$F$1327)&gt;=AT$1324)</f>
        <v>0</v>
      </c>
      <c r="AU1347" s="368">
        <f ca="1">+MIN(MAX(MIN(AU1393,$F$1329/1000),$F$1328*AU1393),MAX(AU1393-SUM($J1439:AT1439),0))*(AU$1324&gt;$C1347)*AND(($C1347+$F$1327)&gt;=AU$1324)</f>
        <v>0</v>
      </c>
      <c r="AV1347" s="368">
        <f ca="1">+MIN(MAX(MIN(AV1393,$F$1329/1000),$F$1328*AV1393),MAX(AV1393-SUM($J1439:AU1439),0))*(AV$1324&gt;$C1347)*AND(($C1347+$F$1327)&gt;=AV$1324)</f>
        <v>0</v>
      </c>
      <c r="AW1347" s="368">
        <f ca="1">+MIN(MAX(MIN(AW1393,$F$1329/1000),$F$1328*AW1393),MAX(AW1393-SUM($J1439:AV1439),0))*(AW$1324&gt;$C1347)*AND(($C1347+$F$1327)&gt;=AW$1324)</f>
        <v>0</v>
      </c>
      <c r="AX1347" s="368">
        <f ca="1">+MIN(MAX(MIN(AX1393,$F$1329/1000),$F$1328*AX1393),MAX(AX1393-SUM($J1439:AW1439),0))*(AX$1324&gt;$C1347)*AND(($C1347+$F$1327)&gt;=AX$1324)</f>
        <v>0</v>
      </c>
      <c r="AY1347" s="368">
        <f ca="1">+MIN(MAX(MIN(AY1393,$F$1329/1000),$F$1328*AY1393),MAX(AY1393-SUM($J1439:AX1439),0))*(AY$1324&gt;$C1347)*AND(($C1347+$F$1327)&gt;=AY$1324)</f>
        <v>0</v>
      </c>
      <c r="AZ1347" s="368">
        <f ca="1">+MIN(MAX(MIN(AZ1393,$F$1329/1000),$F$1328*AZ1393),MAX(AZ1393-SUM($J1439:AY1439),0))*(AZ$1324&gt;$C1347)*AND(($C1347+$F$1327)&gt;=AZ$1324)</f>
        <v>0</v>
      </c>
    </row>
    <row r="1348" spans="3:52" outlineLevel="1">
      <c r="C1348" s="259">
        <f t="shared" si="3149"/>
        <v>2044</v>
      </c>
      <c r="J1348" s="369"/>
      <c r="K1348" s="370"/>
      <c r="L1348" s="370"/>
      <c r="M1348" s="370"/>
      <c r="N1348" s="370"/>
      <c r="O1348" s="370"/>
      <c r="P1348" s="370"/>
      <c r="Q1348" s="370"/>
      <c r="R1348" s="370"/>
      <c r="S1348" s="370"/>
      <c r="T1348" s="370"/>
      <c r="U1348" s="370"/>
      <c r="V1348" s="370"/>
      <c r="W1348" s="370"/>
      <c r="X1348" s="370"/>
      <c r="Y1348" s="370"/>
      <c r="Z1348" s="370"/>
      <c r="AA1348" s="370"/>
      <c r="AB1348" s="370"/>
      <c r="AC1348" s="370"/>
      <c r="AD1348" s="370"/>
      <c r="AE1348" s="370"/>
      <c r="AF1348" s="368">
        <f ca="1">+MIN(MAX(MIN(AF1394,$F$1329/1000),$F$1328*AF1394),MAX(AF1394-SUM($J1440:AE1440),0))*(AF$1324&gt;$C1348)*AND(($C1348+$F$1327)&gt;=AF$1324)</f>
        <v>0</v>
      </c>
      <c r="AG1348" s="368">
        <f ca="1">+MIN(MAX(MIN(AG1394,$F$1329/1000),$F$1328*AG1394),MAX(AG1394-SUM($J1440:AF1440),0))*(AG$1324&gt;$C1348)*AND(($C1348+$F$1327)&gt;=AG$1324)</f>
        <v>0</v>
      </c>
      <c r="AH1348" s="368">
        <f ca="1">+MIN(MAX(MIN(AH1394,$F$1329/1000),$F$1328*AH1394),MAX(AH1394-SUM($J1440:AG1440),0))*(AH$1324&gt;$C1348)*AND(($C1348+$F$1327)&gt;=AH$1324)</f>
        <v>0</v>
      </c>
      <c r="AI1348" s="368">
        <f ca="1">+MIN(MAX(MIN(AI1394,$F$1329/1000),$F$1328*AI1394),MAX(AI1394-SUM($J1440:AH1440),0))*(AI$1324&gt;$C1348)*AND(($C1348+$F$1327)&gt;=AI$1324)</f>
        <v>0</v>
      </c>
      <c r="AJ1348" s="368">
        <f ca="1">+MIN(MAX(MIN(AJ1394,$F$1329/1000),$F$1328*AJ1394),MAX(AJ1394-SUM($J1440:AI1440),0))*(AJ$1324&gt;$C1348)*AND(($C1348+$F$1327)&gt;=AJ$1324)</f>
        <v>0</v>
      </c>
      <c r="AK1348" s="368">
        <f ca="1">+MIN(MAX(MIN(AK1394,$F$1329/1000),$F$1328*AK1394),MAX(AK1394-SUM($J1440:AJ1440),0))*(AK$1324&gt;$C1348)*AND(($C1348+$F$1327)&gt;=AK$1324)</f>
        <v>0</v>
      </c>
      <c r="AL1348" s="368">
        <f ca="1">+MIN(MAX(MIN(AL1394,$F$1329/1000),$F$1328*AL1394),MAX(AL1394-SUM($J1440:AK1440),0))*(AL$1324&gt;$C1348)*AND(($C1348+$F$1327)&gt;=AL$1324)</f>
        <v>0</v>
      </c>
      <c r="AM1348" s="368">
        <f ca="1">+MIN(MAX(MIN(AM1394,$F$1329/1000),$F$1328*AM1394),MAX(AM1394-SUM($J1440:AL1440),0))*(AM$1324&gt;$C1348)*AND(($C1348+$F$1327)&gt;=AM$1324)</f>
        <v>0</v>
      </c>
      <c r="AN1348" s="368">
        <f ca="1">+MIN(MAX(MIN(AN1394,$F$1329/1000),$F$1328*AN1394),MAX(AN1394-SUM($J1440:AM1440),0))*(AN$1324&gt;$C1348)*AND(($C1348+$F$1327)&gt;=AN$1324)</f>
        <v>0</v>
      </c>
      <c r="AO1348" s="368">
        <f ca="1">+MIN(MAX(MIN(AO1394,$F$1329/1000),$F$1328*AO1394),MAX(AO1394-SUM($J1440:AN1440),0))*(AO$1324&gt;$C1348)*AND(($C1348+$F$1327)&gt;=AO$1324)</f>
        <v>0</v>
      </c>
      <c r="AP1348" s="368">
        <f ca="1">+MIN(MAX(MIN(AP1394,$F$1329/1000),$F$1328*AP1394),MAX(AP1394-SUM($J1440:AO1440),0))*(AP$1324&gt;$C1348)*AND(($C1348+$F$1327)&gt;=AP$1324)</f>
        <v>0</v>
      </c>
      <c r="AQ1348" s="368">
        <f ca="1">+MIN(MAX(MIN(AQ1394,$F$1329/1000),$F$1328*AQ1394),MAX(AQ1394-SUM($J1440:AP1440),0))*(AQ$1324&gt;$C1348)*AND(($C1348+$F$1327)&gt;=AQ$1324)</f>
        <v>0</v>
      </c>
      <c r="AR1348" s="368">
        <f ca="1">+MIN(MAX(MIN(AR1394,$F$1329/1000),$F$1328*AR1394),MAX(AR1394-SUM($J1440:AQ1440),0))*(AR$1324&gt;$C1348)*AND(($C1348+$F$1327)&gt;=AR$1324)</f>
        <v>0</v>
      </c>
      <c r="AS1348" s="368">
        <f ca="1">+MIN(MAX(MIN(AS1394,$F$1329/1000),$F$1328*AS1394),MAX(AS1394-SUM($J1440:AR1440),0))*(AS$1324&gt;$C1348)*AND(($C1348+$F$1327)&gt;=AS$1324)</f>
        <v>0</v>
      </c>
      <c r="AT1348" s="368">
        <f ca="1">+MIN(MAX(MIN(AT1394,$F$1329/1000),$F$1328*AT1394),MAX(AT1394-SUM($J1440:AS1440),0))*(AT$1324&gt;$C1348)*AND(($C1348+$F$1327)&gt;=AT$1324)</f>
        <v>0</v>
      </c>
      <c r="AU1348" s="368">
        <f ca="1">+MIN(MAX(MIN(AU1394,$F$1329/1000),$F$1328*AU1394),MAX(AU1394-SUM($J1440:AT1440),0))*(AU$1324&gt;$C1348)*AND(($C1348+$F$1327)&gt;=AU$1324)</f>
        <v>0</v>
      </c>
      <c r="AV1348" s="368">
        <f ca="1">+MIN(MAX(MIN(AV1394,$F$1329/1000),$F$1328*AV1394),MAX(AV1394-SUM($J1440:AU1440),0))*(AV$1324&gt;$C1348)*AND(($C1348+$F$1327)&gt;=AV$1324)</f>
        <v>0</v>
      </c>
      <c r="AW1348" s="368">
        <f ca="1">+MIN(MAX(MIN(AW1394,$F$1329/1000),$F$1328*AW1394),MAX(AW1394-SUM($J1440:AV1440),0))*(AW$1324&gt;$C1348)*AND(($C1348+$F$1327)&gt;=AW$1324)</f>
        <v>0</v>
      </c>
      <c r="AX1348" s="368">
        <f ca="1">+MIN(MAX(MIN(AX1394,$F$1329/1000),$F$1328*AX1394),MAX(AX1394-SUM($J1440:AW1440),0))*(AX$1324&gt;$C1348)*AND(($C1348+$F$1327)&gt;=AX$1324)</f>
        <v>0</v>
      </c>
      <c r="AY1348" s="368">
        <f ca="1">+MIN(MAX(MIN(AY1394,$F$1329/1000),$F$1328*AY1394),MAX(AY1394-SUM($J1440:AX1440),0))*(AY$1324&gt;$C1348)*AND(($C1348+$F$1327)&gt;=AY$1324)</f>
        <v>0</v>
      </c>
      <c r="AZ1348" s="368">
        <f ca="1">+MIN(MAX(MIN(AZ1394,$F$1329/1000),$F$1328*AZ1394),MAX(AZ1394-SUM($J1440:AY1440),0))*(AZ$1324&gt;$C1348)*AND(($C1348+$F$1327)&gt;=AZ$1324)</f>
        <v>0</v>
      </c>
    </row>
    <row r="1349" spans="3:52" outlineLevel="1">
      <c r="C1349" s="259">
        <f t="shared" si="3149"/>
        <v>2045</v>
      </c>
      <c r="J1349" s="369"/>
      <c r="K1349" s="370"/>
      <c r="L1349" s="370"/>
      <c r="M1349" s="370"/>
      <c r="N1349" s="370"/>
      <c r="O1349" s="370"/>
      <c r="P1349" s="370"/>
      <c r="Q1349" s="370"/>
      <c r="R1349" s="370"/>
      <c r="S1349" s="370"/>
      <c r="T1349" s="370"/>
      <c r="U1349" s="370"/>
      <c r="V1349" s="370"/>
      <c r="W1349" s="370"/>
      <c r="X1349" s="370"/>
      <c r="Y1349" s="370"/>
      <c r="Z1349" s="370"/>
      <c r="AA1349" s="370"/>
      <c r="AB1349" s="370"/>
      <c r="AC1349" s="370"/>
      <c r="AD1349" s="370"/>
      <c r="AE1349" s="370"/>
      <c r="AF1349" s="370"/>
      <c r="AG1349" s="368">
        <f ca="1">+MIN(MAX(MIN(AG1395,$F$1329/1000),$F$1328*AG1395),MAX(AG1395-SUM($J1441:AF1441),0))*(AG$1324&gt;$C1349)*AND(($C1349+$F$1327)&gt;=AG$1324)</f>
        <v>0</v>
      </c>
      <c r="AH1349" s="368">
        <f ca="1">+MIN(MAX(MIN(AH1395,$F$1329/1000),$F$1328*AH1395),MAX(AH1395-SUM($J1441:AG1441),0))*(AH$1324&gt;$C1349)*AND(($C1349+$F$1327)&gt;=AH$1324)</f>
        <v>0</v>
      </c>
      <c r="AI1349" s="368">
        <f ca="1">+MIN(MAX(MIN(AI1395,$F$1329/1000),$F$1328*AI1395),MAX(AI1395-SUM($J1441:AH1441),0))*(AI$1324&gt;$C1349)*AND(($C1349+$F$1327)&gt;=AI$1324)</f>
        <v>0</v>
      </c>
      <c r="AJ1349" s="368">
        <f ca="1">+MIN(MAX(MIN(AJ1395,$F$1329/1000),$F$1328*AJ1395),MAX(AJ1395-SUM($J1441:AI1441),0))*(AJ$1324&gt;$C1349)*AND(($C1349+$F$1327)&gt;=AJ$1324)</f>
        <v>0</v>
      </c>
      <c r="AK1349" s="368">
        <f ca="1">+MIN(MAX(MIN(AK1395,$F$1329/1000),$F$1328*AK1395),MAX(AK1395-SUM($J1441:AJ1441),0))*(AK$1324&gt;$C1349)*AND(($C1349+$F$1327)&gt;=AK$1324)</f>
        <v>0</v>
      </c>
      <c r="AL1349" s="368">
        <f ca="1">+MIN(MAX(MIN(AL1395,$F$1329/1000),$F$1328*AL1395),MAX(AL1395-SUM($J1441:AK1441),0))*(AL$1324&gt;$C1349)*AND(($C1349+$F$1327)&gt;=AL$1324)</f>
        <v>0</v>
      </c>
      <c r="AM1349" s="368">
        <f ca="1">+MIN(MAX(MIN(AM1395,$F$1329/1000),$F$1328*AM1395),MAX(AM1395-SUM($J1441:AL1441),0))*(AM$1324&gt;$C1349)*AND(($C1349+$F$1327)&gt;=AM$1324)</f>
        <v>0</v>
      </c>
      <c r="AN1349" s="368">
        <f ca="1">+MIN(MAX(MIN(AN1395,$F$1329/1000),$F$1328*AN1395),MAX(AN1395-SUM($J1441:AM1441),0))*(AN$1324&gt;$C1349)*AND(($C1349+$F$1327)&gt;=AN$1324)</f>
        <v>0</v>
      </c>
      <c r="AO1349" s="368">
        <f ca="1">+MIN(MAX(MIN(AO1395,$F$1329/1000),$F$1328*AO1395),MAX(AO1395-SUM($J1441:AN1441),0))*(AO$1324&gt;$C1349)*AND(($C1349+$F$1327)&gt;=AO$1324)</f>
        <v>0</v>
      </c>
      <c r="AP1349" s="368">
        <f ca="1">+MIN(MAX(MIN(AP1395,$F$1329/1000),$F$1328*AP1395),MAX(AP1395-SUM($J1441:AO1441),0))*(AP$1324&gt;$C1349)*AND(($C1349+$F$1327)&gt;=AP$1324)</f>
        <v>0</v>
      </c>
      <c r="AQ1349" s="368">
        <f ca="1">+MIN(MAX(MIN(AQ1395,$F$1329/1000),$F$1328*AQ1395),MAX(AQ1395-SUM($J1441:AP1441),0))*(AQ$1324&gt;$C1349)*AND(($C1349+$F$1327)&gt;=AQ$1324)</f>
        <v>0</v>
      </c>
      <c r="AR1349" s="368">
        <f ca="1">+MIN(MAX(MIN(AR1395,$F$1329/1000),$F$1328*AR1395),MAX(AR1395-SUM($J1441:AQ1441),0))*(AR$1324&gt;$C1349)*AND(($C1349+$F$1327)&gt;=AR$1324)</f>
        <v>0</v>
      </c>
      <c r="AS1349" s="368">
        <f ca="1">+MIN(MAX(MIN(AS1395,$F$1329/1000),$F$1328*AS1395),MAX(AS1395-SUM($J1441:AR1441),0))*(AS$1324&gt;$C1349)*AND(($C1349+$F$1327)&gt;=AS$1324)</f>
        <v>0</v>
      </c>
      <c r="AT1349" s="368">
        <f ca="1">+MIN(MAX(MIN(AT1395,$F$1329/1000),$F$1328*AT1395),MAX(AT1395-SUM($J1441:AS1441),0))*(AT$1324&gt;$C1349)*AND(($C1349+$F$1327)&gt;=AT$1324)</f>
        <v>0</v>
      </c>
      <c r="AU1349" s="368">
        <f ca="1">+MIN(MAX(MIN(AU1395,$F$1329/1000),$F$1328*AU1395),MAX(AU1395-SUM($J1441:AT1441),0))*(AU$1324&gt;$C1349)*AND(($C1349+$F$1327)&gt;=AU$1324)</f>
        <v>0</v>
      </c>
      <c r="AV1349" s="368">
        <f ca="1">+MIN(MAX(MIN(AV1395,$F$1329/1000),$F$1328*AV1395),MAX(AV1395-SUM($J1441:AU1441),0))*(AV$1324&gt;$C1349)*AND(($C1349+$F$1327)&gt;=AV$1324)</f>
        <v>0</v>
      </c>
      <c r="AW1349" s="368">
        <f ca="1">+MIN(MAX(MIN(AW1395,$F$1329/1000),$F$1328*AW1395),MAX(AW1395-SUM($J1441:AV1441),0))*(AW$1324&gt;$C1349)*AND(($C1349+$F$1327)&gt;=AW$1324)</f>
        <v>0</v>
      </c>
      <c r="AX1349" s="368">
        <f ca="1">+MIN(MAX(MIN(AX1395,$F$1329/1000),$F$1328*AX1395),MAX(AX1395-SUM($J1441:AW1441),0))*(AX$1324&gt;$C1349)*AND(($C1349+$F$1327)&gt;=AX$1324)</f>
        <v>0</v>
      </c>
      <c r="AY1349" s="368">
        <f ca="1">+MIN(MAX(MIN(AY1395,$F$1329/1000),$F$1328*AY1395),MAX(AY1395-SUM($J1441:AX1441),0))*(AY$1324&gt;$C1349)*AND(($C1349+$F$1327)&gt;=AY$1324)</f>
        <v>0</v>
      </c>
      <c r="AZ1349" s="368">
        <f ca="1">+MIN(MAX(MIN(AZ1395,$F$1329/1000),$F$1328*AZ1395),MAX(AZ1395-SUM($J1441:AY1441),0))*(AZ$1324&gt;$C1349)*AND(($C1349+$F$1327)&gt;=AZ$1324)</f>
        <v>0</v>
      </c>
    </row>
    <row r="1350" spans="3:52" outlineLevel="1">
      <c r="C1350" s="259">
        <f t="shared" si="3149"/>
        <v>2046</v>
      </c>
      <c r="J1350" s="369"/>
      <c r="K1350" s="370"/>
      <c r="L1350" s="370"/>
      <c r="M1350" s="370"/>
      <c r="N1350" s="370"/>
      <c r="O1350" s="370"/>
      <c r="P1350" s="370"/>
      <c r="Q1350" s="370"/>
      <c r="R1350" s="370"/>
      <c r="S1350" s="370"/>
      <c r="T1350" s="370"/>
      <c r="U1350" s="370"/>
      <c r="V1350" s="370"/>
      <c r="W1350" s="370"/>
      <c r="X1350" s="370"/>
      <c r="Y1350" s="370"/>
      <c r="Z1350" s="370"/>
      <c r="AA1350" s="370"/>
      <c r="AB1350" s="370"/>
      <c r="AC1350" s="370"/>
      <c r="AD1350" s="370"/>
      <c r="AE1350" s="370"/>
      <c r="AF1350" s="370"/>
      <c r="AG1350" s="370"/>
      <c r="AH1350" s="368">
        <f ca="1">+MIN(MAX(MIN(AH1396,$F$1329/1000),$F$1328*AH1396),MAX(AH1396-SUM($J1442:AG1442),0))*(AH$1324&gt;$C1350)*AND(($C1350+$F$1327)&gt;=AH$1324)</f>
        <v>0</v>
      </c>
      <c r="AI1350" s="368">
        <f ca="1">+MIN(MAX(MIN(AI1396,$F$1329/1000),$F$1328*AI1396),MAX(AI1396-SUM($J1442:AH1442),0))*(AI$1324&gt;$C1350)*AND(($C1350+$F$1327)&gt;=AI$1324)</f>
        <v>0</v>
      </c>
      <c r="AJ1350" s="368">
        <f ca="1">+MIN(MAX(MIN(AJ1396,$F$1329/1000),$F$1328*AJ1396),MAX(AJ1396-SUM($J1442:AI1442),0))*(AJ$1324&gt;$C1350)*AND(($C1350+$F$1327)&gt;=AJ$1324)</f>
        <v>0</v>
      </c>
      <c r="AK1350" s="368">
        <f ca="1">+MIN(MAX(MIN(AK1396,$F$1329/1000),$F$1328*AK1396),MAX(AK1396-SUM($J1442:AJ1442),0))*(AK$1324&gt;$C1350)*AND(($C1350+$F$1327)&gt;=AK$1324)</f>
        <v>0</v>
      </c>
      <c r="AL1350" s="368">
        <f ca="1">+MIN(MAX(MIN(AL1396,$F$1329/1000),$F$1328*AL1396),MAX(AL1396-SUM($J1442:AK1442),0))*(AL$1324&gt;$C1350)*AND(($C1350+$F$1327)&gt;=AL$1324)</f>
        <v>0</v>
      </c>
      <c r="AM1350" s="368">
        <f ca="1">+MIN(MAX(MIN(AM1396,$F$1329/1000),$F$1328*AM1396),MAX(AM1396-SUM($J1442:AL1442),0))*(AM$1324&gt;$C1350)*AND(($C1350+$F$1327)&gt;=AM$1324)</f>
        <v>0</v>
      </c>
      <c r="AN1350" s="368">
        <f ca="1">+MIN(MAX(MIN(AN1396,$F$1329/1000),$F$1328*AN1396),MAX(AN1396-SUM($J1442:AM1442),0))*(AN$1324&gt;$C1350)*AND(($C1350+$F$1327)&gt;=AN$1324)</f>
        <v>0</v>
      </c>
      <c r="AO1350" s="368">
        <f ca="1">+MIN(MAX(MIN(AO1396,$F$1329/1000),$F$1328*AO1396),MAX(AO1396-SUM($J1442:AN1442),0))*(AO$1324&gt;$C1350)*AND(($C1350+$F$1327)&gt;=AO$1324)</f>
        <v>0</v>
      </c>
      <c r="AP1350" s="368">
        <f ca="1">+MIN(MAX(MIN(AP1396,$F$1329/1000),$F$1328*AP1396),MAX(AP1396-SUM($J1442:AO1442),0))*(AP$1324&gt;$C1350)*AND(($C1350+$F$1327)&gt;=AP$1324)</f>
        <v>0</v>
      </c>
      <c r="AQ1350" s="368">
        <f ca="1">+MIN(MAX(MIN(AQ1396,$F$1329/1000),$F$1328*AQ1396),MAX(AQ1396-SUM($J1442:AP1442),0))*(AQ$1324&gt;$C1350)*AND(($C1350+$F$1327)&gt;=AQ$1324)</f>
        <v>0</v>
      </c>
      <c r="AR1350" s="368">
        <f ca="1">+MIN(MAX(MIN(AR1396,$F$1329/1000),$F$1328*AR1396),MAX(AR1396-SUM($J1442:AQ1442),0))*(AR$1324&gt;$C1350)*AND(($C1350+$F$1327)&gt;=AR$1324)</f>
        <v>0</v>
      </c>
      <c r="AS1350" s="368">
        <f ca="1">+MIN(MAX(MIN(AS1396,$F$1329/1000),$F$1328*AS1396),MAX(AS1396-SUM($J1442:AR1442),0))*(AS$1324&gt;$C1350)*AND(($C1350+$F$1327)&gt;=AS$1324)</f>
        <v>0</v>
      </c>
      <c r="AT1350" s="368">
        <f ca="1">+MIN(MAX(MIN(AT1396,$F$1329/1000),$F$1328*AT1396),MAX(AT1396-SUM($J1442:AS1442),0))*(AT$1324&gt;$C1350)*AND(($C1350+$F$1327)&gt;=AT$1324)</f>
        <v>0</v>
      </c>
      <c r="AU1350" s="368">
        <f ca="1">+MIN(MAX(MIN(AU1396,$F$1329/1000),$F$1328*AU1396),MAX(AU1396-SUM($J1442:AT1442),0))*(AU$1324&gt;$C1350)*AND(($C1350+$F$1327)&gt;=AU$1324)</f>
        <v>0</v>
      </c>
      <c r="AV1350" s="368">
        <f ca="1">+MIN(MAX(MIN(AV1396,$F$1329/1000),$F$1328*AV1396),MAX(AV1396-SUM($J1442:AU1442),0))*(AV$1324&gt;$C1350)*AND(($C1350+$F$1327)&gt;=AV$1324)</f>
        <v>0</v>
      </c>
      <c r="AW1350" s="368">
        <f ca="1">+MIN(MAX(MIN(AW1396,$F$1329/1000),$F$1328*AW1396),MAX(AW1396-SUM($J1442:AV1442),0))*(AW$1324&gt;$C1350)*AND(($C1350+$F$1327)&gt;=AW$1324)</f>
        <v>0</v>
      </c>
      <c r="AX1350" s="368">
        <f ca="1">+MIN(MAX(MIN(AX1396,$F$1329/1000),$F$1328*AX1396),MAX(AX1396-SUM($J1442:AW1442),0))*(AX$1324&gt;$C1350)*AND(($C1350+$F$1327)&gt;=AX$1324)</f>
        <v>0</v>
      </c>
      <c r="AY1350" s="368">
        <f ca="1">+MIN(MAX(MIN(AY1396,$F$1329/1000),$F$1328*AY1396),MAX(AY1396-SUM($J1442:AX1442),0))*(AY$1324&gt;$C1350)*AND(($C1350+$F$1327)&gt;=AY$1324)</f>
        <v>0</v>
      </c>
      <c r="AZ1350" s="368">
        <f ca="1">+MIN(MAX(MIN(AZ1396,$F$1329/1000),$F$1328*AZ1396),MAX(AZ1396-SUM($J1442:AY1442),0))*(AZ$1324&gt;$C1350)*AND(($C1350+$F$1327)&gt;=AZ$1324)</f>
        <v>0</v>
      </c>
    </row>
    <row r="1351" spans="3:52" outlineLevel="1">
      <c r="C1351" s="259">
        <f t="shared" si="3149"/>
        <v>2047</v>
      </c>
      <c r="J1351" s="369"/>
      <c r="K1351" s="370"/>
      <c r="L1351" s="370"/>
      <c r="M1351" s="370"/>
      <c r="N1351" s="370"/>
      <c r="O1351" s="370"/>
      <c r="P1351" s="370"/>
      <c r="Q1351" s="370"/>
      <c r="R1351" s="370"/>
      <c r="S1351" s="370"/>
      <c r="T1351" s="370"/>
      <c r="U1351" s="370"/>
      <c r="V1351" s="370"/>
      <c r="W1351" s="370"/>
      <c r="X1351" s="370"/>
      <c r="Y1351" s="370"/>
      <c r="Z1351" s="370"/>
      <c r="AA1351" s="370"/>
      <c r="AB1351" s="370"/>
      <c r="AC1351" s="370"/>
      <c r="AD1351" s="370"/>
      <c r="AE1351" s="370"/>
      <c r="AF1351" s="370"/>
      <c r="AG1351" s="370"/>
      <c r="AH1351" s="370"/>
      <c r="AI1351" s="368">
        <f ca="1">+MIN(MAX(MIN(AI1397,$F$1329/1000),$F$1328*AI1397),MAX(AI1397-SUM($J1443:AH1443),0))*(AI$1324&gt;$C1351)*AND(($C1351+$F$1327)&gt;=AI$1324)</f>
        <v>0</v>
      </c>
      <c r="AJ1351" s="368">
        <f ca="1">+MIN(MAX(MIN(AJ1397,$F$1329/1000),$F$1328*AJ1397),MAX(AJ1397-SUM($J1443:AI1443),0))*(AJ$1324&gt;$C1351)*AND(($C1351+$F$1327)&gt;=AJ$1324)</f>
        <v>0</v>
      </c>
      <c r="AK1351" s="368">
        <f ca="1">+MIN(MAX(MIN(AK1397,$F$1329/1000),$F$1328*AK1397),MAX(AK1397-SUM($J1443:AJ1443),0))*(AK$1324&gt;$C1351)*AND(($C1351+$F$1327)&gt;=AK$1324)</f>
        <v>0</v>
      </c>
      <c r="AL1351" s="368">
        <f ca="1">+MIN(MAX(MIN(AL1397,$F$1329/1000),$F$1328*AL1397),MAX(AL1397-SUM($J1443:AK1443),0))*(AL$1324&gt;$C1351)*AND(($C1351+$F$1327)&gt;=AL$1324)</f>
        <v>0</v>
      </c>
      <c r="AM1351" s="368">
        <f ca="1">+MIN(MAX(MIN(AM1397,$F$1329/1000),$F$1328*AM1397),MAX(AM1397-SUM($J1443:AL1443),0))*(AM$1324&gt;$C1351)*AND(($C1351+$F$1327)&gt;=AM$1324)</f>
        <v>0</v>
      </c>
      <c r="AN1351" s="368">
        <f ca="1">+MIN(MAX(MIN(AN1397,$F$1329/1000),$F$1328*AN1397),MAX(AN1397-SUM($J1443:AM1443),0))*(AN$1324&gt;$C1351)*AND(($C1351+$F$1327)&gt;=AN$1324)</f>
        <v>0</v>
      </c>
      <c r="AO1351" s="368">
        <f ca="1">+MIN(MAX(MIN(AO1397,$F$1329/1000),$F$1328*AO1397),MAX(AO1397-SUM($J1443:AN1443),0))*(AO$1324&gt;$C1351)*AND(($C1351+$F$1327)&gt;=AO$1324)</f>
        <v>0</v>
      </c>
      <c r="AP1351" s="368">
        <f ca="1">+MIN(MAX(MIN(AP1397,$F$1329/1000),$F$1328*AP1397),MAX(AP1397-SUM($J1443:AO1443),0))*(AP$1324&gt;$C1351)*AND(($C1351+$F$1327)&gt;=AP$1324)</f>
        <v>0</v>
      </c>
      <c r="AQ1351" s="368">
        <f ca="1">+MIN(MAX(MIN(AQ1397,$F$1329/1000),$F$1328*AQ1397),MAX(AQ1397-SUM($J1443:AP1443),0))*(AQ$1324&gt;$C1351)*AND(($C1351+$F$1327)&gt;=AQ$1324)</f>
        <v>0</v>
      </c>
      <c r="AR1351" s="368">
        <f ca="1">+MIN(MAX(MIN(AR1397,$F$1329/1000),$F$1328*AR1397),MAX(AR1397-SUM($J1443:AQ1443),0))*(AR$1324&gt;$C1351)*AND(($C1351+$F$1327)&gt;=AR$1324)</f>
        <v>0</v>
      </c>
      <c r="AS1351" s="368">
        <f ca="1">+MIN(MAX(MIN(AS1397,$F$1329/1000),$F$1328*AS1397),MAX(AS1397-SUM($J1443:AR1443),0))*(AS$1324&gt;$C1351)*AND(($C1351+$F$1327)&gt;=AS$1324)</f>
        <v>0</v>
      </c>
      <c r="AT1351" s="368">
        <f ca="1">+MIN(MAX(MIN(AT1397,$F$1329/1000),$F$1328*AT1397),MAX(AT1397-SUM($J1443:AS1443),0))*(AT$1324&gt;$C1351)*AND(($C1351+$F$1327)&gt;=AT$1324)</f>
        <v>0</v>
      </c>
      <c r="AU1351" s="368">
        <f ca="1">+MIN(MAX(MIN(AU1397,$F$1329/1000),$F$1328*AU1397),MAX(AU1397-SUM($J1443:AT1443),0))*(AU$1324&gt;$C1351)*AND(($C1351+$F$1327)&gt;=AU$1324)</f>
        <v>0</v>
      </c>
      <c r="AV1351" s="368">
        <f ca="1">+MIN(MAX(MIN(AV1397,$F$1329/1000),$F$1328*AV1397),MAX(AV1397-SUM($J1443:AU1443),0))*(AV$1324&gt;$C1351)*AND(($C1351+$F$1327)&gt;=AV$1324)</f>
        <v>0</v>
      </c>
      <c r="AW1351" s="368">
        <f ca="1">+MIN(MAX(MIN(AW1397,$F$1329/1000),$F$1328*AW1397),MAX(AW1397-SUM($J1443:AV1443),0))*(AW$1324&gt;$C1351)*AND(($C1351+$F$1327)&gt;=AW$1324)</f>
        <v>0</v>
      </c>
      <c r="AX1351" s="368">
        <f ca="1">+MIN(MAX(MIN(AX1397,$F$1329/1000),$F$1328*AX1397),MAX(AX1397-SUM($J1443:AW1443),0))*(AX$1324&gt;$C1351)*AND(($C1351+$F$1327)&gt;=AX$1324)</f>
        <v>0</v>
      </c>
      <c r="AY1351" s="368">
        <f ca="1">+MIN(MAX(MIN(AY1397,$F$1329/1000),$F$1328*AY1397),MAX(AY1397-SUM($J1443:AX1443),0))*(AY$1324&gt;$C1351)*AND(($C1351+$F$1327)&gt;=AY$1324)</f>
        <v>0</v>
      </c>
      <c r="AZ1351" s="368">
        <f ca="1">+MIN(MAX(MIN(AZ1397,$F$1329/1000),$F$1328*AZ1397),MAX(AZ1397-SUM($J1443:AY1443),0))*(AZ$1324&gt;$C1351)*AND(($C1351+$F$1327)&gt;=AZ$1324)</f>
        <v>0</v>
      </c>
    </row>
    <row r="1352" spans="3:52" outlineLevel="1">
      <c r="C1352" s="259">
        <f t="shared" si="3149"/>
        <v>2048</v>
      </c>
      <c r="J1352" s="369"/>
      <c r="K1352" s="370"/>
      <c r="L1352" s="370"/>
      <c r="M1352" s="370"/>
      <c r="N1352" s="370"/>
      <c r="O1352" s="370"/>
      <c r="P1352" s="370"/>
      <c r="Q1352" s="370"/>
      <c r="R1352" s="370"/>
      <c r="S1352" s="370"/>
      <c r="T1352" s="370"/>
      <c r="U1352" s="370"/>
      <c r="V1352" s="370"/>
      <c r="W1352" s="370"/>
      <c r="X1352" s="370"/>
      <c r="Y1352" s="370"/>
      <c r="Z1352" s="370"/>
      <c r="AA1352" s="370"/>
      <c r="AB1352" s="370"/>
      <c r="AC1352" s="370"/>
      <c r="AD1352" s="370"/>
      <c r="AE1352" s="370"/>
      <c r="AF1352" s="370"/>
      <c r="AG1352" s="370"/>
      <c r="AH1352" s="370"/>
      <c r="AI1352" s="370"/>
      <c r="AJ1352" s="368">
        <f ca="1">+MIN(MAX(MIN(AJ1398,$F$1329/1000),$F$1328*AJ1398),MAX(AJ1398-SUM($J1444:AI1444),0))*(AJ$1324&gt;$C1352)*AND(($C1352+$F$1327)&gt;=AJ$1324)</f>
        <v>0</v>
      </c>
      <c r="AK1352" s="368">
        <f ca="1">+MIN(MAX(MIN(AK1398,$F$1329/1000),$F$1328*AK1398),MAX(AK1398-SUM($J1444:AJ1444),0))*(AK$1324&gt;$C1352)*AND(($C1352+$F$1327)&gt;=AK$1324)</f>
        <v>0</v>
      </c>
      <c r="AL1352" s="368">
        <f ca="1">+MIN(MAX(MIN(AL1398,$F$1329/1000),$F$1328*AL1398),MAX(AL1398-SUM($J1444:AK1444),0))*(AL$1324&gt;$C1352)*AND(($C1352+$F$1327)&gt;=AL$1324)</f>
        <v>0</v>
      </c>
      <c r="AM1352" s="368">
        <f ca="1">+MIN(MAX(MIN(AM1398,$F$1329/1000),$F$1328*AM1398),MAX(AM1398-SUM($J1444:AL1444),0))*(AM$1324&gt;$C1352)*AND(($C1352+$F$1327)&gt;=AM$1324)</f>
        <v>0</v>
      </c>
      <c r="AN1352" s="368">
        <f ca="1">+MIN(MAX(MIN(AN1398,$F$1329/1000),$F$1328*AN1398),MAX(AN1398-SUM($J1444:AM1444),0))*(AN$1324&gt;$C1352)*AND(($C1352+$F$1327)&gt;=AN$1324)</f>
        <v>0</v>
      </c>
      <c r="AO1352" s="368">
        <f ca="1">+MIN(MAX(MIN(AO1398,$F$1329/1000),$F$1328*AO1398),MAX(AO1398-SUM($J1444:AN1444),0))*(AO$1324&gt;$C1352)*AND(($C1352+$F$1327)&gt;=AO$1324)</f>
        <v>0</v>
      </c>
      <c r="AP1352" s="368">
        <f ca="1">+MIN(MAX(MIN(AP1398,$F$1329/1000),$F$1328*AP1398),MAX(AP1398-SUM($J1444:AO1444),0))*(AP$1324&gt;$C1352)*AND(($C1352+$F$1327)&gt;=AP$1324)</f>
        <v>0</v>
      </c>
      <c r="AQ1352" s="368">
        <f ca="1">+MIN(MAX(MIN(AQ1398,$F$1329/1000),$F$1328*AQ1398),MAX(AQ1398-SUM($J1444:AP1444),0))*(AQ$1324&gt;$C1352)*AND(($C1352+$F$1327)&gt;=AQ$1324)</f>
        <v>0</v>
      </c>
      <c r="AR1352" s="368">
        <f ca="1">+MIN(MAX(MIN(AR1398,$F$1329/1000),$F$1328*AR1398),MAX(AR1398-SUM($J1444:AQ1444),0))*(AR$1324&gt;$C1352)*AND(($C1352+$F$1327)&gt;=AR$1324)</f>
        <v>0</v>
      </c>
      <c r="AS1352" s="368">
        <f ca="1">+MIN(MAX(MIN(AS1398,$F$1329/1000),$F$1328*AS1398),MAX(AS1398-SUM($J1444:AR1444),0))*(AS$1324&gt;$C1352)*AND(($C1352+$F$1327)&gt;=AS$1324)</f>
        <v>0</v>
      </c>
      <c r="AT1352" s="368">
        <f ca="1">+MIN(MAX(MIN(AT1398,$F$1329/1000),$F$1328*AT1398),MAX(AT1398-SUM($J1444:AS1444),0))*(AT$1324&gt;$C1352)*AND(($C1352+$F$1327)&gt;=AT$1324)</f>
        <v>0</v>
      </c>
      <c r="AU1352" s="368">
        <f ca="1">+MIN(MAX(MIN(AU1398,$F$1329/1000),$F$1328*AU1398),MAX(AU1398-SUM($J1444:AT1444),0))*(AU$1324&gt;$C1352)*AND(($C1352+$F$1327)&gt;=AU$1324)</f>
        <v>0</v>
      </c>
      <c r="AV1352" s="368">
        <f ca="1">+MIN(MAX(MIN(AV1398,$F$1329/1000),$F$1328*AV1398),MAX(AV1398-SUM($J1444:AU1444),0))*(AV$1324&gt;$C1352)*AND(($C1352+$F$1327)&gt;=AV$1324)</f>
        <v>0</v>
      </c>
      <c r="AW1352" s="368">
        <f ca="1">+MIN(MAX(MIN(AW1398,$F$1329/1000),$F$1328*AW1398),MAX(AW1398-SUM($J1444:AV1444),0))*(AW$1324&gt;$C1352)*AND(($C1352+$F$1327)&gt;=AW$1324)</f>
        <v>0</v>
      </c>
      <c r="AX1352" s="368">
        <f ca="1">+MIN(MAX(MIN(AX1398,$F$1329/1000),$F$1328*AX1398),MAX(AX1398-SUM($J1444:AW1444),0))*(AX$1324&gt;$C1352)*AND(($C1352+$F$1327)&gt;=AX$1324)</f>
        <v>0</v>
      </c>
      <c r="AY1352" s="368">
        <f ca="1">+MIN(MAX(MIN(AY1398,$F$1329/1000),$F$1328*AY1398),MAX(AY1398-SUM($J1444:AX1444),0))*(AY$1324&gt;$C1352)*AND(($C1352+$F$1327)&gt;=AY$1324)</f>
        <v>0</v>
      </c>
      <c r="AZ1352" s="368">
        <f ca="1">+MIN(MAX(MIN(AZ1398,$F$1329/1000),$F$1328*AZ1398),MAX(AZ1398-SUM($J1444:AY1444),0))*(AZ$1324&gt;$C1352)*AND(($C1352+$F$1327)&gt;=AZ$1324)</f>
        <v>0</v>
      </c>
    </row>
    <row r="1353" spans="3:52" outlineLevel="1">
      <c r="C1353" s="259">
        <f t="shared" si="3149"/>
        <v>2049</v>
      </c>
      <c r="J1353" s="369"/>
      <c r="K1353" s="370"/>
      <c r="L1353" s="370"/>
      <c r="M1353" s="370"/>
      <c r="N1353" s="370"/>
      <c r="O1353" s="370"/>
      <c r="P1353" s="370"/>
      <c r="Q1353" s="370"/>
      <c r="R1353" s="370"/>
      <c r="S1353" s="370"/>
      <c r="T1353" s="370"/>
      <c r="U1353" s="370"/>
      <c r="V1353" s="370"/>
      <c r="W1353" s="370"/>
      <c r="X1353" s="370"/>
      <c r="Y1353" s="370"/>
      <c r="Z1353" s="370"/>
      <c r="AA1353" s="370"/>
      <c r="AB1353" s="370"/>
      <c r="AC1353" s="370"/>
      <c r="AD1353" s="370"/>
      <c r="AE1353" s="370"/>
      <c r="AF1353" s="370"/>
      <c r="AG1353" s="370"/>
      <c r="AH1353" s="370"/>
      <c r="AI1353" s="370"/>
      <c r="AJ1353" s="370"/>
      <c r="AK1353" s="368">
        <f ca="1">+MIN(MAX(MIN(AK1399,$F$1329/1000),$F$1328*AK1399),MAX(AK1399-SUM($J1445:AJ1445),0))*(AK$1324&gt;$C1353)*AND(($C1353+$F$1327)&gt;=AK$1324)</f>
        <v>0</v>
      </c>
      <c r="AL1353" s="368">
        <f ca="1">+MIN(MAX(MIN(AL1399,$F$1329/1000),$F$1328*AL1399),MAX(AL1399-SUM($J1445:AK1445),0))*(AL$1324&gt;$C1353)*AND(($C1353+$F$1327)&gt;=AL$1324)</f>
        <v>0</v>
      </c>
      <c r="AM1353" s="368">
        <f ca="1">+MIN(MAX(MIN(AM1399,$F$1329/1000),$F$1328*AM1399),MAX(AM1399-SUM($J1445:AL1445),0))*(AM$1324&gt;$C1353)*AND(($C1353+$F$1327)&gt;=AM$1324)</f>
        <v>0</v>
      </c>
      <c r="AN1353" s="368">
        <f ca="1">+MIN(MAX(MIN(AN1399,$F$1329/1000),$F$1328*AN1399),MAX(AN1399-SUM($J1445:AM1445),0))*(AN$1324&gt;$C1353)*AND(($C1353+$F$1327)&gt;=AN$1324)</f>
        <v>0</v>
      </c>
      <c r="AO1353" s="368">
        <f ca="1">+MIN(MAX(MIN(AO1399,$F$1329/1000),$F$1328*AO1399),MAX(AO1399-SUM($J1445:AN1445),0))*(AO$1324&gt;$C1353)*AND(($C1353+$F$1327)&gt;=AO$1324)</f>
        <v>0</v>
      </c>
      <c r="AP1353" s="368">
        <f ca="1">+MIN(MAX(MIN(AP1399,$F$1329/1000),$F$1328*AP1399),MAX(AP1399-SUM($J1445:AO1445),0))*(AP$1324&gt;$C1353)*AND(($C1353+$F$1327)&gt;=AP$1324)</f>
        <v>0</v>
      </c>
      <c r="AQ1353" s="368">
        <f ca="1">+MIN(MAX(MIN(AQ1399,$F$1329/1000),$F$1328*AQ1399),MAX(AQ1399-SUM($J1445:AP1445),0))*(AQ$1324&gt;$C1353)*AND(($C1353+$F$1327)&gt;=AQ$1324)</f>
        <v>0</v>
      </c>
      <c r="AR1353" s="368">
        <f ca="1">+MIN(MAX(MIN(AR1399,$F$1329/1000),$F$1328*AR1399),MAX(AR1399-SUM($J1445:AQ1445),0))*(AR$1324&gt;$C1353)*AND(($C1353+$F$1327)&gt;=AR$1324)</f>
        <v>0</v>
      </c>
      <c r="AS1353" s="368">
        <f ca="1">+MIN(MAX(MIN(AS1399,$F$1329/1000),$F$1328*AS1399),MAX(AS1399-SUM($J1445:AR1445),0))*(AS$1324&gt;$C1353)*AND(($C1353+$F$1327)&gt;=AS$1324)</f>
        <v>0</v>
      </c>
      <c r="AT1353" s="368">
        <f ca="1">+MIN(MAX(MIN(AT1399,$F$1329/1000),$F$1328*AT1399),MAX(AT1399-SUM($J1445:AS1445),0))*(AT$1324&gt;$C1353)*AND(($C1353+$F$1327)&gt;=AT$1324)</f>
        <v>0</v>
      </c>
      <c r="AU1353" s="368">
        <f ca="1">+MIN(MAX(MIN(AU1399,$F$1329/1000),$F$1328*AU1399),MAX(AU1399-SUM($J1445:AT1445),0))*(AU$1324&gt;$C1353)*AND(($C1353+$F$1327)&gt;=AU$1324)</f>
        <v>0</v>
      </c>
      <c r="AV1353" s="368">
        <f ca="1">+MIN(MAX(MIN(AV1399,$F$1329/1000),$F$1328*AV1399),MAX(AV1399-SUM($J1445:AU1445),0))*(AV$1324&gt;$C1353)*AND(($C1353+$F$1327)&gt;=AV$1324)</f>
        <v>0</v>
      </c>
      <c r="AW1353" s="368">
        <f ca="1">+MIN(MAX(MIN(AW1399,$F$1329/1000),$F$1328*AW1399),MAX(AW1399-SUM($J1445:AV1445),0))*(AW$1324&gt;$C1353)*AND(($C1353+$F$1327)&gt;=AW$1324)</f>
        <v>0</v>
      </c>
      <c r="AX1353" s="368">
        <f ca="1">+MIN(MAX(MIN(AX1399,$F$1329/1000),$F$1328*AX1399),MAX(AX1399-SUM($J1445:AW1445),0))*(AX$1324&gt;$C1353)*AND(($C1353+$F$1327)&gt;=AX$1324)</f>
        <v>0</v>
      </c>
      <c r="AY1353" s="368">
        <f ca="1">+MIN(MAX(MIN(AY1399,$F$1329/1000),$F$1328*AY1399),MAX(AY1399-SUM($J1445:AX1445),0))*(AY$1324&gt;$C1353)*AND(($C1353+$F$1327)&gt;=AY$1324)</f>
        <v>0</v>
      </c>
      <c r="AZ1353" s="368">
        <f ca="1">+MIN(MAX(MIN(AZ1399,$F$1329/1000),$F$1328*AZ1399),MAX(AZ1399-SUM($J1445:AY1445),0))*(AZ$1324&gt;$C1353)*AND(($C1353+$F$1327)&gt;=AZ$1324)</f>
        <v>0</v>
      </c>
    </row>
    <row r="1354" spans="3:52" outlineLevel="1">
      <c r="C1354" s="259">
        <f t="shared" si="3149"/>
        <v>2050</v>
      </c>
      <c r="J1354" s="369"/>
      <c r="K1354" s="370"/>
      <c r="L1354" s="370"/>
      <c r="M1354" s="370"/>
      <c r="N1354" s="370"/>
      <c r="O1354" s="370"/>
      <c r="P1354" s="370"/>
      <c r="Q1354" s="370"/>
      <c r="R1354" s="370"/>
      <c r="S1354" s="370"/>
      <c r="T1354" s="370"/>
      <c r="U1354" s="370"/>
      <c r="V1354" s="370"/>
      <c r="W1354" s="370"/>
      <c r="X1354" s="370"/>
      <c r="Y1354" s="370"/>
      <c r="Z1354" s="370"/>
      <c r="AA1354" s="370"/>
      <c r="AB1354" s="370"/>
      <c r="AC1354" s="370"/>
      <c r="AD1354" s="370"/>
      <c r="AE1354" s="370"/>
      <c r="AF1354" s="370"/>
      <c r="AG1354" s="370"/>
      <c r="AH1354" s="370"/>
      <c r="AI1354" s="370"/>
      <c r="AJ1354" s="370"/>
      <c r="AK1354" s="370"/>
      <c r="AL1354" s="368">
        <f ca="1">+MIN(MAX(MIN(AL1400,$F$1329/1000),$F$1328*AL1400),MAX(AL1400-SUM($J1446:AK1446),0))*(AL$1324&gt;$C1354)*AND(($C1354+$F$1327)&gt;=AL$1324)</f>
        <v>0</v>
      </c>
      <c r="AM1354" s="368">
        <f ca="1">+MIN(MAX(MIN(AM1400,$F$1329/1000),$F$1328*AM1400),MAX(AM1400-SUM($J1446:AL1446),0))*(AM$1324&gt;$C1354)*AND(($C1354+$F$1327)&gt;=AM$1324)</f>
        <v>0</v>
      </c>
      <c r="AN1354" s="368">
        <f ca="1">+MIN(MAX(MIN(AN1400,$F$1329/1000),$F$1328*AN1400),MAX(AN1400-SUM($J1446:AM1446),0))*(AN$1324&gt;$C1354)*AND(($C1354+$F$1327)&gt;=AN$1324)</f>
        <v>0</v>
      </c>
      <c r="AO1354" s="368">
        <f ca="1">+MIN(MAX(MIN(AO1400,$F$1329/1000),$F$1328*AO1400),MAX(AO1400-SUM($J1446:AN1446),0))*(AO$1324&gt;$C1354)*AND(($C1354+$F$1327)&gt;=AO$1324)</f>
        <v>0</v>
      </c>
      <c r="AP1354" s="368">
        <f ca="1">+MIN(MAX(MIN(AP1400,$F$1329/1000),$F$1328*AP1400),MAX(AP1400-SUM($J1446:AO1446),0))*(AP$1324&gt;$C1354)*AND(($C1354+$F$1327)&gt;=AP$1324)</f>
        <v>0</v>
      </c>
      <c r="AQ1354" s="368">
        <f ca="1">+MIN(MAX(MIN(AQ1400,$F$1329/1000),$F$1328*AQ1400),MAX(AQ1400-SUM($J1446:AP1446),0))*(AQ$1324&gt;$C1354)*AND(($C1354+$F$1327)&gt;=AQ$1324)</f>
        <v>0</v>
      </c>
      <c r="AR1354" s="368">
        <f ca="1">+MIN(MAX(MIN(AR1400,$F$1329/1000),$F$1328*AR1400),MAX(AR1400-SUM($J1446:AQ1446),0))*(AR$1324&gt;$C1354)*AND(($C1354+$F$1327)&gt;=AR$1324)</f>
        <v>0</v>
      </c>
      <c r="AS1354" s="368">
        <f ca="1">+MIN(MAX(MIN(AS1400,$F$1329/1000),$F$1328*AS1400),MAX(AS1400-SUM($J1446:AR1446),0))*(AS$1324&gt;$C1354)*AND(($C1354+$F$1327)&gt;=AS$1324)</f>
        <v>0</v>
      </c>
      <c r="AT1354" s="368">
        <f ca="1">+MIN(MAX(MIN(AT1400,$F$1329/1000),$F$1328*AT1400),MAX(AT1400-SUM($J1446:AS1446),0))*(AT$1324&gt;$C1354)*AND(($C1354+$F$1327)&gt;=AT$1324)</f>
        <v>0</v>
      </c>
      <c r="AU1354" s="368">
        <f ca="1">+MIN(MAX(MIN(AU1400,$F$1329/1000),$F$1328*AU1400),MAX(AU1400-SUM($J1446:AT1446),0))*(AU$1324&gt;$C1354)*AND(($C1354+$F$1327)&gt;=AU$1324)</f>
        <v>0</v>
      </c>
      <c r="AV1354" s="368">
        <f ca="1">+MIN(MAX(MIN(AV1400,$F$1329/1000),$F$1328*AV1400),MAX(AV1400-SUM($J1446:AU1446),0))*(AV$1324&gt;$C1354)*AND(($C1354+$F$1327)&gt;=AV$1324)</f>
        <v>0</v>
      </c>
      <c r="AW1354" s="368">
        <f ca="1">+MIN(MAX(MIN(AW1400,$F$1329/1000),$F$1328*AW1400),MAX(AW1400-SUM($J1446:AV1446),0))*(AW$1324&gt;$C1354)*AND(($C1354+$F$1327)&gt;=AW$1324)</f>
        <v>0</v>
      </c>
      <c r="AX1354" s="368">
        <f ca="1">+MIN(MAX(MIN(AX1400,$F$1329/1000),$F$1328*AX1400),MAX(AX1400-SUM($J1446:AW1446),0))*(AX$1324&gt;$C1354)*AND(($C1354+$F$1327)&gt;=AX$1324)</f>
        <v>0</v>
      </c>
      <c r="AY1354" s="368">
        <f ca="1">+MIN(MAX(MIN(AY1400,$F$1329/1000),$F$1328*AY1400),MAX(AY1400-SUM($J1446:AX1446),0))*(AY$1324&gt;$C1354)*AND(($C1354+$F$1327)&gt;=AY$1324)</f>
        <v>0</v>
      </c>
      <c r="AZ1354" s="368">
        <f ca="1">+MIN(MAX(MIN(AZ1400,$F$1329/1000),$F$1328*AZ1400),MAX(AZ1400-SUM($J1446:AY1446),0))*(AZ$1324&gt;$C1354)*AND(($C1354+$F$1327)&gt;=AZ$1324)</f>
        <v>0</v>
      </c>
    </row>
    <row r="1355" spans="3:52" outlineLevel="1">
      <c r="C1355" s="259">
        <f t="shared" si="3149"/>
        <v>2051</v>
      </c>
      <c r="J1355" s="369"/>
      <c r="K1355" s="370"/>
      <c r="L1355" s="370"/>
      <c r="M1355" s="370"/>
      <c r="N1355" s="370"/>
      <c r="O1355" s="370"/>
      <c r="P1355" s="370"/>
      <c r="Q1355" s="370"/>
      <c r="R1355" s="370"/>
      <c r="S1355" s="370"/>
      <c r="T1355" s="370"/>
      <c r="U1355" s="370"/>
      <c r="V1355" s="370"/>
      <c r="W1355" s="370"/>
      <c r="X1355" s="370"/>
      <c r="Y1355" s="370"/>
      <c r="Z1355" s="370"/>
      <c r="AA1355" s="370"/>
      <c r="AB1355" s="370"/>
      <c r="AC1355" s="370"/>
      <c r="AD1355" s="370"/>
      <c r="AE1355" s="370"/>
      <c r="AF1355" s="370"/>
      <c r="AG1355" s="370"/>
      <c r="AH1355" s="370"/>
      <c r="AI1355" s="370"/>
      <c r="AJ1355" s="370"/>
      <c r="AK1355" s="370"/>
      <c r="AL1355" s="370"/>
      <c r="AM1355" s="368">
        <f ca="1">+MIN(MAX(MIN(AM1401,$F$1329/1000),$F$1328*AM1401),MAX(AM1401-SUM($J1447:AL1447),0))*(AM$1324&gt;$C1355)*AND(($C1355+$F$1327)&gt;=AM$1324)</f>
        <v>0</v>
      </c>
      <c r="AN1355" s="368">
        <f ca="1">+MIN(MAX(MIN(AN1401,$F$1329/1000),$F$1328*AN1401),MAX(AN1401-SUM($J1447:AM1447),0))*(AN$1324&gt;$C1355)*AND(($C1355+$F$1327)&gt;=AN$1324)</f>
        <v>0</v>
      </c>
      <c r="AO1355" s="368">
        <f ca="1">+MIN(MAX(MIN(AO1401,$F$1329/1000),$F$1328*AO1401),MAX(AO1401-SUM($J1447:AN1447),0))*(AO$1324&gt;$C1355)*AND(($C1355+$F$1327)&gt;=AO$1324)</f>
        <v>0</v>
      </c>
      <c r="AP1355" s="368">
        <f ca="1">+MIN(MAX(MIN(AP1401,$F$1329/1000),$F$1328*AP1401),MAX(AP1401-SUM($J1447:AO1447),0))*(AP$1324&gt;$C1355)*AND(($C1355+$F$1327)&gt;=AP$1324)</f>
        <v>0</v>
      </c>
      <c r="AQ1355" s="368">
        <f ca="1">+MIN(MAX(MIN(AQ1401,$F$1329/1000),$F$1328*AQ1401),MAX(AQ1401-SUM($J1447:AP1447),0))*(AQ$1324&gt;$C1355)*AND(($C1355+$F$1327)&gt;=AQ$1324)</f>
        <v>0</v>
      </c>
      <c r="AR1355" s="368">
        <f ca="1">+MIN(MAX(MIN(AR1401,$F$1329/1000),$F$1328*AR1401),MAX(AR1401-SUM($J1447:AQ1447),0))*(AR$1324&gt;$C1355)*AND(($C1355+$F$1327)&gt;=AR$1324)</f>
        <v>0</v>
      </c>
      <c r="AS1355" s="368">
        <f ca="1">+MIN(MAX(MIN(AS1401,$F$1329/1000),$F$1328*AS1401),MAX(AS1401-SUM($J1447:AR1447),0))*(AS$1324&gt;$C1355)*AND(($C1355+$F$1327)&gt;=AS$1324)</f>
        <v>0</v>
      </c>
      <c r="AT1355" s="368">
        <f ca="1">+MIN(MAX(MIN(AT1401,$F$1329/1000),$F$1328*AT1401),MAX(AT1401-SUM($J1447:AS1447),0))*(AT$1324&gt;$C1355)*AND(($C1355+$F$1327)&gt;=AT$1324)</f>
        <v>0</v>
      </c>
      <c r="AU1355" s="368">
        <f ca="1">+MIN(MAX(MIN(AU1401,$F$1329/1000),$F$1328*AU1401),MAX(AU1401-SUM($J1447:AT1447),0))*(AU$1324&gt;$C1355)*AND(($C1355+$F$1327)&gt;=AU$1324)</f>
        <v>0</v>
      </c>
      <c r="AV1355" s="368">
        <f ca="1">+MIN(MAX(MIN(AV1401,$F$1329/1000),$F$1328*AV1401),MAX(AV1401-SUM($J1447:AU1447),0))*(AV$1324&gt;$C1355)*AND(($C1355+$F$1327)&gt;=AV$1324)</f>
        <v>0</v>
      </c>
      <c r="AW1355" s="368">
        <f ca="1">+MIN(MAX(MIN(AW1401,$F$1329/1000),$F$1328*AW1401),MAX(AW1401-SUM($J1447:AV1447),0))*(AW$1324&gt;$C1355)*AND(($C1355+$F$1327)&gt;=AW$1324)</f>
        <v>0</v>
      </c>
      <c r="AX1355" s="368">
        <f ca="1">+MIN(MAX(MIN(AX1401,$F$1329/1000),$F$1328*AX1401),MAX(AX1401-SUM($J1447:AW1447),0))*(AX$1324&gt;$C1355)*AND(($C1355+$F$1327)&gt;=AX$1324)</f>
        <v>0</v>
      </c>
      <c r="AY1355" s="368">
        <f ca="1">+MIN(MAX(MIN(AY1401,$F$1329/1000),$F$1328*AY1401),MAX(AY1401-SUM($J1447:AX1447),0))*(AY$1324&gt;$C1355)*AND(($C1355+$F$1327)&gt;=AY$1324)</f>
        <v>0</v>
      </c>
      <c r="AZ1355" s="368">
        <f ca="1">+MIN(MAX(MIN(AZ1401,$F$1329/1000),$F$1328*AZ1401),MAX(AZ1401-SUM($J1447:AY1447),0))*(AZ$1324&gt;$C1355)*AND(($C1355+$F$1327)&gt;=AZ$1324)</f>
        <v>0</v>
      </c>
    </row>
    <row r="1356" spans="3:52" outlineLevel="1">
      <c r="C1356" s="259">
        <f t="shared" si="3149"/>
        <v>2052</v>
      </c>
      <c r="J1356" s="369"/>
      <c r="K1356" s="370"/>
      <c r="L1356" s="370"/>
      <c r="M1356" s="370"/>
      <c r="N1356" s="370"/>
      <c r="O1356" s="370"/>
      <c r="P1356" s="370"/>
      <c r="Q1356" s="370"/>
      <c r="R1356" s="370"/>
      <c r="S1356" s="370"/>
      <c r="T1356" s="370"/>
      <c r="U1356" s="370"/>
      <c r="V1356" s="370"/>
      <c r="W1356" s="370"/>
      <c r="X1356" s="370"/>
      <c r="Y1356" s="370"/>
      <c r="Z1356" s="370"/>
      <c r="AA1356" s="370"/>
      <c r="AB1356" s="370"/>
      <c r="AC1356" s="370"/>
      <c r="AD1356" s="370"/>
      <c r="AE1356" s="370"/>
      <c r="AF1356" s="370"/>
      <c r="AG1356" s="370"/>
      <c r="AH1356" s="370"/>
      <c r="AI1356" s="370"/>
      <c r="AJ1356" s="370"/>
      <c r="AK1356" s="370"/>
      <c r="AL1356" s="370"/>
      <c r="AM1356" s="370"/>
      <c r="AN1356" s="368">
        <f ca="1">+MIN(MAX(MIN(AN1402,$F$1329/1000),$F$1328*AN1402),MAX(AN1402-SUM($J1448:AM1448),0))*(AN$1324&gt;$C1356)*AND(($C1356+$F$1327)&gt;=AN$1324)</f>
        <v>0</v>
      </c>
      <c r="AO1356" s="368">
        <f ca="1">+MIN(MAX(MIN(AO1402,$F$1329/1000),$F$1328*AO1402),MAX(AO1402-SUM($J1448:AN1448),0))*(AO$1324&gt;$C1356)*AND(($C1356+$F$1327)&gt;=AO$1324)</f>
        <v>0</v>
      </c>
      <c r="AP1356" s="368">
        <f ca="1">+MIN(MAX(MIN(AP1402,$F$1329/1000),$F$1328*AP1402),MAX(AP1402-SUM($J1448:AO1448),0))*(AP$1324&gt;$C1356)*AND(($C1356+$F$1327)&gt;=AP$1324)</f>
        <v>0</v>
      </c>
      <c r="AQ1356" s="368">
        <f ca="1">+MIN(MAX(MIN(AQ1402,$F$1329/1000),$F$1328*AQ1402),MAX(AQ1402-SUM($J1448:AP1448),0))*(AQ$1324&gt;$C1356)*AND(($C1356+$F$1327)&gt;=AQ$1324)</f>
        <v>0</v>
      </c>
      <c r="AR1356" s="368">
        <f ca="1">+MIN(MAX(MIN(AR1402,$F$1329/1000),$F$1328*AR1402),MAX(AR1402-SUM($J1448:AQ1448),0))*(AR$1324&gt;$C1356)*AND(($C1356+$F$1327)&gt;=AR$1324)</f>
        <v>0</v>
      </c>
      <c r="AS1356" s="368">
        <f ca="1">+MIN(MAX(MIN(AS1402,$F$1329/1000),$F$1328*AS1402),MAX(AS1402-SUM($J1448:AR1448),0))*(AS$1324&gt;$C1356)*AND(($C1356+$F$1327)&gt;=AS$1324)</f>
        <v>0</v>
      </c>
      <c r="AT1356" s="368">
        <f ca="1">+MIN(MAX(MIN(AT1402,$F$1329/1000),$F$1328*AT1402),MAX(AT1402-SUM($J1448:AS1448),0))*(AT$1324&gt;$C1356)*AND(($C1356+$F$1327)&gt;=AT$1324)</f>
        <v>0</v>
      </c>
      <c r="AU1356" s="368">
        <f ca="1">+MIN(MAX(MIN(AU1402,$F$1329/1000),$F$1328*AU1402),MAX(AU1402-SUM($J1448:AT1448),0))*(AU$1324&gt;$C1356)*AND(($C1356+$F$1327)&gt;=AU$1324)</f>
        <v>0</v>
      </c>
      <c r="AV1356" s="368">
        <f ca="1">+MIN(MAX(MIN(AV1402,$F$1329/1000),$F$1328*AV1402),MAX(AV1402-SUM($J1448:AU1448),0))*(AV$1324&gt;$C1356)*AND(($C1356+$F$1327)&gt;=AV$1324)</f>
        <v>0</v>
      </c>
      <c r="AW1356" s="368">
        <f ca="1">+MIN(MAX(MIN(AW1402,$F$1329/1000),$F$1328*AW1402),MAX(AW1402-SUM($J1448:AV1448),0))*(AW$1324&gt;$C1356)*AND(($C1356+$F$1327)&gt;=AW$1324)</f>
        <v>0</v>
      </c>
      <c r="AX1356" s="368">
        <f ca="1">+MIN(MAX(MIN(AX1402,$F$1329/1000),$F$1328*AX1402),MAX(AX1402-SUM($J1448:AW1448),0))*(AX$1324&gt;$C1356)*AND(($C1356+$F$1327)&gt;=AX$1324)</f>
        <v>0</v>
      </c>
      <c r="AY1356" s="368">
        <f ca="1">+MIN(MAX(MIN(AY1402,$F$1329/1000),$F$1328*AY1402),MAX(AY1402-SUM($J1448:AX1448),0))*(AY$1324&gt;$C1356)*AND(($C1356+$F$1327)&gt;=AY$1324)</f>
        <v>0</v>
      </c>
      <c r="AZ1356" s="368">
        <f ca="1">+MIN(MAX(MIN(AZ1402,$F$1329/1000),$F$1328*AZ1402),MAX(AZ1402-SUM($J1448:AY1448),0))*(AZ$1324&gt;$C1356)*AND(($C1356+$F$1327)&gt;=AZ$1324)</f>
        <v>0</v>
      </c>
    </row>
    <row r="1357" spans="3:52" outlineLevel="1">
      <c r="C1357" s="259">
        <f t="shared" si="3149"/>
        <v>2053</v>
      </c>
      <c r="J1357" s="369"/>
      <c r="K1357" s="370"/>
      <c r="L1357" s="370"/>
      <c r="M1357" s="370"/>
      <c r="N1357" s="370"/>
      <c r="O1357" s="370"/>
      <c r="P1357" s="370"/>
      <c r="Q1357" s="370"/>
      <c r="R1357" s="370"/>
      <c r="S1357" s="370"/>
      <c r="T1357" s="370"/>
      <c r="U1357" s="370"/>
      <c r="V1357" s="370"/>
      <c r="W1357" s="370"/>
      <c r="X1357" s="370"/>
      <c r="Y1357" s="370"/>
      <c r="Z1357" s="370"/>
      <c r="AA1357" s="370"/>
      <c r="AB1357" s="370"/>
      <c r="AC1357" s="370"/>
      <c r="AD1357" s="370"/>
      <c r="AE1357" s="370"/>
      <c r="AF1357" s="370"/>
      <c r="AG1357" s="370"/>
      <c r="AH1357" s="370"/>
      <c r="AI1357" s="370"/>
      <c r="AJ1357" s="370"/>
      <c r="AK1357" s="370"/>
      <c r="AL1357" s="370"/>
      <c r="AM1357" s="370"/>
      <c r="AN1357" s="370"/>
      <c r="AO1357" s="368">
        <f ca="1">+MIN(MAX(MIN(AO1403,$F$1329/1000),$F$1328*AO1403),MAX(AO1403-SUM($J1449:AN1449),0))*(AO$1324&gt;$C1357)*AND(($C1357+$F$1327)&gt;=AO$1324)</f>
        <v>0</v>
      </c>
      <c r="AP1357" s="368">
        <f ca="1">+MIN(MAX(MIN(AP1403,$F$1329/1000),$F$1328*AP1403),MAX(AP1403-SUM($J1449:AO1449),0))*(AP$1324&gt;$C1357)*AND(($C1357+$F$1327)&gt;=AP$1324)</f>
        <v>0</v>
      </c>
      <c r="AQ1357" s="368">
        <f ca="1">+MIN(MAX(MIN(AQ1403,$F$1329/1000),$F$1328*AQ1403),MAX(AQ1403-SUM($J1449:AP1449),0))*(AQ$1324&gt;$C1357)*AND(($C1357+$F$1327)&gt;=AQ$1324)</f>
        <v>0</v>
      </c>
      <c r="AR1357" s="368">
        <f ca="1">+MIN(MAX(MIN(AR1403,$F$1329/1000),$F$1328*AR1403),MAX(AR1403-SUM($J1449:AQ1449),0))*(AR$1324&gt;$C1357)*AND(($C1357+$F$1327)&gt;=AR$1324)</f>
        <v>0</v>
      </c>
      <c r="AS1357" s="368">
        <f ca="1">+MIN(MAX(MIN(AS1403,$F$1329/1000),$F$1328*AS1403),MAX(AS1403-SUM($J1449:AR1449),0))*(AS$1324&gt;$C1357)*AND(($C1357+$F$1327)&gt;=AS$1324)</f>
        <v>0</v>
      </c>
      <c r="AT1357" s="368">
        <f ca="1">+MIN(MAX(MIN(AT1403,$F$1329/1000),$F$1328*AT1403),MAX(AT1403-SUM($J1449:AS1449),0))*(AT$1324&gt;$C1357)*AND(($C1357+$F$1327)&gt;=AT$1324)</f>
        <v>0</v>
      </c>
      <c r="AU1357" s="368">
        <f ca="1">+MIN(MAX(MIN(AU1403,$F$1329/1000),$F$1328*AU1403),MAX(AU1403-SUM($J1449:AT1449),0))*(AU$1324&gt;$C1357)*AND(($C1357+$F$1327)&gt;=AU$1324)</f>
        <v>0</v>
      </c>
      <c r="AV1357" s="368">
        <f ca="1">+MIN(MAX(MIN(AV1403,$F$1329/1000),$F$1328*AV1403),MAX(AV1403-SUM($J1449:AU1449),0))*(AV$1324&gt;$C1357)*AND(($C1357+$F$1327)&gt;=AV$1324)</f>
        <v>0</v>
      </c>
      <c r="AW1357" s="368">
        <f ca="1">+MIN(MAX(MIN(AW1403,$F$1329/1000),$F$1328*AW1403),MAX(AW1403-SUM($J1449:AV1449),0))*(AW$1324&gt;$C1357)*AND(($C1357+$F$1327)&gt;=AW$1324)</f>
        <v>0</v>
      </c>
      <c r="AX1357" s="368">
        <f ca="1">+MIN(MAX(MIN(AX1403,$F$1329/1000),$F$1328*AX1403),MAX(AX1403-SUM($J1449:AW1449),0))*(AX$1324&gt;$C1357)*AND(($C1357+$F$1327)&gt;=AX$1324)</f>
        <v>0</v>
      </c>
      <c r="AY1357" s="368">
        <f ca="1">+MIN(MAX(MIN(AY1403,$F$1329/1000),$F$1328*AY1403),MAX(AY1403-SUM($J1449:AX1449),0))*(AY$1324&gt;$C1357)*AND(($C1357+$F$1327)&gt;=AY$1324)</f>
        <v>0</v>
      </c>
      <c r="AZ1357" s="368">
        <f ca="1">+MIN(MAX(MIN(AZ1403,$F$1329/1000),$F$1328*AZ1403),MAX(AZ1403-SUM($J1449:AY1449),0))*(AZ$1324&gt;$C1357)*AND(($C1357+$F$1327)&gt;=AZ$1324)</f>
        <v>0</v>
      </c>
    </row>
    <row r="1358" spans="3:52" outlineLevel="1">
      <c r="C1358" s="259">
        <f t="shared" si="3149"/>
        <v>2054</v>
      </c>
      <c r="J1358" s="369"/>
      <c r="K1358" s="370"/>
      <c r="L1358" s="370"/>
      <c r="M1358" s="370"/>
      <c r="N1358" s="370"/>
      <c r="O1358" s="370"/>
      <c r="P1358" s="370"/>
      <c r="Q1358" s="370"/>
      <c r="R1358" s="370"/>
      <c r="S1358" s="370"/>
      <c r="T1358" s="370"/>
      <c r="U1358" s="370"/>
      <c r="V1358" s="370"/>
      <c r="W1358" s="370"/>
      <c r="X1358" s="370"/>
      <c r="Y1358" s="370"/>
      <c r="Z1358" s="370"/>
      <c r="AA1358" s="370"/>
      <c r="AB1358" s="370"/>
      <c r="AC1358" s="370"/>
      <c r="AD1358" s="370"/>
      <c r="AE1358" s="370"/>
      <c r="AF1358" s="370"/>
      <c r="AG1358" s="370"/>
      <c r="AH1358" s="370"/>
      <c r="AI1358" s="370"/>
      <c r="AJ1358" s="370"/>
      <c r="AK1358" s="370"/>
      <c r="AL1358" s="370"/>
      <c r="AM1358" s="370"/>
      <c r="AN1358" s="370"/>
      <c r="AO1358" s="370"/>
      <c r="AP1358" s="368">
        <f ca="1">+MIN(MAX(MIN(AP1404,$F$1329/1000),$F$1328*AP1404),MAX(AP1404-SUM($J1450:AO1450),0))*(AP$1324&gt;$C1358)*AND(($C1358+$F$1327)&gt;=AP$1324)</f>
        <v>0</v>
      </c>
      <c r="AQ1358" s="368">
        <f ca="1">+MIN(MAX(MIN(AQ1404,$F$1329/1000),$F$1328*AQ1404),MAX(AQ1404-SUM($J1450:AP1450),0))*(AQ$1324&gt;$C1358)*AND(($C1358+$F$1327)&gt;=AQ$1324)</f>
        <v>0</v>
      </c>
      <c r="AR1358" s="368">
        <f ca="1">+MIN(MAX(MIN(AR1404,$F$1329/1000),$F$1328*AR1404),MAX(AR1404-SUM($J1450:AQ1450),0))*(AR$1324&gt;$C1358)*AND(($C1358+$F$1327)&gt;=AR$1324)</f>
        <v>0</v>
      </c>
      <c r="AS1358" s="368">
        <f ca="1">+MIN(MAX(MIN(AS1404,$F$1329/1000),$F$1328*AS1404),MAX(AS1404-SUM($J1450:AR1450),0))*(AS$1324&gt;$C1358)*AND(($C1358+$F$1327)&gt;=AS$1324)</f>
        <v>0</v>
      </c>
      <c r="AT1358" s="368">
        <f ca="1">+MIN(MAX(MIN(AT1404,$F$1329/1000),$F$1328*AT1404),MAX(AT1404-SUM($J1450:AS1450),0))*(AT$1324&gt;$C1358)*AND(($C1358+$F$1327)&gt;=AT$1324)</f>
        <v>0</v>
      </c>
      <c r="AU1358" s="368">
        <f ca="1">+MIN(MAX(MIN(AU1404,$F$1329/1000),$F$1328*AU1404),MAX(AU1404-SUM($J1450:AT1450),0))*(AU$1324&gt;$C1358)*AND(($C1358+$F$1327)&gt;=AU$1324)</f>
        <v>0</v>
      </c>
      <c r="AV1358" s="368">
        <f ca="1">+MIN(MAX(MIN(AV1404,$F$1329/1000),$F$1328*AV1404),MAX(AV1404-SUM($J1450:AU1450),0))*(AV$1324&gt;$C1358)*AND(($C1358+$F$1327)&gt;=AV$1324)</f>
        <v>0</v>
      </c>
      <c r="AW1358" s="368">
        <f ca="1">+MIN(MAX(MIN(AW1404,$F$1329/1000),$F$1328*AW1404),MAX(AW1404-SUM($J1450:AV1450),0))*(AW$1324&gt;$C1358)*AND(($C1358+$F$1327)&gt;=AW$1324)</f>
        <v>0</v>
      </c>
      <c r="AX1358" s="368">
        <f ca="1">+MIN(MAX(MIN(AX1404,$F$1329/1000),$F$1328*AX1404),MAX(AX1404-SUM($J1450:AW1450),0))*(AX$1324&gt;$C1358)*AND(($C1358+$F$1327)&gt;=AX$1324)</f>
        <v>0</v>
      </c>
      <c r="AY1358" s="368">
        <f ca="1">+MIN(MAX(MIN(AY1404,$F$1329/1000),$F$1328*AY1404),MAX(AY1404-SUM($J1450:AX1450),0))*(AY$1324&gt;$C1358)*AND(($C1358+$F$1327)&gt;=AY$1324)</f>
        <v>0</v>
      </c>
      <c r="AZ1358" s="368">
        <f ca="1">+MIN(MAX(MIN(AZ1404,$F$1329/1000),$F$1328*AZ1404),MAX(AZ1404-SUM($J1450:AY1450),0))*(AZ$1324&gt;$C1358)*AND(($C1358+$F$1327)&gt;=AZ$1324)</f>
        <v>0</v>
      </c>
    </row>
    <row r="1359" spans="3:52" outlineLevel="1">
      <c r="C1359" s="259">
        <f t="shared" si="3149"/>
        <v>2055</v>
      </c>
      <c r="J1359" s="369"/>
      <c r="K1359" s="370"/>
      <c r="L1359" s="370"/>
      <c r="M1359" s="370"/>
      <c r="N1359" s="370"/>
      <c r="O1359" s="370"/>
      <c r="P1359" s="370"/>
      <c r="Q1359" s="370"/>
      <c r="R1359" s="370"/>
      <c r="S1359" s="370"/>
      <c r="T1359" s="370"/>
      <c r="U1359" s="370"/>
      <c r="V1359" s="370"/>
      <c r="W1359" s="370"/>
      <c r="X1359" s="370"/>
      <c r="Y1359" s="370"/>
      <c r="Z1359" s="370"/>
      <c r="AA1359" s="370"/>
      <c r="AB1359" s="370"/>
      <c r="AC1359" s="370"/>
      <c r="AD1359" s="370"/>
      <c r="AE1359" s="370"/>
      <c r="AF1359" s="370"/>
      <c r="AG1359" s="370"/>
      <c r="AH1359" s="370"/>
      <c r="AI1359" s="370"/>
      <c r="AJ1359" s="370"/>
      <c r="AK1359" s="370"/>
      <c r="AL1359" s="370"/>
      <c r="AM1359" s="370"/>
      <c r="AN1359" s="370"/>
      <c r="AO1359" s="370"/>
      <c r="AP1359" s="370"/>
      <c r="AQ1359" s="368">
        <f ca="1">+MIN(MAX(MIN(AQ1405,$F$1329/1000),$F$1328*AQ1405),MAX(AQ1405-SUM($J1451:AP1451),0))*(AQ$1324&gt;$C1359)*AND(($C1359+$F$1327)&gt;=AQ$1324)</f>
        <v>0</v>
      </c>
      <c r="AR1359" s="368">
        <f ca="1">+MIN(MAX(MIN(AR1405,$F$1329/1000),$F$1328*AR1405),MAX(AR1405-SUM($J1451:AQ1451),0))*(AR$1324&gt;$C1359)*AND(($C1359+$F$1327)&gt;=AR$1324)</f>
        <v>0</v>
      </c>
      <c r="AS1359" s="368">
        <f ca="1">+MIN(MAX(MIN(AS1405,$F$1329/1000),$F$1328*AS1405),MAX(AS1405-SUM($J1451:AR1451),0))*(AS$1324&gt;$C1359)*AND(($C1359+$F$1327)&gt;=AS$1324)</f>
        <v>0</v>
      </c>
      <c r="AT1359" s="368">
        <f ca="1">+MIN(MAX(MIN(AT1405,$F$1329/1000),$F$1328*AT1405),MAX(AT1405-SUM($J1451:AS1451),0))*(AT$1324&gt;$C1359)*AND(($C1359+$F$1327)&gt;=AT$1324)</f>
        <v>0</v>
      </c>
      <c r="AU1359" s="368">
        <f ca="1">+MIN(MAX(MIN(AU1405,$F$1329/1000),$F$1328*AU1405),MAX(AU1405-SUM($J1451:AT1451),0))*(AU$1324&gt;$C1359)*AND(($C1359+$F$1327)&gt;=AU$1324)</f>
        <v>0</v>
      </c>
      <c r="AV1359" s="368">
        <f ca="1">+MIN(MAX(MIN(AV1405,$F$1329/1000),$F$1328*AV1405),MAX(AV1405-SUM($J1451:AU1451),0))*(AV$1324&gt;$C1359)*AND(($C1359+$F$1327)&gt;=AV$1324)</f>
        <v>0</v>
      </c>
      <c r="AW1359" s="368">
        <f ca="1">+MIN(MAX(MIN(AW1405,$F$1329/1000),$F$1328*AW1405),MAX(AW1405-SUM($J1451:AV1451),0))*(AW$1324&gt;$C1359)*AND(($C1359+$F$1327)&gt;=AW$1324)</f>
        <v>0</v>
      </c>
      <c r="AX1359" s="368">
        <f ca="1">+MIN(MAX(MIN(AX1405,$F$1329/1000),$F$1328*AX1405),MAX(AX1405-SUM($J1451:AW1451),0))*(AX$1324&gt;$C1359)*AND(($C1359+$F$1327)&gt;=AX$1324)</f>
        <v>0</v>
      </c>
      <c r="AY1359" s="368">
        <f ca="1">+MIN(MAX(MIN(AY1405,$F$1329/1000),$F$1328*AY1405),MAX(AY1405-SUM($J1451:AX1451),0))*(AY$1324&gt;$C1359)*AND(($C1359+$F$1327)&gt;=AY$1324)</f>
        <v>0</v>
      </c>
      <c r="AZ1359" s="368">
        <f ca="1">+MIN(MAX(MIN(AZ1405,$F$1329/1000),$F$1328*AZ1405),MAX(AZ1405-SUM($J1451:AY1451),0))*(AZ$1324&gt;$C1359)*AND(($C1359+$F$1327)&gt;=AZ$1324)</f>
        <v>0</v>
      </c>
    </row>
    <row r="1360" spans="3:52" outlineLevel="1">
      <c r="C1360" s="259">
        <f t="shared" si="3149"/>
        <v>2056</v>
      </c>
      <c r="J1360" s="369"/>
      <c r="K1360" s="370"/>
      <c r="L1360" s="370"/>
      <c r="M1360" s="370"/>
      <c r="N1360" s="370"/>
      <c r="O1360" s="370"/>
      <c r="P1360" s="370"/>
      <c r="Q1360" s="370"/>
      <c r="R1360" s="370"/>
      <c r="S1360" s="370"/>
      <c r="T1360" s="370"/>
      <c r="U1360" s="370"/>
      <c r="V1360" s="370"/>
      <c r="W1360" s="370"/>
      <c r="X1360" s="370"/>
      <c r="Y1360" s="370"/>
      <c r="Z1360" s="370"/>
      <c r="AA1360" s="370"/>
      <c r="AB1360" s="370"/>
      <c r="AC1360" s="370"/>
      <c r="AD1360" s="370"/>
      <c r="AE1360" s="370"/>
      <c r="AF1360" s="370"/>
      <c r="AG1360" s="370"/>
      <c r="AH1360" s="370"/>
      <c r="AI1360" s="370"/>
      <c r="AJ1360" s="370"/>
      <c r="AK1360" s="370"/>
      <c r="AL1360" s="370"/>
      <c r="AM1360" s="370"/>
      <c r="AN1360" s="370"/>
      <c r="AO1360" s="370"/>
      <c r="AP1360" s="370"/>
      <c r="AQ1360" s="370"/>
      <c r="AR1360" s="368">
        <f ca="1">+MIN(MAX(MIN(AR1406,$F$1329/1000),$F$1328*AR1406),MAX(AR1406-SUM($J1452:AQ1452),0))*(AR$1324&gt;$C1360)*AND(($C1360+$F$1327)&gt;=AR$1324)</f>
        <v>0</v>
      </c>
      <c r="AS1360" s="368">
        <f ca="1">+MIN(MAX(MIN(AS1406,$F$1329/1000),$F$1328*AS1406),MAX(AS1406-SUM($J1452:AR1452),0))*(AS$1324&gt;$C1360)*AND(($C1360+$F$1327)&gt;=AS$1324)</f>
        <v>0</v>
      </c>
      <c r="AT1360" s="368">
        <f ca="1">+MIN(MAX(MIN(AT1406,$F$1329/1000),$F$1328*AT1406),MAX(AT1406-SUM($J1452:AS1452),0))*(AT$1324&gt;$C1360)*AND(($C1360+$F$1327)&gt;=AT$1324)</f>
        <v>0</v>
      </c>
      <c r="AU1360" s="368">
        <f ca="1">+MIN(MAX(MIN(AU1406,$F$1329/1000),$F$1328*AU1406),MAX(AU1406-SUM($J1452:AT1452),0))*(AU$1324&gt;$C1360)*AND(($C1360+$F$1327)&gt;=AU$1324)</f>
        <v>0</v>
      </c>
      <c r="AV1360" s="368">
        <f ca="1">+MIN(MAX(MIN(AV1406,$F$1329/1000),$F$1328*AV1406),MAX(AV1406-SUM($J1452:AU1452),0))*(AV$1324&gt;$C1360)*AND(($C1360+$F$1327)&gt;=AV$1324)</f>
        <v>0</v>
      </c>
      <c r="AW1360" s="368">
        <f ca="1">+MIN(MAX(MIN(AW1406,$F$1329/1000),$F$1328*AW1406),MAX(AW1406-SUM($J1452:AV1452),0))*(AW$1324&gt;$C1360)*AND(($C1360+$F$1327)&gt;=AW$1324)</f>
        <v>0</v>
      </c>
      <c r="AX1360" s="368">
        <f ca="1">+MIN(MAX(MIN(AX1406,$F$1329/1000),$F$1328*AX1406),MAX(AX1406-SUM($J1452:AW1452),0))*(AX$1324&gt;$C1360)*AND(($C1360+$F$1327)&gt;=AX$1324)</f>
        <v>0</v>
      </c>
      <c r="AY1360" s="368">
        <f ca="1">+MIN(MAX(MIN(AY1406,$F$1329/1000),$F$1328*AY1406),MAX(AY1406-SUM($J1452:AX1452),0))*(AY$1324&gt;$C1360)*AND(($C1360+$F$1327)&gt;=AY$1324)</f>
        <v>0</v>
      </c>
      <c r="AZ1360" s="368">
        <f ca="1">+MIN(MAX(MIN(AZ1406,$F$1329/1000),$F$1328*AZ1406),MAX(AZ1406-SUM($J1452:AY1452),0))*(AZ$1324&gt;$C1360)*AND(($C1360+$F$1327)&gt;=AZ$1324)</f>
        <v>0</v>
      </c>
    </row>
    <row r="1361" spans="3:52" outlineLevel="1">
      <c r="C1361" s="259">
        <f t="shared" si="3149"/>
        <v>2057</v>
      </c>
      <c r="J1361" s="369"/>
      <c r="K1361" s="370"/>
      <c r="L1361" s="370"/>
      <c r="M1361" s="370"/>
      <c r="N1361" s="370"/>
      <c r="O1361" s="370"/>
      <c r="P1361" s="370"/>
      <c r="Q1361" s="370"/>
      <c r="R1361" s="370"/>
      <c r="S1361" s="370"/>
      <c r="T1361" s="370"/>
      <c r="U1361" s="370"/>
      <c r="V1361" s="370"/>
      <c r="W1361" s="370"/>
      <c r="X1361" s="370"/>
      <c r="Y1361" s="370"/>
      <c r="Z1361" s="370"/>
      <c r="AA1361" s="370"/>
      <c r="AB1361" s="370"/>
      <c r="AC1361" s="370"/>
      <c r="AD1361" s="370"/>
      <c r="AE1361" s="370"/>
      <c r="AF1361" s="370"/>
      <c r="AG1361" s="370"/>
      <c r="AH1361" s="370"/>
      <c r="AI1361" s="370"/>
      <c r="AJ1361" s="370"/>
      <c r="AK1361" s="370"/>
      <c r="AL1361" s="370"/>
      <c r="AM1361" s="370"/>
      <c r="AN1361" s="370"/>
      <c r="AO1361" s="370"/>
      <c r="AP1361" s="370"/>
      <c r="AQ1361" s="370"/>
      <c r="AR1361" s="370"/>
      <c r="AS1361" s="368">
        <f ca="1">+MIN(MAX(MIN(AS1407,$F$1329/1000),$F$1328*AS1407),MAX(AS1407-SUM($J1453:AR1453),0))*(AS$1324&gt;$C1361)*AND(($C1361+$F$1327)&gt;=AS$1324)</f>
        <v>0</v>
      </c>
      <c r="AT1361" s="368">
        <f ca="1">+MIN(MAX(MIN(AT1407,$F$1329/1000),$F$1328*AT1407),MAX(AT1407-SUM($J1453:AS1453),0))*(AT$1324&gt;$C1361)*AND(($C1361+$F$1327)&gt;=AT$1324)</f>
        <v>0</v>
      </c>
      <c r="AU1361" s="368">
        <f ca="1">+MIN(MAX(MIN(AU1407,$F$1329/1000),$F$1328*AU1407),MAX(AU1407-SUM($J1453:AT1453),0))*(AU$1324&gt;$C1361)*AND(($C1361+$F$1327)&gt;=AU$1324)</f>
        <v>0</v>
      </c>
      <c r="AV1361" s="368">
        <f ca="1">+MIN(MAX(MIN(AV1407,$F$1329/1000),$F$1328*AV1407),MAX(AV1407-SUM($J1453:AU1453),0))*(AV$1324&gt;$C1361)*AND(($C1361+$F$1327)&gt;=AV$1324)</f>
        <v>0</v>
      </c>
      <c r="AW1361" s="368">
        <f ca="1">+MIN(MAX(MIN(AW1407,$F$1329/1000),$F$1328*AW1407),MAX(AW1407-SUM($J1453:AV1453),0))*(AW$1324&gt;$C1361)*AND(($C1361+$F$1327)&gt;=AW$1324)</f>
        <v>0</v>
      </c>
      <c r="AX1361" s="368">
        <f ca="1">+MIN(MAX(MIN(AX1407,$F$1329/1000),$F$1328*AX1407),MAX(AX1407-SUM($J1453:AW1453),0))*(AX$1324&gt;$C1361)*AND(($C1361+$F$1327)&gt;=AX$1324)</f>
        <v>0</v>
      </c>
      <c r="AY1361" s="368">
        <f ca="1">+MIN(MAX(MIN(AY1407,$F$1329/1000),$F$1328*AY1407),MAX(AY1407-SUM($J1453:AX1453),0))*(AY$1324&gt;$C1361)*AND(($C1361+$F$1327)&gt;=AY$1324)</f>
        <v>0</v>
      </c>
      <c r="AZ1361" s="368">
        <f ca="1">+MIN(MAX(MIN(AZ1407,$F$1329/1000),$F$1328*AZ1407),MAX(AZ1407-SUM($J1453:AY1453),0))*(AZ$1324&gt;$C1361)*AND(($C1361+$F$1327)&gt;=AZ$1324)</f>
        <v>0</v>
      </c>
    </row>
    <row r="1362" spans="3:52" outlineLevel="1">
      <c r="C1362" s="259">
        <f t="shared" si="3149"/>
        <v>2058</v>
      </c>
      <c r="J1362" s="369"/>
      <c r="K1362" s="370"/>
      <c r="L1362" s="370"/>
      <c r="M1362" s="370"/>
      <c r="N1362" s="370"/>
      <c r="O1362" s="370"/>
      <c r="P1362" s="370"/>
      <c r="Q1362" s="370"/>
      <c r="R1362" s="370"/>
      <c r="S1362" s="370"/>
      <c r="T1362" s="370"/>
      <c r="U1362" s="370"/>
      <c r="V1362" s="370"/>
      <c r="W1362" s="370"/>
      <c r="X1362" s="370"/>
      <c r="Y1362" s="370"/>
      <c r="Z1362" s="370"/>
      <c r="AA1362" s="370"/>
      <c r="AB1362" s="370"/>
      <c r="AC1362" s="370"/>
      <c r="AD1362" s="370"/>
      <c r="AE1362" s="370"/>
      <c r="AF1362" s="370"/>
      <c r="AG1362" s="370"/>
      <c r="AH1362" s="370"/>
      <c r="AI1362" s="370"/>
      <c r="AJ1362" s="370"/>
      <c r="AK1362" s="370"/>
      <c r="AL1362" s="370"/>
      <c r="AM1362" s="370"/>
      <c r="AN1362" s="370"/>
      <c r="AO1362" s="370"/>
      <c r="AP1362" s="370"/>
      <c r="AQ1362" s="370"/>
      <c r="AR1362" s="370"/>
      <c r="AS1362" s="370"/>
      <c r="AT1362" s="368">
        <f ca="1">+MIN(MAX(MIN(AT1408,$F$1329/1000),$F$1328*AT1408),MAX(AT1408-SUM($J1454:AS1454),0))*(AT$1324&gt;$C1362)*AND(($C1362+$F$1327)&gt;=AT$1324)</f>
        <v>0</v>
      </c>
      <c r="AU1362" s="368">
        <f ca="1">+MIN(MAX(MIN(AU1408,$F$1329/1000),$F$1328*AU1408),MAX(AU1408-SUM($J1454:AT1454),0))*(AU$1324&gt;$C1362)*AND(($C1362+$F$1327)&gt;=AU$1324)</f>
        <v>0</v>
      </c>
      <c r="AV1362" s="368">
        <f ca="1">+MIN(MAX(MIN(AV1408,$F$1329/1000),$F$1328*AV1408),MAX(AV1408-SUM($J1454:AU1454),0))*(AV$1324&gt;$C1362)*AND(($C1362+$F$1327)&gt;=AV$1324)</f>
        <v>0</v>
      </c>
      <c r="AW1362" s="368">
        <f ca="1">+MIN(MAX(MIN(AW1408,$F$1329/1000),$F$1328*AW1408),MAX(AW1408-SUM($J1454:AV1454),0))*(AW$1324&gt;$C1362)*AND(($C1362+$F$1327)&gt;=AW$1324)</f>
        <v>0</v>
      </c>
      <c r="AX1362" s="368">
        <f ca="1">+MIN(MAX(MIN(AX1408,$F$1329/1000),$F$1328*AX1408),MAX(AX1408-SUM($J1454:AW1454),0))*(AX$1324&gt;$C1362)*AND(($C1362+$F$1327)&gt;=AX$1324)</f>
        <v>0</v>
      </c>
      <c r="AY1362" s="368">
        <f ca="1">+MIN(MAX(MIN(AY1408,$F$1329/1000),$F$1328*AY1408),MAX(AY1408-SUM($J1454:AX1454),0))*(AY$1324&gt;$C1362)*AND(($C1362+$F$1327)&gt;=AY$1324)</f>
        <v>0</v>
      </c>
      <c r="AZ1362" s="368">
        <f ca="1">+MIN(MAX(MIN(AZ1408,$F$1329/1000),$F$1328*AZ1408),MAX(AZ1408-SUM($J1454:AY1454),0))*(AZ$1324&gt;$C1362)*AND(($C1362+$F$1327)&gt;=AZ$1324)</f>
        <v>0</v>
      </c>
    </row>
    <row r="1363" spans="3:52" outlineLevel="1">
      <c r="C1363" s="259">
        <f t="shared" si="3149"/>
        <v>2059</v>
      </c>
      <c r="J1363" s="369"/>
      <c r="K1363" s="370"/>
      <c r="L1363" s="370"/>
      <c r="M1363" s="370"/>
      <c r="N1363" s="370"/>
      <c r="O1363" s="370"/>
      <c r="P1363" s="370"/>
      <c r="Q1363" s="370"/>
      <c r="R1363" s="370"/>
      <c r="S1363" s="370"/>
      <c r="T1363" s="370"/>
      <c r="U1363" s="370"/>
      <c r="V1363" s="370"/>
      <c r="W1363" s="370"/>
      <c r="X1363" s="370"/>
      <c r="Y1363" s="370"/>
      <c r="Z1363" s="370"/>
      <c r="AA1363" s="370"/>
      <c r="AB1363" s="370"/>
      <c r="AC1363" s="370"/>
      <c r="AD1363" s="370"/>
      <c r="AE1363" s="370"/>
      <c r="AF1363" s="370"/>
      <c r="AG1363" s="370"/>
      <c r="AH1363" s="370"/>
      <c r="AI1363" s="370"/>
      <c r="AJ1363" s="370"/>
      <c r="AK1363" s="370"/>
      <c r="AL1363" s="370"/>
      <c r="AM1363" s="370"/>
      <c r="AN1363" s="370"/>
      <c r="AO1363" s="370"/>
      <c r="AP1363" s="370"/>
      <c r="AQ1363" s="370"/>
      <c r="AR1363" s="370"/>
      <c r="AS1363" s="370"/>
      <c r="AT1363" s="370"/>
      <c r="AU1363" s="368">
        <f ca="1">+MIN(MAX(MIN(AU1409,$F$1329/1000),$F$1328*AU1409),MAX(AU1409-SUM($J1455:AT1455),0))*(AU$1324&gt;$C1363)*AND(($C1363+$F$1327)&gt;=AU$1324)</f>
        <v>0</v>
      </c>
      <c r="AV1363" s="368">
        <f ca="1">+MIN(MAX(MIN(AV1409,$F$1329/1000),$F$1328*AV1409),MAX(AV1409-SUM($J1455:AU1455),0))*(AV$1324&gt;$C1363)*AND(($C1363+$F$1327)&gt;=AV$1324)</f>
        <v>0</v>
      </c>
      <c r="AW1363" s="368">
        <f ca="1">+MIN(MAX(MIN(AW1409,$F$1329/1000),$F$1328*AW1409),MAX(AW1409-SUM($J1455:AV1455),0))*(AW$1324&gt;$C1363)*AND(($C1363+$F$1327)&gt;=AW$1324)</f>
        <v>0</v>
      </c>
      <c r="AX1363" s="368">
        <f ca="1">+MIN(MAX(MIN(AX1409,$F$1329/1000),$F$1328*AX1409),MAX(AX1409-SUM($J1455:AW1455),0))*(AX$1324&gt;$C1363)*AND(($C1363+$F$1327)&gt;=AX$1324)</f>
        <v>0</v>
      </c>
      <c r="AY1363" s="368">
        <f ca="1">+MIN(MAX(MIN(AY1409,$F$1329/1000),$F$1328*AY1409),MAX(AY1409-SUM($J1455:AX1455),0))*(AY$1324&gt;$C1363)*AND(($C1363+$F$1327)&gt;=AY$1324)</f>
        <v>0</v>
      </c>
      <c r="AZ1363" s="368">
        <f ca="1">+MIN(MAX(MIN(AZ1409,$F$1329/1000),$F$1328*AZ1409),MAX(AZ1409-SUM($J1455:AY1455),0))*(AZ$1324&gt;$C1363)*AND(($C1363+$F$1327)&gt;=AZ$1324)</f>
        <v>0</v>
      </c>
    </row>
    <row r="1364" spans="3:52" outlineLevel="1">
      <c r="C1364" s="259">
        <f t="shared" si="3149"/>
        <v>2060</v>
      </c>
      <c r="J1364" s="369"/>
      <c r="K1364" s="370"/>
      <c r="L1364" s="370"/>
      <c r="M1364" s="370"/>
      <c r="N1364" s="370"/>
      <c r="O1364" s="370"/>
      <c r="P1364" s="370"/>
      <c r="Q1364" s="370"/>
      <c r="R1364" s="370"/>
      <c r="S1364" s="370"/>
      <c r="T1364" s="370"/>
      <c r="U1364" s="370"/>
      <c r="V1364" s="370"/>
      <c r="W1364" s="370"/>
      <c r="X1364" s="370"/>
      <c r="Y1364" s="370"/>
      <c r="Z1364" s="370"/>
      <c r="AA1364" s="370"/>
      <c r="AB1364" s="370"/>
      <c r="AC1364" s="370"/>
      <c r="AD1364" s="370"/>
      <c r="AE1364" s="370"/>
      <c r="AF1364" s="370"/>
      <c r="AG1364" s="370"/>
      <c r="AH1364" s="370"/>
      <c r="AI1364" s="370"/>
      <c r="AJ1364" s="370"/>
      <c r="AK1364" s="370"/>
      <c r="AL1364" s="370"/>
      <c r="AM1364" s="370"/>
      <c r="AN1364" s="370"/>
      <c r="AO1364" s="370"/>
      <c r="AP1364" s="370"/>
      <c r="AQ1364" s="370"/>
      <c r="AR1364" s="370"/>
      <c r="AS1364" s="370"/>
      <c r="AT1364" s="370"/>
      <c r="AU1364" s="370"/>
      <c r="AV1364" s="368">
        <f ca="1">+MIN(MAX(MIN(AV1410,$F$1329/1000),$F$1328*AV1410),MAX(AV1410-SUM($J1456:AU1456),0))*(AV$1324&gt;$C1364)*AND(($C1364+$F$1327)&gt;=AV$1324)</f>
        <v>0</v>
      </c>
      <c r="AW1364" s="368">
        <f ca="1">+MIN(MAX(MIN(AW1410,$F$1329/1000),$F$1328*AW1410),MAX(AW1410-SUM($J1456:AV1456),0))*(AW$1324&gt;$C1364)*AND(($C1364+$F$1327)&gt;=AW$1324)</f>
        <v>0</v>
      </c>
      <c r="AX1364" s="368">
        <f ca="1">+MIN(MAX(MIN(AX1410,$F$1329/1000),$F$1328*AX1410),MAX(AX1410-SUM($J1456:AW1456),0))*(AX$1324&gt;$C1364)*AND(($C1364+$F$1327)&gt;=AX$1324)</f>
        <v>0</v>
      </c>
      <c r="AY1364" s="368">
        <f ca="1">+MIN(MAX(MIN(AY1410,$F$1329/1000),$F$1328*AY1410),MAX(AY1410-SUM($J1456:AX1456),0))*(AY$1324&gt;$C1364)*AND(($C1364+$F$1327)&gt;=AY$1324)</f>
        <v>0</v>
      </c>
      <c r="AZ1364" s="368">
        <f ca="1">+MIN(MAX(MIN(AZ1410,$F$1329/1000),$F$1328*AZ1410),MAX(AZ1410-SUM($J1456:AY1456),0))*(AZ$1324&gt;$C1364)*AND(($C1364+$F$1327)&gt;=AZ$1324)</f>
        <v>0</v>
      </c>
    </row>
    <row r="1365" spans="3:52" outlineLevel="1">
      <c r="C1365" s="259">
        <f t="shared" si="3149"/>
        <v>2061</v>
      </c>
      <c r="J1365" s="369"/>
      <c r="K1365" s="370"/>
      <c r="L1365" s="370"/>
      <c r="M1365" s="370"/>
      <c r="N1365" s="370"/>
      <c r="O1365" s="370"/>
      <c r="P1365" s="370"/>
      <c r="Q1365" s="370"/>
      <c r="R1365" s="370"/>
      <c r="S1365" s="370"/>
      <c r="T1365" s="370"/>
      <c r="U1365" s="370"/>
      <c r="V1365" s="370"/>
      <c r="W1365" s="370"/>
      <c r="X1365" s="370"/>
      <c r="Y1365" s="370"/>
      <c r="Z1365" s="370"/>
      <c r="AA1365" s="370"/>
      <c r="AB1365" s="370"/>
      <c r="AC1365" s="370"/>
      <c r="AD1365" s="370"/>
      <c r="AE1365" s="370"/>
      <c r="AF1365" s="370"/>
      <c r="AG1365" s="370"/>
      <c r="AH1365" s="370"/>
      <c r="AI1365" s="370"/>
      <c r="AJ1365" s="370"/>
      <c r="AK1365" s="370"/>
      <c r="AL1365" s="370"/>
      <c r="AM1365" s="370"/>
      <c r="AN1365" s="370"/>
      <c r="AO1365" s="370"/>
      <c r="AP1365" s="370"/>
      <c r="AQ1365" s="370"/>
      <c r="AR1365" s="370"/>
      <c r="AS1365" s="370"/>
      <c r="AT1365" s="370"/>
      <c r="AU1365" s="370"/>
      <c r="AV1365" s="370"/>
      <c r="AW1365" s="368">
        <f ca="1">+MIN(MAX(MIN(AW1411,$F$1329/1000),$F$1328*AW1411),MAX(AW1411-SUM($J1457:AV1457),0))*(AW$1324&gt;$C1365)*AND(($C1365+$F$1327)&gt;=AW$1324)</f>
        <v>0</v>
      </c>
      <c r="AX1365" s="368">
        <f ca="1">+MIN(MAX(MIN(AX1411,$F$1329/1000),$F$1328*AX1411),MAX(AX1411-SUM($J1457:AW1457),0))*(AX$1324&gt;$C1365)*AND(($C1365+$F$1327)&gt;=AX$1324)</f>
        <v>0</v>
      </c>
      <c r="AY1365" s="368">
        <f ca="1">+MIN(MAX(MIN(AY1411,$F$1329/1000),$F$1328*AY1411),MAX(AY1411-SUM($J1457:AX1457),0))*(AY$1324&gt;$C1365)*AND(($C1365+$F$1327)&gt;=AY$1324)</f>
        <v>0</v>
      </c>
      <c r="AZ1365" s="368">
        <f ca="1">+MIN(MAX(MIN(AZ1411,$F$1329/1000),$F$1328*AZ1411),MAX(AZ1411-SUM($J1457:AY1457),0))*(AZ$1324&gt;$C1365)*AND(($C1365+$F$1327)&gt;=AZ$1324)</f>
        <v>0</v>
      </c>
    </row>
    <row r="1366" spans="3:52" outlineLevel="1">
      <c r="C1366" s="259">
        <f t="shared" si="3149"/>
        <v>2062</v>
      </c>
      <c r="J1366" s="369"/>
      <c r="K1366" s="370"/>
      <c r="L1366" s="370"/>
      <c r="M1366" s="370"/>
      <c r="N1366" s="370"/>
      <c r="O1366" s="370"/>
      <c r="P1366" s="370"/>
      <c r="Q1366" s="370"/>
      <c r="R1366" s="370"/>
      <c r="S1366" s="370"/>
      <c r="T1366" s="370"/>
      <c r="U1366" s="370"/>
      <c r="V1366" s="370"/>
      <c r="W1366" s="370"/>
      <c r="X1366" s="370"/>
      <c r="Y1366" s="370"/>
      <c r="Z1366" s="370"/>
      <c r="AA1366" s="370"/>
      <c r="AB1366" s="370"/>
      <c r="AC1366" s="370"/>
      <c r="AD1366" s="370"/>
      <c r="AE1366" s="370"/>
      <c r="AF1366" s="370"/>
      <c r="AG1366" s="370"/>
      <c r="AH1366" s="370"/>
      <c r="AI1366" s="370"/>
      <c r="AJ1366" s="370"/>
      <c r="AK1366" s="370"/>
      <c r="AL1366" s="370"/>
      <c r="AM1366" s="370"/>
      <c r="AN1366" s="370"/>
      <c r="AO1366" s="370"/>
      <c r="AP1366" s="370"/>
      <c r="AQ1366" s="370"/>
      <c r="AR1366" s="370"/>
      <c r="AS1366" s="370"/>
      <c r="AT1366" s="370"/>
      <c r="AU1366" s="370"/>
      <c r="AV1366" s="370"/>
      <c r="AW1366" s="370"/>
      <c r="AX1366" s="368">
        <f ca="1">+MIN(MAX(MIN(AX1412,$F$1329/1000),$F$1328*AX1412),MAX(AX1412-SUM($J1458:AW1458),0))*(AX$1324&gt;$C1366)*AND(($C1366+$F$1327)&gt;=AX$1324)</f>
        <v>0</v>
      </c>
      <c r="AY1366" s="368">
        <f ca="1">+MIN(MAX(MIN(AY1412,$F$1329/1000),$F$1328*AY1412),MAX(AY1412-SUM($J1458:AX1458),0))*(AY$1324&gt;$C1366)*AND(($C1366+$F$1327)&gt;=AY$1324)</f>
        <v>0</v>
      </c>
      <c r="AZ1366" s="368">
        <f ca="1">+MIN(MAX(MIN(AZ1412,$F$1329/1000),$F$1328*AZ1412),MAX(AZ1412-SUM($J1458:AY1458),0))*(AZ$1324&gt;$C1366)*AND(($C1366+$F$1327)&gt;=AZ$1324)</f>
        <v>0</v>
      </c>
    </row>
    <row r="1367" spans="3:52" outlineLevel="1">
      <c r="C1367" s="259">
        <f t="shared" si="3149"/>
        <v>2063</v>
      </c>
      <c r="J1367" s="369"/>
      <c r="K1367" s="370"/>
      <c r="L1367" s="370"/>
      <c r="M1367" s="370"/>
      <c r="N1367" s="370"/>
      <c r="O1367" s="370"/>
      <c r="P1367" s="370"/>
      <c r="Q1367" s="370"/>
      <c r="R1367" s="370"/>
      <c r="S1367" s="370"/>
      <c r="T1367" s="370"/>
      <c r="U1367" s="370"/>
      <c r="V1367" s="370"/>
      <c r="W1367" s="370"/>
      <c r="X1367" s="370"/>
      <c r="Y1367" s="370"/>
      <c r="Z1367" s="370"/>
      <c r="AA1367" s="370"/>
      <c r="AB1367" s="370"/>
      <c r="AC1367" s="370"/>
      <c r="AD1367" s="370"/>
      <c r="AE1367" s="370"/>
      <c r="AF1367" s="370"/>
      <c r="AG1367" s="370"/>
      <c r="AH1367" s="370"/>
      <c r="AI1367" s="370"/>
      <c r="AJ1367" s="370"/>
      <c r="AK1367" s="370"/>
      <c r="AL1367" s="370"/>
      <c r="AM1367" s="370"/>
      <c r="AN1367" s="370"/>
      <c r="AO1367" s="370"/>
      <c r="AP1367" s="370"/>
      <c r="AQ1367" s="370"/>
      <c r="AR1367" s="370"/>
      <c r="AS1367" s="370"/>
      <c r="AT1367" s="370"/>
      <c r="AU1367" s="370"/>
      <c r="AV1367" s="370"/>
      <c r="AW1367" s="370"/>
      <c r="AX1367" s="370"/>
      <c r="AY1367" s="368">
        <f ca="1">+MIN(MAX(MIN(AY1413,$F$1329/1000),$F$1328*AY1413),MAX(AY1413-SUM($J1459:AX1459),0))*(AY$1324&gt;$C1367)*AND(($C1367+$F$1327)&gt;=AY$1324)</f>
        <v>0</v>
      </c>
      <c r="AZ1367" s="368">
        <f ca="1">+MIN(MAX(MIN(AZ1413,$F$1329/1000),$F$1328*AZ1413),MAX(AZ1413-SUM($J1459:AY1459),0))*(AZ$1324&gt;$C1367)*AND(($C1367+$F$1327)&gt;=AZ$1324)</f>
        <v>0</v>
      </c>
    </row>
    <row r="1368" spans="3:52" outlineLevel="1">
      <c r="C1368" s="259">
        <f t="shared" si="3149"/>
        <v>2064</v>
      </c>
      <c r="J1368" s="369"/>
      <c r="K1368" s="370"/>
      <c r="L1368" s="370"/>
      <c r="M1368" s="370"/>
      <c r="N1368" s="370"/>
      <c r="O1368" s="370"/>
      <c r="P1368" s="370"/>
      <c r="Q1368" s="370"/>
      <c r="R1368" s="370"/>
      <c r="S1368" s="370"/>
      <c r="T1368" s="370"/>
      <c r="U1368" s="370"/>
      <c r="V1368" s="370"/>
      <c r="W1368" s="370"/>
      <c r="X1368" s="370"/>
      <c r="Y1368" s="370"/>
      <c r="Z1368" s="370"/>
      <c r="AA1368" s="370"/>
      <c r="AB1368" s="370"/>
      <c r="AC1368" s="370"/>
      <c r="AD1368" s="370"/>
      <c r="AE1368" s="370"/>
      <c r="AF1368" s="370"/>
      <c r="AG1368" s="370"/>
      <c r="AH1368" s="370"/>
      <c r="AI1368" s="370"/>
      <c r="AJ1368" s="370"/>
      <c r="AK1368" s="370"/>
      <c r="AL1368" s="370"/>
      <c r="AM1368" s="370"/>
      <c r="AN1368" s="370"/>
      <c r="AO1368" s="370"/>
      <c r="AP1368" s="370"/>
      <c r="AQ1368" s="370"/>
      <c r="AR1368" s="370"/>
      <c r="AS1368" s="370"/>
      <c r="AT1368" s="370"/>
      <c r="AU1368" s="370"/>
      <c r="AV1368" s="370"/>
      <c r="AW1368" s="370"/>
      <c r="AX1368" s="370"/>
      <c r="AY1368" s="370"/>
      <c r="AZ1368" s="368">
        <f ca="1">+MIN(MAX(MIN(AZ1414,$F$1329/1000),$F$1328*AZ1414),MAX(AZ1414-SUM($J1460:AY1460),0))*(AZ$1324&gt;$C1368)*AND(($C1368+$F$1327)&gt;=AZ$1324)</f>
        <v>0</v>
      </c>
    </row>
    <row r="1369" spans="3:52" outlineLevel="1">
      <c r="C1369" s="259">
        <f t="shared" si="3149"/>
        <v>2065</v>
      </c>
      <c r="J1369" s="369"/>
      <c r="K1369" s="369"/>
      <c r="L1369" s="369"/>
      <c r="M1369" s="369"/>
      <c r="N1369" s="369"/>
      <c r="O1369" s="369"/>
      <c r="P1369" s="369"/>
      <c r="Q1369" s="369"/>
      <c r="R1369" s="369"/>
      <c r="S1369" s="369"/>
      <c r="T1369" s="369"/>
      <c r="U1369" s="369"/>
      <c r="V1369" s="369"/>
      <c r="W1369" s="369"/>
      <c r="X1369" s="369"/>
      <c r="Y1369" s="369"/>
      <c r="Z1369" s="369"/>
      <c r="AA1369" s="369"/>
      <c r="AB1369" s="369"/>
      <c r="AC1369" s="369"/>
      <c r="AD1369" s="369"/>
      <c r="AE1369" s="369"/>
      <c r="AF1369" s="369"/>
      <c r="AG1369" s="369"/>
      <c r="AH1369" s="369"/>
      <c r="AI1369" s="369"/>
      <c r="AJ1369" s="369"/>
      <c r="AK1369" s="369"/>
      <c r="AL1369" s="369"/>
      <c r="AM1369" s="369"/>
      <c r="AN1369" s="370"/>
      <c r="AO1369" s="370"/>
      <c r="AP1369" s="370"/>
      <c r="AQ1369" s="370"/>
      <c r="AR1369" s="370"/>
      <c r="AS1369" s="370"/>
      <c r="AT1369" s="370"/>
      <c r="AU1369" s="370"/>
      <c r="AV1369" s="370"/>
      <c r="AW1369" s="370"/>
      <c r="AX1369" s="370"/>
      <c r="AY1369" s="370"/>
      <c r="AZ1369" s="370"/>
    </row>
    <row r="1370" spans="3:52"/>
    <row r="1371" spans="3:52" s="359" customFormat="1">
      <c r="D1371" s="366"/>
      <c r="J1371" s="359">
        <f>J1304</f>
        <v>2023</v>
      </c>
      <c r="K1371" s="359">
        <f>K1304</f>
        <v>2024</v>
      </c>
      <c r="L1371" s="359">
        <f t="shared" ref="L1371:AZ1371" si="3150">L1304</f>
        <v>2025</v>
      </c>
      <c r="M1371" s="359">
        <f t="shared" si="3150"/>
        <v>2026</v>
      </c>
      <c r="N1371" s="359">
        <f t="shared" si="3150"/>
        <v>2027</v>
      </c>
      <c r="O1371" s="359">
        <f t="shared" si="3150"/>
        <v>2028</v>
      </c>
      <c r="P1371" s="359">
        <f t="shared" si="3150"/>
        <v>2029</v>
      </c>
      <c r="Q1371" s="359">
        <f t="shared" si="3150"/>
        <v>2030</v>
      </c>
      <c r="R1371" s="359">
        <f t="shared" si="3150"/>
        <v>2031</v>
      </c>
      <c r="S1371" s="359">
        <f t="shared" si="3150"/>
        <v>2032</v>
      </c>
      <c r="T1371" s="359">
        <f t="shared" si="3150"/>
        <v>2033</v>
      </c>
      <c r="U1371" s="359">
        <f t="shared" si="3150"/>
        <v>2034</v>
      </c>
      <c r="V1371" s="359">
        <f t="shared" si="3150"/>
        <v>2035</v>
      </c>
      <c r="W1371" s="359">
        <f t="shared" si="3150"/>
        <v>2036</v>
      </c>
      <c r="X1371" s="359">
        <f t="shared" si="3150"/>
        <v>2037</v>
      </c>
      <c r="Y1371" s="359">
        <f t="shared" si="3150"/>
        <v>2038</v>
      </c>
      <c r="Z1371" s="359">
        <f t="shared" si="3150"/>
        <v>2039</v>
      </c>
      <c r="AA1371" s="359">
        <f t="shared" si="3150"/>
        <v>2040</v>
      </c>
      <c r="AB1371" s="359">
        <f t="shared" si="3150"/>
        <v>2041</v>
      </c>
      <c r="AC1371" s="359">
        <f t="shared" si="3150"/>
        <v>2042</v>
      </c>
      <c r="AD1371" s="359">
        <f t="shared" si="3150"/>
        <v>2043</v>
      </c>
      <c r="AE1371" s="359">
        <f t="shared" si="3150"/>
        <v>2044</v>
      </c>
      <c r="AF1371" s="359">
        <f t="shared" si="3150"/>
        <v>2045</v>
      </c>
      <c r="AG1371" s="359">
        <f t="shared" si="3150"/>
        <v>2046</v>
      </c>
      <c r="AH1371" s="359">
        <f t="shared" si="3150"/>
        <v>2047</v>
      </c>
      <c r="AI1371" s="359">
        <f t="shared" si="3150"/>
        <v>2048</v>
      </c>
      <c r="AJ1371" s="359">
        <f t="shared" si="3150"/>
        <v>2049</v>
      </c>
      <c r="AK1371" s="359">
        <f t="shared" si="3150"/>
        <v>2050</v>
      </c>
      <c r="AL1371" s="359">
        <f t="shared" si="3150"/>
        <v>2051</v>
      </c>
      <c r="AM1371" s="359">
        <f t="shared" si="3150"/>
        <v>2052</v>
      </c>
      <c r="AN1371" s="359">
        <f t="shared" si="3150"/>
        <v>2053</v>
      </c>
      <c r="AO1371" s="359">
        <f t="shared" si="3150"/>
        <v>2054</v>
      </c>
      <c r="AP1371" s="359">
        <f t="shared" si="3150"/>
        <v>2055</v>
      </c>
      <c r="AQ1371" s="359">
        <f t="shared" si="3150"/>
        <v>2056</v>
      </c>
      <c r="AR1371" s="359">
        <f t="shared" si="3150"/>
        <v>2057</v>
      </c>
      <c r="AS1371" s="359">
        <f t="shared" si="3150"/>
        <v>2058</v>
      </c>
      <c r="AT1371" s="359">
        <f t="shared" si="3150"/>
        <v>2059</v>
      </c>
      <c r="AU1371" s="359">
        <f t="shared" si="3150"/>
        <v>2060</v>
      </c>
      <c r="AV1371" s="359">
        <f t="shared" si="3150"/>
        <v>2061</v>
      </c>
      <c r="AW1371" s="359">
        <f t="shared" si="3150"/>
        <v>2062</v>
      </c>
      <c r="AX1371" s="359">
        <f t="shared" si="3150"/>
        <v>2063</v>
      </c>
      <c r="AY1371" s="359">
        <f t="shared" si="3150"/>
        <v>2064</v>
      </c>
      <c r="AZ1371" s="359">
        <f t="shared" si="3150"/>
        <v>2065</v>
      </c>
    </row>
    <row r="1372" spans="3:52" s="359" customFormat="1">
      <c r="C1372" s="359" t="s">
        <v>1022</v>
      </c>
      <c r="D1372" s="366"/>
      <c r="J1372" s="367">
        <f>SUM(J1373:J1415)</f>
        <v>0</v>
      </c>
      <c r="K1372" s="367">
        <f ca="1">SUM(K1373:K1415)</f>
        <v>0</v>
      </c>
      <c r="L1372" s="367">
        <f t="shared" ref="L1372:AZ1372" ca="1" si="3151">SUM(L1373:L1415)</f>
        <v>0</v>
      </c>
      <c r="M1372" s="367">
        <f t="shared" ca="1" si="3151"/>
        <v>0</v>
      </c>
      <c r="N1372" s="367">
        <f t="shared" ca="1" si="3151"/>
        <v>0</v>
      </c>
      <c r="O1372" s="367">
        <f t="shared" ca="1" si="3151"/>
        <v>3648.0757226926235</v>
      </c>
      <c r="P1372" s="367">
        <f t="shared" ca="1" si="3151"/>
        <v>10565.261314467089</v>
      </c>
      <c r="Q1372" s="367">
        <f t="shared" ca="1" si="3151"/>
        <v>17424.402720678972</v>
      </c>
      <c r="R1372" s="367">
        <f t="shared" ca="1" si="3151"/>
        <v>23859.657890558483</v>
      </c>
      <c r="S1372" s="367">
        <f t="shared" ca="1" si="3151"/>
        <v>30448.060284701762</v>
      </c>
      <c r="T1372" s="367">
        <f t="shared" ca="1" si="3151"/>
        <v>34006.406614858424</v>
      </c>
      <c r="U1372" s="367">
        <f t="shared" ca="1" si="3151"/>
        <v>34403.381538528898</v>
      </c>
      <c r="V1372" s="367">
        <f t="shared" ca="1" si="3151"/>
        <v>35031.3086430802</v>
      </c>
      <c r="W1372" s="367">
        <f t="shared" ca="1" si="3151"/>
        <v>36257.102845391433</v>
      </c>
      <c r="X1372" s="367">
        <f t="shared" ca="1" si="3151"/>
        <v>37507.846385204313</v>
      </c>
      <c r="Y1372" s="367">
        <f t="shared" ca="1" si="3151"/>
        <v>30301.424332355033</v>
      </c>
      <c r="Z1372" s="367">
        <f t="shared" ca="1" si="3151"/>
        <v>22987.26381691009</v>
      </c>
      <c r="AA1372" s="367">
        <f t="shared" ca="1" si="3151"/>
        <v>15500.195306146903</v>
      </c>
      <c r="AB1372" s="367">
        <f t="shared" ca="1" si="3151"/>
        <v>7839.1459339561643</v>
      </c>
      <c r="AC1372" s="367">
        <f t="shared" ca="1" si="3151"/>
        <v>0</v>
      </c>
      <c r="AD1372" s="367">
        <f t="shared" ca="1" si="3151"/>
        <v>0</v>
      </c>
      <c r="AE1372" s="367">
        <f t="shared" ca="1" si="3151"/>
        <v>0</v>
      </c>
      <c r="AF1372" s="367">
        <f t="shared" ca="1" si="3151"/>
        <v>0</v>
      </c>
      <c r="AG1372" s="367">
        <f t="shared" ca="1" si="3151"/>
        <v>0</v>
      </c>
      <c r="AH1372" s="367">
        <f t="shared" ca="1" si="3151"/>
        <v>0</v>
      </c>
      <c r="AI1372" s="367">
        <f t="shared" ca="1" si="3151"/>
        <v>0</v>
      </c>
      <c r="AJ1372" s="367">
        <f t="shared" ca="1" si="3151"/>
        <v>0</v>
      </c>
      <c r="AK1372" s="367">
        <f t="shared" ca="1" si="3151"/>
        <v>0</v>
      </c>
      <c r="AL1372" s="367">
        <f t="shared" ca="1" si="3151"/>
        <v>0</v>
      </c>
      <c r="AM1372" s="367">
        <f t="shared" ca="1" si="3151"/>
        <v>0</v>
      </c>
      <c r="AN1372" s="367">
        <f t="shared" ca="1" si="3151"/>
        <v>0</v>
      </c>
      <c r="AO1372" s="367">
        <f t="shared" ca="1" si="3151"/>
        <v>0</v>
      </c>
      <c r="AP1372" s="367">
        <f t="shared" ca="1" si="3151"/>
        <v>0</v>
      </c>
      <c r="AQ1372" s="367">
        <f t="shared" ca="1" si="3151"/>
        <v>0</v>
      </c>
      <c r="AR1372" s="367">
        <f t="shared" ca="1" si="3151"/>
        <v>0</v>
      </c>
      <c r="AS1372" s="367">
        <f t="shared" ca="1" si="3151"/>
        <v>0</v>
      </c>
      <c r="AT1372" s="367">
        <f t="shared" ca="1" si="3151"/>
        <v>0</v>
      </c>
      <c r="AU1372" s="367">
        <f t="shared" ca="1" si="3151"/>
        <v>0</v>
      </c>
      <c r="AV1372" s="367">
        <f t="shared" ca="1" si="3151"/>
        <v>0</v>
      </c>
      <c r="AW1372" s="367">
        <f t="shared" ca="1" si="3151"/>
        <v>0</v>
      </c>
      <c r="AX1372" s="367">
        <f t="shared" ca="1" si="3151"/>
        <v>0</v>
      </c>
      <c r="AY1372" s="367">
        <f t="shared" ca="1" si="3151"/>
        <v>0</v>
      </c>
      <c r="AZ1372" s="367">
        <f t="shared" ca="1" si="3151"/>
        <v>0</v>
      </c>
    </row>
    <row r="1373" spans="3:52" outlineLevel="1">
      <c r="C1373" s="259">
        <f>YEAR($J$4)</f>
        <v>2023</v>
      </c>
      <c r="J1373" s="369"/>
      <c r="K1373" s="368">
        <f t="shared" ref="K1373:AA1373" ca="1" si="3152">-MIN(SUMIFS($J$1325:$AZ$1325,$J$1371:$AZ$1371,$C1373),0)*(K$1371&gt;$C1373)*AND(($C1373+$F$1327)&gt;=K$1371)</f>
        <v>0</v>
      </c>
      <c r="L1373" s="368">
        <f t="shared" ca="1" si="3152"/>
        <v>0</v>
      </c>
      <c r="M1373" s="368">
        <f t="shared" ca="1" si="3152"/>
        <v>0</v>
      </c>
      <c r="N1373" s="368">
        <f t="shared" ca="1" si="3152"/>
        <v>0</v>
      </c>
      <c r="O1373" s="368">
        <f t="shared" ca="1" si="3152"/>
        <v>0</v>
      </c>
      <c r="P1373" s="368">
        <f t="shared" ca="1" si="3152"/>
        <v>0</v>
      </c>
      <c r="Q1373" s="368">
        <f t="shared" ca="1" si="3152"/>
        <v>0</v>
      </c>
      <c r="R1373" s="368">
        <f t="shared" ca="1" si="3152"/>
        <v>0</v>
      </c>
      <c r="S1373" s="368">
        <f t="shared" ca="1" si="3152"/>
        <v>0</v>
      </c>
      <c r="T1373" s="368">
        <f t="shared" ca="1" si="3152"/>
        <v>0</v>
      </c>
      <c r="U1373" s="368">
        <f t="shared" ca="1" si="3152"/>
        <v>0</v>
      </c>
      <c r="V1373" s="368">
        <f t="shared" ca="1" si="3152"/>
        <v>0</v>
      </c>
      <c r="W1373" s="368">
        <f t="shared" ca="1" si="3152"/>
        <v>0</v>
      </c>
      <c r="X1373" s="368">
        <f t="shared" ca="1" si="3152"/>
        <v>0</v>
      </c>
      <c r="Y1373" s="368">
        <f t="shared" ca="1" si="3152"/>
        <v>0</v>
      </c>
      <c r="Z1373" s="368">
        <f t="shared" ca="1" si="3152"/>
        <v>0</v>
      </c>
      <c r="AA1373" s="368">
        <f t="shared" ca="1" si="3152"/>
        <v>0</v>
      </c>
      <c r="AB1373" s="368">
        <f t="shared" ref="Y1373:AZ1382" ca="1" si="3153">-MIN(SUMIFS($J$1325:$AZ$1325,$J$1371:$AZ$1371,$C1373),0)*(AB$1371&gt;$C1373)*AND(($C1373+$F$1327)&gt;=AB$1371)</f>
        <v>0</v>
      </c>
      <c r="AC1373" s="368">
        <f t="shared" ca="1" si="3153"/>
        <v>0</v>
      </c>
      <c r="AD1373" s="368">
        <f t="shared" ca="1" si="3153"/>
        <v>0</v>
      </c>
      <c r="AE1373" s="368">
        <f t="shared" ca="1" si="3153"/>
        <v>0</v>
      </c>
      <c r="AF1373" s="368">
        <f t="shared" ca="1" si="3153"/>
        <v>0</v>
      </c>
      <c r="AG1373" s="368">
        <f t="shared" ca="1" si="3153"/>
        <v>0</v>
      </c>
      <c r="AH1373" s="368">
        <f t="shared" ca="1" si="3153"/>
        <v>0</v>
      </c>
      <c r="AI1373" s="368">
        <f t="shared" ca="1" si="3153"/>
        <v>0</v>
      </c>
      <c r="AJ1373" s="368">
        <f t="shared" ca="1" si="3153"/>
        <v>0</v>
      </c>
      <c r="AK1373" s="368">
        <f t="shared" ca="1" si="3153"/>
        <v>0</v>
      </c>
      <c r="AL1373" s="368">
        <f t="shared" ca="1" si="3153"/>
        <v>0</v>
      </c>
      <c r="AM1373" s="368">
        <f t="shared" ca="1" si="3153"/>
        <v>0</v>
      </c>
      <c r="AN1373" s="368">
        <f t="shared" ca="1" si="3153"/>
        <v>0</v>
      </c>
      <c r="AO1373" s="368">
        <f t="shared" ca="1" si="3153"/>
        <v>0</v>
      </c>
      <c r="AP1373" s="368">
        <f t="shared" ca="1" si="3153"/>
        <v>0</v>
      </c>
      <c r="AQ1373" s="368">
        <f t="shared" ca="1" si="3153"/>
        <v>0</v>
      </c>
      <c r="AR1373" s="368">
        <f t="shared" ca="1" si="3153"/>
        <v>0</v>
      </c>
      <c r="AS1373" s="368">
        <f t="shared" ca="1" si="3153"/>
        <v>0</v>
      </c>
      <c r="AT1373" s="368">
        <f t="shared" ca="1" si="3153"/>
        <v>0</v>
      </c>
      <c r="AU1373" s="368">
        <f t="shared" ca="1" si="3153"/>
        <v>0</v>
      </c>
      <c r="AV1373" s="368">
        <f t="shared" ca="1" si="3153"/>
        <v>0</v>
      </c>
      <c r="AW1373" s="368">
        <f t="shared" ca="1" si="3153"/>
        <v>0</v>
      </c>
      <c r="AX1373" s="368">
        <f t="shared" ca="1" si="3153"/>
        <v>0</v>
      </c>
      <c r="AY1373" s="368">
        <f t="shared" ca="1" si="3153"/>
        <v>0</v>
      </c>
      <c r="AZ1373" s="368">
        <f t="shared" ca="1" si="3153"/>
        <v>0</v>
      </c>
    </row>
    <row r="1374" spans="3:52" outlineLevel="1">
      <c r="C1374" s="259">
        <f>C1373+1</f>
        <v>2024</v>
      </c>
      <c r="J1374" s="369"/>
      <c r="K1374" s="370"/>
      <c r="L1374" s="368">
        <f t="shared" ref="L1374:X1374" ca="1" si="3154">-MIN(SUMIFS($J$1325:$AZ$1325,$J$1371:$AZ$1371,$C1374),0)*(L$1371&gt;$C1374)*AND(($C1374+$F$1327)&gt;=L$1371)</f>
        <v>0</v>
      </c>
      <c r="M1374" s="368">
        <f t="shared" ca="1" si="3154"/>
        <v>0</v>
      </c>
      <c r="N1374" s="368">
        <f t="shared" ca="1" si="3154"/>
        <v>0</v>
      </c>
      <c r="O1374" s="368">
        <f t="shared" ca="1" si="3154"/>
        <v>0</v>
      </c>
      <c r="P1374" s="368">
        <f t="shared" ca="1" si="3154"/>
        <v>0</v>
      </c>
      <c r="Q1374" s="368">
        <f t="shared" ca="1" si="3154"/>
        <v>0</v>
      </c>
      <c r="R1374" s="368">
        <f t="shared" ca="1" si="3154"/>
        <v>0</v>
      </c>
      <c r="S1374" s="368">
        <f t="shared" ca="1" si="3154"/>
        <v>0</v>
      </c>
      <c r="T1374" s="368">
        <f t="shared" ca="1" si="3154"/>
        <v>0</v>
      </c>
      <c r="U1374" s="368">
        <f t="shared" ca="1" si="3154"/>
        <v>0</v>
      </c>
      <c r="V1374" s="368">
        <f t="shared" ca="1" si="3154"/>
        <v>0</v>
      </c>
      <c r="W1374" s="368">
        <f t="shared" ca="1" si="3154"/>
        <v>0</v>
      </c>
      <c r="X1374" s="368">
        <f t="shared" ca="1" si="3154"/>
        <v>0</v>
      </c>
      <c r="Y1374" s="368">
        <f t="shared" ca="1" si="3153"/>
        <v>0</v>
      </c>
      <c r="Z1374" s="368">
        <f t="shared" ca="1" si="3153"/>
        <v>0</v>
      </c>
      <c r="AA1374" s="368">
        <f t="shared" ca="1" si="3153"/>
        <v>0</v>
      </c>
      <c r="AB1374" s="368">
        <f t="shared" ca="1" si="3153"/>
        <v>0</v>
      </c>
      <c r="AC1374" s="368">
        <f t="shared" ca="1" si="3153"/>
        <v>0</v>
      </c>
      <c r="AD1374" s="368">
        <f t="shared" ca="1" si="3153"/>
        <v>0</v>
      </c>
      <c r="AE1374" s="368">
        <f t="shared" ca="1" si="3153"/>
        <v>0</v>
      </c>
      <c r="AF1374" s="368">
        <f t="shared" ca="1" si="3153"/>
        <v>0</v>
      </c>
      <c r="AG1374" s="368">
        <f t="shared" ca="1" si="3153"/>
        <v>0</v>
      </c>
      <c r="AH1374" s="368">
        <f t="shared" ca="1" si="3153"/>
        <v>0</v>
      </c>
      <c r="AI1374" s="368">
        <f t="shared" ca="1" si="3153"/>
        <v>0</v>
      </c>
      <c r="AJ1374" s="368">
        <f t="shared" ca="1" si="3153"/>
        <v>0</v>
      </c>
      <c r="AK1374" s="368">
        <f t="shared" ca="1" si="3153"/>
        <v>0</v>
      </c>
      <c r="AL1374" s="368">
        <f t="shared" ca="1" si="3153"/>
        <v>0</v>
      </c>
      <c r="AM1374" s="368">
        <f t="shared" ca="1" si="3153"/>
        <v>0</v>
      </c>
      <c r="AN1374" s="368">
        <f t="shared" ca="1" si="3153"/>
        <v>0</v>
      </c>
      <c r="AO1374" s="368">
        <f t="shared" ca="1" si="3153"/>
        <v>0</v>
      </c>
      <c r="AP1374" s="368">
        <f t="shared" ca="1" si="3153"/>
        <v>0</v>
      </c>
      <c r="AQ1374" s="368">
        <f t="shared" ca="1" si="3153"/>
        <v>0</v>
      </c>
      <c r="AR1374" s="368">
        <f t="shared" ca="1" si="3153"/>
        <v>0</v>
      </c>
      <c r="AS1374" s="368">
        <f t="shared" ca="1" si="3153"/>
        <v>0</v>
      </c>
      <c r="AT1374" s="368">
        <f t="shared" ca="1" si="3153"/>
        <v>0</v>
      </c>
      <c r="AU1374" s="368">
        <f t="shared" ca="1" si="3153"/>
        <v>0</v>
      </c>
      <c r="AV1374" s="368">
        <f t="shared" ca="1" si="3153"/>
        <v>0</v>
      </c>
      <c r="AW1374" s="368">
        <f t="shared" ca="1" si="3153"/>
        <v>0</v>
      </c>
      <c r="AX1374" s="368">
        <f t="shared" ca="1" si="3153"/>
        <v>0</v>
      </c>
      <c r="AY1374" s="368">
        <f t="shared" ca="1" si="3153"/>
        <v>0</v>
      </c>
      <c r="AZ1374" s="368">
        <f t="shared" ca="1" si="3153"/>
        <v>0</v>
      </c>
    </row>
    <row r="1375" spans="3:52" outlineLevel="1">
      <c r="C1375" s="259">
        <f t="shared" ref="C1375:C1415" si="3155">C1374+1</f>
        <v>2025</v>
      </c>
      <c r="J1375" s="369"/>
      <c r="K1375" s="370"/>
      <c r="L1375" s="370"/>
      <c r="M1375" s="368">
        <f t="shared" ref="M1375:X1375" ca="1" si="3156">-MIN(SUMIFS($J$1325:$AZ$1325,$J$1371:$AZ$1371,$C1375),0)*(M$1371&gt;$C1375)*AND(($C1375+$F$1327)&gt;=M$1371)</f>
        <v>0</v>
      </c>
      <c r="N1375" s="368">
        <f t="shared" ca="1" si="3156"/>
        <v>0</v>
      </c>
      <c r="O1375" s="368">
        <f t="shared" ca="1" si="3156"/>
        <v>0</v>
      </c>
      <c r="P1375" s="368">
        <f t="shared" ca="1" si="3156"/>
        <v>0</v>
      </c>
      <c r="Q1375" s="368">
        <f t="shared" ca="1" si="3156"/>
        <v>0</v>
      </c>
      <c r="R1375" s="368">
        <f t="shared" ca="1" si="3156"/>
        <v>0</v>
      </c>
      <c r="S1375" s="368">
        <f t="shared" ca="1" si="3156"/>
        <v>0</v>
      </c>
      <c r="T1375" s="368">
        <f t="shared" ca="1" si="3156"/>
        <v>0</v>
      </c>
      <c r="U1375" s="368">
        <f t="shared" ca="1" si="3156"/>
        <v>0</v>
      </c>
      <c r="V1375" s="368">
        <f t="shared" ca="1" si="3156"/>
        <v>0</v>
      </c>
      <c r="W1375" s="368">
        <f t="shared" ca="1" si="3156"/>
        <v>0</v>
      </c>
      <c r="X1375" s="368">
        <f t="shared" ca="1" si="3156"/>
        <v>0</v>
      </c>
      <c r="Y1375" s="368">
        <f t="shared" ca="1" si="3153"/>
        <v>0</v>
      </c>
      <c r="Z1375" s="368">
        <f t="shared" ca="1" si="3153"/>
        <v>0</v>
      </c>
      <c r="AA1375" s="368">
        <f t="shared" ca="1" si="3153"/>
        <v>0</v>
      </c>
      <c r="AB1375" s="368">
        <f t="shared" ca="1" si="3153"/>
        <v>0</v>
      </c>
      <c r="AC1375" s="368">
        <f t="shared" ca="1" si="3153"/>
        <v>0</v>
      </c>
      <c r="AD1375" s="368">
        <f t="shared" ca="1" si="3153"/>
        <v>0</v>
      </c>
      <c r="AE1375" s="368">
        <f t="shared" ca="1" si="3153"/>
        <v>0</v>
      </c>
      <c r="AF1375" s="368">
        <f t="shared" ca="1" si="3153"/>
        <v>0</v>
      </c>
      <c r="AG1375" s="368">
        <f t="shared" ca="1" si="3153"/>
        <v>0</v>
      </c>
      <c r="AH1375" s="368">
        <f t="shared" ca="1" si="3153"/>
        <v>0</v>
      </c>
      <c r="AI1375" s="368">
        <f t="shared" ca="1" si="3153"/>
        <v>0</v>
      </c>
      <c r="AJ1375" s="368">
        <f t="shared" ca="1" si="3153"/>
        <v>0</v>
      </c>
      <c r="AK1375" s="368">
        <f t="shared" ca="1" si="3153"/>
        <v>0</v>
      </c>
      <c r="AL1375" s="368">
        <f t="shared" ca="1" si="3153"/>
        <v>0</v>
      </c>
      <c r="AM1375" s="368">
        <f t="shared" ca="1" si="3153"/>
        <v>0</v>
      </c>
      <c r="AN1375" s="368">
        <f t="shared" ca="1" si="3153"/>
        <v>0</v>
      </c>
      <c r="AO1375" s="368">
        <f t="shared" ca="1" si="3153"/>
        <v>0</v>
      </c>
      <c r="AP1375" s="368">
        <f t="shared" ca="1" si="3153"/>
        <v>0</v>
      </c>
      <c r="AQ1375" s="368">
        <f t="shared" ca="1" si="3153"/>
        <v>0</v>
      </c>
      <c r="AR1375" s="368">
        <f t="shared" ca="1" si="3153"/>
        <v>0</v>
      </c>
      <c r="AS1375" s="368">
        <f t="shared" ca="1" si="3153"/>
        <v>0</v>
      </c>
      <c r="AT1375" s="368">
        <f t="shared" ca="1" si="3153"/>
        <v>0</v>
      </c>
      <c r="AU1375" s="368">
        <f t="shared" ca="1" si="3153"/>
        <v>0</v>
      </c>
      <c r="AV1375" s="368">
        <f t="shared" ca="1" si="3153"/>
        <v>0</v>
      </c>
      <c r="AW1375" s="368">
        <f t="shared" ca="1" si="3153"/>
        <v>0</v>
      </c>
      <c r="AX1375" s="368">
        <f t="shared" ca="1" si="3153"/>
        <v>0</v>
      </c>
      <c r="AY1375" s="368">
        <f t="shared" ca="1" si="3153"/>
        <v>0</v>
      </c>
      <c r="AZ1375" s="368">
        <f t="shared" ca="1" si="3153"/>
        <v>0</v>
      </c>
    </row>
    <row r="1376" spans="3:52" outlineLevel="1">
      <c r="C1376" s="259">
        <f t="shared" si="3155"/>
        <v>2026</v>
      </c>
      <c r="J1376" s="369"/>
      <c r="K1376" s="370"/>
      <c r="L1376" s="370"/>
      <c r="M1376" s="370"/>
      <c r="N1376" s="368">
        <f t="shared" ref="N1376:X1376" ca="1" si="3157">-MIN(SUMIFS($J$1325:$AZ$1325,$J$1371:$AZ$1371,$C1376),0)*(N$1371&gt;$C1376)*AND(($C1376+$F$1327)&gt;=N$1371)</f>
        <v>0</v>
      </c>
      <c r="O1376" s="368">
        <f t="shared" ca="1" si="3157"/>
        <v>0</v>
      </c>
      <c r="P1376" s="368">
        <f t="shared" ca="1" si="3157"/>
        <v>0</v>
      </c>
      <c r="Q1376" s="368">
        <f t="shared" ca="1" si="3157"/>
        <v>0</v>
      </c>
      <c r="R1376" s="368">
        <f t="shared" ca="1" si="3157"/>
        <v>0</v>
      </c>
      <c r="S1376" s="368">
        <f t="shared" ca="1" si="3157"/>
        <v>0</v>
      </c>
      <c r="T1376" s="368">
        <f t="shared" ca="1" si="3157"/>
        <v>0</v>
      </c>
      <c r="U1376" s="368">
        <f t="shared" ca="1" si="3157"/>
        <v>0</v>
      </c>
      <c r="V1376" s="368">
        <f t="shared" ca="1" si="3157"/>
        <v>0</v>
      </c>
      <c r="W1376" s="368">
        <f t="shared" ca="1" si="3157"/>
        <v>0</v>
      </c>
      <c r="X1376" s="368">
        <f t="shared" ca="1" si="3157"/>
        <v>0</v>
      </c>
      <c r="Y1376" s="368">
        <f t="shared" ca="1" si="3153"/>
        <v>0</v>
      </c>
      <c r="Z1376" s="368">
        <f t="shared" ca="1" si="3153"/>
        <v>0</v>
      </c>
      <c r="AA1376" s="368">
        <f t="shared" ca="1" si="3153"/>
        <v>0</v>
      </c>
      <c r="AB1376" s="368">
        <f t="shared" ca="1" si="3153"/>
        <v>0</v>
      </c>
      <c r="AC1376" s="368">
        <f t="shared" ca="1" si="3153"/>
        <v>0</v>
      </c>
      <c r="AD1376" s="368">
        <f t="shared" ca="1" si="3153"/>
        <v>0</v>
      </c>
      <c r="AE1376" s="368">
        <f t="shared" ca="1" si="3153"/>
        <v>0</v>
      </c>
      <c r="AF1376" s="368">
        <f t="shared" ca="1" si="3153"/>
        <v>0</v>
      </c>
      <c r="AG1376" s="368">
        <f t="shared" ca="1" si="3153"/>
        <v>0</v>
      </c>
      <c r="AH1376" s="368">
        <f t="shared" ca="1" si="3153"/>
        <v>0</v>
      </c>
      <c r="AI1376" s="368">
        <f t="shared" ca="1" si="3153"/>
        <v>0</v>
      </c>
      <c r="AJ1376" s="368">
        <f t="shared" ca="1" si="3153"/>
        <v>0</v>
      </c>
      <c r="AK1376" s="368">
        <f t="shared" ca="1" si="3153"/>
        <v>0</v>
      </c>
      <c r="AL1376" s="368">
        <f t="shared" ca="1" si="3153"/>
        <v>0</v>
      </c>
      <c r="AM1376" s="368">
        <f t="shared" ca="1" si="3153"/>
        <v>0</v>
      </c>
      <c r="AN1376" s="368">
        <f t="shared" ca="1" si="3153"/>
        <v>0</v>
      </c>
      <c r="AO1376" s="368">
        <f t="shared" ca="1" si="3153"/>
        <v>0</v>
      </c>
      <c r="AP1376" s="368">
        <f t="shared" ca="1" si="3153"/>
        <v>0</v>
      </c>
      <c r="AQ1376" s="368">
        <f t="shared" ca="1" si="3153"/>
        <v>0</v>
      </c>
      <c r="AR1376" s="368">
        <f t="shared" ca="1" si="3153"/>
        <v>0</v>
      </c>
      <c r="AS1376" s="368">
        <f t="shared" ca="1" si="3153"/>
        <v>0</v>
      </c>
      <c r="AT1376" s="368">
        <f t="shared" ca="1" si="3153"/>
        <v>0</v>
      </c>
      <c r="AU1376" s="368">
        <f t="shared" ca="1" si="3153"/>
        <v>0</v>
      </c>
      <c r="AV1376" s="368">
        <f t="shared" ca="1" si="3153"/>
        <v>0</v>
      </c>
      <c r="AW1376" s="368">
        <f t="shared" ca="1" si="3153"/>
        <v>0</v>
      </c>
      <c r="AX1376" s="368">
        <f t="shared" ca="1" si="3153"/>
        <v>0</v>
      </c>
      <c r="AY1376" s="368">
        <f t="shared" ca="1" si="3153"/>
        <v>0</v>
      </c>
      <c r="AZ1376" s="368">
        <f t="shared" ca="1" si="3153"/>
        <v>0</v>
      </c>
    </row>
    <row r="1377" spans="3:52" outlineLevel="1">
      <c r="C1377" s="259">
        <f t="shared" si="3155"/>
        <v>2027</v>
      </c>
      <c r="J1377" s="369"/>
      <c r="K1377" s="370"/>
      <c r="L1377" s="370"/>
      <c r="M1377" s="370"/>
      <c r="N1377" s="370"/>
      <c r="O1377" s="368">
        <f t="shared" ref="O1377:X1377" ca="1" si="3158">-MIN(SUMIFS($J$1325:$AZ$1325,$J$1371:$AZ$1371,$C1377),0)*(O$1371&gt;$C1377)*AND(($C1377+$F$1327)&gt;=O$1371)</f>
        <v>3648.0757226926235</v>
      </c>
      <c r="P1377" s="368">
        <f t="shared" ca="1" si="3158"/>
        <v>3648.0757226926235</v>
      </c>
      <c r="Q1377" s="368">
        <f t="shared" ca="1" si="3158"/>
        <v>3648.0757226926235</v>
      </c>
      <c r="R1377" s="368">
        <f t="shared" ca="1" si="3158"/>
        <v>3648.0757226926235</v>
      </c>
      <c r="S1377" s="368">
        <f t="shared" ca="1" si="3158"/>
        <v>3648.0757226926235</v>
      </c>
      <c r="T1377" s="368">
        <f t="shared" ca="1" si="3158"/>
        <v>0</v>
      </c>
      <c r="U1377" s="368">
        <f t="shared" ca="1" si="3158"/>
        <v>0</v>
      </c>
      <c r="V1377" s="368">
        <f t="shared" ca="1" si="3158"/>
        <v>0</v>
      </c>
      <c r="W1377" s="368">
        <f t="shared" ca="1" si="3158"/>
        <v>0</v>
      </c>
      <c r="X1377" s="368">
        <f t="shared" ca="1" si="3158"/>
        <v>0</v>
      </c>
      <c r="Y1377" s="368">
        <f t="shared" ca="1" si="3153"/>
        <v>0</v>
      </c>
      <c r="Z1377" s="368">
        <f t="shared" ca="1" si="3153"/>
        <v>0</v>
      </c>
      <c r="AA1377" s="368">
        <f t="shared" ca="1" si="3153"/>
        <v>0</v>
      </c>
      <c r="AB1377" s="368">
        <f t="shared" ca="1" si="3153"/>
        <v>0</v>
      </c>
      <c r="AC1377" s="368">
        <f t="shared" ca="1" si="3153"/>
        <v>0</v>
      </c>
      <c r="AD1377" s="368">
        <f t="shared" ca="1" si="3153"/>
        <v>0</v>
      </c>
      <c r="AE1377" s="368">
        <f t="shared" ca="1" si="3153"/>
        <v>0</v>
      </c>
      <c r="AF1377" s="368">
        <f t="shared" ca="1" si="3153"/>
        <v>0</v>
      </c>
      <c r="AG1377" s="368">
        <f t="shared" ca="1" si="3153"/>
        <v>0</v>
      </c>
      <c r="AH1377" s="368">
        <f t="shared" ca="1" si="3153"/>
        <v>0</v>
      </c>
      <c r="AI1377" s="368">
        <f t="shared" ca="1" si="3153"/>
        <v>0</v>
      </c>
      <c r="AJ1377" s="368">
        <f t="shared" ca="1" si="3153"/>
        <v>0</v>
      </c>
      <c r="AK1377" s="368">
        <f t="shared" ca="1" si="3153"/>
        <v>0</v>
      </c>
      <c r="AL1377" s="368">
        <f t="shared" ca="1" si="3153"/>
        <v>0</v>
      </c>
      <c r="AM1377" s="368">
        <f t="shared" ca="1" si="3153"/>
        <v>0</v>
      </c>
      <c r="AN1377" s="368">
        <f t="shared" ca="1" si="3153"/>
        <v>0</v>
      </c>
      <c r="AO1377" s="368">
        <f t="shared" ca="1" si="3153"/>
        <v>0</v>
      </c>
      <c r="AP1377" s="368">
        <f t="shared" ca="1" si="3153"/>
        <v>0</v>
      </c>
      <c r="AQ1377" s="368">
        <f t="shared" ca="1" si="3153"/>
        <v>0</v>
      </c>
      <c r="AR1377" s="368">
        <f t="shared" ca="1" si="3153"/>
        <v>0</v>
      </c>
      <c r="AS1377" s="368">
        <f t="shared" ca="1" si="3153"/>
        <v>0</v>
      </c>
      <c r="AT1377" s="368">
        <f t="shared" ca="1" si="3153"/>
        <v>0</v>
      </c>
      <c r="AU1377" s="368">
        <f t="shared" ca="1" si="3153"/>
        <v>0</v>
      </c>
      <c r="AV1377" s="368">
        <f t="shared" ca="1" si="3153"/>
        <v>0</v>
      </c>
      <c r="AW1377" s="368">
        <f t="shared" ca="1" si="3153"/>
        <v>0</v>
      </c>
      <c r="AX1377" s="368">
        <f t="shared" ca="1" si="3153"/>
        <v>0</v>
      </c>
      <c r="AY1377" s="368">
        <f t="shared" ca="1" si="3153"/>
        <v>0</v>
      </c>
      <c r="AZ1377" s="368">
        <f t="shared" ca="1" si="3153"/>
        <v>0</v>
      </c>
    </row>
    <row r="1378" spans="3:52" outlineLevel="1">
      <c r="C1378" s="259">
        <f t="shared" si="3155"/>
        <v>2028</v>
      </c>
      <c r="J1378" s="369"/>
      <c r="K1378" s="370"/>
      <c r="L1378" s="370"/>
      <c r="M1378" s="370"/>
      <c r="N1378" s="370"/>
      <c r="O1378" s="370"/>
      <c r="P1378" s="368">
        <f t="shared" ref="P1378:X1378" ca="1" si="3159">-MIN(SUMIFS($J$1325:$AZ$1325,$J$1371:$AZ$1371,$C1378),0)*(P$1371&gt;$C1378)*AND(($C1378+$F$1327)&gt;=P$1371)</f>
        <v>6917.1855917744651</v>
      </c>
      <c r="Q1378" s="368">
        <f t="shared" ca="1" si="3159"/>
        <v>6917.1855917744651</v>
      </c>
      <c r="R1378" s="368">
        <f t="shared" ca="1" si="3159"/>
        <v>6917.1855917744651</v>
      </c>
      <c r="S1378" s="368">
        <f t="shared" ca="1" si="3159"/>
        <v>6917.1855917744651</v>
      </c>
      <c r="T1378" s="368">
        <f t="shared" ca="1" si="3159"/>
        <v>6917.1855917744651</v>
      </c>
      <c r="U1378" s="368">
        <f t="shared" ca="1" si="3159"/>
        <v>0</v>
      </c>
      <c r="V1378" s="368">
        <f t="shared" ca="1" si="3159"/>
        <v>0</v>
      </c>
      <c r="W1378" s="368">
        <f t="shared" ca="1" si="3159"/>
        <v>0</v>
      </c>
      <c r="X1378" s="368">
        <f t="shared" ca="1" si="3159"/>
        <v>0</v>
      </c>
      <c r="Y1378" s="368">
        <f t="shared" ca="1" si="3153"/>
        <v>0</v>
      </c>
      <c r="Z1378" s="368">
        <f t="shared" ca="1" si="3153"/>
        <v>0</v>
      </c>
      <c r="AA1378" s="368">
        <f t="shared" ca="1" si="3153"/>
        <v>0</v>
      </c>
      <c r="AB1378" s="368">
        <f t="shared" ca="1" si="3153"/>
        <v>0</v>
      </c>
      <c r="AC1378" s="368">
        <f t="shared" ca="1" si="3153"/>
        <v>0</v>
      </c>
      <c r="AD1378" s="368">
        <f t="shared" ca="1" si="3153"/>
        <v>0</v>
      </c>
      <c r="AE1378" s="368">
        <f t="shared" ca="1" si="3153"/>
        <v>0</v>
      </c>
      <c r="AF1378" s="368">
        <f t="shared" ca="1" si="3153"/>
        <v>0</v>
      </c>
      <c r="AG1378" s="368">
        <f t="shared" ca="1" si="3153"/>
        <v>0</v>
      </c>
      <c r="AH1378" s="368">
        <f t="shared" ca="1" si="3153"/>
        <v>0</v>
      </c>
      <c r="AI1378" s="368">
        <f t="shared" ca="1" si="3153"/>
        <v>0</v>
      </c>
      <c r="AJ1378" s="368">
        <f t="shared" ca="1" si="3153"/>
        <v>0</v>
      </c>
      <c r="AK1378" s="368">
        <f t="shared" ca="1" si="3153"/>
        <v>0</v>
      </c>
      <c r="AL1378" s="368">
        <f t="shared" ca="1" si="3153"/>
        <v>0</v>
      </c>
      <c r="AM1378" s="368">
        <f t="shared" ca="1" si="3153"/>
        <v>0</v>
      </c>
      <c r="AN1378" s="368">
        <f t="shared" ca="1" si="3153"/>
        <v>0</v>
      </c>
      <c r="AO1378" s="368">
        <f t="shared" ca="1" si="3153"/>
        <v>0</v>
      </c>
      <c r="AP1378" s="368">
        <f t="shared" ca="1" si="3153"/>
        <v>0</v>
      </c>
      <c r="AQ1378" s="368">
        <f t="shared" ca="1" si="3153"/>
        <v>0</v>
      </c>
      <c r="AR1378" s="368">
        <f t="shared" ca="1" si="3153"/>
        <v>0</v>
      </c>
      <c r="AS1378" s="368">
        <f t="shared" ca="1" si="3153"/>
        <v>0</v>
      </c>
      <c r="AT1378" s="368">
        <f t="shared" ca="1" si="3153"/>
        <v>0</v>
      </c>
      <c r="AU1378" s="368">
        <f t="shared" ca="1" si="3153"/>
        <v>0</v>
      </c>
      <c r="AV1378" s="368">
        <f t="shared" ca="1" si="3153"/>
        <v>0</v>
      </c>
      <c r="AW1378" s="368">
        <f t="shared" ca="1" si="3153"/>
        <v>0</v>
      </c>
      <c r="AX1378" s="368">
        <f t="shared" ca="1" si="3153"/>
        <v>0</v>
      </c>
      <c r="AY1378" s="368">
        <f t="shared" ca="1" si="3153"/>
        <v>0</v>
      </c>
      <c r="AZ1378" s="368">
        <f t="shared" ca="1" si="3153"/>
        <v>0</v>
      </c>
    </row>
    <row r="1379" spans="3:52" outlineLevel="1">
      <c r="C1379" s="259">
        <f t="shared" si="3155"/>
        <v>2029</v>
      </c>
      <c r="J1379" s="369"/>
      <c r="K1379" s="370"/>
      <c r="L1379" s="370"/>
      <c r="M1379" s="370"/>
      <c r="N1379" s="370"/>
      <c r="O1379" s="370"/>
      <c r="P1379" s="370"/>
      <c r="Q1379" s="368">
        <f t="shared" ref="Q1379:X1379" ca="1" si="3160">-MIN(SUMIFS($J$1325:$AZ$1325,$J$1371:$AZ$1371,$C1379),0)*(Q$1371&gt;$C1379)*AND(($C1379+$F$1327)&gt;=Q$1371)</f>
        <v>6859.1414062118838</v>
      </c>
      <c r="R1379" s="368">
        <f t="shared" ca="1" si="3160"/>
        <v>6859.1414062118838</v>
      </c>
      <c r="S1379" s="368">
        <f t="shared" ca="1" si="3160"/>
        <v>6859.1414062118838</v>
      </c>
      <c r="T1379" s="368">
        <f t="shared" ca="1" si="3160"/>
        <v>6859.1414062118838</v>
      </c>
      <c r="U1379" s="368">
        <f t="shared" ca="1" si="3160"/>
        <v>6859.1414062118838</v>
      </c>
      <c r="V1379" s="368">
        <f t="shared" ca="1" si="3160"/>
        <v>0</v>
      </c>
      <c r="W1379" s="368">
        <f t="shared" ca="1" si="3160"/>
        <v>0</v>
      </c>
      <c r="X1379" s="368">
        <f t="shared" ca="1" si="3160"/>
        <v>0</v>
      </c>
      <c r="Y1379" s="368">
        <f t="shared" ca="1" si="3153"/>
        <v>0</v>
      </c>
      <c r="Z1379" s="368">
        <f t="shared" ca="1" si="3153"/>
        <v>0</v>
      </c>
      <c r="AA1379" s="368">
        <f t="shared" ca="1" si="3153"/>
        <v>0</v>
      </c>
      <c r="AB1379" s="368">
        <f t="shared" ca="1" si="3153"/>
        <v>0</v>
      </c>
      <c r="AC1379" s="368">
        <f t="shared" ca="1" si="3153"/>
        <v>0</v>
      </c>
      <c r="AD1379" s="368">
        <f t="shared" ca="1" si="3153"/>
        <v>0</v>
      </c>
      <c r="AE1379" s="368">
        <f t="shared" ca="1" si="3153"/>
        <v>0</v>
      </c>
      <c r="AF1379" s="368">
        <f t="shared" ca="1" si="3153"/>
        <v>0</v>
      </c>
      <c r="AG1379" s="368">
        <f t="shared" ca="1" si="3153"/>
        <v>0</v>
      </c>
      <c r="AH1379" s="368">
        <f t="shared" ca="1" si="3153"/>
        <v>0</v>
      </c>
      <c r="AI1379" s="368">
        <f t="shared" ca="1" si="3153"/>
        <v>0</v>
      </c>
      <c r="AJ1379" s="368">
        <f t="shared" ca="1" si="3153"/>
        <v>0</v>
      </c>
      <c r="AK1379" s="368">
        <f t="shared" ca="1" si="3153"/>
        <v>0</v>
      </c>
      <c r="AL1379" s="368">
        <f t="shared" ca="1" si="3153"/>
        <v>0</v>
      </c>
      <c r="AM1379" s="368">
        <f t="shared" ca="1" si="3153"/>
        <v>0</v>
      </c>
      <c r="AN1379" s="368">
        <f t="shared" ca="1" si="3153"/>
        <v>0</v>
      </c>
      <c r="AO1379" s="368">
        <f t="shared" ca="1" si="3153"/>
        <v>0</v>
      </c>
      <c r="AP1379" s="368">
        <f t="shared" ca="1" si="3153"/>
        <v>0</v>
      </c>
      <c r="AQ1379" s="368">
        <f t="shared" ca="1" si="3153"/>
        <v>0</v>
      </c>
      <c r="AR1379" s="368">
        <f t="shared" ca="1" si="3153"/>
        <v>0</v>
      </c>
      <c r="AS1379" s="368">
        <f t="shared" ca="1" si="3153"/>
        <v>0</v>
      </c>
      <c r="AT1379" s="368">
        <f t="shared" ca="1" si="3153"/>
        <v>0</v>
      </c>
      <c r="AU1379" s="368">
        <f t="shared" ca="1" si="3153"/>
        <v>0</v>
      </c>
      <c r="AV1379" s="368">
        <f t="shared" ca="1" si="3153"/>
        <v>0</v>
      </c>
      <c r="AW1379" s="368">
        <f t="shared" ca="1" si="3153"/>
        <v>0</v>
      </c>
      <c r="AX1379" s="368">
        <f t="shared" ca="1" si="3153"/>
        <v>0</v>
      </c>
      <c r="AY1379" s="368">
        <f t="shared" ca="1" si="3153"/>
        <v>0</v>
      </c>
      <c r="AZ1379" s="368">
        <f t="shared" ca="1" si="3153"/>
        <v>0</v>
      </c>
    </row>
    <row r="1380" spans="3:52" outlineLevel="1">
      <c r="C1380" s="259">
        <f t="shared" si="3155"/>
        <v>2030</v>
      </c>
      <c r="J1380" s="369"/>
      <c r="K1380" s="370"/>
      <c r="L1380" s="370"/>
      <c r="M1380" s="370"/>
      <c r="N1380" s="370"/>
      <c r="O1380" s="370"/>
      <c r="P1380" s="370"/>
      <c r="Q1380" s="370"/>
      <c r="R1380" s="368">
        <f t="shared" ref="R1380:X1380" ca="1" si="3161">-MIN(SUMIFS($J$1325:$AZ$1325,$J$1371:$AZ$1371,$C1380),0)*(R$1371&gt;$C1380)*AND(($C1380+$F$1327)&gt;=R$1371)</f>
        <v>6435.2551698795105</v>
      </c>
      <c r="S1380" s="368">
        <f t="shared" ca="1" si="3161"/>
        <v>6435.2551698795105</v>
      </c>
      <c r="T1380" s="368">
        <f t="shared" ca="1" si="3161"/>
        <v>6435.2551698795105</v>
      </c>
      <c r="U1380" s="368">
        <f t="shared" ca="1" si="3161"/>
        <v>6435.2551698795105</v>
      </c>
      <c r="V1380" s="368">
        <f t="shared" ca="1" si="3161"/>
        <v>6435.2551698795105</v>
      </c>
      <c r="W1380" s="368">
        <f t="shared" ca="1" si="3161"/>
        <v>0</v>
      </c>
      <c r="X1380" s="368">
        <f t="shared" ca="1" si="3161"/>
        <v>0</v>
      </c>
      <c r="Y1380" s="368">
        <f t="shared" ca="1" si="3153"/>
        <v>0</v>
      </c>
      <c r="Z1380" s="368">
        <f t="shared" ca="1" si="3153"/>
        <v>0</v>
      </c>
      <c r="AA1380" s="368">
        <f t="shared" ca="1" si="3153"/>
        <v>0</v>
      </c>
      <c r="AB1380" s="368">
        <f t="shared" ca="1" si="3153"/>
        <v>0</v>
      </c>
      <c r="AC1380" s="368">
        <f t="shared" ca="1" si="3153"/>
        <v>0</v>
      </c>
      <c r="AD1380" s="368">
        <f t="shared" ca="1" si="3153"/>
        <v>0</v>
      </c>
      <c r="AE1380" s="368">
        <f t="shared" ca="1" si="3153"/>
        <v>0</v>
      </c>
      <c r="AF1380" s="368">
        <f t="shared" ca="1" si="3153"/>
        <v>0</v>
      </c>
      <c r="AG1380" s="368">
        <f t="shared" ca="1" si="3153"/>
        <v>0</v>
      </c>
      <c r="AH1380" s="368">
        <f t="shared" ca="1" si="3153"/>
        <v>0</v>
      </c>
      <c r="AI1380" s="368">
        <f t="shared" ca="1" si="3153"/>
        <v>0</v>
      </c>
      <c r="AJ1380" s="368">
        <f t="shared" ca="1" si="3153"/>
        <v>0</v>
      </c>
      <c r="AK1380" s="368">
        <f t="shared" ca="1" si="3153"/>
        <v>0</v>
      </c>
      <c r="AL1380" s="368">
        <f t="shared" ca="1" si="3153"/>
        <v>0</v>
      </c>
      <c r="AM1380" s="368">
        <f t="shared" ca="1" si="3153"/>
        <v>0</v>
      </c>
      <c r="AN1380" s="368">
        <f t="shared" ca="1" si="3153"/>
        <v>0</v>
      </c>
      <c r="AO1380" s="368">
        <f t="shared" ca="1" si="3153"/>
        <v>0</v>
      </c>
      <c r="AP1380" s="368">
        <f t="shared" ca="1" si="3153"/>
        <v>0</v>
      </c>
      <c r="AQ1380" s="368">
        <f t="shared" ca="1" si="3153"/>
        <v>0</v>
      </c>
      <c r="AR1380" s="368">
        <f t="shared" ca="1" si="3153"/>
        <v>0</v>
      </c>
      <c r="AS1380" s="368">
        <f t="shared" ca="1" si="3153"/>
        <v>0</v>
      </c>
      <c r="AT1380" s="368">
        <f t="shared" ca="1" si="3153"/>
        <v>0</v>
      </c>
      <c r="AU1380" s="368">
        <f t="shared" ca="1" si="3153"/>
        <v>0</v>
      </c>
      <c r="AV1380" s="368">
        <f t="shared" ca="1" si="3153"/>
        <v>0</v>
      </c>
      <c r="AW1380" s="368">
        <f t="shared" ca="1" si="3153"/>
        <v>0</v>
      </c>
      <c r="AX1380" s="368">
        <f t="shared" ca="1" si="3153"/>
        <v>0</v>
      </c>
      <c r="AY1380" s="368">
        <f t="shared" ca="1" si="3153"/>
        <v>0</v>
      </c>
      <c r="AZ1380" s="368">
        <f t="shared" ca="1" si="3153"/>
        <v>0</v>
      </c>
    </row>
    <row r="1381" spans="3:52" outlineLevel="1">
      <c r="C1381" s="259">
        <f t="shared" si="3155"/>
        <v>2031</v>
      </c>
      <c r="J1381" s="369"/>
      <c r="K1381" s="370"/>
      <c r="L1381" s="370"/>
      <c r="M1381" s="370"/>
      <c r="N1381" s="370"/>
      <c r="O1381" s="370"/>
      <c r="P1381" s="370"/>
      <c r="Q1381" s="370"/>
      <c r="R1381" s="370"/>
      <c r="S1381" s="368">
        <f t="shared" ref="S1381:X1381" ca="1" si="3162">-MIN(SUMIFS($J$1325:$AZ$1325,$J$1371:$AZ$1371,$C1381),0)*(S$1371&gt;$C1381)*AND(($C1381+$F$1327)&gt;=S$1371)</f>
        <v>6588.4023941432788</v>
      </c>
      <c r="T1381" s="368">
        <f t="shared" ca="1" si="3162"/>
        <v>6588.4023941432788</v>
      </c>
      <c r="U1381" s="368">
        <f t="shared" ca="1" si="3162"/>
        <v>6588.4023941432788</v>
      </c>
      <c r="V1381" s="368">
        <f t="shared" ca="1" si="3162"/>
        <v>6588.4023941432788</v>
      </c>
      <c r="W1381" s="368">
        <f t="shared" ca="1" si="3162"/>
        <v>6588.4023941432788</v>
      </c>
      <c r="X1381" s="368">
        <f t="shared" ca="1" si="3162"/>
        <v>0</v>
      </c>
      <c r="Y1381" s="368">
        <f t="shared" ca="1" si="3153"/>
        <v>0</v>
      </c>
      <c r="Z1381" s="368">
        <f t="shared" ca="1" si="3153"/>
        <v>0</v>
      </c>
      <c r="AA1381" s="368">
        <f t="shared" ca="1" si="3153"/>
        <v>0</v>
      </c>
      <c r="AB1381" s="368">
        <f t="shared" ca="1" si="3153"/>
        <v>0</v>
      </c>
      <c r="AC1381" s="368">
        <f t="shared" ca="1" si="3153"/>
        <v>0</v>
      </c>
      <c r="AD1381" s="368">
        <f t="shared" ca="1" si="3153"/>
        <v>0</v>
      </c>
      <c r="AE1381" s="368">
        <f t="shared" ca="1" si="3153"/>
        <v>0</v>
      </c>
      <c r="AF1381" s="368">
        <f t="shared" ca="1" si="3153"/>
        <v>0</v>
      </c>
      <c r="AG1381" s="368">
        <f t="shared" ca="1" si="3153"/>
        <v>0</v>
      </c>
      <c r="AH1381" s="368">
        <f t="shared" ca="1" si="3153"/>
        <v>0</v>
      </c>
      <c r="AI1381" s="368">
        <f t="shared" ca="1" si="3153"/>
        <v>0</v>
      </c>
      <c r="AJ1381" s="368">
        <f t="shared" ca="1" si="3153"/>
        <v>0</v>
      </c>
      <c r="AK1381" s="368">
        <f t="shared" ca="1" si="3153"/>
        <v>0</v>
      </c>
      <c r="AL1381" s="368">
        <f t="shared" ca="1" si="3153"/>
        <v>0</v>
      </c>
      <c r="AM1381" s="368">
        <f t="shared" ca="1" si="3153"/>
        <v>0</v>
      </c>
      <c r="AN1381" s="368">
        <f t="shared" ca="1" si="3153"/>
        <v>0</v>
      </c>
      <c r="AO1381" s="368">
        <f t="shared" ca="1" si="3153"/>
        <v>0</v>
      </c>
      <c r="AP1381" s="368">
        <f t="shared" ca="1" si="3153"/>
        <v>0</v>
      </c>
      <c r="AQ1381" s="368">
        <f t="shared" ca="1" si="3153"/>
        <v>0</v>
      </c>
      <c r="AR1381" s="368">
        <f t="shared" ca="1" si="3153"/>
        <v>0</v>
      </c>
      <c r="AS1381" s="368">
        <f t="shared" ca="1" si="3153"/>
        <v>0</v>
      </c>
      <c r="AT1381" s="368">
        <f t="shared" ca="1" si="3153"/>
        <v>0</v>
      </c>
      <c r="AU1381" s="368">
        <f t="shared" ca="1" si="3153"/>
        <v>0</v>
      </c>
      <c r="AV1381" s="368">
        <f t="shared" ca="1" si="3153"/>
        <v>0</v>
      </c>
      <c r="AW1381" s="368">
        <f t="shared" ca="1" si="3153"/>
        <v>0</v>
      </c>
      <c r="AX1381" s="368">
        <f t="shared" ca="1" si="3153"/>
        <v>0</v>
      </c>
      <c r="AY1381" s="368">
        <f t="shared" ca="1" si="3153"/>
        <v>0</v>
      </c>
      <c r="AZ1381" s="368">
        <f t="shared" ca="1" si="3153"/>
        <v>0</v>
      </c>
    </row>
    <row r="1382" spans="3:52" outlineLevel="1">
      <c r="C1382" s="259">
        <f t="shared" si="3155"/>
        <v>2032</v>
      </c>
      <c r="J1382" s="369"/>
      <c r="K1382" s="370"/>
      <c r="L1382" s="370"/>
      <c r="M1382" s="370"/>
      <c r="N1382" s="370"/>
      <c r="O1382" s="370"/>
      <c r="P1382" s="370"/>
      <c r="Q1382" s="370"/>
      <c r="R1382" s="370"/>
      <c r="S1382" s="370"/>
      <c r="T1382" s="368">
        <f ca="1">-MIN(SUMIFS($J$1325:$AZ$1325,$J$1371:$AZ$1371,$C1382),0)*(T$1371&gt;$C1382)*AND(($C1382+$F$1327)&gt;=T$1371)</f>
        <v>7206.4220528492842</v>
      </c>
      <c r="U1382" s="368">
        <f ca="1">-MIN(SUMIFS($J$1325:$AZ$1325,$J$1371:$AZ$1371,$C1382),0)*(U$1371&gt;$C1382)*AND(($C1382+$F$1327)&gt;=U$1371)</f>
        <v>7206.4220528492842</v>
      </c>
      <c r="V1382" s="368">
        <f ca="1">-MIN(SUMIFS($J$1325:$AZ$1325,$J$1371:$AZ$1371,$C1382),0)*(V$1371&gt;$C1382)*AND(($C1382+$F$1327)&gt;=V$1371)</f>
        <v>7206.4220528492842</v>
      </c>
      <c r="W1382" s="368">
        <f ca="1">-MIN(SUMIFS($J$1325:$AZ$1325,$J$1371:$AZ$1371,$C1382),0)*(W$1371&gt;$C1382)*AND(($C1382+$F$1327)&gt;=W$1371)</f>
        <v>7206.4220528492842</v>
      </c>
      <c r="X1382" s="368">
        <f ca="1">-MIN(SUMIFS($J$1325:$AZ$1325,$J$1371:$AZ$1371,$C1382),0)*(X$1371&gt;$C1382)*AND(($C1382+$F$1327)&gt;=X$1371)</f>
        <v>7206.4220528492842</v>
      </c>
      <c r="Y1382" s="368">
        <f t="shared" ca="1" si="3153"/>
        <v>0</v>
      </c>
      <c r="Z1382" s="368">
        <f t="shared" ca="1" si="3153"/>
        <v>0</v>
      </c>
      <c r="AA1382" s="368">
        <f t="shared" ca="1" si="3153"/>
        <v>0</v>
      </c>
      <c r="AB1382" s="368">
        <f t="shared" ca="1" si="3153"/>
        <v>0</v>
      </c>
      <c r="AC1382" s="368">
        <f t="shared" ca="1" si="3153"/>
        <v>0</v>
      </c>
      <c r="AD1382" s="368">
        <f t="shared" ca="1" si="3153"/>
        <v>0</v>
      </c>
      <c r="AE1382" s="368">
        <f t="shared" ref="Y1382:AZ1395" ca="1" si="3163">-MIN(SUMIFS($J$1325:$AZ$1325,$J$1371:$AZ$1371,$C1382),0)*(AE$1371&gt;$C1382)*AND(($C1382+$F$1327)&gt;=AE$1371)</f>
        <v>0</v>
      </c>
      <c r="AF1382" s="368">
        <f t="shared" ca="1" si="3163"/>
        <v>0</v>
      </c>
      <c r="AG1382" s="368">
        <f t="shared" ca="1" si="3163"/>
        <v>0</v>
      </c>
      <c r="AH1382" s="368">
        <f t="shared" ca="1" si="3163"/>
        <v>0</v>
      </c>
      <c r="AI1382" s="368">
        <f t="shared" ca="1" si="3163"/>
        <v>0</v>
      </c>
      <c r="AJ1382" s="368">
        <f t="shared" ca="1" si="3163"/>
        <v>0</v>
      </c>
      <c r="AK1382" s="368">
        <f t="shared" ca="1" si="3163"/>
        <v>0</v>
      </c>
      <c r="AL1382" s="368">
        <f t="shared" ca="1" si="3163"/>
        <v>0</v>
      </c>
      <c r="AM1382" s="368">
        <f t="shared" ca="1" si="3163"/>
        <v>0</v>
      </c>
      <c r="AN1382" s="368">
        <f t="shared" ca="1" si="3163"/>
        <v>0</v>
      </c>
      <c r="AO1382" s="368">
        <f t="shared" ca="1" si="3163"/>
        <v>0</v>
      </c>
      <c r="AP1382" s="368">
        <f t="shared" ca="1" si="3163"/>
        <v>0</v>
      </c>
      <c r="AQ1382" s="368">
        <f t="shared" ca="1" si="3163"/>
        <v>0</v>
      </c>
      <c r="AR1382" s="368">
        <f t="shared" ca="1" si="3163"/>
        <v>0</v>
      </c>
      <c r="AS1382" s="368">
        <f t="shared" ca="1" si="3163"/>
        <v>0</v>
      </c>
      <c r="AT1382" s="368">
        <f t="shared" ca="1" si="3163"/>
        <v>0</v>
      </c>
      <c r="AU1382" s="368">
        <f t="shared" ca="1" si="3163"/>
        <v>0</v>
      </c>
      <c r="AV1382" s="368">
        <f t="shared" ca="1" si="3163"/>
        <v>0</v>
      </c>
      <c r="AW1382" s="368">
        <f t="shared" ca="1" si="3163"/>
        <v>0</v>
      </c>
      <c r="AX1382" s="368">
        <f t="shared" ca="1" si="3163"/>
        <v>0</v>
      </c>
      <c r="AY1382" s="368">
        <f t="shared" ca="1" si="3163"/>
        <v>0</v>
      </c>
      <c r="AZ1382" s="368">
        <f t="shared" ca="1" si="3163"/>
        <v>0</v>
      </c>
    </row>
    <row r="1383" spans="3:52" outlineLevel="1">
      <c r="C1383" s="259">
        <f t="shared" si="3155"/>
        <v>2033</v>
      </c>
      <c r="J1383" s="369"/>
      <c r="K1383" s="370"/>
      <c r="L1383" s="370"/>
      <c r="M1383" s="370"/>
      <c r="N1383" s="370"/>
      <c r="O1383" s="370"/>
      <c r="P1383" s="370"/>
      <c r="Q1383" s="370"/>
      <c r="R1383" s="370"/>
      <c r="S1383" s="370"/>
      <c r="T1383" s="370"/>
      <c r="U1383" s="368">
        <f ca="1">-MIN(SUMIFS($J$1325:$AZ$1325,$J$1371:$AZ$1371,$C1383),0)*(U$1371&gt;$C1383)*AND(($C1383+$F$1327)&gt;=U$1371)</f>
        <v>7314.1605154449408</v>
      </c>
      <c r="V1383" s="368">
        <f ca="1">-MIN(SUMIFS($J$1325:$AZ$1325,$J$1371:$AZ$1371,$C1383),0)*(V$1371&gt;$C1383)*AND(($C1383+$F$1327)&gt;=V$1371)</f>
        <v>7314.1605154449408</v>
      </c>
      <c r="W1383" s="368">
        <f ca="1">-MIN(SUMIFS($J$1325:$AZ$1325,$J$1371:$AZ$1371,$C1383),0)*(W$1371&gt;$C1383)*AND(($C1383+$F$1327)&gt;=W$1371)</f>
        <v>7314.1605154449408</v>
      </c>
      <c r="X1383" s="368">
        <f ca="1">-MIN(SUMIFS($J$1325:$AZ$1325,$J$1371:$AZ$1371,$C1383),0)*(X$1371&gt;$C1383)*AND(($C1383+$F$1327)&gt;=X$1371)</f>
        <v>7314.1605154449408</v>
      </c>
      <c r="Y1383" s="368">
        <f t="shared" ca="1" si="3163"/>
        <v>7314.1605154449408</v>
      </c>
      <c r="Z1383" s="368">
        <f t="shared" ca="1" si="3163"/>
        <v>0</v>
      </c>
      <c r="AA1383" s="368">
        <f t="shared" ca="1" si="3163"/>
        <v>0</v>
      </c>
      <c r="AB1383" s="368">
        <f t="shared" ca="1" si="3163"/>
        <v>0</v>
      </c>
      <c r="AC1383" s="368">
        <f t="shared" ca="1" si="3163"/>
        <v>0</v>
      </c>
      <c r="AD1383" s="368">
        <f t="shared" ca="1" si="3163"/>
        <v>0</v>
      </c>
      <c r="AE1383" s="368">
        <f t="shared" ca="1" si="3163"/>
        <v>0</v>
      </c>
      <c r="AF1383" s="368">
        <f t="shared" ca="1" si="3163"/>
        <v>0</v>
      </c>
      <c r="AG1383" s="368">
        <f t="shared" ca="1" si="3163"/>
        <v>0</v>
      </c>
      <c r="AH1383" s="368">
        <f t="shared" ca="1" si="3163"/>
        <v>0</v>
      </c>
      <c r="AI1383" s="368">
        <f t="shared" ca="1" si="3163"/>
        <v>0</v>
      </c>
      <c r="AJ1383" s="368">
        <f t="shared" ca="1" si="3163"/>
        <v>0</v>
      </c>
      <c r="AK1383" s="368">
        <f t="shared" ca="1" si="3163"/>
        <v>0</v>
      </c>
      <c r="AL1383" s="368">
        <f t="shared" ca="1" si="3163"/>
        <v>0</v>
      </c>
      <c r="AM1383" s="368">
        <f t="shared" ca="1" si="3163"/>
        <v>0</v>
      </c>
      <c r="AN1383" s="368">
        <f t="shared" ca="1" si="3163"/>
        <v>0</v>
      </c>
      <c r="AO1383" s="368">
        <f t="shared" ca="1" si="3163"/>
        <v>0</v>
      </c>
      <c r="AP1383" s="368">
        <f t="shared" ca="1" si="3163"/>
        <v>0</v>
      </c>
      <c r="AQ1383" s="368">
        <f t="shared" ca="1" si="3163"/>
        <v>0</v>
      </c>
      <c r="AR1383" s="368">
        <f t="shared" ca="1" si="3163"/>
        <v>0</v>
      </c>
      <c r="AS1383" s="368">
        <f t="shared" ca="1" si="3163"/>
        <v>0</v>
      </c>
      <c r="AT1383" s="368">
        <f t="shared" ca="1" si="3163"/>
        <v>0</v>
      </c>
      <c r="AU1383" s="368">
        <f t="shared" ca="1" si="3163"/>
        <v>0</v>
      </c>
      <c r="AV1383" s="368">
        <f t="shared" ca="1" si="3163"/>
        <v>0</v>
      </c>
      <c r="AW1383" s="368">
        <f t="shared" ca="1" si="3163"/>
        <v>0</v>
      </c>
      <c r="AX1383" s="368">
        <f t="shared" ca="1" si="3163"/>
        <v>0</v>
      </c>
      <c r="AY1383" s="368">
        <f t="shared" ca="1" si="3163"/>
        <v>0</v>
      </c>
      <c r="AZ1383" s="368">
        <f t="shared" ca="1" si="3163"/>
        <v>0</v>
      </c>
    </row>
    <row r="1384" spans="3:52" outlineLevel="1">
      <c r="C1384" s="259">
        <f t="shared" si="3155"/>
        <v>2034</v>
      </c>
      <c r="J1384" s="369"/>
      <c r="K1384" s="370"/>
      <c r="L1384" s="370"/>
      <c r="M1384" s="370"/>
      <c r="N1384" s="370"/>
      <c r="O1384" s="370"/>
      <c r="P1384" s="370"/>
      <c r="Q1384" s="370"/>
      <c r="R1384" s="370"/>
      <c r="S1384" s="370"/>
      <c r="T1384" s="370"/>
      <c r="U1384" s="370"/>
      <c r="V1384" s="368">
        <f ca="1">-MIN(SUMIFS($J$1325:$AZ$1325,$J$1371:$AZ$1371,$C1384),0)*(V$1371&gt;$C1384)*AND(($C1384+$F$1327)&gt;=V$1371)</f>
        <v>7487.0685107631871</v>
      </c>
      <c r="W1384" s="368">
        <f ca="1">-MIN(SUMIFS($J$1325:$AZ$1325,$J$1371:$AZ$1371,$C1384),0)*(W$1371&gt;$C1384)*AND(($C1384+$F$1327)&gt;=W$1371)</f>
        <v>7487.0685107631871</v>
      </c>
      <c r="X1384" s="368">
        <f ca="1">-MIN(SUMIFS($J$1325:$AZ$1325,$J$1371:$AZ$1371,$C1384),0)*(X$1371&gt;$C1384)*AND(($C1384+$F$1327)&gt;=X$1371)</f>
        <v>7487.0685107631871</v>
      </c>
      <c r="Y1384" s="368">
        <f t="shared" ca="1" si="3163"/>
        <v>7487.0685107631871</v>
      </c>
      <c r="Z1384" s="368">
        <f t="shared" ca="1" si="3163"/>
        <v>7487.0685107631871</v>
      </c>
      <c r="AA1384" s="368">
        <f t="shared" ca="1" si="3163"/>
        <v>0</v>
      </c>
      <c r="AB1384" s="368">
        <f t="shared" ca="1" si="3163"/>
        <v>0</v>
      </c>
      <c r="AC1384" s="368">
        <f t="shared" ca="1" si="3163"/>
        <v>0</v>
      </c>
      <c r="AD1384" s="368">
        <f t="shared" ca="1" si="3163"/>
        <v>0</v>
      </c>
      <c r="AE1384" s="368">
        <f t="shared" ca="1" si="3163"/>
        <v>0</v>
      </c>
      <c r="AF1384" s="368">
        <f t="shared" ca="1" si="3163"/>
        <v>0</v>
      </c>
      <c r="AG1384" s="368">
        <f t="shared" ca="1" si="3163"/>
        <v>0</v>
      </c>
      <c r="AH1384" s="368">
        <f t="shared" ca="1" si="3163"/>
        <v>0</v>
      </c>
      <c r="AI1384" s="368">
        <f t="shared" ca="1" si="3163"/>
        <v>0</v>
      </c>
      <c r="AJ1384" s="368">
        <f t="shared" ca="1" si="3163"/>
        <v>0</v>
      </c>
      <c r="AK1384" s="368">
        <f t="shared" ca="1" si="3163"/>
        <v>0</v>
      </c>
      <c r="AL1384" s="368">
        <f t="shared" ca="1" si="3163"/>
        <v>0</v>
      </c>
      <c r="AM1384" s="368">
        <f t="shared" ca="1" si="3163"/>
        <v>0</v>
      </c>
      <c r="AN1384" s="368">
        <f t="shared" ca="1" si="3163"/>
        <v>0</v>
      </c>
      <c r="AO1384" s="368">
        <f t="shared" ca="1" si="3163"/>
        <v>0</v>
      </c>
      <c r="AP1384" s="368">
        <f t="shared" ca="1" si="3163"/>
        <v>0</v>
      </c>
      <c r="AQ1384" s="368">
        <f t="shared" ca="1" si="3163"/>
        <v>0</v>
      </c>
      <c r="AR1384" s="368">
        <f t="shared" ca="1" si="3163"/>
        <v>0</v>
      </c>
      <c r="AS1384" s="368">
        <f t="shared" ca="1" si="3163"/>
        <v>0</v>
      </c>
      <c r="AT1384" s="368">
        <f t="shared" ca="1" si="3163"/>
        <v>0</v>
      </c>
      <c r="AU1384" s="368">
        <f t="shared" ca="1" si="3163"/>
        <v>0</v>
      </c>
      <c r="AV1384" s="368">
        <f t="shared" ca="1" si="3163"/>
        <v>0</v>
      </c>
      <c r="AW1384" s="368">
        <f t="shared" ca="1" si="3163"/>
        <v>0</v>
      </c>
      <c r="AX1384" s="368">
        <f t="shared" ca="1" si="3163"/>
        <v>0</v>
      </c>
      <c r="AY1384" s="368">
        <f t="shared" ca="1" si="3163"/>
        <v>0</v>
      </c>
      <c r="AZ1384" s="368">
        <f t="shared" ca="1" si="3163"/>
        <v>0</v>
      </c>
    </row>
    <row r="1385" spans="3:52" outlineLevel="1">
      <c r="C1385" s="259">
        <f t="shared" si="3155"/>
        <v>2035</v>
      </c>
      <c r="J1385" s="369"/>
      <c r="K1385" s="370"/>
      <c r="L1385" s="370"/>
      <c r="M1385" s="370"/>
      <c r="N1385" s="370"/>
      <c r="O1385" s="370"/>
      <c r="P1385" s="370"/>
      <c r="Q1385" s="370"/>
      <c r="R1385" s="370"/>
      <c r="S1385" s="370"/>
      <c r="T1385" s="370"/>
      <c r="U1385" s="370"/>
      <c r="V1385" s="370"/>
      <c r="W1385" s="368">
        <f ca="1">-MIN(SUMIFS($J$1325:$AZ$1325,$J$1371:$AZ$1371,$C1385),0)*(W$1371&gt;$C1385)*AND(($C1385+$F$1327)&gt;=W$1371)</f>
        <v>7661.0493721907387</v>
      </c>
      <c r="X1385" s="368">
        <f ca="1">-MIN(SUMIFS($J$1325:$AZ$1325,$J$1371:$AZ$1371,$C1385),0)*(X$1371&gt;$C1385)*AND(($C1385+$F$1327)&gt;=X$1371)</f>
        <v>7661.0493721907387</v>
      </c>
      <c r="Y1385" s="368">
        <f t="shared" ca="1" si="3163"/>
        <v>7661.0493721907387</v>
      </c>
      <c r="Z1385" s="368">
        <f t="shared" ca="1" si="3163"/>
        <v>7661.0493721907387</v>
      </c>
      <c r="AA1385" s="368">
        <f t="shared" ca="1" si="3163"/>
        <v>7661.0493721907387</v>
      </c>
      <c r="AB1385" s="368">
        <f t="shared" ca="1" si="3163"/>
        <v>0</v>
      </c>
      <c r="AC1385" s="368">
        <f t="shared" ca="1" si="3163"/>
        <v>0</v>
      </c>
      <c r="AD1385" s="368">
        <f t="shared" ca="1" si="3163"/>
        <v>0</v>
      </c>
      <c r="AE1385" s="368">
        <f t="shared" ca="1" si="3163"/>
        <v>0</v>
      </c>
      <c r="AF1385" s="368">
        <f t="shared" ca="1" si="3163"/>
        <v>0</v>
      </c>
      <c r="AG1385" s="368">
        <f t="shared" ca="1" si="3163"/>
        <v>0</v>
      </c>
      <c r="AH1385" s="368">
        <f t="shared" ca="1" si="3163"/>
        <v>0</v>
      </c>
      <c r="AI1385" s="368">
        <f t="shared" ca="1" si="3163"/>
        <v>0</v>
      </c>
      <c r="AJ1385" s="368">
        <f t="shared" ca="1" si="3163"/>
        <v>0</v>
      </c>
      <c r="AK1385" s="368">
        <f t="shared" ca="1" si="3163"/>
        <v>0</v>
      </c>
      <c r="AL1385" s="368">
        <f t="shared" ca="1" si="3163"/>
        <v>0</v>
      </c>
      <c r="AM1385" s="368">
        <f t="shared" ca="1" si="3163"/>
        <v>0</v>
      </c>
      <c r="AN1385" s="368">
        <f t="shared" ca="1" si="3163"/>
        <v>0</v>
      </c>
      <c r="AO1385" s="368">
        <f t="shared" ca="1" si="3163"/>
        <v>0</v>
      </c>
      <c r="AP1385" s="368">
        <f t="shared" ca="1" si="3163"/>
        <v>0</v>
      </c>
      <c r="AQ1385" s="368">
        <f t="shared" ca="1" si="3163"/>
        <v>0</v>
      </c>
      <c r="AR1385" s="368">
        <f t="shared" ca="1" si="3163"/>
        <v>0</v>
      </c>
      <c r="AS1385" s="368">
        <f t="shared" ca="1" si="3163"/>
        <v>0</v>
      </c>
      <c r="AT1385" s="368">
        <f t="shared" ca="1" si="3163"/>
        <v>0</v>
      </c>
      <c r="AU1385" s="368">
        <f t="shared" ca="1" si="3163"/>
        <v>0</v>
      </c>
      <c r="AV1385" s="368">
        <f t="shared" ca="1" si="3163"/>
        <v>0</v>
      </c>
      <c r="AW1385" s="368">
        <f t="shared" ca="1" si="3163"/>
        <v>0</v>
      </c>
      <c r="AX1385" s="368">
        <f t="shared" ca="1" si="3163"/>
        <v>0</v>
      </c>
      <c r="AY1385" s="368">
        <f t="shared" ca="1" si="3163"/>
        <v>0</v>
      </c>
      <c r="AZ1385" s="368">
        <f t="shared" ca="1" si="3163"/>
        <v>0</v>
      </c>
    </row>
    <row r="1386" spans="3:52" outlineLevel="1">
      <c r="C1386" s="259">
        <f t="shared" si="3155"/>
        <v>2036</v>
      </c>
      <c r="J1386" s="369"/>
      <c r="K1386" s="370"/>
      <c r="L1386" s="370"/>
      <c r="M1386" s="370"/>
      <c r="N1386" s="370"/>
      <c r="O1386" s="370"/>
      <c r="P1386" s="370"/>
      <c r="Q1386" s="370"/>
      <c r="R1386" s="370"/>
      <c r="S1386" s="370"/>
      <c r="T1386" s="370"/>
      <c r="U1386" s="370"/>
      <c r="V1386" s="370"/>
      <c r="W1386" s="370"/>
      <c r="X1386" s="368">
        <f ca="1">-MIN(SUMIFS($J$1325:$AZ$1325,$J$1371:$AZ$1371,$C1386),0)*(X$1371&gt;$C1386)*AND(($C1386+$F$1327)&gt;=X$1371)</f>
        <v>7839.1459339561643</v>
      </c>
      <c r="Y1386" s="368">
        <f t="shared" ca="1" si="3163"/>
        <v>7839.1459339561643</v>
      </c>
      <c r="Z1386" s="368">
        <f t="shared" ca="1" si="3163"/>
        <v>7839.1459339561643</v>
      </c>
      <c r="AA1386" s="368">
        <f t="shared" ca="1" si="3163"/>
        <v>7839.1459339561643</v>
      </c>
      <c r="AB1386" s="368">
        <f t="shared" ca="1" si="3163"/>
        <v>7839.1459339561643</v>
      </c>
      <c r="AC1386" s="368">
        <f t="shared" ca="1" si="3163"/>
        <v>0</v>
      </c>
      <c r="AD1386" s="368">
        <f t="shared" ca="1" si="3163"/>
        <v>0</v>
      </c>
      <c r="AE1386" s="368">
        <f t="shared" ca="1" si="3163"/>
        <v>0</v>
      </c>
      <c r="AF1386" s="368">
        <f t="shared" ca="1" si="3163"/>
        <v>0</v>
      </c>
      <c r="AG1386" s="368">
        <f t="shared" ca="1" si="3163"/>
        <v>0</v>
      </c>
      <c r="AH1386" s="368">
        <f t="shared" ca="1" si="3163"/>
        <v>0</v>
      </c>
      <c r="AI1386" s="368">
        <f t="shared" ca="1" si="3163"/>
        <v>0</v>
      </c>
      <c r="AJ1386" s="368">
        <f t="shared" ca="1" si="3163"/>
        <v>0</v>
      </c>
      <c r="AK1386" s="368">
        <f t="shared" ca="1" si="3163"/>
        <v>0</v>
      </c>
      <c r="AL1386" s="368">
        <f t="shared" ca="1" si="3163"/>
        <v>0</v>
      </c>
      <c r="AM1386" s="368">
        <f t="shared" ca="1" si="3163"/>
        <v>0</v>
      </c>
      <c r="AN1386" s="368">
        <f t="shared" ca="1" si="3163"/>
        <v>0</v>
      </c>
      <c r="AO1386" s="368">
        <f t="shared" ca="1" si="3163"/>
        <v>0</v>
      </c>
      <c r="AP1386" s="368">
        <f t="shared" ca="1" si="3163"/>
        <v>0</v>
      </c>
      <c r="AQ1386" s="368">
        <f t="shared" ca="1" si="3163"/>
        <v>0</v>
      </c>
      <c r="AR1386" s="368">
        <f t="shared" ca="1" si="3163"/>
        <v>0</v>
      </c>
      <c r="AS1386" s="368">
        <f t="shared" ca="1" si="3163"/>
        <v>0</v>
      </c>
      <c r="AT1386" s="368">
        <f t="shared" ca="1" si="3163"/>
        <v>0</v>
      </c>
      <c r="AU1386" s="368">
        <f t="shared" ca="1" si="3163"/>
        <v>0</v>
      </c>
      <c r="AV1386" s="368">
        <f t="shared" ca="1" si="3163"/>
        <v>0</v>
      </c>
      <c r="AW1386" s="368">
        <f t="shared" ca="1" si="3163"/>
        <v>0</v>
      </c>
      <c r="AX1386" s="368">
        <f t="shared" ca="1" si="3163"/>
        <v>0</v>
      </c>
      <c r="AY1386" s="368">
        <f t="shared" ca="1" si="3163"/>
        <v>0</v>
      </c>
      <c r="AZ1386" s="368">
        <f t="shared" ca="1" si="3163"/>
        <v>0</v>
      </c>
    </row>
    <row r="1387" spans="3:52" outlineLevel="1">
      <c r="C1387" s="259">
        <f t="shared" si="3155"/>
        <v>2037</v>
      </c>
      <c r="J1387" s="369"/>
      <c r="K1387" s="370"/>
      <c r="L1387" s="370"/>
      <c r="M1387" s="370"/>
      <c r="N1387" s="370"/>
      <c r="O1387" s="370"/>
      <c r="P1387" s="370"/>
      <c r="Q1387" s="370"/>
      <c r="R1387" s="370"/>
      <c r="S1387" s="370"/>
      <c r="T1387" s="370"/>
      <c r="U1387" s="370"/>
      <c r="V1387" s="370"/>
      <c r="W1387" s="370"/>
      <c r="X1387" s="370"/>
      <c r="Y1387" s="368">
        <f ca="1">-MIN(SUMIFS($J$1325:$AZ$1325,$J$1371:$AZ$1371,$C1387),0)*(Y$1371&gt;$C1387)*AND(($C1387+$F$1327)&gt;=Y$1371)</f>
        <v>0</v>
      </c>
      <c r="Z1387" s="368">
        <f ca="1">-MIN(SUMIFS($J$1325:$AZ$1325,$J$1371:$AZ$1371,$C1387),0)*(Z$1371&gt;$C1387)*AND(($C1387+$F$1327)&gt;=Z$1371)</f>
        <v>0</v>
      </c>
      <c r="AA1387" s="368">
        <f ca="1">-MIN(SUMIFS($J$1325:$AZ$1325,$J$1371:$AZ$1371,$C1387),0)*(AA$1371&gt;$C1387)*AND(($C1387+$F$1327)&gt;=AA$1371)</f>
        <v>0</v>
      </c>
      <c r="AB1387" s="368">
        <f t="shared" ref="Z1387:AL1400" ca="1" si="3164">-MIN(SUMIFS($J$1325:$AZ$1325,$J$1371:$AZ$1371,$C1387),0)*(AB$1371&gt;$C1387)*AND(($C1387+$F$1327)&gt;=AB$1371)</f>
        <v>0</v>
      </c>
      <c r="AC1387" s="368">
        <f t="shared" ca="1" si="3164"/>
        <v>0</v>
      </c>
      <c r="AD1387" s="368">
        <f t="shared" ca="1" si="3164"/>
        <v>0</v>
      </c>
      <c r="AE1387" s="368">
        <f t="shared" ca="1" si="3164"/>
        <v>0</v>
      </c>
      <c r="AF1387" s="368">
        <f t="shared" ca="1" si="3164"/>
        <v>0</v>
      </c>
      <c r="AG1387" s="368">
        <f t="shared" ca="1" si="3164"/>
        <v>0</v>
      </c>
      <c r="AH1387" s="368">
        <f t="shared" ca="1" si="3164"/>
        <v>0</v>
      </c>
      <c r="AI1387" s="368">
        <f t="shared" ca="1" si="3164"/>
        <v>0</v>
      </c>
      <c r="AJ1387" s="368">
        <f t="shared" ca="1" si="3164"/>
        <v>0</v>
      </c>
      <c r="AK1387" s="368">
        <f t="shared" ca="1" si="3164"/>
        <v>0</v>
      </c>
      <c r="AL1387" s="368">
        <f t="shared" ca="1" si="3164"/>
        <v>0</v>
      </c>
      <c r="AM1387" s="368">
        <f t="shared" ca="1" si="3163"/>
        <v>0</v>
      </c>
      <c r="AN1387" s="368">
        <f t="shared" ca="1" si="3163"/>
        <v>0</v>
      </c>
      <c r="AO1387" s="368">
        <f t="shared" ca="1" si="3163"/>
        <v>0</v>
      </c>
      <c r="AP1387" s="368">
        <f t="shared" ca="1" si="3163"/>
        <v>0</v>
      </c>
      <c r="AQ1387" s="368">
        <f t="shared" ca="1" si="3163"/>
        <v>0</v>
      </c>
      <c r="AR1387" s="368">
        <f t="shared" ca="1" si="3163"/>
        <v>0</v>
      </c>
      <c r="AS1387" s="368">
        <f t="shared" ca="1" si="3163"/>
        <v>0</v>
      </c>
      <c r="AT1387" s="368">
        <f t="shared" ca="1" si="3163"/>
        <v>0</v>
      </c>
      <c r="AU1387" s="368">
        <f t="shared" ca="1" si="3163"/>
        <v>0</v>
      </c>
      <c r="AV1387" s="368">
        <f t="shared" ca="1" si="3163"/>
        <v>0</v>
      </c>
      <c r="AW1387" s="368">
        <f t="shared" ca="1" si="3163"/>
        <v>0</v>
      </c>
      <c r="AX1387" s="368">
        <f t="shared" ca="1" si="3163"/>
        <v>0</v>
      </c>
      <c r="AY1387" s="368">
        <f t="shared" ca="1" si="3163"/>
        <v>0</v>
      </c>
      <c r="AZ1387" s="368">
        <f t="shared" ca="1" si="3163"/>
        <v>0</v>
      </c>
    </row>
    <row r="1388" spans="3:52" outlineLevel="1">
      <c r="C1388" s="259">
        <f t="shared" si="3155"/>
        <v>2038</v>
      </c>
      <c r="J1388" s="369"/>
      <c r="K1388" s="370"/>
      <c r="L1388" s="370"/>
      <c r="M1388" s="370"/>
      <c r="N1388" s="370"/>
      <c r="O1388" s="370"/>
      <c r="P1388" s="370"/>
      <c r="Q1388" s="370"/>
      <c r="R1388" s="370"/>
      <c r="S1388" s="370"/>
      <c r="T1388" s="370"/>
      <c r="U1388" s="370"/>
      <c r="V1388" s="370"/>
      <c r="W1388" s="370"/>
      <c r="X1388" s="370"/>
      <c r="Y1388" s="370"/>
      <c r="Z1388" s="368">
        <f t="shared" ca="1" si="3164"/>
        <v>0</v>
      </c>
      <c r="AA1388" s="368">
        <f t="shared" ca="1" si="3164"/>
        <v>0</v>
      </c>
      <c r="AB1388" s="368">
        <f t="shared" ca="1" si="3164"/>
        <v>0</v>
      </c>
      <c r="AC1388" s="368">
        <f t="shared" ca="1" si="3164"/>
        <v>0</v>
      </c>
      <c r="AD1388" s="368">
        <f t="shared" ca="1" si="3164"/>
        <v>0</v>
      </c>
      <c r="AE1388" s="368">
        <f t="shared" ca="1" si="3164"/>
        <v>0</v>
      </c>
      <c r="AF1388" s="368">
        <f t="shared" ca="1" si="3164"/>
        <v>0</v>
      </c>
      <c r="AG1388" s="368">
        <f t="shared" ca="1" si="3164"/>
        <v>0</v>
      </c>
      <c r="AH1388" s="368">
        <f t="shared" ca="1" si="3164"/>
        <v>0</v>
      </c>
      <c r="AI1388" s="368">
        <f t="shared" ca="1" si="3164"/>
        <v>0</v>
      </c>
      <c r="AJ1388" s="368">
        <f t="shared" ca="1" si="3164"/>
        <v>0</v>
      </c>
      <c r="AK1388" s="368">
        <f t="shared" ca="1" si="3164"/>
        <v>0</v>
      </c>
      <c r="AL1388" s="368">
        <f t="shared" ca="1" si="3164"/>
        <v>0</v>
      </c>
      <c r="AM1388" s="368">
        <f t="shared" ca="1" si="3163"/>
        <v>0</v>
      </c>
      <c r="AN1388" s="368">
        <f t="shared" ca="1" si="3163"/>
        <v>0</v>
      </c>
      <c r="AO1388" s="368">
        <f t="shared" ca="1" si="3163"/>
        <v>0</v>
      </c>
      <c r="AP1388" s="368">
        <f t="shared" ca="1" si="3163"/>
        <v>0</v>
      </c>
      <c r="AQ1388" s="368">
        <f t="shared" ca="1" si="3163"/>
        <v>0</v>
      </c>
      <c r="AR1388" s="368">
        <f t="shared" ca="1" si="3163"/>
        <v>0</v>
      </c>
      <c r="AS1388" s="368">
        <f t="shared" ca="1" si="3163"/>
        <v>0</v>
      </c>
      <c r="AT1388" s="368">
        <f t="shared" ca="1" si="3163"/>
        <v>0</v>
      </c>
      <c r="AU1388" s="368">
        <f t="shared" ca="1" si="3163"/>
        <v>0</v>
      </c>
      <c r="AV1388" s="368">
        <f t="shared" ca="1" si="3163"/>
        <v>0</v>
      </c>
      <c r="AW1388" s="368">
        <f t="shared" ca="1" si="3163"/>
        <v>0</v>
      </c>
      <c r="AX1388" s="368">
        <f t="shared" ca="1" si="3163"/>
        <v>0</v>
      </c>
      <c r="AY1388" s="368">
        <f t="shared" ca="1" si="3163"/>
        <v>0</v>
      </c>
      <c r="AZ1388" s="368">
        <f t="shared" ca="1" si="3163"/>
        <v>0</v>
      </c>
    </row>
    <row r="1389" spans="3:52" outlineLevel="1">
      <c r="C1389" s="259">
        <f t="shared" si="3155"/>
        <v>2039</v>
      </c>
      <c r="J1389" s="369"/>
      <c r="K1389" s="370"/>
      <c r="L1389" s="370"/>
      <c r="M1389" s="370"/>
      <c r="N1389" s="370"/>
      <c r="O1389" s="370"/>
      <c r="P1389" s="370"/>
      <c r="Q1389" s="370"/>
      <c r="R1389" s="370"/>
      <c r="S1389" s="370"/>
      <c r="T1389" s="370"/>
      <c r="U1389" s="370"/>
      <c r="V1389" s="370"/>
      <c r="W1389" s="370"/>
      <c r="X1389" s="370"/>
      <c r="Y1389" s="370"/>
      <c r="Z1389" s="370"/>
      <c r="AA1389" s="368">
        <f t="shared" ca="1" si="3164"/>
        <v>0</v>
      </c>
      <c r="AB1389" s="368">
        <f t="shared" ca="1" si="3164"/>
        <v>0</v>
      </c>
      <c r="AC1389" s="368">
        <f t="shared" ca="1" si="3164"/>
        <v>0</v>
      </c>
      <c r="AD1389" s="368">
        <f t="shared" ca="1" si="3164"/>
        <v>0</v>
      </c>
      <c r="AE1389" s="368">
        <f t="shared" ca="1" si="3164"/>
        <v>0</v>
      </c>
      <c r="AF1389" s="368">
        <f t="shared" ca="1" si="3164"/>
        <v>0</v>
      </c>
      <c r="AG1389" s="368">
        <f t="shared" ca="1" si="3164"/>
        <v>0</v>
      </c>
      <c r="AH1389" s="368">
        <f t="shared" ca="1" si="3164"/>
        <v>0</v>
      </c>
      <c r="AI1389" s="368">
        <f t="shared" ca="1" si="3164"/>
        <v>0</v>
      </c>
      <c r="AJ1389" s="368">
        <f t="shared" ca="1" si="3164"/>
        <v>0</v>
      </c>
      <c r="AK1389" s="368">
        <f t="shared" ca="1" si="3164"/>
        <v>0</v>
      </c>
      <c r="AL1389" s="368">
        <f t="shared" ca="1" si="3164"/>
        <v>0</v>
      </c>
      <c r="AM1389" s="368">
        <f t="shared" ca="1" si="3163"/>
        <v>0</v>
      </c>
      <c r="AN1389" s="368">
        <f t="shared" ca="1" si="3163"/>
        <v>0</v>
      </c>
      <c r="AO1389" s="368">
        <f t="shared" ca="1" si="3163"/>
        <v>0</v>
      </c>
      <c r="AP1389" s="368">
        <f t="shared" ca="1" si="3163"/>
        <v>0</v>
      </c>
      <c r="AQ1389" s="368">
        <f t="shared" ca="1" si="3163"/>
        <v>0</v>
      </c>
      <c r="AR1389" s="368">
        <f t="shared" ca="1" si="3163"/>
        <v>0</v>
      </c>
      <c r="AS1389" s="368">
        <f t="shared" ca="1" si="3163"/>
        <v>0</v>
      </c>
      <c r="AT1389" s="368">
        <f t="shared" ca="1" si="3163"/>
        <v>0</v>
      </c>
      <c r="AU1389" s="368">
        <f t="shared" ca="1" si="3163"/>
        <v>0</v>
      </c>
      <c r="AV1389" s="368">
        <f t="shared" ca="1" si="3163"/>
        <v>0</v>
      </c>
      <c r="AW1389" s="368">
        <f t="shared" ca="1" si="3163"/>
        <v>0</v>
      </c>
      <c r="AX1389" s="368">
        <f t="shared" ca="1" si="3163"/>
        <v>0</v>
      </c>
      <c r="AY1389" s="368">
        <f t="shared" ca="1" si="3163"/>
        <v>0</v>
      </c>
      <c r="AZ1389" s="368">
        <f t="shared" ca="1" si="3163"/>
        <v>0</v>
      </c>
    </row>
    <row r="1390" spans="3:52" outlineLevel="1">
      <c r="C1390" s="259">
        <f t="shared" si="3155"/>
        <v>2040</v>
      </c>
      <c r="J1390" s="369"/>
      <c r="K1390" s="370"/>
      <c r="L1390" s="370"/>
      <c r="M1390" s="370"/>
      <c r="N1390" s="370"/>
      <c r="O1390" s="370"/>
      <c r="P1390" s="370"/>
      <c r="Q1390" s="370"/>
      <c r="R1390" s="370"/>
      <c r="S1390" s="370"/>
      <c r="T1390" s="370"/>
      <c r="U1390" s="370"/>
      <c r="V1390" s="370"/>
      <c r="W1390" s="370"/>
      <c r="X1390" s="370"/>
      <c r="Y1390" s="370"/>
      <c r="Z1390" s="370"/>
      <c r="AA1390" s="370"/>
      <c r="AB1390" s="368">
        <f t="shared" ca="1" si="3164"/>
        <v>0</v>
      </c>
      <c r="AC1390" s="368">
        <f t="shared" ca="1" si="3164"/>
        <v>0</v>
      </c>
      <c r="AD1390" s="368">
        <f t="shared" ca="1" si="3164"/>
        <v>0</v>
      </c>
      <c r="AE1390" s="368">
        <f t="shared" ca="1" si="3164"/>
        <v>0</v>
      </c>
      <c r="AF1390" s="368">
        <f t="shared" ca="1" si="3164"/>
        <v>0</v>
      </c>
      <c r="AG1390" s="368">
        <f t="shared" ca="1" si="3164"/>
        <v>0</v>
      </c>
      <c r="AH1390" s="368">
        <f t="shared" ca="1" si="3164"/>
        <v>0</v>
      </c>
      <c r="AI1390" s="368">
        <f t="shared" ca="1" si="3164"/>
        <v>0</v>
      </c>
      <c r="AJ1390" s="368">
        <f t="shared" ca="1" si="3164"/>
        <v>0</v>
      </c>
      <c r="AK1390" s="368">
        <f t="shared" ca="1" si="3164"/>
        <v>0</v>
      </c>
      <c r="AL1390" s="368">
        <f t="shared" ca="1" si="3164"/>
        <v>0</v>
      </c>
      <c r="AM1390" s="368">
        <f t="shared" ca="1" si="3163"/>
        <v>0</v>
      </c>
      <c r="AN1390" s="368">
        <f t="shared" ca="1" si="3163"/>
        <v>0</v>
      </c>
      <c r="AO1390" s="368">
        <f t="shared" ca="1" si="3163"/>
        <v>0</v>
      </c>
      <c r="AP1390" s="368">
        <f t="shared" ca="1" si="3163"/>
        <v>0</v>
      </c>
      <c r="AQ1390" s="368">
        <f t="shared" ca="1" si="3163"/>
        <v>0</v>
      </c>
      <c r="AR1390" s="368">
        <f t="shared" ca="1" si="3163"/>
        <v>0</v>
      </c>
      <c r="AS1390" s="368">
        <f t="shared" ca="1" si="3163"/>
        <v>0</v>
      </c>
      <c r="AT1390" s="368">
        <f t="shared" ca="1" si="3163"/>
        <v>0</v>
      </c>
      <c r="AU1390" s="368">
        <f t="shared" ca="1" si="3163"/>
        <v>0</v>
      </c>
      <c r="AV1390" s="368">
        <f t="shared" ca="1" si="3163"/>
        <v>0</v>
      </c>
      <c r="AW1390" s="368">
        <f t="shared" ca="1" si="3163"/>
        <v>0</v>
      </c>
      <c r="AX1390" s="368">
        <f t="shared" ca="1" si="3163"/>
        <v>0</v>
      </c>
      <c r="AY1390" s="368">
        <f t="shared" ca="1" si="3163"/>
        <v>0</v>
      </c>
      <c r="AZ1390" s="368">
        <f t="shared" ca="1" si="3163"/>
        <v>0</v>
      </c>
    </row>
    <row r="1391" spans="3:52" outlineLevel="1">
      <c r="C1391" s="259">
        <f t="shared" si="3155"/>
        <v>2041</v>
      </c>
      <c r="J1391" s="369"/>
      <c r="K1391" s="370"/>
      <c r="L1391" s="370"/>
      <c r="M1391" s="370"/>
      <c r="N1391" s="370"/>
      <c r="O1391" s="370"/>
      <c r="P1391" s="370"/>
      <c r="Q1391" s="370"/>
      <c r="R1391" s="370"/>
      <c r="S1391" s="370"/>
      <c r="T1391" s="370"/>
      <c r="U1391" s="370"/>
      <c r="V1391" s="370"/>
      <c r="W1391" s="370"/>
      <c r="X1391" s="370"/>
      <c r="Y1391" s="370"/>
      <c r="Z1391" s="370"/>
      <c r="AA1391" s="370"/>
      <c r="AB1391" s="370"/>
      <c r="AC1391" s="368">
        <f t="shared" ca="1" si="3164"/>
        <v>0</v>
      </c>
      <c r="AD1391" s="368">
        <f t="shared" ca="1" si="3164"/>
        <v>0</v>
      </c>
      <c r="AE1391" s="368">
        <f t="shared" ca="1" si="3164"/>
        <v>0</v>
      </c>
      <c r="AF1391" s="368">
        <f t="shared" ca="1" si="3164"/>
        <v>0</v>
      </c>
      <c r="AG1391" s="368">
        <f t="shared" ca="1" si="3164"/>
        <v>0</v>
      </c>
      <c r="AH1391" s="368">
        <f t="shared" ca="1" si="3164"/>
        <v>0</v>
      </c>
      <c r="AI1391" s="368">
        <f t="shared" ca="1" si="3164"/>
        <v>0</v>
      </c>
      <c r="AJ1391" s="368">
        <f t="shared" ca="1" si="3164"/>
        <v>0</v>
      </c>
      <c r="AK1391" s="368">
        <f t="shared" ca="1" si="3164"/>
        <v>0</v>
      </c>
      <c r="AL1391" s="368">
        <f t="shared" ca="1" si="3164"/>
        <v>0</v>
      </c>
      <c r="AM1391" s="368">
        <f t="shared" ca="1" si="3163"/>
        <v>0</v>
      </c>
      <c r="AN1391" s="368">
        <f t="shared" ca="1" si="3163"/>
        <v>0</v>
      </c>
      <c r="AO1391" s="368">
        <f t="shared" ca="1" si="3163"/>
        <v>0</v>
      </c>
      <c r="AP1391" s="368">
        <f t="shared" ca="1" si="3163"/>
        <v>0</v>
      </c>
      <c r="AQ1391" s="368">
        <f t="shared" ca="1" si="3163"/>
        <v>0</v>
      </c>
      <c r="AR1391" s="368">
        <f t="shared" ca="1" si="3163"/>
        <v>0</v>
      </c>
      <c r="AS1391" s="368">
        <f t="shared" ca="1" si="3163"/>
        <v>0</v>
      </c>
      <c r="AT1391" s="368">
        <f t="shared" ca="1" si="3163"/>
        <v>0</v>
      </c>
      <c r="AU1391" s="368">
        <f t="shared" ca="1" si="3163"/>
        <v>0</v>
      </c>
      <c r="AV1391" s="368">
        <f t="shared" ca="1" si="3163"/>
        <v>0</v>
      </c>
      <c r="AW1391" s="368">
        <f t="shared" ca="1" si="3163"/>
        <v>0</v>
      </c>
      <c r="AX1391" s="368">
        <f t="shared" ca="1" si="3163"/>
        <v>0</v>
      </c>
      <c r="AY1391" s="368">
        <f t="shared" ca="1" si="3163"/>
        <v>0</v>
      </c>
      <c r="AZ1391" s="368">
        <f t="shared" ca="1" si="3163"/>
        <v>0</v>
      </c>
    </row>
    <row r="1392" spans="3:52" outlineLevel="1">
      <c r="C1392" s="259">
        <f t="shared" si="3155"/>
        <v>2042</v>
      </c>
      <c r="J1392" s="369"/>
      <c r="K1392" s="370"/>
      <c r="L1392" s="370"/>
      <c r="M1392" s="370"/>
      <c r="N1392" s="370"/>
      <c r="O1392" s="370"/>
      <c r="P1392" s="370"/>
      <c r="Q1392" s="370"/>
      <c r="R1392" s="370"/>
      <c r="S1392" s="370"/>
      <c r="T1392" s="370"/>
      <c r="U1392" s="370"/>
      <c r="V1392" s="370"/>
      <c r="W1392" s="370"/>
      <c r="X1392" s="370"/>
      <c r="Y1392" s="370"/>
      <c r="Z1392" s="370"/>
      <c r="AA1392" s="370"/>
      <c r="AB1392" s="370"/>
      <c r="AC1392" s="370"/>
      <c r="AD1392" s="368">
        <f t="shared" ca="1" si="3164"/>
        <v>0</v>
      </c>
      <c r="AE1392" s="368">
        <f t="shared" ca="1" si="3164"/>
        <v>0</v>
      </c>
      <c r="AF1392" s="368">
        <f t="shared" ca="1" si="3164"/>
        <v>0</v>
      </c>
      <c r="AG1392" s="368">
        <f t="shared" ca="1" si="3164"/>
        <v>0</v>
      </c>
      <c r="AH1392" s="368">
        <f t="shared" ca="1" si="3164"/>
        <v>0</v>
      </c>
      <c r="AI1392" s="368">
        <f t="shared" ca="1" si="3164"/>
        <v>0</v>
      </c>
      <c r="AJ1392" s="368">
        <f t="shared" ca="1" si="3164"/>
        <v>0</v>
      </c>
      <c r="AK1392" s="368">
        <f t="shared" ca="1" si="3164"/>
        <v>0</v>
      </c>
      <c r="AL1392" s="368">
        <f t="shared" ca="1" si="3164"/>
        <v>0</v>
      </c>
      <c r="AM1392" s="368">
        <f t="shared" ca="1" si="3163"/>
        <v>0</v>
      </c>
      <c r="AN1392" s="368">
        <f t="shared" ca="1" si="3163"/>
        <v>0</v>
      </c>
      <c r="AO1392" s="368">
        <f t="shared" ca="1" si="3163"/>
        <v>0</v>
      </c>
      <c r="AP1392" s="368">
        <f t="shared" ca="1" si="3163"/>
        <v>0</v>
      </c>
      <c r="AQ1392" s="368">
        <f t="shared" ca="1" si="3163"/>
        <v>0</v>
      </c>
      <c r="AR1392" s="368">
        <f t="shared" ca="1" si="3163"/>
        <v>0</v>
      </c>
      <c r="AS1392" s="368">
        <f t="shared" ca="1" si="3163"/>
        <v>0</v>
      </c>
      <c r="AT1392" s="368">
        <f t="shared" ca="1" si="3163"/>
        <v>0</v>
      </c>
      <c r="AU1392" s="368">
        <f t="shared" ca="1" si="3163"/>
        <v>0</v>
      </c>
      <c r="AV1392" s="368">
        <f t="shared" ca="1" si="3163"/>
        <v>0</v>
      </c>
      <c r="AW1392" s="368">
        <f t="shared" ca="1" si="3163"/>
        <v>0</v>
      </c>
      <c r="AX1392" s="368">
        <f t="shared" ca="1" si="3163"/>
        <v>0</v>
      </c>
      <c r="AY1392" s="368">
        <f t="shared" ca="1" si="3163"/>
        <v>0</v>
      </c>
      <c r="AZ1392" s="368">
        <f t="shared" ca="1" si="3163"/>
        <v>0</v>
      </c>
    </row>
    <row r="1393" spans="3:52" outlineLevel="1">
      <c r="C1393" s="259">
        <f t="shared" si="3155"/>
        <v>2043</v>
      </c>
      <c r="J1393" s="369"/>
      <c r="K1393" s="370"/>
      <c r="L1393" s="370"/>
      <c r="M1393" s="370"/>
      <c r="N1393" s="370"/>
      <c r="O1393" s="370"/>
      <c r="P1393" s="370"/>
      <c r="Q1393" s="370"/>
      <c r="R1393" s="370"/>
      <c r="S1393" s="370"/>
      <c r="T1393" s="370"/>
      <c r="U1393" s="370"/>
      <c r="V1393" s="370"/>
      <c r="W1393" s="370"/>
      <c r="X1393" s="370"/>
      <c r="Y1393" s="370"/>
      <c r="Z1393" s="370"/>
      <c r="AA1393" s="370"/>
      <c r="AB1393" s="370"/>
      <c r="AC1393" s="370"/>
      <c r="AD1393" s="370"/>
      <c r="AE1393" s="368">
        <f t="shared" ca="1" si="3164"/>
        <v>0</v>
      </c>
      <c r="AF1393" s="368">
        <f t="shared" ca="1" si="3164"/>
        <v>0</v>
      </c>
      <c r="AG1393" s="368">
        <f t="shared" ca="1" si="3164"/>
        <v>0</v>
      </c>
      <c r="AH1393" s="368">
        <f t="shared" ca="1" si="3164"/>
        <v>0</v>
      </c>
      <c r="AI1393" s="368">
        <f t="shared" ca="1" si="3164"/>
        <v>0</v>
      </c>
      <c r="AJ1393" s="368">
        <f t="shared" ca="1" si="3164"/>
        <v>0</v>
      </c>
      <c r="AK1393" s="368">
        <f t="shared" ca="1" si="3164"/>
        <v>0</v>
      </c>
      <c r="AL1393" s="368">
        <f t="shared" ca="1" si="3164"/>
        <v>0</v>
      </c>
      <c r="AM1393" s="368">
        <f t="shared" ca="1" si="3163"/>
        <v>0</v>
      </c>
      <c r="AN1393" s="368">
        <f t="shared" ca="1" si="3163"/>
        <v>0</v>
      </c>
      <c r="AO1393" s="368">
        <f t="shared" ca="1" si="3163"/>
        <v>0</v>
      </c>
      <c r="AP1393" s="368">
        <f t="shared" ca="1" si="3163"/>
        <v>0</v>
      </c>
      <c r="AQ1393" s="368">
        <f t="shared" ca="1" si="3163"/>
        <v>0</v>
      </c>
      <c r="AR1393" s="368">
        <f t="shared" ca="1" si="3163"/>
        <v>0</v>
      </c>
      <c r="AS1393" s="368">
        <f t="shared" ca="1" si="3163"/>
        <v>0</v>
      </c>
      <c r="AT1393" s="368">
        <f t="shared" ca="1" si="3163"/>
        <v>0</v>
      </c>
      <c r="AU1393" s="368">
        <f t="shared" ca="1" si="3163"/>
        <v>0</v>
      </c>
      <c r="AV1393" s="368">
        <f t="shared" ca="1" si="3163"/>
        <v>0</v>
      </c>
      <c r="AW1393" s="368">
        <f t="shared" ca="1" si="3163"/>
        <v>0</v>
      </c>
      <c r="AX1393" s="368">
        <f t="shared" ca="1" si="3163"/>
        <v>0</v>
      </c>
      <c r="AY1393" s="368">
        <f t="shared" ca="1" si="3163"/>
        <v>0</v>
      </c>
      <c r="AZ1393" s="368">
        <f t="shared" ca="1" si="3163"/>
        <v>0</v>
      </c>
    </row>
    <row r="1394" spans="3:52" outlineLevel="1">
      <c r="C1394" s="259">
        <f t="shared" si="3155"/>
        <v>2044</v>
      </c>
      <c r="J1394" s="369"/>
      <c r="K1394" s="370"/>
      <c r="L1394" s="370"/>
      <c r="M1394" s="370"/>
      <c r="N1394" s="370"/>
      <c r="O1394" s="370"/>
      <c r="P1394" s="370"/>
      <c r="Q1394" s="370"/>
      <c r="R1394" s="370"/>
      <c r="S1394" s="370"/>
      <c r="T1394" s="370"/>
      <c r="U1394" s="370"/>
      <c r="V1394" s="370"/>
      <c r="W1394" s="370"/>
      <c r="X1394" s="370"/>
      <c r="Y1394" s="370"/>
      <c r="Z1394" s="370"/>
      <c r="AA1394" s="370"/>
      <c r="AB1394" s="370"/>
      <c r="AC1394" s="370"/>
      <c r="AD1394" s="370"/>
      <c r="AE1394" s="370"/>
      <c r="AF1394" s="368">
        <f t="shared" ca="1" si="3164"/>
        <v>0</v>
      </c>
      <c r="AG1394" s="368">
        <f t="shared" ca="1" si="3164"/>
        <v>0</v>
      </c>
      <c r="AH1394" s="368">
        <f t="shared" ca="1" si="3164"/>
        <v>0</v>
      </c>
      <c r="AI1394" s="368">
        <f t="shared" ca="1" si="3164"/>
        <v>0</v>
      </c>
      <c r="AJ1394" s="368">
        <f t="shared" ca="1" si="3164"/>
        <v>0</v>
      </c>
      <c r="AK1394" s="368">
        <f t="shared" ca="1" si="3164"/>
        <v>0</v>
      </c>
      <c r="AL1394" s="368">
        <f t="shared" ca="1" si="3164"/>
        <v>0</v>
      </c>
      <c r="AM1394" s="368">
        <f t="shared" ca="1" si="3163"/>
        <v>0</v>
      </c>
      <c r="AN1394" s="368">
        <f t="shared" ca="1" si="3163"/>
        <v>0</v>
      </c>
      <c r="AO1394" s="368">
        <f t="shared" ca="1" si="3163"/>
        <v>0</v>
      </c>
      <c r="AP1394" s="368">
        <f t="shared" ca="1" si="3163"/>
        <v>0</v>
      </c>
      <c r="AQ1394" s="368">
        <f t="shared" ca="1" si="3163"/>
        <v>0</v>
      </c>
      <c r="AR1394" s="368">
        <f t="shared" ca="1" si="3163"/>
        <v>0</v>
      </c>
      <c r="AS1394" s="368">
        <f t="shared" ca="1" si="3163"/>
        <v>0</v>
      </c>
      <c r="AT1394" s="368">
        <f t="shared" ca="1" si="3163"/>
        <v>0</v>
      </c>
      <c r="AU1394" s="368">
        <f t="shared" ca="1" si="3163"/>
        <v>0</v>
      </c>
      <c r="AV1394" s="368">
        <f t="shared" ca="1" si="3163"/>
        <v>0</v>
      </c>
      <c r="AW1394" s="368">
        <f t="shared" ca="1" si="3163"/>
        <v>0</v>
      </c>
      <c r="AX1394" s="368">
        <f t="shared" ca="1" si="3163"/>
        <v>0</v>
      </c>
      <c r="AY1394" s="368">
        <f t="shared" ca="1" si="3163"/>
        <v>0</v>
      </c>
      <c r="AZ1394" s="368">
        <f t="shared" ca="1" si="3163"/>
        <v>0</v>
      </c>
    </row>
    <row r="1395" spans="3:52" outlineLevel="1">
      <c r="C1395" s="259">
        <f t="shared" si="3155"/>
        <v>2045</v>
      </c>
      <c r="J1395" s="369"/>
      <c r="K1395" s="370"/>
      <c r="L1395" s="370"/>
      <c r="M1395" s="370"/>
      <c r="N1395" s="370"/>
      <c r="O1395" s="370"/>
      <c r="P1395" s="370"/>
      <c r="Q1395" s="370"/>
      <c r="R1395" s="370"/>
      <c r="S1395" s="370"/>
      <c r="T1395" s="370"/>
      <c r="U1395" s="370"/>
      <c r="V1395" s="370"/>
      <c r="W1395" s="370"/>
      <c r="X1395" s="370"/>
      <c r="Y1395" s="370"/>
      <c r="Z1395" s="370"/>
      <c r="AA1395" s="370"/>
      <c r="AB1395" s="370"/>
      <c r="AC1395" s="370"/>
      <c r="AD1395" s="370"/>
      <c r="AE1395" s="370"/>
      <c r="AF1395" s="370"/>
      <c r="AG1395" s="368">
        <f t="shared" ca="1" si="3164"/>
        <v>0</v>
      </c>
      <c r="AH1395" s="368">
        <f t="shared" ca="1" si="3164"/>
        <v>0</v>
      </c>
      <c r="AI1395" s="368">
        <f t="shared" ca="1" si="3164"/>
        <v>0</v>
      </c>
      <c r="AJ1395" s="368">
        <f t="shared" ca="1" si="3164"/>
        <v>0</v>
      </c>
      <c r="AK1395" s="368">
        <f t="shared" ca="1" si="3164"/>
        <v>0</v>
      </c>
      <c r="AL1395" s="368">
        <f t="shared" ca="1" si="3164"/>
        <v>0</v>
      </c>
      <c r="AM1395" s="368">
        <f t="shared" ca="1" si="3163"/>
        <v>0</v>
      </c>
      <c r="AN1395" s="368">
        <f t="shared" ca="1" si="3163"/>
        <v>0</v>
      </c>
      <c r="AO1395" s="368">
        <f t="shared" ca="1" si="3163"/>
        <v>0</v>
      </c>
      <c r="AP1395" s="368">
        <f t="shared" ca="1" si="3163"/>
        <v>0</v>
      </c>
      <c r="AQ1395" s="368">
        <f t="shared" ca="1" si="3163"/>
        <v>0</v>
      </c>
      <c r="AR1395" s="368">
        <f t="shared" ca="1" si="3163"/>
        <v>0</v>
      </c>
      <c r="AS1395" s="368">
        <f t="shared" ca="1" si="3163"/>
        <v>0</v>
      </c>
      <c r="AT1395" s="368">
        <f t="shared" ca="1" si="3163"/>
        <v>0</v>
      </c>
      <c r="AU1395" s="368">
        <f t="shared" ca="1" si="3163"/>
        <v>0</v>
      </c>
      <c r="AV1395" s="368">
        <f t="shared" ref="AM1395:AZ1400" ca="1" si="3165">-MIN(SUMIFS($J$1325:$AZ$1325,$J$1371:$AZ$1371,$C1395),0)*(AV$1371&gt;$C1395)*AND(($C1395+$F$1327)&gt;=AV$1371)</f>
        <v>0</v>
      </c>
      <c r="AW1395" s="368">
        <f t="shared" ca="1" si="3165"/>
        <v>0</v>
      </c>
      <c r="AX1395" s="368">
        <f t="shared" ca="1" si="3165"/>
        <v>0</v>
      </c>
      <c r="AY1395" s="368">
        <f t="shared" ca="1" si="3165"/>
        <v>0</v>
      </c>
      <c r="AZ1395" s="368">
        <f t="shared" ca="1" si="3165"/>
        <v>0</v>
      </c>
    </row>
    <row r="1396" spans="3:52" outlineLevel="1">
      <c r="C1396" s="259">
        <f t="shared" si="3155"/>
        <v>2046</v>
      </c>
      <c r="J1396" s="369"/>
      <c r="K1396" s="370"/>
      <c r="L1396" s="370"/>
      <c r="M1396" s="370"/>
      <c r="N1396" s="370"/>
      <c r="O1396" s="370"/>
      <c r="P1396" s="370"/>
      <c r="Q1396" s="370"/>
      <c r="R1396" s="370"/>
      <c r="S1396" s="370"/>
      <c r="T1396" s="370"/>
      <c r="U1396" s="370"/>
      <c r="V1396" s="370"/>
      <c r="W1396" s="370"/>
      <c r="X1396" s="370"/>
      <c r="Y1396" s="370"/>
      <c r="Z1396" s="370"/>
      <c r="AA1396" s="370"/>
      <c r="AB1396" s="370"/>
      <c r="AC1396" s="370"/>
      <c r="AD1396" s="370"/>
      <c r="AE1396" s="370"/>
      <c r="AF1396" s="370"/>
      <c r="AG1396" s="370"/>
      <c r="AH1396" s="368">
        <f t="shared" ca="1" si="3164"/>
        <v>0</v>
      </c>
      <c r="AI1396" s="368">
        <f t="shared" ca="1" si="3164"/>
        <v>0</v>
      </c>
      <c r="AJ1396" s="368">
        <f t="shared" ca="1" si="3164"/>
        <v>0</v>
      </c>
      <c r="AK1396" s="368">
        <f t="shared" ca="1" si="3164"/>
        <v>0</v>
      </c>
      <c r="AL1396" s="368">
        <f t="shared" ca="1" si="3164"/>
        <v>0</v>
      </c>
      <c r="AM1396" s="368">
        <f t="shared" ca="1" si="3165"/>
        <v>0</v>
      </c>
      <c r="AN1396" s="368">
        <f t="shared" ca="1" si="3165"/>
        <v>0</v>
      </c>
      <c r="AO1396" s="368">
        <f t="shared" ca="1" si="3165"/>
        <v>0</v>
      </c>
      <c r="AP1396" s="368">
        <f t="shared" ca="1" si="3165"/>
        <v>0</v>
      </c>
      <c r="AQ1396" s="368">
        <f t="shared" ca="1" si="3165"/>
        <v>0</v>
      </c>
      <c r="AR1396" s="368">
        <f t="shared" ca="1" si="3165"/>
        <v>0</v>
      </c>
      <c r="AS1396" s="368">
        <f t="shared" ca="1" si="3165"/>
        <v>0</v>
      </c>
      <c r="AT1396" s="368">
        <f t="shared" ca="1" si="3165"/>
        <v>0</v>
      </c>
      <c r="AU1396" s="368">
        <f t="shared" ca="1" si="3165"/>
        <v>0</v>
      </c>
      <c r="AV1396" s="368">
        <f t="shared" ca="1" si="3165"/>
        <v>0</v>
      </c>
      <c r="AW1396" s="368">
        <f t="shared" ca="1" si="3165"/>
        <v>0</v>
      </c>
      <c r="AX1396" s="368">
        <f t="shared" ca="1" si="3165"/>
        <v>0</v>
      </c>
      <c r="AY1396" s="368">
        <f t="shared" ca="1" si="3165"/>
        <v>0</v>
      </c>
      <c r="AZ1396" s="368">
        <f t="shared" ca="1" si="3165"/>
        <v>0</v>
      </c>
    </row>
    <row r="1397" spans="3:52" outlineLevel="1">
      <c r="C1397" s="259">
        <f t="shared" si="3155"/>
        <v>2047</v>
      </c>
      <c r="J1397" s="369"/>
      <c r="K1397" s="370"/>
      <c r="L1397" s="370"/>
      <c r="M1397" s="370"/>
      <c r="N1397" s="370"/>
      <c r="O1397" s="370"/>
      <c r="P1397" s="370"/>
      <c r="Q1397" s="370"/>
      <c r="R1397" s="370"/>
      <c r="S1397" s="370"/>
      <c r="T1397" s="370"/>
      <c r="U1397" s="370"/>
      <c r="V1397" s="370"/>
      <c r="W1397" s="370"/>
      <c r="X1397" s="370"/>
      <c r="Y1397" s="370"/>
      <c r="Z1397" s="370"/>
      <c r="AA1397" s="370"/>
      <c r="AB1397" s="370"/>
      <c r="AC1397" s="370"/>
      <c r="AD1397" s="370"/>
      <c r="AE1397" s="370"/>
      <c r="AF1397" s="370"/>
      <c r="AG1397" s="370"/>
      <c r="AH1397" s="370"/>
      <c r="AI1397" s="368">
        <f t="shared" ca="1" si="3164"/>
        <v>0</v>
      </c>
      <c r="AJ1397" s="368">
        <f t="shared" ca="1" si="3164"/>
        <v>0</v>
      </c>
      <c r="AK1397" s="368">
        <f t="shared" ca="1" si="3164"/>
        <v>0</v>
      </c>
      <c r="AL1397" s="368">
        <f t="shared" ca="1" si="3164"/>
        <v>0</v>
      </c>
      <c r="AM1397" s="368">
        <f t="shared" ca="1" si="3165"/>
        <v>0</v>
      </c>
      <c r="AN1397" s="368">
        <f t="shared" ca="1" si="3165"/>
        <v>0</v>
      </c>
      <c r="AO1397" s="368">
        <f t="shared" ca="1" si="3165"/>
        <v>0</v>
      </c>
      <c r="AP1397" s="368">
        <f t="shared" ca="1" si="3165"/>
        <v>0</v>
      </c>
      <c r="AQ1397" s="368">
        <f t="shared" ca="1" si="3165"/>
        <v>0</v>
      </c>
      <c r="AR1397" s="368">
        <f t="shared" ca="1" si="3165"/>
        <v>0</v>
      </c>
      <c r="AS1397" s="368">
        <f t="shared" ca="1" si="3165"/>
        <v>0</v>
      </c>
      <c r="AT1397" s="368">
        <f t="shared" ca="1" si="3165"/>
        <v>0</v>
      </c>
      <c r="AU1397" s="368">
        <f t="shared" ca="1" si="3165"/>
        <v>0</v>
      </c>
      <c r="AV1397" s="368">
        <f t="shared" ca="1" si="3165"/>
        <v>0</v>
      </c>
      <c r="AW1397" s="368">
        <f t="shared" ca="1" si="3165"/>
        <v>0</v>
      </c>
      <c r="AX1397" s="368">
        <f t="shared" ca="1" si="3165"/>
        <v>0</v>
      </c>
      <c r="AY1397" s="368">
        <f t="shared" ca="1" si="3165"/>
        <v>0</v>
      </c>
      <c r="AZ1397" s="368">
        <f t="shared" ca="1" si="3165"/>
        <v>0</v>
      </c>
    </row>
    <row r="1398" spans="3:52" outlineLevel="1">
      <c r="C1398" s="259">
        <f t="shared" si="3155"/>
        <v>2048</v>
      </c>
      <c r="J1398" s="369"/>
      <c r="K1398" s="370"/>
      <c r="L1398" s="370"/>
      <c r="M1398" s="370"/>
      <c r="N1398" s="370"/>
      <c r="O1398" s="370"/>
      <c r="P1398" s="370"/>
      <c r="Q1398" s="370"/>
      <c r="R1398" s="370"/>
      <c r="S1398" s="370"/>
      <c r="T1398" s="370"/>
      <c r="U1398" s="370"/>
      <c r="V1398" s="370"/>
      <c r="W1398" s="370"/>
      <c r="X1398" s="370"/>
      <c r="Y1398" s="370"/>
      <c r="Z1398" s="370"/>
      <c r="AA1398" s="370"/>
      <c r="AB1398" s="370"/>
      <c r="AC1398" s="370"/>
      <c r="AD1398" s="370"/>
      <c r="AE1398" s="370"/>
      <c r="AF1398" s="370"/>
      <c r="AG1398" s="370"/>
      <c r="AH1398" s="370"/>
      <c r="AI1398" s="370"/>
      <c r="AJ1398" s="368">
        <f t="shared" ca="1" si="3164"/>
        <v>0</v>
      </c>
      <c r="AK1398" s="368">
        <f t="shared" ca="1" si="3164"/>
        <v>0</v>
      </c>
      <c r="AL1398" s="368">
        <f t="shared" ca="1" si="3164"/>
        <v>0</v>
      </c>
      <c r="AM1398" s="368">
        <f t="shared" ca="1" si="3165"/>
        <v>0</v>
      </c>
      <c r="AN1398" s="368">
        <f t="shared" ca="1" si="3165"/>
        <v>0</v>
      </c>
      <c r="AO1398" s="368">
        <f t="shared" ca="1" si="3165"/>
        <v>0</v>
      </c>
      <c r="AP1398" s="368">
        <f t="shared" ca="1" si="3165"/>
        <v>0</v>
      </c>
      <c r="AQ1398" s="368">
        <f t="shared" ca="1" si="3165"/>
        <v>0</v>
      </c>
      <c r="AR1398" s="368">
        <f t="shared" ca="1" si="3165"/>
        <v>0</v>
      </c>
      <c r="AS1398" s="368">
        <f t="shared" ca="1" si="3165"/>
        <v>0</v>
      </c>
      <c r="AT1398" s="368">
        <f t="shared" ca="1" si="3165"/>
        <v>0</v>
      </c>
      <c r="AU1398" s="368">
        <f t="shared" ca="1" si="3165"/>
        <v>0</v>
      </c>
      <c r="AV1398" s="368">
        <f t="shared" ca="1" si="3165"/>
        <v>0</v>
      </c>
      <c r="AW1398" s="368">
        <f t="shared" ca="1" si="3165"/>
        <v>0</v>
      </c>
      <c r="AX1398" s="368">
        <f t="shared" ca="1" si="3165"/>
        <v>0</v>
      </c>
      <c r="AY1398" s="368">
        <f t="shared" ca="1" si="3165"/>
        <v>0</v>
      </c>
      <c r="AZ1398" s="368">
        <f t="shared" ca="1" si="3165"/>
        <v>0</v>
      </c>
    </row>
    <row r="1399" spans="3:52" outlineLevel="1">
      <c r="C1399" s="259">
        <f t="shared" si="3155"/>
        <v>2049</v>
      </c>
      <c r="J1399" s="369"/>
      <c r="K1399" s="370"/>
      <c r="L1399" s="370"/>
      <c r="M1399" s="370"/>
      <c r="N1399" s="370"/>
      <c r="O1399" s="370"/>
      <c r="P1399" s="370"/>
      <c r="Q1399" s="370"/>
      <c r="R1399" s="370"/>
      <c r="S1399" s="370"/>
      <c r="T1399" s="370"/>
      <c r="U1399" s="370"/>
      <c r="V1399" s="370"/>
      <c r="W1399" s="370"/>
      <c r="X1399" s="370"/>
      <c r="Y1399" s="370"/>
      <c r="Z1399" s="370"/>
      <c r="AA1399" s="370"/>
      <c r="AB1399" s="370"/>
      <c r="AC1399" s="370"/>
      <c r="AD1399" s="370"/>
      <c r="AE1399" s="370"/>
      <c r="AF1399" s="370"/>
      <c r="AG1399" s="370"/>
      <c r="AH1399" s="370"/>
      <c r="AI1399" s="370"/>
      <c r="AJ1399" s="370"/>
      <c r="AK1399" s="368">
        <f t="shared" ca="1" si="3164"/>
        <v>0</v>
      </c>
      <c r="AL1399" s="368">
        <f t="shared" ca="1" si="3164"/>
        <v>0</v>
      </c>
      <c r="AM1399" s="368">
        <f t="shared" ca="1" si="3165"/>
        <v>0</v>
      </c>
      <c r="AN1399" s="368">
        <f t="shared" ca="1" si="3165"/>
        <v>0</v>
      </c>
      <c r="AO1399" s="368">
        <f t="shared" ca="1" si="3165"/>
        <v>0</v>
      </c>
      <c r="AP1399" s="368">
        <f t="shared" ca="1" si="3165"/>
        <v>0</v>
      </c>
      <c r="AQ1399" s="368">
        <f t="shared" ca="1" si="3165"/>
        <v>0</v>
      </c>
      <c r="AR1399" s="368">
        <f t="shared" ca="1" si="3165"/>
        <v>0</v>
      </c>
      <c r="AS1399" s="368">
        <f t="shared" ca="1" si="3165"/>
        <v>0</v>
      </c>
      <c r="AT1399" s="368">
        <f t="shared" ca="1" si="3165"/>
        <v>0</v>
      </c>
      <c r="AU1399" s="368">
        <f t="shared" ca="1" si="3165"/>
        <v>0</v>
      </c>
      <c r="AV1399" s="368">
        <f t="shared" ca="1" si="3165"/>
        <v>0</v>
      </c>
      <c r="AW1399" s="368">
        <f t="shared" ca="1" si="3165"/>
        <v>0</v>
      </c>
      <c r="AX1399" s="368">
        <f t="shared" ca="1" si="3165"/>
        <v>0</v>
      </c>
      <c r="AY1399" s="368">
        <f t="shared" ca="1" si="3165"/>
        <v>0</v>
      </c>
      <c r="AZ1399" s="368">
        <f t="shared" ca="1" si="3165"/>
        <v>0</v>
      </c>
    </row>
    <row r="1400" spans="3:52" outlineLevel="1">
      <c r="C1400" s="259">
        <f t="shared" si="3155"/>
        <v>2050</v>
      </c>
      <c r="J1400" s="369"/>
      <c r="K1400" s="370"/>
      <c r="L1400" s="370"/>
      <c r="M1400" s="370"/>
      <c r="N1400" s="370"/>
      <c r="O1400" s="370"/>
      <c r="P1400" s="370"/>
      <c r="Q1400" s="370"/>
      <c r="R1400" s="370"/>
      <c r="S1400" s="370"/>
      <c r="T1400" s="370"/>
      <c r="U1400" s="370"/>
      <c r="V1400" s="370"/>
      <c r="W1400" s="370"/>
      <c r="X1400" s="370"/>
      <c r="Y1400" s="370"/>
      <c r="Z1400" s="370"/>
      <c r="AA1400" s="370"/>
      <c r="AB1400" s="370"/>
      <c r="AC1400" s="370"/>
      <c r="AD1400" s="370"/>
      <c r="AE1400" s="370"/>
      <c r="AF1400" s="370"/>
      <c r="AG1400" s="370"/>
      <c r="AH1400" s="370"/>
      <c r="AI1400" s="370"/>
      <c r="AJ1400" s="370"/>
      <c r="AK1400" s="370"/>
      <c r="AL1400" s="368">
        <f t="shared" ca="1" si="3164"/>
        <v>0</v>
      </c>
      <c r="AM1400" s="368">
        <f t="shared" ca="1" si="3165"/>
        <v>0</v>
      </c>
      <c r="AN1400" s="368">
        <f t="shared" ca="1" si="3165"/>
        <v>0</v>
      </c>
      <c r="AO1400" s="368">
        <f t="shared" ca="1" si="3165"/>
        <v>0</v>
      </c>
      <c r="AP1400" s="368">
        <f t="shared" ca="1" si="3165"/>
        <v>0</v>
      </c>
      <c r="AQ1400" s="368">
        <f t="shared" ca="1" si="3165"/>
        <v>0</v>
      </c>
      <c r="AR1400" s="368">
        <f t="shared" ca="1" si="3165"/>
        <v>0</v>
      </c>
      <c r="AS1400" s="368">
        <f t="shared" ca="1" si="3165"/>
        <v>0</v>
      </c>
      <c r="AT1400" s="368">
        <f t="shared" ca="1" si="3165"/>
        <v>0</v>
      </c>
      <c r="AU1400" s="368">
        <f t="shared" ca="1" si="3165"/>
        <v>0</v>
      </c>
      <c r="AV1400" s="368">
        <f t="shared" ca="1" si="3165"/>
        <v>0</v>
      </c>
      <c r="AW1400" s="368">
        <f t="shared" ca="1" si="3165"/>
        <v>0</v>
      </c>
      <c r="AX1400" s="368">
        <f t="shared" ca="1" si="3165"/>
        <v>0</v>
      </c>
      <c r="AY1400" s="368">
        <f t="shared" ca="1" si="3165"/>
        <v>0</v>
      </c>
      <c r="AZ1400" s="368">
        <f t="shared" ca="1" si="3165"/>
        <v>0</v>
      </c>
    </row>
    <row r="1401" spans="3:52" outlineLevel="1">
      <c r="C1401" s="259">
        <f t="shared" si="3155"/>
        <v>2051</v>
      </c>
      <c r="J1401" s="369"/>
      <c r="K1401" s="370"/>
      <c r="L1401" s="370"/>
      <c r="M1401" s="370"/>
      <c r="N1401" s="370"/>
      <c r="O1401" s="370"/>
      <c r="P1401" s="370"/>
      <c r="Q1401" s="370"/>
      <c r="R1401" s="370"/>
      <c r="S1401" s="370"/>
      <c r="T1401" s="370"/>
      <c r="U1401" s="370"/>
      <c r="V1401" s="370"/>
      <c r="W1401" s="370"/>
      <c r="X1401" s="370"/>
      <c r="Y1401" s="370"/>
      <c r="Z1401" s="370"/>
      <c r="AA1401" s="370"/>
      <c r="AB1401" s="370"/>
      <c r="AC1401" s="370"/>
      <c r="AD1401" s="370"/>
      <c r="AE1401" s="370"/>
      <c r="AF1401" s="370"/>
      <c r="AG1401" s="370"/>
      <c r="AH1401" s="370"/>
      <c r="AI1401" s="370"/>
      <c r="AJ1401" s="370"/>
      <c r="AK1401" s="370"/>
      <c r="AL1401" s="370"/>
      <c r="AM1401" s="368">
        <f ca="1">-MIN(SUMIFS($J$1325:$AZ$1325,$J$1371:$AZ$1371,$C1401),0)*(AM$1371&gt;$C1401)*AND(($C1401+$F$1327)&gt;=AM$1371)</f>
        <v>0</v>
      </c>
      <c r="AN1401" s="368">
        <f t="shared" ref="AN1401:AZ1414" ca="1" si="3166">-MIN(SUMIFS($J$1325:$AZ$1325,$J$1371:$AZ$1371,$C1401),0)*(AN$1371&gt;$C1401)*AND(($C1401+$F$1327)&gt;=AN$1371)</f>
        <v>0</v>
      </c>
      <c r="AO1401" s="368">
        <f t="shared" ca="1" si="3166"/>
        <v>0</v>
      </c>
      <c r="AP1401" s="368">
        <f t="shared" ca="1" si="3166"/>
        <v>0</v>
      </c>
      <c r="AQ1401" s="368">
        <f t="shared" ca="1" si="3166"/>
        <v>0</v>
      </c>
      <c r="AR1401" s="368">
        <f t="shared" ca="1" si="3166"/>
        <v>0</v>
      </c>
      <c r="AS1401" s="368">
        <f t="shared" ca="1" si="3166"/>
        <v>0</v>
      </c>
      <c r="AT1401" s="368">
        <f t="shared" ca="1" si="3166"/>
        <v>0</v>
      </c>
      <c r="AU1401" s="368">
        <f t="shared" ca="1" si="3166"/>
        <v>0</v>
      </c>
      <c r="AV1401" s="368">
        <f t="shared" ca="1" si="3166"/>
        <v>0</v>
      </c>
      <c r="AW1401" s="368">
        <f t="shared" ca="1" si="3166"/>
        <v>0</v>
      </c>
      <c r="AX1401" s="368">
        <f t="shared" ca="1" si="3166"/>
        <v>0</v>
      </c>
      <c r="AY1401" s="368">
        <f t="shared" ca="1" si="3166"/>
        <v>0</v>
      </c>
      <c r="AZ1401" s="368">
        <f t="shared" ca="1" si="3166"/>
        <v>0</v>
      </c>
    </row>
    <row r="1402" spans="3:52" outlineLevel="1">
      <c r="C1402" s="259">
        <f t="shared" si="3155"/>
        <v>2052</v>
      </c>
      <c r="J1402" s="369"/>
      <c r="K1402" s="370"/>
      <c r="L1402" s="370"/>
      <c r="M1402" s="370"/>
      <c r="N1402" s="370"/>
      <c r="O1402" s="370"/>
      <c r="P1402" s="370"/>
      <c r="Q1402" s="370"/>
      <c r="R1402" s="370"/>
      <c r="S1402" s="370"/>
      <c r="T1402" s="370"/>
      <c r="U1402" s="370"/>
      <c r="V1402" s="370"/>
      <c r="W1402" s="370"/>
      <c r="X1402" s="370"/>
      <c r="Y1402" s="370"/>
      <c r="Z1402" s="370"/>
      <c r="AA1402" s="370"/>
      <c r="AB1402" s="370"/>
      <c r="AC1402" s="370"/>
      <c r="AD1402" s="370"/>
      <c r="AE1402" s="370"/>
      <c r="AF1402" s="370"/>
      <c r="AG1402" s="370"/>
      <c r="AH1402" s="370"/>
      <c r="AI1402" s="370"/>
      <c r="AJ1402" s="370"/>
      <c r="AK1402" s="370"/>
      <c r="AL1402" s="370"/>
      <c r="AM1402" s="370"/>
      <c r="AN1402" s="368">
        <f t="shared" ca="1" si="3166"/>
        <v>0</v>
      </c>
      <c r="AO1402" s="368">
        <f t="shared" ca="1" si="3166"/>
        <v>0</v>
      </c>
      <c r="AP1402" s="368">
        <f t="shared" ca="1" si="3166"/>
        <v>0</v>
      </c>
      <c r="AQ1402" s="368">
        <f t="shared" ca="1" si="3166"/>
        <v>0</v>
      </c>
      <c r="AR1402" s="368">
        <f t="shared" ca="1" si="3166"/>
        <v>0</v>
      </c>
      <c r="AS1402" s="368">
        <f t="shared" ca="1" si="3166"/>
        <v>0</v>
      </c>
      <c r="AT1402" s="368">
        <f t="shared" ca="1" si="3166"/>
        <v>0</v>
      </c>
      <c r="AU1402" s="368">
        <f t="shared" ca="1" si="3166"/>
        <v>0</v>
      </c>
      <c r="AV1402" s="368">
        <f t="shared" ca="1" si="3166"/>
        <v>0</v>
      </c>
      <c r="AW1402" s="368">
        <f t="shared" ca="1" si="3166"/>
        <v>0</v>
      </c>
      <c r="AX1402" s="368">
        <f t="shared" ca="1" si="3166"/>
        <v>0</v>
      </c>
      <c r="AY1402" s="368">
        <f t="shared" ca="1" si="3166"/>
        <v>0</v>
      </c>
      <c r="AZ1402" s="368">
        <f t="shared" ca="1" si="3166"/>
        <v>0</v>
      </c>
    </row>
    <row r="1403" spans="3:52" outlineLevel="1">
      <c r="C1403" s="259">
        <f t="shared" si="3155"/>
        <v>2053</v>
      </c>
      <c r="J1403" s="369"/>
      <c r="K1403" s="370"/>
      <c r="L1403" s="370"/>
      <c r="M1403" s="370"/>
      <c r="N1403" s="370"/>
      <c r="O1403" s="370"/>
      <c r="P1403" s="370"/>
      <c r="Q1403" s="370"/>
      <c r="R1403" s="370"/>
      <c r="S1403" s="370"/>
      <c r="T1403" s="370"/>
      <c r="U1403" s="370"/>
      <c r="V1403" s="370"/>
      <c r="W1403" s="370"/>
      <c r="X1403" s="370"/>
      <c r="Y1403" s="370"/>
      <c r="Z1403" s="370"/>
      <c r="AA1403" s="370"/>
      <c r="AB1403" s="370"/>
      <c r="AC1403" s="370"/>
      <c r="AD1403" s="370"/>
      <c r="AE1403" s="370"/>
      <c r="AF1403" s="370"/>
      <c r="AG1403" s="370"/>
      <c r="AH1403" s="370"/>
      <c r="AI1403" s="370"/>
      <c r="AJ1403" s="370"/>
      <c r="AK1403" s="370"/>
      <c r="AL1403" s="370"/>
      <c r="AM1403" s="370"/>
      <c r="AN1403" s="370"/>
      <c r="AO1403" s="368">
        <f t="shared" ca="1" si="3166"/>
        <v>0</v>
      </c>
      <c r="AP1403" s="368">
        <f t="shared" ca="1" si="3166"/>
        <v>0</v>
      </c>
      <c r="AQ1403" s="368">
        <f t="shared" ca="1" si="3166"/>
        <v>0</v>
      </c>
      <c r="AR1403" s="368">
        <f t="shared" ca="1" si="3166"/>
        <v>0</v>
      </c>
      <c r="AS1403" s="368">
        <f t="shared" ca="1" si="3166"/>
        <v>0</v>
      </c>
      <c r="AT1403" s="368">
        <f t="shared" ca="1" si="3166"/>
        <v>0</v>
      </c>
      <c r="AU1403" s="368">
        <f t="shared" ca="1" si="3166"/>
        <v>0</v>
      </c>
      <c r="AV1403" s="368">
        <f t="shared" ca="1" si="3166"/>
        <v>0</v>
      </c>
      <c r="AW1403" s="368">
        <f t="shared" ca="1" si="3166"/>
        <v>0</v>
      </c>
      <c r="AX1403" s="368">
        <f t="shared" ca="1" si="3166"/>
        <v>0</v>
      </c>
      <c r="AY1403" s="368">
        <f t="shared" ca="1" si="3166"/>
        <v>0</v>
      </c>
      <c r="AZ1403" s="368">
        <f t="shared" ca="1" si="3166"/>
        <v>0</v>
      </c>
    </row>
    <row r="1404" spans="3:52" outlineLevel="1">
      <c r="C1404" s="259">
        <f t="shared" si="3155"/>
        <v>2054</v>
      </c>
      <c r="J1404" s="369"/>
      <c r="K1404" s="370"/>
      <c r="L1404" s="370"/>
      <c r="M1404" s="370"/>
      <c r="N1404" s="370"/>
      <c r="O1404" s="370"/>
      <c r="P1404" s="370"/>
      <c r="Q1404" s="370"/>
      <c r="R1404" s="370"/>
      <c r="S1404" s="370"/>
      <c r="T1404" s="370"/>
      <c r="U1404" s="370"/>
      <c r="V1404" s="370"/>
      <c r="W1404" s="370"/>
      <c r="X1404" s="370"/>
      <c r="Y1404" s="370"/>
      <c r="Z1404" s="370"/>
      <c r="AA1404" s="370"/>
      <c r="AB1404" s="370"/>
      <c r="AC1404" s="370"/>
      <c r="AD1404" s="370"/>
      <c r="AE1404" s="370"/>
      <c r="AF1404" s="370"/>
      <c r="AG1404" s="370"/>
      <c r="AH1404" s="370"/>
      <c r="AI1404" s="370"/>
      <c r="AJ1404" s="370"/>
      <c r="AK1404" s="370"/>
      <c r="AL1404" s="370"/>
      <c r="AM1404" s="370"/>
      <c r="AN1404" s="370"/>
      <c r="AO1404" s="370"/>
      <c r="AP1404" s="368">
        <f t="shared" ca="1" si="3166"/>
        <v>0</v>
      </c>
      <c r="AQ1404" s="368">
        <f t="shared" ca="1" si="3166"/>
        <v>0</v>
      </c>
      <c r="AR1404" s="368">
        <f t="shared" ca="1" si="3166"/>
        <v>0</v>
      </c>
      <c r="AS1404" s="368">
        <f t="shared" ca="1" si="3166"/>
        <v>0</v>
      </c>
      <c r="AT1404" s="368">
        <f t="shared" ca="1" si="3166"/>
        <v>0</v>
      </c>
      <c r="AU1404" s="368">
        <f t="shared" ca="1" si="3166"/>
        <v>0</v>
      </c>
      <c r="AV1404" s="368">
        <f t="shared" ca="1" si="3166"/>
        <v>0</v>
      </c>
      <c r="AW1404" s="368">
        <f t="shared" ca="1" si="3166"/>
        <v>0</v>
      </c>
      <c r="AX1404" s="368">
        <f t="shared" ca="1" si="3166"/>
        <v>0</v>
      </c>
      <c r="AY1404" s="368">
        <f t="shared" ca="1" si="3166"/>
        <v>0</v>
      </c>
      <c r="AZ1404" s="368">
        <f t="shared" ca="1" si="3166"/>
        <v>0</v>
      </c>
    </row>
    <row r="1405" spans="3:52" outlineLevel="1">
      <c r="C1405" s="259">
        <f t="shared" si="3155"/>
        <v>2055</v>
      </c>
      <c r="J1405" s="369"/>
      <c r="K1405" s="370"/>
      <c r="L1405" s="370"/>
      <c r="M1405" s="370"/>
      <c r="N1405" s="370"/>
      <c r="O1405" s="370"/>
      <c r="P1405" s="370"/>
      <c r="Q1405" s="370"/>
      <c r="R1405" s="370"/>
      <c r="S1405" s="370"/>
      <c r="T1405" s="370"/>
      <c r="U1405" s="370"/>
      <c r="V1405" s="370"/>
      <c r="W1405" s="370"/>
      <c r="X1405" s="370"/>
      <c r="Y1405" s="370"/>
      <c r="Z1405" s="370"/>
      <c r="AA1405" s="370"/>
      <c r="AB1405" s="370"/>
      <c r="AC1405" s="370"/>
      <c r="AD1405" s="370"/>
      <c r="AE1405" s="370"/>
      <c r="AF1405" s="370"/>
      <c r="AG1405" s="370"/>
      <c r="AH1405" s="370"/>
      <c r="AI1405" s="370"/>
      <c r="AJ1405" s="370"/>
      <c r="AK1405" s="370"/>
      <c r="AL1405" s="370"/>
      <c r="AM1405" s="370"/>
      <c r="AN1405" s="370"/>
      <c r="AO1405" s="370"/>
      <c r="AP1405" s="370"/>
      <c r="AQ1405" s="368">
        <f t="shared" ca="1" si="3166"/>
        <v>0</v>
      </c>
      <c r="AR1405" s="368">
        <f t="shared" ca="1" si="3166"/>
        <v>0</v>
      </c>
      <c r="AS1405" s="368">
        <f t="shared" ca="1" si="3166"/>
        <v>0</v>
      </c>
      <c r="AT1405" s="368">
        <f t="shared" ca="1" si="3166"/>
        <v>0</v>
      </c>
      <c r="AU1405" s="368">
        <f t="shared" ca="1" si="3166"/>
        <v>0</v>
      </c>
      <c r="AV1405" s="368">
        <f t="shared" ca="1" si="3166"/>
        <v>0</v>
      </c>
      <c r="AW1405" s="368">
        <f t="shared" ca="1" si="3166"/>
        <v>0</v>
      </c>
      <c r="AX1405" s="368">
        <f t="shared" ca="1" si="3166"/>
        <v>0</v>
      </c>
      <c r="AY1405" s="368">
        <f t="shared" ca="1" si="3166"/>
        <v>0</v>
      </c>
      <c r="AZ1405" s="368">
        <f t="shared" ca="1" si="3166"/>
        <v>0</v>
      </c>
    </row>
    <row r="1406" spans="3:52" outlineLevel="1">
      <c r="C1406" s="259">
        <f t="shared" si="3155"/>
        <v>2056</v>
      </c>
      <c r="J1406" s="369"/>
      <c r="K1406" s="370"/>
      <c r="L1406" s="370"/>
      <c r="M1406" s="370"/>
      <c r="N1406" s="370"/>
      <c r="O1406" s="370"/>
      <c r="P1406" s="370"/>
      <c r="Q1406" s="370"/>
      <c r="R1406" s="370"/>
      <c r="S1406" s="370"/>
      <c r="T1406" s="370"/>
      <c r="U1406" s="370"/>
      <c r="V1406" s="370"/>
      <c r="W1406" s="370"/>
      <c r="X1406" s="370"/>
      <c r="Y1406" s="370"/>
      <c r="Z1406" s="370"/>
      <c r="AA1406" s="370"/>
      <c r="AB1406" s="370"/>
      <c r="AC1406" s="370"/>
      <c r="AD1406" s="370"/>
      <c r="AE1406" s="370"/>
      <c r="AF1406" s="370"/>
      <c r="AG1406" s="370"/>
      <c r="AH1406" s="370"/>
      <c r="AI1406" s="370"/>
      <c r="AJ1406" s="370"/>
      <c r="AK1406" s="370"/>
      <c r="AL1406" s="370"/>
      <c r="AM1406" s="370"/>
      <c r="AN1406" s="370"/>
      <c r="AO1406" s="370"/>
      <c r="AP1406" s="370"/>
      <c r="AQ1406" s="370"/>
      <c r="AR1406" s="368">
        <f t="shared" ca="1" si="3166"/>
        <v>0</v>
      </c>
      <c r="AS1406" s="368">
        <f t="shared" ca="1" si="3166"/>
        <v>0</v>
      </c>
      <c r="AT1406" s="368">
        <f t="shared" ca="1" si="3166"/>
        <v>0</v>
      </c>
      <c r="AU1406" s="368">
        <f t="shared" ca="1" si="3166"/>
        <v>0</v>
      </c>
      <c r="AV1406" s="368">
        <f t="shared" ca="1" si="3166"/>
        <v>0</v>
      </c>
      <c r="AW1406" s="368">
        <f t="shared" ca="1" si="3166"/>
        <v>0</v>
      </c>
      <c r="AX1406" s="368">
        <f t="shared" ca="1" si="3166"/>
        <v>0</v>
      </c>
      <c r="AY1406" s="368">
        <f t="shared" ca="1" si="3166"/>
        <v>0</v>
      </c>
      <c r="AZ1406" s="368">
        <f t="shared" ca="1" si="3166"/>
        <v>0</v>
      </c>
    </row>
    <row r="1407" spans="3:52" outlineLevel="1">
      <c r="C1407" s="259">
        <f t="shared" si="3155"/>
        <v>2057</v>
      </c>
      <c r="J1407" s="369"/>
      <c r="K1407" s="370"/>
      <c r="L1407" s="370"/>
      <c r="M1407" s="370"/>
      <c r="N1407" s="370"/>
      <c r="O1407" s="370"/>
      <c r="P1407" s="370"/>
      <c r="Q1407" s="370"/>
      <c r="R1407" s="370"/>
      <c r="S1407" s="370"/>
      <c r="T1407" s="370"/>
      <c r="U1407" s="370"/>
      <c r="V1407" s="370"/>
      <c r="W1407" s="370"/>
      <c r="X1407" s="370"/>
      <c r="Y1407" s="370"/>
      <c r="Z1407" s="370"/>
      <c r="AA1407" s="370"/>
      <c r="AB1407" s="370"/>
      <c r="AC1407" s="370"/>
      <c r="AD1407" s="370"/>
      <c r="AE1407" s="370"/>
      <c r="AF1407" s="370"/>
      <c r="AG1407" s="370"/>
      <c r="AH1407" s="370"/>
      <c r="AI1407" s="370"/>
      <c r="AJ1407" s="370"/>
      <c r="AK1407" s="370"/>
      <c r="AL1407" s="370"/>
      <c r="AM1407" s="370"/>
      <c r="AN1407" s="370"/>
      <c r="AO1407" s="370"/>
      <c r="AP1407" s="370"/>
      <c r="AQ1407" s="370"/>
      <c r="AR1407" s="370"/>
      <c r="AS1407" s="368">
        <f t="shared" ca="1" si="3166"/>
        <v>0</v>
      </c>
      <c r="AT1407" s="368">
        <f t="shared" ca="1" si="3166"/>
        <v>0</v>
      </c>
      <c r="AU1407" s="368">
        <f t="shared" ca="1" si="3166"/>
        <v>0</v>
      </c>
      <c r="AV1407" s="368">
        <f t="shared" ca="1" si="3166"/>
        <v>0</v>
      </c>
      <c r="AW1407" s="368">
        <f t="shared" ca="1" si="3166"/>
        <v>0</v>
      </c>
      <c r="AX1407" s="368">
        <f t="shared" ca="1" si="3166"/>
        <v>0</v>
      </c>
      <c r="AY1407" s="368">
        <f t="shared" ca="1" si="3166"/>
        <v>0</v>
      </c>
      <c r="AZ1407" s="368">
        <f t="shared" ca="1" si="3166"/>
        <v>0</v>
      </c>
    </row>
    <row r="1408" spans="3:52" outlineLevel="1">
      <c r="C1408" s="259">
        <f t="shared" si="3155"/>
        <v>2058</v>
      </c>
      <c r="J1408" s="369"/>
      <c r="K1408" s="370"/>
      <c r="L1408" s="370"/>
      <c r="M1408" s="370"/>
      <c r="N1408" s="370"/>
      <c r="O1408" s="370"/>
      <c r="P1408" s="370"/>
      <c r="Q1408" s="370"/>
      <c r="R1408" s="370"/>
      <c r="S1408" s="370"/>
      <c r="T1408" s="370"/>
      <c r="U1408" s="370"/>
      <c r="V1408" s="370"/>
      <c r="W1408" s="370"/>
      <c r="X1408" s="370"/>
      <c r="Y1408" s="370"/>
      <c r="Z1408" s="370"/>
      <c r="AA1408" s="370"/>
      <c r="AB1408" s="370"/>
      <c r="AC1408" s="370"/>
      <c r="AD1408" s="370"/>
      <c r="AE1408" s="370"/>
      <c r="AF1408" s="370"/>
      <c r="AG1408" s="370"/>
      <c r="AH1408" s="370"/>
      <c r="AI1408" s="370"/>
      <c r="AJ1408" s="370"/>
      <c r="AK1408" s="370"/>
      <c r="AL1408" s="370"/>
      <c r="AM1408" s="370"/>
      <c r="AN1408" s="370"/>
      <c r="AO1408" s="370"/>
      <c r="AP1408" s="370"/>
      <c r="AQ1408" s="370"/>
      <c r="AR1408" s="370"/>
      <c r="AS1408" s="370"/>
      <c r="AT1408" s="368">
        <f t="shared" ca="1" si="3166"/>
        <v>0</v>
      </c>
      <c r="AU1408" s="368">
        <f t="shared" ca="1" si="3166"/>
        <v>0</v>
      </c>
      <c r="AV1408" s="368">
        <f t="shared" ca="1" si="3166"/>
        <v>0</v>
      </c>
      <c r="AW1408" s="368">
        <f t="shared" ca="1" si="3166"/>
        <v>0</v>
      </c>
      <c r="AX1408" s="368">
        <f t="shared" ca="1" si="3166"/>
        <v>0</v>
      </c>
      <c r="AY1408" s="368">
        <f t="shared" ca="1" si="3166"/>
        <v>0</v>
      </c>
      <c r="AZ1408" s="368">
        <f t="shared" ca="1" si="3166"/>
        <v>0</v>
      </c>
    </row>
    <row r="1409" spans="3:52" outlineLevel="1">
      <c r="C1409" s="259">
        <f t="shared" si="3155"/>
        <v>2059</v>
      </c>
      <c r="J1409" s="369"/>
      <c r="K1409" s="370"/>
      <c r="L1409" s="370"/>
      <c r="M1409" s="370"/>
      <c r="N1409" s="370"/>
      <c r="O1409" s="370"/>
      <c r="P1409" s="370"/>
      <c r="Q1409" s="370"/>
      <c r="R1409" s="370"/>
      <c r="S1409" s="370"/>
      <c r="T1409" s="370"/>
      <c r="U1409" s="370"/>
      <c r="V1409" s="370"/>
      <c r="W1409" s="370"/>
      <c r="X1409" s="370"/>
      <c r="Y1409" s="370"/>
      <c r="Z1409" s="370"/>
      <c r="AA1409" s="370"/>
      <c r="AB1409" s="370"/>
      <c r="AC1409" s="370"/>
      <c r="AD1409" s="370"/>
      <c r="AE1409" s="370"/>
      <c r="AF1409" s="370"/>
      <c r="AG1409" s="370"/>
      <c r="AH1409" s="370"/>
      <c r="AI1409" s="370"/>
      <c r="AJ1409" s="370"/>
      <c r="AK1409" s="370"/>
      <c r="AL1409" s="370"/>
      <c r="AM1409" s="370"/>
      <c r="AN1409" s="370"/>
      <c r="AO1409" s="370"/>
      <c r="AP1409" s="370"/>
      <c r="AQ1409" s="370"/>
      <c r="AR1409" s="370"/>
      <c r="AS1409" s="370"/>
      <c r="AT1409" s="370"/>
      <c r="AU1409" s="368">
        <f t="shared" ca="1" si="3166"/>
        <v>0</v>
      </c>
      <c r="AV1409" s="368">
        <f t="shared" ca="1" si="3166"/>
        <v>0</v>
      </c>
      <c r="AW1409" s="368">
        <f t="shared" ca="1" si="3166"/>
        <v>0</v>
      </c>
      <c r="AX1409" s="368">
        <f t="shared" ca="1" si="3166"/>
        <v>0</v>
      </c>
      <c r="AY1409" s="368">
        <f t="shared" ca="1" si="3166"/>
        <v>0</v>
      </c>
      <c r="AZ1409" s="368">
        <f t="shared" ca="1" si="3166"/>
        <v>0</v>
      </c>
    </row>
    <row r="1410" spans="3:52" outlineLevel="1">
      <c r="C1410" s="259">
        <f t="shared" si="3155"/>
        <v>2060</v>
      </c>
      <c r="J1410" s="369"/>
      <c r="K1410" s="370"/>
      <c r="L1410" s="370"/>
      <c r="M1410" s="370"/>
      <c r="N1410" s="370"/>
      <c r="O1410" s="370"/>
      <c r="P1410" s="370"/>
      <c r="Q1410" s="370"/>
      <c r="R1410" s="370"/>
      <c r="S1410" s="370"/>
      <c r="T1410" s="370"/>
      <c r="U1410" s="370"/>
      <c r="V1410" s="370"/>
      <c r="W1410" s="370"/>
      <c r="X1410" s="370"/>
      <c r="Y1410" s="370"/>
      <c r="Z1410" s="370"/>
      <c r="AA1410" s="370"/>
      <c r="AB1410" s="370"/>
      <c r="AC1410" s="370"/>
      <c r="AD1410" s="370"/>
      <c r="AE1410" s="370"/>
      <c r="AF1410" s="370"/>
      <c r="AG1410" s="370"/>
      <c r="AH1410" s="370"/>
      <c r="AI1410" s="370"/>
      <c r="AJ1410" s="370"/>
      <c r="AK1410" s="370"/>
      <c r="AL1410" s="370"/>
      <c r="AM1410" s="370"/>
      <c r="AN1410" s="370"/>
      <c r="AO1410" s="370"/>
      <c r="AP1410" s="370"/>
      <c r="AQ1410" s="370"/>
      <c r="AR1410" s="370"/>
      <c r="AS1410" s="370"/>
      <c r="AT1410" s="370"/>
      <c r="AU1410" s="370"/>
      <c r="AV1410" s="368">
        <f t="shared" ca="1" si="3166"/>
        <v>0</v>
      </c>
      <c r="AW1410" s="368">
        <f t="shared" ca="1" si="3166"/>
        <v>0</v>
      </c>
      <c r="AX1410" s="368">
        <f t="shared" ca="1" si="3166"/>
        <v>0</v>
      </c>
      <c r="AY1410" s="368">
        <f t="shared" ca="1" si="3166"/>
        <v>0</v>
      </c>
      <c r="AZ1410" s="368">
        <f t="shared" ca="1" si="3166"/>
        <v>0</v>
      </c>
    </row>
    <row r="1411" spans="3:52" outlineLevel="1">
      <c r="C1411" s="259">
        <f t="shared" si="3155"/>
        <v>2061</v>
      </c>
      <c r="J1411" s="369"/>
      <c r="K1411" s="370"/>
      <c r="L1411" s="370"/>
      <c r="M1411" s="370"/>
      <c r="N1411" s="370"/>
      <c r="O1411" s="370"/>
      <c r="P1411" s="370"/>
      <c r="Q1411" s="370"/>
      <c r="R1411" s="370"/>
      <c r="S1411" s="370"/>
      <c r="T1411" s="370"/>
      <c r="U1411" s="370"/>
      <c r="V1411" s="370"/>
      <c r="W1411" s="370"/>
      <c r="X1411" s="370"/>
      <c r="Y1411" s="370"/>
      <c r="Z1411" s="370"/>
      <c r="AA1411" s="370"/>
      <c r="AB1411" s="370"/>
      <c r="AC1411" s="370"/>
      <c r="AD1411" s="370"/>
      <c r="AE1411" s="370"/>
      <c r="AF1411" s="370"/>
      <c r="AG1411" s="370"/>
      <c r="AH1411" s="370"/>
      <c r="AI1411" s="370"/>
      <c r="AJ1411" s="370"/>
      <c r="AK1411" s="370"/>
      <c r="AL1411" s="370"/>
      <c r="AM1411" s="370"/>
      <c r="AN1411" s="370"/>
      <c r="AO1411" s="370"/>
      <c r="AP1411" s="370"/>
      <c r="AQ1411" s="370"/>
      <c r="AR1411" s="370"/>
      <c r="AS1411" s="370"/>
      <c r="AT1411" s="370"/>
      <c r="AU1411" s="370"/>
      <c r="AV1411" s="370"/>
      <c r="AW1411" s="368">
        <f t="shared" ca="1" si="3166"/>
        <v>0</v>
      </c>
      <c r="AX1411" s="368">
        <f t="shared" ca="1" si="3166"/>
        <v>0</v>
      </c>
      <c r="AY1411" s="368">
        <f t="shared" ca="1" si="3166"/>
        <v>0</v>
      </c>
      <c r="AZ1411" s="368">
        <f t="shared" ca="1" si="3166"/>
        <v>0</v>
      </c>
    </row>
    <row r="1412" spans="3:52" outlineLevel="1">
      <c r="C1412" s="259">
        <f t="shared" si="3155"/>
        <v>2062</v>
      </c>
      <c r="J1412" s="369"/>
      <c r="K1412" s="370"/>
      <c r="L1412" s="370"/>
      <c r="M1412" s="370"/>
      <c r="N1412" s="370"/>
      <c r="O1412" s="370"/>
      <c r="P1412" s="370"/>
      <c r="Q1412" s="370"/>
      <c r="R1412" s="370"/>
      <c r="S1412" s="370"/>
      <c r="T1412" s="370"/>
      <c r="U1412" s="370"/>
      <c r="V1412" s="370"/>
      <c r="W1412" s="370"/>
      <c r="X1412" s="370"/>
      <c r="Y1412" s="370"/>
      <c r="Z1412" s="370"/>
      <c r="AA1412" s="370"/>
      <c r="AB1412" s="370"/>
      <c r="AC1412" s="370"/>
      <c r="AD1412" s="370"/>
      <c r="AE1412" s="370"/>
      <c r="AF1412" s="370"/>
      <c r="AG1412" s="370"/>
      <c r="AH1412" s="370"/>
      <c r="AI1412" s="370"/>
      <c r="AJ1412" s="370"/>
      <c r="AK1412" s="370"/>
      <c r="AL1412" s="370"/>
      <c r="AM1412" s="370"/>
      <c r="AN1412" s="370"/>
      <c r="AO1412" s="370"/>
      <c r="AP1412" s="370"/>
      <c r="AQ1412" s="370"/>
      <c r="AR1412" s="370"/>
      <c r="AS1412" s="370"/>
      <c r="AT1412" s="370"/>
      <c r="AU1412" s="370"/>
      <c r="AV1412" s="370"/>
      <c r="AW1412" s="370"/>
      <c r="AX1412" s="368">
        <f t="shared" ca="1" si="3166"/>
        <v>0</v>
      </c>
      <c r="AY1412" s="368">
        <f t="shared" ca="1" si="3166"/>
        <v>0</v>
      </c>
      <c r="AZ1412" s="368">
        <f t="shared" ca="1" si="3166"/>
        <v>0</v>
      </c>
    </row>
    <row r="1413" spans="3:52" outlineLevel="1">
      <c r="C1413" s="259">
        <f t="shared" si="3155"/>
        <v>2063</v>
      </c>
      <c r="J1413" s="369"/>
      <c r="K1413" s="370"/>
      <c r="L1413" s="370"/>
      <c r="M1413" s="370"/>
      <c r="N1413" s="370"/>
      <c r="O1413" s="370"/>
      <c r="P1413" s="370"/>
      <c r="Q1413" s="370"/>
      <c r="R1413" s="370"/>
      <c r="S1413" s="370"/>
      <c r="T1413" s="370"/>
      <c r="U1413" s="370"/>
      <c r="V1413" s="370"/>
      <c r="W1413" s="370"/>
      <c r="X1413" s="370"/>
      <c r="Y1413" s="370"/>
      <c r="Z1413" s="370"/>
      <c r="AA1413" s="370"/>
      <c r="AB1413" s="370"/>
      <c r="AC1413" s="370"/>
      <c r="AD1413" s="370"/>
      <c r="AE1413" s="370"/>
      <c r="AF1413" s="370"/>
      <c r="AG1413" s="370"/>
      <c r="AH1413" s="370"/>
      <c r="AI1413" s="370"/>
      <c r="AJ1413" s="370"/>
      <c r="AK1413" s="370"/>
      <c r="AL1413" s="370"/>
      <c r="AM1413" s="370"/>
      <c r="AN1413" s="370"/>
      <c r="AO1413" s="370"/>
      <c r="AP1413" s="370"/>
      <c r="AQ1413" s="370"/>
      <c r="AR1413" s="370"/>
      <c r="AS1413" s="370"/>
      <c r="AT1413" s="370"/>
      <c r="AU1413" s="370"/>
      <c r="AV1413" s="370"/>
      <c r="AW1413" s="370"/>
      <c r="AX1413" s="370"/>
      <c r="AY1413" s="368">
        <f t="shared" ca="1" si="3166"/>
        <v>0</v>
      </c>
      <c r="AZ1413" s="368">
        <f t="shared" ca="1" si="3166"/>
        <v>0</v>
      </c>
    </row>
    <row r="1414" spans="3:52" outlineLevel="1">
      <c r="C1414" s="259">
        <f t="shared" si="3155"/>
        <v>2064</v>
      </c>
      <c r="J1414" s="369"/>
      <c r="K1414" s="370"/>
      <c r="L1414" s="370"/>
      <c r="M1414" s="370"/>
      <c r="N1414" s="370"/>
      <c r="O1414" s="370"/>
      <c r="P1414" s="370"/>
      <c r="Q1414" s="370"/>
      <c r="R1414" s="370"/>
      <c r="S1414" s="370"/>
      <c r="T1414" s="370"/>
      <c r="U1414" s="370"/>
      <c r="V1414" s="370"/>
      <c r="W1414" s="370"/>
      <c r="X1414" s="370"/>
      <c r="Y1414" s="370"/>
      <c r="Z1414" s="370"/>
      <c r="AA1414" s="370"/>
      <c r="AB1414" s="370"/>
      <c r="AC1414" s="370"/>
      <c r="AD1414" s="370"/>
      <c r="AE1414" s="370"/>
      <c r="AF1414" s="370"/>
      <c r="AG1414" s="370"/>
      <c r="AH1414" s="370"/>
      <c r="AI1414" s="370"/>
      <c r="AJ1414" s="370"/>
      <c r="AK1414" s="370"/>
      <c r="AL1414" s="370"/>
      <c r="AM1414" s="370"/>
      <c r="AN1414" s="370"/>
      <c r="AO1414" s="370"/>
      <c r="AP1414" s="370"/>
      <c r="AQ1414" s="370"/>
      <c r="AR1414" s="370"/>
      <c r="AS1414" s="370"/>
      <c r="AT1414" s="370"/>
      <c r="AU1414" s="370"/>
      <c r="AV1414" s="370"/>
      <c r="AW1414" s="370"/>
      <c r="AX1414" s="370"/>
      <c r="AY1414" s="370"/>
      <c r="AZ1414" s="368">
        <f t="shared" ca="1" si="3166"/>
        <v>0</v>
      </c>
    </row>
    <row r="1415" spans="3:52" outlineLevel="1">
      <c r="C1415" s="259">
        <f t="shared" si="3155"/>
        <v>2065</v>
      </c>
      <c r="J1415" s="369"/>
      <c r="K1415" s="369"/>
      <c r="L1415" s="369"/>
      <c r="M1415" s="369"/>
      <c r="N1415" s="369"/>
      <c r="O1415" s="369"/>
      <c r="P1415" s="369"/>
      <c r="Q1415" s="369"/>
      <c r="R1415" s="369"/>
      <c r="S1415" s="369"/>
      <c r="T1415" s="369"/>
      <c r="U1415" s="369"/>
      <c r="V1415" s="369"/>
      <c r="W1415" s="369"/>
      <c r="X1415" s="369"/>
      <c r="Y1415" s="369"/>
      <c r="Z1415" s="369"/>
      <c r="AA1415" s="369"/>
      <c r="AB1415" s="369"/>
      <c r="AC1415" s="369"/>
      <c r="AD1415" s="369"/>
      <c r="AE1415" s="369"/>
      <c r="AF1415" s="369"/>
      <c r="AG1415" s="369"/>
      <c r="AH1415" s="369"/>
      <c r="AI1415" s="369"/>
      <c r="AJ1415" s="369"/>
      <c r="AK1415" s="369"/>
      <c r="AL1415" s="369"/>
      <c r="AM1415" s="369"/>
      <c r="AN1415" s="369"/>
      <c r="AO1415" s="369"/>
      <c r="AP1415" s="369"/>
      <c r="AQ1415" s="369"/>
      <c r="AR1415" s="369"/>
      <c r="AS1415" s="369"/>
      <c r="AT1415" s="369"/>
      <c r="AU1415" s="369"/>
      <c r="AV1415" s="369"/>
      <c r="AW1415" s="369"/>
      <c r="AX1415" s="369"/>
      <c r="AY1415" s="369"/>
      <c r="AZ1415" s="369"/>
    </row>
    <row r="1416" spans="3:52"/>
    <row r="1417" spans="3:52" s="359" customFormat="1">
      <c r="D1417" s="366"/>
      <c r="J1417" s="359">
        <f t="shared" ref="J1417:AZ1417" si="3167">J1304</f>
        <v>2023</v>
      </c>
      <c r="K1417" s="359">
        <f t="shared" si="3167"/>
        <v>2024</v>
      </c>
      <c r="L1417" s="359">
        <f t="shared" si="3167"/>
        <v>2025</v>
      </c>
      <c r="M1417" s="359">
        <f t="shared" si="3167"/>
        <v>2026</v>
      </c>
      <c r="N1417" s="359">
        <f t="shared" si="3167"/>
        <v>2027</v>
      </c>
      <c r="O1417" s="359">
        <f t="shared" si="3167"/>
        <v>2028</v>
      </c>
      <c r="P1417" s="359">
        <f t="shared" si="3167"/>
        <v>2029</v>
      </c>
      <c r="Q1417" s="359">
        <f t="shared" si="3167"/>
        <v>2030</v>
      </c>
      <c r="R1417" s="359">
        <f t="shared" si="3167"/>
        <v>2031</v>
      </c>
      <c r="S1417" s="359">
        <f t="shared" si="3167"/>
        <v>2032</v>
      </c>
      <c r="T1417" s="359">
        <f t="shared" si="3167"/>
        <v>2033</v>
      </c>
      <c r="U1417" s="359">
        <f t="shared" si="3167"/>
        <v>2034</v>
      </c>
      <c r="V1417" s="359">
        <f t="shared" si="3167"/>
        <v>2035</v>
      </c>
      <c r="W1417" s="359">
        <f t="shared" si="3167"/>
        <v>2036</v>
      </c>
      <c r="X1417" s="359">
        <f t="shared" si="3167"/>
        <v>2037</v>
      </c>
      <c r="Y1417" s="359">
        <f t="shared" si="3167"/>
        <v>2038</v>
      </c>
      <c r="Z1417" s="359">
        <f t="shared" si="3167"/>
        <v>2039</v>
      </c>
      <c r="AA1417" s="359">
        <f t="shared" si="3167"/>
        <v>2040</v>
      </c>
      <c r="AB1417" s="359">
        <f t="shared" si="3167"/>
        <v>2041</v>
      </c>
      <c r="AC1417" s="359">
        <f t="shared" si="3167"/>
        <v>2042</v>
      </c>
      <c r="AD1417" s="359">
        <f t="shared" si="3167"/>
        <v>2043</v>
      </c>
      <c r="AE1417" s="359">
        <f t="shared" si="3167"/>
        <v>2044</v>
      </c>
      <c r="AF1417" s="359">
        <f t="shared" si="3167"/>
        <v>2045</v>
      </c>
      <c r="AG1417" s="359">
        <f t="shared" si="3167"/>
        <v>2046</v>
      </c>
      <c r="AH1417" s="359">
        <f t="shared" si="3167"/>
        <v>2047</v>
      </c>
      <c r="AI1417" s="359">
        <f t="shared" si="3167"/>
        <v>2048</v>
      </c>
      <c r="AJ1417" s="359">
        <f t="shared" si="3167"/>
        <v>2049</v>
      </c>
      <c r="AK1417" s="359">
        <f t="shared" si="3167"/>
        <v>2050</v>
      </c>
      <c r="AL1417" s="359">
        <f t="shared" si="3167"/>
        <v>2051</v>
      </c>
      <c r="AM1417" s="359">
        <f t="shared" si="3167"/>
        <v>2052</v>
      </c>
      <c r="AN1417" s="359">
        <f t="shared" si="3167"/>
        <v>2053</v>
      </c>
      <c r="AO1417" s="359">
        <f t="shared" si="3167"/>
        <v>2054</v>
      </c>
      <c r="AP1417" s="359">
        <f t="shared" si="3167"/>
        <v>2055</v>
      </c>
      <c r="AQ1417" s="359">
        <f t="shared" si="3167"/>
        <v>2056</v>
      </c>
      <c r="AR1417" s="359">
        <f t="shared" si="3167"/>
        <v>2057</v>
      </c>
      <c r="AS1417" s="359">
        <f t="shared" si="3167"/>
        <v>2058</v>
      </c>
      <c r="AT1417" s="359">
        <f t="shared" si="3167"/>
        <v>2059</v>
      </c>
      <c r="AU1417" s="359">
        <f t="shared" si="3167"/>
        <v>2060</v>
      </c>
      <c r="AV1417" s="359">
        <f t="shared" si="3167"/>
        <v>2061</v>
      </c>
      <c r="AW1417" s="359">
        <f t="shared" si="3167"/>
        <v>2062</v>
      </c>
      <c r="AX1417" s="359">
        <f t="shared" si="3167"/>
        <v>2063</v>
      </c>
      <c r="AY1417" s="359">
        <f t="shared" si="3167"/>
        <v>2064</v>
      </c>
      <c r="AZ1417" s="359">
        <f t="shared" si="3167"/>
        <v>2065</v>
      </c>
    </row>
    <row r="1418" spans="3:52" s="359" customFormat="1">
      <c r="C1418" s="359" t="s">
        <v>1023</v>
      </c>
      <c r="D1418" s="366"/>
      <c r="J1418" s="367">
        <f>SUM(J1419:J1461)</f>
        <v>0</v>
      </c>
      <c r="K1418" s="367">
        <f t="shared" ref="K1418:AZ1418" ca="1" si="3168">SUM(K1419:K1461)</f>
        <v>0</v>
      </c>
      <c r="L1418" s="367">
        <f t="shared" ca="1" si="3168"/>
        <v>0</v>
      </c>
      <c r="M1418" s="367">
        <f t="shared" ca="1" si="3168"/>
        <v>0</v>
      </c>
      <c r="N1418" s="367">
        <f t="shared" ca="1" si="3168"/>
        <v>0</v>
      </c>
      <c r="O1418" s="367">
        <f t="shared" ca="1" si="3168"/>
        <v>0</v>
      </c>
      <c r="P1418" s="367">
        <f t="shared" ca="1" si="3168"/>
        <v>0</v>
      </c>
      <c r="Q1418" s="367">
        <f t="shared" ca="1" si="3168"/>
        <v>0</v>
      </c>
      <c r="R1418" s="367">
        <f t="shared" ca="1" si="3168"/>
        <v>0</v>
      </c>
      <c r="S1418" s="367">
        <f t="shared" ca="1" si="3168"/>
        <v>0</v>
      </c>
      <c r="T1418" s="367">
        <f t="shared" ca="1" si="3168"/>
        <v>0</v>
      </c>
      <c r="U1418" s="367">
        <f t="shared" ca="1" si="3168"/>
        <v>0</v>
      </c>
      <c r="V1418" s="367">
        <f t="shared" ca="1" si="3168"/>
        <v>0</v>
      </c>
      <c r="W1418" s="367">
        <f t="shared" ca="1" si="3168"/>
        <v>0</v>
      </c>
      <c r="X1418" s="367">
        <f t="shared" ca="1" si="3168"/>
        <v>504.64222519889154</v>
      </c>
      <c r="Y1418" s="367">
        <f t="shared" ca="1" si="3168"/>
        <v>3674.7842867060608</v>
      </c>
      <c r="Z1418" s="367">
        <f t="shared" ca="1" si="3168"/>
        <v>6955.7100731853279</v>
      </c>
      <c r="AA1418" s="367">
        <f t="shared" ca="1" si="3168"/>
        <v>7750.0976530734515</v>
      </c>
      <c r="AB1418" s="367">
        <f t="shared" ca="1" si="3168"/>
        <v>3919.5729669780821</v>
      </c>
      <c r="AC1418" s="367">
        <f t="shared" ca="1" si="3168"/>
        <v>0</v>
      </c>
      <c r="AD1418" s="367">
        <f t="shared" ca="1" si="3168"/>
        <v>0</v>
      </c>
      <c r="AE1418" s="367">
        <f t="shared" ca="1" si="3168"/>
        <v>0</v>
      </c>
      <c r="AF1418" s="367">
        <f t="shared" ca="1" si="3168"/>
        <v>0</v>
      </c>
      <c r="AG1418" s="367">
        <f t="shared" ca="1" si="3168"/>
        <v>0</v>
      </c>
      <c r="AH1418" s="367">
        <f t="shared" ca="1" si="3168"/>
        <v>0</v>
      </c>
      <c r="AI1418" s="367">
        <f t="shared" ca="1" si="3168"/>
        <v>0</v>
      </c>
      <c r="AJ1418" s="367">
        <f t="shared" ca="1" si="3168"/>
        <v>0</v>
      </c>
      <c r="AK1418" s="367">
        <f t="shared" ca="1" si="3168"/>
        <v>0</v>
      </c>
      <c r="AL1418" s="367">
        <f t="shared" ca="1" si="3168"/>
        <v>0</v>
      </c>
      <c r="AM1418" s="367">
        <f t="shared" ca="1" si="3168"/>
        <v>0</v>
      </c>
      <c r="AN1418" s="367">
        <f t="shared" ca="1" si="3168"/>
        <v>0</v>
      </c>
      <c r="AO1418" s="367">
        <f t="shared" ca="1" si="3168"/>
        <v>0</v>
      </c>
      <c r="AP1418" s="367">
        <f t="shared" ca="1" si="3168"/>
        <v>0</v>
      </c>
      <c r="AQ1418" s="367">
        <f t="shared" ca="1" si="3168"/>
        <v>0</v>
      </c>
      <c r="AR1418" s="367">
        <f t="shared" ca="1" si="3168"/>
        <v>0</v>
      </c>
      <c r="AS1418" s="367">
        <f t="shared" ca="1" si="3168"/>
        <v>0</v>
      </c>
      <c r="AT1418" s="367">
        <f t="shared" ca="1" si="3168"/>
        <v>0</v>
      </c>
      <c r="AU1418" s="367">
        <f t="shared" ca="1" si="3168"/>
        <v>0</v>
      </c>
      <c r="AV1418" s="367">
        <f t="shared" ca="1" si="3168"/>
        <v>0</v>
      </c>
      <c r="AW1418" s="367">
        <f t="shared" ca="1" si="3168"/>
        <v>0</v>
      </c>
      <c r="AX1418" s="367">
        <f t="shared" ca="1" si="3168"/>
        <v>0</v>
      </c>
      <c r="AY1418" s="367">
        <f t="shared" ca="1" si="3168"/>
        <v>0</v>
      </c>
      <c r="AZ1418" s="367">
        <f t="shared" ca="1" si="3168"/>
        <v>0</v>
      </c>
    </row>
    <row r="1419" spans="3:52" outlineLevel="1">
      <c r="C1419" s="259">
        <f>YEAR($J$4)</f>
        <v>2023</v>
      </c>
      <c r="J1419" s="369"/>
      <c r="K1419" s="368">
        <f ca="1">MIN(K1327,MAX(0,K$1325))</f>
        <v>0</v>
      </c>
      <c r="L1419" s="368">
        <f t="shared" ref="L1419:AA1419" ca="1" si="3169">MIN(L1327,MAX(0,L$1325))</f>
        <v>0</v>
      </c>
      <c r="M1419" s="368">
        <f t="shared" ca="1" si="3169"/>
        <v>0</v>
      </c>
      <c r="N1419" s="368">
        <f t="shared" ca="1" si="3169"/>
        <v>0</v>
      </c>
      <c r="O1419" s="368">
        <f t="shared" ca="1" si="3169"/>
        <v>0</v>
      </c>
      <c r="P1419" s="368">
        <f t="shared" ca="1" si="3169"/>
        <v>0</v>
      </c>
      <c r="Q1419" s="368">
        <f t="shared" ca="1" si="3169"/>
        <v>0</v>
      </c>
      <c r="R1419" s="368">
        <f t="shared" ca="1" si="3169"/>
        <v>0</v>
      </c>
      <c r="S1419" s="368">
        <f t="shared" ca="1" si="3169"/>
        <v>0</v>
      </c>
      <c r="T1419" s="368">
        <f t="shared" ca="1" si="3169"/>
        <v>0</v>
      </c>
      <c r="U1419" s="368">
        <f t="shared" ca="1" si="3169"/>
        <v>0</v>
      </c>
      <c r="V1419" s="368">
        <f t="shared" ca="1" si="3169"/>
        <v>0</v>
      </c>
      <c r="W1419" s="368">
        <f t="shared" ca="1" si="3169"/>
        <v>0</v>
      </c>
      <c r="X1419" s="368">
        <f t="shared" ca="1" si="3169"/>
        <v>0</v>
      </c>
      <c r="Y1419" s="368">
        <f t="shared" ca="1" si="3169"/>
        <v>0</v>
      </c>
      <c r="Z1419" s="368">
        <f t="shared" ca="1" si="3169"/>
        <v>0</v>
      </c>
      <c r="AA1419" s="368">
        <f t="shared" ca="1" si="3169"/>
        <v>0</v>
      </c>
      <c r="AB1419" s="368">
        <f ca="1">MIN(AB1327,MAX(0,AB$1325))</f>
        <v>0</v>
      </c>
      <c r="AC1419" s="368">
        <f ca="1">MIN(AC1327,MAX(0,AC$1325))</f>
        <v>0</v>
      </c>
      <c r="AD1419" s="368">
        <f ca="1">MIN(AD1327,MAX(0,AD$1325))</f>
        <v>0</v>
      </c>
      <c r="AE1419" s="368">
        <f t="shared" ref="AE1419:AN1419" ca="1" si="3170">MIN(AE1327,MAX(0,AE$1325))</f>
        <v>0</v>
      </c>
      <c r="AF1419" s="368">
        <f t="shared" ca="1" si="3170"/>
        <v>0</v>
      </c>
      <c r="AG1419" s="368">
        <f t="shared" ca="1" si="3170"/>
        <v>0</v>
      </c>
      <c r="AH1419" s="368">
        <f t="shared" ca="1" si="3170"/>
        <v>0</v>
      </c>
      <c r="AI1419" s="368">
        <f t="shared" ca="1" si="3170"/>
        <v>0</v>
      </c>
      <c r="AJ1419" s="368">
        <f t="shared" ca="1" si="3170"/>
        <v>0</v>
      </c>
      <c r="AK1419" s="368">
        <f t="shared" ca="1" si="3170"/>
        <v>0</v>
      </c>
      <c r="AL1419" s="368">
        <f t="shared" ca="1" si="3170"/>
        <v>0</v>
      </c>
      <c r="AM1419" s="368">
        <f t="shared" ca="1" si="3170"/>
        <v>0</v>
      </c>
      <c r="AN1419" s="368">
        <f t="shared" ca="1" si="3170"/>
        <v>0</v>
      </c>
      <c r="AO1419" s="368">
        <f t="shared" ref="AO1419:AZ1419" ca="1" si="3171">MIN(AO1327,MAX(0,AO$1325))</f>
        <v>0</v>
      </c>
      <c r="AP1419" s="368">
        <f t="shared" ca="1" si="3171"/>
        <v>0</v>
      </c>
      <c r="AQ1419" s="368">
        <f t="shared" ca="1" si="3171"/>
        <v>0</v>
      </c>
      <c r="AR1419" s="368">
        <f t="shared" ca="1" si="3171"/>
        <v>0</v>
      </c>
      <c r="AS1419" s="368">
        <f t="shared" ca="1" si="3171"/>
        <v>0</v>
      </c>
      <c r="AT1419" s="368">
        <f t="shared" ca="1" si="3171"/>
        <v>0</v>
      </c>
      <c r="AU1419" s="368">
        <f t="shared" ca="1" si="3171"/>
        <v>0</v>
      </c>
      <c r="AV1419" s="368">
        <f t="shared" ca="1" si="3171"/>
        <v>0</v>
      </c>
      <c r="AW1419" s="368">
        <f t="shared" ca="1" si="3171"/>
        <v>0</v>
      </c>
      <c r="AX1419" s="368">
        <f t="shared" ca="1" si="3171"/>
        <v>0</v>
      </c>
      <c r="AY1419" s="368">
        <f t="shared" ca="1" si="3171"/>
        <v>0</v>
      </c>
      <c r="AZ1419" s="368">
        <f t="shared" ca="1" si="3171"/>
        <v>0</v>
      </c>
    </row>
    <row r="1420" spans="3:52" outlineLevel="1">
      <c r="C1420" s="259">
        <f>C1419+1</f>
        <v>2024</v>
      </c>
      <c r="J1420" s="369"/>
      <c r="K1420" s="370"/>
      <c r="L1420" s="368">
        <f ca="1">MIN(L1328,MAX(0,L$1325)-SUM(L$1419:L1419))</f>
        <v>0</v>
      </c>
      <c r="M1420" s="368">
        <f ca="1">MIN(M1328,MAX(0,M$1325)-SUM(M$1419:M1419))</f>
        <v>0</v>
      </c>
      <c r="N1420" s="368">
        <f ca="1">MIN(N1328,MAX(0,N$1325)-SUM(N$1419:N1419))</f>
        <v>0</v>
      </c>
      <c r="O1420" s="368">
        <f ca="1">MIN(O1328,MAX(0,O$1325)-SUM(O$1419:O1419))</f>
        <v>0</v>
      </c>
      <c r="P1420" s="368">
        <f ca="1">MIN(P1328,MAX(0,P$1325)-SUM(P$1419:P1419))</f>
        <v>0</v>
      </c>
      <c r="Q1420" s="368">
        <f ca="1">MIN(Q1328,MAX(0,Q$1325)-SUM(Q$1419:Q1419))</f>
        <v>0</v>
      </c>
      <c r="R1420" s="368">
        <f ca="1">MIN(R1328,MAX(0,R$1325)-SUM(R$1419:R1419))</f>
        <v>0</v>
      </c>
      <c r="S1420" s="368">
        <f ca="1">MIN(S1328,MAX(0,S$1325)-SUM(S$1419:S1419))</f>
        <v>0</v>
      </c>
      <c r="T1420" s="368">
        <f ca="1">MIN(T1328,MAX(0,T$1325)-SUM(T$1419:T1419))</f>
        <v>0</v>
      </c>
      <c r="U1420" s="368">
        <f ca="1">MIN(U1328,MAX(0,U$1325)-SUM(U$1419:U1419))</f>
        <v>0</v>
      </c>
      <c r="V1420" s="368">
        <f ca="1">MIN(V1328,MAX(0,V$1325)-SUM(V$1419:V1419))</f>
        <v>0</v>
      </c>
      <c r="W1420" s="368">
        <f ca="1">MIN(W1328,MAX(0,W$1325)-SUM(W$1419:W1419))</f>
        <v>0</v>
      </c>
      <c r="X1420" s="368">
        <f ca="1">MIN(X1328,MAX(0,X$1325)-SUM(X$1419:X1419))</f>
        <v>0</v>
      </c>
      <c r="Y1420" s="368">
        <f ca="1">MIN(Y1328,MAX(0,Y$1325)-SUM(Y$1419:Y1419))</f>
        <v>0</v>
      </c>
      <c r="Z1420" s="368">
        <f ca="1">MIN(Z1328,MAX(0,Z$1325)-SUM(Z$1419:Z1419))</f>
        <v>0</v>
      </c>
      <c r="AA1420" s="368">
        <f ca="1">MIN(AA1328,MAX(0,AA$1325)-SUM(AA$1419:AA1419))</f>
        <v>0</v>
      </c>
      <c r="AB1420" s="368">
        <f ca="1">MIN(AB1328,MAX(0,AB$1325)-SUM(AB$1419:AB1419))</f>
        <v>0</v>
      </c>
      <c r="AC1420" s="368">
        <f ca="1">MIN(AC1328,MAX(0,AC$1325)-SUM(AC$1419:AC1419))</f>
        <v>0</v>
      </c>
      <c r="AD1420" s="368">
        <f ca="1">MIN(AD1328,MAX(0,AD$1325)-SUM(AD$1419:AD1419))</f>
        <v>0</v>
      </c>
      <c r="AE1420" s="368">
        <f ca="1">MIN(AE1328,MAX(0,AE$1325)-SUM(AE$1419:AE1419))</f>
        <v>0</v>
      </c>
      <c r="AF1420" s="368">
        <f ca="1">MIN(AF1328,MAX(0,AF$1325)-SUM(AF$1419:AF1419))</f>
        <v>0</v>
      </c>
      <c r="AG1420" s="368">
        <f ca="1">MIN(AG1328,MAX(0,AG$1325)-SUM(AG$1419:AG1419))</f>
        <v>0</v>
      </c>
      <c r="AH1420" s="368">
        <f ca="1">MIN(AH1328,MAX(0,AH$1325)-SUM(AH$1419:AH1419))</f>
        <v>0</v>
      </c>
      <c r="AI1420" s="368">
        <f ca="1">MIN(AI1328,MAX(0,AI$1325)-SUM(AI$1419:AI1419))</f>
        <v>0</v>
      </c>
      <c r="AJ1420" s="368">
        <f ca="1">MIN(AJ1328,MAX(0,AJ$1325)-SUM(AJ$1419:AJ1419))</f>
        <v>0</v>
      </c>
      <c r="AK1420" s="368">
        <f ca="1">MIN(AK1328,MAX(0,AK$1325)-SUM(AK$1419:AK1419))</f>
        <v>0</v>
      </c>
      <c r="AL1420" s="368">
        <f ca="1">MIN(AL1328,MAX(0,AL$1325)-SUM(AL$1419:AL1419))</f>
        <v>0</v>
      </c>
      <c r="AM1420" s="368">
        <f ca="1">MIN(AM1328,MAX(0,AM$1325)-SUM(AM$1419:AM1419))</f>
        <v>0</v>
      </c>
      <c r="AN1420" s="368">
        <f ca="1">MIN(AN1328,MAX(0,AN$1325)-SUM(AN$1419:AN1419))</f>
        <v>0</v>
      </c>
      <c r="AO1420" s="368">
        <f ca="1">MIN(AO1328,MAX(0,AO$1325)-SUM(AO$1419:AO1419))</f>
        <v>0</v>
      </c>
      <c r="AP1420" s="368">
        <f ca="1">MIN(AP1328,MAX(0,AP$1325)-SUM(AP$1419:AP1419))</f>
        <v>0</v>
      </c>
      <c r="AQ1420" s="368">
        <f ca="1">MIN(AQ1328,MAX(0,AQ$1325)-SUM(AQ$1419:AQ1419))</f>
        <v>0</v>
      </c>
      <c r="AR1420" s="368">
        <f ca="1">MIN(AR1328,MAX(0,AR$1325)-SUM(AR$1419:AR1419))</f>
        <v>0</v>
      </c>
      <c r="AS1420" s="368">
        <f ca="1">MIN(AS1328,MAX(0,AS$1325)-SUM(AS$1419:AS1419))</f>
        <v>0</v>
      </c>
      <c r="AT1420" s="368">
        <f ca="1">MIN(AT1328,MAX(0,AT$1325)-SUM(AT$1419:AT1419))</f>
        <v>0</v>
      </c>
      <c r="AU1420" s="368">
        <f ca="1">MIN(AU1328,MAX(0,AU$1325)-SUM(AU$1419:AU1419))</f>
        <v>0</v>
      </c>
      <c r="AV1420" s="368">
        <f ca="1">MIN(AV1328,MAX(0,AV$1325)-SUM(AV$1419:AV1419))</f>
        <v>0</v>
      </c>
      <c r="AW1420" s="368">
        <f ca="1">MIN(AW1328,MAX(0,AW$1325)-SUM(AW$1419:AW1419))</f>
        <v>0</v>
      </c>
      <c r="AX1420" s="368">
        <f ca="1">MIN(AX1328,MAX(0,AX$1325)-SUM(AX$1419:AX1419))</f>
        <v>0</v>
      </c>
      <c r="AY1420" s="368">
        <f ca="1">MIN(AY1328,MAX(0,AY$1325)-SUM(AY$1419:AY1419))</f>
        <v>0</v>
      </c>
      <c r="AZ1420" s="368">
        <f ca="1">MIN(AZ1328,MAX(0,AZ$1325)-SUM(AZ$1419:AZ1419))</f>
        <v>0</v>
      </c>
    </row>
    <row r="1421" spans="3:52" outlineLevel="1">
      <c r="C1421" s="259">
        <f t="shared" ref="C1421:C1461" si="3172">C1420+1</f>
        <v>2025</v>
      </c>
      <c r="J1421" s="369"/>
      <c r="K1421" s="370"/>
      <c r="L1421" s="378"/>
      <c r="M1421" s="368">
        <f ca="1">MIN(M1329,MAX(0,M$1325)-SUM(M$1419:M1420))</f>
        <v>0</v>
      </c>
      <c r="N1421" s="368">
        <f ca="1">MIN(N1329,MAX(0,N$1325)-SUM(N$1419:N1420))</f>
        <v>0</v>
      </c>
      <c r="O1421" s="368">
        <f ca="1">MIN(O1329,MAX(0,O$1325)-SUM(O$1419:O1420))</f>
        <v>0</v>
      </c>
      <c r="P1421" s="368">
        <f ca="1">MIN(P1329,MAX(0,P$1325)-SUM(P$1419:P1420))</f>
        <v>0</v>
      </c>
      <c r="Q1421" s="368">
        <f ca="1">MIN(Q1329,MAX(0,Q$1325)-SUM(Q$1419:Q1420))</f>
        <v>0</v>
      </c>
      <c r="R1421" s="368">
        <f ca="1">MIN(R1329,MAX(0,R$1325)-SUM(R$1419:R1420))</f>
        <v>0</v>
      </c>
      <c r="S1421" s="368">
        <f ca="1">MIN(S1329,MAX(0,S$1325)-SUM(S$1419:S1420))</f>
        <v>0</v>
      </c>
      <c r="T1421" s="368">
        <f ca="1">MIN(T1329,MAX(0,T$1325)-SUM(T$1419:T1420))</f>
        <v>0</v>
      </c>
      <c r="U1421" s="368">
        <f ca="1">MIN(U1329,MAX(0,U$1325)-SUM(U$1419:U1420))</f>
        <v>0</v>
      </c>
      <c r="V1421" s="368">
        <f ca="1">MIN(V1329,MAX(0,V$1325)-SUM(V$1419:V1420))</f>
        <v>0</v>
      </c>
      <c r="W1421" s="368">
        <f ca="1">MIN(W1329,MAX(0,W$1325)-SUM(W$1419:W1420))</f>
        <v>0</v>
      </c>
      <c r="X1421" s="368">
        <f ca="1">MIN(X1329,MAX(0,X$1325)-SUM(X$1419:X1420))</f>
        <v>0</v>
      </c>
      <c r="Y1421" s="368">
        <f ca="1">MIN(Y1329,MAX(0,Y$1325)-SUM(Y$1419:Y1420))</f>
        <v>0</v>
      </c>
      <c r="Z1421" s="368">
        <f ca="1">MIN(Z1329,MAX(0,Z$1325)-SUM(Z$1419:Z1420))</f>
        <v>0</v>
      </c>
      <c r="AA1421" s="368">
        <f ca="1">MIN(AA1329,MAX(0,AA$1325)-SUM(AA$1419:AA1420))</f>
        <v>0</v>
      </c>
      <c r="AB1421" s="368">
        <f ca="1">MIN(AB1329,MAX(0,AB$1325)-SUM(AB$1419:AB1420))</f>
        <v>0</v>
      </c>
      <c r="AC1421" s="368">
        <f ca="1">MIN(AC1329,MAX(0,AC$1325)-SUM(AC$1419:AC1420))</f>
        <v>0</v>
      </c>
      <c r="AD1421" s="368">
        <f ca="1">MIN(AD1329,MAX(0,AD$1325)-SUM(AD$1419:AD1420))</f>
        <v>0</v>
      </c>
      <c r="AE1421" s="368">
        <f ca="1">MIN(AE1329,MAX(0,AE$1325)-SUM(AE$1419:AE1420))</f>
        <v>0</v>
      </c>
      <c r="AF1421" s="368">
        <f ca="1">MIN(AF1329,MAX(0,AF$1325)-SUM(AF$1419:AF1420))</f>
        <v>0</v>
      </c>
      <c r="AG1421" s="368">
        <f ca="1">MIN(AG1329,MAX(0,AG$1325)-SUM(AG$1419:AG1420))</f>
        <v>0</v>
      </c>
      <c r="AH1421" s="368">
        <f ca="1">MIN(AH1329,MAX(0,AH$1325)-SUM(AH$1419:AH1420))</f>
        <v>0</v>
      </c>
      <c r="AI1421" s="368">
        <f ca="1">MIN(AI1329,MAX(0,AI$1325)-SUM(AI$1419:AI1420))</f>
        <v>0</v>
      </c>
      <c r="AJ1421" s="368">
        <f ca="1">MIN(AJ1329,MAX(0,AJ$1325)-SUM(AJ$1419:AJ1420))</f>
        <v>0</v>
      </c>
      <c r="AK1421" s="368">
        <f ca="1">MIN(AK1329,MAX(0,AK$1325)-SUM(AK$1419:AK1420))</f>
        <v>0</v>
      </c>
      <c r="AL1421" s="368">
        <f ca="1">MIN(AL1329,MAX(0,AL$1325)-SUM(AL$1419:AL1420))</f>
        <v>0</v>
      </c>
      <c r="AM1421" s="368">
        <f ca="1">MIN(AM1329,MAX(0,AM$1325)-SUM(AM$1419:AM1420))</f>
        <v>0</v>
      </c>
      <c r="AN1421" s="368">
        <f ca="1">MIN(AN1329,MAX(0,AN$1325)-SUM(AN$1419:AN1420))</f>
        <v>0</v>
      </c>
      <c r="AO1421" s="368">
        <f ca="1">MIN(AO1329,MAX(0,AO$1325)-SUM(AO$1419:AO1420))</f>
        <v>0</v>
      </c>
      <c r="AP1421" s="368">
        <f ca="1">MIN(AP1329,MAX(0,AP$1325)-SUM(AP$1419:AP1420))</f>
        <v>0</v>
      </c>
      <c r="AQ1421" s="368">
        <f ca="1">MIN(AQ1329,MAX(0,AQ$1325)-SUM(AQ$1419:AQ1420))</f>
        <v>0</v>
      </c>
      <c r="AR1421" s="368">
        <f ca="1">MIN(AR1329,MAX(0,AR$1325)-SUM(AR$1419:AR1420))</f>
        <v>0</v>
      </c>
      <c r="AS1421" s="368">
        <f ca="1">MIN(AS1329,MAX(0,AS$1325)-SUM(AS$1419:AS1420))</f>
        <v>0</v>
      </c>
      <c r="AT1421" s="368">
        <f ca="1">MIN(AT1329,MAX(0,AT$1325)-SUM(AT$1419:AT1420))</f>
        <v>0</v>
      </c>
      <c r="AU1421" s="368">
        <f ca="1">MIN(AU1329,MAX(0,AU$1325)-SUM(AU$1419:AU1420))</f>
        <v>0</v>
      </c>
      <c r="AV1421" s="368">
        <f ca="1">MIN(AV1329,MAX(0,AV$1325)-SUM(AV$1419:AV1420))</f>
        <v>0</v>
      </c>
      <c r="AW1421" s="368">
        <f ca="1">MIN(AW1329,MAX(0,AW$1325)-SUM(AW$1419:AW1420))</f>
        <v>0</v>
      </c>
      <c r="AX1421" s="368">
        <f ca="1">MIN(AX1329,MAX(0,AX$1325)-SUM(AX$1419:AX1420))</f>
        <v>0</v>
      </c>
      <c r="AY1421" s="368">
        <f ca="1">MIN(AY1329,MAX(0,AY$1325)-SUM(AY$1419:AY1420))</f>
        <v>0</v>
      </c>
      <c r="AZ1421" s="368">
        <f ca="1">MIN(AZ1329,MAX(0,AZ$1325)-SUM(AZ$1419:AZ1420))</f>
        <v>0</v>
      </c>
    </row>
    <row r="1422" spans="3:52" outlineLevel="1">
      <c r="C1422" s="259">
        <f t="shared" si="3172"/>
        <v>2026</v>
      </c>
      <c r="J1422" s="369"/>
      <c r="K1422" s="370"/>
      <c r="L1422" s="378"/>
      <c r="M1422" s="378"/>
      <c r="N1422" s="368">
        <f ca="1">MIN(N1330,MAX(0,N$1325)-SUM(N$1419:N1421))</f>
        <v>0</v>
      </c>
      <c r="O1422" s="368">
        <f ca="1">MIN(O1330,MAX(0,O$1325)-SUM(O$1419:O1421))</f>
        <v>0</v>
      </c>
      <c r="P1422" s="368">
        <f ca="1">MIN(P1330,MAX(0,P$1325)-SUM(P$1419:P1421))</f>
        <v>0</v>
      </c>
      <c r="Q1422" s="368">
        <f ca="1">MIN(Q1330,MAX(0,Q$1325)-SUM(Q$1419:Q1421))</f>
        <v>0</v>
      </c>
      <c r="R1422" s="368">
        <f ca="1">MIN(R1330,MAX(0,R$1325)-SUM(R$1419:R1421))</f>
        <v>0</v>
      </c>
      <c r="S1422" s="368">
        <f ca="1">MIN(S1330,MAX(0,S$1325)-SUM(S$1419:S1421))</f>
        <v>0</v>
      </c>
      <c r="T1422" s="368">
        <f ca="1">MIN(T1330,MAX(0,T$1325)-SUM(T$1419:T1421))</f>
        <v>0</v>
      </c>
      <c r="U1422" s="368">
        <f ca="1">MIN(U1330,MAX(0,U$1325)-SUM(U$1419:U1421))</f>
        <v>0</v>
      </c>
      <c r="V1422" s="368">
        <f ca="1">MIN(V1330,MAX(0,V$1325)-SUM(V$1419:V1421))</f>
        <v>0</v>
      </c>
      <c r="W1422" s="368">
        <f ca="1">MIN(W1330,MAX(0,W$1325)-SUM(W$1419:W1421))</f>
        <v>0</v>
      </c>
      <c r="X1422" s="368">
        <f ca="1">MIN(X1330,MAX(0,X$1325)-SUM(X$1419:X1421))</f>
        <v>0</v>
      </c>
      <c r="Y1422" s="368">
        <f ca="1">MIN(Y1330,MAX(0,Y$1325)-SUM(Y$1419:Y1421))</f>
        <v>0</v>
      </c>
      <c r="Z1422" s="368">
        <f ca="1">MIN(Z1330,MAX(0,Z$1325)-SUM(Z$1419:Z1421))</f>
        <v>0</v>
      </c>
      <c r="AA1422" s="368">
        <f ca="1">MIN(AA1330,MAX(0,AA$1325)-SUM(AA$1419:AA1421))</f>
        <v>0</v>
      </c>
      <c r="AB1422" s="368">
        <f ca="1">MIN(AB1330,MAX(0,AB$1325)-SUM(AB$1419:AB1421))</f>
        <v>0</v>
      </c>
      <c r="AC1422" s="368">
        <f ca="1">MIN(AC1330,MAX(0,AC$1325)-SUM(AC$1419:AC1421))</f>
        <v>0</v>
      </c>
      <c r="AD1422" s="368">
        <f ca="1">MIN(AD1330,MAX(0,AD$1325)-SUM(AD$1419:AD1421))</f>
        <v>0</v>
      </c>
      <c r="AE1422" s="368">
        <f ca="1">MIN(AE1330,MAX(0,AE$1325)-SUM(AE$1419:AE1421))</f>
        <v>0</v>
      </c>
      <c r="AF1422" s="368">
        <f ca="1">MIN(AF1330,MAX(0,AF$1325)-SUM(AF$1419:AF1421))</f>
        <v>0</v>
      </c>
      <c r="AG1422" s="368">
        <f ca="1">MIN(AG1330,MAX(0,AG$1325)-SUM(AG$1419:AG1421))</f>
        <v>0</v>
      </c>
      <c r="AH1422" s="368">
        <f ca="1">MIN(AH1330,MAX(0,AH$1325)-SUM(AH$1419:AH1421))</f>
        <v>0</v>
      </c>
      <c r="AI1422" s="368">
        <f ca="1">MIN(AI1330,MAX(0,AI$1325)-SUM(AI$1419:AI1421))</f>
        <v>0</v>
      </c>
      <c r="AJ1422" s="368">
        <f ca="1">MIN(AJ1330,MAX(0,AJ$1325)-SUM(AJ$1419:AJ1421))</f>
        <v>0</v>
      </c>
      <c r="AK1422" s="368">
        <f ca="1">MIN(AK1330,MAX(0,AK$1325)-SUM(AK$1419:AK1421))</f>
        <v>0</v>
      </c>
      <c r="AL1422" s="368">
        <f ca="1">MIN(AL1330,MAX(0,AL$1325)-SUM(AL$1419:AL1421))</f>
        <v>0</v>
      </c>
      <c r="AM1422" s="368">
        <f ca="1">MIN(AM1330,MAX(0,AM$1325)-SUM(AM$1419:AM1421))</f>
        <v>0</v>
      </c>
      <c r="AN1422" s="368">
        <f ca="1">MIN(AN1330,MAX(0,AN$1325)-SUM(AN$1419:AN1421))</f>
        <v>0</v>
      </c>
      <c r="AO1422" s="368">
        <f ca="1">MIN(AO1330,MAX(0,AO$1325)-SUM(AO$1419:AO1421))</f>
        <v>0</v>
      </c>
      <c r="AP1422" s="368">
        <f ca="1">MIN(AP1330,MAX(0,AP$1325)-SUM(AP$1419:AP1421))</f>
        <v>0</v>
      </c>
      <c r="AQ1422" s="368">
        <f ca="1">MIN(AQ1330,MAX(0,AQ$1325)-SUM(AQ$1419:AQ1421))</f>
        <v>0</v>
      </c>
      <c r="AR1422" s="368">
        <f ca="1">MIN(AR1330,MAX(0,AR$1325)-SUM(AR$1419:AR1421))</f>
        <v>0</v>
      </c>
      <c r="AS1422" s="368">
        <f ca="1">MIN(AS1330,MAX(0,AS$1325)-SUM(AS$1419:AS1421))</f>
        <v>0</v>
      </c>
      <c r="AT1422" s="368">
        <f ca="1">MIN(AT1330,MAX(0,AT$1325)-SUM(AT$1419:AT1421))</f>
        <v>0</v>
      </c>
      <c r="AU1422" s="368">
        <f ca="1">MIN(AU1330,MAX(0,AU$1325)-SUM(AU$1419:AU1421))</f>
        <v>0</v>
      </c>
      <c r="AV1422" s="368">
        <f ca="1">MIN(AV1330,MAX(0,AV$1325)-SUM(AV$1419:AV1421))</f>
        <v>0</v>
      </c>
      <c r="AW1422" s="368">
        <f ca="1">MIN(AW1330,MAX(0,AW$1325)-SUM(AW$1419:AW1421))</f>
        <v>0</v>
      </c>
      <c r="AX1422" s="368">
        <f ca="1">MIN(AX1330,MAX(0,AX$1325)-SUM(AX$1419:AX1421))</f>
        <v>0</v>
      </c>
      <c r="AY1422" s="368">
        <f ca="1">MIN(AY1330,MAX(0,AY$1325)-SUM(AY$1419:AY1421))</f>
        <v>0</v>
      </c>
      <c r="AZ1422" s="368">
        <f ca="1">MIN(AZ1330,MAX(0,AZ$1325)-SUM(AZ$1419:AZ1421))</f>
        <v>0</v>
      </c>
    </row>
    <row r="1423" spans="3:52" outlineLevel="1">
      <c r="C1423" s="259">
        <f t="shared" si="3172"/>
        <v>2027</v>
      </c>
      <c r="J1423" s="369"/>
      <c r="K1423" s="370"/>
      <c r="L1423" s="378"/>
      <c r="M1423" s="378"/>
      <c r="N1423" s="378"/>
      <c r="O1423" s="368">
        <f ca="1">MIN(O1331,MAX(0,O$1325)-SUM(O$1419:O1422))</f>
        <v>0</v>
      </c>
      <c r="P1423" s="368">
        <f ca="1">MIN(P1331,MAX(0,P$1325)-SUM(P$1419:P1422))</f>
        <v>0</v>
      </c>
      <c r="Q1423" s="368">
        <f ca="1">MIN(Q1331,MAX(0,Q$1325)-SUM(Q$1419:Q1422))</f>
        <v>0</v>
      </c>
      <c r="R1423" s="368">
        <f ca="1">MIN(R1331,MAX(0,R$1325)-SUM(R$1419:R1422))</f>
        <v>0</v>
      </c>
      <c r="S1423" s="368">
        <f ca="1">MIN(S1331,MAX(0,S$1325)-SUM(S$1419:S1422))</f>
        <v>0</v>
      </c>
      <c r="T1423" s="368">
        <f ca="1">MIN(T1331,MAX(0,T$1325)-SUM(T$1419:T1422))</f>
        <v>0</v>
      </c>
      <c r="U1423" s="368">
        <f ca="1">MIN(U1331,MAX(0,U$1325)-SUM(U$1419:U1422))</f>
        <v>0</v>
      </c>
      <c r="V1423" s="368">
        <f ca="1">MIN(V1331,MAX(0,V$1325)-SUM(V$1419:V1422))</f>
        <v>0</v>
      </c>
      <c r="W1423" s="368">
        <f ca="1">MIN(W1331,MAX(0,W$1325)-SUM(W$1419:W1422))</f>
        <v>0</v>
      </c>
      <c r="X1423" s="368">
        <f ca="1">MIN(X1331,MAX(0,X$1325)-SUM(X$1419:X1422))</f>
        <v>0</v>
      </c>
      <c r="Y1423" s="368">
        <f ca="1">MIN(Y1331,MAX(0,Y$1325)-SUM(Y$1419:Y1422))</f>
        <v>0</v>
      </c>
      <c r="Z1423" s="368">
        <f ca="1">MIN(Z1331,MAX(0,Z$1325)-SUM(Z$1419:Z1422))</f>
        <v>0</v>
      </c>
      <c r="AA1423" s="368">
        <f ca="1">MIN(AA1331,MAX(0,AA$1325)-SUM(AA$1419:AA1422))</f>
        <v>0</v>
      </c>
      <c r="AB1423" s="368">
        <f ca="1">MIN(AB1331,MAX(0,AB$1325)-SUM(AB$1419:AB1422))</f>
        <v>0</v>
      </c>
      <c r="AC1423" s="368">
        <f ca="1">MIN(AC1331,MAX(0,AC$1325)-SUM(AC$1419:AC1422))</f>
        <v>0</v>
      </c>
      <c r="AD1423" s="368">
        <f ca="1">MIN(AD1331,MAX(0,AD$1325)-SUM(AD$1419:AD1422))</f>
        <v>0</v>
      </c>
      <c r="AE1423" s="368">
        <f ca="1">MIN(AE1331,MAX(0,AE$1325)-SUM(AE$1419:AE1422))</f>
        <v>0</v>
      </c>
      <c r="AF1423" s="368">
        <f ca="1">MIN(AF1331,MAX(0,AF$1325)-SUM(AF$1419:AF1422))</f>
        <v>0</v>
      </c>
      <c r="AG1423" s="368">
        <f ca="1">MIN(AG1331,MAX(0,AG$1325)-SUM(AG$1419:AG1422))</f>
        <v>0</v>
      </c>
      <c r="AH1423" s="368">
        <f ca="1">MIN(AH1331,MAX(0,AH$1325)-SUM(AH$1419:AH1422))</f>
        <v>0</v>
      </c>
      <c r="AI1423" s="368">
        <f ca="1">MIN(AI1331,MAX(0,AI$1325)-SUM(AI$1419:AI1422))</f>
        <v>0</v>
      </c>
      <c r="AJ1423" s="368">
        <f ca="1">MIN(AJ1331,MAX(0,AJ$1325)-SUM(AJ$1419:AJ1422))</f>
        <v>0</v>
      </c>
      <c r="AK1423" s="368">
        <f ca="1">MIN(AK1331,MAX(0,AK$1325)-SUM(AK$1419:AK1422))</f>
        <v>0</v>
      </c>
      <c r="AL1423" s="368">
        <f ca="1">MIN(AL1331,MAX(0,AL$1325)-SUM(AL$1419:AL1422))</f>
        <v>0</v>
      </c>
      <c r="AM1423" s="368">
        <f ca="1">MIN(AM1331,MAX(0,AM$1325)-SUM(AM$1419:AM1422))</f>
        <v>0</v>
      </c>
      <c r="AN1423" s="368">
        <f ca="1">MIN(AN1331,MAX(0,AN$1325)-SUM(AN$1419:AN1422))</f>
        <v>0</v>
      </c>
      <c r="AO1423" s="368">
        <f ca="1">MIN(AO1331,MAX(0,AO$1325)-SUM(AO$1419:AO1422))</f>
        <v>0</v>
      </c>
      <c r="AP1423" s="368">
        <f ca="1">MIN(AP1331,MAX(0,AP$1325)-SUM(AP$1419:AP1422))</f>
        <v>0</v>
      </c>
      <c r="AQ1423" s="368">
        <f ca="1">MIN(AQ1331,MAX(0,AQ$1325)-SUM(AQ$1419:AQ1422))</f>
        <v>0</v>
      </c>
      <c r="AR1423" s="368">
        <f ca="1">MIN(AR1331,MAX(0,AR$1325)-SUM(AR$1419:AR1422))</f>
        <v>0</v>
      </c>
      <c r="AS1423" s="368">
        <f ca="1">MIN(AS1331,MAX(0,AS$1325)-SUM(AS$1419:AS1422))</f>
        <v>0</v>
      </c>
      <c r="AT1423" s="368">
        <f ca="1">MIN(AT1331,MAX(0,AT$1325)-SUM(AT$1419:AT1422))</f>
        <v>0</v>
      </c>
      <c r="AU1423" s="368">
        <f ca="1">MIN(AU1331,MAX(0,AU$1325)-SUM(AU$1419:AU1422))</f>
        <v>0</v>
      </c>
      <c r="AV1423" s="368">
        <f ca="1">MIN(AV1331,MAX(0,AV$1325)-SUM(AV$1419:AV1422))</f>
        <v>0</v>
      </c>
      <c r="AW1423" s="368">
        <f ca="1">MIN(AW1331,MAX(0,AW$1325)-SUM(AW$1419:AW1422))</f>
        <v>0</v>
      </c>
      <c r="AX1423" s="368">
        <f ca="1">MIN(AX1331,MAX(0,AX$1325)-SUM(AX$1419:AX1422))</f>
        <v>0</v>
      </c>
      <c r="AY1423" s="368">
        <f ca="1">MIN(AY1331,MAX(0,AY$1325)-SUM(AY$1419:AY1422))</f>
        <v>0</v>
      </c>
      <c r="AZ1423" s="368">
        <f ca="1">MIN(AZ1331,MAX(0,AZ$1325)-SUM(AZ$1419:AZ1422))</f>
        <v>0</v>
      </c>
    </row>
    <row r="1424" spans="3:52" outlineLevel="1">
      <c r="C1424" s="259">
        <f t="shared" si="3172"/>
        <v>2028</v>
      </c>
      <c r="J1424" s="369"/>
      <c r="K1424" s="370"/>
      <c r="L1424" s="378"/>
      <c r="M1424" s="378"/>
      <c r="N1424" s="378"/>
      <c r="O1424" s="378"/>
      <c r="P1424" s="368">
        <f ca="1">MIN(P1332,MAX(0,P$1325)-SUM(P$1419:P1423))</f>
        <v>0</v>
      </c>
      <c r="Q1424" s="368">
        <f ca="1">MIN(Q1332,MAX(0,Q$1325)-SUM(Q$1419:Q1423))</f>
        <v>0</v>
      </c>
      <c r="R1424" s="368">
        <f ca="1">MIN(R1332,MAX(0,R$1325)-SUM(R$1419:R1423))</f>
        <v>0</v>
      </c>
      <c r="S1424" s="368">
        <f ca="1">MIN(S1332,MAX(0,S$1325)-SUM(S$1419:S1423))</f>
        <v>0</v>
      </c>
      <c r="T1424" s="368">
        <f ca="1">MIN(T1332,MAX(0,T$1325)-SUM(T$1419:T1423))</f>
        <v>0</v>
      </c>
      <c r="U1424" s="368">
        <f ca="1">MIN(U1332,MAX(0,U$1325)-SUM(U$1419:U1423))</f>
        <v>0</v>
      </c>
      <c r="V1424" s="368">
        <f ca="1">MIN(V1332,MAX(0,V$1325)-SUM(V$1419:V1423))</f>
        <v>0</v>
      </c>
      <c r="W1424" s="368">
        <f ca="1">MIN(W1332,MAX(0,W$1325)-SUM(W$1419:W1423))</f>
        <v>0</v>
      </c>
      <c r="X1424" s="368">
        <f ca="1">MIN(X1332,MAX(0,X$1325)-SUM(X$1419:X1423))</f>
        <v>0</v>
      </c>
      <c r="Y1424" s="368">
        <f ca="1">MIN(Y1332,MAX(0,Y$1325)-SUM(Y$1419:Y1423))</f>
        <v>0</v>
      </c>
      <c r="Z1424" s="368">
        <f ca="1">MIN(Z1332,MAX(0,Z$1325)-SUM(Z$1419:Z1423))</f>
        <v>0</v>
      </c>
      <c r="AA1424" s="368">
        <f ca="1">MIN(AA1332,MAX(0,AA$1325)-SUM(AA$1419:AA1423))</f>
        <v>0</v>
      </c>
      <c r="AB1424" s="368">
        <f ca="1">MIN(AB1332,MAX(0,AB$1325)-SUM(AB$1419:AB1423))</f>
        <v>0</v>
      </c>
      <c r="AC1424" s="368">
        <f ca="1">MIN(AC1332,MAX(0,AC$1325)-SUM(AC$1419:AC1423))</f>
        <v>0</v>
      </c>
      <c r="AD1424" s="368">
        <f ca="1">MIN(AD1332,MAX(0,AD$1325)-SUM(AD$1419:AD1423))</f>
        <v>0</v>
      </c>
      <c r="AE1424" s="368">
        <f ca="1">MIN(AE1332,MAX(0,AE$1325)-SUM(AE$1419:AE1423))</f>
        <v>0</v>
      </c>
      <c r="AF1424" s="368">
        <f ca="1">MIN(AF1332,MAX(0,AF$1325)-SUM(AF$1419:AF1423))</f>
        <v>0</v>
      </c>
      <c r="AG1424" s="368">
        <f ca="1">MIN(AG1332,MAX(0,AG$1325)-SUM(AG$1419:AG1423))</f>
        <v>0</v>
      </c>
      <c r="AH1424" s="368">
        <f ca="1">MIN(AH1332,MAX(0,AH$1325)-SUM(AH$1419:AH1423))</f>
        <v>0</v>
      </c>
      <c r="AI1424" s="368">
        <f ca="1">MIN(AI1332,MAX(0,AI$1325)-SUM(AI$1419:AI1423))</f>
        <v>0</v>
      </c>
      <c r="AJ1424" s="368">
        <f ca="1">MIN(AJ1332,MAX(0,AJ$1325)-SUM(AJ$1419:AJ1423))</f>
        <v>0</v>
      </c>
      <c r="AK1424" s="368">
        <f ca="1">MIN(AK1332,MAX(0,AK$1325)-SUM(AK$1419:AK1423))</f>
        <v>0</v>
      </c>
      <c r="AL1424" s="368">
        <f ca="1">MIN(AL1332,MAX(0,AL$1325)-SUM(AL$1419:AL1423))</f>
        <v>0</v>
      </c>
      <c r="AM1424" s="368">
        <f ca="1">MIN(AM1332,MAX(0,AM$1325)-SUM(AM$1419:AM1423))</f>
        <v>0</v>
      </c>
      <c r="AN1424" s="368">
        <f ca="1">MIN(AN1332,MAX(0,AN$1325)-SUM(AN$1419:AN1423))</f>
        <v>0</v>
      </c>
      <c r="AO1424" s="368">
        <f ca="1">MIN(AO1332,MAX(0,AO$1325)-SUM(AO$1419:AO1423))</f>
        <v>0</v>
      </c>
      <c r="AP1424" s="368">
        <f ca="1">MIN(AP1332,MAX(0,AP$1325)-SUM(AP$1419:AP1423))</f>
        <v>0</v>
      </c>
      <c r="AQ1424" s="368">
        <f ca="1">MIN(AQ1332,MAX(0,AQ$1325)-SUM(AQ$1419:AQ1423))</f>
        <v>0</v>
      </c>
      <c r="AR1424" s="368">
        <f ca="1">MIN(AR1332,MAX(0,AR$1325)-SUM(AR$1419:AR1423))</f>
        <v>0</v>
      </c>
      <c r="AS1424" s="368">
        <f ca="1">MIN(AS1332,MAX(0,AS$1325)-SUM(AS$1419:AS1423))</f>
        <v>0</v>
      </c>
      <c r="AT1424" s="368">
        <f ca="1">MIN(AT1332,MAX(0,AT$1325)-SUM(AT$1419:AT1423))</f>
        <v>0</v>
      </c>
      <c r="AU1424" s="368">
        <f ca="1">MIN(AU1332,MAX(0,AU$1325)-SUM(AU$1419:AU1423))</f>
        <v>0</v>
      </c>
      <c r="AV1424" s="368">
        <f ca="1">MIN(AV1332,MAX(0,AV$1325)-SUM(AV$1419:AV1423))</f>
        <v>0</v>
      </c>
      <c r="AW1424" s="368">
        <f ca="1">MIN(AW1332,MAX(0,AW$1325)-SUM(AW$1419:AW1423))</f>
        <v>0</v>
      </c>
      <c r="AX1424" s="368">
        <f ca="1">MIN(AX1332,MAX(0,AX$1325)-SUM(AX$1419:AX1423))</f>
        <v>0</v>
      </c>
      <c r="AY1424" s="368">
        <f ca="1">MIN(AY1332,MAX(0,AY$1325)-SUM(AY$1419:AY1423))</f>
        <v>0</v>
      </c>
      <c r="AZ1424" s="368">
        <f ca="1">MIN(AZ1332,MAX(0,AZ$1325)-SUM(AZ$1419:AZ1423))</f>
        <v>0</v>
      </c>
    </row>
    <row r="1425" spans="3:52" outlineLevel="1">
      <c r="C1425" s="259">
        <f t="shared" si="3172"/>
        <v>2029</v>
      </c>
      <c r="J1425" s="369"/>
      <c r="K1425" s="370"/>
      <c r="L1425" s="378"/>
      <c r="M1425" s="378"/>
      <c r="N1425" s="378"/>
      <c r="O1425" s="378"/>
      <c r="P1425" s="378"/>
      <c r="Q1425" s="368">
        <f ca="1">MIN(Q1333,MAX(0,Q$1325)-SUM(Q$1419:Q1424))</f>
        <v>0</v>
      </c>
      <c r="R1425" s="368">
        <f ca="1">MIN(R1333,MAX(0,R$1325)-SUM(R$1419:R1424))</f>
        <v>0</v>
      </c>
      <c r="S1425" s="368">
        <f ca="1">MIN(S1333,MAX(0,S$1325)-SUM(S$1419:S1424))</f>
        <v>0</v>
      </c>
      <c r="T1425" s="368">
        <f ca="1">MIN(T1333,MAX(0,T$1325)-SUM(T$1419:T1424))</f>
        <v>0</v>
      </c>
      <c r="U1425" s="368">
        <f ca="1">MIN(U1333,MAX(0,U$1325)-SUM(U$1419:U1424))</f>
        <v>0</v>
      </c>
      <c r="V1425" s="368">
        <f ca="1">MIN(V1333,MAX(0,V$1325)-SUM(V$1419:V1424))</f>
        <v>0</v>
      </c>
      <c r="W1425" s="368">
        <f ca="1">MIN(W1333,MAX(0,W$1325)-SUM(W$1419:W1424))</f>
        <v>0</v>
      </c>
      <c r="X1425" s="368">
        <f ca="1">MIN(X1333,MAX(0,X$1325)-SUM(X$1419:X1424))</f>
        <v>0</v>
      </c>
      <c r="Y1425" s="368">
        <f ca="1">MIN(Y1333,MAX(0,Y$1325)-SUM(Y$1419:Y1424))</f>
        <v>0</v>
      </c>
      <c r="Z1425" s="368">
        <f ca="1">MIN(Z1333,MAX(0,Z$1325)-SUM(Z$1419:Z1424))</f>
        <v>0</v>
      </c>
      <c r="AA1425" s="368">
        <f ca="1">MIN(AA1333,MAX(0,AA$1325)-SUM(AA$1419:AA1424))</f>
        <v>0</v>
      </c>
      <c r="AB1425" s="368">
        <f ca="1">MIN(AB1333,MAX(0,AB$1325)-SUM(AB$1419:AB1424))</f>
        <v>0</v>
      </c>
      <c r="AC1425" s="368">
        <f ca="1">MIN(AC1333,MAX(0,AC$1325)-SUM(AC$1419:AC1424))</f>
        <v>0</v>
      </c>
      <c r="AD1425" s="368">
        <f ca="1">MIN(AD1333,MAX(0,AD$1325)-SUM(AD$1419:AD1424))</f>
        <v>0</v>
      </c>
      <c r="AE1425" s="368">
        <f ca="1">MIN(AE1333,MAX(0,AE$1325)-SUM(AE$1419:AE1424))</f>
        <v>0</v>
      </c>
      <c r="AF1425" s="368">
        <f ca="1">MIN(AF1333,MAX(0,AF$1325)-SUM(AF$1419:AF1424))</f>
        <v>0</v>
      </c>
      <c r="AG1425" s="368">
        <f ca="1">MIN(AG1333,MAX(0,AG$1325)-SUM(AG$1419:AG1424))</f>
        <v>0</v>
      </c>
      <c r="AH1425" s="368">
        <f ca="1">MIN(AH1333,MAX(0,AH$1325)-SUM(AH$1419:AH1424))</f>
        <v>0</v>
      </c>
      <c r="AI1425" s="368">
        <f ca="1">MIN(AI1333,MAX(0,AI$1325)-SUM(AI$1419:AI1424))</f>
        <v>0</v>
      </c>
      <c r="AJ1425" s="368">
        <f ca="1">MIN(AJ1333,MAX(0,AJ$1325)-SUM(AJ$1419:AJ1424))</f>
        <v>0</v>
      </c>
      <c r="AK1425" s="368">
        <f ca="1">MIN(AK1333,MAX(0,AK$1325)-SUM(AK$1419:AK1424))</f>
        <v>0</v>
      </c>
      <c r="AL1425" s="368">
        <f ca="1">MIN(AL1333,MAX(0,AL$1325)-SUM(AL$1419:AL1424))</f>
        <v>0</v>
      </c>
      <c r="AM1425" s="368">
        <f ca="1">MIN(AM1333,MAX(0,AM$1325)-SUM(AM$1419:AM1424))</f>
        <v>0</v>
      </c>
      <c r="AN1425" s="368">
        <f ca="1">MIN(AN1333,MAX(0,AN$1325)-SUM(AN$1419:AN1424))</f>
        <v>0</v>
      </c>
      <c r="AO1425" s="368">
        <f ca="1">MIN(AO1333,MAX(0,AO$1325)-SUM(AO$1419:AO1424))</f>
        <v>0</v>
      </c>
      <c r="AP1425" s="368">
        <f ca="1">MIN(AP1333,MAX(0,AP$1325)-SUM(AP$1419:AP1424))</f>
        <v>0</v>
      </c>
      <c r="AQ1425" s="368">
        <f ca="1">MIN(AQ1333,MAX(0,AQ$1325)-SUM(AQ$1419:AQ1424))</f>
        <v>0</v>
      </c>
      <c r="AR1425" s="368">
        <f ca="1">MIN(AR1333,MAX(0,AR$1325)-SUM(AR$1419:AR1424))</f>
        <v>0</v>
      </c>
      <c r="AS1425" s="368">
        <f ca="1">MIN(AS1333,MAX(0,AS$1325)-SUM(AS$1419:AS1424))</f>
        <v>0</v>
      </c>
      <c r="AT1425" s="368">
        <f ca="1">MIN(AT1333,MAX(0,AT$1325)-SUM(AT$1419:AT1424))</f>
        <v>0</v>
      </c>
      <c r="AU1425" s="368">
        <f ca="1">MIN(AU1333,MAX(0,AU$1325)-SUM(AU$1419:AU1424))</f>
        <v>0</v>
      </c>
      <c r="AV1425" s="368">
        <f ca="1">MIN(AV1333,MAX(0,AV$1325)-SUM(AV$1419:AV1424))</f>
        <v>0</v>
      </c>
      <c r="AW1425" s="368">
        <f ca="1">MIN(AW1333,MAX(0,AW$1325)-SUM(AW$1419:AW1424))</f>
        <v>0</v>
      </c>
      <c r="AX1425" s="368">
        <f ca="1">MIN(AX1333,MAX(0,AX$1325)-SUM(AX$1419:AX1424))</f>
        <v>0</v>
      </c>
      <c r="AY1425" s="368">
        <f ca="1">MIN(AY1333,MAX(0,AY$1325)-SUM(AY$1419:AY1424))</f>
        <v>0</v>
      </c>
      <c r="AZ1425" s="368">
        <f ca="1">MIN(AZ1333,MAX(0,AZ$1325)-SUM(AZ$1419:AZ1424))</f>
        <v>0</v>
      </c>
    </row>
    <row r="1426" spans="3:52" outlineLevel="1">
      <c r="C1426" s="259">
        <f t="shared" si="3172"/>
        <v>2030</v>
      </c>
      <c r="J1426" s="369"/>
      <c r="K1426" s="370"/>
      <c r="L1426" s="378"/>
      <c r="M1426" s="378"/>
      <c r="N1426" s="378"/>
      <c r="O1426" s="378"/>
      <c r="P1426" s="378"/>
      <c r="Q1426" s="378"/>
      <c r="R1426" s="368">
        <f ca="1">MIN(R1334,MAX(0,R$1325)-SUM(R$1419:R1425))</f>
        <v>0</v>
      </c>
      <c r="S1426" s="368">
        <f ca="1">MIN(S1334,MAX(0,S$1325)-SUM(S$1419:S1425))</f>
        <v>0</v>
      </c>
      <c r="T1426" s="368">
        <f ca="1">MIN(T1334,MAX(0,T$1325)-SUM(T$1419:T1425))</f>
        <v>0</v>
      </c>
      <c r="U1426" s="368">
        <f ca="1">MIN(U1334,MAX(0,U$1325)-SUM(U$1419:U1425))</f>
        <v>0</v>
      </c>
      <c r="V1426" s="368">
        <f ca="1">MIN(V1334,MAX(0,V$1325)-SUM(V$1419:V1425))</f>
        <v>0</v>
      </c>
      <c r="W1426" s="368">
        <f ca="1">MIN(W1334,MAX(0,W$1325)-SUM(W$1419:W1425))</f>
        <v>0</v>
      </c>
      <c r="X1426" s="368">
        <f ca="1">MIN(X1334,MAX(0,X$1325)-SUM(X$1419:X1425))</f>
        <v>0</v>
      </c>
      <c r="Y1426" s="368">
        <f ca="1">MIN(Y1334,MAX(0,Y$1325)-SUM(Y$1419:Y1425))</f>
        <v>0</v>
      </c>
      <c r="Z1426" s="368">
        <f ca="1">MIN(Z1334,MAX(0,Z$1325)-SUM(Z$1419:Z1425))</f>
        <v>0</v>
      </c>
      <c r="AA1426" s="368">
        <f ca="1">MIN(AA1334,MAX(0,AA$1325)-SUM(AA$1419:AA1425))</f>
        <v>0</v>
      </c>
      <c r="AB1426" s="368">
        <f ca="1">MIN(AB1334,MAX(0,AB$1325)-SUM(AB$1419:AB1425))</f>
        <v>0</v>
      </c>
      <c r="AC1426" s="368">
        <f ca="1">MIN(AC1334,MAX(0,AC$1325)-SUM(AC$1419:AC1425))</f>
        <v>0</v>
      </c>
      <c r="AD1426" s="368">
        <f ca="1">MIN(AD1334,MAX(0,AD$1325)-SUM(AD$1419:AD1425))</f>
        <v>0</v>
      </c>
      <c r="AE1426" s="368">
        <f ca="1">MIN(AE1334,MAX(0,AE$1325)-SUM(AE$1419:AE1425))</f>
        <v>0</v>
      </c>
      <c r="AF1426" s="368">
        <f ca="1">MIN(AF1334,MAX(0,AF$1325)-SUM(AF$1419:AF1425))</f>
        <v>0</v>
      </c>
      <c r="AG1426" s="368">
        <f ca="1">MIN(AG1334,MAX(0,AG$1325)-SUM(AG$1419:AG1425))</f>
        <v>0</v>
      </c>
      <c r="AH1426" s="368">
        <f ca="1">MIN(AH1334,MAX(0,AH$1325)-SUM(AH$1419:AH1425))</f>
        <v>0</v>
      </c>
      <c r="AI1426" s="368">
        <f ca="1">MIN(AI1334,MAX(0,AI$1325)-SUM(AI$1419:AI1425))</f>
        <v>0</v>
      </c>
      <c r="AJ1426" s="368">
        <f ca="1">MIN(AJ1334,MAX(0,AJ$1325)-SUM(AJ$1419:AJ1425))</f>
        <v>0</v>
      </c>
      <c r="AK1426" s="368">
        <f ca="1">MIN(AK1334,MAX(0,AK$1325)-SUM(AK$1419:AK1425))</f>
        <v>0</v>
      </c>
      <c r="AL1426" s="368">
        <f ca="1">MIN(AL1334,MAX(0,AL$1325)-SUM(AL$1419:AL1425))</f>
        <v>0</v>
      </c>
      <c r="AM1426" s="368">
        <f ca="1">MIN(AM1334,MAX(0,AM$1325)-SUM(AM$1419:AM1425))</f>
        <v>0</v>
      </c>
      <c r="AN1426" s="368">
        <f ca="1">MIN(AN1334,MAX(0,AN$1325)-SUM(AN$1419:AN1425))</f>
        <v>0</v>
      </c>
      <c r="AO1426" s="368">
        <f ca="1">MIN(AO1334,MAX(0,AO$1325)-SUM(AO$1419:AO1425))</f>
        <v>0</v>
      </c>
      <c r="AP1426" s="368">
        <f ca="1">MIN(AP1334,MAX(0,AP$1325)-SUM(AP$1419:AP1425))</f>
        <v>0</v>
      </c>
      <c r="AQ1426" s="368">
        <f ca="1">MIN(AQ1334,MAX(0,AQ$1325)-SUM(AQ$1419:AQ1425))</f>
        <v>0</v>
      </c>
      <c r="AR1426" s="368">
        <f ca="1">MIN(AR1334,MAX(0,AR$1325)-SUM(AR$1419:AR1425))</f>
        <v>0</v>
      </c>
      <c r="AS1426" s="368">
        <f ca="1">MIN(AS1334,MAX(0,AS$1325)-SUM(AS$1419:AS1425))</f>
        <v>0</v>
      </c>
      <c r="AT1426" s="368">
        <f ca="1">MIN(AT1334,MAX(0,AT$1325)-SUM(AT$1419:AT1425))</f>
        <v>0</v>
      </c>
      <c r="AU1426" s="368">
        <f ca="1">MIN(AU1334,MAX(0,AU$1325)-SUM(AU$1419:AU1425))</f>
        <v>0</v>
      </c>
      <c r="AV1426" s="368">
        <f ca="1">MIN(AV1334,MAX(0,AV$1325)-SUM(AV$1419:AV1425))</f>
        <v>0</v>
      </c>
      <c r="AW1426" s="368">
        <f ca="1">MIN(AW1334,MAX(0,AW$1325)-SUM(AW$1419:AW1425))</f>
        <v>0</v>
      </c>
      <c r="AX1426" s="368">
        <f ca="1">MIN(AX1334,MAX(0,AX$1325)-SUM(AX$1419:AX1425))</f>
        <v>0</v>
      </c>
      <c r="AY1426" s="368">
        <f ca="1">MIN(AY1334,MAX(0,AY$1325)-SUM(AY$1419:AY1425))</f>
        <v>0</v>
      </c>
      <c r="AZ1426" s="368">
        <f ca="1">MIN(AZ1334,MAX(0,AZ$1325)-SUM(AZ$1419:AZ1425))</f>
        <v>0</v>
      </c>
    </row>
    <row r="1427" spans="3:52" outlineLevel="1">
      <c r="C1427" s="259">
        <f t="shared" si="3172"/>
        <v>2031</v>
      </c>
      <c r="J1427" s="369"/>
      <c r="K1427" s="370"/>
      <c r="L1427" s="378"/>
      <c r="M1427" s="378"/>
      <c r="N1427" s="378"/>
      <c r="O1427" s="378"/>
      <c r="P1427" s="378"/>
      <c r="Q1427" s="378"/>
      <c r="R1427" s="378"/>
      <c r="S1427" s="368">
        <f ca="1">MIN(S1335,MAX(0,S$1325)-SUM(S$1419:S1426))</f>
        <v>0</v>
      </c>
      <c r="T1427" s="368">
        <f ca="1">MIN(T1335,MAX(0,T$1325)-SUM(T$1419:T1426))</f>
        <v>0</v>
      </c>
      <c r="U1427" s="368">
        <f ca="1">MIN(U1335,MAX(0,U$1325)-SUM(U$1419:U1426))</f>
        <v>0</v>
      </c>
      <c r="V1427" s="368">
        <f ca="1">MIN(V1335,MAX(0,V$1325)-SUM(V$1419:V1426))</f>
        <v>0</v>
      </c>
      <c r="W1427" s="368">
        <f ca="1">MIN(W1335,MAX(0,W$1325)-SUM(W$1419:W1426))</f>
        <v>0</v>
      </c>
      <c r="X1427" s="368">
        <f ca="1">MIN(X1335,MAX(0,X$1325)-SUM(X$1419:X1426))</f>
        <v>0</v>
      </c>
      <c r="Y1427" s="368">
        <f ca="1">MIN(Y1335,MAX(0,Y$1325)-SUM(Y$1419:Y1426))</f>
        <v>0</v>
      </c>
      <c r="Z1427" s="368">
        <f ca="1">MIN(Z1335,MAX(0,Z$1325)-SUM(Z$1419:Z1426))</f>
        <v>0</v>
      </c>
      <c r="AA1427" s="368">
        <f ca="1">MIN(AA1335,MAX(0,AA$1325)-SUM(AA$1419:AA1426))</f>
        <v>0</v>
      </c>
      <c r="AB1427" s="368">
        <f ca="1">MIN(AB1335,MAX(0,AB$1325)-SUM(AB$1419:AB1426))</f>
        <v>0</v>
      </c>
      <c r="AC1427" s="368">
        <f ca="1">MIN(AC1335,MAX(0,AC$1325)-SUM(AC$1419:AC1426))</f>
        <v>0</v>
      </c>
      <c r="AD1427" s="368">
        <f ca="1">MIN(AD1335,MAX(0,AD$1325)-SUM(AD$1419:AD1426))</f>
        <v>0</v>
      </c>
      <c r="AE1427" s="368">
        <f ca="1">MIN(AE1335,MAX(0,AE$1325)-SUM(AE$1419:AE1426))</f>
        <v>0</v>
      </c>
      <c r="AF1427" s="368">
        <f ca="1">MIN(AF1335,MAX(0,AF$1325)-SUM(AF$1419:AF1426))</f>
        <v>0</v>
      </c>
      <c r="AG1427" s="368">
        <f ca="1">MIN(AG1335,MAX(0,AG$1325)-SUM(AG$1419:AG1426))</f>
        <v>0</v>
      </c>
      <c r="AH1427" s="368">
        <f ca="1">MIN(AH1335,MAX(0,AH$1325)-SUM(AH$1419:AH1426))</f>
        <v>0</v>
      </c>
      <c r="AI1427" s="368">
        <f ca="1">MIN(AI1335,MAX(0,AI$1325)-SUM(AI$1419:AI1426))</f>
        <v>0</v>
      </c>
      <c r="AJ1427" s="368">
        <f ca="1">MIN(AJ1335,MAX(0,AJ$1325)-SUM(AJ$1419:AJ1426))</f>
        <v>0</v>
      </c>
      <c r="AK1427" s="368">
        <f ca="1">MIN(AK1335,MAX(0,AK$1325)-SUM(AK$1419:AK1426))</f>
        <v>0</v>
      </c>
      <c r="AL1427" s="368">
        <f ca="1">MIN(AL1335,MAX(0,AL$1325)-SUM(AL$1419:AL1426))</f>
        <v>0</v>
      </c>
      <c r="AM1427" s="368">
        <f ca="1">MIN(AM1335,MAX(0,AM$1325)-SUM(AM$1419:AM1426))</f>
        <v>0</v>
      </c>
      <c r="AN1427" s="368">
        <f ca="1">MIN(AN1335,MAX(0,AN$1325)-SUM(AN$1419:AN1426))</f>
        <v>0</v>
      </c>
      <c r="AO1427" s="368">
        <f ca="1">MIN(AO1335,MAX(0,AO$1325)-SUM(AO$1419:AO1426))</f>
        <v>0</v>
      </c>
      <c r="AP1427" s="368">
        <f ca="1">MIN(AP1335,MAX(0,AP$1325)-SUM(AP$1419:AP1426))</f>
        <v>0</v>
      </c>
      <c r="AQ1427" s="368">
        <f ca="1">MIN(AQ1335,MAX(0,AQ$1325)-SUM(AQ$1419:AQ1426))</f>
        <v>0</v>
      </c>
      <c r="AR1427" s="368">
        <f ca="1">MIN(AR1335,MAX(0,AR$1325)-SUM(AR$1419:AR1426))</f>
        <v>0</v>
      </c>
      <c r="AS1427" s="368">
        <f ca="1">MIN(AS1335,MAX(0,AS$1325)-SUM(AS$1419:AS1426))</f>
        <v>0</v>
      </c>
      <c r="AT1427" s="368">
        <f ca="1">MIN(AT1335,MAX(0,AT$1325)-SUM(AT$1419:AT1426))</f>
        <v>0</v>
      </c>
      <c r="AU1427" s="368">
        <f ca="1">MIN(AU1335,MAX(0,AU$1325)-SUM(AU$1419:AU1426))</f>
        <v>0</v>
      </c>
      <c r="AV1427" s="368">
        <f ca="1">MIN(AV1335,MAX(0,AV$1325)-SUM(AV$1419:AV1426))</f>
        <v>0</v>
      </c>
      <c r="AW1427" s="368">
        <f ca="1">MIN(AW1335,MAX(0,AW$1325)-SUM(AW$1419:AW1426))</f>
        <v>0</v>
      </c>
      <c r="AX1427" s="368">
        <f ca="1">MIN(AX1335,MAX(0,AX$1325)-SUM(AX$1419:AX1426))</f>
        <v>0</v>
      </c>
      <c r="AY1427" s="368">
        <f ca="1">MIN(AY1335,MAX(0,AY$1325)-SUM(AY$1419:AY1426))</f>
        <v>0</v>
      </c>
      <c r="AZ1427" s="368">
        <f ca="1">MIN(AZ1335,MAX(0,AZ$1325)-SUM(AZ$1419:AZ1426))</f>
        <v>0</v>
      </c>
    </row>
    <row r="1428" spans="3:52" outlineLevel="1">
      <c r="C1428" s="259">
        <f t="shared" si="3172"/>
        <v>2032</v>
      </c>
      <c r="J1428" s="369"/>
      <c r="K1428" s="370"/>
      <c r="L1428" s="378"/>
      <c r="M1428" s="378"/>
      <c r="N1428" s="378"/>
      <c r="O1428" s="378"/>
      <c r="P1428" s="378"/>
      <c r="Q1428" s="378"/>
      <c r="R1428" s="378"/>
      <c r="S1428" s="378"/>
      <c r="T1428" s="368">
        <f ca="1">MIN(T1336,MAX(0,T$1325)-SUM(T$1419:T1427))</f>
        <v>0</v>
      </c>
      <c r="U1428" s="368">
        <f ca="1">MIN(U1336,MAX(0,U$1325)-SUM(U$1419:U1427))</f>
        <v>0</v>
      </c>
      <c r="V1428" s="368">
        <f ca="1">MIN(V1336,MAX(0,V$1325)-SUM(V$1419:V1427))</f>
        <v>0</v>
      </c>
      <c r="W1428" s="368">
        <f ca="1">MIN(W1336,MAX(0,W$1325)-SUM(W$1419:W1427))</f>
        <v>0</v>
      </c>
      <c r="X1428" s="368">
        <f ca="1">MIN(X1336,MAX(0,X$1325)-SUM(X$1419:X1427))</f>
        <v>504.64222519889154</v>
      </c>
      <c r="Y1428" s="368">
        <f ca="1">MIN(Y1336,MAX(0,Y$1325)-SUM(Y$1419:Y1427))</f>
        <v>0</v>
      </c>
      <c r="Z1428" s="368">
        <f ca="1">MIN(Z1336,MAX(0,Z$1325)-SUM(Z$1419:Z1427))</f>
        <v>0</v>
      </c>
      <c r="AA1428" s="368">
        <f ca="1">MIN(AA1336,MAX(0,AA$1325)-SUM(AA$1419:AA1427))</f>
        <v>0</v>
      </c>
      <c r="AB1428" s="368">
        <f ca="1">MIN(AB1336,MAX(0,AB$1325)-SUM(AB$1419:AB1427))</f>
        <v>0</v>
      </c>
      <c r="AC1428" s="368">
        <f ca="1">MIN(AC1336,MAX(0,AC$1325)-SUM(AC$1419:AC1427))</f>
        <v>0</v>
      </c>
      <c r="AD1428" s="368">
        <f ca="1">MIN(AD1336,MAX(0,AD$1325)-SUM(AD$1419:AD1427))</f>
        <v>0</v>
      </c>
      <c r="AE1428" s="368">
        <f ca="1">MIN(AE1336,MAX(0,AE$1325)-SUM(AE$1419:AE1427))</f>
        <v>0</v>
      </c>
      <c r="AF1428" s="368">
        <f ca="1">MIN(AF1336,MAX(0,AF$1325)-SUM(AF$1419:AF1427))</f>
        <v>0</v>
      </c>
      <c r="AG1428" s="368">
        <f ca="1">MIN(AG1336,MAX(0,AG$1325)-SUM(AG$1419:AG1427))</f>
        <v>0</v>
      </c>
      <c r="AH1428" s="368">
        <f ca="1">MIN(AH1336,MAX(0,AH$1325)-SUM(AH$1419:AH1427))</f>
        <v>0</v>
      </c>
      <c r="AI1428" s="368">
        <f ca="1">MIN(AI1336,MAX(0,AI$1325)-SUM(AI$1419:AI1427))</f>
        <v>0</v>
      </c>
      <c r="AJ1428" s="368">
        <f ca="1">MIN(AJ1336,MAX(0,AJ$1325)-SUM(AJ$1419:AJ1427))</f>
        <v>0</v>
      </c>
      <c r="AK1428" s="368">
        <f ca="1">MIN(AK1336,MAX(0,AK$1325)-SUM(AK$1419:AK1427))</f>
        <v>0</v>
      </c>
      <c r="AL1428" s="368">
        <f ca="1">MIN(AL1336,MAX(0,AL$1325)-SUM(AL$1419:AL1427))</f>
        <v>0</v>
      </c>
      <c r="AM1428" s="368">
        <f ca="1">MIN(AM1336,MAX(0,AM$1325)-SUM(AM$1419:AM1427))</f>
        <v>0</v>
      </c>
      <c r="AN1428" s="368">
        <f ca="1">MIN(AN1336,MAX(0,AN$1325)-SUM(AN$1419:AN1427))</f>
        <v>0</v>
      </c>
      <c r="AO1428" s="368">
        <f ca="1">MIN(AO1336,MAX(0,AO$1325)-SUM(AO$1419:AO1427))</f>
        <v>0</v>
      </c>
      <c r="AP1428" s="368">
        <f ca="1">MIN(AP1336,MAX(0,AP$1325)-SUM(AP$1419:AP1427))</f>
        <v>0</v>
      </c>
      <c r="AQ1428" s="368">
        <f ca="1">MIN(AQ1336,MAX(0,AQ$1325)-SUM(AQ$1419:AQ1427))</f>
        <v>0</v>
      </c>
      <c r="AR1428" s="368">
        <f ca="1">MIN(AR1336,MAX(0,AR$1325)-SUM(AR$1419:AR1427))</f>
        <v>0</v>
      </c>
      <c r="AS1428" s="368">
        <f ca="1">MIN(AS1336,MAX(0,AS$1325)-SUM(AS$1419:AS1427))</f>
        <v>0</v>
      </c>
      <c r="AT1428" s="368">
        <f ca="1">MIN(AT1336,MAX(0,AT$1325)-SUM(AT$1419:AT1427))</f>
        <v>0</v>
      </c>
      <c r="AU1428" s="368">
        <f ca="1">MIN(AU1336,MAX(0,AU$1325)-SUM(AU$1419:AU1427))</f>
        <v>0</v>
      </c>
      <c r="AV1428" s="368">
        <f ca="1">MIN(AV1336,MAX(0,AV$1325)-SUM(AV$1419:AV1427))</f>
        <v>0</v>
      </c>
      <c r="AW1428" s="368">
        <f ca="1">MIN(AW1336,MAX(0,AW$1325)-SUM(AW$1419:AW1427))</f>
        <v>0</v>
      </c>
      <c r="AX1428" s="368">
        <f ca="1">MIN(AX1336,MAX(0,AX$1325)-SUM(AX$1419:AX1427))</f>
        <v>0</v>
      </c>
      <c r="AY1428" s="368">
        <f ca="1">MIN(AY1336,MAX(0,AY$1325)-SUM(AY$1419:AY1427))</f>
        <v>0</v>
      </c>
      <c r="AZ1428" s="368">
        <f ca="1">MIN(AZ1336,MAX(0,AZ$1325)-SUM(AZ$1419:AZ1427))</f>
        <v>0</v>
      </c>
    </row>
    <row r="1429" spans="3:52" outlineLevel="1">
      <c r="C1429" s="259">
        <f t="shared" si="3172"/>
        <v>2033</v>
      </c>
      <c r="J1429" s="369"/>
      <c r="K1429" s="370"/>
      <c r="L1429" s="378"/>
      <c r="M1429" s="378"/>
      <c r="N1429" s="378"/>
      <c r="O1429" s="378"/>
      <c r="P1429" s="378"/>
      <c r="Q1429" s="378"/>
      <c r="R1429" s="378"/>
      <c r="S1429" s="378"/>
      <c r="T1429" s="378"/>
      <c r="U1429" s="368">
        <f ca="1">MIN(U1337,MAX(0,U$1325)-SUM(U$1419:U1428))</f>
        <v>0</v>
      </c>
      <c r="V1429" s="368">
        <f ca="1">MIN(V1337,MAX(0,V$1325)-SUM(V$1419:V1428))</f>
        <v>0</v>
      </c>
      <c r="W1429" s="368">
        <f ca="1">MIN(W1337,MAX(0,W$1325)-SUM(W$1419:W1428))</f>
        <v>0</v>
      </c>
      <c r="X1429" s="368">
        <f ca="1">MIN(X1337,MAX(0,X$1325)-SUM(X$1419:X1428))</f>
        <v>0</v>
      </c>
      <c r="Y1429" s="368">
        <f ca="1">MIN(Y1337,MAX(0,Y$1325)-SUM(Y$1419:Y1428))</f>
        <v>3657.0802577224704</v>
      </c>
      <c r="Z1429" s="368">
        <f ca="1">MIN(Z1337,MAX(0,Z$1325)-SUM(Z$1419:Z1428))</f>
        <v>0</v>
      </c>
      <c r="AA1429" s="368">
        <f ca="1">MIN(AA1337,MAX(0,AA$1325)-SUM(AA$1419:AA1428))</f>
        <v>0</v>
      </c>
      <c r="AB1429" s="368">
        <f ca="1">MIN(AB1337,MAX(0,AB$1325)-SUM(AB$1419:AB1428))</f>
        <v>0</v>
      </c>
      <c r="AC1429" s="368">
        <f ca="1">MIN(AC1337,MAX(0,AC$1325)-SUM(AC$1419:AC1428))</f>
        <v>0</v>
      </c>
      <c r="AD1429" s="368">
        <f ca="1">MIN(AD1337,MAX(0,AD$1325)-SUM(AD$1419:AD1428))</f>
        <v>0</v>
      </c>
      <c r="AE1429" s="368">
        <f ca="1">MIN(AE1337,MAX(0,AE$1325)-SUM(AE$1419:AE1428))</f>
        <v>0</v>
      </c>
      <c r="AF1429" s="368">
        <f ca="1">MIN(AF1337,MAX(0,AF$1325)-SUM(AF$1419:AF1428))</f>
        <v>0</v>
      </c>
      <c r="AG1429" s="368">
        <f ca="1">MIN(AG1337,MAX(0,AG$1325)-SUM(AG$1419:AG1428))</f>
        <v>0</v>
      </c>
      <c r="AH1429" s="368">
        <f ca="1">MIN(AH1337,MAX(0,AH$1325)-SUM(AH$1419:AH1428))</f>
        <v>0</v>
      </c>
      <c r="AI1429" s="368">
        <f ca="1">MIN(AI1337,MAX(0,AI$1325)-SUM(AI$1419:AI1428))</f>
        <v>0</v>
      </c>
      <c r="AJ1429" s="368">
        <f ca="1">MIN(AJ1337,MAX(0,AJ$1325)-SUM(AJ$1419:AJ1428))</f>
        <v>0</v>
      </c>
      <c r="AK1429" s="368">
        <f ca="1">MIN(AK1337,MAX(0,AK$1325)-SUM(AK$1419:AK1428))</f>
        <v>0</v>
      </c>
      <c r="AL1429" s="368">
        <f ca="1">MIN(AL1337,MAX(0,AL$1325)-SUM(AL$1419:AL1428))</f>
        <v>0</v>
      </c>
      <c r="AM1429" s="368">
        <f ca="1">MIN(AM1337,MAX(0,AM$1325)-SUM(AM$1419:AM1428))</f>
        <v>0</v>
      </c>
      <c r="AN1429" s="368">
        <f ca="1">MIN(AN1337,MAX(0,AN$1325)-SUM(AN$1419:AN1428))</f>
        <v>0</v>
      </c>
      <c r="AO1429" s="368">
        <f ca="1">MIN(AO1337,MAX(0,AO$1325)-SUM(AO$1419:AO1428))</f>
        <v>0</v>
      </c>
      <c r="AP1429" s="368">
        <f ca="1">MIN(AP1337,MAX(0,AP$1325)-SUM(AP$1419:AP1428))</f>
        <v>0</v>
      </c>
      <c r="AQ1429" s="368">
        <f ca="1">MIN(AQ1337,MAX(0,AQ$1325)-SUM(AQ$1419:AQ1428))</f>
        <v>0</v>
      </c>
      <c r="AR1429" s="368">
        <f ca="1">MIN(AR1337,MAX(0,AR$1325)-SUM(AR$1419:AR1428))</f>
        <v>0</v>
      </c>
      <c r="AS1429" s="368">
        <f ca="1">MIN(AS1337,MAX(0,AS$1325)-SUM(AS$1419:AS1428))</f>
        <v>0</v>
      </c>
      <c r="AT1429" s="368">
        <f ca="1">MIN(AT1337,MAX(0,AT$1325)-SUM(AT$1419:AT1428))</f>
        <v>0</v>
      </c>
      <c r="AU1429" s="368">
        <f ca="1">MIN(AU1337,MAX(0,AU$1325)-SUM(AU$1419:AU1428))</f>
        <v>0</v>
      </c>
      <c r="AV1429" s="368">
        <f ca="1">MIN(AV1337,MAX(0,AV$1325)-SUM(AV$1419:AV1428))</f>
        <v>0</v>
      </c>
      <c r="AW1429" s="368">
        <f ca="1">MIN(AW1337,MAX(0,AW$1325)-SUM(AW$1419:AW1428))</f>
        <v>0</v>
      </c>
      <c r="AX1429" s="368">
        <f ca="1">MIN(AX1337,MAX(0,AX$1325)-SUM(AX$1419:AX1428))</f>
        <v>0</v>
      </c>
      <c r="AY1429" s="368">
        <f ca="1">MIN(AY1337,MAX(0,AY$1325)-SUM(AY$1419:AY1428))</f>
        <v>0</v>
      </c>
      <c r="AZ1429" s="368">
        <f ca="1">MIN(AZ1337,MAX(0,AZ$1325)-SUM(AZ$1419:AZ1428))</f>
        <v>0</v>
      </c>
    </row>
    <row r="1430" spans="3:52" outlineLevel="1">
      <c r="C1430" s="259">
        <f t="shared" si="3172"/>
        <v>2034</v>
      </c>
      <c r="J1430" s="369"/>
      <c r="K1430" s="370"/>
      <c r="L1430" s="378"/>
      <c r="M1430" s="378"/>
      <c r="N1430" s="378"/>
      <c r="O1430" s="378"/>
      <c r="P1430" s="378"/>
      <c r="Q1430" s="378"/>
      <c r="R1430" s="378"/>
      <c r="S1430" s="378"/>
      <c r="T1430" s="378"/>
      <c r="U1430" s="378"/>
      <c r="V1430" s="368">
        <f ca="1">MIN(V1338,MAX(0,V$1325)-SUM(V$1419:V1429))</f>
        <v>0</v>
      </c>
      <c r="W1430" s="368">
        <f ca="1">MIN(W1338,MAX(0,W$1325)-SUM(W$1419:W1429))</f>
        <v>0</v>
      </c>
      <c r="X1430" s="368">
        <f ca="1">MIN(X1338,MAX(0,X$1325)-SUM(X$1419:X1429))</f>
        <v>0</v>
      </c>
      <c r="Y1430" s="368">
        <f ca="1">MIN(Y1338,MAX(0,Y$1325)-SUM(Y$1419:Y1429))</f>
        <v>17.704028983590433</v>
      </c>
      <c r="Z1430" s="368">
        <f ca="1">MIN(Z1338,MAX(0,Z$1325)-SUM(Z$1419:Z1429))</f>
        <v>3743.5342553815935</v>
      </c>
      <c r="AA1430" s="368">
        <f ca="1">MIN(AA1338,MAX(0,AA$1325)-SUM(AA$1419:AA1429))</f>
        <v>0</v>
      </c>
      <c r="AB1430" s="368">
        <f ca="1">MIN(AB1338,MAX(0,AB$1325)-SUM(AB$1419:AB1429))</f>
        <v>0</v>
      </c>
      <c r="AC1430" s="368">
        <f ca="1">MIN(AC1338,MAX(0,AC$1325)-SUM(AC$1419:AC1429))</f>
        <v>0</v>
      </c>
      <c r="AD1430" s="368">
        <f ca="1">MIN(AD1338,MAX(0,AD$1325)-SUM(AD$1419:AD1429))</f>
        <v>0</v>
      </c>
      <c r="AE1430" s="368">
        <f ca="1">MIN(AE1338,MAX(0,AE$1325)-SUM(AE$1419:AE1429))</f>
        <v>0</v>
      </c>
      <c r="AF1430" s="368">
        <f ca="1">MIN(AF1338,MAX(0,AF$1325)-SUM(AF$1419:AF1429))</f>
        <v>0</v>
      </c>
      <c r="AG1430" s="368">
        <f ca="1">MIN(AG1338,MAX(0,AG$1325)-SUM(AG$1419:AG1429))</f>
        <v>0</v>
      </c>
      <c r="AH1430" s="368">
        <f ca="1">MIN(AH1338,MAX(0,AH$1325)-SUM(AH$1419:AH1429))</f>
        <v>0</v>
      </c>
      <c r="AI1430" s="368">
        <f ca="1">MIN(AI1338,MAX(0,AI$1325)-SUM(AI$1419:AI1429))</f>
        <v>0</v>
      </c>
      <c r="AJ1430" s="368">
        <f ca="1">MIN(AJ1338,MAX(0,AJ$1325)-SUM(AJ$1419:AJ1429))</f>
        <v>0</v>
      </c>
      <c r="AK1430" s="368">
        <f ca="1">MIN(AK1338,MAX(0,AK$1325)-SUM(AK$1419:AK1429))</f>
        <v>0</v>
      </c>
      <c r="AL1430" s="368">
        <f ca="1">MIN(AL1338,MAX(0,AL$1325)-SUM(AL$1419:AL1429))</f>
        <v>0</v>
      </c>
      <c r="AM1430" s="368">
        <f ca="1">MIN(AM1338,MAX(0,AM$1325)-SUM(AM$1419:AM1429))</f>
        <v>0</v>
      </c>
      <c r="AN1430" s="368">
        <f ca="1">MIN(AN1338,MAX(0,AN$1325)-SUM(AN$1419:AN1429))</f>
        <v>0</v>
      </c>
      <c r="AO1430" s="368">
        <f ca="1">MIN(AO1338,MAX(0,AO$1325)-SUM(AO$1419:AO1429))</f>
        <v>0</v>
      </c>
      <c r="AP1430" s="368">
        <f ca="1">MIN(AP1338,MAX(0,AP$1325)-SUM(AP$1419:AP1429))</f>
        <v>0</v>
      </c>
      <c r="AQ1430" s="368">
        <f ca="1">MIN(AQ1338,MAX(0,AQ$1325)-SUM(AQ$1419:AQ1429))</f>
        <v>0</v>
      </c>
      <c r="AR1430" s="368">
        <f ca="1">MIN(AR1338,MAX(0,AR$1325)-SUM(AR$1419:AR1429))</f>
        <v>0</v>
      </c>
      <c r="AS1430" s="368">
        <f ca="1">MIN(AS1338,MAX(0,AS$1325)-SUM(AS$1419:AS1429))</f>
        <v>0</v>
      </c>
      <c r="AT1430" s="368">
        <f ca="1">MIN(AT1338,MAX(0,AT$1325)-SUM(AT$1419:AT1429))</f>
        <v>0</v>
      </c>
      <c r="AU1430" s="368">
        <f ca="1">MIN(AU1338,MAX(0,AU$1325)-SUM(AU$1419:AU1429))</f>
        <v>0</v>
      </c>
      <c r="AV1430" s="368">
        <f ca="1">MIN(AV1338,MAX(0,AV$1325)-SUM(AV$1419:AV1429))</f>
        <v>0</v>
      </c>
      <c r="AW1430" s="368">
        <f ca="1">MIN(AW1338,MAX(0,AW$1325)-SUM(AW$1419:AW1429))</f>
        <v>0</v>
      </c>
      <c r="AX1430" s="368">
        <f ca="1">MIN(AX1338,MAX(0,AX$1325)-SUM(AX$1419:AX1429))</f>
        <v>0</v>
      </c>
      <c r="AY1430" s="368">
        <f ca="1">MIN(AY1338,MAX(0,AY$1325)-SUM(AY$1419:AY1429))</f>
        <v>0</v>
      </c>
      <c r="AZ1430" s="368">
        <f ca="1">MIN(AZ1338,MAX(0,AZ$1325)-SUM(AZ$1419:AZ1429))</f>
        <v>0</v>
      </c>
    </row>
    <row r="1431" spans="3:52" outlineLevel="1">
      <c r="C1431" s="259">
        <f t="shared" si="3172"/>
        <v>2035</v>
      </c>
      <c r="J1431" s="369"/>
      <c r="K1431" s="370"/>
      <c r="L1431" s="378"/>
      <c r="M1431" s="378"/>
      <c r="N1431" s="378"/>
      <c r="O1431" s="378"/>
      <c r="P1431" s="378"/>
      <c r="Q1431" s="378"/>
      <c r="R1431" s="378"/>
      <c r="S1431" s="378"/>
      <c r="T1431" s="378"/>
      <c r="U1431" s="378"/>
      <c r="V1431" s="378"/>
      <c r="W1431" s="368">
        <f ca="1">MIN(W1339,MAX(0,W$1325)-SUM(W$1419:W1430))</f>
        <v>0</v>
      </c>
      <c r="X1431" s="368">
        <f ca="1">MIN(X1339,MAX(0,X$1325)-SUM(X$1419:X1430))</f>
        <v>0</v>
      </c>
      <c r="Y1431" s="368">
        <f ca="1">MIN(Y1339,MAX(0,Y$1325)-SUM(Y$1419:Y1430))</f>
        <v>0</v>
      </c>
      <c r="Z1431" s="368">
        <f ca="1">MIN(Z1339,MAX(0,Z$1325)-SUM(Z$1419:Z1430))</f>
        <v>3212.1758178037344</v>
      </c>
      <c r="AA1431" s="368">
        <f ca="1">MIN(AA1339,MAX(0,AA$1325)-SUM(AA$1419:AA1430))</f>
        <v>3830.5246860953694</v>
      </c>
      <c r="AB1431" s="368">
        <f ca="1">MIN(AB1339,MAX(0,AB$1325)-SUM(AB$1419:AB1430))</f>
        <v>0</v>
      </c>
      <c r="AC1431" s="368">
        <f ca="1">MIN(AC1339,MAX(0,AC$1325)-SUM(AC$1419:AC1430))</f>
        <v>0</v>
      </c>
      <c r="AD1431" s="368">
        <f ca="1">MIN(AD1339,MAX(0,AD$1325)-SUM(AD$1419:AD1430))</f>
        <v>0</v>
      </c>
      <c r="AE1431" s="368">
        <f ca="1">MIN(AE1339,MAX(0,AE$1325)-SUM(AE$1419:AE1430))</f>
        <v>0</v>
      </c>
      <c r="AF1431" s="368">
        <f ca="1">MIN(AF1339,MAX(0,AF$1325)-SUM(AF$1419:AF1430))</f>
        <v>0</v>
      </c>
      <c r="AG1431" s="368">
        <f ca="1">MIN(AG1339,MAX(0,AG$1325)-SUM(AG$1419:AG1430))</f>
        <v>0</v>
      </c>
      <c r="AH1431" s="368">
        <f ca="1">MIN(AH1339,MAX(0,AH$1325)-SUM(AH$1419:AH1430))</f>
        <v>0</v>
      </c>
      <c r="AI1431" s="368">
        <f ca="1">MIN(AI1339,MAX(0,AI$1325)-SUM(AI$1419:AI1430))</f>
        <v>0</v>
      </c>
      <c r="AJ1431" s="368">
        <f ca="1">MIN(AJ1339,MAX(0,AJ$1325)-SUM(AJ$1419:AJ1430))</f>
        <v>0</v>
      </c>
      <c r="AK1431" s="368">
        <f ca="1">MIN(AK1339,MAX(0,AK$1325)-SUM(AK$1419:AK1430))</f>
        <v>0</v>
      </c>
      <c r="AL1431" s="368">
        <f ca="1">MIN(AL1339,MAX(0,AL$1325)-SUM(AL$1419:AL1430))</f>
        <v>0</v>
      </c>
      <c r="AM1431" s="368">
        <f ca="1">MIN(AM1339,MAX(0,AM$1325)-SUM(AM$1419:AM1430))</f>
        <v>0</v>
      </c>
      <c r="AN1431" s="368">
        <f ca="1">MIN(AN1339,MAX(0,AN$1325)-SUM(AN$1419:AN1430))</f>
        <v>0</v>
      </c>
      <c r="AO1431" s="368">
        <f ca="1">MIN(AO1339,MAX(0,AO$1325)-SUM(AO$1419:AO1430))</f>
        <v>0</v>
      </c>
      <c r="AP1431" s="368">
        <f ca="1">MIN(AP1339,MAX(0,AP$1325)-SUM(AP$1419:AP1430))</f>
        <v>0</v>
      </c>
      <c r="AQ1431" s="368">
        <f ca="1">MIN(AQ1339,MAX(0,AQ$1325)-SUM(AQ$1419:AQ1430))</f>
        <v>0</v>
      </c>
      <c r="AR1431" s="368">
        <f ca="1">MIN(AR1339,MAX(0,AR$1325)-SUM(AR$1419:AR1430))</f>
        <v>0</v>
      </c>
      <c r="AS1431" s="368">
        <f ca="1">MIN(AS1339,MAX(0,AS$1325)-SUM(AS$1419:AS1430))</f>
        <v>0</v>
      </c>
      <c r="AT1431" s="368">
        <f ca="1">MIN(AT1339,MAX(0,AT$1325)-SUM(AT$1419:AT1430))</f>
        <v>0</v>
      </c>
      <c r="AU1431" s="368">
        <f ca="1">MIN(AU1339,MAX(0,AU$1325)-SUM(AU$1419:AU1430))</f>
        <v>0</v>
      </c>
      <c r="AV1431" s="368">
        <f ca="1">MIN(AV1339,MAX(0,AV$1325)-SUM(AV$1419:AV1430))</f>
        <v>0</v>
      </c>
      <c r="AW1431" s="368">
        <f ca="1">MIN(AW1339,MAX(0,AW$1325)-SUM(AW$1419:AW1430))</f>
        <v>0</v>
      </c>
      <c r="AX1431" s="368">
        <f ca="1">MIN(AX1339,MAX(0,AX$1325)-SUM(AX$1419:AX1430))</f>
        <v>0</v>
      </c>
      <c r="AY1431" s="368">
        <f ca="1">MIN(AY1339,MAX(0,AY$1325)-SUM(AY$1419:AY1430))</f>
        <v>0</v>
      </c>
      <c r="AZ1431" s="368">
        <f ca="1">MIN(AZ1339,MAX(0,AZ$1325)-SUM(AZ$1419:AZ1430))</f>
        <v>0</v>
      </c>
    </row>
    <row r="1432" spans="3:52" outlineLevel="1">
      <c r="C1432" s="259">
        <f t="shared" si="3172"/>
        <v>2036</v>
      </c>
      <c r="J1432" s="369"/>
      <c r="K1432" s="370"/>
      <c r="L1432" s="378"/>
      <c r="M1432" s="378"/>
      <c r="N1432" s="378"/>
      <c r="O1432" s="378"/>
      <c r="P1432" s="378"/>
      <c r="Q1432" s="378"/>
      <c r="R1432" s="378"/>
      <c r="S1432" s="378"/>
      <c r="T1432" s="378"/>
      <c r="U1432" s="378"/>
      <c r="V1432" s="378"/>
      <c r="W1432" s="378"/>
      <c r="X1432" s="368">
        <f ca="1">MIN(X1340,MAX(0,X$1325)-SUM(X$1419:X1431))</f>
        <v>0</v>
      </c>
      <c r="Y1432" s="368">
        <f ca="1">MIN(Y1340,MAX(0,Y$1325)-SUM(Y$1419:Y1431))</f>
        <v>0</v>
      </c>
      <c r="Z1432" s="368">
        <f ca="1">MIN(Z1340,MAX(0,Z$1325)-SUM(Z$1419:Z1431))</f>
        <v>0</v>
      </c>
      <c r="AA1432" s="368">
        <f ca="1">MIN(AA1340,MAX(0,AA$1325)-SUM(AA$1419:AA1431))</f>
        <v>3919.5729669780821</v>
      </c>
      <c r="AB1432" s="368">
        <f ca="1">MIN(AB1340,MAX(0,AB$1325)-SUM(AB$1419:AB1431))</f>
        <v>3919.5729669780821</v>
      </c>
      <c r="AC1432" s="368">
        <f ca="1">MIN(AC1340,MAX(0,AC$1325)-SUM(AC$1419:AC1431))</f>
        <v>0</v>
      </c>
      <c r="AD1432" s="368">
        <f ca="1">MIN(AD1340,MAX(0,AD$1325)-SUM(AD$1419:AD1431))</f>
        <v>0</v>
      </c>
      <c r="AE1432" s="368">
        <f ca="1">MIN(AE1340,MAX(0,AE$1325)-SUM(AE$1419:AE1431))</f>
        <v>0</v>
      </c>
      <c r="AF1432" s="368">
        <f ca="1">MIN(AF1340,MAX(0,AF$1325)-SUM(AF$1419:AF1431))</f>
        <v>0</v>
      </c>
      <c r="AG1432" s="368">
        <f ca="1">MIN(AG1340,MAX(0,AG$1325)-SUM(AG$1419:AG1431))</f>
        <v>0</v>
      </c>
      <c r="AH1432" s="368">
        <f ca="1">MIN(AH1340,MAX(0,AH$1325)-SUM(AH$1419:AH1431))</f>
        <v>0</v>
      </c>
      <c r="AI1432" s="368">
        <f ca="1">MIN(AI1340,MAX(0,AI$1325)-SUM(AI$1419:AI1431))</f>
        <v>0</v>
      </c>
      <c r="AJ1432" s="368">
        <f ca="1">MIN(AJ1340,MAX(0,AJ$1325)-SUM(AJ$1419:AJ1431))</f>
        <v>0</v>
      </c>
      <c r="AK1432" s="368">
        <f ca="1">MIN(AK1340,MAX(0,AK$1325)-SUM(AK$1419:AK1431))</f>
        <v>0</v>
      </c>
      <c r="AL1432" s="368">
        <f ca="1">MIN(AL1340,MAX(0,AL$1325)-SUM(AL$1419:AL1431))</f>
        <v>0</v>
      </c>
      <c r="AM1432" s="368">
        <f ca="1">MIN(AM1340,MAX(0,AM$1325)-SUM(AM$1419:AM1431))</f>
        <v>0</v>
      </c>
      <c r="AN1432" s="368">
        <f ca="1">MIN(AN1340,MAX(0,AN$1325)-SUM(AN$1419:AN1431))</f>
        <v>0</v>
      </c>
      <c r="AO1432" s="368">
        <f ca="1">MIN(AO1340,MAX(0,AO$1325)-SUM(AO$1419:AO1431))</f>
        <v>0</v>
      </c>
      <c r="AP1432" s="368">
        <f ca="1">MIN(AP1340,MAX(0,AP$1325)-SUM(AP$1419:AP1431))</f>
        <v>0</v>
      </c>
      <c r="AQ1432" s="368">
        <f ca="1">MIN(AQ1340,MAX(0,AQ$1325)-SUM(AQ$1419:AQ1431))</f>
        <v>0</v>
      </c>
      <c r="AR1432" s="368">
        <f ca="1">MIN(AR1340,MAX(0,AR$1325)-SUM(AR$1419:AR1431))</f>
        <v>0</v>
      </c>
      <c r="AS1432" s="368">
        <f ca="1">MIN(AS1340,MAX(0,AS$1325)-SUM(AS$1419:AS1431))</f>
        <v>0</v>
      </c>
      <c r="AT1432" s="368">
        <f ca="1">MIN(AT1340,MAX(0,AT$1325)-SUM(AT$1419:AT1431))</f>
        <v>0</v>
      </c>
      <c r="AU1432" s="368">
        <f ca="1">MIN(AU1340,MAX(0,AU$1325)-SUM(AU$1419:AU1431))</f>
        <v>0</v>
      </c>
      <c r="AV1432" s="368">
        <f ca="1">MIN(AV1340,MAX(0,AV$1325)-SUM(AV$1419:AV1431))</f>
        <v>0</v>
      </c>
      <c r="AW1432" s="368">
        <f ca="1">MIN(AW1340,MAX(0,AW$1325)-SUM(AW$1419:AW1431))</f>
        <v>0</v>
      </c>
      <c r="AX1432" s="368">
        <f ca="1">MIN(AX1340,MAX(0,AX$1325)-SUM(AX$1419:AX1431))</f>
        <v>0</v>
      </c>
      <c r="AY1432" s="368">
        <f ca="1">MIN(AY1340,MAX(0,AY$1325)-SUM(AY$1419:AY1431))</f>
        <v>0</v>
      </c>
      <c r="AZ1432" s="368">
        <f ca="1">MIN(AZ1340,MAX(0,AZ$1325)-SUM(AZ$1419:AZ1431))</f>
        <v>0</v>
      </c>
    </row>
    <row r="1433" spans="3:52" outlineLevel="1">
      <c r="C1433" s="259">
        <f t="shared" si="3172"/>
        <v>2037</v>
      </c>
      <c r="J1433" s="369"/>
      <c r="K1433" s="370"/>
      <c r="L1433" s="378"/>
      <c r="M1433" s="378"/>
      <c r="N1433" s="378"/>
      <c r="O1433" s="378"/>
      <c r="P1433" s="378"/>
      <c r="Q1433" s="378"/>
      <c r="R1433" s="378"/>
      <c r="S1433" s="378"/>
      <c r="T1433" s="378"/>
      <c r="U1433" s="378"/>
      <c r="V1433" s="378"/>
      <c r="W1433" s="378"/>
      <c r="X1433" s="378"/>
      <c r="Y1433" s="368">
        <f ca="1">MIN(Y1341,MAX(0,Y$1325)-SUM(Y$1419:Y1432))</f>
        <v>0</v>
      </c>
      <c r="Z1433" s="368">
        <f ca="1">MIN(Z1341,MAX(0,Z$1325)-SUM(Z$1419:Z1432))</f>
        <v>0</v>
      </c>
      <c r="AA1433" s="368">
        <f ca="1">MIN(AA1341,MAX(0,AA$1325)-SUM(AA$1419:AA1432))</f>
        <v>0</v>
      </c>
      <c r="AB1433" s="368">
        <f ca="1">MIN(AB1341,MAX(0,AB$1325)-SUM(AB$1419:AB1432))</f>
        <v>0</v>
      </c>
      <c r="AC1433" s="368">
        <f ca="1">MIN(AC1341,MAX(0,AC$1325)-SUM(AC$1419:AC1432))</f>
        <v>0</v>
      </c>
      <c r="AD1433" s="368">
        <f ca="1">MIN(AD1341,MAX(0,AD$1325)-SUM(AD$1419:AD1432))</f>
        <v>0</v>
      </c>
      <c r="AE1433" s="368">
        <f ca="1">MIN(AE1341,MAX(0,AE$1325)-SUM(AE$1419:AE1432))</f>
        <v>0</v>
      </c>
      <c r="AF1433" s="368">
        <f ca="1">MIN(AF1341,MAX(0,AF$1325)-SUM(AF$1419:AF1432))</f>
        <v>0</v>
      </c>
      <c r="AG1433" s="368">
        <f ca="1">MIN(AG1341,MAX(0,AG$1325)-SUM(AG$1419:AG1432))</f>
        <v>0</v>
      </c>
      <c r="AH1433" s="368">
        <f ca="1">MIN(AH1341,MAX(0,AH$1325)-SUM(AH$1419:AH1432))</f>
        <v>0</v>
      </c>
      <c r="AI1433" s="368">
        <f ca="1">MIN(AI1341,MAX(0,AI$1325)-SUM(AI$1419:AI1432))</f>
        <v>0</v>
      </c>
      <c r="AJ1433" s="368">
        <f ca="1">MIN(AJ1341,MAX(0,AJ$1325)-SUM(AJ$1419:AJ1432))</f>
        <v>0</v>
      </c>
      <c r="AK1433" s="368">
        <f ca="1">MIN(AK1341,MAX(0,AK$1325)-SUM(AK$1419:AK1432))</f>
        <v>0</v>
      </c>
      <c r="AL1433" s="368">
        <f ca="1">MIN(AL1341,MAX(0,AL$1325)-SUM(AL$1419:AL1432))</f>
        <v>0</v>
      </c>
      <c r="AM1433" s="368">
        <f ca="1">MIN(AM1341,MAX(0,AM$1325)-SUM(AM$1419:AM1432))</f>
        <v>0</v>
      </c>
      <c r="AN1433" s="368">
        <f ca="1">MIN(AN1341,MAX(0,AN$1325)-SUM(AN$1419:AN1432))</f>
        <v>0</v>
      </c>
      <c r="AO1433" s="368">
        <f ca="1">MIN(AO1341,MAX(0,AO$1325)-SUM(AO$1419:AO1432))</f>
        <v>0</v>
      </c>
      <c r="AP1433" s="368">
        <f ca="1">MIN(AP1341,MAX(0,AP$1325)-SUM(AP$1419:AP1432))</f>
        <v>0</v>
      </c>
      <c r="AQ1433" s="368">
        <f ca="1">MIN(AQ1341,MAX(0,AQ$1325)-SUM(AQ$1419:AQ1432))</f>
        <v>0</v>
      </c>
      <c r="AR1433" s="368">
        <f ca="1">MIN(AR1341,MAX(0,AR$1325)-SUM(AR$1419:AR1432))</f>
        <v>0</v>
      </c>
      <c r="AS1433" s="368">
        <f ca="1">MIN(AS1341,MAX(0,AS$1325)-SUM(AS$1419:AS1432))</f>
        <v>0</v>
      </c>
      <c r="AT1433" s="368">
        <f ca="1">MIN(AT1341,MAX(0,AT$1325)-SUM(AT$1419:AT1432))</f>
        <v>0</v>
      </c>
      <c r="AU1433" s="368">
        <f ca="1">MIN(AU1341,MAX(0,AU$1325)-SUM(AU$1419:AU1432))</f>
        <v>0</v>
      </c>
      <c r="AV1433" s="368">
        <f ca="1">MIN(AV1341,MAX(0,AV$1325)-SUM(AV$1419:AV1432))</f>
        <v>0</v>
      </c>
      <c r="AW1433" s="368">
        <f ca="1">MIN(AW1341,MAX(0,AW$1325)-SUM(AW$1419:AW1432))</f>
        <v>0</v>
      </c>
      <c r="AX1433" s="368">
        <f ca="1">MIN(AX1341,MAX(0,AX$1325)-SUM(AX$1419:AX1432))</f>
        <v>0</v>
      </c>
      <c r="AY1433" s="368">
        <f ca="1">MIN(AY1341,MAX(0,AY$1325)-SUM(AY$1419:AY1432))</f>
        <v>0</v>
      </c>
      <c r="AZ1433" s="368">
        <f ca="1">MIN(AZ1341,MAX(0,AZ$1325)-SUM(AZ$1419:AZ1432))</f>
        <v>0</v>
      </c>
    </row>
    <row r="1434" spans="3:52" outlineLevel="1">
      <c r="C1434" s="259">
        <f t="shared" si="3172"/>
        <v>2038</v>
      </c>
      <c r="J1434" s="369"/>
      <c r="K1434" s="370"/>
      <c r="L1434" s="378"/>
      <c r="M1434" s="378"/>
      <c r="N1434" s="378"/>
      <c r="O1434" s="378"/>
      <c r="P1434" s="378"/>
      <c r="Q1434" s="378"/>
      <c r="R1434" s="378"/>
      <c r="S1434" s="378"/>
      <c r="T1434" s="378"/>
      <c r="U1434" s="378"/>
      <c r="V1434" s="378"/>
      <c r="W1434" s="378"/>
      <c r="X1434" s="378"/>
      <c r="Y1434" s="378"/>
      <c r="Z1434" s="368">
        <f ca="1">MIN(Z1342,MAX(0,Z$1325)-SUM(Z$1419:Z1433))</f>
        <v>0</v>
      </c>
      <c r="AA1434" s="368">
        <f ca="1">MIN(AA1342,MAX(0,AA$1325)-SUM(AA$1419:AA1433))</f>
        <v>0</v>
      </c>
      <c r="AB1434" s="368">
        <f ca="1">MIN(AB1342,MAX(0,AB$1325)-SUM(AB$1419:AB1433))</f>
        <v>0</v>
      </c>
      <c r="AC1434" s="368">
        <f ca="1">MIN(AC1342,MAX(0,AC$1325)-SUM(AC$1419:AC1433))</f>
        <v>0</v>
      </c>
      <c r="AD1434" s="368">
        <f ca="1">MIN(AD1342,MAX(0,AD$1325)-SUM(AD$1419:AD1433))</f>
        <v>0</v>
      </c>
      <c r="AE1434" s="368">
        <f ca="1">MIN(AE1342,MAX(0,AE$1325)-SUM(AE$1419:AE1433))</f>
        <v>0</v>
      </c>
      <c r="AF1434" s="368">
        <f ca="1">MIN(AF1342,MAX(0,AF$1325)-SUM(AF$1419:AF1433))</f>
        <v>0</v>
      </c>
      <c r="AG1434" s="368">
        <f ca="1">MIN(AG1342,MAX(0,AG$1325)-SUM(AG$1419:AG1433))</f>
        <v>0</v>
      </c>
      <c r="AH1434" s="368">
        <f ca="1">MIN(AH1342,MAX(0,AH$1325)-SUM(AH$1419:AH1433))</f>
        <v>0</v>
      </c>
      <c r="AI1434" s="368">
        <f ca="1">MIN(AI1342,MAX(0,AI$1325)-SUM(AI$1419:AI1433))</f>
        <v>0</v>
      </c>
      <c r="AJ1434" s="368">
        <f ca="1">MIN(AJ1342,MAX(0,AJ$1325)-SUM(AJ$1419:AJ1433))</f>
        <v>0</v>
      </c>
      <c r="AK1434" s="368">
        <f ca="1">MIN(AK1342,MAX(0,AK$1325)-SUM(AK$1419:AK1433))</f>
        <v>0</v>
      </c>
      <c r="AL1434" s="368">
        <f ca="1">MIN(AL1342,MAX(0,AL$1325)-SUM(AL$1419:AL1433))</f>
        <v>0</v>
      </c>
      <c r="AM1434" s="368">
        <f ca="1">MIN(AM1342,MAX(0,AM$1325)-SUM(AM$1419:AM1433))</f>
        <v>0</v>
      </c>
      <c r="AN1434" s="368">
        <f ca="1">MIN(AN1342,MAX(0,AN$1325)-SUM(AN$1419:AN1433))</f>
        <v>0</v>
      </c>
      <c r="AO1434" s="368">
        <f ca="1">MIN(AO1342,MAX(0,AO$1325)-SUM(AO$1419:AO1433))</f>
        <v>0</v>
      </c>
      <c r="AP1434" s="368">
        <f ca="1">MIN(AP1342,MAX(0,AP$1325)-SUM(AP$1419:AP1433))</f>
        <v>0</v>
      </c>
      <c r="AQ1434" s="368">
        <f ca="1">MIN(AQ1342,MAX(0,AQ$1325)-SUM(AQ$1419:AQ1433))</f>
        <v>0</v>
      </c>
      <c r="AR1434" s="368">
        <f ca="1">MIN(AR1342,MAX(0,AR$1325)-SUM(AR$1419:AR1433))</f>
        <v>0</v>
      </c>
      <c r="AS1434" s="368">
        <f ca="1">MIN(AS1342,MAX(0,AS$1325)-SUM(AS$1419:AS1433))</f>
        <v>0</v>
      </c>
      <c r="AT1434" s="368">
        <f ca="1">MIN(AT1342,MAX(0,AT$1325)-SUM(AT$1419:AT1433))</f>
        <v>0</v>
      </c>
      <c r="AU1434" s="368">
        <f ca="1">MIN(AU1342,MAX(0,AU$1325)-SUM(AU$1419:AU1433))</f>
        <v>0</v>
      </c>
      <c r="AV1434" s="368">
        <f ca="1">MIN(AV1342,MAX(0,AV$1325)-SUM(AV$1419:AV1433))</f>
        <v>0</v>
      </c>
      <c r="AW1434" s="368">
        <f ca="1">MIN(AW1342,MAX(0,AW$1325)-SUM(AW$1419:AW1433))</f>
        <v>0</v>
      </c>
      <c r="AX1434" s="368">
        <f ca="1">MIN(AX1342,MAX(0,AX$1325)-SUM(AX$1419:AX1433))</f>
        <v>0</v>
      </c>
      <c r="AY1434" s="368">
        <f ca="1">MIN(AY1342,MAX(0,AY$1325)-SUM(AY$1419:AY1433))</f>
        <v>0</v>
      </c>
      <c r="AZ1434" s="368">
        <f ca="1">MIN(AZ1342,MAX(0,AZ$1325)-SUM(AZ$1419:AZ1433))</f>
        <v>0</v>
      </c>
    </row>
    <row r="1435" spans="3:52" outlineLevel="1">
      <c r="C1435" s="259">
        <f t="shared" si="3172"/>
        <v>2039</v>
      </c>
      <c r="J1435" s="369"/>
      <c r="K1435" s="370"/>
      <c r="L1435" s="378"/>
      <c r="M1435" s="378"/>
      <c r="N1435" s="378"/>
      <c r="O1435" s="378"/>
      <c r="P1435" s="378"/>
      <c r="Q1435" s="378"/>
      <c r="R1435" s="378"/>
      <c r="S1435" s="378"/>
      <c r="T1435" s="378"/>
      <c r="U1435" s="378"/>
      <c r="V1435" s="378"/>
      <c r="W1435" s="378"/>
      <c r="X1435" s="378"/>
      <c r="Y1435" s="378"/>
      <c r="Z1435" s="378"/>
      <c r="AA1435" s="368">
        <f ca="1">MIN(AA1343,MAX(0,AA$1325)-SUM(AA$1419:AA1434))</f>
        <v>0</v>
      </c>
      <c r="AB1435" s="368">
        <f ca="1">MIN(AB1343,MAX(0,AB$1325)-SUM(AB$1419:AB1434))</f>
        <v>0</v>
      </c>
      <c r="AC1435" s="368">
        <f ca="1">MIN(AC1343,MAX(0,AC$1325)-SUM(AC$1419:AC1434))</f>
        <v>0</v>
      </c>
      <c r="AD1435" s="368">
        <f ca="1">MIN(AD1343,MAX(0,AD$1325)-SUM(AD$1419:AD1434))</f>
        <v>0</v>
      </c>
      <c r="AE1435" s="368">
        <f ca="1">MIN(AE1343,MAX(0,AE$1325)-SUM(AE$1419:AE1434))</f>
        <v>0</v>
      </c>
      <c r="AF1435" s="368">
        <f ca="1">MIN(AF1343,MAX(0,AF$1325)-SUM(AF$1419:AF1434))</f>
        <v>0</v>
      </c>
      <c r="AG1435" s="368">
        <f ca="1">MIN(AG1343,MAX(0,AG$1325)-SUM(AG$1419:AG1434))</f>
        <v>0</v>
      </c>
      <c r="AH1435" s="368">
        <f ca="1">MIN(AH1343,MAX(0,AH$1325)-SUM(AH$1419:AH1434))</f>
        <v>0</v>
      </c>
      <c r="AI1435" s="368">
        <f ca="1">MIN(AI1343,MAX(0,AI$1325)-SUM(AI$1419:AI1434))</f>
        <v>0</v>
      </c>
      <c r="AJ1435" s="368">
        <f ca="1">MIN(AJ1343,MAX(0,AJ$1325)-SUM(AJ$1419:AJ1434))</f>
        <v>0</v>
      </c>
      <c r="AK1435" s="368">
        <f ca="1">MIN(AK1343,MAX(0,AK$1325)-SUM(AK$1419:AK1434))</f>
        <v>0</v>
      </c>
      <c r="AL1435" s="368">
        <f ca="1">MIN(AL1343,MAX(0,AL$1325)-SUM(AL$1419:AL1434))</f>
        <v>0</v>
      </c>
      <c r="AM1435" s="368">
        <f ca="1">MIN(AM1343,MAX(0,AM$1325)-SUM(AM$1419:AM1434))</f>
        <v>0</v>
      </c>
      <c r="AN1435" s="368">
        <f ca="1">MIN(AN1343,MAX(0,AN$1325)-SUM(AN$1419:AN1434))</f>
        <v>0</v>
      </c>
      <c r="AO1435" s="368">
        <f ca="1">MIN(AO1343,MAX(0,AO$1325)-SUM(AO$1419:AO1434))</f>
        <v>0</v>
      </c>
      <c r="AP1435" s="368">
        <f ca="1">MIN(AP1343,MAX(0,AP$1325)-SUM(AP$1419:AP1434))</f>
        <v>0</v>
      </c>
      <c r="AQ1435" s="368">
        <f ca="1">MIN(AQ1343,MAX(0,AQ$1325)-SUM(AQ$1419:AQ1434))</f>
        <v>0</v>
      </c>
      <c r="AR1435" s="368">
        <f ca="1">MIN(AR1343,MAX(0,AR$1325)-SUM(AR$1419:AR1434))</f>
        <v>0</v>
      </c>
      <c r="AS1435" s="368">
        <f ca="1">MIN(AS1343,MAX(0,AS$1325)-SUM(AS$1419:AS1434))</f>
        <v>0</v>
      </c>
      <c r="AT1435" s="368">
        <f ca="1">MIN(AT1343,MAX(0,AT$1325)-SUM(AT$1419:AT1434))</f>
        <v>0</v>
      </c>
      <c r="AU1435" s="368">
        <f ca="1">MIN(AU1343,MAX(0,AU$1325)-SUM(AU$1419:AU1434))</f>
        <v>0</v>
      </c>
      <c r="AV1435" s="368">
        <f ca="1">MIN(AV1343,MAX(0,AV$1325)-SUM(AV$1419:AV1434))</f>
        <v>0</v>
      </c>
      <c r="AW1435" s="368">
        <f ca="1">MIN(AW1343,MAX(0,AW$1325)-SUM(AW$1419:AW1434))</f>
        <v>0</v>
      </c>
      <c r="AX1435" s="368">
        <f ca="1">MIN(AX1343,MAX(0,AX$1325)-SUM(AX$1419:AX1434))</f>
        <v>0</v>
      </c>
      <c r="AY1435" s="368">
        <f ca="1">MIN(AY1343,MAX(0,AY$1325)-SUM(AY$1419:AY1434))</f>
        <v>0</v>
      </c>
      <c r="AZ1435" s="368">
        <f ca="1">MIN(AZ1343,MAX(0,AZ$1325)-SUM(AZ$1419:AZ1434))</f>
        <v>0</v>
      </c>
    </row>
    <row r="1436" spans="3:52" outlineLevel="1">
      <c r="C1436" s="259">
        <f t="shared" si="3172"/>
        <v>2040</v>
      </c>
      <c r="J1436" s="369"/>
      <c r="K1436" s="370"/>
      <c r="L1436" s="378"/>
      <c r="M1436" s="378"/>
      <c r="N1436" s="378"/>
      <c r="O1436" s="378"/>
      <c r="P1436" s="378"/>
      <c r="Q1436" s="378"/>
      <c r="R1436" s="378"/>
      <c r="S1436" s="378"/>
      <c r="T1436" s="378"/>
      <c r="U1436" s="378"/>
      <c r="V1436" s="378"/>
      <c r="W1436" s="378"/>
      <c r="X1436" s="378"/>
      <c r="Y1436" s="378"/>
      <c r="Z1436" s="378"/>
      <c r="AA1436" s="378"/>
      <c r="AB1436" s="368">
        <f ca="1">MIN(AB1344,MAX(0,AB$1325)-SUM(AB$1419:AB1435))</f>
        <v>0</v>
      </c>
      <c r="AC1436" s="368">
        <f ca="1">MIN(AC1344,MAX(0,AC$1325)-SUM(AC$1419:AC1435))</f>
        <v>0</v>
      </c>
      <c r="AD1436" s="368">
        <f ca="1">MIN(AD1344,MAX(0,AD$1325)-SUM(AD$1419:AD1435))</f>
        <v>0</v>
      </c>
      <c r="AE1436" s="368">
        <f ca="1">MIN(AE1344,MAX(0,AE$1325)-SUM(AE$1419:AE1435))</f>
        <v>0</v>
      </c>
      <c r="AF1436" s="368">
        <f ca="1">MIN(AF1344,MAX(0,AF$1325)-SUM(AF$1419:AF1435))</f>
        <v>0</v>
      </c>
      <c r="AG1436" s="368">
        <f ca="1">MIN(AG1344,MAX(0,AG$1325)-SUM(AG$1419:AG1435))</f>
        <v>0</v>
      </c>
      <c r="AH1436" s="368">
        <f ca="1">MIN(AH1344,MAX(0,AH$1325)-SUM(AH$1419:AH1435))</f>
        <v>0</v>
      </c>
      <c r="AI1436" s="368">
        <f ca="1">MIN(AI1344,MAX(0,AI$1325)-SUM(AI$1419:AI1435))</f>
        <v>0</v>
      </c>
      <c r="AJ1436" s="368">
        <f ca="1">MIN(AJ1344,MAX(0,AJ$1325)-SUM(AJ$1419:AJ1435))</f>
        <v>0</v>
      </c>
      <c r="AK1436" s="368">
        <f ca="1">MIN(AK1344,MAX(0,AK$1325)-SUM(AK$1419:AK1435))</f>
        <v>0</v>
      </c>
      <c r="AL1436" s="368">
        <f ca="1">MIN(AL1344,MAX(0,AL$1325)-SUM(AL$1419:AL1435))</f>
        <v>0</v>
      </c>
      <c r="AM1436" s="368">
        <f ca="1">MIN(AM1344,MAX(0,AM$1325)-SUM(AM$1419:AM1435))</f>
        <v>0</v>
      </c>
      <c r="AN1436" s="368">
        <f ca="1">MIN(AN1344,MAX(0,AN$1325)-SUM(AN$1419:AN1435))</f>
        <v>0</v>
      </c>
      <c r="AO1436" s="368">
        <f ca="1">MIN(AO1344,MAX(0,AO$1325)-SUM(AO$1419:AO1435))</f>
        <v>0</v>
      </c>
      <c r="AP1436" s="368">
        <f ca="1">MIN(AP1344,MAX(0,AP$1325)-SUM(AP$1419:AP1435))</f>
        <v>0</v>
      </c>
      <c r="AQ1436" s="368">
        <f ca="1">MIN(AQ1344,MAX(0,AQ$1325)-SUM(AQ$1419:AQ1435))</f>
        <v>0</v>
      </c>
      <c r="AR1436" s="368">
        <f ca="1">MIN(AR1344,MAX(0,AR$1325)-SUM(AR$1419:AR1435))</f>
        <v>0</v>
      </c>
      <c r="AS1436" s="368">
        <f ca="1">MIN(AS1344,MAX(0,AS$1325)-SUM(AS$1419:AS1435))</f>
        <v>0</v>
      </c>
      <c r="AT1436" s="368">
        <f ca="1">MIN(AT1344,MAX(0,AT$1325)-SUM(AT$1419:AT1435))</f>
        <v>0</v>
      </c>
      <c r="AU1436" s="368">
        <f ca="1">MIN(AU1344,MAX(0,AU$1325)-SUM(AU$1419:AU1435))</f>
        <v>0</v>
      </c>
      <c r="AV1436" s="368">
        <f ca="1">MIN(AV1344,MAX(0,AV$1325)-SUM(AV$1419:AV1435))</f>
        <v>0</v>
      </c>
      <c r="AW1436" s="368">
        <f ca="1">MIN(AW1344,MAX(0,AW$1325)-SUM(AW$1419:AW1435))</f>
        <v>0</v>
      </c>
      <c r="AX1436" s="368">
        <f ca="1">MIN(AX1344,MAX(0,AX$1325)-SUM(AX$1419:AX1435))</f>
        <v>0</v>
      </c>
      <c r="AY1436" s="368">
        <f ca="1">MIN(AY1344,MAX(0,AY$1325)-SUM(AY$1419:AY1435))</f>
        <v>0</v>
      </c>
      <c r="AZ1436" s="368">
        <f ca="1">MIN(AZ1344,MAX(0,AZ$1325)-SUM(AZ$1419:AZ1435))</f>
        <v>0</v>
      </c>
    </row>
    <row r="1437" spans="3:52" outlineLevel="1">
      <c r="C1437" s="259">
        <f t="shared" si="3172"/>
        <v>2041</v>
      </c>
      <c r="J1437" s="369"/>
      <c r="K1437" s="370"/>
      <c r="L1437" s="378"/>
      <c r="M1437" s="378"/>
      <c r="N1437" s="378"/>
      <c r="O1437" s="378"/>
      <c r="P1437" s="378"/>
      <c r="Q1437" s="378"/>
      <c r="R1437" s="378"/>
      <c r="S1437" s="378"/>
      <c r="T1437" s="378"/>
      <c r="U1437" s="378"/>
      <c r="V1437" s="378"/>
      <c r="W1437" s="378"/>
      <c r="X1437" s="378"/>
      <c r="Y1437" s="378"/>
      <c r="Z1437" s="378"/>
      <c r="AA1437" s="378"/>
      <c r="AB1437" s="378"/>
      <c r="AC1437" s="368">
        <f ca="1">MIN(AC1345,MAX(0,AC$1325)-SUM(AC$1419:AC1436))</f>
        <v>0</v>
      </c>
      <c r="AD1437" s="368">
        <f ca="1">MIN(AD1345,MAX(0,AD$1325)-SUM(AD$1419:AD1436))</f>
        <v>0</v>
      </c>
      <c r="AE1437" s="368">
        <f ca="1">MIN(AE1345,MAX(0,AE$1325)-SUM(AE$1419:AE1436))</f>
        <v>0</v>
      </c>
      <c r="AF1437" s="368">
        <f ca="1">MIN(AF1345,MAX(0,AF$1325)-SUM(AF$1419:AF1436))</f>
        <v>0</v>
      </c>
      <c r="AG1437" s="368">
        <f ca="1">MIN(AG1345,MAX(0,AG$1325)-SUM(AG$1419:AG1436))</f>
        <v>0</v>
      </c>
      <c r="AH1437" s="368">
        <f ca="1">MIN(AH1345,MAX(0,AH$1325)-SUM(AH$1419:AH1436))</f>
        <v>0</v>
      </c>
      <c r="AI1437" s="368">
        <f ca="1">MIN(AI1345,MAX(0,AI$1325)-SUM(AI$1419:AI1436))</f>
        <v>0</v>
      </c>
      <c r="AJ1437" s="368">
        <f ca="1">MIN(AJ1345,MAX(0,AJ$1325)-SUM(AJ$1419:AJ1436))</f>
        <v>0</v>
      </c>
      <c r="AK1437" s="368">
        <f ca="1">MIN(AK1345,MAX(0,AK$1325)-SUM(AK$1419:AK1436))</f>
        <v>0</v>
      </c>
      <c r="AL1437" s="368">
        <f ca="1">MIN(AL1345,MAX(0,AL$1325)-SUM(AL$1419:AL1436))</f>
        <v>0</v>
      </c>
      <c r="AM1437" s="368">
        <f ca="1">MIN(AM1345,MAX(0,AM$1325)-SUM(AM$1419:AM1436))</f>
        <v>0</v>
      </c>
      <c r="AN1437" s="368">
        <f ca="1">MIN(AN1345,MAX(0,AN$1325)-SUM(AN$1419:AN1436))</f>
        <v>0</v>
      </c>
      <c r="AO1437" s="368">
        <f ca="1">MIN(AO1345,MAX(0,AO$1325)-SUM(AO$1419:AO1436))</f>
        <v>0</v>
      </c>
      <c r="AP1437" s="368">
        <f ca="1">MIN(AP1345,MAX(0,AP$1325)-SUM(AP$1419:AP1436))</f>
        <v>0</v>
      </c>
      <c r="AQ1437" s="368">
        <f ca="1">MIN(AQ1345,MAX(0,AQ$1325)-SUM(AQ$1419:AQ1436))</f>
        <v>0</v>
      </c>
      <c r="AR1437" s="368">
        <f ca="1">MIN(AR1345,MAX(0,AR$1325)-SUM(AR$1419:AR1436))</f>
        <v>0</v>
      </c>
      <c r="AS1437" s="368">
        <f ca="1">MIN(AS1345,MAX(0,AS$1325)-SUM(AS$1419:AS1436))</f>
        <v>0</v>
      </c>
      <c r="AT1437" s="368">
        <f ca="1">MIN(AT1345,MAX(0,AT$1325)-SUM(AT$1419:AT1436))</f>
        <v>0</v>
      </c>
      <c r="AU1437" s="368">
        <f ca="1">MIN(AU1345,MAX(0,AU$1325)-SUM(AU$1419:AU1436))</f>
        <v>0</v>
      </c>
      <c r="AV1437" s="368">
        <f ca="1">MIN(AV1345,MAX(0,AV$1325)-SUM(AV$1419:AV1436))</f>
        <v>0</v>
      </c>
      <c r="AW1437" s="368">
        <f ca="1">MIN(AW1345,MAX(0,AW$1325)-SUM(AW$1419:AW1436))</f>
        <v>0</v>
      </c>
      <c r="AX1437" s="368">
        <f ca="1">MIN(AX1345,MAX(0,AX$1325)-SUM(AX$1419:AX1436))</f>
        <v>0</v>
      </c>
      <c r="AY1437" s="368">
        <f ca="1">MIN(AY1345,MAX(0,AY$1325)-SUM(AY$1419:AY1436))</f>
        <v>0</v>
      </c>
      <c r="AZ1437" s="368">
        <f ca="1">MIN(AZ1345,MAX(0,AZ$1325)-SUM(AZ$1419:AZ1436))</f>
        <v>0</v>
      </c>
    </row>
    <row r="1438" spans="3:52" outlineLevel="1">
      <c r="C1438" s="259">
        <f t="shared" si="3172"/>
        <v>2042</v>
      </c>
      <c r="J1438" s="369"/>
      <c r="K1438" s="370"/>
      <c r="L1438" s="378"/>
      <c r="M1438" s="378"/>
      <c r="N1438" s="378"/>
      <c r="O1438" s="378"/>
      <c r="P1438" s="378"/>
      <c r="Q1438" s="378"/>
      <c r="R1438" s="378"/>
      <c r="S1438" s="378"/>
      <c r="T1438" s="378"/>
      <c r="U1438" s="378"/>
      <c r="V1438" s="378"/>
      <c r="W1438" s="378"/>
      <c r="X1438" s="378"/>
      <c r="Y1438" s="378"/>
      <c r="Z1438" s="378"/>
      <c r="AA1438" s="378"/>
      <c r="AB1438" s="378"/>
      <c r="AC1438" s="378"/>
      <c r="AD1438" s="368">
        <f ca="1">MIN(AD1346,MAX(0,AD$1325)-SUM(AD$1419:AD1437))</f>
        <v>0</v>
      </c>
      <c r="AE1438" s="368">
        <f ca="1">MIN(AE1346,MAX(0,AE$1325)-SUM(AE$1419:AE1437))</f>
        <v>0</v>
      </c>
      <c r="AF1438" s="368">
        <f ca="1">MIN(AF1346,MAX(0,AF$1325)-SUM(AF$1419:AF1437))</f>
        <v>0</v>
      </c>
      <c r="AG1438" s="368">
        <f ca="1">MIN(AG1346,MAX(0,AG$1325)-SUM(AG$1419:AG1437))</f>
        <v>0</v>
      </c>
      <c r="AH1438" s="368">
        <f ca="1">MIN(AH1346,MAX(0,AH$1325)-SUM(AH$1419:AH1437))</f>
        <v>0</v>
      </c>
      <c r="AI1438" s="368">
        <f ca="1">MIN(AI1346,MAX(0,AI$1325)-SUM(AI$1419:AI1437))</f>
        <v>0</v>
      </c>
      <c r="AJ1438" s="368">
        <f ca="1">MIN(AJ1346,MAX(0,AJ$1325)-SUM(AJ$1419:AJ1437))</f>
        <v>0</v>
      </c>
      <c r="AK1438" s="368">
        <f ca="1">MIN(AK1346,MAX(0,AK$1325)-SUM(AK$1419:AK1437))</f>
        <v>0</v>
      </c>
      <c r="AL1438" s="368">
        <f ca="1">MIN(AL1346,MAX(0,AL$1325)-SUM(AL$1419:AL1437))</f>
        <v>0</v>
      </c>
      <c r="AM1438" s="368">
        <f ca="1">MIN(AM1346,MAX(0,AM$1325)-SUM(AM$1419:AM1437))</f>
        <v>0</v>
      </c>
      <c r="AN1438" s="368">
        <f ca="1">MIN(AN1346,MAX(0,AN$1325)-SUM(AN$1419:AN1437))</f>
        <v>0</v>
      </c>
      <c r="AO1438" s="368">
        <f ca="1">MIN(AO1346,MAX(0,AO$1325)-SUM(AO$1419:AO1437))</f>
        <v>0</v>
      </c>
      <c r="AP1438" s="368">
        <f ca="1">MIN(AP1346,MAX(0,AP$1325)-SUM(AP$1419:AP1437))</f>
        <v>0</v>
      </c>
      <c r="AQ1438" s="368">
        <f ca="1">MIN(AQ1346,MAX(0,AQ$1325)-SUM(AQ$1419:AQ1437))</f>
        <v>0</v>
      </c>
      <c r="AR1438" s="368">
        <f ca="1">MIN(AR1346,MAX(0,AR$1325)-SUM(AR$1419:AR1437))</f>
        <v>0</v>
      </c>
      <c r="AS1438" s="368">
        <f ca="1">MIN(AS1346,MAX(0,AS$1325)-SUM(AS$1419:AS1437))</f>
        <v>0</v>
      </c>
      <c r="AT1438" s="368">
        <f ca="1">MIN(AT1346,MAX(0,AT$1325)-SUM(AT$1419:AT1437))</f>
        <v>0</v>
      </c>
      <c r="AU1438" s="368">
        <f ca="1">MIN(AU1346,MAX(0,AU$1325)-SUM(AU$1419:AU1437))</f>
        <v>0</v>
      </c>
      <c r="AV1438" s="368">
        <f ca="1">MIN(AV1346,MAX(0,AV$1325)-SUM(AV$1419:AV1437))</f>
        <v>0</v>
      </c>
      <c r="AW1438" s="368">
        <f ca="1">MIN(AW1346,MAX(0,AW$1325)-SUM(AW$1419:AW1437))</f>
        <v>0</v>
      </c>
      <c r="AX1438" s="368">
        <f ca="1">MIN(AX1346,MAX(0,AX$1325)-SUM(AX$1419:AX1437))</f>
        <v>0</v>
      </c>
      <c r="AY1438" s="368">
        <f ca="1">MIN(AY1346,MAX(0,AY$1325)-SUM(AY$1419:AY1437))</f>
        <v>0</v>
      </c>
      <c r="AZ1438" s="368">
        <f ca="1">MIN(AZ1346,MAX(0,AZ$1325)-SUM(AZ$1419:AZ1437))</f>
        <v>0</v>
      </c>
    </row>
    <row r="1439" spans="3:52" outlineLevel="1">
      <c r="C1439" s="259">
        <f t="shared" si="3172"/>
        <v>2043</v>
      </c>
      <c r="J1439" s="369"/>
      <c r="K1439" s="370"/>
      <c r="L1439" s="378"/>
      <c r="M1439" s="378"/>
      <c r="N1439" s="378"/>
      <c r="O1439" s="378"/>
      <c r="P1439" s="378"/>
      <c r="Q1439" s="378"/>
      <c r="R1439" s="378"/>
      <c r="S1439" s="378"/>
      <c r="T1439" s="378"/>
      <c r="U1439" s="378"/>
      <c r="V1439" s="378"/>
      <c r="W1439" s="378"/>
      <c r="X1439" s="378"/>
      <c r="Y1439" s="378"/>
      <c r="Z1439" s="378"/>
      <c r="AA1439" s="378"/>
      <c r="AB1439" s="378"/>
      <c r="AC1439" s="378"/>
      <c r="AD1439" s="378"/>
      <c r="AE1439" s="368">
        <f ca="1">MIN(AE1347,MAX(0,AE$1325)-SUM(AE$1419:AE1438))</f>
        <v>0</v>
      </c>
      <c r="AF1439" s="368">
        <f ca="1">MIN(AF1347,MAX(0,AF$1325)-SUM(AF$1419:AF1438))</f>
        <v>0</v>
      </c>
      <c r="AG1439" s="368">
        <f ca="1">MIN(AG1347,MAX(0,AG$1325)-SUM(AG$1419:AG1438))</f>
        <v>0</v>
      </c>
      <c r="AH1439" s="368">
        <f ca="1">MIN(AH1347,MAX(0,AH$1325)-SUM(AH$1419:AH1438))</f>
        <v>0</v>
      </c>
      <c r="AI1439" s="368">
        <f ca="1">MIN(AI1347,MAX(0,AI$1325)-SUM(AI$1419:AI1438))</f>
        <v>0</v>
      </c>
      <c r="AJ1439" s="368">
        <f ca="1">MIN(AJ1347,MAX(0,AJ$1325)-SUM(AJ$1419:AJ1438))</f>
        <v>0</v>
      </c>
      <c r="AK1439" s="368">
        <f ca="1">MIN(AK1347,MAX(0,AK$1325)-SUM(AK$1419:AK1438))</f>
        <v>0</v>
      </c>
      <c r="AL1439" s="368">
        <f ca="1">MIN(AL1347,MAX(0,AL$1325)-SUM(AL$1419:AL1438))</f>
        <v>0</v>
      </c>
      <c r="AM1439" s="368">
        <f ca="1">MIN(AM1347,MAX(0,AM$1325)-SUM(AM$1419:AM1438))</f>
        <v>0</v>
      </c>
      <c r="AN1439" s="368">
        <f ca="1">MIN(AN1347,MAX(0,AN$1325)-SUM(AN$1419:AN1438))</f>
        <v>0</v>
      </c>
      <c r="AO1439" s="368">
        <f ca="1">MIN(AO1347,MAX(0,AO$1325)-SUM(AO$1419:AO1438))</f>
        <v>0</v>
      </c>
      <c r="AP1439" s="368">
        <f ca="1">MIN(AP1347,MAX(0,AP$1325)-SUM(AP$1419:AP1438))</f>
        <v>0</v>
      </c>
      <c r="AQ1439" s="368">
        <f ca="1">MIN(AQ1347,MAX(0,AQ$1325)-SUM(AQ$1419:AQ1438))</f>
        <v>0</v>
      </c>
      <c r="AR1439" s="368">
        <f ca="1">MIN(AR1347,MAX(0,AR$1325)-SUM(AR$1419:AR1438))</f>
        <v>0</v>
      </c>
      <c r="AS1439" s="368">
        <f ca="1">MIN(AS1347,MAX(0,AS$1325)-SUM(AS$1419:AS1438))</f>
        <v>0</v>
      </c>
      <c r="AT1439" s="368">
        <f ca="1">MIN(AT1347,MAX(0,AT$1325)-SUM(AT$1419:AT1438))</f>
        <v>0</v>
      </c>
      <c r="AU1439" s="368">
        <f ca="1">MIN(AU1347,MAX(0,AU$1325)-SUM(AU$1419:AU1438))</f>
        <v>0</v>
      </c>
      <c r="AV1439" s="368">
        <f ca="1">MIN(AV1347,MAX(0,AV$1325)-SUM(AV$1419:AV1438))</f>
        <v>0</v>
      </c>
      <c r="AW1439" s="368">
        <f ca="1">MIN(AW1347,MAX(0,AW$1325)-SUM(AW$1419:AW1438))</f>
        <v>0</v>
      </c>
      <c r="AX1439" s="368">
        <f ca="1">MIN(AX1347,MAX(0,AX$1325)-SUM(AX$1419:AX1438))</f>
        <v>0</v>
      </c>
      <c r="AY1439" s="368">
        <f ca="1">MIN(AY1347,MAX(0,AY$1325)-SUM(AY$1419:AY1438))</f>
        <v>0</v>
      </c>
      <c r="AZ1439" s="368">
        <f ca="1">MIN(AZ1347,MAX(0,AZ$1325)-SUM(AZ$1419:AZ1438))</f>
        <v>0</v>
      </c>
    </row>
    <row r="1440" spans="3:52" outlineLevel="1">
      <c r="C1440" s="259">
        <f t="shared" si="3172"/>
        <v>2044</v>
      </c>
      <c r="J1440" s="369"/>
      <c r="K1440" s="370"/>
      <c r="L1440" s="378"/>
      <c r="M1440" s="378"/>
      <c r="N1440" s="378"/>
      <c r="O1440" s="378"/>
      <c r="P1440" s="378"/>
      <c r="Q1440" s="378"/>
      <c r="R1440" s="378"/>
      <c r="S1440" s="378"/>
      <c r="T1440" s="378"/>
      <c r="U1440" s="378"/>
      <c r="V1440" s="378"/>
      <c r="W1440" s="378"/>
      <c r="X1440" s="378"/>
      <c r="Y1440" s="378"/>
      <c r="Z1440" s="378"/>
      <c r="AA1440" s="378"/>
      <c r="AB1440" s="378"/>
      <c r="AC1440" s="378"/>
      <c r="AD1440" s="378"/>
      <c r="AE1440" s="378"/>
      <c r="AF1440" s="368">
        <f ca="1">MIN(AF1348,MAX(0,AF$1325)-SUM(AF$1419:AF1439))</f>
        <v>0</v>
      </c>
      <c r="AG1440" s="368">
        <f ca="1">MIN(AG1348,MAX(0,AG$1325)-SUM(AG$1419:AG1439))</f>
        <v>0</v>
      </c>
      <c r="AH1440" s="368">
        <f ca="1">MIN(AH1348,MAX(0,AH$1325)-SUM(AH$1419:AH1439))</f>
        <v>0</v>
      </c>
      <c r="AI1440" s="368">
        <f ca="1">MIN(AI1348,MAX(0,AI$1325)-SUM(AI$1419:AI1439))</f>
        <v>0</v>
      </c>
      <c r="AJ1440" s="368">
        <f ca="1">MIN(AJ1348,MAX(0,AJ$1325)-SUM(AJ$1419:AJ1439))</f>
        <v>0</v>
      </c>
      <c r="AK1440" s="368">
        <f ca="1">MIN(AK1348,MAX(0,AK$1325)-SUM(AK$1419:AK1439))</f>
        <v>0</v>
      </c>
      <c r="AL1440" s="368">
        <f ca="1">MIN(AL1348,MAX(0,AL$1325)-SUM(AL$1419:AL1439))</f>
        <v>0</v>
      </c>
      <c r="AM1440" s="368">
        <f ca="1">MIN(AM1348,MAX(0,AM$1325)-SUM(AM$1419:AM1439))</f>
        <v>0</v>
      </c>
      <c r="AN1440" s="368">
        <f ca="1">MIN(AN1348,MAX(0,AN$1325)-SUM(AN$1419:AN1439))</f>
        <v>0</v>
      </c>
      <c r="AO1440" s="368">
        <f ca="1">MIN(AO1348,MAX(0,AO$1325)-SUM(AO$1419:AO1439))</f>
        <v>0</v>
      </c>
      <c r="AP1440" s="368">
        <f ca="1">MIN(AP1348,MAX(0,AP$1325)-SUM(AP$1419:AP1439))</f>
        <v>0</v>
      </c>
      <c r="AQ1440" s="368">
        <f ca="1">MIN(AQ1348,MAX(0,AQ$1325)-SUM(AQ$1419:AQ1439))</f>
        <v>0</v>
      </c>
      <c r="AR1440" s="368">
        <f ca="1">MIN(AR1348,MAX(0,AR$1325)-SUM(AR$1419:AR1439))</f>
        <v>0</v>
      </c>
      <c r="AS1440" s="368">
        <f ca="1">MIN(AS1348,MAX(0,AS$1325)-SUM(AS$1419:AS1439))</f>
        <v>0</v>
      </c>
      <c r="AT1440" s="368">
        <f ca="1">MIN(AT1348,MAX(0,AT$1325)-SUM(AT$1419:AT1439))</f>
        <v>0</v>
      </c>
      <c r="AU1440" s="368">
        <f ca="1">MIN(AU1348,MAX(0,AU$1325)-SUM(AU$1419:AU1439))</f>
        <v>0</v>
      </c>
      <c r="AV1440" s="368">
        <f ca="1">MIN(AV1348,MAX(0,AV$1325)-SUM(AV$1419:AV1439))</f>
        <v>0</v>
      </c>
      <c r="AW1440" s="368">
        <f ca="1">MIN(AW1348,MAX(0,AW$1325)-SUM(AW$1419:AW1439))</f>
        <v>0</v>
      </c>
      <c r="AX1440" s="368">
        <f ca="1">MIN(AX1348,MAX(0,AX$1325)-SUM(AX$1419:AX1439))</f>
        <v>0</v>
      </c>
      <c r="AY1440" s="368">
        <f ca="1">MIN(AY1348,MAX(0,AY$1325)-SUM(AY$1419:AY1439))</f>
        <v>0</v>
      </c>
      <c r="AZ1440" s="368">
        <f ca="1">MIN(AZ1348,MAX(0,AZ$1325)-SUM(AZ$1419:AZ1439))</f>
        <v>0</v>
      </c>
    </row>
    <row r="1441" spans="3:52" outlineLevel="1">
      <c r="C1441" s="259">
        <f t="shared" si="3172"/>
        <v>2045</v>
      </c>
      <c r="J1441" s="369"/>
      <c r="K1441" s="370"/>
      <c r="L1441" s="378"/>
      <c r="M1441" s="378"/>
      <c r="N1441" s="378"/>
      <c r="O1441" s="378"/>
      <c r="P1441" s="378"/>
      <c r="Q1441" s="378"/>
      <c r="R1441" s="378"/>
      <c r="S1441" s="378"/>
      <c r="T1441" s="378"/>
      <c r="U1441" s="378"/>
      <c r="V1441" s="378"/>
      <c r="W1441" s="378"/>
      <c r="X1441" s="378"/>
      <c r="Y1441" s="378"/>
      <c r="Z1441" s="378"/>
      <c r="AA1441" s="378"/>
      <c r="AB1441" s="378"/>
      <c r="AC1441" s="378"/>
      <c r="AD1441" s="378"/>
      <c r="AE1441" s="378"/>
      <c r="AF1441" s="378"/>
      <c r="AG1441" s="368">
        <f ca="1">MIN(AG1349,MAX(0,AG$1325)-SUM(AG$1419:AG1440))</f>
        <v>0</v>
      </c>
      <c r="AH1441" s="368">
        <f ca="1">MIN(AH1349,MAX(0,AH$1325)-SUM(AH$1419:AH1440))</f>
        <v>0</v>
      </c>
      <c r="AI1441" s="368">
        <f ca="1">MIN(AI1349,MAX(0,AI$1325)-SUM(AI$1419:AI1440))</f>
        <v>0</v>
      </c>
      <c r="AJ1441" s="368">
        <f ca="1">MIN(AJ1349,MAX(0,AJ$1325)-SUM(AJ$1419:AJ1440))</f>
        <v>0</v>
      </c>
      <c r="AK1441" s="368">
        <f ca="1">MIN(AK1349,MAX(0,AK$1325)-SUM(AK$1419:AK1440))</f>
        <v>0</v>
      </c>
      <c r="AL1441" s="368">
        <f ca="1">MIN(AL1349,MAX(0,AL$1325)-SUM(AL$1419:AL1440))</f>
        <v>0</v>
      </c>
      <c r="AM1441" s="368">
        <f ca="1">MIN(AM1349,MAX(0,AM$1325)-SUM(AM$1419:AM1440))</f>
        <v>0</v>
      </c>
      <c r="AN1441" s="368">
        <f ca="1">MIN(AN1349,MAX(0,AN$1325)-SUM(AN$1419:AN1440))</f>
        <v>0</v>
      </c>
      <c r="AO1441" s="368">
        <f ca="1">MIN(AO1349,MAX(0,AO$1325)-SUM(AO$1419:AO1440))</f>
        <v>0</v>
      </c>
      <c r="AP1441" s="368">
        <f ca="1">MIN(AP1349,MAX(0,AP$1325)-SUM(AP$1419:AP1440))</f>
        <v>0</v>
      </c>
      <c r="AQ1441" s="368">
        <f ca="1">MIN(AQ1349,MAX(0,AQ$1325)-SUM(AQ$1419:AQ1440))</f>
        <v>0</v>
      </c>
      <c r="AR1441" s="368">
        <f ca="1">MIN(AR1349,MAX(0,AR$1325)-SUM(AR$1419:AR1440))</f>
        <v>0</v>
      </c>
      <c r="AS1441" s="368">
        <f ca="1">MIN(AS1349,MAX(0,AS$1325)-SUM(AS$1419:AS1440))</f>
        <v>0</v>
      </c>
      <c r="AT1441" s="368">
        <f ca="1">MIN(AT1349,MAX(0,AT$1325)-SUM(AT$1419:AT1440))</f>
        <v>0</v>
      </c>
      <c r="AU1441" s="368">
        <f ca="1">MIN(AU1349,MAX(0,AU$1325)-SUM(AU$1419:AU1440))</f>
        <v>0</v>
      </c>
      <c r="AV1441" s="368">
        <f ca="1">MIN(AV1349,MAX(0,AV$1325)-SUM(AV$1419:AV1440))</f>
        <v>0</v>
      </c>
      <c r="AW1441" s="368">
        <f ca="1">MIN(AW1349,MAX(0,AW$1325)-SUM(AW$1419:AW1440))</f>
        <v>0</v>
      </c>
      <c r="AX1441" s="368">
        <f ca="1">MIN(AX1349,MAX(0,AX$1325)-SUM(AX$1419:AX1440))</f>
        <v>0</v>
      </c>
      <c r="AY1441" s="368">
        <f ca="1">MIN(AY1349,MAX(0,AY$1325)-SUM(AY$1419:AY1440))</f>
        <v>0</v>
      </c>
      <c r="AZ1441" s="368">
        <f ca="1">MIN(AZ1349,MAX(0,AZ$1325)-SUM(AZ$1419:AZ1440))</f>
        <v>0</v>
      </c>
    </row>
    <row r="1442" spans="3:52" outlineLevel="1">
      <c r="C1442" s="259">
        <f t="shared" si="3172"/>
        <v>2046</v>
      </c>
      <c r="J1442" s="369"/>
      <c r="K1442" s="370"/>
      <c r="L1442" s="378"/>
      <c r="M1442" s="378"/>
      <c r="N1442" s="378"/>
      <c r="O1442" s="378"/>
      <c r="P1442" s="378"/>
      <c r="Q1442" s="378"/>
      <c r="R1442" s="378"/>
      <c r="S1442" s="378"/>
      <c r="T1442" s="378"/>
      <c r="U1442" s="378"/>
      <c r="V1442" s="378"/>
      <c r="W1442" s="378"/>
      <c r="X1442" s="378"/>
      <c r="Y1442" s="378"/>
      <c r="Z1442" s="378"/>
      <c r="AA1442" s="378"/>
      <c r="AB1442" s="378"/>
      <c r="AC1442" s="378"/>
      <c r="AD1442" s="378"/>
      <c r="AE1442" s="378"/>
      <c r="AF1442" s="378"/>
      <c r="AG1442" s="378"/>
      <c r="AH1442" s="368">
        <f ca="1">MIN(AH1350,MAX(0,AH$1325)-SUM(AH$1419:AH1441))</f>
        <v>0</v>
      </c>
      <c r="AI1442" s="368">
        <f ca="1">MIN(AI1350,MAX(0,AI$1325)-SUM(AI$1419:AI1441))</f>
        <v>0</v>
      </c>
      <c r="AJ1442" s="368">
        <f ca="1">MIN(AJ1350,MAX(0,AJ$1325)-SUM(AJ$1419:AJ1441))</f>
        <v>0</v>
      </c>
      <c r="AK1442" s="368">
        <f ca="1">MIN(AK1350,MAX(0,AK$1325)-SUM(AK$1419:AK1441))</f>
        <v>0</v>
      </c>
      <c r="AL1442" s="368">
        <f ca="1">MIN(AL1350,MAX(0,AL$1325)-SUM(AL$1419:AL1441))</f>
        <v>0</v>
      </c>
      <c r="AM1442" s="368">
        <f ca="1">MIN(AM1350,MAX(0,AM$1325)-SUM(AM$1419:AM1441))</f>
        <v>0</v>
      </c>
      <c r="AN1442" s="368">
        <f ca="1">MIN(AN1350,MAX(0,AN$1325)-SUM(AN$1419:AN1441))</f>
        <v>0</v>
      </c>
      <c r="AO1442" s="368">
        <f ca="1">MIN(AO1350,MAX(0,AO$1325)-SUM(AO$1419:AO1441))</f>
        <v>0</v>
      </c>
      <c r="AP1442" s="368">
        <f ca="1">MIN(AP1350,MAX(0,AP$1325)-SUM(AP$1419:AP1441))</f>
        <v>0</v>
      </c>
      <c r="AQ1442" s="368">
        <f ca="1">MIN(AQ1350,MAX(0,AQ$1325)-SUM(AQ$1419:AQ1441))</f>
        <v>0</v>
      </c>
      <c r="AR1442" s="368">
        <f ca="1">MIN(AR1350,MAX(0,AR$1325)-SUM(AR$1419:AR1441))</f>
        <v>0</v>
      </c>
      <c r="AS1442" s="368">
        <f ca="1">MIN(AS1350,MAX(0,AS$1325)-SUM(AS$1419:AS1441))</f>
        <v>0</v>
      </c>
      <c r="AT1442" s="368">
        <f ca="1">MIN(AT1350,MAX(0,AT$1325)-SUM(AT$1419:AT1441))</f>
        <v>0</v>
      </c>
      <c r="AU1442" s="368">
        <f ca="1">MIN(AU1350,MAX(0,AU$1325)-SUM(AU$1419:AU1441))</f>
        <v>0</v>
      </c>
      <c r="AV1442" s="368">
        <f ca="1">MIN(AV1350,MAX(0,AV$1325)-SUM(AV$1419:AV1441))</f>
        <v>0</v>
      </c>
      <c r="AW1442" s="368">
        <f ca="1">MIN(AW1350,MAX(0,AW$1325)-SUM(AW$1419:AW1441))</f>
        <v>0</v>
      </c>
      <c r="AX1442" s="368">
        <f ca="1">MIN(AX1350,MAX(0,AX$1325)-SUM(AX$1419:AX1441))</f>
        <v>0</v>
      </c>
      <c r="AY1442" s="368">
        <f ca="1">MIN(AY1350,MAX(0,AY$1325)-SUM(AY$1419:AY1441))</f>
        <v>0</v>
      </c>
      <c r="AZ1442" s="368">
        <f ca="1">MIN(AZ1350,MAX(0,AZ$1325)-SUM(AZ$1419:AZ1441))</f>
        <v>0</v>
      </c>
    </row>
    <row r="1443" spans="3:52" outlineLevel="1">
      <c r="C1443" s="259">
        <f t="shared" si="3172"/>
        <v>2047</v>
      </c>
      <c r="J1443" s="369"/>
      <c r="K1443" s="370"/>
      <c r="L1443" s="378"/>
      <c r="M1443" s="378"/>
      <c r="N1443" s="378"/>
      <c r="O1443" s="378"/>
      <c r="P1443" s="378"/>
      <c r="Q1443" s="378"/>
      <c r="R1443" s="378"/>
      <c r="S1443" s="378"/>
      <c r="T1443" s="378"/>
      <c r="U1443" s="378"/>
      <c r="V1443" s="378"/>
      <c r="W1443" s="378"/>
      <c r="X1443" s="378"/>
      <c r="Y1443" s="378"/>
      <c r="Z1443" s="378"/>
      <c r="AA1443" s="378"/>
      <c r="AB1443" s="378"/>
      <c r="AC1443" s="378"/>
      <c r="AD1443" s="378"/>
      <c r="AE1443" s="378"/>
      <c r="AF1443" s="378"/>
      <c r="AG1443" s="378"/>
      <c r="AH1443" s="378"/>
      <c r="AI1443" s="368">
        <f ca="1">MIN(AI1351,MAX(0,AI$1325)-SUM(AI$1419:AI1442))</f>
        <v>0</v>
      </c>
      <c r="AJ1443" s="368">
        <f ca="1">MIN(AJ1351,MAX(0,AJ$1325)-SUM(AJ$1419:AJ1442))</f>
        <v>0</v>
      </c>
      <c r="AK1443" s="368">
        <f ca="1">MIN(AK1351,MAX(0,AK$1325)-SUM(AK$1419:AK1442))</f>
        <v>0</v>
      </c>
      <c r="AL1443" s="368">
        <f ca="1">MIN(AL1351,MAX(0,AL$1325)-SUM(AL$1419:AL1442))</f>
        <v>0</v>
      </c>
      <c r="AM1443" s="368">
        <f ca="1">MIN(AM1351,MAX(0,AM$1325)-SUM(AM$1419:AM1442))</f>
        <v>0</v>
      </c>
      <c r="AN1443" s="368">
        <f ca="1">MIN(AN1351,MAX(0,AN$1325)-SUM(AN$1419:AN1442))</f>
        <v>0</v>
      </c>
      <c r="AO1443" s="368">
        <f ca="1">MIN(AO1351,MAX(0,AO$1325)-SUM(AO$1419:AO1442))</f>
        <v>0</v>
      </c>
      <c r="AP1443" s="368">
        <f ca="1">MIN(AP1351,MAX(0,AP$1325)-SUM(AP$1419:AP1442))</f>
        <v>0</v>
      </c>
      <c r="AQ1443" s="368">
        <f ca="1">MIN(AQ1351,MAX(0,AQ$1325)-SUM(AQ$1419:AQ1442))</f>
        <v>0</v>
      </c>
      <c r="AR1443" s="368">
        <f ca="1">MIN(AR1351,MAX(0,AR$1325)-SUM(AR$1419:AR1442))</f>
        <v>0</v>
      </c>
      <c r="AS1443" s="368">
        <f ca="1">MIN(AS1351,MAX(0,AS$1325)-SUM(AS$1419:AS1442))</f>
        <v>0</v>
      </c>
      <c r="AT1443" s="368">
        <f ca="1">MIN(AT1351,MAX(0,AT$1325)-SUM(AT$1419:AT1442))</f>
        <v>0</v>
      </c>
      <c r="AU1443" s="368">
        <f ca="1">MIN(AU1351,MAX(0,AU$1325)-SUM(AU$1419:AU1442))</f>
        <v>0</v>
      </c>
      <c r="AV1443" s="368">
        <f ca="1">MIN(AV1351,MAX(0,AV$1325)-SUM(AV$1419:AV1442))</f>
        <v>0</v>
      </c>
      <c r="AW1443" s="368">
        <f ca="1">MIN(AW1351,MAX(0,AW$1325)-SUM(AW$1419:AW1442))</f>
        <v>0</v>
      </c>
      <c r="AX1443" s="368">
        <f ca="1">MIN(AX1351,MAX(0,AX$1325)-SUM(AX$1419:AX1442))</f>
        <v>0</v>
      </c>
      <c r="AY1443" s="368">
        <f ca="1">MIN(AY1351,MAX(0,AY$1325)-SUM(AY$1419:AY1442))</f>
        <v>0</v>
      </c>
      <c r="AZ1443" s="368">
        <f ca="1">MIN(AZ1351,MAX(0,AZ$1325)-SUM(AZ$1419:AZ1442))</f>
        <v>0</v>
      </c>
    </row>
    <row r="1444" spans="3:52" outlineLevel="1">
      <c r="C1444" s="259">
        <f t="shared" si="3172"/>
        <v>2048</v>
      </c>
      <c r="J1444" s="369"/>
      <c r="K1444" s="370"/>
      <c r="L1444" s="378"/>
      <c r="M1444" s="378"/>
      <c r="N1444" s="378"/>
      <c r="O1444" s="378"/>
      <c r="P1444" s="378"/>
      <c r="Q1444" s="378"/>
      <c r="R1444" s="378"/>
      <c r="S1444" s="378"/>
      <c r="T1444" s="378"/>
      <c r="U1444" s="378"/>
      <c r="V1444" s="378"/>
      <c r="W1444" s="378"/>
      <c r="X1444" s="378"/>
      <c r="Y1444" s="378"/>
      <c r="Z1444" s="378"/>
      <c r="AA1444" s="378"/>
      <c r="AB1444" s="378"/>
      <c r="AC1444" s="378"/>
      <c r="AD1444" s="378"/>
      <c r="AE1444" s="378"/>
      <c r="AF1444" s="378"/>
      <c r="AG1444" s="378"/>
      <c r="AH1444" s="378"/>
      <c r="AI1444" s="378"/>
      <c r="AJ1444" s="368">
        <f ca="1">MIN(AJ1352,MAX(0,AJ$1325)-SUM(AJ$1419:AJ1443))</f>
        <v>0</v>
      </c>
      <c r="AK1444" s="368">
        <f ca="1">MIN(AK1352,MAX(0,AK$1325)-SUM(AK$1419:AK1443))</f>
        <v>0</v>
      </c>
      <c r="AL1444" s="368">
        <f ca="1">MIN(AL1352,MAX(0,AL$1325)-SUM(AL$1419:AL1443))</f>
        <v>0</v>
      </c>
      <c r="AM1444" s="368">
        <f ca="1">MIN(AM1352,MAX(0,AM$1325)-SUM(AM$1419:AM1443))</f>
        <v>0</v>
      </c>
      <c r="AN1444" s="368">
        <f ca="1">MIN(AN1352,MAX(0,AN$1325)-SUM(AN$1419:AN1443))</f>
        <v>0</v>
      </c>
      <c r="AO1444" s="368">
        <f ca="1">MIN(AO1352,MAX(0,AO$1325)-SUM(AO$1419:AO1443))</f>
        <v>0</v>
      </c>
      <c r="AP1444" s="368">
        <f ca="1">MIN(AP1352,MAX(0,AP$1325)-SUM(AP$1419:AP1443))</f>
        <v>0</v>
      </c>
      <c r="AQ1444" s="368">
        <f ca="1">MIN(AQ1352,MAX(0,AQ$1325)-SUM(AQ$1419:AQ1443))</f>
        <v>0</v>
      </c>
      <c r="AR1444" s="368">
        <f ca="1">MIN(AR1352,MAX(0,AR$1325)-SUM(AR$1419:AR1443))</f>
        <v>0</v>
      </c>
      <c r="AS1444" s="368">
        <f ca="1">MIN(AS1352,MAX(0,AS$1325)-SUM(AS$1419:AS1443))</f>
        <v>0</v>
      </c>
      <c r="AT1444" s="368">
        <f ca="1">MIN(AT1352,MAX(0,AT$1325)-SUM(AT$1419:AT1443))</f>
        <v>0</v>
      </c>
      <c r="AU1444" s="368">
        <f ca="1">MIN(AU1352,MAX(0,AU$1325)-SUM(AU$1419:AU1443))</f>
        <v>0</v>
      </c>
      <c r="AV1444" s="368">
        <f ca="1">MIN(AV1352,MAX(0,AV$1325)-SUM(AV$1419:AV1443))</f>
        <v>0</v>
      </c>
      <c r="AW1444" s="368">
        <f ca="1">MIN(AW1352,MAX(0,AW$1325)-SUM(AW$1419:AW1443))</f>
        <v>0</v>
      </c>
      <c r="AX1444" s="368">
        <f ca="1">MIN(AX1352,MAX(0,AX$1325)-SUM(AX$1419:AX1443))</f>
        <v>0</v>
      </c>
      <c r="AY1444" s="368">
        <f ca="1">MIN(AY1352,MAX(0,AY$1325)-SUM(AY$1419:AY1443))</f>
        <v>0</v>
      </c>
      <c r="AZ1444" s="368">
        <f ca="1">MIN(AZ1352,MAX(0,AZ$1325)-SUM(AZ$1419:AZ1443))</f>
        <v>0</v>
      </c>
    </row>
    <row r="1445" spans="3:52" outlineLevel="1">
      <c r="C1445" s="259">
        <f t="shared" si="3172"/>
        <v>2049</v>
      </c>
      <c r="J1445" s="369"/>
      <c r="K1445" s="370"/>
      <c r="L1445" s="378"/>
      <c r="M1445" s="378"/>
      <c r="N1445" s="378"/>
      <c r="O1445" s="378"/>
      <c r="P1445" s="378"/>
      <c r="Q1445" s="378"/>
      <c r="R1445" s="378"/>
      <c r="S1445" s="378"/>
      <c r="T1445" s="378"/>
      <c r="U1445" s="378"/>
      <c r="V1445" s="378"/>
      <c r="W1445" s="378"/>
      <c r="X1445" s="378"/>
      <c r="Y1445" s="378"/>
      <c r="Z1445" s="378"/>
      <c r="AA1445" s="378"/>
      <c r="AB1445" s="378"/>
      <c r="AC1445" s="378"/>
      <c r="AD1445" s="378"/>
      <c r="AE1445" s="378"/>
      <c r="AF1445" s="378"/>
      <c r="AG1445" s="378"/>
      <c r="AH1445" s="378"/>
      <c r="AI1445" s="378"/>
      <c r="AJ1445" s="378"/>
      <c r="AK1445" s="368">
        <f ca="1">MIN(AK1353,MAX(0,AK$1325)-SUM(AK$1419:AK1444))</f>
        <v>0</v>
      </c>
      <c r="AL1445" s="368">
        <f ca="1">MIN(AL1353,MAX(0,AL$1325)-SUM(AL$1419:AL1444))</f>
        <v>0</v>
      </c>
      <c r="AM1445" s="368">
        <f ca="1">MIN(AM1353,MAX(0,AM$1325)-SUM(AM$1419:AM1444))</f>
        <v>0</v>
      </c>
      <c r="AN1445" s="368">
        <f ca="1">MIN(AN1353,MAX(0,AN$1325)-SUM(AN$1419:AN1444))</f>
        <v>0</v>
      </c>
      <c r="AO1445" s="368">
        <f ca="1">MIN(AO1353,MAX(0,AO$1325)-SUM(AO$1419:AO1444))</f>
        <v>0</v>
      </c>
      <c r="AP1445" s="368">
        <f ca="1">MIN(AP1353,MAX(0,AP$1325)-SUM(AP$1419:AP1444))</f>
        <v>0</v>
      </c>
      <c r="AQ1445" s="368">
        <f ca="1">MIN(AQ1353,MAX(0,AQ$1325)-SUM(AQ$1419:AQ1444))</f>
        <v>0</v>
      </c>
      <c r="AR1445" s="368">
        <f ca="1">MIN(AR1353,MAX(0,AR$1325)-SUM(AR$1419:AR1444))</f>
        <v>0</v>
      </c>
      <c r="AS1445" s="368">
        <f ca="1">MIN(AS1353,MAX(0,AS$1325)-SUM(AS$1419:AS1444))</f>
        <v>0</v>
      </c>
      <c r="AT1445" s="368">
        <f ca="1">MIN(AT1353,MAX(0,AT$1325)-SUM(AT$1419:AT1444))</f>
        <v>0</v>
      </c>
      <c r="AU1445" s="368">
        <f ca="1">MIN(AU1353,MAX(0,AU$1325)-SUM(AU$1419:AU1444))</f>
        <v>0</v>
      </c>
      <c r="AV1445" s="368">
        <f ca="1">MIN(AV1353,MAX(0,AV$1325)-SUM(AV$1419:AV1444))</f>
        <v>0</v>
      </c>
      <c r="AW1445" s="368">
        <f ca="1">MIN(AW1353,MAX(0,AW$1325)-SUM(AW$1419:AW1444))</f>
        <v>0</v>
      </c>
      <c r="AX1445" s="368">
        <f ca="1">MIN(AX1353,MAX(0,AX$1325)-SUM(AX$1419:AX1444))</f>
        <v>0</v>
      </c>
      <c r="AY1445" s="368">
        <f ca="1">MIN(AY1353,MAX(0,AY$1325)-SUM(AY$1419:AY1444))</f>
        <v>0</v>
      </c>
      <c r="AZ1445" s="368">
        <f ca="1">MIN(AZ1353,MAX(0,AZ$1325)-SUM(AZ$1419:AZ1444))</f>
        <v>0</v>
      </c>
    </row>
    <row r="1446" spans="3:52" outlineLevel="1">
      <c r="C1446" s="259">
        <f t="shared" si="3172"/>
        <v>2050</v>
      </c>
      <c r="J1446" s="369"/>
      <c r="K1446" s="370"/>
      <c r="L1446" s="378"/>
      <c r="M1446" s="378"/>
      <c r="N1446" s="378"/>
      <c r="O1446" s="378"/>
      <c r="P1446" s="378"/>
      <c r="Q1446" s="378"/>
      <c r="R1446" s="378"/>
      <c r="S1446" s="378"/>
      <c r="T1446" s="378"/>
      <c r="U1446" s="378"/>
      <c r="V1446" s="378"/>
      <c r="W1446" s="378"/>
      <c r="X1446" s="378"/>
      <c r="Y1446" s="378"/>
      <c r="Z1446" s="378"/>
      <c r="AA1446" s="378"/>
      <c r="AB1446" s="378"/>
      <c r="AC1446" s="378"/>
      <c r="AD1446" s="378"/>
      <c r="AE1446" s="378"/>
      <c r="AF1446" s="378"/>
      <c r="AG1446" s="378"/>
      <c r="AH1446" s="378"/>
      <c r="AI1446" s="378"/>
      <c r="AJ1446" s="378"/>
      <c r="AK1446" s="378"/>
      <c r="AL1446" s="368">
        <f ca="1">MIN(AL1354,MAX(0,AL$1325)-SUM(AL$1419:AL1445))</f>
        <v>0</v>
      </c>
      <c r="AM1446" s="368">
        <f ca="1">MIN(AM1354,MAX(0,AM$1325)-SUM(AM$1419:AM1445))</f>
        <v>0</v>
      </c>
      <c r="AN1446" s="368">
        <f ca="1">MIN(AN1354,MAX(0,AN$1325)-SUM(AN$1419:AN1445))</f>
        <v>0</v>
      </c>
      <c r="AO1446" s="368">
        <f ca="1">MIN(AO1354,MAX(0,AO$1325)-SUM(AO$1419:AO1445))</f>
        <v>0</v>
      </c>
      <c r="AP1446" s="368">
        <f ca="1">MIN(AP1354,MAX(0,AP$1325)-SUM(AP$1419:AP1445))</f>
        <v>0</v>
      </c>
      <c r="AQ1446" s="368">
        <f ca="1">MIN(AQ1354,MAX(0,AQ$1325)-SUM(AQ$1419:AQ1445))</f>
        <v>0</v>
      </c>
      <c r="AR1446" s="368">
        <f ca="1">MIN(AR1354,MAX(0,AR$1325)-SUM(AR$1419:AR1445))</f>
        <v>0</v>
      </c>
      <c r="AS1446" s="368">
        <f ca="1">MIN(AS1354,MAX(0,AS$1325)-SUM(AS$1419:AS1445))</f>
        <v>0</v>
      </c>
      <c r="AT1446" s="368">
        <f ca="1">MIN(AT1354,MAX(0,AT$1325)-SUM(AT$1419:AT1445))</f>
        <v>0</v>
      </c>
      <c r="AU1446" s="368">
        <f ca="1">MIN(AU1354,MAX(0,AU$1325)-SUM(AU$1419:AU1445))</f>
        <v>0</v>
      </c>
      <c r="AV1446" s="368">
        <f ca="1">MIN(AV1354,MAX(0,AV$1325)-SUM(AV$1419:AV1445))</f>
        <v>0</v>
      </c>
      <c r="AW1446" s="368">
        <f ca="1">MIN(AW1354,MAX(0,AW$1325)-SUM(AW$1419:AW1445))</f>
        <v>0</v>
      </c>
      <c r="AX1446" s="368">
        <f ca="1">MIN(AX1354,MAX(0,AX$1325)-SUM(AX$1419:AX1445))</f>
        <v>0</v>
      </c>
      <c r="AY1446" s="368">
        <f ca="1">MIN(AY1354,MAX(0,AY$1325)-SUM(AY$1419:AY1445))</f>
        <v>0</v>
      </c>
      <c r="AZ1446" s="368">
        <f ca="1">MIN(AZ1354,MAX(0,AZ$1325)-SUM(AZ$1419:AZ1445))</f>
        <v>0</v>
      </c>
    </row>
    <row r="1447" spans="3:52" outlineLevel="1">
      <c r="C1447" s="259">
        <f t="shared" si="3172"/>
        <v>2051</v>
      </c>
      <c r="J1447" s="369"/>
      <c r="K1447" s="370"/>
      <c r="L1447" s="378"/>
      <c r="M1447" s="378"/>
      <c r="N1447" s="378"/>
      <c r="O1447" s="378"/>
      <c r="P1447" s="378"/>
      <c r="Q1447" s="378"/>
      <c r="R1447" s="378"/>
      <c r="S1447" s="378"/>
      <c r="T1447" s="378"/>
      <c r="U1447" s="378"/>
      <c r="V1447" s="378"/>
      <c r="W1447" s="378"/>
      <c r="X1447" s="378"/>
      <c r="Y1447" s="378"/>
      <c r="Z1447" s="378"/>
      <c r="AA1447" s="378"/>
      <c r="AB1447" s="378"/>
      <c r="AC1447" s="378"/>
      <c r="AD1447" s="378"/>
      <c r="AE1447" s="378"/>
      <c r="AF1447" s="378"/>
      <c r="AG1447" s="378"/>
      <c r="AH1447" s="378"/>
      <c r="AI1447" s="378"/>
      <c r="AJ1447" s="378"/>
      <c r="AK1447" s="378"/>
      <c r="AL1447" s="378"/>
      <c r="AM1447" s="368">
        <f ca="1">MIN(AM1355,MAX(0,AM$1325)-SUM(AM$1419:AM1446))</f>
        <v>0</v>
      </c>
      <c r="AN1447" s="368">
        <f ca="1">MIN(AN1355,MAX(0,AN$1325)-SUM(AN$1419:AN1446))</f>
        <v>0</v>
      </c>
      <c r="AO1447" s="368">
        <f ca="1">MIN(AO1355,MAX(0,AO$1325)-SUM(AO$1419:AO1446))</f>
        <v>0</v>
      </c>
      <c r="AP1447" s="368">
        <f ca="1">MIN(AP1355,MAX(0,AP$1325)-SUM(AP$1419:AP1446))</f>
        <v>0</v>
      </c>
      <c r="AQ1447" s="368">
        <f ca="1">MIN(AQ1355,MAX(0,AQ$1325)-SUM(AQ$1419:AQ1446))</f>
        <v>0</v>
      </c>
      <c r="AR1447" s="368">
        <f ca="1">MIN(AR1355,MAX(0,AR$1325)-SUM(AR$1419:AR1446))</f>
        <v>0</v>
      </c>
      <c r="AS1447" s="368">
        <f ca="1">MIN(AS1355,MAX(0,AS$1325)-SUM(AS$1419:AS1446))</f>
        <v>0</v>
      </c>
      <c r="AT1447" s="368">
        <f ca="1">MIN(AT1355,MAX(0,AT$1325)-SUM(AT$1419:AT1446))</f>
        <v>0</v>
      </c>
      <c r="AU1447" s="368">
        <f ca="1">MIN(AU1355,MAX(0,AU$1325)-SUM(AU$1419:AU1446))</f>
        <v>0</v>
      </c>
      <c r="AV1447" s="368">
        <f ca="1">MIN(AV1355,MAX(0,AV$1325)-SUM(AV$1419:AV1446))</f>
        <v>0</v>
      </c>
      <c r="AW1447" s="368">
        <f ca="1">MIN(AW1355,MAX(0,AW$1325)-SUM(AW$1419:AW1446))</f>
        <v>0</v>
      </c>
      <c r="AX1447" s="368">
        <f ca="1">MIN(AX1355,MAX(0,AX$1325)-SUM(AX$1419:AX1446))</f>
        <v>0</v>
      </c>
      <c r="AY1447" s="368">
        <f ca="1">MIN(AY1355,MAX(0,AY$1325)-SUM(AY$1419:AY1446))</f>
        <v>0</v>
      </c>
      <c r="AZ1447" s="368">
        <f ca="1">MIN(AZ1355,MAX(0,AZ$1325)-SUM(AZ$1419:AZ1446))</f>
        <v>0</v>
      </c>
    </row>
    <row r="1448" spans="3:52" outlineLevel="1">
      <c r="C1448" s="259">
        <f t="shared" si="3172"/>
        <v>2052</v>
      </c>
      <c r="J1448" s="369"/>
      <c r="K1448" s="370"/>
      <c r="L1448" s="378"/>
      <c r="M1448" s="378"/>
      <c r="N1448" s="378"/>
      <c r="O1448" s="378"/>
      <c r="P1448" s="378"/>
      <c r="Q1448" s="378"/>
      <c r="R1448" s="378"/>
      <c r="S1448" s="378"/>
      <c r="T1448" s="378"/>
      <c r="U1448" s="378"/>
      <c r="V1448" s="378"/>
      <c r="W1448" s="378"/>
      <c r="X1448" s="378"/>
      <c r="Y1448" s="378"/>
      <c r="Z1448" s="378"/>
      <c r="AA1448" s="378"/>
      <c r="AB1448" s="378"/>
      <c r="AC1448" s="378"/>
      <c r="AD1448" s="378"/>
      <c r="AE1448" s="378"/>
      <c r="AF1448" s="378"/>
      <c r="AG1448" s="378"/>
      <c r="AH1448" s="378"/>
      <c r="AI1448" s="378"/>
      <c r="AJ1448" s="378"/>
      <c r="AK1448" s="378"/>
      <c r="AL1448" s="378"/>
      <c r="AM1448" s="378"/>
      <c r="AN1448" s="368">
        <f ca="1">MIN(AN1356,MAX(0,AN$1325)-SUM(AN$1419:AN1447))</f>
        <v>0</v>
      </c>
      <c r="AO1448" s="368">
        <f ca="1">MIN(AO1356,MAX(0,AO$1325)-SUM(AO$1419:AO1447))</f>
        <v>0</v>
      </c>
      <c r="AP1448" s="368">
        <f ca="1">MIN(AP1356,MAX(0,AP$1325)-SUM(AP$1419:AP1447))</f>
        <v>0</v>
      </c>
      <c r="AQ1448" s="368">
        <f ca="1">MIN(AQ1356,MAX(0,AQ$1325)-SUM(AQ$1419:AQ1447))</f>
        <v>0</v>
      </c>
      <c r="AR1448" s="368">
        <f ca="1">MIN(AR1356,MAX(0,AR$1325)-SUM(AR$1419:AR1447))</f>
        <v>0</v>
      </c>
      <c r="AS1448" s="368">
        <f ca="1">MIN(AS1356,MAX(0,AS$1325)-SUM(AS$1419:AS1447))</f>
        <v>0</v>
      </c>
      <c r="AT1448" s="368">
        <f ca="1">MIN(AT1356,MAX(0,AT$1325)-SUM(AT$1419:AT1447))</f>
        <v>0</v>
      </c>
      <c r="AU1448" s="368">
        <f ca="1">MIN(AU1356,MAX(0,AU$1325)-SUM(AU$1419:AU1447))</f>
        <v>0</v>
      </c>
      <c r="AV1448" s="368">
        <f ca="1">MIN(AV1356,MAX(0,AV$1325)-SUM(AV$1419:AV1447))</f>
        <v>0</v>
      </c>
      <c r="AW1448" s="368">
        <f ca="1">MIN(AW1356,MAX(0,AW$1325)-SUM(AW$1419:AW1447))</f>
        <v>0</v>
      </c>
      <c r="AX1448" s="368">
        <f ca="1">MIN(AX1356,MAX(0,AX$1325)-SUM(AX$1419:AX1447))</f>
        <v>0</v>
      </c>
      <c r="AY1448" s="368">
        <f ca="1">MIN(AY1356,MAX(0,AY$1325)-SUM(AY$1419:AY1447))</f>
        <v>0</v>
      </c>
      <c r="AZ1448" s="368">
        <f ca="1">MIN(AZ1356,MAX(0,AZ$1325)-SUM(AZ$1419:AZ1447))</f>
        <v>0</v>
      </c>
    </row>
    <row r="1449" spans="3:52" outlineLevel="1">
      <c r="C1449" s="259">
        <f t="shared" si="3172"/>
        <v>2053</v>
      </c>
      <c r="J1449" s="369"/>
      <c r="K1449" s="370"/>
      <c r="L1449" s="378"/>
      <c r="M1449" s="378"/>
      <c r="N1449" s="378"/>
      <c r="O1449" s="378"/>
      <c r="P1449" s="378"/>
      <c r="Q1449" s="378"/>
      <c r="R1449" s="378"/>
      <c r="S1449" s="378"/>
      <c r="T1449" s="378"/>
      <c r="U1449" s="378"/>
      <c r="V1449" s="378"/>
      <c r="W1449" s="378"/>
      <c r="X1449" s="378"/>
      <c r="Y1449" s="378"/>
      <c r="Z1449" s="378"/>
      <c r="AA1449" s="378"/>
      <c r="AB1449" s="378"/>
      <c r="AC1449" s="378"/>
      <c r="AD1449" s="378"/>
      <c r="AE1449" s="378"/>
      <c r="AF1449" s="378"/>
      <c r="AG1449" s="378"/>
      <c r="AH1449" s="378"/>
      <c r="AI1449" s="378"/>
      <c r="AJ1449" s="378"/>
      <c r="AK1449" s="378"/>
      <c r="AL1449" s="378"/>
      <c r="AM1449" s="378"/>
      <c r="AN1449" s="378"/>
      <c r="AO1449" s="368">
        <f ca="1">MIN(AO1357,MAX(0,AO$1325)-SUM(AO$1419:AO1448))</f>
        <v>0</v>
      </c>
      <c r="AP1449" s="368">
        <f ca="1">MIN(AP1357,MAX(0,AP$1325)-SUM(AP$1419:AP1448))</f>
        <v>0</v>
      </c>
      <c r="AQ1449" s="368">
        <f ca="1">MIN(AQ1357,MAX(0,AQ$1325)-SUM(AQ$1419:AQ1448))</f>
        <v>0</v>
      </c>
      <c r="AR1449" s="368">
        <f ca="1">MIN(AR1357,MAX(0,AR$1325)-SUM(AR$1419:AR1448))</f>
        <v>0</v>
      </c>
      <c r="AS1449" s="368">
        <f ca="1">MIN(AS1357,MAX(0,AS$1325)-SUM(AS$1419:AS1448))</f>
        <v>0</v>
      </c>
      <c r="AT1449" s="368">
        <f ca="1">MIN(AT1357,MAX(0,AT$1325)-SUM(AT$1419:AT1448))</f>
        <v>0</v>
      </c>
      <c r="AU1449" s="368">
        <f ca="1">MIN(AU1357,MAX(0,AU$1325)-SUM(AU$1419:AU1448))</f>
        <v>0</v>
      </c>
      <c r="AV1449" s="368">
        <f ca="1">MIN(AV1357,MAX(0,AV$1325)-SUM(AV$1419:AV1448))</f>
        <v>0</v>
      </c>
      <c r="AW1449" s="368">
        <f ca="1">MIN(AW1357,MAX(0,AW$1325)-SUM(AW$1419:AW1448))</f>
        <v>0</v>
      </c>
      <c r="AX1449" s="368">
        <f ca="1">MIN(AX1357,MAX(0,AX$1325)-SUM(AX$1419:AX1448))</f>
        <v>0</v>
      </c>
      <c r="AY1449" s="368">
        <f ca="1">MIN(AY1357,MAX(0,AY$1325)-SUM(AY$1419:AY1448))</f>
        <v>0</v>
      </c>
      <c r="AZ1449" s="368">
        <f ca="1">MIN(AZ1357,MAX(0,AZ$1325)-SUM(AZ$1419:AZ1448))</f>
        <v>0</v>
      </c>
    </row>
    <row r="1450" spans="3:52" outlineLevel="1">
      <c r="C1450" s="259">
        <f t="shared" si="3172"/>
        <v>2054</v>
      </c>
      <c r="J1450" s="369"/>
      <c r="K1450" s="370"/>
      <c r="L1450" s="378"/>
      <c r="M1450" s="378"/>
      <c r="N1450" s="378"/>
      <c r="O1450" s="378"/>
      <c r="P1450" s="378"/>
      <c r="Q1450" s="378"/>
      <c r="R1450" s="378"/>
      <c r="S1450" s="378"/>
      <c r="T1450" s="378"/>
      <c r="U1450" s="378"/>
      <c r="V1450" s="378"/>
      <c r="W1450" s="378"/>
      <c r="X1450" s="378"/>
      <c r="Y1450" s="378"/>
      <c r="Z1450" s="378"/>
      <c r="AA1450" s="378"/>
      <c r="AB1450" s="378"/>
      <c r="AC1450" s="378"/>
      <c r="AD1450" s="378"/>
      <c r="AE1450" s="378"/>
      <c r="AF1450" s="378"/>
      <c r="AG1450" s="378"/>
      <c r="AH1450" s="378"/>
      <c r="AI1450" s="378"/>
      <c r="AJ1450" s="378"/>
      <c r="AK1450" s="378"/>
      <c r="AL1450" s="378"/>
      <c r="AM1450" s="378"/>
      <c r="AN1450" s="378"/>
      <c r="AO1450" s="378"/>
      <c r="AP1450" s="368">
        <f ca="1">MIN(AP1358,MAX(0,AP$1325)-SUM(AP$1419:AP1449))</f>
        <v>0</v>
      </c>
      <c r="AQ1450" s="368">
        <f ca="1">MIN(AQ1358,MAX(0,AQ$1325)-SUM(AQ$1419:AQ1449))</f>
        <v>0</v>
      </c>
      <c r="AR1450" s="368">
        <f ca="1">MIN(AR1358,MAX(0,AR$1325)-SUM(AR$1419:AR1449))</f>
        <v>0</v>
      </c>
      <c r="AS1450" s="368">
        <f ca="1">MIN(AS1358,MAX(0,AS$1325)-SUM(AS$1419:AS1449))</f>
        <v>0</v>
      </c>
      <c r="AT1450" s="368">
        <f ca="1">MIN(AT1358,MAX(0,AT$1325)-SUM(AT$1419:AT1449))</f>
        <v>0</v>
      </c>
      <c r="AU1450" s="368">
        <f ca="1">MIN(AU1358,MAX(0,AU$1325)-SUM(AU$1419:AU1449))</f>
        <v>0</v>
      </c>
      <c r="AV1450" s="368">
        <f ca="1">MIN(AV1358,MAX(0,AV$1325)-SUM(AV$1419:AV1449))</f>
        <v>0</v>
      </c>
      <c r="AW1450" s="368">
        <f ca="1">MIN(AW1358,MAX(0,AW$1325)-SUM(AW$1419:AW1449))</f>
        <v>0</v>
      </c>
      <c r="AX1450" s="368">
        <f ca="1">MIN(AX1358,MAX(0,AX$1325)-SUM(AX$1419:AX1449))</f>
        <v>0</v>
      </c>
      <c r="AY1450" s="368">
        <f ca="1">MIN(AY1358,MAX(0,AY$1325)-SUM(AY$1419:AY1449))</f>
        <v>0</v>
      </c>
      <c r="AZ1450" s="368">
        <f ca="1">MIN(AZ1358,MAX(0,AZ$1325)-SUM(AZ$1419:AZ1449))</f>
        <v>0</v>
      </c>
    </row>
    <row r="1451" spans="3:52" outlineLevel="1">
      <c r="C1451" s="259">
        <f t="shared" si="3172"/>
        <v>2055</v>
      </c>
      <c r="J1451" s="369"/>
      <c r="K1451" s="370"/>
      <c r="L1451" s="378"/>
      <c r="M1451" s="378"/>
      <c r="N1451" s="378"/>
      <c r="O1451" s="378"/>
      <c r="P1451" s="378"/>
      <c r="Q1451" s="378"/>
      <c r="R1451" s="378"/>
      <c r="S1451" s="378"/>
      <c r="T1451" s="378"/>
      <c r="U1451" s="378"/>
      <c r="V1451" s="378"/>
      <c r="W1451" s="378"/>
      <c r="X1451" s="378"/>
      <c r="Y1451" s="378"/>
      <c r="Z1451" s="378"/>
      <c r="AA1451" s="378"/>
      <c r="AB1451" s="378"/>
      <c r="AC1451" s="378"/>
      <c r="AD1451" s="378"/>
      <c r="AE1451" s="378"/>
      <c r="AF1451" s="378"/>
      <c r="AG1451" s="378"/>
      <c r="AH1451" s="378"/>
      <c r="AI1451" s="378"/>
      <c r="AJ1451" s="378"/>
      <c r="AK1451" s="378"/>
      <c r="AL1451" s="378"/>
      <c r="AM1451" s="378"/>
      <c r="AN1451" s="378"/>
      <c r="AO1451" s="378"/>
      <c r="AP1451" s="378"/>
      <c r="AQ1451" s="368">
        <f ca="1">MIN(AQ1359,MAX(0,AQ$1325)-SUM(AQ$1419:AQ1450))</f>
        <v>0</v>
      </c>
      <c r="AR1451" s="368">
        <f ca="1">MIN(AR1359,MAX(0,AR$1325)-SUM(AR$1419:AR1450))</f>
        <v>0</v>
      </c>
      <c r="AS1451" s="368">
        <f ca="1">MIN(AS1359,MAX(0,AS$1325)-SUM(AS$1419:AS1450))</f>
        <v>0</v>
      </c>
      <c r="AT1451" s="368">
        <f ca="1">MIN(AT1359,MAX(0,AT$1325)-SUM(AT$1419:AT1450))</f>
        <v>0</v>
      </c>
      <c r="AU1451" s="368">
        <f ca="1">MIN(AU1359,MAX(0,AU$1325)-SUM(AU$1419:AU1450))</f>
        <v>0</v>
      </c>
      <c r="AV1451" s="368">
        <f ca="1">MIN(AV1359,MAX(0,AV$1325)-SUM(AV$1419:AV1450))</f>
        <v>0</v>
      </c>
      <c r="AW1451" s="368">
        <f ca="1">MIN(AW1359,MAX(0,AW$1325)-SUM(AW$1419:AW1450))</f>
        <v>0</v>
      </c>
      <c r="AX1451" s="368">
        <f ca="1">MIN(AX1359,MAX(0,AX$1325)-SUM(AX$1419:AX1450))</f>
        <v>0</v>
      </c>
      <c r="AY1451" s="368">
        <f ca="1">MIN(AY1359,MAX(0,AY$1325)-SUM(AY$1419:AY1450))</f>
        <v>0</v>
      </c>
      <c r="AZ1451" s="368">
        <f ca="1">MIN(AZ1359,MAX(0,AZ$1325)-SUM(AZ$1419:AZ1450))</f>
        <v>0</v>
      </c>
    </row>
    <row r="1452" spans="3:52" outlineLevel="1">
      <c r="C1452" s="259">
        <f t="shared" si="3172"/>
        <v>2056</v>
      </c>
      <c r="J1452" s="369"/>
      <c r="K1452" s="370"/>
      <c r="L1452" s="378"/>
      <c r="M1452" s="378"/>
      <c r="N1452" s="378"/>
      <c r="O1452" s="378"/>
      <c r="P1452" s="378"/>
      <c r="Q1452" s="378"/>
      <c r="R1452" s="378"/>
      <c r="S1452" s="378"/>
      <c r="T1452" s="378"/>
      <c r="U1452" s="378"/>
      <c r="V1452" s="378"/>
      <c r="W1452" s="378"/>
      <c r="X1452" s="378"/>
      <c r="Y1452" s="378"/>
      <c r="Z1452" s="378"/>
      <c r="AA1452" s="378"/>
      <c r="AB1452" s="378"/>
      <c r="AC1452" s="378"/>
      <c r="AD1452" s="378"/>
      <c r="AE1452" s="378"/>
      <c r="AF1452" s="378"/>
      <c r="AG1452" s="378"/>
      <c r="AH1452" s="378"/>
      <c r="AI1452" s="378"/>
      <c r="AJ1452" s="378"/>
      <c r="AK1452" s="378"/>
      <c r="AL1452" s="378"/>
      <c r="AM1452" s="378"/>
      <c r="AN1452" s="378"/>
      <c r="AO1452" s="378"/>
      <c r="AP1452" s="378"/>
      <c r="AQ1452" s="378"/>
      <c r="AR1452" s="368">
        <f ca="1">MIN(AR1360,MAX(0,AR$1325)-SUM(AR$1419:AR1451))</f>
        <v>0</v>
      </c>
      <c r="AS1452" s="368">
        <f ca="1">MIN(AS1360,MAX(0,AS$1325)-SUM(AS$1419:AS1451))</f>
        <v>0</v>
      </c>
      <c r="AT1452" s="368">
        <f ca="1">MIN(AT1360,MAX(0,AT$1325)-SUM(AT$1419:AT1451))</f>
        <v>0</v>
      </c>
      <c r="AU1452" s="368">
        <f ca="1">MIN(AU1360,MAX(0,AU$1325)-SUM(AU$1419:AU1451))</f>
        <v>0</v>
      </c>
      <c r="AV1452" s="368">
        <f ca="1">MIN(AV1360,MAX(0,AV$1325)-SUM(AV$1419:AV1451))</f>
        <v>0</v>
      </c>
      <c r="AW1452" s="368">
        <f ca="1">MIN(AW1360,MAX(0,AW$1325)-SUM(AW$1419:AW1451))</f>
        <v>0</v>
      </c>
      <c r="AX1452" s="368">
        <f ca="1">MIN(AX1360,MAX(0,AX$1325)-SUM(AX$1419:AX1451))</f>
        <v>0</v>
      </c>
      <c r="AY1452" s="368">
        <f ca="1">MIN(AY1360,MAX(0,AY$1325)-SUM(AY$1419:AY1451))</f>
        <v>0</v>
      </c>
      <c r="AZ1452" s="368">
        <f ca="1">MIN(AZ1360,MAX(0,AZ$1325)-SUM(AZ$1419:AZ1451))</f>
        <v>0</v>
      </c>
    </row>
    <row r="1453" spans="3:52" outlineLevel="1">
      <c r="C1453" s="259">
        <f t="shared" si="3172"/>
        <v>2057</v>
      </c>
      <c r="J1453" s="369"/>
      <c r="K1453" s="370"/>
      <c r="L1453" s="378"/>
      <c r="M1453" s="378"/>
      <c r="N1453" s="378"/>
      <c r="O1453" s="378"/>
      <c r="P1453" s="378"/>
      <c r="Q1453" s="378"/>
      <c r="R1453" s="378"/>
      <c r="S1453" s="378"/>
      <c r="T1453" s="378"/>
      <c r="U1453" s="378"/>
      <c r="V1453" s="378"/>
      <c r="W1453" s="378"/>
      <c r="X1453" s="378"/>
      <c r="Y1453" s="378"/>
      <c r="Z1453" s="378"/>
      <c r="AA1453" s="378"/>
      <c r="AB1453" s="378"/>
      <c r="AC1453" s="378"/>
      <c r="AD1453" s="378"/>
      <c r="AE1453" s="378"/>
      <c r="AF1453" s="378"/>
      <c r="AG1453" s="378"/>
      <c r="AH1453" s="378"/>
      <c r="AI1453" s="378"/>
      <c r="AJ1453" s="378"/>
      <c r="AK1453" s="378"/>
      <c r="AL1453" s="378"/>
      <c r="AM1453" s="378"/>
      <c r="AN1453" s="378"/>
      <c r="AO1453" s="378"/>
      <c r="AP1453" s="378"/>
      <c r="AQ1453" s="378"/>
      <c r="AR1453" s="378"/>
      <c r="AS1453" s="368">
        <f ca="1">MIN(AS1361,MAX(0,AS$1325)-SUM(AS$1419:AS1452))</f>
        <v>0</v>
      </c>
      <c r="AT1453" s="368">
        <f ca="1">MIN(AT1361,MAX(0,AT$1325)-SUM(AT$1419:AT1452))</f>
        <v>0</v>
      </c>
      <c r="AU1453" s="368">
        <f ca="1">MIN(AU1361,MAX(0,AU$1325)-SUM(AU$1419:AU1452))</f>
        <v>0</v>
      </c>
      <c r="AV1453" s="368">
        <f ca="1">MIN(AV1361,MAX(0,AV$1325)-SUM(AV$1419:AV1452))</f>
        <v>0</v>
      </c>
      <c r="AW1453" s="368">
        <f ca="1">MIN(AW1361,MAX(0,AW$1325)-SUM(AW$1419:AW1452))</f>
        <v>0</v>
      </c>
      <c r="AX1453" s="368">
        <f ca="1">MIN(AX1361,MAX(0,AX$1325)-SUM(AX$1419:AX1452))</f>
        <v>0</v>
      </c>
      <c r="AY1453" s="368">
        <f ca="1">MIN(AY1361,MAX(0,AY$1325)-SUM(AY$1419:AY1452))</f>
        <v>0</v>
      </c>
      <c r="AZ1453" s="368">
        <f ca="1">MIN(AZ1361,MAX(0,AZ$1325)-SUM(AZ$1419:AZ1452))</f>
        <v>0</v>
      </c>
    </row>
    <row r="1454" spans="3:52" outlineLevel="1">
      <c r="C1454" s="259">
        <f t="shared" si="3172"/>
        <v>2058</v>
      </c>
      <c r="J1454" s="369"/>
      <c r="K1454" s="370"/>
      <c r="L1454" s="378"/>
      <c r="M1454" s="378"/>
      <c r="N1454" s="378"/>
      <c r="O1454" s="378"/>
      <c r="P1454" s="378"/>
      <c r="Q1454" s="378"/>
      <c r="R1454" s="378"/>
      <c r="S1454" s="378"/>
      <c r="T1454" s="378"/>
      <c r="U1454" s="378"/>
      <c r="V1454" s="378"/>
      <c r="W1454" s="378"/>
      <c r="X1454" s="378"/>
      <c r="Y1454" s="378"/>
      <c r="Z1454" s="378"/>
      <c r="AA1454" s="378"/>
      <c r="AB1454" s="378"/>
      <c r="AC1454" s="378"/>
      <c r="AD1454" s="378"/>
      <c r="AE1454" s="378"/>
      <c r="AF1454" s="378"/>
      <c r="AG1454" s="378"/>
      <c r="AH1454" s="378"/>
      <c r="AI1454" s="378"/>
      <c r="AJ1454" s="378"/>
      <c r="AK1454" s="378"/>
      <c r="AL1454" s="378"/>
      <c r="AM1454" s="378"/>
      <c r="AN1454" s="378"/>
      <c r="AO1454" s="378"/>
      <c r="AP1454" s="378"/>
      <c r="AQ1454" s="378"/>
      <c r="AR1454" s="378"/>
      <c r="AS1454" s="378"/>
      <c r="AT1454" s="368">
        <f ca="1">MIN(AT1362,MAX(0,AT$1325)-SUM(AT$1419:AT1453))</f>
        <v>0</v>
      </c>
      <c r="AU1454" s="368">
        <f ca="1">MIN(AU1362,MAX(0,AU$1325)-SUM(AU$1419:AU1453))</f>
        <v>0</v>
      </c>
      <c r="AV1454" s="368">
        <f ca="1">MIN(AV1362,MAX(0,AV$1325)-SUM(AV$1419:AV1453))</f>
        <v>0</v>
      </c>
      <c r="AW1454" s="368">
        <f ca="1">MIN(AW1362,MAX(0,AW$1325)-SUM(AW$1419:AW1453))</f>
        <v>0</v>
      </c>
      <c r="AX1454" s="368">
        <f ca="1">MIN(AX1362,MAX(0,AX$1325)-SUM(AX$1419:AX1453))</f>
        <v>0</v>
      </c>
      <c r="AY1454" s="368">
        <f ca="1">MIN(AY1362,MAX(0,AY$1325)-SUM(AY$1419:AY1453))</f>
        <v>0</v>
      </c>
      <c r="AZ1454" s="368">
        <f ca="1">MIN(AZ1362,MAX(0,AZ$1325)-SUM(AZ$1419:AZ1453))</f>
        <v>0</v>
      </c>
    </row>
    <row r="1455" spans="3:52" outlineLevel="1">
      <c r="C1455" s="259">
        <f t="shared" si="3172"/>
        <v>2059</v>
      </c>
      <c r="J1455" s="369"/>
      <c r="K1455" s="370"/>
      <c r="L1455" s="378"/>
      <c r="M1455" s="378"/>
      <c r="N1455" s="378"/>
      <c r="O1455" s="378"/>
      <c r="P1455" s="378"/>
      <c r="Q1455" s="378"/>
      <c r="R1455" s="378"/>
      <c r="S1455" s="378"/>
      <c r="T1455" s="378"/>
      <c r="U1455" s="378"/>
      <c r="V1455" s="378"/>
      <c r="W1455" s="378"/>
      <c r="X1455" s="378"/>
      <c r="Y1455" s="378"/>
      <c r="Z1455" s="378"/>
      <c r="AA1455" s="378"/>
      <c r="AB1455" s="378"/>
      <c r="AC1455" s="378"/>
      <c r="AD1455" s="378"/>
      <c r="AE1455" s="378"/>
      <c r="AF1455" s="378"/>
      <c r="AG1455" s="378"/>
      <c r="AH1455" s="378"/>
      <c r="AI1455" s="378"/>
      <c r="AJ1455" s="378"/>
      <c r="AK1455" s="378"/>
      <c r="AL1455" s="378"/>
      <c r="AM1455" s="378"/>
      <c r="AN1455" s="378"/>
      <c r="AO1455" s="378"/>
      <c r="AP1455" s="378"/>
      <c r="AQ1455" s="378"/>
      <c r="AR1455" s="378"/>
      <c r="AS1455" s="378"/>
      <c r="AT1455" s="378"/>
      <c r="AU1455" s="368">
        <f ca="1">MIN(AU1363,MAX(0,AU$1325)-SUM(AU$1419:AU1454))</f>
        <v>0</v>
      </c>
      <c r="AV1455" s="368">
        <f ca="1">MIN(AV1363,MAX(0,AV$1325)-SUM(AV$1419:AV1454))</f>
        <v>0</v>
      </c>
      <c r="AW1455" s="368">
        <f ca="1">MIN(AW1363,MAX(0,AW$1325)-SUM(AW$1419:AW1454))</f>
        <v>0</v>
      </c>
      <c r="AX1455" s="368">
        <f ca="1">MIN(AX1363,MAX(0,AX$1325)-SUM(AX$1419:AX1454))</f>
        <v>0</v>
      </c>
      <c r="AY1455" s="368">
        <f ca="1">MIN(AY1363,MAX(0,AY$1325)-SUM(AY$1419:AY1454))</f>
        <v>0</v>
      </c>
      <c r="AZ1455" s="368">
        <f ca="1">MIN(AZ1363,MAX(0,AZ$1325)-SUM(AZ$1419:AZ1454))</f>
        <v>0</v>
      </c>
    </row>
    <row r="1456" spans="3:52" outlineLevel="1">
      <c r="C1456" s="259">
        <f t="shared" si="3172"/>
        <v>2060</v>
      </c>
      <c r="J1456" s="369"/>
      <c r="K1456" s="370"/>
      <c r="L1456" s="378"/>
      <c r="M1456" s="378"/>
      <c r="N1456" s="378"/>
      <c r="O1456" s="378"/>
      <c r="P1456" s="378"/>
      <c r="Q1456" s="378"/>
      <c r="R1456" s="378"/>
      <c r="S1456" s="378"/>
      <c r="T1456" s="378"/>
      <c r="U1456" s="378"/>
      <c r="V1456" s="378"/>
      <c r="W1456" s="378"/>
      <c r="X1456" s="378"/>
      <c r="Y1456" s="378"/>
      <c r="Z1456" s="378"/>
      <c r="AA1456" s="378"/>
      <c r="AB1456" s="378"/>
      <c r="AC1456" s="378"/>
      <c r="AD1456" s="378"/>
      <c r="AE1456" s="378"/>
      <c r="AF1456" s="378"/>
      <c r="AG1456" s="378"/>
      <c r="AH1456" s="378"/>
      <c r="AI1456" s="378"/>
      <c r="AJ1456" s="378"/>
      <c r="AK1456" s="378"/>
      <c r="AL1456" s="378"/>
      <c r="AM1456" s="378"/>
      <c r="AN1456" s="378"/>
      <c r="AO1456" s="378"/>
      <c r="AP1456" s="378"/>
      <c r="AQ1456" s="378"/>
      <c r="AR1456" s="378"/>
      <c r="AS1456" s="378"/>
      <c r="AT1456" s="378"/>
      <c r="AU1456" s="378"/>
      <c r="AV1456" s="368">
        <f ca="1">MIN(AV1364,MAX(0,AV$1325)-SUM(AV$1419:AV1455))</f>
        <v>0</v>
      </c>
      <c r="AW1456" s="368">
        <f ca="1">MIN(AW1364,MAX(0,AW$1325)-SUM(AW$1419:AW1455))</f>
        <v>0</v>
      </c>
      <c r="AX1456" s="368">
        <f ca="1">MIN(AX1364,MAX(0,AX$1325)-SUM(AX$1419:AX1455))</f>
        <v>0</v>
      </c>
      <c r="AY1456" s="368">
        <f ca="1">MIN(AY1364,MAX(0,AY$1325)-SUM(AY$1419:AY1455))</f>
        <v>0</v>
      </c>
      <c r="AZ1456" s="368">
        <f ca="1">MIN(AZ1364,MAX(0,AZ$1325)-SUM(AZ$1419:AZ1455))</f>
        <v>0</v>
      </c>
    </row>
    <row r="1457" spans="2:174" outlineLevel="1">
      <c r="C1457" s="259">
        <f t="shared" si="3172"/>
        <v>2061</v>
      </c>
      <c r="J1457" s="369"/>
      <c r="K1457" s="370"/>
      <c r="L1457" s="378"/>
      <c r="M1457" s="378"/>
      <c r="N1457" s="378"/>
      <c r="O1457" s="378"/>
      <c r="P1457" s="378"/>
      <c r="Q1457" s="378"/>
      <c r="R1457" s="378"/>
      <c r="S1457" s="378"/>
      <c r="T1457" s="378"/>
      <c r="U1457" s="378"/>
      <c r="V1457" s="378"/>
      <c r="W1457" s="378"/>
      <c r="X1457" s="378"/>
      <c r="Y1457" s="378"/>
      <c r="Z1457" s="378"/>
      <c r="AA1457" s="378"/>
      <c r="AB1457" s="378"/>
      <c r="AC1457" s="378"/>
      <c r="AD1457" s="378"/>
      <c r="AE1457" s="378"/>
      <c r="AF1457" s="378"/>
      <c r="AG1457" s="378"/>
      <c r="AH1457" s="378"/>
      <c r="AI1457" s="378"/>
      <c r="AJ1457" s="378"/>
      <c r="AK1457" s="378"/>
      <c r="AL1457" s="378"/>
      <c r="AM1457" s="378"/>
      <c r="AN1457" s="378"/>
      <c r="AO1457" s="378"/>
      <c r="AP1457" s="378"/>
      <c r="AQ1457" s="378"/>
      <c r="AR1457" s="378"/>
      <c r="AS1457" s="378"/>
      <c r="AT1457" s="378"/>
      <c r="AU1457" s="378"/>
      <c r="AV1457" s="378"/>
      <c r="AW1457" s="368">
        <f ca="1">MIN(AW1365,MAX(0,AW$1325)-SUM(AW$1419:AW1456))</f>
        <v>0</v>
      </c>
      <c r="AX1457" s="368">
        <f ca="1">MIN(AX1365,MAX(0,AX$1325)-SUM(AX$1419:AX1456))</f>
        <v>0</v>
      </c>
      <c r="AY1457" s="368">
        <f ca="1">MIN(AY1365,MAX(0,AY$1325)-SUM(AY$1419:AY1456))</f>
        <v>0</v>
      </c>
      <c r="AZ1457" s="368">
        <f ca="1">MIN(AZ1365,MAX(0,AZ$1325)-SUM(AZ$1419:AZ1456))</f>
        <v>0</v>
      </c>
    </row>
    <row r="1458" spans="2:174" outlineLevel="1">
      <c r="C1458" s="259">
        <f t="shared" si="3172"/>
        <v>2062</v>
      </c>
      <c r="J1458" s="369"/>
      <c r="K1458" s="370"/>
      <c r="L1458" s="378"/>
      <c r="M1458" s="378"/>
      <c r="N1458" s="378"/>
      <c r="O1458" s="378"/>
      <c r="P1458" s="378"/>
      <c r="Q1458" s="378"/>
      <c r="R1458" s="378"/>
      <c r="S1458" s="378"/>
      <c r="T1458" s="378"/>
      <c r="U1458" s="378"/>
      <c r="V1458" s="378"/>
      <c r="W1458" s="378"/>
      <c r="X1458" s="378"/>
      <c r="Y1458" s="378"/>
      <c r="Z1458" s="378"/>
      <c r="AA1458" s="378"/>
      <c r="AB1458" s="378"/>
      <c r="AC1458" s="378"/>
      <c r="AD1458" s="378"/>
      <c r="AE1458" s="378"/>
      <c r="AF1458" s="378"/>
      <c r="AG1458" s="378"/>
      <c r="AH1458" s="378"/>
      <c r="AI1458" s="378"/>
      <c r="AJ1458" s="378"/>
      <c r="AK1458" s="378"/>
      <c r="AL1458" s="378"/>
      <c r="AM1458" s="378"/>
      <c r="AN1458" s="378"/>
      <c r="AO1458" s="378"/>
      <c r="AP1458" s="378"/>
      <c r="AQ1458" s="378"/>
      <c r="AR1458" s="378"/>
      <c r="AS1458" s="378"/>
      <c r="AT1458" s="378"/>
      <c r="AU1458" s="378"/>
      <c r="AV1458" s="378"/>
      <c r="AW1458" s="378"/>
      <c r="AX1458" s="368">
        <f ca="1">MIN(AX1366,MAX(0,AX$1325)-SUM(AX$1419:AX1457))</f>
        <v>0</v>
      </c>
      <c r="AY1458" s="368">
        <f ca="1">MIN(AY1366,MAX(0,AY$1325)-SUM(AY$1419:AY1457))</f>
        <v>0</v>
      </c>
      <c r="AZ1458" s="368">
        <f ca="1">MIN(AZ1366,MAX(0,AZ$1325)-SUM(AZ$1419:AZ1457))</f>
        <v>0</v>
      </c>
    </row>
    <row r="1459" spans="2:174" outlineLevel="1">
      <c r="C1459" s="259">
        <f t="shared" si="3172"/>
        <v>2063</v>
      </c>
      <c r="J1459" s="369"/>
      <c r="K1459" s="370"/>
      <c r="L1459" s="378"/>
      <c r="M1459" s="378"/>
      <c r="N1459" s="378"/>
      <c r="O1459" s="378"/>
      <c r="P1459" s="378"/>
      <c r="Q1459" s="378"/>
      <c r="R1459" s="378"/>
      <c r="S1459" s="378"/>
      <c r="T1459" s="378"/>
      <c r="U1459" s="378"/>
      <c r="V1459" s="378"/>
      <c r="W1459" s="378"/>
      <c r="X1459" s="378"/>
      <c r="Y1459" s="378"/>
      <c r="Z1459" s="378"/>
      <c r="AA1459" s="378"/>
      <c r="AB1459" s="378"/>
      <c r="AC1459" s="378"/>
      <c r="AD1459" s="378"/>
      <c r="AE1459" s="378"/>
      <c r="AF1459" s="378"/>
      <c r="AG1459" s="378"/>
      <c r="AH1459" s="378"/>
      <c r="AI1459" s="378"/>
      <c r="AJ1459" s="378"/>
      <c r="AK1459" s="378"/>
      <c r="AL1459" s="378"/>
      <c r="AM1459" s="378"/>
      <c r="AN1459" s="378"/>
      <c r="AO1459" s="378"/>
      <c r="AP1459" s="378"/>
      <c r="AQ1459" s="378"/>
      <c r="AR1459" s="378"/>
      <c r="AS1459" s="378"/>
      <c r="AT1459" s="378"/>
      <c r="AU1459" s="378"/>
      <c r="AV1459" s="378"/>
      <c r="AW1459" s="378"/>
      <c r="AX1459" s="378"/>
      <c r="AY1459" s="368">
        <f ca="1">MIN(AY1367,MAX(0,AY$1325)-SUM(AY$1419:AY1458))</f>
        <v>0</v>
      </c>
      <c r="AZ1459" s="368">
        <f ca="1">MIN(AZ1367,MAX(0,AZ$1325)-SUM(AZ$1419:AZ1458))</f>
        <v>0</v>
      </c>
    </row>
    <row r="1460" spans="2:174" outlineLevel="1">
      <c r="C1460" s="259">
        <f t="shared" si="3172"/>
        <v>2064</v>
      </c>
      <c r="J1460" s="369"/>
      <c r="K1460" s="370"/>
      <c r="L1460" s="378"/>
      <c r="M1460" s="378"/>
      <c r="N1460" s="378"/>
      <c r="O1460" s="378"/>
      <c r="P1460" s="378"/>
      <c r="Q1460" s="378"/>
      <c r="R1460" s="378"/>
      <c r="S1460" s="378"/>
      <c r="T1460" s="378"/>
      <c r="U1460" s="378"/>
      <c r="V1460" s="378"/>
      <c r="W1460" s="378"/>
      <c r="X1460" s="378"/>
      <c r="Y1460" s="378"/>
      <c r="Z1460" s="378"/>
      <c r="AA1460" s="378"/>
      <c r="AB1460" s="378"/>
      <c r="AC1460" s="378"/>
      <c r="AD1460" s="378"/>
      <c r="AE1460" s="378"/>
      <c r="AF1460" s="378"/>
      <c r="AG1460" s="378"/>
      <c r="AH1460" s="378"/>
      <c r="AI1460" s="378"/>
      <c r="AJ1460" s="378"/>
      <c r="AK1460" s="378"/>
      <c r="AL1460" s="378"/>
      <c r="AM1460" s="378"/>
      <c r="AN1460" s="378"/>
      <c r="AO1460" s="378"/>
      <c r="AP1460" s="378"/>
      <c r="AQ1460" s="378"/>
      <c r="AR1460" s="378"/>
      <c r="AS1460" s="378"/>
      <c r="AT1460" s="378"/>
      <c r="AU1460" s="378"/>
      <c r="AV1460" s="378"/>
      <c r="AW1460" s="378"/>
      <c r="AX1460" s="378"/>
      <c r="AY1460" s="378"/>
      <c r="AZ1460" s="368">
        <f ca="1">MIN(AZ1368,MAX(0,AZ$1325)-SUM(AZ$1419:AZ1459))</f>
        <v>0</v>
      </c>
    </row>
    <row r="1461" spans="2:174" outlineLevel="1">
      <c r="C1461" s="259">
        <f t="shared" si="3172"/>
        <v>2065</v>
      </c>
      <c r="J1461" s="369"/>
      <c r="K1461" s="369"/>
      <c r="L1461" s="369"/>
      <c r="M1461" s="369"/>
      <c r="N1461" s="369"/>
      <c r="O1461" s="369"/>
      <c r="P1461" s="369"/>
      <c r="Q1461" s="369"/>
      <c r="R1461" s="369"/>
      <c r="S1461" s="369"/>
      <c r="T1461" s="369"/>
      <c r="U1461" s="369"/>
      <c r="V1461" s="369"/>
      <c r="W1461" s="369"/>
      <c r="X1461" s="369"/>
      <c r="Y1461" s="369"/>
      <c r="Z1461" s="369"/>
      <c r="AA1461" s="369"/>
      <c r="AB1461" s="369"/>
      <c r="AC1461" s="369"/>
      <c r="AD1461" s="369"/>
      <c r="AE1461" s="369"/>
      <c r="AF1461" s="369"/>
      <c r="AG1461" s="369"/>
      <c r="AH1461" s="369"/>
      <c r="AI1461" s="369"/>
      <c r="AJ1461" s="369"/>
      <c r="AK1461" s="369"/>
      <c r="AL1461" s="369"/>
      <c r="AM1461" s="369"/>
      <c r="AN1461" s="369"/>
      <c r="AO1461" s="369"/>
      <c r="AP1461" s="369"/>
      <c r="AQ1461" s="369"/>
      <c r="AR1461" s="369"/>
      <c r="AS1461" s="378"/>
      <c r="AT1461" s="378"/>
      <c r="AU1461" s="378"/>
      <c r="AV1461" s="378"/>
      <c r="AW1461" s="378"/>
      <c r="AX1461" s="378"/>
      <c r="AY1461" s="378"/>
      <c r="AZ1461" s="378"/>
    </row>
    <row r="1462" spans="2:174"/>
    <row r="1463" spans="2:174">
      <c r="B1463" s="5" t="s">
        <v>1061</v>
      </c>
      <c r="C1463" s="4"/>
      <c r="D1463" s="7"/>
      <c r="E1463" s="4"/>
      <c r="F1463" s="4"/>
      <c r="G1463" s="7"/>
      <c r="H1463" s="7"/>
      <c r="I1463" s="4"/>
      <c r="J1463" s="4"/>
      <c r="K1463" s="4"/>
      <c r="L1463" s="4"/>
      <c r="M1463" s="4"/>
      <c r="N1463" s="4"/>
      <c r="O1463" s="4"/>
      <c r="P1463" s="4"/>
      <c r="Q1463" s="4"/>
      <c r="R1463" s="4"/>
      <c r="S1463" s="4"/>
      <c r="T1463" s="4"/>
      <c r="U1463" s="4"/>
      <c r="V1463" s="4"/>
      <c r="W1463" s="4"/>
      <c r="X1463" s="4"/>
      <c r="Y1463" s="4"/>
      <c r="Z1463" s="4"/>
      <c r="AA1463" s="4"/>
      <c r="AB1463" s="4"/>
      <c r="AC1463" s="4"/>
      <c r="AD1463" s="4"/>
      <c r="AE1463" s="4"/>
      <c r="AF1463" s="4"/>
      <c r="AG1463" s="4"/>
      <c r="AH1463" s="4"/>
      <c r="AI1463" s="4"/>
      <c r="AJ1463" s="4"/>
      <c r="AK1463" s="4"/>
      <c r="AL1463" s="4"/>
      <c r="AM1463" s="4"/>
      <c r="AN1463" s="4"/>
      <c r="AO1463" s="4"/>
      <c r="AP1463" s="4"/>
      <c r="AQ1463" s="4"/>
      <c r="AR1463" s="4"/>
      <c r="AS1463" s="4"/>
      <c r="AT1463" s="4"/>
      <c r="AU1463" s="4"/>
      <c r="AV1463" s="4"/>
      <c r="AW1463" s="4"/>
      <c r="AX1463" s="4"/>
      <c r="AY1463" s="4"/>
      <c r="AZ1463" s="4"/>
      <c r="BA1463" s="4"/>
      <c r="BB1463" s="4"/>
      <c r="BC1463" s="4"/>
      <c r="BD1463" s="4"/>
      <c r="BE1463" s="4"/>
      <c r="BF1463" s="4"/>
      <c r="BG1463" s="4"/>
      <c r="BH1463" s="4"/>
      <c r="BI1463" s="4"/>
      <c r="BJ1463" s="4"/>
      <c r="BK1463" s="4"/>
      <c r="BL1463" s="4"/>
      <c r="BM1463" s="4"/>
      <c r="BN1463" s="4"/>
      <c r="BO1463" s="4"/>
      <c r="BP1463" s="4"/>
      <c r="BQ1463" s="4"/>
      <c r="BR1463" s="4"/>
      <c r="BS1463" s="4"/>
      <c r="BT1463" s="4"/>
      <c r="BU1463" s="4"/>
      <c r="BV1463" s="4"/>
      <c r="BW1463" s="4"/>
      <c r="BX1463" s="4"/>
      <c r="BY1463" s="4"/>
      <c r="BZ1463" s="4"/>
      <c r="CA1463" s="4"/>
      <c r="CB1463" s="4"/>
      <c r="CC1463" s="4"/>
      <c r="CD1463" s="4"/>
      <c r="CE1463" s="4"/>
      <c r="CF1463" s="4"/>
      <c r="CG1463" s="4"/>
      <c r="CH1463" s="4"/>
      <c r="CI1463" s="4"/>
      <c r="CJ1463" s="4"/>
      <c r="CK1463" s="4"/>
      <c r="CL1463" s="4"/>
      <c r="CM1463" s="4"/>
      <c r="CN1463" s="4"/>
      <c r="CO1463" s="4"/>
      <c r="CP1463" s="4"/>
      <c r="CQ1463" s="4"/>
      <c r="CR1463" s="4"/>
      <c r="CS1463" s="4"/>
      <c r="CT1463" s="4"/>
      <c r="CU1463" s="4"/>
      <c r="CV1463" s="4"/>
      <c r="CW1463" s="4"/>
      <c r="CX1463" s="4"/>
      <c r="CY1463" s="4"/>
      <c r="CZ1463" s="4"/>
      <c r="DA1463" s="4"/>
      <c r="DB1463" s="4"/>
      <c r="DC1463" s="4"/>
      <c r="DD1463" s="4"/>
      <c r="DE1463" s="4"/>
      <c r="DF1463" s="4"/>
      <c r="DG1463" s="4"/>
      <c r="DH1463" s="4"/>
      <c r="DI1463" s="4"/>
      <c r="DJ1463" s="4"/>
      <c r="DK1463" s="4"/>
      <c r="DL1463" s="4"/>
      <c r="DM1463" s="4"/>
      <c r="DN1463" s="4"/>
      <c r="DO1463" s="4"/>
      <c r="DP1463" s="4"/>
      <c r="DQ1463" s="4"/>
      <c r="DR1463" s="4"/>
      <c r="DS1463" s="4"/>
      <c r="DT1463" s="4"/>
      <c r="DU1463" s="4"/>
      <c r="DV1463" s="4"/>
      <c r="DW1463" s="4"/>
      <c r="DX1463" s="4"/>
      <c r="DY1463" s="4"/>
      <c r="DZ1463" s="4"/>
      <c r="EA1463" s="4"/>
      <c r="EB1463" s="4"/>
      <c r="EC1463" s="4"/>
      <c r="ED1463" s="4"/>
      <c r="EE1463" s="4"/>
      <c r="EF1463" s="4"/>
      <c r="EG1463" s="4"/>
      <c r="EH1463" s="4"/>
      <c r="EI1463" s="4"/>
      <c r="EJ1463" s="4"/>
      <c r="EK1463" s="4"/>
      <c r="EL1463" s="4"/>
      <c r="EM1463" s="4"/>
      <c r="EN1463" s="4"/>
      <c r="EO1463" s="4"/>
      <c r="EP1463" s="4"/>
      <c r="EQ1463" s="4"/>
      <c r="ER1463" s="4"/>
      <c r="ES1463" s="4"/>
      <c r="ET1463" s="4"/>
      <c r="EU1463" s="4"/>
      <c r="EV1463" s="4"/>
      <c r="EW1463" s="4"/>
      <c r="EX1463" s="4"/>
      <c r="EY1463" s="4"/>
      <c r="EZ1463" s="4"/>
      <c r="FA1463" s="4"/>
      <c r="FB1463" s="4"/>
      <c r="FC1463" s="4"/>
      <c r="FD1463" s="4"/>
      <c r="FE1463" s="4"/>
      <c r="FF1463" s="4"/>
      <c r="FG1463" s="4"/>
      <c r="FH1463" s="4"/>
      <c r="FI1463" s="4"/>
      <c r="FJ1463" s="4"/>
      <c r="FK1463" s="4"/>
      <c r="FL1463" s="4"/>
      <c r="FM1463" s="4"/>
      <c r="FN1463" s="4"/>
      <c r="FO1463" s="4"/>
      <c r="FP1463" s="4"/>
      <c r="FQ1463" s="4"/>
      <c r="FR1463" s="4"/>
    </row>
    <row r="1464" spans="2:174"/>
    <row r="1465" spans="2:174">
      <c r="C1465" s="359" t="s">
        <v>1055</v>
      </c>
    </row>
    <row r="1466" spans="2:174">
      <c r="C1466" t="s">
        <v>1024</v>
      </c>
      <c r="J1466" s="368">
        <f ca="1">IFERROR((-((
SUM(J203:$J203)+SUM(J1301:$J1301)+SUM(J1478:$J1478))&gt;0)*
(SUM(J203:$J203)+SUM(J1301:$J1301)+SUM(J1478:$J1478))*$F$1330*((SUM($J$23:J23)=1)*(SUM($J$24:J24)=0))),)</f>
        <v>0</v>
      </c>
      <c r="K1466" s="368">
        <f ca="1">IFERROR((-((
SUM($J203:K203)+SUM($J1301:K1301)+SUM($J1478:K1478))&gt;0)*
(SUM($J203:K203)+SUM($J1301:K1301)+SUM($J1478:K1478))*$F$1330*((SUM($J$23:K23)=1)*(SUM($J$24:K24)=0))),)</f>
        <v>0</v>
      </c>
      <c r="L1466" s="368">
        <f ca="1">IFERROR((-((
SUM($J203:L203)+SUM($J1301:L1301)+SUM($J1478:L1478))&gt;0)*
(SUM($J203:L203)+SUM($J1301:L1301)+SUM($J1478:L1478))*$F$1330*((SUM($J$23:L23)=1)*(SUM($J$24:L24)=0))),)</f>
        <v>0</v>
      </c>
      <c r="M1466" s="368">
        <f ca="1">IFERROR((-((
SUM($J203:M203)+SUM($J1301:M1301)+SUM($J1478:M1478))&gt;0)*
(SUM($J203:M203)+SUM($J1301:M1301)+SUM($J1478:M1478))*$F$1330*((SUM($J$23:M23)=1)*(SUM($J$24:M24)=0))),)</f>
        <v>0</v>
      </c>
      <c r="N1466" s="368">
        <f ca="1">IFERROR((-((
SUM($J203:N203)+SUM($J1301:N1301)+SUM($J1478:N1478))&gt;0)*
(SUM($J203:N203)+SUM($J1301:N1301)+SUM($J1478:N1478))*$F$1330*((SUM($J$23:N23)=1)*(SUM($J$24:N24)=0))),)</f>
        <v>0</v>
      </c>
      <c r="O1466" s="368">
        <f ca="1">IFERROR((-((
SUM($J203:O203)+SUM($J1301:O1301)+SUM($J1478:O1478))&gt;0)*
(SUM($J203:O203)+SUM($J1301:O1301)+SUM($J1478:O1478))*$F$1330*((SUM($J$23:O23)=1)*(SUM($J$24:O24)=0))),)</f>
        <v>0</v>
      </c>
      <c r="P1466" s="368">
        <f ca="1">IFERROR((-((
SUM($J203:P203)+SUM($J1301:P1301)+SUM($J1478:P1478))&gt;0)*
(SUM($J203:P203)+SUM($J1301:P1301)+SUM($J1478:P1478))*$F$1330*((SUM($J$23:P23)=1)*(SUM($J$24:P24)=0))),)</f>
        <v>0</v>
      </c>
      <c r="Q1466" s="368">
        <f ca="1">IFERROR((-((
SUM($J203:Q203)+SUM($J1301:Q1301)+SUM($J1478:Q1478))&gt;0)*
(SUM($J203:Q203)+SUM($J1301:Q1301)+SUM($J1478:Q1478))*$F$1330*((SUM($J$23:Q23)=1)*(SUM($J$24:Q24)=0))),)</f>
        <v>0</v>
      </c>
      <c r="R1466" s="368">
        <f ca="1">IFERROR((-((
SUM($J203:R203)+SUM($J1301:R1301)+SUM($J1478:R1478))&gt;0)*
(SUM($J203:R203)+SUM($J1301:R1301)+SUM($J1478:R1478))*$F$1330*((SUM($J$23:R23)=1)*(SUM($J$24:R24)=0))),)</f>
        <v>0</v>
      </c>
      <c r="S1466" s="368">
        <f ca="1">IFERROR((-((
SUM($J203:S203)+SUM($J1301:S1301)+SUM($J1478:S1478))&gt;0)*
(SUM($J203:S203)+SUM($J1301:S1301)+SUM($J1478:S1478))*$F$1330*((SUM($J$23:S23)=1)*(SUM($J$24:S24)=0))),)</f>
        <v>0</v>
      </c>
      <c r="T1466" s="368">
        <f ca="1">IFERROR((-((
SUM($J203:T203)+SUM($J1301:T1301)+SUM($J1478:T1478))&gt;0)*
(SUM($J203:T203)+SUM($J1301:T1301)+SUM($J1478:T1478))*$F$1330*((SUM($J$23:T23)=1)*(SUM($J$24:T24)=0))),)</f>
        <v>0</v>
      </c>
      <c r="U1466" s="368">
        <f ca="1">IFERROR((-((
SUM($J203:U203)+SUM($J1301:U1301)+SUM($J1478:U1478))&gt;0)*
(SUM($J203:U203)+SUM($J1301:U1301)+SUM($J1478:U1478))*$F$1330*((SUM($J$23:U23)=1)*(SUM($J$24:U24)=0))),)</f>
        <v>0</v>
      </c>
      <c r="V1466" s="368">
        <f ca="1">IFERROR((-((
SUM($J203:V203)+SUM($J1301:V1301)+SUM($J1478:V1478))&gt;0)*
(SUM($J203:V203)+SUM($J1301:V1301)+SUM($J1478:V1478))*$F$1330*((SUM($J$23:V23)=1)*(SUM($J$24:V24)=0))),)</f>
        <v>0</v>
      </c>
      <c r="W1466" s="368">
        <f ca="1">IFERROR((-((
SUM($J203:W203)+SUM($J1301:W1301)+SUM($J1478:W1478))&gt;0)*
(SUM($J203:W203)+SUM($J1301:W1301)+SUM($J1478:W1478))*$F$1330*((SUM($J$23:W23)=1)*(SUM($J$24:W24)=0))),)</f>
        <v>0</v>
      </c>
      <c r="X1466" s="368">
        <f ca="1">IFERROR((-((
SUM($J203:X203)+SUM($J1301:X1301)+SUM($J1478:X1478))&gt;0)*
(SUM($J203:X203)+SUM($J1301:X1301)+SUM($J1478:X1478))*$F$1330*((SUM($J$23:X23)=1)*(SUM($J$24:X24)=0))),)</f>
        <v>0</v>
      </c>
      <c r="Y1466" s="368">
        <f ca="1">IFERROR((-((
SUM($J203:Y203)+SUM($J1301:Y1301)+SUM($J1478:Y1478))&gt;0)*
(SUM($J203:Y203)+SUM($J1301:Y1301)+SUM($J1478:Y1478))*$F$1330*((SUM($J$23:Y23)=1)*(SUM($J$24:Y24)=0))),)</f>
        <v>0</v>
      </c>
      <c r="Z1466" s="368">
        <f ca="1">IFERROR((-((
SUM($J203:Z203)+SUM($J1301:Z1301)+SUM($J1478:Z1478))&gt;0)*
(SUM($J203:Z203)+SUM($J1301:Z1301)+SUM($J1478:Z1478))*$F$1330*((SUM($J$23:Z23)=1)*(SUM($J$24:Z24)=0))),)</f>
        <v>0</v>
      </c>
      <c r="AA1466" s="368">
        <f ca="1">IFERROR((-((
SUM($J203:AA203)+SUM($J1301:AA1301)+SUM($J1478:AA1478))&gt;0)*
(SUM($J203:AA203)+SUM($J1301:AA1301)+SUM($J1478:AA1478))*$F$1330*((SUM($J$23:AA23)=1)*(SUM($J$24:AA24)=0))),)</f>
        <v>0</v>
      </c>
      <c r="AB1466" s="368">
        <f ca="1">IFERROR((-((
SUM($J203:AB203)+SUM($J1301:AB1301)+SUM($J1478:AB1478))&gt;0)*
(SUM($J203:AB203)+SUM($J1301:AB1301)+SUM($J1478:AB1478))*$F$1330*((SUM($J$23:AB23)=1)*(SUM($J$24:AB24)=0))),)</f>
        <v>0</v>
      </c>
      <c r="AC1466" s="368">
        <f ca="1">IFERROR((-((
SUM($J203:AC203)+SUM($J1301:AC1301)+SUM($J1478:AC1478))&gt;0)*
(SUM($J203:AC203)+SUM($J1301:AC1301)+SUM($J1478:AC1478))*$F$1330*((SUM($J$23:AC23)=1)*(SUM($J$24:AC24)=0))),)</f>
        <v>0</v>
      </c>
      <c r="AD1466" s="368">
        <f ca="1">IFERROR((-((
SUM($J203:AD203)+SUM($J1301:AD1301)+SUM($J1478:AD1478))&gt;0)*
(SUM($J203:AD203)+SUM($J1301:AD1301)+SUM($J1478:AD1478))*$F$1330*((SUM($J$23:AD23)=1)*(SUM($J$24:AD24)=0))),)</f>
        <v>0</v>
      </c>
      <c r="AE1466" s="368">
        <f ca="1">IFERROR((-((
SUM($J203:AE203)+SUM($J1301:AE1301)+SUM($J1478:AE1478))&gt;0)*
(SUM($J203:AE203)+SUM($J1301:AE1301)+SUM($J1478:AE1478))*$F$1330*((SUM($J$23:AE23)=1)*(SUM($J$24:AE24)=0))),)</f>
        <v>0</v>
      </c>
      <c r="AF1466" s="368">
        <f ca="1">IFERROR((-((
SUM($J203:AF203)+SUM($J1301:AF1301)+SUM($J1478:AF1478))&gt;0)*
(SUM($J203:AF203)+SUM($J1301:AF1301)+SUM($J1478:AF1478))*$F$1330*((SUM($J$23:AF23)=1)*(SUM($J$24:AF24)=0))),)</f>
        <v>0</v>
      </c>
      <c r="AG1466" s="368">
        <f ca="1">IFERROR((-((
SUM($J203:AG203)+SUM($J1301:AG1301)+SUM($J1478:AG1478))&gt;0)*
(SUM($J203:AG203)+SUM($J1301:AG1301)+SUM($J1478:AG1478))*$F$1330*((SUM($J$23:AG23)=1)*(SUM($J$24:AG24)=0))),)</f>
        <v>0</v>
      </c>
      <c r="AH1466" s="368">
        <f ca="1">IFERROR((-((
SUM($J203:AH203)+SUM($J1301:AH1301)+SUM($J1478:AH1478))&gt;0)*
(SUM($J203:AH203)+SUM($J1301:AH1301)+SUM($J1478:AH1478))*$F$1330*((SUM($J$23:AH23)=1)*(SUM($J$24:AH24)=0))),)</f>
        <v>0</v>
      </c>
      <c r="AI1466" s="368">
        <f ca="1">IFERROR((-((
SUM($J203:AI203)+SUM($J1301:AI1301)+SUM($J1478:AI1478))&gt;0)*
(SUM($J203:AI203)+SUM($J1301:AI1301)+SUM($J1478:AI1478))*$F$1330*((SUM($J$23:AI23)=1)*(SUM($J$24:AI24)=0))),)</f>
        <v>0</v>
      </c>
      <c r="AJ1466" s="368">
        <f ca="1">IFERROR((-((
SUM($J203:AJ203)+SUM($J1301:AJ1301)+SUM($J1478:AJ1478))&gt;0)*
(SUM($J203:AJ203)+SUM($J1301:AJ1301)+SUM($J1478:AJ1478))*$F$1330*((SUM($J$23:AJ23)=1)*(SUM($J$24:AJ24)=0))),)</f>
        <v>0</v>
      </c>
      <c r="AK1466" s="368">
        <f ca="1">IFERROR((-((
SUM($J203:AK203)+SUM($J1301:AK1301)+SUM($J1478:AK1478))&gt;0)*
(SUM($J203:AK203)+SUM($J1301:AK1301)+SUM($J1478:AK1478))*$F$1330*((SUM($J$23:AK23)=1)*(SUM($J$24:AK24)=0))),)</f>
        <v>0</v>
      </c>
      <c r="AL1466" s="368">
        <f ca="1">IFERROR((-((
SUM($J203:AL203)+SUM($J1301:AL1301)+SUM($J1478:AL1478))&gt;0)*
(SUM($J203:AL203)+SUM($J1301:AL1301)+SUM($J1478:AL1478))*$F$1330*((SUM($J$23:AL23)=1)*(SUM($J$24:AL24)=0))),)</f>
        <v>0</v>
      </c>
      <c r="AM1466" s="368">
        <f ca="1">IFERROR((-((
SUM($J203:AM203)+SUM($J1301:AM1301)+SUM($J1478:AM1478))&gt;0)*
(SUM($J203:AM203)+SUM($J1301:AM1301)+SUM($J1478:AM1478))*$F$1330*((SUM($J$23:AM23)=1)*(SUM($J$24:AM24)=0))),)</f>
        <v>0</v>
      </c>
      <c r="AN1466" s="368">
        <f ca="1">IFERROR((-((
SUM($J203:AN203)+SUM($J1301:AN1301)+SUM($J1478:AN1478))&gt;0)*
(SUM($J203:AN203)+SUM($J1301:AN1301)+SUM($J1478:AN1478))*$F$1330*((SUM($J$23:AN23)=1)*(SUM($J$24:AN24)=0))),)</f>
        <v>0</v>
      </c>
      <c r="AO1466" s="368">
        <f ca="1">IFERROR((-((
SUM($J203:AO203)+SUM($J1301:AO1301)+SUM($J1478:AO1478))&gt;0)*
(SUM($J203:AO203)+SUM($J1301:AO1301)+SUM($J1478:AO1478))*$F$1330*((SUM($J$23:AO23)=1)*(SUM($J$24:AO24)=0))),)</f>
        <v>0</v>
      </c>
      <c r="AP1466" s="368">
        <f ca="1">IFERROR((-((
SUM($J203:AP203)+SUM($J1301:AP1301)+SUM($J1478:AP1478))&gt;0)*
(SUM($J203:AP203)+SUM($J1301:AP1301)+SUM($J1478:AP1478))*$F$1330*((SUM($J$23:AP23)=1)*(SUM($J$24:AP24)=0))),)</f>
        <v>0</v>
      </c>
      <c r="AQ1466" s="368">
        <f ca="1">IFERROR((-((
SUM($J203:AQ203)+SUM($J1301:AQ1301)+SUM($J1478:AQ1478))&gt;0)*
(SUM($J203:AQ203)+SUM($J1301:AQ1301)+SUM($J1478:AQ1478))*$F$1330*((SUM($J$23:AQ23)=1)*(SUM($J$24:AQ24)=0))),)</f>
        <v>0</v>
      </c>
      <c r="AR1466" s="368">
        <f ca="1">IFERROR((-((
SUM($J203:AR203)+SUM($J1301:AR1301)+SUM($J1478:AR1478))&gt;0)*
(SUM($J203:AR203)+SUM($J1301:AR1301)+SUM($J1478:AR1478))*$F$1330*((SUM($J$23:AR23)=1)*(SUM($J$24:AR24)=0))),)</f>
        <v>0</v>
      </c>
      <c r="AS1466" s="368">
        <f ca="1">IFERROR((-((
SUM($J203:AS203)+SUM($J1301:AS1301)+SUM($J1478:AS1478))&gt;0)*
(SUM($J203:AS203)+SUM($J1301:AS1301)+SUM($J1478:AS1478))*$F$1330*((SUM($J$23:AS23)=1)*(SUM($J$24:AS24)=0))),)</f>
        <v>0</v>
      </c>
      <c r="AT1466" s="368">
        <f ca="1">IFERROR((-((
SUM($J203:AT203)+SUM($J1301:AT1301)+SUM($J1478:AT1478))&gt;0)*
(SUM($J203:AT203)+SUM($J1301:AT1301)+SUM($J1478:AT1478))*$F$1330*((SUM($J$23:AT23)=1)*(SUM($J$24:AT24)=0))),)</f>
        <v>0</v>
      </c>
      <c r="AU1466" s="368">
        <f ca="1">IFERROR((-((
SUM($J203:AU203)+SUM($J1301:AU1301)+SUM($J1478:AU1478))&gt;0)*
(SUM($J203:AU203)+SUM($J1301:AU1301)+SUM($J1478:AU1478))*$F$1330*((SUM($J$23:AU23)=1)*(SUM($J$24:AU24)=0))),)</f>
        <v>0</v>
      </c>
      <c r="AV1466" s="368">
        <f ca="1">IFERROR((-((
SUM($J203:AV203)+SUM($J1301:AV1301)+SUM($J1478:AV1478))&gt;0)*
(SUM($J203:AV203)+SUM($J1301:AV1301)+SUM($J1478:AV1478))*$F$1330*((SUM($J$23:AV23)=1)*(SUM($J$24:AV24)=0))),)</f>
        <v>0</v>
      </c>
      <c r="AW1466" s="368">
        <f ca="1">IFERROR((-((
SUM($J203:AW203)+SUM($J1301:AW1301)+SUM($J1478:AW1478))&gt;0)*
(SUM($J203:AW203)+SUM($J1301:AW1301)+SUM($J1478:AW1478))*$F$1330*((SUM($J$23:AW23)=1)*(SUM($J$24:AW24)=0))),)</f>
        <v>0</v>
      </c>
      <c r="AX1466" s="368">
        <f ca="1">IFERROR((-((
SUM($J203:AX203)+SUM($J1301:AX1301)+SUM($J1478:AX1478))&gt;0)*
(SUM($J203:AX203)+SUM($J1301:AX1301)+SUM($J1478:AX1478))*$F$1330*((SUM($J$23:AX23)=1)*(SUM($J$24:AX24)=0))),)</f>
        <v>0</v>
      </c>
      <c r="AY1466" s="368">
        <f ca="1">IFERROR((-((
SUM($J203:AY203)+SUM($J1301:AY1301)+SUM($J1478:AY1478))&gt;0)*
(SUM($J203:AY203)+SUM($J1301:AY1301)+SUM($J1478:AY1478))*$F$1330*((SUM($J$23:AY23)=1)*(SUM($J$24:AY24)=0))),)</f>
        <v>0</v>
      </c>
      <c r="AZ1466" s="368">
        <f ca="1">IFERROR((-((
SUM($J203:AZ203)+SUM($J1301:AZ1301)+SUM($J1478:AZ1478))&gt;0)*
(SUM($J203:AZ203)+SUM($J1301:AZ1301)+SUM($J1478:AZ1478))*$F$1330*((SUM($J$23:AZ23)=1)*(SUM($J$24:AZ24)=0))),)</f>
        <v>0</v>
      </c>
      <c r="BA1466" s="368">
        <f ca="1">IFERROR((-((
SUM($J203:BA203)+SUM($J1301:BA1301)+SUM($J1478:BA1478))&gt;0)*
(SUM($J203:BA203)+SUM($J1301:BA1301)+SUM($J1478:BA1478))*$F$1330*((SUM($J$23:BA23)=1)*(SUM($J$24:BA24)=0))),)</f>
        <v>0</v>
      </c>
      <c r="BB1466" s="368">
        <f ca="1">IFERROR((-((
SUM($J203:BB203)+SUM($J1301:BB1301)+SUM($J1478:BB1478))&gt;0)*
(SUM($J203:BB203)+SUM($J1301:BB1301)+SUM($J1478:BB1478))*$F$1330*((SUM($J$23:BB23)=1)*(SUM($J$24:BB24)=0))),)</f>
        <v>0</v>
      </c>
      <c r="BC1466" s="368">
        <f ca="1">IFERROR((-((
SUM($J203:BC203)+SUM($J1301:BC1301)+SUM($J1478:BC1478))&gt;0)*
(SUM($J203:BC203)+SUM($J1301:BC1301)+SUM($J1478:BC1478))*$F$1330*((SUM($J$23:BC23)=1)*(SUM($J$24:BC24)=0))),)</f>
        <v>0</v>
      </c>
      <c r="BD1466" s="368">
        <f ca="1">IFERROR((-((
SUM($J203:BD203)+SUM($J1301:BD1301)+SUM($J1478:BD1478))&gt;0)*
(SUM($J203:BD203)+SUM($J1301:BD1301)+SUM($J1478:BD1478))*$F$1330*((SUM($J$23:BD23)=1)*(SUM($J$24:BD24)=0))),)</f>
        <v>0</v>
      </c>
      <c r="BE1466" s="368">
        <f ca="1">IFERROR((-((
SUM($J203:BE203)+SUM($J1301:BE1301)+SUM($J1478:BE1478))&gt;0)*
(SUM($J203:BE203)+SUM($J1301:BE1301)+SUM($J1478:BE1478))*$F$1330*((SUM($J$23:BE23)=1)*(SUM($J$24:BE24)=0))),)</f>
        <v>0</v>
      </c>
      <c r="BF1466" s="368">
        <f ca="1">IFERROR((-((
SUM($J203:BF203)+SUM($J1301:BF1301)+SUM($J1478:BF1478))&gt;0)*
(SUM($J203:BF203)+SUM($J1301:BF1301)+SUM($J1478:BF1478))*$F$1330*((SUM($J$23:BF23)=1)*(SUM($J$24:BF24)=0))),)</f>
        <v>0</v>
      </c>
      <c r="BG1466" s="368">
        <f ca="1">IFERROR((-((
SUM($J203:BG203)+SUM($J1301:BG1301)+SUM($J1478:BG1478))&gt;0)*
(SUM($J203:BG203)+SUM($J1301:BG1301)+SUM($J1478:BG1478))*$F$1330*((SUM($J$23:BG23)=1)*(SUM($J$24:BG24)=0))),)</f>
        <v>0</v>
      </c>
      <c r="BH1466" s="368">
        <f ca="1">IFERROR((-((
SUM($J203:BH203)+SUM($J1301:BH1301)+SUM($J1478:BH1478))&gt;0)*
(SUM($J203:BH203)+SUM($J1301:BH1301)+SUM($J1478:BH1478))*$F$1330*((SUM($J$23:BH23)=1)*(SUM($J$24:BH24)=0))),)</f>
        <v>0</v>
      </c>
      <c r="BI1466" s="368">
        <f ca="1">IFERROR((-((
SUM($J203:BI203)+SUM($J1301:BI1301)+SUM($J1478:BI1478))&gt;0)*
(SUM($J203:BI203)+SUM($J1301:BI1301)+SUM($J1478:BI1478))*$F$1330*((SUM($J$23:BI23)=1)*(SUM($J$24:BI24)=0))),)</f>
        <v>0</v>
      </c>
      <c r="BJ1466" s="368">
        <f ca="1">IFERROR((-((
SUM($J203:BJ203)+SUM($J1301:BJ1301)+SUM($J1478:BJ1478))&gt;0)*
(SUM($J203:BJ203)+SUM($J1301:BJ1301)+SUM($J1478:BJ1478))*$F$1330*((SUM($J$23:BJ23)=1)*(SUM($J$24:BJ24)=0))),)</f>
        <v>0</v>
      </c>
      <c r="BK1466" s="368">
        <f ca="1">IFERROR((-((
SUM($J203:BK203)+SUM($J1301:BK1301)+SUM($J1478:BK1478))&gt;0)*
(SUM($J203:BK203)+SUM($J1301:BK1301)+SUM($J1478:BK1478))*$F$1330*((SUM($J$23:BK23)=1)*(SUM($J$24:BK24)=0))),)</f>
        <v>0</v>
      </c>
      <c r="BL1466" s="368">
        <f ca="1">IFERROR((-((
SUM($J203:BL203)+SUM($J1301:BL1301)+SUM($J1478:BL1478))&gt;0)*
(SUM($J203:BL203)+SUM($J1301:BL1301)+SUM($J1478:BL1478))*$F$1330*((SUM($J$23:BL23)=1)*(SUM($J$24:BL24)=0))),)</f>
        <v>0</v>
      </c>
      <c r="BM1466" s="368">
        <f ca="1">IFERROR((-((
SUM($J203:BM203)+SUM($J1301:BM1301)+SUM($J1478:BM1478))&gt;0)*
(SUM($J203:BM203)+SUM($J1301:BM1301)+SUM($J1478:BM1478))*$F$1330*((SUM($J$23:BM23)=1)*(SUM($J$24:BM24)=0))),)</f>
        <v>0</v>
      </c>
      <c r="BN1466" s="368">
        <f ca="1">IFERROR((-((
SUM($J203:BN203)+SUM($J1301:BN1301)+SUM($J1478:BN1478))&gt;0)*
(SUM($J203:BN203)+SUM($J1301:BN1301)+SUM($J1478:BN1478))*$F$1330*((SUM($J$23:BN23)=1)*(SUM($J$24:BN24)=0))),)</f>
        <v>0</v>
      </c>
      <c r="BO1466" s="368">
        <f ca="1">IFERROR((-((
SUM($J203:BO203)+SUM($J1301:BO1301)+SUM($J1478:BO1478))&gt;0)*
(SUM($J203:BO203)+SUM($J1301:BO1301)+SUM($J1478:BO1478))*$F$1330*((SUM($J$23:BO23)=1)*(SUM($J$24:BO24)=0))),)</f>
        <v>0</v>
      </c>
      <c r="BP1466" s="368">
        <f ca="1">IFERROR((-((
SUM($J203:BP203)+SUM($J1301:BP1301)+SUM($J1478:BP1478))&gt;0)*
(SUM($J203:BP203)+SUM($J1301:BP1301)+SUM($J1478:BP1478))*$F$1330*((SUM($J$23:BP23)=1)*(SUM($J$24:BP24)=0))),)</f>
        <v>0</v>
      </c>
      <c r="BQ1466" s="368">
        <f ca="1">IFERROR((-((
SUM($J203:BQ203)+SUM($J1301:BQ1301)+SUM($J1478:BQ1478))&gt;0)*
(SUM($J203:BQ203)+SUM($J1301:BQ1301)+SUM($J1478:BQ1478))*$F$1330*((SUM($J$23:BQ23)=1)*(SUM($J$24:BQ24)=0))),)</f>
        <v>0</v>
      </c>
      <c r="BR1466" s="368">
        <f ca="1">IFERROR((-((
SUM($J203:BR203)+SUM($J1301:BR1301)+SUM($J1478:BR1478))&gt;0)*
(SUM($J203:BR203)+SUM($J1301:BR1301)+SUM($J1478:BR1478))*$F$1330*((SUM($J$23:BR23)=1)*(SUM($J$24:BR24)=0))),)</f>
        <v>0</v>
      </c>
      <c r="BS1466" s="368">
        <f ca="1">IFERROR((-((
SUM($J203:BS203)+SUM($J1301:BS1301)+SUM($J1478:BS1478))&gt;0)*
(SUM($J203:BS203)+SUM($J1301:BS1301)+SUM($J1478:BS1478))*$F$1330*((SUM($J$23:BS23)=1)*(SUM($J$24:BS24)=0))),)</f>
        <v>0</v>
      </c>
      <c r="BT1466" s="368">
        <f ca="1">IFERROR((-((
SUM($J203:BT203)+SUM($J1301:BT1301)+SUM($J1478:BT1478))&gt;0)*
(SUM($J203:BT203)+SUM($J1301:BT1301)+SUM($J1478:BT1478))*$F$1330*((SUM($J$23:BT23)=1)*(SUM($J$24:BT24)=0))),)</f>
        <v>0</v>
      </c>
      <c r="BU1466" s="368">
        <f ca="1">IFERROR((-((
SUM($J203:BU203)+SUM($J1301:BU1301)+SUM($J1478:BU1478))&gt;0)*
(SUM($J203:BU203)+SUM($J1301:BU1301)+SUM($J1478:BU1478))*$F$1330*((SUM($J$23:BU23)=1)*(SUM($J$24:BU24)=0))),)</f>
        <v>0</v>
      </c>
      <c r="BV1466" s="368">
        <f ca="1">IFERROR((-((
SUM($J203:BV203)+SUM($J1301:BV1301)+SUM($J1478:BV1478))&gt;0)*
(SUM($J203:BV203)+SUM($J1301:BV1301)+SUM($J1478:BV1478))*$F$1330*((SUM($J$23:BV23)=1)*(SUM($J$24:BV24)=0))),)</f>
        <v>0</v>
      </c>
      <c r="BW1466" s="368">
        <f ca="1">IFERROR((-((
SUM($J203:BW203)+SUM($J1301:BW1301)+SUM($J1478:BW1478))&gt;0)*
(SUM($J203:BW203)+SUM($J1301:BW1301)+SUM($J1478:BW1478))*$F$1330*((SUM($J$23:BW23)=1)*(SUM($J$24:BW24)=0))),)</f>
        <v>0</v>
      </c>
      <c r="BX1466" s="368">
        <f ca="1">IFERROR((-((
SUM($J203:BX203)+SUM($J1301:BX1301)+SUM($J1478:BX1478))&gt;0)*
(SUM($J203:BX203)+SUM($J1301:BX1301)+SUM($J1478:BX1478))*$F$1330*((SUM($J$23:BX23)=1)*(SUM($J$24:BX24)=0))),)</f>
        <v>0</v>
      </c>
      <c r="BY1466" s="368">
        <f ca="1">IFERROR((-((
SUM($J203:BY203)+SUM($J1301:BY1301)+SUM($J1478:BY1478))&gt;0)*
(SUM($J203:BY203)+SUM($J1301:BY1301)+SUM($J1478:BY1478))*$F$1330*((SUM($J$23:BY23)=1)*(SUM($J$24:BY24)=0))),)</f>
        <v>0</v>
      </c>
      <c r="BZ1466" s="368">
        <f ca="1">IFERROR((-((
SUM($J203:BZ203)+SUM($J1301:BZ1301)+SUM($J1478:BZ1478))&gt;0)*
(SUM($J203:BZ203)+SUM($J1301:BZ1301)+SUM($J1478:BZ1478))*$F$1330*((SUM($J$23:BZ23)=1)*(SUM($J$24:BZ24)=0))),)</f>
        <v>0</v>
      </c>
      <c r="CA1466" s="368">
        <f ca="1">IFERROR((-((
SUM($J203:CA203)+SUM($J1301:CA1301)+SUM($J1478:CA1478))&gt;0)*
(SUM($J203:CA203)+SUM($J1301:CA1301)+SUM($J1478:CA1478))*$F$1330*((SUM($J$23:CA23)=1)*(SUM($J$24:CA24)=0))),)</f>
        <v>0</v>
      </c>
      <c r="CB1466" s="368">
        <f ca="1">IFERROR((-((
SUM($J203:CB203)+SUM($J1301:CB1301)+SUM($J1478:CB1478))&gt;0)*
(SUM($J203:CB203)+SUM($J1301:CB1301)+SUM($J1478:CB1478))*$F$1330*((SUM($J$23:CB23)=1)*(SUM($J$24:CB24)=0))),)</f>
        <v>0</v>
      </c>
      <c r="CC1466" s="368">
        <f ca="1">IFERROR((-((
SUM($J203:CC203)+SUM($J1301:CC1301)+SUM($J1478:CC1478))&gt;0)*
(SUM($J203:CC203)+SUM($J1301:CC1301)+SUM($J1478:CC1478))*$F$1330*((SUM($J$23:CC23)=1)*(SUM($J$24:CC24)=0))),)</f>
        <v>0</v>
      </c>
      <c r="CD1466" s="368">
        <f ca="1">IFERROR((-((
SUM($J203:CD203)+SUM($J1301:CD1301)+SUM($J1478:CD1478))&gt;0)*
(SUM($J203:CD203)+SUM($J1301:CD1301)+SUM($J1478:CD1478))*$F$1330*((SUM($J$23:CD23)=1)*(SUM($J$24:CD24)=0))),)</f>
        <v>0</v>
      </c>
      <c r="CE1466" s="368">
        <f ca="1">IFERROR((-((
SUM($J203:CE203)+SUM($J1301:CE1301)+SUM($J1478:CE1478))&gt;0)*
(SUM($J203:CE203)+SUM($J1301:CE1301)+SUM($J1478:CE1478))*$F$1330*((SUM($J$23:CE23)=1)*(SUM($J$24:CE24)=0))),)</f>
        <v>0</v>
      </c>
      <c r="CF1466" s="368">
        <f ca="1">IFERROR((-((
SUM($J203:CF203)+SUM($J1301:CF1301)+SUM($J1478:CF1478))&gt;0)*
(SUM($J203:CF203)+SUM($J1301:CF1301)+SUM($J1478:CF1478))*$F$1330*((SUM($J$23:CF23)=1)*(SUM($J$24:CF24)=0))),)</f>
        <v>0</v>
      </c>
      <c r="CG1466" s="368">
        <f ca="1">IFERROR((-((
SUM($J203:CG203)+SUM($J1301:CG1301)+SUM($J1478:CG1478))&gt;0)*
(SUM($J203:CG203)+SUM($J1301:CG1301)+SUM($J1478:CG1478))*$F$1330*((SUM($J$23:CG23)=1)*(SUM($J$24:CG24)=0))),)</f>
        <v>0</v>
      </c>
      <c r="CH1466" s="368">
        <f ca="1">IFERROR((-((
SUM($J203:CH203)+SUM($J1301:CH1301)+SUM($J1478:CH1478))&gt;0)*
(SUM($J203:CH203)+SUM($J1301:CH1301)+SUM($J1478:CH1478))*$F$1330*((SUM($J$23:CH23)=1)*(SUM($J$24:CH24)=0))),)</f>
        <v>0</v>
      </c>
      <c r="CI1466" s="368">
        <f ca="1">IFERROR((-((
SUM($J203:CI203)+SUM($J1301:CI1301)+SUM($J1478:CI1478))&gt;0)*
(SUM($J203:CI203)+SUM($J1301:CI1301)+SUM($J1478:CI1478))*$F$1330*((SUM($J$23:CI23)=1)*(SUM($J$24:CI24)=0))),)</f>
        <v>0</v>
      </c>
      <c r="CJ1466" s="368">
        <f ca="1">IFERROR((-((
SUM($J203:CJ203)+SUM($J1301:CJ1301)+SUM($J1478:CJ1478))&gt;0)*
(SUM($J203:CJ203)+SUM($J1301:CJ1301)+SUM($J1478:CJ1478))*$F$1330*((SUM($J$23:CJ23)=1)*(SUM($J$24:CJ24)=0))),)</f>
        <v>0</v>
      </c>
      <c r="CK1466" s="368">
        <f ca="1">IFERROR((-((
SUM($J203:CK203)+SUM($J1301:CK1301)+SUM($J1478:CK1478))&gt;0)*
(SUM($J203:CK203)+SUM($J1301:CK1301)+SUM($J1478:CK1478))*$F$1330*((SUM($J$23:CK23)=1)*(SUM($J$24:CK24)=0))),)</f>
        <v>0</v>
      </c>
      <c r="CL1466" s="368">
        <f ca="1">IFERROR((-((
SUM($J203:CL203)+SUM($J1301:CL1301)+SUM($J1478:CL1478))&gt;0)*
(SUM($J203:CL203)+SUM($J1301:CL1301)+SUM($J1478:CL1478))*$F$1330*((SUM($J$23:CL23)=1)*(SUM($J$24:CL24)=0))),)</f>
        <v>0</v>
      </c>
      <c r="CM1466" s="368">
        <f ca="1">IFERROR((-((
SUM($J203:CM203)+SUM($J1301:CM1301)+SUM($J1478:CM1478))&gt;0)*
(SUM($J203:CM203)+SUM($J1301:CM1301)+SUM($J1478:CM1478))*$F$1330*((SUM($J$23:CM23)=1)*(SUM($J$24:CM24)=0))),)</f>
        <v>0</v>
      </c>
      <c r="CN1466" s="368">
        <f ca="1">IFERROR((-((
SUM($J203:CN203)+SUM($J1301:CN1301)+SUM($J1478:CN1478))&gt;0)*
(SUM($J203:CN203)+SUM($J1301:CN1301)+SUM($J1478:CN1478))*$F$1330*((SUM($J$23:CN23)=1)*(SUM($J$24:CN24)=0))),)</f>
        <v>0</v>
      </c>
      <c r="CO1466" s="368">
        <f ca="1">IFERROR((-((
SUM($J203:CO203)+SUM($J1301:CO1301)+SUM($J1478:CO1478))&gt;0)*
(SUM($J203:CO203)+SUM($J1301:CO1301)+SUM($J1478:CO1478))*$F$1330*((SUM($J$23:CO23)=1)*(SUM($J$24:CO24)=0))),)</f>
        <v>0</v>
      </c>
      <c r="CP1466" s="368">
        <f ca="1">IFERROR((-((
SUM($J203:CP203)+SUM($J1301:CP1301)+SUM($J1478:CP1478))&gt;0)*
(SUM($J203:CP203)+SUM($J1301:CP1301)+SUM($J1478:CP1478))*$F$1330*((SUM($J$23:CP23)=1)*(SUM($J$24:CP24)=0))),)</f>
        <v>0</v>
      </c>
      <c r="CQ1466" s="368">
        <f ca="1">IFERROR((-((
SUM($J203:CQ203)+SUM($J1301:CQ1301)+SUM($J1478:CQ1478))&gt;0)*
(SUM($J203:CQ203)+SUM($J1301:CQ1301)+SUM($J1478:CQ1478))*$F$1330*((SUM($J$23:CQ23)=1)*(SUM($J$24:CQ24)=0))),)</f>
        <v>0</v>
      </c>
      <c r="CR1466" s="368">
        <f ca="1">IFERROR((-((
SUM($J203:CR203)+SUM($J1301:CR1301)+SUM($J1478:CR1478))&gt;0)*
(SUM($J203:CR203)+SUM($J1301:CR1301)+SUM($J1478:CR1478))*$F$1330*((SUM($J$23:CR23)=1)*(SUM($J$24:CR24)=0))),)</f>
        <v>0</v>
      </c>
      <c r="CS1466" s="368">
        <f ca="1">IFERROR((-((
SUM($J203:CS203)+SUM($J1301:CS1301)+SUM($J1478:CS1478))&gt;0)*
(SUM($J203:CS203)+SUM($J1301:CS1301)+SUM($J1478:CS1478))*$F$1330*((SUM($J$23:CS23)=1)*(SUM($J$24:CS24)=0))),)</f>
        <v>0</v>
      </c>
      <c r="CT1466" s="368">
        <f ca="1">IFERROR((-((
SUM($J203:CT203)+SUM($J1301:CT1301)+SUM($J1478:CT1478))&gt;0)*
(SUM($J203:CT203)+SUM($J1301:CT1301)+SUM($J1478:CT1478))*$F$1330*((SUM($J$23:CT23)=1)*(SUM($J$24:CT24)=0))),)</f>
        <v>0</v>
      </c>
      <c r="CU1466" s="368">
        <f ca="1">IFERROR((-((
SUM($J203:CU203)+SUM($J1301:CU1301)+SUM($J1478:CU1478))&gt;0)*
(SUM($J203:CU203)+SUM($J1301:CU1301)+SUM($J1478:CU1478))*$F$1330*((SUM($J$23:CU23)=1)*(SUM($J$24:CU24)=0))),)</f>
        <v>0</v>
      </c>
      <c r="CV1466" s="368">
        <f ca="1">IFERROR((-((
SUM($J203:CV203)+SUM($J1301:CV1301)+SUM($J1478:CV1478))&gt;0)*
(SUM($J203:CV203)+SUM($J1301:CV1301)+SUM($J1478:CV1478))*$F$1330*((SUM($J$23:CV23)=1)*(SUM($J$24:CV24)=0))),)</f>
        <v>0</v>
      </c>
      <c r="CW1466" s="368">
        <f ca="1">IFERROR((-((
SUM($J203:CW203)+SUM($J1301:CW1301)+SUM($J1478:CW1478))&gt;0)*
(SUM($J203:CW203)+SUM($J1301:CW1301)+SUM($J1478:CW1478))*$F$1330*((SUM($J$23:CW23)=1)*(SUM($J$24:CW24)=0))),)</f>
        <v>0</v>
      </c>
      <c r="CX1466" s="368">
        <f ca="1">IFERROR((-((
SUM($J203:CX203)+SUM($J1301:CX1301)+SUM($J1478:CX1478))&gt;0)*
(SUM($J203:CX203)+SUM($J1301:CX1301)+SUM($J1478:CX1478))*$F$1330*((SUM($J$23:CX23)=1)*(SUM($J$24:CX24)=0))),)</f>
        <v>0</v>
      </c>
      <c r="CY1466" s="368">
        <f ca="1">IFERROR((-((
SUM($J203:CY203)+SUM($J1301:CY1301)+SUM($J1478:CY1478))&gt;0)*
(SUM($J203:CY203)+SUM($J1301:CY1301)+SUM($J1478:CY1478))*$F$1330*((SUM($J$23:CY23)=1)*(SUM($J$24:CY24)=0))),)</f>
        <v>0</v>
      </c>
      <c r="CZ1466" s="368">
        <f ca="1">IFERROR((-((
SUM($J203:CZ203)+SUM($J1301:CZ1301)+SUM($J1478:CZ1478))&gt;0)*
(SUM($J203:CZ203)+SUM($J1301:CZ1301)+SUM($J1478:CZ1478))*$F$1330*((SUM($J$23:CZ23)=1)*(SUM($J$24:CZ24)=0))),)</f>
        <v>0</v>
      </c>
      <c r="DA1466" s="368">
        <f ca="1">IFERROR((-((
SUM($J203:DA203)+SUM($J1301:DA1301)+SUM($J1478:DA1478))&gt;0)*
(SUM($J203:DA203)+SUM($J1301:DA1301)+SUM($J1478:DA1478))*$F$1330*((SUM($J$23:DA23)=1)*(SUM($J$24:DA24)=0))),)</f>
        <v>0</v>
      </c>
      <c r="DB1466" s="368">
        <f ca="1">IFERROR((-((
SUM($J203:DB203)+SUM($J1301:DB1301)+SUM($J1478:DB1478))&gt;0)*
(SUM($J203:DB203)+SUM($J1301:DB1301)+SUM($J1478:DB1478))*$F$1330*((SUM($J$23:DB23)=1)*(SUM($J$24:DB24)=0))),)</f>
        <v>0</v>
      </c>
      <c r="DC1466" s="368">
        <f ca="1">IFERROR((-((
SUM($J203:DC203)+SUM($J1301:DC1301)+SUM($J1478:DC1478))&gt;0)*
(SUM($J203:DC203)+SUM($J1301:DC1301)+SUM($J1478:DC1478))*$F$1330*((SUM($J$23:DC23)=1)*(SUM($J$24:DC24)=0))),)</f>
        <v>0</v>
      </c>
      <c r="DD1466" s="368">
        <f ca="1">IFERROR((-((
SUM($J203:DD203)+SUM($J1301:DD1301)+SUM($J1478:DD1478))&gt;0)*
(SUM($J203:DD203)+SUM($J1301:DD1301)+SUM($J1478:DD1478))*$F$1330*((SUM($J$23:DD23)=1)*(SUM($J$24:DD24)=0))),)</f>
        <v>0</v>
      </c>
      <c r="DE1466" s="368">
        <f ca="1">IFERROR((-((
SUM($J203:DE203)+SUM($J1301:DE1301)+SUM($J1478:DE1478))&gt;0)*
(SUM($J203:DE203)+SUM($J1301:DE1301)+SUM($J1478:DE1478))*$F$1330*((SUM($J$23:DE23)=1)*(SUM($J$24:DE24)=0))),)</f>
        <v>0</v>
      </c>
      <c r="DF1466" s="368">
        <f ca="1">IFERROR((-((
SUM($J203:DF203)+SUM($J1301:DF1301)+SUM($J1478:DF1478))&gt;0)*
(SUM($J203:DF203)+SUM($J1301:DF1301)+SUM($J1478:DF1478))*$F$1330*((SUM($J$23:DF23)=1)*(SUM($J$24:DF24)=0))),)</f>
        <v>0</v>
      </c>
      <c r="DG1466" s="368">
        <f ca="1">IFERROR((-((
SUM($J203:DG203)+SUM($J1301:DG1301)+SUM($J1478:DG1478))&gt;0)*
(SUM($J203:DG203)+SUM($J1301:DG1301)+SUM($J1478:DG1478))*$F$1330*((SUM($J$23:DG23)=1)*(SUM($J$24:DG24)=0))),)</f>
        <v>0</v>
      </c>
      <c r="DH1466" s="368">
        <f ca="1">IFERROR((-((
SUM($J203:DH203)+SUM($J1301:DH1301)+SUM($J1478:DH1478))&gt;0)*
(SUM($J203:DH203)+SUM($J1301:DH1301)+SUM($J1478:DH1478))*$F$1330*((SUM($J$23:DH23)=1)*(SUM($J$24:DH24)=0))),)</f>
        <v>0</v>
      </c>
      <c r="DI1466" s="368">
        <f ca="1">IFERROR((-((
SUM($J203:DI203)+SUM($J1301:DI1301)+SUM($J1478:DI1478))&gt;0)*
(SUM($J203:DI203)+SUM($J1301:DI1301)+SUM($J1478:DI1478))*$F$1330*((SUM($J$23:DI23)=1)*(SUM($J$24:DI24)=0))),)</f>
        <v>0</v>
      </c>
      <c r="DJ1466" s="368">
        <f ca="1">IFERROR((-((
SUM($J203:DJ203)+SUM($J1301:DJ1301)+SUM($J1478:DJ1478))&gt;0)*
(SUM($J203:DJ203)+SUM($J1301:DJ1301)+SUM($J1478:DJ1478))*$F$1330*((SUM($J$23:DJ23)=1)*(SUM($J$24:DJ24)=0))),)</f>
        <v>0</v>
      </c>
      <c r="DK1466" s="368">
        <f ca="1">IFERROR((-((
SUM($J203:DK203)+SUM($J1301:DK1301)+SUM($J1478:DK1478))&gt;0)*
(SUM($J203:DK203)+SUM($J1301:DK1301)+SUM($J1478:DK1478))*$F$1330*((SUM($J$23:DK23)=1)*(SUM($J$24:DK24)=0))),)</f>
        <v>0</v>
      </c>
      <c r="DL1466" s="368">
        <f ca="1">IFERROR((-((
SUM($J203:DL203)+SUM($J1301:DL1301)+SUM($J1478:DL1478))&gt;0)*
(SUM($J203:DL203)+SUM($J1301:DL1301)+SUM($J1478:DL1478))*$F$1330*((SUM($J$23:DL23)=1)*(SUM($J$24:DL24)=0))),)</f>
        <v>0</v>
      </c>
      <c r="DM1466" s="368">
        <f ca="1">IFERROR((-((
SUM($J203:DM203)+SUM($J1301:DM1301)+SUM($J1478:DM1478))&gt;0)*
(SUM($J203:DM203)+SUM($J1301:DM1301)+SUM($J1478:DM1478))*$F$1330*((SUM($J$23:DM23)=1)*(SUM($J$24:DM24)=0))),)</f>
        <v>0</v>
      </c>
      <c r="DN1466" s="368">
        <f ca="1">IFERROR((-((
SUM($J203:DN203)+SUM($J1301:DN1301)+SUM($J1478:DN1478))&gt;0)*
(SUM($J203:DN203)+SUM($J1301:DN1301)+SUM($J1478:DN1478))*$F$1330*((SUM($J$23:DN23)=1)*(SUM($J$24:DN24)=0))),)</f>
        <v>0</v>
      </c>
      <c r="DO1466" s="368">
        <f ca="1">IFERROR((-((
SUM($J203:DO203)+SUM($J1301:DO1301)+SUM($J1478:DO1478))&gt;0)*
(SUM($J203:DO203)+SUM($J1301:DO1301)+SUM($J1478:DO1478))*$F$1330*((SUM($J$23:DO23)=1)*(SUM($J$24:DO24)=0))),)</f>
        <v>0</v>
      </c>
      <c r="DP1466" s="368">
        <f ca="1">IFERROR((-((
SUM($J203:DP203)+SUM($J1301:DP1301)+SUM($J1478:DP1478))&gt;0)*
(SUM($J203:DP203)+SUM($J1301:DP1301)+SUM($J1478:DP1478))*$F$1330*((SUM($J$23:DP23)=1)*(SUM($J$24:DP24)=0))),)</f>
        <v>0</v>
      </c>
      <c r="DQ1466" s="368">
        <f ca="1">IFERROR((-((
SUM($J203:DQ203)+SUM($J1301:DQ1301)+SUM($J1478:DQ1478))&gt;0)*
(SUM($J203:DQ203)+SUM($J1301:DQ1301)+SUM($J1478:DQ1478))*$F$1330*((SUM($J$23:DQ23)=1)*(SUM($J$24:DQ24)=0))),)</f>
        <v>0</v>
      </c>
      <c r="DR1466" s="368">
        <f ca="1">IFERROR((-((
SUM($J203:DR203)+SUM($J1301:DR1301)+SUM($J1478:DR1478))&gt;0)*
(SUM($J203:DR203)+SUM($J1301:DR1301)+SUM($J1478:DR1478))*$F$1330*((SUM($J$23:DR23)=1)*(SUM($J$24:DR24)=0))),)</f>
        <v>0</v>
      </c>
      <c r="DS1466" s="368">
        <f ca="1">IFERROR((-((
SUM($J203:DS203)+SUM($J1301:DS1301)+SUM($J1478:DS1478))&gt;0)*
(SUM($J203:DS203)+SUM($J1301:DS1301)+SUM($J1478:DS1478))*$F$1330*((SUM($J$23:DS23)=1)*(SUM($J$24:DS24)=0))),)</f>
        <v>0</v>
      </c>
      <c r="DT1466" s="368">
        <f ca="1">IFERROR((-((
SUM($J203:DT203)+SUM($J1301:DT1301)+SUM($J1478:DT1478))&gt;0)*
(SUM($J203:DT203)+SUM($J1301:DT1301)+SUM($J1478:DT1478))*$F$1330*((SUM($J$23:DT23)=1)*(SUM($J$24:DT24)=0))),)</f>
        <v>0</v>
      </c>
      <c r="DU1466" s="368">
        <f ca="1">IFERROR((-((
SUM($J203:DU203)+SUM($J1301:DU1301)+SUM($J1478:DU1478))&gt;0)*
(SUM($J203:DU203)+SUM($J1301:DU1301)+SUM($J1478:DU1478))*$F$1330*((SUM($J$23:DU23)=1)*(SUM($J$24:DU24)=0))),)</f>
        <v>0</v>
      </c>
      <c r="DV1466" s="368">
        <f ca="1">IFERROR((-((
SUM($J203:DV203)+SUM($J1301:DV1301)+SUM($J1478:DV1478))&gt;0)*
(SUM($J203:DV203)+SUM($J1301:DV1301)+SUM($J1478:DV1478))*$F$1330*((SUM($J$23:DV23)=1)*(SUM($J$24:DV24)=0))),)</f>
        <v>0</v>
      </c>
      <c r="DW1466" s="368">
        <f ca="1">IFERROR((-((
SUM($J203:DW203)+SUM($J1301:DW1301)+SUM($J1478:DW1478))&gt;0)*
(SUM($J203:DW203)+SUM($J1301:DW1301)+SUM($J1478:DW1478))*$F$1330*((SUM($J$23:DW23)=1)*(SUM($J$24:DW24)=0))),)</f>
        <v>0</v>
      </c>
      <c r="DX1466" s="368">
        <f ca="1">IFERROR((-((
SUM($J203:DX203)+SUM($J1301:DX1301)+SUM($J1478:DX1478))&gt;0)*
(SUM($J203:DX203)+SUM($J1301:DX1301)+SUM($J1478:DX1478))*$F$1330*((SUM($J$23:DX23)=1)*(SUM($J$24:DX24)=0))),)</f>
        <v>0</v>
      </c>
      <c r="DY1466" s="368">
        <f ca="1">IFERROR((-((
SUM($J203:DY203)+SUM($J1301:DY1301)+SUM($J1478:DY1478))&gt;0)*
(SUM($J203:DY203)+SUM($J1301:DY1301)+SUM($J1478:DY1478))*$F$1330*((SUM($J$23:DY23)=1)*(SUM($J$24:DY24)=0))),)</f>
        <v>0</v>
      </c>
      <c r="DZ1466" s="368">
        <f ca="1">IFERROR((-((
SUM($J203:DZ203)+SUM($J1301:DZ1301)+SUM($J1478:DZ1478))&gt;0)*
(SUM($J203:DZ203)+SUM($J1301:DZ1301)+SUM($J1478:DZ1478))*$F$1330*((SUM($J$23:DZ23)=1)*(SUM($J$24:DZ24)=0))),)</f>
        <v>0</v>
      </c>
      <c r="EA1466" s="368">
        <f ca="1">IFERROR((-((
SUM($J203:EA203)+SUM($J1301:EA1301)+SUM($J1478:EA1478))&gt;0)*
(SUM($J203:EA203)+SUM($J1301:EA1301)+SUM($J1478:EA1478))*$F$1330*((SUM($J$23:EA23)=1)*(SUM($J$24:EA24)=0))),)</f>
        <v>0</v>
      </c>
      <c r="EB1466" s="368">
        <f ca="1">IFERROR((-((
SUM($J203:EB203)+SUM($J1301:EB1301)+SUM($J1478:EB1478))&gt;0)*
(SUM($J203:EB203)+SUM($J1301:EB1301)+SUM($J1478:EB1478))*$F$1330*((SUM($J$23:EB23)=1)*(SUM($J$24:EB24)=0))),)</f>
        <v>0</v>
      </c>
      <c r="EC1466" s="368">
        <f ca="1">IFERROR((-((
SUM($J203:EC203)+SUM($J1301:EC1301)+SUM($J1478:EC1478))&gt;0)*
(SUM($J203:EC203)+SUM($J1301:EC1301)+SUM($J1478:EC1478))*$F$1330*((SUM($J$23:EC23)=1)*(SUM($J$24:EC24)=0))),)</f>
        <v>0</v>
      </c>
      <c r="ED1466" s="368">
        <f ca="1">IFERROR((-((
SUM($J203:ED203)+SUM($J1301:ED1301)+SUM($J1478:ED1478))&gt;0)*
(SUM($J203:ED203)+SUM($J1301:ED1301)+SUM($J1478:ED1478))*$F$1330*((SUM($J$23:ED23)=1)*(SUM($J$24:ED24)=0))),)</f>
        <v>0</v>
      </c>
      <c r="EE1466" s="368">
        <f ca="1">IFERROR((-((
SUM($J203:EE203)+SUM($J1301:EE1301)+SUM($J1478:EE1478))&gt;0)*
(SUM($J203:EE203)+SUM($J1301:EE1301)+SUM($J1478:EE1478))*$F$1330*((SUM($J$23:EE23)=1)*(SUM($J$24:EE24)=0))),)</f>
        <v>0</v>
      </c>
      <c r="EF1466" s="368">
        <f ca="1">IFERROR((-((
SUM($J203:EF203)+SUM($J1301:EF1301)+SUM($J1478:EF1478))&gt;0)*
(SUM($J203:EF203)+SUM($J1301:EF1301)+SUM($J1478:EF1478))*$F$1330*((SUM($J$23:EF23)=1)*(SUM($J$24:EF24)=0))),)</f>
        <v>0</v>
      </c>
      <c r="EG1466" s="368">
        <f ca="1">IFERROR((-((
SUM($J203:EG203)+SUM($J1301:EG1301)+SUM($J1478:EG1478))&gt;0)*
(SUM($J203:EG203)+SUM($J1301:EG1301)+SUM($J1478:EG1478))*$F$1330*((SUM($J$23:EG23)=1)*(SUM($J$24:EG24)=0))),)</f>
        <v>0</v>
      </c>
      <c r="EH1466" s="368">
        <f ca="1">IFERROR((-((
SUM($J203:EH203)+SUM($J1301:EH1301)+SUM($J1478:EH1478))&gt;0)*
(SUM($J203:EH203)+SUM($J1301:EH1301)+SUM($J1478:EH1478))*$F$1330*((SUM($J$23:EH23)=1)*(SUM($J$24:EH24)=0))),)</f>
        <v>0</v>
      </c>
      <c r="EI1466" s="368">
        <f ca="1">IFERROR((-((
SUM($J203:EI203)+SUM($J1301:EI1301)+SUM($J1478:EI1478))&gt;0)*
(SUM($J203:EI203)+SUM($J1301:EI1301)+SUM($J1478:EI1478))*$F$1330*((SUM($J$23:EI23)=1)*(SUM($J$24:EI24)=0))),)</f>
        <v>0</v>
      </c>
      <c r="EJ1466" s="368">
        <f ca="1">IFERROR((-((
SUM($J203:EJ203)+SUM($J1301:EJ1301)+SUM($J1478:EJ1478))&gt;0)*
(SUM($J203:EJ203)+SUM($J1301:EJ1301)+SUM($J1478:EJ1478))*$F$1330*((SUM($J$23:EJ23)=1)*(SUM($J$24:EJ24)=0))),)</f>
        <v>0</v>
      </c>
      <c r="EK1466" s="368">
        <f ca="1">IFERROR((-((
SUM($J203:EK203)+SUM($J1301:EK1301)+SUM($J1478:EK1478))&gt;0)*
(SUM($J203:EK203)+SUM($J1301:EK1301)+SUM($J1478:EK1478))*$F$1330*((SUM($J$23:EK23)=1)*(SUM($J$24:EK24)=0))),)</f>
        <v>0</v>
      </c>
      <c r="EL1466" s="368">
        <f ca="1">IFERROR((-((
SUM($J203:EL203)+SUM($J1301:EL1301)+SUM($J1478:EL1478))&gt;0)*
(SUM($J203:EL203)+SUM($J1301:EL1301)+SUM($J1478:EL1478))*$F$1330*((SUM($J$23:EL23)=1)*(SUM($J$24:EL24)=0))),)</f>
        <v>0</v>
      </c>
      <c r="EM1466" s="368">
        <f ca="1">IFERROR((-((
SUM($J203:EM203)+SUM($J1301:EM1301)+SUM($J1478:EM1478))&gt;0)*
(SUM($J203:EM203)+SUM($J1301:EM1301)+SUM($J1478:EM1478))*$F$1330*((SUM($J$23:EM23)=1)*(SUM($J$24:EM24)=0))),)</f>
        <v>0</v>
      </c>
      <c r="EN1466" s="368">
        <f ca="1">IFERROR((-((
SUM($J203:EN203)+SUM($J1301:EN1301)+SUM($J1478:EN1478))&gt;0)*
(SUM($J203:EN203)+SUM($J1301:EN1301)+SUM($J1478:EN1478))*$F$1330*((SUM($J$23:EN23)=1)*(SUM($J$24:EN24)=0))),)</f>
        <v>0</v>
      </c>
      <c r="EO1466" s="368">
        <f ca="1">IFERROR((-((
SUM($J203:EO203)+SUM($J1301:EO1301)+SUM($J1478:EO1478))&gt;0)*
(SUM($J203:EO203)+SUM($J1301:EO1301)+SUM($J1478:EO1478))*$F$1330*((SUM($J$23:EO23)=1)*(SUM($J$24:EO24)=0))),)</f>
        <v>0</v>
      </c>
      <c r="EP1466" s="368">
        <f ca="1">IFERROR((-((
SUM($J203:EP203)+SUM($J1301:EP1301)+SUM($J1478:EP1478))&gt;0)*
(SUM($J203:EP203)+SUM($J1301:EP1301)+SUM($J1478:EP1478))*$F$1330*((SUM($J$23:EP23)=1)*(SUM($J$24:EP24)=0))),)</f>
        <v>0</v>
      </c>
      <c r="EQ1466" s="368">
        <f ca="1">IFERROR((-((
SUM($J203:EQ203)+SUM($J1301:EQ1301)+SUM($J1478:EQ1478))&gt;0)*
(SUM($J203:EQ203)+SUM($J1301:EQ1301)+SUM($J1478:EQ1478))*$F$1330*((SUM($J$23:EQ23)=1)*(SUM($J$24:EQ24)=0))),)</f>
        <v>0</v>
      </c>
      <c r="ER1466" s="368">
        <f ca="1">IFERROR((-((
SUM($J203:ER203)+SUM($J1301:ER1301)+SUM($J1478:ER1478))&gt;0)*
(SUM($J203:ER203)+SUM($J1301:ER1301)+SUM($J1478:ER1478))*$F$1330*((SUM($J$23:ER23)=1)*(SUM($J$24:ER24)=0))),)</f>
        <v>0</v>
      </c>
      <c r="ES1466" s="368">
        <f ca="1">IFERROR((-((
SUM($J203:ES203)+SUM($J1301:ES1301)+SUM($J1478:ES1478))&gt;0)*
(SUM($J203:ES203)+SUM($J1301:ES1301)+SUM($J1478:ES1478))*$F$1330*((SUM($J$23:ES23)=1)*(SUM($J$24:ES24)=0))),)</f>
        <v>0</v>
      </c>
      <c r="ET1466" s="368">
        <f ca="1">IFERROR((-((
SUM($J203:ET203)+SUM($J1301:ET1301)+SUM($J1478:ET1478))&gt;0)*
(SUM($J203:ET203)+SUM($J1301:ET1301)+SUM($J1478:ET1478))*$F$1330*((SUM($J$23:ET23)=1)*(SUM($J$24:ET24)=0))),)</f>
        <v>0</v>
      </c>
      <c r="EU1466" s="368">
        <f ca="1">IFERROR((-((
SUM($J203:EU203)+SUM($J1301:EU1301)+SUM($J1478:EU1478))&gt;0)*
(SUM($J203:EU203)+SUM($J1301:EU1301)+SUM($J1478:EU1478))*$F$1330*((SUM($J$23:EU23)=1)*(SUM($J$24:EU24)=0))),)</f>
        <v>0</v>
      </c>
      <c r="EV1466" s="368">
        <f ca="1">IFERROR((-((
SUM($J203:EV203)+SUM($J1301:EV1301)+SUM($J1478:EV1478))&gt;0)*
(SUM($J203:EV203)+SUM($J1301:EV1301)+SUM($J1478:EV1478))*$F$1330*((SUM($J$23:EV23)=1)*(SUM($J$24:EV24)=0))),)</f>
        <v>0</v>
      </c>
      <c r="EW1466" s="368">
        <f ca="1">IFERROR((-((
SUM($J203:EW203)+SUM($J1301:EW1301)+SUM($J1478:EW1478))&gt;0)*
(SUM($J203:EW203)+SUM($J1301:EW1301)+SUM($J1478:EW1478))*$F$1330*((SUM($J$23:EW23)=1)*(SUM($J$24:EW24)=0))),)</f>
        <v>0</v>
      </c>
      <c r="EX1466" s="368">
        <f ca="1">IFERROR((-((
SUM($J203:EX203)+SUM($J1301:EX1301)+SUM($J1478:EX1478))&gt;0)*
(SUM($J203:EX203)+SUM($J1301:EX1301)+SUM($J1478:EX1478))*$F$1330*((SUM($J$23:EX23)=1)*(SUM($J$24:EX24)=0))),)</f>
        <v>0</v>
      </c>
      <c r="EY1466" s="368">
        <f ca="1">IFERROR((-((
SUM($J203:EY203)+SUM($J1301:EY1301)+SUM($J1478:EY1478))&gt;0)*
(SUM($J203:EY203)+SUM($J1301:EY1301)+SUM($J1478:EY1478))*$F$1330*((SUM($J$23:EY23)=1)*(SUM($J$24:EY24)=0))),)</f>
        <v>0</v>
      </c>
      <c r="EZ1466" s="368">
        <f ca="1">IFERROR((-((
SUM($J203:EZ203)+SUM($J1301:EZ1301)+SUM($J1478:EZ1478))&gt;0)*
(SUM($J203:EZ203)+SUM($J1301:EZ1301)+SUM($J1478:EZ1478))*$F$1330*((SUM($J$23:EZ23)=1)*(SUM($J$24:EZ24)=0))),)</f>
        <v>0</v>
      </c>
      <c r="FA1466" s="368">
        <f ca="1">IFERROR((-((
SUM($J203:FA203)+SUM($J1301:FA1301)+SUM($J1478:FA1478))&gt;0)*
(SUM($J203:FA203)+SUM($J1301:FA1301)+SUM($J1478:FA1478))*$F$1330*((SUM($J$23:FA23)=1)*(SUM($J$24:FA24)=0))),)</f>
        <v>0</v>
      </c>
      <c r="FB1466" s="368">
        <f ca="1">IFERROR((-((
SUM($J203:FB203)+SUM($J1301:FB1301)+SUM($J1478:FB1478))&gt;0)*
(SUM($J203:FB203)+SUM($J1301:FB1301)+SUM($J1478:FB1478))*$F$1330*((SUM($J$23:FB23)=1)*(SUM($J$24:FB24)=0))),)</f>
        <v>0</v>
      </c>
      <c r="FC1466" s="368">
        <f ca="1">IFERROR((-((
SUM($J203:FC203)+SUM($J1301:FC1301)+SUM($J1478:FC1478))&gt;0)*
(SUM($J203:FC203)+SUM($J1301:FC1301)+SUM($J1478:FC1478))*$F$1330*((SUM($J$23:FC23)=1)*(SUM($J$24:FC24)=0))),)</f>
        <v>0</v>
      </c>
      <c r="FD1466" s="368">
        <f ca="1">IFERROR((-((
SUM($J203:FD203)+SUM($J1301:FD1301)+SUM($J1478:FD1478))&gt;0)*
(SUM($J203:FD203)+SUM($J1301:FD1301)+SUM($J1478:FD1478))*$F$1330*((SUM($J$23:FD23)=1)*(SUM($J$24:FD24)=0))),)</f>
        <v>0</v>
      </c>
      <c r="FE1466" s="368">
        <f ca="1">IFERROR((-((
SUM($J203:FE203)+SUM($J1301:FE1301)+SUM($J1478:FE1478))&gt;0)*
(SUM($J203:FE203)+SUM($J1301:FE1301)+SUM($J1478:FE1478))*$F$1330*((SUM($J$23:FE23)=1)*(SUM($J$24:FE24)=0))),)</f>
        <v>0</v>
      </c>
      <c r="FF1466" s="368">
        <f ca="1">IFERROR((-((
SUM($J203:FF203)+SUM($J1301:FF1301)+SUM($J1478:FF1478))&gt;0)*
(SUM($J203:FF203)+SUM($J1301:FF1301)+SUM($J1478:FF1478))*$F$1330*((SUM($J$23:FF23)=1)*(SUM($J$24:FF24)=0))),)</f>
        <v>0</v>
      </c>
      <c r="FG1466" s="368">
        <f ca="1">IFERROR((-((
SUM($J203:FG203)+SUM($J1301:FG1301)+SUM($J1478:FG1478))&gt;0)*
(SUM($J203:FG203)+SUM($J1301:FG1301)+SUM($J1478:FG1478))*$F$1330*((SUM($J$23:FG23)=1)*(SUM($J$24:FG24)=0))),)</f>
        <v>0</v>
      </c>
      <c r="FH1466" s="368">
        <f ca="1">IFERROR((-((
SUM($J203:FH203)+SUM($J1301:FH1301)+SUM($J1478:FH1478))&gt;0)*
(SUM($J203:FH203)+SUM($J1301:FH1301)+SUM($J1478:FH1478))*$F$1330*((SUM($J$23:FH23)=1)*(SUM($J$24:FH24)=0))),)</f>
        <v>0</v>
      </c>
      <c r="FI1466" s="368">
        <f ca="1">IFERROR((-((
SUM($J203:FI203)+SUM($J1301:FI1301)+SUM($J1478:FI1478))&gt;0)*
(SUM($J203:FI203)+SUM($J1301:FI1301)+SUM($J1478:FI1478))*$F$1330*((SUM($J$23:FI23)=1)*(SUM($J$24:FI24)=0))),)</f>
        <v>0</v>
      </c>
      <c r="FJ1466" s="368">
        <f ca="1">IFERROR((-((
SUM($J203:FJ203)+SUM($J1301:FJ1301)+SUM($J1478:FJ1478))&gt;0)*
(SUM($J203:FJ203)+SUM($J1301:FJ1301)+SUM($J1478:FJ1478))*$F$1330*((SUM($J$23:FJ23)=1)*(SUM($J$24:FJ24)=0))),)</f>
        <v>0</v>
      </c>
      <c r="FK1466" s="368">
        <f ca="1">IFERROR((-((
SUM($J203:FK203)+SUM($J1301:FK1301)+SUM($J1478:FK1478))&gt;0)*
(SUM($J203:FK203)+SUM($J1301:FK1301)+SUM($J1478:FK1478))*$F$1330*((SUM($J$23:FK23)=1)*(SUM($J$24:FK24)=0))),)</f>
        <v>0</v>
      </c>
      <c r="FL1466" s="368">
        <f ca="1">IFERROR((-((
SUM($J203:FL203)+SUM($J1301:FL1301)+SUM($J1478:FL1478))&gt;0)*
(SUM($J203:FL203)+SUM($J1301:FL1301)+SUM($J1478:FL1478))*$F$1330*((SUM($J$23:FL23)=1)*(SUM($J$24:FL24)=0))),)</f>
        <v>0</v>
      </c>
      <c r="FM1466" s="368">
        <f ca="1">IFERROR((-((
SUM($J203:FM203)+SUM($J1301:FM1301)+SUM($J1478:FM1478))&gt;0)*
(SUM($J203:FM203)+SUM($J1301:FM1301)+SUM($J1478:FM1478))*$F$1330*((SUM($J$23:FM23)=1)*(SUM($J$24:FM24)=0))),)</f>
        <v>0</v>
      </c>
      <c r="FN1466" s="368">
        <f ca="1">IFERROR((-((
SUM($J203:FN203)+SUM($J1301:FN1301)+SUM($J1478:FN1478))&gt;0)*
(SUM($J203:FN203)+SUM($J1301:FN1301)+SUM($J1478:FN1478))*$F$1330*((SUM($J$23:FN23)=1)*(SUM($J$24:FN24)=0))),)</f>
        <v>0</v>
      </c>
      <c r="FO1466" s="368">
        <f ca="1">IFERROR((-((
SUM($J203:FO203)+SUM($J1301:FO1301)+SUM($J1478:FO1478))&gt;0)*
(SUM($J203:FO203)+SUM($J1301:FO1301)+SUM($J1478:FO1478))*$F$1330*((SUM($J$23:FO23)=1)*(SUM($J$24:FO24)=0))),)</f>
        <v>0</v>
      </c>
      <c r="FP1466" s="368">
        <f ca="1">IFERROR((-((
SUM($J203:FP203)+SUM($J1301:FP1301)+SUM($J1478:FP1478))&gt;0)*
(SUM($J203:FP203)+SUM($J1301:FP1301)+SUM($J1478:FP1478))*$F$1330*((SUM($J$23:FP23)=1)*(SUM($J$24:FP24)=0))),)</f>
        <v>0</v>
      </c>
      <c r="FQ1466" s="368">
        <f ca="1">IFERROR((-((
SUM($J203:FQ203)+SUM($J1301:FQ1301)+SUM($J1478:FQ1478))&gt;0)*
(SUM($J203:FQ203)+SUM($J1301:FQ1301)+SUM($J1478:FQ1478))*$F$1330*((SUM($J$23:FQ23)=1)*(SUM($J$24:FQ24)=0))),)</f>
        <v>0</v>
      </c>
      <c r="FR1466" s="368">
        <f ca="1">IFERROR((-((
SUM($J203:FR203)+SUM($J1301:FR1301)+SUM($J1478:FR1478))&gt;0)*
(SUM($J203:FR203)+SUM($J1301:FR1301)+SUM($J1478:FR1478))*$F$1330*((SUM($J$23:FR23)=1)*(SUM($J$24:FR24)=0))),)</f>
        <v>0</v>
      </c>
    </row>
    <row r="1467" spans="2:174">
      <c r="C1467" t="s">
        <v>1025</v>
      </c>
      <c r="J1467" s="368">
        <f t="shared" ref="J1467:AO1467" ca="1" si="3173">IFERROR(J1291*$F$1331/(1-$F$1331),)</f>
        <v>0</v>
      </c>
      <c r="K1467" s="368">
        <f t="shared" ca="1" si="3173"/>
        <v>0</v>
      </c>
      <c r="L1467" s="368">
        <f t="shared" ca="1" si="3173"/>
        <v>0</v>
      </c>
      <c r="M1467" s="368">
        <f t="shared" ca="1" si="3173"/>
        <v>0</v>
      </c>
      <c r="N1467" s="368">
        <f t="shared" ca="1" si="3173"/>
        <v>0</v>
      </c>
      <c r="O1467" s="368">
        <f t="shared" ca="1" si="3173"/>
        <v>0</v>
      </c>
      <c r="P1467" s="368">
        <f t="shared" ca="1" si="3173"/>
        <v>0</v>
      </c>
      <c r="Q1467" s="368">
        <f t="shared" ca="1" si="3173"/>
        <v>0</v>
      </c>
      <c r="R1467" s="368">
        <f t="shared" ca="1" si="3173"/>
        <v>0</v>
      </c>
      <c r="S1467" s="368">
        <f t="shared" ca="1" si="3173"/>
        <v>0</v>
      </c>
      <c r="T1467" s="368">
        <f t="shared" ca="1" si="3173"/>
        <v>0</v>
      </c>
      <c r="U1467" s="368">
        <f t="shared" ca="1" si="3173"/>
        <v>0</v>
      </c>
      <c r="V1467" s="368">
        <f t="shared" ca="1" si="3173"/>
        <v>0</v>
      </c>
      <c r="W1467" s="368">
        <f t="shared" ca="1" si="3173"/>
        <v>0</v>
      </c>
      <c r="X1467" s="368">
        <f t="shared" ca="1" si="3173"/>
        <v>0</v>
      </c>
      <c r="Y1467" s="368">
        <f t="shared" ca="1" si="3173"/>
        <v>0</v>
      </c>
      <c r="Z1467" s="368">
        <f t="shared" ca="1" si="3173"/>
        <v>0</v>
      </c>
      <c r="AA1467" s="368">
        <f t="shared" ca="1" si="3173"/>
        <v>0</v>
      </c>
      <c r="AB1467" s="368">
        <f t="shared" ca="1" si="3173"/>
        <v>0</v>
      </c>
      <c r="AC1467" s="368">
        <f t="shared" ca="1" si="3173"/>
        <v>0</v>
      </c>
      <c r="AD1467" s="368">
        <f t="shared" ca="1" si="3173"/>
        <v>0</v>
      </c>
      <c r="AE1467" s="368">
        <f t="shared" ca="1" si="3173"/>
        <v>0</v>
      </c>
      <c r="AF1467" s="368">
        <f t="shared" ca="1" si="3173"/>
        <v>0</v>
      </c>
      <c r="AG1467" s="368">
        <f t="shared" ca="1" si="3173"/>
        <v>0</v>
      </c>
      <c r="AH1467" s="368">
        <f t="shared" ca="1" si="3173"/>
        <v>0</v>
      </c>
      <c r="AI1467" s="368">
        <f t="shared" ca="1" si="3173"/>
        <v>0</v>
      </c>
      <c r="AJ1467" s="368">
        <f t="shared" ca="1" si="3173"/>
        <v>0</v>
      </c>
      <c r="AK1467" s="368">
        <f t="shared" ca="1" si="3173"/>
        <v>0</v>
      </c>
      <c r="AL1467" s="368">
        <f t="shared" ca="1" si="3173"/>
        <v>0</v>
      </c>
      <c r="AM1467" s="368">
        <f t="shared" ca="1" si="3173"/>
        <v>0</v>
      </c>
      <c r="AN1467" s="368">
        <f t="shared" ca="1" si="3173"/>
        <v>0</v>
      </c>
      <c r="AO1467" s="368">
        <f t="shared" ca="1" si="3173"/>
        <v>0</v>
      </c>
      <c r="AP1467" s="368">
        <f t="shared" ref="AP1467:BU1467" ca="1" si="3174">IFERROR(AP1291*$F$1331/(1-$F$1331),)</f>
        <v>0</v>
      </c>
      <c r="AQ1467" s="368">
        <f t="shared" ca="1" si="3174"/>
        <v>0</v>
      </c>
      <c r="AR1467" s="368">
        <f t="shared" ca="1" si="3174"/>
        <v>0</v>
      </c>
      <c r="AS1467" s="368">
        <f t="shared" ca="1" si="3174"/>
        <v>0</v>
      </c>
      <c r="AT1467" s="368">
        <f t="shared" ca="1" si="3174"/>
        <v>0</v>
      </c>
      <c r="AU1467" s="368">
        <f t="shared" ca="1" si="3174"/>
        <v>0</v>
      </c>
      <c r="AV1467" s="368">
        <f t="shared" ca="1" si="3174"/>
        <v>0</v>
      </c>
      <c r="AW1467" s="368">
        <f t="shared" ca="1" si="3174"/>
        <v>0</v>
      </c>
      <c r="AX1467" s="368">
        <f t="shared" ca="1" si="3174"/>
        <v>0</v>
      </c>
      <c r="AY1467" s="368">
        <f t="shared" ca="1" si="3174"/>
        <v>0</v>
      </c>
      <c r="AZ1467" s="368">
        <f t="shared" ca="1" si="3174"/>
        <v>0</v>
      </c>
      <c r="BA1467" s="368">
        <f t="shared" ca="1" si="3174"/>
        <v>0</v>
      </c>
      <c r="BB1467" s="368">
        <f t="shared" ca="1" si="3174"/>
        <v>0</v>
      </c>
      <c r="BC1467" s="368">
        <f t="shared" ca="1" si="3174"/>
        <v>0</v>
      </c>
      <c r="BD1467" s="368">
        <f t="shared" ca="1" si="3174"/>
        <v>0</v>
      </c>
      <c r="BE1467" s="368">
        <f t="shared" ca="1" si="3174"/>
        <v>0</v>
      </c>
      <c r="BF1467" s="368">
        <f t="shared" ca="1" si="3174"/>
        <v>0</v>
      </c>
      <c r="BG1467" s="368">
        <f t="shared" ca="1" si="3174"/>
        <v>0</v>
      </c>
      <c r="BH1467" s="368">
        <f t="shared" ca="1" si="3174"/>
        <v>0</v>
      </c>
      <c r="BI1467" s="368">
        <f t="shared" ca="1" si="3174"/>
        <v>0</v>
      </c>
      <c r="BJ1467" s="368">
        <f t="shared" ca="1" si="3174"/>
        <v>0</v>
      </c>
      <c r="BK1467" s="368">
        <f t="shared" ca="1" si="3174"/>
        <v>0</v>
      </c>
      <c r="BL1467" s="368">
        <f t="shared" ca="1" si="3174"/>
        <v>0</v>
      </c>
      <c r="BM1467" s="368">
        <f t="shared" ca="1" si="3174"/>
        <v>0</v>
      </c>
      <c r="BN1467" s="368">
        <f t="shared" ca="1" si="3174"/>
        <v>0</v>
      </c>
      <c r="BO1467" s="368">
        <f t="shared" ca="1" si="3174"/>
        <v>0</v>
      </c>
      <c r="BP1467" s="368">
        <f t="shared" ca="1" si="3174"/>
        <v>0</v>
      </c>
      <c r="BQ1467" s="368">
        <f t="shared" ca="1" si="3174"/>
        <v>0</v>
      </c>
      <c r="BR1467" s="368">
        <f t="shared" ca="1" si="3174"/>
        <v>0</v>
      </c>
      <c r="BS1467" s="368">
        <f t="shared" ca="1" si="3174"/>
        <v>0</v>
      </c>
      <c r="BT1467" s="368">
        <f t="shared" ca="1" si="3174"/>
        <v>0</v>
      </c>
      <c r="BU1467" s="368">
        <f t="shared" ca="1" si="3174"/>
        <v>0</v>
      </c>
      <c r="BV1467" s="368">
        <f t="shared" ref="BV1467:DA1467" ca="1" si="3175">IFERROR(BV1291*$F$1331/(1-$F$1331),)</f>
        <v>0</v>
      </c>
      <c r="BW1467" s="368">
        <f t="shared" ca="1" si="3175"/>
        <v>0</v>
      </c>
      <c r="BX1467" s="368">
        <f t="shared" ca="1" si="3175"/>
        <v>0</v>
      </c>
      <c r="BY1467" s="368">
        <f t="shared" ca="1" si="3175"/>
        <v>0</v>
      </c>
      <c r="BZ1467" s="368">
        <f t="shared" ca="1" si="3175"/>
        <v>0</v>
      </c>
      <c r="CA1467" s="368">
        <f t="shared" ca="1" si="3175"/>
        <v>0</v>
      </c>
      <c r="CB1467" s="368">
        <f t="shared" ca="1" si="3175"/>
        <v>0</v>
      </c>
      <c r="CC1467" s="368">
        <f t="shared" ca="1" si="3175"/>
        <v>0</v>
      </c>
      <c r="CD1467" s="368">
        <f t="shared" ca="1" si="3175"/>
        <v>0</v>
      </c>
      <c r="CE1467" s="368">
        <f t="shared" ca="1" si="3175"/>
        <v>0</v>
      </c>
      <c r="CF1467" s="368">
        <f t="shared" ca="1" si="3175"/>
        <v>0</v>
      </c>
      <c r="CG1467" s="368">
        <f t="shared" ca="1" si="3175"/>
        <v>0</v>
      </c>
      <c r="CH1467" s="368">
        <f t="shared" ca="1" si="3175"/>
        <v>0</v>
      </c>
      <c r="CI1467" s="368">
        <f t="shared" ca="1" si="3175"/>
        <v>0</v>
      </c>
      <c r="CJ1467" s="368">
        <f t="shared" ca="1" si="3175"/>
        <v>0</v>
      </c>
      <c r="CK1467" s="368">
        <f t="shared" ca="1" si="3175"/>
        <v>0</v>
      </c>
      <c r="CL1467" s="368">
        <f t="shared" ca="1" si="3175"/>
        <v>0</v>
      </c>
      <c r="CM1467" s="368">
        <f t="shared" ca="1" si="3175"/>
        <v>0</v>
      </c>
      <c r="CN1467" s="368">
        <f t="shared" ca="1" si="3175"/>
        <v>0</v>
      </c>
      <c r="CO1467" s="368">
        <f t="shared" ca="1" si="3175"/>
        <v>0</v>
      </c>
      <c r="CP1467" s="368">
        <f t="shared" ca="1" si="3175"/>
        <v>0</v>
      </c>
      <c r="CQ1467" s="368">
        <f t="shared" ca="1" si="3175"/>
        <v>0</v>
      </c>
      <c r="CR1467" s="368">
        <f t="shared" ca="1" si="3175"/>
        <v>0</v>
      </c>
      <c r="CS1467" s="368">
        <f t="shared" ca="1" si="3175"/>
        <v>0</v>
      </c>
      <c r="CT1467" s="368">
        <f t="shared" ca="1" si="3175"/>
        <v>0</v>
      </c>
      <c r="CU1467" s="368">
        <f t="shared" ca="1" si="3175"/>
        <v>0</v>
      </c>
      <c r="CV1467" s="368">
        <f t="shared" ca="1" si="3175"/>
        <v>0</v>
      </c>
      <c r="CW1467" s="368">
        <f t="shared" ca="1" si="3175"/>
        <v>0</v>
      </c>
      <c r="CX1467" s="368">
        <f t="shared" ca="1" si="3175"/>
        <v>0</v>
      </c>
      <c r="CY1467" s="368">
        <f t="shared" ca="1" si="3175"/>
        <v>0</v>
      </c>
      <c r="CZ1467" s="368">
        <f t="shared" ca="1" si="3175"/>
        <v>0</v>
      </c>
      <c r="DA1467" s="368">
        <f t="shared" ca="1" si="3175"/>
        <v>0</v>
      </c>
      <c r="DB1467" s="368">
        <f t="shared" ref="DB1467:EG1467" ca="1" si="3176">IFERROR(DB1291*$F$1331/(1-$F$1331),)</f>
        <v>0</v>
      </c>
      <c r="DC1467" s="368">
        <f t="shared" ca="1" si="3176"/>
        <v>0</v>
      </c>
      <c r="DD1467" s="368">
        <f t="shared" ca="1" si="3176"/>
        <v>0</v>
      </c>
      <c r="DE1467" s="368">
        <f t="shared" ca="1" si="3176"/>
        <v>0</v>
      </c>
      <c r="DF1467" s="368">
        <f t="shared" ca="1" si="3176"/>
        <v>0</v>
      </c>
      <c r="DG1467" s="368">
        <f t="shared" ca="1" si="3176"/>
        <v>0</v>
      </c>
      <c r="DH1467" s="368">
        <f t="shared" ca="1" si="3176"/>
        <v>0</v>
      </c>
      <c r="DI1467" s="368">
        <f t="shared" ca="1" si="3176"/>
        <v>0</v>
      </c>
      <c r="DJ1467" s="368">
        <f t="shared" ca="1" si="3176"/>
        <v>0</v>
      </c>
      <c r="DK1467" s="368">
        <f t="shared" ca="1" si="3176"/>
        <v>0</v>
      </c>
      <c r="DL1467" s="368">
        <f t="shared" ca="1" si="3176"/>
        <v>0</v>
      </c>
      <c r="DM1467" s="368">
        <f t="shared" ca="1" si="3176"/>
        <v>0</v>
      </c>
      <c r="DN1467" s="368">
        <f t="shared" ca="1" si="3176"/>
        <v>0</v>
      </c>
      <c r="DO1467" s="368">
        <f t="shared" ca="1" si="3176"/>
        <v>0</v>
      </c>
      <c r="DP1467" s="368">
        <f t="shared" ca="1" si="3176"/>
        <v>0</v>
      </c>
      <c r="DQ1467" s="368">
        <f t="shared" ca="1" si="3176"/>
        <v>0</v>
      </c>
      <c r="DR1467" s="368">
        <f t="shared" ca="1" si="3176"/>
        <v>0</v>
      </c>
      <c r="DS1467" s="368">
        <f t="shared" ca="1" si="3176"/>
        <v>0</v>
      </c>
      <c r="DT1467" s="368">
        <f t="shared" ca="1" si="3176"/>
        <v>0</v>
      </c>
      <c r="DU1467" s="368">
        <f t="shared" ca="1" si="3176"/>
        <v>0</v>
      </c>
      <c r="DV1467" s="368">
        <f t="shared" ca="1" si="3176"/>
        <v>0</v>
      </c>
      <c r="DW1467" s="368">
        <f t="shared" ca="1" si="3176"/>
        <v>0</v>
      </c>
      <c r="DX1467" s="368">
        <f t="shared" ca="1" si="3176"/>
        <v>0</v>
      </c>
      <c r="DY1467" s="368">
        <f t="shared" ca="1" si="3176"/>
        <v>0</v>
      </c>
      <c r="DZ1467" s="368">
        <f t="shared" ca="1" si="3176"/>
        <v>0</v>
      </c>
      <c r="EA1467" s="368">
        <f t="shared" ca="1" si="3176"/>
        <v>0</v>
      </c>
      <c r="EB1467" s="368">
        <f t="shared" ca="1" si="3176"/>
        <v>0</v>
      </c>
      <c r="EC1467" s="368">
        <f t="shared" ca="1" si="3176"/>
        <v>0</v>
      </c>
      <c r="ED1467" s="368">
        <f t="shared" ca="1" si="3176"/>
        <v>0</v>
      </c>
      <c r="EE1467" s="368">
        <f t="shared" ca="1" si="3176"/>
        <v>0</v>
      </c>
      <c r="EF1467" s="368">
        <f t="shared" ca="1" si="3176"/>
        <v>0</v>
      </c>
      <c r="EG1467" s="368">
        <f t="shared" ca="1" si="3176"/>
        <v>0</v>
      </c>
      <c r="EH1467" s="368">
        <f t="shared" ref="EH1467:FR1467" ca="1" si="3177">IFERROR(EH1291*$F$1331/(1-$F$1331),)</f>
        <v>0</v>
      </c>
      <c r="EI1467" s="368">
        <f t="shared" ca="1" si="3177"/>
        <v>0</v>
      </c>
      <c r="EJ1467" s="368">
        <f t="shared" ca="1" si="3177"/>
        <v>0</v>
      </c>
      <c r="EK1467" s="368">
        <f t="shared" ca="1" si="3177"/>
        <v>0</v>
      </c>
      <c r="EL1467" s="368">
        <f t="shared" ca="1" si="3177"/>
        <v>0</v>
      </c>
      <c r="EM1467" s="368">
        <f t="shared" ca="1" si="3177"/>
        <v>0</v>
      </c>
      <c r="EN1467" s="368">
        <f t="shared" ca="1" si="3177"/>
        <v>0</v>
      </c>
      <c r="EO1467" s="368">
        <f t="shared" ca="1" si="3177"/>
        <v>0</v>
      </c>
      <c r="EP1467" s="368">
        <f t="shared" ca="1" si="3177"/>
        <v>0</v>
      </c>
      <c r="EQ1467" s="368">
        <f t="shared" ca="1" si="3177"/>
        <v>0</v>
      </c>
      <c r="ER1467" s="368">
        <f t="shared" ca="1" si="3177"/>
        <v>0</v>
      </c>
      <c r="ES1467" s="368">
        <f t="shared" ca="1" si="3177"/>
        <v>0</v>
      </c>
      <c r="ET1467" s="368">
        <f t="shared" ca="1" si="3177"/>
        <v>0</v>
      </c>
      <c r="EU1467" s="368">
        <f t="shared" ca="1" si="3177"/>
        <v>0</v>
      </c>
      <c r="EV1467" s="368">
        <f t="shared" ca="1" si="3177"/>
        <v>0</v>
      </c>
      <c r="EW1467" s="368">
        <f t="shared" ca="1" si="3177"/>
        <v>0</v>
      </c>
      <c r="EX1467" s="368">
        <f t="shared" ca="1" si="3177"/>
        <v>0</v>
      </c>
      <c r="EY1467" s="368">
        <f t="shared" ca="1" si="3177"/>
        <v>0</v>
      </c>
      <c r="EZ1467" s="368">
        <f t="shared" ca="1" si="3177"/>
        <v>0</v>
      </c>
      <c r="FA1467" s="368">
        <f t="shared" ca="1" si="3177"/>
        <v>0</v>
      </c>
      <c r="FB1467" s="368">
        <f t="shared" ca="1" si="3177"/>
        <v>0</v>
      </c>
      <c r="FC1467" s="368">
        <f t="shared" ca="1" si="3177"/>
        <v>0</v>
      </c>
      <c r="FD1467" s="368">
        <f t="shared" ca="1" si="3177"/>
        <v>0</v>
      </c>
      <c r="FE1467" s="368">
        <f t="shared" ca="1" si="3177"/>
        <v>0</v>
      </c>
      <c r="FF1467" s="368">
        <f t="shared" ca="1" si="3177"/>
        <v>0</v>
      </c>
      <c r="FG1467" s="368">
        <f t="shared" ca="1" si="3177"/>
        <v>0</v>
      </c>
      <c r="FH1467" s="368">
        <f t="shared" ca="1" si="3177"/>
        <v>0</v>
      </c>
      <c r="FI1467" s="368">
        <f t="shared" ca="1" si="3177"/>
        <v>0</v>
      </c>
      <c r="FJ1467" s="368">
        <f t="shared" ca="1" si="3177"/>
        <v>0</v>
      </c>
      <c r="FK1467" s="368">
        <f t="shared" ca="1" si="3177"/>
        <v>0</v>
      </c>
      <c r="FL1467" s="368">
        <f t="shared" ca="1" si="3177"/>
        <v>0</v>
      </c>
      <c r="FM1467" s="368">
        <f t="shared" ca="1" si="3177"/>
        <v>0</v>
      </c>
      <c r="FN1467" s="368">
        <f t="shared" ca="1" si="3177"/>
        <v>0</v>
      </c>
      <c r="FO1467" s="368">
        <f t="shared" ca="1" si="3177"/>
        <v>0</v>
      </c>
      <c r="FP1467" s="368">
        <f t="shared" ca="1" si="3177"/>
        <v>0</v>
      </c>
      <c r="FQ1467" s="368">
        <f t="shared" ca="1" si="3177"/>
        <v>0</v>
      </c>
      <c r="FR1467" s="368">
        <f t="shared" ca="1" si="3177"/>
        <v>0</v>
      </c>
    </row>
    <row r="1468" spans="2:174" s="359" customFormat="1">
      <c r="C1468" s="359" t="s">
        <v>1026</v>
      </c>
      <c r="D1468" s="366"/>
      <c r="I1468" s="167">
        <f ca="1">SUM(J1468:FR1468)</f>
        <v>0</v>
      </c>
      <c r="J1468" s="367">
        <f ca="1">SUM(J1466:J1467)</f>
        <v>0</v>
      </c>
      <c r="K1468" s="367">
        <f t="shared" ref="K1468:BV1468" ca="1" si="3178">SUM(K1466:K1467)</f>
        <v>0</v>
      </c>
      <c r="L1468" s="367">
        <f t="shared" ca="1" si="3178"/>
        <v>0</v>
      </c>
      <c r="M1468" s="367">
        <f t="shared" ca="1" si="3178"/>
        <v>0</v>
      </c>
      <c r="N1468" s="367">
        <f t="shared" ca="1" si="3178"/>
        <v>0</v>
      </c>
      <c r="O1468" s="367">
        <f t="shared" ca="1" si="3178"/>
        <v>0</v>
      </c>
      <c r="P1468" s="367">
        <f t="shared" ca="1" si="3178"/>
        <v>0</v>
      </c>
      <c r="Q1468" s="367">
        <f t="shared" ca="1" si="3178"/>
        <v>0</v>
      </c>
      <c r="R1468" s="367">
        <f t="shared" ca="1" si="3178"/>
        <v>0</v>
      </c>
      <c r="S1468" s="367">
        <f t="shared" ca="1" si="3178"/>
        <v>0</v>
      </c>
      <c r="T1468" s="367">
        <f t="shared" ca="1" si="3178"/>
        <v>0</v>
      </c>
      <c r="U1468" s="367">
        <f t="shared" ca="1" si="3178"/>
        <v>0</v>
      </c>
      <c r="V1468" s="367">
        <f t="shared" ca="1" si="3178"/>
        <v>0</v>
      </c>
      <c r="W1468" s="367">
        <f t="shared" ca="1" si="3178"/>
        <v>0</v>
      </c>
      <c r="X1468" s="367">
        <f t="shared" ca="1" si="3178"/>
        <v>0</v>
      </c>
      <c r="Y1468" s="367">
        <f t="shared" ca="1" si="3178"/>
        <v>0</v>
      </c>
      <c r="Z1468" s="367">
        <f t="shared" ca="1" si="3178"/>
        <v>0</v>
      </c>
      <c r="AA1468" s="367">
        <f t="shared" ca="1" si="3178"/>
        <v>0</v>
      </c>
      <c r="AB1468" s="367">
        <f t="shared" ca="1" si="3178"/>
        <v>0</v>
      </c>
      <c r="AC1468" s="367">
        <f t="shared" ca="1" si="3178"/>
        <v>0</v>
      </c>
      <c r="AD1468" s="367">
        <f t="shared" ca="1" si="3178"/>
        <v>0</v>
      </c>
      <c r="AE1468" s="367">
        <f t="shared" ca="1" si="3178"/>
        <v>0</v>
      </c>
      <c r="AF1468" s="367">
        <f t="shared" ca="1" si="3178"/>
        <v>0</v>
      </c>
      <c r="AG1468" s="367">
        <f t="shared" ca="1" si="3178"/>
        <v>0</v>
      </c>
      <c r="AH1468" s="367">
        <f t="shared" ca="1" si="3178"/>
        <v>0</v>
      </c>
      <c r="AI1468" s="367">
        <f t="shared" ca="1" si="3178"/>
        <v>0</v>
      </c>
      <c r="AJ1468" s="367">
        <f t="shared" ca="1" si="3178"/>
        <v>0</v>
      </c>
      <c r="AK1468" s="367">
        <f t="shared" ca="1" si="3178"/>
        <v>0</v>
      </c>
      <c r="AL1468" s="367">
        <f t="shared" ca="1" si="3178"/>
        <v>0</v>
      </c>
      <c r="AM1468" s="367">
        <f t="shared" ca="1" si="3178"/>
        <v>0</v>
      </c>
      <c r="AN1468" s="367">
        <f t="shared" ca="1" si="3178"/>
        <v>0</v>
      </c>
      <c r="AO1468" s="367">
        <f t="shared" ca="1" si="3178"/>
        <v>0</v>
      </c>
      <c r="AP1468" s="367">
        <f t="shared" ca="1" si="3178"/>
        <v>0</v>
      </c>
      <c r="AQ1468" s="367">
        <f t="shared" ca="1" si="3178"/>
        <v>0</v>
      </c>
      <c r="AR1468" s="367">
        <f t="shared" ca="1" si="3178"/>
        <v>0</v>
      </c>
      <c r="AS1468" s="367">
        <f t="shared" ca="1" si="3178"/>
        <v>0</v>
      </c>
      <c r="AT1468" s="367">
        <f t="shared" ca="1" si="3178"/>
        <v>0</v>
      </c>
      <c r="AU1468" s="367">
        <f t="shared" ca="1" si="3178"/>
        <v>0</v>
      </c>
      <c r="AV1468" s="367">
        <f t="shared" ca="1" si="3178"/>
        <v>0</v>
      </c>
      <c r="AW1468" s="367">
        <f t="shared" ca="1" si="3178"/>
        <v>0</v>
      </c>
      <c r="AX1468" s="367">
        <f t="shared" ca="1" si="3178"/>
        <v>0</v>
      </c>
      <c r="AY1468" s="367">
        <f t="shared" ca="1" si="3178"/>
        <v>0</v>
      </c>
      <c r="AZ1468" s="367">
        <f t="shared" ca="1" si="3178"/>
        <v>0</v>
      </c>
      <c r="BA1468" s="367">
        <f t="shared" ca="1" si="3178"/>
        <v>0</v>
      </c>
      <c r="BB1468" s="367">
        <f t="shared" ca="1" si="3178"/>
        <v>0</v>
      </c>
      <c r="BC1468" s="367">
        <f t="shared" ca="1" si="3178"/>
        <v>0</v>
      </c>
      <c r="BD1468" s="367">
        <f t="shared" ca="1" si="3178"/>
        <v>0</v>
      </c>
      <c r="BE1468" s="367">
        <f t="shared" ca="1" si="3178"/>
        <v>0</v>
      </c>
      <c r="BF1468" s="367">
        <f t="shared" ca="1" si="3178"/>
        <v>0</v>
      </c>
      <c r="BG1468" s="367">
        <f t="shared" ca="1" si="3178"/>
        <v>0</v>
      </c>
      <c r="BH1468" s="367">
        <f t="shared" ca="1" si="3178"/>
        <v>0</v>
      </c>
      <c r="BI1468" s="367">
        <f t="shared" ca="1" si="3178"/>
        <v>0</v>
      </c>
      <c r="BJ1468" s="367">
        <f t="shared" ca="1" si="3178"/>
        <v>0</v>
      </c>
      <c r="BK1468" s="367">
        <f t="shared" ca="1" si="3178"/>
        <v>0</v>
      </c>
      <c r="BL1468" s="367">
        <f t="shared" ca="1" si="3178"/>
        <v>0</v>
      </c>
      <c r="BM1468" s="367">
        <f t="shared" ca="1" si="3178"/>
        <v>0</v>
      </c>
      <c r="BN1468" s="367">
        <f t="shared" ca="1" si="3178"/>
        <v>0</v>
      </c>
      <c r="BO1468" s="367">
        <f t="shared" ca="1" si="3178"/>
        <v>0</v>
      </c>
      <c r="BP1468" s="367">
        <f t="shared" ca="1" si="3178"/>
        <v>0</v>
      </c>
      <c r="BQ1468" s="367">
        <f t="shared" ca="1" si="3178"/>
        <v>0</v>
      </c>
      <c r="BR1468" s="367">
        <f t="shared" ca="1" si="3178"/>
        <v>0</v>
      </c>
      <c r="BS1468" s="367">
        <f t="shared" ca="1" si="3178"/>
        <v>0</v>
      </c>
      <c r="BT1468" s="367">
        <f t="shared" ca="1" si="3178"/>
        <v>0</v>
      </c>
      <c r="BU1468" s="367">
        <f t="shared" ca="1" si="3178"/>
        <v>0</v>
      </c>
      <c r="BV1468" s="367">
        <f t="shared" ca="1" si="3178"/>
        <v>0</v>
      </c>
      <c r="BW1468" s="367">
        <f t="shared" ref="BW1468:EH1468" ca="1" si="3179">SUM(BW1466:BW1467)</f>
        <v>0</v>
      </c>
      <c r="BX1468" s="367">
        <f t="shared" ca="1" si="3179"/>
        <v>0</v>
      </c>
      <c r="BY1468" s="367">
        <f t="shared" ca="1" si="3179"/>
        <v>0</v>
      </c>
      <c r="BZ1468" s="367">
        <f t="shared" ca="1" si="3179"/>
        <v>0</v>
      </c>
      <c r="CA1468" s="367">
        <f t="shared" ca="1" si="3179"/>
        <v>0</v>
      </c>
      <c r="CB1468" s="367">
        <f t="shared" ca="1" si="3179"/>
        <v>0</v>
      </c>
      <c r="CC1468" s="367">
        <f t="shared" ca="1" si="3179"/>
        <v>0</v>
      </c>
      <c r="CD1468" s="367">
        <f t="shared" ca="1" si="3179"/>
        <v>0</v>
      </c>
      <c r="CE1468" s="367">
        <f t="shared" ca="1" si="3179"/>
        <v>0</v>
      </c>
      <c r="CF1468" s="367">
        <f t="shared" ca="1" si="3179"/>
        <v>0</v>
      </c>
      <c r="CG1468" s="367">
        <f t="shared" ca="1" si="3179"/>
        <v>0</v>
      </c>
      <c r="CH1468" s="367">
        <f t="shared" ca="1" si="3179"/>
        <v>0</v>
      </c>
      <c r="CI1468" s="367">
        <f t="shared" ca="1" si="3179"/>
        <v>0</v>
      </c>
      <c r="CJ1468" s="367">
        <f t="shared" ca="1" si="3179"/>
        <v>0</v>
      </c>
      <c r="CK1468" s="367">
        <f t="shared" ca="1" si="3179"/>
        <v>0</v>
      </c>
      <c r="CL1468" s="367">
        <f t="shared" ca="1" si="3179"/>
        <v>0</v>
      </c>
      <c r="CM1468" s="367">
        <f t="shared" ca="1" si="3179"/>
        <v>0</v>
      </c>
      <c r="CN1468" s="367">
        <f t="shared" ca="1" si="3179"/>
        <v>0</v>
      </c>
      <c r="CO1468" s="367">
        <f t="shared" ca="1" si="3179"/>
        <v>0</v>
      </c>
      <c r="CP1468" s="367">
        <f t="shared" ca="1" si="3179"/>
        <v>0</v>
      </c>
      <c r="CQ1468" s="367">
        <f t="shared" ca="1" si="3179"/>
        <v>0</v>
      </c>
      <c r="CR1468" s="367">
        <f t="shared" ca="1" si="3179"/>
        <v>0</v>
      </c>
      <c r="CS1468" s="367">
        <f t="shared" ca="1" si="3179"/>
        <v>0</v>
      </c>
      <c r="CT1468" s="367">
        <f t="shared" ca="1" si="3179"/>
        <v>0</v>
      </c>
      <c r="CU1468" s="367">
        <f t="shared" ca="1" si="3179"/>
        <v>0</v>
      </c>
      <c r="CV1468" s="367">
        <f t="shared" ca="1" si="3179"/>
        <v>0</v>
      </c>
      <c r="CW1468" s="367">
        <f t="shared" ca="1" si="3179"/>
        <v>0</v>
      </c>
      <c r="CX1468" s="367">
        <f t="shared" ca="1" si="3179"/>
        <v>0</v>
      </c>
      <c r="CY1468" s="367">
        <f t="shared" ca="1" si="3179"/>
        <v>0</v>
      </c>
      <c r="CZ1468" s="367">
        <f t="shared" ca="1" si="3179"/>
        <v>0</v>
      </c>
      <c r="DA1468" s="367">
        <f t="shared" ca="1" si="3179"/>
        <v>0</v>
      </c>
      <c r="DB1468" s="367">
        <f t="shared" ca="1" si="3179"/>
        <v>0</v>
      </c>
      <c r="DC1468" s="367">
        <f t="shared" ca="1" si="3179"/>
        <v>0</v>
      </c>
      <c r="DD1468" s="367">
        <f t="shared" ca="1" si="3179"/>
        <v>0</v>
      </c>
      <c r="DE1468" s="367">
        <f t="shared" ca="1" si="3179"/>
        <v>0</v>
      </c>
      <c r="DF1468" s="367">
        <f t="shared" ca="1" si="3179"/>
        <v>0</v>
      </c>
      <c r="DG1468" s="367">
        <f t="shared" ca="1" si="3179"/>
        <v>0</v>
      </c>
      <c r="DH1468" s="367">
        <f t="shared" ca="1" si="3179"/>
        <v>0</v>
      </c>
      <c r="DI1468" s="367">
        <f t="shared" ca="1" si="3179"/>
        <v>0</v>
      </c>
      <c r="DJ1468" s="367">
        <f t="shared" ca="1" si="3179"/>
        <v>0</v>
      </c>
      <c r="DK1468" s="367">
        <f t="shared" ca="1" si="3179"/>
        <v>0</v>
      </c>
      <c r="DL1468" s="367">
        <f t="shared" ca="1" si="3179"/>
        <v>0</v>
      </c>
      <c r="DM1468" s="367">
        <f t="shared" ca="1" si="3179"/>
        <v>0</v>
      </c>
      <c r="DN1468" s="367">
        <f t="shared" ca="1" si="3179"/>
        <v>0</v>
      </c>
      <c r="DO1468" s="367">
        <f t="shared" ca="1" si="3179"/>
        <v>0</v>
      </c>
      <c r="DP1468" s="367">
        <f t="shared" ca="1" si="3179"/>
        <v>0</v>
      </c>
      <c r="DQ1468" s="367">
        <f t="shared" ca="1" si="3179"/>
        <v>0</v>
      </c>
      <c r="DR1468" s="367">
        <f t="shared" ca="1" si="3179"/>
        <v>0</v>
      </c>
      <c r="DS1468" s="367">
        <f t="shared" ca="1" si="3179"/>
        <v>0</v>
      </c>
      <c r="DT1468" s="367">
        <f t="shared" ca="1" si="3179"/>
        <v>0</v>
      </c>
      <c r="DU1468" s="367">
        <f t="shared" ca="1" si="3179"/>
        <v>0</v>
      </c>
      <c r="DV1468" s="367">
        <f t="shared" ca="1" si="3179"/>
        <v>0</v>
      </c>
      <c r="DW1468" s="367">
        <f t="shared" ca="1" si="3179"/>
        <v>0</v>
      </c>
      <c r="DX1468" s="367">
        <f t="shared" ca="1" si="3179"/>
        <v>0</v>
      </c>
      <c r="DY1468" s="367">
        <f t="shared" ca="1" si="3179"/>
        <v>0</v>
      </c>
      <c r="DZ1468" s="367">
        <f t="shared" ca="1" si="3179"/>
        <v>0</v>
      </c>
      <c r="EA1468" s="367">
        <f t="shared" ca="1" si="3179"/>
        <v>0</v>
      </c>
      <c r="EB1468" s="367">
        <f t="shared" ca="1" si="3179"/>
        <v>0</v>
      </c>
      <c r="EC1468" s="367">
        <f t="shared" ca="1" si="3179"/>
        <v>0</v>
      </c>
      <c r="ED1468" s="367">
        <f t="shared" ca="1" si="3179"/>
        <v>0</v>
      </c>
      <c r="EE1468" s="367">
        <f t="shared" ca="1" si="3179"/>
        <v>0</v>
      </c>
      <c r="EF1468" s="367">
        <f t="shared" ca="1" si="3179"/>
        <v>0</v>
      </c>
      <c r="EG1468" s="367">
        <f t="shared" ca="1" si="3179"/>
        <v>0</v>
      </c>
      <c r="EH1468" s="367">
        <f t="shared" ca="1" si="3179"/>
        <v>0</v>
      </c>
      <c r="EI1468" s="367">
        <f t="shared" ref="EI1468:FR1468" ca="1" si="3180">SUM(EI1466:EI1467)</f>
        <v>0</v>
      </c>
      <c r="EJ1468" s="367">
        <f t="shared" ca="1" si="3180"/>
        <v>0</v>
      </c>
      <c r="EK1468" s="367">
        <f t="shared" ca="1" si="3180"/>
        <v>0</v>
      </c>
      <c r="EL1468" s="367">
        <f t="shared" ca="1" si="3180"/>
        <v>0</v>
      </c>
      <c r="EM1468" s="367">
        <f t="shared" ca="1" si="3180"/>
        <v>0</v>
      </c>
      <c r="EN1468" s="367">
        <f t="shared" ca="1" si="3180"/>
        <v>0</v>
      </c>
      <c r="EO1468" s="367">
        <f t="shared" ca="1" si="3180"/>
        <v>0</v>
      </c>
      <c r="EP1468" s="367">
        <f t="shared" ca="1" si="3180"/>
        <v>0</v>
      </c>
      <c r="EQ1468" s="367">
        <f t="shared" ca="1" si="3180"/>
        <v>0</v>
      </c>
      <c r="ER1468" s="367">
        <f t="shared" ca="1" si="3180"/>
        <v>0</v>
      </c>
      <c r="ES1468" s="367">
        <f t="shared" ca="1" si="3180"/>
        <v>0</v>
      </c>
      <c r="ET1468" s="367">
        <f t="shared" ca="1" si="3180"/>
        <v>0</v>
      </c>
      <c r="EU1468" s="367">
        <f t="shared" ca="1" si="3180"/>
        <v>0</v>
      </c>
      <c r="EV1468" s="367">
        <f t="shared" ca="1" si="3180"/>
        <v>0</v>
      </c>
      <c r="EW1468" s="367">
        <f t="shared" ca="1" si="3180"/>
        <v>0</v>
      </c>
      <c r="EX1468" s="367">
        <f t="shared" ca="1" si="3180"/>
        <v>0</v>
      </c>
      <c r="EY1468" s="367">
        <f t="shared" ca="1" si="3180"/>
        <v>0</v>
      </c>
      <c r="EZ1468" s="367">
        <f t="shared" ca="1" si="3180"/>
        <v>0</v>
      </c>
      <c r="FA1468" s="367">
        <f t="shared" ca="1" si="3180"/>
        <v>0</v>
      </c>
      <c r="FB1468" s="367">
        <f t="shared" ca="1" si="3180"/>
        <v>0</v>
      </c>
      <c r="FC1468" s="367">
        <f t="shared" ca="1" si="3180"/>
        <v>0</v>
      </c>
      <c r="FD1468" s="367">
        <f t="shared" ca="1" si="3180"/>
        <v>0</v>
      </c>
      <c r="FE1468" s="367">
        <f t="shared" ca="1" si="3180"/>
        <v>0</v>
      </c>
      <c r="FF1468" s="367">
        <f t="shared" ca="1" si="3180"/>
        <v>0</v>
      </c>
      <c r="FG1468" s="367">
        <f t="shared" ca="1" si="3180"/>
        <v>0</v>
      </c>
      <c r="FH1468" s="367">
        <f t="shared" ca="1" si="3180"/>
        <v>0</v>
      </c>
      <c r="FI1468" s="367">
        <f t="shared" ca="1" si="3180"/>
        <v>0</v>
      </c>
      <c r="FJ1468" s="367">
        <f t="shared" ca="1" si="3180"/>
        <v>0</v>
      </c>
      <c r="FK1468" s="367">
        <f t="shared" ca="1" si="3180"/>
        <v>0</v>
      </c>
      <c r="FL1468" s="367">
        <f t="shared" ca="1" si="3180"/>
        <v>0</v>
      </c>
      <c r="FM1468" s="367">
        <f t="shared" ca="1" si="3180"/>
        <v>0</v>
      </c>
      <c r="FN1468" s="367">
        <f t="shared" ca="1" si="3180"/>
        <v>0</v>
      </c>
      <c r="FO1468" s="367">
        <f t="shared" ca="1" si="3180"/>
        <v>0</v>
      </c>
      <c r="FP1468" s="367">
        <f t="shared" ca="1" si="3180"/>
        <v>0</v>
      </c>
      <c r="FQ1468" s="367">
        <f t="shared" ca="1" si="3180"/>
        <v>0</v>
      </c>
      <c r="FR1468" s="367">
        <f t="shared" ca="1" si="3180"/>
        <v>0</v>
      </c>
    </row>
    <row r="1469" spans="2:174"/>
    <row r="1470" spans="2:174">
      <c r="B1470" s="5" t="s">
        <v>1062</v>
      </c>
      <c r="C1470" s="4"/>
      <c r="D1470" s="7"/>
      <c r="E1470" s="4"/>
      <c r="F1470" s="4"/>
      <c r="G1470" s="7"/>
      <c r="H1470" s="7"/>
      <c r="I1470" s="4"/>
      <c r="J1470" s="4"/>
      <c r="K1470" s="4"/>
      <c r="L1470" s="4"/>
      <c r="M1470" s="4"/>
      <c r="N1470" s="4"/>
      <c r="O1470" s="4"/>
      <c r="P1470" s="4"/>
      <c r="Q1470" s="4"/>
      <c r="R1470" s="4"/>
      <c r="S1470" s="4"/>
      <c r="T1470" s="4"/>
      <c r="U1470" s="4"/>
      <c r="V1470" s="4"/>
      <c r="W1470" s="4"/>
      <c r="X1470" s="4"/>
      <c r="Y1470" s="4"/>
      <c r="Z1470" s="4"/>
      <c r="AA1470" s="4"/>
      <c r="AB1470" s="4"/>
      <c r="AC1470" s="4"/>
      <c r="AD1470" s="4"/>
      <c r="AE1470" s="4"/>
      <c r="AF1470" s="4"/>
      <c r="AG1470" s="4"/>
      <c r="AH1470" s="4"/>
      <c r="AI1470" s="4"/>
      <c r="AJ1470" s="4"/>
      <c r="AK1470" s="4"/>
      <c r="AL1470" s="4"/>
      <c r="AM1470" s="4"/>
      <c r="AN1470" s="4"/>
      <c r="AO1470" s="4"/>
      <c r="AP1470" s="4"/>
      <c r="AQ1470" s="4"/>
      <c r="AR1470" s="4"/>
      <c r="AS1470" s="4"/>
      <c r="AT1470" s="4"/>
      <c r="AU1470" s="4"/>
      <c r="AV1470" s="4"/>
      <c r="AW1470" s="4"/>
      <c r="AX1470" s="4"/>
      <c r="AY1470" s="4"/>
      <c r="AZ1470" s="4"/>
      <c r="BA1470" s="4"/>
      <c r="BB1470" s="4"/>
      <c r="BC1470" s="4"/>
      <c r="BD1470" s="4"/>
      <c r="BE1470" s="4"/>
      <c r="BF1470" s="4"/>
      <c r="BG1470" s="4"/>
      <c r="BH1470" s="4"/>
      <c r="BI1470" s="4"/>
      <c r="BJ1470" s="4"/>
      <c r="BK1470" s="4"/>
      <c r="BL1470" s="4"/>
      <c r="BM1470" s="4"/>
      <c r="BN1470" s="4"/>
      <c r="BO1470" s="4"/>
      <c r="BP1470" s="4"/>
      <c r="BQ1470" s="4"/>
      <c r="BR1470" s="4"/>
      <c r="BS1470" s="4"/>
      <c r="BT1470" s="4"/>
      <c r="BU1470" s="4"/>
      <c r="BV1470" s="4"/>
      <c r="BW1470" s="4"/>
      <c r="BX1470" s="4"/>
      <c r="BY1470" s="4"/>
      <c r="BZ1470" s="4"/>
      <c r="CA1470" s="4"/>
      <c r="CB1470" s="4"/>
      <c r="CC1470" s="4"/>
      <c r="CD1470" s="4"/>
      <c r="CE1470" s="4"/>
      <c r="CF1470" s="4"/>
      <c r="CG1470" s="4"/>
      <c r="CH1470" s="4"/>
      <c r="CI1470" s="4"/>
      <c r="CJ1470" s="4"/>
      <c r="CK1470" s="4"/>
      <c r="CL1470" s="4"/>
      <c r="CM1470" s="4"/>
      <c r="CN1470" s="4"/>
      <c r="CO1470" s="4"/>
      <c r="CP1470" s="4"/>
      <c r="CQ1470" s="4"/>
      <c r="CR1470" s="4"/>
      <c r="CS1470" s="4"/>
      <c r="CT1470" s="4"/>
      <c r="CU1470" s="4"/>
      <c r="CV1470" s="4"/>
      <c r="CW1470" s="4"/>
      <c r="CX1470" s="4"/>
      <c r="CY1470" s="4"/>
      <c r="CZ1470" s="4"/>
      <c r="DA1470" s="4"/>
      <c r="DB1470" s="4"/>
      <c r="DC1470" s="4"/>
      <c r="DD1470" s="4"/>
      <c r="DE1470" s="4"/>
      <c r="DF1470" s="4"/>
      <c r="DG1470" s="4"/>
      <c r="DH1470" s="4"/>
      <c r="DI1470" s="4"/>
      <c r="DJ1470" s="4"/>
      <c r="DK1470" s="4"/>
      <c r="DL1470" s="4"/>
      <c r="DM1470" s="4"/>
      <c r="DN1470" s="4"/>
      <c r="DO1470" s="4"/>
      <c r="DP1470" s="4"/>
      <c r="DQ1470" s="4"/>
      <c r="DR1470" s="4"/>
      <c r="DS1470" s="4"/>
      <c r="DT1470" s="4"/>
      <c r="DU1470" s="4"/>
      <c r="DV1470" s="4"/>
      <c r="DW1470" s="4"/>
      <c r="DX1470" s="4"/>
      <c r="DY1470" s="4"/>
      <c r="DZ1470" s="4"/>
      <c r="EA1470" s="4"/>
      <c r="EB1470" s="4"/>
      <c r="EC1470" s="4"/>
      <c r="ED1470" s="4"/>
      <c r="EE1470" s="4"/>
      <c r="EF1470" s="4"/>
      <c r="EG1470" s="4"/>
      <c r="EH1470" s="4"/>
      <c r="EI1470" s="4"/>
      <c r="EJ1470" s="4"/>
      <c r="EK1470" s="4"/>
      <c r="EL1470" s="4"/>
      <c r="EM1470" s="4"/>
      <c r="EN1470" s="4"/>
      <c r="EO1470" s="4"/>
      <c r="EP1470" s="4"/>
      <c r="EQ1470" s="4"/>
      <c r="ER1470" s="4"/>
      <c r="ES1470" s="4"/>
      <c r="ET1470" s="4"/>
      <c r="EU1470" s="4"/>
      <c r="EV1470" s="4"/>
      <c r="EW1470" s="4"/>
      <c r="EX1470" s="4"/>
      <c r="EY1470" s="4"/>
      <c r="EZ1470" s="4"/>
      <c r="FA1470" s="4"/>
      <c r="FB1470" s="4"/>
      <c r="FC1470" s="4"/>
      <c r="FD1470" s="4"/>
      <c r="FE1470" s="4"/>
      <c r="FF1470" s="4"/>
      <c r="FG1470" s="4"/>
      <c r="FH1470" s="4"/>
      <c r="FI1470" s="4"/>
      <c r="FJ1470" s="4"/>
      <c r="FK1470" s="4"/>
      <c r="FL1470" s="4"/>
      <c r="FM1470" s="4"/>
      <c r="FN1470" s="4"/>
      <c r="FO1470" s="4"/>
      <c r="FP1470" s="4"/>
      <c r="FQ1470" s="4"/>
      <c r="FR1470" s="4"/>
    </row>
    <row r="1471" spans="2:174"/>
    <row r="1472" spans="2:174">
      <c r="C1472" s="359" t="s">
        <v>1058</v>
      </c>
    </row>
    <row r="1473" spans="2:174" s="359" customFormat="1">
      <c r="C1473" s="359" t="s">
        <v>1027</v>
      </c>
      <c r="D1473" s="366"/>
      <c r="J1473" s="367">
        <f ca="1">MAX(J1474+J1475+J1476,0)</f>
        <v>0</v>
      </c>
      <c r="K1473" s="367">
        <f t="shared" ref="K1473:BV1473" ca="1" si="3181">MAX(K1474+K1475+K1476,0)</f>
        <v>0</v>
      </c>
      <c r="L1473" s="367">
        <f t="shared" ca="1" si="3181"/>
        <v>0</v>
      </c>
      <c r="M1473" s="367">
        <f t="shared" ca="1" si="3181"/>
        <v>0</v>
      </c>
      <c r="N1473" s="367">
        <f t="shared" ca="1" si="3181"/>
        <v>0</v>
      </c>
      <c r="O1473" s="367">
        <f t="shared" ca="1" si="3181"/>
        <v>0</v>
      </c>
      <c r="P1473" s="367">
        <f t="shared" ca="1" si="3181"/>
        <v>0</v>
      </c>
      <c r="Q1473" s="367">
        <f t="shared" ca="1" si="3181"/>
        <v>0</v>
      </c>
      <c r="R1473" s="367">
        <f t="shared" ca="1" si="3181"/>
        <v>0</v>
      </c>
      <c r="S1473" s="367">
        <f t="shared" ca="1" si="3181"/>
        <v>0</v>
      </c>
      <c r="T1473" s="367">
        <f t="shared" ca="1" si="3181"/>
        <v>0</v>
      </c>
      <c r="U1473" s="367">
        <f t="shared" ca="1" si="3181"/>
        <v>0</v>
      </c>
      <c r="V1473" s="367">
        <f t="shared" ca="1" si="3181"/>
        <v>0</v>
      </c>
      <c r="W1473" s="367">
        <f t="shared" ca="1" si="3181"/>
        <v>0</v>
      </c>
      <c r="X1473" s="367">
        <f t="shared" ca="1" si="3181"/>
        <v>0</v>
      </c>
      <c r="Y1473" s="367">
        <f t="shared" ca="1" si="3181"/>
        <v>0</v>
      </c>
      <c r="Z1473" s="367">
        <f t="shared" ca="1" si="3181"/>
        <v>0</v>
      </c>
      <c r="AA1473" s="367">
        <f t="shared" ca="1" si="3181"/>
        <v>0</v>
      </c>
      <c r="AB1473" s="367">
        <f t="shared" ca="1" si="3181"/>
        <v>0</v>
      </c>
      <c r="AC1473" s="367">
        <f t="shared" ca="1" si="3181"/>
        <v>0</v>
      </c>
      <c r="AD1473" s="367">
        <f t="shared" ca="1" si="3181"/>
        <v>0</v>
      </c>
      <c r="AE1473" s="367">
        <f t="shared" ca="1" si="3181"/>
        <v>0</v>
      </c>
      <c r="AF1473" s="367">
        <f t="shared" ca="1" si="3181"/>
        <v>0</v>
      </c>
      <c r="AG1473" s="367">
        <f t="shared" ca="1" si="3181"/>
        <v>0</v>
      </c>
      <c r="AH1473" s="367">
        <f t="shared" ca="1" si="3181"/>
        <v>0</v>
      </c>
      <c r="AI1473" s="367">
        <f t="shared" ca="1" si="3181"/>
        <v>0</v>
      </c>
      <c r="AJ1473" s="367">
        <f t="shared" ca="1" si="3181"/>
        <v>0</v>
      </c>
      <c r="AK1473" s="367">
        <f t="shared" ca="1" si="3181"/>
        <v>0</v>
      </c>
      <c r="AL1473" s="367">
        <f t="shared" ca="1" si="3181"/>
        <v>0</v>
      </c>
      <c r="AM1473" s="367">
        <f t="shared" ca="1" si="3181"/>
        <v>0</v>
      </c>
      <c r="AN1473" s="367">
        <f t="shared" ca="1" si="3181"/>
        <v>0</v>
      </c>
      <c r="AO1473" s="367">
        <f t="shared" ca="1" si="3181"/>
        <v>0</v>
      </c>
      <c r="AP1473" s="367">
        <f t="shared" ca="1" si="3181"/>
        <v>0</v>
      </c>
      <c r="AQ1473" s="367">
        <f t="shared" ca="1" si="3181"/>
        <v>0</v>
      </c>
      <c r="AR1473" s="367">
        <f t="shared" ca="1" si="3181"/>
        <v>0</v>
      </c>
      <c r="AS1473" s="367">
        <f t="shared" ca="1" si="3181"/>
        <v>0</v>
      </c>
      <c r="AT1473" s="367">
        <f t="shared" ca="1" si="3181"/>
        <v>0</v>
      </c>
      <c r="AU1473" s="367">
        <f t="shared" ca="1" si="3181"/>
        <v>0</v>
      </c>
      <c r="AV1473" s="367">
        <f t="shared" ca="1" si="3181"/>
        <v>0</v>
      </c>
      <c r="AW1473" s="367">
        <f t="shared" ca="1" si="3181"/>
        <v>0</v>
      </c>
      <c r="AX1473" s="367">
        <f t="shared" ca="1" si="3181"/>
        <v>0</v>
      </c>
      <c r="AY1473" s="367">
        <f t="shared" ca="1" si="3181"/>
        <v>0</v>
      </c>
      <c r="AZ1473" s="367">
        <f t="shared" ca="1" si="3181"/>
        <v>0</v>
      </c>
      <c r="BA1473" s="367">
        <f t="shared" ca="1" si="3181"/>
        <v>0</v>
      </c>
      <c r="BB1473" s="367">
        <f t="shared" ca="1" si="3181"/>
        <v>0</v>
      </c>
      <c r="BC1473" s="367">
        <f t="shared" ca="1" si="3181"/>
        <v>0</v>
      </c>
      <c r="BD1473" s="367">
        <f t="shared" ca="1" si="3181"/>
        <v>0</v>
      </c>
      <c r="BE1473" s="367">
        <f t="shared" ca="1" si="3181"/>
        <v>0</v>
      </c>
      <c r="BF1473" s="367">
        <f t="shared" ca="1" si="3181"/>
        <v>0</v>
      </c>
      <c r="BG1473" s="367">
        <f t="shared" ca="1" si="3181"/>
        <v>0</v>
      </c>
      <c r="BH1473" s="367">
        <f t="shared" ca="1" si="3181"/>
        <v>0</v>
      </c>
      <c r="BI1473" s="367">
        <f t="shared" ca="1" si="3181"/>
        <v>0</v>
      </c>
      <c r="BJ1473" s="367">
        <f t="shared" ca="1" si="3181"/>
        <v>0</v>
      </c>
      <c r="BK1473" s="367">
        <f t="shared" ca="1" si="3181"/>
        <v>0</v>
      </c>
      <c r="BL1473" s="367">
        <f t="shared" ca="1" si="3181"/>
        <v>0</v>
      </c>
      <c r="BM1473" s="367">
        <f t="shared" ca="1" si="3181"/>
        <v>0</v>
      </c>
      <c r="BN1473" s="367">
        <f t="shared" ca="1" si="3181"/>
        <v>0</v>
      </c>
      <c r="BO1473" s="367">
        <f t="shared" ca="1" si="3181"/>
        <v>0</v>
      </c>
      <c r="BP1473" s="367">
        <f t="shared" ca="1" si="3181"/>
        <v>0</v>
      </c>
      <c r="BQ1473" s="367">
        <f t="shared" ca="1" si="3181"/>
        <v>0</v>
      </c>
      <c r="BR1473" s="367">
        <f t="shared" ca="1" si="3181"/>
        <v>0</v>
      </c>
      <c r="BS1473" s="367">
        <f t="shared" ca="1" si="3181"/>
        <v>0</v>
      </c>
      <c r="BT1473" s="367">
        <f t="shared" ca="1" si="3181"/>
        <v>0</v>
      </c>
      <c r="BU1473" s="367">
        <f t="shared" ca="1" si="3181"/>
        <v>0</v>
      </c>
      <c r="BV1473" s="367">
        <f t="shared" ca="1" si="3181"/>
        <v>0</v>
      </c>
      <c r="BW1473" s="367">
        <f t="shared" ref="BW1473:EH1473" ca="1" si="3182">MAX(BW1474+BW1475+BW1476,0)</f>
        <v>0</v>
      </c>
      <c r="BX1473" s="367">
        <f t="shared" ca="1" si="3182"/>
        <v>0</v>
      </c>
      <c r="BY1473" s="367">
        <f t="shared" ca="1" si="3182"/>
        <v>0</v>
      </c>
      <c r="BZ1473" s="367">
        <f t="shared" ca="1" si="3182"/>
        <v>0</v>
      </c>
      <c r="CA1473" s="367">
        <f t="shared" ca="1" si="3182"/>
        <v>0</v>
      </c>
      <c r="CB1473" s="367">
        <f t="shared" ca="1" si="3182"/>
        <v>0</v>
      </c>
      <c r="CC1473" s="367">
        <f t="shared" ca="1" si="3182"/>
        <v>0</v>
      </c>
      <c r="CD1473" s="367">
        <f t="shared" ca="1" si="3182"/>
        <v>0</v>
      </c>
      <c r="CE1473" s="367">
        <f t="shared" ca="1" si="3182"/>
        <v>0</v>
      </c>
      <c r="CF1473" s="367">
        <f t="shared" ca="1" si="3182"/>
        <v>0</v>
      </c>
      <c r="CG1473" s="367">
        <f t="shared" ca="1" si="3182"/>
        <v>0</v>
      </c>
      <c r="CH1473" s="367">
        <f t="shared" ca="1" si="3182"/>
        <v>0</v>
      </c>
      <c r="CI1473" s="367">
        <f t="shared" ca="1" si="3182"/>
        <v>0</v>
      </c>
      <c r="CJ1473" s="367">
        <f t="shared" ca="1" si="3182"/>
        <v>0</v>
      </c>
      <c r="CK1473" s="367">
        <f t="shared" ca="1" si="3182"/>
        <v>0</v>
      </c>
      <c r="CL1473" s="367">
        <f t="shared" ca="1" si="3182"/>
        <v>0</v>
      </c>
      <c r="CM1473" s="367">
        <f t="shared" ca="1" si="3182"/>
        <v>0</v>
      </c>
      <c r="CN1473" s="367">
        <f t="shared" ca="1" si="3182"/>
        <v>0</v>
      </c>
      <c r="CO1473" s="367">
        <f t="shared" ca="1" si="3182"/>
        <v>0</v>
      </c>
      <c r="CP1473" s="367">
        <f t="shared" ca="1" si="3182"/>
        <v>0</v>
      </c>
      <c r="CQ1473" s="367">
        <f t="shared" ca="1" si="3182"/>
        <v>0</v>
      </c>
      <c r="CR1473" s="367">
        <f t="shared" ca="1" si="3182"/>
        <v>0</v>
      </c>
      <c r="CS1473" s="367">
        <f t="shared" ca="1" si="3182"/>
        <v>0</v>
      </c>
      <c r="CT1473" s="367">
        <f t="shared" ca="1" si="3182"/>
        <v>0</v>
      </c>
      <c r="CU1473" s="367">
        <f t="shared" ca="1" si="3182"/>
        <v>0</v>
      </c>
      <c r="CV1473" s="367">
        <f t="shared" ca="1" si="3182"/>
        <v>0</v>
      </c>
      <c r="CW1473" s="367">
        <f t="shared" ca="1" si="3182"/>
        <v>0</v>
      </c>
      <c r="CX1473" s="367">
        <f t="shared" ca="1" si="3182"/>
        <v>0</v>
      </c>
      <c r="CY1473" s="367">
        <f t="shared" ca="1" si="3182"/>
        <v>0</v>
      </c>
      <c r="CZ1473" s="367">
        <f t="shared" ca="1" si="3182"/>
        <v>0</v>
      </c>
      <c r="DA1473" s="367">
        <f t="shared" ca="1" si="3182"/>
        <v>0</v>
      </c>
      <c r="DB1473" s="367">
        <f t="shared" ca="1" si="3182"/>
        <v>0</v>
      </c>
      <c r="DC1473" s="367">
        <f t="shared" ca="1" si="3182"/>
        <v>0</v>
      </c>
      <c r="DD1473" s="367">
        <f t="shared" ca="1" si="3182"/>
        <v>0</v>
      </c>
      <c r="DE1473" s="367">
        <f t="shared" ca="1" si="3182"/>
        <v>0</v>
      </c>
      <c r="DF1473" s="367">
        <f t="shared" ca="1" si="3182"/>
        <v>0</v>
      </c>
      <c r="DG1473" s="367">
        <f t="shared" ca="1" si="3182"/>
        <v>0</v>
      </c>
      <c r="DH1473" s="367">
        <f t="shared" ca="1" si="3182"/>
        <v>0</v>
      </c>
      <c r="DI1473" s="367">
        <f t="shared" ca="1" si="3182"/>
        <v>0</v>
      </c>
      <c r="DJ1473" s="367">
        <f t="shared" ca="1" si="3182"/>
        <v>0</v>
      </c>
      <c r="DK1473" s="367">
        <f t="shared" ca="1" si="3182"/>
        <v>0</v>
      </c>
      <c r="DL1473" s="367">
        <f t="shared" ca="1" si="3182"/>
        <v>0</v>
      </c>
      <c r="DM1473" s="367">
        <f t="shared" ca="1" si="3182"/>
        <v>0</v>
      </c>
      <c r="DN1473" s="367">
        <f t="shared" ca="1" si="3182"/>
        <v>0</v>
      </c>
      <c r="DO1473" s="367">
        <f t="shared" ca="1" si="3182"/>
        <v>0</v>
      </c>
      <c r="DP1473" s="367">
        <f t="shared" ca="1" si="3182"/>
        <v>0</v>
      </c>
      <c r="DQ1473" s="367">
        <f t="shared" ca="1" si="3182"/>
        <v>0</v>
      </c>
      <c r="DR1473" s="367">
        <f t="shared" ca="1" si="3182"/>
        <v>0</v>
      </c>
      <c r="DS1473" s="367">
        <f t="shared" ca="1" si="3182"/>
        <v>0</v>
      </c>
      <c r="DT1473" s="367">
        <f t="shared" ca="1" si="3182"/>
        <v>0</v>
      </c>
      <c r="DU1473" s="367">
        <f t="shared" ca="1" si="3182"/>
        <v>0</v>
      </c>
      <c r="DV1473" s="367">
        <f t="shared" ca="1" si="3182"/>
        <v>0</v>
      </c>
      <c r="DW1473" s="367">
        <f t="shared" ca="1" si="3182"/>
        <v>0</v>
      </c>
      <c r="DX1473" s="367">
        <f t="shared" ca="1" si="3182"/>
        <v>0</v>
      </c>
      <c r="DY1473" s="367">
        <f t="shared" ca="1" si="3182"/>
        <v>0</v>
      </c>
      <c r="DZ1473" s="367">
        <f t="shared" ca="1" si="3182"/>
        <v>0</v>
      </c>
      <c r="EA1473" s="367">
        <f t="shared" ca="1" si="3182"/>
        <v>0</v>
      </c>
      <c r="EB1473" s="367">
        <f t="shared" ca="1" si="3182"/>
        <v>0</v>
      </c>
      <c r="EC1473" s="367">
        <f t="shared" ca="1" si="3182"/>
        <v>0</v>
      </c>
      <c r="ED1473" s="367">
        <f t="shared" ca="1" si="3182"/>
        <v>0</v>
      </c>
      <c r="EE1473" s="367">
        <f t="shared" ca="1" si="3182"/>
        <v>0</v>
      </c>
      <c r="EF1473" s="367">
        <f t="shared" ca="1" si="3182"/>
        <v>0</v>
      </c>
      <c r="EG1473" s="367">
        <f t="shared" ca="1" si="3182"/>
        <v>0</v>
      </c>
      <c r="EH1473" s="367">
        <f t="shared" ca="1" si="3182"/>
        <v>0</v>
      </c>
      <c r="EI1473" s="367">
        <f t="shared" ref="EI1473:FR1473" ca="1" si="3183">MAX(EI1474+EI1475+EI1476,0)</f>
        <v>0</v>
      </c>
      <c r="EJ1473" s="367">
        <f t="shared" ca="1" si="3183"/>
        <v>0</v>
      </c>
      <c r="EK1473" s="367">
        <f t="shared" ca="1" si="3183"/>
        <v>0</v>
      </c>
      <c r="EL1473" s="367">
        <f t="shared" ca="1" si="3183"/>
        <v>0</v>
      </c>
      <c r="EM1473" s="367">
        <f t="shared" ca="1" si="3183"/>
        <v>0</v>
      </c>
      <c r="EN1473" s="367">
        <f t="shared" ca="1" si="3183"/>
        <v>0</v>
      </c>
      <c r="EO1473" s="367">
        <f t="shared" ca="1" si="3183"/>
        <v>0</v>
      </c>
      <c r="EP1473" s="367">
        <f t="shared" ca="1" si="3183"/>
        <v>0</v>
      </c>
      <c r="EQ1473" s="367">
        <f t="shared" ca="1" si="3183"/>
        <v>0</v>
      </c>
      <c r="ER1473" s="367">
        <f t="shared" ca="1" si="3183"/>
        <v>0</v>
      </c>
      <c r="ES1473" s="367">
        <f t="shared" ca="1" si="3183"/>
        <v>0</v>
      </c>
      <c r="ET1473" s="367">
        <f t="shared" ca="1" si="3183"/>
        <v>0</v>
      </c>
      <c r="EU1473" s="367">
        <f t="shared" ca="1" si="3183"/>
        <v>0</v>
      </c>
      <c r="EV1473" s="367">
        <f t="shared" ca="1" si="3183"/>
        <v>0</v>
      </c>
      <c r="EW1473" s="367">
        <f t="shared" ca="1" si="3183"/>
        <v>0</v>
      </c>
      <c r="EX1473" s="367">
        <f t="shared" ca="1" si="3183"/>
        <v>0</v>
      </c>
      <c r="EY1473" s="367">
        <f t="shared" ca="1" si="3183"/>
        <v>0</v>
      </c>
      <c r="EZ1473" s="367">
        <f t="shared" ca="1" si="3183"/>
        <v>0</v>
      </c>
      <c r="FA1473" s="367">
        <f t="shared" ca="1" si="3183"/>
        <v>0</v>
      </c>
      <c r="FB1473" s="367">
        <f t="shared" ca="1" si="3183"/>
        <v>0</v>
      </c>
      <c r="FC1473" s="367">
        <f t="shared" ca="1" si="3183"/>
        <v>0</v>
      </c>
      <c r="FD1473" s="367">
        <f t="shared" ca="1" si="3183"/>
        <v>0</v>
      </c>
      <c r="FE1473" s="367">
        <f t="shared" ca="1" si="3183"/>
        <v>0</v>
      </c>
      <c r="FF1473" s="367">
        <f t="shared" ca="1" si="3183"/>
        <v>0</v>
      </c>
      <c r="FG1473" s="367">
        <f t="shared" ca="1" si="3183"/>
        <v>0</v>
      </c>
      <c r="FH1473" s="367">
        <f t="shared" ca="1" si="3183"/>
        <v>0</v>
      </c>
      <c r="FI1473" s="367">
        <f t="shared" ca="1" si="3183"/>
        <v>0</v>
      </c>
      <c r="FJ1473" s="367">
        <f t="shared" ca="1" si="3183"/>
        <v>0</v>
      </c>
      <c r="FK1473" s="367">
        <f t="shared" ca="1" si="3183"/>
        <v>0</v>
      </c>
      <c r="FL1473" s="367">
        <f t="shared" ca="1" si="3183"/>
        <v>0</v>
      </c>
      <c r="FM1473" s="367">
        <f t="shared" ca="1" si="3183"/>
        <v>0</v>
      </c>
      <c r="FN1473" s="367">
        <f t="shared" ca="1" si="3183"/>
        <v>0</v>
      </c>
      <c r="FO1473" s="367">
        <f t="shared" ca="1" si="3183"/>
        <v>0</v>
      </c>
      <c r="FP1473" s="367">
        <f t="shared" ca="1" si="3183"/>
        <v>0</v>
      </c>
      <c r="FQ1473" s="367">
        <f t="shared" ca="1" si="3183"/>
        <v>0</v>
      </c>
      <c r="FR1473" s="367">
        <f t="shared" ca="1" si="3183"/>
        <v>0</v>
      </c>
    </row>
    <row r="1474" spans="2:174" s="361" customFormat="1">
      <c r="C1474" s="371" t="s">
        <v>1028</v>
      </c>
      <c r="D1474" s="363"/>
      <c r="J1474" s="372">
        <v>0</v>
      </c>
      <c r="K1474" s="372">
        <v>0</v>
      </c>
      <c r="L1474" s="372">
        <v>0</v>
      </c>
      <c r="M1474" s="372">
        <v>0</v>
      </c>
      <c r="N1474" s="372">
        <v>0</v>
      </c>
      <c r="O1474" s="372">
        <v>0</v>
      </c>
      <c r="P1474" s="372">
        <v>0</v>
      </c>
      <c r="Q1474" s="372">
        <v>0</v>
      </c>
      <c r="R1474" s="372">
        <v>0</v>
      </c>
      <c r="S1474" s="372">
        <v>0</v>
      </c>
      <c r="T1474" s="372">
        <v>0</v>
      </c>
      <c r="U1474" s="372">
        <v>0</v>
      </c>
      <c r="V1474" s="372">
        <v>0</v>
      </c>
      <c r="W1474" s="372">
        <v>0</v>
      </c>
      <c r="X1474" s="372">
        <v>0</v>
      </c>
      <c r="Y1474" s="372">
        <v>0</v>
      </c>
      <c r="Z1474" s="372">
        <v>0</v>
      </c>
      <c r="AA1474" s="372">
        <v>0</v>
      </c>
      <c r="AB1474" s="372">
        <v>0</v>
      </c>
      <c r="AC1474" s="372">
        <v>0</v>
      </c>
      <c r="AD1474" s="372">
        <v>0</v>
      </c>
      <c r="AE1474" s="372">
        <v>0</v>
      </c>
      <c r="AF1474" s="372">
        <v>0</v>
      </c>
      <c r="AG1474" s="372">
        <v>0</v>
      </c>
      <c r="AH1474" s="372">
        <v>0</v>
      </c>
      <c r="AI1474" s="372">
        <v>0</v>
      </c>
      <c r="AJ1474" s="372">
        <v>0</v>
      </c>
      <c r="AK1474" s="372">
        <v>0</v>
      </c>
      <c r="AL1474" s="372">
        <v>0</v>
      </c>
      <c r="AM1474" s="372">
        <v>0</v>
      </c>
      <c r="AN1474" s="372">
        <v>0</v>
      </c>
      <c r="AO1474" s="372">
        <v>0</v>
      </c>
      <c r="AP1474" s="372">
        <v>0</v>
      </c>
      <c r="AQ1474" s="372">
        <v>0</v>
      </c>
      <c r="AR1474" s="372">
        <v>0</v>
      </c>
      <c r="AS1474" s="372">
        <v>0</v>
      </c>
      <c r="AT1474" s="372">
        <v>0</v>
      </c>
      <c r="AU1474" s="372">
        <v>0</v>
      </c>
      <c r="AV1474" s="372">
        <v>0</v>
      </c>
      <c r="AW1474" s="372">
        <v>0</v>
      </c>
      <c r="AX1474" s="372">
        <v>0</v>
      </c>
      <c r="AY1474" s="372">
        <v>0</v>
      </c>
      <c r="AZ1474" s="372">
        <v>0</v>
      </c>
      <c r="BA1474" s="372">
        <v>0</v>
      </c>
      <c r="BB1474" s="372">
        <v>0</v>
      </c>
      <c r="BC1474" s="372">
        <v>0</v>
      </c>
      <c r="BD1474" s="372">
        <v>0</v>
      </c>
      <c r="BE1474" s="372">
        <v>0</v>
      </c>
      <c r="BF1474" s="372">
        <v>0</v>
      </c>
      <c r="BG1474" s="372">
        <v>0</v>
      </c>
      <c r="BH1474" s="372">
        <v>0</v>
      </c>
      <c r="BI1474" s="372">
        <v>0</v>
      </c>
      <c r="BJ1474" s="372">
        <v>0</v>
      </c>
      <c r="BK1474" s="372">
        <v>0</v>
      </c>
      <c r="BL1474" s="372">
        <v>0</v>
      </c>
      <c r="BM1474" s="372">
        <v>0</v>
      </c>
      <c r="BN1474" s="372">
        <v>0</v>
      </c>
      <c r="BO1474" s="372">
        <v>0</v>
      </c>
      <c r="BP1474" s="372">
        <v>0</v>
      </c>
      <c r="BQ1474" s="372">
        <v>0</v>
      </c>
      <c r="BR1474" s="372">
        <v>0</v>
      </c>
      <c r="BS1474" s="372">
        <v>0</v>
      </c>
      <c r="BT1474" s="372">
        <v>0</v>
      </c>
      <c r="BU1474" s="372">
        <v>0</v>
      </c>
      <c r="BV1474" s="372">
        <v>0</v>
      </c>
      <c r="BW1474" s="372">
        <v>0</v>
      </c>
      <c r="BX1474" s="372">
        <v>0</v>
      </c>
      <c r="BY1474" s="372">
        <v>0</v>
      </c>
      <c r="BZ1474" s="372">
        <v>0</v>
      </c>
      <c r="CA1474" s="372">
        <v>0</v>
      </c>
      <c r="CB1474" s="372">
        <v>0</v>
      </c>
      <c r="CC1474" s="372">
        <v>0</v>
      </c>
      <c r="CD1474" s="372">
        <v>0</v>
      </c>
      <c r="CE1474" s="372">
        <v>0</v>
      </c>
      <c r="CF1474" s="372">
        <v>0</v>
      </c>
      <c r="CG1474" s="372">
        <v>0</v>
      </c>
      <c r="CH1474" s="372">
        <v>0</v>
      </c>
      <c r="CI1474" s="372">
        <v>0</v>
      </c>
      <c r="CJ1474" s="372">
        <v>0</v>
      </c>
      <c r="CK1474" s="372">
        <v>0</v>
      </c>
      <c r="CL1474" s="372">
        <v>0</v>
      </c>
      <c r="CM1474" s="372">
        <v>0</v>
      </c>
      <c r="CN1474" s="372">
        <v>0</v>
      </c>
      <c r="CO1474" s="372">
        <v>0</v>
      </c>
      <c r="CP1474" s="372">
        <v>0</v>
      </c>
      <c r="CQ1474" s="372">
        <v>0</v>
      </c>
      <c r="CR1474" s="372">
        <v>0</v>
      </c>
      <c r="CS1474" s="372">
        <v>0</v>
      </c>
      <c r="CT1474" s="372">
        <v>0</v>
      </c>
      <c r="CU1474" s="372">
        <v>0</v>
      </c>
      <c r="CV1474" s="372">
        <v>0</v>
      </c>
      <c r="CW1474" s="372">
        <v>0</v>
      </c>
      <c r="CX1474" s="372">
        <v>0</v>
      </c>
      <c r="CY1474" s="372">
        <v>0</v>
      </c>
      <c r="CZ1474" s="372">
        <v>0</v>
      </c>
      <c r="DA1474" s="372">
        <v>0</v>
      </c>
      <c r="DB1474" s="372">
        <v>0</v>
      </c>
      <c r="DC1474" s="372">
        <v>0</v>
      </c>
      <c r="DD1474" s="372">
        <v>0</v>
      </c>
      <c r="DE1474" s="372">
        <v>0</v>
      </c>
      <c r="DF1474" s="372">
        <v>0</v>
      </c>
      <c r="DG1474" s="372">
        <v>0</v>
      </c>
      <c r="DH1474" s="372">
        <v>0</v>
      </c>
      <c r="DI1474" s="372">
        <v>0</v>
      </c>
      <c r="DJ1474" s="372">
        <v>0</v>
      </c>
      <c r="DK1474" s="372">
        <v>0</v>
      </c>
      <c r="DL1474" s="372">
        <v>0</v>
      </c>
      <c r="DM1474" s="372">
        <v>0</v>
      </c>
      <c r="DN1474" s="372">
        <v>0</v>
      </c>
      <c r="DO1474" s="372">
        <v>0</v>
      </c>
      <c r="DP1474" s="372">
        <v>0</v>
      </c>
      <c r="DQ1474" s="372">
        <v>0</v>
      </c>
      <c r="DR1474" s="372">
        <v>0</v>
      </c>
      <c r="DS1474" s="372">
        <v>0</v>
      </c>
      <c r="DT1474" s="372">
        <v>0</v>
      </c>
      <c r="DU1474" s="372">
        <v>0</v>
      </c>
      <c r="DV1474" s="372">
        <v>0</v>
      </c>
      <c r="DW1474" s="372">
        <v>0</v>
      </c>
      <c r="DX1474" s="372">
        <v>0</v>
      </c>
      <c r="DY1474" s="372">
        <v>0</v>
      </c>
      <c r="DZ1474" s="372">
        <v>0</v>
      </c>
      <c r="EA1474" s="372">
        <v>0</v>
      </c>
      <c r="EB1474" s="372">
        <v>0</v>
      </c>
      <c r="EC1474" s="372">
        <v>0</v>
      </c>
      <c r="ED1474" s="372">
        <v>0</v>
      </c>
      <c r="EE1474" s="372">
        <v>0</v>
      </c>
      <c r="EF1474" s="372">
        <v>0</v>
      </c>
      <c r="EG1474" s="372">
        <v>0</v>
      </c>
      <c r="EH1474" s="372">
        <v>0</v>
      </c>
      <c r="EI1474" s="372">
        <v>0</v>
      </c>
      <c r="EJ1474" s="372">
        <v>0</v>
      </c>
      <c r="EK1474" s="372">
        <v>0</v>
      </c>
      <c r="EL1474" s="372">
        <v>0</v>
      </c>
      <c r="EM1474" s="372">
        <v>0</v>
      </c>
      <c r="EN1474" s="372">
        <v>0</v>
      </c>
      <c r="EO1474" s="372">
        <v>0</v>
      </c>
      <c r="EP1474" s="372">
        <v>0</v>
      </c>
      <c r="EQ1474" s="372">
        <v>0</v>
      </c>
      <c r="ER1474" s="372">
        <v>0</v>
      </c>
      <c r="ES1474" s="372">
        <v>0</v>
      </c>
      <c r="ET1474" s="372">
        <v>0</v>
      </c>
      <c r="EU1474" s="372">
        <v>0</v>
      </c>
      <c r="EV1474" s="372">
        <v>0</v>
      </c>
      <c r="EW1474" s="372">
        <v>0</v>
      </c>
      <c r="EX1474" s="372">
        <v>0</v>
      </c>
      <c r="EY1474" s="372">
        <v>0</v>
      </c>
      <c r="EZ1474" s="372">
        <v>0</v>
      </c>
      <c r="FA1474" s="372">
        <v>0</v>
      </c>
      <c r="FB1474" s="372">
        <v>0</v>
      </c>
      <c r="FC1474" s="372">
        <v>0</v>
      </c>
      <c r="FD1474" s="372">
        <v>0</v>
      </c>
      <c r="FE1474" s="372">
        <v>0</v>
      </c>
      <c r="FF1474" s="372">
        <v>0</v>
      </c>
      <c r="FG1474" s="372">
        <v>0</v>
      </c>
      <c r="FH1474" s="372">
        <v>0</v>
      </c>
      <c r="FI1474" s="372">
        <v>0</v>
      </c>
      <c r="FJ1474" s="372">
        <v>0</v>
      </c>
      <c r="FK1474" s="372">
        <v>0</v>
      </c>
      <c r="FL1474" s="372">
        <v>0</v>
      </c>
      <c r="FM1474" s="372">
        <v>0</v>
      </c>
      <c r="FN1474" s="372">
        <v>0</v>
      </c>
      <c r="FO1474" s="372">
        <v>0</v>
      </c>
      <c r="FP1474" s="372">
        <v>0</v>
      </c>
      <c r="FQ1474" s="372">
        <v>0</v>
      </c>
      <c r="FR1474" s="372">
        <v>0</v>
      </c>
    </row>
    <row r="1475" spans="2:174" s="361" customFormat="1">
      <c r="C1475" s="371" t="s">
        <v>1029</v>
      </c>
      <c r="D1475" s="363"/>
      <c r="J1475" s="364">
        <f t="shared" ref="J1475:AO1475" si="3184">-J1236*AND(J5=$F$17)</f>
        <v>0</v>
      </c>
      <c r="K1475" s="364">
        <f t="shared" ca="1" si="3184"/>
        <v>0</v>
      </c>
      <c r="L1475" s="364">
        <f t="shared" ca="1" si="3184"/>
        <v>0</v>
      </c>
      <c r="M1475" s="364">
        <f t="shared" ca="1" si="3184"/>
        <v>0</v>
      </c>
      <c r="N1475" s="364">
        <f t="shared" ca="1" si="3184"/>
        <v>0</v>
      </c>
      <c r="O1475" s="364">
        <f t="shared" ca="1" si="3184"/>
        <v>0</v>
      </c>
      <c r="P1475" s="364">
        <f t="shared" ca="1" si="3184"/>
        <v>0</v>
      </c>
      <c r="Q1475" s="364">
        <f t="shared" ca="1" si="3184"/>
        <v>0</v>
      </c>
      <c r="R1475" s="364">
        <f t="shared" ca="1" si="3184"/>
        <v>0</v>
      </c>
      <c r="S1475" s="364">
        <f t="shared" ca="1" si="3184"/>
        <v>0</v>
      </c>
      <c r="T1475" s="364">
        <f t="shared" ca="1" si="3184"/>
        <v>0</v>
      </c>
      <c r="U1475" s="364">
        <f t="shared" ca="1" si="3184"/>
        <v>0</v>
      </c>
      <c r="V1475" s="364">
        <f t="shared" ca="1" si="3184"/>
        <v>0</v>
      </c>
      <c r="W1475" s="364">
        <f t="shared" ca="1" si="3184"/>
        <v>0</v>
      </c>
      <c r="X1475" s="364">
        <f t="shared" ca="1" si="3184"/>
        <v>0</v>
      </c>
      <c r="Y1475" s="364">
        <f t="shared" ca="1" si="3184"/>
        <v>0</v>
      </c>
      <c r="Z1475" s="364">
        <f t="shared" ca="1" si="3184"/>
        <v>0</v>
      </c>
      <c r="AA1475" s="364">
        <f t="shared" ca="1" si="3184"/>
        <v>0</v>
      </c>
      <c r="AB1475" s="364">
        <f t="shared" ca="1" si="3184"/>
        <v>0</v>
      </c>
      <c r="AC1475" s="364">
        <f t="shared" ca="1" si="3184"/>
        <v>0</v>
      </c>
      <c r="AD1475" s="364">
        <f t="shared" ca="1" si="3184"/>
        <v>0</v>
      </c>
      <c r="AE1475" s="364">
        <f t="shared" ca="1" si="3184"/>
        <v>0</v>
      </c>
      <c r="AF1475" s="364">
        <f t="shared" ca="1" si="3184"/>
        <v>0</v>
      </c>
      <c r="AG1475" s="364">
        <f t="shared" ca="1" si="3184"/>
        <v>0</v>
      </c>
      <c r="AH1475" s="364">
        <f t="shared" ca="1" si="3184"/>
        <v>0</v>
      </c>
      <c r="AI1475" s="364">
        <f t="shared" ca="1" si="3184"/>
        <v>0</v>
      </c>
      <c r="AJ1475" s="364">
        <f t="shared" ca="1" si="3184"/>
        <v>0</v>
      </c>
      <c r="AK1475" s="364">
        <f t="shared" ca="1" si="3184"/>
        <v>0</v>
      </c>
      <c r="AL1475" s="364">
        <f t="shared" ca="1" si="3184"/>
        <v>0</v>
      </c>
      <c r="AM1475" s="364">
        <f t="shared" ca="1" si="3184"/>
        <v>0</v>
      </c>
      <c r="AN1475" s="364">
        <f t="shared" ca="1" si="3184"/>
        <v>0</v>
      </c>
      <c r="AO1475" s="364">
        <f t="shared" ca="1" si="3184"/>
        <v>0</v>
      </c>
      <c r="AP1475" s="364">
        <f t="shared" ref="AP1475:BU1475" ca="1" si="3185">-AP1236*AND(AP5=$F$17)</f>
        <v>0</v>
      </c>
      <c r="AQ1475" s="364">
        <f t="shared" ca="1" si="3185"/>
        <v>0</v>
      </c>
      <c r="AR1475" s="364">
        <f t="shared" ca="1" si="3185"/>
        <v>0</v>
      </c>
      <c r="AS1475" s="364">
        <f t="shared" ca="1" si="3185"/>
        <v>0</v>
      </c>
      <c r="AT1475" s="364">
        <f t="shared" ca="1" si="3185"/>
        <v>0</v>
      </c>
      <c r="AU1475" s="364">
        <f t="shared" ca="1" si="3185"/>
        <v>0</v>
      </c>
      <c r="AV1475" s="364">
        <f t="shared" ca="1" si="3185"/>
        <v>0</v>
      </c>
      <c r="AW1475" s="364">
        <f t="shared" ca="1" si="3185"/>
        <v>0</v>
      </c>
      <c r="AX1475" s="364">
        <f t="shared" ca="1" si="3185"/>
        <v>0</v>
      </c>
      <c r="AY1475" s="364">
        <f t="shared" ca="1" si="3185"/>
        <v>0</v>
      </c>
      <c r="AZ1475" s="364">
        <f t="shared" ca="1" si="3185"/>
        <v>0</v>
      </c>
      <c r="BA1475" s="364">
        <f t="shared" ca="1" si="3185"/>
        <v>0</v>
      </c>
      <c r="BB1475" s="364">
        <f t="shared" ca="1" si="3185"/>
        <v>0</v>
      </c>
      <c r="BC1475" s="364">
        <f t="shared" ca="1" si="3185"/>
        <v>0</v>
      </c>
      <c r="BD1475" s="364">
        <f t="shared" ca="1" si="3185"/>
        <v>0</v>
      </c>
      <c r="BE1475" s="364">
        <f t="shared" ca="1" si="3185"/>
        <v>0</v>
      </c>
      <c r="BF1475" s="364">
        <f t="shared" ca="1" si="3185"/>
        <v>0</v>
      </c>
      <c r="BG1475" s="364">
        <f t="shared" ca="1" si="3185"/>
        <v>0</v>
      </c>
      <c r="BH1475" s="364">
        <f t="shared" ca="1" si="3185"/>
        <v>0</v>
      </c>
      <c r="BI1475" s="364">
        <f t="shared" ca="1" si="3185"/>
        <v>0</v>
      </c>
      <c r="BJ1475" s="364">
        <f t="shared" ca="1" si="3185"/>
        <v>0</v>
      </c>
      <c r="BK1475" s="364">
        <f t="shared" ca="1" si="3185"/>
        <v>0</v>
      </c>
      <c r="BL1475" s="364">
        <f t="shared" ca="1" si="3185"/>
        <v>0</v>
      </c>
      <c r="BM1475" s="364">
        <f t="shared" ca="1" si="3185"/>
        <v>0</v>
      </c>
      <c r="BN1475" s="364">
        <f t="shared" ca="1" si="3185"/>
        <v>0</v>
      </c>
      <c r="BO1475" s="364">
        <f t="shared" ca="1" si="3185"/>
        <v>0</v>
      </c>
      <c r="BP1475" s="364">
        <f t="shared" ca="1" si="3185"/>
        <v>0</v>
      </c>
      <c r="BQ1475" s="364">
        <f t="shared" ca="1" si="3185"/>
        <v>0</v>
      </c>
      <c r="BR1475" s="364">
        <f t="shared" ca="1" si="3185"/>
        <v>0</v>
      </c>
      <c r="BS1475" s="364">
        <f t="shared" ca="1" si="3185"/>
        <v>0</v>
      </c>
      <c r="BT1475" s="364">
        <f t="shared" ca="1" si="3185"/>
        <v>0</v>
      </c>
      <c r="BU1475" s="364">
        <f t="shared" ca="1" si="3185"/>
        <v>0</v>
      </c>
      <c r="BV1475" s="364">
        <f t="shared" ref="BV1475:DA1475" ca="1" si="3186">-BV1236*AND(BV5=$F$17)</f>
        <v>0</v>
      </c>
      <c r="BW1475" s="364">
        <f t="shared" ca="1" si="3186"/>
        <v>0</v>
      </c>
      <c r="BX1475" s="364">
        <f t="shared" ca="1" si="3186"/>
        <v>0</v>
      </c>
      <c r="BY1475" s="364">
        <f t="shared" ca="1" si="3186"/>
        <v>0</v>
      </c>
      <c r="BZ1475" s="364">
        <f t="shared" ca="1" si="3186"/>
        <v>0</v>
      </c>
      <c r="CA1475" s="364">
        <f t="shared" ca="1" si="3186"/>
        <v>0</v>
      </c>
      <c r="CB1475" s="364">
        <f t="shared" ca="1" si="3186"/>
        <v>0</v>
      </c>
      <c r="CC1475" s="364">
        <f t="shared" ca="1" si="3186"/>
        <v>0</v>
      </c>
      <c r="CD1475" s="364">
        <f t="shared" ca="1" si="3186"/>
        <v>0</v>
      </c>
      <c r="CE1475" s="364">
        <f t="shared" ca="1" si="3186"/>
        <v>0</v>
      </c>
      <c r="CF1475" s="364">
        <f t="shared" ca="1" si="3186"/>
        <v>0</v>
      </c>
      <c r="CG1475" s="364">
        <f t="shared" ca="1" si="3186"/>
        <v>0</v>
      </c>
      <c r="CH1475" s="364">
        <f t="shared" ca="1" si="3186"/>
        <v>0</v>
      </c>
      <c r="CI1475" s="364">
        <f t="shared" ca="1" si="3186"/>
        <v>0</v>
      </c>
      <c r="CJ1475" s="364">
        <f t="shared" ca="1" si="3186"/>
        <v>0</v>
      </c>
      <c r="CK1475" s="364">
        <f t="shared" ca="1" si="3186"/>
        <v>0</v>
      </c>
      <c r="CL1475" s="364">
        <f t="shared" ca="1" si="3186"/>
        <v>0</v>
      </c>
      <c r="CM1475" s="364">
        <f t="shared" ca="1" si="3186"/>
        <v>0</v>
      </c>
      <c r="CN1475" s="364">
        <f t="shared" ca="1" si="3186"/>
        <v>0</v>
      </c>
      <c r="CO1475" s="364">
        <f t="shared" ca="1" si="3186"/>
        <v>0</v>
      </c>
      <c r="CP1475" s="364">
        <f t="shared" ca="1" si="3186"/>
        <v>0</v>
      </c>
      <c r="CQ1475" s="364">
        <f t="shared" ca="1" si="3186"/>
        <v>0</v>
      </c>
      <c r="CR1475" s="364">
        <f t="shared" ca="1" si="3186"/>
        <v>0</v>
      </c>
      <c r="CS1475" s="364">
        <f t="shared" ca="1" si="3186"/>
        <v>0</v>
      </c>
      <c r="CT1475" s="364">
        <f t="shared" ca="1" si="3186"/>
        <v>0</v>
      </c>
      <c r="CU1475" s="364">
        <f t="shared" ca="1" si="3186"/>
        <v>0</v>
      </c>
      <c r="CV1475" s="364">
        <f t="shared" ca="1" si="3186"/>
        <v>0</v>
      </c>
      <c r="CW1475" s="364">
        <f t="shared" ca="1" si="3186"/>
        <v>0</v>
      </c>
      <c r="CX1475" s="364">
        <f t="shared" ca="1" si="3186"/>
        <v>0</v>
      </c>
      <c r="CY1475" s="364">
        <f t="shared" ca="1" si="3186"/>
        <v>0</v>
      </c>
      <c r="CZ1475" s="364">
        <f t="shared" ca="1" si="3186"/>
        <v>0</v>
      </c>
      <c r="DA1475" s="364">
        <f t="shared" ca="1" si="3186"/>
        <v>0</v>
      </c>
      <c r="DB1475" s="364">
        <f t="shared" ref="DB1475:EG1475" ca="1" si="3187">-DB1236*AND(DB5=$F$17)</f>
        <v>0</v>
      </c>
      <c r="DC1475" s="364">
        <f t="shared" ca="1" si="3187"/>
        <v>0</v>
      </c>
      <c r="DD1475" s="364">
        <f t="shared" ca="1" si="3187"/>
        <v>0</v>
      </c>
      <c r="DE1475" s="364">
        <f t="shared" ca="1" si="3187"/>
        <v>0</v>
      </c>
      <c r="DF1475" s="364">
        <f t="shared" ca="1" si="3187"/>
        <v>0</v>
      </c>
      <c r="DG1475" s="364">
        <f t="shared" ca="1" si="3187"/>
        <v>0</v>
      </c>
      <c r="DH1475" s="364">
        <f t="shared" ca="1" si="3187"/>
        <v>0</v>
      </c>
      <c r="DI1475" s="364">
        <f t="shared" ca="1" si="3187"/>
        <v>0</v>
      </c>
      <c r="DJ1475" s="364">
        <f t="shared" ca="1" si="3187"/>
        <v>0</v>
      </c>
      <c r="DK1475" s="364">
        <f t="shared" ca="1" si="3187"/>
        <v>0</v>
      </c>
      <c r="DL1475" s="364">
        <f t="shared" ca="1" si="3187"/>
        <v>0</v>
      </c>
      <c r="DM1475" s="364">
        <f t="shared" ca="1" si="3187"/>
        <v>0</v>
      </c>
      <c r="DN1475" s="364">
        <f t="shared" ca="1" si="3187"/>
        <v>0</v>
      </c>
      <c r="DO1475" s="364">
        <f t="shared" ca="1" si="3187"/>
        <v>0</v>
      </c>
      <c r="DP1475" s="364">
        <f t="shared" ca="1" si="3187"/>
        <v>0</v>
      </c>
      <c r="DQ1475" s="364">
        <f t="shared" ca="1" si="3187"/>
        <v>0</v>
      </c>
      <c r="DR1475" s="364">
        <f t="shared" ca="1" si="3187"/>
        <v>0</v>
      </c>
      <c r="DS1475" s="364">
        <f t="shared" ca="1" si="3187"/>
        <v>0</v>
      </c>
      <c r="DT1475" s="364">
        <f t="shared" ca="1" si="3187"/>
        <v>0</v>
      </c>
      <c r="DU1475" s="364">
        <f t="shared" ca="1" si="3187"/>
        <v>0</v>
      </c>
      <c r="DV1475" s="364">
        <f t="shared" ca="1" si="3187"/>
        <v>0</v>
      </c>
      <c r="DW1475" s="364">
        <f t="shared" ca="1" si="3187"/>
        <v>0</v>
      </c>
      <c r="DX1475" s="364">
        <f t="shared" ca="1" si="3187"/>
        <v>0</v>
      </c>
      <c r="DY1475" s="364">
        <f t="shared" ca="1" si="3187"/>
        <v>0</v>
      </c>
      <c r="DZ1475" s="364">
        <f t="shared" ca="1" si="3187"/>
        <v>0</v>
      </c>
      <c r="EA1475" s="364">
        <f t="shared" ca="1" si="3187"/>
        <v>0</v>
      </c>
      <c r="EB1475" s="364">
        <f t="shared" ca="1" si="3187"/>
        <v>0</v>
      </c>
      <c r="EC1475" s="364">
        <f t="shared" ca="1" si="3187"/>
        <v>0</v>
      </c>
      <c r="ED1475" s="364">
        <f t="shared" ca="1" si="3187"/>
        <v>0</v>
      </c>
      <c r="EE1475" s="364">
        <f t="shared" ca="1" si="3187"/>
        <v>0</v>
      </c>
      <c r="EF1475" s="364">
        <f t="shared" ca="1" si="3187"/>
        <v>0</v>
      </c>
      <c r="EG1475" s="364">
        <f t="shared" ca="1" si="3187"/>
        <v>0</v>
      </c>
      <c r="EH1475" s="364">
        <f t="shared" ref="EH1475:FR1475" ca="1" si="3188">-EH1236*AND(EH5=$F$17)</f>
        <v>0</v>
      </c>
      <c r="EI1475" s="364">
        <f t="shared" ca="1" si="3188"/>
        <v>0</v>
      </c>
      <c r="EJ1475" s="364">
        <f t="shared" ca="1" si="3188"/>
        <v>0</v>
      </c>
      <c r="EK1475" s="364">
        <f t="shared" ca="1" si="3188"/>
        <v>0</v>
      </c>
      <c r="EL1475" s="364">
        <f t="shared" ca="1" si="3188"/>
        <v>0</v>
      </c>
      <c r="EM1475" s="364">
        <f t="shared" ca="1" si="3188"/>
        <v>0</v>
      </c>
      <c r="EN1475" s="364">
        <f t="shared" ca="1" si="3188"/>
        <v>0</v>
      </c>
      <c r="EO1475" s="364">
        <f t="shared" ca="1" si="3188"/>
        <v>0</v>
      </c>
      <c r="EP1475" s="364">
        <f t="shared" ca="1" si="3188"/>
        <v>0</v>
      </c>
      <c r="EQ1475" s="364">
        <f t="shared" ca="1" si="3188"/>
        <v>0</v>
      </c>
      <c r="ER1475" s="364">
        <f t="shared" ca="1" si="3188"/>
        <v>0</v>
      </c>
      <c r="ES1475" s="364">
        <f t="shared" ca="1" si="3188"/>
        <v>0</v>
      </c>
      <c r="ET1475" s="364">
        <f t="shared" ca="1" si="3188"/>
        <v>0</v>
      </c>
      <c r="EU1475" s="364">
        <f t="shared" ca="1" si="3188"/>
        <v>0</v>
      </c>
      <c r="EV1475" s="364">
        <f t="shared" ca="1" si="3188"/>
        <v>0</v>
      </c>
      <c r="EW1475" s="364">
        <f t="shared" ca="1" si="3188"/>
        <v>0</v>
      </c>
      <c r="EX1475" s="364">
        <f t="shared" ca="1" si="3188"/>
        <v>0</v>
      </c>
      <c r="EY1475" s="364">
        <f t="shared" ca="1" si="3188"/>
        <v>0</v>
      </c>
      <c r="EZ1475" s="364">
        <f t="shared" ca="1" si="3188"/>
        <v>0</v>
      </c>
      <c r="FA1475" s="364">
        <f t="shared" ca="1" si="3188"/>
        <v>0</v>
      </c>
      <c r="FB1475" s="364">
        <f t="shared" ca="1" si="3188"/>
        <v>0</v>
      </c>
      <c r="FC1475" s="364">
        <f t="shared" ca="1" si="3188"/>
        <v>0</v>
      </c>
      <c r="FD1475" s="364">
        <f t="shared" ca="1" si="3188"/>
        <v>0</v>
      </c>
      <c r="FE1475" s="364">
        <f t="shared" ca="1" si="3188"/>
        <v>0</v>
      </c>
      <c r="FF1475" s="364">
        <f t="shared" ca="1" si="3188"/>
        <v>0</v>
      </c>
      <c r="FG1475" s="364">
        <f t="shared" ca="1" si="3188"/>
        <v>0</v>
      </c>
      <c r="FH1475" s="364">
        <f t="shared" ca="1" si="3188"/>
        <v>0</v>
      </c>
      <c r="FI1475" s="364">
        <f t="shared" ca="1" si="3188"/>
        <v>0</v>
      </c>
      <c r="FJ1475" s="364">
        <f t="shared" ca="1" si="3188"/>
        <v>0</v>
      </c>
      <c r="FK1475" s="364">
        <f t="shared" ca="1" si="3188"/>
        <v>0</v>
      </c>
      <c r="FL1475" s="364">
        <f t="shared" ca="1" si="3188"/>
        <v>0</v>
      </c>
      <c r="FM1475" s="364">
        <f t="shared" ca="1" si="3188"/>
        <v>0</v>
      </c>
      <c r="FN1475" s="364">
        <f t="shared" ca="1" si="3188"/>
        <v>0</v>
      </c>
      <c r="FO1475" s="364">
        <f t="shared" ca="1" si="3188"/>
        <v>0</v>
      </c>
      <c r="FP1475" s="364">
        <f t="shared" ca="1" si="3188"/>
        <v>0</v>
      </c>
      <c r="FQ1475" s="364">
        <f t="shared" ca="1" si="3188"/>
        <v>0</v>
      </c>
      <c r="FR1475" s="364">
        <f t="shared" ca="1" si="3188"/>
        <v>0</v>
      </c>
    </row>
    <row r="1476" spans="2:174" s="361" customFormat="1">
      <c r="C1476" s="371" t="s">
        <v>1030</v>
      </c>
      <c r="D1476" s="363"/>
      <c r="J1476" s="364">
        <f t="shared" ref="J1476:AO1476" ca="1" si="3189">(-SUMIFS(J1322:AZ1322,$J$1304:$AZ$1304,YEAR($F$17)))*AND(J5=$F$17)</f>
        <v>0</v>
      </c>
      <c r="K1476" s="364">
        <f t="shared" ca="1" si="3189"/>
        <v>0</v>
      </c>
      <c r="L1476" s="364">
        <f t="shared" ca="1" si="3189"/>
        <v>0</v>
      </c>
      <c r="M1476" s="364">
        <f t="shared" ca="1" si="3189"/>
        <v>0</v>
      </c>
      <c r="N1476" s="364">
        <f t="shared" si="3189"/>
        <v>0</v>
      </c>
      <c r="O1476" s="364">
        <f t="shared" si="3189"/>
        <v>0</v>
      </c>
      <c r="P1476" s="364">
        <f t="shared" si="3189"/>
        <v>0</v>
      </c>
      <c r="Q1476" s="364">
        <f t="shared" si="3189"/>
        <v>0</v>
      </c>
      <c r="R1476" s="364">
        <f t="shared" si="3189"/>
        <v>0</v>
      </c>
      <c r="S1476" s="364">
        <f t="shared" si="3189"/>
        <v>0</v>
      </c>
      <c r="T1476" s="364">
        <f t="shared" si="3189"/>
        <v>0</v>
      </c>
      <c r="U1476" s="364">
        <f t="shared" si="3189"/>
        <v>0</v>
      </c>
      <c r="V1476" s="364">
        <f t="shared" si="3189"/>
        <v>0</v>
      </c>
      <c r="W1476" s="364">
        <f t="shared" si="3189"/>
        <v>0</v>
      </c>
      <c r="X1476" s="364">
        <f t="shared" si="3189"/>
        <v>0</v>
      </c>
      <c r="Y1476" s="364">
        <f t="shared" si="3189"/>
        <v>0</v>
      </c>
      <c r="Z1476" s="364">
        <f t="shared" si="3189"/>
        <v>0</v>
      </c>
      <c r="AA1476" s="364">
        <f t="shared" si="3189"/>
        <v>0</v>
      </c>
      <c r="AB1476" s="364">
        <f t="shared" si="3189"/>
        <v>0</v>
      </c>
      <c r="AC1476" s="364">
        <f t="shared" si="3189"/>
        <v>0</v>
      </c>
      <c r="AD1476" s="364">
        <f t="shared" si="3189"/>
        <v>0</v>
      </c>
      <c r="AE1476" s="364">
        <f t="shared" si="3189"/>
        <v>0</v>
      </c>
      <c r="AF1476" s="364">
        <f t="shared" si="3189"/>
        <v>0</v>
      </c>
      <c r="AG1476" s="364">
        <f t="shared" si="3189"/>
        <v>0</v>
      </c>
      <c r="AH1476" s="364">
        <f t="shared" si="3189"/>
        <v>0</v>
      </c>
      <c r="AI1476" s="364">
        <f t="shared" si="3189"/>
        <v>0</v>
      </c>
      <c r="AJ1476" s="364">
        <f t="shared" si="3189"/>
        <v>0</v>
      </c>
      <c r="AK1476" s="364">
        <f t="shared" si="3189"/>
        <v>0</v>
      </c>
      <c r="AL1476" s="364">
        <f t="shared" si="3189"/>
        <v>0</v>
      </c>
      <c r="AM1476" s="364">
        <f t="shared" si="3189"/>
        <v>0</v>
      </c>
      <c r="AN1476" s="364">
        <f t="shared" si="3189"/>
        <v>0</v>
      </c>
      <c r="AO1476" s="364">
        <f t="shared" si="3189"/>
        <v>0</v>
      </c>
      <c r="AP1476" s="364">
        <f t="shared" ref="AP1476:BU1476" si="3190">(-SUMIFS(AP1322:CF1322,$J$1304:$AZ$1304,YEAR($F$17)))*AND(AP5=$F$17)</f>
        <v>0</v>
      </c>
      <c r="AQ1476" s="364">
        <f t="shared" si="3190"/>
        <v>0</v>
      </c>
      <c r="AR1476" s="364">
        <f t="shared" si="3190"/>
        <v>0</v>
      </c>
      <c r="AS1476" s="364">
        <f t="shared" si="3190"/>
        <v>0</v>
      </c>
      <c r="AT1476" s="364">
        <f t="shared" si="3190"/>
        <v>0</v>
      </c>
      <c r="AU1476" s="364">
        <f t="shared" si="3190"/>
        <v>0</v>
      </c>
      <c r="AV1476" s="364">
        <f t="shared" si="3190"/>
        <v>0</v>
      </c>
      <c r="AW1476" s="364">
        <f t="shared" si="3190"/>
        <v>0</v>
      </c>
      <c r="AX1476" s="364">
        <f t="shared" si="3190"/>
        <v>0</v>
      </c>
      <c r="AY1476" s="364">
        <f t="shared" si="3190"/>
        <v>0</v>
      </c>
      <c r="AZ1476" s="364">
        <f t="shared" si="3190"/>
        <v>0</v>
      </c>
      <c r="BA1476" s="364">
        <f t="shared" si="3190"/>
        <v>0</v>
      </c>
      <c r="BB1476" s="364">
        <f t="shared" si="3190"/>
        <v>0</v>
      </c>
      <c r="BC1476" s="364">
        <f t="shared" si="3190"/>
        <v>0</v>
      </c>
      <c r="BD1476" s="364">
        <f t="shared" si="3190"/>
        <v>0</v>
      </c>
      <c r="BE1476" s="364">
        <f t="shared" si="3190"/>
        <v>0</v>
      </c>
      <c r="BF1476" s="364">
        <f t="shared" si="3190"/>
        <v>0</v>
      </c>
      <c r="BG1476" s="364">
        <f t="shared" si="3190"/>
        <v>0</v>
      </c>
      <c r="BH1476" s="364">
        <f t="shared" si="3190"/>
        <v>0</v>
      </c>
      <c r="BI1476" s="364">
        <f t="shared" si="3190"/>
        <v>0</v>
      </c>
      <c r="BJ1476" s="364">
        <f t="shared" si="3190"/>
        <v>0</v>
      </c>
      <c r="BK1476" s="364">
        <f t="shared" si="3190"/>
        <v>0</v>
      </c>
      <c r="BL1476" s="364">
        <f t="shared" si="3190"/>
        <v>0</v>
      </c>
      <c r="BM1476" s="364">
        <f t="shared" si="3190"/>
        <v>0</v>
      </c>
      <c r="BN1476" s="364">
        <f t="shared" si="3190"/>
        <v>0</v>
      </c>
      <c r="BO1476" s="364">
        <f t="shared" si="3190"/>
        <v>0</v>
      </c>
      <c r="BP1476" s="364">
        <f t="shared" si="3190"/>
        <v>0</v>
      </c>
      <c r="BQ1476" s="364">
        <f t="shared" si="3190"/>
        <v>0</v>
      </c>
      <c r="BR1476" s="364">
        <f t="shared" si="3190"/>
        <v>0</v>
      </c>
      <c r="BS1476" s="364">
        <f t="shared" si="3190"/>
        <v>0</v>
      </c>
      <c r="BT1476" s="364">
        <f t="shared" si="3190"/>
        <v>0</v>
      </c>
      <c r="BU1476" s="364">
        <f t="shared" si="3190"/>
        <v>0</v>
      </c>
      <c r="BV1476" s="364">
        <f t="shared" ref="BV1476:DA1476" si="3191">(-SUMIFS(BV1322:DL1322,$J$1304:$AZ$1304,YEAR($F$17)))*AND(BV5=$F$17)</f>
        <v>0</v>
      </c>
      <c r="BW1476" s="364">
        <f t="shared" si="3191"/>
        <v>0</v>
      </c>
      <c r="BX1476" s="364">
        <f t="shared" si="3191"/>
        <v>0</v>
      </c>
      <c r="BY1476" s="364">
        <f t="shared" si="3191"/>
        <v>0</v>
      </c>
      <c r="BZ1476" s="364">
        <f t="shared" si="3191"/>
        <v>0</v>
      </c>
      <c r="CA1476" s="364">
        <f t="shared" si="3191"/>
        <v>0</v>
      </c>
      <c r="CB1476" s="364">
        <f t="shared" si="3191"/>
        <v>0</v>
      </c>
      <c r="CC1476" s="364">
        <f t="shared" si="3191"/>
        <v>0</v>
      </c>
      <c r="CD1476" s="364">
        <f t="shared" si="3191"/>
        <v>0</v>
      </c>
      <c r="CE1476" s="364">
        <f t="shared" si="3191"/>
        <v>0</v>
      </c>
      <c r="CF1476" s="364">
        <f t="shared" si="3191"/>
        <v>0</v>
      </c>
      <c r="CG1476" s="364">
        <f t="shared" si="3191"/>
        <v>0</v>
      </c>
      <c r="CH1476" s="364">
        <f t="shared" si="3191"/>
        <v>0</v>
      </c>
      <c r="CI1476" s="364">
        <f t="shared" si="3191"/>
        <v>0</v>
      </c>
      <c r="CJ1476" s="364">
        <f t="shared" si="3191"/>
        <v>0</v>
      </c>
      <c r="CK1476" s="364">
        <f t="shared" si="3191"/>
        <v>0</v>
      </c>
      <c r="CL1476" s="364">
        <f t="shared" si="3191"/>
        <v>0</v>
      </c>
      <c r="CM1476" s="364">
        <f t="shared" si="3191"/>
        <v>0</v>
      </c>
      <c r="CN1476" s="364">
        <f t="shared" si="3191"/>
        <v>0</v>
      </c>
      <c r="CO1476" s="364">
        <f t="shared" si="3191"/>
        <v>0</v>
      </c>
      <c r="CP1476" s="364">
        <f t="shared" si="3191"/>
        <v>0</v>
      </c>
      <c r="CQ1476" s="364">
        <f t="shared" si="3191"/>
        <v>0</v>
      </c>
      <c r="CR1476" s="364">
        <f t="shared" si="3191"/>
        <v>0</v>
      </c>
      <c r="CS1476" s="364">
        <f t="shared" si="3191"/>
        <v>0</v>
      </c>
      <c r="CT1476" s="364">
        <f t="shared" si="3191"/>
        <v>0</v>
      </c>
      <c r="CU1476" s="364">
        <f t="shared" si="3191"/>
        <v>0</v>
      </c>
      <c r="CV1476" s="364">
        <f t="shared" si="3191"/>
        <v>0</v>
      </c>
      <c r="CW1476" s="364">
        <f t="shared" si="3191"/>
        <v>0</v>
      </c>
      <c r="CX1476" s="364">
        <f t="shared" si="3191"/>
        <v>0</v>
      </c>
      <c r="CY1476" s="364">
        <f t="shared" si="3191"/>
        <v>0</v>
      </c>
      <c r="CZ1476" s="364">
        <f t="shared" si="3191"/>
        <v>0</v>
      </c>
      <c r="DA1476" s="364">
        <f t="shared" si="3191"/>
        <v>0</v>
      </c>
      <c r="DB1476" s="364">
        <f t="shared" ref="DB1476:EG1476" si="3192">(-SUMIFS(DB1322:ER1322,$J$1304:$AZ$1304,YEAR($F$17)))*AND(DB5=$F$17)</f>
        <v>0</v>
      </c>
      <c r="DC1476" s="364">
        <f t="shared" si="3192"/>
        <v>0</v>
      </c>
      <c r="DD1476" s="364">
        <f t="shared" si="3192"/>
        <v>0</v>
      </c>
      <c r="DE1476" s="364">
        <f t="shared" si="3192"/>
        <v>0</v>
      </c>
      <c r="DF1476" s="364">
        <f t="shared" si="3192"/>
        <v>0</v>
      </c>
      <c r="DG1476" s="364">
        <f t="shared" si="3192"/>
        <v>0</v>
      </c>
      <c r="DH1476" s="364">
        <f t="shared" si="3192"/>
        <v>0</v>
      </c>
      <c r="DI1476" s="364">
        <f t="shared" si="3192"/>
        <v>0</v>
      </c>
      <c r="DJ1476" s="364">
        <f t="shared" si="3192"/>
        <v>0</v>
      </c>
      <c r="DK1476" s="364">
        <f t="shared" si="3192"/>
        <v>0</v>
      </c>
      <c r="DL1476" s="364">
        <f t="shared" si="3192"/>
        <v>0</v>
      </c>
      <c r="DM1476" s="364">
        <f t="shared" si="3192"/>
        <v>0</v>
      </c>
      <c r="DN1476" s="364">
        <f t="shared" si="3192"/>
        <v>0</v>
      </c>
      <c r="DO1476" s="364">
        <f t="shared" si="3192"/>
        <v>0</v>
      </c>
      <c r="DP1476" s="364">
        <f t="shared" si="3192"/>
        <v>0</v>
      </c>
      <c r="DQ1476" s="364">
        <f t="shared" si="3192"/>
        <v>0</v>
      </c>
      <c r="DR1476" s="364">
        <f t="shared" si="3192"/>
        <v>0</v>
      </c>
      <c r="DS1476" s="364">
        <f t="shared" si="3192"/>
        <v>0</v>
      </c>
      <c r="DT1476" s="364">
        <f t="shared" si="3192"/>
        <v>0</v>
      </c>
      <c r="DU1476" s="364">
        <f t="shared" si="3192"/>
        <v>0</v>
      </c>
      <c r="DV1476" s="364">
        <f t="shared" si="3192"/>
        <v>0</v>
      </c>
      <c r="DW1476" s="364">
        <f t="shared" si="3192"/>
        <v>0</v>
      </c>
      <c r="DX1476" s="364">
        <f t="shared" si="3192"/>
        <v>0</v>
      </c>
      <c r="DY1476" s="364">
        <f t="shared" si="3192"/>
        <v>0</v>
      </c>
      <c r="DZ1476" s="364">
        <f t="shared" si="3192"/>
        <v>0</v>
      </c>
      <c r="EA1476" s="364">
        <f t="shared" si="3192"/>
        <v>0</v>
      </c>
      <c r="EB1476" s="364">
        <f t="shared" si="3192"/>
        <v>0</v>
      </c>
      <c r="EC1476" s="364">
        <f t="shared" si="3192"/>
        <v>0</v>
      </c>
      <c r="ED1476" s="364">
        <f t="shared" si="3192"/>
        <v>0</v>
      </c>
      <c r="EE1476" s="364">
        <f t="shared" si="3192"/>
        <v>0</v>
      </c>
      <c r="EF1476" s="364">
        <f t="shared" si="3192"/>
        <v>0</v>
      </c>
      <c r="EG1476" s="364">
        <f t="shared" si="3192"/>
        <v>0</v>
      </c>
      <c r="EH1476" s="364">
        <f t="shared" ref="EH1476:FM1476" si="3193">(-SUMIFS(EH1322:FX1322,$J$1304:$AZ$1304,YEAR($F$17)))*AND(EH5=$F$17)</f>
        <v>0</v>
      </c>
      <c r="EI1476" s="364">
        <f t="shared" si="3193"/>
        <v>0</v>
      </c>
      <c r="EJ1476" s="364">
        <f t="shared" si="3193"/>
        <v>0</v>
      </c>
      <c r="EK1476" s="364">
        <f t="shared" si="3193"/>
        <v>0</v>
      </c>
      <c r="EL1476" s="364">
        <f t="shared" si="3193"/>
        <v>0</v>
      </c>
      <c r="EM1476" s="364">
        <f t="shared" si="3193"/>
        <v>0</v>
      </c>
      <c r="EN1476" s="364">
        <f t="shared" si="3193"/>
        <v>0</v>
      </c>
      <c r="EO1476" s="364">
        <f t="shared" si="3193"/>
        <v>0</v>
      </c>
      <c r="EP1476" s="364">
        <f t="shared" si="3193"/>
        <v>0</v>
      </c>
      <c r="EQ1476" s="364">
        <f t="shared" si="3193"/>
        <v>0</v>
      </c>
      <c r="ER1476" s="364">
        <f t="shared" si="3193"/>
        <v>0</v>
      </c>
      <c r="ES1476" s="364">
        <f t="shared" si="3193"/>
        <v>0</v>
      </c>
      <c r="ET1476" s="364">
        <f t="shared" si="3193"/>
        <v>0</v>
      </c>
      <c r="EU1476" s="364">
        <f t="shared" si="3193"/>
        <v>0</v>
      </c>
      <c r="EV1476" s="364">
        <f t="shared" si="3193"/>
        <v>0</v>
      </c>
      <c r="EW1476" s="364">
        <f t="shared" si="3193"/>
        <v>0</v>
      </c>
      <c r="EX1476" s="364">
        <f t="shared" si="3193"/>
        <v>0</v>
      </c>
      <c r="EY1476" s="364">
        <f t="shared" si="3193"/>
        <v>0</v>
      </c>
      <c r="EZ1476" s="364">
        <f t="shared" si="3193"/>
        <v>0</v>
      </c>
      <c r="FA1476" s="364">
        <f t="shared" si="3193"/>
        <v>0</v>
      </c>
      <c r="FB1476" s="364">
        <f t="shared" si="3193"/>
        <v>0</v>
      </c>
      <c r="FC1476" s="364">
        <f t="shared" si="3193"/>
        <v>0</v>
      </c>
      <c r="FD1476" s="364">
        <f t="shared" si="3193"/>
        <v>0</v>
      </c>
      <c r="FE1476" s="364">
        <f t="shared" si="3193"/>
        <v>0</v>
      </c>
      <c r="FF1476" s="364">
        <f t="shared" si="3193"/>
        <v>0</v>
      </c>
      <c r="FG1476" s="364">
        <f t="shared" si="3193"/>
        <v>0</v>
      </c>
      <c r="FH1476" s="364">
        <f t="shared" si="3193"/>
        <v>0</v>
      </c>
      <c r="FI1476" s="364">
        <f t="shared" si="3193"/>
        <v>0</v>
      </c>
      <c r="FJ1476" s="364">
        <f t="shared" si="3193"/>
        <v>0</v>
      </c>
      <c r="FK1476" s="364">
        <f t="shared" si="3193"/>
        <v>0</v>
      </c>
      <c r="FL1476" s="364">
        <f t="shared" si="3193"/>
        <v>0</v>
      </c>
      <c r="FM1476" s="364">
        <f t="shared" si="3193"/>
        <v>0</v>
      </c>
      <c r="FN1476" s="364">
        <f t="shared" ref="FN1476:FR1476" si="3194">(-SUMIFS(FN1322:HD1322,$J$1304:$AZ$1304,YEAR($F$17)))*AND(FN5=$F$17)</f>
        <v>0</v>
      </c>
      <c r="FO1476" s="364">
        <f t="shared" si="3194"/>
        <v>0</v>
      </c>
      <c r="FP1476" s="364">
        <f t="shared" si="3194"/>
        <v>0</v>
      </c>
      <c r="FQ1476" s="364">
        <f t="shared" si="3194"/>
        <v>0</v>
      </c>
      <c r="FR1476" s="364">
        <f t="shared" si="3194"/>
        <v>0</v>
      </c>
    </row>
    <row r="1477" spans="2:174" s="359" customFormat="1">
      <c r="C1477" s="359" t="s">
        <v>1031</v>
      </c>
      <c r="I1477" s="167">
        <f ca="1">SUM(J1477:FR1477)</f>
        <v>0</v>
      </c>
      <c r="J1477" s="368">
        <f ca="1">-J1473*$F$1332</f>
        <v>0</v>
      </c>
      <c r="K1477" s="368">
        <f t="shared" ref="K1477:BV1477" ca="1" si="3195">-K1473*$F$1332</f>
        <v>0</v>
      </c>
      <c r="L1477" s="368">
        <f t="shared" ca="1" si="3195"/>
        <v>0</v>
      </c>
      <c r="M1477" s="368">
        <f t="shared" ca="1" si="3195"/>
        <v>0</v>
      </c>
      <c r="N1477" s="368">
        <f t="shared" ca="1" si="3195"/>
        <v>0</v>
      </c>
      <c r="O1477" s="368">
        <f t="shared" ca="1" si="3195"/>
        <v>0</v>
      </c>
      <c r="P1477" s="368">
        <f t="shared" ca="1" si="3195"/>
        <v>0</v>
      </c>
      <c r="Q1477" s="368">
        <f t="shared" ca="1" si="3195"/>
        <v>0</v>
      </c>
      <c r="R1477" s="368">
        <f t="shared" ca="1" si="3195"/>
        <v>0</v>
      </c>
      <c r="S1477" s="368">
        <f t="shared" ca="1" si="3195"/>
        <v>0</v>
      </c>
      <c r="T1477" s="368">
        <f t="shared" ca="1" si="3195"/>
        <v>0</v>
      </c>
      <c r="U1477" s="368">
        <f t="shared" ca="1" si="3195"/>
        <v>0</v>
      </c>
      <c r="V1477" s="368">
        <f t="shared" ca="1" si="3195"/>
        <v>0</v>
      </c>
      <c r="W1477" s="368">
        <f t="shared" ca="1" si="3195"/>
        <v>0</v>
      </c>
      <c r="X1477" s="368">
        <f t="shared" ca="1" si="3195"/>
        <v>0</v>
      </c>
      <c r="Y1477" s="368">
        <f t="shared" ca="1" si="3195"/>
        <v>0</v>
      </c>
      <c r="Z1477" s="368">
        <f t="shared" ca="1" si="3195"/>
        <v>0</v>
      </c>
      <c r="AA1477" s="368">
        <f t="shared" ca="1" si="3195"/>
        <v>0</v>
      </c>
      <c r="AB1477" s="368">
        <f t="shared" ca="1" si="3195"/>
        <v>0</v>
      </c>
      <c r="AC1477" s="368">
        <f t="shared" ca="1" si="3195"/>
        <v>0</v>
      </c>
      <c r="AD1477" s="368">
        <f t="shared" ca="1" si="3195"/>
        <v>0</v>
      </c>
      <c r="AE1477" s="368">
        <f t="shared" ca="1" si="3195"/>
        <v>0</v>
      </c>
      <c r="AF1477" s="368">
        <f t="shared" ca="1" si="3195"/>
        <v>0</v>
      </c>
      <c r="AG1477" s="368">
        <f t="shared" ca="1" si="3195"/>
        <v>0</v>
      </c>
      <c r="AH1477" s="368">
        <f t="shared" ca="1" si="3195"/>
        <v>0</v>
      </c>
      <c r="AI1477" s="368">
        <f t="shared" ca="1" si="3195"/>
        <v>0</v>
      </c>
      <c r="AJ1477" s="368">
        <f t="shared" ca="1" si="3195"/>
        <v>0</v>
      </c>
      <c r="AK1477" s="368">
        <f t="shared" ca="1" si="3195"/>
        <v>0</v>
      </c>
      <c r="AL1477" s="368">
        <f t="shared" ca="1" si="3195"/>
        <v>0</v>
      </c>
      <c r="AM1477" s="368">
        <f t="shared" ca="1" si="3195"/>
        <v>0</v>
      </c>
      <c r="AN1477" s="368">
        <f t="shared" ca="1" si="3195"/>
        <v>0</v>
      </c>
      <c r="AO1477" s="368">
        <f t="shared" ca="1" si="3195"/>
        <v>0</v>
      </c>
      <c r="AP1477" s="368">
        <f t="shared" ca="1" si="3195"/>
        <v>0</v>
      </c>
      <c r="AQ1477" s="368">
        <f t="shared" ca="1" si="3195"/>
        <v>0</v>
      </c>
      <c r="AR1477" s="368">
        <f t="shared" ca="1" si="3195"/>
        <v>0</v>
      </c>
      <c r="AS1477" s="368">
        <f t="shared" ca="1" si="3195"/>
        <v>0</v>
      </c>
      <c r="AT1477" s="368">
        <f t="shared" ca="1" si="3195"/>
        <v>0</v>
      </c>
      <c r="AU1477" s="368">
        <f t="shared" ca="1" si="3195"/>
        <v>0</v>
      </c>
      <c r="AV1477" s="368">
        <f t="shared" ca="1" si="3195"/>
        <v>0</v>
      </c>
      <c r="AW1477" s="368">
        <f t="shared" ca="1" si="3195"/>
        <v>0</v>
      </c>
      <c r="AX1477" s="368">
        <f t="shared" ca="1" si="3195"/>
        <v>0</v>
      </c>
      <c r="AY1477" s="368">
        <f t="shared" ca="1" si="3195"/>
        <v>0</v>
      </c>
      <c r="AZ1477" s="368">
        <f t="shared" ca="1" si="3195"/>
        <v>0</v>
      </c>
      <c r="BA1477" s="368">
        <f t="shared" ca="1" si="3195"/>
        <v>0</v>
      </c>
      <c r="BB1477" s="368">
        <f t="shared" ca="1" si="3195"/>
        <v>0</v>
      </c>
      <c r="BC1477" s="368">
        <f t="shared" ca="1" si="3195"/>
        <v>0</v>
      </c>
      <c r="BD1477" s="368">
        <f t="shared" ca="1" si="3195"/>
        <v>0</v>
      </c>
      <c r="BE1477" s="368">
        <f t="shared" ca="1" si="3195"/>
        <v>0</v>
      </c>
      <c r="BF1477" s="368">
        <f t="shared" ca="1" si="3195"/>
        <v>0</v>
      </c>
      <c r="BG1477" s="368">
        <f t="shared" ca="1" si="3195"/>
        <v>0</v>
      </c>
      <c r="BH1477" s="368">
        <f t="shared" ca="1" si="3195"/>
        <v>0</v>
      </c>
      <c r="BI1477" s="368">
        <f t="shared" ca="1" si="3195"/>
        <v>0</v>
      </c>
      <c r="BJ1477" s="368">
        <f t="shared" ca="1" si="3195"/>
        <v>0</v>
      </c>
      <c r="BK1477" s="368">
        <f t="shared" ca="1" si="3195"/>
        <v>0</v>
      </c>
      <c r="BL1477" s="368">
        <f t="shared" ca="1" si="3195"/>
        <v>0</v>
      </c>
      <c r="BM1477" s="368">
        <f t="shared" ca="1" si="3195"/>
        <v>0</v>
      </c>
      <c r="BN1477" s="368">
        <f t="shared" ca="1" si="3195"/>
        <v>0</v>
      </c>
      <c r="BO1477" s="368">
        <f t="shared" ca="1" si="3195"/>
        <v>0</v>
      </c>
      <c r="BP1477" s="368">
        <f t="shared" ca="1" si="3195"/>
        <v>0</v>
      </c>
      <c r="BQ1477" s="368">
        <f t="shared" ca="1" si="3195"/>
        <v>0</v>
      </c>
      <c r="BR1477" s="368">
        <f t="shared" ca="1" si="3195"/>
        <v>0</v>
      </c>
      <c r="BS1477" s="368">
        <f t="shared" ca="1" si="3195"/>
        <v>0</v>
      </c>
      <c r="BT1477" s="368">
        <f t="shared" ca="1" si="3195"/>
        <v>0</v>
      </c>
      <c r="BU1477" s="368">
        <f t="shared" ca="1" si="3195"/>
        <v>0</v>
      </c>
      <c r="BV1477" s="368">
        <f t="shared" ca="1" si="3195"/>
        <v>0</v>
      </c>
      <c r="BW1477" s="368">
        <f t="shared" ref="BW1477:EH1477" ca="1" si="3196">-BW1473*$F$1332</f>
        <v>0</v>
      </c>
      <c r="BX1477" s="368">
        <f t="shared" ca="1" si="3196"/>
        <v>0</v>
      </c>
      <c r="BY1477" s="368">
        <f t="shared" ca="1" si="3196"/>
        <v>0</v>
      </c>
      <c r="BZ1477" s="368">
        <f t="shared" ca="1" si="3196"/>
        <v>0</v>
      </c>
      <c r="CA1477" s="368">
        <f t="shared" ca="1" si="3196"/>
        <v>0</v>
      </c>
      <c r="CB1477" s="368">
        <f t="shared" ca="1" si="3196"/>
        <v>0</v>
      </c>
      <c r="CC1477" s="368">
        <f t="shared" ca="1" si="3196"/>
        <v>0</v>
      </c>
      <c r="CD1477" s="368">
        <f t="shared" ca="1" si="3196"/>
        <v>0</v>
      </c>
      <c r="CE1477" s="368">
        <f t="shared" ca="1" si="3196"/>
        <v>0</v>
      </c>
      <c r="CF1477" s="368">
        <f t="shared" ca="1" si="3196"/>
        <v>0</v>
      </c>
      <c r="CG1477" s="368">
        <f t="shared" ca="1" si="3196"/>
        <v>0</v>
      </c>
      <c r="CH1477" s="368">
        <f t="shared" ca="1" si="3196"/>
        <v>0</v>
      </c>
      <c r="CI1477" s="368">
        <f t="shared" ca="1" si="3196"/>
        <v>0</v>
      </c>
      <c r="CJ1477" s="368">
        <f t="shared" ca="1" si="3196"/>
        <v>0</v>
      </c>
      <c r="CK1477" s="368">
        <f t="shared" ca="1" si="3196"/>
        <v>0</v>
      </c>
      <c r="CL1477" s="368">
        <f t="shared" ca="1" si="3196"/>
        <v>0</v>
      </c>
      <c r="CM1477" s="368">
        <f t="shared" ca="1" si="3196"/>
        <v>0</v>
      </c>
      <c r="CN1477" s="368">
        <f t="shared" ca="1" si="3196"/>
        <v>0</v>
      </c>
      <c r="CO1477" s="368">
        <f t="shared" ca="1" si="3196"/>
        <v>0</v>
      </c>
      <c r="CP1477" s="368">
        <f t="shared" ca="1" si="3196"/>
        <v>0</v>
      </c>
      <c r="CQ1477" s="368">
        <f t="shared" ca="1" si="3196"/>
        <v>0</v>
      </c>
      <c r="CR1477" s="368">
        <f t="shared" ca="1" si="3196"/>
        <v>0</v>
      </c>
      <c r="CS1477" s="368">
        <f t="shared" ca="1" si="3196"/>
        <v>0</v>
      </c>
      <c r="CT1477" s="368">
        <f t="shared" ca="1" si="3196"/>
        <v>0</v>
      </c>
      <c r="CU1477" s="368">
        <f t="shared" ca="1" si="3196"/>
        <v>0</v>
      </c>
      <c r="CV1477" s="368">
        <f t="shared" ca="1" si="3196"/>
        <v>0</v>
      </c>
      <c r="CW1477" s="368">
        <f t="shared" ca="1" si="3196"/>
        <v>0</v>
      </c>
      <c r="CX1477" s="368">
        <f t="shared" ca="1" si="3196"/>
        <v>0</v>
      </c>
      <c r="CY1477" s="368">
        <f t="shared" ca="1" si="3196"/>
        <v>0</v>
      </c>
      <c r="CZ1477" s="368">
        <f t="shared" ca="1" si="3196"/>
        <v>0</v>
      </c>
      <c r="DA1477" s="368">
        <f t="shared" ca="1" si="3196"/>
        <v>0</v>
      </c>
      <c r="DB1477" s="368">
        <f t="shared" ca="1" si="3196"/>
        <v>0</v>
      </c>
      <c r="DC1477" s="368">
        <f t="shared" ca="1" si="3196"/>
        <v>0</v>
      </c>
      <c r="DD1477" s="368">
        <f t="shared" ca="1" si="3196"/>
        <v>0</v>
      </c>
      <c r="DE1477" s="368">
        <f t="shared" ca="1" si="3196"/>
        <v>0</v>
      </c>
      <c r="DF1477" s="368">
        <f t="shared" ca="1" si="3196"/>
        <v>0</v>
      </c>
      <c r="DG1477" s="368">
        <f t="shared" ca="1" si="3196"/>
        <v>0</v>
      </c>
      <c r="DH1477" s="368">
        <f t="shared" ca="1" si="3196"/>
        <v>0</v>
      </c>
      <c r="DI1477" s="368">
        <f t="shared" ca="1" si="3196"/>
        <v>0</v>
      </c>
      <c r="DJ1477" s="368">
        <f t="shared" ca="1" si="3196"/>
        <v>0</v>
      </c>
      <c r="DK1477" s="368">
        <f t="shared" ca="1" si="3196"/>
        <v>0</v>
      </c>
      <c r="DL1477" s="368">
        <f t="shared" ca="1" si="3196"/>
        <v>0</v>
      </c>
      <c r="DM1477" s="368">
        <f t="shared" ca="1" si="3196"/>
        <v>0</v>
      </c>
      <c r="DN1477" s="368">
        <f t="shared" ca="1" si="3196"/>
        <v>0</v>
      </c>
      <c r="DO1477" s="368">
        <f t="shared" ca="1" si="3196"/>
        <v>0</v>
      </c>
      <c r="DP1477" s="368">
        <f t="shared" ca="1" si="3196"/>
        <v>0</v>
      </c>
      <c r="DQ1477" s="368">
        <f t="shared" ca="1" si="3196"/>
        <v>0</v>
      </c>
      <c r="DR1477" s="368">
        <f t="shared" ca="1" si="3196"/>
        <v>0</v>
      </c>
      <c r="DS1477" s="368">
        <f t="shared" ca="1" si="3196"/>
        <v>0</v>
      </c>
      <c r="DT1477" s="368">
        <f t="shared" ca="1" si="3196"/>
        <v>0</v>
      </c>
      <c r="DU1477" s="368">
        <f t="shared" ca="1" si="3196"/>
        <v>0</v>
      </c>
      <c r="DV1477" s="368">
        <f t="shared" ca="1" si="3196"/>
        <v>0</v>
      </c>
      <c r="DW1477" s="368">
        <f t="shared" ca="1" si="3196"/>
        <v>0</v>
      </c>
      <c r="DX1477" s="368">
        <f t="shared" ca="1" si="3196"/>
        <v>0</v>
      </c>
      <c r="DY1477" s="368">
        <f t="shared" ca="1" si="3196"/>
        <v>0</v>
      </c>
      <c r="DZ1477" s="368">
        <f t="shared" ca="1" si="3196"/>
        <v>0</v>
      </c>
      <c r="EA1477" s="368">
        <f t="shared" ca="1" si="3196"/>
        <v>0</v>
      </c>
      <c r="EB1477" s="368">
        <f t="shared" ca="1" si="3196"/>
        <v>0</v>
      </c>
      <c r="EC1477" s="368">
        <f t="shared" ca="1" si="3196"/>
        <v>0</v>
      </c>
      <c r="ED1477" s="368">
        <f t="shared" ca="1" si="3196"/>
        <v>0</v>
      </c>
      <c r="EE1477" s="368">
        <f t="shared" ca="1" si="3196"/>
        <v>0</v>
      </c>
      <c r="EF1477" s="368">
        <f t="shared" ca="1" si="3196"/>
        <v>0</v>
      </c>
      <c r="EG1477" s="368">
        <f t="shared" ca="1" si="3196"/>
        <v>0</v>
      </c>
      <c r="EH1477" s="368">
        <f t="shared" ca="1" si="3196"/>
        <v>0</v>
      </c>
      <c r="EI1477" s="368">
        <f t="shared" ref="EI1477:FR1477" ca="1" si="3197">-EI1473*$F$1332</f>
        <v>0</v>
      </c>
      <c r="EJ1477" s="368">
        <f t="shared" ca="1" si="3197"/>
        <v>0</v>
      </c>
      <c r="EK1477" s="368">
        <f t="shared" ca="1" si="3197"/>
        <v>0</v>
      </c>
      <c r="EL1477" s="368">
        <f t="shared" ca="1" si="3197"/>
        <v>0</v>
      </c>
      <c r="EM1477" s="368">
        <f t="shared" ca="1" si="3197"/>
        <v>0</v>
      </c>
      <c r="EN1477" s="368">
        <f t="shared" ca="1" si="3197"/>
        <v>0</v>
      </c>
      <c r="EO1477" s="368">
        <f t="shared" ca="1" si="3197"/>
        <v>0</v>
      </c>
      <c r="EP1477" s="368">
        <f t="shared" ca="1" si="3197"/>
        <v>0</v>
      </c>
      <c r="EQ1477" s="368">
        <f t="shared" ca="1" si="3197"/>
        <v>0</v>
      </c>
      <c r="ER1477" s="368">
        <f t="shared" ca="1" si="3197"/>
        <v>0</v>
      </c>
      <c r="ES1477" s="368">
        <f t="shared" ca="1" si="3197"/>
        <v>0</v>
      </c>
      <c r="ET1477" s="368">
        <f t="shared" ca="1" si="3197"/>
        <v>0</v>
      </c>
      <c r="EU1477" s="368">
        <f t="shared" ca="1" si="3197"/>
        <v>0</v>
      </c>
      <c r="EV1477" s="368">
        <f t="shared" ca="1" si="3197"/>
        <v>0</v>
      </c>
      <c r="EW1477" s="368">
        <f t="shared" ca="1" si="3197"/>
        <v>0</v>
      </c>
      <c r="EX1477" s="368">
        <f t="shared" ca="1" si="3197"/>
        <v>0</v>
      </c>
      <c r="EY1477" s="368">
        <f t="shared" ca="1" si="3197"/>
        <v>0</v>
      </c>
      <c r="EZ1477" s="368">
        <f t="shared" ca="1" si="3197"/>
        <v>0</v>
      </c>
      <c r="FA1477" s="368">
        <f t="shared" ca="1" si="3197"/>
        <v>0</v>
      </c>
      <c r="FB1477" s="368">
        <f t="shared" ca="1" si="3197"/>
        <v>0</v>
      </c>
      <c r="FC1477" s="368">
        <f t="shared" ca="1" si="3197"/>
        <v>0</v>
      </c>
      <c r="FD1477" s="368">
        <f t="shared" ca="1" si="3197"/>
        <v>0</v>
      </c>
      <c r="FE1477" s="368">
        <f t="shared" ca="1" si="3197"/>
        <v>0</v>
      </c>
      <c r="FF1477" s="368">
        <f t="shared" ca="1" si="3197"/>
        <v>0</v>
      </c>
      <c r="FG1477" s="368">
        <f t="shared" ca="1" si="3197"/>
        <v>0</v>
      </c>
      <c r="FH1477" s="368">
        <f t="shared" ca="1" si="3197"/>
        <v>0</v>
      </c>
      <c r="FI1477" s="368">
        <f t="shared" ca="1" si="3197"/>
        <v>0</v>
      </c>
      <c r="FJ1477" s="368">
        <f t="shared" ca="1" si="3197"/>
        <v>0</v>
      </c>
      <c r="FK1477" s="368">
        <f t="shared" ca="1" si="3197"/>
        <v>0</v>
      </c>
      <c r="FL1477" s="368">
        <f t="shared" ca="1" si="3197"/>
        <v>0</v>
      </c>
      <c r="FM1477" s="368">
        <f t="shared" ca="1" si="3197"/>
        <v>0</v>
      </c>
      <c r="FN1477" s="368">
        <f t="shared" ca="1" si="3197"/>
        <v>0</v>
      </c>
      <c r="FO1477" s="368">
        <f t="shared" ca="1" si="3197"/>
        <v>0</v>
      </c>
      <c r="FP1477" s="368">
        <f t="shared" ca="1" si="3197"/>
        <v>0</v>
      </c>
      <c r="FQ1477" s="368">
        <f t="shared" ca="1" si="3197"/>
        <v>0</v>
      </c>
      <c r="FR1477" s="368">
        <f t="shared" ca="1" si="3197"/>
        <v>0</v>
      </c>
    </row>
    <row r="1478" spans="2:174">
      <c r="C1478" t="s">
        <v>1032</v>
      </c>
      <c r="D1478"/>
      <c r="I1478" s="167">
        <f ca="1">SUM(J1478:FR1478)</f>
        <v>0</v>
      </c>
      <c r="J1478" s="368">
        <f ca="1">J1477*$F$1333</f>
        <v>0</v>
      </c>
      <c r="K1478" s="368">
        <f t="shared" ref="K1478:BV1478" ca="1" si="3198">K1477*$F$1333</f>
        <v>0</v>
      </c>
      <c r="L1478" s="368">
        <f t="shared" ca="1" si="3198"/>
        <v>0</v>
      </c>
      <c r="M1478" s="368">
        <f t="shared" ca="1" si="3198"/>
        <v>0</v>
      </c>
      <c r="N1478" s="368">
        <f t="shared" ca="1" si="3198"/>
        <v>0</v>
      </c>
      <c r="O1478" s="368">
        <f t="shared" ca="1" si="3198"/>
        <v>0</v>
      </c>
      <c r="P1478" s="368">
        <f t="shared" ca="1" si="3198"/>
        <v>0</v>
      </c>
      <c r="Q1478" s="368">
        <f t="shared" ca="1" si="3198"/>
        <v>0</v>
      </c>
      <c r="R1478" s="368">
        <f t="shared" ca="1" si="3198"/>
        <v>0</v>
      </c>
      <c r="S1478" s="368">
        <f t="shared" ca="1" si="3198"/>
        <v>0</v>
      </c>
      <c r="T1478" s="368">
        <f t="shared" ca="1" si="3198"/>
        <v>0</v>
      </c>
      <c r="U1478" s="368">
        <f t="shared" ca="1" si="3198"/>
        <v>0</v>
      </c>
      <c r="V1478" s="368">
        <f t="shared" ca="1" si="3198"/>
        <v>0</v>
      </c>
      <c r="W1478" s="368">
        <f t="shared" ca="1" si="3198"/>
        <v>0</v>
      </c>
      <c r="X1478" s="368">
        <f t="shared" ca="1" si="3198"/>
        <v>0</v>
      </c>
      <c r="Y1478" s="368">
        <f t="shared" ca="1" si="3198"/>
        <v>0</v>
      </c>
      <c r="Z1478" s="368">
        <f t="shared" ca="1" si="3198"/>
        <v>0</v>
      </c>
      <c r="AA1478" s="368">
        <f t="shared" ca="1" si="3198"/>
        <v>0</v>
      </c>
      <c r="AB1478" s="368">
        <f t="shared" ca="1" si="3198"/>
        <v>0</v>
      </c>
      <c r="AC1478" s="368">
        <f t="shared" ca="1" si="3198"/>
        <v>0</v>
      </c>
      <c r="AD1478" s="368">
        <f t="shared" ca="1" si="3198"/>
        <v>0</v>
      </c>
      <c r="AE1478" s="368">
        <f t="shared" ca="1" si="3198"/>
        <v>0</v>
      </c>
      <c r="AF1478" s="368">
        <f t="shared" ca="1" si="3198"/>
        <v>0</v>
      </c>
      <c r="AG1478" s="368">
        <f t="shared" ca="1" si="3198"/>
        <v>0</v>
      </c>
      <c r="AH1478" s="368">
        <f t="shared" ca="1" si="3198"/>
        <v>0</v>
      </c>
      <c r="AI1478" s="368">
        <f t="shared" ca="1" si="3198"/>
        <v>0</v>
      </c>
      <c r="AJ1478" s="368">
        <f t="shared" ca="1" si="3198"/>
        <v>0</v>
      </c>
      <c r="AK1478" s="368">
        <f t="shared" ca="1" si="3198"/>
        <v>0</v>
      </c>
      <c r="AL1478" s="368">
        <f t="shared" ca="1" si="3198"/>
        <v>0</v>
      </c>
      <c r="AM1478" s="368">
        <f t="shared" ca="1" si="3198"/>
        <v>0</v>
      </c>
      <c r="AN1478" s="368">
        <f t="shared" ca="1" si="3198"/>
        <v>0</v>
      </c>
      <c r="AO1478" s="368">
        <f t="shared" ca="1" si="3198"/>
        <v>0</v>
      </c>
      <c r="AP1478" s="368">
        <f t="shared" ca="1" si="3198"/>
        <v>0</v>
      </c>
      <c r="AQ1478" s="368">
        <f t="shared" ca="1" si="3198"/>
        <v>0</v>
      </c>
      <c r="AR1478" s="368">
        <f t="shared" ca="1" si="3198"/>
        <v>0</v>
      </c>
      <c r="AS1478" s="368">
        <f t="shared" ca="1" si="3198"/>
        <v>0</v>
      </c>
      <c r="AT1478" s="368">
        <f t="shared" ca="1" si="3198"/>
        <v>0</v>
      </c>
      <c r="AU1478" s="368">
        <f t="shared" ca="1" si="3198"/>
        <v>0</v>
      </c>
      <c r="AV1478" s="368">
        <f t="shared" ca="1" si="3198"/>
        <v>0</v>
      </c>
      <c r="AW1478" s="368">
        <f t="shared" ca="1" si="3198"/>
        <v>0</v>
      </c>
      <c r="AX1478" s="368">
        <f t="shared" ca="1" si="3198"/>
        <v>0</v>
      </c>
      <c r="AY1478" s="368">
        <f t="shared" ca="1" si="3198"/>
        <v>0</v>
      </c>
      <c r="AZ1478" s="368">
        <f t="shared" ca="1" si="3198"/>
        <v>0</v>
      </c>
      <c r="BA1478" s="368">
        <f t="shared" ca="1" si="3198"/>
        <v>0</v>
      </c>
      <c r="BB1478" s="368">
        <f t="shared" ca="1" si="3198"/>
        <v>0</v>
      </c>
      <c r="BC1478" s="368">
        <f t="shared" ca="1" si="3198"/>
        <v>0</v>
      </c>
      <c r="BD1478" s="368">
        <f t="shared" ca="1" si="3198"/>
        <v>0</v>
      </c>
      <c r="BE1478" s="368">
        <f t="shared" ca="1" si="3198"/>
        <v>0</v>
      </c>
      <c r="BF1478" s="368">
        <f t="shared" ca="1" si="3198"/>
        <v>0</v>
      </c>
      <c r="BG1478" s="368">
        <f t="shared" ca="1" si="3198"/>
        <v>0</v>
      </c>
      <c r="BH1478" s="368">
        <f t="shared" ca="1" si="3198"/>
        <v>0</v>
      </c>
      <c r="BI1478" s="368">
        <f t="shared" ca="1" si="3198"/>
        <v>0</v>
      </c>
      <c r="BJ1478" s="368">
        <f t="shared" ca="1" si="3198"/>
        <v>0</v>
      </c>
      <c r="BK1478" s="368">
        <f t="shared" ca="1" si="3198"/>
        <v>0</v>
      </c>
      <c r="BL1478" s="368">
        <f t="shared" ca="1" si="3198"/>
        <v>0</v>
      </c>
      <c r="BM1478" s="368">
        <f t="shared" ca="1" si="3198"/>
        <v>0</v>
      </c>
      <c r="BN1478" s="368">
        <f t="shared" ca="1" si="3198"/>
        <v>0</v>
      </c>
      <c r="BO1478" s="368">
        <f t="shared" ca="1" si="3198"/>
        <v>0</v>
      </c>
      <c r="BP1478" s="368">
        <f t="shared" ca="1" si="3198"/>
        <v>0</v>
      </c>
      <c r="BQ1478" s="368">
        <f t="shared" ca="1" si="3198"/>
        <v>0</v>
      </c>
      <c r="BR1478" s="368">
        <f t="shared" ca="1" si="3198"/>
        <v>0</v>
      </c>
      <c r="BS1478" s="368">
        <f t="shared" ca="1" si="3198"/>
        <v>0</v>
      </c>
      <c r="BT1478" s="368">
        <f t="shared" ca="1" si="3198"/>
        <v>0</v>
      </c>
      <c r="BU1478" s="368">
        <f t="shared" ca="1" si="3198"/>
        <v>0</v>
      </c>
      <c r="BV1478" s="368">
        <f t="shared" ca="1" si="3198"/>
        <v>0</v>
      </c>
      <c r="BW1478" s="368">
        <f t="shared" ref="BW1478:EH1478" ca="1" si="3199">BW1477*$F$1333</f>
        <v>0</v>
      </c>
      <c r="BX1478" s="368">
        <f t="shared" ca="1" si="3199"/>
        <v>0</v>
      </c>
      <c r="BY1478" s="368">
        <f t="shared" ca="1" si="3199"/>
        <v>0</v>
      </c>
      <c r="BZ1478" s="368">
        <f t="shared" ca="1" si="3199"/>
        <v>0</v>
      </c>
      <c r="CA1478" s="368">
        <f t="shared" ca="1" si="3199"/>
        <v>0</v>
      </c>
      <c r="CB1478" s="368">
        <f t="shared" ca="1" si="3199"/>
        <v>0</v>
      </c>
      <c r="CC1478" s="368">
        <f t="shared" ca="1" si="3199"/>
        <v>0</v>
      </c>
      <c r="CD1478" s="368">
        <f t="shared" ca="1" si="3199"/>
        <v>0</v>
      </c>
      <c r="CE1478" s="368">
        <f t="shared" ca="1" si="3199"/>
        <v>0</v>
      </c>
      <c r="CF1478" s="368">
        <f t="shared" ca="1" si="3199"/>
        <v>0</v>
      </c>
      <c r="CG1478" s="368">
        <f t="shared" ca="1" si="3199"/>
        <v>0</v>
      </c>
      <c r="CH1478" s="368">
        <f t="shared" ca="1" si="3199"/>
        <v>0</v>
      </c>
      <c r="CI1478" s="368">
        <f t="shared" ca="1" si="3199"/>
        <v>0</v>
      </c>
      <c r="CJ1478" s="368">
        <f t="shared" ca="1" si="3199"/>
        <v>0</v>
      </c>
      <c r="CK1478" s="368">
        <f t="shared" ca="1" si="3199"/>
        <v>0</v>
      </c>
      <c r="CL1478" s="368">
        <f t="shared" ca="1" si="3199"/>
        <v>0</v>
      </c>
      <c r="CM1478" s="368">
        <f t="shared" ca="1" si="3199"/>
        <v>0</v>
      </c>
      <c r="CN1478" s="368">
        <f t="shared" ca="1" si="3199"/>
        <v>0</v>
      </c>
      <c r="CO1478" s="368">
        <f t="shared" ca="1" si="3199"/>
        <v>0</v>
      </c>
      <c r="CP1478" s="368">
        <f t="shared" ca="1" si="3199"/>
        <v>0</v>
      </c>
      <c r="CQ1478" s="368">
        <f t="shared" ca="1" si="3199"/>
        <v>0</v>
      </c>
      <c r="CR1478" s="368">
        <f t="shared" ca="1" si="3199"/>
        <v>0</v>
      </c>
      <c r="CS1478" s="368">
        <f t="shared" ca="1" si="3199"/>
        <v>0</v>
      </c>
      <c r="CT1478" s="368">
        <f t="shared" ca="1" si="3199"/>
        <v>0</v>
      </c>
      <c r="CU1478" s="368">
        <f t="shared" ca="1" si="3199"/>
        <v>0</v>
      </c>
      <c r="CV1478" s="368">
        <f t="shared" ca="1" si="3199"/>
        <v>0</v>
      </c>
      <c r="CW1478" s="368">
        <f t="shared" ca="1" si="3199"/>
        <v>0</v>
      </c>
      <c r="CX1478" s="368">
        <f t="shared" ca="1" si="3199"/>
        <v>0</v>
      </c>
      <c r="CY1478" s="368">
        <f t="shared" ca="1" si="3199"/>
        <v>0</v>
      </c>
      <c r="CZ1478" s="368">
        <f t="shared" ca="1" si="3199"/>
        <v>0</v>
      </c>
      <c r="DA1478" s="368">
        <f t="shared" ca="1" si="3199"/>
        <v>0</v>
      </c>
      <c r="DB1478" s="368">
        <f t="shared" ca="1" si="3199"/>
        <v>0</v>
      </c>
      <c r="DC1478" s="368">
        <f t="shared" ca="1" si="3199"/>
        <v>0</v>
      </c>
      <c r="DD1478" s="368">
        <f t="shared" ca="1" si="3199"/>
        <v>0</v>
      </c>
      <c r="DE1478" s="368">
        <f t="shared" ca="1" si="3199"/>
        <v>0</v>
      </c>
      <c r="DF1478" s="368">
        <f t="shared" ca="1" si="3199"/>
        <v>0</v>
      </c>
      <c r="DG1478" s="368">
        <f t="shared" ca="1" si="3199"/>
        <v>0</v>
      </c>
      <c r="DH1478" s="368">
        <f t="shared" ca="1" si="3199"/>
        <v>0</v>
      </c>
      <c r="DI1478" s="368">
        <f t="shared" ca="1" si="3199"/>
        <v>0</v>
      </c>
      <c r="DJ1478" s="368">
        <f t="shared" ca="1" si="3199"/>
        <v>0</v>
      </c>
      <c r="DK1478" s="368">
        <f t="shared" ca="1" si="3199"/>
        <v>0</v>
      </c>
      <c r="DL1478" s="368">
        <f t="shared" ca="1" si="3199"/>
        <v>0</v>
      </c>
      <c r="DM1478" s="368">
        <f t="shared" ca="1" si="3199"/>
        <v>0</v>
      </c>
      <c r="DN1478" s="368">
        <f t="shared" ca="1" si="3199"/>
        <v>0</v>
      </c>
      <c r="DO1478" s="368">
        <f t="shared" ca="1" si="3199"/>
        <v>0</v>
      </c>
      <c r="DP1478" s="368">
        <f t="shared" ca="1" si="3199"/>
        <v>0</v>
      </c>
      <c r="DQ1478" s="368">
        <f t="shared" ca="1" si="3199"/>
        <v>0</v>
      </c>
      <c r="DR1478" s="368">
        <f t="shared" ca="1" si="3199"/>
        <v>0</v>
      </c>
      <c r="DS1478" s="368">
        <f t="shared" ca="1" si="3199"/>
        <v>0</v>
      </c>
      <c r="DT1478" s="368">
        <f t="shared" ca="1" si="3199"/>
        <v>0</v>
      </c>
      <c r="DU1478" s="368">
        <f t="shared" ca="1" si="3199"/>
        <v>0</v>
      </c>
      <c r="DV1478" s="368">
        <f t="shared" ca="1" si="3199"/>
        <v>0</v>
      </c>
      <c r="DW1478" s="368">
        <f t="shared" ca="1" si="3199"/>
        <v>0</v>
      </c>
      <c r="DX1478" s="368">
        <f t="shared" ca="1" si="3199"/>
        <v>0</v>
      </c>
      <c r="DY1478" s="368">
        <f t="shared" ca="1" si="3199"/>
        <v>0</v>
      </c>
      <c r="DZ1478" s="368">
        <f t="shared" ca="1" si="3199"/>
        <v>0</v>
      </c>
      <c r="EA1478" s="368">
        <f t="shared" ca="1" si="3199"/>
        <v>0</v>
      </c>
      <c r="EB1478" s="368">
        <f t="shared" ca="1" si="3199"/>
        <v>0</v>
      </c>
      <c r="EC1478" s="368">
        <f t="shared" ca="1" si="3199"/>
        <v>0</v>
      </c>
      <c r="ED1478" s="368">
        <f t="shared" ca="1" si="3199"/>
        <v>0</v>
      </c>
      <c r="EE1478" s="368">
        <f t="shared" ca="1" si="3199"/>
        <v>0</v>
      </c>
      <c r="EF1478" s="368">
        <f t="shared" ca="1" si="3199"/>
        <v>0</v>
      </c>
      <c r="EG1478" s="368">
        <f t="shared" ca="1" si="3199"/>
        <v>0</v>
      </c>
      <c r="EH1478" s="368">
        <f t="shared" ca="1" si="3199"/>
        <v>0</v>
      </c>
      <c r="EI1478" s="368">
        <f t="shared" ref="EI1478:FR1478" ca="1" si="3200">EI1477*$F$1333</f>
        <v>0</v>
      </c>
      <c r="EJ1478" s="368">
        <f t="shared" ca="1" si="3200"/>
        <v>0</v>
      </c>
      <c r="EK1478" s="368">
        <f t="shared" ca="1" si="3200"/>
        <v>0</v>
      </c>
      <c r="EL1478" s="368">
        <f t="shared" ca="1" si="3200"/>
        <v>0</v>
      </c>
      <c r="EM1478" s="368">
        <f t="shared" ca="1" si="3200"/>
        <v>0</v>
      </c>
      <c r="EN1478" s="368">
        <f t="shared" ca="1" si="3200"/>
        <v>0</v>
      </c>
      <c r="EO1478" s="368">
        <f t="shared" ca="1" si="3200"/>
        <v>0</v>
      </c>
      <c r="EP1478" s="368">
        <f t="shared" ca="1" si="3200"/>
        <v>0</v>
      </c>
      <c r="EQ1478" s="368">
        <f t="shared" ca="1" si="3200"/>
        <v>0</v>
      </c>
      <c r="ER1478" s="368">
        <f t="shared" ca="1" si="3200"/>
        <v>0</v>
      </c>
      <c r="ES1478" s="368">
        <f t="shared" ca="1" si="3200"/>
        <v>0</v>
      </c>
      <c r="ET1478" s="368">
        <f t="shared" ca="1" si="3200"/>
        <v>0</v>
      </c>
      <c r="EU1478" s="368">
        <f t="shared" ca="1" si="3200"/>
        <v>0</v>
      </c>
      <c r="EV1478" s="368">
        <f t="shared" ca="1" si="3200"/>
        <v>0</v>
      </c>
      <c r="EW1478" s="368">
        <f t="shared" ca="1" si="3200"/>
        <v>0</v>
      </c>
      <c r="EX1478" s="368">
        <f t="shared" ca="1" si="3200"/>
        <v>0</v>
      </c>
      <c r="EY1478" s="368">
        <f t="shared" ca="1" si="3200"/>
        <v>0</v>
      </c>
      <c r="EZ1478" s="368">
        <f t="shared" ca="1" si="3200"/>
        <v>0</v>
      </c>
      <c r="FA1478" s="368">
        <f t="shared" ca="1" si="3200"/>
        <v>0</v>
      </c>
      <c r="FB1478" s="368">
        <f t="shared" ca="1" si="3200"/>
        <v>0</v>
      </c>
      <c r="FC1478" s="368">
        <f t="shared" ca="1" si="3200"/>
        <v>0</v>
      </c>
      <c r="FD1478" s="368">
        <f t="shared" ca="1" si="3200"/>
        <v>0</v>
      </c>
      <c r="FE1478" s="368">
        <f t="shared" ca="1" si="3200"/>
        <v>0</v>
      </c>
      <c r="FF1478" s="368">
        <f t="shared" ca="1" si="3200"/>
        <v>0</v>
      </c>
      <c r="FG1478" s="368">
        <f t="shared" ca="1" si="3200"/>
        <v>0</v>
      </c>
      <c r="FH1478" s="368">
        <f t="shared" ca="1" si="3200"/>
        <v>0</v>
      </c>
      <c r="FI1478" s="368">
        <f t="shared" ca="1" si="3200"/>
        <v>0</v>
      </c>
      <c r="FJ1478" s="368">
        <f t="shared" ca="1" si="3200"/>
        <v>0</v>
      </c>
      <c r="FK1478" s="368">
        <f t="shared" ca="1" si="3200"/>
        <v>0</v>
      </c>
      <c r="FL1478" s="368">
        <f t="shared" ca="1" si="3200"/>
        <v>0</v>
      </c>
      <c r="FM1478" s="368">
        <f t="shared" ca="1" si="3200"/>
        <v>0</v>
      </c>
      <c r="FN1478" s="368">
        <f t="shared" ca="1" si="3200"/>
        <v>0</v>
      </c>
      <c r="FO1478" s="368">
        <f t="shared" ca="1" si="3200"/>
        <v>0</v>
      </c>
      <c r="FP1478" s="368">
        <f t="shared" ca="1" si="3200"/>
        <v>0</v>
      </c>
      <c r="FQ1478" s="368">
        <f t="shared" ca="1" si="3200"/>
        <v>0</v>
      </c>
      <c r="FR1478" s="368">
        <f t="shared" ca="1" si="3200"/>
        <v>0</v>
      </c>
    </row>
    <row r="1479" spans="2:174">
      <c r="C1479" t="s">
        <v>1033</v>
      </c>
      <c r="D1479"/>
      <c r="I1479" s="167">
        <f ca="1">SUM(J1479:FR1479)</f>
        <v>0</v>
      </c>
      <c r="J1479" s="368">
        <f ca="1">J1477*(1-$F$1333)</f>
        <v>0</v>
      </c>
      <c r="K1479" s="368">
        <f t="shared" ref="K1479:BV1479" ca="1" si="3201">K1477*(1-$F$1333)</f>
        <v>0</v>
      </c>
      <c r="L1479" s="368">
        <f t="shared" ca="1" si="3201"/>
        <v>0</v>
      </c>
      <c r="M1479" s="368">
        <f t="shared" ca="1" si="3201"/>
        <v>0</v>
      </c>
      <c r="N1479" s="368">
        <f t="shared" ca="1" si="3201"/>
        <v>0</v>
      </c>
      <c r="O1479" s="368">
        <f t="shared" ca="1" si="3201"/>
        <v>0</v>
      </c>
      <c r="P1479" s="368">
        <f t="shared" ca="1" si="3201"/>
        <v>0</v>
      </c>
      <c r="Q1479" s="368">
        <f t="shared" ca="1" si="3201"/>
        <v>0</v>
      </c>
      <c r="R1479" s="368">
        <f t="shared" ca="1" si="3201"/>
        <v>0</v>
      </c>
      <c r="S1479" s="368">
        <f t="shared" ca="1" si="3201"/>
        <v>0</v>
      </c>
      <c r="T1479" s="368">
        <f t="shared" ca="1" si="3201"/>
        <v>0</v>
      </c>
      <c r="U1479" s="368">
        <f t="shared" ca="1" si="3201"/>
        <v>0</v>
      </c>
      <c r="V1479" s="368">
        <f t="shared" ca="1" si="3201"/>
        <v>0</v>
      </c>
      <c r="W1479" s="368">
        <f t="shared" ca="1" si="3201"/>
        <v>0</v>
      </c>
      <c r="X1479" s="368">
        <f t="shared" ca="1" si="3201"/>
        <v>0</v>
      </c>
      <c r="Y1479" s="368">
        <f t="shared" ca="1" si="3201"/>
        <v>0</v>
      </c>
      <c r="Z1479" s="368">
        <f t="shared" ca="1" si="3201"/>
        <v>0</v>
      </c>
      <c r="AA1479" s="368">
        <f t="shared" ca="1" si="3201"/>
        <v>0</v>
      </c>
      <c r="AB1479" s="368">
        <f t="shared" ca="1" si="3201"/>
        <v>0</v>
      </c>
      <c r="AC1479" s="368">
        <f t="shared" ca="1" si="3201"/>
        <v>0</v>
      </c>
      <c r="AD1479" s="368">
        <f t="shared" ca="1" si="3201"/>
        <v>0</v>
      </c>
      <c r="AE1479" s="368">
        <f t="shared" ca="1" si="3201"/>
        <v>0</v>
      </c>
      <c r="AF1479" s="368">
        <f t="shared" ca="1" si="3201"/>
        <v>0</v>
      </c>
      <c r="AG1479" s="368">
        <f t="shared" ca="1" si="3201"/>
        <v>0</v>
      </c>
      <c r="AH1479" s="368">
        <f t="shared" ca="1" si="3201"/>
        <v>0</v>
      </c>
      <c r="AI1479" s="368">
        <f t="shared" ca="1" si="3201"/>
        <v>0</v>
      </c>
      <c r="AJ1479" s="368">
        <f t="shared" ca="1" si="3201"/>
        <v>0</v>
      </c>
      <c r="AK1479" s="368">
        <f t="shared" ca="1" si="3201"/>
        <v>0</v>
      </c>
      <c r="AL1479" s="368">
        <f t="shared" ca="1" si="3201"/>
        <v>0</v>
      </c>
      <c r="AM1479" s="368">
        <f t="shared" ca="1" si="3201"/>
        <v>0</v>
      </c>
      <c r="AN1479" s="368">
        <f t="shared" ca="1" si="3201"/>
        <v>0</v>
      </c>
      <c r="AO1479" s="368">
        <f t="shared" ca="1" si="3201"/>
        <v>0</v>
      </c>
      <c r="AP1479" s="368">
        <f t="shared" ca="1" si="3201"/>
        <v>0</v>
      </c>
      <c r="AQ1479" s="368">
        <f t="shared" ca="1" si="3201"/>
        <v>0</v>
      </c>
      <c r="AR1479" s="368">
        <f t="shared" ca="1" si="3201"/>
        <v>0</v>
      </c>
      <c r="AS1479" s="368">
        <f t="shared" ca="1" si="3201"/>
        <v>0</v>
      </c>
      <c r="AT1479" s="368">
        <f t="shared" ca="1" si="3201"/>
        <v>0</v>
      </c>
      <c r="AU1479" s="368">
        <f t="shared" ca="1" si="3201"/>
        <v>0</v>
      </c>
      <c r="AV1479" s="368">
        <f t="shared" ca="1" si="3201"/>
        <v>0</v>
      </c>
      <c r="AW1479" s="368">
        <f t="shared" ca="1" si="3201"/>
        <v>0</v>
      </c>
      <c r="AX1479" s="368">
        <f t="shared" ca="1" si="3201"/>
        <v>0</v>
      </c>
      <c r="AY1479" s="368">
        <f t="shared" ca="1" si="3201"/>
        <v>0</v>
      </c>
      <c r="AZ1479" s="368">
        <f t="shared" ca="1" si="3201"/>
        <v>0</v>
      </c>
      <c r="BA1479" s="368">
        <f t="shared" ca="1" si="3201"/>
        <v>0</v>
      </c>
      <c r="BB1479" s="368">
        <f t="shared" ca="1" si="3201"/>
        <v>0</v>
      </c>
      <c r="BC1479" s="368">
        <f t="shared" ca="1" si="3201"/>
        <v>0</v>
      </c>
      <c r="BD1479" s="368">
        <f t="shared" ca="1" si="3201"/>
        <v>0</v>
      </c>
      <c r="BE1479" s="368">
        <f t="shared" ca="1" si="3201"/>
        <v>0</v>
      </c>
      <c r="BF1479" s="368">
        <f t="shared" ca="1" si="3201"/>
        <v>0</v>
      </c>
      <c r="BG1479" s="368">
        <f t="shared" ca="1" si="3201"/>
        <v>0</v>
      </c>
      <c r="BH1479" s="368">
        <f t="shared" ca="1" si="3201"/>
        <v>0</v>
      </c>
      <c r="BI1479" s="368">
        <f t="shared" ca="1" si="3201"/>
        <v>0</v>
      </c>
      <c r="BJ1479" s="368">
        <f t="shared" ca="1" si="3201"/>
        <v>0</v>
      </c>
      <c r="BK1479" s="368">
        <f t="shared" ca="1" si="3201"/>
        <v>0</v>
      </c>
      <c r="BL1479" s="368">
        <f t="shared" ca="1" si="3201"/>
        <v>0</v>
      </c>
      <c r="BM1479" s="368">
        <f t="shared" ca="1" si="3201"/>
        <v>0</v>
      </c>
      <c r="BN1479" s="368">
        <f t="shared" ca="1" si="3201"/>
        <v>0</v>
      </c>
      <c r="BO1479" s="368">
        <f t="shared" ca="1" si="3201"/>
        <v>0</v>
      </c>
      <c r="BP1479" s="368">
        <f t="shared" ca="1" si="3201"/>
        <v>0</v>
      </c>
      <c r="BQ1479" s="368">
        <f t="shared" ca="1" si="3201"/>
        <v>0</v>
      </c>
      <c r="BR1479" s="368">
        <f t="shared" ca="1" si="3201"/>
        <v>0</v>
      </c>
      <c r="BS1479" s="368">
        <f t="shared" ca="1" si="3201"/>
        <v>0</v>
      </c>
      <c r="BT1479" s="368">
        <f t="shared" ca="1" si="3201"/>
        <v>0</v>
      </c>
      <c r="BU1479" s="368">
        <f t="shared" ca="1" si="3201"/>
        <v>0</v>
      </c>
      <c r="BV1479" s="368">
        <f t="shared" ca="1" si="3201"/>
        <v>0</v>
      </c>
      <c r="BW1479" s="368">
        <f t="shared" ref="BW1479:EH1479" ca="1" si="3202">BW1477*(1-$F$1333)</f>
        <v>0</v>
      </c>
      <c r="BX1479" s="368">
        <f t="shared" ca="1" si="3202"/>
        <v>0</v>
      </c>
      <c r="BY1479" s="368">
        <f t="shared" ca="1" si="3202"/>
        <v>0</v>
      </c>
      <c r="BZ1479" s="368">
        <f t="shared" ca="1" si="3202"/>
        <v>0</v>
      </c>
      <c r="CA1479" s="368">
        <f t="shared" ca="1" si="3202"/>
        <v>0</v>
      </c>
      <c r="CB1479" s="368">
        <f t="shared" ca="1" si="3202"/>
        <v>0</v>
      </c>
      <c r="CC1479" s="368">
        <f t="shared" ca="1" si="3202"/>
        <v>0</v>
      </c>
      <c r="CD1479" s="368">
        <f t="shared" ca="1" si="3202"/>
        <v>0</v>
      </c>
      <c r="CE1479" s="368">
        <f t="shared" ca="1" si="3202"/>
        <v>0</v>
      </c>
      <c r="CF1479" s="368">
        <f t="shared" ca="1" si="3202"/>
        <v>0</v>
      </c>
      <c r="CG1479" s="368">
        <f t="shared" ca="1" si="3202"/>
        <v>0</v>
      </c>
      <c r="CH1479" s="368">
        <f t="shared" ca="1" si="3202"/>
        <v>0</v>
      </c>
      <c r="CI1479" s="368">
        <f t="shared" ca="1" si="3202"/>
        <v>0</v>
      </c>
      <c r="CJ1479" s="368">
        <f t="shared" ca="1" si="3202"/>
        <v>0</v>
      </c>
      <c r="CK1479" s="368">
        <f t="shared" ca="1" si="3202"/>
        <v>0</v>
      </c>
      <c r="CL1479" s="368">
        <f t="shared" ca="1" si="3202"/>
        <v>0</v>
      </c>
      <c r="CM1479" s="368">
        <f t="shared" ca="1" si="3202"/>
        <v>0</v>
      </c>
      <c r="CN1479" s="368">
        <f t="shared" ca="1" si="3202"/>
        <v>0</v>
      </c>
      <c r="CO1479" s="368">
        <f t="shared" ca="1" si="3202"/>
        <v>0</v>
      </c>
      <c r="CP1479" s="368">
        <f t="shared" ca="1" si="3202"/>
        <v>0</v>
      </c>
      <c r="CQ1479" s="368">
        <f t="shared" ca="1" si="3202"/>
        <v>0</v>
      </c>
      <c r="CR1479" s="368">
        <f t="shared" ca="1" si="3202"/>
        <v>0</v>
      </c>
      <c r="CS1479" s="368">
        <f t="shared" ca="1" si="3202"/>
        <v>0</v>
      </c>
      <c r="CT1479" s="368">
        <f t="shared" ca="1" si="3202"/>
        <v>0</v>
      </c>
      <c r="CU1479" s="368">
        <f t="shared" ca="1" si="3202"/>
        <v>0</v>
      </c>
      <c r="CV1479" s="368">
        <f t="shared" ca="1" si="3202"/>
        <v>0</v>
      </c>
      <c r="CW1479" s="368">
        <f t="shared" ca="1" si="3202"/>
        <v>0</v>
      </c>
      <c r="CX1479" s="368">
        <f t="shared" ca="1" si="3202"/>
        <v>0</v>
      </c>
      <c r="CY1479" s="368">
        <f t="shared" ca="1" si="3202"/>
        <v>0</v>
      </c>
      <c r="CZ1479" s="368">
        <f t="shared" ca="1" si="3202"/>
        <v>0</v>
      </c>
      <c r="DA1479" s="368">
        <f t="shared" ca="1" si="3202"/>
        <v>0</v>
      </c>
      <c r="DB1479" s="368">
        <f t="shared" ca="1" si="3202"/>
        <v>0</v>
      </c>
      <c r="DC1479" s="368">
        <f t="shared" ca="1" si="3202"/>
        <v>0</v>
      </c>
      <c r="DD1479" s="368">
        <f t="shared" ca="1" si="3202"/>
        <v>0</v>
      </c>
      <c r="DE1479" s="368">
        <f t="shared" ca="1" si="3202"/>
        <v>0</v>
      </c>
      <c r="DF1479" s="368">
        <f t="shared" ca="1" si="3202"/>
        <v>0</v>
      </c>
      <c r="DG1479" s="368">
        <f t="shared" ca="1" si="3202"/>
        <v>0</v>
      </c>
      <c r="DH1479" s="368">
        <f t="shared" ca="1" si="3202"/>
        <v>0</v>
      </c>
      <c r="DI1479" s="368">
        <f t="shared" ca="1" si="3202"/>
        <v>0</v>
      </c>
      <c r="DJ1479" s="368">
        <f t="shared" ca="1" si="3202"/>
        <v>0</v>
      </c>
      <c r="DK1479" s="368">
        <f t="shared" ca="1" si="3202"/>
        <v>0</v>
      </c>
      <c r="DL1479" s="368">
        <f t="shared" ca="1" si="3202"/>
        <v>0</v>
      </c>
      <c r="DM1479" s="368">
        <f t="shared" ca="1" si="3202"/>
        <v>0</v>
      </c>
      <c r="DN1479" s="368">
        <f t="shared" ca="1" si="3202"/>
        <v>0</v>
      </c>
      <c r="DO1479" s="368">
        <f t="shared" ca="1" si="3202"/>
        <v>0</v>
      </c>
      <c r="DP1479" s="368">
        <f t="shared" ca="1" si="3202"/>
        <v>0</v>
      </c>
      <c r="DQ1479" s="368">
        <f t="shared" ca="1" si="3202"/>
        <v>0</v>
      </c>
      <c r="DR1479" s="368">
        <f t="shared" ca="1" si="3202"/>
        <v>0</v>
      </c>
      <c r="DS1479" s="368">
        <f t="shared" ca="1" si="3202"/>
        <v>0</v>
      </c>
      <c r="DT1479" s="368">
        <f t="shared" ca="1" si="3202"/>
        <v>0</v>
      </c>
      <c r="DU1479" s="368">
        <f t="shared" ca="1" si="3202"/>
        <v>0</v>
      </c>
      <c r="DV1479" s="368">
        <f t="shared" ca="1" si="3202"/>
        <v>0</v>
      </c>
      <c r="DW1479" s="368">
        <f t="shared" ca="1" si="3202"/>
        <v>0</v>
      </c>
      <c r="DX1479" s="368">
        <f t="shared" ca="1" si="3202"/>
        <v>0</v>
      </c>
      <c r="DY1479" s="368">
        <f t="shared" ca="1" si="3202"/>
        <v>0</v>
      </c>
      <c r="DZ1479" s="368">
        <f t="shared" ca="1" si="3202"/>
        <v>0</v>
      </c>
      <c r="EA1479" s="368">
        <f t="shared" ca="1" si="3202"/>
        <v>0</v>
      </c>
      <c r="EB1479" s="368">
        <f t="shared" ca="1" si="3202"/>
        <v>0</v>
      </c>
      <c r="EC1479" s="368">
        <f t="shared" ca="1" si="3202"/>
        <v>0</v>
      </c>
      <c r="ED1479" s="368">
        <f t="shared" ca="1" si="3202"/>
        <v>0</v>
      </c>
      <c r="EE1479" s="368">
        <f t="shared" ca="1" si="3202"/>
        <v>0</v>
      </c>
      <c r="EF1479" s="368">
        <f t="shared" ca="1" si="3202"/>
        <v>0</v>
      </c>
      <c r="EG1479" s="368">
        <f t="shared" ca="1" si="3202"/>
        <v>0</v>
      </c>
      <c r="EH1479" s="368">
        <f t="shared" ca="1" si="3202"/>
        <v>0</v>
      </c>
      <c r="EI1479" s="368">
        <f t="shared" ref="EI1479:FR1479" ca="1" si="3203">EI1477*(1-$F$1333)</f>
        <v>0</v>
      </c>
      <c r="EJ1479" s="368">
        <f t="shared" ca="1" si="3203"/>
        <v>0</v>
      </c>
      <c r="EK1479" s="368">
        <f t="shared" ca="1" si="3203"/>
        <v>0</v>
      </c>
      <c r="EL1479" s="368">
        <f t="shared" ca="1" si="3203"/>
        <v>0</v>
      </c>
      <c r="EM1479" s="368">
        <f t="shared" ca="1" si="3203"/>
        <v>0</v>
      </c>
      <c r="EN1479" s="368">
        <f t="shared" ca="1" si="3203"/>
        <v>0</v>
      </c>
      <c r="EO1479" s="368">
        <f t="shared" ca="1" si="3203"/>
        <v>0</v>
      </c>
      <c r="EP1479" s="368">
        <f t="shared" ca="1" si="3203"/>
        <v>0</v>
      </c>
      <c r="EQ1479" s="368">
        <f t="shared" ca="1" si="3203"/>
        <v>0</v>
      </c>
      <c r="ER1479" s="368">
        <f t="shared" ca="1" si="3203"/>
        <v>0</v>
      </c>
      <c r="ES1479" s="368">
        <f t="shared" ca="1" si="3203"/>
        <v>0</v>
      </c>
      <c r="ET1479" s="368">
        <f t="shared" ca="1" si="3203"/>
        <v>0</v>
      </c>
      <c r="EU1479" s="368">
        <f t="shared" ca="1" si="3203"/>
        <v>0</v>
      </c>
      <c r="EV1479" s="368">
        <f t="shared" ca="1" si="3203"/>
        <v>0</v>
      </c>
      <c r="EW1479" s="368">
        <f t="shared" ca="1" si="3203"/>
        <v>0</v>
      </c>
      <c r="EX1479" s="368">
        <f t="shared" ca="1" si="3203"/>
        <v>0</v>
      </c>
      <c r="EY1479" s="368">
        <f t="shared" ca="1" si="3203"/>
        <v>0</v>
      </c>
      <c r="EZ1479" s="368">
        <f t="shared" ca="1" si="3203"/>
        <v>0</v>
      </c>
      <c r="FA1479" s="368">
        <f t="shared" ca="1" si="3203"/>
        <v>0</v>
      </c>
      <c r="FB1479" s="368">
        <f t="shared" ca="1" si="3203"/>
        <v>0</v>
      </c>
      <c r="FC1479" s="368">
        <f t="shared" ca="1" si="3203"/>
        <v>0</v>
      </c>
      <c r="FD1479" s="368">
        <f t="shared" ca="1" si="3203"/>
        <v>0</v>
      </c>
      <c r="FE1479" s="368">
        <f t="shared" ca="1" si="3203"/>
        <v>0</v>
      </c>
      <c r="FF1479" s="368">
        <f t="shared" ca="1" si="3203"/>
        <v>0</v>
      </c>
      <c r="FG1479" s="368">
        <f t="shared" ca="1" si="3203"/>
        <v>0</v>
      </c>
      <c r="FH1479" s="368">
        <f t="shared" ca="1" si="3203"/>
        <v>0</v>
      </c>
      <c r="FI1479" s="368">
        <f t="shared" ca="1" si="3203"/>
        <v>0</v>
      </c>
      <c r="FJ1479" s="368">
        <f t="shared" ca="1" si="3203"/>
        <v>0</v>
      </c>
      <c r="FK1479" s="368">
        <f t="shared" ca="1" si="3203"/>
        <v>0</v>
      </c>
      <c r="FL1479" s="368">
        <f t="shared" ca="1" si="3203"/>
        <v>0</v>
      </c>
      <c r="FM1479" s="368">
        <f t="shared" ca="1" si="3203"/>
        <v>0</v>
      </c>
      <c r="FN1479" s="368">
        <f t="shared" ca="1" si="3203"/>
        <v>0</v>
      </c>
      <c r="FO1479" s="368">
        <f t="shared" ca="1" si="3203"/>
        <v>0</v>
      </c>
      <c r="FP1479" s="368">
        <f t="shared" ca="1" si="3203"/>
        <v>0</v>
      </c>
      <c r="FQ1479" s="368">
        <f t="shared" ca="1" si="3203"/>
        <v>0</v>
      </c>
      <c r="FR1479" s="368">
        <f t="shared" ca="1" si="3203"/>
        <v>0</v>
      </c>
    </row>
    <row r="1480" spans="2:174">
      <c r="D1480"/>
    </row>
    <row r="1481" spans="2:174">
      <c r="B1481" s="5" t="s">
        <v>1063</v>
      </c>
      <c r="C1481" s="4"/>
      <c r="D1481" s="7"/>
      <c r="E1481" s="4"/>
      <c r="F1481" s="4"/>
      <c r="G1481" s="7"/>
      <c r="H1481" s="7"/>
      <c r="I1481" s="4"/>
      <c r="J1481" s="4"/>
      <c r="K1481" s="4"/>
      <c r="L1481" s="4"/>
      <c r="M1481" s="4"/>
      <c r="N1481" s="4"/>
      <c r="O1481" s="4"/>
      <c r="P1481" s="4"/>
      <c r="Q1481" s="4"/>
      <c r="R1481" s="4"/>
      <c r="S1481" s="4"/>
      <c r="T1481" s="4"/>
      <c r="U1481" s="4"/>
      <c r="V1481" s="4"/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  <c r="AJ1481" s="4"/>
      <c r="AK1481" s="4"/>
      <c r="AL1481" s="4"/>
      <c r="AM1481" s="4"/>
      <c r="AN1481" s="4"/>
      <c r="AO1481" s="4"/>
      <c r="AP1481" s="4"/>
      <c r="AQ1481" s="4"/>
      <c r="AR1481" s="4"/>
      <c r="AS1481" s="4"/>
      <c r="AT1481" s="4"/>
      <c r="AU1481" s="4"/>
      <c r="AV1481" s="4"/>
      <c r="AW1481" s="4"/>
      <c r="AX1481" s="4"/>
      <c r="AY1481" s="4"/>
      <c r="AZ1481" s="4"/>
      <c r="BA1481" s="4"/>
      <c r="BB1481" s="4"/>
      <c r="BC1481" s="4"/>
      <c r="BD1481" s="4"/>
      <c r="BE1481" s="4"/>
      <c r="BF1481" s="4"/>
      <c r="BG1481" s="4"/>
      <c r="BH1481" s="4"/>
      <c r="BI1481" s="4"/>
      <c r="BJ1481" s="4"/>
      <c r="BK1481" s="4"/>
      <c r="BL1481" s="4"/>
      <c r="BM1481" s="4"/>
      <c r="BN1481" s="4"/>
      <c r="BO1481" s="4"/>
      <c r="BP1481" s="4"/>
      <c r="BQ1481" s="4"/>
      <c r="BR1481" s="4"/>
      <c r="BS1481" s="4"/>
      <c r="BT1481" s="4"/>
      <c r="BU1481" s="4"/>
      <c r="BV1481" s="4"/>
      <c r="BW1481" s="4"/>
      <c r="BX1481" s="4"/>
      <c r="BY1481" s="4"/>
      <c r="BZ1481" s="4"/>
      <c r="CA1481" s="4"/>
      <c r="CB1481" s="4"/>
      <c r="CC1481" s="4"/>
      <c r="CD1481" s="4"/>
      <c r="CE1481" s="4"/>
      <c r="CF1481" s="4"/>
      <c r="CG1481" s="4"/>
      <c r="CH1481" s="4"/>
      <c r="CI1481" s="4"/>
      <c r="CJ1481" s="4"/>
      <c r="CK1481" s="4"/>
      <c r="CL1481" s="4"/>
      <c r="CM1481" s="4"/>
      <c r="CN1481" s="4"/>
      <c r="CO1481" s="4"/>
      <c r="CP1481" s="4"/>
      <c r="CQ1481" s="4"/>
      <c r="CR1481" s="4"/>
      <c r="CS1481" s="4"/>
      <c r="CT1481" s="4"/>
      <c r="CU1481" s="4"/>
      <c r="CV1481" s="4"/>
      <c r="CW1481" s="4"/>
      <c r="CX1481" s="4"/>
      <c r="CY1481" s="4"/>
      <c r="CZ1481" s="4"/>
      <c r="DA1481" s="4"/>
      <c r="DB1481" s="4"/>
      <c r="DC1481" s="4"/>
      <c r="DD1481" s="4"/>
      <c r="DE1481" s="4"/>
      <c r="DF1481" s="4"/>
      <c r="DG1481" s="4"/>
      <c r="DH1481" s="4"/>
      <c r="DI1481" s="4"/>
      <c r="DJ1481" s="4"/>
      <c r="DK1481" s="4"/>
      <c r="DL1481" s="4"/>
      <c r="DM1481" s="4"/>
      <c r="DN1481" s="4"/>
      <c r="DO1481" s="4"/>
      <c r="DP1481" s="4"/>
      <c r="DQ1481" s="4"/>
      <c r="DR1481" s="4"/>
      <c r="DS1481" s="4"/>
      <c r="DT1481" s="4"/>
      <c r="DU1481" s="4"/>
      <c r="DV1481" s="4"/>
      <c r="DW1481" s="4"/>
      <c r="DX1481" s="4"/>
      <c r="DY1481" s="4"/>
      <c r="DZ1481" s="4"/>
      <c r="EA1481" s="4"/>
      <c r="EB1481" s="4"/>
      <c r="EC1481" s="4"/>
      <c r="ED1481" s="4"/>
      <c r="EE1481" s="4"/>
      <c r="EF1481" s="4"/>
      <c r="EG1481" s="4"/>
      <c r="EH1481" s="4"/>
      <c r="EI1481" s="4"/>
      <c r="EJ1481" s="4"/>
      <c r="EK1481" s="4"/>
      <c r="EL1481" s="4"/>
      <c r="EM1481" s="4"/>
      <c r="EN1481" s="4"/>
      <c r="EO1481" s="4"/>
      <c r="EP1481" s="4"/>
      <c r="EQ1481" s="4"/>
      <c r="ER1481" s="4"/>
      <c r="ES1481" s="4"/>
      <c r="ET1481" s="4"/>
      <c r="EU1481" s="4"/>
      <c r="EV1481" s="4"/>
      <c r="EW1481" s="4"/>
      <c r="EX1481" s="4"/>
      <c r="EY1481" s="4"/>
      <c r="EZ1481" s="4"/>
      <c r="FA1481" s="4"/>
      <c r="FB1481" s="4"/>
      <c r="FC1481" s="4"/>
      <c r="FD1481" s="4"/>
      <c r="FE1481" s="4"/>
      <c r="FF1481" s="4"/>
      <c r="FG1481" s="4"/>
      <c r="FH1481" s="4"/>
      <c r="FI1481" s="4"/>
      <c r="FJ1481" s="4"/>
      <c r="FK1481" s="4"/>
      <c r="FL1481" s="4"/>
      <c r="FM1481" s="4"/>
      <c r="FN1481" s="4"/>
      <c r="FO1481" s="4"/>
      <c r="FP1481" s="4"/>
      <c r="FQ1481" s="4"/>
      <c r="FR1481" s="4"/>
    </row>
    <row r="1482" spans="2:174">
      <c r="D1482"/>
    </row>
    <row r="1483" spans="2:174" s="380" customFormat="1">
      <c r="C1483" s="387" t="s">
        <v>1070</v>
      </c>
      <c r="D1483" s="363"/>
      <c r="E1483" s="401">
        <f ca="1">ROUND(SUM(M1_Taxes_COPY)-SUM(M1_Taxes_PASTE),10)</f>
        <v>0</v>
      </c>
      <c r="F1483" s="185">
        <f ca="1">ROUND(SUM(J1483:FR1483)-SUM(J1487:FR1487),1)</f>
        <v>0</v>
      </c>
      <c r="I1483" s="381">
        <f t="shared" ref="I1483:I1490" ca="1" si="3204">SUM(J1483:FR1483)</f>
        <v>-243868.39999999997</v>
      </c>
      <c r="J1483" s="368">
        <f t="shared" ref="J1483:AO1483" ca="1" si="3205">ROUND(J1301,2)</f>
        <v>0</v>
      </c>
      <c r="K1483" s="368">
        <f t="shared" ca="1" si="3205"/>
        <v>0</v>
      </c>
      <c r="L1483" s="368">
        <f t="shared" ca="1" si="3205"/>
        <v>0</v>
      </c>
      <c r="M1483" s="368">
        <f t="shared" ca="1" si="3205"/>
        <v>0</v>
      </c>
      <c r="N1483" s="368">
        <f t="shared" ca="1" si="3205"/>
        <v>0</v>
      </c>
      <c r="O1483" s="368">
        <f t="shared" ca="1" si="3205"/>
        <v>0</v>
      </c>
      <c r="P1483" s="368">
        <f t="shared" ca="1" si="3205"/>
        <v>0</v>
      </c>
      <c r="Q1483" s="368">
        <f t="shared" ca="1" si="3205"/>
        <v>0</v>
      </c>
      <c r="R1483" s="368">
        <f t="shared" ca="1" si="3205"/>
        <v>0</v>
      </c>
      <c r="S1483" s="368">
        <f t="shared" ca="1" si="3205"/>
        <v>0</v>
      </c>
      <c r="T1483" s="368">
        <f t="shared" ca="1" si="3205"/>
        <v>0</v>
      </c>
      <c r="U1483" s="368">
        <f t="shared" ca="1" si="3205"/>
        <v>0</v>
      </c>
      <c r="V1483" s="368">
        <f t="shared" ca="1" si="3205"/>
        <v>0</v>
      </c>
      <c r="W1483" s="368">
        <f t="shared" ca="1" si="3205"/>
        <v>0</v>
      </c>
      <c r="X1483" s="368">
        <f t="shared" ca="1" si="3205"/>
        <v>0</v>
      </c>
      <c r="Y1483" s="368">
        <f t="shared" ca="1" si="3205"/>
        <v>0</v>
      </c>
      <c r="Z1483" s="368">
        <f t="shared" ca="1" si="3205"/>
        <v>0</v>
      </c>
      <c r="AA1483" s="368">
        <f t="shared" ca="1" si="3205"/>
        <v>0</v>
      </c>
      <c r="AB1483" s="368">
        <f t="shared" ca="1" si="3205"/>
        <v>0</v>
      </c>
      <c r="AC1483" s="368">
        <f t="shared" ca="1" si="3205"/>
        <v>-404.35</v>
      </c>
      <c r="AD1483" s="368">
        <f t="shared" ca="1" si="3205"/>
        <v>389.37</v>
      </c>
      <c r="AE1483" s="368">
        <f t="shared" ca="1" si="3205"/>
        <v>0</v>
      </c>
      <c r="AF1483" s="368">
        <f t="shared" ca="1" si="3205"/>
        <v>0</v>
      </c>
      <c r="AG1483" s="368">
        <f t="shared" ca="1" si="3205"/>
        <v>-215.1</v>
      </c>
      <c r="AH1483" s="368">
        <f t="shared" ca="1" si="3205"/>
        <v>226.68</v>
      </c>
      <c r="AI1483" s="368">
        <f t="shared" ca="1" si="3205"/>
        <v>0</v>
      </c>
      <c r="AJ1483" s="368">
        <f t="shared" ca="1" si="3205"/>
        <v>0</v>
      </c>
      <c r="AK1483" s="368">
        <f t="shared" ca="1" si="3205"/>
        <v>-257.79000000000002</v>
      </c>
      <c r="AL1483" s="368">
        <f t="shared" ca="1" si="3205"/>
        <v>199.91</v>
      </c>
      <c r="AM1483" s="368">
        <f t="shared" ca="1" si="3205"/>
        <v>0</v>
      </c>
      <c r="AN1483" s="368">
        <f t="shared" ca="1" si="3205"/>
        <v>0</v>
      </c>
      <c r="AO1483" s="368">
        <f t="shared" ca="1" si="3205"/>
        <v>-250.45</v>
      </c>
      <c r="AP1483" s="368">
        <f t="shared" ref="AP1483:BU1483" ca="1" si="3206">ROUND(AP1301,2)</f>
        <v>257.70999999999998</v>
      </c>
      <c r="AQ1483" s="368">
        <f t="shared" ca="1" si="3206"/>
        <v>0</v>
      </c>
      <c r="AR1483" s="368">
        <f t="shared" ca="1" si="3206"/>
        <v>0</v>
      </c>
      <c r="AS1483" s="368">
        <f t="shared" ca="1" si="3206"/>
        <v>-243.15</v>
      </c>
      <c r="AT1483" s="368">
        <f t="shared" ca="1" si="3206"/>
        <v>277.33</v>
      </c>
      <c r="AU1483" s="368">
        <f t="shared" ca="1" si="3206"/>
        <v>0</v>
      </c>
      <c r="AV1483" s="368">
        <f t="shared" ca="1" si="3206"/>
        <v>0</v>
      </c>
      <c r="AW1483" s="368">
        <f t="shared" ca="1" si="3206"/>
        <v>-217.26</v>
      </c>
      <c r="AX1483" s="368">
        <f t="shared" ca="1" si="3206"/>
        <v>217.13</v>
      </c>
      <c r="AY1483" s="368">
        <f t="shared" ca="1" si="3206"/>
        <v>0</v>
      </c>
      <c r="AZ1483" s="368">
        <f t="shared" ca="1" si="3206"/>
        <v>0</v>
      </c>
      <c r="BA1483" s="368">
        <f t="shared" ca="1" si="3206"/>
        <v>-208.42</v>
      </c>
      <c r="BB1483" s="368">
        <f t="shared" ca="1" si="3206"/>
        <v>216.55</v>
      </c>
      <c r="BC1483" s="368">
        <f t="shared" ca="1" si="3206"/>
        <v>0</v>
      </c>
      <c r="BD1483" s="368">
        <f t="shared" ca="1" si="3206"/>
        <v>0</v>
      </c>
      <c r="BE1483" s="368">
        <f t="shared" ca="1" si="3206"/>
        <v>-200.16</v>
      </c>
      <c r="BF1483" s="368">
        <f t="shared" ca="1" si="3206"/>
        <v>202.24</v>
      </c>
      <c r="BG1483" s="368">
        <f t="shared" ca="1" si="3206"/>
        <v>0</v>
      </c>
      <c r="BH1483" s="368">
        <f t="shared" ca="1" si="3206"/>
        <v>0</v>
      </c>
      <c r="BI1483" s="368">
        <f t="shared" ca="1" si="3206"/>
        <v>-191.98</v>
      </c>
      <c r="BJ1483" s="368">
        <f t="shared" ca="1" si="3206"/>
        <v>140.11000000000001</v>
      </c>
      <c r="BK1483" s="368">
        <f t="shared" ca="1" si="3206"/>
        <v>0</v>
      </c>
      <c r="BL1483" s="368">
        <f t="shared" ca="1" si="3206"/>
        <v>0</v>
      </c>
      <c r="BM1483" s="368">
        <f t="shared" ca="1" si="3206"/>
        <v>-184.15</v>
      </c>
      <c r="BN1483" s="368">
        <f t="shared" ca="1" si="3206"/>
        <v>-361.16</v>
      </c>
      <c r="BO1483" s="368">
        <f t="shared" ca="1" si="3206"/>
        <v>0</v>
      </c>
      <c r="BP1483" s="368">
        <f t="shared" ca="1" si="3206"/>
        <v>0</v>
      </c>
      <c r="BQ1483" s="368">
        <f t="shared" ca="1" si="3206"/>
        <v>-964.46</v>
      </c>
      <c r="BR1483" s="368">
        <f t="shared" ca="1" si="3206"/>
        <v>786.83</v>
      </c>
      <c r="BS1483" s="368">
        <f t="shared" ca="1" si="3206"/>
        <v>0</v>
      </c>
      <c r="BT1483" s="368">
        <f t="shared" ca="1" si="3206"/>
        <v>0</v>
      </c>
      <c r="BU1483" s="368">
        <f t="shared" ca="1" si="3206"/>
        <v>-1140.02</v>
      </c>
      <c r="BV1483" s="368">
        <f t="shared" ref="BV1483:DA1483" ca="1" si="3207">ROUND(BV1301,2)</f>
        <v>970.62</v>
      </c>
      <c r="BW1483" s="368">
        <f t="shared" ca="1" si="3207"/>
        <v>0</v>
      </c>
      <c r="BX1483" s="368">
        <f t="shared" ca="1" si="3207"/>
        <v>0</v>
      </c>
      <c r="BY1483" s="368">
        <f t="shared" ca="1" si="3207"/>
        <v>-1325.65</v>
      </c>
      <c r="BZ1483" s="368">
        <f t="shared" ca="1" si="3207"/>
        <v>1153.6400000000001</v>
      </c>
      <c r="CA1483" s="368">
        <f t="shared" ca="1" si="3207"/>
        <v>0</v>
      </c>
      <c r="CB1483" s="368">
        <f t="shared" ca="1" si="3207"/>
        <v>0</v>
      </c>
      <c r="CC1483" s="368">
        <f t="shared" ca="1" si="3207"/>
        <v>-1524.03</v>
      </c>
      <c r="CD1483" s="368">
        <f t="shared" ca="1" si="3207"/>
        <v>822.47</v>
      </c>
      <c r="CE1483" s="368">
        <f t="shared" ca="1" si="3207"/>
        <v>-89.28</v>
      </c>
      <c r="CF1483" s="368">
        <f t="shared" ca="1" si="3207"/>
        <v>0</v>
      </c>
      <c r="CG1483" s="368">
        <f t="shared" ca="1" si="3207"/>
        <v>-3254.07</v>
      </c>
      <c r="CH1483" s="368">
        <f t="shared" ca="1" si="3207"/>
        <v>-1591.3</v>
      </c>
      <c r="CI1483" s="368">
        <f t="shared" ca="1" si="3207"/>
        <v>-1679.82</v>
      </c>
      <c r="CJ1483" s="368">
        <f t="shared" ca="1" si="3207"/>
        <v>-1163.78</v>
      </c>
      <c r="CK1483" s="368">
        <f t="shared" ca="1" si="3207"/>
        <v>-3164.79</v>
      </c>
      <c r="CL1483" s="368">
        <f t="shared" ca="1" si="3207"/>
        <v>-2986.5</v>
      </c>
      <c r="CM1483" s="368">
        <f t="shared" ca="1" si="3207"/>
        <v>-1788.37</v>
      </c>
      <c r="CN1483" s="368">
        <f t="shared" ca="1" si="3207"/>
        <v>-1232.6600000000001</v>
      </c>
      <c r="CO1483" s="368">
        <f t="shared" ca="1" si="3207"/>
        <v>-3285.86</v>
      </c>
      <c r="CP1483" s="368">
        <f t="shared" ca="1" si="3207"/>
        <v>-3039.14</v>
      </c>
      <c r="CQ1483" s="368">
        <f t="shared" ca="1" si="3207"/>
        <v>-1830.41</v>
      </c>
      <c r="CR1483" s="368">
        <f t="shared" ca="1" si="3207"/>
        <v>-1296.0999999999999</v>
      </c>
      <c r="CS1483" s="368">
        <f t="shared" ca="1" si="3207"/>
        <v>-3393.84</v>
      </c>
      <c r="CT1483" s="368">
        <f t="shared" ca="1" si="3207"/>
        <v>-3284.49</v>
      </c>
      <c r="CU1483" s="368">
        <f t="shared" ca="1" si="3207"/>
        <v>-2007.14</v>
      </c>
      <c r="CV1483" s="368">
        <f t="shared" ca="1" si="3207"/>
        <v>-1437.65</v>
      </c>
      <c r="CW1483" s="368">
        <f t="shared" ca="1" si="3207"/>
        <v>-3655.58</v>
      </c>
      <c r="CX1483" s="368">
        <f t="shared" ca="1" si="3207"/>
        <v>-3304.03</v>
      </c>
      <c r="CY1483" s="368">
        <f t="shared" ca="1" si="3207"/>
        <v>-2064.77</v>
      </c>
      <c r="CZ1483" s="368">
        <f t="shared" ca="1" si="3207"/>
        <v>-1489.87</v>
      </c>
      <c r="DA1483" s="368">
        <f t="shared" ca="1" si="3207"/>
        <v>-3701.84</v>
      </c>
      <c r="DB1483" s="368">
        <f t="shared" ref="DB1483:EG1483" ca="1" si="3208">ROUND(DB1301,2)</f>
        <v>-3508.32</v>
      </c>
      <c r="DC1483" s="368">
        <f t="shared" ca="1" si="3208"/>
        <v>-2156.08</v>
      </c>
      <c r="DD1483" s="368">
        <f t="shared" ca="1" si="3208"/>
        <v>-1552.07</v>
      </c>
      <c r="DE1483" s="368">
        <f t="shared" ca="1" si="3208"/>
        <v>-3871.07</v>
      </c>
      <c r="DF1483" s="368">
        <f t="shared" ca="1" si="3208"/>
        <v>-3533.74</v>
      </c>
      <c r="DG1483" s="368">
        <f t="shared" ca="1" si="3208"/>
        <v>-2167.0300000000002</v>
      </c>
      <c r="DH1483" s="368">
        <f t="shared" ca="1" si="3208"/>
        <v>-1562.31</v>
      </c>
      <c r="DI1483" s="368">
        <f t="shared" ca="1" si="3208"/>
        <v>-3908.36</v>
      </c>
      <c r="DJ1483" s="368">
        <f t="shared" ca="1" si="3208"/>
        <v>-3572.19</v>
      </c>
      <c r="DK1483" s="368">
        <f t="shared" ca="1" si="3208"/>
        <v>-2188.15</v>
      </c>
      <c r="DL1483" s="368">
        <f t="shared" ca="1" si="3208"/>
        <v>-1570.46</v>
      </c>
      <c r="DM1483" s="368">
        <f t="shared" ca="1" si="3208"/>
        <v>-3948.68</v>
      </c>
      <c r="DN1483" s="368">
        <f t="shared" ca="1" si="3208"/>
        <v>-3584.54</v>
      </c>
      <c r="DO1483" s="368">
        <f t="shared" ca="1" si="3208"/>
        <v>-2192.09</v>
      </c>
      <c r="DP1483" s="368">
        <f t="shared" ca="1" si="3208"/>
        <v>-1570.02</v>
      </c>
      <c r="DQ1483" s="368">
        <f t="shared" ca="1" si="3208"/>
        <v>-3958.19</v>
      </c>
      <c r="DR1483" s="368">
        <f t="shared" ca="1" si="3208"/>
        <v>-3638.68</v>
      </c>
      <c r="DS1483" s="368">
        <f t="shared" ca="1" si="3208"/>
        <v>-2223.06</v>
      </c>
      <c r="DT1483" s="368">
        <f t="shared" ca="1" si="3208"/>
        <v>-1590.59</v>
      </c>
      <c r="DU1483" s="368">
        <f t="shared" ca="1" si="3208"/>
        <v>-4018.19</v>
      </c>
      <c r="DV1483" s="368">
        <f t="shared" ca="1" si="3208"/>
        <v>-3673.01</v>
      </c>
      <c r="DW1483" s="368">
        <f t="shared" ca="1" si="3208"/>
        <v>-2225.46</v>
      </c>
      <c r="DX1483" s="368">
        <f t="shared" ca="1" si="3208"/>
        <v>-1584.33</v>
      </c>
      <c r="DY1483" s="368">
        <f t="shared" ca="1" si="3208"/>
        <v>-4068.42</v>
      </c>
      <c r="DZ1483" s="368">
        <f t="shared" ca="1" si="3208"/>
        <v>-3793.24</v>
      </c>
      <c r="EA1483" s="368">
        <f t="shared" ca="1" si="3208"/>
        <v>-2301.5300000000002</v>
      </c>
      <c r="EB1483" s="368">
        <f t="shared" ca="1" si="3208"/>
        <v>-1608.26</v>
      </c>
      <c r="EC1483" s="368">
        <f t="shared" ca="1" si="3208"/>
        <v>-4139.54</v>
      </c>
      <c r="ED1483" s="368">
        <f t="shared" ca="1" si="3208"/>
        <v>-3864.62</v>
      </c>
      <c r="EE1483" s="368">
        <f t="shared" ca="1" si="3208"/>
        <v>-2343.62</v>
      </c>
      <c r="EF1483" s="368">
        <f t="shared" ca="1" si="3208"/>
        <v>-1663.77</v>
      </c>
      <c r="EG1483" s="368">
        <f t="shared" ca="1" si="3208"/>
        <v>-4271.16</v>
      </c>
      <c r="EH1483" s="368">
        <f t="shared" ref="EH1483:FR1483" ca="1" si="3209">ROUND(EH1301,2)</f>
        <v>-3935.26</v>
      </c>
      <c r="EI1483" s="368">
        <f t="shared" ca="1" si="3209"/>
        <v>-2385</v>
      </c>
      <c r="EJ1483" s="368">
        <f t="shared" ca="1" si="3209"/>
        <v>-1692.03</v>
      </c>
      <c r="EK1483" s="368">
        <f t="shared" ca="1" si="3209"/>
        <v>-4349.51</v>
      </c>
      <c r="EL1483" s="368">
        <f t="shared" ca="1" si="3209"/>
        <v>-3985.86</v>
      </c>
      <c r="EM1483" s="368">
        <f t="shared" ca="1" si="3209"/>
        <v>-2412.2199999999998</v>
      </c>
      <c r="EN1483" s="368">
        <f t="shared" ca="1" si="3209"/>
        <v>-1715.14</v>
      </c>
      <c r="EO1483" s="368">
        <f t="shared" ca="1" si="3209"/>
        <v>-4415.9799999999996</v>
      </c>
      <c r="EP1483" s="368">
        <f t="shared" ca="1" si="3209"/>
        <v>-4061.34</v>
      </c>
      <c r="EQ1483" s="368">
        <f t="shared" ca="1" si="3209"/>
        <v>-2435.7399999999998</v>
      </c>
      <c r="ER1483" s="368">
        <f t="shared" ca="1" si="3209"/>
        <v>-1708.65</v>
      </c>
      <c r="ES1483" s="368">
        <f t="shared" ca="1" si="3209"/>
        <v>-4493.7700000000004</v>
      </c>
      <c r="ET1483" s="368">
        <f t="shared" ca="1" si="3209"/>
        <v>-4144.79</v>
      </c>
      <c r="EU1483" s="368">
        <f t="shared" ca="1" si="3209"/>
        <v>-2484.92</v>
      </c>
      <c r="EV1483" s="368">
        <f t="shared" ca="1" si="3209"/>
        <v>-1742.5</v>
      </c>
      <c r="EW1483" s="368">
        <f t="shared" ca="1" si="3209"/>
        <v>-4586.53</v>
      </c>
      <c r="EX1483" s="368">
        <f t="shared" ca="1" si="3209"/>
        <v>-4322.78</v>
      </c>
      <c r="EY1483" s="368">
        <f t="shared" ca="1" si="3209"/>
        <v>-2598.89</v>
      </c>
      <c r="EZ1483" s="368">
        <f t="shared" ca="1" si="3209"/>
        <v>-1827.86</v>
      </c>
      <c r="FA1483" s="368">
        <f t="shared" ca="1" si="3209"/>
        <v>-4781.46</v>
      </c>
      <c r="FB1483" s="368">
        <f t="shared" ca="1" si="3209"/>
        <v>-4388.57</v>
      </c>
      <c r="FC1483" s="368">
        <f t="shared" ca="1" si="3209"/>
        <v>-2635.71</v>
      </c>
      <c r="FD1483" s="368">
        <f t="shared" ca="1" si="3209"/>
        <v>-1858.67</v>
      </c>
      <c r="FE1483" s="368">
        <f t="shared" ca="1" si="3209"/>
        <v>-4866.8999999999996</v>
      </c>
      <c r="FF1483" s="368">
        <f t="shared" ca="1" si="3209"/>
        <v>-4524.33</v>
      </c>
      <c r="FG1483" s="368">
        <f t="shared" ca="1" si="3209"/>
        <v>-2720.09</v>
      </c>
      <c r="FH1483" s="368">
        <f t="shared" ca="1" si="3209"/>
        <v>-1913.13</v>
      </c>
      <c r="FI1483" s="368">
        <f t="shared" ca="1" si="3209"/>
        <v>-5004.6000000000004</v>
      </c>
      <c r="FJ1483" s="368">
        <f t="shared" ca="1" si="3209"/>
        <v>-4655.3599999999997</v>
      </c>
      <c r="FK1483" s="368">
        <f t="shared" ca="1" si="3209"/>
        <v>-2801.2</v>
      </c>
      <c r="FL1483" s="368">
        <f t="shared" ca="1" si="3209"/>
        <v>0</v>
      </c>
      <c r="FM1483" s="368">
        <f t="shared" ca="1" si="3209"/>
        <v>0</v>
      </c>
      <c r="FN1483" s="368">
        <f t="shared" ca="1" si="3209"/>
        <v>0</v>
      </c>
      <c r="FO1483" s="368">
        <f t="shared" ca="1" si="3209"/>
        <v>0</v>
      </c>
      <c r="FP1483" s="368">
        <f t="shared" ca="1" si="3209"/>
        <v>0</v>
      </c>
      <c r="FQ1483" s="368">
        <f t="shared" ca="1" si="3209"/>
        <v>0</v>
      </c>
      <c r="FR1483" s="368">
        <f t="shared" ca="1" si="3209"/>
        <v>0</v>
      </c>
    </row>
    <row r="1484" spans="2:174" s="380" customFormat="1">
      <c r="C1484" s="387" t="s">
        <v>1068</v>
      </c>
      <c r="D1484" s="363"/>
      <c r="F1484" s="185">
        <f ca="1">ROUND(SUM(J1484:FR1484)-SUM(J1488:FR1488),1)</f>
        <v>0</v>
      </c>
      <c r="I1484" s="381">
        <f t="shared" ca="1" si="3204"/>
        <v>8578.6499999999487</v>
      </c>
      <c r="J1484" s="368">
        <f ca="1">SUM(J1267:J1268)</f>
        <v>0</v>
      </c>
      <c r="K1484" s="368">
        <f t="shared" ref="K1484:BV1484" ca="1" si="3210">SUM(K1267:K1268)</f>
        <v>0</v>
      </c>
      <c r="L1484" s="368">
        <f t="shared" ca="1" si="3210"/>
        <v>0</v>
      </c>
      <c r="M1484" s="368">
        <f t="shared" ca="1" si="3210"/>
        <v>0</v>
      </c>
      <c r="N1484" s="368">
        <f t="shared" ca="1" si="3210"/>
        <v>0</v>
      </c>
      <c r="O1484" s="368">
        <f t="shared" ca="1" si="3210"/>
        <v>0</v>
      </c>
      <c r="P1484" s="368">
        <f t="shared" ca="1" si="3210"/>
        <v>0</v>
      </c>
      <c r="Q1484" s="368">
        <f t="shared" ca="1" si="3210"/>
        <v>0</v>
      </c>
      <c r="R1484" s="368">
        <f t="shared" ca="1" si="3210"/>
        <v>0</v>
      </c>
      <c r="S1484" s="368">
        <f t="shared" ca="1" si="3210"/>
        <v>0</v>
      </c>
      <c r="T1484" s="368">
        <f t="shared" ca="1" si="3210"/>
        <v>0</v>
      </c>
      <c r="U1484" s="368">
        <f t="shared" ca="1" si="3210"/>
        <v>0</v>
      </c>
      <c r="V1484" s="368">
        <f t="shared" ca="1" si="3210"/>
        <v>0</v>
      </c>
      <c r="W1484" s="368">
        <f t="shared" ca="1" si="3210"/>
        <v>0</v>
      </c>
      <c r="X1484" s="368">
        <f t="shared" ca="1" si="3210"/>
        <v>0</v>
      </c>
      <c r="Y1484" s="368">
        <f t="shared" ca="1" si="3210"/>
        <v>0</v>
      </c>
      <c r="Z1484" s="368">
        <f t="shared" ca="1" si="3210"/>
        <v>0</v>
      </c>
      <c r="AA1484" s="368">
        <f t="shared" ca="1" si="3210"/>
        <v>0</v>
      </c>
      <c r="AB1484" s="368">
        <f t="shared" ca="1" si="3210"/>
        <v>41.9</v>
      </c>
      <c r="AC1484" s="368">
        <f t="shared" ca="1" si="3210"/>
        <v>-1055.5900000000001</v>
      </c>
      <c r="AD1484" s="368">
        <f t="shared" ca="1" si="3210"/>
        <v>-1459.94</v>
      </c>
      <c r="AE1484" s="368">
        <f t="shared" ca="1" si="3210"/>
        <v>-428.8</v>
      </c>
      <c r="AF1484" s="368">
        <f t="shared" ca="1" si="3210"/>
        <v>-138.03</v>
      </c>
      <c r="AG1484" s="368">
        <f t="shared" ca="1" si="3210"/>
        <v>-1055.5900000000001</v>
      </c>
      <c r="AH1484" s="368">
        <f t="shared" ca="1" si="3210"/>
        <v>-1285.67</v>
      </c>
      <c r="AI1484" s="368">
        <f t="shared" ca="1" si="3210"/>
        <v>-400.92</v>
      </c>
      <c r="AJ1484" s="368">
        <f t="shared" ca="1" si="3210"/>
        <v>-145.83000000000001</v>
      </c>
      <c r="AK1484" s="368">
        <f t="shared" ca="1" si="3210"/>
        <v>-1055.5900000000001</v>
      </c>
      <c r="AL1484" s="368">
        <f t="shared" ca="1" si="3210"/>
        <v>-1316.78</v>
      </c>
      <c r="AM1484" s="368">
        <f t="shared" ca="1" si="3210"/>
        <v>-438.39</v>
      </c>
      <c r="AN1484" s="368">
        <f t="shared" ca="1" si="3210"/>
        <v>-138.35</v>
      </c>
      <c r="AO1484" s="368">
        <f t="shared" ca="1" si="3210"/>
        <v>-1055.5899999999999</v>
      </c>
      <c r="AP1484" s="368">
        <f t="shared" ca="1" si="3210"/>
        <v>-1367.32</v>
      </c>
      <c r="AQ1484" s="368">
        <f t="shared" ca="1" si="3210"/>
        <v>-431.15</v>
      </c>
      <c r="AR1484" s="368">
        <f t="shared" ca="1" si="3210"/>
        <v>-131.05000000000001</v>
      </c>
      <c r="AS1484" s="368">
        <f t="shared" ca="1" si="3210"/>
        <v>-1055.5899999999999</v>
      </c>
      <c r="AT1484" s="368">
        <f t="shared" ca="1" si="3210"/>
        <v>-1352.77</v>
      </c>
      <c r="AU1484" s="368">
        <f t="shared" ca="1" si="3210"/>
        <v>-399.7</v>
      </c>
      <c r="AV1484" s="368">
        <f t="shared" ca="1" si="3210"/>
        <v>-105.16</v>
      </c>
      <c r="AW1484" s="368">
        <f t="shared" ca="1" si="3210"/>
        <v>-1055.58</v>
      </c>
      <c r="AX1484" s="368">
        <f t="shared" ca="1" si="3210"/>
        <v>-1292.69</v>
      </c>
      <c r="AY1484" s="368">
        <f t="shared" ca="1" si="3210"/>
        <v>-396.76</v>
      </c>
      <c r="AZ1484" s="368">
        <f t="shared" ca="1" si="3210"/>
        <v>-96.32</v>
      </c>
      <c r="BA1484" s="368">
        <f t="shared" ca="1" si="3210"/>
        <v>-1055.5899999999999</v>
      </c>
      <c r="BB1484" s="368">
        <f t="shared" ca="1" si="3210"/>
        <v>-1283.99</v>
      </c>
      <c r="BC1484" s="368">
        <f t="shared" ca="1" si="3210"/>
        <v>-388.57</v>
      </c>
      <c r="BD1484" s="368">
        <f t="shared" ca="1" si="3210"/>
        <v>-88.06</v>
      </c>
      <c r="BE1484" s="368">
        <f t="shared" ca="1" si="3210"/>
        <v>-1055.5899999999999</v>
      </c>
      <c r="BF1484" s="368">
        <f t="shared" ca="1" si="3210"/>
        <v>-1267.5999999999999</v>
      </c>
      <c r="BG1484" s="368">
        <f t="shared" ca="1" si="3210"/>
        <v>-373.95</v>
      </c>
      <c r="BH1484" s="368">
        <f t="shared" ca="1" si="3210"/>
        <v>-79.88</v>
      </c>
      <c r="BI1484" s="368">
        <f t="shared" ca="1" si="3210"/>
        <v>-1055.5899999999999</v>
      </c>
      <c r="BJ1484" s="368">
        <f t="shared" ca="1" si="3210"/>
        <v>-1257.3400000000001</v>
      </c>
      <c r="BK1484" s="368">
        <f t="shared" ca="1" si="3210"/>
        <v>-303.89</v>
      </c>
      <c r="BL1484" s="368">
        <f t="shared" ca="1" si="3210"/>
        <v>-72.05</v>
      </c>
      <c r="BM1484" s="368">
        <f t="shared" ca="1" si="3210"/>
        <v>-1055.5899999999999</v>
      </c>
      <c r="BN1484" s="368">
        <f t="shared" ca="1" si="3210"/>
        <v>-1301.3799999999999</v>
      </c>
      <c r="BO1484" s="368">
        <f t="shared" ca="1" si="3210"/>
        <v>-567.5</v>
      </c>
      <c r="BP1484" s="368">
        <f t="shared" ca="1" si="3210"/>
        <v>-68.150000000000006</v>
      </c>
      <c r="BQ1484" s="368">
        <f t="shared" ca="1" si="3210"/>
        <v>-1055.5899999999999</v>
      </c>
      <c r="BR1484" s="368">
        <f t="shared" ca="1" si="3210"/>
        <v>-2627</v>
      </c>
      <c r="BS1484" s="368">
        <f t="shared" ca="1" si="3210"/>
        <v>-697.71</v>
      </c>
      <c r="BT1484" s="368">
        <f t="shared" ca="1" si="3210"/>
        <v>-187.08</v>
      </c>
      <c r="BU1484" s="368">
        <f t="shared" ca="1" si="3210"/>
        <v>-1055.5900000000001</v>
      </c>
      <c r="BV1484" s="368">
        <f t="shared" ca="1" si="3210"/>
        <v>-2980.19</v>
      </c>
      <c r="BW1484" s="368">
        <f t="shared" ref="BW1484:EH1484" ca="1" si="3211">SUM(BW1267:BW1268)</f>
        <v>-837.83</v>
      </c>
      <c r="BX1484" s="368">
        <f t="shared" ca="1" si="3211"/>
        <v>-315.3</v>
      </c>
      <c r="BY1484" s="368">
        <f t="shared" ca="1" si="3211"/>
        <v>-1055.5899999999997</v>
      </c>
      <c r="BZ1484" s="368">
        <f t="shared" ca="1" si="3211"/>
        <v>-3335.2300000000005</v>
      </c>
      <c r="CA1484" s="368">
        <f t="shared" ca="1" si="3211"/>
        <v>-983.85</v>
      </c>
      <c r="CB1484" s="368">
        <f t="shared" ca="1" si="3211"/>
        <v>-454.61</v>
      </c>
      <c r="CC1484" s="368">
        <f t="shared" ca="1" si="3211"/>
        <v>-1055.5899999999999</v>
      </c>
      <c r="CD1484" s="368">
        <f t="shared" ca="1" si="3211"/>
        <v>-3200.8199999999997</v>
      </c>
      <c r="CE1484" s="368">
        <f t="shared" ca="1" si="3211"/>
        <v>-1055.5899999999999</v>
      </c>
      <c r="CF1484" s="368">
        <f t="shared" ca="1" si="3211"/>
        <v>-597.70000000000005</v>
      </c>
      <c r="CG1484" s="368">
        <f t="shared" ca="1" si="3211"/>
        <v>470.58000000000038</v>
      </c>
      <c r="CH1484" s="368">
        <f t="shared" ca="1" si="3211"/>
        <v>-477.64999999999986</v>
      </c>
      <c r="CI1484" s="368">
        <f t="shared" ca="1" si="3211"/>
        <v>724.94999999999993</v>
      </c>
      <c r="CJ1484" s="368">
        <f t="shared" ca="1" si="3211"/>
        <v>724.95</v>
      </c>
      <c r="CK1484" s="368">
        <f t="shared" ca="1" si="3211"/>
        <v>724.94999999999982</v>
      </c>
      <c r="CL1484" s="368">
        <f t="shared" ca="1" si="3211"/>
        <v>724.94999999999982</v>
      </c>
      <c r="CM1484" s="368">
        <f t="shared" ca="1" si="3211"/>
        <v>724.94999999999982</v>
      </c>
      <c r="CN1484" s="368">
        <f t="shared" ca="1" si="3211"/>
        <v>724.95</v>
      </c>
      <c r="CO1484" s="368">
        <f t="shared" ca="1" si="3211"/>
        <v>724.95000000000027</v>
      </c>
      <c r="CP1484" s="368">
        <f t="shared" ca="1" si="3211"/>
        <v>724.94999999999982</v>
      </c>
      <c r="CQ1484" s="368">
        <f t="shared" ca="1" si="3211"/>
        <v>724.95</v>
      </c>
      <c r="CR1484" s="368">
        <f t="shared" ca="1" si="3211"/>
        <v>724.94999999999993</v>
      </c>
      <c r="CS1484" s="368">
        <f t="shared" ca="1" si="3211"/>
        <v>724.95000000000027</v>
      </c>
      <c r="CT1484" s="368">
        <f t="shared" ca="1" si="3211"/>
        <v>724.94999999999982</v>
      </c>
      <c r="CU1484" s="368">
        <f t="shared" ca="1" si="3211"/>
        <v>724.94</v>
      </c>
      <c r="CV1484" s="368">
        <f t="shared" ca="1" si="3211"/>
        <v>724.95</v>
      </c>
      <c r="CW1484" s="368">
        <f t="shared" ca="1" si="3211"/>
        <v>724.94999999999982</v>
      </c>
      <c r="CX1484" s="368">
        <f t="shared" ca="1" si="3211"/>
        <v>724.95000000000027</v>
      </c>
      <c r="CY1484" s="368">
        <f t="shared" ca="1" si="3211"/>
        <v>724.95</v>
      </c>
      <c r="CZ1484" s="368">
        <f t="shared" ca="1" si="3211"/>
        <v>724.94999999999993</v>
      </c>
      <c r="DA1484" s="368">
        <f t="shared" ca="1" si="3211"/>
        <v>724.95000000000027</v>
      </c>
      <c r="DB1484" s="368">
        <f t="shared" ca="1" si="3211"/>
        <v>724.95000000000027</v>
      </c>
      <c r="DC1484" s="368">
        <f t="shared" ca="1" si="3211"/>
        <v>724.94999999999982</v>
      </c>
      <c r="DD1484" s="368">
        <f t="shared" ca="1" si="3211"/>
        <v>724.94999999999993</v>
      </c>
      <c r="DE1484" s="368">
        <f t="shared" ca="1" si="3211"/>
        <v>724.94</v>
      </c>
      <c r="DF1484" s="368">
        <f t="shared" ca="1" si="3211"/>
        <v>724.9399999999996</v>
      </c>
      <c r="DG1484" s="368">
        <f t="shared" ca="1" si="3211"/>
        <v>724.95000000000027</v>
      </c>
      <c r="DH1484" s="368">
        <f t="shared" ca="1" si="3211"/>
        <v>724.93999999999994</v>
      </c>
      <c r="DI1484" s="368">
        <f t="shared" ca="1" si="3211"/>
        <v>724.95000000000027</v>
      </c>
      <c r="DJ1484" s="368">
        <f t="shared" ca="1" si="3211"/>
        <v>724.95000000000027</v>
      </c>
      <c r="DK1484" s="368">
        <f t="shared" ca="1" si="3211"/>
        <v>724.95</v>
      </c>
      <c r="DL1484" s="368">
        <f t="shared" ca="1" si="3211"/>
        <v>725.49</v>
      </c>
      <c r="DM1484" s="368">
        <f t="shared" ca="1" si="3211"/>
        <v>729.87999999999965</v>
      </c>
      <c r="DN1484" s="368">
        <f t="shared" ca="1" si="3211"/>
        <v>729.88000000000011</v>
      </c>
      <c r="DO1484" s="368">
        <f t="shared" ca="1" si="3211"/>
        <v>729.8900000000001</v>
      </c>
      <c r="DP1484" s="368">
        <f t="shared" ca="1" si="3211"/>
        <v>729.88</v>
      </c>
      <c r="DQ1484" s="368">
        <f t="shared" ca="1" si="3211"/>
        <v>729.88999999999987</v>
      </c>
      <c r="DR1484" s="368">
        <f t="shared" ca="1" si="3211"/>
        <v>729.87999999999965</v>
      </c>
      <c r="DS1484" s="368">
        <f t="shared" ca="1" si="3211"/>
        <v>729.87999999999988</v>
      </c>
      <c r="DT1484" s="368">
        <f t="shared" ca="1" si="3211"/>
        <v>729.87999999999988</v>
      </c>
      <c r="DU1484" s="368">
        <f t="shared" ca="1" si="3211"/>
        <v>729.88000000000011</v>
      </c>
      <c r="DV1484" s="368">
        <f t="shared" ca="1" si="3211"/>
        <v>729.88000000000011</v>
      </c>
      <c r="DW1484" s="368">
        <f t="shared" ca="1" si="3211"/>
        <v>729.88000000000011</v>
      </c>
      <c r="DX1484" s="368">
        <f t="shared" ca="1" si="3211"/>
        <v>729.87999999999988</v>
      </c>
      <c r="DY1484" s="368">
        <f t="shared" ca="1" si="3211"/>
        <v>729.88000000000011</v>
      </c>
      <c r="DZ1484" s="368">
        <f t="shared" ca="1" si="3211"/>
        <v>729.88999999999987</v>
      </c>
      <c r="EA1484" s="368">
        <f t="shared" ca="1" si="3211"/>
        <v>729.88000000000011</v>
      </c>
      <c r="EB1484" s="368">
        <f t="shared" ca="1" si="3211"/>
        <v>729.88</v>
      </c>
      <c r="EC1484" s="368">
        <f t="shared" ca="1" si="3211"/>
        <v>729.88999999999987</v>
      </c>
      <c r="ED1484" s="368">
        <f t="shared" ca="1" si="3211"/>
        <v>729.88000000000011</v>
      </c>
      <c r="EE1484" s="368">
        <f t="shared" ca="1" si="3211"/>
        <v>729.87999999999988</v>
      </c>
      <c r="EF1484" s="368">
        <f t="shared" ca="1" si="3211"/>
        <v>729.88</v>
      </c>
      <c r="EG1484" s="368">
        <f t="shared" ca="1" si="3211"/>
        <v>729.87999999999965</v>
      </c>
      <c r="EH1484" s="368">
        <f t="shared" ca="1" si="3211"/>
        <v>729.88000000000011</v>
      </c>
      <c r="EI1484" s="368">
        <f t="shared" ref="EI1484:FR1484" ca="1" si="3212">SUM(EI1267:EI1268)</f>
        <v>729.88000000000011</v>
      </c>
      <c r="EJ1484" s="368">
        <f t="shared" ca="1" si="3212"/>
        <v>729.88</v>
      </c>
      <c r="EK1484" s="368">
        <f t="shared" ca="1" si="3212"/>
        <v>729.88000000000011</v>
      </c>
      <c r="EL1484" s="368">
        <f t="shared" ca="1" si="3212"/>
        <v>729.88000000000011</v>
      </c>
      <c r="EM1484" s="368">
        <f t="shared" ca="1" si="3212"/>
        <v>729.87999999999988</v>
      </c>
      <c r="EN1484" s="368">
        <f t="shared" ca="1" si="3212"/>
        <v>729.88000000000011</v>
      </c>
      <c r="EO1484" s="368">
        <f t="shared" ca="1" si="3212"/>
        <v>729.87999999999965</v>
      </c>
      <c r="EP1484" s="368">
        <f t="shared" ca="1" si="3212"/>
        <v>729.88000000000011</v>
      </c>
      <c r="EQ1484" s="368">
        <f t="shared" ca="1" si="3212"/>
        <v>729.88999999999987</v>
      </c>
      <c r="ER1484" s="368">
        <f t="shared" ca="1" si="3212"/>
        <v>729.88000000000011</v>
      </c>
      <c r="ES1484" s="368">
        <f t="shared" ca="1" si="3212"/>
        <v>729.88000000000056</v>
      </c>
      <c r="ET1484" s="368">
        <f t="shared" ca="1" si="3212"/>
        <v>729.88000000000011</v>
      </c>
      <c r="EU1484" s="368">
        <f t="shared" ca="1" si="3212"/>
        <v>729.88000000000011</v>
      </c>
      <c r="EV1484" s="368">
        <f t="shared" ca="1" si="3212"/>
        <v>729.88</v>
      </c>
      <c r="EW1484" s="368">
        <f t="shared" ca="1" si="3212"/>
        <v>729.87999999999965</v>
      </c>
      <c r="EX1484" s="368">
        <f t="shared" ca="1" si="3212"/>
        <v>729.87999999999965</v>
      </c>
      <c r="EY1484" s="368">
        <f t="shared" ca="1" si="3212"/>
        <v>729.88999999999987</v>
      </c>
      <c r="EZ1484" s="368">
        <f t="shared" ca="1" si="3212"/>
        <v>729.87999999999988</v>
      </c>
      <c r="FA1484" s="368">
        <f t="shared" ca="1" si="3212"/>
        <v>729.88000000000011</v>
      </c>
      <c r="FB1484" s="368">
        <f t="shared" ca="1" si="3212"/>
        <v>729.87999999999965</v>
      </c>
      <c r="FC1484" s="368">
        <f t="shared" ca="1" si="3212"/>
        <v>729.88000000000011</v>
      </c>
      <c r="FD1484" s="368">
        <f t="shared" ca="1" si="3212"/>
        <v>729.88000000000011</v>
      </c>
      <c r="FE1484" s="368">
        <f t="shared" ca="1" si="3212"/>
        <v>729.88999999999942</v>
      </c>
      <c r="FF1484" s="368">
        <f t="shared" ca="1" si="3212"/>
        <v>729.88000000000011</v>
      </c>
      <c r="FG1484" s="368">
        <f t="shared" ca="1" si="3212"/>
        <v>729.8900000000001</v>
      </c>
      <c r="FH1484" s="368">
        <f t="shared" ca="1" si="3212"/>
        <v>729.88000000000011</v>
      </c>
      <c r="FI1484" s="368">
        <f t="shared" ca="1" si="3212"/>
        <v>729.88000000000011</v>
      </c>
      <c r="FJ1484" s="368">
        <f t="shared" ca="1" si="3212"/>
        <v>729.87999999999965</v>
      </c>
      <c r="FK1484" s="368">
        <f t="shared" ca="1" si="3212"/>
        <v>729.88999999999987</v>
      </c>
      <c r="FL1484" s="368">
        <f t="shared" ca="1" si="3212"/>
        <v>0</v>
      </c>
      <c r="FM1484" s="368">
        <f t="shared" ca="1" si="3212"/>
        <v>0</v>
      </c>
      <c r="FN1484" s="368">
        <f t="shared" ca="1" si="3212"/>
        <v>0</v>
      </c>
      <c r="FO1484" s="368">
        <f t="shared" ca="1" si="3212"/>
        <v>0</v>
      </c>
      <c r="FP1484" s="368">
        <f t="shared" ca="1" si="3212"/>
        <v>0</v>
      </c>
      <c r="FQ1484" s="368">
        <f t="shared" ca="1" si="3212"/>
        <v>0</v>
      </c>
      <c r="FR1484" s="368">
        <f t="shared" ca="1" si="3212"/>
        <v>0</v>
      </c>
    </row>
    <row r="1485" spans="2:174" s="380" customFormat="1">
      <c r="C1485" s="387" t="s">
        <v>1075</v>
      </c>
      <c r="D1485" s="363"/>
      <c r="F1485" s="185">
        <f ca="1">ROUND(SUM(J1485:FR1485)-SUM(J1489:FR1489),1)</f>
        <v>0</v>
      </c>
      <c r="I1485" s="381">
        <f t="shared" ca="1" si="3204"/>
        <v>0</v>
      </c>
      <c r="J1485" s="368">
        <f ca="1">J1468</f>
        <v>0</v>
      </c>
      <c r="K1485" s="368">
        <f t="shared" ref="K1485:BV1485" ca="1" si="3213">K1468</f>
        <v>0</v>
      </c>
      <c r="L1485" s="368">
        <f t="shared" ca="1" si="3213"/>
        <v>0</v>
      </c>
      <c r="M1485" s="368">
        <f t="shared" ca="1" si="3213"/>
        <v>0</v>
      </c>
      <c r="N1485" s="368">
        <f t="shared" ca="1" si="3213"/>
        <v>0</v>
      </c>
      <c r="O1485" s="368">
        <f t="shared" ca="1" si="3213"/>
        <v>0</v>
      </c>
      <c r="P1485" s="368">
        <f t="shared" ca="1" si="3213"/>
        <v>0</v>
      </c>
      <c r="Q1485" s="368">
        <f t="shared" ca="1" si="3213"/>
        <v>0</v>
      </c>
      <c r="R1485" s="368">
        <f t="shared" ca="1" si="3213"/>
        <v>0</v>
      </c>
      <c r="S1485" s="368">
        <f t="shared" ca="1" si="3213"/>
        <v>0</v>
      </c>
      <c r="T1485" s="368">
        <f t="shared" ca="1" si="3213"/>
        <v>0</v>
      </c>
      <c r="U1485" s="368">
        <f t="shared" ca="1" si="3213"/>
        <v>0</v>
      </c>
      <c r="V1485" s="368">
        <f t="shared" ca="1" si="3213"/>
        <v>0</v>
      </c>
      <c r="W1485" s="368">
        <f t="shared" ca="1" si="3213"/>
        <v>0</v>
      </c>
      <c r="X1485" s="368">
        <f t="shared" ca="1" si="3213"/>
        <v>0</v>
      </c>
      <c r="Y1485" s="368">
        <f t="shared" ca="1" si="3213"/>
        <v>0</v>
      </c>
      <c r="Z1485" s="368">
        <f t="shared" ca="1" si="3213"/>
        <v>0</v>
      </c>
      <c r="AA1485" s="368">
        <f t="shared" ca="1" si="3213"/>
        <v>0</v>
      </c>
      <c r="AB1485" s="368">
        <f t="shared" ca="1" si="3213"/>
        <v>0</v>
      </c>
      <c r="AC1485" s="368">
        <f t="shared" ca="1" si="3213"/>
        <v>0</v>
      </c>
      <c r="AD1485" s="368">
        <f t="shared" ca="1" si="3213"/>
        <v>0</v>
      </c>
      <c r="AE1485" s="368">
        <f t="shared" ca="1" si="3213"/>
        <v>0</v>
      </c>
      <c r="AF1485" s="368">
        <f t="shared" ca="1" si="3213"/>
        <v>0</v>
      </c>
      <c r="AG1485" s="368">
        <f t="shared" ca="1" si="3213"/>
        <v>0</v>
      </c>
      <c r="AH1485" s="368">
        <f t="shared" ca="1" si="3213"/>
        <v>0</v>
      </c>
      <c r="AI1485" s="368">
        <f t="shared" ca="1" si="3213"/>
        <v>0</v>
      </c>
      <c r="AJ1485" s="368">
        <f t="shared" ca="1" si="3213"/>
        <v>0</v>
      </c>
      <c r="AK1485" s="368">
        <f t="shared" ca="1" si="3213"/>
        <v>0</v>
      </c>
      <c r="AL1485" s="368">
        <f t="shared" ca="1" si="3213"/>
        <v>0</v>
      </c>
      <c r="AM1485" s="368">
        <f t="shared" ca="1" si="3213"/>
        <v>0</v>
      </c>
      <c r="AN1485" s="368">
        <f t="shared" ca="1" si="3213"/>
        <v>0</v>
      </c>
      <c r="AO1485" s="368">
        <f t="shared" ca="1" si="3213"/>
        <v>0</v>
      </c>
      <c r="AP1485" s="368">
        <f t="shared" ca="1" si="3213"/>
        <v>0</v>
      </c>
      <c r="AQ1485" s="368">
        <f t="shared" ca="1" si="3213"/>
        <v>0</v>
      </c>
      <c r="AR1485" s="368">
        <f t="shared" ca="1" si="3213"/>
        <v>0</v>
      </c>
      <c r="AS1485" s="368">
        <f t="shared" ca="1" si="3213"/>
        <v>0</v>
      </c>
      <c r="AT1485" s="368">
        <f t="shared" ca="1" si="3213"/>
        <v>0</v>
      </c>
      <c r="AU1485" s="368">
        <f t="shared" ca="1" si="3213"/>
        <v>0</v>
      </c>
      <c r="AV1485" s="368">
        <f t="shared" ca="1" si="3213"/>
        <v>0</v>
      </c>
      <c r="AW1485" s="368">
        <f t="shared" ca="1" si="3213"/>
        <v>0</v>
      </c>
      <c r="AX1485" s="368">
        <f t="shared" ca="1" si="3213"/>
        <v>0</v>
      </c>
      <c r="AY1485" s="368">
        <f t="shared" ca="1" si="3213"/>
        <v>0</v>
      </c>
      <c r="AZ1485" s="368">
        <f t="shared" ca="1" si="3213"/>
        <v>0</v>
      </c>
      <c r="BA1485" s="368">
        <f t="shared" ca="1" si="3213"/>
        <v>0</v>
      </c>
      <c r="BB1485" s="368">
        <f t="shared" ca="1" si="3213"/>
        <v>0</v>
      </c>
      <c r="BC1485" s="368">
        <f t="shared" ca="1" si="3213"/>
        <v>0</v>
      </c>
      <c r="BD1485" s="368">
        <f t="shared" ca="1" si="3213"/>
        <v>0</v>
      </c>
      <c r="BE1485" s="368">
        <f t="shared" ca="1" si="3213"/>
        <v>0</v>
      </c>
      <c r="BF1485" s="368">
        <f t="shared" ca="1" si="3213"/>
        <v>0</v>
      </c>
      <c r="BG1485" s="368">
        <f t="shared" ca="1" si="3213"/>
        <v>0</v>
      </c>
      <c r="BH1485" s="368">
        <f t="shared" ca="1" si="3213"/>
        <v>0</v>
      </c>
      <c r="BI1485" s="368">
        <f t="shared" ca="1" si="3213"/>
        <v>0</v>
      </c>
      <c r="BJ1485" s="368">
        <f t="shared" ca="1" si="3213"/>
        <v>0</v>
      </c>
      <c r="BK1485" s="368">
        <f t="shared" ca="1" si="3213"/>
        <v>0</v>
      </c>
      <c r="BL1485" s="368">
        <f t="shared" ca="1" si="3213"/>
        <v>0</v>
      </c>
      <c r="BM1485" s="368">
        <f t="shared" ca="1" si="3213"/>
        <v>0</v>
      </c>
      <c r="BN1485" s="368">
        <f t="shared" ca="1" si="3213"/>
        <v>0</v>
      </c>
      <c r="BO1485" s="368">
        <f t="shared" ca="1" si="3213"/>
        <v>0</v>
      </c>
      <c r="BP1485" s="368">
        <f t="shared" ca="1" si="3213"/>
        <v>0</v>
      </c>
      <c r="BQ1485" s="368">
        <f t="shared" ca="1" si="3213"/>
        <v>0</v>
      </c>
      <c r="BR1485" s="368">
        <f t="shared" ca="1" si="3213"/>
        <v>0</v>
      </c>
      <c r="BS1485" s="368">
        <f t="shared" ca="1" si="3213"/>
        <v>0</v>
      </c>
      <c r="BT1485" s="368">
        <f t="shared" ca="1" si="3213"/>
        <v>0</v>
      </c>
      <c r="BU1485" s="368">
        <f t="shared" ca="1" si="3213"/>
        <v>0</v>
      </c>
      <c r="BV1485" s="368">
        <f t="shared" ca="1" si="3213"/>
        <v>0</v>
      </c>
      <c r="BW1485" s="368">
        <f t="shared" ref="BW1485:EH1485" ca="1" si="3214">BW1468</f>
        <v>0</v>
      </c>
      <c r="BX1485" s="368">
        <f t="shared" ca="1" si="3214"/>
        <v>0</v>
      </c>
      <c r="BY1485" s="368">
        <f t="shared" ca="1" si="3214"/>
        <v>0</v>
      </c>
      <c r="BZ1485" s="368">
        <f t="shared" ca="1" si="3214"/>
        <v>0</v>
      </c>
      <c r="CA1485" s="368">
        <f t="shared" ca="1" si="3214"/>
        <v>0</v>
      </c>
      <c r="CB1485" s="368">
        <f t="shared" ca="1" si="3214"/>
        <v>0</v>
      </c>
      <c r="CC1485" s="368">
        <f t="shared" ca="1" si="3214"/>
        <v>0</v>
      </c>
      <c r="CD1485" s="368">
        <f t="shared" ca="1" si="3214"/>
        <v>0</v>
      </c>
      <c r="CE1485" s="368">
        <f t="shared" ca="1" si="3214"/>
        <v>0</v>
      </c>
      <c r="CF1485" s="368">
        <f t="shared" ca="1" si="3214"/>
        <v>0</v>
      </c>
      <c r="CG1485" s="368">
        <f t="shared" ca="1" si="3214"/>
        <v>0</v>
      </c>
      <c r="CH1485" s="368">
        <f t="shared" ca="1" si="3214"/>
        <v>0</v>
      </c>
      <c r="CI1485" s="368">
        <f t="shared" ca="1" si="3214"/>
        <v>0</v>
      </c>
      <c r="CJ1485" s="368">
        <f t="shared" ca="1" si="3214"/>
        <v>0</v>
      </c>
      <c r="CK1485" s="368">
        <f t="shared" ca="1" si="3214"/>
        <v>0</v>
      </c>
      <c r="CL1485" s="368">
        <f t="shared" ca="1" si="3214"/>
        <v>0</v>
      </c>
      <c r="CM1485" s="368">
        <f t="shared" ca="1" si="3214"/>
        <v>0</v>
      </c>
      <c r="CN1485" s="368">
        <f t="shared" ca="1" si="3214"/>
        <v>0</v>
      </c>
      <c r="CO1485" s="368">
        <f t="shared" ca="1" si="3214"/>
        <v>0</v>
      </c>
      <c r="CP1485" s="368">
        <f t="shared" ca="1" si="3214"/>
        <v>0</v>
      </c>
      <c r="CQ1485" s="368">
        <f t="shared" ca="1" si="3214"/>
        <v>0</v>
      </c>
      <c r="CR1485" s="368">
        <f t="shared" ca="1" si="3214"/>
        <v>0</v>
      </c>
      <c r="CS1485" s="368">
        <f t="shared" ca="1" si="3214"/>
        <v>0</v>
      </c>
      <c r="CT1485" s="368">
        <f t="shared" ca="1" si="3214"/>
        <v>0</v>
      </c>
      <c r="CU1485" s="368">
        <f t="shared" ca="1" si="3214"/>
        <v>0</v>
      </c>
      <c r="CV1485" s="368">
        <f t="shared" ca="1" si="3214"/>
        <v>0</v>
      </c>
      <c r="CW1485" s="368">
        <f t="shared" ca="1" si="3214"/>
        <v>0</v>
      </c>
      <c r="CX1485" s="368">
        <f t="shared" ca="1" si="3214"/>
        <v>0</v>
      </c>
      <c r="CY1485" s="368">
        <f t="shared" ca="1" si="3214"/>
        <v>0</v>
      </c>
      <c r="CZ1485" s="368">
        <f t="shared" ca="1" si="3214"/>
        <v>0</v>
      </c>
      <c r="DA1485" s="368">
        <f t="shared" ca="1" si="3214"/>
        <v>0</v>
      </c>
      <c r="DB1485" s="368">
        <f t="shared" ca="1" si="3214"/>
        <v>0</v>
      </c>
      <c r="DC1485" s="368">
        <f t="shared" ca="1" si="3214"/>
        <v>0</v>
      </c>
      <c r="DD1485" s="368">
        <f t="shared" ca="1" si="3214"/>
        <v>0</v>
      </c>
      <c r="DE1485" s="368">
        <f t="shared" ca="1" si="3214"/>
        <v>0</v>
      </c>
      <c r="DF1485" s="368">
        <f t="shared" ca="1" si="3214"/>
        <v>0</v>
      </c>
      <c r="DG1485" s="368">
        <f t="shared" ca="1" si="3214"/>
        <v>0</v>
      </c>
      <c r="DH1485" s="368">
        <f t="shared" ca="1" si="3214"/>
        <v>0</v>
      </c>
      <c r="DI1485" s="368">
        <f t="shared" ca="1" si="3214"/>
        <v>0</v>
      </c>
      <c r="DJ1485" s="368">
        <f t="shared" ca="1" si="3214"/>
        <v>0</v>
      </c>
      <c r="DK1485" s="368">
        <f t="shared" ca="1" si="3214"/>
        <v>0</v>
      </c>
      <c r="DL1485" s="368">
        <f t="shared" ca="1" si="3214"/>
        <v>0</v>
      </c>
      <c r="DM1485" s="368">
        <f t="shared" ca="1" si="3214"/>
        <v>0</v>
      </c>
      <c r="DN1485" s="368">
        <f t="shared" ca="1" si="3214"/>
        <v>0</v>
      </c>
      <c r="DO1485" s="368">
        <f t="shared" ca="1" si="3214"/>
        <v>0</v>
      </c>
      <c r="DP1485" s="368">
        <f t="shared" ca="1" si="3214"/>
        <v>0</v>
      </c>
      <c r="DQ1485" s="368">
        <f t="shared" ca="1" si="3214"/>
        <v>0</v>
      </c>
      <c r="DR1485" s="368">
        <f t="shared" ca="1" si="3214"/>
        <v>0</v>
      </c>
      <c r="DS1485" s="368">
        <f t="shared" ca="1" si="3214"/>
        <v>0</v>
      </c>
      <c r="DT1485" s="368">
        <f t="shared" ca="1" si="3214"/>
        <v>0</v>
      </c>
      <c r="DU1485" s="368">
        <f t="shared" ca="1" si="3214"/>
        <v>0</v>
      </c>
      <c r="DV1485" s="368">
        <f t="shared" ca="1" si="3214"/>
        <v>0</v>
      </c>
      <c r="DW1485" s="368">
        <f t="shared" ca="1" si="3214"/>
        <v>0</v>
      </c>
      <c r="DX1485" s="368">
        <f t="shared" ca="1" si="3214"/>
        <v>0</v>
      </c>
      <c r="DY1485" s="368">
        <f t="shared" ca="1" si="3214"/>
        <v>0</v>
      </c>
      <c r="DZ1485" s="368">
        <f t="shared" ca="1" si="3214"/>
        <v>0</v>
      </c>
      <c r="EA1485" s="368">
        <f t="shared" ca="1" si="3214"/>
        <v>0</v>
      </c>
      <c r="EB1485" s="368">
        <f t="shared" ca="1" si="3214"/>
        <v>0</v>
      </c>
      <c r="EC1485" s="368">
        <f t="shared" ca="1" si="3214"/>
        <v>0</v>
      </c>
      <c r="ED1485" s="368">
        <f t="shared" ca="1" si="3214"/>
        <v>0</v>
      </c>
      <c r="EE1485" s="368">
        <f t="shared" ca="1" si="3214"/>
        <v>0</v>
      </c>
      <c r="EF1485" s="368">
        <f t="shared" ca="1" si="3214"/>
        <v>0</v>
      </c>
      <c r="EG1485" s="368">
        <f t="shared" ca="1" si="3214"/>
        <v>0</v>
      </c>
      <c r="EH1485" s="368">
        <f t="shared" ca="1" si="3214"/>
        <v>0</v>
      </c>
      <c r="EI1485" s="368">
        <f t="shared" ref="EI1485:FR1485" ca="1" si="3215">EI1468</f>
        <v>0</v>
      </c>
      <c r="EJ1485" s="368">
        <f t="shared" ca="1" si="3215"/>
        <v>0</v>
      </c>
      <c r="EK1485" s="368">
        <f t="shared" ca="1" si="3215"/>
        <v>0</v>
      </c>
      <c r="EL1485" s="368">
        <f t="shared" ca="1" si="3215"/>
        <v>0</v>
      </c>
      <c r="EM1485" s="368">
        <f t="shared" ca="1" si="3215"/>
        <v>0</v>
      </c>
      <c r="EN1485" s="368">
        <f t="shared" ca="1" si="3215"/>
        <v>0</v>
      </c>
      <c r="EO1485" s="368">
        <f t="shared" ca="1" si="3215"/>
        <v>0</v>
      </c>
      <c r="EP1485" s="368">
        <f t="shared" ca="1" si="3215"/>
        <v>0</v>
      </c>
      <c r="EQ1485" s="368">
        <f t="shared" ca="1" si="3215"/>
        <v>0</v>
      </c>
      <c r="ER1485" s="368">
        <f t="shared" ca="1" si="3215"/>
        <v>0</v>
      </c>
      <c r="ES1485" s="368">
        <f t="shared" ca="1" si="3215"/>
        <v>0</v>
      </c>
      <c r="ET1485" s="368">
        <f t="shared" ca="1" si="3215"/>
        <v>0</v>
      </c>
      <c r="EU1485" s="368">
        <f t="shared" ca="1" si="3215"/>
        <v>0</v>
      </c>
      <c r="EV1485" s="368">
        <f t="shared" ca="1" si="3215"/>
        <v>0</v>
      </c>
      <c r="EW1485" s="368">
        <f t="shared" ca="1" si="3215"/>
        <v>0</v>
      </c>
      <c r="EX1485" s="368">
        <f t="shared" ca="1" si="3215"/>
        <v>0</v>
      </c>
      <c r="EY1485" s="368">
        <f t="shared" ca="1" si="3215"/>
        <v>0</v>
      </c>
      <c r="EZ1485" s="368">
        <f t="shared" ca="1" si="3215"/>
        <v>0</v>
      </c>
      <c r="FA1485" s="368">
        <f t="shared" ca="1" si="3215"/>
        <v>0</v>
      </c>
      <c r="FB1485" s="368">
        <f t="shared" ca="1" si="3215"/>
        <v>0</v>
      </c>
      <c r="FC1485" s="368">
        <f t="shared" ca="1" si="3215"/>
        <v>0</v>
      </c>
      <c r="FD1485" s="368">
        <f t="shared" ca="1" si="3215"/>
        <v>0</v>
      </c>
      <c r="FE1485" s="368">
        <f t="shared" ca="1" si="3215"/>
        <v>0</v>
      </c>
      <c r="FF1485" s="368">
        <f t="shared" ca="1" si="3215"/>
        <v>0</v>
      </c>
      <c r="FG1485" s="368">
        <f t="shared" ca="1" si="3215"/>
        <v>0</v>
      </c>
      <c r="FH1485" s="368">
        <f t="shared" ca="1" si="3215"/>
        <v>0</v>
      </c>
      <c r="FI1485" s="368">
        <f t="shared" ca="1" si="3215"/>
        <v>0</v>
      </c>
      <c r="FJ1485" s="368">
        <f t="shared" ca="1" si="3215"/>
        <v>0</v>
      </c>
      <c r="FK1485" s="368">
        <f t="shared" ca="1" si="3215"/>
        <v>0</v>
      </c>
      <c r="FL1485" s="368">
        <f t="shared" ca="1" si="3215"/>
        <v>0</v>
      </c>
      <c r="FM1485" s="368">
        <f t="shared" ca="1" si="3215"/>
        <v>0</v>
      </c>
      <c r="FN1485" s="368">
        <f t="shared" ca="1" si="3215"/>
        <v>0</v>
      </c>
      <c r="FO1485" s="368">
        <f t="shared" ca="1" si="3215"/>
        <v>0</v>
      </c>
      <c r="FP1485" s="368">
        <f t="shared" ca="1" si="3215"/>
        <v>0</v>
      </c>
      <c r="FQ1485" s="368">
        <f t="shared" ca="1" si="3215"/>
        <v>0</v>
      </c>
      <c r="FR1485" s="368">
        <f t="shared" ca="1" si="3215"/>
        <v>0</v>
      </c>
    </row>
    <row r="1486" spans="2:174" s="380" customFormat="1">
      <c r="C1486" s="387" t="s">
        <v>1076</v>
      </c>
      <c r="D1486" s="363"/>
      <c r="F1486" s="185">
        <f ca="1">ROUND(SUM(J1486:FR1486)-SUM(J1490:FR1490),1)</f>
        <v>0</v>
      </c>
      <c r="I1486" s="381">
        <f t="shared" ca="1" si="3204"/>
        <v>0</v>
      </c>
      <c r="J1486" s="368">
        <f ca="1">J1478</f>
        <v>0</v>
      </c>
      <c r="K1486" s="368">
        <f t="shared" ref="K1486:BV1486" ca="1" si="3216">K1478</f>
        <v>0</v>
      </c>
      <c r="L1486" s="368">
        <f t="shared" ca="1" si="3216"/>
        <v>0</v>
      </c>
      <c r="M1486" s="368">
        <f t="shared" ca="1" si="3216"/>
        <v>0</v>
      </c>
      <c r="N1486" s="368">
        <f t="shared" ca="1" si="3216"/>
        <v>0</v>
      </c>
      <c r="O1486" s="368">
        <f t="shared" ca="1" si="3216"/>
        <v>0</v>
      </c>
      <c r="P1486" s="368">
        <f t="shared" ca="1" si="3216"/>
        <v>0</v>
      </c>
      <c r="Q1486" s="368">
        <f t="shared" ca="1" si="3216"/>
        <v>0</v>
      </c>
      <c r="R1486" s="368">
        <f t="shared" ca="1" si="3216"/>
        <v>0</v>
      </c>
      <c r="S1486" s="368">
        <f t="shared" ca="1" si="3216"/>
        <v>0</v>
      </c>
      <c r="T1486" s="368">
        <f t="shared" ca="1" si="3216"/>
        <v>0</v>
      </c>
      <c r="U1486" s="368">
        <f t="shared" ca="1" si="3216"/>
        <v>0</v>
      </c>
      <c r="V1486" s="368">
        <f t="shared" ca="1" si="3216"/>
        <v>0</v>
      </c>
      <c r="W1486" s="368">
        <f t="shared" ca="1" si="3216"/>
        <v>0</v>
      </c>
      <c r="X1486" s="368">
        <f t="shared" ca="1" si="3216"/>
        <v>0</v>
      </c>
      <c r="Y1486" s="368">
        <f t="shared" ca="1" si="3216"/>
        <v>0</v>
      </c>
      <c r="Z1486" s="368">
        <f t="shared" ca="1" si="3216"/>
        <v>0</v>
      </c>
      <c r="AA1486" s="368">
        <f t="shared" ca="1" si="3216"/>
        <v>0</v>
      </c>
      <c r="AB1486" s="368">
        <f t="shared" ca="1" si="3216"/>
        <v>0</v>
      </c>
      <c r="AC1486" s="368">
        <f t="shared" ca="1" si="3216"/>
        <v>0</v>
      </c>
      <c r="AD1486" s="368">
        <f t="shared" ca="1" si="3216"/>
        <v>0</v>
      </c>
      <c r="AE1486" s="368">
        <f t="shared" ca="1" si="3216"/>
        <v>0</v>
      </c>
      <c r="AF1486" s="368">
        <f t="shared" ca="1" si="3216"/>
        <v>0</v>
      </c>
      <c r="AG1486" s="368">
        <f t="shared" ca="1" si="3216"/>
        <v>0</v>
      </c>
      <c r="AH1486" s="368">
        <f t="shared" ca="1" si="3216"/>
        <v>0</v>
      </c>
      <c r="AI1486" s="368">
        <f t="shared" ca="1" si="3216"/>
        <v>0</v>
      </c>
      <c r="AJ1486" s="368">
        <f t="shared" ca="1" si="3216"/>
        <v>0</v>
      </c>
      <c r="AK1486" s="368">
        <f t="shared" ca="1" si="3216"/>
        <v>0</v>
      </c>
      <c r="AL1486" s="368">
        <f t="shared" ca="1" si="3216"/>
        <v>0</v>
      </c>
      <c r="AM1486" s="368">
        <f t="shared" ca="1" si="3216"/>
        <v>0</v>
      </c>
      <c r="AN1486" s="368">
        <f t="shared" ca="1" si="3216"/>
        <v>0</v>
      </c>
      <c r="AO1486" s="368">
        <f t="shared" ca="1" si="3216"/>
        <v>0</v>
      </c>
      <c r="AP1486" s="368">
        <f t="shared" ca="1" si="3216"/>
        <v>0</v>
      </c>
      <c r="AQ1486" s="368">
        <f t="shared" ca="1" si="3216"/>
        <v>0</v>
      </c>
      <c r="AR1486" s="368">
        <f t="shared" ca="1" si="3216"/>
        <v>0</v>
      </c>
      <c r="AS1486" s="368">
        <f t="shared" ca="1" si="3216"/>
        <v>0</v>
      </c>
      <c r="AT1486" s="368">
        <f t="shared" ca="1" si="3216"/>
        <v>0</v>
      </c>
      <c r="AU1486" s="368">
        <f t="shared" ca="1" si="3216"/>
        <v>0</v>
      </c>
      <c r="AV1486" s="368">
        <f t="shared" ca="1" si="3216"/>
        <v>0</v>
      </c>
      <c r="AW1486" s="368">
        <f t="shared" ca="1" si="3216"/>
        <v>0</v>
      </c>
      <c r="AX1486" s="368">
        <f t="shared" ca="1" si="3216"/>
        <v>0</v>
      </c>
      <c r="AY1486" s="368">
        <f t="shared" ca="1" si="3216"/>
        <v>0</v>
      </c>
      <c r="AZ1486" s="368">
        <f t="shared" ca="1" si="3216"/>
        <v>0</v>
      </c>
      <c r="BA1486" s="368">
        <f t="shared" ca="1" si="3216"/>
        <v>0</v>
      </c>
      <c r="BB1486" s="368">
        <f t="shared" ca="1" si="3216"/>
        <v>0</v>
      </c>
      <c r="BC1486" s="368">
        <f t="shared" ca="1" si="3216"/>
        <v>0</v>
      </c>
      <c r="BD1486" s="368">
        <f t="shared" ca="1" si="3216"/>
        <v>0</v>
      </c>
      <c r="BE1486" s="368">
        <f t="shared" ca="1" si="3216"/>
        <v>0</v>
      </c>
      <c r="BF1486" s="368">
        <f t="shared" ca="1" si="3216"/>
        <v>0</v>
      </c>
      <c r="BG1486" s="368">
        <f t="shared" ca="1" si="3216"/>
        <v>0</v>
      </c>
      <c r="BH1486" s="368">
        <f t="shared" ca="1" si="3216"/>
        <v>0</v>
      </c>
      <c r="BI1486" s="368">
        <f t="shared" ca="1" si="3216"/>
        <v>0</v>
      </c>
      <c r="BJ1486" s="368">
        <f t="shared" ca="1" si="3216"/>
        <v>0</v>
      </c>
      <c r="BK1486" s="368">
        <f t="shared" ca="1" si="3216"/>
        <v>0</v>
      </c>
      <c r="BL1486" s="368">
        <f t="shared" ca="1" si="3216"/>
        <v>0</v>
      </c>
      <c r="BM1486" s="368">
        <f t="shared" ca="1" si="3216"/>
        <v>0</v>
      </c>
      <c r="BN1486" s="368">
        <f t="shared" ca="1" si="3216"/>
        <v>0</v>
      </c>
      <c r="BO1486" s="368">
        <f t="shared" ca="1" si="3216"/>
        <v>0</v>
      </c>
      <c r="BP1486" s="368">
        <f t="shared" ca="1" si="3216"/>
        <v>0</v>
      </c>
      <c r="BQ1486" s="368">
        <f t="shared" ca="1" si="3216"/>
        <v>0</v>
      </c>
      <c r="BR1486" s="368">
        <f t="shared" ca="1" si="3216"/>
        <v>0</v>
      </c>
      <c r="BS1486" s="368">
        <f t="shared" ca="1" si="3216"/>
        <v>0</v>
      </c>
      <c r="BT1486" s="368">
        <f t="shared" ca="1" si="3216"/>
        <v>0</v>
      </c>
      <c r="BU1486" s="368">
        <f t="shared" ca="1" si="3216"/>
        <v>0</v>
      </c>
      <c r="BV1486" s="368">
        <f t="shared" ca="1" si="3216"/>
        <v>0</v>
      </c>
      <c r="BW1486" s="368">
        <f t="shared" ref="BW1486:EH1486" ca="1" si="3217">BW1478</f>
        <v>0</v>
      </c>
      <c r="BX1486" s="368">
        <f t="shared" ca="1" si="3217"/>
        <v>0</v>
      </c>
      <c r="BY1486" s="368">
        <f t="shared" ca="1" si="3217"/>
        <v>0</v>
      </c>
      <c r="BZ1486" s="368">
        <f t="shared" ca="1" si="3217"/>
        <v>0</v>
      </c>
      <c r="CA1486" s="368">
        <f t="shared" ca="1" si="3217"/>
        <v>0</v>
      </c>
      <c r="CB1486" s="368">
        <f t="shared" ca="1" si="3217"/>
        <v>0</v>
      </c>
      <c r="CC1486" s="368">
        <f t="shared" ca="1" si="3217"/>
        <v>0</v>
      </c>
      <c r="CD1486" s="368">
        <f t="shared" ca="1" si="3217"/>
        <v>0</v>
      </c>
      <c r="CE1486" s="368">
        <f t="shared" ca="1" si="3217"/>
        <v>0</v>
      </c>
      <c r="CF1486" s="368">
        <f t="shared" ca="1" si="3217"/>
        <v>0</v>
      </c>
      <c r="CG1486" s="368">
        <f t="shared" ca="1" si="3217"/>
        <v>0</v>
      </c>
      <c r="CH1486" s="368">
        <f t="shared" ca="1" si="3217"/>
        <v>0</v>
      </c>
      <c r="CI1486" s="368">
        <f t="shared" ca="1" si="3217"/>
        <v>0</v>
      </c>
      <c r="CJ1486" s="368">
        <f t="shared" ca="1" si="3217"/>
        <v>0</v>
      </c>
      <c r="CK1486" s="368">
        <f t="shared" ca="1" si="3217"/>
        <v>0</v>
      </c>
      <c r="CL1486" s="368">
        <f t="shared" ca="1" si="3217"/>
        <v>0</v>
      </c>
      <c r="CM1486" s="368">
        <f t="shared" ca="1" si="3217"/>
        <v>0</v>
      </c>
      <c r="CN1486" s="368">
        <f t="shared" ca="1" si="3217"/>
        <v>0</v>
      </c>
      <c r="CO1486" s="368">
        <f t="shared" ca="1" si="3217"/>
        <v>0</v>
      </c>
      <c r="CP1486" s="368">
        <f t="shared" ca="1" si="3217"/>
        <v>0</v>
      </c>
      <c r="CQ1486" s="368">
        <f t="shared" ca="1" si="3217"/>
        <v>0</v>
      </c>
      <c r="CR1486" s="368">
        <f t="shared" ca="1" si="3217"/>
        <v>0</v>
      </c>
      <c r="CS1486" s="368">
        <f t="shared" ca="1" si="3217"/>
        <v>0</v>
      </c>
      <c r="CT1486" s="368">
        <f t="shared" ca="1" si="3217"/>
        <v>0</v>
      </c>
      <c r="CU1486" s="368">
        <f t="shared" ca="1" si="3217"/>
        <v>0</v>
      </c>
      <c r="CV1486" s="368">
        <f t="shared" ca="1" si="3217"/>
        <v>0</v>
      </c>
      <c r="CW1486" s="368">
        <f t="shared" ca="1" si="3217"/>
        <v>0</v>
      </c>
      <c r="CX1486" s="368">
        <f t="shared" ca="1" si="3217"/>
        <v>0</v>
      </c>
      <c r="CY1486" s="368">
        <f t="shared" ca="1" si="3217"/>
        <v>0</v>
      </c>
      <c r="CZ1486" s="368">
        <f t="shared" ca="1" si="3217"/>
        <v>0</v>
      </c>
      <c r="DA1486" s="368">
        <f t="shared" ca="1" si="3217"/>
        <v>0</v>
      </c>
      <c r="DB1486" s="368">
        <f t="shared" ca="1" si="3217"/>
        <v>0</v>
      </c>
      <c r="DC1486" s="368">
        <f t="shared" ca="1" si="3217"/>
        <v>0</v>
      </c>
      <c r="DD1486" s="368">
        <f t="shared" ca="1" si="3217"/>
        <v>0</v>
      </c>
      <c r="DE1486" s="368">
        <f t="shared" ca="1" si="3217"/>
        <v>0</v>
      </c>
      <c r="DF1486" s="368">
        <f t="shared" ca="1" si="3217"/>
        <v>0</v>
      </c>
      <c r="DG1486" s="368">
        <f t="shared" ca="1" si="3217"/>
        <v>0</v>
      </c>
      <c r="DH1486" s="368">
        <f t="shared" ca="1" si="3217"/>
        <v>0</v>
      </c>
      <c r="DI1486" s="368">
        <f t="shared" ca="1" si="3217"/>
        <v>0</v>
      </c>
      <c r="DJ1486" s="368">
        <f t="shared" ca="1" si="3217"/>
        <v>0</v>
      </c>
      <c r="DK1486" s="368">
        <f t="shared" ca="1" si="3217"/>
        <v>0</v>
      </c>
      <c r="DL1486" s="368">
        <f t="shared" ca="1" si="3217"/>
        <v>0</v>
      </c>
      <c r="DM1486" s="368">
        <f t="shared" ca="1" si="3217"/>
        <v>0</v>
      </c>
      <c r="DN1486" s="368">
        <f t="shared" ca="1" si="3217"/>
        <v>0</v>
      </c>
      <c r="DO1486" s="368">
        <f t="shared" ca="1" si="3217"/>
        <v>0</v>
      </c>
      <c r="DP1486" s="368">
        <f t="shared" ca="1" si="3217"/>
        <v>0</v>
      </c>
      <c r="DQ1486" s="368">
        <f t="shared" ca="1" si="3217"/>
        <v>0</v>
      </c>
      <c r="DR1486" s="368">
        <f t="shared" ca="1" si="3217"/>
        <v>0</v>
      </c>
      <c r="DS1486" s="368">
        <f t="shared" ca="1" si="3217"/>
        <v>0</v>
      </c>
      <c r="DT1486" s="368">
        <f t="shared" ca="1" si="3217"/>
        <v>0</v>
      </c>
      <c r="DU1486" s="368">
        <f t="shared" ca="1" si="3217"/>
        <v>0</v>
      </c>
      <c r="DV1486" s="368">
        <f t="shared" ca="1" si="3217"/>
        <v>0</v>
      </c>
      <c r="DW1486" s="368">
        <f t="shared" ca="1" si="3217"/>
        <v>0</v>
      </c>
      <c r="DX1486" s="368">
        <f t="shared" ca="1" si="3217"/>
        <v>0</v>
      </c>
      <c r="DY1486" s="368">
        <f t="shared" ca="1" si="3217"/>
        <v>0</v>
      </c>
      <c r="DZ1486" s="368">
        <f t="shared" ca="1" si="3217"/>
        <v>0</v>
      </c>
      <c r="EA1486" s="368">
        <f t="shared" ca="1" si="3217"/>
        <v>0</v>
      </c>
      <c r="EB1486" s="368">
        <f t="shared" ca="1" si="3217"/>
        <v>0</v>
      </c>
      <c r="EC1486" s="368">
        <f t="shared" ca="1" si="3217"/>
        <v>0</v>
      </c>
      <c r="ED1486" s="368">
        <f t="shared" ca="1" si="3217"/>
        <v>0</v>
      </c>
      <c r="EE1486" s="368">
        <f t="shared" ca="1" si="3217"/>
        <v>0</v>
      </c>
      <c r="EF1486" s="368">
        <f t="shared" ca="1" si="3217"/>
        <v>0</v>
      </c>
      <c r="EG1486" s="368">
        <f t="shared" ca="1" si="3217"/>
        <v>0</v>
      </c>
      <c r="EH1486" s="368">
        <f t="shared" ca="1" si="3217"/>
        <v>0</v>
      </c>
      <c r="EI1486" s="368">
        <f t="shared" ref="EI1486:FR1486" ca="1" si="3218">EI1478</f>
        <v>0</v>
      </c>
      <c r="EJ1486" s="368">
        <f t="shared" ca="1" si="3218"/>
        <v>0</v>
      </c>
      <c r="EK1486" s="368">
        <f t="shared" ca="1" si="3218"/>
        <v>0</v>
      </c>
      <c r="EL1486" s="368">
        <f t="shared" ca="1" si="3218"/>
        <v>0</v>
      </c>
      <c r="EM1486" s="368">
        <f t="shared" ca="1" si="3218"/>
        <v>0</v>
      </c>
      <c r="EN1486" s="368">
        <f t="shared" ca="1" si="3218"/>
        <v>0</v>
      </c>
      <c r="EO1486" s="368">
        <f t="shared" ca="1" si="3218"/>
        <v>0</v>
      </c>
      <c r="EP1486" s="368">
        <f t="shared" ca="1" si="3218"/>
        <v>0</v>
      </c>
      <c r="EQ1486" s="368">
        <f t="shared" ca="1" si="3218"/>
        <v>0</v>
      </c>
      <c r="ER1486" s="368">
        <f t="shared" ca="1" si="3218"/>
        <v>0</v>
      </c>
      <c r="ES1486" s="368">
        <f t="shared" ca="1" si="3218"/>
        <v>0</v>
      </c>
      <c r="ET1486" s="368">
        <f t="shared" ca="1" si="3218"/>
        <v>0</v>
      </c>
      <c r="EU1486" s="368">
        <f t="shared" ca="1" si="3218"/>
        <v>0</v>
      </c>
      <c r="EV1486" s="368">
        <f t="shared" ca="1" si="3218"/>
        <v>0</v>
      </c>
      <c r="EW1486" s="368">
        <f t="shared" ca="1" si="3218"/>
        <v>0</v>
      </c>
      <c r="EX1486" s="368">
        <f t="shared" ca="1" si="3218"/>
        <v>0</v>
      </c>
      <c r="EY1486" s="368">
        <f t="shared" ca="1" si="3218"/>
        <v>0</v>
      </c>
      <c r="EZ1486" s="368">
        <f t="shared" ca="1" si="3218"/>
        <v>0</v>
      </c>
      <c r="FA1486" s="368">
        <f t="shared" ca="1" si="3218"/>
        <v>0</v>
      </c>
      <c r="FB1486" s="368">
        <f t="shared" ca="1" si="3218"/>
        <v>0</v>
      </c>
      <c r="FC1486" s="368">
        <f t="shared" ca="1" si="3218"/>
        <v>0</v>
      </c>
      <c r="FD1486" s="368">
        <f t="shared" ca="1" si="3218"/>
        <v>0</v>
      </c>
      <c r="FE1486" s="368">
        <f t="shared" ca="1" si="3218"/>
        <v>0</v>
      </c>
      <c r="FF1486" s="368">
        <f t="shared" ca="1" si="3218"/>
        <v>0</v>
      </c>
      <c r="FG1486" s="368">
        <f t="shared" ca="1" si="3218"/>
        <v>0</v>
      </c>
      <c r="FH1486" s="368">
        <f t="shared" ca="1" si="3218"/>
        <v>0</v>
      </c>
      <c r="FI1486" s="368">
        <f t="shared" ca="1" si="3218"/>
        <v>0</v>
      </c>
      <c r="FJ1486" s="368">
        <f t="shared" ca="1" si="3218"/>
        <v>0</v>
      </c>
      <c r="FK1486" s="368">
        <f t="shared" ca="1" si="3218"/>
        <v>0</v>
      </c>
      <c r="FL1486" s="368">
        <f t="shared" ca="1" si="3218"/>
        <v>0</v>
      </c>
      <c r="FM1486" s="368">
        <f t="shared" ca="1" si="3218"/>
        <v>0</v>
      </c>
      <c r="FN1486" s="368">
        <f t="shared" ca="1" si="3218"/>
        <v>0</v>
      </c>
      <c r="FO1486" s="368">
        <f t="shared" ca="1" si="3218"/>
        <v>0</v>
      </c>
      <c r="FP1486" s="368">
        <f t="shared" ca="1" si="3218"/>
        <v>0</v>
      </c>
      <c r="FQ1486" s="368">
        <f t="shared" ca="1" si="3218"/>
        <v>0</v>
      </c>
      <c r="FR1486" s="368">
        <f t="shared" ca="1" si="3218"/>
        <v>0</v>
      </c>
    </row>
    <row r="1487" spans="2:174" s="380" customFormat="1">
      <c r="C1487" s="388" t="s">
        <v>1077</v>
      </c>
      <c r="D1487" s="384"/>
      <c r="E1487" s="385"/>
      <c r="F1487" s="385"/>
      <c r="G1487" s="385"/>
      <c r="H1487" s="385"/>
      <c r="I1487" s="381">
        <f t="shared" si="3204"/>
        <v>-243868.39999999997</v>
      </c>
      <c r="J1487" s="386">
        <v>0</v>
      </c>
      <c r="K1487" s="386">
        <v>0</v>
      </c>
      <c r="L1487" s="386">
        <v>0</v>
      </c>
      <c r="M1487" s="386">
        <v>0</v>
      </c>
      <c r="N1487" s="386">
        <v>0</v>
      </c>
      <c r="O1487" s="386">
        <v>0</v>
      </c>
      <c r="P1487" s="386">
        <v>0</v>
      </c>
      <c r="Q1487" s="386">
        <v>0</v>
      </c>
      <c r="R1487" s="386">
        <v>0</v>
      </c>
      <c r="S1487" s="386">
        <v>0</v>
      </c>
      <c r="T1487" s="386">
        <v>0</v>
      </c>
      <c r="U1487" s="386">
        <v>0</v>
      </c>
      <c r="V1487" s="386">
        <v>0</v>
      </c>
      <c r="W1487" s="386">
        <v>0</v>
      </c>
      <c r="X1487" s="386">
        <v>0</v>
      </c>
      <c r="Y1487" s="386">
        <v>0</v>
      </c>
      <c r="Z1487" s="386">
        <v>0</v>
      </c>
      <c r="AA1487" s="386">
        <v>0</v>
      </c>
      <c r="AB1487" s="386">
        <v>0</v>
      </c>
      <c r="AC1487" s="386">
        <v>-404.35</v>
      </c>
      <c r="AD1487" s="386">
        <v>389.37</v>
      </c>
      <c r="AE1487" s="386">
        <v>0</v>
      </c>
      <c r="AF1487" s="386">
        <v>0</v>
      </c>
      <c r="AG1487" s="386">
        <v>-215.1</v>
      </c>
      <c r="AH1487" s="386">
        <v>226.68</v>
      </c>
      <c r="AI1487" s="386">
        <v>0</v>
      </c>
      <c r="AJ1487" s="386">
        <v>0</v>
      </c>
      <c r="AK1487" s="386">
        <v>-257.79000000000002</v>
      </c>
      <c r="AL1487" s="386">
        <v>199.91</v>
      </c>
      <c r="AM1487" s="386">
        <v>0</v>
      </c>
      <c r="AN1487" s="386">
        <v>0</v>
      </c>
      <c r="AO1487" s="386">
        <v>-250.45</v>
      </c>
      <c r="AP1487" s="386">
        <v>257.70999999999998</v>
      </c>
      <c r="AQ1487" s="386">
        <v>0</v>
      </c>
      <c r="AR1487" s="386">
        <v>0</v>
      </c>
      <c r="AS1487" s="386">
        <v>-243.15</v>
      </c>
      <c r="AT1487" s="386">
        <v>277.33</v>
      </c>
      <c r="AU1487" s="386">
        <v>0</v>
      </c>
      <c r="AV1487" s="386">
        <v>0</v>
      </c>
      <c r="AW1487" s="386">
        <v>-217.26</v>
      </c>
      <c r="AX1487" s="386">
        <v>217.13</v>
      </c>
      <c r="AY1487" s="386">
        <v>0</v>
      </c>
      <c r="AZ1487" s="386">
        <v>0</v>
      </c>
      <c r="BA1487" s="386">
        <v>-208.42</v>
      </c>
      <c r="BB1487" s="386">
        <v>216.55</v>
      </c>
      <c r="BC1487" s="386">
        <v>0</v>
      </c>
      <c r="BD1487" s="386">
        <v>0</v>
      </c>
      <c r="BE1487" s="386">
        <v>-200.16</v>
      </c>
      <c r="BF1487" s="386">
        <v>202.24</v>
      </c>
      <c r="BG1487" s="386">
        <v>0</v>
      </c>
      <c r="BH1487" s="386">
        <v>0</v>
      </c>
      <c r="BI1487" s="386">
        <v>-191.98</v>
      </c>
      <c r="BJ1487" s="386">
        <v>140.11000000000001</v>
      </c>
      <c r="BK1487" s="386">
        <v>0</v>
      </c>
      <c r="BL1487" s="386">
        <v>0</v>
      </c>
      <c r="BM1487" s="386">
        <v>-184.15</v>
      </c>
      <c r="BN1487" s="386">
        <v>-361.16</v>
      </c>
      <c r="BO1487" s="386">
        <v>0</v>
      </c>
      <c r="BP1487" s="386">
        <v>0</v>
      </c>
      <c r="BQ1487" s="386">
        <v>-964.46</v>
      </c>
      <c r="BR1487" s="386">
        <v>786.83</v>
      </c>
      <c r="BS1487" s="386">
        <v>0</v>
      </c>
      <c r="BT1487" s="386">
        <v>0</v>
      </c>
      <c r="BU1487" s="386">
        <v>-1140.02</v>
      </c>
      <c r="BV1487" s="386">
        <v>970.62</v>
      </c>
      <c r="BW1487" s="386">
        <v>0</v>
      </c>
      <c r="BX1487" s="386">
        <v>0</v>
      </c>
      <c r="BY1487" s="386">
        <v>-1325.65</v>
      </c>
      <c r="BZ1487" s="386">
        <v>1153.6400000000001</v>
      </c>
      <c r="CA1487" s="386">
        <v>0</v>
      </c>
      <c r="CB1487" s="386">
        <v>0</v>
      </c>
      <c r="CC1487" s="386">
        <v>-1524.03</v>
      </c>
      <c r="CD1487" s="386">
        <v>822.47</v>
      </c>
      <c r="CE1487" s="386">
        <v>-89.28</v>
      </c>
      <c r="CF1487" s="386">
        <v>0</v>
      </c>
      <c r="CG1487" s="386">
        <v>-3254.07</v>
      </c>
      <c r="CH1487" s="386">
        <v>-1591.3</v>
      </c>
      <c r="CI1487" s="386">
        <v>-1679.82</v>
      </c>
      <c r="CJ1487" s="386">
        <v>-1163.78</v>
      </c>
      <c r="CK1487" s="386">
        <v>-3164.79</v>
      </c>
      <c r="CL1487" s="386">
        <v>-2986.5</v>
      </c>
      <c r="CM1487" s="386">
        <v>-1788.37</v>
      </c>
      <c r="CN1487" s="386">
        <v>-1232.6600000000001</v>
      </c>
      <c r="CO1487" s="386">
        <v>-3285.86</v>
      </c>
      <c r="CP1487" s="386">
        <v>-3039.14</v>
      </c>
      <c r="CQ1487" s="386">
        <v>-1830.41</v>
      </c>
      <c r="CR1487" s="386">
        <v>-1296.0999999999999</v>
      </c>
      <c r="CS1487" s="386">
        <v>-3393.84</v>
      </c>
      <c r="CT1487" s="386">
        <v>-3284.49</v>
      </c>
      <c r="CU1487" s="386">
        <v>-2007.14</v>
      </c>
      <c r="CV1487" s="386">
        <v>-1437.65</v>
      </c>
      <c r="CW1487" s="386">
        <v>-3655.58</v>
      </c>
      <c r="CX1487" s="386">
        <v>-3304.03</v>
      </c>
      <c r="CY1487" s="386">
        <v>-2064.77</v>
      </c>
      <c r="CZ1487" s="386">
        <v>-1489.87</v>
      </c>
      <c r="DA1487" s="386">
        <v>-3701.84</v>
      </c>
      <c r="DB1487" s="386">
        <v>-3508.32</v>
      </c>
      <c r="DC1487" s="386">
        <v>-2156.08</v>
      </c>
      <c r="DD1487" s="386">
        <v>-1552.07</v>
      </c>
      <c r="DE1487" s="386">
        <v>-3871.07</v>
      </c>
      <c r="DF1487" s="386">
        <v>-3533.74</v>
      </c>
      <c r="DG1487" s="386">
        <v>-2167.0300000000002</v>
      </c>
      <c r="DH1487" s="386">
        <v>-1562.31</v>
      </c>
      <c r="DI1487" s="386">
        <v>-3908.36</v>
      </c>
      <c r="DJ1487" s="386">
        <v>-3572.19</v>
      </c>
      <c r="DK1487" s="386">
        <v>-2188.15</v>
      </c>
      <c r="DL1487" s="386">
        <v>-1570.46</v>
      </c>
      <c r="DM1487" s="386">
        <v>-3948.68</v>
      </c>
      <c r="DN1487" s="386">
        <v>-3584.54</v>
      </c>
      <c r="DO1487" s="386">
        <v>-2192.09</v>
      </c>
      <c r="DP1487" s="386">
        <v>-1570.02</v>
      </c>
      <c r="DQ1487" s="386">
        <v>-3958.19</v>
      </c>
      <c r="DR1487" s="386">
        <v>-3638.68</v>
      </c>
      <c r="DS1487" s="386">
        <v>-2223.06</v>
      </c>
      <c r="DT1487" s="386">
        <v>-1590.59</v>
      </c>
      <c r="DU1487" s="386">
        <v>-4018.19</v>
      </c>
      <c r="DV1487" s="386">
        <v>-3673.01</v>
      </c>
      <c r="DW1487" s="386">
        <v>-2225.46</v>
      </c>
      <c r="DX1487" s="386">
        <v>-1584.33</v>
      </c>
      <c r="DY1487" s="386">
        <v>-4068.42</v>
      </c>
      <c r="DZ1487" s="386">
        <v>-3793.24</v>
      </c>
      <c r="EA1487" s="386">
        <v>-2301.5300000000002</v>
      </c>
      <c r="EB1487" s="386">
        <v>-1608.26</v>
      </c>
      <c r="EC1487" s="386">
        <v>-4139.54</v>
      </c>
      <c r="ED1487" s="386">
        <v>-3864.62</v>
      </c>
      <c r="EE1487" s="386">
        <v>-2343.62</v>
      </c>
      <c r="EF1487" s="386">
        <v>-1663.77</v>
      </c>
      <c r="EG1487" s="386">
        <v>-4271.16</v>
      </c>
      <c r="EH1487" s="386">
        <v>-3935.26</v>
      </c>
      <c r="EI1487" s="386">
        <v>-2385</v>
      </c>
      <c r="EJ1487" s="386">
        <v>-1692.03</v>
      </c>
      <c r="EK1487" s="386">
        <v>-4349.51</v>
      </c>
      <c r="EL1487" s="386">
        <v>-3985.86</v>
      </c>
      <c r="EM1487" s="386">
        <v>-2412.2199999999998</v>
      </c>
      <c r="EN1487" s="386">
        <v>-1715.14</v>
      </c>
      <c r="EO1487" s="386">
        <v>-4415.9799999999996</v>
      </c>
      <c r="EP1487" s="386">
        <v>-4061.34</v>
      </c>
      <c r="EQ1487" s="386">
        <v>-2435.7399999999998</v>
      </c>
      <c r="ER1487" s="386">
        <v>-1708.65</v>
      </c>
      <c r="ES1487" s="386">
        <v>-4493.7700000000004</v>
      </c>
      <c r="ET1487" s="386">
        <v>-4144.79</v>
      </c>
      <c r="EU1487" s="386">
        <v>-2484.92</v>
      </c>
      <c r="EV1487" s="386">
        <v>-1742.5</v>
      </c>
      <c r="EW1487" s="386">
        <v>-4586.53</v>
      </c>
      <c r="EX1487" s="386">
        <v>-4322.78</v>
      </c>
      <c r="EY1487" s="386">
        <v>-2598.89</v>
      </c>
      <c r="EZ1487" s="386">
        <v>-1827.86</v>
      </c>
      <c r="FA1487" s="386">
        <v>-4781.46</v>
      </c>
      <c r="FB1487" s="386">
        <v>-4388.57</v>
      </c>
      <c r="FC1487" s="386">
        <v>-2635.71</v>
      </c>
      <c r="FD1487" s="386">
        <v>-1858.67</v>
      </c>
      <c r="FE1487" s="386">
        <v>-4866.8999999999996</v>
      </c>
      <c r="FF1487" s="386">
        <v>-4524.33</v>
      </c>
      <c r="FG1487" s="386">
        <v>-2720.09</v>
      </c>
      <c r="FH1487" s="386">
        <v>-1913.13</v>
      </c>
      <c r="FI1487" s="386">
        <v>-5004.6000000000004</v>
      </c>
      <c r="FJ1487" s="386">
        <v>-4655.3599999999997</v>
      </c>
      <c r="FK1487" s="386">
        <v>-2801.2</v>
      </c>
      <c r="FL1487" s="386">
        <v>0</v>
      </c>
      <c r="FM1487" s="386">
        <v>0</v>
      </c>
      <c r="FN1487" s="386">
        <v>0</v>
      </c>
      <c r="FO1487" s="386">
        <v>0</v>
      </c>
      <c r="FP1487" s="386">
        <v>0</v>
      </c>
      <c r="FQ1487" s="386">
        <v>0</v>
      </c>
      <c r="FR1487" s="386">
        <v>0</v>
      </c>
    </row>
    <row r="1488" spans="2:174" s="380" customFormat="1">
      <c r="C1488" s="388" t="s">
        <v>1069</v>
      </c>
      <c r="D1488" s="384"/>
      <c r="E1488" s="385"/>
      <c r="F1488" s="385"/>
      <c r="G1488" s="385"/>
      <c r="H1488" s="385"/>
      <c r="I1488" s="381">
        <f t="shared" si="3204"/>
        <v>8578.6499999999487</v>
      </c>
      <c r="J1488" s="386">
        <v>0</v>
      </c>
      <c r="K1488" s="386">
        <v>0</v>
      </c>
      <c r="L1488" s="386">
        <v>0</v>
      </c>
      <c r="M1488" s="386">
        <v>0</v>
      </c>
      <c r="N1488" s="386">
        <v>0</v>
      </c>
      <c r="O1488" s="386">
        <v>0</v>
      </c>
      <c r="P1488" s="386">
        <v>0</v>
      </c>
      <c r="Q1488" s="386">
        <v>0</v>
      </c>
      <c r="R1488" s="386">
        <v>0</v>
      </c>
      <c r="S1488" s="386">
        <v>0</v>
      </c>
      <c r="T1488" s="386">
        <v>0</v>
      </c>
      <c r="U1488" s="386">
        <v>0</v>
      </c>
      <c r="V1488" s="386">
        <v>0</v>
      </c>
      <c r="W1488" s="386">
        <v>0</v>
      </c>
      <c r="X1488" s="386">
        <v>0</v>
      </c>
      <c r="Y1488" s="386">
        <v>0</v>
      </c>
      <c r="Z1488" s="386">
        <v>0</v>
      </c>
      <c r="AA1488" s="386">
        <v>0</v>
      </c>
      <c r="AB1488" s="386">
        <v>41.9</v>
      </c>
      <c r="AC1488" s="386">
        <v>-1055.5900000000001</v>
      </c>
      <c r="AD1488" s="386">
        <v>-1459.94</v>
      </c>
      <c r="AE1488" s="386">
        <v>-428.8</v>
      </c>
      <c r="AF1488" s="386">
        <v>-138.03</v>
      </c>
      <c r="AG1488" s="386">
        <v>-1055.5900000000001</v>
      </c>
      <c r="AH1488" s="386">
        <v>-1285.67</v>
      </c>
      <c r="AI1488" s="386">
        <v>-400.92</v>
      </c>
      <c r="AJ1488" s="386">
        <v>-145.83000000000001</v>
      </c>
      <c r="AK1488" s="386">
        <v>-1055.5900000000001</v>
      </c>
      <c r="AL1488" s="386">
        <v>-1316.78</v>
      </c>
      <c r="AM1488" s="386">
        <v>-438.39</v>
      </c>
      <c r="AN1488" s="386">
        <v>-138.35</v>
      </c>
      <c r="AO1488" s="386">
        <v>-1055.5899999999999</v>
      </c>
      <c r="AP1488" s="386">
        <v>-1367.32</v>
      </c>
      <c r="AQ1488" s="386">
        <v>-431.15</v>
      </c>
      <c r="AR1488" s="386">
        <v>-131.05000000000001</v>
      </c>
      <c r="AS1488" s="386">
        <v>-1055.5899999999999</v>
      </c>
      <c r="AT1488" s="386">
        <v>-1352.77</v>
      </c>
      <c r="AU1488" s="386">
        <v>-399.7</v>
      </c>
      <c r="AV1488" s="386">
        <v>-105.16</v>
      </c>
      <c r="AW1488" s="386">
        <v>-1055.58</v>
      </c>
      <c r="AX1488" s="386">
        <v>-1292.69</v>
      </c>
      <c r="AY1488" s="386">
        <v>-396.76</v>
      </c>
      <c r="AZ1488" s="386">
        <v>-96.32</v>
      </c>
      <c r="BA1488" s="386">
        <v>-1055.5899999999999</v>
      </c>
      <c r="BB1488" s="386">
        <v>-1283.99</v>
      </c>
      <c r="BC1488" s="386">
        <v>-388.57</v>
      </c>
      <c r="BD1488" s="386">
        <v>-88.06</v>
      </c>
      <c r="BE1488" s="386">
        <v>-1055.5899999999999</v>
      </c>
      <c r="BF1488" s="386">
        <v>-1267.5999999999999</v>
      </c>
      <c r="BG1488" s="386">
        <v>-373.95</v>
      </c>
      <c r="BH1488" s="386">
        <v>-79.88</v>
      </c>
      <c r="BI1488" s="386">
        <v>-1055.5899999999999</v>
      </c>
      <c r="BJ1488" s="386">
        <v>-1257.3400000000001</v>
      </c>
      <c r="BK1488" s="386">
        <v>-303.89</v>
      </c>
      <c r="BL1488" s="386">
        <v>-72.05</v>
      </c>
      <c r="BM1488" s="386">
        <v>-1055.5899999999999</v>
      </c>
      <c r="BN1488" s="386">
        <v>-1301.3799999999999</v>
      </c>
      <c r="BO1488" s="386">
        <v>-567.5</v>
      </c>
      <c r="BP1488" s="386">
        <v>-68.150000000000006</v>
      </c>
      <c r="BQ1488" s="386">
        <v>-1055.5899999999999</v>
      </c>
      <c r="BR1488" s="386">
        <v>-2627</v>
      </c>
      <c r="BS1488" s="386">
        <v>-697.71</v>
      </c>
      <c r="BT1488" s="386">
        <v>-187.08</v>
      </c>
      <c r="BU1488" s="386">
        <v>-1055.5900000000001</v>
      </c>
      <c r="BV1488" s="386">
        <v>-2980.19</v>
      </c>
      <c r="BW1488" s="386">
        <v>-837.83</v>
      </c>
      <c r="BX1488" s="386">
        <v>-315.3</v>
      </c>
      <c r="BY1488" s="386">
        <v>-1055.5899999999997</v>
      </c>
      <c r="BZ1488" s="386">
        <v>-3335.2300000000005</v>
      </c>
      <c r="CA1488" s="386">
        <v>-983.85</v>
      </c>
      <c r="CB1488" s="386">
        <v>-454.61</v>
      </c>
      <c r="CC1488" s="386">
        <v>-1055.5899999999999</v>
      </c>
      <c r="CD1488" s="386">
        <v>-3200.8199999999997</v>
      </c>
      <c r="CE1488" s="386">
        <v>-1055.5899999999999</v>
      </c>
      <c r="CF1488" s="386">
        <v>-597.70000000000005</v>
      </c>
      <c r="CG1488" s="386">
        <v>470.58000000000038</v>
      </c>
      <c r="CH1488" s="386">
        <v>-477.64999999999986</v>
      </c>
      <c r="CI1488" s="386">
        <v>724.94999999999993</v>
      </c>
      <c r="CJ1488" s="386">
        <v>724.95</v>
      </c>
      <c r="CK1488" s="386">
        <v>724.94999999999982</v>
      </c>
      <c r="CL1488" s="386">
        <v>724.94999999999982</v>
      </c>
      <c r="CM1488" s="386">
        <v>724.94999999999982</v>
      </c>
      <c r="CN1488" s="386">
        <v>724.95</v>
      </c>
      <c r="CO1488" s="386">
        <v>724.95000000000027</v>
      </c>
      <c r="CP1488" s="386">
        <v>724.94999999999982</v>
      </c>
      <c r="CQ1488" s="386">
        <v>724.95</v>
      </c>
      <c r="CR1488" s="386">
        <v>724.94999999999993</v>
      </c>
      <c r="CS1488" s="386">
        <v>724.95000000000027</v>
      </c>
      <c r="CT1488" s="386">
        <v>724.94999999999982</v>
      </c>
      <c r="CU1488" s="386">
        <v>724.94</v>
      </c>
      <c r="CV1488" s="386">
        <v>724.95</v>
      </c>
      <c r="CW1488" s="386">
        <v>724.94999999999982</v>
      </c>
      <c r="CX1488" s="386">
        <v>724.95000000000027</v>
      </c>
      <c r="CY1488" s="386">
        <v>724.95</v>
      </c>
      <c r="CZ1488" s="386">
        <v>724.94999999999993</v>
      </c>
      <c r="DA1488" s="386">
        <v>724.95000000000027</v>
      </c>
      <c r="DB1488" s="386">
        <v>724.95000000000027</v>
      </c>
      <c r="DC1488" s="386">
        <v>724.94999999999982</v>
      </c>
      <c r="DD1488" s="386">
        <v>724.94999999999993</v>
      </c>
      <c r="DE1488" s="386">
        <v>724.94</v>
      </c>
      <c r="DF1488" s="386">
        <v>724.9399999999996</v>
      </c>
      <c r="DG1488" s="386">
        <v>724.95000000000027</v>
      </c>
      <c r="DH1488" s="386">
        <v>724.93999999999994</v>
      </c>
      <c r="DI1488" s="386">
        <v>724.95000000000027</v>
      </c>
      <c r="DJ1488" s="386">
        <v>724.95000000000027</v>
      </c>
      <c r="DK1488" s="386">
        <v>724.95</v>
      </c>
      <c r="DL1488" s="386">
        <v>725.49</v>
      </c>
      <c r="DM1488" s="386">
        <v>729.87999999999965</v>
      </c>
      <c r="DN1488" s="386">
        <v>729.88000000000011</v>
      </c>
      <c r="DO1488" s="386">
        <v>729.8900000000001</v>
      </c>
      <c r="DP1488" s="386">
        <v>729.88</v>
      </c>
      <c r="DQ1488" s="386">
        <v>729.88999999999987</v>
      </c>
      <c r="DR1488" s="386">
        <v>729.87999999999965</v>
      </c>
      <c r="DS1488" s="386">
        <v>729.87999999999988</v>
      </c>
      <c r="DT1488" s="386">
        <v>729.87999999999988</v>
      </c>
      <c r="DU1488" s="386">
        <v>729.88000000000011</v>
      </c>
      <c r="DV1488" s="386">
        <v>729.88000000000011</v>
      </c>
      <c r="DW1488" s="386">
        <v>729.88000000000011</v>
      </c>
      <c r="DX1488" s="386">
        <v>729.87999999999988</v>
      </c>
      <c r="DY1488" s="386">
        <v>729.88000000000011</v>
      </c>
      <c r="DZ1488" s="386">
        <v>729.88999999999987</v>
      </c>
      <c r="EA1488" s="386">
        <v>729.88000000000011</v>
      </c>
      <c r="EB1488" s="386">
        <v>729.88</v>
      </c>
      <c r="EC1488" s="386">
        <v>729.88999999999987</v>
      </c>
      <c r="ED1488" s="386">
        <v>729.88000000000011</v>
      </c>
      <c r="EE1488" s="386">
        <v>729.87999999999988</v>
      </c>
      <c r="EF1488" s="386">
        <v>729.88</v>
      </c>
      <c r="EG1488" s="386">
        <v>729.87999999999965</v>
      </c>
      <c r="EH1488" s="386">
        <v>729.88000000000011</v>
      </c>
      <c r="EI1488" s="386">
        <v>729.88000000000011</v>
      </c>
      <c r="EJ1488" s="386">
        <v>729.88</v>
      </c>
      <c r="EK1488" s="386">
        <v>729.88000000000011</v>
      </c>
      <c r="EL1488" s="386">
        <v>729.88000000000011</v>
      </c>
      <c r="EM1488" s="386">
        <v>729.87999999999988</v>
      </c>
      <c r="EN1488" s="386">
        <v>729.88000000000011</v>
      </c>
      <c r="EO1488" s="386">
        <v>729.87999999999965</v>
      </c>
      <c r="EP1488" s="386">
        <v>729.88000000000011</v>
      </c>
      <c r="EQ1488" s="386">
        <v>729.88999999999987</v>
      </c>
      <c r="ER1488" s="386">
        <v>729.88000000000011</v>
      </c>
      <c r="ES1488" s="386">
        <v>729.88000000000056</v>
      </c>
      <c r="ET1488" s="386">
        <v>729.88000000000011</v>
      </c>
      <c r="EU1488" s="386">
        <v>729.88000000000011</v>
      </c>
      <c r="EV1488" s="386">
        <v>729.88</v>
      </c>
      <c r="EW1488" s="386">
        <v>729.87999999999965</v>
      </c>
      <c r="EX1488" s="386">
        <v>729.87999999999965</v>
      </c>
      <c r="EY1488" s="386">
        <v>729.88999999999987</v>
      </c>
      <c r="EZ1488" s="386">
        <v>729.87999999999988</v>
      </c>
      <c r="FA1488" s="386">
        <v>729.88000000000011</v>
      </c>
      <c r="FB1488" s="386">
        <v>729.87999999999965</v>
      </c>
      <c r="FC1488" s="386">
        <v>729.88000000000011</v>
      </c>
      <c r="FD1488" s="386">
        <v>729.88000000000011</v>
      </c>
      <c r="FE1488" s="386">
        <v>729.88999999999942</v>
      </c>
      <c r="FF1488" s="386">
        <v>729.88000000000011</v>
      </c>
      <c r="FG1488" s="386">
        <v>729.8900000000001</v>
      </c>
      <c r="FH1488" s="386">
        <v>729.88000000000011</v>
      </c>
      <c r="FI1488" s="386">
        <v>729.88000000000011</v>
      </c>
      <c r="FJ1488" s="386">
        <v>729.87999999999965</v>
      </c>
      <c r="FK1488" s="386">
        <v>729.88999999999987</v>
      </c>
      <c r="FL1488" s="386">
        <v>0</v>
      </c>
      <c r="FM1488" s="386">
        <v>0</v>
      </c>
      <c r="FN1488" s="386">
        <v>0</v>
      </c>
      <c r="FO1488" s="386">
        <v>0</v>
      </c>
      <c r="FP1488" s="386">
        <v>0</v>
      </c>
      <c r="FQ1488" s="386">
        <v>0</v>
      </c>
      <c r="FR1488" s="386">
        <v>0</v>
      </c>
    </row>
    <row r="1489" spans="2:190" s="380" customFormat="1">
      <c r="C1489" s="388" t="s">
        <v>1078</v>
      </c>
      <c r="D1489" s="384"/>
      <c r="E1489" s="385"/>
      <c r="F1489" s="385"/>
      <c r="G1489" s="385"/>
      <c r="H1489" s="385"/>
      <c r="I1489" s="381">
        <f t="shared" si="3204"/>
        <v>0</v>
      </c>
      <c r="J1489" s="386">
        <v>0</v>
      </c>
      <c r="K1489" s="386">
        <v>0</v>
      </c>
      <c r="L1489" s="386">
        <v>0</v>
      </c>
      <c r="M1489" s="386">
        <v>0</v>
      </c>
      <c r="N1489" s="386">
        <v>0</v>
      </c>
      <c r="O1489" s="386">
        <v>0</v>
      </c>
      <c r="P1489" s="386">
        <v>0</v>
      </c>
      <c r="Q1489" s="386">
        <v>0</v>
      </c>
      <c r="R1489" s="386">
        <v>0</v>
      </c>
      <c r="S1489" s="386">
        <v>0</v>
      </c>
      <c r="T1489" s="386">
        <v>0</v>
      </c>
      <c r="U1489" s="386">
        <v>0</v>
      </c>
      <c r="V1489" s="386">
        <v>0</v>
      </c>
      <c r="W1489" s="386">
        <v>0</v>
      </c>
      <c r="X1489" s="386">
        <v>0</v>
      </c>
      <c r="Y1489" s="386">
        <v>0</v>
      </c>
      <c r="Z1489" s="386">
        <v>0</v>
      </c>
      <c r="AA1489" s="386">
        <v>0</v>
      </c>
      <c r="AB1489" s="386">
        <v>0</v>
      </c>
      <c r="AC1489" s="386">
        <v>0</v>
      </c>
      <c r="AD1489" s="386">
        <v>0</v>
      </c>
      <c r="AE1489" s="386">
        <v>0</v>
      </c>
      <c r="AF1489" s="386">
        <v>0</v>
      </c>
      <c r="AG1489" s="386">
        <v>0</v>
      </c>
      <c r="AH1489" s="386">
        <v>0</v>
      </c>
      <c r="AI1489" s="386">
        <v>0</v>
      </c>
      <c r="AJ1489" s="386">
        <v>0</v>
      </c>
      <c r="AK1489" s="386">
        <v>0</v>
      </c>
      <c r="AL1489" s="386">
        <v>0</v>
      </c>
      <c r="AM1489" s="386">
        <v>0</v>
      </c>
      <c r="AN1489" s="386">
        <v>0</v>
      </c>
      <c r="AO1489" s="386">
        <v>0</v>
      </c>
      <c r="AP1489" s="386">
        <v>0</v>
      </c>
      <c r="AQ1489" s="386">
        <v>0</v>
      </c>
      <c r="AR1489" s="386">
        <v>0</v>
      </c>
      <c r="AS1489" s="386">
        <v>0</v>
      </c>
      <c r="AT1489" s="386">
        <v>0</v>
      </c>
      <c r="AU1489" s="386">
        <v>0</v>
      </c>
      <c r="AV1489" s="386">
        <v>0</v>
      </c>
      <c r="AW1489" s="386">
        <v>0</v>
      </c>
      <c r="AX1489" s="386">
        <v>0</v>
      </c>
      <c r="AY1489" s="386">
        <v>0</v>
      </c>
      <c r="AZ1489" s="386">
        <v>0</v>
      </c>
      <c r="BA1489" s="386">
        <v>0</v>
      </c>
      <c r="BB1489" s="386">
        <v>0</v>
      </c>
      <c r="BC1489" s="386">
        <v>0</v>
      </c>
      <c r="BD1489" s="386">
        <v>0</v>
      </c>
      <c r="BE1489" s="386">
        <v>0</v>
      </c>
      <c r="BF1489" s="386">
        <v>0</v>
      </c>
      <c r="BG1489" s="386">
        <v>0</v>
      </c>
      <c r="BH1489" s="386">
        <v>0</v>
      </c>
      <c r="BI1489" s="386">
        <v>0</v>
      </c>
      <c r="BJ1489" s="386">
        <v>0</v>
      </c>
      <c r="BK1489" s="386">
        <v>0</v>
      </c>
      <c r="BL1489" s="386">
        <v>0</v>
      </c>
      <c r="BM1489" s="386">
        <v>0</v>
      </c>
      <c r="BN1489" s="386">
        <v>0</v>
      </c>
      <c r="BO1489" s="386">
        <v>0</v>
      </c>
      <c r="BP1489" s="386">
        <v>0</v>
      </c>
      <c r="BQ1489" s="386">
        <v>0</v>
      </c>
      <c r="BR1489" s="386">
        <v>0</v>
      </c>
      <c r="BS1489" s="386">
        <v>0</v>
      </c>
      <c r="BT1489" s="386">
        <v>0</v>
      </c>
      <c r="BU1489" s="386">
        <v>0</v>
      </c>
      <c r="BV1489" s="386">
        <v>0</v>
      </c>
      <c r="BW1489" s="386">
        <v>0</v>
      </c>
      <c r="BX1489" s="386">
        <v>0</v>
      </c>
      <c r="BY1489" s="386">
        <v>0</v>
      </c>
      <c r="BZ1489" s="386">
        <v>0</v>
      </c>
      <c r="CA1489" s="386">
        <v>0</v>
      </c>
      <c r="CB1489" s="386">
        <v>0</v>
      </c>
      <c r="CC1489" s="386">
        <v>0</v>
      </c>
      <c r="CD1489" s="386">
        <v>0</v>
      </c>
      <c r="CE1489" s="386">
        <v>0</v>
      </c>
      <c r="CF1489" s="386">
        <v>0</v>
      </c>
      <c r="CG1489" s="386">
        <v>0</v>
      </c>
      <c r="CH1489" s="386">
        <v>0</v>
      </c>
      <c r="CI1489" s="386">
        <v>0</v>
      </c>
      <c r="CJ1489" s="386">
        <v>0</v>
      </c>
      <c r="CK1489" s="386">
        <v>0</v>
      </c>
      <c r="CL1489" s="386">
        <v>0</v>
      </c>
      <c r="CM1489" s="386">
        <v>0</v>
      </c>
      <c r="CN1489" s="386">
        <v>0</v>
      </c>
      <c r="CO1489" s="386">
        <v>0</v>
      </c>
      <c r="CP1489" s="386">
        <v>0</v>
      </c>
      <c r="CQ1489" s="386">
        <v>0</v>
      </c>
      <c r="CR1489" s="386">
        <v>0</v>
      </c>
      <c r="CS1489" s="386">
        <v>0</v>
      </c>
      <c r="CT1489" s="386">
        <v>0</v>
      </c>
      <c r="CU1489" s="386">
        <v>0</v>
      </c>
      <c r="CV1489" s="386">
        <v>0</v>
      </c>
      <c r="CW1489" s="386">
        <v>0</v>
      </c>
      <c r="CX1489" s="386">
        <v>0</v>
      </c>
      <c r="CY1489" s="386">
        <v>0</v>
      </c>
      <c r="CZ1489" s="386">
        <v>0</v>
      </c>
      <c r="DA1489" s="386">
        <v>0</v>
      </c>
      <c r="DB1489" s="386">
        <v>0</v>
      </c>
      <c r="DC1489" s="386">
        <v>0</v>
      </c>
      <c r="DD1489" s="386">
        <v>0</v>
      </c>
      <c r="DE1489" s="386">
        <v>0</v>
      </c>
      <c r="DF1489" s="386">
        <v>0</v>
      </c>
      <c r="DG1489" s="386">
        <v>0</v>
      </c>
      <c r="DH1489" s="386">
        <v>0</v>
      </c>
      <c r="DI1489" s="386">
        <v>0</v>
      </c>
      <c r="DJ1489" s="386">
        <v>0</v>
      </c>
      <c r="DK1489" s="386">
        <v>0</v>
      </c>
      <c r="DL1489" s="386">
        <v>0</v>
      </c>
      <c r="DM1489" s="386">
        <v>0</v>
      </c>
      <c r="DN1489" s="386">
        <v>0</v>
      </c>
      <c r="DO1489" s="386">
        <v>0</v>
      </c>
      <c r="DP1489" s="386">
        <v>0</v>
      </c>
      <c r="DQ1489" s="386">
        <v>0</v>
      </c>
      <c r="DR1489" s="386">
        <v>0</v>
      </c>
      <c r="DS1489" s="386">
        <v>0</v>
      </c>
      <c r="DT1489" s="386">
        <v>0</v>
      </c>
      <c r="DU1489" s="386">
        <v>0</v>
      </c>
      <c r="DV1489" s="386">
        <v>0</v>
      </c>
      <c r="DW1489" s="386">
        <v>0</v>
      </c>
      <c r="DX1489" s="386">
        <v>0</v>
      </c>
      <c r="DY1489" s="386">
        <v>0</v>
      </c>
      <c r="DZ1489" s="386">
        <v>0</v>
      </c>
      <c r="EA1489" s="386">
        <v>0</v>
      </c>
      <c r="EB1489" s="386">
        <v>0</v>
      </c>
      <c r="EC1489" s="386">
        <v>0</v>
      </c>
      <c r="ED1489" s="386">
        <v>0</v>
      </c>
      <c r="EE1489" s="386">
        <v>0</v>
      </c>
      <c r="EF1489" s="386">
        <v>0</v>
      </c>
      <c r="EG1489" s="386">
        <v>0</v>
      </c>
      <c r="EH1489" s="386">
        <v>0</v>
      </c>
      <c r="EI1489" s="386">
        <v>0</v>
      </c>
      <c r="EJ1489" s="386">
        <v>0</v>
      </c>
      <c r="EK1489" s="386">
        <v>0</v>
      </c>
      <c r="EL1489" s="386">
        <v>0</v>
      </c>
      <c r="EM1489" s="386">
        <v>0</v>
      </c>
      <c r="EN1489" s="386">
        <v>0</v>
      </c>
      <c r="EO1489" s="386">
        <v>0</v>
      </c>
      <c r="EP1489" s="386">
        <v>0</v>
      </c>
      <c r="EQ1489" s="386">
        <v>0</v>
      </c>
      <c r="ER1489" s="386">
        <v>0</v>
      </c>
      <c r="ES1489" s="386">
        <v>0</v>
      </c>
      <c r="ET1489" s="386">
        <v>0</v>
      </c>
      <c r="EU1489" s="386">
        <v>0</v>
      </c>
      <c r="EV1489" s="386">
        <v>0</v>
      </c>
      <c r="EW1489" s="386">
        <v>0</v>
      </c>
      <c r="EX1489" s="386">
        <v>0</v>
      </c>
      <c r="EY1489" s="386">
        <v>0</v>
      </c>
      <c r="EZ1489" s="386">
        <v>0</v>
      </c>
      <c r="FA1489" s="386">
        <v>0</v>
      </c>
      <c r="FB1489" s="386">
        <v>0</v>
      </c>
      <c r="FC1489" s="386">
        <v>0</v>
      </c>
      <c r="FD1489" s="386">
        <v>0</v>
      </c>
      <c r="FE1489" s="386">
        <v>0</v>
      </c>
      <c r="FF1489" s="386">
        <v>0</v>
      </c>
      <c r="FG1489" s="386">
        <v>0</v>
      </c>
      <c r="FH1489" s="386">
        <v>0</v>
      </c>
      <c r="FI1489" s="386">
        <v>0</v>
      </c>
      <c r="FJ1489" s="386">
        <v>0</v>
      </c>
      <c r="FK1489" s="386">
        <v>0</v>
      </c>
      <c r="FL1489" s="386">
        <v>0</v>
      </c>
      <c r="FM1489" s="386">
        <v>0</v>
      </c>
      <c r="FN1489" s="386">
        <v>0</v>
      </c>
      <c r="FO1489" s="386">
        <v>0</v>
      </c>
      <c r="FP1489" s="386">
        <v>0</v>
      </c>
      <c r="FQ1489" s="386">
        <v>0</v>
      </c>
      <c r="FR1489" s="386">
        <v>0</v>
      </c>
    </row>
    <row r="1490" spans="2:190" s="380" customFormat="1">
      <c r="C1490" s="388" t="s">
        <v>1079</v>
      </c>
      <c r="D1490" s="384"/>
      <c r="E1490" s="385"/>
      <c r="F1490" s="385"/>
      <c r="G1490" s="385"/>
      <c r="H1490" s="385"/>
      <c r="I1490" s="381">
        <f t="shared" si="3204"/>
        <v>0</v>
      </c>
      <c r="J1490" s="386">
        <v>0</v>
      </c>
      <c r="K1490" s="386">
        <v>0</v>
      </c>
      <c r="L1490" s="386">
        <v>0</v>
      </c>
      <c r="M1490" s="386">
        <v>0</v>
      </c>
      <c r="N1490" s="386">
        <v>0</v>
      </c>
      <c r="O1490" s="386">
        <v>0</v>
      </c>
      <c r="P1490" s="386">
        <v>0</v>
      </c>
      <c r="Q1490" s="386">
        <v>0</v>
      </c>
      <c r="R1490" s="386">
        <v>0</v>
      </c>
      <c r="S1490" s="386">
        <v>0</v>
      </c>
      <c r="T1490" s="386">
        <v>0</v>
      </c>
      <c r="U1490" s="386">
        <v>0</v>
      </c>
      <c r="V1490" s="386">
        <v>0</v>
      </c>
      <c r="W1490" s="386">
        <v>0</v>
      </c>
      <c r="X1490" s="386">
        <v>0</v>
      </c>
      <c r="Y1490" s="386">
        <v>0</v>
      </c>
      <c r="Z1490" s="386">
        <v>0</v>
      </c>
      <c r="AA1490" s="386">
        <v>0</v>
      </c>
      <c r="AB1490" s="386">
        <v>0</v>
      </c>
      <c r="AC1490" s="386">
        <v>0</v>
      </c>
      <c r="AD1490" s="386">
        <v>0</v>
      </c>
      <c r="AE1490" s="386">
        <v>0</v>
      </c>
      <c r="AF1490" s="386">
        <v>0</v>
      </c>
      <c r="AG1490" s="386">
        <v>0</v>
      </c>
      <c r="AH1490" s="386">
        <v>0</v>
      </c>
      <c r="AI1490" s="386">
        <v>0</v>
      </c>
      <c r="AJ1490" s="386">
        <v>0</v>
      </c>
      <c r="AK1490" s="386">
        <v>0</v>
      </c>
      <c r="AL1490" s="386">
        <v>0</v>
      </c>
      <c r="AM1490" s="386">
        <v>0</v>
      </c>
      <c r="AN1490" s="386">
        <v>0</v>
      </c>
      <c r="AO1490" s="386">
        <v>0</v>
      </c>
      <c r="AP1490" s="386">
        <v>0</v>
      </c>
      <c r="AQ1490" s="386">
        <v>0</v>
      </c>
      <c r="AR1490" s="386">
        <v>0</v>
      </c>
      <c r="AS1490" s="386">
        <v>0</v>
      </c>
      <c r="AT1490" s="386">
        <v>0</v>
      </c>
      <c r="AU1490" s="386">
        <v>0</v>
      </c>
      <c r="AV1490" s="386">
        <v>0</v>
      </c>
      <c r="AW1490" s="386">
        <v>0</v>
      </c>
      <c r="AX1490" s="386">
        <v>0</v>
      </c>
      <c r="AY1490" s="386">
        <v>0</v>
      </c>
      <c r="AZ1490" s="386">
        <v>0</v>
      </c>
      <c r="BA1490" s="386">
        <v>0</v>
      </c>
      <c r="BB1490" s="386">
        <v>0</v>
      </c>
      <c r="BC1490" s="386">
        <v>0</v>
      </c>
      <c r="BD1490" s="386">
        <v>0</v>
      </c>
      <c r="BE1490" s="386">
        <v>0</v>
      </c>
      <c r="BF1490" s="386">
        <v>0</v>
      </c>
      <c r="BG1490" s="386">
        <v>0</v>
      </c>
      <c r="BH1490" s="386">
        <v>0</v>
      </c>
      <c r="BI1490" s="386">
        <v>0</v>
      </c>
      <c r="BJ1490" s="386">
        <v>0</v>
      </c>
      <c r="BK1490" s="386">
        <v>0</v>
      </c>
      <c r="BL1490" s="386">
        <v>0</v>
      </c>
      <c r="BM1490" s="386">
        <v>0</v>
      </c>
      <c r="BN1490" s="386">
        <v>0</v>
      </c>
      <c r="BO1490" s="386">
        <v>0</v>
      </c>
      <c r="BP1490" s="386">
        <v>0</v>
      </c>
      <c r="BQ1490" s="386">
        <v>0</v>
      </c>
      <c r="BR1490" s="386">
        <v>0</v>
      </c>
      <c r="BS1490" s="386">
        <v>0</v>
      </c>
      <c r="BT1490" s="386">
        <v>0</v>
      </c>
      <c r="BU1490" s="386">
        <v>0</v>
      </c>
      <c r="BV1490" s="386">
        <v>0</v>
      </c>
      <c r="BW1490" s="386">
        <v>0</v>
      </c>
      <c r="BX1490" s="386">
        <v>0</v>
      </c>
      <c r="BY1490" s="386">
        <v>0</v>
      </c>
      <c r="BZ1490" s="386">
        <v>0</v>
      </c>
      <c r="CA1490" s="386">
        <v>0</v>
      </c>
      <c r="CB1490" s="386">
        <v>0</v>
      </c>
      <c r="CC1490" s="386">
        <v>0</v>
      </c>
      <c r="CD1490" s="386">
        <v>0</v>
      </c>
      <c r="CE1490" s="386">
        <v>0</v>
      </c>
      <c r="CF1490" s="386">
        <v>0</v>
      </c>
      <c r="CG1490" s="386">
        <v>0</v>
      </c>
      <c r="CH1490" s="386">
        <v>0</v>
      </c>
      <c r="CI1490" s="386">
        <v>0</v>
      </c>
      <c r="CJ1490" s="386">
        <v>0</v>
      </c>
      <c r="CK1490" s="386">
        <v>0</v>
      </c>
      <c r="CL1490" s="386">
        <v>0</v>
      </c>
      <c r="CM1490" s="386">
        <v>0</v>
      </c>
      <c r="CN1490" s="386">
        <v>0</v>
      </c>
      <c r="CO1490" s="386">
        <v>0</v>
      </c>
      <c r="CP1490" s="386">
        <v>0</v>
      </c>
      <c r="CQ1490" s="386">
        <v>0</v>
      </c>
      <c r="CR1490" s="386">
        <v>0</v>
      </c>
      <c r="CS1490" s="386">
        <v>0</v>
      </c>
      <c r="CT1490" s="386">
        <v>0</v>
      </c>
      <c r="CU1490" s="386">
        <v>0</v>
      </c>
      <c r="CV1490" s="386">
        <v>0</v>
      </c>
      <c r="CW1490" s="386">
        <v>0</v>
      </c>
      <c r="CX1490" s="386">
        <v>0</v>
      </c>
      <c r="CY1490" s="386">
        <v>0</v>
      </c>
      <c r="CZ1490" s="386">
        <v>0</v>
      </c>
      <c r="DA1490" s="386">
        <v>0</v>
      </c>
      <c r="DB1490" s="386">
        <v>0</v>
      </c>
      <c r="DC1490" s="386">
        <v>0</v>
      </c>
      <c r="DD1490" s="386">
        <v>0</v>
      </c>
      <c r="DE1490" s="386">
        <v>0</v>
      </c>
      <c r="DF1490" s="386">
        <v>0</v>
      </c>
      <c r="DG1490" s="386">
        <v>0</v>
      </c>
      <c r="DH1490" s="386">
        <v>0</v>
      </c>
      <c r="DI1490" s="386">
        <v>0</v>
      </c>
      <c r="DJ1490" s="386">
        <v>0</v>
      </c>
      <c r="DK1490" s="386">
        <v>0</v>
      </c>
      <c r="DL1490" s="386">
        <v>0</v>
      </c>
      <c r="DM1490" s="386">
        <v>0</v>
      </c>
      <c r="DN1490" s="386">
        <v>0</v>
      </c>
      <c r="DO1490" s="386">
        <v>0</v>
      </c>
      <c r="DP1490" s="386">
        <v>0</v>
      </c>
      <c r="DQ1490" s="386">
        <v>0</v>
      </c>
      <c r="DR1490" s="386">
        <v>0</v>
      </c>
      <c r="DS1490" s="386">
        <v>0</v>
      </c>
      <c r="DT1490" s="386">
        <v>0</v>
      </c>
      <c r="DU1490" s="386">
        <v>0</v>
      </c>
      <c r="DV1490" s="386">
        <v>0</v>
      </c>
      <c r="DW1490" s="386">
        <v>0</v>
      </c>
      <c r="DX1490" s="386">
        <v>0</v>
      </c>
      <c r="DY1490" s="386">
        <v>0</v>
      </c>
      <c r="DZ1490" s="386">
        <v>0</v>
      </c>
      <c r="EA1490" s="386">
        <v>0</v>
      </c>
      <c r="EB1490" s="386">
        <v>0</v>
      </c>
      <c r="EC1490" s="386">
        <v>0</v>
      </c>
      <c r="ED1490" s="386">
        <v>0</v>
      </c>
      <c r="EE1490" s="386">
        <v>0</v>
      </c>
      <c r="EF1490" s="386">
        <v>0</v>
      </c>
      <c r="EG1490" s="386">
        <v>0</v>
      </c>
      <c r="EH1490" s="386">
        <v>0</v>
      </c>
      <c r="EI1490" s="386">
        <v>0</v>
      </c>
      <c r="EJ1490" s="386">
        <v>0</v>
      </c>
      <c r="EK1490" s="386">
        <v>0</v>
      </c>
      <c r="EL1490" s="386">
        <v>0</v>
      </c>
      <c r="EM1490" s="386">
        <v>0</v>
      </c>
      <c r="EN1490" s="386">
        <v>0</v>
      </c>
      <c r="EO1490" s="386">
        <v>0</v>
      </c>
      <c r="EP1490" s="386">
        <v>0</v>
      </c>
      <c r="EQ1490" s="386">
        <v>0</v>
      </c>
      <c r="ER1490" s="386">
        <v>0</v>
      </c>
      <c r="ES1490" s="386">
        <v>0</v>
      </c>
      <c r="ET1490" s="386">
        <v>0</v>
      </c>
      <c r="EU1490" s="386">
        <v>0</v>
      </c>
      <c r="EV1490" s="386">
        <v>0</v>
      </c>
      <c r="EW1490" s="386">
        <v>0</v>
      </c>
      <c r="EX1490" s="386">
        <v>0</v>
      </c>
      <c r="EY1490" s="386">
        <v>0</v>
      </c>
      <c r="EZ1490" s="386">
        <v>0</v>
      </c>
      <c r="FA1490" s="386">
        <v>0</v>
      </c>
      <c r="FB1490" s="386">
        <v>0</v>
      </c>
      <c r="FC1490" s="386">
        <v>0</v>
      </c>
      <c r="FD1490" s="386">
        <v>0</v>
      </c>
      <c r="FE1490" s="386">
        <v>0</v>
      </c>
      <c r="FF1490" s="386">
        <v>0</v>
      </c>
      <c r="FG1490" s="386">
        <v>0</v>
      </c>
      <c r="FH1490" s="386">
        <v>0</v>
      </c>
      <c r="FI1490" s="386">
        <v>0</v>
      </c>
      <c r="FJ1490" s="386">
        <v>0</v>
      </c>
      <c r="FK1490" s="386">
        <v>0</v>
      </c>
      <c r="FL1490" s="386">
        <v>0</v>
      </c>
      <c r="FM1490" s="386">
        <v>0</v>
      </c>
      <c r="FN1490" s="386">
        <v>0</v>
      </c>
      <c r="FO1490" s="386">
        <v>0</v>
      </c>
      <c r="FP1490" s="386">
        <v>0</v>
      </c>
      <c r="FQ1490" s="386">
        <v>0</v>
      </c>
      <c r="FR1490" s="386">
        <v>0</v>
      </c>
    </row>
    <row r="1491" spans="2:190">
      <c r="D1491"/>
    </row>
    <row r="1492" spans="2:190" ht="15.6">
      <c r="B1492" s="3" t="s">
        <v>655</v>
      </c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  <c r="CT1492" s="3"/>
      <c r="CU1492" s="3"/>
      <c r="CV1492" s="3"/>
      <c r="CW1492" s="3"/>
      <c r="CX1492" s="3"/>
      <c r="CY1492" s="3"/>
      <c r="CZ1492" s="3"/>
      <c r="DA1492" s="3"/>
      <c r="DB1492" s="3"/>
      <c r="DC1492" s="3"/>
      <c r="DD1492" s="3"/>
      <c r="DE1492" s="3"/>
      <c r="DF1492" s="3"/>
      <c r="DG1492" s="3"/>
      <c r="DH1492" s="3"/>
      <c r="DI1492" s="3"/>
      <c r="DJ1492" s="3"/>
      <c r="DK1492" s="3"/>
      <c r="DL1492" s="3"/>
      <c r="DM1492" s="3"/>
      <c r="DN1492" s="3"/>
      <c r="DO1492" s="3"/>
      <c r="DP1492" s="3"/>
      <c r="DQ1492" s="3"/>
      <c r="DR1492" s="3"/>
      <c r="DS1492" s="3"/>
      <c r="DT1492" s="3"/>
      <c r="DU1492" s="3"/>
      <c r="DV1492" s="3"/>
      <c r="DW1492" s="3"/>
      <c r="DX1492" s="3"/>
      <c r="DY1492" s="3"/>
      <c r="DZ1492" s="3"/>
      <c r="EA1492" s="3"/>
      <c r="EB1492" s="3"/>
      <c r="EC1492" s="3"/>
      <c r="ED1492" s="3"/>
      <c r="EE1492" s="3"/>
      <c r="EF1492" s="3"/>
      <c r="EG1492" s="3"/>
      <c r="EH1492" s="3"/>
      <c r="EI1492" s="3"/>
      <c r="EJ1492" s="3"/>
      <c r="EK1492" s="3"/>
      <c r="EL1492" s="3"/>
      <c r="EM1492" s="3"/>
      <c r="EN1492" s="3"/>
      <c r="EO1492" s="3"/>
      <c r="EP1492" s="3"/>
      <c r="EQ1492" s="3"/>
      <c r="ER1492" s="3"/>
      <c r="ES1492" s="3"/>
      <c r="ET1492" s="3"/>
      <c r="EU1492" s="3"/>
      <c r="EV1492" s="3"/>
      <c r="EW1492" s="3"/>
      <c r="EX1492" s="3"/>
      <c r="EY1492" s="3"/>
      <c r="EZ1492" s="3"/>
      <c r="FA1492" s="3"/>
      <c r="FB1492" s="3"/>
      <c r="FC1492" s="3"/>
      <c r="FD1492" s="3"/>
      <c r="FE1492" s="3"/>
      <c r="FF1492" s="3"/>
      <c r="FG1492" s="3"/>
      <c r="FH1492" s="3"/>
      <c r="FI1492" s="3"/>
      <c r="FJ1492" s="3"/>
      <c r="FK1492" s="3"/>
      <c r="FL1492" s="3"/>
      <c r="FM1492" s="3"/>
      <c r="FN1492" s="3"/>
      <c r="FO1492" s="3"/>
      <c r="FP1492" s="3"/>
      <c r="FQ1492" s="3"/>
      <c r="FR1492" s="3"/>
      <c r="FS1492" s="3"/>
      <c r="FT1492" s="3"/>
      <c r="FU1492" s="3"/>
      <c r="FV1492" s="3"/>
      <c r="FW1492" s="3"/>
      <c r="FX1492" s="3"/>
      <c r="FY1492" s="3"/>
      <c r="FZ1492" s="3"/>
      <c r="GA1492" s="3"/>
      <c r="GB1492" s="3"/>
      <c r="GC1492" s="3"/>
      <c r="GD1492" s="3"/>
      <c r="GE1492" s="3"/>
      <c r="GF1492" s="3"/>
      <c r="GG1492" s="3"/>
      <c r="GH1492" s="3"/>
    </row>
    <row r="1493" spans="2:190">
      <c r="D1493"/>
    </row>
    <row r="1494" spans="2:190">
      <c r="D1494"/>
    </row>
    <row r="1495" spans="2:190">
      <c r="D1495"/>
    </row>
    <row r="1496" spans="2:190">
      <c r="D1496"/>
    </row>
    <row r="1497" spans="2:190">
      <c r="D1497"/>
    </row>
    <row r="1498" spans="2:190">
      <c r="D1498"/>
    </row>
    <row r="1499" spans="2:190">
      <c r="D1499"/>
    </row>
    <row r="1500" spans="2:190">
      <c r="D1500"/>
    </row>
    <row r="1501" spans="2:190">
      <c r="D1501"/>
    </row>
    <row r="1502" spans="2:190">
      <c r="D1502"/>
    </row>
    <row r="1503" spans="2:190">
      <c r="D1503"/>
    </row>
    <row r="1504" spans="2:190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/>
    <row r="1877" spans="4:4"/>
    <row r="1878" spans="4:4"/>
    <row r="1879" spans="4:4"/>
    <row r="1880" spans="4:4"/>
    <row r="1881" spans="4:4"/>
    <row r="1882" spans="4:4"/>
    <row r="1883" spans="4:4"/>
    <row r="1884" spans="4:4"/>
    <row r="1885" spans="4:4"/>
    <row r="1886" spans="4:4"/>
    <row r="1887" spans="4:4"/>
    <row r="1888" spans="4:4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</sheetData>
  <phoneticPr fontId="15" type="noConversion"/>
  <conditionalFormatting sqref="F251 F253">
    <cfRule type="cellIs" dxfId="44" priority="104" operator="equal">
      <formula>0</formula>
    </cfRule>
  </conditionalFormatting>
  <conditionalFormatting sqref="F699 H754:H756">
    <cfRule type="cellIs" dxfId="43" priority="96" operator="greaterThan">
      <formula>0</formula>
    </cfRule>
    <cfRule type="cellIs" dxfId="42" priority="101" operator="equal">
      <formula>0</formula>
    </cfRule>
  </conditionalFormatting>
  <conditionalFormatting sqref="F661">
    <cfRule type="cellIs" dxfId="41" priority="94" operator="greaterThan">
      <formula>0</formula>
    </cfRule>
    <cfRule type="cellIs" dxfId="40" priority="95" operator="equal">
      <formula>0</formula>
    </cfRule>
  </conditionalFormatting>
  <conditionalFormatting sqref="E963">
    <cfRule type="containsText" dxfId="39" priority="92" operator="containsText" text="Not in use">
      <formula>NOT(ISERROR(SEARCH("Not in use",E963)))</formula>
    </cfRule>
    <cfRule type="containsText" dxfId="38" priority="93" operator="containsText" text="Active">
      <formula>NOT(ISERROR(SEARCH("Active",E963)))</formula>
    </cfRule>
  </conditionalFormatting>
  <conditionalFormatting sqref="E978">
    <cfRule type="containsText" dxfId="37" priority="90" operator="containsText" text="Not in use">
      <formula>NOT(ISERROR(SEARCH("Not in use",E978)))</formula>
    </cfRule>
    <cfRule type="containsText" dxfId="36" priority="91" operator="containsText" text="Active">
      <formula>NOT(ISERROR(SEARCH("Active",E978)))</formula>
    </cfRule>
  </conditionalFormatting>
  <conditionalFormatting sqref="E1154">
    <cfRule type="cellIs" dxfId="35" priority="88" operator="notEqual">
      <formula>0</formula>
    </cfRule>
    <cfRule type="cellIs" dxfId="34" priority="89" operator="equal">
      <formula>0</formula>
    </cfRule>
  </conditionalFormatting>
  <conditionalFormatting sqref="F913">
    <cfRule type="cellIs" dxfId="33" priority="82" operator="notEqual">
      <formula>0</formula>
    </cfRule>
    <cfRule type="cellIs" dxfId="32" priority="83" operator="equal">
      <formula>0</formula>
    </cfRule>
  </conditionalFormatting>
  <conditionalFormatting sqref="F866">
    <cfRule type="cellIs" dxfId="31" priority="80" operator="notEqual">
      <formula>0</formula>
    </cfRule>
    <cfRule type="cellIs" dxfId="30" priority="81" operator="equal">
      <formula>0</formula>
    </cfRule>
  </conditionalFormatting>
  <conditionalFormatting sqref="F720">
    <cfRule type="cellIs" dxfId="29" priority="78" operator="notEqual">
      <formula>0</formula>
    </cfRule>
    <cfRule type="cellIs" dxfId="28" priority="79" operator="equal">
      <formula>0</formula>
    </cfRule>
  </conditionalFormatting>
  <conditionalFormatting sqref="F141">
    <cfRule type="cellIs" dxfId="27" priority="77" operator="equal">
      <formula>0</formula>
    </cfRule>
  </conditionalFormatting>
  <conditionalFormatting sqref="F1012:F1013">
    <cfRule type="cellIs" dxfId="26" priority="75" operator="notEqual">
      <formula>0</formula>
    </cfRule>
    <cfRule type="cellIs" dxfId="25" priority="76" operator="equal">
      <formula>0</formula>
    </cfRule>
  </conditionalFormatting>
  <conditionalFormatting sqref="F1017">
    <cfRule type="cellIs" dxfId="24" priority="71" operator="notEqual">
      <formula>0</formula>
    </cfRule>
    <cfRule type="cellIs" dxfId="23" priority="72" operator="equal">
      <formula>0</formula>
    </cfRule>
  </conditionalFormatting>
  <conditionalFormatting sqref="F256">
    <cfRule type="cellIs" dxfId="22" priority="60" operator="equal">
      <formula>0</formula>
    </cfRule>
  </conditionalFormatting>
  <conditionalFormatting sqref="J15:FR15">
    <cfRule type="colorScale" priority="284">
      <colorScale>
        <cfvo type="min"/>
        <cfvo type="max"/>
        <color theme="0"/>
        <color theme="4"/>
      </colorScale>
    </cfRule>
  </conditionalFormatting>
  <conditionalFormatting sqref="J17:FR17">
    <cfRule type="colorScale" priority="285">
      <colorScale>
        <cfvo type="min"/>
        <cfvo type="max"/>
        <color theme="0"/>
        <color theme="4"/>
      </colorScale>
    </cfRule>
  </conditionalFormatting>
  <conditionalFormatting sqref="J427:FR434">
    <cfRule type="colorScale" priority="286">
      <colorScale>
        <cfvo type="min"/>
        <cfvo type="max"/>
        <color theme="0"/>
        <color theme="4"/>
      </colorScale>
    </cfRule>
  </conditionalFormatting>
  <conditionalFormatting sqref="J604:FR605">
    <cfRule type="colorScale" priority="288">
      <colorScale>
        <cfvo type="min"/>
        <cfvo type="max"/>
        <color theme="0"/>
        <color theme="4"/>
      </colorScale>
    </cfRule>
  </conditionalFormatting>
  <conditionalFormatting sqref="J1147:FR1148">
    <cfRule type="colorScale" priority="292">
      <colorScale>
        <cfvo type="min"/>
        <cfvo type="max"/>
        <color theme="0"/>
        <color theme="4"/>
      </colorScale>
    </cfRule>
  </conditionalFormatting>
  <conditionalFormatting sqref="J1178:FR1178">
    <cfRule type="colorScale" priority="293">
      <colorScale>
        <cfvo type="min"/>
        <cfvo type="max"/>
        <color theme="0"/>
        <color theme="4"/>
      </colorScale>
    </cfRule>
  </conditionalFormatting>
  <conditionalFormatting sqref="J845:FR845 J847:FR847">
    <cfRule type="colorScale" priority="294">
      <colorScale>
        <cfvo type="min"/>
        <cfvo type="max"/>
        <color theme="0"/>
        <color theme="4"/>
      </colorScale>
    </cfRule>
  </conditionalFormatting>
  <conditionalFormatting sqref="J848:FR848">
    <cfRule type="colorScale" priority="296">
      <colorScale>
        <cfvo type="min"/>
        <cfvo type="max"/>
        <color theme="0"/>
        <color theme="4"/>
      </colorScale>
    </cfRule>
  </conditionalFormatting>
  <conditionalFormatting sqref="J870:FR875">
    <cfRule type="colorScale" priority="297">
      <colorScale>
        <cfvo type="min"/>
        <cfvo type="max"/>
        <color theme="0"/>
        <color theme="4"/>
      </colorScale>
    </cfRule>
  </conditionalFormatting>
  <conditionalFormatting sqref="J850:FR850">
    <cfRule type="colorScale" priority="298">
      <colorScale>
        <cfvo type="min"/>
        <cfvo type="max"/>
        <color theme="0"/>
        <color theme="4"/>
      </colorScale>
    </cfRule>
  </conditionalFormatting>
  <conditionalFormatting sqref="J602:FR603">
    <cfRule type="colorScale" priority="299">
      <colorScale>
        <cfvo type="min"/>
        <cfvo type="max"/>
        <color theme="0"/>
        <color theme="4"/>
      </colorScale>
    </cfRule>
  </conditionalFormatting>
  <conditionalFormatting sqref="J561:FR562">
    <cfRule type="colorScale" priority="300">
      <colorScale>
        <cfvo type="min"/>
        <cfvo type="max"/>
        <color theme="0"/>
        <color theme="4"/>
      </colorScale>
    </cfRule>
  </conditionalFormatting>
  <conditionalFormatting sqref="J347:FR347">
    <cfRule type="colorScale" priority="301">
      <colorScale>
        <cfvo type="min"/>
        <cfvo type="max"/>
        <color theme="0"/>
        <color theme="4"/>
      </colorScale>
    </cfRule>
  </conditionalFormatting>
  <conditionalFormatting sqref="J491:FR492">
    <cfRule type="colorScale" priority="55">
      <colorScale>
        <cfvo type="min"/>
        <cfvo type="max"/>
        <color theme="0"/>
        <color theme="4"/>
      </colorScale>
    </cfRule>
  </conditionalFormatting>
  <conditionalFormatting sqref="J498:FR499">
    <cfRule type="colorScale" priority="54">
      <colorScale>
        <cfvo type="min"/>
        <cfvo type="max"/>
        <color theme="0"/>
        <color theme="4"/>
      </colorScale>
    </cfRule>
  </conditionalFormatting>
  <conditionalFormatting sqref="J505:FR506">
    <cfRule type="colorScale" priority="53">
      <colorScale>
        <cfvo type="min"/>
        <cfvo type="max"/>
        <color theme="0"/>
        <color theme="4"/>
      </colorScale>
    </cfRule>
  </conditionalFormatting>
  <conditionalFormatting sqref="J483:FR483 J485:FR485">
    <cfRule type="colorScale" priority="344">
      <colorScale>
        <cfvo type="min"/>
        <cfvo type="max"/>
        <color theme="0"/>
        <color theme="4"/>
      </colorScale>
    </cfRule>
  </conditionalFormatting>
  <conditionalFormatting sqref="J531:FR531">
    <cfRule type="colorScale" priority="52">
      <colorScale>
        <cfvo type="min"/>
        <cfvo type="max"/>
        <color theme="0"/>
        <color theme="4"/>
      </colorScale>
    </cfRule>
  </conditionalFormatting>
  <conditionalFormatting sqref="J532:FR532">
    <cfRule type="colorScale" priority="51">
      <colorScale>
        <cfvo type="min"/>
        <cfvo type="max"/>
        <color theme="0"/>
        <color theme="4"/>
      </colorScale>
    </cfRule>
  </conditionalFormatting>
  <conditionalFormatting sqref="J19:FR20">
    <cfRule type="colorScale" priority="50">
      <colorScale>
        <cfvo type="min"/>
        <cfvo type="max"/>
        <color theme="0"/>
        <color theme="4"/>
      </colorScale>
    </cfRule>
  </conditionalFormatting>
  <conditionalFormatting sqref="J796:FR796">
    <cfRule type="colorScale" priority="49">
      <colorScale>
        <cfvo type="min"/>
        <cfvo type="max"/>
        <color theme="0"/>
        <color theme="4"/>
      </colorScale>
    </cfRule>
  </conditionalFormatting>
  <conditionalFormatting sqref="J798:FR798">
    <cfRule type="colorScale" priority="48">
      <colorScale>
        <cfvo type="min"/>
        <cfvo type="max"/>
        <color theme="0"/>
        <color theme="4"/>
      </colorScale>
    </cfRule>
  </conditionalFormatting>
  <conditionalFormatting sqref="J799:FR799">
    <cfRule type="colorScale" priority="47">
      <colorScale>
        <cfvo type="min"/>
        <cfvo type="max"/>
        <color theme="0"/>
        <color theme="4"/>
      </colorScale>
    </cfRule>
  </conditionalFormatting>
  <conditionalFormatting sqref="J291:FR291">
    <cfRule type="colorScale" priority="46">
      <colorScale>
        <cfvo type="min"/>
        <cfvo type="max"/>
        <color theme="0"/>
        <color theme="4"/>
      </colorScale>
    </cfRule>
  </conditionalFormatting>
  <conditionalFormatting sqref="J292:FR292">
    <cfRule type="colorScale" priority="45">
      <colorScale>
        <cfvo type="min"/>
        <cfvo type="max"/>
        <color theme="0"/>
        <color theme="4"/>
      </colorScale>
    </cfRule>
  </conditionalFormatting>
  <conditionalFormatting sqref="J293:FR293">
    <cfRule type="colorScale" priority="44">
      <colorScale>
        <cfvo type="min"/>
        <cfvo type="max"/>
        <color theme="0"/>
        <color theme="4"/>
      </colorScale>
    </cfRule>
  </conditionalFormatting>
  <conditionalFormatting sqref="J294:FR294">
    <cfRule type="colorScale" priority="43">
      <colorScale>
        <cfvo type="min"/>
        <cfvo type="max"/>
        <color theme="0"/>
        <color theme="4"/>
      </colorScale>
    </cfRule>
  </conditionalFormatting>
  <conditionalFormatting sqref="J295:FR295">
    <cfRule type="colorScale" priority="42">
      <colorScale>
        <cfvo type="min"/>
        <cfvo type="max"/>
        <color theme="0"/>
        <color theme="4"/>
      </colorScale>
    </cfRule>
  </conditionalFormatting>
  <conditionalFormatting sqref="J296:FR296">
    <cfRule type="colorScale" priority="41">
      <colorScale>
        <cfvo type="min"/>
        <cfvo type="max"/>
        <color theme="0"/>
        <color theme="4"/>
      </colorScale>
    </cfRule>
  </conditionalFormatting>
  <conditionalFormatting sqref="J297:FR297">
    <cfRule type="colorScale" priority="40">
      <colorScale>
        <cfvo type="min"/>
        <cfvo type="max"/>
        <color theme="0"/>
        <color theme="4"/>
      </colorScale>
    </cfRule>
  </conditionalFormatting>
  <conditionalFormatting sqref="J298:FR298">
    <cfRule type="colorScale" priority="39">
      <colorScale>
        <cfvo type="min"/>
        <cfvo type="max"/>
        <color theme="0"/>
        <color theme="4"/>
      </colorScale>
    </cfRule>
  </conditionalFormatting>
  <conditionalFormatting sqref="J299:FR299">
    <cfRule type="colorScale" priority="38">
      <colorScale>
        <cfvo type="min"/>
        <cfvo type="max"/>
        <color theme="0"/>
        <color theme="4"/>
      </colorScale>
    </cfRule>
  </conditionalFormatting>
  <conditionalFormatting sqref="J300:FR300">
    <cfRule type="colorScale" priority="37">
      <colorScale>
        <cfvo type="min"/>
        <cfvo type="max"/>
        <color theme="0"/>
        <color theme="4"/>
      </colorScale>
    </cfRule>
  </conditionalFormatting>
  <conditionalFormatting sqref="J301:FR301">
    <cfRule type="colorScale" priority="36">
      <colorScale>
        <cfvo type="min"/>
        <cfvo type="max"/>
        <color theme="0"/>
        <color theme="4"/>
      </colorScale>
    </cfRule>
  </conditionalFormatting>
  <conditionalFormatting sqref="J302:FR302">
    <cfRule type="colorScale" priority="35">
      <colorScale>
        <cfvo type="min"/>
        <cfvo type="max"/>
        <color theme="0"/>
        <color theme="4"/>
      </colorScale>
    </cfRule>
  </conditionalFormatting>
  <conditionalFormatting sqref="J303:FR303">
    <cfRule type="colorScale" priority="34">
      <colorScale>
        <cfvo type="min"/>
        <cfvo type="max"/>
        <color theme="0"/>
        <color theme="4"/>
      </colorScale>
    </cfRule>
  </conditionalFormatting>
  <conditionalFormatting sqref="J304:FR304">
    <cfRule type="colorScale" priority="33">
      <colorScale>
        <cfvo type="min"/>
        <cfvo type="max"/>
        <color theme="0"/>
        <color theme="4"/>
      </colorScale>
    </cfRule>
  </conditionalFormatting>
  <conditionalFormatting sqref="J305:FR305">
    <cfRule type="colorScale" priority="32">
      <colorScale>
        <cfvo type="min"/>
        <cfvo type="max"/>
        <color theme="0"/>
        <color theme="4"/>
      </colorScale>
    </cfRule>
  </conditionalFormatting>
  <conditionalFormatting sqref="J544:FR544">
    <cfRule type="colorScale" priority="31">
      <colorScale>
        <cfvo type="min"/>
        <cfvo type="max"/>
        <color theme="0"/>
        <color theme="4"/>
      </colorScale>
    </cfRule>
  </conditionalFormatting>
  <conditionalFormatting sqref="J1023:FR1023">
    <cfRule type="colorScale" priority="27">
      <colorScale>
        <cfvo type="min"/>
        <cfvo type="max"/>
        <color theme="0"/>
        <color theme="4"/>
      </colorScale>
    </cfRule>
  </conditionalFormatting>
  <conditionalFormatting sqref="J1024:FR1024">
    <cfRule type="colorScale" priority="28">
      <colorScale>
        <cfvo type="min"/>
        <cfvo type="max"/>
        <color theme="0"/>
        <color theme="4"/>
      </colorScale>
    </cfRule>
  </conditionalFormatting>
  <conditionalFormatting sqref="J1026:FR1026">
    <cfRule type="colorScale" priority="29">
      <colorScale>
        <cfvo type="min"/>
        <cfvo type="max"/>
        <color theme="0"/>
        <color theme="4"/>
      </colorScale>
    </cfRule>
  </conditionalFormatting>
  <conditionalFormatting sqref="F1042">
    <cfRule type="cellIs" dxfId="21" priority="25" operator="notEqual">
      <formula>0</formula>
    </cfRule>
    <cfRule type="cellIs" dxfId="20" priority="26" operator="equal">
      <formula>0</formula>
    </cfRule>
  </conditionalFormatting>
  <conditionalFormatting sqref="E1087">
    <cfRule type="containsText" dxfId="19" priority="23" operator="containsText" text="Not in use">
      <formula>NOT(ISERROR(SEARCH("Not in use",E1087)))</formula>
    </cfRule>
    <cfRule type="containsText" dxfId="18" priority="24" operator="containsText" text="Active">
      <formula>NOT(ISERROR(SEARCH("Active",E1087)))</formula>
    </cfRule>
  </conditionalFormatting>
  <conditionalFormatting sqref="E1102">
    <cfRule type="containsText" dxfId="17" priority="21" operator="containsText" text="Not in use">
      <formula>NOT(ISERROR(SEARCH("Not in use",E1102)))</formula>
    </cfRule>
    <cfRule type="containsText" dxfId="16" priority="22" operator="containsText" text="Active">
      <formula>NOT(ISERROR(SEARCH("Active",E1102)))</formula>
    </cfRule>
  </conditionalFormatting>
  <conditionalFormatting sqref="F1138:F1139">
    <cfRule type="cellIs" dxfId="15" priority="19" operator="notEqual">
      <formula>0</formula>
    </cfRule>
    <cfRule type="cellIs" dxfId="14" priority="20" operator="equal">
      <formula>0</formula>
    </cfRule>
  </conditionalFormatting>
  <conditionalFormatting sqref="E1080">
    <cfRule type="containsText" dxfId="13" priority="17" operator="containsText" text="Not in use">
      <formula>NOT(ISERROR(SEARCH("Not in use",E1080)))</formula>
    </cfRule>
    <cfRule type="containsText" dxfId="12" priority="18" operator="containsText" text="Active">
      <formula>NOT(ISERROR(SEARCH("Active",E1080)))</formula>
    </cfRule>
  </conditionalFormatting>
  <conditionalFormatting sqref="E1021">
    <cfRule type="containsText" dxfId="11" priority="15" operator="containsText" text="Not in use">
      <formula>NOT(ISERROR(SEARCH("Not in use",E1021)))</formula>
    </cfRule>
    <cfRule type="containsText" dxfId="10" priority="16" operator="containsText" text="Active">
      <formula>NOT(ISERROR(SEARCH("Active",E1021)))</formula>
    </cfRule>
  </conditionalFormatting>
  <conditionalFormatting sqref="F1143">
    <cfRule type="cellIs" dxfId="9" priority="13" operator="notEqual">
      <formula>0</formula>
    </cfRule>
    <cfRule type="cellIs" dxfId="8" priority="14" operator="equal">
      <formula>0</formula>
    </cfRule>
  </conditionalFormatting>
  <conditionalFormatting sqref="F1065">
    <cfRule type="cellIs" dxfId="7" priority="11" operator="notEqual">
      <formula>0</formula>
    </cfRule>
    <cfRule type="cellIs" dxfId="6" priority="12" operator="equal">
      <formula>0</formula>
    </cfRule>
  </conditionalFormatting>
  <conditionalFormatting sqref="F155">
    <cfRule type="cellIs" dxfId="5" priority="10" operator="equal">
      <formula>0</formula>
    </cfRule>
  </conditionalFormatting>
  <conditionalFormatting sqref="F178">
    <cfRule type="cellIs" dxfId="4" priority="9" operator="equal">
      <formula>0</formula>
    </cfRule>
  </conditionalFormatting>
  <conditionalFormatting sqref="H1207:H1208">
    <cfRule type="cellIs" dxfId="3" priority="7" operator="notEqual">
      <formula>0</formula>
    </cfRule>
    <cfRule type="cellIs" dxfId="2" priority="8" operator="equal">
      <formula>0</formula>
    </cfRule>
  </conditionalFormatting>
  <conditionalFormatting sqref="F1483:F1486">
    <cfRule type="cellIs" dxfId="1" priority="5" operator="notEqual">
      <formula>0</formula>
    </cfRule>
    <cfRule type="cellIs" dxfId="0" priority="6" operator="equal">
      <formula>0</formula>
    </cfRule>
  </conditionalFormatting>
  <conditionalFormatting sqref="J540:FR540">
    <cfRule type="colorScale" priority="4">
      <colorScale>
        <cfvo type="min"/>
        <cfvo type="max"/>
        <color theme="0"/>
        <color theme="4"/>
      </colorScale>
    </cfRule>
  </conditionalFormatting>
  <conditionalFormatting sqref="J797:FR797">
    <cfRule type="colorScale" priority="2">
      <colorScale>
        <cfvo type="min"/>
        <cfvo type="max"/>
        <color theme="0"/>
        <color theme="4"/>
      </colorScale>
    </cfRule>
  </conditionalFormatting>
  <conditionalFormatting sqref="J348:FR348">
    <cfRule type="colorScale" priority="1">
      <colorScale>
        <cfvo type="min"/>
        <cfvo type="max"/>
        <color theme="0"/>
        <color theme="4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FFE8-4562-46F5-8355-43D1A3EFC5B5}">
  <sheetPr codeName="Sheet6"/>
  <dimension ref="A1:L27"/>
  <sheetViews>
    <sheetView showGridLines="0" workbookViewId="0">
      <selection activeCell="E16" sqref="E16"/>
    </sheetView>
  </sheetViews>
  <sheetFormatPr defaultColWidth="0" defaultRowHeight="13.2" zeroHeight="1"/>
  <cols>
    <col min="1" max="1" width="3.6640625" customWidth="1"/>
    <col min="2" max="2" width="35.6640625" customWidth="1"/>
    <col min="3" max="3" width="6.5546875" bestFit="1" customWidth="1"/>
    <col min="4" max="4" width="3.6640625" customWidth="1"/>
    <col min="5" max="5" width="45.6640625" customWidth="1"/>
    <col min="6" max="9" width="3.6640625" customWidth="1"/>
    <col min="10" max="12" width="0" hidden="1" customWidth="1"/>
    <col min="13" max="16384" width="9.109375" hidden="1"/>
  </cols>
  <sheetData>
    <row r="1" spans="2:8"/>
    <row r="2" spans="2:8" ht="15.6">
      <c r="B2" s="3" t="str">
        <f>TEXT(Cover!B2,"#")&amp;" - Names and Constants"</f>
        <v>Project Rock - Names and Constants</v>
      </c>
      <c r="C2" s="2"/>
      <c r="D2" s="2"/>
      <c r="E2" s="1"/>
      <c r="F2" s="1"/>
      <c r="G2" s="1"/>
      <c r="H2" s="1"/>
    </row>
    <row r="3" spans="2:8"/>
    <row r="4" spans="2:8" ht="14.4" thickBot="1">
      <c r="B4" s="110" t="s">
        <v>302</v>
      </c>
      <c r="C4" s="110" t="s">
        <v>303</v>
      </c>
      <c r="D4" s="110"/>
      <c r="E4" s="110" t="s">
        <v>304</v>
      </c>
      <c r="F4" s="110"/>
    </row>
    <row r="5" spans="2:8"/>
    <row r="6" spans="2:8">
      <c r="B6" s="5" t="s">
        <v>305</v>
      </c>
      <c r="C6" s="4"/>
      <c r="D6" s="7"/>
      <c r="E6" s="7"/>
      <c r="F6" s="7"/>
    </row>
    <row r="7" spans="2:8">
      <c r="B7" t="s">
        <v>306</v>
      </c>
      <c r="C7" s="111" t="s">
        <v>314</v>
      </c>
      <c r="E7" s="112">
        <v>365</v>
      </c>
    </row>
    <row r="8" spans="2:8">
      <c r="B8" t="s">
        <v>307</v>
      </c>
      <c r="C8" s="111" t="s">
        <v>314</v>
      </c>
      <c r="E8" s="112">
        <v>12</v>
      </c>
    </row>
    <row r="9" spans="2:8">
      <c r="B9" t="s">
        <v>308</v>
      </c>
      <c r="C9" s="111" t="s">
        <v>314</v>
      </c>
      <c r="E9" s="112">
        <v>2</v>
      </c>
    </row>
    <row r="10" spans="2:8">
      <c r="B10" t="s">
        <v>309</v>
      </c>
      <c r="C10" s="111" t="s">
        <v>314</v>
      </c>
      <c r="E10" s="112">
        <v>6</v>
      </c>
    </row>
    <row r="11" spans="2:8">
      <c r="B11" t="s">
        <v>310</v>
      </c>
      <c r="C11" s="111" t="s">
        <v>314</v>
      </c>
      <c r="E11" s="112">
        <v>4</v>
      </c>
    </row>
    <row r="12" spans="2:8">
      <c r="B12" t="s">
        <v>26</v>
      </c>
      <c r="C12" s="111" t="s">
        <v>314</v>
      </c>
      <c r="E12" s="112">
        <v>3</v>
      </c>
    </row>
    <row r="13" spans="2:8">
      <c r="B13" t="s">
        <v>315</v>
      </c>
      <c r="C13" s="111" t="s">
        <v>314</v>
      </c>
      <c r="E13" s="112">
        <v>24</v>
      </c>
    </row>
    <row r="14" spans="2:8">
      <c r="B14" t="s">
        <v>311</v>
      </c>
      <c r="C14" s="111" t="s">
        <v>314</v>
      </c>
      <c r="E14" s="112">
        <v>8760</v>
      </c>
    </row>
    <row r="15" spans="2:8">
      <c r="C15" s="111"/>
    </row>
    <row r="16" spans="2:8">
      <c r="B16" t="s">
        <v>24</v>
      </c>
      <c r="C16" s="111" t="s">
        <v>314</v>
      </c>
      <c r="E16" s="112">
        <v>1000</v>
      </c>
    </row>
    <row r="17" spans="2:5">
      <c r="B17" t="s">
        <v>25</v>
      </c>
      <c r="C17" s="111" t="s">
        <v>314</v>
      </c>
      <c r="E17" s="112">
        <v>1000000</v>
      </c>
    </row>
    <row r="18" spans="2:5">
      <c r="B18" t="s">
        <v>312</v>
      </c>
      <c r="C18" s="111" t="s">
        <v>314</v>
      </c>
      <c r="E18" s="113">
        <v>9.9999999999999995E-8</v>
      </c>
    </row>
    <row r="19" spans="2:5">
      <c r="B19" t="s">
        <v>313</v>
      </c>
      <c r="C19" s="111" t="s">
        <v>314</v>
      </c>
      <c r="E19" s="112">
        <v>6</v>
      </c>
    </row>
    <row r="20" spans="2:5">
      <c r="B20" t="s">
        <v>480</v>
      </c>
      <c r="C20" s="111" t="s">
        <v>314</v>
      </c>
      <c r="E20" s="112">
        <v>1</v>
      </c>
    </row>
    <row r="21" spans="2:5"/>
    <row r="22" spans="2:5">
      <c r="B22" s="39" t="s">
        <v>420</v>
      </c>
    </row>
    <row r="23" spans="2:5">
      <c r="B23" t="s">
        <v>301</v>
      </c>
      <c r="C23" s="111" t="s">
        <v>421</v>
      </c>
      <c r="E23" s="112" t="s">
        <v>301</v>
      </c>
    </row>
    <row r="24" spans="2:5">
      <c r="B24" t="s">
        <v>410</v>
      </c>
      <c r="C24" s="111" t="s">
        <v>421</v>
      </c>
      <c r="E24" s="112" t="s">
        <v>410</v>
      </c>
    </row>
    <row r="25" spans="2:5">
      <c r="B25" t="s">
        <v>396</v>
      </c>
      <c r="C25" s="111" t="s">
        <v>421</v>
      </c>
      <c r="E25" s="112" t="s">
        <v>396</v>
      </c>
    </row>
    <row r="26" spans="2:5"/>
    <row r="27" spans="2:5"/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3ba8be79-126f-4ecc-b268-0e8a1c9d820a">
      <UserInfo>
        <DisplayName>Robert Putter</DisplayName>
        <AccountId>15</AccountId>
        <AccountType/>
      </UserInfo>
      <UserInfo>
        <DisplayName>Steve Hunter</DisplayName>
        <AccountId>13</AccountId>
        <AccountType/>
      </UserInfo>
      <UserInfo>
        <DisplayName>Conrad Phaf</DisplayName>
        <AccountId>16</AccountId>
        <AccountType/>
      </UserInfo>
      <UserInfo>
        <DisplayName>SharingLinks.7f2fd824-b7b1-4da8-8c27-8094ed4e0333.OrganizationEdit.ca0a85f5-fd4b-4331-8946-8e66fe013847</DisplayName>
        <AccountId>32</AccountId>
        <AccountType/>
      </UserInfo>
      <UserInfo>
        <DisplayName>SharingLinks.a88a43c6-751f-47f9-8a9c-e802fbe7cc1e.OrganizationEdit.2d3353f9-f296-4c0e-8843-b107dd00638b</DisplayName>
        <AccountId>35</AccountId>
        <AccountType/>
      </UserInfo>
      <UserInfo>
        <DisplayName>Sophia Christoforou</DisplayName>
        <AccountId>11</AccountId>
        <AccountType/>
      </UserInfo>
      <UserInfo>
        <DisplayName>SharingLinks.5c689f54-de43-4c36-b70b-c99c73078b5a.OrganizationEdit.e83a5633-21de-4ff3-9681-677bdda557b5</DisplayName>
        <AccountId>57</AccountId>
        <AccountType/>
      </UserInfo>
      <UserInfo>
        <DisplayName>William Johnston</DisplayName>
        <AccountId>18</AccountId>
        <AccountType/>
      </UserInfo>
      <UserInfo>
        <DisplayName>Alex Gibbs</DisplayName>
        <AccountId>252</AccountId>
        <AccountType/>
      </UserInfo>
      <UserInfo>
        <DisplayName>Amelia Sinclair</DisplayName>
        <AccountId>17</AccountId>
        <AccountType/>
      </UserInfo>
    </SharedWithUsers>
    <TaxCatchAll xmlns="3ba8be79-126f-4ecc-b268-0e8a1c9d820a" xsi:nil="true"/>
    <lcf76f155ced4ddcb4097134ff3c332f xmlns="348e42aa-7502-48aa-9973-d5430de63b43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C80BA76C054AAAC0D3CDDFCEC309" ma:contentTypeVersion="14" ma:contentTypeDescription="Create a new document." ma:contentTypeScope="" ma:versionID="d968673a7c3a10ddeefea4f97a096cd1">
  <xsd:schema xmlns:xsd="http://www.w3.org/2001/XMLSchema" xmlns:xs="http://www.w3.org/2001/XMLSchema" xmlns:p="http://schemas.microsoft.com/office/2006/metadata/properties" xmlns:ns2="3ba8be79-126f-4ecc-b268-0e8a1c9d820a" xmlns:ns3="348e42aa-7502-48aa-9973-d5430de63b43" targetNamespace="http://schemas.microsoft.com/office/2006/metadata/properties" ma:root="true" ma:fieldsID="65bd50756c71f8c38774f3a5c983a670" ns2:_="" ns3:_="">
    <xsd:import namespace="3ba8be79-126f-4ecc-b268-0e8a1c9d820a"/>
    <xsd:import namespace="348e42aa-7502-48aa-9973-d5430de63b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a8be79-126f-4ecc-b268-0e8a1c9d82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54c7780-c79f-4b81-a1cc-c56cb19b1b79}" ma:internalName="TaxCatchAll" ma:showField="CatchAllData" ma:web="3ba8be79-126f-4ecc-b268-0e8a1c9d82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8e42aa-7502-48aa-9973-d5430de63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8080c10-e0a6-4b42-beda-2db26c8ffc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776F56-99BE-4430-95F1-6E1ED9A439A9}">
  <ds:schemaRefs>
    <ds:schemaRef ds:uri="a66bff44-8047-4b3d-8efc-6cbc53cc4053"/>
    <ds:schemaRef ds:uri="http://schemas.microsoft.com/office/2006/documentManagement/types"/>
    <ds:schemaRef ds:uri="http://purl.org/dc/elements/1.1/"/>
    <ds:schemaRef ds:uri="ef91673f-8c0f-4a6c-901f-7389803efeb9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infopath/2007/PartnerControls"/>
    <ds:schemaRef ds:uri="http://purl.org/dc/dcmitype/"/>
    <ds:schemaRef ds:uri="3ba8be79-126f-4ecc-b268-0e8a1c9d820a"/>
    <ds:schemaRef ds:uri="348e42aa-7502-48aa-9973-d5430de63b43"/>
  </ds:schemaRefs>
</ds:datastoreItem>
</file>

<file path=customXml/itemProps2.xml><?xml version="1.0" encoding="utf-8"?>
<ds:datastoreItem xmlns:ds="http://schemas.openxmlformats.org/officeDocument/2006/customXml" ds:itemID="{39F4AF0E-A5A8-49CA-B895-4B54155F337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D97F759-6DF3-4BB8-80F9-0850DB96DC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ba8be79-126f-4ecc-b268-0e8a1c9d820a"/>
    <ds:schemaRef ds:uri="348e42aa-7502-48aa-9973-d5430de63b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2728984-5573-4501-93e1-26196c1472d0}" enabled="0" method="" siteId="{42728984-5573-4501-93e1-26196c1472d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Cover</vt:lpstr>
      <vt:lpstr>Summary</vt:lpstr>
      <vt:lpstr>Assumptions</vt:lpstr>
      <vt:lpstr>Time-based</vt:lpstr>
      <vt:lpstr>Land costs</vt:lpstr>
      <vt:lpstr>1</vt:lpstr>
      <vt:lpstr>Names</vt:lpstr>
      <vt:lpstr>BS_Rounding_Tolerance</vt:lpstr>
      <vt:lpstr>Days_Yr</vt:lpstr>
      <vt:lpstr>EURPLN</vt:lpstr>
      <vt:lpstr>FundingMechanism</vt:lpstr>
      <vt:lpstr>GoO_Prices</vt:lpstr>
      <vt:lpstr>GWA_Prices</vt:lpstr>
      <vt:lpstr>Hours_Day</vt:lpstr>
      <vt:lpstr>Hours_Year</vt:lpstr>
      <vt:lpstr>Inflation_Range</vt:lpstr>
      <vt:lpstr>M1_Funding_Requirements_COPY</vt:lpstr>
      <vt:lpstr>M1_Funding_Requirements_Delta</vt:lpstr>
      <vt:lpstr>M1_Funding_Requirements_PASTE</vt:lpstr>
      <vt:lpstr>M1_IDC_Copy</vt:lpstr>
      <vt:lpstr>M1_IDC_Paste</vt:lpstr>
      <vt:lpstr>M1_PF_DebtService_COPY</vt:lpstr>
      <vt:lpstr>M1_PF_DebtService_Delta</vt:lpstr>
      <vt:lpstr>M1_PF_DebtService_PASTE</vt:lpstr>
      <vt:lpstr>M1_PF_LockUp_COPY</vt:lpstr>
      <vt:lpstr>M1_PF_LockUp_Delta</vt:lpstr>
      <vt:lpstr>M1_PF_LockUp_PASTE</vt:lpstr>
      <vt:lpstr>M1_PF_PaySchedule_COPY</vt:lpstr>
      <vt:lpstr>M1_PF_PaySchedule_Delta</vt:lpstr>
      <vt:lpstr>M1_PF_PaySchedule_PASTE</vt:lpstr>
      <vt:lpstr>M1_Refi_DebtService_COPY</vt:lpstr>
      <vt:lpstr>M1_Refi_DebtService_Delta</vt:lpstr>
      <vt:lpstr>M1_Refi_DebtService_PASTE</vt:lpstr>
      <vt:lpstr>M1_Refi_PaySchedule_COPY</vt:lpstr>
      <vt:lpstr>M1_Refi_PaySchedule_Delta</vt:lpstr>
      <vt:lpstr>M1_Refi_PaySchedule_PASTE</vt:lpstr>
      <vt:lpstr>M1_Taxes_COPY</vt:lpstr>
      <vt:lpstr>M1_Taxes_DELTA</vt:lpstr>
      <vt:lpstr>M1_Taxes_PASTE</vt:lpstr>
      <vt:lpstr>Million</vt:lpstr>
      <vt:lpstr>Model_Number</vt:lpstr>
      <vt:lpstr>Months_Qtr</vt:lpstr>
      <vt:lpstr>Months_Semian</vt:lpstr>
      <vt:lpstr>Months_Yr</vt:lpstr>
      <vt:lpstr>PPA_GWA</vt:lpstr>
      <vt:lpstr>PPA_Price</vt:lpstr>
      <vt:lpstr>Qtrs_Yr</vt:lpstr>
      <vt:lpstr>Refi_sizing_switch</vt:lpstr>
      <vt:lpstr>Rounding_Tolerance</vt:lpstr>
      <vt:lpstr>Thousand</vt:lpstr>
      <vt:lpstr>Verysmallnumber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Zádeczki Zalán</cp:lastModifiedBy>
  <dcterms:created xsi:type="dcterms:W3CDTF">2026-03-23T10:25:59Z</dcterms:created>
  <dcterms:modified xsi:type="dcterms:W3CDTF">2026-09-28T07:49:51Z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0x010100CB25C80BA76C054AAAC0D3CDDFCEC309</vt:lpwstr>
  </property>
  <property fmtid="{D5CDD505-2E9C-101B-9397-08002B2CF9AE}" pid="3" name="MediaServiceImageTags">
    <vt:lpwstr/>
  </property>
</Properties>
</file>